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ivotTables/pivotTable2.xml" ContentType="application/vnd.openxmlformats-officedocument.spreadsheetml.pivotTable+xml"/>
  <Override PartName="/xl/comments3.xml" ContentType="application/vnd.openxmlformats-officedocument.spreadsheetml.comments+xml"/>
  <Override PartName="/xl/comments4.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csaavedra\Desktop\"/>
    </mc:Choice>
  </mc:AlternateContent>
  <xr:revisionPtr revIDLastSave="0" documentId="13_ncr:1_{BF507A52-40B4-45EF-ABB7-5DED67D8A1FB}" xr6:coauthVersionLast="47" xr6:coauthVersionMax="47" xr10:uidLastSave="{00000000-0000-0000-0000-000000000000}"/>
  <bookViews>
    <workbookView xWindow="-120" yWindow="-120" windowWidth="29040" windowHeight="15720" firstSheet="4" activeTab="4" xr2:uid="{61B88C94-2B67-4013-A591-DD12AE008FCC}"/>
  </bookViews>
  <sheets>
    <sheet name="Hoja2" sheetId="9" state="hidden" r:id="rId1"/>
    <sheet name="Programación" sheetId="4" state="hidden" r:id="rId2"/>
    <sheet name="Programación Locadores" sheetId="8" state="hidden" r:id="rId3"/>
    <sheet name="Hoja10" sheetId="24" state="hidden" r:id="rId4"/>
    <sheet name="Programación bienes y servi (2)" sheetId="11" r:id="rId5"/>
    <sheet name="conformidad de servicios" sheetId="23" state="hidden" r:id="rId6"/>
    <sheet name="RES. EJECUCION EG 2026" sheetId="13" state="hidden" r:id="rId7"/>
    <sheet name="resumen" sheetId="10" state="hidden" r:id="rId8"/>
    <sheet name="Hoja5" sheetId="20" state="hidden" r:id="rId9"/>
    <sheet name="Hoja4" sheetId="19" state="hidden" r:id="rId10"/>
    <sheet name="Hoja7" sheetId="18" state="hidden" r:id="rId11"/>
    <sheet name="Hoja6" sheetId="14" state="hidden" r:id="rId12"/>
    <sheet name="Hoja9" sheetId="22" state="hidden" r:id="rId13"/>
    <sheet name="Hoja8" sheetId="21" state="hidden" r:id="rId14"/>
    <sheet name="Hoja1" sheetId="7" state="hidden" r:id="rId15"/>
    <sheet name="Hoja3" sheetId="15" state="hidden" r:id="rId16"/>
    <sheet name="PRIORI-HABILITAC" sheetId="12" state="hidden" r:id="rId17"/>
  </sheets>
  <definedNames>
    <definedName name="_xlnm._FilterDatabase" localSheetId="5" hidden="1">'conformidad de servicios'!$A$2:$AN$34</definedName>
    <definedName name="_xlnm._FilterDatabase" localSheetId="9" hidden="1">Hoja4!$A$3:$H$3</definedName>
    <definedName name="_xlnm._FilterDatabase" localSheetId="8" hidden="1">Hoja5!$A$3:$I$23</definedName>
    <definedName name="_xlnm._FilterDatabase" localSheetId="12" hidden="1">Hoja9!$Q$3:$R$3</definedName>
    <definedName name="_xlnm._FilterDatabase" localSheetId="1" hidden="1">Programación!$A$2:$BB$1335</definedName>
    <definedName name="_xlnm._FilterDatabase" localSheetId="4" hidden="1">'Programación bienes y servi (2)'!$A$3:$CK$158</definedName>
    <definedName name="_xlnm._FilterDatabase" localSheetId="2" hidden="1">'Programación Locadores'!$A$3:$ACS$3</definedName>
    <definedName name="_xlnm.Print_Area" localSheetId="14">Hoja1!$A$1:$F$18</definedName>
    <definedName name="DATA">#REF!</definedName>
  </definedNames>
  <calcPr calcId="191028"/>
  <pivotCaches>
    <pivotCache cacheId="20" r:id="rId18"/>
    <pivotCache cacheId="21" r:id="rId19"/>
    <pivotCache cacheId="22" r:id="rId20"/>
    <pivotCache cacheId="23"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V158" i="11" l="1"/>
  <c r="BP158" i="11"/>
  <c r="BO14" i="11"/>
  <c r="AR14" i="11"/>
  <c r="L158" i="11"/>
  <c r="BV99" i="11"/>
  <c r="BV89" i="11"/>
  <c r="L31" i="23"/>
  <c r="L23" i="23"/>
  <c r="AE16" i="23"/>
  <c r="L18" i="23"/>
  <c r="S16" i="23"/>
  <c r="P16" i="23"/>
  <c r="L16" i="23"/>
  <c r="AE13" i="23"/>
  <c r="T13" i="23"/>
  <c r="L13" i="23"/>
  <c r="AE10" i="23"/>
  <c r="AE11" i="23"/>
  <c r="AE12" i="23"/>
  <c r="AE9" i="23"/>
  <c r="T9" i="23"/>
  <c r="L9" i="23"/>
  <c r="AE7" i="23"/>
  <c r="T7" i="23"/>
  <c r="L7" i="23"/>
  <c r="AE4" i="23"/>
  <c r="AE5" i="23"/>
  <c r="AE6" i="23"/>
  <c r="AE3" i="23"/>
  <c r="T6" i="23"/>
  <c r="L6" i="23"/>
  <c r="T5" i="23"/>
  <c r="L5" i="23"/>
  <c r="T4" i="23"/>
  <c r="L4" i="23"/>
  <c r="T3" i="23"/>
  <c r="L3" i="23"/>
  <c r="DW318" i="8"/>
  <c r="DU318" i="8"/>
  <c r="DC318" i="8"/>
  <c r="CT318" i="8"/>
  <c r="CN318" i="8"/>
  <c r="CL318" i="8"/>
  <c r="CK318" i="8"/>
  <c r="CE318" i="8"/>
  <c r="DV318" i="8" s="1"/>
  <c r="CC318" i="8"/>
  <c r="CB318" i="8"/>
  <c r="F49" i="13"/>
  <c r="DU1767" i="8"/>
  <c r="DX1767" i="8" s="1"/>
  <c r="DM1767" i="8"/>
  <c r="L1859" i="8"/>
  <c r="DV1876" i="8"/>
  <c r="DW1876" i="8"/>
  <c r="DV1877" i="8"/>
  <c r="DW1877" i="8"/>
  <c r="DV1878" i="8"/>
  <c r="DW1878" i="8"/>
  <c r="DV1879" i="8"/>
  <c r="DW1879" i="8"/>
  <c r="DV1880" i="8"/>
  <c r="DW1880" i="8"/>
  <c r="DV1881" i="8"/>
  <c r="DW1881" i="8"/>
  <c r="DV1882" i="8"/>
  <c r="DW1882" i="8"/>
  <c r="DV1883" i="8"/>
  <c r="DW1883" i="8"/>
  <c r="DV1884" i="8"/>
  <c r="DW1884" i="8"/>
  <c r="DV1885" i="8"/>
  <c r="DW1885" i="8"/>
  <c r="DV1886" i="8"/>
  <c r="DW1886" i="8"/>
  <c r="DV1887" i="8"/>
  <c r="DW1887" i="8"/>
  <c r="DV1888" i="8"/>
  <c r="DW1888" i="8"/>
  <c r="DV1889" i="8"/>
  <c r="DW1889" i="8"/>
  <c r="DV1890" i="8"/>
  <c r="DW1890" i="8"/>
  <c r="DV1891" i="8"/>
  <c r="DW1891" i="8"/>
  <c r="DV1892" i="8"/>
  <c r="DW1892" i="8"/>
  <c r="DV1893" i="8"/>
  <c r="DW1893" i="8"/>
  <c r="DV1894" i="8"/>
  <c r="DW1894" i="8"/>
  <c r="DV1895" i="8"/>
  <c r="DW1895" i="8"/>
  <c r="DV1896" i="8"/>
  <c r="DW1896" i="8"/>
  <c r="DV1897" i="8"/>
  <c r="DW1897" i="8"/>
  <c r="DV1898" i="8"/>
  <c r="DW1898" i="8"/>
  <c r="DV1861" i="8"/>
  <c r="DW1861" i="8"/>
  <c r="DV1862" i="8"/>
  <c r="DW1862" i="8"/>
  <c r="DV1863" i="8"/>
  <c r="DW1863" i="8"/>
  <c r="DV1864" i="8"/>
  <c r="DW1864" i="8"/>
  <c r="DV1865" i="8"/>
  <c r="DW1865" i="8"/>
  <c r="DV1866" i="8"/>
  <c r="DW1866" i="8"/>
  <c r="DV1867" i="8"/>
  <c r="DW1867" i="8"/>
  <c r="DV1868" i="8"/>
  <c r="DW1868" i="8"/>
  <c r="DV1869" i="8"/>
  <c r="DW1869" i="8"/>
  <c r="DV1870" i="8"/>
  <c r="DW1870" i="8"/>
  <c r="DV1871" i="8"/>
  <c r="DW1871" i="8"/>
  <c r="DV1872" i="8"/>
  <c r="DW1872" i="8"/>
  <c r="DV1873" i="8"/>
  <c r="DW1873" i="8"/>
  <c r="DV1874" i="8"/>
  <c r="DW1874" i="8"/>
  <c r="DV1768" i="8"/>
  <c r="DW1768" i="8"/>
  <c r="DV1769" i="8"/>
  <c r="DW1769" i="8"/>
  <c r="DV1770" i="8"/>
  <c r="DW1770" i="8"/>
  <c r="DV1771" i="8"/>
  <c r="DW1771" i="8"/>
  <c r="DV1772" i="8"/>
  <c r="DW1772" i="8"/>
  <c r="DV1773" i="8"/>
  <c r="DW1773" i="8"/>
  <c r="DV1774" i="8"/>
  <c r="DW1774" i="8"/>
  <c r="DV1775" i="8"/>
  <c r="DW1775" i="8"/>
  <c r="DV1776" i="8"/>
  <c r="DW1776" i="8"/>
  <c r="DV1777" i="8"/>
  <c r="DW1777" i="8"/>
  <c r="DV1778" i="8"/>
  <c r="DW1778" i="8"/>
  <c r="DV1779" i="8"/>
  <c r="DW1779" i="8"/>
  <c r="DV1780" i="8"/>
  <c r="DW1780" i="8"/>
  <c r="DV1781" i="8"/>
  <c r="DW1781" i="8"/>
  <c r="DV1782" i="8"/>
  <c r="DW1782" i="8"/>
  <c r="DV1783" i="8"/>
  <c r="DW1783" i="8"/>
  <c r="DV1784" i="8"/>
  <c r="DW1784" i="8"/>
  <c r="DV1785" i="8"/>
  <c r="DW1785" i="8"/>
  <c r="DV1786" i="8"/>
  <c r="DW1786" i="8"/>
  <c r="DV1787" i="8"/>
  <c r="DW1787" i="8"/>
  <c r="DV1788" i="8"/>
  <c r="DW1788" i="8"/>
  <c r="DV1789" i="8"/>
  <c r="DW1789" i="8"/>
  <c r="DV1790" i="8"/>
  <c r="DW1790" i="8"/>
  <c r="DV1791" i="8"/>
  <c r="DW1791" i="8"/>
  <c r="DV1792" i="8"/>
  <c r="DW1792" i="8"/>
  <c r="DV1793" i="8"/>
  <c r="DW1793" i="8"/>
  <c r="DV1794" i="8"/>
  <c r="DW1794" i="8"/>
  <c r="DV1795" i="8"/>
  <c r="DW1795" i="8"/>
  <c r="DV1796" i="8"/>
  <c r="DW1796" i="8"/>
  <c r="DV1797" i="8"/>
  <c r="DW1797" i="8"/>
  <c r="DV1798" i="8"/>
  <c r="DW1798" i="8"/>
  <c r="DV1799" i="8"/>
  <c r="DW1799" i="8"/>
  <c r="DV1800" i="8"/>
  <c r="DW1800" i="8"/>
  <c r="DV1801" i="8"/>
  <c r="DW1801" i="8"/>
  <c r="DV1802" i="8"/>
  <c r="DW1802" i="8"/>
  <c r="DV1803" i="8"/>
  <c r="DW1803" i="8"/>
  <c r="DV1804" i="8"/>
  <c r="DW1804" i="8"/>
  <c r="DV1805" i="8"/>
  <c r="DW1805" i="8"/>
  <c r="DV1806" i="8"/>
  <c r="DW1806" i="8"/>
  <c r="DV1807" i="8"/>
  <c r="DW1807" i="8"/>
  <c r="DV1808" i="8"/>
  <c r="DW1808" i="8"/>
  <c r="DV1809" i="8"/>
  <c r="DW1809" i="8"/>
  <c r="DV1810" i="8"/>
  <c r="DW1810" i="8"/>
  <c r="DV1811" i="8"/>
  <c r="DW1811" i="8"/>
  <c r="DV1812" i="8"/>
  <c r="DW1812" i="8"/>
  <c r="DV1813" i="8"/>
  <c r="DW1813" i="8"/>
  <c r="DV1814" i="8"/>
  <c r="DW1814" i="8"/>
  <c r="DV1815" i="8"/>
  <c r="DW1815" i="8"/>
  <c r="DV1816" i="8"/>
  <c r="DW1816" i="8"/>
  <c r="DV1817" i="8"/>
  <c r="DW1817" i="8"/>
  <c r="DV1818" i="8"/>
  <c r="DW1818" i="8"/>
  <c r="DV1819" i="8"/>
  <c r="DW1819" i="8"/>
  <c r="DV1820" i="8"/>
  <c r="DW1820" i="8"/>
  <c r="DV1821" i="8"/>
  <c r="DW1821" i="8"/>
  <c r="DV1822" i="8"/>
  <c r="DW1822" i="8"/>
  <c r="DV1823" i="8"/>
  <c r="DW1823" i="8"/>
  <c r="DV1824" i="8"/>
  <c r="DW1824" i="8"/>
  <c r="DV1825" i="8"/>
  <c r="DW1825" i="8"/>
  <c r="DV1826" i="8"/>
  <c r="DW1826" i="8"/>
  <c r="DV1827" i="8"/>
  <c r="DW1827" i="8"/>
  <c r="DV1828" i="8"/>
  <c r="DW1828" i="8"/>
  <c r="DV1829" i="8"/>
  <c r="DW1829" i="8"/>
  <c r="DV1830" i="8"/>
  <c r="DW1830" i="8"/>
  <c r="DV1831" i="8"/>
  <c r="DW1831" i="8"/>
  <c r="DV1832" i="8"/>
  <c r="DW1832" i="8"/>
  <c r="DV1833" i="8"/>
  <c r="DW1833" i="8"/>
  <c r="DV1834" i="8"/>
  <c r="DW1834" i="8"/>
  <c r="DV1835" i="8"/>
  <c r="DW1835" i="8"/>
  <c r="DV1836" i="8"/>
  <c r="DW1836" i="8"/>
  <c r="DV1837" i="8"/>
  <c r="DW1837" i="8"/>
  <c r="DV1838" i="8"/>
  <c r="DW1838" i="8"/>
  <c r="DV1839" i="8"/>
  <c r="DW1839" i="8"/>
  <c r="DV1840" i="8"/>
  <c r="DW1840" i="8"/>
  <c r="DV1841" i="8"/>
  <c r="DW1841" i="8"/>
  <c r="DV1842" i="8"/>
  <c r="DW1842" i="8"/>
  <c r="DV1843" i="8"/>
  <c r="DW1843" i="8"/>
  <c r="DV1844" i="8"/>
  <c r="DW1844" i="8"/>
  <c r="DV1845" i="8"/>
  <c r="DW1845" i="8"/>
  <c r="DV1846" i="8"/>
  <c r="DW1846" i="8"/>
  <c r="DV1847" i="8"/>
  <c r="DW1847" i="8"/>
  <c r="DV1848" i="8"/>
  <c r="DW1848" i="8"/>
  <c r="DV1849" i="8"/>
  <c r="DW1849" i="8"/>
  <c r="DV1850" i="8"/>
  <c r="DW1850" i="8"/>
  <c r="DV1851" i="8"/>
  <c r="DW1851" i="8"/>
  <c r="DV1852" i="8"/>
  <c r="DW1852" i="8"/>
  <c r="DV1853" i="8"/>
  <c r="DW1853" i="8"/>
  <c r="DV1854" i="8"/>
  <c r="DW1854" i="8"/>
  <c r="DV1855" i="8"/>
  <c r="DW1855" i="8"/>
  <c r="DV1856" i="8"/>
  <c r="DW1856" i="8"/>
  <c r="DV1857" i="8"/>
  <c r="DW1857" i="8"/>
  <c r="DV1755" i="8"/>
  <c r="DW1755" i="8"/>
  <c r="DV1756" i="8"/>
  <c r="DW1756" i="8"/>
  <c r="DV1757" i="8"/>
  <c r="DW1757" i="8"/>
  <c r="DV1758" i="8"/>
  <c r="DW1758" i="8"/>
  <c r="DV1759" i="8"/>
  <c r="DW1759" i="8"/>
  <c r="DV1760" i="8"/>
  <c r="DW1760" i="8"/>
  <c r="DV1761" i="8"/>
  <c r="DW1761" i="8"/>
  <c r="DV1762" i="8"/>
  <c r="DW1762" i="8"/>
  <c r="DV1763" i="8"/>
  <c r="DW1763" i="8"/>
  <c r="DV1764" i="8"/>
  <c r="DW1764" i="8"/>
  <c r="DV1765" i="8"/>
  <c r="DW1765" i="8"/>
  <c r="DV1766" i="8"/>
  <c r="DW1766" i="8"/>
  <c r="DW1754" i="8"/>
  <c r="DV1754" i="8"/>
  <c r="DU1898" i="8"/>
  <c r="DU1876" i="8"/>
  <c r="DU1877" i="8"/>
  <c r="DU1878" i="8"/>
  <c r="DU1879" i="8"/>
  <c r="DU1880" i="8"/>
  <c r="DU1881" i="8"/>
  <c r="DU1882" i="8"/>
  <c r="DU1883" i="8"/>
  <c r="DU1884" i="8"/>
  <c r="DU1885" i="8"/>
  <c r="DU1886" i="8"/>
  <c r="DU1887" i="8"/>
  <c r="DU1888" i="8"/>
  <c r="DU1889" i="8"/>
  <c r="DU1890" i="8"/>
  <c r="DU1891" i="8"/>
  <c r="DU1892" i="8"/>
  <c r="DU1893" i="8"/>
  <c r="DU1894" i="8"/>
  <c r="DU1895" i="8"/>
  <c r="DU1896" i="8"/>
  <c r="DU1897" i="8"/>
  <c r="DU1861" i="8"/>
  <c r="DU1862" i="8"/>
  <c r="DU1863" i="8"/>
  <c r="DU1864" i="8"/>
  <c r="DU1865" i="8"/>
  <c r="DU1866" i="8"/>
  <c r="DU1867" i="8"/>
  <c r="DU1868" i="8"/>
  <c r="DU1869" i="8"/>
  <c r="DU1870" i="8"/>
  <c r="DU1871" i="8"/>
  <c r="DU1872" i="8"/>
  <c r="DU1873" i="8"/>
  <c r="DU1874" i="8"/>
  <c r="DU1768" i="8"/>
  <c r="DU1769" i="8"/>
  <c r="DU1770" i="8"/>
  <c r="DU1771" i="8"/>
  <c r="DU1772" i="8"/>
  <c r="DU1773" i="8"/>
  <c r="DU1774" i="8"/>
  <c r="DU1775" i="8"/>
  <c r="DU1776" i="8"/>
  <c r="DU1777" i="8"/>
  <c r="DU1778" i="8"/>
  <c r="DU1779" i="8"/>
  <c r="DU1780" i="8"/>
  <c r="DU1781" i="8"/>
  <c r="DU1782" i="8"/>
  <c r="DU1783" i="8"/>
  <c r="DU1784" i="8"/>
  <c r="DU1785" i="8"/>
  <c r="DU1786" i="8"/>
  <c r="DU1787" i="8"/>
  <c r="DU1788" i="8"/>
  <c r="DU1789" i="8"/>
  <c r="DU1790" i="8"/>
  <c r="DU1791" i="8"/>
  <c r="DU1792" i="8"/>
  <c r="DU1793" i="8"/>
  <c r="DU1794" i="8"/>
  <c r="DU1795" i="8"/>
  <c r="DU1796" i="8"/>
  <c r="DU1797" i="8"/>
  <c r="DU1798" i="8"/>
  <c r="DU1799" i="8"/>
  <c r="DU1800" i="8"/>
  <c r="DU1801" i="8"/>
  <c r="DU1802" i="8"/>
  <c r="DU1803" i="8"/>
  <c r="DU1804" i="8"/>
  <c r="DU1805" i="8"/>
  <c r="DU1806" i="8"/>
  <c r="DU1807" i="8"/>
  <c r="DU1808" i="8"/>
  <c r="DU1809" i="8"/>
  <c r="DU1810" i="8"/>
  <c r="DU1811" i="8"/>
  <c r="DU1812" i="8"/>
  <c r="DU1813" i="8"/>
  <c r="DU1814" i="8"/>
  <c r="DU1815" i="8"/>
  <c r="DU1816" i="8"/>
  <c r="DU1817" i="8"/>
  <c r="DU1818" i="8"/>
  <c r="DU1819" i="8"/>
  <c r="DU1820" i="8"/>
  <c r="DU1821" i="8"/>
  <c r="DU1822" i="8"/>
  <c r="DU1823" i="8"/>
  <c r="DU1824" i="8"/>
  <c r="DU1825" i="8"/>
  <c r="DU1826" i="8"/>
  <c r="DU1827" i="8"/>
  <c r="DU1828" i="8"/>
  <c r="DU1829" i="8"/>
  <c r="DU1830" i="8"/>
  <c r="DU1831" i="8"/>
  <c r="DU1832" i="8"/>
  <c r="DU1833" i="8"/>
  <c r="DU1834" i="8"/>
  <c r="DU1835" i="8"/>
  <c r="DU1836" i="8"/>
  <c r="DU1837" i="8"/>
  <c r="DU1838" i="8"/>
  <c r="DU1839" i="8"/>
  <c r="DU1840" i="8"/>
  <c r="DU1841" i="8"/>
  <c r="DU1842" i="8"/>
  <c r="DU1843" i="8"/>
  <c r="DU1844" i="8"/>
  <c r="DU1845" i="8"/>
  <c r="DU1846" i="8"/>
  <c r="DU1847" i="8"/>
  <c r="DU1848" i="8"/>
  <c r="DU1849" i="8"/>
  <c r="DU1850" i="8"/>
  <c r="DU1851" i="8"/>
  <c r="DU1852" i="8"/>
  <c r="DU1853" i="8"/>
  <c r="DU1854" i="8"/>
  <c r="DU1855" i="8"/>
  <c r="DU1856" i="8"/>
  <c r="DU1857" i="8"/>
  <c r="DU1858" i="8"/>
  <c r="DU1754" i="8"/>
  <c r="DU1755" i="8"/>
  <c r="DU1756" i="8"/>
  <c r="DU1757" i="8"/>
  <c r="DU1758" i="8"/>
  <c r="DU1759" i="8"/>
  <c r="DU1760" i="8"/>
  <c r="DU1761" i="8"/>
  <c r="DU1762" i="8"/>
  <c r="DU1763" i="8"/>
  <c r="DU1764" i="8"/>
  <c r="DU1765" i="8"/>
  <c r="DU1766" i="8"/>
  <c r="DY1766" i="8" s="1"/>
  <c r="G26" i="13"/>
  <c r="L1898" i="8"/>
  <c r="L1897" i="8"/>
  <c r="L1896" i="8"/>
  <c r="L1895" i="8"/>
  <c r="L1894" i="8"/>
  <c r="L1893" i="8"/>
  <c r="L1892" i="8"/>
  <c r="L1891" i="8"/>
  <c r="L1890" i="8"/>
  <c r="L1889" i="8"/>
  <c r="L1887" i="8"/>
  <c r="L1886" i="8"/>
  <c r="L1885" i="8"/>
  <c r="L1884" i="8"/>
  <c r="L1883" i="8"/>
  <c r="L1882" i="8"/>
  <c r="L1881" i="8"/>
  <c r="L1880" i="8"/>
  <c r="L1879" i="8"/>
  <c r="L1878" i="8"/>
  <c r="L1877" i="8"/>
  <c r="DM1855" i="8"/>
  <c r="L1875" i="8"/>
  <c r="L1874" i="8"/>
  <c r="L1873" i="8"/>
  <c r="L1872" i="8"/>
  <c r="L1871" i="8"/>
  <c r="L1870" i="8"/>
  <c r="L1869" i="8"/>
  <c r="L1868" i="8"/>
  <c r="L1867" i="8"/>
  <c r="L1866" i="8"/>
  <c r="L1865" i="8"/>
  <c r="L1864" i="8"/>
  <c r="L1863" i="8"/>
  <c r="L1862" i="8"/>
  <c r="DM1854" i="8"/>
  <c r="DM1853" i="8"/>
  <c r="DM1852" i="8"/>
  <c r="DM1851" i="8"/>
  <c r="DM1850" i="8"/>
  <c r="DM1849" i="8"/>
  <c r="DM1848" i="8"/>
  <c r="DM1847" i="8"/>
  <c r="DM1846" i="8"/>
  <c r="DM1845" i="8"/>
  <c r="DM1844" i="8"/>
  <c r="DM1843" i="8"/>
  <c r="DM1842" i="8"/>
  <c r="DM1841" i="8"/>
  <c r="DM1840" i="8"/>
  <c r="DM1839" i="8"/>
  <c r="DM1838" i="8"/>
  <c r="DM1837" i="8"/>
  <c r="DM1836" i="8"/>
  <c r="DM1835" i="8"/>
  <c r="DM1834" i="8"/>
  <c r="DM1833" i="8"/>
  <c r="DM1832" i="8"/>
  <c r="DM1831" i="8"/>
  <c r="DM1830" i="8"/>
  <c r="DM1829" i="8"/>
  <c r="DM1828" i="8"/>
  <c r="DM1827" i="8"/>
  <c r="DM1826" i="8"/>
  <c r="DM1825" i="8"/>
  <c r="DM1824" i="8"/>
  <c r="DM1823" i="8"/>
  <c r="DM1822" i="8"/>
  <c r="DM1821" i="8"/>
  <c r="DM1820" i="8"/>
  <c r="DM1819" i="8"/>
  <c r="DM1818" i="8"/>
  <c r="DM1817" i="8"/>
  <c r="DM1816" i="8"/>
  <c r="DM1815" i="8"/>
  <c r="DM1814" i="8"/>
  <c r="DM1813" i="8"/>
  <c r="DM1812" i="8"/>
  <c r="DM1811" i="8"/>
  <c r="DM1810" i="8"/>
  <c r="DM1809" i="8"/>
  <c r="DM1808" i="8"/>
  <c r="DM1807" i="8"/>
  <c r="DM1806" i="8"/>
  <c r="DM1805" i="8"/>
  <c r="DM1804" i="8"/>
  <c r="DM1803" i="8"/>
  <c r="DM1802" i="8"/>
  <c r="DM1801" i="8"/>
  <c r="DM1800" i="8"/>
  <c r="DM1799" i="8"/>
  <c r="DM1798" i="8"/>
  <c r="DM1797" i="8"/>
  <c r="DM1796" i="8"/>
  <c r="L1860" i="8"/>
  <c r="L1858" i="8"/>
  <c r="L1857" i="8"/>
  <c r="L1856" i="8"/>
  <c r="L1855" i="8"/>
  <c r="L1854" i="8"/>
  <c r="L1853" i="8"/>
  <c r="L1852" i="8"/>
  <c r="L1851" i="8"/>
  <c r="L1850" i="8"/>
  <c r="L1849" i="8"/>
  <c r="L1848" i="8"/>
  <c r="L1847" i="8"/>
  <c r="L1846" i="8"/>
  <c r="L1845" i="8"/>
  <c r="L1844" i="8"/>
  <c r="L1843" i="8"/>
  <c r="L1842" i="8"/>
  <c r="L1841" i="8"/>
  <c r="L1840" i="8"/>
  <c r="L1839" i="8"/>
  <c r="L1838" i="8"/>
  <c r="L1837" i="8"/>
  <c r="L1836" i="8"/>
  <c r="L1835" i="8"/>
  <c r="L1834" i="8"/>
  <c r="L1833" i="8"/>
  <c r="L1832" i="8"/>
  <c r="L1831" i="8"/>
  <c r="L1830" i="8"/>
  <c r="L1829" i="8"/>
  <c r="L1828" i="8"/>
  <c r="L1827" i="8"/>
  <c r="L1826" i="8"/>
  <c r="L1825" i="8"/>
  <c r="L1824" i="8"/>
  <c r="L1823" i="8"/>
  <c r="L1822" i="8"/>
  <c r="L1821" i="8"/>
  <c r="L1820" i="8"/>
  <c r="L1819" i="8"/>
  <c r="L1818" i="8"/>
  <c r="L1817" i="8"/>
  <c r="L1816" i="8"/>
  <c r="L1815" i="8"/>
  <c r="L1814" i="8"/>
  <c r="L1813" i="8"/>
  <c r="L1812" i="8"/>
  <c r="L1811" i="8"/>
  <c r="L1810" i="8"/>
  <c r="L1809" i="8"/>
  <c r="L1808" i="8"/>
  <c r="L1807" i="8"/>
  <c r="L1806" i="8"/>
  <c r="L1805" i="8"/>
  <c r="L1804" i="8"/>
  <c r="L1803" i="8"/>
  <c r="L1802" i="8"/>
  <c r="L1801" i="8"/>
  <c r="L1800" i="8"/>
  <c r="L1799" i="8"/>
  <c r="L1798" i="8"/>
  <c r="L1797" i="8"/>
  <c r="L1796" i="8"/>
  <c r="L1795" i="8"/>
  <c r="L1794" i="8"/>
  <c r="L1793" i="8"/>
  <c r="L1792" i="8"/>
  <c r="L1791" i="8"/>
  <c r="L1790" i="8"/>
  <c r="L1789" i="8"/>
  <c r="L1788" i="8"/>
  <c r="L1787" i="8"/>
  <c r="L1786" i="8"/>
  <c r="L1785" i="8"/>
  <c r="L1784" i="8"/>
  <c r="L1783" i="8"/>
  <c r="L1782" i="8"/>
  <c r="L1781" i="8"/>
  <c r="L1780" i="8"/>
  <c r="L1779" i="8"/>
  <c r="L1778" i="8"/>
  <c r="L1777" i="8"/>
  <c r="L1776" i="8"/>
  <c r="L1775" i="8"/>
  <c r="L1774" i="8"/>
  <c r="L1773" i="8"/>
  <c r="L1772" i="8"/>
  <c r="L1771" i="8"/>
  <c r="L1770" i="8"/>
  <c r="DM1754" i="8"/>
  <c r="DM1755" i="8"/>
  <c r="DM1756" i="8"/>
  <c r="DM1757" i="8"/>
  <c r="DM1758" i="8"/>
  <c r="DM1759" i="8"/>
  <c r="DM1760" i="8"/>
  <c r="DM1761" i="8"/>
  <c r="DM1762" i="8"/>
  <c r="DM1763" i="8"/>
  <c r="DM1764" i="8"/>
  <c r="DM1765" i="8"/>
  <c r="DM1766" i="8"/>
  <c r="L1767" i="8"/>
  <c r="L1766" i="8"/>
  <c r="L1765" i="8"/>
  <c r="L1764" i="8"/>
  <c r="L1763" i="8"/>
  <c r="L1762" i="8"/>
  <c r="L1761" i="8"/>
  <c r="L1760" i="8"/>
  <c r="L1759" i="8"/>
  <c r="L1758" i="8"/>
  <c r="L1757" i="8"/>
  <c r="L1756" i="8"/>
  <c r="L1755" i="8"/>
  <c r="P26" i="12"/>
  <c r="L1754" i="8"/>
  <c r="L1768" i="8"/>
  <c r="L1769" i="8"/>
  <c r="L1861" i="8"/>
  <c r="L1876" i="8"/>
  <c r="L1888" i="8"/>
  <c r="AE590" i="8"/>
  <c r="AE591" i="8"/>
  <c r="AE595" i="8"/>
  <c r="AE596" i="8"/>
  <c r="AE613" i="8"/>
  <c r="AE614" i="8"/>
  <c r="AE629" i="8"/>
  <c r="AG629" i="8"/>
  <c r="AF629" i="8"/>
  <c r="AI1414" i="8"/>
  <c r="AI1413" i="8"/>
  <c r="DD1413" i="8" s="1"/>
  <c r="AI1411" i="8"/>
  <c r="DD1411" i="8" s="1"/>
  <c r="AI1409" i="8"/>
  <c r="DD1409" i="8" s="1"/>
  <c r="AI1408" i="8"/>
  <c r="DD1408" i="8" s="1"/>
  <c r="AI1407" i="8"/>
  <c r="DD1407" i="8" s="1"/>
  <c r="AI1406" i="8"/>
  <c r="AI1405" i="8"/>
  <c r="AI1403" i="8"/>
  <c r="AI1401" i="8"/>
  <c r="AI1402" i="8"/>
  <c r="DD1402" i="8" s="1"/>
  <c r="AI1398" i="8"/>
  <c r="DD1398" i="8" s="1"/>
  <c r="AI1397" i="8"/>
  <c r="DD1397" i="8" s="1"/>
  <c r="AI1396" i="8"/>
  <c r="DD1396" i="8" s="1"/>
  <c r="AI1395" i="8"/>
  <c r="AI1394" i="8"/>
  <c r="AI1392" i="8"/>
  <c r="AI1391" i="8"/>
  <c r="DD1391" i="8" s="1"/>
  <c r="AI1389" i="8"/>
  <c r="AI1388" i="8"/>
  <c r="AI1387" i="8"/>
  <c r="DD1387" i="8" s="1"/>
  <c r="AI1386" i="8"/>
  <c r="AI1385" i="8"/>
  <c r="AI1383" i="8"/>
  <c r="AI1382" i="8"/>
  <c r="AI1381" i="8"/>
  <c r="DD1381" i="8" s="1"/>
  <c r="AI1380" i="8"/>
  <c r="AI1379" i="8"/>
  <c r="DD1379" i="8" s="1"/>
  <c r="AI1378" i="8"/>
  <c r="DD1378" i="8" s="1"/>
  <c r="AE545" i="8"/>
  <c r="AI1463" i="8"/>
  <c r="AI1470" i="8"/>
  <c r="AI1456" i="8"/>
  <c r="AI1310" i="8"/>
  <c r="AI1311" i="8"/>
  <c r="AI1465" i="8"/>
  <c r="DD1465" i="8" s="1"/>
  <c r="AI1469" i="8"/>
  <c r="DD1469" i="8" s="1"/>
  <c r="AI1468" i="8"/>
  <c r="DD1468" i="8" s="1"/>
  <c r="AI1467" i="8"/>
  <c r="AH1456" i="8"/>
  <c r="AH459" i="8"/>
  <c r="AI459" i="8"/>
  <c r="AJ459" i="8"/>
  <c r="AK459" i="8"/>
  <c r="AL459" i="8"/>
  <c r="AM459" i="8"/>
  <c r="AN459" i="8"/>
  <c r="AO459" i="8"/>
  <c r="AP459" i="8"/>
  <c r="AQ459" i="8"/>
  <c r="BP99" i="11"/>
  <c r="AE4" i="8"/>
  <c r="BP138" i="11"/>
  <c r="BP139" i="11"/>
  <c r="BP140" i="11"/>
  <c r="BP141" i="11"/>
  <c r="BP142" i="11"/>
  <c r="BP143" i="11"/>
  <c r="BP144" i="11"/>
  <c r="BP145" i="11"/>
  <c r="BP146" i="11"/>
  <c r="BP147" i="11"/>
  <c r="BP148" i="11"/>
  <c r="BP149" i="11"/>
  <c r="BP150" i="11"/>
  <c r="BP151" i="11"/>
  <c r="BT132" i="11"/>
  <c r="BV132" i="11" s="1"/>
  <c r="BT133" i="11"/>
  <c r="BV133" i="11" s="1"/>
  <c r="BT121" i="11"/>
  <c r="BV121" i="11" s="1"/>
  <c r="BT122" i="11"/>
  <c r="BV122" i="11" s="1"/>
  <c r="BT123" i="11"/>
  <c r="BV123" i="11" s="1"/>
  <c r="BT124" i="11"/>
  <c r="BV124" i="11" s="1"/>
  <c r="BT125" i="11"/>
  <c r="BV125" i="11" s="1"/>
  <c r="BT126" i="11"/>
  <c r="BV126" i="11" s="1"/>
  <c r="BT127" i="11"/>
  <c r="BV127" i="11" s="1"/>
  <c r="BT128" i="11"/>
  <c r="BV128" i="11" s="1"/>
  <c r="BT109" i="11"/>
  <c r="BV109" i="11" s="1"/>
  <c r="BT110" i="11"/>
  <c r="BV110" i="11" s="1"/>
  <c r="BT111" i="11"/>
  <c r="BV111" i="11" s="1"/>
  <c r="BT112" i="11"/>
  <c r="BV112" i="11" s="1"/>
  <c r="BT113" i="11"/>
  <c r="BV113" i="11" s="1"/>
  <c r="BT114" i="11"/>
  <c r="BV114" i="11" s="1"/>
  <c r="BT115" i="11"/>
  <c r="BV115" i="11" s="1"/>
  <c r="BT117" i="11"/>
  <c r="BV117" i="11" s="1"/>
  <c r="BT118" i="11"/>
  <c r="BV118" i="11" s="1"/>
  <c r="BT104" i="11"/>
  <c r="BV104" i="11" s="1"/>
  <c r="BT106" i="11"/>
  <c r="BV106" i="11" s="1"/>
  <c r="BT98" i="11"/>
  <c r="BV98" i="11" s="1"/>
  <c r="BT102" i="11"/>
  <c r="BV102" i="11" s="1"/>
  <c r="BT93" i="11"/>
  <c r="BV93" i="11" s="1"/>
  <c r="BT94" i="11"/>
  <c r="BV94" i="11" s="1"/>
  <c r="BT88" i="11"/>
  <c r="BV88" i="11" s="1"/>
  <c r="BT80" i="11"/>
  <c r="BV80" i="11" s="1"/>
  <c r="BT81" i="11"/>
  <c r="BV81" i="11" s="1"/>
  <c r="BT82" i="11"/>
  <c r="BV82" i="11" s="1"/>
  <c r="BT157" i="11"/>
  <c r="BV157" i="11" s="1"/>
  <c r="BT42" i="11"/>
  <c r="BV42" i="11" s="1"/>
  <c r="BT43" i="11"/>
  <c r="BV43" i="11" s="1"/>
  <c r="BT44" i="11"/>
  <c r="BV44" i="11" s="1"/>
  <c r="BT45" i="11"/>
  <c r="BV45" i="11" s="1"/>
  <c r="BT46" i="11"/>
  <c r="BV46" i="11" s="1"/>
  <c r="BT47" i="11"/>
  <c r="BV47" i="11" s="1"/>
  <c r="BT48" i="11"/>
  <c r="BV48" i="11" s="1"/>
  <c r="BT49" i="11"/>
  <c r="BV49" i="11" s="1"/>
  <c r="BT50" i="11"/>
  <c r="BV50" i="11" s="1"/>
  <c r="BT51" i="11"/>
  <c r="BV51" i="11" s="1"/>
  <c r="BT52" i="11"/>
  <c r="BV52" i="11" s="1"/>
  <c r="BT53" i="11"/>
  <c r="BV53" i="11" s="1"/>
  <c r="BT56" i="11"/>
  <c r="BV56" i="11" s="1"/>
  <c r="BT60" i="11"/>
  <c r="BV60" i="11" s="1"/>
  <c r="BT61" i="11"/>
  <c r="BV61" i="11" s="1"/>
  <c r="BT62" i="11"/>
  <c r="BV62" i="11" s="1"/>
  <c r="BT63" i="11"/>
  <c r="BV63" i="11" s="1"/>
  <c r="BT64" i="11"/>
  <c r="BV64" i="11" s="1"/>
  <c r="BT65" i="11"/>
  <c r="BV65" i="11" s="1"/>
  <c r="BT66" i="11"/>
  <c r="BV66" i="11" s="1"/>
  <c r="BT67" i="11"/>
  <c r="BV67" i="11" s="1"/>
  <c r="BT68" i="11"/>
  <c r="BV68" i="11" s="1"/>
  <c r="BT69" i="11"/>
  <c r="BV69" i="11" s="1"/>
  <c r="BT72" i="11"/>
  <c r="BV72" i="11" s="1"/>
  <c r="BT74" i="11"/>
  <c r="BV74" i="11" s="1"/>
  <c r="BT75" i="11"/>
  <c r="BV75" i="11" s="1"/>
  <c r="BT76" i="11"/>
  <c r="BV76" i="11" s="1"/>
  <c r="BT36" i="11"/>
  <c r="BV36" i="11" s="1"/>
  <c r="BT37" i="11"/>
  <c r="BV37" i="11" s="1"/>
  <c r="BT29" i="11"/>
  <c r="BV29" i="11" s="1"/>
  <c r="BT31" i="11"/>
  <c r="BV31" i="11" s="1"/>
  <c r="BT24" i="11"/>
  <c r="BV24" i="11" s="1"/>
  <c r="BT25" i="11"/>
  <c r="BV25" i="11" s="1"/>
  <c r="BT26" i="11"/>
  <c r="BV26" i="11" s="1"/>
  <c r="BT27" i="11"/>
  <c r="BV27" i="11" s="1"/>
  <c r="BT19" i="11"/>
  <c r="BV19" i="11" s="1"/>
  <c r="BT20" i="11"/>
  <c r="BV20" i="11" s="1"/>
  <c r="BT21" i="11"/>
  <c r="BV21" i="11" s="1"/>
  <c r="BT5" i="11"/>
  <c r="BV5" i="11" s="1"/>
  <c r="BT6" i="11"/>
  <c r="BV6" i="11" s="1"/>
  <c r="BT7" i="11"/>
  <c r="BV7" i="11" s="1"/>
  <c r="BT8" i="11"/>
  <c r="BV8" i="11" s="1"/>
  <c r="BT9" i="11"/>
  <c r="BV9" i="11" s="1"/>
  <c r="BT10" i="11"/>
  <c r="BV10" i="11" s="1"/>
  <c r="BT11" i="11"/>
  <c r="BV11" i="11" s="1"/>
  <c r="BT12" i="11"/>
  <c r="BV12" i="11" s="1"/>
  <c r="BT14" i="11"/>
  <c r="BV14" i="11" s="1"/>
  <c r="BT152" i="11"/>
  <c r="BV152" i="11" s="1"/>
  <c r="BT135" i="11"/>
  <c r="BV135" i="11" s="1"/>
  <c r="BO13" i="11"/>
  <c r="AR13" i="11"/>
  <c r="BT13" i="11" s="1"/>
  <c r="BV13" i="11" s="1"/>
  <c r="BP5" i="11"/>
  <c r="BP6" i="11"/>
  <c r="BP7" i="11"/>
  <c r="BP8" i="11"/>
  <c r="BP9" i="11"/>
  <c r="BP10" i="11"/>
  <c r="BP11" i="11"/>
  <c r="BP12" i="11"/>
  <c r="BP13" i="11"/>
  <c r="BP14" i="11"/>
  <c r="BP19" i="11"/>
  <c r="BP20" i="11"/>
  <c r="BP21" i="11"/>
  <c r="BP24" i="11"/>
  <c r="BP25" i="11"/>
  <c r="BP26" i="11"/>
  <c r="BP27" i="11"/>
  <c r="BP28" i="11"/>
  <c r="BP29" i="11"/>
  <c r="BP31" i="11"/>
  <c r="BP32" i="11"/>
  <c r="BP33" i="11"/>
  <c r="BP34" i="11"/>
  <c r="BP35" i="11"/>
  <c r="BP36" i="11"/>
  <c r="BP37" i="11"/>
  <c r="BP38" i="11"/>
  <c r="BP39" i="11"/>
  <c r="BP42" i="11"/>
  <c r="BP50" i="11"/>
  <c r="BP53" i="11"/>
  <c r="BP56" i="11"/>
  <c r="BP60" i="11"/>
  <c r="BP65" i="11"/>
  <c r="BP66" i="11"/>
  <c r="BP69" i="11"/>
  <c r="BP72" i="11"/>
  <c r="BP74" i="11"/>
  <c r="BP75" i="11"/>
  <c r="BP76" i="11"/>
  <c r="BP78" i="11"/>
  <c r="BP80" i="11"/>
  <c r="BP81" i="11"/>
  <c r="BP82" i="11"/>
  <c r="BP157" i="11"/>
  <c r="BP88" i="11"/>
  <c r="BP93" i="11"/>
  <c r="BP94" i="11"/>
  <c r="BP95" i="11"/>
  <c r="BP96" i="11"/>
  <c r="BP97" i="11"/>
  <c r="BP98" i="11"/>
  <c r="BP102" i="11"/>
  <c r="BP103" i="11"/>
  <c r="BP104" i="11"/>
  <c r="BP106" i="11"/>
  <c r="BP107" i="11"/>
  <c r="BP109" i="11"/>
  <c r="BP110" i="11"/>
  <c r="BP111" i="11"/>
  <c r="BP112" i="11"/>
  <c r="BP113" i="11"/>
  <c r="BP114" i="11"/>
  <c r="BP115" i="11"/>
  <c r="BP117" i="11"/>
  <c r="BP118" i="11"/>
  <c r="BP120" i="11"/>
  <c r="BP121" i="11"/>
  <c r="BP122" i="11"/>
  <c r="BP123" i="11"/>
  <c r="BP124" i="11"/>
  <c r="BP125" i="11"/>
  <c r="BP126" i="11"/>
  <c r="BP127" i="11"/>
  <c r="BP128" i="11"/>
  <c r="BP129" i="11"/>
  <c r="BP130" i="11"/>
  <c r="BP131" i="11"/>
  <c r="BP132" i="11"/>
  <c r="BP133" i="11"/>
  <c r="BP134" i="11"/>
  <c r="BP135" i="11"/>
  <c r="BP136" i="11"/>
  <c r="BP137" i="11"/>
  <c r="BP152" i="11"/>
  <c r="BP153" i="11"/>
  <c r="BP154" i="11"/>
  <c r="BP155" i="11"/>
  <c r="BP156" i="11"/>
  <c r="CY782" i="8"/>
  <c r="CW782" i="8"/>
  <c r="AF1253" i="8"/>
  <c r="AG1253" i="8"/>
  <c r="AF1256" i="8"/>
  <c r="AG1256" i="8"/>
  <c r="AF1254" i="8"/>
  <c r="AG1254" i="8"/>
  <c r="AF1255" i="8"/>
  <c r="AG1255" i="8"/>
  <c r="AF1257" i="8"/>
  <c r="AG1257" i="8"/>
  <c r="AF1258" i="8"/>
  <c r="AG1258" i="8"/>
  <c r="AF1259" i="8"/>
  <c r="AG1259" i="8"/>
  <c r="AF1260" i="8"/>
  <c r="AG1260" i="8"/>
  <c r="AF1261" i="8"/>
  <c r="AG1261" i="8"/>
  <c r="AF1262" i="8"/>
  <c r="AG1262" i="8"/>
  <c r="AF1263" i="8"/>
  <c r="AG1263" i="8"/>
  <c r="AF1264" i="8"/>
  <c r="AG1264" i="8"/>
  <c r="AF1265" i="8"/>
  <c r="AG1265" i="8"/>
  <c r="AF1266" i="8"/>
  <c r="AG1266" i="8"/>
  <c r="AF1267" i="8"/>
  <c r="AG1267" i="8"/>
  <c r="AF1268" i="8"/>
  <c r="AG1268" i="8"/>
  <c r="AF1269" i="8"/>
  <c r="AG1269" i="8"/>
  <c r="AF1270" i="8"/>
  <c r="AG1270" i="8"/>
  <c r="AF1271" i="8"/>
  <c r="AG1271" i="8"/>
  <c r="AF1272" i="8"/>
  <c r="AG1272" i="8"/>
  <c r="AF1273" i="8"/>
  <c r="AG1273" i="8"/>
  <c r="AF1274" i="8"/>
  <c r="AG1274" i="8"/>
  <c r="AF1275" i="8"/>
  <c r="AG1275" i="8"/>
  <c r="AF1276" i="8"/>
  <c r="AG1276" i="8"/>
  <c r="AF1277" i="8"/>
  <c r="AG1277" i="8"/>
  <c r="AF1278" i="8"/>
  <c r="AG1278" i="8"/>
  <c r="AF1279" i="8"/>
  <c r="AG1279" i="8"/>
  <c r="AF1280" i="8"/>
  <c r="AG1280" i="8"/>
  <c r="AI1280" i="8"/>
  <c r="DD1280" i="8" s="1"/>
  <c r="AI1279" i="8"/>
  <c r="DD1279" i="8" s="1"/>
  <c r="AI1278" i="8"/>
  <c r="AI1276" i="8"/>
  <c r="AI1274" i="8"/>
  <c r="AI1273" i="8"/>
  <c r="AI1272" i="8"/>
  <c r="DD1272" i="8" s="1"/>
  <c r="AI1271" i="8"/>
  <c r="DD1271" i="8" s="1"/>
  <c r="AI1269" i="8"/>
  <c r="DD1269" i="8" s="1"/>
  <c r="AI1268" i="8"/>
  <c r="DD1268" i="8" s="1"/>
  <c r="AI1267" i="8"/>
  <c r="AH1257" i="8"/>
  <c r="AH1255" i="8"/>
  <c r="AI1257" i="8"/>
  <c r="AI1256" i="8"/>
  <c r="AI1253" i="8"/>
  <c r="AI1252" i="8"/>
  <c r="AI1254" i="8"/>
  <c r="DD1254" i="8" s="1"/>
  <c r="AH1253" i="8"/>
  <c r="AH1256" i="8"/>
  <c r="AH1254" i="8"/>
  <c r="AH1258" i="8"/>
  <c r="AH1259" i="8"/>
  <c r="AH1260" i="8"/>
  <c r="AH1261" i="8"/>
  <c r="AH1262" i="8"/>
  <c r="AH1263" i="8"/>
  <c r="AH1264" i="8"/>
  <c r="AH1265" i="8"/>
  <c r="AH1266" i="8"/>
  <c r="CU1266" i="8" s="1"/>
  <c r="AH1267" i="8"/>
  <c r="CU1267" i="8" s="1"/>
  <c r="AH1268" i="8"/>
  <c r="CU1268" i="8" s="1"/>
  <c r="AH1269" i="8"/>
  <c r="CU1269" i="8" s="1"/>
  <c r="AH1270" i="8"/>
  <c r="CU1270" i="8" s="1"/>
  <c r="AH1271" i="8"/>
  <c r="AH1272" i="8"/>
  <c r="AH1273" i="8"/>
  <c r="AH1274" i="8"/>
  <c r="CU1274" i="8" s="1"/>
  <c r="AH1275" i="8"/>
  <c r="CU1275" i="8" s="1"/>
  <c r="AH1276" i="8"/>
  <c r="CU1276" i="8" s="1"/>
  <c r="AH1277" i="8"/>
  <c r="CU1277" i="8" s="1"/>
  <c r="AH1278" i="8"/>
  <c r="CU1278" i="8" s="1"/>
  <c r="AH1279" i="8"/>
  <c r="AH1280" i="8"/>
  <c r="AI1255" i="8"/>
  <c r="AI1258" i="8"/>
  <c r="AI1259" i="8"/>
  <c r="AI1260" i="8"/>
  <c r="AI1261" i="8"/>
  <c r="AI1262" i="8"/>
  <c r="AI1263" i="8"/>
  <c r="AI1264" i="8"/>
  <c r="AI1265" i="8"/>
  <c r="AI1266" i="8"/>
  <c r="DD1266" i="8" s="1"/>
  <c r="AI1270" i="8"/>
  <c r="DD1270" i="8" s="1"/>
  <c r="AI1275" i="8"/>
  <c r="DD1275" i="8" s="1"/>
  <c r="AI1277" i="8"/>
  <c r="DD1277" i="8" s="1"/>
  <c r="AF713" i="8"/>
  <c r="AG713" i="8"/>
  <c r="AH713" i="8"/>
  <c r="AG402" i="8"/>
  <c r="AH402" i="8"/>
  <c r="CY1703" i="8"/>
  <c r="CY1702" i="8"/>
  <c r="CY1701" i="8"/>
  <c r="CY1713" i="8"/>
  <c r="CY1711" i="8"/>
  <c r="CY1710" i="8"/>
  <c r="CY1709" i="8"/>
  <c r="CY1708" i="8"/>
  <c r="CY1707" i="8"/>
  <c r="CY1706" i="8"/>
  <c r="CY1705" i="8"/>
  <c r="CW1708" i="8"/>
  <c r="CW1707" i="8"/>
  <c r="CW1706" i="8"/>
  <c r="CW1705" i="8"/>
  <c r="AJ1238" i="8"/>
  <c r="DH1130" i="8"/>
  <c r="DF1130" i="8"/>
  <c r="CY1130" i="8"/>
  <c r="CW1130" i="8"/>
  <c r="AQ1130" i="8"/>
  <c r="AP1130" i="8"/>
  <c r="AO1130" i="8"/>
  <c r="AN1130" i="8"/>
  <c r="AM1130" i="8"/>
  <c r="AL1130" i="8"/>
  <c r="AK1130" i="8"/>
  <c r="AJ1130" i="8"/>
  <c r="AI1130" i="8"/>
  <c r="DD1130" i="8" s="1"/>
  <c r="AH1130" i="8"/>
  <c r="CU1130" i="8" s="1"/>
  <c r="AG1130" i="8"/>
  <c r="AF1130" i="8"/>
  <c r="L1130" i="8"/>
  <c r="DU1752" i="8"/>
  <c r="DY1752" i="8" s="1"/>
  <c r="AQ1753" i="8"/>
  <c r="AP1753" i="8"/>
  <c r="AO1753" i="8"/>
  <c r="AN1753" i="8"/>
  <c r="AM1753" i="8"/>
  <c r="AL1753" i="8"/>
  <c r="AK1753" i="8"/>
  <c r="AJ1753" i="8"/>
  <c r="AI1753" i="8"/>
  <c r="AH1753" i="8"/>
  <c r="AG1753" i="8"/>
  <c r="AF1753" i="8"/>
  <c r="L1753" i="8"/>
  <c r="DH1267" i="8"/>
  <c r="DF1267" i="8"/>
  <c r="DF1268" i="8"/>
  <c r="AJ1253" i="8"/>
  <c r="AK1253" i="8"/>
  <c r="AL1253" i="8"/>
  <c r="AM1253" i="8"/>
  <c r="AN1253" i="8"/>
  <c r="AO1253" i="8"/>
  <c r="AP1253" i="8"/>
  <c r="AQ1253" i="8"/>
  <c r="AJ1256" i="8"/>
  <c r="AK1256" i="8"/>
  <c r="AL1256" i="8"/>
  <c r="AM1256" i="8"/>
  <c r="AN1256" i="8"/>
  <c r="AO1256" i="8"/>
  <c r="AP1256" i="8"/>
  <c r="AQ1256" i="8"/>
  <c r="AJ1254" i="8"/>
  <c r="AK1254" i="8"/>
  <c r="AL1254" i="8"/>
  <c r="AM1254" i="8"/>
  <c r="AN1254" i="8"/>
  <c r="AO1254" i="8"/>
  <c r="AP1254" i="8"/>
  <c r="AQ1254" i="8"/>
  <c r="AJ1255" i="8"/>
  <c r="AK1255" i="8"/>
  <c r="AL1255" i="8"/>
  <c r="AM1255" i="8"/>
  <c r="AN1255" i="8"/>
  <c r="AO1255" i="8"/>
  <c r="AP1255" i="8"/>
  <c r="AQ1255" i="8"/>
  <c r="AJ1257" i="8"/>
  <c r="AK1257" i="8"/>
  <c r="AL1257" i="8"/>
  <c r="AM1257" i="8"/>
  <c r="AN1257" i="8"/>
  <c r="AO1257" i="8"/>
  <c r="AP1257" i="8"/>
  <c r="AQ1257" i="8"/>
  <c r="AJ1258" i="8"/>
  <c r="AK1258" i="8"/>
  <c r="AL1258" i="8"/>
  <c r="AM1258" i="8"/>
  <c r="AN1258" i="8"/>
  <c r="AO1258" i="8"/>
  <c r="AP1258" i="8"/>
  <c r="AQ1258" i="8"/>
  <c r="AJ1259" i="8"/>
  <c r="AK1259" i="8"/>
  <c r="AL1259" i="8"/>
  <c r="AM1259" i="8"/>
  <c r="AN1259" i="8"/>
  <c r="AO1259" i="8"/>
  <c r="AP1259" i="8"/>
  <c r="AQ1259" i="8"/>
  <c r="AJ1260" i="8"/>
  <c r="AK1260" i="8"/>
  <c r="AL1260" i="8"/>
  <c r="AM1260" i="8"/>
  <c r="AN1260" i="8"/>
  <c r="AO1260" i="8"/>
  <c r="AP1260" i="8"/>
  <c r="AQ1260" i="8"/>
  <c r="AJ1261" i="8"/>
  <c r="AK1261" i="8"/>
  <c r="AL1261" i="8"/>
  <c r="AM1261" i="8"/>
  <c r="AN1261" i="8"/>
  <c r="AO1261" i="8"/>
  <c r="AP1261" i="8"/>
  <c r="AQ1261" i="8"/>
  <c r="AJ1262" i="8"/>
  <c r="AK1262" i="8"/>
  <c r="AL1262" i="8"/>
  <c r="AM1262" i="8"/>
  <c r="AN1262" i="8"/>
  <c r="AO1262" i="8"/>
  <c r="AP1262" i="8"/>
  <c r="AQ1262" i="8"/>
  <c r="AJ1263" i="8"/>
  <c r="AK1263" i="8"/>
  <c r="AL1263" i="8"/>
  <c r="AM1263" i="8"/>
  <c r="AN1263" i="8"/>
  <c r="AO1263" i="8"/>
  <c r="AP1263" i="8"/>
  <c r="AQ1263" i="8"/>
  <c r="AJ1264" i="8"/>
  <c r="AK1264" i="8"/>
  <c r="AL1264" i="8"/>
  <c r="AM1264" i="8"/>
  <c r="AN1264" i="8"/>
  <c r="AO1264" i="8"/>
  <c r="AP1264" i="8"/>
  <c r="AQ1264" i="8"/>
  <c r="AJ1265" i="8"/>
  <c r="AK1265" i="8"/>
  <c r="AL1265" i="8"/>
  <c r="AM1265" i="8"/>
  <c r="AN1265" i="8"/>
  <c r="AO1265" i="8"/>
  <c r="AP1265" i="8"/>
  <c r="AQ1265" i="8"/>
  <c r="AJ1266" i="8"/>
  <c r="AK1266" i="8"/>
  <c r="AL1266" i="8"/>
  <c r="AM1266" i="8"/>
  <c r="AN1266" i="8"/>
  <c r="AO1266" i="8"/>
  <c r="AP1266" i="8"/>
  <c r="AQ1266" i="8"/>
  <c r="AJ1267" i="8"/>
  <c r="AK1267" i="8"/>
  <c r="AL1267" i="8"/>
  <c r="AM1267" i="8"/>
  <c r="AN1267" i="8"/>
  <c r="AO1267" i="8"/>
  <c r="AP1267" i="8"/>
  <c r="AQ1267" i="8"/>
  <c r="AJ1268" i="8"/>
  <c r="AK1268" i="8"/>
  <c r="AL1268" i="8"/>
  <c r="AM1268" i="8"/>
  <c r="AN1268" i="8"/>
  <c r="AO1268" i="8"/>
  <c r="AP1268" i="8"/>
  <c r="AQ1268" i="8"/>
  <c r="AJ1269" i="8"/>
  <c r="AK1269" i="8"/>
  <c r="AL1269" i="8"/>
  <c r="AM1269" i="8"/>
  <c r="AN1269" i="8"/>
  <c r="AO1269" i="8"/>
  <c r="AP1269" i="8"/>
  <c r="AQ1269" i="8"/>
  <c r="AJ1270" i="8"/>
  <c r="AK1270" i="8"/>
  <c r="AL1270" i="8"/>
  <c r="AM1270" i="8"/>
  <c r="AN1270" i="8"/>
  <c r="AO1270" i="8"/>
  <c r="AP1270" i="8"/>
  <c r="AQ1270" i="8"/>
  <c r="AJ1271" i="8"/>
  <c r="AK1271" i="8"/>
  <c r="AL1271" i="8"/>
  <c r="AM1271" i="8"/>
  <c r="AN1271" i="8"/>
  <c r="AO1271" i="8"/>
  <c r="AP1271" i="8"/>
  <c r="AQ1271" i="8"/>
  <c r="AJ1272" i="8"/>
  <c r="AK1272" i="8"/>
  <c r="AL1272" i="8"/>
  <c r="AM1272" i="8"/>
  <c r="AN1272" i="8"/>
  <c r="AO1272" i="8"/>
  <c r="AP1272" i="8"/>
  <c r="AQ1272" i="8"/>
  <c r="AJ1273" i="8"/>
  <c r="AK1273" i="8"/>
  <c r="AL1273" i="8"/>
  <c r="AM1273" i="8"/>
  <c r="AN1273" i="8"/>
  <c r="AO1273" i="8"/>
  <c r="AP1273" i="8"/>
  <c r="AQ1273" i="8"/>
  <c r="AJ1274" i="8"/>
  <c r="AK1274" i="8"/>
  <c r="AL1274" i="8"/>
  <c r="AM1274" i="8"/>
  <c r="AN1274" i="8"/>
  <c r="AO1274" i="8"/>
  <c r="AP1274" i="8"/>
  <c r="AQ1274" i="8"/>
  <c r="AJ1275" i="8"/>
  <c r="AK1275" i="8"/>
  <c r="AL1275" i="8"/>
  <c r="AM1275" i="8"/>
  <c r="AN1275" i="8"/>
  <c r="AO1275" i="8"/>
  <c r="AP1275" i="8"/>
  <c r="AQ1275" i="8"/>
  <c r="AJ1276" i="8"/>
  <c r="AK1276" i="8"/>
  <c r="AL1276" i="8"/>
  <c r="AM1276" i="8"/>
  <c r="AN1276" i="8"/>
  <c r="AO1276" i="8"/>
  <c r="AP1276" i="8"/>
  <c r="AQ1276" i="8"/>
  <c r="AJ1277" i="8"/>
  <c r="AK1277" i="8"/>
  <c r="AL1277" i="8"/>
  <c r="AM1277" i="8"/>
  <c r="AN1277" i="8"/>
  <c r="AO1277" i="8"/>
  <c r="AP1277" i="8"/>
  <c r="AQ1277" i="8"/>
  <c r="AJ1278" i="8"/>
  <c r="AK1278" i="8"/>
  <c r="AL1278" i="8"/>
  <c r="AM1278" i="8"/>
  <c r="AN1278" i="8"/>
  <c r="AO1278" i="8"/>
  <c r="AP1278" i="8"/>
  <c r="AQ1278" i="8"/>
  <c r="AJ1279" i="8"/>
  <c r="AK1279" i="8"/>
  <c r="AL1279" i="8"/>
  <c r="AM1279" i="8"/>
  <c r="AN1279" i="8"/>
  <c r="AO1279" i="8"/>
  <c r="AP1279" i="8"/>
  <c r="AQ1279" i="8"/>
  <c r="AJ1280" i="8"/>
  <c r="AK1280" i="8"/>
  <c r="AL1280" i="8"/>
  <c r="AM1280" i="8"/>
  <c r="AN1280" i="8"/>
  <c r="AO1280" i="8"/>
  <c r="AP1280" i="8"/>
  <c r="AQ1280" i="8"/>
  <c r="L1743" i="8"/>
  <c r="L1745" i="8"/>
  <c r="L1752" i="8"/>
  <c r="AF1718" i="8"/>
  <c r="AG1718" i="8"/>
  <c r="AF1719" i="8"/>
  <c r="AG1719" i="8"/>
  <c r="AF1720" i="8"/>
  <c r="AG1720" i="8"/>
  <c r="AF1721" i="8"/>
  <c r="AG1721" i="8"/>
  <c r="AF1722" i="8"/>
  <c r="AG1722" i="8"/>
  <c r="AF1723" i="8"/>
  <c r="AG1723" i="8"/>
  <c r="CY1717" i="8"/>
  <c r="DF1718" i="8"/>
  <c r="DH1718" i="8"/>
  <c r="DF1719" i="8"/>
  <c r="DH1719" i="8"/>
  <c r="DF1720" i="8"/>
  <c r="DH1720" i="8"/>
  <c r="DF1721" i="8"/>
  <c r="DH1721" i="8"/>
  <c r="DF1722" i="8"/>
  <c r="DH1722" i="8"/>
  <c r="DF1723" i="8"/>
  <c r="DH1723" i="8"/>
  <c r="CW1718" i="8"/>
  <c r="CY1718" i="8"/>
  <c r="CW1719" i="8"/>
  <c r="CY1719" i="8"/>
  <c r="CW1720" i="8"/>
  <c r="CY1720" i="8"/>
  <c r="CW1721" i="8"/>
  <c r="CY1721" i="8"/>
  <c r="CW1722" i="8"/>
  <c r="CY1722" i="8"/>
  <c r="CW1723" i="8"/>
  <c r="CY1723" i="8"/>
  <c r="AI1718" i="8"/>
  <c r="DD1718" i="8" s="1"/>
  <c r="AI1719" i="8"/>
  <c r="DD1719" i="8" s="1"/>
  <c r="AI1720" i="8"/>
  <c r="DD1720" i="8" s="1"/>
  <c r="AI1721" i="8"/>
  <c r="DD1721" i="8" s="1"/>
  <c r="AI1722" i="8"/>
  <c r="DD1722" i="8" s="1"/>
  <c r="AI1723" i="8"/>
  <c r="DD1723" i="8" s="1"/>
  <c r="AH1718" i="8"/>
  <c r="CU1718" i="8" s="1"/>
  <c r="AH1719" i="8"/>
  <c r="CU1719" i="8" s="1"/>
  <c r="AH1720" i="8"/>
  <c r="CU1720" i="8" s="1"/>
  <c r="AH1721" i="8"/>
  <c r="CU1721" i="8" s="1"/>
  <c r="AH1722" i="8"/>
  <c r="CU1722" i="8" s="1"/>
  <c r="AH1723" i="8"/>
  <c r="CU1723" i="8" s="1"/>
  <c r="L1722" i="8"/>
  <c r="L1723" i="8"/>
  <c r="L1721" i="8"/>
  <c r="L1720" i="8"/>
  <c r="L1719" i="8"/>
  <c r="L1718" i="8"/>
  <c r="AH1530" i="8"/>
  <c r="AH1531" i="8"/>
  <c r="AH1532" i="8"/>
  <c r="AH1533" i="8"/>
  <c r="CU1533" i="8" s="1"/>
  <c r="AH1534" i="8"/>
  <c r="CU1534" i="8" s="1"/>
  <c r="AH1535" i="8"/>
  <c r="CU1535" i="8" s="1"/>
  <c r="AH1536" i="8"/>
  <c r="CU1536" i="8" s="1"/>
  <c r="AH1537" i="8"/>
  <c r="CU1537" i="8" s="1"/>
  <c r="AH1538" i="8"/>
  <c r="AH1539" i="8"/>
  <c r="AH1540" i="8"/>
  <c r="DF1727" i="8"/>
  <c r="DD1727" i="8"/>
  <c r="CY1727" i="8"/>
  <c r="CW1727" i="8"/>
  <c r="AQ1727" i="8"/>
  <c r="AP1727" i="8"/>
  <c r="AO1727" i="8"/>
  <c r="AN1727" i="8"/>
  <c r="AM1727" i="8"/>
  <c r="AL1727" i="8"/>
  <c r="AK1727" i="8"/>
  <c r="AJ1727" i="8"/>
  <c r="AI1727" i="8"/>
  <c r="DH1727" i="8" s="1"/>
  <c r="AH1727" i="8"/>
  <c r="CU1727" i="8" s="1"/>
  <c r="AG1727" i="8"/>
  <c r="AF1727" i="8"/>
  <c r="L1727" i="8"/>
  <c r="DF1470" i="8"/>
  <c r="DW1201" i="8"/>
  <c r="DV1201" i="8"/>
  <c r="AQ1201" i="8"/>
  <c r="AP1201" i="8"/>
  <c r="AO1201" i="8"/>
  <c r="AN1201" i="8"/>
  <c r="AM1201" i="8"/>
  <c r="AL1201" i="8"/>
  <c r="AK1201" i="8"/>
  <c r="AJ1201" i="8"/>
  <c r="AI1201" i="8"/>
  <c r="AH1201" i="8"/>
  <c r="AG1201" i="8"/>
  <c r="AF1201" i="8"/>
  <c r="L1201" i="8"/>
  <c r="DH1465" i="8"/>
  <c r="DF1465" i="8"/>
  <c r="DV1465" i="8" s="1"/>
  <c r="DC1465" i="8"/>
  <c r="CY1465" i="8"/>
  <c r="AQ1465" i="8"/>
  <c r="AP1465" i="8"/>
  <c r="AO1465" i="8"/>
  <c r="AN1465" i="8"/>
  <c r="AM1465" i="8"/>
  <c r="AL1465" i="8"/>
  <c r="AK1465" i="8"/>
  <c r="AJ1465" i="8"/>
  <c r="AH1465" i="8"/>
  <c r="CU1465" i="8" s="1"/>
  <c r="AG1465" i="8"/>
  <c r="AF1465" i="8"/>
  <c r="L1465" i="8"/>
  <c r="DW1200" i="8"/>
  <c r="DV1200" i="8"/>
  <c r="AQ1200" i="8"/>
  <c r="AP1200" i="8"/>
  <c r="AO1200" i="8"/>
  <c r="AN1200" i="8"/>
  <c r="AM1200" i="8"/>
  <c r="AL1200" i="8"/>
  <c r="AK1200" i="8"/>
  <c r="AJ1200" i="8"/>
  <c r="AI1200" i="8"/>
  <c r="AH1200" i="8"/>
  <c r="AG1200" i="8"/>
  <c r="AF1200" i="8"/>
  <c r="L1200" i="8"/>
  <c r="DH1543" i="8"/>
  <c r="DW1543" i="8" s="1"/>
  <c r="DF1543" i="8"/>
  <c r="DV1543" i="8" s="1"/>
  <c r="DC1543" i="8"/>
  <c r="AQ1543" i="8"/>
  <c r="AP1543" i="8"/>
  <c r="AO1543" i="8"/>
  <c r="AN1543" i="8"/>
  <c r="AM1543" i="8"/>
  <c r="AL1543" i="8"/>
  <c r="AK1543" i="8"/>
  <c r="AJ1543" i="8"/>
  <c r="AI1543" i="8"/>
  <c r="DD1543" i="8" s="1"/>
  <c r="AH1543" i="8"/>
  <c r="AG1543" i="8"/>
  <c r="AF1543" i="8"/>
  <c r="L1543" i="8"/>
  <c r="DF1725" i="8"/>
  <c r="DF1724" i="8"/>
  <c r="DD1724" i="8"/>
  <c r="CY1724" i="8"/>
  <c r="CW1724" i="8"/>
  <c r="AQ1724" i="8"/>
  <c r="AP1724" i="8"/>
  <c r="AO1724" i="8"/>
  <c r="AN1724" i="8"/>
  <c r="AM1724" i="8"/>
  <c r="AL1724" i="8"/>
  <c r="AK1724" i="8"/>
  <c r="AJ1724" i="8"/>
  <c r="AI1724" i="8"/>
  <c r="DH1724" i="8" s="1"/>
  <c r="AH1724" i="8"/>
  <c r="CU1724" i="8" s="1"/>
  <c r="AG1724" i="8"/>
  <c r="AF1724" i="8"/>
  <c r="L1724" i="8"/>
  <c r="AI1384" i="8"/>
  <c r="DD1384" i="8" s="1"/>
  <c r="AI1390" i="8"/>
  <c r="DD1390" i="8" s="1"/>
  <c r="AI1393" i="8"/>
  <c r="DD1393" i="8" s="1"/>
  <c r="AI1399" i="8"/>
  <c r="AI1400" i="8"/>
  <c r="AI1404" i="8"/>
  <c r="AI1410" i="8"/>
  <c r="DD1410" i="8" s="1"/>
  <c r="AI1412" i="8"/>
  <c r="DD1412" i="8" s="1"/>
  <c r="AI1415" i="8"/>
  <c r="DD1415" i="8" s="1"/>
  <c r="AI1416" i="8"/>
  <c r="DD1416" i="8" s="1"/>
  <c r="AI1417" i="8"/>
  <c r="DD1417" i="8" s="1"/>
  <c r="AI1418" i="8"/>
  <c r="AI1419" i="8"/>
  <c r="AI1420" i="8"/>
  <c r="AI1421" i="8"/>
  <c r="DD1421" i="8" s="1"/>
  <c r="AI1422" i="8"/>
  <c r="DD1422" i="8" s="1"/>
  <c r="AI1423" i="8"/>
  <c r="DD1423" i="8" s="1"/>
  <c r="AI1424" i="8"/>
  <c r="DD1424" i="8" s="1"/>
  <c r="AI1425" i="8"/>
  <c r="DD1425" i="8" s="1"/>
  <c r="AI1426" i="8"/>
  <c r="AI1427" i="8"/>
  <c r="AI1428" i="8"/>
  <c r="AI1429" i="8"/>
  <c r="DD1429" i="8" s="1"/>
  <c r="AI1430" i="8"/>
  <c r="DD1430" i="8" s="1"/>
  <c r="AI1431" i="8"/>
  <c r="DD1431" i="8" s="1"/>
  <c r="AI1432" i="8"/>
  <c r="DD1432" i="8" s="1"/>
  <c r="AI1433" i="8"/>
  <c r="DD1433" i="8" s="1"/>
  <c r="AI1434" i="8"/>
  <c r="AI1435" i="8"/>
  <c r="AI1436" i="8"/>
  <c r="AI1437" i="8"/>
  <c r="DD1437" i="8" s="1"/>
  <c r="AI1438" i="8"/>
  <c r="DD1438" i="8" s="1"/>
  <c r="AI1439" i="8"/>
  <c r="DD1439" i="8" s="1"/>
  <c r="AI1440" i="8"/>
  <c r="DD1440" i="8" s="1"/>
  <c r="AI1441" i="8"/>
  <c r="DD1441" i="8" s="1"/>
  <c r="AI1442" i="8"/>
  <c r="AI1443" i="8"/>
  <c r="AI1444" i="8"/>
  <c r="AI1445" i="8"/>
  <c r="DD1445" i="8" s="1"/>
  <c r="AI1446" i="8"/>
  <c r="DD1446" i="8" s="1"/>
  <c r="AI1447" i="8"/>
  <c r="DD1447" i="8" s="1"/>
  <c r="AI1448" i="8"/>
  <c r="DD1448" i="8" s="1"/>
  <c r="AI1449" i="8"/>
  <c r="DD1449" i="8" s="1"/>
  <c r="AI1450" i="8"/>
  <c r="AI1451" i="8"/>
  <c r="AI1452" i="8"/>
  <c r="AI1453" i="8"/>
  <c r="DD1453" i="8" s="1"/>
  <c r="AI1454" i="8"/>
  <c r="DD1454" i="8" s="1"/>
  <c r="AI1455" i="8"/>
  <c r="DD1455" i="8" s="1"/>
  <c r="AI1457" i="8"/>
  <c r="DD1457" i="8" s="1"/>
  <c r="AI1458" i="8"/>
  <c r="DD1458" i="8" s="1"/>
  <c r="AI1459" i="8"/>
  <c r="AI1460" i="8"/>
  <c r="AI1461" i="8"/>
  <c r="AI1462" i="8"/>
  <c r="DD1462" i="8" s="1"/>
  <c r="AI1464" i="8"/>
  <c r="DD1464" i="8" s="1"/>
  <c r="AI1466" i="8"/>
  <c r="DD1466" i="8" s="1"/>
  <c r="AH1378" i="8"/>
  <c r="CU1378" i="8" s="1"/>
  <c r="AH1379" i="8"/>
  <c r="CU1379" i="8" s="1"/>
  <c r="AH1380" i="8"/>
  <c r="AH1381" i="8"/>
  <c r="CU1381" i="8" s="1"/>
  <c r="AH1382" i="8"/>
  <c r="CU1382" i="8" s="1"/>
  <c r="AH1383" i="8"/>
  <c r="CU1383" i="8" s="1"/>
  <c r="AH1384" i="8"/>
  <c r="CU1384" i="8" s="1"/>
  <c r="AH1385" i="8"/>
  <c r="AR1385" i="8" s="1"/>
  <c r="DU1385" i="8" s="1"/>
  <c r="AH1386" i="8"/>
  <c r="CU1386" i="8" s="1"/>
  <c r="AH1387" i="8"/>
  <c r="CU1387" i="8" s="1"/>
  <c r="AH1388" i="8"/>
  <c r="CU1388" i="8" s="1"/>
  <c r="AH1389" i="8"/>
  <c r="CU1389" i="8" s="1"/>
  <c r="AH1390" i="8"/>
  <c r="CU1390" i="8" s="1"/>
  <c r="AH1391" i="8"/>
  <c r="AH1392" i="8"/>
  <c r="AR1392" i="8" s="1"/>
  <c r="DU1392" i="8" s="1"/>
  <c r="AH1393" i="8"/>
  <c r="CU1393" i="8" s="1"/>
  <c r="AH1394" i="8"/>
  <c r="AR1394" i="8" s="1"/>
  <c r="DU1394" i="8" s="1"/>
  <c r="AH1395" i="8"/>
  <c r="AR1395" i="8" s="1"/>
  <c r="DU1395" i="8" s="1"/>
  <c r="AH1396" i="8"/>
  <c r="CU1396" i="8" s="1"/>
  <c r="AH1397" i="8"/>
  <c r="CU1397" i="8" s="1"/>
  <c r="AH1398" i="8"/>
  <c r="CU1398" i="8" s="1"/>
  <c r="AH1399" i="8"/>
  <c r="AH1400" i="8"/>
  <c r="AH1401" i="8"/>
  <c r="AH1402" i="8"/>
  <c r="CU1402" i="8" s="1"/>
  <c r="AH1403" i="8"/>
  <c r="AR1403" i="8" s="1"/>
  <c r="DU1403" i="8" s="1"/>
  <c r="AH1404" i="8"/>
  <c r="CU1404" i="8" s="1"/>
  <c r="AH1405" i="8"/>
  <c r="AR1405" i="8" s="1"/>
  <c r="AH1406" i="8"/>
  <c r="AR1406" i="8" s="1"/>
  <c r="AH1407" i="8"/>
  <c r="AH1408" i="8"/>
  <c r="AH1409" i="8"/>
  <c r="CU1409" i="8" s="1"/>
  <c r="AH1410" i="8"/>
  <c r="CU1410" i="8" s="1"/>
  <c r="AH1411" i="8"/>
  <c r="CU1411" i="8" s="1"/>
  <c r="AH1412" i="8"/>
  <c r="CU1412" i="8" s="1"/>
  <c r="AH1413" i="8"/>
  <c r="CU1413" i="8" s="1"/>
  <c r="AH1414" i="8"/>
  <c r="AR1414" i="8" s="1"/>
  <c r="AH1415" i="8"/>
  <c r="AH1416" i="8"/>
  <c r="CU1416" i="8" s="1"/>
  <c r="AH1417" i="8"/>
  <c r="CU1417" i="8" s="1"/>
  <c r="AH1418" i="8"/>
  <c r="CU1418" i="8" s="1"/>
  <c r="AH1419" i="8"/>
  <c r="CU1419" i="8" s="1"/>
  <c r="AH1420" i="8"/>
  <c r="CU1420" i="8" s="1"/>
  <c r="AH1421" i="8"/>
  <c r="AH1422" i="8"/>
  <c r="CU1422" i="8" s="1"/>
  <c r="AH1423" i="8"/>
  <c r="AH1424" i="8"/>
  <c r="AH1425" i="8"/>
  <c r="CU1425" i="8" s="1"/>
  <c r="AH1426" i="8"/>
  <c r="CU1426" i="8" s="1"/>
  <c r="AH1427" i="8"/>
  <c r="CU1427" i="8" s="1"/>
  <c r="AH1428" i="8"/>
  <c r="CU1428" i="8" s="1"/>
  <c r="AH1429" i="8"/>
  <c r="CU1429" i="8" s="1"/>
  <c r="AH1430" i="8"/>
  <c r="CU1430" i="8" s="1"/>
  <c r="AH1431" i="8"/>
  <c r="AH1432" i="8"/>
  <c r="AH1433" i="8"/>
  <c r="CU1433" i="8" s="1"/>
  <c r="AH1434" i="8"/>
  <c r="CU1434" i="8" s="1"/>
  <c r="AH1435" i="8"/>
  <c r="CU1435" i="8" s="1"/>
  <c r="AH1436" i="8"/>
  <c r="CU1436" i="8" s="1"/>
  <c r="AH1437" i="8"/>
  <c r="CU1437" i="8" s="1"/>
  <c r="AH1438" i="8"/>
  <c r="CU1438" i="8" s="1"/>
  <c r="AH1439" i="8"/>
  <c r="AH1440" i="8"/>
  <c r="AH1441" i="8"/>
  <c r="CU1441" i="8" s="1"/>
  <c r="AH1442" i="8"/>
  <c r="CU1442" i="8" s="1"/>
  <c r="AH1443" i="8"/>
  <c r="CU1443" i="8" s="1"/>
  <c r="AH1444" i="8"/>
  <c r="CU1444" i="8" s="1"/>
  <c r="AH1445" i="8"/>
  <c r="CU1445" i="8" s="1"/>
  <c r="AH1446" i="8"/>
  <c r="CU1446" i="8" s="1"/>
  <c r="AH1447" i="8"/>
  <c r="AH1448" i="8"/>
  <c r="AH1449" i="8"/>
  <c r="CU1449" i="8" s="1"/>
  <c r="AH1450" i="8"/>
  <c r="CU1450" i="8" s="1"/>
  <c r="AH1451" i="8"/>
  <c r="AR1451" i="8" s="1"/>
  <c r="DU1451" i="8" s="1"/>
  <c r="AH1452" i="8"/>
  <c r="CU1452" i="8" s="1"/>
  <c r="AH1453" i="8"/>
  <c r="CU1453" i="8" s="1"/>
  <c r="AH1454" i="8"/>
  <c r="CU1454" i="8" s="1"/>
  <c r="AH1455" i="8"/>
  <c r="AH1457" i="8"/>
  <c r="AH1458" i="8"/>
  <c r="CU1458" i="8" s="1"/>
  <c r="AH1459" i="8"/>
  <c r="CU1459" i="8" s="1"/>
  <c r="AH1460" i="8"/>
  <c r="AR1460" i="8" s="1"/>
  <c r="DU1460" i="8" s="1"/>
  <c r="AH1461" i="8"/>
  <c r="CU1461" i="8" s="1"/>
  <c r="AH1462" i="8"/>
  <c r="CU1462" i="8" s="1"/>
  <c r="AH1463" i="8"/>
  <c r="AR1463" i="8" s="1"/>
  <c r="AH1464" i="8"/>
  <c r="AH1466" i="8"/>
  <c r="CU1466" i="8" s="1"/>
  <c r="AH1467" i="8"/>
  <c r="CU1467" i="8" s="1"/>
  <c r="AH1468" i="8"/>
  <c r="CU1468" i="8" s="1"/>
  <c r="AH1469" i="8"/>
  <c r="AR1469" i="8" s="1"/>
  <c r="DU1469" i="8" s="1"/>
  <c r="AH1470" i="8"/>
  <c r="AR1470" i="8" s="1"/>
  <c r="DU1470" i="8" s="1"/>
  <c r="AH1377" i="8"/>
  <c r="DF1466" i="8"/>
  <c r="DH1466" i="8"/>
  <c r="DD1467" i="8"/>
  <c r="DF1467" i="8"/>
  <c r="DH1467" i="8"/>
  <c r="DF1468" i="8"/>
  <c r="DH1468" i="8"/>
  <c r="DF1469" i="8"/>
  <c r="DH1469" i="8"/>
  <c r="DD1470" i="8"/>
  <c r="CW1378" i="8"/>
  <c r="CY1378" i="8"/>
  <c r="CW1379" i="8"/>
  <c r="CY1379" i="8"/>
  <c r="CU1380" i="8"/>
  <c r="CW1380" i="8"/>
  <c r="CY1380" i="8"/>
  <c r="CW1381" i="8"/>
  <c r="CY1381" i="8"/>
  <c r="CW1382" i="8"/>
  <c r="CY1382" i="8"/>
  <c r="CW1383" i="8"/>
  <c r="CY1383" i="8"/>
  <c r="CW1384" i="8"/>
  <c r="CY1384" i="8"/>
  <c r="CW1385" i="8"/>
  <c r="CY1385" i="8"/>
  <c r="CW1386" i="8"/>
  <c r="CY1386" i="8"/>
  <c r="CW1387" i="8"/>
  <c r="CY1387" i="8"/>
  <c r="CW1388" i="8"/>
  <c r="CY1388" i="8"/>
  <c r="CW1389" i="8"/>
  <c r="CY1389" i="8"/>
  <c r="CW1390" i="8"/>
  <c r="CY1390" i="8"/>
  <c r="CW1391" i="8"/>
  <c r="CY1391" i="8"/>
  <c r="CW1392" i="8"/>
  <c r="CY1392" i="8"/>
  <c r="CW1393" i="8"/>
  <c r="CY1393" i="8"/>
  <c r="CW1394" i="8"/>
  <c r="CY1394" i="8"/>
  <c r="CW1395" i="8"/>
  <c r="CY1395" i="8"/>
  <c r="CW1396" i="8"/>
  <c r="CY1396" i="8"/>
  <c r="CW1397" i="8"/>
  <c r="CY1397" i="8"/>
  <c r="CW1398" i="8"/>
  <c r="CY1398" i="8"/>
  <c r="CW1399" i="8"/>
  <c r="CY1399" i="8"/>
  <c r="CW1400" i="8"/>
  <c r="CY1400" i="8"/>
  <c r="CW1401" i="8"/>
  <c r="CY1401" i="8"/>
  <c r="CW1402" i="8"/>
  <c r="CY1402" i="8"/>
  <c r="CW1403" i="8"/>
  <c r="CY1403" i="8"/>
  <c r="CW1404" i="8"/>
  <c r="CY1404" i="8"/>
  <c r="CW1405" i="8"/>
  <c r="CY1405" i="8"/>
  <c r="CW1406" i="8"/>
  <c r="CY1406" i="8"/>
  <c r="CW1407" i="8"/>
  <c r="CY1407" i="8"/>
  <c r="CW1408" i="8"/>
  <c r="CY1408" i="8"/>
  <c r="CW1409" i="8"/>
  <c r="CY1409" i="8"/>
  <c r="CW1410" i="8"/>
  <c r="CY1410" i="8"/>
  <c r="CW1411" i="8"/>
  <c r="CY1411" i="8"/>
  <c r="CW1412" i="8"/>
  <c r="CY1412" i="8"/>
  <c r="CW1413" i="8"/>
  <c r="CY1413" i="8"/>
  <c r="CW1414" i="8"/>
  <c r="CY1414" i="8"/>
  <c r="CW1415" i="8"/>
  <c r="CY1415" i="8"/>
  <c r="CW1416" i="8"/>
  <c r="CY1416" i="8"/>
  <c r="CW1417" i="8"/>
  <c r="CY1417" i="8"/>
  <c r="CW1418" i="8"/>
  <c r="CY1418" i="8"/>
  <c r="CW1419" i="8"/>
  <c r="CY1419" i="8"/>
  <c r="CW1420" i="8"/>
  <c r="CY1420" i="8"/>
  <c r="CU1421" i="8"/>
  <c r="CW1421" i="8"/>
  <c r="CY1421" i="8"/>
  <c r="CW1422" i="8"/>
  <c r="CY1422" i="8"/>
  <c r="CW1423" i="8"/>
  <c r="CY1423" i="8"/>
  <c r="CW1424" i="8"/>
  <c r="CY1424" i="8"/>
  <c r="CW1425" i="8"/>
  <c r="CY1425" i="8"/>
  <c r="CW1426" i="8"/>
  <c r="CY1426" i="8"/>
  <c r="CW1427" i="8"/>
  <c r="CY1427" i="8"/>
  <c r="CW1428" i="8"/>
  <c r="CY1428" i="8"/>
  <c r="CW1429" i="8"/>
  <c r="CY1429" i="8"/>
  <c r="CW1430" i="8"/>
  <c r="CY1430" i="8"/>
  <c r="CW1431" i="8"/>
  <c r="CY1431" i="8"/>
  <c r="CW1432" i="8"/>
  <c r="CY1432" i="8"/>
  <c r="CW1433" i="8"/>
  <c r="CY1433" i="8"/>
  <c r="CW1434" i="8"/>
  <c r="CY1434" i="8"/>
  <c r="CW1435" i="8"/>
  <c r="CY1435" i="8"/>
  <c r="CW1436" i="8"/>
  <c r="CY1436" i="8"/>
  <c r="CW1437" i="8"/>
  <c r="CY1437" i="8"/>
  <c r="CW1438" i="8"/>
  <c r="CY1438" i="8"/>
  <c r="CW1439" i="8"/>
  <c r="CY1439" i="8"/>
  <c r="CW1440" i="8"/>
  <c r="CY1440" i="8"/>
  <c r="CW1441" i="8"/>
  <c r="CY1441" i="8"/>
  <c r="CW1442" i="8"/>
  <c r="CY1442" i="8"/>
  <c r="CW1443" i="8"/>
  <c r="CY1443" i="8"/>
  <c r="CW1444" i="8"/>
  <c r="CY1444" i="8"/>
  <c r="CW1445" i="8"/>
  <c r="CY1445" i="8"/>
  <c r="CW1446" i="8"/>
  <c r="CY1446" i="8"/>
  <c r="CW1447" i="8"/>
  <c r="CY1447" i="8"/>
  <c r="CW1448" i="8"/>
  <c r="CY1448" i="8"/>
  <c r="CW1449" i="8"/>
  <c r="CY1449" i="8"/>
  <c r="CW1450" i="8"/>
  <c r="CY1450" i="8"/>
  <c r="CW1451" i="8"/>
  <c r="CY1451" i="8"/>
  <c r="CW1452" i="8"/>
  <c r="CY1452" i="8"/>
  <c r="CW1453" i="8"/>
  <c r="CY1453" i="8"/>
  <c r="CW1454" i="8"/>
  <c r="CY1454" i="8"/>
  <c r="CW1455" i="8"/>
  <c r="CY1455" i="8"/>
  <c r="CU1456" i="8"/>
  <c r="CW1456" i="8"/>
  <c r="CY1456" i="8"/>
  <c r="CW1457" i="8"/>
  <c r="CY1457" i="8"/>
  <c r="CW1458" i="8"/>
  <c r="CY1458" i="8"/>
  <c r="CW1459" i="8"/>
  <c r="CY1459" i="8"/>
  <c r="CW1460" i="8"/>
  <c r="CY1460" i="8"/>
  <c r="CW1461" i="8"/>
  <c r="CY1461" i="8"/>
  <c r="CW1462" i="8"/>
  <c r="CY1462" i="8"/>
  <c r="CW1463" i="8"/>
  <c r="CY1463" i="8"/>
  <c r="CW1464" i="8"/>
  <c r="CY1464" i="8"/>
  <c r="CW1466" i="8"/>
  <c r="CY1466" i="8"/>
  <c r="CW1467" i="8"/>
  <c r="CY1467" i="8"/>
  <c r="CW1468" i="8"/>
  <c r="CY1468" i="8"/>
  <c r="CW1469" i="8"/>
  <c r="CY1469" i="8"/>
  <c r="CW1470" i="8"/>
  <c r="CY1470" i="8"/>
  <c r="DW1470" i="8" s="1"/>
  <c r="DH1239" i="8"/>
  <c r="DW1239" i="8" s="1"/>
  <c r="DF1239" i="8"/>
  <c r="DV1239" i="8" s="1"/>
  <c r="DC1239" i="8"/>
  <c r="AF1239" i="8"/>
  <c r="AG1239" i="8"/>
  <c r="AH1239" i="8"/>
  <c r="AI1239" i="8"/>
  <c r="DD1239" i="8" s="1"/>
  <c r="AJ1239" i="8"/>
  <c r="AK1239" i="8"/>
  <c r="AL1239" i="8"/>
  <c r="AM1239" i="8"/>
  <c r="AN1239" i="8"/>
  <c r="AO1239" i="8"/>
  <c r="AP1239" i="8"/>
  <c r="AQ1239" i="8"/>
  <c r="L1239" i="8"/>
  <c r="DF1485" i="8"/>
  <c r="DH1485" i="8"/>
  <c r="CW1485" i="8"/>
  <c r="CY1485" i="8"/>
  <c r="AF1485" i="8"/>
  <c r="AG1485" i="8"/>
  <c r="AH1485" i="8"/>
  <c r="CU1485" i="8" s="1"/>
  <c r="AI1485" i="8"/>
  <c r="DD1485" i="8" s="1"/>
  <c r="AJ1485" i="8"/>
  <c r="AK1485" i="8"/>
  <c r="AL1485" i="8"/>
  <c r="AM1485" i="8"/>
  <c r="AN1485" i="8"/>
  <c r="AO1485" i="8"/>
  <c r="AP1485" i="8"/>
  <c r="AQ1485" i="8"/>
  <c r="L1485" i="8"/>
  <c r="DF1472" i="8"/>
  <c r="DH1472" i="8"/>
  <c r="CW1472" i="8"/>
  <c r="CY1472" i="8"/>
  <c r="AF1472" i="8"/>
  <c r="AG1472" i="8"/>
  <c r="AH1472" i="8"/>
  <c r="CU1472" i="8" s="1"/>
  <c r="AI1472" i="8"/>
  <c r="DD1472" i="8" s="1"/>
  <c r="AJ1472" i="8"/>
  <c r="AK1472" i="8"/>
  <c r="AL1472" i="8"/>
  <c r="AM1472" i="8"/>
  <c r="AN1472" i="8"/>
  <c r="AO1472" i="8"/>
  <c r="AP1472" i="8"/>
  <c r="AQ1472" i="8"/>
  <c r="L1472" i="8"/>
  <c r="DF1491" i="8"/>
  <c r="DH1491" i="8"/>
  <c r="CW1491" i="8"/>
  <c r="CY1491" i="8"/>
  <c r="AF1491" i="8"/>
  <c r="AG1491" i="8"/>
  <c r="AH1491" i="8"/>
  <c r="CU1491" i="8" s="1"/>
  <c r="AI1491" i="8"/>
  <c r="DD1491" i="8" s="1"/>
  <c r="AJ1491" i="8"/>
  <c r="AK1491" i="8"/>
  <c r="AL1491" i="8"/>
  <c r="AM1491" i="8"/>
  <c r="AN1491" i="8"/>
  <c r="AO1491" i="8"/>
  <c r="AP1491" i="8"/>
  <c r="AQ1491" i="8"/>
  <c r="L1491" i="8"/>
  <c r="DF1479" i="8"/>
  <c r="DH1479" i="8"/>
  <c r="CW1479" i="8"/>
  <c r="CY1479" i="8"/>
  <c r="AF1479" i="8"/>
  <c r="AG1479" i="8"/>
  <c r="AH1479" i="8"/>
  <c r="CU1479" i="8" s="1"/>
  <c r="AI1479" i="8"/>
  <c r="DD1479" i="8" s="1"/>
  <c r="AJ1479" i="8"/>
  <c r="AK1479" i="8"/>
  <c r="AL1479" i="8"/>
  <c r="AM1479" i="8"/>
  <c r="AN1479" i="8"/>
  <c r="AO1479" i="8"/>
  <c r="AP1479" i="8"/>
  <c r="AQ1479" i="8"/>
  <c r="L1479" i="8"/>
  <c r="DF1370" i="8"/>
  <c r="DH1370" i="8"/>
  <c r="CW1370" i="8"/>
  <c r="CY1370" i="8"/>
  <c r="AF1370" i="8"/>
  <c r="AG1370" i="8"/>
  <c r="AH1370" i="8"/>
  <c r="CU1370" i="8" s="1"/>
  <c r="AI1370" i="8"/>
  <c r="DD1370" i="8" s="1"/>
  <c r="AJ1370" i="8"/>
  <c r="AK1370" i="8"/>
  <c r="AL1370" i="8"/>
  <c r="AM1370" i="8"/>
  <c r="AN1370" i="8"/>
  <c r="AO1370" i="8"/>
  <c r="AP1370" i="8"/>
  <c r="AQ1370" i="8"/>
  <c r="L1370" i="8"/>
  <c r="DF1487" i="8"/>
  <c r="DH1487" i="8"/>
  <c r="CW1487" i="8"/>
  <c r="CY1487" i="8"/>
  <c r="AF1487" i="8"/>
  <c r="AG1487" i="8"/>
  <c r="AH1487" i="8"/>
  <c r="CU1487" i="8" s="1"/>
  <c r="AI1487" i="8"/>
  <c r="DD1487" i="8" s="1"/>
  <c r="AJ1487" i="8"/>
  <c r="AK1487" i="8"/>
  <c r="AL1487" i="8"/>
  <c r="AM1487" i="8"/>
  <c r="AN1487" i="8"/>
  <c r="AO1487" i="8"/>
  <c r="AP1487" i="8"/>
  <c r="AQ1487" i="8"/>
  <c r="L1487" i="8"/>
  <c r="DF1481" i="8"/>
  <c r="DH1481" i="8"/>
  <c r="CW1481" i="8"/>
  <c r="CY1481" i="8"/>
  <c r="AF1481" i="8"/>
  <c r="AG1481" i="8"/>
  <c r="AH1481" i="8"/>
  <c r="CU1481" i="8" s="1"/>
  <c r="AI1481" i="8"/>
  <c r="AJ1481" i="8"/>
  <c r="AK1481" i="8"/>
  <c r="AL1481" i="8"/>
  <c r="AM1481" i="8"/>
  <c r="AN1481" i="8"/>
  <c r="AO1481" i="8"/>
  <c r="AP1481" i="8"/>
  <c r="AQ1481" i="8"/>
  <c r="L1481" i="8"/>
  <c r="DF1489" i="8"/>
  <c r="DH1489" i="8"/>
  <c r="CW1489" i="8"/>
  <c r="CY1489" i="8"/>
  <c r="AF1489" i="8"/>
  <c r="AG1489" i="8"/>
  <c r="AH1489" i="8"/>
  <c r="CU1489" i="8" s="1"/>
  <c r="AI1489" i="8"/>
  <c r="DD1489" i="8" s="1"/>
  <c r="AJ1489" i="8"/>
  <c r="AK1489" i="8"/>
  <c r="AL1489" i="8"/>
  <c r="AM1489" i="8"/>
  <c r="AN1489" i="8"/>
  <c r="AO1489" i="8"/>
  <c r="AP1489" i="8"/>
  <c r="AQ1489" i="8"/>
  <c r="L1489" i="8"/>
  <c r="DF1476" i="8"/>
  <c r="DH1476" i="8"/>
  <c r="CW1476" i="8"/>
  <c r="CY1476" i="8"/>
  <c r="AF1476" i="8"/>
  <c r="AG1476" i="8"/>
  <c r="AH1476" i="8"/>
  <c r="CU1476" i="8" s="1"/>
  <c r="AI1476" i="8"/>
  <c r="DD1476" i="8" s="1"/>
  <c r="AJ1476" i="8"/>
  <c r="AK1476" i="8"/>
  <c r="AL1476" i="8"/>
  <c r="AM1476" i="8"/>
  <c r="AN1476" i="8"/>
  <c r="AO1476" i="8"/>
  <c r="AP1476" i="8"/>
  <c r="AQ1476" i="8"/>
  <c r="L1476" i="8"/>
  <c r="DF1474" i="8"/>
  <c r="DH1474" i="8"/>
  <c r="CW1474" i="8"/>
  <c r="CY1474" i="8"/>
  <c r="AF1474" i="8"/>
  <c r="AG1474" i="8"/>
  <c r="AH1474" i="8"/>
  <c r="CU1474" i="8" s="1"/>
  <c r="AI1474" i="8"/>
  <c r="DD1474" i="8" s="1"/>
  <c r="AJ1474" i="8"/>
  <c r="AK1474" i="8"/>
  <c r="AL1474" i="8"/>
  <c r="AM1474" i="8"/>
  <c r="AN1474" i="8"/>
  <c r="AO1474" i="8"/>
  <c r="AP1474" i="8"/>
  <c r="AQ1474" i="8"/>
  <c r="L1474" i="8"/>
  <c r="DF1374" i="8"/>
  <c r="DH1374" i="8"/>
  <c r="CW1374" i="8"/>
  <c r="CY1374" i="8"/>
  <c r="AF1374" i="8"/>
  <c r="AG1374" i="8"/>
  <c r="AH1374" i="8"/>
  <c r="CU1374" i="8" s="1"/>
  <c r="AI1374" i="8"/>
  <c r="AJ1374" i="8"/>
  <c r="AK1374" i="8"/>
  <c r="AL1374" i="8"/>
  <c r="AM1374" i="8"/>
  <c r="AN1374" i="8"/>
  <c r="AO1374" i="8"/>
  <c r="AP1374" i="8"/>
  <c r="AQ1374" i="8"/>
  <c r="L1374" i="8"/>
  <c r="DF1372" i="8"/>
  <c r="DH1372" i="8"/>
  <c r="CW1372" i="8"/>
  <c r="CY1372" i="8"/>
  <c r="AF1372" i="8"/>
  <c r="AG1372" i="8"/>
  <c r="AH1372" i="8"/>
  <c r="CU1372" i="8" s="1"/>
  <c r="AI1372" i="8"/>
  <c r="DD1372" i="8" s="1"/>
  <c r="AJ1372" i="8"/>
  <c r="AK1372" i="8"/>
  <c r="AL1372" i="8"/>
  <c r="AM1372" i="8"/>
  <c r="AN1372" i="8"/>
  <c r="AO1372" i="8"/>
  <c r="AP1372" i="8"/>
  <c r="AQ1372" i="8"/>
  <c r="L1372" i="8"/>
  <c r="DF1483" i="8"/>
  <c r="DH1483" i="8"/>
  <c r="CW1483" i="8"/>
  <c r="CY1483" i="8"/>
  <c r="AF1483" i="8"/>
  <c r="AG1483" i="8"/>
  <c r="AH1483" i="8"/>
  <c r="CU1483" i="8" s="1"/>
  <c r="AI1483" i="8"/>
  <c r="DD1483" i="8" s="1"/>
  <c r="AJ1483" i="8"/>
  <c r="AK1483" i="8"/>
  <c r="AL1483" i="8"/>
  <c r="AM1483" i="8"/>
  <c r="AN1483" i="8"/>
  <c r="AO1483" i="8"/>
  <c r="AP1483" i="8"/>
  <c r="AQ1483" i="8"/>
  <c r="L1483" i="8"/>
  <c r="DZ1899" i="8"/>
  <c r="EA1899" i="8"/>
  <c r="EB1899" i="8"/>
  <c r="DT1899" i="8"/>
  <c r="DV1139" i="8"/>
  <c r="DW1139" i="8"/>
  <c r="DV1148" i="8"/>
  <c r="DW1148" i="8"/>
  <c r="DV1149" i="8"/>
  <c r="DW1149" i="8"/>
  <c r="DV1150" i="8"/>
  <c r="DW1150" i="8"/>
  <c r="DV1151" i="8"/>
  <c r="DW1151" i="8"/>
  <c r="DV1153" i="8"/>
  <c r="DW1153" i="8"/>
  <c r="DV1154" i="8"/>
  <c r="DW1154" i="8"/>
  <c r="DV1156" i="8"/>
  <c r="DW1156" i="8"/>
  <c r="DV1157" i="8"/>
  <c r="DW1157" i="8"/>
  <c r="DV1158" i="8"/>
  <c r="DW1158" i="8"/>
  <c r="DV1161" i="8"/>
  <c r="DW1161" i="8"/>
  <c r="DV1162" i="8"/>
  <c r="DW1162" i="8"/>
  <c r="DV1163" i="8"/>
  <c r="DW1163" i="8"/>
  <c r="DV1165" i="8"/>
  <c r="DW1165" i="8"/>
  <c r="DV1166" i="8"/>
  <c r="DW1166" i="8"/>
  <c r="DV1168" i="8"/>
  <c r="DW1168" i="8"/>
  <c r="DV1169" i="8"/>
  <c r="DW1169" i="8"/>
  <c r="DV1172" i="8"/>
  <c r="DW1172" i="8"/>
  <c r="DV1173" i="8"/>
  <c r="DW1173" i="8"/>
  <c r="DV1174" i="8"/>
  <c r="DW1174" i="8"/>
  <c r="DV1175" i="8"/>
  <c r="DW1175" i="8"/>
  <c r="DV1176" i="8"/>
  <c r="DW1176" i="8"/>
  <c r="DV1177" i="8"/>
  <c r="DW1177" i="8"/>
  <c r="DV1178" i="8"/>
  <c r="DW1178" i="8"/>
  <c r="DV1179" i="8"/>
  <c r="DW1179" i="8"/>
  <c r="DV1180" i="8"/>
  <c r="DW1180" i="8"/>
  <c r="DV1181" i="8"/>
  <c r="DW1181" i="8"/>
  <c r="DV1182" i="8"/>
  <c r="DW1182" i="8"/>
  <c r="DV1183" i="8"/>
  <c r="DW1183" i="8"/>
  <c r="DV1184" i="8"/>
  <c r="DW1184" i="8"/>
  <c r="DV1185" i="8"/>
  <c r="DW1185" i="8"/>
  <c r="DV1187" i="8"/>
  <c r="DW1187" i="8"/>
  <c r="DV1188" i="8"/>
  <c r="DW1188" i="8"/>
  <c r="DV1190" i="8"/>
  <c r="DW1190" i="8"/>
  <c r="DV1191" i="8"/>
  <c r="DW1191" i="8"/>
  <c r="DV1194" i="8"/>
  <c r="DW1194" i="8"/>
  <c r="DV1195" i="8"/>
  <c r="DW1195" i="8"/>
  <c r="DV1196" i="8"/>
  <c r="DW1196" i="8"/>
  <c r="DV1197" i="8"/>
  <c r="DW1197" i="8"/>
  <c r="DV1198" i="8"/>
  <c r="DW1198" i="8"/>
  <c r="DV1199" i="8"/>
  <c r="DW1199" i="8"/>
  <c r="DV1202" i="8"/>
  <c r="DW1202" i="8"/>
  <c r="DV1203" i="8"/>
  <c r="DW1203" i="8"/>
  <c r="DV1204" i="8"/>
  <c r="DW1204" i="8"/>
  <c r="DV1205" i="8"/>
  <c r="DW1205" i="8"/>
  <c r="DV1206" i="8"/>
  <c r="DW1206" i="8"/>
  <c r="DV1207" i="8"/>
  <c r="DW1207" i="8"/>
  <c r="DV1208" i="8"/>
  <c r="DW1208" i="8"/>
  <c r="DV1209" i="8"/>
  <c r="DW1209" i="8"/>
  <c r="DV1210" i="8"/>
  <c r="DW1210" i="8"/>
  <c r="DV1211" i="8"/>
  <c r="DW1211" i="8"/>
  <c r="DV1212" i="8"/>
  <c r="DW1212" i="8"/>
  <c r="DV1213" i="8"/>
  <c r="DW1213" i="8"/>
  <c r="DV1214" i="8"/>
  <c r="DW1214" i="8"/>
  <c r="DV1215" i="8"/>
  <c r="DW1215" i="8"/>
  <c r="DV1216" i="8"/>
  <c r="DW1216" i="8"/>
  <c r="DV1217" i="8"/>
  <c r="DW1217" i="8"/>
  <c r="DV1218" i="8"/>
  <c r="DW1218" i="8"/>
  <c r="DV1219" i="8"/>
  <c r="DW1219" i="8"/>
  <c r="DV1220" i="8"/>
  <c r="DW1220" i="8"/>
  <c r="DV1221" i="8"/>
  <c r="DW1221" i="8"/>
  <c r="DV1222" i="8"/>
  <c r="DW1222" i="8"/>
  <c r="DV1223" i="8"/>
  <c r="DW1223" i="8"/>
  <c r="DV1224" i="8"/>
  <c r="DW1224" i="8"/>
  <c r="DV1225" i="8"/>
  <c r="DW1225" i="8"/>
  <c r="DV1226" i="8"/>
  <c r="DW1226" i="8"/>
  <c r="DV1227" i="8"/>
  <c r="DW1227" i="8"/>
  <c r="DV1228" i="8"/>
  <c r="DW1228" i="8"/>
  <c r="DV1229" i="8"/>
  <c r="DW1229" i="8"/>
  <c r="DV1230" i="8"/>
  <c r="DW1230" i="8"/>
  <c r="DV1231" i="8"/>
  <c r="DW1231" i="8"/>
  <c r="DV1232" i="8"/>
  <c r="DW1232" i="8"/>
  <c r="DV1233" i="8"/>
  <c r="DW1233" i="8"/>
  <c r="DV1234" i="8"/>
  <c r="DW1234" i="8"/>
  <c r="DV1235" i="8"/>
  <c r="DW1235" i="8"/>
  <c r="DV1236" i="8"/>
  <c r="DW1236" i="8"/>
  <c r="DV1240" i="8"/>
  <c r="DW1240" i="8"/>
  <c r="DV1242" i="8"/>
  <c r="DW1242" i="8"/>
  <c r="DV1243" i="8"/>
  <c r="DW1243" i="8"/>
  <c r="DV1245" i="8"/>
  <c r="DW1245" i="8"/>
  <c r="DV1246" i="8"/>
  <c r="DW1246" i="8"/>
  <c r="DV1247" i="8"/>
  <c r="DW1247" i="8"/>
  <c r="DV1248" i="8"/>
  <c r="DW1248" i="8"/>
  <c r="DV1249" i="8"/>
  <c r="DW1249" i="8"/>
  <c r="DV1493" i="8"/>
  <c r="DW1493" i="8"/>
  <c r="DV1550" i="8"/>
  <c r="DW1550" i="8"/>
  <c r="DV1630" i="8"/>
  <c r="DU1637" i="8"/>
  <c r="DU1638" i="8"/>
  <c r="DV1728" i="8"/>
  <c r="DW1728" i="8"/>
  <c r="DV1729" i="8"/>
  <c r="DW1729" i="8"/>
  <c r="DV1730" i="8"/>
  <c r="DW1730" i="8"/>
  <c r="DV1731" i="8"/>
  <c r="DW1731" i="8"/>
  <c r="DV1732" i="8"/>
  <c r="DW1732" i="8"/>
  <c r="DV1733" i="8"/>
  <c r="DW1733" i="8"/>
  <c r="DV1734" i="8"/>
  <c r="DW1734" i="8"/>
  <c r="DV1735" i="8"/>
  <c r="DW1735" i="8"/>
  <c r="DV1736" i="8"/>
  <c r="DW1736" i="8"/>
  <c r="DV1737" i="8"/>
  <c r="DW1737" i="8"/>
  <c r="DV1738" i="8"/>
  <c r="DW1738" i="8"/>
  <c r="DV1739" i="8"/>
  <c r="DW1739" i="8"/>
  <c r="DV1740" i="8"/>
  <c r="DW1740" i="8"/>
  <c r="DV1741" i="8"/>
  <c r="DW1741" i="8"/>
  <c r="DV1742" i="8"/>
  <c r="DW1742" i="8"/>
  <c r="DV1743" i="8"/>
  <c r="DW1743" i="8"/>
  <c r="DV1744" i="8"/>
  <c r="DW1744" i="8"/>
  <c r="DV1745" i="8"/>
  <c r="DW1745" i="8"/>
  <c r="DV1746" i="8"/>
  <c r="DW1746" i="8"/>
  <c r="DV1747" i="8"/>
  <c r="DW1747" i="8"/>
  <c r="DV1748" i="8"/>
  <c r="DW1748" i="8"/>
  <c r="DV1749" i="8"/>
  <c r="DW1749" i="8"/>
  <c r="DV1750" i="8"/>
  <c r="DW1750" i="8"/>
  <c r="DV729" i="8"/>
  <c r="DW729" i="8"/>
  <c r="DV735" i="8"/>
  <c r="DV878" i="8"/>
  <c r="DW878" i="8"/>
  <c r="DU946" i="8"/>
  <c r="DV964" i="8"/>
  <c r="DW964" i="8"/>
  <c r="DW965" i="8"/>
  <c r="DV972" i="8"/>
  <c r="DV975" i="8"/>
  <c r="DW975" i="8"/>
  <c r="DU1019" i="8"/>
  <c r="DV1021" i="8"/>
  <c r="DW1021" i="8"/>
  <c r="DU1041" i="8"/>
  <c r="DU1048" i="8"/>
  <c r="AE360" i="8"/>
  <c r="AE361" i="8"/>
  <c r="AE363" i="8"/>
  <c r="AE364" i="8"/>
  <c r="AE365" i="8"/>
  <c r="AE366" i="8"/>
  <c r="AE367" i="8"/>
  <c r="AE368" i="8"/>
  <c r="AE369" i="8"/>
  <c r="AE370" i="8"/>
  <c r="AE371" i="8"/>
  <c r="AE372" i="8"/>
  <c r="AE373" i="8"/>
  <c r="AE374" i="8"/>
  <c r="AE375" i="8"/>
  <c r="AE376" i="8"/>
  <c r="AE377" i="8"/>
  <c r="AE378" i="8"/>
  <c r="AE379" i="8"/>
  <c r="AE380" i="8"/>
  <c r="AE382" i="8"/>
  <c r="AE383" i="8"/>
  <c r="AE384" i="8"/>
  <c r="AE385" i="8"/>
  <c r="AE386" i="8"/>
  <c r="AE387" i="8"/>
  <c r="AE388" i="8"/>
  <c r="AE389" i="8"/>
  <c r="AE390" i="8"/>
  <c r="AE402" i="8"/>
  <c r="DD946" i="8"/>
  <c r="AI1527" i="8"/>
  <c r="DD1527" i="8" s="1"/>
  <c r="AI1528" i="8"/>
  <c r="AI1529" i="8"/>
  <c r="DD1529" i="8" s="1"/>
  <c r="AI1530" i="8"/>
  <c r="AI1531" i="8"/>
  <c r="DD1531" i="8" s="1"/>
  <c r="AI1532" i="8"/>
  <c r="DD1532" i="8" s="1"/>
  <c r="AI1533" i="8"/>
  <c r="AI1534" i="8"/>
  <c r="DD1534" i="8" s="1"/>
  <c r="AI1535" i="8"/>
  <c r="DD1535" i="8" s="1"/>
  <c r="AI1536" i="8"/>
  <c r="DD1536" i="8" s="1"/>
  <c r="AI1537" i="8"/>
  <c r="DD1537" i="8" s="1"/>
  <c r="AI1538" i="8"/>
  <c r="DD1538" i="8" s="1"/>
  <c r="AI1539" i="8"/>
  <c r="DD1539" i="8" s="1"/>
  <c r="AI1540" i="8"/>
  <c r="DD1540" i="8" s="1"/>
  <c r="DC1540" i="8"/>
  <c r="DF1540" i="8"/>
  <c r="DH1540" i="8"/>
  <c r="CW1540" i="8"/>
  <c r="CY1540" i="8"/>
  <c r="AF1540" i="8"/>
  <c r="AG1540" i="8"/>
  <c r="CU1540" i="8"/>
  <c r="AJ1540" i="8"/>
  <c r="AK1540" i="8"/>
  <c r="AL1540" i="8"/>
  <c r="AM1540" i="8"/>
  <c r="AN1540" i="8"/>
  <c r="AO1540" i="8"/>
  <c r="AP1540" i="8"/>
  <c r="AQ1540" i="8"/>
  <c r="L1540" i="8"/>
  <c r="DH1528" i="8"/>
  <c r="DH1529" i="8"/>
  <c r="DH1530" i="8"/>
  <c r="DH1531" i="8"/>
  <c r="DH1532" i="8"/>
  <c r="DH1533" i="8"/>
  <c r="DH1534" i="8"/>
  <c r="DH1535" i="8"/>
  <c r="DH1536" i="8"/>
  <c r="DH1537" i="8"/>
  <c r="DH1538" i="8"/>
  <c r="DH1539" i="8"/>
  <c r="DF1528" i="8"/>
  <c r="DF1529" i="8"/>
  <c r="DF1530" i="8"/>
  <c r="DF1531" i="8"/>
  <c r="DF1532" i="8"/>
  <c r="DF1533" i="8"/>
  <c r="DF1534" i="8"/>
  <c r="DF1535" i="8"/>
  <c r="DF1536" i="8"/>
  <c r="DF1537" i="8"/>
  <c r="DF1538" i="8"/>
  <c r="DF1539" i="8"/>
  <c r="CY1528" i="8"/>
  <c r="CY1529" i="8"/>
  <c r="CY1530" i="8"/>
  <c r="DW1530" i="8" s="1"/>
  <c r="CY1531" i="8"/>
  <c r="DW1531" i="8" s="1"/>
  <c r="CY1532" i="8"/>
  <c r="DW1532" i="8" s="1"/>
  <c r="CY1533" i="8"/>
  <c r="DW1533" i="8" s="1"/>
  <c r="CY1534" i="8"/>
  <c r="DW1534" i="8" s="1"/>
  <c r="CY1535" i="8"/>
  <c r="DW1535" i="8" s="1"/>
  <c r="CY1536" i="8"/>
  <c r="CY1537" i="8"/>
  <c r="CY1538" i="8"/>
  <c r="DW1538" i="8" s="1"/>
  <c r="CY1539" i="8"/>
  <c r="DW1539" i="8" s="1"/>
  <c r="CW1528" i="8"/>
  <c r="DV1528" i="8" s="1"/>
  <c r="CW1529" i="8"/>
  <c r="CW1530" i="8"/>
  <c r="DV1530" i="8" s="1"/>
  <c r="CW1531" i="8"/>
  <c r="DV1531" i="8" s="1"/>
  <c r="CW1532" i="8"/>
  <c r="DV1532" i="8" s="1"/>
  <c r="CW1533" i="8"/>
  <c r="DV1533" i="8" s="1"/>
  <c r="CW1534" i="8"/>
  <c r="DV1534" i="8" s="1"/>
  <c r="CW1535" i="8"/>
  <c r="DV1535" i="8" s="1"/>
  <c r="CW1536" i="8"/>
  <c r="DV1536" i="8" s="1"/>
  <c r="CW1537" i="8"/>
  <c r="DV1537" i="8" s="1"/>
  <c r="CW1538" i="8"/>
  <c r="DV1538" i="8" s="1"/>
  <c r="CW1539" i="8"/>
  <c r="DV1539" i="8" s="1"/>
  <c r="DH945" i="8"/>
  <c r="DH946" i="8"/>
  <c r="DW946" i="8" s="1"/>
  <c r="DF945" i="8"/>
  <c r="DF946" i="8"/>
  <c r="DV946" i="8" s="1"/>
  <c r="DC1530" i="8"/>
  <c r="AF1530" i="8"/>
  <c r="AG1530" i="8"/>
  <c r="CU1530" i="8"/>
  <c r="DD1530" i="8"/>
  <c r="AJ1530" i="8"/>
  <c r="AK1530" i="8"/>
  <c r="AL1530" i="8"/>
  <c r="AM1530" i="8"/>
  <c r="AN1530" i="8"/>
  <c r="AO1530" i="8"/>
  <c r="AP1530" i="8"/>
  <c r="AQ1530" i="8"/>
  <c r="L1530" i="8"/>
  <c r="L946" i="8"/>
  <c r="DC1539" i="8"/>
  <c r="AQ1539" i="8"/>
  <c r="AP1539" i="8"/>
  <c r="AO1539" i="8"/>
  <c r="AN1539" i="8"/>
  <c r="AM1539" i="8"/>
  <c r="AL1539" i="8"/>
  <c r="AK1539" i="8"/>
  <c r="AJ1539" i="8"/>
  <c r="CU1539" i="8"/>
  <c r="AG1539" i="8"/>
  <c r="AF1539" i="8"/>
  <c r="L1539" i="8"/>
  <c r="DC1538" i="8"/>
  <c r="AQ1538" i="8"/>
  <c r="AP1538" i="8"/>
  <c r="AO1538" i="8"/>
  <c r="AN1538" i="8"/>
  <c r="AM1538" i="8"/>
  <c r="AL1538" i="8"/>
  <c r="AK1538" i="8"/>
  <c r="AJ1538" i="8"/>
  <c r="CU1538" i="8"/>
  <c r="AG1538" i="8"/>
  <c r="AF1538" i="8"/>
  <c r="L1538" i="8"/>
  <c r="DC1537" i="8"/>
  <c r="AQ1537" i="8"/>
  <c r="AP1537" i="8"/>
  <c r="AO1537" i="8"/>
  <c r="AN1537" i="8"/>
  <c r="AM1537" i="8"/>
  <c r="AL1537" i="8"/>
  <c r="AK1537" i="8"/>
  <c r="AJ1537" i="8"/>
  <c r="AG1537" i="8"/>
  <c r="AF1537" i="8"/>
  <c r="L1537" i="8"/>
  <c r="DC1536" i="8"/>
  <c r="AQ1536" i="8"/>
  <c r="AP1536" i="8"/>
  <c r="AO1536" i="8"/>
  <c r="AN1536" i="8"/>
  <c r="AM1536" i="8"/>
  <c r="AL1536" i="8"/>
  <c r="AK1536" i="8"/>
  <c r="AJ1536" i="8"/>
  <c r="AG1536" i="8"/>
  <c r="AF1536" i="8"/>
  <c r="L1536" i="8"/>
  <c r="DC1535" i="8"/>
  <c r="AQ1535" i="8"/>
  <c r="AP1535" i="8"/>
  <c r="AO1535" i="8"/>
  <c r="AN1535" i="8"/>
  <c r="AM1535" i="8"/>
  <c r="AL1535" i="8"/>
  <c r="AK1535" i="8"/>
  <c r="AJ1535" i="8"/>
  <c r="AG1535" i="8"/>
  <c r="AF1535" i="8"/>
  <c r="L1535" i="8"/>
  <c r="DC1534" i="8"/>
  <c r="AQ1534" i="8"/>
  <c r="AP1534" i="8"/>
  <c r="AO1534" i="8"/>
  <c r="AN1534" i="8"/>
  <c r="AM1534" i="8"/>
  <c r="AL1534" i="8"/>
  <c r="AK1534" i="8"/>
  <c r="AJ1534" i="8"/>
  <c r="AG1534" i="8"/>
  <c r="AF1534" i="8"/>
  <c r="L1534" i="8"/>
  <c r="DC1533" i="8"/>
  <c r="AQ1533" i="8"/>
  <c r="AP1533" i="8"/>
  <c r="AO1533" i="8"/>
  <c r="AN1533" i="8"/>
  <c r="AM1533" i="8"/>
  <c r="AL1533" i="8"/>
  <c r="AK1533" i="8"/>
  <c r="AJ1533" i="8"/>
  <c r="DD1533" i="8"/>
  <c r="AG1533" i="8"/>
  <c r="AF1533" i="8"/>
  <c r="L1533" i="8"/>
  <c r="DC1532" i="8"/>
  <c r="AQ1532" i="8"/>
  <c r="AP1532" i="8"/>
  <c r="AO1532" i="8"/>
  <c r="AN1532" i="8"/>
  <c r="AM1532" i="8"/>
  <c r="AL1532" i="8"/>
  <c r="AK1532" i="8"/>
  <c r="AJ1532" i="8"/>
  <c r="CU1532" i="8"/>
  <c r="AG1532" i="8"/>
  <c r="AF1532" i="8"/>
  <c r="L1532" i="8"/>
  <c r="DC1531" i="8"/>
  <c r="AQ1531" i="8"/>
  <c r="AP1531" i="8"/>
  <c r="AO1531" i="8"/>
  <c r="AN1531" i="8"/>
  <c r="AM1531" i="8"/>
  <c r="AL1531" i="8"/>
  <c r="AK1531" i="8"/>
  <c r="AJ1531" i="8"/>
  <c r="CU1531" i="8"/>
  <c r="AG1531" i="8"/>
  <c r="AF1531" i="8"/>
  <c r="L1531" i="8"/>
  <c r="DH1527" i="8"/>
  <c r="DI1527" i="8" s="1"/>
  <c r="DH1526" i="8"/>
  <c r="DH1525" i="8"/>
  <c r="DH1524" i="8"/>
  <c r="DH1523" i="8"/>
  <c r="DH1522" i="8"/>
  <c r="DH1521" i="8"/>
  <c r="DH1520" i="8"/>
  <c r="DH1519" i="8"/>
  <c r="DH1518" i="8"/>
  <c r="DF1527" i="8"/>
  <c r="DF1526" i="8"/>
  <c r="DF1525" i="8"/>
  <c r="DF1524" i="8"/>
  <c r="DF1523" i="8"/>
  <c r="DF1522" i="8"/>
  <c r="DF1521" i="8"/>
  <c r="DF1520" i="8"/>
  <c r="DF1519" i="8"/>
  <c r="DF1518" i="8"/>
  <c r="CW1527" i="8"/>
  <c r="CW1526" i="8"/>
  <c r="CW1525" i="8"/>
  <c r="CW1524" i="8"/>
  <c r="CW1523" i="8"/>
  <c r="CW1522" i="8"/>
  <c r="CW1521" i="8"/>
  <c r="CW1520" i="8"/>
  <c r="CW1519" i="8"/>
  <c r="CW1518" i="8"/>
  <c r="CY1527" i="8"/>
  <c r="CY1526" i="8"/>
  <c r="CY1525" i="8"/>
  <c r="CY1524" i="8"/>
  <c r="CY1523" i="8"/>
  <c r="CY1522" i="8"/>
  <c r="CY1521" i="8"/>
  <c r="CY1520" i="8"/>
  <c r="CY1519" i="8"/>
  <c r="CY1518" i="8"/>
  <c r="DH1638" i="8"/>
  <c r="DW1638" i="8" s="1"/>
  <c r="DF1638" i="8"/>
  <c r="DV1638" i="8" s="1"/>
  <c r="DH1254" i="8"/>
  <c r="DF1254" i="8"/>
  <c r="CY1254" i="8"/>
  <c r="CW1254" i="8"/>
  <c r="DH1280" i="8"/>
  <c r="DF1280" i="8"/>
  <c r="CY1280" i="8"/>
  <c r="CW1280" i="8"/>
  <c r="CU1280" i="8"/>
  <c r="L1280" i="8"/>
  <c r="AF1638" i="8"/>
  <c r="AG1638" i="8"/>
  <c r="AI1638" i="8"/>
  <c r="AJ1638" i="8"/>
  <c r="AK1638" i="8"/>
  <c r="AL1638" i="8"/>
  <c r="AM1638" i="8"/>
  <c r="AN1638" i="8"/>
  <c r="AO1638" i="8"/>
  <c r="AP1638" i="8"/>
  <c r="AQ1638" i="8"/>
  <c r="L1638" i="8"/>
  <c r="DH1506" i="8"/>
  <c r="DH1507" i="8"/>
  <c r="DH1508" i="8"/>
  <c r="DH1509" i="8"/>
  <c r="DH1510" i="8"/>
  <c r="DH1511" i="8"/>
  <c r="DH1512" i="8"/>
  <c r="DH1513" i="8"/>
  <c r="DH1514" i="8"/>
  <c r="DH1515" i="8"/>
  <c r="DH1516" i="8"/>
  <c r="DH1517" i="8"/>
  <c r="DF1506" i="8"/>
  <c r="DF1507" i="8"/>
  <c r="DF1508" i="8"/>
  <c r="DF1509" i="8"/>
  <c r="DF1510" i="8"/>
  <c r="DF1511" i="8"/>
  <c r="DF1512" i="8"/>
  <c r="DF1513" i="8"/>
  <c r="DF1514" i="8"/>
  <c r="DF1515" i="8"/>
  <c r="DF1516" i="8"/>
  <c r="DF1517" i="8"/>
  <c r="CY1506" i="8"/>
  <c r="DW1506" i="8" s="1"/>
  <c r="CY1507" i="8"/>
  <c r="DW1507" i="8" s="1"/>
  <c r="CY1508" i="8"/>
  <c r="DW1508" i="8" s="1"/>
  <c r="CY1509" i="8"/>
  <c r="DW1509" i="8" s="1"/>
  <c r="CY1510" i="8"/>
  <c r="DW1510" i="8" s="1"/>
  <c r="CY1511" i="8"/>
  <c r="CY1512" i="8"/>
  <c r="DW1512" i="8" s="1"/>
  <c r="CY1513" i="8"/>
  <c r="CY1514" i="8"/>
  <c r="DW1514" i="8" s="1"/>
  <c r="CY1515" i="8"/>
  <c r="DW1515" i="8" s="1"/>
  <c r="CY1516" i="8"/>
  <c r="DW1516" i="8" s="1"/>
  <c r="CY1517" i="8"/>
  <c r="DW1517" i="8" s="1"/>
  <c r="CW1506" i="8"/>
  <c r="DV1506" i="8" s="1"/>
  <c r="CW1507" i="8"/>
  <c r="DV1507" i="8" s="1"/>
  <c r="CW1508" i="8"/>
  <c r="DV1508" i="8" s="1"/>
  <c r="CW1509" i="8"/>
  <c r="CW1510" i="8"/>
  <c r="DV1510" i="8" s="1"/>
  <c r="CW1511" i="8"/>
  <c r="DV1511" i="8" s="1"/>
  <c r="CW1512" i="8"/>
  <c r="DV1512" i="8" s="1"/>
  <c r="CW1513" i="8"/>
  <c r="DV1513" i="8" s="1"/>
  <c r="CW1514" i="8"/>
  <c r="DV1514" i="8" s="1"/>
  <c r="CW1515" i="8"/>
  <c r="CW1516" i="8"/>
  <c r="DV1516" i="8" s="1"/>
  <c r="CW1517" i="8"/>
  <c r="DV1517" i="8" s="1"/>
  <c r="AI1506" i="8"/>
  <c r="DD1506" i="8" s="1"/>
  <c r="AI1507" i="8"/>
  <c r="DD1507" i="8" s="1"/>
  <c r="AI1508" i="8"/>
  <c r="DD1508" i="8" s="1"/>
  <c r="AI1509" i="8"/>
  <c r="DD1509" i="8" s="1"/>
  <c r="AI1510" i="8"/>
  <c r="DD1510" i="8" s="1"/>
  <c r="AI1511" i="8"/>
  <c r="DD1511" i="8" s="1"/>
  <c r="AI1512" i="8"/>
  <c r="DD1512" i="8" s="1"/>
  <c r="AI1513" i="8"/>
  <c r="DD1513" i="8" s="1"/>
  <c r="AI1514" i="8"/>
  <c r="DD1514" i="8" s="1"/>
  <c r="AI1515" i="8"/>
  <c r="DD1515" i="8" s="1"/>
  <c r="AI1516" i="8"/>
  <c r="DD1516" i="8" s="1"/>
  <c r="AI1517" i="8"/>
  <c r="DD1517" i="8" s="1"/>
  <c r="AH1506" i="8"/>
  <c r="AH1507" i="8"/>
  <c r="AH1508" i="8"/>
  <c r="AH1509" i="8"/>
  <c r="AH1510" i="8"/>
  <c r="AH1511" i="8"/>
  <c r="AH1512" i="8"/>
  <c r="AH1513" i="8"/>
  <c r="AH1514" i="8"/>
  <c r="AH1515" i="8"/>
  <c r="AH1516" i="8"/>
  <c r="AH1517" i="8"/>
  <c r="L1517" i="8"/>
  <c r="L1516" i="8"/>
  <c r="L1515" i="8"/>
  <c r="L1514" i="8"/>
  <c r="L1513" i="8"/>
  <c r="L1512" i="8"/>
  <c r="L1511" i="8"/>
  <c r="L1510" i="8"/>
  <c r="L1509" i="8"/>
  <c r="L1508" i="8"/>
  <c r="L1507" i="8"/>
  <c r="L1506" i="8"/>
  <c r="L1254" i="8"/>
  <c r="DD1450" i="8"/>
  <c r="DF1450" i="8"/>
  <c r="DH1450" i="8"/>
  <c r="DD1451" i="8"/>
  <c r="DF1451" i="8"/>
  <c r="DH1451" i="8"/>
  <c r="DD1452" i="8"/>
  <c r="DF1452" i="8"/>
  <c r="DH1452" i="8"/>
  <c r="DF1453" i="8"/>
  <c r="DH1453" i="8"/>
  <c r="DF1454" i="8"/>
  <c r="DH1454" i="8"/>
  <c r="DF1455" i="8"/>
  <c r="DH1455" i="8"/>
  <c r="DD1456" i="8"/>
  <c r="DF1456" i="8"/>
  <c r="DH1456" i="8"/>
  <c r="DF1457" i="8"/>
  <c r="DH1457" i="8"/>
  <c r="DF1458" i="8"/>
  <c r="DH1458" i="8"/>
  <c r="DD1459" i="8"/>
  <c r="DF1459" i="8"/>
  <c r="DH1459" i="8"/>
  <c r="DD1460" i="8"/>
  <c r="DF1460" i="8"/>
  <c r="DH1460" i="8"/>
  <c r="DD1461" i="8"/>
  <c r="DF1461" i="8"/>
  <c r="DH1461" i="8"/>
  <c r="DF1462" i="8"/>
  <c r="DH1462" i="8"/>
  <c r="DD1463" i="8"/>
  <c r="DF1463" i="8"/>
  <c r="DV1463" i="8" s="1"/>
  <c r="DH1463" i="8"/>
  <c r="DF1464" i="8"/>
  <c r="DH1464" i="8"/>
  <c r="DU1463" i="8"/>
  <c r="AR1456" i="8"/>
  <c r="DU1456" i="8" s="1"/>
  <c r="CW1267" i="8"/>
  <c r="AE335" i="8"/>
  <c r="DH1279" i="8"/>
  <c r="DF1279" i="8"/>
  <c r="CY1279" i="8"/>
  <c r="CW1279" i="8"/>
  <c r="CU1279" i="8"/>
  <c r="L1279" i="8"/>
  <c r="DH1278" i="8"/>
  <c r="DF1278" i="8"/>
  <c r="CY1278" i="8"/>
  <c r="CW1278" i="8"/>
  <c r="DD1278" i="8"/>
  <c r="L1278" i="8"/>
  <c r="DH1277" i="8"/>
  <c r="DF1277" i="8"/>
  <c r="CY1277" i="8"/>
  <c r="CW1277" i="8"/>
  <c r="L1277" i="8"/>
  <c r="DH1276" i="8"/>
  <c r="DF1276" i="8"/>
  <c r="CY1276" i="8"/>
  <c r="CW1276" i="8"/>
  <c r="DD1276" i="8"/>
  <c r="L1276" i="8"/>
  <c r="DF1252" i="8"/>
  <c r="CA20" i="15"/>
  <c r="BY20" i="15"/>
  <c r="BW20" i="15"/>
  <c r="BV20" i="15"/>
  <c r="BR20" i="15"/>
  <c r="CG20" i="15" s="1"/>
  <c r="BP20" i="15"/>
  <c r="CF20" i="15" s="1"/>
  <c r="BN20" i="15"/>
  <c r="K20" i="15"/>
  <c r="Q20" i="15" s="1"/>
  <c r="AI1291" i="8"/>
  <c r="CY1089" i="8"/>
  <c r="DW1089" i="8" s="1"/>
  <c r="CW1089" i="8"/>
  <c r="DV1089" i="8" s="1"/>
  <c r="DH1379" i="8"/>
  <c r="DH1380" i="8"/>
  <c r="DH1381" i="8"/>
  <c r="DH1382" i="8"/>
  <c r="DH1383" i="8"/>
  <c r="DH1384" i="8"/>
  <c r="DH1385" i="8"/>
  <c r="DH1386" i="8"/>
  <c r="DH1387" i="8"/>
  <c r="DH1388" i="8"/>
  <c r="DH1389" i="8"/>
  <c r="DH1390" i="8"/>
  <c r="DH1391" i="8"/>
  <c r="DH1392" i="8"/>
  <c r="DH1393" i="8"/>
  <c r="DH1394" i="8"/>
  <c r="DH1395" i="8"/>
  <c r="DH1396" i="8"/>
  <c r="DH1397" i="8"/>
  <c r="DH1398" i="8"/>
  <c r="DH1399" i="8"/>
  <c r="DH1400" i="8"/>
  <c r="DH1401" i="8"/>
  <c r="DH1402" i="8"/>
  <c r="DH1403" i="8"/>
  <c r="DH1404" i="8"/>
  <c r="DH1405" i="8"/>
  <c r="DH1406" i="8"/>
  <c r="DH1407" i="8"/>
  <c r="DH1408" i="8"/>
  <c r="DH1409" i="8"/>
  <c r="DH1410" i="8"/>
  <c r="DH1411" i="8"/>
  <c r="DH1412" i="8"/>
  <c r="DH1413" i="8"/>
  <c r="DH1414" i="8"/>
  <c r="DH1415" i="8"/>
  <c r="DH1416" i="8"/>
  <c r="DH1417" i="8"/>
  <c r="DH1418" i="8"/>
  <c r="DH1419" i="8"/>
  <c r="DH1420" i="8"/>
  <c r="DH1421" i="8"/>
  <c r="DH1422" i="8"/>
  <c r="DH1423" i="8"/>
  <c r="DH1424" i="8"/>
  <c r="DH1425" i="8"/>
  <c r="DH1426" i="8"/>
  <c r="DH1427" i="8"/>
  <c r="DH1428" i="8"/>
  <c r="DH1429" i="8"/>
  <c r="DH1430" i="8"/>
  <c r="DH1431" i="8"/>
  <c r="DH1432" i="8"/>
  <c r="DH1433" i="8"/>
  <c r="DH1434" i="8"/>
  <c r="DH1435" i="8"/>
  <c r="DH1436" i="8"/>
  <c r="DH1437" i="8"/>
  <c r="DH1438" i="8"/>
  <c r="DH1439" i="8"/>
  <c r="DH1440" i="8"/>
  <c r="DH1441" i="8"/>
  <c r="DH1442" i="8"/>
  <c r="DH1443" i="8"/>
  <c r="DH1444" i="8"/>
  <c r="DH1445" i="8"/>
  <c r="DH1446" i="8"/>
  <c r="DH1447" i="8"/>
  <c r="DH1448" i="8"/>
  <c r="DH1449" i="8"/>
  <c r="DH1378" i="8"/>
  <c r="DF1384" i="8"/>
  <c r="DF1385" i="8"/>
  <c r="DF1386" i="8"/>
  <c r="DF1387" i="8"/>
  <c r="DF1388" i="8"/>
  <c r="DF1389" i="8"/>
  <c r="DF1390" i="8"/>
  <c r="DF1391" i="8"/>
  <c r="DF1392" i="8"/>
  <c r="DF1393" i="8"/>
  <c r="DF1394" i="8"/>
  <c r="DF1395" i="8"/>
  <c r="DF1396" i="8"/>
  <c r="DF1397" i="8"/>
  <c r="DF1398" i="8"/>
  <c r="DF1399" i="8"/>
  <c r="DF1400" i="8"/>
  <c r="DF1401" i="8"/>
  <c r="DF1402" i="8"/>
  <c r="DF1403" i="8"/>
  <c r="DF1404" i="8"/>
  <c r="DF1405" i="8"/>
  <c r="DF1406" i="8"/>
  <c r="DF1407" i="8"/>
  <c r="DF1408" i="8"/>
  <c r="DF1409" i="8"/>
  <c r="DF1410" i="8"/>
  <c r="DF1411" i="8"/>
  <c r="DF1412" i="8"/>
  <c r="DF1413" i="8"/>
  <c r="DF1414" i="8"/>
  <c r="DF1415" i="8"/>
  <c r="DF1416" i="8"/>
  <c r="DF1417" i="8"/>
  <c r="DF1418" i="8"/>
  <c r="DF1419" i="8"/>
  <c r="DF1420" i="8"/>
  <c r="DF1421" i="8"/>
  <c r="DF1422" i="8"/>
  <c r="DF1423" i="8"/>
  <c r="DF1424" i="8"/>
  <c r="DF1425" i="8"/>
  <c r="DF1426" i="8"/>
  <c r="DF1427" i="8"/>
  <c r="DF1428" i="8"/>
  <c r="DF1429" i="8"/>
  <c r="DF1430" i="8"/>
  <c r="DF1431" i="8"/>
  <c r="DF1432" i="8"/>
  <c r="DF1433" i="8"/>
  <c r="DF1434" i="8"/>
  <c r="DF1435" i="8"/>
  <c r="DF1436" i="8"/>
  <c r="DF1437" i="8"/>
  <c r="DF1438" i="8"/>
  <c r="DF1439" i="8"/>
  <c r="DF1440" i="8"/>
  <c r="DF1441" i="8"/>
  <c r="DF1442" i="8"/>
  <c r="DF1443" i="8"/>
  <c r="DF1444" i="8"/>
  <c r="DF1445" i="8"/>
  <c r="DF1446" i="8"/>
  <c r="DF1447" i="8"/>
  <c r="DF1448" i="8"/>
  <c r="DF1449" i="8"/>
  <c r="DF1377" i="8"/>
  <c r="DD1382" i="8"/>
  <c r="DD1383" i="8"/>
  <c r="DD1385" i="8"/>
  <c r="DD1392" i="8"/>
  <c r="DD1394" i="8"/>
  <c r="DD1395" i="8"/>
  <c r="DD1399" i="8"/>
  <c r="DD1400" i="8"/>
  <c r="DD1401" i="8"/>
  <c r="DD1403" i="8"/>
  <c r="DD1404" i="8"/>
  <c r="DD1405" i="8"/>
  <c r="DD1406" i="8"/>
  <c r="DD1414" i="8"/>
  <c r="DD1418" i="8"/>
  <c r="DD1419" i="8"/>
  <c r="DD1420" i="8"/>
  <c r="DD1426" i="8"/>
  <c r="DD1427" i="8"/>
  <c r="DD1428" i="8"/>
  <c r="DD1434" i="8"/>
  <c r="DD1435" i="8"/>
  <c r="DD1436" i="8"/>
  <c r="DD1442" i="8"/>
  <c r="DD1443" i="8"/>
  <c r="DD1444" i="8"/>
  <c r="DF1376" i="8"/>
  <c r="AR1378" i="8"/>
  <c r="DU1378" i="8" s="1"/>
  <c r="AR1382" i="8"/>
  <c r="DU1382" i="8" s="1"/>
  <c r="DU1405" i="8"/>
  <c r="DU1406" i="8"/>
  <c r="DU1414" i="8"/>
  <c r="DH1251" i="8"/>
  <c r="DW1251" i="8" s="1"/>
  <c r="DF1251" i="8"/>
  <c r="DC1251" i="8"/>
  <c r="AQ1251" i="8"/>
  <c r="AP1251" i="8"/>
  <c r="AO1251" i="8"/>
  <c r="AN1251" i="8"/>
  <c r="AM1251" i="8"/>
  <c r="AL1251" i="8"/>
  <c r="AK1251" i="8"/>
  <c r="AJ1251" i="8"/>
  <c r="AI1251" i="8"/>
  <c r="DD1251" i="8" s="1"/>
  <c r="AH1251" i="8"/>
  <c r="AG1251" i="8"/>
  <c r="AF1251" i="8"/>
  <c r="L1251" i="8"/>
  <c r="CY1275" i="8"/>
  <c r="CY1274" i="8"/>
  <c r="CY1273" i="8"/>
  <c r="CY1272" i="8"/>
  <c r="CY1271" i="8"/>
  <c r="CY1270" i="8"/>
  <c r="CY1269" i="8"/>
  <c r="CY1268" i="8"/>
  <c r="CY1267" i="8"/>
  <c r="CW1268" i="8"/>
  <c r="CW1269" i="8"/>
  <c r="CW1270" i="8"/>
  <c r="CW1271" i="8"/>
  <c r="CW1272" i="8"/>
  <c r="CW1273" i="8"/>
  <c r="CW1274" i="8"/>
  <c r="CW1275" i="8"/>
  <c r="DH1275" i="8"/>
  <c r="DF1275" i="8"/>
  <c r="L1275" i="8"/>
  <c r="DH1274" i="8"/>
  <c r="DF1274" i="8"/>
  <c r="DD1274" i="8"/>
  <c r="L1274" i="8"/>
  <c r="DH1273" i="8"/>
  <c r="DF1273" i="8"/>
  <c r="DD1273" i="8"/>
  <c r="CU1273" i="8"/>
  <c r="L1273" i="8"/>
  <c r="DH1272" i="8"/>
  <c r="DF1272" i="8"/>
  <c r="CU1272" i="8"/>
  <c r="L1272" i="8"/>
  <c r="DH1271" i="8"/>
  <c r="DF1271" i="8"/>
  <c r="CU1271" i="8"/>
  <c r="L1271" i="8"/>
  <c r="DH1270" i="8"/>
  <c r="DF1270" i="8"/>
  <c r="L1270" i="8"/>
  <c r="DH1269" i="8"/>
  <c r="DF1269" i="8"/>
  <c r="L1269" i="8"/>
  <c r="DH1268" i="8"/>
  <c r="L1268" i="8"/>
  <c r="BC156" i="11"/>
  <c r="L156" i="11"/>
  <c r="DH1490" i="8"/>
  <c r="DF1490" i="8"/>
  <c r="CY1490" i="8"/>
  <c r="CW1490" i="8"/>
  <c r="AQ1493" i="8"/>
  <c r="AP1493" i="8"/>
  <c r="AO1493" i="8"/>
  <c r="AN1493" i="8"/>
  <c r="AM1493" i="8"/>
  <c r="AL1493" i="8"/>
  <c r="AK1493" i="8"/>
  <c r="AJ1493" i="8"/>
  <c r="AI1493" i="8"/>
  <c r="AH1493" i="8"/>
  <c r="AG1493" i="8"/>
  <c r="AF1493" i="8"/>
  <c r="L1493" i="8"/>
  <c r="DH1125" i="8"/>
  <c r="DW1125" i="8" s="1"/>
  <c r="DF1125" i="8"/>
  <c r="DV1125" i="8" s="1"/>
  <c r="DC1125" i="8"/>
  <c r="AQ1125" i="8"/>
  <c r="AP1125" i="8"/>
  <c r="AO1125" i="8"/>
  <c r="AN1125" i="8"/>
  <c r="AM1125" i="8"/>
  <c r="AL1125" i="8"/>
  <c r="AK1125" i="8"/>
  <c r="AJ1125" i="8"/>
  <c r="AI1125" i="8"/>
  <c r="DD1125" i="8" s="1"/>
  <c r="AH1125" i="8"/>
  <c r="AG1125" i="8"/>
  <c r="AF1125" i="8"/>
  <c r="L1125" i="8"/>
  <c r="DD1019" i="8"/>
  <c r="DF1019" i="8"/>
  <c r="DV1019" i="8" s="1"/>
  <c r="DH1019" i="8"/>
  <c r="DW1019" i="8" s="1"/>
  <c r="AF1019" i="8"/>
  <c r="AG1019" i="8"/>
  <c r="L1019" i="8"/>
  <c r="AY154" i="11"/>
  <c r="AY155" i="11"/>
  <c r="L155" i="11"/>
  <c r="L154" i="11"/>
  <c r="DH1107" i="8"/>
  <c r="DF1107" i="8"/>
  <c r="DV1107" i="8" s="1"/>
  <c r="CY1107" i="8"/>
  <c r="AQ1107" i="8"/>
  <c r="AP1107" i="8"/>
  <c r="AO1107" i="8"/>
  <c r="AN1107" i="8"/>
  <c r="AM1107" i="8"/>
  <c r="AL1107" i="8"/>
  <c r="AK1107" i="8"/>
  <c r="AJ1107" i="8"/>
  <c r="AI1107" i="8"/>
  <c r="DD1107" i="8" s="1"/>
  <c r="AH1107" i="8"/>
  <c r="CU1107" i="8" s="1"/>
  <c r="AG1107" i="8"/>
  <c r="AF1107" i="8"/>
  <c r="L1107" i="8"/>
  <c r="AY132" i="11"/>
  <c r="AY133" i="11"/>
  <c r="AY134" i="11"/>
  <c r="AY135" i="11"/>
  <c r="AY136" i="11"/>
  <c r="AY137" i="11"/>
  <c r="AY138" i="11"/>
  <c r="AY139" i="11"/>
  <c r="AY140" i="11"/>
  <c r="AY141" i="11"/>
  <c r="AY142" i="11"/>
  <c r="AY143" i="11"/>
  <c r="AY144" i="11"/>
  <c r="AY145" i="11"/>
  <c r="AY146" i="11"/>
  <c r="AY147" i="11"/>
  <c r="AY148" i="11"/>
  <c r="AY149" i="11"/>
  <c r="AY150" i="11"/>
  <c r="AY151" i="11"/>
  <c r="AY152" i="11"/>
  <c r="AY153" i="11"/>
  <c r="L147" i="11"/>
  <c r="L153" i="11"/>
  <c r="L152" i="11"/>
  <c r="L151" i="11"/>
  <c r="L150" i="11"/>
  <c r="L149" i="11"/>
  <c r="L148" i="11"/>
  <c r="L146" i="11"/>
  <c r="L145" i="11"/>
  <c r="L144" i="11"/>
  <c r="L143" i="11"/>
  <c r="L142" i="11"/>
  <c r="L141" i="11"/>
  <c r="L140" i="11"/>
  <c r="L139" i="11"/>
  <c r="L138" i="11"/>
  <c r="L137" i="11"/>
  <c r="L136" i="11"/>
  <c r="L135" i="11"/>
  <c r="L134" i="11"/>
  <c r="L133" i="11"/>
  <c r="L132" i="11"/>
  <c r="AY131" i="11"/>
  <c r="L131" i="11"/>
  <c r="AJ1728" i="8"/>
  <c r="AK1728" i="8"/>
  <c r="AL1728" i="8"/>
  <c r="AM1728" i="8"/>
  <c r="AN1728" i="8"/>
  <c r="AO1728" i="8"/>
  <c r="AP1728" i="8"/>
  <c r="AQ1728" i="8"/>
  <c r="AJ1729" i="8"/>
  <c r="AK1729" i="8"/>
  <c r="AL1729" i="8"/>
  <c r="AM1729" i="8"/>
  <c r="AN1729" i="8"/>
  <c r="AO1729" i="8"/>
  <c r="AP1729" i="8"/>
  <c r="AQ1729" i="8"/>
  <c r="AJ1730" i="8"/>
  <c r="AK1730" i="8"/>
  <c r="AL1730" i="8"/>
  <c r="AM1730" i="8"/>
  <c r="AN1730" i="8"/>
  <c r="AO1730" i="8"/>
  <c r="AP1730" i="8"/>
  <c r="AQ1730" i="8"/>
  <c r="AJ1731" i="8"/>
  <c r="AK1731" i="8"/>
  <c r="AL1731" i="8"/>
  <c r="AM1731" i="8"/>
  <c r="AN1731" i="8"/>
  <c r="AO1731" i="8"/>
  <c r="AP1731" i="8"/>
  <c r="AQ1731" i="8"/>
  <c r="AJ1732" i="8"/>
  <c r="AK1732" i="8"/>
  <c r="AL1732" i="8"/>
  <c r="AM1732" i="8"/>
  <c r="AN1732" i="8"/>
  <c r="AO1732" i="8"/>
  <c r="AP1732" i="8"/>
  <c r="AQ1732" i="8"/>
  <c r="AJ1733" i="8"/>
  <c r="AK1733" i="8"/>
  <c r="AL1733" i="8"/>
  <c r="AM1733" i="8"/>
  <c r="AN1733" i="8"/>
  <c r="AO1733" i="8"/>
  <c r="AP1733" i="8"/>
  <c r="AQ1733" i="8"/>
  <c r="AJ1734" i="8"/>
  <c r="AK1734" i="8"/>
  <c r="AL1734" i="8"/>
  <c r="AM1734" i="8"/>
  <c r="AN1734" i="8"/>
  <c r="AO1734" i="8"/>
  <c r="AP1734" i="8"/>
  <c r="AQ1734" i="8"/>
  <c r="AJ1735" i="8"/>
  <c r="AK1735" i="8"/>
  <c r="AL1735" i="8"/>
  <c r="AM1735" i="8"/>
  <c r="AN1735" i="8"/>
  <c r="AO1735" i="8"/>
  <c r="AP1735" i="8"/>
  <c r="AQ1735" i="8"/>
  <c r="AJ1736" i="8"/>
  <c r="AK1736" i="8"/>
  <c r="AL1736" i="8"/>
  <c r="AM1736" i="8"/>
  <c r="AN1736" i="8"/>
  <c r="AO1736" i="8"/>
  <c r="AP1736" i="8"/>
  <c r="AQ1736" i="8"/>
  <c r="AJ1737" i="8"/>
  <c r="AK1737" i="8"/>
  <c r="AL1737" i="8"/>
  <c r="AM1737" i="8"/>
  <c r="AN1737" i="8"/>
  <c r="AO1737" i="8"/>
  <c r="AP1737" i="8"/>
  <c r="AQ1737" i="8"/>
  <c r="AJ1738" i="8"/>
  <c r="AK1738" i="8"/>
  <c r="AL1738" i="8"/>
  <c r="AM1738" i="8"/>
  <c r="AN1738" i="8"/>
  <c r="AO1738" i="8"/>
  <c r="AP1738" i="8"/>
  <c r="AQ1738" i="8"/>
  <c r="AJ1739" i="8"/>
  <c r="AK1739" i="8"/>
  <c r="AL1739" i="8"/>
  <c r="AM1739" i="8"/>
  <c r="AN1739" i="8"/>
  <c r="AO1739" i="8"/>
  <c r="AP1739" i="8"/>
  <c r="AQ1739" i="8"/>
  <c r="AJ1740" i="8"/>
  <c r="AK1740" i="8"/>
  <c r="AL1740" i="8"/>
  <c r="AM1740" i="8"/>
  <c r="AN1740" i="8"/>
  <c r="AO1740" i="8"/>
  <c r="AP1740" i="8"/>
  <c r="AQ1740" i="8"/>
  <c r="AJ1741" i="8"/>
  <c r="AK1741" i="8"/>
  <c r="AL1741" i="8"/>
  <c r="AM1741" i="8"/>
  <c r="AN1741" i="8"/>
  <c r="AO1741" i="8"/>
  <c r="AP1741" i="8"/>
  <c r="AQ1741" i="8"/>
  <c r="AJ1742" i="8"/>
  <c r="AK1742" i="8"/>
  <c r="AL1742" i="8"/>
  <c r="AM1742" i="8"/>
  <c r="AN1742" i="8"/>
  <c r="AO1742" i="8"/>
  <c r="AP1742" i="8"/>
  <c r="AQ1742" i="8"/>
  <c r="AJ1743" i="8"/>
  <c r="AK1743" i="8"/>
  <c r="AL1743" i="8"/>
  <c r="AM1743" i="8"/>
  <c r="AN1743" i="8"/>
  <c r="AO1743" i="8"/>
  <c r="AP1743" i="8"/>
  <c r="AQ1743" i="8"/>
  <c r="AJ1744" i="8"/>
  <c r="AK1744" i="8"/>
  <c r="AL1744" i="8"/>
  <c r="AM1744" i="8"/>
  <c r="AN1744" i="8"/>
  <c r="AO1744" i="8"/>
  <c r="AP1744" i="8"/>
  <c r="AQ1744" i="8"/>
  <c r="AJ1745" i="8"/>
  <c r="AK1745" i="8"/>
  <c r="AL1745" i="8"/>
  <c r="AM1745" i="8"/>
  <c r="AN1745" i="8"/>
  <c r="AO1745" i="8"/>
  <c r="AP1745" i="8"/>
  <c r="AQ1745" i="8"/>
  <c r="AJ1746" i="8"/>
  <c r="AK1746" i="8"/>
  <c r="AL1746" i="8"/>
  <c r="AM1746" i="8"/>
  <c r="AN1746" i="8"/>
  <c r="AO1746" i="8"/>
  <c r="AP1746" i="8"/>
  <c r="AQ1746" i="8"/>
  <c r="AJ1747" i="8"/>
  <c r="AK1747" i="8"/>
  <c r="AL1747" i="8"/>
  <c r="AM1747" i="8"/>
  <c r="AN1747" i="8"/>
  <c r="AO1747" i="8"/>
  <c r="AP1747" i="8"/>
  <c r="AQ1747" i="8"/>
  <c r="AJ1748" i="8"/>
  <c r="AK1748" i="8"/>
  <c r="AL1748" i="8"/>
  <c r="AM1748" i="8"/>
  <c r="AN1748" i="8"/>
  <c r="AO1748" i="8"/>
  <c r="AP1748" i="8"/>
  <c r="AQ1748" i="8"/>
  <c r="AJ1749" i="8"/>
  <c r="AK1749" i="8"/>
  <c r="AL1749" i="8"/>
  <c r="AM1749" i="8"/>
  <c r="AN1749" i="8"/>
  <c r="AO1749" i="8"/>
  <c r="AP1749" i="8"/>
  <c r="AQ1749" i="8"/>
  <c r="AJ1750" i="8"/>
  <c r="AK1750" i="8"/>
  <c r="AL1750" i="8"/>
  <c r="AM1750" i="8"/>
  <c r="AN1750" i="8"/>
  <c r="AO1750" i="8"/>
  <c r="AP1750" i="8"/>
  <c r="AQ1750" i="8"/>
  <c r="AI1743" i="8"/>
  <c r="AI1744" i="8"/>
  <c r="AI1745" i="8"/>
  <c r="AI1746" i="8"/>
  <c r="AI1747" i="8"/>
  <c r="AI1748" i="8"/>
  <c r="AI1749" i="8"/>
  <c r="AI1750" i="8"/>
  <c r="AI1728" i="8"/>
  <c r="AI1729" i="8"/>
  <c r="AI1730" i="8"/>
  <c r="AI1731" i="8"/>
  <c r="AI1732" i="8"/>
  <c r="AI1733" i="8"/>
  <c r="AI1734" i="8"/>
  <c r="AI1735" i="8"/>
  <c r="AI1736" i="8"/>
  <c r="AI1737" i="8"/>
  <c r="AI1738" i="8"/>
  <c r="AI1739" i="8"/>
  <c r="AI1740" i="8"/>
  <c r="AI1741" i="8"/>
  <c r="AI1742" i="8"/>
  <c r="AH1636" i="8"/>
  <c r="CU1636" i="8" s="1"/>
  <c r="BT107" i="11"/>
  <c r="BV107" i="11" s="1"/>
  <c r="DC1637" i="8"/>
  <c r="DF1637" i="8"/>
  <c r="DH1637" i="8"/>
  <c r="CT1637" i="8"/>
  <c r="CW1637" i="8"/>
  <c r="CY1637" i="8"/>
  <c r="AF1637" i="8"/>
  <c r="AG1637" i="8"/>
  <c r="AI1637" i="8"/>
  <c r="DD1637" i="8" s="1"/>
  <c r="AJ1637" i="8"/>
  <c r="AK1637" i="8"/>
  <c r="AL1637" i="8"/>
  <c r="AM1637" i="8"/>
  <c r="AN1637" i="8"/>
  <c r="AO1637" i="8"/>
  <c r="AP1637" i="8"/>
  <c r="AQ1637" i="8"/>
  <c r="L1637" i="8"/>
  <c r="H50" i="12"/>
  <c r="AR108" i="11"/>
  <c r="CG396" i="8"/>
  <c r="CN396" i="8"/>
  <c r="CN397" i="8"/>
  <c r="CE396" i="8"/>
  <c r="CW1264" i="8"/>
  <c r="CW1265" i="8"/>
  <c r="CW1266" i="8"/>
  <c r="CW1263" i="8"/>
  <c r="DH1264" i="8"/>
  <c r="DH1265" i="8"/>
  <c r="DH1266" i="8"/>
  <c r="DF1264" i="8"/>
  <c r="DF1265" i="8"/>
  <c r="DF1266" i="8"/>
  <c r="CY1266" i="8"/>
  <c r="CY1265" i="8"/>
  <c r="CY1264" i="8"/>
  <c r="DW1264" i="8" s="1"/>
  <c r="DD1265" i="8"/>
  <c r="CU1265" i="8"/>
  <c r="DD1264" i="8"/>
  <c r="CU1264" i="8"/>
  <c r="L1266" i="8"/>
  <c r="L1265" i="8"/>
  <c r="L1264" i="8"/>
  <c r="DH1260" i="8"/>
  <c r="DH1261" i="8"/>
  <c r="DH1262" i="8"/>
  <c r="DH1263" i="8"/>
  <c r="DF1255" i="8"/>
  <c r="DF1257" i="8"/>
  <c r="DF1258" i="8"/>
  <c r="DF1259" i="8"/>
  <c r="DF1260" i="8"/>
  <c r="DF1261" i="8"/>
  <c r="DF1262" i="8"/>
  <c r="DF1263" i="8"/>
  <c r="CY1263" i="8"/>
  <c r="CY1262" i="8"/>
  <c r="CY1261" i="8"/>
  <c r="CY1260" i="8"/>
  <c r="CY1259" i="8"/>
  <c r="CY1258" i="8"/>
  <c r="CY1257" i="8"/>
  <c r="CY1255" i="8"/>
  <c r="CY1256" i="8"/>
  <c r="CY1253" i="8"/>
  <c r="CY1252" i="8"/>
  <c r="CW1262" i="8"/>
  <c r="CW1261" i="8"/>
  <c r="CW1260" i="8"/>
  <c r="CW1259" i="8"/>
  <c r="CW1258" i="8"/>
  <c r="CW1257" i="8"/>
  <c r="CW1255" i="8"/>
  <c r="CW1256" i="8"/>
  <c r="CW1253" i="8"/>
  <c r="CW1252" i="8"/>
  <c r="DD1267" i="8"/>
  <c r="L1267" i="8"/>
  <c r="DD1263" i="8"/>
  <c r="CU1263" i="8"/>
  <c r="L1263" i="8"/>
  <c r="DW1007" i="8"/>
  <c r="CW1007" i="8"/>
  <c r="CY1006" i="8"/>
  <c r="CY1005" i="8"/>
  <c r="DW1005" i="8" s="1"/>
  <c r="CW1006" i="8"/>
  <c r="CW1005" i="8"/>
  <c r="DV1005" i="8" s="1"/>
  <c r="DH1006" i="8"/>
  <c r="DF1006" i="8"/>
  <c r="AI1007" i="8"/>
  <c r="DD1007" i="8" s="1"/>
  <c r="AH1007" i="8"/>
  <c r="CU1007" i="8" s="1"/>
  <c r="AG1007" i="8"/>
  <c r="AF1007" i="8"/>
  <c r="DU1007" i="8" s="1"/>
  <c r="DX1007" i="8" s="1"/>
  <c r="L1007" i="8"/>
  <c r="CY769" i="8"/>
  <c r="CW769" i="8"/>
  <c r="DH1368" i="8"/>
  <c r="DH1367" i="8"/>
  <c r="DH1354" i="8"/>
  <c r="DF1368" i="8"/>
  <c r="DF1367" i="8"/>
  <c r="DF1354" i="8"/>
  <c r="CY1368" i="8"/>
  <c r="CY1367" i="8"/>
  <c r="CY1354" i="8"/>
  <c r="CW1368" i="8"/>
  <c r="CW1367" i="8"/>
  <c r="CW1354" i="8"/>
  <c r="AI1368" i="8"/>
  <c r="DD1368" i="8" s="1"/>
  <c r="AH1368" i="8"/>
  <c r="CU1368" i="8" s="1"/>
  <c r="AI1367" i="8"/>
  <c r="DD1367" i="8" s="1"/>
  <c r="AH1367" i="8"/>
  <c r="CU1367" i="8" s="1"/>
  <c r="AI1354" i="8"/>
  <c r="DD1354" i="8" s="1"/>
  <c r="AH1354" i="8"/>
  <c r="CU1354" i="8" s="1"/>
  <c r="H48" i="12"/>
  <c r="DF1484" i="8"/>
  <c r="CY1484" i="8"/>
  <c r="CW1484" i="8"/>
  <c r="CW1632" i="8"/>
  <c r="DH949" i="8"/>
  <c r="DF949" i="8"/>
  <c r="DC949" i="8"/>
  <c r="CY949" i="8"/>
  <c r="CW949" i="8"/>
  <c r="AQ949" i="8"/>
  <c r="AP949" i="8"/>
  <c r="AO949" i="8"/>
  <c r="AN949" i="8"/>
  <c r="AM949" i="8"/>
  <c r="AL949" i="8"/>
  <c r="AK949" i="8"/>
  <c r="AJ949" i="8"/>
  <c r="AI949" i="8"/>
  <c r="DD949" i="8" s="1"/>
  <c r="AH949" i="8"/>
  <c r="CU949" i="8" s="1"/>
  <c r="AG949" i="8"/>
  <c r="AF949" i="8"/>
  <c r="L949" i="8"/>
  <c r="CY1067" i="8"/>
  <c r="CY1068" i="8"/>
  <c r="CY1069" i="8"/>
  <c r="CY1070" i="8"/>
  <c r="CY1071" i="8"/>
  <c r="DW1071" i="8" s="1"/>
  <c r="CY1072" i="8"/>
  <c r="DW1072" i="8" s="1"/>
  <c r="CY1073" i="8"/>
  <c r="DW1073" i="8" s="1"/>
  <c r="CY1074" i="8"/>
  <c r="CW1067" i="8"/>
  <c r="CW1068" i="8"/>
  <c r="CW1069" i="8"/>
  <c r="CW1070" i="8"/>
  <c r="CW1071" i="8"/>
  <c r="DV1071" i="8" s="1"/>
  <c r="CW1072" i="8"/>
  <c r="DV1072" i="8" s="1"/>
  <c r="CW1073" i="8"/>
  <c r="DV1073" i="8" s="1"/>
  <c r="CW1074" i="8"/>
  <c r="CU1067" i="8"/>
  <c r="CU1068" i="8"/>
  <c r="CU1069" i="8"/>
  <c r="CU1070" i="8"/>
  <c r="CU1071" i="8"/>
  <c r="CU1072" i="8"/>
  <c r="CU1073" i="8"/>
  <c r="CU1074" i="8"/>
  <c r="DF1043" i="8"/>
  <c r="DH1043" i="8"/>
  <c r="DF1044" i="8"/>
  <c r="DH1044" i="8"/>
  <c r="DF1045" i="8"/>
  <c r="DH1045" i="8"/>
  <c r="AF1057" i="8"/>
  <c r="AG1057" i="8"/>
  <c r="AH1057" i="8"/>
  <c r="CU1057" i="8" s="1"/>
  <c r="AI1057" i="8"/>
  <c r="DD1057" i="8" s="1"/>
  <c r="L1057" i="8"/>
  <c r="AF1056" i="8"/>
  <c r="AG1056" i="8"/>
  <c r="AH1056" i="8"/>
  <c r="CU1056" i="8" s="1"/>
  <c r="AI1056" i="8"/>
  <c r="DD1056" i="8" s="1"/>
  <c r="L1056" i="8"/>
  <c r="AF1055" i="8"/>
  <c r="AG1055" i="8"/>
  <c r="AH1055" i="8"/>
  <c r="CU1055" i="8" s="1"/>
  <c r="AI1055" i="8"/>
  <c r="DD1055" i="8" s="1"/>
  <c r="L1055" i="8"/>
  <c r="AF1054" i="8"/>
  <c r="AG1054" i="8"/>
  <c r="AH1054" i="8"/>
  <c r="CU1054" i="8" s="1"/>
  <c r="AI1054" i="8"/>
  <c r="DD1054" i="8" s="1"/>
  <c r="L1054" i="8"/>
  <c r="AF1053" i="8"/>
  <c r="AG1053" i="8"/>
  <c r="AH1053" i="8"/>
  <c r="CU1053" i="8" s="1"/>
  <c r="AI1053" i="8"/>
  <c r="DD1053" i="8" s="1"/>
  <c r="L1053" i="8"/>
  <c r="AF1052" i="8"/>
  <c r="AG1052" i="8"/>
  <c r="AH1052" i="8"/>
  <c r="CU1052" i="8" s="1"/>
  <c r="AI1052" i="8"/>
  <c r="DD1052" i="8" s="1"/>
  <c r="L1052" i="8"/>
  <c r="AF1051" i="8"/>
  <c r="AG1051" i="8"/>
  <c r="AH1051" i="8"/>
  <c r="CU1051" i="8" s="1"/>
  <c r="AI1051" i="8"/>
  <c r="DD1051" i="8" s="1"/>
  <c r="L1051" i="8"/>
  <c r="AF1050" i="8"/>
  <c r="AG1050" i="8"/>
  <c r="AH1050" i="8"/>
  <c r="CU1050" i="8" s="1"/>
  <c r="AI1050" i="8"/>
  <c r="DD1050" i="8" s="1"/>
  <c r="L1050" i="8"/>
  <c r="AF1045" i="8"/>
  <c r="AG1045" i="8"/>
  <c r="AH1045" i="8"/>
  <c r="CU1045" i="8" s="1"/>
  <c r="AI1045" i="8"/>
  <c r="DD1045" i="8" s="1"/>
  <c r="AF1044" i="8"/>
  <c r="AG1044" i="8"/>
  <c r="AH1044" i="8"/>
  <c r="CU1044" i="8" s="1"/>
  <c r="AI1044" i="8"/>
  <c r="DD1044" i="8" s="1"/>
  <c r="AF1043" i="8"/>
  <c r="AG1043" i="8"/>
  <c r="AH1043" i="8"/>
  <c r="CU1043" i="8" s="1"/>
  <c r="AI1043" i="8"/>
  <c r="DD1043" i="8" s="1"/>
  <c r="L1045" i="8"/>
  <c r="L1044" i="8"/>
  <c r="L1043" i="8"/>
  <c r="CW1048" i="8"/>
  <c r="DV1048" i="8" s="1"/>
  <c r="CY1048" i="8"/>
  <c r="DW1048" i="8" s="1"/>
  <c r="CW1049" i="8"/>
  <c r="CY1049" i="8"/>
  <c r="CW1050" i="8"/>
  <c r="CY1050" i="8"/>
  <c r="CW1051" i="8"/>
  <c r="CY1051" i="8"/>
  <c r="CW1052" i="8"/>
  <c r="CY1052" i="8"/>
  <c r="CW1053" i="8"/>
  <c r="CY1053" i="8"/>
  <c r="CW1054" i="8"/>
  <c r="CY1054" i="8"/>
  <c r="CW1055" i="8"/>
  <c r="CY1055" i="8"/>
  <c r="CW1056" i="8"/>
  <c r="CY1056" i="8"/>
  <c r="CW1057" i="8"/>
  <c r="CY1057" i="8"/>
  <c r="CW1041" i="8"/>
  <c r="CY1041" i="8"/>
  <c r="CW1042" i="8"/>
  <c r="CY1042" i="8"/>
  <c r="CW1043" i="8"/>
  <c r="CY1043" i="8"/>
  <c r="CW1044" i="8"/>
  <c r="CY1044" i="8"/>
  <c r="CW1045" i="8"/>
  <c r="CY1045" i="8"/>
  <c r="DF1050" i="8"/>
  <c r="DH1050" i="8"/>
  <c r="DF1051" i="8"/>
  <c r="DH1051" i="8"/>
  <c r="DF1052" i="8"/>
  <c r="DH1052" i="8"/>
  <c r="DF1053" i="8"/>
  <c r="DH1053" i="8"/>
  <c r="DF1054" i="8"/>
  <c r="DH1054" i="8"/>
  <c r="DF1055" i="8"/>
  <c r="DH1055" i="8"/>
  <c r="DF1056" i="8"/>
  <c r="DH1056" i="8"/>
  <c r="DF1057" i="8"/>
  <c r="DH1057" i="8"/>
  <c r="CE334" i="8"/>
  <c r="CE335" i="8"/>
  <c r="CE336" i="8"/>
  <c r="DH1004" i="8"/>
  <c r="DF1004" i="8"/>
  <c r="DH286" i="8"/>
  <c r="DF286" i="8"/>
  <c r="CY1004" i="8"/>
  <c r="CW1004" i="8"/>
  <c r="AI1005" i="8"/>
  <c r="AH1005" i="8"/>
  <c r="CU1005" i="8" s="1"/>
  <c r="AG1005" i="8"/>
  <c r="AF1005" i="8"/>
  <c r="L1005" i="8"/>
  <c r="DH1003" i="8"/>
  <c r="DF1003" i="8"/>
  <c r="DH1002" i="8"/>
  <c r="DF1002" i="8"/>
  <c r="DH1001" i="8"/>
  <c r="DF1001" i="8"/>
  <c r="DH1000" i="8"/>
  <c r="DF1000" i="8"/>
  <c r="DH999" i="8"/>
  <c r="DF999" i="8"/>
  <c r="DH998" i="8"/>
  <c r="DF998" i="8"/>
  <c r="DH997" i="8"/>
  <c r="DF997" i="8"/>
  <c r="DH996" i="8"/>
  <c r="DF996" i="8"/>
  <c r="DH995" i="8"/>
  <c r="DF995" i="8"/>
  <c r="DV995" i="8" s="1"/>
  <c r="DH283" i="8"/>
  <c r="DF283" i="8"/>
  <c r="CY1003" i="8"/>
  <c r="CW1003" i="8"/>
  <c r="CY1002" i="8"/>
  <c r="CW1002" i="8"/>
  <c r="CY1001" i="8"/>
  <c r="CW1001" i="8"/>
  <c r="CY1000" i="8"/>
  <c r="CW1000" i="8"/>
  <c r="CY999" i="8"/>
  <c r="CW999" i="8"/>
  <c r="CY998" i="8"/>
  <c r="CW998" i="8"/>
  <c r="CY997" i="8"/>
  <c r="CW997" i="8"/>
  <c r="CY996" i="8"/>
  <c r="CW996" i="8"/>
  <c r="CY995" i="8"/>
  <c r="CY283" i="8"/>
  <c r="CW283" i="8"/>
  <c r="AI1003" i="8"/>
  <c r="DD1003" i="8" s="1"/>
  <c r="AH1003" i="8"/>
  <c r="CU1003" i="8" s="1"/>
  <c r="AG1003" i="8"/>
  <c r="AF1003" i="8"/>
  <c r="AI1002" i="8"/>
  <c r="DD1002" i="8" s="1"/>
  <c r="AH1002" i="8"/>
  <c r="CU1002" i="8" s="1"/>
  <c r="AG1002" i="8"/>
  <c r="AF1002" i="8"/>
  <c r="AI1001" i="8"/>
  <c r="DD1001" i="8" s="1"/>
  <c r="AH1001" i="8"/>
  <c r="CU1001" i="8" s="1"/>
  <c r="AG1001" i="8"/>
  <c r="AF1001" i="8"/>
  <c r="AI1000" i="8"/>
  <c r="DD1000" i="8" s="1"/>
  <c r="AH1000" i="8"/>
  <c r="CU1000" i="8" s="1"/>
  <c r="AG1000" i="8"/>
  <c r="AF1000" i="8"/>
  <c r="AI999" i="8"/>
  <c r="DD999" i="8" s="1"/>
  <c r="AH999" i="8"/>
  <c r="CU999" i="8" s="1"/>
  <c r="AG999" i="8"/>
  <c r="AF999" i="8"/>
  <c r="AI998" i="8"/>
  <c r="DD998" i="8" s="1"/>
  <c r="AH998" i="8"/>
  <c r="CU998" i="8" s="1"/>
  <c r="AG998" i="8"/>
  <c r="AF998" i="8"/>
  <c r="L1003" i="8"/>
  <c r="L1002" i="8"/>
  <c r="L1001" i="8"/>
  <c r="L1000" i="8"/>
  <c r="L999" i="8"/>
  <c r="L998" i="8"/>
  <c r="AI997" i="8"/>
  <c r="DD997" i="8" s="1"/>
  <c r="AH997" i="8"/>
  <c r="CU997" i="8" s="1"/>
  <c r="AG997" i="8"/>
  <c r="AF997" i="8"/>
  <c r="L997" i="8"/>
  <c r="DH994" i="8"/>
  <c r="DF994" i="8"/>
  <c r="DH993" i="8"/>
  <c r="DF993" i="8"/>
  <c r="DH274" i="8"/>
  <c r="DF274" i="8"/>
  <c r="CY994" i="8"/>
  <c r="CW994" i="8"/>
  <c r="CY993" i="8"/>
  <c r="CW993" i="8"/>
  <c r="CY274" i="8"/>
  <c r="CW274" i="8"/>
  <c r="AI994" i="8"/>
  <c r="DD994" i="8" s="1"/>
  <c r="AH994" i="8"/>
  <c r="CU994" i="8" s="1"/>
  <c r="AG994" i="8"/>
  <c r="AF994" i="8"/>
  <c r="L994" i="8"/>
  <c r="DH992" i="8"/>
  <c r="DF992" i="8"/>
  <c r="DH991" i="8"/>
  <c r="DF991" i="8"/>
  <c r="DH272" i="8"/>
  <c r="DF272" i="8"/>
  <c r="CY992" i="8"/>
  <c r="CW992" i="8"/>
  <c r="CY991" i="8"/>
  <c r="CW991" i="8"/>
  <c r="CY272" i="8"/>
  <c r="CW272" i="8"/>
  <c r="AI992" i="8"/>
  <c r="DD992" i="8" s="1"/>
  <c r="AH992" i="8"/>
  <c r="CU992" i="8" s="1"/>
  <c r="AG992" i="8"/>
  <c r="AF992" i="8"/>
  <c r="L992" i="8"/>
  <c r="DH990" i="8"/>
  <c r="DF990" i="8"/>
  <c r="DH989" i="8"/>
  <c r="DF989" i="8"/>
  <c r="DH988" i="8"/>
  <c r="DF988" i="8"/>
  <c r="DH270" i="8"/>
  <c r="DF270" i="8"/>
  <c r="DH269" i="8"/>
  <c r="DF269" i="8"/>
  <c r="CY990" i="8"/>
  <c r="CW990" i="8"/>
  <c r="CY989" i="8"/>
  <c r="CW989" i="8"/>
  <c r="CY988" i="8"/>
  <c r="CW988" i="8"/>
  <c r="CY270" i="8"/>
  <c r="CW270" i="8"/>
  <c r="CY269" i="8"/>
  <c r="CW269" i="8"/>
  <c r="AQ990" i="8"/>
  <c r="AP990" i="8"/>
  <c r="AO990" i="8"/>
  <c r="AN990" i="8"/>
  <c r="AM990" i="8"/>
  <c r="AL990" i="8"/>
  <c r="AK990" i="8"/>
  <c r="AJ990" i="8"/>
  <c r="AI990" i="8"/>
  <c r="DD990" i="8" s="1"/>
  <c r="AH990" i="8"/>
  <c r="CU990" i="8" s="1"/>
  <c r="AG990" i="8"/>
  <c r="AF990" i="8"/>
  <c r="AQ989" i="8"/>
  <c r="AP989" i="8"/>
  <c r="AO989" i="8"/>
  <c r="AN989" i="8"/>
  <c r="AM989" i="8"/>
  <c r="AL989" i="8"/>
  <c r="AK989" i="8"/>
  <c r="AJ989" i="8"/>
  <c r="AI989" i="8"/>
  <c r="DD989" i="8" s="1"/>
  <c r="AH989" i="8"/>
  <c r="CU989" i="8" s="1"/>
  <c r="AG989" i="8"/>
  <c r="AF989" i="8"/>
  <c r="L990" i="8"/>
  <c r="L989" i="8"/>
  <c r="DC1529" i="8"/>
  <c r="AQ1529" i="8"/>
  <c r="AP1529" i="8"/>
  <c r="AO1529" i="8"/>
  <c r="AN1529" i="8"/>
  <c r="AM1529" i="8"/>
  <c r="AL1529" i="8"/>
  <c r="AK1529" i="8"/>
  <c r="AJ1529" i="8"/>
  <c r="AH1529" i="8"/>
  <c r="CU1529" i="8" s="1"/>
  <c r="AG1529" i="8"/>
  <c r="AF1529" i="8"/>
  <c r="L1529" i="8"/>
  <c r="AQ1527" i="8"/>
  <c r="AP1527" i="8"/>
  <c r="AO1527" i="8"/>
  <c r="AN1527" i="8"/>
  <c r="AM1527" i="8"/>
  <c r="AL1527" i="8"/>
  <c r="AK1527" i="8"/>
  <c r="AJ1527" i="8"/>
  <c r="AH1527" i="8"/>
  <c r="CU1527" i="8" s="1"/>
  <c r="AG1527" i="8"/>
  <c r="AF1527" i="8"/>
  <c r="L1527" i="8"/>
  <c r="AQ1726" i="8"/>
  <c r="AP1726" i="8"/>
  <c r="AO1726" i="8"/>
  <c r="AN1726" i="8"/>
  <c r="AM1726" i="8"/>
  <c r="AL1726" i="8"/>
  <c r="AK1726" i="8"/>
  <c r="AJ1726" i="8"/>
  <c r="AI1726" i="8"/>
  <c r="DD1726" i="8" s="1"/>
  <c r="AH1726" i="8"/>
  <c r="CU1726" i="8" s="1"/>
  <c r="AG1726" i="8"/>
  <c r="AF1726" i="8"/>
  <c r="BQ173" i="11"/>
  <c r="AQ130" i="11"/>
  <c r="AP130" i="11"/>
  <c r="AO130" i="11"/>
  <c r="AN130" i="11"/>
  <c r="AM130" i="11"/>
  <c r="AL130" i="11"/>
  <c r="AK130" i="11"/>
  <c r="AJ130" i="11"/>
  <c r="AI130" i="11"/>
  <c r="AH130" i="11"/>
  <c r="AG130" i="11"/>
  <c r="AF130" i="11"/>
  <c r="AY130" i="11" s="1"/>
  <c r="AQ129" i="11"/>
  <c r="AP129" i="11"/>
  <c r="AO129" i="11"/>
  <c r="AN129" i="11"/>
  <c r="AM129" i="11"/>
  <c r="AL129" i="11"/>
  <c r="AK129" i="11"/>
  <c r="AJ129" i="11"/>
  <c r="AI129" i="11"/>
  <c r="AH129" i="11"/>
  <c r="AG129" i="11"/>
  <c r="AF129" i="11"/>
  <c r="AY129" i="11" s="1"/>
  <c r="L130" i="11"/>
  <c r="L129" i="11"/>
  <c r="AQ128" i="11"/>
  <c r="AP128" i="11"/>
  <c r="AO128" i="11"/>
  <c r="AN128" i="11"/>
  <c r="AM128" i="11"/>
  <c r="AL128" i="11"/>
  <c r="AK128" i="11"/>
  <c r="AJ128" i="11"/>
  <c r="AH128" i="11"/>
  <c r="AG128" i="11"/>
  <c r="AF128" i="11"/>
  <c r="AQ127" i="11"/>
  <c r="AP127" i="11"/>
  <c r="AO127" i="11"/>
  <c r="AN127" i="11"/>
  <c r="AM127" i="11"/>
  <c r="AL127" i="11"/>
  <c r="AK127" i="11"/>
  <c r="AJ127" i="11"/>
  <c r="AH127" i="11"/>
  <c r="AG127" i="11"/>
  <c r="AF127" i="11"/>
  <c r="L128" i="11"/>
  <c r="L127" i="11"/>
  <c r="DC1073" i="8"/>
  <c r="AQ1073" i="8"/>
  <c r="AP1073" i="8"/>
  <c r="AO1073" i="8"/>
  <c r="AN1073" i="8"/>
  <c r="AM1073" i="8"/>
  <c r="AL1073" i="8"/>
  <c r="AK1073" i="8"/>
  <c r="AJ1073" i="8"/>
  <c r="AI1073" i="8"/>
  <c r="DD1073" i="8" s="1"/>
  <c r="AH1073" i="8"/>
  <c r="AG1073" i="8"/>
  <c r="AF1073" i="8"/>
  <c r="L1073" i="8"/>
  <c r="DC1072" i="8"/>
  <c r="AQ1072" i="8"/>
  <c r="AP1072" i="8"/>
  <c r="AO1072" i="8"/>
  <c r="AN1072" i="8"/>
  <c r="AM1072" i="8"/>
  <c r="AL1072" i="8"/>
  <c r="AK1072" i="8"/>
  <c r="AJ1072" i="8"/>
  <c r="AI1072" i="8"/>
  <c r="DD1072" i="8" s="1"/>
  <c r="AH1072" i="8"/>
  <c r="AG1072" i="8"/>
  <c r="AF1072" i="8"/>
  <c r="L1072" i="8"/>
  <c r="CY1066" i="8"/>
  <c r="CY1065" i="8"/>
  <c r="CY1064" i="8"/>
  <c r="CY1063" i="8"/>
  <c r="CY1062" i="8"/>
  <c r="CY1061" i="8"/>
  <c r="CY1060" i="8"/>
  <c r="CW1066" i="8"/>
  <c r="CW1065" i="8"/>
  <c r="CW1064" i="8"/>
  <c r="CW1063" i="8"/>
  <c r="CW1062" i="8"/>
  <c r="CW1061" i="8"/>
  <c r="CW1060" i="8"/>
  <c r="CU1066" i="8"/>
  <c r="CU1065" i="8"/>
  <c r="CU1064" i="8"/>
  <c r="CU1063" i="8"/>
  <c r="CU1062" i="8"/>
  <c r="CU1061" i="8"/>
  <c r="CU1060" i="8"/>
  <c r="CY1059" i="8"/>
  <c r="CW1059" i="8"/>
  <c r="CU1059" i="8"/>
  <c r="DH1070" i="8"/>
  <c r="DF1070" i="8"/>
  <c r="DC1070" i="8"/>
  <c r="AQ1070" i="8"/>
  <c r="AP1070" i="8"/>
  <c r="AO1070" i="8"/>
  <c r="AN1070" i="8"/>
  <c r="AM1070" i="8"/>
  <c r="AL1070" i="8"/>
  <c r="AK1070" i="8"/>
  <c r="AJ1070" i="8"/>
  <c r="AI1070" i="8"/>
  <c r="DD1070" i="8" s="1"/>
  <c r="AH1070" i="8"/>
  <c r="AG1070" i="8"/>
  <c r="AF1070" i="8"/>
  <c r="L1070" i="8"/>
  <c r="DH1069" i="8"/>
  <c r="DF1069" i="8"/>
  <c r="DC1069" i="8"/>
  <c r="AQ1069" i="8"/>
  <c r="AP1069" i="8"/>
  <c r="AO1069" i="8"/>
  <c r="AN1069" i="8"/>
  <c r="AM1069" i="8"/>
  <c r="AL1069" i="8"/>
  <c r="AK1069" i="8"/>
  <c r="AJ1069" i="8"/>
  <c r="AI1069" i="8"/>
  <c r="DD1069" i="8" s="1"/>
  <c r="AH1069" i="8"/>
  <c r="AG1069" i="8"/>
  <c r="AF1069" i="8"/>
  <c r="L1069" i="8"/>
  <c r="DH1068" i="8"/>
  <c r="DF1068" i="8"/>
  <c r="DC1068" i="8"/>
  <c r="AQ1068" i="8"/>
  <c r="AP1068" i="8"/>
  <c r="AO1068" i="8"/>
  <c r="AN1068" i="8"/>
  <c r="AM1068" i="8"/>
  <c r="AL1068" i="8"/>
  <c r="AK1068" i="8"/>
  <c r="AJ1068" i="8"/>
  <c r="AI1068" i="8"/>
  <c r="DD1068" i="8" s="1"/>
  <c r="AH1068" i="8"/>
  <c r="AG1068" i="8"/>
  <c r="AF1068" i="8"/>
  <c r="L1068" i="8"/>
  <c r="DH1067" i="8"/>
  <c r="DF1067" i="8"/>
  <c r="DC1067" i="8"/>
  <c r="AQ1067" i="8"/>
  <c r="AP1067" i="8"/>
  <c r="AO1067" i="8"/>
  <c r="AN1067" i="8"/>
  <c r="AM1067" i="8"/>
  <c r="AL1067" i="8"/>
  <c r="AK1067" i="8"/>
  <c r="AJ1067" i="8"/>
  <c r="AI1067" i="8"/>
  <c r="DD1067" i="8" s="1"/>
  <c r="AH1067" i="8"/>
  <c r="AG1067" i="8"/>
  <c r="AF1067" i="8"/>
  <c r="L1067" i="8"/>
  <c r="DH1066" i="8"/>
  <c r="DF1066" i="8"/>
  <c r="DC1066" i="8"/>
  <c r="AQ1066" i="8"/>
  <c r="AP1066" i="8"/>
  <c r="AO1066" i="8"/>
  <c r="AN1066" i="8"/>
  <c r="AM1066" i="8"/>
  <c r="AL1066" i="8"/>
  <c r="AK1066" i="8"/>
  <c r="AJ1066" i="8"/>
  <c r="AI1066" i="8"/>
  <c r="DD1066" i="8" s="1"/>
  <c r="AH1066" i="8"/>
  <c r="AG1066" i="8"/>
  <c r="AF1066" i="8"/>
  <c r="L1066" i="8"/>
  <c r="DH1065" i="8"/>
  <c r="DF1065" i="8"/>
  <c r="DC1065" i="8"/>
  <c r="AQ1065" i="8"/>
  <c r="AP1065" i="8"/>
  <c r="AO1065" i="8"/>
  <c r="AN1065" i="8"/>
  <c r="AM1065" i="8"/>
  <c r="AL1065" i="8"/>
  <c r="AK1065" i="8"/>
  <c r="AJ1065" i="8"/>
  <c r="AI1065" i="8"/>
  <c r="DD1065" i="8" s="1"/>
  <c r="AH1065" i="8"/>
  <c r="AG1065" i="8"/>
  <c r="AF1065" i="8"/>
  <c r="L1065" i="8"/>
  <c r="DH1063" i="8"/>
  <c r="DF1063" i="8"/>
  <c r="DC1063" i="8"/>
  <c r="AQ1063" i="8"/>
  <c r="AP1063" i="8"/>
  <c r="AO1063" i="8"/>
  <c r="AN1063" i="8"/>
  <c r="AM1063" i="8"/>
  <c r="AL1063" i="8"/>
  <c r="AK1063" i="8"/>
  <c r="AJ1063" i="8"/>
  <c r="AI1063" i="8"/>
  <c r="DD1063" i="8" s="1"/>
  <c r="AH1063" i="8"/>
  <c r="AG1063" i="8"/>
  <c r="AF1063" i="8"/>
  <c r="L1063" i="8"/>
  <c r="DH1062" i="8"/>
  <c r="DF1062" i="8"/>
  <c r="DC1062" i="8"/>
  <c r="AQ1062" i="8"/>
  <c r="AP1062" i="8"/>
  <c r="AO1062" i="8"/>
  <c r="AN1062" i="8"/>
  <c r="AM1062" i="8"/>
  <c r="AL1062" i="8"/>
  <c r="AK1062" i="8"/>
  <c r="AJ1062" i="8"/>
  <c r="AI1062" i="8"/>
  <c r="DD1062" i="8" s="1"/>
  <c r="AH1062" i="8"/>
  <c r="AG1062" i="8"/>
  <c r="AF1062" i="8"/>
  <c r="L1062" i="8"/>
  <c r="DH1061" i="8"/>
  <c r="DF1061" i="8"/>
  <c r="DC1061" i="8"/>
  <c r="AQ1061" i="8"/>
  <c r="AP1061" i="8"/>
  <c r="AO1061" i="8"/>
  <c r="AN1061" i="8"/>
  <c r="AM1061" i="8"/>
  <c r="AL1061" i="8"/>
  <c r="AK1061" i="8"/>
  <c r="AJ1061" i="8"/>
  <c r="AI1061" i="8"/>
  <c r="DD1061" i="8" s="1"/>
  <c r="AH1061" i="8"/>
  <c r="AG1061" i="8"/>
  <c r="AF1061" i="8"/>
  <c r="L1061" i="8"/>
  <c r="DH1060" i="8"/>
  <c r="DF1060" i="8"/>
  <c r="DC1060" i="8"/>
  <c r="AQ1060" i="8"/>
  <c r="AP1060" i="8"/>
  <c r="AO1060" i="8"/>
  <c r="AN1060" i="8"/>
  <c r="AM1060" i="8"/>
  <c r="AL1060" i="8"/>
  <c r="AK1060" i="8"/>
  <c r="AJ1060" i="8"/>
  <c r="AI1060" i="8"/>
  <c r="DD1060" i="8" s="1"/>
  <c r="AH1060" i="8"/>
  <c r="AG1060" i="8"/>
  <c r="AF1060" i="8"/>
  <c r="L1060" i="8"/>
  <c r="CY1058" i="8"/>
  <c r="CW1058" i="8"/>
  <c r="CY1040" i="8"/>
  <c r="CW1040" i="8"/>
  <c r="CY1039" i="8"/>
  <c r="CW1039" i="8"/>
  <c r="CY1038" i="8"/>
  <c r="DW1038" i="8" s="1"/>
  <c r="CW1038" i="8"/>
  <c r="DV1038" i="8" s="1"/>
  <c r="CY1046" i="8"/>
  <c r="CW1046" i="8"/>
  <c r="CY1037" i="8"/>
  <c r="CW1037" i="8"/>
  <c r="CY1036" i="8"/>
  <c r="CW1036" i="8"/>
  <c r="CY1035" i="8"/>
  <c r="CW1035" i="8"/>
  <c r="CY315" i="8"/>
  <c r="CW315" i="8"/>
  <c r="CY314" i="8"/>
  <c r="CW314" i="8"/>
  <c r="DH1037" i="8"/>
  <c r="DF1037" i="8"/>
  <c r="DC1037" i="8"/>
  <c r="AQ1037" i="8"/>
  <c r="AP1037" i="8"/>
  <c r="AO1037" i="8"/>
  <c r="AN1037" i="8"/>
  <c r="AM1037" i="8"/>
  <c r="AL1037" i="8"/>
  <c r="AK1037" i="8"/>
  <c r="AJ1037" i="8"/>
  <c r="AI1037" i="8"/>
  <c r="DD1037" i="8" s="1"/>
  <c r="AH1037" i="8"/>
  <c r="CU1037" i="8" s="1"/>
  <c r="AG1037" i="8"/>
  <c r="AF1037" i="8"/>
  <c r="L1037" i="8"/>
  <c r="CY1034" i="8"/>
  <c r="CW1034" i="8"/>
  <c r="CY1033" i="8"/>
  <c r="CW1033" i="8"/>
  <c r="CY1032" i="8"/>
  <c r="CW1032" i="8"/>
  <c r="DH1034" i="8"/>
  <c r="DF1034" i="8"/>
  <c r="DC1034" i="8"/>
  <c r="AQ1034" i="8"/>
  <c r="AP1034" i="8"/>
  <c r="AO1034" i="8"/>
  <c r="AN1034" i="8"/>
  <c r="AM1034" i="8"/>
  <c r="AL1034" i="8"/>
  <c r="AK1034" i="8"/>
  <c r="AJ1034" i="8"/>
  <c r="AI1034" i="8"/>
  <c r="DD1034" i="8" s="1"/>
  <c r="AH1034" i="8"/>
  <c r="CU1034" i="8" s="1"/>
  <c r="AG1034" i="8"/>
  <c r="AF1034" i="8"/>
  <c r="L1034" i="8"/>
  <c r="CY1031" i="8"/>
  <c r="CW1031" i="8"/>
  <c r="CY1030" i="8"/>
  <c r="CW1030" i="8"/>
  <c r="CY1029" i="8"/>
  <c r="CW1029" i="8"/>
  <c r="CY1028" i="8"/>
  <c r="CW1028" i="8"/>
  <c r="CY1027" i="8"/>
  <c r="CW1027" i="8"/>
  <c r="DH1030" i="8"/>
  <c r="DF1030" i="8"/>
  <c r="DC1030" i="8"/>
  <c r="AQ1030" i="8"/>
  <c r="AP1030" i="8"/>
  <c r="AO1030" i="8"/>
  <c r="AN1030" i="8"/>
  <c r="AM1030" i="8"/>
  <c r="AL1030" i="8"/>
  <c r="AK1030" i="8"/>
  <c r="AJ1030" i="8"/>
  <c r="AI1030" i="8"/>
  <c r="DD1030" i="8" s="1"/>
  <c r="AH1030" i="8"/>
  <c r="CU1030" i="8" s="1"/>
  <c r="AG1030" i="8"/>
  <c r="AF1030" i="8"/>
  <c r="L1030" i="8"/>
  <c r="DH1029" i="8"/>
  <c r="DF1029" i="8"/>
  <c r="DC1029" i="8"/>
  <c r="AQ1029" i="8"/>
  <c r="AP1029" i="8"/>
  <c r="AO1029" i="8"/>
  <c r="AN1029" i="8"/>
  <c r="AM1029" i="8"/>
  <c r="AL1029" i="8"/>
  <c r="AK1029" i="8"/>
  <c r="AJ1029" i="8"/>
  <c r="AI1029" i="8"/>
  <c r="DD1029" i="8" s="1"/>
  <c r="AH1029" i="8"/>
  <c r="CU1029" i="8" s="1"/>
  <c r="AG1029" i="8"/>
  <c r="AF1029" i="8"/>
  <c r="L1029" i="8"/>
  <c r="DH1028" i="8"/>
  <c r="DF1028" i="8"/>
  <c r="DC1028" i="8"/>
  <c r="AQ1028" i="8"/>
  <c r="AP1028" i="8"/>
  <c r="AO1028" i="8"/>
  <c r="AN1028" i="8"/>
  <c r="AM1028" i="8"/>
  <c r="AL1028" i="8"/>
  <c r="AK1028" i="8"/>
  <c r="AJ1028" i="8"/>
  <c r="AI1028" i="8"/>
  <c r="DD1028" i="8" s="1"/>
  <c r="AH1028" i="8"/>
  <c r="CU1028" i="8" s="1"/>
  <c r="AG1028" i="8"/>
  <c r="AF1028" i="8"/>
  <c r="L1028" i="8"/>
  <c r="CY981" i="8"/>
  <c r="CW981" i="8"/>
  <c r="CY1010" i="8"/>
  <c r="CY1009" i="8"/>
  <c r="CY290" i="8"/>
  <c r="CW1010" i="8"/>
  <c r="CW1009" i="8"/>
  <c r="CW290" i="8"/>
  <c r="DH1010" i="8"/>
  <c r="DH1009" i="8"/>
  <c r="DH290" i="8"/>
  <c r="DH289" i="8"/>
  <c r="DF1010" i="8"/>
  <c r="DF1009" i="8"/>
  <c r="DF290" i="8"/>
  <c r="DF289" i="8"/>
  <c r="DF978" i="8"/>
  <c r="CY978" i="8"/>
  <c r="CW978" i="8"/>
  <c r="CY1573" i="8"/>
  <c r="CW1573" i="8"/>
  <c r="CY1020" i="8"/>
  <c r="CW1020" i="8"/>
  <c r="CY942" i="8"/>
  <c r="CW942" i="8"/>
  <c r="CY947" i="8"/>
  <c r="CW947" i="8"/>
  <c r="CY950" i="8"/>
  <c r="CW950" i="8"/>
  <c r="CY943" i="8"/>
  <c r="CW943" i="8"/>
  <c r="CY941" i="8"/>
  <c r="CW941" i="8"/>
  <c r="CY945" i="8"/>
  <c r="CW945" i="8"/>
  <c r="CY944" i="8"/>
  <c r="CW944" i="8"/>
  <c r="CY226" i="8"/>
  <c r="CW226" i="8"/>
  <c r="CY940" i="8"/>
  <c r="CW940" i="8"/>
  <c r="CY948" i="8"/>
  <c r="CY939" i="8"/>
  <c r="CW939" i="8"/>
  <c r="DH1128" i="8"/>
  <c r="DH1127" i="8"/>
  <c r="DH1126" i="8"/>
  <c r="DH1123" i="8"/>
  <c r="DH1122" i="8"/>
  <c r="DH1121" i="8"/>
  <c r="DH1120" i="8"/>
  <c r="DH1119" i="8"/>
  <c r="DH1118" i="8"/>
  <c r="DH1117" i="8"/>
  <c r="DH1116" i="8"/>
  <c r="DH1115" i="8"/>
  <c r="DH1114" i="8"/>
  <c r="DH1113" i="8"/>
  <c r="DH1112" i="8"/>
  <c r="DH1111" i="8"/>
  <c r="DH1110" i="8"/>
  <c r="DH1109" i="8"/>
  <c r="DH1108" i="8"/>
  <c r="DH1104" i="8"/>
  <c r="DH1103" i="8"/>
  <c r="DH1102" i="8"/>
  <c r="DH1101" i="8"/>
  <c r="DH1100" i="8"/>
  <c r="DH1099" i="8"/>
  <c r="DH1098" i="8"/>
  <c r="DH1097" i="8"/>
  <c r="DH1096" i="8"/>
  <c r="DH1095" i="8"/>
  <c r="DH1094" i="8"/>
  <c r="DH1093" i="8"/>
  <c r="DH1092" i="8"/>
  <c r="DH1091" i="8"/>
  <c r="DH1090" i="8"/>
  <c r="DH1088" i="8"/>
  <c r="DH1087" i="8"/>
  <c r="DH1086" i="8"/>
  <c r="DH1085" i="8"/>
  <c r="DH1084" i="8"/>
  <c r="DH1083" i="8"/>
  <c r="DH1082" i="8"/>
  <c r="DH1081" i="8"/>
  <c r="DH1078" i="8"/>
  <c r="DH1077" i="8"/>
  <c r="DH1076" i="8"/>
  <c r="DF1128" i="8"/>
  <c r="DF1127" i="8"/>
  <c r="DF1126" i="8"/>
  <c r="DF1123" i="8"/>
  <c r="DF1122" i="8"/>
  <c r="DF1121" i="8"/>
  <c r="DF1120" i="8"/>
  <c r="DF1119" i="8"/>
  <c r="DF1118" i="8"/>
  <c r="DF1117" i="8"/>
  <c r="DF1116" i="8"/>
  <c r="DF1115" i="8"/>
  <c r="DF1114" i="8"/>
  <c r="DF1113" i="8"/>
  <c r="DF1112" i="8"/>
  <c r="DF1111" i="8"/>
  <c r="DF1110" i="8"/>
  <c r="DF1109" i="8"/>
  <c r="DF1108" i="8"/>
  <c r="DF1104" i="8"/>
  <c r="DF1103" i="8"/>
  <c r="DF1102" i="8"/>
  <c r="DF1101" i="8"/>
  <c r="DF1100" i="8"/>
  <c r="DF1099" i="8"/>
  <c r="DF1098" i="8"/>
  <c r="DF1097" i="8"/>
  <c r="DF1096" i="8"/>
  <c r="DF1095" i="8"/>
  <c r="DF1094" i="8"/>
  <c r="DF1093" i="8"/>
  <c r="DF1092" i="8"/>
  <c r="DF1091" i="8"/>
  <c r="DF1090" i="8"/>
  <c r="DF1088" i="8"/>
  <c r="DF1087" i="8"/>
  <c r="DF1086" i="8"/>
  <c r="DF1085" i="8"/>
  <c r="DF1084" i="8"/>
  <c r="DF1083" i="8"/>
  <c r="DF1082" i="8"/>
  <c r="DF1081" i="8"/>
  <c r="DF1078" i="8"/>
  <c r="DF1077" i="8"/>
  <c r="DF1076" i="8"/>
  <c r="CY1128" i="8"/>
  <c r="CY1127" i="8"/>
  <c r="CY1126" i="8"/>
  <c r="CY1124" i="8"/>
  <c r="DW1124" i="8" s="1"/>
  <c r="CY1123" i="8"/>
  <c r="CY1122" i="8"/>
  <c r="CY1121" i="8"/>
  <c r="CY1120" i="8"/>
  <c r="CY1119" i="8"/>
  <c r="CY1118" i="8"/>
  <c r="CY1117" i="8"/>
  <c r="CY1116" i="8"/>
  <c r="CY1115" i="8"/>
  <c r="CY1114" i="8"/>
  <c r="CY1113" i="8"/>
  <c r="CY1112" i="8"/>
  <c r="CY1111" i="8"/>
  <c r="CY1110" i="8"/>
  <c r="CY1109" i="8"/>
  <c r="CY1108" i="8"/>
  <c r="CY1104" i="8"/>
  <c r="CY1103" i="8"/>
  <c r="CY1102" i="8"/>
  <c r="CY1101" i="8"/>
  <c r="CY1100" i="8"/>
  <c r="CY1099" i="8"/>
  <c r="CY1098" i="8"/>
  <c r="CY1097" i="8"/>
  <c r="CY1096" i="8"/>
  <c r="CY1095" i="8"/>
  <c r="CY1094" i="8"/>
  <c r="CY1093" i="8"/>
  <c r="CY1092" i="8"/>
  <c r="CY1091" i="8"/>
  <c r="CY1090" i="8"/>
  <c r="CY1088" i="8"/>
  <c r="CY1087" i="8"/>
  <c r="CY1086" i="8"/>
  <c r="CY1085" i="8"/>
  <c r="CY1084" i="8"/>
  <c r="CY1083" i="8"/>
  <c r="CY1082" i="8"/>
  <c r="CY1081" i="8"/>
  <c r="CY1078" i="8"/>
  <c r="CY1077" i="8"/>
  <c r="CY1076" i="8"/>
  <c r="CW1128" i="8"/>
  <c r="CW1127" i="8"/>
  <c r="CW1126" i="8"/>
  <c r="CW1124" i="8"/>
  <c r="DV1124" i="8" s="1"/>
  <c r="CW1123" i="8"/>
  <c r="CW1122" i="8"/>
  <c r="CW1121" i="8"/>
  <c r="CW1120" i="8"/>
  <c r="CW1119" i="8"/>
  <c r="CW1118" i="8"/>
  <c r="CW1117" i="8"/>
  <c r="CW1116" i="8"/>
  <c r="CW1115" i="8"/>
  <c r="CW1114" i="8"/>
  <c r="CW1113" i="8"/>
  <c r="CW1112" i="8"/>
  <c r="CW1111" i="8"/>
  <c r="CW1110" i="8"/>
  <c r="CW1109" i="8"/>
  <c r="CW1108" i="8"/>
  <c r="CW1104" i="8"/>
  <c r="CW1103" i="8"/>
  <c r="CW1102" i="8"/>
  <c r="CW1101" i="8"/>
  <c r="CW1100" i="8"/>
  <c r="CW1099" i="8"/>
  <c r="CW1098" i="8"/>
  <c r="CW1097" i="8"/>
  <c r="CW1096" i="8"/>
  <c r="CW1095" i="8"/>
  <c r="CW1094" i="8"/>
  <c r="CW1093" i="8"/>
  <c r="CW1092" i="8"/>
  <c r="CW1091" i="8"/>
  <c r="CW1090" i="8"/>
  <c r="CW1088" i="8"/>
  <c r="CW1087" i="8"/>
  <c r="CW1086" i="8"/>
  <c r="CW1085" i="8"/>
  <c r="CW1084" i="8"/>
  <c r="CW1083" i="8"/>
  <c r="CW1082" i="8"/>
  <c r="CW1081" i="8"/>
  <c r="CW1078" i="8"/>
  <c r="CW1077" i="8"/>
  <c r="CW1076" i="8"/>
  <c r="CW1075" i="8"/>
  <c r="CW1079" i="8"/>
  <c r="CW1080" i="8"/>
  <c r="CY1079" i="8"/>
  <c r="CY1080" i="8"/>
  <c r="CY1075" i="8"/>
  <c r="CW355" i="8"/>
  <c r="DC1078" i="8"/>
  <c r="AQ1078" i="8"/>
  <c r="AP1078" i="8"/>
  <c r="AO1078" i="8"/>
  <c r="AN1078" i="8"/>
  <c r="AM1078" i="8"/>
  <c r="AL1078" i="8"/>
  <c r="AK1078" i="8"/>
  <c r="AJ1078" i="8"/>
  <c r="AI1078" i="8"/>
  <c r="DD1078" i="8" s="1"/>
  <c r="AH1078" i="8"/>
  <c r="CU1078" i="8" s="1"/>
  <c r="AG1078" i="8"/>
  <c r="AF1078" i="8"/>
  <c r="L1078" i="8"/>
  <c r="CY1505" i="8"/>
  <c r="CY1504" i="8"/>
  <c r="CY1503" i="8"/>
  <c r="CY1502" i="8"/>
  <c r="CY1501" i="8"/>
  <c r="CY1500" i="8"/>
  <c r="CY1499" i="8"/>
  <c r="CY1498" i="8"/>
  <c r="CY1497" i="8"/>
  <c r="CY1496" i="8"/>
  <c r="CY1495" i="8"/>
  <c r="CY1494" i="8"/>
  <c r="CW1505" i="8"/>
  <c r="CW1504" i="8"/>
  <c r="CW1503" i="8"/>
  <c r="CW1502" i="8"/>
  <c r="CW1501" i="8"/>
  <c r="CW1500" i="8"/>
  <c r="CW1499" i="8"/>
  <c r="CW1498" i="8"/>
  <c r="CW1497" i="8"/>
  <c r="CW1496" i="8"/>
  <c r="CW1495" i="8"/>
  <c r="CW1494" i="8"/>
  <c r="CK1371" i="8"/>
  <c r="CK1373" i="8"/>
  <c r="CK1473" i="8"/>
  <c r="CK1475" i="8"/>
  <c r="CK1477" i="8"/>
  <c r="CK1488" i="8"/>
  <c r="CK1480" i="8"/>
  <c r="CK1486" i="8"/>
  <c r="CK1492" i="8"/>
  <c r="CK1369" i="8"/>
  <c r="CK1478" i="8"/>
  <c r="CK1484" i="8"/>
  <c r="CK1482" i="8"/>
  <c r="CK1471" i="8"/>
  <c r="CL1484" i="8"/>
  <c r="CL1478" i="8"/>
  <c r="CL1369" i="8"/>
  <c r="CL1492" i="8"/>
  <c r="CL1486" i="8"/>
  <c r="CL1480" i="8"/>
  <c r="CL1488" i="8"/>
  <c r="CL1477" i="8"/>
  <c r="CL1475" i="8"/>
  <c r="CL1473" i="8"/>
  <c r="CL1373" i="8"/>
  <c r="CL1371" i="8"/>
  <c r="CG1471" i="8"/>
  <c r="CE1471" i="8"/>
  <c r="CB1471" i="8"/>
  <c r="CG1482" i="8"/>
  <c r="CE1482" i="8"/>
  <c r="CB1482" i="8"/>
  <c r="CG1484" i="8"/>
  <c r="CE1484" i="8"/>
  <c r="CC1484" i="8"/>
  <c r="CB1484" i="8"/>
  <c r="CG1478" i="8"/>
  <c r="CE1478" i="8"/>
  <c r="CC1478" i="8"/>
  <c r="CB1478" i="8"/>
  <c r="CG1369" i="8"/>
  <c r="CE1369" i="8"/>
  <c r="CC1369" i="8"/>
  <c r="CB1369" i="8"/>
  <c r="CG1492" i="8"/>
  <c r="CE1492" i="8"/>
  <c r="CC1492" i="8"/>
  <c r="CB1492" i="8"/>
  <c r="CG1486" i="8"/>
  <c r="CE1486" i="8"/>
  <c r="CC1486" i="8"/>
  <c r="CB1486" i="8"/>
  <c r="CG1480" i="8"/>
  <c r="CE1480" i="8"/>
  <c r="CC1480" i="8"/>
  <c r="CB1480" i="8"/>
  <c r="CG1488" i="8"/>
  <c r="CE1488" i="8"/>
  <c r="CC1488" i="8"/>
  <c r="CB1488" i="8"/>
  <c r="CG1477" i="8"/>
  <c r="CE1477" i="8"/>
  <c r="CC1477" i="8"/>
  <c r="CB1477" i="8"/>
  <c r="CG1475" i="8"/>
  <c r="CE1475" i="8"/>
  <c r="CC1475" i="8"/>
  <c r="CB1475" i="8"/>
  <c r="CG1473" i="8"/>
  <c r="CE1473" i="8"/>
  <c r="CC1473" i="8"/>
  <c r="CB1473" i="8"/>
  <c r="CG1373" i="8"/>
  <c r="CE1373" i="8"/>
  <c r="CC1373" i="8"/>
  <c r="CB1373" i="8"/>
  <c r="CG1371" i="8"/>
  <c r="CE1371" i="8"/>
  <c r="CC1371" i="8"/>
  <c r="CB1371" i="8"/>
  <c r="DH1471" i="8"/>
  <c r="DH1482" i="8"/>
  <c r="DH1484" i="8"/>
  <c r="DH1478" i="8"/>
  <c r="DH1369" i="8"/>
  <c r="DH1492" i="8"/>
  <c r="DH1486" i="8"/>
  <c r="DH1480" i="8"/>
  <c r="DH1488" i="8"/>
  <c r="DH1477" i="8"/>
  <c r="DH1475" i="8"/>
  <c r="DH1473" i="8"/>
  <c r="DH1373" i="8"/>
  <c r="DH1371" i="8"/>
  <c r="DH677" i="8"/>
  <c r="DF1471" i="8"/>
  <c r="DF1482" i="8"/>
  <c r="DF1478" i="8"/>
  <c r="DF1369" i="8"/>
  <c r="DF1492" i="8"/>
  <c r="DF1486" i="8"/>
  <c r="DF1480" i="8"/>
  <c r="DF1488" i="8"/>
  <c r="DF1477" i="8"/>
  <c r="DF1475" i="8"/>
  <c r="DF1473" i="8"/>
  <c r="DF1373" i="8"/>
  <c r="DF1371" i="8"/>
  <c r="DF677" i="8"/>
  <c r="DD676" i="8"/>
  <c r="CY1471" i="8"/>
  <c r="CY1482" i="8"/>
  <c r="CY1478" i="8"/>
  <c r="CY1369" i="8"/>
  <c r="CY1492" i="8"/>
  <c r="CY1486" i="8"/>
  <c r="CY1480" i="8"/>
  <c r="CY1488" i="8"/>
  <c r="CY1477" i="8"/>
  <c r="CY1475" i="8"/>
  <c r="CY1473" i="8"/>
  <c r="CY1373" i="8"/>
  <c r="CW1471" i="8"/>
  <c r="CW1482" i="8"/>
  <c r="CW1478" i="8"/>
  <c r="CW1369" i="8"/>
  <c r="CW1492" i="8"/>
  <c r="CW1486" i="8"/>
  <c r="CW1480" i="8"/>
  <c r="CW1488" i="8"/>
  <c r="CW1477" i="8"/>
  <c r="CW1475" i="8"/>
  <c r="CW1473" i="8"/>
  <c r="CW1373" i="8"/>
  <c r="CW1371" i="8"/>
  <c r="AQ1471" i="8"/>
  <c r="AP1471" i="8"/>
  <c r="AO1471" i="8"/>
  <c r="AN1471" i="8"/>
  <c r="AM1471" i="8"/>
  <c r="AL1471" i="8"/>
  <c r="AK1471" i="8"/>
  <c r="AJ1471" i="8"/>
  <c r="AI1471" i="8"/>
  <c r="DD1471" i="8" s="1"/>
  <c r="AH1471" i="8"/>
  <c r="CU1471" i="8" s="1"/>
  <c r="AG1471" i="8"/>
  <c r="CL1471" i="8" s="1"/>
  <c r="AF1471" i="8"/>
  <c r="L1471" i="8"/>
  <c r="AQ1482" i="8"/>
  <c r="AP1482" i="8"/>
  <c r="AO1482" i="8"/>
  <c r="AN1482" i="8"/>
  <c r="AM1482" i="8"/>
  <c r="AL1482" i="8"/>
  <c r="AK1482" i="8"/>
  <c r="AJ1482" i="8"/>
  <c r="AI1482" i="8"/>
  <c r="DD1482" i="8" s="1"/>
  <c r="AH1482" i="8"/>
  <c r="CU1482" i="8" s="1"/>
  <c r="AG1482" i="8"/>
  <c r="CL1482" i="8" s="1"/>
  <c r="AF1482" i="8"/>
  <c r="L1482" i="8"/>
  <c r="DH1355" i="8"/>
  <c r="DH1356" i="8"/>
  <c r="DH1357" i="8"/>
  <c r="DH1358" i="8"/>
  <c r="DH1359" i="8"/>
  <c r="DH1360" i="8"/>
  <c r="DW1360" i="8" s="1"/>
  <c r="DH1361" i="8"/>
  <c r="DH1362" i="8"/>
  <c r="DH1363" i="8"/>
  <c r="DH1364" i="8"/>
  <c r="DW1364" i="8" s="1"/>
  <c r="DH1365" i="8"/>
  <c r="DH1366" i="8"/>
  <c r="DF1355" i="8"/>
  <c r="DF1356" i="8"/>
  <c r="DF1357" i="8"/>
  <c r="DF1358" i="8"/>
  <c r="DF1359" i="8"/>
  <c r="DF1360" i="8"/>
  <c r="DV1360" i="8" s="1"/>
  <c r="DF1361" i="8"/>
  <c r="DF1362" i="8"/>
  <c r="DF1363" i="8"/>
  <c r="DF1364" i="8"/>
  <c r="DV1364" i="8" s="1"/>
  <c r="DF1365" i="8"/>
  <c r="DF1366" i="8"/>
  <c r="CW1366" i="8"/>
  <c r="CW1365" i="8"/>
  <c r="CW1363" i="8"/>
  <c r="CW1362" i="8"/>
  <c r="DV1362" i="8" s="1"/>
  <c r="CW1361" i="8"/>
  <c r="CW1359" i="8"/>
  <c r="CW1358" i="8"/>
  <c r="CW1357" i="8"/>
  <c r="CW1356" i="8"/>
  <c r="CW1355" i="8"/>
  <c r="CY1366" i="8"/>
  <c r="CY1365" i="8"/>
  <c r="CY1363" i="8"/>
  <c r="CY1362" i="8"/>
  <c r="CY1361" i="8"/>
  <c r="DW1361" i="8" s="1"/>
  <c r="CY1359" i="8"/>
  <c r="CY1358" i="8"/>
  <c r="CY1357" i="8"/>
  <c r="CY1356" i="8"/>
  <c r="CY1355" i="8"/>
  <c r="CY1353" i="8"/>
  <c r="CY1352" i="8"/>
  <c r="CY1351" i="8"/>
  <c r="CY1350" i="8"/>
  <c r="CY1349" i="8"/>
  <c r="CY1348" i="8"/>
  <c r="CY1347" i="8"/>
  <c r="CY1346" i="8"/>
  <c r="CY1345" i="8"/>
  <c r="CY1344" i="8"/>
  <c r="CY1343" i="8"/>
  <c r="CY1342" i="8"/>
  <c r="CY1341" i="8"/>
  <c r="CY1340" i="8"/>
  <c r="CY1339" i="8"/>
  <c r="CY1338" i="8"/>
  <c r="CY1337" i="8"/>
  <c r="CY1336" i="8"/>
  <c r="CY1335" i="8"/>
  <c r="CY1334" i="8"/>
  <c r="CY1333" i="8"/>
  <c r="CY1332" i="8"/>
  <c r="CY1331" i="8"/>
  <c r="CY1330" i="8"/>
  <c r="CY1329" i="8"/>
  <c r="CY1328" i="8"/>
  <c r="CY1327" i="8"/>
  <c r="CY1326" i="8"/>
  <c r="CY1325" i="8"/>
  <c r="CY1324" i="8"/>
  <c r="CY1323" i="8"/>
  <c r="CY1322" i="8"/>
  <c r="CY1321" i="8"/>
  <c r="CY1320" i="8"/>
  <c r="CY1319" i="8"/>
  <c r="CY1318" i="8"/>
  <c r="CY1317" i="8"/>
  <c r="CY1316" i="8"/>
  <c r="CY1315" i="8"/>
  <c r="CY1314" i="8"/>
  <c r="CY1313" i="8"/>
  <c r="CY1312" i="8"/>
  <c r="CY1311" i="8"/>
  <c r="CY1310" i="8"/>
  <c r="CY1309" i="8"/>
  <c r="CY1308" i="8"/>
  <c r="CY1307" i="8"/>
  <c r="CY1306" i="8"/>
  <c r="CY1305" i="8"/>
  <c r="CY1304" i="8"/>
  <c r="CY1303" i="8"/>
  <c r="CY1302" i="8"/>
  <c r="CY1301" i="8"/>
  <c r="CY1300" i="8"/>
  <c r="CY1299" i="8"/>
  <c r="CY1298" i="8"/>
  <c r="CY1297" i="8"/>
  <c r="CY1296" i="8"/>
  <c r="CY1295" i="8"/>
  <c r="CY1294" i="8"/>
  <c r="CY1293" i="8"/>
  <c r="CY1292" i="8"/>
  <c r="CY1291" i="8"/>
  <c r="CY1290" i="8"/>
  <c r="CY1289" i="8"/>
  <c r="CY1288" i="8"/>
  <c r="CY1287" i="8"/>
  <c r="CY1286" i="8"/>
  <c r="CY1285" i="8"/>
  <c r="CY1284" i="8"/>
  <c r="CY1283" i="8"/>
  <c r="CY1282" i="8"/>
  <c r="CY1281" i="8"/>
  <c r="CY1377" i="8"/>
  <c r="CY1376" i="8"/>
  <c r="CY1375" i="8"/>
  <c r="CW1353" i="8"/>
  <c r="CW1352" i="8"/>
  <c r="CW1351" i="8"/>
  <c r="CW1350" i="8"/>
  <c r="CW1349" i="8"/>
  <c r="CW1348" i="8"/>
  <c r="CW1347" i="8"/>
  <c r="CW1346" i="8"/>
  <c r="CW1345" i="8"/>
  <c r="CW1344" i="8"/>
  <c r="CW1343" i="8"/>
  <c r="CW1342" i="8"/>
  <c r="CW1341" i="8"/>
  <c r="CW1340" i="8"/>
  <c r="CW1339" i="8"/>
  <c r="CW1338" i="8"/>
  <c r="CW1337" i="8"/>
  <c r="CW1336" i="8"/>
  <c r="CW1335" i="8"/>
  <c r="CW1334" i="8"/>
  <c r="CW1333" i="8"/>
  <c r="CW1332" i="8"/>
  <c r="CW1331" i="8"/>
  <c r="CW1330" i="8"/>
  <c r="CW1329" i="8"/>
  <c r="CW1328" i="8"/>
  <c r="CW1327" i="8"/>
  <c r="CW1326" i="8"/>
  <c r="CW1325" i="8"/>
  <c r="CW1324" i="8"/>
  <c r="CW1323" i="8"/>
  <c r="CW1322" i="8"/>
  <c r="CW1321" i="8"/>
  <c r="CW1320" i="8"/>
  <c r="CW1319" i="8"/>
  <c r="CW1318" i="8"/>
  <c r="CW1317" i="8"/>
  <c r="CW1316" i="8"/>
  <c r="CW1315" i="8"/>
  <c r="CW1314" i="8"/>
  <c r="CW1313" i="8"/>
  <c r="CW1312" i="8"/>
  <c r="CW1311" i="8"/>
  <c r="CW1310" i="8"/>
  <c r="CW1309" i="8"/>
  <c r="CW1308" i="8"/>
  <c r="CW1307" i="8"/>
  <c r="CW1306" i="8"/>
  <c r="CW1305" i="8"/>
  <c r="CW1304" i="8"/>
  <c r="CW1303" i="8"/>
  <c r="CW1302" i="8"/>
  <c r="CW1301" i="8"/>
  <c r="CW1300" i="8"/>
  <c r="CW1299" i="8"/>
  <c r="CW1298" i="8"/>
  <c r="CW1297" i="8"/>
  <c r="CW1296" i="8"/>
  <c r="CW1295" i="8"/>
  <c r="CW1294" i="8"/>
  <c r="CW1293" i="8"/>
  <c r="CW1292" i="8"/>
  <c r="CW1291" i="8"/>
  <c r="CW1290" i="8"/>
  <c r="CW1289" i="8"/>
  <c r="CW1288" i="8"/>
  <c r="CW1287" i="8"/>
  <c r="CW1286" i="8"/>
  <c r="CW1285" i="8"/>
  <c r="CW1284" i="8"/>
  <c r="CW1283" i="8"/>
  <c r="CW1282" i="8"/>
  <c r="CW1281" i="8"/>
  <c r="CW1377" i="8"/>
  <c r="CW1376" i="8"/>
  <c r="CW1375" i="8"/>
  <c r="AQ1368" i="8"/>
  <c r="AP1368" i="8"/>
  <c r="AM1368" i="8"/>
  <c r="AL1368" i="8"/>
  <c r="AJ1368" i="8"/>
  <c r="AQ1367" i="8"/>
  <c r="AP1367" i="8"/>
  <c r="AM1367" i="8"/>
  <c r="AL1367" i="8"/>
  <c r="AJ1367" i="8"/>
  <c r="AQ1366" i="8"/>
  <c r="AP1366" i="8"/>
  <c r="AM1366" i="8"/>
  <c r="AL1366" i="8"/>
  <c r="AJ1366" i="8"/>
  <c r="AI1366" i="8"/>
  <c r="DD1366" i="8" s="1"/>
  <c r="AH1366" i="8"/>
  <c r="AQ1365" i="8"/>
  <c r="AP1365" i="8"/>
  <c r="AM1365" i="8"/>
  <c r="AL1365" i="8"/>
  <c r="AJ1365" i="8"/>
  <c r="AI1365" i="8"/>
  <c r="DD1365" i="8" s="1"/>
  <c r="AH1365" i="8"/>
  <c r="AQ1364" i="8"/>
  <c r="AP1364" i="8"/>
  <c r="AM1364" i="8"/>
  <c r="AL1364" i="8"/>
  <c r="AJ1364" i="8"/>
  <c r="AI1364" i="8"/>
  <c r="DD1364" i="8" s="1"/>
  <c r="AH1364" i="8"/>
  <c r="AQ1363" i="8"/>
  <c r="AP1363" i="8"/>
  <c r="AM1363" i="8"/>
  <c r="AL1363" i="8"/>
  <c r="AJ1363" i="8"/>
  <c r="AI1363" i="8"/>
  <c r="DD1363" i="8" s="1"/>
  <c r="AH1363" i="8"/>
  <c r="AQ1362" i="8"/>
  <c r="AP1362" i="8"/>
  <c r="AM1362" i="8"/>
  <c r="AL1362" i="8"/>
  <c r="AJ1362" i="8"/>
  <c r="AI1362" i="8"/>
  <c r="DD1362" i="8" s="1"/>
  <c r="AH1362" i="8"/>
  <c r="AQ1361" i="8"/>
  <c r="AP1361" i="8"/>
  <c r="AM1361" i="8"/>
  <c r="AL1361" i="8"/>
  <c r="AJ1361" i="8"/>
  <c r="AI1361" i="8"/>
  <c r="DD1361" i="8" s="1"/>
  <c r="AH1361" i="8"/>
  <c r="AQ1360" i="8"/>
  <c r="AP1360" i="8"/>
  <c r="AM1360" i="8"/>
  <c r="AL1360" i="8"/>
  <c r="AJ1360" i="8"/>
  <c r="AI1360" i="8"/>
  <c r="DD1360" i="8" s="1"/>
  <c r="AH1360" i="8"/>
  <c r="AQ1359" i="8"/>
  <c r="AP1359" i="8"/>
  <c r="AM1359" i="8"/>
  <c r="AL1359" i="8"/>
  <c r="AJ1359" i="8"/>
  <c r="AI1359" i="8"/>
  <c r="AH1359" i="8"/>
  <c r="AQ1358" i="8"/>
  <c r="AP1358" i="8"/>
  <c r="AM1358" i="8"/>
  <c r="AL1358" i="8"/>
  <c r="AJ1358" i="8"/>
  <c r="AI1358" i="8"/>
  <c r="DD1358" i="8" s="1"/>
  <c r="AH1358" i="8"/>
  <c r="AQ1357" i="8"/>
  <c r="AP1357" i="8"/>
  <c r="AM1357" i="8"/>
  <c r="AL1357" i="8"/>
  <c r="AJ1357" i="8"/>
  <c r="AI1357" i="8"/>
  <c r="DD1357" i="8" s="1"/>
  <c r="AH1357" i="8"/>
  <c r="AQ1356" i="8"/>
  <c r="AP1356" i="8"/>
  <c r="AM1356" i="8"/>
  <c r="AL1356" i="8"/>
  <c r="AJ1356" i="8"/>
  <c r="AI1356" i="8"/>
  <c r="DD1356" i="8" s="1"/>
  <c r="AH1356" i="8"/>
  <c r="AQ1355" i="8"/>
  <c r="AP1355" i="8"/>
  <c r="AM1355" i="8"/>
  <c r="AL1355" i="8"/>
  <c r="AJ1355" i="8"/>
  <c r="AI1355" i="8"/>
  <c r="DD1355" i="8" s="1"/>
  <c r="AH1355" i="8"/>
  <c r="DH1129" i="8"/>
  <c r="DF1129" i="8"/>
  <c r="DH1106" i="8"/>
  <c r="DF1106" i="8"/>
  <c r="DH410" i="8"/>
  <c r="DF410" i="8"/>
  <c r="CY1129" i="8"/>
  <c r="CY1106" i="8"/>
  <c r="CW1129" i="8"/>
  <c r="CW1106" i="8"/>
  <c r="DH1504" i="8"/>
  <c r="DF1504" i="8"/>
  <c r="DC1504" i="8"/>
  <c r="AQ1504" i="8"/>
  <c r="AP1504" i="8"/>
  <c r="AO1504" i="8"/>
  <c r="AN1504" i="8"/>
  <c r="AM1504" i="8"/>
  <c r="AL1504" i="8"/>
  <c r="AK1504" i="8"/>
  <c r="AJ1504" i="8"/>
  <c r="AI1504" i="8"/>
  <c r="AH1504" i="8"/>
  <c r="AG1504" i="8"/>
  <c r="AF1504" i="8"/>
  <c r="L1504" i="8"/>
  <c r="DD1549" i="8"/>
  <c r="DF1549" i="8"/>
  <c r="DV1549" i="8" s="1"/>
  <c r="DH1549" i="8"/>
  <c r="DW1549" i="8" s="1"/>
  <c r="AF1549" i="8"/>
  <c r="AG1549" i="8"/>
  <c r="AH1549" i="8"/>
  <c r="AI1549" i="8"/>
  <c r="AJ1549" i="8"/>
  <c r="AK1549" i="8"/>
  <c r="AL1549" i="8"/>
  <c r="AM1549" i="8"/>
  <c r="AN1549" i="8"/>
  <c r="AO1549" i="8"/>
  <c r="AP1549" i="8"/>
  <c r="AQ1549" i="8"/>
  <c r="L1549" i="8"/>
  <c r="DH1717" i="8"/>
  <c r="DH1548" i="8"/>
  <c r="DW1548" i="8" s="1"/>
  <c r="DH1544" i="8"/>
  <c r="DW1544" i="8" s="1"/>
  <c r="DH1545" i="8"/>
  <c r="DW1545" i="8" s="1"/>
  <c r="DH1546" i="8"/>
  <c r="DW1546" i="8" s="1"/>
  <c r="DF1546" i="8"/>
  <c r="DV1546" i="8" s="1"/>
  <c r="DF1717" i="8"/>
  <c r="DF1548" i="8"/>
  <c r="DV1548" i="8" s="1"/>
  <c r="DF1544" i="8"/>
  <c r="DV1544" i="8" s="1"/>
  <c r="DF1545" i="8"/>
  <c r="DV1545" i="8" s="1"/>
  <c r="DD1548" i="8"/>
  <c r="DD1544" i="8"/>
  <c r="DD1545" i="8"/>
  <c r="DD1546" i="8"/>
  <c r="CY1725" i="8"/>
  <c r="DD1725" i="8"/>
  <c r="CW1725" i="8"/>
  <c r="CW1717" i="8"/>
  <c r="DH1011" i="8"/>
  <c r="DF1011" i="8"/>
  <c r="CW1011" i="8"/>
  <c r="CY1011" i="8"/>
  <c r="CU1011" i="8"/>
  <c r="DC1660" i="8"/>
  <c r="DC1661" i="8"/>
  <c r="DC1662" i="8"/>
  <c r="DC1663" i="8"/>
  <c r="DC1664" i="8"/>
  <c r="DC1665" i="8"/>
  <c r="DC1666" i="8"/>
  <c r="DC1667" i="8"/>
  <c r="DC1668" i="8"/>
  <c r="DC1669" i="8"/>
  <c r="DC1670" i="8"/>
  <c r="DC1671" i="8"/>
  <c r="DC1672" i="8"/>
  <c r="DC1673" i="8"/>
  <c r="DC1674" i="8"/>
  <c r="DC1675" i="8"/>
  <c r="DC1676" i="8"/>
  <c r="DC1677" i="8"/>
  <c r="DC1678" i="8"/>
  <c r="DC1679" i="8"/>
  <c r="DC1680" i="8"/>
  <c r="DC1681" i="8"/>
  <c r="DC1682" i="8"/>
  <c r="DC1683" i="8"/>
  <c r="DC1684" i="8"/>
  <c r="DC1685" i="8"/>
  <c r="DC1686" i="8"/>
  <c r="DC1687" i="8"/>
  <c r="DC1688" i="8"/>
  <c r="DC1689" i="8"/>
  <c r="DC1690" i="8"/>
  <c r="DC1691" i="8"/>
  <c r="DC1692" i="8"/>
  <c r="DC1693" i="8"/>
  <c r="DC1694" i="8"/>
  <c r="DC1695" i="8"/>
  <c r="DC1696" i="8"/>
  <c r="CT1633" i="8"/>
  <c r="CT1634" i="8"/>
  <c r="CT1635" i="8"/>
  <c r="CT1636" i="8"/>
  <c r="CT1639" i="8"/>
  <c r="CT1640" i="8"/>
  <c r="CT1641" i="8"/>
  <c r="CT1642" i="8"/>
  <c r="CT1643" i="8"/>
  <c r="CT1644" i="8"/>
  <c r="CT1645" i="8"/>
  <c r="CT1646" i="8"/>
  <c r="CT1647" i="8"/>
  <c r="CT1648" i="8"/>
  <c r="CT1649" i="8"/>
  <c r="CT1650" i="8"/>
  <c r="CT1651" i="8"/>
  <c r="CT1652" i="8"/>
  <c r="CT1653" i="8"/>
  <c r="CT1654" i="8"/>
  <c r="CT1655" i="8"/>
  <c r="CT1656" i="8"/>
  <c r="CT1657" i="8"/>
  <c r="CT1658" i="8"/>
  <c r="CT1659" i="8"/>
  <c r="CT1660" i="8"/>
  <c r="CT1661" i="8"/>
  <c r="CT1662" i="8"/>
  <c r="CT1663" i="8"/>
  <c r="CT1664" i="8"/>
  <c r="CT1665" i="8"/>
  <c r="CT1666" i="8"/>
  <c r="CT1667" i="8"/>
  <c r="CT1668" i="8"/>
  <c r="CT1669" i="8"/>
  <c r="CT1670" i="8"/>
  <c r="CT1671" i="8"/>
  <c r="CT1672" i="8"/>
  <c r="CT1673" i="8"/>
  <c r="CT1674" i="8"/>
  <c r="CT1675" i="8"/>
  <c r="CT1676" i="8"/>
  <c r="CT1677" i="8"/>
  <c r="CT1678" i="8"/>
  <c r="CT1679" i="8"/>
  <c r="CT1680" i="8"/>
  <c r="CT1681" i="8"/>
  <c r="CT1682" i="8"/>
  <c r="CT1683" i="8"/>
  <c r="CT1684" i="8"/>
  <c r="CT1685" i="8"/>
  <c r="CT1686" i="8"/>
  <c r="CT1687" i="8"/>
  <c r="CT1688" i="8"/>
  <c r="CT1689" i="8"/>
  <c r="CT1690" i="8"/>
  <c r="CT1691" i="8"/>
  <c r="CT1692" i="8"/>
  <c r="CT1694" i="8"/>
  <c r="CT1695" i="8"/>
  <c r="CT1696" i="8"/>
  <c r="DH1661" i="8"/>
  <c r="DH1662" i="8"/>
  <c r="DH1663" i="8"/>
  <c r="DH1664" i="8"/>
  <c r="DH1665" i="8"/>
  <c r="DH1666" i="8"/>
  <c r="DH1667" i="8"/>
  <c r="DH1668" i="8"/>
  <c r="DH1669" i="8"/>
  <c r="DH1670" i="8"/>
  <c r="DH1671" i="8"/>
  <c r="DH1672" i="8"/>
  <c r="DH1673" i="8"/>
  <c r="DH1674" i="8"/>
  <c r="DH1675" i="8"/>
  <c r="DH1676" i="8"/>
  <c r="DH1677" i="8"/>
  <c r="DH1678" i="8"/>
  <c r="DH1679" i="8"/>
  <c r="DH1680" i="8"/>
  <c r="DH1681" i="8"/>
  <c r="DH1682" i="8"/>
  <c r="DH1683" i="8"/>
  <c r="DH1684" i="8"/>
  <c r="DH1685" i="8"/>
  <c r="DH1686" i="8"/>
  <c r="DH1687" i="8"/>
  <c r="DH1688" i="8"/>
  <c r="DH1689" i="8"/>
  <c r="DH1690" i="8"/>
  <c r="DH1691" i="8"/>
  <c r="DH1692" i="8"/>
  <c r="DH1693" i="8"/>
  <c r="DH1694" i="8"/>
  <c r="DH1695" i="8"/>
  <c r="DH1696" i="8"/>
  <c r="DF1661" i="8"/>
  <c r="DF1662" i="8"/>
  <c r="DF1663" i="8"/>
  <c r="DF1664" i="8"/>
  <c r="DF1665" i="8"/>
  <c r="DF1666" i="8"/>
  <c r="DF1667" i="8"/>
  <c r="DF1668" i="8"/>
  <c r="DF1669" i="8"/>
  <c r="DF1670" i="8"/>
  <c r="DF1671" i="8"/>
  <c r="DF1672" i="8"/>
  <c r="DF1673" i="8"/>
  <c r="DF1674" i="8"/>
  <c r="DF1675" i="8"/>
  <c r="DF1676" i="8"/>
  <c r="DF1677" i="8"/>
  <c r="DF1678" i="8"/>
  <c r="DF1679" i="8"/>
  <c r="DF1680" i="8"/>
  <c r="DF1681" i="8"/>
  <c r="DF1682" i="8"/>
  <c r="DF1683" i="8"/>
  <c r="DF1684" i="8"/>
  <c r="DF1685" i="8"/>
  <c r="DF1686" i="8"/>
  <c r="DF1687" i="8"/>
  <c r="DF1688" i="8"/>
  <c r="DF1689" i="8"/>
  <c r="DF1690" i="8"/>
  <c r="DF1691" i="8"/>
  <c r="DF1692" i="8"/>
  <c r="DF1693" i="8"/>
  <c r="DF1694" i="8"/>
  <c r="DF1695" i="8"/>
  <c r="DF1696" i="8"/>
  <c r="CY1633" i="8"/>
  <c r="CY1634" i="8"/>
  <c r="CY1635" i="8"/>
  <c r="CY1636" i="8"/>
  <c r="CY1639" i="8"/>
  <c r="CY1640" i="8"/>
  <c r="CY1641" i="8"/>
  <c r="CY1642" i="8"/>
  <c r="CY1643" i="8"/>
  <c r="CY1644" i="8"/>
  <c r="CY1645" i="8"/>
  <c r="CY1646" i="8"/>
  <c r="CY1647" i="8"/>
  <c r="CY1648" i="8"/>
  <c r="CY1649" i="8"/>
  <c r="CY1650" i="8"/>
  <c r="CY1651" i="8"/>
  <c r="CY1652" i="8"/>
  <c r="CY1653" i="8"/>
  <c r="CY1654" i="8"/>
  <c r="CY1655" i="8"/>
  <c r="CY1656" i="8"/>
  <c r="CY1657" i="8"/>
  <c r="CY1658" i="8"/>
  <c r="CY1659" i="8"/>
  <c r="CY1660" i="8"/>
  <c r="CY1661" i="8"/>
  <c r="CY1662" i="8"/>
  <c r="CY1663" i="8"/>
  <c r="CY1664" i="8"/>
  <c r="CY1665" i="8"/>
  <c r="CY1666" i="8"/>
  <c r="CY1667" i="8"/>
  <c r="CY1668" i="8"/>
  <c r="CY1669" i="8"/>
  <c r="CY1670" i="8"/>
  <c r="CY1671" i="8"/>
  <c r="CY1672" i="8"/>
  <c r="CY1673" i="8"/>
  <c r="CY1674" i="8"/>
  <c r="CY1675" i="8"/>
  <c r="CY1676" i="8"/>
  <c r="CY1677" i="8"/>
  <c r="CY1678" i="8"/>
  <c r="CY1679" i="8"/>
  <c r="CY1680" i="8"/>
  <c r="CY1681" i="8"/>
  <c r="CY1682" i="8"/>
  <c r="CY1683" i="8"/>
  <c r="CY1684" i="8"/>
  <c r="CY1685" i="8"/>
  <c r="CY1686" i="8"/>
  <c r="CY1687" i="8"/>
  <c r="CY1688" i="8"/>
  <c r="CY1689" i="8"/>
  <c r="CY1690" i="8"/>
  <c r="CY1691" i="8"/>
  <c r="CY1692" i="8"/>
  <c r="CY1693" i="8"/>
  <c r="CY1694" i="8"/>
  <c r="CY1695" i="8"/>
  <c r="CY1696" i="8"/>
  <c r="CW1633" i="8"/>
  <c r="CW1634" i="8"/>
  <c r="CW1635" i="8"/>
  <c r="CW1636" i="8"/>
  <c r="CW1639" i="8"/>
  <c r="CW1640" i="8"/>
  <c r="CW1641" i="8"/>
  <c r="CW1642" i="8"/>
  <c r="CW1643" i="8"/>
  <c r="CW1644" i="8"/>
  <c r="CW1645" i="8"/>
  <c r="CW1646" i="8"/>
  <c r="CW1647" i="8"/>
  <c r="CW1648" i="8"/>
  <c r="CW1649" i="8"/>
  <c r="CW1650" i="8"/>
  <c r="CW1651" i="8"/>
  <c r="CW1652" i="8"/>
  <c r="CW1653" i="8"/>
  <c r="CW1654" i="8"/>
  <c r="CW1655" i="8"/>
  <c r="CW1656" i="8"/>
  <c r="CW1657" i="8"/>
  <c r="CW1658" i="8"/>
  <c r="CW1659" i="8"/>
  <c r="CW1660" i="8"/>
  <c r="CW1661" i="8"/>
  <c r="CW1662" i="8"/>
  <c r="CW1663" i="8"/>
  <c r="CW1664" i="8"/>
  <c r="CW1665" i="8"/>
  <c r="CW1666" i="8"/>
  <c r="CW1667" i="8"/>
  <c r="CW1668" i="8"/>
  <c r="CW1669" i="8"/>
  <c r="CW1670" i="8"/>
  <c r="CW1671" i="8"/>
  <c r="CW1672" i="8"/>
  <c r="CW1673" i="8"/>
  <c r="CW1674" i="8"/>
  <c r="CW1675" i="8"/>
  <c r="CW1676" i="8"/>
  <c r="CW1677" i="8"/>
  <c r="CW1678" i="8"/>
  <c r="CW1679" i="8"/>
  <c r="CW1680" i="8"/>
  <c r="CW1681" i="8"/>
  <c r="CW1682" i="8"/>
  <c r="CW1683" i="8"/>
  <c r="CW1684" i="8"/>
  <c r="CW1685" i="8"/>
  <c r="CW1686" i="8"/>
  <c r="CW1687" i="8"/>
  <c r="CW1688" i="8"/>
  <c r="CW1689" i="8"/>
  <c r="CW1690" i="8"/>
  <c r="CW1691" i="8"/>
  <c r="CW1692" i="8"/>
  <c r="CW1693" i="8"/>
  <c r="CW1694" i="8"/>
  <c r="CW1695" i="8"/>
  <c r="CW1696" i="8"/>
  <c r="CY1632" i="8"/>
  <c r="DF1632" i="8"/>
  <c r="AQ1696" i="8"/>
  <c r="AP1696" i="8"/>
  <c r="AO1696" i="8"/>
  <c r="AN1696" i="8"/>
  <c r="AM1696" i="8"/>
  <c r="AL1696" i="8"/>
  <c r="AK1696" i="8"/>
  <c r="AJ1696" i="8"/>
  <c r="AI1696" i="8"/>
  <c r="DD1696" i="8" s="1"/>
  <c r="AH1696" i="8"/>
  <c r="CU1696" i="8" s="1"/>
  <c r="AG1696" i="8"/>
  <c r="AF1696" i="8"/>
  <c r="AQ1695" i="8"/>
  <c r="AP1695" i="8"/>
  <c r="AO1695" i="8"/>
  <c r="AN1695" i="8"/>
  <c r="AM1695" i="8"/>
  <c r="AL1695" i="8"/>
  <c r="AK1695" i="8"/>
  <c r="AJ1695" i="8"/>
  <c r="AI1695" i="8"/>
  <c r="DD1695" i="8" s="1"/>
  <c r="AH1695" i="8"/>
  <c r="CU1695" i="8" s="1"/>
  <c r="AG1695" i="8"/>
  <c r="AF1695" i="8"/>
  <c r="AQ1694" i="8"/>
  <c r="AP1694" i="8"/>
  <c r="AO1694" i="8"/>
  <c r="AN1694" i="8"/>
  <c r="AM1694" i="8"/>
  <c r="AL1694" i="8"/>
  <c r="AK1694" i="8"/>
  <c r="AJ1694" i="8"/>
  <c r="AI1694" i="8"/>
  <c r="DD1694" i="8" s="1"/>
  <c r="AH1694" i="8"/>
  <c r="CU1694" i="8" s="1"/>
  <c r="AG1694" i="8"/>
  <c r="AF1694" i="8"/>
  <c r="AQ1693" i="8"/>
  <c r="AP1693" i="8"/>
  <c r="AO1693" i="8"/>
  <c r="AN1693" i="8"/>
  <c r="AM1693" i="8"/>
  <c r="AL1693" i="8"/>
  <c r="AK1693" i="8"/>
  <c r="AJ1693" i="8"/>
  <c r="AI1693" i="8"/>
  <c r="DD1693" i="8" s="1"/>
  <c r="AH1693" i="8"/>
  <c r="CU1693" i="8" s="1"/>
  <c r="AG1693" i="8"/>
  <c r="AF1693" i="8"/>
  <c r="AQ1692" i="8"/>
  <c r="AP1692" i="8"/>
  <c r="AO1692" i="8"/>
  <c r="AN1692" i="8"/>
  <c r="AM1692" i="8"/>
  <c r="AL1692" i="8"/>
  <c r="AK1692" i="8"/>
  <c r="AJ1692" i="8"/>
  <c r="AI1692" i="8"/>
  <c r="DD1692" i="8" s="1"/>
  <c r="AH1692" i="8"/>
  <c r="CU1692" i="8" s="1"/>
  <c r="AG1692" i="8"/>
  <c r="AF1692" i="8"/>
  <c r="AQ1691" i="8"/>
  <c r="AP1691" i="8"/>
  <c r="AO1691" i="8"/>
  <c r="AN1691" i="8"/>
  <c r="AM1691" i="8"/>
  <c r="AL1691" i="8"/>
  <c r="AK1691" i="8"/>
  <c r="AJ1691" i="8"/>
  <c r="AI1691" i="8"/>
  <c r="DD1691" i="8" s="1"/>
  <c r="AH1691" i="8"/>
  <c r="CU1691" i="8" s="1"/>
  <c r="AG1691" i="8"/>
  <c r="AF1691" i="8"/>
  <c r="AQ1690" i="8"/>
  <c r="AP1690" i="8"/>
  <c r="AO1690" i="8"/>
  <c r="AN1690" i="8"/>
  <c r="AM1690" i="8"/>
  <c r="AL1690" i="8"/>
  <c r="AK1690" i="8"/>
  <c r="AJ1690" i="8"/>
  <c r="AI1690" i="8"/>
  <c r="DD1690" i="8" s="1"/>
  <c r="AH1690" i="8"/>
  <c r="CU1690" i="8" s="1"/>
  <c r="AG1690" i="8"/>
  <c r="AF1690" i="8"/>
  <c r="AQ1689" i="8"/>
  <c r="AP1689" i="8"/>
  <c r="AO1689" i="8"/>
  <c r="AN1689" i="8"/>
  <c r="AM1689" i="8"/>
  <c r="AL1689" i="8"/>
  <c r="AK1689" i="8"/>
  <c r="AJ1689" i="8"/>
  <c r="AI1689" i="8"/>
  <c r="DD1689" i="8" s="1"/>
  <c r="AH1689" i="8"/>
  <c r="CU1689" i="8" s="1"/>
  <c r="AG1689" i="8"/>
  <c r="AF1689" i="8"/>
  <c r="AQ1688" i="8"/>
  <c r="AP1688" i="8"/>
  <c r="AO1688" i="8"/>
  <c r="AN1688" i="8"/>
  <c r="AM1688" i="8"/>
  <c r="AL1688" i="8"/>
  <c r="AK1688" i="8"/>
  <c r="AJ1688" i="8"/>
  <c r="AI1688" i="8"/>
  <c r="DD1688" i="8" s="1"/>
  <c r="AH1688" i="8"/>
  <c r="CU1688" i="8" s="1"/>
  <c r="AG1688" i="8"/>
  <c r="AF1688" i="8"/>
  <c r="AQ1687" i="8"/>
  <c r="AP1687" i="8"/>
  <c r="AO1687" i="8"/>
  <c r="AN1687" i="8"/>
  <c r="AM1687" i="8"/>
  <c r="AL1687" i="8"/>
  <c r="AK1687" i="8"/>
  <c r="AJ1687" i="8"/>
  <c r="AI1687" i="8"/>
  <c r="DD1687" i="8" s="1"/>
  <c r="AH1687" i="8"/>
  <c r="CU1687" i="8" s="1"/>
  <c r="AG1687" i="8"/>
  <c r="AF1687" i="8"/>
  <c r="AQ1686" i="8"/>
  <c r="AP1686" i="8"/>
  <c r="AO1686" i="8"/>
  <c r="AN1686" i="8"/>
  <c r="AM1686" i="8"/>
  <c r="AL1686" i="8"/>
  <c r="AK1686" i="8"/>
  <c r="AJ1686" i="8"/>
  <c r="AI1686" i="8"/>
  <c r="DD1686" i="8" s="1"/>
  <c r="AH1686" i="8"/>
  <c r="CU1686" i="8" s="1"/>
  <c r="AG1686" i="8"/>
  <c r="AF1686" i="8"/>
  <c r="AQ1685" i="8"/>
  <c r="AP1685" i="8"/>
  <c r="AO1685" i="8"/>
  <c r="AN1685" i="8"/>
  <c r="AM1685" i="8"/>
  <c r="AL1685" i="8"/>
  <c r="AK1685" i="8"/>
  <c r="AJ1685" i="8"/>
  <c r="AI1685" i="8"/>
  <c r="DD1685" i="8" s="1"/>
  <c r="AH1685" i="8"/>
  <c r="CU1685" i="8" s="1"/>
  <c r="AG1685" i="8"/>
  <c r="AF1685" i="8"/>
  <c r="AQ1684" i="8"/>
  <c r="AP1684" i="8"/>
  <c r="AO1684" i="8"/>
  <c r="AN1684" i="8"/>
  <c r="AM1684" i="8"/>
  <c r="AL1684" i="8"/>
  <c r="AK1684" i="8"/>
  <c r="AJ1684" i="8"/>
  <c r="AI1684" i="8"/>
  <c r="DD1684" i="8" s="1"/>
  <c r="AH1684" i="8"/>
  <c r="CU1684" i="8" s="1"/>
  <c r="AG1684" i="8"/>
  <c r="AF1684" i="8"/>
  <c r="AQ1683" i="8"/>
  <c r="AP1683" i="8"/>
  <c r="AO1683" i="8"/>
  <c r="AN1683" i="8"/>
  <c r="AM1683" i="8"/>
  <c r="AL1683" i="8"/>
  <c r="AK1683" i="8"/>
  <c r="AJ1683" i="8"/>
  <c r="AI1683" i="8"/>
  <c r="DD1683" i="8" s="1"/>
  <c r="AH1683" i="8"/>
  <c r="CU1683" i="8" s="1"/>
  <c r="AG1683" i="8"/>
  <c r="AF1683" i="8"/>
  <c r="AQ1682" i="8"/>
  <c r="AP1682" i="8"/>
  <c r="AO1682" i="8"/>
  <c r="AN1682" i="8"/>
  <c r="AM1682" i="8"/>
  <c r="AL1682" i="8"/>
  <c r="AK1682" i="8"/>
  <c r="AJ1682" i="8"/>
  <c r="AI1682" i="8"/>
  <c r="DD1682" i="8" s="1"/>
  <c r="AH1682" i="8"/>
  <c r="CU1682" i="8" s="1"/>
  <c r="AG1682" i="8"/>
  <c r="AF1682" i="8"/>
  <c r="AQ1681" i="8"/>
  <c r="AP1681" i="8"/>
  <c r="AO1681" i="8"/>
  <c r="AN1681" i="8"/>
  <c r="AM1681" i="8"/>
  <c r="AL1681" i="8"/>
  <c r="AK1681" i="8"/>
  <c r="AJ1681" i="8"/>
  <c r="AI1681" i="8"/>
  <c r="DD1681" i="8" s="1"/>
  <c r="AH1681" i="8"/>
  <c r="CU1681" i="8" s="1"/>
  <c r="AG1681" i="8"/>
  <c r="AF1681" i="8"/>
  <c r="AQ1680" i="8"/>
  <c r="AP1680" i="8"/>
  <c r="AO1680" i="8"/>
  <c r="AN1680" i="8"/>
  <c r="AM1680" i="8"/>
  <c r="AL1680" i="8"/>
  <c r="AK1680" i="8"/>
  <c r="AJ1680" i="8"/>
  <c r="AI1680" i="8"/>
  <c r="DD1680" i="8" s="1"/>
  <c r="AH1680" i="8"/>
  <c r="CU1680" i="8" s="1"/>
  <c r="AG1680" i="8"/>
  <c r="AF1680" i="8"/>
  <c r="AQ1679" i="8"/>
  <c r="AP1679" i="8"/>
  <c r="AO1679" i="8"/>
  <c r="AN1679" i="8"/>
  <c r="AM1679" i="8"/>
  <c r="AL1679" i="8"/>
  <c r="AK1679" i="8"/>
  <c r="AJ1679" i="8"/>
  <c r="AI1679" i="8"/>
  <c r="DD1679" i="8" s="1"/>
  <c r="AH1679" i="8"/>
  <c r="CU1679" i="8" s="1"/>
  <c r="AG1679" i="8"/>
  <c r="AF1679" i="8"/>
  <c r="AQ1678" i="8"/>
  <c r="AP1678" i="8"/>
  <c r="AO1678" i="8"/>
  <c r="AN1678" i="8"/>
  <c r="AM1678" i="8"/>
  <c r="AL1678" i="8"/>
  <c r="AK1678" i="8"/>
  <c r="AJ1678" i="8"/>
  <c r="AI1678" i="8"/>
  <c r="DD1678" i="8" s="1"/>
  <c r="AH1678" i="8"/>
  <c r="CU1678" i="8" s="1"/>
  <c r="AG1678" i="8"/>
  <c r="AF1678" i="8"/>
  <c r="AQ1677" i="8"/>
  <c r="AP1677" i="8"/>
  <c r="AO1677" i="8"/>
  <c r="AN1677" i="8"/>
  <c r="AM1677" i="8"/>
  <c r="AL1677" i="8"/>
  <c r="AK1677" i="8"/>
  <c r="AJ1677" i="8"/>
  <c r="AI1677" i="8"/>
  <c r="DD1677" i="8" s="1"/>
  <c r="AH1677" i="8"/>
  <c r="CU1677" i="8" s="1"/>
  <c r="AG1677" i="8"/>
  <c r="AF1677" i="8"/>
  <c r="AQ1676" i="8"/>
  <c r="AP1676" i="8"/>
  <c r="AO1676" i="8"/>
  <c r="AN1676" i="8"/>
  <c r="AM1676" i="8"/>
  <c r="AL1676" i="8"/>
  <c r="AK1676" i="8"/>
  <c r="AJ1676" i="8"/>
  <c r="AI1676" i="8"/>
  <c r="DD1676" i="8" s="1"/>
  <c r="AH1676" i="8"/>
  <c r="CU1676" i="8" s="1"/>
  <c r="AG1676" i="8"/>
  <c r="AF1676" i="8"/>
  <c r="AQ1674" i="8"/>
  <c r="AP1674" i="8"/>
  <c r="AO1674" i="8"/>
  <c r="AN1674" i="8"/>
  <c r="AM1674" i="8"/>
  <c r="AL1674" i="8"/>
  <c r="AK1674" i="8"/>
  <c r="AJ1674" i="8"/>
  <c r="AI1674" i="8"/>
  <c r="DD1674" i="8" s="1"/>
  <c r="AH1674" i="8"/>
  <c r="CU1674" i="8" s="1"/>
  <c r="AG1674" i="8"/>
  <c r="AF1674" i="8"/>
  <c r="AQ1675" i="8"/>
  <c r="AP1675" i="8"/>
  <c r="AO1675" i="8"/>
  <c r="AN1675" i="8"/>
  <c r="AM1675" i="8"/>
  <c r="AL1675" i="8"/>
  <c r="AK1675" i="8"/>
  <c r="AJ1675" i="8"/>
  <c r="AI1675" i="8"/>
  <c r="DD1675" i="8" s="1"/>
  <c r="AH1675" i="8"/>
  <c r="CU1675" i="8" s="1"/>
  <c r="AG1675" i="8"/>
  <c r="AF1675" i="8"/>
  <c r="AQ1673" i="8"/>
  <c r="AP1673" i="8"/>
  <c r="AO1673" i="8"/>
  <c r="AN1673" i="8"/>
  <c r="AM1673" i="8"/>
  <c r="AL1673" i="8"/>
  <c r="AK1673" i="8"/>
  <c r="AJ1673" i="8"/>
  <c r="AI1673" i="8"/>
  <c r="DD1673" i="8" s="1"/>
  <c r="AH1673" i="8"/>
  <c r="CU1673" i="8" s="1"/>
  <c r="AG1673" i="8"/>
  <c r="AF1673" i="8"/>
  <c r="AQ1672" i="8"/>
  <c r="AP1672" i="8"/>
  <c r="AO1672" i="8"/>
  <c r="AN1672" i="8"/>
  <c r="AM1672" i="8"/>
  <c r="AL1672" i="8"/>
  <c r="AK1672" i="8"/>
  <c r="AJ1672" i="8"/>
  <c r="AI1672" i="8"/>
  <c r="DD1672" i="8" s="1"/>
  <c r="AH1672" i="8"/>
  <c r="CU1672" i="8" s="1"/>
  <c r="AG1672" i="8"/>
  <c r="AF1672" i="8"/>
  <c r="AQ1671" i="8"/>
  <c r="AP1671" i="8"/>
  <c r="AO1671" i="8"/>
  <c r="AN1671" i="8"/>
  <c r="AM1671" i="8"/>
  <c r="AL1671" i="8"/>
  <c r="AK1671" i="8"/>
  <c r="AJ1671" i="8"/>
  <c r="AI1671" i="8"/>
  <c r="DD1671" i="8" s="1"/>
  <c r="AH1671" i="8"/>
  <c r="CU1671" i="8" s="1"/>
  <c r="AG1671" i="8"/>
  <c r="AF1671" i="8"/>
  <c r="AQ1670" i="8"/>
  <c r="AP1670" i="8"/>
  <c r="AO1670" i="8"/>
  <c r="AN1670" i="8"/>
  <c r="AM1670" i="8"/>
  <c r="AL1670" i="8"/>
  <c r="AK1670" i="8"/>
  <c r="AJ1670" i="8"/>
  <c r="AI1670" i="8"/>
  <c r="DD1670" i="8" s="1"/>
  <c r="AH1670" i="8"/>
  <c r="CU1670" i="8" s="1"/>
  <c r="AG1670" i="8"/>
  <c r="AF1670" i="8"/>
  <c r="AQ1669" i="8"/>
  <c r="AP1669" i="8"/>
  <c r="AO1669" i="8"/>
  <c r="AN1669" i="8"/>
  <c r="AM1669" i="8"/>
  <c r="AL1669" i="8"/>
  <c r="AK1669" i="8"/>
  <c r="AJ1669" i="8"/>
  <c r="AI1669" i="8"/>
  <c r="DD1669" i="8" s="1"/>
  <c r="AH1669" i="8"/>
  <c r="CU1669" i="8" s="1"/>
  <c r="AG1669" i="8"/>
  <c r="AF1669" i="8"/>
  <c r="AQ1668" i="8"/>
  <c r="AP1668" i="8"/>
  <c r="AO1668" i="8"/>
  <c r="AN1668" i="8"/>
  <c r="AM1668" i="8"/>
  <c r="AL1668" i="8"/>
  <c r="AK1668" i="8"/>
  <c r="AJ1668" i="8"/>
  <c r="AI1668" i="8"/>
  <c r="DD1668" i="8" s="1"/>
  <c r="AH1668" i="8"/>
  <c r="CU1668" i="8" s="1"/>
  <c r="AG1668" i="8"/>
  <c r="AF1668" i="8"/>
  <c r="AQ1667" i="8"/>
  <c r="AP1667" i="8"/>
  <c r="AO1667" i="8"/>
  <c r="AN1667" i="8"/>
  <c r="AM1667" i="8"/>
  <c r="AL1667" i="8"/>
  <c r="AK1667" i="8"/>
  <c r="AJ1667" i="8"/>
  <c r="AI1667" i="8"/>
  <c r="DD1667" i="8" s="1"/>
  <c r="AH1667" i="8"/>
  <c r="CU1667" i="8" s="1"/>
  <c r="AG1667" i="8"/>
  <c r="AF1667" i="8"/>
  <c r="AQ1666" i="8"/>
  <c r="AP1666" i="8"/>
  <c r="AO1666" i="8"/>
  <c r="AN1666" i="8"/>
  <c r="AM1666" i="8"/>
  <c r="AL1666" i="8"/>
  <c r="AK1666" i="8"/>
  <c r="AJ1666" i="8"/>
  <c r="AI1666" i="8"/>
  <c r="DD1666" i="8" s="1"/>
  <c r="AH1666" i="8"/>
  <c r="CU1666" i="8" s="1"/>
  <c r="AG1666" i="8"/>
  <c r="AF1666" i="8"/>
  <c r="AQ1665" i="8"/>
  <c r="AP1665" i="8"/>
  <c r="AO1665" i="8"/>
  <c r="AN1665" i="8"/>
  <c r="AM1665" i="8"/>
  <c r="AL1665" i="8"/>
  <c r="AK1665" i="8"/>
  <c r="AJ1665" i="8"/>
  <c r="AI1665" i="8"/>
  <c r="DD1665" i="8" s="1"/>
  <c r="AH1665" i="8"/>
  <c r="CU1665" i="8" s="1"/>
  <c r="AG1665" i="8"/>
  <c r="AF1665" i="8"/>
  <c r="AQ1664" i="8"/>
  <c r="AP1664" i="8"/>
  <c r="AO1664" i="8"/>
  <c r="AN1664" i="8"/>
  <c r="AM1664" i="8"/>
  <c r="AL1664" i="8"/>
  <c r="AK1664" i="8"/>
  <c r="AJ1664" i="8"/>
  <c r="AI1664" i="8"/>
  <c r="DD1664" i="8" s="1"/>
  <c r="AH1664" i="8"/>
  <c r="CU1664" i="8" s="1"/>
  <c r="AG1664" i="8"/>
  <c r="AF1664" i="8"/>
  <c r="AQ1663" i="8"/>
  <c r="AP1663" i="8"/>
  <c r="AO1663" i="8"/>
  <c r="AN1663" i="8"/>
  <c r="AM1663" i="8"/>
  <c r="AL1663" i="8"/>
  <c r="AK1663" i="8"/>
  <c r="AJ1663" i="8"/>
  <c r="AI1663" i="8"/>
  <c r="DD1663" i="8" s="1"/>
  <c r="AH1663" i="8"/>
  <c r="CU1663" i="8" s="1"/>
  <c r="AG1663" i="8"/>
  <c r="AF1663" i="8"/>
  <c r="AQ1662" i="8"/>
  <c r="AP1662" i="8"/>
  <c r="AO1662" i="8"/>
  <c r="AN1662" i="8"/>
  <c r="AM1662" i="8"/>
  <c r="AL1662" i="8"/>
  <c r="AK1662" i="8"/>
  <c r="AJ1662" i="8"/>
  <c r="AI1662" i="8"/>
  <c r="DD1662" i="8" s="1"/>
  <c r="AH1662" i="8"/>
  <c r="CU1662" i="8" s="1"/>
  <c r="AG1662" i="8"/>
  <c r="AF1662" i="8"/>
  <c r="AQ1661" i="8"/>
  <c r="AP1661" i="8"/>
  <c r="AO1661" i="8"/>
  <c r="AN1661" i="8"/>
  <c r="AM1661" i="8"/>
  <c r="AL1661" i="8"/>
  <c r="AK1661" i="8"/>
  <c r="AJ1661" i="8"/>
  <c r="AI1661" i="8"/>
  <c r="DD1661" i="8" s="1"/>
  <c r="AH1661" i="8"/>
  <c r="CU1661" i="8" s="1"/>
  <c r="AG1661" i="8"/>
  <c r="AF1661" i="8"/>
  <c r="DH1660" i="8"/>
  <c r="DF1660" i="8"/>
  <c r="AQ1660" i="8"/>
  <c r="AP1660" i="8"/>
  <c r="AO1660" i="8"/>
  <c r="AN1660" i="8"/>
  <c r="AM1660" i="8"/>
  <c r="AL1660" i="8"/>
  <c r="AK1660" i="8"/>
  <c r="AJ1660" i="8"/>
  <c r="AI1660" i="8"/>
  <c r="DD1660" i="8" s="1"/>
  <c r="AH1660" i="8"/>
  <c r="CU1660" i="8" s="1"/>
  <c r="AG1660" i="8"/>
  <c r="AF1660" i="8"/>
  <c r="DH1659" i="8"/>
  <c r="DF1659" i="8"/>
  <c r="DC1659" i="8"/>
  <c r="AQ1659" i="8"/>
  <c r="AP1659" i="8"/>
  <c r="AO1659" i="8"/>
  <c r="AN1659" i="8"/>
  <c r="AM1659" i="8"/>
  <c r="AL1659" i="8"/>
  <c r="AK1659" i="8"/>
  <c r="AJ1659" i="8"/>
  <c r="AI1659" i="8"/>
  <c r="DD1659" i="8" s="1"/>
  <c r="AH1659" i="8"/>
  <c r="CU1659" i="8" s="1"/>
  <c r="AG1659" i="8"/>
  <c r="AF1659" i="8"/>
  <c r="DH1658" i="8"/>
  <c r="DF1658" i="8"/>
  <c r="DC1658" i="8"/>
  <c r="AQ1658" i="8"/>
  <c r="AP1658" i="8"/>
  <c r="AO1658" i="8"/>
  <c r="AN1658" i="8"/>
  <c r="AM1658" i="8"/>
  <c r="AL1658" i="8"/>
  <c r="AK1658" i="8"/>
  <c r="AJ1658" i="8"/>
  <c r="AI1658" i="8"/>
  <c r="DD1658" i="8" s="1"/>
  <c r="AH1658" i="8"/>
  <c r="CU1658" i="8" s="1"/>
  <c r="AG1658" i="8"/>
  <c r="AF1658" i="8"/>
  <c r="DH1657" i="8"/>
  <c r="DF1657" i="8"/>
  <c r="DC1657" i="8"/>
  <c r="AQ1657" i="8"/>
  <c r="AP1657" i="8"/>
  <c r="AO1657" i="8"/>
  <c r="AN1657" i="8"/>
  <c r="AM1657" i="8"/>
  <c r="AL1657" i="8"/>
  <c r="AK1657" i="8"/>
  <c r="AJ1657" i="8"/>
  <c r="AI1657" i="8"/>
  <c r="DD1657" i="8" s="1"/>
  <c r="AH1657" i="8"/>
  <c r="CU1657" i="8" s="1"/>
  <c r="AG1657" i="8"/>
  <c r="AF1657" i="8"/>
  <c r="DH1656" i="8"/>
  <c r="DF1656" i="8"/>
  <c r="DC1656" i="8"/>
  <c r="AQ1656" i="8"/>
  <c r="AP1656" i="8"/>
  <c r="AO1656" i="8"/>
  <c r="AN1656" i="8"/>
  <c r="AM1656" i="8"/>
  <c r="AL1656" i="8"/>
  <c r="AK1656" i="8"/>
  <c r="AJ1656" i="8"/>
  <c r="AI1656" i="8"/>
  <c r="DD1656" i="8" s="1"/>
  <c r="AH1656" i="8"/>
  <c r="CU1656" i="8" s="1"/>
  <c r="AG1656" i="8"/>
  <c r="AF1656" i="8"/>
  <c r="DH1655" i="8"/>
  <c r="DF1655" i="8"/>
  <c r="DC1655" i="8"/>
  <c r="AQ1655" i="8"/>
  <c r="AP1655" i="8"/>
  <c r="AO1655" i="8"/>
  <c r="AN1655" i="8"/>
  <c r="AM1655" i="8"/>
  <c r="AL1655" i="8"/>
  <c r="AK1655" i="8"/>
  <c r="AJ1655" i="8"/>
  <c r="AI1655" i="8"/>
  <c r="DD1655" i="8" s="1"/>
  <c r="AH1655" i="8"/>
  <c r="CU1655" i="8" s="1"/>
  <c r="AG1655" i="8"/>
  <c r="AF1655" i="8"/>
  <c r="DH1654" i="8"/>
  <c r="DF1654" i="8"/>
  <c r="DC1654" i="8"/>
  <c r="AQ1654" i="8"/>
  <c r="AP1654" i="8"/>
  <c r="AO1654" i="8"/>
  <c r="AN1654" i="8"/>
  <c r="AM1654" i="8"/>
  <c r="AL1654" i="8"/>
  <c r="AK1654" i="8"/>
  <c r="AJ1654" i="8"/>
  <c r="AI1654" i="8"/>
  <c r="DD1654" i="8" s="1"/>
  <c r="AH1654" i="8"/>
  <c r="CU1654" i="8" s="1"/>
  <c r="AG1654" i="8"/>
  <c r="AF1654" i="8"/>
  <c r="DH1633" i="8"/>
  <c r="DF1633" i="8"/>
  <c r="DC1633" i="8"/>
  <c r="AQ1633" i="8"/>
  <c r="AP1633" i="8"/>
  <c r="AO1633" i="8"/>
  <c r="AN1633" i="8"/>
  <c r="AM1633" i="8"/>
  <c r="AL1633" i="8"/>
  <c r="AK1633" i="8"/>
  <c r="AJ1633" i="8"/>
  <c r="AI1633" i="8"/>
  <c r="DD1633" i="8" s="1"/>
  <c r="AH1633" i="8"/>
  <c r="CU1633" i="8" s="1"/>
  <c r="AG1633" i="8"/>
  <c r="AF1633" i="8"/>
  <c r="L1696" i="8"/>
  <c r="L1695" i="8"/>
  <c r="L1694" i="8"/>
  <c r="L1693" i="8"/>
  <c r="L1692" i="8"/>
  <c r="L1691" i="8"/>
  <c r="L1690" i="8"/>
  <c r="L1689" i="8"/>
  <c r="L1688" i="8"/>
  <c r="L1687" i="8"/>
  <c r="L1686" i="8"/>
  <c r="L1685" i="8"/>
  <c r="L1684" i="8"/>
  <c r="L1683" i="8"/>
  <c r="L1682" i="8"/>
  <c r="L1681" i="8"/>
  <c r="L1680" i="8"/>
  <c r="L1679" i="8"/>
  <c r="L1678" i="8"/>
  <c r="L1677" i="8"/>
  <c r="L1676" i="8"/>
  <c r="L1675" i="8"/>
  <c r="L1674" i="8"/>
  <c r="L1673" i="8"/>
  <c r="L1672" i="8"/>
  <c r="L1671" i="8"/>
  <c r="L1670" i="8"/>
  <c r="L1669" i="8"/>
  <c r="L1668" i="8"/>
  <c r="L1667" i="8"/>
  <c r="L1666" i="8"/>
  <c r="L1665" i="8"/>
  <c r="L1664" i="8"/>
  <c r="L1663" i="8"/>
  <c r="L1662" i="8"/>
  <c r="L1661" i="8"/>
  <c r="L1660" i="8"/>
  <c r="L1659" i="8"/>
  <c r="L1658" i="8"/>
  <c r="L1657" i="8"/>
  <c r="L1656" i="8"/>
  <c r="L1655" i="8"/>
  <c r="L1654" i="8"/>
  <c r="DH1653" i="8"/>
  <c r="DF1653" i="8"/>
  <c r="DC1653" i="8"/>
  <c r="AQ1653" i="8"/>
  <c r="AP1653" i="8"/>
  <c r="AO1653" i="8"/>
  <c r="AN1653" i="8"/>
  <c r="AM1653" i="8"/>
  <c r="AL1653" i="8"/>
  <c r="AK1653" i="8"/>
  <c r="AJ1653" i="8"/>
  <c r="AI1653" i="8"/>
  <c r="DD1653" i="8" s="1"/>
  <c r="AH1653" i="8"/>
  <c r="CU1653" i="8" s="1"/>
  <c r="AG1653" i="8"/>
  <c r="AF1653" i="8"/>
  <c r="L1653" i="8"/>
  <c r="DH1652" i="8"/>
  <c r="DF1652" i="8"/>
  <c r="DC1652" i="8"/>
  <c r="AQ1652" i="8"/>
  <c r="AP1652" i="8"/>
  <c r="AO1652" i="8"/>
  <c r="AN1652" i="8"/>
  <c r="AM1652" i="8"/>
  <c r="AL1652" i="8"/>
  <c r="AK1652" i="8"/>
  <c r="AJ1652" i="8"/>
  <c r="AI1652" i="8"/>
  <c r="DD1652" i="8" s="1"/>
  <c r="AH1652" i="8"/>
  <c r="CU1652" i="8" s="1"/>
  <c r="AG1652" i="8"/>
  <c r="AF1652" i="8"/>
  <c r="L1652" i="8"/>
  <c r="DH1651" i="8"/>
  <c r="DF1651" i="8"/>
  <c r="DC1651" i="8"/>
  <c r="AQ1651" i="8"/>
  <c r="AP1651" i="8"/>
  <c r="AO1651" i="8"/>
  <c r="AN1651" i="8"/>
  <c r="AM1651" i="8"/>
  <c r="AL1651" i="8"/>
  <c r="AK1651" i="8"/>
  <c r="AJ1651" i="8"/>
  <c r="AI1651" i="8"/>
  <c r="DD1651" i="8" s="1"/>
  <c r="AH1651" i="8"/>
  <c r="CU1651" i="8" s="1"/>
  <c r="AG1651" i="8"/>
  <c r="AF1651" i="8"/>
  <c r="L1651" i="8"/>
  <c r="DH1650" i="8"/>
  <c r="DF1650" i="8"/>
  <c r="DC1650" i="8"/>
  <c r="AQ1650" i="8"/>
  <c r="AP1650" i="8"/>
  <c r="AO1650" i="8"/>
  <c r="AN1650" i="8"/>
  <c r="AM1650" i="8"/>
  <c r="AL1650" i="8"/>
  <c r="AK1650" i="8"/>
  <c r="AJ1650" i="8"/>
  <c r="AI1650" i="8"/>
  <c r="DD1650" i="8" s="1"/>
  <c r="AH1650" i="8"/>
  <c r="CU1650" i="8" s="1"/>
  <c r="AG1650" i="8"/>
  <c r="AF1650" i="8"/>
  <c r="L1650" i="8"/>
  <c r="DH1649" i="8"/>
  <c r="DF1649" i="8"/>
  <c r="DC1649" i="8"/>
  <c r="AQ1649" i="8"/>
  <c r="AP1649" i="8"/>
  <c r="AO1649" i="8"/>
  <c r="AN1649" i="8"/>
  <c r="AM1649" i="8"/>
  <c r="AL1649" i="8"/>
  <c r="AK1649" i="8"/>
  <c r="AJ1649" i="8"/>
  <c r="AI1649" i="8"/>
  <c r="DD1649" i="8" s="1"/>
  <c r="AH1649" i="8"/>
  <c r="CU1649" i="8" s="1"/>
  <c r="AG1649" i="8"/>
  <c r="AF1649" i="8"/>
  <c r="L1649" i="8"/>
  <c r="DH1648" i="8"/>
  <c r="DF1648" i="8"/>
  <c r="DC1648" i="8"/>
  <c r="AQ1648" i="8"/>
  <c r="AP1648" i="8"/>
  <c r="AO1648" i="8"/>
  <c r="AN1648" i="8"/>
  <c r="AM1648" i="8"/>
  <c r="AL1648" i="8"/>
  <c r="AK1648" i="8"/>
  <c r="AJ1648" i="8"/>
  <c r="AI1648" i="8"/>
  <c r="DD1648" i="8" s="1"/>
  <c r="AH1648" i="8"/>
  <c r="CU1648" i="8" s="1"/>
  <c r="AG1648" i="8"/>
  <c r="AF1648" i="8"/>
  <c r="L1648" i="8"/>
  <c r="DH1647" i="8"/>
  <c r="DF1647" i="8"/>
  <c r="DC1647" i="8"/>
  <c r="AQ1647" i="8"/>
  <c r="AP1647" i="8"/>
  <c r="AO1647" i="8"/>
  <c r="AN1647" i="8"/>
  <c r="AM1647" i="8"/>
  <c r="AL1647" i="8"/>
  <c r="AK1647" i="8"/>
  <c r="AJ1647" i="8"/>
  <c r="AI1647" i="8"/>
  <c r="DD1647" i="8" s="1"/>
  <c r="AH1647" i="8"/>
  <c r="CU1647" i="8" s="1"/>
  <c r="AG1647" i="8"/>
  <c r="AF1647" i="8"/>
  <c r="L1647" i="8"/>
  <c r="DH1646" i="8"/>
  <c r="DF1646" i="8"/>
  <c r="DC1646" i="8"/>
  <c r="AQ1646" i="8"/>
  <c r="AP1646" i="8"/>
  <c r="AO1646" i="8"/>
  <c r="AN1646" i="8"/>
  <c r="AM1646" i="8"/>
  <c r="AL1646" i="8"/>
  <c r="AK1646" i="8"/>
  <c r="AJ1646" i="8"/>
  <c r="AI1646" i="8"/>
  <c r="DD1646" i="8" s="1"/>
  <c r="AH1646" i="8"/>
  <c r="CU1646" i="8" s="1"/>
  <c r="AG1646" i="8"/>
  <c r="AF1646" i="8"/>
  <c r="L1646" i="8"/>
  <c r="DH1645" i="8"/>
  <c r="DF1645" i="8"/>
  <c r="DC1645" i="8"/>
  <c r="AQ1645" i="8"/>
  <c r="AP1645" i="8"/>
  <c r="AO1645" i="8"/>
  <c r="AN1645" i="8"/>
  <c r="AM1645" i="8"/>
  <c r="AL1645" i="8"/>
  <c r="AK1645" i="8"/>
  <c r="AJ1645" i="8"/>
  <c r="AI1645" i="8"/>
  <c r="DD1645" i="8" s="1"/>
  <c r="AH1645" i="8"/>
  <c r="CU1645" i="8" s="1"/>
  <c r="AG1645" i="8"/>
  <c r="AF1645" i="8"/>
  <c r="L1645" i="8"/>
  <c r="DH1644" i="8"/>
  <c r="DF1644" i="8"/>
  <c r="DC1644" i="8"/>
  <c r="AQ1644" i="8"/>
  <c r="AP1644" i="8"/>
  <c r="AO1644" i="8"/>
  <c r="AN1644" i="8"/>
  <c r="AM1644" i="8"/>
  <c r="AL1644" i="8"/>
  <c r="AK1644" i="8"/>
  <c r="AJ1644" i="8"/>
  <c r="AI1644" i="8"/>
  <c r="DD1644" i="8" s="1"/>
  <c r="AH1644" i="8"/>
  <c r="CU1644" i="8" s="1"/>
  <c r="AG1644" i="8"/>
  <c r="AF1644" i="8"/>
  <c r="L1644" i="8"/>
  <c r="DH1643" i="8"/>
  <c r="DF1643" i="8"/>
  <c r="DC1643" i="8"/>
  <c r="AQ1643" i="8"/>
  <c r="AP1643" i="8"/>
  <c r="AO1643" i="8"/>
  <c r="AN1643" i="8"/>
  <c r="AM1643" i="8"/>
  <c r="AL1643" i="8"/>
  <c r="AK1643" i="8"/>
  <c r="AJ1643" i="8"/>
  <c r="AI1643" i="8"/>
  <c r="DD1643" i="8" s="1"/>
  <c r="AH1643" i="8"/>
  <c r="CU1643" i="8" s="1"/>
  <c r="AG1643" i="8"/>
  <c r="AF1643" i="8"/>
  <c r="L1643" i="8"/>
  <c r="DH1642" i="8"/>
  <c r="DF1642" i="8"/>
  <c r="DC1642" i="8"/>
  <c r="AQ1642" i="8"/>
  <c r="AP1642" i="8"/>
  <c r="AO1642" i="8"/>
  <c r="AN1642" i="8"/>
  <c r="AM1642" i="8"/>
  <c r="AL1642" i="8"/>
  <c r="AK1642" i="8"/>
  <c r="AJ1642" i="8"/>
  <c r="AI1642" i="8"/>
  <c r="DD1642" i="8" s="1"/>
  <c r="AH1642" i="8"/>
  <c r="CU1642" i="8" s="1"/>
  <c r="AG1642" i="8"/>
  <c r="AF1642" i="8"/>
  <c r="L1642" i="8"/>
  <c r="DH1641" i="8"/>
  <c r="DF1641" i="8"/>
  <c r="DC1641" i="8"/>
  <c r="AQ1641" i="8"/>
  <c r="AP1641" i="8"/>
  <c r="AO1641" i="8"/>
  <c r="AN1641" i="8"/>
  <c r="AM1641" i="8"/>
  <c r="AL1641" i="8"/>
  <c r="AK1641" i="8"/>
  <c r="AJ1641" i="8"/>
  <c r="AI1641" i="8"/>
  <c r="DD1641" i="8" s="1"/>
  <c r="AH1641" i="8"/>
  <c r="CU1641" i="8" s="1"/>
  <c r="AG1641" i="8"/>
  <c r="AF1641" i="8"/>
  <c r="L1641" i="8"/>
  <c r="DH1640" i="8"/>
  <c r="DF1640" i="8"/>
  <c r="DC1640" i="8"/>
  <c r="AQ1640" i="8"/>
  <c r="AP1640" i="8"/>
  <c r="AO1640" i="8"/>
  <c r="AN1640" i="8"/>
  <c r="AM1640" i="8"/>
  <c r="AL1640" i="8"/>
  <c r="AK1640" i="8"/>
  <c r="AJ1640" i="8"/>
  <c r="AI1640" i="8"/>
  <c r="DD1640" i="8" s="1"/>
  <c r="AH1640" i="8"/>
  <c r="CU1640" i="8" s="1"/>
  <c r="AG1640" i="8"/>
  <c r="AF1640" i="8"/>
  <c r="L1640" i="8"/>
  <c r="DH1639" i="8"/>
  <c r="DF1639" i="8"/>
  <c r="DC1639" i="8"/>
  <c r="AQ1639" i="8"/>
  <c r="AP1639" i="8"/>
  <c r="AO1639" i="8"/>
  <c r="AN1639" i="8"/>
  <c r="AM1639" i="8"/>
  <c r="AL1639" i="8"/>
  <c r="AK1639" i="8"/>
  <c r="AJ1639" i="8"/>
  <c r="AI1639" i="8"/>
  <c r="DD1639" i="8" s="1"/>
  <c r="AH1639" i="8"/>
  <c r="CU1639" i="8" s="1"/>
  <c r="AG1639" i="8"/>
  <c r="AF1639" i="8"/>
  <c r="L1639" i="8"/>
  <c r="DH1636" i="8"/>
  <c r="DF1636" i="8"/>
  <c r="DC1636" i="8"/>
  <c r="AQ1636" i="8"/>
  <c r="AP1636" i="8"/>
  <c r="AO1636" i="8"/>
  <c r="AN1636" i="8"/>
  <c r="AM1636" i="8"/>
  <c r="AL1636" i="8"/>
  <c r="AK1636" i="8"/>
  <c r="AJ1636" i="8"/>
  <c r="DD1636" i="8"/>
  <c r="AG1636" i="8"/>
  <c r="AF1636" i="8"/>
  <c r="L1636" i="8"/>
  <c r="DH1635" i="8"/>
  <c r="DF1635" i="8"/>
  <c r="DC1635" i="8"/>
  <c r="AQ1635" i="8"/>
  <c r="AP1635" i="8"/>
  <c r="AO1635" i="8"/>
  <c r="AN1635" i="8"/>
  <c r="AM1635" i="8"/>
  <c r="AL1635" i="8"/>
  <c r="AK1635" i="8"/>
  <c r="AJ1635" i="8"/>
  <c r="AI1635" i="8"/>
  <c r="DD1635" i="8" s="1"/>
  <c r="AH1635" i="8"/>
  <c r="CU1635" i="8" s="1"/>
  <c r="AG1635" i="8"/>
  <c r="AF1635" i="8"/>
  <c r="L1635" i="8"/>
  <c r="DH1634" i="8"/>
  <c r="DF1634" i="8"/>
  <c r="DC1634" i="8"/>
  <c r="AQ1634" i="8"/>
  <c r="AP1634" i="8"/>
  <c r="AO1634" i="8"/>
  <c r="AN1634" i="8"/>
  <c r="AM1634" i="8"/>
  <c r="AL1634" i="8"/>
  <c r="AK1634" i="8"/>
  <c r="AJ1634" i="8"/>
  <c r="AI1634" i="8"/>
  <c r="DD1634" i="8" s="1"/>
  <c r="AH1634" i="8"/>
  <c r="CU1634" i="8" s="1"/>
  <c r="AG1634" i="8"/>
  <c r="AF1634" i="8"/>
  <c r="L1634" i="8"/>
  <c r="L1633" i="8"/>
  <c r="CY1626" i="8"/>
  <c r="CY1570" i="8"/>
  <c r="CY1569" i="8"/>
  <c r="CY882" i="8"/>
  <c r="CW1626" i="8"/>
  <c r="CW1570" i="8"/>
  <c r="CW1569" i="8"/>
  <c r="CW882" i="8"/>
  <c r="CY1624" i="8"/>
  <c r="CY877" i="8"/>
  <c r="CY876" i="8"/>
  <c r="CW1624" i="8"/>
  <c r="CW877" i="8"/>
  <c r="CW876" i="8"/>
  <c r="CY1622" i="8"/>
  <c r="CW1622" i="8"/>
  <c r="CY1621" i="8"/>
  <c r="CY862" i="8"/>
  <c r="CW1621" i="8"/>
  <c r="CW862" i="8"/>
  <c r="CY1620" i="8"/>
  <c r="CY851" i="8"/>
  <c r="CW1620" i="8"/>
  <c r="CW851" i="8"/>
  <c r="CY832" i="8"/>
  <c r="CY831" i="8"/>
  <c r="CW832" i="8"/>
  <c r="CW831" i="8"/>
  <c r="CW830" i="8"/>
  <c r="CW829" i="8"/>
  <c r="CY830" i="8"/>
  <c r="CY829" i="8"/>
  <c r="CY107" i="8"/>
  <c r="CW107" i="8"/>
  <c r="CY827" i="8"/>
  <c r="CY826" i="8"/>
  <c r="CY104" i="8"/>
  <c r="CW827" i="8"/>
  <c r="CW826" i="8"/>
  <c r="CW104" i="8"/>
  <c r="CY825" i="8"/>
  <c r="CY824" i="8"/>
  <c r="CY102" i="8"/>
  <c r="CW825" i="8"/>
  <c r="CW824" i="8"/>
  <c r="CW102" i="8"/>
  <c r="CW1591" i="8"/>
  <c r="CW934" i="8"/>
  <c r="CW816" i="8"/>
  <c r="CW215" i="8"/>
  <c r="CY1616" i="8"/>
  <c r="CY1564" i="8"/>
  <c r="CY1563" i="8"/>
  <c r="CY813" i="8"/>
  <c r="CY704" i="8"/>
  <c r="CW1616" i="8"/>
  <c r="CW1564" i="8"/>
  <c r="CW1563" i="8"/>
  <c r="CW813" i="8"/>
  <c r="CW704" i="8"/>
  <c r="DH804" i="8"/>
  <c r="DF804" i="8"/>
  <c r="DH803" i="8"/>
  <c r="DW803" i="8" s="1"/>
  <c r="DF803" i="8"/>
  <c r="DV803" i="8" s="1"/>
  <c r="CY804" i="8"/>
  <c r="CW804" i="8"/>
  <c r="CY802" i="8"/>
  <c r="CY801" i="8"/>
  <c r="CW802" i="8"/>
  <c r="CW801" i="8"/>
  <c r="CY781" i="8"/>
  <c r="CY780" i="8"/>
  <c r="CW781" i="8"/>
  <c r="CW780" i="8"/>
  <c r="CY1562" i="8"/>
  <c r="CY1561" i="8"/>
  <c r="CY771" i="8"/>
  <c r="CY770" i="8"/>
  <c r="CW1562" i="8"/>
  <c r="CW1561" i="8"/>
  <c r="CW771" i="8"/>
  <c r="CW770" i="8"/>
  <c r="CY1560" i="8"/>
  <c r="CY1559" i="8"/>
  <c r="CY768" i="8"/>
  <c r="CW1560" i="8"/>
  <c r="CW1559" i="8"/>
  <c r="CW768" i="8"/>
  <c r="CY932" i="8"/>
  <c r="CW932" i="8"/>
  <c r="CY761" i="8"/>
  <c r="CW761" i="8"/>
  <c r="CY1553" i="8"/>
  <c r="CY746" i="8"/>
  <c r="CY696" i="8"/>
  <c r="CW1553" i="8"/>
  <c r="CW746" i="8"/>
  <c r="CW696" i="8"/>
  <c r="CY868" i="8"/>
  <c r="CY867" i="8"/>
  <c r="CY146" i="8"/>
  <c r="CW868" i="8"/>
  <c r="CW867" i="8"/>
  <c r="CW146" i="8"/>
  <c r="CY1601" i="8"/>
  <c r="CY1600" i="8"/>
  <c r="CY1552" i="8"/>
  <c r="CY1551" i="8"/>
  <c r="CY922" i="8"/>
  <c r="CY733" i="8"/>
  <c r="CW1601" i="8"/>
  <c r="CW1600" i="8"/>
  <c r="CW1552" i="8"/>
  <c r="CW1551" i="8"/>
  <c r="CW922" i="8"/>
  <c r="CW733" i="8"/>
  <c r="CY1598" i="8"/>
  <c r="CY921" i="8"/>
  <c r="CY915" i="8"/>
  <c r="CW1598" i="8"/>
  <c r="CW921" i="8"/>
  <c r="CW915" i="8"/>
  <c r="CY1593" i="8"/>
  <c r="CY744" i="8"/>
  <c r="CY743" i="8"/>
  <c r="CW1593" i="8"/>
  <c r="CW744" i="8"/>
  <c r="CW743" i="8"/>
  <c r="CY1591" i="8"/>
  <c r="CY934" i="8"/>
  <c r="CY816" i="8"/>
  <c r="CY1589" i="8"/>
  <c r="CW1589" i="8"/>
  <c r="CW760" i="8"/>
  <c r="CW759" i="8"/>
  <c r="CW37" i="8"/>
  <c r="CY1558" i="8"/>
  <c r="CW1558" i="8"/>
  <c r="CY760" i="8"/>
  <c r="CY759" i="8"/>
  <c r="CY37" i="8"/>
  <c r="CY1555" i="8"/>
  <c r="CY930" i="8"/>
  <c r="CY749" i="8"/>
  <c r="CY212" i="8"/>
  <c r="CW1555" i="8"/>
  <c r="CW930" i="8"/>
  <c r="CW749" i="8"/>
  <c r="CW212" i="8"/>
  <c r="L1546" i="8"/>
  <c r="L1545" i="8"/>
  <c r="L1544" i="8"/>
  <c r="AR1544" i="8"/>
  <c r="DU1544" i="8" s="1"/>
  <c r="AR1545" i="8"/>
  <c r="DU1545" i="8" s="1"/>
  <c r="AR1546" i="8"/>
  <c r="DU1546" i="8" s="1"/>
  <c r="DC410" i="8"/>
  <c r="CY410" i="8"/>
  <c r="CW410" i="8"/>
  <c r="CT410" i="8"/>
  <c r="AQ410" i="8"/>
  <c r="AP410" i="8"/>
  <c r="AO410" i="8"/>
  <c r="AN410" i="8"/>
  <c r="AM410" i="8"/>
  <c r="AL410" i="8"/>
  <c r="AK410" i="8"/>
  <c r="AJ410" i="8"/>
  <c r="AI410" i="8"/>
  <c r="DD410" i="8" s="1"/>
  <c r="AH410" i="8"/>
  <c r="CU410" i="8" s="1"/>
  <c r="AG410" i="8"/>
  <c r="AF410" i="8"/>
  <c r="AE410" i="8"/>
  <c r="L410" i="8"/>
  <c r="DH396" i="8"/>
  <c r="DF396" i="8"/>
  <c r="DC396" i="8"/>
  <c r="AQ396" i="8"/>
  <c r="AP396" i="8"/>
  <c r="AO396" i="8"/>
  <c r="AN396" i="8"/>
  <c r="AM396" i="8"/>
  <c r="AL396" i="8"/>
  <c r="AK396" i="8"/>
  <c r="AJ396" i="8"/>
  <c r="AI396" i="8"/>
  <c r="DD396" i="8" s="1"/>
  <c r="AH396" i="8"/>
  <c r="CC396" i="8" s="1"/>
  <c r="AG396" i="8"/>
  <c r="CL396" i="8" s="1"/>
  <c r="AF396" i="8"/>
  <c r="L396" i="8"/>
  <c r="AQ1129" i="8"/>
  <c r="AP1129" i="8"/>
  <c r="AO1129" i="8"/>
  <c r="AN1129" i="8"/>
  <c r="AM1129" i="8"/>
  <c r="AL1129" i="8"/>
  <c r="AK1129" i="8"/>
  <c r="AJ1129" i="8"/>
  <c r="AI1129" i="8"/>
  <c r="DD1129" i="8" s="1"/>
  <c r="AH1129" i="8"/>
  <c r="CU1129" i="8" s="1"/>
  <c r="AG1129" i="8"/>
  <c r="AF1129" i="8"/>
  <c r="L1129" i="8"/>
  <c r="AF126" i="11"/>
  <c r="AG126" i="11"/>
  <c r="AH126" i="11"/>
  <c r="AI126" i="11"/>
  <c r="AJ126" i="11"/>
  <c r="AK126" i="11"/>
  <c r="AL126" i="11"/>
  <c r="AM126" i="11"/>
  <c r="AN126" i="11"/>
  <c r="AO126" i="11"/>
  <c r="AP126" i="11"/>
  <c r="AQ126" i="11"/>
  <c r="L126" i="11"/>
  <c r="CY913" i="8"/>
  <c r="CW913" i="8"/>
  <c r="CY912" i="8"/>
  <c r="CW912" i="8"/>
  <c r="CY914" i="8"/>
  <c r="CW914" i="8"/>
  <c r="DH913" i="8"/>
  <c r="DF913" i="8"/>
  <c r="DC913" i="8"/>
  <c r="AQ913" i="8"/>
  <c r="AP913" i="8"/>
  <c r="AO913" i="8"/>
  <c r="AN913" i="8"/>
  <c r="AM913" i="8"/>
  <c r="AL913" i="8"/>
  <c r="AK913" i="8"/>
  <c r="AJ913" i="8"/>
  <c r="AI913" i="8"/>
  <c r="DD913" i="8" s="1"/>
  <c r="AH913" i="8"/>
  <c r="CU913" i="8" s="1"/>
  <c r="AG913" i="8"/>
  <c r="AF913" i="8"/>
  <c r="L913" i="8"/>
  <c r="CY911" i="8"/>
  <c r="CW911" i="8"/>
  <c r="CY910" i="8"/>
  <c r="CW910" i="8"/>
  <c r="DH911" i="8"/>
  <c r="DF911" i="8"/>
  <c r="DC911" i="8"/>
  <c r="AQ911" i="8"/>
  <c r="AP911" i="8"/>
  <c r="AO911" i="8"/>
  <c r="AN911" i="8"/>
  <c r="AM911" i="8"/>
  <c r="AL911" i="8"/>
  <c r="AK911" i="8"/>
  <c r="AJ911" i="8"/>
  <c r="AI911" i="8"/>
  <c r="DD911" i="8" s="1"/>
  <c r="AH911" i="8"/>
  <c r="CU911" i="8" s="1"/>
  <c r="AG911" i="8"/>
  <c r="AF911" i="8"/>
  <c r="L911" i="8"/>
  <c r="CY909" i="8"/>
  <c r="CW909" i="8"/>
  <c r="CY908" i="8"/>
  <c r="CW908" i="8"/>
  <c r="DH909" i="8"/>
  <c r="DF909" i="8"/>
  <c r="DC909" i="8"/>
  <c r="AQ909" i="8"/>
  <c r="AP909" i="8"/>
  <c r="AO909" i="8"/>
  <c r="AN909" i="8"/>
  <c r="AM909" i="8"/>
  <c r="AL909" i="8"/>
  <c r="AK909" i="8"/>
  <c r="AJ909" i="8"/>
  <c r="AI909" i="8"/>
  <c r="DD909" i="8" s="1"/>
  <c r="AH909" i="8"/>
  <c r="CU909" i="8" s="1"/>
  <c r="AG909" i="8"/>
  <c r="AF909" i="8"/>
  <c r="L909" i="8"/>
  <c r="AI727" i="8"/>
  <c r="DH906" i="8"/>
  <c r="DF906" i="8"/>
  <c r="CY906" i="8"/>
  <c r="CW906" i="8"/>
  <c r="CY905" i="8"/>
  <c r="CW905" i="8"/>
  <c r="CY904" i="8"/>
  <c r="CW904" i="8"/>
  <c r="DH905" i="8"/>
  <c r="DF905" i="8"/>
  <c r="DC905" i="8"/>
  <c r="AQ905" i="8"/>
  <c r="AP905" i="8"/>
  <c r="AO905" i="8"/>
  <c r="AN905" i="8"/>
  <c r="AM905" i="8"/>
  <c r="AL905" i="8"/>
  <c r="AK905" i="8"/>
  <c r="AJ905" i="8"/>
  <c r="AI905" i="8"/>
  <c r="DD905" i="8" s="1"/>
  <c r="AH905" i="8"/>
  <c r="CU905" i="8" s="1"/>
  <c r="AG905" i="8"/>
  <c r="AF905" i="8"/>
  <c r="L905" i="8"/>
  <c r="AF1010" i="8"/>
  <c r="AG1010" i="8"/>
  <c r="AH1010" i="8"/>
  <c r="CU1010" i="8" s="1"/>
  <c r="AI1010" i="8"/>
  <c r="DD1010" i="8" s="1"/>
  <c r="AJ1010" i="8"/>
  <c r="AK1010" i="8"/>
  <c r="AL1010" i="8"/>
  <c r="AM1010" i="8"/>
  <c r="AN1010" i="8"/>
  <c r="AO1010" i="8"/>
  <c r="AP1010" i="8"/>
  <c r="AQ1010" i="8"/>
  <c r="L1010" i="8"/>
  <c r="DH1726" i="8"/>
  <c r="CY1726" i="8"/>
  <c r="CW1726" i="8"/>
  <c r="DV1726" i="8" s="1"/>
  <c r="CY903" i="8"/>
  <c r="CW903" i="8"/>
  <c r="DC1726" i="8"/>
  <c r="L1726" i="8"/>
  <c r="CY902" i="8"/>
  <c r="CW902" i="8"/>
  <c r="CY901" i="8"/>
  <c r="CW901" i="8"/>
  <c r="DH902" i="8"/>
  <c r="DF902" i="8"/>
  <c r="DC902" i="8"/>
  <c r="AQ902" i="8"/>
  <c r="AP902" i="8"/>
  <c r="AO902" i="8"/>
  <c r="AN902" i="8"/>
  <c r="AM902" i="8"/>
  <c r="AL902" i="8"/>
  <c r="AK902" i="8"/>
  <c r="AJ902" i="8"/>
  <c r="AI902" i="8"/>
  <c r="DD902" i="8" s="1"/>
  <c r="AH902" i="8"/>
  <c r="CU902" i="8" s="1"/>
  <c r="AG902" i="8"/>
  <c r="AF902" i="8"/>
  <c r="L902" i="8"/>
  <c r="CY900" i="8"/>
  <c r="CW900" i="8"/>
  <c r="CY899" i="8"/>
  <c r="CW899" i="8"/>
  <c r="CY898" i="8"/>
  <c r="CW898" i="8"/>
  <c r="CY897" i="8"/>
  <c r="CW897" i="8"/>
  <c r="CY896" i="8"/>
  <c r="CW896" i="8"/>
  <c r="CY895" i="8"/>
  <c r="CW895" i="8"/>
  <c r="CY1623" i="8"/>
  <c r="CW1623" i="8"/>
  <c r="CY1572" i="8"/>
  <c r="CW1572" i="8"/>
  <c r="CY1571" i="8"/>
  <c r="CW1571" i="8"/>
  <c r="CY869" i="8"/>
  <c r="CW869" i="8"/>
  <c r="CY938" i="8"/>
  <c r="CW938" i="8"/>
  <c r="CY919" i="8"/>
  <c r="CW919" i="8"/>
  <c r="CY937" i="8"/>
  <c r="CW937" i="8"/>
  <c r="CY872" i="8"/>
  <c r="CW872" i="8"/>
  <c r="CY766" i="8"/>
  <c r="CW766" i="8"/>
  <c r="DF765" i="8"/>
  <c r="CY765" i="8"/>
  <c r="CW765" i="8"/>
  <c r="CY936" i="8"/>
  <c r="CW936" i="8"/>
  <c r="CY880" i="8"/>
  <c r="CW880" i="8"/>
  <c r="CY1628" i="8"/>
  <c r="CW1628" i="8"/>
  <c r="CY893" i="8"/>
  <c r="CW893" i="8"/>
  <c r="CW891" i="8"/>
  <c r="CY892" i="8"/>
  <c r="CW892" i="8"/>
  <c r="CY891" i="8"/>
  <c r="CY1588" i="8"/>
  <c r="CW1588" i="8"/>
  <c r="CY918" i="8"/>
  <c r="CW918" i="8"/>
  <c r="CY1629" i="8"/>
  <c r="CW1629" i="8"/>
  <c r="CY1592" i="8"/>
  <c r="CW1592" i="8"/>
  <c r="CY1627" i="8"/>
  <c r="CW1627" i="8"/>
  <c r="CY890" i="8"/>
  <c r="CW890" i="8"/>
  <c r="CY889" i="8"/>
  <c r="CW889" i="8"/>
  <c r="DH890" i="8"/>
  <c r="DF890" i="8"/>
  <c r="DC890" i="8"/>
  <c r="AQ890" i="8"/>
  <c r="AP890" i="8"/>
  <c r="AO890" i="8"/>
  <c r="AN890" i="8"/>
  <c r="AM890" i="8"/>
  <c r="AL890" i="8"/>
  <c r="AK890" i="8"/>
  <c r="AJ890" i="8"/>
  <c r="AI890" i="8"/>
  <c r="DD890" i="8" s="1"/>
  <c r="AH890" i="8"/>
  <c r="CU890" i="8" s="1"/>
  <c r="AG890" i="8"/>
  <c r="CL890" i="8" s="1"/>
  <c r="AF890" i="8"/>
  <c r="L890" i="8"/>
  <c r="CY887" i="8"/>
  <c r="CY888" i="8"/>
  <c r="CW887" i="8"/>
  <c r="CW888" i="8"/>
  <c r="CY886" i="8"/>
  <c r="CW886" i="8"/>
  <c r="CY165" i="8"/>
  <c r="CW165" i="8"/>
  <c r="DH888" i="8"/>
  <c r="DF888" i="8"/>
  <c r="DC888" i="8"/>
  <c r="AQ888" i="8"/>
  <c r="AP888" i="8"/>
  <c r="AO888" i="8"/>
  <c r="AN888" i="8"/>
  <c r="AM888" i="8"/>
  <c r="AL888" i="8"/>
  <c r="AK888" i="8"/>
  <c r="AJ888" i="8"/>
  <c r="AI888" i="8"/>
  <c r="DD888" i="8" s="1"/>
  <c r="AH888" i="8"/>
  <c r="CU888" i="8" s="1"/>
  <c r="AG888" i="8"/>
  <c r="AF888" i="8"/>
  <c r="L888" i="8"/>
  <c r="DH887" i="8"/>
  <c r="DF887" i="8"/>
  <c r="DC887" i="8"/>
  <c r="AQ887" i="8"/>
  <c r="AP887" i="8"/>
  <c r="AO887" i="8"/>
  <c r="AN887" i="8"/>
  <c r="AM887" i="8"/>
  <c r="AL887" i="8"/>
  <c r="AK887" i="8"/>
  <c r="AJ887" i="8"/>
  <c r="AI887" i="8"/>
  <c r="DD887" i="8" s="1"/>
  <c r="AH887" i="8"/>
  <c r="CU887" i="8" s="1"/>
  <c r="AG887" i="8"/>
  <c r="AF887" i="8"/>
  <c r="L887" i="8"/>
  <c r="CY885" i="8"/>
  <c r="CW885" i="8"/>
  <c r="CY884" i="8"/>
  <c r="CW884" i="8"/>
  <c r="CY883" i="8"/>
  <c r="CW883" i="8"/>
  <c r="CY881" i="8"/>
  <c r="CW881" i="8"/>
  <c r="DF857" i="8"/>
  <c r="CY857" i="8"/>
  <c r="CW857" i="8"/>
  <c r="CY856" i="8"/>
  <c r="CW856" i="8"/>
  <c r="CY854" i="8"/>
  <c r="CW854" i="8"/>
  <c r="CY853" i="8"/>
  <c r="CW853" i="8"/>
  <c r="CY852" i="8"/>
  <c r="CW852" i="8"/>
  <c r="CY850" i="8"/>
  <c r="CW850" i="8"/>
  <c r="CY1625" i="8"/>
  <c r="CW1625" i="8"/>
  <c r="CY848" i="8"/>
  <c r="CW848" i="8"/>
  <c r="CY861" i="8"/>
  <c r="CW861" i="8"/>
  <c r="CG861" i="8"/>
  <c r="CE861" i="8"/>
  <c r="CY860" i="8"/>
  <c r="CW860" i="8"/>
  <c r="CY859" i="8"/>
  <c r="CW859" i="8"/>
  <c r="CY858" i="8"/>
  <c r="CW858" i="8"/>
  <c r="CY1566" i="8"/>
  <c r="CW1566" i="8"/>
  <c r="CY814" i="8"/>
  <c r="CW814" i="8"/>
  <c r="AH8" i="8"/>
  <c r="CY1590" i="8"/>
  <c r="CY933" i="8"/>
  <c r="CW1590" i="8"/>
  <c r="CW933" i="8"/>
  <c r="CY815" i="8"/>
  <c r="CW815" i="8"/>
  <c r="CY847" i="8"/>
  <c r="CW847" i="8"/>
  <c r="CY846" i="8"/>
  <c r="CW846" i="8"/>
  <c r="CY1618" i="8"/>
  <c r="CW1618" i="8"/>
  <c r="CY845" i="8"/>
  <c r="CW845" i="8"/>
  <c r="CY844" i="8"/>
  <c r="CW844" i="8"/>
  <c r="CY843" i="8"/>
  <c r="CW843" i="8"/>
  <c r="CY842" i="8"/>
  <c r="CW842" i="8"/>
  <c r="CY840" i="8"/>
  <c r="CW840" i="8"/>
  <c r="CY841" i="8"/>
  <c r="CW841" i="8"/>
  <c r="CY838" i="8"/>
  <c r="CW838" i="8"/>
  <c r="CY837" i="8"/>
  <c r="CW837" i="8"/>
  <c r="CY836" i="8"/>
  <c r="CW836" i="8"/>
  <c r="CY835" i="8"/>
  <c r="CW835" i="8"/>
  <c r="CY834" i="8"/>
  <c r="CW834" i="8"/>
  <c r="CY828" i="8"/>
  <c r="CW828" i="8"/>
  <c r="CY823" i="8"/>
  <c r="CW823" i="8"/>
  <c r="CY822" i="8"/>
  <c r="CW822" i="8"/>
  <c r="CY821" i="8"/>
  <c r="CW821" i="8"/>
  <c r="CY820" i="8"/>
  <c r="CW820" i="8"/>
  <c r="CY819" i="8"/>
  <c r="CW819" i="8"/>
  <c r="CW818" i="8"/>
  <c r="CT818" i="8"/>
  <c r="CY817" i="8"/>
  <c r="CW817" i="8"/>
  <c r="CY1565" i="8"/>
  <c r="CW1565" i="8"/>
  <c r="CY706" i="8"/>
  <c r="CW706" i="8"/>
  <c r="CY812" i="8"/>
  <c r="CW812" i="8"/>
  <c r="CY811" i="8"/>
  <c r="CW811" i="8"/>
  <c r="CY810" i="8"/>
  <c r="CW810" i="8"/>
  <c r="CY809" i="8"/>
  <c r="CW809" i="8"/>
  <c r="CY808" i="8"/>
  <c r="CW808" i="8"/>
  <c r="CY807" i="8"/>
  <c r="CW807" i="8"/>
  <c r="CW806" i="8"/>
  <c r="CY806" i="8"/>
  <c r="CY805" i="8"/>
  <c r="CW805" i="8"/>
  <c r="CY800" i="8"/>
  <c r="CW800" i="8"/>
  <c r="CY799" i="8"/>
  <c r="CW799" i="8"/>
  <c r="CY798" i="8"/>
  <c r="CW798" i="8"/>
  <c r="CY797" i="8"/>
  <c r="CW797" i="8"/>
  <c r="CY796" i="8"/>
  <c r="CW796" i="8"/>
  <c r="CY795" i="8"/>
  <c r="CW795" i="8"/>
  <c r="CY794" i="8"/>
  <c r="CW794" i="8"/>
  <c r="CY793" i="8"/>
  <c r="CW793" i="8"/>
  <c r="CY1614" i="8"/>
  <c r="CW1614" i="8"/>
  <c r="CY792" i="8"/>
  <c r="CW792" i="8"/>
  <c r="CY791" i="8"/>
  <c r="CW791" i="8"/>
  <c r="CY790" i="8"/>
  <c r="CW790" i="8"/>
  <c r="CY789" i="8"/>
  <c r="CW789" i="8"/>
  <c r="CY788" i="8"/>
  <c r="CW788" i="8"/>
  <c r="CY787" i="8"/>
  <c r="CW787" i="8"/>
  <c r="CY786" i="8"/>
  <c r="CW786" i="8"/>
  <c r="CY785" i="8"/>
  <c r="CW785" i="8"/>
  <c r="CY784" i="8"/>
  <c r="CW784" i="8"/>
  <c r="CT784" i="8"/>
  <c r="CY783" i="8"/>
  <c r="CW783" i="8"/>
  <c r="CY779" i="8"/>
  <c r="CW779" i="8"/>
  <c r="DF741" i="8"/>
  <c r="CY778" i="8"/>
  <c r="CW778" i="8"/>
  <c r="CY777" i="8"/>
  <c r="CW777" i="8"/>
  <c r="CY776" i="8"/>
  <c r="CW776" i="8"/>
  <c r="CY775" i="8"/>
  <c r="CW775" i="8"/>
  <c r="CY774" i="8"/>
  <c r="CW774" i="8"/>
  <c r="DH769" i="8"/>
  <c r="DF769" i="8"/>
  <c r="DC769" i="8"/>
  <c r="AQ769" i="8"/>
  <c r="AP769" i="8"/>
  <c r="AO769" i="8"/>
  <c r="AN769" i="8"/>
  <c r="AM769" i="8"/>
  <c r="AL769" i="8"/>
  <c r="AK769" i="8"/>
  <c r="AJ769" i="8"/>
  <c r="AI769" i="8"/>
  <c r="DD769" i="8" s="1"/>
  <c r="AH769" i="8"/>
  <c r="AG769" i="8"/>
  <c r="AF769" i="8"/>
  <c r="L769" i="8"/>
  <c r="CY767" i="8"/>
  <c r="CW767" i="8"/>
  <c r="CY764" i="8"/>
  <c r="CW764" i="8"/>
  <c r="CY763" i="8"/>
  <c r="CW763" i="8"/>
  <c r="CY917" i="8"/>
  <c r="CW917" i="8"/>
  <c r="CT917" i="8"/>
  <c r="CY1557" i="8"/>
  <c r="CW1557" i="8"/>
  <c r="CY1556" i="8"/>
  <c r="CW1556" i="8"/>
  <c r="CY756" i="8"/>
  <c r="CW756" i="8"/>
  <c r="CY755" i="8"/>
  <c r="CW755" i="8"/>
  <c r="CY754" i="8"/>
  <c r="CW754" i="8"/>
  <c r="CY929" i="8"/>
  <c r="CW929" i="8"/>
  <c r="CT928" i="8"/>
  <c r="CT927" i="8"/>
  <c r="CT926" i="8"/>
  <c r="CT210" i="8"/>
  <c r="CT209" i="8"/>
  <c r="CY928" i="8"/>
  <c r="CW928" i="8"/>
  <c r="CY927" i="8"/>
  <c r="CW927" i="8"/>
  <c r="CY926" i="8"/>
  <c r="CW926" i="8"/>
  <c r="CY210" i="8"/>
  <c r="CW210" i="8"/>
  <c r="CY209" i="8"/>
  <c r="CW209" i="8"/>
  <c r="DH928" i="8"/>
  <c r="DF928" i="8"/>
  <c r="DH927" i="8"/>
  <c r="DF927" i="8"/>
  <c r="DH926" i="8"/>
  <c r="DF926" i="8"/>
  <c r="DH210" i="8"/>
  <c r="DF210" i="8"/>
  <c r="DH209" i="8"/>
  <c r="DF209" i="8"/>
  <c r="AQ928" i="8"/>
  <c r="AP928" i="8"/>
  <c r="AO928" i="8"/>
  <c r="AN928" i="8"/>
  <c r="AM928" i="8"/>
  <c r="AL928" i="8"/>
  <c r="AK928" i="8"/>
  <c r="AJ928" i="8"/>
  <c r="AI928" i="8"/>
  <c r="DD928" i="8" s="1"/>
  <c r="AH928" i="8"/>
  <c r="CU928" i="8" s="1"/>
  <c r="AG928" i="8"/>
  <c r="AF928" i="8"/>
  <c r="L928" i="8"/>
  <c r="AQ927" i="8"/>
  <c r="AP927" i="8"/>
  <c r="AO927" i="8"/>
  <c r="AN927" i="8"/>
  <c r="AM927" i="8"/>
  <c r="AL927" i="8"/>
  <c r="AK927" i="8"/>
  <c r="AJ927" i="8"/>
  <c r="AI927" i="8"/>
  <c r="DD927" i="8" s="1"/>
  <c r="AH927" i="8"/>
  <c r="CU927" i="8" s="1"/>
  <c r="AG927" i="8"/>
  <c r="AF927" i="8"/>
  <c r="L927" i="8"/>
  <c r="CY925" i="8"/>
  <c r="CW925" i="8"/>
  <c r="CY924" i="8"/>
  <c r="CW924" i="8"/>
  <c r="CT924" i="8"/>
  <c r="CY923" i="8"/>
  <c r="CW923" i="8"/>
  <c r="CY916" i="8"/>
  <c r="CW916" i="8"/>
  <c r="CT916" i="8"/>
  <c r="CY931" i="8"/>
  <c r="CW931" i="8"/>
  <c r="CW753" i="8"/>
  <c r="CY753" i="8"/>
  <c r="CY752" i="8"/>
  <c r="CW752" i="8"/>
  <c r="CY751" i="8"/>
  <c r="CW751" i="8"/>
  <c r="CY750" i="8"/>
  <c r="CW750" i="8"/>
  <c r="CY748" i="8"/>
  <c r="CW748" i="8"/>
  <c r="CY747" i="8"/>
  <c r="CW747" i="8"/>
  <c r="CY745" i="8"/>
  <c r="CW745" i="8"/>
  <c r="CY875" i="8"/>
  <c r="CY874" i="8"/>
  <c r="CY152" i="8"/>
  <c r="CW875" i="8"/>
  <c r="CW874" i="8"/>
  <c r="CW152" i="8"/>
  <c r="CY935" i="8"/>
  <c r="CW935" i="8"/>
  <c r="CW864" i="8"/>
  <c r="CY864" i="8"/>
  <c r="DF871" i="8"/>
  <c r="CW871" i="8"/>
  <c r="CY871" i="8"/>
  <c r="AI975" i="8"/>
  <c r="CY866" i="8"/>
  <c r="CW866" i="8"/>
  <c r="CY863" i="8"/>
  <c r="CW863" i="8"/>
  <c r="CY742" i="8"/>
  <c r="CW742" i="8"/>
  <c r="CY741" i="8"/>
  <c r="CY725" i="8"/>
  <c r="CW741" i="8"/>
  <c r="CW725" i="8"/>
  <c r="DH741" i="8"/>
  <c r="DH951" i="8"/>
  <c r="DW951" i="8" s="1"/>
  <c r="CW1554" i="8"/>
  <c r="CY1554" i="8"/>
  <c r="DH1554" i="8"/>
  <c r="DH1619" i="8"/>
  <c r="DW1619" i="8" s="1"/>
  <c r="CU713" i="8"/>
  <c r="DH1715" i="8"/>
  <c r="DW1715" i="8" s="1"/>
  <c r="DF1715" i="8"/>
  <c r="DV1715" i="8" s="1"/>
  <c r="DC1715" i="8"/>
  <c r="DH1714" i="8"/>
  <c r="DW1714" i="8" s="1"/>
  <c r="DF1714" i="8"/>
  <c r="DV1714" i="8" s="1"/>
  <c r="DC1714" i="8"/>
  <c r="DH1713" i="8"/>
  <c r="DF1713" i="8"/>
  <c r="DV1713" i="8" s="1"/>
  <c r="DC1713" i="8"/>
  <c r="DH1712" i="8"/>
  <c r="DW1712" i="8" s="1"/>
  <c r="DF1712" i="8"/>
  <c r="DV1712" i="8" s="1"/>
  <c r="DC1712" i="8"/>
  <c r="DH1711" i="8"/>
  <c r="DW1711" i="8" s="1"/>
  <c r="DF1711" i="8"/>
  <c r="DV1711" i="8" s="1"/>
  <c r="DC1711" i="8"/>
  <c r="DH1710" i="8"/>
  <c r="DW1710" i="8" s="1"/>
  <c r="DF1710" i="8"/>
  <c r="DV1710" i="8" s="1"/>
  <c r="DC1710" i="8"/>
  <c r="DH1709" i="8"/>
  <c r="DW1709" i="8" s="1"/>
  <c r="DF1709" i="8"/>
  <c r="DV1709" i="8" s="1"/>
  <c r="DC1709" i="8"/>
  <c r="DH1708" i="8"/>
  <c r="DW1708" i="8" s="1"/>
  <c r="DF1708" i="8"/>
  <c r="DC1708" i="8"/>
  <c r="DH1707" i="8"/>
  <c r="DF1707" i="8"/>
  <c r="DV1707" i="8" s="1"/>
  <c r="DC1707" i="8"/>
  <c r="DH1706" i="8"/>
  <c r="DF1706" i="8"/>
  <c r="DV1706" i="8" s="1"/>
  <c r="DC1706" i="8"/>
  <c r="DH1705" i="8"/>
  <c r="DW1705" i="8" s="1"/>
  <c r="DF1705" i="8"/>
  <c r="DV1705" i="8" s="1"/>
  <c r="DC1705" i="8"/>
  <c r="DH1704" i="8"/>
  <c r="DW1704" i="8" s="1"/>
  <c r="DF1704" i="8"/>
  <c r="DV1704" i="8" s="1"/>
  <c r="DC1704" i="8"/>
  <c r="DH1703" i="8"/>
  <c r="DW1703" i="8" s="1"/>
  <c r="DF1703" i="8"/>
  <c r="DV1703" i="8" s="1"/>
  <c r="DC1703" i="8"/>
  <c r="DH1702" i="8"/>
  <c r="DF1702" i="8"/>
  <c r="DV1702" i="8" s="1"/>
  <c r="DC1702" i="8"/>
  <c r="DH1701" i="8"/>
  <c r="DW1701" i="8" s="1"/>
  <c r="DF1701" i="8"/>
  <c r="DV1701" i="8" s="1"/>
  <c r="DC1701" i="8"/>
  <c r="DH1700" i="8"/>
  <c r="DW1700" i="8" s="1"/>
  <c r="DF1700" i="8"/>
  <c r="DV1700" i="8" s="1"/>
  <c r="DC1700" i="8"/>
  <c r="DH1699" i="8"/>
  <c r="DW1699" i="8" s="1"/>
  <c r="DF1699" i="8"/>
  <c r="DV1699" i="8" s="1"/>
  <c r="DC1699" i="8"/>
  <c r="DH1698" i="8"/>
  <c r="DW1698" i="8" s="1"/>
  <c r="DF1698" i="8"/>
  <c r="DV1698" i="8" s="1"/>
  <c r="DC1698" i="8"/>
  <c r="AQ1715" i="8"/>
  <c r="AP1715" i="8"/>
  <c r="AO1715" i="8"/>
  <c r="AN1715" i="8"/>
  <c r="AM1715" i="8"/>
  <c r="AL1715" i="8"/>
  <c r="AK1715" i="8"/>
  <c r="AJ1715" i="8"/>
  <c r="AI1715" i="8"/>
  <c r="DD1715" i="8" s="1"/>
  <c r="AH1715" i="8"/>
  <c r="AG1715" i="8"/>
  <c r="AF1715" i="8"/>
  <c r="L1715" i="8"/>
  <c r="AQ1714" i="8"/>
  <c r="AP1714" i="8"/>
  <c r="AO1714" i="8"/>
  <c r="AN1714" i="8"/>
  <c r="AM1714" i="8"/>
  <c r="AL1714" i="8"/>
  <c r="AK1714" i="8"/>
  <c r="AJ1714" i="8"/>
  <c r="AI1714" i="8"/>
  <c r="DD1714" i="8" s="1"/>
  <c r="AH1714" i="8"/>
  <c r="AG1714" i="8"/>
  <c r="AF1714" i="8"/>
  <c r="L1714" i="8"/>
  <c r="AQ1713" i="8"/>
  <c r="AP1713" i="8"/>
  <c r="AO1713" i="8"/>
  <c r="AN1713" i="8"/>
  <c r="AM1713" i="8"/>
  <c r="AL1713" i="8"/>
  <c r="AK1713" i="8"/>
  <c r="AJ1713" i="8"/>
  <c r="AI1713" i="8"/>
  <c r="DD1713" i="8" s="1"/>
  <c r="AH1713" i="8"/>
  <c r="AG1713" i="8"/>
  <c r="AF1713" i="8"/>
  <c r="L1713" i="8"/>
  <c r="AQ1712" i="8"/>
  <c r="AP1712" i="8"/>
  <c r="AO1712" i="8"/>
  <c r="AN1712" i="8"/>
  <c r="AM1712" i="8"/>
  <c r="AL1712" i="8"/>
  <c r="AK1712" i="8"/>
  <c r="AJ1712" i="8"/>
  <c r="AI1712" i="8"/>
  <c r="DD1712" i="8" s="1"/>
  <c r="AH1712" i="8"/>
  <c r="AG1712" i="8"/>
  <c r="AF1712" i="8"/>
  <c r="L1712" i="8"/>
  <c r="AQ1711" i="8"/>
  <c r="AP1711" i="8"/>
  <c r="AO1711" i="8"/>
  <c r="AN1711" i="8"/>
  <c r="AM1711" i="8"/>
  <c r="AL1711" i="8"/>
  <c r="AK1711" i="8"/>
  <c r="AJ1711" i="8"/>
  <c r="AI1711" i="8"/>
  <c r="DD1711" i="8" s="1"/>
  <c r="AH1711" i="8"/>
  <c r="AG1711" i="8"/>
  <c r="AF1711" i="8"/>
  <c r="L1711" i="8"/>
  <c r="AQ1710" i="8"/>
  <c r="AP1710" i="8"/>
  <c r="AO1710" i="8"/>
  <c r="AN1710" i="8"/>
  <c r="AM1710" i="8"/>
  <c r="AL1710" i="8"/>
  <c r="AK1710" i="8"/>
  <c r="AJ1710" i="8"/>
  <c r="AI1710" i="8"/>
  <c r="DD1710" i="8" s="1"/>
  <c r="AH1710" i="8"/>
  <c r="AG1710" i="8"/>
  <c r="AF1710" i="8"/>
  <c r="L1710" i="8"/>
  <c r="AQ1709" i="8"/>
  <c r="AP1709" i="8"/>
  <c r="AO1709" i="8"/>
  <c r="AN1709" i="8"/>
  <c r="AM1709" i="8"/>
  <c r="AL1709" i="8"/>
  <c r="AK1709" i="8"/>
  <c r="AJ1709" i="8"/>
  <c r="AI1709" i="8"/>
  <c r="DD1709" i="8" s="1"/>
  <c r="AH1709" i="8"/>
  <c r="AG1709" i="8"/>
  <c r="AF1709" i="8"/>
  <c r="L1709" i="8"/>
  <c r="AQ1708" i="8"/>
  <c r="AP1708" i="8"/>
  <c r="AO1708" i="8"/>
  <c r="AN1708" i="8"/>
  <c r="AM1708" i="8"/>
  <c r="AL1708" i="8"/>
  <c r="AK1708" i="8"/>
  <c r="AJ1708" i="8"/>
  <c r="AI1708" i="8"/>
  <c r="DD1708" i="8" s="1"/>
  <c r="AH1708" i="8"/>
  <c r="AG1708" i="8"/>
  <c r="AF1708" i="8"/>
  <c r="L1708" i="8"/>
  <c r="AQ1707" i="8"/>
  <c r="AP1707" i="8"/>
  <c r="AO1707" i="8"/>
  <c r="AN1707" i="8"/>
  <c r="AM1707" i="8"/>
  <c r="AL1707" i="8"/>
  <c r="AK1707" i="8"/>
  <c r="AJ1707" i="8"/>
  <c r="AI1707" i="8"/>
  <c r="DD1707" i="8" s="1"/>
  <c r="AH1707" i="8"/>
  <c r="AG1707" i="8"/>
  <c r="AF1707" i="8"/>
  <c r="L1707" i="8"/>
  <c r="AQ1706" i="8"/>
  <c r="AP1706" i="8"/>
  <c r="AO1706" i="8"/>
  <c r="AN1706" i="8"/>
  <c r="AM1706" i="8"/>
  <c r="AL1706" i="8"/>
  <c r="AK1706" i="8"/>
  <c r="AJ1706" i="8"/>
  <c r="AI1706" i="8"/>
  <c r="DD1706" i="8" s="1"/>
  <c r="AH1706" i="8"/>
  <c r="AG1706" i="8"/>
  <c r="AF1706" i="8"/>
  <c r="L1706" i="8"/>
  <c r="AQ1705" i="8"/>
  <c r="AP1705" i="8"/>
  <c r="AO1705" i="8"/>
  <c r="AN1705" i="8"/>
  <c r="AM1705" i="8"/>
  <c r="AL1705" i="8"/>
  <c r="AK1705" i="8"/>
  <c r="AJ1705" i="8"/>
  <c r="AI1705" i="8"/>
  <c r="DD1705" i="8" s="1"/>
  <c r="AH1705" i="8"/>
  <c r="AG1705" i="8"/>
  <c r="AF1705" i="8"/>
  <c r="L1705" i="8"/>
  <c r="AQ1704" i="8"/>
  <c r="AP1704" i="8"/>
  <c r="AO1704" i="8"/>
  <c r="AN1704" i="8"/>
  <c r="AM1704" i="8"/>
  <c r="AL1704" i="8"/>
  <c r="AK1704" i="8"/>
  <c r="AJ1704" i="8"/>
  <c r="AI1704" i="8"/>
  <c r="DD1704" i="8" s="1"/>
  <c r="AH1704" i="8"/>
  <c r="AG1704" i="8"/>
  <c r="AF1704" i="8"/>
  <c r="L1704" i="8"/>
  <c r="AQ1703" i="8"/>
  <c r="AP1703" i="8"/>
  <c r="AO1703" i="8"/>
  <c r="AN1703" i="8"/>
  <c r="AM1703" i="8"/>
  <c r="AL1703" i="8"/>
  <c r="AK1703" i="8"/>
  <c r="AJ1703" i="8"/>
  <c r="AI1703" i="8"/>
  <c r="DD1703" i="8" s="1"/>
  <c r="AH1703" i="8"/>
  <c r="AG1703" i="8"/>
  <c r="AF1703" i="8"/>
  <c r="L1703" i="8"/>
  <c r="AQ1702" i="8"/>
  <c r="AP1702" i="8"/>
  <c r="AO1702" i="8"/>
  <c r="AN1702" i="8"/>
  <c r="AM1702" i="8"/>
  <c r="AL1702" i="8"/>
  <c r="AK1702" i="8"/>
  <c r="AJ1702" i="8"/>
  <c r="AI1702" i="8"/>
  <c r="DD1702" i="8" s="1"/>
  <c r="AH1702" i="8"/>
  <c r="AG1702" i="8"/>
  <c r="AF1702" i="8"/>
  <c r="L1702" i="8"/>
  <c r="AQ1701" i="8"/>
  <c r="AP1701" i="8"/>
  <c r="AO1701" i="8"/>
  <c r="AN1701" i="8"/>
  <c r="AM1701" i="8"/>
  <c r="AL1701" i="8"/>
  <c r="AK1701" i="8"/>
  <c r="AJ1701" i="8"/>
  <c r="AI1701" i="8"/>
  <c r="DD1701" i="8" s="1"/>
  <c r="AH1701" i="8"/>
  <c r="AG1701" i="8"/>
  <c r="AF1701" i="8"/>
  <c r="L1701" i="8"/>
  <c r="AQ1700" i="8"/>
  <c r="AP1700" i="8"/>
  <c r="AO1700" i="8"/>
  <c r="AN1700" i="8"/>
  <c r="AM1700" i="8"/>
  <c r="AL1700" i="8"/>
  <c r="AK1700" i="8"/>
  <c r="AJ1700" i="8"/>
  <c r="AI1700" i="8"/>
  <c r="DD1700" i="8" s="1"/>
  <c r="AH1700" i="8"/>
  <c r="AG1700" i="8"/>
  <c r="AF1700" i="8"/>
  <c r="L1700" i="8"/>
  <c r="AQ1699" i="8"/>
  <c r="AP1699" i="8"/>
  <c r="AO1699" i="8"/>
  <c r="AN1699" i="8"/>
  <c r="AM1699" i="8"/>
  <c r="AL1699" i="8"/>
  <c r="AK1699" i="8"/>
  <c r="AJ1699" i="8"/>
  <c r="AI1699" i="8"/>
  <c r="DD1699" i="8" s="1"/>
  <c r="AH1699" i="8"/>
  <c r="AG1699" i="8"/>
  <c r="AF1699" i="8"/>
  <c r="L1699" i="8"/>
  <c r="AQ1698" i="8"/>
  <c r="AP1698" i="8"/>
  <c r="AO1698" i="8"/>
  <c r="AN1698" i="8"/>
  <c r="AM1698" i="8"/>
  <c r="AL1698" i="8"/>
  <c r="AK1698" i="8"/>
  <c r="AJ1698" i="8"/>
  <c r="AI1698" i="8"/>
  <c r="DD1698" i="8" s="1"/>
  <c r="AH1698" i="8"/>
  <c r="AG1698" i="8"/>
  <c r="AF1698" i="8"/>
  <c r="L1698" i="8"/>
  <c r="DH1697" i="8"/>
  <c r="DW1697" i="8" s="1"/>
  <c r="DF1697" i="8"/>
  <c r="DV1697" i="8" s="1"/>
  <c r="DC1697" i="8"/>
  <c r="AQ1697" i="8"/>
  <c r="AP1697" i="8"/>
  <c r="AO1697" i="8"/>
  <c r="AN1697" i="8"/>
  <c r="AM1697" i="8"/>
  <c r="AL1697" i="8"/>
  <c r="AK1697" i="8"/>
  <c r="AJ1697" i="8"/>
  <c r="AI1697" i="8"/>
  <c r="DD1697" i="8" s="1"/>
  <c r="AH1697" i="8"/>
  <c r="AG1697" i="8"/>
  <c r="AF1697" i="8"/>
  <c r="L1697" i="8"/>
  <c r="DH1046" i="8"/>
  <c r="DF1046" i="8"/>
  <c r="DC1046" i="8"/>
  <c r="AQ1046" i="8"/>
  <c r="AP1046" i="8"/>
  <c r="AO1046" i="8"/>
  <c r="AN1046" i="8"/>
  <c r="AM1046" i="8"/>
  <c r="AL1046" i="8"/>
  <c r="AK1046" i="8"/>
  <c r="AJ1046" i="8"/>
  <c r="AI1046" i="8"/>
  <c r="DD1046" i="8" s="1"/>
  <c r="AH1046" i="8"/>
  <c r="CU1046" i="8" s="1"/>
  <c r="AG1046" i="8"/>
  <c r="AF1046" i="8"/>
  <c r="L1046" i="8"/>
  <c r="DH1049" i="8"/>
  <c r="DF1049" i="8"/>
  <c r="DC1049" i="8"/>
  <c r="AQ1049" i="8"/>
  <c r="AP1049" i="8"/>
  <c r="AO1049" i="8"/>
  <c r="AN1049" i="8"/>
  <c r="AM1049" i="8"/>
  <c r="AL1049" i="8"/>
  <c r="AK1049" i="8"/>
  <c r="AJ1049" i="8"/>
  <c r="AI1049" i="8"/>
  <c r="DD1049" i="8" s="1"/>
  <c r="AH1049" i="8"/>
  <c r="CU1049" i="8" s="1"/>
  <c r="AG1049" i="8"/>
  <c r="AF1049" i="8"/>
  <c r="L1049" i="8"/>
  <c r="AQ1048" i="8"/>
  <c r="AP1048" i="8"/>
  <c r="AO1048" i="8"/>
  <c r="AN1048" i="8"/>
  <c r="AM1048" i="8"/>
  <c r="AL1048" i="8"/>
  <c r="AK1048" i="8"/>
  <c r="AJ1048" i="8"/>
  <c r="AI1048" i="8"/>
  <c r="AH1048" i="8"/>
  <c r="AG1048" i="8"/>
  <c r="AF1048" i="8"/>
  <c r="L1048" i="8"/>
  <c r="DH1047" i="8"/>
  <c r="DW1047" i="8" s="1"/>
  <c r="DF1047" i="8"/>
  <c r="DV1047" i="8" s="1"/>
  <c r="DC1047" i="8"/>
  <c r="AQ1047" i="8"/>
  <c r="AP1047" i="8"/>
  <c r="AO1047" i="8"/>
  <c r="AN1047" i="8"/>
  <c r="AM1047" i="8"/>
  <c r="AL1047" i="8"/>
  <c r="AK1047" i="8"/>
  <c r="AJ1047" i="8"/>
  <c r="AI1047" i="8"/>
  <c r="DD1047" i="8" s="1"/>
  <c r="AH1047" i="8"/>
  <c r="CU1047" i="8" s="1"/>
  <c r="AG1047" i="8"/>
  <c r="AF1047" i="8"/>
  <c r="L1047" i="8"/>
  <c r="DH1042" i="8"/>
  <c r="DF1042" i="8"/>
  <c r="AQ1042" i="8"/>
  <c r="AP1042" i="8"/>
  <c r="AO1042" i="8"/>
  <c r="AN1042" i="8"/>
  <c r="AM1042" i="8"/>
  <c r="AL1042" i="8"/>
  <c r="AK1042" i="8"/>
  <c r="AJ1042" i="8"/>
  <c r="AI1042" i="8"/>
  <c r="DD1042" i="8" s="1"/>
  <c r="AH1042" i="8"/>
  <c r="CU1042" i="8" s="1"/>
  <c r="AG1042" i="8"/>
  <c r="AF1042" i="8"/>
  <c r="L1042" i="8"/>
  <c r="DH1716" i="8"/>
  <c r="DW1716" i="8" s="1"/>
  <c r="DF1716" i="8"/>
  <c r="DV1716" i="8" s="1"/>
  <c r="AQ1717" i="8"/>
  <c r="AP1717" i="8"/>
  <c r="AO1717" i="8"/>
  <c r="AN1717" i="8"/>
  <c r="AM1717" i="8"/>
  <c r="AL1717" i="8"/>
  <c r="AK1717" i="8"/>
  <c r="AJ1717" i="8"/>
  <c r="AI1717" i="8"/>
  <c r="DD1717" i="8" s="1"/>
  <c r="AH1717" i="8"/>
  <c r="CU1717" i="8" s="1"/>
  <c r="AG1717" i="8"/>
  <c r="AF1717" i="8"/>
  <c r="L1717" i="8"/>
  <c r="AQ1725" i="8"/>
  <c r="AP1725" i="8"/>
  <c r="AO1725" i="8"/>
  <c r="AN1725" i="8"/>
  <c r="AM1725" i="8"/>
  <c r="AL1725" i="8"/>
  <c r="AK1725" i="8"/>
  <c r="AJ1725" i="8"/>
  <c r="AI1725" i="8"/>
  <c r="DH1725" i="8" s="1"/>
  <c r="AH1725" i="8"/>
  <c r="CU1725" i="8" s="1"/>
  <c r="AG1725" i="8"/>
  <c r="AF1725" i="8"/>
  <c r="AQ1716" i="8"/>
  <c r="AP1716" i="8"/>
  <c r="AO1716" i="8"/>
  <c r="AN1716" i="8"/>
  <c r="AM1716" i="8"/>
  <c r="AL1716" i="8"/>
  <c r="AK1716" i="8"/>
  <c r="AJ1716" i="8"/>
  <c r="AI1716" i="8"/>
  <c r="DD1716" i="8" s="1"/>
  <c r="AH1716" i="8"/>
  <c r="AG1716" i="8"/>
  <c r="AF1716" i="8"/>
  <c r="L1725" i="8"/>
  <c r="L1716" i="8"/>
  <c r="DH1542" i="8"/>
  <c r="DW1542" i="8" s="1"/>
  <c r="DF1542" i="8"/>
  <c r="DV1542" i="8" s="1"/>
  <c r="DC1542" i="8"/>
  <c r="AQ1542" i="8"/>
  <c r="AP1542" i="8"/>
  <c r="AO1542" i="8"/>
  <c r="AN1542" i="8"/>
  <c r="AM1542" i="8"/>
  <c r="AL1542" i="8"/>
  <c r="AK1542" i="8"/>
  <c r="AJ1542" i="8"/>
  <c r="AI1542" i="8"/>
  <c r="DD1542" i="8" s="1"/>
  <c r="AH1542" i="8"/>
  <c r="AG1542" i="8"/>
  <c r="AF1542" i="8"/>
  <c r="L1542" i="8"/>
  <c r="DH1237" i="8"/>
  <c r="DW1237" i="8" s="1"/>
  <c r="DF1237" i="8"/>
  <c r="DV1237" i="8" s="1"/>
  <c r="DC1237" i="8"/>
  <c r="AQ1237" i="8"/>
  <c r="AP1237" i="8"/>
  <c r="AO1237" i="8"/>
  <c r="AN1237" i="8"/>
  <c r="AM1237" i="8"/>
  <c r="AL1237" i="8"/>
  <c r="AK1237" i="8"/>
  <c r="AJ1237" i="8"/>
  <c r="AI1237" i="8"/>
  <c r="DD1237" i="8" s="1"/>
  <c r="AH1237" i="8"/>
  <c r="AG1237" i="8"/>
  <c r="AF1237" i="8"/>
  <c r="L1237" i="8"/>
  <c r="DH1547" i="8"/>
  <c r="DW1547" i="8" s="1"/>
  <c r="DF1547" i="8"/>
  <c r="DV1547" i="8" s="1"/>
  <c r="DC1547" i="8"/>
  <c r="AQ1547" i="8"/>
  <c r="AP1547" i="8"/>
  <c r="AO1547" i="8"/>
  <c r="AN1547" i="8"/>
  <c r="AM1547" i="8"/>
  <c r="AL1547" i="8"/>
  <c r="AK1547" i="8"/>
  <c r="AJ1547" i="8"/>
  <c r="AI1547" i="8"/>
  <c r="DD1547" i="8" s="1"/>
  <c r="AH1547" i="8"/>
  <c r="AG1547" i="8"/>
  <c r="AF1547" i="8"/>
  <c r="L1547" i="8"/>
  <c r="DC1526" i="8"/>
  <c r="AQ1526" i="8"/>
  <c r="AP1526" i="8"/>
  <c r="AO1526" i="8"/>
  <c r="AN1526" i="8"/>
  <c r="AM1526" i="8"/>
  <c r="AL1526" i="8"/>
  <c r="AK1526" i="8"/>
  <c r="AJ1526" i="8"/>
  <c r="AI1526" i="8"/>
  <c r="DD1526" i="8" s="1"/>
  <c r="AH1526" i="8"/>
  <c r="CU1526" i="8" s="1"/>
  <c r="AG1526" i="8"/>
  <c r="AF1526" i="8"/>
  <c r="L1526" i="8"/>
  <c r="DH1503" i="8"/>
  <c r="DF1503" i="8"/>
  <c r="DC1503" i="8"/>
  <c r="AQ1503" i="8"/>
  <c r="AP1503" i="8"/>
  <c r="AO1503" i="8"/>
  <c r="AN1503" i="8"/>
  <c r="AM1503" i="8"/>
  <c r="AL1503" i="8"/>
  <c r="AK1503" i="8"/>
  <c r="AJ1503" i="8"/>
  <c r="AI1503" i="8"/>
  <c r="DD1503" i="8" s="1"/>
  <c r="AH1503" i="8"/>
  <c r="AG1503" i="8"/>
  <c r="AF1503" i="8"/>
  <c r="L1503" i="8"/>
  <c r="DH1502" i="8"/>
  <c r="DF1502" i="8"/>
  <c r="DC1502" i="8"/>
  <c r="AQ1502" i="8"/>
  <c r="AP1502" i="8"/>
  <c r="AO1502" i="8"/>
  <c r="AN1502" i="8"/>
  <c r="AM1502" i="8"/>
  <c r="AL1502" i="8"/>
  <c r="AK1502" i="8"/>
  <c r="AJ1502" i="8"/>
  <c r="AI1502" i="8"/>
  <c r="DD1502" i="8" s="1"/>
  <c r="AH1502" i="8"/>
  <c r="AG1502" i="8"/>
  <c r="AF1502" i="8"/>
  <c r="L1502" i="8"/>
  <c r="DH1501" i="8"/>
  <c r="DF1501" i="8"/>
  <c r="DC1501" i="8"/>
  <c r="AQ1501" i="8"/>
  <c r="AP1501" i="8"/>
  <c r="AO1501" i="8"/>
  <c r="AN1501" i="8"/>
  <c r="AM1501" i="8"/>
  <c r="AL1501" i="8"/>
  <c r="AK1501" i="8"/>
  <c r="AJ1501" i="8"/>
  <c r="AI1501" i="8"/>
  <c r="DD1501" i="8" s="1"/>
  <c r="AH1501" i="8"/>
  <c r="AG1501" i="8"/>
  <c r="AF1501" i="8"/>
  <c r="L1501" i="8"/>
  <c r="CQ318" i="8" l="1"/>
  <c r="CR318" i="8"/>
  <c r="DX1766" i="8"/>
  <c r="DX1765" i="8"/>
  <c r="DY1765" i="8"/>
  <c r="DX1764" i="8"/>
  <c r="DY1764" i="8"/>
  <c r="DX1763" i="8"/>
  <c r="DY1763" i="8"/>
  <c r="DX1762" i="8"/>
  <c r="DY1762" i="8"/>
  <c r="DX1761" i="8"/>
  <c r="DY1761" i="8"/>
  <c r="DX1760" i="8"/>
  <c r="DY1760" i="8"/>
  <c r="DX1759" i="8"/>
  <c r="DY1759" i="8"/>
  <c r="DX1758" i="8"/>
  <c r="DY1758" i="8"/>
  <c r="DX1757" i="8"/>
  <c r="DY1757" i="8"/>
  <c r="DX1756" i="8"/>
  <c r="DY1756" i="8"/>
  <c r="DX1755" i="8"/>
  <c r="DY1755" i="8"/>
  <c r="DX1754" i="8"/>
  <c r="DY1754" i="8"/>
  <c r="DX1858" i="8"/>
  <c r="DY1858" i="8"/>
  <c r="DX1857" i="8"/>
  <c r="DY1857" i="8"/>
  <c r="DX1856" i="8"/>
  <c r="DY1856" i="8"/>
  <c r="DX1855" i="8"/>
  <c r="DY1855" i="8"/>
  <c r="DX1854" i="8"/>
  <c r="DY1854" i="8"/>
  <c r="DX1853" i="8"/>
  <c r="DY1853" i="8"/>
  <c r="DX1852" i="8"/>
  <c r="DY1852" i="8"/>
  <c r="DX1851" i="8"/>
  <c r="DY1851" i="8"/>
  <c r="DX1850" i="8"/>
  <c r="DY1850" i="8"/>
  <c r="DX1849" i="8"/>
  <c r="DY1849" i="8"/>
  <c r="DX1848" i="8"/>
  <c r="DY1848" i="8"/>
  <c r="DX1847" i="8"/>
  <c r="DY1847" i="8"/>
  <c r="DX1846" i="8"/>
  <c r="DY1846" i="8"/>
  <c r="DX1845" i="8"/>
  <c r="DY1845" i="8"/>
  <c r="DX1844" i="8"/>
  <c r="DY1844" i="8"/>
  <c r="DX1843" i="8"/>
  <c r="DY1843" i="8"/>
  <c r="DX1842" i="8"/>
  <c r="DY1842" i="8"/>
  <c r="DX1841" i="8"/>
  <c r="DY1841" i="8"/>
  <c r="DX1840" i="8"/>
  <c r="DY1840" i="8"/>
  <c r="DX1839" i="8"/>
  <c r="DY1839" i="8"/>
  <c r="DX1838" i="8"/>
  <c r="DY1838" i="8"/>
  <c r="DX1837" i="8"/>
  <c r="DY1837" i="8"/>
  <c r="DX1836" i="8"/>
  <c r="DY1836" i="8"/>
  <c r="DX1835" i="8"/>
  <c r="DY1835" i="8"/>
  <c r="DX1834" i="8"/>
  <c r="DY1834" i="8"/>
  <c r="DX1833" i="8"/>
  <c r="DY1833" i="8"/>
  <c r="DX1832" i="8"/>
  <c r="DY1832" i="8"/>
  <c r="DX1831" i="8"/>
  <c r="DY1831" i="8"/>
  <c r="DX1830" i="8"/>
  <c r="DY1830" i="8"/>
  <c r="DX1829" i="8"/>
  <c r="DY1829" i="8"/>
  <c r="DX1828" i="8"/>
  <c r="DY1828" i="8"/>
  <c r="DX1827" i="8"/>
  <c r="DY1827" i="8"/>
  <c r="DX1826" i="8"/>
  <c r="DY1826" i="8"/>
  <c r="DX1825" i="8"/>
  <c r="DY1825" i="8"/>
  <c r="DX1824" i="8"/>
  <c r="DY1824" i="8"/>
  <c r="DX1823" i="8"/>
  <c r="DY1823" i="8"/>
  <c r="DX1822" i="8"/>
  <c r="DY1822" i="8"/>
  <c r="DX1821" i="8"/>
  <c r="DY1821" i="8"/>
  <c r="DX1820" i="8"/>
  <c r="DY1820" i="8"/>
  <c r="DX1819" i="8"/>
  <c r="DY1819" i="8"/>
  <c r="DX1818" i="8"/>
  <c r="DY1818" i="8"/>
  <c r="DX1817" i="8"/>
  <c r="DY1817" i="8"/>
  <c r="DX1816" i="8"/>
  <c r="DY1816" i="8"/>
  <c r="DX1815" i="8"/>
  <c r="DY1815" i="8"/>
  <c r="DX1814" i="8"/>
  <c r="DY1814" i="8"/>
  <c r="DX1813" i="8"/>
  <c r="DY1813" i="8"/>
  <c r="DX1812" i="8"/>
  <c r="DY1812" i="8"/>
  <c r="DX1811" i="8"/>
  <c r="DY1811" i="8"/>
  <c r="DX1810" i="8"/>
  <c r="DY1810" i="8"/>
  <c r="DX1809" i="8"/>
  <c r="DY1809" i="8"/>
  <c r="DX1808" i="8"/>
  <c r="DY1808" i="8"/>
  <c r="DX1807" i="8"/>
  <c r="DY1807" i="8"/>
  <c r="DX1806" i="8"/>
  <c r="DY1806" i="8"/>
  <c r="DX1805" i="8"/>
  <c r="DY1805" i="8"/>
  <c r="DX1804" i="8"/>
  <c r="DY1804" i="8"/>
  <c r="DX1803" i="8"/>
  <c r="DY1803" i="8"/>
  <c r="DX1802" i="8"/>
  <c r="DY1802" i="8"/>
  <c r="DX1801" i="8"/>
  <c r="DY1801" i="8"/>
  <c r="DX1800" i="8"/>
  <c r="DY1800" i="8"/>
  <c r="DX1799" i="8"/>
  <c r="DY1799" i="8"/>
  <c r="DX1798" i="8"/>
  <c r="DY1798" i="8"/>
  <c r="DX1797" i="8"/>
  <c r="DY1797" i="8"/>
  <c r="DX1796" i="8"/>
  <c r="DY1796" i="8"/>
  <c r="DX1795" i="8"/>
  <c r="DY1795" i="8"/>
  <c r="DX1794" i="8"/>
  <c r="DY1794" i="8"/>
  <c r="DX1793" i="8"/>
  <c r="DY1793" i="8"/>
  <c r="DX1792" i="8"/>
  <c r="DY1792" i="8"/>
  <c r="DX1791" i="8"/>
  <c r="DY1791" i="8"/>
  <c r="DX1790" i="8"/>
  <c r="DY1790" i="8"/>
  <c r="DX1789" i="8"/>
  <c r="DY1789" i="8"/>
  <c r="DX1788" i="8"/>
  <c r="DY1788" i="8"/>
  <c r="DX1787" i="8"/>
  <c r="DY1787" i="8"/>
  <c r="DX1786" i="8"/>
  <c r="DY1786" i="8"/>
  <c r="DX1785" i="8"/>
  <c r="DY1785" i="8"/>
  <c r="DX1784" i="8"/>
  <c r="DY1784" i="8"/>
  <c r="DX1783" i="8"/>
  <c r="DY1783" i="8"/>
  <c r="DX1782" i="8"/>
  <c r="DY1782" i="8"/>
  <c r="DX1781" i="8"/>
  <c r="DY1781" i="8"/>
  <c r="DX1780" i="8"/>
  <c r="DY1780" i="8"/>
  <c r="DX1779" i="8"/>
  <c r="DY1779" i="8"/>
  <c r="DX1778" i="8"/>
  <c r="DY1778" i="8"/>
  <c r="DX1777" i="8"/>
  <c r="DY1777" i="8"/>
  <c r="DX1776" i="8"/>
  <c r="DY1776" i="8"/>
  <c r="DX1775" i="8"/>
  <c r="DY1775" i="8"/>
  <c r="DX1774" i="8"/>
  <c r="DY1774" i="8"/>
  <c r="DX1773" i="8"/>
  <c r="DY1773" i="8"/>
  <c r="DX1772" i="8"/>
  <c r="DY1772" i="8"/>
  <c r="DX1771" i="8"/>
  <c r="DY1771" i="8"/>
  <c r="DX1770" i="8"/>
  <c r="DY1770" i="8"/>
  <c r="DX1769" i="8"/>
  <c r="DY1769" i="8"/>
  <c r="DX1768" i="8"/>
  <c r="DY1768" i="8"/>
  <c r="DX1874" i="8"/>
  <c r="DY1874" i="8"/>
  <c r="DX1873" i="8"/>
  <c r="DY1873" i="8"/>
  <c r="DX1872" i="8"/>
  <c r="DY1872" i="8"/>
  <c r="DX1871" i="8"/>
  <c r="DY1871" i="8"/>
  <c r="DX1870" i="8"/>
  <c r="DY1870" i="8"/>
  <c r="DX1869" i="8"/>
  <c r="DY1869" i="8"/>
  <c r="DX1868" i="8"/>
  <c r="DX1867" i="8"/>
  <c r="DY1867" i="8"/>
  <c r="DX1866" i="8"/>
  <c r="DY1866" i="8"/>
  <c r="DX1865" i="8"/>
  <c r="DY1865" i="8"/>
  <c r="DX1864" i="8"/>
  <c r="DY1864" i="8"/>
  <c r="DX1863" i="8"/>
  <c r="DY1863" i="8"/>
  <c r="DX1862" i="8"/>
  <c r="DY1862" i="8"/>
  <c r="DX1861" i="8"/>
  <c r="DY1861" i="8"/>
  <c r="DX1897" i="8"/>
  <c r="DY1897" i="8"/>
  <c r="DX1896" i="8"/>
  <c r="DY1896" i="8"/>
  <c r="DX1895" i="8"/>
  <c r="DY1895" i="8"/>
  <c r="DX1894" i="8"/>
  <c r="DY1894" i="8"/>
  <c r="DX1893" i="8"/>
  <c r="DY1893" i="8"/>
  <c r="DX1892" i="8"/>
  <c r="DY1892" i="8"/>
  <c r="DX1891" i="8"/>
  <c r="DY1891" i="8"/>
  <c r="DX1890" i="8"/>
  <c r="DY1890" i="8"/>
  <c r="DX1889" i="8"/>
  <c r="DY1889" i="8"/>
  <c r="DX1888" i="8"/>
  <c r="DY1888" i="8"/>
  <c r="DX1887" i="8"/>
  <c r="DY1887" i="8"/>
  <c r="DX1886" i="8"/>
  <c r="DY1886" i="8"/>
  <c r="DX1885" i="8"/>
  <c r="DY1885" i="8"/>
  <c r="DX1884" i="8"/>
  <c r="DY1884" i="8"/>
  <c r="DX1883" i="8"/>
  <c r="DY1883" i="8"/>
  <c r="DX1882" i="8"/>
  <c r="DY1882" i="8"/>
  <c r="DX1881" i="8"/>
  <c r="DY1881" i="8"/>
  <c r="DX1880" i="8"/>
  <c r="DY1880" i="8"/>
  <c r="DX1879" i="8"/>
  <c r="DY1879" i="8"/>
  <c r="DX1878" i="8"/>
  <c r="DY1878" i="8"/>
  <c r="DX1877" i="8"/>
  <c r="DY1877" i="8"/>
  <c r="DX1876" i="8"/>
  <c r="DY1876" i="8"/>
  <c r="DX1898" i="8"/>
  <c r="DY1898" i="8"/>
  <c r="BT108" i="11"/>
  <c r="BV108" i="11" s="1"/>
  <c r="BP108" i="11"/>
  <c r="DW1536" i="8"/>
  <c r="DW1511" i="8"/>
  <c r="DW1529" i="8"/>
  <c r="DW1537" i="8"/>
  <c r="DW1528" i="8"/>
  <c r="DW1457" i="8"/>
  <c r="DV1454" i="8"/>
  <c r="CU1463" i="8"/>
  <c r="CZ1463" i="8" s="1"/>
  <c r="DW1469" i="8"/>
  <c r="DV1457" i="8"/>
  <c r="DW1465" i="8"/>
  <c r="DW1452" i="8"/>
  <c r="DV1470" i="8"/>
  <c r="DV1723" i="8"/>
  <c r="CU1470" i="8"/>
  <c r="CZ1470" i="8" s="1"/>
  <c r="DV1719" i="8"/>
  <c r="CZ1435" i="8"/>
  <c r="CZ1427" i="8"/>
  <c r="CU1406" i="8"/>
  <c r="CZ1406" i="8" s="1"/>
  <c r="DV1466" i="8"/>
  <c r="CU1414" i="8"/>
  <c r="DA1414" i="8" s="1"/>
  <c r="AR1461" i="8"/>
  <c r="DU1461" i="8" s="1"/>
  <c r="AR1452" i="8"/>
  <c r="DU1452" i="8" s="1"/>
  <c r="AR1444" i="8"/>
  <c r="DU1444" i="8" s="1"/>
  <c r="DY1444" i="8" s="1"/>
  <c r="AR1436" i="8"/>
  <c r="DU1436" i="8" s="1"/>
  <c r="DX1436" i="8" s="1"/>
  <c r="AR1428" i="8"/>
  <c r="DU1428" i="8" s="1"/>
  <c r="DX1428" i="8" s="1"/>
  <c r="AR1420" i="8"/>
  <c r="DU1420" i="8" s="1"/>
  <c r="DX1420" i="8" s="1"/>
  <c r="AR1404" i="8"/>
  <c r="DU1404" i="8" s="1"/>
  <c r="DX1404" i="8" s="1"/>
  <c r="DW1460" i="8"/>
  <c r="DY1460" i="8" s="1"/>
  <c r="DW1453" i="8"/>
  <c r="AR1386" i="8"/>
  <c r="DU1386" i="8" s="1"/>
  <c r="DX1386" i="8" s="1"/>
  <c r="AR1401" i="8"/>
  <c r="DU1401" i="8" s="1"/>
  <c r="DY1401" i="8" s="1"/>
  <c r="CU1405" i="8"/>
  <c r="CZ1405" i="8" s="1"/>
  <c r="AR1400" i="8"/>
  <c r="DU1400" i="8" s="1"/>
  <c r="DX1400" i="8" s="1"/>
  <c r="DV1693" i="8"/>
  <c r="DV1685" i="8"/>
  <c r="DV1677" i="8"/>
  <c r="DV1669" i="8"/>
  <c r="DV1661" i="8"/>
  <c r="DW1691" i="8"/>
  <c r="DW1683" i="8"/>
  <c r="DW1675" i="8"/>
  <c r="DW1667" i="8"/>
  <c r="AR1413" i="8"/>
  <c r="DU1413" i="8" s="1"/>
  <c r="DX1413" i="8" s="1"/>
  <c r="AR1381" i="8"/>
  <c r="DU1381" i="8" s="1"/>
  <c r="DX1381" i="8" s="1"/>
  <c r="DV1464" i="8"/>
  <c r="DV1461" i="8"/>
  <c r="DW1451" i="8"/>
  <c r="DY1451" i="8" s="1"/>
  <c r="DW945" i="8"/>
  <c r="DA1434" i="8"/>
  <c r="CZ1443" i="8"/>
  <c r="DV1695" i="8"/>
  <c r="DV1687" i="8"/>
  <c r="DV1679" i="8"/>
  <c r="DV1671" i="8"/>
  <c r="DV1663" i="8"/>
  <c r="DW1459" i="8"/>
  <c r="CZ1430" i="8"/>
  <c r="DV1458" i="8"/>
  <c r="DA1398" i="8"/>
  <c r="CZ1458" i="8"/>
  <c r="DW1454" i="8"/>
  <c r="AR1408" i="8"/>
  <c r="DU1408" i="8" s="1"/>
  <c r="DX1408" i="8" s="1"/>
  <c r="DV1377" i="8"/>
  <c r="DA1437" i="8"/>
  <c r="CZ1419" i="8"/>
  <c r="DW1127" i="8"/>
  <c r="DV1279" i="8"/>
  <c r="AR1397" i="8"/>
  <c r="DU1397" i="8" s="1"/>
  <c r="DX1397" i="8" s="1"/>
  <c r="DV804" i="8"/>
  <c r="DA1438" i="8"/>
  <c r="DA1453" i="8"/>
  <c r="CU1385" i="8"/>
  <c r="CZ1385" i="8" s="1"/>
  <c r="DV1456" i="8"/>
  <c r="DX1456" i="8" s="1"/>
  <c r="DW1717" i="8"/>
  <c r="DW906" i="8"/>
  <c r="DW1696" i="8"/>
  <c r="DW1688" i="8"/>
  <c r="DW1680" i="8"/>
  <c r="DW1672" i="8"/>
  <c r="DW1664" i="8"/>
  <c r="CZ887" i="8"/>
  <c r="CZ1416" i="8"/>
  <c r="DA1396" i="8"/>
  <c r="DV1366" i="8"/>
  <c r="DV1115" i="8"/>
  <c r="DV1123" i="8"/>
  <c r="DW1081" i="8"/>
  <c r="DW1090" i="8"/>
  <c r="DW1098" i="8"/>
  <c r="DW1109" i="8"/>
  <c r="DW1117" i="8"/>
  <c r="DV1468" i="8"/>
  <c r="DV1540" i="8"/>
  <c r="DV1258" i="8"/>
  <c r="DA1430" i="8"/>
  <c r="AR1466" i="8"/>
  <c r="DU1466" i="8" s="1"/>
  <c r="AR1457" i="8"/>
  <c r="DU1457" i="8" s="1"/>
  <c r="AR1448" i="8"/>
  <c r="DU1448" i="8" s="1"/>
  <c r="DX1448" i="8" s="1"/>
  <c r="AR1440" i="8"/>
  <c r="DU1440" i="8" s="1"/>
  <c r="DX1440" i="8" s="1"/>
  <c r="AR1432" i="8"/>
  <c r="DU1432" i="8" s="1"/>
  <c r="DX1432" i="8" s="1"/>
  <c r="AR1424" i="8"/>
  <c r="DU1424" i="8" s="1"/>
  <c r="DX1424" i="8" s="1"/>
  <c r="AR1416" i="8"/>
  <c r="DU1416" i="8" s="1"/>
  <c r="DX1416" i="8" s="1"/>
  <c r="DV410" i="8"/>
  <c r="DA1429" i="8"/>
  <c r="DV1043" i="8"/>
  <c r="DV1459" i="8"/>
  <c r="CZ1429" i="8"/>
  <c r="DV1722" i="8"/>
  <c r="DV1718" i="8"/>
  <c r="DV1261" i="8"/>
  <c r="DV1278" i="8"/>
  <c r="CU1401" i="8"/>
  <c r="CZ1401" i="8" s="1"/>
  <c r="DV1529" i="8"/>
  <c r="DA1057" i="8"/>
  <c r="DV1518" i="8"/>
  <c r="DA1428" i="8"/>
  <c r="DA1397" i="8"/>
  <c r="DW1518" i="8"/>
  <c r="DW1526" i="8"/>
  <c r="CZ1446" i="8"/>
  <c r="DW1513" i="8"/>
  <c r="DW994" i="8"/>
  <c r="CZ1043" i="8"/>
  <c r="DW1261" i="8"/>
  <c r="DW1464" i="8"/>
  <c r="DW1461" i="8"/>
  <c r="AR1515" i="8"/>
  <c r="DU1515" i="8" s="1"/>
  <c r="DY1515" i="8" s="1"/>
  <c r="AR1507" i="8"/>
  <c r="DU1507" i="8" s="1"/>
  <c r="DY1507" i="8" s="1"/>
  <c r="DW1519" i="8"/>
  <c r="DW1527" i="8"/>
  <c r="DA1461" i="8"/>
  <c r="DA1412" i="8"/>
  <c r="DA1381" i="8"/>
  <c r="DV1690" i="8"/>
  <c r="DV1682" i="8"/>
  <c r="DV1674" i="8"/>
  <c r="DV1666" i="8"/>
  <c r="DV1106" i="8"/>
  <c r="DW1355" i="8"/>
  <c r="DV1084" i="8"/>
  <c r="DV1093" i="8"/>
  <c r="DV1101" i="8"/>
  <c r="DV1112" i="8"/>
  <c r="DV1120" i="8"/>
  <c r="DW1076" i="8"/>
  <c r="DW1086" i="8"/>
  <c r="DW1095" i="8"/>
  <c r="DW1103" i="8"/>
  <c r="DW1114" i="8"/>
  <c r="DW1122" i="8"/>
  <c r="AR1726" i="8"/>
  <c r="DU1726" i="8" s="1"/>
  <c r="DX1726" i="8" s="1"/>
  <c r="CZ1054" i="8"/>
  <c r="DW1458" i="8"/>
  <c r="AR1513" i="8"/>
  <c r="DU1513" i="8" s="1"/>
  <c r="DW1254" i="8"/>
  <c r="DV1519" i="8"/>
  <c r="DV1527" i="8"/>
  <c r="CZ1467" i="8"/>
  <c r="CZ1454" i="8"/>
  <c r="DA1445" i="8"/>
  <c r="DW1694" i="8"/>
  <c r="DW1686" i="8"/>
  <c r="DW1678" i="8"/>
  <c r="DW1670" i="8"/>
  <c r="DW1662" i="8"/>
  <c r="DV1011" i="8"/>
  <c r="DV1365" i="8"/>
  <c r="DV1076" i="8"/>
  <c r="DV1086" i="8"/>
  <c r="DV1095" i="8"/>
  <c r="DV1103" i="8"/>
  <c r="DV1114" i="8"/>
  <c r="DV1122" i="8"/>
  <c r="DW1078" i="8"/>
  <c r="DW1088" i="8"/>
  <c r="DW1097" i="8"/>
  <c r="DW1108" i="8"/>
  <c r="DW1116" i="8"/>
  <c r="DA1056" i="8"/>
  <c r="DW1107" i="8"/>
  <c r="DA1462" i="8"/>
  <c r="CU1460" i="8"/>
  <c r="CZ1460" i="8" s="1"/>
  <c r="DA1422" i="8"/>
  <c r="DA1413" i="8"/>
  <c r="DA1389" i="8"/>
  <c r="DV1708" i="8"/>
  <c r="DW1713" i="8"/>
  <c r="DW1726" i="8"/>
  <c r="DW1693" i="8"/>
  <c r="DW1685" i="8"/>
  <c r="DW1677" i="8"/>
  <c r="DW1669" i="8"/>
  <c r="DW1661" i="8"/>
  <c r="DV1484" i="8"/>
  <c r="DW1126" i="8"/>
  <c r="CU1469" i="8"/>
  <c r="DA1469" i="8" s="1"/>
  <c r="DV1509" i="8"/>
  <c r="CZ1453" i="8"/>
  <c r="DA1411" i="8"/>
  <c r="CZ1411" i="8"/>
  <c r="CZ1387" i="8"/>
  <c r="DA1387" i="8"/>
  <c r="DV1515" i="8"/>
  <c r="DV945" i="8"/>
  <c r="DW1368" i="8"/>
  <c r="CU1451" i="8"/>
  <c r="CZ1451" i="8" s="1"/>
  <c r="DA1444" i="8"/>
  <c r="CU1403" i="8"/>
  <c r="CZ1403" i="8" s="1"/>
  <c r="CZ1397" i="8"/>
  <c r="CU1395" i="8"/>
  <c r="DA1395" i="8" s="1"/>
  <c r="AR1468" i="8"/>
  <c r="DU1468" i="8" s="1"/>
  <c r="DA1051" i="8"/>
  <c r="CZ1444" i="8"/>
  <c r="DA1386" i="8"/>
  <c r="CZ1380" i="8"/>
  <c r="AR1458" i="8"/>
  <c r="DU1458" i="8" s="1"/>
  <c r="AR1449" i="8"/>
  <c r="DU1449" i="8" s="1"/>
  <c r="DX1449" i="8" s="1"/>
  <c r="AR1441" i="8"/>
  <c r="DU1441" i="8" s="1"/>
  <c r="DX1441" i="8" s="1"/>
  <c r="AR1433" i="8"/>
  <c r="DU1433" i="8" s="1"/>
  <c r="DX1433" i="8" s="1"/>
  <c r="AR1425" i="8"/>
  <c r="DU1425" i="8" s="1"/>
  <c r="AR1417" i="8"/>
  <c r="DU1417" i="8" s="1"/>
  <c r="DX1417" i="8" s="1"/>
  <c r="AR1393" i="8"/>
  <c r="DU1393" i="8" s="1"/>
  <c r="DY1393" i="8" s="1"/>
  <c r="AR1388" i="8"/>
  <c r="DU1388" i="8" s="1"/>
  <c r="DY1388" i="8" s="1"/>
  <c r="DV1356" i="8"/>
  <c r="DV998" i="8"/>
  <c r="DV1002" i="8"/>
  <c r="CZ1051" i="8"/>
  <c r="AR1512" i="8"/>
  <c r="DU1512" i="8" s="1"/>
  <c r="CZ1468" i="8"/>
  <c r="DA1446" i="8"/>
  <c r="CZ1384" i="8"/>
  <c r="AR1005" i="8"/>
  <c r="DU1005" i="8" s="1"/>
  <c r="DY1005" i="8" s="1"/>
  <c r="DV949" i="8"/>
  <c r="DD1386" i="8"/>
  <c r="DV1520" i="8"/>
  <c r="DA1402" i="8"/>
  <c r="DA1382" i="8"/>
  <c r="DA1379" i="8"/>
  <c r="DW270" i="8"/>
  <c r="DV999" i="8"/>
  <c r="DV1003" i="8"/>
  <c r="DW1462" i="8"/>
  <c r="AR1474" i="8"/>
  <c r="DU1474" i="8" s="1"/>
  <c r="DA1421" i="8"/>
  <c r="CZ1404" i="8"/>
  <c r="DA1390" i="8"/>
  <c r="CZ1379" i="8"/>
  <c r="DV1045" i="8"/>
  <c r="AR1387" i="8"/>
  <c r="DU1387" i="8" s="1"/>
  <c r="DY1387" i="8" s="1"/>
  <c r="DW1456" i="8"/>
  <c r="DY1456" i="8" s="1"/>
  <c r="CZ1452" i="8"/>
  <c r="DW988" i="8"/>
  <c r="CZ1389" i="8"/>
  <c r="CZ1381" i="8"/>
  <c r="AR1396" i="8"/>
  <c r="DU1396" i="8" s="1"/>
  <c r="DY1396" i="8" s="1"/>
  <c r="DA1450" i="8"/>
  <c r="CZ1450" i="8"/>
  <c r="DA1442" i="8"/>
  <c r="CZ1442" i="8"/>
  <c r="DA1426" i="8"/>
  <c r="CZ1426" i="8"/>
  <c r="DA1418" i="8"/>
  <c r="CZ1418" i="8"/>
  <c r="DA1410" i="8"/>
  <c r="CZ1410" i="8"/>
  <c r="DA1378" i="8"/>
  <c r="CZ1378" i="8"/>
  <c r="DW1702" i="8"/>
  <c r="DV741" i="8"/>
  <c r="DV857" i="8"/>
  <c r="DV1689" i="8"/>
  <c r="DV1681" i="8"/>
  <c r="DV1673" i="8"/>
  <c r="DV1665" i="8"/>
  <c r="DW1695" i="8"/>
  <c r="DW1687" i="8"/>
  <c r="DW1679" i="8"/>
  <c r="DW1671" i="8"/>
  <c r="DW1663" i="8"/>
  <c r="DV1129" i="8"/>
  <c r="DV1376" i="8"/>
  <c r="DW1356" i="8"/>
  <c r="DW1366" i="8"/>
  <c r="DV1085" i="8"/>
  <c r="DV1094" i="8"/>
  <c r="DV1102" i="8"/>
  <c r="DV1113" i="8"/>
  <c r="DV1121" i="8"/>
  <c r="DW1077" i="8"/>
  <c r="DW1087" i="8"/>
  <c r="DW1096" i="8"/>
  <c r="DW1104" i="8"/>
  <c r="DW1115" i="8"/>
  <c r="DW1123" i="8"/>
  <c r="DV978" i="8"/>
  <c r="AR1060" i="8"/>
  <c r="DU1060" i="8" s="1"/>
  <c r="AR1061" i="8"/>
  <c r="DU1061" i="8" s="1"/>
  <c r="AR1062" i="8"/>
  <c r="DU1062" i="8" s="1"/>
  <c r="AR1063" i="8"/>
  <c r="DU1063" i="8" s="1"/>
  <c r="AR1065" i="8"/>
  <c r="DU1065" i="8" s="1"/>
  <c r="AR1066" i="8"/>
  <c r="DU1066" i="8" s="1"/>
  <c r="AR1067" i="8"/>
  <c r="DU1067" i="8" s="1"/>
  <c r="AR1068" i="8"/>
  <c r="DU1068" i="8" s="1"/>
  <c r="AR1069" i="8"/>
  <c r="DU1069" i="8" s="1"/>
  <c r="AR1070" i="8"/>
  <c r="DU1070" i="8" s="1"/>
  <c r="AR1072" i="8"/>
  <c r="DU1072" i="8" s="1"/>
  <c r="DV1259" i="8"/>
  <c r="DV1277" i="8"/>
  <c r="DV1455" i="8"/>
  <c r="AR1514" i="8"/>
  <c r="DU1514" i="8" s="1"/>
  <c r="DY1514" i="8" s="1"/>
  <c r="AR1506" i="8"/>
  <c r="DU1506" i="8" s="1"/>
  <c r="DY1506" i="8" s="1"/>
  <c r="DV1254" i="8"/>
  <c r="DV1525" i="8"/>
  <c r="AR1370" i="8"/>
  <c r="DU1370" i="8" s="1"/>
  <c r="DA1467" i="8"/>
  <c r="CZ1462" i="8"/>
  <c r="DA1459" i="8"/>
  <c r="DA1454" i="8"/>
  <c r="CU1440" i="8"/>
  <c r="CZ1440" i="8" s="1"/>
  <c r="CZ1422" i="8"/>
  <c r="DA1419" i="8"/>
  <c r="CZ1413" i="8"/>
  <c r="CZ1396" i="8"/>
  <c r="AR1724" i="8"/>
  <c r="DU1724" i="8" s="1"/>
  <c r="DV1276" i="8"/>
  <c r="DW1520" i="8"/>
  <c r="DV1526" i="8"/>
  <c r="AR1483" i="8"/>
  <c r="DU1483" i="8" s="1"/>
  <c r="CZ1459" i="8"/>
  <c r="DA1452" i="8"/>
  <c r="DA1443" i="8"/>
  <c r="CZ1437" i="8"/>
  <c r="DA1435" i="8"/>
  <c r="DA1404" i="8"/>
  <c r="CZ1398" i="8"/>
  <c r="CU1392" i="8"/>
  <c r="CZ1392" i="8" s="1"/>
  <c r="DA1380" i="8"/>
  <c r="AR1454" i="8"/>
  <c r="DU1454" i="8" s="1"/>
  <c r="AR1446" i="8"/>
  <c r="DU1446" i="8" s="1"/>
  <c r="DX1446" i="8" s="1"/>
  <c r="AR1438" i="8"/>
  <c r="DU1438" i="8" s="1"/>
  <c r="DY1438" i="8" s="1"/>
  <c r="AR1430" i="8"/>
  <c r="DU1430" i="8" s="1"/>
  <c r="DX1430" i="8" s="1"/>
  <c r="AR1422" i="8"/>
  <c r="DU1422" i="8" s="1"/>
  <c r="DY1422" i="8" s="1"/>
  <c r="AR1398" i="8"/>
  <c r="DU1398" i="8" s="1"/>
  <c r="DX1398" i="8" s="1"/>
  <c r="AR1390" i="8"/>
  <c r="DU1390" i="8" s="1"/>
  <c r="DX1390" i="8" s="1"/>
  <c r="DW1722" i="8"/>
  <c r="DW1718" i="8"/>
  <c r="AR1719" i="8"/>
  <c r="DU1719" i="8" s="1"/>
  <c r="DU1549" i="8"/>
  <c r="DX1549" i="8" s="1"/>
  <c r="DW1358" i="8"/>
  <c r="AR1384" i="8"/>
  <c r="DU1384" i="8" s="1"/>
  <c r="DX1384" i="8" s="1"/>
  <c r="CU1457" i="8"/>
  <c r="DA1457" i="8" s="1"/>
  <c r="CZ1434" i="8"/>
  <c r="CU1424" i="8"/>
  <c r="CZ1424" i="8" s="1"/>
  <c r="CZ1402" i="8"/>
  <c r="CU1394" i="8"/>
  <c r="DW272" i="8"/>
  <c r="DW283" i="8"/>
  <c r="DW998" i="8"/>
  <c r="DW1002" i="8"/>
  <c r="DA1054" i="8"/>
  <c r="DW1260" i="8"/>
  <c r="AR1107" i="8"/>
  <c r="DU1107" i="8" s="1"/>
  <c r="DV1451" i="8"/>
  <c r="DX1451" i="8" s="1"/>
  <c r="DV1483" i="8"/>
  <c r="AR1487" i="8"/>
  <c r="DU1487" i="8" s="1"/>
  <c r="DY1487" i="8" s="1"/>
  <c r="DV1467" i="8"/>
  <c r="CZ1461" i="8"/>
  <c r="DA1458" i="8"/>
  <c r="DA1456" i="8"/>
  <c r="CU1448" i="8"/>
  <c r="CZ1448" i="8" s="1"/>
  <c r="DA1436" i="8"/>
  <c r="CU1432" i="8"/>
  <c r="DA1432" i="8" s="1"/>
  <c r="DA1427" i="8"/>
  <c r="CZ1421" i="8"/>
  <c r="AR1412" i="8"/>
  <c r="DU1412" i="8" s="1"/>
  <c r="DX1412" i="8" s="1"/>
  <c r="DW1721" i="8"/>
  <c r="AR1722" i="8"/>
  <c r="DU1722" i="8" s="1"/>
  <c r="AR1718" i="8"/>
  <c r="DU1718" i="8" s="1"/>
  <c r="DW1706" i="8"/>
  <c r="AR1010" i="8"/>
  <c r="DU1010" i="8" s="1"/>
  <c r="AR909" i="8"/>
  <c r="DU909" i="8" s="1"/>
  <c r="AR913" i="8"/>
  <c r="DU913" i="8" s="1"/>
  <c r="AR1657" i="8"/>
  <c r="DU1657" i="8" s="1"/>
  <c r="DV1358" i="8"/>
  <c r="DV991" i="8"/>
  <c r="DW274" i="8"/>
  <c r="DW1045" i="8"/>
  <c r="CZ1057" i="8"/>
  <c r="CZ1052" i="8"/>
  <c r="DV1368" i="8"/>
  <c r="DV1462" i="8"/>
  <c r="AR1540" i="8"/>
  <c r="DU1540" i="8" s="1"/>
  <c r="CZ1456" i="8"/>
  <c r="CZ1445" i="8"/>
  <c r="CZ1436" i="8"/>
  <c r="CZ1412" i="8"/>
  <c r="CU1400" i="8"/>
  <c r="CZ1400" i="8" s="1"/>
  <c r="CZ1386" i="8"/>
  <c r="DA1384" i="8"/>
  <c r="CZ1382" i="8"/>
  <c r="AR1042" i="8"/>
  <c r="DU1042" i="8" s="1"/>
  <c r="DV765" i="8"/>
  <c r="DV1692" i="8"/>
  <c r="DV1684" i="8"/>
  <c r="DV1676" i="8"/>
  <c r="DV1668" i="8"/>
  <c r="DW1690" i="8"/>
  <c r="DW1682" i="8"/>
  <c r="DW1674" i="8"/>
  <c r="DW1666" i="8"/>
  <c r="DW1362" i="8"/>
  <c r="DV988" i="8"/>
  <c r="DW999" i="8"/>
  <c r="DW1003" i="8"/>
  <c r="CZ1056" i="8"/>
  <c r="DW1354" i="8"/>
  <c r="DW1265" i="8"/>
  <c r="DW1490" i="8"/>
  <c r="AR1379" i="8"/>
  <c r="DU1379" i="8" s="1"/>
  <c r="DX1379" i="8" s="1"/>
  <c r="DD1388" i="8"/>
  <c r="DW1524" i="8"/>
  <c r="AR1530" i="8"/>
  <c r="DU1530" i="8" s="1"/>
  <c r="DW1466" i="8"/>
  <c r="DA1420" i="8"/>
  <c r="DA1416" i="8"/>
  <c r="CU1408" i="8"/>
  <c r="DU1716" i="8"/>
  <c r="DY1716" i="8" s="1"/>
  <c r="AR1702" i="8"/>
  <c r="DU1702" i="8" s="1"/>
  <c r="DX1702" i="8" s="1"/>
  <c r="AR1710" i="8"/>
  <c r="DU1710" i="8" s="1"/>
  <c r="DY1710" i="8" s="1"/>
  <c r="DV1691" i="8"/>
  <c r="DV1683" i="8"/>
  <c r="DV1675" i="8"/>
  <c r="DV1667" i="8"/>
  <c r="DW1363" i="8"/>
  <c r="DV1361" i="8"/>
  <c r="DV1083" i="8"/>
  <c r="DV1092" i="8"/>
  <c r="DV1100" i="8"/>
  <c r="DV1111" i="8"/>
  <c r="DV1119" i="8"/>
  <c r="DV1128" i="8"/>
  <c r="DW1085" i="8"/>
  <c r="DW1094" i="8"/>
  <c r="DW1102" i="8"/>
  <c r="DW1113" i="8"/>
  <c r="DW1121" i="8"/>
  <c r="DW1367" i="8"/>
  <c r="DV1257" i="8"/>
  <c r="DW1266" i="8"/>
  <c r="DV1453" i="8"/>
  <c r="DW1525" i="8"/>
  <c r="AR1485" i="8"/>
  <c r="DU1485" i="8" s="1"/>
  <c r="DY1485" i="8" s="1"/>
  <c r="CZ1438" i="8"/>
  <c r="CZ1420" i="8"/>
  <c r="CZ1390" i="8"/>
  <c r="AR1409" i="8"/>
  <c r="DU1409" i="8" s="1"/>
  <c r="DY1409" i="8" s="1"/>
  <c r="CZ1433" i="8"/>
  <c r="DA1433" i="8"/>
  <c r="AR1439" i="8"/>
  <c r="DU1439" i="8" s="1"/>
  <c r="DX1439" i="8" s="1"/>
  <c r="CU1439" i="8"/>
  <c r="AR1407" i="8"/>
  <c r="DU1407" i="8" s="1"/>
  <c r="DX1407" i="8" s="1"/>
  <c r="CU1407" i="8"/>
  <c r="CZ1050" i="8"/>
  <c r="DA1050" i="8"/>
  <c r="AR1383" i="8"/>
  <c r="DU1383" i="8" s="1"/>
  <c r="DX1383" i="8" s="1"/>
  <c r="AR1372" i="8"/>
  <c r="DU1372" i="8" s="1"/>
  <c r="DY1372" i="8" s="1"/>
  <c r="AR1479" i="8"/>
  <c r="DU1479" i="8" s="1"/>
  <c r="DY1479" i="8" s="1"/>
  <c r="CZ1409" i="8"/>
  <c r="DA1409" i="8"/>
  <c r="DD1380" i="8"/>
  <c r="AR1380" i="8"/>
  <c r="DU1380" i="8" s="1"/>
  <c r="DX1380" i="8" s="1"/>
  <c r="DD1389" i="8"/>
  <c r="AR1389" i="8"/>
  <c r="DU1389" i="8" s="1"/>
  <c r="DX1389" i="8" s="1"/>
  <c r="AR1455" i="8"/>
  <c r="DU1455" i="8" s="1"/>
  <c r="CU1455" i="8"/>
  <c r="AR1704" i="8"/>
  <c r="DU1704" i="8" s="1"/>
  <c r="DY1704" i="8" s="1"/>
  <c r="AR1712" i="8"/>
  <c r="DU1712" i="8" s="1"/>
  <c r="DY1712" i="8" s="1"/>
  <c r="DW1707" i="8"/>
  <c r="AR928" i="8"/>
  <c r="DU928" i="8" s="1"/>
  <c r="DV906" i="8"/>
  <c r="AR1634" i="8"/>
  <c r="DU1634" i="8" s="1"/>
  <c r="AR1635" i="8"/>
  <c r="DU1635" i="8" s="1"/>
  <c r="AR1636" i="8"/>
  <c r="DU1636" i="8" s="1"/>
  <c r="DY1636" i="8" s="1"/>
  <c r="AR1639" i="8"/>
  <c r="DU1639" i="8" s="1"/>
  <c r="AR1640" i="8"/>
  <c r="DU1640" i="8" s="1"/>
  <c r="AR1641" i="8"/>
  <c r="DU1641" i="8" s="1"/>
  <c r="AR1642" i="8"/>
  <c r="DU1642" i="8" s="1"/>
  <c r="AR1643" i="8"/>
  <c r="DU1643" i="8" s="1"/>
  <c r="AR1644" i="8"/>
  <c r="DU1644" i="8" s="1"/>
  <c r="AR1645" i="8"/>
  <c r="DU1645" i="8" s="1"/>
  <c r="AR1646" i="8"/>
  <c r="DU1646" i="8" s="1"/>
  <c r="AR1647" i="8"/>
  <c r="DU1647" i="8" s="1"/>
  <c r="AR1648" i="8"/>
  <c r="DU1648" i="8" s="1"/>
  <c r="AR1649" i="8"/>
  <c r="DU1649" i="8" s="1"/>
  <c r="AR1650" i="8"/>
  <c r="DU1650" i="8" s="1"/>
  <c r="AR1651" i="8"/>
  <c r="DU1651" i="8" s="1"/>
  <c r="AR1652" i="8"/>
  <c r="DU1652" i="8" s="1"/>
  <c r="AR1653" i="8"/>
  <c r="DU1653" i="8" s="1"/>
  <c r="AR1655" i="8"/>
  <c r="DU1655" i="8" s="1"/>
  <c r="CZ1428" i="8"/>
  <c r="AR1723" i="8"/>
  <c r="DU1723" i="8" s="1"/>
  <c r="DW410" i="8"/>
  <c r="AR1654" i="8"/>
  <c r="DU1654" i="8" s="1"/>
  <c r="AR1661" i="8"/>
  <c r="DU1661" i="8" s="1"/>
  <c r="AR1663" i="8"/>
  <c r="DU1663" i="8" s="1"/>
  <c r="AR1665" i="8"/>
  <c r="DU1665" i="8" s="1"/>
  <c r="AR1667" i="8"/>
  <c r="DU1667" i="8" s="1"/>
  <c r="AR1669" i="8"/>
  <c r="DU1669" i="8" s="1"/>
  <c r="AR1671" i="8"/>
  <c r="DU1671" i="8" s="1"/>
  <c r="AR1673" i="8"/>
  <c r="DU1673" i="8" s="1"/>
  <c r="AR1674" i="8"/>
  <c r="DU1674" i="8" s="1"/>
  <c r="AR1677" i="8"/>
  <c r="DU1677" i="8" s="1"/>
  <c r="AR1679" i="8"/>
  <c r="DU1679" i="8" s="1"/>
  <c r="AR1681" i="8"/>
  <c r="DU1681" i="8" s="1"/>
  <c r="AR1683" i="8"/>
  <c r="DU1683" i="8" s="1"/>
  <c r="AR1685" i="8"/>
  <c r="DU1685" i="8" s="1"/>
  <c r="AR1687" i="8"/>
  <c r="DU1687" i="8" s="1"/>
  <c r="AR1689" i="8"/>
  <c r="DU1689" i="8" s="1"/>
  <c r="AR1691" i="8"/>
  <c r="DU1691" i="8" s="1"/>
  <c r="AR1693" i="8"/>
  <c r="DU1693" i="8" s="1"/>
  <c r="DX1693" i="8" s="1"/>
  <c r="AR1695" i="8"/>
  <c r="DU1695" i="8" s="1"/>
  <c r="AR1491" i="8"/>
  <c r="DU1491" i="8" s="1"/>
  <c r="DY1491" i="8" s="1"/>
  <c r="AR1472" i="8"/>
  <c r="DU1472" i="8" s="1"/>
  <c r="DY1472" i="8" s="1"/>
  <c r="DV1469" i="8"/>
  <c r="DX1469" i="8" s="1"/>
  <c r="CZ1417" i="8"/>
  <c r="DA1417" i="8"/>
  <c r="AR1464" i="8"/>
  <c r="DU1464" i="8" s="1"/>
  <c r="CU1464" i="8"/>
  <c r="AR1423" i="8"/>
  <c r="DU1423" i="8" s="1"/>
  <c r="DX1423" i="8" s="1"/>
  <c r="CU1423" i="8"/>
  <c r="CZ1383" i="8"/>
  <c r="DA1383" i="8"/>
  <c r="AR1707" i="8"/>
  <c r="DU1707" i="8" s="1"/>
  <c r="DX1707" i="8" s="1"/>
  <c r="AR1709" i="8"/>
  <c r="DU1709" i="8" s="1"/>
  <c r="DY1709" i="8" s="1"/>
  <c r="AR1725" i="8"/>
  <c r="DU1725" i="8" s="1"/>
  <c r="AR1049" i="8"/>
  <c r="DU1049" i="8" s="1"/>
  <c r="AR1046" i="8"/>
  <c r="DU1046" i="8" s="1"/>
  <c r="AR1697" i="8"/>
  <c r="DU1697" i="8" s="1"/>
  <c r="DY1697" i="8" s="1"/>
  <c r="AR1698" i="8"/>
  <c r="DU1698" i="8" s="1"/>
  <c r="DY1698" i="8" s="1"/>
  <c r="AR1706" i="8"/>
  <c r="DU1706" i="8" s="1"/>
  <c r="DX1706" i="8" s="1"/>
  <c r="AR1714" i="8"/>
  <c r="DU1714" i="8" s="1"/>
  <c r="DX1714" i="8" s="1"/>
  <c r="AR902" i="8"/>
  <c r="DU902" i="8" s="1"/>
  <c r="AR911" i="8"/>
  <c r="DU911" i="8" s="1"/>
  <c r="AR1633" i="8"/>
  <c r="DU1633" i="8" s="1"/>
  <c r="DW1011" i="8"/>
  <c r="DW1365" i="8"/>
  <c r="CZ1045" i="8"/>
  <c r="DA1045" i="8"/>
  <c r="DW1263" i="8"/>
  <c r="DD1481" i="8"/>
  <c r="DJ1481" i="8" s="1"/>
  <c r="AR1481" i="8"/>
  <c r="DU1481" i="8" s="1"/>
  <c r="DY1481" i="8" s="1"/>
  <c r="CZ1441" i="8"/>
  <c r="DA1441" i="8"/>
  <c r="DD1374" i="8"/>
  <c r="DJ1374" i="8" s="1"/>
  <c r="AR1374" i="8"/>
  <c r="DU1374" i="8" s="1"/>
  <c r="DY1374" i="8" s="1"/>
  <c r="AR1431" i="8"/>
  <c r="DU1431" i="8" s="1"/>
  <c r="DY1431" i="8" s="1"/>
  <c r="CU1431" i="8"/>
  <c r="AR1391" i="8"/>
  <c r="DU1391" i="8" s="1"/>
  <c r="DY1391" i="8" s="1"/>
  <c r="CU1391" i="8"/>
  <c r="AR1656" i="8"/>
  <c r="DU1656" i="8" s="1"/>
  <c r="DV1725" i="8"/>
  <c r="AR1701" i="8"/>
  <c r="DU1701" i="8" s="1"/>
  <c r="DX1701" i="8" s="1"/>
  <c r="AR1703" i="8"/>
  <c r="DU1703" i="8" s="1"/>
  <c r="DY1703" i="8" s="1"/>
  <c r="AR1711" i="8"/>
  <c r="DU1711" i="8" s="1"/>
  <c r="DY1711" i="8" s="1"/>
  <c r="AR927" i="8"/>
  <c r="DU927" i="8" s="1"/>
  <c r="AR769" i="8"/>
  <c r="DU769" i="8" s="1"/>
  <c r="AR410" i="8"/>
  <c r="DU410" i="8" s="1"/>
  <c r="AR1660" i="8"/>
  <c r="DU1660" i="8" s="1"/>
  <c r="DV1696" i="8"/>
  <c r="DV1688" i="8"/>
  <c r="DV1680" i="8"/>
  <c r="DV1672" i="8"/>
  <c r="DV1664" i="8"/>
  <c r="DV1363" i="8"/>
  <c r="DW1041" i="8"/>
  <c r="DY1041" i="8" s="1"/>
  <c r="DA1041" i="8"/>
  <c r="AR1476" i="8"/>
  <c r="DU1476" i="8" s="1"/>
  <c r="DY1476" i="8" s="1"/>
  <c r="AR1489" i="8"/>
  <c r="DU1489" i="8" s="1"/>
  <c r="DY1489" i="8" s="1"/>
  <c r="DU1239" i="8"/>
  <c r="DX1239" i="8" s="1"/>
  <c r="CZ1393" i="8"/>
  <c r="DA1393" i="8"/>
  <c r="DW1043" i="8"/>
  <c r="DA1043" i="8"/>
  <c r="AR1447" i="8"/>
  <c r="DU1447" i="8" s="1"/>
  <c r="DX1447" i="8" s="1"/>
  <c r="CU1447" i="8"/>
  <c r="AR1415" i="8"/>
  <c r="DU1415" i="8" s="1"/>
  <c r="DX1415" i="8" s="1"/>
  <c r="CU1415" i="8"/>
  <c r="AR1399" i="8"/>
  <c r="DU1399" i="8" s="1"/>
  <c r="DY1399" i="8" s="1"/>
  <c r="CU1399" i="8"/>
  <c r="AR1526" i="8"/>
  <c r="DU1526" i="8" s="1"/>
  <c r="AR1699" i="8"/>
  <c r="DU1699" i="8" s="1"/>
  <c r="DY1699" i="8" s="1"/>
  <c r="AR1715" i="8"/>
  <c r="DU1715" i="8" s="1"/>
  <c r="DY1715" i="8" s="1"/>
  <c r="AR1700" i="8"/>
  <c r="DU1700" i="8" s="1"/>
  <c r="DY1700" i="8" s="1"/>
  <c r="AR1708" i="8"/>
  <c r="DU1708" i="8" s="1"/>
  <c r="DY1708" i="8" s="1"/>
  <c r="DV871" i="8"/>
  <c r="AR1129" i="8"/>
  <c r="DU1129" i="8" s="1"/>
  <c r="AR1659" i="8"/>
  <c r="DU1659" i="8" s="1"/>
  <c r="DW1106" i="8"/>
  <c r="DW1357" i="8"/>
  <c r="DV1355" i="8"/>
  <c r="DV1041" i="8"/>
  <c r="DX1041" i="8" s="1"/>
  <c r="CZ1041" i="8"/>
  <c r="CZ1044" i="8"/>
  <c r="DA1044" i="8"/>
  <c r="CZ1053" i="8"/>
  <c r="DA1053" i="8"/>
  <c r="CZ1425" i="8"/>
  <c r="DA1425" i="8"/>
  <c r="CZ1388" i="8"/>
  <c r="CZ1055" i="8"/>
  <c r="DA1055" i="8"/>
  <c r="AR1547" i="8"/>
  <c r="DU1547" i="8" s="1"/>
  <c r="DX1547" i="8" s="1"/>
  <c r="AR1237" i="8"/>
  <c r="DU1237" i="8" s="1"/>
  <c r="DX1237" i="8" s="1"/>
  <c r="AR1047" i="8"/>
  <c r="DU1047" i="8" s="1"/>
  <c r="DX1047" i="8" s="1"/>
  <c r="AR1705" i="8"/>
  <c r="DU1705" i="8" s="1"/>
  <c r="DY1705" i="8" s="1"/>
  <c r="AR1713" i="8"/>
  <c r="DU1713" i="8" s="1"/>
  <c r="DX1713" i="8" s="1"/>
  <c r="AR887" i="8"/>
  <c r="DU887" i="8" s="1"/>
  <c r="AR888" i="8"/>
  <c r="DU888" i="8" s="1"/>
  <c r="AR890" i="8"/>
  <c r="DU890" i="8" s="1"/>
  <c r="AR905" i="8"/>
  <c r="DU905" i="8" s="1"/>
  <c r="DW804" i="8"/>
  <c r="AR1658" i="8"/>
  <c r="DU1658" i="8" s="1"/>
  <c r="AR1662" i="8"/>
  <c r="DU1662" i="8" s="1"/>
  <c r="AR1664" i="8"/>
  <c r="DU1664" i="8" s="1"/>
  <c r="AR1666" i="8"/>
  <c r="DU1666" i="8" s="1"/>
  <c r="AR1668" i="8"/>
  <c r="DU1668" i="8" s="1"/>
  <c r="AR1670" i="8"/>
  <c r="DU1670" i="8" s="1"/>
  <c r="AR1672" i="8"/>
  <c r="DU1672" i="8" s="1"/>
  <c r="DX1672" i="8" s="1"/>
  <c r="AR1675" i="8"/>
  <c r="DU1675" i="8" s="1"/>
  <c r="AR1676" i="8"/>
  <c r="DU1676" i="8" s="1"/>
  <c r="AR1678" i="8"/>
  <c r="DU1678" i="8" s="1"/>
  <c r="AR1680" i="8"/>
  <c r="DU1680" i="8" s="1"/>
  <c r="AR1682" i="8"/>
  <c r="DU1682" i="8" s="1"/>
  <c r="AR1684" i="8"/>
  <c r="DU1684" i="8" s="1"/>
  <c r="AR1686" i="8"/>
  <c r="DU1686" i="8" s="1"/>
  <c r="AR1688" i="8"/>
  <c r="DU1688" i="8" s="1"/>
  <c r="AR1690" i="8"/>
  <c r="DU1690" i="8" s="1"/>
  <c r="AR1692" i="8"/>
  <c r="DU1692" i="8" s="1"/>
  <c r="AR1694" i="8"/>
  <c r="DU1694" i="8" s="1"/>
  <c r="AR1696" i="8"/>
  <c r="DU1696" i="8" s="1"/>
  <c r="DV1694" i="8"/>
  <c r="DV1686" i="8"/>
  <c r="DV1678" i="8"/>
  <c r="DV1670" i="8"/>
  <c r="DV1662" i="8"/>
  <c r="DW1692" i="8"/>
  <c r="DW1684" i="8"/>
  <c r="DW1676" i="8"/>
  <c r="DW1668" i="8"/>
  <c r="DW1129" i="8"/>
  <c r="DV1077" i="8"/>
  <c r="DV1087" i="8"/>
  <c r="DV1096" i="8"/>
  <c r="DV1104" i="8"/>
  <c r="CZ1466" i="8"/>
  <c r="DA1466" i="8"/>
  <c r="CZ1449" i="8"/>
  <c r="DA1449" i="8"/>
  <c r="DU1527" i="8"/>
  <c r="AR990" i="8"/>
  <c r="DU990" i="8" s="1"/>
  <c r="DW991" i="8"/>
  <c r="DV993" i="8"/>
  <c r="DW1521" i="8"/>
  <c r="AR1534" i="8"/>
  <c r="DU1534" i="8" s="1"/>
  <c r="DX1534" i="8" s="1"/>
  <c r="AR1538" i="8"/>
  <c r="DU1538" i="8" s="1"/>
  <c r="DY1538" i="8" s="1"/>
  <c r="DV1485" i="8"/>
  <c r="AR1130" i="8"/>
  <c r="DU1130" i="8" s="1"/>
  <c r="AR992" i="8"/>
  <c r="DU992" i="8" s="1"/>
  <c r="DV992" i="8"/>
  <c r="DW993" i="8"/>
  <c r="AR999" i="8"/>
  <c r="DU999" i="8" s="1"/>
  <c r="AR1001" i="8"/>
  <c r="DU1001" i="8" s="1"/>
  <c r="AR1003" i="8"/>
  <c r="DU1003" i="8" s="1"/>
  <c r="DV996" i="8"/>
  <c r="DV1000" i="8"/>
  <c r="DA1052" i="8"/>
  <c r="DW949" i="8"/>
  <c r="AR1354" i="8"/>
  <c r="DU1354" i="8" s="1"/>
  <c r="DV1354" i="8"/>
  <c r="DV1260" i="8"/>
  <c r="AR1125" i="8"/>
  <c r="DU1125" i="8" s="1"/>
  <c r="DY1125" i="8" s="1"/>
  <c r="AR1493" i="8"/>
  <c r="DU1493" i="8" s="1"/>
  <c r="DX1493" i="8" s="1"/>
  <c r="AR1511" i="8"/>
  <c r="DU1511" i="8" s="1"/>
  <c r="DX1511" i="8" s="1"/>
  <c r="DW1522" i="8"/>
  <c r="DA1468" i="8"/>
  <c r="AR1462" i="8"/>
  <c r="DU1462" i="8" s="1"/>
  <c r="AR1453" i="8"/>
  <c r="DU1453" i="8" s="1"/>
  <c r="AR1445" i="8"/>
  <c r="DU1445" i="8" s="1"/>
  <c r="DX1445" i="8" s="1"/>
  <c r="AR1437" i="8"/>
  <c r="DU1437" i="8" s="1"/>
  <c r="DX1437" i="8" s="1"/>
  <c r="AR1429" i="8"/>
  <c r="DU1429" i="8" s="1"/>
  <c r="DX1429" i="8" s="1"/>
  <c r="AR1421" i="8"/>
  <c r="DU1421" i="8" s="1"/>
  <c r="DX1421" i="8" s="1"/>
  <c r="AR1543" i="8"/>
  <c r="DU1543" i="8" s="1"/>
  <c r="DY1543" i="8" s="1"/>
  <c r="AR1200" i="8"/>
  <c r="DU1200" i="8" s="1"/>
  <c r="DY1200" i="8" s="1"/>
  <c r="DV1717" i="8"/>
  <c r="DW1359" i="8"/>
  <c r="DV1357" i="8"/>
  <c r="DV1078" i="8"/>
  <c r="DV1088" i="8"/>
  <c r="DV1097" i="8"/>
  <c r="DV1108" i="8"/>
  <c r="DV1116" i="8"/>
  <c r="DW1082" i="8"/>
  <c r="DW1091" i="8"/>
  <c r="DW1099" i="8"/>
  <c r="DW1110" i="8"/>
  <c r="DW1118" i="8"/>
  <c r="DV989" i="8"/>
  <c r="DW992" i="8"/>
  <c r="AR994" i="8"/>
  <c r="DU994" i="8" s="1"/>
  <c r="DV994" i="8"/>
  <c r="DW996" i="8"/>
  <c r="DW1000" i="8"/>
  <c r="DV1004" i="8"/>
  <c r="DW1044" i="8"/>
  <c r="DA1048" i="8"/>
  <c r="DV1367" i="8"/>
  <c r="DV1252" i="8"/>
  <c r="AR1510" i="8"/>
  <c r="DU1510" i="8" s="1"/>
  <c r="DY1510" i="8" s="1"/>
  <c r="DW1523" i="8"/>
  <c r="DV1521" i="8"/>
  <c r="AR1533" i="8"/>
  <c r="DU1533" i="8" s="1"/>
  <c r="DY1533" i="8" s="1"/>
  <c r="AR1537" i="8"/>
  <c r="DU1537" i="8" s="1"/>
  <c r="DY1537" i="8" s="1"/>
  <c r="AR1201" i="8"/>
  <c r="DU1201" i="8" s="1"/>
  <c r="DY1201" i="8" s="1"/>
  <c r="AR1727" i="8"/>
  <c r="DU1727" i="8" s="1"/>
  <c r="DV1721" i="8"/>
  <c r="DV1081" i="8"/>
  <c r="DV1090" i="8"/>
  <c r="DV1098" i="8"/>
  <c r="DV1109" i="8"/>
  <c r="DV1117" i="8"/>
  <c r="DV1126" i="8"/>
  <c r="DW1083" i="8"/>
  <c r="DW1092" i="8"/>
  <c r="DW1100" i="8"/>
  <c r="DW1111" i="8"/>
  <c r="DW1119" i="8"/>
  <c r="DW1128" i="8"/>
  <c r="AR1028" i="8"/>
  <c r="DU1028" i="8" s="1"/>
  <c r="AR1029" i="8"/>
  <c r="DU1029" i="8" s="1"/>
  <c r="AR1030" i="8"/>
  <c r="DU1030" i="8" s="1"/>
  <c r="DW989" i="8"/>
  <c r="AR997" i="8"/>
  <c r="DU997" i="8" s="1"/>
  <c r="DV997" i="8"/>
  <c r="DV1001" i="8"/>
  <c r="DW1004" i="8"/>
  <c r="DV1044" i="8"/>
  <c r="CZ1048" i="8"/>
  <c r="DV1262" i="8"/>
  <c r="DW1637" i="8"/>
  <c r="AR1517" i="8"/>
  <c r="DU1517" i="8" s="1"/>
  <c r="DX1517" i="8" s="1"/>
  <c r="AR1509" i="8"/>
  <c r="DU1509" i="8" s="1"/>
  <c r="DY1509" i="8" s="1"/>
  <c r="DV1522" i="8"/>
  <c r="AR1443" i="8"/>
  <c r="DU1443" i="8" s="1"/>
  <c r="DX1443" i="8" s="1"/>
  <c r="AR1435" i="8"/>
  <c r="DU1435" i="8" s="1"/>
  <c r="DY1435" i="8" s="1"/>
  <c r="AR1427" i="8"/>
  <c r="DU1427" i="8" s="1"/>
  <c r="DX1427" i="8" s="1"/>
  <c r="AR1419" i="8"/>
  <c r="DU1419" i="8" s="1"/>
  <c r="DX1419" i="8" s="1"/>
  <c r="AR1411" i="8"/>
  <c r="DU1411" i="8" s="1"/>
  <c r="DY1411" i="8" s="1"/>
  <c r="DV1724" i="8"/>
  <c r="DW1720" i="8"/>
  <c r="DW1689" i="8"/>
  <c r="DW1681" i="8"/>
  <c r="DW1673" i="8"/>
  <c r="DW1665" i="8"/>
  <c r="AR1359" i="8"/>
  <c r="DV1359" i="8"/>
  <c r="AR1078" i="8"/>
  <c r="DU1078" i="8" s="1"/>
  <c r="DV1082" i="8"/>
  <c r="DV1091" i="8"/>
  <c r="DV1099" i="8"/>
  <c r="DV1110" i="8"/>
  <c r="DV1118" i="8"/>
  <c r="DV1127" i="8"/>
  <c r="DW1084" i="8"/>
  <c r="DW1093" i="8"/>
  <c r="DW1101" i="8"/>
  <c r="DW1112" i="8"/>
  <c r="DW1120" i="8"/>
  <c r="AR989" i="8"/>
  <c r="DU989" i="8" s="1"/>
  <c r="DV990" i="8"/>
  <c r="DW997" i="8"/>
  <c r="DW1001" i="8"/>
  <c r="AR949" i="8"/>
  <c r="DU949" i="8" s="1"/>
  <c r="DV1637" i="8"/>
  <c r="DW1267" i="8"/>
  <c r="DW1463" i="8"/>
  <c r="DY1463" i="8" s="1"/>
  <c r="DW1455" i="8"/>
  <c r="AR1516" i="8"/>
  <c r="DU1516" i="8" s="1"/>
  <c r="DY1516" i="8" s="1"/>
  <c r="AR1508" i="8"/>
  <c r="DU1508" i="8" s="1"/>
  <c r="DY1508" i="8" s="1"/>
  <c r="DV1523" i="8"/>
  <c r="AR1532" i="8"/>
  <c r="DU1532" i="8" s="1"/>
  <c r="DY1532" i="8" s="1"/>
  <c r="AR1536" i="8"/>
  <c r="DU1536" i="8" s="1"/>
  <c r="DY1536" i="8" s="1"/>
  <c r="DA1388" i="8"/>
  <c r="AR1459" i="8"/>
  <c r="DU1459" i="8" s="1"/>
  <c r="AR1450" i="8"/>
  <c r="DU1450" i="8" s="1"/>
  <c r="DX1450" i="8" s="1"/>
  <c r="AR1442" i="8"/>
  <c r="DU1442" i="8" s="1"/>
  <c r="DX1442" i="8" s="1"/>
  <c r="AR1434" i="8"/>
  <c r="DU1434" i="8" s="1"/>
  <c r="DX1434" i="8" s="1"/>
  <c r="AR1426" i="8"/>
  <c r="DU1426" i="8" s="1"/>
  <c r="DX1426" i="8" s="1"/>
  <c r="AR1418" i="8"/>
  <c r="DU1418" i="8" s="1"/>
  <c r="DX1418" i="8" s="1"/>
  <c r="AR1410" i="8"/>
  <c r="DU1410" i="8" s="1"/>
  <c r="DY1410" i="8" s="1"/>
  <c r="AR1402" i="8"/>
  <c r="DU1402" i="8" s="1"/>
  <c r="DX1402" i="8" s="1"/>
  <c r="DV1720" i="8"/>
  <c r="DV1130" i="8"/>
  <c r="AR1034" i="8"/>
  <c r="DU1034" i="8" s="1"/>
  <c r="AR1073" i="8"/>
  <c r="DU1073" i="8" s="1"/>
  <c r="DY1073" i="8" s="1"/>
  <c r="AR1529" i="8"/>
  <c r="DU1529" i="8" s="1"/>
  <c r="DW269" i="8"/>
  <c r="DW990" i="8"/>
  <c r="AR998" i="8"/>
  <c r="DU998" i="8" s="1"/>
  <c r="AR1000" i="8"/>
  <c r="DU1000" i="8" s="1"/>
  <c r="AR1002" i="8"/>
  <c r="DU1002" i="8" s="1"/>
  <c r="DV1255" i="8"/>
  <c r="DW1262" i="8"/>
  <c r="DV1490" i="8"/>
  <c r="DV1524" i="8"/>
  <c r="DW1540" i="8"/>
  <c r="AR1721" i="8"/>
  <c r="DU1721" i="8" s="1"/>
  <c r="DW1723" i="8"/>
  <c r="DW1719" i="8"/>
  <c r="DX1752" i="8"/>
  <c r="DW1130" i="8"/>
  <c r="DV1460" i="8"/>
  <c r="DX1460" i="8" s="1"/>
  <c r="DV1452" i="8"/>
  <c r="AR1531" i="8"/>
  <c r="DU1531" i="8" s="1"/>
  <c r="DY1531" i="8" s="1"/>
  <c r="AR1535" i="8"/>
  <c r="DU1535" i="8" s="1"/>
  <c r="DY1535" i="8" s="1"/>
  <c r="AR1539" i="8"/>
  <c r="DU1539" i="8" s="1"/>
  <c r="DY1539" i="8" s="1"/>
  <c r="DV1472" i="8"/>
  <c r="DV1727" i="8"/>
  <c r="AR1720" i="8"/>
  <c r="DU1720" i="8" s="1"/>
  <c r="AR1037" i="8"/>
  <c r="DU1037" i="8" s="1"/>
  <c r="AR1465" i="8"/>
  <c r="DU1465" i="8" s="1"/>
  <c r="DX1465" i="8" s="1"/>
  <c r="DD1359" i="8"/>
  <c r="DI1359" i="8" s="1"/>
  <c r="AR1467" i="8"/>
  <c r="DU1467" i="8" s="1"/>
  <c r="DY1467" i="8" s="1"/>
  <c r="DU1264" i="8"/>
  <c r="DY1264" i="8" s="1"/>
  <c r="DU1280" i="8"/>
  <c r="DU1279" i="8"/>
  <c r="DU1278" i="8"/>
  <c r="DU1277" i="8"/>
  <c r="DU1276" i="8"/>
  <c r="DU1275" i="8"/>
  <c r="DU1274" i="8"/>
  <c r="DU1273" i="8"/>
  <c r="DU1272" i="8"/>
  <c r="DU1271" i="8"/>
  <c r="DU1270" i="8"/>
  <c r="DU1269" i="8"/>
  <c r="DU1268" i="8"/>
  <c r="DU1267" i="8"/>
  <c r="DU1266" i="8"/>
  <c r="DU1265" i="8"/>
  <c r="DU1263" i="8"/>
  <c r="DU1254" i="8"/>
  <c r="DA1130" i="8"/>
  <c r="CZ1130" i="8"/>
  <c r="AR1251" i="8"/>
  <c r="DU1251" i="8" s="1"/>
  <c r="DY1251" i="8" s="1"/>
  <c r="AR1717" i="8"/>
  <c r="DU1717" i="8" s="1"/>
  <c r="AR1542" i="8"/>
  <c r="DU1542" i="8" s="1"/>
  <c r="DX1542" i="8" s="1"/>
  <c r="DW1727" i="8"/>
  <c r="DA1465" i="8"/>
  <c r="CZ1465" i="8"/>
  <c r="DW1724" i="8"/>
  <c r="DY1469" i="8"/>
  <c r="DX1470" i="8"/>
  <c r="DY1470" i="8"/>
  <c r="DI1472" i="8"/>
  <c r="DJ1472" i="8"/>
  <c r="CZ1472" i="8"/>
  <c r="DA1472" i="8"/>
  <c r="DI1485" i="8"/>
  <c r="DJ1485" i="8"/>
  <c r="CZ1485" i="8"/>
  <c r="DA1485" i="8"/>
  <c r="DV1372" i="8"/>
  <c r="DV1374" i="8"/>
  <c r="DV1474" i="8"/>
  <c r="DX1474" i="8" s="1"/>
  <c r="DV1476" i="8"/>
  <c r="DV1489" i="8"/>
  <c r="DV1481" i="8"/>
  <c r="DV1487" i="8"/>
  <c r="DV1370" i="8"/>
  <c r="DX1370" i="8" s="1"/>
  <c r="DV1479" i="8"/>
  <c r="DV1491" i="8"/>
  <c r="DI1483" i="8"/>
  <c r="DJ1483" i="8"/>
  <c r="CZ1483" i="8"/>
  <c r="DA1483" i="8"/>
  <c r="DI1372" i="8"/>
  <c r="DJ1372" i="8"/>
  <c r="CZ1372" i="8"/>
  <c r="DA1372" i="8"/>
  <c r="CZ1374" i="8"/>
  <c r="DA1374" i="8"/>
  <c r="DY1474" i="8"/>
  <c r="DI1474" i="8"/>
  <c r="DJ1474" i="8"/>
  <c r="CZ1474" i="8"/>
  <c r="DA1474" i="8"/>
  <c r="DI1476" i="8"/>
  <c r="DJ1476" i="8"/>
  <c r="CZ1476" i="8"/>
  <c r="DA1476" i="8"/>
  <c r="DI1489" i="8"/>
  <c r="DJ1489" i="8"/>
  <c r="CZ1489" i="8"/>
  <c r="DA1489" i="8"/>
  <c r="CZ1481" i="8"/>
  <c r="DA1481" i="8"/>
  <c r="DI1487" i="8"/>
  <c r="DJ1487" i="8"/>
  <c r="CZ1487" i="8"/>
  <c r="DA1487" i="8"/>
  <c r="DY1370" i="8"/>
  <c r="DI1370" i="8"/>
  <c r="DJ1370" i="8"/>
  <c r="CZ1370" i="8"/>
  <c r="DA1370" i="8"/>
  <c r="DI1479" i="8"/>
  <c r="DJ1479" i="8"/>
  <c r="CZ1479" i="8"/>
  <c r="DA1479" i="8"/>
  <c r="DI1491" i="8"/>
  <c r="DJ1491" i="8"/>
  <c r="CZ1491" i="8"/>
  <c r="DA1491" i="8"/>
  <c r="DY1546" i="8"/>
  <c r="DX1546" i="8"/>
  <c r="DY1545" i="8"/>
  <c r="DX1545" i="8"/>
  <c r="DY1544" i="8"/>
  <c r="DX1544" i="8"/>
  <c r="DY1072" i="8"/>
  <c r="DX1072" i="8"/>
  <c r="DX1425" i="8"/>
  <c r="DY1425" i="8"/>
  <c r="DX1414" i="8"/>
  <c r="DY1414" i="8"/>
  <c r="DX1406" i="8"/>
  <c r="DY1406" i="8"/>
  <c r="DX1405" i="8"/>
  <c r="DY1405" i="8"/>
  <c r="DY1404" i="8"/>
  <c r="DX1403" i="8"/>
  <c r="DY1403" i="8"/>
  <c r="DX1395" i="8"/>
  <c r="DY1395" i="8"/>
  <c r="DX1394" i="8"/>
  <c r="DY1394" i="8"/>
  <c r="DX1393" i="8"/>
  <c r="DX1392" i="8"/>
  <c r="DY1392" i="8"/>
  <c r="DX1385" i="8"/>
  <c r="DY1385" i="8"/>
  <c r="DX1382" i="8"/>
  <c r="DY1382" i="8"/>
  <c r="DX1378" i="8"/>
  <c r="DY1378" i="8"/>
  <c r="DX1463" i="8"/>
  <c r="DY1512" i="8"/>
  <c r="DX1512" i="8"/>
  <c r="DX1048" i="8"/>
  <c r="DY1048" i="8"/>
  <c r="DX1019" i="8"/>
  <c r="DY1019" i="8"/>
  <c r="DX946" i="8"/>
  <c r="DY946" i="8"/>
  <c r="DX1638" i="8"/>
  <c r="DY1638" i="8"/>
  <c r="DW1554" i="8"/>
  <c r="DW741" i="8"/>
  <c r="DV209" i="8"/>
  <c r="DW209" i="8"/>
  <c r="DV210" i="8"/>
  <c r="DW210" i="8"/>
  <c r="DV926" i="8"/>
  <c r="DW926" i="8"/>
  <c r="DV927" i="8"/>
  <c r="DW927" i="8"/>
  <c r="DV928" i="8"/>
  <c r="DW928" i="8"/>
  <c r="DV888" i="8"/>
  <c r="DV887" i="8"/>
  <c r="DW888" i="8"/>
  <c r="DW887" i="8"/>
  <c r="DV890" i="8"/>
  <c r="DW890" i="8"/>
  <c r="DV902" i="8"/>
  <c r="DW902" i="8"/>
  <c r="DV905" i="8"/>
  <c r="DW905" i="8"/>
  <c r="DV909" i="8"/>
  <c r="DW909" i="8"/>
  <c r="DV911" i="8"/>
  <c r="DW911" i="8"/>
  <c r="DV913" i="8"/>
  <c r="DW913" i="8"/>
  <c r="DV1660" i="8"/>
  <c r="DV1659" i="8"/>
  <c r="DV1658" i="8"/>
  <c r="DV1657" i="8"/>
  <c r="DV1656" i="8"/>
  <c r="DV1655" i="8"/>
  <c r="DV1654" i="8"/>
  <c r="DV1653" i="8"/>
  <c r="DV1652" i="8"/>
  <c r="DX1652" i="8" s="1"/>
  <c r="DV1651" i="8"/>
  <c r="DV1650" i="8"/>
  <c r="DV1649" i="8"/>
  <c r="DV1648" i="8"/>
  <c r="DV1647" i="8"/>
  <c r="DV1646" i="8"/>
  <c r="DV1645" i="8"/>
  <c r="DV1644" i="8"/>
  <c r="DX1644" i="8" s="1"/>
  <c r="DV1643" i="8"/>
  <c r="DV1642" i="8"/>
  <c r="DV1641" i="8"/>
  <c r="DV1640" i="8"/>
  <c r="DV1639" i="8"/>
  <c r="DV1635" i="8"/>
  <c r="DV1634" i="8"/>
  <c r="DV1633" i="8"/>
  <c r="DW1660" i="8"/>
  <c r="DW1659" i="8"/>
  <c r="DW1658" i="8"/>
  <c r="DW1657" i="8"/>
  <c r="DW1656" i="8"/>
  <c r="DW1655" i="8"/>
  <c r="DW1654" i="8"/>
  <c r="DW1653" i="8"/>
  <c r="DW1652" i="8"/>
  <c r="DY1652" i="8" s="1"/>
  <c r="DW1651" i="8"/>
  <c r="DW1650" i="8"/>
  <c r="DW1649" i="8"/>
  <c r="DW1648" i="8"/>
  <c r="DW1647" i="8"/>
  <c r="DW1646" i="8"/>
  <c r="DW1645" i="8"/>
  <c r="DW1644" i="8"/>
  <c r="DY1644" i="8" s="1"/>
  <c r="DW1643" i="8"/>
  <c r="DW1642" i="8"/>
  <c r="DW1641" i="8"/>
  <c r="DW1640" i="8"/>
  <c r="DW1639" i="8"/>
  <c r="DW1635" i="8"/>
  <c r="DW1634" i="8"/>
  <c r="DY1634" i="8" s="1"/>
  <c r="DW1633" i="8"/>
  <c r="DW1725" i="8"/>
  <c r="DV1371" i="8"/>
  <c r="DW1371" i="8"/>
  <c r="DV1373" i="8"/>
  <c r="DW1373" i="8"/>
  <c r="DV1473" i="8"/>
  <c r="DW1473" i="8"/>
  <c r="DV1475" i="8"/>
  <c r="DW1475" i="8"/>
  <c r="DV1488" i="8"/>
  <c r="DW1488" i="8"/>
  <c r="DV1480" i="8"/>
  <c r="DW1480" i="8"/>
  <c r="DV1486" i="8"/>
  <c r="DW1486" i="8"/>
  <c r="DV1492" i="8"/>
  <c r="DW1492" i="8"/>
  <c r="DV1369" i="8"/>
  <c r="DW1369" i="8"/>
  <c r="DV1478" i="8"/>
  <c r="DW1478" i="8"/>
  <c r="DW1484" i="8"/>
  <c r="DV1482" i="8"/>
  <c r="DW1482" i="8"/>
  <c r="DV1471" i="8"/>
  <c r="DW1471" i="8"/>
  <c r="DV1501" i="8"/>
  <c r="DV1502" i="8"/>
  <c r="DV1503" i="8"/>
  <c r="DV1504" i="8"/>
  <c r="DW1501" i="8"/>
  <c r="DW1502" i="8"/>
  <c r="DW1503" i="8"/>
  <c r="DW1504" i="8"/>
  <c r="DV1009" i="8"/>
  <c r="DV1010" i="8"/>
  <c r="DW1009" i="8"/>
  <c r="DW1010" i="8"/>
  <c r="DV1028" i="8"/>
  <c r="DW1028" i="8"/>
  <c r="DV1029" i="8"/>
  <c r="DW1029" i="8"/>
  <c r="DV1030" i="8"/>
  <c r="DW1030" i="8"/>
  <c r="DV1034" i="8"/>
  <c r="DW1034" i="8"/>
  <c r="DV1037" i="8"/>
  <c r="DW1037" i="8"/>
  <c r="DV1046" i="8"/>
  <c r="DW1046" i="8"/>
  <c r="DV1060" i="8"/>
  <c r="DV1061" i="8"/>
  <c r="DV1062" i="8"/>
  <c r="DX1062" i="8" s="1"/>
  <c r="DV1063" i="8"/>
  <c r="DX1063" i="8" s="1"/>
  <c r="DV1065" i="8"/>
  <c r="DV1066" i="8"/>
  <c r="DW1060" i="8"/>
  <c r="DW1061" i="8"/>
  <c r="DW1062" i="8"/>
  <c r="DY1062" i="8" s="1"/>
  <c r="DW1063" i="8"/>
  <c r="DY1063" i="8" s="1"/>
  <c r="DW1065" i="8"/>
  <c r="DW1066" i="8"/>
  <c r="DW1042" i="8"/>
  <c r="DV1042" i="8"/>
  <c r="DW1057" i="8"/>
  <c r="DV1057" i="8"/>
  <c r="DW1056" i="8"/>
  <c r="DV1056" i="8"/>
  <c r="DW1055" i="8"/>
  <c r="DV1055" i="8"/>
  <c r="DW1054" i="8"/>
  <c r="DV1054" i="8"/>
  <c r="DW1053" i="8"/>
  <c r="DV1053" i="8"/>
  <c r="DW1052" i="8"/>
  <c r="DV1052" i="8"/>
  <c r="DW1051" i="8"/>
  <c r="DV1051" i="8"/>
  <c r="DW1050" i="8"/>
  <c r="DV1050" i="8"/>
  <c r="DW1049" i="8"/>
  <c r="DV1049" i="8"/>
  <c r="DV1070" i="8"/>
  <c r="DV1069" i="8"/>
  <c r="DV1068" i="8"/>
  <c r="DV1067" i="8"/>
  <c r="DW1070" i="8"/>
  <c r="DW1069" i="8"/>
  <c r="DW1068" i="8"/>
  <c r="DW1067" i="8"/>
  <c r="DV1632" i="8"/>
  <c r="DV769" i="8"/>
  <c r="DW769" i="8"/>
  <c r="DV1006" i="8"/>
  <c r="DW1006" i="8"/>
  <c r="DV1263" i="8"/>
  <c r="DV1266" i="8"/>
  <c r="DV1265" i="8"/>
  <c r="DV1264" i="8"/>
  <c r="DV396" i="8"/>
  <c r="DW396" i="8"/>
  <c r="DV1275" i="8"/>
  <c r="DV1274" i="8"/>
  <c r="DV1273" i="8"/>
  <c r="DV1272" i="8"/>
  <c r="DV1271" i="8"/>
  <c r="DV1270" i="8"/>
  <c r="DV1269" i="8"/>
  <c r="DV1268" i="8"/>
  <c r="DW1268" i="8"/>
  <c r="DW1269" i="8"/>
  <c r="DW1270" i="8"/>
  <c r="DW1271" i="8"/>
  <c r="DW1272" i="8"/>
  <c r="DW1273" i="8"/>
  <c r="DW1274" i="8"/>
  <c r="DW1275" i="8"/>
  <c r="DW1276" i="8"/>
  <c r="DW1277" i="8"/>
  <c r="DW1278" i="8"/>
  <c r="DW1279" i="8"/>
  <c r="DV1267" i="8"/>
  <c r="DD1504" i="8"/>
  <c r="AR1504" i="8"/>
  <c r="DU1504" i="8" s="1"/>
  <c r="CE20" i="15"/>
  <c r="BT20" i="15"/>
  <c r="BS20" i="15"/>
  <c r="CW1251" i="8"/>
  <c r="DV1251" i="8" s="1"/>
  <c r="CU1251" i="8"/>
  <c r="BT155" i="11"/>
  <c r="BT154" i="11"/>
  <c r="BT131" i="11"/>
  <c r="BV131" i="11" s="1"/>
  <c r="BT153" i="11"/>
  <c r="BV153" i="11" s="1"/>
  <c r="BT151" i="11"/>
  <c r="BV151" i="11" s="1"/>
  <c r="BT150" i="11"/>
  <c r="BV150" i="11" s="1"/>
  <c r="BT149" i="11"/>
  <c r="BV149" i="11" s="1"/>
  <c r="BT148" i="11"/>
  <c r="BV148" i="11" s="1"/>
  <c r="BT147" i="11"/>
  <c r="BV147" i="11" s="1"/>
  <c r="BT146" i="11"/>
  <c r="BV146" i="11" s="1"/>
  <c r="BT145" i="11"/>
  <c r="BV145" i="11" s="1"/>
  <c r="BT144" i="11"/>
  <c r="BV144" i="11" s="1"/>
  <c r="BT143" i="11"/>
  <c r="BV143" i="11" s="1"/>
  <c r="BT142" i="11"/>
  <c r="BV142" i="11" s="1"/>
  <c r="BT141" i="11"/>
  <c r="BV141" i="11" s="1"/>
  <c r="BT140" i="11"/>
  <c r="BV140" i="11" s="1"/>
  <c r="BT139" i="11"/>
  <c r="BV139" i="11" s="1"/>
  <c r="BT138" i="11"/>
  <c r="BV138" i="11" s="1"/>
  <c r="BT137" i="11"/>
  <c r="BV137" i="11" s="1"/>
  <c r="BT136" i="11"/>
  <c r="BV136" i="11" s="1"/>
  <c r="BT134" i="11"/>
  <c r="BV134" i="11" s="1"/>
  <c r="BT129" i="11"/>
  <c r="BV129" i="11" s="1"/>
  <c r="BT130" i="11"/>
  <c r="BV130" i="11" s="1"/>
  <c r="DY1007" i="8"/>
  <c r="AY127" i="11"/>
  <c r="BC127" i="11"/>
  <c r="AY128" i="11"/>
  <c r="BC128" i="11"/>
  <c r="CI396" i="8"/>
  <c r="CH396" i="8"/>
  <c r="DA1354" i="8"/>
  <c r="CZ1354" i="8"/>
  <c r="DJ1354" i="8"/>
  <c r="DI1354" i="8"/>
  <c r="DA1367" i="8"/>
  <c r="CZ1367" i="8"/>
  <c r="DJ1367" i="8"/>
  <c r="DI1367" i="8"/>
  <c r="DA1368" i="8"/>
  <c r="CZ1368" i="8"/>
  <c r="DJ1368" i="8"/>
  <c r="DI1368" i="8"/>
  <c r="DA949" i="8"/>
  <c r="CZ949" i="8"/>
  <c r="AR1045" i="8"/>
  <c r="DU1045" i="8" s="1"/>
  <c r="AR1044" i="8"/>
  <c r="DU1044" i="8" s="1"/>
  <c r="AR1043" i="8"/>
  <c r="DU1043" i="8" s="1"/>
  <c r="CZ1042" i="8"/>
  <c r="DA1042" i="8"/>
  <c r="AR1051" i="8"/>
  <c r="DU1051" i="8" s="1"/>
  <c r="AR1052" i="8"/>
  <c r="DU1052" i="8" s="1"/>
  <c r="AR1053" i="8"/>
  <c r="DU1053" i="8" s="1"/>
  <c r="AR1054" i="8"/>
  <c r="DU1054" i="8" s="1"/>
  <c r="AR1055" i="8"/>
  <c r="DU1055" i="8" s="1"/>
  <c r="AR1056" i="8"/>
  <c r="DU1056" i="8" s="1"/>
  <c r="AR1057" i="8"/>
  <c r="DU1057" i="8" s="1"/>
  <c r="AR1050" i="8"/>
  <c r="DU1050" i="8" s="1"/>
  <c r="CZ1049" i="8"/>
  <c r="DA1049" i="8"/>
  <c r="DA1005" i="8"/>
  <c r="CZ1005" i="8"/>
  <c r="DA997" i="8"/>
  <c r="CZ997" i="8"/>
  <c r="DA998" i="8"/>
  <c r="CZ998" i="8"/>
  <c r="DA999" i="8"/>
  <c r="CZ999" i="8"/>
  <c r="DA1000" i="8"/>
  <c r="CZ1000" i="8"/>
  <c r="DA1001" i="8"/>
  <c r="CZ1001" i="8"/>
  <c r="DA1002" i="8"/>
  <c r="CZ1002" i="8"/>
  <c r="DA1003" i="8"/>
  <c r="CZ1003" i="8"/>
  <c r="DA994" i="8"/>
  <c r="CZ994" i="8"/>
  <c r="DA992" i="8"/>
  <c r="CZ992" i="8"/>
  <c r="DA989" i="8"/>
  <c r="CZ989" i="8"/>
  <c r="DA990" i="8"/>
  <c r="CZ990" i="8"/>
  <c r="DA1037" i="8"/>
  <c r="CZ1037" i="8"/>
  <c r="DA1046" i="8"/>
  <c r="CZ1046" i="8"/>
  <c r="DA1047" i="8"/>
  <c r="CZ1047" i="8"/>
  <c r="DA1034" i="8"/>
  <c r="CZ1034" i="8"/>
  <c r="DA1028" i="8"/>
  <c r="CZ1028" i="8"/>
  <c r="DA1029" i="8"/>
  <c r="CZ1029" i="8"/>
  <c r="DA1030" i="8"/>
  <c r="CZ1030" i="8"/>
  <c r="AR1482" i="8"/>
  <c r="DU1482" i="8" s="1"/>
  <c r="CC1482" i="8"/>
  <c r="DA1482" i="8"/>
  <c r="CZ1482" i="8"/>
  <c r="DI1482" i="8"/>
  <c r="DJ1482" i="8"/>
  <c r="AR1471" i="8"/>
  <c r="DU1471" i="8" s="1"/>
  <c r="CC1471" i="8"/>
  <c r="DA1471" i="8"/>
  <c r="CZ1471" i="8"/>
  <c r="DI1471" i="8"/>
  <c r="DJ1471" i="8"/>
  <c r="CI1371" i="8"/>
  <c r="CH1371" i="8"/>
  <c r="CI1373" i="8"/>
  <c r="CH1373" i="8"/>
  <c r="CI1473" i="8"/>
  <c r="CH1473" i="8"/>
  <c r="CI1475" i="8"/>
  <c r="CH1475" i="8"/>
  <c r="CI1477" i="8"/>
  <c r="CH1477" i="8"/>
  <c r="CI1488" i="8"/>
  <c r="CH1488" i="8"/>
  <c r="CI1480" i="8"/>
  <c r="CH1480" i="8"/>
  <c r="CI1486" i="8"/>
  <c r="CH1486" i="8"/>
  <c r="CI1492" i="8"/>
  <c r="CH1492" i="8"/>
  <c r="CI1369" i="8"/>
  <c r="CH1369" i="8"/>
  <c r="CI1478" i="8"/>
  <c r="CH1478" i="8"/>
  <c r="CI1484" i="8"/>
  <c r="CH1484" i="8"/>
  <c r="AR1355" i="8"/>
  <c r="CU1355" i="8"/>
  <c r="DI1355" i="8"/>
  <c r="DJ1355" i="8"/>
  <c r="AR1356" i="8"/>
  <c r="CU1356" i="8"/>
  <c r="DI1356" i="8"/>
  <c r="DJ1356" i="8"/>
  <c r="AR1357" i="8"/>
  <c r="CU1357" i="8"/>
  <c r="DI1357" i="8"/>
  <c r="DJ1357" i="8"/>
  <c r="AR1358" i="8"/>
  <c r="CU1358" i="8"/>
  <c r="DI1358" i="8"/>
  <c r="DJ1358" i="8"/>
  <c r="CU1359" i="8"/>
  <c r="AR1360" i="8"/>
  <c r="CU1360" i="8"/>
  <c r="DI1360" i="8"/>
  <c r="DJ1360" i="8"/>
  <c r="AR1361" i="8"/>
  <c r="CU1361" i="8"/>
  <c r="DI1361" i="8"/>
  <c r="DJ1361" i="8"/>
  <c r="AR1362" i="8"/>
  <c r="CU1362" i="8"/>
  <c r="DI1362" i="8"/>
  <c r="DJ1362" i="8"/>
  <c r="AR1363" i="8"/>
  <c r="CU1363" i="8"/>
  <c r="DI1363" i="8"/>
  <c r="DJ1363" i="8"/>
  <c r="AR1364" i="8"/>
  <c r="CU1364" i="8"/>
  <c r="DI1364" i="8"/>
  <c r="DJ1364" i="8"/>
  <c r="AR1365" i="8"/>
  <c r="CU1365" i="8"/>
  <c r="DI1365" i="8"/>
  <c r="DJ1365" i="8"/>
  <c r="AR1366" i="8"/>
  <c r="CU1366" i="8"/>
  <c r="DI1366" i="8"/>
  <c r="DJ1366" i="8"/>
  <c r="AR1367" i="8"/>
  <c r="AR1368" i="8"/>
  <c r="DA1129" i="8"/>
  <c r="CZ1129" i="8"/>
  <c r="CU769" i="8"/>
  <c r="CZ769" i="8" s="1"/>
  <c r="CQ410" i="8"/>
  <c r="CR410" i="8" s="1"/>
  <c r="DA410" i="8"/>
  <c r="CZ410" i="8"/>
  <c r="AR396" i="8"/>
  <c r="DU396" i="8" s="1"/>
  <c r="CQ396" i="8"/>
  <c r="CR396" i="8" s="1"/>
  <c r="DA913" i="8"/>
  <c r="CZ913" i="8"/>
  <c r="DA911" i="8"/>
  <c r="CZ911" i="8"/>
  <c r="DA909" i="8"/>
  <c r="CZ909" i="8"/>
  <c r="DA905" i="8"/>
  <c r="CZ905" i="8"/>
  <c r="DA1726" i="8"/>
  <c r="CZ1726" i="8"/>
  <c r="DA902" i="8"/>
  <c r="CZ902" i="8"/>
  <c r="DA890" i="8"/>
  <c r="CZ890" i="8"/>
  <c r="DA927" i="8"/>
  <c r="CZ927" i="8"/>
  <c r="DA928" i="8"/>
  <c r="CZ928" i="8"/>
  <c r="AR1501" i="8"/>
  <c r="DU1501" i="8" s="1"/>
  <c r="AR1502" i="8"/>
  <c r="DU1502" i="8" s="1"/>
  <c r="AR1503" i="8"/>
  <c r="DU1503" i="8" s="1"/>
  <c r="DX1723" i="8" l="1"/>
  <c r="DY1453" i="8"/>
  <c r="DY1457" i="8"/>
  <c r="DX928" i="8"/>
  <c r="DY1380" i="8"/>
  <c r="DA1463" i="8"/>
  <c r="DX1454" i="8"/>
  <c r="DX1399" i="8"/>
  <c r="DX1641" i="8"/>
  <c r="DX1649" i="8"/>
  <c r="DX1070" i="8"/>
  <c r="DY1441" i="8"/>
  <c r="DY1642" i="8"/>
  <c r="DY1650" i="8"/>
  <c r="DX1279" i="8"/>
  <c r="DX1642" i="8"/>
  <c r="DX1650" i="8"/>
  <c r="DY1452" i="8"/>
  <c r="DY928" i="8"/>
  <c r="DX1452" i="8"/>
  <c r="DX1719" i="8"/>
  <c r="DX1457" i="8"/>
  <c r="DX1529" i="8"/>
  <c r="DY1386" i="8"/>
  <c r="DA1470" i="8"/>
  <c r="DY1723" i="8"/>
  <c r="DY1459" i="8"/>
  <c r="DA1405" i="8"/>
  <c r="DX890" i="8"/>
  <c r="DX1682" i="8"/>
  <c r="DY1511" i="8"/>
  <c r="DY1436" i="8"/>
  <c r="DY1664" i="8"/>
  <c r="DY1428" i="8"/>
  <c r="DX1278" i="8"/>
  <c r="DY1526" i="8"/>
  <c r="DY1726" i="8"/>
  <c r="DY1400" i="8"/>
  <c r="DA1385" i="8"/>
  <c r="DY1683" i="8"/>
  <c r="DY1273" i="8"/>
  <c r="DY1657" i="8"/>
  <c r="DY1237" i="8"/>
  <c r="DY1696" i="8"/>
  <c r="DX1677" i="8"/>
  <c r="CZ1414" i="8"/>
  <c r="DY1420" i="8"/>
  <c r="DA1406" i="8"/>
  <c r="DX1388" i="8"/>
  <c r="DY1717" i="8"/>
  <c r="DX1666" i="8"/>
  <c r="DY1381" i="8"/>
  <c r="DX1461" i="8"/>
  <c r="DY1461" i="8"/>
  <c r="DX1661" i="8"/>
  <c r="DX1444" i="8"/>
  <c r="DX1634" i="8"/>
  <c r="DY1389" i="8"/>
  <c r="DX1401" i="8"/>
  <c r="DY1691" i="8"/>
  <c r="DX1068" i="8"/>
  <c r="DY1383" i="8"/>
  <c r="DX1690" i="8"/>
  <c r="DX1687" i="8"/>
  <c r="DX1671" i="8"/>
  <c r="DX1663" i="8"/>
  <c r="DY911" i="8"/>
  <c r="DY1397" i="8"/>
  <c r="DX1422" i="8"/>
  <c r="DX1060" i="8"/>
  <c r="DY1416" i="8"/>
  <c r="DY1549" i="8"/>
  <c r="DY1266" i="8"/>
  <c r="DX1675" i="8"/>
  <c r="DY1047" i="8"/>
  <c r="DX1459" i="8"/>
  <c r="DX1685" i="8"/>
  <c r="DX1391" i="8"/>
  <c r="DY1413" i="8"/>
  <c r="DY1448" i="8"/>
  <c r="DX1271" i="8"/>
  <c r="DX1658" i="8"/>
  <c r="DX1695" i="8"/>
  <c r="DI1481" i="8"/>
  <c r="DX1458" i="8"/>
  <c r="DY909" i="8"/>
  <c r="DY1068" i="8"/>
  <c r="DY1060" i="8"/>
  <c r="DX1046" i="8"/>
  <c r="DX909" i="8"/>
  <c r="DY888" i="8"/>
  <c r="DX1506" i="8"/>
  <c r="DX1387" i="8"/>
  <c r="DY1408" i="8"/>
  <c r="DX1718" i="8"/>
  <c r="DX1531" i="8"/>
  <c r="DX1396" i="8"/>
  <c r="DY1701" i="8"/>
  <c r="DY1429" i="8"/>
  <c r="DY1493" i="8"/>
  <c r="DJ1359" i="8"/>
  <c r="DY1663" i="8"/>
  <c r="DX1510" i="8"/>
  <c r="DY1384" i="8"/>
  <c r="DY1398" i="8"/>
  <c r="DX1410" i="8"/>
  <c r="DX1487" i="8"/>
  <c r="DX1275" i="8"/>
  <c r="DX1667" i="8"/>
  <c r="DY1680" i="8"/>
  <c r="DY1415" i="8"/>
  <c r="DX1464" i="8"/>
  <c r="DY1379" i="8"/>
  <c r="DX1692" i="8"/>
  <c r="DY1010" i="8"/>
  <c r="DX1669" i="8"/>
  <c r="DX1010" i="8"/>
  <c r="DX1483" i="8"/>
  <c r="DX1129" i="8"/>
  <c r="DX1679" i="8"/>
  <c r="DY1069" i="8"/>
  <c r="DX888" i="8"/>
  <c r="DX1716" i="8"/>
  <c r="DX1479" i="8"/>
  <c r="DY1513" i="8"/>
  <c r="DX913" i="8"/>
  <c r="DY1129" i="8"/>
  <c r="CZ1469" i="8"/>
  <c r="DY1107" i="8"/>
  <c r="DX1069" i="8"/>
  <c r="DX1655" i="8"/>
  <c r="DY927" i="8"/>
  <c r="DX1527" i="8"/>
  <c r="DY1670" i="8"/>
  <c r="DY1722" i="8"/>
  <c r="DX1267" i="8"/>
  <c r="DX1536" i="8"/>
  <c r="DX1409" i="8"/>
  <c r="DX1681" i="8"/>
  <c r="DY1061" i="8"/>
  <c r="DY1412" i="8"/>
  <c r="DY1417" i="8"/>
  <c r="DX1711" i="8"/>
  <c r="DY1483" i="8"/>
  <c r="DA1401" i="8"/>
  <c r="DX1673" i="8"/>
  <c r="DX1657" i="8"/>
  <c r="DY1547" i="8"/>
  <c r="DX1543" i="8"/>
  <c r="DY1078" i="8"/>
  <c r="DX1515" i="8"/>
  <c r="DY1070" i="8"/>
  <c r="DY1001" i="8"/>
  <c r="DY1660" i="8"/>
  <c r="DX1472" i="8"/>
  <c r="DA1460" i="8"/>
  <c r="DY1706" i="8"/>
  <c r="DY1679" i="8"/>
  <c r="DX1708" i="8"/>
  <c r="DX1507" i="8"/>
  <c r="DY1687" i="8"/>
  <c r="DA1451" i="8"/>
  <c r="DY1390" i="8"/>
  <c r="CZ1457" i="8"/>
  <c r="DA1440" i="8"/>
  <c r="DX1061" i="8"/>
  <c r="DX1130" i="8"/>
  <c r="DX1042" i="8"/>
  <c r="DX1705" i="8"/>
  <c r="DY1277" i="8"/>
  <c r="DY1042" i="8"/>
  <c r="DX1660" i="8"/>
  <c r="DY1534" i="8"/>
  <c r="DX1411" i="8"/>
  <c r="DY1423" i="8"/>
  <c r="DY1430" i="8"/>
  <c r="DX1107" i="8"/>
  <c r="DY1713" i="8"/>
  <c r="DI1374" i="8"/>
  <c r="DX1280" i="8"/>
  <c r="DX1002" i="8"/>
  <c r="DX989" i="8"/>
  <c r="DY992" i="8"/>
  <c r="CZ1432" i="8"/>
  <c r="DY1718" i="8"/>
  <c r="DY1270" i="8"/>
  <c r="DY1667" i="8"/>
  <c r="DY1424" i="8"/>
  <c r="DY1446" i="8"/>
  <c r="DX1712" i="8"/>
  <c r="DY1265" i="8"/>
  <c r="DY990" i="8"/>
  <c r="DY1688" i="8"/>
  <c r="DY1674" i="8"/>
  <c r="DY1654" i="8"/>
  <c r="DX1715" i="8"/>
  <c r="DY1278" i="8"/>
  <c r="DY1407" i="8"/>
  <c r="DY1434" i="8"/>
  <c r="DY1447" i="8"/>
  <c r="DX1697" i="8"/>
  <c r="DX1721" i="8"/>
  <c r="DY1640" i="8"/>
  <c r="DY1648" i="8"/>
  <c r="DY1656" i="8"/>
  <c r="DX1639" i="8"/>
  <c r="DX1647" i="8"/>
  <c r="DY1419" i="8"/>
  <c r="DY1695" i="8"/>
  <c r="DX1656" i="8"/>
  <c r="DY1517" i="8"/>
  <c r="DX1276" i="8"/>
  <c r="DX1003" i="8"/>
  <c r="DX1272" i="8"/>
  <c r="DX998" i="8"/>
  <c r="DY1686" i="8"/>
  <c r="DX1455" i="8"/>
  <c r="DX1005" i="8"/>
  <c r="DY1029" i="8"/>
  <c r="DY1672" i="8"/>
  <c r="DX1029" i="8"/>
  <c r="DY1443" i="8"/>
  <c r="DY1673" i="8"/>
  <c r="DX1273" i="8"/>
  <c r="DX1263" i="8"/>
  <c r="DX1066" i="8"/>
  <c r="DY1037" i="8"/>
  <c r="DY1028" i="8"/>
  <c r="DY1659" i="8"/>
  <c r="DX1539" i="8"/>
  <c r="DX1513" i="8"/>
  <c r="DY1458" i="8"/>
  <c r="DY1426" i="8"/>
  <c r="DX1431" i="8"/>
  <c r="DX1438" i="8"/>
  <c r="DY1529" i="8"/>
  <c r="DX1710" i="8"/>
  <c r="DX1481" i="8"/>
  <c r="DX1200" i="8"/>
  <c r="DX1722" i="8"/>
  <c r="DX1264" i="8"/>
  <c r="DX911" i="8"/>
  <c r="DY1464" i="8"/>
  <c r="DY1690" i="8"/>
  <c r="DY1269" i="8"/>
  <c r="DX1065" i="8"/>
  <c r="DX1037" i="8"/>
  <c r="DX1028" i="8"/>
  <c r="DX1659" i="8"/>
  <c r="DY905" i="8"/>
  <c r="DY1450" i="8"/>
  <c r="DY1432" i="8"/>
  <c r="DY1439" i="8"/>
  <c r="DY1714" i="8"/>
  <c r="DX1704" i="8"/>
  <c r="DY1239" i="8"/>
  <c r="DX949" i="8"/>
  <c r="DY1000" i="8"/>
  <c r="DX1725" i="8"/>
  <c r="DY1449" i="8"/>
  <c r="DX1709" i="8"/>
  <c r="DX1277" i="8"/>
  <c r="DY1272" i="8"/>
  <c r="DX927" i="8"/>
  <c r="DY1675" i="8"/>
  <c r="DY1066" i="8"/>
  <c r="DX1537" i="8"/>
  <c r="DY1661" i="8"/>
  <c r="DY1677" i="8"/>
  <c r="DY1693" i="8"/>
  <c r="DY1065" i="8"/>
  <c r="DY1646" i="8"/>
  <c r="DY902" i="8"/>
  <c r="DY1440" i="8"/>
  <c r="DY1445" i="8"/>
  <c r="DX1201" i="8"/>
  <c r="DX1720" i="8"/>
  <c r="DY997" i="8"/>
  <c r="DX999" i="8"/>
  <c r="DY1725" i="8"/>
  <c r="DX905" i="8"/>
  <c r="DX1269" i="8"/>
  <c r="DY1639" i="8"/>
  <c r="DY1647" i="8"/>
  <c r="DY1655" i="8"/>
  <c r="DX1646" i="8"/>
  <c r="DX1654" i="8"/>
  <c r="DX902" i="8"/>
  <c r="DX1435" i="8"/>
  <c r="DY994" i="8"/>
  <c r="DX1462" i="8"/>
  <c r="DX1676" i="8"/>
  <c r="DY1267" i="8"/>
  <c r="DY1263" i="8"/>
  <c r="DX1689" i="8"/>
  <c r="DY1653" i="8"/>
  <c r="DY1645" i="8"/>
  <c r="DX1485" i="8"/>
  <c r="DA1403" i="8"/>
  <c r="DY1668" i="8"/>
  <c r="DY1542" i="8"/>
  <c r="DY949" i="8"/>
  <c r="DX1665" i="8"/>
  <c r="DY1671" i="8"/>
  <c r="DY1468" i="8"/>
  <c r="DY1275" i="8"/>
  <c r="DX1489" i="8"/>
  <c r="DX1691" i="8"/>
  <c r="DX1674" i="8"/>
  <c r="DX1724" i="8"/>
  <c r="DY1455" i="8"/>
  <c r="DY1402" i="8"/>
  <c r="DY1442" i="8"/>
  <c r="DX1668" i="8"/>
  <c r="CZ1395" i="8"/>
  <c r="DY1067" i="8"/>
  <c r="DY1527" i="8"/>
  <c r="DY998" i="8"/>
  <c r="DX1535" i="8"/>
  <c r="DY1433" i="8"/>
  <c r="DY1651" i="8"/>
  <c r="DY1643" i="8"/>
  <c r="DY1002" i="8"/>
  <c r="DX1274" i="8"/>
  <c r="DY1421" i="8"/>
  <c r="DX1703" i="8"/>
  <c r="DX1372" i="8"/>
  <c r="DX1683" i="8"/>
  <c r="DY1034" i="8"/>
  <c r="DY1635" i="8"/>
  <c r="DY1719" i="8"/>
  <c r="DY1130" i="8"/>
  <c r="DY1684" i="8"/>
  <c r="DX1653" i="8"/>
  <c r="DX1251" i="8"/>
  <c r="DY1274" i="8"/>
  <c r="DX1635" i="8"/>
  <c r="DX1533" i="8"/>
  <c r="DY1427" i="8"/>
  <c r="DY1702" i="8"/>
  <c r="DX1468" i="8"/>
  <c r="DY1721" i="8"/>
  <c r="DA1424" i="8"/>
  <c r="DX1645" i="8"/>
  <c r="DY1689" i="8"/>
  <c r="DX1030" i="8"/>
  <c r="DY890" i="8"/>
  <c r="DX1467" i="8"/>
  <c r="DX1000" i="8"/>
  <c r="DX1688" i="8"/>
  <c r="DA1408" i="8"/>
  <c r="CZ1408" i="8"/>
  <c r="DY1669" i="8"/>
  <c r="DY1280" i="8"/>
  <c r="DX1538" i="8"/>
  <c r="DX1514" i="8"/>
  <c r="DY1454" i="8"/>
  <c r="DY1418" i="8"/>
  <c r="DY1724" i="8"/>
  <c r="DY1465" i="8"/>
  <c r="DX1001" i="8"/>
  <c r="DX1680" i="8"/>
  <c r="DX1664" i="8"/>
  <c r="DA1448" i="8"/>
  <c r="DY989" i="8"/>
  <c r="DX1717" i="8"/>
  <c r="DX1453" i="8"/>
  <c r="DX1694" i="8"/>
  <c r="DX1678" i="8"/>
  <c r="DX1662" i="8"/>
  <c r="DY1649" i="8"/>
  <c r="DY1641" i="8"/>
  <c r="DY1707" i="8"/>
  <c r="DX1265" i="8"/>
  <c r="DX1266" i="8"/>
  <c r="DY887" i="8"/>
  <c r="DY1030" i="8"/>
  <c r="DX1727" i="8"/>
  <c r="DY1658" i="8"/>
  <c r="DY1633" i="8"/>
  <c r="DY1049" i="8"/>
  <c r="DA1392" i="8"/>
  <c r="DX1125" i="8"/>
  <c r="DA1394" i="8"/>
  <c r="CZ1394" i="8"/>
  <c r="DY1685" i="8"/>
  <c r="DX1700" i="8"/>
  <c r="DX992" i="8"/>
  <c r="DA1400" i="8"/>
  <c r="DX1067" i="8"/>
  <c r="DX1078" i="8"/>
  <c r="DX1476" i="8"/>
  <c r="DY913" i="8"/>
  <c r="DX1684" i="8"/>
  <c r="DX1254" i="8"/>
  <c r="DY1254" i="8"/>
  <c r="CZ1447" i="8"/>
  <c r="DA1447" i="8"/>
  <c r="DY1003" i="8"/>
  <c r="DY1662" i="8"/>
  <c r="DY1678" i="8"/>
  <c r="DY1694" i="8"/>
  <c r="DY1279" i="8"/>
  <c r="DY1271" i="8"/>
  <c r="DX1049" i="8"/>
  <c r="DY1046" i="8"/>
  <c r="DX1640" i="8"/>
  <c r="DX1648" i="8"/>
  <c r="DX997" i="8"/>
  <c r="DX1696" i="8"/>
  <c r="CZ1423" i="8"/>
  <c r="DA1423" i="8"/>
  <c r="CZ1391" i="8"/>
  <c r="DA1391" i="8"/>
  <c r="DX994" i="8"/>
  <c r="CZ1464" i="8"/>
  <c r="DA1464" i="8"/>
  <c r="DY1665" i="8"/>
  <c r="DY1681" i="8"/>
  <c r="DY1276" i="8"/>
  <c r="DY1268" i="8"/>
  <c r="DX1643" i="8"/>
  <c r="DX1651" i="8"/>
  <c r="DX887" i="8"/>
  <c r="DX1532" i="8"/>
  <c r="DX1508" i="8"/>
  <c r="DX1516" i="8"/>
  <c r="DX1073" i="8"/>
  <c r="DX1699" i="8"/>
  <c r="DX1491" i="8"/>
  <c r="DX1374" i="8"/>
  <c r="DY1720" i="8"/>
  <c r="CZ1399" i="8"/>
  <c r="DA1399" i="8"/>
  <c r="CZ1431" i="8"/>
  <c r="DA1431" i="8"/>
  <c r="CZ1439" i="8"/>
  <c r="DA1439" i="8"/>
  <c r="DY999" i="8"/>
  <c r="DY1666" i="8"/>
  <c r="DY1682" i="8"/>
  <c r="DX1268" i="8"/>
  <c r="DY769" i="8"/>
  <c r="DX1633" i="8"/>
  <c r="DX1526" i="8"/>
  <c r="DY1727" i="8"/>
  <c r="DX990" i="8"/>
  <c r="CZ1455" i="8"/>
  <c r="DA1455" i="8"/>
  <c r="DX769" i="8"/>
  <c r="DX1034" i="8"/>
  <c r="DX1509" i="8"/>
  <c r="DY1462" i="8"/>
  <c r="DY1437" i="8"/>
  <c r="DX1698" i="8"/>
  <c r="DX1686" i="8"/>
  <c r="DX1670" i="8"/>
  <c r="CZ1415" i="8"/>
  <c r="DA1415" i="8"/>
  <c r="CZ1407" i="8"/>
  <c r="DA1407" i="8"/>
  <c r="DY1676" i="8"/>
  <c r="DY1692" i="8"/>
  <c r="DX1270" i="8"/>
  <c r="DY1466" i="8"/>
  <c r="DX1466" i="8"/>
  <c r="DY1503" i="8"/>
  <c r="DX1503" i="8"/>
  <c r="DY1502" i="8"/>
  <c r="DX1502" i="8"/>
  <c r="DY1501" i="8"/>
  <c r="DX1501" i="8"/>
  <c r="DY1471" i="8"/>
  <c r="DX1471" i="8"/>
  <c r="DY1482" i="8"/>
  <c r="DX1482" i="8"/>
  <c r="DY1050" i="8"/>
  <c r="DX1050" i="8"/>
  <c r="DY1057" i="8"/>
  <c r="DX1057" i="8"/>
  <c r="DY1056" i="8"/>
  <c r="DX1056" i="8"/>
  <c r="DY1055" i="8"/>
  <c r="DX1055" i="8"/>
  <c r="DY1054" i="8"/>
  <c r="DX1054" i="8"/>
  <c r="DY1053" i="8"/>
  <c r="DX1053" i="8"/>
  <c r="DY1052" i="8"/>
  <c r="DX1052" i="8"/>
  <c r="DY1051" i="8"/>
  <c r="DX1051" i="8"/>
  <c r="DY1043" i="8"/>
  <c r="DX1043" i="8"/>
  <c r="DY1044" i="8"/>
  <c r="DX1044" i="8"/>
  <c r="DY1045" i="8"/>
  <c r="DX1045" i="8"/>
  <c r="DY1504" i="8"/>
  <c r="DX1504" i="8"/>
  <c r="DX1540" i="8"/>
  <c r="DY1540" i="8"/>
  <c r="DX1530" i="8"/>
  <c r="DY1530" i="8"/>
  <c r="DX1354" i="8"/>
  <c r="DY1354" i="8"/>
  <c r="DU1368" i="8"/>
  <c r="DU1367" i="8"/>
  <c r="DU1366" i="8"/>
  <c r="DU1365" i="8"/>
  <c r="DU1364" i="8"/>
  <c r="DU1363" i="8"/>
  <c r="DU1362" i="8"/>
  <c r="DU1361" i="8"/>
  <c r="DU1360" i="8"/>
  <c r="DU1359" i="8"/>
  <c r="DU1358" i="8"/>
  <c r="DU1357" i="8"/>
  <c r="DU1356" i="8"/>
  <c r="DU1355" i="8"/>
  <c r="CI20" i="15"/>
  <c r="CH20" i="15"/>
  <c r="DY1637" i="8"/>
  <c r="DX1637" i="8"/>
  <c r="CI1471" i="8"/>
  <c r="CH1471" i="8"/>
  <c r="CI1482" i="8"/>
  <c r="CH1482" i="8"/>
  <c r="DA1366" i="8"/>
  <c r="CZ1366" i="8"/>
  <c r="DA1365" i="8"/>
  <c r="CZ1365" i="8"/>
  <c r="DA1364" i="8"/>
  <c r="CZ1364" i="8"/>
  <c r="DA1363" i="8"/>
  <c r="CZ1363" i="8"/>
  <c r="DA1362" i="8"/>
  <c r="CZ1362" i="8"/>
  <c r="DA1361" i="8"/>
  <c r="CZ1361" i="8"/>
  <c r="DA1360" i="8"/>
  <c r="CZ1360" i="8"/>
  <c r="DA1359" i="8"/>
  <c r="CZ1359" i="8"/>
  <c r="DA1358" i="8"/>
  <c r="CZ1358" i="8"/>
  <c r="DA1357" i="8"/>
  <c r="CZ1357" i="8"/>
  <c r="DA1356" i="8"/>
  <c r="CZ1356" i="8"/>
  <c r="DA1355" i="8"/>
  <c r="CZ1355" i="8"/>
  <c r="DY410" i="8"/>
  <c r="DX410" i="8"/>
  <c r="CH410" i="8"/>
  <c r="DY396" i="8"/>
  <c r="DX396" i="8"/>
  <c r="DH1105" i="8"/>
  <c r="DW1105" i="8" s="1"/>
  <c r="DF1105" i="8"/>
  <c r="DV1105" i="8" s="1"/>
  <c r="AQ1105" i="8"/>
  <c r="AP1105" i="8"/>
  <c r="AO1105" i="8"/>
  <c r="AN1105" i="8"/>
  <c r="AM1105" i="8"/>
  <c r="AL1105" i="8"/>
  <c r="AK1105" i="8"/>
  <c r="AJ1105" i="8"/>
  <c r="AI1105" i="8"/>
  <c r="DD1105" i="8" s="1"/>
  <c r="AH1105" i="8"/>
  <c r="AG1105" i="8"/>
  <c r="AF1105" i="8"/>
  <c r="L1105" i="8"/>
  <c r="AI995" i="8"/>
  <c r="DD995" i="8" s="1"/>
  <c r="AH995" i="8"/>
  <c r="CU995" i="8" s="1"/>
  <c r="L995" i="8"/>
  <c r="DF986" i="8"/>
  <c r="DV986" i="8" s="1"/>
  <c r="AQ1038" i="8"/>
  <c r="AP1038" i="8"/>
  <c r="AO1038" i="8"/>
  <c r="AN1038" i="8"/>
  <c r="AM1038" i="8"/>
  <c r="AL1038" i="8"/>
  <c r="AK1038" i="8"/>
  <c r="AJ1038" i="8"/>
  <c r="AI1038" i="8"/>
  <c r="DD1038" i="8" s="1"/>
  <c r="AH1038" i="8"/>
  <c r="CU1038" i="8" s="1"/>
  <c r="AG1038" i="8"/>
  <c r="AF1038" i="8"/>
  <c r="L1038" i="8"/>
  <c r="DF1035" i="8"/>
  <c r="DV1035" i="8" s="1"/>
  <c r="DX1355" i="8" l="1"/>
  <c r="DY1355" i="8"/>
  <c r="DX1356" i="8"/>
  <c r="DY1356" i="8"/>
  <c r="DX1357" i="8"/>
  <c r="DY1357" i="8"/>
  <c r="DX1358" i="8"/>
  <c r="DY1358" i="8"/>
  <c r="DX1359" i="8"/>
  <c r="DY1359" i="8"/>
  <c r="DX1360" i="8"/>
  <c r="DY1360" i="8"/>
  <c r="DX1361" i="8"/>
  <c r="DY1361" i="8"/>
  <c r="DX1362" i="8"/>
  <c r="DY1362" i="8"/>
  <c r="DX1363" i="8"/>
  <c r="DY1363" i="8"/>
  <c r="DX1364" i="8"/>
  <c r="DY1364" i="8"/>
  <c r="DX1365" i="8"/>
  <c r="DY1365" i="8"/>
  <c r="DX1366" i="8"/>
  <c r="DY1366" i="8"/>
  <c r="DX1367" i="8"/>
  <c r="DY1367" i="8"/>
  <c r="DX1368" i="8"/>
  <c r="DY1368" i="8"/>
  <c r="DA995" i="8"/>
  <c r="CZ995" i="8"/>
  <c r="AR1105" i="8"/>
  <c r="DU1105" i="8" s="1"/>
  <c r="AR995" i="8"/>
  <c r="DU995" i="8" s="1"/>
  <c r="AR1038" i="8"/>
  <c r="DU1038" i="8" s="1"/>
  <c r="DX1038" i="8" l="1"/>
  <c r="DY1038" i="8"/>
  <c r="DY995" i="8"/>
  <c r="DX995" i="8"/>
  <c r="DY1105" i="8"/>
  <c r="DX1105" i="8"/>
  <c r="AJ1371" i="8"/>
  <c r="AK1371" i="8"/>
  <c r="AL1371" i="8"/>
  <c r="AM1371" i="8"/>
  <c r="AN1371" i="8"/>
  <c r="AO1371" i="8"/>
  <c r="AP1371" i="8"/>
  <c r="AQ1371" i="8"/>
  <c r="AJ1373" i="8"/>
  <c r="AK1373" i="8"/>
  <c r="AL1373" i="8"/>
  <c r="AM1373" i="8"/>
  <c r="AN1373" i="8"/>
  <c r="AO1373" i="8"/>
  <c r="AP1373" i="8"/>
  <c r="AQ1373" i="8"/>
  <c r="AJ1473" i="8"/>
  <c r="AK1473" i="8"/>
  <c r="AL1473" i="8"/>
  <c r="AM1473" i="8"/>
  <c r="AN1473" i="8"/>
  <c r="AO1473" i="8"/>
  <c r="AP1473" i="8"/>
  <c r="AQ1473" i="8"/>
  <c r="AJ1475" i="8"/>
  <c r="AK1475" i="8"/>
  <c r="AL1475" i="8"/>
  <c r="AM1475" i="8"/>
  <c r="AN1475" i="8"/>
  <c r="AO1475" i="8"/>
  <c r="AP1475" i="8"/>
  <c r="AQ1475" i="8"/>
  <c r="AJ1477" i="8"/>
  <c r="AK1477" i="8"/>
  <c r="AL1477" i="8"/>
  <c r="AM1477" i="8"/>
  <c r="AN1477" i="8"/>
  <c r="AO1477" i="8"/>
  <c r="AP1477" i="8"/>
  <c r="AQ1477" i="8"/>
  <c r="AJ1488" i="8"/>
  <c r="AK1488" i="8"/>
  <c r="AL1488" i="8"/>
  <c r="AM1488" i="8"/>
  <c r="AN1488" i="8"/>
  <c r="AO1488" i="8"/>
  <c r="AP1488" i="8"/>
  <c r="AQ1488" i="8"/>
  <c r="AJ1480" i="8"/>
  <c r="AK1480" i="8"/>
  <c r="AL1480" i="8"/>
  <c r="AM1480" i="8"/>
  <c r="AN1480" i="8"/>
  <c r="AO1480" i="8"/>
  <c r="AP1480" i="8"/>
  <c r="AQ1480" i="8"/>
  <c r="AJ1486" i="8"/>
  <c r="AK1486" i="8"/>
  <c r="AL1486" i="8"/>
  <c r="AM1486" i="8"/>
  <c r="AN1486" i="8"/>
  <c r="AO1486" i="8"/>
  <c r="AP1486" i="8"/>
  <c r="AQ1486" i="8"/>
  <c r="AJ1492" i="8"/>
  <c r="AK1492" i="8"/>
  <c r="AL1492" i="8"/>
  <c r="AM1492" i="8"/>
  <c r="AN1492" i="8"/>
  <c r="AO1492" i="8"/>
  <c r="AP1492" i="8"/>
  <c r="AQ1492" i="8"/>
  <c r="AJ1369" i="8"/>
  <c r="AK1369" i="8"/>
  <c r="AL1369" i="8"/>
  <c r="AM1369" i="8"/>
  <c r="AN1369" i="8"/>
  <c r="AO1369" i="8"/>
  <c r="AP1369" i="8"/>
  <c r="AQ1369" i="8"/>
  <c r="AJ1478" i="8"/>
  <c r="AK1478" i="8"/>
  <c r="AL1478" i="8"/>
  <c r="AM1478" i="8"/>
  <c r="AN1478" i="8"/>
  <c r="AO1478" i="8"/>
  <c r="AP1478" i="8"/>
  <c r="AQ1478" i="8"/>
  <c r="AH1371" i="8"/>
  <c r="CU1371" i="8" s="1"/>
  <c r="AI1371" i="8"/>
  <c r="DD1371" i="8" s="1"/>
  <c r="AH1373" i="8"/>
  <c r="CU1373" i="8" s="1"/>
  <c r="AI1373" i="8"/>
  <c r="DD1373" i="8" s="1"/>
  <c r="AH1473" i="8"/>
  <c r="CU1473" i="8" s="1"/>
  <c r="AI1473" i="8"/>
  <c r="DD1473" i="8" s="1"/>
  <c r="AH1475" i="8"/>
  <c r="CU1475" i="8" s="1"/>
  <c r="AI1475" i="8"/>
  <c r="DD1475" i="8" s="1"/>
  <c r="AH1477" i="8"/>
  <c r="CU1477" i="8" s="1"/>
  <c r="AI1477" i="8"/>
  <c r="DD1477" i="8" s="1"/>
  <c r="AH1488" i="8"/>
  <c r="CU1488" i="8" s="1"/>
  <c r="AI1488" i="8"/>
  <c r="DD1488" i="8" s="1"/>
  <c r="AH1480" i="8"/>
  <c r="CU1480" i="8" s="1"/>
  <c r="AI1480" i="8"/>
  <c r="DD1480" i="8" s="1"/>
  <c r="AH1486" i="8"/>
  <c r="CU1486" i="8" s="1"/>
  <c r="AI1486" i="8"/>
  <c r="DD1486" i="8" s="1"/>
  <c r="AH1492" i="8"/>
  <c r="CU1492" i="8" s="1"/>
  <c r="AI1492" i="8"/>
  <c r="DD1492" i="8" s="1"/>
  <c r="AH1369" i="8"/>
  <c r="CU1369" i="8" s="1"/>
  <c r="AI1369" i="8"/>
  <c r="DD1369" i="8" s="1"/>
  <c r="AH1478" i="8"/>
  <c r="CU1478" i="8" s="1"/>
  <c r="AI1478" i="8"/>
  <c r="DD1478" i="8" s="1"/>
  <c r="AH1484" i="8"/>
  <c r="CU1484" i="8" s="1"/>
  <c r="AI1484" i="8"/>
  <c r="DD1484" i="8" s="1"/>
  <c r="L1484" i="8"/>
  <c r="L1478" i="8"/>
  <c r="L1369" i="8"/>
  <c r="L1492" i="8"/>
  <c r="L1486" i="8"/>
  <c r="L1480" i="8"/>
  <c r="L1488" i="8"/>
  <c r="L1477" i="8"/>
  <c r="L1475" i="8"/>
  <c r="L1473" i="8"/>
  <c r="L1373" i="8"/>
  <c r="L1371" i="8"/>
  <c r="DA1484" i="8" l="1"/>
  <c r="CZ1484" i="8"/>
  <c r="DA1478" i="8"/>
  <c r="CZ1478" i="8"/>
  <c r="DA1369" i="8"/>
  <c r="CZ1369" i="8"/>
  <c r="DA1492" i="8"/>
  <c r="CZ1492" i="8"/>
  <c r="DA1486" i="8"/>
  <c r="CZ1486" i="8"/>
  <c r="DA1480" i="8"/>
  <c r="CZ1480" i="8"/>
  <c r="DA1488" i="8"/>
  <c r="CZ1488" i="8"/>
  <c r="DA1477" i="8"/>
  <c r="CZ1477" i="8"/>
  <c r="DA1475" i="8"/>
  <c r="CZ1475" i="8"/>
  <c r="DA1473" i="8"/>
  <c r="CZ1473" i="8"/>
  <c r="DA1373" i="8"/>
  <c r="CZ1373" i="8"/>
  <c r="DA1371" i="8"/>
  <c r="CZ1371" i="8"/>
  <c r="AR1477" i="8"/>
  <c r="AR1492" i="8"/>
  <c r="DU1492" i="8" s="1"/>
  <c r="AR1371" i="8"/>
  <c r="AR1484" i="8"/>
  <c r="DU1484" i="8" s="1"/>
  <c r="AR1475" i="8"/>
  <c r="AR1478" i="8"/>
  <c r="DU1478" i="8" s="1"/>
  <c r="AR1480" i="8"/>
  <c r="DU1480" i="8" s="1"/>
  <c r="AR1473" i="8"/>
  <c r="AR1486" i="8"/>
  <c r="DU1486" i="8" s="1"/>
  <c r="AR1369" i="8"/>
  <c r="DU1369" i="8" s="1"/>
  <c r="AR1488" i="8"/>
  <c r="AR1373" i="8"/>
  <c r="CP689" i="8"/>
  <c r="CN687" i="8"/>
  <c r="CN688" i="8"/>
  <c r="CN689" i="8"/>
  <c r="AE687" i="8"/>
  <c r="AE688" i="8"/>
  <c r="DH687" i="8"/>
  <c r="DF687" i="8"/>
  <c r="DC687" i="8"/>
  <c r="CY687" i="8"/>
  <c r="CW687" i="8"/>
  <c r="CT687" i="8"/>
  <c r="CK687" i="8"/>
  <c r="CG687" i="8"/>
  <c r="CE687" i="8"/>
  <c r="CB687" i="8"/>
  <c r="AQ687" i="8"/>
  <c r="AP687" i="8"/>
  <c r="AO687" i="8"/>
  <c r="AN687" i="8"/>
  <c r="AM687" i="8"/>
  <c r="AL687" i="8"/>
  <c r="AK687" i="8"/>
  <c r="AJ687" i="8"/>
  <c r="AI687" i="8"/>
  <c r="DD687" i="8" s="1"/>
  <c r="AH687" i="8"/>
  <c r="CU687" i="8" s="1"/>
  <c r="AG687" i="8"/>
  <c r="CL687" i="8" s="1"/>
  <c r="AF687" i="8"/>
  <c r="CC687" i="8" s="1"/>
  <c r="L687" i="8"/>
  <c r="DV687" i="8" l="1"/>
  <c r="DW687" i="8"/>
  <c r="DY1369" i="8"/>
  <c r="DX1369" i="8"/>
  <c r="DY1486" i="8"/>
  <c r="DX1486" i="8"/>
  <c r="DY1480" i="8"/>
  <c r="DX1480" i="8"/>
  <c r="DY1478" i="8"/>
  <c r="DX1478" i="8"/>
  <c r="DY1484" i="8"/>
  <c r="DX1484" i="8"/>
  <c r="DY1492" i="8"/>
  <c r="DX1492" i="8"/>
  <c r="DU1373" i="8"/>
  <c r="DU1488" i="8"/>
  <c r="DU1473" i="8"/>
  <c r="DU1475" i="8"/>
  <c r="DU1371" i="8"/>
  <c r="DU1477" i="8"/>
  <c r="CQ687" i="8"/>
  <c r="CR687" i="8" s="1"/>
  <c r="DA687" i="8"/>
  <c r="CI687" i="8"/>
  <c r="CH687" i="8"/>
  <c r="AR687" i="8"/>
  <c r="DU687" i="8" s="1"/>
  <c r="CZ687" i="8"/>
  <c r="AI906" i="8"/>
  <c r="DD906" i="8" s="1"/>
  <c r="AH906" i="8"/>
  <c r="CU906" i="8" s="1"/>
  <c r="AH907" i="8"/>
  <c r="L906" i="8"/>
  <c r="DH772" i="8"/>
  <c r="DW772" i="8" s="1"/>
  <c r="DF772" i="8"/>
  <c r="DV772" i="8" s="1"/>
  <c r="DD772" i="8"/>
  <c r="DU772" i="8"/>
  <c r="L772" i="8"/>
  <c r="DY772" i="8" l="1"/>
  <c r="DX772" i="8"/>
  <c r="DY687" i="8"/>
  <c r="DX687" i="8"/>
  <c r="DX1477" i="8"/>
  <c r="DY1477" i="8"/>
  <c r="DX1371" i="8"/>
  <c r="DY1371" i="8"/>
  <c r="DX1475" i="8"/>
  <c r="DY1475" i="8"/>
  <c r="DX1473" i="8"/>
  <c r="DY1473" i="8"/>
  <c r="DX1488" i="8"/>
  <c r="DY1488" i="8"/>
  <c r="DX1373" i="8"/>
  <c r="DY1373" i="8"/>
  <c r="AR906" i="8"/>
  <c r="DU906" i="8" s="1"/>
  <c r="DY906" i="8" l="1"/>
  <c r="DX906" i="8"/>
  <c r="DC1127" i="8"/>
  <c r="DC1126" i="8"/>
  <c r="DC1123" i="8"/>
  <c r="DC1122" i="8"/>
  <c r="DC1121" i="8"/>
  <c r="DC1120" i="8"/>
  <c r="DC1119" i="8"/>
  <c r="DC1118" i="8"/>
  <c r="DC1117" i="8"/>
  <c r="DC1116" i="8"/>
  <c r="DC1115" i="8"/>
  <c r="DC1114" i="8"/>
  <c r="DC1113" i="8"/>
  <c r="DC1112" i="8"/>
  <c r="DC1111" i="8"/>
  <c r="DC1110" i="8"/>
  <c r="DC1109" i="8"/>
  <c r="DC1128" i="8"/>
  <c r="AJ1110" i="8"/>
  <c r="AK1110" i="8"/>
  <c r="AL1110" i="8"/>
  <c r="AM1110" i="8"/>
  <c r="AN1110" i="8"/>
  <c r="AO1110" i="8"/>
  <c r="AP1110" i="8"/>
  <c r="AQ1110" i="8"/>
  <c r="AJ1111" i="8"/>
  <c r="AK1111" i="8"/>
  <c r="AL1111" i="8"/>
  <c r="AM1111" i="8"/>
  <c r="AN1111" i="8"/>
  <c r="AO1111" i="8"/>
  <c r="AP1111" i="8"/>
  <c r="AQ1111" i="8"/>
  <c r="AJ1112" i="8"/>
  <c r="AK1112" i="8"/>
  <c r="AL1112" i="8"/>
  <c r="AM1112" i="8"/>
  <c r="AN1112" i="8"/>
  <c r="AO1112" i="8"/>
  <c r="AP1112" i="8"/>
  <c r="AQ1112" i="8"/>
  <c r="AJ1113" i="8"/>
  <c r="AK1113" i="8"/>
  <c r="AL1113" i="8"/>
  <c r="AM1113" i="8"/>
  <c r="AN1113" i="8"/>
  <c r="AO1113" i="8"/>
  <c r="AP1113" i="8"/>
  <c r="AQ1113" i="8"/>
  <c r="AJ1114" i="8"/>
  <c r="AK1114" i="8"/>
  <c r="AL1114" i="8"/>
  <c r="AM1114" i="8"/>
  <c r="AN1114" i="8"/>
  <c r="AO1114" i="8"/>
  <c r="AP1114" i="8"/>
  <c r="AQ1114" i="8"/>
  <c r="AJ1115" i="8"/>
  <c r="AK1115" i="8"/>
  <c r="AL1115" i="8"/>
  <c r="AM1115" i="8"/>
  <c r="AN1115" i="8"/>
  <c r="AO1115" i="8"/>
  <c r="AP1115" i="8"/>
  <c r="AQ1115" i="8"/>
  <c r="AJ1116" i="8"/>
  <c r="AK1116" i="8"/>
  <c r="AL1116" i="8"/>
  <c r="AM1116" i="8"/>
  <c r="AN1116" i="8"/>
  <c r="AO1116" i="8"/>
  <c r="AP1116" i="8"/>
  <c r="AQ1116" i="8"/>
  <c r="AJ1117" i="8"/>
  <c r="AK1117" i="8"/>
  <c r="AL1117" i="8"/>
  <c r="AM1117" i="8"/>
  <c r="AN1117" i="8"/>
  <c r="AO1117" i="8"/>
  <c r="AP1117" i="8"/>
  <c r="AQ1117" i="8"/>
  <c r="AJ1118" i="8"/>
  <c r="AK1118" i="8"/>
  <c r="AL1118" i="8"/>
  <c r="AM1118" i="8"/>
  <c r="AN1118" i="8"/>
  <c r="AO1118" i="8"/>
  <c r="AP1118" i="8"/>
  <c r="AQ1118" i="8"/>
  <c r="AJ1119" i="8"/>
  <c r="AK1119" i="8"/>
  <c r="AL1119" i="8"/>
  <c r="AM1119" i="8"/>
  <c r="AN1119" i="8"/>
  <c r="AO1119" i="8"/>
  <c r="AP1119" i="8"/>
  <c r="AQ1119" i="8"/>
  <c r="AJ1120" i="8"/>
  <c r="AK1120" i="8"/>
  <c r="AL1120" i="8"/>
  <c r="AM1120" i="8"/>
  <c r="AN1120" i="8"/>
  <c r="AO1120" i="8"/>
  <c r="AP1120" i="8"/>
  <c r="AQ1120" i="8"/>
  <c r="AJ1121" i="8"/>
  <c r="AK1121" i="8"/>
  <c r="AL1121" i="8"/>
  <c r="AM1121" i="8"/>
  <c r="AN1121" i="8"/>
  <c r="AO1121" i="8"/>
  <c r="AP1121" i="8"/>
  <c r="AQ1121" i="8"/>
  <c r="AJ1122" i="8"/>
  <c r="AK1122" i="8"/>
  <c r="AL1122" i="8"/>
  <c r="AM1122" i="8"/>
  <c r="AN1122" i="8"/>
  <c r="AO1122" i="8"/>
  <c r="AP1122" i="8"/>
  <c r="AQ1122" i="8"/>
  <c r="AJ1123" i="8"/>
  <c r="AK1123" i="8"/>
  <c r="AL1123" i="8"/>
  <c r="AM1123" i="8"/>
  <c r="AN1123" i="8"/>
  <c r="AO1123" i="8"/>
  <c r="AP1123" i="8"/>
  <c r="AQ1123" i="8"/>
  <c r="AJ1124" i="8"/>
  <c r="AK1124" i="8"/>
  <c r="AL1124" i="8"/>
  <c r="AM1124" i="8"/>
  <c r="AN1124" i="8"/>
  <c r="AO1124" i="8"/>
  <c r="AP1124" i="8"/>
  <c r="AQ1124" i="8"/>
  <c r="AJ1126" i="8"/>
  <c r="AK1126" i="8"/>
  <c r="AL1126" i="8"/>
  <c r="AM1126" i="8"/>
  <c r="AN1126" i="8"/>
  <c r="AO1126" i="8"/>
  <c r="AP1126" i="8"/>
  <c r="AQ1126" i="8"/>
  <c r="AJ1127" i="8"/>
  <c r="AK1127" i="8"/>
  <c r="AL1127" i="8"/>
  <c r="AM1127" i="8"/>
  <c r="AN1127" i="8"/>
  <c r="AO1127" i="8"/>
  <c r="AP1127" i="8"/>
  <c r="AQ1127" i="8"/>
  <c r="AJ1128" i="8"/>
  <c r="AK1128" i="8"/>
  <c r="AL1128" i="8"/>
  <c r="AM1128" i="8"/>
  <c r="AN1128" i="8"/>
  <c r="AO1128" i="8"/>
  <c r="AP1128" i="8"/>
  <c r="AQ1128" i="8"/>
  <c r="AH1110" i="8"/>
  <c r="CU1110" i="8" s="1"/>
  <c r="AI1110" i="8"/>
  <c r="DD1110" i="8" s="1"/>
  <c r="AH1111" i="8"/>
  <c r="CU1111" i="8" s="1"/>
  <c r="AI1111" i="8"/>
  <c r="DD1111" i="8" s="1"/>
  <c r="AH1112" i="8"/>
  <c r="CU1112" i="8" s="1"/>
  <c r="AI1112" i="8"/>
  <c r="DD1112" i="8" s="1"/>
  <c r="AH1113" i="8"/>
  <c r="CU1113" i="8" s="1"/>
  <c r="AI1113" i="8"/>
  <c r="DD1113" i="8" s="1"/>
  <c r="AH1114" i="8"/>
  <c r="CU1114" i="8" s="1"/>
  <c r="AI1114" i="8"/>
  <c r="DD1114" i="8" s="1"/>
  <c r="AH1115" i="8"/>
  <c r="CU1115" i="8" s="1"/>
  <c r="AI1115" i="8"/>
  <c r="DD1115" i="8" s="1"/>
  <c r="AH1116" i="8"/>
  <c r="CU1116" i="8" s="1"/>
  <c r="AI1116" i="8"/>
  <c r="DD1116" i="8" s="1"/>
  <c r="AH1117" i="8"/>
  <c r="CU1117" i="8" s="1"/>
  <c r="AI1117" i="8"/>
  <c r="DD1117" i="8" s="1"/>
  <c r="AH1118" i="8"/>
  <c r="CU1118" i="8" s="1"/>
  <c r="AI1118" i="8"/>
  <c r="DD1118" i="8" s="1"/>
  <c r="AH1119" i="8"/>
  <c r="CU1119" i="8" s="1"/>
  <c r="AI1119" i="8"/>
  <c r="DD1119" i="8" s="1"/>
  <c r="AH1120" i="8"/>
  <c r="CU1120" i="8" s="1"/>
  <c r="AI1120" i="8"/>
  <c r="DD1120" i="8" s="1"/>
  <c r="AH1121" i="8"/>
  <c r="CU1121" i="8" s="1"/>
  <c r="AI1121" i="8"/>
  <c r="DD1121" i="8" s="1"/>
  <c r="AH1122" i="8"/>
  <c r="CU1122" i="8" s="1"/>
  <c r="AI1122" i="8"/>
  <c r="DD1122" i="8" s="1"/>
  <c r="AH1123" i="8"/>
  <c r="CU1123" i="8" s="1"/>
  <c r="AI1123" i="8"/>
  <c r="DD1123" i="8" s="1"/>
  <c r="AH1124" i="8"/>
  <c r="CU1124" i="8" s="1"/>
  <c r="AI1124" i="8"/>
  <c r="AH1126" i="8"/>
  <c r="CU1126" i="8" s="1"/>
  <c r="AI1126" i="8"/>
  <c r="DD1126" i="8" s="1"/>
  <c r="AH1127" i="8"/>
  <c r="CU1127" i="8" s="1"/>
  <c r="AI1127" i="8"/>
  <c r="DD1127" i="8" s="1"/>
  <c r="AH1128" i="8"/>
  <c r="CU1128" i="8" s="1"/>
  <c r="AI1128" i="8"/>
  <c r="DD1128" i="8" s="1"/>
  <c r="AF1111" i="8"/>
  <c r="AG1111" i="8"/>
  <c r="AF1112" i="8"/>
  <c r="AG1112" i="8"/>
  <c r="AF1113" i="8"/>
  <c r="AG1113" i="8"/>
  <c r="AF1114" i="8"/>
  <c r="AG1114" i="8"/>
  <c r="AF1115" i="8"/>
  <c r="AG1115" i="8"/>
  <c r="AF1116" i="8"/>
  <c r="AG1116" i="8"/>
  <c r="AF1117" i="8"/>
  <c r="AG1117" i="8"/>
  <c r="AF1118" i="8"/>
  <c r="AG1118" i="8"/>
  <c r="AF1119" i="8"/>
  <c r="AG1119" i="8"/>
  <c r="AF1120" i="8"/>
  <c r="AG1120" i="8"/>
  <c r="AF1121" i="8"/>
  <c r="AG1121" i="8"/>
  <c r="AF1122" i="8"/>
  <c r="AG1122" i="8"/>
  <c r="AF1123" i="8"/>
  <c r="AG1123" i="8"/>
  <c r="AF1124" i="8"/>
  <c r="AG1124" i="8"/>
  <c r="AF1126" i="8"/>
  <c r="AG1126" i="8"/>
  <c r="AF1127" i="8"/>
  <c r="AG1127" i="8"/>
  <c r="AF1128" i="8"/>
  <c r="AG1128" i="8"/>
  <c r="L1128" i="8"/>
  <c r="L1127" i="8"/>
  <c r="L1126" i="8"/>
  <c r="L1124" i="8"/>
  <c r="L1123" i="8"/>
  <c r="L1122" i="8"/>
  <c r="L1121" i="8"/>
  <c r="L1120" i="8"/>
  <c r="L1119" i="8"/>
  <c r="L1118" i="8"/>
  <c r="L1117" i="8"/>
  <c r="L1116" i="8"/>
  <c r="L1115" i="8"/>
  <c r="L1114" i="8"/>
  <c r="L1113" i="8"/>
  <c r="L1112" i="8"/>
  <c r="L1111" i="8"/>
  <c r="L1110" i="8"/>
  <c r="AF1110" i="8"/>
  <c r="AG1110" i="8"/>
  <c r="DC1108" i="8"/>
  <c r="AQ1108" i="8"/>
  <c r="AP1108" i="8"/>
  <c r="AO1108" i="8"/>
  <c r="AN1108" i="8"/>
  <c r="AM1108" i="8"/>
  <c r="AL1108" i="8"/>
  <c r="AK1108" i="8"/>
  <c r="AJ1108" i="8"/>
  <c r="AI1108" i="8"/>
  <c r="DD1108" i="8" s="1"/>
  <c r="AH1108" i="8"/>
  <c r="CU1108" i="8" s="1"/>
  <c r="AG1108" i="8"/>
  <c r="AF1108" i="8"/>
  <c r="L1108" i="8"/>
  <c r="AR1116" i="8" l="1"/>
  <c r="DU1116" i="8" s="1"/>
  <c r="AR1121" i="8"/>
  <c r="DU1121" i="8" s="1"/>
  <c r="AR1128" i="8"/>
  <c r="DU1128" i="8" s="1"/>
  <c r="AR1113" i="8"/>
  <c r="DU1113" i="8" s="1"/>
  <c r="AR1111" i="8"/>
  <c r="DU1111" i="8" s="1"/>
  <c r="AR1127" i="8"/>
  <c r="DU1127" i="8" s="1"/>
  <c r="AR1126" i="8"/>
  <c r="DU1126" i="8" s="1"/>
  <c r="AR1123" i="8"/>
  <c r="DU1123" i="8" s="1"/>
  <c r="AR1122" i="8"/>
  <c r="DU1122" i="8" s="1"/>
  <c r="AR1120" i="8"/>
  <c r="DU1120" i="8" s="1"/>
  <c r="AR1118" i="8"/>
  <c r="DU1118" i="8" s="1"/>
  <c r="AR1117" i="8"/>
  <c r="DU1117" i="8" s="1"/>
  <c r="AR1124" i="8"/>
  <c r="DU1124" i="8" s="1"/>
  <c r="AR1119" i="8"/>
  <c r="DU1119" i="8" s="1"/>
  <c r="AR1115" i="8"/>
  <c r="DU1115" i="8" s="1"/>
  <c r="AR1114" i="8"/>
  <c r="DU1114" i="8" s="1"/>
  <c r="AR1112" i="8"/>
  <c r="DU1112" i="8" s="1"/>
  <c r="AR1110" i="8"/>
  <c r="DU1110" i="8" s="1"/>
  <c r="AR1108" i="8"/>
  <c r="DU1108" i="8" s="1"/>
  <c r="DY1108" i="8" l="1"/>
  <c r="DX1108" i="8"/>
  <c r="DY1110" i="8"/>
  <c r="DX1110" i="8"/>
  <c r="DY1112" i="8"/>
  <c r="DX1112" i="8"/>
  <c r="DY1114" i="8"/>
  <c r="DX1114" i="8"/>
  <c r="DY1115" i="8"/>
  <c r="DX1115" i="8"/>
  <c r="DY1119" i="8"/>
  <c r="DX1119" i="8"/>
  <c r="DY1124" i="8"/>
  <c r="DX1124" i="8"/>
  <c r="DY1117" i="8"/>
  <c r="DX1117" i="8"/>
  <c r="DY1118" i="8"/>
  <c r="DX1118" i="8"/>
  <c r="DY1120" i="8"/>
  <c r="DX1120" i="8"/>
  <c r="DY1122" i="8"/>
  <c r="DX1122" i="8"/>
  <c r="DY1123" i="8"/>
  <c r="DX1123" i="8"/>
  <c r="DY1126" i="8"/>
  <c r="DX1126" i="8"/>
  <c r="DY1127" i="8"/>
  <c r="DX1127" i="8"/>
  <c r="DY1111" i="8"/>
  <c r="DX1111" i="8"/>
  <c r="DY1113" i="8"/>
  <c r="DX1113" i="8"/>
  <c r="DY1128" i="8"/>
  <c r="DX1128" i="8"/>
  <c r="DY1121" i="8"/>
  <c r="DX1121" i="8"/>
  <c r="DY1116" i="8"/>
  <c r="DX1116" i="8"/>
  <c r="DH1080" i="8"/>
  <c r="DW1080" i="8" s="1"/>
  <c r="DF1080" i="8"/>
  <c r="DV1080" i="8" s="1"/>
  <c r="DC1080" i="8"/>
  <c r="AQ1080" i="8"/>
  <c r="AP1080" i="8"/>
  <c r="AO1080" i="8"/>
  <c r="AN1080" i="8"/>
  <c r="AM1080" i="8"/>
  <c r="AL1080" i="8"/>
  <c r="AK1080" i="8"/>
  <c r="AJ1080" i="8"/>
  <c r="AI1080" i="8"/>
  <c r="DD1080" i="8" s="1"/>
  <c r="AH1080" i="8"/>
  <c r="CU1080" i="8" s="1"/>
  <c r="AG1080" i="8"/>
  <c r="AF1080" i="8"/>
  <c r="L1080" i="8"/>
  <c r="DH1079" i="8"/>
  <c r="DW1079" i="8" s="1"/>
  <c r="DF1079" i="8"/>
  <c r="DV1079" i="8" s="1"/>
  <c r="DC1079" i="8"/>
  <c r="AQ1079" i="8"/>
  <c r="AP1079" i="8"/>
  <c r="AO1079" i="8"/>
  <c r="AN1079" i="8"/>
  <c r="AM1079" i="8"/>
  <c r="AL1079" i="8"/>
  <c r="AK1079" i="8"/>
  <c r="AJ1079" i="8"/>
  <c r="AI1079" i="8"/>
  <c r="DD1079" i="8" s="1"/>
  <c r="AH1079" i="8"/>
  <c r="CU1079" i="8" s="1"/>
  <c r="AG1079" i="8"/>
  <c r="AF1079" i="8"/>
  <c r="L1079" i="8"/>
  <c r="AQ1106" i="8"/>
  <c r="AP1106" i="8"/>
  <c r="AO1106" i="8"/>
  <c r="AN1106" i="8"/>
  <c r="AM1106" i="8"/>
  <c r="AL1106" i="8"/>
  <c r="AK1106" i="8"/>
  <c r="AJ1106" i="8"/>
  <c r="AI1106" i="8"/>
  <c r="DD1106" i="8" s="1"/>
  <c r="AH1106" i="8"/>
  <c r="CU1106" i="8" s="1"/>
  <c r="AG1106" i="8"/>
  <c r="AF1106" i="8"/>
  <c r="L1106" i="8"/>
  <c r="DC1104" i="8"/>
  <c r="AQ1104" i="8"/>
  <c r="AP1104" i="8"/>
  <c r="AO1104" i="8"/>
  <c r="AN1104" i="8"/>
  <c r="AM1104" i="8"/>
  <c r="AL1104" i="8"/>
  <c r="AK1104" i="8"/>
  <c r="AJ1104" i="8"/>
  <c r="AI1104" i="8"/>
  <c r="DD1104" i="8" s="1"/>
  <c r="AH1104" i="8"/>
  <c r="CU1104" i="8" s="1"/>
  <c r="AG1104" i="8"/>
  <c r="AF1104" i="8"/>
  <c r="L1104" i="8"/>
  <c r="DC1103" i="8"/>
  <c r="AQ1103" i="8"/>
  <c r="AP1103" i="8"/>
  <c r="AO1103" i="8"/>
  <c r="AN1103" i="8"/>
  <c r="AM1103" i="8"/>
  <c r="AL1103" i="8"/>
  <c r="AK1103" i="8"/>
  <c r="AJ1103" i="8"/>
  <c r="AI1103" i="8"/>
  <c r="DD1103" i="8" s="1"/>
  <c r="AH1103" i="8"/>
  <c r="CU1103" i="8" s="1"/>
  <c r="AG1103" i="8"/>
  <c r="AF1103" i="8"/>
  <c r="L1103" i="8"/>
  <c r="DC1102" i="8"/>
  <c r="AQ1102" i="8"/>
  <c r="AP1102" i="8"/>
  <c r="AO1102" i="8"/>
  <c r="AN1102" i="8"/>
  <c r="AM1102" i="8"/>
  <c r="AL1102" i="8"/>
  <c r="AK1102" i="8"/>
  <c r="AJ1102" i="8"/>
  <c r="AI1102" i="8"/>
  <c r="DD1102" i="8" s="1"/>
  <c r="AH1102" i="8"/>
  <c r="CU1102" i="8" s="1"/>
  <c r="AG1102" i="8"/>
  <c r="AF1102" i="8"/>
  <c r="L1102" i="8"/>
  <c r="DC1101" i="8"/>
  <c r="AQ1101" i="8"/>
  <c r="AP1101" i="8"/>
  <c r="AO1101" i="8"/>
  <c r="AN1101" i="8"/>
  <c r="AM1101" i="8"/>
  <c r="AL1101" i="8"/>
  <c r="AK1101" i="8"/>
  <c r="AJ1101" i="8"/>
  <c r="AI1101" i="8"/>
  <c r="DD1101" i="8" s="1"/>
  <c r="AH1101" i="8"/>
  <c r="CU1101" i="8" s="1"/>
  <c r="AG1101" i="8"/>
  <c r="AF1101" i="8"/>
  <c r="L1101" i="8"/>
  <c r="DC1100" i="8"/>
  <c r="AQ1100" i="8"/>
  <c r="AP1100" i="8"/>
  <c r="AO1100" i="8"/>
  <c r="AN1100" i="8"/>
  <c r="AM1100" i="8"/>
  <c r="AL1100" i="8"/>
  <c r="AK1100" i="8"/>
  <c r="AJ1100" i="8"/>
  <c r="AI1100" i="8"/>
  <c r="DD1100" i="8" s="1"/>
  <c r="AH1100" i="8"/>
  <c r="CU1100" i="8" s="1"/>
  <c r="AG1100" i="8"/>
  <c r="AF1100" i="8"/>
  <c r="L1100" i="8"/>
  <c r="DC1099" i="8"/>
  <c r="AQ1099" i="8"/>
  <c r="AP1099" i="8"/>
  <c r="AO1099" i="8"/>
  <c r="AN1099" i="8"/>
  <c r="AM1099" i="8"/>
  <c r="AL1099" i="8"/>
  <c r="AK1099" i="8"/>
  <c r="AJ1099" i="8"/>
  <c r="AI1099" i="8"/>
  <c r="DD1099" i="8" s="1"/>
  <c r="AH1099" i="8"/>
  <c r="CU1099" i="8" s="1"/>
  <c r="AG1099" i="8"/>
  <c r="AF1099" i="8"/>
  <c r="L1099" i="8"/>
  <c r="DC1098" i="8"/>
  <c r="AQ1098" i="8"/>
  <c r="AP1098" i="8"/>
  <c r="AO1098" i="8"/>
  <c r="AN1098" i="8"/>
  <c r="AM1098" i="8"/>
  <c r="AL1098" i="8"/>
  <c r="AK1098" i="8"/>
  <c r="AJ1098" i="8"/>
  <c r="AI1098" i="8"/>
  <c r="DD1098" i="8" s="1"/>
  <c r="AH1098" i="8"/>
  <c r="CU1098" i="8" s="1"/>
  <c r="AG1098" i="8"/>
  <c r="AF1098" i="8"/>
  <c r="L1098" i="8"/>
  <c r="DC1097" i="8"/>
  <c r="AQ1097" i="8"/>
  <c r="AP1097" i="8"/>
  <c r="AO1097" i="8"/>
  <c r="AN1097" i="8"/>
  <c r="AM1097" i="8"/>
  <c r="AL1097" i="8"/>
  <c r="AK1097" i="8"/>
  <c r="AJ1097" i="8"/>
  <c r="AI1097" i="8"/>
  <c r="DD1097" i="8" s="1"/>
  <c r="AH1097" i="8"/>
  <c r="CU1097" i="8" s="1"/>
  <c r="AG1097" i="8"/>
  <c r="AF1097" i="8"/>
  <c r="L1097" i="8"/>
  <c r="DC1096" i="8"/>
  <c r="AQ1096" i="8"/>
  <c r="AP1096" i="8"/>
  <c r="AO1096" i="8"/>
  <c r="AN1096" i="8"/>
  <c r="AM1096" i="8"/>
  <c r="AL1096" i="8"/>
  <c r="AK1096" i="8"/>
  <c r="AJ1096" i="8"/>
  <c r="AI1096" i="8"/>
  <c r="DD1096" i="8" s="1"/>
  <c r="AH1096" i="8"/>
  <c r="CU1096" i="8" s="1"/>
  <c r="AG1096" i="8"/>
  <c r="AF1096" i="8"/>
  <c r="L1096" i="8"/>
  <c r="DC1095" i="8"/>
  <c r="AQ1095" i="8"/>
  <c r="AP1095" i="8"/>
  <c r="AO1095" i="8"/>
  <c r="AN1095" i="8"/>
  <c r="AM1095" i="8"/>
  <c r="AL1095" i="8"/>
  <c r="AK1095" i="8"/>
  <c r="AJ1095" i="8"/>
  <c r="AI1095" i="8"/>
  <c r="DD1095" i="8" s="1"/>
  <c r="AH1095" i="8"/>
  <c r="CU1095" i="8" s="1"/>
  <c r="AG1095" i="8"/>
  <c r="AF1095" i="8"/>
  <c r="L1095" i="8"/>
  <c r="DC1094" i="8"/>
  <c r="AQ1094" i="8"/>
  <c r="AP1094" i="8"/>
  <c r="AO1094" i="8"/>
  <c r="AN1094" i="8"/>
  <c r="AM1094" i="8"/>
  <c r="AL1094" i="8"/>
  <c r="AK1094" i="8"/>
  <c r="AJ1094" i="8"/>
  <c r="AI1094" i="8"/>
  <c r="DD1094" i="8" s="1"/>
  <c r="AH1094" i="8"/>
  <c r="CU1094" i="8" s="1"/>
  <c r="AG1094" i="8"/>
  <c r="AF1094" i="8"/>
  <c r="L1094" i="8"/>
  <c r="DC1093" i="8"/>
  <c r="AQ1093" i="8"/>
  <c r="AP1093" i="8"/>
  <c r="AO1093" i="8"/>
  <c r="AN1093" i="8"/>
  <c r="AM1093" i="8"/>
  <c r="AL1093" i="8"/>
  <c r="AK1093" i="8"/>
  <c r="AJ1093" i="8"/>
  <c r="AI1093" i="8"/>
  <c r="DD1093" i="8" s="1"/>
  <c r="AH1093" i="8"/>
  <c r="CU1093" i="8" s="1"/>
  <c r="AG1093" i="8"/>
  <c r="AF1093" i="8"/>
  <c r="L1093" i="8"/>
  <c r="DC1092" i="8"/>
  <c r="AQ1092" i="8"/>
  <c r="AP1092" i="8"/>
  <c r="AO1092" i="8"/>
  <c r="AN1092" i="8"/>
  <c r="AM1092" i="8"/>
  <c r="AL1092" i="8"/>
  <c r="AK1092" i="8"/>
  <c r="AJ1092" i="8"/>
  <c r="AI1092" i="8"/>
  <c r="DD1092" i="8" s="1"/>
  <c r="AH1092" i="8"/>
  <c r="CU1092" i="8" s="1"/>
  <c r="AG1092" i="8"/>
  <c r="AF1092" i="8"/>
  <c r="L1092" i="8"/>
  <c r="DC1091" i="8"/>
  <c r="AQ1091" i="8"/>
  <c r="AP1091" i="8"/>
  <c r="AO1091" i="8"/>
  <c r="AN1091" i="8"/>
  <c r="AM1091" i="8"/>
  <c r="AL1091" i="8"/>
  <c r="AK1091" i="8"/>
  <c r="AJ1091" i="8"/>
  <c r="AI1091" i="8"/>
  <c r="DD1091" i="8" s="1"/>
  <c r="AH1091" i="8"/>
  <c r="CU1091" i="8" s="1"/>
  <c r="AG1091" i="8"/>
  <c r="AF1091" i="8"/>
  <c r="L1091" i="8"/>
  <c r="DC1090" i="8"/>
  <c r="AQ1090" i="8"/>
  <c r="AP1090" i="8"/>
  <c r="AO1090" i="8"/>
  <c r="AN1090" i="8"/>
  <c r="AM1090" i="8"/>
  <c r="AL1090" i="8"/>
  <c r="AK1090" i="8"/>
  <c r="AJ1090" i="8"/>
  <c r="AI1090" i="8"/>
  <c r="DD1090" i="8" s="1"/>
  <c r="AH1090" i="8"/>
  <c r="CU1090" i="8" s="1"/>
  <c r="AG1090" i="8"/>
  <c r="AF1090" i="8"/>
  <c r="L1090" i="8"/>
  <c r="DC1089" i="8"/>
  <c r="AQ1089" i="8"/>
  <c r="AP1089" i="8"/>
  <c r="AO1089" i="8"/>
  <c r="AN1089" i="8"/>
  <c r="AM1089" i="8"/>
  <c r="AL1089" i="8"/>
  <c r="AK1089" i="8"/>
  <c r="AJ1089" i="8"/>
  <c r="AI1089" i="8"/>
  <c r="DD1089" i="8" s="1"/>
  <c r="AH1089" i="8"/>
  <c r="AG1089" i="8"/>
  <c r="AF1089" i="8"/>
  <c r="L1089" i="8"/>
  <c r="DC1088" i="8"/>
  <c r="AQ1088" i="8"/>
  <c r="AP1088" i="8"/>
  <c r="AO1088" i="8"/>
  <c r="AN1088" i="8"/>
  <c r="AM1088" i="8"/>
  <c r="AL1088" i="8"/>
  <c r="AK1088" i="8"/>
  <c r="AJ1088" i="8"/>
  <c r="AI1088" i="8"/>
  <c r="DD1088" i="8" s="1"/>
  <c r="AH1088" i="8"/>
  <c r="CU1088" i="8" s="1"/>
  <c r="AG1088" i="8"/>
  <c r="AF1088" i="8"/>
  <c r="L1088" i="8"/>
  <c r="DC1087" i="8"/>
  <c r="AQ1087" i="8"/>
  <c r="AP1087" i="8"/>
  <c r="AO1087" i="8"/>
  <c r="AN1087" i="8"/>
  <c r="AM1087" i="8"/>
  <c r="AL1087" i="8"/>
  <c r="AK1087" i="8"/>
  <c r="AJ1087" i="8"/>
  <c r="AI1087" i="8"/>
  <c r="DD1087" i="8" s="1"/>
  <c r="AH1087" i="8"/>
  <c r="CU1087" i="8" s="1"/>
  <c r="AG1087" i="8"/>
  <c r="AF1087" i="8"/>
  <c r="L1087" i="8"/>
  <c r="DC1086" i="8"/>
  <c r="AQ1086" i="8"/>
  <c r="AP1086" i="8"/>
  <c r="AO1086" i="8"/>
  <c r="AN1086" i="8"/>
  <c r="AM1086" i="8"/>
  <c r="AL1086" i="8"/>
  <c r="AK1086" i="8"/>
  <c r="AJ1086" i="8"/>
  <c r="AI1086" i="8"/>
  <c r="DD1086" i="8" s="1"/>
  <c r="AH1086" i="8"/>
  <c r="CU1086" i="8" s="1"/>
  <c r="AG1086" i="8"/>
  <c r="AF1086" i="8"/>
  <c r="L1086" i="8"/>
  <c r="DC1085" i="8"/>
  <c r="AQ1085" i="8"/>
  <c r="AP1085" i="8"/>
  <c r="AO1085" i="8"/>
  <c r="AN1085" i="8"/>
  <c r="AM1085" i="8"/>
  <c r="AL1085" i="8"/>
  <c r="AK1085" i="8"/>
  <c r="AJ1085" i="8"/>
  <c r="AI1085" i="8"/>
  <c r="DD1085" i="8" s="1"/>
  <c r="AH1085" i="8"/>
  <c r="CU1085" i="8" s="1"/>
  <c r="AG1085" i="8"/>
  <c r="AF1085" i="8"/>
  <c r="L1085" i="8"/>
  <c r="DC1084" i="8"/>
  <c r="AQ1084" i="8"/>
  <c r="AP1084" i="8"/>
  <c r="AO1084" i="8"/>
  <c r="AN1084" i="8"/>
  <c r="AM1084" i="8"/>
  <c r="AL1084" i="8"/>
  <c r="AK1084" i="8"/>
  <c r="AJ1084" i="8"/>
  <c r="AI1084" i="8"/>
  <c r="DD1084" i="8" s="1"/>
  <c r="AH1084" i="8"/>
  <c r="CU1084" i="8" s="1"/>
  <c r="AG1084" i="8"/>
  <c r="AF1084" i="8"/>
  <c r="L1084" i="8"/>
  <c r="DC1083" i="8"/>
  <c r="AQ1083" i="8"/>
  <c r="AP1083" i="8"/>
  <c r="AO1083" i="8"/>
  <c r="AN1083" i="8"/>
  <c r="AM1083" i="8"/>
  <c r="AL1083" i="8"/>
  <c r="AK1083" i="8"/>
  <c r="AJ1083" i="8"/>
  <c r="AI1083" i="8"/>
  <c r="DD1083" i="8" s="1"/>
  <c r="AH1083" i="8"/>
  <c r="CU1083" i="8" s="1"/>
  <c r="AG1083" i="8"/>
  <c r="AF1083" i="8"/>
  <c r="L1083" i="8"/>
  <c r="DC1082" i="8"/>
  <c r="AQ1082" i="8"/>
  <c r="AP1082" i="8"/>
  <c r="AO1082" i="8"/>
  <c r="AN1082" i="8"/>
  <c r="AM1082" i="8"/>
  <c r="AL1082" i="8"/>
  <c r="AK1082" i="8"/>
  <c r="AJ1082" i="8"/>
  <c r="AI1082" i="8"/>
  <c r="DD1082" i="8" s="1"/>
  <c r="AH1082" i="8"/>
  <c r="CU1082" i="8" s="1"/>
  <c r="AG1082" i="8"/>
  <c r="AF1082" i="8"/>
  <c r="L1082" i="8"/>
  <c r="DC1081" i="8"/>
  <c r="AQ1081" i="8"/>
  <c r="AP1081" i="8"/>
  <c r="AO1081" i="8"/>
  <c r="AN1081" i="8"/>
  <c r="AM1081" i="8"/>
  <c r="AL1081" i="8"/>
  <c r="AK1081" i="8"/>
  <c r="AJ1081" i="8"/>
  <c r="AI1081" i="8"/>
  <c r="DD1081" i="8" s="1"/>
  <c r="AH1081" i="8"/>
  <c r="CU1081" i="8" s="1"/>
  <c r="AG1081" i="8"/>
  <c r="AF1081" i="8"/>
  <c r="L1081" i="8"/>
  <c r="CZ1106" i="8" l="1"/>
  <c r="DA1106" i="8"/>
  <c r="AR1080" i="8"/>
  <c r="DU1080" i="8" s="1"/>
  <c r="AR1100" i="8"/>
  <c r="DU1100" i="8" s="1"/>
  <c r="AR1092" i="8"/>
  <c r="DU1092" i="8" s="1"/>
  <c r="AR1106" i="8"/>
  <c r="DU1106" i="8" s="1"/>
  <c r="AR1104" i="8"/>
  <c r="DU1104" i="8" s="1"/>
  <c r="AR1103" i="8"/>
  <c r="DU1103" i="8" s="1"/>
  <c r="AR1102" i="8"/>
  <c r="DU1102" i="8" s="1"/>
  <c r="AR1101" i="8"/>
  <c r="DU1101" i="8" s="1"/>
  <c r="AR1099" i="8"/>
  <c r="DU1099" i="8" s="1"/>
  <c r="AR1098" i="8"/>
  <c r="DU1098" i="8" s="1"/>
  <c r="AR1097" i="8"/>
  <c r="DU1097" i="8" s="1"/>
  <c r="AR1096" i="8"/>
  <c r="DU1096" i="8" s="1"/>
  <c r="AR1095" i="8"/>
  <c r="DU1095" i="8" s="1"/>
  <c r="AR1094" i="8"/>
  <c r="DU1094" i="8" s="1"/>
  <c r="AR1093" i="8"/>
  <c r="DU1093" i="8" s="1"/>
  <c r="AR1091" i="8"/>
  <c r="DU1091" i="8" s="1"/>
  <c r="AR1090" i="8"/>
  <c r="DU1090" i="8" s="1"/>
  <c r="AR1089" i="8"/>
  <c r="DU1089" i="8" s="1"/>
  <c r="AR1088" i="8"/>
  <c r="DU1088" i="8" s="1"/>
  <c r="AR1086" i="8"/>
  <c r="DU1086" i="8" s="1"/>
  <c r="AR1085" i="8"/>
  <c r="DU1085" i="8" s="1"/>
  <c r="AR1084" i="8"/>
  <c r="DU1084" i="8" s="1"/>
  <c r="AR1083" i="8"/>
  <c r="DU1083" i="8" s="1"/>
  <c r="AR1082" i="8"/>
  <c r="DU1082" i="8" s="1"/>
  <c r="AR1081" i="8"/>
  <c r="DU1081" i="8" s="1"/>
  <c r="AR1079" i="8"/>
  <c r="DU1079" i="8" s="1"/>
  <c r="AR1087" i="8"/>
  <c r="DU1087" i="8" s="1"/>
  <c r="DY1087" i="8" l="1"/>
  <c r="DX1087" i="8"/>
  <c r="DY1079" i="8"/>
  <c r="DX1079" i="8"/>
  <c r="DY1081" i="8"/>
  <c r="DX1081" i="8"/>
  <c r="DY1082" i="8"/>
  <c r="DX1082" i="8"/>
  <c r="DY1083" i="8"/>
  <c r="DX1083" i="8"/>
  <c r="DY1084" i="8"/>
  <c r="DX1084" i="8"/>
  <c r="DY1085" i="8"/>
  <c r="DX1085" i="8"/>
  <c r="DY1086" i="8"/>
  <c r="DX1086" i="8"/>
  <c r="DY1088" i="8"/>
  <c r="DX1088" i="8"/>
  <c r="DY1089" i="8"/>
  <c r="DX1089" i="8"/>
  <c r="DY1090" i="8"/>
  <c r="DX1090" i="8"/>
  <c r="DY1091" i="8"/>
  <c r="DX1091" i="8"/>
  <c r="DY1093" i="8"/>
  <c r="DX1093" i="8"/>
  <c r="DY1094" i="8"/>
  <c r="DX1094" i="8"/>
  <c r="DY1095" i="8"/>
  <c r="DX1095" i="8"/>
  <c r="DY1096" i="8"/>
  <c r="DX1096" i="8"/>
  <c r="DY1097" i="8"/>
  <c r="DX1097" i="8"/>
  <c r="DY1098" i="8"/>
  <c r="DX1098" i="8"/>
  <c r="DY1099" i="8"/>
  <c r="DX1099" i="8"/>
  <c r="DY1101" i="8"/>
  <c r="DX1101" i="8"/>
  <c r="DY1102" i="8"/>
  <c r="DX1102" i="8"/>
  <c r="DY1103" i="8"/>
  <c r="DX1103" i="8"/>
  <c r="DY1104" i="8"/>
  <c r="DX1104" i="8"/>
  <c r="DY1106" i="8"/>
  <c r="DX1106" i="8"/>
  <c r="DY1092" i="8"/>
  <c r="DX1092" i="8"/>
  <c r="DY1100" i="8"/>
  <c r="DX1100" i="8"/>
  <c r="DY1080" i="8"/>
  <c r="DX1080" i="8"/>
  <c r="DH1023" i="8"/>
  <c r="DW1023" i="8" s="1"/>
  <c r="DH1024" i="8"/>
  <c r="DW1024" i="8" s="1"/>
  <c r="DH1025" i="8"/>
  <c r="DW1025" i="8" s="1"/>
  <c r="DF1023" i="8"/>
  <c r="DV1023" i="8" s="1"/>
  <c r="DF1024" i="8"/>
  <c r="DV1024" i="8" s="1"/>
  <c r="DF1025" i="8"/>
  <c r="DV1025" i="8" s="1"/>
  <c r="AF1025" i="8"/>
  <c r="AG1025" i="8"/>
  <c r="AH1025" i="8"/>
  <c r="AI1025" i="8"/>
  <c r="DD1025" i="8" s="1"/>
  <c r="AJ1025" i="8"/>
  <c r="AK1025" i="8"/>
  <c r="AL1025" i="8"/>
  <c r="AM1025" i="8"/>
  <c r="AN1025" i="8"/>
  <c r="AO1025" i="8"/>
  <c r="AP1025" i="8"/>
  <c r="AQ1025" i="8"/>
  <c r="L1025" i="8"/>
  <c r="AH1021" i="8"/>
  <c r="AI1021" i="8"/>
  <c r="AQ1011" i="8"/>
  <c r="AP1011" i="8"/>
  <c r="AO1011" i="8"/>
  <c r="AN1011" i="8"/>
  <c r="AM1011" i="8"/>
  <c r="AL1011" i="8"/>
  <c r="AK1011" i="8"/>
  <c r="AJ1011" i="8"/>
  <c r="AI1011" i="8"/>
  <c r="DD1011" i="8" s="1"/>
  <c r="AH1011" i="8"/>
  <c r="AG1011" i="8"/>
  <c r="AF1011" i="8"/>
  <c r="L1011" i="8"/>
  <c r="DH1012" i="8"/>
  <c r="DW1012" i="8" s="1"/>
  <c r="DF1012" i="8"/>
  <c r="DV1012" i="8" s="1"/>
  <c r="AI1012" i="8"/>
  <c r="DD1012" i="8" s="1"/>
  <c r="AH1012" i="8"/>
  <c r="DH957" i="8"/>
  <c r="DW957" i="8" s="1"/>
  <c r="DF957" i="8"/>
  <c r="DV957" i="8" s="1"/>
  <c r="AQ957" i="8"/>
  <c r="AP957" i="8"/>
  <c r="AO957" i="8"/>
  <c r="AN957" i="8"/>
  <c r="AM957" i="8"/>
  <c r="AL957" i="8"/>
  <c r="AK957" i="8"/>
  <c r="AJ957" i="8"/>
  <c r="AI957" i="8"/>
  <c r="DD957" i="8" s="1"/>
  <c r="AH957" i="8"/>
  <c r="AG957" i="8"/>
  <c r="AF957" i="8"/>
  <c r="L957" i="8"/>
  <c r="DH1586" i="8"/>
  <c r="DW1586" i="8" s="1"/>
  <c r="DH954" i="8"/>
  <c r="DW954" i="8" s="1"/>
  <c r="DH955" i="8"/>
  <c r="DW955" i="8" s="1"/>
  <c r="DF1586" i="8"/>
  <c r="DV1586" i="8" s="1"/>
  <c r="DF954" i="8"/>
  <c r="DV954" i="8" s="1"/>
  <c r="DF955" i="8"/>
  <c r="DV955" i="8" s="1"/>
  <c r="AQ955" i="8"/>
  <c r="AP955" i="8"/>
  <c r="AO955" i="8"/>
  <c r="AN955" i="8"/>
  <c r="AM955" i="8"/>
  <c r="AL955" i="8"/>
  <c r="AK955" i="8"/>
  <c r="AJ955" i="8"/>
  <c r="AI955" i="8"/>
  <c r="DD955" i="8" s="1"/>
  <c r="AH955" i="8"/>
  <c r="AG955" i="8"/>
  <c r="AF955" i="8"/>
  <c r="L955" i="8"/>
  <c r="DH1577" i="8"/>
  <c r="DW1577" i="8" s="1"/>
  <c r="DF1577" i="8"/>
  <c r="DV1577" i="8" s="1"/>
  <c r="DC1577" i="8"/>
  <c r="AQ1577" i="8"/>
  <c r="AP1577" i="8"/>
  <c r="AO1577" i="8"/>
  <c r="AN1577" i="8"/>
  <c r="AM1577" i="8"/>
  <c r="AL1577" i="8"/>
  <c r="AK1577" i="8"/>
  <c r="AJ1577" i="8"/>
  <c r="AI1577" i="8"/>
  <c r="DD1577" i="8" s="1"/>
  <c r="AH1577" i="8"/>
  <c r="AG1577" i="8"/>
  <c r="AF1577" i="8"/>
  <c r="L1577" i="8"/>
  <c r="DH1576" i="8"/>
  <c r="DW1576" i="8" s="1"/>
  <c r="DF1576" i="8"/>
  <c r="DV1576" i="8" s="1"/>
  <c r="DC1576" i="8"/>
  <c r="AQ1576" i="8"/>
  <c r="AP1576" i="8"/>
  <c r="AO1576" i="8"/>
  <c r="AN1576" i="8"/>
  <c r="AM1576" i="8"/>
  <c r="AL1576" i="8"/>
  <c r="AK1576" i="8"/>
  <c r="AJ1576" i="8"/>
  <c r="AI1576" i="8"/>
  <c r="DD1576" i="8" s="1"/>
  <c r="AH1576" i="8"/>
  <c r="AG1576" i="8"/>
  <c r="AF1576" i="8"/>
  <c r="L1576" i="8"/>
  <c r="DH1575" i="8"/>
  <c r="DW1575" i="8" s="1"/>
  <c r="DF1575" i="8"/>
  <c r="DV1575" i="8" s="1"/>
  <c r="DC1575" i="8"/>
  <c r="AQ1575" i="8"/>
  <c r="AP1575" i="8"/>
  <c r="AO1575" i="8"/>
  <c r="AN1575" i="8"/>
  <c r="AM1575" i="8"/>
  <c r="AL1575" i="8"/>
  <c r="AK1575" i="8"/>
  <c r="AJ1575" i="8"/>
  <c r="AI1575" i="8"/>
  <c r="DD1575" i="8" s="1"/>
  <c r="AH1575" i="8"/>
  <c r="AG1575" i="8"/>
  <c r="AF1575" i="8"/>
  <c r="L1575" i="8"/>
  <c r="DH1574" i="8"/>
  <c r="DW1574" i="8" s="1"/>
  <c r="DF1574" i="8"/>
  <c r="DV1574" i="8" s="1"/>
  <c r="DC1574" i="8"/>
  <c r="AQ1574" i="8"/>
  <c r="AP1574" i="8"/>
  <c r="AO1574" i="8"/>
  <c r="AN1574" i="8"/>
  <c r="AM1574" i="8"/>
  <c r="AL1574" i="8"/>
  <c r="AK1574" i="8"/>
  <c r="AJ1574" i="8"/>
  <c r="AI1574" i="8"/>
  <c r="DD1574" i="8" s="1"/>
  <c r="AH1574" i="8"/>
  <c r="AG1574" i="8"/>
  <c r="AF1574" i="8"/>
  <c r="L1574" i="8"/>
  <c r="DH1579" i="8"/>
  <c r="DW1579" i="8" s="1"/>
  <c r="DH1580" i="8"/>
  <c r="DW1580" i="8" s="1"/>
  <c r="DH1581" i="8"/>
  <c r="DW1581" i="8" s="1"/>
  <c r="DF1579" i="8"/>
  <c r="DV1579" i="8" s="1"/>
  <c r="DF1580" i="8"/>
  <c r="DV1580" i="8" s="1"/>
  <c r="DF1581" i="8"/>
  <c r="DV1581" i="8" s="1"/>
  <c r="AQ1581" i="8"/>
  <c r="AP1581" i="8"/>
  <c r="AO1581" i="8"/>
  <c r="AN1581" i="8"/>
  <c r="AM1581" i="8"/>
  <c r="AL1581" i="8"/>
  <c r="AK1581" i="8"/>
  <c r="AJ1581" i="8"/>
  <c r="AI1581" i="8"/>
  <c r="DD1581" i="8" s="1"/>
  <c r="AH1581" i="8"/>
  <c r="AG1581" i="8"/>
  <c r="AF1581" i="8"/>
  <c r="L1581" i="8"/>
  <c r="AQ1580" i="8"/>
  <c r="AP1580" i="8"/>
  <c r="AO1580" i="8"/>
  <c r="AN1580" i="8"/>
  <c r="AM1580" i="8"/>
  <c r="AL1580" i="8"/>
  <c r="AK1580" i="8"/>
  <c r="AJ1580" i="8"/>
  <c r="AI1580" i="8"/>
  <c r="DD1580" i="8" s="1"/>
  <c r="AH1580" i="8"/>
  <c r="AG1580" i="8"/>
  <c r="AF1580" i="8"/>
  <c r="L1580" i="8"/>
  <c r="AQ1579" i="8"/>
  <c r="AP1579" i="8"/>
  <c r="AO1579" i="8"/>
  <c r="AN1579" i="8"/>
  <c r="AM1579" i="8"/>
  <c r="AL1579" i="8"/>
  <c r="AK1579" i="8"/>
  <c r="AJ1579" i="8"/>
  <c r="AI1579" i="8"/>
  <c r="DD1579" i="8" s="1"/>
  <c r="AH1579" i="8"/>
  <c r="AG1579" i="8"/>
  <c r="AF1579" i="8"/>
  <c r="L1579" i="8"/>
  <c r="DH961" i="8"/>
  <c r="DW961" i="8" s="1"/>
  <c r="DH962" i="8"/>
  <c r="DW962" i="8" s="1"/>
  <c r="DH963" i="8"/>
  <c r="DW963" i="8" s="1"/>
  <c r="DF961" i="8"/>
  <c r="DV961" i="8" s="1"/>
  <c r="DF962" i="8"/>
  <c r="DV962" i="8" s="1"/>
  <c r="DF963" i="8"/>
  <c r="DV963" i="8" s="1"/>
  <c r="DH967" i="8"/>
  <c r="DW967" i="8" s="1"/>
  <c r="DH968" i="8"/>
  <c r="DW968" i="8" s="1"/>
  <c r="DH969" i="8"/>
  <c r="DW969" i="8" s="1"/>
  <c r="DF967" i="8"/>
  <c r="DV967" i="8" s="1"/>
  <c r="DF968" i="8"/>
  <c r="DV968" i="8" s="1"/>
  <c r="DF969" i="8"/>
  <c r="DV969" i="8" s="1"/>
  <c r="AQ969" i="8"/>
  <c r="AP969" i="8"/>
  <c r="AO969" i="8"/>
  <c r="AN969" i="8"/>
  <c r="AM969" i="8"/>
  <c r="AL969" i="8"/>
  <c r="AK969" i="8"/>
  <c r="AJ969" i="8"/>
  <c r="AI969" i="8"/>
  <c r="DD969" i="8" s="1"/>
  <c r="AH969" i="8"/>
  <c r="AG969" i="8"/>
  <c r="AF969" i="8"/>
  <c r="L969" i="8"/>
  <c r="AQ968" i="8"/>
  <c r="AP968" i="8"/>
  <c r="AO968" i="8"/>
  <c r="AN968" i="8"/>
  <c r="AM968" i="8"/>
  <c r="AL968" i="8"/>
  <c r="AK968" i="8"/>
  <c r="AJ968" i="8"/>
  <c r="AI968" i="8"/>
  <c r="DD968" i="8" s="1"/>
  <c r="AH968" i="8"/>
  <c r="AG968" i="8"/>
  <c r="AF968" i="8"/>
  <c r="L968" i="8"/>
  <c r="AQ967" i="8"/>
  <c r="AP967" i="8"/>
  <c r="AO967" i="8"/>
  <c r="AN967" i="8"/>
  <c r="AM967" i="8"/>
  <c r="AL967" i="8"/>
  <c r="AK967" i="8"/>
  <c r="AJ967" i="8"/>
  <c r="AI967" i="8"/>
  <c r="DD967" i="8" s="1"/>
  <c r="AH967" i="8"/>
  <c r="AG967" i="8"/>
  <c r="AF967" i="8"/>
  <c r="L967" i="8"/>
  <c r="AQ962" i="8"/>
  <c r="AP962" i="8"/>
  <c r="AO962" i="8"/>
  <c r="AN962" i="8"/>
  <c r="AM962" i="8"/>
  <c r="AL962" i="8"/>
  <c r="AK962" i="8"/>
  <c r="AJ962" i="8"/>
  <c r="AI962" i="8"/>
  <c r="DD962" i="8" s="1"/>
  <c r="AH962" i="8"/>
  <c r="AG962" i="8"/>
  <c r="AF962" i="8"/>
  <c r="L962" i="8"/>
  <c r="DH982" i="8"/>
  <c r="DW982" i="8" s="1"/>
  <c r="DF982" i="8"/>
  <c r="DV982" i="8" s="1"/>
  <c r="DC982" i="8"/>
  <c r="AQ982" i="8"/>
  <c r="AP982" i="8"/>
  <c r="AO982" i="8"/>
  <c r="AN982" i="8"/>
  <c r="AM982" i="8"/>
  <c r="AL982" i="8"/>
  <c r="AK982" i="8"/>
  <c r="AJ982" i="8"/>
  <c r="AI982" i="8"/>
  <c r="DD982" i="8" s="1"/>
  <c r="AH982" i="8"/>
  <c r="AG982" i="8"/>
  <c r="AF982" i="8"/>
  <c r="L982" i="8"/>
  <c r="DH1255" i="8"/>
  <c r="DW1255" i="8" s="1"/>
  <c r="DH1257" i="8"/>
  <c r="DW1257" i="8" s="1"/>
  <c r="DH1258" i="8"/>
  <c r="DW1258" i="8" s="1"/>
  <c r="DH1259" i="8"/>
  <c r="DW1259" i="8" s="1"/>
  <c r="DH1252" i="8"/>
  <c r="DW1252" i="8" s="1"/>
  <c r="DH1253" i="8"/>
  <c r="DW1253" i="8" s="1"/>
  <c r="DH1256" i="8"/>
  <c r="DW1256" i="8" s="1"/>
  <c r="DF1253" i="8"/>
  <c r="DV1253" i="8" s="1"/>
  <c r="DF1256" i="8"/>
  <c r="DV1256" i="8" s="1"/>
  <c r="CU1490" i="8"/>
  <c r="DF1375" i="8"/>
  <c r="DV1375" i="8" s="1"/>
  <c r="DH1375" i="8"/>
  <c r="DW1375" i="8" s="1"/>
  <c r="DH1376" i="8"/>
  <c r="DW1376" i="8" s="1"/>
  <c r="DH1300" i="8"/>
  <c r="DW1300" i="8" s="1"/>
  <c r="DF1300" i="8"/>
  <c r="DV1300" i="8" s="1"/>
  <c r="DC1300" i="8"/>
  <c r="AQ1300" i="8"/>
  <c r="AP1300" i="8"/>
  <c r="AO1300" i="8"/>
  <c r="AN1300" i="8"/>
  <c r="AM1300" i="8"/>
  <c r="AL1300" i="8"/>
  <c r="AK1300" i="8"/>
  <c r="AJ1300" i="8"/>
  <c r="AI1300" i="8"/>
  <c r="AH1300" i="8"/>
  <c r="AG1300" i="8"/>
  <c r="AF1300" i="8"/>
  <c r="L1300" i="8"/>
  <c r="DH1299" i="8"/>
  <c r="DW1299" i="8" s="1"/>
  <c r="DF1299" i="8"/>
  <c r="DV1299" i="8" s="1"/>
  <c r="DC1299" i="8"/>
  <c r="AQ1299" i="8"/>
  <c r="AP1299" i="8"/>
  <c r="AO1299" i="8"/>
  <c r="AN1299" i="8"/>
  <c r="AM1299" i="8"/>
  <c r="AL1299" i="8"/>
  <c r="AK1299" i="8"/>
  <c r="AJ1299" i="8"/>
  <c r="AI1299" i="8"/>
  <c r="AH1299" i="8"/>
  <c r="AG1299" i="8"/>
  <c r="AF1299" i="8"/>
  <c r="L1299" i="8"/>
  <c r="DH1298" i="8"/>
  <c r="DW1298" i="8" s="1"/>
  <c r="DF1298" i="8"/>
  <c r="DV1298" i="8" s="1"/>
  <c r="DC1298" i="8"/>
  <c r="AQ1298" i="8"/>
  <c r="AP1298" i="8"/>
  <c r="AO1298" i="8"/>
  <c r="AN1298" i="8"/>
  <c r="AM1298" i="8"/>
  <c r="AL1298" i="8"/>
  <c r="AK1298" i="8"/>
  <c r="AJ1298" i="8"/>
  <c r="AI1298" i="8"/>
  <c r="AH1298" i="8"/>
  <c r="AG1298" i="8"/>
  <c r="AF1298" i="8"/>
  <c r="L1298" i="8"/>
  <c r="DH1297" i="8"/>
  <c r="DW1297" i="8" s="1"/>
  <c r="DF1297" i="8"/>
  <c r="DV1297" i="8" s="1"/>
  <c r="DC1297" i="8"/>
  <c r="AQ1297" i="8"/>
  <c r="AP1297" i="8"/>
  <c r="AO1297" i="8"/>
  <c r="AN1297" i="8"/>
  <c r="AM1297" i="8"/>
  <c r="AL1297" i="8"/>
  <c r="AK1297" i="8"/>
  <c r="AJ1297" i="8"/>
  <c r="AI1297" i="8"/>
  <c r="AH1297" i="8"/>
  <c r="AG1297" i="8"/>
  <c r="AF1297" i="8"/>
  <c r="L1297" i="8"/>
  <c r="DH1296" i="8"/>
  <c r="DW1296" i="8" s="1"/>
  <c r="DF1296" i="8"/>
  <c r="DV1296" i="8" s="1"/>
  <c r="DC1296" i="8"/>
  <c r="AQ1296" i="8"/>
  <c r="AP1296" i="8"/>
  <c r="AO1296" i="8"/>
  <c r="AN1296" i="8"/>
  <c r="AM1296" i="8"/>
  <c r="AL1296" i="8"/>
  <c r="AK1296" i="8"/>
  <c r="AJ1296" i="8"/>
  <c r="AI1296" i="8"/>
  <c r="AH1296" i="8"/>
  <c r="AG1296" i="8"/>
  <c r="AF1296" i="8"/>
  <c r="L1296" i="8"/>
  <c r="DH1295" i="8"/>
  <c r="DW1295" i="8" s="1"/>
  <c r="DF1295" i="8"/>
  <c r="DV1295" i="8" s="1"/>
  <c r="DC1295" i="8"/>
  <c r="AQ1295" i="8"/>
  <c r="AP1295" i="8"/>
  <c r="AO1295" i="8"/>
  <c r="AN1295" i="8"/>
  <c r="AM1295" i="8"/>
  <c r="AL1295" i="8"/>
  <c r="AK1295" i="8"/>
  <c r="AJ1295" i="8"/>
  <c r="AI1295" i="8"/>
  <c r="AH1295" i="8"/>
  <c r="AG1295" i="8"/>
  <c r="AF1295" i="8"/>
  <c r="L1295" i="8"/>
  <c r="DH1294" i="8"/>
  <c r="DW1294" i="8" s="1"/>
  <c r="DF1294" i="8"/>
  <c r="DV1294" i="8" s="1"/>
  <c r="DC1294" i="8"/>
  <c r="AQ1294" i="8"/>
  <c r="AP1294" i="8"/>
  <c r="AO1294" i="8"/>
  <c r="AN1294" i="8"/>
  <c r="AM1294" i="8"/>
  <c r="AL1294" i="8"/>
  <c r="AK1294" i="8"/>
  <c r="AJ1294" i="8"/>
  <c r="AI1294" i="8"/>
  <c r="AH1294" i="8"/>
  <c r="AG1294" i="8"/>
  <c r="AF1294" i="8"/>
  <c r="L1294" i="8"/>
  <c r="DH1293" i="8"/>
  <c r="DW1293" i="8" s="1"/>
  <c r="DF1293" i="8"/>
  <c r="DV1293" i="8" s="1"/>
  <c r="DC1293" i="8"/>
  <c r="AQ1293" i="8"/>
  <c r="AP1293" i="8"/>
  <c r="AO1293" i="8"/>
  <c r="AN1293" i="8"/>
  <c r="AM1293" i="8"/>
  <c r="AL1293" i="8"/>
  <c r="AK1293" i="8"/>
  <c r="AJ1293" i="8"/>
  <c r="AI1293" i="8"/>
  <c r="AH1293" i="8"/>
  <c r="AG1293" i="8"/>
  <c r="AF1293" i="8"/>
  <c r="L1293" i="8"/>
  <c r="DH1292" i="8"/>
  <c r="DW1292" i="8" s="1"/>
  <c r="DF1292" i="8"/>
  <c r="DV1292" i="8" s="1"/>
  <c r="DC1292" i="8"/>
  <c r="AQ1292" i="8"/>
  <c r="AP1292" i="8"/>
  <c r="AO1292" i="8"/>
  <c r="AN1292" i="8"/>
  <c r="AM1292" i="8"/>
  <c r="AL1292" i="8"/>
  <c r="AK1292" i="8"/>
  <c r="AJ1292" i="8"/>
  <c r="AI1292" i="8"/>
  <c r="AH1292" i="8"/>
  <c r="AG1292" i="8"/>
  <c r="AF1292" i="8"/>
  <c r="L1292" i="8"/>
  <c r="DH1291" i="8"/>
  <c r="DW1291" i="8" s="1"/>
  <c r="DF1291" i="8"/>
  <c r="DV1291" i="8" s="1"/>
  <c r="DC1291" i="8"/>
  <c r="AQ1291" i="8"/>
  <c r="AP1291" i="8"/>
  <c r="AO1291" i="8"/>
  <c r="AN1291" i="8"/>
  <c r="AM1291" i="8"/>
  <c r="AL1291" i="8"/>
  <c r="AK1291" i="8"/>
  <c r="AJ1291" i="8"/>
  <c r="AH1291" i="8"/>
  <c r="AG1291" i="8"/>
  <c r="AF1291" i="8"/>
  <c r="L1291" i="8"/>
  <c r="DH1290" i="8"/>
  <c r="DW1290" i="8" s="1"/>
  <c r="DF1290" i="8"/>
  <c r="DV1290" i="8" s="1"/>
  <c r="DC1290" i="8"/>
  <c r="AQ1290" i="8"/>
  <c r="AP1290" i="8"/>
  <c r="AO1290" i="8"/>
  <c r="AN1290" i="8"/>
  <c r="AM1290" i="8"/>
  <c r="AL1290" i="8"/>
  <c r="AK1290" i="8"/>
  <c r="AJ1290" i="8"/>
  <c r="AI1290" i="8"/>
  <c r="AH1290" i="8"/>
  <c r="AG1290" i="8"/>
  <c r="AF1290" i="8"/>
  <c r="L1290" i="8"/>
  <c r="DH1289" i="8"/>
  <c r="DW1289" i="8" s="1"/>
  <c r="DF1289" i="8"/>
  <c r="DV1289" i="8" s="1"/>
  <c r="DC1289" i="8"/>
  <c r="AQ1289" i="8"/>
  <c r="AP1289" i="8"/>
  <c r="AO1289" i="8"/>
  <c r="AN1289" i="8"/>
  <c r="AM1289" i="8"/>
  <c r="AL1289" i="8"/>
  <c r="AK1289" i="8"/>
  <c r="AJ1289" i="8"/>
  <c r="AI1289" i="8"/>
  <c r="AH1289" i="8"/>
  <c r="AG1289" i="8"/>
  <c r="AF1289" i="8"/>
  <c r="L1289" i="8"/>
  <c r="DH1288" i="8"/>
  <c r="DW1288" i="8" s="1"/>
  <c r="DF1288" i="8"/>
  <c r="DV1288" i="8" s="1"/>
  <c r="DC1288" i="8"/>
  <c r="AQ1288" i="8"/>
  <c r="AP1288" i="8"/>
  <c r="AO1288" i="8"/>
  <c r="AN1288" i="8"/>
  <c r="AM1288" i="8"/>
  <c r="AL1288" i="8"/>
  <c r="AK1288" i="8"/>
  <c r="AJ1288" i="8"/>
  <c r="AI1288" i="8"/>
  <c r="AH1288" i="8"/>
  <c r="AG1288" i="8"/>
  <c r="AF1288" i="8"/>
  <c r="L1288" i="8"/>
  <c r="DH1287" i="8"/>
  <c r="DW1287" i="8" s="1"/>
  <c r="DF1287" i="8"/>
  <c r="DV1287" i="8" s="1"/>
  <c r="DC1287" i="8"/>
  <c r="AQ1287" i="8"/>
  <c r="AP1287" i="8"/>
  <c r="AO1287" i="8"/>
  <c r="AN1287" i="8"/>
  <c r="AM1287" i="8"/>
  <c r="AL1287" i="8"/>
  <c r="AK1287" i="8"/>
  <c r="AJ1287" i="8"/>
  <c r="AI1287" i="8"/>
  <c r="AH1287" i="8"/>
  <c r="AG1287" i="8"/>
  <c r="AF1287" i="8"/>
  <c r="L1287" i="8"/>
  <c r="DH1286" i="8"/>
  <c r="DW1286" i="8" s="1"/>
  <c r="DF1286" i="8"/>
  <c r="DV1286" i="8" s="1"/>
  <c r="DC1286" i="8"/>
  <c r="AQ1286" i="8"/>
  <c r="AP1286" i="8"/>
  <c r="AO1286" i="8"/>
  <c r="AN1286" i="8"/>
  <c r="AM1286" i="8"/>
  <c r="AL1286" i="8"/>
  <c r="AK1286" i="8"/>
  <c r="AJ1286" i="8"/>
  <c r="AI1286" i="8"/>
  <c r="AH1286" i="8"/>
  <c r="AG1286" i="8"/>
  <c r="AF1286" i="8"/>
  <c r="L1286" i="8"/>
  <c r="DH1285" i="8"/>
  <c r="DW1285" i="8" s="1"/>
  <c r="DF1285" i="8"/>
  <c r="DV1285" i="8" s="1"/>
  <c r="DC1285" i="8"/>
  <c r="AQ1285" i="8"/>
  <c r="AP1285" i="8"/>
  <c r="AO1285" i="8"/>
  <c r="AN1285" i="8"/>
  <c r="AM1285" i="8"/>
  <c r="AL1285" i="8"/>
  <c r="AK1285" i="8"/>
  <c r="AJ1285" i="8"/>
  <c r="AI1285" i="8"/>
  <c r="AH1285" i="8"/>
  <c r="AG1285" i="8"/>
  <c r="AF1285" i="8"/>
  <c r="L1285" i="8"/>
  <c r="DH1284" i="8"/>
  <c r="DW1284" i="8" s="1"/>
  <c r="DF1284" i="8"/>
  <c r="DV1284" i="8" s="1"/>
  <c r="DC1284" i="8"/>
  <c r="AQ1284" i="8"/>
  <c r="AP1284" i="8"/>
  <c r="AO1284" i="8"/>
  <c r="AN1284" i="8"/>
  <c r="AM1284" i="8"/>
  <c r="AL1284" i="8"/>
  <c r="AK1284" i="8"/>
  <c r="AJ1284" i="8"/>
  <c r="AI1284" i="8"/>
  <c r="AH1284" i="8"/>
  <c r="AG1284" i="8"/>
  <c r="AF1284" i="8"/>
  <c r="L1284" i="8"/>
  <c r="DH1283" i="8"/>
  <c r="DW1283" i="8" s="1"/>
  <c r="DF1283" i="8"/>
  <c r="DV1283" i="8" s="1"/>
  <c r="DC1283" i="8"/>
  <c r="AQ1283" i="8"/>
  <c r="AP1283" i="8"/>
  <c r="AO1283" i="8"/>
  <c r="AN1283" i="8"/>
  <c r="AM1283" i="8"/>
  <c r="AL1283" i="8"/>
  <c r="AK1283" i="8"/>
  <c r="AJ1283" i="8"/>
  <c r="AI1283" i="8"/>
  <c r="AH1283" i="8"/>
  <c r="AG1283" i="8"/>
  <c r="AF1283" i="8"/>
  <c r="L1283" i="8"/>
  <c r="DH1282" i="8"/>
  <c r="DW1282" i="8" s="1"/>
  <c r="DF1282" i="8"/>
  <c r="DV1282" i="8" s="1"/>
  <c r="DC1282" i="8"/>
  <c r="AQ1282" i="8"/>
  <c r="AP1282" i="8"/>
  <c r="AO1282" i="8"/>
  <c r="AN1282" i="8"/>
  <c r="AM1282" i="8"/>
  <c r="AL1282" i="8"/>
  <c r="AK1282" i="8"/>
  <c r="AJ1282" i="8"/>
  <c r="AI1282" i="8"/>
  <c r="AH1282" i="8"/>
  <c r="AG1282" i="8"/>
  <c r="AF1282" i="8"/>
  <c r="L1282" i="8"/>
  <c r="DH1281" i="8"/>
  <c r="DW1281" i="8" s="1"/>
  <c r="DF1281" i="8"/>
  <c r="DV1281" i="8" s="1"/>
  <c r="DC1281" i="8"/>
  <c r="AQ1281" i="8"/>
  <c r="AP1281" i="8"/>
  <c r="AO1281" i="8"/>
  <c r="AN1281" i="8"/>
  <c r="AM1281" i="8"/>
  <c r="AL1281" i="8"/>
  <c r="AK1281" i="8"/>
  <c r="AJ1281" i="8"/>
  <c r="AI1281" i="8"/>
  <c r="AH1281" i="8"/>
  <c r="AG1281" i="8"/>
  <c r="AF1281" i="8"/>
  <c r="L1281" i="8"/>
  <c r="DH1377" i="8"/>
  <c r="DW1377" i="8" s="1"/>
  <c r="DC1377" i="8"/>
  <c r="AQ1377" i="8"/>
  <c r="AP1377" i="8"/>
  <c r="AO1377" i="8"/>
  <c r="AN1377" i="8"/>
  <c r="AM1377" i="8"/>
  <c r="AL1377" i="8"/>
  <c r="AK1377" i="8"/>
  <c r="AJ1377" i="8"/>
  <c r="AI1377" i="8"/>
  <c r="DD1377" i="8" s="1"/>
  <c r="AG1377" i="8"/>
  <c r="AF1377" i="8"/>
  <c r="L1377" i="8"/>
  <c r="DC1376" i="8"/>
  <c r="AQ1376" i="8"/>
  <c r="AP1376" i="8"/>
  <c r="AO1376" i="8"/>
  <c r="AN1376" i="8"/>
  <c r="AM1376" i="8"/>
  <c r="AL1376" i="8"/>
  <c r="AK1376" i="8"/>
  <c r="AJ1376" i="8"/>
  <c r="AI1376" i="8"/>
  <c r="DD1376" i="8" s="1"/>
  <c r="AH1376" i="8"/>
  <c r="AG1376" i="8"/>
  <c r="AF1376" i="8"/>
  <c r="L1376" i="8"/>
  <c r="DC1375" i="8"/>
  <c r="AQ1375" i="8"/>
  <c r="AP1375" i="8"/>
  <c r="AO1375" i="8"/>
  <c r="AN1375" i="8"/>
  <c r="AM1375" i="8"/>
  <c r="AL1375" i="8"/>
  <c r="AK1375" i="8"/>
  <c r="AJ1375" i="8"/>
  <c r="AI1375" i="8"/>
  <c r="DD1375" i="8" s="1"/>
  <c r="AH1375" i="8"/>
  <c r="AG1375" i="8"/>
  <c r="AF1375" i="8"/>
  <c r="L1375" i="8"/>
  <c r="DH1353" i="8"/>
  <c r="DW1353" i="8" s="1"/>
  <c r="DF1353" i="8"/>
  <c r="DV1353" i="8" s="1"/>
  <c r="DC1353" i="8"/>
  <c r="AQ1353" i="8"/>
  <c r="AP1353" i="8"/>
  <c r="AO1353" i="8"/>
  <c r="AN1353" i="8"/>
  <c r="AM1353" i="8"/>
  <c r="AL1353" i="8"/>
  <c r="AK1353" i="8"/>
  <c r="AJ1353" i="8"/>
  <c r="AI1353" i="8"/>
  <c r="AH1353" i="8"/>
  <c r="AG1353" i="8"/>
  <c r="AF1353" i="8"/>
  <c r="L1353" i="8"/>
  <c r="DH1352" i="8"/>
  <c r="DW1352" i="8" s="1"/>
  <c r="DF1352" i="8"/>
  <c r="DV1352" i="8" s="1"/>
  <c r="DC1352" i="8"/>
  <c r="AQ1352" i="8"/>
  <c r="AP1352" i="8"/>
  <c r="AO1352" i="8"/>
  <c r="AN1352" i="8"/>
  <c r="AM1352" i="8"/>
  <c r="AL1352" i="8"/>
  <c r="AK1352" i="8"/>
  <c r="AJ1352" i="8"/>
  <c r="AI1352" i="8"/>
  <c r="AH1352" i="8"/>
  <c r="AG1352" i="8"/>
  <c r="AF1352" i="8"/>
  <c r="L1352" i="8"/>
  <c r="DH1351" i="8"/>
  <c r="DW1351" i="8" s="1"/>
  <c r="DF1351" i="8"/>
  <c r="DV1351" i="8" s="1"/>
  <c r="DC1351" i="8"/>
  <c r="AQ1351" i="8"/>
  <c r="AP1351" i="8"/>
  <c r="AO1351" i="8"/>
  <c r="AN1351" i="8"/>
  <c r="AM1351" i="8"/>
  <c r="AL1351" i="8"/>
  <c r="AK1351" i="8"/>
  <c r="AJ1351" i="8"/>
  <c r="AI1351" i="8"/>
  <c r="AH1351" i="8"/>
  <c r="AG1351" i="8"/>
  <c r="AF1351" i="8"/>
  <c r="L1351" i="8"/>
  <c r="DH1350" i="8"/>
  <c r="DW1350" i="8" s="1"/>
  <c r="DF1350" i="8"/>
  <c r="DV1350" i="8" s="1"/>
  <c r="DC1350" i="8"/>
  <c r="AQ1350" i="8"/>
  <c r="AP1350" i="8"/>
  <c r="AO1350" i="8"/>
  <c r="AN1350" i="8"/>
  <c r="AM1350" i="8"/>
  <c r="AL1350" i="8"/>
  <c r="AK1350" i="8"/>
  <c r="AJ1350" i="8"/>
  <c r="AI1350" i="8"/>
  <c r="AH1350" i="8"/>
  <c r="AG1350" i="8"/>
  <c r="AF1350" i="8"/>
  <c r="L1350" i="8"/>
  <c r="DH1349" i="8"/>
  <c r="DW1349" i="8" s="1"/>
  <c r="DF1349" i="8"/>
  <c r="DV1349" i="8" s="1"/>
  <c r="DC1349" i="8"/>
  <c r="AQ1349" i="8"/>
  <c r="AP1349" i="8"/>
  <c r="AO1349" i="8"/>
  <c r="AN1349" i="8"/>
  <c r="AM1349" i="8"/>
  <c r="AL1349" i="8"/>
  <c r="AK1349" i="8"/>
  <c r="AJ1349" i="8"/>
  <c r="AI1349" i="8"/>
  <c r="AH1349" i="8"/>
  <c r="AG1349" i="8"/>
  <c r="AF1349" i="8"/>
  <c r="L1349" i="8"/>
  <c r="DH1348" i="8"/>
  <c r="DW1348" i="8" s="1"/>
  <c r="DF1348" i="8"/>
  <c r="DV1348" i="8" s="1"/>
  <c r="DC1348" i="8"/>
  <c r="AQ1348" i="8"/>
  <c r="AP1348" i="8"/>
  <c r="AO1348" i="8"/>
  <c r="AN1348" i="8"/>
  <c r="AM1348" i="8"/>
  <c r="AL1348" i="8"/>
  <c r="AK1348" i="8"/>
  <c r="AJ1348" i="8"/>
  <c r="AI1348" i="8"/>
  <c r="AH1348" i="8"/>
  <c r="AG1348" i="8"/>
  <c r="AF1348" i="8"/>
  <c r="L1348" i="8"/>
  <c r="DH1347" i="8"/>
  <c r="DW1347" i="8" s="1"/>
  <c r="DF1347" i="8"/>
  <c r="DV1347" i="8" s="1"/>
  <c r="DC1347" i="8"/>
  <c r="AQ1347" i="8"/>
  <c r="AP1347" i="8"/>
  <c r="AO1347" i="8"/>
  <c r="AN1347" i="8"/>
  <c r="AM1347" i="8"/>
  <c r="AL1347" i="8"/>
  <c r="AK1347" i="8"/>
  <c r="AJ1347" i="8"/>
  <c r="AI1347" i="8"/>
  <c r="AH1347" i="8"/>
  <c r="AG1347" i="8"/>
  <c r="AF1347" i="8"/>
  <c r="L1347" i="8"/>
  <c r="DH1346" i="8"/>
  <c r="DW1346" i="8" s="1"/>
  <c r="DF1346" i="8"/>
  <c r="DV1346" i="8" s="1"/>
  <c r="DC1346" i="8"/>
  <c r="AQ1346" i="8"/>
  <c r="AP1346" i="8"/>
  <c r="AO1346" i="8"/>
  <c r="AN1346" i="8"/>
  <c r="AM1346" i="8"/>
  <c r="AL1346" i="8"/>
  <c r="AK1346" i="8"/>
  <c r="AJ1346" i="8"/>
  <c r="AI1346" i="8"/>
  <c r="AH1346" i="8"/>
  <c r="AG1346" i="8"/>
  <c r="AF1346" i="8"/>
  <c r="L1346" i="8"/>
  <c r="DH1345" i="8"/>
  <c r="DW1345" i="8" s="1"/>
  <c r="DF1345" i="8"/>
  <c r="DV1345" i="8" s="1"/>
  <c r="DC1345" i="8"/>
  <c r="AQ1345" i="8"/>
  <c r="AP1345" i="8"/>
  <c r="AO1345" i="8"/>
  <c r="AN1345" i="8"/>
  <c r="AM1345" i="8"/>
  <c r="AL1345" i="8"/>
  <c r="AK1345" i="8"/>
  <c r="AJ1345" i="8"/>
  <c r="AI1345" i="8"/>
  <c r="AH1345" i="8"/>
  <c r="AG1345" i="8"/>
  <c r="AF1345" i="8"/>
  <c r="L1345" i="8"/>
  <c r="DH1344" i="8"/>
  <c r="DW1344" i="8" s="1"/>
  <c r="DF1344" i="8"/>
  <c r="DV1344" i="8" s="1"/>
  <c r="DC1344" i="8"/>
  <c r="AQ1344" i="8"/>
  <c r="AP1344" i="8"/>
  <c r="AO1344" i="8"/>
  <c r="AN1344" i="8"/>
  <c r="AM1344" i="8"/>
  <c r="AL1344" i="8"/>
  <c r="AK1344" i="8"/>
  <c r="AJ1344" i="8"/>
  <c r="AI1344" i="8"/>
  <c r="AH1344" i="8"/>
  <c r="AG1344" i="8"/>
  <c r="AF1344" i="8"/>
  <c r="L1344" i="8"/>
  <c r="DH1343" i="8"/>
  <c r="DW1343" i="8" s="1"/>
  <c r="DF1343" i="8"/>
  <c r="DV1343" i="8" s="1"/>
  <c r="DC1343" i="8"/>
  <c r="AQ1343" i="8"/>
  <c r="AP1343" i="8"/>
  <c r="AO1343" i="8"/>
  <c r="AN1343" i="8"/>
  <c r="AM1343" i="8"/>
  <c r="AL1343" i="8"/>
  <c r="AK1343" i="8"/>
  <c r="AJ1343" i="8"/>
  <c r="AI1343" i="8"/>
  <c r="AH1343" i="8"/>
  <c r="AG1343" i="8"/>
  <c r="AF1343" i="8"/>
  <c r="L1343" i="8"/>
  <c r="DH1342" i="8"/>
  <c r="DW1342" i="8" s="1"/>
  <c r="DF1342" i="8"/>
  <c r="DV1342" i="8" s="1"/>
  <c r="DC1342" i="8"/>
  <c r="AQ1342" i="8"/>
  <c r="AP1342" i="8"/>
  <c r="AO1342" i="8"/>
  <c r="AN1342" i="8"/>
  <c r="AM1342" i="8"/>
  <c r="AL1342" i="8"/>
  <c r="AK1342" i="8"/>
  <c r="AJ1342" i="8"/>
  <c r="AI1342" i="8"/>
  <c r="AH1342" i="8"/>
  <c r="AG1342" i="8"/>
  <c r="AF1342" i="8"/>
  <c r="L1342" i="8"/>
  <c r="DH1341" i="8"/>
  <c r="DW1341" i="8" s="1"/>
  <c r="DF1341" i="8"/>
  <c r="DV1341" i="8" s="1"/>
  <c r="DC1341" i="8"/>
  <c r="AQ1341" i="8"/>
  <c r="AP1341" i="8"/>
  <c r="AO1341" i="8"/>
  <c r="AN1341" i="8"/>
  <c r="AM1341" i="8"/>
  <c r="AL1341" i="8"/>
  <c r="AK1341" i="8"/>
  <c r="AJ1341" i="8"/>
  <c r="AI1341" i="8"/>
  <c r="AH1341" i="8"/>
  <c r="AG1341" i="8"/>
  <c r="AF1341" i="8"/>
  <c r="L1341" i="8"/>
  <c r="DH1340" i="8"/>
  <c r="DW1340" i="8" s="1"/>
  <c r="DF1340" i="8"/>
  <c r="DV1340" i="8" s="1"/>
  <c r="DC1340" i="8"/>
  <c r="AQ1340" i="8"/>
  <c r="AP1340" i="8"/>
  <c r="AO1340" i="8"/>
  <c r="AN1340" i="8"/>
  <c r="AM1340" i="8"/>
  <c r="AL1340" i="8"/>
  <c r="AK1340" i="8"/>
  <c r="AJ1340" i="8"/>
  <c r="AI1340" i="8"/>
  <c r="AH1340" i="8"/>
  <c r="AG1340" i="8"/>
  <c r="AF1340" i="8"/>
  <c r="L1340" i="8"/>
  <c r="DH1339" i="8"/>
  <c r="DW1339" i="8" s="1"/>
  <c r="DF1339" i="8"/>
  <c r="DV1339" i="8" s="1"/>
  <c r="DC1339" i="8"/>
  <c r="AQ1339" i="8"/>
  <c r="AP1339" i="8"/>
  <c r="AO1339" i="8"/>
  <c r="AN1339" i="8"/>
  <c r="AM1339" i="8"/>
  <c r="AL1339" i="8"/>
  <c r="AK1339" i="8"/>
  <c r="AJ1339" i="8"/>
  <c r="AI1339" i="8"/>
  <c r="AH1339" i="8"/>
  <c r="AG1339" i="8"/>
  <c r="AF1339" i="8"/>
  <c r="L1339" i="8"/>
  <c r="DH1338" i="8"/>
  <c r="DW1338" i="8" s="1"/>
  <c r="DF1338" i="8"/>
  <c r="DV1338" i="8" s="1"/>
  <c r="DC1338" i="8"/>
  <c r="AQ1338" i="8"/>
  <c r="AP1338" i="8"/>
  <c r="AO1338" i="8"/>
  <c r="AN1338" i="8"/>
  <c r="AM1338" i="8"/>
  <c r="AL1338" i="8"/>
  <c r="AK1338" i="8"/>
  <c r="AJ1338" i="8"/>
  <c r="AI1338" i="8"/>
  <c r="AH1338" i="8"/>
  <c r="AG1338" i="8"/>
  <c r="AF1338" i="8"/>
  <c r="L1338" i="8"/>
  <c r="DH1337" i="8"/>
  <c r="DW1337" i="8" s="1"/>
  <c r="DF1337" i="8"/>
  <c r="DV1337" i="8" s="1"/>
  <c r="DC1337" i="8"/>
  <c r="AQ1337" i="8"/>
  <c r="AP1337" i="8"/>
  <c r="AO1337" i="8"/>
  <c r="AN1337" i="8"/>
  <c r="AM1337" i="8"/>
  <c r="AL1337" i="8"/>
  <c r="AK1337" i="8"/>
  <c r="AJ1337" i="8"/>
  <c r="AI1337" i="8"/>
  <c r="AH1337" i="8"/>
  <c r="AG1337" i="8"/>
  <c r="AF1337" i="8"/>
  <c r="L1337" i="8"/>
  <c r="DH1336" i="8"/>
  <c r="DW1336" i="8" s="1"/>
  <c r="DF1336" i="8"/>
  <c r="DV1336" i="8" s="1"/>
  <c r="DC1336" i="8"/>
  <c r="AQ1336" i="8"/>
  <c r="AP1336" i="8"/>
  <c r="AO1336" i="8"/>
  <c r="AN1336" i="8"/>
  <c r="AM1336" i="8"/>
  <c r="AL1336" i="8"/>
  <c r="AK1336" i="8"/>
  <c r="AJ1336" i="8"/>
  <c r="AI1336" i="8"/>
  <c r="AH1336" i="8"/>
  <c r="AG1336" i="8"/>
  <c r="AF1336" i="8"/>
  <c r="L1336" i="8"/>
  <c r="DH1335" i="8"/>
  <c r="DW1335" i="8" s="1"/>
  <c r="DF1335" i="8"/>
  <c r="DV1335" i="8" s="1"/>
  <c r="DC1335" i="8"/>
  <c r="AQ1335" i="8"/>
  <c r="AP1335" i="8"/>
  <c r="AO1335" i="8"/>
  <c r="AN1335" i="8"/>
  <c r="AM1335" i="8"/>
  <c r="AL1335" i="8"/>
  <c r="AK1335" i="8"/>
  <c r="AJ1335" i="8"/>
  <c r="AI1335" i="8"/>
  <c r="AH1335" i="8"/>
  <c r="AG1335" i="8"/>
  <c r="AF1335" i="8"/>
  <c r="L1335" i="8"/>
  <c r="DH1334" i="8"/>
  <c r="DW1334" i="8" s="1"/>
  <c r="DF1334" i="8"/>
  <c r="DV1334" i="8" s="1"/>
  <c r="DC1334" i="8"/>
  <c r="AQ1334" i="8"/>
  <c r="AP1334" i="8"/>
  <c r="AO1334" i="8"/>
  <c r="AN1334" i="8"/>
  <c r="AM1334" i="8"/>
  <c r="AL1334" i="8"/>
  <c r="AK1334" i="8"/>
  <c r="AJ1334" i="8"/>
  <c r="AI1334" i="8"/>
  <c r="AH1334" i="8"/>
  <c r="AG1334" i="8"/>
  <c r="AF1334" i="8"/>
  <c r="L1334" i="8"/>
  <c r="DH1333" i="8"/>
  <c r="DW1333" i="8" s="1"/>
  <c r="DF1333" i="8"/>
  <c r="DV1333" i="8" s="1"/>
  <c r="DC1333" i="8"/>
  <c r="AQ1333" i="8"/>
  <c r="AP1333" i="8"/>
  <c r="AO1333" i="8"/>
  <c r="AN1333" i="8"/>
  <c r="AM1333" i="8"/>
  <c r="AL1333" i="8"/>
  <c r="AK1333" i="8"/>
  <c r="AJ1333" i="8"/>
  <c r="AI1333" i="8"/>
  <c r="AH1333" i="8"/>
  <c r="AG1333" i="8"/>
  <c r="AF1333" i="8"/>
  <c r="L1333" i="8"/>
  <c r="DH1332" i="8"/>
  <c r="DW1332" i="8" s="1"/>
  <c r="DF1332" i="8"/>
  <c r="DV1332" i="8" s="1"/>
  <c r="DC1332" i="8"/>
  <c r="AQ1332" i="8"/>
  <c r="AP1332" i="8"/>
  <c r="AO1332" i="8"/>
  <c r="AN1332" i="8"/>
  <c r="AM1332" i="8"/>
  <c r="AL1332" i="8"/>
  <c r="AK1332" i="8"/>
  <c r="AJ1332" i="8"/>
  <c r="AI1332" i="8"/>
  <c r="AH1332" i="8"/>
  <c r="AG1332" i="8"/>
  <c r="AF1332" i="8"/>
  <c r="L1332" i="8"/>
  <c r="DH1331" i="8"/>
  <c r="DW1331" i="8" s="1"/>
  <c r="DF1331" i="8"/>
  <c r="DV1331" i="8" s="1"/>
  <c r="DC1331" i="8"/>
  <c r="AQ1331" i="8"/>
  <c r="AP1331" i="8"/>
  <c r="AO1331" i="8"/>
  <c r="AN1331" i="8"/>
  <c r="AM1331" i="8"/>
  <c r="AL1331" i="8"/>
  <c r="AK1331" i="8"/>
  <c r="AJ1331" i="8"/>
  <c r="AI1331" i="8"/>
  <c r="AH1331" i="8"/>
  <c r="AG1331" i="8"/>
  <c r="AF1331" i="8"/>
  <c r="L1331" i="8"/>
  <c r="DH1330" i="8"/>
  <c r="DW1330" i="8" s="1"/>
  <c r="DF1330" i="8"/>
  <c r="DV1330" i="8" s="1"/>
  <c r="DC1330" i="8"/>
  <c r="AQ1330" i="8"/>
  <c r="AP1330" i="8"/>
  <c r="AO1330" i="8"/>
  <c r="AN1330" i="8"/>
  <c r="AM1330" i="8"/>
  <c r="AL1330" i="8"/>
  <c r="AK1330" i="8"/>
  <c r="AJ1330" i="8"/>
  <c r="AI1330" i="8"/>
  <c r="AH1330" i="8"/>
  <c r="AG1330" i="8"/>
  <c r="AF1330" i="8"/>
  <c r="L1330" i="8"/>
  <c r="DH1329" i="8"/>
  <c r="DW1329" i="8" s="1"/>
  <c r="DF1329" i="8"/>
  <c r="DV1329" i="8" s="1"/>
  <c r="DC1329" i="8"/>
  <c r="AQ1329" i="8"/>
  <c r="AP1329" i="8"/>
  <c r="AO1329" i="8"/>
  <c r="AN1329" i="8"/>
  <c r="AM1329" i="8"/>
  <c r="AL1329" i="8"/>
  <c r="AK1329" i="8"/>
  <c r="AJ1329" i="8"/>
  <c r="AI1329" i="8"/>
  <c r="AH1329" i="8"/>
  <c r="AG1329" i="8"/>
  <c r="AF1329" i="8"/>
  <c r="L1329" i="8"/>
  <c r="DH1328" i="8"/>
  <c r="DW1328" i="8" s="1"/>
  <c r="DF1328" i="8"/>
  <c r="DV1328" i="8" s="1"/>
  <c r="DC1328" i="8"/>
  <c r="AQ1328" i="8"/>
  <c r="AP1328" i="8"/>
  <c r="AO1328" i="8"/>
  <c r="AN1328" i="8"/>
  <c r="AM1328" i="8"/>
  <c r="AL1328" i="8"/>
  <c r="AK1328" i="8"/>
  <c r="AJ1328" i="8"/>
  <c r="AI1328" i="8"/>
  <c r="AH1328" i="8"/>
  <c r="AG1328" i="8"/>
  <c r="AF1328" i="8"/>
  <c r="L1328" i="8"/>
  <c r="DH1327" i="8"/>
  <c r="DW1327" i="8" s="1"/>
  <c r="DF1327" i="8"/>
  <c r="DV1327" i="8" s="1"/>
  <c r="DC1327" i="8"/>
  <c r="AQ1327" i="8"/>
  <c r="AP1327" i="8"/>
  <c r="AO1327" i="8"/>
  <c r="AN1327" i="8"/>
  <c r="AM1327" i="8"/>
  <c r="AL1327" i="8"/>
  <c r="AK1327" i="8"/>
  <c r="AJ1327" i="8"/>
  <c r="AI1327" i="8"/>
  <c r="AH1327" i="8"/>
  <c r="AG1327" i="8"/>
  <c r="AF1327" i="8"/>
  <c r="L1327" i="8"/>
  <c r="DH1326" i="8"/>
  <c r="DW1326" i="8" s="1"/>
  <c r="DF1326" i="8"/>
  <c r="DV1326" i="8" s="1"/>
  <c r="DC1326" i="8"/>
  <c r="AQ1326" i="8"/>
  <c r="AP1326" i="8"/>
  <c r="AO1326" i="8"/>
  <c r="AN1326" i="8"/>
  <c r="AM1326" i="8"/>
  <c r="AL1326" i="8"/>
  <c r="AK1326" i="8"/>
  <c r="AJ1326" i="8"/>
  <c r="AI1326" i="8"/>
  <c r="AH1326" i="8"/>
  <c r="AG1326" i="8"/>
  <c r="AF1326" i="8"/>
  <c r="L1326" i="8"/>
  <c r="DH1325" i="8"/>
  <c r="DW1325" i="8" s="1"/>
  <c r="DF1325" i="8"/>
  <c r="DV1325" i="8" s="1"/>
  <c r="DC1325" i="8"/>
  <c r="AQ1325" i="8"/>
  <c r="AP1325" i="8"/>
  <c r="AO1325" i="8"/>
  <c r="AN1325" i="8"/>
  <c r="AM1325" i="8"/>
  <c r="AL1325" i="8"/>
  <c r="AK1325" i="8"/>
  <c r="AJ1325" i="8"/>
  <c r="AI1325" i="8"/>
  <c r="AH1325" i="8"/>
  <c r="AG1325" i="8"/>
  <c r="AF1325" i="8"/>
  <c r="L1325" i="8"/>
  <c r="DH1324" i="8"/>
  <c r="DW1324" i="8" s="1"/>
  <c r="DF1324" i="8"/>
  <c r="DV1324" i="8" s="1"/>
  <c r="DC1324" i="8"/>
  <c r="AQ1324" i="8"/>
  <c r="AP1324" i="8"/>
  <c r="AO1324" i="8"/>
  <c r="AN1324" i="8"/>
  <c r="AM1324" i="8"/>
  <c r="AL1324" i="8"/>
  <c r="AK1324" i="8"/>
  <c r="AJ1324" i="8"/>
  <c r="AI1324" i="8"/>
  <c r="AH1324" i="8"/>
  <c r="AG1324" i="8"/>
  <c r="AF1324" i="8"/>
  <c r="L1324" i="8"/>
  <c r="DH1323" i="8"/>
  <c r="DW1323" i="8" s="1"/>
  <c r="DF1323" i="8"/>
  <c r="DV1323" i="8" s="1"/>
  <c r="DC1323" i="8"/>
  <c r="AQ1323" i="8"/>
  <c r="AP1323" i="8"/>
  <c r="AO1323" i="8"/>
  <c r="AN1323" i="8"/>
  <c r="AM1323" i="8"/>
  <c r="AL1323" i="8"/>
  <c r="AK1323" i="8"/>
  <c r="AJ1323" i="8"/>
  <c r="AI1323" i="8"/>
  <c r="AH1323" i="8"/>
  <c r="AG1323" i="8"/>
  <c r="AF1323" i="8"/>
  <c r="L1323" i="8"/>
  <c r="DH1322" i="8"/>
  <c r="DW1322" i="8" s="1"/>
  <c r="DF1322" i="8"/>
  <c r="DV1322" i="8" s="1"/>
  <c r="DC1322" i="8"/>
  <c r="AQ1322" i="8"/>
  <c r="AP1322" i="8"/>
  <c r="AO1322" i="8"/>
  <c r="AN1322" i="8"/>
  <c r="AM1322" i="8"/>
  <c r="AL1322" i="8"/>
  <c r="AK1322" i="8"/>
  <c r="AJ1322" i="8"/>
  <c r="AI1322" i="8"/>
  <c r="AH1322" i="8"/>
  <c r="AG1322" i="8"/>
  <c r="AF1322" i="8"/>
  <c r="L1322" i="8"/>
  <c r="DH1321" i="8"/>
  <c r="DW1321" i="8" s="1"/>
  <c r="DF1321" i="8"/>
  <c r="DV1321" i="8" s="1"/>
  <c r="DC1321" i="8"/>
  <c r="AQ1321" i="8"/>
  <c r="AP1321" i="8"/>
  <c r="AO1321" i="8"/>
  <c r="AN1321" i="8"/>
  <c r="AM1321" i="8"/>
  <c r="AL1321" i="8"/>
  <c r="AK1321" i="8"/>
  <c r="AJ1321" i="8"/>
  <c r="AI1321" i="8"/>
  <c r="AH1321" i="8"/>
  <c r="AG1321" i="8"/>
  <c r="AF1321" i="8"/>
  <c r="L1321" i="8"/>
  <c r="DH1320" i="8"/>
  <c r="DW1320" i="8" s="1"/>
  <c r="DF1320" i="8"/>
  <c r="DV1320" i="8" s="1"/>
  <c r="DC1320" i="8"/>
  <c r="AQ1320" i="8"/>
  <c r="AP1320" i="8"/>
  <c r="AO1320" i="8"/>
  <c r="AN1320" i="8"/>
  <c r="AM1320" i="8"/>
  <c r="AL1320" i="8"/>
  <c r="AK1320" i="8"/>
  <c r="AJ1320" i="8"/>
  <c r="AI1320" i="8"/>
  <c r="AH1320" i="8"/>
  <c r="AG1320" i="8"/>
  <c r="AF1320" i="8"/>
  <c r="L1320" i="8"/>
  <c r="DH1319" i="8"/>
  <c r="DW1319" i="8" s="1"/>
  <c r="DF1319" i="8"/>
  <c r="DV1319" i="8" s="1"/>
  <c r="DC1319" i="8"/>
  <c r="AQ1319" i="8"/>
  <c r="AP1319" i="8"/>
  <c r="AO1319" i="8"/>
  <c r="AN1319" i="8"/>
  <c r="AM1319" i="8"/>
  <c r="AL1319" i="8"/>
  <c r="AK1319" i="8"/>
  <c r="AJ1319" i="8"/>
  <c r="AI1319" i="8"/>
  <c r="AH1319" i="8"/>
  <c r="AG1319" i="8"/>
  <c r="AF1319" i="8"/>
  <c r="L1319" i="8"/>
  <c r="DH1318" i="8"/>
  <c r="DW1318" i="8" s="1"/>
  <c r="DF1318" i="8"/>
  <c r="DV1318" i="8" s="1"/>
  <c r="DC1318" i="8"/>
  <c r="AQ1318" i="8"/>
  <c r="AP1318" i="8"/>
  <c r="AO1318" i="8"/>
  <c r="AN1318" i="8"/>
  <c r="AM1318" i="8"/>
  <c r="AL1318" i="8"/>
  <c r="AK1318" i="8"/>
  <c r="AJ1318" i="8"/>
  <c r="AI1318" i="8"/>
  <c r="AH1318" i="8"/>
  <c r="AG1318" i="8"/>
  <c r="AF1318" i="8"/>
  <c r="L1318" i="8"/>
  <c r="DH1317" i="8"/>
  <c r="DW1317" i="8" s="1"/>
  <c r="DF1317" i="8"/>
  <c r="DV1317" i="8" s="1"/>
  <c r="DC1317" i="8"/>
  <c r="AQ1317" i="8"/>
  <c r="AP1317" i="8"/>
  <c r="AO1317" i="8"/>
  <c r="AN1317" i="8"/>
  <c r="AM1317" i="8"/>
  <c r="AL1317" i="8"/>
  <c r="AK1317" i="8"/>
  <c r="AJ1317" i="8"/>
  <c r="AI1317" i="8"/>
  <c r="AH1317" i="8"/>
  <c r="AG1317" i="8"/>
  <c r="AF1317" i="8"/>
  <c r="L1317" i="8"/>
  <c r="DH1316" i="8"/>
  <c r="DW1316" i="8" s="1"/>
  <c r="DF1316" i="8"/>
  <c r="DV1316" i="8" s="1"/>
  <c r="DC1316" i="8"/>
  <c r="AQ1316" i="8"/>
  <c r="AP1316" i="8"/>
  <c r="AO1316" i="8"/>
  <c r="AN1316" i="8"/>
  <c r="AM1316" i="8"/>
  <c r="AL1316" i="8"/>
  <c r="AK1316" i="8"/>
  <c r="AJ1316" i="8"/>
  <c r="AI1316" i="8"/>
  <c r="AH1316" i="8"/>
  <c r="AG1316" i="8"/>
  <c r="AF1316" i="8"/>
  <c r="L1316" i="8"/>
  <c r="DH1315" i="8"/>
  <c r="DW1315" i="8" s="1"/>
  <c r="DF1315" i="8"/>
  <c r="DV1315" i="8" s="1"/>
  <c r="DC1315" i="8"/>
  <c r="AQ1315" i="8"/>
  <c r="AP1315" i="8"/>
  <c r="AO1315" i="8"/>
  <c r="AN1315" i="8"/>
  <c r="AM1315" i="8"/>
  <c r="AL1315" i="8"/>
  <c r="AK1315" i="8"/>
  <c r="AJ1315" i="8"/>
  <c r="AI1315" i="8"/>
  <c r="AH1315" i="8"/>
  <c r="AG1315" i="8"/>
  <c r="AF1315" i="8"/>
  <c r="L1315" i="8"/>
  <c r="DH1314" i="8"/>
  <c r="DW1314" i="8" s="1"/>
  <c r="DF1314" i="8"/>
  <c r="DV1314" i="8" s="1"/>
  <c r="DC1314" i="8"/>
  <c r="AQ1314" i="8"/>
  <c r="AP1314" i="8"/>
  <c r="AO1314" i="8"/>
  <c r="AN1314" i="8"/>
  <c r="AM1314" i="8"/>
  <c r="AL1314" i="8"/>
  <c r="AK1314" i="8"/>
  <c r="AJ1314" i="8"/>
  <c r="AI1314" i="8"/>
  <c r="AH1314" i="8"/>
  <c r="AG1314" i="8"/>
  <c r="AF1314" i="8"/>
  <c r="L1314" i="8"/>
  <c r="DH1313" i="8"/>
  <c r="DW1313" i="8" s="1"/>
  <c r="DF1313" i="8"/>
  <c r="DV1313" i="8" s="1"/>
  <c r="DC1313" i="8"/>
  <c r="AQ1313" i="8"/>
  <c r="AP1313" i="8"/>
  <c r="AO1313" i="8"/>
  <c r="AN1313" i="8"/>
  <c r="AM1313" i="8"/>
  <c r="AL1313" i="8"/>
  <c r="AK1313" i="8"/>
  <c r="AJ1313" i="8"/>
  <c r="AI1313" i="8"/>
  <c r="AH1313" i="8"/>
  <c r="AG1313" i="8"/>
  <c r="AF1313" i="8"/>
  <c r="L1313" i="8"/>
  <c r="DH1312" i="8"/>
  <c r="DW1312" i="8" s="1"/>
  <c r="DF1312" i="8"/>
  <c r="DV1312" i="8" s="1"/>
  <c r="DC1312" i="8"/>
  <c r="AQ1312" i="8"/>
  <c r="AP1312" i="8"/>
  <c r="AO1312" i="8"/>
  <c r="AN1312" i="8"/>
  <c r="AM1312" i="8"/>
  <c r="AL1312" i="8"/>
  <c r="AK1312" i="8"/>
  <c r="AJ1312" i="8"/>
  <c r="AI1312" i="8"/>
  <c r="AH1312" i="8"/>
  <c r="AG1312" i="8"/>
  <c r="AF1312" i="8"/>
  <c r="L1312" i="8"/>
  <c r="DH1311" i="8"/>
  <c r="DW1311" i="8" s="1"/>
  <c r="DF1311" i="8"/>
  <c r="DV1311" i="8" s="1"/>
  <c r="AQ1311" i="8"/>
  <c r="AP1311" i="8"/>
  <c r="AO1311" i="8"/>
  <c r="AN1311" i="8"/>
  <c r="AM1311" i="8"/>
  <c r="AL1311" i="8"/>
  <c r="AK1311" i="8"/>
  <c r="AJ1311" i="8"/>
  <c r="DD1311" i="8"/>
  <c r="AH1311" i="8"/>
  <c r="CU1311" i="8" s="1"/>
  <c r="AG1311" i="8"/>
  <c r="AF1311" i="8"/>
  <c r="L1311" i="8"/>
  <c r="DH1310" i="8"/>
  <c r="DW1310" i="8" s="1"/>
  <c r="DF1310" i="8"/>
  <c r="DV1310" i="8" s="1"/>
  <c r="DC1310" i="8"/>
  <c r="AQ1310" i="8"/>
  <c r="AP1310" i="8"/>
  <c r="AO1310" i="8"/>
  <c r="AN1310" i="8"/>
  <c r="AM1310" i="8"/>
  <c r="AL1310" i="8"/>
  <c r="AK1310" i="8"/>
  <c r="AJ1310" i="8"/>
  <c r="AH1310" i="8"/>
  <c r="AG1310" i="8"/>
  <c r="AF1310" i="8"/>
  <c r="L1310" i="8"/>
  <c r="DH1309" i="8"/>
  <c r="DW1309" i="8" s="1"/>
  <c r="DF1309" i="8"/>
  <c r="DV1309" i="8" s="1"/>
  <c r="DC1309" i="8"/>
  <c r="AQ1309" i="8"/>
  <c r="AP1309" i="8"/>
  <c r="AO1309" i="8"/>
  <c r="AN1309" i="8"/>
  <c r="AM1309" i="8"/>
  <c r="AL1309" i="8"/>
  <c r="AK1309" i="8"/>
  <c r="AJ1309" i="8"/>
  <c r="AI1309" i="8"/>
  <c r="AH1309" i="8"/>
  <c r="AG1309" i="8"/>
  <c r="AF1309" i="8"/>
  <c r="L1309" i="8"/>
  <c r="DH1308" i="8"/>
  <c r="DW1308" i="8" s="1"/>
  <c r="DF1308" i="8"/>
  <c r="DV1308" i="8" s="1"/>
  <c r="DC1308" i="8"/>
  <c r="AQ1308" i="8"/>
  <c r="AP1308" i="8"/>
  <c r="AO1308" i="8"/>
  <c r="AN1308" i="8"/>
  <c r="AM1308" i="8"/>
  <c r="AL1308" i="8"/>
  <c r="AK1308" i="8"/>
  <c r="AJ1308" i="8"/>
  <c r="AI1308" i="8"/>
  <c r="AH1308" i="8"/>
  <c r="AG1308" i="8"/>
  <c r="AF1308" i="8"/>
  <c r="L1308" i="8"/>
  <c r="DH1307" i="8"/>
  <c r="DW1307" i="8" s="1"/>
  <c r="DF1307" i="8"/>
  <c r="DV1307" i="8" s="1"/>
  <c r="DC1307" i="8"/>
  <c r="AQ1307" i="8"/>
  <c r="AP1307" i="8"/>
  <c r="AO1307" i="8"/>
  <c r="AN1307" i="8"/>
  <c r="AM1307" i="8"/>
  <c r="AL1307" i="8"/>
  <c r="AK1307" i="8"/>
  <c r="AJ1307" i="8"/>
  <c r="AI1307" i="8"/>
  <c r="AH1307" i="8"/>
  <c r="AG1307" i="8"/>
  <c r="AF1307" i="8"/>
  <c r="L1307" i="8"/>
  <c r="DH1306" i="8"/>
  <c r="DW1306" i="8" s="1"/>
  <c r="DF1306" i="8"/>
  <c r="DV1306" i="8" s="1"/>
  <c r="DC1306" i="8"/>
  <c r="AQ1306" i="8"/>
  <c r="AP1306" i="8"/>
  <c r="AO1306" i="8"/>
  <c r="AN1306" i="8"/>
  <c r="AM1306" i="8"/>
  <c r="AL1306" i="8"/>
  <c r="AK1306" i="8"/>
  <c r="AJ1306" i="8"/>
  <c r="AI1306" i="8"/>
  <c r="DD1306" i="8" s="1"/>
  <c r="AH1306" i="8"/>
  <c r="CU1306" i="8" s="1"/>
  <c r="AG1306" i="8"/>
  <c r="AF1306" i="8"/>
  <c r="L1306" i="8"/>
  <c r="DH1305" i="8"/>
  <c r="DW1305" i="8" s="1"/>
  <c r="DF1305" i="8"/>
  <c r="DV1305" i="8" s="1"/>
  <c r="DC1305" i="8"/>
  <c r="AQ1305" i="8"/>
  <c r="AP1305" i="8"/>
  <c r="AO1305" i="8"/>
  <c r="AN1305" i="8"/>
  <c r="AM1305" i="8"/>
  <c r="AL1305" i="8"/>
  <c r="AK1305" i="8"/>
  <c r="AJ1305" i="8"/>
  <c r="AI1305" i="8"/>
  <c r="DD1305" i="8" s="1"/>
  <c r="AH1305" i="8"/>
  <c r="CU1305" i="8" s="1"/>
  <c r="AG1305" i="8"/>
  <c r="AF1305" i="8"/>
  <c r="L1305" i="8"/>
  <c r="DH1304" i="8"/>
  <c r="DW1304" i="8" s="1"/>
  <c r="DF1304" i="8"/>
  <c r="DV1304" i="8" s="1"/>
  <c r="DC1304" i="8"/>
  <c r="AQ1304" i="8"/>
  <c r="AP1304" i="8"/>
  <c r="AO1304" i="8"/>
  <c r="AN1304" i="8"/>
  <c r="AM1304" i="8"/>
  <c r="AL1304" i="8"/>
  <c r="AK1304" i="8"/>
  <c r="AJ1304" i="8"/>
  <c r="AI1304" i="8"/>
  <c r="DD1304" i="8" s="1"/>
  <c r="AH1304" i="8"/>
  <c r="CU1304" i="8" s="1"/>
  <c r="AG1304" i="8"/>
  <c r="AF1304" i="8"/>
  <c r="L1304" i="8"/>
  <c r="DH1303" i="8"/>
  <c r="DW1303" i="8" s="1"/>
  <c r="DF1303" i="8"/>
  <c r="DV1303" i="8" s="1"/>
  <c r="DC1303" i="8"/>
  <c r="AQ1303" i="8"/>
  <c r="AP1303" i="8"/>
  <c r="AO1303" i="8"/>
  <c r="AN1303" i="8"/>
  <c r="AM1303" i="8"/>
  <c r="AL1303" i="8"/>
  <c r="AK1303" i="8"/>
  <c r="AJ1303" i="8"/>
  <c r="AI1303" i="8"/>
  <c r="DD1303" i="8" s="1"/>
  <c r="AH1303" i="8"/>
  <c r="CU1303" i="8" s="1"/>
  <c r="AG1303" i="8"/>
  <c r="AF1303" i="8"/>
  <c r="L1303" i="8"/>
  <c r="DH1302" i="8"/>
  <c r="DW1302" i="8" s="1"/>
  <c r="DF1302" i="8"/>
  <c r="DV1302" i="8" s="1"/>
  <c r="DC1302" i="8"/>
  <c r="AQ1302" i="8"/>
  <c r="AP1302" i="8"/>
  <c r="AO1302" i="8"/>
  <c r="AN1302" i="8"/>
  <c r="AM1302" i="8"/>
  <c r="AL1302" i="8"/>
  <c r="AK1302" i="8"/>
  <c r="AJ1302" i="8"/>
  <c r="AI1302" i="8"/>
  <c r="DD1302" i="8" s="1"/>
  <c r="AH1302" i="8"/>
  <c r="CU1302" i="8" s="1"/>
  <c r="AG1302" i="8"/>
  <c r="AF1302" i="8"/>
  <c r="L1302" i="8"/>
  <c r="DH1301" i="8"/>
  <c r="DW1301" i="8" s="1"/>
  <c r="DF1301" i="8"/>
  <c r="DV1301" i="8" s="1"/>
  <c r="DC1301" i="8"/>
  <c r="AQ1301" i="8"/>
  <c r="AP1301" i="8"/>
  <c r="AO1301" i="8"/>
  <c r="AN1301" i="8"/>
  <c r="AM1301" i="8"/>
  <c r="AL1301" i="8"/>
  <c r="AK1301" i="8"/>
  <c r="AJ1301" i="8"/>
  <c r="AI1301" i="8"/>
  <c r="DD1301" i="8" s="1"/>
  <c r="AH1301" i="8"/>
  <c r="CU1301" i="8" s="1"/>
  <c r="AG1301" i="8"/>
  <c r="AF1301" i="8"/>
  <c r="L1301" i="8"/>
  <c r="DH1500" i="8"/>
  <c r="DW1500" i="8" s="1"/>
  <c r="DF1500" i="8"/>
  <c r="DV1500" i="8" s="1"/>
  <c r="DC1500" i="8"/>
  <c r="AQ1500" i="8"/>
  <c r="AP1500" i="8"/>
  <c r="AO1500" i="8"/>
  <c r="AN1500" i="8"/>
  <c r="AM1500" i="8"/>
  <c r="AL1500" i="8"/>
  <c r="AK1500" i="8"/>
  <c r="AJ1500" i="8"/>
  <c r="AI1500" i="8"/>
  <c r="DD1500" i="8" s="1"/>
  <c r="AH1500" i="8"/>
  <c r="AG1500" i="8"/>
  <c r="AF1500" i="8"/>
  <c r="L1500" i="8"/>
  <c r="DH1499" i="8"/>
  <c r="DW1499" i="8" s="1"/>
  <c r="DF1499" i="8"/>
  <c r="DV1499" i="8" s="1"/>
  <c r="DC1499" i="8"/>
  <c r="AQ1499" i="8"/>
  <c r="AP1499" i="8"/>
  <c r="AO1499" i="8"/>
  <c r="AN1499" i="8"/>
  <c r="AM1499" i="8"/>
  <c r="AL1499" i="8"/>
  <c r="AK1499" i="8"/>
  <c r="AJ1499" i="8"/>
  <c r="AI1499" i="8"/>
  <c r="DD1499" i="8" s="1"/>
  <c r="AH1499" i="8"/>
  <c r="AG1499" i="8"/>
  <c r="AF1499" i="8"/>
  <c r="L1499" i="8"/>
  <c r="DH1498" i="8"/>
  <c r="DW1498" i="8" s="1"/>
  <c r="DF1498" i="8"/>
  <c r="DV1498" i="8" s="1"/>
  <c r="DC1498" i="8"/>
  <c r="AQ1498" i="8"/>
  <c r="AP1498" i="8"/>
  <c r="AO1498" i="8"/>
  <c r="AN1498" i="8"/>
  <c r="AM1498" i="8"/>
  <c r="AL1498" i="8"/>
  <c r="AK1498" i="8"/>
  <c r="AJ1498" i="8"/>
  <c r="AI1498" i="8"/>
  <c r="DD1498" i="8" s="1"/>
  <c r="AH1498" i="8"/>
  <c r="AG1498" i="8"/>
  <c r="AF1498" i="8"/>
  <c r="L1498" i="8"/>
  <c r="DH1497" i="8"/>
  <c r="DW1497" i="8" s="1"/>
  <c r="DF1497" i="8"/>
  <c r="DV1497" i="8" s="1"/>
  <c r="DC1497" i="8"/>
  <c r="AQ1497" i="8"/>
  <c r="AP1497" i="8"/>
  <c r="AO1497" i="8"/>
  <c r="AN1497" i="8"/>
  <c r="AM1497" i="8"/>
  <c r="AL1497" i="8"/>
  <c r="AK1497" i="8"/>
  <c r="AJ1497" i="8"/>
  <c r="AI1497" i="8"/>
  <c r="DD1497" i="8" s="1"/>
  <c r="AH1497" i="8"/>
  <c r="AG1497" i="8"/>
  <c r="AF1497" i="8"/>
  <c r="L1497" i="8"/>
  <c r="DH1496" i="8"/>
  <c r="DW1496" i="8" s="1"/>
  <c r="DF1496" i="8"/>
  <c r="DV1496" i="8" s="1"/>
  <c r="DC1496" i="8"/>
  <c r="AQ1496" i="8"/>
  <c r="AP1496" i="8"/>
  <c r="AO1496" i="8"/>
  <c r="AN1496" i="8"/>
  <c r="AM1496" i="8"/>
  <c r="AL1496" i="8"/>
  <c r="AK1496" i="8"/>
  <c r="AJ1496" i="8"/>
  <c r="AI1496" i="8"/>
  <c r="DD1496" i="8" s="1"/>
  <c r="AH1496" i="8"/>
  <c r="AG1496" i="8"/>
  <c r="AF1496" i="8"/>
  <c r="L1496" i="8"/>
  <c r="DH1495" i="8"/>
  <c r="DW1495" i="8" s="1"/>
  <c r="DF1495" i="8"/>
  <c r="DV1495" i="8" s="1"/>
  <c r="DC1495" i="8"/>
  <c r="AQ1495" i="8"/>
  <c r="AP1495" i="8"/>
  <c r="AO1495" i="8"/>
  <c r="AN1495" i="8"/>
  <c r="AM1495" i="8"/>
  <c r="AL1495" i="8"/>
  <c r="AK1495" i="8"/>
  <c r="AJ1495" i="8"/>
  <c r="AI1495" i="8"/>
  <c r="DD1495" i="8" s="1"/>
  <c r="AH1495" i="8"/>
  <c r="AG1495" i="8"/>
  <c r="AF1495" i="8"/>
  <c r="L1495" i="8"/>
  <c r="DH1494" i="8"/>
  <c r="DW1494" i="8" s="1"/>
  <c r="DF1494" i="8"/>
  <c r="DV1494" i="8" s="1"/>
  <c r="DC1494" i="8"/>
  <c r="AQ1494" i="8"/>
  <c r="AP1494" i="8"/>
  <c r="AO1494" i="8"/>
  <c r="AN1494" i="8"/>
  <c r="AM1494" i="8"/>
  <c r="AL1494" i="8"/>
  <c r="AK1494" i="8"/>
  <c r="AJ1494" i="8"/>
  <c r="AI1494" i="8"/>
  <c r="DD1494" i="8" s="1"/>
  <c r="AH1494" i="8"/>
  <c r="AG1494" i="8"/>
  <c r="AF1494" i="8"/>
  <c r="L1494" i="8"/>
  <c r="AQ1525" i="8"/>
  <c r="AP1525" i="8"/>
  <c r="AO1525" i="8"/>
  <c r="AN1525" i="8"/>
  <c r="AM1525" i="8"/>
  <c r="AL1525" i="8"/>
  <c r="AK1525" i="8"/>
  <c r="AJ1525" i="8"/>
  <c r="AI1525" i="8"/>
  <c r="DD1525" i="8" s="1"/>
  <c r="AH1525" i="8"/>
  <c r="CU1525" i="8" s="1"/>
  <c r="AG1525" i="8"/>
  <c r="AF1525" i="8"/>
  <c r="L1525" i="8"/>
  <c r="AQ1524" i="8"/>
  <c r="AP1524" i="8"/>
  <c r="AO1524" i="8"/>
  <c r="AN1524" i="8"/>
  <c r="AM1524" i="8"/>
  <c r="AL1524" i="8"/>
  <c r="AK1524" i="8"/>
  <c r="AJ1524" i="8"/>
  <c r="AI1524" i="8"/>
  <c r="DD1524" i="8" s="1"/>
  <c r="AH1524" i="8"/>
  <c r="CU1524" i="8" s="1"/>
  <c r="AG1524" i="8"/>
  <c r="AF1524" i="8"/>
  <c r="L1524" i="8"/>
  <c r="AQ1523" i="8"/>
  <c r="AP1523" i="8"/>
  <c r="AO1523" i="8"/>
  <c r="AN1523" i="8"/>
  <c r="AM1523" i="8"/>
  <c r="AL1523" i="8"/>
  <c r="AK1523" i="8"/>
  <c r="AJ1523" i="8"/>
  <c r="AI1523" i="8"/>
  <c r="DD1523" i="8" s="1"/>
  <c r="AH1523" i="8"/>
  <c r="CU1523" i="8" s="1"/>
  <c r="AG1523" i="8"/>
  <c r="AF1523" i="8"/>
  <c r="L1523" i="8"/>
  <c r="AQ1522" i="8"/>
  <c r="AP1522" i="8"/>
  <c r="AO1522" i="8"/>
  <c r="AN1522" i="8"/>
  <c r="AM1522" i="8"/>
  <c r="AL1522" i="8"/>
  <c r="AK1522" i="8"/>
  <c r="AJ1522" i="8"/>
  <c r="AI1522" i="8"/>
  <c r="DD1522" i="8" s="1"/>
  <c r="AH1522" i="8"/>
  <c r="CU1522" i="8" s="1"/>
  <c r="AG1522" i="8"/>
  <c r="AF1522" i="8"/>
  <c r="L1522" i="8"/>
  <c r="AQ1521" i="8"/>
  <c r="AP1521" i="8"/>
  <c r="AO1521" i="8"/>
  <c r="AN1521" i="8"/>
  <c r="AM1521" i="8"/>
  <c r="AL1521" i="8"/>
  <c r="AK1521" i="8"/>
  <c r="AJ1521" i="8"/>
  <c r="AI1521" i="8"/>
  <c r="DD1521" i="8" s="1"/>
  <c r="AH1521" i="8"/>
  <c r="CU1521" i="8" s="1"/>
  <c r="AG1521" i="8"/>
  <c r="AF1521" i="8"/>
  <c r="L1521" i="8"/>
  <c r="AQ1520" i="8"/>
  <c r="AP1520" i="8"/>
  <c r="AO1520" i="8"/>
  <c r="AN1520" i="8"/>
  <c r="AM1520" i="8"/>
  <c r="AL1520" i="8"/>
  <c r="AK1520" i="8"/>
  <c r="AJ1520" i="8"/>
  <c r="AI1520" i="8"/>
  <c r="DD1520" i="8" s="1"/>
  <c r="AH1520" i="8"/>
  <c r="CU1520" i="8" s="1"/>
  <c r="AG1520" i="8"/>
  <c r="AF1520" i="8"/>
  <c r="L1520" i="8"/>
  <c r="AQ1519" i="8"/>
  <c r="AP1519" i="8"/>
  <c r="AO1519" i="8"/>
  <c r="AN1519" i="8"/>
  <c r="AM1519" i="8"/>
  <c r="AL1519" i="8"/>
  <c r="AK1519" i="8"/>
  <c r="AJ1519" i="8"/>
  <c r="AI1519" i="8"/>
  <c r="DD1519" i="8" s="1"/>
  <c r="AH1519" i="8"/>
  <c r="CU1519" i="8" s="1"/>
  <c r="AG1519" i="8"/>
  <c r="AF1519" i="8"/>
  <c r="L1519" i="8"/>
  <c r="AQ1518" i="8"/>
  <c r="AP1518" i="8"/>
  <c r="AO1518" i="8"/>
  <c r="AN1518" i="8"/>
  <c r="AM1518" i="8"/>
  <c r="AL1518" i="8"/>
  <c r="AK1518" i="8"/>
  <c r="AJ1518" i="8"/>
  <c r="AI1518" i="8"/>
  <c r="DD1518" i="8" s="1"/>
  <c r="AH1518" i="8"/>
  <c r="CU1518" i="8" s="1"/>
  <c r="AG1518" i="8"/>
  <c r="AF1518" i="8"/>
  <c r="L1518" i="8"/>
  <c r="DD1262" i="8"/>
  <c r="L1262" i="8"/>
  <c r="DD1261" i="8"/>
  <c r="L1261" i="8"/>
  <c r="DD1260" i="8"/>
  <c r="L1260" i="8"/>
  <c r="DD1259" i="8"/>
  <c r="L1259" i="8"/>
  <c r="DD1258" i="8"/>
  <c r="L1258" i="8"/>
  <c r="DD1257" i="8"/>
  <c r="L1257" i="8"/>
  <c r="DD1255" i="8"/>
  <c r="L1255" i="8"/>
  <c r="DD1256" i="8"/>
  <c r="L1256" i="8"/>
  <c r="DD1253" i="8"/>
  <c r="L1253" i="8"/>
  <c r="AQ1252" i="8"/>
  <c r="AP1252" i="8"/>
  <c r="AO1252" i="8"/>
  <c r="AN1252" i="8"/>
  <c r="AM1252" i="8"/>
  <c r="AL1252" i="8"/>
  <c r="AK1252" i="8"/>
  <c r="AJ1252" i="8"/>
  <c r="DD1252" i="8"/>
  <c r="AH1252" i="8"/>
  <c r="AG1252" i="8"/>
  <c r="AF1252" i="8"/>
  <c r="L1252" i="8"/>
  <c r="AR1353" i="8" l="1"/>
  <c r="DU1353" i="8" s="1"/>
  <c r="DY1353" i="8" s="1"/>
  <c r="AR1375" i="8"/>
  <c r="DU1375" i="8" s="1"/>
  <c r="DY1375" i="8" s="1"/>
  <c r="AR1376" i="8"/>
  <c r="DU1376" i="8" s="1"/>
  <c r="DY1376" i="8" s="1"/>
  <c r="AR1377" i="8"/>
  <c r="DU1377" i="8" s="1"/>
  <c r="DX1377" i="8" s="1"/>
  <c r="CU1307" i="8"/>
  <c r="DA1307" i="8" s="1"/>
  <c r="DD1307" i="8"/>
  <c r="CU1308" i="8"/>
  <c r="DA1308" i="8" s="1"/>
  <c r="DD1308" i="8"/>
  <c r="CU1309" i="8"/>
  <c r="DA1309" i="8" s="1"/>
  <c r="DD1309" i="8"/>
  <c r="CU1310" i="8"/>
  <c r="DA1310" i="8" s="1"/>
  <c r="DD1310" i="8"/>
  <c r="CU1312" i="8"/>
  <c r="CZ1312" i="8" s="1"/>
  <c r="DD1312" i="8"/>
  <c r="CU1313" i="8"/>
  <c r="DA1313" i="8" s="1"/>
  <c r="CU1314" i="8"/>
  <c r="DA1314" i="8" s="1"/>
  <c r="DD1314" i="8"/>
  <c r="CU1315" i="8"/>
  <c r="DA1315" i="8" s="1"/>
  <c r="DD1315" i="8"/>
  <c r="CU1316" i="8"/>
  <c r="DA1316" i="8" s="1"/>
  <c r="DD1316" i="8"/>
  <c r="CU1317" i="8"/>
  <c r="CZ1317" i="8" s="1"/>
  <c r="DD1317" i="8"/>
  <c r="CU1318" i="8"/>
  <c r="DA1318" i="8" s="1"/>
  <c r="DD1318" i="8"/>
  <c r="CU1319" i="8"/>
  <c r="DA1319" i="8" s="1"/>
  <c r="DD1319" i="8"/>
  <c r="CU1320" i="8"/>
  <c r="DA1320" i="8" s="1"/>
  <c r="DD1320" i="8"/>
  <c r="CU1321" i="8"/>
  <c r="DA1321" i="8" s="1"/>
  <c r="DD1321" i="8"/>
  <c r="CU1322" i="8"/>
  <c r="DA1322" i="8" s="1"/>
  <c r="DD1322" i="8"/>
  <c r="CU1323" i="8"/>
  <c r="DA1323" i="8" s="1"/>
  <c r="DD1323" i="8"/>
  <c r="CU1324" i="8"/>
  <c r="DA1324" i="8" s="1"/>
  <c r="DD1324" i="8"/>
  <c r="CU1325" i="8"/>
  <c r="DA1325" i="8" s="1"/>
  <c r="DD1325" i="8"/>
  <c r="CU1326" i="8"/>
  <c r="DA1326" i="8" s="1"/>
  <c r="DD1326" i="8"/>
  <c r="CU1327" i="8"/>
  <c r="DA1327" i="8" s="1"/>
  <c r="DD1327" i="8"/>
  <c r="CU1328" i="8"/>
  <c r="DA1328" i="8" s="1"/>
  <c r="DD1328" i="8"/>
  <c r="CU1329" i="8"/>
  <c r="DA1329" i="8" s="1"/>
  <c r="DD1329" i="8"/>
  <c r="CU1330" i="8"/>
  <c r="DA1330" i="8" s="1"/>
  <c r="DD1330" i="8"/>
  <c r="CU1331" i="8"/>
  <c r="DA1331" i="8" s="1"/>
  <c r="DD1331" i="8"/>
  <c r="CU1332" i="8"/>
  <c r="DA1332" i="8" s="1"/>
  <c r="DD1332" i="8"/>
  <c r="CU1333" i="8"/>
  <c r="DA1333" i="8" s="1"/>
  <c r="DD1333" i="8"/>
  <c r="CU1334" i="8"/>
  <c r="DA1334" i="8" s="1"/>
  <c r="DD1334" i="8"/>
  <c r="CU1335" i="8"/>
  <c r="DA1335" i="8" s="1"/>
  <c r="DD1335" i="8"/>
  <c r="CU1336" i="8"/>
  <c r="DA1336" i="8" s="1"/>
  <c r="DD1336" i="8"/>
  <c r="CU1337" i="8"/>
  <c r="DA1337" i="8" s="1"/>
  <c r="CU1338" i="8"/>
  <c r="DA1338" i="8" s="1"/>
  <c r="DD1338" i="8"/>
  <c r="CU1339" i="8"/>
  <c r="CZ1339" i="8" s="1"/>
  <c r="DD1339" i="8"/>
  <c r="CU1340" i="8"/>
  <c r="CZ1340" i="8" s="1"/>
  <c r="DD1340" i="8"/>
  <c r="CU1341" i="8"/>
  <c r="CZ1341" i="8" s="1"/>
  <c r="DD1341" i="8"/>
  <c r="CU1342" i="8"/>
  <c r="DA1342" i="8" s="1"/>
  <c r="DD1342" i="8"/>
  <c r="CU1343" i="8"/>
  <c r="CZ1343" i="8" s="1"/>
  <c r="DD1343" i="8"/>
  <c r="CU1344" i="8"/>
  <c r="DA1344" i="8" s="1"/>
  <c r="DD1344" i="8"/>
  <c r="CU1345" i="8"/>
  <c r="CZ1345" i="8" s="1"/>
  <c r="DD1345" i="8"/>
  <c r="CU1346" i="8"/>
  <c r="DA1346" i="8" s="1"/>
  <c r="DD1346" i="8"/>
  <c r="CU1347" i="8"/>
  <c r="CZ1347" i="8" s="1"/>
  <c r="DD1347" i="8"/>
  <c r="CU1348" i="8"/>
  <c r="DA1348" i="8" s="1"/>
  <c r="DD1348" i="8"/>
  <c r="CU1349" i="8"/>
  <c r="CZ1349" i="8" s="1"/>
  <c r="DD1349" i="8"/>
  <c r="CU1350" i="8"/>
  <c r="DA1350" i="8" s="1"/>
  <c r="DD1350" i="8"/>
  <c r="CU1351" i="8"/>
  <c r="DA1351" i="8" s="1"/>
  <c r="DD1351" i="8"/>
  <c r="CU1352" i="8"/>
  <c r="CZ1352" i="8" s="1"/>
  <c r="DD1352" i="8"/>
  <c r="CU1353" i="8"/>
  <c r="DA1353" i="8" s="1"/>
  <c r="DD1353" i="8"/>
  <c r="CU1375" i="8"/>
  <c r="DA1375" i="8" s="1"/>
  <c r="CU1376" i="8"/>
  <c r="DA1376" i="8" s="1"/>
  <c r="CU1377" i="8"/>
  <c r="DA1377" i="8" s="1"/>
  <c r="CU1281" i="8"/>
  <c r="DA1281" i="8" s="1"/>
  <c r="DD1281" i="8"/>
  <c r="CU1282" i="8"/>
  <c r="DA1282" i="8" s="1"/>
  <c r="DD1282" i="8"/>
  <c r="CU1283" i="8"/>
  <c r="CZ1283" i="8" s="1"/>
  <c r="DD1283" i="8"/>
  <c r="CU1284" i="8"/>
  <c r="DA1284" i="8" s="1"/>
  <c r="DD1284" i="8"/>
  <c r="CU1285" i="8"/>
  <c r="DA1285" i="8" s="1"/>
  <c r="DD1285" i="8"/>
  <c r="CU1286" i="8"/>
  <c r="DA1286" i="8" s="1"/>
  <c r="DD1286" i="8"/>
  <c r="CU1287" i="8"/>
  <c r="DA1287" i="8" s="1"/>
  <c r="DD1287" i="8"/>
  <c r="CU1288" i="8"/>
  <c r="DA1288" i="8" s="1"/>
  <c r="DD1288" i="8"/>
  <c r="CU1289" i="8"/>
  <c r="DA1289" i="8" s="1"/>
  <c r="DD1289" i="8"/>
  <c r="CU1290" i="8"/>
  <c r="DA1290" i="8" s="1"/>
  <c r="DD1290" i="8"/>
  <c r="CU1291" i="8"/>
  <c r="DD1291" i="8"/>
  <c r="CU1292" i="8"/>
  <c r="DA1292" i="8" s="1"/>
  <c r="DD1292" i="8"/>
  <c r="CU1293" i="8"/>
  <c r="CZ1293" i="8" s="1"/>
  <c r="DD1293" i="8"/>
  <c r="CU1294" i="8"/>
  <c r="CZ1294" i="8" s="1"/>
  <c r="DD1294" i="8"/>
  <c r="CU1295" i="8"/>
  <c r="DA1295" i="8" s="1"/>
  <c r="DD1295" i="8"/>
  <c r="CU1296" i="8"/>
  <c r="DA1296" i="8" s="1"/>
  <c r="DD1296" i="8"/>
  <c r="CU1297" i="8"/>
  <c r="DA1297" i="8" s="1"/>
  <c r="DD1297" i="8"/>
  <c r="CU1298" i="8"/>
  <c r="DA1298" i="8" s="1"/>
  <c r="DD1298" i="8"/>
  <c r="CU1299" i="8"/>
  <c r="CZ1299" i="8" s="1"/>
  <c r="DD1299" i="8"/>
  <c r="CU1300" i="8"/>
  <c r="DA1300" i="8" s="1"/>
  <c r="DD1300" i="8"/>
  <c r="DA1301" i="8"/>
  <c r="CZ1301" i="8"/>
  <c r="DA1302" i="8"/>
  <c r="CZ1302" i="8"/>
  <c r="DA1303" i="8"/>
  <c r="CZ1303" i="8"/>
  <c r="DA1304" i="8"/>
  <c r="CZ1304" i="8"/>
  <c r="DA1305" i="8"/>
  <c r="CZ1305" i="8"/>
  <c r="DA1306" i="8"/>
  <c r="CZ1306" i="8"/>
  <c r="DA1311" i="8"/>
  <c r="CZ1311" i="8"/>
  <c r="AR1021" i="8"/>
  <c r="DU1021" i="8" s="1"/>
  <c r="AR1025" i="8"/>
  <c r="DU1025" i="8" s="1"/>
  <c r="AR1012" i="8"/>
  <c r="DU1012" i="8" s="1"/>
  <c r="AR1011" i="8"/>
  <c r="DU1011" i="8" s="1"/>
  <c r="AR957" i="8"/>
  <c r="DU957" i="8" s="1"/>
  <c r="AR955" i="8"/>
  <c r="DU955" i="8" s="1"/>
  <c r="AR1576" i="8"/>
  <c r="DU1576" i="8" s="1"/>
  <c r="AR1577" i="8"/>
  <c r="DU1577" i="8" s="1"/>
  <c r="AR1575" i="8"/>
  <c r="DU1575" i="8" s="1"/>
  <c r="AR1574" i="8"/>
  <c r="DU1574" i="8" s="1"/>
  <c r="AR1579" i="8"/>
  <c r="DU1579" i="8" s="1"/>
  <c r="AR1581" i="8"/>
  <c r="DU1581" i="8" s="1"/>
  <c r="AR1580" i="8"/>
  <c r="DU1580" i="8" s="1"/>
  <c r="AR968" i="8"/>
  <c r="DU968" i="8" s="1"/>
  <c r="AR969" i="8"/>
  <c r="DU969" i="8" s="1"/>
  <c r="AR967" i="8"/>
  <c r="DU967" i="8" s="1"/>
  <c r="AR962" i="8"/>
  <c r="DU962" i="8" s="1"/>
  <c r="AR982" i="8"/>
  <c r="DU982" i="8" s="1"/>
  <c r="AR1292" i="8"/>
  <c r="DU1292" i="8" s="1"/>
  <c r="AR1299" i="8"/>
  <c r="DU1299" i="8" s="1"/>
  <c r="AR1282" i="8"/>
  <c r="DU1282" i="8" s="1"/>
  <c r="AR1287" i="8"/>
  <c r="DU1287" i="8" s="1"/>
  <c r="AR1293" i="8"/>
  <c r="DU1293" i="8" s="1"/>
  <c r="AR1295" i="8"/>
  <c r="DU1295" i="8" s="1"/>
  <c r="AR1289" i="8"/>
  <c r="DU1289" i="8" s="1"/>
  <c r="AR1296" i="8"/>
  <c r="DU1296" i="8" s="1"/>
  <c r="AR1288" i="8"/>
  <c r="DU1288" i="8" s="1"/>
  <c r="AR1290" i="8"/>
  <c r="DU1290" i="8" s="1"/>
  <c r="AR1284" i="8"/>
  <c r="DU1284" i="8" s="1"/>
  <c r="AR1285" i="8"/>
  <c r="DU1285" i="8" s="1"/>
  <c r="AR1294" i="8"/>
  <c r="DU1294" i="8" s="1"/>
  <c r="AR1297" i="8"/>
  <c r="DU1297" i="8" s="1"/>
  <c r="AR1283" i="8"/>
  <c r="DU1283" i="8" s="1"/>
  <c r="AR1286" i="8"/>
  <c r="DU1286" i="8" s="1"/>
  <c r="AR1300" i="8"/>
  <c r="DU1300" i="8" s="1"/>
  <c r="AR1298" i="8"/>
  <c r="DU1298" i="8" s="1"/>
  <c r="AR1281" i="8"/>
  <c r="AR1291" i="8"/>
  <c r="DU1291" i="8" s="1"/>
  <c r="AR1324" i="8"/>
  <c r="DU1324" i="8" s="1"/>
  <c r="AR1318" i="8"/>
  <c r="DU1318" i="8" s="1"/>
  <c r="AR1350" i="8"/>
  <c r="DU1350" i="8" s="1"/>
  <c r="AR1347" i="8"/>
  <c r="DU1347" i="8" s="1"/>
  <c r="AR1330" i="8"/>
  <c r="DU1330" i="8" s="1"/>
  <c r="AR1301" i="8"/>
  <c r="DU1301" i="8" s="1"/>
  <c r="AR1307" i="8"/>
  <c r="DU1307" i="8" s="1"/>
  <c r="AR1310" i="8"/>
  <c r="DU1310" i="8" s="1"/>
  <c r="AR1312" i="8"/>
  <c r="DU1312" i="8" s="1"/>
  <c r="AR1335" i="8"/>
  <c r="DU1335" i="8" s="1"/>
  <c r="AR1341" i="8"/>
  <c r="DU1341" i="8" s="1"/>
  <c r="AR1351" i="8"/>
  <c r="DU1351" i="8" s="1"/>
  <c r="AR1308" i="8"/>
  <c r="DU1308" i="8" s="1"/>
  <c r="AR1314" i="8"/>
  <c r="DU1314" i="8" s="1"/>
  <c r="AR1319" i="8"/>
  <c r="DU1319" i="8" s="1"/>
  <c r="AR1325" i="8"/>
  <c r="DU1325" i="8" s="1"/>
  <c r="AR1331" i="8"/>
  <c r="DU1331" i="8" s="1"/>
  <c r="AR1334" i="8"/>
  <c r="DU1334" i="8" s="1"/>
  <c r="AR1336" i="8"/>
  <c r="DU1336" i="8" s="1"/>
  <c r="AR1352" i="8"/>
  <c r="DU1352" i="8" s="1"/>
  <c r="AR1303" i="8"/>
  <c r="DU1303" i="8" s="1"/>
  <c r="AR1309" i="8"/>
  <c r="DU1309" i="8" s="1"/>
  <c r="AR1315" i="8"/>
  <c r="DU1315" i="8" s="1"/>
  <c r="AR1343" i="8"/>
  <c r="DU1343" i="8" s="1"/>
  <c r="AR1348" i="8"/>
  <c r="DU1348" i="8" s="1"/>
  <c r="AR1313" i="8"/>
  <c r="DU1313" i="8" s="1"/>
  <c r="AR1320" i="8"/>
  <c r="DU1320" i="8" s="1"/>
  <c r="AR1332" i="8"/>
  <c r="DU1332" i="8" s="1"/>
  <c r="AR1338" i="8"/>
  <c r="DU1338" i="8" s="1"/>
  <c r="AR1349" i="8"/>
  <c r="DU1349" i="8" s="1"/>
  <c r="AR1302" i="8"/>
  <c r="DU1302" i="8" s="1"/>
  <c r="AR1304" i="8"/>
  <c r="DU1304" i="8" s="1"/>
  <c r="AR1316" i="8"/>
  <c r="DU1316" i="8" s="1"/>
  <c r="AR1327" i="8"/>
  <c r="DU1327" i="8" s="1"/>
  <c r="AR1333" i="8"/>
  <c r="DU1333" i="8" s="1"/>
  <c r="AR1339" i="8"/>
  <c r="DU1339" i="8" s="1"/>
  <c r="AR1342" i="8"/>
  <c r="AR1344" i="8"/>
  <c r="DU1344" i="8" s="1"/>
  <c r="AR1311" i="8"/>
  <c r="AR1317" i="8"/>
  <c r="DU1317" i="8" s="1"/>
  <c r="AR1322" i="8"/>
  <c r="DU1322" i="8" s="1"/>
  <c r="AR1337" i="8"/>
  <c r="DU1337" i="8" s="1"/>
  <c r="AR1306" i="8"/>
  <c r="DU1306" i="8" s="1"/>
  <c r="AR1323" i="8"/>
  <c r="DU1323" i="8" s="1"/>
  <c r="AR1326" i="8"/>
  <c r="DU1326" i="8" s="1"/>
  <c r="AR1328" i="8"/>
  <c r="DU1328" i="8" s="1"/>
  <c r="AR1340" i="8"/>
  <c r="DU1340" i="8" s="1"/>
  <c r="AR1346" i="8"/>
  <c r="DU1346" i="8" s="1"/>
  <c r="AR1329" i="8"/>
  <c r="DU1329" i="8" s="1"/>
  <c r="AR1305" i="8"/>
  <c r="DU1305" i="8" s="1"/>
  <c r="AR1345" i="8"/>
  <c r="DU1345" i="8" s="1"/>
  <c r="AR1321" i="8"/>
  <c r="DU1321" i="8" s="1"/>
  <c r="DD1313" i="8"/>
  <c r="DD1337" i="8"/>
  <c r="AR1498" i="8"/>
  <c r="DU1498" i="8" s="1"/>
  <c r="AR1494" i="8"/>
  <c r="DU1494" i="8" s="1"/>
  <c r="AR1500" i="8"/>
  <c r="DU1500" i="8" s="1"/>
  <c r="AR1499" i="8"/>
  <c r="DU1499" i="8" s="1"/>
  <c r="AR1497" i="8"/>
  <c r="DU1497" i="8" s="1"/>
  <c r="AR1496" i="8"/>
  <c r="DU1496" i="8" s="1"/>
  <c r="AR1495" i="8"/>
  <c r="DU1495" i="8" s="1"/>
  <c r="AR1525" i="8"/>
  <c r="DU1525" i="8" s="1"/>
  <c r="AR1524" i="8"/>
  <c r="DU1524" i="8" s="1"/>
  <c r="AR1518" i="8"/>
  <c r="DU1518" i="8" s="1"/>
  <c r="AR1520" i="8"/>
  <c r="DU1520" i="8" s="1"/>
  <c r="AR1522" i="8"/>
  <c r="DU1522" i="8" s="1"/>
  <c r="AR1521" i="8"/>
  <c r="DU1521" i="8" s="1"/>
  <c r="AR1523" i="8"/>
  <c r="DU1523" i="8" s="1"/>
  <c r="AR1519" i="8"/>
  <c r="DU1519" i="8" s="1"/>
  <c r="DU1258" i="8"/>
  <c r="DU1261" i="8"/>
  <c r="DU1259" i="8"/>
  <c r="DU1262" i="8"/>
  <c r="DU1260" i="8"/>
  <c r="DU1257" i="8"/>
  <c r="DU1255" i="8"/>
  <c r="DU1256" i="8"/>
  <c r="DU1253" i="8"/>
  <c r="DU1252" i="8"/>
  <c r="DX1353" i="8" l="1"/>
  <c r="CZ1287" i="8"/>
  <c r="DA1283" i="8"/>
  <c r="DA1345" i="8"/>
  <c r="DA1317" i="8"/>
  <c r="CZ1329" i="8"/>
  <c r="CZ1325" i="8"/>
  <c r="CZ1295" i="8"/>
  <c r="CZ1321" i="8"/>
  <c r="DY1377" i="8"/>
  <c r="DX1376" i="8"/>
  <c r="CZ1344" i="8"/>
  <c r="DA1299" i="8"/>
  <c r="CZ1333" i="8"/>
  <c r="DA1340" i="8"/>
  <c r="CZ1336" i="8"/>
  <c r="CZ1282" i="8"/>
  <c r="CZ1298" i="8"/>
  <c r="DA1352" i="8"/>
  <c r="CZ1331" i="8"/>
  <c r="CZ1348" i="8"/>
  <c r="CZ1320" i="8"/>
  <c r="CZ1327" i="8"/>
  <c r="CZ1310" i="8"/>
  <c r="CZ1290" i="8"/>
  <c r="CZ1316" i="8"/>
  <c r="CZ1353" i="8"/>
  <c r="DA1294" i="8"/>
  <c r="CZ1308" i="8"/>
  <c r="DA1349" i="8"/>
  <c r="CZ1296" i="8"/>
  <c r="CZ1286" i="8"/>
  <c r="DA1341" i="8"/>
  <c r="CZ1332" i="8"/>
  <c r="CZ1323" i="8"/>
  <c r="DA1312" i="8"/>
  <c r="CZ1337" i="8"/>
  <c r="DA1293" i="8"/>
  <c r="CZ1377" i="8"/>
  <c r="CZ1328" i="8"/>
  <c r="CZ1297" i="8"/>
  <c r="CZ1315" i="8"/>
  <c r="CZ1300" i="8"/>
  <c r="CZ1307" i="8"/>
  <c r="DX1375" i="8"/>
  <c r="CZ1289" i="8"/>
  <c r="CZ1285" i="8"/>
  <c r="CZ1281" i="8"/>
  <c r="CZ1335" i="8"/>
  <c r="CZ1324" i="8"/>
  <c r="CZ1319" i="8"/>
  <c r="CZ1288" i="8"/>
  <c r="CZ1284" i="8"/>
  <c r="CZ1376" i="8"/>
  <c r="CZ1292" i="8"/>
  <c r="CZ1351" i="8"/>
  <c r="DA1347" i="8"/>
  <c r="DA1343" i="8"/>
  <c r="DA1339" i="8"/>
  <c r="CZ1375" i="8"/>
  <c r="CZ1350" i="8"/>
  <c r="CZ1346" i="8"/>
  <c r="CZ1342" i="8"/>
  <c r="CZ1338" i="8"/>
  <c r="CZ1334" i="8"/>
  <c r="CZ1330" i="8"/>
  <c r="CZ1326" i="8"/>
  <c r="CZ1322" i="8"/>
  <c r="CZ1318" i="8"/>
  <c r="CZ1314" i="8"/>
  <c r="CZ1313" i="8"/>
  <c r="CZ1309" i="8"/>
  <c r="DU1342" i="8"/>
  <c r="DY1342" i="8" s="1"/>
  <c r="DU1281" i="8"/>
  <c r="DY1281" i="8" s="1"/>
  <c r="DY1252" i="8"/>
  <c r="DX1252" i="8"/>
  <c r="DY1253" i="8"/>
  <c r="DX1253" i="8"/>
  <c r="DY1256" i="8"/>
  <c r="DX1256" i="8"/>
  <c r="DY1255" i="8"/>
  <c r="DX1255" i="8"/>
  <c r="DY1257" i="8"/>
  <c r="DX1257" i="8"/>
  <c r="DY1260" i="8"/>
  <c r="DX1260" i="8"/>
  <c r="DY1262" i="8"/>
  <c r="DX1262" i="8"/>
  <c r="DY1259" i="8"/>
  <c r="DX1259" i="8"/>
  <c r="DY1261" i="8"/>
  <c r="DX1261" i="8"/>
  <c r="DY1258" i="8"/>
  <c r="DX1258" i="8"/>
  <c r="DY1519" i="8"/>
  <c r="DX1519" i="8"/>
  <c r="DY1523" i="8"/>
  <c r="DX1523" i="8"/>
  <c r="DY1521" i="8"/>
  <c r="DX1521" i="8"/>
  <c r="DY1522" i="8"/>
  <c r="DX1522" i="8"/>
  <c r="DY1520" i="8"/>
  <c r="DX1520" i="8"/>
  <c r="DY1518" i="8"/>
  <c r="DX1518" i="8"/>
  <c r="DY1524" i="8"/>
  <c r="DX1524" i="8"/>
  <c r="DY1525" i="8"/>
  <c r="DX1525" i="8"/>
  <c r="DY1495" i="8"/>
  <c r="DX1495" i="8"/>
  <c r="DY1496" i="8"/>
  <c r="DX1496" i="8"/>
  <c r="DY1497" i="8"/>
  <c r="DX1497" i="8"/>
  <c r="DY1499" i="8"/>
  <c r="DX1499" i="8"/>
  <c r="DY1500" i="8"/>
  <c r="DX1500" i="8"/>
  <c r="DY1494" i="8"/>
  <c r="DX1494" i="8"/>
  <c r="DY1498" i="8"/>
  <c r="DX1498" i="8"/>
  <c r="DX1321" i="8"/>
  <c r="DY1321" i="8"/>
  <c r="DX1345" i="8"/>
  <c r="DY1345" i="8"/>
  <c r="DX1305" i="8"/>
  <c r="DY1305" i="8"/>
  <c r="DX1329" i="8"/>
  <c r="DY1329" i="8"/>
  <c r="DX1346" i="8"/>
  <c r="DY1346" i="8"/>
  <c r="DX1340" i="8"/>
  <c r="DY1340" i="8"/>
  <c r="DX1328" i="8"/>
  <c r="DY1328" i="8"/>
  <c r="DX1326" i="8"/>
  <c r="DY1326" i="8"/>
  <c r="DX1323" i="8"/>
  <c r="DY1323" i="8"/>
  <c r="DX1306" i="8"/>
  <c r="DY1306" i="8"/>
  <c r="DX1337" i="8"/>
  <c r="DY1337" i="8"/>
  <c r="DX1322" i="8"/>
  <c r="DY1322" i="8"/>
  <c r="DX1317" i="8"/>
  <c r="DY1317" i="8"/>
  <c r="DX1344" i="8"/>
  <c r="DY1344" i="8"/>
  <c r="DX1342" i="8"/>
  <c r="DX1339" i="8"/>
  <c r="DY1339" i="8"/>
  <c r="DX1333" i="8"/>
  <c r="DY1333" i="8"/>
  <c r="DX1327" i="8"/>
  <c r="DY1327" i="8"/>
  <c r="DX1316" i="8"/>
  <c r="DY1316" i="8"/>
  <c r="DX1304" i="8"/>
  <c r="DY1304" i="8"/>
  <c r="DX1302" i="8"/>
  <c r="DY1302" i="8"/>
  <c r="DX1349" i="8"/>
  <c r="DY1349" i="8"/>
  <c r="DX1338" i="8"/>
  <c r="DY1338" i="8"/>
  <c r="DX1332" i="8"/>
  <c r="DY1332" i="8"/>
  <c r="DX1320" i="8"/>
  <c r="DY1320" i="8"/>
  <c r="DX1313" i="8"/>
  <c r="DY1313" i="8"/>
  <c r="DX1348" i="8"/>
  <c r="DY1348" i="8"/>
  <c r="DX1343" i="8"/>
  <c r="DY1343" i="8"/>
  <c r="DX1315" i="8"/>
  <c r="DY1315" i="8"/>
  <c r="DX1309" i="8"/>
  <c r="DY1309" i="8"/>
  <c r="DX1303" i="8"/>
  <c r="DY1303" i="8"/>
  <c r="DX1352" i="8"/>
  <c r="DY1352" i="8"/>
  <c r="DX1336" i="8"/>
  <c r="DY1336" i="8"/>
  <c r="DX1334" i="8"/>
  <c r="DY1334" i="8"/>
  <c r="DX1331" i="8"/>
  <c r="DY1331" i="8"/>
  <c r="DX1325" i="8"/>
  <c r="DY1325" i="8"/>
  <c r="DX1319" i="8"/>
  <c r="DY1319" i="8"/>
  <c r="DX1314" i="8"/>
  <c r="DY1314" i="8"/>
  <c r="DX1308" i="8"/>
  <c r="DY1308" i="8"/>
  <c r="DX1351" i="8"/>
  <c r="DY1351" i="8"/>
  <c r="DX1341" i="8"/>
  <c r="DY1341" i="8"/>
  <c r="DX1335" i="8"/>
  <c r="DY1335" i="8"/>
  <c r="DX1312" i="8"/>
  <c r="DY1312" i="8"/>
  <c r="DX1310" i="8"/>
  <c r="DY1310" i="8"/>
  <c r="DX1307" i="8"/>
  <c r="DY1307" i="8"/>
  <c r="DX1301" i="8"/>
  <c r="DY1301" i="8"/>
  <c r="DX1330" i="8"/>
  <c r="DY1330" i="8"/>
  <c r="DX1347" i="8"/>
  <c r="DY1347" i="8"/>
  <c r="DX1350" i="8"/>
  <c r="DY1350" i="8"/>
  <c r="DX1318" i="8"/>
  <c r="DY1318" i="8"/>
  <c r="DX1324" i="8"/>
  <c r="DY1324" i="8"/>
  <c r="DX1291" i="8"/>
  <c r="DY1291" i="8"/>
  <c r="DX1298" i="8"/>
  <c r="DY1298" i="8"/>
  <c r="DX1300" i="8"/>
  <c r="DY1300" i="8"/>
  <c r="DX1286" i="8"/>
  <c r="DY1286" i="8"/>
  <c r="DX1283" i="8"/>
  <c r="DY1283" i="8"/>
  <c r="DX1297" i="8"/>
  <c r="DY1297" i="8"/>
  <c r="DX1294" i="8"/>
  <c r="DY1294" i="8"/>
  <c r="DX1285" i="8"/>
  <c r="DY1285" i="8"/>
  <c r="DX1284" i="8"/>
  <c r="DY1284" i="8"/>
  <c r="DX1290" i="8"/>
  <c r="DY1290" i="8"/>
  <c r="DX1288" i="8"/>
  <c r="DY1288" i="8"/>
  <c r="DX1296" i="8"/>
  <c r="DY1296" i="8"/>
  <c r="DX1289" i="8"/>
  <c r="DY1289" i="8"/>
  <c r="DX1295" i="8"/>
  <c r="DY1295" i="8"/>
  <c r="DX1293" i="8"/>
  <c r="DY1293" i="8"/>
  <c r="DX1287" i="8"/>
  <c r="DY1287" i="8"/>
  <c r="DX1282" i="8"/>
  <c r="DY1282" i="8"/>
  <c r="DX1299" i="8"/>
  <c r="DY1299" i="8"/>
  <c r="DX1292" i="8"/>
  <c r="DY1292" i="8"/>
  <c r="DY982" i="8"/>
  <c r="DX982" i="8"/>
  <c r="DY962" i="8"/>
  <c r="DX962" i="8"/>
  <c r="DY967" i="8"/>
  <c r="DX967" i="8"/>
  <c r="DY969" i="8"/>
  <c r="DX969" i="8"/>
  <c r="DY968" i="8"/>
  <c r="DX968" i="8"/>
  <c r="DY1580" i="8"/>
  <c r="DX1580" i="8"/>
  <c r="DY1581" i="8"/>
  <c r="DX1581" i="8"/>
  <c r="DY1579" i="8"/>
  <c r="DX1579" i="8"/>
  <c r="DY1574" i="8"/>
  <c r="DX1574" i="8"/>
  <c r="DY1575" i="8"/>
  <c r="DX1575" i="8"/>
  <c r="DY1577" i="8"/>
  <c r="DX1577" i="8"/>
  <c r="DY1576" i="8"/>
  <c r="DX1576" i="8"/>
  <c r="DY955" i="8"/>
  <c r="DX955" i="8"/>
  <c r="DY957" i="8"/>
  <c r="DX957" i="8"/>
  <c r="DY1012" i="8"/>
  <c r="DX1012" i="8"/>
  <c r="DX1025" i="8"/>
  <c r="DY1025" i="8"/>
  <c r="DY1021" i="8"/>
  <c r="DX1021" i="8"/>
  <c r="DU1311" i="8"/>
  <c r="DY1011" i="8"/>
  <c r="DX1011" i="8"/>
  <c r="AQ1240" i="8"/>
  <c r="AP1240" i="8"/>
  <c r="AO1240" i="8"/>
  <c r="AN1240" i="8"/>
  <c r="AM1240" i="8"/>
  <c r="AL1240" i="8"/>
  <c r="AK1240" i="8"/>
  <c r="AJ1240" i="8"/>
  <c r="AI1240" i="8"/>
  <c r="AH1240" i="8"/>
  <c r="AG1240" i="8"/>
  <c r="AF1240" i="8"/>
  <c r="L1240" i="8"/>
  <c r="AQ1248" i="8"/>
  <c r="AP1248" i="8"/>
  <c r="AO1248" i="8"/>
  <c r="AN1248" i="8"/>
  <c r="AM1248" i="8"/>
  <c r="AL1248" i="8"/>
  <c r="AK1248" i="8"/>
  <c r="AJ1248" i="8"/>
  <c r="AI1248" i="8"/>
  <c r="AH1248" i="8"/>
  <c r="AG1248" i="8"/>
  <c r="AF1248" i="8"/>
  <c r="L1248" i="8"/>
  <c r="AQ1215" i="8"/>
  <c r="AP1215" i="8"/>
  <c r="AO1215" i="8"/>
  <c r="AN1215" i="8"/>
  <c r="AM1215" i="8"/>
  <c r="AL1215" i="8"/>
  <c r="AK1215" i="8"/>
  <c r="AJ1215" i="8"/>
  <c r="AI1215" i="8"/>
  <c r="AH1215" i="8"/>
  <c r="AG1215" i="8"/>
  <c r="AF1215" i="8"/>
  <c r="L1215" i="8"/>
  <c r="AQ1214" i="8"/>
  <c r="AP1214" i="8"/>
  <c r="AO1214" i="8"/>
  <c r="AN1214" i="8"/>
  <c r="AM1214" i="8"/>
  <c r="AL1214" i="8"/>
  <c r="AK1214" i="8"/>
  <c r="AJ1214" i="8"/>
  <c r="AI1214" i="8"/>
  <c r="AH1214" i="8"/>
  <c r="AG1214" i="8"/>
  <c r="AF1214" i="8"/>
  <c r="L1214" i="8"/>
  <c r="AQ1213" i="8"/>
  <c r="AP1213" i="8"/>
  <c r="AO1213" i="8"/>
  <c r="AN1213" i="8"/>
  <c r="AM1213" i="8"/>
  <c r="AL1213" i="8"/>
  <c r="AK1213" i="8"/>
  <c r="AJ1213" i="8"/>
  <c r="AI1213" i="8"/>
  <c r="AH1213" i="8"/>
  <c r="AG1213" i="8"/>
  <c r="AF1213" i="8"/>
  <c r="L1213" i="8"/>
  <c r="AQ1212" i="8"/>
  <c r="AP1212" i="8"/>
  <c r="AO1212" i="8"/>
  <c r="AN1212" i="8"/>
  <c r="AM1212" i="8"/>
  <c r="AL1212" i="8"/>
  <c r="AK1212" i="8"/>
  <c r="AJ1212" i="8"/>
  <c r="AI1212" i="8"/>
  <c r="AH1212" i="8"/>
  <c r="AG1212" i="8"/>
  <c r="AF1212" i="8"/>
  <c r="L1212" i="8"/>
  <c r="AQ1211" i="8"/>
  <c r="AP1211" i="8"/>
  <c r="AO1211" i="8"/>
  <c r="AN1211" i="8"/>
  <c r="AM1211" i="8"/>
  <c r="AL1211" i="8"/>
  <c r="AK1211" i="8"/>
  <c r="AJ1211" i="8"/>
  <c r="AI1211" i="8"/>
  <c r="AH1211" i="8"/>
  <c r="AG1211" i="8"/>
  <c r="AF1211" i="8"/>
  <c r="L1211" i="8"/>
  <c r="AQ1210" i="8"/>
  <c r="AP1210" i="8"/>
  <c r="AO1210" i="8"/>
  <c r="AN1210" i="8"/>
  <c r="AM1210" i="8"/>
  <c r="AL1210" i="8"/>
  <c r="AK1210" i="8"/>
  <c r="AJ1210" i="8"/>
  <c r="AI1210" i="8"/>
  <c r="AH1210" i="8"/>
  <c r="AG1210" i="8"/>
  <c r="AF1210" i="8"/>
  <c r="L1210" i="8"/>
  <c r="AQ1175" i="8"/>
  <c r="AP1175" i="8"/>
  <c r="AO1175" i="8"/>
  <c r="AN1175" i="8"/>
  <c r="AM1175" i="8"/>
  <c r="AL1175" i="8"/>
  <c r="AK1175" i="8"/>
  <c r="AJ1175" i="8"/>
  <c r="AI1175" i="8"/>
  <c r="AH1175" i="8"/>
  <c r="AG1175" i="8"/>
  <c r="AF1175" i="8"/>
  <c r="L1175" i="8"/>
  <c r="AQ1174" i="8"/>
  <c r="AP1174" i="8"/>
  <c r="AO1174" i="8"/>
  <c r="AN1174" i="8"/>
  <c r="AM1174" i="8"/>
  <c r="AL1174" i="8"/>
  <c r="AK1174" i="8"/>
  <c r="AJ1174" i="8"/>
  <c r="AI1174" i="8"/>
  <c r="AH1174" i="8"/>
  <c r="AG1174" i="8"/>
  <c r="AF1174" i="8"/>
  <c r="L1174" i="8"/>
  <c r="AQ1154" i="8"/>
  <c r="AP1154" i="8"/>
  <c r="AO1154" i="8"/>
  <c r="AN1154" i="8"/>
  <c r="AM1154" i="8"/>
  <c r="AL1154" i="8"/>
  <c r="AK1154" i="8"/>
  <c r="AJ1154" i="8"/>
  <c r="AI1154" i="8"/>
  <c r="AH1154" i="8"/>
  <c r="AG1154" i="8"/>
  <c r="AF1154" i="8"/>
  <c r="L1154" i="8"/>
  <c r="AQ1153" i="8"/>
  <c r="AP1153" i="8"/>
  <c r="AO1153" i="8"/>
  <c r="AN1153" i="8"/>
  <c r="AM1153" i="8"/>
  <c r="AL1153" i="8"/>
  <c r="AK1153" i="8"/>
  <c r="AJ1153" i="8"/>
  <c r="AI1153" i="8"/>
  <c r="AH1153" i="8"/>
  <c r="AG1153" i="8"/>
  <c r="AF1153" i="8"/>
  <c r="L1153" i="8"/>
  <c r="AQ1191" i="8"/>
  <c r="AP1191" i="8"/>
  <c r="AO1191" i="8"/>
  <c r="AN1191" i="8"/>
  <c r="AM1191" i="8"/>
  <c r="AL1191" i="8"/>
  <c r="AK1191" i="8"/>
  <c r="AJ1191" i="8"/>
  <c r="AI1191" i="8"/>
  <c r="AH1191" i="8"/>
  <c r="AG1191" i="8"/>
  <c r="AF1191" i="8"/>
  <c r="L1191" i="8"/>
  <c r="AQ1156" i="8"/>
  <c r="AP1156" i="8"/>
  <c r="AO1156" i="8"/>
  <c r="AN1156" i="8"/>
  <c r="AM1156" i="8"/>
  <c r="AL1156" i="8"/>
  <c r="AK1156" i="8"/>
  <c r="AJ1156" i="8"/>
  <c r="AI1156" i="8"/>
  <c r="AH1156" i="8"/>
  <c r="AG1156" i="8"/>
  <c r="AF1156" i="8"/>
  <c r="L1156" i="8"/>
  <c r="DC1188" i="8"/>
  <c r="AQ1188" i="8"/>
  <c r="AP1188" i="8"/>
  <c r="AO1188" i="8"/>
  <c r="AN1188" i="8"/>
  <c r="AM1188" i="8"/>
  <c r="AL1188" i="8"/>
  <c r="AK1188" i="8"/>
  <c r="AJ1188" i="8"/>
  <c r="AI1188" i="8"/>
  <c r="DD1188" i="8" s="1"/>
  <c r="AH1188" i="8"/>
  <c r="AG1188" i="8"/>
  <c r="AF1188" i="8"/>
  <c r="L1188" i="8"/>
  <c r="DX1281" i="8" l="1"/>
  <c r="DX1311" i="8"/>
  <c r="DY1311" i="8"/>
  <c r="AR1240" i="8"/>
  <c r="DU1240" i="8" s="1"/>
  <c r="AR1248" i="8"/>
  <c r="DU1248" i="8" s="1"/>
  <c r="AR1175" i="8"/>
  <c r="DU1175" i="8" s="1"/>
  <c r="AR1174" i="8"/>
  <c r="DU1174" i="8" s="1"/>
  <c r="AR1211" i="8"/>
  <c r="DU1211" i="8" s="1"/>
  <c r="AR1215" i="8"/>
  <c r="DU1215" i="8" s="1"/>
  <c r="AR1210" i="8"/>
  <c r="DU1210" i="8" s="1"/>
  <c r="AR1214" i="8"/>
  <c r="DU1214" i="8" s="1"/>
  <c r="AR1213" i="8"/>
  <c r="DU1213" i="8" s="1"/>
  <c r="AR1212" i="8"/>
  <c r="DU1212" i="8" s="1"/>
  <c r="AR1154" i="8"/>
  <c r="DU1154" i="8" s="1"/>
  <c r="AR1153" i="8"/>
  <c r="DU1153" i="8" s="1"/>
  <c r="AR1191" i="8"/>
  <c r="DU1191" i="8" s="1"/>
  <c r="AR1156" i="8"/>
  <c r="DU1156" i="8" s="1"/>
  <c r="AR1188" i="8"/>
  <c r="DU1188" i="8" s="1"/>
  <c r="DY1188" i="8" l="1"/>
  <c r="DX1188" i="8"/>
  <c r="DY1156" i="8"/>
  <c r="DX1156" i="8"/>
  <c r="DY1191" i="8"/>
  <c r="DX1191" i="8"/>
  <c r="DY1153" i="8"/>
  <c r="DX1153" i="8"/>
  <c r="DY1154" i="8"/>
  <c r="DX1154" i="8"/>
  <c r="DY1212" i="8"/>
  <c r="DX1212" i="8"/>
  <c r="DY1213" i="8"/>
  <c r="DX1213" i="8"/>
  <c r="DY1214" i="8"/>
  <c r="DX1214" i="8"/>
  <c r="DY1210" i="8"/>
  <c r="DX1210" i="8"/>
  <c r="DY1215" i="8"/>
  <c r="DX1215" i="8"/>
  <c r="DY1211" i="8"/>
  <c r="DX1211" i="8"/>
  <c r="DY1174" i="8"/>
  <c r="DX1174" i="8"/>
  <c r="DY1175" i="8"/>
  <c r="DX1175" i="8"/>
  <c r="DY1248" i="8"/>
  <c r="DX1248" i="8"/>
  <c r="DX1240" i="8"/>
  <c r="DY1240" i="8"/>
  <c r="DH5" i="8"/>
  <c r="DH6" i="8"/>
  <c r="DH7" i="8"/>
  <c r="DH8" i="8"/>
  <c r="DH9" i="8"/>
  <c r="DH10" i="8"/>
  <c r="DH11" i="8"/>
  <c r="DH12" i="8"/>
  <c r="DH13" i="8"/>
  <c r="DH14" i="8"/>
  <c r="DH15" i="8"/>
  <c r="DH16" i="8"/>
  <c r="DH17" i="8"/>
  <c r="DH18" i="8"/>
  <c r="DH19" i="8"/>
  <c r="DH20" i="8"/>
  <c r="DH21" i="8"/>
  <c r="DH22" i="8"/>
  <c r="DH23" i="8"/>
  <c r="DH24" i="8"/>
  <c r="DH25" i="8"/>
  <c r="DH26" i="8"/>
  <c r="DH27" i="8"/>
  <c r="DH28" i="8"/>
  <c r="DH29" i="8"/>
  <c r="DH30" i="8"/>
  <c r="DH31" i="8"/>
  <c r="DH32" i="8"/>
  <c r="DH33" i="8"/>
  <c r="DH34" i="8"/>
  <c r="DH35" i="8"/>
  <c r="DH36" i="8"/>
  <c r="DH37" i="8"/>
  <c r="DW37" i="8" s="1"/>
  <c r="DH38" i="8"/>
  <c r="DH39" i="8"/>
  <c r="DH40" i="8"/>
  <c r="DH41" i="8"/>
  <c r="DH42" i="8"/>
  <c r="DH43" i="8"/>
  <c r="DH44" i="8"/>
  <c r="DH45" i="8"/>
  <c r="DH46" i="8"/>
  <c r="DH47" i="8"/>
  <c r="DH48" i="8"/>
  <c r="DH49" i="8"/>
  <c r="DH50" i="8"/>
  <c r="DH51" i="8"/>
  <c r="DH52" i="8"/>
  <c r="DH53" i="8"/>
  <c r="DH54" i="8"/>
  <c r="DH55" i="8"/>
  <c r="DH56" i="8"/>
  <c r="DH57" i="8"/>
  <c r="DH58" i="8"/>
  <c r="DH59" i="8"/>
  <c r="DH60" i="8"/>
  <c r="DH61" i="8"/>
  <c r="DH62" i="8"/>
  <c r="DH63" i="8"/>
  <c r="DH64" i="8"/>
  <c r="DH65" i="8"/>
  <c r="DH66" i="8"/>
  <c r="DH67" i="8"/>
  <c r="DH68" i="8"/>
  <c r="DH69" i="8"/>
  <c r="DH70" i="8"/>
  <c r="DH71" i="8"/>
  <c r="DH72" i="8"/>
  <c r="DH73" i="8"/>
  <c r="DH74" i="8"/>
  <c r="DH75" i="8"/>
  <c r="DH76" i="8"/>
  <c r="DH77" i="8"/>
  <c r="DH78" i="8"/>
  <c r="DH79" i="8"/>
  <c r="DH80" i="8"/>
  <c r="DH81" i="8"/>
  <c r="DH82" i="8"/>
  <c r="DH83" i="8"/>
  <c r="DH84" i="8"/>
  <c r="DH85" i="8"/>
  <c r="DH86" i="8"/>
  <c r="DH87" i="8"/>
  <c r="DH88" i="8"/>
  <c r="DH89" i="8"/>
  <c r="DH90" i="8"/>
  <c r="DH91" i="8"/>
  <c r="DH92" i="8"/>
  <c r="DH93" i="8"/>
  <c r="DH94" i="8"/>
  <c r="DH95" i="8"/>
  <c r="DH96" i="8"/>
  <c r="DH97" i="8"/>
  <c r="DH98" i="8"/>
  <c r="DH99" i="8"/>
  <c r="DH100" i="8"/>
  <c r="DH101" i="8"/>
  <c r="DH102" i="8"/>
  <c r="DH103" i="8"/>
  <c r="DH104" i="8"/>
  <c r="DH105" i="8"/>
  <c r="DH106" i="8"/>
  <c r="DH107" i="8"/>
  <c r="DH108" i="8"/>
  <c r="DH109" i="8"/>
  <c r="DH110" i="8"/>
  <c r="DH111" i="8"/>
  <c r="DH112" i="8"/>
  <c r="DH113" i="8"/>
  <c r="DH114" i="8"/>
  <c r="DH115" i="8"/>
  <c r="DH116" i="8"/>
  <c r="DH117" i="8"/>
  <c r="DH118" i="8"/>
  <c r="DH119" i="8"/>
  <c r="DH120" i="8"/>
  <c r="DH121" i="8"/>
  <c r="DH122" i="8"/>
  <c r="DH123" i="8"/>
  <c r="DH124" i="8"/>
  <c r="DH125" i="8"/>
  <c r="DH126" i="8"/>
  <c r="DH127" i="8"/>
  <c r="DH128" i="8"/>
  <c r="DH129" i="8"/>
  <c r="DH130" i="8"/>
  <c r="DH131" i="8"/>
  <c r="DH132" i="8"/>
  <c r="DH133" i="8"/>
  <c r="DH134" i="8"/>
  <c r="DH135" i="8"/>
  <c r="DH136" i="8"/>
  <c r="DH137" i="8"/>
  <c r="DH138" i="8"/>
  <c r="DH139" i="8"/>
  <c r="DH140" i="8"/>
  <c r="DH141" i="8"/>
  <c r="DH142" i="8"/>
  <c r="DH143" i="8"/>
  <c r="DH144" i="8"/>
  <c r="DH145" i="8"/>
  <c r="DH146" i="8"/>
  <c r="DH147" i="8"/>
  <c r="DH148" i="8"/>
  <c r="DH149" i="8"/>
  <c r="DH150" i="8"/>
  <c r="DH151" i="8"/>
  <c r="DH152" i="8"/>
  <c r="DH153" i="8"/>
  <c r="DH154" i="8"/>
  <c r="DH155" i="8"/>
  <c r="DH156" i="8"/>
  <c r="DH157" i="8"/>
  <c r="DH158" i="8"/>
  <c r="DH159" i="8"/>
  <c r="DH160" i="8"/>
  <c r="DH161" i="8"/>
  <c r="DH162" i="8"/>
  <c r="DH163" i="8"/>
  <c r="DH164" i="8"/>
  <c r="DH165" i="8"/>
  <c r="DW165" i="8" s="1"/>
  <c r="DH166" i="8"/>
  <c r="DH167" i="8"/>
  <c r="DH168" i="8"/>
  <c r="DH169" i="8"/>
  <c r="DH170" i="8"/>
  <c r="DH171" i="8"/>
  <c r="DH172" i="8"/>
  <c r="DH173" i="8"/>
  <c r="DH174" i="8"/>
  <c r="DH175" i="8"/>
  <c r="DH176" i="8"/>
  <c r="DH177" i="8"/>
  <c r="DH178" i="8"/>
  <c r="DH179" i="8"/>
  <c r="DH180" i="8"/>
  <c r="DH181" i="8"/>
  <c r="DH182" i="8"/>
  <c r="DH183" i="8"/>
  <c r="DH184" i="8"/>
  <c r="DH185" i="8"/>
  <c r="DH186" i="8"/>
  <c r="DH187" i="8"/>
  <c r="DH188" i="8"/>
  <c r="DH189" i="8"/>
  <c r="DH190" i="8"/>
  <c r="DH191" i="8"/>
  <c r="DH192" i="8"/>
  <c r="DH193" i="8"/>
  <c r="DH194" i="8"/>
  <c r="DH195" i="8"/>
  <c r="DH196" i="8"/>
  <c r="DH197" i="8"/>
  <c r="DH198" i="8"/>
  <c r="DH199" i="8"/>
  <c r="DH200" i="8"/>
  <c r="DH201" i="8"/>
  <c r="DH202" i="8"/>
  <c r="DH203" i="8"/>
  <c r="DH204" i="8"/>
  <c r="DH205" i="8"/>
  <c r="DH206" i="8"/>
  <c r="DH207" i="8"/>
  <c r="DH208" i="8"/>
  <c r="DH211" i="8"/>
  <c r="DH212" i="8"/>
  <c r="DW212" i="8" s="1"/>
  <c r="DH213" i="8"/>
  <c r="DH214" i="8"/>
  <c r="DH215" i="8"/>
  <c r="DH216" i="8"/>
  <c r="DH217" i="8"/>
  <c r="DH218" i="8"/>
  <c r="DH219" i="8"/>
  <c r="DH220" i="8"/>
  <c r="DH221" i="8"/>
  <c r="DH222" i="8"/>
  <c r="DH223" i="8"/>
  <c r="DH224" i="8"/>
  <c r="DH225" i="8"/>
  <c r="DH226" i="8"/>
  <c r="DW226" i="8" s="1"/>
  <c r="DH227" i="8"/>
  <c r="DH228" i="8"/>
  <c r="DH229" i="8"/>
  <c r="DH230" i="8"/>
  <c r="DH231" i="8"/>
  <c r="DH232" i="8"/>
  <c r="DH233" i="8"/>
  <c r="DH234" i="8"/>
  <c r="DH235" i="8"/>
  <c r="DH236" i="8"/>
  <c r="DH237" i="8"/>
  <c r="DH238" i="8"/>
  <c r="DH239" i="8"/>
  <c r="DH240" i="8"/>
  <c r="DH241" i="8"/>
  <c r="DH242" i="8"/>
  <c r="DH243" i="8"/>
  <c r="DH244" i="8"/>
  <c r="DH245" i="8"/>
  <c r="DH246" i="8"/>
  <c r="DH247" i="8"/>
  <c r="DH248" i="8"/>
  <c r="DH249" i="8"/>
  <c r="DH250" i="8"/>
  <c r="DH251" i="8"/>
  <c r="DH252" i="8"/>
  <c r="DH253" i="8"/>
  <c r="DH254" i="8"/>
  <c r="DH255" i="8"/>
  <c r="DH256" i="8"/>
  <c r="DH257" i="8"/>
  <c r="DH258" i="8"/>
  <c r="DH259" i="8"/>
  <c r="DH260" i="8"/>
  <c r="DH261" i="8"/>
  <c r="DH262" i="8"/>
  <c r="DH263" i="8"/>
  <c r="DH264" i="8"/>
  <c r="DH265" i="8"/>
  <c r="DH266" i="8"/>
  <c r="DH267" i="8"/>
  <c r="DH268" i="8"/>
  <c r="DH271" i="8"/>
  <c r="DH273" i="8"/>
  <c r="DH275" i="8"/>
  <c r="DH276" i="8"/>
  <c r="DH277" i="8"/>
  <c r="DH278" i="8"/>
  <c r="DH279" i="8"/>
  <c r="DH280" i="8"/>
  <c r="DH281" i="8"/>
  <c r="DH282" i="8"/>
  <c r="DH284" i="8"/>
  <c r="DH285" i="8"/>
  <c r="DH287" i="8"/>
  <c r="DH288" i="8"/>
  <c r="DH291" i="8"/>
  <c r="DH292" i="8"/>
  <c r="DH293" i="8"/>
  <c r="DH294" i="8"/>
  <c r="DH295" i="8"/>
  <c r="DH296" i="8"/>
  <c r="DH297" i="8"/>
  <c r="DH298" i="8"/>
  <c r="DH299" i="8"/>
  <c r="DH300" i="8"/>
  <c r="DH301" i="8"/>
  <c r="DH302" i="8"/>
  <c r="DH303" i="8"/>
  <c r="DH304" i="8"/>
  <c r="DH305" i="8"/>
  <c r="DW305" i="8" s="1"/>
  <c r="DH306" i="8"/>
  <c r="DW306" i="8" s="1"/>
  <c r="DH307" i="8"/>
  <c r="DW307" i="8" s="1"/>
  <c r="DH308" i="8"/>
  <c r="DH309" i="8"/>
  <c r="DH310" i="8"/>
  <c r="DH311" i="8"/>
  <c r="DW311" i="8" s="1"/>
  <c r="DH312" i="8"/>
  <c r="DH313" i="8"/>
  <c r="DH314" i="8"/>
  <c r="DW314" i="8" s="1"/>
  <c r="DH315" i="8"/>
  <c r="DW315" i="8" s="1"/>
  <c r="DH316" i="8"/>
  <c r="DH317" i="8"/>
  <c r="DH319" i="8"/>
  <c r="DH320" i="8"/>
  <c r="DH321" i="8"/>
  <c r="DW321" i="8" s="1"/>
  <c r="DH322" i="8"/>
  <c r="DW322" i="8" s="1"/>
  <c r="DH323" i="8"/>
  <c r="DW323" i="8" s="1"/>
  <c r="DH324" i="8"/>
  <c r="DW324" i="8" s="1"/>
  <c r="DH325" i="8"/>
  <c r="DW325" i="8" s="1"/>
  <c r="DH326" i="8"/>
  <c r="DW326" i="8" s="1"/>
  <c r="DH327" i="8"/>
  <c r="DW327" i="8" s="1"/>
  <c r="DH328" i="8"/>
  <c r="DW328" i="8" s="1"/>
  <c r="DH329" i="8"/>
  <c r="DW329" i="8" s="1"/>
  <c r="DH330" i="8"/>
  <c r="DW330" i="8" s="1"/>
  <c r="DH331" i="8"/>
  <c r="DW331" i="8" s="1"/>
  <c r="DH332" i="8"/>
  <c r="DW332" i="8" s="1"/>
  <c r="DH333" i="8"/>
  <c r="DW333" i="8" s="1"/>
  <c r="DH334" i="8"/>
  <c r="DH335" i="8"/>
  <c r="DW335" i="8" s="1"/>
  <c r="DH336" i="8"/>
  <c r="DH337" i="8"/>
  <c r="DH338" i="8"/>
  <c r="DH339" i="8"/>
  <c r="DH340" i="8"/>
  <c r="DH341" i="8"/>
  <c r="DH342" i="8"/>
  <c r="DH343" i="8"/>
  <c r="DH344" i="8"/>
  <c r="DH345" i="8"/>
  <c r="DH346" i="8"/>
  <c r="DH347" i="8"/>
  <c r="DH348" i="8"/>
  <c r="DH349" i="8"/>
  <c r="DH350" i="8"/>
  <c r="DH351" i="8"/>
  <c r="DH352" i="8"/>
  <c r="DH353" i="8"/>
  <c r="DH354" i="8"/>
  <c r="DH355" i="8"/>
  <c r="DH356" i="8"/>
  <c r="DH357" i="8"/>
  <c r="DH358" i="8"/>
  <c r="DH359" i="8"/>
  <c r="DH360" i="8"/>
  <c r="DH361" i="8"/>
  <c r="DH362" i="8"/>
  <c r="DH363" i="8"/>
  <c r="DH364" i="8"/>
  <c r="DH365" i="8"/>
  <c r="DH366" i="8"/>
  <c r="DH367" i="8"/>
  <c r="DH368" i="8"/>
  <c r="DH369" i="8"/>
  <c r="DH370" i="8"/>
  <c r="DH371" i="8"/>
  <c r="DH372" i="8"/>
  <c r="DH373" i="8"/>
  <c r="DH374" i="8"/>
  <c r="DH375" i="8"/>
  <c r="DH376" i="8"/>
  <c r="DH377" i="8"/>
  <c r="DH378" i="8"/>
  <c r="DH379" i="8"/>
  <c r="DH380" i="8"/>
  <c r="DH381" i="8"/>
  <c r="DH382" i="8"/>
  <c r="DH383" i="8"/>
  <c r="DH384" i="8"/>
  <c r="DH385" i="8"/>
  <c r="DH386" i="8"/>
  <c r="DH387" i="8"/>
  <c r="DH388" i="8"/>
  <c r="DH389" i="8"/>
  <c r="DH390" i="8"/>
  <c r="DH391" i="8"/>
  <c r="DH392" i="8"/>
  <c r="DH393" i="8"/>
  <c r="DH394" i="8"/>
  <c r="DH395" i="8"/>
  <c r="DH397" i="8"/>
  <c r="DH398" i="8"/>
  <c r="DH399" i="8"/>
  <c r="DH400" i="8"/>
  <c r="DH401" i="8"/>
  <c r="DH402" i="8"/>
  <c r="DH403" i="8"/>
  <c r="DH404" i="8"/>
  <c r="DH405" i="8"/>
  <c r="DH406" i="8"/>
  <c r="DH407" i="8"/>
  <c r="DH408" i="8"/>
  <c r="DH409" i="8"/>
  <c r="DH411" i="8"/>
  <c r="DH412" i="8"/>
  <c r="DH413" i="8"/>
  <c r="DH414" i="8"/>
  <c r="DH415" i="8"/>
  <c r="DH416" i="8"/>
  <c r="DH417" i="8"/>
  <c r="DH418" i="8"/>
  <c r="DH419" i="8"/>
  <c r="DH420" i="8"/>
  <c r="DH421" i="8"/>
  <c r="DH422" i="8"/>
  <c r="DH423" i="8"/>
  <c r="DH424" i="8"/>
  <c r="DH425" i="8"/>
  <c r="DH426" i="8"/>
  <c r="DH427" i="8"/>
  <c r="DH428" i="8"/>
  <c r="DH429" i="8"/>
  <c r="DH430" i="8"/>
  <c r="DH431" i="8"/>
  <c r="DH432" i="8"/>
  <c r="DH433" i="8"/>
  <c r="DH434" i="8"/>
  <c r="DH435" i="8"/>
  <c r="DH436" i="8"/>
  <c r="DH437" i="8"/>
  <c r="DH438" i="8"/>
  <c r="DH439" i="8"/>
  <c r="DH440" i="8"/>
  <c r="DH441" i="8"/>
  <c r="DH442" i="8"/>
  <c r="DH443" i="8"/>
  <c r="DH444" i="8"/>
  <c r="DH445" i="8"/>
  <c r="DH446" i="8"/>
  <c r="DH447" i="8"/>
  <c r="DH448" i="8"/>
  <c r="DH449" i="8"/>
  <c r="DH450" i="8"/>
  <c r="DH451" i="8"/>
  <c r="DH452" i="8"/>
  <c r="DH453" i="8"/>
  <c r="DH454" i="8"/>
  <c r="DH455" i="8"/>
  <c r="DH456" i="8"/>
  <c r="DH457" i="8"/>
  <c r="DH458" i="8"/>
  <c r="DH459" i="8"/>
  <c r="DH460" i="8"/>
  <c r="DH461" i="8"/>
  <c r="DH462" i="8"/>
  <c r="DH463" i="8"/>
  <c r="DH464" i="8"/>
  <c r="DH465" i="8"/>
  <c r="DH466" i="8"/>
  <c r="DH467" i="8"/>
  <c r="DH468" i="8"/>
  <c r="DH469" i="8"/>
  <c r="DH470" i="8"/>
  <c r="DH471" i="8"/>
  <c r="DH472" i="8"/>
  <c r="DH473" i="8"/>
  <c r="DH474" i="8"/>
  <c r="DH475" i="8"/>
  <c r="DH476" i="8"/>
  <c r="DH477" i="8"/>
  <c r="DH478" i="8"/>
  <c r="DH479" i="8"/>
  <c r="DH480" i="8"/>
  <c r="DH481" i="8"/>
  <c r="DH482" i="8"/>
  <c r="DH483" i="8"/>
  <c r="DH484" i="8"/>
  <c r="DH485" i="8"/>
  <c r="DH486" i="8"/>
  <c r="DH487" i="8"/>
  <c r="DH488" i="8"/>
  <c r="DH489" i="8"/>
  <c r="DH490" i="8"/>
  <c r="DH491" i="8"/>
  <c r="DH492" i="8"/>
  <c r="DH493" i="8"/>
  <c r="DH494" i="8"/>
  <c r="DH495" i="8"/>
  <c r="DH496" i="8"/>
  <c r="DH497" i="8"/>
  <c r="DH498" i="8"/>
  <c r="DH499" i="8"/>
  <c r="DH500" i="8"/>
  <c r="DH501" i="8"/>
  <c r="DH502" i="8"/>
  <c r="DH503" i="8"/>
  <c r="DH504" i="8"/>
  <c r="DH505" i="8"/>
  <c r="DH506" i="8"/>
  <c r="DH507" i="8"/>
  <c r="DH508" i="8"/>
  <c r="DH509" i="8"/>
  <c r="DH510" i="8"/>
  <c r="DH511" i="8"/>
  <c r="DH512" i="8"/>
  <c r="DH513" i="8"/>
  <c r="DH514" i="8"/>
  <c r="DH515" i="8"/>
  <c r="DH516" i="8"/>
  <c r="DH517" i="8"/>
  <c r="DH518" i="8"/>
  <c r="DH519" i="8"/>
  <c r="DH520" i="8"/>
  <c r="DH521" i="8"/>
  <c r="DH522" i="8"/>
  <c r="DH523" i="8"/>
  <c r="DH524" i="8"/>
  <c r="DH525" i="8"/>
  <c r="DH526" i="8"/>
  <c r="DH527" i="8"/>
  <c r="DH528" i="8"/>
  <c r="DH529" i="8"/>
  <c r="DH530" i="8"/>
  <c r="DH531" i="8"/>
  <c r="DH532" i="8"/>
  <c r="DH533" i="8"/>
  <c r="DH534" i="8"/>
  <c r="DH535" i="8"/>
  <c r="DH536" i="8"/>
  <c r="DH537" i="8"/>
  <c r="DH538" i="8"/>
  <c r="DH539" i="8"/>
  <c r="DH540" i="8"/>
  <c r="DH541" i="8"/>
  <c r="DH542" i="8"/>
  <c r="DH543" i="8"/>
  <c r="DH544" i="8"/>
  <c r="DH545" i="8"/>
  <c r="DH546" i="8"/>
  <c r="DH547" i="8"/>
  <c r="DH548" i="8"/>
  <c r="DH549" i="8"/>
  <c r="DH550" i="8"/>
  <c r="DH551" i="8"/>
  <c r="DH552" i="8"/>
  <c r="DH553" i="8"/>
  <c r="DH554" i="8"/>
  <c r="DH555" i="8"/>
  <c r="DH556" i="8"/>
  <c r="DH557" i="8"/>
  <c r="DH558" i="8"/>
  <c r="DH559" i="8"/>
  <c r="DH560" i="8"/>
  <c r="DH561" i="8"/>
  <c r="DH562" i="8"/>
  <c r="DH563" i="8"/>
  <c r="DH564" i="8"/>
  <c r="DH565" i="8"/>
  <c r="DH566" i="8"/>
  <c r="DH567" i="8"/>
  <c r="DH568" i="8"/>
  <c r="DH569" i="8"/>
  <c r="DH570" i="8"/>
  <c r="DH571" i="8"/>
  <c r="DH572" i="8"/>
  <c r="DH573" i="8"/>
  <c r="DH574" i="8"/>
  <c r="DH575" i="8"/>
  <c r="DH576" i="8"/>
  <c r="DH577" i="8"/>
  <c r="DH578" i="8"/>
  <c r="DH579" i="8"/>
  <c r="DH580" i="8"/>
  <c r="DH581" i="8"/>
  <c r="DH582" i="8"/>
  <c r="DH583" i="8"/>
  <c r="DH584" i="8"/>
  <c r="DH585" i="8"/>
  <c r="DH586" i="8"/>
  <c r="DH587" i="8"/>
  <c r="DH588" i="8"/>
  <c r="DH589" i="8"/>
  <c r="DH590" i="8"/>
  <c r="DH591" i="8"/>
  <c r="DH592" i="8"/>
  <c r="DH593" i="8"/>
  <c r="DH594" i="8"/>
  <c r="DH595" i="8"/>
  <c r="DH596" i="8"/>
  <c r="DH597" i="8"/>
  <c r="DH598" i="8"/>
  <c r="DH599" i="8"/>
  <c r="DH600" i="8"/>
  <c r="DH601" i="8"/>
  <c r="DH602" i="8"/>
  <c r="DH603" i="8"/>
  <c r="DH604" i="8"/>
  <c r="DH605" i="8"/>
  <c r="DH606" i="8"/>
  <c r="DH607" i="8"/>
  <c r="DH608" i="8"/>
  <c r="DH609" i="8"/>
  <c r="DH610" i="8"/>
  <c r="DH611" i="8"/>
  <c r="DH612" i="8"/>
  <c r="DH613" i="8"/>
  <c r="DH614" i="8"/>
  <c r="DH615" i="8"/>
  <c r="DH616" i="8"/>
  <c r="DH617" i="8"/>
  <c r="DH618" i="8"/>
  <c r="DH619" i="8"/>
  <c r="DH620" i="8"/>
  <c r="DH621" i="8"/>
  <c r="DH622" i="8"/>
  <c r="DH623" i="8"/>
  <c r="DH624" i="8"/>
  <c r="DH625" i="8"/>
  <c r="DH626" i="8"/>
  <c r="DH627" i="8"/>
  <c r="DH628" i="8"/>
  <c r="DH629" i="8"/>
  <c r="DH630" i="8"/>
  <c r="DH631" i="8"/>
  <c r="DH632" i="8"/>
  <c r="DH633" i="8"/>
  <c r="DH634" i="8"/>
  <c r="DH635" i="8"/>
  <c r="DH636" i="8"/>
  <c r="DH637" i="8"/>
  <c r="DH638" i="8"/>
  <c r="DH639" i="8"/>
  <c r="DH640" i="8"/>
  <c r="DH641" i="8"/>
  <c r="DH642" i="8"/>
  <c r="DH643" i="8"/>
  <c r="DH644" i="8"/>
  <c r="DH645" i="8"/>
  <c r="DH646" i="8"/>
  <c r="DH647" i="8"/>
  <c r="DH648" i="8"/>
  <c r="DH649" i="8"/>
  <c r="DH650" i="8"/>
  <c r="DH651" i="8"/>
  <c r="DH652" i="8"/>
  <c r="DH653" i="8"/>
  <c r="DH654" i="8"/>
  <c r="DH655" i="8"/>
  <c r="DH656" i="8"/>
  <c r="DH657" i="8"/>
  <c r="DH658" i="8"/>
  <c r="DH659" i="8"/>
  <c r="DH660" i="8"/>
  <c r="DH661" i="8"/>
  <c r="DH662" i="8"/>
  <c r="DH663" i="8"/>
  <c r="DH664" i="8"/>
  <c r="DH665" i="8"/>
  <c r="DH666" i="8"/>
  <c r="DH667" i="8"/>
  <c r="DH668" i="8"/>
  <c r="DH669" i="8"/>
  <c r="DH670" i="8"/>
  <c r="DH671" i="8"/>
  <c r="DH672" i="8"/>
  <c r="DH673" i="8"/>
  <c r="DH674" i="8"/>
  <c r="DH675" i="8"/>
  <c r="DH676" i="8"/>
  <c r="DH678" i="8"/>
  <c r="DH679" i="8"/>
  <c r="DH680" i="8"/>
  <c r="DH681" i="8"/>
  <c r="DH682" i="8"/>
  <c r="DH683" i="8"/>
  <c r="DH684" i="8"/>
  <c r="DH685" i="8"/>
  <c r="DH686" i="8"/>
  <c r="DH688" i="8"/>
  <c r="DH689" i="8"/>
  <c r="DH690" i="8"/>
  <c r="DH691" i="8"/>
  <c r="DH692" i="8"/>
  <c r="DH693" i="8"/>
  <c r="DH694" i="8"/>
  <c r="DH695" i="8"/>
  <c r="DH696" i="8"/>
  <c r="DH697" i="8"/>
  <c r="DH698" i="8"/>
  <c r="DH699" i="8"/>
  <c r="DH700" i="8"/>
  <c r="DH701" i="8"/>
  <c r="DH702" i="8"/>
  <c r="DH703" i="8"/>
  <c r="DH704" i="8"/>
  <c r="DH705" i="8"/>
  <c r="DH706" i="8"/>
  <c r="DH707" i="8"/>
  <c r="DH708" i="8"/>
  <c r="DH709" i="8"/>
  <c r="DH710" i="8"/>
  <c r="DH711" i="8"/>
  <c r="DH712" i="8"/>
  <c r="DH713" i="8"/>
  <c r="DH714" i="8"/>
  <c r="DH715" i="8"/>
  <c r="DH716" i="8"/>
  <c r="DH717" i="8"/>
  <c r="DH718" i="8"/>
  <c r="DH719" i="8"/>
  <c r="DH720" i="8"/>
  <c r="DH721" i="8"/>
  <c r="DH722" i="8"/>
  <c r="DH723" i="8"/>
  <c r="DH724" i="8"/>
  <c r="DH725" i="8"/>
  <c r="DW725" i="8" s="1"/>
  <c r="DH726" i="8"/>
  <c r="DH727" i="8"/>
  <c r="DH728" i="8"/>
  <c r="DW728" i="8" s="1"/>
  <c r="DH730" i="8"/>
  <c r="DW730" i="8" s="1"/>
  <c r="DH731" i="8"/>
  <c r="DW731" i="8" s="1"/>
  <c r="DH732" i="8"/>
  <c r="DW732" i="8" s="1"/>
  <c r="DH733" i="8"/>
  <c r="DW733" i="8" s="1"/>
  <c r="DH734" i="8"/>
  <c r="DW734" i="8" s="1"/>
  <c r="DW735" i="8"/>
  <c r="DH736" i="8"/>
  <c r="DW736" i="8" s="1"/>
  <c r="DH739" i="8"/>
  <c r="DW739" i="8" s="1"/>
  <c r="DH737" i="8"/>
  <c r="DW737" i="8" s="1"/>
  <c r="DH738" i="8"/>
  <c r="DW738" i="8" s="1"/>
  <c r="DH740" i="8"/>
  <c r="DW740" i="8" s="1"/>
  <c r="DH742" i="8"/>
  <c r="DW742" i="8" s="1"/>
  <c r="DH743" i="8"/>
  <c r="DW743" i="8" s="1"/>
  <c r="DH744" i="8"/>
  <c r="DW744" i="8" s="1"/>
  <c r="DH745" i="8"/>
  <c r="DW745" i="8" s="1"/>
  <c r="DH746" i="8"/>
  <c r="DW746" i="8" s="1"/>
  <c r="DH747" i="8"/>
  <c r="DW747" i="8" s="1"/>
  <c r="DH748" i="8"/>
  <c r="DW748" i="8" s="1"/>
  <c r="DH749" i="8"/>
  <c r="DW749" i="8" s="1"/>
  <c r="DH750" i="8"/>
  <c r="DW750" i="8" s="1"/>
  <c r="DH751" i="8"/>
  <c r="DW751" i="8" s="1"/>
  <c r="DH752" i="8"/>
  <c r="DW752" i="8" s="1"/>
  <c r="DH753" i="8"/>
  <c r="DW753" i="8" s="1"/>
  <c r="DH754" i="8"/>
  <c r="DW754" i="8" s="1"/>
  <c r="DH755" i="8"/>
  <c r="DW755" i="8" s="1"/>
  <c r="DH756" i="8"/>
  <c r="DW756" i="8" s="1"/>
  <c r="DH757" i="8"/>
  <c r="DW757" i="8" s="1"/>
  <c r="DH758" i="8"/>
  <c r="DW758" i="8" s="1"/>
  <c r="DH759" i="8"/>
  <c r="DW759" i="8" s="1"/>
  <c r="DH760" i="8"/>
  <c r="DW760" i="8" s="1"/>
  <c r="DH761" i="8"/>
  <c r="DW761" i="8" s="1"/>
  <c r="DH762" i="8"/>
  <c r="DW762" i="8" s="1"/>
  <c r="DH763" i="8"/>
  <c r="DW763" i="8" s="1"/>
  <c r="DH764" i="8"/>
  <c r="DW764" i="8" s="1"/>
  <c r="DH765" i="8"/>
  <c r="DW765" i="8" s="1"/>
  <c r="DH766" i="8"/>
  <c r="DW766" i="8" s="1"/>
  <c r="DH767" i="8"/>
  <c r="DW767" i="8" s="1"/>
  <c r="DH768" i="8"/>
  <c r="DW768" i="8" s="1"/>
  <c r="DH770" i="8"/>
  <c r="DW770" i="8" s="1"/>
  <c r="DH771" i="8"/>
  <c r="DW771" i="8" s="1"/>
  <c r="DH773" i="8"/>
  <c r="DW773" i="8" s="1"/>
  <c r="DH774" i="8"/>
  <c r="DW774" i="8" s="1"/>
  <c r="DH775" i="8"/>
  <c r="DW775" i="8" s="1"/>
  <c r="DH776" i="8"/>
  <c r="DW776" i="8" s="1"/>
  <c r="DH777" i="8"/>
  <c r="DW777" i="8" s="1"/>
  <c r="DH778" i="8"/>
  <c r="DW778" i="8" s="1"/>
  <c r="DH779" i="8"/>
  <c r="DW779" i="8" s="1"/>
  <c r="DH780" i="8"/>
  <c r="DW780" i="8" s="1"/>
  <c r="DH781" i="8"/>
  <c r="DW781" i="8" s="1"/>
  <c r="DH782" i="8"/>
  <c r="DW782" i="8" s="1"/>
  <c r="DH783" i="8"/>
  <c r="DW783" i="8" s="1"/>
  <c r="DH784" i="8"/>
  <c r="DW784" i="8" s="1"/>
  <c r="DH785" i="8"/>
  <c r="DW785" i="8" s="1"/>
  <c r="DH786" i="8"/>
  <c r="DW786" i="8" s="1"/>
  <c r="DH787" i="8"/>
  <c r="DW787" i="8" s="1"/>
  <c r="DH788" i="8"/>
  <c r="DW788" i="8" s="1"/>
  <c r="DH789" i="8"/>
  <c r="DW789" i="8" s="1"/>
  <c r="DH790" i="8"/>
  <c r="DW790" i="8" s="1"/>
  <c r="DH791" i="8"/>
  <c r="DW791" i="8" s="1"/>
  <c r="DH792" i="8"/>
  <c r="DW792" i="8" s="1"/>
  <c r="DH793" i="8"/>
  <c r="DW793" i="8" s="1"/>
  <c r="DH794" i="8"/>
  <c r="DW794" i="8" s="1"/>
  <c r="DH795" i="8"/>
  <c r="DW795" i="8" s="1"/>
  <c r="DH796" i="8"/>
  <c r="DW796" i="8" s="1"/>
  <c r="DH797" i="8"/>
  <c r="DW797" i="8" s="1"/>
  <c r="DH798" i="8"/>
  <c r="DW798" i="8" s="1"/>
  <c r="DH799" i="8"/>
  <c r="DW799" i="8" s="1"/>
  <c r="DH800" i="8"/>
  <c r="DW800" i="8" s="1"/>
  <c r="DH801" i="8"/>
  <c r="DW801" i="8" s="1"/>
  <c r="DH802" i="8"/>
  <c r="DW802" i="8" s="1"/>
  <c r="DH805" i="8"/>
  <c r="DW805" i="8" s="1"/>
  <c r="DH806" i="8"/>
  <c r="DW806" i="8" s="1"/>
  <c r="DH807" i="8"/>
  <c r="DW807" i="8" s="1"/>
  <c r="DH808" i="8"/>
  <c r="DW808" i="8" s="1"/>
  <c r="DH809" i="8"/>
  <c r="DW809" i="8" s="1"/>
  <c r="DH810" i="8"/>
  <c r="DW810" i="8" s="1"/>
  <c r="DH811" i="8"/>
  <c r="DW811" i="8" s="1"/>
  <c r="DH812" i="8"/>
  <c r="DW812" i="8" s="1"/>
  <c r="DH813" i="8"/>
  <c r="DW813" i="8" s="1"/>
  <c r="DH814" i="8"/>
  <c r="DW814" i="8" s="1"/>
  <c r="DH815" i="8"/>
  <c r="DW815" i="8" s="1"/>
  <c r="DH816" i="8"/>
  <c r="DW816" i="8" s="1"/>
  <c r="DH817" i="8"/>
  <c r="DW817" i="8" s="1"/>
  <c r="DH818" i="8"/>
  <c r="DW818" i="8" s="1"/>
  <c r="DH819" i="8"/>
  <c r="DW819" i="8" s="1"/>
  <c r="DH820" i="8"/>
  <c r="DW820" i="8" s="1"/>
  <c r="DH821" i="8"/>
  <c r="DW821" i="8" s="1"/>
  <c r="DH822" i="8"/>
  <c r="DW822" i="8" s="1"/>
  <c r="DH823" i="8"/>
  <c r="DW823" i="8" s="1"/>
  <c r="DH824" i="8"/>
  <c r="DW824" i="8" s="1"/>
  <c r="DH825" i="8"/>
  <c r="DW825" i="8" s="1"/>
  <c r="DH826" i="8"/>
  <c r="DW826" i="8" s="1"/>
  <c r="DH827" i="8"/>
  <c r="DW827" i="8" s="1"/>
  <c r="DH828" i="8"/>
  <c r="DW828" i="8" s="1"/>
  <c r="DH829" i="8"/>
  <c r="DW829" i="8" s="1"/>
  <c r="DH830" i="8"/>
  <c r="DW830" i="8" s="1"/>
  <c r="DH831" i="8"/>
  <c r="DW831" i="8" s="1"/>
  <c r="DH832" i="8"/>
  <c r="DW832" i="8" s="1"/>
  <c r="DH833" i="8"/>
  <c r="DW833" i="8" s="1"/>
  <c r="DH834" i="8"/>
  <c r="DW834" i="8" s="1"/>
  <c r="DH835" i="8"/>
  <c r="DW835" i="8" s="1"/>
  <c r="DH836" i="8"/>
  <c r="DW836" i="8" s="1"/>
  <c r="DH837" i="8"/>
  <c r="DW837" i="8" s="1"/>
  <c r="DH838" i="8"/>
  <c r="DW838" i="8" s="1"/>
  <c r="DH841" i="8"/>
  <c r="DW841" i="8" s="1"/>
  <c r="DH839" i="8"/>
  <c r="DW839" i="8" s="1"/>
  <c r="DH840" i="8"/>
  <c r="DW840" i="8" s="1"/>
  <c r="DH842" i="8"/>
  <c r="DW842" i="8" s="1"/>
  <c r="DH843" i="8"/>
  <c r="DW843" i="8" s="1"/>
  <c r="DH844" i="8"/>
  <c r="DW844" i="8" s="1"/>
  <c r="DH845" i="8"/>
  <c r="DW845" i="8" s="1"/>
  <c r="DH846" i="8"/>
  <c r="DW846" i="8" s="1"/>
  <c r="DH847" i="8"/>
  <c r="DW847" i="8" s="1"/>
  <c r="DH848" i="8"/>
  <c r="DW848" i="8" s="1"/>
  <c r="DH849" i="8"/>
  <c r="DW849" i="8" s="1"/>
  <c r="DH850" i="8"/>
  <c r="DW850" i="8" s="1"/>
  <c r="DH851" i="8"/>
  <c r="DW851" i="8" s="1"/>
  <c r="DH852" i="8"/>
  <c r="DW852" i="8" s="1"/>
  <c r="DH853" i="8"/>
  <c r="DW853" i="8" s="1"/>
  <c r="DH854" i="8"/>
  <c r="DW854" i="8" s="1"/>
  <c r="DH855" i="8"/>
  <c r="DW855" i="8" s="1"/>
  <c r="DH856" i="8"/>
  <c r="DW856" i="8" s="1"/>
  <c r="DH857" i="8"/>
  <c r="DW857" i="8" s="1"/>
  <c r="DH858" i="8"/>
  <c r="DW858" i="8" s="1"/>
  <c r="DH859" i="8"/>
  <c r="DW859" i="8" s="1"/>
  <c r="DH860" i="8"/>
  <c r="DW860" i="8" s="1"/>
  <c r="DH861" i="8"/>
  <c r="DW861" i="8" s="1"/>
  <c r="DH862" i="8"/>
  <c r="DW862" i="8" s="1"/>
  <c r="DH863" i="8"/>
  <c r="DW863" i="8" s="1"/>
  <c r="DH864" i="8"/>
  <c r="DW864" i="8" s="1"/>
  <c r="DH865" i="8"/>
  <c r="DW865" i="8" s="1"/>
  <c r="DH871" i="8"/>
  <c r="DW871" i="8" s="1"/>
  <c r="DH866" i="8"/>
  <c r="DW866" i="8" s="1"/>
  <c r="DH867" i="8"/>
  <c r="DW867" i="8" s="1"/>
  <c r="DH868" i="8"/>
  <c r="DW868" i="8" s="1"/>
  <c r="DH869" i="8"/>
  <c r="DW869" i="8" s="1"/>
  <c r="DH870" i="8"/>
  <c r="DW870" i="8" s="1"/>
  <c r="DH872" i="8"/>
  <c r="DW872" i="8" s="1"/>
  <c r="DH873" i="8"/>
  <c r="DW873" i="8" s="1"/>
  <c r="DH874" i="8"/>
  <c r="DW874" i="8" s="1"/>
  <c r="DH875" i="8"/>
  <c r="DW875" i="8" s="1"/>
  <c r="DH876" i="8"/>
  <c r="DW876" i="8" s="1"/>
  <c r="DH877" i="8"/>
  <c r="DW877" i="8" s="1"/>
  <c r="DH879" i="8"/>
  <c r="DW879" i="8" s="1"/>
  <c r="DH880" i="8"/>
  <c r="DW880" i="8" s="1"/>
  <c r="DH881" i="8"/>
  <c r="DW881" i="8" s="1"/>
  <c r="DH882" i="8"/>
  <c r="DW882" i="8" s="1"/>
  <c r="DH883" i="8"/>
  <c r="DW883" i="8" s="1"/>
  <c r="DH884" i="8"/>
  <c r="DW884" i="8" s="1"/>
  <c r="DH885" i="8"/>
  <c r="DW885" i="8" s="1"/>
  <c r="DH886" i="8"/>
  <c r="DW886" i="8" s="1"/>
  <c r="DH889" i="8"/>
  <c r="DW889" i="8" s="1"/>
  <c r="DH891" i="8"/>
  <c r="DW891" i="8" s="1"/>
  <c r="DH892" i="8"/>
  <c r="DW892" i="8" s="1"/>
  <c r="DH893" i="8"/>
  <c r="DW893" i="8" s="1"/>
  <c r="DH894" i="8"/>
  <c r="DW894" i="8" s="1"/>
  <c r="DH895" i="8"/>
  <c r="DW895" i="8" s="1"/>
  <c r="DH896" i="8"/>
  <c r="DW896" i="8" s="1"/>
  <c r="DH897" i="8"/>
  <c r="DW897" i="8" s="1"/>
  <c r="DH898" i="8"/>
  <c r="DW898" i="8" s="1"/>
  <c r="DH899" i="8"/>
  <c r="DW899" i="8" s="1"/>
  <c r="DH900" i="8"/>
  <c r="DW900" i="8" s="1"/>
  <c r="DH901" i="8"/>
  <c r="DW901" i="8" s="1"/>
  <c r="DH903" i="8"/>
  <c r="DW903" i="8" s="1"/>
  <c r="DH904" i="8"/>
  <c r="DW904" i="8" s="1"/>
  <c r="DH907" i="8"/>
  <c r="DW907" i="8" s="1"/>
  <c r="DH908" i="8"/>
  <c r="DW908" i="8" s="1"/>
  <c r="DH910" i="8"/>
  <c r="DW910" i="8" s="1"/>
  <c r="DH912" i="8"/>
  <c r="DW912" i="8" s="1"/>
  <c r="DH914" i="8"/>
  <c r="DW914" i="8" s="1"/>
  <c r="DH915" i="8"/>
  <c r="DW915" i="8" s="1"/>
  <c r="DH916" i="8"/>
  <c r="DW916" i="8" s="1"/>
  <c r="DH917" i="8"/>
  <c r="DW917" i="8" s="1"/>
  <c r="DH918" i="8"/>
  <c r="DW918" i="8" s="1"/>
  <c r="DH919" i="8"/>
  <c r="DW919" i="8" s="1"/>
  <c r="DH920" i="8"/>
  <c r="DW920" i="8" s="1"/>
  <c r="DH921" i="8"/>
  <c r="DW921" i="8" s="1"/>
  <c r="DH922" i="8"/>
  <c r="DW922" i="8" s="1"/>
  <c r="DH923" i="8"/>
  <c r="DW923" i="8" s="1"/>
  <c r="DH924" i="8"/>
  <c r="DW924" i="8" s="1"/>
  <c r="DH925" i="8"/>
  <c r="DW925" i="8" s="1"/>
  <c r="DH929" i="8"/>
  <c r="DW929" i="8" s="1"/>
  <c r="DH930" i="8"/>
  <c r="DW930" i="8" s="1"/>
  <c r="DH931" i="8"/>
  <c r="DW931" i="8" s="1"/>
  <c r="DH932" i="8"/>
  <c r="DW932" i="8" s="1"/>
  <c r="DH933" i="8"/>
  <c r="DW933" i="8" s="1"/>
  <c r="DH934" i="8"/>
  <c r="DW934" i="8" s="1"/>
  <c r="DH935" i="8"/>
  <c r="DW935" i="8" s="1"/>
  <c r="DH936" i="8"/>
  <c r="DW936" i="8" s="1"/>
  <c r="DH937" i="8"/>
  <c r="DW937" i="8" s="1"/>
  <c r="DH938" i="8"/>
  <c r="DW938" i="8" s="1"/>
  <c r="DH939" i="8"/>
  <c r="DW939" i="8" s="1"/>
  <c r="DH940" i="8"/>
  <c r="DW940" i="8" s="1"/>
  <c r="DH941" i="8"/>
  <c r="DW941" i="8" s="1"/>
  <c r="DH942" i="8"/>
  <c r="DW942" i="8" s="1"/>
  <c r="DH943" i="8"/>
  <c r="DW943" i="8" s="1"/>
  <c r="DH944" i="8"/>
  <c r="DW944" i="8" s="1"/>
  <c r="DH947" i="8"/>
  <c r="DW947" i="8" s="1"/>
  <c r="DH948" i="8"/>
  <c r="DW948" i="8" s="1"/>
  <c r="DH950" i="8"/>
  <c r="DW950" i="8" s="1"/>
  <c r="DH952" i="8"/>
  <c r="DW952" i="8" s="1"/>
  <c r="DH953" i="8"/>
  <c r="DW953" i="8" s="1"/>
  <c r="DH956" i="8"/>
  <c r="DW956" i="8" s="1"/>
  <c r="DH958" i="8"/>
  <c r="DW958" i="8" s="1"/>
  <c r="DH959" i="8"/>
  <c r="DW959" i="8" s="1"/>
  <c r="DH960" i="8"/>
  <c r="DW960" i="8" s="1"/>
  <c r="DH966" i="8"/>
  <c r="DW966" i="8" s="1"/>
  <c r="DH970" i="8"/>
  <c r="DW970" i="8" s="1"/>
  <c r="DH971" i="8"/>
  <c r="DW971" i="8" s="1"/>
  <c r="DH972" i="8"/>
  <c r="DW972" i="8" s="1"/>
  <c r="DH973" i="8"/>
  <c r="DW973" i="8" s="1"/>
  <c r="DH974" i="8"/>
  <c r="DW974" i="8" s="1"/>
  <c r="DH976" i="8"/>
  <c r="DW976" i="8" s="1"/>
  <c r="DH977" i="8"/>
  <c r="DW977" i="8" s="1"/>
  <c r="DH978" i="8"/>
  <c r="DW978" i="8" s="1"/>
  <c r="DH979" i="8"/>
  <c r="DW979" i="8" s="1"/>
  <c r="DH980" i="8"/>
  <c r="DW980" i="8" s="1"/>
  <c r="DH981" i="8"/>
  <c r="DW981" i="8" s="1"/>
  <c r="DH983" i="8"/>
  <c r="DW983" i="8" s="1"/>
  <c r="DH984" i="8"/>
  <c r="DW984" i="8" s="1"/>
  <c r="DH985" i="8"/>
  <c r="DW985" i="8" s="1"/>
  <c r="DH986" i="8"/>
  <c r="DW986" i="8" s="1"/>
  <c r="DH987" i="8"/>
  <c r="DW987" i="8" s="1"/>
  <c r="DH1008" i="8"/>
  <c r="DW1008" i="8" s="1"/>
  <c r="DH1013" i="8"/>
  <c r="DW1013" i="8" s="1"/>
  <c r="DH1014" i="8"/>
  <c r="DW1014" i="8" s="1"/>
  <c r="DH1015" i="8"/>
  <c r="DW1015" i="8" s="1"/>
  <c r="DH1016" i="8"/>
  <c r="DW1016" i="8" s="1"/>
  <c r="DH1017" i="8"/>
  <c r="DW1017" i="8" s="1"/>
  <c r="DH1018" i="8"/>
  <c r="DW1018" i="8" s="1"/>
  <c r="DH1020" i="8"/>
  <c r="DW1020" i="8" s="1"/>
  <c r="DH1022" i="8"/>
  <c r="DW1022" i="8" s="1"/>
  <c r="DH1026" i="8"/>
  <c r="DW1026" i="8" s="1"/>
  <c r="DH1027" i="8"/>
  <c r="DW1027" i="8" s="1"/>
  <c r="DH1031" i="8"/>
  <c r="DW1031" i="8" s="1"/>
  <c r="DH1032" i="8"/>
  <c r="DW1032" i="8" s="1"/>
  <c r="DH1033" i="8"/>
  <c r="DW1033" i="8" s="1"/>
  <c r="DH1035" i="8"/>
  <c r="DW1035" i="8" s="1"/>
  <c r="DH1036" i="8"/>
  <c r="DW1036" i="8" s="1"/>
  <c r="DH1039" i="8"/>
  <c r="DW1039" i="8" s="1"/>
  <c r="DH1040" i="8"/>
  <c r="DW1040" i="8" s="1"/>
  <c r="DH1058" i="8"/>
  <c r="DW1058" i="8" s="1"/>
  <c r="DH1059" i="8"/>
  <c r="DW1059" i="8" s="1"/>
  <c r="DH1064" i="8"/>
  <c r="DW1064" i="8" s="1"/>
  <c r="DH1074" i="8"/>
  <c r="DW1074" i="8" s="1"/>
  <c r="DH1075" i="8"/>
  <c r="DW1075" i="8" s="1"/>
  <c r="DH1131" i="8"/>
  <c r="DW1131" i="8" s="1"/>
  <c r="DH1132" i="8"/>
  <c r="DW1132" i="8" s="1"/>
  <c r="DH1133" i="8"/>
  <c r="DW1133" i="8" s="1"/>
  <c r="DH1134" i="8"/>
  <c r="DW1134" i="8" s="1"/>
  <c r="DH1135" i="8"/>
  <c r="DW1135" i="8" s="1"/>
  <c r="DH1136" i="8"/>
  <c r="DW1136" i="8" s="1"/>
  <c r="DH1137" i="8"/>
  <c r="DW1137" i="8" s="1"/>
  <c r="DH1138" i="8"/>
  <c r="DW1138" i="8" s="1"/>
  <c r="DH1140" i="8"/>
  <c r="DW1140" i="8" s="1"/>
  <c r="DH1141" i="8"/>
  <c r="DW1141" i="8" s="1"/>
  <c r="DH1142" i="8"/>
  <c r="DW1142" i="8" s="1"/>
  <c r="DH1143" i="8"/>
  <c r="DW1143" i="8" s="1"/>
  <c r="DH1144" i="8"/>
  <c r="DW1144" i="8" s="1"/>
  <c r="DH1145" i="8"/>
  <c r="DW1145" i="8" s="1"/>
  <c r="DH1146" i="8"/>
  <c r="DW1146" i="8" s="1"/>
  <c r="DH1751" i="8"/>
  <c r="DW1751" i="8" s="1"/>
  <c r="DH1147" i="8"/>
  <c r="DW1147" i="8" s="1"/>
  <c r="DH1152" i="8"/>
  <c r="DW1152" i="8" s="1"/>
  <c r="DH1155" i="8"/>
  <c r="DW1155" i="8" s="1"/>
  <c r="DH1159" i="8"/>
  <c r="DW1159" i="8" s="1"/>
  <c r="DH1160" i="8"/>
  <c r="DW1160" i="8" s="1"/>
  <c r="DH1164" i="8"/>
  <c r="DW1164" i="8" s="1"/>
  <c r="DH1167" i="8"/>
  <c r="DW1167" i="8" s="1"/>
  <c r="DH1170" i="8"/>
  <c r="DW1170" i="8" s="1"/>
  <c r="DH1171" i="8"/>
  <c r="DW1171" i="8" s="1"/>
  <c r="DH1186" i="8"/>
  <c r="DW1186" i="8" s="1"/>
  <c r="DH1189" i="8"/>
  <c r="DW1189" i="8" s="1"/>
  <c r="DH1192" i="8"/>
  <c r="DW1192" i="8" s="1"/>
  <c r="DH1193" i="8"/>
  <c r="DW1193" i="8" s="1"/>
  <c r="DH1238" i="8"/>
  <c r="DW1238" i="8" s="1"/>
  <c r="DH1241" i="8"/>
  <c r="DW1241" i="8" s="1"/>
  <c r="DH1244" i="8"/>
  <c r="DW1244" i="8" s="1"/>
  <c r="DH1250" i="8"/>
  <c r="DH1505" i="8"/>
  <c r="DW1505" i="8" s="1"/>
  <c r="DH1541" i="8"/>
  <c r="DW1541" i="8" s="1"/>
  <c r="DH1551" i="8"/>
  <c r="DW1551" i="8" s="1"/>
  <c r="DH1552" i="8"/>
  <c r="DW1552" i="8" s="1"/>
  <c r="DH1553" i="8"/>
  <c r="DW1553" i="8" s="1"/>
  <c r="DH1555" i="8"/>
  <c r="DW1555" i="8" s="1"/>
  <c r="DH1556" i="8"/>
  <c r="DW1556" i="8" s="1"/>
  <c r="DH1557" i="8"/>
  <c r="DW1557" i="8" s="1"/>
  <c r="DH1558" i="8"/>
  <c r="DW1558" i="8" s="1"/>
  <c r="DH1559" i="8"/>
  <c r="DW1559" i="8" s="1"/>
  <c r="DH1560" i="8"/>
  <c r="DW1560" i="8" s="1"/>
  <c r="DH1561" i="8"/>
  <c r="DW1561" i="8" s="1"/>
  <c r="DH1562" i="8"/>
  <c r="DW1562" i="8" s="1"/>
  <c r="DH1563" i="8"/>
  <c r="DW1563" i="8" s="1"/>
  <c r="DH1564" i="8"/>
  <c r="DW1564" i="8" s="1"/>
  <c r="DH1565" i="8"/>
  <c r="DH1566" i="8"/>
  <c r="DW1566" i="8" s="1"/>
  <c r="DH1567" i="8"/>
  <c r="DW1567" i="8" s="1"/>
  <c r="DH1568" i="8"/>
  <c r="DW1568" i="8" s="1"/>
  <c r="DH1569" i="8"/>
  <c r="DW1569" i="8" s="1"/>
  <c r="DH1570" i="8"/>
  <c r="DW1570" i="8" s="1"/>
  <c r="DH1571" i="8"/>
  <c r="DW1571" i="8" s="1"/>
  <c r="DH1572" i="8"/>
  <c r="DW1572" i="8" s="1"/>
  <c r="DH1573" i="8"/>
  <c r="DW1573" i="8" s="1"/>
  <c r="DH1578" i="8"/>
  <c r="DW1578" i="8" s="1"/>
  <c r="DH1582" i="8"/>
  <c r="DW1582" i="8" s="1"/>
  <c r="DH1583" i="8"/>
  <c r="DW1583" i="8" s="1"/>
  <c r="DH1584" i="8"/>
  <c r="DW1584" i="8" s="1"/>
  <c r="DH1585" i="8"/>
  <c r="DW1585" i="8" s="1"/>
  <c r="DH1587" i="8"/>
  <c r="DW1587" i="8" s="1"/>
  <c r="DH1588" i="8"/>
  <c r="DW1588" i="8" s="1"/>
  <c r="DH1589" i="8"/>
  <c r="DW1589" i="8" s="1"/>
  <c r="DH1590" i="8"/>
  <c r="DW1590" i="8" s="1"/>
  <c r="DH1591" i="8"/>
  <c r="DW1591" i="8" s="1"/>
  <c r="DH1592" i="8"/>
  <c r="DW1592" i="8" s="1"/>
  <c r="DH1593" i="8"/>
  <c r="DW1593" i="8" s="1"/>
  <c r="DH1594" i="8"/>
  <c r="DW1594" i="8" s="1"/>
  <c r="DH1595" i="8"/>
  <c r="DW1595" i="8" s="1"/>
  <c r="DH1596" i="8"/>
  <c r="DW1596" i="8" s="1"/>
  <c r="DH1597" i="8"/>
  <c r="DW1597" i="8" s="1"/>
  <c r="DH1602" i="8"/>
  <c r="DW1602" i="8" s="1"/>
  <c r="DH1598" i="8"/>
  <c r="DW1598" i="8" s="1"/>
  <c r="DH1599" i="8"/>
  <c r="DW1599" i="8" s="1"/>
  <c r="DH1600" i="8"/>
  <c r="DW1600" i="8" s="1"/>
  <c r="DH1601" i="8"/>
  <c r="DW1601" i="8" s="1"/>
  <c r="DH1603" i="8"/>
  <c r="DW1603" i="8" s="1"/>
  <c r="DH1604" i="8"/>
  <c r="DW1604" i="8" s="1"/>
  <c r="DH1605" i="8"/>
  <c r="DW1605" i="8" s="1"/>
  <c r="DH1606" i="8"/>
  <c r="DW1606" i="8" s="1"/>
  <c r="DH1607" i="8"/>
  <c r="DW1607" i="8" s="1"/>
  <c r="DH1608" i="8"/>
  <c r="DW1608" i="8" s="1"/>
  <c r="DH1609" i="8"/>
  <c r="DW1609" i="8" s="1"/>
  <c r="DH1610" i="8"/>
  <c r="DW1610" i="8" s="1"/>
  <c r="DH1611" i="8"/>
  <c r="DW1611" i="8" s="1"/>
  <c r="DH1612" i="8"/>
  <c r="DW1612" i="8" s="1"/>
  <c r="DH1613" i="8"/>
  <c r="DW1613" i="8" s="1"/>
  <c r="DH1614" i="8"/>
  <c r="DW1614" i="8" s="1"/>
  <c r="DH1615" i="8"/>
  <c r="DW1615" i="8" s="1"/>
  <c r="DH1616" i="8"/>
  <c r="DW1616" i="8" s="1"/>
  <c r="DH1617" i="8"/>
  <c r="DW1617" i="8" s="1"/>
  <c r="DH1618" i="8"/>
  <c r="DW1618" i="8" s="1"/>
  <c r="DH1620" i="8"/>
  <c r="DW1620" i="8" s="1"/>
  <c r="DH1621" i="8"/>
  <c r="DW1621" i="8" s="1"/>
  <c r="DH1622" i="8"/>
  <c r="DW1622" i="8" s="1"/>
  <c r="DH1623" i="8"/>
  <c r="DW1623" i="8" s="1"/>
  <c r="DH1624" i="8"/>
  <c r="DW1624" i="8" s="1"/>
  <c r="DH1625" i="8"/>
  <c r="DW1625" i="8" s="1"/>
  <c r="DH1626" i="8"/>
  <c r="DW1626" i="8" s="1"/>
  <c r="DH1627" i="8"/>
  <c r="DW1627" i="8" s="1"/>
  <c r="DH1628" i="8"/>
  <c r="DW1628" i="8" s="1"/>
  <c r="DH1629" i="8"/>
  <c r="DW1629" i="8" s="1"/>
  <c r="DH1630" i="8"/>
  <c r="DW1630" i="8" s="1"/>
  <c r="DH1631" i="8"/>
  <c r="DW1631" i="8" s="1"/>
  <c r="DH1632" i="8"/>
  <c r="DW1632" i="8" s="1"/>
  <c r="DH4" i="8"/>
  <c r="DF5" i="8"/>
  <c r="DF6" i="8"/>
  <c r="DF7" i="8"/>
  <c r="DF8" i="8"/>
  <c r="DF9" i="8"/>
  <c r="DF10" i="8"/>
  <c r="DF11" i="8"/>
  <c r="DF12" i="8"/>
  <c r="DF13" i="8"/>
  <c r="DF14" i="8"/>
  <c r="DF15" i="8"/>
  <c r="DF16" i="8"/>
  <c r="DF17" i="8"/>
  <c r="DF18" i="8"/>
  <c r="DF19" i="8"/>
  <c r="DF20" i="8"/>
  <c r="DF21" i="8"/>
  <c r="DF22" i="8"/>
  <c r="DF23" i="8"/>
  <c r="DF24" i="8"/>
  <c r="DF25" i="8"/>
  <c r="DF26" i="8"/>
  <c r="DF27" i="8"/>
  <c r="DF28" i="8"/>
  <c r="DF29" i="8"/>
  <c r="DF30" i="8"/>
  <c r="DF31" i="8"/>
  <c r="DF32" i="8"/>
  <c r="DF33" i="8"/>
  <c r="DF34" i="8"/>
  <c r="DF35" i="8"/>
  <c r="DF36" i="8"/>
  <c r="DF37" i="8"/>
  <c r="DF38" i="8"/>
  <c r="DF39" i="8"/>
  <c r="DF40" i="8"/>
  <c r="DF41" i="8"/>
  <c r="DF42" i="8"/>
  <c r="DF43" i="8"/>
  <c r="DF44" i="8"/>
  <c r="DF45" i="8"/>
  <c r="DF46" i="8"/>
  <c r="DF47" i="8"/>
  <c r="DF48" i="8"/>
  <c r="DF49" i="8"/>
  <c r="DF50" i="8"/>
  <c r="DF51" i="8"/>
  <c r="DF52" i="8"/>
  <c r="DF53" i="8"/>
  <c r="DF54" i="8"/>
  <c r="DF55" i="8"/>
  <c r="DF56" i="8"/>
  <c r="DF57" i="8"/>
  <c r="DF58" i="8"/>
  <c r="DF59" i="8"/>
  <c r="DF60" i="8"/>
  <c r="DF61" i="8"/>
  <c r="DF62" i="8"/>
  <c r="DF63" i="8"/>
  <c r="DF64" i="8"/>
  <c r="DF65" i="8"/>
  <c r="DF66" i="8"/>
  <c r="DF67" i="8"/>
  <c r="DF68" i="8"/>
  <c r="DF69" i="8"/>
  <c r="DF70" i="8"/>
  <c r="DF71" i="8"/>
  <c r="DF72" i="8"/>
  <c r="DF73" i="8"/>
  <c r="DF74" i="8"/>
  <c r="DF75" i="8"/>
  <c r="DF76" i="8"/>
  <c r="DF77" i="8"/>
  <c r="DF78" i="8"/>
  <c r="DF79" i="8"/>
  <c r="DF80" i="8"/>
  <c r="DF81" i="8"/>
  <c r="DF82" i="8"/>
  <c r="DF83" i="8"/>
  <c r="DF84" i="8"/>
  <c r="DF85" i="8"/>
  <c r="DF86" i="8"/>
  <c r="DF87" i="8"/>
  <c r="DF88" i="8"/>
  <c r="DF89" i="8"/>
  <c r="DF90" i="8"/>
  <c r="DF91" i="8"/>
  <c r="DF92" i="8"/>
  <c r="DF93" i="8"/>
  <c r="DF94" i="8"/>
  <c r="DF95" i="8"/>
  <c r="DF96" i="8"/>
  <c r="DF97" i="8"/>
  <c r="DF98" i="8"/>
  <c r="DF99" i="8"/>
  <c r="DF100" i="8"/>
  <c r="DF101" i="8"/>
  <c r="DF102" i="8"/>
  <c r="DF103" i="8"/>
  <c r="DF104" i="8"/>
  <c r="DF105" i="8"/>
  <c r="DF106" i="8"/>
  <c r="DF107" i="8"/>
  <c r="DF108" i="8"/>
  <c r="DF109" i="8"/>
  <c r="DF110" i="8"/>
  <c r="DF111" i="8"/>
  <c r="DF112" i="8"/>
  <c r="DF113" i="8"/>
  <c r="DF114" i="8"/>
  <c r="DF115" i="8"/>
  <c r="DF116" i="8"/>
  <c r="DF117" i="8"/>
  <c r="DF118" i="8"/>
  <c r="DF119" i="8"/>
  <c r="DF120" i="8"/>
  <c r="DF121" i="8"/>
  <c r="DF122" i="8"/>
  <c r="DF123" i="8"/>
  <c r="DF124" i="8"/>
  <c r="DF125" i="8"/>
  <c r="DF126" i="8"/>
  <c r="DF127" i="8"/>
  <c r="DF128" i="8"/>
  <c r="DF129" i="8"/>
  <c r="DF130" i="8"/>
  <c r="DF131" i="8"/>
  <c r="DF132" i="8"/>
  <c r="DF133" i="8"/>
  <c r="DF134" i="8"/>
  <c r="DF135" i="8"/>
  <c r="DF136" i="8"/>
  <c r="DF137" i="8"/>
  <c r="DF138" i="8"/>
  <c r="DF139" i="8"/>
  <c r="DF140" i="8"/>
  <c r="DF141" i="8"/>
  <c r="DF142" i="8"/>
  <c r="DF143" i="8"/>
  <c r="DF144" i="8"/>
  <c r="DF145" i="8"/>
  <c r="DF146" i="8"/>
  <c r="DF147" i="8"/>
  <c r="DF148" i="8"/>
  <c r="DF149" i="8"/>
  <c r="DF150" i="8"/>
  <c r="DF151" i="8"/>
  <c r="DF152" i="8"/>
  <c r="DF153" i="8"/>
  <c r="DF154" i="8"/>
  <c r="DF155" i="8"/>
  <c r="DF156" i="8"/>
  <c r="DF157" i="8"/>
  <c r="DF158" i="8"/>
  <c r="DF159" i="8"/>
  <c r="DF160" i="8"/>
  <c r="DF161" i="8"/>
  <c r="DF162" i="8"/>
  <c r="DF163" i="8"/>
  <c r="DF164" i="8"/>
  <c r="DF165" i="8"/>
  <c r="DV165" i="8" s="1"/>
  <c r="DF166" i="8"/>
  <c r="DF167" i="8"/>
  <c r="DF168" i="8"/>
  <c r="DF169" i="8"/>
  <c r="DF170" i="8"/>
  <c r="DF171" i="8"/>
  <c r="DF172" i="8"/>
  <c r="DF173" i="8"/>
  <c r="DF174" i="8"/>
  <c r="DF175" i="8"/>
  <c r="DF176" i="8"/>
  <c r="DF177" i="8"/>
  <c r="DF178" i="8"/>
  <c r="DF179" i="8"/>
  <c r="DF180" i="8"/>
  <c r="DF181" i="8"/>
  <c r="DF182" i="8"/>
  <c r="DF183" i="8"/>
  <c r="DF184" i="8"/>
  <c r="DF185" i="8"/>
  <c r="DF186" i="8"/>
  <c r="DF187" i="8"/>
  <c r="DF188" i="8"/>
  <c r="DF189" i="8"/>
  <c r="DF190" i="8"/>
  <c r="DF191" i="8"/>
  <c r="DF192" i="8"/>
  <c r="DF193" i="8"/>
  <c r="DF194" i="8"/>
  <c r="DF195" i="8"/>
  <c r="DF196" i="8"/>
  <c r="DF197" i="8"/>
  <c r="DF198" i="8"/>
  <c r="DF199" i="8"/>
  <c r="DF200" i="8"/>
  <c r="DF201" i="8"/>
  <c r="DF202" i="8"/>
  <c r="DF203" i="8"/>
  <c r="DF204" i="8"/>
  <c r="DF205" i="8"/>
  <c r="DF206" i="8"/>
  <c r="DF207" i="8"/>
  <c r="DF208" i="8"/>
  <c r="DF211" i="8"/>
  <c r="DF212" i="8"/>
  <c r="DV212" i="8" s="1"/>
  <c r="DF213" i="8"/>
  <c r="DF214" i="8"/>
  <c r="DF215" i="8"/>
  <c r="DF216" i="8"/>
  <c r="DF217" i="8"/>
  <c r="DF218" i="8"/>
  <c r="DF219" i="8"/>
  <c r="DF220" i="8"/>
  <c r="DF221" i="8"/>
  <c r="DF222" i="8"/>
  <c r="DF223" i="8"/>
  <c r="DF224" i="8"/>
  <c r="DF225" i="8"/>
  <c r="DF226" i="8"/>
  <c r="DF227" i="8"/>
  <c r="DF228" i="8"/>
  <c r="DF229" i="8"/>
  <c r="DF230" i="8"/>
  <c r="DF231" i="8"/>
  <c r="DF232" i="8"/>
  <c r="DF233" i="8"/>
  <c r="DF234" i="8"/>
  <c r="DF235" i="8"/>
  <c r="DF236" i="8"/>
  <c r="DF237" i="8"/>
  <c r="DF238" i="8"/>
  <c r="DF239" i="8"/>
  <c r="DF240" i="8"/>
  <c r="DF241" i="8"/>
  <c r="DF242" i="8"/>
  <c r="DF243" i="8"/>
  <c r="DF244" i="8"/>
  <c r="DF245" i="8"/>
  <c r="DF246" i="8"/>
  <c r="DV246" i="8" s="1"/>
  <c r="DF247" i="8"/>
  <c r="DF248" i="8"/>
  <c r="DF249" i="8"/>
  <c r="DF250" i="8"/>
  <c r="DF251" i="8"/>
  <c r="DF252" i="8"/>
  <c r="DF253" i="8"/>
  <c r="DF254" i="8"/>
  <c r="DF255" i="8"/>
  <c r="DF256" i="8"/>
  <c r="DV256" i="8" s="1"/>
  <c r="DF257" i="8"/>
  <c r="DF258" i="8"/>
  <c r="DF259" i="8"/>
  <c r="DF260" i="8"/>
  <c r="DF261" i="8"/>
  <c r="DF262" i="8"/>
  <c r="DF263" i="8"/>
  <c r="DF264" i="8"/>
  <c r="DF265" i="8"/>
  <c r="DF266" i="8"/>
  <c r="DF267" i="8"/>
  <c r="DF268" i="8"/>
  <c r="DF271" i="8"/>
  <c r="DF273" i="8"/>
  <c r="DF275" i="8"/>
  <c r="DF276" i="8"/>
  <c r="DF277" i="8"/>
  <c r="DF278" i="8"/>
  <c r="DF279" i="8"/>
  <c r="DF280" i="8"/>
  <c r="DF281" i="8"/>
  <c r="DF282" i="8"/>
  <c r="DF284" i="8"/>
  <c r="DF285" i="8"/>
  <c r="DF287" i="8"/>
  <c r="DF288" i="8"/>
  <c r="DF291" i="8"/>
  <c r="DF292" i="8"/>
  <c r="DF293" i="8"/>
  <c r="DF294" i="8"/>
  <c r="DF295" i="8"/>
  <c r="DF296" i="8"/>
  <c r="DF297" i="8"/>
  <c r="DF298" i="8"/>
  <c r="DF299" i="8"/>
  <c r="DF300" i="8"/>
  <c r="DF301" i="8"/>
  <c r="DF302" i="8"/>
  <c r="DF303" i="8"/>
  <c r="DF304" i="8"/>
  <c r="DF305" i="8"/>
  <c r="DF306" i="8"/>
  <c r="DF307" i="8"/>
  <c r="DF308" i="8"/>
  <c r="DF309" i="8"/>
  <c r="DF310" i="8"/>
  <c r="DF311" i="8"/>
  <c r="DF312" i="8"/>
  <c r="DF313" i="8"/>
  <c r="DF314" i="8"/>
  <c r="DF315" i="8"/>
  <c r="DV315" i="8" s="1"/>
  <c r="DF316" i="8"/>
  <c r="DF317" i="8"/>
  <c r="DF319" i="8"/>
  <c r="DF320" i="8"/>
  <c r="DF321" i="8"/>
  <c r="DF322" i="8"/>
  <c r="DF323" i="8"/>
  <c r="DF324" i="8"/>
  <c r="DF325" i="8"/>
  <c r="DF326" i="8"/>
  <c r="DF327" i="8"/>
  <c r="DF328" i="8"/>
  <c r="DF329" i="8"/>
  <c r="DF330" i="8"/>
  <c r="DF331" i="8"/>
  <c r="DF332" i="8"/>
  <c r="DF333" i="8"/>
  <c r="DF334" i="8"/>
  <c r="DF335" i="8"/>
  <c r="DF336" i="8"/>
  <c r="DF337" i="8"/>
  <c r="DF338" i="8"/>
  <c r="DF339" i="8"/>
  <c r="DF340" i="8"/>
  <c r="DF341" i="8"/>
  <c r="DF342" i="8"/>
  <c r="DF343" i="8"/>
  <c r="DF344" i="8"/>
  <c r="DF345" i="8"/>
  <c r="DF346" i="8"/>
  <c r="DF347" i="8"/>
  <c r="DF348" i="8"/>
  <c r="DF349" i="8"/>
  <c r="DF350" i="8"/>
  <c r="DF351" i="8"/>
  <c r="DF352" i="8"/>
  <c r="DF353" i="8"/>
  <c r="DF354" i="8"/>
  <c r="DF355" i="8"/>
  <c r="DF356" i="8"/>
  <c r="DF357" i="8"/>
  <c r="DF358" i="8"/>
  <c r="DF359" i="8"/>
  <c r="DF360" i="8"/>
  <c r="DF361" i="8"/>
  <c r="DF362" i="8"/>
  <c r="DF363" i="8"/>
  <c r="DF364" i="8"/>
  <c r="DF365" i="8"/>
  <c r="DF366" i="8"/>
  <c r="DF367" i="8"/>
  <c r="DF368" i="8"/>
  <c r="DF369" i="8"/>
  <c r="DF370" i="8"/>
  <c r="DF371" i="8"/>
  <c r="DF372" i="8"/>
  <c r="DF373" i="8"/>
  <c r="DF374" i="8"/>
  <c r="DF375" i="8"/>
  <c r="DF376" i="8"/>
  <c r="DF377" i="8"/>
  <c r="DF378" i="8"/>
  <c r="DF379" i="8"/>
  <c r="DF380" i="8"/>
  <c r="DF381" i="8"/>
  <c r="DF382" i="8"/>
  <c r="DF383" i="8"/>
  <c r="DF384" i="8"/>
  <c r="DF385" i="8"/>
  <c r="DF386" i="8"/>
  <c r="DF387" i="8"/>
  <c r="DF388" i="8"/>
  <c r="DF389" i="8"/>
  <c r="DF390" i="8"/>
  <c r="DF391" i="8"/>
  <c r="DF392" i="8"/>
  <c r="DF393" i="8"/>
  <c r="DF394" i="8"/>
  <c r="DF395" i="8"/>
  <c r="DF397" i="8"/>
  <c r="DF398" i="8"/>
  <c r="DF399" i="8"/>
  <c r="DF400" i="8"/>
  <c r="DF401" i="8"/>
  <c r="DF402" i="8"/>
  <c r="DF403" i="8"/>
  <c r="DF404" i="8"/>
  <c r="DF405" i="8"/>
  <c r="DF406" i="8"/>
  <c r="DF407" i="8"/>
  <c r="DF408" i="8"/>
  <c r="DF409" i="8"/>
  <c r="DF411" i="8"/>
  <c r="DF412" i="8"/>
  <c r="DF413" i="8"/>
  <c r="DF414" i="8"/>
  <c r="DF415" i="8"/>
  <c r="DF416" i="8"/>
  <c r="DF417" i="8"/>
  <c r="DF418" i="8"/>
  <c r="DF419" i="8"/>
  <c r="DF420" i="8"/>
  <c r="DF421" i="8"/>
  <c r="DF422" i="8"/>
  <c r="DF423" i="8"/>
  <c r="DF424" i="8"/>
  <c r="DF425" i="8"/>
  <c r="DF426" i="8"/>
  <c r="DF427" i="8"/>
  <c r="DF428" i="8"/>
  <c r="DF429" i="8"/>
  <c r="DF430" i="8"/>
  <c r="DF431" i="8"/>
  <c r="DF432" i="8"/>
  <c r="DF433" i="8"/>
  <c r="DF434" i="8"/>
  <c r="DF435" i="8"/>
  <c r="DF436" i="8"/>
  <c r="DF437" i="8"/>
  <c r="DF438" i="8"/>
  <c r="DF439" i="8"/>
  <c r="DF440" i="8"/>
  <c r="DF441" i="8"/>
  <c r="DF442" i="8"/>
  <c r="DF443" i="8"/>
  <c r="DF444" i="8"/>
  <c r="DF445" i="8"/>
  <c r="DF446" i="8"/>
  <c r="DF447" i="8"/>
  <c r="DF448" i="8"/>
  <c r="DF449" i="8"/>
  <c r="DF450" i="8"/>
  <c r="DF451" i="8"/>
  <c r="DF452" i="8"/>
  <c r="DF453" i="8"/>
  <c r="DF454" i="8"/>
  <c r="DF455" i="8"/>
  <c r="DF456" i="8"/>
  <c r="DF457" i="8"/>
  <c r="DF458" i="8"/>
  <c r="DF459" i="8"/>
  <c r="DF460" i="8"/>
  <c r="DF461" i="8"/>
  <c r="DF462" i="8"/>
  <c r="DF463" i="8"/>
  <c r="DF464" i="8"/>
  <c r="DF465" i="8"/>
  <c r="DF466" i="8"/>
  <c r="DF467" i="8"/>
  <c r="DF468" i="8"/>
  <c r="DF469" i="8"/>
  <c r="DF470" i="8"/>
  <c r="DF471" i="8"/>
  <c r="DF472" i="8"/>
  <c r="DF473" i="8"/>
  <c r="DF474" i="8"/>
  <c r="DF475" i="8"/>
  <c r="DF476" i="8"/>
  <c r="DF477" i="8"/>
  <c r="DF478" i="8"/>
  <c r="DF479" i="8"/>
  <c r="DF480" i="8"/>
  <c r="DF481" i="8"/>
  <c r="DF482" i="8"/>
  <c r="DF483" i="8"/>
  <c r="DF484" i="8"/>
  <c r="DF485" i="8"/>
  <c r="DF486" i="8"/>
  <c r="DF487" i="8"/>
  <c r="DF488" i="8"/>
  <c r="DF489" i="8"/>
  <c r="DF490" i="8"/>
  <c r="DF491" i="8"/>
  <c r="DF492" i="8"/>
  <c r="DF493" i="8"/>
  <c r="DF494" i="8"/>
  <c r="DF495" i="8"/>
  <c r="DF496" i="8"/>
  <c r="DF497" i="8"/>
  <c r="DF498" i="8"/>
  <c r="DF499" i="8"/>
  <c r="DF500" i="8"/>
  <c r="DF501" i="8"/>
  <c r="DF502" i="8"/>
  <c r="DF503" i="8"/>
  <c r="DF504" i="8"/>
  <c r="DF505" i="8"/>
  <c r="DF506" i="8"/>
  <c r="DF507" i="8"/>
  <c r="DF508" i="8"/>
  <c r="DF509" i="8"/>
  <c r="DF510" i="8"/>
  <c r="DF511" i="8"/>
  <c r="DF512" i="8"/>
  <c r="DF513" i="8"/>
  <c r="DF514" i="8"/>
  <c r="DF515" i="8"/>
  <c r="DF516" i="8"/>
  <c r="DF517" i="8"/>
  <c r="DF518" i="8"/>
  <c r="DF519" i="8"/>
  <c r="DF520" i="8"/>
  <c r="DF521" i="8"/>
  <c r="DF522" i="8"/>
  <c r="DF523" i="8"/>
  <c r="DF524" i="8"/>
  <c r="DF525" i="8"/>
  <c r="DF526" i="8"/>
  <c r="DF527" i="8"/>
  <c r="DF528" i="8"/>
  <c r="DF529" i="8"/>
  <c r="DF530" i="8"/>
  <c r="DF531" i="8"/>
  <c r="DF532" i="8"/>
  <c r="DF533" i="8"/>
  <c r="DF534" i="8"/>
  <c r="DF535" i="8"/>
  <c r="DF536" i="8"/>
  <c r="DF537" i="8"/>
  <c r="DF538" i="8"/>
  <c r="DF539" i="8"/>
  <c r="DF540" i="8"/>
  <c r="DF541" i="8"/>
  <c r="DF542" i="8"/>
  <c r="DF543" i="8"/>
  <c r="DF544" i="8"/>
  <c r="DF545" i="8"/>
  <c r="DF546" i="8"/>
  <c r="DF547" i="8"/>
  <c r="DF548" i="8"/>
  <c r="DF549" i="8"/>
  <c r="DF550" i="8"/>
  <c r="DF551" i="8"/>
  <c r="DF552" i="8"/>
  <c r="DF553" i="8"/>
  <c r="DF554" i="8"/>
  <c r="DF555" i="8"/>
  <c r="DF556" i="8"/>
  <c r="DF557" i="8"/>
  <c r="DF558" i="8"/>
  <c r="DF559" i="8"/>
  <c r="DF560" i="8"/>
  <c r="DF561" i="8"/>
  <c r="DF562" i="8"/>
  <c r="DF563" i="8"/>
  <c r="DF564" i="8"/>
  <c r="DF565" i="8"/>
  <c r="DF566" i="8"/>
  <c r="DF567" i="8"/>
  <c r="DF568" i="8"/>
  <c r="DF569" i="8"/>
  <c r="DF570" i="8"/>
  <c r="DF571" i="8"/>
  <c r="DF572" i="8"/>
  <c r="DF573" i="8"/>
  <c r="DF574" i="8"/>
  <c r="DF575" i="8"/>
  <c r="DF576" i="8"/>
  <c r="DF577" i="8"/>
  <c r="DF578" i="8"/>
  <c r="DF579" i="8"/>
  <c r="DF580" i="8"/>
  <c r="DF581" i="8"/>
  <c r="DF582" i="8"/>
  <c r="DF583" i="8"/>
  <c r="DF584" i="8"/>
  <c r="DF585" i="8"/>
  <c r="DF586" i="8"/>
  <c r="DF587" i="8"/>
  <c r="DF588" i="8"/>
  <c r="DF589" i="8"/>
  <c r="DF590" i="8"/>
  <c r="DF591" i="8"/>
  <c r="DF592" i="8"/>
  <c r="DF593" i="8"/>
  <c r="DF594" i="8"/>
  <c r="DF595" i="8"/>
  <c r="DF596" i="8"/>
  <c r="DF597" i="8"/>
  <c r="DF598" i="8"/>
  <c r="DF599" i="8"/>
  <c r="DF600" i="8"/>
  <c r="DF601" i="8"/>
  <c r="DF602" i="8"/>
  <c r="DF603" i="8"/>
  <c r="DF604" i="8"/>
  <c r="DF605" i="8"/>
  <c r="DF606" i="8"/>
  <c r="DF607" i="8"/>
  <c r="DF608" i="8"/>
  <c r="DF609" i="8"/>
  <c r="DF610" i="8"/>
  <c r="DF611" i="8"/>
  <c r="DF612" i="8"/>
  <c r="DF613" i="8"/>
  <c r="DF614" i="8"/>
  <c r="DF615" i="8"/>
  <c r="DF616" i="8"/>
  <c r="DF617" i="8"/>
  <c r="DF618" i="8"/>
  <c r="DF619" i="8"/>
  <c r="DF620" i="8"/>
  <c r="DF621" i="8"/>
  <c r="DF622" i="8"/>
  <c r="DF623" i="8"/>
  <c r="DF624" i="8"/>
  <c r="DF625" i="8"/>
  <c r="DF626" i="8"/>
  <c r="DF627" i="8"/>
  <c r="DF628" i="8"/>
  <c r="DF629" i="8"/>
  <c r="DF630" i="8"/>
  <c r="DF631" i="8"/>
  <c r="DF632" i="8"/>
  <c r="DF633" i="8"/>
  <c r="DF634" i="8"/>
  <c r="DF635" i="8"/>
  <c r="DF636" i="8"/>
  <c r="DF637" i="8"/>
  <c r="DF638" i="8"/>
  <c r="DF639" i="8"/>
  <c r="DF640" i="8"/>
  <c r="DF641" i="8"/>
  <c r="DF642" i="8"/>
  <c r="DF643" i="8"/>
  <c r="DF644" i="8"/>
  <c r="DF645" i="8"/>
  <c r="DF646" i="8"/>
  <c r="DF647" i="8"/>
  <c r="DF648" i="8"/>
  <c r="DF649" i="8"/>
  <c r="DF650" i="8"/>
  <c r="DF651" i="8"/>
  <c r="DF652" i="8"/>
  <c r="DF653" i="8"/>
  <c r="DF654" i="8"/>
  <c r="DF655" i="8"/>
  <c r="DF656" i="8"/>
  <c r="DF657" i="8"/>
  <c r="DF658" i="8"/>
  <c r="DF659" i="8"/>
  <c r="DF660" i="8"/>
  <c r="DF661" i="8"/>
  <c r="DF662" i="8"/>
  <c r="DF663" i="8"/>
  <c r="DF664" i="8"/>
  <c r="DF665" i="8"/>
  <c r="DF666" i="8"/>
  <c r="DF667" i="8"/>
  <c r="DF668" i="8"/>
  <c r="DF669" i="8"/>
  <c r="DF670" i="8"/>
  <c r="DF671" i="8"/>
  <c r="DF672" i="8"/>
  <c r="DF673" i="8"/>
  <c r="DF674" i="8"/>
  <c r="DF675" i="8"/>
  <c r="DF676" i="8"/>
  <c r="DF678" i="8"/>
  <c r="DF679" i="8"/>
  <c r="DF680" i="8"/>
  <c r="DF681" i="8"/>
  <c r="DF682" i="8"/>
  <c r="DF683" i="8"/>
  <c r="DF684" i="8"/>
  <c r="DF685" i="8"/>
  <c r="DF686" i="8"/>
  <c r="DF688" i="8"/>
  <c r="DF689" i="8"/>
  <c r="DF690" i="8"/>
  <c r="DF691" i="8"/>
  <c r="DF692" i="8"/>
  <c r="DF693" i="8"/>
  <c r="DF694" i="8"/>
  <c r="DF695" i="8"/>
  <c r="DF696" i="8"/>
  <c r="DF697" i="8"/>
  <c r="DF698" i="8"/>
  <c r="DF699" i="8"/>
  <c r="DF700" i="8"/>
  <c r="DF701" i="8"/>
  <c r="DF702" i="8"/>
  <c r="DF703" i="8"/>
  <c r="DF704" i="8"/>
  <c r="DF705" i="8"/>
  <c r="DF706" i="8"/>
  <c r="DF707" i="8"/>
  <c r="DF708" i="8"/>
  <c r="DF709" i="8"/>
  <c r="DF710" i="8"/>
  <c r="DF711" i="8"/>
  <c r="DF712" i="8"/>
  <c r="DF713" i="8"/>
  <c r="DF714" i="8"/>
  <c r="DF715" i="8"/>
  <c r="DF716" i="8"/>
  <c r="DF717" i="8"/>
  <c r="DF718" i="8"/>
  <c r="DF719" i="8"/>
  <c r="DF720" i="8"/>
  <c r="DF721" i="8"/>
  <c r="DF722" i="8"/>
  <c r="DF723" i="8"/>
  <c r="DF724" i="8"/>
  <c r="DF725" i="8"/>
  <c r="DV725" i="8" s="1"/>
  <c r="DF726" i="8"/>
  <c r="DV726" i="8" s="1"/>
  <c r="DF727" i="8"/>
  <c r="DF728" i="8"/>
  <c r="DV728" i="8" s="1"/>
  <c r="DF730" i="8"/>
  <c r="DV730" i="8" s="1"/>
  <c r="DF731" i="8"/>
  <c r="DV731" i="8" s="1"/>
  <c r="DF732" i="8"/>
  <c r="DV732" i="8" s="1"/>
  <c r="DF733" i="8"/>
  <c r="DV733" i="8" s="1"/>
  <c r="DF734" i="8"/>
  <c r="DV734" i="8" s="1"/>
  <c r="DF736" i="8"/>
  <c r="DV736" i="8" s="1"/>
  <c r="DF739" i="8"/>
  <c r="DV739" i="8" s="1"/>
  <c r="DF737" i="8"/>
  <c r="DV737" i="8" s="1"/>
  <c r="DF738" i="8"/>
  <c r="DV738" i="8" s="1"/>
  <c r="DF740" i="8"/>
  <c r="DV740" i="8" s="1"/>
  <c r="DF742" i="8"/>
  <c r="DV742" i="8" s="1"/>
  <c r="DF743" i="8"/>
  <c r="DV743" i="8" s="1"/>
  <c r="DF744" i="8"/>
  <c r="DV744" i="8" s="1"/>
  <c r="DF745" i="8"/>
  <c r="DV745" i="8" s="1"/>
  <c r="DF746" i="8"/>
  <c r="DV746" i="8" s="1"/>
  <c r="DF747" i="8"/>
  <c r="DV747" i="8" s="1"/>
  <c r="DF748" i="8"/>
  <c r="DV748" i="8" s="1"/>
  <c r="DF749" i="8"/>
  <c r="DV749" i="8" s="1"/>
  <c r="DF750" i="8"/>
  <c r="DV750" i="8" s="1"/>
  <c r="DF751" i="8"/>
  <c r="DV751" i="8" s="1"/>
  <c r="DF752" i="8"/>
  <c r="DV752" i="8" s="1"/>
  <c r="DF753" i="8"/>
  <c r="DV753" i="8" s="1"/>
  <c r="DF754" i="8"/>
  <c r="DV754" i="8" s="1"/>
  <c r="DF755" i="8"/>
  <c r="DV755" i="8" s="1"/>
  <c r="DF756" i="8"/>
  <c r="DV756" i="8" s="1"/>
  <c r="DF757" i="8"/>
  <c r="DV757" i="8" s="1"/>
  <c r="DF758" i="8"/>
  <c r="DV758" i="8" s="1"/>
  <c r="DF759" i="8"/>
  <c r="DV759" i="8" s="1"/>
  <c r="DF760" i="8"/>
  <c r="DV760" i="8" s="1"/>
  <c r="DF761" i="8"/>
  <c r="DV761" i="8" s="1"/>
  <c r="DF762" i="8"/>
  <c r="DV762" i="8" s="1"/>
  <c r="DF763" i="8"/>
  <c r="DV763" i="8" s="1"/>
  <c r="DF764" i="8"/>
  <c r="DV764" i="8" s="1"/>
  <c r="DF766" i="8"/>
  <c r="DV766" i="8" s="1"/>
  <c r="DF767" i="8"/>
  <c r="DV767" i="8" s="1"/>
  <c r="DF768" i="8"/>
  <c r="DV768" i="8" s="1"/>
  <c r="DF770" i="8"/>
  <c r="DV770" i="8" s="1"/>
  <c r="DF771" i="8"/>
  <c r="DV771" i="8" s="1"/>
  <c r="DF773" i="8"/>
  <c r="DV773" i="8" s="1"/>
  <c r="DF774" i="8"/>
  <c r="DV774" i="8" s="1"/>
  <c r="DF775" i="8"/>
  <c r="DV775" i="8" s="1"/>
  <c r="DF776" i="8"/>
  <c r="DV776" i="8" s="1"/>
  <c r="DF777" i="8"/>
  <c r="DV777" i="8" s="1"/>
  <c r="DF778" i="8"/>
  <c r="DV778" i="8" s="1"/>
  <c r="DF779" i="8"/>
  <c r="DV779" i="8" s="1"/>
  <c r="DF780" i="8"/>
  <c r="DV780" i="8" s="1"/>
  <c r="DF781" i="8"/>
  <c r="DV781" i="8" s="1"/>
  <c r="DF782" i="8"/>
  <c r="DV782" i="8" s="1"/>
  <c r="DF783" i="8"/>
  <c r="DV783" i="8" s="1"/>
  <c r="DF784" i="8"/>
  <c r="DV784" i="8" s="1"/>
  <c r="DF785" i="8"/>
  <c r="DV785" i="8" s="1"/>
  <c r="DF786" i="8"/>
  <c r="DV786" i="8" s="1"/>
  <c r="DF787" i="8"/>
  <c r="DV787" i="8" s="1"/>
  <c r="DF788" i="8"/>
  <c r="DV788" i="8" s="1"/>
  <c r="DF789" i="8"/>
  <c r="DV789" i="8" s="1"/>
  <c r="DF790" i="8"/>
  <c r="DV790" i="8" s="1"/>
  <c r="DF791" i="8"/>
  <c r="DV791" i="8" s="1"/>
  <c r="DF792" i="8"/>
  <c r="DV792" i="8" s="1"/>
  <c r="DF793" i="8"/>
  <c r="DV793" i="8" s="1"/>
  <c r="DF794" i="8"/>
  <c r="DV794" i="8" s="1"/>
  <c r="DF795" i="8"/>
  <c r="DV795" i="8" s="1"/>
  <c r="DF796" i="8"/>
  <c r="DV796" i="8" s="1"/>
  <c r="DF797" i="8"/>
  <c r="DV797" i="8" s="1"/>
  <c r="DF798" i="8"/>
  <c r="DV798" i="8" s="1"/>
  <c r="DF799" i="8"/>
  <c r="DV799" i="8" s="1"/>
  <c r="DF800" i="8"/>
  <c r="DV800" i="8" s="1"/>
  <c r="DF801" i="8"/>
  <c r="DV801" i="8" s="1"/>
  <c r="DF802" i="8"/>
  <c r="DV802" i="8" s="1"/>
  <c r="DF805" i="8"/>
  <c r="DV805" i="8" s="1"/>
  <c r="DF806" i="8"/>
  <c r="DV806" i="8" s="1"/>
  <c r="DF807" i="8"/>
  <c r="DV807" i="8" s="1"/>
  <c r="DF808" i="8"/>
  <c r="DV808" i="8" s="1"/>
  <c r="DF809" i="8"/>
  <c r="DV809" i="8" s="1"/>
  <c r="DF810" i="8"/>
  <c r="DV810" i="8" s="1"/>
  <c r="DF811" i="8"/>
  <c r="DV811" i="8" s="1"/>
  <c r="DF812" i="8"/>
  <c r="DV812" i="8" s="1"/>
  <c r="DF813" i="8"/>
  <c r="DV813" i="8" s="1"/>
  <c r="DF814" i="8"/>
  <c r="DV814" i="8" s="1"/>
  <c r="DF815" i="8"/>
  <c r="DV815" i="8" s="1"/>
  <c r="DF816" i="8"/>
  <c r="DV816" i="8" s="1"/>
  <c r="DF817" i="8"/>
  <c r="DV817" i="8" s="1"/>
  <c r="DF818" i="8"/>
  <c r="DV818" i="8" s="1"/>
  <c r="DF819" i="8"/>
  <c r="DV819" i="8" s="1"/>
  <c r="DF820" i="8"/>
  <c r="DV820" i="8" s="1"/>
  <c r="DF821" i="8"/>
  <c r="DV821" i="8" s="1"/>
  <c r="DF822" i="8"/>
  <c r="DV822" i="8" s="1"/>
  <c r="DF823" i="8"/>
  <c r="DV823" i="8" s="1"/>
  <c r="DF824" i="8"/>
  <c r="DV824" i="8" s="1"/>
  <c r="DF825" i="8"/>
  <c r="DV825" i="8" s="1"/>
  <c r="DF826" i="8"/>
  <c r="DV826" i="8" s="1"/>
  <c r="DF827" i="8"/>
  <c r="DV827" i="8" s="1"/>
  <c r="DF828" i="8"/>
  <c r="DV828" i="8" s="1"/>
  <c r="DF829" i="8"/>
  <c r="DV829" i="8" s="1"/>
  <c r="DF830" i="8"/>
  <c r="DV830" i="8" s="1"/>
  <c r="DF831" i="8"/>
  <c r="DV831" i="8" s="1"/>
  <c r="DF832" i="8"/>
  <c r="DV832" i="8" s="1"/>
  <c r="DF833" i="8"/>
  <c r="DV833" i="8" s="1"/>
  <c r="DF834" i="8"/>
  <c r="DV834" i="8" s="1"/>
  <c r="DF835" i="8"/>
  <c r="DV835" i="8" s="1"/>
  <c r="DF836" i="8"/>
  <c r="DV836" i="8" s="1"/>
  <c r="DF837" i="8"/>
  <c r="DV837" i="8" s="1"/>
  <c r="DF838" i="8"/>
  <c r="DV838" i="8" s="1"/>
  <c r="DF841" i="8"/>
  <c r="DV841" i="8" s="1"/>
  <c r="DF839" i="8"/>
  <c r="DV839" i="8" s="1"/>
  <c r="DF840" i="8"/>
  <c r="DV840" i="8" s="1"/>
  <c r="DF842" i="8"/>
  <c r="DV842" i="8" s="1"/>
  <c r="DF843" i="8"/>
  <c r="DV843" i="8" s="1"/>
  <c r="DF844" i="8"/>
  <c r="DV844" i="8" s="1"/>
  <c r="DF845" i="8"/>
  <c r="DV845" i="8" s="1"/>
  <c r="DF846" i="8"/>
  <c r="DV846" i="8" s="1"/>
  <c r="DF847" i="8"/>
  <c r="DV847" i="8" s="1"/>
  <c r="DF848" i="8"/>
  <c r="DV848" i="8" s="1"/>
  <c r="DF849" i="8"/>
  <c r="DV849" i="8" s="1"/>
  <c r="DF850" i="8"/>
  <c r="DV850" i="8" s="1"/>
  <c r="DF851" i="8"/>
  <c r="DV851" i="8" s="1"/>
  <c r="DF852" i="8"/>
  <c r="DV852" i="8" s="1"/>
  <c r="DF853" i="8"/>
  <c r="DV853" i="8" s="1"/>
  <c r="DF854" i="8"/>
  <c r="DV854" i="8" s="1"/>
  <c r="DF855" i="8"/>
  <c r="DV855" i="8" s="1"/>
  <c r="DF856" i="8"/>
  <c r="DV856" i="8" s="1"/>
  <c r="DF858" i="8"/>
  <c r="DV858" i="8" s="1"/>
  <c r="DF859" i="8"/>
  <c r="DV859" i="8" s="1"/>
  <c r="DF860" i="8"/>
  <c r="DV860" i="8" s="1"/>
  <c r="DF861" i="8"/>
  <c r="DV861" i="8" s="1"/>
  <c r="DF862" i="8"/>
  <c r="DV862" i="8" s="1"/>
  <c r="DF863" i="8"/>
  <c r="DV863" i="8" s="1"/>
  <c r="DF864" i="8"/>
  <c r="DV864" i="8" s="1"/>
  <c r="DF865" i="8"/>
  <c r="DV865" i="8" s="1"/>
  <c r="DF866" i="8"/>
  <c r="DV866" i="8" s="1"/>
  <c r="DF867" i="8"/>
  <c r="DV867" i="8" s="1"/>
  <c r="DF868" i="8"/>
  <c r="DV868" i="8" s="1"/>
  <c r="DF869" i="8"/>
  <c r="DV869" i="8" s="1"/>
  <c r="DF870" i="8"/>
  <c r="DV870" i="8" s="1"/>
  <c r="DF872" i="8"/>
  <c r="DV872" i="8" s="1"/>
  <c r="DF873" i="8"/>
  <c r="DV873" i="8" s="1"/>
  <c r="DF874" i="8"/>
  <c r="DV874" i="8" s="1"/>
  <c r="DF875" i="8"/>
  <c r="DV875" i="8" s="1"/>
  <c r="DF876" i="8"/>
  <c r="DV876" i="8" s="1"/>
  <c r="DF877" i="8"/>
  <c r="DV877" i="8" s="1"/>
  <c r="DF879" i="8"/>
  <c r="DV879" i="8" s="1"/>
  <c r="DF880" i="8"/>
  <c r="DV880" i="8" s="1"/>
  <c r="DF881" i="8"/>
  <c r="DV881" i="8" s="1"/>
  <c r="DF882" i="8"/>
  <c r="DV882" i="8" s="1"/>
  <c r="DF883" i="8"/>
  <c r="DV883" i="8" s="1"/>
  <c r="DF884" i="8"/>
  <c r="DV884" i="8" s="1"/>
  <c r="DF885" i="8"/>
  <c r="DV885" i="8" s="1"/>
  <c r="DF886" i="8"/>
  <c r="DV886" i="8" s="1"/>
  <c r="DF889" i="8"/>
  <c r="DV889" i="8" s="1"/>
  <c r="DF891" i="8"/>
  <c r="DV891" i="8" s="1"/>
  <c r="DF892" i="8"/>
  <c r="DV892" i="8" s="1"/>
  <c r="DF893" i="8"/>
  <c r="DV893" i="8" s="1"/>
  <c r="DF894" i="8"/>
  <c r="DV894" i="8" s="1"/>
  <c r="DF895" i="8"/>
  <c r="DV895" i="8" s="1"/>
  <c r="DF896" i="8"/>
  <c r="DV896" i="8" s="1"/>
  <c r="DF897" i="8"/>
  <c r="DV897" i="8" s="1"/>
  <c r="DF898" i="8"/>
  <c r="DV898" i="8" s="1"/>
  <c r="DF899" i="8"/>
  <c r="DV899" i="8" s="1"/>
  <c r="DF900" i="8"/>
  <c r="DV900" i="8" s="1"/>
  <c r="DF901" i="8"/>
  <c r="DV901" i="8" s="1"/>
  <c r="DF903" i="8"/>
  <c r="DV903" i="8" s="1"/>
  <c r="DF904" i="8"/>
  <c r="DV904" i="8" s="1"/>
  <c r="DF907" i="8"/>
  <c r="DV907" i="8" s="1"/>
  <c r="DF908" i="8"/>
  <c r="DV908" i="8" s="1"/>
  <c r="DF910" i="8"/>
  <c r="DV910" i="8" s="1"/>
  <c r="DF912" i="8"/>
  <c r="DV912" i="8" s="1"/>
  <c r="DF914" i="8"/>
  <c r="DV914" i="8" s="1"/>
  <c r="DF915" i="8"/>
  <c r="DV915" i="8" s="1"/>
  <c r="DF916" i="8"/>
  <c r="DV916" i="8" s="1"/>
  <c r="DF917" i="8"/>
  <c r="DV917" i="8" s="1"/>
  <c r="DF918" i="8"/>
  <c r="DV918" i="8" s="1"/>
  <c r="DF919" i="8"/>
  <c r="DV919" i="8" s="1"/>
  <c r="DF920" i="8"/>
  <c r="DV920" i="8" s="1"/>
  <c r="DF921" i="8"/>
  <c r="DV921" i="8" s="1"/>
  <c r="DF922" i="8"/>
  <c r="DV922" i="8" s="1"/>
  <c r="DF923" i="8"/>
  <c r="DV923" i="8" s="1"/>
  <c r="DF924" i="8"/>
  <c r="DV924" i="8" s="1"/>
  <c r="DF925" i="8"/>
  <c r="DV925" i="8" s="1"/>
  <c r="DF929" i="8"/>
  <c r="DV929" i="8" s="1"/>
  <c r="DF930" i="8"/>
  <c r="DV930" i="8" s="1"/>
  <c r="DF931" i="8"/>
  <c r="DV931" i="8" s="1"/>
  <c r="DF932" i="8"/>
  <c r="DV932" i="8" s="1"/>
  <c r="DF933" i="8"/>
  <c r="DV933" i="8" s="1"/>
  <c r="DF934" i="8"/>
  <c r="DV934" i="8" s="1"/>
  <c r="DF935" i="8"/>
  <c r="DV935" i="8" s="1"/>
  <c r="DF936" i="8"/>
  <c r="DV936" i="8" s="1"/>
  <c r="DF937" i="8"/>
  <c r="DV937" i="8" s="1"/>
  <c r="DF938" i="8"/>
  <c r="DV938" i="8" s="1"/>
  <c r="DF939" i="8"/>
  <c r="DV939" i="8" s="1"/>
  <c r="DF940" i="8"/>
  <c r="DV940" i="8" s="1"/>
  <c r="DF941" i="8"/>
  <c r="DV941" i="8" s="1"/>
  <c r="DF942" i="8"/>
  <c r="DV942" i="8" s="1"/>
  <c r="DF943" i="8"/>
  <c r="DV943" i="8" s="1"/>
  <c r="DF944" i="8"/>
  <c r="DV944" i="8" s="1"/>
  <c r="DF947" i="8"/>
  <c r="DV947" i="8" s="1"/>
  <c r="DF948" i="8"/>
  <c r="DV948" i="8" s="1"/>
  <c r="DF950" i="8"/>
  <c r="DV950" i="8" s="1"/>
  <c r="DF951" i="8"/>
  <c r="DV951" i="8" s="1"/>
  <c r="DF952" i="8"/>
  <c r="DV952" i="8" s="1"/>
  <c r="DF953" i="8"/>
  <c r="DV953" i="8" s="1"/>
  <c r="DF956" i="8"/>
  <c r="DV956" i="8" s="1"/>
  <c r="DF958" i="8"/>
  <c r="DV958" i="8" s="1"/>
  <c r="DF959" i="8"/>
  <c r="DV959" i="8" s="1"/>
  <c r="DF960" i="8"/>
  <c r="DV960" i="8" s="1"/>
  <c r="DF965" i="8"/>
  <c r="DV965" i="8" s="1"/>
  <c r="DF966" i="8"/>
  <c r="DV966" i="8" s="1"/>
  <c r="DF970" i="8"/>
  <c r="DV970" i="8" s="1"/>
  <c r="DF971" i="8"/>
  <c r="DV971" i="8" s="1"/>
  <c r="DF973" i="8"/>
  <c r="DV973" i="8" s="1"/>
  <c r="DF974" i="8"/>
  <c r="DV974" i="8" s="1"/>
  <c r="DF976" i="8"/>
  <c r="DV976" i="8" s="1"/>
  <c r="DF977" i="8"/>
  <c r="DV977" i="8" s="1"/>
  <c r="DF979" i="8"/>
  <c r="DV979" i="8" s="1"/>
  <c r="DF980" i="8"/>
  <c r="DV980" i="8" s="1"/>
  <c r="DF981" i="8"/>
  <c r="DV981" i="8" s="1"/>
  <c r="DF983" i="8"/>
  <c r="DV983" i="8" s="1"/>
  <c r="DF984" i="8"/>
  <c r="DV984" i="8" s="1"/>
  <c r="DF985" i="8"/>
  <c r="DV985" i="8" s="1"/>
  <c r="DF987" i="8"/>
  <c r="DV987" i="8" s="1"/>
  <c r="DF1008" i="8"/>
  <c r="DV1008" i="8" s="1"/>
  <c r="DF1013" i="8"/>
  <c r="DV1013" i="8" s="1"/>
  <c r="DF1014" i="8"/>
  <c r="DV1014" i="8" s="1"/>
  <c r="DF1015" i="8"/>
  <c r="DV1015" i="8" s="1"/>
  <c r="DF1016" i="8"/>
  <c r="DV1016" i="8" s="1"/>
  <c r="DF1017" i="8"/>
  <c r="DV1017" i="8" s="1"/>
  <c r="DF1018" i="8"/>
  <c r="DV1018" i="8" s="1"/>
  <c r="DF1020" i="8"/>
  <c r="DV1020" i="8" s="1"/>
  <c r="DF1022" i="8"/>
  <c r="DV1022" i="8" s="1"/>
  <c r="DF1026" i="8"/>
  <c r="DV1026" i="8" s="1"/>
  <c r="DF1027" i="8"/>
  <c r="DV1027" i="8" s="1"/>
  <c r="DF1031" i="8"/>
  <c r="DV1031" i="8" s="1"/>
  <c r="DF1032" i="8"/>
  <c r="DV1032" i="8" s="1"/>
  <c r="DF1033" i="8"/>
  <c r="DV1033" i="8" s="1"/>
  <c r="DF1036" i="8"/>
  <c r="DV1036" i="8" s="1"/>
  <c r="DF1039" i="8"/>
  <c r="DV1039" i="8" s="1"/>
  <c r="DF1040" i="8"/>
  <c r="DV1040" i="8" s="1"/>
  <c r="DF1058" i="8"/>
  <c r="DV1058" i="8" s="1"/>
  <c r="DF1059" i="8"/>
  <c r="DV1059" i="8" s="1"/>
  <c r="DF1064" i="8"/>
  <c r="DV1064" i="8" s="1"/>
  <c r="DF1074" i="8"/>
  <c r="DV1074" i="8" s="1"/>
  <c r="DF1075" i="8"/>
  <c r="DV1075" i="8" s="1"/>
  <c r="DF1131" i="8"/>
  <c r="DV1131" i="8" s="1"/>
  <c r="DF1132" i="8"/>
  <c r="DV1132" i="8" s="1"/>
  <c r="DF1133" i="8"/>
  <c r="DV1133" i="8" s="1"/>
  <c r="DF1134" i="8"/>
  <c r="DV1134" i="8" s="1"/>
  <c r="DF1135" i="8"/>
  <c r="DV1135" i="8" s="1"/>
  <c r="DF1136" i="8"/>
  <c r="DV1136" i="8" s="1"/>
  <c r="DF1137" i="8"/>
  <c r="DV1137" i="8" s="1"/>
  <c r="DF1138" i="8"/>
  <c r="DV1138" i="8" s="1"/>
  <c r="DF1140" i="8"/>
  <c r="DV1140" i="8" s="1"/>
  <c r="DF1141" i="8"/>
  <c r="DV1141" i="8" s="1"/>
  <c r="DF1142" i="8"/>
  <c r="DV1142" i="8" s="1"/>
  <c r="DF1143" i="8"/>
  <c r="DV1143" i="8" s="1"/>
  <c r="DF1144" i="8"/>
  <c r="DV1144" i="8" s="1"/>
  <c r="DF1145" i="8"/>
  <c r="DV1145" i="8" s="1"/>
  <c r="DF1146" i="8"/>
  <c r="DV1146" i="8" s="1"/>
  <c r="DF1751" i="8"/>
  <c r="DV1751" i="8" s="1"/>
  <c r="DF1147" i="8"/>
  <c r="DV1147" i="8" s="1"/>
  <c r="DF1152" i="8"/>
  <c r="DV1152" i="8" s="1"/>
  <c r="DF1155" i="8"/>
  <c r="DV1155" i="8" s="1"/>
  <c r="DF1159" i="8"/>
  <c r="DV1159" i="8" s="1"/>
  <c r="DF1160" i="8"/>
  <c r="DV1160" i="8" s="1"/>
  <c r="DF1164" i="8"/>
  <c r="DV1164" i="8" s="1"/>
  <c r="DF1167" i="8"/>
  <c r="DV1167" i="8" s="1"/>
  <c r="DF1170" i="8"/>
  <c r="DV1170" i="8" s="1"/>
  <c r="DF1171" i="8"/>
  <c r="DV1171" i="8" s="1"/>
  <c r="DF1186" i="8"/>
  <c r="DV1186" i="8" s="1"/>
  <c r="DF1189" i="8"/>
  <c r="DV1189" i="8" s="1"/>
  <c r="DF1192" i="8"/>
  <c r="DV1192" i="8" s="1"/>
  <c r="DF1193" i="8"/>
  <c r="DV1193" i="8" s="1"/>
  <c r="DF1238" i="8"/>
  <c r="DV1238" i="8" s="1"/>
  <c r="DF1241" i="8"/>
  <c r="DV1241" i="8" s="1"/>
  <c r="DF1244" i="8"/>
  <c r="DV1244" i="8" s="1"/>
  <c r="DF1250" i="8"/>
  <c r="DF1505" i="8"/>
  <c r="DV1505" i="8" s="1"/>
  <c r="DF1541" i="8"/>
  <c r="DV1541" i="8" s="1"/>
  <c r="DF1551" i="8"/>
  <c r="DV1551" i="8" s="1"/>
  <c r="DF1552" i="8"/>
  <c r="DV1552" i="8" s="1"/>
  <c r="DF1553" i="8"/>
  <c r="DV1553" i="8" s="1"/>
  <c r="DF1554" i="8"/>
  <c r="DV1554" i="8" s="1"/>
  <c r="DF1555" i="8"/>
  <c r="DV1555" i="8" s="1"/>
  <c r="DF1556" i="8"/>
  <c r="DV1556" i="8" s="1"/>
  <c r="DF1557" i="8"/>
  <c r="DV1557" i="8" s="1"/>
  <c r="DF1558" i="8"/>
  <c r="DV1558" i="8" s="1"/>
  <c r="DF1559" i="8"/>
  <c r="DV1559" i="8" s="1"/>
  <c r="DF1560" i="8"/>
  <c r="DV1560" i="8" s="1"/>
  <c r="DF1561" i="8"/>
  <c r="DV1561" i="8" s="1"/>
  <c r="DF1562" i="8"/>
  <c r="DV1562" i="8" s="1"/>
  <c r="DF1563" i="8"/>
  <c r="DV1563" i="8" s="1"/>
  <c r="DF1564" i="8"/>
  <c r="DV1564" i="8" s="1"/>
  <c r="DF1565" i="8"/>
  <c r="DF1566" i="8"/>
  <c r="DV1566" i="8" s="1"/>
  <c r="DF1567" i="8"/>
  <c r="DV1567" i="8" s="1"/>
  <c r="DF1568" i="8"/>
  <c r="DV1568" i="8" s="1"/>
  <c r="DF1569" i="8"/>
  <c r="DV1569" i="8" s="1"/>
  <c r="DF1570" i="8"/>
  <c r="DV1570" i="8" s="1"/>
  <c r="DF1571" i="8"/>
  <c r="DV1571" i="8" s="1"/>
  <c r="DF1572" i="8"/>
  <c r="DV1572" i="8" s="1"/>
  <c r="DF1573" i="8"/>
  <c r="DV1573" i="8" s="1"/>
  <c r="DF1578" i="8"/>
  <c r="DV1578" i="8" s="1"/>
  <c r="DF1582" i="8"/>
  <c r="DV1582" i="8" s="1"/>
  <c r="DF1583" i="8"/>
  <c r="DV1583" i="8" s="1"/>
  <c r="DF1584" i="8"/>
  <c r="DV1584" i="8" s="1"/>
  <c r="DF1585" i="8"/>
  <c r="DV1585" i="8" s="1"/>
  <c r="DF1587" i="8"/>
  <c r="DV1587" i="8" s="1"/>
  <c r="DF1588" i="8"/>
  <c r="DV1588" i="8" s="1"/>
  <c r="DF1589" i="8"/>
  <c r="DV1589" i="8" s="1"/>
  <c r="DF1590" i="8"/>
  <c r="DV1590" i="8" s="1"/>
  <c r="DF1591" i="8"/>
  <c r="DV1591" i="8" s="1"/>
  <c r="DF1592" i="8"/>
  <c r="DV1592" i="8" s="1"/>
  <c r="DF1593" i="8"/>
  <c r="DV1593" i="8" s="1"/>
  <c r="DF1594" i="8"/>
  <c r="DV1594" i="8" s="1"/>
  <c r="DF1595" i="8"/>
  <c r="DV1595" i="8" s="1"/>
  <c r="DF1596" i="8"/>
  <c r="DV1596" i="8" s="1"/>
  <c r="DF1597" i="8"/>
  <c r="DV1597" i="8" s="1"/>
  <c r="DF1602" i="8"/>
  <c r="DV1602" i="8" s="1"/>
  <c r="DF1598" i="8"/>
  <c r="DV1598" i="8" s="1"/>
  <c r="DF1599" i="8"/>
  <c r="DV1599" i="8" s="1"/>
  <c r="DF1600" i="8"/>
  <c r="DV1600" i="8" s="1"/>
  <c r="DF1601" i="8"/>
  <c r="DV1601" i="8" s="1"/>
  <c r="DF1603" i="8"/>
  <c r="DV1603" i="8" s="1"/>
  <c r="DF1604" i="8"/>
  <c r="DV1604" i="8" s="1"/>
  <c r="DF1605" i="8"/>
  <c r="DV1605" i="8" s="1"/>
  <c r="DF1606" i="8"/>
  <c r="DV1606" i="8" s="1"/>
  <c r="DF1607" i="8"/>
  <c r="DV1607" i="8" s="1"/>
  <c r="DF1608" i="8"/>
  <c r="DV1608" i="8" s="1"/>
  <c r="DF1609" i="8"/>
  <c r="DV1609" i="8" s="1"/>
  <c r="DF1610" i="8"/>
  <c r="DV1610" i="8" s="1"/>
  <c r="DF1611" i="8"/>
  <c r="DV1611" i="8" s="1"/>
  <c r="DF1612" i="8"/>
  <c r="DV1612" i="8" s="1"/>
  <c r="DF1613" i="8"/>
  <c r="DV1613" i="8" s="1"/>
  <c r="DF1614" i="8"/>
  <c r="DV1614" i="8" s="1"/>
  <c r="DF1615" i="8"/>
  <c r="DV1615" i="8" s="1"/>
  <c r="DF1616" i="8"/>
  <c r="DV1616" i="8" s="1"/>
  <c r="DF1617" i="8"/>
  <c r="DV1617" i="8" s="1"/>
  <c r="DF1618" i="8"/>
  <c r="DV1618" i="8" s="1"/>
  <c r="DF1619" i="8"/>
  <c r="DV1619" i="8" s="1"/>
  <c r="DF1620" i="8"/>
  <c r="DV1620" i="8" s="1"/>
  <c r="DF1621" i="8"/>
  <c r="DV1621" i="8" s="1"/>
  <c r="DF1622" i="8"/>
  <c r="DV1622" i="8" s="1"/>
  <c r="DF1623" i="8"/>
  <c r="DV1623" i="8" s="1"/>
  <c r="DF1624" i="8"/>
  <c r="DV1624" i="8" s="1"/>
  <c r="DF1625" i="8"/>
  <c r="DV1625" i="8" s="1"/>
  <c r="DF1626" i="8"/>
  <c r="DV1626" i="8" s="1"/>
  <c r="DF1627" i="8"/>
  <c r="DV1627" i="8" s="1"/>
  <c r="DF1628" i="8"/>
  <c r="DV1628" i="8" s="1"/>
  <c r="DF1629" i="8"/>
  <c r="DV1629" i="8" s="1"/>
  <c r="DF1631" i="8"/>
  <c r="DV1631" i="8" s="1"/>
  <c r="DF4" i="8"/>
  <c r="DC5" i="8"/>
  <c r="DC6" i="8"/>
  <c r="DC7" i="8"/>
  <c r="DC8" i="8"/>
  <c r="DC9" i="8"/>
  <c r="DC10" i="8"/>
  <c r="DC11" i="8"/>
  <c r="DC12" i="8"/>
  <c r="DC13" i="8"/>
  <c r="DC14" i="8"/>
  <c r="DC15" i="8"/>
  <c r="DC16" i="8"/>
  <c r="DC17" i="8"/>
  <c r="DC18" i="8"/>
  <c r="DC19" i="8"/>
  <c r="DC20" i="8"/>
  <c r="DC21" i="8"/>
  <c r="DC22" i="8"/>
  <c r="DC23" i="8"/>
  <c r="DC24" i="8"/>
  <c r="DC25" i="8"/>
  <c r="DC26" i="8"/>
  <c r="DC27" i="8"/>
  <c r="DC28" i="8"/>
  <c r="DC29" i="8"/>
  <c r="DC30" i="8"/>
  <c r="DC31" i="8"/>
  <c r="DC32" i="8"/>
  <c r="DC33" i="8"/>
  <c r="DC34" i="8"/>
  <c r="DC35" i="8"/>
  <c r="DC36" i="8"/>
  <c r="DC37" i="8"/>
  <c r="DC38" i="8"/>
  <c r="DC39" i="8"/>
  <c r="DD39" i="8"/>
  <c r="DC40" i="8"/>
  <c r="DC41" i="8"/>
  <c r="DC42" i="8"/>
  <c r="DC43" i="8"/>
  <c r="DC44" i="8"/>
  <c r="DC45" i="8"/>
  <c r="DC46" i="8"/>
  <c r="DC47" i="8"/>
  <c r="DC48" i="8"/>
  <c r="DC49" i="8"/>
  <c r="DC50" i="8"/>
  <c r="DC51" i="8"/>
  <c r="DC52" i="8"/>
  <c r="DC53" i="8"/>
  <c r="DC54" i="8"/>
  <c r="DC55" i="8"/>
  <c r="DC56" i="8"/>
  <c r="DC57" i="8"/>
  <c r="DC58" i="8"/>
  <c r="DC59" i="8"/>
  <c r="DC60" i="8"/>
  <c r="DC61" i="8"/>
  <c r="DC62" i="8"/>
  <c r="DC63" i="8"/>
  <c r="DC64" i="8"/>
  <c r="DC65" i="8"/>
  <c r="DC66" i="8"/>
  <c r="DC67" i="8"/>
  <c r="DC68" i="8"/>
  <c r="DC69" i="8"/>
  <c r="DC70" i="8"/>
  <c r="DC71" i="8"/>
  <c r="DC72" i="8"/>
  <c r="DC73" i="8"/>
  <c r="DC74" i="8"/>
  <c r="DC75" i="8"/>
  <c r="DC76" i="8"/>
  <c r="DC77" i="8"/>
  <c r="DC78" i="8"/>
  <c r="DC79" i="8"/>
  <c r="DC80" i="8"/>
  <c r="DC81" i="8"/>
  <c r="DC82" i="8"/>
  <c r="DC83" i="8"/>
  <c r="DC84" i="8"/>
  <c r="DC85" i="8"/>
  <c r="DC86" i="8"/>
  <c r="DC87" i="8"/>
  <c r="DC88" i="8"/>
  <c r="DC89" i="8"/>
  <c r="DC90" i="8"/>
  <c r="DC91" i="8"/>
  <c r="DC92" i="8"/>
  <c r="DC93" i="8"/>
  <c r="DC94" i="8"/>
  <c r="DC95" i="8"/>
  <c r="DC96" i="8"/>
  <c r="DC97" i="8"/>
  <c r="DC98" i="8"/>
  <c r="DC99" i="8"/>
  <c r="DC100" i="8"/>
  <c r="DC101" i="8"/>
  <c r="DC102" i="8"/>
  <c r="DC103" i="8"/>
  <c r="DC104" i="8"/>
  <c r="DC105" i="8"/>
  <c r="DC106" i="8"/>
  <c r="DC107" i="8"/>
  <c r="DC108" i="8"/>
  <c r="DC109" i="8"/>
  <c r="DC110" i="8"/>
  <c r="DC111" i="8"/>
  <c r="DC112" i="8"/>
  <c r="DC113" i="8"/>
  <c r="DC114" i="8"/>
  <c r="DC115" i="8"/>
  <c r="DC116" i="8"/>
  <c r="DC117" i="8"/>
  <c r="DC118" i="8"/>
  <c r="DC119" i="8"/>
  <c r="DC120" i="8"/>
  <c r="DC121" i="8"/>
  <c r="DC122" i="8"/>
  <c r="DC123" i="8"/>
  <c r="DC124" i="8"/>
  <c r="DC125" i="8"/>
  <c r="DC126" i="8"/>
  <c r="DC127" i="8"/>
  <c r="DC128" i="8"/>
  <c r="DC129" i="8"/>
  <c r="DC130" i="8"/>
  <c r="DC131" i="8"/>
  <c r="DC132" i="8"/>
  <c r="DC133" i="8"/>
  <c r="DC134" i="8"/>
  <c r="DC135" i="8"/>
  <c r="DC136" i="8"/>
  <c r="DC137" i="8"/>
  <c r="DC138" i="8"/>
  <c r="DC139" i="8"/>
  <c r="DC140" i="8"/>
  <c r="DC141" i="8"/>
  <c r="DC142" i="8"/>
  <c r="DC143" i="8"/>
  <c r="DC144" i="8"/>
  <c r="DC145" i="8"/>
  <c r="DC146" i="8"/>
  <c r="DC147" i="8"/>
  <c r="DC148" i="8"/>
  <c r="DC149" i="8"/>
  <c r="DC150" i="8"/>
  <c r="DC151" i="8"/>
  <c r="DC152" i="8"/>
  <c r="DC153" i="8"/>
  <c r="DC154" i="8"/>
  <c r="DC155" i="8"/>
  <c r="DC156" i="8"/>
  <c r="DC157" i="8"/>
  <c r="DC158" i="8"/>
  <c r="DC159" i="8"/>
  <c r="DC160" i="8"/>
  <c r="DC161" i="8"/>
  <c r="DC162" i="8"/>
  <c r="DC163" i="8"/>
  <c r="DC164" i="8"/>
  <c r="DC165" i="8"/>
  <c r="DC166" i="8"/>
  <c r="DC167" i="8"/>
  <c r="DC168" i="8"/>
  <c r="DC169" i="8"/>
  <c r="DC170" i="8"/>
  <c r="DC171" i="8"/>
  <c r="DC172" i="8"/>
  <c r="DC173" i="8"/>
  <c r="DC174" i="8"/>
  <c r="DC175" i="8"/>
  <c r="DC176" i="8"/>
  <c r="DC177" i="8"/>
  <c r="DC178" i="8"/>
  <c r="DC179" i="8"/>
  <c r="DC180" i="8"/>
  <c r="DC181" i="8"/>
  <c r="DC182" i="8"/>
  <c r="DC183" i="8"/>
  <c r="DC184" i="8"/>
  <c r="DC185" i="8"/>
  <c r="DC186" i="8"/>
  <c r="DC187" i="8"/>
  <c r="DC188" i="8"/>
  <c r="DC189" i="8"/>
  <c r="DC190" i="8"/>
  <c r="DC191" i="8"/>
  <c r="DC192" i="8"/>
  <c r="DC193" i="8"/>
  <c r="DC194" i="8"/>
  <c r="DC195" i="8"/>
  <c r="DC196" i="8"/>
  <c r="DC197" i="8"/>
  <c r="DC198" i="8"/>
  <c r="DC199" i="8"/>
  <c r="DC200" i="8"/>
  <c r="DC201" i="8"/>
  <c r="DC202" i="8"/>
  <c r="DD202" i="8"/>
  <c r="DC203" i="8"/>
  <c r="DC204" i="8"/>
  <c r="DC205" i="8"/>
  <c r="DC206" i="8"/>
  <c r="DC207" i="8"/>
  <c r="DC208" i="8"/>
  <c r="DC209" i="8"/>
  <c r="DC210" i="8"/>
  <c r="DC211" i="8"/>
  <c r="DC212" i="8"/>
  <c r="DC213" i="8"/>
  <c r="DC214" i="8"/>
  <c r="DC215" i="8"/>
  <c r="DC216" i="8"/>
  <c r="DC217" i="8"/>
  <c r="DC218" i="8"/>
  <c r="DC219" i="8"/>
  <c r="DC220" i="8"/>
  <c r="DC221" i="8"/>
  <c r="DC222" i="8"/>
  <c r="DC223" i="8"/>
  <c r="DC224" i="8"/>
  <c r="DC225" i="8"/>
  <c r="DC226" i="8"/>
  <c r="DC227" i="8"/>
  <c r="DC228" i="8"/>
  <c r="DC229" i="8"/>
  <c r="DC230" i="8"/>
  <c r="DC231" i="8"/>
  <c r="DC232" i="8"/>
  <c r="DC233" i="8"/>
  <c r="DC234" i="8"/>
  <c r="DC235" i="8"/>
  <c r="DC236" i="8"/>
  <c r="DC237" i="8"/>
  <c r="DC238" i="8"/>
  <c r="DC239" i="8"/>
  <c r="DC240" i="8"/>
  <c r="DC241" i="8"/>
  <c r="DC242" i="8"/>
  <c r="DC243" i="8"/>
  <c r="DC244" i="8"/>
  <c r="DC245" i="8"/>
  <c r="DC246" i="8"/>
  <c r="DC247" i="8"/>
  <c r="DC248" i="8"/>
  <c r="DC249" i="8"/>
  <c r="DC250" i="8"/>
  <c r="DC251" i="8"/>
  <c r="DC252" i="8"/>
  <c r="DC253" i="8"/>
  <c r="DC254" i="8"/>
  <c r="DC255" i="8"/>
  <c r="DC256" i="8"/>
  <c r="DC257" i="8"/>
  <c r="DC258" i="8"/>
  <c r="DC259" i="8"/>
  <c r="DC260" i="8"/>
  <c r="DC261" i="8"/>
  <c r="DC262" i="8"/>
  <c r="DC263" i="8"/>
  <c r="DC264" i="8"/>
  <c r="DC265" i="8"/>
  <c r="DC266" i="8"/>
  <c r="DC267" i="8"/>
  <c r="DC268" i="8"/>
  <c r="DC269" i="8"/>
  <c r="DC270" i="8"/>
  <c r="DC271" i="8"/>
  <c r="DC272" i="8"/>
  <c r="DC273" i="8"/>
  <c r="DC274" i="8"/>
  <c r="DC275" i="8"/>
  <c r="DC276" i="8"/>
  <c r="DC277" i="8"/>
  <c r="DC278" i="8"/>
  <c r="DC279" i="8"/>
  <c r="DC280" i="8"/>
  <c r="DC281" i="8"/>
  <c r="DC282" i="8"/>
  <c r="DC283" i="8"/>
  <c r="DC284" i="8"/>
  <c r="DC285" i="8"/>
  <c r="DC286" i="8"/>
  <c r="DC287" i="8"/>
  <c r="DC288" i="8"/>
  <c r="DC289" i="8"/>
  <c r="DC290" i="8"/>
  <c r="DC291" i="8"/>
  <c r="DC292" i="8"/>
  <c r="DC293" i="8"/>
  <c r="DC294" i="8"/>
  <c r="DC295" i="8"/>
  <c r="DC296" i="8"/>
  <c r="DC297" i="8"/>
  <c r="DC298" i="8"/>
  <c r="DC299" i="8"/>
  <c r="DC300" i="8"/>
  <c r="DC301" i="8"/>
  <c r="DC302" i="8"/>
  <c r="DC303" i="8"/>
  <c r="DC304" i="8"/>
  <c r="DC305" i="8"/>
  <c r="DC306" i="8"/>
  <c r="DC307" i="8"/>
  <c r="DC308" i="8"/>
  <c r="DC309" i="8"/>
  <c r="DC310" i="8"/>
  <c r="DC311" i="8"/>
  <c r="DC312" i="8"/>
  <c r="DC313" i="8"/>
  <c r="DC314" i="8"/>
  <c r="DC315" i="8"/>
  <c r="DC316" i="8"/>
  <c r="DC317" i="8"/>
  <c r="DC319" i="8"/>
  <c r="DC320" i="8"/>
  <c r="DC321" i="8"/>
  <c r="DC322" i="8"/>
  <c r="DC323" i="8"/>
  <c r="DC324" i="8"/>
  <c r="DC325" i="8"/>
  <c r="DC326" i="8"/>
  <c r="DC327" i="8"/>
  <c r="DC328" i="8"/>
  <c r="DC329" i="8"/>
  <c r="DC330" i="8"/>
  <c r="DC331" i="8"/>
  <c r="DC332" i="8"/>
  <c r="DC333" i="8"/>
  <c r="DC334" i="8"/>
  <c r="DC335" i="8"/>
  <c r="DC336" i="8"/>
  <c r="DC337" i="8"/>
  <c r="DC338" i="8"/>
  <c r="DC339" i="8"/>
  <c r="DC340" i="8"/>
  <c r="DC341" i="8"/>
  <c r="DC342" i="8"/>
  <c r="DC343" i="8"/>
  <c r="DC344" i="8"/>
  <c r="DC345" i="8"/>
  <c r="DC346" i="8"/>
  <c r="DC347" i="8"/>
  <c r="DC348" i="8"/>
  <c r="DC349" i="8"/>
  <c r="DC350" i="8"/>
  <c r="DC351" i="8"/>
  <c r="DC352" i="8"/>
  <c r="DC353" i="8"/>
  <c r="DC354" i="8"/>
  <c r="DC355" i="8"/>
  <c r="DC356" i="8"/>
  <c r="DC357" i="8"/>
  <c r="DC358" i="8"/>
  <c r="DC359" i="8"/>
  <c r="DC360" i="8"/>
  <c r="DC361" i="8"/>
  <c r="DC362" i="8"/>
  <c r="DC363" i="8"/>
  <c r="DC364" i="8"/>
  <c r="DC365" i="8"/>
  <c r="DC366" i="8"/>
  <c r="DC367" i="8"/>
  <c r="DC368" i="8"/>
  <c r="DC369" i="8"/>
  <c r="DC370" i="8"/>
  <c r="DC371" i="8"/>
  <c r="DC372" i="8"/>
  <c r="DC373" i="8"/>
  <c r="DC374" i="8"/>
  <c r="DC375" i="8"/>
  <c r="DC376" i="8"/>
  <c r="DC377" i="8"/>
  <c r="DC378" i="8"/>
  <c r="DC379" i="8"/>
  <c r="DC380" i="8"/>
  <c r="DC381" i="8"/>
  <c r="DC382" i="8"/>
  <c r="DC383" i="8"/>
  <c r="DC384" i="8"/>
  <c r="DC385" i="8"/>
  <c r="DC386" i="8"/>
  <c r="DC387" i="8"/>
  <c r="DC388" i="8"/>
  <c r="DC389" i="8"/>
  <c r="DC390" i="8"/>
  <c r="DC391" i="8"/>
  <c r="DC392" i="8"/>
  <c r="DC393" i="8"/>
  <c r="DC394" i="8"/>
  <c r="DC395" i="8"/>
  <c r="DC397" i="8"/>
  <c r="DC398" i="8"/>
  <c r="DC399" i="8"/>
  <c r="DC400" i="8"/>
  <c r="DC401" i="8"/>
  <c r="DC402" i="8"/>
  <c r="DC403" i="8"/>
  <c r="DC404" i="8"/>
  <c r="DC405" i="8"/>
  <c r="DC406" i="8"/>
  <c r="DC407" i="8"/>
  <c r="DC408" i="8"/>
  <c r="DC409" i="8"/>
  <c r="DC411" i="8"/>
  <c r="DC412" i="8"/>
  <c r="DC413" i="8"/>
  <c r="DC414" i="8"/>
  <c r="DC415" i="8"/>
  <c r="DC416" i="8"/>
  <c r="DC417" i="8"/>
  <c r="DC418" i="8"/>
  <c r="DC419" i="8"/>
  <c r="DC420" i="8"/>
  <c r="DC421" i="8"/>
  <c r="DC422" i="8"/>
  <c r="DC423" i="8"/>
  <c r="DC424" i="8"/>
  <c r="DC425" i="8"/>
  <c r="DC426" i="8"/>
  <c r="DC427" i="8"/>
  <c r="DC428" i="8"/>
  <c r="DC429" i="8"/>
  <c r="DC430" i="8"/>
  <c r="DC431" i="8"/>
  <c r="DC432" i="8"/>
  <c r="DC433" i="8"/>
  <c r="DC434" i="8"/>
  <c r="DC435" i="8"/>
  <c r="DC436" i="8"/>
  <c r="DC437" i="8"/>
  <c r="DC438" i="8"/>
  <c r="DC439" i="8"/>
  <c r="DC440" i="8"/>
  <c r="DC441" i="8"/>
  <c r="DC442" i="8"/>
  <c r="DC443" i="8"/>
  <c r="DC444" i="8"/>
  <c r="DC445" i="8"/>
  <c r="DC446" i="8"/>
  <c r="DC447" i="8"/>
  <c r="DC448" i="8"/>
  <c r="DC449" i="8"/>
  <c r="DC450" i="8"/>
  <c r="DC451" i="8"/>
  <c r="DC452" i="8"/>
  <c r="DC453" i="8"/>
  <c r="DC454" i="8"/>
  <c r="DC455" i="8"/>
  <c r="DC456" i="8"/>
  <c r="DC457" i="8"/>
  <c r="DC458" i="8"/>
  <c r="DC459" i="8"/>
  <c r="DC460" i="8"/>
  <c r="DC461" i="8"/>
  <c r="DC462" i="8"/>
  <c r="DC463" i="8"/>
  <c r="DC464" i="8"/>
  <c r="DC465" i="8"/>
  <c r="DC466" i="8"/>
  <c r="DC467" i="8"/>
  <c r="DC468" i="8"/>
  <c r="DC469" i="8"/>
  <c r="DC470" i="8"/>
  <c r="DC471" i="8"/>
  <c r="DC472" i="8"/>
  <c r="DC473" i="8"/>
  <c r="DC474" i="8"/>
  <c r="DC475" i="8"/>
  <c r="DC476" i="8"/>
  <c r="DC477" i="8"/>
  <c r="DC478" i="8"/>
  <c r="DC479" i="8"/>
  <c r="DC480" i="8"/>
  <c r="DC481" i="8"/>
  <c r="DC482" i="8"/>
  <c r="DC483" i="8"/>
  <c r="DC484" i="8"/>
  <c r="DC485" i="8"/>
  <c r="DC486" i="8"/>
  <c r="DC487" i="8"/>
  <c r="DC488" i="8"/>
  <c r="DC489" i="8"/>
  <c r="DC490" i="8"/>
  <c r="DC491" i="8"/>
  <c r="DC492" i="8"/>
  <c r="DC493" i="8"/>
  <c r="DC494" i="8"/>
  <c r="DC495" i="8"/>
  <c r="DC496" i="8"/>
  <c r="DC497" i="8"/>
  <c r="DC498" i="8"/>
  <c r="DC499" i="8"/>
  <c r="DC500" i="8"/>
  <c r="DC501" i="8"/>
  <c r="DC502" i="8"/>
  <c r="DC503" i="8"/>
  <c r="DC504" i="8"/>
  <c r="DC505" i="8"/>
  <c r="DC506" i="8"/>
  <c r="DC507" i="8"/>
  <c r="DC508" i="8"/>
  <c r="DC509" i="8"/>
  <c r="DC510" i="8"/>
  <c r="DC511" i="8"/>
  <c r="DC512" i="8"/>
  <c r="DC513" i="8"/>
  <c r="DC514" i="8"/>
  <c r="DC515" i="8"/>
  <c r="DC516" i="8"/>
  <c r="DC517" i="8"/>
  <c r="DC518" i="8"/>
  <c r="DC519" i="8"/>
  <c r="DC520" i="8"/>
  <c r="DC521" i="8"/>
  <c r="DC522" i="8"/>
  <c r="DC523" i="8"/>
  <c r="DC524" i="8"/>
  <c r="DC525" i="8"/>
  <c r="DC526" i="8"/>
  <c r="DC527" i="8"/>
  <c r="DC528" i="8"/>
  <c r="DC529" i="8"/>
  <c r="DC530" i="8"/>
  <c r="DC531" i="8"/>
  <c r="DC532" i="8"/>
  <c r="DC533" i="8"/>
  <c r="DC534" i="8"/>
  <c r="DC535" i="8"/>
  <c r="DC536" i="8"/>
  <c r="DC537" i="8"/>
  <c r="DC538" i="8"/>
  <c r="DC539" i="8"/>
  <c r="DC540" i="8"/>
  <c r="DC541" i="8"/>
  <c r="DC542" i="8"/>
  <c r="DC543" i="8"/>
  <c r="DC544" i="8"/>
  <c r="DC545" i="8"/>
  <c r="DC546" i="8"/>
  <c r="DC547" i="8"/>
  <c r="DC548" i="8"/>
  <c r="DC549" i="8"/>
  <c r="DC550" i="8"/>
  <c r="DC551" i="8"/>
  <c r="DC552" i="8"/>
  <c r="DC553" i="8"/>
  <c r="DC554" i="8"/>
  <c r="DC555" i="8"/>
  <c r="DC556" i="8"/>
  <c r="DC557" i="8"/>
  <c r="DC558" i="8"/>
  <c r="DC559" i="8"/>
  <c r="DC560" i="8"/>
  <c r="DC561" i="8"/>
  <c r="DC562" i="8"/>
  <c r="DC563" i="8"/>
  <c r="DC564" i="8"/>
  <c r="DC565" i="8"/>
  <c r="DC566" i="8"/>
  <c r="DC567" i="8"/>
  <c r="DC568" i="8"/>
  <c r="DC569" i="8"/>
  <c r="DC570" i="8"/>
  <c r="DC571" i="8"/>
  <c r="DC572" i="8"/>
  <c r="DC573" i="8"/>
  <c r="DC574" i="8"/>
  <c r="DC575" i="8"/>
  <c r="DC576" i="8"/>
  <c r="DC577" i="8"/>
  <c r="DC578" i="8"/>
  <c r="DC579" i="8"/>
  <c r="DC580" i="8"/>
  <c r="DC581" i="8"/>
  <c r="DC582" i="8"/>
  <c r="DC583" i="8"/>
  <c r="DC584" i="8"/>
  <c r="DC585" i="8"/>
  <c r="DC586" i="8"/>
  <c r="DC587" i="8"/>
  <c r="DC588" i="8"/>
  <c r="DC589" i="8"/>
  <c r="DC590" i="8"/>
  <c r="DC591" i="8"/>
  <c r="DC592" i="8"/>
  <c r="DC593" i="8"/>
  <c r="DC594" i="8"/>
  <c r="DC595" i="8"/>
  <c r="DC596" i="8"/>
  <c r="DC597" i="8"/>
  <c r="DC598" i="8"/>
  <c r="DC599" i="8"/>
  <c r="DC600" i="8"/>
  <c r="DC601" i="8"/>
  <c r="DC602" i="8"/>
  <c r="DC603" i="8"/>
  <c r="DC604" i="8"/>
  <c r="DC605" i="8"/>
  <c r="DC606" i="8"/>
  <c r="DC607" i="8"/>
  <c r="DC608" i="8"/>
  <c r="DC609" i="8"/>
  <c r="DC610" i="8"/>
  <c r="DC611" i="8"/>
  <c r="DC612" i="8"/>
  <c r="DC613" i="8"/>
  <c r="DC614" i="8"/>
  <c r="DC615" i="8"/>
  <c r="DC616" i="8"/>
  <c r="DC617" i="8"/>
  <c r="DC618" i="8"/>
  <c r="DC619" i="8"/>
  <c r="DC620" i="8"/>
  <c r="DC621" i="8"/>
  <c r="DC622" i="8"/>
  <c r="DC623" i="8"/>
  <c r="DC624" i="8"/>
  <c r="DC625" i="8"/>
  <c r="DC626" i="8"/>
  <c r="DC627" i="8"/>
  <c r="DC628" i="8"/>
  <c r="DC629" i="8"/>
  <c r="DC630" i="8"/>
  <c r="DC631" i="8"/>
  <c r="DC632" i="8"/>
  <c r="DC633" i="8"/>
  <c r="DC634" i="8"/>
  <c r="DC635" i="8"/>
  <c r="DC636" i="8"/>
  <c r="DC637" i="8"/>
  <c r="DC638" i="8"/>
  <c r="DC639" i="8"/>
  <c r="DC640" i="8"/>
  <c r="DC641" i="8"/>
  <c r="DC642" i="8"/>
  <c r="DC643" i="8"/>
  <c r="DC644" i="8"/>
  <c r="DC645" i="8"/>
  <c r="DC646" i="8"/>
  <c r="DC647" i="8"/>
  <c r="DC648" i="8"/>
  <c r="DC649" i="8"/>
  <c r="DC650" i="8"/>
  <c r="DC651" i="8"/>
  <c r="DC652" i="8"/>
  <c r="DC653" i="8"/>
  <c r="DC654" i="8"/>
  <c r="DC655" i="8"/>
  <c r="DC656" i="8"/>
  <c r="DC657" i="8"/>
  <c r="DC658" i="8"/>
  <c r="DC659" i="8"/>
  <c r="DD659" i="8"/>
  <c r="DC660" i="8"/>
  <c r="DD660" i="8"/>
  <c r="DC661" i="8"/>
  <c r="DD661" i="8"/>
  <c r="DC662" i="8"/>
  <c r="DD662" i="8"/>
  <c r="DC663" i="8"/>
  <c r="DD663" i="8"/>
  <c r="DC664" i="8"/>
  <c r="DD664" i="8"/>
  <c r="DC665" i="8"/>
  <c r="DD665" i="8"/>
  <c r="DC666" i="8"/>
  <c r="DD666" i="8"/>
  <c r="DC667" i="8"/>
  <c r="DD667" i="8"/>
  <c r="DC668" i="8"/>
  <c r="DD668" i="8"/>
  <c r="DC669" i="8"/>
  <c r="DD669" i="8"/>
  <c r="DC670" i="8"/>
  <c r="DD670" i="8"/>
  <c r="DC671" i="8"/>
  <c r="DD671" i="8"/>
  <c r="DC672" i="8"/>
  <c r="DD672" i="8"/>
  <c r="DC673" i="8"/>
  <c r="DD673" i="8"/>
  <c r="DC674" i="8"/>
  <c r="DD674" i="8"/>
  <c r="DC675" i="8"/>
  <c r="DD675" i="8"/>
  <c r="DC676" i="8"/>
  <c r="DC677" i="8"/>
  <c r="DC678" i="8"/>
  <c r="DC679" i="8"/>
  <c r="DC680" i="8"/>
  <c r="DC681" i="8"/>
  <c r="DC682" i="8"/>
  <c r="DD682" i="8"/>
  <c r="DC683" i="8"/>
  <c r="DD683" i="8"/>
  <c r="DC684" i="8"/>
  <c r="DC685" i="8"/>
  <c r="DC686" i="8"/>
  <c r="DC688" i="8"/>
  <c r="DC689" i="8"/>
  <c r="DC690" i="8"/>
  <c r="DC691" i="8"/>
  <c r="DC692" i="8"/>
  <c r="DC693" i="8"/>
  <c r="DC694" i="8"/>
  <c r="DC695" i="8"/>
  <c r="DC696" i="8"/>
  <c r="DC697" i="8"/>
  <c r="DC698" i="8"/>
  <c r="DC699" i="8"/>
  <c r="DC700" i="8"/>
  <c r="DC701" i="8"/>
  <c r="DC702" i="8"/>
  <c r="DC703" i="8"/>
  <c r="DC704" i="8"/>
  <c r="DC705" i="8"/>
  <c r="DC706" i="8"/>
  <c r="DC707" i="8"/>
  <c r="DC708" i="8"/>
  <c r="DC709" i="8"/>
  <c r="DC710" i="8"/>
  <c r="DC711" i="8"/>
  <c r="DC712" i="8"/>
  <c r="DC713" i="8"/>
  <c r="DC714" i="8"/>
  <c r="DC715" i="8"/>
  <c r="DC716" i="8"/>
  <c r="DC717" i="8"/>
  <c r="DC718" i="8"/>
  <c r="DC719" i="8"/>
  <c r="DC720" i="8"/>
  <c r="DC721" i="8"/>
  <c r="DC722" i="8"/>
  <c r="DC723" i="8"/>
  <c r="DC724" i="8"/>
  <c r="DC725" i="8"/>
  <c r="DC726" i="8"/>
  <c r="DC727" i="8"/>
  <c r="DC728" i="8"/>
  <c r="DC730" i="8"/>
  <c r="DC731" i="8"/>
  <c r="DC732" i="8"/>
  <c r="DC733" i="8"/>
  <c r="DC734" i="8"/>
  <c r="DC736" i="8"/>
  <c r="DC739" i="8"/>
  <c r="DC737" i="8"/>
  <c r="DC738" i="8"/>
  <c r="DC740" i="8"/>
  <c r="DC741" i="8"/>
  <c r="DC742" i="8"/>
  <c r="DC743" i="8"/>
  <c r="DC744" i="8"/>
  <c r="DC745" i="8"/>
  <c r="DC746" i="8"/>
  <c r="DC747" i="8"/>
  <c r="DC748" i="8"/>
  <c r="DC749" i="8"/>
  <c r="DC750" i="8"/>
  <c r="DC751" i="8"/>
  <c r="DC752" i="8"/>
  <c r="DC753" i="8"/>
  <c r="DC755" i="8"/>
  <c r="DC756" i="8"/>
  <c r="DC757" i="8"/>
  <c r="DC758" i="8"/>
  <c r="DC759" i="8"/>
  <c r="DC760" i="8"/>
  <c r="DC761" i="8"/>
  <c r="DC762" i="8"/>
  <c r="DC763" i="8"/>
  <c r="DC764" i="8"/>
  <c r="DC765" i="8"/>
  <c r="DC766" i="8"/>
  <c r="DC767" i="8"/>
  <c r="DC768" i="8"/>
  <c r="DC770" i="8"/>
  <c r="DC771" i="8"/>
  <c r="DC773" i="8"/>
  <c r="DC774" i="8"/>
  <c r="DC775" i="8"/>
  <c r="DC776" i="8"/>
  <c r="DC777" i="8"/>
  <c r="DC778" i="8"/>
  <c r="DC779" i="8"/>
  <c r="DC780" i="8"/>
  <c r="DC781" i="8"/>
  <c r="DC782" i="8"/>
  <c r="DC783" i="8"/>
  <c r="DC784" i="8"/>
  <c r="DC786" i="8"/>
  <c r="DC787" i="8"/>
  <c r="DC788" i="8"/>
  <c r="DC789" i="8"/>
  <c r="DC790" i="8"/>
  <c r="DC791" i="8"/>
  <c r="DC792" i="8"/>
  <c r="DC793" i="8"/>
  <c r="DC794" i="8"/>
  <c r="DC795" i="8"/>
  <c r="DC796" i="8"/>
  <c r="DC797" i="8"/>
  <c r="DC798" i="8"/>
  <c r="DC799" i="8"/>
  <c r="DC800" i="8"/>
  <c r="DC801" i="8"/>
  <c r="DC802" i="8"/>
  <c r="DC803" i="8"/>
  <c r="DC804" i="8"/>
  <c r="DC805" i="8"/>
  <c r="DC806" i="8"/>
  <c r="DC807" i="8"/>
  <c r="DC808" i="8"/>
  <c r="DC809" i="8"/>
  <c r="DC810" i="8"/>
  <c r="DC811" i="8"/>
  <c r="DC812" i="8"/>
  <c r="DC813" i="8"/>
  <c r="DC814" i="8"/>
  <c r="DC816" i="8"/>
  <c r="DC817" i="8"/>
  <c r="DC818" i="8"/>
  <c r="DC819" i="8"/>
  <c r="DC820" i="8"/>
  <c r="DC821" i="8"/>
  <c r="DC822" i="8"/>
  <c r="DC823" i="8"/>
  <c r="DC824" i="8"/>
  <c r="DC825" i="8"/>
  <c r="DC826" i="8"/>
  <c r="DC827" i="8"/>
  <c r="DC828" i="8"/>
  <c r="DC829" i="8"/>
  <c r="DC830" i="8"/>
  <c r="DC831" i="8"/>
  <c r="DC832" i="8"/>
  <c r="DC833" i="8"/>
  <c r="DC834" i="8"/>
  <c r="DC835" i="8"/>
  <c r="DC836" i="8"/>
  <c r="DC837" i="8"/>
  <c r="DC838" i="8"/>
  <c r="DC841" i="8"/>
  <c r="DC839" i="8"/>
  <c r="DC840" i="8"/>
  <c r="DC842" i="8"/>
  <c r="DC843" i="8"/>
  <c r="DC844" i="8"/>
  <c r="DC845" i="8"/>
  <c r="DC846" i="8"/>
  <c r="DC847" i="8"/>
  <c r="DC848" i="8"/>
  <c r="DC849" i="8"/>
  <c r="DC850" i="8"/>
  <c r="DC851" i="8"/>
  <c r="DC852" i="8"/>
  <c r="DC853" i="8"/>
  <c r="DC854" i="8"/>
  <c r="DC855" i="8"/>
  <c r="DC856" i="8"/>
  <c r="DC857" i="8"/>
  <c r="DC858" i="8"/>
  <c r="DC859" i="8"/>
  <c r="DC860" i="8"/>
  <c r="DC861" i="8"/>
  <c r="DC862" i="8"/>
  <c r="DC863" i="8"/>
  <c r="DC864" i="8"/>
  <c r="DC865" i="8"/>
  <c r="DC871" i="8"/>
  <c r="DC866" i="8"/>
  <c r="DC867" i="8"/>
  <c r="DC868" i="8"/>
  <c r="DC869" i="8"/>
  <c r="DC870" i="8"/>
  <c r="DC872" i="8"/>
  <c r="DC873" i="8"/>
  <c r="DC875" i="8"/>
  <c r="DC876" i="8"/>
  <c r="DC877" i="8"/>
  <c r="DC878" i="8"/>
  <c r="DC879" i="8"/>
  <c r="DC880" i="8"/>
  <c r="DC881" i="8"/>
  <c r="DC882" i="8"/>
  <c r="DC883" i="8"/>
  <c r="DC884" i="8"/>
  <c r="DC885" i="8"/>
  <c r="DC886" i="8"/>
  <c r="DC889" i="8"/>
  <c r="DC891" i="8"/>
  <c r="DC892" i="8"/>
  <c r="DC893" i="8"/>
  <c r="DC894" i="8"/>
  <c r="DC895" i="8"/>
  <c r="DC896" i="8"/>
  <c r="DC897" i="8"/>
  <c r="DC898" i="8"/>
  <c r="DC899" i="8"/>
  <c r="DC900" i="8"/>
  <c r="DC901" i="8"/>
  <c r="DC903" i="8"/>
  <c r="DC904" i="8"/>
  <c r="DC907" i="8"/>
  <c r="DC908" i="8"/>
  <c r="DC910" i="8"/>
  <c r="DC912" i="8"/>
  <c r="DC914" i="8"/>
  <c r="DC915" i="8"/>
  <c r="DC916" i="8"/>
  <c r="DC917" i="8"/>
  <c r="DC918" i="8"/>
  <c r="DC919" i="8"/>
  <c r="DC920" i="8"/>
  <c r="DC921" i="8"/>
  <c r="DC922" i="8"/>
  <c r="DC923" i="8"/>
  <c r="DC924" i="8"/>
  <c r="DC925" i="8"/>
  <c r="DC926" i="8"/>
  <c r="DC929" i="8"/>
  <c r="DC930" i="8"/>
  <c r="DC931" i="8"/>
  <c r="DC932" i="8"/>
  <c r="DC933" i="8"/>
  <c r="DC934" i="8"/>
  <c r="DC935" i="8"/>
  <c r="DC936" i="8"/>
  <c r="DC937" i="8"/>
  <c r="DC938" i="8"/>
  <c r="DC939" i="8"/>
  <c r="DC940" i="8"/>
  <c r="DC941" i="8"/>
  <c r="DC942" i="8"/>
  <c r="DC943" i="8"/>
  <c r="DC944" i="8"/>
  <c r="DC947" i="8"/>
  <c r="DC948" i="8"/>
  <c r="DC950" i="8"/>
  <c r="DC951" i="8"/>
  <c r="DC952" i="8"/>
  <c r="DC953" i="8"/>
  <c r="DC1586" i="8"/>
  <c r="DC954" i="8"/>
  <c r="DC956" i="8"/>
  <c r="DC958" i="8"/>
  <c r="DC959" i="8"/>
  <c r="DC960" i="8"/>
  <c r="DC961" i="8"/>
  <c r="DC963" i="8"/>
  <c r="DC964" i="8"/>
  <c r="DC965" i="8"/>
  <c r="DC966" i="8"/>
  <c r="DC970" i="8"/>
  <c r="DC971" i="8"/>
  <c r="DC972" i="8"/>
  <c r="DC973" i="8"/>
  <c r="DC974" i="8"/>
  <c r="DC975" i="8"/>
  <c r="DC976" i="8"/>
  <c r="DC977" i="8"/>
  <c r="DC978" i="8"/>
  <c r="DC979" i="8"/>
  <c r="DC980" i="8"/>
  <c r="DC981" i="8"/>
  <c r="DC983" i="8"/>
  <c r="DC984" i="8"/>
  <c r="DC985" i="8"/>
  <c r="DC986" i="8"/>
  <c r="DC987" i="8"/>
  <c r="DC988" i="8"/>
  <c r="DC991" i="8"/>
  <c r="DC993" i="8"/>
  <c r="DC996" i="8"/>
  <c r="DC1004" i="8"/>
  <c r="DC1006" i="8"/>
  <c r="DC1008" i="8"/>
  <c r="DC1009" i="8"/>
  <c r="DC1013" i="8"/>
  <c r="DC1014" i="8"/>
  <c r="DC1015" i="8"/>
  <c r="DC1016" i="8"/>
  <c r="DC1017" i="8"/>
  <c r="DC1018" i="8"/>
  <c r="DC1020" i="8"/>
  <c r="DC1022" i="8"/>
  <c r="DC1023" i="8"/>
  <c r="DC1024" i="8"/>
  <c r="DC1026" i="8"/>
  <c r="DC1027" i="8"/>
  <c r="DC1032" i="8"/>
  <c r="DC1033" i="8"/>
  <c r="DC1035" i="8"/>
  <c r="DC1036" i="8"/>
  <c r="DC1039" i="8"/>
  <c r="DC1040" i="8"/>
  <c r="DC1058" i="8"/>
  <c r="DC1059" i="8"/>
  <c r="DC1064" i="8"/>
  <c r="DC1071" i="8"/>
  <c r="DC1074" i="8"/>
  <c r="DC1075" i="8"/>
  <c r="DC1076" i="8"/>
  <c r="DC1077" i="8"/>
  <c r="DC1131" i="8"/>
  <c r="DC1132" i="8"/>
  <c r="DC1133" i="8"/>
  <c r="DC1134" i="8"/>
  <c r="DC1135" i="8"/>
  <c r="DC1136" i="8"/>
  <c r="DC1137" i="8"/>
  <c r="DC1138" i="8"/>
  <c r="DC1139" i="8"/>
  <c r="DC1140" i="8"/>
  <c r="DC1141" i="8"/>
  <c r="DC1142" i="8"/>
  <c r="DC1143" i="8"/>
  <c r="DC1144" i="8"/>
  <c r="DC1145" i="8"/>
  <c r="DC1146" i="8"/>
  <c r="DC1751" i="8"/>
  <c r="DC1147" i="8"/>
  <c r="DC1152" i="8"/>
  <c r="DC1155" i="8"/>
  <c r="DC1159" i="8"/>
  <c r="DC1160" i="8"/>
  <c r="DC1164" i="8"/>
  <c r="DC1167" i="8"/>
  <c r="DC1170" i="8"/>
  <c r="DC1171" i="8"/>
  <c r="DC1186" i="8"/>
  <c r="DC1189" i="8"/>
  <c r="DC1190" i="8"/>
  <c r="DC1192" i="8"/>
  <c r="DC1193" i="8"/>
  <c r="DC1238" i="8"/>
  <c r="DC1241" i="8"/>
  <c r="DC1244" i="8"/>
  <c r="DC1250" i="8"/>
  <c r="DC1505" i="8"/>
  <c r="DC1528" i="8"/>
  <c r="DC1541" i="8"/>
  <c r="DC1548" i="8"/>
  <c r="DC1551" i="8"/>
  <c r="DC1552" i="8"/>
  <c r="DC1553" i="8"/>
  <c r="DC1554" i="8"/>
  <c r="DC1555" i="8"/>
  <c r="DC1556" i="8"/>
  <c r="DC1557" i="8"/>
  <c r="DC1558" i="8"/>
  <c r="DC1559" i="8"/>
  <c r="DC1560" i="8"/>
  <c r="DC1561" i="8"/>
  <c r="DC1562" i="8"/>
  <c r="DC1563" i="8"/>
  <c r="DC1564" i="8"/>
  <c r="DC1565" i="8"/>
  <c r="DC1566" i="8"/>
  <c r="DC1567" i="8"/>
  <c r="DC1568" i="8"/>
  <c r="DC1569" i="8"/>
  <c r="DC1570" i="8"/>
  <c r="DC1571" i="8"/>
  <c r="DC1572" i="8"/>
  <c r="DC1573" i="8"/>
  <c r="DC1578" i="8"/>
  <c r="DC1582" i="8"/>
  <c r="DC1583" i="8"/>
  <c r="DC1584" i="8"/>
  <c r="DC1585" i="8"/>
  <c r="DC1587" i="8"/>
  <c r="DC1588" i="8"/>
  <c r="DC1589" i="8"/>
  <c r="DC1590" i="8"/>
  <c r="DC1591" i="8"/>
  <c r="DC1592" i="8"/>
  <c r="DC1593" i="8"/>
  <c r="DC1594" i="8"/>
  <c r="DC1595" i="8"/>
  <c r="DC1596" i="8"/>
  <c r="DC1597" i="8"/>
  <c r="DC1602" i="8"/>
  <c r="DC1598" i="8"/>
  <c r="DC1599" i="8"/>
  <c r="DC1600" i="8"/>
  <c r="DC1601" i="8"/>
  <c r="DC1603" i="8"/>
  <c r="DC1604" i="8"/>
  <c r="DC1605" i="8"/>
  <c r="DC1606" i="8"/>
  <c r="DC1607" i="8"/>
  <c r="DC1608" i="8"/>
  <c r="DC1609" i="8"/>
  <c r="DC1610" i="8"/>
  <c r="DC1611" i="8"/>
  <c r="DC1612" i="8"/>
  <c r="DC1613" i="8"/>
  <c r="DC1614" i="8"/>
  <c r="DC1615" i="8"/>
  <c r="DC1616" i="8"/>
  <c r="DC1617" i="8"/>
  <c r="DC1618" i="8"/>
  <c r="DC1619" i="8"/>
  <c r="DC1620" i="8"/>
  <c r="DC1621" i="8"/>
  <c r="DC1622" i="8"/>
  <c r="DC1623" i="8"/>
  <c r="DC1624" i="8"/>
  <c r="DC1625" i="8"/>
  <c r="DC1626" i="8"/>
  <c r="DC1627" i="8"/>
  <c r="DC1628" i="8"/>
  <c r="DC1630" i="8"/>
  <c r="DC1631" i="8"/>
  <c r="DC1632" i="8"/>
  <c r="DC4" i="8"/>
  <c r="AQ1236" i="8"/>
  <c r="AP1236" i="8"/>
  <c r="AO1236" i="8"/>
  <c r="AN1236" i="8"/>
  <c r="AM1236" i="8"/>
  <c r="AL1236" i="8"/>
  <c r="AK1236" i="8"/>
  <c r="AJ1236" i="8"/>
  <c r="AI1236" i="8"/>
  <c r="AH1236" i="8"/>
  <c r="AG1236" i="8"/>
  <c r="AF1236" i="8"/>
  <c r="L1236" i="8"/>
  <c r="AQ1235" i="8"/>
  <c r="AP1235" i="8"/>
  <c r="AO1235" i="8"/>
  <c r="AN1235" i="8"/>
  <c r="AM1235" i="8"/>
  <c r="AL1235" i="8"/>
  <c r="AK1235" i="8"/>
  <c r="AJ1235" i="8"/>
  <c r="AI1235" i="8"/>
  <c r="AH1235" i="8"/>
  <c r="AG1235" i="8"/>
  <c r="AF1235" i="8"/>
  <c r="L1235" i="8"/>
  <c r="AQ1234" i="8"/>
  <c r="AP1234" i="8"/>
  <c r="AO1234" i="8"/>
  <c r="AN1234" i="8"/>
  <c r="AM1234" i="8"/>
  <c r="AL1234" i="8"/>
  <c r="AK1234" i="8"/>
  <c r="AJ1234" i="8"/>
  <c r="AI1234" i="8"/>
  <c r="AH1234" i="8"/>
  <c r="AG1234" i="8"/>
  <c r="AF1234" i="8"/>
  <c r="L1234" i="8"/>
  <c r="AQ1233" i="8"/>
  <c r="AP1233" i="8"/>
  <c r="AO1233" i="8"/>
  <c r="AN1233" i="8"/>
  <c r="AM1233" i="8"/>
  <c r="AL1233" i="8"/>
  <c r="AK1233" i="8"/>
  <c r="AJ1233" i="8"/>
  <c r="AI1233" i="8"/>
  <c r="AH1233" i="8"/>
  <c r="AG1233" i="8"/>
  <c r="AF1233" i="8"/>
  <c r="L1233" i="8"/>
  <c r="AQ1232" i="8"/>
  <c r="AP1232" i="8"/>
  <c r="AO1232" i="8"/>
  <c r="AN1232" i="8"/>
  <c r="AM1232" i="8"/>
  <c r="AL1232" i="8"/>
  <c r="AK1232" i="8"/>
  <c r="AJ1232" i="8"/>
  <c r="AI1232" i="8"/>
  <c r="AH1232" i="8"/>
  <c r="AG1232" i="8"/>
  <c r="AF1232" i="8"/>
  <c r="L1232" i="8"/>
  <c r="AQ1231" i="8"/>
  <c r="AP1231" i="8"/>
  <c r="AO1231" i="8"/>
  <c r="AN1231" i="8"/>
  <c r="AM1231" i="8"/>
  <c r="AL1231" i="8"/>
  <c r="AK1231" i="8"/>
  <c r="AJ1231" i="8"/>
  <c r="AI1231" i="8"/>
  <c r="AH1231" i="8"/>
  <c r="AG1231" i="8"/>
  <c r="AF1231" i="8"/>
  <c r="L1231" i="8"/>
  <c r="AQ1230" i="8"/>
  <c r="AP1230" i="8"/>
  <c r="AO1230" i="8"/>
  <c r="AN1230" i="8"/>
  <c r="AM1230" i="8"/>
  <c r="AL1230" i="8"/>
  <c r="AK1230" i="8"/>
  <c r="AJ1230" i="8"/>
  <c r="AI1230" i="8"/>
  <c r="AH1230" i="8"/>
  <c r="AG1230" i="8"/>
  <c r="AF1230" i="8"/>
  <c r="L1230" i="8"/>
  <c r="AQ1229" i="8"/>
  <c r="AP1229" i="8"/>
  <c r="AO1229" i="8"/>
  <c r="AN1229" i="8"/>
  <c r="AM1229" i="8"/>
  <c r="AL1229" i="8"/>
  <c r="AK1229" i="8"/>
  <c r="AJ1229" i="8"/>
  <c r="AI1229" i="8"/>
  <c r="AH1229" i="8"/>
  <c r="AG1229" i="8"/>
  <c r="AF1229" i="8"/>
  <c r="L1229" i="8"/>
  <c r="AQ1228" i="8"/>
  <c r="AP1228" i="8"/>
  <c r="AO1228" i="8"/>
  <c r="AN1228" i="8"/>
  <c r="AM1228" i="8"/>
  <c r="AL1228" i="8"/>
  <c r="AK1228" i="8"/>
  <c r="AJ1228" i="8"/>
  <c r="AI1228" i="8"/>
  <c r="AH1228" i="8"/>
  <c r="AG1228" i="8"/>
  <c r="AF1228" i="8"/>
  <c r="L1228" i="8"/>
  <c r="AQ1227" i="8"/>
  <c r="AP1227" i="8"/>
  <c r="AO1227" i="8"/>
  <c r="AN1227" i="8"/>
  <c r="AM1227" i="8"/>
  <c r="AL1227" i="8"/>
  <c r="AK1227" i="8"/>
  <c r="AJ1227" i="8"/>
  <c r="AI1227" i="8"/>
  <c r="AH1227" i="8"/>
  <c r="AG1227" i="8"/>
  <c r="AF1227" i="8"/>
  <c r="L1227" i="8"/>
  <c r="AQ1226" i="8"/>
  <c r="AP1226" i="8"/>
  <c r="AO1226" i="8"/>
  <c r="AN1226" i="8"/>
  <c r="AM1226" i="8"/>
  <c r="AL1226" i="8"/>
  <c r="AK1226" i="8"/>
  <c r="AJ1226" i="8"/>
  <c r="AI1226" i="8"/>
  <c r="AH1226" i="8"/>
  <c r="AG1226" i="8"/>
  <c r="AF1226" i="8"/>
  <c r="L1226" i="8"/>
  <c r="AQ1225" i="8"/>
  <c r="AP1225" i="8"/>
  <c r="AO1225" i="8"/>
  <c r="AN1225" i="8"/>
  <c r="AM1225" i="8"/>
  <c r="AL1225" i="8"/>
  <c r="AK1225" i="8"/>
  <c r="AJ1225" i="8"/>
  <c r="AI1225" i="8"/>
  <c r="AH1225" i="8"/>
  <c r="AG1225" i="8"/>
  <c r="AF1225" i="8"/>
  <c r="L1225" i="8"/>
  <c r="AQ1224" i="8"/>
  <c r="AP1224" i="8"/>
  <c r="AO1224" i="8"/>
  <c r="AN1224" i="8"/>
  <c r="AM1224" i="8"/>
  <c r="AL1224" i="8"/>
  <c r="AK1224" i="8"/>
  <c r="AJ1224" i="8"/>
  <c r="AI1224" i="8"/>
  <c r="AH1224" i="8"/>
  <c r="AG1224" i="8"/>
  <c r="AF1224" i="8"/>
  <c r="L1224" i="8"/>
  <c r="AQ1223" i="8"/>
  <c r="AP1223" i="8"/>
  <c r="AO1223" i="8"/>
  <c r="AN1223" i="8"/>
  <c r="AM1223" i="8"/>
  <c r="AL1223" i="8"/>
  <c r="AK1223" i="8"/>
  <c r="AJ1223" i="8"/>
  <c r="AI1223" i="8"/>
  <c r="AH1223" i="8"/>
  <c r="AG1223" i="8"/>
  <c r="AF1223" i="8"/>
  <c r="L1223" i="8"/>
  <c r="AQ1222" i="8"/>
  <c r="AP1222" i="8"/>
  <c r="AO1222" i="8"/>
  <c r="AN1222" i="8"/>
  <c r="AM1222" i="8"/>
  <c r="AL1222" i="8"/>
  <c r="AK1222" i="8"/>
  <c r="AJ1222" i="8"/>
  <c r="AI1222" i="8"/>
  <c r="AH1222" i="8"/>
  <c r="AG1222" i="8"/>
  <c r="AF1222" i="8"/>
  <c r="L1222" i="8"/>
  <c r="AQ1221" i="8"/>
  <c r="AP1221" i="8"/>
  <c r="AO1221" i="8"/>
  <c r="AN1221" i="8"/>
  <c r="AM1221" i="8"/>
  <c r="AL1221" i="8"/>
  <c r="AK1221" i="8"/>
  <c r="AJ1221" i="8"/>
  <c r="AI1221" i="8"/>
  <c r="AH1221" i="8"/>
  <c r="AG1221" i="8"/>
  <c r="AF1221" i="8"/>
  <c r="L1221" i="8"/>
  <c r="AQ1220" i="8"/>
  <c r="AP1220" i="8"/>
  <c r="AO1220" i="8"/>
  <c r="AN1220" i="8"/>
  <c r="AM1220" i="8"/>
  <c r="AL1220" i="8"/>
  <c r="AK1220" i="8"/>
  <c r="AJ1220" i="8"/>
  <c r="AI1220" i="8"/>
  <c r="AH1220" i="8"/>
  <c r="AG1220" i="8"/>
  <c r="AF1220" i="8"/>
  <c r="L1220" i="8"/>
  <c r="AQ1219" i="8"/>
  <c r="AP1219" i="8"/>
  <c r="AO1219" i="8"/>
  <c r="AN1219" i="8"/>
  <c r="AM1219" i="8"/>
  <c r="AL1219" i="8"/>
  <c r="AK1219" i="8"/>
  <c r="AJ1219" i="8"/>
  <c r="AI1219" i="8"/>
  <c r="AH1219" i="8"/>
  <c r="AG1219" i="8"/>
  <c r="AF1219" i="8"/>
  <c r="L1219" i="8"/>
  <c r="AQ1218" i="8"/>
  <c r="AP1218" i="8"/>
  <c r="AO1218" i="8"/>
  <c r="AN1218" i="8"/>
  <c r="AM1218" i="8"/>
  <c r="AL1218" i="8"/>
  <c r="AK1218" i="8"/>
  <c r="AJ1218" i="8"/>
  <c r="AI1218" i="8"/>
  <c r="AH1218" i="8"/>
  <c r="AG1218" i="8"/>
  <c r="AF1218" i="8"/>
  <c r="L1218" i="8"/>
  <c r="AQ1169" i="8"/>
  <c r="AP1169" i="8"/>
  <c r="AO1169" i="8"/>
  <c r="AN1169" i="8"/>
  <c r="AM1169" i="8"/>
  <c r="AL1169" i="8"/>
  <c r="AK1169" i="8"/>
  <c r="AJ1169" i="8"/>
  <c r="AI1169" i="8"/>
  <c r="AH1169" i="8"/>
  <c r="AG1169" i="8"/>
  <c r="AF1169" i="8"/>
  <c r="L1169" i="8"/>
  <c r="AQ1151" i="8"/>
  <c r="AP1151" i="8"/>
  <c r="AO1151" i="8"/>
  <c r="AN1151" i="8"/>
  <c r="AM1151" i="8"/>
  <c r="AL1151" i="8"/>
  <c r="AK1151" i="8"/>
  <c r="AJ1151" i="8"/>
  <c r="AI1151" i="8"/>
  <c r="AH1151" i="8"/>
  <c r="AG1151" i="8"/>
  <c r="AF1151" i="8"/>
  <c r="L1151" i="8"/>
  <c r="AQ1198" i="8"/>
  <c r="AP1198" i="8"/>
  <c r="AO1198" i="8"/>
  <c r="AN1198" i="8"/>
  <c r="AM1198" i="8"/>
  <c r="AL1198" i="8"/>
  <c r="AK1198" i="8"/>
  <c r="AJ1198" i="8"/>
  <c r="AI1198" i="8"/>
  <c r="AH1198" i="8"/>
  <c r="AG1198" i="8"/>
  <c r="AF1198" i="8"/>
  <c r="L1198" i="8"/>
  <c r="AQ1199" i="8"/>
  <c r="AP1199" i="8"/>
  <c r="AO1199" i="8"/>
  <c r="AN1199" i="8"/>
  <c r="AM1199" i="8"/>
  <c r="AL1199" i="8"/>
  <c r="AK1199" i="8"/>
  <c r="AJ1199" i="8"/>
  <c r="AI1199" i="8"/>
  <c r="AH1199" i="8"/>
  <c r="AG1199" i="8"/>
  <c r="AF1199" i="8"/>
  <c r="L1199" i="8"/>
  <c r="AQ1197" i="8"/>
  <c r="AP1197" i="8"/>
  <c r="AO1197" i="8"/>
  <c r="AN1197" i="8"/>
  <c r="AM1197" i="8"/>
  <c r="AL1197" i="8"/>
  <c r="AK1197" i="8"/>
  <c r="AJ1197" i="8"/>
  <c r="AI1197" i="8"/>
  <c r="AH1197" i="8"/>
  <c r="AG1197" i="8"/>
  <c r="AF1197" i="8"/>
  <c r="L1197" i="8"/>
  <c r="AQ1196" i="8"/>
  <c r="AP1196" i="8"/>
  <c r="AO1196" i="8"/>
  <c r="AN1196" i="8"/>
  <c r="AM1196" i="8"/>
  <c r="AL1196" i="8"/>
  <c r="AK1196" i="8"/>
  <c r="AJ1196" i="8"/>
  <c r="AI1196" i="8"/>
  <c r="AH1196" i="8"/>
  <c r="AG1196" i="8"/>
  <c r="AF1196" i="8"/>
  <c r="L1196" i="8"/>
  <c r="AQ1195" i="8"/>
  <c r="AP1195" i="8"/>
  <c r="AO1195" i="8"/>
  <c r="AN1195" i="8"/>
  <c r="AM1195" i="8"/>
  <c r="AL1195" i="8"/>
  <c r="AK1195" i="8"/>
  <c r="AJ1195" i="8"/>
  <c r="AI1195" i="8"/>
  <c r="AH1195" i="8"/>
  <c r="AG1195" i="8"/>
  <c r="AF1195" i="8"/>
  <c r="L1195" i="8"/>
  <c r="AQ1185" i="8"/>
  <c r="AP1185" i="8"/>
  <c r="AO1185" i="8"/>
  <c r="AN1185" i="8"/>
  <c r="AM1185" i="8"/>
  <c r="AL1185" i="8"/>
  <c r="AK1185" i="8"/>
  <c r="AJ1185" i="8"/>
  <c r="AI1185" i="8"/>
  <c r="AH1185" i="8"/>
  <c r="AG1185" i="8"/>
  <c r="AF1185" i="8"/>
  <c r="L1185" i="8"/>
  <c r="AQ1184" i="8"/>
  <c r="AP1184" i="8"/>
  <c r="AO1184" i="8"/>
  <c r="AN1184" i="8"/>
  <c r="AM1184" i="8"/>
  <c r="AL1184" i="8"/>
  <c r="AK1184" i="8"/>
  <c r="AJ1184" i="8"/>
  <c r="AI1184" i="8"/>
  <c r="AH1184" i="8"/>
  <c r="AG1184" i="8"/>
  <c r="AF1184" i="8"/>
  <c r="L1184" i="8"/>
  <c r="AQ1147" i="8"/>
  <c r="AP1147" i="8"/>
  <c r="AO1147" i="8"/>
  <c r="AN1147" i="8"/>
  <c r="AM1147" i="8"/>
  <c r="AL1147" i="8"/>
  <c r="AK1147" i="8"/>
  <c r="AJ1147" i="8"/>
  <c r="AI1147" i="8"/>
  <c r="DD1147" i="8" s="1"/>
  <c r="AH1147" i="8"/>
  <c r="AG1147" i="8"/>
  <c r="AF1147" i="8"/>
  <c r="L1147" i="8"/>
  <c r="AQ1179" i="8"/>
  <c r="AP1179" i="8"/>
  <c r="AO1179" i="8"/>
  <c r="AN1179" i="8"/>
  <c r="AM1179" i="8"/>
  <c r="AL1179" i="8"/>
  <c r="AK1179" i="8"/>
  <c r="AJ1179" i="8"/>
  <c r="AI1179" i="8"/>
  <c r="AH1179" i="8"/>
  <c r="AG1179" i="8"/>
  <c r="AF1179" i="8"/>
  <c r="L1179" i="8"/>
  <c r="AQ1178" i="8"/>
  <c r="AP1178" i="8"/>
  <c r="AO1178" i="8"/>
  <c r="AN1178" i="8"/>
  <c r="AM1178" i="8"/>
  <c r="AL1178" i="8"/>
  <c r="AK1178" i="8"/>
  <c r="AJ1178" i="8"/>
  <c r="AI1178" i="8"/>
  <c r="AH1178" i="8"/>
  <c r="AG1178" i="8"/>
  <c r="AF1178" i="8"/>
  <c r="L1178" i="8"/>
  <c r="AQ1208" i="8"/>
  <c r="AP1208" i="8"/>
  <c r="AO1208" i="8"/>
  <c r="AN1208" i="8"/>
  <c r="AM1208" i="8"/>
  <c r="AL1208" i="8"/>
  <c r="AK1208" i="8"/>
  <c r="AJ1208" i="8"/>
  <c r="AI1208" i="8"/>
  <c r="AH1208" i="8"/>
  <c r="AG1208" i="8"/>
  <c r="AF1208" i="8"/>
  <c r="L1208" i="8"/>
  <c r="AQ1207" i="8"/>
  <c r="AP1207" i="8"/>
  <c r="AO1207" i="8"/>
  <c r="AN1207" i="8"/>
  <c r="AM1207" i="8"/>
  <c r="AL1207" i="8"/>
  <c r="AK1207" i="8"/>
  <c r="AJ1207" i="8"/>
  <c r="AI1207" i="8"/>
  <c r="AH1207" i="8"/>
  <c r="AG1207" i="8"/>
  <c r="L1207" i="8"/>
  <c r="AQ1206" i="8"/>
  <c r="AP1206" i="8"/>
  <c r="AO1206" i="8"/>
  <c r="AN1206" i="8"/>
  <c r="AM1206" i="8"/>
  <c r="AL1206" i="8"/>
  <c r="AK1206" i="8"/>
  <c r="AJ1206" i="8"/>
  <c r="AI1206" i="8"/>
  <c r="AH1206" i="8"/>
  <c r="AG1206" i="8"/>
  <c r="AF1206" i="8"/>
  <c r="L1206" i="8"/>
  <c r="AQ1205" i="8"/>
  <c r="AP1205" i="8"/>
  <c r="AO1205" i="8"/>
  <c r="AN1205" i="8"/>
  <c r="AM1205" i="8"/>
  <c r="AL1205" i="8"/>
  <c r="AK1205" i="8"/>
  <c r="AJ1205" i="8"/>
  <c r="AI1205" i="8"/>
  <c r="AH1205" i="8"/>
  <c r="AG1205" i="8"/>
  <c r="AF1205" i="8"/>
  <c r="L1205" i="8"/>
  <c r="AQ1204" i="8"/>
  <c r="AP1204" i="8"/>
  <c r="AO1204" i="8"/>
  <c r="AN1204" i="8"/>
  <c r="AM1204" i="8"/>
  <c r="AL1204" i="8"/>
  <c r="AK1204" i="8"/>
  <c r="AJ1204" i="8"/>
  <c r="AI1204" i="8"/>
  <c r="AH1204" i="8"/>
  <c r="AG1204" i="8"/>
  <c r="AF1204" i="8"/>
  <c r="L1204" i="8"/>
  <c r="AQ1149" i="8"/>
  <c r="AP1149" i="8"/>
  <c r="AO1149" i="8"/>
  <c r="AN1149" i="8"/>
  <c r="AM1149" i="8"/>
  <c r="AL1149" i="8"/>
  <c r="AK1149" i="8"/>
  <c r="AJ1149" i="8"/>
  <c r="AI1149" i="8"/>
  <c r="AH1149" i="8"/>
  <c r="AG1149" i="8"/>
  <c r="AF1149" i="8"/>
  <c r="L1149" i="8"/>
  <c r="AR1234" i="8" l="1"/>
  <c r="DU1234" i="8" s="1"/>
  <c r="AR1221" i="8"/>
  <c r="DU1221" i="8" s="1"/>
  <c r="AR1229" i="8"/>
  <c r="DU1229" i="8" s="1"/>
  <c r="AR1236" i="8"/>
  <c r="DU1236" i="8" s="1"/>
  <c r="AR1235" i="8"/>
  <c r="DU1235" i="8" s="1"/>
  <c r="AR1233" i="8"/>
  <c r="DU1233" i="8" s="1"/>
  <c r="AR1232" i="8"/>
  <c r="DU1232" i="8" s="1"/>
  <c r="AR1231" i="8"/>
  <c r="DU1231" i="8" s="1"/>
  <c r="AR1230" i="8"/>
  <c r="DU1230" i="8" s="1"/>
  <c r="AR1228" i="8"/>
  <c r="DU1228" i="8" s="1"/>
  <c r="AR1227" i="8"/>
  <c r="DU1227" i="8" s="1"/>
  <c r="AR1226" i="8"/>
  <c r="DU1226" i="8" s="1"/>
  <c r="AR1225" i="8"/>
  <c r="DU1225" i="8" s="1"/>
  <c r="AR1224" i="8"/>
  <c r="DU1224" i="8" s="1"/>
  <c r="AR1223" i="8"/>
  <c r="DU1223" i="8" s="1"/>
  <c r="AR1222" i="8"/>
  <c r="DU1222" i="8" s="1"/>
  <c r="AR1220" i="8"/>
  <c r="DU1220" i="8" s="1"/>
  <c r="AR1219" i="8"/>
  <c r="DU1219" i="8" s="1"/>
  <c r="AR1218" i="8"/>
  <c r="DU1218" i="8" s="1"/>
  <c r="AR1169" i="8"/>
  <c r="DU1169" i="8" s="1"/>
  <c r="AR1151" i="8"/>
  <c r="DU1151" i="8" s="1"/>
  <c r="AR1198" i="8"/>
  <c r="DU1198" i="8" s="1"/>
  <c r="AR1197" i="8"/>
  <c r="DU1197" i="8" s="1"/>
  <c r="AR1199" i="8"/>
  <c r="DU1199" i="8" s="1"/>
  <c r="AR1195" i="8"/>
  <c r="DU1195" i="8" s="1"/>
  <c r="AR1196" i="8"/>
  <c r="DU1196" i="8" s="1"/>
  <c r="AR1185" i="8"/>
  <c r="DU1185" i="8" s="1"/>
  <c r="AR1184" i="8"/>
  <c r="DU1184" i="8" s="1"/>
  <c r="DU1147" i="8"/>
  <c r="AR1179" i="8"/>
  <c r="DU1179" i="8" s="1"/>
  <c r="AR1178" i="8"/>
  <c r="DU1178" i="8" s="1"/>
  <c r="AR1208" i="8"/>
  <c r="DU1208" i="8" s="1"/>
  <c r="AR1207" i="8"/>
  <c r="DU1207" i="8" s="1"/>
  <c r="AR1206" i="8"/>
  <c r="DU1206" i="8" s="1"/>
  <c r="AR1205" i="8"/>
  <c r="DU1205" i="8" s="1"/>
  <c r="AR1204" i="8"/>
  <c r="DU1204" i="8" s="1"/>
  <c r="AR1149" i="8"/>
  <c r="DU1149" i="8" s="1"/>
  <c r="DY1149" i="8" l="1"/>
  <c r="DX1149" i="8"/>
  <c r="DY1204" i="8"/>
  <c r="DX1204" i="8"/>
  <c r="DY1205" i="8"/>
  <c r="DX1205" i="8"/>
  <c r="DY1206" i="8"/>
  <c r="DX1206" i="8"/>
  <c r="DY1207" i="8"/>
  <c r="DX1207" i="8"/>
  <c r="DY1208" i="8"/>
  <c r="DX1208" i="8"/>
  <c r="DY1178" i="8"/>
  <c r="DX1178" i="8"/>
  <c r="DY1179" i="8"/>
  <c r="DX1179" i="8"/>
  <c r="DX1147" i="8"/>
  <c r="DY1147" i="8"/>
  <c r="DY1184" i="8"/>
  <c r="DX1184" i="8"/>
  <c r="DY1185" i="8"/>
  <c r="DX1185" i="8"/>
  <c r="DY1196" i="8"/>
  <c r="DX1196" i="8"/>
  <c r="DY1195" i="8"/>
  <c r="DX1195" i="8"/>
  <c r="DY1199" i="8"/>
  <c r="DX1199" i="8"/>
  <c r="DY1197" i="8"/>
  <c r="DX1197" i="8"/>
  <c r="DY1198" i="8"/>
  <c r="DX1198" i="8"/>
  <c r="DY1151" i="8"/>
  <c r="DX1151" i="8"/>
  <c r="DY1169" i="8"/>
  <c r="DX1169" i="8"/>
  <c r="DY1218" i="8"/>
  <c r="DX1218" i="8"/>
  <c r="DY1219" i="8"/>
  <c r="DX1219" i="8"/>
  <c r="DY1220" i="8"/>
  <c r="DX1220" i="8"/>
  <c r="DY1222" i="8"/>
  <c r="DX1222" i="8"/>
  <c r="DY1223" i="8"/>
  <c r="DX1223" i="8"/>
  <c r="DY1224" i="8"/>
  <c r="DX1224" i="8"/>
  <c r="DY1225" i="8"/>
  <c r="DX1225" i="8"/>
  <c r="DY1226" i="8"/>
  <c r="DX1226" i="8"/>
  <c r="DY1227" i="8"/>
  <c r="DX1227" i="8"/>
  <c r="DY1228" i="8"/>
  <c r="DX1228" i="8"/>
  <c r="DY1230" i="8"/>
  <c r="DX1230" i="8"/>
  <c r="DY1231" i="8"/>
  <c r="DX1231" i="8"/>
  <c r="DY1232" i="8"/>
  <c r="DX1232" i="8"/>
  <c r="DY1233" i="8"/>
  <c r="DX1233" i="8"/>
  <c r="DY1235" i="8"/>
  <c r="DX1235" i="8"/>
  <c r="DY1236" i="8"/>
  <c r="DX1236" i="8"/>
  <c r="DY1229" i="8"/>
  <c r="DX1229" i="8"/>
  <c r="DY1221" i="8"/>
  <c r="DX1221" i="8"/>
  <c r="DY1234" i="8"/>
  <c r="DX1234" i="8"/>
  <c r="AH1217" i="8"/>
  <c r="AG1217" i="8"/>
  <c r="AF1217" i="8"/>
  <c r="L1217" i="8"/>
  <c r="AR1217" i="8" l="1"/>
  <c r="DU1217" i="8" s="1"/>
  <c r="AQ1632" i="8"/>
  <c r="AP1632" i="8"/>
  <c r="AO1632" i="8"/>
  <c r="AN1632" i="8"/>
  <c r="AM1632" i="8"/>
  <c r="AL1632" i="8"/>
  <c r="AK1632" i="8"/>
  <c r="AJ1632" i="8"/>
  <c r="AI1632" i="8"/>
  <c r="DD1632" i="8" s="1"/>
  <c r="AH1632" i="8"/>
  <c r="CU1632" i="8" s="1"/>
  <c r="AG1632" i="8"/>
  <c r="AF1632" i="8"/>
  <c r="L1632" i="8"/>
  <c r="AR1632" i="8" l="1"/>
  <c r="DU1632" i="8" s="1"/>
  <c r="DY1632" i="8" s="1"/>
  <c r="DY1217" i="8"/>
  <c r="DX1217" i="8"/>
  <c r="AQ1631" i="8"/>
  <c r="AP1631" i="8"/>
  <c r="AO1631" i="8"/>
  <c r="AN1631" i="8"/>
  <c r="AM1631" i="8"/>
  <c r="AL1631" i="8"/>
  <c r="AK1631" i="8"/>
  <c r="AJ1631" i="8"/>
  <c r="AI1631" i="8"/>
  <c r="DD1631" i="8" s="1"/>
  <c r="AH1631" i="8"/>
  <c r="AG1631" i="8"/>
  <c r="AF1631" i="8"/>
  <c r="L1631" i="8"/>
  <c r="AQ1630" i="8"/>
  <c r="AP1630" i="8"/>
  <c r="AO1630" i="8"/>
  <c r="AN1630" i="8"/>
  <c r="AM1630" i="8"/>
  <c r="AL1630" i="8"/>
  <c r="AK1630" i="8"/>
  <c r="AJ1630" i="8"/>
  <c r="AI1630" i="8"/>
  <c r="DD1630" i="8" s="1"/>
  <c r="AH1630" i="8"/>
  <c r="AG1630" i="8"/>
  <c r="AF1630" i="8"/>
  <c r="L1630" i="8"/>
  <c r="AQ1629" i="8"/>
  <c r="AP1629" i="8"/>
  <c r="AO1629" i="8"/>
  <c r="AN1629" i="8"/>
  <c r="AM1629" i="8"/>
  <c r="AL1629" i="8"/>
  <c r="AK1629" i="8"/>
  <c r="AJ1629" i="8"/>
  <c r="AI1629" i="8"/>
  <c r="DD1629" i="8" s="1"/>
  <c r="AH1629" i="8"/>
  <c r="CU1629" i="8" s="1"/>
  <c r="AG1629" i="8"/>
  <c r="AF1629" i="8"/>
  <c r="L1629" i="8"/>
  <c r="AQ1628" i="8"/>
  <c r="AP1628" i="8"/>
  <c r="AO1628" i="8"/>
  <c r="AN1628" i="8"/>
  <c r="AM1628" i="8"/>
  <c r="AL1628" i="8"/>
  <c r="AK1628" i="8"/>
  <c r="AJ1628" i="8"/>
  <c r="AI1628" i="8"/>
  <c r="DD1628" i="8" s="1"/>
  <c r="AH1628" i="8"/>
  <c r="CU1628" i="8" s="1"/>
  <c r="AG1628" i="8"/>
  <c r="AF1628" i="8"/>
  <c r="L1628" i="8"/>
  <c r="AQ1627" i="8"/>
  <c r="AP1627" i="8"/>
  <c r="AO1627" i="8"/>
  <c r="AN1627" i="8"/>
  <c r="AM1627" i="8"/>
  <c r="AL1627" i="8"/>
  <c r="AK1627" i="8"/>
  <c r="AJ1627" i="8"/>
  <c r="AI1627" i="8"/>
  <c r="DD1627" i="8" s="1"/>
  <c r="AH1627" i="8"/>
  <c r="CU1627" i="8" s="1"/>
  <c r="AG1627" i="8"/>
  <c r="CL1627" i="8" s="1"/>
  <c r="AF1627" i="8"/>
  <c r="L1627" i="8"/>
  <c r="AQ1626" i="8"/>
  <c r="AP1626" i="8"/>
  <c r="AO1626" i="8"/>
  <c r="AN1626" i="8"/>
  <c r="AM1626" i="8"/>
  <c r="AL1626" i="8"/>
  <c r="AK1626" i="8"/>
  <c r="AJ1626" i="8"/>
  <c r="AI1626" i="8"/>
  <c r="DD1626" i="8" s="1"/>
  <c r="AH1626" i="8"/>
  <c r="CU1626" i="8" s="1"/>
  <c r="AG1626" i="8"/>
  <c r="AF1626" i="8"/>
  <c r="L1626" i="8"/>
  <c r="AQ1625" i="8"/>
  <c r="AP1625" i="8"/>
  <c r="AO1625" i="8"/>
  <c r="AN1625" i="8"/>
  <c r="AM1625" i="8"/>
  <c r="AL1625" i="8"/>
  <c r="AK1625" i="8"/>
  <c r="AJ1625" i="8"/>
  <c r="AI1625" i="8"/>
  <c r="DD1625" i="8" s="1"/>
  <c r="AH1625" i="8"/>
  <c r="CU1625" i="8" s="1"/>
  <c r="AG1625" i="8"/>
  <c r="AF1625" i="8"/>
  <c r="L1625" i="8"/>
  <c r="AQ1624" i="8"/>
  <c r="AP1624" i="8"/>
  <c r="AO1624" i="8"/>
  <c r="AN1624" i="8"/>
  <c r="AM1624" i="8"/>
  <c r="AL1624" i="8"/>
  <c r="AK1624" i="8"/>
  <c r="AJ1624" i="8"/>
  <c r="AI1624" i="8"/>
  <c r="DD1624" i="8" s="1"/>
  <c r="AH1624" i="8"/>
  <c r="CU1624" i="8" s="1"/>
  <c r="AG1624" i="8"/>
  <c r="AF1624" i="8"/>
  <c r="L1624" i="8"/>
  <c r="AQ1623" i="8"/>
  <c r="AP1623" i="8"/>
  <c r="AO1623" i="8"/>
  <c r="AN1623" i="8"/>
  <c r="AM1623" i="8"/>
  <c r="AL1623" i="8"/>
  <c r="AK1623" i="8"/>
  <c r="AJ1623" i="8"/>
  <c r="AI1623" i="8"/>
  <c r="DD1623" i="8" s="1"/>
  <c r="AH1623" i="8"/>
  <c r="CU1623" i="8" s="1"/>
  <c r="AG1623" i="8"/>
  <c r="AF1623" i="8"/>
  <c r="L1623" i="8"/>
  <c r="AQ1622" i="8"/>
  <c r="AP1622" i="8"/>
  <c r="AO1622" i="8"/>
  <c r="AN1622" i="8"/>
  <c r="AM1622" i="8"/>
  <c r="AL1622" i="8"/>
  <c r="AK1622" i="8"/>
  <c r="AJ1622" i="8"/>
  <c r="AI1622" i="8"/>
  <c r="DD1622" i="8" s="1"/>
  <c r="AH1622" i="8"/>
  <c r="CU1622" i="8" s="1"/>
  <c r="AG1622" i="8"/>
  <c r="AF1622" i="8"/>
  <c r="L1622" i="8"/>
  <c r="AQ1621" i="8"/>
  <c r="AP1621" i="8"/>
  <c r="AO1621" i="8"/>
  <c r="AN1621" i="8"/>
  <c r="AM1621" i="8"/>
  <c r="AL1621" i="8"/>
  <c r="AK1621" i="8"/>
  <c r="AJ1621" i="8"/>
  <c r="AI1621" i="8"/>
  <c r="DD1621" i="8" s="1"/>
  <c r="AH1621" i="8"/>
  <c r="CU1621" i="8" s="1"/>
  <c r="AG1621" i="8"/>
  <c r="AF1621" i="8"/>
  <c r="L1621" i="8"/>
  <c r="AQ1620" i="8"/>
  <c r="AP1620" i="8"/>
  <c r="AO1620" i="8"/>
  <c r="AN1620" i="8"/>
  <c r="AM1620" i="8"/>
  <c r="AL1620" i="8"/>
  <c r="AK1620" i="8"/>
  <c r="AJ1620" i="8"/>
  <c r="AI1620" i="8"/>
  <c r="DD1620" i="8" s="1"/>
  <c r="AH1620" i="8"/>
  <c r="CU1620" i="8" s="1"/>
  <c r="AG1620" i="8"/>
  <c r="AF1620" i="8"/>
  <c r="L1620" i="8"/>
  <c r="AQ1619" i="8"/>
  <c r="AP1619" i="8"/>
  <c r="AO1619" i="8"/>
  <c r="AN1619" i="8"/>
  <c r="AM1619" i="8"/>
  <c r="AL1619" i="8"/>
  <c r="AK1619" i="8"/>
  <c r="AJ1619" i="8"/>
  <c r="AI1619" i="8"/>
  <c r="DD1619" i="8" s="1"/>
  <c r="AH1619" i="8"/>
  <c r="CU1619" i="8" s="1"/>
  <c r="AG1619" i="8"/>
  <c r="AF1619" i="8"/>
  <c r="L1619" i="8"/>
  <c r="AQ1618" i="8"/>
  <c r="AP1618" i="8"/>
  <c r="AO1618" i="8"/>
  <c r="AN1618" i="8"/>
  <c r="AM1618" i="8"/>
  <c r="AL1618" i="8"/>
  <c r="AK1618" i="8"/>
  <c r="AJ1618" i="8"/>
  <c r="AI1618" i="8"/>
  <c r="DD1618" i="8" s="1"/>
  <c r="AH1618" i="8"/>
  <c r="CU1618" i="8" s="1"/>
  <c r="CZ1618" i="8" s="1"/>
  <c r="AG1618" i="8"/>
  <c r="AF1618" i="8"/>
  <c r="L1618" i="8"/>
  <c r="AQ1617" i="8"/>
  <c r="AP1617" i="8"/>
  <c r="AO1617" i="8"/>
  <c r="AN1617" i="8"/>
  <c r="AM1617" i="8"/>
  <c r="AL1617" i="8"/>
  <c r="AK1617" i="8"/>
  <c r="AJ1617" i="8"/>
  <c r="AI1617" i="8"/>
  <c r="DD1617" i="8" s="1"/>
  <c r="AH1617" i="8"/>
  <c r="AG1617" i="8"/>
  <c r="AF1617" i="8"/>
  <c r="L1617" i="8"/>
  <c r="AQ1616" i="8"/>
  <c r="AP1616" i="8"/>
  <c r="AO1616" i="8"/>
  <c r="AN1616" i="8"/>
  <c r="AM1616" i="8"/>
  <c r="AL1616" i="8"/>
  <c r="AK1616" i="8"/>
  <c r="AJ1616" i="8"/>
  <c r="AI1616" i="8"/>
  <c r="DD1616" i="8" s="1"/>
  <c r="AH1616" i="8"/>
  <c r="CU1616" i="8" s="1"/>
  <c r="AG1616" i="8"/>
  <c r="AF1616" i="8"/>
  <c r="L1616" i="8"/>
  <c r="AQ1615" i="8"/>
  <c r="AP1615" i="8"/>
  <c r="AO1615" i="8"/>
  <c r="AN1615" i="8"/>
  <c r="AM1615" i="8"/>
  <c r="AL1615" i="8"/>
  <c r="AK1615" i="8"/>
  <c r="AJ1615" i="8"/>
  <c r="AI1615" i="8"/>
  <c r="DD1615" i="8" s="1"/>
  <c r="AH1615" i="8"/>
  <c r="AG1615" i="8"/>
  <c r="AF1615" i="8"/>
  <c r="L1615" i="8"/>
  <c r="AQ1614" i="8"/>
  <c r="AP1614" i="8"/>
  <c r="AO1614" i="8"/>
  <c r="AN1614" i="8"/>
  <c r="AM1614" i="8"/>
  <c r="AL1614" i="8"/>
  <c r="AK1614" i="8"/>
  <c r="AJ1614" i="8"/>
  <c r="AI1614" i="8"/>
  <c r="DD1614" i="8" s="1"/>
  <c r="AH1614" i="8"/>
  <c r="CU1614" i="8" s="1"/>
  <c r="CZ1614" i="8" s="1"/>
  <c r="AG1614" i="8"/>
  <c r="AF1614" i="8"/>
  <c r="L1614" i="8"/>
  <c r="AQ1613" i="8"/>
  <c r="AP1613" i="8"/>
  <c r="AO1613" i="8"/>
  <c r="AN1613" i="8"/>
  <c r="AM1613" i="8"/>
  <c r="AL1613" i="8"/>
  <c r="AK1613" i="8"/>
  <c r="AJ1613" i="8"/>
  <c r="AI1613" i="8"/>
  <c r="DD1613" i="8" s="1"/>
  <c r="AH1613" i="8"/>
  <c r="AG1613" i="8"/>
  <c r="AF1613" i="8"/>
  <c r="L1613" i="8"/>
  <c r="AQ1612" i="8"/>
  <c r="AP1612" i="8"/>
  <c r="AO1612" i="8"/>
  <c r="AN1612" i="8"/>
  <c r="AM1612" i="8"/>
  <c r="AL1612" i="8"/>
  <c r="AK1612" i="8"/>
  <c r="AJ1612" i="8"/>
  <c r="AI1612" i="8"/>
  <c r="DD1612" i="8" s="1"/>
  <c r="AH1612" i="8"/>
  <c r="AG1612" i="8"/>
  <c r="AF1612" i="8"/>
  <c r="L1612" i="8"/>
  <c r="AQ1611" i="8"/>
  <c r="AP1611" i="8"/>
  <c r="AO1611" i="8"/>
  <c r="AN1611" i="8"/>
  <c r="AM1611" i="8"/>
  <c r="AL1611" i="8"/>
  <c r="AK1611" i="8"/>
  <c r="AJ1611" i="8"/>
  <c r="AI1611" i="8"/>
  <c r="DD1611" i="8" s="1"/>
  <c r="AH1611" i="8"/>
  <c r="AG1611" i="8"/>
  <c r="AF1611" i="8"/>
  <c r="L1611" i="8"/>
  <c r="AQ1610" i="8"/>
  <c r="AP1610" i="8"/>
  <c r="AO1610" i="8"/>
  <c r="AN1610" i="8"/>
  <c r="AM1610" i="8"/>
  <c r="AL1610" i="8"/>
  <c r="AK1610" i="8"/>
  <c r="AJ1610" i="8"/>
  <c r="AI1610" i="8"/>
  <c r="DD1610" i="8" s="1"/>
  <c r="AH1610" i="8"/>
  <c r="AG1610" i="8"/>
  <c r="AF1610" i="8"/>
  <c r="L1610" i="8"/>
  <c r="AQ1609" i="8"/>
  <c r="AP1609" i="8"/>
  <c r="AO1609" i="8"/>
  <c r="AN1609" i="8"/>
  <c r="AM1609" i="8"/>
  <c r="AL1609" i="8"/>
  <c r="AK1609" i="8"/>
  <c r="AJ1609" i="8"/>
  <c r="AI1609" i="8"/>
  <c r="DD1609" i="8" s="1"/>
  <c r="AH1609" i="8"/>
  <c r="AG1609" i="8"/>
  <c r="AF1609" i="8"/>
  <c r="L1609" i="8"/>
  <c r="AQ1608" i="8"/>
  <c r="AP1608" i="8"/>
  <c r="AO1608" i="8"/>
  <c r="AN1608" i="8"/>
  <c r="AM1608" i="8"/>
  <c r="AL1608" i="8"/>
  <c r="AK1608" i="8"/>
  <c r="AJ1608" i="8"/>
  <c r="AI1608" i="8"/>
  <c r="DD1608" i="8" s="1"/>
  <c r="AH1608" i="8"/>
  <c r="AG1608" i="8"/>
  <c r="AF1608" i="8"/>
  <c r="L1608" i="8"/>
  <c r="AQ1607" i="8"/>
  <c r="AP1607" i="8"/>
  <c r="AO1607" i="8"/>
  <c r="AN1607" i="8"/>
  <c r="AM1607" i="8"/>
  <c r="AL1607" i="8"/>
  <c r="AK1607" i="8"/>
  <c r="AJ1607" i="8"/>
  <c r="AI1607" i="8"/>
  <c r="DD1607" i="8" s="1"/>
  <c r="AH1607" i="8"/>
  <c r="AG1607" i="8"/>
  <c r="AF1607" i="8"/>
  <c r="L1607" i="8"/>
  <c r="AQ1606" i="8"/>
  <c r="AP1606" i="8"/>
  <c r="AO1606" i="8"/>
  <c r="AN1606" i="8"/>
  <c r="AM1606" i="8"/>
  <c r="AL1606" i="8"/>
  <c r="AK1606" i="8"/>
  <c r="AJ1606" i="8"/>
  <c r="AI1606" i="8"/>
  <c r="DD1606" i="8" s="1"/>
  <c r="AH1606" i="8"/>
  <c r="AG1606" i="8"/>
  <c r="AF1606" i="8"/>
  <c r="L1606" i="8"/>
  <c r="AQ1605" i="8"/>
  <c r="AP1605" i="8"/>
  <c r="AO1605" i="8"/>
  <c r="AN1605" i="8"/>
  <c r="AM1605" i="8"/>
  <c r="AL1605" i="8"/>
  <c r="AK1605" i="8"/>
  <c r="AJ1605" i="8"/>
  <c r="AI1605" i="8"/>
  <c r="DD1605" i="8" s="1"/>
  <c r="AH1605" i="8"/>
  <c r="AG1605" i="8"/>
  <c r="AF1605" i="8"/>
  <c r="AQ1604" i="8"/>
  <c r="AP1604" i="8"/>
  <c r="AO1604" i="8"/>
  <c r="AN1604" i="8"/>
  <c r="AM1604" i="8"/>
  <c r="AL1604" i="8"/>
  <c r="AK1604" i="8"/>
  <c r="AJ1604" i="8"/>
  <c r="AI1604" i="8"/>
  <c r="DD1604" i="8" s="1"/>
  <c r="AH1604" i="8"/>
  <c r="AG1604" i="8"/>
  <c r="AF1604" i="8"/>
  <c r="AQ1603" i="8"/>
  <c r="AP1603" i="8"/>
  <c r="AO1603" i="8"/>
  <c r="AN1603" i="8"/>
  <c r="AM1603" i="8"/>
  <c r="AL1603" i="8"/>
  <c r="AK1603" i="8"/>
  <c r="AJ1603" i="8"/>
  <c r="AI1603" i="8"/>
  <c r="DD1603" i="8" s="1"/>
  <c r="AH1603" i="8"/>
  <c r="AG1603" i="8"/>
  <c r="AF1603" i="8"/>
  <c r="L1603" i="8"/>
  <c r="AQ1601" i="8"/>
  <c r="AP1601" i="8"/>
  <c r="AO1601" i="8"/>
  <c r="AN1601" i="8"/>
  <c r="AM1601" i="8"/>
  <c r="AL1601" i="8"/>
  <c r="AK1601" i="8"/>
  <c r="AJ1601" i="8"/>
  <c r="AI1601" i="8"/>
  <c r="DD1601" i="8" s="1"/>
  <c r="AH1601" i="8"/>
  <c r="CU1601" i="8" s="1"/>
  <c r="AG1601" i="8"/>
  <c r="AF1601" i="8"/>
  <c r="L1601" i="8"/>
  <c r="AQ1600" i="8"/>
  <c r="AP1600" i="8"/>
  <c r="AO1600" i="8"/>
  <c r="AN1600" i="8"/>
  <c r="AM1600" i="8"/>
  <c r="AL1600" i="8"/>
  <c r="AK1600" i="8"/>
  <c r="AJ1600" i="8"/>
  <c r="AI1600" i="8"/>
  <c r="DD1600" i="8" s="1"/>
  <c r="AH1600" i="8"/>
  <c r="CU1600" i="8" s="1"/>
  <c r="AG1600" i="8"/>
  <c r="AF1600" i="8"/>
  <c r="L1600" i="8"/>
  <c r="AQ1599" i="8"/>
  <c r="AP1599" i="8"/>
  <c r="AO1599" i="8"/>
  <c r="AN1599" i="8"/>
  <c r="AM1599" i="8"/>
  <c r="AL1599" i="8"/>
  <c r="AK1599" i="8"/>
  <c r="AJ1599" i="8"/>
  <c r="AI1599" i="8"/>
  <c r="DD1599" i="8" s="1"/>
  <c r="AH1599" i="8"/>
  <c r="AG1599" i="8"/>
  <c r="AF1599" i="8"/>
  <c r="L1599" i="8"/>
  <c r="AQ1598" i="8"/>
  <c r="AP1598" i="8"/>
  <c r="AO1598" i="8"/>
  <c r="AN1598" i="8"/>
  <c r="AM1598" i="8"/>
  <c r="AL1598" i="8"/>
  <c r="AK1598" i="8"/>
  <c r="AJ1598" i="8"/>
  <c r="AI1598" i="8"/>
  <c r="DD1598" i="8" s="1"/>
  <c r="AH1598" i="8"/>
  <c r="CU1598" i="8" s="1"/>
  <c r="AG1598" i="8"/>
  <c r="AF1598" i="8"/>
  <c r="L1598" i="8"/>
  <c r="AQ1602" i="8"/>
  <c r="AP1602" i="8"/>
  <c r="AO1602" i="8"/>
  <c r="AN1602" i="8"/>
  <c r="AM1602" i="8"/>
  <c r="AL1602" i="8"/>
  <c r="AK1602" i="8"/>
  <c r="AJ1602" i="8"/>
  <c r="AI1602" i="8"/>
  <c r="DD1602" i="8" s="1"/>
  <c r="AH1602" i="8"/>
  <c r="AG1602" i="8"/>
  <c r="AF1602" i="8"/>
  <c r="L1602" i="8"/>
  <c r="AQ1597" i="8"/>
  <c r="AP1597" i="8"/>
  <c r="AO1597" i="8"/>
  <c r="AN1597" i="8"/>
  <c r="AM1597" i="8"/>
  <c r="AL1597" i="8"/>
  <c r="AK1597" i="8"/>
  <c r="AJ1597" i="8"/>
  <c r="AI1597" i="8"/>
  <c r="DD1597" i="8" s="1"/>
  <c r="AH1597" i="8"/>
  <c r="AG1597" i="8"/>
  <c r="AF1597" i="8"/>
  <c r="L1597" i="8"/>
  <c r="AQ1596" i="8"/>
  <c r="AP1596" i="8"/>
  <c r="AO1596" i="8"/>
  <c r="AN1596" i="8"/>
  <c r="AM1596" i="8"/>
  <c r="AL1596" i="8"/>
  <c r="AK1596" i="8"/>
  <c r="AJ1596" i="8"/>
  <c r="AI1596" i="8"/>
  <c r="DD1596" i="8" s="1"/>
  <c r="AH1596" i="8"/>
  <c r="AG1596" i="8"/>
  <c r="AF1596" i="8"/>
  <c r="L1596" i="8"/>
  <c r="AQ1595" i="8"/>
  <c r="AP1595" i="8"/>
  <c r="AO1595" i="8"/>
  <c r="AN1595" i="8"/>
  <c r="AM1595" i="8"/>
  <c r="AL1595" i="8"/>
  <c r="AK1595" i="8"/>
  <c r="AJ1595" i="8"/>
  <c r="AI1595" i="8"/>
  <c r="DD1595" i="8" s="1"/>
  <c r="AH1595" i="8"/>
  <c r="AG1595" i="8"/>
  <c r="AF1595" i="8"/>
  <c r="L1595" i="8"/>
  <c r="AQ1594" i="8"/>
  <c r="AP1594" i="8"/>
  <c r="AO1594" i="8"/>
  <c r="AN1594" i="8"/>
  <c r="AM1594" i="8"/>
  <c r="AL1594" i="8"/>
  <c r="AK1594" i="8"/>
  <c r="AJ1594" i="8"/>
  <c r="AI1594" i="8"/>
  <c r="DD1594" i="8" s="1"/>
  <c r="AH1594" i="8"/>
  <c r="AG1594" i="8"/>
  <c r="AF1594" i="8"/>
  <c r="L1594" i="8"/>
  <c r="AQ1593" i="8"/>
  <c r="AP1593" i="8"/>
  <c r="AO1593" i="8"/>
  <c r="AN1593" i="8"/>
  <c r="AM1593" i="8"/>
  <c r="AL1593" i="8"/>
  <c r="AK1593" i="8"/>
  <c r="AJ1593" i="8"/>
  <c r="AI1593" i="8"/>
  <c r="DD1593" i="8" s="1"/>
  <c r="AH1593" i="8"/>
  <c r="CU1593" i="8" s="1"/>
  <c r="AG1593" i="8"/>
  <c r="AF1593" i="8"/>
  <c r="L1593" i="8"/>
  <c r="AQ1592" i="8"/>
  <c r="AP1592" i="8"/>
  <c r="AO1592" i="8"/>
  <c r="AN1592" i="8"/>
  <c r="AM1592" i="8"/>
  <c r="AL1592" i="8"/>
  <c r="AK1592" i="8"/>
  <c r="AJ1592" i="8"/>
  <c r="AI1592" i="8"/>
  <c r="DD1592" i="8" s="1"/>
  <c r="AH1592" i="8"/>
  <c r="CU1592" i="8" s="1"/>
  <c r="AG1592" i="8"/>
  <c r="AF1592" i="8"/>
  <c r="L1592" i="8"/>
  <c r="AQ1591" i="8"/>
  <c r="AP1591" i="8"/>
  <c r="AO1591" i="8"/>
  <c r="AN1591" i="8"/>
  <c r="AM1591" i="8"/>
  <c r="AL1591" i="8"/>
  <c r="AK1591" i="8"/>
  <c r="AJ1591" i="8"/>
  <c r="AI1591" i="8"/>
  <c r="DD1591" i="8" s="1"/>
  <c r="AH1591" i="8"/>
  <c r="CU1591" i="8" s="1"/>
  <c r="AG1591" i="8"/>
  <c r="AF1591" i="8"/>
  <c r="L1591" i="8"/>
  <c r="AQ1590" i="8"/>
  <c r="AP1590" i="8"/>
  <c r="AO1590" i="8"/>
  <c r="AN1590" i="8"/>
  <c r="AM1590" i="8"/>
  <c r="AL1590" i="8"/>
  <c r="AK1590" i="8"/>
  <c r="AJ1590" i="8"/>
  <c r="AI1590" i="8"/>
  <c r="DD1590" i="8" s="1"/>
  <c r="AH1590" i="8"/>
  <c r="CU1590" i="8" s="1"/>
  <c r="AG1590" i="8"/>
  <c r="CL1590" i="8" s="1"/>
  <c r="AF1590" i="8"/>
  <c r="L1590" i="8"/>
  <c r="AQ1589" i="8"/>
  <c r="AP1589" i="8"/>
  <c r="AO1589" i="8"/>
  <c r="AN1589" i="8"/>
  <c r="AM1589" i="8"/>
  <c r="AL1589" i="8"/>
  <c r="AK1589" i="8"/>
  <c r="AJ1589" i="8"/>
  <c r="AI1589" i="8"/>
  <c r="DD1589" i="8" s="1"/>
  <c r="AH1589" i="8"/>
  <c r="CU1589" i="8" s="1"/>
  <c r="AG1589" i="8"/>
  <c r="AF1589" i="8"/>
  <c r="L1589" i="8"/>
  <c r="AQ1588" i="8"/>
  <c r="AP1588" i="8"/>
  <c r="AO1588" i="8"/>
  <c r="AN1588" i="8"/>
  <c r="AM1588" i="8"/>
  <c r="AL1588" i="8"/>
  <c r="AK1588" i="8"/>
  <c r="AJ1588" i="8"/>
  <c r="AI1588" i="8"/>
  <c r="DD1588" i="8" s="1"/>
  <c r="AH1588" i="8"/>
  <c r="CU1588" i="8" s="1"/>
  <c r="AG1588" i="8"/>
  <c r="AF1588" i="8"/>
  <c r="L1588" i="8"/>
  <c r="AQ1587" i="8"/>
  <c r="AP1587" i="8"/>
  <c r="AO1587" i="8"/>
  <c r="AN1587" i="8"/>
  <c r="AM1587" i="8"/>
  <c r="AL1587" i="8"/>
  <c r="AK1587" i="8"/>
  <c r="AJ1587" i="8"/>
  <c r="AI1587" i="8"/>
  <c r="DD1587" i="8" s="1"/>
  <c r="AH1587" i="8"/>
  <c r="AG1587" i="8"/>
  <c r="AF1587" i="8"/>
  <c r="L1587" i="8"/>
  <c r="AQ1585" i="8"/>
  <c r="AP1585" i="8"/>
  <c r="AO1585" i="8"/>
  <c r="AN1585" i="8"/>
  <c r="AM1585" i="8"/>
  <c r="AL1585" i="8"/>
  <c r="AK1585" i="8"/>
  <c r="AJ1585" i="8"/>
  <c r="AI1585" i="8"/>
  <c r="DD1585" i="8" s="1"/>
  <c r="AH1585" i="8"/>
  <c r="AG1585" i="8"/>
  <c r="AF1585" i="8"/>
  <c r="L1585" i="8"/>
  <c r="AQ1584" i="8"/>
  <c r="AP1584" i="8"/>
  <c r="AO1584" i="8"/>
  <c r="AN1584" i="8"/>
  <c r="AM1584" i="8"/>
  <c r="AL1584" i="8"/>
  <c r="AK1584" i="8"/>
  <c r="AJ1584" i="8"/>
  <c r="AI1584" i="8"/>
  <c r="DD1584" i="8" s="1"/>
  <c r="AH1584" i="8"/>
  <c r="AG1584" i="8"/>
  <c r="AF1584" i="8"/>
  <c r="L1584" i="8"/>
  <c r="AQ1583" i="8"/>
  <c r="AP1583" i="8"/>
  <c r="AO1583" i="8"/>
  <c r="AN1583" i="8"/>
  <c r="AM1583" i="8"/>
  <c r="AL1583" i="8"/>
  <c r="AK1583" i="8"/>
  <c r="AJ1583" i="8"/>
  <c r="AI1583" i="8"/>
  <c r="DD1583" i="8" s="1"/>
  <c r="AH1583" i="8"/>
  <c r="AG1583" i="8"/>
  <c r="AF1583" i="8"/>
  <c r="AE1583" i="8"/>
  <c r="L1583" i="8"/>
  <c r="AQ1582" i="8"/>
  <c r="AP1582" i="8"/>
  <c r="AO1582" i="8"/>
  <c r="AN1582" i="8"/>
  <c r="AM1582" i="8"/>
  <c r="AL1582" i="8"/>
  <c r="AK1582" i="8"/>
  <c r="AJ1582" i="8"/>
  <c r="AI1582" i="8"/>
  <c r="DD1582" i="8" s="1"/>
  <c r="AH1582" i="8"/>
  <c r="AG1582" i="8"/>
  <c r="AF1582" i="8"/>
  <c r="L1582" i="8"/>
  <c r="AQ1578" i="8"/>
  <c r="AP1578" i="8"/>
  <c r="AO1578" i="8"/>
  <c r="AN1578" i="8"/>
  <c r="AM1578" i="8"/>
  <c r="AL1578" i="8"/>
  <c r="AK1578" i="8"/>
  <c r="AJ1578" i="8"/>
  <c r="AI1578" i="8"/>
  <c r="DD1578" i="8" s="1"/>
  <c r="AH1578" i="8"/>
  <c r="AG1578" i="8"/>
  <c r="AF1578" i="8"/>
  <c r="L1578" i="8"/>
  <c r="AQ1573" i="8"/>
  <c r="AP1573" i="8"/>
  <c r="AO1573" i="8"/>
  <c r="AN1573" i="8"/>
  <c r="AM1573" i="8"/>
  <c r="AL1573" i="8"/>
  <c r="AK1573" i="8"/>
  <c r="AJ1573" i="8"/>
  <c r="AI1573" i="8"/>
  <c r="DD1573" i="8" s="1"/>
  <c r="AH1573" i="8"/>
  <c r="CU1573" i="8" s="1"/>
  <c r="AG1573" i="8"/>
  <c r="AF1573" i="8"/>
  <c r="L1573" i="8"/>
  <c r="AQ1572" i="8"/>
  <c r="AP1572" i="8"/>
  <c r="AO1572" i="8"/>
  <c r="AN1572" i="8"/>
  <c r="AM1572" i="8"/>
  <c r="AL1572" i="8"/>
  <c r="AK1572" i="8"/>
  <c r="AJ1572" i="8"/>
  <c r="AI1572" i="8"/>
  <c r="DD1572" i="8" s="1"/>
  <c r="AH1572" i="8"/>
  <c r="CU1572" i="8" s="1"/>
  <c r="AG1572" i="8"/>
  <c r="AF1572" i="8"/>
  <c r="AE1572" i="8"/>
  <c r="L1572" i="8"/>
  <c r="AQ1571" i="8"/>
  <c r="AP1571" i="8"/>
  <c r="AO1571" i="8"/>
  <c r="AN1571" i="8"/>
  <c r="AM1571" i="8"/>
  <c r="AL1571" i="8"/>
  <c r="AK1571" i="8"/>
  <c r="AJ1571" i="8"/>
  <c r="AI1571" i="8"/>
  <c r="DD1571" i="8" s="1"/>
  <c r="AH1571" i="8"/>
  <c r="CU1571" i="8" s="1"/>
  <c r="AG1571" i="8"/>
  <c r="AF1571" i="8"/>
  <c r="L1571" i="8"/>
  <c r="AQ1570" i="8"/>
  <c r="AP1570" i="8"/>
  <c r="AO1570" i="8"/>
  <c r="AN1570" i="8"/>
  <c r="AM1570" i="8"/>
  <c r="AL1570" i="8"/>
  <c r="AK1570" i="8"/>
  <c r="AJ1570" i="8"/>
  <c r="AI1570" i="8"/>
  <c r="DD1570" i="8" s="1"/>
  <c r="AH1570" i="8"/>
  <c r="CU1570" i="8" s="1"/>
  <c r="AG1570" i="8"/>
  <c r="AF1570" i="8"/>
  <c r="AE1570" i="8"/>
  <c r="L1570" i="8"/>
  <c r="AQ1569" i="8"/>
  <c r="AP1569" i="8"/>
  <c r="AO1569" i="8"/>
  <c r="AN1569" i="8"/>
  <c r="AM1569" i="8"/>
  <c r="AL1569" i="8"/>
  <c r="AK1569" i="8"/>
  <c r="AJ1569" i="8"/>
  <c r="AI1569" i="8"/>
  <c r="DD1569" i="8" s="1"/>
  <c r="AH1569" i="8"/>
  <c r="CU1569" i="8" s="1"/>
  <c r="AG1569" i="8"/>
  <c r="AF1569" i="8"/>
  <c r="L1569" i="8"/>
  <c r="AQ1568" i="8"/>
  <c r="AP1568" i="8"/>
  <c r="AO1568" i="8"/>
  <c r="AN1568" i="8"/>
  <c r="AM1568" i="8"/>
  <c r="AL1568" i="8"/>
  <c r="AK1568" i="8"/>
  <c r="AJ1568" i="8"/>
  <c r="AI1568" i="8"/>
  <c r="DD1568" i="8" s="1"/>
  <c r="AH1568" i="8"/>
  <c r="AG1568" i="8"/>
  <c r="AF1568" i="8"/>
  <c r="AE1568" i="8"/>
  <c r="L1568" i="8"/>
  <c r="AQ1567" i="8"/>
  <c r="AP1567" i="8"/>
  <c r="AO1567" i="8"/>
  <c r="AN1567" i="8"/>
  <c r="AM1567" i="8"/>
  <c r="AL1567" i="8"/>
  <c r="AK1567" i="8"/>
  <c r="AJ1567" i="8"/>
  <c r="AI1567" i="8"/>
  <c r="DD1567" i="8" s="1"/>
  <c r="AH1567" i="8"/>
  <c r="AG1567" i="8"/>
  <c r="AF1567" i="8"/>
  <c r="AE1567" i="8"/>
  <c r="L1567" i="8"/>
  <c r="AQ1566" i="8"/>
  <c r="AP1566" i="8"/>
  <c r="AO1566" i="8"/>
  <c r="AN1566" i="8"/>
  <c r="AM1566" i="8"/>
  <c r="AL1566" i="8"/>
  <c r="AK1566" i="8"/>
  <c r="AJ1566" i="8"/>
  <c r="AI1566" i="8"/>
  <c r="DD1566" i="8" s="1"/>
  <c r="AH1566" i="8"/>
  <c r="CU1566" i="8" s="1"/>
  <c r="AG1566" i="8"/>
  <c r="AF1566" i="8"/>
  <c r="L1566" i="8"/>
  <c r="AQ1565" i="8"/>
  <c r="AP1565" i="8"/>
  <c r="AO1565" i="8"/>
  <c r="AN1565" i="8"/>
  <c r="AM1565" i="8"/>
  <c r="AL1565" i="8"/>
  <c r="AK1565" i="8"/>
  <c r="AJ1565" i="8"/>
  <c r="AI1565" i="8"/>
  <c r="DD1565" i="8" s="1"/>
  <c r="AH1565" i="8"/>
  <c r="AG1565" i="8"/>
  <c r="AF1565" i="8"/>
  <c r="L1565" i="8"/>
  <c r="AQ1564" i="8"/>
  <c r="AP1564" i="8"/>
  <c r="AO1564" i="8"/>
  <c r="AN1564" i="8"/>
  <c r="AM1564" i="8"/>
  <c r="AL1564" i="8"/>
  <c r="AK1564" i="8"/>
  <c r="AJ1564" i="8"/>
  <c r="AI1564" i="8"/>
  <c r="DD1564" i="8" s="1"/>
  <c r="AH1564" i="8"/>
  <c r="CU1564" i="8" s="1"/>
  <c r="AG1564" i="8"/>
  <c r="AF1564" i="8"/>
  <c r="L1564" i="8"/>
  <c r="AQ1563" i="8"/>
  <c r="AP1563" i="8"/>
  <c r="AO1563" i="8"/>
  <c r="AN1563" i="8"/>
  <c r="AM1563" i="8"/>
  <c r="AL1563" i="8"/>
  <c r="AK1563" i="8"/>
  <c r="AJ1563" i="8"/>
  <c r="AI1563" i="8"/>
  <c r="DD1563" i="8" s="1"/>
  <c r="AH1563" i="8"/>
  <c r="CU1563" i="8" s="1"/>
  <c r="AG1563" i="8"/>
  <c r="AF1563" i="8"/>
  <c r="L1563" i="8"/>
  <c r="AQ1562" i="8"/>
  <c r="AP1562" i="8"/>
  <c r="AO1562" i="8"/>
  <c r="AN1562" i="8"/>
  <c r="AM1562" i="8"/>
  <c r="AL1562" i="8"/>
  <c r="AK1562" i="8"/>
  <c r="AJ1562" i="8"/>
  <c r="AI1562" i="8"/>
  <c r="DD1562" i="8" s="1"/>
  <c r="AH1562" i="8"/>
  <c r="CU1562" i="8" s="1"/>
  <c r="CZ1562" i="8" s="1"/>
  <c r="AG1562" i="8"/>
  <c r="AF1562" i="8"/>
  <c r="L1562" i="8"/>
  <c r="AQ1561" i="8"/>
  <c r="AP1561" i="8"/>
  <c r="AO1561" i="8"/>
  <c r="AN1561" i="8"/>
  <c r="AM1561" i="8"/>
  <c r="AL1561" i="8"/>
  <c r="AK1561" i="8"/>
  <c r="AJ1561" i="8"/>
  <c r="AI1561" i="8"/>
  <c r="DD1561" i="8" s="1"/>
  <c r="AH1561" i="8"/>
  <c r="CU1561" i="8" s="1"/>
  <c r="CZ1561" i="8" s="1"/>
  <c r="AG1561" i="8"/>
  <c r="AF1561" i="8"/>
  <c r="L1561" i="8"/>
  <c r="AQ1560" i="8"/>
  <c r="AP1560" i="8"/>
  <c r="AO1560" i="8"/>
  <c r="AN1560" i="8"/>
  <c r="AM1560" i="8"/>
  <c r="AL1560" i="8"/>
  <c r="AK1560" i="8"/>
  <c r="AJ1560" i="8"/>
  <c r="AI1560" i="8"/>
  <c r="DD1560" i="8" s="1"/>
  <c r="AH1560" i="8"/>
  <c r="CU1560" i="8" s="1"/>
  <c r="AG1560" i="8"/>
  <c r="AF1560" i="8"/>
  <c r="L1560" i="8"/>
  <c r="AQ1559" i="8"/>
  <c r="AP1559" i="8"/>
  <c r="AO1559" i="8"/>
  <c r="AN1559" i="8"/>
  <c r="AM1559" i="8"/>
  <c r="AL1559" i="8"/>
  <c r="AK1559" i="8"/>
  <c r="AJ1559" i="8"/>
  <c r="AI1559" i="8"/>
  <c r="DD1559" i="8" s="1"/>
  <c r="AH1559" i="8"/>
  <c r="CU1559" i="8" s="1"/>
  <c r="AG1559" i="8"/>
  <c r="AF1559" i="8"/>
  <c r="L1559" i="8"/>
  <c r="AQ1558" i="8"/>
  <c r="AP1558" i="8"/>
  <c r="AO1558" i="8"/>
  <c r="AN1558" i="8"/>
  <c r="AM1558" i="8"/>
  <c r="AL1558" i="8"/>
  <c r="AK1558" i="8"/>
  <c r="AJ1558" i="8"/>
  <c r="AI1558" i="8"/>
  <c r="DD1558" i="8" s="1"/>
  <c r="AH1558" i="8"/>
  <c r="CU1558" i="8" s="1"/>
  <c r="AG1558" i="8"/>
  <c r="AF1558" i="8"/>
  <c r="L1558" i="8"/>
  <c r="AQ1557" i="8"/>
  <c r="AP1557" i="8"/>
  <c r="AO1557" i="8"/>
  <c r="AN1557" i="8"/>
  <c r="AM1557" i="8"/>
  <c r="AL1557" i="8"/>
  <c r="AK1557" i="8"/>
  <c r="AJ1557" i="8"/>
  <c r="AI1557" i="8"/>
  <c r="DD1557" i="8" s="1"/>
  <c r="AH1557" i="8"/>
  <c r="CU1557" i="8" s="1"/>
  <c r="AG1557" i="8"/>
  <c r="AF1557" i="8"/>
  <c r="L1557" i="8"/>
  <c r="AQ1556" i="8"/>
  <c r="AP1556" i="8"/>
  <c r="AO1556" i="8"/>
  <c r="AN1556" i="8"/>
  <c r="AM1556" i="8"/>
  <c r="AL1556" i="8"/>
  <c r="AK1556" i="8"/>
  <c r="AJ1556" i="8"/>
  <c r="AI1556" i="8"/>
  <c r="DD1556" i="8" s="1"/>
  <c r="AH1556" i="8"/>
  <c r="CU1556" i="8" s="1"/>
  <c r="AG1556" i="8"/>
  <c r="AF1556" i="8"/>
  <c r="L1556" i="8"/>
  <c r="AQ1555" i="8"/>
  <c r="AP1555" i="8"/>
  <c r="AO1555" i="8"/>
  <c r="AN1555" i="8"/>
  <c r="AM1555" i="8"/>
  <c r="AL1555" i="8"/>
  <c r="AK1555" i="8"/>
  <c r="AJ1555" i="8"/>
  <c r="AI1555" i="8"/>
  <c r="DD1555" i="8" s="1"/>
  <c r="AH1555" i="8"/>
  <c r="CU1555" i="8" s="1"/>
  <c r="AG1555" i="8"/>
  <c r="AF1555" i="8"/>
  <c r="L1555" i="8"/>
  <c r="AQ1554" i="8"/>
  <c r="AP1554" i="8"/>
  <c r="AO1554" i="8"/>
  <c r="AN1554" i="8"/>
  <c r="AM1554" i="8"/>
  <c r="AL1554" i="8"/>
  <c r="AK1554" i="8"/>
  <c r="AJ1554" i="8"/>
  <c r="AI1554" i="8"/>
  <c r="DD1554" i="8" s="1"/>
  <c r="AH1554" i="8"/>
  <c r="CU1554" i="8" s="1"/>
  <c r="AG1554" i="8"/>
  <c r="AF1554" i="8"/>
  <c r="L1554" i="8"/>
  <c r="AQ1553" i="8"/>
  <c r="AP1553" i="8"/>
  <c r="AO1553" i="8"/>
  <c r="AN1553" i="8"/>
  <c r="AM1553" i="8"/>
  <c r="AL1553" i="8"/>
  <c r="AK1553" i="8"/>
  <c r="AJ1553" i="8"/>
  <c r="AI1553" i="8"/>
  <c r="DD1553" i="8" s="1"/>
  <c r="AH1553" i="8"/>
  <c r="CU1553" i="8" s="1"/>
  <c r="AG1553" i="8"/>
  <c r="AF1553" i="8"/>
  <c r="L1553" i="8"/>
  <c r="AQ1552" i="8"/>
  <c r="AP1552" i="8"/>
  <c r="AO1552" i="8"/>
  <c r="AN1552" i="8"/>
  <c r="AM1552" i="8"/>
  <c r="AL1552" i="8"/>
  <c r="AK1552" i="8"/>
  <c r="AJ1552" i="8"/>
  <c r="AI1552" i="8"/>
  <c r="DD1552" i="8" s="1"/>
  <c r="AH1552" i="8"/>
  <c r="CU1552" i="8" s="1"/>
  <c r="AG1552" i="8"/>
  <c r="AF1552" i="8"/>
  <c r="L1552" i="8"/>
  <c r="AQ1551" i="8"/>
  <c r="AP1551" i="8"/>
  <c r="AO1551" i="8"/>
  <c r="AN1551" i="8"/>
  <c r="AM1551" i="8"/>
  <c r="AL1551" i="8"/>
  <c r="AK1551" i="8"/>
  <c r="AJ1551" i="8"/>
  <c r="AI1551" i="8"/>
  <c r="DD1551" i="8" s="1"/>
  <c r="AH1551" i="8"/>
  <c r="CU1551" i="8" s="1"/>
  <c r="AG1551" i="8"/>
  <c r="AF1551" i="8"/>
  <c r="L1551" i="8"/>
  <c r="AQ1550" i="8"/>
  <c r="AP1550" i="8"/>
  <c r="AO1550" i="8"/>
  <c r="AN1550" i="8"/>
  <c r="AM1550" i="8"/>
  <c r="AL1550" i="8"/>
  <c r="AK1550" i="8"/>
  <c r="AJ1550" i="8"/>
  <c r="AI1550" i="8"/>
  <c r="AH1550" i="8"/>
  <c r="AG1550" i="8"/>
  <c r="AF1550" i="8"/>
  <c r="L1550" i="8"/>
  <c r="AQ1548" i="8"/>
  <c r="AP1548" i="8"/>
  <c r="AO1548" i="8"/>
  <c r="AN1548" i="8"/>
  <c r="AM1548" i="8"/>
  <c r="AL1548" i="8"/>
  <c r="AK1548" i="8"/>
  <c r="AJ1548" i="8"/>
  <c r="AI1548" i="8"/>
  <c r="AH1548" i="8"/>
  <c r="AG1548" i="8"/>
  <c r="AF1548" i="8"/>
  <c r="L1548" i="8"/>
  <c r="AQ1541" i="8"/>
  <c r="AP1541" i="8"/>
  <c r="AO1541" i="8"/>
  <c r="AN1541" i="8"/>
  <c r="AM1541" i="8"/>
  <c r="AL1541" i="8"/>
  <c r="AK1541" i="8"/>
  <c r="AJ1541" i="8"/>
  <c r="AI1541" i="8"/>
  <c r="DD1541" i="8" s="1"/>
  <c r="AH1541" i="8"/>
  <c r="AG1541" i="8"/>
  <c r="AF1541" i="8"/>
  <c r="L1541" i="8"/>
  <c r="AQ1528" i="8"/>
  <c r="AP1528" i="8"/>
  <c r="AO1528" i="8"/>
  <c r="AN1528" i="8"/>
  <c r="AM1528" i="8"/>
  <c r="AL1528" i="8"/>
  <c r="AK1528" i="8"/>
  <c r="AJ1528" i="8"/>
  <c r="DD1528" i="8"/>
  <c r="AH1528" i="8"/>
  <c r="CU1528" i="8" s="1"/>
  <c r="AG1528" i="8"/>
  <c r="AF1528" i="8"/>
  <c r="L1528" i="8"/>
  <c r="AQ1505" i="8"/>
  <c r="AP1505" i="8"/>
  <c r="AO1505" i="8"/>
  <c r="AN1505" i="8"/>
  <c r="AM1505" i="8"/>
  <c r="AL1505" i="8"/>
  <c r="AK1505" i="8"/>
  <c r="AJ1505" i="8"/>
  <c r="AI1505" i="8"/>
  <c r="AH1505" i="8"/>
  <c r="AG1505" i="8"/>
  <c r="AF1505" i="8"/>
  <c r="L1505" i="8"/>
  <c r="AQ1490" i="8"/>
  <c r="AP1490" i="8"/>
  <c r="AO1490" i="8"/>
  <c r="AN1490" i="8"/>
  <c r="AM1490" i="8"/>
  <c r="AL1490" i="8"/>
  <c r="AK1490" i="8"/>
  <c r="AJ1490" i="8"/>
  <c r="AI1490" i="8"/>
  <c r="AH1490" i="8"/>
  <c r="AG1490" i="8"/>
  <c r="AF1490" i="8"/>
  <c r="L1490" i="8"/>
  <c r="AQ1250" i="8"/>
  <c r="AP1250" i="8"/>
  <c r="AO1250" i="8"/>
  <c r="AN1250" i="8"/>
  <c r="AM1250" i="8"/>
  <c r="AL1250" i="8"/>
  <c r="AK1250" i="8"/>
  <c r="AJ1250" i="8"/>
  <c r="AI1250" i="8"/>
  <c r="DD1250" i="8" s="1"/>
  <c r="AH1250" i="8"/>
  <c r="AG1250" i="8"/>
  <c r="AF1250" i="8"/>
  <c r="L1250" i="8"/>
  <c r="AQ1249" i="8"/>
  <c r="AP1249" i="8"/>
  <c r="AO1249" i="8"/>
  <c r="AN1249" i="8"/>
  <c r="AM1249" i="8"/>
  <c r="AL1249" i="8"/>
  <c r="AK1249" i="8"/>
  <c r="AJ1249" i="8"/>
  <c r="AI1249" i="8"/>
  <c r="AH1249" i="8"/>
  <c r="AG1249" i="8"/>
  <c r="AF1249" i="8"/>
  <c r="L1249" i="8"/>
  <c r="AQ1247" i="8"/>
  <c r="AP1247" i="8"/>
  <c r="AO1247" i="8"/>
  <c r="AN1247" i="8"/>
  <c r="AM1247" i="8"/>
  <c r="AL1247" i="8"/>
  <c r="AK1247" i="8"/>
  <c r="AJ1247" i="8"/>
  <c r="AI1247" i="8"/>
  <c r="AH1247" i="8"/>
  <c r="AG1247" i="8"/>
  <c r="AF1247" i="8"/>
  <c r="L1247" i="8"/>
  <c r="AQ1246" i="8"/>
  <c r="AP1246" i="8"/>
  <c r="AO1246" i="8"/>
  <c r="AN1246" i="8"/>
  <c r="AM1246" i="8"/>
  <c r="AL1246" i="8"/>
  <c r="AK1246" i="8"/>
  <c r="AJ1246" i="8"/>
  <c r="AI1246" i="8"/>
  <c r="AH1246" i="8"/>
  <c r="AG1246" i="8"/>
  <c r="AF1246" i="8"/>
  <c r="L1246" i="8"/>
  <c r="AQ1245" i="8"/>
  <c r="AP1245" i="8"/>
  <c r="AO1245" i="8"/>
  <c r="AN1245" i="8"/>
  <c r="AM1245" i="8"/>
  <c r="AL1245" i="8"/>
  <c r="AK1245" i="8"/>
  <c r="AJ1245" i="8"/>
  <c r="AI1245" i="8"/>
  <c r="AH1245" i="8"/>
  <c r="AG1245" i="8"/>
  <c r="AF1245" i="8"/>
  <c r="L1245" i="8"/>
  <c r="AQ1244" i="8"/>
  <c r="AP1244" i="8"/>
  <c r="AO1244" i="8"/>
  <c r="AN1244" i="8"/>
  <c r="AM1244" i="8"/>
  <c r="AL1244" i="8"/>
  <c r="AK1244" i="8"/>
  <c r="AJ1244" i="8"/>
  <c r="AI1244" i="8"/>
  <c r="DD1244" i="8" s="1"/>
  <c r="AH1244" i="8"/>
  <c r="AG1244" i="8"/>
  <c r="AF1244" i="8"/>
  <c r="L1244" i="8"/>
  <c r="AQ1243" i="8"/>
  <c r="AP1243" i="8"/>
  <c r="AO1243" i="8"/>
  <c r="AN1243" i="8"/>
  <c r="AM1243" i="8"/>
  <c r="AL1243" i="8"/>
  <c r="AK1243" i="8"/>
  <c r="AJ1243" i="8"/>
  <c r="AI1243" i="8"/>
  <c r="AH1243" i="8"/>
  <c r="AG1243" i="8"/>
  <c r="AF1243" i="8"/>
  <c r="L1243" i="8"/>
  <c r="AQ1242" i="8"/>
  <c r="AP1242" i="8"/>
  <c r="AO1242" i="8"/>
  <c r="AN1242" i="8"/>
  <c r="AM1242" i="8"/>
  <c r="AL1242" i="8"/>
  <c r="AK1242" i="8"/>
  <c r="AJ1242" i="8"/>
  <c r="AI1242" i="8"/>
  <c r="AH1242" i="8"/>
  <c r="AG1242" i="8"/>
  <c r="AF1242" i="8"/>
  <c r="L1242" i="8"/>
  <c r="AQ1241" i="8"/>
  <c r="AP1241" i="8"/>
  <c r="AO1241" i="8"/>
  <c r="AN1241" i="8"/>
  <c r="AM1241" i="8"/>
  <c r="AL1241" i="8"/>
  <c r="AK1241" i="8"/>
  <c r="AJ1241" i="8"/>
  <c r="AI1241" i="8"/>
  <c r="DD1241" i="8" s="1"/>
  <c r="AH1241" i="8"/>
  <c r="AG1241" i="8"/>
  <c r="AF1241" i="8"/>
  <c r="L1241" i="8"/>
  <c r="AQ1238" i="8"/>
  <c r="AP1238" i="8"/>
  <c r="AO1238" i="8"/>
  <c r="AN1238" i="8"/>
  <c r="AM1238" i="8"/>
  <c r="AL1238" i="8"/>
  <c r="AK1238" i="8"/>
  <c r="AI1238" i="8"/>
  <c r="DD1238" i="8" s="1"/>
  <c r="AH1238" i="8"/>
  <c r="AG1238" i="8"/>
  <c r="AF1238" i="8"/>
  <c r="L1238" i="8"/>
  <c r="AQ1216" i="8"/>
  <c r="AP1216" i="8"/>
  <c r="AO1216" i="8"/>
  <c r="AN1216" i="8"/>
  <c r="AM1216" i="8"/>
  <c r="AL1216" i="8"/>
  <c r="AK1216" i="8"/>
  <c r="AJ1216" i="8"/>
  <c r="AI1216" i="8"/>
  <c r="AH1216" i="8"/>
  <c r="AG1216" i="8"/>
  <c r="AF1216" i="8"/>
  <c r="L1216" i="8"/>
  <c r="AQ1209" i="8"/>
  <c r="AP1209" i="8"/>
  <c r="AO1209" i="8"/>
  <c r="AN1209" i="8"/>
  <c r="AM1209" i="8"/>
  <c r="AL1209" i="8"/>
  <c r="AK1209" i="8"/>
  <c r="AJ1209" i="8"/>
  <c r="AI1209" i="8"/>
  <c r="AH1209" i="8"/>
  <c r="AG1209" i="8"/>
  <c r="AF1209" i="8"/>
  <c r="L1209" i="8"/>
  <c r="AQ1203" i="8"/>
  <c r="AP1203" i="8"/>
  <c r="AO1203" i="8"/>
  <c r="AN1203" i="8"/>
  <c r="AM1203" i="8"/>
  <c r="AL1203" i="8"/>
  <c r="AK1203" i="8"/>
  <c r="AJ1203" i="8"/>
  <c r="AI1203" i="8"/>
  <c r="AH1203" i="8"/>
  <c r="AG1203" i="8"/>
  <c r="AF1203" i="8"/>
  <c r="L1203" i="8"/>
  <c r="AQ1202" i="8"/>
  <c r="AP1202" i="8"/>
  <c r="AO1202" i="8"/>
  <c r="AN1202" i="8"/>
  <c r="AM1202" i="8"/>
  <c r="AL1202" i="8"/>
  <c r="AK1202" i="8"/>
  <c r="AJ1202" i="8"/>
  <c r="AI1202" i="8"/>
  <c r="AH1202" i="8"/>
  <c r="AG1202" i="8"/>
  <c r="AF1202" i="8"/>
  <c r="L1202" i="8"/>
  <c r="AQ1194" i="8"/>
  <c r="AP1194" i="8"/>
  <c r="AO1194" i="8"/>
  <c r="AN1194" i="8"/>
  <c r="AM1194" i="8"/>
  <c r="AL1194" i="8"/>
  <c r="AK1194" i="8"/>
  <c r="AJ1194" i="8"/>
  <c r="AI1194" i="8"/>
  <c r="AH1194" i="8"/>
  <c r="AG1194" i="8"/>
  <c r="AF1194" i="8"/>
  <c r="L1194" i="8"/>
  <c r="AQ1193" i="8"/>
  <c r="AP1193" i="8"/>
  <c r="AO1193" i="8"/>
  <c r="AN1193" i="8"/>
  <c r="AM1193" i="8"/>
  <c r="AL1193" i="8"/>
  <c r="AK1193" i="8"/>
  <c r="AJ1193" i="8"/>
  <c r="AI1193" i="8"/>
  <c r="DD1193" i="8" s="1"/>
  <c r="AH1193" i="8"/>
  <c r="AG1193" i="8"/>
  <c r="AF1193" i="8"/>
  <c r="L1193" i="8"/>
  <c r="AQ1192" i="8"/>
  <c r="AP1192" i="8"/>
  <c r="AO1192" i="8"/>
  <c r="AN1192" i="8"/>
  <c r="AM1192" i="8"/>
  <c r="AL1192" i="8"/>
  <c r="AK1192" i="8"/>
  <c r="AJ1192" i="8"/>
  <c r="AI1192" i="8"/>
  <c r="DD1192" i="8" s="1"/>
  <c r="AH1192" i="8"/>
  <c r="AG1192" i="8"/>
  <c r="AF1192" i="8"/>
  <c r="L1192" i="8"/>
  <c r="AQ1190" i="8"/>
  <c r="AP1190" i="8"/>
  <c r="AO1190" i="8"/>
  <c r="AN1190" i="8"/>
  <c r="AM1190" i="8"/>
  <c r="AL1190" i="8"/>
  <c r="AK1190" i="8"/>
  <c r="AJ1190" i="8"/>
  <c r="AI1190" i="8"/>
  <c r="DD1190" i="8" s="1"/>
  <c r="AH1190" i="8"/>
  <c r="AG1190" i="8"/>
  <c r="AF1190" i="8"/>
  <c r="L1190" i="8"/>
  <c r="AQ1189" i="8"/>
  <c r="AP1189" i="8"/>
  <c r="AO1189" i="8"/>
  <c r="AN1189" i="8"/>
  <c r="AM1189" i="8"/>
  <c r="AL1189" i="8"/>
  <c r="AK1189" i="8"/>
  <c r="AJ1189" i="8"/>
  <c r="AI1189" i="8"/>
  <c r="DD1189" i="8" s="1"/>
  <c r="AH1189" i="8"/>
  <c r="AG1189" i="8"/>
  <c r="AF1189" i="8"/>
  <c r="L1189" i="8"/>
  <c r="AQ1187" i="8"/>
  <c r="AP1187" i="8"/>
  <c r="AO1187" i="8"/>
  <c r="AN1187" i="8"/>
  <c r="AM1187" i="8"/>
  <c r="AL1187" i="8"/>
  <c r="AK1187" i="8"/>
  <c r="AJ1187" i="8"/>
  <c r="AI1187" i="8"/>
  <c r="AH1187" i="8"/>
  <c r="AG1187" i="8"/>
  <c r="AF1187" i="8"/>
  <c r="L1187" i="8"/>
  <c r="AQ1186" i="8"/>
  <c r="AP1186" i="8"/>
  <c r="AO1186" i="8"/>
  <c r="AN1186" i="8"/>
  <c r="AM1186" i="8"/>
  <c r="AL1186" i="8"/>
  <c r="AK1186" i="8"/>
  <c r="AJ1186" i="8"/>
  <c r="AI1186" i="8"/>
  <c r="DD1186" i="8" s="1"/>
  <c r="AH1186" i="8"/>
  <c r="AG1186" i="8"/>
  <c r="AF1186" i="8"/>
  <c r="L1186" i="8"/>
  <c r="AQ1183" i="8"/>
  <c r="AP1183" i="8"/>
  <c r="AO1183" i="8"/>
  <c r="AN1183" i="8"/>
  <c r="AM1183" i="8"/>
  <c r="AL1183" i="8"/>
  <c r="AK1183" i="8"/>
  <c r="AJ1183" i="8"/>
  <c r="AI1183" i="8"/>
  <c r="AH1183" i="8"/>
  <c r="AG1183" i="8"/>
  <c r="AF1183" i="8"/>
  <c r="L1183" i="8"/>
  <c r="AQ1182" i="8"/>
  <c r="AP1182" i="8"/>
  <c r="AO1182" i="8"/>
  <c r="AN1182" i="8"/>
  <c r="AM1182" i="8"/>
  <c r="AL1182" i="8"/>
  <c r="AK1182" i="8"/>
  <c r="AJ1182" i="8"/>
  <c r="AI1182" i="8"/>
  <c r="AH1182" i="8"/>
  <c r="AG1182" i="8"/>
  <c r="AF1182" i="8"/>
  <c r="L1182" i="8"/>
  <c r="AQ1181" i="8"/>
  <c r="AP1181" i="8"/>
  <c r="AO1181" i="8"/>
  <c r="AN1181" i="8"/>
  <c r="AM1181" i="8"/>
  <c r="AL1181" i="8"/>
  <c r="AK1181" i="8"/>
  <c r="AJ1181" i="8"/>
  <c r="AI1181" i="8"/>
  <c r="AH1181" i="8"/>
  <c r="AG1181" i="8"/>
  <c r="AF1181" i="8"/>
  <c r="L1181" i="8"/>
  <c r="AQ1180" i="8"/>
  <c r="AP1180" i="8"/>
  <c r="AO1180" i="8"/>
  <c r="AN1180" i="8"/>
  <c r="AM1180" i="8"/>
  <c r="AL1180" i="8"/>
  <c r="AK1180" i="8"/>
  <c r="AJ1180" i="8"/>
  <c r="AI1180" i="8"/>
  <c r="AH1180" i="8"/>
  <c r="AG1180" i="8"/>
  <c r="AF1180" i="8"/>
  <c r="L1180" i="8"/>
  <c r="AQ1177" i="8"/>
  <c r="AP1177" i="8"/>
  <c r="AO1177" i="8"/>
  <c r="AN1177" i="8"/>
  <c r="AM1177" i="8"/>
  <c r="AL1177" i="8"/>
  <c r="AK1177" i="8"/>
  <c r="AJ1177" i="8"/>
  <c r="AI1177" i="8"/>
  <c r="AH1177" i="8"/>
  <c r="AG1177" i="8"/>
  <c r="AF1177" i="8"/>
  <c r="L1177" i="8"/>
  <c r="AQ1176" i="8"/>
  <c r="AP1176" i="8"/>
  <c r="AO1176" i="8"/>
  <c r="AN1176" i="8"/>
  <c r="AM1176" i="8"/>
  <c r="AL1176" i="8"/>
  <c r="AK1176" i="8"/>
  <c r="AJ1176" i="8"/>
  <c r="AI1176" i="8"/>
  <c r="AH1176" i="8"/>
  <c r="AG1176" i="8"/>
  <c r="AF1176" i="8"/>
  <c r="L1176" i="8"/>
  <c r="AQ1173" i="8"/>
  <c r="AP1173" i="8"/>
  <c r="AO1173" i="8"/>
  <c r="AN1173" i="8"/>
  <c r="AM1173" i="8"/>
  <c r="AL1173" i="8"/>
  <c r="AK1173" i="8"/>
  <c r="AJ1173" i="8"/>
  <c r="AI1173" i="8"/>
  <c r="AH1173" i="8"/>
  <c r="AG1173" i="8"/>
  <c r="AF1173" i="8"/>
  <c r="L1173" i="8"/>
  <c r="AQ1172" i="8"/>
  <c r="AP1172" i="8"/>
  <c r="AO1172" i="8"/>
  <c r="AN1172" i="8"/>
  <c r="AM1172" i="8"/>
  <c r="AL1172" i="8"/>
  <c r="AK1172" i="8"/>
  <c r="AJ1172" i="8"/>
  <c r="AI1172" i="8"/>
  <c r="AH1172" i="8"/>
  <c r="AG1172" i="8"/>
  <c r="AF1172" i="8"/>
  <c r="L1172" i="8"/>
  <c r="AQ1171" i="8"/>
  <c r="AP1171" i="8"/>
  <c r="AO1171" i="8"/>
  <c r="AN1171" i="8"/>
  <c r="AM1171" i="8"/>
  <c r="AL1171" i="8"/>
  <c r="AK1171" i="8"/>
  <c r="AJ1171" i="8"/>
  <c r="AI1171" i="8"/>
  <c r="DD1171" i="8" s="1"/>
  <c r="AH1171" i="8"/>
  <c r="AG1171" i="8"/>
  <c r="AF1171" i="8"/>
  <c r="L1171" i="8"/>
  <c r="AQ1170" i="8"/>
  <c r="AP1170" i="8"/>
  <c r="AO1170" i="8"/>
  <c r="AN1170" i="8"/>
  <c r="AM1170" i="8"/>
  <c r="AL1170" i="8"/>
  <c r="AK1170" i="8"/>
  <c r="AJ1170" i="8"/>
  <c r="AI1170" i="8"/>
  <c r="DD1170" i="8" s="1"/>
  <c r="AH1170" i="8"/>
  <c r="AG1170" i="8"/>
  <c r="AF1170" i="8"/>
  <c r="L1170" i="8"/>
  <c r="AQ1168" i="8"/>
  <c r="AP1168" i="8"/>
  <c r="AO1168" i="8"/>
  <c r="AN1168" i="8"/>
  <c r="AM1168" i="8"/>
  <c r="AL1168" i="8"/>
  <c r="AK1168" i="8"/>
  <c r="AJ1168" i="8"/>
  <c r="AI1168" i="8"/>
  <c r="AH1168" i="8"/>
  <c r="AG1168" i="8"/>
  <c r="AF1168" i="8"/>
  <c r="L1168" i="8"/>
  <c r="AQ1167" i="8"/>
  <c r="AP1167" i="8"/>
  <c r="AO1167" i="8"/>
  <c r="AN1167" i="8"/>
  <c r="AM1167" i="8"/>
  <c r="AL1167" i="8"/>
  <c r="AK1167" i="8"/>
  <c r="AJ1167" i="8"/>
  <c r="AI1167" i="8"/>
  <c r="DD1167" i="8" s="1"/>
  <c r="AH1167" i="8"/>
  <c r="AG1167" i="8"/>
  <c r="AF1167" i="8"/>
  <c r="L1167" i="8"/>
  <c r="AQ1166" i="8"/>
  <c r="AP1166" i="8"/>
  <c r="AO1166" i="8"/>
  <c r="AN1166" i="8"/>
  <c r="AM1166" i="8"/>
  <c r="AL1166" i="8"/>
  <c r="AK1166" i="8"/>
  <c r="AJ1166" i="8"/>
  <c r="AI1166" i="8"/>
  <c r="AH1166" i="8"/>
  <c r="AG1166" i="8"/>
  <c r="AF1166" i="8"/>
  <c r="L1166" i="8"/>
  <c r="AQ1165" i="8"/>
  <c r="AP1165" i="8"/>
  <c r="AO1165" i="8"/>
  <c r="AN1165" i="8"/>
  <c r="AM1165" i="8"/>
  <c r="AL1165" i="8"/>
  <c r="AK1165" i="8"/>
  <c r="AJ1165" i="8"/>
  <c r="AI1165" i="8"/>
  <c r="AH1165" i="8"/>
  <c r="AG1165" i="8"/>
  <c r="AF1165" i="8"/>
  <c r="L1165" i="8"/>
  <c r="AQ1164" i="8"/>
  <c r="AP1164" i="8"/>
  <c r="AO1164" i="8"/>
  <c r="AN1164" i="8"/>
  <c r="AM1164" i="8"/>
  <c r="AL1164" i="8"/>
  <c r="AK1164" i="8"/>
  <c r="AJ1164" i="8"/>
  <c r="AI1164" i="8"/>
  <c r="DD1164" i="8" s="1"/>
  <c r="AH1164" i="8"/>
  <c r="AG1164" i="8"/>
  <c r="AF1164" i="8"/>
  <c r="L1164" i="8"/>
  <c r="AQ1163" i="8"/>
  <c r="AP1163" i="8"/>
  <c r="AO1163" i="8"/>
  <c r="AN1163" i="8"/>
  <c r="AM1163" i="8"/>
  <c r="AL1163" i="8"/>
  <c r="AK1163" i="8"/>
  <c r="AJ1163" i="8"/>
  <c r="AI1163" i="8"/>
  <c r="AH1163" i="8"/>
  <c r="AG1163" i="8"/>
  <c r="AF1163" i="8"/>
  <c r="L1163" i="8"/>
  <c r="AQ1162" i="8"/>
  <c r="AP1162" i="8"/>
  <c r="AO1162" i="8"/>
  <c r="AN1162" i="8"/>
  <c r="AM1162" i="8"/>
  <c r="AL1162" i="8"/>
  <c r="AK1162" i="8"/>
  <c r="AJ1162" i="8"/>
  <c r="AI1162" i="8"/>
  <c r="AH1162" i="8"/>
  <c r="AG1162" i="8"/>
  <c r="AF1162" i="8"/>
  <c r="L1162" i="8"/>
  <c r="AQ1161" i="8"/>
  <c r="AP1161" i="8"/>
  <c r="AO1161" i="8"/>
  <c r="AN1161" i="8"/>
  <c r="AM1161" i="8"/>
  <c r="AL1161" i="8"/>
  <c r="AK1161" i="8"/>
  <c r="AJ1161" i="8"/>
  <c r="AI1161" i="8"/>
  <c r="AH1161" i="8"/>
  <c r="AG1161" i="8"/>
  <c r="AF1161" i="8"/>
  <c r="L1161" i="8"/>
  <c r="AQ1160" i="8"/>
  <c r="AP1160" i="8"/>
  <c r="AO1160" i="8"/>
  <c r="AN1160" i="8"/>
  <c r="AM1160" i="8"/>
  <c r="AL1160" i="8"/>
  <c r="AK1160" i="8"/>
  <c r="AJ1160" i="8"/>
  <c r="AI1160" i="8"/>
  <c r="DD1160" i="8" s="1"/>
  <c r="AH1160" i="8"/>
  <c r="AG1160" i="8"/>
  <c r="AF1160" i="8"/>
  <c r="L1160" i="8"/>
  <c r="AQ1159" i="8"/>
  <c r="AP1159" i="8"/>
  <c r="AO1159" i="8"/>
  <c r="AN1159" i="8"/>
  <c r="AM1159" i="8"/>
  <c r="AL1159" i="8"/>
  <c r="AK1159" i="8"/>
  <c r="AJ1159" i="8"/>
  <c r="AI1159" i="8"/>
  <c r="DD1159" i="8" s="1"/>
  <c r="AH1159" i="8"/>
  <c r="AG1159" i="8"/>
  <c r="AF1159" i="8"/>
  <c r="L1159" i="8"/>
  <c r="AQ1158" i="8"/>
  <c r="AP1158" i="8"/>
  <c r="AO1158" i="8"/>
  <c r="AN1158" i="8"/>
  <c r="AM1158" i="8"/>
  <c r="AL1158" i="8"/>
  <c r="AK1158" i="8"/>
  <c r="AJ1158" i="8"/>
  <c r="AI1158" i="8"/>
  <c r="AH1158" i="8"/>
  <c r="AG1158" i="8"/>
  <c r="AF1158" i="8"/>
  <c r="L1158" i="8"/>
  <c r="AQ1157" i="8"/>
  <c r="AP1157" i="8"/>
  <c r="AO1157" i="8"/>
  <c r="AN1157" i="8"/>
  <c r="AM1157" i="8"/>
  <c r="AL1157" i="8"/>
  <c r="AK1157" i="8"/>
  <c r="AJ1157" i="8"/>
  <c r="AI1157" i="8"/>
  <c r="AH1157" i="8"/>
  <c r="AG1157" i="8"/>
  <c r="AF1157" i="8"/>
  <c r="L1157" i="8"/>
  <c r="AQ1155" i="8"/>
  <c r="AP1155" i="8"/>
  <c r="AO1155" i="8"/>
  <c r="AN1155" i="8"/>
  <c r="AM1155" i="8"/>
  <c r="AL1155" i="8"/>
  <c r="AK1155" i="8"/>
  <c r="AJ1155" i="8"/>
  <c r="AI1155" i="8"/>
  <c r="DD1155" i="8" s="1"/>
  <c r="AH1155" i="8"/>
  <c r="AG1155" i="8"/>
  <c r="AF1155" i="8"/>
  <c r="L1155" i="8"/>
  <c r="AQ1152" i="8"/>
  <c r="AP1152" i="8"/>
  <c r="AO1152" i="8"/>
  <c r="AN1152" i="8"/>
  <c r="AM1152" i="8"/>
  <c r="AL1152" i="8"/>
  <c r="AK1152" i="8"/>
  <c r="AJ1152" i="8"/>
  <c r="AI1152" i="8"/>
  <c r="DD1152" i="8" s="1"/>
  <c r="AH1152" i="8"/>
  <c r="AG1152" i="8"/>
  <c r="AF1152" i="8"/>
  <c r="L1152" i="8"/>
  <c r="AQ1150" i="8"/>
  <c r="AP1150" i="8"/>
  <c r="AO1150" i="8"/>
  <c r="AN1150" i="8"/>
  <c r="AM1150" i="8"/>
  <c r="AL1150" i="8"/>
  <c r="AK1150" i="8"/>
  <c r="AJ1150" i="8"/>
  <c r="AI1150" i="8"/>
  <c r="AH1150" i="8"/>
  <c r="AG1150" i="8"/>
  <c r="AF1150" i="8"/>
  <c r="L1150" i="8"/>
  <c r="AQ1148" i="8"/>
  <c r="AP1148" i="8"/>
  <c r="AO1148" i="8"/>
  <c r="AN1148" i="8"/>
  <c r="AM1148" i="8"/>
  <c r="AL1148" i="8"/>
  <c r="AK1148" i="8"/>
  <c r="AJ1148" i="8"/>
  <c r="AI1148" i="8"/>
  <c r="AH1148" i="8"/>
  <c r="AG1148" i="8"/>
  <c r="AF1148" i="8"/>
  <c r="L1148" i="8"/>
  <c r="AQ1751" i="8"/>
  <c r="AP1751" i="8"/>
  <c r="AO1751" i="8"/>
  <c r="AN1751" i="8"/>
  <c r="AM1751" i="8"/>
  <c r="AL1751" i="8"/>
  <c r="AK1751" i="8"/>
  <c r="AJ1751" i="8"/>
  <c r="AI1751" i="8"/>
  <c r="DD1751" i="8" s="1"/>
  <c r="AH1751" i="8"/>
  <c r="AG1751" i="8"/>
  <c r="AF1751" i="8"/>
  <c r="L1751" i="8"/>
  <c r="AQ1146" i="8"/>
  <c r="AP1146" i="8"/>
  <c r="AO1146" i="8"/>
  <c r="AN1146" i="8"/>
  <c r="AM1146" i="8"/>
  <c r="AL1146" i="8"/>
  <c r="AK1146" i="8"/>
  <c r="AJ1146" i="8"/>
  <c r="AI1146" i="8"/>
  <c r="DD1146" i="8" s="1"/>
  <c r="AH1146" i="8"/>
  <c r="AG1146" i="8"/>
  <c r="AF1146" i="8"/>
  <c r="L1146" i="8"/>
  <c r="AQ1145" i="8"/>
  <c r="AP1145" i="8"/>
  <c r="AO1145" i="8"/>
  <c r="AN1145" i="8"/>
  <c r="AM1145" i="8"/>
  <c r="AL1145" i="8"/>
  <c r="AK1145" i="8"/>
  <c r="AJ1145" i="8"/>
  <c r="AI1145" i="8"/>
  <c r="DD1145" i="8" s="1"/>
  <c r="AH1145" i="8"/>
  <c r="AG1145" i="8"/>
  <c r="AF1145" i="8"/>
  <c r="L1145" i="8"/>
  <c r="AQ1144" i="8"/>
  <c r="AP1144" i="8"/>
  <c r="AO1144" i="8"/>
  <c r="AN1144" i="8"/>
  <c r="AM1144" i="8"/>
  <c r="AL1144" i="8"/>
  <c r="AK1144" i="8"/>
  <c r="AJ1144" i="8"/>
  <c r="AI1144" i="8"/>
  <c r="DD1144" i="8" s="1"/>
  <c r="AH1144" i="8"/>
  <c r="AG1144" i="8"/>
  <c r="AF1144" i="8"/>
  <c r="L1144" i="8"/>
  <c r="AQ1143" i="8"/>
  <c r="AP1143" i="8"/>
  <c r="AO1143" i="8"/>
  <c r="AN1143" i="8"/>
  <c r="AM1143" i="8"/>
  <c r="AL1143" i="8"/>
  <c r="AK1143" i="8"/>
  <c r="AJ1143" i="8"/>
  <c r="AI1143" i="8"/>
  <c r="DD1143" i="8" s="1"/>
  <c r="AH1143" i="8"/>
  <c r="AG1143" i="8"/>
  <c r="AF1143" i="8"/>
  <c r="L1143" i="8"/>
  <c r="AQ1142" i="8"/>
  <c r="AP1142" i="8"/>
  <c r="AO1142" i="8"/>
  <c r="AN1142" i="8"/>
  <c r="AM1142" i="8"/>
  <c r="AL1142" i="8"/>
  <c r="AK1142" i="8"/>
  <c r="AJ1142" i="8"/>
  <c r="AI1142" i="8"/>
  <c r="DD1142" i="8" s="1"/>
  <c r="AH1142" i="8"/>
  <c r="AG1142" i="8"/>
  <c r="AF1142" i="8"/>
  <c r="L1142" i="8"/>
  <c r="AQ1141" i="8"/>
  <c r="AP1141" i="8"/>
  <c r="AO1141" i="8"/>
  <c r="AN1141" i="8"/>
  <c r="AM1141" i="8"/>
  <c r="AL1141" i="8"/>
  <c r="AK1141" i="8"/>
  <c r="AJ1141" i="8"/>
  <c r="AI1141" i="8"/>
  <c r="DD1141" i="8" s="1"/>
  <c r="AH1141" i="8"/>
  <c r="AG1141" i="8"/>
  <c r="AF1141" i="8"/>
  <c r="L1141" i="8"/>
  <c r="AQ1140" i="8"/>
  <c r="AP1140" i="8"/>
  <c r="AO1140" i="8"/>
  <c r="AN1140" i="8"/>
  <c r="AM1140" i="8"/>
  <c r="AL1140" i="8"/>
  <c r="AK1140" i="8"/>
  <c r="AJ1140" i="8"/>
  <c r="AI1140" i="8"/>
  <c r="DD1140" i="8" s="1"/>
  <c r="AH1140" i="8"/>
  <c r="AG1140" i="8"/>
  <c r="AF1140" i="8"/>
  <c r="L1140" i="8"/>
  <c r="AQ1139" i="8"/>
  <c r="AP1139" i="8"/>
  <c r="AO1139" i="8"/>
  <c r="AN1139" i="8"/>
  <c r="AM1139" i="8"/>
  <c r="AL1139" i="8"/>
  <c r="AK1139" i="8"/>
  <c r="AJ1139" i="8"/>
  <c r="AI1139" i="8"/>
  <c r="DD1139" i="8" s="1"/>
  <c r="AH1139" i="8"/>
  <c r="AG1139" i="8"/>
  <c r="AF1139" i="8"/>
  <c r="L1139" i="8"/>
  <c r="AQ1138" i="8"/>
  <c r="AP1138" i="8"/>
  <c r="AO1138" i="8"/>
  <c r="AN1138" i="8"/>
  <c r="AM1138" i="8"/>
  <c r="AL1138" i="8"/>
  <c r="AK1138" i="8"/>
  <c r="AJ1138" i="8"/>
  <c r="AI1138" i="8"/>
  <c r="DD1138" i="8" s="1"/>
  <c r="AH1138" i="8"/>
  <c r="AG1138" i="8"/>
  <c r="AF1138" i="8"/>
  <c r="L1138" i="8"/>
  <c r="AQ1137" i="8"/>
  <c r="AP1137" i="8"/>
  <c r="AO1137" i="8"/>
  <c r="AN1137" i="8"/>
  <c r="AM1137" i="8"/>
  <c r="AL1137" i="8"/>
  <c r="AK1137" i="8"/>
  <c r="AJ1137" i="8"/>
  <c r="AI1137" i="8"/>
  <c r="DD1137" i="8" s="1"/>
  <c r="AH1137" i="8"/>
  <c r="AG1137" i="8"/>
  <c r="AF1137" i="8"/>
  <c r="L1137" i="8"/>
  <c r="AQ1136" i="8"/>
  <c r="AP1136" i="8"/>
  <c r="AO1136" i="8"/>
  <c r="AN1136" i="8"/>
  <c r="AM1136" i="8"/>
  <c r="AL1136" i="8"/>
  <c r="AK1136" i="8"/>
  <c r="AJ1136" i="8"/>
  <c r="AI1136" i="8"/>
  <c r="DD1136" i="8" s="1"/>
  <c r="AH1136" i="8"/>
  <c r="AG1136" i="8"/>
  <c r="AF1136" i="8"/>
  <c r="L1136" i="8"/>
  <c r="AQ1135" i="8"/>
  <c r="AP1135" i="8"/>
  <c r="AO1135" i="8"/>
  <c r="AN1135" i="8"/>
  <c r="AM1135" i="8"/>
  <c r="AL1135" i="8"/>
  <c r="AK1135" i="8"/>
  <c r="AJ1135" i="8"/>
  <c r="AI1135" i="8"/>
  <c r="DD1135" i="8" s="1"/>
  <c r="AH1135" i="8"/>
  <c r="AG1135" i="8"/>
  <c r="AF1135" i="8"/>
  <c r="L1135" i="8"/>
  <c r="AQ1134" i="8"/>
  <c r="AP1134" i="8"/>
  <c r="AO1134" i="8"/>
  <c r="AN1134" i="8"/>
  <c r="AM1134" i="8"/>
  <c r="AL1134" i="8"/>
  <c r="AK1134" i="8"/>
  <c r="AJ1134" i="8"/>
  <c r="AI1134" i="8"/>
  <c r="DD1134" i="8" s="1"/>
  <c r="AH1134" i="8"/>
  <c r="AG1134" i="8"/>
  <c r="AF1134" i="8"/>
  <c r="L1134" i="8"/>
  <c r="AQ1133" i="8"/>
  <c r="AP1133" i="8"/>
  <c r="AO1133" i="8"/>
  <c r="AN1133" i="8"/>
  <c r="AM1133" i="8"/>
  <c r="AL1133" i="8"/>
  <c r="AK1133" i="8"/>
  <c r="AJ1133" i="8"/>
  <c r="AI1133" i="8"/>
  <c r="DD1133" i="8" s="1"/>
  <c r="AH1133" i="8"/>
  <c r="AG1133" i="8"/>
  <c r="AF1133" i="8"/>
  <c r="L1133" i="8"/>
  <c r="AQ1132" i="8"/>
  <c r="AP1132" i="8"/>
  <c r="AO1132" i="8"/>
  <c r="AN1132" i="8"/>
  <c r="AM1132" i="8"/>
  <c r="AL1132" i="8"/>
  <c r="AK1132" i="8"/>
  <c r="AJ1132" i="8"/>
  <c r="AI1132" i="8"/>
  <c r="DD1132" i="8" s="1"/>
  <c r="AH1132" i="8"/>
  <c r="AG1132" i="8"/>
  <c r="AF1132" i="8"/>
  <c r="L1132" i="8"/>
  <c r="AQ1131" i="8"/>
  <c r="AP1131" i="8"/>
  <c r="AO1131" i="8"/>
  <c r="AN1131" i="8"/>
  <c r="AM1131" i="8"/>
  <c r="AL1131" i="8"/>
  <c r="AK1131" i="8"/>
  <c r="AJ1131" i="8"/>
  <c r="AI1131" i="8"/>
  <c r="DD1131" i="8" s="1"/>
  <c r="AH1131" i="8"/>
  <c r="AG1131" i="8"/>
  <c r="AF1131" i="8"/>
  <c r="L1131" i="8"/>
  <c r="AQ1109" i="8"/>
  <c r="AP1109" i="8"/>
  <c r="AO1109" i="8"/>
  <c r="AN1109" i="8"/>
  <c r="AM1109" i="8"/>
  <c r="AL1109" i="8"/>
  <c r="AK1109" i="8"/>
  <c r="AJ1109" i="8"/>
  <c r="AI1109" i="8"/>
  <c r="DD1109" i="8" s="1"/>
  <c r="AH1109" i="8"/>
  <c r="CU1109" i="8" s="1"/>
  <c r="AG1109" i="8"/>
  <c r="AF1109" i="8"/>
  <c r="L1109" i="8"/>
  <c r="AQ1077" i="8"/>
  <c r="AP1077" i="8"/>
  <c r="AO1077" i="8"/>
  <c r="AN1077" i="8"/>
  <c r="AM1077" i="8"/>
  <c r="AL1077" i="8"/>
  <c r="AK1077" i="8"/>
  <c r="AJ1077" i="8"/>
  <c r="AI1077" i="8"/>
  <c r="DD1077" i="8" s="1"/>
  <c r="AH1077" i="8"/>
  <c r="CU1077" i="8" s="1"/>
  <c r="AG1077" i="8"/>
  <c r="AF1077" i="8"/>
  <c r="L1077" i="8"/>
  <c r="AQ1076" i="8"/>
  <c r="AP1076" i="8"/>
  <c r="AO1076" i="8"/>
  <c r="AN1076" i="8"/>
  <c r="AM1076" i="8"/>
  <c r="AL1076" i="8"/>
  <c r="AK1076" i="8"/>
  <c r="AJ1076" i="8"/>
  <c r="AI1076" i="8"/>
  <c r="DD1076" i="8" s="1"/>
  <c r="AH1076" i="8"/>
  <c r="CU1076" i="8" s="1"/>
  <c r="AG1076" i="8"/>
  <c r="AF1076" i="8"/>
  <c r="L1076" i="8"/>
  <c r="AQ1075" i="8"/>
  <c r="AP1075" i="8"/>
  <c r="AO1075" i="8"/>
  <c r="AN1075" i="8"/>
  <c r="AM1075" i="8"/>
  <c r="AL1075" i="8"/>
  <c r="AK1075" i="8"/>
  <c r="AJ1075" i="8"/>
  <c r="AI1075" i="8"/>
  <c r="DD1075" i="8" s="1"/>
  <c r="AH1075" i="8"/>
  <c r="CU1075" i="8" s="1"/>
  <c r="AG1075" i="8"/>
  <c r="AF1075" i="8"/>
  <c r="L1075" i="8"/>
  <c r="AQ1074" i="8"/>
  <c r="AP1074" i="8"/>
  <c r="AO1074" i="8"/>
  <c r="AN1074" i="8"/>
  <c r="AM1074" i="8"/>
  <c r="AL1074" i="8"/>
  <c r="AK1074" i="8"/>
  <c r="AJ1074" i="8"/>
  <c r="AI1074" i="8"/>
  <c r="DD1074" i="8" s="1"/>
  <c r="AH1074" i="8"/>
  <c r="AG1074" i="8"/>
  <c r="AF1074" i="8"/>
  <c r="L1074" i="8"/>
  <c r="AQ1071" i="8"/>
  <c r="AP1071" i="8"/>
  <c r="AO1071" i="8"/>
  <c r="AN1071" i="8"/>
  <c r="AM1071" i="8"/>
  <c r="AL1071" i="8"/>
  <c r="AK1071" i="8"/>
  <c r="AJ1071" i="8"/>
  <c r="AI1071" i="8"/>
  <c r="DD1071" i="8" s="1"/>
  <c r="AH1071" i="8"/>
  <c r="AG1071" i="8"/>
  <c r="AF1071" i="8"/>
  <c r="L1071" i="8"/>
  <c r="AQ1064" i="8"/>
  <c r="AP1064" i="8"/>
  <c r="AO1064" i="8"/>
  <c r="AN1064" i="8"/>
  <c r="AM1064" i="8"/>
  <c r="AL1064" i="8"/>
  <c r="AK1064" i="8"/>
  <c r="AJ1064" i="8"/>
  <c r="AI1064" i="8"/>
  <c r="DD1064" i="8" s="1"/>
  <c r="AH1064" i="8"/>
  <c r="AG1064" i="8"/>
  <c r="AF1064" i="8"/>
  <c r="L1064" i="8"/>
  <c r="AQ1059" i="8"/>
  <c r="AP1059" i="8"/>
  <c r="AO1059" i="8"/>
  <c r="AN1059" i="8"/>
  <c r="AM1059" i="8"/>
  <c r="AL1059" i="8"/>
  <c r="AK1059" i="8"/>
  <c r="AJ1059" i="8"/>
  <c r="AI1059" i="8"/>
  <c r="DD1059" i="8" s="1"/>
  <c r="AH1059" i="8"/>
  <c r="AG1059" i="8"/>
  <c r="AF1059" i="8"/>
  <c r="L1059" i="8"/>
  <c r="AQ1058" i="8"/>
  <c r="AP1058" i="8"/>
  <c r="AO1058" i="8"/>
  <c r="AN1058" i="8"/>
  <c r="AM1058" i="8"/>
  <c r="AL1058" i="8"/>
  <c r="AK1058" i="8"/>
  <c r="AJ1058" i="8"/>
  <c r="AI1058" i="8"/>
  <c r="DD1058" i="8" s="1"/>
  <c r="AH1058" i="8"/>
  <c r="CU1058" i="8" s="1"/>
  <c r="AG1058" i="8"/>
  <c r="AF1058" i="8"/>
  <c r="L1058" i="8"/>
  <c r="AQ1041" i="8"/>
  <c r="AP1041" i="8"/>
  <c r="AO1041" i="8"/>
  <c r="AN1041" i="8"/>
  <c r="AM1041" i="8"/>
  <c r="AL1041" i="8"/>
  <c r="AK1041" i="8"/>
  <c r="AJ1041" i="8"/>
  <c r="AI1041" i="8"/>
  <c r="AH1041" i="8"/>
  <c r="AG1041" i="8"/>
  <c r="AF1041" i="8"/>
  <c r="L1041" i="8"/>
  <c r="AQ1040" i="8"/>
  <c r="AP1040" i="8"/>
  <c r="AO1040" i="8"/>
  <c r="AN1040" i="8"/>
  <c r="AM1040" i="8"/>
  <c r="AL1040" i="8"/>
  <c r="AK1040" i="8"/>
  <c r="AJ1040" i="8"/>
  <c r="AI1040" i="8"/>
  <c r="DD1040" i="8" s="1"/>
  <c r="AH1040" i="8"/>
  <c r="CU1040" i="8" s="1"/>
  <c r="AG1040" i="8"/>
  <c r="AF1040" i="8"/>
  <c r="L1040" i="8"/>
  <c r="AQ1039" i="8"/>
  <c r="AP1039" i="8"/>
  <c r="AO1039" i="8"/>
  <c r="AN1039" i="8"/>
  <c r="AM1039" i="8"/>
  <c r="AL1039" i="8"/>
  <c r="AK1039" i="8"/>
  <c r="AJ1039" i="8"/>
  <c r="AI1039" i="8"/>
  <c r="DD1039" i="8" s="1"/>
  <c r="AH1039" i="8"/>
  <c r="CU1039" i="8" s="1"/>
  <c r="AG1039" i="8"/>
  <c r="AF1039" i="8"/>
  <c r="L1039" i="8"/>
  <c r="AQ1036" i="8"/>
  <c r="AP1036" i="8"/>
  <c r="AO1036" i="8"/>
  <c r="AN1036" i="8"/>
  <c r="AM1036" i="8"/>
  <c r="AL1036" i="8"/>
  <c r="AK1036" i="8"/>
  <c r="AJ1036" i="8"/>
  <c r="AI1036" i="8"/>
  <c r="DD1036" i="8" s="1"/>
  <c r="AH1036" i="8"/>
  <c r="CU1036" i="8" s="1"/>
  <c r="AG1036" i="8"/>
  <c r="AF1036" i="8"/>
  <c r="L1036" i="8"/>
  <c r="AQ1035" i="8"/>
  <c r="AP1035" i="8"/>
  <c r="AO1035" i="8"/>
  <c r="AN1035" i="8"/>
  <c r="AM1035" i="8"/>
  <c r="AL1035" i="8"/>
  <c r="AK1035" i="8"/>
  <c r="AJ1035" i="8"/>
  <c r="AI1035" i="8"/>
  <c r="DD1035" i="8" s="1"/>
  <c r="AH1035" i="8"/>
  <c r="CU1035" i="8" s="1"/>
  <c r="AG1035" i="8"/>
  <c r="AF1035" i="8"/>
  <c r="L1035" i="8"/>
  <c r="AQ1033" i="8"/>
  <c r="AP1033" i="8"/>
  <c r="AO1033" i="8"/>
  <c r="AN1033" i="8"/>
  <c r="AM1033" i="8"/>
  <c r="AL1033" i="8"/>
  <c r="AK1033" i="8"/>
  <c r="AJ1033" i="8"/>
  <c r="AI1033" i="8"/>
  <c r="DD1033" i="8" s="1"/>
  <c r="AH1033" i="8"/>
  <c r="CU1033" i="8" s="1"/>
  <c r="AG1033" i="8"/>
  <c r="AF1033" i="8"/>
  <c r="L1033" i="8"/>
  <c r="AQ1032" i="8"/>
  <c r="AP1032" i="8"/>
  <c r="AO1032" i="8"/>
  <c r="AN1032" i="8"/>
  <c r="AM1032" i="8"/>
  <c r="AL1032" i="8"/>
  <c r="AK1032" i="8"/>
  <c r="AJ1032" i="8"/>
  <c r="AI1032" i="8"/>
  <c r="DD1032" i="8" s="1"/>
  <c r="AH1032" i="8"/>
  <c r="CU1032" i="8" s="1"/>
  <c r="AG1032" i="8"/>
  <c r="AF1032" i="8"/>
  <c r="L1032" i="8"/>
  <c r="AQ1031" i="8"/>
  <c r="AP1031" i="8"/>
  <c r="AO1031" i="8"/>
  <c r="AN1031" i="8"/>
  <c r="AM1031" i="8"/>
  <c r="AL1031" i="8"/>
  <c r="AK1031" i="8"/>
  <c r="AJ1031" i="8"/>
  <c r="AI1031" i="8"/>
  <c r="DD1031" i="8" s="1"/>
  <c r="AH1031" i="8"/>
  <c r="CU1031" i="8" s="1"/>
  <c r="AG1031" i="8"/>
  <c r="AF1031" i="8"/>
  <c r="L1031" i="8"/>
  <c r="AQ1027" i="8"/>
  <c r="AP1027" i="8"/>
  <c r="AO1027" i="8"/>
  <c r="AN1027" i="8"/>
  <c r="AM1027" i="8"/>
  <c r="AL1027" i="8"/>
  <c r="AK1027" i="8"/>
  <c r="AJ1027" i="8"/>
  <c r="AI1027" i="8"/>
  <c r="DD1027" i="8" s="1"/>
  <c r="AH1027" i="8"/>
  <c r="CU1027" i="8" s="1"/>
  <c r="AG1027" i="8"/>
  <c r="AF1027" i="8"/>
  <c r="L1027" i="8"/>
  <c r="AQ1026" i="8"/>
  <c r="AP1026" i="8"/>
  <c r="AO1026" i="8"/>
  <c r="AN1026" i="8"/>
  <c r="AM1026" i="8"/>
  <c r="AL1026" i="8"/>
  <c r="AK1026" i="8"/>
  <c r="AJ1026" i="8"/>
  <c r="AI1026" i="8"/>
  <c r="DD1026" i="8" s="1"/>
  <c r="AH1026" i="8"/>
  <c r="AG1026" i="8"/>
  <c r="AF1026" i="8"/>
  <c r="L1026" i="8"/>
  <c r="AQ1024" i="8"/>
  <c r="AP1024" i="8"/>
  <c r="AO1024" i="8"/>
  <c r="AN1024" i="8"/>
  <c r="AM1024" i="8"/>
  <c r="AL1024" i="8"/>
  <c r="AK1024" i="8"/>
  <c r="AJ1024" i="8"/>
  <c r="AI1024" i="8"/>
  <c r="DD1024" i="8" s="1"/>
  <c r="AH1024" i="8"/>
  <c r="AG1024" i="8"/>
  <c r="AF1024" i="8"/>
  <c r="AE1024" i="8"/>
  <c r="L1024" i="8"/>
  <c r="AQ1023" i="8"/>
  <c r="AP1023" i="8"/>
  <c r="AO1023" i="8"/>
  <c r="AN1023" i="8"/>
  <c r="AM1023" i="8"/>
  <c r="AL1023" i="8"/>
  <c r="AK1023" i="8"/>
  <c r="AJ1023" i="8"/>
  <c r="AI1023" i="8"/>
  <c r="DD1023" i="8" s="1"/>
  <c r="AH1023" i="8"/>
  <c r="AG1023" i="8"/>
  <c r="AF1023" i="8"/>
  <c r="AE1023" i="8"/>
  <c r="L1023" i="8"/>
  <c r="AQ1022" i="8"/>
  <c r="AP1022" i="8"/>
  <c r="AO1022" i="8"/>
  <c r="AN1022" i="8"/>
  <c r="AM1022" i="8"/>
  <c r="AL1022" i="8"/>
  <c r="AK1022" i="8"/>
  <c r="AJ1022" i="8"/>
  <c r="AI1022" i="8"/>
  <c r="DD1022" i="8" s="1"/>
  <c r="AH1022" i="8"/>
  <c r="AG1022" i="8"/>
  <c r="AF1022" i="8"/>
  <c r="L1022" i="8"/>
  <c r="AQ1020" i="8"/>
  <c r="AP1020" i="8"/>
  <c r="AO1020" i="8"/>
  <c r="AN1020" i="8"/>
  <c r="AM1020" i="8"/>
  <c r="AL1020" i="8"/>
  <c r="AK1020" i="8"/>
  <c r="AJ1020" i="8"/>
  <c r="AI1020" i="8"/>
  <c r="DD1020" i="8" s="1"/>
  <c r="AH1020" i="8"/>
  <c r="CU1020" i="8" s="1"/>
  <c r="AG1020" i="8"/>
  <c r="AF1020" i="8"/>
  <c r="L1020" i="8"/>
  <c r="AQ1018" i="8"/>
  <c r="AP1018" i="8"/>
  <c r="AO1018" i="8"/>
  <c r="AN1018" i="8"/>
  <c r="AM1018" i="8"/>
  <c r="AL1018" i="8"/>
  <c r="AK1018" i="8"/>
  <c r="AJ1018" i="8"/>
  <c r="AI1018" i="8"/>
  <c r="DD1018" i="8" s="1"/>
  <c r="AH1018" i="8"/>
  <c r="AG1018" i="8"/>
  <c r="AF1018" i="8"/>
  <c r="L1018" i="8"/>
  <c r="AQ1017" i="8"/>
  <c r="AP1017" i="8"/>
  <c r="AO1017" i="8"/>
  <c r="AN1017" i="8"/>
  <c r="AM1017" i="8"/>
  <c r="AL1017" i="8"/>
  <c r="AK1017" i="8"/>
  <c r="AJ1017" i="8"/>
  <c r="AI1017" i="8"/>
  <c r="DD1017" i="8" s="1"/>
  <c r="AH1017" i="8"/>
  <c r="AG1017" i="8"/>
  <c r="AF1017" i="8"/>
  <c r="L1017" i="8"/>
  <c r="AQ1016" i="8"/>
  <c r="AP1016" i="8"/>
  <c r="AO1016" i="8"/>
  <c r="AN1016" i="8"/>
  <c r="AM1016" i="8"/>
  <c r="AL1016" i="8"/>
  <c r="AK1016" i="8"/>
  <c r="AJ1016" i="8"/>
  <c r="AI1016" i="8"/>
  <c r="DD1016" i="8" s="1"/>
  <c r="AH1016" i="8"/>
  <c r="AG1016" i="8"/>
  <c r="AF1016" i="8"/>
  <c r="L1016" i="8"/>
  <c r="AQ1015" i="8"/>
  <c r="AP1015" i="8"/>
  <c r="AO1015" i="8"/>
  <c r="AN1015" i="8"/>
  <c r="AM1015" i="8"/>
  <c r="AL1015" i="8"/>
  <c r="AK1015" i="8"/>
  <c r="AJ1015" i="8"/>
  <c r="AI1015" i="8"/>
  <c r="DD1015" i="8" s="1"/>
  <c r="AH1015" i="8"/>
  <c r="AG1015" i="8"/>
  <c r="AF1015" i="8"/>
  <c r="L1015" i="8"/>
  <c r="AQ1014" i="8"/>
  <c r="AP1014" i="8"/>
  <c r="AO1014" i="8"/>
  <c r="AN1014" i="8"/>
  <c r="AM1014" i="8"/>
  <c r="AL1014" i="8"/>
  <c r="AK1014" i="8"/>
  <c r="AJ1014" i="8"/>
  <c r="AI1014" i="8"/>
  <c r="DD1014" i="8" s="1"/>
  <c r="AH1014" i="8"/>
  <c r="AG1014" i="8"/>
  <c r="AF1014" i="8"/>
  <c r="L1014" i="8"/>
  <c r="AQ1013" i="8"/>
  <c r="AP1013" i="8"/>
  <c r="AO1013" i="8"/>
  <c r="AN1013" i="8"/>
  <c r="AM1013" i="8"/>
  <c r="AL1013" i="8"/>
  <c r="AK1013" i="8"/>
  <c r="AJ1013" i="8"/>
  <c r="AI1013" i="8"/>
  <c r="DD1013" i="8" s="1"/>
  <c r="AH1013" i="8"/>
  <c r="AG1013" i="8"/>
  <c r="AF1013" i="8"/>
  <c r="L1013" i="8"/>
  <c r="AQ1009" i="8"/>
  <c r="AP1009" i="8"/>
  <c r="AO1009" i="8"/>
  <c r="AN1009" i="8"/>
  <c r="AM1009" i="8"/>
  <c r="AL1009" i="8"/>
  <c r="AK1009" i="8"/>
  <c r="AJ1009" i="8"/>
  <c r="AI1009" i="8"/>
  <c r="DD1009" i="8" s="1"/>
  <c r="AH1009" i="8"/>
  <c r="CU1009" i="8" s="1"/>
  <c r="AG1009" i="8"/>
  <c r="AF1009" i="8"/>
  <c r="L1009" i="8"/>
  <c r="AQ1008" i="8"/>
  <c r="AP1008" i="8"/>
  <c r="AO1008" i="8"/>
  <c r="AN1008" i="8"/>
  <c r="AM1008" i="8"/>
  <c r="AL1008" i="8"/>
  <c r="AK1008" i="8"/>
  <c r="AJ1008" i="8"/>
  <c r="AI1008" i="8"/>
  <c r="DD1008" i="8" s="1"/>
  <c r="AH1008" i="8"/>
  <c r="AG1008" i="8"/>
  <c r="AF1008" i="8"/>
  <c r="L1008" i="8"/>
  <c r="AQ1006" i="8"/>
  <c r="AP1006" i="8"/>
  <c r="AO1006" i="8"/>
  <c r="AN1006" i="8"/>
  <c r="AM1006" i="8"/>
  <c r="AL1006" i="8"/>
  <c r="AK1006" i="8"/>
  <c r="AJ1006" i="8"/>
  <c r="AI1006" i="8"/>
  <c r="DD1006" i="8" s="1"/>
  <c r="AH1006" i="8"/>
  <c r="CU1006" i="8" s="1"/>
  <c r="AG1006" i="8"/>
  <c r="AF1006" i="8"/>
  <c r="L1006" i="8"/>
  <c r="AQ1004" i="8"/>
  <c r="AP1004" i="8"/>
  <c r="AO1004" i="8"/>
  <c r="AN1004" i="8"/>
  <c r="AM1004" i="8"/>
  <c r="AL1004" i="8"/>
  <c r="AK1004" i="8"/>
  <c r="AJ1004" i="8"/>
  <c r="AI1004" i="8"/>
  <c r="DD1004" i="8" s="1"/>
  <c r="AH1004" i="8"/>
  <c r="CU1004" i="8" s="1"/>
  <c r="AG1004" i="8"/>
  <c r="AF1004" i="8"/>
  <c r="L1004" i="8"/>
  <c r="AQ996" i="8"/>
  <c r="AP996" i="8"/>
  <c r="AO996" i="8"/>
  <c r="AN996" i="8"/>
  <c r="AM996" i="8"/>
  <c r="AL996" i="8"/>
  <c r="AK996" i="8"/>
  <c r="AJ996" i="8"/>
  <c r="AI996" i="8"/>
  <c r="DD996" i="8" s="1"/>
  <c r="AH996" i="8"/>
  <c r="CU996" i="8" s="1"/>
  <c r="AG996" i="8"/>
  <c r="AF996" i="8"/>
  <c r="L996" i="8"/>
  <c r="AQ993" i="8"/>
  <c r="AP993" i="8"/>
  <c r="AO993" i="8"/>
  <c r="AN993" i="8"/>
  <c r="AM993" i="8"/>
  <c r="AL993" i="8"/>
  <c r="AK993" i="8"/>
  <c r="AJ993" i="8"/>
  <c r="AI993" i="8"/>
  <c r="DD993" i="8" s="1"/>
  <c r="AH993" i="8"/>
  <c r="CU993" i="8" s="1"/>
  <c r="AG993" i="8"/>
  <c r="AF993" i="8"/>
  <c r="L993" i="8"/>
  <c r="AQ991" i="8"/>
  <c r="AP991" i="8"/>
  <c r="AO991" i="8"/>
  <c r="AN991" i="8"/>
  <c r="AM991" i="8"/>
  <c r="AL991" i="8"/>
  <c r="AK991" i="8"/>
  <c r="AJ991" i="8"/>
  <c r="AI991" i="8"/>
  <c r="DD991" i="8" s="1"/>
  <c r="AH991" i="8"/>
  <c r="CU991" i="8" s="1"/>
  <c r="AG991" i="8"/>
  <c r="AF991" i="8"/>
  <c r="L991" i="8"/>
  <c r="AQ988" i="8"/>
  <c r="AP988" i="8"/>
  <c r="AO988" i="8"/>
  <c r="AN988" i="8"/>
  <c r="AM988" i="8"/>
  <c r="AL988" i="8"/>
  <c r="AK988" i="8"/>
  <c r="AJ988" i="8"/>
  <c r="AI988" i="8"/>
  <c r="DD988" i="8" s="1"/>
  <c r="AH988" i="8"/>
  <c r="CU988" i="8" s="1"/>
  <c r="AG988" i="8"/>
  <c r="AF988" i="8"/>
  <c r="L988" i="8"/>
  <c r="AQ987" i="8"/>
  <c r="AP987" i="8"/>
  <c r="AO987" i="8"/>
  <c r="AN987" i="8"/>
  <c r="AM987" i="8"/>
  <c r="AL987" i="8"/>
  <c r="AK987" i="8"/>
  <c r="AJ987" i="8"/>
  <c r="AI987" i="8"/>
  <c r="DD987" i="8" s="1"/>
  <c r="AH987" i="8"/>
  <c r="AG987" i="8"/>
  <c r="AF987" i="8"/>
  <c r="AE987" i="8"/>
  <c r="L987" i="8"/>
  <c r="AQ986" i="8"/>
  <c r="AP986" i="8"/>
  <c r="AO986" i="8"/>
  <c r="AN986" i="8"/>
  <c r="AM986" i="8"/>
  <c r="AL986" i="8"/>
  <c r="AK986" i="8"/>
  <c r="AJ986" i="8"/>
  <c r="AI986" i="8"/>
  <c r="DD986" i="8" s="1"/>
  <c r="AH986" i="8"/>
  <c r="AG986" i="8"/>
  <c r="AF986" i="8"/>
  <c r="L986" i="8"/>
  <c r="AQ985" i="8"/>
  <c r="AP985" i="8"/>
  <c r="AO985" i="8"/>
  <c r="AN985" i="8"/>
  <c r="AM985" i="8"/>
  <c r="AL985" i="8"/>
  <c r="AK985" i="8"/>
  <c r="AJ985" i="8"/>
  <c r="AI985" i="8"/>
  <c r="DD985" i="8" s="1"/>
  <c r="AH985" i="8"/>
  <c r="AG985" i="8"/>
  <c r="AF985" i="8"/>
  <c r="AE985" i="8"/>
  <c r="L985" i="8"/>
  <c r="AQ984" i="8"/>
  <c r="AP984" i="8"/>
  <c r="AO984" i="8"/>
  <c r="AN984" i="8"/>
  <c r="AM984" i="8"/>
  <c r="AL984" i="8"/>
  <c r="AK984" i="8"/>
  <c r="AJ984" i="8"/>
  <c r="AI984" i="8"/>
  <c r="DD984" i="8" s="1"/>
  <c r="AH984" i="8"/>
  <c r="AG984" i="8"/>
  <c r="AF984" i="8"/>
  <c r="AE984" i="8"/>
  <c r="L984" i="8"/>
  <c r="AQ983" i="8"/>
  <c r="AP983" i="8"/>
  <c r="AO983" i="8"/>
  <c r="AN983" i="8"/>
  <c r="AM983" i="8"/>
  <c r="AL983" i="8"/>
  <c r="AK983" i="8"/>
  <c r="AJ983" i="8"/>
  <c r="AI983" i="8"/>
  <c r="DD983" i="8" s="1"/>
  <c r="AH983" i="8"/>
  <c r="AG983" i="8"/>
  <c r="AF983" i="8"/>
  <c r="L983" i="8"/>
  <c r="AQ981" i="8"/>
  <c r="AP981" i="8"/>
  <c r="AO981" i="8"/>
  <c r="AN981" i="8"/>
  <c r="AM981" i="8"/>
  <c r="AL981" i="8"/>
  <c r="AK981" i="8"/>
  <c r="AJ981" i="8"/>
  <c r="AI981" i="8"/>
  <c r="DD981" i="8" s="1"/>
  <c r="AH981" i="8"/>
  <c r="CU981" i="8" s="1"/>
  <c r="AG981" i="8"/>
  <c r="AF981" i="8"/>
  <c r="L981" i="8"/>
  <c r="AQ980" i="8"/>
  <c r="AP980" i="8"/>
  <c r="AO980" i="8"/>
  <c r="AN980" i="8"/>
  <c r="AM980" i="8"/>
  <c r="AL980" i="8"/>
  <c r="AK980" i="8"/>
  <c r="AJ980" i="8"/>
  <c r="AI980" i="8"/>
  <c r="DD980" i="8" s="1"/>
  <c r="AH980" i="8"/>
  <c r="AG980" i="8"/>
  <c r="AF980" i="8"/>
  <c r="L980" i="8"/>
  <c r="AQ979" i="8"/>
  <c r="AP979" i="8"/>
  <c r="AO979" i="8"/>
  <c r="AN979" i="8"/>
  <c r="AM979" i="8"/>
  <c r="AL979" i="8"/>
  <c r="AK979" i="8"/>
  <c r="AJ979" i="8"/>
  <c r="AI979" i="8"/>
  <c r="DD979" i="8" s="1"/>
  <c r="AH979" i="8"/>
  <c r="AG979" i="8"/>
  <c r="AF979" i="8"/>
  <c r="L979" i="8"/>
  <c r="AQ978" i="8"/>
  <c r="AP978" i="8"/>
  <c r="AO978" i="8"/>
  <c r="AN978" i="8"/>
  <c r="AM978" i="8"/>
  <c r="AL978" i="8"/>
  <c r="AK978" i="8"/>
  <c r="AJ978" i="8"/>
  <c r="AI978" i="8"/>
  <c r="DD978" i="8" s="1"/>
  <c r="AH978" i="8"/>
  <c r="CU978" i="8" s="1"/>
  <c r="AG978" i="8"/>
  <c r="AF978" i="8"/>
  <c r="L978" i="8"/>
  <c r="AQ977" i="8"/>
  <c r="AP977" i="8"/>
  <c r="AO977" i="8"/>
  <c r="AN977" i="8"/>
  <c r="AM977" i="8"/>
  <c r="AL977" i="8"/>
  <c r="AK977" i="8"/>
  <c r="AJ977" i="8"/>
  <c r="AI977" i="8"/>
  <c r="DD977" i="8" s="1"/>
  <c r="AH977" i="8"/>
  <c r="AG977" i="8"/>
  <c r="AF977" i="8"/>
  <c r="L977" i="8"/>
  <c r="AQ976" i="8"/>
  <c r="AP976" i="8"/>
  <c r="AO976" i="8"/>
  <c r="AN976" i="8"/>
  <c r="AM976" i="8"/>
  <c r="AL976" i="8"/>
  <c r="AK976" i="8"/>
  <c r="AJ976" i="8"/>
  <c r="AI976" i="8"/>
  <c r="DD976" i="8" s="1"/>
  <c r="AH976" i="8"/>
  <c r="AG976" i="8"/>
  <c r="AF976" i="8"/>
  <c r="L976" i="8"/>
  <c r="AQ975" i="8"/>
  <c r="AP975" i="8"/>
  <c r="AO975" i="8"/>
  <c r="AN975" i="8"/>
  <c r="AM975" i="8"/>
  <c r="AL975" i="8"/>
  <c r="AK975" i="8"/>
  <c r="AJ975" i="8"/>
  <c r="AH975" i="8"/>
  <c r="AG975" i="8"/>
  <c r="AF975" i="8"/>
  <c r="L975" i="8"/>
  <c r="AQ974" i="8"/>
  <c r="AP974" i="8"/>
  <c r="AO974" i="8"/>
  <c r="AN974" i="8"/>
  <c r="AM974" i="8"/>
  <c r="AL974" i="8"/>
  <c r="AK974" i="8"/>
  <c r="AJ974" i="8"/>
  <c r="AI974" i="8"/>
  <c r="DD974" i="8" s="1"/>
  <c r="AH974" i="8"/>
  <c r="AG974" i="8"/>
  <c r="AF974" i="8"/>
  <c r="L974" i="8"/>
  <c r="AQ973" i="8"/>
  <c r="AP973" i="8"/>
  <c r="AO973" i="8"/>
  <c r="AN973" i="8"/>
  <c r="AM973" i="8"/>
  <c r="AL973" i="8"/>
  <c r="AK973" i="8"/>
  <c r="AJ973" i="8"/>
  <c r="AI973" i="8"/>
  <c r="DD973" i="8" s="1"/>
  <c r="AH973" i="8"/>
  <c r="AG973" i="8"/>
  <c r="AF973" i="8"/>
  <c r="L973" i="8"/>
  <c r="AQ972" i="8"/>
  <c r="AP972" i="8"/>
  <c r="AO972" i="8"/>
  <c r="AN972" i="8"/>
  <c r="AM972" i="8"/>
  <c r="AL972" i="8"/>
  <c r="AK972" i="8"/>
  <c r="AJ972" i="8"/>
  <c r="AI972" i="8"/>
  <c r="DD972" i="8" s="1"/>
  <c r="AH972" i="8"/>
  <c r="AG972" i="8"/>
  <c r="AF972" i="8"/>
  <c r="L972" i="8"/>
  <c r="AQ971" i="8"/>
  <c r="AP971" i="8"/>
  <c r="AO971" i="8"/>
  <c r="AN971" i="8"/>
  <c r="AM971" i="8"/>
  <c r="AL971" i="8"/>
  <c r="AK971" i="8"/>
  <c r="AJ971" i="8"/>
  <c r="AI971" i="8"/>
  <c r="DD971" i="8" s="1"/>
  <c r="AH971" i="8"/>
  <c r="AG971" i="8"/>
  <c r="AF971" i="8"/>
  <c r="L971" i="8"/>
  <c r="AQ970" i="8"/>
  <c r="AP970" i="8"/>
  <c r="AO970" i="8"/>
  <c r="AN970" i="8"/>
  <c r="AM970" i="8"/>
  <c r="AL970" i="8"/>
  <c r="AK970" i="8"/>
  <c r="AJ970" i="8"/>
  <c r="AI970" i="8"/>
  <c r="DD970" i="8" s="1"/>
  <c r="AH970" i="8"/>
  <c r="AG970" i="8"/>
  <c r="AF970" i="8"/>
  <c r="L970" i="8"/>
  <c r="AQ966" i="8"/>
  <c r="AP966" i="8"/>
  <c r="AO966" i="8"/>
  <c r="AN966" i="8"/>
  <c r="AM966" i="8"/>
  <c r="AL966" i="8"/>
  <c r="AK966" i="8"/>
  <c r="AJ966" i="8"/>
  <c r="AI966" i="8"/>
  <c r="DD966" i="8" s="1"/>
  <c r="AH966" i="8"/>
  <c r="AG966" i="8"/>
  <c r="AF966" i="8"/>
  <c r="L966" i="8"/>
  <c r="AQ965" i="8"/>
  <c r="AP965" i="8"/>
  <c r="AO965" i="8"/>
  <c r="AN965" i="8"/>
  <c r="AM965" i="8"/>
  <c r="AL965" i="8"/>
  <c r="AK965" i="8"/>
  <c r="AJ965" i="8"/>
  <c r="AI965" i="8"/>
  <c r="DD965" i="8" s="1"/>
  <c r="AH965" i="8"/>
  <c r="AG965" i="8"/>
  <c r="AF965" i="8"/>
  <c r="L965" i="8"/>
  <c r="AQ964" i="8"/>
  <c r="AP964" i="8"/>
  <c r="AO964" i="8"/>
  <c r="AN964" i="8"/>
  <c r="AM964" i="8"/>
  <c r="AL964" i="8"/>
  <c r="AK964" i="8"/>
  <c r="AJ964" i="8"/>
  <c r="AI964" i="8"/>
  <c r="DD964" i="8" s="1"/>
  <c r="AH964" i="8"/>
  <c r="AG964" i="8"/>
  <c r="AF964" i="8"/>
  <c r="L964" i="8"/>
  <c r="AQ963" i="8"/>
  <c r="AP963" i="8"/>
  <c r="AO963" i="8"/>
  <c r="AN963" i="8"/>
  <c r="AM963" i="8"/>
  <c r="AL963" i="8"/>
  <c r="AK963" i="8"/>
  <c r="AJ963" i="8"/>
  <c r="AI963" i="8"/>
  <c r="DD963" i="8" s="1"/>
  <c r="AH963" i="8"/>
  <c r="AG963" i="8"/>
  <c r="AF963" i="8"/>
  <c r="L963" i="8"/>
  <c r="AQ961" i="8"/>
  <c r="AP961" i="8"/>
  <c r="AO961" i="8"/>
  <c r="AN961" i="8"/>
  <c r="AM961" i="8"/>
  <c r="AL961" i="8"/>
  <c r="AK961" i="8"/>
  <c r="AJ961" i="8"/>
  <c r="AI961" i="8"/>
  <c r="DD961" i="8" s="1"/>
  <c r="AH961" i="8"/>
  <c r="AG961" i="8"/>
  <c r="AF961" i="8"/>
  <c r="L961" i="8"/>
  <c r="AQ960" i="8"/>
  <c r="AP960" i="8"/>
  <c r="AO960" i="8"/>
  <c r="AN960" i="8"/>
  <c r="AM960" i="8"/>
  <c r="AL960" i="8"/>
  <c r="AK960" i="8"/>
  <c r="AJ960" i="8"/>
  <c r="AI960" i="8"/>
  <c r="DD960" i="8" s="1"/>
  <c r="AH960" i="8"/>
  <c r="AG960" i="8"/>
  <c r="AF960" i="8"/>
  <c r="L960" i="8"/>
  <c r="AQ959" i="8"/>
  <c r="AP959" i="8"/>
  <c r="AO959" i="8"/>
  <c r="AN959" i="8"/>
  <c r="AM959" i="8"/>
  <c r="AL959" i="8"/>
  <c r="AK959" i="8"/>
  <c r="AJ959" i="8"/>
  <c r="AI959" i="8"/>
  <c r="DD959" i="8" s="1"/>
  <c r="AH959" i="8"/>
  <c r="AG959" i="8"/>
  <c r="AF959" i="8"/>
  <c r="L959" i="8"/>
  <c r="AQ958" i="8"/>
  <c r="AP958" i="8"/>
  <c r="AO958" i="8"/>
  <c r="AN958" i="8"/>
  <c r="AM958" i="8"/>
  <c r="AL958" i="8"/>
  <c r="AK958" i="8"/>
  <c r="AJ958" i="8"/>
  <c r="AI958" i="8"/>
  <c r="DD958" i="8" s="1"/>
  <c r="AH958" i="8"/>
  <c r="AG958" i="8"/>
  <c r="AF958" i="8"/>
  <c r="L958" i="8"/>
  <c r="AQ956" i="8"/>
  <c r="AP956" i="8"/>
  <c r="AO956" i="8"/>
  <c r="AN956" i="8"/>
  <c r="AM956" i="8"/>
  <c r="AL956" i="8"/>
  <c r="AK956" i="8"/>
  <c r="AJ956" i="8"/>
  <c r="AI956" i="8"/>
  <c r="DD956" i="8" s="1"/>
  <c r="AH956" i="8"/>
  <c r="AG956" i="8"/>
  <c r="AF956" i="8"/>
  <c r="L956" i="8"/>
  <c r="AQ954" i="8"/>
  <c r="AP954" i="8"/>
  <c r="AO954" i="8"/>
  <c r="AN954" i="8"/>
  <c r="AM954" i="8"/>
  <c r="AL954" i="8"/>
  <c r="AK954" i="8"/>
  <c r="AJ954" i="8"/>
  <c r="AI954" i="8"/>
  <c r="DD954" i="8" s="1"/>
  <c r="AH954" i="8"/>
  <c r="AG954" i="8"/>
  <c r="AF954" i="8"/>
  <c r="AE954" i="8"/>
  <c r="L954" i="8"/>
  <c r="AQ1586" i="8"/>
  <c r="AP1586" i="8"/>
  <c r="AO1586" i="8"/>
  <c r="AN1586" i="8"/>
  <c r="AM1586" i="8"/>
  <c r="AL1586" i="8"/>
  <c r="AK1586" i="8"/>
  <c r="AJ1586" i="8"/>
  <c r="AI1586" i="8"/>
  <c r="DD1586" i="8" s="1"/>
  <c r="AH1586" i="8"/>
  <c r="AG1586" i="8"/>
  <c r="AF1586" i="8"/>
  <c r="L1586" i="8"/>
  <c r="AQ953" i="8"/>
  <c r="AP953" i="8"/>
  <c r="AO953" i="8"/>
  <c r="AN953" i="8"/>
  <c r="AM953" i="8"/>
  <c r="AL953" i="8"/>
  <c r="AK953" i="8"/>
  <c r="AJ953" i="8"/>
  <c r="AI953" i="8"/>
  <c r="DD953" i="8" s="1"/>
  <c r="AH953" i="8"/>
  <c r="AG953" i="8"/>
  <c r="AF953" i="8"/>
  <c r="L953" i="8"/>
  <c r="AQ952" i="8"/>
  <c r="AP952" i="8"/>
  <c r="AO952" i="8"/>
  <c r="AN952" i="8"/>
  <c r="AM952" i="8"/>
  <c r="AL952" i="8"/>
  <c r="AK952" i="8"/>
  <c r="AJ952" i="8"/>
  <c r="AI952" i="8"/>
  <c r="DD952" i="8" s="1"/>
  <c r="AH952" i="8"/>
  <c r="AG952" i="8"/>
  <c r="AF952" i="8"/>
  <c r="L952" i="8"/>
  <c r="AQ951" i="8"/>
  <c r="AP951" i="8"/>
  <c r="AO951" i="8"/>
  <c r="AN951" i="8"/>
  <c r="AM951" i="8"/>
  <c r="AL951" i="8"/>
  <c r="AK951" i="8"/>
  <c r="AJ951" i="8"/>
  <c r="AI951" i="8"/>
  <c r="DD951" i="8" s="1"/>
  <c r="AH951" i="8"/>
  <c r="AG951" i="8"/>
  <c r="AF951" i="8"/>
  <c r="L951" i="8"/>
  <c r="AQ950" i="8"/>
  <c r="AP950" i="8"/>
  <c r="AO950" i="8"/>
  <c r="AN950" i="8"/>
  <c r="AM950" i="8"/>
  <c r="AL950" i="8"/>
  <c r="AK950" i="8"/>
  <c r="AJ950" i="8"/>
  <c r="AI950" i="8"/>
  <c r="DD950" i="8" s="1"/>
  <c r="AH950" i="8"/>
  <c r="CU950" i="8" s="1"/>
  <c r="AG950" i="8"/>
  <c r="AF950" i="8"/>
  <c r="L950" i="8"/>
  <c r="AQ948" i="8"/>
  <c r="AP948" i="8"/>
  <c r="AO948" i="8"/>
  <c r="AN948" i="8"/>
  <c r="AM948" i="8"/>
  <c r="AL948" i="8"/>
  <c r="AK948" i="8"/>
  <c r="AJ948" i="8"/>
  <c r="AI948" i="8"/>
  <c r="DD948" i="8" s="1"/>
  <c r="AH948" i="8"/>
  <c r="CU948" i="8" s="1"/>
  <c r="AG948" i="8"/>
  <c r="AF948" i="8"/>
  <c r="L948" i="8"/>
  <c r="AQ947" i="8"/>
  <c r="AP947" i="8"/>
  <c r="AO947" i="8"/>
  <c r="AN947" i="8"/>
  <c r="AM947" i="8"/>
  <c r="AL947" i="8"/>
  <c r="AK947" i="8"/>
  <c r="AJ947" i="8"/>
  <c r="AI947" i="8"/>
  <c r="DD947" i="8" s="1"/>
  <c r="AH947" i="8"/>
  <c r="CU947" i="8" s="1"/>
  <c r="AG947" i="8"/>
  <c r="AF947" i="8"/>
  <c r="L947" i="8"/>
  <c r="AQ945" i="8"/>
  <c r="AP945" i="8"/>
  <c r="AO945" i="8"/>
  <c r="AN945" i="8"/>
  <c r="AM945" i="8"/>
  <c r="AL945" i="8"/>
  <c r="AK945" i="8"/>
  <c r="AJ945" i="8"/>
  <c r="AI945" i="8"/>
  <c r="DD945" i="8" s="1"/>
  <c r="AH945" i="8"/>
  <c r="CU945" i="8" s="1"/>
  <c r="AG945" i="8"/>
  <c r="AF945" i="8"/>
  <c r="L945" i="8"/>
  <c r="AQ944" i="8"/>
  <c r="AP944" i="8"/>
  <c r="AO944" i="8"/>
  <c r="AN944" i="8"/>
  <c r="AM944" i="8"/>
  <c r="AL944" i="8"/>
  <c r="AK944" i="8"/>
  <c r="AJ944" i="8"/>
  <c r="AI944" i="8"/>
  <c r="DD944" i="8" s="1"/>
  <c r="AH944" i="8"/>
  <c r="CU944" i="8" s="1"/>
  <c r="AG944" i="8"/>
  <c r="AF944" i="8"/>
  <c r="L944" i="8"/>
  <c r="AQ943" i="8"/>
  <c r="AP943" i="8"/>
  <c r="AO943" i="8"/>
  <c r="AN943" i="8"/>
  <c r="AM943" i="8"/>
  <c r="AL943" i="8"/>
  <c r="AK943" i="8"/>
  <c r="AJ943" i="8"/>
  <c r="AI943" i="8"/>
  <c r="DD943" i="8" s="1"/>
  <c r="AH943" i="8"/>
  <c r="CU943" i="8" s="1"/>
  <c r="AG943" i="8"/>
  <c r="AF943" i="8"/>
  <c r="L943" i="8"/>
  <c r="AQ942" i="8"/>
  <c r="AP942" i="8"/>
  <c r="AO942" i="8"/>
  <c r="AN942" i="8"/>
  <c r="AM942" i="8"/>
  <c r="AL942" i="8"/>
  <c r="AK942" i="8"/>
  <c r="AJ942" i="8"/>
  <c r="AI942" i="8"/>
  <c r="DD942" i="8" s="1"/>
  <c r="AH942" i="8"/>
  <c r="CU942" i="8" s="1"/>
  <c r="DA942" i="8" s="1"/>
  <c r="AG942" i="8"/>
  <c r="AF942" i="8"/>
  <c r="L942" i="8"/>
  <c r="AQ941" i="8"/>
  <c r="AP941" i="8"/>
  <c r="AO941" i="8"/>
  <c r="AN941" i="8"/>
  <c r="AM941" i="8"/>
  <c r="AL941" i="8"/>
  <c r="AK941" i="8"/>
  <c r="AJ941" i="8"/>
  <c r="AI941" i="8"/>
  <c r="DD941" i="8" s="1"/>
  <c r="AH941" i="8"/>
  <c r="CU941" i="8" s="1"/>
  <c r="AG941" i="8"/>
  <c r="AF941" i="8"/>
  <c r="L941" i="8"/>
  <c r="AQ940" i="8"/>
  <c r="AP940" i="8"/>
  <c r="AO940" i="8"/>
  <c r="AN940" i="8"/>
  <c r="AM940" i="8"/>
  <c r="AL940" i="8"/>
  <c r="AK940" i="8"/>
  <c r="AJ940" i="8"/>
  <c r="AI940" i="8"/>
  <c r="DD940" i="8" s="1"/>
  <c r="AH940" i="8"/>
  <c r="CU940" i="8" s="1"/>
  <c r="DA940" i="8" s="1"/>
  <c r="AG940" i="8"/>
  <c r="AF940" i="8"/>
  <c r="L940" i="8"/>
  <c r="AQ939" i="8"/>
  <c r="AP939" i="8"/>
  <c r="AO939" i="8"/>
  <c r="AN939" i="8"/>
  <c r="AM939" i="8"/>
  <c r="AL939" i="8"/>
  <c r="AK939" i="8"/>
  <c r="AJ939" i="8"/>
  <c r="AI939" i="8"/>
  <c r="DD939" i="8" s="1"/>
  <c r="AH939" i="8"/>
  <c r="CU939" i="8" s="1"/>
  <c r="AG939" i="8"/>
  <c r="AF939" i="8"/>
  <c r="L939" i="8"/>
  <c r="AQ938" i="8"/>
  <c r="AP938" i="8"/>
  <c r="AO938" i="8"/>
  <c r="AN938" i="8"/>
  <c r="AM938" i="8"/>
  <c r="AL938" i="8"/>
  <c r="AK938" i="8"/>
  <c r="AJ938" i="8"/>
  <c r="AI938" i="8"/>
  <c r="DD938" i="8" s="1"/>
  <c r="AH938" i="8"/>
  <c r="CU938" i="8" s="1"/>
  <c r="CZ938" i="8" s="1"/>
  <c r="AG938" i="8"/>
  <c r="AF938" i="8"/>
  <c r="L938" i="8"/>
  <c r="AQ937" i="8"/>
  <c r="AP937" i="8"/>
  <c r="AO937" i="8"/>
  <c r="AN937" i="8"/>
  <c r="AM937" i="8"/>
  <c r="AL937" i="8"/>
  <c r="AK937" i="8"/>
  <c r="AJ937" i="8"/>
  <c r="AI937" i="8"/>
  <c r="DD937" i="8" s="1"/>
  <c r="AH937" i="8"/>
  <c r="CU937" i="8" s="1"/>
  <c r="AG937" i="8"/>
  <c r="AF937" i="8"/>
  <c r="L937" i="8"/>
  <c r="AQ936" i="8"/>
  <c r="AP936" i="8"/>
  <c r="AO936" i="8"/>
  <c r="AN936" i="8"/>
  <c r="AM936" i="8"/>
  <c r="AL936" i="8"/>
  <c r="AK936" i="8"/>
  <c r="AJ936" i="8"/>
  <c r="AI936" i="8"/>
  <c r="DD936" i="8" s="1"/>
  <c r="AH936" i="8"/>
  <c r="CU936" i="8" s="1"/>
  <c r="CZ936" i="8" s="1"/>
  <c r="AG936" i="8"/>
  <c r="AF936" i="8"/>
  <c r="L936" i="8"/>
  <c r="AQ935" i="8"/>
  <c r="AP935" i="8"/>
  <c r="AO935" i="8"/>
  <c r="AN935" i="8"/>
  <c r="AM935" i="8"/>
  <c r="AL935" i="8"/>
  <c r="AK935" i="8"/>
  <c r="AJ935" i="8"/>
  <c r="AI935" i="8"/>
  <c r="DD935" i="8" s="1"/>
  <c r="AH935" i="8"/>
  <c r="CU935" i="8" s="1"/>
  <c r="AG935" i="8"/>
  <c r="AF935" i="8"/>
  <c r="L935" i="8"/>
  <c r="AQ934" i="8"/>
  <c r="AP934" i="8"/>
  <c r="AO934" i="8"/>
  <c r="AN934" i="8"/>
  <c r="AM934" i="8"/>
  <c r="AL934" i="8"/>
  <c r="AK934" i="8"/>
  <c r="AJ934" i="8"/>
  <c r="AI934" i="8"/>
  <c r="DD934" i="8" s="1"/>
  <c r="AH934" i="8"/>
  <c r="CU934" i="8" s="1"/>
  <c r="AG934" i="8"/>
  <c r="AF934" i="8"/>
  <c r="L934" i="8"/>
  <c r="AQ933" i="8"/>
  <c r="AP933" i="8"/>
  <c r="AO933" i="8"/>
  <c r="AN933" i="8"/>
  <c r="AM933" i="8"/>
  <c r="AL933" i="8"/>
  <c r="AK933" i="8"/>
  <c r="AJ933" i="8"/>
  <c r="AI933" i="8"/>
  <c r="DD933" i="8" s="1"/>
  <c r="AH933" i="8"/>
  <c r="CU933" i="8" s="1"/>
  <c r="AG933" i="8"/>
  <c r="CL933" i="8" s="1"/>
  <c r="AF933" i="8"/>
  <c r="L933" i="8"/>
  <c r="AQ932" i="8"/>
  <c r="AP932" i="8"/>
  <c r="AO932" i="8"/>
  <c r="AN932" i="8"/>
  <c r="AM932" i="8"/>
  <c r="AL932" i="8"/>
  <c r="AK932" i="8"/>
  <c r="AJ932" i="8"/>
  <c r="AI932" i="8"/>
  <c r="DD932" i="8" s="1"/>
  <c r="AH932" i="8"/>
  <c r="CU932" i="8" s="1"/>
  <c r="AG932" i="8"/>
  <c r="AF932" i="8"/>
  <c r="L932" i="8"/>
  <c r="AQ931" i="8"/>
  <c r="AP931" i="8"/>
  <c r="AO931" i="8"/>
  <c r="AN931" i="8"/>
  <c r="AM931" i="8"/>
  <c r="AL931" i="8"/>
  <c r="AK931" i="8"/>
  <c r="AJ931" i="8"/>
  <c r="AI931" i="8"/>
  <c r="DD931" i="8" s="1"/>
  <c r="AH931" i="8"/>
  <c r="CU931" i="8" s="1"/>
  <c r="AG931" i="8"/>
  <c r="AF931" i="8"/>
  <c r="L931" i="8"/>
  <c r="AQ930" i="8"/>
  <c r="AP930" i="8"/>
  <c r="AO930" i="8"/>
  <c r="AN930" i="8"/>
  <c r="AM930" i="8"/>
  <c r="AL930" i="8"/>
  <c r="AK930" i="8"/>
  <c r="AJ930" i="8"/>
  <c r="AI930" i="8"/>
  <c r="DD930" i="8" s="1"/>
  <c r="AH930" i="8"/>
  <c r="CU930" i="8" s="1"/>
  <c r="AG930" i="8"/>
  <c r="AF930" i="8"/>
  <c r="L930" i="8"/>
  <c r="AQ929" i="8"/>
  <c r="AP929" i="8"/>
  <c r="AO929" i="8"/>
  <c r="AN929" i="8"/>
  <c r="AM929" i="8"/>
  <c r="AL929" i="8"/>
  <c r="AK929" i="8"/>
  <c r="AJ929" i="8"/>
  <c r="AI929" i="8"/>
  <c r="DD929" i="8" s="1"/>
  <c r="AH929" i="8"/>
  <c r="CU929" i="8" s="1"/>
  <c r="AG929" i="8"/>
  <c r="AF929" i="8"/>
  <c r="L929" i="8"/>
  <c r="AQ926" i="8"/>
  <c r="AP926" i="8"/>
  <c r="AO926" i="8"/>
  <c r="AN926" i="8"/>
  <c r="AM926" i="8"/>
  <c r="AL926" i="8"/>
  <c r="AK926" i="8"/>
  <c r="AJ926" i="8"/>
  <c r="AI926" i="8"/>
  <c r="DD926" i="8" s="1"/>
  <c r="AH926" i="8"/>
  <c r="CU926" i="8" s="1"/>
  <c r="AG926" i="8"/>
  <c r="AF926" i="8"/>
  <c r="L926" i="8"/>
  <c r="AQ925" i="8"/>
  <c r="AP925" i="8"/>
  <c r="AO925" i="8"/>
  <c r="AN925" i="8"/>
  <c r="AM925" i="8"/>
  <c r="AL925" i="8"/>
  <c r="AK925" i="8"/>
  <c r="AJ925" i="8"/>
  <c r="AI925" i="8"/>
  <c r="DD925" i="8" s="1"/>
  <c r="AH925" i="8"/>
  <c r="CU925" i="8" s="1"/>
  <c r="AG925" i="8"/>
  <c r="AF925" i="8"/>
  <c r="L925" i="8"/>
  <c r="AQ924" i="8"/>
  <c r="AP924" i="8"/>
  <c r="AO924" i="8"/>
  <c r="AN924" i="8"/>
  <c r="AM924" i="8"/>
  <c r="AL924" i="8"/>
  <c r="AK924" i="8"/>
  <c r="AJ924" i="8"/>
  <c r="AI924" i="8"/>
  <c r="DD924" i="8" s="1"/>
  <c r="AH924" i="8"/>
  <c r="CU924" i="8" s="1"/>
  <c r="AG924" i="8"/>
  <c r="AF924" i="8"/>
  <c r="L924" i="8"/>
  <c r="AQ923" i="8"/>
  <c r="AP923" i="8"/>
  <c r="AO923" i="8"/>
  <c r="AN923" i="8"/>
  <c r="AM923" i="8"/>
  <c r="AL923" i="8"/>
  <c r="AK923" i="8"/>
  <c r="AJ923" i="8"/>
  <c r="AI923" i="8"/>
  <c r="DD923" i="8" s="1"/>
  <c r="AH923" i="8"/>
  <c r="CU923" i="8" s="1"/>
  <c r="AG923" i="8"/>
  <c r="AF923" i="8"/>
  <c r="L923" i="8"/>
  <c r="AQ922" i="8"/>
  <c r="AP922" i="8"/>
  <c r="AO922" i="8"/>
  <c r="AN922" i="8"/>
  <c r="AM922" i="8"/>
  <c r="AL922" i="8"/>
  <c r="AK922" i="8"/>
  <c r="AJ922" i="8"/>
  <c r="AI922" i="8"/>
  <c r="DD922" i="8" s="1"/>
  <c r="AH922" i="8"/>
  <c r="CU922" i="8" s="1"/>
  <c r="AG922" i="8"/>
  <c r="AF922" i="8"/>
  <c r="L922" i="8"/>
  <c r="AQ921" i="8"/>
  <c r="AP921" i="8"/>
  <c r="AO921" i="8"/>
  <c r="AN921" i="8"/>
  <c r="AM921" i="8"/>
  <c r="AL921" i="8"/>
  <c r="AK921" i="8"/>
  <c r="AJ921" i="8"/>
  <c r="AI921" i="8"/>
  <c r="DD921" i="8" s="1"/>
  <c r="AH921" i="8"/>
  <c r="CU921" i="8" s="1"/>
  <c r="AG921" i="8"/>
  <c r="AF921" i="8"/>
  <c r="AE921" i="8"/>
  <c r="L921" i="8"/>
  <c r="AQ920" i="8"/>
  <c r="AP920" i="8"/>
  <c r="AO920" i="8"/>
  <c r="AN920" i="8"/>
  <c r="AM920" i="8"/>
  <c r="AL920" i="8"/>
  <c r="AK920" i="8"/>
  <c r="AJ920" i="8"/>
  <c r="AI920" i="8"/>
  <c r="DD920" i="8" s="1"/>
  <c r="AH920" i="8"/>
  <c r="AG920" i="8"/>
  <c r="AF920" i="8"/>
  <c r="L920" i="8"/>
  <c r="AQ919" i="8"/>
  <c r="AP919" i="8"/>
  <c r="AO919" i="8"/>
  <c r="AN919" i="8"/>
  <c r="AM919" i="8"/>
  <c r="AL919" i="8"/>
  <c r="AK919" i="8"/>
  <c r="AJ919" i="8"/>
  <c r="AI919" i="8"/>
  <c r="DD919" i="8" s="1"/>
  <c r="AH919" i="8"/>
  <c r="CU919" i="8" s="1"/>
  <c r="CZ919" i="8" s="1"/>
  <c r="AG919" i="8"/>
  <c r="AF919" i="8"/>
  <c r="L919" i="8"/>
  <c r="AQ918" i="8"/>
  <c r="AP918" i="8"/>
  <c r="AO918" i="8"/>
  <c r="AN918" i="8"/>
  <c r="AM918" i="8"/>
  <c r="AL918" i="8"/>
  <c r="AK918" i="8"/>
  <c r="AJ918" i="8"/>
  <c r="AI918" i="8"/>
  <c r="DD918" i="8" s="1"/>
  <c r="AH918" i="8"/>
  <c r="CU918" i="8" s="1"/>
  <c r="AG918" i="8"/>
  <c r="AF918" i="8"/>
  <c r="L918" i="8"/>
  <c r="AQ917" i="8"/>
  <c r="AP917" i="8"/>
  <c r="AO917" i="8"/>
  <c r="AN917" i="8"/>
  <c r="AM917" i="8"/>
  <c r="AL917" i="8"/>
  <c r="AK917" i="8"/>
  <c r="AJ917" i="8"/>
  <c r="AI917" i="8"/>
  <c r="DD917" i="8" s="1"/>
  <c r="AH917" i="8"/>
  <c r="CU917" i="8" s="1"/>
  <c r="AG917" i="8"/>
  <c r="AF917" i="8"/>
  <c r="L917" i="8"/>
  <c r="AQ916" i="8"/>
  <c r="AP916" i="8"/>
  <c r="AO916" i="8"/>
  <c r="AN916" i="8"/>
  <c r="AM916" i="8"/>
  <c r="AL916" i="8"/>
  <c r="AK916" i="8"/>
  <c r="AJ916" i="8"/>
  <c r="AI916" i="8"/>
  <c r="DD916" i="8" s="1"/>
  <c r="AH916" i="8"/>
  <c r="CU916" i="8" s="1"/>
  <c r="AG916" i="8"/>
  <c r="AF916" i="8"/>
  <c r="L916" i="8"/>
  <c r="AQ915" i="8"/>
  <c r="AP915" i="8"/>
  <c r="AO915" i="8"/>
  <c r="AN915" i="8"/>
  <c r="AM915" i="8"/>
  <c r="AL915" i="8"/>
  <c r="AK915" i="8"/>
  <c r="AJ915" i="8"/>
  <c r="AI915" i="8"/>
  <c r="DD915" i="8" s="1"/>
  <c r="AH915" i="8"/>
  <c r="CU915" i="8" s="1"/>
  <c r="AG915" i="8"/>
  <c r="AF915" i="8"/>
  <c r="L915" i="8"/>
  <c r="AQ914" i="8"/>
  <c r="AP914" i="8"/>
  <c r="AO914" i="8"/>
  <c r="AN914" i="8"/>
  <c r="AM914" i="8"/>
  <c r="AL914" i="8"/>
  <c r="AK914" i="8"/>
  <c r="AJ914" i="8"/>
  <c r="AI914" i="8"/>
  <c r="DD914" i="8" s="1"/>
  <c r="AH914" i="8"/>
  <c r="CU914" i="8" s="1"/>
  <c r="AG914" i="8"/>
  <c r="AF914" i="8"/>
  <c r="L914" i="8"/>
  <c r="AQ912" i="8"/>
  <c r="AP912" i="8"/>
  <c r="AO912" i="8"/>
  <c r="AN912" i="8"/>
  <c r="AM912" i="8"/>
  <c r="AL912" i="8"/>
  <c r="AK912" i="8"/>
  <c r="AJ912" i="8"/>
  <c r="AI912" i="8"/>
  <c r="DD912" i="8" s="1"/>
  <c r="AH912" i="8"/>
  <c r="CU912" i="8" s="1"/>
  <c r="AG912" i="8"/>
  <c r="AF912" i="8"/>
  <c r="L912" i="8"/>
  <c r="AQ910" i="8"/>
  <c r="AP910" i="8"/>
  <c r="AO910" i="8"/>
  <c r="AN910" i="8"/>
  <c r="AM910" i="8"/>
  <c r="AL910" i="8"/>
  <c r="AK910" i="8"/>
  <c r="AJ910" i="8"/>
  <c r="AI910" i="8"/>
  <c r="DD910" i="8" s="1"/>
  <c r="AH910" i="8"/>
  <c r="CU910" i="8" s="1"/>
  <c r="AG910" i="8"/>
  <c r="AF910" i="8"/>
  <c r="L910" i="8"/>
  <c r="AQ908" i="8"/>
  <c r="AP908" i="8"/>
  <c r="AO908" i="8"/>
  <c r="AN908" i="8"/>
  <c r="AM908" i="8"/>
  <c r="AL908" i="8"/>
  <c r="AK908" i="8"/>
  <c r="AJ908" i="8"/>
  <c r="AI908" i="8"/>
  <c r="DD908" i="8" s="1"/>
  <c r="AH908" i="8"/>
  <c r="CU908" i="8" s="1"/>
  <c r="AG908" i="8"/>
  <c r="AF908" i="8"/>
  <c r="L908" i="8"/>
  <c r="AQ907" i="8"/>
  <c r="AP907" i="8"/>
  <c r="AO907" i="8"/>
  <c r="AN907" i="8"/>
  <c r="AM907" i="8"/>
  <c r="AL907" i="8"/>
  <c r="AK907" i="8"/>
  <c r="AJ907" i="8"/>
  <c r="AI907" i="8"/>
  <c r="AG907" i="8"/>
  <c r="AF907" i="8"/>
  <c r="L907" i="8"/>
  <c r="AQ904" i="8"/>
  <c r="AP904" i="8"/>
  <c r="AO904" i="8"/>
  <c r="AN904" i="8"/>
  <c r="AM904" i="8"/>
  <c r="AL904" i="8"/>
  <c r="AK904" i="8"/>
  <c r="AJ904" i="8"/>
  <c r="AI904" i="8"/>
  <c r="DD904" i="8" s="1"/>
  <c r="AH904" i="8"/>
  <c r="CU904" i="8" s="1"/>
  <c r="AG904" i="8"/>
  <c r="AF904" i="8"/>
  <c r="L904" i="8"/>
  <c r="AQ903" i="8"/>
  <c r="AP903" i="8"/>
  <c r="AO903" i="8"/>
  <c r="AN903" i="8"/>
  <c r="AM903" i="8"/>
  <c r="AL903" i="8"/>
  <c r="AK903" i="8"/>
  <c r="AJ903" i="8"/>
  <c r="AI903" i="8"/>
  <c r="DD903" i="8" s="1"/>
  <c r="AH903" i="8"/>
  <c r="CU903" i="8" s="1"/>
  <c r="AG903" i="8"/>
  <c r="AF903" i="8"/>
  <c r="L903" i="8"/>
  <c r="AQ901" i="8"/>
  <c r="AP901" i="8"/>
  <c r="AO901" i="8"/>
  <c r="AN901" i="8"/>
  <c r="AM901" i="8"/>
  <c r="AL901" i="8"/>
  <c r="AK901" i="8"/>
  <c r="AJ901" i="8"/>
  <c r="AI901" i="8"/>
  <c r="DD901" i="8" s="1"/>
  <c r="AH901" i="8"/>
  <c r="CU901" i="8" s="1"/>
  <c r="AG901" i="8"/>
  <c r="AF901" i="8"/>
  <c r="L901" i="8"/>
  <c r="AQ900" i="8"/>
  <c r="AP900" i="8"/>
  <c r="AO900" i="8"/>
  <c r="AN900" i="8"/>
  <c r="AM900" i="8"/>
  <c r="AL900" i="8"/>
  <c r="AK900" i="8"/>
  <c r="AJ900" i="8"/>
  <c r="AI900" i="8"/>
  <c r="DD900" i="8" s="1"/>
  <c r="AH900" i="8"/>
  <c r="CU900" i="8" s="1"/>
  <c r="AG900" i="8"/>
  <c r="AF900" i="8"/>
  <c r="L900" i="8"/>
  <c r="AQ899" i="8"/>
  <c r="AP899" i="8"/>
  <c r="AO899" i="8"/>
  <c r="AN899" i="8"/>
  <c r="AM899" i="8"/>
  <c r="AL899" i="8"/>
  <c r="AK899" i="8"/>
  <c r="AJ899" i="8"/>
  <c r="AI899" i="8"/>
  <c r="DD899" i="8" s="1"/>
  <c r="AH899" i="8"/>
  <c r="CU899" i="8" s="1"/>
  <c r="AG899" i="8"/>
  <c r="AF899" i="8"/>
  <c r="L899" i="8"/>
  <c r="AQ898" i="8"/>
  <c r="AP898" i="8"/>
  <c r="AO898" i="8"/>
  <c r="AN898" i="8"/>
  <c r="AM898" i="8"/>
  <c r="AL898" i="8"/>
  <c r="AK898" i="8"/>
  <c r="AJ898" i="8"/>
  <c r="AI898" i="8"/>
  <c r="DD898" i="8" s="1"/>
  <c r="AH898" i="8"/>
  <c r="CU898" i="8" s="1"/>
  <c r="CZ898" i="8" s="1"/>
  <c r="AG898" i="8"/>
  <c r="AF898" i="8"/>
  <c r="L898" i="8"/>
  <c r="AQ897" i="8"/>
  <c r="AP897" i="8"/>
  <c r="AO897" i="8"/>
  <c r="AN897" i="8"/>
  <c r="AM897" i="8"/>
  <c r="AL897" i="8"/>
  <c r="AK897" i="8"/>
  <c r="AJ897" i="8"/>
  <c r="AI897" i="8"/>
  <c r="DD897" i="8" s="1"/>
  <c r="AH897" i="8"/>
  <c r="CU897" i="8" s="1"/>
  <c r="CZ897" i="8" s="1"/>
  <c r="AG897" i="8"/>
  <c r="AF897" i="8"/>
  <c r="L897" i="8"/>
  <c r="AQ896" i="8"/>
  <c r="AP896" i="8"/>
  <c r="AO896" i="8"/>
  <c r="AN896" i="8"/>
  <c r="AM896" i="8"/>
  <c r="AL896" i="8"/>
  <c r="AK896" i="8"/>
  <c r="AJ896" i="8"/>
  <c r="AI896" i="8"/>
  <c r="DD896" i="8" s="1"/>
  <c r="AH896" i="8"/>
  <c r="CU896" i="8" s="1"/>
  <c r="CZ896" i="8" s="1"/>
  <c r="AG896" i="8"/>
  <c r="AF896" i="8"/>
  <c r="L896" i="8"/>
  <c r="AQ895" i="8"/>
  <c r="AP895" i="8"/>
  <c r="AO895" i="8"/>
  <c r="AN895" i="8"/>
  <c r="AM895" i="8"/>
  <c r="AL895" i="8"/>
  <c r="AK895" i="8"/>
  <c r="AJ895" i="8"/>
  <c r="AI895" i="8"/>
  <c r="DD895" i="8" s="1"/>
  <c r="AH895" i="8"/>
  <c r="CU895" i="8" s="1"/>
  <c r="CZ895" i="8" s="1"/>
  <c r="AG895" i="8"/>
  <c r="AF895" i="8"/>
  <c r="L895" i="8"/>
  <c r="AQ894" i="8"/>
  <c r="AP894" i="8"/>
  <c r="AO894" i="8"/>
  <c r="AN894" i="8"/>
  <c r="AM894" i="8"/>
  <c r="AL894" i="8"/>
  <c r="AK894" i="8"/>
  <c r="AJ894" i="8"/>
  <c r="AI894" i="8"/>
  <c r="DD894" i="8" s="1"/>
  <c r="AH894" i="8"/>
  <c r="AG894" i="8"/>
  <c r="AF894" i="8"/>
  <c r="L894" i="8"/>
  <c r="AQ893" i="8"/>
  <c r="AP893" i="8"/>
  <c r="AO893" i="8"/>
  <c r="AN893" i="8"/>
  <c r="AM893" i="8"/>
  <c r="AL893" i="8"/>
  <c r="AK893" i="8"/>
  <c r="AJ893" i="8"/>
  <c r="AI893" i="8"/>
  <c r="DD893" i="8" s="1"/>
  <c r="AH893" i="8"/>
  <c r="CU893" i="8" s="1"/>
  <c r="AG893" i="8"/>
  <c r="AF893" i="8"/>
  <c r="L893" i="8"/>
  <c r="AQ892" i="8"/>
  <c r="AP892" i="8"/>
  <c r="AO892" i="8"/>
  <c r="AN892" i="8"/>
  <c r="AM892" i="8"/>
  <c r="AL892" i="8"/>
  <c r="AK892" i="8"/>
  <c r="AJ892" i="8"/>
  <c r="AI892" i="8"/>
  <c r="DD892" i="8" s="1"/>
  <c r="AH892" i="8"/>
  <c r="CU892" i="8" s="1"/>
  <c r="CZ892" i="8" s="1"/>
  <c r="AG892" i="8"/>
  <c r="AF892" i="8"/>
  <c r="L892" i="8"/>
  <c r="AQ891" i="8"/>
  <c r="AP891" i="8"/>
  <c r="AO891" i="8"/>
  <c r="AN891" i="8"/>
  <c r="AM891" i="8"/>
  <c r="AL891" i="8"/>
  <c r="AK891" i="8"/>
  <c r="AJ891" i="8"/>
  <c r="AI891" i="8"/>
  <c r="DD891" i="8" s="1"/>
  <c r="AH891" i="8"/>
  <c r="CU891" i="8" s="1"/>
  <c r="CZ891" i="8" s="1"/>
  <c r="AG891" i="8"/>
  <c r="AF891" i="8"/>
  <c r="L891" i="8"/>
  <c r="AQ889" i="8"/>
  <c r="AP889" i="8"/>
  <c r="AO889" i="8"/>
  <c r="AN889" i="8"/>
  <c r="AM889" i="8"/>
  <c r="AL889" i="8"/>
  <c r="AK889" i="8"/>
  <c r="AJ889" i="8"/>
  <c r="AI889" i="8"/>
  <c r="DD889" i="8" s="1"/>
  <c r="AH889" i="8"/>
  <c r="CU889" i="8" s="1"/>
  <c r="AG889" i="8"/>
  <c r="CL889" i="8" s="1"/>
  <c r="AF889" i="8"/>
  <c r="L889" i="8"/>
  <c r="AQ886" i="8"/>
  <c r="AP886" i="8"/>
  <c r="AO886" i="8"/>
  <c r="AN886" i="8"/>
  <c r="AM886" i="8"/>
  <c r="AL886" i="8"/>
  <c r="AK886" i="8"/>
  <c r="AJ886" i="8"/>
  <c r="AI886" i="8"/>
  <c r="DD886" i="8" s="1"/>
  <c r="AH886" i="8"/>
  <c r="CU886" i="8" s="1"/>
  <c r="CZ886" i="8" s="1"/>
  <c r="AG886" i="8"/>
  <c r="AF886" i="8"/>
  <c r="L886" i="8"/>
  <c r="AQ885" i="8"/>
  <c r="AP885" i="8"/>
  <c r="AO885" i="8"/>
  <c r="AN885" i="8"/>
  <c r="AM885" i="8"/>
  <c r="AL885" i="8"/>
  <c r="AK885" i="8"/>
  <c r="AJ885" i="8"/>
  <c r="AI885" i="8"/>
  <c r="DD885" i="8" s="1"/>
  <c r="AH885" i="8"/>
  <c r="CU885" i="8" s="1"/>
  <c r="AG885" i="8"/>
  <c r="AF885" i="8"/>
  <c r="L885" i="8"/>
  <c r="AQ884" i="8"/>
  <c r="AP884" i="8"/>
  <c r="AO884" i="8"/>
  <c r="AN884" i="8"/>
  <c r="AM884" i="8"/>
  <c r="AL884" i="8"/>
  <c r="AK884" i="8"/>
  <c r="AJ884" i="8"/>
  <c r="AI884" i="8"/>
  <c r="DD884" i="8" s="1"/>
  <c r="AH884" i="8"/>
  <c r="CU884" i="8" s="1"/>
  <c r="CZ884" i="8" s="1"/>
  <c r="AG884" i="8"/>
  <c r="AF884" i="8"/>
  <c r="L884" i="8"/>
  <c r="AQ883" i="8"/>
  <c r="AP883" i="8"/>
  <c r="AO883" i="8"/>
  <c r="AN883" i="8"/>
  <c r="AM883" i="8"/>
  <c r="AL883" i="8"/>
  <c r="AK883" i="8"/>
  <c r="AJ883" i="8"/>
  <c r="AI883" i="8"/>
  <c r="DD883" i="8" s="1"/>
  <c r="AH883" i="8"/>
  <c r="CU883" i="8" s="1"/>
  <c r="AG883" i="8"/>
  <c r="AF883" i="8"/>
  <c r="L883" i="8"/>
  <c r="AQ882" i="8"/>
  <c r="AP882" i="8"/>
  <c r="AO882" i="8"/>
  <c r="AN882" i="8"/>
  <c r="AM882" i="8"/>
  <c r="AL882" i="8"/>
  <c r="AK882" i="8"/>
  <c r="AJ882" i="8"/>
  <c r="AI882" i="8"/>
  <c r="DD882" i="8" s="1"/>
  <c r="AH882" i="8"/>
  <c r="CU882" i="8" s="1"/>
  <c r="AG882" i="8"/>
  <c r="AF882" i="8"/>
  <c r="L882" i="8"/>
  <c r="AQ881" i="8"/>
  <c r="AP881" i="8"/>
  <c r="AO881" i="8"/>
  <c r="AN881" i="8"/>
  <c r="AM881" i="8"/>
  <c r="AL881" i="8"/>
  <c r="AK881" i="8"/>
  <c r="AJ881" i="8"/>
  <c r="AI881" i="8"/>
  <c r="DD881" i="8" s="1"/>
  <c r="AH881" i="8"/>
  <c r="CU881" i="8" s="1"/>
  <c r="AG881" i="8"/>
  <c r="AF881" i="8"/>
  <c r="L881" i="8"/>
  <c r="AQ880" i="8"/>
  <c r="AP880" i="8"/>
  <c r="AO880" i="8"/>
  <c r="AN880" i="8"/>
  <c r="AM880" i="8"/>
  <c r="AL880" i="8"/>
  <c r="AK880" i="8"/>
  <c r="AJ880" i="8"/>
  <c r="AI880" i="8"/>
  <c r="DD880" i="8" s="1"/>
  <c r="AH880" i="8"/>
  <c r="CU880" i="8" s="1"/>
  <c r="AG880" i="8"/>
  <c r="AF880" i="8"/>
  <c r="L880" i="8"/>
  <c r="AQ879" i="8"/>
  <c r="AP879" i="8"/>
  <c r="AO879" i="8"/>
  <c r="AN879" i="8"/>
  <c r="AM879" i="8"/>
  <c r="AL879" i="8"/>
  <c r="AK879" i="8"/>
  <c r="AJ879" i="8"/>
  <c r="AI879" i="8"/>
  <c r="DD879" i="8" s="1"/>
  <c r="AH879" i="8"/>
  <c r="AG879" i="8"/>
  <c r="AF879" i="8"/>
  <c r="L879" i="8"/>
  <c r="AQ878" i="8"/>
  <c r="AP878" i="8"/>
  <c r="AO878" i="8"/>
  <c r="AN878" i="8"/>
  <c r="AM878" i="8"/>
  <c r="AL878" i="8"/>
  <c r="AK878" i="8"/>
  <c r="AJ878" i="8"/>
  <c r="AI878" i="8"/>
  <c r="DD878" i="8" s="1"/>
  <c r="AH878" i="8"/>
  <c r="AG878" i="8"/>
  <c r="AF878" i="8"/>
  <c r="L878" i="8"/>
  <c r="AQ877" i="8"/>
  <c r="AP877" i="8"/>
  <c r="AO877" i="8"/>
  <c r="AN877" i="8"/>
  <c r="AM877" i="8"/>
  <c r="AL877" i="8"/>
  <c r="AK877" i="8"/>
  <c r="AJ877" i="8"/>
  <c r="AI877" i="8"/>
  <c r="DD877" i="8" s="1"/>
  <c r="AH877" i="8"/>
  <c r="CU877" i="8" s="1"/>
  <c r="AG877" i="8"/>
  <c r="AF877" i="8"/>
  <c r="AE877" i="8"/>
  <c r="L877" i="8"/>
  <c r="AQ876" i="8"/>
  <c r="AP876" i="8"/>
  <c r="AO876" i="8"/>
  <c r="AN876" i="8"/>
  <c r="AM876" i="8"/>
  <c r="AL876" i="8"/>
  <c r="AK876" i="8"/>
  <c r="AJ876" i="8"/>
  <c r="AI876" i="8"/>
  <c r="DD876" i="8" s="1"/>
  <c r="AH876" i="8"/>
  <c r="CU876" i="8" s="1"/>
  <c r="CZ876" i="8" s="1"/>
  <c r="AG876" i="8"/>
  <c r="AF876" i="8"/>
  <c r="L876" i="8"/>
  <c r="AQ875" i="8"/>
  <c r="AP875" i="8"/>
  <c r="AO875" i="8"/>
  <c r="AN875" i="8"/>
  <c r="AM875" i="8"/>
  <c r="AL875" i="8"/>
  <c r="AK875" i="8"/>
  <c r="AJ875" i="8"/>
  <c r="AI875" i="8"/>
  <c r="DD875" i="8" s="1"/>
  <c r="AH875" i="8"/>
  <c r="CU875" i="8" s="1"/>
  <c r="AG875" i="8"/>
  <c r="AF875" i="8"/>
  <c r="AE875" i="8"/>
  <c r="L875" i="8"/>
  <c r="AQ874" i="8"/>
  <c r="AP874" i="8"/>
  <c r="AO874" i="8"/>
  <c r="AN874" i="8"/>
  <c r="AM874" i="8"/>
  <c r="AL874" i="8"/>
  <c r="AK874" i="8"/>
  <c r="AJ874" i="8"/>
  <c r="AI874" i="8"/>
  <c r="DD874" i="8" s="1"/>
  <c r="AH874" i="8"/>
  <c r="CU874" i="8" s="1"/>
  <c r="AG874" i="8"/>
  <c r="AF874" i="8"/>
  <c r="L874" i="8"/>
  <c r="AQ873" i="8"/>
  <c r="AP873" i="8"/>
  <c r="AO873" i="8"/>
  <c r="AN873" i="8"/>
  <c r="AM873" i="8"/>
  <c r="AL873" i="8"/>
  <c r="AK873" i="8"/>
  <c r="AJ873" i="8"/>
  <c r="AI873" i="8"/>
  <c r="DD873" i="8" s="1"/>
  <c r="AH873" i="8"/>
  <c r="AG873" i="8"/>
  <c r="AF873" i="8"/>
  <c r="L873" i="8"/>
  <c r="AQ872" i="8"/>
  <c r="AP872" i="8"/>
  <c r="AO872" i="8"/>
  <c r="AN872" i="8"/>
  <c r="AM872" i="8"/>
  <c r="AL872" i="8"/>
  <c r="AK872" i="8"/>
  <c r="AJ872" i="8"/>
  <c r="AI872" i="8"/>
  <c r="DD872" i="8" s="1"/>
  <c r="AH872" i="8"/>
  <c r="CU872" i="8" s="1"/>
  <c r="CZ872" i="8" s="1"/>
  <c r="AG872" i="8"/>
  <c r="AF872" i="8"/>
  <c r="L872" i="8"/>
  <c r="AQ870" i="8"/>
  <c r="AP870" i="8"/>
  <c r="AO870" i="8"/>
  <c r="AN870" i="8"/>
  <c r="AM870" i="8"/>
  <c r="AL870" i="8"/>
  <c r="AK870" i="8"/>
  <c r="AJ870" i="8"/>
  <c r="AI870" i="8"/>
  <c r="DD870" i="8" s="1"/>
  <c r="AH870" i="8"/>
  <c r="AG870" i="8"/>
  <c r="AF870" i="8"/>
  <c r="L870" i="8"/>
  <c r="AQ869" i="8"/>
  <c r="AP869" i="8"/>
  <c r="AO869" i="8"/>
  <c r="AN869" i="8"/>
  <c r="AM869" i="8"/>
  <c r="AL869" i="8"/>
  <c r="AK869" i="8"/>
  <c r="AJ869" i="8"/>
  <c r="AI869" i="8"/>
  <c r="DD869" i="8" s="1"/>
  <c r="AH869" i="8"/>
  <c r="CU869" i="8" s="1"/>
  <c r="CZ869" i="8" s="1"/>
  <c r="AG869" i="8"/>
  <c r="AF869" i="8"/>
  <c r="L869" i="8"/>
  <c r="AQ868" i="8"/>
  <c r="AP868" i="8"/>
  <c r="AO868" i="8"/>
  <c r="AN868" i="8"/>
  <c r="AM868" i="8"/>
  <c r="AL868" i="8"/>
  <c r="AK868" i="8"/>
  <c r="AJ868" i="8"/>
  <c r="AI868" i="8"/>
  <c r="DD868" i="8" s="1"/>
  <c r="AH868" i="8"/>
  <c r="CU868" i="8" s="1"/>
  <c r="CZ868" i="8" s="1"/>
  <c r="AG868" i="8"/>
  <c r="AF868" i="8"/>
  <c r="L868" i="8"/>
  <c r="AQ867" i="8"/>
  <c r="AP867" i="8"/>
  <c r="AO867" i="8"/>
  <c r="AN867" i="8"/>
  <c r="AM867" i="8"/>
  <c r="AL867" i="8"/>
  <c r="AK867" i="8"/>
  <c r="AJ867" i="8"/>
  <c r="AI867" i="8"/>
  <c r="DD867" i="8" s="1"/>
  <c r="AH867" i="8"/>
  <c r="CU867" i="8" s="1"/>
  <c r="CZ867" i="8" s="1"/>
  <c r="AG867" i="8"/>
  <c r="AF867" i="8"/>
  <c r="L867" i="8"/>
  <c r="AQ866" i="8"/>
  <c r="AP866" i="8"/>
  <c r="AO866" i="8"/>
  <c r="AN866" i="8"/>
  <c r="AM866" i="8"/>
  <c r="AL866" i="8"/>
  <c r="AK866" i="8"/>
  <c r="AJ866" i="8"/>
  <c r="AI866" i="8"/>
  <c r="DD866" i="8" s="1"/>
  <c r="AH866" i="8"/>
  <c r="CU866" i="8" s="1"/>
  <c r="AG866" i="8"/>
  <c r="AF866" i="8"/>
  <c r="L866" i="8"/>
  <c r="AQ871" i="8"/>
  <c r="AP871" i="8"/>
  <c r="AO871" i="8"/>
  <c r="AN871" i="8"/>
  <c r="AM871" i="8"/>
  <c r="AL871" i="8"/>
  <c r="AK871" i="8"/>
  <c r="AJ871" i="8"/>
  <c r="AI871" i="8"/>
  <c r="DD871" i="8" s="1"/>
  <c r="AH871" i="8"/>
  <c r="CU871" i="8" s="1"/>
  <c r="AG871" i="8"/>
  <c r="AF871" i="8"/>
  <c r="L871" i="8"/>
  <c r="AQ865" i="8"/>
  <c r="AP865" i="8"/>
  <c r="AO865" i="8"/>
  <c r="AN865" i="8"/>
  <c r="AM865" i="8"/>
  <c r="AL865" i="8"/>
  <c r="AK865" i="8"/>
  <c r="AJ865" i="8"/>
  <c r="AI865" i="8"/>
  <c r="DD865" i="8" s="1"/>
  <c r="AH865" i="8"/>
  <c r="AG865" i="8"/>
  <c r="AF865" i="8"/>
  <c r="L865" i="8"/>
  <c r="AQ864" i="8"/>
  <c r="AP864" i="8"/>
  <c r="AO864" i="8"/>
  <c r="AN864" i="8"/>
  <c r="AM864" i="8"/>
  <c r="AL864" i="8"/>
  <c r="AK864" i="8"/>
  <c r="AJ864" i="8"/>
  <c r="AI864" i="8"/>
  <c r="DD864" i="8" s="1"/>
  <c r="AH864" i="8"/>
  <c r="CU864" i="8" s="1"/>
  <c r="AG864" i="8"/>
  <c r="AF864" i="8"/>
  <c r="L864" i="8"/>
  <c r="AQ863" i="8"/>
  <c r="AP863" i="8"/>
  <c r="AO863" i="8"/>
  <c r="AN863" i="8"/>
  <c r="AM863" i="8"/>
  <c r="AL863" i="8"/>
  <c r="AK863" i="8"/>
  <c r="AJ863" i="8"/>
  <c r="AI863" i="8"/>
  <c r="DD863" i="8" s="1"/>
  <c r="AH863" i="8"/>
  <c r="CU863" i="8" s="1"/>
  <c r="AG863" i="8"/>
  <c r="AF863" i="8"/>
  <c r="L863" i="8"/>
  <c r="AQ862" i="8"/>
  <c r="AP862" i="8"/>
  <c r="AO862" i="8"/>
  <c r="AN862" i="8"/>
  <c r="AM862" i="8"/>
  <c r="AL862" i="8"/>
  <c r="AK862" i="8"/>
  <c r="AJ862" i="8"/>
  <c r="AI862" i="8"/>
  <c r="DD862" i="8" s="1"/>
  <c r="AH862" i="8"/>
  <c r="CU862" i="8" s="1"/>
  <c r="AG862" i="8"/>
  <c r="AF862" i="8"/>
  <c r="AE862" i="8"/>
  <c r="L862" i="8"/>
  <c r="AQ861" i="8"/>
  <c r="AP861" i="8"/>
  <c r="AO861" i="8"/>
  <c r="AN861" i="8"/>
  <c r="AM861" i="8"/>
  <c r="AL861" i="8"/>
  <c r="AK861" i="8"/>
  <c r="AJ861" i="8"/>
  <c r="AI861" i="8"/>
  <c r="DD861" i="8" s="1"/>
  <c r="AH861" i="8"/>
  <c r="CU861" i="8" s="1"/>
  <c r="AG861" i="8"/>
  <c r="AF861" i="8"/>
  <c r="CC861" i="8" s="1"/>
  <c r="L861" i="8"/>
  <c r="AQ860" i="8"/>
  <c r="AP860" i="8"/>
  <c r="AO860" i="8"/>
  <c r="AN860" i="8"/>
  <c r="AM860" i="8"/>
  <c r="AL860" i="8"/>
  <c r="AK860" i="8"/>
  <c r="AJ860" i="8"/>
  <c r="AI860" i="8"/>
  <c r="DD860" i="8" s="1"/>
  <c r="AH860" i="8"/>
  <c r="CU860" i="8" s="1"/>
  <c r="CZ860" i="8" s="1"/>
  <c r="AG860" i="8"/>
  <c r="AF860" i="8"/>
  <c r="L860" i="8"/>
  <c r="AQ859" i="8"/>
  <c r="AP859" i="8"/>
  <c r="AO859" i="8"/>
  <c r="AN859" i="8"/>
  <c r="AM859" i="8"/>
  <c r="AL859" i="8"/>
  <c r="AK859" i="8"/>
  <c r="AJ859" i="8"/>
  <c r="AI859" i="8"/>
  <c r="DD859" i="8" s="1"/>
  <c r="AH859" i="8"/>
  <c r="CU859" i="8" s="1"/>
  <c r="CZ859" i="8" s="1"/>
  <c r="AG859" i="8"/>
  <c r="AF859" i="8"/>
  <c r="L859" i="8"/>
  <c r="AQ858" i="8"/>
  <c r="AP858" i="8"/>
  <c r="AO858" i="8"/>
  <c r="AN858" i="8"/>
  <c r="AM858" i="8"/>
  <c r="AL858" i="8"/>
  <c r="AK858" i="8"/>
  <c r="AJ858" i="8"/>
  <c r="AI858" i="8"/>
  <c r="DD858" i="8" s="1"/>
  <c r="AH858" i="8"/>
  <c r="CU858" i="8" s="1"/>
  <c r="CZ858" i="8" s="1"/>
  <c r="AG858" i="8"/>
  <c r="AF858" i="8"/>
  <c r="L858" i="8"/>
  <c r="AQ857" i="8"/>
  <c r="AP857" i="8"/>
  <c r="AO857" i="8"/>
  <c r="AN857" i="8"/>
  <c r="AM857" i="8"/>
  <c r="AL857" i="8"/>
  <c r="AK857" i="8"/>
  <c r="AJ857" i="8"/>
  <c r="AI857" i="8"/>
  <c r="DD857" i="8" s="1"/>
  <c r="AH857" i="8"/>
  <c r="CU857" i="8" s="1"/>
  <c r="AG857" i="8"/>
  <c r="AF857" i="8"/>
  <c r="L857" i="8"/>
  <c r="AQ856" i="8"/>
  <c r="AP856" i="8"/>
  <c r="AO856" i="8"/>
  <c r="AN856" i="8"/>
  <c r="AM856" i="8"/>
  <c r="AL856" i="8"/>
  <c r="AK856" i="8"/>
  <c r="AJ856" i="8"/>
  <c r="AI856" i="8"/>
  <c r="DD856" i="8" s="1"/>
  <c r="AH856" i="8"/>
  <c r="CU856" i="8" s="1"/>
  <c r="AG856" i="8"/>
  <c r="AF856" i="8"/>
  <c r="L856" i="8"/>
  <c r="AQ855" i="8"/>
  <c r="AP855" i="8"/>
  <c r="AO855" i="8"/>
  <c r="AN855" i="8"/>
  <c r="AM855" i="8"/>
  <c r="AL855" i="8"/>
  <c r="AK855" i="8"/>
  <c r="AJ855" i="8"/>
  <c r="AI855" i="8"/>
  <c r="DD855" i="8" s="1"/>
  <c r="AH855" i="8"/>
  <c r="AG855" i="8"/>
  <c r="AF855" i="8"/>
  <c r="L855" i="8"/>
  <c r="AQ854" i="8"/>
  <c r="AP854" i="8"/>
  <c r="AO854" i="8"/>
  <c r="AN854" i="8"/>
  <c r="AM854" i="8"/>
  <c r="AL854" i="8"/>
  <c r="AK854" i="8"/>
  <c r="AJ854" i="8"/>
  <c r="AI854" i="8"/>
  <c r="DD854" i="8" s="1"/>
  <c r="AH854" i="8"/>
  <c r="CU854" i="8" s="1"/>
  <c r="AG854" i="8"/>
  <c r="AF854" i="8"/>
  <c r="L854" i="8"/>
  <c r="AQ853" i="8"/>
  <c r="AP853" i="8"/>
  <c r="AO853" i="8"/>
  <c r="AN853" i="8"/>
  <c r="AM853" i="8"/>
  <c r="AL853" i="8"/>
  <c r="AK853" i="8"/>
  <c r="AJ853" i="8"/>
  <c r="AI853" i="8"/>
  <c r="DD853" i="8" s="1"/>
  <c r="AH853" i="8"/>
  <c r="CU853" i="8" s="1"/>
  <c r="AG853" i="8"/>
  <c r="AF853" i="8"/>
  <c r="L853" i="8"/>
  <c r="AQ852" i="8"/>
  <c r="AP852" i="8"/>
  <c r="AO852" i="8"/>
  <c r="AN852" i="8"/>
  <c r="AM852" i="8"/>
  <c r="AL852" i="8"/>
  <c r="AK852" i="8"/>
  <c r="AJ852" i="8"/>
  <c r="AI852" i="8"/>
  <c r="DD852" i="8" s="1"/>
  <c r="AH852" i="8"/>
  <c r="CU852" i="8" s="1"/>
  <c r="AG852" i="8"/>
  <c r="AF852" i="8"/>
  <c r="L852" i="8"/>
  <c r="AQ851" i="8"/>
  <c r="AP851" i="8"/>
  <c r="AO851" i="8"/>
  <c r="AN851" i="8"/>
  <c r="AM851" i="8"/>
  <c r="AL851" i="8"/>
  <c r="AK851" i="8"/>
  <c r="AJ851" i="8"/>
  <c r="AI851" i="8"/>
  <c r="DD851" i="8" s="1"/>
  <c r="AH851" i="8"/>
  <c r="CU851" i="8" s="1"/>
  <c r="AG851" i="8"/>
  <c r="AF851" i="8"/>
  <c r="AE851" i="8"/>
  <c r="L851" i="8"/>
  <c r="AQ850" i="8"/>
  <c r="AP850" i="8"/>
  <c r="AO850" i="8"/>
  <c r="AN850" i="8"/>
  <c r="AM850" i="8"/>
  <c r="AL850" i="8"/>
  <c r="AK850" i="8"/>
  <c r="AJ850" i="8"/>
  <c r="AI850" i="8"/>
  <c r="DD850" i="8" s="1"/>
  <c r="AH850" i="8"/>
  <c r="CU850" i="8" s="1"/>
  <c r="AG850" i="8"/>
  <c r="AF850" i="8"/>
  <c r="L850" i="8"/>
  <c r="AQ849" i="8"/>
  <c r="AP849" i="8"/>
  <c r="AO849" i="8"/>
  <c r="AN849" i="8"/>
  <c r="AM849" i="8"/>
  <c r="AL849" i="8"/>
  <c r="AK849" i="8"/>
  <c r="AJ849" i="8"/>
  <c r="AI849" i="8"/>
  <c r="DD849" i="8" s="1"/>
  <c r="AH849" i="8"/>
  <c r="AG849" i="8"/>
  <c r="AF849" i="8"/>
  <c r="L849" i="8"/>
  <c r="AQ848" i="8"/>
  <c r="AP848" i="8"/>
  <c r="AO848" i="8"/>
  <c r="AN848" i="8"/>
  <c r="AM848" i="8"/>
  <c r="AL848" i="8"/>
  <c r="AK848" i="8"/>
  <c r="AJ848" i="8"/>
  <c r="AI848" i="8"/>
  <c r="DD848" i="8" s="1"/>
  <c r="AH848" i="8"/>
  <c r="CU848" i="8" s="1"/>
  <c r="AG848" i="8"/>
  <c r="AF848" i="8"/>
  <c r="L848" i="8"/>
  <c r="AQ847" i="8"/>
  <c r="AP847" i="8"/>
  <c r="AO847" i="8"/>
  <c r="AN847" i="8"/>
  <c r="AM847" i="8"/>
  <c r="AL847" i="8"/>
  <c r="AK847" i="8"/>
  <c r="AJ847" i="8"/>
  <c r="AI847" i="8"/>
  <c r="DD847" i="8" s="1"/>
  <c r="AH847" i="8"/>
  <c r="CU847" i="8" s="1"/>
  <c r="AG847" i="8"/>
  <c r="AF847" i="8"/>
  <c r="L847" i="8"/>
  <c r="AQ846" i="8"/>
  <c r="AP846" i="8"/>
  <c r="AO846" i="8"/>
  <c r="AN846" i="8"/>
  <c r="AM846" i="8"/>
  <c r="AL846" i="8"/>
  <c r="AK846" i="8"/>
  <c r="AJ846" i="8"/>
  <c r="AI846" i="8"/>
  <c r="DD846" i="8" s="1"/>
  <c r="AH846" i="8"/>
  <c r="CU846" i="8" s="1"/>
  <c r="AG846" i="8"/>
  <c r="AF846" i="8"/>
  <c r="L846" i="8"/>
  <c r="AQ845" i="8"/>
  <c r="AP845" i="8"/>
  <c r="AO845" i="8"/>
  <c r="AN845" i="8"/>
  <c r="AM845" i="8"/>
  <c r="AL845" i="8"/>
  <c r="AK845" i="8"/>
  <c r="AJ845" i="8"/>
  <c r="AI845" i="8"/>
  <c r="DD845" i="8" s="1"/>
  <c r="AH845" i="8"/>
  <c r="CU845" i="8" s="1"/>
  <c r="CZ845" i="8" s="1"/>
  <c r="AG845" i="8"/>
  <c r="AF845" i="8"/>
  <c r="L845" i="8"/>
  <c r="AQ844" i="8"/>
  <c r="AP844" i="8"/>
  <c r="AO844" i="8"/>
  <c r="AN844" i="8"/>
  <c r="AM844" i="8"/>
  <c r="AL844" i="8"/>
  <c r="AK844" i="8"/>
  <c r="AJ844" i="8"/>
  <c r="AI844" i="8"/>
  <c r="DD844" i="8" s="1"/>
  <c r="AH844" i="8"/>
  <c r="CU844" i="8" s="1"/>
  <c r="AG844" i="8"/>
  <c r="AF844" i="8"/>
  <c r="L844" i="8"/>
  <c r="AQ843" i="8"/>
  <c r="AP843" i="8"/>
  <c r="AO843" i="8"/>
  <c r="AN843" i="8"/>
  <c r="AM843" i="8"/>
  <c r="AL843" i="8"/>
  <c r="AK843" i="8"/>
  <c r="AJ843" i="8"/>
  <c r="AI843" i="8"/>
  <c r="DD843" i="8" s="1"/>
  <c r="AH843" i="8"/>
  <c r="CU843" i="8" s="1"/>
  <c r="AG843" i="8"/>
  <c r="AF843" i="8"/>
  <c r="L843" i="8"/>
  <c r="AQ842" i="8"/>
  <c r="AP842" i="8"/>
  <c r="AO842" i="8"/>
  <c r="AN842" i="8"/>
  <c r="AM842" i="8"/>
  <c r="AL842" i="8"/>
  <c r="AK842" i="8"/>
  <c r="AJ842" i="8"/>
  <c r="AI842" i="8"/>
  <c r="DD842" i="8" s="1"/>
  <c r="AH842" i="8"/>
  <c r="CU842" i="8" s="1"/>
  <c r="AG842" i="8"/>
  <c r="AF842" i="8"/>
  <c r="L842" i="8"/>
  <c r="AQ840" i="8"/>
  <c r="AP840" i="8"/>
  <c r="AO840" i="8"/>
  <c r="AN840" i="8"/>
  <c r="AM840" i="8"/>
  <c r="AL840" i="8"/>
  <c r="AK840" i="8"/>
  <c r="AJ840" i="8"/>
  <c r="AI840" i="8"/>
  <c r="DD840" i="8" s="1"/>
  <c r="AH840" i="8"/>
  <c r="CU840" i="8" s="1"/>
  <c r="CZ840" i="8" s="1"/>
  <c r="AG840" i="8"/>
  <c r="AF840" i="8"/>
  <c r="L840" i="8"/>
  <c r="AQ839" i="8"/>
  <c r="AP839" i="8"/>
  <c r="AO839" i="8"/>
  <c r="AN839" i="8"/>
  <c r="AM839" i="8"/>
  <c r="AL839" i="8"/>
  <c r="AK839" i="8"/>
  <c r="AJ839" i="8"/>
  <c r="AI839" i="8"/>
  <c r="DD839" i="8" s="1"/>
  <c r="AH839" i="8"/>
  <c r="AG839" i="8"/>
  <c r="AF839" i="8"/>
  <c r="L839" i="8"/>
  <c r="AQ841" i="8"/>
  <c r="AP841" i="8"/>
  <c r="AO841" i="8"/>
  <c r="AN841" i="8"/>
  <c r="AM841" i="8"/>
  <c r="AL841" i="8"/>
  <c r="AK841" i="8"/>
  <c r="AJ841" i="8"/>
  <c r="AI841" i="8"/>
  <c r="DD841" i="8" s="1"/>
  <c r="AH841" i="8"/>
  <c r="CU841" i="8" s="1"/>
  <c r="AG841" i="8"/>
  <c r="AF841" i="8"/>
  <c r="L841" i="8"/>
  <c r="AQ838" i="8"/>
  <c r="AP838" i="8"/>
  <c r="AO838" i="8"/>
  <c r="AN838" i="8"/>
  <c r="AM838" i="8"/>
  <c r="AL838" i="8"/>
  <c r="AK838" i="8"/>
  <c r="AJ838" i="8"/>
  <c r="AI838" i="8"/>
  <c r="DD838" i="8" s="1"/>
  <c r="AH838" i="8"/>
  <c r="CU838" i="8" s="1"/>
  <c r="AG838" i="8"/>
  <c r="AF838" i="8"/>
  <c r="L838" i="8"/>
  <c r="AQ837" i="8"/>
  <c r="AP837" i="8"/>
  <c r="AO837" i="8"/>
  <c r="AN837" i="8"/>
  <c r="AM837" i="8"/>
  <c r="AL837" i="8"/>
  <c r="AK837" i="8"/>
  <c r="AJ837" i="8"/>
  <c r="AI837" i="8"/>
  <c r="DD837" i="8" s="1"/>
  <c r="AH837" i="8"/>
  <c r="CU837" i="8" s="1"/>
  <c r="AG837" i="8"/>
  <c r="AF837" i="8"/>
  <c r="L837" i="8"/>
  <c r="AQ836" i="8"/>
  <c r="AP836" i="8"/>
  <c r="AO836" i="8"/>
  <c r="AN836" i="8"/>
  <c r="AM836" i="8"/>
  <c r="AL836" i="8"/>
  <c r="AK836" i="8"/>
  <c r="AJ836" i="8"/>
  <c r="AI836" i="8"/>
  <c r="DD836" i="8" s="1"/>
  <c r="AH836" i="8"/>
  <c r="CU836" i="8" s="1"/>
  <c r="CZ836" i="8" s="1"/>
  <c r="AG836" i="8"/>
  <c r="AF836" i="8"/>
  <c r="L836" i="8"/>
  <c r="AQ835" i="8"/>
  <c r="AP835" i="8"/>
  <c r="AO835" i="8"/>
  <c r="AN835" i="8"/>
  <c r="AM835" i="8"/>
  <c r="AL835" i="8"/>
  <c r="AK835" i="8"/>
  <c r="AJ835" i="8"/>
  <c r="AI835" i="8"/>
  <c r="DD835" i="8" s="1"/>
  <c r="AH835" i="8"/>
  <c r="CU835" i="8" s="1"/>
  <c r="CZ835" i="8" s="1"/>
  <c r="AG835" i="8"/>
  <c r="AF835" i="8"/>
  <c r="L835" i="8"/>
  <c r="AQ834" i="8"/>
  <c r="AP834" i="8"/>
  <c r="AO834" i="8"/>
  <c r="AN834" i="8"/>
  <c r="AM834" i="8"/>
  <c r="AL834" i="8"/>
  <c r="AK834" i="8"/>
  <c r="AJ834" i="8"/>
  <c r="AI834" i="8"/>
  <c r="DD834" i="8" s="1"/>
  <c r="AH834" i="8"/>
  <c r="CU834" i="8" s="1"/>
  <c r="AG834" i="8"/>
  <c r="AF834" i="8"/>
  <c r="L834" i="8"/>
  <c r="AQ833" i="8"/>
  <c r="AP833" i="8"/>
  <c r="AO833" i="8"/>
  <c r="AN833" i="8"/>
  <c r="AM833" i="8"/>
  <c r="AL833" i="8"/>
  <c r="AK833" i="8"/>
  <c r="AJ833" i="8"/>
  <c r="AI833" i="8"/>
  <c r="DD833" i="8" s="1"/>
  <c r="AH833" i="8"/>
  <c r="AG833" i="8"/>
  <c r="AF833" i="8"/>
  <c r="L833" i="8"/>
  <c r="AQ832" i="8"/>
  <c r="AP832" i="8"/>
  <c r="AO832" i="8"/>
  <c r="AN832" i="8"/>
  <c r="AM832" i="8"/>
  <c r="AL832" i="8"/>
  <c r="AK832" i="8"/>
  <c r="AJ832" i="8"/>
  <c r="AI832" i="8"/>
  <c r="DD832" i="8" s="1"/>
  <c r="AH832" i="8"/>
  <c r="CU832" i="8" s="1"/>
  <c r="AG832" i="8"/>
  <c r="AF832" i="8"/>
  <c r="L832" i="8"/>
  <c r="AQ831" i="8"/>
  <c r="AP831" i="8"/>
  <c r="AO831" i="8"/>
  <c r="AN831" i="8"/>
  <c r="AM831" i="8"/>
  <c r="AL831" i="8"/>
  <c r="AK831" i="8"/>
  <c r="AJ831" i="8"/>
  <c r="AI831" i="8"/>
  <c r="DD831" i="8" s="1"/>
  <c r="AH831" i="8"/>
  <c r="CU831" i="8" s="1"/>
  <c r="AG831" i="8"/>
  <c r="AF831" i="8"/>
  <c r="L831" i="8"/>
  <c r="AQ830" i="8"/>
  <c r="AP830" i="8"/>
  <c r="AO830" i="8"/>
  <c r="AN830" i="8"/>
  <c r="AM830" i="8"/>
  <c r="AL830" i="8"/>
  <c r="AK830" i="8"/>
  <c r="AJ830" i="8"/>
  <c r="AI830" i="8"/>
  <c r="DD830" i="8" s="1"/>
  <c r="AH830" i="8"/>
  <c r="CU830" i="8" s="1"/>
  <c r="AG830" i="8"/>
  <c r="AF830" i="8"/>
  <c r="L830" i="8"/>
  <c r="AQ829" i="8"/>
  <c r="AP829" i="8"/>
  <c r="AO829" i="8"/>
  <c r="AN829" i="8"/>
  <c r="AM829" i="8"/>
  <c r="AL829" i="8"/>
  <c r="AK829" i="8"/>
  <c r="AJ829" i="8"/>
  <c r="AI829" i="8"/>
  <c r="DD829" i="8" s="1"/>
  <c r="AH829" i="8"/>
  <c r="CU829" i="8" s="1"/>
  <c r="AG829" i="8"/>
  <c r="AF829" i="8"/>
  <c r="L829" i="8"/>
  <c r="AQ828" i="8"/>
  <c r="AP828" i="8"/>
  <c r="AO828" i="8"/>
  <c r="AN828" i="8"/>
  <c r="AM828" i="8"/>
  <c r="AL828" i="8"/>
  <c r="AK828" i="8"/>
  <c r="AJ828" i="8"/>
  <c r="AI828" i="8"/>
  <c r="DD828" i="8" s="1"/>
  <c r="AH828" i="8"/>
  <c r="CU828" i="8" s="1"/>
  <c r="CZ828" i="8" s="1"/>
  <c r="AG828" i="8"/>
  <c r="AF828" i="8"/>
  <c r="L828" i="8"/>
  <c r="AQ827" i="8"/>
  <c r="AP827" i="8"/>
  <c r="AO827" i="8"/>
  <c r="AN827" i="8"/>
  <c r="AM827" i="8"/>
  <c r="AL827" i="8"/>
  <c r="AK827" i="8"/>
  <c r="AJ827" i="8"/>
  <c r="AI827" i="8"/>
  <c r="DD827" i="8" s="1"/>
  <c r="AH827" i="8"/>
  <c r="CU827" i="8" s="1"/>
  <c r="AG827" i="8"/>
  <c r="AF827" i="8"/>
  <c r="L827" i="8"/>
  <c r="AQ826" i="8"/>
  <c r="AP826" i="8"/>
  <c r="AO826" i="8"/>
  <c r="AN826" i="8"/>
  <c r="AM826" i="8"/>
  <c r="AL826" i="8"/>
  <c r="AK826" i="8"/>
  <c r="AJ826" i="8"/>
  <c r="AI826" i="8"/>
  <c r="DD826" i="8" s="1"/>
  <c r="AH826" i="8"/>
  <c r="CU826" i="8" s="1"/>
  <c r="AG826" i="8"/>
  <c r="AF826" i="8"/>
  <c r="L826" i="8"/>
  <c r="AQ825" i="8"/>
  <c r="AP825" i="8"/>
  <c r="AO825" i="8"/>
  <c r="AN825" i="8"/>
  <c r="AM825" i="8"/>
  <c r="AL825" i="8"/>
  <c r="AK825" i="8"/>
  <c r="AJ825" i="8"/>
  <c r="AI825" i="8"/>
  <c r="DD825" i="8" s="1"/>
  <c r="AH825" i="8"/>
  <c r="CU825" i="8" s="1"/>
  <c r="AG825" i="8"/>
  <c r="AF825" i="8"/>
  <c r="L825" i="8"/>
  <c r="AQ824" i="8"/>
  <c r="AP824" i="8"/>
  <c r="AO824" i="8"/>
  <c r="AN824" i="8"/>
  <c r="AM824" i="8"/>
  <c r="AL824" i="8"/>
  <c r="AK824" i="8"/>
  <c r="AJ824" i="8"/>
  <c r="AI824" i="8"/>
  <c r="DD824" i="8" s="1"/>
  <c r="AH824" i="8"/>
  <c r="AG824" i="8"/>
  <c r="AF824" i="8"/>
  <c r="L824" i="8"/>
  <c r="AQ823" i="8"/>
  <c r="AP823" i="8"/>
  <c r="AO823" i="8"/>
  <c r="AN823" i="8"/>
  <c r="AM823" i="8"/>
  <c r="AL823" i="8"/>
  <c r="AK823" i="8"/>
  <c r="AJ823" i="8"/>
  <c r="AI823" i="8"/>
  <c r="DD823" i="8" s="1"/>
  <c r="AH823" i="8"/>
  <c r="CU823" i="8" s="1"/>
  <c r="AG823" i="8"/>
  <c r="AF823" i="8"/>
  <c r="L823" i="8"/>
  <c r="AQ822" i="8"/>
  <c r="AP822" i="8"/>
  <c r="AO822" i="8"/>
  <c r="AN822" i="8"/>
  <c r="AM822" i="8"/>
  <c r="AL822" i="8"/>
  <c r="AK822" i="8"/>
  <c r="AJ822" i="8"/>
  <c r="AI822" i="8"/>
  <c r="DD822" i="8" s="1"/>
  <c r="AH822" i="8"/>
  <c r="CU822" i="8" s="1"/>
  <c r="AG822" i="8"/>
  <c r="AF822" i="8"/>
  <c r="L822" i="8"/>
  <c r="AQ821" i="8"/>
  <c r="AP821" i="8"/>
  <c r="AO821" i="8"/>
  <c r="AN821" i="8"/>
  <c r="AM821" i="8"/>
  <c r="AL821" i="8"/>
  <c r="AK821" i="8"/>
  <c r="AJ821" i="8"/>
  <c r="AI821" i="8"/>
  <c r="DD821" i="8" s="1"/>
  <c r="AH821" i="8"/>
  <c r="CU821" i="8" s="1"/>
  <c r="AG821" i="8"/>
  <c r="AF821" i="8"/>
  <c r="L821" i="8"/>
  <c r="AQ820" i="8"/>
  <c r="AP820" i="8"/>
  <c r="AO820" i="8"/>
  <c r="AN820" i="8"/>
  <c r="AM820" i="8"/>
  <c r="AL820" i="8"/>
  <c r="AK820" i="8"/>
  <c r="AJ820" i="8"/>
  <c r="AI820" i="8"/>
  <c r="DD820" i="8" s="1"/>
  <c r="AH820" i="8"/>
  <c r="CU820" i="8" s="1"/>
  <c r="AG820" i="8"/>
  <c r="AF820" i="8"/>
  <c r="L820" i="8"/>
  <c r="AQ819" i="8"/>
  <c r="AP819" i="8"/>
  <c r="AO819" i="8"/>
  <c r="AN819" i="8"/>
  <c r="AM819" i="8"/>
  <c r="AL819" i="8"/>
  <c r="AK819" i="8"/>
  <c r="AJ819" i="8"/>
  <c r="AI819" i="8"/>
  <c r="DD819" i="8" s="1"/>
  <c r="AH819" i="8"/>
  <c r="CU819" i="8" s="1"/>
  <c r="CZ819" i="8" s="1"/>
  <c r="AG819" i="8"/>
  <c r="AF819" i="8"/>
  <c r="L819" i="8"/>
  <c r="AQ818" i="8"/>
  <c r="AP818" i="8"/>
  <c r="AO818" i="8"/>
  <c r="AN818" i="8"/>
  <c r="AM818" i="8"/>
  <c r="AL818" i="8"/>
  <c r="AK818" i="8"/>
  <c r="AJ818" i="8"/>
  <c r="AI818" i="8"/>
  <c r="DD818" i="8" s="1"/>
  <c r="AH818" i="8"/>
  <c r="CU818" i="8" s="1"/>
  <c r="AG818" i="8"/>
  <c r="AF818" i="8"/>
  <c r="L818" i="8"/>
  <c r="AQ817" i="8"/>
  <c r="AP817" i="8"/>
  <c r="AO817" i="8"/>
  <c r="AN817" i="8"/>
  <c r="AM817" i="8"/>
  <c r="AL817" i="8"/>
  <c r="AK817" i="8"/>
  <c r="AJ817" i="8"/>
  <c r="AI817" i="8"/>
  <c r="DD817" i="8" s="1"/>
  <c r="AH817" i="8"/>
  <c r="CU817" i="8" s="1"/>
  <c r="AG817" i="8"/>
  <c r="AF817" i="8"/>
  <c r="L817" i="8"/>
  <c r="AQ816" i="8"/>
  <c r="AP816" i="8"/>
  <c r="AO816" i="8"/>
  <c r="AN816" i="8"/>
  <c r="AM816" i="8"/>
  <c r="AL816" i="8"/>
  <c r="AK816" i="8"/>
  <c r="AJ816" i="8"/>
  <c r="AI816" i="8"/>
  <c r="DD816" i="8" s="1"/>
  <c r="AH816" i="8"/>
  <c r="CU816" i="8" s="1"/>
  <c r="AG816" i="8"/>
  <c r="AF816" i="8"/>
  <c r="L816" i="8"/>
  <c r="AQ815" i="8"/>
  <c r="AP815" i="8"/>
  <c r="AO815" i="8"/>
  <c r="AN815" i="8"/>
  <c r="AM815" i="8"/>
  <c r="AL815" i="8"/>
  <c r="AK815" i="8"/>
  <c r="AJ815" i="8"/>
  <c r="AI815" i="8"/>
  <c r="DD815" i="8" s="1"/>
  <c r="AH815" i="8"/>
  <c r="AG815" i="8"/>
  <c r="CL815" i="8" s="1"/>
  <c r="AF815" i="8"/>
  <c r="L815" i="8"/>
  <c r="AQ814" i="8"/>
  <c r="AP814" i="8"/>
  <c r="AO814" i="8"/>
  <c r="AN814" i="8"/>
  <c r="AM814" i="8"/>
  <c r="AL814" i="8"/>
  <c r="AK814" i="8"/>
  <c r="AJ814" i="8"/>
  <c r="AI814" i="8"/>
  <c r="DD814" i="8" s="1"/>
  <c r="AH814" i="8"/>
  <c r="CU814" i="8" s="1"/>
  <c r="AG814" i="8"/>
  <c r="AF814" i="8"/>
  <c r="L814" i="8"/>
  <c r="AQ813" i="8"/>
  <c r="AP813" i="8"/>
  <c r="AO813" i="8"/>
  <c r="AN813" i="8"/>
  <c r="AM813" i="8"/>
  <c r="AL813" i="8"/>
  <c r="AK813" i="8"/>
  <c r="AJ813" i="8"/>
  <c r="AI813" i="8"/>
  <c r="DD813" i="8" s="1"/>
  <c r="AH813" i="8"/>
  <c r="CU813" i="8" s="1"/>
  <c r="AG813" i="8"/>
  <c r="AF813" i="8"/>
  <c r="L813" i="8"/>
  <c r="AQ812" i="8"/>
  <c r="AP812" i="8"/>
  <c r="AO812" i="8"/>
  <c r="AN812" i="8"/>
  <c r="AM812" i="8"/>
  <c r="AL812" i="8"/>
  <c r="AK812" i="8"/>
  <c r="AJ812" i="8"/>
  <c r="AI812" i="8"/>
  <c r="DD812" i="8" s="1"/>
  <c r="AH812" i="8"/>
  <c r="CU812" i="8" s="1"/>
  <c r="AG812" i="8"/>
  <c r="AF812" i="8"/>
  <c r="L812" i="8"/>
  <c r="AQ811" i="8"/>
  <c r="AP811" i="8"/>
  <c r="AO811" i="8"/>
  <c r="AN811" i="8"/>
  <c r="AM811" i="8"/>
  <c r="AL811" i="8"/>
  <c r="AK811" i="8"/>
  <c r="AJ811" i="8"/>
  <c r="AI811" i="8"/>
  <c r="DD811" i="8" s="1"/>
  <c r="AH811" i="8"/>
  <c r="CU811" i="8" s="1"/>
  <c r="AG811" i="8"/>
  <c r="AF811" i="8"/>
  <c r="L811" i="8"/>
  <c r="AQ810" i="8"/>
  <c r="AP810" i="8"/>
  <c r="AO810" i="8"/>
  <c r="AN810" i="8"/>
  <c r="AM810" i="8"/>
  <c r="AL810" i="8"/>
  <c r="AK810" i="8"/>
  <c r="AJ810" i="8"/>
  <c r="AI810" i="8"/>
  <c r="DD810" i="8" s="1"/>
  <c r="AH810" i="8"/>
  <c r="CU810" i="8" s="1"/>
  <c r="CZ810" i="8" s="1"/>
  <c r="AG810" i="8"/>
  <c r="AF810" i="8"/>
  <c r="L810" i="8"/>
  <c r="AQ809" i="8"/>
  <c r="AP809" i="8"/>
  <c r="AO809" i="8"/>
  <c r="AN809" i="8"/>
  <c r="AM809" i="8"/>
  <c r="AL809" i="8"/>
  <c r="AK809" i="8"/>
  <c r="AJ809" i="8"/>
  <c r="AI809" i="8"/>
  <c r="DD809" i="8" s="1"/>
  <c r="AH809" i="8"/>
  <c r="CU809" i="8" s="1"/>
  <c r="AG809" i="8"/>
  <c r="AF809" i="8"/>
  <c r="L809" i="8"/>
  <c r="AQ808" i="8"/>
  <c r="AP808" i="8"/>
  <c r="AO808" i="8"/>
  <c r="AN808" i="8"/>
  <c r="AM808" i="8"/>
  <c r="AL808" i="8"/>
  <c r="AK808" i="8"/>
  <c r="AJ808" i="8"/>
  <c r="AI808" i="8"/>
  <c r="DD808" i="8" s="1"/>
  <c r="AH808" i="8"/>
  <c r="CU808" i="8" s="1"/>
  <c r="AG808" i="8"/>
  <c r="AF808" i="8"/>
  <c r="L808" i="8"/>
  <c r="AQ807" i="8"/>
  <c r="AP807" i="8"/>
  <c r="AO807" i="8"/>
  <c r="AN807" i="8"/>
  <c r="AM807" i="8"/>
  <c r="AL807" i="8"/>
  <c r="AK807" i="8"/>
  <c r="AJ807" i="8"/>
  <c r="AI807" i="8"/>
  <c r="DD807" i="8" s="1"/>
  <c r="AH807" i="8"/>
  <c r="CU807" i="8" s="1"/>
  <c r="CZ807" i="8" s="1"/>
  <c r="AG807" i="8"/>
  <c r="AF807" i="8"/>
  <c r="L807" i="8"/>
  <c r="AQ806" i="8"/>
  <c r="AP806" i="8"/>
  <c r="AO806" i="8"/>
  <c r="AN806" i="8"/>
  <c r="AM806" i="8"/>
  <c r="AL806" i="8"/>
  <c r="AK806" i="8"/>
  <c r="AJ806" i="8"/>
  <c r="AI806" i="8"/>
  <c r="DD806" i="8" s="1"/>
  <c r="AH806" i="8"/>
  <c r="CU806" i="8" s="1"/>
  <c r="AG806" i="8"/>
  <c r="AF806" i="8"/>
  <c r="L806" i="8"/>
  <c r="AQ805" i="8"/>
  <c r="AP805" i="8"/>
  <c r="AO805" i="8"/>
  <c r="AN805" i="8"/>
  <c r="AM805" i="8"/>
  <c r="AL805" i="8"/>
  <c r="AK805" i="8"/>
  <c r="AJ805" i="8"/>
  <c r="AI805" i="8"/>
  <c r="DD805" i="8" s="1"/>
  <c r="AH805" i="8"/>
  <c r="CU805" i="8" s="1"/>
  <c r="AG805" i="8"/>
  <c r="AF805" i="8"/>
  <c r="L805" i="8"/>
  <c r="AQ804" i="8"/>
  <c r="AP804" i="8"/>
  <c r="AO804" i="8"/>
  <c r="AN804" i="8"/>
  <c r="AM804" i="8"/>
  <c r="AL804" i="8"/>
  <c r="AK804" i="8"/>
  <c r="AJ804" i="8"/>
  <c r="AI804" i="8"/>
  <c r="DD804" i="8" s="1"/>
  <c r="AH804" i="8"/>
  <c r="CU804" i="8" s="1"/>
  <c r="AG804" i="8"/>
  <c r="AF804" i="8"/>
  <c r="L804" i="8"/>
  <c r="AQ803" i="8"/>
  <c r="AP803" i="8"/>
  <c r="AO803" i="8"/>
  <c r="AN803" i="8"/>
  <c r="AM803" i="8"/>
  <c r="AL803" i="8"/>
  <c r="AK803" i="8"/>
  <c r="AJ803" i="8"/>
  <c r="AI803" i="8"/>
  <c r="DD803" i="8" s="1"/>
  <c r="AH803" i="8"/>
  <c r="CU803" i="8" s="1"/>
  <c r="AG803" i="8"/>
  <c r="AF803" i="8"/>
  <c r="L803" i="8"/>
  <c r="AQ802" i="8"/>
  <c r="AP802" i="8"/>
  <c r="AO802" i="8"/>
  <c r="AN802" i="8"/>
  <c r="AM802" i="8"/>
  <c r="AL802" i="8"/>
  <c r="AK802" i="8"/>
  <c r="AJ802" i="8"/>
  <c r="AI802" i="8"/>
  <c r="DD802" i="8" s="1"/>
  <c r="AH802" i="8"/>
  <c r="CU802" i="8" s="1"/>
  <c r="AG802" i="8"/>
  <c r="AF802" i="8"/>
  <c r="L802" i="8"/>
  <c r="AQ801" i="8"/>
  <c r="AP801" i="8"/>
  <c r="AO801" i="8"/>
  <c r="AN801" i="8"/>
  <c r="AM801" i="8"/>
  <c r="AL801" i="8"/>
  <c r="AK801" i="8"/>
  <c r="AJ801" i="8"/>
  <c r="AI801" i="8"/>
  <c r="DD801" i="8" s="1"/>
  <c r="AH801" i="8"/>
  <c r="CU801" i="8" s="1"/>
  <c r="AG801" i="8"/>
  <c r="AF801" i="8"/>
  <c r="L801" i="8"/>
  <c r="AQ800" i="8"/>
  <c r="AP800" i="8"/>
  <c r="AO800" i="8"/>
  <c r="AN800" i="8"/>
  <c r="AM800" i="8"/>
  <c r="AL800" i="8"/>
  <c r="AK800" i="8"/>
  <c r="AJ800" i="8"/>
  <c r="AI800" i="8"/>
  <c r="DD800" i="8" s="1"/>
  <c r="AH800" i="8"/>
  <c r="CU800" i="8" s="1"/>
  <c r="CZ800" i="8" s="1"/>
  <c r="AG800" i="8"/>
  <c r="AF800" i="8"/>
  <c r="L800" i="8"/>
  <c r="AQ799" i="8"/>
  <c r="AP799" i="8"/>
  <c r="AO799" i="8"/>
  <c r="AN799" i="8"/>
  <c r="AM799" i="8"/>
  <c r="AL799" i="8"/>
  <c r="AK799" i="8"/>
  <c r="AJ799" i="8"/>
  <c r="AI799" i="8"/>
  <c r="DD799" i="8" s="1"/>
  <c r="AH799" i="8"/>
  <c r="CU799" i="8" s="1"/>
  <c r="AG799" i="8"/>
  <c r="AF799" i="8"/>
  <c r="L799" i="8"/>
  <c r="AQ798" i="8"/>
  <c r="AP798" i="8"/>
  <c r="AO798" i="8"/>
  <c r="AN798" i="8"/>
  <c r="AM798" i="8"/>
  <c r="AL798" i="8"/>
  <c r="AK798" i="8"/>
  <c r="AJ798" i="8"/>
  <c r="AI798" i="8"/>
  <c r="DD798" i="8" s="1"/>
  <c r="AH798" i="8"/>
  <c r="CU798" i="8" s="1"/>
  <c r="AG798" i="8"/>
  <c r="AF798" i="8"/>
  <c r="L798" i="8"/>
  <c r="AQ797" i="8"/>
  <c r="AP797" i="8"/>
  <c r="AO797" i="8"/>
  <c r="AN797" i="8"/>
  <c r="AM797" i="8"/>
  <c r="AL797" i="8"/>
  <c r="AK797" i="8"/>
  <c r="AJ797" i="8"/>
  <c r="AI797" i="8"/>
  <c r="DD797" i="8" s="1"/>
  <c r="AH797" i="8"/>
  <c r="CU797" i="8" s="1"/>
  <c r="AG797" i="8"/>
  <c r="AF797" i="8"/>
  <c r="L797" i="8"/>
  <c r="AQ796" i="8"/>
  <c r="AP796" i="8"/>
  <c r="AO796" i="8"/>
  <c r="AN796" i="8"/>
  <c r="AM796" i="8"/>
  <c r="AL796" i="8"/>
  <c r="AK796" i="8"/>
  <c r="AJ796" i="8"/>
  <c r="AI796" i="8"/>
  <c r="DD796" i="8" s="1"/>
  <c r="AH796" i="8"/>
  <c r="CU796" i="8" s="1"/>
  <c r="AG796" i="8"/>
  <c r="AF796" i="8"/>
  <c r="L796" i="8"/>
  <c r="AQ795" i="8"/>
  <c r="AP795" i="8"/>
  <c r="AO795" i="8"/>
  <c r="AN795" i="8"/>
  <c r="AM795" i="8"/>
  <c r="AL795" i="8"/>
  <c r="AK795" i="8"/>
  <c r="AJ795" i="8"/>
  <c r="AI795" i="8"/>
  <c r="DD795" i="8" s="1"/>
  <c r="AH795" i="8"/>
  <c r="CU795" i="8" s="1"/>
  <c r="CZ795" i="8" s="1"/>
  <c r="AG795" i="8"/>
  <c r="AF795" i="8"/>
  <c r="L795" i="8"/>
  <c r="AQ794" i="8"/>
  <c r="AP794" i="8"/>
  <c r="AO794" i="8"/>
  <c r="AN794" i="8"/>
  <c r="AM794" i="8"/>
  <c r="AL794" i="8"/>
  <c r="AK794" i="8"/>
  <c r="AJ794" i="8"/>
  <c r="AI794" i="8"/>
  <c r="DD794" i="8" s="1"/>
  <c r="AH794" i="8"/>
  <c r="CU794" i="8" s="1"/>
  <c r="CZ794" i="8" s="1"/>
  <c r="AG794" i="8"/>
  <c r="AF794" i="8"/>
  <c r="L794" i="8"/>
  <c r="AQ793" i="8"/>
  <c r="AP793" i="8"/>
  <c r="AO793" i="8"/>
  <c r="AN793" i="8"/>
  <c r="AM793" i="8"/>
  <c r="AL793" i="8"/>
  <c r="AK793" i="8"/>
  <c r="AJ793" i="8"/>
  <c r="AI793" i="8"/>
  <c r="DD793" i="8" s="1"/>
  <c r="AH793" i="8"/>
  <c r="CU793" i="8" s="1"/>
  <c r="AG793" i="8"/>
  <c r="AF793" i="8"/>
  <c r="L793" i="8"/>
  <c r="AQ792" i="8"/>
  <c r="AP792" i="8"/>
  <c r="AO792" i="8"/>
  <c r="AN792" i="8"/>
  <c r="AM792" i="8"/>
  <c r="AL792" i="8"/>
  <c r="AK792" i="8"/>
  <c r="AJ792" i="8"/>
  <c r="AI792" i="8"/>
  <c r="DD792" i="8" s="1"/>
  <c r="AH792" i="8"/>
  <c r="CU792" i="8" s="1"/>
  <c r="CZ792" i="8" s="1"/>
  <c r="AG792" i="8"/>
  <c r="AF792" i="8"/>
  <c r="L792" i="8"/>
  <c r="AQ791" i="8"/>
  <c r="AP791" i="8"/>
  <c r="AO791" i="8"/>
  <c r="AN791" i="8"/>
  <c r="AM791" i="8"/>
  <c r="AL791" i="8"/>
  <c r="AK791" i="8"/>
  <c r="AJ791" i="8"/>
  <c r="AI791" i="8"/>
  <c r="DD791" i="8" s="1"/>
  <c r="AH791" i="8"/>
  <c r="CU791" i="8" s="1"/>
  <c r="AG791" i="8"/>
  <c r="AF791" i="8"/>
  <c r="L791" i="8"/>
  <c r="AQ790" i="8"/>
  <c r="AP790" i="8"/>
  <c r="AO790" i="8"/>
  <c r="AN790" i="8"/>
  <c r="AM790" i="8"/>
  <c r="AL790" i="8"/>
  <c r="AK790" i="8"/>
  <c r="AJ790" i="8"/>
  <c r="AI790" i="8"/>
  <c r="DD790" i="8" s="1"/>
  <c r="AH790" i="8"/>
  <c r="CU790" i="8" s="1"/>
  <c r="CZ790" i="8" s="1"/>
  <c r="AG790" i="8"/>
  <c r="AF790" i="8"/>
  <c r="L790" i="8"/>
  <c r="AQ789" i="8"/>
  <c r="AP789" i="8"/>
  <c r="AO789" i="8"/>
  <c r="AN789" i="8"/>
  <c r="AM789" i="8"/>
  <c r="AL789" i="8"/>
  <c r="AK789" i="8"/>
  <c r="AJ789" i="8"/>
  <c r="AI789" i="8"/>
  <c r="DD789" i="8" s="1"/>
  <c r="AH789" i="8"/>
  <c r="CU789" i="8" s="1"/>
  <c r="AG789" i="8"/>
  <c r="AF789" i="8"/>
  <c r="L789" i="8"/>
  <c r="AQ788" i="8"/>
  <c r="AP788" i="8"/>
  <c r="AO788" i="8"/>
  <c r="AN788" i="8"/>
  <c r="AM788" i="8"/>
  <c r="AL788" i="8"/>
  <c r="AK788" i="8"/>
  <c r="AJ788" i="8"/>
  <c r="AI788" i="8"/>
  <c r="DD788" i="8" s="1"/>
  <c r="AH788" i="8"/>
  <c r="CU788" i="8" s="1"/>
  <c r="CZ788" i="8" s="1"/>
  <c r="AG788" i="8"/>
  <c r="AF788" i="8"/>
  <c r="L788" i="8"/>
  <c r="AQ787" i="8"/>
  <c r="AP787" i="8"/>
  <c r="AO787" i="8"/>
  <c r="AN787" i="8"/>
  <c r="AM787" i="8"/>
  <c r="AL787" i="8"/>
  <c r="AK787" i="8"/>
  <c r="AJ787" i="8"/>
  <c r="AI787" i="8"/>
  <c r="DD787" i="8" s="1"/>
  <c r="AH787" i="8"/>
  <c r="CU787" i="8" s="1"/>
  <c r="CZ787" i="8" s="1"/>
  <c r="AG787" i="8"/>
  <c r="AF787" i="8"/>
  <c r="L787" i="8"/>
  <c r="AQ786" i="8"/>
  <c r="AP786" i="8"/>
  <c r="AO786" i="8"/>
  <c r="AN786" i="8"/>
  <c r="AM786" i="8"/>
  <c r="AL786" i="8"/>
  <c r="AK786" i="8"/>
  <c r="AJ786" i="8"/>
  <c r="AI786" i="8"/>
  <c r="DD786" i="8" s="1"/>
  <c r="AH786" i="8"/>
  <c r="CU786" i="8" s="1"/>
  <c r="CZ786" i="8" s="1"/>
  <c r="AG786" i="8"/>
  <c r="AF786" i="8"/>
  <c r="L786" i="8"/>
  <c r="AQ785" i="8"/>
  <c r="AP785" i="8"/>
  <c r="AO785" i="8"/>
  <c r="AN785" i="8"/>
  <c r="AM785" i="8"/>
  <c r="AL785" i="8"/>
  <c r="AK785" i="8"/>
  <c r="AJ785" i="8"/>
  <c r="AI785" i="8"/>
  <c r="DD785" i="8" s="1"/>
  <c r="AH785" i="8"/>
  <c r="CU785" i="8" s="1"/>
  <c r="AG785" i="8"/>
  <c r="AF785" i="8"/>
  <c r="L785" i="8"/>
  <c r="AQ784" i="8"/>
  <c r="AP784" i="8"/>
  <c r="AO784" i="8"/>
  <c r="AN784" i="8"/>
  <c r="AM784" i="8"/>
  <c r="AL784" i="8"/>
  <c r="AK784" i="8"/>
  <c r="AJ784" i="8"/>
  <c r="AI784" i="8"/>
  <c r="DD784" i="8" s="1"/>
  <c r="AH784" i="8"/>
  <c r="CU784" i="8" s="1"/>
  <c r="CZ784" i="8" s="1"/>
  <c r="AG784" i="8"/>
  <c r="AF784" i="8"/>
  <c r="L784" i="8"/>
  <c r="AQ783" i="8"/>
  <c r="AP783" i="8"/>
  <c r="AO783" i="8"/>
  <c r="AN783" i="8"/>
  <c r="AM783" i="8"/>
  <c r="AL783" i="8"/>
  <c r="AK783" i="8"/>
  <c r="AJ783" i="8"/>
  <c r="AI783" i="8"/>
  <c r="DD783" i="8" s="1"/>
  <c r="AH783" i="8"/>
  <c r="CU783" i="8" s="1"/>
  <c r="AG783" i="8"/>
  <c r="AF783" i="8"/>
  <c r="L783" i="8"/>
  <c r="AQ782" i="8"/>
  <c r="AP782" i="8"/>
  <c r="AO782" i="8"/>
  <c r="AN782" i="8"/>
  <c r="AM782" i="8"/>
  <c r="AL782" i="8"/>
  <c r="AK782" i="8"/>
  <c r="AJ782" i="8"/>
  <c r="AI782" i="8"/>
  <c r="DD782" i="8" s="1"/>
  <c r="AH782" i="8"/>
  <c r="AG782" i="8"/>
  <c r="AF782" i="8"/>
  <c r="L782" i="8"/>
  <c r="AQ781" i="8"/>
  <c r="AP781" i="8"/>
  <c r="AO781" i="8"/>
  <c r="AN781" i="8"/>
  <c r="AM781" i="8"/>
  <c r="AL781" i="8"/>
  <c r="AK781" i="8"/>
  <c r="AJ781" i="8"/>
  <c r="AI781" i="8"/>
  <c r="DD781" i="8" s="1"/>
  <c r="AH781" i="8"/>
  <c r="CU781" i="8" s="1"/>
  <c r="AG781" i="8"/>
  <c r="AF781" i="8"/>
  <c r="L781" i="8"/>
  <c r="AQ780" i="8"/>
  <c r="AP780" i="8"/>
  <c r="AO780" i="8"/>
  <c r="AN780" i="8"/>
  <c r="AM780" i="8"/>
  <c r="AL780" i="8"/>
  <c r="AK780" i="8"/>
  <c r="AJ780" i="8"/>
  <c r="AI780" i="8"/>
  <c r="DD780" i="8" s="1"/>
  <c r="AH780" i="8"/>
  <c r="CU780" i="8" s="1"/>
  <c r="AG780" i="8"/>
  <c r="AF780" i="8"/>
  <c r="L780" i="8"/>
  <c r="AQ779" i="8"/>
  <c r="AP779" i="8"/>
  <c r="AO779" i="8"/>
  <c r="AN779" i="8"/>
  <c r="AM779" i="8"/>
  <c r="AL779" i="8"/>
  <c r="AK779" i="8"/>
  <c r="AJ779" i="8"/>
  <c r="AI779" i="8"/>
  <c r="DD779" i="8" s="1"/>
  <c r="AH779" i="8"/>
  <c r="CU779" i="8" s="1"/>
  <c r="AG779" i="8"/>
  <c r="AF779" i="8"/>
  <c r="L779" i="8"/>
  <c r="AQ778" i="8"/>
  <c r="AP778" i="8"/>
  <c r="AO778" i="8"/>
  <c r="AN778" i="8"/>
  <c r="AM778" i="8"/>
  <c r="AL778" i="8"/>
  <c r="AK778" i="8"/>
  <c r="AJ778" i="8"/>
  <c r="AI778" i="8"/>
  <c r="DD778" i="8" s="1"/>
  <c r="AH778" i="8"/>
  <c r="CU778" i="8" s="1"/>
  <c r="AG778" i="8"/>
  <c r="AF778" i="8"/>
  <c r="L778" i="8"/>
  <c r="AQ777" i="8"/>
  <c r="AP777" i="8"/>
  <c r="AO777" i="8"/>
  <c r="AN777" i="8"/>
  <c r="AM777" i="8"/>
  <c r="AL777" i="8"/>
  <c r="AK777" i="8"/>
  <c r="AJ777" i="8"/>
  <c r="AI777" i="8"/>
  <c r="DD777" i="8" s="1"/>
  <c r="AH777" i="8"/>
  <c r="CU777" i="8" s="1"/>
  <c r="AG777" i="8"/>
  <c r="AF777" i="8"/>
  <c r="L777" i="8"/>
  <c r="AQ776" i="8"/>
  <c r="AP776" i="8"/>
  <c r="AO776" i="8"/>
  <c r="AN776" i="8"/>
  <c r="AM776" i="8"/>
  <c r="AL776" i="8"/>
  <c r="AK776" i="8"/>
  <c r="AJ776" i="8"/>
  <c r="AI776" i="8"/>
  <c r="DD776" i="8" s="1"/>
  <c r="AH776" i="8"/>
  <c r="CU776" i="8" s="1"/>
  <c r="AG776" i="8"/>
  <c r="AF776" i="8"/>
  <c r="L776" i="8"/>
  <c r="AQ775" i="8"/>
  <c r="AP775" i="8"/>
  <c r="AO775" i="8"/>
  <c r="AN775" i="8"/>
  <c r="AM775" i="8"/>
  <c r="AL775" i="8"/>
  <c r="AK775" i="8"/>
  <c r="AJ775" i="8"/>
  <c r="AI775" i="8"/>
  <c r="DD775" i="8" s="1"/>
  <c r="AH775" i="8"/>
  <c r="CU775" i="8" s="1"/>
  <c r="AG775" i="8"/>
  <c r="AF775" i="8"/>
  <c r="L775" i="8"/>
  <c r="AQ774" i="8"/>
  <c r="AP774" i="8"/>
  <c r="AO774" i="8"/>
  <c r="AN774" i="8"/>
  <c r="AM774" i="8"/>
  <c r="AL774" i="8"/>
  <c r="AK774" i="8"/>
  <c r="AJ774" i="8"/>
  <c r="AI774" i="8"/>
  <c r="DD774" i="8" s="1"/>
  <c r="AH774" i="8"/>
  <c r="CU774" i="8" s="1"/>
  <c r="AG774" i="8"/>
  <c r="AF774" i="8"/>
  <c r="L774" i="8"/>
  <c r="AQ773" i="8"/>
  <c r="AP773" i="8"/>
  <c r="AO773" i="8"/>
  <c r="AN773" i="8"/>
  <c r="AM773" i="8"/>
  <c r="AL773" i="8"/>
  <c r="AK773" i="8"/>
  <c r="AJ773" i="8"/>
  <c r="AI773" i="8"/>
  <c r="DD773" i="8" s="1"/>
  <c r="AH773" i="8"/>
  <c r="AG773" i="8"/>
  <c r="AF773" i="8"/>
  <c r="L773" i="8"/>
  <c r="AQ771" i="8"/>
  <c r="AP771" i="8"/>
  <c r="AO771" i="8"/>
  <c r="AN771" i="8"/>
  <c r="AM771" i="8"/>
  <c r="AL771" i="8"/>
  <c r="AK771" i="8"/>
  <c r="AJ771" i="8"/>
  <c r="AI771" i="8"/>
  <c r="DD771" i="8" s="1"/>
  <c r="AH771" i="8"/>
  <c r="CU771" i="8" s="1"/>
  <c r="CZ771" i="8" s="1"/>
  <c r="AG771" i="8"/>
  <c r="AF771" i="8"/>
  <c r="L771" i="8"/>
  <c r="AQ770" i="8"/>
  <c r="AP770" i="8"/>
  <c r="AO770" i="8"/>
  <c r="AN770" i="8"/>
  <c r="AM770" i="8"/>
  <c r="AL770" i="8"/>
  <c r="AK770" i="8"/>
  <c r="AJ770" i="8"/>
  <c r="AI770" i="8"/>
  <c r="DD770" i="8" s="1"/>
  <c r="AH770" i="8"/>
  <c r="CU770" i="8" s="1"/>
  <c r="CZ770" i="8" s="1"/>
  <c r="AG770" i="8"/>
  <c r="AF770" i="8"/>
  <c r="L770" i="8"/>
  <c r="AQ768" i="8"/>
  <c r="AP768" i="8"/>
  <c r="AO768" i="8"/>
  <c r="AN768" i="8"/>
  <c r="AM768" i="8"/>
  <c r="AL768" i="8"/>
  <c r="AK768" i="8"/>
  <c r="AJ768" i="8"/>
  <c r="AI768" i="8"/>
  <c r="DD768" i="8" s="1"/>
  <c r="AH768" i="8"/>
  <c r="CU768" i="8" s="1"/>
  <c r="AG768" i="8"/>
  <c r="AF768" i="8"/>
  <c r="L768" i="8"/>
  <c r="AQ767" i="8"/>
  <c r="AP767" i="8"/>
  <c r="AO767" i="8"/>
  <c r="AN767" i="8"/>
  <c r="AM767" i="8"/>
  <c r="AL767" i="8"/>
  <c r="AK767" i="8"/>
  <c r="AJ767" i="8"/>
  <c r="AI767" i="8"/>
  <c r="DD767" i="8" s="1"/>
  <c r="AH767" i="8"/>
  <c r="CU767" i="8" s="1"/>
  <c r="AG767" i="8"/>
  <c r="AF767" i="8"/>
  <c r="L767" i="8"/>
  <c r="AQ766" i="8"/>
  <c r="AP766" i="8"/>
  <c r="AO766" i="8"/>
  <c r="AN766" i="8"/>
  <c r="AM766" i="8"/>
  <c r="AL766" i="8"/>
  <c r="AK766" i="8"/>
  <c r="AJ766" i="8"/>
  <c r="AI766" i="8"/>
  <c r="DD766" i="8" s="1"/>
  <c r="AH766" i="8"/>
  <c r="CU766" i="8" s="1"/>
  <c r="CZ766" i="8" s="1"/>
  <c r="AG766" i="8"/>
  <c r="AF766" i="8"/>
  <c r="L766" i="8"/>
  <c r="AQ765" i="8"/>
  <c r="AP765" i="8"/>
  <c r="AO765" i="8"/>
  <c r="AN765" i="8"/>
  <c r="AM765" i="8"/>
  <c r="AL765" i="8"/>
  <c r="AK765" i="8"/>
  <c r="AJ765" i="8"/>
  <c r="AI765" i="8"/>
  <c r="DD765" i="8" s="1"/>
  <c r="AH765" i="8"/>
  <c r="CU765" i="8" s="1"/>
  <c r="AG765" i="8"/>
  <c r="AF765" i="8"/>
  <c r="L765" i="8"/>
  <c r="AQ764" i="8"/>
  <c r="AP764" i="8"/>
  <c r="AO764" i="8"/>
  <c r="AN764" i="8"/>
  <c r="AM764" i="8"/>
  <c r="AL764" i="8"/>
  <c r="AK764" i="8"/>
  <c r="AJ764" i="8"/>
  <c r="AI764" i="8"/>
  <c r="DD764" i="8" s="1"/>
  <c r="AH764" i="8"/>
  <c r="CU764" i="8" s="1"/>
  <c r="AG764" i="8"/>
  <c r="AF764" i="8"/>
  <c r="L764" i="8"/>
  <c r="AQ763" i="8"/>
  <c r="AP763" i="8"/>
  <c r="AO763" i="8"/>
  <c r="AN763" i="8"/>
  <c r="AM763" i="8"/>
  <c r="AL763" i="8"/>
  <c r="AK763" i="8"/>
  <c r="AJ763" i="8"/>
  <c r="AI763" i="8"/>
  <c r="DD763" i="8" s="1"/>
  <c r="AH763" i="8"/>
  <c r="CU763" i="8" s="1"/>
  <c r="CZ763" i="8" s="1"/>
  <c r="AG763" i="8"/>
  <c r="AF763" i="8"/>
  <c r="L763" i="8"/>
  <c r="AQ762" i="8"/>
  <c r="AP762" i="8"/>
  <c r="AO762" i="8"/>
  <c r="AN762" i="8"/>
  <c r="AM762" i="8"/>
  <c r="AL762" i="8"/>
  <c r="AK762" i="8"/>
  <c r="AJ762" i="8"/>
  <c r="AI762" i="8"/>
  <c r="DD762" i="8" s="1"/>
  <c r="AH762" i="8"/>
  <c r="AG762" i="8"/>
  <c r="AF762" i="8"/>
  <c r="L762" i="8"/>
  <c r="AQ761" i="8"/>
  <c r="AP761" i="8"/>
  <c r="AO761" i="8"/>
  <c r="AN761" i="8"/>
  <c r="AM761" i="8"/>
  <c r="AL761" i="8"/>
  <c r="AK761" i="8"/>
  <c r="AJ761" i="8"/>
  <c r="AI761" i="8"/>
  <c r="DD761" i="8" s="1"/>
  <c r="AH761" i="8"/>
  <c r="CU761" i="8" s="1"/>
  <c r="AG761" i="8"/>
  <c r="AF761" i="8"/>
  <c r="L761" i="8"/>
  <c r="AQ760" i="8"/>
  <c r="AP760" i="8"/>
  <c r="AO760" i="8"/>
  <c r="AN760" i="8"/>
  <c r="AM760" i="8"/>
  <c r="AL760" i="8"/>
  <c r="AK760" i="8"/>
  <c r="AJ760" i="8"/>
  <c r="AI760" i="8"/>
  <c r="DD760" i="8" s="1"/>
  <c r="AH760" i="8"/>
  <c r="CU760" i="8" s="1"/>
  <c r="AG760" i="8"/>
  <c r="AF760" i="8"/>
  <c r="L760" i="8"/>
  <c r="AQ759" i="8"/>
  <c r="AP759" i="8"/>
  <c r="AO759" i="8"/>
  <c r="AN759" i="8"/>
  <c r="AM759" i="8"/>
  <c r="AL759" i="8"/>
  <c r="AK759" i="8"/>
  <c r="AJ759" i="8"/>
  <c r="AI759" i="8"/>
  <c r="DD759" i="8" s="1"/>
  <c r="AH759" i="8"/>
  <c r="CU759" i="8" s="1"/>
  <c r="AG759" i="8"/>
  <c r="AF759" i="8"/>
  <c r="L759" i="8"/>
  <c r="AQ758" i="8"/>
  <c r="AP758" i="8"/>
  <c r="AO758" i="8"/>
  <c r="AN758" i="8"/>
  <c r="AM758" i="8"/>
  <c r="AL758" i="8"/>
  <c r="AK758" i="8"/>
  <c r="AJ758" i="8"/>
  <c r="AI758" i="8"/>
  <c r="DD758" i="8" s="1"/>
  <c r="AH758" i="8"/>
  <c r="AG758" i="8"/>
  <c r="AF758" i="8"/>
  <c r="L758" i="8"/>
  <c r="AQ757" i="8"/>
  <c r="AP757" i="8"/>
  <c r="AO757" i="8"/>
  <c r="AN757" i="8"/>
  <c r="AM757" i="8"/>
  <c r="AL757" i="8"/>
  <c r="AK757" i="8"/>
  <c r="AJ757" i="8"/>
  <c r="AI757" i="8"/>
  <c r="DD757" i="8" s="1"/>
  <c r="AH757" i="8"/>
  <c r="AG757" i="8"/>
  <c r="AF757" i="8"/>
  <c r="L757" i="8"/>
  <c r="AQ756" i="8"/>
  <c r="AP756" i="8"/>
  <c r="AO756" i="8"/>
  <c r="AN756" i="8"/>
  <c r="AM756" i="8"/>
  <c r="AL756" i="8"/>
  <c r="AK756" i="8"/>
  <c r="AJ756" i="8"/>
  <c r="AI756" i="8"/>
  <c r="DD756" i="8" s="1"/>
  <c r="AH756" i="8"/>
  <c r="CU756" i="8" s="1"/>
  <c r="AG756" i="8"/>
  <c r="AF756" i="8"/>
  <c r="L756" i="8"/>
  <c r="AQ755" i="8"/>
  <c r="AP755" i="8"/>
  <c r="AO755" i="8"/>
  <c r="AN755" i="8"/>
  <c r="AM755" i="8"/>
  <c r="AL755" i="8"/>
  <c r="AK755" i="8"/>
  <c r="AJ755" i="8"/>
  <c r="AI755" i="8"/>
  <c r="DD755" i="8" s="1"/>
  <c r="AH755" i="8"/>
  <c r="CU755" i="8" s="1"/>
  <c r="AG755" i="8"/>
  <c r="AF755" i="8"/>
  <c r="L755" i="8"/>
  <c r="AQ754" i="8"/>
  <c r="AP754" i="8"/>
  <c r="AO754" i="8"/>
  <c r="AN754" i="8"/>
  <c r="AM754" i="8"/>
  <c r="AL754" i="8"/>
  <c r="AK754" i="8"/>
  <c r="AJ754" i="8"/>
  <c r="AI754" i="8"/>
  <c r="DD754" i="8" s="1"/>
  <c r="AH754" i="8"/>
  <c r="CU754" i="8" s="1"/>
  <c r="AG754" i="8"/>
  <c r="AF754" i="8"/>
  <c r="L754" i="8"/>
  <c r="AQ753" i="8"/>
  <c r="AP753" i="8"/>
  <c r="AO753" i="8"/>
  <c r="AN753" i="8"/>
  <c r="AM753" i="8"/>
  <c r="AL753" i="8"/>
  <c r="AK753" i="8"/>
  <c r="AJ753" i="8"/>
  <c r="AI753" i="8"/>
  <c r="DD753" i="8" s="1"/>
  <c r="AH753" i="8"/>
  <c r="CU753" i="8" s="1"/>
  <c r="AG753" i="8"/>
  <c r="AF753" i="8"/>
  <c r="L753" i="8"/>
  <c r="AQ752" i="8"/>
  <c r="AP752" i="8"/>
  <c r="AO752" i="8"/>
  <c r="AN752" i="8"/>
  <c r="AM752" i="8"/>
  <c r="AL752" i="8"/>
  <c r="AK752" i="8"/>
  <c r="AJ752" i="8"/>
  <c r="AI752" i="8"/>
  <c r="DD752" i="8" s="1"/>
  <c r="AH752" i="8"/>
  <c r="CU752" i="8" s="1"/>
  <c r="AG752" i="8"/>
  <c r="AF752" i="8"/>
  <c r="L752" i="8"/>
  <c r="AQ751" i="8"/>
  <c r="AP751" i="8"/>
  <c r="AO751" i="8"/>
  <c r="AN751" i="8"/>
  <c r="AM751" i="8"/>
  <c r="AL751" i="8"/>
  <c r="AK751" i="8"/>
  <c r="AJ751" i="8"/>
  <c r="AI751" i="8"/>
  <c r="DD751" i="8" s="1"/>
  <c r="AH751" i="8"/>
  <c r="CU751" i="8" s="1"/>
  <c r="AG751" i="8"/>
  <c r="AF751" i="8"/>
  <c r="L751" i="8"/>
  <c r="AQ750" i="8"/>
  <c r="AP750" i="8"/>
  <c r="AO750" i="8"/>
  <c r="AN750" i="8"/>
  <c r="AM750" i="8"/>
  <c r="AL750" i="8"/>
  <c r="AK750" i="8"/>
  <c r="AJ750" i="8"/>
  <c r="AI750" i="8"/>
  <c r="DD750" i="8" s="1"/>
  <c r="AH750" i="8"/>
  <c r="CU750" i="8" s="1"/>
  <c r="AG750" i="8"/>
  <c r="AF750" i="8"/>
  <c r="L750" i="8"/>
  <c r="AQ749" i="8"/>
  <c r="AP749" i="8"/>
  <c r="AO749" i="8"/>
  <c r="AN749" i="8"/>
  <c r="AM749" i="8"/>
  <c r="AL749" i="8"/>
  <c r="AK749" i="8"/>
  <c r="AJ749" i="8"/>
  <c r="AI749" i="8"/>
  <c r="DD749" i="8" s="1"/>
  <c r="AH749" i="8"/>
  <c r="CU749" i="8" s="1"/>
  <c r="AG749" i="8"/>
  <c r="AF749" i="8"/>
  <c r="L749" i="8"/>
  <c r="AQ748" i="8"/>
  <c r="AP748" i="8"/>
  <c r="AO748" i="8"/>
  <c r="AN748" i="8"/>
  <c r="AM748" i="8"/>
  <c r="AL748" i="8"/>
  <c r="AK748" i="8"/>
  <c r="AJ748" i="8"/>
  <c r="AI748" i="8"/>
  <c r="DD748" i="8" s="1"/>
  <c r="AH748" i="8"/>
  <c r="CU748" i="8" s="1"/>
  <c r="AG748" i="8"/>
  <c r="AF748" i="8"/>
  <c r="L748" i="8"/>
  <c r="AQ747" i="8"/>
  <c r="AP747" i="8"/>
  <c r="AO747" i="8"/>
  <c r="AN747" i="8"/>
  <c r="AM747" i="8"/>
  <c r="AL747" i="8"/>
  <c r="AK747" i="8"/>
  <c r="AJ747" i="8"/>
  <c r="AI747" i="8"/>
  <c r="DD747" i="8" s="1"/>
  <c r="AH747" i="8"/>
  <c r="CU747" i="8" s="1"/>
  <c r="AG747" i="8"/>
  <c r="AF747" i="8"/>
  <c r="L747" i="8"/>
  <c r="AQ746" i="8"/>
  <c r="AP746" i="8"/>
  <c r="AO746" i="8"/>
  <c r="AN746" i="8"/>
  <c r="AM746" i="8"/>
  <c r="AL746" i="8"/>
  <c r="AK746" i="8"/>
  <c r="AJ746" i="8"/>
  <c r="AI746" i="8"/>
  <c r="DD746" i="8" s="1"/>
  <c r="AH746" i="8"/>
  <c r="CU746" i="8" s="1"/>
  <c r="AG746" i="8"/>
  <c r="AF746" i="8"/>
  <c r="L746" i="8"/>
  <c r="AQ745" i="8"/>
  <c r="AP745" i="8"/>
  <c r="AO745" i="8"/>
  <c r="AN745" i="8"/>
  <c r="AM745" i="8"/>
  <c r="AL745" i="8"/>
  <c r="AK745" i="8"/>
  <c r="AJ745" i="8"/>
  <c r="AI745" i="8"/>
  <c r="DD745" i="8" s="1"/>
  <c r="AH745" i="8"/>
  <c r="CU745" i="8" s="1"/>
  <c r="AG745" i="8"/>
  <c r="AF745" i="8"/>
  <c r="L745" i="8"/>
  <c r="AQ744" i="8"/>
  <c r="AP744" i="8"/>
  <c r="AO744" i="8"/>
  <c r="AN744" i="8"/>
  <c r="AM744" i="8"/>
  <c r="AL744" i="8"/>
  <c r="AK744" i="8"/>
  <c r="AJ744" i="8"/>
  <c r="AI744" i="8"/>
  <c r="DD744" i="8" s="1"/>
  <c r="AH744" i="8"/>
  <c r="CU744" i="8" s="1"/>
  <c r="AG744" i="8"/>
  <c r="AF744" i="8"/>
  <c r="AE744" i="8"/>
  <c r="L744" i="8"/>
  <c r="AQ743" i="8"/>
  <c r="AP743" i="8"/>
  <c r="AO743" i="8"/>
  <c r="AN743" i="8"/>
  <c r="AM743" i="8"/>
  <c r="AL743" i="8"/>
  <c r="AK743" i="8"/>
  <c r="AJ743" i="8"/>
  <c r="AI743" i="8"/>
  <c r="DD743" i="8" s="1"/>
  <c r="AH743" i="8"/>
  <c r="CU743" i="8" s="1"/>
  <c r="AG743" i="8"/>
  <c r="AF743" i="8"/>
  <c r="L743" i="8"/>
  <c r="AQ742" i="8"/>
  <c r="AP742" i="8"/>
  <c r="AO742" i="8"/>
  <c r="AN742" i="8"/>
  <c r="AM742" i="8"/>
  <c r="AL742" i="8"/>
  <c r="AK742" i="8"/>
  <c r="AJ742" i="8"/>
  <c r="AI742" i="8"/>
  <c r="DD742" i="8" s="1"/>
  <c r="AH742" i="8"/>
  <c r="CU742" i="8" s="1"/>
  <c r="AG742" i="8"/>
  <c r="AF742" i="8"/>
  <c r="L742" i="8"/>
  <c r="AQ741" i="8"/>
  <c r="AP741" i="8"/>
  <c r="AO741" i="8"/>
  <c r="AN741" i="8"/>
  <c r="AM741" i="8"/>
  <c r="AL741" i="8"/>
  <c r="AK741" i="8"/>
  <c r="AJ741" i="8"/>
  <c r="AI741" i="8"/>
  <c r="DD741" i="8" s="1"/>
  <c r="AH741" i="8"/>
  <c r="CU741" i="8" s="1"/>
  <c r="AG741" i="8"/>
  <c r="AF741" i="8"/>
  <c r="L741" i="8"/>
  <c r="AQ740" i="8"/>
  <c r="AP740" i="8"/>
  <c r="AO740" i="8"/>
  <c r="AN740" i="8"/>
  <c r="AM740" i="8"/>
  <c r="AL740" i="8"/>
  <c r="AK740" i="8"/>
  <c r="AJ740" i="8"/>
  <c r="AI740" i="8"/>
  <c r="DD740" i="8" s="1"/>
  <c r="AH740" i="8"/>
  <c r="AG740" i="8"/>
  <c r="AF740" i="8"/>
  <c r="L740" i="8"/>
  <c r="AQ738" i="8"/>
  <c r="AP738" i="8"/>
  <c r="AO738" i="8"/>
  <c r="AN738" i="8"/>
  <c r="AM738" i="8"/>
  <c r="AL738" i="8"/>
  <c r="AK738" i="8"/>
  <c r="AJ738" i="8"/>
  <c r="AI738" i="8"/>
  <c r="DD738" i="8" s="1"/>
  <c r="AH738" i="8"/>
  <c r="AG738" i="8"/>
  <c r="AF738" i="8"/>
  <c r="L738" i="8"/>
  <c r="AQ737" i="8"/>
  <c r="AP737" i="8"/>
  <c r="AO737" i="8"/>
  <c r="AN737" i="8"/>
  <c r="AM737" i="8"/>
  <c r="AL737" i="8"/>
  <c r="AK737" i="8"/>
  <c r="AJ737" i="8"/>
  <c r="AI737" i="8"/>
  <c r="DD737" i="8" s="1"/>
  <c r="AH737" i="8"/>
  <c r="AG737" i="8"/>
  <c r="AF737" i="8"/>
  <c r="L737" i="8"/>
  <c r="AQ739" i="8"/>
  <c r="AP739" i="8"/>
  <c r="AO739" i="8"/>
  <c r="AN739" i="8"/>
  <c r="AM739" i="8"/>
  <c r="AL739" i="8"/>
  <c r="AK739" i="8"/>
  <c r="AJ739" i="8"/>
  <c r="AI739" i="8"/>
  <c r="DD739" i="8" s="1"/>
  <c r="AH739" i="8"/>
  <c r="AG739" i="8"/>
  <c r="AF739" i="8"/>
  <c r="L739" i="8"/>
  <c r="AQ736" i="8"/>
  <c r="AP736" i="8"/>
  <c r="AO736" i="8"/>
  <c r="AN736" i="8"/>
  <c r="AM736" i="8"/>
  <c r="AL736" i="8"/>
  <c r="AK736" i="8"/>
  <c r="AJ736" i="8"/>
  <c r="AI736" i="8"/>
  <c r="DD736" i="8" s="1"/>
  <c r="AH736" i="8"/>
  <c r="AG736" i="8"/>
  <c r="AF736" i="8"/>
  <c r="L736" i="8"/>
  <c r="AQ735" i="8"/>
  <c r="AP735" i="8"/>
  <c r="AO735" i="8"/>
  <c r="AN735" i="8"/>
  <c r="AM735" i="8"/>
  <c r="AL735" i="8"/>
  <c r="AK735" i="8"/>
  <c r="AJ735" i="8"/>
  <c r="AI735" i="8"/>
  <c r="AH735" i="8"/>
  <c r="AG735" i="8"/>
  <c r="AF735" i="8"/>
  <c r="L735" i="8"/>
  <c r="AQ734" i="8"/>
  <c r="AP734" i="8"/>
  <c r="AO734" i="8"/>
  <c r="AN734" i="8"/>
  <c r="AM734" i="8"/>
  <c r="AL734" i="8"/>
  <c r="AK734" i="8"/>
  <c r="AJ734" i="8"/>
  <c r="AI734" i="8"/>
  <c r="DD734" i="8" s="1"/>
  <c r="AH734" i="8"/>
  <c r="AG734" i="8"/>
  <c r="AF734" i="8"/>
  <c r="L734" i="8"/>
  <c r="AQ733" i="8"/>
  <c r="AP733" i="8"/>
  <c r="AO733" i="8"/>
  <c r="AN733" i="8"/>
  <c r="AM733" i="8"/>
  <c r="AL733" i="8"/>
  <c r="AK733" i="8"/>
  <c r="AJ733" i="8"/>
  <c r="AI733" i="8"/>
  <c r="DD733" i="8" s="1"/>
  <c r="AH733" i="8"/>
  <c r="CU733" i="8" s="1"/>
  <c r="AG733" i="8"/>
  <c r="AF733" i="8"/>
  <c r="L733" i="8"/>
  <c r="AQ732" i="8"/>
  <c r="AP732" i="8"/>
  <c r="AO732" i="8"/>
  <c r="AN732" i="8"/>
  <c r="AM732" i="8"/>
  <c r="AL732" i="8"/>
  <c r="AK732" i="8"/>
  <c r="AJ732" i="8"/>
  <c r="AI732" i="8"/>
  <c r="DD732" i="8" s="1"/>
  <c r="AH732" i="8"/>
  <c r="AG732" i="8"/>
  <c r="AF732" i="8"/>
  <c r="L732" i="8"/>
  <c r="AQ731" i="8"/>
  <c r="AP731" i="8"/>
  <c r="AO731" i="8"/>
  <c r="AN731" i="8"/>
  <c r="AM731" i="8"/>
  <c r="AL731" i="8"/>
  <c r="AK731" i="8"/>
  <c r="AJ731" i="8"/>
  <c r="AI731" i="8"/>
  <c r="DD731" i="8" s="1"/>
  <c r="AH731" i="8"/>
  <c r="AG731" i="8"/>
  <c r="AF731" i="8"/>
  <c r="L731" i="8"/>
  <c r="AQ730" i="8"/>
  <c r="AP730" i="8"/>
  <c r="AO730" i="8"/>
  <c r="AN730" i="8"/>
  <c r="AM730" i="8"/>
  <c r="AL730" i="8"/>
  <c r="AK730" i="8"/>
  <c r="AJ730" i="8"/>
  <c r="AI730" i="8"/>
  <c r="DD730" i="8" s="1"/>
  <c r="AH730" i="8"/>
  <c r="AG730" i="8"/>
  <c r="AF730" i="8"/>
  <c r="L730" i="8"/>
  <c r="AQ729" i="8"/>
  <c r="AP729" i="8"/>
  <c r="AO729" i="8"/>
  <c r="AN729" i="8"/>
  <c r="AM729" i="8"/>
  <c r="AL729" i="8"/>
  <c r="AK729" i="8"/>
  <c r="AJ729" i="8"/>
  <c r="AI729" i="8"/>
  <c r="AH729" i="8"/>
  <c r="AG729" i="8"/>
  <c r="AF729" i="8"/>
  <c r="L729" i="8"/>
  <c r="AQ728" i="8"/>
  <c r="AP728" i="8"/>
  <c r="AO728" i="8"/>
  <c r="AN728" i="8"/>
  <c r="AM728" i="8"/>
  <c r="AL728" i="8"/>
  <c r="AK728" i="8"/>
  <c r="AJ728" i="8"/>
  <c r="AI728" i="8"/>
  <c r="DD728" i="8" s="1"/>
  <c r="AH728" i="8"/>
  <c r="AG728" i="8"/>
  <c r="AF728" i="8"/>
  <c r="L728" i="8"/>
  <c r="AF727" i="8"/>
  <c r="AG727" i="8"/>
  <c r="AH727" i="8"/>
  <c r="DD727" i="8"/>
  <c r="AJ727" i="8"/>
  <c r="AK727" i="8"/>
  <c r="AL727" i="8"/>
  <c r="AM727" i="8"/>
  <c r="AN727" i="8"/>
  <c r="AO727" i="8"/>
  <c r="AP727" i="8"/>
  <c r="AQ727" i="8"/>
  <c r="AI726" i="8"/>
  <c r="DD726" i="8" s="1"/>
  <c r="AE726" i="8"/>
  <c r="AR1551" i="8" l="1"/>
  <c r="AR944" i="8"/>
  <c r="DX1632" i="8"/>
  <c r="CU1565" i="8"/>
  <c r="CZ1565" i="8" s="1"/>
  <c r="DD1490" i="8"/>
  <c r="DD1505" i="8"/>
  <c r="AR1505" i="8"/>
  <c r="DA1004" i="8"/>
  <c r="CZ1004" i="8"/>
  <c r="CZ1074" i="8"/>
  <c r="DA1074" i="8"/>
  <c r="DA996" i="8"/>
  <c r="CZ996" i="8"/>
  <c r="DA993" i="8"/>
  <c r="CZ993" i="8"/>
  <c r="DA991" i="8"/>
  <c r="CZ991" i="8"/>
  <c r="DA988" i="8"/>
  <c r="CZ988" i="8"/>
  <c r="DA1035" i="8"/>
  <c r="CZ1035" i="8"/>
  <c r="DA1036" i="8"/>
  <c r="CZ1036" i="8"/>
  <c r="DA1032" i="8"/>
  <c r="CZ1032" i="8"/>
  <c r="DA1033" i="8"/>
  <c r="CZ1033" i="8"/>
  <c r="DA1027" i="8"/>
  <c r="CZ1027" i="8"/>
  <c r="DA1031" i="8"/>
  <c r="CZ1031" i="8"/>
  <c r="DA943" i="8"/>
  <c r="CZ943" i="8"/>
  <c r="DA944" i="8"/>
  <c r="CZ944" i="8"/>
  <c r="DA945" i="8"/>
  <c r="CZ945" i="8"/>
  <c r="DA947" i="8"/>
  <c r="CZ947" i="8"/>
  <c r="DA948" i="8"/>
  <c r="CZ948" i="8"/>
  <c r="DA950" i="8"/>
  <c r="CZ950" i="8"/>
  <c r="DA939" i="8"/>
  <c r="CZ939" i="8"/>
  <c r="CZ1075" i="8"/>
  <c r="DA1075" i="8"/>
  <c r="DA1076" i="8"/>
  <c r="CZ1076" i="8"/>
  <c r="CU824" i="8"/>
  <c r="CZ824" i="8" s="1"/>
  <c r="DA829" i="8"/>
  <c r="CZ829" i="8"/>
  <c r="CZ830" i="8"/>
  <c r="DA830" i="8"/>
  <c r="DA803" i="8"/>
  <c r="CZ803" i="8"/>
  <c r="DA804" i="8"/>
  <c r="CZ804" i="8"/>
  <c r="CU815" i="8"/>
  <c r="CZ815" i="8" s="1"/>
  <c r="DA746" i="8"/>
  <c r="CZ746" i="8"/>
  <c r="CZ749" i="8"/>
  <c r="DA749" i="8"/>
  <c r="DA759" i="8"/>
  <c r="CZ759" i="8"/>
  <c r="DA760" i="8"/>
  <c r="CZ760" i="8"/>
  <c r="DA761" i="8"/>
  <c r="CZ761" i="8"/>
  <c r="DA816" i="8"/>
  <c r="CZ816" i="8"/>
  <c r="DA930" i="8"/>
  <c r="CZ930" i="8"/>
  <c r="DA932" i="8"/>
  <c r="CZ932" i="8"/>
  <c r="DA934" i="8"/>
  <c r="CZ934" i="8"/>
  <c r="DA1553" i="8"/>
  <c r="CZ1553" i="8"/>
  <c r="CZ1555" i="8"/>
  <c r="DA1555" i="8"/>
  <c r="DA1558" i="8"/>
  <c r="CZ1558" i="8"/>
  <c r="DA1591" i="8"/>
  <c r="CZ1591" i="8"/>
  <c r="DA1589" i="8"/>
  <c r="CZ1589" i="8"/>
  <c r="DA912" i="8"/>
  <c r="CZ912" i="8"/>
  <c r="DA914" i="8"/>
  <c r="CZ914" i="8"/>
  <c r="DA910" i="8"/>
  <c r="CZ910" i="8"/>
  <c r="DA908" i="8"/>
  <c r="CZ908" i="8"/>
  <c r="DA904" i="8"/>
  <c r="CZ904" i="8"/>
  <c r="DA903" i="8"/>
  <c r="CZ903" i="8"/>
  <c r="DA901" i="8"/>
  <c r="CZ901" i="8"/>
  <c r="DA878" i="8"/>
  <c r="CZ878" i="8"/>
  <c r="DA880" i="8"/>
  <c r="CZ880" i="8"/>
  <c r="DA889" i="8"/>
  <c r="CZ889" i="8"/>
  <c r="DA893" i="8"/>
  <c r="CZ893" i="8"/>
  <c r="DA899" i="8"/>
  <c r="CZ899" i="8"/>
  <c r="DA900" i="8"/>
  <c r="CZ900" i="8"/>
  <c r="DA918" i="8"/>
  <c r="CZ918" i="8"/>
  <c r="DA937" i="8"/>
  <c r="CZ937" i="8"/>
  <c r="DA1588" i="8"/>
  <c r="CZ1588" i="8"/>
  <c r="DA1592" i="8"/>
  <c r="CZ1592" i="8"/>
  <c r="DA1627" i="8"/>
  <c r="CZ1627" i="8"/>
  <c r="DA1628" i="8"/>
  <c r="CZ1628" i="8"/>
  <c r="DA1629" i="8"/>
  <c r="CZ1629" i="8"/>
  <c r="DA812" i="8"/>
  <c r="CZ812" i="8"/>
  <c r="DA813" i="8"/>
  <c r="CZ813" i="8"/>
  <c r="DA814" i="8"/>
  <c r="CZ814" i="8"/>
  <c r="DA821" i="8"/>
  <c r="CZ821" i="8"/>
  <c r="DA843" i="8"/>
  <c r="CZ843" i="8"/>
  <c r="DA848" i="8"/>
  <c r="CZ848" i="8"/>
  <c r="DA850" i="8"/>
  <c r="CZ850" i="8"/>
  <c r="DA852" i="8"/>
  <c r="CZ852" i="8"/>
  <c r="CI861" i="8"/>
  <c r="CH861" i="8"/>
  <c r="DA861" i="8"/>
  <c r="CZ861" i="8"/>
  <c r="DA881" i="8"/>
  <c r="CZ881" i="8"/>
  <c r="DA882" i="8"/>
  <c r="CZ882" i="8"/>
  <c r="DA883" i="8"/>
  <c r="CZ883" i="8"/>
  <c r="DA885" i="8"/>
  <c r="CZ885" i="8"/>
  <c r="DA1563" i="8"/>
  <c r="CZ1563" i="8"/>
  <c r="DA1566" i="8"/>
  <c r="CZ1566" i="8"/>
  <c r="DA1625" i="8"/>
  <c r="CZ1625" i="8"/>
  <c r="DA778" i="8"/>
  <c r="CZ778" i="8"/>
  <c r="DA779" i="8"/>
  <c r="CZ779" i="8"/>
  <c r="DA780" i="8"/>
  <c r="CZ780" i="8"/>
  <c r="DA783" i="8"/>
  <c r="CZ783" i="8"/>
  <c r="DA785" i="8"/>
  <c r="CZ785" i="8"/>
  <c r="DA791" i="8"/>
  <c r="CZ791" i="8"/>
  <c r="DA793" i="8"/>
  <c r="CZ793" i="8"/>
  <c r="DA796" i="8"/>
  <c r="CZ796" i="8"/>
  <c r="DA797" i="8"/>
  <c r="CZ797" i="8"/>
  <c r="DA799" i="8"/>
  <c r="CZ799" i="8"/>
  <c r="DA801" i="8"/>
  <c r="CZ801" i="8"/>
  <c r="DA805" i="8"/>
  <c r="CZ805" i="8"/>
  <c r="DA806" i="8"/>
  <c r="CZ806" i="8"/>
  <c r="DA808" i="8"/>
  <c r="CZ808" i="8"/>
  <c r="DA770" i="8"/>
  <c r="DA771" i="8"/>
  <c r="DA774" i="8"/>
  <c r="CZ774" i="8"/>
  <c r="DA775" i="8"/>
  <c r="CZ775" i="8"/>
  <c r="DA776" i="8"/>
  <c r="CZ776" i="8"/>
  <c r="DA777" i="8"/>
  <c r="CZ777" i="8"/>
  <c r="DA768" i="8"/>
  <c r="CZ768" i="8"/>
  <c r="DA754" i="8"/>
  <c r="CZ754" i="8"/>
  <c r="DA755" i="8"/>
  <c r="CZ755" i="8"/>
  <c r="DA756" i="8"/>
  <c r="CZ756" i="8"/>
  <c r="DA764" i="8"/>
  <c r="CZ764" i="8"/>
  <c r="DA767" i="8"/>
  <c r="CZ767" i="8"/>
  <c r="DA917" i="8"/>
  <c r="CZ917" i="8"/>
  <c r="DA929" i="8"/>
  <c r="CZ929" i="8"/>
  <c r="DA926" i="8"/>
  <c r="CZ926" i="8"/>
  <c r="DA747" i="8"/>
  <c r="CZ747" i="8"/>
  <c r="DA751" i="8"/>
  <c r="CZ751" i="8"/>
  <c r="DA752" i="8"/>
  <c r="CZ752" i="8"/>
  <c r="DA753" i="8"/>
  <c r="CZ753" i="8"/>
  <c r="DA864" i="8"/>
  <c r="CZ864" i="8"/>
  <c r="DA871" i="8"/>
  <c r="CZ871" i="8"/>
  <c r="CZ874" i="8"/>
  <c r="DA874" i="8"/>
  <c r="CZ875" i="8"/>
  <c r="DA875" i="8"/>
  <c r="DA923" i="8"/>
  <c r="CZ923" i="8"/>
  <c r="DA924" i="8"/>
  <c r="CZ924" i="8"/>
  <c r="DA925" i="8"/>
  <c r="CZ925" i="8"/>
  <c r="DA935" i="8"/>
  <c r="CZ935" i="8"/>
  <c r="DA863" i="8"/>
  <c r="CZ863" i="8"/>
  <c r="DA866" i="8"/>
  <c r="CZ866" i="8"/>
  <c r="DA867" i="8"/>
  <c r="DA868" i="8"/>
  <c r="DA742" i="8"/>
  <c r="CZ742" i="8"/>
  <c r="DA1554" i="8"/>
  <c r="CZ1554" i="8"/>
  <c r="CW1250" i="8"/>
  <c r="CU1250" i="8"/>
  <c r="AR728" i="8"/>
  <c r="DU728" i="8" s="1"/>
  <c r="AR910" i="8"/>
  <c r="DU910" i="8" s="1"/>
  <c r="AR1064" i="8"/>
  <c r="DU1064" i="8" s="1"/>
  <c r="DU1138" i="8"/>
  <c r="AR1146" i="8"/>
  <c r="DU1146" i="8" s="1"/>
  <c r="AR908" i="8"/>
  <c r="DU908" i="8" s="1"/>
  <c r="AR1018" i="8"/>
  <c r="DU1018" i="8" s="1"/>
  <c r="AR1603" i="8"/>
  <c r="DU1603" i="8" s="1"/>
  <c r="DU1607" i="8"/>
  <c r="DU1609" i="8"/>
  <c r="DU1615" i="8"/>
  <c r="DU1617" i="8"/>
  <c r="AR1622" i="8"/>
  <c r="DU1622" i="8" s="1"/>
  <c r="AR1624" i="8"/>
  <c r="DU1624" i="8" s="1"/>
  <c r="AR1630" i="8"/>
  <c r="DU1630" i="8" s="1"/>
  <c r="AR1020" i="8"/>
  <c r="DU1020" i="8" s="1"/>
  <c r="AR735" i="8"/>
  <c r="DU735" i="8" s="1"/>
  <c r="AR743" i="8"/>
  <c r="DU743" i="8" s="1"/>
  <c r="AR751" i="8"/>
  <c r="DU751" i="8" s="1"/>
  <c r="DU759" i="8"/>
  <c r="AR767" i="8"/>
  <c r="DU767" i="8" s="1"/>
  <c r="AR777" i="8"/>
  <c r="AR793" i="8"/>
  <c r="DU793" i="8" s="1"/>
  <c r="AR801" i="8"/>
  <c r="DU801" i="8" s="1"/>
  <c r="AR809" i="8"/>
  <c r="DU809" i="8" s="1"/>
  <c r="AR817" i="8"/>
  <c r="DU817" i="8" s="1"/>
  <c r="AR825" i="8"/>
  <c r="DU825" i="8" s="1"/>
  <c r="DU833" i="8"/>
  <c r="AR840" i="8"/>
  <c r="DU840" i="8" s="1"/>
  <c r="AR849" i="8"/>
  <c r="DU849" i="8" s="1"/>
  <c r="AR857" i="8"/>
  <c r="DU857" i="8" s="1"/>
  <c r="AR865" i="8"/>
  <c r="DU865" i="8" s="1"/>
  <c r="DU873" i="8"/>
  <c r="AR881" i="8"/>
  <c r="DU881" i="8" s="1"/>
  <c r="AR892" i="8"/>
  <c r="DU892" i="8" s="1"/>
  <c r="AR900" i="8"/>
  <c r="DU900" i="8" s="1"/>
  <c r="AR922" i="8"/>
  <c r="DU922" i="8" s="1"/>
  <c r="AR964" i="8"/>
  <c r="DU964" i="8" s="1"/>
  <c r="AR975" i="8"/>
  <c r="DU975" i="8" s="1"/>
  <c r="AR984" i="8"/>
  <c r="DU984" i="8" s="1"/>
  <c r="AR1004" i="8"/>
  <c r="DU1004" i="8" s="1"/>
  <c r="AR920" i="8"/>
  <c r="DU920" i="8" s="1"/>
  <c r="AR930" i="8"/>
  <c r="DU930" i="8" s="1"/>
  <c r="AR938" i="8"/>
  <c r="DU938" i="8" s="1"/>
  <c r="AR947" i="8"/>
  <c r="DU947" i="8" s="1"/>
  <c r="AR956" i="8"/>
  <c r="DU956" i="8" s="1"/>
  <c r="AR966" i="8"/>
  <c r="DU966" i="8" s="1"/>
  <c r="AR977" i="8"/>
  <c r="DU977" i="8" s="1"/>
  <c r="AR986" i="8"/>
  <c r="DU986" i="8" s="1"/>
  <c r="DU1008" i="8"/>
  <c r="AR1022" i="8"/>
  <c r="DU1022" i="8" s="1"/>
  <c r="AR1024" i="8"/>
  <c r="DU1024" i="8" s="1"/>
  <c r="AR1035" i="8"/>
  <c r="DU1035" i="8" s="1"/>
  <c r="AR1039" i="8"/>
  <c r="DU1039" i="8" s="1"/>
  <c r="AR1071" i="8"/>
  <c r="DU1071" i="8" s="1"/>
  <c r="AR1075" i="8"/>
  <c r="DU1075" i="8" s="1"/>
  <c r="AR1131" i="8"/>
  <c r="DU1131" i="8" s="1"/>
  <c r="AR1133" i="8"/>
  <c r="DU1133" i="8" s="1"/>
  <c r="AR1139" i="8"/>
  <c r="DU1139" i="8" s="1"/>
  <c r="AR1141" i="8"/>
  <c r="DU1141" i="8" s="1"/>
  <c r="AR1751" i="8"/>
  <c r="DU1751" i="8" s="1"/>
  <c r="AR1150" i="8"/>
  <c r="DU1150" i="8" s="1"/>
  <c r="DU1160" i="8"/>
  <c r="AR1162" i="8"/>
  <c r="DU1162" i="8" s="1"/>
  <c r="DU1171" i="8"/>
  <c r="AR1183" i="8"/>
  <c r="DU1183" i="8" s="1"/>
  <c r="AR1243" i="8"/>
  <c r="DU1243" i="8" s="1"/>
  <c r="DU1551" i="8"/>
  <c r="AR1559" i="8"/>
  <c r="DU1559" i="8" s="1"/>
  <c r="AR1567" i="8"/>
  <c r="DU1567" i="8" s="1"/>
  <c r="AR1582" i="8"/>
  <c r="DU1582" i="8" s="1"/>
  <c r="AR1591" i="8"/>
  <c r="DU1591" i="8" s="1"/>
  <c r="AR1598" i="8"/>
  <c r="DU1598" i="8" s="1"/>
  <c r="DU1610" i="8"/>
  <c r="DU1625" i="8"/>
  <c r="AR868" i="8"/>
  <c r="DU868" i="8" s="1"/>
  <c r="AR896" i="8"/>
  <c r="DU896" i="8" s="1"/>
  <c r="AR907" i="8"/>
  <c r="DU907" i="8" s="1"/>
  <c r="AR914" i="8"/>
  <c r="DU914" i="8" s="1"/>
  <c r="AR730" i="8"/>
  <c r="DU730" i="8" s="1"/>
  <c r="AR732" i="8"/>
  <c r="DU732" i="8" s="1"/>
  <c r="DU737" i="8"/>
  <c r="AR740" i="8"/>
  <c r="DU740" i="8" s="1"/>
  <c r="AR746" i="8"/>
  <c r="DU746" i="8" s="1"/>
  <c r="AR748" i="8"/>
  <c r="DU748" i="8" s="1"/>
  <c r="AR754" i="8"/>
  <c r="DU754" i="8" s="1"/>
  <c r="AR756" i="8"/>
  <c r="DU756" i="8" s="1"/>
  <c r="DU762" i="8"/>
  <c r="AR764" i="8"/>
  <c r="DU764" i="8" s="1"/>
  <c r="AR771" i="8"/>
  <c r="DU771" i="8" s="1"/>
  <c r="AR774" i="8"/>
  <c r="DU774" i="8" s="1"/>
  <c r="AR780" i="8"/>
  <c r="DU780" i="8" s="1"/>
  <c r="AR782" i="8"/>
  <c r="DU782" i="8" s="1"/>
  <c r="AR788" i="8"/>
  <c r="DU788" i="8" s="1"/>
  <c r="AR790" i="8"/>
  <c r="DU790" i="8" s="1"/>
  <c r="AR796" i="8"/>
  <c r="DU796" i="8" s="1"/>
  <c r="AR798" i="8"/>
  <c r="DU798" i="8" s="1"/>
  <c r="AR804" i="8"/>
  <c r="DU804" i="8" s="1"/>
  <c r="AR806" i="8"/>
  <c r="DU806" i="8" s="1"/>
  <c r="AR812" i="8"/>
  <c r="DU812" i="8" s="1"/>
  <c r="AR814" i="8"/>
  <c r="DU814" i="8" s="1"/>
  <c r="AR820" i="8"/>
  <c r="DU820" i="8" s="1"/>
  <c r="AR822" i="8"/>
  <c r="DU822" i="8" s="1"/>
  <c r="AR828" i="8"/>
  <c r="DU828" i="8" s="1"/>
  <c r="AR830" i="8"/>
  <c r="DU830" i="8" s="1"/>
  <c r="AR836" i="8"/>
  <c r="DU836" i="8" s="1"/>
  <c r="AR838" i="8"/>
  <c r="DU838" i="8" s="1"/>
  <c r="AR844" i="8"/>
  <c r="DU844" i="8" s="1"/>
  <c r="AR846" i="8"/>
  <c r="DU846" i="8" s="1"/>
  <c r="AR852" i="8"/>
  <c r="DU852" i="8" s="1"/>
  <c r="AR854" i="8"/>
  <c r="DU854" i="8" s="1"/>
  <c r="AR860" i="8"/>
  <c r="DU860" i="8" s="1"/>
  <c r="AR862" i="8"/>
  <c r="DU862" i="8" s="1"/>
  <c r="AR867" i="8"/>
  <c r="DU867" i="8" s="1"/>
  <c r="AR869" i="8"/>
  <c r="DU869" i="8" s="1"/>
  <c r="AR876" i="8"/>
  <c r="DU876" i="8" s="1"/>
  <c r="AR878" i="8"/>
  <c r="DU878" i="8" s="1"/>
  <c r="AR884" i="8"/>
  <c r="DU884" i="8" s="1"/>
  <c r="AR886" i="8"/>
  <c r="DU886" i="8" s="1"/>
  <c r="AR895" i="8"/>
  <c r="DU895" i="8" s="1"/>
  <c r="AR897" i="8"/>
  <c r="DU897" i="8" s="1"/>
  <c r="AR904" i="8"/>
  <c r="DU904" i="8" s="1"/>
  <c r="AR918" i="8"/>
  <c r="DU918" i="8" s="1"/>
  <c r="AR926" i="8"/>
  <c r="DU926" i="8" s="1"/>
  <c r="AR932" i="8"/>
  <c r="DU932" i="8" s="1"/>
  <c r="AR936" i="8"/>
  <c r="DU936" i="8" s="1"/>
  <c r="AR940" i="8"/>
  <c r="DU940" i="8" s="1"/>
  <c r="DU944" i="8"/>
  <c r="AR950" i="8"/>
  <c r="DU950" i="8" s="1"/>
  <c r="AR959" i="8"/>
  <c r="DU959" i="8" s="1"/>
  <c r="DU971" i="8"/>
  <c r="AR979" i="8"/>
  <c r="DU979" i="8" s="1"/>
  <c r="AR988" i="8"/>
  <c r="DU988" i="8" s="1"/>
  <c r="AR1013" i="8"/>
  <c r="DU1013" i="8" s="1"/>
  <c r="AR1136" i="8"/>
  <c r="DU1136" i="8" s="1"/>
  <c r="AR1144" i="8"/>
  <c r="DU1144" i="8" s="1"/>
  <c r="AR1157" i="8"/>
  <c r="DU1157" i="8" s="1"/>
  <c r="AR1165" i="8"/>
  <c r="DU1165" i="8" s="1"/>
  <c r="AR1176" i="8"/>
  <c r="DU1176" i="8" s="1"/>
  <c r="DU1189" i="8"/>
  <c r="AR1209" i="8"/>
  <c r="DU1209" i="8" s="1"/>
  <c r="AR1246" i="8"/>
  <c r="DU1246" i="8" s="1"/>
  <c r="AR1528" i="8"/>
  <c r="DU1528" i="8" s="1"/>
  <c r="DU1554" i="8"/>
  <c r="AR1562" i="8"/>
  <c r="DU1562" i="8" s="1"/>
  <c r="AR1570" i="8"/>
  <c r="DU1570" i="8" s="1"/>
  <c r="AR1585" i="8"/>
  <c r="DU1585" i="8" s="1"/>
  <c r="AR1594" i="8"/>
  <c r="DU1594" i="8" s="1"/>
  <c r="DU1601" i="8"/>
  <c r="AR1629" i="8"/>
  <c r="DU1629" i="8" s="1"/>
  <c r="AR1033" i="8"/>
  <c r="DU1033" i="8" s="1"/>
  <c r="DU731" i="8"/>
  <c r="AR738" i="8"/>
  <c r="DU738" i="8" s="1"/>
  <c r="AR747" i="8"/>
  <c r="DU747" i="8" s="1"/>
  <c r="AR755" i="8"/>
  <c r="DU755" i="8" s="1"/>
  <c r="AR763" i="8"/>
  <c r="DU763" i="8" s="1"/>
  <c r="AR773" i="8"/>
  <c r="DU773" i="8" s="1"/>
  <c r="AR781" i="8"/>
  <c r="DU781" i="8" s="1"/>
  <c r="AR789" i="8"/>
  <c r="DU789" i="8" s="1"/>
  <c r="AR797" i="8"/>
  <c r="DU797" i="8" s="1"/>
  <c r="AR805" i="8"/>
  <c r="DU805" i="8" s="1"/>
  <c r="AR813" i="8"/>
  <c r="DU813" i="8" s="1"/>
  <c r="AR821" i="8"/>
  <c r="DU821" i="8" s="1"/>
  <c r="AR829" i="8"/>
  <c r="DU829" i="8" s="1"/>
  <c r="AR837" i="8"/>
  <c r="DU837" i="8" s="1"/>
  <c r="AR845" i="8"/>
  <c r="DU845" i="8" s="1"/>
  <c r="AR853" i="8"/>
  <c r="DU853" i="8" s="1"/>
  <c r="AR861" i="8"/>
  <c r="DU861" i="8" s="1"/>
  <c r="AR917" i="8"/>
  <c r="DU917" i="8" s="1"/>
  <c r="AR919" i="8"/>
  <c r="DU919" i="8" s="1"/>
  <c r="AR925" i="8"/>
  <c r="DU925" i="8" s="1"/>
  <c r="AR929" i="8"/>
  <c r="DU929" i="8" s="1"/>
  <c r="AR935" i="8"/>
  <c r="DU935" i="8" s="1"/>
  <c r="AR937" i="8"/>
  <c r="DU937" i="8" s="1"/>
  <c r="AR943" i="8"/>
  <c r="DU943" i="8" s="1"/>
  <c r="AR945" i="8"/>
  <c r="DU945" i="8" s="1"/>
  <c r="AR953" i="8"/>
  <c r="DU953" i="8" s="1"/>
  <c r="AR954" i="8"/>
  <c r="DU954" i="8" s="1"/>
  <c r="AR963" i="8"/>
  <c r="DU963" i="8" s="1"/>
  <c r="AR965" i="8"/>
  <c r="DU965" i="8" s="1"/>
  <c r="AR974" i="8"/>
  <c r="DU974" i="8" s="1"/>
  <c r="AR976" i="8"/>
  <c r="DU976" i="8" s="1"/>
  <c r="AR983" i="8"/>
  <c r="DU983" i="8" s="1"/>
  <c r="AR985" i="8"/>
  <c r="DU985" i="8" s="1"/>
  <c r="AR996" i="8"/>
  <c r="DU996" i="8" s="1"/>
  <c r="DU1006" i="8"/>
  <c r="AR1016" i="8"/>
  <c r="DU1016" i="8" s="1"/>
  <c r="AR1023" i="8"/>
  <c r="DU1023" i="8" s="1"/>
  <c r="AR1031" i="8"/>
  <c r="DU1031" i="8" s="1"/>
  <c r="AR1036" i="8"/>
  <c r="DU1036" i="8" s="1"/>
  <c r="AR1058" i="8"/>
  <c r="DU1058" i="8" s="1"/>
  <c r="AR1074" i="8"/>
  <c r="DU1074" i="8" s="1"/>
  <c r="AR1132" i="8"/>
  <c r="DU1132" i="8" s="1"/>
  <c r="AR1140" i="8"/>
  <c r="DU1140" i="8" s="1"/>
  <c r="AR1148" i="8"/>
  <c r="DU1148" i="8" s="1"/>
  <c r="AR1161" i="8"/>
  <c r="DU1161" i="8" s="1"/>
  <c r="DU1170" i="8"/>
  <c r="AR1182" i="8"/>
  <c r="DU1182" i="8" s="1"/>
  <c r="AR1194" i="8"/>
  <c r="DU1194" i="8" s="1"/>
  <c r="AR1242" i="8"/>
  <c r="DU1242" i="8" s="1"/>
  <c r="DU1550" i="8"/>
  <c r="AR1558" i="8"/>
  <c r="DU1558" i="8" s="1"/>
  <c r="AR1566" i="8"/>
  <c r="DU1566" i="8" s="1"/>
  <c r="DU1578" i="8"/>
  <c r="AR1590" i="8"/>
  <c r="DU1590" i="8" s="1"/>
  <c r="AR1602" i="8"/>
  <c r="DU1602" i="8" s="1"/>
  <c r="DU1605" i="8"/>
  <c r="AR1608" i="8"/>
  <c r="DU1608" i="8" s="1"/>
  <c r="DU1613" i="8"/>
  <c r="AR1616" i="8"/>
  <c r="DU1616" i="8" s="1"/>
  <c r="AR1620" i="8"/>
  <c r="DU1620" i="8" s="1"/>
  <c r="AR1623" i="8"/>
  <c r="DU1623" i="8" s="1"/>
  <c r="DU1628" i="8"/>
  <c r="AR1631" i="8"/>
  <c r="DU1631" i="8" s="1"/>
  <c r="AR733" i="8"/>
  <c r="DU733" i="8" s="1"/>
  <c r="AR741" i="8"/>
  <c r="DU741" i="8" s="1"/>
  <c r="AR749" i="8"/>
  <c r="DU749" i="8" s="1"/>
  <c r="DU757" i="8"/>
  <c r="AR765" i="8"/>
  <c r="DU765" i="8" s="1"/>
  <c r="AR775" i="8"/>
  <c r="DU775" i="8" s="1"/>
  <c r="AR783" i="8"/>
  <c r="DU783" i="8" s="1"/>
  <c r="AR791" i="8"/>
  <c r="DU791" i="8" s="1"/>
  <c r="AR799" i="8"/>
  <c r="DU799" i="8" s="1"/>
  <c r="AR807" i="8"/>
  <c r="DU807" i="8" s="1"/>
  <c r="AR815" i="8"/>
  <c r="DU815" i="8" s="1"/>
  <c r="AR823" i="8"/>
  <c r="DU823" i="8" s="1"/>
  <c r="AR831" i="8"/>
  <c r="DU831" i="8" s="1"/>
  <c r="AR841" i="8"/>
  <c r="DU841" i="8" s="1"/>
  <c r="AR847" i="8"/>
  <c r="DU847" i="8" s="1"/>
  <c r="AR859" i="8"/>
  <c r="DU859" i="8" s="1"/>
  <c r="AR866" i="8"/>
  <c r="DU866" i="8" s="1"/>
  <c r="AR875" i="8"/>
  <c r="DU875" i="8" s="1"/>
  <c r="AR883" i="8"/>
  <c r="DU883" i="8" s="1"/>
  <c r="AR894" i="8"/>
  <c r="DU894" i="8" s="1"/>
  <c r="AR903" i="8"/>
  <c r="DU903" i="8" s="1"/>
  <c r="AR1027" i="8"/>
  <c r="DU1027" i="8" s="1"/>
  <c r="AR1032" i="8"/>
  <c r="DU1032" i="8" s="1"/>
  <c r="AR1059" i="8"/>
  <c r="DU1059" i="8" s="1"/>
  <c r="AR1077" i="8"/>
  <c r="DU1077" i="8" s="1"/>
  <c r="AR1109" i="8"/>
  <c r="DU1109" i="8" s="1"/>
  <c r="AR1135" i="8"/>
  <c r="DU1135" i="8" s="1"/>
  <c r="AR1137" i="8"/>
  <c r="DU1137" i="8" s="1"/>
  <c r="AR1143" i="8"/>
  <c r="DU1143" i="8" s="1"/>
  <c r="DU1145" i="8"/>
  <c r="AR1155" i="8"/>
  <c r="DU1155" i="8" s="1"/>
  <c r="AR1158" i="8"/>
  <c r="DU1158" i="8" s="1"/>
  <c r="AR1164" i="8"/>
  <c r="DU1164" i="8" s="1"/>
  <c r="AR1166" i="8"/>
  <c r="DU1166" i="8" s="1"/>
  <c r="AR1168" i="8"/>
  <c r="DU1168" i="8" s="1"/>
  <c r="AR1177" i="8"/>
  <c r="DU1177" i="8" s="1"/>
  <c r="AR1181" i="8"/>
  <c r="DU1181" i="8" s="1"/>
  <c r="AR1190" i="8"/>
  <c r="DU1190" i="8" s="1"/>
  <c r="DU1193" i="8"/>
  <c r="AR1216" i="8"/>
  <c r="DU1216" i="8" s="1"/>
  <c r="DU1241" i="8"/>
  <c r="AR1247" i="8"/>
  <c r="DU1247" i="8" s="1"/>
  <c r="DU1250" i="8"/>
  <c r="DU1541" i="8"/>
  <c r="AR1548" i="8"/>
  <c r="DU1548" i="8" s="1"/>
  <c r="AR1555" i="8"/>
  <c r="DU1555" i="8" s="1"/>
  <c r="DU1557" i="8"/>
  <c r="AR1563" i="8"/>
  <c r="DU1563" i="8" s="1"/>
  <c r="DU1565" i="8"/>
  <c r="AR1571" i="8"/>
  <c r="DU1571" i="8" s="1"/>
  <c r="AR1573" i="8"/>
  <c r="DU1573" i="8" s="1"/>
  <c r="AR1587" i="8"/>
  <c r="DU1587" i="8" s="1"/>
  <c r="AR1589" i="8"/>
  <c r="DU1589" i="8" s="1"/>
  <c r="AR1595" i="8"/>
  <c r="DU1595" i="8" s="1"/>
  <c r="DU1597" i="8"/>
  <c r="DU1612" i="8"/>
  <c r="AR1619" i="8"/>
  <c r="DU1619" i="8" s="1"/>
  <c r="DU1627" i="8"/>
  <c r="AR877" i="8"/>
  <c r="DU877" i="8" s="1"/>
  <c r="AR885" i="8"/>
  <c r="DU885" i="8" s="1"/>
  <c r="AR729" i="8"/>
  <c r="DU729" i="8" s="1"/>
  <c r="AR739" i="8"/>
  <c r="DU739" i="8" s="1"/>
  <c r="AR745" i="8"/>
  <c r="DU745" i="8" s="1"/>
  <c r="AR753" i="8"/>
  <c r="DU753" i="8" s="1"/>
  <c r="AR761" i="8"/>
  <c r="DU761" i="8" s="1"/>
  <c r="AR770" i="8"/>
  <c r="DU770" i="8" s="1"/>
  <c r="AR779" i="8"/>
  <c r="DU779" i="8" s="1"/>
  <c r="AR787" i="8"/>
  <c r="DU787" i="8" s="1"/>
  <c r="AR795" i="8"/>
  <c r="DU795" i="8" s="1"/>
  <c r="AR803" i="8"/>
  <c r="DU803" i="8" s="1"/>
  <c r="AR811" i="8"/>
  <c r="DU811" i="8" s="1"/>
  <c r="AR819" i="8"/>
  <c r="DU819" i="8" s="1"/>
  <c r="AR827" i="8"/>
  <c r="DU827" i="8" s="1"/>
  <c r="AR835" i="8"/>
  <c r="DU835" i="8" s="1"/>
  <c r="AR843" i="8"/>
  <c r="DU843" i="8" s="1"/>
  <c r="AR851" i="8"/>
  <c r="DU851" i="8" s="1"/>
  <c r="AR916" i="8"/>
  <c r="DU916" i="8" s="1"/>
  <c r="AR924" i="8"/>
  <c r="DU924" i="8" s="1"/>
  <c r="AR934" i="8"/>
  <c r="DU934" i="8" s="1"/>
  <c r="AR942" i="8"/>
  <c r="DU942" i="8" s="1"/>
  <c r="AR952" i="8"/>
  <c r="DU952" i="8" s="1"/>
  <c r="AR961" i="8"/>
  <c r="DU961" i="8" s="1"/>
  <c r="AR973" i="8"/>
  <c r="DU973" i="8" s="1"/>
  <c r="AR981" i="8"/>
  <c r="DU981" i="8" s="1"/>
  <c r="AR993" i="8"/>
  <c r="DU993" i="8" s="1"/>
  <c r="AR1015" i="8"/>
  <c r="DU1015" i="8" s="1"/>
  <c r="DU1604" i="8"/>
  <c r="DU1611" i="8"/>
  <c r="DU1618" i="8"/>
  <c r="AR1626" i="8"/>
  <c r="DU1626" i="8" s="1"/>
  <c r="AR785" i="8"/>
  <c r="DU785" i="8" s="1"/>
  <c r="AR734" i="8"/>
  <c r="DU734" i="8" s="1"/>
  <c r="AR736" i="8"/>
  <c r="DU736" i="8" s="1"/>
  <c r="AR742" i="8"/>
  <c r="DU742" i="8" s="1"/>
  <c r="AR744" i="8"/>
  <c r="DU744" i="8" s="1"/>
  <c r="AR750" i="8"/>
  <c r="DU750" i="8" s="1"/>
  <c r="AR752" i="8"/>
  <c r="DU752" i="8" s="1"/>
  <c r="DU758" i="8"/>
  <c r="AR760" i="8"/>
  <c r="DU760" i="8" s="1"/>
  <c r="AR766" i="8"/>
  <c r="DU766" i="8" s="1"/>
  <c r="AR768" i="8"/>
  <c r="DU768" i="8" s="1"/>
  <c r="AR776" i="8"/>
  <c r="DU776" i="8" s="1"/>
  <c r="AR778" i="8"/>
  <c r="DU778" i="8" s="1"/>
  <c r="AR784" i="8"/>
  <c r="DU784" i="8" s="1"/>
  <c r="AR786" i="8"/>
  <c r="DU786" i="8" s="1"/>
  <c r="AR792" i="8"/>
  <c r="DU792" i="8" s="1"/>
  <c r="AR794" i="8"/>
  <c r="DU794" i="8" s="1"/>
  <c r="AR800" i="8"/>
  <c r="DU800" i="8" s="1"/>
  <c r="AR802" i="8"/>
  <c r="DU802" i="8" s="1"/>
  <c r="AR808" i="8"/>
  <c r="DU808" i="8" s="1"/>
  <c r="AR810" i="8"/>
  <c r="DU810" i="8" s="1"/>
  <c r="AR816" i="8"/>
  <c r="DU816" i="8" s="1"/>
  <c r="AR818" i="8"/>
  <c r="DU818" i="8" s="1"/>
  <c r="AR824" i="8"/>
  <c r="DU824" i="8" s="1"/>
  <c r="AR826" i="8"/>
  <c r="DU826" i="8" s="1"/>
  <c r="AR832" i="8"/>
  <c r="DU832" i="8" s="1"/>
  <c r="AR834" i="8"/>
  <c r="DU834" i="8" s="1"/>
  <c r="AR839" i="8"/>
  <c r="DU839" i="8" s="1"/>
  <c r="AR842" i="8"/>
  <c r="DU842" i="8" s="1"/>
  <c r="AR848" i="8"/>
  <c r="DU848" i="8" s="1"/>
  <c r="AR850" i="8"/>
  <c r="DU850" i="8" s="1"/>
  <c r="AR856" i="8"/>
  <c r="DU856" i="8" s="1"/>
  <c r="AR858" i="8"/>
  <c r="DU858" i="8" s="1"/>
  <c r="AR864" i="8"/>
  <c r="DU864" i="8" s="1"/>
  <c r="AR871" i="8"/>
  <c r="DU871" i="8" s="1"/>
  <c r="AR872" i="8"/>
  <c r="DU872" i="8" s="1"/>
  <c r="AR874" i="8"/>
  <c r="DU874" i="8" s="1"/>
  <c r="AR880" i="8"/>
  <c r="DU880" i="8" s="1"/>
  <c r="AR882" i="8"/>
  <c r="DU882" i="8" s="1"/>
  <c r="AR891" i="8"/>
  <c r="DU891" i="8" s="1"/>
  <c r="AR893" i="8"/>
  <c r="DU893" i="8" s="1"/>
  <c r="AR899" i="8"/>
  <c r="DU899" i="8" s="1"/>
  <c r="AR901" i="8"/>
  <c r="DU901" i="8" s="1"/>
  <c r="DU1026" i="8"/>
  <c r="AR1040" i="8"/>
  <c r="DU1040" i="8" s="1"/>
  <c r="AR1076" i="8"/>
  <c r="DU1076" i="8" s="1"/>
  <c r="DU1134" i="8"/>
  <c r="DU1142" i="8"/>
  <c r="DU1159" i="8"/>
  <c r="DU1167" i="8"/>
  <c r="AR1173" i="8"/>
  <c r="DU1173" i="8" s="1"/>
  <c r="AR1180" i="8"/>
  <c r="DU1180" i="8" s="1"/>
  <c r="AR1187" i="8"/>
  <c r="DU1187" i="8" s="1"/>
  <c r="DU1192" i="8"/>
  <c r="AR1203" i="8"/>
  <c r="DU1203" i="8" s="1"/>
  <c r="AR1238" i="8"/>
  <c r="DU1238" i="8" s="1"/>
  <c r="AR1245" i="8"/>
  <c r="DU1245" i="8" s="1"/>
  <c r="AR1249" i="8"/>
  <c r="DU1249" i="8" s="1"/>
  <c r="DU1505" i="8"/>
  <c r="DU1553" i="8"/>
  <c r="AR1556" i="8"/>
  <c r="DU1556" i="8" s="1"/>
  <c r="AR1561" i="8"/>
  <c r="DU1561" i="8" s="1"/>
  <c r="DU1564" i="8"/>
  <c r="AR1569" i="8"/>
  <c r="DU1569" i="8" s="1"/>
  <c r="AR1572" i="8"/>
  <c r="DU1572" i="8" s="1"/>
  <c r="AR1584" i="8"/>
  <c r="DU1584" i="8" s="1"/>
  <c r="AR1588" i="8"/>
  <c r="DU1588" i="8" s="1"/>
  <c r="AR1593" i="8"/>
  <c r="DU1593" i="8" s="1"/>
  <c r="AR1596" i="8"/>
  <c r="DU1596" i="8" s="1"/>
  <c r="AR1600" i="8"/>
  <c r="DU1600" i="8" s="1"/>
  <c r="DU1586" i="8"/>
  <c r="AR1017" i="8"/>
  <c r="DU1017" i="8" s="1"/>
  <c r="DU855" i="8"/>
  <c r="AR863" i="8"/>
  <c r="DU863" i="8" s="1"/>
  <c r="DU870" i="8"/>
  <c r="DU879" i="8"/>
  <c r="AR889" i="8"/>
  <c r="DU889" i="8" s="1"/>
  <c r="AR898" i="8"/>
  <c r="DU898" i="8" s="1"/>
  <c r="AR912" i="8"/>
  <c r="DU912" i="8" s="1"/>
  <c r="AR915" i="8"/>
  <c r="DU915" i="8" s="1"/>
  <c r="AR921" i="8"/>
  <c r="DU921" i="8" s="1"/>
  <c r="AR923" i="8"/>
  <c r="DU923" i="8" s="1"/>
  <c r="AR931" i="8"/>
  <c r="DU931" i="8" s="1"/>
  <c r="AR933" i="8"/>
  <c r="DU933" i="8" s="1"/>
  <c r="AR939" i="8"/>
  <c r="DU939" i="8" s="1"/>
  <c r="AR941" i="8"/>
  <c r="DU941" i="8" s="1"/>
  <c r="AR948" i="8"/>
  <c r="DU948" i="8" s="1"/>
  <c r="AR951" i="8"/>
  <c r="DU951" i="8" s="1"/>
  <c r="AR958" i="8"/>
  <c r="DU958" i="8" s="1"/>
  <c r="AR960" i="8"/>
  <c r="DU960" i="8" s="1"/>
  <c r="AR970" i="8"/>
  <c r="DU970" i="8" s="1"/>
  <c r="AR972" i="8"/>
  <c r="DU972" i="8" s="1"/>
  <c r="AR978" i="8"/>
  <c r="DU978" i="8" s="1"/>
  <c r="AR980" i="8"/>
  <c r="DU980" i="8" s="1"/>
  <c r="AR987" i="8"/>
  <c r="DU987" i="8" s="1"/>
  <c r="AR991" i="8"/>
  <c r="DU991" i="8" s="1"/>
  <c r="AR1009" i="8"/>
  <c r="DU1009" i="8" s="1"/>
  <c r="AR1014" i="8"/>
  <c r="DU1014" i="8" s="1"/>
  <c r="DU1152" i="8"/>
  <c r="AR1163" i="8"/>
  <c r="DU1163" i="8" s="1"/>
  <c r="AR1172" i="8"/>
  <c r="DU1172" i="8" s="1"/>
  <c r="AR1186" i="8"/>
  <c r="DU1186" i="8" s="1"/>
  <c r="AR1202" i="8"/>
  <c r="DU1202" i="8" s="1"/>
  <c r="DU1244" i="8"/>
  <c r="AR1490" i="8"/>
  <c r="DU1490" i="8" s="1"/>
  <c r="DU1552" i="8"/>
  <c r="AR1560" i="8"/>
  <c r="DU1560" i="8" s="1"/>
  <c r="AR1568" i="8"/>
  <c r="DU1568" i="8" s="1"/>
  <c r="AR1583" i="8"/>
  <c r="DU1583" i="8" s="1"/>
  <c r="AR1592" i="8"/>
  <c r="DU1592" i="8" s="1"/>
  <c r="DU1599" i="8"/>
  <c r="DU1606" i="8"/>
  <c r="DU1614" i="8"/>
  <c r="AR1621" i="8"/>
  <c r="DU1621" i="8" s="1"/>
  <c r="DU777" i="8" l="1"/>
  <c r="DY1621" i="8"/>
  <c r="DX1621" i="8"/>
  <c r="DX1614" i="8"/>
  <c r="DY1614" i="8"/>
  <c r="DX1606" i="8"/>
  <c r="DY1606" i="8"/>
  <c r="DX1599" i="8"/>
  <c r="DY1599" i="8"/>
  <c r="DY1592" i="8"/>
  <c r="DX1592" i="8"/>
  <c r="DX1583" i="8"/>
  <c r="DY1583" i="8"/>
  <c r="DX1568" i="8"/>
  <c r="DY1568" i="8"/>
  <c r="DY1560" i="8"/>
  <c r="DX1560" i="8"/>
  <c r="DX1552" i="8"/>
  <c r="DY1552" i="8"/>
  <c r="DY1490" i="8"/>
  <c r="DX1490" i="8"/>
  <c r="DX1244" i="8"/>
  <c r="DY1244" i="8"/>
  <c r="DY1202" i="8"/>
  <c r="DX1202" i="8"/>
  <c r="DY1186" i="8"/>
  <c r="DX1186" i="8"/>
  <c r="DY1172" i="8"/>
  <c r="DX1172" i="8"/>
  <c r="DY1163" i="8"/>
  <c r="DX1163" i="8"/>
  <c r="DY1152" i="8"/>
  <c r="DX1152" i="8"/>
  <c r="DY1014" i="8"/>
  <c r="DX1014" i="8"/>
  <c r="DY1009" i="8"/>
  <c r="DX1009" i="8"/>
  <c r="DY991" i="8"/>
  <c r="DX991" i="8"/>
  <c r="DX987" i="8"/>
  <c r="DY987" i="8"/>
  <c r="DY980" i="8"/>
  <c r="DX980" i="8"/>
  <c r="DY978" i="8"/>
  <c r="DX978" i="8"/>
  <c r="DY972" i="8"/>
  <c r="DX972" i="8"/>
  <c r="DX970" i="8"/>
  <c r="DY970" i="8"/>
  <c r="DY960" i="8"/>
  <c r="DX960" i="8"/>
  <c r="DY958" i="8"/>
  <c r="DX958" i="8"/>
  <c r="DY951" i="8"/>
  <c r="DX951" i="8"/>
  <c r="DY948" i="8"/>
  <c r="DX948" i="8"/>
  <c r="DY941" i="8"/>
  <c r="DX941" i="8"/>
  <c r="DY939" i="8"/>
  <c r="DX939" i="8"/>
  <c r="DX933" i="8"/>
  <c r="DY933" i="8"/>
  <c r="DX931" i="8"/>
  <c r="DY931" i="8"/>
  <c r="DY923" i="8"/>
  <c r="DX923" i="8"/>
  <c r="DX921" i="8"/>
  <c r="DY921" i="8"/>
  <c r="DY915" i="8"/>
  <c r="DX915" i="8"/>
  <c r="DY912" i="8"/>
  <c r="DX912" i="8"/>
  <c r="DY898" i="8"/>
  <c r="DX898" i="8"/>
  <c r="DY889" i="8"/>
  <c r="DX889" i="8"/>
  <c r="DX879" i="8"/>
  <c r="DY879" i="8"/>
  <c r="DX870" i="8"/>
  <c r="DY870" i="8"/>
  <c r="DY863" i="8"/>
  <c r="DX863" i="8"/>
  <c r="DX855" i="8"/>
  <c r="DY855" i="8"/>
  <c r="DY1017" i="8"/>
  <c r="DX1017" i="8"/>
  <c r="DY1586" i="8"/>
  <c r="DX1586" i="8"/>
  <c r="DX1600" i="8"/>
  <c r="DY1600" i="8"/>
  <c r="DX1596" i="8"/>
  <c r="DY1596" i="8"/>
  <c r="DY1593" i="8"/>
  <c r="DX1593" i="8"/>
  <c r="DY1588" i="8"/>
  <c r="DX1588" i="8"/>
  <c r="DY1584" i="8"/>
  <c r="DX1584" i="8"/>
  <c r="DX1572" i="8"/>
  <c r="DY1572" i="8"/>
  <c r="DX1569" i="8"/>
  <c r="DY1569" i="8"/>
  <c r="DX1564" i="8"/>
  <c r="DY1564" i="8"/>
  <c r="DY1561" i="8"/>
  <c r="DX1561" i="8"/>
  <c r="DY1556" i="8"/>
  <c r="DX1556" i="8"/>
  <c r="DY1553" i="8"/>
  <c r="DX1553" i="8"/>
  <c r="DY1505" i="8"/>
  <c r="DX1505" i="8"/>
  <c r="DY1249" i="8"/>
  <c r="DX1249" i="8"/>
  <c r="DY1245" i="8"/>
  <c r="DX1245" i="8"/>
  <c r="DX1238" i="8"/>
  <c r="DY1238" i="8"/>
  <c r="DY1203" i="8"/>
  <c r="DX1203" i="8"/>
  <c r="DX1192" i="8"/>
  <c r="DY1192" i="8"/>
  <c r="DY1187" i="8"/>
  <c r="DX1187" i="8"/>
  <c r="DY1180" i="8"/>
  <c r="DX1180" i="8"/>
  <c r="DY1173" i="8"/>
  <c r="DX1173" i="8"/>
  <c r="DX1167" i="8"/>
  <c r="DY1167" i="8"/>
  <c r="DX1159" i="8"/>
  <c r="DY1159" i="8"/>
  <c r="DX1142" i="8"/>
  <c r="DY1142" i="8"/>
  <c r="DX1134" i="8"/>
  <c r="DY1134" i="8"/>
  <c r="DY1076" i="8"/>
  <c r="DX1076" i="8"/>
  <c r="DY1040" i="8"/>
  <c r="DX1040" i="8"/>
  <c r="DX1026" i="8"/>
  <c r="DY1026" i="8"/>
  <c r="DY901" i="8"/>
  <c r="DX901" i="8"/>
  <c r="DY899" i="8"/>
  <c r="DX899" i="8"/>
  <c r="DY893" i="8"/>
  <c r="DX893" i="8"/>
  <c r="DY891" i="8"/>
  <c r="DX891" i="8"/>
  <c r="DY882" i="8"/>
  <c r="DX882" i="8"/>
  <c r="DY880" i="8"/>
  <c r="DX880" i="8"/>
  <c r="DX874" i="8"/>
  <c r="DY874" i="8"/>
  <c r="DX872" i="8"/>
  <c r="DY872" i="8"/>
  <c r="DY871" i="8"/>
  <c r="DX871" i="8"/>
  <c r="DY864" i="8"/>
  <c r="DX864" i="8"/>
  <c r="DY858" i="8"/>
  <c r="DX858" i="8"/>
  <c r="DY856" i="8"/>
  <c r="DX856" i="8"/>
  <c r="DX850" i="8"/>
  <c r="DY850" i="8"/>
  <c r="DY848" i="8"/>
  <c r="DX848" i="8"/>
  <c r="DY842" i="8"/>
  <c r="DX842" i="8"/>
  <c r="DY839" i="8"/>
  <c r="DX839" i="8"/>
  <c r="DY834" i="8"/>
  <c r="DX834" i="8"/>
  <c r="DY832" i="8"/>
  <c r="DX832" i="8"/>
  <c r="DY826" i="8"/>
  <c r="DX826" i="8"/>
  <c r="DY824" i="8"/>
  <c r="DX824" i="8"/>
  <c r="DY818" i="8"/>
  <c r="DX818" i="8"/>
  <c r="DY816" i="8"/>
  <c r="DX816" i="8"/>
  <c r="DY810" i="8"/>
  <c r="DX810" i="8"/>
  <c r="DY808" i="8"/>
  <c r="DX808" i="8"/>
  <c r="DY802" i="8"/>
  <c r="DX802" i="8"/>
  <c r="DY800" i="8"/>
  <c r="DX800" i="8"/>
  <c r="DY794" i="8"/>
  <c r="DX794" i="8"/>
  <c r="DY792" i="8"/>
  <c r="DX792" i="8"/>
  <c r="DY786" i="8"/>
  <c r="DX786" i="8"/>
  <c r="DY784" i="8"/>
  <c r="DX784" i="8"/>
  <c r="DY778" i="8"/>
  <c r="DX778" i="8"/>
  <c r="DY776" i="8"/>
  <c r="DX776" i="8"/>
  <c r="DY768" i="8"/>
  <c r="DX768" i="8"/>
  <c r="DY766" i="8"/>
  <c r="DX766" i="8"/>
  <c r="DY760" i="8"/>
  <c r="DX760" i="8"/>
  <c r="DX758" i="8"/>
  <c r="DY758" i="8"/>
  <c r="DY752" i="8"/>
  <c r="DX752" i="8"/>
  <c r="DY750" i="8"/>
  <c r="DX750" i="8"/>
  <c r="DX744" i="8"/>
  <c r="DY744" i="8"/>
  <c r="DY742" i="8"/>
  <c r="DX742" i="8"/>
  <c r="DY736" i="8"/>
  <c r="DX736" i="8"/>
  <c r="DY734" i="8"/>
  <c r="DX734" i="8"/>
  <c r="DY785" i="8"/>
  <c r="DX785" i="8"/>
  <c r="DX1626" i="8"/>
  <c r="DY1626" i="8"/>
  <c r="DX1618" i="8"/>
  <c r="DY1618" i="8"/>
  <c r="DX1611" i="8"/>
  <c r="DY1611" i="8"/>
  <c r="DX1604" i="8"/>
  <c r="DY1604" i="8"/>
  <c r="DY1015" i="8"/>
  <c r="DX1015" i="8"/>
  <c r="DY993" i="8"/>
  <c r="DX993" i="8"/>
  <c r="DY981" i="8"/>
  <c r="DX981" i="8"/>
  <c r="DY973" i="8"/>
  <c r="DX973" i="8"/>
  <c r="DY961" i="8"/>
  <c r="DX961" i="8"/>
  <c r="DY952" i="8"/>
  <c r="DX952" i="8"/>
  <c r="DY942" i="8"/>
  <c r="DX942" i="8"/>
  <c r="DX934" i="8"/>
  <c r="DY934" i="8"/>
  <c r="DY924" i="8"/>
  <c r="DX924" i="8"/>
  <c r="DY916" i="8"/>
  <c r="DX916" i="8"/>
  <c r="DX851" i="8"/>
  <c r="DY851" i="8"/>
  <c r="DY843" i="8"/>
  <c r="DX843" i="8"/>
  <c r="DY835" i="8"/>
  <c r="DX835" i="8"/>
  <c r="DY827" i="8"/>
  <c r="DX827" i="8"/>
  <c r="DY819" i="8"/>
  <c r="DX819" i="8"/>
  <c r="DY811" i="8"/>
  <c r="DX811" i="8"/>
  <c r="DY803" i="8"/>
  <c r="DX803" i="8"/>
  <c r="DY795" i="8"/>
  <c r="DX795" i="8"/>
  <c r="DY787" i="8"/>
  <c r="DX787" i="8"/>
  <c r="DY779" i="8"/>
  <c r="DX779" i="8"/>
  <c r="DY770" i="8"/>
  <c r="DX770" i="8"/>
  <c r="DY761" i="8"/>
  <c r="DX761" i="8"/>
  <c r="DY753" i="8"/>
  <c r="DX753" i="8"/>
  <c r="DY745" i="8"/>
  <c r="DX745" i="8"/>
  <c r="DY739" i="8"/>
  <c r="DX739" i="8"/>
  <c r="DX729" i="8"/>
  <c r="DY729" i="8"/>
  <c r="DY885" i="8"/>
  <c r="DX885" i="8"/>
  <c r="DX877" i="8"/>
  <c r="DY877" i="8"/>
  <c r="DX1627" i="8"/>
  <c r="DY1627" i="8"/>
  <c r="DY1619" i="8"/>
  <c r="DX1619" i="8"/>
  <c r="DX1612" i="8"/>
  <c r="DY1612" i="8"/>
  <c r="DX1597" i="8"/>
  <c r="DY1597" i="8"/>
  <c r="DX1595" i="8"/>
  <c r="DY1595" i="8"/>
  <c r="DY1589" i="8"/>
  <c r="DX1589" i="8"/>
  <c r="DY1587" i="8"/>
  <c r="DX1587" i="8"/>
  <c r="DY1573" i="8"/>
  <c r="DX1573" i="8"/>
  <c r="DX1571" i="8"/>
  <c r="DY1571" i="8"/>
  <c r="DY1565" i="8"/>
  <c r="DX1565" i="8"/>
  <c r="DY1563" i="8"/>
  <c r="DX1563" i="8"/>
  <c r="DY1557" i="8"/>
  <c r="DX1557" i="8"/>
  <c r="DY1555" i="8"/>
  <c r="DX1555" i="8"/>
  <c r="DX1548" i="8"/>
  <c r="DY1548" i="8"/>
  <c r="DX1541" i="8"/>
  <c r="DY1541" i="8"/>
  <c r="DY1250" i="8"/>
  <c r="DX1250" i="8"/>
  <c r="DY1247" i="8"/>
  <c r="DX1247" i="8"/>
  <c r="DX1241" i="8"/>
  <c r="DY1241" i="8"/>
  <c r="DY1216" i="8"/>
  <c r="DX1216" i="8"/>
  <c r="DX1193" i="8"/>
  <c r="DY1193" i="8"/>
  <c r="DY1190" i="8"/>
  <c r="DX1190" i="8"/>
  <c r="DY1181" i="8"/>
  <c r="DX1181" i="8"/>
  <c r="DY1177" i="8"/>
  <c r="DX1177" i="8"/>
  <c r="DY1168" i="8"/>
  <c r="DX1168" i="8"/>
  <c r="DY1166" i="8"/>
  <c r="DX1166" i="8"/>
  <c r="DY1164" i="8"/>
  <c r="DX1164" i="8"/>
  <c r="DY1158" i="8"/>
  <c r="DX1158" i="8"/>
  <c r="DY1155" i="8"/>
  <c r="DX1155" i="8"/>
  <c r="DX1145" i="8"/>
  <c r="DY1145" i="8"/>
  <c r="DY1143" i="8"/>
  <c r="DX1143" i="8"/>
  <c r="DY1137" i="8"/>
  <c r="DX1137" i="8"/>
  <c r="DY1135" i="8"/>
  <c r="DX1135" i="8"/>
  <c r="DY1109" i="8"/>
  <c r="DX1109" i="8"/>
  <c r="DY1077" i="8"/>
  <c r="DX1077" i="8"/>
  <c r="DY1059" i="8"/>
  <c r="DX1059" i="8"/>
  <c r="DY1032" i="8"/>
  <c r="DX1032" i="8"/>
  <c r="DY1027" i="8"/>
  <c r="DX1027" i="8"/>
  <c r="DY903" i="8"/>
  <c r="DX903" i="8"/>
  <c r="DX894" i="8"/>
  <c r="DY894" i="8"/>
  <c r="DY883" i="8"/>
  <c r="DX883" i="8"/>
  <c r="DX875" i="8"/>
  <c r="DY875" i="8"/>
  <c r="DY866" i="8"/>
  <c r="DX866" i="8"/>
  <c r="DY859" i="8"/>
  <c r="DX859" i="8"/>
  <c r="DY847" i="8"/>
  <c r="DX847" i="8"/>
  <c r="DY841" i="8"/>
  <c r="DX841" i="8"/>
  <c r="DY831" i="8"/>
  <c r="DX831" i="8"/>
  <c r="DY823" i="8"/>
  <c r="DX823" i="8"/>
  <c r="DY815" i="8"/>
  <c r="DX815" i="8"/>
  <c r="DY807" i="8"/>
  <c r="DX807" i="8"/>
  <c r="DY799" i="8"/>
  <c r="DX799" i="8"/>
  <c r="DY791" i="8"/>
  <c r="DX791" i="8"/>
  <c r="DY783" i="8"/>
  <c r="DX783" i="8"/>
  <c r="DY775" i="8"/>
  <c r="DX775" i="8"/>
  <c r="DY765" i="8"/>
  <c r="DX765" i="8"/>
  <c r="DX757" i="8"/>
  <c r="DY757" i="8"/>
  <c r="DY749" i="8"/>
  <c r="DX749" i="8"/>
  <c r="DY741" i="8"/>
  <c r="DX741" i="8"/>
  <c r="DX733" i="8"/>
  <c r="DY733" i="8"/>
  <c r="DX1628" i="8"/>
  <c r="DY1628" i="8"/>
  <c r="DY1623" i="8"/>
  <c r="DX1623" i="8"/>
  <c r="DY1620" i="8"/>
  <c r="DX1620" i="8"/>
  <c r="DX1616" i="8"/>
  <c r="DY1616" i="8"/>
  <c r="DX1613" i="8"/>
  <c r="DY1613" i="8"/>
  <c r="DX1608" i="8"/>
  <c r="DY1608" i="8"/>
  <c r="DX1605" i="8"/>
  <c r="DY1605" i="8"/>
  <c r="DY1602" i="8"/>
  <c r="DX1602" i="8"/>
  <c r="DY1590" i="8"/>
  <c r="DX1590" i="8"/>
  <c r="DX1578" i="8"/>
  <c r="DY1578" i="8"/>
  <c r="DY1566" i="8"/>
  <c r="DX1566" i="8"/>
  <c r="DY1558" i="8"/>
  <c r="DX1558" i="8"/>
  <c r="DX1550" i="8"/>
  <c r="DY1550" i="8"/>
  <c r="DY1242" i="8"/>
  <c r="DX1242" i="8"/>
  <c r="DY1194" i="8"/>
  <c r="DX1194" i="8"/>
  <c r="DY1182" i="8"/>
  <c r="DX1182" i="8"/>
  <c r="DX1170" i="8"/>
  <c r="DY1170" i="8"/>
  <c r="DY1161" i="8"/>
  <c r="DX1161" i="8"/>
  <c r="DY1148" i="8"/>
  <c r="DX1148" i="8"/>
  <c r="DY1140" i="8"/>
  <c r="DX1140" i="8"/>
  <c r="DY1132" i="8"/>
  <c r="DX1132" i="8"/>
  <c r="DY1074" i="8"/>
  <c r="DX1074" i="8"/>
  <c r="DX1058" i="8"/>
  <c r="DY1058" i="8"/>
  <c r="DY1036" i="8"/>
  <c r="DX1036" i="8"/>
  <c r="DY1031" i="8"/>
  <c r="DX1031" i="8"/>
  <c r="DX1023" i="8"/>
  <c r="DY1023" i="8"/>
  <c r="DY1016" i="8"/>
  <c r="DX1016" i="8"/>
  <c r="DX1006" i="8"/>
  <c r="DY1006" i="8"/>
  <c r="DY996" i="8"/>
  <c r="DX996" i="8"/>
  <c r="DX985" i="8"/>
  <c r="DY985" i="8"/>
  <c r="DY983" i="8"/>
  <c r="DX983" i="8"/>
  <c r="DY976" i="8"/>
  <c r="DX976" i="8"/>
  <c r="DY974" i="8"/>
  <c r="DX974" i="8"/>
  <c r="DY965" i="8"/>
  <c r="DX965" i="8"/>
  <c r="DY963" i="8"/>
  <c r="DX963" i="8"/>
  <c r="DX954" i="8"/>
  <c r="DY954" i="8"/>
  <c r="DY953" i="8"/>
  <c r="DX953" i="8"/>
  <c r="DY945" i="8"/>
  <c r="DX945" i="8"/>
  <c r="DY943" i="8"/>
  <c r="DX943" i="8"/>
  <c r="DY937" i="8"/>
  <c r="DX937" i="8"/>
  <c r="DY935" i="8"/>
  <c r="DX935" i="8"/>
  <c r="DY929" i="8"/>
  <c r="DX929" i="8"/>
  <c r="DY925" i="8"/>
  <c r="DX925" i="8"/>
  <c r="DY919" i="8"/>
  <c r="DX919" i="8"/>
  <c r="DY917" i="8"/>
  <c r="DX917" i="8"/>
  <c r="DY861" i="8"/>
  <c r="DX861" i="8"/>
  <c r="DY853" i="8"/>
  <c r="DX853" i="8"/>
  <c r="DY845" i="8"/>
  <c r="DX845" i="8"/>
  <c r="DY837" i="8"/>
  <c r="DX837" i="8"/>
  <c r="DY829" i="8"/>
  <c r="DX829" i="8"/>
  <c r="DY821" i="8"/>
  <c r="DX821" i="8"/>
  <c r="DY813" i="8"/>
  <c r="DX813" i="8"/>
  <c r="DY805" i="8"/>
  <c r="DX805" i="8"/>
  <c r="DY797" i="8"/>
  <c r="DX797" i="8"/>
  <c r="DY789" i="8"/>
  <c r="DX789" i="8"/>
  <c r="DY781" i="8"/>
  <c r="DX781" i="8"/>
  <c r="DY773" i="8"/>
  <c r="DX773" i="8"/>
  <c r="DY763" i="8"/>
  <c r="DX763" i="8"/>
  <c r="DY755" i="8"/>
  <c r="DX755" i="8"/>
  <c r="DY747" i="8"/>
  <c r="DX747" i="8"/>
  <c r="DY738" i="8"/>
  <c r="DX738" i="8"/>
  <c r="DX731" i="8"/>
  <c r="DY731" i="8"/>
  <c r="DY1033" i="8"/>
  <c r="DX1033" i="8"/>
  <c r="DY1629" i="8"/>
  <c r="DX1629" i="8"/>
  <c r="DX1601" i="8"/>
  <c r="DY1601" i="8"/>
  <c r="DY1594" i="8"/>
  <c r="DX1594" i="8"/>
  <c r="DY1585" i="8"/>
  <c r="DX1585" i="8"/>
  <c r="DX1570" i="8"/>
  <c r="DY1570" i="8"/>
  <c r="DY1562" i="8"/>
  <c r="DX1562" i="8"/>
  <c r="DY1554" i="8"/>
  <c r="DX1554" i="8"/>
  <c r="DY1528" i="8"/>
  <c r="DX1528" i="8"/>
  <c r="DY1246" i="8"/>
  <c r="DX1246" i="8"/>
  <c r="DY1209" i="8"/>
  <c r="DX1209" i="8"/>
  <c r="DX1189" i="8"/>
  <c r="DY1189" i="8"/>
  <c r="DY1176" i="8"/>
  <c r="DX1176" i="8"/>
  <c r="DY1165" i="8"/>
  <c r="DX1165" i="8"/>
  <c r="DY1157" i="8"/>
  <c r="DX1157" i="8"/>
  <c r="DY1144" i="8"/>
  <c r="DX1144" i="8"/>
  <c r="DY1136" i="8"/>
  <c r="DX1136" i="8"/>
  <c r="DY1013" i="8"/>
  <c r="DX1013" i="8"/>
  <c r="DY988" i="8"/>
  <c r="DX988" i="8"/>
  <c r="DY979" i="8"/>
  <c r="DX979" i="8"/>
  <c r="DX971" i="8"/>
  <c r="DY971" i="8"/>
  <c r="DY959" i="8"/>
  <c r="DX959" i="8"/>
  <c r="DY950" i="8"/>
  <c r="DX950" i="8"/>
  <c r="DY944" i="8"/>
  <c r="DX944" i="8"/>
  <c r="DY940" i="8"/>
  <c r="DX940" i="8"/>
  <c r="DY936" i="8"/>
  <c r="DX936" i="8"/>
  <c r="DX932" i="8"/>
  <c r="DY932" i="8"/>
  <c r="DY926" i="8"/>
  <c r="DX926" i="8"/>
  <c r="DY918" i="8"/>
  <c r="DX918" i="8"/>
  <c r="DY904" i="8"/>
  <c r="DX904" i="8"/>
  <c r="DY897" i="8"/>
  <c r="DX897" i="8"/>
  <c r="DY895" i="8"/>
  <c r="DX895" i="8"/>
  <c r="DY886" i="8"/>
  <c r="DX886" i="8"/>
  <c r="DY884" i="8"/>
  <c r="DX884" i="8"/>
  <c r="DX878" i="8"/>
  <c r="DY878" i="8"/>
  <c r="DX876" i="8"/>
  <c r="DY876" i="8"/>
  <c r="DY869" i="8"/>
  <c r="DX869" i="8"/>
  <c r="DY867" i="8"/>
  <c r="DX867" i="8"/>
  <c r="DX862" i="8"/>
  <c r="DY862" i="8"/>
  <c r="DY860" i="8"/>
  <c r="DX860" i="8"/>
  <c r="DY854" i="8"/>
  <c r="DX854" i="8"/>
  <c r="DY852" i="8"/>
  <c r="DX852" i="8"/>
  <c r="DY846" i="8"/>
  <c r="DX846" i="8"/>
  <c r="DY844" i="8"/>
  <c r="DX844" i="8"/>
  <c r="DY838" i="8"/>
  <c r="DX838" i="8"/>
  <c r="DY836" i="8"/>
  <c r="DX836" i="8"/>
  <c r="DY830" i="8"/>
  <c r="DX830" i="8"/>
  <c r="DY828" i="8"/>
  <c r="DX828" i="8"/>
  <c r="DY822" i="8"/>
  <c r="DX822" i="8"/>
  <c r="DY820" i="8"/>
  <c r="DX820" i="8"/>
  <c r="DY814" i="8"/>
  <c r="DX814" i="8"/>
  <c r="DY812" i="8"/>
  <c r="DX812" i="8"/>
  <c r="DY806" i="8"/>
  <c r="DX806" i="8"/>
  <c r="DY804" i="8"/>
  <c r="DX804" i="8"/>
  <c r="DY798" i="8"/>
  <c r="DX798" i="8"/>
  <c r="DY796" i="8"/>
  <c r="DX796" i="8"/>
  <c r="DY790" i="8"/>
  <c r="DX790" i="8"/>
  <c r="DY788" i="8"/>
  <c r="DX788" i="8"/>
  <c r="DY782" i="8"/>
  <c r="DX782" i="8"/>
  <c r="DY780" i="8"/>
  <c r="DX780" i="8"/>
  <c r="DY774" i="8"/>
  <c r="DX774" i="8"/>
  <c r="DY771" i="8"/>
  <c r="DX771" i="8"/>
  <c r="DY764" i="8"/>
  <c r="DX764" i="8"/>
  <c r="DX762" i="8"/>
  <c r="DY762" i="8"/>
  <c r="DY756" i="8"/>
  <c r="DX756" i="8"/>
  <c r="DY754" i="8"/>
  <c r="DX754" i="8"/>
  <c r="DY748" i="8"/>
  <c r="DX748" i="8"/>
  <c r="DY746" i="8"/>
  <c r="DX746" i="8"/>
  <c r="DY740" i="8"/>
  <c r="DX740" i="8"/>
  <c r="DX737" i="8"/>
  <c r="DY737" i="8"/>
  <c r="DX732" i="8"/>
  <c r="DY732" i="8"/>
  <c r="DX730" i="8"/>
  <c r="DY730" i="8"/>
  <c r="DY914" i="8"/>
  <c r="DX914" i="8"/>
  <c r="DY907" i="8"/>
  <c r="DX907" i="8"/>
  <c r="DY896" i="8"/>
  <c r="DX896" i="8"/>
  <c r="DY868" i="8"/>
  <c r="DX868" i="8"/>
  <c r="DX1625" i="8"/>
  <c r="DY1625" i="8"/>
  <c r="DX1610" i="8"/>
  <c r="DY1610" i="8"/>
  <c r="DY1598" i="8"/>
  <c r="DX1598" i="8"/>
  <c r="DY1591" i="8"/>
  <c r="DX1591" i="8"/>
  <c r="DX1582" i="8"/>
  <c r="DY1582" i="8"/>
  <c r="DX1567" i="8"/>
  <c r="DY1567" i="8"/>
  <c r="DY1559" i="8"/>
  <c r="DX1559" i="8"/>
  <c r="DX1551" i="8"/>
  <c r="DY1551" i="8"/>
  <c r="DY1243" i="8"/>
  <c r="DX1243" i="8"/>
  <c r="DY1183" i="8"/>
  <c r="DX1183" i="8"/>
  <c r="DX1171" i="8"/>
  <c r="DY1171" i="8"/>
  <c r="DY1162" i="8"/>
  <c r="DX1162" i="8"/>
  <c r="DX1160" i="8"/>
  <c r="DY1160" i="8"/>
  <c r="DY1150" i="8"/>
  <c r="DX1150" i="8"/>
  <c r="DY1751" i="8"/>
  <c r="DX1751" i="8"/>
  <c r="DY1141" i="8"/>
  <c r="DX1141" i="8"/>
  <c r="DY1139" i="8"/>
  <c r="DX1139" i="8"/>
  <c r="DY1133" i="8"/>
  <c r="DX1133" i="8"/>
  <c r="DY1131" i="8"/>
  <c r="DX1131" i="8"/>
  <c r="DY1075" i="8"/>
  <c r="DX1075" i="8"/>
  <c r="DY1071" i="8"/>
  <c r="DX1071" i="8"/>
  <c r="DY1039" i="8"/>
  <c r="DX1039" i="8"/>
  <c r="DX1035" i="8"/>
  <c r="DY1035" i="8"/>
  <c r="DX1024" i="8"/>
  <c r="DY1024" i="8"/>
  <c r="DY1022" i="8"/>
  <c r="DX1022" i="8"/>
  <c r="DX1008" i="8"/>
  <c r="DY1008" i="8"/>
  <c r="DX986" i="8"/>
  <c r="DY986" i="8"/>
  <c r="DY977" i="8"/>
  <c r="DX977" i="8"/>
  <c r="DY966" i="8"/>
  <c r="DX966" i="8"/>
  <c r="DY956" i="8"/>
  <c r="DX956" i="8"/>
  <c r="DY947" i="8"/>
  <c r="DX947" i="8"/>
  <c r="DY938" i="8"/>
  <c r="DX938" i="8"/>
  <c r="DX930" i="8"/>
  <c r="DY930" i="8"/>
  <c r="DX920" i="8"/>
  <c r="DY920" i="8"/>
  <c r="DY1004" i="8"/>
  <c r="DX1004" i="8"/>
  <c r="DX984" i="8"/>
  <c r="DY984" i="8"/>
  <c r="DY975" i="8"/>
  <c r="DX975" i="8"/>
  <c r="DY964" i="8"/>
  <c r="DX964" i="8"/>
  <c r="DX922" i="8"/>
  <c r="DY922" i="8"/>
  <c r="DY900" i="8"/>
  <c r="DX900" i="8"/>
  <c r="DY892" i="8"/>
  <c r="DX892" i="8"/>
  <c r="DY881" i="8"/>
  <c r="DX881" i="8"/>
  <c r="DX873" i="8"/>
  <c r="DY873" i="8"/>
  <c r="DX865" i="8"/>
  <c r="DY865" i="8"/>
  <c r="DY857" i="8"/>
  <c r="DX857" i="8"/>
  <c r="DX849" i="8"/>
  <c r="DY849" i="8"/>
  <c r="DY840" i="8"/>
  <c r="DX840" i="8"/>
  <c r="DX833" i="8"/>
  <c r="DY833" i="8"/>
  <c r="DY825" i="8"/>
  <c r="DX825" i="8"/>
  <c r="DY817" i="8"/>
  <c r="DX817" i="8"/>
  <c r="DY809" i="8"/>
  <c r="DX809" i="8"/>
  <c r="DY801" i="8"/>
  <c r="DX801" i="8"/>
  <c r="DY793" i="8"/>
  <c r="DX793" i="8"/>
  <c r="DY777" i="8"/>
  <c r="DX777" i="8"/>
  <c r="DY767" i="8"/>
  <c r="DX767" i="8"/>
  <c r="DX759" i="8"/>
  <c r="DY759" i="8"/>
  <c r="DY751" i="8"/>
  <c r="DX751" i="8"/>
  <c r="DY743" i="8"/>
  <c r="DX743" i="8"/>
  <c r="DY735" i="8"/>
  <c r="DX735" i="8"/>
  <c r="DY1020" i="8"/>
  <c r="DX1020" i="8"/>
  <c r="DY1630" i="8"/>
  <c r="DX1630" i="8"/>
  <c r="DY1624" i="8"/>
  <c r="DX1624" i="8"/>
  <c r="DY1622" i="8"/>
  <c r="DX1622" i="8"/>
  <c r="DX1617" i="8"/>
  <c r="DY1617" i="8"/>
  <c r="DX1615" i="8"/>
  <c r="DY1615" i="8"/>
  <c r="DX1609" i="8"/>
  <c r="DY1609" i="8"/>
  <c r="DX1607" i="8"/>
  <c r="DY1607" i="8"/>
  <c r="DX1603" i="8"/>
  <c r="DY1603" i="8"/>
  <c r="DY1018" i="8"/>
  <c r="DX1018" i="8"/>
  <c r="DY908" i="8"/>
  <c r="DX908" i="8"/>
  <c r="DY1146" i="8"/>
  <c r="DX1146" i="8"/>
  <c r="DX1138" i="8"/>
  <c r="DY1138" i="8"/>
  <c r="DY1064" i="8"/>
  <c r="DX1064" i="8"/>
  <c r="DY910" i="8"/>
  <c r="DX910" i="8"/>
  <c r="DX728" i="8"/>
  <c r="DY728" i="8"/>
  <c r="DY1631" i="8"/>
  <c r="DX1631" i="8"/>
  <c r="L125" i="11"/>
  <c r="L124" i="11"/>
  <c r="L123" i="11"/>
  <c r="L122" i="11"/>
  <c r="AH125" i="11"/>
  <c r="AH124" i="11"/>
  <c r="AH123" i="11"/>
  <c r="AH122" i="11"/>
  <c r="AH121" i="11"/>
  <c r="AF125" i="11"/>
  <c r="AG125" i="11"/>
  <c r="AJ125" i="11"/>
  <c r="AK125" i="11"/>
  <c r="AL125" i="11"/>
  <c r="AM125" i="11"/>
  <c r="AN125" i="11"/>
  <c r="AO125" i="11"/>
  <c r="AP125" i="11"/>
  <c r="AQ125" i="11"/>
  <c r="AF124" i="11"/>
  <c r="AG124" i="11"/>
  <c r="AJ124" i="11"/>
  <c r="AK124" i="11"/>
  <c r="AL124" i="11"/>
  <c r="AM124" i="11"/>
  <c r="AN124" i="11"/>
  <c r="AO124" i="11"/>
  <c r="AP124" i="11"/>
  <c r="AQ124" i="11"/>
  <c r="AF123" i="11"/>
  <c r="AG123" i="11"/>
  <c r="AJ123" i="11"/>
  <c r="AK123" i="11"/>
  <c r="AL123" i="11"/>
  <c r="AM123" i="11"/>
  <c r="AN123" i="11"/>
  <c r="AO123" i="11"/>
  <c r="AP123" i="11"/>
  <c r="AQ123" i="11"/>
  <c r="AF122" i="11"/>
  <c r="AG122" i="11"/>
  <c r="AJ122" i="11"/>
  <c r="AK122" i="11"/>
  <c r="AL122" i="11"/>
  <c r="AM122" i="11"/>
  <c r="AN122" i="11"/>
  <c r="AO122" i="11"/>
  <c r="AP122" i="11"/>
  <c r="AQ122" i="11"/>
  <c r="AF121" i="11"/>
  <c r="AG121" i="11"/>
  <c r="AJ121" i="11"/>
  <c r="AK121" i="11"/>
  <c r="AL121" i="11"/>
  <c r="AM121" i="11"/>
  <c r="AN121" i="11"/>
  <c r="AO121" i="11"/>
  <c r="AP121" i="11"/>
  <c r="AQ121" i="11"/>
  <c r="L121" i="11"/>
  <c r="H32" i="12"/>
  <c r="AH120" i="11"/>
  <c r="AF120" i="11"/>
  <c r="AG120" i="11"/>
  <c r="AJ120" i="11"/>
  <c r="AK120" i="11"/>
  <c r="AL120" i="11"/>
  <c r="AM120" i="11"/>
  <c r="AN120" i="11"/>
  <c r="AO120" i="11"/>
  <c r="AP120" i="11"/>
  <c r="AQ120" i="11"/>
  <c r="L120" i="11"/>
  <c r="AZ159" i="11"/>
  <c r="BA159" i="11"/>
  <c r="BB159" i="11"/>
  <c r="BC122" i="11" l="1"/>
  <c r="BC123" i="11"/>
  <c r="BC121" i="11"/>
  <c r="AY124" i="11"/>
  <c r="AY125" i="11"/>
  <c r="AY120" i="11"/>
  <c r="BT120" i="11" l="1"/>
  <c r="BV120" i="11" s="1"/>
  <c r="AY123" i="11"/>
  <c r="AY121" i="11"/>
  <c r="AY122" i="11"/>
  <c r="BC124" i="11"/>
  <c r="BC125" i="11"/>
  <c r="BC120" i="11"/>
  <c r="CN335" i="8"/>
  <c r="DV335" i="8" s="1"/>
  <c r="AQ335" i="8"/>
  <c r="AP335" i="8"/>
  <c r="AO335" i="8"/>
  <c r="AN335" i="8"/>
  <c r="AM335" i="8"/>
  <c r="AL335" i="8"/>
  <c r="AK335" i="8"/>
  <c r="AJ335" i="8"/>
  <c r="AI335" i="8"/>
  <c r="DD335" i="8" s="1"/>
  <c r="AH335" i="8"/>
  <c r="AG335" i="8"/>
  <c r="AF335" i="8"/>
  <c r="L335" i="8"/>
  <c r="CQ335" i="8" l="1"/>
  <c r="CR335" i="8" s="1"/>
  <c r="CI335" i="8"/>
  <c r="CH335" i="8"/>
  <c r="AR335" i="8"/>
  <c r="DU335" i="8" s="1"/>
  <c r="DY335" i="8" s="1"/>
  <c r="CY392" i="8"/>
  <c r="CW392" i="8"/>
  <c r="CT392" i="8"/>
  <c r="CN392" i="8"/>
  <c r="CK392" i="8"/>
  <c r="CE392" i="8"/>
  <c r="CB392" i="8"/>
  <c r="AQ392" i="8"/>
  <c r="AP392" i="8"/>
  <c r="AO392" i="8"/>
  <c r="AN392" i="8"/>
  <c r="AM392" i="8"/>
  <c r="AL392" i="8"/>
  <c r="AK392" i="8"/>
  <c r="AJ392" i="8"/>
  <c r="AI392" i="8"/>
  <c r="DD392" i="8" s="1"/>
  <c r="AH392" i="8"/>
  <c r="CU392" i="8" s="1"/>
  <c r="AG392" i="8"/>
  <c r="CL392" i="8" s="1"/>
  <c r="AF392" i="8"/>
  <c r="AE392" i="8"/>
  <c r="L392" i="8"/>
  <c r="CT682" i="8"/>
  <c r="CT683" i="8"/>
  <c r="CN682" i="8"/>
  <c r="CQ682" i="8" s="1"/>
  <c r="CR682" i="8" s="1"/>
  <c r="CN683" i="8"/>
  <c r="CQ683" i="8" s="1"/>
  <c r="CR683" i="8" s="1"/>
  <c r="CN684" i="8"/>
  <c r="CG682" i="8"/>
  <c r="DW682" i="8" s="1"/>
  <c r="CG683" i="8"/>
  <c r="DW683" i="8" s="1"/>
  <c r="CE682" i="8"/>
  <c r="CE683" i="8"/>
  <c r="CB683" i="8"/>
  <c r="CB682" i="8"/>
  <c r="AG683" i="8"/>
  <c r="AF683" i="8"/>
  <c r="CC683" i="8" s="1"/>
  <c r="AE683" i="8"/>
  <c r="AG682" i="8"/>
  <c r="AF682" i="8"/>
  <c r="CC682" i="8" s="1"/>
  <c r="AE682" i="8"/>
  <c r="L683" i="8"/>
  <c r="L682" i="8"/>
  <c r="L676" i="8"/>
  <c r="L675" i="8"/>
  <c r="L674" i="8"/>
  <c r="L673" i="8"/>
  <c r="L672" i="8"/>
  <c r="L671" i="8"/>
  <c r="L670" i="8"/>
  <c r="L669" i="8"/>
  <c r="L668" i="8"/>
  <c r="L667" i="8"/>
  <c r="L666" i="8"/>
  <c r="L665" i="8"/>
  <c r="L664" i="8"/>
  <c r="L663" i="8"/>
  <c r="L662" i="8"/>
  <c r="L661" i="8"/>
  <c r="L660" i="8"/>
  <c r="L659" i="8"/>
  <c r="CK659" i="8"/>
  <c r="CK660" i="8"/>
  <c r="CK661" i="8"/>
  <c r="CK662" i="8"/>
  <c r="CK663" i="8"/>
  <c r="CK664" i="8"/>
  <c r="CK665" i="8"/>
  <c r="CK666" i="8"/>
  <c r="CK667" i="8"/>
  <c r="CK668" i="8"/>
  <c r="CK669" i="8"/>
  <c r="CK670" i="8"/>
  <c r="CK671" i="8"/>
  <c r="CK672" i="8"/>
  <c r="CK673" i="8"/>
  <c r="CK674" i="8"/>
  <c r="CK675" i="8"/>
  <c r="CK676" i="8"/>
  <c r="CE659" i="8"/>
  <c r="DV659" i="8" s="1"/>
  <c r="CG659" i="8"/>
  <c r="DW659" i="8" s="1"/>
  <c r="CE660" i="8"/>
  <c r="DV660" i="8" s="1"/>
  <c r="CG660" i="8"/>
  <c r="DW660" i="8" s="1"/>
  <c r="CE661" i="8"/>
  <c r="DV661" i="8" s="1"/>
  <c r="CG661" i="8"/>
  <c r="DW661" i="8" s="1"/>
  <c r="CE662" i="8"/>
  <c r="DV662" i="8" s="1"/>
  <c r="CG662" i="8"/>
  <c r="DW662" i="8" s="1"/>
  <c r="CE663" i="8"/>
  <c r="DV663" i="8" s="1"/>
  <c r="CG663" i="8"/>
  <c r="DW663" i="8" s="1"/>
  <c r="CE664" i="8"/>
  <c r="DV664" i="8" s="1"/>
  <c r="CG664" i="8"/>
  <c r="DW664" i="8" s="1"/>
  <c r="CE665" i="8"/>
  <c r="DV665" i="8" s="1"/>
  <c r="CG665" i="8"/>
  <c r="DW665" i="8" s="1"/>
  <c r="CE666" i="8"/>
  <c r="DV666" i="8" s="1"/>
  <c r="CG666" i="8"/>
  <c r="DW666" i="8" s="1"/>
  <c r="CE667" i="8"/>
  <c r="DV667" i="8" s="1"/>
  <c r="CG667" i="8"/>
  <c r="DW667" i="8" s="1"/>
  <c r="CE668" i="8"/>
  <c r="DV668" i="8" s="1"/>
  <c r="CG668" i="8"/>
  <c r="DW668" i="8" s="1"/>
  <c r="CE669" i="8"/>
  <c r="DV669" i="8" s="1"/>
  <c r="CG669" i="8"/>
  <c r="DW669" i="8" s="1"/>
  <c r="CE670" i="8"/>
  <c r="DV670" i="8" s="1"/>
  <c r="CG670" i="8"/>
  <c r="DW670" i="8" s="1"/>
  <c r="CE671" i="8"/>
  <c r="DV671" i="8" s="1"/>
  <c r="CG671" i="8"/>
  <c r="DW671" i="8" s="1"/>
  <c r="CE672" i="8"/>
  <c r="DV672" i="8" s="1"/>
  <c r="CG672" i="8"/>
  <c r="DW672" i="8" s="1"/>
  <c r="CE673" i="8"/>
  <c r="DV673" i="8" s="1"/>
  <c r="CG673" i="8"/>
  <c r="DW673" i="8" s="1"/>
  <c r="CE674" i="8"/>
  <c r="DV674" i="8" s="1"/>
  <c r="CG674" i="8"/>
  <c r="DW674" i="8" s="1"/>
  <c r="CE675" i="8"/>
  <c r="DV675" i="8" s="1"/>
  <c r="CG675" i="8"/>
  <c r="DW675" i="8" s="1"/>
  <c r="CE676" i="8"/>
  <c r="DV676" i="8" s="1"/>
  <c r="CG676" i="8"/>
  <c r="DW676" i="8" s="1"/>
  <c r="CB659" i="8"/>
  <c r="CB660" i="8"/>
  <c r="CB661" i="8"/>
  <c r="CB662" i="8"/>
  <c r="CB663" i="8"/>
  <c r="CB664" i="8"/>
  <c r="CB665" i="8"/>
  <c r="CB666" i="8"/>
  <c r="CB667" i="8"/>
  <c r="CB668" i="8"/>
  <c r="CB669" i="8"/>
  <c r="CB670" i="8"/>
  <c r="CB671" i="8"/>
  <c r="CB672" i="8"/>
  <c r="CB673" i="8"/>
  <c r="CB674" i="8"/>
  <c r="CB675" i="8"/>
  <c r="CB676" i="8"/>
  <c r="AG676" i="8"/>
  <c r="CL676" i="8" s="1"/>
  <c r="AF676" i="8"/>
  <c r="AG675" i="8"/>
  <c r="CL675" i="8" s="1"/>
  <c r="AF675" i="8"/>
  <c r="CC675" i="8" s="1"/>
  <c r="AG674" i="8"/>
  <c r="CL674" i="8" s="1"/>
  <c r="AF674" i="8"/>
  <c r="AG673" i="8"/>
  <c r="CL673" i="8" s="1"/>
  <c r="CQ673" i="8" s="1"/>
  <c r="CR673" i="8" s="1"/>
  <c r="AF673" i="8"/>
  <c r="AG672" i="8"/>
  <c r="CL672" i="8" s="1"/>
  <c r="CQ672" i="8" s="1"/>
  <c r="CR672" i="8" s="1"/>
  <c r="AF672" i="8"/>
  <c r="AG671" i="8"/>
  <c r="CL671" i="8" s="1"/>
  <c r="AF671" i="8"/>
  <c r="AG670" i="8"/>
  <c r="CL670" i="8" s="1"/>
  <c r="AF670" i="8"/>
  <c r="AG669" i="8"/>
  <c r="CL669" i="8" s="1"/>
  <c r="CQ669" i="8" s="1"/>
  <c r="CR669" i="8" s="1"/>
  <c r="AF669" i="8"/>
  <c r="AG668" i="8"/>
  <c r="CL668" i="8" s="1"/>
  <c r="AF668" i="8"/>
  <c r="AG667" i="8"/>
  <c r="CL667" i="8" s="1"/>
  <c r="AF667" i="8"/>
  <c r="CC667" i="8" s="1"/>
  <c r="AG666" i="8"/>
  <c r="CL666" i="8" s="1"/>
  <c r="AF666" i="8"/>
  <c r="AG665" i="8"/>
  <c r="CL665" i="8" s="1"/>
  <c r="CQ665" i="8" s="1"/>
  <c r="CR665" i="8" s="1"/>
  <c r="AF665" i="8"/>
  <c r="AG664" i="8"/>
  <c r="CL664" i="8" s="1"/>
  <c r="AF664" i="8"/>
  <c r="AG663" i="8"/>
  <c r="CL663" i="8" s="1"/>
  <c r="AF663" i="8"/>
  <c r="CC663" i="8" s="1"/>
  <c r="AG662" i="8"/>
  <c r="CL662" i="8" s="1"/>
  <c r="AF662" i="8"/>
  <c r="AG661" i="8"/>
  <c r="CL661" i="8" s="1"/>
  <c r="CQ661" i="8" s="1"/>
  <c r="CR661" i="8" s="1"/>
  <c r="AF661" i="8"/>
  <c r="AG660" i="8"/>
  <c r="CL660" i="8" s="1"/>
  <c r="AF660" i="8"/>
  <c r="AG659" i="8"/>
  <c r="CL659" i="8" s="1"/>
  <c r="CQ659" i="8" s="1"/>
  <c r="CR659" i="8" s="1"/>
  <c r="AF659" i="8"/>
  <c r="CC659" i="8" s="1"/>
  <c r="AE659" i="8"/>
  <c r="AE660" i="8"/>
  <c r="AE661" i="8"/>
  <c r="AE662" i="8"/>
  <c r="AE663" i="8"/>
  <c r="AE664" i="8"/>
  <c r="AE665" i="8"/>
  <c r="AE666" i="8"/>
  <c r="AE667" i="8"/>
  <c r="AE668" i="8"/>
  <c r="AE669" i="8"/>
  <c r="AE670" i="8"/>
  <c r="AE671" i="8"/>
  <c r="AE672" i="8"/>
  <c r="AE673" i="8"/>
  <c r="AE674" i="8"/>
  <c r="AE675" i="8"/>
  <c r="AE676" i="8"/>
  <c r="AQ119" i="11"/>
  <c r="AP119" i="11"/>
  <c r="AO119" i="11"/>
  <c r="AN119" i="11"/>
  <c r="AM119" i="11"/>
  <c r="AL119" i="11"/>
  <c r="AK119" i="11"/>
  <c r="AJ119" i="11"/>
  <c r="AI119" i="11"/>
  <c r="AH119" i="11"/>
  <c r="AG119" i="11"/>
  <c r="AF119" i="11"/>
  <c r="L119" i="11"/>
  <c r="DV682" i="8" l="1"/>
  <c r="DV683" i="8"/>
  <c r="DV392" i="8"/>
  <c r="CC392" i="8"/>
  <c r="CH392" i="8" s="1"/>
  <c r="AR392" i="8"/>
  <c r="DU392" i="8" s="1"/>
  <c r="DY392" i="8" s="1"/>
  <c r="DX335" i="8"/>
  <c r="AR682" i="8"/>
  <c r="DU682" i="8" s="1"/>
  <c r="AR671" i="8"/>
  <c r="DU671" i="8" s="1"/>
  <c r="DA392" i="8"/>
  <c r="CZ392" i="8"/>
  <c r="CQ392" i="8"/>
  <c r="CR392" i="8" s="1"/>
  <c r="AR683" i="8"/>
  <c r="DU683" i="8" s="1"/>
  <c r="CH683" i="8"/>
  <c r="CI683" i="8"/>
  <c r="CH682" i="8"/>
  <c r="CI682" i="8"/>
  <c r="AR660" i="8"/>
  <c r="DU660" i="8" s="1"/>
  <c r="AR664" i="8"/>
  <c r="DU664" i="8" s="1"/>
  <c r="AR668" i="8"/>
  <c r="DU668" i="8" s="1"/>
  <c r="AR672" i="8"/>
  <c r="DU672" i="8" s="1"/>
  <c r="AR676" i="8"/>
  <c r="DU676" i="8" s="1"/>
  <c r="AR662" i="8"/>
  <c r="DU662" i="8" s="1"/>
  <c r="AR666" i="8"/>
  <c r="DU666" i="8" s="1"/>
  <c r="AR670" i="8"/>
  <c r="DU670" i="8" s="1"/>
  <c r="AR674" i="8"/>
  <c r="DU674" i="8" s="1"/>
  <c r="CQ666" i="8"/>
  <c r="CR666" i="8" s="1"/>
  <c r="CQ670" i="8"/>
  <c r="CR670" i="8" s="1"/>
  <c r="CH675" i="8"/>
  <c r="CI675" i="8"/>
  <c r="CQ671" i="8"/>
  <c r="CR671" i="8" s="1"/>
  <c r="CQ662" i="8"/>
  <c r="CR662" i="8" s="1"/>
  <c r="CH663" i="8"/>
  <c r="CI663" i="8"/>
  <c r="CQ667" i="8"/>
  <c r="CR667" i="8" s="1"/>
  <c r="CQ674" i="8"/>
  <c r="CR674" i="8" s="1"/>
  <c r="CH659" i="8"/>
  <c r="CI659" i="8"/>
  <c r="CH667" i="8"/>
  <c r="CI667" i="8"/>
  <c r="CQ663" i="8"/>
  <c r="CR663" i="8" s="1"/>
  <c r="CQ675" i="8"/>
  <c r="CR675" i="8" s="1"/>
  <c r="CQ660" i="8"/>
  <c r="CR660" i="8" s="1"/>
  <c r="CQ664" i="8"/>
  <c r="CR664" i="8" s="1"/>
  <c r="CQ668" i="8"/>
  <c r="CR668" i="8" s="1"/>
  <c r="CQ676" i="8"/>
  <c r="CR676" i="8" s="1"/>
  <c r="AR661" i="8"/>
  <c r="DU661" i="8" s="1"/>
  <c r="AR665" i="8"/>
  <c r="DU665" i="8" s="1"/>
  <c r="AR669" i="8"/>
  <c r="DU669" i="8" s="1"/>
  <c r="AR673" i="8"/>
  <c r="DU673" i="8" s="1"/>
  <c r="CC676" i="8"/>
  <c r="CC672" i="8"/>
  <c r="CC668" i="8"/>
  <c r="CC664" i="8"/>
  <c r="CC660" i="8"/>
  <c r="CC671" i="8"/>
  <c r="CC674" i="8"/>
  <c r="CI674" i="8" s="1"/>
  <c r="CC670" i="8"/>
  <c r="CI670" i="8" s="1"/>
  <c r="CC666" i="8"/>
  <c r="CI666" i="8" s="1"/>
  <c r="CC662" i="8"/>
  <c r="CI662" i="8" s="1"/>
  <c r="CC673" i="8"/>
  <c r="CH673" i="8" s="1"/>
  <c r="CC669" i="8"/>
  <c r="CH669" i="8" s="1"/>
  <c r="CC665" i="8"/>
  <c r="CH665" i="8" s="1"/>
  <c r="CC661" i="8"/>
  <c r="CH661" i="8" s="1"/>
  <c r="AR659" i="8"/>
  <c r="DU659" i="8" s="1"/>
  <c r="AR663" i="8"/>
  <c r="DU663" i="8" s="1"/>
  <c r="AR667" i="8"/>
  <c r="DU667" i="8" s="1"/>
  <c r="AR675" i="8"/>
  <c r="AR119" i="11"/>
  <c r="AQ118" i="11"/>
  <c r="AP118" i="11"/>
  <c r="AO118" i="11"/>
  <c r="AN118" i="11"/>
  <c r="AM118" i="11"/>
  <c r="AL118" i="11"/>
  <c r="AK118" i="11"/>
  <c r="AJ118" i="11"/>
  <c r="AI118" i="11"/>
  <c r="AH118" i="11"/>
  <c r="AG118" i="11"/>
  <c r="AF118" i="11"/>
  <c r="AQ117" i="11"/>
  <c r="AP117" i="11"/>
  <c r="AO117" i="11"/>
  <c r="AN117" i="11"/>
  <c r="AM117" i="11"/>
  <c r="AL117" i="11"/>
  <c r="AK117" i="11"/>
  <c r="AJ117" i="11"/>
  <c r="AI117" i="11"/>
  <c r="AH117" i="11"/>
  <c r="AG117" i="11"/>
  <c r="AF117" i="11"/>
  <c r="CY620" i="8"/>
  <c r="CW620" i="8"/>
  <c r="CT620" i="8"/>
  <c r="CP620" i="8"/>
  <c r="CN620" i="8"/>
  <c r="CK620" i="8"/>
  <c r="CG620" i="8"/>
  <c r="CE620" i="8"/>
  <c r="CB620" i="8"/>
  <c r="AQ620" i="8"/>
  <c r="AP620" i="8"/>
  <c r="AO620" i="8"/>
  <c r="AN620" i="8"/>
  <c r="AM620" i="8"/>
  <c r="AL620" i="8"/>
  <c r="AK620" i="8"/>
  <c r="AJ620" i="8"/>
  <c r="AI620" i="8"/>
  <c r="DD620" i="8" s="1"/>
  <c r="AH620" i="8"/>
  <c r="CU620" i="8" s="1"/>
  <c r="AG620" i="8"/>
  <c r="CL620" i="8" s="1"/>
  <c r="AF620" i="8"/>
  <c r="AE620" i="8"/>
  <c r="L620" i="8"/>
  <c r="L118" i="11"/>
  <c r="L117" i="11"/>
  <c r="AH116" i="11"/>
  <c r="AH115" i="11"/>
  <c r="AF116" i="11"/>
  <c r="AG116" i="11"/>
  <c r="AI116" i="11"/>
  <c r="AJ116" i="11"/>
  <c r="AK116" i="11"/>
  <c r="AL116" i="11"/>
  <c r="AM116" i="11"/>
  <c r="AN116" i="11"/>
  <c r="AO116" i="11"/>
  <c r="AP116" i="11"/>
  <c r="AQ116" i="11"/>
  <c r="AF115" i="11"/>
  <c r="AG115" i="11"/>
  <c r="AI115" i="11"/>
  <c r="AJ115" i="11"/>
  <c r="AK115" i="11"/>
  <c r="AL115" i="11"/>
  <c r="AM115" i="11"/>
  <c r="AN115" i="11"/>
  <c r="AO115" i="11"/>
  <c r="AP115" i="11"/>
  <c r="AQ115" i="11"/>
  <c r="L116" i="11"/>
  <c r="L115" i="11"/>
  <c r="AF230" i="8"/>
  <c r="CB230" i="8"/>
  <c r="DU39" i="8"/>
  <c r="DU170" i="8"/>
  <c r="DU171" i="8"/>
  <c r="DU202" i="8"/>
  <c r="DU418" i="8"/>
  <c r="DU422" i="8"/>
  <c r="CP727" i="8"/>
  <c r="CN727" i="8"/>
  <c r="CQ727" i="8" s="1"/>
  <c r="CR727" i="8" s="1"/>
  <c r="CY727" i="8"/>
  <c r="CW727" i="8"/>
  <c r="CT727" i="8"/>
  <c r="CG727" i="8"/>
  <c r="CE727" i="8"/>
  <c r="CB727" i="8"/>
  <c r="CU727" i="8"/>
  <c r="AK15" i="8"/>
  <c r="AL15" i="8"/>
  <c r="AM15" i="8"/>
  <c r="AN15" i="8"/>
  <c r="AO15" i="8"/>
  <c r="AP15" i="8"/>
  <c r="AQ15" i="8"/>
  <c r="AH15" i="8"/>
  <c r="AI15" i="8"/>
  <c r="DD15" i="8" s="1"/>
  <c r="AJ15" i="8"/>
  <c r="CC727" i="8"/>
  <c r="L727" i="8"/>
  <c r="DV727" i="8" l="1"/>
  <c r="DV620" i="8"/>
  <c r="BT119" i="11"/>
  <c r="BV119" i="11" s="1"/>
  <c r="BP119" i="11"/>
  <c r="DU675" i="8"/>
  <c r="DY675" i="8" s="1"/>
  <c r="DY667" i="8"/>
  <c r="DX667" i="8"/>
  <c r="DY663" i="8"/>
  <c r="DX663" i="8"/>
  <c r="DY659" i="8"/>
  <c r="DX659" i="8"/>
  <c r="DY673" i="8"/>
  <c r="DX673" i="8"/>
  <c r="DY669" i="8"/>
  <c r="DX669" i="8"/>
  <c r="DY665" i="8"/>
  <c r="DX665" i="8"/>
  <c r="DY661" i="8"/>
  <c r="DX661" i="8"/>
  <c r="DY674" i="8"/>
  <c r="DX674" i="8"/>
  <c r="DY670" i="8"/>
  <c r="DX670" i="8"/>
  <c r="DY666" i="8"/>
  <c r="DX666" i="8"/>
  <c r="DY662" i="8"/>
  <c r="DX662" i="8"/>
  <c r="DY676" i="8"/>
  <c r="DX676" i="8"/>
  <c r="DY672" i="8"/>
  <c r="DX672" i="8"/>
  <c r="DY668" i="8"/>
  <c r="DX668" i="8"/>
  <c r="DY664" i="8"/>
  <c r="DX664" i="8"/>
  <c r="DY660" i="8"/>
  <c r="DX660" i="8"/>
  <c r="DY683" i="8"/>
  <c r="DX683" i="8"/>
  <c r="DY671" i="8"/>
  <c r="DX671" i="8"/>
  <c r="DY682" i="8"/>
  <c r="DX682" i="8"/>
  <c r="DX392" i="8"/>
  <c r="CH666" i="8"/>
  <c r="CI665" i="8"/>
  <c r="CH670" i="8"/>
  <c r="CI669" i="8"/>
  <c r="CH674" i="8"/>
  <c r="CI673" i="8"/>
  <c r="CH672" i="8"/>
  <c r="CI672" i="8"/>
  <c r="CH664" i="8"/>
  <c r="CI664" i="8"/>
  <c r="CH676" i="8"/>
  <c r="CI676" i="8"/>
  <c r="CH668" i="8"/>
  <c r="CI668" i="8"/>
  <c r="CI661" i="8"/>
  <c r="CH662" i="8"/>
  <c r="CH671" i="8"/>
  <c r="CI671" i="8"/>
  <c r="CH660" i="8"/>
  <c r="CI660" i="8"/>
  <c r="CH727" i="8"/>
  <c r="AR620" i="8"/>
  <c r="DU620" i="8" s="1"/>
  <c r="CC620" i="8"/>
  <c r="CH620" i="8" s="1"/>
  <c r="CQ620" i="8"/>
  <c r="CR620" i="8" s="1"/>
  <c r="DA620" i="8"/>
  <c r="CZ620" i="8"/>
  <c r="BC115" i="11"/>
  <c r="CI727" i="8"/>
  <c r="DA727" i="8"/>
  <c r="CZ727" i="8"/>
  <c r="AR727" i="8"/>
  <c r="DU727" i="8" s="1"/>
  <c r="AY91" i="11"/>
  <c r="AY90" i="11"/>
  <c r="AY84" i="11"/>
  <c r="DX675" i="8" l="1"/>
  <c r="DX727" i="8"/>
  <c r="BT116" i="11"/>
  <c r="BV116" i="11" s="1"/>
  <c r="BP116" i="11"/>
  <c r="DY620" i="8"/>
  <c r="DX620" i="8"/>
  <c r="BC118" i="11"/>
  <c r="BC117" i="11"/>
  <c r="AY116" i="11"/>
  <c r="CI620" i="8"/>
  <c r="AY115" i="11"/>
  <c r="BC116" i="11"/>
  <c r="DY727" i="8"/>
  <c r="AZ727" i="8"/>
  <c r="C8" i="18"/>
  <c r="CE681" i="8"/>
  <c r="CE680" i="8"/>
  <c r="CE679" i="8"/>
  <c r="CE658" i="8"/>
  <c r="CE657" i="8"/>
  <c r="CE656" i="8"/>
  <c r="CE655" i="8"/>
  <c r="CE654" i="8"/>
  <c r="CE653" i="8"/>
  <c r="CE652" i="8"/>
  <c r="CE651" i="8"/>
  <c r="CE650" i="8"/>
  <c r="CE649" i="8"/>
  <c r="CE648" i="8"/>
  <c r="CE647" i="8"/>
  <c r="CE646" i="8"/>
  <c r="CE645" i="8"/>
  <c r="CE644" i="8"/>
  <c r="CE643" i="8"/>
  <c r="CE642" i="8"/>
  <c r="CE641" i="8"/>
  <c r="CE640" i="8"/>
  <c r="CE639" i="8"/>
  <c r="CE638" i="8"/>
  <c r="CE637" i="8"/>
  <c r="CE636" i="8"/>
  <c r="CE635" i="8"/>
  <c r="CE634" i="8"/>
  <c r="CE633" i="8"/>
  <c r="CE632" i="8"/>
  <c r="CE626" i="8"/>
  <c r="BC110" i="11"/>
  <c r="AQ114" i="11"/>
  <c r="AP114" i="11"/>
  <c r="AO114" i="11"/>
  <c r="AN114" i="11"/>
  <c r="AM114" i="11"/>
  <c r="AL114" i="11"/>
  <c r="AK114" i="11"/>
  <c r="AJ114" i="11"/>
  <c r="AI114" i="11"/>
  <c r="AH114" i="11"/>
  <c r="AG114" i="11"/>
  <c r="AF114" i="11"/>
  <c r="AQ113" i="11"/>
  <c r="AP113" i="11"/>
  <c r="AO113" i="11"/>
  <c r="AN113" i="11"/>
  <c r="AM113" i="11"/>
  <c r="AL113" i="11"/>
  <c r="AK113" i="11"/>
  <c r="AJ113" i="11"/>
  <c r="AI113" i="11"/>
  <c r="AH113" i="11"/>
  <c r="AG113" i="11"/>
  <c r="AF113" i="11"/>
  <c r="AQ112" i="11"/>
  <c r="AP112" i="11"/>
  <c r="AO112" i="11"/>
  <c r="AN112" i="11"/>
  <c r="AM112" i="11"/>
  <c r="AL112" i="11"/>
  <c r="AK112" i="11"/>
  <c r="AJ112" i="11"/>
  <c r="AI112" i="11"/>
  <c r="AH112" i="11"/>
  <c r="AG112" i="11"/>
  <c r="AF112" i="11"/>
  <c r="AQ111" i="11"/>
  <c r="AP111" i="11"/>
  <c r="AO111" i="11"/>
  <c r="AN111" i="11"/>
  <c r="AM111" i="11"/>
  <c r="AL111" i="11"/>
  <c r="AK111" i="11"/>
  <c r="AJ111" i="11"/>
  <c r="AI111" i="11"/>
  <c r="AH111" i="11"/>
  <c r="AG111" i="11"/>
  <c r="AF111" i="11"/>
  <c r="L114" i="11"/>
  <c r="L113" i="11"/>
  <c r="L112" i="11"/>
  <c r="L111" i="11"/>
  <c r="CY188" i="8"/>
  <c r="DW188" i="8" s="1"/>
  <c r="CW188" i="8"/>
  <c r="DV188" i="8" s="1"/>
  <c r="CT188" i="8"/>
  <c r="CK188" i="8"/>
  <c r="CB188" i="8"/>
  <c r="AQ188" i="8"/>
  <c r="AP188" i="8"/>
  <c r="AO188" i="8"/>
  <c r="AN188" i="8"/>
  <c r="AM188" i="8"/>
  <c r="AL188" i="8"/>
  <c r="AK188" i="8"/>
  <c r="AJ188" i="8"/>
  <c r="AI188" i="8"/>
  <c r="DD188" i="8" s="1"/>
  <c r="AH188" i="8"/>
  <c r="CU188" i="8" s="1"/>
  <c r="AG188" i="8"/>
  <c r="CL188" i="8" s="1"/>
  <c r="AF188" i="8"/>
  <c r="CC188" i="8" s="1"/>
  <c r="AE188" i="8"/>
  <c r="L188" i="8"/>
  <c r="AY112" i="11" l="1"/>
  <c r="AY111" i="11"/>
  <c r="CH188" i="8"/>
  <c r="CI188" i="8"/>
  <c r="CZ188" i="8"/>
  <c r="DA188" i="8"/>
  <c r="CQ188" i="8"/>
  <c r="CR188" i="8" s="1"/>
  <c r="AR188" i="8"/>
  <c r="DU188" i="8" s="1"/>
  <c r="DY188" i="8" s="1"/>
  <c r="CY658" i="8"/>
  <c r="CW658" i="8"/>
  <c r="DV658" i="8" s="1"/>
  <c r="CT658" i="8"/>
  <c r="CK658" i="8"/>
  <c r="CG658" i="8"/>
  <c r="CB658" i="8"/>
  <c r="AQ658" i="8"/>
  <c r="AP658" i="8"/>
  <c r="AO658" i="8"/>
  <c r="AN658" i="8"/>
  <c r="AM658" i="8"/>
  <c r="AL658" i="8"/>
  <c r="AK658" i="8"/>
  <c r="AJ658" i="8"/>
  <c r="AI658" i="8"/>
  <c r="DD658" i="8" s="1"/>
  <c r="AH658" i="8"/>
  <c r="CU658" i="8" s="1"/>
  <c r="AG658" i="8"/>
  <c r="CL658" i="8" s="1"/>
  <c r="AF658" i="8"/>
  <c r="CC658" i="8" s="1"/>
  <c r="AE658" i="8"/>
  <c r="L658" i="8"/>
  <c r="CY657" i="8"/>
  <c r="CW657" i="8"/>
  <c r="DV657" i="8" s="1"/>
  <c r="CT657" i="8"/>
  <c r="CK657" i="8"/>
  <c r="CG657" i="8"/>
  <c r="CB657" i="8"/>
  <c r="AQ657" i="8"/>
  <c r="AP657" i="8"/>
  <c r="AO657" i="8"/>
  <c r="AN657" i="8"/>
  <c r="AM657" i="8"/>
  <c r="AL657" i="8"/>
  <c r="AK657" i="8"/>
  <c r="AJ657" i="8"/>
  <c r="AI657" i="8"/>
  <c r="DD657" i="8" s="1"/>
  <c r="AH657" i="8"/>
  <c r="AG657" i="8"/>
  <c r="CL657" i="8" s="1"/>
  <c r="AF657" i="8"/>
  <c r="CC657" i="8" s="1"/>
  <c r="AE657" i="8"/>
  <c r="L657" i="8"/>
  <c r="CY656" i="8"/>
  <c r="CW656" i="8"/>
  <c r="DV656" i="8" s="1"/>
  <c r="CT656" i="8"/>
  <c r="CK656" i="8"/>
  <c r="CG656" i="8"/>
  <c r="CB656" i="8"/>
  <c r="AQ656" i="8"/>
  <c r="AP656" i="8"/>
  <c r="AO656" i="8"/>
  <c r="AN656" i="8"/>
  <c r="AM656" i="8"/>
  <c r="AL656" i="8"/>
  <c r="AK656" i="8"/>
  <c r="AJ656" i="8"/>
  <c r="AI656" i="8"/>
  <c r="DD656" i="8" s="1"/>
  <c r="AH656" i="8"/>
  <c r="CU656" i="8" s="1"/>
  <c r="AG656" i="8"/>
  <c r="CL656" i="8" s="1"/>
  <c r="AF656" i="8"/>
  <c r="CC656" i="8" s="1"/>
  <c r="AE656" i="8"/>
  <c r="L656" i="8"/>
  <c r="CY655" i="8"/>
  <c r="CW655" i="8"/>
  <c r="DV655" i="8" s="1"/>
  <c r="CT655" i="8"/>
  <c r="CK655" i="8"/>
  <c r="CG655" i="8"/>
  <c r="CB655" i="8"/>
  <c r="AQ655" i="8"/>
  <c r="AP655" i="8"/>
  <c r="AO655" i="8"/>
  <c r="AN655" i="8"/>
  <c r="AM655" i="8"/>
  <c r="AL655" i="8"/>
  <c r="AK655" i="8"/>
  <c r="AJ655" i="8"/>
  <c r="AI655" i="8"/>
  <c r="DD655" i="8" s="1"/>
  <c r="AH655" i="8"/>
  <c r="AG655" i="8"/>
  <c r="CL655" i="8" s="1"/>
  <c r="AF655" i="8"/>
  <c r="CC655" i="8" s="1"/>
  <c r="AE655" i="8"/>
  <c r="L655" i="8"/>
  <c r="CY654" i="8"/>
  <c r="CW654" i="8"/>
  <c r="DV654" i="8" s="1"/>
  <c r="CT654" i="8"/>
  <c r="CK654" i="8"/>
  <c r="CG654" i="8"/>
  <c r="CB654" i="8"/>
  <c r="AQ654" i="8"/>
  <c r="AP654" i="8"/>
  <c r="AO654" i="8"/>
  <c r="AN654" i="8"/>
  <c r="AM654" i="8"/>
  <c r="AL654" i="8"/>
  <c r="AK654" i="8"/>
  <c r="AJ654" i="8"/>
  <c r="AI654" i="8"/>
  <c r="DD654" i="8" s="1"/>
  <c r="AH654" i="8"/>
  <c r="CU654" i="8" s="1"/>
  <c r="AG654" i="8"/>
  <c r="CL654" i="8" s="1"/>
  <c r="AF654" i="8"/>
  <c r="CC654" i="8" s="1"/>
  <c r="AE654" i="8"/>
  <c r="L654" i="8"/>
  <c r="CY653" i="8"/>
  <c r="CW653" i="8"/>
  <c r="DV653" i="8" s="1"/>
  <c r="CT653" i="8"/>
  <c r="CK653" i="8"/>
  <c r="CG653" i="8"/>
  <c r="CB653" i="8"/>
  <c r="AQ653" i="8"/>
  <c r="AP653" i="8"/>
  <c r="AO653" i="8"/>
  <c r="AN653" i="8"/>
  <c r="AM653" i="8"/>
  <c r="AL653" i="8"/>
  <c r="AK653" i="8"/>
  <c r="AJ653" i="8"/>
  <c r="AI653" i="8"/>
  <c r="DD653" i="8" s="1"/>
  <c r="AH653" i="8"/>
  <c r="AG653" i="8"/>
  <c r="CL653" i="8" s="1"/>
  <c r="AF653" i="8"/>
  <c r="CC653" i="8" s="1"/>
  <c r="AE653" i="8"/>
  <c r="L653" i="8"/>
  <c r="CY652" i="8"/>
  <c r="CW652" i="8"/>
  <c r="DV652" i="8" s="1"/>
  <c r="CT652" i="8"/>
  <c r="CK652" i="8"/>
  <c r="CG652" i="8"/>
  <c r="CB652" i="8"/>
  <c r="AQ652" i="8"/>
  <c r="AP652" i="8"/>
  <c r="AO652" i="8"/>
  <c r="AN652" i="8"/>
  <c r="AM652" i="8"/>
  <c r="AL652" i="8"/>
  <c r="AK652" i="8"/>
  <c r="AJ652" i="8"/>
  <c r="AI652" i="8"/>
  <c r="DD652" i="8" s="1"/>
  <c r="AH652" i="8"/>
  <c r="CU652" i="8" s="1"/>
  <c r="AG652" i="8"/>
  <c r="CL652" i="8" s="1"/>
  <c r="AF652" i="8"/>
  <c r="CC652" i="8" s="1"/>
  <c r="AE652" i="8"/>
  <c r="L652" i="8"/>
  <c r="CY651" i="8"/>
  <c r="CW651" i="8"/>
  <c r="DV651" i="8" s="1"/>
  <c r="CT651" i="8"/>
  <c r="CK651" i="8"/>
  <c r="CG651" i="8"/>
  <c r="CB651" i="8"/>
  <c r="AQ651" i="8"/>
  <c r="AP651" i="8"/>
  <c r="AO651" i="8"/>
  <c r="AN651" i="8"/>
  <c r="AM651" i="8"/>
  <c r="AL651" i="8"/>
  <c r="AK651" i="8"/>
  <c r="AJ651" i="8"/>
  <c r="AI651" i="8"/>
  <c r="DD651" i="8" s="1"/>
  <c r="AH651" i="8"/>
  <c r="AG651" i="8"/>
  <c r="CL651" i="8" s="1"/>
  <c r="AF651" i="8"/>
  <c r="CC651" i="8" s="1"/>
  <c r="AE651" i="8"/>
  <c r="L651" i="8"/>
  <c r="CY650" i="8"/>
  <c r="CW650" i="8"/>
  <c r="DV650" i="8" s="1"/>
  <c r="CT650" i="8"/>
  <c r="CK650" i="8"/>
  <c r="CG650" i="8"/>
  <c r="CB650" i="8"/>
  <c r="AQ650" i="8"/>
  <c r="AP650" i="8"/>
  <c r="AO650" i="8"/>
  <c r="AN650" i="8"/>
  <c r="AM650" i="8"/>
  <c r="AL650" i="8"/>
  <c r="AK650" i="8"/>
  <c r="AJ650" i="8"/>
  <c r="AI650" i="8"/>
  <c r="DD650" i="8" s="1"/>
  <c r="AH650" i="8"/>
  <c r="CU650" i="8" s="1"/>
  <c r="AG650" i="8"/>
  <c r="CL650" i="8" s="1"/>
  <c r="AF650" i="8"/>
  <c r="CC650" i="8" s="1"/>
  <c r="AE650" i="8"/>
  <c r="L650" i="8"/>
  <c r="CY649" i="8"/>
  <c r="CW649" i="8"/>
  <c r="DV649" i="8" s="1"/>
  <c r="CT649" i="8"/>
  <c r="CK649" i="8"/>
  <c r="CG649" i="8"/>
  <c r="CB649" i="8"/>
  <c r="AQ649" i="8"/>
  <c r="AP649" i="8"/>
  <c r="AO649" i="8"/>
  <c r="AN649" i="8"/>
  <c r="AM649" i="8"/>
  <c r="AL649" i="8"/>
  <c r="AK649" i="8"/>
  <c r="AJ649" i="8"/>
  <c r="AI649" i="8"/>
  <c r="DD649" i="8" s="1"/>
  <c r="AH649" i="8"/>
  <c r="AG649" i="8"/>
  <c r="CL649" i="8" s="1"/>
  <c r="AF649" i="8"/>
  <c r="CC649" i="8" s="1"/>
  <c r="AE649" i="8"/>
  <c r="L649" i="8"/>
  <c r="CY648" i="8"/>
  <c r="CW648" i="8"/>
  <c r="DV648" i="8" s="1"/>
  <c r="CT648" i="8"/>
  <c r="CK648" i="8"/>
  <c r="CG648" i="8"/>
  <c r="CB648" i="8"/>
  <c r="AQ648" i="8"/>
  <c r="AP648" i="8"/>
  <c r="AO648" i="8"/>
  <c r="AN648" i="8"/>
  <c r="AM648" i="8"/>
  <c r="AL648" i="8"/>
  <c r="AK648" i="8"/>
  <c r="AJ648" i="8"/>
  <c r="AI648" i="8"/>
  <c r="DD648" i="8" s="1"/>
  <c r="AH648" i="8"/>
  <c r="CU648" i="8" s="1"/>
  <c r="AG648" i="8"/>
  <c r="CL648" i="8" s="1"/>
  <c r="AF648" i="8"/>
  <c r="CC648" i="8" s="1"/>
  <c r="AE648" i="8"/>
  <c r="L648" i="8"/>
  <c r="CY647" i="8"/>
  <c r="CW647" i="8"/>
  <c r="DV647" i="8" s="1"/>
  <c r="CT647" i="8"/>
  <c r="CK647" i="8"/>
  <c r="CG647" i="8"/>
  <c r="CB647" i="8"/>
  <c r="AQ647" i="8"/>
  <c r="AP647" i="8"/>
  <c r="AO647" i="8"/>
  <c r="AN647" i="8"/>
  <c r="AM647" i="8"/>
  <c r="AL647" i="8"/>
  <c r="AK647" i="8"/>
  <c r="AJ647" i="8"/>
  <c r="AI647" i="8"/>
  <c r="DD647" i="8" s="1"/>
  <c r="AH647" i="8"/>
  <c r="AG647" i="8"/>
  <c r="CL647" i="8" s="1"/>
  <c r="AF647" i="8"/>
  <c r="CC647" i="8" s="1"/>
  <c r="AE647" i="8"/>
  <c r="L647" i="8"/>
  <c r="CY646" i="8"/>
  <c r="CW646" i="8"/>
  <c r="DV646" i="8" s="1"/>
  <c r="CT646" i="8"/>
  <c r="CK646" i="8"/>
  <c r="CG646" i="8"/>
  <c r="CB646" i="8"/>
  <c r="AQ646" i="8"/>
  <c r="AP646" i="8"/>
  <c r="AO646" i="8"/>
  <c r="AN646" i="8"/>
  <c r="AM646" i="8"/>
  <c r="AL646" i="8"/>
  <c r="AK646" i="8"/>
  <c r="AJ646" i="8"/>
  <c r="AI646" i="8"/>
  <c r="DD646" i="8" s="1"/>
  <c r="AH646" i="8"/>
  <c r="CU646" i="8" s="1"/>
  <c r="AG646" i="8"/>
  <c r="CL646" i="8" s="1"/>
  <c r="AF646" i="8"/>
  <c r="CC646" i="8" s="1"/>
  <c r="AE646" i="8"/>
  <c r="L646" i="8"/>
  <c r="CY645" i="8"/>
  <c r="CW645" i="8"/>
  <c r="DV645" i="8" s="1"/>
  <c r="CT645" i="8"/>
  <c r="CK645" i="8"/>
  <c r="CG645" i="8"/>
  <c r="CB645" i="8"/>
  <c r="AQ645" i="8"/>
  <c r="AP645" i="8"/>
  <c r="AO645" i="8"/>
  <c r="AN645" i="8"/>
  <c r="AM645" i="8"/>
  <c r="AL645" i="8"/>
  <c r="AK645" i="8"/>
  <c r="AJ645" i="8"/>
  <c r="AI645" i="8"/>
  <c r="DD645" i="8" s="1"/>
  <c r="AH645" i="8"/>
  <c r="AG645" i="8"/>
  <c r="CL645" i="8" s="1"/>
  <c r="AF645" i="8"/>
  <c r="CC645" i="8" s="1"/>
  <c r="AE645" i="8"/>
  <c r="L645" i="8"/>
  <c r="CY644" i="8"/>
  <c r="CW644" i="8"/>
  <c r="DV644" i="8" s="1"/>
  <c r="CT644" i="8"/>
  <c r="CK644" i="8"/>
  <c r="CG644" i="8"/>
  <c r="CB644" i="8"/>
  <c r="AQ644" i="8"/>
  <c r="AP644" i="8"/>
  <c r="AO644" i="8"/>
  <c r="AN644" i="8"/>
  <c r="AM644" i="8"/>
  <c r="AL644" i="8"/>
  <c r="AK644" i="8"/>
  <c r="AJ644" i="8"/>
  <c r="AI644" i="8"/>
  <c r="DD644" i="8" s="1"/>
  <c r="AH644" i="8"/>
  <c r="CU644" i="8" s="1"/>
  <c r="AG644" i="8"/>
  <c r="CL644" i="8" s="1"/>
  <c r="AF644" i="8"/>
  <c r="AE644" i="8"/>
  <c r="L644" i="8"/>
  <c r="CY643" i="8"/>
  <c r="CW643" i="8"/>
  <c r="DV643" i="8" s="1"/>
  <c r="CT643" i="8"/>
  <c r="CK643" i="8"/>
  <c r="CG643" i="8"/>
  <c r="CB643" i="8"/>
  <c r="AQ643" i="8"/>
  <c r="AP643" i="8"/>
  <c r="AO643" i="8"/>
  <c r="AN643" i="8"/>
  <c r="AM643" i="8"/>
  <c r="AL643" i="8"/>
  <c r="AK643" i="8"/>
  <c r="AJ643" i="8"/>
  <c r="AI643" i="8"/>
  <c r="DD643" i="8" s="1"/>
  <c r="AH643" i="8"/>
  <c r="AG643" i="8"/>
  <c r="CL643" i="8" s="1"/>
  <c r="AF643" i="8"/>
  <c r="CC643" i="8" s="1"/>
  <c r="AE643" i="8"/>
  <c r="L643" i="8"/>
  <c r="CY642" i="8"/>
  <c r="CW642" i="8"/>
  <c r="DV642" i="8" s="1"/>
  <c r="CT642" i="8"/>
  <c r="CK642" i="8"/>
  <c r="CG642" i="8"/>
  <c r="CB642" i="8"/>
  <c r="AQ642" i="8"/>
  <c r="AP642" i="8"/>
  <c r="AO642" i="8"/>
  <c r="AN642" i="8"/>
  <c r="AM642" i="8"/>
  <c r="AL642" i="8"/>
  <c r="AK642" i="8"/>
  <c r="AJ642" i="8"/>
  <c r="AI642" i="8"/>
  <c r="DD642" i="8" s="1"/>
  <c r="AH642" i="8"/>
  <c r="CU642" i="8" s="1"/>
  <c r="AG642" i="8"/>
  <c r="CL642" i="8" s="1"/>
  <c r="AF642" i="8"/>
  <c r="AE642" i="8"/>
  <c r="L642" i="8"/>
  <c r="CY641" i="8"/>
  <c r="CW641" i="8"/>
  <c r="DV641" i="8" s="1"/>
  <c r="CT641" i="8"/>
  <c r="CK641" i="8"/>
  <c r="CG641" i="8"/>
  <c r="CB641" i="8"/>
  <c r="AQ641" i="8"/>
  <c r="AP641" i="8"/>
  <c r="AO641" i="8"/>
  <c r="AN641" i="8"/>
  <c r="AM641" i="8"/>
  <c r="AL641" i="8"/>
  <c r="AK641" i="8"/>
  <c r="AJ641" i="8"/>
  <c r="AI641" i="8"/>
  <c r="DD641" i="8" s="1"/>
  <c r="AH641" i="8"/>
  <c r="AG641" i="8"/>
  <c r="CL641" i="8" s="1"/>
  <c r="CQ641" i="8" s="1"/>
  <c r="AF641" i="8"/>
  <c r="CC641" i="8" s="1"/>
  <c r="AE641" i="8"/>
  <c r="L641" i="8"/>
  <c r="CY640" i="8"/>
  <c r="CW640" i="8"/>
  <c r="DV640" i="8" s="1"/>
  <c r="CT640" i="8"/>
  <c r="CK640" i="8"/>
  <c r="CG640" i="8"/>
  <c r="CB640" i="8"/>
  <c r="AQ640" i="8"/>
  <c r="AP640" i="8"/>
  <c r="AO640" i="8"/>
  <c r="AN640" i="8"/>
  <c r="AM640" i="8"/>
  <c r="AL640" i="8"/>
  <c r="AK640" i="8"/>
  <c r="AJ640" i="8"/>
  <c r="AI640" i="8"/>
  <c r="DD640" i="8" s="1"/>
  <c r="AH640" i="8"/>
  <c r="CU640" i="8" s="1"/>
  <c r="AG640" i="8"/>
  <c r="CL640" i="8" s="1"/>
  <c r="AF640" i="8"/>
  <c r="AE640" i="8"/>
  <c r="L640" i="8"/>
  <c r="CY639" i="8"/>
  <c r="CW639" i="8"/>
  <c r="DV639" i="8" s="1"/>
  <c r="CT639" i="8"/>
  <c r="CK639" i="8"/>
  <c r="CG639" i="8"/>
  <c r="CB639" i="8"/>
  <c r="AQ639" i="8"/>
  <c r="AP639" i="8"/>
  <c r="AO639" i="8"/>
  <c r="AN639" i="8"/>
  <c r="AM639" i="8"/>
  <c r="AL639" i="8"/>
  <c r="AK639" i="8"/>
  <c r="AJ639" i="8"/>
  <c r="AI639" i="8"/>
  <c r="DD639" i="8" s="1"/>
  <c r="AH639" i="8"/>
  <c r="AG639" i="8"/>
  <c r="CL639" i="8" s="1"/>
  <c r="CQ639" i="8" s="1"/>
  <c r="AF639" i="8"/>
  <c r="CC639" i="8" s="1"/>
  <c r="AE639" i="8"/>
  <c r="L639" i="8"/>
  <c r="CY638" i="8"/>
  <c r="CW638" i="8"/>
  <c r="DV638" i="8" s="1"/>
  <c r="CT638" i="8"/>
  <c r="CK638" i="8"/>
  <c r="CG638" i="8"/>
  <c r="CB638" i="8"/>
  <c r="AQ638" i="8"/>
  <c r="AP638" i="8"/>
  <c r="AO638" i="8"/>
  <c r="AN638" i="8"/>
  <c r="AM638" i="8"/>
  <c r="AL638" i="8"/>
  <c r="AK638" i="8"/>
  <c r="AJ638" i="8"/>
  <c r="AI638" i="8"/>
  <c r="DD638" i="8" s="1"/>
  <c r="AH638" i="8"/>
  <c r="CU638" i="8" s="1"/>
  <c r="AG638" i="8"/>
  <c r="CL638" i="8" s="1"/>
  <c r="AF638" i="8"/>
  <c r="AE638" i="8"/>
  <c r="L638" i="8"/>
  <c r="CY637" i="8"/>
  <c r="CW637" i="8"/>
  <c r="DV637" i="8" s="1"/>
  <c r="CT637" i="8"/>
  <c r="CK637" i="8"/>
  <c r="CG637" i="8"/>
  <c r="CB637" i="8"/>
  <c r="AQ637" i="8"/>
  <c r="AP637" i="8"/>
  <c r="AO637" i="8"/>
  <c r="AN637" i="8"/>
  <c r="AM637" i="8"/>
  <c r="AL637" i="8"/>
  <c r="AK637" i="8"/>
  <c r="AJ637" i="8"/>
  <c r="AI637" i="8"/>
  <c r="DD637" i="8" s="1"/>
  <c r="AH637" i="8"/>
  <c r="AG637" i="8"/>
  <c r="CL637" i="8" s="1"/>
  <c r="CQ637" i="8" s="1"/>
  <c r="AF637" i="8"/>
  <c r="CC637" i="8" s="1"/>
  <c r="AE637" i="8"/>
  <c r="L637" i="8"/>
  <c r="CY636" i="8"/>
  <c r="CW636" i="8"/>
  <c r="DV636" i="8" s="1"/>
  <c r="CT636" i="8"/>
  <c r="CK636" i="8"/>
  <c r="CG636" i="8"/>
  <c r="CB636" i="8"/>
  <c r="AQ636" i="8"/>
  <c r="AP636" i="8"/>
  <c r="AO636" i="8"/>
  <c r="AN636" i="8"/>
  <c r="AM636" i="8"/>
  <c r="AL636" i="8"/>
  <c r="AK636" i="8"/>
  <c r="AJ636" i="8"/>
  <c r="AI636" i="8"/>
  <c r="DD636" i="8" s="1"/>
  <c r="AH636" i="8"/>
  <c r="CU636" i="8" s="1"/>
  <c r="AG636" i="8"/>
  <c r="CL636" i="8" s="1"/>
  <c r="AF636" i="8"/>
  <c r="AE636" i="8"/>
  <c r="L636" i="8"/>
  <c r="CY635" i="8"/>
  <c r="CW635" i="8"/>
  <c r="DV635" i="8" s="1"/>
  <c r="CT635" i="8"/>
  <c r="CK635" i="8"/>
  <c r="CG635" i="8"/>
  <c r="CB635" i="8"/>
  <c r="AQ635" i="8"/>
  <c r="AP635" i="8"/>
  <c r="AO635" i="8"/>
  <c r="AN635" i="8"/>
  <c r="AM635" i="8"/>
  <c r="AL635" i="8"/>
  <c r="AK635" i="8"/>
  <c r="AJ635" i="8"/>
  <c r="AI635" i="8"/>
  <c r="DD635" i="8" s="1"/>
  <c r="AH635" i="8"/>
  <c r="AG635" i="8"/>
  <c r="CL635" i="8" s="1"/>
  <c r="CQ635" i="8" s="1"/>
  <c r="AF635" i="8"/>
  <c r="CC635" i="8" s="1"/>
  <c r="AE635" i="8"/>
  <c r="L635" i="8"/>
  <c r="CY634" i="8"/>
  <c r="CW634" i="8"/>
  <c r="DV634" i="8" s="1"/>
  <c r="CT634" i="8"/>
  <c r="CK634" i="8"/>
  <c r="CG634" i="8"/>
  <c r="CB634" i="8"/>
  <c r="AQ634" i="8"/>
  <c r="AP634" i="8"/>
  <c r="AO634" i="8"/>
  <c r="AN634" i="8"/>
  <c r="AM634" i="8"/>
  <c r="AL634" i="8"/>
  <c r="AK634" i="8"/>
  <c r="AJ634" i="8"/>
  <c r="AI634" i="8"/>
  <c r="DD634" i="8" s="1"/>
  <c r="AH634" i="8"/>
  <c r="CU634" i="8" s="1"/>
  <c r="AG634" i="8"/>
  <c r="CL634" i="8" s="1"/>
  <c r="AF634" i="8"/>
  <c r="AE634" i="8"/>
  <c r="L634" i="8"/>
  <c r="CY633" i="8"/>
  <c r="CW633" i="8"/>
  <c r="DV633" i="8" s="1"/>
  <c r="CT633" i="8"/>
  <c r="CK633" i="8"/>
  <c r="CG633" i="8"/>
  <c r="CB633" i="8"/>
  <c r="AQ633" i="8"/>
  <c r="AP633" i="8"/>
  <c r="AO633" i="8"/>
  <c r="AN633" i="8"/>
  <c r="AM633" i="8"/>
  <c r="AL633" i="8"/>
  <c r="AK633" i="8"/>
  <c r="AJ633" i="8"/>
  <c r="AI633" i="8"/>
  <c r="DD633" i="8" s="1"/>
  <c r="AH633" i="8"/>
  <c r="CU633" i="8" s="1"/>
  <c r="AG633" i="8"/>
  <c r="CL633" i="8" s="1"/>
  <c r="CQ633" i="8" s="1"/>
  <c r="AF633" i="8"/>
  <c r="CC633" i="8" s="1"/>
  <c r="AE633" i="8"/>
  <c r="L633" i="8"/>
  <c r="DW636" i="8" l="1"/>
  <c r="DW640" i="8"/>
  <c r="DW642" i="8"/>
  <c r="DW644" i="8"/>
  <c r="DW646" i="8"/>
  <c r="DW648" i="8"/>
  <c r="DW650" i="8"/>
  <c r="DW652" i="8"/>
  <c r="DW634" i="8"/>
  <c r="DW638" i="8"/>
  <c r="DW653" i="8"/>
  <c r="DW655" i="8"/>
  <c r="DW657" i="8"/>
  <c r="DW654" i="8"/>
  <c r="DW656" i="8"/>
  <c r="DW658" i="8"/>
  <c r="DW633" i="8"/>
  <c r="DW635" i="8"/>
  <c r="DW637" i="8"/>
  <c r="DW639" i="8"/>
  <c r="DW641" i="8"/>
  <c r="DW643" i="8"/>
  <c r="DW645" i="8"/>
  <c r="DW647" i="8"/>
  <c r="DW649" i="8"/>
  <c r="DW651" i="8"/>
  <c r="DA658" i="8"/>
  <c r="CZ658" i="8"/>
  <c r="DA638" i="8"/>
  <c r="DA640" i="8"/>
  <c r="BC111" i="11"/>
  <c r="AY113" i="11"/>
  <c r="BC113" i="11"/>
  <c r="AY114" i="11"/>
  <c r="BC114" i="11"/>
  <c r="BC112" i="11"/>
  <c r="DA646" i="8"/>
  <c r="DA644" i="8"/>
  <c r="DX188" i="8"/>
  <c r="DA636" i="8"/>
  <c r="DA650" i="8"/>
  <c r="CZ654" i="8"/>
  <c r="CI648" i="8"/>
  <c r="CI646" i="8"/>
  <c r="CI654" i="8"/>
  <c r="CI650" i="8"/>
  <c r="AR644" i="8"/>
  <c r="DU644" i="8" s="1"/>
  <c r="DX644" i="8" s="1"/>
  <c r="CI652" i="8"/>
  <c r="AR653" i="8"/>
  <c r="DU653" i="8" s="1"/>
  <c r="DX653" i="8" s="1"/>
  <c r="DA656" i="8"/>
  <c r="CZ656" i="8"/>
  <c r="DA648" i="8"/>
  <c r="CZ648" i="8"/>
  <c r="DA634" i="8"/>
  <c r="CZ634" i="8"/>
  <c r="DA642" i="8"/>
  <c r="CZ642" i="8"/>
  <c r="AR634" i="8"/>
  <c r="DU634" i="8" s="1"/>
  <c r="DX634" i="8" s="1"/>
  <c r="AR636" i="8"/>
  <c r="DU636" i="8" s="1"/>
  <c r="AR638" i="8"/>
  <c r="DU638" i="8" s="1"/>
  <c r="DX638" i="8" s="1"/>
  <c r="AR640" i="8"/>
  <c r="DU640" i="8" s="1"/>
  <c r="DX640" i="8" s="1"/>
  <c r="AR642" i="8"/>
  <c r="DU642" i="8" s="1"/>
  <c r="DX642" i="8" s="1"/>
  <c r="AR651" i="8"/>
  <c r="DU651" i="8" s="1"/>
  <c r="AR658" i="8"/>
  <c r="DU658" i="8" s="1"/>
  <c r="DX658" i="8" s="1"/>
  <c r="AR649" i="8"/>
  <c r="DU649" i="8" s="1"/>
  <c r="DX649" i="8" s="1"/>
  <c r="CZ652" i="8"/>
  <c r="AR656" i="8"/>
  <c r="DU656" i="8" s="1"/>
  <c r="AR647" i="8"/>
  <c r="DU647" i="8" s="1"/>
  <c r="DX647" i="8" s="1"/>
  <c r="CZ650" i="8"/>
  <c r="AR654" i="8"/>
  <c r="DU654" i="8" s="1"/>
  <c r="AR645" i="8"/>
  <c r="DU645" i="8" s="1"/>
  <c r="AR652" i="8"/>
  <c r="DU652" i="8" s="1"/>
  <c r="AR635" i="8"/>
  <c r="DU635" i="8" s="1"/>
  <c r="DX635" i="8" s="1"/>
  <c r="AR637" i="8"/>
  <c r="DU637" i="8" s="1"/>
  <c r="AR639" i="8"/>
  <c r="DU639" i="8" s="1"/>
  <c r="AR641" i="8"/>
  <c r="DU641" i="8" s="1"/>
  <c r="AR643" i="8"/>
  <c r="DU643" i="8" s="1"/>
  <c r="DX643" i="8" s="1"/>
  <c r="CC644" i="8"/>
  <c r="CI644" i="8" s="1"/>
  <c r="CZ646" i="8"/>
  <c r="AR650" i="8"/>
  <c r="DU650" i="8" s="1"/>
  <c r="CC634" i="8"/>
  <c r="CI634" i="8" s="1"/>
  <c r="CC636" i="8"/>
  <c r="CI636" i="8" s="1"/>
  <c r="CC638" i="8"/>
  <c r="CI638" i="8" s="1"/>
  <c r="CC640" i="8"/>
  <c r="CI640" i="8" s="1"/>
  <c r="CC642" i="8"/>
  <c r="CI642" i="8" s="1"/>
  <c r="CZ644" i="8"/>
  <c r="AR648" i="8"/>
  <c r="DU648" i="8" s="1"/>
  <c r="DA654" i="8"/>
  <c r="AR657" i="8"/>
  <c r="DU657" i="8" s="1"/>
  <c r="CI658" i="8"/>
  <c r="CZ636" i="8"/>
  <c r="CZ638" i="8"/>
  <c r="CZ640" i="8"/>
  <c r="AR646" i="8"/>
  <c r="DU646" i="8" s="1"/>
  <c r="DX646" i="8" s="1"/>
  <c r="DA652" i="8"/>
  <c r="AR655" i="8"/>
  <c r="DU655" i="8" s="1"/>
  <c r="CI656" i="8"/>
  <c r="CI653" i="8"/>
  <c r="CH653" i="8"/>
  <c r="CI651" i="8"/>
  <c r="CH651" i="8"/>
  <c r="CQ653" i="8"/>
  <c r="CR653" i="8" s="1"/>
  <c r="CI657" i="8"/>
  <c r="CH657" i="8"/>
  <c r="CQ655" i="8"/>
  <c r="CR655" i="8" s="1"/>
  <c r="CI649" i="8"/>
  <c r="CH649" i="8"/>
  <c r="CQ651" i="8"/>
  <c r="CR651" i="8" s="1"/>
  <c r="CQ643" i="8"/>
  <c r="CR643" i="8" s="1"/>
  <c r="CI647" i="8"/>
  <c r="CH647" i="8"/>
  <c r="CQ649" i="8"/>
  <c r="CR649" i="8" s="1"/>
  <c r="CI633" i="8"/>
  <c r="CH633" i="8"/>
  <c r="CI635" i="8"/>
  <c r="CH635" i="8"/>
  <c r="CI637" i="8"/>
  <c r="CH637" i="8"/>
  <c r="CI645" i="8"/>
  <c r="CH645" i="8"/>
  <c r="CQ647" i="8"/>
  <c r="CR647" i="8" s="1"/>
  <c r="CI639" i="8"/>
  <c r="CH639" i="8"/>
  <c r="CI641" i="8"/>
  <c r="CH641" i="8"/>
  <c r="CI643" i="8"/>
  <c r="CH643" i="8"/>
  <c r="CQ645" i="8"/>
  <c r="CR645" i="8" s="1"/>
  <c r="CZ633" i="8"/>
  <c r="DA633" i="8"/>
  <c r="CI655" i="8"/>
  <c r="CH655" i="8"/>
  <c r="CQ657" i="8"/>
  <c r="CR657" i="8" s="1"/>
  <c r="AR633" i="8"/>
  <c r="DU633" i="8" s="1"/>
  <c r="CR633" i="8"/>
  <c r="CR635" i="8"/>
  <c r="CR637" i="8"/>
  <c r="CR639" i="8"/>
  <c r="CR641" i="8"/>
  <c r="CU635" i="8"/>
  <c r="CU637" i="8"/>
  <c r="CU639" i="8"/>
  <c r="CU641" i="8"/>
  <c r="CU643" i="8"/>
  <c r="CU645" i="8"/>
  <c r="CU647" i="8"/>
  <c r="CU649" i="8"/>
  <c r="CU651" i="8"/>
  <c r="CU653" i="8"/>
  <c r="CU655" i="8"/>
  <c r="CU657" i="8"/>
  <c r="CQ634" i="8"/>
  <c r="CR634" i="8" s="1"/>
  <c r="CQ636" i="8"/>
  <c r="CR636" i="8" s="1"/>
  <c r="CQ638" i="8"/>
  <c r="CR638" i="8" s="1"/>
  <c r="CQ640" i="8"/>
  <c r="CR640" i="8" s="1"/>
  <c r="CQ642" i="8"/>
  <c r="CR642" i="8" s="1"/>
  <c r="CQ644" i="8"/>
  <c r="CR644" i="8" s="1"/>
  <c r="CQ646" i="8"/>
  <c r="CR646" i="8" s="1"/>
  <c r="CQ648" i="8"/>
  <c r="CR648" i="8" s="1"/>
  <c r="CQ650" i="8"/>
  <c r="CR650" i="8" s="1"/>
  <c r="CQ652" i="8"/>
  <c r="CR652" i="8" s="1"/>
  <c r="CQ654" i="8"/>
  <c r="CR654" i="8" s="1"/>
  <c r="CQ656" i="8"/>
  <c r="CR656" i="8" s="1"/>
  <c r="CQ658" i="8"/>
  <c r="CR658" i="8" s="1"/>
  <c r="CH646" i="8"/>
  <c r="CH648" i="8"/>
  <c r="CH650" i="8"/>
  <c r="CH652" i="8"/>
  <c r="CH654" i="8"/>
  <c r="CH656" i="8"/>
  <c r="CH658" i="8"/>
  <c r="DY633" i="8" l="1"/>
  <c r="DX633" i="8"/>
  <c r="DX655" i="8"/>
  <c r="DY655" i="8"/>
  <c r="DY657" i="8"/>
  <c r="DX657" i="8"/>
  <c r="DX648" i="8"/>
  <c r="DY648" i="8"/>
  <c r="DY650" i="8"/>
  <c r="DX650" i="8"/>
  <c r="DY641" i="8"/>
  <c r="DX641" i="8"/>
  <c r="DY639" i="8"/>
  <c r="DX639" i="8"/>
  <c r="DY637" i="8"/>
  <c r="DX637" i="8"/>
  <c r="DY652" i="8"/>
  <c r="DX652" i="8"/>
  <c r="DY645" i="8"/>
  <c r="DX645" i="8"/>
  <c r="DY654" i="8"/>
  <c r="DX654" i="8"/>
  <c r="DY656" i="8"/>
  <c r="DX656" i="8"/>
  <c r="DY651" i="8"/>
  <c r="DX651" i="8"/>
  <c r="DX636" i="8"/>
  <c r="DY636" i="8"/>
  <c r="DY646" i="8"/>
  <c r="DY643" i="8"/>
  <c r="DY635" i="8"/>
  <c r="DY647" i="8"/>
  <c r="DY649" i="8"/>
  <c r="DY658" i="8"/>
  <c r="DY642" i="8"/>
  <c r="DY640" i="8"/>
  <c r="DY638" i="8"/>
  <c r="DY634" i="8"/>
  <c r="DY653" i="8"/>
  <c r="DY644" i="8"/>
  <c r="CH636" i="8"/>
  <c r="CH634" i="8"/>
  <c r="CH640" i="8"/>
  <c r="CH644" i="8"/>
  <c r="CH642" i="8"/>
  <c r="CH638" i="8"/>
  <c r="DA649" i="8"/>
  <c r="CZ649" i="8"/>
  <c r="DA647" i="8"/>
  <c r="CZ647" i="8"/>
  <c r="DA645" i="8"/>
  <c r="CZ645" i="8"/>
  <c r="DA643" i="8"/>
  <c r="CZ643" i="8"/>
  <c r="DA657" i="8"/>
  <c r="CZ657" i="8"/>
  <c r="DA641" i="8"/>
  <c r="CZ641" i="8"/>
  <c r="DA655" i="8"/>
  <c r="CZ655" i="8"/>
  <c r="DA639" i="8"/>
  <c r="CZ639" i="8"/>
  <c r="DA653" i="8"/>
  <c r="CZ653" i="8"/>
  <c r="DA637" i="8"/>
  <c r="CZ637" i="8"/>
  <c r="DA651" i="8"/>
  <c r="CZ651" i="8"/>
  <c r="DA635" i="8"/>
  <c r="CZ635" i="8"/>
  <c r="CY403" i="8"/>
  <c r="CW403" i="8"/>
  <c r="CT403" i="8"/>
  <c r="CN403" i="8"/>
  <c r="CK403" i="8"/>
  <c r="CE403" i="8"/>
  <c r="CB403" i="8"/>
  <c r="AQ403" i="8"/>
  <c r="AP403" i="8"/>
  <c r="AO403" i="8"/>
  <c r="AN403" i="8"/>
  <c r="AM403" i="8"/>
  <c r="AL403" i="8"/>
  <c r="AK403" i="8"/>
  <c r="AJ403" i="8"/>
  <c r="AI403" i="8"/>
  <c r="DD403" i="8" s="1"/>
  <c r="AH403" i="8"/>
  <c r="CU403" i="8" s="1"/>
  <c r="AG403" i="8"/>
  <c r="CC403" i="8"/>
  <c r="L403" i="8"/>
  <c r="CL403" i="8" l="1"/>
  <c r="CQ403" i="8" s="1"/>
  <c r="CR403" i="8" s="1"/>
  <c r="AR403" i="8"/>
  <c r="DU403" i="8" s="1"/>
  <c r="DA403" i="8"/>
  <c r="CZ403" i="8"/>
  <c r="CI403" i="8"/>
  <c r="CH403" i="8"/>
  <c r="ED403" i="8" l="1"/>
  <c r="DY403" i="8"/>
  <c r="DX403" i="8"/>
  <c r="CY626" i="8" l="1"/>
  <c r="CW626" i="8"/>
  <c r="CT626" i="8"/>
  <c r="CN626" i="8"/>
  <c r="CK626" i="8"/>
  <c r="CG626" i="8"/>
  <c r="CB626" i="8"/>
  <c r="AQ626" i="8"/>
  <c r="AP626" i="8"/>
  <c r="AO626" i="8"/>
  <c r="AN626" i="8"/>
  <c r="AM626" i="8"/>
  <c r="AL626" i="8"/>
  <c r="AK626" i="8"/>
  <c r="AJ626" i="8"/>
  <c r="AI626" i="8"/>
  <c r="DD626" i="8" s="1"/>
  <c r="AH626" i="8"/>
  <c r="CU626" i="8" s="1"/>
  <c r="AG626" i="8"/>
  <c r="CL626" i="8" s="1"/>
  <c r="AF626" i="8"/>
  <c r="CC626" i="8" s="1"/>
  <c r="AE626" i="8"/>
  <c r="L626" i="8"/>
  <c r="CY625" i="8"/>
  <c r="CW625" i="8"/>
  <c r="CT625" i="8"/>
  <c r="CN625" i="8"/>
  <c r="CK625" i="8"/>
  <c r="CG625" i="8"/>
  <c r="CE625" i="8"/>
  <c r="CB625" i="8"/>
  <c r="AQ625" i="8"/>
  <c r="AP625" i="8"/>
  <c r="AO625" i="8"/>
  <c r="AN625" i="8"/>
  <c r="AM625" i="8"/>
  <c r="AL625" i="8"/>
  <c r="AK625" i="8"/>
  <c r="AJ625" i="8"/>
  <c r="AI625" i="8"/>
  <c r="DD625" i="8" s="1"/>
  <c r="AH625" i="8"/>
  <c r="CU625" i="8" s="1"/>
  <c r="AG625" i="8"/>
  <c r="CL625" i="8" s="1"/>
  <c r="AF625" i="8"/>
  <c r="CC625" i="8" s="1"/>
  <c r="AE625" i="8"/>
  <c r="L625" i="8"/>
  <c r="DW626" i="8" l="1"/>
  <c r="DV626" i="8"/>
  <c r="DV625" i="8"/>
  <c r="DW625" i="8"/>
  <c r="AR626" i="8"/>
  <c r="DU626" i="8" s="1"/>
  <c r="CI626" i="8"/>
  <c r="CH626" i="8"/>
  <c r="CI625" i="8"/>
  <c r="CH625" i="8"/>
  <c r="CQ625" i="8"/>
  <c r="CR625" i="8" s="1"/>
  <c r="CZ625" i="8"/>
  <c r="DA625" i="8"/>
  <c r="CZ626" i="8"/>
  <c r="DA626" i="8"/>
  <c r="CQ626" i="8"/>
  <c r="CR626" i="8" s="1"/>
  <c r="AR625" i="8"/>
  <c r="DU625" i="8" s="1"/>
  <c r="DX625" i="8" l="1"/>
  <c r="DY625" i="8"/>
  <c r="DX626" i="8"/>
  <c r="DY626" i="8"/>
  <c r="CI686" i="8"/>
  <c r="CH686" i="8"/>
  <c r="CI685" i="8"/>
  <c r="CH685" i="8"/>
  <c r="CN686" i="8"/>
  <c r="DV686" i="8" s="1"/>
  <c r="CK686" i="8"/>
  <c r="CN685" i="8"/>
  <c r="DV685" i="8" s="1"/>
  <c r="CK685" i="8"/>
  <c r="CN679" i="8"/>
  <c r="CN680" i="8"/>
  <c r="CB679" i="8"/>
  <c r="CY681" i="8"/>
  <c r="CW681" i="8"/>
  <c r="CT681" i="8"/>
  <c r="CN681" i="8"/>
  <c r="CK681" i="8"/>
  <c r="CG681" i="8"/>
  <c r="CB681" i="8"/>
  <c r="AQ681" i="8"/>
  <c r="AP681" i="8"/>
  <c r="AO681" i="8"/>
  <c r="AN681" i="8"/>
  <c r="AM681" i="8"/>
  <c r="AL681" i="8"/>
  <c r="AK681" i="8"/>
  <c r="AJ681" i="8"/>
  <c r="AI681" i="8"/>
  <c r="DD681" i="8" s="1"/>
  <c r="AH681" i="8"/>
  <c r="CU681" i="8" s="1"/>
  <c r="AG681" i="8"/>
  <c r="CL681" i="8" s="1"/>
  <c r="AF681" i="8"/>
  <c r="CC681" i="8" s="1"/>
  <c r="AE681" i="8"/>
  <c r="L681" i="8"/>
  <c r="CY680" i="8"/>
  <c r="CW680" i="8"/>
  <c r="CT680" i="8"/>
  <c r="CK680" i="8"/>
  <c r="CG680" i="8"/>
  <c r="CB680" i="8"/>
  <c r="AQ680" i="8"/>
  <c r="AP680" i="8"/>
  <c r="AO680" i="8"/>
  <c r="AN680" i="8"/>
  <c r="AM680" i="8"/>
  <c r="AL680" i="8"/>
  <c r="AK680" i="8"/>
  <c r="AJ680" i="8"/>
  <c r="AI680" i="8"/>
  <c r="DD680" i="8" s="1"/>
  <c r="AH680" i="8"/>
  <c r="CU680" i="8" s="1"/>
  <c r="AG680" i="8"/>
  <c r="CL680" i="8" s="1"/>
  <c r="AF680" i="8"/>
  <c r="CC680" i="8" s="1"/>
  <c r="AE680" i="8"/>
  <c r="L680" i="8"/>
  <c r="DW680" i="8" l="1"/>
  <c r="DW681" i="8"/>
  <c r="DV681" i="8"/>
  <c r="DV680" i="8"/>
  <c r="CH680" i="8"/>
  <c r="AR680" i="8"/>
  <c r="DU680" i="8" s="1"/>
  <c r="DA680" i="8"/>
  <c r="CZ680" i="8"/>
  <c r="CQ681" i="8"/>
  <c r="CR681" i="8" s="1"/>
  <c r="CI681" i="8"/>
  <c r="CH681" i="8"/>
  <c r="DA681" i="8"/>
  <c r="CZ681" i="8"/>
  <c r="CQ680" i="8"/>
  <c r="CR680" i="8" s="1"/>
  <c r="CI680" i="8"/>
  <c r="AR681" i="8"/>
  <c r="DU681" i="8" s="1"/>
  <c r="DX681" i="8" l="1"/>
  <c r="DY681" i="8"/>
  <c r="DX680" i="8"/>
  <c r="DY680" i="8"/>
  <c r="CG28" i="8"/>
  <c r="AQ686" i="8" l="1"/>
  <c r="AP686" i="8"/>
  <c r="AO686" i="8"/>
  <c r="AN686" i="8"/>
  <c r="AM686" i="8"/>
  <c r="AL686" i="8"/>
  <c r="AK686" i="8"/>
  <c r="AJ686" i="8"/>
  <c r="AI686" i="8"/>
  <c r="DD686" i="8" s="1"/>
  <c r="AH686" i="8"/>
  <c r="CU686" i="8" s="1"/>
  <c r="AG686" i="8"/>
  <c r="CL686" i="8" s="1"/>
  <c r="AF686" i="8"/>
  <c r="AE686" i="8"/>
  <c r="AQ685" i="8"/>
  <c r="AP685" i="8"/>
  <c r="AO685" i="8"/>
  <c r="AN685" i="8"/>
  <c r="AM685" i="8"/>
  <c r="AL685" i="8"/>
  <c r="AK685" i="8"/>
  <c r="AJ685" i="8"/>
  <c r="AI685" i="8"/>
  <c r="DD685" i="8" s="1"/>
  <c r="AH685" i="8"/>
  <c r="CU685" i="8" s="1"/>
  <c r="AG685" i="8"/>
  <c r="CL685" i="8" s="1"/>
  <c r="CQ685" i="8" s="1"/>
  <c r="AF685" i="8"/>
  <c r="AE685" i="8"/>
  <c r="L686" i="8"/>
  <c r="L685" i="8"/>
  <c r="CR685" i="8" l="1"/>
  <c r="CQ686" i="8"/>
  <c r="AR685" i="8"/>
  <c r="DU685" i="8" s="1"/>
  <c r="AR686" i="8"/>
  <c r="DU686" i="8" s="1"/>
  <c r="CN722" i="8"/>
  <c r="CN545" i="8"/>
  <c r="CN557" i="8"/>
  <c r="CN525" i="8"/>
  <c r="CN381" i="8"/>
  <c r="CN183" i="8"/>
  <c r="CN191" i="8"/>
  <c r="CN190" i="8"/>
  <c r="CN189" i="8"/>
  <c r="CN201" i="8"/>
  <c r="CN200" i="8"/>
  <c r="CN199" i="8"/>
  <c r="CN198" i="8"/>
  <c r="CN197" i="8"/>
  <c r="CN196" i="8"/>
  <c r="CN195" i="8"/>
  <c r="CN194" i="8"/>
  <c r="CN193" i="8"/>
  <c r="CN22" i="8"/>
  <c r="DY686" i="8" l="1"/>
  <c r="DX686" i="8"/>
  <c r="DY685" i="8"/>
  <c r="DX685" i="8"/>
  <c r="CR686" i="8"/>
  <c r="C57" i="13" l="1"/>
  <c r="CY381" i="8"/>
  <c r="DW381" i="8" s="1"/>
  <c r="CW381" i="8"/>
  <c r="CT381" i="8"/>
  <c r="CK381" i="8"/>
  <c r="CE381" i="8"/>
  <c r="CB381" i="8"/>
  <c r="AQ381" i="8"/>
  <c r="AP381" i="8"/>
  <c r="AO381" i="8"/>
  <c r="AN381" i="8"/>
  <c r="AM381" i="8"/>
  <c r="AL381" i="8"/>
  <c r="AK381" i="8"/>
  <c r="AJ381" i="8"/>
  <c r="AI381" i="8"/>
  <c r="DD381" i="8" s="1"/>
  <c r="AH381" i="8"/>
  <c r="CU381" i="8" s="1"/>
  <c r="AG381" i="8"/>
  <c r="CL381" i="8" s="1"/>
  <c r="AF381" i="8"/>
  <c r="CC381" i="8" s="1"/>
  <c r="CI381" i="8" s="1"/>
  <c r="L381" i="8"/>
  <c r="CY362" i="8"/>
  <c r="DW362" i="8" s="1"/>
  <c r="CW362" i="8"/>
  <c r="CT362" i="8"/>
  <c r="CN362" i="8"/>
  <c r="CK362" i="8"/>
  <c r="CE362" i="8"/>
  <c r="CB362" i="8"/>
  <c r="AQ362" i="8"/>
  <c r="AP362" i="8"/>
  <c r="AO362" i="8"/>
  <c r="AN362" i="8"/>
  <c r="AM362" i="8"/>
  <c r="AL362" i="8"/>
  <c r="AK362" i="8"/>
  <c r="AJ362" i="8"/>
  <c r="AI362" i="8"/>
  <c r="DD362" i="8" s="1"/>
  <c r="AH362" i="8"/>
  <c r="CU362" i="8" s="1"/>
  <c r="AG362" i="8"/>
  <c r="AF362" i="8"/>
  <c r="AE362" i="8"/>
  <c r="L362" i="8"/>
  <c r="DV381" i="8" l="1"/>
  <c r="DV362" i="8"/>
  <c r="CC362" i="8"/>
  <c r="CI362" i="8" s="1"/>
  <c r="AR362" i="8"/>
  <c r="DU362" i="8" s="1"/>
  <c r="DY362" i="8" s="1"/>
  <c r="DA362" i="8"/>
  <c r="AR381" i="8"/>
  <c r="DU381" i="8" s="1"/>
  <c r="DY381" i="8" s="1"/>
  <c r="CQ381" i="8"/>
  <c r="CR381" i="8" s="1"/>
  <c r="CZ381" i="8"/>
  <c r="DA381" i="8"/>
  <c r="CH381" i="8"/>
  <c r="CL362" i="8"/>
  <c r="CZ362" i="8"/>
  <c r="CH362" i="8" l="1"/>
  <c r="DX381" i="8"/>
  <c r="DX362" i="8"/>
  <c r="ED362" i="8"/>
  <c r="CQ362" i="8"/>
  <c r="CR362" i="8" l="1"/>
  <c r="CY320" i="8" l="1"/>
  <c r="CW320" i="8"/>
  <c r="CT320" i="8"/>
  <c r="CN320" i="8"/>
  <c r="CK320" i="8"/>
  <c r="CG320" i="8"/>
  <c r="CE320" i="8"/>
  <c r="CB320" i="8"/>
  <c r="AQ320" i="8"/>
  <c r="AP320" i="8"/>
  <c r="AO320" i="8"/>
  <c r="AN320" i="8"/>
  <c r="AM320" i="8"/>
  <c r="AL320" i="8"/>
  <c r="AK320" i="8"/>
  <c r="AJ320" i="8"/>
  <c r="AI320" i="8"/>
  <c r="DD320" i="8" s="1"/>
  <c r="AH320" i="8"/>
  <c r="CU320" i="8" s="1"/>
  <c r="AG320" i="8"/>
  <c r="CL320" i="8" s="1"/>
  <c r="AF320" i="8"/>
  <c r="CC320" i="8" s="1"/>
  <c r="AE320" i="8"/>
  <c r="L320" i="8"/>
  <c r="DV320" i="8" l="1"/>
  <c r="DW320" i="8"/>
  <c r="CI320" i="8"/>
  <c r="CH320" i="8"/>
  <c r="CQ320" i="8"/>
  <c r="CR320" i="8" s="1"/>
  <c r="DA320" i="8"/>
  <c r="CZ320" i="8"/>
  <c r="AR320" i="8"/>
  <c r="DU320" i="8" s="1"/>
  <c r="CY349" i="8"/>
  <c r="CW349" i="8"/>
  <c r="CT349" i="8"/>
  <c r="CK349" i="8"/>
  <c r="CG349" i="8"/>
  <c r="CE349" i="8"/>
  <c r="CB349" i="8"/>
  <c r="AQ349" i="8"/>
  <c r="AP349" i="8"/>
  <c r="AO349" i="8"/>
  <c r="AN349" i="8"/>
  <c r="AM349" i="8"/>
  <c r="AL349" i="8"/>
  <c r="AK349" i="8"/>
  <c r="AJ349" i="8"/>
  <c r="AI349" i="8"/>
  <c r="DD349" i="8" s="1"/>
  <c r="AH349" i="8"/>
  <c r="CU349" i="8" s="1"/>
  <c r="AG349" i="8"/>
  <c r="CL349" i="8" s="1"/>
  <c r="AF349" i="8"/>
  <c r="CC349" i="8" s="1"/>
  <c r="AE349" i="8"/>
  <c r="L349" i="8"/>
  <c r="DY320" i="8" l="1"/>
  <c r="DV349" i="8"/>
  <c r="DW349" i="8"/>
  <c r="DX320" i="8"/>
  <c r="CI349" i="8"/>
  <c r="AR349" i="8"/>
  <c r="DU349" i="8" s="1"/>
  <c r="DY349" i="8" s="1"/>
  <c r="DA349" i="8"/>
  <c r="CZ349" i="8"/>
  <c r="CQ349" i="8"/>
  <c r="CR349" i="8" s="1"/>
  <c r="CH349" i="8"/>
  <c r="DX349" i="8" l="1"/>
  <c r="CY619" i="8"/>
  <c r="CW619" i="8"/>
  <c r="CT619" i="8"/>
  <c r="CP619" i="8"/>
  <c r="CN619" i="8"/>
  <c r="CK619" i="8"/>
  <c r="CG619" i="8"/>
  <c r="CE619" i="8"/>
  <c r="CB619" i="8"/>
  <c r="AQ619" i="8"/>
  <c r="AP619" i="8"/>
  <c r="AO619" i="8"/>
  <c r="AN619" i="8"/>
  <c r="AM619" i="8"/>
  <c r="AL619" i="8"/>
  <c r="AK619" i="8"/>
  <c r="AJ619" i="8"/>
  <c r="AI619" i="8"/>
  <c r="DD619" i="8" s="1"/>
  <c r="AH619" i="8"/>
  <c r="CU619" i="8" s="1"/>
  <c r="AG619" i="8"/>
  <c r="CL619" i="8" s="1"/>
  <c r="AF619" i="8"/>
  <c r="CC619" i="8" s="1"/>
  <c r="AE619" i="8"/>
  <c r="L619" i="8"/>
  <c r="CY607" i="8"/>
  <c r="CW607" i="8"/>
  <c r="CT607" i="8"/>
  <c r="CP607" i="8"/>
  <c r="CN607" i="8"/>
  <c r="CK607" i="8"/>
  <c r="CG607" i="8"/>
  <c r="CE607" i="8"/>
  <c r="CB607" i="8"/>
  <c r="AQ607" i="8"/>
  <c r="AP607" i="8"/>
  <c r="AO607" i="8"/>
  <c r="AN607" i="8"/>
  <c r="AM607" i="8"/>
  <c r="AL607" i="8"/>
  <c r="AK607" i="8"/>
  <c r="AJ607" i="8"/>
  <c r="AI607" i="8"/>
  <c r="DD607" i="8" s="1"/>
  <c r="AH607" i="8"/>
  <c r="CU607" i="8" s="1"/>
  <c r="AG607" i="8"/>
  <c r="CL607" i="8" s="1"/>
  <c r="AF607" i="8"/>
  <c r="AE607" i="8"/>
  <c r="L607" i="8"/>
  <c r="CY614" i="8"/>
  <c r="CW614" i="8"/>
  <c r="DV614" i="8" s="1"/>
  <c r="CT614" i="8"/>
  <c r="CP614" i="8"/>
  <c r="CK614" i="8"/>
  <c r="CG614" i="8"/>
  <c r="CB614" i="8"/>
  <c r="AQ614" i="8"/>
  <c r="AP614" i="8"/>
  <c r="AO614" i="8"/>
  <c r="AN614" i="8"/>
  <c r="AM614" i="8"/>
  <c r="AL614" i="8"/>
  <c r="AK614" i="8"/>
  <c r="AJ614" i="8"/>
  <c r="AI614" i="8"/>
  <c r="DD614" i="8" s="1"/>
  <c r="AH614" i="8"/>
  <c r="CU614" i="8" s="1"/>
  <c r="AG614" i="8"/>
  <c r="CL614" i="8" s="1"/>
  <c r="AF614" i="8"/>
  <c r="CC614" i="8" s="1"/>
  <c r="L614" i="8"/>
  <c r="CY613" i="8"/>
  <c r="CW613" i="8"/>
  <c r="DV613" i="8" s="1"/>
  <c r="CT613" i="8"/>
  <c r="CP613" i="8"/>
  <c r="CK613" i="8"/>
  <c r="CG613" i="8"/>
  <c r="CB613" i="8"/>
  <c r="AQ613" i="8"/>
  <c r="AP613" i="8"/>
  <c r="AO613" i="8"/>
  <c r="AN613" i="8"/>
  <c r="AM613" i="8"/>
  <c r="AL613" i="8"/>
  <c r="AK613" i="8"/>
  <c r="AJ613" i="8"/>
  <c r="AI613" i="8"/>
  <c r="DD613" i="8" s="1"/>
  <c r="AH613" i="8"/>
  <c r="CU613" i="8" s="1"/>
  <c r="AG613" i="8"/>
  <c r="CL613" i="8" s="1"/>
  <c r="CQ613" i="8" s="1"/>
  <c r="AF613" i="8"/>
  <c r="CC613" i="8" s="1"/>
  <c r="L613" i="8"/>
  <c r="DW619" i="8" l="1"/>
  <c r="DV607" i="8"/>
  <c r="DW607" i="8"/>
  <c r="DW614" i="8"/>
  <c r="DW613" i="8"/>
  <c r="DV619" i="8"/>
  <c r="AR619" i="8"/>
  <c r="DU619" i="8" s="1"/>
  <c r="CZ619" i="8"/>
  <c r="DA619" i="8"/>
  <c r="CI619" i="8"/>
  <c r="CH619" i="8"/>
  <c r="CQ619" i="8"/>
  <c r="CR619" i="8" s="1"/>
  <c r="CZ614" i="8"/>
  <c r="DU613" i="8"/>
  <c r="CI607" i="8"/>
  <c r="CH607" i="8"/>
  <c r="CQ607" i="8"/>
  <c r="CR607" i="8" s="1"/>
  <c r="DA607" i="8"/>
  <c r="CZ607" i="8"/>
  <c r="DU607" i="8"/>
  <c r="CI613" i="8"/>
  <c r="CH613" i="8"/>
  <c r="CI614" i="8"/>
  <c r="CH614" i="8"/>
  <c r="CQ614" i="8"/>
  <c r="CR614" i="8" s="1"/>
  <c r="CR613" i="8"/>
  <c r="DU614" i="8"/>
  <c r="DA614" i="8"/>
  <c r="DY614" i="8" l="1"/>
  <c r="DX614" i="8"/>
  <c r="DY607" i="8"/>
  <c r="DX607" i="8"/>
  <c r="DY613" i="8"/>
  <c r="DX613" i="8"/>
  <c r="DY619" i="8"/>
  <c r="DX619" i="8"/>
  <c r="DA613" i="8"/>
  <c r="CZ613" i="8"/>
  <c r="CY170" i="8" l="1"/>
  <c r="CW170" i="8"/>
  <c r="CT170" i="8"/>
  <c r="CN170" i="8"/>
  <c r="CK170" i="8"/>
  <c r="CG170" i="8"/>
  <c r="CE170" i="8"/>
  <c r="CB170" i="8"/>
  <c r="AQ170" i="8"/>
  <c r="AP170" i="8"/>
  <c r="AO170" i="8"/>
  <c r="AN170" i="8"/>
  <c r="AM170" i="8"/>
  <c r="AL170" i="8"/>
  <c r="AK170" i="8"/>
  <c r="AJ170" i="8"/>
  <c r="AI170" i="8"/>
  <c r="DD170" i="8" s="1"/>
  <c r="AH170" i="8"/>
  <c r="AG170" i="8"/>
  <c r="CL170" i="8" s="1"/>
  <c r="AF170" i="8"/>
  <c r="CC170" i="8" s="1"/>
  <c r="L170" i="8"/>
  <c r="CY39" i="8"/>
  <c r="DW39" i="8" s="1"/>
  <c r="CW39" i="8"/>
  <c r="DV39" i="8" s="1"/>
  <c r="CU39" i="8"/>
  <c r="CT39" i="8"/>
  <c r="CL39" i="8"/>
  <c r="CK39" i="8"/>
  <c r="AE39" i="8"/>
  <c r="L39" i="8"/>
  <c r="L204" i="8"/>
  <c r="AE204" i="8"/>
  <c r="AF204" i="8"/>
  <c r="AG204" i="8"/>
  <c r="CL204" i="8" s="1"/>
  <c r="AH204" i="8"/>
  <c r="CU204" i="8" s="1"/>
  <c r="AI204" i="8"/>
  <c r="DD204" i="8" s="1"/>
  <c r="AJ204" i="8"/>
  <c r="AK204" i="8"/>
  <c r="AL204" i="8"/>
  <c r="AM204" i="8"/>
  <c r="AN204" i="8"/>
  <c r="AO204" i="8"/>
  <c r="AP204" i="8"/>
  <c r="AQ204" i="8"/>
  <c r="CB204" i="8"/>
  <c r="CG204" i="8"/>
  <c r="CK204" i="8"/>
  <c r="CT204" i="8"/>
  <c r="CW204" i="8"/>
  <c r="DV204" i="8" s="1"/>
  <c r="CY204" i="8"/>
  <c r="DW170" i="8" l="1"/>
  <c r="DY170" i="8" s="1"/>
  <c r="DV170" i="8"/>
  <c r="DX170" i="8" s="1"/>
  <c r="DW204" i="8"/>
  <c r="CU170" i="8"/>
  <c r="AH1740" i="8"/>
  <c r="AG1740" i="8" s="1"/>
  <c r="AF1740" i="8" s="1"/>
  <c r="AR1740" i="8" s="1"/>
  <c r="DU1740" i="8" s="1"/>
  <c r="DY39" i="8"/>
  <c r="DA170" i="8"/>
  <c r="CZ170" i="8"/>
  <c r="CI170" i="8"/>
  <c r="CH170" i="8"/>
  <c r="CQ170" i="8"/>
  <c r="CR170" i="8" s="1"/>
  <c r="DA39" i="8"/>
  <c r="CZ39" i="8"/>
  <c r="CQ39" i="8"/>
  <c r="CZ204" i="8"/>
  <c r="AR204" i="8"/>
  <c r="DU204" i="8" s="1"/>
  <c r="DY204" i="8" s="1"/>
  <c r="CQ204" i="8"/>
  <c r="CR204" i="8" s="1"/>
  <c r="CC204" i="8"/>
  <c r="DA204" i="8"/>
  <c r="DY1740" i="8" l="1"/>
  <c r="DX1740" i="8"/>
  <c r="DX39" i="8"/>
  <c r="CR39" i="8"/>
  <c r="CI204" i="8"/>
  <c r="CH204" i="8"/>
  <c r="CY202" i="8"/>
  <c r="CW202" i="8"/>
  <c r="CU202" i="8"/>
  <c r="CT202" i="8"/>
  <c r="CP202" i="8"/>
  <c r="CN202" i="8"/>
  <c r="CQ202" i="8" s="1"/>
  <c r="CK202" i="8"/>
  <c r="CG202" i="8"/>
  <c r="CE202" i="8"/>
  <c r="CC202" i="8"/>
  <c r="CB202" i="8"/>
  <c r="L202" i="8"/>
  <c r="DW202" i="8" l="1"/>
  <c r="DY202" i="8" s="1"/>
  <c r="DV202" i="8"/>
  <c r="DX202" i="8" s="1"/>
  <c r="DX204" i="8"/>
  <c r="CI202" i="8"/>
  <c r="CH202" i="8"/>
  <c r="CR202" i="8"/>
  <c r="CZ202" i="8"/>
  <c r="DA202" i="8"/>
  <c r="P10" i="12" l="1"/>
  <c r="P12" i="12" s="1"/>
  <c r="P14" i="12" s="1"/>
  <c r="P16" i="12" s="1"/>
  <c r="P18" i="12" s="1"/>
  <c r="C54" i="13"/>
  <c r="F54" i="13"/>
  <c r="L110" i="11"/>
  <c r="CC373" i="8"/>
  <c r="P20" i="12" l="1"/>
  <c r="P22" i="12" s="1"/>
  <c r="P24" i="12" s="1"/>
  <c r="G27" i="13"/>
  <c r="CB374" i="8"/>
  <c r="AG373" i="8"/>
  <c r="CK373" i="8"/>
  <c r="CN79" i="8"/>
  <c r="CN81" i="8"/>
  <c r="CE374" i="8"/>
  <c r="CY374" i="8"/>
  <c r="DW374" i="8" s="1"/>
  <c r="CW374" i="8"/>
  <c r="CT374" i="8"/>
  <c r="CN374" i="8"/>
  <c r="CK374" i="8"/>
  <c r="AQ374" i="8"/>
  <c r="AP374" i="8"/>
  <c r="AO374" i="8"/>
  <c r="AN374" i="8"/>
  <c r="AM374" i="8"/>
  <c r="AL374" i="8"/>
  <c r="AK374" i="8"/>
  <c r="AJ374" i="8"/>
  <c r="AI374" i="8"/>
  <c r="DD374" i="8" s="1"/>
  <c r="AH374" i="8"/>
  <c r="CU374" i="8" s="1"/>
  <c r="AG374" i="8"/>
  <c r="CL374" i="8" s="1"/>
  <c r="AF374" i="8"/>
  <c r="L374" i="8"/>
  <c r="AR374" i="8" l="1"/>
  <c r="DU374" i="8" s="1"/>
  <c r="DY374" i="8" s="1"/>
  <c r="DV374" i="8"/>
  <c r="CL373" i="8"/>
  <c r="CC374" i="8"/>
  <c r="CI374" i="8" s="1"/>
  <c r="CZ374" i="8"/>
  <c r="DA374" i="8"/>
  <c r="CQ374" i="8"/>
  <c r="CR374" i="8" s="1"/>
  <c r="CH374" i="8" l="1"/>
  <c r="L314" i="8"/>
  <c r="L311" i="8"/>
  <c r="CY285" i="8"/>
  <c r="DW285" i="8" s="1"/>
  <c r="CW285" i="8"/>
  <c r="CT285" i="8"/>
  <c r="CN285" i="8"/>
  <c r="CK285" i="8"/>
  <c r="CI285" i="8"/>
  <c r="CE285" i="8"/>
  <c r="AQ285" i="8"/>
  <c r="AP285" i="8"/>
  <c r="AO285" i="8"/>
  <c r="AN285" i="8"/>
  <c r="AM285" i="8"/>
  <c r="AL285" i="8"/>
  <c r="AK285" i="8"/>
  <c r="AJ285" i="8"/>
  <c r="AI285" i="8"/>
  <c r="DD285" i="8" s="1"/>
  <c r="AH285" i="8"/>
  <c r="CU285" i="8" s="1"/>
  <c r="AG285" i="8"/>
  <c r="CL285" i="8" s="1"/>
  <c r="AF285" i="8"/>
  <c r="AE285" i="8"/>
  <c r="L285" i="8"/>
  <c r="CE282" i="8"/>
  <c r="CB282" i="8"/>
  <c r="CE281" i="8"/>
  <c r="CB281" i="8"/>
  <c r="CE280" i="8"/>
  <c r="CB280" i="8"/>
  <c r="CE279" i="8"/>
  <c r="CB279" i="8"/>
  <c r="CE278" i="8"/>
  <c r="CB278" i="8"/>
  <c r="CE277" i="8"/>
  <c r="CB277" i="8"/>
  <c r="CE276" i="8"/>
  <c r="CB276" i="8"/>
  <c r="CY282" i="8"/>
  <c r="DW282" i="8" s="1"/>
  <c r="CW282" i="8"/>
  <c r="CT282" i="8"/>
  <c r="CN282" i="8"/>
  <c r="CK282" i="8"/>
  <c r="CY281" i="8"/>
  <c r="DW281" i="8" s="1"/>
  <c r="CW281" i="8"/>
  <c r="CT281" i="8"/>
  <c r="CN281" i="8"/>
  <c r="CK281" i="8"/>
  <c r="CY280" i="8"/>
  <c r="DW280" i="8" s="1"/>
  <c r="CW280" i="8"/>
  <c r="CT280" i="8"/>
  <c r="CN280" i="8"/>
  <c r="CK280" i="8"/>
  <c r="CY279" i="8"/>
  <c r="DW279" i="8" s="1"/>
  <c r="CW279" i="8"/>
  <c r="CT279" i="8"/>
  <c r="CN279" i="8"/>
  <c r="CK279" i="8"/>
  <c r="CY278" i="8"/>
  <c r="DW278" i="8" s="1"/>
  <c r="CW278" i="8"/>
  <c r="CT278" i="8"/>
  <c r="CN278" i="8"/>
  <c r="CK278" i="8"/>
  <c r="CY277" i="8"/>
  <c r="DW277" i="8" s="1"/>
  <c r="CW277" i="8"/>
  <c r="CT277" i="8"/>
  <c r="CN277" i="8"/>
  <c r="CK277" i="8"/>
  <c r="CY276" i="8"/>
  <c r="DW276" i="8" s="1"/>
  <c r="CW276" i="8"/>
  <c r="CT276" i="8"/>
  <c r="CN276" i="8"/>
  <c r="CK276" i="8"/>
  <c r="CY275" i="8"/>
  <c r="DW275" i="8" s="1"/>
  <c r="CW275" i="8"/>
  <c r="CT275" i="8"/>
  <c r="CN275" i="8"/>
  <c r="CK275" i="8"/>
  <c r="CE275" i="8"/>
  <c r="CB275" i="8"/>
  <c r="AQ282" i="8"/>
  <c r="AP282" i="8"/>
  <c r="AO282" i="8"/>
  <c r="AN282" i="8"/>
  <c r="AM282" i="8"/>
  <c r="AL282" i="8"/>
  <c r="AK282" i="8"/>
  <c r="AJ282" i="8"/>
  <c r="AI282" i="8"/>
  <c r="DD282" i="8" s="1"/>
  <c r="AH282" i="8"/>
  <c r="CU282" i="8" s="1"/>
  <c r="AG282" i="8"/>
  <c r="CL282" i="8" s="1"/>
  <c r="AF282" i="8"/>
  <c r="AE282" i="8"/>
  <c r="L282" i="8"/>
  <c r="AQ281" i="8"/>
  <c r="AP281" i="8"/>
  <c r="AO281" i="8"/>
  <c r="AN281" i="8"/>
  <c r="AM281" i="8"/>
  <c r="AL281" i="8"/>
  <c r="AK281" i="8"/>
  <c r="AJ281" i="8"/>
  <c r="AI281" i="8"/>
  <c r="DD281" i="8" s="1"/>
  <c r="AH281" i="8"/>
  <c r="CU281" i="8" s="1"/>
  <c r="AG281" i="8"/>
  <c r="CL281" i="8" s="1"/>
  <c r="AF281" i="8"/>
  <c r="CC281" i="8" s="1"/>
  <c r="AE281" i="8"/>
  <c r="L281" i="8"/>
  <c r="AQ280" i="8"/>
  <c r="AP280" i="8"/>
  <c r="AO280" i="8"/>
  <c r="AN280" i="8"/>
  <c r="AM280" i="8"/>
  <c r="AL280" i="8"/>
  <c r="AK280" i="8"/>
  <c r="AJ280" i="8"/>
  <c r="AI280" i="8"/>
  <c r="DD280" i="8" s="1"/>
  <c r="AH280" i="8"/>
  <c r="CU280" i="8" s="1"/>
  <c r="AG280" i="8"/>
  <c r="CL280" i="8" s="1"/>
  <c r="AF280" i="8"/>
  <c r="CC280" i="8" s="1"/>
  <c r="AE280" i="8"/>
  <c r="L280" i="8"/>
  <c r="AQ279" i="8"/>
  <c r="AP279" i="8"/>
  <c r="AO279" i="8"/>
  <c r="AN279" i="8"/>
  <c r="AM279" i="8"/>
  <c r="AL279" i="8"/>
  <c r="AK279" i="8"/>
  <c r="AJ279" i="8"/>
  <c r="AI279" i="8"/>
  <c r="DD279" i="8" s="1"/>
  <c r="AH279" i="8"/>
  <c r="CU279" i="8" s="1"/>
  <c r="AG279" i="8"/>
  <c r="CL279" i="8" s="1"/>
  <c r="AF279" i="8"/>
  <c r="CC279" i="8" s="1"/>
  <c r="AE279" i="8"/>
  <c r="L279" i="8"/>
  <c r="AQ278" i="8"/>
  <c r="AP278" i="8"/>
  <c r="AO278" i="8"/>
  <c r="AN278" i="8"/>
  <c r="AM278" i="8"/>
  <c r="AL278" i="8"/>
  <c r="AK278" i="8"/>
  <c r="AJ278" i="8"/>
  <c r="AI278" i="8"/>
  <c r="DD278" i="8" s="1"/>
  <c r="AH278" i="8"/>
  <c r="CU278" i="8" s="1"/>
  <c r="AG278" i="8"/>
  <c r="CL278" i="8" s="1"/>
  <c r="AF278" i="8"/>
  <c r="CC278" i="8" s="1"/>
  <c r="AE278" i="8"/>
  <c r="L278" i="8"/>
  <c r="AQ277" i="8"/>
  <c r="AP277" i="8"/>
  <c r="AO277" i="8"/>
  <c r="AN277" i="8"/>
  <c r="AM277" i="8"/>
  <c r="AL277" i="8"/>
  <c r="AK277" i="8"/>
  <c r="AJ277" i="8"/>
  <c r="AI277" i="8"/>
  <c r="DD277" i="8" s="1"/>
  <c r="AH277" i="8"/>
  <c r="CU277" i="8" s="1"/>
  <c r="AG277" i="8"/>
  <c r="CL277" i="8" s="1"/>
  <c r="AF277" i="8"/>
  <c r="CC277" i="8" s="1"/>
  <c r="AE277" i="8"/>
  <c r="L277" i="8"/>
  <c r="AQ276" i="8"/>
  <c r="AP276" i="8"/>
  <c r="AO276" i="8"/>
  <c r="AN276" i="8"/>
  <c r="AM276" i="8"/>
  <c r="AL276" i="8"/>
  <c r="AK276" i="8"/>
  <c r="AJ276" i="8"/>
  <c r="AI276" i="8"/>
  <c r="DD276" i="8" s="1"/>
  <c r="AH276" i="8"/>
  <c r="CU276" i="8" s="1"/>
  <c r="AG276" i="8"/>
  <c r="CL276" i="8" s="1"/>
  <c r="AF276" i="8"/>
  <c r="CC276" i="8" s="1"/>
  <c r="AE276" i="8"/>
  <c r="L276" i="8"/>
  <c r="AQ275" i="8"/>
  <c r="AP275" i="8"/>
  <c r="AO275" i="8"/>
  <c r="AN275" i="8"/>
  <c r="AM275" i="8"/>
  <c r="AL275" i="8"/>
  <c r="AK275" i="8"/>
  <c r="AJ275" i="8"/>
  <c r="AI275" i="8"/>
  <c r="DD275" i="8" s="1"/>
  <c r="AH275" i="8"/>
  <c r="CU275" i="8" s="1"/>
  <c r="AG275" i="8"/>
  <c r="CL275" i="8" s="1"/>
  <c r="AF275" i="8"/>
  <c r="CC275" i="8" s="1"/>
  <c r="AE275" i="8"/>
  <c r="L275" i="8"/>
  <c r="CY273" i="8"/>
  <c r="DW273" i="8" s="1"/>
  <c r="CW273" i="8"/>
  <c r="CT273" i="8"/>
  <c r="CN273" i="8"/>
  <c r="CK273" i="8"/>
  <c r="CE273" i="8"/>
  <c r="CB273" i="8"/>
  <c r="AQ273" i="8"/>
  <c r="AP273" i="8"/>
  <c r="AO273" i="8"/>
  <c r="AN273" i="8"/>
  <c r="AM273" i="8"/>
  <c r="AL273" i="8"/>
  <c r="AK273" i="8"/>
  <c r="AJ273" i="8"/>
  <c r="AI273" i="8"/>
  <c r="DD273" i="8" s="1"/>
  <c r="AH273" i="8"/>
  <c r="CU273" i="8" s="1"/>
  <c r="AG273" i="8"/>
  <c r="CL273" i="8" s="1"/>
  <c r="AF273" i="8"/>
  <c r="AE273" i="8"/>
  <c r="L273" i="8"/>
  <c r="CY271" i="8"/>
  <c r="DW271" i="8" s="1"/>
  <c r="CW271" i="8"/>
  <c r="CT271" i="8"/>
  <c r="CN271" i="8"/>
  <c r="CK271" i="8"/>
  <c r="CE271" i="8"/>
  <c r="CB271" i="8"/>
  <c r="AQ271" i="8"/>
  <c r="AP271" i="8"/>
  <c r="AO271" i="8"/>
  <c r="AN271" i="8"/>
  <c r="AM271" i="8"/>
  <c r="AL271" i="8"/>
  <c r="AK271" i="8"/>
  <c r="AJ271" i="8"/>
  <c r="AI271" i="8"/>
  <c r="DD271" i="8" s="1"/>
  <c r="AH271" i="8"/>
  <c r="CU271" i="8" s="1"/>
  <c r="AG271" i="8"/>
  <c r="CL271" i="8" s="1"/>
  <c r="AF271" i="8"/>
  <c r="AE271" i="8"/>
  <c r="L271" i="8"/>
  <c r="CT269" i="8"/>
  <c r="CN269" i="8"/>
  <c r="CK269" i="8"/>
  <c r="CE269" i="8"/>
  <c r="CB269" i="8"/>
  <c r="CY268" i="8"/>
  <c r="DW268" i="8" s="1"/>
  <c r="CW268" i="8"/>
  <c r="CT268" i="8"/>
  <c r="CN268" i="8"/>
  <c r="CK268" i="8"/>
  <c r="CE268" i="8"/>
  <c r="CB268" i="8"/>
  <c r="AQ269" i="8"/>
  <c r="AP269" i="8"/>
  <c r="AO269" i="8"/>
  <c r="AN269" i="8"/>
  <c r="AM269" i="8"/>
  <c r="AL269" i="8"/>
  <c r="AK269" i="8"/>
  <c r="AJ269" i="8"/>
  <c r="AI269" i="8"/>
  <c r="DD269" i="8" s="1"/>
  <c r="AH269" i="8"/>
  <c r="CU269" i="8" s="1"/>
  <c r="AG269" i="8"/>
  <c r="CL269" i="8" s="1"/>
  <c r="AF269" i="8"/>
  <c r="AE269" i="8"/>
  <c r="L269" i="8"/>
  <c r="AQ268" i="8"/>
  <c r="AP268" i="8"/>
  <c r="AO268" i="8"/>
  <c r="AN268" i="8"/>
  <c r="AM268" i="8"/>
  <c r="AL268" i="8"/>
  <c r="AK268" i="8"/>
  <c r="AJ268" i="8"/>
  <c r="AI268" i="8"/>
  <c r="DD268" i="8" s="1"/>
  <c r="AH268" i="8"/>
  <c r="CU268" i="8" s="1"/>
  <c r="AG268" i="8"/>
  <c r="CL268" i="8" s="1"/>
  <c r="AF268" i="8"/>
  <c r="AE268" i="8"/>
  <c r="L268" i="8"/>
  <c r="DV273" i="8" l="1"/>
  <c r="DV275" i="8"/>
  <c r="DV269" i="8"/>
  <c r="DV268" i="8"/>
  <c r="DV271" i="8"/>
  <c r="DV285" i="8"/>
  <c r="DV276" i="8"/>
  <c r="DV277" i="8"/>
  <c r="DV278" i="8"/>
  <c r="DV279" i="8"/>
  <c r="DV280" i="8"/>
  <c r="DV281" i="8"/>
  <c r="DV282" i="8"/>
  <c r="DA269" i="8"/>
  <c r="CZ269" i="8"/>
  <c r="DX374" i="8"/>
  <c r="CQ269" i="8"/>
  <c r="CR269" i="8" s="1"/>
  <c r="CI275" i="8"/>
  <c r="CI281" i="8"/>
  <c r="DA277" i="8"/>
  <c r="CI278" i="8"/>
  <c r="CZ281" i="8"/>
  <c r="CZ276" i="8"/>
  <c r="CI279" i="8"/>
  <c r="CZ275" i="8"/>
  <c r="DA282" i="8"/>
  <c r="DA285" i="8"/>
  <c r="CZ285" i="8"/>
  <c r="AR285" i="8"/>
  <c r="DU285" i="8" s="1"/>
  <c r="DY285" i="8" s="1"/>
  <c r="CZ278" i="8"/>
  <c r="CQ285" i="8"/>
  <c r="CI277" i="8"/>
  <c r="CH277" i="8"/>
  <c r="CI280" i="8"/>
  <c r="AR282" i="8"/>
  <c r="DU282" i="8" s="1"/>
  <c r="DY282" i="8" s="1"/>
  <c r="CZ273" i="8"/>
  <c r="CQ278" i="8"/>
  <c r="CR278" i="8" s="1"/>
  <c r="DA280" i="8"/>
  <c r="CZ280" i="8"/>
  <c r="CZ279" i="8"/>
  <c r="DA279" i="8"/>
  <c r="CH281" i="8"/>
  <c r="CH276" i="8"/>
  <c r="AR277" i="8"/>
  <c r="DU277" i="8" s="1"/>
  <c r="DY277" i="8" s="1"/>
  <c r="DA278" i="8"/>
  <c r="AR276" i="8"/>
  <c r="DU276" i="8" s="1"/>
  <c r="DY276" i="8" s="1"/>
  <c r="CH280" i="8"/>
  <c r="CC282" i="8"/>
  <c r="AR275" i="8"/>
  <c r="DU275" i="8" s="1"/>
  <c r="DY275" i="8" s="1"/>
  <c r="DA281" i="8"/>
  <c r="CI276" i="8"/>
  <c r="CH279" i="8"/>
  <c r="CH278" i="8"/>
  <c r="CQ279" i="8"/>
  <c r="CR279" i="8" s="1"/>
  <c r="CQ280" i="8"/>
  <c r="CZ282" i="8"/>
  <c r="CQ281" i="8"/>
  <c r="CQ282" i="8"/>
  <c r="DA276" i="8"/>
  <c r="CZ277" i="8"/>
  <c r="CQ276" i="8"/>
  <c r="CQ277" i="8"/>
  <c r="DA275" i="8"/>
  <c r="CQ275" i="8"/>
  <c r="CR275" i="8" s="1"/>
  <c r="CH275" i="8"/>
  <c r="AR281" i="8"/>
  <c r="DU281" i="8" s="1"/>
  <c r="DY281" i="8" s="1"/>
  <c r="AR280" i="8"/>
  <c r="DU280" i="8" s="1"/>
  <c r="DY280" i="8" s="1"/>
  <c r="AR279" i="8"/>
  <c r="DU279" i="8" s="1"/>
  <c r="DY279" i="8" s="1"/>
  <c r="AR278" i="8"/>
  <c r="DU278" i="8" s="1"/>
  <c r="DY278" i="8" s="1"/>
  <c r="DA273" i="8"/>
  <c r="AR273" i="8"/>
  <c r="DU273" i="8" s="1"/>
  <c r="DY273" i="8" s="1"/>
  <c r="DA271" i="8"/>
  <c r="DA268" i="8"/>
  <c r="CC273" i="8"/>
  <c r="CQ273" i="8"/>
  <c r="CR273" i="8" s="1"/>
  <c r="AR271" i="8"/>
  <c r="DU271" i="8" s="1"/>
  <c r="DY271" i="8" s="1"/>
  <c r="CC271" i="8"/>
  <c r="CZ271" i="8"/>
  <c r="CQ271" i="8"/>
  <c r="CR271" i="8" s="1"/>
  <c r="AR269" i="8"/>
  <c r="DU269" i="8" s="1"/>
  <c r="DY269" i="8" s="1"/>
  <c r="AR268" i="8"/>
  <c r="DU268" i="8" s="1"/>
  <c r="DY268" i="8" s="1"/>
  <c r="CQ268" i="8"/>
  <c r="CR268" i="8" s="1"/>
  <c r="CC269" i="8"/>
  <c r="CC268" i="8"/>
  <c r="CZ268" i="8"/>
  <c r="DX276" i="8" l="1"/>
  <c r="DX280" i="8"/>
  <c r="DX277" i="8"/>
  <c r="DX275" i="8"/>
  <c r="DX268" i="8"/>
  <c r="DX281" i="8"/>
  <c r="DX278" i="8"/>
  <c r="DX285" i="8"/>
  <c r="DX279" i="8"/>
  <c r="CI273" i="8"/>
  <c r="CI269" i="8"/>
  <c r="CR285" i="8"/>
  <c r="CI282" i="8"/>
  <c r="CI271" i="8"/>
  <c r="CH282" i="8"/>
  <c r="CR281" i="8"/>
  <c r="CR280" i="8"/>
  <c r="CR276" i="8"/>
  <c r="CR277" i="8"/>
  <c r="CR282" i="8"/>
  <c r="CH273" i="8"/>
  <c r="CH271" i="8"/>
  <c r="CH269" i="8"/>
  <c r="CI268" i="8"/>
  <c r="CH268" i="8"/>
  <c r="CY351" i="8"/>
  <c r="DW351" i="8" s="1"/>
  <c r="CW351" i="8"/>
  <c r="CT351" i="8"/>
  <c r="CY350" i="8"/>
  <c r="DW350" i="8" s="1"/>
  <c r="CW350" i="8"/>
  <c r="CT350" i="8"/>
  <c r="CN351" i="8"/>
  <c r="CK351" i="8"/>
  <c r="CE351" i="8"/>
  <c r="CB351" i="8"/>
  <c r="CN350" i="8"/>
  <c r="CK350" i="8"/>
  <c r="CE350" i="8"/>
  <c r="CB350" i="8"/>
  <c r="AQ351" i="8"/>
  <c r="AP351" i="8"/>
  <c r="AO351" i="8"/>
  <c r="AN351" i="8"/>
  <c r="AM351" i="8"/>
  <c r="AL351" i="8"/>
  <c r="AK351" i="8"/>
  <c r="AJ351" i="8"/>
  <c r="AI351" i="8"/>
  <c r="DD351" i="8" s="1"/>
  <c r="AH351" i="8"/>
  <c r="CU351" i="8" s="1"/>
  <c r="AG351" i="8"/>
  <c r="CL351" i="8" s="1"/>
  <c r="AF351" i="8"/>
  <c r="CC351" i="8" s="1"/>
  <c r="AE351" i="8"/>
  <c r="L351" i="8"/>
  <c r="AQ350" i="8"/>
  <c r="AP350" i="8"/>
  <c r="AO350" i="8"/>
  <c r="AN350" i="8"/>
  <c r="AM350" i="8"/>
  <c r="AL350" i="8"/>
  <c r="AK350" i="8"/>
  <c r="AJ350" i="8"/>
  <c r="AI350" i="8"/>
  <c r="DD350" i="8" s="1"/>
  <c r="AH350" i="8"/>
  <c r="CU350" i="8" s="1"/>
  <c r="AG350" i="8"/>
  <c r="CL350" i="8" s="1"/>
  <c r="AF350" i="8"/>
  <c r="CC350" i="8" s="1"/>
  <c r="AE350" i="8"/>
  <c r="L350" i="8"/>
  <c r="CY348" i="8"/>
  <c r="CW348" i="8"/>
  <c r="CT348" i="8"/>
  <c r="CP348" i="8"/>
  <c r="CK348" i="8"/>
  <c r="CG348" i="8"/>
  <c r="CE348" i="8"/>
  <c r="CB348" i="8"/>
  <c r="CY347" i="8"/>
  <c r="DW347" i="8" s="1"/>
  <c r="CW347" i="8"/>
  <c r="CT347" i="8"/>
  <c r="CN347" i="8"/>
  <c r="CK347" i="8"/>
  <c r="CE347" i="8"/>
  <c r="CB347" i="8"/>
  <c r="CY346" i="8"/>
  <c r="DW346" i="8" s="1"/>
  <c r="CW346" i="8"/>
  <c r="CT346" i="8"/>
  <c r="CN346" i="8"/>
  <c r="CK346" i="8"/>
  <c r="CE346" i="8"/>
  <c r="CB346" i="8"/>
  <c r="CY345" i="8"/>
  <c r="DW345" i="8" s="1"/>
  <c r="CW345" i="8"/>
  <c r="CT345" i="8"/>
  <c r="CN345" i="8"/>
  <c r="CK345" i="8"/>
  <c r="CE345" i="8"/>
  <c r="CB345" i="8"/>
  <c r="CY344" i="8"/>
  <c r="DW344" i="8" s="1"/>
  <c r="CW344" i="8"/>
  <c r="CT344" i="8"/>
  <c r="CN344" i="8"/>
  <c r="CK344" i="8"/>
  <c r="CE344" i="8"/>
  <c r="CB344" i="8"/>
  <c r="CY343" i="8"/>
  <c r="DW343" i="8" s="1"/>
  <c r="CW343" i="8"/>
  <c r="CT343" i="8"/>
  <c r="CN343" i="8"/>
  <c r="CK343" i="8"/>
  <c r="CE343" i="8"/>
  <c r="CB343" i="8"/>
  <c r="CY342" i="8"/>
  <c r="DW342" i="8" s="1"/>
  <c r="CW342" i="8"/>
  <c r="CT342" i="8"/>
  <c r="CN342" i="8"/>
  <c r="CK342" i="8"/>
  <c r="CE342" i="8"/>
  <c r="CB342" i="8"/>
  <c r="CY341" i="8"/>
  <c r="DW341" i="8" s="1"/>
  <c r="CW341" i="8"/>
  <c r="CT341" i="8"/>
  <c r="CN341" i="8"/>
  <c r="CK341" i="8"/>
  <c r="CE341" i="8"/>
  <c r="CB341" i="8"/>
  <c r="CY340" i="8"/>
  <c r="DW340" i="8" s="1"/>
  <c r="CW340" i="8"/>
  <c r="CT340" i="8"/>
  <c r="CN340" i="8"/>
  <c r="CK340" i="8"/>
  <c r="CE340" i="8"/>
  <c r="CB340" i="8"/>
  <c r="CY339" i="8"/>
  <c r="DW339" i="8" s="1"/>
  <c r="CW339" i="8"/>
  <c r="CT339" i="8"/>
  <c r="CN339" i="8"/>
  <c r="CK339" i="8"/>
  <c r="CE339" i="8"/>
  <c r="CB339" i="8"/>
  <c r="CY338" i="8"/>
  <c r="DW338" i="8" s="1"/>
  <c r="CW338" i="8"/>
  <c r="CT338" i="8"/>
  <c r="CN338" i="8"/>
  <c r="CK338" i="8"/>
  <c r="CE338" i="8"/>
  <c r="CB338" i="8"/>
  <c r="AQ347" i="8"/>
  <c r="AP347" i="8"/>
  <c r="AO347" i="8"/>
  <c r="AN347" i="8"/>
  <c r="AM347" i="8"/>
  <c r="AL347" i="8"/>
  <c r="AK347" i="8"/>
  <c r="AJ347" i="8"/>
  <c r="AI347" i="8"/>
  <c r="DD347" i="8" s="1"/>
  <c r="AH347" i="8"/>
  <c r="CU347" i="8" s="1"/>
  <c r="AG347" i="8"/>
  <c r="CL347" i="8" s="1"/>
  <c r="AF347" i="8"/>
  <c r="CC347" i="8" s="1"/>
  <c r="AQ346" i="8"/>
  <c r="AP346" i="8"/>
  <c r="AO346" i="8"/>
  <c r="AN346" i="8"/>
  <c r="AM346" i="8"/>
  <c r="AL346" i="8"/>
  <c r="AK346" i="8"/>
  <c r="AJ346" i="8"/>
  <c r="AI346" i="8"/>
  <c r="DD346" i="8" s="1"/>
  <c r="AH346" i="8"/>
  <c r="CU346" i="8" s="1"/>
  <c r="AG346" i="8"/>
  <c r="CL346" i="8" s="1"/>
  <c r="AF346" i="8"/>
  <c r="AQ345" i="8"/>
  <c r="AP345" i="8"/>
  <c r="AO345" i="8"/>
  <c r="AN345" i="8"/>
  <c r="AM345" i="8"/>
  <c r="AL345" i="8"/>
  <c r="AK345" i="8"/>
  <c r="AJ345" i="8"/>
  <c r="AI345" i="8"/>
  <c r="DD345" i="8" s="1"/>
  <c r="AH345" i="8"/>
  <c r="CU345" i="8" s="1"/>
  <c r="AG345" i="8"/>
  <c r="CL345" i="8" s="1"/>
  <c r="AF345" i="8"/>
  <c r="CC345" i="8" s="1"/>
  <c r="AQ344" i="8"/>
  <c r="AP344" i="8"/>
  <c r="AO344" i="8"/>
  <c r="AN344" i="8"/>
  <c r="AM344" i="8"/>
  <c r="AL344" i="8"/>
  <c r="AK344" i="8"/>
  <c r="AJ344" i="8"/>
  <c r="AI344" i="8"/>
  <c r="DD344" i="8" s="1"/>
  <c r="AH344" i="8"/>
  <c r="CU344" i="8" s="1"/>
  <c r="AG344" i="8"/>
  <c r="CL344" i="8" s="1"/>
  <c r="AF344" i="8"/>
  <c r="CC344" i="8" s="1"/>
  <c r="AQ343" i="8"/>
  <c r="AP343" i="8"/>
  <c r="AO343" i="8"/>
  <c r="AN343" i="8"/>
  <c r="AM343" i="8"/>
  <c r="AL343" i="8"/>
  <c r="AK343" i="8"/>
  <c r="AJ343" i="8"/>
  <c r="AI343" i="8"/>
  <c r="DD343" i="8" s="1"/>
  <c r="AH343" i="8"/>
  <c r="CU343" i="8" s="1"/>
  <c r="AG343" i="8"/>
  <c r="CL343" i="8" s="1"/>
  <c r="AF343" i="8"/>
  <c r="CC343" i="8" s="1"/>
  <c r="AQ342" i="8"/>
  <c r="AP342" i="8"/>
  <c r="AO342" i="8"/>
  <c r="AN342" i="8"/>
  <c r="AM342" i="8"/>
  <c r="AL342" i="8"/>
  <c r="AK342" i="8"/>
  <c r="AJ342" i="8"/>
  <c r="AI342" i="8"/>
  <c r="DD342" i="8" s="1"/>
  <c r="AH342" i="8"/>
  <c r="CU342" i="8" s="1"/>
  <c r="AG342" i="8"/>
  <c r="CL342" i="8" s="1"/>
  <c r="AF342" i="8"/>
  <c r="CC342" i="8" s="1"/>
  <c r="AQ341" i="8"/>
  <c r="AP341" i="8"/>
  <c r="AO341" i="8"/>
  <c r="AN341" i="8"/>
  <c r="AM341" i="8"/>
  <c r="AL341" i="8"/>
  <c r="AK341" i="8"/>
  <c r="AJ341" i="8"/>
  <c r="AI341" i="8"/>
  <c r="DD341" i="8" s="1"/>
  <c r="AH341" i="8"/>
  <c r="CU341" i="8" s="1"/>
  <c r="AG341" i="8"/>
  <c r="CL341" i="8" s="1"/>
  <c r="AF341" i="8"/>
  <c r="CC341" i="8" s="1"/>
  <c r="AQ340" i="8"/>
  <c r="AP340" i="8"/>
  <c r="AO340" i="8"/>
  <c r="AN340" i="8"/>
  <c r="AM340" i="8"/>
  <c r="AL340" i="8"/>
  <c r="AK340" i="8"/>
  <c r="AJ340" i="8"/>
  <c r="AI340" i="8"/>
  <c r="DD340" i="8" s="1"/>
  <c r="AH340" i="8"/>
  <c r="CU340" i="8" s="1"/>
  <c r="AG340" i="8"/>
  <c r="CL340" i="8" s="1"/>
  <c r="AF340" i="8"/>
  <c r="AQ339" i="8"/>
  <c r="AP339" i="8"/>
  <c r="AO339" i="8"/>
  <c r="AN339" i="8"/>
  <c r="AM339" i="8"/>
  <c r="AL339" i="8"/>
  <c r="AK339" i="8"/>
  <c r="AJ339" i="8"/>
  <c r="AI339" i="8"/>
  <c r="DD339" i="8" s="1"/>
  <c r="AH339" i="8"/>
  <c r="CU339" i="8" s="1"/>
  <c r="AG339" i="8"/>
  <c r="CL339" i="8" s="1"/>
  <c r="AF339" i="8"/>
  <c r="AQ338" i="8"/>
  <c r="AP338" i="8"/>
  <c r="AO338" i="8"/>
  <c r="AN338" i="8"/>
  <c r="AM338" i="8"/>
  <c r="AL338" i="8"/>
  <c r="AK338" i="8"/>
  <c r="AJ338" i="8"/>
  <c r="AI338" i="8"/>
  <c r="DD338" i="8" s="1"/>
  <c r="AH338" i="8"/>
  <c r="CU338" i="8" s="1"/>
  <c r="AG338" i="8"/>
  <c r="CL338" i="8" s="1"/>
  <c r="AF338" i="8"/>
  <c r="L347" i="8"/>
  <c r="L346" i="8"/>
  <c r="L345" i="8"/>
  <c r="L344" i="8"/>
  <c r="L343" i="8"/>
  <c r="L342" i="8"/>
  <c r="L341" i="8"/>
  <c r="L340" i="8"/>
  <c r="L339" i="8"/>
  <c r="L338" i="8"/>
  <c r="CN334" i="8"/>
  <c r="CB334" i="8"/>
  <c r="CN333" i="8"/>
  <c r="CK333" i="8"/>
  <c r="CE333" i="8"/>
  <c r="CB333" i="8"/>
  <c r="CN332" i="8"/>
  <c r="CK332" i="8"/>
  <c r="CE332" i="8"/>
  <c r="CB332" i="8"/>
  <c r="CN331" i="8"/>
  <c r="CK331" i="8"/>
  <c r="CE331" i="8"/>
  <c r="CB331" i="8"/>
  <c r="CN330" i="8"/>
  <c r="CK330" i="8"/>
  <c r="CE330" i="8"/>
  <c r="CB330" i="8"/>
  <c r="CN329" i="8"/>
  <c r="CK329" i="8"/>
  <c r="CE329" i="8"/>
  <c r="CB329" i="8"/>
  <c r="CN328" i="8"/>
  <c r="CK328" i="8"/>
  <c r="CE328" i="8"/>
  <c r="CB328" i="8"/>
  <c r="CN327" i="8"/>
  <c r="CK327" i="8"/>
  <c r="CE327" i="8"/>
  <c r="CB327" i="8"/>
  <c r="CN326" i="8"/>
  <c r="CK326" i="8"/>
  <c r="CE326" i="8"/>
  <c r="CB326" i="8"/>
  <c r="CN325" i="8"/>
  <c r="CK325" i="8"/>
  <c r="CE325" i="8"/>
  <c r="CB325" i="8"/>
  <c r="CN324" i="8"/>
  <c r="CK324" i="8"/>
  <c r="CE324" i="8"/>
  <c r="CB324" i="8"/>
  <c r="CN323" i="8"/>
  <c r="CK323" i="8"/>
  <c r="CE323" i="8"/>
  <c r="CB323" i="8"/>
  <c r="CN322" i="8"/>
  <c r="CK322" i="8"/>
  <c r="CE322" i="8"/>
  <c r="CB322" i="8"/>
  <c r="CN321" i="8"/>
  <c r="CK321" i="8"/>
  <c r="CE321" i="8"/>
  <c r="CB321" i="8"/>
  <c r="AQ334" i="8"/>
  <c r="AP334" i="8"/>
  <c r="AO334" i="8"/>
  <c r="AN334" i="8"/>
  <c r="AM334" i="8"/>
  <c r="AL334" i="8"/>
  <c r="AK334" i="8"/>
  <c r="AJ334" i="8"/>
  <c r="AI334" i="8"/>
  <c r="DD334" i="8" s="1"/>
  <c r="AH334" i="8"/>
  <c r="AG334" i="8"/>
  <c r="AF334" i="8"/>
  <c r="CC334" i="8" s="1"/>
  <c r="AE334" i="8"/>
  <c r="L334" i="8"/>
  <c r="AQ333" i="8"/>
  <c r="AP333" i="8"/>
  <c r="AO333" i="8"/>
  <c r="AN333" i="8"/>
  <c r="AM333" i="8"/>
  <c r="AL333" i="8"/>
  <c r="AK333" i="8"/>
  <c r="AJ333" i="8"/>
  <c r="AI333" i="8"/>
  <c r="DD333" i="8" s="1"/>
  <c r="AH333" i="8"/>
  <c r="AG333" i="8"/>
  <c r="CL333" i="8" s="1"/>
  <c r="AF333" i="8"/>
  <c r="CC333" i="8" s="1"/>
  <c r="AE333" i="8"/>
  <c r="L333" i="8"/>
  <c r="AQ332" i="8"/>
  <c r="AP332" i="8"/>
  <c r="AO332" i="8"/>
  <c r="AN332" i="8"/>
  <c r="AM332" i="8"/>
  <c r="AL332" i="8"/>
  <c r="AK332" i="8"/>
  <c r="AJ332" i="8"/>
  <c r="AI332" i="8"/>
  <c r="DD332" i="8" s="1"/>
  <c r="AH332" i="8"/>
  <c r="AG332" i="8"/>
  <c r="AF332" i="8"/>
  <c r="CC332" i="8" s="1"/>
  <c r="AE332" i="8"/>
  <c r="L332" i="8"/>
  <c r="AQ331" i="8"/>
  <c r="AP331" i="8"/>
  <c r="AO331" i="8"/>
  <c r="AN331" i="8"/>
  <c r="AM331" i="8"/>
  <c r="AL331" i="8"/>
  <c r="AK331" i="8"/>
  <c r="AJ331" i="8"/>
  <c r="AI331" i="8"/>
  <c r="DD331" i="8" s="1"/>
  <c r="AH331" i="8"/>
  <c r="AG331" i="8"/>
  <c r="CL331" i="8" s="1"/>
  <c r="AF331" i="8"/>
  <c r="AE331" i="8"/>
  <c r="L331" i="8"/>
  <c r="AQ330" i="8"/>
  <c r="AP330" i="8"/>
  <c r="AO330" i="8"/>
  <c r="AN330" i="8"/>
  <c r="AM330" i="8"/>
  <c r="AL330" i="8"/>
  <c r="AK330" i="8"/>
  <c r="AJ330" i="8"/>
  <c r="AI330" i="8"/>
  <c r="DD330" i="8" s="1"/>
  <c r="AH330" i="8"/>
  <c r="AG330" i="8"/>
  <c r="CL330" i="8" s="1"/>
  <c r="AF330" i="8"/>
  <c r="CC330" i="8" s="1"/>
  <c r="AE330" i="8"/>
  <c r="L330" i="8"/>
  <c r="AQ329" i="8"/>
  <c r="AP329" i="8"/>
  <c r="AO329" i="8"/>
  <c r="AN329" i="8"/>
  <c r="AM329" i="8"/>
  <c r="AL329" i="8"/>
  <c r="AK329" i="8"/>
  <c r="AJ329" i="8"/>
  <c r="AI329" i="8"/>
  <c r="DD329" i="8" s="1"/>
  <c r="AH329" i="8"/>
  <c r="AG329" i="8"/>
  <c r="CL329" i="8" s="1"/>
  <c r="AF329" i="8"/>
  <c r="AE329" i="8"/>
  <c r="L329" i="8"/>
  <c r="AQ328" i="8"/>
  <c r="AP328" i="8"/>
  <c r="AO328" i="8"/>
  <c r="AN328" i="8"/>
  <c r="AM328" i="8"/>
  <c r="AL328" i="8"/>
  <c r="AK328" i="8"/>
  <c r="AJ328" i="8"/>
  <c r="AI328" i="8"/>
  <c r="DD328" i="8" s="1"/>
  <c r="AH328" i="8"/>
  <c r="AG328" i="8"/>
  <c r="AF328" i="8"/>
  <c r="CC328" i="8" s="1"/>
  <c r="AE328" i="8"/>
  <c r="L328" i="8"/>
  <c r="AQ327" i="8"/>
  <c r="AP327" i="8"/>
  <c r="AO327" i="8"/>
  <c r="AN327" i="8"/>
  <c r="AM327" i="8"/>
  <c r="AL327" i="8"/>
  <c r="AK327" i="8"/>
  <c r="AJ327" i="8"/>
  <c r="AI327" i="8"/>
  <c r="DD327" i="8" s="1"/>
  <c r="AH327" i="8"/>
  <c r="AG327" i="8"/>
  <c r="CL327" i="8" s="1"/>
  <c r="AF327" i="8"/>
  <c r="CC327" i="8" s="1"/>
  <c r="AE327" i="8"/>
  <c r="L327" i="8"/>
  <c r="AQ326" i="8"/>
  <c r="AP326" i="8"/>
  <c r="AO326" i="8"/>
  <c r="AN326" i="8"/>
  <c r="AM326" i="8"/>
  <c r="AL326" i="8"/>
  <c r="AK326" i="8"/>
  <c r="AJ326" i="8"/>
  <c r="AI326" i="8"/>
  <c r="DD326" i="8" s="1"/>
  <c r="AH326" i="8"/>
  <c r="AG326" i="8"/>
  <c r="CL326" i="8" s="1"/>
  <c r="AF326" i="8"/>
  <c r="AE326" i="8"/>
  <c r="L326" i="8"/>
  <c r="AQ325" i="8"/>
  <c r="AP325" i="8"/>
  <c r="AO325" i="8"/>
  <c r="AN325" i="8"/>
  <c r="AM325" i="8"/>
  <c r="AL325" i="8"/>
  <c r="AK325" i="8"/>
  <c r="AJ325" i="8"/>
  <c r="AI325" i="8"/>
  <c r="DD325" i="8" s="1"/>
  <c r="AH325" i="8"/>
  <c r="AG325" i="8"/>
  <c r="CL325" i="8" s="1"/>
  <c r="AF325" i="8"/>
  <c r="CC325" i="8" s="1"/>
  <c r="AE325" i="8"/>
  <c r="L325" i="8"/>
  <c r="AQ324" i="8"/>
  <c r="AP324" i="8"/>
  <c r="AO324" i="8"/>
  <c r="AN324" i="8"/>
  <c r="AM324" i="8"/>
  <c r="AL324" i="8"/>
  <c r="AK324" i="8"/>
  <c r="AJ324" i="8"/>
  <c r="AI324" i="8"/>
  <c r="DD324" i="8" s="1"/>
  <c r="AH324" i="8"/>
  <c r="AG324" i="8"/>
  <c r="CL324" i="8" s="1"/>
  <c r="AF324" i="8"/>
  <c r="CC324" i="8" s="1"/>
  <c r="AE324" i="8"/>
  <c r="L324" i="8"/>
  <c r="AQ323" i="8"/>
  <c r="AP323" i="8"/>
  <c r="AO323" i="8"/>
  <c r="AN323" i="8"/>
  <c r="AM323" i="8"/>
  <c r="AL323" i="8"/>
  <c r="AK323" i="8"/>
  <c r="AJ323" i="8"/>
  <c r="AI323" i="8"/>
  <c r="DD323" i="8" s="1"/>
  <c r="AH323" i="8"/>
  <c r="AG323" i="8"/>
  <c r="CL323" i="8" s="1"/>
  <c r="AF323" i="8"/>
  <c r="AE323" i="8"/>
  <c r="L323" i="8"/>
  <c r="AQ322" i="8"/>
  <c r="AP322" i="8"/>
  <c r="AO322" i="8"/>
  <c r="AN322" i="8"/>
  <c r="AM322" i="8"/>
  <c r="AL322" i="8"/>
  <c r="AK322" i="8"/>
  <c r="AJ322" i="8"/>
  <c r="AI322" i="8"/>
  <c r="DD322" i="8" s="1"/>
  <c r="AH322" i="8"/>
  <c r="AG322" i="8"/>
  <c r="AF322" i="8"/>
  <c r="CC322" i="8" s="1"/>
  <c r="AE322" i="8"/>
  <c r="L322" i="8"/>
  <c r="AQ321" i="8"/>
  <c r="AP321" i="8"/>
  <c r="AO321" i="8"/>
  <c r="AN321" i="8"/>
  <c r="AM321" i="8"/>
  <c r="AL321" i="8"/>
  <c r="AK321" i="8"/>
  <c r="AJ321" i="8"/>
  <c r="AI321" i="8"/>
  <c r="DD321" i="8" s="1"/>
  <c r="AH321" i="8"/>
  <c r="AG321" i="8"/>
  <c r="CL321" i="8" s="1"/>
  <c r="AF321" i="8"/>
  <c r="CC321" i="8" s="1"/>
  <c r="AE321" i="8"/>
  <c r="L321" i="8"/>
  <c r="CE316" i="8"/>
  <c r="CE317" i="8"/>
  <c r="CY317" i="8"/>
  <c r="DW317" i="8" s="1"/>
  <c r="CW317" i="8"/>
  <c r="CT317" i="8"/>
  <c r="CN317" i="8"/>
  <c r="CL317" i="8"/>
  <c r="CK317" i="8"/>
  <c r="CC317" i="8"/>
  <c r="CB317" i="8"/>
  <c r="AQ317" i="8"/>
  <c r="AP317" i="8"/>
  <c r="AO317" i="8"/>
  <c r="AN317" i="8"/>
  <c r="AM317" i="8"/>
  <c r="AL317" i="8"/>
  <c r="AK317" i="8"/>
  <c r="AJ317" i="8"/>
  <c r="AI317" i="8"/>
  <c r="DD317" i="8" s="1"/>
  <c r="AH317" i="8"/>
  <c r="CU317" i="8" s="1"/>
  <c r="AE317" i="8"/>
  <c r="L317" i="8"/>
  <c r="CN314" i="8"/>
  <c r="CK314" i="8"/>
  <c r="CE314" i="8"/>
  <c r="CB314" i="8"/>
  <c r="AQ314" i="8"/>
  <c r="AP314" i="8"/>
  <c r="AO314" i="8"/>
  <c r="AN314" i="8"/>
  <c r="AM314" i="8"/>
  <c r="AL314" i="8"/>
  <c r="AK314" i="8"/>
  <c r="AJ314" i="8"/>
  <c r="AI314" i="8"/>
  <c r="DD314" i="8" s="1"/>
  <c r="AH314" i="8"/>
  <c r="CU314" i="8" s="1"/>
  <c r="AG314" i="8"/>
  <c r="CL314" i="8" s="1"/>
  <c r="AF314" i="8"/>
  <c r="CC314" i="8" s="1"/>
  <c r="AE314" i="8"/>
  <c r="CN311" i="8"/>
  <c r="CK311" i="8"/>
  <c r="CE311" i="8"/>
  <c r="CB311" i="8"/>
  <c r="AQ311" i="8"/>
  <c r="AP311" i="8"/>
  <c r="AO311" i="8"/>
  <c r="AN311" i="8"/>
  <c r="AM311" i="8"/>
  <c r="AL311" i="8"/>
  <c r="AK311" i="8"/>
  <c r="AJ311" i="8"/>
  <c r="AI311" i="8"/>
  <c r="DD311" i="8" s="1"/>
  <c r="AH311" i="8"/>
  <c r="AG311" i="8"/>
  <c r="CL311" i="8" s="1"/>
  <c r="AF311" i="8"/>
  <c r="CC311" i="8" s="1"/>
  <c r="AE311" i="8"/>
  <c r="CN307" i="8"/>
  <c r="DV307" i="8" s="1"/>
  <c r="CK307" i="8"/>
  <c r="CB307" i="8"/>
  <c r="CN306" i="8"/>
  <c r="DV306" i="8" s="1"/>
  <c r="CK306" i="8"/>
  <c r="CB306" i="8"/>
  <c r="CN305" i="8"/>
  <c r="DV305" i="8" s="1"/>
  <c r="CK305" i="8"/>
  <c r="CB305" i="8"/>
  <c r="AQ305" i="8"/>
  <c r="AP305" i="8"/>
  <c r="AO305" i="8"/>
  <c r="AN305" i="8"/>
  <c r="AM305" i="8"/>
  <c r="AL305" i="8"/>
  <c r="AK305" i="8"/>
  <c r="AJ305" i="8"/>
  <c r="AI305" i="8"/>
  <c r="DD305" i="8" s="1"/>
  <c r="AH305" i="8"/>
  <c r="AG305" i="8"/>
  <c r="CL305" i="8" s="1"/>
  <c r="AF305" i="8"/>
  <c r="CC305" i="8" s="1"/>
  <c r="AE305" i="8"/>
  <c r="AQ307" i="8"/>
  <c r="AP307" i="8"/>
  <c r="AO307" i="8"/>
  <c r="AN307" i="8"/>
  <c r="AM307" i="8"/>
  <c r="AL307" i="8"/>
  <c r="AK307" i="8"/>
  <c r="AJ307" i="8"/>
  <c r="AI307" i="8"/>
  <c r="DD307" i="8" s="1"/>
  <c r="AH307" i="8"/>
  <c r="AG307" i="8"/>
  <c r="CL307" i="8" s="1"/>
  <c r="AF307" i="8"/>
  <c r="AE307" i="8"/>
  <c r="AQ306" i="8"/>
  <c r="AP306" i="8"/>
  <c r="AO306" i="8"/>
  <c r="AN306" i="8"/>
  <c r="AM306" i="8"/>
  <c r="AL306" i="8"/>
  <c r="AK306" i="8"/>
  <c r="AJ306" i="8"/>
  <c r="AI306" i="8"/>
  <c r="DD306" i="8" s="1"/>
  <c r="AH306" i="8"/>
  <c r="AG306" i="8"/>
  <c r="CL306" i="8" s="1"/>
  <c r="AF306" i="8"/>
  <c r="CC306" i="8" s="1"/>
  <c r="AE306" i="8"/>
  <c r="L307" i="8"/>
  <c r="L306" i="8"/>
  <c r="L305" i="8"/>
  <c r="DV343" i="8" l="1"/>
  <c r="DV314" i="8"/>
  <c r="DV345" i="8"/>
  <c r="DV350" i="8"/>
  <c r="DV321" i="8"/>
  <c r="DV323" i="8"/>
  <c r="DV325" i="8"/>
  <c r="DV327" i="8"/>
  <c r="DV329" i="8"/>
  <c r="DV331" i="8"/>
  <c r="DV333" i="8"/>
  <c r="DV338" i="8"/>
  <c r="DV346" i="8"/>
  <c r="DV322" i="8"/>
  <c r="DV324" i="8"/>
  <c r="DV326" i="8"/>
  <c r="DV328" i="8"/>
  <c r="DV330" i="8"/>
  <c r="DV332" i="8"/>
  <c r="DV344" i="8"/>
  <c r="DV311" i="8"/>
  <c r="DV342" i="8"/>
  <c r="DV341" i="8"/>
  <c r="DV340" i="8"/>
  <c r="DV348" i="8"/>
  <c r="DV351" i="8"/>
  <c r="DV339" i="8"/>
  <c r="DV347" i="8"/>
  <c r="DW348" i="8"/>
  <c r="DV317" i="8"/>
  <c r="DA314" i="8"/>
  <c r="CZ314" i="8"/>
  <c r="DX269" i="8"/>
  <c r="DX273" i="8"/>
  <c r="DX271" i="8"/>
  <c r="DX282" i="8"/>
  <c r="DA340" i="8"/>
  <c r="CI341" i="8"/>
  <c r="CI351" i="8"/>
  <c r="DA343" i="8"/>
  <c r="CZ350" i="8"/>
  <c r="CI350" i="8"/>
  <c r="CI322" i="8"/>
  <c r="CI334" i="8"/>
  <c r="CH351" i="8"/>
  <c r="CZ351" i="8"/>
  <c r="AR351" i="8"/>
  <c r="DU351" i="8" s="1"/>
  <c r="DY351" i="8" s="1"/>
  <c r="DA351" i="8"/>
  <c r="AR350" i="8"/>
  <c r="DU350" i="8" s="1"/>
  <c r="DY350" i="8" s="1"/>
  <c r="CQ350" i="8"/>
  <c r="CR350" i="8" s="1"/>
  <c r="DA350" i="8"/>
  <c r="CH350" i="8"/>
  <c r="CQ351" i="8"/>
  <c r="CR351" i="8" s="1"/>
  <c r="DA344" i="8"/>
  <c r="DA345" i="8"/>
  <c r="DA338" i="8"/>
  <c r="CI345" i="8"/>
  <c r="DA339" i="8"/>
  <c r="DA341" i="8"/>
  <c r="CI321" i="8"/>
  <c r="DA347" i="8"/>
  <c r="AR338" i="8"/>
  <c r="DU338" i="8" s="1"/>
  <c r="DY338" i="8" s="1"/>
  <c r="AR340" i="8"/>
  <c r="DU340" i="8" s="1"/>
  <c r="DY340" i="8" s="1"/>
  <c r="DA346" i="8"/>
  <c r="CZ345" i="8"/>
  <c r="CI342" i="8"/>
  <c r="CI344" i="8"/>
  <c r="CI343" i="8"/>
  <c r="CH343" i="8"/>
  <c r="AR346" i="8"/>
  <c r="DU346" i="8" s="1"/>
  <c r="DY346" i="8" s="1"/>
  <c r="CQ340" i="8"/>
  <c r="CR340" i="8" s="1"/>
  <c r="CH344" i="8"/>
  <c r="CQ345" i="8"/>
  <c r="CR345" i="8" s="1"/>
  <c r="CI347" i="8"/>
  <c r="CC338" i="8"/>
  <c r="CC346" i="8"/>
  <c r="CZ338" i="8"/>
  <c r="CZ341" i="8"/>
  <c r="CZ346" i="8"/>
  <c r="AR339" i="8"/>
  <c r="DU339" i="8" s="1"/>
  <c r="DY339" i="8" s="1"/>
  <c r="AR341" i="8"/>
  <c r="DU341" i="8" s="1"/>
  <c r="DY341" i="8" s="1"/>
  <c r="AR342" i="8"/>
  <c r="DU342" i="8" s="1"/>
  <c r="DY342" i="8" s="1"/>
  <c r="AR343" i="8"/>
  <c r="DU343" i="8" s="1"/>
  <c r="DY343" i="8" s="1"/>
  <c r="AR344" i="8"/>
  <c r="DU344" i="8" s="1"/>
  <c r="DY344" i="8" s="1"/>
  <c r="CC340" i="8"/>
  <c r="AR345" i="8"/>
  <c r="DU345" i="8" s="1"/>
  <c r="DY345" i="8" s="1"/>
  <c r="AR347" i="8"/>
  <c r="DU347" i="8" s="1"/>
  <c r="DY347" i="8" s="1"/>
  <c r="CQ341" i="8"/>
  <c r="CR341" i="8" s="1"/>
  <c r="CQ344" i="8"/>
  <c r="CR344" i="8" s="1"/>
  <c r="CC339" i="8"/>
  <c r="DA342" i="8"/>
  <c r="CZ342" i="8"/>
  <c r="CH347" i="8"/>
  <c r="CQ338" i="8"/>
  <c r="CR338" i="8" s="1"/>
  <c r="CZ339" i="8"/>
  <c r="CH341" i="8"/>
  <c r="CQ342" i="8"/>
  <c r="CR342" i="8" s="1"/>
  <c r="CZ343" i="8"/>
  <c r="CH345" i="8"/>
  <c r="CQ346" i="8"/>
  <c r="CR346" i="8" s="1"/>
  <c r="CZ347" i="8"/>
  <c r="CQ339" i="8"/>
  <c r="CR339" i="8" s="1"/>
  <c r="CZ340" i="8"/>
  <c r="CH342" i="8"/>
  <c r="CQ343" i="8"/>
  <c r="CR343" i="8" s="1"/>
  <c r="CZ344" i="8"/>
  <c r="CQ347" i="8"/>
  <c r="CR347" i="8" s="1"/>
  <c r="CI325" i="8"/>
  <c r="CI333" i="8"/>
  <c r="CI327" i="8"/>
  <c r="CI324" i="8"/>
  <c r="CI328" i="8"/>
  <c r="CI332" i="8"/>
  <c r="AR328" i="8"/>
  <c r="DU328" i="8" s="1"/>
  <c r="DY328" i="8" s="1"/>
  <c r="AR332" i="8"/>
  <c r="DU332" i="8" s="1"/>
  <c r="DY332" i="8" s="1"/>
  <c r="CI330" i="8"/>
  <c r="CH330" i="8"/>
  <c r="CH332" i="8"/>
  <c r="AR323" i="8"/>
  <c r="DU323" i="8" s="1"/>
  <c r="DY323" i="8" s="1"/>
  <c r="AR325" i="8"/>
  <c r="DU325" i="8" s="1"/>
  <c r="DY325" i="8" s="1"/>
  <c r="AR331" i="8"/>
  <c r="DU331" i="8" s="1"/>
  <c r="DY331" i="8" s="1"/>
  <c r="AR333" i="8"/>
  <c r="DU333" i="8" s="1"/>
  <c r="DY333" i="8" s="1"/>
  <c r="CQ327" i="8"/>
  <c r="CR327" i="8" s="1"/>
  <c r="CL328" i="8"/>
  <c r="CQ328" i="8" s="1"/>
  <c r="CR328" i="8" s="1"/>
  <c r="CH334" i="8"/>
  <c r="AR327" i="8"/>
  <c r="DU327" i="8" s="1"/>
  <c r="DY327" i="8" s="1"/>
  <c r="CC323" i="8"/>
  <c r="CQ329" i="8"/>
  <c r="CR329" i="8" s="1"/>
  <c r="AR326" i="8"/>
  <c r="DU326" i="8" s="1"/>
  <c r="DY326" i="8" s="1"/>
  <c r="AR334" i="8"/>
  <c r="DU334" i="8" s="1"/>
  <c r="DY334" i="8" s="1"/>
  <c r="CH322" i="8"/>
  <c r="CH324" i="8"/>
  <c r="CC326" i="8"/>
  <c r="AR322" i="8"/>
  <c r="DU322" i="8" s="1"/>
  <c r="DY322" i="8" s="1"/>
  <c r="AR330" i="8"/>
  <c r="DU330" i="8" s="1"/>
  <c r="DY330" i="8" s="1"/>
  <c r="CQ331" i="8"/>
  <c r="CR331" i="8" s="1"/>
  <c r="CL332" i="8"/>
  <c r="CQ332" i="8" s="1"/>
  <c r="CR332" i="8" s="1"/>
  <c r="AR321" i="8"/>
  <c r="DU321" i="8" s="1"/>
  <c r="DY321" i="8" s="1"/>
  <c r="AR329" i="8"/>
  <c r="DU329" i="8" s="1"/>
  <c r="DY329" i="8" s="1"/>
  <c r="CH328" i="8"/>
  <c r="CC329" i="8"/>
  <c r="CQ333" i="8"/>
  <c r="CR333" i="8" s="1"/>
  <c r="CL322" i="8"/>
  <c r="CQ322" i="8" s="1"/>
  <c r="CR322" i="8" s="1"/>
  <c r="AR324" i="8"/>
  <c r="DU324" i="8" s="1"/>
  <c r="DY324" i="8" s="1"/>
  <c r="CC331" i="8"/>
  <c r="CQ324" i="8"/>
  <c r="CR324" i="8" s="1"/>
  <c r="CQ326" i="8"/>
  <c r="CR326" i="8" s="1"/>
  <c r="CQ321" i="8"/>
  <c r="CR321" i="8" s="1"/>
  <c r="CQ323" i="8"/>
  <c r="CR323" i="8" s="1"/>
  <c r="CQ325" i="8"/>
  <c r="CR325" i="8" s="1"/>
  <c r="CH321" i="8"/>
  <c r="CH325" i="8"/>
  <c r="CH327" i="8"/>
  <c r="CH333" i="8"/>
  <c r="CQ330" i="8"/>
  <c r="CR330" i="8" s="1"/>
  <c r="CQ334" i="8"/>
  <c r="CR334" i="8" s="1"/>
  <c r="CI317" i="8"/>
  <c r="CH317" i="8"/>
  <c r="AR317" i="8"/>
  <c r="DU317" i="8" s="1"/>
  <c r="DY317" i="8" s="1"/>
  <c r="DA317" i="8"/>
  <c r="CQ311" i="8"/>
  <c r="CR311" i="8" s="1"/>
  <c r="CI314" i="8"/>
  <c r="CQ317" i="8"/>
  <c r="CR317" i="8" s="1"/>
  <c r="CZ317" i="8"/>
  <c r="CH314" i="8"/>
  <c r="AR314" i="8"/>
  <c r="DU314" i="8" s="1"/>
  <c r="DY314" i="8" s="1"/>
  <c r="CQ314" i="8"/>
  <c r="CR314" i="8" s="1"/>
  <c r="CI306" i="8"/>
  <c r="CH311" i="8"/>
  <c r="CI311" i="8"/>
  <c r="CH305" i="8"/>
  <c r="AR311" i="8"/>
  <c r="DU311" i="8" s="1"/>
  <c r="DY311" i="8" s="1"/>
  <c r="AR307" i="8"/>
  <c r="DU307" i="8" s="1"/>
  <c r="DY307" i="8" s="1"/>
  <c r="CI305" i="8"/>
  <c r="AR306" i="8"/>
  <c r="DU306" i="8" s="1"/>
  <c r="DY306" i="8" s="1"/>
  <c r="CC307" i="8"/>
  <c r="CH306" i="8"/>
  <c r="AR305" i="8"/>
  <c r="DU305" i="8" s="1"/>
  <c r="DY305" i="8" s="1"/>
  <c r="CQ307" i="8"/>
  <c r="CR307" i="8" s="1"/>
  <c r="CQ306" i="8"/>
  <c r="CR306" i="8" s="1"/>
  <c r="CQ305" i="8"/>
  <c r="CR305" i="8" s="1"/>
  <c r="DX305" i="8" l="1"/>
  <c r="DX341" i="8"/>
  <c r="DX339" i="8"/>
  <c r="DX334" i="8"/>
  <c r="DX327" i="8"/>
  <c r="DX324" i="8"/>
  <c r="DX350" i="8"/>
  <c r="DX330" i="8"/>
  <c r="DX344" i="8"/>
  <c r="DX342" i="8"/>
  <c r="DX314" i="8"/>
  <c r="DX343" i="8"/>
  <c r="DX351" i="8"/>
  <c r="DX333" i="8"/>
  <c r="DX317" i="8"/>
  <c r="DX325" i="8"/>
  <c r="DX347" i="8"/>
  <c r="DX311" i="8"/>
  <c r="DX306" i="8"/>
  <c r="DX321" i="8"/>
  <c r="DX345" i="8"/>
  <c r="CH340" i="8"/>
  <c r="CH346" i="8"/>
  <c r="CH338" i="8"/>
  <c r="CI326" i="8"/>
  <c r="CI329" i="8"/>
  <c r="CI307" i="8"/>
  <c r="CI331" i="8"/>
  <c r="CI323" i="8"/>
  <c r="CI339" i="8"/>
  <c r="CH339" i="8"/>
  <c r="CI340" i="8"/>
  <c r="CI346" i="8"/>
  <c r="CI338" i="8"/>
  <c r="CH329" i="8"/>
  <c r="CH323" i="8"/>
  <c r="CH331" i="8"/>
  <c r="CH326" i="8"/>
  <c r="CH307" i="8"/>
  <c r="DX346" i="8" l="1"/>
  <c r="DX329" i="8"/>
  <c r="DX340" i="8"/>
  <c r="DX323" i="8"/>
  <c r="DX326" i="8"/>
  <c r="DX332" i="8"/>
  <c r="DX328" i="8"/>
  <c r="DX331" i="8"/>
  <c r="DX322" i="8"/>
  <c r="DX338" i="8"/>
  <c r="DX307" i="8"/>
  <c r="CN249" i="8"/>
  <c r="CB247" i="8" l="1"/>
  <c r="CK247" i="8"/>
  <c r="CT247" i="8"/>
  <c r="CW247" i="8"/>
  <c r="DV247" i="8" s="1"/>
  <c r="CY247" i="8"/>
  <c r="DW247" i="8" s="1"/>
  <c r="CB248" i="8"/>
  <c r="CK248" i="8"/>
  <c r="CT248" i="8"/>
  <c r="CW248" i="8"/>
  <c r="DV248" i="8" s="1"/>
  <c r="CY248" i="8"/>
  <c r="DW248" i="8" s="1"/>
  <c r="CB249" i="8"/>
  <c r="CK249" i="8"/>
  <c r="CT249" i="8"/>
  <c r="CW249" i="8"/>
  <c r="DV249" i="8" s="1"/>
  <c r="CY249" i="8"/>
  <c r="DW249" i="8" s="1"/>
  <c r="AE247" i="8"/>
  <c r="AF247" i="8"/>
  <c r="CC247" i="8" s="1"/>
  <c r="AG247" i="8"/>
  <c r="CL247" i="8" s="1"/>
  <c r="CQ247" i="8" s="1"/>
  <c r="AH247" i="8"/>
  <c r="CU247" i="8" s="1"/>
  <c r="AI247" i="8"/>
  <c r="DD247" i="8" s="1"/>
  <c r="AJ247" i="8"/>
  <c r="AK247" i="8"/>
  <c r="AL247" i="8"/>
  <c r="AM247" i="8"/>
  <c r="AN247" i="8"/>
  <c r="AO247" i="8"/>
  <c r="AP247" i="8"/>
  <c r="AQ247" i="8"/>
  <c r="AE248" i="8"/>
  <c r="AF248" i="8"/>
  <c r="CC248" i="8" s="1"/>
  <c r="AG248" i="8"/>
  <c r="CL248" i="8" s="1"/>
  <c r="CQ248" i="8" s="1"/>
  <c r="AH248" i="8"/>
  <c r="CU248" i="8" s="1"/>
  <c r="AI248" i="8"/>
  <c r="DD248" i="8" s="1"/>
  <c r="AJ248" i="8"/>
  <c r="AK248" i="8"/>
  <c r="AL248" i="8"/>
  <c r="AM248" i="8"/>
  <c r="AN248" i="8"/>
  <c r="AO248" i="8"/>
  <c r="AP248" i="8"/>
  <c r="AQ248" i="8"/>
  <c r="AE249" i="8"/>
  <c r="AF249" i="8"/>
  <c r="CC249" i="8" s="1"/>
  <c r="AG249" i="8"/>
  <c r="CL249" i="8" s="1"/>
  <c r="CQ249" i="8" s="1"/>
  <c r="AH249" i="8"/>
  <c r="AI249" i="8"/>
  <c r="DD249" i="8" s="1"/>
  <c r="AJ249" i="8"/>
  <c r="AK249" i="8"/>
  <c r="AL249" i="8"/>
  <c r="AM249" i="8"/>
  <c r="AN249" i="8"/>
  <c r="AO249" i="8"/>
  <c r="AP249" i="8"/>
  <c r="AQ249" i="8"/>
  <c r="L249" i="8"/>
  <c r="L248" i="8"/>
  <c r="L247" i="8"/>
  <c r="CB242" i="8"/>
  <c r="CK242" i="8"/>
  <c r="CT242" i="8"/>
  <c r="CW242" i="8"/>
  <c r="DV242" i="8" s="1"/>
  <c r="CY242" i="8"/>
  <c r="DW242" i="8" s="1"/>
  <c r="AE242" i="8"/>
  <c r="AF242" i="8"/>
  <c r="CC242" i="8" s="1"/>
  <c r="AG242" i="8"/>
  <c r="CL242" i="8" s="1"/>
  <c r="CQ242" i="8" s="1"/>
  <c r="AH242" i="8"/>
  <c r="CU242" i="8" s="1"/>
  <c r="AI242" i="8"/>
  <c r="DD242" i="8" s="1"/>
  <c r="AJ242" i="8"/>
  <c r="AK242" i="8"/>
  <c r="AL242" i="8"/>
  <c r="AM242" i="8"/>
  <c r="AN242" i="8"/>
  <c r="AO242" i="8"/>
  <c r="AP242" i="8"/>
  <c r="AQ242" i="8"/>
  <c r="L242" i="8"/>
  <c r="CB291" i="8"/>
  <c r="CK291" i="8"/>
  <c r="CT291" i="8"/>
  <c r="CW291" i="8"/>
  <c r="DV291" i="8" s="1"/>
  <c r="CY291" i="8"/>
  <c r="DW291" i="8" s="1"/>
  <c r="AE291" i="8"/>
  <c r="AF291" i="8"/>
  <c r="CC291" i="8" s="1"/>
  <c r="AG291" i="8"/>
  <c r="AH291" i="8"/>
  <c r="CU291" i="8" s="1"/>
  <c r="AI291" i="8"/>
  <c r="DD291" i="8" s="1"/>
  <c r="AJ291" i="8"/>
  <c r="AK291" i="8"/>
  <c r="AL291" i="8"/>
  <c r="AM291" i="8"/>
  <c r="AN291" i="8"/>
  <c r="AO291" i="8"/>
  <c r="AP291" i="8"/>
  <c r="AQ291" i="8"/>
  <c r="L291" i="8"/>
  <c r="CB262" i="8"/>
  <c r="CK262" i="8"/>
  <c r="CT262" i="8"/>
  <c r="CW262" i="8"/>
  <c r="DV262" i="8" s="1"/>
  <c r="CY262" i="8"/>
  <c r="DW262" i="8" s="1"/>
  <c r="AE262" i="8"/>
  <c r="AF262" i="8"/>
  <c r="AG262" i="8"/>
  <c r="CL262" i="8" s="1"/>
  <c r="CQ262" i="8" s="1"/>
  <c r="AH262" i="8"/>
  <c r="CU262" i="8" s="1"/>
  <c r="AI262" i="8"/>
  <c r="DD262" i="8" s="1"/>
  <c r="AJ262" i="8"/>
  <c r="AK262" i="8"/>
  <c r="AL262" i="8"/>
  <c r="AM262" i="8"/>
  <c r="AN262" i="8"/>
  <c r="AO262" i="8"/>
  <c r="AP262" i="8"/>
  <c r="AQ262" i="8"/>
  <c r="L262" i="8"/>
  <c r="CB237" i="8"/>
  <c r="CK237" i="8"/>
  <c r="CT237" i="8"/>
  <c r="CW237" i="8"/>
  <c r="DV237" i="8" s="1"/>
  <c r="CY237" i="8"/>
  <c r="DW237" i="8" s="1"/>
  <c r="AE237" i="8"/>
  <c r="AF237" i="8"/>
  <c r="CC237" i="8" s="1"/>
  <c r="AG237" i="8"/>
  <c r="CL237" i="8" s="1"/>
  <c r="AH237" i="8"/>
  <c r="CU237" i="8" s="1"/>
  <c r="AI237" i="8"/>
  <c r="DD237" i="8" s="1"/>
  <c r="AJ237" i="8"/>
  <c r="AK237" i="8"/>
  <c r="AL237" i="8"/>
  <c r="AM237" i="8"/>
  <c r="AN237" i="8"/>
  <c r="AO237" i="8"/>
  <c r="AP237" i="8"/>
  <c r="AQ237" i="8"/>
  <c r="L237" i="8"/>
  <c r="CB299" i="8"/>
  <c r="CK299" i="8"/>
  <c r="CT299" i="8"/>
  <c r="CW299" i="8"/>
  <c r="DV299" i="8" s="1"/>
  <c r="CY299" i="8"/>
  <c r="DW299" i="8" s="1"/>
  <c r="AE299" i="8"/>
  <c r="AF299" i="8"/>
  <c r="CC299" i="8" s="1"/>
  <c r="AG299" i="8"/>
  <c r="CL299" i="8" s="1"/>
  <c r="AH299" i="8"/>
  <c r="AI299" i="8"/>
  <c r="DD299" i="8" s="1"/>
  <c r="AJ299" i="8"/>
  <c r="AK299" i="8"/>
  <c r="AL299" i="8"/>
  <c r="AM299" i="8"/>
  <c r="AN299" i="8"/>
  <c r="AO299" i="8"/>
  <c r="AP299" i="8"/>
  <c r="AQ299" i="8"/>
  <c r="L299" i="8"/>
  <c r="CB719" i="8"/>
  <c r="CK719" i="8"/>
  <c r="CT719" i="8"/>
  <c r="CW719" i="8"/>
  <c r="DV719" i="8" s="1"/>
  <c r="CY719" i="8"/>
  <c r="DW719" i="8" s="1"/>
  <c r="CB720" i="8"/>
  <c r="CK720" i="8"/>
  <c r="CT720" i="8"/>
  <c r="CW720" i="8"/>
  <c r="DV720" i="8" s="1"/>
  <c r="CY720" i="8"/>
  <c r="DW720" i="8" s="1"/>
  <c r="CB721" i="8"/>
  <c r="CK721" i="8"/>
  <c r="CT721" i="8"/>
  <c r="CW721" i="8"/>
  <c r="DV721" i="8" s="1"/>
  <c r="CY721" i="8"/>
  <c r="DW721" i="8" s="1"/>
  <c r="AE719" i="8"/>
  <c r="AF719" i="8"/>
  <c r="CC719" i="8" s="1"/>
  <c r="AG719" i="8"/>
  <c r="CL719" i="8" s="1"/>
  <c r="CQ719" i="8" s="1"/>
  <c r="AH719" i="8"/>
  <c r="CU719" i="8" s="1"/>
  <c r="AI719" i="8"/>
  <c r="DD719" i="8" s="1"/>
  <c r="AJ719" i="8"/>
  <c r="AK719" i="8"/>
  <c r="AL719" i="8"/>
  <c r="AM719" i="8"/>
  <c r="AN719" i="8"/>
  <c r="AO719" i="8"/>
  <c r="AP719" i="8"/>
  <c r="AQ719" i="8"/>
  <c r="AE720" i="8"/>
  <c r="AF720" i="8"/>
  <c r="CC720" i="8" s="1"/>
  <c r="AG720" i="8"/>
  <c r="CL720" i="8" s="1"/>
  <c r="CQ720" i="8" s="1"/>
  <c r="AH720" i="8"/>
  <c r="CU720" i="8" s="1"/>
  <c r="AI720" i="8"/>
  <c r="DD720" i="8" s="1"/>
  <c r="AJ720" i="8"/>
  <c r="AK720" i="8"/>
  <c r="AL720" i="8"/>
  <c r="AM720" i="8"/>
  <c r="AN720" i="8"/>
  <c r="AO720" i="8"/>
  <c r="AP720" i="8"/>
  <c r="AQ720" i="8"/>
  <c r="AE721" i="8"/>
  <c r="AF721" i="8"/>
  <c r="CC721" i="8" s="1"/>
  <c r="AG721" i="8"/>
  <c r="CL721" i="8" s="1"/>
  <c r="AH721" i="8"/>
  <c r="CU721" i="8" s="1"/>
  <c r="AI721" i="8"/>
  <c r="DD721" i="8" s="1"/>
  <c r="AJ721" i="8"/>
  <c r="AK721" i="8"/>
  <c r="AL721" i="8"/>
  <c r="AM721" i="8"/>
  <c r="AN721" i="8"/>
  <c r="AO721" i="8"/>
  <c r="AP721" i="8"/>
  <c r="AQ721" i="8"/>
  <c r="L719" i="8"/>
  <c r="L720" i="8"/>
  <c r="L721" i="8"/>
  <c r="CB235" i="8"/>
  <c r="CK235" i="8"/>
  <c r="CT235" i="8"/>
  <c r="CW235" i="8"/>
  <c r="DV235" i="8" s="1"/>
  <c r="CY235" i="8"/>
  <c r="DW235" i="8" s="1"/>
  <c r="AE235" i="8"/>
  <c r="AF235" i="8"/>
  <c r="CC235" i="8" s="1"/>
  <c r="AG235" i="8"/>
  <c r="AH235" i="8"/>
  <c r="CU235" i="8" s="1"/>
  <c r="AI235" i="8"/>
  <c r="DD235" i="8" s="1"/>
  <c r="AJ235" i="8"/>
  <c r="AK235" i="8"/>
  <c r="AL235" i="8"/>
  <c r="AM235" i="8"/>
  <c r="AN235" i="8"/>
  <c r="AO235" i="8"/>
  <c r="AP235" i="8"/>
  <c r="AQ235" i="8"/>
  <c r="L235" i="8"/>
  <c r="CB303" i="8"/>
  <c r="CK303" i="8"/>
  <c r="CT303" i="8"/>
  <c r="CW303" i="8"/>
  <c r="DV303" i="8" s="1"/>
  <c r="CY303" i="8"/>
  <c r="DW303" i="8" s="1"/>
  <c r="AE303" i="8"/>
  <c r="AF303" i="8"/>
  <c r="AG303" i="8"/>
  <c r="CL303" i="8" s="1"/>
  <c r="AH303" i="8"/>
  <c r="CU303" i="8" s="1"/>
  <c r="AI303" i="8"/>
  <c r="DD303" i="8" s="1"/>
  <c r="AJ303" i="8"/>
  <c r="AK303" i="8"/>
  <c r="AL303" i="8"/>
  <c r="AM303" i="8"/>
  <c r="AN303" i="8"/>
  <c r="AO303" i="8"/>
  <c r="AP303" i="8"/>
  <c r="AQ303" i="8"/>
  <c r="L303" i="8"/>
  <c r="CB714" i="8"/>
  <c r="CK714" i="8"/>
  <c r="CT714" i="8"/>
  <c r="CW714" i="8"/>
  <c r="DV714" i="8" s="1"/>
  <c r="CY714" i="8"/>
  <c r="DW714" i="8" s="1"/>
  <c r="CB715" i="8"/>
  <c r="CK715" i="8"/>
  <c r="CT715" i="8"/>
  <c r="CW715" i="8"/>
  <c r="DV715" i="8" s="1"/>
  <c r="CY715" i="8"/>
  <c r="DW715" i="8" s="1"/>
  <c r="CB716" i="8"/>
  <c r="CK716" i="8"/>
  <c r="CT716" i="8"/>
  <c r="CW716" i="8"/>
  <c r="DV716" i="8" s="1"/>
  <c r="CY716" i="8"/>
  <c r="DW716" i="8" s="1"/>
  <c r="CB717" i="8"/>
  <c r="CK717" i="8"/>
  <c r="CT717" i="8"/>
  <c r="CW717" i="8"/>
  <c r="DV717" i="8" s="1"/>
  <c r="CY717" i="8"/>
  <c r="DW717" i="8" s="1"/>
  <c r="AE714" i="8"/>
  <c r="AF714" i="8"/>
  <c r="CC714" i="8" s="1"/>
  <c r="AG714" i="8"/>
  <c r="CL714" i="8" s="1"/>
  <c r="CQ714" i="8" s="1"/>
  <c r="CR714" i="8" s="1"/>
  <c r="AH714" i="8"/>
  <c r="CU714" i="8" s="1"/>
  <c r="AI714" i="8"/>
  <c r="DD714" i="8" s="1"/>
  <c r="AJ714" i="8"/>
  <c r="AK714" i="8"/>
  <c r="AL714" i="8"/>
  <c r="AM714" i="8"/>
  <c r="AN714" i="8"/>
  <c r="AO714" i="8"/>
  <c r="AP714" i="8"/>
  <c r="AQ714" i="8"/>
  <c r="AE715" i="8"/>
  <c r="AF715" i="8"/>
  <c r="CC715" i="8" s="1"/>
  <c r="AG715" i="8"/>
  <c r="AH715" i="8"/>
  <c r="CU715" i="8" s="1"/>
  <c r="AI715" i="8"/>
  <c r="DD715" i="8" s="1"/>
  <c r="AJ715" i="8"/>
  <c r="AK715" i="8"/>
  <c r="AL715" i="8"/>
  <c r="AM715" i="8"/>
  <c r="AN715" i="8"/>
  <c r="AO715" i="8"/>
  <c r="AP715" i="8"/>
  <c r="AQ715" i="8"/>
  <c r="AE716" i="8"/>
  <c r="AF716" i="8"/>
  <c r="AG716" i="8"/>
  <c r="CL716" i="8" s="1"/>
  <c r="CQ716" i="8" s="1"/>
  <c r="CR716" i="8" s="1"/>
  <c r="AH716" i="8"/>
  <c r="CU716" i="8" s="1"/>
  <c r="AI716" i="8"/>
  <c r="DD716" i="8" s="1"/>
  <c r="AJ716" i="8"/>
  <c r="AK716" i="8"/>
  <c r="AL716" i="8"/>
  <c r="AM716" i="8"/>
  <c r="AN716" i="8"/>
  <c r="AO716" i="8"/>
  <c r="AP716" i="8"/>
  <c r="AQ716" i="8"/>
  <c r="AE717" i="8"/>
  <c r="AF717" i="8"/>
  <c r="AG717" i="8"/>
  <c r="CL717" i="8" s="1"/>
  <c r="CQ717" i="8" s="1"/>
  <c r="CR717" i="8" s="1"/>
  <c r="AH717" i="8"/>
  <c r="CU717" i="8" s="1"/>
  <c r="AI717" i="8"/>
  <c r="DD717" i="8" s="1"/>
  <c r="AJ717" i="8"/>
  <c r="AK717" i="8"/>
  <c r="AL717" i="8"/>
  <c r="AM717" i="8"/>
  <c r="AN717" i="8"/>
  <c r="AO717" i="8"/>
  <c r="AP717" i="8"/>
  <c r="AQ717" i="8"/>
  <c r="L717" i="8"/>
  <c r="L716" i="8"/>
  <c r="L715" i="8"/>
  <c r="L714" i="8"/>
  <c r="CI714" i="8" l="1"/>
  <c r="CH714" i="8"/>
  <c r="CI719" i="8"/>
  <c r="CH719" i="8"/>
  <c r="CI720" i="8"/>
  <c r="CH720" i="8"/>
  <c r="CI715" i="8"/>
  <c r="CH715" i="8"/>
  <c r="CI721" i="8"/>
  <c r="CH721" i="8"/>
  <c r="CH291" i="8"/>
  <c r="CZ715" i="8"/>
  <c r="CZ247" i="8"/>
  <c r="CZ248" i="8"/>
  <c r="CI249" i="8"/>
  <c r="CH247" i="8"/>
  <c r="CI247" i="8"/>
  <c r="DA248" i="8"/>
  <c r="AR248" i="8"/>
  <c r="DU248" i="8" s="1"/>
  <c r="DY248" i="8" s="1"/>
  <c r="AR249" i="8"/>
  <c r="DU249" i="8" s="1"/>
  <c r="DY249" i="8" s="1"/>
  <c r="CU249" i="8"/>
  <c r="AR247" i="8"/>
  <c r="DU247" i="8" s="1"/>
  <c r="DY247" i="8" s="1"/>
  <c r="CR247" i="8"/>
  <c r="CI248" i="8"/>
  <c r="CH248" i="8"/>
  <c r="CH249" i="8"/>
  <c r="CR248" i="8"/>
  <c r="CR249" i="8"/>
  <c r="DA247" i="8"/>
  <c r="DA242" i="8"/>
  <c r="CH242" i="8"/>
  <c r="CI242" i="8"/>
  <c r="AR242" i="8"/>
  <c r="DU242" i="8" s="1"/>
  <c r="DY242" i="8" s="1"/>
  <c r="CZ242" i="8"/>
  <c r="CR242" i="8"/>
  <c r="CZ291" i="8"/>
  <c r="AR291" i="8"/>
  <c r="DU291" i="8" s="1"/>
  <c r="DY291" i="8" s="1"/>
  <c r="CL291" i="8"/>
  <c r="CI291" i="8"/>
  <c r="DA291" i="8"/>
  <c r="CZ237" i="8"/>
  <c r="CZ262" i="8"/>
  <c r="AR262" i="8"/>
  <c r="DU262" i="8" s="1"/>
  <c r="DY262" i="8" s="1"/>
  <c r="CC262" i="8"/>
  <c r="CR262" i="8"/>
  <c r="DA262" i="8"/>
  <c r="CH237" i="8"/>
  <c r="CI237" i="8"/>
  <c r="CI299" i="8"/>
  <c r="AR237" i="8"/>
  <c r="DU237" i="8" s="1"/>
  <c r="DY237" i="8" s="1"/>
  <c r="CQ237" i="8"/>
  <c r="DA237" i="8"/>
  <c r="AR299" i="8"/>
  <c r="DU299" i="8" s="1"/>
  <c r="DY299" i="8" s="1"/>
  <c r="CU299" i="8"/>
  <c r="CZ299" i="8" s="1"/>
  <c r="CQ299" i="8"/>
  <c r="CR299" i="8" s="1"/>
  <c r="CH299" i="8"/>
  <c r="CZ719" i="8"/>
  <c r="DA720" i="8"/>
  <c r="CZ720" i="8"/>
  <c r="CZ721" i="8"/>
  <c r="DA721" i="8"/>
  <c r="AR720" i="8"/>
  <c r="AR719" i="8"/>
  <c r="AR721" i="8"/>
  <c r="CQ721" i="8"/>
  <c r="CR721" i="8" s="1"/>
  <c r="CR719" i="8"/>
  <c r="CR720" i="8"/>
  <c r="DA719" i="8"/>
  <c r="DA714" i="8"/>
  <c r="CZ235" i="8"/>
  <c r="AR235" i="8"/>
  <c r="DU235" i="8" s="1"/>
  <c r="DY235" i="8" s="1"/>
  <c r="CH235" i="8"/>
  <c r="CI235" i="8"/>
  <c r="CL235" i="8"/>
  <c r="CQ235" i="8" s="1"/>
  <c r="DA235" i="8"/>
  <c r="CZ303" i="8"/>
  <c r="AR303" i="8"/>
  <c r="DU303" i="8" s="1"/>
  <c r="CC303" i="8"/>
  <c r="DA717" i="8"/>
  <c r="CQ303" i="8"/>
  <c r="DA303" i="8"/>
  <c r="DA716" i="8"/>
  <c r="CZ716" i="8"/>
  <c r="AR716" i="8"/>
  <c r="AR717" i="8"/>
  <c r="CC716" i="8"/>
  <c r="AR715" i="8"/>
  <c r="CL715" i="8"/>
  <c r="CQ715" i="8" s="1"/>
  <c r="CZ714" i="8"/>
  <c r="AR714" i="8"/>
  <c r="CC717" i="8"/>
  <c r="DA715" i="8"/>
  <c r="CZ717" i="8"/>
  <c r="DX303" i="8" l="1"/>
  <c r="DY303" i="8"/>
  <c r="DU714" i="8"/>
  <c r="DU715" i="8"/>
  <c r="DU717" i="8"/>
  <c r="DU716" i="8"/>
  <c r="DU721" i="8"/>
  <c r="DU719" i="8"/>
  <c r="DU720" i="8"/>
  <c r="DX249" i="8"/>
  <c r="DX242" i="8"/>
  <c r="DX248" i="8"/>
  <c r="DX262" i="8"/>
  <c r="DX247" i="8"/>
  <c r="DX291" i="8"/>
  <c r="DX237" i="8"/>
  <c r="CI716" i="8"/>
  <c r="CH716" i="8"/>
  <c r="CI717" i="8"/>
  <c r="CH717" i="8"/>
  <c r="CQ291" i="8"/>
  <c r="DA249" i="8"/>
  <c r="CZ249" i="8"/>
  <c r="DA299" i="8"/>
  <c r="CH262" i="8"/>
  <c r="CI262" i="8"/>
  <c r="CR237" i="8"/>
  <c r="CR235" i="8"/>
  <c r="CH303" i="8"/>
  <c r="CI303" i="8"/>
  <c r="CR303" i="8"/>
  <c r="CR715" i="8"/>
  <c r="CB569" i="8"/>
  <c r="CK569" i="8"/>
  <c r="CT569" i="8"/>
  <c r="CW569" i="8"/>
  <c r="DV569" i="8" s="1"/>
  <c r="CY569" i="8"/>
  <c r="DW569" i="8" s="1"/>
  <c r="CB570" i="8"/>
  <c r="CK570" i="8"/>
  <c r="CT570" i="8"/>
  <c r="CW570" i="8"/>
  <c r="DV570" i="8" s="1"/>
  <c r="CY570" i="8"/>
  <c r="DW570" i="8" s="1"/>
  <c r="CB571" i="8"/>
  <c r="CK571" i="8"/>
  <c r="CT571" i="8"/>
  <c r="CW571" i="8"/>
  <c r="DV571" i="8" s="1"/>
  <c r="CY571" i="8"/>
  <c r="DW571" i="8" s="1"/>
  <c r="CB572" i="8"/>
  <c r="CK572" i="8"/>
  <c r="CT572" i="8"/>
  <c r="CW572" i="8"/>
  <c r="DV572" i="8" s="1"/>
  <c r="CY572" i="8"/>
  <c r="DW572" i="8" s="1"/>
  <c r="CB573" i="8"/>
  <c r="CK573" i="8"/>
  <c r="CT573" i="8"/>
  <c r="CW573" i="8"/>
  <c r="DV573" i="8" s="1"/>
  <c r="CY573" i="8"/>
  <c r="DW573" i="8" s="1"/>
  <c r="CB574" i="8"/>
  <c r="CK574" i="8"/>
  <c r="CT574" i="8"/>
  <c r="CW574" i="8"/>
  <c r="DV574" i="8" s="1"/>
  <c r="CY574" i="8"/>
  <c r="DW574" i="8" s="1"/>
  <c r="CB575" i="8"/>
  <c r="CK575" i="8"/>
  <c r="CT575" i="8"/>
  <c r="CW575" i="8"/>
  <c r="DV575" i="8" s="1"/>
  <c r="CY575" i="8"/>
  <c r="DW575" i="8" s="1"/>
  <c r="CB576" i="8"/>
  <c r="CK576" i="8"/>
  <c r="CT576" i="8"/>
  <c r="CW576" i="8"/>
  <c r="DV576" i="8" s="1"/>
  <c r="CY576" i="8"/>
  <c r="DW576" i="8" s="1"/>
  <c r="CB577" i="8"/>
  <c r="CK577" i="8"/>
  <c r="CT577" i="8"/>
  <c r="CW577" i="8"/>
  <c r="DV577" i="8" s="1"/>
  <c r="CY577" i="8"/>
  <c r="DW577" i="8" s="1"/>
  <c r="CB578" i="8"/>
  <c r="CK578" i="8"/>
  <c r="CT578" i="8"/>
  <c r="CW578" i="8"/>
  <c r="DV578" i="8" s="1"/>
  <c r="CY578" i="8"/>
  <c r="DW578" i="8" s="1"/>
  <c r="CB579" i="8"/>
  <c r="CK579" i="8"/>
  <c r="CT579" i="8"/>
  <c r="CW579" i="8"/>
  <c r="DV579" i="8" s="1"/>
  <c r="CY579" i="8"/>
  <c r="DW579" i="8" s="1"/>
  <c r="CB580" i="8"/>
  <c r="CK580" i="8"/>
  <c r="CT580" i="8"/>
  <c r="CW580" i="8"/>
  <c r="DV580" i="8" s="1"/>
  <c r="CY580" i="8"/>
  <c r="DW580" i="8" s="1"/>
  <c r="CB581" i="8"/>
  <c r="CK581" i="8"/>
  <c r="CT581" i="8"/>
  <c r="CW581" i="8"/>
  <c r="DV581" i="8" s="1"/>
  <c r="CY581" i="8"/>
  <c r="DW581" i="8" s="1"/>
  <c r="CB582" i="8"/>
  <c r="CK582" i="8"/>
  <c r="CT582" i="8"/>
  <c r="CW582" i="8"/>
  <c r="DV582" i="8" s="1"/>
  <c r="CY582" i="8"/>
  <c r="DW582" i="8" s="1"/>
  <c r="CB583" i="8"/>
  <c r="CK583" i="8"/>
  <c r="CT583" i="8"/>
  <c r="CW583" i="8"/>
  <c r="DV583" i="8" s="1"/>
  <c r="CY583" i="8"/>
  <c r="DW583" i="8" s="1"/>
  <c r="CB584" i="8"/>
  <c r="CK584" i="8"/>
  <c r="CT584" i="8"/>
  <c r="CW584" i="8"/>
  <c r="DV584" i="8" s="1"/>
  <c r="CY584" i="8"/>
  <c r="DW584" i="8" s="1"/>
  <c r="CB585" i="8"/>
  <c r="CK585" i="8"/>
  <c r="CT585" i="8"/>
  <c r="CW585" i="8"/>
  <c r="DV585" i="8" s="1"/>
  <c r="CY585" i="8"/>
  <c r="DW585" i="8" s="1"/>
  <c r="CB586" i="8"/>
  <c r="CK586" i="8"/>
  <c r="CT586" i="8"/>
  <c r="CW586" i="8"/>
  <c r="DV586" i="8" s="1"/>
  <c r="CY586" i="8"/>
  <c r="DW586" i="8" s="1"/>
  <c r="AE569" i="8"/>
  <c r="AF569" i="8"/>
  <c r="CC569" i="8" s="1"/>
  <c r="AG569" i="8"/>
  <c r="CL569" i="8" s="1"/>
  <c r="CQ569" i="8" s="1"/>
  <c r="CR569" i="8" s="1"/>
  <c r="AH569" i="8"/>
  <c r="CU569" i="8" s="1"/>
  <c r="AI569" i="8"/>
  <c r="DD569" i="8" s="1"/>
  <c r="AJ569" i="8"/>
  <c r="AK569" i="8"/>
  <c r="AL569" i="8"/>
  <c r="AM569" i="8"/>
  <c r="AN569" i="8"/>
  <c r="AO569" i="8"/>
  <c r="AP569" i="8"/>
  <c r="AQ569" i="8"/>
  <c r="AE570" i="8"/>
  <c r="AF570" i="8"/>
  <c r="CC570" i="8" s="1"/>
  <c r="AG570" i="8"/>
  <c r="CL570" i="8" s="1"/>
  <c r="CQ570" i="8" s="1"/>
  <c r="AH570" i="8"/>
  <c r="CU570" i="8" s="1"/>
  <c r="AI570" i="8"/>
  <c r="DD570" i="8" s="1"/>
  <c r="AJ570" i="8"/>
  <c r="AK570" i="8"/>
  <c r="AL570" i="8"/>
  <c r="AM570" i="8"/>
  <c r="AN570" i="8"/>
  <c r="AO570" i="8"/>
  <c r="AP570" i="8"/>
  <c r="AQ570" i="8"/>
  <c r="AE571" i="8"/>
  <c r="AF571" i="8"/>
  <c r="CC571" i="8" s="1"/>
  <c r="AG571" i="8"/>
  <c r="AH571" i="8"/>
  <c r="CU571" i="8" s="1"/>
  <c r="AI571" i="8"/>
  <c r="DD571" i="8" s="1"/>
  <c r="AJ571" i="8"/>
  <c r="AK571" i="8"/>
  <c r="AL571" i="8"/>
  <c r="AM571" i="8"/>
  <c r="AN571" i="8"/>
  <c r="AO571" i="8"/>
  <c r="AP571" i="8"/>
  <c r="AQ571" i="8"/>
  <c r="AE572" i="8"/>
  <c r="AF572" i="8"/>
  <c r="CC572" i="8" s="1"/>
  <c r="AG572" i="8"/>
  <c r="CL572" i="8" s="1"/>
  <c r="CQ572" i="8" s="1"/>
  <c r="CR572" i="8" s="1"/>
  <c r="AH572" i="8"/>
  <c r="CU572" i="8" s="1"/>
  <c r="AI572" i="8"/>
  <c r="DD572" i="8" s="1"/>
  <c r="AJ572" i="8"/>
  <c r="AK572" i="8"/>
  <c r="AL572" i="8"/>
  <c r="AM572" i="8"/>
  <c r="AN572" i="8"/>
  <c r="AO572" i="8"/>
  <c r="AP572" i="8"/>
  <c r="AQ572" i="8"/>
  <c r="AE573" i="8"/>
  <c r="AF573" i="8"/>
  <c r="CC573" i="8" s="1"/>
  <c r="AG573" i="8"/>
  <c r="CL573" i="8" s="1"/>
  <c r="CQ573" i="8" s="1"/>
  <c r="AH573" i="8"/>
  <c r="CU573" i="8" s="1"/>
  <c r="AI573" i="8"/>
  <c r="DD573" i="8" s="1"/>
  <c r="AJ573" i="8"/>
  <c r="AK573" i="8"/>
  <c r="AL573" i="8"/>
  <c r="AM573" i="8"/>
  <c r="AN573" i="8"/>
  <c r="AO573" i="8"/>
  <c r="AP573" i="8"/>
  <c r="AQ573" i="8"/>
  <c r="AE574" i="8"/>
  <c r="AF574" i="8"/>
  <c r="AG574" i="8"/>
  <c r="CL574" i="8" s="1"/>
  <c r="AH574" i="8"/>
  <c r="CU574" i="8" s="1"/>
  <c r="AI574" i="8"/>
  <c r="DD574" i="8" s="1"/>
  <c r="AJ574" i="8"/>
  <c r="AK574" i="8"/>
  <c r="AL574" i="8"/>
  <c r="AM574" i="8"/>
  <c r="AN574" i="8"/>
  <c r="AO574" i="8"/>
  <c r="AP574" i="8"/>
  <c r="AQ574" i="8"/>
  <c r="AE575" i="8"/>
  <c r="AF575" i="8"/>
  <c r="CC575" i="8" s="1"/>
  <c r="AG575" i="8"/>
  <c r="CL575" i="8" s="1"/>
  <c r="AH575" i="8"/>
  <c r="CU575" i="8" s="1"/>
  <c r="AI575" i="8"/>
  <c r="DD575" i="8" s="1"/>
  <c r="AJ575" i="8"/>
  <c r="AK575" i="8"/>
  <c r="AL575" i="8"/>
  <c r="AM575" i="8"/>
  <c r="AN575" i="8"/>
  <c r="AO575" i="8"/>
  <c r="AP575" i="8"/>
  <c r="AQ575" i="8"/>
  <c r="AE576" i="8"/>
  <c r="AF576" i="8"/>
  <c r="CC576" i="8" s="1"/>
  <c r="AG576" i="8"/>
  <c r="CL576" i="8" s="1"/>
  <c r="CQ576" i="8" s="1"/>
  <c r="AH576" i="8"/>
  <c r="CU576" i="8" s="1"/>
  <c r="AI576" i="8"/>
  <c r="DD576" i="8" s="1"/>
  <c r="AJ576" i="8"/>
  <c r="AK576" i="8"/>
  <c r="AL576" i="8"/>
  <c r="AM576" i="8"/>
  <c r="AN576" i="8"/>
  <c r="AO576" i="8"/>
  <c r="AP576" i="8"/>
  <c r="AQ576" i="8"/>
  <c r="AE577" i="8"/>
  <c r="AF577" i="8"/>
  <c r="AG577" i="8"/>
  <c r="CL577" i="8" s="1"/>
  <c r="CQ577" i="8" s="1"/>
  <c r="CR577" i="8" s="1"/>
  <c r="AH577" i="8"/>
  <c r="CU577" i="8" s="1"/>
  <c r="AI577" i="8"/>
  <c r="DD577" i="8" s="1"/>
  <c r="AJ577" i="8"/>
  <c r="AK577" i="8"/>
  <c r="AL577" i="8"/>
  <c r="AM577" i="8"/>
  <c r="AN577" i="8"/>
  <c r="AO577" i="8"/>
  <c r="AP577" i="8"/>
  <c r="AQ577" i="8"/>
  <c r="AE578" i="8"/>
  <c r="AF578" i="8"/>
  <c r="AG578" i="8"/>
  <c r="CL578" i="8" s="1"/>
  <c r="CQ578" i="8" s="1"/>
  <c r="AH578" i="8"/>
  <c r="CU578" i="8" s="1"/>
  <c r="AI578" i="8"/>
  <c r="DD578" i="8" s="1"/>
  <c r="AJ578" i="8"/>
  <c r="AK578" i="8"/>
  <c r="AL578" i="8"/>
  <c r="AM578" i="8"/>
  <c r="AN578" i="8"/>
  <c r="AO578" i="8"/>
  <c r="AP578" i="8"/>
  <c r="AQ578" i="8"/>
  <c r="AE579" i="8"/>
  <c r="AF579" i="8"/>
  <c r="CC579" i="8" s="1"/>
  <c r="AG579" i="8"/>
  <c r="CL579" i="8" s="1"/>
  <c r="AH579" i="8"/>
  <c r="CU579" i="8" s="1"/>
  <c r="AI579" i="8"/>
  <c r="DD579" i="8" s="1"/>
  <c r="AJ579" i="8"/>
  <c r="AK579" i="8"/>
  <c r="AL579" i="8"/>
  <c r="AM579" i="8"/>
  <c r="AN579" i="8"/>
  <c r="AO579" i="8"/>
  <c r="AP579" i="8"/>
  <c r="AQ579" i="8"/>
  <c r="AE580" i="8"/>
  <c r="AF580" i="8"/>
  <c r="CC580" i="8" s="1"/>
  <c r="AG580" i="8"/>
  <c r="CL580" i="8" s="1"/>
  <c r="AH580" i="8"/>
  <c r="CU580" i="8" s="1"/>
  <c r="AI580" i="8"/>
  <c r="DD580" i="8" s="1"/>
  <c r="AJ580" i="8"/>
  <c r="AK580" i="8"/>
  <c r="AL580" i="8"/>
  <c r="AM580" i="8"/>
  <c r="AN580" i="8"/>
  <c r="AO580" i="8"/>
  <c r="AP580" i="8"/>
  <c r="AQ580" i="8"/>
  <c r="AE581" i="8"/>
  <c r="AF581" i="8"/>
  <c r="CC581" i="8" s="1"/>
  <c r="AG581" i="8"/>
  <c r="CL581" i="8" s="1"/>
  <c r="CQ581" i="8" s="1"/>
  <c r="AH581" i="8"/>
  <c r="CU581" i="8" s="1"/>
  <c r="AI581" i="8"/>
  <c r="DD581" i="8" s="1"/>
  <c r="AJ581" i="8"/>
  <c r="AK581" i="8"/>
  <c r="AL581" i="8"/>
  <c r="AM581" i="8"/>
  <c r="AN581" i="8"/>
  <c r="AO581" i="8"/>
  <c r="AP581" i="8"/>
  <c r="AQ581" i="8"/>
  <c r="AE582" i="8"/>
  <c r="AF582" i="8"/>
  <c r="AG582" i="8"/>
  <c r="CL582" i="8" s="1"/>
  <c r="AH582" i="8"/>
  <c r="CU582" i="8" s="1"/>
  <c r="AI582" i="8"/>
  <c r="DD582" i="8" s="1"/>
  <c r="AJ582" i="8"/>
  <c r="AK582" i="8"/>
  <c r="AL582" i="8"/>
  <c r="AM582" i="8"/>
  <c r="AN582" i="8"/>
  <c r="AO582" i="8"/>
  <c r="AP582" i="8"/>
  <c r="AQ582" i="8"/>
  <c r="AE583" i="8"/>
  <c r="AF583" i="8"/>
  <c r="CC583" i="8" s="1"/>
  <c r="AG583" i="8"/>
  <c r="AH583" i="8"/>
  <c r="CU583" i="8" s="1"/>
  <c r="AI583" i="8"/>
  <c r="DD583" i="8" s="1"/>
  <c r="AJ583" i="8"/>
  <c r="AK583" i="8"/>
  <c r="AL583" i="8"/>
  <c r="AM583" i="8"/>
  <c r="AN583" i="8"/>
  <c r="AO583" i="8"/>
  <c r="AP583" i="8"/>
  <c r="AQ583" i="8"/>
  <c r="AE584" i="8"/>
  <c r="AF584" i="8"/>
  <c r="CC584" i="8" s="1"/>
  <c r="AG584" i="8"/>
  <c r="CL584" i="8" s="1"/>
  <c r="CQ584" i="8" s="1"/>
  <c r="AH584" i="8"/>
  <c r="CU584" i="8" s="1"/>
  <c r="AI584" i="8"/>
  <c r="DD584" i="8" s="1"/>
  <c r="AJ584" i="8"/>
  <c r="AK584" i="8"/>
  <c r="AL584" i="8"/>
  <c r="AM584" i="8"/>
  <c r="AN584" i="8"/>
  <c r="AO584" i="8"/>
  <c r="AP584" i="8"/>
  <c r="AQ584" i="8"/>
  <c r="AE585" i="8"/>
  <c r="AF585" i="8"/>
  <c r="AG585" i="8"/>
  <c r="CL585" i="8" s="1"/>
  <c r="CQ585" i="8" s="1"/>
  <c r="CR585" i="8" s="1"/>
  <c r="AH585" i="8"/>
  <c r="CU585" i="8" s="1"/>
  <c r="AI585" i="8"/>
  <c r="DD585" i="8" s="1"/>
  <c r="AJ585" i="8"/>
  <c r="AK585" i="8"/>
  <c r="AL585" i="8"/>
  <c r="AM585" i="8"/>
  <c r="AN585" i="8"/>
  <c r="AO585" i="8"/>
  <c r="AP585" i="8"/>
  <c r="AQ585" i="8"/>
  <c r="AE586" i="8"/>
  <c r="AF586" i="8"/>
  <c r="AG586" i="8"/>
  <c r="CL586" i="8" s="1"/>
  <c r="CQ586" i="8" s="1"/>
  <c r="AH586" i="8"/>
  <c r="CU586" i="8" s="1"/>
  <c r="AI586" i="8"/>
  <c r="DD586" i="8" s="1"/>
  <c r="AJ586" i="8"/>
  <c r="AK586" i="8"/>
  <c r="AL586" i="8"/>
  <c r="AM586" i="8"/>
  <c r="AN586" i="8"/>
  <c r="AO586" i="8"/>
  <c r="AP586" i="8"/>
  <c r="AQ586" i="8"/>
  <c r="L586" i="8"/>
  <c r="L585" i="8"/>
  <c r="L584" i="8"/>
  <c r="L583" i="8"/>
  <c r="L582" i="8"/>
  <c r="L581" i="8"/>
  <c r="L580" i="8"/>
  <c r="L579" i="8"/>
  <c r="L578" i="8"/>
  <c r="L577" i="8"/>
  <c r="L576" i="8"/>
  <c r="L575" i="8"/>
  <c r="L574" i="8"/>
  <c r="L573" i="8"/>
  <c r="L572" i="8"/>
  <c r="L571" i="8"/>
  <c r="L570" i="8"/>
  <c r="L569" i="8"/>
  <c r="CB546" i="8"/>
  <c r="CK546" i="8"/>
  <c r="CT546" i="8"/>
  <c r="CW546" i="8"/>
  <c r="DV546" i="8" s="1"/>
  <c r="CY546" i="8"/>
  <c r="DW546" i="8" s="1"/>
  <c r="AE546" i="8"/>
  <c r="AF546" i="8"/>
  <c r="AG546" i="8"/>
  <c r="CL546" i="8" s="1"/>
  <c r="CQ546" i="8" s="1"/>
  <c r="AH546" i="8"/>
  <c r="CU546" i="8" s="1"/>
  <c r="AI546" i="8"/>
  <c r="DD546" i="8" s="1"/>
  <c r="AJ546" i="8"/>
  <c r="AK546" i="8"/>
  <c r="AL546" i="8"/>
  <c r="AM546" i="8"/>
  <c r="AN546" i="8"/>
  <c r="AO546" i="8"/>
  <c r="AP546" i="8"/>
  <c r="AQ546" i="8"/>
  <c r="L546" i="8"/>
  <c r="CB553" i="8"/>
  <c r="CK553" i="8"/>
  <c r="CT553" i="8"/>
  <c r="CW553" i="8"/>
  <c r="DV553" i="8" s="1"/>
  <c r="CY553" i="8"/>
  <c r="DW553" i="8" s="1"/>
  <c r="CB554" i="8"/>
  <c r="CK554" i="8"/>
  <c r="CT554" i="8"/>
  <c r="CW554" i="8"/>
  <c r="DV554" i="8" s="1"/>
  <c r="CY554" i="8"/>
  <c r="DW554" i="8" s="1"/>
  <c r="AE553" i="8"/>
  <c r="AF553" i="8"/>
  <c r="CC553" i="8" s="1"/>
  <c r="AG553" i="8"/>
  <c r="CL553" i="8" s="1"/>
  <c r="CQ553" i="8" s="1"/>
  <c r="AH553" i="8"/>
  <c r="CU553" i="8" s="1"/>
  <c r="AI553" i="8"/>
  <c r="DD553" i="8" s="1"/>
  <c r="AJ553" i="8"/>
  <c r="AK553" i="8"/>
  <c r="AL553" i="8"/>
  <c r="AM553" i="8"/>
  <c r="AN553" i="8"/>
  <c r="AO553" i="8"/>
  <c r="AP553" i="8"/>
  <c r="AQ553" i="8"/>
  <c r="AE554" i="8"/>
  <c r="AF554" i="8"/>
  <c r="AG554" i="8"/>
  <c r="CL554" i="8" s="1"/>
  <c r="AH554" i="8"/>
  <c r="CU554" i="8" s="1"/>
  <c r="AI554" i="8"/>
  <c r="DD554" i="8" s="1"/>
  <c r="AJ554" i="8"/>
  <c r="AK554" i="8"/>
  <c r="AL554" i="8"/>
  <c r="AM554" i="8"/>
  <c r="AN554" i="8"/>
  <c r="AO554" i="8"/>
  <c r="AP554" i="8"/>
  <c r="AQ554" i="8"/>
  <c r="L554" i="8"/>
  <c r="L553" i="8"/>
  <c r="CB563" i="8"/>
  <c r="CK563" i="8"/>
  <c r="CT563" i="8"/>
  <c r="CW563" i="8"/>
  <c r="DV563" i="8" s="1"/>
  <c r="CY563" i="8"/>
  <c r="DW563" i="8" s="1"/>
  <c r="CB564" i="8"/>
  <c r="CK564" i="8"/>
  <c r="CT564" i="8"/>
  <c r="CW564" i="8"/>
  <c r="DV564" i="8" s="1"/>
  <c r="CY564" i="8"/>
  <c r="DW564" i="8" s="1"/>
  <c r="CB565" i="8"/>
  <c r="CK565" i="8"/>
  <c r="CT565" i="8"/>
  <c r="CW565" i="8"/>
  <c r="DV565" i="8" s="1"/>
  <c r="CY565" i="8"/>
  <c r="DW565" i="8" s="1"/>
  <c r="CB566" i="8"/>
  <c r="CK566" i="8"/>
  <c r="CT566" i="8"/>
  <c r="CW566" i="8"/>
  <c r="DV566" i="8" s="1"/>
  <c r="CY566" i="8"/>
  <c r="DW566" i="8" s="1"/>
  <c r="CB567" i="8"/>
  <c r="CK567" i="8"/>
  <c r="CT567" i="8"/>
  <c r="CW567" i="8"/>
  <c r="DV567" i="8" s="1"/>
  <c r="CY567" i="8"/>
  <c r="DW567" i="8" s="1"/>
  <c r="AE563" i="8"/>
  <c r="AF563" i="8"/>
  <c r="AG563" i="8"/>
  <c r="CL563" i="8" s="1"/>
  <c r="CQ563" i="8" s="1"/>
  <c r="AH563" i="8"/>
  <c r="CU563" i="8" s="1"/>
  <c r="AI563" i="8"/>
  <c r="DD563" i="8" s="1"/>
  <c r="AJ563" i="8"/>
  <c r="AK563" i="8"/>
  <c r="AL563" i="8"/>
  <c r="AM563" i="8"/>
  <c r="AN563" i="8"/>
  <c r="AO563" i="8"/>
  <c r="AP563" i="8"/>
  <c r="AQ563" i="8"/>
  <c r="AE564" i="8"/>
  <c r="AF564" i="8"/>
  <c r="CC564" i="8" s="1"/>
  <c r="AG564" i="8"/>
  <c r="CL564" i="8" s="1"/>
  <c r="AH564" i="8"/>
  <c r="CU564" i="8" s="1"/>
  <c r="AI564" i="8"/>
  <c r="DD564" i="8" s="1"/>
  <c r="AJ564" i="8"/>
  <c r="AK564" i="8"/>
  <c r="AL564" i="8"/>
  <c r="AM564" i="8"/>
  <c r="AN564" i="8"/>
  <c r="AO564" i="8"/>
  <c r="AP564" i="8"/>
  <c r="AQ564" i="8"/>
  <c r="AE565" i="8"/>
  <c r="AF565" i="8"/>
  <c r="CC565" i="8" s="1"/>
  <c r="AG565" i="8"/>
  <c r="CL565" i="8" s="1"/>
  <c r="AH565" i="8"/>
  <c r="CU565" i="8" s="1"/>
  <c r="AI565" i="8"/>
  <c r="DD565" i="8" s="1"/>
  <c r="AJ565" i="8"/>
  <c r="AK565" i="8"/>
  <c r="AL565" i="8"/>
  <c r="AM565" i="8"/>
  <c r="AN565" i="8"/>
  <c r="AO565" i="8"/>
  <c r="AP565" i="8"/>
  <c r="AQ565" i="8"/>
  <c r="AE566" i="8"/>
  <c r="AF566" i="8"/>
  <c r="AG566" i="8"/>
  <c r="CL566" i="8" s="1"/>
  <c r="CQ566" i="8" s="1"/>
  <c r="CR566" i="8" s="1"/>
  <c r="AH566" i="8"/>
  <c r="CU566" i="8" s="1"/>
  <c r="AI566" i="8"/>
  <c r="DD566" i="8" s="1"/>
  <c r="AJ566" i="8"/>
  <c r="AK566" i="8"/>
  <c r="AL566" i="8"/>
  <c r="AM566" i="8"/>
  <c r="AN566" i="8"/>
  <c r="AO566" i="8"/>
  <c r="AP566" i="8"/>
  <c r="AQ566" i="8"/>
  <c r="AE567" i="8"/>
  <c r="AF567" i="8"/>
  <c r="AG567" i="8"/>
  <c r="CL567" i="8" s="1"/>
  <c r="CQ567" i="8" s="1"/>
  <c r="CR567" i="8" s="1"/>
  <c r="AH567" i="8"/>
  <c r="CU567" i="8" s="1"/>
  <c r="AI567" i="8"/>
  <c r="DD567" i="8" s="1"/>
  <c r="AJ567" i="8"/>
  <c r="AK567" i="8"/>
  <c r="AL567" i="8"/>
  <c r="AM567" i="8"/>
  <c r="AN567" i="8"/>
  <c r="AO567" i="8"/>
  <c r="AP567" i="8"/>
  <c r="AQ567" i="8"/>
  <c r="L567" i="8"/>
  <c r="L566" i="8"/>
  <c r="L565" i="8"/>
  <c r="L564" i="8"/>
  <c r="L563" i="8"/>
  <c r="DY720" i="8" l="1"/>
  <c r="DX720" i="8"/>
  <c r="DY719" i="8"/>
  <c r="DX719" i="8"/>
  <c r="DY721" i="8"/>
  <c r="DX721" i="8"/>
  <c r="DY716" i="8"/>
  <c r="DX716" i="8"/>
  <c r="DY717" i="8"/>
  <c r="DX717" i="8"/>
  <c r="DY715" i="8"/>
  <c r="DX715" i="8"/>
  <c r="DY714" i="8"/>
  <c r="DX714" i="8"/>
  <c r="DX235" i="8"/>
  <c r="DX299" i="8"/>
  <c r="CI553" i="8"/>
  <c r="CH553" i="8"/>
  <c r="CI583" i="8"/>
  <c r="CH583" i="8"/>
  <c r="CI575" i="8"/>
  <c r="CH575" i="8"/>
  <c r="CI581" i="8"/>
  <c r="CH581" i="8"/>
  <c r="CI573" i="8"/>
  <c r="CH573" i="8"/>
  <c r="CI570" i="8"/>
  <c r="CH570" i="8"/>
  <c r="CI564" i="8"/>
  <c r="CH564" i="8"/>
  <c r="CI584" i="8"/>
  <c r="CH584" i="8"/>
  <c r="CI576" i="8"/>
  <c r="CH576" i="8"/>
  <c r="CI579" i="8"/>
  <c r="CH579" i="8"/>
  <c r="CI571" i="8"/>
  <c r="CH571" i="8"/>
  <c r="CI565" i="8"/>
  <c r="CH565" i="8"/>
  <c r="CI569" i="8"/>
  <c r="CH569" i="8"/>
  <c r="CI580" i="8"/>
  <c r="CH580" i="8"/>
  <c r="CI572" i="8"/>
  <c r="CH572" i="8"/>
  <c r="CR291" i="8"/>
  <c r="CZ582" i="8"/>
  <c r="DA574" i="8"/>
  <c r="CZ584" i="8"/>
  <c r="CZ576" i="8"/>
  <c r="CZ585" i="8"/>
  <c r="CZ577" i="8"/>
  <c r="CZ569" i="8"/>
  <c r="CZ586" i="8"/>
  <c r="CZ578" i="8"/>
  <c r="CZ570" i="8"/>
  <c r="AR582" i="8"/>
  <c r="DU582" i="8" s="1"/>
  <c r="DY582" i="8" s="1"/>
  <c r="AR580" i="8"/>
  <c r="DU580" i="8" s="1"/>
  <c r="DY580" i="8" s="1"/>
  <c r="CZ580" i="8"/>
  <c r="DA580" i="8"/>
  <c r="CZ573" i="8"/>
  <c r="DA573" i="8"/>
  <c r="CZ575" i="8"/>
  <c r="DA575" i="8"/>
  <c r="DA579" i="8"/>
  <c r="CZ579" i="8"/>
  <c r="DA571" i="8"/>
  <c r="CZ571" i="8"/>
  <c r="CZ572" i="8"/>
  <c r="DA572" i="8"/>
  <c r="CZ581" i="8"/>
  <c r="DA581" i="8"/>
  <c r="AR585" i="8"/>
  <c r="DU585" i="8" s="1"/>
  <c r="DY585" i="8" s="1"/>
  <c r="AR572" i="8"/>
  <c r="DU572" i="8" s="1"/>
  <c r="DY572" i="8" s="1"/>
  <c r="AR571" i="8"/>
  <c r="DU571" i="8" s="1"/>
  <c r="DY571" i="8" s="1"/>
  <c r="AR584" i="8"/>
  <c r="DU584" i="8" s="1"/>
  <c r="DY584" i="8" s="1"/>
  <c r="AR583" i="8"/>
  <c r="DU583" i="8" s="1"/>
  <c r="DY583" i="8" s="1"/>
  <c r="AR577" i="8"/>
  <c r="DU577" i="8" s="1"/>
  <c r="DY577" i="8" s="1"/>
  <c r="AR574" i="8"/>
  <c r="DU574" i="8" s="1"/>
  <c r="DY574" i="8" s="1"/>
  <c r="DA583" i="8"/>
  <c r="CC585" i="8"/>
  <c r="CZ583" i="8"/>
  <c r="CC577" i="8"/>
  <c r="AR586" i="8"/>
  <c r="DU586" i="8" s="1"/>
  <c r="DY586" i="8" s="1"/>
  <c r="AR576" i="8"/>
  <c r="DU576" i="8" s="1"/>
  <c r="DY576" i="8" s="1"/>
  <c r="AR575" i="8"/>
  <c r="DU575" i="8" s="1"/>
  <c r="DY575" i="8" s="1"/>
  <c r="AR569" i="8"/>
  <c r="DU569" i="8" s="1"/>
  <c r="DY569" i="8" s="1"/>
  <c r="AR581" i="8"/>
  <c r="DU581" i="8" s="1"/>
  <c r="DY581" i="8" s="1"/>
  <c r="AR578" i="8"/>
  <c r="DU578" i="8" s="1"/>
  <c r="DY578" i="8" s="1"/>
  <c r="DA570" i="8"/>
  <c r="DA586" i="8"/>
  <c r="CC582" i="8"/>
  <c r="DA578" i="8"/>
  <c r="CC574" i="8"/>
  <c r="AR579" i="8"/>
  <c r="DU579" i="8" s="1"/>
  <c r="DY579" i="8" s="1"/>
  <c r="AR573" i="8"/>
  <c r="DU573" i="8" s="1"/>
  <c r="DY573" i="8" s="1"/>
  <c r="AR570" i="8"/>
  <c r="DU570" i="8" s="1"/>
  <c r="DY570" i="8" s="1"/>
  <c r="CC586" i="8"/>
  <c r="CL583" i="8"/>
  <c r="CC578" i="8"/>
  <c r="CZ574" i="8"/>
  <c r="CL571" i="8"/>
  <c r="CR581" i="8"/>
  <c r="CQ575" i="8"/>
  <c r="CR575" i="8" s="1"/>
  <c r="CR576" i="8"/>
  <c r="CR573" i="8"/>
  <c r="CQ574" i="8"/>
  <c r="CR574" i="8" s="1"/>
  <c r="CQ582" i="8"/>
  <c r="CR582" i="8" s="1"/>
  <c r="CQ579" i="8"/>
  <c r="CR579" i="8" s="1"/>
  <c r="CQ580" i="8"/>
  <c r="CR580" i="8" s="1"/>
  <c r="CR584" i="8"/>
  <c r="DA582" i="8"/>
  <c r="CR586" i="8"/>
  <c r="DA584" i="8"/>
  <c r="CR578" i="8"/>
  <c r="DA576" i="8"/>
  <c r="CR570" i="8"/>
  <c r="DA585" i="8"/>
  <c r="DA577" i="8"/>
  <c r="DA569" i="8"/>
  <c r="CZ546" i="8"/>
  <c r="AR546" i="8"/>
  <c r="DU546" i="8" s="1"/>
  <c r="DY546" i="8" s="1"/>
  <c r="CC546" i="8"/>
  <c r="CR546" i="8"/>
  <c r="DA546" i="8"/>
  <c r="CZ553" i="8"/>
  <c r="CZ554" i="8"/>
  <c r="CZ564" i="8"/>
  <c r="AR554" i="8"/>
  <c r="DU554" i="8" s="1"/>
  <c r="DY554" i="8" s="1"/>
  <c r="AR553" i="8"/>
  <c r="DU553" i="8" s="1"/>
  <c r="DY553" i="8" s="1"/>
  <c r="DA554" i="8"/>
  <c r="CC554" i="8"/>
  <c r="CQ554" i="8"/>
  <c r="CR554" i="8" s="1"/>
  <c r="CR553" i="8"/>
  <c r="DA553" i="8"/>
  <c r="DA563" i="8"/>
  <c r="CZ567" i="8"/>
  <c r="DA567" i="8"/>
  <c r="DA565" i="8"/>
  <c r="CZ565" i="8"/>
  <c r="CZ566" i="8"/>
  <c r="DA566" i="8"/>
  <c r="AR567" i="8"/>
  <c r="DU567" i="8" s="1"/>
  <c r="DY567" i="8" s="1"/>
  <c r="AR563" i="8"/>
  <c r="DU563" i="8" s="1"/>
  <c r="DY563" i="8" s="1"/>
  <c r="CC567" i="8"/>
  <c r="AR566" i="8"/>
  <c r="DU566" i="8" s="1"/>
  <c r="DY566" i="8" s="1"/>
  <c r="AR564" i="8"/>
  <c r="DU564" i="8" s="1"/>
  <c r="DY564" i="8" s="1"/>
  <c r="CC563" i="8"/>
  <c r="AR565" i="8"/>
  <c r="DU565" i="8" s="1"/>
  <c r="DY565" i="8" s="1"/>
  <c r="CC566" i="8"/>
  <c r="DA564" i="8"/>
  <c r="CQ564" i="8"/>
  <c r="CR564" i="8" s="1"/>
  <c r="CR563" i="8"/>
  <c r="CQ565" i="8"/>
  <c r="CR565" i="8" s="1"/>
  <c r="CZ563" i="8"/>
  <c r="CB588" i="8"/>
  <c r="CK588" i="8"/>
  <c r="CT588" i="8"/>
  <c r="CW588" i="8"/>
  <c r="DV588" i="8" s="1"/>
  <c r="CY588" i="8"/>
  <c r="DW588" i="8" s="1"/>
  <c r="AE588" i="8"/>
  <c r="AF588" i="8"/>
  <c r="CC588" i="8" s="1"/>
  <c r="AG588" i="8"/>
  <c r="CL588" i="8" s="1"/>
  <c r="AH588" i="8"/>
  <c r="CU588" i="8" s="1"/>
  <c r="AI588" i="8"/>
  <c r="DD588" i="8" s="1"/>
  <c r="AJ588" i="8"/>
  <c r="AK588" i="8"/>
  <c r="AL588" i="8"/>
  <c r="AM588" i="8"/>
  <c r="AN588" i="8"/>
  <c r="AO588" i="8"/>
  <c r="AP588" i="8"/>
  <c r="AQ588" i="8"/>
  <c r="L588" i="8"/>
  <c r="DX571" i="8" l="1"/>
  <c r="DX570" i="8"/>
  <c r="DX565" i="8"/>
  <c r="DX579" i="8"/>
  <c r="DX580" i="8"/>
  <c r="DX583" i="8"/>
  <c r="DX576" i="8"/>
  <c r="DX553" i="8"/>
  <c r="DX584" i="8"/>
  <c r="DX569" i="8"/>
  <c r="DX564" i="8"/>
  <c r="DX575" i="8"/>
  <c r="DX572" i="8"/>
  <c r="DX573" i="8"/>
  <c r="DX581" i="8"/>
  <c r="CI566" i="8"/>
  <c r="CH566" i="8"/>
  <c r="CI574" i="8"/>
  <c r="CH574" i="8"/>
  <c r="CI585" i="8"/>
  <c r="CH585" i="8"/>
  <c r="CI567" i="8"/>
  <c r="CH567" i="8"/>
  <c r="CI588" i="8"/>
  <c r="CH588" i="8"/>
  <c r="CI563" i="8"/>
  <c r="CH563" i="8"/>
  <c r="CI578" i="8"/>
  <c r="CH578" i="8"/>
  <c r="CI582" i="8"/>
  <c r="CH582" i="8"/>
  <c r="CI554" i="8"/>
  <c r="CH554" i="8"/>
  <c r="CI546" i="8"/>
  <c r="CH546" i="8"/>
  <c r="CI577" i="8"/>
  <c r="CH577" i="8"/>
  <c r="CI586" i="8"/>
  <c r="CH586" i="8"/>
  <c r="CQ583" i="8"/>
  <c r="CR583" i="8" s="1"/>
  <c r="CQ571" i="8"/>
  <c r="DU588" i="8"/>
  <c r="DY588" i="8" s="1"/>
  <c r="CZ588" i="8"/>
  <c r="DA588" i="8"/>
  <c r="CQ588" i="8"/>
  <c r="CR588" i="8" s="1"/>
  <c r="CB594" i="8"/>
  <c r="CK594" i="8"/>
  <c r="CT594" i="8"/>
  <c r="CW594" i="8"/>
  <c r="DV594" i="8" s="1"/>
  <c r="CY594" i="8"/>
  <c r="DW594" i="8" s="1"/>
  <c r="CB593" i="8"/>
  <c r="CK593" i="8"/>
  <c r="CT593" i="8"/>
  <c r="CW593" i="8"/>
  <c r="DV593" i="8" s="1"/>
  <c r="CY593" i="8"/>
  <c r="DW593" i="8" s="1"/>
  <c r="AE594" i="8"/>
  <c r="AF594" i="8"/>
  <c r="CC594" i="8" s="1"/>
  <c r="AG594" i="8"/>
  <c r="CL594" i="8" s="1"/>
  <c r="CQ594" i="8" s="1"/>
  <c r="CR594" i="8" s="1"/>
  <c r="AH594" i="8"/>
  <c r="CU594" i="8" s="1"/>
  <c r="AI594" i="8"/>
  <c r="DD594" i="8" s="1"/>
  <c r="AJ594" i="8"/>
  <c r="AK594" i="8"/>
  <c r="AL594" i="8"/>
  <c r="AM594" i="8"/>
  <c r="AN594" i="8"/>
  <c r="AO594" i="8"/>
  <c r="AP594" i="8"/>
  <c r="AQ594" i="8"/>
  <c r="AE593" i="8"/>
  <c r="AF593" i="8"/>
  <c r="CC593" i="8" s="1"/>
  <c r="AG593" i="8"/>
  <c r="CL593" i="8" s="1"/>
  <c r="CQ593" i="8" s="1"/>
  <c r="AH593" i="8"/>
  <c r="CU593" i="8" s="1"/>
  <c r="AI593" i="8"/>
  <c r="DD593" i="8" s="1"/>
  <c r="AJ593" i="8"/>
  <c r="AK593" i="8"/>
  <c r="AL593" i="8"/>
  <c r="AM593" i="8"/>
  <c r="AN593" i="8"/>
  <c r="AO593" i="8"/>
  <c r="AP593" i="8"/>
  <c r="AQ593" i="8"/>
  <c r="L593" i="8"/>
  <c r="L594" i="8"/>
  <c r="CB595" i="8"/>
  <c r="CK595" i="8"/>
  <c r="CP595" i="8"/>
  <c r="CT595" i="8"/>
  <c r="CW595" i="8"/>
  <c r="DV595" i="8" s="1"/>
  <c r="CY595" i="8"/>
  <c r="CB596" i="8"/>
  <c r="CK596" i="8"/>
  <c r="CP596" i="8"/>
  <c r="CT596" i="8"/>
  <c r="CW596" i="8"/>
  <c r="DV596" i="8" s="1"/>
  <c r="CY596" i="8"/>
  <c r="AF595" i="8"/>
  <c r="CC595" i="8" s="1"/>
  <c r="AG595" i="8"/>
  <c r="CL595" i="8" s="1"/>
  <c r="AH595" i="8"/>
  <c r="CU595" i="8" s="1"/>
  <c r="AI595" i="8"/>
  <c r="DD595" i="8" s="1"/>
  <c r="AJ595" i="8"/>
  <c r="AK595" i="8"/>
  <c r="AL595" i="8"/>
  <c r="AM595" i="8"/>
  <c r="AN595" i="8"/>
  <c r="AO595" i="8"/>
  <c r="AP595" i="8"/>
  <c r="AQ595" i="8"/>
  <c r="AF596" i="8"/>
  <c r="CC596" i="8" s="1"/>
  <c r="AG596" i="8"/>
  <c r="CL596" i="8" s="1"/>
  <c r="CQ596" i="8" s="1"/>
  <c r="CR596" i="8" s="1"/>
  <c r="AH596" i="8"/>
  <c r="CU596" i="8" s="1"/>
  <c r="AI596" i="8"/>
  <c r="DD596" i="8" s="1"/>
  <c r="AJ596" i="8"/>
  <c r="AK596" i="8"/>
  <c r="AL596" i="8"/>
  <c r="AM596" i="8"/>
  <c r="AN596" i="8"/>
  <c r="AO596" i="8"/>
  <c r="AP596" i="8"/>
  <c r="AQ596" i="8"/>
  <c r="L596" i="8"/>
  <c r="L595" i="8"/>
  <c r="CB597" i="8"/>
  <c r="CK597" i="8"/>
  <c r="CT597" i="8"/>
  <c r="CW597" i="8"/>
  <c r="DV597" i="8" s="1"/>
  <c r="CY597" i="8"/>
  <c r="DW597" i="8" s="1"/>
  <c r="CB598" i="8"/>
  <c r="CK598" i="8"/>
  <c r="CT598" i="8"/>
  <c r="CW598" i="8"/>
  <c r="DV598" i="8" s="1"/>
  <c r="CY598" i="8"/>
  <c r="DW598" i="8" s="1"/>
  <c r="AF597" i="8"/>
  <c r="AG597" i="8"/>
  <c r="CL597" i="8" s="1"/>
  <c r="CQ597" i="8" s="1"/>
  <c r="CR597" i="8" s="1"/>
  <c r="AH597" i="8"/>
  <c r="CU597" i="8" s="1"/>
  <c r="AI597" i="8"/>
  <c r="DD597" i="8" s="1"/>
  <c r="AJ597" i="8"/>
  <c r="AK597" i="8"/>
  <c r="AL597" i="8"/>
  <c r="AM597" i="8"/>
  <c r="AN597" i="8"/>
  <c r="AO597" i="8"/>
  <c r="AP597" i="8"/>
  <c r="AQ597" i="8"/>
  <c r="AF598" i="8"/>
  <c r="CC598" i="8" s="1"/>
  <c r="AG598" i="8"/>
  <c r="CL598" i="8" s="1"/>
  <c r="AH598" i="8"/>
  <c r="CU598" i="8" s="1"/>
  <c r="AI598" i="8"/>
  <c r="DD598" i="8" s="1"/>
  <c r="AJ598" i="8"/>
  <c r="AK598" i="8"/>
  <c r="AL598" i="8"/>
  <c r="AM598" i="8"/>
  <c r="AN598" i="8"/>
  <c r="AO598" i="8"/>
  <c r="AP598" i="8"/>
  <c r="AQ598" i="8"/>
  <c r="AE598" i="8"/>
  <c r="AE597" i="8"/>
  <c r="L598" i="8"/>
  <c r="L597" i="8"/>
  <c r="DW596" i="8" l="1"/>
  <c r="DW595" i="8"/>
  <c r="DX586" i="8"/>
  <c r="DX567" i="8"/>
  <c r="DX577" i="8"/>
  <c r="DX554" i="8"/>
  <c r="DX582" i="8"/>
  <c r="DX546" i="8"/>
  <c r="DX578" i="8"/>
  <c r="DX585" i="8"/>
  <c r="DX566" i="8"/>
  <c r="DX563" i="8"/>
  <c r="DX574" i="8"/>
  <c r="DX588" i="8"/>
  <c r="CI593" i="8"/>
  <c r="CH593" i="8"/>
  <c r="CI595" i="8"/>
  <c r="CH595" i="8"/>
  <c r="CI594" i="8"/>
  <c r="CH594" i="8"/>
  <c r="CI598" i="8"/>
  <c r="CH598" i="8"/>
  <c r="CI596" i="8"/>
  <c r="CH596" i="8"/>
  <c r="CR571" i="8"/>
  <c r="CZ598" i="8"/>
  <c r="DA596" i="8"/>
  <c r="DA594" i="8"/>
  <c r="AR593" i="8"/>
  <c r="DU593" i="8" s="1"/>
  <c r="DY593" i="8" s="1"/>
  <c r="AR594" i="8"/>
  <c r="DU594" i="8" s="1"/>
  <c r="DY594" i="8" s="1"/>
  <c r="CZ594" i="8"/>
  <c r="DA593" i="8"/>
  <c r="CZ593" i="8"/>
  <c r="CR593" i="8"/>
  <c r="DA595" i="8"/>
  <c r="DU596" i="8"/>
  <c r="DU595" i="8"/>
  <c r="CZ596" i="8"/>
  <c r="CQ595" i="8"/>
  <c r="CR595" i="8" s="1"/>
  <c r="CZ595" i="8"/>
  <c r="DU597" i="8"/>
  <c r="DY597" i="8" s="1"/>
  <c r="DU598" i="8"/>
  <c r="DY598" i="8" s="1"/>
  <c r="DA598" i="8"/>
  <c r="DA597" i="8"/>
  <c r="CC597" i="8"/>
  <c r="CQ598" i="8"/>
  <c r="CR598" i="8" s="1"/>
  <c r="CZ597" i="8"/>
  <c r="DY595" i="8" l="1"/>
  <c r="DY596" i="8"/>
  <c r="DX594" i="8"/>
  <c r="DX595" i="8"/>
  <c r="DX596" i="8"/>
  <c r="DX593" i="8"/>
  <c r="DX598" i="8"/>
  <c r="CI597" i="8"/>
  <c r="CH597" i="8"/>
  <c r="DX597" i="8" l="1"/>
  <c r="CB632" i="8"/>
  <c r="CG632" i="8"/>
  <c r="CK632" i="8"/>
  <c r="CT632" i="8"/>
  <c r="CW632" i="8"/>
  <c r="DV632" i="8" s="1"/>
  <c r="CY632" i="8"/>
  <c r="AE632" i="8"/>
  <c r="AF632" i="8"/>
  <c r="AG632" i="8"/>
  <c r="CL632" i="8" s="1"/>
  <c r="AH632" i="8"/>
  <c r="CU632" i="8" s="1"/>
  <c r="AI632" i="8"/>
  <c r="DD632" i="8" s="1"/>
  <c r="AJ632" i="8"/>
  <c r="AK632" i="8"/>
  <c r="AL632" i="8"/>
  <c r="AM632" i="8"/>
  <c r="AN632" i="8"/>
  <c r="AO632" i="8"/>
  <c r="AP632" i="8"/>
  <c r="AQ632" i="8"/>
  <c r="L632" i="8"/>
  <c r="CG679" i="8"/>
  <c r="CK679" i="8"/>
  <c r="CT679" i="8"/>
  <c r="CW679" i="8"/>
  <c r="DV679" i="8" s="1"/>
  <c r="CY679" i="8"/>
  <c r="AE679" i="8"/>
  <c r="AF679" i="8"/>
  <c r="AG679" i="8"/>
  <c r="CL679" i="8" s="1"/>
  <c r="AH679" i="8"/>
  <c r="CU679" i="8" s="1"/>
  <c r="AI679" i="8"/>
  <c r="DD679" i="8" s="1"/>
  <c r="AJ679" i="8"/>
  <c r="AK679" i="8"/>
  <c r="AL679" i="8"/>
  <c r="AM679" i="8"/>
  <c r="AN679" i="8"/>
  <c r="AO679" i="8"/>
  <c r="AP679" i="8"/>
  <c r="AQ679" i="8"/>
  <c r="L679" i="8"/>
  <c r="DW679" i="8" l="1"/>
  <c r="DW632" i="8"/>
  <c r="CZ632" i="8"/>
  <c r="AR632" i="8"/>
  <c r="DU632" i="8" s="1"/>
  <c r="CC632" i="8"/>
  <c r="CQ632" i="8"/>
  <c r="CR632" i="8" s="1"/>
  <c r="DA632" i="8"/>
  <c r="AR679" i="8"/>
  <c r="DA679" i="8"/>
  <c r="CZ679" i="8"/>
  <c r="CC679" i="8"/>
  <c r="CB615" i="8"/>
  <c r="CG615" i="8"/>
  <c r="CK615" i="8"/>
  <c r="CP615" i="8"/>
  <c r="CT615" i="8"/>
  <c r="CW615" i="8"/>
  <c r="DV615" i="8" s="1"/>
  <c r="CY615" i="8"/>
  <c r="CB590" i="8"/>
  <c r="CK590" i="8"/>
  <c r="CP590" i="8"/>
  <c r="CT590" i="8"/>
  <c r="CW590" i="8"/>
  <c r="DV590" i="8" s="1"/>
  <c r="CY590" i="8"/>
  <c r="AE615" i="8"/>
  <c r="AG615" i="8"/>
  <c r="CL615" i="8" s="1"/>
  <c r="CQ615" i="8" s="1"/>
  <c r="AH615" i="8"/>
  <c r="CU615" i="8" s="1"/>
  <c r="AI615" i="8"/>
  <c r="DD615" i="8" s="1"/>
  <c r="AJ615" i="8"/>
  <c r="AK615" i="8"/>
  <c r="AL615" i="8"/>
  <c r="AM615" i="8"/>
  <c r="AN615" i="8"/>
  <c r="AO615" i="8"/>
  <c r="AP615" i="8"/>
  <c r="AQ615" i="8"/>
  <c r="AF590" i="8"/>
  <c r="AG590" i="8"/>
  <c r="CL590" i="8" s="1"/>
  <c r="AH590" i="8"/>
  <c r="CU590" i="8" s="1"/>
  <c r="AI590" i="8"/>
  <c r="DD590" i="8" s="1"/>
  <c r="AJ590" i="8"/>
  <c r="AK590" i="8"/>
  <c r="AL590" i="8"/>
  <c r="AM590" i="8"/>
  <c r="AN590" i="8"/>
  <c r="AO590" i="8"/>
  <c r="AP590" i="8"/>
  <c r="AQ590" i="8"/>
  <c r="L590" i="8"/>
  <c r="L615" i="8"/>
  <c r="CB630" i="8"/>
  <c r="CK630" i="8"/>
  <c r="CT630" i="8"/>
  <c r="CW630" i="8"/>
  <c r="DV630" i="8" s="1"/>
  <c r="CY630" i="8"/>
  <c r="DW630" i="8" s="1"/>
  <c r="CB631" i="8"/>
  <c r="CK631" i="8"/>
  <c r="CT631" i="8"/>
  <c r="CW631" i="8"/>
  <c r="DV631" i="8" s="1"/>
  <c r="CY631" i="8"/>
  <c r="DW631" i="8" s="1"/>
  <c r="AF630" i="8"/>
  <c r="CC630" i="8" s="1"/>
  <c r="AG630" i="8"/>
  <c r="CL630" i="8" s="1"/>
  <c r="AH630" i="8"/>
  <c r="CU630" i="8" s="1"/>
  <c r="AI630" i="8"/>
  <c r="DD630" i="8" s="1"/>
  <c r="AJ630" i="8"/>
  <c r="AK630" i="8"/>
  <c r="AL630" i="8"/>
  <c r="AM630" i="8"/>
  <c r="AN630" i="8"/>
  <c r="AO630" i="8"/>
  <c r="AP630" i="8"/>
  <c r="AQ630" i="8"/>
  <c r="AF631" i="8"/>
  <c r="CC631" i="8" s="1"/>
  <c r="AG631" i="8"/>
  <c r="CL631" i="8" s="1"/>
  <c r="AH631" i="8"/>
  <c r="CU631" i="8" s="1"/>
  <c r="AI631" i="8"/>
  <c r="DD631" i="8" s="1"/>
  <c r="AJ631" i="8"/>
  <c r="AK631" i="8"/>
  <c r="AL631" i="8"/>
  <c r="AM631" i="8"/>
  <c r="AN631" i="8"/>
  <c r="AO631" i="8"/>
  <c r="AP631" i="8"/>
  <c r="AQ631" i="8"/>
  <c r="AF677" i="8"/>
  <c r="AG677" i="8"/>
  <c r="AH677" i="8"/>
  <c r="AI677" i="8"/>
  <c r="DD677" i="8" s="1"/>
  <c r="AJ677" i="8"/>
  <c r="AK677" i="8"/>
  <c r="AL677" i="8"/>
  <c r="AM677" i="8"/>
  <c r="AN677" i="8"/>
  <c r="AO677" i="8"/>
  <c r="AP677" i="8"/>
  <c r="AQ677" i="8"/>
  <c r="AE630" i="8"/>
  <c r="AE631" i="8"/>
  <c r="AE677" i="8"/>
  <c r="L630" i="8"/>
  <c r="L631" i="8"/>
  <c r="DY632" i="8" l="1"/>
  <c r="DX632" i="8"/>
  <c r="DW590" i="8"/>
  <c r="DU679" i="8"/>
  <c r="CI631" i="8"/>
  <c r="CH631" i="8"/>
  <c r="CI630" i="8"/>
  <c r="CH630" i="8"/>
  <c r="CH679" i="8"/>
  <c r="CH632" i="8"/>
  <c r="CI632" i="8"/>
  <c r="CI679" i="8"/>
  <c r="CQ590" i="8"/>
  <c r="CR590" i="8" s="1"/>
  <c r="DU590" i="8"/>
  <c r="DY590" i="8" s="1"/>
  <c r="CZ615" i="8"/>
  <c r="CZ590" i="8"/>
  <c r="DA590" i="8"/>
  <c r="DA615" i="8"/>
  <c r="DU615" i="8"/>
  <c r="CC590" i="8"/>
  <c r="CC615" i="8"/>
  <c r="CR615" i="8"/>
  <c r="CZ630" i="8"/>
  <c r="CZ631" i="8"/>
  <c r="AR631" i="8"/>
  <c r="DU631" i="8" s="1"/>
  <c r="AR630" i="8"/>
  <c r="DU630" i="8" s="1"/>
  <c r="DA630" i="8"/>
  <c r="AR677" i="8"/>
  <c r="DU677" i="8" s="1"/>
  <c r="CQ630" i="8"/>
  <c r="CR630" i="8" s="1"/>
  <c r="CQ631" i="8"/>
  <c r="CR631" i="8" s="1"/>
  <c r="DA631" i="8"/>
  <c r="DX630" i="8" l="1"/>
  <c r="DY630" i="8"/>
  <c r="DY631" i="8"/>
  <c r="DX631" i="8"/>
  <c r="DY615" i="8"/>
  <c r="DX615" i="8"/>
  <c r="DY679" i="8"/>
  <c r="DX679" i="8"/>
  <c r="CI590" i="8"/>
  <c r="CH590" i="8"/>
  <c r="CH615" i="8"/>
  <c r="CI615" i="8"/>
  <c r="DX590" i="8" l="1"/>
  <c r="CQ679" i="8"/>
  <c r="CR679" i="8" l="1"/>
  <c r="H10" i="12"/>
  <c r="H13" i="12" s="1"/>
  <c r="H15" i="12" s="1"/>
  <c r="H17" i="12" s="1"/>
  <c r="H19" i="12" s="1"/>
  <c r="H21" i="12" s="1"/>
  <c r="H23" i="12" s="1"/>
  <c r="H25" i="12" s="1"/>
  <c r="H27" i="12" s="1"/>
  <c r="H29" i="12" s="1"/>
  <c r="H31" i="12" s="1"/>
  <c r="H33" i="12" s="1"/>
  <c r="H35" i="12" s="1"/>
  <c r="H37" i="12" s="1"/>
  <c r="H39" i="12" s="1"/>
  <c r="H41" i="12" s="1"/>
  <c r="H43" i="12" s="1"/>
  <c r="H45" i="12" s="1"/>
  <c r="H47" i="12" s="1"/>
  <c r="H49" i="12" s="1"/>
  <c r="H51" i="12" s="1"/>
  <c r="H53" i="12" s="1"/>
  <c r="H55" i="12" s="1"/>
  <c r="H57" i="12" s="1"/>
  <c r="H59" i="12" s="1"/>
  <c r="H61" i="12" s="1"/>
  <c r="CB168" i="8" l="1"/>
  <c r="CK168" i="8"/>
  <c r="CT168" i="8"/>
  <c r="CW168" i="8"/>
  <c r="DV168" i="8" s="1"/>
  <c r="CY168" i="8"/>
  <c r="DW168" i="8" s="1"/>
  <c r="AE168" i="8"/>
  <c r="AF168" i="8"/>
  <c r="CC168" i="8" s="1"/>
  <c r="AG168" i="8"/>
  <c r="AH168" i="8"/>
  <c r="AI168" i="8"/>
  <c r="DD168" i="8" s="1"/>
  <c r="AJ168" i="8"/>
  <c r="AK168" i="8"/>
  <c r="AL168" i="8"/>
  <c r="AM168" i="8"/>
  <c r="AN168" i="8"/>
  <c r="AO168" i="8"/>
  <c r="AP168" i="8"/>
  <c r="AQ168" i="8"/>
  <c r="L168" i="8"/>
  <c r="CB166" i="8"/>
  <c r="CK166" i="8"/>
  <c r="CT166" i="8"/>
  <c r="CW166" i="8"/>
  <c r="DV166" i="8" s="1"/>
  <c r="CY166" i="8"/>
  <c r="DW166" i="8" s="1"/>
  <c r="AE166" i="8"/>
  <c r="AF166" i="8"/>
  <c r="CC166" i="8" s="1"/>
  <c r="AG166" i="8"/>
  <c r="CL166" i="8" s="1"/>
  <c r="AH166" i="8"/>
  <c r="AI166" i="8"/>
  <c r="DD166" i="8" s="1"/>
  <c r="AJ166" i="8"/>
  <c r="AK166" i="8"/>
  <c r="AL166" i="8"/>
  <c r="AM166" i="8"/>
  <c r="AN166" i="8"/>
  <c r="AO166" i="8"/>
  <c r="AP166" i="8"/>
  <c r="AQ166" i="8"/>
  <c r="L166" i="8"/>
  <c r="CB184" i="8"/>
  <c r="CK184" i="8"/>
  <c r="CT184" i="8"/>
  <c r="CW184" i="8"/>
  <c r="DV184" i="8" s="1"/>
  <c r="CY184" i="8"/>
  <c r="DW184" i="8" s="1"/>
  <c r="AE184" i="8"/>
  <c r="AF184" i="8"/>
  <c r="CC184" i="8" s="1"/>
  <c r="AG184" i="8"/>
  <c r="CL184" i="8" s="1"/>
  <c r="AH184" i="8"/>
  <c r="CU184" i="8" s="1"/>
  <c r="AI184" i="8"/>
  <c r="DD184" i="8" s="1"/>
  <c r="AJ184" i="8"/>
  <c r="AK184" i="8"/>
  <c r="AL184" i="8"/>
  <c r="AM184" i="8"/>
  <c r="AN184" i="8"/>
  <c r="AO184" i="8"/>
  <c r="AP184" i="8"/>
  <c r="AQ184" i="8"/>
  <c r="L184" i="8"/>
  <c r="CU166" i="8" l="1"/>
  <c r="CZ166" i="8" s="1"/>
  <c r="AH1736" i="8"/>
  <c r="AG1736" i="8" s="1"/>
  <c r="AF1736" i="8" s="1"/>
  <c r="AR1736" i="8" s="1"/>
  <c r="DU1736" i="8" s="1"/>
  <c r="CU168" i="8"/>
  <c r="DA168" i="8" s="1"/>
  <c r="AH1738" i="8"/>
  <c r="AG1738" i="8" s="1"/>
  <c r="AF1738" i="8" s="1"/>
  <c r="AR1738" i="8" s="1"/>
  <c r="DU1738" i="8" s="1"/>
  <c r="CH184" i="8"/>
  <c r="CH166" i="8"/>
  <c r="CH168" i="8"/>
  <c r="CZ168" i="8"/>
  <c r="AR168" i="8"/>
  <c r="DU168" i="8" s="1"/>
  <c r="DY168" i="8" s="1"/>
  <c r="CI168" i="8"/>
  <c r="CL168" i="8"/>
  <c r="CQ168" i="8" s="1"/>
  <c r="CI166" i="8"/>
  <c r="AR166" i="8"/>
  <c r="DU166" i="8" s="1"/>
  <c r="DY166" i="8" s="1"/>
  <c r="CQ166" i="8"/>
  <c r="CR166" i="8" s="1"/>
  <c r="AR184" i="8"/>
  <c r="DU184" i="8" s="1"/>
  <c r="DY184" i="8" s="1"/>
  <c r="CZ184" i="8"/>
  <c r="CQ184" i="8"/>
  <c r="CR184" i="8" s="1"/>
  <c r="CI184" i="8"/>
  <c r="DA184" i="8"/>
  <c r="CB180" i="8"/>
  <c r="CK180" i="8"/>
  <c r="CT180" i="8"/>
  <c r="CW180" i="8"/>
  <c r="DV180" i="8" s="1"/>
  <c r="CY180" i="8"/>
  <c r="DW180" i="8" s="1"/>
  <c r="AE180" i="8"/>
  <c r="AF180" i="8"/>
  <c r="CC180" i="8" s="1"/>
  <c r="AG180" i="8"/>
  <c r="CL180" i="8" s="1"/>
  <c r="AH180" i="8"/>
  <c r="AI180" i="8"/>
  <c r="DD180" i="8" s="1"/>
  <c r="AJ180" i="8"/>
  <c r="AK180" i="8"/>
  <c r="AL180" i="8"/>
  <c r="AM180" i="8"/>
  <c r="AN180" i="8"/>
  <c r="AO180" i="8"/>
  <c r="AP180" i="8"/>
  <c r="AQ180" i="8"/>
  <c r="L180" i="8"/>
  <c r="CB186" i="8"/>
  <c r="CK186" i="8"/>
  <c r="CT186" i="8"/>
  <c r="CW186" i="8"/>
  <c r="DV186" i="8" s="1"/>
  <c r="CY186" i="8"/>
  <c r="DW186" i="8" s="1"/>
  <c r="AE186" i="8"/>
  <c r="AF186" i="8"/>
  <c r="CC186" i="8" s="1"/>
  <c r="AG186" i="8"/>
  <c r="CL186" i="8" s="1"/>
  <c r="AH186" i="8"/>
  <c r="CU186" i="8" s="1"/>
  <c r="AI186" i="8"/>
  <c r="DD186" i="8" s="1"/>
  <c r="AJ186" i="8"/>
  <c r="AK186" i="8"/>
  <c r="AL186" i="8"/>
  <c r="AM186" i="8"/>
  <c r="AN186" i="8"/>
  <c r="AO186" i="8"/>
  <c r="AP186" i="8"/>
  <c r="AQ186" i="8"/>
  <c r="L186" i="8"/>
  <c r="CB163" i="8"/>
  <c r="CK163" i="8"/>
  <c r="CT163" i="8"/>
  <c r="CW163" i="8"/>
  <c r="DV163" i="8" s="1"/>
  <c r="CY163" i="8"/>
  <c r="DW163" i="8" s="1"/>
  <c r="CB164" i="8"/>
  <c r="CK164" i="8"/>
  <c r="CT164" i="8"/>
  <c r="CW164" i="8"/>
  <c r="DV164" i="8" s="1"/>
  <c r="CY164" i="8"/>
  <c r="DW164" i="8" s="1"/>
  <c r="AE163" i="8"/>
  <c r="AF163" i="8"/>
  <c r="CC163" i="8" s="1"/>
  <c r="AG163" i="8"/>
  <c r="CL163" i="8" s="1"/>
  <c r="CQ163" i="8" s="1"/>
  <c r="AH163" i="8"/>
  <c r="AI163" i="8"/>
  <c r="DD163" i="8" s="1"/>
  <c r="AJ163" i="8"/>
  <c r="AK163" i="8"/>
  <c r="AL163" i="8"/>
  <c r="AM163" i="8"/>
  <c r="AN163" i="8"/>
  <c r="AO163" i="8"/>
  <c r="AP163" i="8"/>
  <c r="AQ163" i="8"/>
  <c r="AE164" i="8"/>
  <c r="AF164" i="8"/>
  <c r="AG164" i="8"/>
  <c r="CL164" i="8" s="1"/>
  <c r="CQ164" i="8" s="1"/>
  <c r="AH164" i="8"/>
  <c r="AI164" i="8"/>
  <c r="DD164" i="8" s="1"/>
  <c r="AJ164" i="8"/>
  <c r="AK164" i="8"/>
  <c r="AL164" i="8"/>
  <c r="AM164" i="8"/>
  <c r="AN164" i="8"/>
  <c r="AO164" i="8"/>
  <c r="AP164" i="8"/>
  <c r="AQ164" i="8"/>
  <c r="L163" i="8"/>
  <c r="L164" i="8"/>
  <c r="DA166" i="8" l="1"/>
  <c r="DY1738" i="8"/>
  <c r="DX1738" i="8"/>
  <c r="DY1736" i="8"/>
  <c r="DX1736" i="8"/>
  <c r="CU164" i="8"/>
  <c r="CZ164" i="8" s="1"/>
  <c r="AH1734" i="8"/>
  <c r="AG1734" i="8" s="1"/>
  <c r="AF1734" i="8" s="1"/>
  <c r="AR1734" i="8" s="1"/>
  <c r="DU1734" i="8" s="1"/>
  <c r="CU163" i="8"/>
  <c r="CZ163" i="8" s="1"/>
  <c r="AH1733" i="8"/>
  <c r="AG1733" i="8" s="1"/>
  <c r="AF1733" i="8" s="1"/>
  <c r="AR1733" i="8" s="1"/>
  <c r="DU1733" i="8" s="1"/>
  <c r="CU180" i="8"/>
  <c r="DA180" i="8" s="1"/>
  <c r="AH1750" i="8"/>
  <c r="AG1750" i="8" s="1"/>
  <c r="AF1750" i="8" s="1"/>
  <c r="AR1750" i="8" s="1"/>
  <c r="DU1750" i="8" s="1"/>
  <c r="DX166" i="8"/>
  <c r="DX184" i="8"/>
  <c r="CR168" i="8"/>
  <c r="CH180" i="8"/>
  <c r="CI180" i="8"/>
  <c r="AR180" i="8"/>
  <c r="DU180" i="8" s="1"/>
  <c r="DY180" i="8" s="1"/>
  <c r="CQ180" i="8"/>
  <c r="CZ186" i="8"/>
  <c r="CH186" i="8"/>
  <c r="CI186" i="8"/>
  <c r="AR186" i="8"/>
  <c r="DU186" i="8" s="1"/>
  <c r="DY186" i="8" s="1"/>
  <c r="CQ186" i="8"/>
  <c r="DA186" i="8"/>
  <c r="AR164" i="8"/>
  <c r="DU164" i="8" s="1"/>
  <c r="DY164" i="8" s="1"/>
  <c r="AR163" i="8"/>
  <c r="DU163" i="8" s="1"/>
  <c r="DY163" i="8" s="1"/>
  <c r="CI163" i="8"/>
  <c r="CH163" i="8"/>
  <c r="CC164" i="8"/>
  <c r="CR163" i="8"/>
  <c r="CR164" i="8"/>
  <c r="CB46" i="8"/>
  <c r="CK46" i="8"/>
  <c r="CT46" i="8"/>
  <c r="CW46" i="8"/>
  <c r="DV46" i="8" s="1"/>
  <c r="CY46" i="8"/>
  <c r="DW46" i="8" s="1"/>
  <c r="AE46" i="8"/>
  <c r="AF46" i="8"/>
  <c r="CC46" i="8" s="1"/>
  <c r="AG46" i="8"/>
  <c r="CL46" i="8" s="1"/>
  <c r="AH46" i="8"/>
  <c r="CU46" i="8" s="1"/>
  <c r="AI46" i="8"/>
  <c r="DD46" i="8" s="1"/>
  <c r="AJ46" i="8"/>
  <c r="AK46" i="8"/>
  <c r="AL46" i="8"/>
  <c r="AM46" i="8"/>
  <c r="AN46" i="8"/>
  <c r="AO46" i="8"/>
  <c r="AP46" i="8"/>
  <c r="AQ46" i="8"/>
  <c r="L46" i="8"/>
  <c r="CB208" i="8"/>
  <c r="CK208" i="8"/>
  <c r="CT208" i="8"/>
  <c r="CW208" i="8"/>
  <c r="DV208" i="8" s="1"/>
  <c r="CY208" i="8"/>
  <c r="DW208" i="8" s="1"/>
  <c r="CB209" i="8"/>
  <c r="CK209" i="8"/>
  <c r="AE208" i="8"/>
  <c r="AF208" i="8"/>
  <c r="CC208" i="8" s="1"/>
  <c r="AG208" i="8"/>
  <c r="CL208" i="8" s="1"/>
  <c r="CQ208" i="8" s="1"/>
  <c r="AH208" i="8"/>
  <c r="CU208" i="8" s="1"/>
  <c r="AI208" i="8"/>
  <c r="DD208" i="8" s="1"/>
  <c r="AJ208" i="8"/>
  <c r="AK208" i="8"/>
  <c r="AL208" i="8"/>
  <c r="AM208" i="8"/>
  <c r="AN208" i="8"/>
  <c r="AO208" i="8"/>
  <c r="AP208" i="8"/>
  <c r="AQ208" i="8"/>
  <c r="AE209" i="8"/>
  <c r="AF209" i="8"/>
  <c r="CC209" i="8" s="1"/>
  <c r="AG209" i="8"/>
  <c r="CL209" i="8" s="1"/>
  <c r="CQ209" i="8" s="1"/>
  <c r="AH209" i="8"/>
  <c r="CU209" i="8" s="1"/>
  <c r="AI209" i="8"/>
  <c r="DD209" i="8" s="1"/>
  <c r="AJ209" i="8"/>
  <c r="AK209" i="8"/>
  <c r="AL209" i="8"/>
  <c r="AM209" i="8"/>
  <c r="AN209" i="8"/>
  <c r="AO209" i="8"/>
  <c r="AP209" i="8"/>
  <c r="AQ209" i="8"/>
  <c r="L209" i="8"/>
  <c r="L208" i="8"/>
  <c r="DA164" i="8" l="1"/>
  <c r="CZ180" i="8"/>
  <c r="DA163" i="8"/>
  <c r="DY1750" i="8"/>
  <c r="DX1750" i="8"/>
  <c r="DY1733" i="8"/>
  <c r="DX1733" i="8"/>
  <c r="DY1734" i="8"/>
  <c r="DX1734" i="8"/>
  <c r="DA209" i="8"/>
  <c r="CZ209" i="8"/>
  <c r="DX186" i="8"/>
  <c r="DX163" i="8"/>
  <c r="DX180" i="8"/>
  <c r="DX164" i="8"/>
  <c r="DX168" i="8"/>
  <c r="CR180" i="8"/>
  <c r="CR186" i="8"/>
  <c r="CH164" i="8"/>
  <c r="CI164" i="8"/>
  <c r="DA46" i="8"/>
  <c r="CI46" i="8"/>
  <c r="CH46" i="8"/>
  <c r="AR46" i="8"/>
  <c r="DU46" i="8" s="1"/>
  <c r="DY46" i="8" s="1"/>
  <c r="CZ46" i="8"/>
  <c r="CQ46" i="8"/>
  <c r="CZ208" i="8"/>
  <c r="CH208" i="8"/>
  <c r="CI208" i="8"/>
  <c r="AR209" i="8"/>
  <c r="DU209" i="8" s="1"/>
  <c r="DY209" i="8" s="1"/>
  <c r="AR208" i="8"/>
  <c r="DU208" i="8" s="1"/>
  <c r="DY208" i="8" s="1"/>
  <c r="CR209" i="8"/>
  <c r="CI209" i="8"/>
  <c r="CR208" i="8"/>
  <c r="CH209" i="8"/>
  <c r="DA208" i="8"/>
  <c r="DX208" i="8" l="1"/>
  <c r="DX46" i="8"/>
  <c r="DX209" i="8"/>
  <c r="CR46" i="8"/>
  <c r="CB288" i="8"/>
  <c r="CK288" i="8"/>
  <c r="CT288" i="8"/>
  <c r="CW288" i="8"/>
  <c r="DV288" i="8" s="1"/>
  <c r="CY288" i="8"/>
  <c r="DW288" i="8" s="1"/>
  <c r="CB289" i="8"/>
  <c r="CE289" i="8"/>
  <c r="CG289" i="8"/>
  <c r="CK289" i="8"/>
  <c r="CN289" i="8"/>
  <c r="CP289" i="8"/>
  <c r="CT289" i="8"/>
  <c r="CW289" i="8"/>
  <c r="CY289" i="8"/>
  <c r="AE288" i="8"/>
  <c r="AF288" i="8"/>
  <c r="CC288" i="8" s="1"/>
  <c r="AG288" i="8"/>
  <c r="CL288" i="8" s="1"/>
  <c r="AH288" i="8"/>
  <c r="CU288" i="8" s="1"/>
  <c r="AI288" i="8"/>
  <c r="DD288" i="8" s="1"/>
  <c r="AJ288" i="8"/>
  <c r="AK288" i="8"/>
  <c r="AL288" i="8"/>
  <c r="AM288" i="8"/>
  <c r="AN288" i="8"/>
  <c r="AO288" i="8"/>
  <c r="AP288" i="8"/>
  <c r="AQ288" i="8"/>
  <c r="AE289" i="8"/>
  <c r="AF289" i="8"/>
  <c r="AG289" i="8"/>
  <c r="CL289" i="8" s="1"/>
  <c r="AH289" i="8"/>
  <c r="CU289" i="8" s="1"/>
  <c r="AI289" i="8"/>
  <c r="DD289" i="8" s="1"/>
  <c r="AJ289" i="8"/>
  <c r="AK289" i="8"/>
  <c r="AL289" i="8"/>
  <c r="AM289" i="8"/>
  <c r="AN289" i="8"/>
  <c r="AO289" i="8"/>
  <c r="AP289" i="8"/>
  <c r="AQ289" i="8"/>
  <c r="L289" i="8"/>
  <c r="L288" i="8"/>
  <c r="CB193" i="8"/>
  <c r="CE193" i="8"/>
  <c r="CK193" i="8"/>
  <c r="CT193" i="8"/>
  <c r="CW193" i="8"/>
  <c r="CY193" i="8"/>
  <c r="DW193" i="8" s="1"/>
  <c r="AE193" i="8"/>
  <c r="AF193" i="8"/>
  <c r="CC193" i="8" s="1"/>
  <c r="AG193" i="8"/>
  <c r="CL193" i="8" s="1"/>
  <c r="AH193" i="8"/>
  <c r="CU193" i="8" s="1"/>
  <c r="AI193" i="8"/>
  <c r="DD193" i="8" s="1"/>
  <c r="AJ193" i="8"/>
  <c r="AK193" i="8"/>
  <c r="AL193" i="8"/>
  <c r="AM193" i="8"/>
  <c r="AN193" i="8"/>
  <c r="AO193" i="8"/>
  <c r="AP193" i="8"/>
  <c r="AQ193" i="8"/>
  <c r="L193" i="8"/>
  <c r="CB191" i="8"/>
  <c r="CE191" i="8"/>
  <c r="CK191" i="8"/>
  <c r="CT191" i="8"/>
  <c r="CW191" i="8"/>
  <c r="CY191" i="8"/>
  <c r="DW191" i="8" s="1"/>
  <c r="AE191" i="8"/>
  <c r="AF191" i="8"/>
  <c r="AG191" i="8"/>
  <c r="CL191" i="8" s="1"/>
  <c r="AH191" i="8"/>
  <c r="CU191" i="8" s="1"/>
  <c r="AI191" i="8"/>
  <c r="DD191" i="8" s="1"/>
  <c r="AJ191" i="8"/>
  <c r="AK191" i="8"/>
  <c r="AL191" i="8"/>
  <c r="AM191" i="8"/>
  <c r="AN191" i="8"/>
  <c r="AO191" i="8"/>
  <c r="AP191" i="8"/>
  <c r="AQ191" i="8"/>
  <c r="L191" i="8"/>
  <c r="CB189" i="8"/>
  <c r="CE189" i="8"/>
  <c r="CK189" i="8"/>
  <c r="CT189" i="8"/>
  <c r="CW189" i="8"/>
  <c r="CY189" i="8"/>
  <c r="DW189" i="8" s="1"/>
  <c r="AE189" i="8"/>
  <c r="AF189" i="8"/>
  <c r="CC189" i="8" s="1"/>
  <c r="AG189" i="8"/>
  <c r="CL189" i="8" s="1"/>
  <c r="AH189" i="8"/>
  <c r="CU189" i="8" s="1"/>
  <c r="AI189" i="8"/>
  <c r="DD189" i="8" s="1"/>
  <c r="AJ189" i="8"/>
  <c r="AK189" i="8"/>
  <c r="AL189" i="8"/>
  <c r="AM189" i="8"/>
  <c r="AN189" i="8"/>
  <c r="AO189" i="8"/>
  <c r="AP189" i="8"/>
  <c r="AQ189" i="8"/>
  <c r="L189" i="8"/>
  <c r="CB182" i="8"/>
  <c r="CE182" i="8"/>
  <c r="CK182" i="8"/>
  <c r="CT182" i="8"/>
  <c r="CW182" i="8"/>
  <c r="CY182" i="8"/>
  <c r="DW182" i="8" s="1"/>
  <c r="AE182" i="8"/>
  <c r="AF182" i="8"/>
  <c r="CC182" i="8" s="1"/>
  <c r="AG182" i="8"/>
  <c r="CL182" i="8" s="1"/>
  <c r="AH182" i="8"/>
  <c r="CU182" i="8" s="1"/>
  <c r="AI182" i="8"/>
  <c r="DD182" i="8" s="1"/>
  <c r="AJ182" i="8"/>
  <c r="AK182" i="8"/>
  <c r="AL182" i="8"/>
  <c r="AM182" i="8"/>
  <c r="AN182" i="8"/>
  <c r="AO182" i="8"/>
  <c r="AP182" i="8"/>
  <c r="AQ182" i="8"/>
  <c r="L182" i="8"/>
  <c r="DV189" i="8" l="1"/>
  <c r="DV191" i="8"/>
  <c r="DV193" i="8"/>
  <c r="DW289" i="8"/>
  <c r="DV289" i="8"/>
  <c r="CC289" i="8"/>
  <c r="CH289" i="8" s="1"/>
  <c r="AR289" i="8"/>
  <c r="DU289" i="8" s="1"/>
  <c r="CQ288" i="8"/>
  <c r="CR288" i="8" s="1"/>
  <c r="CZ289" i="8"/>
  <c r="CZ288" i="8"/>
  <c r="CQ289" i="8"/>
  <c r="CR289" i="8" s="1"/>
  <c r="AR288" i="8"/>
  <c r="DU288" i="8" s="1"/>
  <c r="DY288" i="8" s="1"/>
  <c r="CH288" i="8"/>
  <c r="CI288" i="8"/>
  <c r="DA289" i="8"/>
  <c r="DA288" i="8"/>
  <c r="CZ193" i="8"/>
  <c r="CI193" i="8"/>
  <c r="AR193" i="8"/>
  <c r="DU193" i="8" s="1"/>
  <c r="DY193" i="8" s="1"/>
  <c r="CH193" i="8"/>
  <c r="DA193" i="8"/>
  <c r="CZ191" i="8"/>
  <c r="AR191" i="8"/>
  <c r="DU191" i="8" s="1"/>
  <c r="DY191" i="8" s="1"/>
  <c r="CI189" i="8"/>
  <c r="CC191" i="8"/>
  <c r="DA191" i="8"/>
  <c r="DA189" i="8"/>
  <c r="CZ189" i="8"/>
  <c r="AR189" i="8"/>
  <c r="DU189" i="8" s="1"/>
  <c r="DY189" i="8" s="1"/>
  <c r="CH189" i="8"/>
  <c r="CZ182" i="8"/>
  <c r="CH182" i="8"/>
  <c r="CI182" i="8"/>
  <c r="AR182" i="8"/>
  <c r="DU182" i="8" s="1"/>
  <c r="DY182" i="8" s="1"/>
  <c r="DA182" i="8"/>
  <c r="CI289" i="8" l="1"/>
  <c r="DX289" i="8"/>
  <c r="ED289" i="8" s="1"/>
  <c r="DY289" i="8"/>
  <c r="DX288" i="8"/>
  <c r="ED288" i="8" s="1"/>
  <c r="CN182" i="8"/>
  <c r="DV182" i="8" s="1"/>
  <c r="CI191" i="8"/>
  <c r="CH191" i="8"/>
  <c r="CQ189" i="8" l="1"/>
  <c r="DX189" i="8"/>
  <c r="CQ193" i="8"/>
  <c r="DX193" i="8"/>
  <c r="CQ182" i="8"/>
  <c r="DX182" i="8"/>
  <c r="CB516" i="8"/>
  <c r="CK516" i="8"/>
  <c r="CT516" i="8"/>
  <c r="CW516" i="8"/>
  <c r="CY516" i="8"/>
  <c r="DW516" i="8" s="1"/>
  <c r="CB518" i="8"/>
  <c r="CK518" i="8"/>
  <c r="CT518" i="8"/>
  <c r="CW518" i="8"/>
  <c r="CY518" i="8"/>
  <c r="DW518" i="8" s="1"/>
  <c r="CB519" i="8"/>
  <c r="CK519" i="8"/>
  <c r="CT519" i="8"/>
  <c r="CW519" i="8"/>
  <c r="CY519" i="8"/>
  <c r="DW519" i="8" s="1"/>
  <c r="CB520" i="8"/>
  <c r="CK520" i="8"/>
  <c r="CT520" i="8"/>
  <c r="CW520" i="8"/>
  <c r="CY520" i="8"/>
  <c r="DW520" i="8" s="1"/>
  <c r="CB521" i="8"/>
  <c r="CK521" i="8"/>
  <c r="CT521" i="8"/>
  <c r="CW521" i="8"/>
  <c r="CY521" i="8"/>
  <c r="DW521" i="8" s="1"/>
  <c r="CB517" i="8"/>
  <c r="CK517" i="8"/>
  <c r="CT517" i="8"/>
  <c r="CW517" i="8"/>
  <c r="CY517" i="8"/>
  <c r="DW517" i="8" s="1"/>
  <c r="AE516" i="8"/>
  <c r="AF516" i="8"/>
  <c r="CC516" i="8" s="1"/>
  <c r="AG516" i="8"/>
  <c r="CL516" i="8" s="1"/>
  <c r="AH516" i="8"/>
  <c r="CU516" i="8" s="1"/>
  <c r="AI516" i="8"/>
  <c r="DD516" i="8" s="1"/>
  <c r="AJ516" i="8"/>
  <c r="AK516" i="8"/>
  <c r="AL516" i="8"/>
  <c r="AM516" i="8"/>
  <c r="AN516" i="8"/>
  <c r="AO516" i="8"/>
  <c r="AP516" i="8"/>
  <c r="AQ516" i="8"/>
  <c r="AE518" i="8"/>
  <c r="AF518" i="8"/>
  <c r="AG518" i="8"/>
  <c r="CL518" i="8" s="1"/>
  <c r="AH518" i="8"/>
  <c r="CU518" i="8" s="1"/>
  <c r="AI518" i="8"/>
  <c r="DD518" i="8" s="1"/>
  <c r="AJ518" i="8"/>
  <c r="AK518" i="8"/>
  <c r="AL518" i="8"/>
  <c r="AM518" i="8"/>
  <c r="AN518" i="8"/>
  <c r="AO518" i="8"/>
  <c r="AP518" i="8"/>
  <c r="AQ518" i="8"/>
  <c r="AE519" i="8"/>
  <c r="AF519" i="8"/>
  <c r="CC519" i="8" s="1"/>
  <c r="AG519" i="8"/>
  <c r="CL519" i="8" s="1"/>
  <c r="AH519" i="8"/>
  <c r="CU519" i="8" s="1"/>
  <c r="AI519" i="8"/>
  <c r="DD519" i="8" s="1"/>
  <c r="AJ519" i="8"/>
  <c r="AK519" i="8"/>
  <c r="AL519" i="8"/>
  <c r="AM519" i="8"/>
  <c r="AN519" i="8"/>
  <c r="AO519" i="8"/>
  <c r="AP519" i="8"/>
  <c r="AQ519" i="8"/>
  <c r="AE520" i="8"/>
  <c r="AF520" i="8"/>
  <c r="CC520" i="8" s="1"/>
  <c r="AG520" i="8"/>
  <c r="CL520" i="8" s="1"/>
  <c r="AH520" i="8"/>
  <c r="CU520" i="8" s="1"/>
  <c r="AI520" i="8"/>
  <c r="DD520" i="8" s="1"/>
  <c r="AJ520" i="8"/>
  <c r="AK520" i="8"/>
  <c r="AL520" i="8"/>
  <c r="AM520" i="8"/>
  <c r="AN520" i="8"/>
  <c r="AO520" i="8"/>
  <c r="AP520" i="8"/>
  <c r="AQ520" i="8"/>
  <c r="AE521" i="8"/>
  <c r="AF521" i="8"/>
  <c r="CC521" i="8" s="1"/>
  <c r="AG521" i="8"/>
  <c r="CL521" i="8" s="1"/>
  <c r="AH521" i="8"/>
  <c r="CU521" i="8" s="1"/>
  <c r="AI521" i="8"/>
  <c r="DD521" i="8" s="1"/>
  <c r="AJ521" i="8"/>
  <c r="AK521" i="8"/>
  <c r="AL521" i="8"/>
  <c r="AM521" i="8"/>
  <c r="AN521" i="8"/>
  <c r="AO521" i="8"/>
  <c r="AP521" i="8"/>
  <c r="AQ521" i="8"/>
  <c r="AE517" i="8"/>
  <c r="AF517" i="8"/>
  <c r="CC517" i="8" s="1"/>
  <c r="AG517" i="8"/>
  <c r="CL517" i="8" s="1"/>
  <c r="AH517" i="8"/>
  <c r="CU517" i="8" s="1"/>
  <c r="AI517" i="8"/>
  <c r="DD517" i="8" s="1"/>
  <c r="AJ517" i="8"/>
  <c r="AK517" i="8"/>
  <c r="AL517" i="8"/>
  <c r="AM517" i="8"/>
  <c r="AN517" i="8"/>
  <c r="AO517" i="8"/>
  <c r="AP517" i="8"/>
  <c r="AQ517" i="8"/>
  <c r="L517" i="8"/>
  <c r="L521" i="8"/>
  <c r="L520" i="8"/>
  <c r="L519" i="8"/>
  <c r="L518" i="8"/>
  <c r="L516" i="8"/>
  <c r="CB511" i="8"/>
  <c r="CK511" i="8"/>
  <c r="CT511" i="8"/>
  <c r="CW511" i="8"/>
  <c r="CY511" i="8"/>
  <c r="DW511" i="8" s="1"/>
  <c r="CB678" i="8"/>
  <c r="CK678" i="8"/>
  <c r="CT678" i="8"/>
  <c r="CW678" i="8"/>
  <c r="CY678" i="8"/>
  <c r="DW678" i="8" s="1"/>
  <c r="CB514" i="8"/>
  <c r="CK514" i="8"/>
  <c r="CT514" i="8"/>
  <c r="CW514" i="8"/>
  <c r="CY514" i="8"/>
  <c r="DW514" i="8" s="1"/>
  <c r="CB515" i="8"/>
  <c r="CK515" i="8"/>
  <c r="CT515" i="8"/>
  <c r="CW515" i="8"/>
  <c r="CY515" i="8"/>
  <c r="DW515" i="8" s="1"/>
  <c r="CB512" i="8"/>
  <c r="CK512" i="8"/>
  <c r="CT512" i="8"/>
  <c r="CW512" i="8"/>
  <c r="CY512" i="8"/>
  <c r="DW512" i="8" s="1"/>
  <c r="CB513" i="8"/>
  <c r="CK513" i="8"/>
  <c r="CT513" i="8"/>
  <c r="CW513" i="8"/>
  <c r="CY513" i="8"/>
  <c r="DW513" i="8" s="1"/>
  <c r="AE511" i="8"/>
  <c r="AF511" i="8"/>
  <c r="CC511" i="8" s="1"/>
  <c r="AG511" i="8"/>
  <c r="CL511" i="8" s="1"/>
  <c r="AH511" i="8"/>
  <c r="CU511" i="8" s="1"/>
  <c r="AI511" i="8"/>
  <c r="DD511" i="8" s="1"/>
  <c r="AJ511" i="8"/>
  <c r="AK511" i="8"/>
  <c r="AL511" i="8"/>
  <c r="AM511" i="8"/>
  <c r="AN511" i="8"/>
  <c r="AO511" i="8"/>
  <c r="AP511" i="8"/>
  <c r="AQ511" i="8"/>
  <c r="AE678" i="8"/>
  <c r="AF678" i="8"/>
  <c r="CC678" i="8" s="1"/>
  <c r="AG678" i="8"/>
  <c r="CL678" i="8" s="1"/>
  <c r="AH678" i="8"/>
  <c r="CU678" i="8" s="1"/>
  <c r="AI678" i="8"/>
  <c r="DD678" i="8" s="1"/>
  <c r="AJ678" i="8"/>
  <c r="AK678" i="8"/>
  <c r="AL678" i="8"/>
  <c r="AM678" i="8"/>
  <c r="AN678" i="8"/>
  <c r="AO678" i="8"/>
  <c r="AP678" i="8"/>
  <c r="AQ678" i="8"/>
  <c r="AE514" i="8"/>
  <c r="AF514" i="8"/>
  <c r="CC514" i="8" s="1"/>
  <c r="AG514" i="8"/>
  <c r="CL514" i="8" s="1"/>
  <c r="AH514" i="8"/>
  <c r="CU514" i="8" s="1"/>
  <c r="AI514" i="8"/>
  <c r="DD514" i="8" s="1"/>
  <c r="AJ514" i="8"/>
  <c r="AK514" i="8"/>
  <c r="AL514" i="8"/>
  <c r="AM514" i="8"/>
  <c r="AN514" i="8"/>
  <c r="AO514" i="8"/>
  <c r="AP514" i="8"/>
  <c r="AQ514" i="8"/>
  <c r="AE515" i="8"/>
  <c r="AF515" i="8"/>
  <c r="CC515" i="8" s="1"/>
  <c r="AG515" i="8"/>
  <c r="AH515" i="8"/>
  <c r="CU515" i="8" s="1"/>
  <c r="AI515" i="8"/>
  <c r="DD515" i="8" s="1"/>
  <c r="AJ515" i="8"/>
  <c r="AK515" i="8"/>
  <c r="AL515" i="8"/>
  <c r="AM515" i="8"/>
  <c r="AN515" i="8"/>
  <c r="AO515" i="8"/>
  <c r="AP515" i="8"/>
  <c r="AQ515" i="8"/>
  <c r="AE512" i="8"/>
  <c r="AF512" i="8"/>
  <c r="CC512" i="8" s="1"/>
  <c r="AG512" i="8"/>
  <c r="CL512" i="8" s="1"/>
  <c r="AH512" i="8"/>
  <c r="CU512" i="8" s="1"/>
  <c r="AI512" i="8"/>
  <c r="DD512" i="8" s="1"/>
  <c r="AJ512" i="8"/>
  <c r="AK512" i="8"/>
  <c r="AL512" i="8"/>
  <c r="AM512" i="8"/>
  <c r="AN512" i="8"/>
  <c r="AO512" i="8"/>
  <c r="AP512" i="8"/>
  <c r="AQ512" i="8"/>
  <c r="AE513" i="8"/>
  <c r="AF513" i="8"/>
  <c r="CC513" i="8" s="1"/>
  <c r="AG513" i="8"/>
  <c r="CL513" i="8" s="1"/>
  <c r="AH513" i="8"/>
  <c r="CU513" i="8" s="1"/>
  <c r="AI513" i="8"/>
  <c r="DD513" i="8" s="1"/>
  <c r="AJ513" i="8"/>
  <c r="AK513" i="8"/>
  <c r="AL513" i="8"/>
  <c r="AM513" i="8"/>
  <c r="AN513" i="8"/>
  <c r="AO513" i="8"/>
  <c r="AP513" i="8"/>
  <c r="AQ513" i="8"/>
  <c r="L513" i="8"/>
  <c r="L512" i="8"/>
  <c r="L515" i="8"/>
  <c r="L514" i="8"/>
  <c r="L678" i="8"/>
  <c r="L511" i="8"/>
  <c r="CB447" i="8"/>
  <c r="CK447" i="8"/>
  <c r="CT447" i="8"/>
  <c r="CW447" i="8"/>
  <c r="CY447" i="8"/>
  <c r="DW447" i="8" s="1"/>
  <c r="CB461" i="8"/>
  <c r="CK461" i="8"/>
  <c r="CT461" i="8"/>
  <c r="CW461" i="8"/>
  <c r="CY461" i="8"/>
  <c r="DW461" i="8" s="1"/>
  <c r="CB489" i="8"/>
  <c r="CK489" i="8"/>
  <c r="CT489" i="8"/>
  <c r="CW489" i="8"/>
  <c r="CY489" i="8"/>
  <c r="DW489" i="8" s="1"/>
  <c r="CB462" i="8"/>
  <c r="CK462" i="8"/>
  <c r="CT462" i="8"/>
  <c r="CW462" i="8"/>
  <c r="CY462" i="8"/>
  <c r="DW462" i="8" s="1"/>
  <c r="CB445" i="8"/>
  <c r="CK445" i="8"/>
  <c r="CT445" i="8"/>
  <c r="CW445" i="8"/>
  <c r="CY445" i="8"/>
  <c r="DW445" i="8" s="1"/>
  <c r="CB499" i="8"/>
  <c r="CK499" i="8"/>
  <c r="CT499" i="8"/>
  <c r="CW499" i="8"/>
  <c r="CY499" i="8"/>
  <c r="DW499" i="8" s="1"/>
  <c r="CB451" i="8"/>
  <c r="CK451" i="8"/>
  <c r="CT451" i="8"/>
  <c r="CW451" i="8"/>
  <c r="CY451" i="8"/>
  <c r="DW451" i="8" s="1"/>
  <c r="CB493" i="8"/>
  <c r="CK493" i="8"/>
  <c r="CT493" i="8"/>
  <c r="CW493" i="8"/>
  <c r="CY493" i="8"/>
  <c r="DW493" i="8" s="1"/>
  <c r="CB478" i="8"/>
  <c r="CK478" i="8"/>
  <c r="CT478" i="8"/>
  <c r="CW478" i="8"/>
  <c r="CY478" i="8"/>
  <c r="DW478" i="8" s="1"/>
  <c r="CB460" i="8"/>
  <c r="CK460" i="8"/>
  <c r="CT460" i="8"/>
  <c r="CW460" i="8"/>
  <c r="CY460" i="8"/>
  <c r="DW460" i="8" s="1"/>
  <c r="CB510" i="8"/>
  <c r="CK510" i="8"/>
  <c r="CT510" i="8"/>
  <c r="CW510" i="8"/>
  <c r="CY510" i="8"/>
  <c r="DW510" i="8" s="1"/>
  <c r="CB477" i="8"/>
  <c r="CK477" i="8"/>
  <c r="CT477" i="8"/>
  <c r="CW477" i="8"/>
  <c r="CY477" i="8"/>
  <c r="DW477" i="8" s="1"/>
  <c r="CB487" i="8"/>
  <c r="CK487" i="8"/>
  <c r="CT487" i="8"/>
  <c r="CW487" i="8"/>
  <c r="CY487" i="8"/>
  <c r="DW487" i="8" s="1"/>
  <c r="CB503" i="8"/>
  <c r="CK503" i="8"/>
  <c r="CT503" i="8"/>
  <c r="CW503" i="8"/>
  <c r="CY503" i="8"/>
  <c r="DW503" i="8" s="1"/>
  <c r="CB496" i="8"/>
  <c r="CK496" i="8"/>
  <c r="CT496" i="8"/>
  <c r="CW496" i="8"/>
  <c r="CY496" i="8"/>
  <c r="DW496" i="8" s="1"/>
  <c r="CB509" i="8"/>
  <c r="CK509" i="8"/>
  <c r="CT509" i="8"/>
  <c r="CW509" i="8"/>
  <c r="CY509" i="8"/>
  <c r="DW509" i="8" s="1"/>
  <c r="CB506" i="8"/>
  <c r="CK506" i="8"/>
  <c r="CT506" i="8"/>
  <c r="CW506" i="8"/>
  <c r="CY506" i="8"/>
  <c r="DW506" i="8" s="1"/>
  <c r="CB474" i="8"/>
  <c r="CK474" i="8"/>
  <c r="CT474" i="8"/>
  <c r="CW474" i="8"/>
  <c r="CY474" i="8"/>
  <c r="DW474" i="8" s="1"/>
  <c r="CB464" i="8"/>
  <c r="CK464" i="8"/>
  <c r="CT464" i="8"/>
  <c r="CW464" i="8"/>
  <c r="CY464" i="8"/>
  <c r="DW464" i="8" s="1"/>
  <c r="CB459" i="8"/>
  <c r="CK459" i="8"/>
  <c r="CT459" i="8"/>
  <c r="CW459" i="8"/>
  <c r="DV459" i="8" s="1"/>
  <c r="CY459" i="8"/>
  <c r="DW459" i="8" s="1"/>
  <c r="CB453" i="8"/>
  <c r="CK453" i="8"/>
  <c r="CT453" i="8"/>
  <c r="CW453" i="8"/>
  <c r="CY453" i="8"/>
  <c r="DW453" i="8" s="1"/>
  <c r="CB467" i="8"/>
  <c r="CK467" i="8"/>
  <c r="CT467" i="8"/>
  <c r="CW467" i="8"/>
  <c r="CY467" i="8"/>
  <c r="DW467" i="8" s="1"/>
  <c r="CB468" i="8"/>
  <c r="CK468" i="8"/>
  <c r="CT468" i="8"/>
  <c r="CW468" i="8"/>
  <c r="CY468" i="8"/>
  <c r="DW468" i="8" s="1"/>
  <c r="CB494" i="8"/>
  <c r="CK494" i="8"/>
  <c r="CT494" i="8"/>
  <c r="CW494" i="8"/>
  <c r="CY494" i="8"/>
  <c r="DW494" i="8" s="1"/>
  <c r="CB446" i="8"/>
  <c r="CK446" i="8"/>
  <c r="CT446" i="8"/>
  <c r="CW446" i="8"/>
  <c r="CY446" i="8"/>
  <c r="DW446" i="8" s="1"/>
  <c r="CB469" i="8"/>
  <c r="CK469" i="8"/>
  <c r="CT469" i="8"/>
  <c r="CW469" i="8"/>
  <c r="CY469" i="8"/>
  <c r="DW469" i="8" s="1"/>
  <c r="CB476" i="8"/>
  <c r="CK476" i="8"/>
  <c r="CT476" i="8"/>
  <c r="CW476" i="8"/>
  <c r="CY476" i="8"/>
  <c r="DW476" i="8" s="1"/>
  <c r="CB452" i="8"/>
  <c r="CK452" i="8"/>
  <c r="CT452" i="8"/>
  <c r="CW452" i="8"/>
  <c r="CY452" i="8"/>
  <c r="DW452" i="8" s="1"/>
  <c r="CB457" i="8"/>
  <c r="CK457" i="8"/>
  <c r="CT457" i="8"/>
  <c r="CW457" i="8"/>
  <c r="CY457" i="8"/>
  <c r="DW457" i="8" s="1"/>
  <c r="CB450" i="8"/>
  <c r="CK450" i="8"/>
  <c r="CT450" i="8"/>
  <c r="CW450" i="8"/>
  <c r="CY450" i="8"/>
  <c r="DW450" i="8" s="1"/>
  <c r="CB470" i="8"/>
  <c r="CK470" i="8"/>
  <c r="CT470" i="8"/>
  <c r="CW470" i="8"/>
  <c r="CY470" i="8"/>
  <c r="DW470" i="8" s="1"/>
  <c r="CB504" i="8"/>
  <c r="CK504" i="8"/>
  <c r="CT504" i="8"/>
  <c r="CW504" i="8"/>
  <c r="CY504" i="8"/>
  <c r="DW504" i="8" s="1"/>
  <c r="CB454" i="8"/>
  <c r="CK454" i="8"/>
  <c r="CT454" i="8"/>
  <c r="CW454" i="8"/>
  <c r="CY454" i="8"/>
  <c r="DW454" i="8" s="1"/>
  <c r="CB458" i="8"/>
  <c r="CK458" i="8"/>
  <c r="CT458" i="8"/>
  <c r="CW458" i="8"/>
  <c r="CY458" i="8"/>
  <c r="DW458" i="8" s="1"/>
  <c r="CB465" i="8"/>
  <c r="CK465" i="8"/>
  <c r="CT465" i="8"/>
  <c r="CW465" i="8"/>
  <c r="CY465" i="8"/>
  <c r="DW465" i="8" s="1"/>
  <c r="CB505" i="8"/>
  <c r="CK505" i="8"/>
  <c r="CT505" i="8"/>
  <c r="CW505" i="8"/>
  <c r="CY505" i="8"/>
  <c r="DW505" i="8" s="1"/>
  <c r="CB455" i="8"/>
  <c r="CK455" i="8"/>
  <c r="CT455" i="8"/>
  <c r="CW455" i="8"/>
  <c r="CY455" i="8"/>
  <c r="DW455" i="8" s="1"/>
  <c r="CB480" i="8"/>
  <c r="CK480" i="8"/>
  <c r="CT480" i="8"/>
  <c r="CW480" i="8"/>
  <c r="CY480" i="8"/>
  <c r="DW480" i="8" s="1"/>
  <c r="CB481" i="8"/>
  <c r="CK481" i="8"/>
  <c r="CT481" i="8"/>
  <c r="CW481" i="8"/>
  <c r="CY481" i="8"/>
  <c r="DW481" i="8" s="1"/>
  <c r="CB501" i="8"/>
  <c r="CK501" i="8"/>
  <c r="CT501" i="8"/>
  <c r="CW501" i="8"/>
  <c r="CY501" i="8"/>
  <c r="DW501" i="8" s="1"/>
  <c r="CB483" i="8"/>
  <c r="CK483" i="8"/>
  <c r="CT483" i="8"/>
  <c r="CW483" i="8"/>
  <c r="CY483" i="8"/>
  <c r="DW483" i="8" s="1"/>
  <c r="CB484" i="8"/>
  <c r="CK484" i="8"/>
  <c r="CT484" i="8"/>
  <c r="CW484" i="8"/>
  <c r="CY484" i="8"/>
  <c r="DW484" i="8" s="1"/>
  <c r="CB485" i="8"/>
  <c r="CK485" i="8"/>
  <c r="CT485" i="8"/>
  <c r="CW485" i="8"/>
  <c r="CY485" i="8"/>
  <c r="DW485" i="8" s="1"/>
  <c r="CB488" i="8"/>
  <c r="CK488" i="8"/>
  <c r="CT488" i="8"/>
  <c r="CW488" i="8"/>
  <c r="CY488" i="8"/>
  <c r="DW488" i="8" s="1"/>
  <c r="CB490" i="8"/>
  <c r="CK490" i="8"/>
  <c r="CT490" i="8"/>
  <c r="CW490" i="8"/>
  <c r="CY490" i="8"/>
  <c r="DW490" i="8" s="1"/>
  <c r="CB491" i="8"/>
  <c r="CK491" i="8"/>
  <c r="CT491" i="8"/>
  <c r="CW491" i="8"/>
  <c r="CY491" i="8"/>
  <c r="DW491" i="8" s="1"/>
  <c r="CB492" i="8"/>
  <c r="CK492" i="8"/>
  <c r="CT492" i="8"/>
  <c r="CW492" i="8"/>
  <c r="CY492" i="8"/>
  <c r="DW492" i="8" s="1"/>
  <c r="CB495" i="8"/>
  <c r="CK495" i="8"/>
  <c r="CT495" i="8"/>
  <c r="CW495" i="8"/>
  <c r="CY495" i="8"/>
  <c r="DW495" i="8" s="1"/>
  <c r="CB498" i="8"/>
  <c r="CK498" i="8"/>
  <c r="CT498" i="8"/>
  <c r="CW498" i="8"/>
  <c r="CY498" i="8"/>
  <c r="DW498" i="8" s="1"/>
  <c r="CB502" i="8"/>
  <c r="CK502" i="8"/>
  <c r="CT502" i="8"/>
  <c r="CW502" i="8"/>
  <c r="CY502" i="8"/>
  <c r="DW502" i="8" s="1"/>
  <c r="CB507" i="8"/>
  <c r="CK507" i="8"/>
  <c r="CT507" i="8"/>
  <c r="CW507" i="8"/>
  <c r="CY507" i="8"/>
  <c r="DW507" i="8" s="1"/>
  <c r="CB508" i="8"/>
  <c r="CK508" i="8"/>
  <c r="CT508" i="8"/>
  <c r="CW508" i="8"/>
  <c r="CY508" i="8"/>
  <c r="DW508" i="8" s="1"/>
  <c r="CB463" i="8"/>
  <c r="CK463" i="8"/>
  <c r="CT463" i="8"/>
  <c r="CW463" i="8"/>
  <c r="CY463" i="8"/>
  <c r="DW463" i="8" s="1"/>
  <c r="CB448" i="8"/>
  <c r="CK448" i="8"/>
  <c r="CT448" i="8"/>
  <c r="CW448" i="8"/>
  <c r="CY448" i="8"/>
  <c r="DW448" i="8" s="1"/>
  <c r="CB449" i="8"/>
  <c r="CK449" i="8"/>
  <c r="CT449" i="8"/>
  <c r="CW449" i="8"/>
  <c r="CY449" i="8"/>
  <c r="DW449" i="8" s="1"/>
  <c r="CB456" i="8"/>
  <c r="CK456" i="8"/>
  <c r="CT456" i="8"/>
  <c r="CW456" i="8"/>
  <c r="CY456" i="8"/>
  <c r="DW456" i="8" s="1"/>
  <c r="CB466" i="8"/>
  <c r="CK466" i="8"/>
  <c r="CT466" i="8"/>
  <c r="CW466" i="8"/>
  <c r="CY466" i="8"/>
  <c r="DW466" i="8" s="1"/>
  <c r="CB629" i="8"/>
  <c r="CK629" i="8"/>
  <c r="CT629" i="8"/>
  <c r="CW629" i="8"/>
  <c r="CY629" i="8"/>
  <c r="DW629" i="8" s="1"/>
  <c r="CB472" i="8"/>
  <c r="CK472" i="8"/>
  <c r="CT472" i="8"/>
  <c r="CW472" i="8"/>
  <c r="CY472" i="8"/>
  <c r="DW472" i="8" s="1"/>
  <c r="CB473" i="8"/>
  <c r="CK473" i="8"/>
  <c r="CT473" i="8"/>
  <c r="CW473" i="8"/>
  <c r="CY473" i="8"/>
  <c r="DW473" i="8" s="1"/>
  <c r="CB475" i="8"/>
  <c r="CK475" i="8"/>
  <c r="CT475" i="8"/>
  <c r="CW475" i="8"/>
  <c r="CY475" i="8"/>
  <c r="DW475" i="8" s="1"/>
  <c r="CB522" i="8"/>
  <c r="CK522" i="8"/>
  <c r="CT522" i="8"/>
  <c r="CW522" i="8"/>
  <c r="CY522" i="8"/>
  <c r="DW522" i="8" s="1"/>
  <c r="CB479" i="8"/>
  <c r="CK479" i="8"/>
  <c r="CT479" i="8"/>
  <c r="CW479" i="8"/>
  <c r="CY479" i="8"/>
  <c r="DW479" i="8" s="1"/>
  <c r="CB482" i="8"/>
  <c r="CK482" i="8"/>
  <c r="CT482" i="8"/>
  <c r="CW482" i="8"/>
  <c r="CY482" i="8"/>
  <c r="DW482" i="8" s="1"/>
  <c r="CB486" i="8"/>
  <c r="CK486" i="8"/>
  <c r="CT486" i="8"/>
  <c r="CW486" i="8"/>
  <c r="CY486" i="8"/>
  <c r="DW486" i="8" s="1"/>
  <c r="CB497" i="8"/>
  <c r="CK497" i="8"/>
  <c r="CT497" i="8"/>
  <c r="CW497" i="8"/>
  <c r="CY497" i="8"/>
  <c r="DW497" i="8" s="1"/>
  <c r="CB500" i="8"/>
  <c r="CK500" i="8"/>
  <c r="CT500" i="8"/>
  <c r="CW500" i="8"/>
  <c r="CY500" i="8"/>
  <c r="DW500" i="8" s="1"/>
  <c r="CB545" i="8"/>
  <c r="CK545" i="8"/>
  <c r="CT545" i="8"/>
  <c r="CW545" i="8"/>
  <c r="DV545" i="8" s="1"/>
  <c r="CY545" i="8"/>
  <c r="DW545" i="8" s="1"/>
  <c r="CB471" i="8"/>
  <c r="CK471" i="8"/>
  <c r="CT471" i="8"/>
  <c r="CW471" i="8"/>
  <c r="CY471" i="8"/>
  <c r="DW471" i="8" s="1"/>
  <c r="AE447" i="8"/>
  <c r="AF447" i="8"/>
  <c r="CC447" i="8" s="1"/>
  <c r="AG447" i="8"/>
  <c r="CL447" i="8" s="1"/>
  <c r="AH447" i="8"/>
  <c r="CU447" i="8" s="1"/>
  <c r="AI447" i="8"/>
  <c r="DD447" i="8" s="1"/>
  <c r="AJ447" i="8"/>
  <c r="AK447" i="8"/>
  <c r="AL447" i="8"/>
  <c r="AM447" i="8"/>
  <c r="AN447" i="8"/>
  <c r="AO447" i="8"/>
  <c r="AP447" i="8"/>
  <c r="AQ447" i="8"/>
  <c r="AE461" i="8"/>
  <c r="AF461" i="8"/>
  <c r="CC461" i="8" s="1"/>
  <c r="AG461" i="8"/>
  <c r="CL461" i="8" s="1"/>
  <c r="AH461" i="8"/>
  <c r="CU461" i="8" s="1"/>
  <c r="AI461" i="8"/>
  <c r="DD461" i="8" s="1"/>
  <c r="AJ461" i="8"/>
  <c r="AK461" i="8"/>
  <c r="AL461" i="8"/>
  <c r="AM461" i="8"/>
  <c r="AN461" i="8"/>
  <c r="AO461" i="8"/>
  <c r="AP461" i="8"/>
  <c r="AQ461" i="8"/>
  <c r="AE489" i="8"/>
  <c r="AF489" i="8"/>
  <c r="CC489" i="8" s="1"/>
  <c r="AG489" i="8"/>
  <c r="CL489" i="8" s="1"/>
  <c r="AH489" i="8"/>
  <c r="AI489" i="8"/>
  <c r="DD489" i="8" s="1"/>
  <c r="AJ489" i="8"/>
  <c r="AK489" i="8"/>
  <c r="AL489" i="8"/>
  <c r="AM489" i="8"/>
  <c r="AN489" i="8"/>
  <c r="AO489" i="8"/>
  <c r="AP489" i="8"/>
  <c r="AQ489" i="8"/>
  <c r="AE462" i="8"/>
  <c r="AF462" i="8"/>
  <c r="CC462" i="8" s="1"/>
  <c r="AG462" i="8"/>
  <c r="CL462" i="8" s="1"/>
  <c r="AH462" i="8"/>
  <c r="CU462" i="8" s="1"/>
  <c r="AI462" i="8"/>
  <c r="DD462" i="8" s="1"/>
  <c r="AJ462" i="8"/>
  <c r="AK462" i="8"/>
  <c r="AL462" i="8"/>
  <c r="AM462" i="8"/>
  <c r="AN462" i="8"/>
  <c r="AO462" i="8"/>
  <c r="AP462" i="8"/>
  <c r="AQ462" i="8"/>
  <c r="AE445" i="8"/>
  <c r="AF445" i="8"/>
  <c r="AG445" i="8"/>
  <c r="CL445" i="8" s="1"/>
  <c r="AH445" i="8"/>
  <c r="CU445" i="8" s="1"/>
  <c r="AI445" i="8"/>
  <c r="DD445" i="8" s="1"/>
  <c r="AJ445" i="8"/>
  <c r="AK445" i="8"/>
  <c r="AL445" i="8"/>
  <c r="AM445" i="8"/>
  <c r="AN445" i="8"/>
  <c r="AO445" i="8"/>
  <c r="AP445" i="8"/>
  <c r="AQ445" i="8"/>
  <c r="AE499" i="8"/>
  <c r="AF499" i="8"/>
  <c r="AG499" i="8"/>
  <c r="CL499" i="8" s="1"/>
  <c r="AH499" i="8"/>
  <c r="CU499" i="8" s="1"/>
  <c r="AI499" i="8"/>
  <c r="DD499" i="8" s="1"/>
  <c r="AJ499" i="8"/>
  <c r="AK499" i="8"/>
  <c r="AL499" i="8"/>
  <c r="AM499" i="8"/>
  <c r="AN499" i="8"/>
  <c r="AO499" i="8"/>
  <c r="AP499" i="8"/>
  <c r="AQ499" i="8"/>
  <c r="AE451" i="8"/>
  <c r="AF451" i="8"/>
  <c r="CC451" i="8" s="1"/>
  <c r="AG451" i="8"/>
  <c r="CL451" i="8" s="1"/>
  <c r="AH451" i="8"/>
  <c r="AI451" i="8"/>
  <c r="DD451" i="8" s="1"/>
  <c r="AJ451" i="8"/>
  <c r="AK451" i="8"/>
  <c r="AL451" i="8"/>
  <c r="AM451" i="8"/>
  <c r="AN451" i="8"/>
  <c r="AO451" i="8"/>
  <c r="AP451" i="8"/>
  <c r="AQ451" i="8"/>
  <c r="AE493" i="8"/>
  <c r="AF493" i="8"/>
  <c r="CC493" i="8" s="1"/>
  <c r="AG493" i="8"/>
  <c r="CL493" i="8" s="1"/>
  <c r="AH493" i="8"/>
  <c r="CU493" i="8" s="1"/>
  <c r="AI493" i="8"/>
  <c r="DD493" i="8" s="1"/>
  <c r="AJ493" i="8"/>
  <c r="AK493" i="8"/>
  <c r="AL493" i="8"/>
  <c r="AM493" i="8"/>
  <c r="AN493" i="8"/>
  <c r="AO493" i="8"/>
  <c r="AP493" i="8"/>
  <c r="AQ493" i="8"/>
  <c r="AE478" i="8"/>
  <c r="AF478" i="8"/>
  <c r="CC478" i="8" s="1"/>
  <c r="AG478" i="8"/>
  <c r="CL478" i="8" s="1"/>
  <c r="AH478" i="8"/>
  <c r="CU478" i="8" s="1"/>
  <c r="AI478" i="8"/>
  <c r="DD478" i="8" s="1"/>
  <c r="AJ478" i="8"/>
  <c r="AK478" i="8"/>
  <c r="AL478" i="8"/>
  <c r="AM478" i="8"/>
  <c r="AN478" i="8"/>
  <c r="AO478" i="8"/>
  <c r="AP478" i="8"/>
  <c r="AQ478" i="8"/>
  <c r="AE460" i="8"/>
  <c r="AF460" i="8"/>
  <c r="CC460" i="8" s="1"/>
  <c r="AG460" i="8"/>
  <c r="CL460" i="8" s="1"/>
  <c r="AH460" i="8"/>
  <c r="CU460" i="8" s="1"/>
  <c r="AI460" i="8"/>
  <c r="DD460" i="8" s="1"/>
  <c r="AJ460" i="8"/>
  <c r="AK460" i="8"/>
  <c r="AL460" i="8"/>
  <c r="AM460" i="8"/>
  <c r="AN460" i="8"/>
  <c r="AO460" i="8"/>
  <c r="AP460" i="8"/>
  <c r="AQ460" i="8"/>
  <c r="AE510" i="8"/>
  <c r="AF510" i="8"/>
  <c r="CC510" i="8" s="1"/>
  <c r="AG510" i="8"/>
  <c r="AH510" i="8"/>
  <c r="CU510" i="8" s="1"/>
  <c r="AI510" i="8"/>
  <c r="DD510" i="8" s="1"/>
  <c r="AJ510" i="8"/>
  <c r="AK510" i="8"/>
  <c r="AL510" i="8"/>
  <c r="AM510" i="8"/>
  <c r="AN510" i="8"/>
  <c r="AO510" i="8"/>
  <c r="AP510" i="8"/>
  <c r="AQ510" i="8"/>
  <c r="AE477" i="8"/>
  <c r="AF477" i="8"/>
  <c r="CC477" i="8" s="1"/>
  <c r="AG477" i="8"/>
  <c r="CL477" i="8" s="1"/>
  <c r="AH477" i="8"/>
  <c r="CU477" i="8" s="1"/>
  <c r="AI477" i="8"/>
  <c r="DD477" i="8" s="1"/>
  <c r="AJ477" i="8"/>
  <c r="AK477" i="8"/>
  <c r="AL477" i="8"/>
  <c r="AM477" i="8"/>
  <c r="AN477" i="8"/>
  <c r="AO477" i="8"/>
  <c r="AP477" i="8"/>
  <c r="AQ477" i="8"/>
  <c r="AE487" i="8"/>
  <c r="AF487" i="8"/>
  <c r="CC487" i="8" s="1"/>
  <c r="AG487" i="8"/>
  <c r="CL487" i="8" s="1"/>
  <c r="AH487" i="8"/>
  <c r="CU487" i="8" s="1"/>
  <c r="AI487" i="8"/>
  <c r="DD487" i="8" s="1"/>
  <c r="AJ487" i="8"/>
  <c r="AK487" i="8"/>
  <c r="AL487" i="8"/>
  <c r="AM487" i="8"/>
  <c r="AN487" i="8"/>
  <c r="AO487" i="8"/>
  <c r="AP487" i="8"/>
  <c r="AQ487" i="8"/>
  <c r="AE503" i="8"/>
  <c r="AF503" i="8"/>
  <c r="CC503" i="8" s="1"/>
  <c r="AG503" i="8"/>
  <c r="CL503" i="8" s="1"/>
  <c r="AH503" i="8"/>
  <c r="CU503" i="8" s="1"/>
  <c r="AI503" i="8"/>
  <c r="DD503" i="8" s="1"/>
  <c r="AJ503" i="8"/>
  <c r="AK503" i="8"/>
  <c r="AL503" i="8"/>
  <c r="AM503" i="8"/>
  <c r="AN503" i="8"/>
  <c r="AO503" i="8"/>
  <c r="AP503" i="8"/>
  <c r="AQ503" i="8"/>
  <c r="AE496" i="8"/>
  <c r="AF496" i="8"/>
  <c r="CC496" i="8" s="1"/>
  <c r="AG496" i="8"/>
  <c r="CL496" i="8" s="1"/>
  <c r="AH496" i="8"/>
  <c r="CU496" i="8" s="1"/>
  <c r="AI496" i="8"/>
  <c r="DD496" i="8" s="1"/>
  <c r="AJ496" i="8"/>
  <c r="AK496" i="8"/>
  <c r="AL496" i="8"/>
  <c r="AM496" i="8"/>
  <c r="AN496" i="8"/>
  <c r="AO496" i="8"/>
  <c r="AP496" i="8"/>
  <c r="AQ496" i="8"/>
  <c r="AE509" i="8"/>
  <c r="AF509" i="8"/>
  <c r="CC509" i="8" s="1"/>
  <c r="AG509" i="8"/>
  <c r="CL509" i="8" s="1"/>
  <c r="AH509" i="8"/>
  <c r="CU509" i="8" s="1"/>
  <c r="AI509" i="8"/>
  <c r="DD509" i="8" s="1"/>
  <c r="AJ509" i="8"/>
  <c r="AK509" i="8"/>
  <c r="AL509" i="8"/>
  <c r="AM509" i="8"/>
  <c r="AN509" i="8"/>
  <c r="AO509" i="8"/>
  <c r="AP509" i="8"/>
  <c r="AQ509" i="8"/>
  <c r="AE506" i="8"/>
  <c r="AF506" i="8"/>
  <c r="CC506" i="8" s="1"/>
  <c r="AG506" i="8"/>
  <c r="AH506" i="8"/>
  <c r="CU506" i="8" s="1"/>
  <c r="AI506" i="8"/>
  <c r="DD506" i="8" s="1"/>
  <c r="AJ506" i="8"/>
  <c r="AK506" i="8"/>
  <c r="AL506" i="8"/>
  <c r="AM506" i="8"/>
  <c r="AN506" i="8"/>
  <c r="AO506" i="8"/>
  <c r="AP506" i="8"/>
  <c r="AQ506" i="8"/>
  <c r="AE474" i="8"/>
  <c r="AF474" i="8"/>
  <c r="AG474" i="8"/>
  <c r="CL474" i="8" s="1"/>
  <c r="AH474" i="8"/>
  <c r="CU474" i="8" s="1"/>
  <c r="AI474" i="8"/>
  <c r="DD474" i="8" s="1"/>
  <c r="AJ474" i="8"/>
  <c r="AK474" i="8"/>
  <c r="AL474" i="8"/>
  <c r="AM474" i="8"/>
  <c r="AN474" i="8"/>
  <c r="AO474" i="8"/>
  <c r="AP474" i="8"/>
  <c r="AQ474" i="8"/>
  <c r="AE464" i="8"/>
  <c r="AF464" i="8"/>
  <c r="CC464" i="8" s="1"/>
  <c r="AG464" i="8"/>
  <c r="CL464" i="8" s="1"/>
  <c r="AH464" i="8"/>
  <c r="CU464" i="8" s="1"/>
  <c r="AI464" i="8"/>
  <c r="DD464" i="8" s="1"/>
  <c r="AJ464" i="8"/>
  <c r="AK464" i="8"/>
  <c r="AL464" i="8"/>
  <c r="AM464" i="8"/>
  <c r="AN464" i="8"/>
  <c r="AO464" i="8"/>
  <c r="AP464" i="8"/>
  <c r="AQ464" i="8"/>
  <c r="AE459" i="8"/>
  <c r="AF459" i="8"/>
  <c r="CC459" i="8" s="1"/>
  <c r="AG459" i="8"/>
  <c r="CL459" i="8" s="1"/>
  <c r="CU459" i="8"/>
  <c r="DD459" i="8"/>
  <c r="AE453" i="8"/>
  <c r="AF453" i="8"/>
  <c r="CC453" i="8" s="1"/>
  <c r="AG453" i="8"/>
  <c r="AH453" i="8"/>
  <c r="CU453" i="8" s="1"/>
  <c r="AI453" i="8"/>
  <c r="DD453" i="8" s="1"/>
  <c r="AJ453" i="8"/>
  <c r="AK453" i="8"/>
  <c r="AL453" i="8"/>
  <c r="AM453" i="8"/>
  <c r="AN453" i="8"/>
  <c r="AO453" i="8"/>
  <c r="AP453" i="8"/>
  <c r="AQ453" i="8"/>
  <c r="AE467" i="8"/>
  <c r="AF467" i="8"/>
  <c r="CC467" i="8" s="1"/>
  <c r="AG467" i="8"/>
  <c r="CL467" i="8" s="1"/>
  <c r="AH467" i="8"/>
  <c r="CU467" i="8" s="1"/>
  <c r="AI467" i="8"/>
  <c r="DD467" i="8" s="1"/>
  <c r="AJ467" i="8"/>
  <c r="AK467" i="8"/>
  <c r="AL467" i="8"/>
  <c r="AM467" i="8"/>
  <c r="AN467" i="8"/>
  <c r="AO467" i="8"/>
  <c r="AP467" i="8"/>
  <c r="AQ467" i="8"/>
  <c r="AE468" i="8"/>
  <c r="AF468" i="8"/>
  <c r="CC468" i="8" s="1"/>
  <c r="AG468" i="8"/>
  <c r="CL468" i="8" s="1"/>
  <c r="AH468" i="8"/>
  <c r="CU468" i="8" s="1"/>
  <c r="AI468" i="8"/>
  <c r="DD468" i="8" s="1"/>
  <c r="AJ468" i="8"/>
  <c r="AK468" i="8"/>
  <c r="AL468" i="8"/>
  <c r="AM468" i="8"/>
  <c r="AN468" i="8"/>
  <c r="AO468" i="8"/>
  <c r="AP468" i="8"/>
  <c r="AQ468" i="8"/>
  <c r="AE494" i="8"/>
  <c r="AF494" i="8"/>
  <c r="CC494" i="8" s="1"/>
  <c r="AG494" i="8"/>
  <c r="CL494" i="8" s="1"/>
  <c r="AH494" i="8"/>
  <c r="CU494" i="8" s="1"/>
  <c r="AI494" i="8"/>
  <c r="DD494" i="8" s="1"/>
  <c r="AJ494" i="8"/>
  <c r="AK494" i="8"/>
  <c r="AL494" i="8"/>
  <c r="AM494" i="8"/>
  <c r="AN494" i="8"/>
  <c r="AO494" i="8"/>
  <c r="AP494" i="8"/>
  <c r="AQ494" i="8"/>
  <c r="AE446" i="8"/>
  <c r="AF446" i="8"/>
  <c r="CC446" i="8" s="1"/>
  <c r="AG446" i="8"/>
  <c r="CL446" i="8" s="1"/>
  <c r="AH446" i="8"/>
  <c r="CU446" i="8" s="1"/>
  <c r="AI446" i="8"/>
  <c r="DD446" i="8" s="1"/>
  <c r="AJ446" i="8"/>
  <c r="AK446" i="8"/>
  <c r="AL446" i="8"/>
  <c r="AM446" i="8"/>
  <c r="AN446" i="8"/>
  <c r="AO446" i="8"/>
  <c r="AP446" i="8"/>
  <c r="AQ446" i="8"/>
  <c r="AE469" i="8"/>
  <c r="AF469" i="8"/>
  <c r="AG469" i="8"/>
  <c r="CL469" i="8" s="1"/>
  <c r="AH469" i="8"/>
  <c r="CU469" i="8" s="1"/>
  <c r="AI469" i="8"/>
  <c r="DD469" i="8" s="1"/>
  <c r="AJ469" i="8"/>
  <c r="AK469" i="8"/>
  <c r="AL469" i="8"/>
  <c r="AM469" i="8"/>
  <c r="AN469" i="8"/>
  <c r="AO469" i="8"/>
  <c r="AP469" i="8"/>
  <c r="AQ469" i="8"/>
  <c r="AE476" i="8"/>
  <c r="AF476" i="8"/>
  <c r="CC476" i="8" s="1"/>
  <c r="AG476" i="8"/>
  <c r="CL476" i="8" s="1"/>
  <c r="AH476" i="8"/>
  <c r="CU476" i="8" s="1"/>
  <c r="AI476" i="8"/>
  <c r="DD476" i="8" s="1"/>
  <c r="AJ476" i="8"/>
  <c r="AK476" i="8"/>
  <c r="AL476" i="8"/>
  <c r="AM476" i="8"/>
  <c r="AN476" i="8"/>
  <c r="AO476" i="8"/>
  <c r="AP476" i="8"/>
  <c r="AQ476" i="8"/>
  <c r="AE452" i="8"/>
  <c r="AF452" i="8"/>
  <c r="CC452" i="8" s="1"/>
  <c r="AG452" i="8"/>
  <c r="CL452" i="8" s="1"/>
  <c r="AH452" i="8"/>
  <c r="CU452" i="8" s="1"/>
  <c r="AI452" i="8"/>
  <c r="DD452" i="8" s="1"/>
  <c r="AJ452" i="8"/>
  <c r="AK452" i="8"/>
  <c r="AL452" i="8"/>
  <c r="AM452" i="8"/>
  <c r="AN452" i="8"/>
  <c r="AO452" i="8"/>
  <c r="AP452" i="8"/>
  <c r="AQ452" i="8"/>
  <c r="AE457" i="8"/>
  <c r="AF457" i="8"/>
  <c r="CC457" i="8" s="1"/>
  <c r="AG457" i="8"/>
  <c r="CL457" i="8" s="1"/>
  <c r="AH457" i="8"/>
  <c r="CU457" i="8" s="1"/>
  <c r="AI457" i="8"/>
  <c r="DD457" i="8" s="1"/>
  <c r="AJ457" i="8"/>
  <c r="AK457" i="8"/>
  <c r="AL457" i="8"/>
  <c r="AM457" i="8"/>
  <c r="AN457" i="8"/>
  <c r="AO457" i="8"/>
  <c r="AP457" i="8"/>
  <c r="AQ457" i="8"/>
  <c r="AE450" i="8"/>
  <c r="AF450" i="8"/>
  <c r="CC450" i="8" s="1"/>
  <c r="AG450" i="8"/>
  <c r="CL450" i="8" s="1"/>
  <c r="AH450" i="8"/>
  <c r="CU450" i="8" s="1"/>
  <c r="AI450" i="8"/>
  <c r="DD450" i="8" s="1"/>
  <c r="AJ450" i="8"/>
  <c r="AK450" i="8"/>
  <c r="AL450" i="8"/>
  <c r="AM450" i="8"/>
  <c r="AN450" i="8"/>
  <c r="AO450" i="8"/>
  <c r="AP450" i="8"/>
  <c r="AQ450" i="8"/>
  <c r="AE470" i="8"/>
  <c r="AF470" i="8"/>
  <c r="CC470" i="8" s="1"/>
  <c r="AG470" i="8"/>
  <c r="AH470" i="8"/>
  <c r="CU470" i="8" s="1"/>
  <c r="AI470" i="8"/>
  <c r="DD470" i="8" s="1"/>
  <c r="AJ470" i="8"/>
  <c r="AK470" i="8"/>
  <c r="AL470" i="8"/>
  <c r="AM470" i="8"/>
  <c r="AN470" i="8"/>
  <c r="AO470" i="8"/>
  <c r="AP470" i="8"/>
  <c r="AQ470" i="8"/>
  <c r="AE504" i="8"/>
  <c r="AF504" i="8"/>
  <c r="CC504" i="8" s="1"/>
  <c r="AG504" i="8"/>
  <c r="CL504" i="8" s="1"/>
  <c r="AH504" i="8"/>
  <c r="CU504" i="8" s="1"/>
  <c r="AI504" i="8"/>
  <c r="DD504" i="8" s="1"/>
  <c r="AJ504" i="8"/>
  <c r="AK504" i="8"/>
  <c r="AL504" i="8"/>
  <c r="AM504" i="8"/>
  <c r="AN504" i="8"/>
  <c r="AO504" i="8"/>
  <c r="AP504" i="8"/>
  <c r="AQ504" i="8"/>
  <c r="AE454" i="8"/>
  <c r="AF454" i="8"/>
  <c r="CC454" i="8" s="1"/>
  <c r="AG454" i="8"/>
  <c r="CL454" i="8" s="1"/>
  <c r="AH454" i="8"/>
  <c r="CU454" i="8" s="1"/>
  <c r="AI454" i="8"/>
  <c r="DD454" i="8" s="1"/>
  <c r="AJ454" i="8"/>
  <c r="AK454" i="8"/>
  <c r="AL454" i="8"/>
  <c r="AM454" i="8"/>
  <c r="AN454" i="8"/>
  <c r="AO454" i="8"/>
  <c r="AP454" i="8"/>
  <c r="AQ454" i="8"/>
  <c r="AE458" i="8"/>
  <c r="AF458" i="8"/>
  <c r="AG458" i="8"/>
  <c r="CL458" i="8" s="1"/>
  <c r="AH458" i="8"/>
  <c r="CU458" i="8" s="1"/>
  <c r="AI458" i="8"/>
  <c r="DD458" i="8" s="1"/>
  <c r="AJ458" i="8"/>
  <c r="AK458" i="8"/>
  <c r="AL458" i="8"/>
  <c r="AM458" i="8"/>
  <c r="AN458" i="8"/>
  <c r="AO458" i="8"/>
  <c r="AP458" i="8"/>
  <c r="AQ458" i="8"/>
  <c r="AE465" i="8"/>
  <c r="AF465" i="8"/>
  <c r="CC465" i="8" s="1"/>
  <c r="AG465" i="8"/>
  <c r="CL465" i="8" s="1"/>
  <c r="AH465" i="8"/>
  <c r="CU465" i="8" s="1"/>
  <c r="AI465" i="8"/>
  <c r="DD465" i="8" s="1"/>
  <c r="AJ465" i="8"/>
  <c r="AK465" i="8"/>
  <c r="AL465" i="8"/>
  <c r="AM465" i="8"/>
  <c r="AN465" i="8"/>
  <c r="AO465" i="8"/>
  <c r="AP465" i="8"/>
  <c r="AQ465" i="8"/>
  <c r="AE505" i="8"/>
  <c r="AF505" i="8"/>
  <c r="AG505" i="8"/>
  <c r="CL505" i="8" s="1"/>
  <c r="AH505" i="8"/>
  <c r="CU505" i="8" s="1"/>
  <c r="AI505" i="8"/>
  <c r="DD505" i="8" s="1"/>
  <c r="AJ505" i="8"/>
  <c r="AK505" i="8"/>
  <c r="AL505" i="8"/>
  <c r="AM505" i="8"/>
  <c r="AN505" i="8"/>
  <c r="AO505" i="8"/>
  <c r="AP505" i="8"/>
  <c r="AQ505" i="8"/>
  <c r="AE455" i="8"/>
  <c r="AF455" i="8"/>
  <c r="CC455" i="8" s="1"/>
  <c r="AG455" i="8"/>
  <c r="AH455" i="8"/>
  <c r="CU455" i="8" s="1"/>
  <c r="AI455" i="8"/>
  <c r="DD455" i="8" s="1"/>
  <c r="AJ455" i="8"/>
  <c r="AK455" i="8"/>
  <c r="AL455" i="8"/>
  <c r="AM455" i="8"/>
  <c r="AN455" i="8"/>
  <c r="AO455" i="8"/>
  <c r="AP455" i="8"/>
  <c r="AQ455" i="8"/>
  <c r="AE480" i="8"/>
  <c r="AF480" i="8"/>
  <c r="CC480" i="8" s="1"/>
  <c r="AG480" i="8"/>
  <c r="CL480" i="8" s="1"/>
  <c r="AH480" i="8"/>
  <c r="CU480" i="8" s="1"/>
  <c r="AI480" i="8"/>
  <c r="DD480" i="8" s="1"/>
  <c r="AJ480" i="8"/>
  <c r="AK480" i="8"/>
  <c r="AL480" i="8"/>
  <c r="AM480" i="8"/>
  <c r="AN480" i="8"/>
  <c r="AO480" i="8"/>
  <c r="AP480" i="8"/>
  <c r="AQ480" i="8"/>
  <c r="AE481" i="8"/>
  <c r="AF481" i="8"/>
  <c r="CC481" i="8" s="1"/>
  <c r="AG481" i="8"/>
  <c r="CL481" i="8" s="1"/>
  <c r="AH481" i="8"/>
  <c r="CU481" i="8" s="1"/>
  <c r="AI481" i="8"/>
  <c r="DD481" i="8" s="1"/>
  <c r="AJ481" i="8"/>
  <c r="AK481" i="8"/>
  <c r="AL481" i="8"/>
  <c r="AM481" i="8"/>
  <c r="AN481" i="8"/>
  <c r="AO481" i="8"/>
  <c r="AP481" i="8"/>
  <c r="AQ481" i="8"/>
  <c r="AE501" i="8"/>
  <c r="AF501" i="8"/>
  <c r="CC501" i="8" s="1"/>
  <c r="AG501" i="8"/>
  <c r="CL501" i="8" s="1"/>
  <c r="AH501" i="8"/>
  <c r="CU501" i="8" s="1"/>
  <c r="AI501" i="8"/>
  <c r="DD501" i="8" s="1"/>
  <c r="AJ501" i="8"/>
  <c r="AK501" i="8"/>
  <c r="AL501" i="8"/>
  <c r="AM501" i="8"/>
  <c r="AN501" i="8"/>
  <c r="AO501" i="8"/>
  <c r="AP501" i="8"/>
  <c r="AQ501" i="8"/>
  <c r="AE483" i="8"/>
  <c r="AF483" i="8"/>
  <c r="CC483" i="8" s="1"/>
  <c r="AG483" i="8"/>
  <c r="CL483" i="8" s="1"/>
  <c r="AH483" i="8"/>
  <c r="CU483" i="8" s="1"/>
  <c r="AI483" i="8"/>
  <c r="DD483" i="8" s="1"/>
  <c r="AJ483" i="8"/>
  <c r="AK483" i="8"/>
  <c r="AL483" i="8"/>
  <c r="AM483" i="8"/>
  <c r="AN483" i="8"/>
  <c r="AO483" i="8"/>
  <c r="AP483" i="8"/>
  <c r="AQ483" i="8"/>
  <c r="AE484" i="8"/>
  <c r="AF484" i="8"/>
  <c r="CC484" i="8" s="1"/>
  <c r="AG484" i="8"/>
  <c r="CL484" i="8" s="1"/>
  <c r="AH484" i="8"/>
  <c r="CU484" i="8" s="1"/>
  <c r="AI484" i="8"/>
  <c r="DD484" i="8" s="1"/>
  <c r="AJ484" i="8"/>
  <c r="AK484" i="8"/>
  <c r="AL484" i="8"/>
  <c r="AM484" i="8"/>
  <c r="AN484" i="8"/>
  <c r="AO484" i="8"/>
  <c r="AP484" i="8"/>
  <c r="AQ484" i="8"/>
  <c r="AE485" i="8"/>
  <c r="AF485" i="8"/>
  <c r="AG485" i="8"/>
  <c r="CL485" i="8" s="1"/>
  <c r="AH485" i="8"/>
  <c r="CU485" i="8" s="1"/>
  <c r="AI485" i="8"/>
  <c r="DD485" i="8" s="1"/>
  <c r="AJ485" i="8"/>
  <c r="AK485" i="8"/>
  <c r="AL485" i="8"/>
  <c r="AM485" i="8"/>
  <c r="AN485" i="8"/>
  <c r="AO485" i="8"/>
  <c r="AP485" i="8"/>
  <c r="AQ485" i="8"/>
  <c r="AE488" i="8"/>
  <c r="AF488" i="8"/>
  <c r="CC488" i="8" s="1"/>
  <c r="AG488" i="8"/>
  <c r="CL488" i="8" s="1"/>
  <c r="AH488" i="8"/>
  <c r="CU488" i="8" s="1"/>
  <c r="AI488" i="8"/>
  <c r="DD488" i="8" s="1"/>
  <c r="AJ488" i="8"/>
  <c r="AK488" i="8"/>
  <c r="AL488" i="8"/>
  <c r="AM488" i="8"/>
  <c r="AN488" i="8"/>
  <c r="AO488" i="8"/>
  <c r="AP488" i="8"/>
  <c r="AQ488" i="8"/>
  <c r="AE490" i="8"/>
  <c r="AF490" i="8"/>
  <c r="CC490" i="8" s="1"/>
  <c r="AG490" i="8"/>
  <c r="AH490" i="8"/>
  <c r="CU490" i="8" s="1"/>
  <c r="AI490" i="8"/>
  <c r="DD490" i="8" s="1"/>
  <c r="AJ490" i="8"/>
  <c r="AK490" i="8"/>
  <c r="AL490" i="8"/>
  <c r="AM490" i="8"/>
  <c r="AN490" i="8"/>
  <c r="AO490" i="8"/>
  <c r="AP490" i="8"/>
  <c r="AQ490" i="8"/>
  <c r="AE491" i="8"/>
  <c r="AF491" i="8"/>
  <c r="AG491" i="8"/>
  <c r="CL491" i="8" s="1"/>
  <c r="AH491" i="8"/>
  <c r="CU491" i="8" s="1"/>
  <c r="AI491" i="8"/>
  <c r="DD491" i="8" s="1"/>
  <c r="AJ491" i="8"/>
  <c r="AK491" i="8"/>
  <c r="AL491" i="8"/>
  <c r="AM491" i="8"/>
  <c r="AN491" i="8"/>
  <c r="AO491" i="8"/>
  <c r="AP491" i="8"/>
  <c r="AQ491" i="8"/>
  <c r="AE492" i="8"/>
  <c r="AF492" i="8"/>
  <c r="AG492" i="8"/>
  <c r="CL492" i="8" s="1"/>
  <c r="AH492" i="8"/>
  <c r="CU492" i="8" s="1"/>
  <c r="AI492" i="8"/>
  <c r="DD492" i="8" s="1"/>
  <c r="AJ492" i="8"/>
  <c r="AK492" i="8"/>
  <c r="AL492" i="8"/>
  <c r="AM492" i="8"/>
  <c r="AN492" i="8"/>
  <c r="AO492" i="8"/>
  <c r="AP492" i="8"/>
  <c r="AQ492" i="8"/>
  <c r="AE495" i="8"/>
  <c r="AF495" i="8"/>
  <c r="CC495" i="8" s="1"/>
  <c r="AG495" i="8"/>
  <c r="AH495" i="8"/>
  <c r="CU495" i="8" s="1"/>
  <c r="AI495" i="8"/>
  <c r="DD495" i="8" s="1"/>
  <c r="AJ495" i="8"/>
  <c r="AK495" i="8"/>
  <c r="AL495" i="8"/>
  <c r="AM495" i="8"/>
  <c r="AN495" i="8"/>
  <c r="AO495" i="8"/>
  <c r="AP495" i="8"/>
  <c r="AQ495" i="8"/>
  <c r="AE498" i="8"/>
  <c r="AF498" i="8"/>
  <c r="CC498" i="8" s="1"/>
  <c r="AG498" i="8"/>
  <c r="AH498" i="8"/>
  <c r="CU498" i="8" s="1"/>
  <c r="AI498" i="8"/>
  <c r="DD498" i="8" s="1"/>
  <c r="AJ498" i="8"/>
  <c r="AK498" i="8"/>
  <c r="AL498" i="8"/>
  <c r="AM498" i="8"/>
  <c r="AN498" i="8"/>
  <c r="AO498" i="8"/>
  <c r="AP498" i="8"/>
  <c r="AQ498" i="8"/>
  <c r="AE502" i="8"/>
  <c r="AF502" i="8"/>
  <c r="CC502" i="8" s="1"/>
  <c r="AG502" i="8"/>
  <c r="CL502" i="8" s="1"/>
  <c r="AH502" i="8"/>
  <c r="CU502" i="8" s="1"/>
  <c r="AI502" i="8"/>
  <c r="DD502" i="8" s="1"/>
  <c r="AJ502" i="8"/>
  <c r="AK502" i="8"/>
  <c r="AL502" i="8"/>
  <c r="AM502" i="8"/>
  <c r="AN502" i="8"/>
  <c r="AO502" i="8"/>
  <c r="AP502" i="8"/>
  <c r="AQ502" i="8"/>
  <c r="AE507" i="8"/>
  <c r="AF507" i="8"/>
  <c r="CC507" i="8" s="1"/>
  <c r="AG507" i="8"/>
  <c r="AH507" i="8"/>
  <c r="CU507" i="8" s="1"/>
  <c r="AI507" i="8"/>
  <c r="DD507" i="8" s="1"/>
  <c r="AJ507" i="8"/>
  <c r="AK507" i="8"/>
  <c r="AL507" i="8"/>
  <c r="AM507" i="8"/>
  <c r="AN507" i="8"/>
  <c r="AO507" i="8"/>
  <c r="AP507" i="8"/>
  <c r="AQ507" i="8"/>
  <c r="AE508" i="8"/>
  <c r="AF508" i="8"/>
  <c r="CC508" i="8" s="1"/>
  <c r="AG508" i="8"/>
  <c r="CL508" i="8" s="1"/>
  <c r="AH508" i="8"/>
  <c r="CU508" i="8" s="1"/>
  <c r="AI508" i="8"/>
  <c r="DD508" i="8" s="1"/>
  <c r="AJ508" i="8"/>
  <c r="AK508" i="8"/>
  <c r="AL508" i="8"/>
  <c r="AM508" i="8"/>
  <c r="AN508" i="8"/>
  <c r="AO508" i="8"/>
  <c r="AP508" i="8"/>
  <c r="AQ508" i="8"/>
  <c r="AE463" i="8"/>
  <c r="AF463" i="8"/>
  <c r="CC463" i="8" s="1"/>
  <c r="AG463" i="8"/>
  <c r="CL463" i="8" s="1"/>
  <c r="AH463" i="8"/>
  <c r="CU463" i="8" s="1"/>
  <c r="AI463" i="8"/>
  <c r="DD463" i="8" s="1"/>
  <c r="AJ463" i="8"/>
  <c r="AK463" i="8"/>
  <c r="AL463" i="8"/>
  <c r="AM463" i="8"/>
  <c r="AN463" i="8"/>
  <c r="AO463" i="8"/>
  <c r="AP463" i="8"/>
  <c r="AQ463" i="8"/>
  <c r="AE448" i="8"/>
  <c r="AF448" i="8"/>
  <c r="CC448" i="8" s="1"/>
  <c r="AG448" i="8"/>
  <c r="CL448" i="8" s="1"/>
  <c r="AH448" i="8"/>
  <c r="CU448" i="8" s="1"/>
  <c r="AI448" i="8"/>
  <c r="DD448" i="8" s="1"/>
  <c r="AJ448" i="8"/>
  <c r="AK448" i="8"/>
  <c r="AL448" i="8"/>
  <c r="AM448" i="8"/>
  <c r="AN448" i="8"/>
  <c r="AO448" i="8"/>
  <c r="AP448" i="8"/>
  <c r="AQ448" i="8"/>
  <c r="AE449" i="8"/>
  <c r="AF449" i="8"/>
  <c r="CC449" i="8" s="1"/>
  <c r="AG449" i="8"/>
  <c r="AH449" i="8"/>
  <c r="CU449" i="8" s="1"/>
  <c r="AI449" i="8"/>
  <c r="DD449" i="8" s="1"/>
  <c r="AJ449" i="8"/>
  <c r="AK449" i="8"/>
  <c r="AL449" i="8"/>
  <c r="AM449" i="8"/>
  <c r="AN449" i="8"/>
  <c r="AO449" i="8"/>
  <c r="AP449" i="8"/>
  <c r="AQ449" i="8"/>
  <c r="AE456" i="8"/>
  <c r="AF456" i="8"/>
  <c r="AG456" i="8"/>
  <c r="CL456" i="8" s="1"/>
  <c r="AH456" i="8"/>
  <c r="CU456" i="8" s="1"/>
  <c r="AI456" i="8"/>
  <c r="DD456" i="8" s="1"/>
  <c r="AJ456" i="8"/>
  <c r="AK456" i="8"/>
  <c r="AL456" i="8"/>
  <c r="AM456" i="8"/>
  <c r="AN456" i="8"/>
  <c r="AO456" i="8"/>
  <c r="AP456" i="8"/>
  <c r="AQ456" i="8"/>
  <c r="AE466" i="8"/>
  <c r="AF466" i="8"/>
  <c r="CC466" i="8" s="1"/>
  <c r="AG466" i="8"/>
  <c r="AH466" i="8"/>
  <c r="CU466" i="8" s="1"/>
  <c r="AI466" i="8"/>
  <c r="DD466" i="8" s="1"/>
  <c r="AJ466" i="8"/>
  <c r="AK466" i="8"/>
  <c r="AL466" i="8"/>
  <c r="AM466" i="8"/>
  <c r="AN466" i="8"/>
  <c r="AO466" i="8"/>
  <c r="AP466" i="8"/>
  <c r="AQ466" i="8"/>
  <c r="CL629" i="8"/>
  <c r="AH629" i="8"/>
  <c r="AI629" i="8"/>
  <c r="AJ629" i="8"/>
  <c r="AK629" i="8"/>
  <c r="AL629" i="8"/>
  <c r="AM629" i="8"/>
  <c r="AN629" i="8"/>
  <c r="AO629" i="8"/>
  <c r="AP629" i="8"/>
  <c r="AQ629" i="8"/>
  <c r="AE472" i="8"/>
  <c r="AF472" i="8"/>
  <c r="CC472" i="8" s="1"/>
  <c r="AG472" i="8"/>
  <c r="CL472" i="8" s="1"/>
  <c r="AH472" i="8"/>
  <c r="CU472" i="8" s="1"/>
  <c r="AI472" i="8"/>
  <c r="DD472" i="8" s="1"/>
  <c r="AJ472" i="8"/>
  <c r="AK472" i="8"/>
  <c r="AL472" i="8"/>
  <c r="AM472" i="8"/>
  <c r="AN472" i="8"/>
  <c r="AO472" i="8"/>
  <c r="AP472" i="8"/>
  <c r="AQ472" i="8"/>
  <c r="AE473" i="8"/>
  <c r="AF473" i="8"/>
  <c r="AG473" i="8"/>
  <c r="CL473" i="8" s="1"/>
  <c r="AH473" i="8"/>
  <c r="CU473" i="8" s="1"/>
  <c r="AI473" i="8"/>
  <c r="DD473" i="8" s="1"/>
  <c r="AJ473" i="8"/>
  <c r="AK473" i="8"/>
  <c r="AL473" i="8"/>
  <c r="AM473" i="8"/>
  <c r="AN473" i="8"/>
  <c r="AO473" i="8"/>
  <c r="AP473" i="8"/>
  <c r="AQ473" i="8"/>
  <c r="AE475" i="8"/>
  <c r="AF475" i="8"/>
  <c r="CC475" i="8" s="1"/>
  <c r="AG475" i="8"/>
  <c r="CL475" i="8" s="1"/>
  <c r="AH475" i="8"/>
  <c r="CU475" i="8" s="1"/>
  <c r="AI475" i="8"/>
  <c r="DD475" i="8" s="1"/>
  <c r="AJ475" i="8"/>
  <c r="AK475" i="8"/>
  <c r="AL475" i="8"/>
  <c r="AM475" i="8"/>
  <c r="AN475" i="8"/>
  <c r="AO475" i="8"/>
  <c r="AP475" i="8"/>
  <c r="AQ475" i="8"/>
  <c r="AE522" i="8"/>
  <c r="AF522" i="8"/>
  <c r="AG522" i="8"/>
  <c r="CL522" i="8" s="1"/>
  <c r="AH522" i="8"/>
  <c r="CU522" i="8" s="1"/>
  <c r="AI522" i="8"/>
  <c r="DD522" i="8" s="1"/>
  <c r="AJ522" i="8"/>
  <c r="AK522" i="8"/>
  <c r="AL522" i="8"/>
  <c r="AM522" i="8"/>
  <c r="AN522" i="8"/>
  <c r="AO522" i="8"/>
  <c r="AP522" i="8"/>
  <c r="AQ522" i="8"/>
  <c r="AE479" i="8"/>
  <c r="AF479" i="8"/>
  <c r="CC479" i="8" s="1"/>
  <c r="AG479" i="8"/>
  <c r="AH479" i="8"/>
  <c r="CU479" i="8" s="1"/>
  <c r="AI479" i="8"/>
  <c r="DD479" i="8" s="1"/>
  <c r="AJ479" i="8"/>
  <c r="AK479" i="8"/>
  <c r="AL479" i="8"/>
  <c r="AM479" i="8"/>
  <c r="AN479" i="8"/>
  <c r="AO479" i="8"/>
  <c r="AP479" i="8"/>
  <c r="AQ479" i="8"/>
  <c r="AE482" i="8"/>
  <c r="AF482" i="8"/>
  <c r="AG482" i="8"/>
  <c r="CL482" i="8" s="1"/>
  <c r="AH482" i="8"/>
  <c r="CU482" i="8" s="1"/>
  <c r="AI482" i="8"/>
  <c r="DD482" i="8" s="1"/>
  <c r="AJ482" i="8"/>
  <c r="AK482" i="8"/>
  <c r="AL482" i="8"/>
  <c r="AM482" i="8"/>
  <c r="AN482" i="8"/>
  <c r="AO482" i="8"/>
  <c r="AP482" i="8"/>
  <c r="AQ482" i="8"/>
  <c r="AE486" i="8"/>
  <c r="AF486" i="8"/>
  <c r="CC486" i="8" s="1"/>
  <c r="AG486" i="8"/>
  <c r="CL486" i="8" s="1"/>
  <c r="AH486" i="8"/>
  <c r="CU486" i="8" s="1"/>
  <c r="AI486" i="8"/>
  <c r="DD486" i="8" s="1"/>
  <c r="AJ486" i="8"/>
  <c r="AK486" i="8"/>
  <c r="AL486" i="8"/>
  <c r="AM486" i="8"/>
  <c r="AN486" i="8"/>
  <c r="AO486" i="8"/>
  <c r="AP486" i="8"/>
  <c r="AQ486" i="8"/>
  <c r="AE497" i="8"/>
  <c r="AF497" i="8"/>
  <c r="CC497" i="8" s="1"/>
  <c r="AG497" i="8"/>
  <c r="CL497" i="8" s="1"/>
  <c r="AH497" i="8"/>
  <c r="CU497" i="8" s="1"/>
  <c r="AI497" i="8"/>
  <c r="DD497" i="8" s="1"/>
  <c r="AJ497" i="8"/>
  <c r="AK497" i="8"/>
  <c r="AL497" i="8"/>
  <c r="AM497" i="8"/>
  <c r="AN497" i="8"/>
  <c r="AO497" i="8"/>
  <c r="AP497" i="8"/>
  <c r="AQ497" i="8"/>
  <c r="AE500" i="8"/>
  <c r="AF500" i="8"/>
  <c r="CC500" i="8" s="1"/>
  <c r="AG500" i="8"/>
  <c r="CL500" i="8" s="1"/>
  <c r="AH500" i="8"/>
  <c r="CU500" i="8" s="1"/>
  <c r="AI500" i="8"/>
  <c r="DD500" i="8" s="1"/>
  <c r="AJ500" i="8"/>
  <c r="AK500" i="8"/>
  <c r="AL500" i="8"/>
  <c r="AM500" i="8"/>
  <c r="AN500" i="8"/>
  <c r="AO500" i="8"/>
  <c r="AP500" i="8"/>
  <c r="AQ500" i="8"/>
  <c r="AF545" i="8"/>
  <c r="AG545" i="8"/>
  <c r="CL545" i="8" s="1"/>
  <c r="AH545" i="8"/>
  <c r="CU545" i="8" s="1"/>
  <c r="AI545" i="8"/>
  <c r="DD545" i="8" s="1"/>
  <c r="AJ545" i="8"/>
  <c r="AK545" i="8"/>
  <c r="AL545" i="8"/>
  <c r="AM545" i="8"/>
  <c r="AN545" i="8"/>
  <c r="AO545" i="8"/>
  <c r="AP545" i="8"/>
  <c r="AQ545" i="8"/>
  <c r="AE471" i="8"/>
  <c r="AF471" i="8"/>
  <c r="CC471" i="8" s="1"/>
  <c r="AG471" i="8"/>
  <c r="AH471" i="8"/>
  <c r="CU471" i="8" s="1"/>
  <c r="AI471" i="8"/>
  <c r="DD471" i="8" s="1"/>
  <c r="AJ471" i="8"/>
  <c r="AK471" i="8"/>
  <c r="AL471" i="8"/>
  <c r="AM471" i="8"/>
  <c r="AN471" i="8"/>
  <c r="AO471" i="8"/>
  <c r="AP471" i="8"/>
  <c r="AQ471" i="8"/>
  <c r="L471" i="8"/>
  <c r="L545" i="8"/>
  <c r="L500" i="8"/>
  <c r="L497" i="8"/>
  <c r="L486" i="8"/>
  <c r="L482" i="8"/>
  <c r="L479" i="8"/>
  <c r="L522" i="8"/>
  <c r="L475" i="8"/>
  <c r="L473" i="8"/>
  <c r="L472" i="8"/>
  <c r="L629" i="8"/>
  <c r="L466" i="8"/>
  <c r="L456" i="8"/>
  <c r="L449" i="8"/>
  <c r="L448" i="8"/>
  <c r="L463" i="8"/>
  <c r="L508" i="8"/>
  <c r="L507" i="8"/>
  <c r="L502" i="8"/>
  <c r="L498" i="8"/>
  <c r="L495" i="8"/>
  <c r="L492" i="8"/>
  <c r="L491" i="8"/>
  <c r="L490" i="8"/>
  <c r="L488" i="8"/>
  <c r="L485" i="8"/>
  <c r="L484" i="8"/>
  <c r="L483" i="8"/>
  <c r="L501" i="8"/>
  <c r="L481" i="8"/>
  <c r="L480" i="8"/>
  <c r="L455" i="8"/>
  <c r="L505" i="8"/>
  <c r="L465" i="8"/>
  <c r="L458" i="8"/>
  <c r="L454" i="8"/>
  <c r="L504" i="8"/>
  <c r="L470" i="8"/>
  <c r="L450" i="8"/>
  <c r="L457" i="8"/>
  <c r="L452" i="8"/>
  <c r="L476" i="8"/>
  <c r="L469" i="8"/>
  <c r="L446" i="8"/>
  <c r="L494" i="8"/>
  <c r="L468" i="8"/>
  <c r="L467" i="8"/>
  <c r="L453" i="8"/>
  <c r="L459" i="8"/>
  <c r="L464" i="8"/>
  <c r="L474" i="8"/>
  <c r="L506" i="8"/>
  <c r="L509" i="8"/>
  <c r="L496" i="8"/>
  <c r="L503" i="8"/>
  <c r="L487" i="8"/>
  <c r="L477" i="8"/>
  <c r="L510" i="8"/>
  <c r="L460" i="8"/>
  <c r="L478" i="8"/>
  <c r="L493" i="8"/>
  <c r="L451" i="8"/>
  <c r="L499" i="8"/>
  <c r="L445" i="8"/>
  <c r="L462" i="8"/>
  <c r="L489" i="8"/>
  <c r="L461" i="8"/>
  <c r="L447" i="8"/>
  <c r="CB433" i="8"/>
  <c r="CK433" i="8"/>
  <c r="CT433" i="8"/>
  <c r="CW433" i="8"/>
  <c r="CY433" i="8"/>
  <c r="DW433" i="8" s="1"/>
  <c r="CB434" i="8"/>
  <c r="CK434" i="8"/>
  <c r="CT434" i="8"/>
  <c r="CW434" i="8"/>
  <c r="CY434" i="8"/>
  <c r="DW434" i="8" s="1"/>
  <c r="CB435" i="8"/>
  <c r="CK435" i="8"/>
  <c r="CT435" i="8"/>
  <c r="CW435" i="8"/>
  <c r="CY435" i="8"/>
  <c r="DW435" i="8" s="1"/>
  <c r="CB439" i="8"/>
  <c r="CK439" i="8"/>
  <c r="CT439" i="8"/>
  <c r="CW439" i="8"/>
  <c r="CY439" i="8"/>
  <c r="DW439" i="8" s="1"/>
  <c r="CB442" i="8"/>
  <c r="CK442" i="8"/>
  <c r="CT442" i="8"/>
  <c r="CW442" i="8"/>
  <c r="CY442" i="8"/>
  <c r="DW442" i="8" s="1"/>
  <c r="CB436" i="8"/>
  <c r="CK436" i="8"/>
  <c r="CT436" i="8"/>
  <c r="CW436" i="8"/>
  <c r="CY436" i="8"/>
  <c r="DW436" i="8" s="1"/>
  <c r="CB432" i="8"/>
  <c r="CK432" i="8"/>
  <c r="CT432" i="8"/>
  <c r="CW432" i="8"/>
  <c r="CY432" i="8"/>
  <c r="DW432" i="8" s="1"/>
  <c r="CB441" i="8"/>
  <c r="CK441" i="8"/>
  <c r="CT441" i="8"/>
  <c r="CW441" i="8"/>
  <c r="CY441" i="8"/>
  <c r="DW441" i="8" s="1"/>
  <c r="CB443" i="8"/>
  <c r="CK443" i="8"/>
  <c r="CT443" i="8"/>
  <c r="CW443" i="8"/>
  <c r="CY443" i="8"/>
  <c r="DW443" i="8" s="1"/>
  <c r="CB437" i="8"/>
  <c r="CK437" i="8"/>
  <c r="CT437" i="8"/>
  <c r="CW437" i="8"/>
  <c r="CY437" i="8"/>
  <c r="DW437" i="8" s="1"/>
  <c r="CB438" i="8"/>
  <c r="CK438" i="8"/>
  <c r="CT438" i="8"/>
  <c r="CW438" i="8"/>
  <c r="CY438" i="8"/>
  <c r="DW438" i="8" s="1"/>
  <c r="CB440" i="8"/>
  <c r="CK440" i="8"/>
  <c r="CT440" i="8"/>
  <c r="CW440" i="8"/>
  <c r="CY440" i="8"/>
  <c r="DW440" i="8" s="1"/>
  <c r="AE433" i="8"/>
  <c r="AF433" i="8"/>
  <c r="CC433" i="8" s="1"/>
  <c r="AG433" i="8"/>
  <c r="CL433" i="8" s="1"/>
  <c r="AH433" i="8"/>
  <c r="CU433" i="8" s="1"/>
  <c r="AI433" i="8"/>
  <c r="DD433" i="8" s="1"/>
  <c r="AJ433" i="8"/>
  <c r="AK433" i="8"/>
  <c r="AL433" i="8"/>
  <c r="AM433" i="8"/>
  <c r="AN433" i="8"/>
  <c r="AO433" i="8"/>
  <c r="AP433" i="8"/>
  <c r="AQ433" i="8"/>
  <c r="AE434" i="8"/>
  <c r="AF434" i="8"/>
  <c r="CC434" i="8" s="1"/>
  <c r="AG434" i="8"/>
  <c r="CL434" i="8" s="1"/>
  <c r="AH434" i="8"/>
  <c r="CU434" i="8" s="1"/>
  <c r="AI434" i="8"/>
  <c r="DD434" i="8" s="1"/>
  <c r="AJ434" i="8"/>
  <c r="AK434" i="8"/>
  <c r="AL434" i="8"/>
  <c r="AM434" i="8"/>
  <c r="AN434" i="8"/>
  <c r="AO434" i="8"/>
  <c r="AP434" i="8"/>
  <c r="AQ434" i="8"/>
  <c r="AE435" i="8"/>
  <c r="AF435" i="8"/>
  <c r="AG435" i="8"/>
  <c r="CL435" i="8" s="1"/>
  <c r="AH435" i="8"/>
  <c r="CU435" i="8" s="1"/>
  <c r="AI435" i="8"/>
  <c r="DD435" i="8" s="1"/>
  <c r="AJ435" i="8"/>
  <c r="AK435" i="8"/>
  <c r="AL435" i="8"/>
  <c r="AM435" i="8"/>
  <c r="AN435" i="8"/>
  <c r="AO435" i="8"/>
  <c r="AP435" i="8"/>
  <c r="AQ435" i="8"/>
  <c r="AE439" i="8"/>
  <c r="AF439" i="8"/>
  <c r="CC439" i="8" s="1"/>
  <c r="AG439" i="8"/>
  <c r="CL439" i="8" s="1"/>
  <c r="AH439" i="8"/>
  <c r="CU439" i="8" s="1"/>
  <c r="AI439" i="8"/>
  <c r="DD439" i="8" s="1"/>
  <c r="AJ439" i="8"/>
  <c r="AK439" i="8"/>
  <c r="AL439" i="8"/>
  <c r="AM439" i="8"/>
  <c r="AN439" i="8"/>
  <c r="AO439" i="8"/>
  <c r="AP439" i="8"/>
  <c r="AQ439" i="8"/>
  <c r="AE442" i="8"/>
  <c r="AF442" i="8"/>
  <c r="CC442" i="8" s="1"/>
  <c r="AG442" i="8"/>
  <c r="CL442" i="8" s="1"/>
  <c r="AH442" i="8"/>
  <c r="CU442" i="8" s="1"/>
  <c r="AI442" i="8"/>
  <c r="DD442" i="8" s="1"/>
  <c r="AJ442" i="8"/>
  <c r="AK442" i="8"/>
  <c r="AL442" i="8"/>
  <c r="AM442" i="8"/>
  <c r="AN442" i="8"/>
  <c r="AO442" i="8"/>
  <c r="AP442" i="8"/>
  <c r="AQ442" i="8"/>
  <c r="AE436" i="8"/>
  <c r="AF436" i="8"/>
  <c r="CC436" i="8" s="1"/>
  <c r="AG436" i="8"/>
  <c r="AH436" i="8"/>
  <c r="CU436" i="8" s="1"/>
  <c r="AI436" i="8"/>
  <c r="DD436" i="8" s="1"/>
  <c r="AJ436" i="8"/>
  <c r="AK436" i="8"/>
  <c r="AL436" i="8"/>
  <c r="AM436" i="8"/>
  <c r="AN436" i="8"/>
  <c r="AO436" i="8"/>
  <c r="AP436" i="8"/>
  <c r="AQ436" i="8"/>
  <c r="AE432" i="8"/>
  <c r="AF432" i="8"/>
  <c r="CC432" i="8" s="1"/>
  <c r="AG432" i="8"/>
  <c r="CL432" i="8" s="1"/>
  <c r="AH432" i="8"/>
  <c r="AI432" i="8"/>
  <c r="DD432" i="8" s="1"/>
  <c r="AJ432" i="8"/>
  <c r="AK432" i="8"/>
  <c r="AL432" i="8"/>
  <c r="AM432" i="8"/>
  <c r="AN432" i="8"/>
  <c r="AO432" i="8"/>
  <c r="AP432" i="8"/>
  <c r="AQ432" i="8"/>
  <c r="AE441" i="8"/>
  <c r="AF441" i="8"/>
  <c r="CC441" i="8" s="1"/>
  <c r="AG441" i="8"/>
  <c r="CL441" i="8" s="1"/>
  <c r="AH441" i="8"/>
  <c r="CU441" i="8" s="1"/>
  <c r="AI441" i="8"/>
  <c r="DD441" i="8" s="1"/>
  <c r="AJ441" i="8"/>
  <c r="AK441" i="8"/>
  <c r="AL441" i="8"/>
  <c r="AM441" i="8"/>
  <c r="AN441" i="8"/>
  <c r="AO441" i="8"/>
  <c r="AP441" i="8"/>
  <c r="AQ441" i="8"/>
  <c r="AE443" i="8"/>
  <c r="AF443" i="8"/>
  <c r="CC443" i="8" s="1"/>
  <c r="AG443" i="8"/>
  <c r="AH443" i="8"/>
  <c r="CU443" i="8" s="1"/>
  <c r="AI443" i="8"/>
  <c r="DD443" i="8" s="1"/>
  <c r="AJ443" i="8"/>
  <c r="AK443" i="8"/>
  <c r="AL443" i="8"/>
  <c r="AM443" i="8"/>
  <c r="AN443" i="8"/>
  <c r="AO443" i="8"/>
  <c r="AP443" i="8"/>
  <c r="AQ443" i="8"/>
  <c r="AE437" i="8"/>
  <c r="AF437" i="8"/>
  <c r="CC437" i="8" s="1"/>
  <c r="AG437" i="8"/>
  <c r="CL437" i="8" s="1"/>
  <c r="AH437" i="8"/>
  <c r="CU437" i="8" s="1"/>
  <c r="AI437" i="8"/>
  <c r="DD437" i="8" s="1"/>
  <c r="AJ437" i="8"/>
  <c r="AK437" i="8"/>
  <c r="AL437" i="8"/>
  <c r="AM437" i="8"/>
  <c r="AN437" i="8"/>
  <c r="AO437" i="8"/>
  <c r="AP437" i="8"/>
  <c r="AQ437" i="8"/>
  <c r="AE438" i="8"/>
  <c r="AF438" i="8"/>
  <c r="CC438" i="8" s="1"/>
  <c r="AG438" i="8"/>
  <c r="AH438" i="8"/>
  <c r="CU438" i="8" s="1"/>
  <c r="AI438" i="8"/>
  <c r="DD438" i="8" s="1"/>
  <c r="AJ438" i="8"/>
  <c r="AK438" i="8"/>
  <c r="AL438" i="8"/>
  <c r="AM438" i="8"/>
  <c r="AN438" i="8"/>
  <c r="AO438" i="8"/>
  <c r="AP438" i="8"/>
  <c r="AQ438" i="8"/>
  <c r="AE440" i="8"/>
  <c r="AF440" i="8"/>
  <c r="CC440" i="8" s="1"/>
  <c r="AG440" i="8"/>
  <c r="AH440" i="8"/>
  <c r="CU440" i="8" s="1"/>
  <c r="AI440" i="8"/>
  <c r="DD440" i="8" s="1"/>
  <c r="AJ440" i="8"/>
  <c r="AK440" i="8"/>
  <c r="AL440" i="8"/>
  <c r="AM440" i="8"/>
  <c r="AN440" i="8"/>
  <c r="AO440" i="8"/>
  <c r="AP440" i="8"/>
  <c r="AQ440" i="8"/>
  <c r="L440" i="8"/>
  <c r="L438" i="8"/>
  <c r="L437" i="8"/>
  <c r="L443" i="8"/>
  <c r="L441" i="8"/>
  <c r="L432" i="8"/>
  <c r="L436" i="8"/>
  <c r="L442" i="8"/>
  <c r="L439" i="8"/>
  <c r="L435" i="8"/>
  <c r="L434" i="8"/>
  <c r="L433" i="8"/>
  <c r="AR629" i="8" l="1"/>
  <c r="DD629" i="8"/>
  <c r="CU629" i="8"/>
  <c r="CU432" i="8"/>
  <c r="DA445" i="8"/>
  <c r="CZ445" i="8"/>
  <c r="CZ437" i="8"/>
  <c r="DA446" i="8"/>
  <c r="DA454" i="8"/>
  <c r="CI480" i="8"/>
  <c r="CH480" i="8"/>
  <c r="CI443" i="8"/>
  <c r="CH443" i="8"/>
  <c r="CI433" i="8"/>
  <c r="CH433" i="8"/>
  <c r="CI500" i="8"/>
  <c r="CH500" i="8"/>
  <c r="CI472" i="8"/>
  <c r="CH472" i="8"/>
  <c r="CI507" i="8"/>
  <c r="CH507" i="8"/>
  <c r="CI465" i="8"/>
  <c r="CH465" i="8"/>
  <c r="CI476" i="8"/>
  <c r="CH476" i="8"/>
  <c r="CI464" i="8"/>
  <c r="CH464" i="8"/>
  <c r="CI510" i="8"/>
  <c r="CH510" i="8"/>
  <c r="CI489" i="8"/>
  <c r="CH489" i="8"/>
  <c r="CI515" i="8"/>
  <c r="CH515" i="8"/>
  <c r="CI467" i="8"/>
  <c r="CH467" i="8"/>
  <c r="CI486" i="8"/>
  <c r="CH486" i="8"/>
  <c r="CI466" i="8"/>
  <c r="CH466" i="8"/>
  <c r="CI498" i="8"/>
  <c r="CH498" i="8"/>
  <c r="CI483" i="8"/>
  <c r="CH483" i="8"/>
  <c r="CI454" i="8"/>
  <c r="CH454" i="8"/>
  <c r="CI446" i="8"/>
  <c r="CH446" i="8"/>
  <c r="CI506" i="8"/>
  <c r="CH506" i="8"/>
  <c r="CI478" i="8"/>
  <c r="CH478" i="8"/>
  <c r="CI447" i="8"/>
  <c r="CH447" i="8"/>
  <c r="CI678" i="8"/>
  <c r="CH678" i="8"/>
  <c r="CI521" i="8"/>
  <c r="CH521" i="8"/>
  <c r="CI434" i="8"/>
  <c r="CH434" i="8"/>
  <c r="CI508" i="8"/>
  <c r="CH508" i="8"/>
  <c r="CI488" i="8"/>
  <c r="CH488" i="8"/>
  <c r="CI452" i="8"/>
  <c r="CH452" i="8"/>
  <c r="CI477" i="8"/>
  <c r="CH477" i="8"/>
  <c r="CI462" i="8"/>
  <c r="CH462" i="8"/>
  <c r="CI512" i="8"/>
  <c r="CH512" i="8"/>
  <c r="CI519" i="8"/>
  <c r="CH519" i="8"/>
  <c r="CI450" i="8"/>
  <c r="CH450" i="8"/>
  <c r="CI503" i="8"/>
  <c r="CH503" i="8"/>
  <c r="CI442" i="8"/>
  <c r="CH442" i="8"/>
  <c r="CI479" i="8"/>
  <c r="CH479" i="8"/>
  <c r="CI449" i="8"/>
  <c r="CH449" i="8"/>
  <c r="CI481" i="8"/>
  <c r="CH481" i="8"/>
  <c r="CI470" i="8"/>
  <c r="CH470" i="8"/>
  <c r="CI468" i="8"/>
  <c r="CH468" i="8"/>
  <c r="CI496" i="8"/>
  <c r="CH496" i="8"/>
  <c r="CI451" i="8"/>
  <c r="CH451" i="8"/>
  <c r="CI517" i="8"/>
  <c r="CH517" i="8"/>
  <c r="CI448" i="8"/>
  <c r="CH448" i="8"/>
  <c r="CI437" i="8"/>
  <c r="CH437" i="8"/>
  <c r="CI441" i="8"/>
  <c r="CH441" i="8"/>
  <c r="CI497" i="8"/>
  <c r="CH497" i="8"/>
  <c r="CI502" i="8"/>
  <c r="CH502" i="8"/>
  <c r="CI484" i="8"/>
  <c r="CH484" i="8"/>
  <c r="CI460" i="8"/>
  <c r="CH460" i="8"/>
  <c r="CI461" i="8"/>
  <c r="CH461" i="8"/>
  <c r="CI514" i="8"/>
  <c r="CH514" i="8"/>
  <c r="CI516" i="8"/>
  <c r="CH516" i="8"/>
  <c r="CI440" i="8"/>
  <c r="CH440" i="8"/>
  <c r="CI438" i="8"/>
  <c r="CH438" i="8"/>
  <c r="CI471" i="8"/>
  <c r="CH471" i="8"/>
  <c r="CI475" i="8"/>
  <c r="CH475" i="8"/>
  <c r="CI463" i="8"/>
  <c r="CH463" i="8"/>
  <c r="CI490" i="8"/>
  <c r="CH490" i="8"/>
  <c r="CI455" i="8"/>
  <c r="CH455" i="8"/>
  <c r="CI457" i="8"/>
  <c r="CH457" i="8"/>
  <c r="CI453" i="8"/>
  <c r="CH453" i="8"/>
  <c r="CI487" i="8"/>
  <c r="CH487" i="8"/>
  <c r="CI513" i="8"/>
  <c r="CH513" i="8"/>
  <c r="CI520" i="8"/>
  <c r="CH520" i="8"/>
  <c r="CI439" i="8"/>
  <c r="CH439" i="8"/>
  <c r="CI432" i="8"/>
  <c r="CH432" i="8"/>
  <c r="CI436" i="8"/>
  <c r="CH436" i="8"/>
  <c r="CI495" i="8"/>
  <c r="CH495" i="8"/>
  <c r="CI501" i="8"/>
  <c r="CH501" i="8"/>
  <c r="CI504" i="8"/>
  <c r="CH504" i="8"/>
  <c r="CI494" i="8"/>
  <c r="CH494" i="8"/>
  <c r="CI509" i="8"/>
  <c r="CH509" i="8"/>
  <c r="CI493" i="8"/>
  <c r="CH493" i="8"/>
  <c r="CI511" i="8"/>
  <c r="CH511" i="8"/>
  <c r="CH459" i="8"/>
  <c r="CQ191" i="8"/>
  <c r="DX191" i="8"/>
  <c r="CR182" i="8"/>
  <c r="CR193" i="8"/>
  <c r="CR189" i="8"/>
  <c r="DA506" i="8"/>
  <c r="CZ436" i="8"/>
  <c r="CZ521" i="8"/>
  <c r="CZ511" i="8"/>
  <c r="DA475" i="8"/>
  <c r="CZ512" i="8"/>
  <c r="CZ434" i="8"/>
  <c r="CZ678" i="8"/>
  <c r="AR518" i="8"/>
  <c r="DU518" i="8" s="1"/>
  <c r="DY518" i="8" s="1"/>
  <c r="DA514" i="8"/>
  <c r="DA516" i="8"/>
  <c r="DA517" i="8"/>
  <c r="CZ517" i="8"/>
  <c r="CZ519" i="8"/>
  <c r="CZ520" i="8"/>
  <c r="DA520" i="8"/>
  <c r="AR521" i="8"/>
  <c r="DU521" i="8" s="1"/>
  <c r="DY521" i="8" s="1"/>
  <c r="AR520" i="8"/>
  <c r="DU520" i="8" s="1"/>
  <c r="DY520" i="8" s="1"/>
  <c r="CZ516" i="8"/>
  <c r="CZ500" i="8"/>
  <c r="CZ507" i="8"/>
  <c r="CZ485" i="8"/>
  <c r="AR517" i="8"/>
  <c r="DU517" i="8" s="1"/>
  <c r="DY517" i="8" s="1"/>
  <c r="AR519" i="8"/>
  <c r="DU519" i="8" s="1"/>
  <c r="DY519" i="8" s="1"/>
  <c r="DA518" i="8"/>
  <c r="CZ518" i="8"/>
  <c r="CC518" i="8"/>
  <c r="DA473" i="8"/>
  <c r="DA508" i="8"/>
  <c r="DA488" i="8"/>
  <c r="DA477" i="8"/>
  <c r="DA462" i="8"/>
  <c r="AR516" i="8"/>
  <c r="DU516" i="8" s="1"/>
  <c r="DY516" i="8" s="1"/>
  <c r="DA519" i="8"/>
  <c r="DA521" i="8"/>
  <c r="DA450" i="8"/>
  <c r="DA467" i="8"/>
  <c r="DA499" i="8"/>
  <c r="CZ457" i="8"/>
  <c r="CZ453" i="8"/>
  <c r="CZ487" i="8"/>
  <c r="CZ522" i="8"/>
  <c r="CZ491" i="8"/>
  <c r="CZ480" i="8"/>
  <c r="DA479" i="8"/>
  <c r="DA496" i="8"/>
  <c r="AR515" i="8"/>
  <c r="DU515" i="8" s="1"/>
  <c r="DY515" i="8" s="1"/>
  <c r="AR514" i="8"/>
  <c r="DU514" i="8" s="1"/>
  <c r="DY514" i="8" s="1"/>
  <c r="CZ513" i="8"/>
  <c r="DA513" i="8"/>
  <c r="DA515" i="8"/>
  <c r="CZ515" i="8"/>
  <c r="AR512" i="8"/>
  <c r="DU512" i="8" s="1"/>
  <c r="DY512" i="8" s="1"/>
  <c r="AR511" i="8"/>
  <c r="DU511" i="8" s="1"/>
  <c r="DY511" i="8" s="1"/>
  <c r="AR513" i="8"/>
  <c r="DU513" i="8" s="1"/>
  <c r="DY513" i="8" s="1"/>
  <c r="AR678" i="8"/>
  <c r="DA678" i="8"/>
  <c r="CL515" i="8"/>
  <c r="CZ514" i="8"/>
  <c r="DA511" i="8"/>
  <c r="CZ442" i="8"/>
  <c r="DA512" i="8"/>
  <c r="CZ456" i="8"/>
  <c r="CZ495" i="8"/>
  <c r="CZ504" i="8"/>
  <c r="CZ509" i="8"/>
  <c r="CZ466" i="8"/>
  <c r="DA447" i="8"/>
  <c r="DA497" i="8"/>
  <c r="DA629" i="8"/>
  <c r="DA484" i="8"/>
  <c r="DA469" i="8"/>
  <c r="DA474" i="8"/>
  <c r="DA461" i="8"/>
  <c r="CZ438" i="8"/>
  <c r="CZ465" i="8"/>
  <c r="CZ440" i="8"/>
  <c r="CZ478" i="8"/>
  <c r="DA505" i="8"/>
  <c r="DA452" i="8"/>
  <c r="DA459" i="8"/>
  <c r="DA460" i="8"/>
  <c r="CZ471" i="8"/>
  <c r="CZ463" i="8"/>
  <c r="CZ455" i="8"/>
  <c r="AR508" i="8"/>
  <c r="DU508" i="8" s="1"/>
  <c r="DY508" i="8" s="1"/>
  <c r="AR495" i="8"/>
  <c r="DU495" i="8" s="1"/>
  <c r="DY495" i="8" s="1"/>
  <c r="AR482" i="8"/>
  <c r="DU482" i="8" s="1"/>
  <c r="DY482" i="8" s="1"/>
  <c r="AR477" i="8"/>
  <c r="DU477" i="8" s="1"/>
  <c r="DY477" i="8" s="1"/>
  <c r="CC482" i="8"/>
  <c r="CZ545" i="8"/>
  <c r="CZ446" i="8"/>
  <c r="DA478" i="8"/>
  <c r="AR504" i="8"/>
  <c r="DU504" i="8" s="1"/>
  <c r="DY504" i="8" s="1"/>
  <c r="CZ447" i="8"/>
  <c r="DA502" i="8"/>
  <c r="DA448" i="8"/>
  <c r="CZ448" i="8"/>
  <c r="CC456" i="8"/>
  <c r="AR456" i="8"/>
  <c r="DU456" i="8" s="1"/>
  <c r="DY456" i="8" s="1"/>
  <c r="AR490" i="8"/>
  <c r="DU490" i="8" s="1"/>
  <c r="DY490" i="8" s="1"/>
  <c r="CL490" i="8"/>
  <c r="AR484" i="8"/>
  <c r="DU484" i="8" s="1"/>
  <c r="DY484" i="8" s="1"/>
  <c r="CZ501" i="8"/>
  <c r="AR455" i="8"/>
  <c r="DU455" i="8" s="1"/>
  <c r="DY455" i="8" s="1"/>
  <c r="CL455" i="8"/>
  <c r="CZ492" i="8"/>
  <c r="CZ490" i="8"/>
  <c r="CZ484" i="8"/>
  <c r="DA501" i="8"/>
  <c r="DA486" i="8"/>
  <c r="CZ486" i="8"/>
  <c r="AR507" i="8"/>
  <c r="DU507" i="8" s="1"/>
  <c r="DY507" i="8" s="1"/>
  <c r="CL507" i="8"/>
  <c r="AR501" i="8"/>
  <c r="DU501" i="8" s="1"/>
  <c r="DY501" i="8" s="1"/>
  <c r="CL495" i="8"/>
  <c r="DA503" i="8"/>
  <c r="CZ503" i="8"/>
  <c r="CZ493" i="8"/>
  <c r="CZ499" i="8"/>
  <c r="AR522" i="8"/>
  <c r="DU522" i="8" s="1"/>
  <c r="DY522" i="8" s="1"/>
  <c r="AR466" i="8"/>
  <c r="DU466" i="8" s="1"/>
  <c r="DY466" i="8" s="1"/>
  <c r="CL466" i="8"/>
  <c r="CZ483" i="8"/>
  <c r="DA483" i="8"/>
  <c r="AR509" i="8"/>
  <c r="DU509" i="8" s="1"/>
  <c r="DY509" i="8" s="1"/>
  <c r="AR445" i="8"/>
  <c r="DU445" i="8" s="1"/>
  <c r="CC445" i="8"/>
  <c r="AR489" i="8"/>
  <c r="DU489" i="8" s="1"/>
  <c r="DY489" i="8" s="1"/>
  <c r="CU489" i="8"/>
  <c r="DA482" i="8"/>
  <c r="CZ508" i="8"/>
  <c r="AR510" i="8"/>
  <c r="DU510" i="8" s="1"/>
  <c r="DY510" i="8" s="1"/>
  <c r="CL510" i="8"/>
  <c r="AR493" i="8"/>
  <c r="DU493" i="8" s="1"/>
  <c r="DY493" i="8" s="1"/>
  <c r="AR462" i="8"/>
  <c r="DU462" i="8" s="1"/>
  <c r="DY462" i="8" s="1"/>
  <c r="CZ482" i="8"/>
  <c r="CC522" i="8"/>
  <c r="DA494" i="8"/>
  <c r="CZ494" i="8"/>
  <c r="CC545" i="8"/>
  <c r="AR545" i="8"/>
  <c r="DU545" i="8" s="1"/>
  <c r="DY545" i="8" s="1"/>
  <c r="AR473" i="8"/>
  <c r="DU473" i="8" s="1"/>
  <c r="DY473" i="8" s="1"/>
  <c r="AR506" i="8"/>
  <c r="DU506" i="8" s="1"/>
  <c r="DY506" i="8" s="1"/>
  <c r="CL506" i="8"/>
  <c r="AR503" i="8"/>
  <c r="DU503" i="8" s="1"/>
  <c r="DY503" i="8" s="1"/>
  <c r="CZ497" i="8"/>
  <c r="CZ454" i="8"/>
  <c r="CC505" i="8"/>
  <c r="AR505" i="8"/>
  <c r="DU505" i="8" s="1"/>
  <c r="CZ458" i="8"/>
  <c r="DA458" i="8"/>
  <c r="AR471" i="8"/>
  <c r="DU471" i="8" s="1"/>
  <c r="DY471" i="8" s="1"/>
  <c r="AR470" i="8"/>
  <c r="DU470" i="8" s="1"/>
  <c r="DY470" i="8" s="1"/>
  <c r="CL470" i="8"/>
  <c r="AR494" i="8"/>
  <c r="DU494" i="8" s="1"/>
  <c r="DY494" i="8" s="1"/>
  <c r="AR468" i="8"/>
  <c r="DU468" i="8" s="1"/>
  <c r="DY468" i="8" s="1"/>
  <c r="AR459" i="8"/>
  <c r="DU459" i="8" s="1"/>
  <c r="DY459" i="8" s="1"/>
  <c r="DA498" i="8"/>
  <c r="CZ498" i="8"/>
  <c r="CZ506" i="8"/>
  <c r="AR479" i="8"/>
  <c r="DU479" i="8" s="1"/>
  <c r="DY479" i="8" s="1"/>
  <c r="AR448" i="8"/>
  <c r="DU448" i="8" s="1"/>
  <c r="DY448" i="8" s="1"/>
  <c r="AR488" i="8"/>
  <c r="DU488" i="8" s="1"/>
  <c r="DY488" i="8" s="1"/>
  <c r="AR458" i="8"/>
  <c r="DU458" i="8" s="1"/>
  <c r="DY458" i="8" s="1"/>
  <c r="AR446" i="8"/>
  <c r="DU446" i="8" s="1"/>
  <c r="DY446" i="8" s="1"/>
  <c r="CL479" i="8"/>
  <c r="CZ473" i="8"/>
  <c r="DA449" i="8"/>
  <c r="DA470" i="8"/>
  <c r="AR497" i="8"/>
  <c r="DU497" i="8" s="1"/>
  <c r="DY497" i="8" s="1"/>
  <c r="AR498" i="8"/>
  <c r="DU498" i="8" s="1"/>
  <c r="DY498" i="8" s="1"/>
  <c r="AR485" i="8"/>
  <c r="DU485" i="8" s="1"/>
  <c r="DY485" i="8" s="1"/>
  <c r="AR469" i="8"/>
  <c r="DU469" i="8" s="1"/>
  <c r="DY469" i="8" s="1"/>
  <c r="AR453" i="8"/>
  <c r="DU453" i="8" s="1"/>
  <c r="DY453" i="8" s="1"/>
  <c r="AR496" i="8"/>
  <c r="DU496" i="8" s="1"/>
  <c r="DY496" i="8" s="1"/>
  <c r="AR478" i="8"/>
  <c r="DU478" i="8" s="1"/>
  <c r="DY478" i="8" s="1"/>
  <c r="AR499" i="8"/>
  <c r="DU499" i="8" s="1"/>
  <c r="DY499" i="8" s="1"/>
  <c r="CC473" i="8"/>
  <c r="CZ449" i="8"/>
  <c r="CZ502" i="8"/>
  <c r="DA481" i="8"/>
  <c r="CZ470" i="8"/>
  <c r="DA468" i="8"/>
  <c r="AR475" i="8"/>
  <c r="DU475" i="8" s="1"/>
  <c r="DY475" i="8" s="1"/>
  <c r="AR449" i="8"/>
  <c r="DU449" i="8" s="1"/>
  <c r="DY449" i="8" s="1"/>
  <c r="AR491" i="8"/>
  <c r="DU491" i="8" s="1"/>
  <c r="DY491" i="8" s="1"/>
  <c r="AR483" i="8"/>
  <c r="DU483" i="8" s="1"/>
  <c r="DY483" i="8" s="1"/>
  <c r="AR465" i="8"/>
  <c r="DU465" i="8" s="1"/>
  <c r="DY465" i="8" s="1"/>
  <c r="AR476" i="8"/>
  <c r="DU476" i="8" s="1"/>
  <c r="DY476" i="8" s="1"/>
  <c r="AR474" i="8"/>
  <c r="DU474" i="8" s="1"/>
  <c r="DY474" i="8" s="1"/>
  <c r="AR451" i="8"/>
  <c r="DU451" i="8" s="1"/>
  <c r="DY451" i="8" s="1"/>
  <c r="AR447" i="8"/>
  <c r="DU447" i="8" s="1"/>
  <c r="DY447" i="8" s="1"/>
  <c r="CL471" i="8"/>
  <c r="CL498" i="8"/>
  <c r="CC491" i="8"/>
  <c r="CC485" i="8"/>
  <c r="CZ481" i="8"/>
  <c r="CC458" i="8"/>
  <c r="CZ468" i="8"/>
  <c r="CZ474" i="8"/>
  <c r="CC474" i="8"/>
  <c r="CZ496" i="8"/>
  <c r="CZ461" i="8"/>
  <c r="AR480" i="8"/>
  <c r="DU480" i="8" s="1"/>
  <c r="DY480" i="8" s="1"/>
  <c r="AR452" i="8"/>
  <c r="DU452" i="8" s="1"/>
  <c r="DY452" i="8" s="1"/>
  <c r="CZ479" i="8"/>
  <c r="CC469" i="8"/>
  <c r="CZ460" i="8"/>
  <c r="CC499" i="8"/>
  <c r="AR500" i="8"/>
  <c r="DU500" i="8" s="1"/>
  <c r="DY500" i="8" s="1"/>
  <c r="AR463" i="8"/>
  <c r="DU463" i="8" s="1"/>
  <c r="DY463" i="8" s="1"/>
  <c r="AR457" i="8"/>
  <c r="DU457" i="8" s="1"/>
  <c r="DY457" i="8" s="1"/>
  <c r="AR464" i="8"/>
  <c r="DU464" i="8" s="1"/>
  <c r="DY464" i="8" s="1"/>
  <c r="AR487" i="8"/>
  <c r="DU487" i="8" s="1"/>
  <c r="DY487" i="8" s="1"/>
  <c r="AR460" i="8"/>
  <c r="DU460" i="8" s="1"/>
  <c r="DY460" i="8" s="1"/>
  <c r="CZ629" i="8"/>
  <c r="CC629" i="8"/>
  <c r="DA456" i="8"/>
  <c r="CZ488" i="8"/>
  <c r="CZ505" i="8"/>
  <c r="DA504" i="8"/>
  <c r="CZ450" i="8"/>
  <c r="CZ469" i="8"/>
  <c r="CZ467" i="8"/>
  <c r="DA509" i="8"/>
  <c r="AR486" i="8"/>
  <c r="DU486" i="8" s="1"/>
  <c r="DY486" i="8" s="1"/>
  <c r="AR472" i="8"/>
  <c r="DU472" i="8" s="1"/>
  <c r="DY472" i="8" s="1"/>
  <c r="AR502" i="8"/>
  <c r="DU502" i="8" s="1"/>
  <c r="DY502" i="8" s="1"/>
  <c r="AR492" i="8"/>
  <c r="DU492" i="8" s="1"/>
  <c r="DY492" i="8" s="1"/>
  <c r="AR481" i="8"/>
  <c r="DU481" i="8" s="1"/>
  <c r="DY481" i="8" s="1"/>
  <c r="AR454" i="8"/>
  <c r="DU454" i="8" s="1"/>
  <c r="DY454" i="8" s="1"/>
  <c r="AR450" i="8"/>
  <c r="DU450" i="8" s="1"/>
  <c r="DY450" i="8" s="1"/>
  <c r="AR467" i="8"/>
  <c r="DU467" i="8" s="1"/>
  <c r="DY467" i="8" s="1"/>
  <c r="AR461" i="8"/>
  <c r="DU461" i="8" s="1"/>
  <c r="DY461" i="8" s="1"/>
  <c r="DA471" i="8"/>
  <c r="CL449" i="8"/>
  <c r="DA492" i="8"/>
  <c r="CC492" i="8"/>
  <c r="CL453" i="8"/>
  <c r="CI459" i="8"/>
  <c r="DA493" i="8"/>
  <c r="CU451" i="8"/>
  <c r="DA500" i="8"/>
  <c r="DA545" i="8"/>
  <c r="CZ472" i="8"/>
  <c r="DA472" i="8"/>
  <c r="DA463" i="8"/>
  <c r="DA495" i="8"/>
  <c r="DA522" i="8"/>
  <c r="DA466" i="8"/>
  <c r="CZ475" i="8"/>
  <c r="DA507" i="8"/>
  <c r="DA485" i="8"/>
  <c r="DA465" i="8"/>
  <c r="DA476" i="8"/>
  <c r="DA464" i="8"/>
  <c r="DA510" i="8"/>
  <c r="CZ476" i="8"/>
  <c r="CZ464" i="8"/>
  <c r="CZ510" i="8"/>
  <c r="DA490" i="8"/>
  <c r="DA455" i="8"/>
  <c r="DA457" i="8"/>
  <c r="CZ452" i="8"/>
  <c r="DA453" i="8"/>
  <c r="CZ459" i="8"/>
  <c r="DA487" i="8"/>
  <c r="CZ477" i="8"/>
  <c r="CZ462" i="8"/>
  <c r="DA491" i="8"/>
  <c r="DA480" i="8"/>
  <c r="CZ441" i="8"/>
  <c r="AR438" i="8"/>
  <c r="DU438" i="8" s="1"/>
  <c r="DY438" i="8" s="1"/>
  <c r="DA435" i="8"/>
  <c r="CZ435" i="8"/>
  <c r="CZ439" i="8"/>
  <c r="DA439" i="8"/>
  <c r="CZ443" i="8"/>
  <c r="DA443" i="8"/>
  <c r="CZ433" i="8"/>
  <c r="DA433" i="8"/>
  <c r="CL438" i="8"/>
  <c r="AR436" i="8"/>
  <c r="DU436" i="8" s="1"/>
  <c r="DY436" i="8" s="1"/>
  <c r="AR435" i="8"/>
  <c r="DU435" i="8" s="1"/>
  <c r="DY435" i="8" s="1"/>
  <c r="AR443" i="8"/>
  <c r="DU443" i="8" s="1"/>
  <c r="DY443" i="8" s="1"/>
  <c r="DA432" i="8"/>
  <c r="AR439" i="8"/>
  <c r="DU439" i="8" s="1"/>
  <c r="DY439" i="8" s="1"/>
  <c r="AR440" i="8"/>
  <c r="DU440" i="8" s="1"/>
  <c r="DY440" i="8" s="1"/>
  <c r="CZ432" i="8"/>
  <c r="AR437" i="8"/>
  <c r="DU437" i="8" s="1"/>
  <c r="DY437" i="8" s="1"/>
  <c r="AR432" i="8"/>
  <c r="DU432" i="8" s="1"/>
  <c r="DY432" i="8" s="1"/>
  <c r="AR434" i="8"/>
  <c r="DU434" i="8" s="1"/>
  <c r="DY434" i="8" s="1"/>
  <c r="DA440" i="8"/>
  <c r="CL440" i="8"/>
  <c r="DA437" i="8"/>
  <c r="CL436" i="8"/>
  <c r="DA434" i="8"/>
  <c r="DA438" i="8"/>
  <c r="AR442" i="8"/>
  <c r="DU442" i="8" s="1"/>
  <c r="DY442" i="8" s="1"/>
  <c r="AR433" i="8"/>
  <c r="DU433" i="8" s="1"/>
  <c r="DY433" i="8" s="1"/>
  <c r="CL443" i="8"/>
  <c r="CC435" i="8"/>
  <c r="AR441" i="8"/>
  <c r="DU441" i="8" s="1"/>
  <c r="DY441" i="8" s="1"/>
  <c r="DA436" i="8"/>
  <c r="DA442" i="8"/>
  <c r="DA441" i="8"/>
  <c r="DU629" i="8" l="1"/>
  <c r="DY629" i="8" s="1"/>
  <c r="DY445" i="8"/>
  <c r="DU678" i="8"/>
  <c r="CI474" i="8"/>
  <c r="CH474" i="8"/>
  <c r="CI522" i="8"/>
  <c r="CH522" i="8"/>
  <c r="CI482" i="8"/>
  <c r="CH482" i="8"/>
  <c r="CI518" i="8"/>
  <c r="CH518" i="8"/>
  <c r="CI499" i="8"/>
  <c r="CH499" i="8"/>
  <c r="CI456" i="8"/>
  <c r="CH456" i="8"/>
  <c r="CI492" i="8"/>
  <c r="CH492" i="8"/>
  <c r="CI445" i="8"/>
  <c r="CH445" i="8"/>
  <c r="CI629" i="8"/>
  <c r="CN629" i="8" s="1"/>
  <c r="DV629" i="8" s="1"/>
  <c r="CH629" i="8"/>
  <c r="CI473" i="8"/>
  <c r="CH473" i="8"/>
  <c r="CI435" i="8"/>
  <c r="CH435" i="8"/>
  <c r="CI458" i="8"/>
  <c r="CH458" i="8"/>
  <c r="CI469" i="8"/>
  <c r="CH469" i="8"/>
  <c r="CI485" i="8"/>
  <c r="CH485" i="8"/>
  <c r="DY505" i="8"/>
  <c r="CI505" i="8"/>
  <c r="CH505" i="8"/>
  <c r="CH545" i="8"/>
  <c r="CI491" i="8"/>
  <c r="CH491" i="8"/>
  <c r="CN494" i="8"/>
  <c r="CN440" i="8"/>
  <c r="CN442" i="8"/>
  <c r="DV442" i="8" s="1"/>
  <c r="CN432" i="8"/>
  <c r="CN471" i="8"/>
  <c r="CN455" i="8"/>
  <c r="CN453" i="8"/>
  <c r="CR191" i="8"/>
  <c r="CN451" i="8"/>
  <c r="CN503" i="8"/>
  <c r="CN457" i="8"/>
  <c r="CN467" i="8"/>
  <c r="CN437" i="8"/>
  <c r="CN463" i="8"/>
  <c r="CN477" i="8"/>
  <c r="CN678" i="8"/>
  <c r="CN450" i="8"/>
  <c r="CN443" i="8"/>
  <c r="CN510" i="8"/>
  <c r="CN504" i="8"/>
  <c r="CN461" i="8"/>
  <c r="CN490" i="8"/>
  <c r="CN511" i="8"/>
  <c r="CN480" i="8"/>
  <c r="CN521" i="8"/>
  <c r="CN472" i="8"/>
  <c r="DV472" i="8" s="1"/>
  <c r="CN438" i="8"/>
  <c r="CN498" i="8"/>
  <c r="CN501" i="8"/>
  <c r="DV501" i="8" s="1"/>
  <c r="CN512" i="8"/>
  <c r="CN470" i="8"/>
  <c r="CN464" i="8"/>
  <c r="CN475" i="8"/>
  <c r="DV475" i="8" s="1"/>
  <c r="CN509" i="8"/>
  <c r="CN462" i="8"/>
  <c r="DV462" i="8" s="1"/>
  <c r="CN460" i="8"/>
  <c r="DV460" i="8" s="1"/>
  <c r="CN495" i="8"/>
  <c r="CN436" i="8"/>
  <c r="CN517" i="8"/>
  <c r="CN513" i="8"/>
  <c r="CN481" i="8"/>
  <c r="DV481" i="8" s="1"/>
  <c r="CN434" i="8"/>
  <c r="CN441" i="8"/>
  <c r="CN439" i="8"/>
  <c r="CN466" i="8"/>
  <c r="CN489" i="8"/>
  <c r="CN448" i="8"/>
  <c r="DV448" i="8" s="1"/>
  <c r="CN487" i="8"/>
  <c r="CN493" i="8"/>
  <c r="CN500" i="8"/>
  <c r="DV500" i="8" s="1"/>
  <c r="CN452" i="8"/>
  <c r="CN520" i="8"/>
  <c r="CN519" i="8"/>
  <c r="CN516" i="8"/>
  <c r="CN514" i="8"/>
  <c r="CN515" i="8"/>
  <c r="CZ489" i="8"/>
  <c r="DA489" i="8"/>
  <c r="CN465" i="8"/>
  <c r="CN496" i="8"/>
  <c r="CZ451" i="8"/>
  <c r="DA451" i="8"/>
  <c r="CN488" i="8"/>
  <c r="CN508" i="8"/>
  <c r="CN479" i="8"/>
  <c r="CN486" i="8"/>
  <c r="CN497" i="8"/>
  <c r="CN483" i="8"/>
  <c r="CN449" i="8"/>
  <c r="CN507" i="8"/>
  <c r="CN446" i="8"/>
  <c r="CN454" i="8"/>
  <c r="CN468" i="8"/>
  <c r="CN502" i="8"/>
  <c r="CN478" i="8"/>
  <c r="CN447" i="8"/>
  <c r="CN476" i="8"/>
  <c r="CN484" i="8"/>
  <c r="CN506" i="8"/>
  <c r="CN433" i="8"/>
  <c r="CB542" i="8"/>
  <c r="CK542" i="8"/>
  <c r="CN542" i="8"/>
  <c r="CT542" i="8"/>
  <c r="CW542" i="8"/>
  <c r="CY542" i="8"/>
  <c r="DW542" i="8" s="1"/>
  <c r="AE542" i="8"/>
  <c r="AF542" i="8"/>
  <c r="CC542" i="8" s="1"/>
  <c r="AG542" i="8"/>
  <c r="CL542" i="8" s="1"/>
  <c r="AH542" i="8"/>
  <c r="CU542" i="8" s="1"/>
  <c r="AI542" i="8"/>
  <c r="DD542" i="8" s="1"/>
  <c r="AJ542" i="8"/>
  <c r="AK542" i="8"/>
  <c r="AL542" i="8"/>
  <c r="AM542" i="8"/>
  <c r="AN542" i="8"/>
  <c r="AO542" i="8"/>
  <c r="AP542" i="8"/>
  <c r="AQ542" i="8"/>
  <c r="L542" i="8"/>
  <c r="CB531" i="8"/>
  <c r="CK531" i="8"/>
  <c r="CN531" i="8"/>
  <c r="CT531" i="8"/>
  <c r="CW531" i="8"/>
  <c r="CY531" i="8"/>
  <c r="DW531" i="8" s="1"/>
  <c r="AE531" i="8"/>
  <c r="AF531" i="8"/>
  <c r="CC531" i="8" s="1"/>
  <c r="AG531" i="8"/>
  <c r="CL531" i="8" s="1"/>
  <c r="AH531" i="8"/>
  <c r="CU531" i="8" s="1"/>
  <c r="AI531" i="8"/>
  <c r="DD531" i="8" s="1"/>
  <c r="AJ531" i="8"/>
  <c r="AK531" i="8"/>
  <c r="AL531" i="8"/>
  <c r="AM531" i="8"/>
  <c r="AN531" i="8"/>
  <c r="AO531" i="8"/>
  <c r="AP531" i="8"/>
  <c r="AQ531" i="8"/>
  <c r="L531" i="8"/>
  <c r="CT624" i="8"/>
  <c r="CW624" i="8"/>
  <c r="CY624" i="8"/>
  <c r="CK624" i="8"/>
  <c r="CN624" i="8"/>
  <c r="CP624" i="8"/>
  <c r="CE624" i="8"/>
  <c r="CB624" i="8"/>
  <c r="CG624" i="8"/>
  <c r="AE624" i="8"/>
  <c r="AF624" i="8"/>
  <c r="AG624" i="8"/>
  <c r="CL624" i="8" s="1"/>
  <c r="AH624" i="8"/>
  <c r="CU624" i="8" s="1"/>
  <c r="AI624" i="8"/>
  <c r="DD624" i="8" s="1"/>
  <c r="AJ624" i="8"/>
  <c r="AK624" i="8"/>
  <c r="AL624" i="8"/>
  <c r="AM624" i="8"/>
  <c r="AN624" i="8"/>
  <c r="AO624" i="8"/>
  <c r="AP624" i="8"/>
  <c r="AQ624" i="8"/>
  <c r="L624" i="8"/>
  <c r="CB535" i="8"/>
  <c r="CK535" i="8"/>
  <c r="CN535" i="8"/>
  <c r="CT535" i="8"/>
  <c r="CW535" i="8"/>
  <c r="CY535" i="8"/>
  <c r="DW535" i="8" s="1"/>
  <c r="AE535" i="8"/>
  <c r="AF535" i="8"/>
  <c r="AG535" i="8"/>
  <c r="CL535" i="8" s="1"/>
  <c r="AH535" i="8"/>
  <c r="CU535" i="8" s="1"/>
  <c r="AI535" i="8"/>
  <c r="DD535" i="8" s="1"/>
  <c r="AJ535" i="8"/>
  <c r="AK535" i="8"/>
  <c r="AL535" i="8"/>
  <c r="AM535" i="8"/>
  <c r="AN535" i="8"/>
  <c r="AO535" i="8"/>
  <c r="AP535" i="8"/>
  <c r="AQ535" i="8"/>
  <c r="L535" i="8"/>
  <c r="CT525" i="8"/>
  <c r="CW525" i="8"/>
  <c r="DV525" i="8" s="1"/>
  <c r="CY525" i="8"/>
  <c r="DW525" i="8" s="1"/>
  <c r="CK525" i="8"/>
  <c r="CB525" i="8"/>
  <c r="AE525" i="8"/>
  <c r="AF525" i="8"/>
  <c r="CC525" i="8" s="1"/>
  <c r="AG525" i="8"/>
  <c r="CL525" i="8" s="1"/>
  <c r="AH525" i="8"/>
  <c r="CU525" i="8" s="1"/>
  <c r="AI525" i="8"/>
  <c r="DD525" i="8" s="1"/>
  <c r="AJ525" i="8"/>
  <c r="AK525" i="8"/>
  <c r="AL525" i="8"/>
  <c r="AM525" i="8"/>
  <c r="AN525" i="8"/>
  <c r="AO525" i="8"/>
  <c r="AP525" i="8"/>
  <c r="AQ525" i="8"/>
  <c r="L525" i="8"/>
  <c r="DW624" i="8" l="1"/>
  <c r="DX629" i="8"/>
  <c r="DV624" i="8"/>
  <c r="DY678" i="8"/>
  <c r="DV535" i="8"/>
  <c r="DV531" i="8"/>
  <c r="DV542" i="8"/>
  <c r="DV433" i="8"/>
  <c r="DX433" i="8" s="1"/>
  <c r="DV506" i="8"/>
  <c r="DX506" i="8" s="1"/>
  <c r="DV484" i="8"/>
  <c r="DX484" i="8" s="1"/>
  <c r="DV476" i="8"/>
  <c r="DX476" i="8" s="1"/>
  <c r="DV447" i="8"/>
  <c r="DX447" i="8" s="1"/>
  <c r="DV478" i="8"/>
  <c r="DX478" i="8" s="1"/>
  <c r="DV502" i="8"/>
  <c r="DX502" i="8" s="1"/>
  <c r="DV468" i="8"/>
  <c r="DX468" i="8" s="1"/>
  <c r="DV454" i="8"/>
  <c r="DX454" i="8" s="1"/>
  <c r="DV446" i="8"/>
  <c r="DX446" i="8" s="1"/>
  <c r="DV507" i="8"/>
  <c r="DX507" i="8" s="1"/>
  <c r="DV449" i="8"/>
  <c r="DX449" i="8" s="1"/>
  <c r="DV483" i="8"/>
  <c r="DX483" i="8" s="1"/>
  <c r="DV497" i="8"/>
  <c r="DX497" i="8" s="1"/>
  <c r="DV486" i="8"/>
  <c r="DX486" i="8" s="1"/>
  <c r="DV479" i="8"/>
  <c r="DX479" i="8" s="1"/>
  <c r="DV508" i="8"/>
  <c r="DX508" i="8" s="1"/>
  <c r="DV488" i="8"/>
  <c r="DX488" i="8" s="1"/>
  <c r="DV496" i="8"/>
  <c r="DX496" i="8" s="1"/>
  <c r="DV465" i="8"/>
  <c r="DX465" i="8" s="1"/>
  <c r="DV515" i="8"/>
  <c r="DX515" i="8" s="1"/>
  <c r="DV514" i="8"/>
  <c r="DX514" i="8" s="1"/>
  <c r="DV516" i="8"/>
  <c r="DX516" i="8" s="1"/>
  <c r="DV519" i="8"/>
  <c r="DX519" i="8" s="1"/>
  <c r="DV520" i="8"/>
  <c r="DX520" i="8" s="1"/>
  <c r="DV452" i="8"/>
  <c r="DX452" i="8" s="1"/>
  <c r="DV493" i="8"/>
  <c r="DX493" i="8" s="1"/>
  <c r="DV487" i="8"/>
  <c r="DX487" i="8" s="1"/>
  <c r="DV489" i="8"/>
  <c r="DX489" i="8" s="1"/>
  <c r="DV466" i="8"/>
  <c r="DX466" i="8" s="1"/>
  <c r="DV439" i="8"/>
  <c r="DX439" i="8" s="1"/>
  <c r="DV441" i="8"/>
  <c r="DX441" i="8" s="1"/>
  <c r="DV434" i="8"/>
  <c r="DX434" i="8" s="1"/>
  <c r="DV513" i="8"/>
  <c r="DX513" i="8" s="1"/>
  <c r="DV517" i="8"/>
  <c r="DX517" i="8" s="1"/>
  <c r="DV436" i="8"/>
  <c r="DX436" i="8" s="1"/>
  <c r="DV495" i="8"/>
  <c r="DX495" i="8" s="1"/>
  <c r="DV509" i="8"/>
  <c r="DX509" i="8" s="1"/>
  <c r="DV464" i="8"/>
  <c r="DX464" i="8" s="1"/>
  <c r="DV470" i="8"/>
  <c r="DX470" i="8" s="1"/>
  <c r="DV512" i="8"/>
  <c r="DX512" i="8" s="1"/>
  <c r="DV498" i="8"/>
  <c r="DX498" i="8" s="1"/>
  <c r="DV438" i="8"/>
  <c r="DX438" i="8" s="1"/>
  <c r="DV521" i="8"/>
  <c r="DX521" i="8" s="1"/>
  <c r="DV480" i="8"/>
  <c r="DX480" i="8" s="1"/>
  <c r="DV511" i="8"/>
  <c r="DX511" i="8" s="1"/>
  <c r="DV490" i="8"/>
  <c r="DX490" i="8" s="1"/>
  <c r="DV461" i="8"/>
  <c r="DX461" i="8" s="1"/>
  <c r="DV504" i="8"/>
  <c r="DX504" i="8" s="1"/>
  <c r="DV510" i="8"/>
  <c r="DX510" i="8" s="1"/>
  <c r="DV443" i="8"/>
  <c r="DX443" i="8" s="1"/>
  <c r="DV450" i="8"/>
  <c r="DX450" i="8" s="1"/>
  <c r="DV678" i="8"/>
  <c r="DX678" i="8" s="1"/>
  <c r="DV477" i="8"/>
  <c r="DX477" i="8" s="1"/>
  <c r="DV463" i="8"/>
  <c r="DX463" i="8" s="1"/>
  <c r="DV437" i="8"/>
  <c r="DX437" i="8" s="1"/>
  <c r="DV467" i="8"/>
  <c r="DX467" i="8" s="1"/>
  <c r="DV457" i="8"/>
  <c r="DX457" i="8" s="1"/>
  <c r="DV503" i="8"/>
  <c r="DX503" i="8" s="1"/>
  <c r="DV451" i="8"/>
  <c r="DX451" i="8" s="1"/>
  <c r="DV453" i="8"/>
  <c r="DX453" i="8" s="1"/>
  <c r="DV455" i="8"/>
  <c r="DX455" i="8" s="1"/>
  <c r="DV471" i="8"/>
  <c r="DX471" i="8" s="1"/>
  <c r="DV432" i="8"/>
  <c r="DX432" i="8" s="1"/>
  <c r="DV440" i="8"/>
  <c r="DX440" i="8" s="1"/>
  <c r="DV494" i="8"/>
  <c r="DX494" i="8" s="1"/>
  <c r="CQ432" i="8"/>
  <c r="CR432" i="8" s="1"/>
  <c r="CI531" i="8"/>
  <c r="CH531" i="8"/>
  <c r="CI525" i="8"/>
  <c r="CH525" i="8"/>
  <c r="CQ470" i="8"/>
  <c r="CR470" i="8" s="1"/>
  <c r="CI542" i="8"/>
  <c r="CH542" i="8"/>
  <c r="CQ489" i="8"/>
  <c r="CR489" i="8" s="1"/>
  <c r="CQ464" i="8"/>
  <c r="CR464" i="8" s="1"/>
  <c r="CQ436" i="8"/>
  <c r="CR436" i="8" s="1"/>
  <c r="CQ457" i="8"/>
  <c r="CQ438" i="8"/>
  <c r="CR438" i="8" s="1"/>
  <c r="CQ477" i="8"/>
  <c r="CR477" i="8" s="1"/>
  <c r="CQ521" i="8"/>
  <c r="CQ490" i="8"/>
  <c r="CQ451" i="8"/>
  <c r="CR451" i="8" s="1"/>
  <c r="CQ440" i="8"/>
  <c r="CR440" i="8" s="1"/>
  <c r="CQ439" i="8"/>
  <c r="CR439" i="8" s="1"/>
  <c r="CQ453" i="8"/>
  <c r="CQ509" i="8"/>
  <c r="CR509" i="8" s="1"/>
  <c r="CQ498" i="8"/>
  <c r="CR498" i="8" s="1"/>
  <c r="CQ493" i="8"/>
  <c r="CR493" i="8" s="1"/>
  <c r="CQ463" i="8"/>
  <c r="CR463" i="8" s="1"/>
  <c r="CQ511" i="8"/>
  <c r="CR511" i="8" s="1"/>
  <c r="CQ441" i="8"/>
  <c r="CQ443" i="8"/>
  <c r="CR443" i="8" s="1"/>
  <c r="CQ471" i="8"/>
  <c r="CQ504" i="8"/>
  <c r="CR504" i="8" s="1"/>
  <c r="CQ452" i="8"/>
  <c r="CR452" i="8" s="1"/>
  <c r="CQ678" i="8"/>
  <c r="CR678" i="8" s="1"/>
  <c r="CQ467" i="8"/>
  <c r="CR467" i="8" s="1"/>
  <c r="CQ455" i="8"/>
  <c r="CQ494" i="8"/>
  <c r="CR494" i="8" s="1"/>
  <c r="CQ461" i="8"/>
  <c r="CN499" i="8"/>
  <c r="CN522" i="8"/>
  <c r="DV522" i="8" s="1"/>
  <c r="CQ472" i="8"/>
  <c r="DX472" i="8"/>
  <c r="CN435" i="8"/>
  <c r="CQ466" i="8"/>
  <c r="CN456" i="8"/>
  <c r="CN518" i="8"/>
  <c r="CN482" i="8"/>
  <c r="CQ512" i="8"/>
  <c r="CQ448" i="8"/>
  <c r="DX448" i="8"/>
  <c r="CQ460" i="8"/>
  <c r="DX460" i="8"/>
  <c r="CQ501" i="8"/>
  <c r="DX501" i="8"/>
  <c r="CN491" i="8"/>
  <c r="DV491" i="8" s="1"/>
  <c r="CQ510" i="8"/>
  <c r="CQ513" i="8"/>
  <c r="CQ517" i="8"/>
  <c r="CQ500" i="8"/>
  <c r="DX500" i="8"/>
  <c r="CQ481" i="8"/>
  <c r="DX481" i="8"/>
  <c r="CQ475" i="8"/>
  <c r="DX475" i="8"/>
  <c r="CQ434" i="8"/>
  <c r="CQ437" i="8"/>
  <c r="CQ487" i="8"/>
  <c r="CN445" i="8"/>
  <c r="CQ480" i="8"/>
  <c r="CQ495" i="8"/>
  <c r="CQ503" i="8"/>
  <c r="CN492" i="8"/>
  <c r="CQ450" i="8"/>
  <c r="CQ462" i="8"/>
  <c r="DX462" i="8"/>
  <c r="CQ459" i="8"/>
  <c r="DX459" i="8"/>
  <c r="CQ442" i="8"/>
  <c r="DX442" i="8"/>
  <c r="DX545" i="8"/>
  <c r="CQ519" i="8"/>
  <c r="CQ516" i="8"/>
  <c r="CQ520" i="8"/>
  <c r="CQ515" i="8"/>
  <c r="CQ514" i="8"/>
  <c r="CQ506" i="8"/>
  <c r="CQ479" i="8"/>
  <c r="CQ629" i="8"/>
  <c r="CR629" i="8" s="1"/>
  <c r="CQ508" i="8"/>
  <c r="CQ483" i="8"/>
  <c r="CQ484" i="8"/>
  <c r="CQ454" i="8"/>
  <c r="CQ507" i="8"/>
  <c r="CQ497" i="8"/>
  <c r="CQ486" i="8"/>
  <c r="CN473" i="8"/>
  <c r="CN458" i="8"/>
  <c r="CQ449" i="8"/>
  <c r="CQ476" i="8"/>
  <c r="CQ446" i="8"/>
  <c r="CQ465" i="8"/>
  <c r="CN469" i="8"/>
  <c r="CN474" i="8"/>
  <c r="CN485" i="8"/>
  <c r="CQ488" i="8"/>
  <c r="CQ468" i="8"/>
  <c r="CN505" i="8"/>
  <c r="CQ447" i="8"/>
  <c r="CQ478" i="8"/>
  <c r="CQ502" i="8"/>
  <c r="CQ496" i="8"/>
  <c r="CQ433" i="8"/>
  <c r="CZ525" i="8"/>
  <c r="CQ542" i="8"/>
  <c r="CR542" i="8" s="1"/>
  <c r="CZ542" i="8"/>
  <c r="AR542" i="8"/>
  <c r="DU542" i="8" s="1"/>
  <c r="DY542" i="8" s="1"/>
  <c r="DA542" i="8"/>
  <c r="CZ531" i="8"/>
  <c r="AR531" i="8"/>
  <c r="DU531" i="8" s="1"/>
  <c r="DY531" i="8" s="1"/>
  <c r="CQ531" i="8"/>
  <c r="DA531" i="8"/>
  <c r="CZ624" i="8"/>
  <c r="AR624" i="8"/>
  <c r="DU624" i="8" s="1"/>
  <c r="CC624" i="8"/>
  <c r="DA624" i="8"/>
  <c r="CQ624" i="8"/>
  <c r="CR624" i="8" s="1"/>
  <c r="CZ535" i="8"/>
  <c r="AR535" i="8"/>
  <c r="DU535" i="8" s="1"/>
  <c r="DY535" i="8" s="1"/>
  <c r="CC535" i="8"/>
  <c r="CQ535" i="8"/>
  <c r="CR535" i="8" s="1"/>
  <c r="DA535" i="8"/>
  <c r="AR525" i="8"/>
  <c r="DU525" i="8" s="1"/>
  <c r="DY525" i="8" s="1"/>
  <c r="DA525" i="8"/>
  <c r="CT532" i="8"/>
  <c r="CW532" i="8"/>
  <c r="CY532" i="8"/>
  <c r="DW532" i="8" s="1"/>
  <c r="CT533" i="8"/>
  <c r="CW533" i="8"/>
  <c r="CY533" i="8"/>
  <c r="DW533" i="8" s="1"/>
  <c r="CK532" i="8"/>
  <c r="CN532" i="8"/>
  <c r="CK533" i="8"/>
  <c r="CN533" i="8"/>
  <c r="CB532" i="8"/>
  <c r="CB533" i="8"/>
  <c r="AE532" i="8"/>
  <c r="AF532" i="8"/>
  <c r="AG532" i="8"/>
  <c r="CL532" i="8" s="1"/>
  <c r="AH532" i="8"/>
  <c r="CU532" i="8" s="1"/>
  <c r="AI532" i="8"/>
  <c r="DD532" i="8" s="1"/>
  <c r="AJ532" i="8"/>
  <c r="AK532" i="8"/>
  <c r="AL532" i="8"/>
  <c r="AM532" i="8"/>
  <c r="AN532" i="8"/>
  <c r="AO532" i="8"/>
  <c r="AP532" i="8"/>
  <c r="AQ532" i="8"/>
  <c r="AE533" i="8"/>
  <c r="AF533" i="8"/>
  <c r="CC533" i="8" s="1"/>
  <c r="AG533" i="8"/>
  <c r="CL533" i="8" s="1"/>
  <c r="AH533" i="8"/>
  <c r="CU533" i="8" s="1"/>
  <c r="AI533" i="8"/>
  <c r="DD533" i="8" s="1"/>
  <c r="AJ533" i="8"/>
  <c r="AK533" i="8"/>
  <c r="AL533" i="8"/>
  <c r="AM533" i="8"/>
  <c r="AN533" i="8"/>
  <c r="AO533" i="8"/>
  <c r="AP533" i="8"/>
  <c r="AQ533" i="8"/>
  <c r="L533" i="8"/>
  <c r="L532" i="8"/>
  <c r="CT537" i="8"/>
  <c r="CW537" i="8"/>
  <c r="CY537" i="8"/>
  <c r="DW537" i="8" s="1"/>
  <c r="CT538" i="8"/>
  <c r="CW538" i="8"/>
  <c r="CY538" i="8"/>
  <c r="DW538" i="8" s="1"/>
  <c r="CT539" i="8"/>
  <c r="CW539" i="8"/>
  <c r="CY539" i="8"/>
  <c r="DW539" i="8" s="1"/>
  <c r="CT540" i="8"/>
  <c r="CW540" i="8"/>
  <c r="CY540" i="8"/>
  <c r="DW540" i="8" s="1"/>
  <c r="CT541" i="8"/>
  <c r="CW541" i="8"/>
  <c r="CY541" i="8"/>
  <c r="DW541" i="8" s="1"/>
  <c r="CT617" i="8"/>
  <c r="CW617" i="8"/>
  <c r="CY617" i="8"/>
  <c r="CK537" i="8"/>
  <c r="CN537" i="8"/>
  <c r="CK538" i="8"/>
  <c r="CN538" i="8"/>
  <c r="CK539" i="8"/>
  <c r="CN539" i="8"/>
  <c r="DV539" i="8" s="1"/>
  <c r="CK540" i="8"/>
  <c r="CN540" i="8"/>
  <c r="CK541" i="8"/>
  <c r="CN541" i="8"/>
  <c r="CK617" i="8"/>
  <c r="CN617" i="8"/>
  <c r="CP617" i="8"/>
  <c r="CB537" i="8"/>
  <c r="CB538" i="8"/>
  <c r="CB539" i="8"/>
  <c r="CB540" i="8"/>
  <c r="CB541" i="8"/>
  <c r="CB617" i="8"/>
  <c r="CE617" i="8"/>
  <c r="CG617" i="8"/>
  <c r="AE537" i="8"/>
  <c r="AF537" i="8"/>
  <c r="AG537" i="8"/>
  <c r="CL537" i="8" s="1"/>
  <c r="AH537" i="8"/>
  <c r="CU537" i="8" s="1"/>
  <c r="AI537" i="8"/>
  <c r="DD537" i="8" s="1"/>
  <c r="AJ537" i="8"/>
  <c r="AK537" i="8"/>
  <c r="AL537" i="8"/>
  <c r="AM537" i="8"/>
  <c r="AN537" i="8"/>
  <c r="AO537" i="8"/>
  <c r="AP537" i="8"/>
  <c r="AQ537" i="8"/>
  <c r="AE538" i="8"/>
  <c r="AF538" i="8"/>
  <c r="CC538" i="8" s="1"/>
  <c r="AG538" i="8"/>
  <c r="AH538" i="8"/>
  <c r="CU538" i="8" s="1"/>
  <c r="AI538" i="8"/>
  <c r="DD538" i="8" s="1"/>
  <c r="AJ538" i="8"/>
  <c r="AK538" i="8"/>
  <c r="AL538" i="8"/>
  <c r="AM538" i="8"/>
  <c r="AN538" i="8"/>
  <c r="AO538" i="8"/>
  <c r="AP538" i="8"/>
  <c r="AQ538" i="8"/>
  <c r="AE539" i="8"/>
  <c r="AF539" i="8"/>
  <c r="CC539" i="8" s="1"/>
  <c r="AG539" i="8"/>
  <c r="CL539" i="8" s="1"/>
  <c r="AH539" i="8"/>
  <c r="CU539" i="8" s="1"/>
  <c r="AI539" i="8"/>
  <c r="DD539" i="8" s="1"/>
  <c r="AJ539" i="8"/>
  <c r="AK539" i="8"/>
  <c r="AL539" i="8"/>
  <c r="AM539" i="8"/>
  <c r="AN539" i="8"/>
  <c r="AO539" i="8"/>
  <c r="AP539" i="8"/>
  <c r="AQ539" i="8"/>
  <c r="AE540" i="8"/>
  <c r="AF540" i="8"/>
  <c r="AG540" i="8"/>
  <c r="CL540" i="8" s="1"/>
  <c r="AH540" i="8"/>
  <c r="CU540" i="8" s="1"/>
  <c r="AI540" i="8"/>
  <c r="DD540" i="8" s="1"/>
  <c r="AJ540" i="8"/>
  <c r="AK540" i="8"/>
  <c r="AL540" i="8"/>
  <c r="AM540" i="8"/>
  <c r="AN540" i="8"/>
  <c r="AO540" i="8"/>
  <c r="AP540" i="8"/>
  <c r="AQ540" i="8"/>
  <c r="AE541" i="8"/>
  <c r="AF541" i="8"/>
  <c r="CC541" i="8" s="1"/>
  <c r="AG541" i="8"/>
  <c r="CL541" i="8" s="1"/>
  <c r="AH541" i="8"/>
  <c r="CU541" i="8" s="1"/>
  <c r="AI541" i="8"/>
  <c r="DD541" i="8" s="1"/>
  <c r="AJ541" i="8"/>
  <c r="AK541" i="8"/>
  <c r="AL541" i="8"/>
  <c r="AM541" i="8"/>
  <c r="AN541" i="8"/>
  <c r="AO541" i="8"/>
  <c r="AP541" i="8"/>
  <c r="AQ541" i="8"/>
  <c r="AE617" i="8"/>
  <c r="AF617" i="8"/>
  <c r="CC617" i="8" s="1"/>
  <c r="AG617" i="8"/>
  <c r="AH617" i="8"/>
  <c r="CU617" i="8" s="1"/>
  <c r="AI617" i="8"/>
  <c r="DD617" i="8" s="1"/>
  <c r="AJ617" i="8"/>
  <c r="AK617" i="8"/>
  <c r="AL617" i="8"/>
  <c r="AM617" i="8"/>
  <c r="AN617" i="8"/>
  <c r="AO617" i="8"/>
  <c r="AP617" i="8"/>
  <c r="AQ617" i="8"/>
  <c r="L617" i="8"/>
  <c r="L541" i="8"/>
  <c r="L540" i="8"/>
  <c r="L539" i="8"/>
  <c r="L538" i="8"/>
  <c r="L537" i="8"/>
  <c r="CT524" i="8"/>
  <c r="CW524" i="8"/>
  <c r="CY524" i="8"/>
  <c r="DW524" i="8" s="1"/>
  <c r="CK524" i="8"/>
  <c r="CN524" i="8"/>
  <c r="CB524" i="8"/>
  <c r="AE524" i="8"/>
  <c r="AF524" i="8"/>
  <c r="CC524" i="8" s="1"/>
  <c r="AG524" i="8"/>
  <c r="CL524" i="8" s="1"/>
  <c r="AH524" i="8"/>
  <c r="CU524" i="8" s="1"/>
  <c r="AI524" i="8"/>
  <c r="DD524" i="8" s="1"/>
  <c r="AJ524" i="8"/>
  <c r="AK524" i="8"/>
  <c r="AL524" i="8"/>
  <c r="AM524" i="8"/>
  <c r="AN524" i="8"/>
  <c r="AO524" i="8"/>
  <c r="AP524" i="8"/>
  <c r="AQ524" i="8"/>
  <c r="L524" i="8"/>
  <c r="CE523" i="8"/>
  <c r="CT523" i="8"/>
  <c r="CW523" i="8"/>
  <c r="CY523" i="8"/>
  <c r="DW523" i="8" s="1"/>
  <c r="CK523" i="8"/>
  <c r="CN523" i="8"/>
  <c r="CB523" i="8"/>
  <c r="AE523" i="8"/>
  <c r="AF523" i="8"/>
  <c r="CC523" i="8" s="1"/>
  <c r="AG523" i="8"/>
  <c r="CL523" i="8" s="1"/>
  <c r="AH523" i="8"/>
  <c r="CU523" i="8" s="1"/>
  <c r="AI523" i="8"/>
  <c r="DD523" i="8" s="1"/>
  <c r="AJ523" i="8"/>
  <c r="AK523" i="8"/>
  <c r="AL523" i="8"/>
  <c r="AM523" i="8"/>
  <c r="AN523" i="8"/>
  <c r="AO523" i="8"/>
  <c r="AP523" i="8"/>
  <c r="AQ523" i="8"/>
  <c r="L523" i="8"/>
  <c r="CN355" i="8"/>
  <c r="CE355" i="8"/>
  <c r="CT389" i="8"/>
  <c r="CW389" i="8"/>
  <c r="CY389" i="8"/>
  <c r="DW389" i="8" s="1"/>
  <c r="CK389" i="8"/>
  <c r="CN389" i="8"/>
  <c r="CB389" i="8"/>
  <c r="CE389" i="8"/>
  <c r="AF389" i="8"/>
  <c r="AG389" i="8"/>
  <c r="CL389" i="8" s="1"/>
  <c r="AH389" i="8"/>
  <c r="CU389" i="8" s="1"/>
  <c r="AI389" i="8"/>
  <c r="DD389" i="8" s="1"/>
  <c r="AJ389" i="8"/>
  <c r="AK389" i="8"/>
  <c r="AL389" i="8"/>
  <c r="AM389" i="8"/>
  <c r="AN389" i="8"/>
  <c r="AO389" i="8"/>
  <c r="AP389" i="8"/>
  <c r="AQ389" i="8"/>
  <c r="L389" i="8"/>
  <c r="CW391" i="8"/>
  <c r="CY391" i="8"/>
  <c r="DW391" i="8" s="1"/>
  <c r="CT393" i="8"/>
  <c r="CW393" i="8"/>
  <c r="CY393" i="8"/>
  <c r="DW393" i="8" s="1"/>
  <c r="CT394" i="8"/>
  <c r="CW394" i="8"/>
  <c r="CY394" i="8"/>
  <c r="DW394" i="8" s="1"/>
  <c r="CW395" i="8"/>
  <c r="CY395" i="8"/>
  <c r="DW395" i="8" s="1"/>
  <c r="CT397" i="8"/>
  <c r="CW397" i="8"/>
  <c r="CY397" i="8"/>
  <c r="DW397" i="8" s="1"/>
  <c r="CT398" i="8"/>
  <c r="CW398" i="8"/>
  <c r="CY398" i="8"/>
  <c r="DW398" i="8" s="1"/>
  <c r="CT399" i="8"/>
  <c r="CW399" i="8"/>
  <c r="CY399" i="8"/>
  <c r="DW399" i="8" s="1"/>
  <c r="CT400" i="8"/>
  <c r="CW400" i="8"/>
  <c r="CY400" i="8"/>
  <c r="DW400" i="8" s="1"/>
  <c r="CT401" i="8"/>
  <c r="CW401" i="8"/>
  <c r="CY401" i="8"/>
  <c r="DW401" i="8" s="1"/>
  <c r="CT402" i="8"/>
  <c r="CW402" i="8"/>
  <c r="CY402" i="8"/>
  <c r="DW402" i="8" s="1"/>
  <c r="CT404" i="8"/>
  <c r="CW404" i="8"/>
  <c r="CY404" i="8"/>
  <c r="DW404" i="8" s="1"/>
  <c r="CT405" i="8"/>
  <c r="CW405" i="8"/>
  <c r="CY405" i="8"/>
  <c r="DW405" i="8" s="1"/>
  <c r="CT406" i="8"/>
  <c r="CW406" i="8"/>
  <c r="CY406" i="8"/>
  <c r="DW406" i="8" s="1"/>
  <c r="CT407" i="8"/>
  <c r="CW407" i="8"/>
  <c r="CY407" i="8"/>
  <c r="DW407" i="8" s="1"/>
  <c r="CT408" i="8"/>
  <c r="CW408" i="8"/>
  <c r="CY408" i="8"/>
  <c r="DW408" i="8" s="1"/>
  <c r="CT409" i="8"/>
  <c r="CW409" i="8"/>
  <c r="CY409" i="8"/>
  <c r="DW409" i="8" s="1"/>
  <c r="CT411" i="8"/>
  <c r="CW411" i="8"/>
  <c r="CY411" i="8"/>
  <c r="DW411" i="8" s="1"/>
  <c r="CT412" i="8"/>
  <c r="CW412" i="8"/>
  <c r="CY412" i="8"/>
  <c r="DW412" i="8" s="1"/>
  <c r="CT413" i="8"/>
  <c r="CW413" i="8"/>
  <c r="CY413" i="8"/>
  <c r="DW413" i="8" s="1"/>
  <c r="CK391" i="8"/>
  <c r="CN391" i="8"/>
  <c r="CK393" i="8"/>
  <c r="CN393" i="8"/>
  <c r="CK394" i="8"/>
  <c r="CN394" i="8"/>
  <c r="CK395" i="8"/>
  <c r="CN395" i="8"/>
  <c r="CK397" i="8"/>
  <c r="CK398" i="8"/>
  <c r="CN398" i="8"/>
  <c r="CK399" i="8"/>
  <c r="CN399" i="8"/>
  <c r="CK400" i="8"/>
  <c r="CN400" i="8"/>
  <c r="CK401" i="8"/>
  <c r="CN401" i="8"/>
  <c r="CK402" i="8"/>
  <c r="CN402" i="8"/>
  <c r="CK404" i="8"/>
  <c r="CN404" i="8"/>
  <c r="CK405" i="8"/>
  <c r="CN405" i="8"/>
  <c r="CK406" i="8"/>
  <c r="CN406" i="8"/>
  <c r="CK407" i="8"/>
  <c r="CN407" i="8"/>
  <c r="CK408" i="8"/>
  <c r="CN408" i="8"/>
  <c r="CK409" i="8"/>
  <c r="CN409" i="8"/>
  <c r="CK411" i="8"/>
  <c r="CN411" i="8"/>
  <c r="CK412" i="8"/>
  <c r="CN412" i="8"/>
  <c r="CK413" i="8"/>
  <c r="CN413" i="8"/>
  <c r="CB391" i="8"/>
  <c r="CE391" i="8"/>
  <c r="CB393" i="8"/>
  <c r="CE393" i="8"/>
  <c r="CB394" i="8"/>
  <c r="CE394" i="8"/>
  <c r="CB395" i="8"/>
  <c r="CE395" i="8"/>
  <c r="CB397" i="8"/>
  <c r="CE397" i="8"/>
  <c r="CB398" i="8"/>
  <c r="CE398" i="8"/>
  <c r="CB399" i="8"/>
  <c r="CE399" i="8"/>
  <c r="CB400" i="8"/>
  <c r="CE400" i="8"/>
  <c r="CB401" i="8"/>
  <c r="CE401" i="8"/>
  <c r="CB402" i="8"/>
  <c r="CE402" i="8"/>
  <c r="CB404" i="8"/>
  <c r="CE404" i="8"/>
  <c r="CB405" i="8"/>
  <c r="CE405" i="8"/>
  <c r="CB406" i="8"/>
  <c r="CE406" i="8"/>
  <c r="CB407" i="8"/>
  <c r="CE407" i="8"/>
  <c r="CB408" i="8"/>
  <c r="CE408" i="8"/>
  <c r="CB409" i="8"/>
  <c r="CE409" i="8"/>
  <c r="CB411" i="8"/>
  <c r="CE411" i="8"/>
  <c r="CB412" i="8"/>
  <c r="CE412" i="8"/>
  <c r="CB413" i="8"/>
  <c r="CE413" i="8"/>
  <c r="AE391" i="8"/>
  <c r="AF391" i="8"/>
  <c r="AG391" i="8"/>
  <c r="CL391" i="8" s="1"/>
  <c r="AH391" i="8"/>
  <c r="CU391" i="8" s="1"/>
  <c r="AI391" i="8"/>
  <c r="DD391" i="8" s="1"/>
  <c r="AJ391" i="8"/>
  <c r="AK391" i="8"/>
  <c r="AL391" i="8"/>
  <c r="AM391" i="8"/>
  <c r="AN391" i="8"/>
  <c r="AO391" i="8"/>
  <c r="AP391" i="8"/>
  <c r="AQ391" i="8"/>
  <c r="AE393" i="8"/>
  <c r="AF393" i="8"/>
  <c r="AG393" i="8"/>
  <c r="CL393" i="8" s="1"/>
  <c r="AH393" i="8"/>
  <c r="CU393" i="8" s="1"/>
  <c r="AI393" i="8"/>
  <c r="DD393" i="8" s="1"/>
  <c r="AJ393" i="8"/>
  <c r="AK393" i="8"/>
  <c r="AL393" i="8"/>
  <c r="AM393" i="8"/>
  <c r="AN393" i="8"/>
  <c r="AO393" i="8"/>
  <c r="AP393" i="8"/>
  <c r="AQ393" i="8"/>
  <c r="AE394" i="8"/>
  <c r="AF394" i="8"/>
  <c r="AG394" i="8"/>
  <c r="CL394" i="8" s="1"/>
  <c r="AH394" i="8"/>
  <c r="AI394" i="8"/>
  <c r="DD394" i="8" s="1"/>
  <c r="AJ394" i="8"/>
  <c r="AK394" i="8"/>
  <c r="AL394" i="8"/>
  <c r="AM394" i="8"/>
  <c r="AN394" i="8"/>
  <c r="AO394" i="8"/>
  <c r="AP394" i="8"/>
  <c r="AQ394" i="8"/>
  <c r="AE395" i="8"/>
  <c r="AF395" i="8"/>
  <c r="AG395" i="8"/>
  <c r="CL395" i="8" s="1"/>
  <c r="AH395" i="8"/>
  <c r="AI395" i="8"/>
  <c r="DD395" i="8" s="1"/>
  <c r="AJ395" i="8"/>
  <c r="AK395" i="8"/>
  <c r="AL395" i="8"/>
  <c r="AM395" i="8"/>
  <c r="AN395" i="8"/>
  <c r="AO395" i="8"/>
  <c r="AP395" i="8"/>
  <c r="AQ395" i="8"/>
  <c r="AE397" i="8"/>
  <c r="AF397" i="8"/>
  <c r="AG397" i="8"/>
  <c r="CL397" i="8" s="1"/>
  <c r="AH397" i="8"/>
  <c r="CU397" i="8" s="1"/>
  <c r="AI397" i="8"/>
  <c r="DD397" i="8" s="1"/>
  <c r="AJ397" i="8"/>
  <c r="AK397" i="8"/>
  <c r="AL397" i="8"/>
  <c r="AM397" i="8"/>
  <c r="AN397" i="8"/>
  <c r="AO397" i="8"/>
  <c r="AP397" i="8"/>
  <c r="AQ397" i="8"/>
  <c r="AE398" i="8"/>
  <c r="AF398" i="8"/>
  <c r="AG398" i="8"/>
  <c r="CL398" i="8" s="1"/>
  <c r="AH398" i="8"/>
  <c r="CU398" i="8" s="1"/>
  <c r="AI398" i="8"/>
  <c r="DD398" i="8" s="1"/>
  <c r="AJ398" i="8"/>
  <c r="AK398" i="8"/>
  <c r="AL398" i="8"/>
  <c r="AM398" i="8"/>
  <c r="AN398" i="8"/>
  <c r="AO398" i="8"/>
  <c r="AP398" i="8"/>
  <c r="AQ398" i="8"/>
  <c r="AE399" i="8"/>
  <c r="AF399" i="8"/>
  <c r="AG399" i="8"/>
  <c r="CL399" i="8" s="1"/>
  <c r="AH399" i="8"/>
  <c r="AI399" i="8"/>
  <c r="DD399" i="8" s="1"/>
  <c r="AJ399" i="8"/>
  <c r="AK399" i="8"/>
  <c r="AL399" i="8"/>
  <c r="AM399" i="8"/>
  <c r="AN399" i="8"/>
  <c r="AO399" i="8"/>
  <c r="AP399" i="8"/>
  <c r="AQ399" i="8"/>
  <c r="AE400" i="8"/>
  <c r="AF400" i="8"/>
  <c r="AG400" i="8"/>
  <c r="CL400" i="8" s="1"/>
  <c r="AH400" i="8"/>
  <c r="CU400" i="8" s="1"/>
  <c r="AI400" i="8"/>
  <c r="DD400" i="8" s="1"/>
  <c r="AJ400" i="8"/>
  <c r="AK400" i="8"/>
  <c r="AL400" i="8"/>
  <c r="AM400" i="8"/>
  <c r="AN400" i="8"/>
  <c r="AO400" i="8"/>
  <c r="AP400" i="8"/>
  <c r="AQ400" i="8"/>
  <c r="AE401" i="8"/>
  <c r="AF401" i="8"/>
  <c r="AG401" i="8"/>
  <c r="CL401" i="8" s="1"/>
  <c r="AH401" i="8"/>
  <c r="CU401" i="8" s="1"/>
  <c r="AI401" i="8"/>
  <c r="DD401" i="8" s="1"/>
  <c r="AJ401" i="8"/>
  <c r="AK401" i="8"/>
  <c r="AL401" i="8"/>
  <c r="AM401" i="8"/>
  <c r="AN401" i="8"/>
  <c r="AO401" i="8"/>
  <c r="AP401" i="8"/>
  <c r="AQ401" i="8"/>
  <c r="AF402" i="8"/>
  <c r="CL402" i="8"/>
  <c r="CU402" i="8"/>
  <c r="AI402" i="8"/>
  <c r="DD402" i="8" s="1"/>
  <c r="AJ402" i="8"/>
  <c r="AK402" i="8"/>
  <c r="AL402" i="8"/>
  <c r="AM402" i="8"/>
  <c r="AN402" i="8"/>
  <c r="AO402" i="8"/>
  <c r="AP402" i="8"/>
  <c r="AQ402" i="8"/>
  <c r="AE404" i="8"/>
  <c r="AF404" i="8"/>
  <c r="AG404" i="8"/>
  <c r="CL404" i="8" s="1"/>
  <c r="AH404" i="8"/>
  <c r="AI404" i="8"/>
  <c r="DD404" i="8" s="1"/>
  <c r="AJ404" i="8"/>
  <c r="AK404" i="8"/>
  <c r="AL404" i="8"/>
  <c r="AM404" i="8"/>
  <c r="AN404" i="8"/>
  <c r="AO404" i="8"/>
  <c r="AP404" i="8"/>
  <c r="AQ404" i="8"/>
  <c r="AE405" i="8"/>
  <c r="AF405" i="8"/>
  <c r="AG405" i="8"/>
  <c r="CL405" i="8" s="1"/>
  <c r="AH405" i="8"/>
  <c r="CU405" i="8" s="1"/>
  <c r="AI405" i="8"/>
  <c r="DD405" i="8" s="1"/>
  <c r="AJ405" i="8"/>
  <c r="AK405" i="8"/>
  <c r="AL405" i="8"/>
  <c r="AM405" i="8"/>
  <c r="AN405" i="8"/>
  <c r="AO405" i="8"/>
  <c r="AP405" i="8"/>
  <c r="AQ405" i="8"/>
  <c r="AE406" i="8"/>
  <c r="AF406" i="8"/>
  <c r="AG406" i="8"/>
  <c r="CL406" i="8" s="1"/>
  <c r="AH406" i="8"/>
  <c r="CU406" i="8" s="1"/>
  <c r="AI406" i="8"/>
  <c r="DD406" i="8" s="1"/>
  <c r="AJ406" i="8"/>
  <c r="AK406" i="8"/>
  <c r="AL406" i="8"/>
  <c r="AM406" i="8"/>
  <c r="AN406" i="8"/>
  <c r="AO406" i="8"/>
  <c r="AP406" i="8"/>
  <c r="AQ406" i="8"/>
  <c r="AE407" i="8"/>
  <c r="AF407" i="8"/>
  <c r="AG407" i="8"/>
  <c r="CL407" i="8" s="1"/>
  <c r="AH407" i="8"/>
  <c r="CU407" i="8" s="1"/>
  <c r="AI407" i="8"/>
  <c r="DD407" i="8" s="1"/>
  <c r="AJ407" i="8"/>
  <c r="AK407" i="8"/>
  <c r="AL407" i="8"/>
  <c r="AM407" i="8"/>
  <c r="AN407" i="8"/>
  <c r="AO407" i="8"/>
  <c r="AP407" i="8"/>
  <c r="AQ407" i="8"/>
  <c r="AE408" i="8"/>
  <c r="AF408" i="8"/>
  <c r="AG408" i="8"/>
  <c r="AH408" i="8"/>
  <c r="CU408" i="8" s="1"/>
  <c r="AI408" i="8"/>
  <c r="DD408" i="8" s="1"/>
  <c r="AJ408" i="8"/>
  <c r="AK408" i="8"/>
  <c r="AL408" i="8"/>
  <c r="AM408" i="8"/>
  <c r="AN408" i="8"/>
  <c r="AO408" i="8"/>
  <c r="AP408" i="8"/>
  <c r="AQ408" i="8"/>
  <c r="AF409" i="8"/>
  <c r="AG409" i="8"/>
  <c r="CL409" i="8" s="1"/>
  <c r="AH409" i="8"/>
  <c r="CU409" i="8" s="1"/>
  <c r="AI409" i="8"/>
  <c r="DD409" i="8" s="1"/>
  <c r="AJ409" i="8"/>
  <c r="AK409" i="8"/>
  <c r="AL409" i="8"/>
  <c r="AM409" i="8"/>
  <c r="AN409" i="8"/>
  <c r="AO409" i="8"/>
  <c r="AP409" i="8"/>
  <c r="AQ409" i="8"/>
  <c r="AE411" i="8"/>
  <c r="AF411" i="8"/>
  <c r="AG411" i="8"/>
  <c r="CL411" i="8" s="1"/>
  <c r="AH411" i="8"/>
  <c r="CU411" i="8" s="1"/>
  <c r="AI411" i="8"/>
  <c r="DD411" i="8" s="1"/>
  <c r="AJ411" i="8"/>
  <c r="AK411" i="8"/>
  <c r="AL411" i="8"/>
  <c r="AM411" i="8"/>
  <c r="AN411" i="8"/>
  <c r="AO411" i="8"/>
  <c r="AP411" i="8"/>
  <c r="AQ411" i="8"/>
  <c r="AE412" i="8"/>
  <c r="AF412" i="8"/>
  <c r="AG412" i="8"/>
  <c r="CL412" i="8" s="1"/>
  <c r="AH412" i="8"/>
  <c r="CU412" i="8" s="1"/>
  <c r="AI412" i="8"/>
  <c r="DD412" i="8" s="1"/>
  <c r="AJ412" i="8"/>
  <c r="AK412" i="8"/>
  <c r="AL412" i="8"/>
  <c r="AM412" i="8"/>
  <c r="AN412" i="8"/>
  <c r="AO412" i="8"/>
  <c r="AP412" i="8"/>
  <c r="AQ412" i="8"/>
  <c r="AE413" i="8"/>
  <c r="AF413" i="8"/>
  <c r="AG413" i="8"/>
  <c r="AH413" i="8"/>
  <c r="CU413" i="8" s="1"/>
  <c r="AI413" i="8"/>
  <c r="DD413" i="8" s="1"/>
  <c r="AJ413" i="8"/>
  <c r="AK413" i="8"/>
  <c r="AL413" i="8"/>
  <c r="AM413" i="8"/>
  <c r="AN413" i="8"/>
  <c r="AO413" i="8"/>
  <c r="AP413" i="8"/>
  <c r="AQ413" i="8"/>
  <c r="L413" i="8"/>
  <c r="L412" i="8"/>
  <c r="L411" i="8"/>
  <c r="L409" i="8"/>
  <c r="L408" i="8"/>
  <c r="L407" i="8"/>
  <c r="L406" i="8"/>
  <c r="L405" i="8"/>
  <c r="L404" i="8"/>
  <c r="L402" i="8"/>
  <c r="L401" i="8"/>
  <c r="L400" i="8"/>
  <c r="L399" i="8"/>
  <c r="L398" i="8"/>
  <c r="L397" i="8"/>
  <c r="L395" i="8"/>
  <c r="L394" i="8"/>
  <c r="L393" i="8"/>
  <c r="L391" i="8"/>
  <c r="CT358" i="8"/>
  <c r="CW358" i="8"/>
  <c r="CY358" i="8"/>
  <c r="DW358" i="8" s="1"/>
  <c r="CT359" i="8"/>
  <c r="CW359" i="8"/>
  <c r="CY359" i="8"/>
  <c r="DW359" i="8" s="1"/>
  <c r="CT360" i="8"/>
  <c r="CW360" i="8"/>
  <c r="CY360" i="8"/>
  <c r="DW360" i="8" s="1"/>
  <c r="CT361" i="8"/>
  <c r="CW361" i="8"/>
  <c r="CY361" i="8"/>
  <c r="CT363" i="8"/>
  <c r="CW363" i="8"/>
  <c r="CY363" i="8"/>
  <c r="DW363" i="8" s="1"/>
  <c r="CT364" i="8"/>
  <c r="CW364" i="8"/>
  <c r="CY364" i="8"/>
  <c r="DW364" i="8" s="1"/>
  <c r="CT365" i="8"/>
  <c r="CW365" i="8"/>
  <c r="CY365" i="8"/>
  <c r="DW365" i="8" s="1"/>
  <c r="CT366" i="8"/>
  <c r="CW366" i="8"/>
  <c r="CY366" i="8"/>
  <c r="DW366" i="8" s="1"/>
  <c r="CT367" i="8"/>
  <c r="CW367" i="8"/>
  <c r="CY367" i="8"/>
  <c r="DW367" i="8" s="1"/>
  <c r="CT368" i="8"/>
  <c r="CW368" i="8"/>
  <c r="CY368" i="8"/>
  <c r="DW368" i="8" s="1"/>
  <c r="CT369" i="8"/>
  <c r="CW369" i="8"/>
  <c r="CY369" i="8"/>
  <c r="DW369" i="8" s="1"/>
  <c r="CT370" i="8"/>
  <c r="CW370" i="8"/>
  <c r="CY370" i="8"/>
  <c r="DW370" i="8" s="1"/>
  <c r="CT371" i="8"/>
  <c r="CW371" i="8"/>
  <c r="CY371" i="8"/>
  <c r="DW371" i="8" s="1"/>
  <c r="CT372" i="8"/>
  <c r="CW372" i="8"/>
  <c r="CY372" i="8"/>
  <c r="DW372" i="8" s="1"/>
  <c r="CT373" i="8"/>
  <c r="CW373" i="8"/>
  <c r="CY373" i="8"/>
  <c r="CT375" i="8"/>
  <c r="CW375" i="8"/>
  <c r="CY375" i="8"/>
  <c r="DW375" i="8" s="1"/>
  <c r="CT376" i="8"/>
  <c r="CW376" i="8"/>
  <c r="CY376" i="8"/>
  <c r="DW376" i="8" s="1"/>
  <c r="CT377" i="8"/>
  <c r="CW377" i="8"/>
  <c r="CY377" i="8"/>
  <c r="DW377" i="8" s="1"/>
  <c r="CT378" i="8"/>
  <c r="CW378" i="8"/>
  <c r="CY378" i="8"/>
  <c r="DW378" i="8" s="1"/>
  <c r="CT379" i="8"/>
  <c r="CW379" i="8"/>
  <c r="CY379" i="8"/>
  <c r="DW379" i="8" s="1"/>
  <c r="CT380" i="8"/>
  <c r="CW380" i="8"/>
  <c r="CY380" i="8"/>
  <c r="CT382" i="8"/>
  <c r="CW382" i="8"/>
  <c r="CY382" i="8"/>
  <c r="DW382" i="8" s="1"/>
  <c r="CT383" i="8"/>
  <c r="CW383" i="8"/>
  <c r="CY383" i="8"/>
  <c r="DW383" i="8" s="1"/>
  <c r="CT384" i="8"/>
  <c r="CW384" i="8"/>
  <c r="CY384" i="8"/>
  <c r="DW384" i="8" s="1"/>
  <c r="CT385" i="8"/>
  <c r="CW385" i="8"/>
  <c r="CY385" i="8"/>
  <c r="DW385" i="8" s="1"/>
  <c r="CT386" i="8"/>
  <c r="CW386" i="8"/>
  <c r="CY386" i="8"/>
  <c r="DW386" i="8" s="1"/>
  <c r="CT387" i="8"/>
  <c r="CW387" i="8"/>
  <c r="CY387" i="8"/>
  <c r="DW387" i="8" s="1"/>
  <c r="CK358" i="8"/>
  <c r="CN358" i="8"/>
  <c r="CK359" i="8"/>
  <c r="CN359" i="8"/>
  <c r="CK360" i="8"/>
  <c r="CN360" i="8"/>
  <c r="CK361" i="8"/>
  <c r="CP361" i="8"/>
  <c r="CK363" i="8"/>
  <c r="CN363" i="8"/>
  <c r="CK364" i="8"/>
  <c r="CN364" i="8"/>
  <c r="CK365" i="8"/>
  <c r="CN365" i="8"/>
  <c r="CK366" i="8"/>
  <c r="CN366" i="8"/>
  <c r="CK367" i="8"/>
  <c r="CN367" i="8"/>
  <c r="CK368" i="8"/>
  <c r="CN368" i="8"/>
  <c r="CK369" i="8"/>
  <c r="CN369" i="8"/>
  <c r="CK370" i="8"/>
  <c r="CN370" i="8"/>
  <c r="CK371" i="8"/>
  <c r="CN371" i="8"/>
  <c r="CK372" i="8"/>
  <c r="CN372" i="8"/>
  <c r="CP373" i="8"/>
  <c r="CK375" i="8"/>
  <c r="CN375" i="8"/>
  <c r="CK376" i="8"/>
  <c r="CN376" i="8"/>
  <c r="CK377" i="8"/>
  <c r="CN377" i="8"/>
  <c r="CK378" i="8"/>
  <c r="CN378" i="8"/>
  <c r="CK379" i="8"/>
  <c r="CN379" i="8"/>
  <c r="CK380" i="8"/>
  <c r="CN380" i="8"/>
  <c r="CK382" i="8"/>
  <c r="CN382" i="8"/>
  <c r="CK383" i="8"/>
  <c r="CN383" i="8"/>
  <c r="CK384" i="8"/>
  <c r="CN384" i="8"/>
  <c r="CK385" i="8"/>
  <c r="CN385" i="8"/>
  <c r="CK386" i="8"/>
  <c r="CN386" i="8"/>
  <c r="CK387" i="8"/>
  <c r="CN387" i="8"/>
  <c r="CB358" i="8"/>
  <c r="CE358" i="8"/>
  <c r="CB359" i="8"/>
  <c r="CE359" i="8"/>
  <c r="CB360" i="8"/>
  <c r="CE360" i="8"/>
  <c r="CB361" i="8"/>
  <c r="CE361" i="8"/>
  <c r="CB363" i="8"/>
  <c r="CE363" i="8"/>
  <c r="CB364" i="8"/>
  <c r="CE364" i="8"/>
  <c r="CB365" i="8"/>
  <c r="CE365" i="8"/>
  <c r="CB366" i="8"/>
  <c r="CE366" i="8"/>
  <c r="CB367" i="8"/>
  <c r="CE367" i="8"/>
  <c r="CB368" i="8"/>
  <c r="CE368" i="8"/>
  <c r="CB369" i="8"/>
  <c r="CE369" i="8"/>
  <c r="CB370" i="8"/>
  <c r="CE370" i="8"/>
  <c r="CB371" i="8"/>
  <c r="CE371" i="8"/>
  <c r="CB372" i="8"/>
  <c r="CE372" i="8"/>
  <c r="CB373" i="8"/>
  <c r="CE373" i="8"/>
  <c r="CG373" i="8"/>
  <c r="CB375" i="8"/>
  <c r="CE375" i="8"/>
  <c r="CB376" i="8"/>
  <c r="CE376" i="8"/>
  <c r="CB377" i="8"/>
  <c r="CE377" i="8"/>
  <c r="CB378" i="8"/>
  <c r="CE378" i="8"/>
  <c r="CB379" i="8"/>
  <c r="CE379" i="8"/>
  <c r="CB380" i="8"/>
  <c r="CE380" i="8"/>
  <c r="CB382" i="8"/>
  <c r="CE382" i="8"/>
  <c r="CB383" i="8"/>
  <c r="CE383" i="8"/>
  <c r="CB384" i="8"/>
  <c r="CE384" i="8"/>
  <c r="CB385" i="8"/>
  <c r="CE385" i="8"/>
  <c r="CB386" i="8"/>
  <c r="CE386" i="8"/>
  <c r="CB387" i="8"/>
  <c r="CE387" i="8"/>
  <c r="CB388" i="8"/>
  <c r="AF358" i="8"/>
  <c r="AG358" i="8"/>
  <c r="CL358" i="8" s="1"/>
  <c r="AH358" i="8"/>
  <c r="CU358" i="8" s="1"/>
  <c r="AI358" i="8"/>
  <c r="DD358" i="8" s="1"/>
  <c r="AJ358" i="8"/>
  <c r="AK358" i="8"/>
  <c r="AL358" i="8"/>
  <c r="AM358" i="8"/>
  <c r="AN358" i="8"/>
  <c r="AO358" i="8"/>
  <c r="AP358" i="8"/>
  <c r="AQ358" i="8"/>
  <c r="AF359" i="8"/>
  <c r="AG359" i="8"/>
  <c r="CL359" i="8" s="1"/>
  <c r="AH359" i="8"/>
  <c r="CU359" i="8" s="1"/>
  <c r="AI359" i="8"/>
  <c r="DD359" i="8" s="1"/>
  <c r="AJ359" i="8"/>
  <c r="AK359" i="8"/>
  <c r="AL359" i="8"/>
  <c r="AM359" i="8"/>
  <c r="AN359" i="8"/>
  <c r="AO359" i="8"/>
  <c r="AP359" i="8"/>
  <c r="AQ359" i="8"/>
  <c r="AF360" i="8"/>
  <c r="AG360" i="8"/>
  <c r="CL360" i="8" s="1"/>
  <c r="AH360" i="8"/>
  <c r="CU360" i="8" s="1"/>
  <c r="AI360" i="8"/>
  <c r="DD360" i="8" s="1"/>
  <c r="AJ360" i="8"/>
  <c r="AK360" i="8"/>
  <c r="AL360" i="8"/>
  <c r="AM360" i="8"/>
  <c r="AN360" i="8"/>
  <c r="AO360" i="8"/>
  <c r="AP360" i="8"/>
  <c r="AQ360" i="8"/>
  <c r="AF361" i="8"/>
  <c r="AG361" i="8"/>
  <c r="CL361" i="8" s="1"/>
  <c r="AH361" i="8"/>
  <c r="CU361" i="8" s="1"/>
  <c r="AI361" i="8"/>
  <c r="DD361" i="8" s="1"/>
  <c r="AJ361" i="8"/>
  <c r="AK361" i="8"/>
  <c r="AL361" i="8"/>
  <c r="AM361" i="8"/>
  <c r="AN361" i="8"/>
  <c r="AO361" i="8"/>
  <c r="AP361" i="8"/>
  <c r="AQ361" i="8"/>
  <c r="AF363" i="8"/>
  <c r="AG363" i="8"/>
  <c r="CL363" i="8" s="1"/>
  <c r="AH363" i="8"/>
  <c r="CU363" i="8" s="1"/>
  <c r="AI363" i="8"/>
  <c r="DD363" i="8" s="1"/>
  <c r="AJ363" i="8"/>
  <c r="AK363" i="8"/>
  <c r="AL363" i="8"/>
  <c r="AM363" i="8"/>
  <c r="AN363" i="8"/>
  <c r="AO363" i="8"/>
  <c r="AP363" i="8"/>
  <c r="AQ363" i="8"/>
  <c r="AF364" i="8"/>
  <c r="AG364" i="8"/>
  <c r="CL364" i="8" s="1"/>
  <c r="AH364" i="8"/>
  <c r="CU364" i="8" s="1"/>
  <c r="AI364" i="8"/>
  <c r="DD364" i="8" s="1"/>
  <c r="AJ364" i="8"/>
  <c r="AK364" i="8"/>
  <c r="AL364" i="8"/>
  <c r="AM364" i="8"/>
  <c r="AN364" i="8"/>
  <c r="AO364" i="8"/>
  <c r="AP364" i="8"/>
  <c r="AQ364" i="8"/>
  <c r="AF365" i="8"/>
  <c r="AG365" i="8"/>
  <c r="CL365" i="8" s="1"/>
  <c r="AH365" i="8"/>
  <c r="CU365" i="8" s="1"/>
  <c r="AI365" i="8"/>
  <c r="DD365" i="8" s="1"/>
  <c r="AJ365" i="8"/>
  <c r="AK365" i="8"/>
  <c r="AL365" i="8"/>
  <c r="AM365" i="8"/>
  <c r="AN365" i="8"/>
  <c r="AO365" i="8"/>
  <c r="AP365" i="8"/>
  <c r="AQ365" i="8"/>
  <c r="AF366" i="8"/>
  <c r="AG366" i="8"/>
  <c r="CL366" i="8" s="1"/>
  <c r="AH366" i="8"/>
  <c r="CU366" i="8" s="1"/>
  <c r="AI366" i="8"/>
  <c r="DD366" i="8" s="1"/>
  <c r="AJ366" i="8"/>
  <c r="AK366" i="8"/>
  <c r="AL366" i="8"/>
  <c r="AM366" i="8"/>
  <c r="AN366" i="8"/>
  <c r="AO366" i="8"/>
  <c r="AP366" i="8"/>
  <c r="AQ366" i="8"/>
  <c r="AF367" i="8"/>
  <c r="AG367" i="8"/>
  <c r="CL367" i="8" s="1"/>
  <c r="AH367" i="8"/>
  <c r="CU367" i="8" s="1"/>
  <c r="AI367" i="8"/>
  <c r="DD367" i="8" s="1"/>
  <c r="AJ367" i="8"/>
  <c r="AK367" i="8"/>
  <c r="AL367" i="8"/>
  <c r="AM367" i="8"/>
  <c r="AN367" i="8"/>
  <c r="AO367" i="8"/>
  <c r="AP367" i="8"/>
  <c r="AQ367" i="8"/>
  <c r="AF368" i="8"/>
  <c r="AG368" i="8"/>
  <c r="CL368" i="8" s="1"/>
  <c r="AH368" i="8"/>
  <c r="AI368" i="8"/>
  <c r="DD368" i="8" s="1"/>
  <c r="AJ368" i="8"/>
  <c r="AK368" i="8"/>
  <c r="AL368" i="8"/>
  <c r="AM368" i="8"/>
  <c r="AN368" i="8"/>
  <c r="AO368" i="8"/>
  <c r="AP368" i="8"/>
  <c r="AQ368" i="8"/>
  <c r="AF369" i="8"/>
  <c r="AG369" i="8"/>
  <c r="CL369" i="8" s="1"/>
  <c r="AH369" i="8"/>
  <c r="CU369" i="8" s="1"/>
  <c r="AI369" i="8"/>
  <c r="DD369" i="8" s="1"/>
  <c r="AJ369" i="8"/>
  <c r="AK369" i="8"/>
  <c r="AL369" i="8"/>
  <c r="AM369" i="8"/>
  <c r="AN369" i="8"/>
  <c r="AO369" i="8"/>
  <c r="AP369" i="8"/>
  <c r="AQ369" i="8"/>
  <c r="AF370" i="8"/>
  <c r="AG370" i="8"/>
  <c r="CL370" i="8" s="1"/>
  <c r="AH370" i="8"/>
  <c r="CU370" i="8" s="1"/>
  <c r="AI370" i="8"/>
  <c r="DD370" i="8" s="1"/>
  <c r="AJ370" i="8"/>
  <c r="AK370" i="8"/>
  <c r="AL370" i="8"/>
  <c r="AM370" i="8"/>
  <c r="AN370" i="8"/>
  <c r="AO370" i="8"/>
  <c r="AP370" i="8"/>
  <c r="AQ370" i="8"/>
  <c r="AF371" i="8"/>
  <c r="AG371" i="8"/>
  <c r="CL371" i="8" s="1"/>
  <c r="AH371" i="8"/>
  <c r="CU371" i="8" s="1"/>
  <c r="AI371" i="8"/>
  <c r="DD371" i="8" s="1"/>
  <c r="AJ371" i="8"/>
  <c r="AK371" i="8"/>
  <c r="AL371" i="8"/>
  <c r="AM371" i="8"/>
  <c r="AN371" i="8"/>
  <c r="AO371" i="8"/>
  <c r="AP371" i="8"/>
  <c r="AQ371" i="8"/>
  <c r="AF372" i="8"/>
  <c r="AG372" i="8"/>
  <c r="CL372" i="8" s="1"/>
  <c r="AH372" i="8"/>
  <c r="CU372" i="8" s="1"/>
  <c r="AI372" i="8"/>
  <c r="DD372" i="8" s="1"/>
  <c r="AJ372" i="8"/>
  <c r="AK372" i="8"/>
  <c r="AL372" i="8"/>
  <c r="AM372" i="8"/>
  <c r="AN372" i="8"/>
  <c r="AO372" i="8"/>
  <c r="AP372" i="8"/>
  <c r="AQ372" i="8"/>
  <c r="AH373" i="8"/>
  <c r="AI373" i="8"/>
  <c r="DD373" i="8" s="1"/>
  <c r="AJ373" i="8"/>
  <c r="AK373" i="8"/>
  <c r="AL373" i="8"/>
  <c r="AM373" i="8"/>
  <c r="AN373" i="8"/>
  <c r="AO373" i="8"/>
  <c r="AP373" i="8"/>
  <c r="AQ373" i="8"/>
  <c r="AF375" i="8"/>
  <c r="AG375" i="8"/>
  <c r="CL375" i="8" s="1"/>
  <c r="AH375" i="8"/>
  <c r="CU375" i="8" s="1"/>
  <c r="AI375" i="8"/>
  <c r="DD375" i="8" s="1"/>
  <c r="AJ375" i="8"/>
  <c r="AK375" i="8"/>
  <c r="AL375" i="8"/>
  <c r="AM375" i="8"/>
  <c r="AN375" i="8"/>
  <c r="AO375" i="8"/>
  <c r="AP375" i="8"/>
  <c r="AQ375" i="8"/>
  <c r="AF376" i="8"/>
  <c r="AG376" i="8"/>
  <c r="CL376" i="8" s="1"/>
  <c r="AH376" i="8"/>
  <c r="CU376" i="8" s="1"/>
  <c r="AI376" i="8"/>
  <c r="DD376" i="8" s="1"/>
  <c r="AJ376" i="8"/>
  <c r="AK376" i="8"/>
  <c r="AL376" i="8"/>
  <c r="AM376" i="8"/>
  <c r="AN376" i="8"/>
  <c r="AO376" i="8"/>
  <c r="AP376" i="8"/>
  <c r="AQ376" i="8"/>
  <c r="AF377" i="8"/>
  <c r="AG377" i="8"/>
  <c r="CL377" i="8" s="1"/>
  <c r="AH377" i="8"/>
  <c r="AI377" i="8"/>
  <c r="DD377" i="8" s="1"/>
  <c r="AJ377" i="8"/>
  <c r="AK377" i="8"/>
  <c r="AL377" i="8"/>
  <c r="AM377" i="8"/>
  <c r="AN377" i="8"/>
  <c r="AO377" i="8"/>
  <c r="AP377" i="8"/>
  <c r="AQ377" i="8"/>
  <c r="AF378" i="8"/>
  <c r="AG378" i="8"/>
  <c r="CL378" i="8" s="1"/>
  <c r="AH378" i="8"/>
  <c r="CU378" i="8" s="1"/>
  <c r="AI378" i="8"/>
  <c r="DD378" i="8" s="1"/>
  <c r="AJ378" i="8"/>
  <c r="AK378" i="8"/>
  <c r="AL378" i="8"/>
  <c r="AM378" i="8"/>
  <c r="AN378" i="8"/>
  <c r="AO378" i="8"/>
  <c r="AP378" i="8"/>
  <c r="AQ378" i="8"/>
  <c r="AF379" i="8"/>
  <c r="AG379" i="8"/>
  <c r="CL379" i="8" s="1"/>
  <c r="AH379" i="8"/>
  <c r="CU379" i="8" s="1"/>
  <c r="AI379" i="8"/>
  <c r="DD379" i="8" s="1"/>
  <c r="AJ379" i="8"/>
  <c r="AK379" i="8"/>
  <c r="AL379" i="8"/>
  <c r="AM379" i="8"/>
  <c r="AN379" i="8"/>
  <c r="AO379" i="8"/>
  <c r="AP379" i="8"/>
  <c r="AQ379" i="8"/>
  <c r="AF380" i="8"/>
  <c r="AG380" i="8"/>
  <c r="CL380" i="8" s="1"/>
  <c r="AH380" i="8"/>
  <c r="CU380" i="8" s="1"/>
  <c r="AI380" i="8"/>
  <c r="DD380" i="8" s="1"/>
  <c r="AJ380" i="8"/>
  <c r="AK380" i="8"/>
  <c r="AL380" i="8"/>
  <c r="AM380" i="8"/>
  <c r="AN380" i="8"/>
  <c r="AO380" i="8"/>
  <c r="AP380" i="8"/>
  <c r="AQ380" i="8"/>
  <c r="AF382" i="8"/>
  <c r="AG382" i="8"/>
  <c r="CL382" i="8" s="1"/>
  <c r="AH382" i="8"/>
  <c r="CU382" i="8" s="1"/>
  <c r="AI382" i="8"/>
  <c r="DD382" i="8" s="1"/>
  <c r="AJ382" i="8"/>
  <c r="AK382" i="8"/>
  <c r="AL382" i="8"/>
  <c r="AM382" i="8"/>
  <c r="AN382" i="8"/>
  <c r="AO382" i="8"/>
  <c r="AP382" i="8"/>
  <c r="AQ382" i="8"/>
  <c r="AF383" i="8"/>
  <c r="AG383" i="8"/>
  <c r="AH383" i="8"/>
  <c r="CU383" i="8" s="1"/>
  <c r="AI383" i="8"/>
  <c r="DD383" i="8" s="1"/>
  <c r="AJ383" i="8"/>
  <c r="AK383" i="8"/>
  <c r="AL383" i="8"/>
  <c r="AM383" i="8"/>
  <c r="AN383" i="8"/>
  <c r="AO383" i="8"/>
  <c r="AP383" i="8"/>
  <c r="AQ383" i="8"/>
  <c r="AF384" i="8"/>
  <c r="AG384" i="8"/>
  <c r="CL384" i="8" s="1"/>
  <c r="AH384" i="8"/>
  <c r="CU384" i="8" s="1"/>
  <c r="AI384" i="8"/>
  <c r="DD384" i="8" s="1"/>
  <c r="AJ384" i="8"/>
  <c r="AK384" i="8"/>
  <c r="AL384" i="8"/>
  <c r="AM384" i="8"/>
  <c r="AN384" i="8"/>
  <c r="AO384" i="8"/>
  <c r="AP384" i="8"/>
  <c r="AQ384" i="8"/>
  <c r="AF385" i="8"/>
  <c r="AG385" i="8"/>
  <c r="CL385" i="8" s="1"/>
  <c r="AH385" i="8"/>
  <c r="CU385" i="8" s="1"/>
  <c r="AI385" i="8"/>
  <c r="DD385" i="8" s="1"/>
  <c r="AJ385" i="8"/>
  <c r="AK385" i="8"/>
  <c r="AL385" i="8"/>
  <c r="AM385" i="8"/>
  <c r="AN385" i="8"/>
  <c r="AO385" i="8"/>
  <c r="AP385" i="8"/>
  <c r="AQ385" i="8"/>
  <c r="AF386" i="8"/>
  <c r="AG386" i="8"/>
  <c r="CL386" i="8" s="1"/>
  <c r="AH386" i="8"/>
  <c r="CU386" i="8" s="1"/>
  <c r="AI386" i="8"/>
  <c r="DD386" i="8" s="1"/>
  <c r="AJ386" i="8"/>
  <c r="AK386" i="8"/>
  <c r="AL386" i="8"/>
  <c r="AM386" i="8"/>
  <c r="AN386" i="8"/>
  <c r="AO386" i="8"/>
  <c r="AP386" i="8"/>
  <c r="AQ386" i="8"/>
  <c r="AF387" i="8"/>
  <c r="AG387" i="8"/>
  <c r="CL387" i="8" s="1"/>
  <c r="AH387" i="8"/>
  <c r="CU387" i="8" s="1"/>
  <c r="AI387" i="8"/>
  <c r="DD387" i="8" s="1"/>
  <c r="AJ387" i="8"/>
  <c r="AK387" i="8"/>
  <c r="AL387" i="8"/>
  <c r="AM387" i="8"/>
  <c r="AN387" i="8"/>
  <c r="AO387" i="8"/>
  <c r="AP387" i="8"/>
  <c r="AQ387" i="8"/>
  <c r="AE358" i="8"/>
  <c r="AE359" i="8"/>
  <c r="L387" i="8"/>
  <c r="L386" i="8"/>
  <c r="L385" i="8"/>
  <c r="L384" i="8"/>
  <c r="L383" i="8"/>
  <c r="L382" i="8"/>
  <c r="L380" i="8"/>
  <c r="L379" i="8"/>
  <c r="L378" i="8"/>
  <c r="L377" i="8"/>
  <c r="L376" i="8"/>
  <c r="L375" i="8"/>
  <c r="L373" i="8"/>
  <c r="L372" i="8"/>
  <c r="L371" i="8"/>
  <c r="L370" i="8"/>
  <c r="L369" i="8"/>
  <c r="L368" i="8"/>
  <c r="L367" i="8"/>
  <c r="L366" i="8"/>
  <c r="L365" i="8"/>
  <c r="L364" i="8"/>
  <c r="L363" i="8"/>
  <c r="L361" i="8"/>
  <c r="L360" i="8"/>
  <c r="L359" i="8"/>
  <c r="L358" i="8"/>
  <c r="CT356" i="8"/>
  <c r="CW356" i="8"/>
  <c r="CY356" i="8"/>
  <c r="DW356" i="8" s="1"/>
  <c r="CK356" i="8"/>
  <c r="CN356" i="8"/>
  <c r="CE356" i="8"/>
  <c r="CB356" i="8"/>
  <c r="AF356" i="8"/>
  <c r="AG356" i="8"/>
  <c r="CL356" i="8" s="1"/>
  <c r="AH356" i="8"/>
  <c r="CU356" i="8" s="1"/>
  <c r="AI356" i="8"/>
  <c r="DD356" i="8" s="1"/>
  <c r="AJ356" i="8"/>
  <c r="AK356" i="8"/>
  <c r="AL356" i="8"/>
  <c r="AM356" i="8"/>
  <c r="AN356" i="8"/>
  <c r="AO356" i="8"/>
  <c r="AP356" i="8"/>
  <c r="AQ356" i="8"/>
  <c r="AE356" i="8"/>
  <c r="L356" i="8"/>
  <c r="DV385" i="8" l="1"/>
  <c r="DV376" i="8"/>
  <c r="DV380" i="8"/>
  <c r="DW361" i="8"/>
  <c r="DV389" i="8"/>
  <c r="DV373" i="8"/>
  <c r="DV537" i="8"/>
  <c r="DV368" i="8"/>
  <c r="DV359" i="8"/>
  <c r="DV413" i="8"/>
  <c r="DV408" i="8"/>
  <c r="DV404" i="8"/>
  <c r="DV399" i="8"/>
  <c r="DV541" i="8"/>
  <c r="DV393" i="8"/>
  <c r="DV540" i="8"/>
  <c r="DV366" i="8"/>
  <c r="DV391" i="8"/>
  <c r="DV365" i="8"/>
  <c r="DV356" i="8"/>
  <c r="DV386" i="8"/>
  <c r="DV382" i="8"/>
  <c r="DV377" i="8"/>
  <c r="DW617" i="8"/>
  <c r="DV372" i="8"/>
  <c r="DV364" i="8"/>
  <c r="DV405" i="8"/>
  <c r="DV395" i="8"/>
  <c r="DV355" i="8"/>
  <c r="DV617" i="8"/>
  <c r="DV538" i="8"/>
  <c r="DV409" i="8"/>
  <c r="DV400" i="8"/>
  <c r="DV371" i="8"/>
  <c r="DV363" i="8"/>
  <c r="DV394" i="8"/>
  <c r="DV367" i="8"/>
  <c r="DV358" i="8"/>
  <c r="DV384" i="8"/>
  <c r="DV379" i="8"/>
  <c r="DV375" i="8"/>
  <c r="DV370" i="8"/>
  <c r="DV361" i="8"/>
  <c r="DV412" i="8"/>
  <c r="DV407" i="8"/>
  <c r="DV402" i="8"/>
  <c r="DV398" i="8"/>
  <c r="DV533" i="8"/>
  <c r="DV387" i="8"/>
  <c r="DV383" i="8"/>
  <c r="DV378" i="8"/>
  <c r="DW373" i="8"/>
  <c r="DV369" i="8"/>
  <c r="DV360" i="8"/>
  <c r="DV411" i="8"/>
  <c r="DV406" i="8"/>
  <c r="DV401" i="8"/>
  <c r="DV397" i="8"/>
  <c r="DV524" i="8"/>
  <c r="DV532" i="8"/>
  <c r="DX624" i="8"/>
  <c r="DY624" i="8"/>
  <c r="DV523" i="8"/>
  <c r="DV505" i="8"/>
  <c r="DX505" i="8" s="1"/>
  <c r="DV485" i="8"/>
  <c r="DX485" i="8" s="1"/>
  <c r="DV474" i="8"/>
  <c r="DX474" i="8" s="1"/>
  <c r="DV469" i="8"/>
  <c r="DX469" i="8" s="1"/>
  <c r="DV458" i="8"/>
  <c r="DX458" i="8" s="1"/>
  <c r="DV473" i="8"/>
  <c r="DX473" i="8" s="1"/>
  <c r="DV492" i="8"/>
  <c r="DX492" i="8" s="1"/>
  <c r="DV445" i="8"/>
  <c r="DV482" i="8"/>
  <c r="DX482" i="8" s="1"/>
  <c r="DV518" i="8"/>
  <c r="DX518" i="8" s="1"/>
  <c r="DV456" i="8"/>
  <c r="DX456" i="8" s="1"/>
  <c r="DV435" i="8"/>
  <c r="DX435" i="8" s="1"/>
  <c r="DV499" i="8"/>
  <c r="DX499" i="8" s="1"/>
  <c r="AR391" i="8"/>
  <c r="DU391" i="8" s="1"/>
  <c r="CC356" i="8"/>
  <c r="CI356" i="8" s="1"/>
  <c r="AR356" i="8"/>
  <c r="DU356" i="8" s="1"/>
  <c r="DY356" i="8" s="1"/>
  <c r="AR387" i="8"/>
  <c r="DU387" i="8" s="1"/>
  <c r="DY387" i="8" s="1"/>
  <c r="CC386" i="8"/>
  <c r="CI386" i="8" s="1"/>
  <c r="AR386" i="8"/>
  <c r="CC385" i="8"/>
  <c r="CH385" i="8" s="1"/>
  <c r="AR385" i="8"/>
  <c r="DU385" i="8" s="1"/>
  <c r="DY385" i="8" s="1"/>
  <c r="CC384" i="8"/>
  <c r="CH384" i="8" s="1"/>
  <c r="AR384" i="8"/>
  <c r="DU384" i="8" s="1"/>
  <c r="DY384" i="8" s="1"/>
  <c r="CC383" i="8"/>
  <c r="CH383" i="8" s="1"/>
  <c r="AR383" i="8"/>
  <c r="DU383" i="8" s="1"/>
  <c r="DY383" i="8" s="1"/>
  <c r="AR382" i="8"/>
  <c r="DU382" i="8" s="1"/>
  <c r="DY382" i="8" s="1"/>
  <c r="CC380" i="8"/>
  <c r="CH380" i="8" s="1"/>
  <c r="AR380" i="8"/>
  <c r="CC379" i="8"/>
  <c r="CH379" i="8" s="1"/>
  <c r="AR379" i="8"/>
  <c r="DU379" i="8" s="1"/>
  <c r="DY379" i="8" s="1"/>
  <c r="AR378" i="8"/>
  <c r="DU378" i="8" s="1"/>
  <c r="DY378" i="8" s="1"/>
  <c r="CC377" i="8"/>
  <c r="CI377" i="8" s="1"/>
  <c r="AR377" i="8"/>
  <c r="DU377" i="8" s="1"/>
  <c r="DY377" i="8" s="1"/>
  <c r="AR376" i="8"/>
  <c r="DU376" i="8" s="1"/>
  <c r="DY376" i="8" s="1"/>
  <c r="CC375" i="8"/>
  <c r="CH375" i="8" s="1"/>
  <c r="AR375" i="8"/>
  <c r="AR373" i="8"/>
  <c r="DU373" i="8" s="1"/>
  <c r="CC372" i="8"/>
  <c r="CI372" i="8" s="1"/>
  <c r="AR372" i="8"/>
  <c r="DU372" i="8" s="1"/>
  <c r="DY372" i="8" s="1"/>
  <c r="CC371" i="8"/>
  <c r="CI371" i="8" s="1"/>
  <c r="AR371" i="8"/>
  <c r="DU371" i="8" s="1"/>
  <c r="DY371" i="8" s="1"/>
  <c r="AR370" i="8"/>
  <c r="DU370" i="8" s="1"/>
  <c r="DY370" i="8" s="1"/>
  <c r="AR369" i="8"/>
  <c r="DU369" i="8" s="1"/>
  <c r="DY369" i="8" s="1"/>
  <c r="CC368" i="8"/>
  <c r="CI368" i="8" s="1"/>
  <c r="AR368" i="8"/>
  <c r="DU368" i="8" s="1"/>
  <c r="DY368" i="8" s="1"/>
  <c r="AR367" i="8"/>
  <c r="DU367" i="8" s="1"/>
  <c r="DY367" i="8" s="1"/>
  <c r="AR366" i="8"/>
  <c r="DU366" i="8" s="1"/>
  <c r="DY366" i="8" s="1"/>
  <c r="CC365" i="8"/>
  <c r="CI365" i="8" s="1"/>
  <c r="AR365" i="8"/>
  <c r="DU365" i="8" s="1"/>
  <c r="DY365" i="8" s="1"/>
  <c r="CC364" i="8"/>
  <c r="CH364" i="8" s="1"/>
  <c r="AR364" i="8"/>
  <c r="CC363" i="8"/>
  <c r="CI363" i="8" s="1"/>
  <c r="AR363" i="8"/>
  <c r="DU363" i="8" s="1"/>
  <c r="DY363" i="8" s="1"/>
  <c r="CC361" i="8"/>
  <c r="CI361" i="8" s="1"/>
  <c r="AR361" i="8"/>
  <c r="DU361" i="8" s="1"/>
  <c r="CC360" i="8"/>
  <c r="CH360" i="8" s="1"/>
  <c r="AR360" i="8"/>
  <c r="DU360" i="8" s="1"/>
  <c r="DY360" i="8" s="1"/>
  <c r="CC359" i="8"/>
  <c r="CI359" i="8" s="1"/>
  <c r="AR359" i="8"/>
  <c r="DU359" i="8" s="1"/>
  <c r="DY359" i="8" s="1"/>
  <c r="CC358" i="8"/>
  <c r="CI358" i="8" s="1"/>
  <c r="AR358" i="8"/>
  <c r="DU358" i="8" s="1"/>
  <c r="DY358" i="8" s="1"/>
  <c r="CC413" i="8"/>
  <c r="CI413" i="8" s="1"/>
  <c r="AR413" i="8"/>
  <c r="DU413" i="8" s="1"/>
  <c r="DY413" i="8" s="1"/>
  <c r="CC412" i="8"/>
  <c r="CH412" i="8" s="1"/>
  <c r="AR412" i="8"/>
  <c r="DU412" i="8" s="1"/>
  <c r="DY412" i="8" s="1"/>
  <c r="AR411" i="8"/>
  <c r="DU411" i="8" s="1"/>
  <c r="DY411" i="8" s="1"/>
  <c r="AR409" i="8"/>
  <c r="DU409" i="8" s="1"/>
  <c r="DY409" i="8" s="1"/>
  <c r="CC408" i="8"/>
  <c r="CH408" i="8" s="1"/>
  <c r="AR408" i="8"/>
  <c r="CC407" i="8"/>
  <c r="CH407" i="8" s="1"/>
  <c r="AR407" i="8"/>
  <c r="DU407" i="8" s="1"/>
  <c r="DY407" i="8" s="1"/>
  <c r="AR406" i="8"/>
  <c r="DU406" i="8" s="1"/>
  <c r="DY406" i="8" s="1"/>
  <c r="CC405" i="8"/>
  <c r="CH405" i="8" s="1"/>
  <c r="AR405" i="8"/>
  <c r="DU405" i="8" s="1"/>
  <c r="DY405" i="8" s="1"/>
  <c r="CC404" i="8"/>
  <c r="CH404" i="8" s="1"/>
  <c r="AR404" i="8"/>
  <c r="AR401" i="8"/>
  <c r="DU401" i="8" s="1"/>
  <c r="DY401" i="8" s="1"/>
  <c r="AR400" i="8"/>
  <c r="DU400" i="8" s="1"/>
  <c r="DY400" i="8" s="1"/>
  <c r="CC399" i="8"/>
  <c r="CI399" i="8" s="1"/>
  <c r="AR399" i="8"/>
  <c r="DU399" i="8" s="1"/>
  <c r="DY399" i="8" s="1"/>
  <c r="CC398" i="8"/>
  <c r="CH398" i="8" s="1"/>
  <c r="AR398" i="8"/>
  <c r="DU398" i="8" s="1"/>
  <c r="DY398" i="8" s="1"/>
  <c r="CC397" i="8"/>
  <c r="CI397" i="8" s="1"/>
  <c r="AR397" i="8"/>
  <c r="DU397" i="8" s="1"/>
  <c r="DY397" i="8" s="1"/>
  <c r="CC395" i="8"/>
  <c r="CI395" i="8" s="1"/>
  <c r="AR395" i="8"/>
  <c r="DU395" i="8" s="1"/>
  <c r="DY395" i="8" s="1"/>
  <c r="CC394" i="8"/>
  <c r="CI394" i="8" s="1"/>
  <c r="AR394" i="8"/>
  <c r="DU394" i="8" s="1"/>
  <c r="DY394" i="8" s="1"/>
  <c r="AR393" i="8"/>
  <c r="DU393" i="8" s="1"/>
  <c r="DY393" i="8" s="1"/>
  <c r="CC389" i="8"/>
  <c r="CI389" i="8" s="1"/>
  <c r="AR389" i="8"/>
  <c r="DU389" i="8" s="1"/>
  <c r="DY389" i="8" s="1"/>
  <c r="DX531" i="8"/>
  <c r="DX542" i="8"/>
  <c r="CU373" i="8"/>
  <c r="CZ373" i="8" s="1"/>
  <c r="CR453" i="8"/>
  <c r="CI541" i="8"/>
  <c r="CH541" i="8"/>
  <c r="CI539" i="8"/>
  <c r="CH539" i="8"/>
  <c r="CI524" i="8"/>
  <c r="CH524" i="8"/>
  <c r="CI523" i="8"/>
  <c r="CH523" i="8"/>
  <c r="CI533" i="8"/>
  <c r="CH533" i="8"/>
  <c r="CI538" i="8"/>
  <c r="CH538" i="8"/>
  <c r="CI535" i="8"/>
  <c r="CH535" i="8"/>
  <c r="CR490" i="8"/>
  <c r="CR471" i="8"/>
  <c r="CQ482" i="8"/>
  <c r="CR482" i="8" s="1"/>
  <c r="CR521" i="8"/>
  <c r="CR457" i="8"/>
  <c r="CR441" i="8"/>
  <c r="CQ492" i="8"/>
  <c r="CR461" i="8"/>
  <c r="CQ499" i="8"/>
  <c r="CR455" i="8"/>
  <c r="CQ456" i="8"/>
  <c r="CR456" i="8" s="1"/>
  <c r="CQ382" i="8"/>
  <c r="CR382" i="8" s="1"/>
  <c r="CR434" i="8"/>
  <c r="CQ435" i="8"/>
  <c r="CR435" i="8" s="1"/>
  <c r="CR487" i="8"/>
  <c r="CR460" i="8"/>
  <c r="CR510" i="8"/>
  <c r="CR515" i="8"/>
  <c r="CR442" i="8"/>
  <c r="CR500" i="8"/>
  <c r="CR448" i="8"/>
  <c r="CR472" i="8"/>
  <c r="CR462" i="8"/>
  <c r="CR450" i="8"/>
  <c r="CR517" i="8"/>
  <c r="CR512" i="8"/>
  <c r="CR479" i="8"/>
  <c r="CR503" i="8"/>
  <c r="CR513" i="8"/>
  <c r="DX491" i="8"/>
  <c r="CQ491" i="8"/>
  <c r="CR501" i="8"/>
  <c r="CR466" i="8"/>
  <c r="DX522" i="8"/>
  <c r="CQ522" i="8"/>
  <c r="CR459" i="8"/>
  <c r="CR495" i="8"/>
  <c r="CR437" i="8"/>
  <c r="CR475" i="8"/>
  <c r="CR481" i="8"/>
  <c r="DX525" i="8"/>
  <c r="CQ445" i="8"/>
  <c r="CR506" i="8"/>
  <c r="CQ518" i="8"/>
  <c r="CR480" i="8"/>
  <c r="CQ545" i="8"/>
  <c r="CQ537" i="8"/>
  <c r="CR537" i="8" s="1"/>
  <c r="CQ364" i="8"/>
  <c r="CR364" i="8" s="1"/>
  <c r="CQ541" i="8"/>
  <c r="CR541" i="8" s="1"/>
  <c r="CR516" i="8"/>
  <c r="CR519" i="8"/>
  <c r="CR520" i="8"/>
  <c r="CR514" i="8"/>
  <c r="CR496" i="8"/>
  <c r="CR454" i="8"/>
  <c r="CR488" i="8"/>
  <c r="CR465" i="8"/>
  <c r="CR476" i="8"/>
  <c r="CQ458" i="8"/>
  <c r="CR484" i="8"/>
  <c r="CR508" i="8"/>
  <c r="CR447" i="8"/>
  <c r="CR502" i="8"/>
  <c r="CQ485" i="8"/>
  <c r="CR486" i="8"/>
  <c r="CQ505" i="8"/>
  <c r="CR497" i="8"/>
  <c r="CR478" i="8"/>
  <c r="CQ474" i="8"/>
  <c r="CR446" i="8"/>
  <c r="CR449" i="8"/>
  <c r="CR483" i="8"/>
  <c r="CQ469" i="8"/>
  <c r="CR468" i="8"/>
  <c r="CQ473" i="8"/>
  <c r="CR507" i="8"/>
  <c r="CR433" i="8"/>
  <c r="CR531" i="8"/>
  <c r="CI624" i="8"/>
  <c r="CH624" i="8"/>
  <c r="CZ532" i="8"/>
  <c r="DA532" i="8"/>
  <c r="DA533" i="8"/>
  <c r="CQ533" i="8"/>
  <c r="CR533" i="8" s="1"/>
  <c r="AR532" i="8"/>
  <c r="DU532" i="8" s="1"/>
  <c r="DY532" i="8" s="1"/>
  <c r="CC532" i="8"/>
  <c r="CQ532" i="8"/>
  <c r="CR532" i="8" s="1"/>
  <c r="AR533" i="8"/>
  <c r="DU533" i="8" s="1"/>
  <c r="DY533" i="8" s="1"/>
  <c r="CQ540" i="8"/>
  <c r="CR540" i="8" s="1"/>
  <c r="CZ533" i="8"/>
  <c r="DU617" i="8"/>
  <c r="CZ541" i="8"/>
  <c r="DA541" i="8"/>
  <c r="DA539" i="8"/>
  <c r="CZ539" i="8"/>
  <c r="CZ540" i="8"/>
  <c r="DA540" i="8"/>
  <c r="CZ537" i="8"/>
  <c r="DA537" i="8"/>
  <c r="CI617" i="8"/>
  <c r="CH617" i="8"/>
  <c r="CZ538" i="8"/>
  <c r="DA538" i="8"/>
  <c r="CZ617" i="8"/>
  <c r="DA617" i="8"/>
  <c r="DU537" i="8"/>
  <c r="DY537" i="8" s="1"/>
  <c r="CC537" i="8"/>
  <c r="CQ539" i="8"/>
  <c r="CR539" i="8" s="1"/>
  <c r="DU540" i="8"/>
  <c r="DY540" i="8" s="1"/>
  <c r="DU538" i="8"/>
  <c r="DY538" i="8" s="1"/>
  <c r="DU541" i="8"/>
  <c r="DY541" i="8" s="1"/>
  <c r="CL617" i="8"/>
  <c r="CQ617" i="8" s="1"/>
  <c r="CR617" i="8" s="1"/>
  <c r="DU539" i="8"/>
  <c r="DY539" i="8" s="1"/>
  <c r="CC540" i="8"/>
  <c r="CL538" i="8"/>
  <c r="AR524" i="8"/>
  <c r="DU524" i="8" s="1"/>
  <c r="DY524" i="8" s="1"/>
  <c r="CZ524" i="8"/>
  <c r="CQ524" i="8"/>
  <c r="CR524" i="8" s="1"/>
  <c r="CQ523" i="8"/>
  <c r="CR523" i="8" s="1"/>
  <c r="DA524" i="8"/>
  <c r="CZ523" i="8"/>
  <c r="CZ402" i="8"/>
  <c r="AR523" i="8"/>
  <c r="DU523" i="8" s="1"/>
  <c r="DY523" i="8" s="1"/>
  <c r="CQ411" i="8"/>
  <c r="CR411" i="8" s="1"/>
  <c r="CQ401" i="8"/>
  <c r="CR401" i="8" s="1"/>
  <c r="DA523" i="8"/>
  <c r="CQ404" i="8"/>
  <c r="CR404" i="8" s="1"/>
  <c r="CZ365" i="8"/>
  <c r="CZ408" i="8"/>
  <c r="CQ405" i="8"/>
  <c r="CR405" i="8" s="1"/>
  <c r="CQ389" i="8"/>
  <c r="CR389" i="8" s="1"/>
  <c r="CQ412" i="8"/>
  <c r="CR412" i="8" s="1"/>
  <c r="CZ406" i="8"/>
  <c r="CQ402" i="8"/>
  <c r="CR402" i="8" s="1"/>
  <c r="CZ397" i="8"/>
  <c r="CQ393" i="8"/>
  <c r="CR393" i="8" s="1"/>
  <c r="CZ382" i="8"/>
  <c r="CZ372" i="8"/>
  <c r="CZ364" i="8"/>
  <c r="CZ385" i="8"/>
  <c r="CZ376" i="8"/>
  <c r="CZ367" i="8"/>
  <c r="CQ406" i="8"/>
  <c r="CR406" i="8" s="1"/>
  <c r="CQ397" i="8"/>
  <c r="CR397" i="8" s="1"/>
  <c r="CQ407" i="8"/>
  <c r="CR407" i="8" s="1"/>
  <c r="CQ398" i="8"/>
  <c r="CR398" i="8" s="1"/>
  <c r="DA395" i="8"/>
  <c r="CQ391" i="8"/>
  <c r="CR391" i="8" s="1"/>
  <c r="CQ395" i="8"/>
  <c r="CR395" i="8" s="1"/>
  <c r="DA409" i="8"/>
  <c r="DA400" i="8"/>
  <c r="CQ409" i="8"/>
  <c r="CR409" i="8" s="1"/>
  <c r="CQ400" i="8"/>
  <c r="CR400" i="8" s="1"/>
  <c r="CQ399" i="8"/>
  <c r="CR399" i="8" s="1"/>
  <c r="AR402" i="8"/>
  <c r="DU402" i="8" s="1"/>
  <c r="DY402" i="8" s="1"/>
  <c r="CZ389" i="8"/>
  <c r="DA389" i="8"/>
  <c r="CQ394" i="8"/>
  <c r="CR394" i="8" s="1"/>
  <c r="CZ405" i="8"/>
  <c r="DA405" i="8"/>
  <c r="DU404" i="8"/>
  <c r="DY404" i="8" s="1"/>
  <c r="CC409" i="8"/>
  <c r="CC391" i="8"/>
  <c r="DA413" i="8"/>
  <c r="CC402" i="8"/>
  <c r="DA408" i="8"/>
  <c r="CC400" i="8"/>
  <c r="CZ358" i="8"/>
  <c r="CC411" i="8"/>
  <c r="DU408" i="8"/>
  <c r="DY408" i="8" s="1"/>
  <c r="CC406" i="8"/>
  <c r="CC393" i="8"/>
  <c r="CI393" i="8" s="1"/>
  <c r="CL413" i="8"/>
  <c r="CQ413" i="8" s="1"/>
  <c r="CR413" i="8" s="1"/>
  <c r="CL408" i="8"/>
  <c r="CQ408" i="8" s="1"/>
  <c r="CR408" i="8" s="1"/>
  <c r="CU404" i="8"/>
  <c r="CC401" i="8"/>
  <c r="CU399" i="8"/>
  <c r="CZ399" i="8" s="1"/>
  <c r="CU394" i="8"/>
  <c r="CZ409" i="8"/>
  <c r="CZ407" i="8"/>
  <c r="CZ400" i="8"/>
  <c r="CZ398" i="8"/>
  <c r="CZ413" i="8"/>
  <c r="CZ411" i="8"/>
  <c r="CZ395" i="8"/>
  <c r="CZ393" i="8"/>
  <c r="CZ401" i="8"/>
  <c r="CZ412" i="8"/>
  <c r="CZ391" i="8"/>
  <c r="DA411" i="8"/>
  <c r="DA406" i="8"/>
  <c r="DA401" i="8"/>
  <c r="DA397" i="8"/>
  <c r="DA391" i="8"/>
  <c r="DA412" i="8"/>
  <c r="DA407" i="8"/>
  <c r="DA402" i="8"/>
  <c r="DA398" i="8"/>
  <c r="DA393" i="8"/>
  <c r="CZ387" i="8"/>
  <c r="CZ369" i="8"/>
  <c r="CZ378" i="8"/>
  <c r="CZ360" i="8"/>
  <c r="CQ380" i="8"/>
  <c r="CR380" i="8" s="1"/>
  <c r="CQ363" i="8"/>
  <c r="CR363" i="8" s="1"/>
  <c r="CQ359" i="8"/>
  <c r="CR359" i="8" s="1"/>
  <c r="CQ370" i="8"/>
  <c r="CR370" i="8" s="1"/>
  <c r="CZ371" i="8"/>
  <c r="CZ386" i="8"/>
  <c r="CQ385" i="8"/>
  <c r="CR385" i="8" s="1"/>
  <c r="CQ376" i="8"/>
  <c r="CR376" i="8" s="1"/>
  <c r="CZ359" i="8"/>
  <c r="CQ384" i="8"/>
  <c r="CR384" i="8" s="1"/>
  <c r="CQ366" i="8"/>
  <c r="CR366" i="8" s="1"/>
  <c r="CZ383" i="8"/>
  <c r="CZ363" i="8"/>
  <c r="CZ384" i="8"/>
  <c r="DA384" i="8"/>
  <c r="CZ379" i="8"/>
  <c r="DA379" i="8"/>
  <c r="CZ375" i="8"/>
  <c r="DA375" i="8"/>
  <c r="CZ370" i="8"/>
  <c r="DA370" i="8"/>
  <c r="CZ366" i="8"/>
  <c r="DA366" i="8"/>
  <c r="CZ361" i="8"/>
  <c r="DA361" i="8"/>
  <c r="CQ361" i="8"/>
  <c r="CR361" i="8" s="1"/>
  <c r="CH361" i="8"/>
  <c r="CZ380" i="8"/>
  <c r="DA380" i="8"/>
  <c r="CQ379" i="8"/>
  <c r="CC366" i="8"/>
  <c r="CQ386" i="8"/>
  <c r="CR386" i="8" s="1"/>
  <c r="CQ360" i="8"/>
  <c r="CR360" i="8" s="1"/>
  <c r="DA369" i="8"/>
  <c r="DU386" i="8"/>
  <c r="DU375" i="8"/>
  <c r="DY375" i="8" s="1"/>
  <c r="CC369" i="8"/>
  <c r="DA360" i="8"/>
  <c r="CC367" i="8"/>
  <c r="DA387" i="8"/>
  <c r="CC378" i="8"/>
  <c r="CQ387" i="8"/>
  <c r="CR387" i="8" s="1"/>
  <c r="CU377" i="8"/>
  <c r="CZ377" i="8" s="1"/>
  <c r="CC376" i="8"/>
  <c r="CQ378" i="8"/>
  <c r="CR378" i="8" s="1"/>
  <c r="CQ375" i="8"/>
  <c r="CR375" i="8" s="1"/>
  <c r="DA365" i="8"/>
  <c r="DU380" i="8"/>
  <c r="DY380" i="8" s="1"/>
  <c r="CC382" i="8"/>
  <c r="CC370" i="8"/>
  <c r="CL383" i="8"/>
  <c r="CQ383" i="8" s="1"/>
  <c r="CR383" i="8" s="1"/>
  <c r="CQ369" i="8"/>
  <c r="CR369" i="8" s="1"/>
  <c r="DA378" i="8"/>
  <c r="CU368" i="8"/>
  <c r="CZ368" i="8" s="1"/>
  <c r="DU364" i="8"/>
  <c r="DY364" i="8" s="1"/>
  <c r="CC387" i="8"/>
  <c r="CQ365" i="8"/>
  <c r="CR365" i="8" s="1"/>
  <c r="CQ367" i="8"/>
  <c r="CR367" i="8" s="1"/>
  <c r="CQ377" i="8"/>
  <c r="CR377" i="8" s="1"/>
  <c r="CQ358" i="8"/>
  <c r="CR358" i="8" s="1"/>
  <c r="CQ372" i="8"/>
  <c r="CR372" i="8" s="1"/>
  <c r="CQ368" i="8"/>
  <c r="CR368" i="8" s="1"/>
  <c r="CQ371" i="8"/>
  <c r="CR371" i="8" s="1"/>
  <c r="CH373" i="8"/>
  <c r="DA385" i="8"/>
  <c r="DA376" i="8"/>
  <c r="DA371" i="8"/>
  <c r="DA367" i="8"/>
  <c r="DA363" i="8"/>
  <c r="DA358" i="8"/>
  <c r="DA386" i="8"/>
  <c r="DA382" i="8"/>
  <c r="DA372" i="8"/>
  <c r="DA364" i="8"/>
  <c r="DA359" i="8"/>
  <c r="DA383" i="8"/>
  <c r="CI373" i="8"/>
  <c r="CQ356" i="8"/>
  <c r="CR356" i="8" s="1"/>
  <c r="CZ356" i="8"/>
  <c r="DA356" i="8"/>
  <c r="DY361" i="8" l="1"/>
  <c r="CH358" i="8"/>
  <c r="CI385" i="8"/>
  <c r="CI379" i="8"/>
  <c r="CH368" i="8"/>
  <c r="CI404" i="8"/>
  <c r="CI408" i="8"/>
  <c r="CH363" i="8"/>
  <c r="CI375" i="8"/>
  <c r="CI398" i="8"/>
  <c r="CH386" i="8"/>
  <c r="CI380" i="8"/>
  <c r="CH359" i="8"/>
  <c r="CI384" i="8"/>
  <c r="CI364" i="8"/>
  <c r="CH389" i="8"/>
  <c r="CI405" i="8"/>
  <c r="CH356" i="8"/>
  <c r="CH377" i="8"/>
  <c r="CI360" i="8"/>
  <c r="CH365" i="8"/>
  <c r="CH394" i="8"/>
  <c r="CH399" i="8"/>
  <c r="CH371" i="8"/>
  <c r="CI407" i="8"/>
  <c r="CI383" i="8"/>
  <c r="CH395" i="8"/>
  <c r="CH413" i="8"/>
  <c r="CH397" i="8"/>
  <c r="CI412" i="8"/>
  <c r="CH372" i="8"/>
  <c r="DX445" i="8"/>
  <c r="DY617" i="8"/>
  <c r="DX617" i="8"/>
  <c r="ED373" i="8"/>
  <c r="DY373" i="8"/>
  <c r="DY386" i="8"/>
  <c r="DX539" i="8"/>
  <c r="DX373" i="8"/>
  <c r="DX385" i="8"/>
  <c r="DX371" i="8"/>
  <c r="DX363" i="8"/>
  <c r="DX380" i="8"/>
  <c r="DX379" i="8"/>
  <c r="DX372" i="8"/>
  <c r="ED394" i="8"/>
  <c r="DX394" i="8"/>
  <c r="DX538" i="8"/>
  <c r="DX356" i="8"/>
  <c r="DX395" i="8"/>
  <c r="DX384" i="8"/>
  <c r="DX386" i="8"/>
  <c r="DX412" i="8"/>
  <c r="DX533" i="8"/>
  <c r="DX397" i="8"/>
  <c r="DX524" i="8"/>
  <c r="DX389" i="8"/>
  <c r="DX364" i="8"/>
  <c r="DX365" i="8"/>
  <c r="DX358" i="8"/>
  <c r="DX398" i="8"/>
  <c r="DX405" i="8"/>
  <c r="DX359" i="8"/>
  <c r="DX535" i="8"/>
  <c r="DX404" i="8"/>
  <c r="DX523" i="8"/>
  <c r="DX360" i="8"/>
  <c r="DX541" i="8"/>
  <c r="DX407" i="8"/>
  <c r="DX375" i="8"/>
  <c r="DX361" i="8"/>
  <c r="ED407" i="8"/>
  <c r="DA373" i="8"/>
  <c r="ED384" i="8"/>
  <c r="ED405" i="8"/>
  <c r="ED380" i="8"/>
  <c r="ED360" i="8"/>
  <c r="ED375" i="8"/>
  <c r="ED365" i="8"/>
  <c r="ED379" i="8"/>
  <c r="ED398" i="8"/>
  <c r="ED372" i="8"/>
  <c r="ED397" i="8"/>
  <c r="ED371" i="8"/>
  <c r="ED385" i="8"/>
  <c r="ED404" i="8"/>
  <c r="ED389" i="8"/>
  <c r="ED358" i="8"/>
  <c r="ED359" i="8"/>
  <c r="ED361" i="8"/>
  <c r="ED363" i="8"/>
  <c r="ED412" i="8"/>
  <c r="ED364" i="8"/>
  <c r="ED356" i="8"/>
  <c r="CI387" i="8"/>
  <c r="CH387" i="8"/>
  <c r="CH370" i="8"/>
  <c r="CI370" i="8"/>
  <c r="CI376" i="8"/>
  <c r="CH376" i="8"/>
  <c r="CH402" i="8"/>
  <c r="CI402" i="8"/>
  <c r="CI382" i="8"/>
  <c r="CH382" i="8"/>
  <c r="CI367" i="8"/>
  <c r="CH367" i="8"/>
  <c r="CH393" i="8"/>
  <c r="CI400" i="8"/>
  <c r="CH400" i="8"/>
  <c r="CI537" i="8"/>
  <c r="CH537" i="8"/>
  <c r="CH406" i="8"/>
  <c r="CI406" i="8"/>
  <c r="CI540" i="8"/>
  <c r="CH540" i="8"/>
  <c r="CH401" i="8"/>
  <c r="CI401" i="8"/>
  <c r="DY391" i="8"/>
  <c r="CI391" i="8"/>
  <c r="CH391" i="8"/>
  <c r="CI411" i="8"/>
  <c r="CH411" i="8"/>
  <c r="CI532" i="8"/>
  <c r="CH532" i="8"/>
  <c r="CI409" i="8"/>
  <c r="CH409" i="8"/>
  <c r="CI366" i="8"/>
  <c r="CH366" i="8"/>
  <c r="CH378" i="8"/>
  <c r="CI378" i="8"/>
  <c r="CH369" i="8"/>
  <c r="CI369" i="8"/>
  <c r="CR492" i="8"/>
  <c r="CR499" i="8"/>
  <c r="CR445" i="8"/>
  <c r="CQ525" i="8"/>
  <c r="CR522" i="8"/>
  <c r="CR518" i="8"/>
  <c r="CR491" i="8"/>
  <c r="CR545" i="8"/>
  <c r="CR474" i="8"/>
  <c r="CR505" i="8"/>
  <c r="CR469" i="8"/>
  <c r="CR458" i="8"/>
  <c r="CR473" i="8"/>
  <c r="CR485" i="8"/>
  <c r="CQ538" i="8"/>
  <c r="CR538" i="8" s="1"/>
  <c r="DA368" i="8"/>
  <c r="DA399" i="8"/>
  <c r="CZ394" i="8"/>
  <c r="CZ404" i="8"/>
  <c r="DA394" i="8"/>
  <c r="DA404" i="8"/>
  <c r="DA377" i="8"/>
  <c r="CQ373" i="8"/>
  <c r="CR373" i="8" s="1"/>
  <c r="CR379" i="8"/>
  <c r="CY4" i="8"/>
  <c r="DW4" i="8" s="1"/>
  <c r="CW4" i="8"/>
  <c r="DV4" i="8" s="1"/>
  <c r="CT5" i="8"/>
  <c r="CT6" i="8"/>
  <c r="CT7" i="8"/>
  <c r="CT8" i="8"/>
  <c r="CT9" i="8"/>
  <c r="CT10" i="8"/>
  <c r="CT11" i="8"/>
  <c r="CT12" i="8"/>
  <c r="CT13" i="8"/>
  <c r="CT14" i="8"/>
  <c r="CT15" i="8"/>
  <c r="CT16" i="8"/>
  <c r="CT17" i="8"/>
  <c r="CT18" i="8"/>
  <c r="CT19" i="8"/>
  <c r="CT20" i="8"/>
  <c r="CT21" i="8"/>
  <c r="CT22" i="8"/>
  <c r="CT23" i="8"/>
  <c r="CT24" i="8"/>
  <c r="CT25" i="8"/>
  <c r="CT26" i="8"/>
  <c r="CT27" i="8"/>
  <c r="CT28" i="8"/>
  <c r="CT29" i="8"/>
  <c r="CT30" i="8"/>
  <c r="CT31" i="8"/>
  <c r="CT32" i="8"/>
  <c r="CT33" i="8"/>
  <c r="CT34" i="8"/>
  <c r="CT35" i="8"/>
  <c r="CT36" i="8"/>
  <c r="CT37" i="8"/>
  <c r="CT38" i="8"/>
  <c r="CT40" i="8"/>
  <c r="CT41" i="8"/>
  <c r="CT42" i="8"/>
  <c r="CT43" i="8"/>
  <c r="CT44" i="8"/>
  <c r="CT45" i="8"/>
  <c r="CT47" i="8"/>
  <c r="CT48" i="8"/>
  <c r="CT49" i="8"/>
  <c r="CT50" i="8"/>
  <c r="CT51" i="8"/>
  <c r="CT52" i="8"/>
  <c r="CT53" i="8"/>
  <c r="CT54" i="8"/>
  <c r="CT55" i="8"/>
  <c r="CT56" i="8"/>
  <c r="CT57" i="8"/>
  <c r="CT58" i="8"/>
  <c r="CT59" i="8"/>
  <c r="CT60" i="8"/>
  <c r="CT61" i="8"/>
  <c r="CT62" i="8"/>
  <c r="CT63" i="8"/>
  <c r="CT64" i="8"/>
  <c r="CT65" i="8"/>
  <c r="CT66" i="8"/>
  <c r="CT67" i="8"/>
  <c r="CT68" i="8"/>
  <c r="CT69" i="8"/>
  <c r="CT70" i="8"/>
  <c r="CT71" i="8"/>
  <c r="CT72" i="8"/>
  <c r="CT73" i="8"/>
  <c r="CT74" i="8"/>
  <c r="CT75" i="8"/>
  <c r="CT76" i="8"/>
  <c r="CT77" i="8"/>
  <c r="CT78" i="8"/>
  <c r="CT79" i="8"/>
  <c r="CT80" i="8"/>
  <c r="CT81" i="8"/>
  <c r="CT82" i="8"/>
  <c r="CT83" i="8"/>
  <c r="CT84" i="8"/>
  <c r="CT85" i="8"/>
  <c r="CT86" i="8"/>
  <c r="CT87" i="8"/>
  <c r="CT88" i="8"/>
  <c r="CT89" i="8"/>
  <c r="CT90" i="8"/>
  <c r="CT91" i="8"/>
  <c r="CT92" i="8"/>
  <c r="CT93" i="8"/>
  <c r="CT94" i="8"/>
  <c r="CT95" i="8"/>
  <c r="CT96" i="8"/>
  <c r="CT97" i="8"/>
  <c r="CT98" i="8"/>
  <c r="CT99" i="8"/>
  <c r="CT100" i="8"/>
  <c r="CT101" i="8"/>
  <c r="CT102" i="8"/>
  <c r="CT103" i="8"/>
  <c r="CT104" i="8"/>
  <c r="CT105" i="8"/>
  <c r="CT106" i="8"/>
  <c r="CT107" i="8"/>
  <c r="CT108" i="8"/>
  <c r="CT109" i="8"/>
  <c r="CT110" i="8"/>
  <c r="CT111" i="8"/>
  <c r="CT112" i="8"/>
  <c r="CT113" i="8"/>
  <c r="CT114" i="8"/>
  <c r="CT115" i="8"/>
  <c r="CT116" i="8"/>
  <c r="CT117" i="8"/>
  <c r="CT118" i="8"/>
  <c r="CT119" i="8"/>
  <c r="CT120" i="8"/>
  <c r="CT121" i="8"/>
  <c r="CT122" i="8"/>
  <c r="CT123" i="8"/>
  <c r="CT124" i="8"/>
  <c r="CT125" i="8"/>
  <c r="CT126" i="8"/>
  <c r="CT127" i="8"/>
  <c r="CT128" i="8"/>
  <c r="CT129" i="8"/>
  <c r="CT130" i="8"/>
  <c r="CT131" i="8"/>
  <c r="CT132" i="8"/>
  <c r="CT133" i="8"/>
  <c r="CT134" i="8"/>
  <c r="CT135" i="8"/>
  <c r="CT136" i="8"/>
  <c r="CT137" i="8"/>
  <c r="CT138" i="8"/>
  <c r="CT139" i="8"/>
  <c r="CT140" i="8"/>
  <c r="CT142" i="8"/>
  <c r="CT143" i="8"/>
  <c r="CT144" i="8"/>
  <c r="CT145" i="8"/>
  <c r="CT146" i="8"/>
  <c r="CT147" i="8"/>
  <c r="CT148" i="8"/>
  <c r="CT149" i="8"/>
  <c r="CT150" i="8"/>
  <c r="CT151" i="8"/>
  <c r="CT152" i="8"/>
  <c r="CT153" i="8"/>
  <c r="CT154" i="8"/>
  <c r="CT155" i="8"/>
  <c r="CT156" i="8"/>
  <c r="CT157" i="8"/>
  <c r="CT158" i="8"/>
  <c r="CT159" i="8"/>
  <c r="CT160" i="8"/>
  <c r="CT161" i="8"/>
  <c r="CT162" i="8"/>
  <c r="CT165" i="8"/>
  <c r="CT167" i="8"/>
  <c r="CT169" i="8"/>
  <c r="CT171" i="8"/>
  <c r="CT172" i="8"/>
  <c r="CT173" i="8"/>
  <c r="CT174" i="8"/>
  <c r="CT175" i="8"/>
  <c r="CT176" i="8"/>
  <c r="CT177" i="8"/>
  <c r="CT178" i="8"/>
  <c r="CT179" i="8"/>
  <c r="CT181" i="8"/>
  <c r="CT183" i="8"/>
  <c r="CT185" i="8"/>
  <c r="CT187" i="8"/>
  <c r="CT190" i="8"/>
  <c r="CT192" i="8"/>
  <c r="CT194" i="8"/>
  <c r="CT195" i="8"/>
  <c r="CT196" i="8"/>
  <c r="CT197" i="8"/>
  <c r="CT198" i="8"/>
  <c r="CT199" i="8"/>
  <c r="CT200" i="8"/>
  <c r="CT201" i="8"/>
  <c r="CT203" i="8"/>
  <c r="CT205" i="8"/>
  <c r="CT206" i="8"/>
  <c r="CT207" i="8"/>
  <c r="CT211" i="8"/>
  <c r="CT212" i="8"/>
  <c r="CT213" i="8"/>
  <c r="CT214" i="8"/>
  <c r="CT215" i="8"/>
  <c r="CT216" i="8"/>
  <c r="CT217" i="8"/>
  <c r="CT218" i="8"/>
  <c r="CT219" i="8"/>
  <c r="CT220" i="8"/>
  <c r="CT221" i="8"/>
  <c r="CT222" i="8"/>
  <c r="CT223" i="8"/>
  <c r="CT224" i="8"/>
  <c r="CT225" i="8"/>
  <c r="CT226" i="8"/>
  <c r="CT227" i="8"/>
  <c r="CT228" i="8"/>
  <c r="CT229" i="8"/>
  <c r="CT230" i="8"/>
  <c r="CT231" i="8"/>
  <c r="CT232" i="8"/>
  <c r="CT233" i="8"/>
  <c r="CT234" i="8"/>
  <c r="CT236" i="8"/>
  <c r="CT238" i="8"/>
  <c r="CT239" i="8"/>
  <c r="CT240" i="8"/>
  <c r="CT241" i="8"/>
  <c r="CT243" i="8"/>
  <c r="CT244" i="8"/>
  <c r="CT245" i="8"/>
  <c r="CT246" i="8"/>
  <c r="CT250" i="8"/>
  <c r="CT251" i="8"/>
  <c r="CT252" i="8"/>
  <c r="CT253" i="8"/>
  <c r="CT254" i="8"/>
  <c r="CT255" i="8"/>
  <c r="CT256" i="8"/>
  <c r="CT257" i="8"/>
  <c r="CT258" i="8"/>
  <c r="CT259" i="8"/>
  <c r="CT260" i="8"/>
  <c r="CT261" i="8"/>
  <c r="CT263" i="8"/>
  <c r="CT264" i="8"/>
  <c r="CT265" i="8"/>
  <c r="CT266" i="8"/>
  <c r="CT267" i="8"/>
  <c r="CT270" i="8"/>
  <c r="CT272" i="8"/>
  <c r="CT274" i="8"/>
  <c r="CT283" i="8"/>
  <c r="CT284" i="8"/>
  <c r="CT286" i="8"/>
  <c r="CT287" i="8"/>
  <c r="CT290" i="8"/>
  <c r="CT292" i="8"/>
  <c r="CT293" i="8"/>
  <c r="CT294" i="8"/>
  <c r="CT295" i="8"/>
  <c r="CT296" i="8"/>
  <c r="CT297" i="8"/>
  <c r="CT298" i="8"/>
  <c r="CT300" i="8"/>
  <c r="CT301" i="8"/>
  <c r="CT302" i="8"/>
  <c r="CT304" i="8"/>
  <c r="CT308" i="8"/>
  <c r="CT309" i="8"/>
  <c r="CT310" i="8"/>
  <c r="CT312" i="8"/>
  <c r="CT313" i="8"/>
  <c r="CT315" i="8"/>
  <c r="CT316" i="8"/>
  <c r="CT319" i="8"/>
  <c r="CT336" i="8"/>
  <c r="CT337" i="8"/>
  <c r="CT352" i="8"/>
  <c r="CT353" i="8"/>
  <c r="CT354" i="8"/>
  <c r="CT355" i="8"/>
  <c r="CT357" i="8"/>
  <c r="CT388" i="8"/>
  <c r="CT390" i="8"/>
  <c r="CT414" i="8"/>
  <c r="CT415" i="8"/>
  <c r="CT416" i="8"/>
  <c r="CT417" i="8"/>
  <c r="CT418" i="8"/>
  <c r="CT419" i="8"/>
  <c r="CT420" i="8"/>
  <c r="CT421" i="8"/>
  <c r="CT422" i="8"/>
  <c r="CT423" i="8"/>
  <c r="CT424" i="8"/>
  <c r="CT425" i="8"/>
  <c r="CT426" i="8"/>
  <c r="CT427" i="8"/>
  <c r="CT428" i="8"/>
  <c r="CT429" i="8"/>
  <c r="CT430" i="8"/>
  <c r="CT431" i="8"/>
  <c r="CT600" i="8"/>
  <c r="CT601" i="8"/>
  <c r="CT602" i="8"/>
  <c r="CT603" i="8"/>
  <c r="CT547" i="8"/>
  <c r="CT526" i="8"/>
  <c r="CT604" i="8"/>
  <c r="CT605" i="8"/>
  <c r="CT548" i="8"/>
  <c r="CT549" i="8"/>
  <c r="CT550" i="8"/>
  <c r="CT551" i="8"/>
  <c r="CT552" i="8"/>
  <c r="CT527" i="8"/>
  <c r="CT606" i="8"/>
  <c r="CT528" i="8"/>
  <c r="CT608" i="8"/>
  <c r="CT609" i="8"/>
  <c r="CT529" i="8"/>
  <c r="CT530" i="8"/>
  <c r="CT555" i="8"/>
  <c r="CT556" i="8"/>
  <c r="CT599" i="8"/>
  <c r="CT557" i="8"/>
  <c r="CT558" i="8"/>
  <c r="CT559" i="8"/>
  <c r="CT610" i="8"/>
  <c r="CT534" i="8"/>
  <c r="CT560" i="8"/>
  <c r="CT611" i="8"/>
  <c r="CT612" i="8"/>
  <c r="CT561" i="8"/>
  <c r="CT591" i="8"/>
  <c r="CT616" i="8"/>
  <c r="CT562" i="8"/>
  <c r="CT568" i="8"/>
  <c r="CT618" i="8"/>
  <c r="CT621" i="8"/>
  <c r="CT622" i="8"/>
  <c r="CT536" i="8"/>
  <c r="CT592" i="8"/>
  <c r="CT623" i="8"/>
  <c r="CT543" i="8"/>
  <c r="CT587" i="8"/>
  <c r="CT589" i="8"/>
  <c r="CT544" i="8"/>
  <c r="CT444" i="8"/>
  <c r="CT627" i="8"/>
  <c r="CT628" i="8"/>
  <c r="CT677" i="8"/>
  <c r="CT684" i="8"/>
  <c r="CT688" i="8"/>
  <c r="CT689" i="8"/>
  <c r="CT690" i="8"/>
  <c r="CT691" i="8"/>
  <c r="CT692" i="8"/>
  <c r="CT693" i="8"/>
  <c r="CT694" i="8"/>
  <c r="CT695" i="8"/>
  <c r="CT696" i="8"/>
  <c r="CT697" i="8"/>
  <c r="CT698" i="8"/>
  <c r="CT699" i="8"/>
  <c r="CT700" i="8"/>
  <c r="CT701" i="8"/>
  <c r="CT702" i="8"/>
  <c r="CT703" i="8"/>
  <c r="CT704" i="8"/>
  <c r="CT705" i="8"/>
  <c r="CT706" i="8"/>
  <c r="CT707" i="8"/>
  <c r="CT708" i="8"/>
  <c r="CT709" i="8"/>
  <c r="CT710" i="8"/>
  <c r="CT711" i="8"/>
  <c r="CT712" i="8"/>
  <c r="CT718" i="8"/>
  <c r="CT722" i="8"/>
  <c r="CT723" i="8"/>
  <c r="CT724" i="8"/>
  <c r="CT725" i="8"/>
  <c r="CT726" i="8"/>
  <c r="CT4" i="8"/>
  <c r="CY5" i="8"/>
  <c r="DW5" i="8" s="1"/>
  <c r="CY6" i="8"/>
  <c r="DW6" i="8" s="1"/>
  <c r="CY7" i="8"/>
  <c r="CY8" i="8"/>
  <c r="CY9" i="8"/>
  <c r="DW9" i="8" s="1"/>
  <c r="CY10" i="8"/>
  <c r="DW10" i="8" s="1"/>
  <c r="CY11" i="8"/>
  <c r="DW11" i="8" s="1"/>
  <c r="CY12" i="8"/>
  <c r="CY13" i="8"/>
  <c r="CY14" i="8"/>
  <c r="DW14" i="8" s="1"/>
  <c r="CY15" i="8"/>
  <c r="CY16" i="8"/>
  <c r="DW16" i="8" s="1"/>
  <c r="CY17" i="8"/>
  <c r="DW17" i="8" s="1"/>
  <c r="CY18" i="8"/>
  <c r="DW18" i="8" s="1"/>
  <c r="CY19" i="8"/>
  <c r="DW19" i="8" s="1"/>
  <c r="CY20" i="8"/>
  <c r="DW20" i="8" s="1"/>
  <c r="CY21" i="8"/>
  <c r="CY22" i="8"/>
  <c r="DW22" i="8" s="1"/>
  <c r="CY23" i="8"/>
  <c r="DW23" i="8" s="1"/>
  <c r="CY24" i="8"/>
  <c r="DW24" i="8" s="1"/>
  <c r="CY25" i="8"/>
  <c r="DW25" i="8" s="1"/>
  <c r="CY26" i="8"/>
  <c r="DW26" i="8" s="1"/>
  <c r="CY27" i="8"/>
  <c r="DW27" i="8" s="1"/>
  <c r="CY28" i="8"/>
  <c r="CY29" i="8"/>
  <c r="DW29" i="8" s="1"/>
  <c r="CY30" i="8"/>
  <c r="DW30" i="8" s="1"/>
  <c r="CY31" i="8"/>
  <c r="DW31" i="8" s="1"/>
  <c r="CY32" i="8"/>
  <c r="DW32" i="8" s="1"/>
  <c r="CY33" i="8"/>
  <c r="DW33" i="8" s="1"/>
  <c r="CY34" i="8"/>
  <c r="CY35" i="8"/>
  <c r="DW35" i="8" s="1"/>
  <c r="CY36" i="8"/>
  <c r="DW36" i="8" s="1"/>
  <c r="CY38" i="8"/>
  <c r="DW38" i="8" s="1"/>
  <c r="CY40" i="8"/>
  <c r="DW40" i="8" s="1"/>
  <c r="CY41" i="8"/>
  <c r="DW41" i="8" s="1"/>
  <c r="CY42" i="8"/>
  <c r="DW42" i="8" s="1"/>
  <c r="CY43" i="8"/>
  <c r="DW43" i="8" s="1"/>
  <c r="CY44" i="8"/>
  <c r="DW44" i="8" s="1"/>
  <c r="CY45" i="8"/>
  <c r="DW45" i="8" s="1"/>
  <c r="CY47" i="8"/>
  <c r="DW47" i="8" s="1"/>
  <c r="CY48" i="8"/>
  <c r="DW48" i="8" s="1"/>
  <c r="CY49" i="8"/>
  <c r="CY50" i="8"/>
  <c r="CY51" i="8"/>
  <c r="DW51" i="8" s="1"/>
  <c r="CY52" i="8"/>
  <c r="DW52" i="8" s="1"/>
  <c r="CY53" i="8"/>
  <c r="DW53" i="8" s="1"/>
  <c r="CY54" i="8"/>
  <c r="DW54" i="8" s="1"/>
  <c r="CY55" i="8"/>
  <c r="CY56" i="8"/>
  <c r="DW56" i="8" s="1"/>
  <c r="CY57" i="8"/>
  <c r="DW57" i="8" s="1"/>
  <c r="CY58" i="8"/>
  <c r="CY59" i="8"/>
  <c r="DW59" i="8" s="1"/>
  <c r="CY60" i="8"/>
  <c r="DW60" i="8" s="1"/>
  <c r="CY61" i="8"/>
  <c r="DW61" i="8" s="1"/>
  <c r="CY62" i="8"/>
  <c r="DW62" i="8" s="1"/>
  <c r="CY63" i="8"/>
  <c r="DW63" i="8" s="1"/>
  <c r="CY64" i="8"/>
  <c r="DW64" i="8" s="1"/>
  <c r="CY65" i="8"/>
  <c r="CY66" i="8"/>
  <c r="DW66" i="8" s="1"/>
  <c r="CY67" i="8"/>
  <c r="DW67" i="8" s="1"/>
  <c r="CY68" i="8"/>
  <c r="DW68" i="8" s="1"/>
  <c r="CY69" i="8"/>
  <c r="DW69" i="8" s="1"/>
  <c r="CY70" i="8"/>
  <c r="DW70" i="8" s="1"/>
  <c r="CY71" i="8"/>
  <c r="DW71" i="8" s="1"/>
  <c r="CY72" i="8"/>
  <c r="DW72" i="8" s="1"/>
  <c r="CY73" i="8"/>
  <c r="DW73" i="8" s="1"/>
  <c r="CY74" i="8"/>
  <c r="CY75" i="8"/>
  <c r="DW75" i="8" s="1"/>
  <c r="CY76" i="8"/>
  <c r="DW76" i="8" s="1"/>
  <c r="CY77" i="8"/>
  <c r="DW77" i="8" s="1"/>
  <c r="CY78" i="8"/>
  <c r="DW78" i="8" s="1"/>
  <c r="CY79" i="8"/>
  <c r="CY80" i="8"/>
  <c r="DW80" i="8" s="1"/>
  <c r="CY81" i="8"/>
  <c r="CY82" i="8"/>
  <c r="DW82" i="8" s="1"/>
  <c r="CY83" i="8"/>
  <c r="DW83" i="8" s="1"/>
  <c r="CY84" i="8"/>
  <c r="DW84" i="8" s="1"/>
  <c r="CY85" i="8"/>
  <c r="DW85" i="8" s="1"/>
  <c r="CY86" i="8"/>
  <c r="DW86" i="8" s="1"/>
  <c r="CY87" i="8"/>
  <c r="DW87" i="8" s="1"/>
  <c r="CY88" i="8"/>
  <c r="DW88" i="8" s="1"/>
  <c r="CY89" i="8"/>
  <c r="DW89" i="8" s="1"/>
  <c r="CY90" i="8"/>
  <c r="DW90" i="8" s="1"/>
  <c r="CY91" i="8"/>
  <c r="DW91" i="8" s="1"/>
  <c r="CY92" i="8"/>
  <c r="DW92" i="8" s="1"/>
  <c r="CY93" i="8"/>
  <c r="DW93" i="8" s="1"/>
  <c r="CY94" i="8"/>
  <c r="DW94" i="8" s="1"/>
  <c r="CY95" i="8"/>
  <c r="DW95" i="8" s="1"/>
  <c r="CY96" i="8"/>
  <c r="DW96" i="8" s="1"/>
  <c r="CY97" i="8"/>
  <c r="DW97" i="8" s="1"/>
  <c r="CY98" i="8"/>
  <c r="DW98" i="8" s="1"/>
  <c r="CY99" i="8"/>
  <c r="DW99" i="8" s="1"/>
  <c r="CY100" i="8"/>
  <c r="DW100" i="8" s="1"/>
  <c r="CY101" i="8"/>
  <c r="DW101" i="8" s="1"/>
  <c r="CY103" i="8"/>
  <c r="DW103" i="8" s="1"/>
  <c r="CY105" i="8"/>
  <c r="DW105" i="8" s="1"/>
  <c r="CY106" i="8"/>
  <c r="DW106" i="8" s="1"/>
  <c r="CY108" i="8"/>
  <c r="DW108" i="8" s="1"/>
  <c r="CY109" i="8"/>
  <c r="CY110" i="8"/>
  <c r="DW110" i="8" s="1"/>
  <c r="CY111" i="8"/>
  <c r="DW111" i="8" s="1"/>
  <c r="CY112" i="8"/>
  <c r="DW112" i="8" s="1"/>
  <c r="CY113" i="8"/>
  <c r="DW113" i="8" s="1"/>
  <c r="CY114" i="8"/>
  <c r="DW114" i="8" s="1"/>
  <c r="CY115" i="8"/>
  <c r="DW115" i="8" s="1"/>
  <c r="CY116" i="8"/>
  <c r="DW116" i="8" s="1"/>
  <c r="CY117" i="8"/>
  <c r="CY118" i="8"/>
  <c r="DW118" i="8" s="1"/>
  <c r="CY119" i="8"/>
  <c r="DW119" i="8" s="1"/>
  <c r="CY120" i="8"/>
  <c r="DW120" i="8" s="1"/>
  <c r="CY121" i="8"/>
  <c r="DW121" i="8" s="1"/>
  <c r="CY122" i="8"/>
  <c r="DW122" i="8" s="1"/>
  <c r="CY123" i="8"/>
  <c r="DW123" i="8" s="1"/>
  <c r="CY124" i="8"/>
  <c r="DW124" i="8" s="1"/>
  <c r="CY125" i="8"/>
  <c r="DW125" i="8" s="1"/>
  <c r="CY126" i="8"/>
  <c r="DW126" i="8" s="1"/>
  <c r="CY127" i="8"/>
  <c r="DW127" i="8" s="1"/>
  <c r="CY128" i="8"/>
  <c r="CY129" i="8"/>
  <c r="DW129" i="8" s="1"/>
  <c r="CY130" i="8"/>
  <c r="DW130" i="8" s="1"/>
  <c r="CY131" i="8"/>
  <c r="DW131" i="8" s="1"/>
  <c r="CY132" i="8"/>
  <c r="CY133" i="8"/>
  <c r="DW133" i="8" s="1"/>
  <c r="CY134" i="8"/>
  <c r="DW134" i="8" s="1"/>
  <c r="CY135" i="8"/>
  <c r="DW135" i="8" s="1"/>
  <c r="CY136" i="8"/>
  <c r="DW136" i="8" s="1"/>
  <c r="CY137" i="8"/>
  <c r="DW137" i="8" s="1"/>
  <c r="CY138" i="8"/>
  <c r="DW138" i="8" s="1"/>
  <c r="CY139" i="8"/>
  <c r="CY140" i="8"/>
  <c r="DW140" i="8" s="1"/>
  <c r="CY141" i="8"/>
  <c r="DW141" i="8" s="1"/>
  <c r="CY142" i="8"/>
  <c r="DW142" i="8" s="1"/>
  <c r="CY143" i="8"/>
  <c r="DW143" i="8" s="1"/>
  <c r="CY144" i="8"/>
  <c r="DW144" i="8" s="1"/>
  <c r="CY145" i="8"/>
  <c r="DW145" i="8" s="1"/>
  <c r="CY147" i="8"/>
  <c r="DW147" i="8" s="1"/>
  <c r="CY148" i="8"/>
  <c r="CY149" i="8"/>
  <c r="DW149" i="8" s="1"/>
  <c r="CY150" i="8"/>
  <c r="CY151" i="8"/>
  <c r="DW151" i="8" s="1"/>
  <c r="CY153" i="8"/>
  <c r="DW153" i="8" s="1"/>
  <c r="CY154" i="8"/>
  <c r="CY155" i="8"/>
  <c r="DW155" i="8" s="1"/>
  <c r="CY156" i="8"/>
  <c r="CY157" i="8"/>
  <c r="DW157" i="8" s="1"/>
  <c r="CY158" i="8"/>
  <c r="DW158" i="8" s="1"/>
  <c r="CY159" i="8"/>
  <c r="DW159" i="8" s="1"/>
  <c r="CY160" i="8"/>
  <c r="DW160" i="8" s="1"/>
  <c r="CY161" i="8"/>
  <c r="DW161" i="8" s="1"/>
  <c r="CY162" i="8"/>
  <c r="DW162" i="8" s="1"/>
  <c r="CY167" i="8"/>
  <c r="DW167" i="8" s="1"/>
  <c r="CY169" i="8"/>
  <c r="CY171" i="8"/>
  <c r="CY172" i="8"/>
  <c r="DW172" i="8" s="1"/>
  <c r="CY173" i="8"/>
  <c r="CY174" i="8"/>
  <c r="DW174" i="8" s="1"/>
  <c r="CY175" i="8"/>
  <c r="DW175" i="8" s="1"/>
  <c r="CY176" i="8"/>
  <c r="DW176" i="8" s="1"/>
  <c r="CY177" i="8"/>
  <c r="DW177" i="8" s="1"/>
  <c r="CY178" i="8"/>
  <c r="DW178" i="8" s="1"/>
  <c r="CY179" i="8"/>
  <c r="DW179" i="8" s="1"/>
  <c r="CY181" i="8"/>
  <c r="DW181" i="8" s="1"/>
  <c r="CY183" i="8"/>
  <c r="DW183" i="8" s="1"/>
  <c r="CY185" i="8"/>
  <c r="DW185" i="8" s="1"/>
  <c r="CY187" i="8"/>
  <c r="CY190" i="8"/>
  <c r="DW190" i="8" s="1"/>
  <c r="CY192" i="8"/>
  <c r="CY194" i="8"/>
  <c r="DW194" i="8" s="1"/>
  <c r="CY195" i="8"/>
  <c r="CY196" i="8"/>
  <c r="DW196" i="8" s="1"/>
  <c r="CY197" i="8"/>
  <c r="DW197" i="8" s="1"/>
  <c r="CY198" i="8"/>
  <c r="DW198" i="8" s="1"/>
  <c r="CY199" i="8"/>
  <c r="DW199" i="8" s="1"/>
  <c r="CY200" i="8"/>
  <c r="DW200" i="8" s="1"/>
  <c r="CY201" i="8"/>
  <c r="DW201" i="8" s="1"/>
  <c r="CY203" i="8"/>
  <c r="CY205" i="8"/>
  <c r="DW205" i="8" s="1"/>
  <c r="CY206" i="8"/>
  <c r="DW206" i="8" s="1"/>
  <c r="CY207" i="8"/>
  <c r="DW207" i="8" s="1"/>
  <c r="CY211" i="8"/>
  <c r="DW211" i="8" s="1"/>
  <c r="CY213" i="8"/>
  <c r="DW213" i="8" s="1"/>
  <c r="CY214" i="8"/>
  <c r="DW214" i="8" s="1"/>
  <c r="CY215" i="8"/>
  <c r="DW215" i="8" s="1"/>
  <c r="CY216" i="8"/>
  <c r="DW216" i="8" s="1"/>
  <c r="CY217" i="8"/>
  <c r="DW217" i="8" s="1"/>
  <c r="CY218" i="8"/>
  <c r="DW218" i="8" s="1"/>
  <c r="CY219" i="8"/>
  <c r="CY220" i="8"/>
  <c r="DW220" i="8" s="1"/>
  <c r="CY221" i="8"/>
  <c r="DW221" i="8" s="1"/>
  <c r="CY222" i="8"/>
  <c r="DW222" i="8" s="1"/>
  <c r="CY223" i="8"/>
  <c r="DW223" i="8" s="1"/>
  <c r="CY224" i="8"/>
  <c r="DW224" i="8" s="1"/>
  <c r="CY225" i="8"/>
  <c r="DW225" i="8" s="1"/>
  <c r="CY227" i="8"/>
  <c r="DW227" i="8" s="1"/>
  <c r="CY228" i="8"/>
  <c r="DW228" i="8" s="1"/>
  <c r="CY229" i="8"/>
  <c r="DW229" i="8" s="1"/>
  <c r="CY230" i="8"/>
  <c r="CY231" i="8"/>
  <c r="DW231" i="8" s="1"/>
  <c r="CY232" i="8"/>
  <c r="DW232" i="8" s="1"/>
  <c r="CY233" i="8"/>
  <c r="CY234" i="8"/>
  <c r="CY236" i="8"/>
  <c r="DW236" i="8" s="1"/>
  <c r="CY238" i="8"/>
  <c r="DW238" i="8" s="1"/>
  <c r="CY239" i="8"/>
  <c r="DW239" i="8" s="1"/>
  <c r="CY240" i="8"/>
  <c r="DW240" i="8" s="1"/>
  <c r="CY241" i="8"/>
  <c r="DW241" i="8" s="1"/>
  <c r="CY243" i="8"/>
  <c r="DW243" i="8" s="1"/>
  <c r="CY244" i="8"/>
  <c r="DW244" i="8" s="1"/>
  <c r="CY245" i="8"/>
  <c r="DW245" i="8" s="1"/>
  <c r="CY246" i="8"/>
  <c r="DW246" i="8" s="1"/>
  <c r="CY250" i="8"/>
  <c r="CY251" i="8"/>
  <c r="CY252" i="8"/>
  <c r="DW252" i="8" s="1"/>
  <c r="CY253" i="8"/>
  <c r="DW253" i="8" s="1"/>
  <c r="CY254" i="8"/>
  <c r="DW254" i="8" s="1"/>
  <c r="CY255" i="8"/>
  <c r="CY256" i="8"/>
  <c r="DW256" i="8" s="1"/>
  <c r="CY257" i="8"/>
  <c r="DW257" i="8" s="1"/>
  <c r="CY258" i="8"/>
  <c r="CY259" i="8"/>
  <c r="DW259" i="8" s="1"/>
  <c r="CY260" i="8"/>
  <c r="DW260" i="8" s="1"/>
  <c r="CY261" i="8"/>
  <c r="CY263" i="8"/>
  <c r="DW263" i="8" s="1"/>
  <c r="CY264" i="8"/>
  <c r="CY265" i="8"/>
  <c r="CY266" i="8"/>
  <c r="CY267" i="8"/>
  <c r="CY284" i="8"/>
  <c r="DW284" i="8" s="1"/>
  <c r="CY286" i="8"/>
  <c r="DW286" i="8" s="1"/>
  <c r="CY287" i="8"/>
  <c r="DW287" i="8" s="1"/>
  <c r="CY292" i="8"/>
  <c r="DW292" i="8" s="1"/>
  <c r="CY293" i="8"/>
  <c r="DW293" i="8" s="1"/>
  <c r="CY294" i="8"/>
  <c r="DW294" i="8" s="1"/>
  <c r="CY295" i="8"/>
  <c r="DW295" i="8" s="1"/>
  <c r="CY296" i="8"/>
  <c r="DW296" i="8" s="1"/>
  <c r="CY297" i="8"/>
  <c r="DW297" i="8" s="1"/>
  <c r="CY298" i="8"/>
  <c r="DW298" i="8" s="1"/>
  <c r="CY300" i="8"/>
  <c r="DW300" i="8" s="1"/>
  <c r="CY301" i="8"/>
  <c r="CY302" i="8"/>
  <c r="CY304" i="8"/>
  <c r="CY308" i="8"/>
  <c r="DW308" i="8" s="1"/>
  <c r="CY309" i="8"/>
  <c r="DW309" i="8" s="1"/>
  <c r="CY310" i="8"/>
  <c r="DW310" i="8" s="1"/>
  <c r="CY312" i="8"/>
  <c r="DW312" i="8" s="1"/>
  <c r="CY313" i="8"/>
  <c r="DW313" i="8" s="1"/>
  <c r="CY316" i="8"/>
  <c r="DW316" i="8" s="1"/>
  <c r="CY319" i="8"/>
  <c r="CY336" i="8"/>
  <c r="CY337" i="8"/>
  <c r="DW337" i="8" s="1"/>
  <c r="CY352" i="8"/>
  <c r="DW352" i="8" s="1"/>
  <c r="CY353" i="8"/>
  <c r="DW353" i="8" s="1"/>
  <c r="CY354" i="8"/>
  <c r="CY355" i="8"/>
  <c r="DW355" i="8" s="1"/>
  <c r="CY357" i="8"/>
  <c r="DW357" i="8" s="1"/>
  <c r="CY388" i="8"/>
  <c r="DW388" i="8" s="1"/>
  <c r="CY390" i="8"/>
  <c r="DW390" i="8" s="1"/>
  <c r="CY414" i="8"/>
  <c r="DW414" i="8" s="1"/>
  <c r="CY415" i="8"/>
  <c r="DW415" i="8" s="1"/>
  <c r="CY416" i="8"/>
  <c r="DW416" i="8" s="1"/>
  <c r="CY417" i="8"/>
  <c r="CY418" i="8"/>
  <c r="CY419" i="8"/>
  <c r="DW419" i="8" s="1"/>
  <c r="CY420" i="8"/>
  <c r="DW420" i="8" s="1"/>
  <c r="CY421" i="8"/>
  <c r="DW421" i="8" s="1"/>
  <c r="CY422" i="8"/>
  <c r="CY423" i="8"/>
  <c r="DW423" i="8" s="1"/>
  <c r="CY424" i="8"/>
  <c r="DW424" i="8" s="1"/>
  <c r="CY425" i="8"/>
  <c r="DW425" i="8" s="1"/>
  <c r="CY426" i="8"/>
  <c r="CY427" i="8"/>
  <c r="DW427" i="8" s="1"/>
  <c r="CY428" i="8"/>
  <c r="DW428" i="8" s="1"/>
  <c r="CY429" i="8"/>
  <c r="CY430" i="8"/>
  <c r="DW430" i="8" s="1"/>
  <c r="CY431" i="8"/>
  <c r="DW431" i="8" s="1"/>
  <c r="CY600" i="8"/>
  <c r="CY601" i="8"/>
  <c r="DW601" i="8" s="1"/>
  <c r="CY602" i="8"/>
  <c r="CY603" i="8"/>
  <c r="DW603" i="8" s="1"/>
  <c r="CY547" i="8"/>
  <c r="DW547" i="8" s="1"/>
  <c r="CY526" i="8"/>
  <c r="DW526" i="8" s="1"/>
  <c r="CY604" i="8"/>
  <c r="CY605" i="8"/>
  <c r="CY548" i="8"/>
  <c r="DW548" i="8" s="1"/>
  <c r="CY549" i="8"/>
  <c r="DW549" i="8" s="1"/>
  <c r="CY550" i="8"/>
  <c r="DW550" i="8" s="1"/>
  <c r="CY551" i="8"/>
  <c r="DW551" i="8" s="1"/>
  <c r="CY552" i="8"/>
  <c r="DW552" i="8" s="1"/>
  <c r="CY527" i="8"/>
  <c r="DW527" i="8" s="1"/>
  <c r="CY606" i="8"/>
  <c r="CY528" i="8"/>
  <c r="DW528" i="8" s="1"/>
  <c r="CY608" i="8"/>
  <c r="CY609" i="8"/>
  <c r="CY529" i="8"/>
  <c r="DW529" i="8" s="1"/>
  <c r="CY530" i="8"/>
  <c r="DW530" i="8" s="1"/>
  <c r="CY555" i="8"/>
  <c r="DW555" i="8" s="1"/>
  <c r="CY556" i="8"/>
  <c r="DW556" i="8" s="1"/>
  <c r="CY599" i="8"/>
  <c r="DW599" i="8" s="1"/>
  <c r="CY557" i="8"/>
  <c r="CY558" i="8"/>
  <c r="DW558" i="8" s="1"/>
  <c r="CY559" i="8"/>
  <c r="DW559" i="8" s="1"/>
  <c r="CY610" i="8"/>
  <c r="DW610" i="8" s="1"/>
  <c r="CY534" i="8"/>
  <c r="DW534" i="8" s="1"/>
  <c r="CY560" i="8"/>
  <c r="DW560" i="8" s="1"/>
  <c r="CY611" i="8"/>
  <c r="CY612" i="8"/>
  <c r="CY561" i="8"/>
  <c r="DW561" i="8" s="1"/>
  <c r="CY591" i="8"/>
  <c r="CY616" i="8"/>
  <c r="CY562" i="8"/>
  <c r="DW562" i="8" s="1"/>
  <c r="CY568" i="8"/>
  <c r="DW568" i="8" s="1"/>
  <c r="CY618" i="8"/>
  <c r="CY621" i="8"/>
  <c r="CY622" i="8"/>
  <c r="CY536" i="8"/>
  <c r="DW536" i="8" s="1"/>
  <c r="CY592" i="8"/>
  <c r="DW592" i="8" s="1"/>
  <c r="CY623" i="8"/>
  <c r="CY543" i="8"/>
  <c r="DW543" i="8" s="1"/>
  <c r="CY587" i="8"/>
  <c r="DW587" i="8" s="1"/>
  <c r="CY589" i="8"/>
  <c r="DW589" i="8" s="1"/>
  <c r="CY544" i="8"/>
  <c r="DW544" i="8" s="1"/>
  <c r="CY444" i="8"/>
  <c r="DW444" i="8" s="1"/>
  <c r="CY627" i="8"/>
  <c r="CY628" i="8"/>
  <c r="CY677" i="8"/>
  <c r="CY684" i="8"/>
  <c r="CY688" i="8"/>
  <c r="CY689" i="8"/>
  <c r="CY690" i="8"/>
  <c r="CY691" i="8"/>
  <c r="CY692" i="8"/>
  <c r="CY693" i="8"/>
  <c r="CY694" i="8"/>
  <c r="CY695" i="8"/>
  <c r="CY697" i="8"/>
  <c r="CY698" i="8"/>
  <c r="CY699" i="8"/>
  <c r="CY700" i="8"/>
  <c r="CY701" i="8"/>
  <c r="CY702" i="8"/>
  <c r="CY703" i="8"/>
  <c r="DW703" i="8" s="1"/>
  <c r="CY705" i="8"/>
  <c r="DW705" i="8" s="1"/>
  <c r="CY707" i="8"/>
  <c r="CY708" i="8"/>
  <c r="CY709" i="8"/>
  <c r="DW709" i="8" s="1"/>
  <c r="CY710" i="8"/>
  <c r="CY711" i="8"/>
  <c r="DW711" i="8" s="1"/>
  <c r="CY712" i="8"/>
  <c r="CY713" i="8"/>
  <c r="DW713" i="8" s="1"/>
  <c r="CY718" i="8"/>
  <c r="CY722" i="8"/>
  <c r="CY723" i="8"/>
  <c r="CY724" i="8"/>
  <c r="DW724" i="8" s="1"/>
  <c r="CY726" i="8"/>
  <c r="DW726" i="8" s="1"/>
  <c r="CW5" i="8"/>
  <c r="DV5" i="8" s="1"/>
  <c r="CW6" i="8"/>
  <c r="DV6" i="8" s="1"/>
  <c r="CW7" i="8"/>
  <c r="DV7" i="8" s="1"/>
  <c r="CW8" i="8"/>
  <c r="CW9" i="8"/>
  <c r="DV9" i="8" s="1"/>
  <c r="CW10" i="8"/>
  <c r="DV10" i="8" s="1"/>
  <c r="CW11" i="8"/>
  <c r="DV11" i="8" s="1"/>
  <c r="CW12" i="8"/>
  <c r="CW13" i="8"/>
  <c r="CW14" i="8"/>
  <c r="DV14" i="8" s="1"/>
  <c r="CW15" i="8"/>
  <c r="CW16" i="8"/>
  <c r="DV16" i="8" s="1"/>
  <c r="CW17" i="8"/>
  <c r="DV17" i="8" s="1"/>
  <c r="CW18" i="8"/>
  <c r="DV18" i="8" s="1"/>
  <c r="CW19" i="8"/>
  <c r="DV19" i="8" s="1"/>
  <c r="CW20" i="8"/>
  <c r="DV20" i="8" s="1"/>
  <c r="CW21" i="8"/>
  <c r="CW22" i="8"/>
  <c r="DV22" i="8" s="1"/>
  <c r="CW23" i="8"/>
  <c r="DV23" i="8" s="1"/>
  <c r="CW24" i="8"/>
  <c r="DV24" i="8" s="1"/>
  <c r="CW25" i="8"/>
  <c r="DV25" i="8" s="1"/>
  <c r="CW26" i="8"/>
  <c r="DV26" i="8" s="1"/>
  <c r="CW27" i="8"/>
  <c r="DV27" i="8" s="1"/>
  <c r="CW28" i="8"/>
  <c r="CW29" i="8"/>
  <c r="DV29" i="8" s="1"/>
  <c r="CW30" i="8"/>
  <c r="DV30" i="8" s="1"/>
  <c r="CW31" i="8"/>
  <c r="DV31" i="8" s="1"/>
  <c r="CW32" i="8"/>
  <c r="DV32" i="8" s="1"/>
  <c r="CW33" i="8"/>
  <c r="DV33" i="8" s="1"/>
  <c r="CW34" i="8"/>
  <c r="CW35" i="8"/>
  <c r="DV35" i="8" s="1"/>
  <c r="CW36" i="8"/>
  <c r="DV36" i="8" s="1"/>
  <c r="CW38" i="8"/>
  <c r="DV38" i="8" s="1"/>
  <c r="CW40" i="8"/>
  <c r="DV40" i="8" s="1"/>
  <c r="CW41" i="8"/>
  <c r="DV41" i="8" s="1"/>
  <c r="CW42" i="8"/>
  <c r="DV42" i="8" s="1"/>
  <c r="CW43" i="8"/>
  <c r="DV43" i="8" s="1"/>
  <c r="CW44" i="8"/>
  <c r="DV44" i="8" s="1"/>
  <c r="CW45" i="8"/>
  <c r="DV45" i="8" s="1"/>
  <c r="CW47" i="8"/>
  <c r="DV47" i="8" s="1"/>
  <c r="CW48" i="8"/>
  <c r="DV48" i="8" s="1"/>
  <c r="CW49" i="8"/>
  <c r="CW50" i="8"/>
  <c r="CW51" i="8"/>
  <c r="DV51" i="8" s="1"/>
  <c r="CW52" i="8"/>
  <c r="DV52" i="8" s="1"/>
  <c r="CW53" i="8"/>
  <c r="DV53" i="8" s="1"/>
  <c r="CW54" i="8"/>
  <c r="DV54" i="8" s="1"/>
  <c r="CW55" i="8"/>
  <c r="CW56" i="8"/>
  <c r="DV56" i="8" s="1"/>
  <c r="CW57" i="8"/>
  <c r="DV57" i="8" s="1"/>
  <c r="CW58" i="8"/>
  <c r="CW59" i="8"/>
  <c r="DV59" i="8" s="1"/>
  <c r="CW60" i="8"/>
  <c r="DV60" i="8" s="1"/>
  <c r="CW61" i="8"/>
  <c r="DV61" i="8" s="1"/>
  <c r="CW62" i="8"/>
  <c r="DV62" i="8" s="1"/>
  <c r="CW63" i="8"/>
  <c r="DV63" i="8" s="1"/>
  <c r="CW64" i="8"/>
  <c r="DV64" i="8" s="1"/>
  <c r="CW65" i="8"/>
  <c r="CW66" i="8"/>
  <c r="DV66" i="8" s="1"/>
  <c r="CW67" i="8"/>
  <c r="DV67" i="8" s="1"/>
  <c r="CW68" i="8"/>
  <c r="DV68" i="8" s="1"/>
  <c r="CW69" i="8"/>
  <c r="DV69" i="8" s="1"/>
  <c r="CW70" i="8"/>
  <c r="DV70" i="8" s="1"/>
  <c r="CW71" i="8"/>
  <c r="DV71" i="8" s="1"/>
  <c r="CW72" i="8"/>
  <c r="DV72" i="8" s="1"/>
  <c r="CW73" i="8"/>
  <c r="DV73" i="8" s="1"/>
  <c r="CW74" i="8"/>
  <c r="CW75" i="8"/>
  <c r="DV75" i="8" s="1"/>
  <c r="CW76" i="8"/>
  <c r="DV76" i="8" s="1"/>
  <c r="CW77" i="8"/>
  <c r="DV77" i="8" s="1"/>
  <c r="CW78" i="8"/>
  <c r="DV78" i="8" s="1"/>
  <c r="CW79" i="8"/>
  <c r="CW80" i="8"/>
  <c r="DV80" i="8" s="1"/>
  <c r="CW81" i="8"/>
  <c r="CW82" i="8"/>
  <c r="DV82" i="8" s="1"/>
  <c r="CW83" i="8"/>
  <c r="DV83" i="8" s="1"/>
  <c r="CW84" i="8"/>
  <c r="DV84" i="8" s="1"/>
  <c r="CW85" i="8"/>
  <c r="DV85" i="8" s="1"/>
  <c r="CW86" i="8"/>
  <c r="DV86" i="8" s="1"/>
  <c r="CW87" i="8"/>
  <c r="DV87" i="8" s="1"/>
  <c r="CW88" i="8"/>
  <c r="DV88" i="8" s="1"/>
  <c r="CW89" i="8"/>
  <c r="DV89" i="8" s="1"/>
  <c r="CW90" i="8"/>
  <c r="DV90" i="8" s="1"/>
  <c r="CW91" i="8"/>
  <c r="DV91" i="8" s="1"/>
  <c r="CW92" i="8"/>
  <c r="DV92" i="8" s="1"/>
  <c r="CW93" i="8"/>
  <c r="DV93" i="8" s="1"/>
  <c r="CW94" i="8"/>
  <c r="DV94" i="8" s="1"/>
  <c r="CW95" i="8"/>
  <c r="DV95" i="8" s="1"/>
  <c r="CW96" i="8"/>
  <c r="DV96" i="8" s="1"/>
  <c r="CW97" i="8"/>
  <c r="DV97" i="8" s="1"/>
  <c r="CW98" i="8"/>
  <c r="DV98" i="8" s="1"/>
  <c r="CW99" i="8"/>
  <c r="DV99" i="8" s="1"/>
  <c r="CW100" i="8"/>
  <c r="DV100" i="8" s="1"/>
  <c r="CW101" i="8"/>
  <c r="DV101" i="8" s="1"/>
  <c r="CW103" i="8"/>
  <c r="DV103" i="8" s="1"/>
  <c r="CW105" i="8"/>
  <c r="DV105" i="8" s="1"/>
  <c r="CW106" i="8"/>
  <c r="DV106" i="8" s="1"/>
  <c r="CW108" i="8"/>
  <c r="DV108" i="8" s="1"/>
  <c r="CW109" i="8"/>
  <c r="CW110" i="8"/>
  <c r="DV110" i="8" s="1"/>
  <c r="CW111" i="8"/>
  <c r="DV111" i="8" s="1"/>
  <c r="CW112" i="8"/>
  <c r="DV112" i="8" s="1"/>
  <c r="CW113" i="8"/>
  <c r="DV113" i="8" s="1"/>
  <c r="CW114" i="8"/>
  <c r="DV114" i="8" s="1"/>
  <c r="CW115" i="8"/>
  <c r="DV115" i="8" s="1"/>
  <c r="CW116" i="8"/>
  <c r="DV116" i="8" s="1"/>
  <c r="CW117" i="8"/>
  <c r="CW118" i="8"/>
  <c r="DV118" i="8" s="1"/>
  <c r="CW119" i="8"/>
  <c r="DV119" i="8" s="1"/>
  <c r="CW120" i="8"/>
  <c r="DV120" i="8" s="1"/>
  <c r="CW121" i="8"/>
  <c r="DV121" i="8" s="1"/>
  <c r="CW122" i="8"/>
  <c r="DV122" i="8" s="1"/>
  <c r="CW123" i="8"/>
  <c r="DV123" i="8" s="1"/>
  <c r="CW124" i="8"/>
  <c r="DV124" i="8" s="1"/>
  <c r="CW125" i="8"/>
  <c r="DV125" i="8" s="1"/>
  <c r="CW126" i="8"/>
  <c r="DV126" i="8" s="1"/>
  <c r="CW127" i="8"/>
  <c r="DV127" i="8" s="1"/>
  <c r="CW128" i="8"/>
  <c r="CW129" i="8"/>
  <c r="DV129" i="8" s="1"/>
  <c r="CW130" i="8"/>
  <c r="DV130" i="8" s="1"/>
  <c r="CW131" i="8"/>
  <c r="DV131" i="8" s="1"/>
  <c r="CW132" i="8"/>
  <c r="CW133" i="8"/>
  <c r="DV133" i="8" s="1"/>
  <c r="CW134" i="8"/>
  <c r="DV134" i="8" s="1"/>
  <c r="CW135" i="8"/>
  <c r="DV135" i="8" s="1"/>
  <c r="CW136" i="8"/>
  <c r="DV136" i="8" s="1"/>
  <c r="CW137" i="8"/>
  <c r="CW138" i="8"/>
  <c r="DV138" i="8" s="1"/>
  <c r="CW139" i="8"/>
  <c r="CW140" i="8"/>
  <c r="DV140" i="8" s="1"/>
  <c r="CW141" i="8"/>
  <c r="DV141" i="8" s="1"/>
  <c r="CW142" i="8"/>
  <c r="DV142" i="8" s="1"/>
  <c r="CW143" i="8"/>
  <c r="DV143" i="8" s="1"/>
  <c r="CW144" i="8"/>
  <c r="DV144" i="8" s="1"/>
  <c r="CW145" i="8"/>
  <c r="DV145" i="8" s="1"/>
  <c r="CW147" i="8"/>
  <c r="DV147" i="8" s="1"/>
  <c r="CW148" i="8"/>
  <c r="CW149" i="8"/>
  <c r="DV149" i="8" s="1"/>
  <c r="CW150" i="8"/>
  <c r="CW151" i="8"/>
  <c r="DV151" i="8" s="1"/>
  <c r="CW153" i="8"/>
  <c r="DV153" i="8" s="1"/>
  <c r="CW154" i="8"/>
  <c r="CW155" i="8"/>
  <c r="DV155" i="8" s="1"/>
  <c r="CW156" i="8"/>
  <c r="CW157" i="8"/>
  <c r="DV157" i="8" s="1"/>
  <c r="CW158" i="8"/>
  <c r="DV158" i="8" s="1"/>
  <c r="CW159" i="8"/>
  <c r="DV159" i="8" s="1"/>
  <c r="CW160" i="8"/>
  <c r="DV160" i="8" s="1"/>
  <c r="CW161" i="8"/>
  <c r="DV161" i="8" s="1"/>
  <c r="CW162" i="8"/>
  <c r="DV162" i="8" s="1"/>
  <c r="CW167" i="8"/>
  <c r="DV167" i="8" s="1"/>
  <c r="CW169" i="8"/>
  <c r="CW171" i="8"/>
  <c r="CW172" i="8"/>
  <c r="DV172" i="8" s="1"/>
  <c r="CW173" i="8"/>
  <c r="CW174" i="8"/>
  <c r="DV174" i="8" s="1"/>
  <c r="CW175" i="8"/>
  <c r="DV175" i="8" s="1"/>
  <c r="CW176" i="8"/>
  <c r="DV176" i="8" s="1"/>
  <c r="CW177" i="8"/>
  <c r="DV177" i="8" s="1"/>
  <c r="CW178" i="8"/>
  <c r="CW179" i="8"/>
  <c r="DV179" i="8" s="1"/>
  <c r="CW181" i="8"/>
  <c r="DV181" i="8" s="1"/>
  <c r="CW183" i="8"/>
  <c r="DV183" i="8" s="1"/>
  <c r="CW185" i="8"/>
  <c r="DV185" i="8" s="1"/>
  <c r="CW187" i="8"/>
  <c r="CW190" i="8"/>
  <c r="CW192" i="8"/>
  <c r="CW194" i="8"/>
  <c r="CW195" i="8"/>
  <c r="CW196" i="8"/>
  <c r="DV196" i="8" s="1"/>
  <c r="CW197" i="8"/>
  <c r="DV197" i="8" s="1"/>
  <c r="CW198" i="8"/>
  <c r="DV198" i="8" s="1"/>
  <c r="CW199" i="8"/>
  <c r="DV199" i="8" s="1"/>
  <c r="CW200" i="8"/>
  <c r="DV200" i="8" s="1"/>
  <c r="CW201" i="8"/>
  <c r="DV201" i="8" s="1"/>
  <c r="CW203" i="8"/>
  <c r="CW205" i="8"/>
  <c r="DV205" i="8" s="1"/>
  <c r="CW206" i="8"/>
  <c r="DV206" i="8" s="1"/>
  <c r="CW207" i="8"/>
  <c r="DV207" i="8" s="1"/>
  <c r="CW211" i="8"/>
  <c r="DV211" i="8" s="1"/>
  <c r="CW213" i="8"/>
  <c r="DV213" i="8" s="1"/>
  <c r="CW214" i="8"/>
  <c r="CW216" i="8"/>
  <c r="DV216" i="8" s="1"/>
  <c r="CW217" i="8"/>
  <c r="DV217" i="8" s="1"/>
  <c r="CW218" i="8"/>
  <c r="DV218" i="8" s="1"/>
  <c r="CW219" i="8"/>
  <c r="CW220" i="8"/>
  <c r="CW221" i="8"/>
  <c r="CW222" i="8"/>
  <c r="CW223" i="8"/>
  <c r="CW224" i="8"/>
  <c r="CW225" i="8"/>
  <c r="CW227" i="8"/>
  <c r="CW228" i="8"/>
  <c r="CW229" i="8"/>
  <c r="CW230" i="8"/>
  <c r="CW231" i="8"/>
  <c r="DV231" i="8" s="1"/>
  <c r="CW232" i="8"/>
  <c r="DV232" i="8" s="1"/>
  <c r="CW233" i="8"/>
  <c r="CW234" i="8"/>
  <c r="CW236" i="8"/>
  <c r="DV236" i="8" s="1"/>
  <c r="CW238" i="8"/>
  <c r="DV238" i="8" s="1"/>
  <c r="CW239" i="8"/>
  <c r="DV239" i="8" s="1"/>
  <c r="CW240" i="8"/>
  <c r="DV240" i="8" s="1"/>
  <c r="CW241" i="8"/>
  <c r="DV241" i="8" s="1"/>
  <c r="CW243" i="8"/>
  <c r="DV243" i="8" s="1"/>
  <c r="CW244" i="8"/>
  <c r="DV244" i="8" s="1"/>
  <c r="CW245" i="8"/>
  <c r="DV245" i="8" s="1"/>
  <c r="CW250" i="8"/>
  <c r="CW251" i="8"/>
  <c r="CW252" i="8"/>
  <c r="DV252" i="8" s="1"/>
  <c r="CW253" i="8"/>
  <c r="DV253" i="8" s="1"/>
  <c r="CW254" i="8"/>
  <c r="DV254" i="8" s="1"/>
  <c r="CW255" i="8"/>
  <c r="CW257" i="8"/>
  <c r="DV257" i="8" s="1"/>
  <c r="CW258" i="8"/>
  <c r="CW259" i="8"/>
  <c r="DV259" i="8" s="1"/>
  <c r="CW260" i="8"/>
  <c r="DV260" i="8" s="1"/>
  <c r="CW261" i="8"/>
  <c r="CW263" i="8"/>
  <c r="DV263" i="8" s="1"/>
  <c r="CW264" i="8"/>
  <c r="CW265" i="8"/>
  <c r="CW266" i="8"/>
  <c r="CW267" i="8"/>
  <c r="CW284" i="8"/>
  <c r="CW286" i="8"/>
  <c r="CW287" i="8"/>
  <c r="DV287" i="8" s="1"/>
  <c r="CW292" i="8"/>
  <c r="DV292" i="8" s="1"/>
  <c r="CW293" i="8"/>
  <c r="DV293" i="8" s="1"/>
  <c r="CW294" i="8"/>
  <c r="DV294" i="8" s="1"/>
  <c r="CW295" i="8"/>
  <c r="DV295" i="8" s="1"/>
  <c r="CW296" i="8"/>
  <c r="DV296" i="8" s="1"/>
  <c r="CW297" i="8"/>
  <c r="DV297" i="8" s="1"/>
  <c r="CW298" i="8"/>
  <c r="CW300" i="8"/>
  <c r="DV300" i="8" s="1"/>
  <c r="CW301" i="8"/>
  <c r="CW302" i="8"/>
  <c r="CW304" i="8"/>
  <c r="CW308" i="8"/>
  <c r="CW309" i="8"/>
  <c r="CW310" i="8"/>
  <c r="CW312" i="8"/>
  <c r="CW313" i="8"/>
  <c r="CW316" i="8"/>
  <c r="CW319" i="8"/>
  <c r="CW336" i="8"/>
  <c r="CW337" i="8"/>
  <c r="CW352" i="8"/>
  <c r="CW353" i="8"/>
  <c r="CW354" i="8"/>
  <c r="CW357" i="8"/>
  <c r="CW388" i="8"/>
  <c r="CW390" i="8"/>
  <c r="CW414" i="8"/>
  <c r="CW415" i="8"/>
  <c r="DV415" i="8" s="1"/>
  <c r="CW416" i="8"/>
  <c r="DV416" i="8" s="1"/>
  <c r="CW417" i="8"/>
  <c r="DV417" i="8" s="1"/>
  <c r="CW418" i="8"/>
  <c r="CW419" i="8"/>
  <c r="DV419" i="8" s="1"/>
  <c r="CW420" i="8"/>
  <c r="DV420" i="8" s="1"/>
  <c r="CW421" i="8"/>
  <c r="DV421" i="8" s="1"/>
  <c r="CW422" i="8"/>
  <c r="CW423" i="8"/>
  <c r="DV423" i="8" s="1"/>
  <c r="CW424" i="8"/>
  <c r="DV424" i="8" s="1"/>
  <c r="CW425" i="8"/>
  <c r="DV425" i="8" s="1"/>
  <c r="CW426" i="8"/>
  <c r="CW427" i="8"/>
  <c r="DV427" i="8" s="1"/>
  <c r="CW428" i="8"/>
  <c r="DV428" i="8" s="1"/>
  <c r="CW429" i="8"/>
  <c r="CW430" i="8"/>
  <c r="DV430" i="8" s="1"/>
  <c r="CW431" i="8"/>
  <c r="DV431" i="8" s="1"/>
  <c r="CW600" i="8"/>
  <c r="CW601" i="8"/>
  <c r="DV601" i="8" s="1"/>
  <c r="CW602" i="8"/>
  <c r="CW603" i="8"/>
  <c r="DV603" i="8" s="1"/>
  <c r="CW547" i="8"/>
  <c r="DV547" i="8" s="1"/>
  <c r="CW526" i="8"/>
  <c r="CW604" i="8"/>
  <c r="CW605" i="8"/>
  <c r="CW548" i="8"/>
  <c r="DV548" i="8" s="1"/>
  <c r="CW549" i="8"/>
  <c r="DV549" i="8" s="1"/>
  <c r="CW550" i="8"/>
  <c r="DV550" i="8" s="1"/>
  <c r="CW551" i="8"/>
  <c r="DV551" i="8" s="1"/>
  <c r="CW552" i="8"/>
  <c r="DV552" i="8" s="1"/>
  <c r="CW527" i="8"/>
  <c r="CW606" i="8"/>
  <c r="CW528" i="8"/>
  <c r="CW608" i="8"/>
  <c r="CW609" i="8"/>
  <c r="CW529" i="8"/>
  <c r="CW530" i="8"/>
  <c r="CW555" i="8"/>
  <c r="DV555" i="8" s="1"/>
  <c r="CW556" i="8"/>
  <c r="DV556" i="8" s="1"/>
  <c r="CW599" i="8"/>
  <c r="DV599" i="8" s="1"/>
  <c r="CW557" i="8"/>
  <c r="DV557" i="8" s="1"/>
  <c r="CW558" i="8"/>
  <c r="DV558" i="8" s="1"/>
  <c r="CW559" i="8"/>
  <c r="DV559" i="8" s="1"/>
  <c r="CW610" i="8"/>
  <c r="DV610" i="8" s="1"/>
  <c r="CW534" i="8"/>
  <c r="CW560" i="8"/>
  <c r="DV560" i="8" s="1"/>
  <c r="CW611" i="8"/>
  <c r="CW612" i="8"/>
  <c r="CW561" i="8"/>
  <c r="DV561" i="8" s="1"/>
  <c r="CW591" i="8"/>
  <c r="DV591" i="8" s="1"/>
  <c r="CW616" i="8"/>
  <c r="CW562" i="8"/>
  <c r="DV562" i="8" s="1"/>
  <c r="CW568" i="8"/>
  <c r="DV568" i="8" s="1"/>
  <c r="CW618" i="8"/>
  <c r="CW621" i="8"/>
  <c r="CW622" i="8"/>
  <c r="CW536" i="8"/>
  <c r="CW592" i="8"/>
  <c r="DV592" i="8" s="1"/>
  <c r="CW623" i="8"/>
  <c r="CW543" i="8"/>
  <c r="CW587" i="8"/>
  <c r="DV587" i="8" s="1"/>
  <c r="CW589" i="8"/>
  <c r="DV589" i="8" s="1"/>
  <c r="CW544" i="8"/>
  <c r="CW444" i="8"/>
  <c r="CW627" i="8"/>
  <c r="CW628" i="8"/>
  <c r="CW677" i="8"/>
  <c r="CW684" i="8"/>
  <c r="CW688" i="8"/>
  <c r="CW689" i="8"/>
  <c r="CW690" i="8"/>
  <c r="CW691" i="8"/>
  <c r="CW692" i="8"/>
  <c r="CW693" i="8"/>
  <c r="CW694" i="8"/>
  <c r="CW695" i="8"/>
  <c r="CW697" i="8"/>
  <c r="CW698" i="8"/>
  <c r="CW699" i="8"/>
  <c r="CW700" i="8"/>
  <c r="CW701" i="8"/>
  <c r="CW702" i="8"/>
  <c r="CW703" i="8"/>
  <c r="DV703" i="8" s="1"/>
  <c r="CW705" i="8"/>
  <c r="DV705" i="8" s="1"/>
  <c r="CW707" i="8"/>
  <c r="CW708" i="8"/>
  <c r="CW709" i="8"/>
  <c r="DV709" i="8" s="1"/>
  <c r="CW710" i="8"/>
  <c r="CW711" i="8"/>
  <c r="DV711" i="8" s="1"/>
  <c r="CW712" i="8"/>
  <c r="CW713" i="8"/>
  <c r="DV713" i="8" s="1"/>
  <c r="CW718" i="8"/>
  <c r="CW722" i="8"/>
  <c r="DV722" i="8" s="1"/>
  <c r="CW723" i="8"/>
  <c r="CW724" i="8"/>
  <c r="DV724" i="8" s="1"/>
  <c r="CP7" i="8"/>
  <c r="CP8" i="8"/>
  <c r="CP12" i="8"/>
  <c r="CP13" i="8"/>
  <c r="CP15" i="8"/>
  <c r="CP28" i="8"/>
  <c r="CP34" i="8"/>
  <c r="CP50" i="8"/>
  <c r="CP55" i="8"/>
  <c r="CP65" i="8"/>
  <c r="CP117" i="8"/>
  <c r="CP132" i="8"/>
  <c r="CP148" i="8"/>
  <c r="CP150" i="8"/>
  <c r="CP156" i="8"/>
  <c r="CP169" i="8"/>
  <c r="CP171" i="8"/>
  <c r="CP173" i="8"/>
  <c r="CP192" i="8"/>
  <c r="CP234" i="8"/>
  <c r="CP250" i="8"/>
  <c r="CP251" i="8"/>
  <c r="CP255" i="8"/>
  <c r="CP258" i="8"/>
  <c r="CP261" i="8"/>
  <c r="CP264" i="8"/>
  <c r="CP265" i="8"/>
  <c r="CP266" i="8"/>
  <c r="CP267" i="8"/>
  <c r="CP290" i="8"/>
  <c r="CP301" i="8"/>
  <c r="CP302" i="8"/>
  <c r="CP304" i="8"/>
  <c r="CP319" i="8"/>
  <c r="CP418" i="8"/>
  <c r="CP422" i="8"/>
  <c r="CP426" i="8"/>
  <c r="CP429" i="8"/>
  <c r="CP600" i="8"/>
  <c r="CP602" i="8"/>
  <c r="CP604" i="8"/>
  <c r="CP605" i="8"/>
  <c r="CP606" i="8"/>
  <c r="CP608" i="8"/>
  <c r="CP609" i="8"/>
  <c r="CP611" i="8"/>
  <c r="CP612" i="8"/>
  <c r="CP591" i="8"/>
  <c r="CP616" i="8"/>
  <c r="CP618" i="8"/>
  <c r="CP621" i="8"/>
  <c r="CP622" i="8"/>
  <c r="CP623" i="8"/>
  <c r="CP627" i="8"/>
  <c r="CP628" i="8"/>
  <c r="CP677" i="8"/>
  <c r="CP690" i="8"/>
  <c r="CP691" i="8"/>
  <c r="CP692" i="8"/>
  <c r="CP693" i="8"/>
  <c r="CP694" i="8"/>
  <c r="CP695" i="8"/>
  <c r="CP696" i="8"/>
  <c r="CP697" i="8"/>
  <c r="CP698" i="8"/>
  <c r="CP699" i="8"/>
  <c r="CP700" i="8"/>
  <c r="CP701" i="8"/>
  <c r="CP702" i="8"/>
  <c r="CP704" i="8"/>
  <c r="CP707" i="8"/>
  <c r="CP708" i="8"/>
  <c r="CP718" i="8"/>
  <c r="CP723" i="8"/>
  <c r="CN8" i="8"/>
  <c r="CN12" i="8"/>
  <c r="CN13" i="8"/>
  <c r="CN15" i="8"/>
  <c r="CN21" i="8"/>
  <c r="CN28" i="8"/>
  <c r="CN34" i="8"/>
  <c r="CN49" i="8"/>
  <c r="CN50" i="8"/>
  <c r="CN55" i="8"/>
  <c r="CN58" i="8"/>
  <c r="CN65" i="8"/>
  <c r="CN74" i="8"/>
  <c r="CN102" i="8"/>
  <c r="CN104" i="8"/>
  <c r="CN107" i="8"/>
  <c r="CN109" i="8"/>
  <c r="CN117" i="8"/>
  <c r="CN128" i="8"/>
  <c r="CN132" i="8"/>
  <c r="CN137" i="8"/>
  <c r="CN139" i="8"/>
  <c r="CN146" i="8"/>
  <c r="CN148" i="8"/>
  <c r="CN150" i="8"/>
  <c r="CN152" i="8"/>
  <c r="CN154" i="8"/>
  <c r="CN156" i="8"/>
  <c r="CN169" i="8"/>
  <c r="CN171" i="8"/>
  <c r="CN173" i="8"/>
  <c r="CN192" i="8"/>
  <c r="CN203" i="8"/>
  <c r="CN219" i="8"/>
  <c r="CN220" i="8"/>
  <c r="CN221" i="8"/>
  <c r="CN222" i="8"/>
  <c r="CN223" i="8"/>
  <c r="CN224" i="8"/>
  <c r="CN225" i="8"/>
  <c r="CN226" i="8"/>
  <c r="CN227" i="8"/>
  <c r="CN228" i="8"/>
  <c r="CN229" i="8"/>
  <c r="CN233" i="8"/>
  <c r="CN234" i="8"/>
  <c r="CN250" i="8"/>
  <c r="CN251" i="8"/>
  <c r="CN255" i="8"/>
  <c r="CN258" i="8"/>
  <c r="CN261" i="8"/>
  <c r="CN264" i="8"/>
  <c r="CN265" i="8"/>
  <c r="CN266" i="8"/>
  <c r="CN267" i="8"/>
  <c r="CN270" i="8"/>
  <c r="CN272" i="8"/>
  <c r="CN274" i="8"/>
  <c r="CN283" i="8"/>
  <c r="CN284" i="8"/>
  <c r="CN286" i="8"/>
  <c r="CN290" i="8"/>
  <c r="CN298" i="8"/>
  <c r="CN301" i="8"/>
  <c r="CN302" i="8"/>
  <c r="CN304" i="8"/>
  <c r="CN308" i="8"/>
  <c r="CN309" i="8"/>
  <c r="CN310" i="8"/>
  <c r="CN312" i="8"/>
  <c r="CN313" i="8"/>
  <c r="CN316" i="8"/>
  <c r="CN319" i="8"/>
  <c r="CN336" i="8"/>
  <c r="CN337" i="8"/>
  <c r="CN352" i="8"/>
  <c r="CN353" i="8"/>
  <c r="CN354" i="8"/>
  <c r="CN357" i="8"/>
  <c r="CN388" i="8"/>
  <c r="CN390" i="8"/>
  <c r="CN414" i="8"/>
  <c r="CN418" i="8"/>
  <c r="CN422" i="8"/>
  <c r="CN426" i="8"/>
  <c r="CN429" i="8"/>
  <c r="CN600" i="8"/>
  <c r="CN602" i="8"/>
  <c r="CN526" i="8"/>
  <c r="CN604" i="8"/>
  <c r="CN605" i="8"/>
  <c r="CN527" i="8"/>
  <c r="CN606" i="8"/>
  <c r="CN528" i="8"/>
  <c r="CN608" i="8"/>
  <c r="CN609" i="8"/>
  <c r="CN529" i="8"/>
  <c r="CN530" i="8"/>
  <c r="CN534" i="8"/>
  <c r="CN611" i="8"/>
  <c r="CN612" i="8"/>
  <c r="CN616" i="8"/>
  <c r="CN618" i="8"/>
  <c r="CN621" i="8"/>
  <c r="CN622" i="8"/>
  <c r="CN536" i="8"/>
  <c r="CN623" i="8"/>
  <c r="CN543" i="8"/>
  <c r="CN544" i="8"/>
  <c r="CN444" i="8"/>
  <c r="CN627" i="8"/>
  <c r="CN628" i="8"/>
  <c r="CN677" i="8"/>
  <c r="CN690" i="8"/>
  <c r="CN691" i="8"/>
  <c r="CN692" i="8"/>
  <c r="CN693" i="8"/>
  <c r="CN694" i="8"/>
  <c r="CN695" i="8"/>
  <c r="CN696" i="8"/>
  <c r="CN697" i="8"/>
  <c r="CN698" i="8"/>
  <c r="CN699" i="8"/>
  <c r="CN700" i="8"/>
  <c r="CN701" i="8"/>
  <c r="CN702" i="8"/>
  <c r="CN704" i="8"/>
  <c r="CN707" i="8"/>
  <c r="CN708" i="8"/>
  <c r="CN718" i="8"/>
  <c r="CN723" i="8"/>
  <c r="CK5" i="8"/>
  <c r="CK6" i="8"/>
  <c r="CK8" i="8"/>
  <c r="CK9" i="8"/>
  <c r="CK10" i="8"/>
  <c r="CK11" i="8"/>
  <c r="CK12" i="8"/>
  <c r="CK13" i="8"/>
  <c r="CK14" i="8"/>
  <c r="CK15" i="8"/>
  <c r="CK16" i="8"/>
  <c r="CK17" i="8"/>
  <c r="CK18" i="8"/>
  <c r="CK19" i="8"/>
  <c r="CK20" i="8"/>
  <c r="CK21" i="8"/>
  <c r="CK22" i="8"/>
  <c r="CK23" i="8"/>
  <c r="CK24" i="8"/>
  <c r="CK25" i="8"/>
  <c r="CK26" i="8"/>
  <c r="CK27" i="8"/>
  <c r="CK28" i="8"/>
  <c r="CK29" i="8"/>
  <c r="CK30" i="8"/>
  <c r="CK31" i="8"/>
  <c r="CK32" i="8"/>
  <c r="CK33" i="8"/>
  <c r="CK34" i="8"/>
  <c r="CK35" i="8"/>
  <c r="CK36" i="8"/>
  <c r="CK37" i="8"/>
  <c r="CK38" i="8"/>
  <c r="CK40" i="8"/>
  <c r="CK41" i="8"/>
  <c r="CK42" i="8"/>
  <c r="CK43" i="8"/>
  <c r="CK44" i="8"/>
  <c r="CK45" i="8"/>
  <c r="CK47" i="8"/>
  <c r="CK48" i="8"/>
  <c r="CK49" i="8"/>
  <c r="CK50" i="8"/>
  <c r="CK51" i="8"/>
  <c r="CK52" i="8"/>
  <c r="CK53" i="8"/>
  <c r="CK54" i="8"/>
  <c r="CK55" i="8"/>
  <c r="CK56" i="8"/>
  <c r="CK57" i="8"/>
  <c r="CK58" i="8"/>
  <c r="CK59" i="8"/>
  <c r="CK60" i="8"/>
  <c r="CK61" i="8"/>
  <c r="CK62" i="8"/>
  <c r="CK63" i="8"/>
  <c r="CK64" i="8"/>
  <c r="CK65" i="8"/>
  <c r="CK66" i="8"/>
  <c r="CK67" i="8"/>
  <c r="CK68" i="8"/>
  <c r="CK69" i="8"/>
  <c r="CK70" i="8"/>
  <c r="CK71" i="8"/>
  <c r="CK72" i="8"/>
  <c r="CK73" i="8"/>
  <c r="CK74" i="8"/>
  <c r="CK75" i="8"/>
  <c r="CK76" i="8"/>
  <c r="CK77" i="8"/>
  <c r="CK78" i="8"/>
  <c r="CK79" i="8"/>
  <c r="CK80" i="8"/>
  <c r="CK81" i="8"/>
  <c r="CK82" i="8"/>
  <c r="CK83" i="8"/>
  <c r="CK84" i="8"/>
  <c r="CK85" i="8"/>
  <c r="CK86" i="8"/>
  <c r="CK87" i="8"/>
  <c r="CK88" i="8"/>
  <c r="CK89" i="8"/>
  <c r="CK90" i="8"/>
  <c r="CK91" i="8"/>
  <c r="CK92" i="8"/>
  <c r="CK93" i="8"/>
  <c r="CK94" i="8"/>
  <c r="CK95" i="8"/>
  <c r="CK96" i="8"/>
  <c r="CK97" i="8"/>
  <c r="CK98" i="8"/>
  <c r="CK99" i="8"/>
  <c r="CK100" i="8"/>
  <c r="CK101" i="8"/>
  <c r="CK102" i="8"/>
  <c r="CK103" i="8"/>
  <c r="CK104" i="8"/>
  <c r="CK105" i="8"/>
  <c r="CK106" i="8"/>
  <c r="CK107" i="8"/>
  <c r="CK108" i="8"/>
  <c r="CK109" i="8"/>
  <c r="CK110" i="8"/>
  <c r="CK111" i="8"/>
  <c r="CK112" i="8"/>
  <c r="CK113" i="8"/>
  <c r="CK114" i="8"/>
  <c r="CK115" i="8"/>
  <c r="CK116" i="8"/>
  <c r="CK117" i="8"/>
  <c r="CK118" i="8"/>
  <c r="CK119" i="8"/>
  <c r="CK120" i="8"/>
  <c r="CK121" i="8"/>
  <c r="CK122" i="8"/>
  <c r="CK123" i="8"/>
  <c r="CK124" i="8"/>
  <c r="CK125" i="8"/>
  <c r="CK126" i="8"/>
  <c r="CK127" i="8"/>
  <c r="CK128" i="8"/>
  <c r="CK129" i="8"/>
  <c r="CK130" i="8"/>
  <c r="CK131" i="8"/>
  <c r="CK132" i="8"/>
  <c r="CK133" i="8"/>
  <c r="CK134" i="8"/>
  <c r="CK135" i="8"/>
  <c r="CK136" i="8"/>
  <c r="CK137" i="8"/>
  <c r="CK138" i="8"/>
  <c r="CK139" i="8"/>
  <c r="CK140" i="8"/>
  <c r="CK141" i="8"/>
  <c r="CK142" i="8"/>
  <c r="CK143" i="8"/>
  <c r="CK144" i="8"/>
  <c r="CK145" i="8"/>
  <c r="CK146" i="8"/>
  <c r="CK147" i="8"/>
  <c r="CK148" i="8"/>
  <c r="CK149" i="8"/>
  <c r="CK150" i="8"/>
  <c r="CK151" i="8"/>
  <c r="CK152" i="8"/>
  <c r="CK153" i="8"/>
  <c r="CK154" i="8"/>
  <c r="CK155" i="8"/>
  <c r="CK156" i="8"/>
  <c r="CK157" i="8"/>
  <c r="CK158" i="8"/>
  <c r="CK159" i="8"/>
  <c r="CK160" i="8"/>
  <c r="CK161" i="8"/>
  <c r="CK162" i="8"/>
  <c r="CK165" i="8"/>
  <c r="CK167" i="8"/>
  <c r="CK169" i="8"/>
  <c r="CK171" i="8"/>
  <c r="CK172" i="8"/>
  <c r="CK173" i="8"/>
  <c r="CK174" i="8"/>
  <c r="CK175" i="8"/>
  <c r="CK176" i="8"/>
  <c r="CK177" i="8"/>
  <c r="CK178" i="8"/>
  <c r="CK179" i="8"/>
  <c r="CK181" i="8"/>
  <c r="CK183" i="8"/>
  <c r="CK185" i="8"/>
  <c r="CK187" i="8"/>
  <c r="CK190" i="8"/>
  <c r="CK192" i="8"/>
  <c r="CK194" i="8"/>
  <c r="CK195" i="8"/>
  <c r="CK196" i="8"/>
  <c r="CK197" i="8"/>
  <c r="CK198" i="8"/>
  <c r="CK200" i="8"/>
  <c r="CK201" i="8"/>
  <c r="CK203" i="8"/>
  <c r="CK205" i="8"/>
  <c r="CK206" i="8"/>
  <c r="CK207" i="8"/>
  <c r="CK210" i="8"/>
  <c r="CK211" i="8"/>
  <c r="CK212" i="8"/>
  <c r="CK213" i="8"/>
  <c r="CK214" i="8"/>
  <c r="CK215" i="8"/>
  <c r="CK216" i="8"/>
  <c r="CK217" i="8"/>
  <c r="CK218" i="8"/>
  <c r="CK219" i="8"/>
  <c r="CK220" i="8"/>
  <c r="CK221" i="8"/>
  <c r="CK222" i="8"/>
  <c r="CK223" i="8"/>
  <c r="CK224" i="8"/>
  <c r="CK225" i="8"/>
  <c r="CK226" i="8"/>
  <c r="CK227" i="8"/>
  <c r="CK228" i="8"/>
  <c r="CK229" i="8"/>
  <c r="CK230" i="8"/>
  <c r="CK231" i="8"/>
  <c r="CK232" i="8"/>
  <c r="CK233" i="8"/>
  <c r="CK234" i="8"/>
  <c r="CK236" i="8"/>
  <c r="CK238" i="8"/>
  <c r="CK239" i="8"/>
  <c r="CK240" i="8"/>
  <c r="CK241" i="8"/>
  <c r="CK243" i="8"/>
  <c r="CK244" i="8"/>
  <c r="CK245" i="8"/>
  <c r="CK246" i="8"/>
  <c r="CK250" i="8"/>
  <c r="CK251" i="8"/>
  <c r="CK252" i="8"/>
  <c r="CK253" i="8"/>
  <c r="CK254" i="8"/>
  <c r="CK255" i="8"/>
  <c r="CK256" i="8"/>
  <c r="CK257" i="8"/>
  <c r="CK258" i="8"/>
  <c r="CK259" i="8"/>
  <c r="CK260" i="8"/>
  <c r="CK261" i="8"/>
  <c r="CK263" i="8"/>
  <c r="CK264" i="8"/>
  <c r="CK265" i="8"/>
  <c r="CK266" i="8"/>
  <c r="CK267" i="8"/>
  <c r="CK270" i="8"/>
  <c r="CK272" i="8"/>
  <c r="CK274" i="8"/>
  <c r="CK283" i="8"/>
  <c r="CK284" i="8"/>
  <c r="CK286" i="8"/>
  <c r="CK287" i="8"/>
  <c r="CK290" i="8"/>
  <c r="CK292" i="8"/>
  <c r="CK293" i="8"/>
  <c r="CK294" i="8"/>
  <c r="CK295" i="8"/>
  <c r="CK296" i="8"/>
  <c r="CK297" i="8"/>
  <c r="CK298" i="8"/>
  <c r="CK300" i="8"/>
  <c r="CK301" i="8"/>
  <c r="CK302" i="8"/>
  <c r="CK304" i="8"/>
  <c r="CK308" i="8"/>
  <c r="CK309" i="8"/>
  <c r="CK310" i="8"/>
  <c r="CK312" i="8"/>
  <c r="CK313" i="8"/>
  <c r="CK315" i="8"/>
  <c r="CK316" i="8"/>
  <c r="CK319" i="8"/>
  <c r="CK336" i="8"/>
  <c r="CK337" i="8"/>
  <c r="CK352" i="8"/>
  <c r="CK353" i="8"/>
  <c r="CK354" i="8"/>
  <c r="CK355" i="8"/>
  <c r="CK357" i="8"/>
  <c r="CK388" i="8"/>
  <c r="CK390" i="8"/>
  <c r="CK414" i="8"/>
  <c r="CK415" i="8"/>
  <c r="CK416" i="8"/>
  <c r="CK417" i="8"/>
  <c r="CK418" i="8"/>
  <c r="CK419" i="8"/>
  <c r="CK420" i="8"/>
  <c r="CK421" i="8"/>
  <c r="CK422" i="8"/>
  <c r="CK423" i="8"/>
  <c r="CK424" i="8"/>
  <c r="CK425" i="8"/>
  <c r="CK426" i="8"/>
  <c r="CK427" i="8"/>
  <c r="CK428" i="8"/>
  <c r="CK429" i="8"/>
  <c r="CK430" i="8"/>
  <c r="CK431" i="8"/>
  <c r="CK600" i="8"/>
  <c r="CK601" i="8"/>
  <c r="CK602" i="8"/>
  <c r="CK603" i="8"/>
  <c r="CK547" i="8"/>
  <c r="CK526" i="8"/>
  <c r="CK604" i="8"/>
  <c r="CK605" i="8"/>
  <c r="CK548" i="8"/>
  <c r="CK549" i="8"/>
  <c r="CK550" i="8"/>
  <c r="CK551" i="8"/>
  <c r="CK552" i="8"/>
  <c r="CK527" i="8"/>
  <c r="CK606" i="8"/>
  <c r="CK528" i="8"/>
  <c r="CK608" i="8"/>
  <c r="CK609" i="8"/>
  <c r="CK529" i="8"/>
  <c r="CK530" i="8"/>
  <c r="CK555" i="8"/>
  <c r="CK556" i="8"/>
  <c r="CK599" i="8"/>
  <c r="CK557" i="8"/>
  <c r="CK558" i="8"/>
  <c r="CK559" i="8"/>
  <c r="CK610" i="8"/>
  <c r="CK534" i="8"/>
  <c r="CK560" i="8"/>
  <c r="CK611" i="8"/>
  <c r="CK612" i="8"/>
  <c r="CK561" i="8"/>
  <c r="CK591" i="8"/>
  <c r="CK616" i="8"/>
  <c r="CK562" i="8"/>
  <c r="CK568" i="8"/>
  <c r="CK618" i="8"/>
  <c r="CK621" i="8"/>
  <c r="CK622" i="8"/>
  <c r="CK536" i="8"/>
  <c r="CK592" i="8"/>
  <c r="CK623" i="8"/>
  <c r="CK543" i="8"/>
  <c r="CK587" i="8"/>
  <c r="CK589" i="8"/>
  <c r="CK544" i="8"/>
  <c r="CK444" i="8"/>
  <c r="CK627" i="8"/>
  <c r="CK628" i="8"/>
  <c r="CK677" i="8"/>
  <c r="CK684" i="8"/>
  <c r="CK688" i="8"/>
  <c r="CK689" i="8"/>
  <c r="CK690" i="8"/>
  <c r="CK691" i="8"/>
  <c r="CK692" i="8"/>
  <c r="CK693" i="8"/>
  <c r="CK694" i="8"/>
  <c r="CK695" i="8"/>
  <c r="CK696" i="8"/>
  <c r="CK697" i="8"/>
  <c r="CK698" i="8"/>
  <c r="CK700" i="8"/>
  <c r="CK701" i="8"/>
  <c r="CK702" i="8"/>
  <c r="CK703" i="8"/>
  <c r="CK704" i="8"/>
  <c r="CK705" i="8"/>
  <c r="CK706" i="8"/>
  <c r="CK707" i="8"/>
  <c r="CK708" i="8"/>
  <c r="CK709" i="8"/>
  <c r="CK710" i="8"/>
  <c r="CK711" i="8"/>
  <c r="CK712" i="8"/>
  <c r="CK713" i="8"/>
  <c r="CK718" i="8"/>
  <c r="CK722" i="8"/>
  <c r="CK723" i="8"/>
  <c r="CK724" i="8"/>
  <c r="CK725" i="8"/>
  <c r="CK726" i="8"/>
  <c r="CK4" i="8"/>
  <c r="CB5" i="8"/>
  <c r="CB6" i="8"/>
  <c r="CB7" i="8"/>
  <c r="CB8" i="8"/>
  <c r="CB9" i="8"/>
  <c r="CB10" i="8"/>
  <c r="CB11" i="8"/>
  <c r="CB12" i="8"/>
  <c r="CB13" i="8"/>
  <c r="CB14" i="8"/>
  <c r="CB15" i="8"/>
  <c r="CB16" i="8"/>
  <c r="CB17" i="8"/>
  <c r="CB18" i="8"/>
  <c r="CB19" i="8"/>
  <c r="CB20" i="8"/>
  <c r="CB21" i="8"/>
  <c r="CB22" i="8"/>
  <c r="CB23" i="8"/>
  <c r="CB24" i="8"/>
  <c r="CB25" i="8"/>
  <c r="CB26" i="8"/>
  <c r="CB27" i="8"/>
  <c r="CB28" i="8"/>
  <c r="CB29" i="8"/>
  <c r="CB30" i="8"/>
  <c r="CB31" i="8"/>
  <c r="CB32" i="8"/>
  <c r="CB33" i="8"/>
  <c r="CB34" i="8"/>
  <c r="CB35" i="8"/>
  <c r="CB36" i="8"/>
  <c r="CB37" i="8"/>
  <c r="CB38" i="8"/>
  <c r="CB40" i="8"/>
  <c r="CB41" i="8"/>
  <c r="CB42" i="8"/>
  <c r="CB43" i="8"/>
  <c r="CB44" i="8"/>
  <c r="CB45" i="8"/>
  <c r="CB47" i="8"/>
  <c r="CB48" i="8"/>
  <c r="CB49" i="8"/>
  <c r="CB50" i="8"/>
  <c r="CB51" i="8"/>
  <c r="CB52" i="8"/>
  <c r="CB53" i="8"/>
  <c r="CB54" i="8"/>
  <c r="CB55" i="8"/>
  <c r="CB56" i="8"/>
  <c r="CB57" i="8"/>
  <c r="CB58" i="8"/>
  <c r="CB59" i="8"/>
  <c r="CB60" i="8"/>
  <c r="CB61" i="8"/>
  <c r="CB62" i="8"/>
  <c r="CB63" i="8"/>
  <c r="CB64" i="8"/>
  <c r="CB65" i="8"/>
  <c r="CB66" i="8"/>
  <c r="CB67" i="8"/>
  <c r="CB68" i="8"/>
  <c r="CB69" i="8"/>
  <c r="CB70" i="8"/>
  <c r="CB71" i="8"/>
  <c r="CB72" i="8"/>
  <c r="CB73" i="8"/>
  <c r="CB74" i="8"/>
  <c r="CB75" i="8"/>
  <c r="CB76" i="8"/>
  <c r="CB77" i="8"/>
  <c r="CB78" i="8"/>
  <c r="CB79" i="8"/>
  <c r="CB80" i="8"/>
  <c r="CB81" i="8"/>
  <c r="CB82" i="8"/>
  <c r="CB83" i="8"/>
  <c r="CB84" i="8"/>
  <c r="CB85" i="8"/>
  <c r="CB86" i="8"/>
  <c r="CB87" i="8"/>
  <c r="CB88" i="8"/>
  <c r="CB89" i="8"/>
  <c r="CB90" i="8"/>
  <c r="CB91" i="8"/>
  <c r="CB92" i="8"/>
  <c r="CB93" i="8"/>
  <c r="CB94" i="8"/>
  <c r="CB95" i="8"/>
  <c r="CB96" i="8"/>
  <c r="CB97" i="8"/>
  <c r="CB98" i="8"/>
  <c r="CB99" i="8"/>
  <c r="CB100" i="8"/>
  <c r="CB101" i="8"/>
  <c r="CB102" i="8"/>
  <c r="CB103" i="8"/>
  <c r="CB104" i="8"/>
  <c r="CB105" i="8"/>
  <c r="CB106" i="8"/>
  <c r="CB107" i="8"/>
  <c r="CB108" i="8"/>
  <c r="CB109" i="8"/>
  <c r="CB110" i="8"/>
  <c r="CB111" i="8"/>
  <c r="CB112" i="8"/>
  <c r="CB113" i="8"/>
  <c r="CB114" i="8"/>
  <c r="CB115" i="8"/>
  <c r="CB116" i="8"/>
  <c r="CB117" i="8"/>
  <c r="CB118" i="8"/>
  <c r="CB119" i="8"/>
  <c r="CB120" i="8"/>
  <c r="CB121" i="8"/>
  <c r="CB122" i="8"/>
  <c r="CB123" i="8"/>
  <c r="CB124" i="8"/>
  <c r="CB125" i="8"/>
  <c r="CB126" i="8"/>
  <c r="CB127" i="8"/>
  <c r="CB128" i="8"/>
  <c r="CB129" i="8"/>
  <c r="CB130" i="8"/>
  <c r="CB131" i="8"/>
  <c r="CB132" i="8"/>
  <c r="CB133" i="8"/>
  <c r="CB134" i="8"/>
  <c r="CB135" i="8"/>
  <c r="CB136" i="8"/>
  <c r="CB137" i="8"/>
  <c r="CB138" i="8"/>
  <c r="CB139" i="8"/>
  <c r="CB140" i="8"/>
  <c r="CB141" i="8"/>
  <c r="CB142" i="8"/>
  <c r="CB143" i="8"/>
  <c r="CB144" i="8"/>
  <c r="CB145" i="8"/>
  <c r="CB146" i="8"/>
  <c r="CB147" i="8"/>
  <c r="CB148" i="8"/>
  <c r="CB149" i="8"/>
  <c r="CB150" i="8"/>
  <c r="CB151" i="8"/>
  <c r="CB152" i="8"/>
  <c r="CB153" i="8"/>
  <c r="CB154" i="8"/>
  <c r="CB155" i="8"/>
  <c r="CB156" i="8"/>
  <c r="CB157" i="8"/>
  <c r="CB158" i="8"/>
  <c r="CB159" i="8"/>
  <c r="CB160" i="8"/>
  <c r="CB161" i="8"/>
  <c r="CB162" i="8"/>
  <c r="CB165" i="8"/>
  <c r="CB167" i="8"/>
  <c r="CB169" i="8"/>
  <c r="CB171" i="8"/>
  <c r="CB172" i="8"/>
  <c r="CB173" i="8"/>
  <c r="CB174" i="8"/>
  <c r="CB175" i="8"/>
  <c r="CB176" i="8"/>
  <c r="CB177" i="8"/>
  <c r="CB178" i="8"/>
  <c r="CB179" i="8"/>
  <c r="CB181" i="8"/>
  <c r="CB183" i="8"/>
  <c r="CB185" i="8"/>
  <c r="CB187" i="8"/>
  <c r="CB190" i="8"/>
  <c r="CB192" i="8"/>
  <c r="CB194" i="8"/>
  <c r="CB195" i="8"/>
  <c r="CB196" i="8"/>
  <c r="CB197" i="8"/>
  <c r="CB198" i="8"/>
  <c r="CB199" i="8"/>
  <c r="CB200" i="8"/>
  <c r="CB201" i="8"/>
  <c r="CB203" i="8"/>
  <c r="CB205" i="8"/>
  <c r="CB206" i="8"/>
  <c r="CB207" i="8"/>
  <c r="CB210" i="8"/>
  <c r="CB211" i="8"/>
  <c r="CB212" i="8"/>
  <c r="CB213" i="8"/>
  <c r="CB214" i="8"/>
  <c r="CB215" i="8"/>
  <c r="CB216" i="8"/>
  <c r="CB217" i="8"/>
  <c r="CB218" i="8"/>
  <c r="CB219" i="8"/>
  <c r="CB220" i="8"/>
  <c r="CB221" i="8"/>
  <c r="CB222" i="8"/>
  <c r="CB223" i="8"/>
  <c r="CB224" i="8"/>
  <c r="CB225" i="8"/>
  <c r="CB226" i="8"/>
  <c r="CB227" i="8"/>
  <c r="CB228" i="8"/>
  <c r="CB229" i="8"/>
  <c r="CB231" i="8"/>
  <c r="CB232" i="8"/>
  <c r="CB233" i="8"/>
  <c r="CB234" i="8"/>
  <c r="CB236" i="8"/>
  <c r="CB238" i="8"/>
  <c r="CB239" i="8"/>
  <c r="CB240" i="8"/>
  <c r="CB241" i="8"/>
  <c r="CB243" i="8"/>
  <c r="CB244" i="8"/>
  <c r="CB245" i="8"/>
  <c r="CB246" i="8"/>
  <c r="CB250" i="8"/>
  <c r="CB251" i="8"/>
  <c r="CB252" i="8"/>
  <c r="CB253" i="8"/>
  <c r="CB254" i="8"/>
  <c r="CB255" i="8"/>
  <c r="CB256" i="8"/>
  <c r="CB257" i="8"/>
  <c r="CB258" i="8"/>
  <c r="CB259" i="8"/>
  <c r="CB260" i="8"/>
  <c r="CB261" i="8"/>
  <c r="CB263" i="8"/>
  <c r="CB264" i="8"/>
  <c r="CB265" i="8"/>
  <c r="CB266" i="8"/>
  <c r="CB267" i="8"/>
  <c r="CB270" i="8"/>
  <c r="CB272" i="8"/>
  <c r="CB274" i="8"/>
  <c r="CB283" i="8"/>
  <c r="CB284" i="8"/>
  <c r="CB286" i="8"/>
  <c r="CB287" i="8"/>
  <c r="CB290" i="8"/>
  <c r="CB292" i="8"/>
  <c r="CB293" i="8"/>
  <c r="CB294" i="8"/>
  <c r="CB295" i="8"/>
  <c r="CB296" i="8"/>
  <c r="CB297" i="8"/>
  <c r="CB298" i="8"/>
  <c r="CB300" i="8"/>
  <c r="CB301" i="8"/>
  <c r="CB302" i="8"/>
  <c r="CB304" i="8"/>
  <c r="CB308" i="8"/>
  <c r="CB309" i="8"/>
  <c r="CB310" i="8"/>
  <c r="CB312" i="8"/>
  <c r="CB313" i="8"/>
  <c r="CB315" i="8"/>
  <c r="CB316" i="8"/>
  <c r="CB336" i="8"/>
  <c r="CB337" i="8"/>
  <c r="CB352" i="8"/>
  <c r="CB353" i="8"/>
  <c r="CB354" i="8"/>
  <c r="CB355" i="8"/>
  <c r="CB357" i="8"/>
  <c r="CB390" i="8"/>
  <c r="CB414" i="8"/>
  <c r="CB415" i="8"/>
  <c r="CB416" i="8"/>
  <c r="CB417" i="8"/>
  <c r="CB418" i="8"/>
  <c r="CB419" i="8"/>
  <c r="CB420" i="8"/>
  <c r="CB421" i="8"/>
  <c r="CB422" i="8"/>
  <c r="CB423" i="8"/>
  <c r="CB424" i="8"/>
  <c r="CB425" i="8"/>
  <c r="CB426" i="8"/>
  <c r="CB427" i="8"/>
  <c r="CB428" i="8"/>
  <c r="CB429" i="8"/>
  <c r="CB430" i="8"/>
  <c r="CB431" i="8"/>
  <c r="CB600" i="8"/>
  <c r="CB601" i="8"/>
  <c r="CB602" i="8"/>
  <c r="CB603" i="8"/>
  <c r="CB547" i="8"/>
  <c r="CB526" i="8"/>
  <c r="CB604" i="8"/>
  <c r="CB605" i="8"/>
  <c r="CB548" i="8"/>
  <c r="CB549" i="8"/>
  <c r="CB550" i="8"/>
  <c r="CB551" i="8"/>
  <c r="CB552" i="8"/>
  <c r="CB527" i="8"/>
  <c r="CB606" i="8"/>
  <c r="CB528" i="8"/>
  <c r="CB608" i="8"/>
  <c r="CB609" i="8"/>
  <c r="CB529" i="8"/>
  <c r="CB530" i="8"/>
  <c r="CB555" i="8"/>
  <c r="CB556" i="8"/>
  <c r="CB599" i="8"/>
  <c r="CB557" i="8"/>
  <c r="CB558" i="8"/>
  <c r="CB559" i="8"/>
  <c r="CB610" i="8"/>
  <c r="CB534" i="8"/>
  <c r="CB560" i="8"/>
  <c r="CB611" i="8"/>
  <c r="CB612" i="8"/>
  <c r="CB561" i="8"/>
  <c r="CB591" i="8"/>
  <c r="CB616" i="8"/>
  <c r="CB562" i="8"/>
  <c r="CB568" i="8"/>
  <c r="CB618" i="8"/>
  <c r="CB621" i="8"/>
  <c r="CB622" i="8"/>
  <c r="CB536" i="8"/>
  <c r="CB592" i="8"/>
  <c r="CB623" i="8"/>
  <c r="CB543" i="8"/>
  <c r="CB587" i="8"/>
  <c r="CB589" i="8"/>
  <c r="CB544" i="8"/>
  <c r="CB444" i="8"/>
  <c r="CB627" i="8"/>
  <c r="CB628" i="8"/>
  <c r="CB677" i="8"/>
  <c r="CB684" i="8"/>
  <c r="CB688" i="8"/>
  <c r="CB689" i="8"/>
  <c r="CB690" i="8"/>
  <c r="CB691" i="8"/>
  <c r="CB692" i="8"/>
  <c r="CB693" i="8"/>
  <c r="CB694" i="8"/>
  <c r="CB695" i="8"/>
  <c r="CB696" i="8"/>
  <c r="CB697" i="8"/>
  <c r="CB698" i="8"/>
  <c r="CB699" i="8"/>
  <c r="CB700" i="8"/>
  <c r="CB701" i="8"/>
  <c r="CB702" i="8"/>
  <c r="CB703" i="8"/>
  <c r="CB704" i="8"/>
  <c r="CB705" i="8"/>
  <c r="CB706" i="8"/>
  <c r="CB707" i="8"/>
  <c r="CB708" i="8"/>
  <c r="CB709" i="8"/>
  <c r="CB710" i="8"/>
  <c r="CB711" i="8"/>
  <c r="CB712" i="8"/>
  <c r="CB713" i="8"/>
  <c r="CB718" i="8"/>
  <c r="CB722" i="8"/>
  <c r="CB723" i="8"/>
  <c r="CB724" i="8"/>
  <c r="CB725" i="8"/>
  <c r="CB726" i="8"/>
  <c r="CG8" i="8"/>
  <c r="CG12" i="8"/>
  <c r="CG13" i="8"/>
  <c r="CG15" i="8"/>
  <c r="CG21" i="8"/>
  <c r="DW21" i="8" s="1"/>
  <c r="CG34" i="8"/>
  <c r="CG49" i="8"/>
  <c r="CG50" i="8"/>
  <c r="CG55" i="8"/>
  <c r="CG58" i="8"/>
  <c r="CG65" i="8"/>
  <c r="CG74" i="8"/>
  <c r="CG79" i="8"/>
  <c r="CG81" i="8"/>
  <c r="DW81" i="8" s="1"/>
  <c r="CG102" i="8"/>
  <c r="DW102" i="8" s="1"/>
  <c r="CG104" i="8"/>
  <c r="DW104" i="8" s="1"/>
  <c r="CG107" i="8"/>
  <c r="DW107" i="8" s="1"/>
  <c r="CG109" i="8"/>
  <c r="CG117" i="8"/>
  <c r="CG128" i="8"/>
  <c r="CG132" i="8"/>
  <c r="CG139" i="8"/>
  <c r="CG146" i="8"/>
  <c r="DW146" i="8" s="1"/>
  <c r="CG148" i="8"/>
  <c r="CG150" i="8"/>
  <c r="CG152" i="8"/>
  <c r="DW152" i="8" s="1"/>
  <c r="CG154" i="8"/>
  <c r="CG156" i="8"/>
  <c r="CG169" i="8"/>
  <c r="CG171" i="8"/>
  <c r="DY171" i="8" s="1"/>
  <c r="CG173" i="8"/>
  <c r="CG192" i="8"/>
  <c r="CG195" i="8"/>
  <c r="CG203" i="8"/>
  <c r="CG219" i="8"/>
  <c r="CG230" i="8"/>
  <c r="CG234" i="8"/>
  <c r="CG250" i="8"/>
  <c r="CG251" i="8"/>
  <c r="CG255" i="8"/>
  <c r="CG258" i="8"/>
  <c r="CG261" i="8"/>
  <c r="CG264" i="8"/>
  <c r="CG265" i="8"/>
  <c r="CG266" i="8"/>
  <c r="CG267" i="8"/>
  <c r="CG290" i="8"/>
  <c r="CG301" i="8"/>
  <c r="CG302" i="8"/>
  <c r="CG304" i="8"/>
  <c r="CG319" i="8"/>
  <c r="CG417" i="8"/>
  <c r="CG418" i="8"/>
  <c r="CG422" i="8"/>
  <c r="CG426" i="8"/>
  <c r="CG429" i="8"/>
  <c r="CG600" i="8"/>
  <c r="CG602" i="8"/>
  <c r="CG604" i="8"/>
  <c r="CG605" i="8"/>
  <c r="CG606" i="8"/>
  <c r="CG608" i="8"/>
  <c r="CG609" i="8"/>
  <c r="CG557" i="8"/>
  <c r="CG611" i="8"/>
  <c r="CG612" i="8"/>
  <c r="CG616" i="8"/>
  <c r="CG618" i="8"/>
  <c r="CG621" i="8"/>
  <c r="CG622" i="8"/>
  <c r="CG623" i="8"/>
  <c r="CG627" i="8"/>
  <c r="CG628" i="8"/>
  <c r="CG677" i="8"/>
  <c r="CG684" i="8"/>
  <c r="CG688" i="8"/>
  <c r="CG689" i="8"/>
  <c r="CG690" i="8"/>
  <c r="CG691" i="8"/>
  <c r="CG692" i="8"/>
  <c r="CG693" i="8"/>
  <c r="CG694" i="8"/>
  <c r="CG695" i="8"/>
  <c r="CG696" i="8"/>
  <c r="CG697" i="8"/>
  <c r="CG698" i="8"/>
  <c r="CG699" i="8"/>
  <c r="CG700" i="8"/>
  <c r="CG701" i="8"/>
  <c r="CG702" i="8"/>
  <c r="CG704" i="8"/>
  <c r="CG706" i="8"/>
  <c r="DW706" i="8" s="1"/>
  <c r="CG707" i="8"/>
  <c r="CG708" i="8"/>
  <c r="CG710" i="8"/>
  <c r="CG712" i="8"/>
  <c r="DW712" i="8" s="1"/>
  <c r="CG718" i="8"/>
  <c r="CG722" i="8"/>
  <c r="CG723" i="8"/>
  <c r="CE8" i="8"/>
  <c r="CE12" i="8"/>
  <c r="CE13" i="8"/>
  <c r="CE15" i="8"/>
  <c r="CE21" i="8"/>
  <c r="CE28" i="8"/>
  <c r="CE34" i="8"/>
  <c r="CE37" i="8"/>
  <c r="DV37" i="8" s="1"/>
  <c r="CE49" i="8"/>
  <c r="CE50" i="8"/>
  <c r="CE55" i="8"/>
  <c r="CE58" i="8"/>
  <c r="CE65" i="8"/>
  <c r="CE74" i="8"/>
  <c r="CE79" i="8"/>
  <c r="CE81" i="8"/>
  <c r="CE102" i="8"/>
  <c r="CE104" i="8"/>
  <c r="CE107" i="8"/>
  <c r="CE109" i="8"/>
  <c r="CE117" i="8"/>
  <c r="CE128" i="8"/>
  <c r="CE132" i="8"/>
  <c r="CE137" i="8"/>
  <c r="CE139" i="8"/>
  <c r="CE146" i="8"/>
  <c r="CE148" i="8"/>
  <c r="CE150" i="8"/>
  <c r="CE152" i="8"/>
  <c r="CE154" i="8"/>
  <c r="CE156" i="8"/>
  <c r="CE169" i="8"/>
  <c r="CE171" i="8"/>
  <c r="DX171" i="8" s="1"/>
  <c r="CE173" i="8"/>
  <c r="CE178" i="8"/>
  <c r="CE190" i="8"/>
  <c r="CE192" i="8"/>
  <c r="CE194" i="8"/>
  <c r="CE195" i="8"/>
  <c r="CE203" i="8"/>
  <c r="CE214" i="8"/>
  <c r="DV214" i="8" s="1"/>
  <c r="CE215" i="8"/>
  <c r="DV215" i="8" s="1"/>
  <c r="CE219" i="8"/>
  <c r="CE220" i="8"/>
  <c r="CE221" i="8"/>
  <c r="CE222" i="8"/>
  <c r="CE223" i="8"/>
  <c r="CE224" i="8"/>
  <c r="CE225" i="8"/>
  <c r="CE226" i="8"/>
  <c r="CE227" i="8"/>
  <c r="CE228" i="8"/>
  <c r="CE229" i="8"/>
  <c r="CE233" i="8"/>
  <c r="CE234" i="8"/>
  <c r="CE250" i="8"/>
  <c r="CE251" i="8"/>
  <c r="CE255" i="8"/>
  <c r="CE258" i="8"/>
  <c r="CE261" i="8"/>
  <c r="CE264" i="8"/>
  <c r="CE265" i="8"/>
  <c r="CE266" i="8"/>
  <c r="CE267" i="8"/>
  <c r="CE270" i="8"/>
  <c r="CE272" i="8"/>
  <c r="CE274" i="8"/>
  <c r="CE283" i="8"/>
  <c r="CE284" i="8"/>
  <c r="CE286" i="8"/>
  <c r="CE290" i="8"/>
  <c r="CE301" i="8"/>
  <c r="CE302" i="8"/>
  <c r="CE304" i="8"/>
  <c r="CE309" i="8"/>
  <c r="CE310" i="8"/>
  <c r="CE312" i="8"/>
  <c r="CE313" i="8"/>
  <c r="CE319" i="8"/>
  <c r="CE337" i="8"/>
  <c r="CE352" i="8"/>
  <c r="CE353" i="8"/>
  <c r="CE354" i="8"/>
  <c r="CE357" i="8"/>
  <c r="CE388" i="8"/>
  <c r="CE390" i="8"/>
  <c r="CE414" i="8"/>
  <c r="CE418" i="8"/>
  <c r="CE422" i="8"/>
  <c r="CE426" i="8"/>
  <c r="CE429" i="8"/>
  <c r="CE600" i="8"/>
  <c r="CE602" i="8"/>
  <c r="CE604" i="8"/>
  <c r="CE605" i="8"/>
  <c r="CE606" i="8"/>
  <c r="CE608" i="8"/>
  <c r="CE609" i="8"/>
  <c r="CE611" i="8"/>
  <c r="CE612" i="8"/>
  <c r="CE616" i="8"/>
  <c r="CE618" i="8"/>
  <c r="CE621" i="8"/>
  <c r="CE622" i="8"/>
  <c r="CE623" i="8"/>
  <c r="CE627" i="8"/>
  <c r="CE628" i="8"/>
  <c r="CE677" i="8"/>
  <c r="CE684" i="8"/>
  <c r="DV684" i="8" s="1"/>
  <c r="CE688" i="8"/>
  <c r="DV688" i="8" s="1"/>
  <c r="CE689" i="8"/>
  <c r="DV689" i="8" s="1"/>
  <c r="CE690" i="8"/>
  <c r="CE691" i="8"/>
  <c r="CE692" i="8"/>
  <c r="CE693" i="8"/>
  <c r="CE694" i="8"/>
  <c r="CE695" i="8"/>
  <c r="CE696" i="8"/>
  <c r="CE697" i="8"/>
  <c r="CE698" i="8"/>
  <c r="CE699" i="8"/>
  <c r="CE700" i="8"/>
  <c r="CE701" i="8"/>
  <c r="CE702" i="8"/>
  <c r="CE704" i="8"/>
  <c r="CE706" i="8"/>
  <c r="DV706" i="8" s="1"/>
  <c r="CE707" i="8"/>
  <c r="CE708" i="8"/>
  <c r="CE710" i="8"/>
  <c r="DV710" i="8" s="1"/>
  <c r="CE712" i="8"/>
  <c r="CE718" i="8"/>
  <c r="CE723" i="8"/>
  <c r="CB4" i="8"/>
  <c r="CA3" i="8"/>
  <c r="DV229" i="8" l="1"/>
  <c r="DV65" i="8"/>
  <c r="DV15" i="8"/>
  <c r="DW290" i="8"/>
  <c r="DV530" i="8"/>
  <c r="DV309" i="8"/>
  <c r="DV692" i="8"/>
  <c r="DV422" i="8"/>
  <c r="DX422" i="8" s="1"/>
  <c r="DW417" i="8"/>
  <c r="DW704" i="8"/>
  <c r="DW696" i="8"/>
  <c r="DW156" i="8"/>
  <c r="DW128" i="8"/>
  <c r="DW154" i="8"/>
  <c r="DW695" i="8"/>
  <c r="DW684" i="8"/>
  <c r="DV74" i="8"/>
  <c r="DV221" i="8"/>
  <c r="DW34" i="8"/>
  <c r="DV310" i="8"/>
  <c r="DV693" i="8"/>
  <c r="DV270" i="8"/>
  <c r="DV301" i="8"/>
  <c r="DV137" i="8"/>
  <c r="DV707" i="8"/>
  <c r="DW611" i="8"/>
  <c r="DW195" i="8"/>
  <c r="DV696" i="8"/>
  <c r="DV602" i="8"/>
  <c r="DV388" i="8"/>
  <c r="DV192" i="8"/>
  <c r="DW429" i="8"/>
  <c r="DW148" i="8"/>
  <c r="DV534" i="8"/>
  <c r="DW699" i="8"/>
  <c r="DW173" i="8"/>
  <c r="DV701" i="8"/>
  <c r="DV628" i="8"/>
  <c r="DV107" i="8"/>
  <c r="DW139" i="8"/>
  <c r="DV274" i="8"/>
  <c r="DV258" i="8"/>
  <c r="DV227" i="8"/>
  <c r="DV148" i="8"/>
  <c r="DV55" i="8"/>
  <c r="DW622" i="8"/>
  <c r="DW422" i="8"/>
  <c r="DY422" i="8" s="1"/>
  <c r="DV609" i="8"/>
  <c r="DV353" i="8"/>
  <c r="DW234" i="8"/>
  <c r="DW605" i="8"/>
  <c r="DW74" i="8"/>
  <c r="DW7" i="8"/>
  <c r="DW219" i="8"/>
  <c r="DW13" i="8"/>
  <c r="DV690" i="8"/>
  <c r="DV195" i="8"/>
  <c r="DW109" i="8"/>
  <c r="DW58" i="8"/>
  <c r="DW701" i="8"/>
  <c r="DW150" i="8"/>
  <c r="DV698" i="8"/>
  <c r="DV284" i="8"/>
  <c r="DV152" i="8"/>
  <c r="DV117" i="8"/>
  <c r="DV21" i="8"/>
  <c r="DW627" i="8"/>
  <c r="DW557" i="8"/>
  <c r="DW710" i="8"/>
  <c r="DW691" i="8"/>
  <c r="DW49" i="8"/>
  <c r="DV712" i="8"/>
  <c r="DV272" i="8"/>
  <c r="DV226" i="8"/>
  <c r="DV50" i="8"/>
  <c r="DV12" i="8"/>
  <c r="DW621" i="8"/>
  <c r="DW606" i="8"/>
  <c r="DW418" i="8"/>
  <c r="DY418" i="8" s="1"/>
  <c r="DW266" i="8"/>
  <c r="DW132" i="8"/>
  <c r="DV608" i="8"/>
  <c r="DV352" i="8"/>
  <c r="DV225" i="8"/>
  <c r="DV8" i="8"/>
  <c r="DW265" i="8"/>
  <c r="DW65" i="8"/>
  <c r="DV697" i="8"/>
  <c r="DV156" i="8"/>
  <c r="DV79" i="8"/>
  <c r="DW612" i="8"/>
  <c r="DV169" i="8"/>
  <c r="DV194" i="8"/>
  <c r="DV723" i="8"/>
  <c r="DV283" i="8"/>
  <c r="DV261" i="8"/>
  <c r="DV228" i="8"/>
  <c r="DV220" i="8"/>
  <c r="DV58" i="8"/>
  <c r="DW623" i="8"/>
  <c r="DW609" i="8"/>
  <c r="DW426" i="8"/>
  <c r="DW251" i="8"/>
  <c r="DV219" i="8"/>
  <c r="DV13" i="8"/>
  <c r="DW608" i="8"/>
  <c r="DW267" i="8"/>
  <c r="DW250" i="8"/>
  <c r="DV529" i="8"/>
  <c r="DV718" i="8"/>
  <c r="DV691" i="8"/>
  <c r="DV623" i="8"/>
  <c r="DV251" i="8"/>
  <c r="DV49" i="8"/>
  <c r="DW15" i="8"/>
  <c r="DV298" i="8"/>
  <c r="DV426" i="8"/>
  <c r="DV418" i="8"/>
  <c r="DX418" i="8" s="1"/>
  <c r="DV337" i="8"/>
  <c r="DV81" i="8"/>
  <c r="DW591" i="8"/>
  <c r="DV605" i="8"/>
  <c r="DV132" i="8"/>
  <c r="DW702" i="8"/>
  <c r="DW694" i="8"/>
  <c r="DV286" i="8"/>
  <c r="DW693" i="8"/>
  <c r="DW628" i="8"/>
  <c r="DW600" i="8"/>
  <c r="DW8" i="8"/>
  <c r="DV543" i="8"/>
  <c r="DV621" i="8"/>
  <c r="DV319" i="8"/>
  <c r="DV290" i="8"/>
  <c r="DV266" i="8"/>
  <c r="DV234" i="8"/>
  <c r="DW722" i="8"/>
  <c r="DW677" i="8"/>
  <c r="DY677" i="8" s="1"/>
  <c r="DW602" i="8"/>
  <c r="DV544" i="8"/>
  <c r="DV222" i="8"/>
  <c r="DV28" i="8"/>
  <c r="DW258" i="8"/>
  <c r="DV527" i="8"/>
  <c r="DV616" i="8"/>
  <c r="DV312" i="8"/>
  <c r="DV264" i="8"/>
  <c r="DW301" i="8"/>
  <c r="DW50" i="8"/>
  <c r="DV702" i="8"/>
  <c r="DV694" i="8"/>
  <c r="DV611" i="8"/>
  <c r="DV429" i="8"/>
  <c r="DV526" i="8"/>
  <c r="DW707" i="8"/>
  <c r="DW697" i="8"/>
  <c r="DV699" i="8"/>
  <c r="DV302" i="8"/>
  <c r="DV139" i="8"/>
  <c r="DV102" i="8"/>
  <c r="DW688" i="8"/>
  <c r="DV708" i="8"/>
  <c r="DV622" i="8"/>
  <c r="DV606" i="8"/>
  <c r="DV267" i="8"/>
  <c r="DV250" i="8"/>
  <c r="DV224" i="8"/>
  <c r="DV203" i="8"/>
  <c r="DW723" i="8"/>
  <c r="DW616" i="8"/>
  <c r="DW604" i="8"/>
  <c r="DW319" i="8"/>
  <c r="DW264" i="8"/>
  <c r="DW117" i="8"/>
  <c r="DV444" i="8"/>
  <c r="DV528" i="8"/>
  <c r="DV223" i="8"/>
  <c r="DW203" i="8"/>
  <c r="DW12" i="8"/>
  <c r="DV414" i="8"/>
  <c r="DV34" i="8"/>
  <c r="DV618" i="8"/>
  <c r="DV604" i="8"/>
  <c r="DV390" i="8"/>
  <c r="DV313" i="8"/>
  <c r="DV265" i="8"/>
  <c r="DV154" i="8"/>
  <c r="DV128" i="8"/>
  <c r="DW718" i="8"/>
  <c r="DW302" i="8"/>
  <c r="DW55" i="8"/>
  <c r="DW28" i="8"/>
  <c r="DW304" i="8"/>
  <c r="DV704" i="8"/>
  <c r="DV695" i="8"/>
  <c r="DW700" i="8"/>
  <c r="DW692" i="8"/>
  <c r="DW255" i="8"/>
  <c r="DW192" i="8"/>
  <c r="DV308" i="8"/>
  <c r="DW261" i="8"/>
  <c r="DV677" i="8"/>
  <c r="DX677" i="8" s="1"/>
  <c r="DV612" i="8"/>
  <c r="DV600" i="8"/>
  <c r="DV357" i="8"/>
  <c r="DV190" i="8"/>
  <c r="DV150" i="8"/>
  <c r="DV109" i="8"/>
  <c r="DV536" i="8"/>
  <c r="DW708" i="8"/>
  <c r="DW690" i="8"/>
  <c r="DW698" i="8"/>
  <c r="DV700" i="8"/>
  <c r="DV627" i="8"/>
  <c r="DV304" i="8"/>
  <c r="DV255" i="8"/>
  <c r="DV173" i="8"/>
  <c r="DV146" i="8"/>
  <c r="DV104" i="8"/>
  <c r="DW689" i="8"/>
  <c r="DW169" i="8"/>
  <c r="DW79" i="8"/>
  <c r="ED408" i="8"/>
  <c r="DX408" i="8"/>
  <c r="ED368" i="8"/>
  <c r="DX368" i="8"/>
  <c r="ED382" i="8"/>
  <c r="DX382" i="8"/>
  <c r="ED370" i="8"/>
  <c r="DX370" i="8"/>
  <c r="ED413" i="8"/>
  <c r="DX413" i="8"/>
  <c r="ED378" i="8"/>
  <c r="DX378" i="8"/>
  <c r="ED369" i="8"/>
  <c r="DX369" i="8"/>
  <c r="ED393" i="8"/>
  <c r="DX393" i="8"/>
  <c r="DX532" i="8"/>
  <c r="ED402" i="8"/>
  <c r="DX402" i="8"/>
  <c r="ED387" i="8"/>
  <c r="DX387" i="8"/>
  <c r="DX409" i="8"/>
  <c r="ED401" i="8"/>
  <c r="DX401" i="8"/>
  <c r="DX537" i="8"/>
  <c r="ED376" i="8"/>
  <c r="DX376" i="8"/>
  <c r="ED406" i="8"/>
  <c r="DX406" i="8"/>
  <c r="ED367" i="8"/>
  <c r="DX367" i="8"/>
  <c r="DX391" i="8"/>
  <c r="ED399" i="8"/>
  <c r="DX399" i="8"/>
  <c r="ED366" i="8"/>
  <c r="DX366" i="8"/>
  <c r="ED411" i="8"/>
  <c r="DX411" i="8"/>
  <c r="ED383" i="8"/>
  <c r="DX383" i="8"/>
  <c r="ED377" i="8"/>
  <c r="DX377" i="8"/>
  <c r="DX540" i="8"/>
  <c r="ED400" i="8"/>
  <c r="DX400" i="8"/>
  <c r="CR525" i="8"/>
  <c r="DW1899" i="8" l="1"/>
  <c r="G6" i="13"/>
  <c r="F57" i="13"/>
  <c r="C55" i="13"/>
  <c r="E50" i="13"/>
  <c r="E49" i="13"/>
  <c r="D49" i="13"/>
  <c r="C49" i="13"/>
  <c r="F36" i="13"/>
  <c r="E36" i="13"/>
  <c r="C36" i="13"/>
  <c r="G57" i="13" l="1"/>
  <c r="G54" i="13"/>
  <c r="F56" i="13"/>
  <c r="G49" i="13"/>
  <c r="D36" i="13"/>
  <c r="G36" i="13" s="1"/>
  <c r="E37" i="13"/>
  <c r="C56" i="13" s="1"/>
  <c r="F55" i="13"/>
  <c r="G55" i="13" s="1"/>
  <c r="H57" i="13" l="1"/>
  <c r="G58" i="13"/>
  <c r="G56" i="13"/>
  <c r="G51" i="13"/>
  <c r="AQ109" i="11" l="1"/>
  <c r="AP109" i="11"/>
  <c r="AO109" i="11"/>
  <c r="AN109" i="11"/>
  <c r="AM109" i="11"/>
  <c r="AL109" i="11"/>
  <c r="AK109" i="11"/>
  <c r="AJ109" i="11"/>
  <c r="AI109" i="11"/>
  <c r="AH109" i="11"/>
  <c r="AG109" i="11"/>
  <c r="AF109" i="11"/>
  <c r="AE109" i="11"/>
  <c r="L109" i="11"/>
  <c r="AQ108" i="11"/>
  <c r="AP108" i="11"/>
  <c r="AO108" i="11"/>
  <c r="AN108" i="11"/>
  <c r="AM108" i="11"/>
  <c r="AL108" i="11"/>
  <c r="AK108" i="11"/>
  <c r="AJ108" i="11"/>
  <c r="AI108" i="11"/>
  <c r="AH108" i="11"/>
  <c r="AG108" i="11"/>
  <c r="AF108" i="11"/>
  <c r="AE108" i="11"/>
  <c r="L108" i="11"/>
  <c r="AQ107" i="11"/>
  <c r="AP107" i="11"/>
  <c r="AO107" i="11"/>
  <c r="AN107" i="11"/>
  <c r="AM107" i="11"/>
  <c r="AL107" i="11"/>
  <c r="AK107" i="11"/>
  <c r="AJ107" i="11"/>
  <c r="AI107" i="11"/>
  <c r="AH107" i="11"/>
  <c r="AG107" i="11"/>
  <c r="AF107" i="11"/>
  <c r="AE107" i="11"/>
  <c r="L107" i="11"/>
  <c r="AQ106" i="11"/>
  <c r="AP106" i="11"/>
  <c r="AO106" i="11"/>
  <c r="AN106" i="11"/>
  <c r="AM106" i="11"/>
  <c r="AL106" i="11"/>
  <c r="AK106" i="11"/>
  <c r="AJ106" i="11"/>
  <c r="AI106" i="11"/>
  <c r="AH106" i="11"/>
  <c r="AG106" i="11"/>
  <c r="AF106" i="11"/>
  <c r="AE106" i="11"/>
  <c r="L106" i="11"/>
  <c r="AQ105" i="11"/>
  <c r="AP105" i="11"/>
  <c r="AO105" i="11"/>
  <c r="AN105" i="11"/>
  <c r="AM105" i="11"/>
  <c r="AL105" i="11"/>
  <c r="AK105" i="11"/>
  <c r="AJ105" i="11"/>
  <c r="AI105" i="11"/>
  <c r="AH105" i="11"/>
  <c r="AG105" i="11"/>
  <c r="AF105" i="11"/>
  <c r="AE105" i="11"/>
  <c r="L105" i="11"/>
  <c r="AQ104" i="11"/>
  <c r="AP104" i="11"/>
  <c r="AO104" i="11"/>
  <c r="AN104" i="11"/>
  <c r="AM104" i="11"/>
  <c r="AL104" i="11"/>
  <c r="AK104" i="11"/>
  <c r="AJ104" i="11"/>
  <c r="AI104" i="11"/>
  <c r="AH104" i="11"/>
  <c r="AG104" i="11"/>
  <c r="AF104" i="11"/>
  <c r="AE104" i="11"/>
  <c r="L104" i="11"/>
  <c r="AQ103" i="11"/>
  <c r="AP103" i="11"/>
  <c r="AO103" i="11"/>
  <c r="AN103" i="11"/>
  <c r="AM103" i="11"/>
  <c r="AL103" i="11"/>
  <c r="AK103" i="11"/>
  <c r="AJ103" i="11"/>
  <c r="AI103" i="11"/>
  <c r="AH103" i="11"/>
  <c r="AG103" i="11"/>
  <c r="AF103" i="11"/>
  <c r="AE103" i="11"/>
  <c r="L103" i="11"/>
  <c r="AQ102" i="11"/>
  <c r="AP102" i="11"/>
  <c r="AO102" i="11"/>
  <c r="AN102" i="11"/>
  <c r="AM102" i="11"/>
  <c r="AL102" i="11"/>
  <c r="AK102" i="11"/>
  <c r="AJ102" i="11"/>
  <c r="AI102" i="11"/>
  <c r="AH102" i="11"/>
  <c r="AG102" i="11"/>
  <c r="AF102" i="11"/>
  <c r="AE102" i="11"/>
  <c r="L102" i="11"/>
  <c r="AQ101" i="11"/>
  <c r="AP101" i="11"/>
  <c r="AO101" i="11"/>
  <c r="AN101" i="11"/>
  <c r="AM101" i="11"/>
  <c r="AL101" i="11"/>
  <c r="AK101" i="11"/>
  <c r="AJ101" i="11"/>
  <c r="AI101" i="11"/>
  <c r="AH101" i="11"/>
  <c r="AG101" i="11"/>
  <c r="AF101" i="11"/>
  <c r="AE101" i="11"/>
  <c r="L101" i="11"/>
  <c r="AQ100" i="11"/>
  <c r="AP100" i="11"/>
  <c r="AO100" i="11"/>
  <c r="AN100" i="11"/>
  <c r="AM100" i="11"/>
  <c r="AL100" i="11"/>
  <c r="AK100" i="11"/>
  <c r="AJ100" i="11"/>
  <c r="AI100" i="11"/>
  <c r="AH100" i="11"/>
  <c r="AG100" i="11"/>
  <c r="AF100" i="11"/>
  <c r="AE100" i="11"/>
  <c r="L100" i="11"/>
  <c r="AQ99" i="11"/>
  <c r="AP99" i="11"/>
  <c r="AO99" i="11"/>
  <c r="AN99" i="11"/>
  <c r="AM99" i="11"/>
  <c r="AL99" i="11"/>
  <c r="AK99" i="11"/>
  <c r="AJ99" i="11"/>
  <c r="AI99" i="11"/>
  <c r="AH99" i="11"/>
  <c r="AG99" i="11"/>
  <c r="AF99" i="11"/>
  <c r="AE99" i="11"/>
  <c r="L99" i="11"/>
  <c r="AQ98" i="11"/>
  <c r="AP98" i="11"/>
  <c r="AO98" i="11"/>
  <c r="AN98" i="11"/>
  <c r="AM98" i="11"/>
  <c r="AL98" i="11"/>
  <c r="AK98" i="11"/>
  <c r="AJ98" i="11"/>
  <c r="AI98" i="11"/>
  <c r="AH98" i="11"/>
  <c r="AG98" i="11"/>
  <c r="AF98" i="11"/>
  <c r="AE98" i="11"/>
  <c r="L98" i="11"/>
  <c r="AQ97" i="11"/>
  <c r="AP97" i="11"/>
  <c r="AO97" i="11"/>
  <c r="AN97" i="11"/>
  <c r="AM97" i="11"/>
  <c r="AL97" i="11"/>
  <c r="AK97" i="11"/>
  <c r="AJ97" i="11"/>
  <c r="AI97" i="11"/>
  <c r="AH97" i="11"/>
  <c r="AG97" i="11"/>
  <c r="AF97" i="11"/>
  <c r="AE97" i="11"/>
  <c r="L97" i="11"/>
  <c r="AQ96" i="11"/>
  <c r="AP96" i="11"/>
  <c r="AO96" i="11"/>
  <c r="AN96" i="11"/>
  <c r="AM96" i="11"/>
  <c r="AL96" i="11"/>
  <c r="AK96" i="11"/>
  <c r="AJ96" i="11"/>
  <c r="AI96" i="11"/>
  <c r="AH96" i="11"/>
  <c r="AG96" i="11"/>
  <c r="AF96" i="11"/>
  <c r="AE96" i="11"/>
  <c r="L96" i="11"/>
  <c r="AQ95" i="11"/>
  <c r="AP95" i="11"/>
  <c r="AO95" i="11"/>
  <c r="AN95" i="11"/>
  <c r="AM95" i="11"/>
  <c r="AL95" i="11"/>
  <c r="AK95" i="11"/>
  <c r="AJ95" i="11"/>
  <c r="AI95" i="11"/>
  <c r="AH95" i="11"/>
  <c r="AG95" i="11"/>
  <c r="AF95" i="11"/>
  <c r="AE95" i="11"/>
  <c r="L95" i="11"/>
  <c r="AQ94" i="11"/>
  <c r="AP94" i="11"/>
  <c r="AO94" i="11"/>
  <c r="AN94" i="11"/>
  <c r="AM94" i="11"/>
  <c r="AL94" i="11"/>
  <c r="AK94" i="11"/>
  <c r="AJ94" i="11"/>
  <c r="AI94" i="11"/>
  <c r="AH94" i="11"/>
  <c r="AG94" i="11"/>
  <c r="AF94" i="11"/>
  <c r="AE94" i="11"/>
  <c r="L94" i="11"/>
  <c r="AQ93" i="11"/>
  <c r="AP93" i="11"/>
  <c r="AO93" i="11"/>
  <c r="AN93" i="11"/>
  <c r="AM93" i="11"/>
  <c r="AL93" i="11"/>
  <c r="AK93" i="11"/>
  <c r="AJ93" i="11"/>
  <c r="AI93" i="11"/>
  <c r="AH93" i="11"/>
  <c r="AG93" i="11"/>
  <c r="AF93" i="11"/>
  <c r="AE93" i="11"/>
  <c r="L93" i="11"/>
  <c r="AQ92" i="11"/>
  <c r="AP92" i="11"/>
  <c r="AO92" i="11"/>
  <c r="AN92" i="11"/>
  <c r="AM92" i="11"/>
  <c r="AL92" i="11"/>
  <c r="AK92" i="11"/>
  <c r="AJ92" i="11"/>
  <c r="AI92" i="11"/>
  <c r="AH92" i="11"/>
  <c r="AG92" i="11"/>
  <c r="AF92" i="11"/>
  <c r="AE92" i="11"/>
  <c r="L92" i="11"/>
  <c r="AQ91" i="11"/>
  <c r="AP91" i="11"/>
  <c r="AO91" i="11"/>
  <c r="AN91" i="11"/>
  <c r="AM91" i="11"/>
  <c r="AL91" i="11"/>
  <c r="AK91" i="11"/>
  <c r="AJ91" i="11"/>
  <c r="AI91" i="11"/>
  <c r="AH91" i="11"/>
  <c r="AG91" i="11"/>
  <c r="AF91" i="11"/>
  <c r="AE91" i="11"/>
  <c r="L91" i="11"/>
  <c r="AQ90" i="11"/>
  <c r="AP90" i="11"/>
  <c r="AO90" i="11"/>
  <c r="AN90" i="11"/>
  <c r="AM90" i="11"/>
  <c r="AL90" i="11"/>
  <c r="AK90" i="11"/>
  <c r="AJ90" i="11"/>
  <c r="AI90" i="11"/>
  <c r="AH90" i="11"/>
  <c r="AG90" i="11"/>
  <c r="AF90" i="11"/>
  <c r="AE90" i="11"/>
  <c r="L90" i="11"/>
  <c r="AQ89" i="11"/>
  <c r="AP89" i="11"/>
  <c r="AO89" i="11"/>
  <c r="AN89" i="11"/>
  <c r="AM89" i="11"/>
  <c r="AL89" i="11"/>
  <c r="AK89" i="11"/>
  <c r="AJ89" i="11"/>
  <c r="AI89" i="11"/>
  <c r="AH89" i="11"/>
  <c r="AG89" i="11"/>
  <c r="AF89" i="11"/>
  <c r="AE89" i="11"/>
  <c r="L89" i="11"/>
  <c r="AQ88" i="11"/>
  <c r="AP88" i="11"/>
  <c r="AO88" i="11"/>
  <c r="AN88" i="11"/>
  <c r="AM88" i="11"/>
  <c r="AL88" i="11"/>
  <c r="AK88" i="11"/>
  <c r="AJ88" i="11"/>
  <c r="AI88" i="11"/>
  <c r="AH88" i="11"/>
  <c r="AG88" i="11"/>
  <c r="AF88" i="11"/>
  <c r="AE88" i="11"/>
  <c r="L88" i="11"/>
  <c r="AQ87" i="11"/>
  <c r="AP87" i="11"/>
  <c r="AO87" i="11"/>
  <c r="AN87" i="11"/>
  <c r="AM87" i="11"/>
  <c r="AL87" i="11"/>
  <c r="AK87" i="11"/>
  <c r="AJ87" i="11"/>
  <c r="AI87" i="11"/>
  <c r="AH87" i="11"/>
  <c r="AG87" i="11"/>
  <c r="AF87" i="11"/>
  <c r="AE87" i="11"/>
  <c r="L87" i="11"/>
  <c r="AQ86" i="11"/>
  <c r="AP86" i="11"/>
  <c r="AO86" i="11"/>
  <c r="AN86" i="11"/>
  <c r="AM86" i="11"/>
  <c r="AL86" i="11"/>
  <c r="AK86" i="11"/>
  <c r="AJ86" i="11"/>
  <c r="AI86" i="11"/>
  <c r="AH86" i="11"/>
  <c r="AG86" i="11"/>
  <c r="AF86" i="11"/>
  <c r="AE86" i="11"/>
  <c r="L86" i="11"/>
  <c r="AQ85" i="11"/>
  <c r="AP85" i="11"/>
  <c r="AO85" i="11"/>
  <c r="AN85" i="11"/>
  <c r="AM85" i="11"/>
  <c r="AL85" i="11"/>
  <c r="AK85" i="11"/>
  <c r="AJ85" i="11"/>
  <c r="AI85" i="11"/>
  <c r="AH85" i="11"/>
  <c r="AG85" i="11"/>
  <c r="AF85" i="11"/>
  <c r="AE85" i="11"/>
  <c r="L85" i="11"/>
  <c r="AQ84" i="11"/>
  <c r="AP84" i="11"/>
  <c r="AO84" i="11"/>
  <c r="AN84" i="11"/>
  <c r="AM84" i="11"/>
  <c r="AL84" i="11"/>
  <c r="AK84" i="11"/>
  <c r="AJ84" i="11"/>
  <c r="AI84" i="11"/>
  <c r="AH84" i="11"/>
  <c r="AG84" i="11"/>
  <c r="AF84" i="11"/>
  <c r="AE84" i="11"/>
  <c r="L84" i="11"/>
  <c r="AQ83" i="11"/>
  <c r="AP83" i="11"/>
  <c r="AO83" i="11"/>
  <c r="AN83" i="11"/>
  <c r="AM83" i="11"/>
  <c r="AL83" i="11"/>
  <c r="AK83" i="11"/>
  <c r="AJ83" i="11"/>
  <c r="AI83" i="11"/>
  <c r="AH83" i="11"/>
  <c r="AG83" i="11"/>
  <c r="AF83" i="11"/>
  <c r="AE83" i="11"/>
  <c r="L83" i="11"/>
  <c r="AQ157" i="11"/>
  <c r="AP157" i="11"/>
  <c r="AO157" i="11"/>
  <c r="AN157" i="11"/>
  <c r="AM157" i="11"/>
  <c r="AL157" i="11"/>
  <c r="AK157" i="11"/>
  <c r="AJ157" i="11"/>
  <c r="AI157" i="11"/>
  <c r="AH157" i="11"/>
  <c r="AG157" i="11"/>
  <c r="AF157" i="11"/>
  <c r="AE157" i="11"/>
  <c r="L157" i="11"/>
  <c r="AQ82" i="11"/>
  <c r="AP82" i="11"/>
  <c r="AO82" i="11"/>
  <c r="AN82" i="11"/>
  <c r="AM82" i="11"/>
  <c r="AL82" i="11"/>
  <c r="AK82" i="11"/>
  <c r="AJ82" i="11"/>
  <c r="AI82" i="11"/>
  <c r="AH82" i="11"/>
  <c r="AG82" i="11"/>
  <c r="AF82" i="11"/>
  <c r="AE82" i="11"/>
  <c r="L82" i="11"/>
  <c r="AQ81" i="11"/>
  <c r="AP81" i="11"/>
  <c r="AO81" i="11"/>
  <c r="AN81" i="11"/>
  <c r="AM81" i="11"/>
  <c r="AL81" i="11"/>
  <c r="AK81" i="11"/>
  <c r="AJ81" i="11"/>
  <c r="AI81" i="11"/>
  <c r="AH81" i="11"/>
  <c r="AG81" i="11"/>
  <c r="AF81" i="11"/>
  <c r="AE81" i="11"/>
  <c r="L81" i="11"/>
  <c r="AQ80" i="11"/>
  <c r="AP80" i="11"/>
  <c r="AO80" i="11"/>
  <c r="AN80" i="11"/>
  <c r="AM80" i="11"/>
  <c r="AL80" i="11"/>
  <c r="AK80" i="11"/>
  <c r="AJ80" i="11"/>
  <c r="AI80" i="11"/>
  <c r="AH80" i="11"/>
  <c r="AG80" i="11"/>
  <c r="AF80" i="11"/>
  <c r="AE80" i="11"/>
  <c r="L80" i="11"/>
  <c r="AQ79" i="11"/>
  <c r="AP79" i="11"/>
  <c r="AO79" i="11"/>
  <c r="AN79" i="11"/>
  <c r="AM79" i="11"/>
  <c r="AL79" i="11"/>
  <c r="AK79" i="11"/>
  <c r="AJ79" i="11"/>
  <c r="AI79" i="11"/>
  <c r="AH79" i="11"/>
  <c r="AG79" i="11"/>
  <c r="AF79" i="11"/>
  <c r="AE79" i="11"/>
  <c r="L79" i="11"/>
  <c r="AQ78" i="11"/>
  <c r="AP78" i="11"/>
  <c r="AO78" i="11"/>
  <c r="AN78" i="11"/>
  <c r="AM78" i="11"/>
  <c r="AL78" i="11"/>
  <c r="AK78" i="11"/>
  <c r="AJ78" i="11"/>
  <c r="AI78" i="11"/>
  <c r="AH78" i="11"/>
  <c r="AG78" i="11"/>
  <c r="AF78" i="11"/>
  <c r="AY78" i="11" s="1"/>
  <c r="AE78" i="11"/>
  <c r="L78" i="11"/>
  <c r="AQ77" i="11"/>
  <c r="AP77" i="11"/>
  <c r="AO77" i="11"/>
  <c r="AN77" i="11"/>
  <c r="AM77" i="11"/>
  <c r="AL77" i="11"/>
  <c r="AK77" i="11"/>
  <c r="AJ77" i="11"/>
  <c r="AI77" i="11"/>
  <c r="AH77" i="11"/>
  <c r="AG77" i="11"/>
  <c r="AF77" i="11"/>
  <c r="AE77" i="11"/>
  <c r="L77" i="11"/>
  <c r="AQ76" i="11"/>
  <c r="AP76" i="11"/>
  <c r="AO76" i="11"/>
  <c r="AN76" i="11"/>
  <c r="AM76" i="11"/>
  <c r="AL76" i="11"/>
  <c r="AK76" i="11"/>
  <c r="AJ76" i="11"/>
  <c r="AI76" i="11"/>
  <c r="AH76" i="11"/>
  <c r="AG76" i="11"/>
  <c r="AF76" i="11"/>
  <c r="AE76" i="11"/>
  <c r="L76" i="11"/>
  <c r="AQ75" i="11"/>
  <c r="AP75" i="11"/>
  <c r="AO75" i="11"/>
  <c r="AN75" i="11"/>
  <c r="AM75" i="11"/>
  <c r="AL75" i="11"/>
  <c r="AK75" i="11"/>
  <c r="AJ75" i="11"/>
  <c r="AI75" i="11"/>
  <c r="AH75" i="11"/>
  <c r="AG75" i="11"/>
  <c r="AF75" i="11"/>
  <c r="AE75" i="11"/>
  <c r="L75" i="11"/>
  <c r="AQ74" i="11"/>
  <c r="AP74" i="11"/>
  <c r="AO74" i="11"/>
  <c r="AN74" i="11"/>
  <c r="AM74" i="11"/>
  <c r="AL74" i="11"/>
  <c r="AK74" i="11"/>
  <c r="AJ74" i="11"/>
  <c r="AI74" i="11"/>
  <c r="AH74" i="11"/>
  <c r="AG74" i="11"/>
  <c r="AF74" i="11"/>
  <c r="AE74" i="11"/>
  <c r="L74" i="11"/>
  <c r="AQ73" i="11"/>
  <c r="AP73" i="11"/>
  <c r="AO73" i="11"/>
  <c r="AN73" i="11"/>
  <c r="AM73" i="11"/>
  <c r="AL73" i="11"/>
  <c r="AK73" i="11"/>
  <c r="AJ73" i="11"/>
  <c r="AI73" i="11"/>
  <c r="AH73" i="11"/>
  <c r="AG73" i="11"/>
  <c r="AF73" i="11"/>
  <c r="AE73" i="11"/>
  <c r="L73" i="11"/>
  <c r="AQ72" i="11"/>
  <c r="AP72" i="11"/>
  <c r="AO72" i="11"/>
  <c r="AN72" i="11"/>
  <c r="AM72" i="11"/>
  <c r="AL72" i="11"/>
  <c r="AK72" i="11"/>
  <c r="AJ72" i="11"/>
  <c r="AI72" i="11"/>
  <c r="AH72" i="11"/>
  <c r="AG72" i="11"/>
  <c r="AF72" i="11"/>
  <c r="AE72" i="11"/>
  <c r="L72" i="11"/>
  <c r="AQ71" i="11"/>
  <c r="AP71" i="11"/>
  <c r="AO71" i="11"/>
  <c r="AN71" i="11"/>
  <c r="AM71" i="11"/>
  <c r="AL71" i="11"/>
  <c r="AK71" i="11"/>
  <c r="AJ71" i="11"/>
  <c r="AI71" i="11"/>
  <c r="AH71" i="11"/>
  <c r="AG71" i="11"/>
  <c r="AF71" i="11"/>
  <c r="AE71" i="11"/>
  <c r="L71" i="11"/>
  <c r="AQ70" i="11"/>
  <c r="AP70" i="11"/>
  <c r="AO70" i="11"/>
  <c r="AN70" i="11"/>
  <c r="AM70" i="11"/>
  <c r="AL70" i="11"/>
  <c r="AK70" i="11"/>
  <c r="AJ70" i="11"/>
  <c r="AI70" i="11"/>
  <c r="AH70" i="11"/>
  <c r="AG70" i="11"/>
  <c r="AF70" i="11"/>
  <c r="AE70" i="11"/>
  <c r="L70" i="11"/>
  <c r="AQ69" i="11"/>
  <c r="AP69" i="11"/>
  <c r="AO69" i="11"/>
  <c r="AN69" i="11"/>
  <c r="AM69" i="11"/>
  <c r="AL69" i="11"/>
  <c r="AK69" i="11"/>
  <c r="AJ69" i="11"/>
  <c r="AI69" i="11"/>
  <c r="AH69" i="11"/>
  <c r="AG69" i="11"/>
  <c r="AF69" i="11"/>
  <c r="AE69" i="11"/>
  <c r="L69" i="11"/>
  <c r="AQ68" i="11"/>
  <c r="AP68" i="11"/>
  <c r="AO68" i="11"/>
  <c r="AN68" i="11"/>
  <c r="AM68" i="11"/>
  <c r="AL68" i="11"/>
  <c r="AK68" i="11"/>
  <c r="AJ68" i="11"/>
  <c r="AI68" i="11"/>
  <c r="AH68" i="11"/>
  <c r="AG68" i="11"/>
  <c r="AF68" i="11"/>
  <c r="AE68" i="11"/>
  <c r="L68" i="11"/>
  <c r="AQ67" i="11"/>
  <c r="AP67" i="11"/>
  <c r="AO67" i="11"/>
  <c r="AN67" i="11"/>
  <c r="AM67" i="11"/>
  <c r="AL67" i="11"/>
  <c r="AK67" i="11"/>
  <c r="AJ67" i="11"/>
  <c r="AI67" i="11"/>
  <c r="AH67" i="11"/>
  <c r="AG67" i="11"/>
  <c r="AF67" i="11"/>
  <c r="AE67" i="11"/>
  <c r="L67" i="11"/>
  <c r="AQ66" i="11"/>
  <c r="AP66" i="11"/>
  <c r="AO66" i="11"/>
  <c r="AN66" i="11"/>
  <c r="AM66" i="11"/>
  <c r="AL66" i="11"/>
  <c r="AK66" i="11"/>
  <c r="AJ66" i="11"/>
  <c r="AI66" i="11"/>
  <c r="AH66" i="11"/>
  <c r="AG66" i="11"/>
  <c r="AF66" i="11"/>
  <c r="AE66" i="11"/>
  <c r="L66" i="11"/>
  <c r="AQ65" i="11"/>
  <c r="AP65" i="11"/>
  <c r="AO65" i="11"/>
  <c r="AN65" i="11"/>
  <c r="AM65" i="11"/>
  <c r="AL65" i="11"/>
  <c r="AK65" i="11"/>
  <c r="AJ65" i="11"/>
  <c r="AI65" i="11"/>
  <c r="AH65" i="11"/>
  <c r="AG65" i="11"/>
  <c r="AF65" i="11"/>
  <c r="AE65" i="11"/>
  <c r="L65" i="11"/>
  <c r="AQ64" i="11"/>
  <c r="AP64" i="11"/>
  <c r="AO64" i="11"/>
  <c r="AN64" i="11"/>
  <c r="AM64" i="11"/>
  <c r="AL64" i="11"/>
  <c r="AK64" i="11"/>
  <c r="AJ64" i="11"/>
  <c r="AI64" i="11"/>
  <c r="AH64" i="11"/>
  <c r="AG64" i="11"/>
  <c r="AF64" i="11"/>
  <c r="AE64" i="11"/>
  <c r="L64" i="11"/>
  <c r="AQ63" i="11"/>
  <c r="AP63" i="11"/>
  <c r="AO63" i="11"/>
  <c r="AN63" i="11"/>
  <c r="AM63" i="11"/>
  <c r="AL63" i="11"/>
  <c r="AK63" i="11"/>
  <c r="AJ63" i="11"/>
  <c r="AI63" i="11"/>
  <c r="AH63" i="11"/>
  <c r="AG63" i="11"/>
  <c r="AF63" i="11"/>
  <c r="AE63" i="11"/>
  <c r="L63" i="11"/>
  <c r="AQ62" i="11"/>
  <c r="AP62" i="11"/>
  <c r="AO62" i="11"/>
  <c r="AN62" i="11"/>
  <c r="AM62" i="11"/>
  <c r="AL62" i="11"/>
  <c r="AK62" i="11"/>
  <c r="AJ62" i="11"/>
  <c r="AI62" i="11"/>
  <c r="AH62" i="11"/>
  <c r="AG62" i="11"/>
  <c r="AF62" i="11"/>
  <c r="AE62" i="11"/>
  <c r="L62" i="11"/>
  <c r="AQ61" i="11"/>
  <c r="AP61" i="11"/>
  <c r="AO61" i="11"/>
  <c r="AN61" i="11"/>
  <c r="AM61" i="11"/>
  <c r="AL61" i="11"/>
  <c r="AK61" i="11"/>
  <c r="AJ61" i="11"/>
  <c r="AI61" i="11"/>
  <c r="AH61" i="11"/>
  <c r="AG61" i="11"/>
  <c r="AF61" i="11"/>
  <c r="AE61" i="11"/>
  <c r="L61" i="11"/>
  <c r="AQ60" i="11"/>
  <c r="AP60" i="11"/>
  <c r="AO60" i="11"/>
  <c r="AN60" i="11"/>
  <c r="AM60" i="11"/>
  <c r="AL60" i="11"/>
  <c r="AK60" i="11"/>
  <c r="AJ60" i="11"/>
  <c r="AI60" i="11"/>
  <c r="AH60" i="11"/>
  <c r="AG60" i="11"/>
  <c r="AF60" i="11"/>
  <c r="AE60" i="11"/>
  <c r="L60" i="11"/>
  <c r="AQ59" i="11"/>
  <c r="AP59" i="11"/>
  <c r="AO59" i="11"/>
  <c r="AN59" i="11"/>
  <c r="AM59" i="11"/>
  <c r="AL59" i="11"/>
  <c r="AK59" i="11"/>
  <c r="AJ59" i="11"/>
  <c r="AI59" i="11"/>
  <c r="AH59" i="11"/>
  <c r="AG59" i="11"/>
  <c r="AF59" i="11"/>
  <c r="AE59" i="11"/>
  <c r="L59" i="11"/>
  <c r="AQ58" i="11"/>
  <c r="AP58" i="11"/>
  <c r="AO58" i="11"/>
  <c r="AN58" i="11"/>
  <c r="AM58" i="11"/>
  <c r="AL58" i="11"/>
  <c r="AK58" i="11"/>
  <c r="AJ58" i="11"/>
  <c r="AI58" i="11"/>
  <c r="AH58" i="11"/>
  <c r="AG58" i="11"/>
  <c r="AF58" i="11"/>
  <c r="AE58" i="11"/>
  <c r="L58" i="11"/>
  <c r="AQ57" i="11"/>
  <c r="AP57" i="11"/>
  <c r="AO57" i="11"/>
  <c r="AN57" i="11"/>
  <c r="AM57" i="11"/>
  <c r="AL57" i="11"/>
  <c r="AK57" i="11"/>
  <c r="AJ57" i="11"/>
  <c r="AI57" i="11"/>
  <c r="AH57" i="11"/>
  <c r="AG57" i="11"/>
  <c r="AF57" i="11"/>
  <c r="AE57" i="11"/>
  <c r="L57" i="11"/>
  <c r="AQ56" i="11"/>
  <c r="AP56" i="11"/>
  <c r="AO56" i="11"/>
  <c r="AN56" i="11"/>
  <c r="AM56" i="11"/>
  <c r="AL56" i="11"/>
  <c r="AK56" i="11"/>
  <c r="AJ56" i="11"/>
  <c r="AI56" i="11"/>
  <c r="AH56" i="11"/>
  <c r="AG56" i="11"/>
  <c r="AF56" i="11"/>
  <c r="AE56" i="11"/>
  <c r="L56" i="11"/>
  <c r="AQ55" i="11"/>
  <c r="AP55" i="11"/>
  <c r="AO55" i="11"/>
  <c r="AN55" i="11"/>
  <c r="AM55" i="11"/>
  <c r="AL55" i="11"/>
  <c r="AK55" i="11"/>
  <c r="AJ55" i="11"/>
  <c r="AI55" i="11"/>
  <c r="AH55" i="11"/>
  <c r="AG55" i="11"/>
  <c r="AF55" i="11"/>
  <c r="AE55" i="11"/>
  <c r="L55" i="11"/>
  <c r="AQ54" i="11"/>
  <c r="AP54" i="11"/>
  <c r="AO54" i="11"/>
  <c r="AN54" i="11"/>
  <c r="AM54" i="11"/>
  <c r="AL54" i="11"/>
  <c r="AK54" i="11"/>
  <c r="AJ54" i="11"/>
  <c r="AI54" i="11"/>
  <c r="AH54" i="11"/>
  <c r="AG54" i="11"/>
  <c r="AF54" i="11"/>
  <c r="AE54" i="11"/>
  <c r="L54" i="11"/>
  <c r="AQ53" i="11"/>
  <c r="AP53" i="11"/>
  <c r="AO53" i="11"/>
  <c r="AN53" i="11"/>
  <c r="AM53" i="11"/>
  <c r="AL53" i="11"/>
  <c r="AK53" i="11"/>
  <c r="AJ53" i="11"/>
  <c r="AI53" i="11"/>
  <c r="AH53" i="11"/>
  <c r="AG53" i="11"/>
  <c r="AF53" i="11"/>
  <c r="AE53" i="11"/>
  <c r="L53" i="11"/>
  <c r="AQ52" i="11"/>
  <c r="AP52" i="11"/>
  <c r="AO52" i="11"/>
  <c r="AN52" i="11"/>
  <c r="AM52" i="11"/>
  <c r="AL52" i="11"/>
  <c r="AK52" i="11"/>
  <c r="AJ52" i="11"/>
  <c r="AI52" i="11"/>
  <c r="AH52" i="11"/>
  <c r="AG52" i="11"/>
  <c r="AF52" i="11"/>
  <c r="AE52" i="11"/>
  <c r="L52" i="11"/>
  <c r="AQ51" i="11"/>
  <c r="AP51" i="11"/>
  <c r="AO51" i="11"/>
  <c r="AN51" i="11"/>
  <c r="AM51" i="11"/>
  <c r="AL51" i="11"/>
  <c r="AK51" i="11"/>
  <c r="AJ51" i="11"/>
  <c r="AI51" i="11"/>
  <c r="AH51" i="11"/>
  <c r="AG51" i="11"/>
  <c r="AF51" i="11"/>
  <c r="AE51" i="11"/>
  <c r="L51" i="11"/>
  <c r="AQ50" i="11"/>
  <c r="AP50" i="11"/>
  <c r="AO50" i="11"/>
  <c r="AN50" i="11"/>
  <c r="AM50" i="11"/>
  <c r="AL50" i="11"/>
  <c r="AK50" i="11"/>
  <c r="AJ50" i="11"/>
  <c r="AI50" i="11"/>
  <c r="AH50" i="11"/>
  <c r="AG50" i="11"/>
  <c r="AF50" i="11"/>
  <c r="AE50" i="11"/>
  <c r="L50" i="11"/>
  <c r="AQ49" i="11"/>
  <c r="AP49" i="11"/>
  <c r="AO49" i="11"/>
  <c r="AN49" i="11"/>
  <c r="AM49" i="11"/>
  <c r="AL49" i="11"/>
  <c r="AK49" i="11"/>
  <c r="AJ49" i="11"/>
  <c r="AI49" i="11"/>
  <c r="AH49" i="11"/>
  <c r="AG49" i="11"/>
  <c r="AF49" i="11"/>
  <c r="AE49" i="11"/>
  <c r="L49" i="11"/>
  <c r="AQ48" i="11"/>
  <c r="AP48" i="11"/>
  <c r="AO48" i="11"/>
  <c r="AN48" i="11"/>
  <c r="AM48" i="11"/>
  <c r="AL48" i="11"/>
  <c r="AK48" i="11"/>
  <c r="AJ48" i="11"/>
  <c r="AI48" i="11"/>
  <c r="AH48" i="11"/>
  <c r="AG48" i="11"/>
  <c r="AF48" i="11"/>
  <c r="AE48" i="11"/>
  <c r="L48" i="11"/>
  <c r="AQ47" i="11"/>
  <c r="AP47" i="11"/>
  <c r="AO47" i="11"/>
  <c r="AN47" i="11"/>
  <c r="AM47" i="11"/>
  <c r="AL47" i="11"/>
  <c r="AK47" i="11"/>
  <c r="AJ47" i="11"/>
  <c r="AI47" i="11"/>
  <c r="AH47" i="11"/>
  <c r="AG47" i="11"/>
  <c r="AF47" i="11"/>
  <c r="AE47" i="11"/>
  <c r="L47" i="11"/>
  <c r="AQ46" i="11"/>
  <c r="AP46" i="11"/>
  <c r="AO46" i="11"/>
  <c r="AN46" i="11"/>
  <c r="AM46" i="11"/>
  <c r="AL46" i="11"/>
  <c r="AK46" i="11"/>
  <c r="AJ46" i="11"/>
  <c r="AI46" i="11"/>
  <c r="AH46" i="11"/>
  <c r="AG46" i="11"/>
  <c r="AF46" i="11"/>
  <c r="AE46" i="11"/>
  <c r="L46" i="11"/>
  <c r="AQ45" i="11"/>
  <c r="AP45" i="11"/>
  <c r="AO45" i="11"/>
  <c r="AN45" i="11"/>
  <c r="AM45" i="11"/>
  <c r="AL45" i="11"/>
  <c r="AK45" i="11"/>
  <c r="AJ45" i="11"/>
  <c r="AI45" i="11"/>
  <c r="AH45" i="11"/>
  <c r="AG45" i="11"/>
  <c r="AF45" i="11"/>
  <c r="AE45" i="11"/>
  <c r="L45" i="11"/>
  <c r="AQ44" i="11"/>
  <c r="AP44" i="11"/>
  <c r="AO44" i="11"/>
  <c r="AN44" i="11"/>
  <c r="AM44" i="11"/>
  <c r="AL44" i="11"/>
  <c r="AK44" i="11"/>
  <c r="AJ44" i="11"/>
  <c r="AI44" i="11"/>
  <c r="AH44" i="11"/>
  <c r="AG44" i="11"/>
  <c r="AF44" i="11"/>
  <c r="AE44" i="11"/>
  <c r="L44" i="11"/>
  <c r="AQ43" i="11"/>
  <c r="AP43" i="11"/>
  <c r="AO43" i="11"/>
  <c r="AN43" i="11"/>
  <c r="AM43" i="11"/>
  <c r="AL43" i="11"/>
  <c r="AK43" i="11"/>
  <c r="AJ43" i="11"/>
  <c r="AI43" i="11"/>
  <c r="AH43" i="11"/>
  <c r="AG43" i="11"/>
  <c r="AF43" i="11"/>
  <c r="AE43" i="11"/>
  <c r="L43" i="11"/>
  <c r="AQ42" i="11"/>
  <c r="AP42" i="11"/>
  <c r="AO42" i="11"/>
  <c r="AN42" i="11"/>
  <c r="AM42" i="11"/>
  <c r="AL42" i="11"/>
  <c r="AK42" i="11"/>
  <c r="AJ42" i="11"/>
  <c r="AI42" i="11"/>
  <c r="AH42" i="11"/>
  <c r="AG42" i="11"/>
  <c r="AF42" i="11"/>
  <c r="AE42" i="11"/>
  <c r="L42" i="11"/>
  <c r="AQ41" i="11"/>
  <c r="AP41" i="11"/>
  <c r="AO41" i="11"/>
  <c r="AN41" i="11"/>
  <c r="AM41" i="11"/>
  <c r="AL41" i="11"/>
  <c r="AK41" i="11"/>
  <c r="AJ41" i="11"/>
  <c r="AI41" i="11"/>
  <c r="AH41" i="11"/>
  <c r="AG41" i="11"/>
  <c r="AF41" i="11"/>
  <c r="AE41" i="11"/>
  <c r="L41" i="11"/>
  <c r="AQ40" i="11"/>
  <c r="AP40" i="11"/>
  <c r="AO40" i="11"/>
  <c r="AN40" i="11"/>
  <c r="AM40" i="11"/>
  <c r="AL40" i="11"/>
  <c r="AK40" i="11"/>
  <c r="AJ40" i="11"/>
  <c r="AI40" i="11"/>
  <c r="AH40" i="11"/>
  <c r="AG40" i="11"/>
  <c r="AF40" i="11"/>
  <c r="AE40" i="11"/>
  <c r="L40" i="11"/>
  <c r="AQ39" i="11"/>
  <c r="AP39" i="11"/>
  <c r="AO39" i="11"/>
  <c r="AN39" i="11"/>
  <c r="AM39" i="11"/>
  <c r="AL39" i="11"/>
  <c r="AK39" i="11"/>
  <c r="AJ39" i="11"/>
  <c r="AI39" i="11"/>
  <c r="AH39" i="11"/>
  <c r="AG39" i="11"/>
  <c r="AF39" i="11"/>
  <c r="AE39" i="11"/>
  <c r="L39" i="11"/>
  <c r="AQ38" i="11"/>
  <c r="AP38" i="11"/>
  <c r="AO38" i="11"/>
  <c r="AN38" i="11"/>
  <c r="AM38" i="11"/>
  <c r="AL38" i="11"/>
  <c r="AK38" i="11"/>
  <c r="AJ38" i="11"/>
  <c r="AI38" i="11"/>
  <c r="AH38" i="11"/>
  <c r="AG38" i="11"/>
  <c r="AF38" i="11"/>
  <c r="AE38" i="11"/>
  <c r="L38" i="11"/>
  <c r="AQ37" i="11"/>
  <c r="AP37" i="11"/>
  <c r="AO37" i="11"/>
  <c r="AN37" i="11"/>
  <c r="AM37" i="11"/>
  <c r="AL37" i="11"/>
  <c r="AK37" i="11"/>
  <c r="AJ37" i="11"/>
  <c r="AI37" i="11"/>
  <c r="AH37" i="11"/>
  <c r="AG37" i="11"/>
  <c r="AF37" i="11"/>
  <c r="AE37" i="11"/>
  <c r="L37" i="11"/>
  <c r="AQ36" i="11"/>
  <c r="AP36" i="11"/>
  <c r="AO36" i="11"/>
  <c r="AN36" i="11"/>
  <c r="AM36" i="11"/>
  <c r="AL36" i="11"/>
  <c r="AK36" i="11"/>
  <c r="AJ36" i="11"/>
  <c r="AI36" i="11"/>
  <c r="AH36" i="11"/>
  <c r="AG36" i="11"/>
  <c r="AF36" i="11"/>
  <c r="AE36" i="11"/>
  <c r="AY36" i="11" s="1"/>
  <c r="L36" i="11"/>
  <c r="AQ35" i="11"/>
  <c r="AP35" i="11"/>
  <c r="AO35" i="11"/>
  <c r="AN35" i="11"/>
  <c r="AM35" i="11"/>
  <c r="AL35" i="11"/>
  <c r="AK35" i="11"/>
  <c r="AJ35" i="11"/>
  <c r="AI35" i="11"/>
  <c r="AH35" i="11"/>
  <c r="AG35" i="11"/>
  <c r="AF35" i="11"/>
  <c r="AE35" i="11"/>
  <c r="L35" i="11"/>
  <c r="AQ34" i="11"/>
  <c r="AP34" i="11"/>
  <c r="AO34" i="11"/>
  <c r="AN34" i="11"/>
  <c r="AM34" i="11"/>
  <c r="AL34" i="11"/>
  <c r="AK34" i="11"/>
  <c r="AJ34" i="11"/>
  <c r="AI34" i="11"/>
  <c r="AH34" i="11"/>
  <c r="AG34" i="11"/>
  <c r="AF34" i="11"/>
  <c r="AE34" i="11"/>
  <c r="L34" i="11"/>
  <c r="AQ33" i="11"/>
  <c r="AP33" i="11"/>
  <c r="AO33" i="11"/>
  <c r="AN33" i="11"/>
  <c r="AM33" i="11"/>
  <c r="AL33" i="11"/>
  <c r="AK33" i="11"/>
  <c r="AJ33" i="11"/>
  <c r="AI33" i="11"/>
  <c r="AH33" i="11"/>
  <c r="AG33" i="11"/>
  <c r="AF33" i="11"/>
  <c r="AY33" i="11" s="1"/>
  <c r="AE33" i="11"/>
  <c r="L33" i="11"/>
  <c r="AQ32" i="11"/>
  <c r="AP32" i="11"/>
  <c r="AO32" i="11"/>
  <c r="AN32" i="11"/>
  <c r="AM32" i="11"/>
  <c r="AL32" i="11"/>
  <c r="AK32" i="11"/>
  <c r="AJ32" i="11"/>
  <c r="AI32" i="11"/>
  <c r="AH32" i="11"/>
  <c r="AG32" i="11"/>
  <c r="AF32" i="11"/>
  <c r="AE32" i="11"/>
  <c r="L32" i="11"/>
  <c r="AQ31" i="11"/>
  <c r="AP31" i="11"/>
  <c r="AO31" i="11"/>
  <c r="AN31" i="11"/>
  <c r="AM31" i="11"/>
  <c r="AL31" i="11"/>
  <c r="AK31" i="11"/>
  <c r="AJ31" i="11"/>
  <c r="AI31" i="11"/>
  <c r="AH31" i="11"/>
  <c r="AG31" i="11"/>
  <c r="AF31" i="11"/>
  <c r="AE31" i="11"/>
  <c r="L31" i="11"/>
  <c r="AQ30" i="11"/>
  <c r="AP30" i="11"/>
  <c r="AO30" i="11"/>
  <c r="AN30" i="11"/>
  <c r="AM30" i="11"/>
  <c r="AL30" i="11"/>
  <c r="AK30" i="11"/>
  <c r="AJ30" i="11"/>
  <c r="AI30" i="11"/>
  <c r="AH30" i="11"/>
  <c r="AG30" i="11"/>
  <c r="AF30" i="11"/>
  <c r="AE30" i="11"/>
  <c r="L30" i="11"/>
  <c r="AQ29" i="11"/>
  <c r="AP29" i="11"/>
  <c r="AO29" i="11"/>
  <c r="AN29" i="11"/>
  <c r="AM29" i="11"/>
  <c r="AL29" i="11"/>
  <c r="AK29" i="11"/>
  <c r="AJ29" i="11"/>
  <c r="AI29" i="11"/>
  <c r="AH29" i="11"/>
  <c r="AG29" i="11"/>
  <c r="AF29" i="11"/>
  <c r="AE29" i="11"/>
  <c r="L29" i="11"/>
  <c r="AQ28" i="11"/>
  <c r="AP28" i="11"/>
  <c r="AO28" i="11"/>
  <c r="AN28" i="11"/>
  <c r="AM28" i="11"/>
  <c r="AL28" i="11"/>
  <c r="AK28" i="11"/>
  <c r="AJ28" i="11"/>
  <c r="AI28" i="11"/>
  <c r="AH28" i="11"/>
  <c r="AG28" i="11"/>
  <c r="AF28" i="11"/>
  <c r="AE28" i="11"/>
  <c r="L28" i="11"/>
  <c r="AQ27" i="11"/>
  <c r="AP27" i="11"/>
  <c r="AO27" i="11"/>
  <c r="AN27" i="11"/>
  <c r="AM27" i="11"/>
  <c r="AL27" i="11"/>
  <c r="AK27" i="11"/>
  <c r="AJ27" i="11"/>
  <c r="AI27" i="11"/>
  <c r="AH27" i="11"/>
  <c r="AG27" i="11"/>
  <c r="AF27" i="11"/>
  <c r="AE27" i="11"/>
  <c r="L27" i="11"/>
  <c r="AQ26" i="11"/>
  <c r="AP26" i="11"/>
  <c r="AO26" i="11"/>
  <c r="AN26" i="11"/>
  <c r="AM26" i="11"/>
  <c r="AL26" i="11"/>
  <c r="AK26" i="11"/>
  <c r="AJ26" i="11"/>
  <c r="AI26" i="11"/>
  <c r="AH26" i="11"/>
  <c r="AG26" i="11"/>
  <c r="AF26" i="11"/>
  <c r="AE26" i="11"/>
  <c r="L26" i="11"/>
  <c r="AQ25" i="11"/>
  <c r="AP25" i="11"/>
  <c r="AO25" i="11"/>
  <c r="AN25" i="11"/>
  <c r="AM25" i="11"/>
  <c r="AL25" i="11"/>
  <c r="AK25" i="11"/>
  <c r="AJ25" i="11"/>
  <c r="AI25" i="11"/>
  <c r="AH25" i="11"/>
  <c r="AG25" i="11"/>
  <c r="AF25" i="11"/>
  <c r="AE25" i="11"/>
  <c r="L25" i="11"/>
  <c r="AQ24" i="11"/>
  <c r="AP24" i="11"/>
  <c r="AO24" i="11"/>
  <c r="AN24" i="11"/>
  <c r="AM24" i="11"/>
  <c r="AL24" i="11"/>
  <c r="AK24" i="11"/>
  <c r="AJ24" i="11"/>
  <c r="AI24" i="11"/>
  <c r="AH24" i="11"/>
  <c r="AG24" i="11"/>
  <c r="AF24" i="11"/>
  <c r="AE24" i="11"/>
  <c r="L24" i="11"/>
  <c r="AQ23" i="11"/>
  <c r="AP23" i="11"/>
  <c r="AO23" i="11"/>
  <c r="AN23" i="11"/>
  <c r="AM23" i="11"/>
  <c r="AL23" i="11"/>
  <c r="AK23" i="11"/>
  <c r="AJ23" i="11"/>
  <c r="AI23" i="11"/>
  <c r="AH23" i="11"/>
  <c r="AG23" i="11"/>
  <c r="AF23" i="11"/>
  <c r="AE23" i="11"/>
  <c r="L23" i="11"/>
  <c r="AQ22" i="11"/>
  <c r="AP22" i="11"/>
  <c r="AO22" i="11"/>
  <c r="AN22" i="11"/>
  <c r="AM22" i="11"/>
  <c r="AL22" i="11"/>
  <c r="AK22" i="11"/>
  <c r="AJ22" i="11"/>
  <c r="AI22" i="11"/>
  <c r="AH22" i="11"/>
  <c r="AG22" i="11"/>
  <c r="AF22" i="11"/>
  <c r="AE22" i="11"/>
  <c r="L22" i="11"/>
  <c r="AQ21" i="11"/>
  <c r="AP21" i="11"/>
  <c r="AO21" i="11"/>
  <c r="AN21" i="11"/>
  <c r="AM21" i="11"/>
  <c r="AL21" i="11"/>
  <c r="AK21" i="11"/>
  <c r="AJ21" i="11"/>
  <c r="AI21" i="11"/>
  <c r="AH21" i="11"/>
  <c r="AG21" i="11"/>
  <c r="AF21" i="11"/>
  <c r="AE21" i="11"/>
  <c r="L21" i="11"/>
  <c r="AQ20" i="11"/>
  <c r="AP20" i="11"/>
  <c r="AO20" i="11"/>
  <c r="AN20" i="11"/>
  <c r="AM20" i="11"/>
  <c r="AL20" i="11"/>
  <c r="AK20" i="11"/>
  <c r="AJ20" i="11"/>
  <c r="AI20" i="11"/>
  <c r="AH20" i="11"/>
  <c r="AG20" i="11"/>
  <c r="AF20" i="11"/>
  <c r="AE20" i="11"/>
  <c r="L20" i="11"/>
  <c r="AQ19" i="11"/>
  <c r="AP19" i="11"/>
  <c r="AO19" i="11"/>
  <c r="AN19" i="11"/>
  <c r="AM19" i="11"/>
  <c r="AL19" i="11"/>
  <c r="AK19" i="11"/>
  <c r="AJ19" i="11"/>
  <c r="AI19" i="11"/>
  <c r="AH19" i="11"/>
  <c r="AG19" i="11"/>
  <c r="AF19" i="11"/>
  <c r="AE19" i="11"/>
  <c r="L19" i="11"/>
  <c r="AQ18" i="11"/>
  <c r="AP18" i="11"/>
  <c r="AO18" i="11"/>
  <c r="AN18" i="11"/>
  <c r="AM18" i="11"/>
  <c r="AL18" i="11"/>
  <c r="AK18" i="11"/>
  <c r="AJ18" i="11"/>
  <c r="AI18" i="11"/>
  <c r="AH18" i="11"/>
  <c r="AG18" i="11"/>
  <c r="AF18" i="11"/>
  <c r="AE18" i="11"/>
  <c r="L18" i="11"/>
  <c r="AQ17" i="11"/>
  <c r="AP17" i="11"/>
  <c r="AO17" i="11"/>
  <c r="AN17" i="11"/>
  <c r="AM17" i="11"/>
  <c r="AL17" i="11"/>
  <c r="AK17" i="11"/>
  <c r="AJ17" i="11"/>
  <c r="AI17" i="11"/>
  <c r="AH17" i="11"/>
  <c r="AG17" i="11"/>
  <c r="AF17" i="11"/>
  <c r="AE17" i="11"/>
  <c r="L17" i="11"/>
  <c r="AQ16" i="11"/>
  <c r="AP16" i="11"/>
  <c r="AO16" i="11"/>
  <c r="AN16" i="11"/>
  <c r="AM16" i="11"/>
  <c r="AL16" i="11"/>
  <c r="AK16" i="11"/>
  <c r="AJ16" i="11"/>
  <c r="AI16" i="11"/>
  <c r="AH16" i="11"/>
  <c r="AG16" i="11"/>
  <c r="AF16" i="11"/>
  <c r="AE16" i="11"/>
  <c r="L16" i="11"/>
  <c r="AQ15" i="11"/>
  <c r="AP15" i="11"/>
  <c r="AO15" i="11"/>
  <c r="AN15" i="11"/>
  <c r="AM15" i="11"/>
  <c r="AL15" i="11"/>
  <c r="AK15" i="11"/>
  <c r="AJ15" i="11"/>
  <c r="AI15" i="11"/>
  <c r="AH15" i="11"/>
  <c r="AG15" i="11"/>
  <c r="AF15" i="11"/>
  <c r="AE15" i="11"/>
  <c r="L15" i="11"/>
  <c r="AQ14" i="11"/>
  <c r="AP14" i="11"/>
  <c r="AO14" i="11"/>
  <c r="AN14" i="11"/>
  <c r="AM14" i="11"/>
  <c r="AL14" i="11"/>
  <c r="AK14" i="11"/>
  <c r="AJ14" i="11"/>
  <c r="AI14" i="11"/>
  <c r="AH14" i="11"/>
  <c r="AG14" i="11"/>
  <c r="AF14" i="11"/>
  <c r="AE14" i="11"/>
  <c r="L14" i="11"/>
  <c r="AQ13" i="11"/>
  <c r="AP13" i="11"/>
  <c r="AO13" i="11"/>
  <c r="AN13" i="11"/>
  <c r="AM13" i="11"/>
  <c r="AL13" i="11"/>
  <c r="AK13" i="11"/>
  <c r="AJ13" i="11"/>
  <c r="AI13" i="11"/>
  <c r="AH13" i="11"/>
  <c r="AG13" i="11"/>
  <c r="AF13" i="11"/>
  <c r="AE13" i="11"/>
  <c r="AY13" i="11" s="1"/>
  <c r="L13" i="11"/>
  <c r="AQ12" i="11"/>
  <c r="AP12" i="11"/>
  <c r="AO12" i="11"/>
  <c r="AN12" i="11"/>
  <c r="AM12" i="11"/>
  <c r="AL12" i="11"/>
  <c r="AK12" i="11"/>
  <c r="AJ12" i="11"/>
  <c r="AI12" i="11"/>
  <c r="AH12" i="11"/>
  <c r="AG12" i="11"/>
  <c r="AF12" i="11"/>
  <c r="AE12" i="11"/>
  <c r="L12" i="11"/>
  <c r="AQ11" i="11"/>
  <c r="AP11" i="11"/>
  <c r="AO11" i="11"/>
  <c r="AN11" i="11"/>
  <c r="AM11" i="11"/>
  <c r="AL11" i="11"/>
  <c r="AK11" i="11"/>
  <c r="AJ11" i="11"/>
  <c r="AI11" i="11"/>
  <c r="AH11" i="11"/>
  <c r="AG11" i="11"/>
  <c r="AF11" i="11"/>
  <c r="AE11" i="11"/>
  <c r="L11" i="11"/>
  <c r="AQ10" i="11"/>
  <c r="AP10" i="11"/>
  <c r="AO10" i="11"/>
  <c r="AN10" i="11"/>
  <c r="AM10" i="11"/>
  <c r="AL10" i="11"/>
  <c r="AK10" i="11"/>
  <c r="AJ10" i="11"/>
  <c r="AI10" i="11"/>
  <c r="AH10" i="11"/>
  <c r="AG10" i="11"/>
  <c r="AF10" i="11"/>
  <c r="AE10" i="11"/>
  <c r="L10" i="11"/>
  <c r="AQ9" i="11"/>
  <c r="AP9" i="11"/>
  <c r="AO9" i="11"/>
  <c r="AN9" i="11"/>
  <c r="AM9" i="11"/>
  <c r="AL9" i="11"/>
  <c r="AK9" i="11"/>
  <c r="AJ9" i="11"/>
  <c r="AI9" i="11"/>
  <c r="AH9" i="11"/>
  <c r="AG9" i="11"/>
  <c r="AF9" i="11"/>
  <c r="AE9" i="11"/>
  <c r="L9" i="11"/>
  <c r="AQ8" i="11"/>
  <c r="AP8" i="11"/>
  <c r="AO8" i="11"/>
  <c r="AN8" i="11"/>
  <c r="AM8" i="11"/>
  <c r="AL8" i="11"/>
  <c r="AK8" i="11"/>
  <c r="AJ8" i="11"/>
  <c r="AI8" i="11"/>
  <c r="AH8" i="11"/>
  <c r="AG8" i="11"/>
  <c r="AF8" i="11"/>
  <c r="AE8" i="11"/>
  <c r="L8" i="11"/>
  <c r="AQ7" i="11"/>
  <c r="AP7" i="11"/>
  <c r="AO7" i="11"/>
  <c r="AN7" i="11"/>
  <c r="AM7" i="11"/>
  <c r="AL7" i="11"/>
  <c r="AK7" i="11"/>
  <c r="AJ7" i="11"/>
  <c r="AI7" i="11"/>
  <c r="AH7" i="11"/>
  <c r="AG7" i="11"/>
  <c r="AF7" i="11"/>
  <c r="AE7" i="11"/>
  <c r="L7" i="11"/>
  <c r="AQ6" i="11"/>
  <c r="AP6" i="11"/>
  <c r="AO6" i="11"/>
  <c r="AN6" i="11"/>
  <c r="AM6" i="11"/>
  <c r="AL6" i="11"/>
  <c r="AK6" i="11"/>
  <c r="AJ6" i="11"/>
  <c r="AI6" i="11"/>
  <c r="AH6" i="11"/>
  <c r="AG6" i="11"/>
  <c r="AF6" i="11"/>
  <c r="AE6" i="11"/>
  <c r="L6" i="11"/>
  <c r="AQ5" i="11"/>
  <c r="AP5" i="11"/>
  <c r="AO5" i="11"/>
  <c r="AN5" i="11"/>
  <c r="AM5" i="11"/>
  <c r="AL5" i="11"/>
  <c r="AK5" i="11"/>
  <c r="AJ5" i="11"/>
  <c r="AI5" i="11"/>
  <c r="AH5" i="11"/>
  <c r="AG5" i="11"/>
  <c r="AF5" i="11"/>
  <c r="AE5" i="11"/>
  <c r="L5" i="11"/>
  <c r="AQ4" i="11"/>
  <c r="AP4" i="11"/>
  <c r="AO4" i="11"/>
  <c r="AN4" i="11"/>
  <c r="AN159" i="11" s="1"/>
  <c r="AM4" i="11"/>
  <c r="AL4" i="11"/>
  <c r="AK4" i="11"/>
  <c r="AJ4" i="11"/>
  <c r="AI4" i="11"/>
  <c r="AH4" i="11"/>
  <c r="AG4" i="11"/>
  <c r="AF4" i="11"/>
  <c r="AE4" i="11"/>
  <c r="L4" i="11"/>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4" i="10"/>
  <c r="D36" i="10" s="1"/>
  <c r="AF159" i="11" l="1"/>
  <c r="AG159" i="11"/>
  <c r="AO159" i="11"/>
  <c r="AH159" i="11"/>
  <c r="AP159" i="11"/>
  <c r="AJ159" i="11"/>
  <c r="AK159" i="11"/>
  <c r="AL159" i="11"/>
  <c r="AR87" i="11"/>
  <c r="BT87" i="11" s="1"/>
  <c r="BV87" i="11" s="1"/>
  <c r="BT15" i="11"/>
  <c r="BV15" i="11" s="1"/>
  <c r="AR59" i="11"/>
  <c r="BT59" i="11" s="1"/>
  <c r="BV59" i="11" s="1"/>
  <c r="AR79" i="11"/>
  <c r="BT79" i="11" s="1"/>
  <c r="BV79" i="11" s="1"/>
  <c r="AI159" i="11"/>
  <c r="AQ159" i="11"/>
  <c r="AR101" i="11"/>
  <c r="BT101" i="11" s="1"/>
  <c r="BV101" i="11" s="1"/>
  <c r="AR105" i="11"/>
  <c r="BT105" i="11" s="1"/>
  <c r="BV105" i="11" s="1"/>
  <c r="AR41" i="11"/>
  <c r="BP41" i="11" s="1"/>
  <c r="AR57" i="11"/>
  <c r="AY57" i="11" s="1"/>
  <c r="AR73" i="11"/>
  <c r="AY73" i="11" s="1"/>
  <c r="AR77" i="11"/>
  <c r="BT77" i="11" s="1"/>
  <c r="BV77" i="11" s="1"/>
  <c r="AE159" i="11"/>
  <c r="AM159" i="11"/>
  <c r="AR83" i="11"/>
  <c r="AR86" i="11"/>
  <c r="AR85" i="11"/>
  <c r="AR84" i="11"/>
  <c r="AR23" i="11"/>
  <c r="BC78" i="11"/>
  <c r="AY32" i="11"/>
  <c r="AY35" i="11"/>
  <c r="BC97" i="11"/>
  <c r="AR91" i="11"/>
  <c r="AR90" i="11"/>
  <c r="AY26" i="11"/>
  <c r="AY102" i="11"/>
  <c r="BO62" i="11"/>
  <c r="BP62" i="11" s="1"/>
  <c r="AR71" i="11"/>
  <c r="BC38" i="11"/>
  <c r="BC28" i="11"/>
  <c r="AR4" i="11"/>
  <c r="BT4" i="11" s="1"/>
  <c r="AR40" i="11"/>
  <c r="AR55" i="11"/>
  <c r="BC80" i="11"/>
  <c r="BC107" i="11"/>
  <c r="AR16" i="11"/>
  <c r="BC93" i="11"/>
  <c r="BC96" i="11"/>
  <c r="AR17" i="11"/>
  <c r="AR22" i="11"/>
  <c r="AR92" i="11"/>
  <c r="AR100" i="11"/>
  <c r="AY104" i="11"/>
  <c r="AR54" i="11"/>
  <c r="BC103" i="11"/>
  <c r="AR58" i="11"/>
  <c r="AY27" i="11"/>
  <c r="AR18" i="11"/>
  <c r="BP18" i="11" s="1"/>
  <c r="AR30" i="11"/>
  <c r="BC39" i="11"/>
  <c r="AH726" i="8"/>
  <c r="CU726" i="8" s="1"/>
  <c r="AH725" i="8"/>
  <c r="CU725" i="8" s="1"/>
  <c r="AH414" i="8"/>
  <c r="CU414" i="8" s="1"/>
  <c r="AH390" i="8"/>
  <c r="CU390" i="8" s="1"/>
  <c r="AH357" i="8"/>
  <c r="CU357" i="8" s="1"/>
  <c r="AH355" i="8"/>
  <c r="CU355" i="8" s="1"/>
  <c r="DA355" i="8" s="1"/>
  <c r="AH301" i="8"/>
  <c r="CU301" i="8" s="1"/>
  <c r="AH267" i="8"/>
  <c r="CU267" i="8" s="1"/>
  <c r="AH256" i="8"/>
  <c r="CU256" i="8" s="1"/>
  <c r="AH251" i="8"/>
  <c r="CU251" i="8" s="1"/>
  <c r="AH246" i="8"/>
  <c r="CU246" i="8" s="1"/>
  <c r="AG726" i="8"/>
  <c r="CL726" i="8" s="1"/>
  <c r="AG725" i="8"/>
  <c r="CL725" i="8" s="1"/>
  <c r="CQ725" i="8" s="1"/>
  <c r="CR725" i="8" s="1"/>
  <c r="AG722" i="8"/>
  <c r="CL722" i="8" s="1"/>
  <c r="AG718" i="8"/>
  <c r="CL718" i="8" s="1"/>
  <c r="AG691" i="8"/>
  <c r="CL691" i="8" s="1"/>
  <c r="AG690" i="8"/>
  <c r="CL690" i="8" s="1"/>
  <c r="AG688" i="8"/>
  <c r="CL688" i="8" s="1"/>
  <c r="AG684" i="8"/>
  <c r="CL684" i="8" s="1"/>
  <c r="CL677" i="8"/>
  <c r="AG627" i="8"/>
  <c r="CL627" i="8" s="1"/>
  <c r="AG544" i="8"/>
  <c r="CL544" i="8" s="1"/>
  <c r="AG622" i="8"/>
  <c r="CL622" i="8" s="1"/>
  <c r="AG621" i="8"/>
  <c r="CL621" i="8" s="1"/>
  <c r="AG618" i="8"/>
  <c r="CL618" i="8" s="1"/>
  <c r="CQ618" i="8" s="1"/>
  <c r="CR618" i="8" s="1"/>
  <c r="AG568" i="8"/>
  <c r="CL568" i="8" s="1"/>
  <c r="AG591" i="8"/>
  <c r="CL591" i="8" s="1"/>
  <c r="CQ591" i="8" s="1"/>
  <c r="CR591" i="8" s="1"/>
  <c r="AG611" i="8"/>
  <c r="CL611" i="8" s="1"/>
  <c r="AG610" i="8"/>
  <c r="CL610" i="8" s="1"/>
  <c r="AG599" i="8"/>
  <c r="CL599" i="8" s="1"/>
  <c r="AG555" i="8"/>
  <c r="CL555" i="8" s="1"/>
  <c r="AG608" i="8"/>
  <c r="CL608" i="8" s="1"/>
  <c r="AG547" i="8"/>
  <c r="CL547" i="8" s="1"/>
  <c r="CQ547" i="8" s="1"/>
  <c r="CR547" i="8" s="1"/>
  <c r="AG603" i="8"/>
  <c r="CL603" i="8" s="1"/>
  <c r="AG602" i="8"/>
  <c r="CL602" i="8" s="1"/>
  <c r="AG601" i="8"/>
  <c r="CL601" i="8" s="1"/>
  <c r="CQ601" i="8" s="1"/>
  <c r="CR601" i="8" s="1"/>
  <c r="AG600" i="8"/>
  <c r="CL600" i="8" s="1"/>
  <c r="CQ600" i="8" s="1"/>
  <c r="CR600" i="8" s="1"/>
  <c r="AG414" i="8"/>
  <c r="CL414" i="8" s="1"/>
  <c r="AG390" i="8"/>
  <c r="CL390" i="8" s="1"/>
  <c r="CQ390" i="8" s="1"/>
  <c r="CR390" i="8" s="1"/>
  <c r="AG388" i="8"/>
  <c r="CL388" i="8" s="1"/>
  <c r="CQ388" i="8" s="1"/>
  <c r="CR388" i="8" s="1"/>
  <c r="AG357" i="8"/>
  <c r="CL357" i="8" s="1"/>
  <c r="AG355" i="8"/>
  <c r="CL355" i="8" s="1"/>
  <c r="AG352" i="8"/>
  <c r="CL352" i="8" s="1"/>
  <c r="AG348" i="8"/>
  <c r="CL348" i="8" s="1"/>
  <c r="CQ348" i="8" s="1"/>
  <c r="CR348" i="8" s="1"/>
  <c r="AG337" i="8"/>
  <c r="CL337" i="8" s="1"/>
  <c r="CQ337" i="8" s="1"/>
  <c r="CR337" i="8" s="1"/>
  <c r="AG336" i="8"/>
  <c r="CL336" i="8" s="1"/>
  <c r="CQ336" i="8" s="1"/>
  <c r="CR336" i="8" s="1"/>
  <c r="AG319" i="8"/>
  <c r="CL319" i="8" s="1"/>
  <c r="CL316" i="8"/>
  <c r="CQ316" i="8" s="1"/>
  <c r="CR316" i="8" s="1"/>
  <c r="AG315" i="8"/>
  <c r="CQ315" i="8" s="1"/>
  <c r="CR315" i="8" s="1"/>
  <c r="AG312" i="8"/>
  <c r="CL312" i="8" s="1"/>
  <c r="AG308" i="8"/>
  <c r="CL308" i="8" s="1"/>
  <c r="AG304" i="8"/>
  <c r="CL304" i="8" s="1"/>
  <c r="AG301" i="8"/>
  <c r="CL301" i="8" s="1"/>
  <c r="CQ301" i="8" s="1"/>
  <c r="CR301" i="8" s="1"/>
  <c r="AG300" i="8"/>
  <c r="CL300" i="8" s="1"/>
  <c r="AG292" i="8"/>
  <c r="CL292" i="8" s="1"/>
  <c r="CQ292" i="8" s="1"/>
  <c r="CR292" i="8" s="1"/>
  <c r="AG290" i="8"/>
  <c r="CL290" i="8" s="1"/>
  <c r="AG284" i="8"/>
  <c r="CL284" i="8" s="1"/>
  <c r="CQ284" i="8" s="1"/>
  <c r="CR284" i="8" s="1"/>
  <c r="AG283" i="8"/>
  <c r="CL283" i="8" s="1"/>
  <c r="AG274" i="8"/>
  <c r="CL274" i="8" s="1"/>
  <c r="AG272" i="8"/>
  <c r="CL272" i="8" s="1"/>
  <c r="CQ272" i="8" s="1"/>
  <c r="CR272" i="8" s="1"/>
  <c r="AG270" i="8"/>
  <c r="CL270" i="8" s="1"/>
  <c r="CQ270" i="8" s="1"/>
  <c r="CR270" i="8" s="1"/>
  <c r="AG267" i="8"/>
  <c r="CL267" i="8" s="1"/>
  <c r="AG263" i="8"/>
  <c r="CL263" i="8" s="1"/>
  <c r="AG256" i="8"/>
  <c r="CL256" i="8" s="1"/>
  <c r="CQ256" i="8" s="1"/>
  <c r="CR256" i="8" s="1"/>
  <c r="AG251" i="8"/>
  <c r="CL251" i="8" s="1"/>
  <c r="CQ251" i="8" s="1"/>
  <c r="CR251" i="8" s="1"/>
  <c r="AG250" i="8"/>
  <c r="CL250" i="8" s="1"/>
  <c r="AG246" i="8"/>
  <c r="CL246" i="8" s="1"/>
  <c r="AG243" i="8"/>
  <c r="CL243" i="8" s="1"/>
  <c r="AG238" i="8"/>
  <c r="CL238" i="8" s="1"/>
  <c r="AG236" i="8"/>
  <c r="CL236" i="8" s="1"/>
  <c r="AG210" i="8"/>
  <c r="CL210" i="8" s="1"/>
  <c r="CQ210" i="8" s="1"/>
  <c r="CR210" i="8" s="1"/>
  <c r="AG194" i="8"/>
  <c r="CL194" i="8" s="1"/>
  <c r="AG192" i="8"/>
  <c r="CL192" i="8" s="1"/>
  <c r="AG190" i="8"/>
  <c r="CL190" i="8" s="1"/>
  <c r="AG187" i="8"/>
  <c r="CL187" i="8" s="1"/>
  <c r="CQ187" i="8" s="1"/>
  <c r="CR187" i="8" s="1"/>
  <c r="AG185" i="8"/>
  <c r="CL185" i="8" s="1"/>
  <c r="AG183" i="8"/>
  <c r="CL183" i="8" s="1"/>
  <c r="AG181" i="8"/>
  <c r="CL181" i="8" s="1"/>
  <c r="CQ181" i="8" s="1"/>
  <c r="CR181" i="8" s="1"/>
  <c r="AG171" i="8"/>
  <c r="CL171" i="8" s="1"/>
  <c r="CQ171" i="8" s="1"/>
  <c r="CR171" i="8" s="1"/>
  <c r="AG169" i="8"/>
  <c r="CL169" i="8" s="1"/>
  <c r="AG167" i="8"/>
  <c r="CL167" i="8" s="1"/>
  <c r="AG165" i="8"/>
  <c r="CL165" i="8" s="1"/>
  <c r="CQ165" i="8" s="1"/>
  <c r="CR165" i="8" s="1"/>
  <c r="AG50" i="8"/>
  <c r="CL50" i="8" s="1"/>
  <c r="CQ50" i="8" s="1"/>
  <c r="CR50" i="8" s="1"/>
  <c r="AG47" i="8"/>
  <c r="CL47" i="8" s="1"/>
  <c r="CQ47" i="8" s="1"/>
  <c r="CR47" i="8" s="1"/>
  <c r="AG34" i="8"/>
  <c r="CL34" i="8" s="1"/>
  <c r="AF726" i="8"/>
  <c r="CC726" i="8" s="1"/>
  <c r="AF725" i="8"/>
  <c r="CC725" i="8" s="1"/>
  <c r="AF722" i="8"/>
  <c r="CC722" i="8" s="1"/>
  <c r="AF718" i="8"/>
  <c r="CC718" i="8" s="1"/>
  <c r="AF691" i="8"/>
  <c r="CC691" i="8" s="1"/>
  <c r="AF690" i="8"/>
  <c r="CC690" i="8" s="1"/>
  <c r="AF688" i="8"/>
  <c r="CC688" i="8" s="1"/>
  <c r="AF684" i="8"/>
  <c r="CC684" i="8" s="1"/>
  <c r="CC677" i="8"/>
  <c r="AF627" i="8"/>
  <c r="CC627" i="8" s="1"/>
  <c r="AF544" i="8"/>
  <c r="CC544" i="8" s="1"/>
  <c r="AF622" i="8"/>
  <c r="CC622" i="8" s="1"/>
  <c r="AF621" i="8"/>
  <c r="CC621" i="8" s="1"/>
  <c r="AF618" i="8"/>
  <c r="CC618" i="8" s="1"/>
  <c r="AF568" i="8"/>
  <c r="CC568" i="8" s="1"/>
  <c r="AF591" i="8"/>
  <c r="CC591" i="8" s="1"/>
  <c r="AF611" i="8"/>
  <c r="CC611" i="8" s="1"/>
  <c r="AF610" i="8"/>
  <c r="AF599" i="8"/>
  <c r="CC599" i="8" s="1"/>
  <c r="AF555" i="8"/>
  <c r="CC555" i="8" s="1"/>
  <c r="AF608" i="8"/>
  <c r="CC608" i="8" s="1"/>
  <c r="AF547" i="8"/>
  <c r="CC547" i="8" s="1"/>
  <c r="AF603" i="8"/>
  <c r="CC603" i="8" s="1"/>
  <c r="AF602" i="8"/>
  <c r="CC602" i="8" s="1"/>
  <c r="AF601" i="8"/>
  <c r="CC601" i="8" s="1"/>
  <c r="AF600" i="8"/>
  <c r="CC600" i="8" s="1"/>
  <c r="AF414" i="8"/>
  <c r="AF390" i="8"/>
  <c r="AF388" i="8"/>
  <c r="AF357" i="8"/>
  <c r="AF355" i="8"/>
  <c r="AF352" i="8"/>
  <c r="CC352" i="8" s="1"/>
  <c r="AF348" i="8"/>
  <c r="CC348" i="8" s="1"/>
  <c r="AF337" i="8"/>
  <c r="CC337" i="8" s="1"/>
  <c r="AF336" i="8"/>
  <c r="CC336" i="8" s="1"/>
  <c r="AF319" i="8"/>
  <c r="CC319" i="8" s="1"/>
  <c r="CC316" i="8"/>
  <c r="AF315" i="8"/>
  <c r="AF312" i="8"/>
  <c r="CC312" i="8" s="1"/>
  <c r="AF308" i="8"/>
  <c r="CC308" i="8" s="1"/>
  <c r="AF304" i="8"/>
  <c r="CC304" i="8" s="1"/>
  <c r="AF301" i="8"/>
  <c r="AF300" i="8"/>
  <c r="CC300" i="8" s="1"/>
  <c r="AF292" i="8"/>
  <c r="CC292" i="8" s="1"/>
  <c r="AF290" i="8"/>
  <c r="AF284" i="8"/>
  <c r="CC284" i="8" s="1"/>
  <c r="AF283" i="8"/>
  <c r="CC283" i="8" s="1"/>
  <c r="AF274" i="8"/>
  <c r="CC274" i="8" s="1"/>
  <c r="AF272" i="8"/>
  <c r="CC272" i="8" s="1"/>
  <c r="AF270" i="8"/>
  <c r="CC270" i="8" s="1"/>
  <c r="AF267" i="8"/>
  <c r="AF263" i="8"/>
  <c r="CC263" i="8" s="1"/>
  <c r="AF256" i="8"/>
  <c r="CC256" i="8" s="1"/>
  <c r="AF251" i="8"/>
  <c r="AF250" i="8"/>
  <c r="CC250" i="8" s="1"/>
  <c r="AF246" i="8"/>
  <c r="CC246" i="8" s="1"/>
  <c r="AF243" i="8"/>
  <c r="CC243" i="8" s="1"/>
  <c r="AF238" i="8"/>
  <c r="CC238" i="8" s="1"/>
  <c r="AF236" i="8"/>
  <c r="CC236" i="8" s="1"/>
  <c r="AF210" i="8"/>
  <c r="CC210" i="8" s="1"/>
  <c r="AF194" i="8"/>
  <c r="CC194" i="8" s="1"/>
  <c r="AF192" i="8"/>
  <c r="CC192" i="8" s="1"/>
  <c r="AF190" i="8"/>
  <c r="CC190" i="8" s="1"/>
  <c r="AF187" i="8"/>
  <c r="CC187" i="8" s="1"/>
  <c r="AF185" i="8"/>
  <c r="CC185" i="8" s="1"/>
  <c r="AF183" i="8"/>
  <c r="CC183" i="8" s="1"/>
  <c r="AF181" i="8"/>
  <c r="CC181" i="8" s="1"/>
  <c r="AF171" i="8"/>
  <c r="CC171" i="8" s="1"/>
  <c r="AF169" i="8"/>
  <c r="CC169" i="8" s="1"/>
  <c r="AF167" i="8"/>
  <c r="CC167" i="8" s="1"/>
  <c r="AF165" i="8"/>
  <c r="CC165" i="8" s="1"/>
  <c r="AF50" i="8"/>
  <c r="CC50" i="8" s="1"/>
  <c r="AF47" i="8"/>
  <c r="CC47" i="8" s="1"/>
  <c r="AF34" i="8"/>
  <c r="CC34" i="8" s="1"/>
  <c r="AG724" i="8"/>
  <c r="CL724" i="8" s="1"/>
  <c r="AG723" i="8"/>
  <c r="CL723" i="8" s="1"/>
  <c r="CL713" i="8"/>
  <c r="AG712" i="8"/>
  <c r="CL712" i="8" s="1"/>
  <c r="AG711" i="8"/>
  <c r="CL711" i="8" s="1"/>
  <c r="AG710" i="8"/>
  <c r="CL710" i="8" s="1"/>
  <c r="AG709" i="8"/>
  <c r="CL709" i="8" s="1"/>
  <c r="AG708" i="8"/>
  <c r="CL708" i="8" s="1"/>
  <c r="AG707" i="8"/>
  <c r="CL707" i="8" s="1"/>
  <c r="AG706" i="8"/>
  <c r="CL706" i="8" s="1"/>
  <c r="CQ706" i="8" s="1"/>
  <c r="CR706" i="8" s="1"/>
  <c r="AG705" i="8"/>
  <c r="CL705" i="8" s="1"/>
  <c r="AG704" i="8"/>
  <c r="CL704" i="8" s="1"/>
  <c r="AG703" i="8"/>
  <c r="CL703" i="8" s="1"/>
  <c r="AG702" i="8"/>
  <c r="CL702" i="8" s="1"/>
  <c r="AG701" i="8"/>
  <c r="CL701" i="8" s="1"/>
  <c r="AG700" i="8"/>
  <c r="CL700" i="8" s="1"/>
  <c r="AG699" i="8"/>
  <c r="CL699" i="8" s="1"/>
  <c r="AG698" i="8"/>
  <c r="CL698" i="8" s="1"/>
  <c r="AG697" i="8"/>
  <c r="CL697" i="8" s="1"/>
  <c r="AG696" i="8"/>
  <c r="CL696" i="8" s="1"/>
  <c r="AG695" i="8"/>
  <c r="CL695" i="8" s="1"/>
  <c r="AG694" i="8"/>
  <c r="CL694" i="8" s="1"/>
  <c r="AG693" i="8"/>
  <c r="CL693" i="8" s="1"/>
  <c r="AG692" i="8"/>
  <c r="CL692" i="8" s="1"/>
  <c r="AG689" i="8"/>
  <c r="CL689" i="8" s="1"/>
  <c r="AG628" i="8"/>
  <c r="CL628" i="8" s="1"/>
  <c r="AG444" i="8"/>
  <c r="CL444" i="8" s="1"/>
  <c r="AG589" i="8"/>
  <c r="CL589" i="8" s="1"/>
  <c r="AG587" i="8"/>
  <c r="CL587" i="8" s="1"/>
  <c r="AG543" i="8"/>
  <c r="CL543" i="8" s="1"/>
  <c r="AG623" i="8"/>
  <c r="CL623" i="8" s="1"/>
  <c r="AG592" i="8"/>
  <c r="CL592" i="8" s="1"/>
  <c r="CQ592" i="8" s="1"/>
  <c r="CR592" i="8" s="1"/>
  <c r="AG536" i="8"/>
  <c r="CL536" i="8" s="1"/>
  <c r="CQ536" i="8" s="1"/>
  <c r="CR536" i="8" s="1"/>
  <c r="AG562" i="8"/>
  <c r="CL562" i="8" s="1"/>
  <c r="AG616" i="8"/>
  <c r="CL616" i="8" s="1"/>
  <c r="AG561" i="8"/>
  <c r="CL561" i="8" s="1"/>
  <c r="CQ561" i="8" s="1"/>
  <c r="CR561" i="8" s="1"/>
  <c r="AG612" i="8"/>
  <c r="CL612" i="8" s="1"/>
  <c r="AG560" i="8"/>
  <c r="CL560" i="8" s="1"/>
  <c r="CQ560" i="8" s="1"/>
  <c r="CR560" i="8" s="1"/>
  <c r="AG534" i="8"/>
  <c r="CL534" i="8" s="1"/>
  <c r="AG559" i="8"/>
  <c r="CL559" i="8" s="1"/>
  <c r="CQ559" i="8" s="1"/>
  <c r="CR559" i="8" s="1"/>
  <c r="AG558" i="8"/>
  <c r="CL558" i="8" s="1"/>
  <c r="AG557" i="8"/>
  <c r="CL557" i="8" s="1"/>
  <c r="AG556" i="8"/>
  <c r="CL556" i="8" s="1"/>
  <c r="CQ556" i="8" s="1"/>
  <c r="CR556" i="8" s="1"/>
  <c r="AG530" i="8"/>
  <c r="CL530" i="8" s="1"/>
  <c r="AG529" i="8"/>
  <c r="CL529" i="8" s="1"/>
  <c r="AG609" i="8"/>
  <c r="CL609" i="8" s="1"/>
  <c r="CQ609" i="8" s="1"/>
  <c r="CR609" i="8" s="1"/>
  <c r="AG528" i="8"/>
  <c r="CL528" i="8" s="1"/>
  <c r="AG606" i="8"/>
  <c r="CL606" i="8" s="1"/>
  <c r="AG527" i="8"/>
  <c r="CL527" i="8" s="1"/>
  <c r="CQ527" i="8" s="1"/>
  <c r="CR527" i="8" s="1"/>
  <c r="AG552" i="8"/>
  <c r="CL552" i="8" s="1"/>
  <c r="AG551" i="8"/>
  <c r="CL551" i="8" s="1"/>
  <c r="AG550" i="8"/>
  <c r="CL550" i="8" s="1"/>
  <c r="AG549" i="8"/>
  <c r="CL549" i="8" s="1"/>
  <c r="CQ549" i="8" s="1"/>
  <c r="CR549" i="8" s="1"/>
  <c r="AG548" i="8"/>
  <c r="CL548" i="8" s="1"/>
  <c r="CQ548" i="8" s="1"/>
  <c r="CR548" i="8" s="1"/>
  <c r="AG605" i="8"/>
  <c r="CL605" i="8" s="1"/>
  <c r="AG604" i="8"/>
  <c r="CL604" i="8" s="1"/>
  <c r="AG526" i="8"/>
  <c r="CL526" i="8" s="1"/>
  <c r="CQ526" i="8" s="1"/>
  <c r="CR526" i="8" s="1"/>
  <c r="AG431" i="8"/>
  <c r="CL431" i="8" s="1"/>
  <c r="AG430" i="8"/>
  <c r="CL430" i="8" s="1"/>
  <c r="AG429" i="8"/>
  <c r="CL429" i="8" s="1"/>
  <c r="CQ429" i="8" s="1"/>
  <c r="CR429" i="8" s="1"/>
  <c r="AG428" i="8"/>
  <c r="CL428" i="8" s="1"/>
  <c r="CQ428" i="8" s="1"/>
  <c r="CR428" i="8" s="1"/>
  <c r="AG427" i="8"/>
  <c r="CL427" i="8" s="1"/>
  <c r="AG426" i="8"/>
  <c r="CL426" i="8" s="1"/>
  <c r="AG425" i="8"/>
  <c r="CL425" i="8" s="1"/>
  <c r="CQ425" i="8" s="1"/>
  <c r="CR425" i="8" s="1"/>
  <c r="AG424" i="8"/>
  <c r="CL424" i="8" s="1"/>
  <c r="CQ424" i="8" s="1"/>
  <c r="CR424" i="8" s="1"/>
  <c r="AG423" i="8"/>
  <c r="CL423" i="8" s="1"/>
  <c r="AG422" i="8"/>
  <c r="CL422" i="8" s="1"/>
  <c r="AG421" i="8"/>
  <c r="CL421" i="8" s="1"/>
  <c r="CQ421" i="8" s="1"/>
  <c r="CR421" i="8" s="1"/>
  <c r="AG420" i="8"/>
  <c r="CL420" i="8" s="1"/>
  <c r="CQ420" i="8" s="1"/>
  <c r="CR420" i="8" s="1"/>
  <c r="AG419" i="8"/>
  <c r="AG418" i="8"/>
  <c r="CL418" i="8" s="1"/>
  <c r="AG417" i="8"/>
  <c r="CL417" i="8" s="1"/>
  <c r="CQ417" i="8" s="1"/>
  <c r="CR417" i="8" s="1"/>
  <c r="AG416" i="8"/>
  <c r="CL416" i="8" s="1"/>
  <c r="CQ416" i="8" s="1"/>
  <c r="CR416" i="8" s="1"/>
  <c r="AG415" i="8"/>
  <c r="CL415" i="8" s="1"/>
  <c r="AG354" i="8"/>
  <c r="CL354" i="8" s="1"/>
  <c r="CQ354" i="8" s="1"/>
  <c r="CR354" i="8" s="1"/>
  <c r="AG353" i="8"/>
  <c r="CL353" i="8" s="1"/>
  <c r="CQ353" i="8" s="1"/>
  <c r="CR353" i="8" s="1"/>
  <c r="AG313" i="8"/>
  <c r="CL313" i="8" s="1"/>
  <c r="AG310" i="8"/>
  <c r="CL310" i="8" s="1"/>
  <c r="CQ310" i="8" s="1"/>
  <c r="CR310" i="8" s="1"/>
  <c r="AG309" i="8"/>
  <c r="CL309" i="8" s="1"/>
  <c r="CQ309" i="8" s="1"/>
  <c r="CR309" i="8" s="1"/>
  <c r="AG302" i="8"/>
  <c r="CL302" i="8" s="1"/>
  <c r="CQ302" i="8" s="1"/>
  <c r="CR302" i="8" s="1"/>
  <c r="AG298" i="8"/>
  <c r="CL298" i="8" s="1"/>
  <c r="AG297" i="8"/>
  <c r="CL297" i="8" s="1"/>
  <c r="CQ297" i="8" s="1"/>
  <c r="CR297" i="8" s="1"/>
  <c r="AG296" i="8"/>
  <c r="CL296" i="8" s="1"/>
  <c r="CQ296" i="8" s="1"/>
  <c r="CR296" i="8" s="1"/>
  <c r="AG295" i="8"/>
  <c r="CL295" i="8" s="1"/>
  <c r="AG294" i="8"/>
  <c r="CL294" i="8" s="1"/>
  <c r="AG293" i="8"/>
  <c r="CL293" i="8" s="1"/>
  <c r="CQ293" i="8" s="1"/>
  <c r="CR293" i="8" s="1"/>
  <c r="AG287" i="8"/>
  <c r="CL287" i="8" s="1"/>
  <c r="AG286" i="8"/>
  <c r="CL286" i="8" s="1"/>
  <c r="CQ286" i="8" s="1"/>
  <c r="CR286" i="8" s="1"/>
  <c r="AG266" i="8"/>
  <c r="CL266" i="8" s="1"/>
  <c r="AG265" i="8"/>
  <c r="CL265" i="8" s="1"/>
  <c r="CQ265" i="8" s="1"/>
  <c r="CR265" i="8" s="1"/>
  <c r="AG264" i="8"/>
  <c r="CL264" i="8" s="1"/>
  <c r="CQ264" i="8" s="1"/>
  <c r="CR264" i="8" s="1"/>
  <c r="AG261" i="8"/>
  <c r="CL261" i="8" s="1"/>
  <c r="AG260" i="8"/>
  <c r="CL260" i="8" s="1"/>
  <c r="CQ260" i="8" s="1"/>
  <c r="CR260" i="8" s="1"/>
  <c r="AG259" i="8"/>
  <c r="CL259" i="8" s="1"/>
  <c r="CQ259" i="8" s="1"/>
  <c r="CR259" i="8" s="1"/>
  <c r="AG258" i="8"/>
  <c r="CL258" i="8" s="1"/>
  <c r="AG257" i="8"/>
  <c r="CL257" i="8" s="1"/>
  <c r="AG255" i="8"/>
  <c r="CL255" i="8" s="1"/>
  <c r="CQ255" i="8" s="1"/>
  <c r="CR255" i="8" s="1"/>
  <c r="AG254" i="8"/>
  <c r="CL254" i="8" s="1"/>
  <c r="AG253" i="8"/>
  <c r="CL253" i="8" s="1"/>
  <c r="AG252" i="8"/>
  <c r="CL252" i="8" s="1"/>
  <c r="CQ252" i="8" s="1"/>
  <c r="CR252" i="8" s="1"/>
  <c r="AG245" i="8"/>
  <c r="CL245" i="8" s="1"/>
  <c r="CQ245" i="8" s="1"/>
  <c r="CR245" i="8" s="1"/>
  <c r="AG244" i="8"/>
  <c r="CL244" i="8" s="1"/>
  <c r="CQ244" i="8" s="1"/>
  <c r="CR244" i="8" s="1"/>
  <c r="AG241" i="8"/>
  <c r="CL241" i="8" s="1"/>
  <c r="AG240" i="8"/>
  <c r="CL240" i="8" s="1"/>
  <c r="CQ240" i="8" s="1"/>
  <c r="CR240" i="8" s="1"/>
  <c r="AG239" i="8"/>
  <c r="CL239" i="8" s="1"/>
  <c r="CQ239" i="8" s="1"/>
  <c r="CR239" i="8" s="1"/>
  <c r="AG234" i="8"/>
  <c r="CL234" i="8" s="1"/>
  <c r="CQ234" i="8" s="1"/>
  <c r="CR234" i="8" s="1"/>
  <c r="AG233" i="8"/>
  <c r="CL233" i="8" s="1"/>
  <c r="CQ233" i="8" s="1"/>
  <c r="CR233" i="8" s="1"/>
  <c r="AG232" i="8"/>
  <c r="CL232" i="8" s="1"/>
  <c r="AG231" i="8"/>
  <c r="CL231" i="8" s="1"/>
  <c r="AG230" i="8"/>
  <c r="AG229" i="8"/>
  <c r="CL229" i="8" s="1"/>
  <c r="CQ229" i="8" s="1"/>
  <c r="CR229" i="8" s="1"/>
  <c r="AG228" i="8"/>
  <c r="CL228" i="8" s="1"/>
  <c r="AG227" i="8"/>
  <c r="CL227" i="8" s="1"/>
  <c r="AG226" i="8"/>
  <c r="CL226" i="8" s="1"/>
  <c r="CQ226" i="8" s="1"/>
  <c r="CR226" i="8" s="1"/>
  <c r="AG225" i="8"/>
  <c r="CL225" i="8" s="1"/>
  <c r="CQ225" i="8" s="1"/>
  <c r="CR225" i="8" s="1"/>
  <c r="AG224" i="8"/>
  <c r="CL224" i="8" s="1"/>
  <c r="AG223" i="8"/>
  <c r="CL223" i="8" s="1"/>
  <c r="AG222" i="8"/>
  <c r="CL222" i="8" s="1"/>
  <c r="CQ222" i="8" s="1"/>
  <c r="CR222" i="8" s="1"/>
  <c r="AG221" i="8"/>
  <c r="CL221" i="8" s="1"/>
  <c r="CQ221" i="8" s="1"/>
  <c r="CR221" i="8" s="1"/>
  <c r="AG220" i="8"/>
  <c r="CL220" i="8" s="1"/>
  <c r="AG219" i="8"/>
  <c r="CL219" i="8" s="1"/>
  <c r="AG218" i="8"/>
  <c r="CL218" i="8" s="1"/>
  <c r="CQ218" i="8" s="1"/>
  <c r="CR218" i="8" s="1"/>
  <c r="AG217" i="8"/>
  <c r="CL217" i="8" s="1"/>
  <c r="CQ217" i="8" s="1"/>
  <c r="CR217" i="8" s="1"/>
  <c r="AG216" i="8"/>
  <c r="CL216" i="8" s="1"/>
  <c r="AG215" i="8"/>
  <c r="CL215" i="8" s="1"/>
  <c r="AG214" i="8"/>
  <c r="CL214" i="8" s="1"/>
  <c r="CQ214" i="8" s="1"/>
  <c r="CR214" i="8" s="1"/>
  <c r="AG213" i="8"/>
  <c r="CL213" i="8" s="1"/>
  <c r="AG212" i="8"/>
  <c r="CL212" i="8" s="1"/>
  <c r="AG211" i="8"/>
  <c r="CL211" i="8" s="1"/>
  <c r="CQ211" i="8" s="1"/>
  <c r="CR211" i="8" s="1"/>
  <c r="AG207" i="8"/>
  <c r="CL207" i="8" s="1"/>
  <c r="AG206" i="8"/>
  <c r="CL206" i="8" s="1"/>
  <c r="AG205" i="8"/>
  <c r="CL205" i="8" s="1"/>
  <c r="CQ205" i="8" s="1"/>
  <c r="CR205" i="8" s="1"/>
  <c r="AG203" i="8"/>
  <c r="CL203" i="8" s="1"/>
  <c r="AG201" i="8"/>
  <c r="CL201" i="8" s="1"/>
  <c r="AG200" i="8"/>
  <c r="CL200" i="8" s="1"/>
  <c r="CQ200" i="8" s="1"/>
  <c r="CR200" i="8" s="1"/>
  <c r="AG199" i="8"/>
  <c r="CL199" i="8" s="1"/>
  <c r="CQ199" i="8" s="1"/>
  <c r="CR199" i="8" s="1"/>
  <c r="AG198" i="8"/>
  <c r="CL198" i="8" s="1"/>
  <c r="AG197" i="8"/>
  <c r="CL197" i="8" s="1"/>
  <c r="AG196" i="8"/>
  <c r="CL196" i="8" s="1"/>
  <c r="CQ196" i="8" s="1"/>
  <c r="CR196" i="8" s="1"/>
  <c r="AG195" i="8"/>
  <c r="CL195" i="8" s="1"/>
  <c r="CQ195" i="8" s="1"/>
  <c r="CR195" i="8" s="1"/>
  <c r="AG179" i="8"/>
  <c r="CL179" i="8" s="1"/>
  <c r="CQ179" i="8" s="1"/>
  <c r="CR179" i="8" s="1"/>
  <c r="AG178" i="8"/>
  <c r="CL178" i="8" s="1"/>
  <c r="AG177" i="8"/>
  <c r="CL177" i="8" s="1"/>
  <c r="AG176" i="8"/>
  <c r="CL176" i="8" s="1"/>
  <c r="CQ176" i="8" s="1"/>
  <c r="CR176" i="8" s="1"/>
  <c r="AG175" i="8"/>
  <c r="CL175" i="8" s="1"/>
  <c r="CQ175" i="8" s="1"/>
  <c r="CR175" i="8" s="1"/>
  <c r="AG174" i="8"/>
  <c r="CL174" i="8" s="1"/>
  <c r="AG173" i="8"/>
  <c r="CL173" i="8" s="1"/>
  <c r="AG172" i="8"/>
  <c r="CL172" i="8" s="1"/>
  <c r="CQ172" i="8" s="1"/>
  <c r="CR172" i="8" s="1"/>
  <c r="AG162" i="8"/>
  <c r="CL162" i="8" s="1"/>
  <c r="CQ162" i="8" s="1"/>
  <c r="CR162" i="8" s="1"/>
  <c r="AG161" i="8"/>
  <c r="CL161" i="8" s="1"/>
  <c r="AG160" i="8"/>
  <c r="CL160" i="8" s="1"/>
  <c r="AG159" i="8"/>
  <c r="CL159" i="8" s="1"/>
  <c r="CQ159" i="8" s="1"/>
  <c r="CR159" i="8" s="1"/>
  <c r="AG158" i="8"/>
  <c r="CL158" i="8" s="1"/>
  <c r="CQ158" i="8" s="1"/>
  <c r="CR158" i="8" s="1"/>
  <c r="AG157" i="8"/>
  <c r="CL157" i="8" s="1"/>
  <c r="AG156" i="8"/>
  <c r="CL156" i="8" s="1"/>
  <c r="AG155" i="8"/>
  <c r="CL155" i="8" s="1"/>
  <c r="CQ155" i="8" s="1"/>
  <c r="CR155" i="8" s="1"/>
  <c r="AG154" i="8"/>
  <c r="CL154" i="8" s="1"/>
  <c r="CQ154" i="8" s="1"/>
  <c r="CR154" i="8" s="1"/>
  <c r="AG153" i="8"/>
  <c r="CL153" i="8" s="1"/>
  <c r="AG152" i="8"/>
  <c r="CL152" i="8" s="1"/>
  <c r="AG151" i="8"/>
  <c r="CL151" i="8" s="1"/>
  <c r="CQ151" i="8" s="1"/>
  <c r="CR151" i="8" s="1"/>
  <c r="AG150" i="8"/>
  <c r="CL150" i="8" s="1"/>
  <c r="CQ150" i="8" s="1"/>
  <c r="CR150" i="8" s="1"/>
  <c r="AG149" i="8"/>
  <c r="CL149" i="8" s="1"/>
  <c r="AG148" i="8"/>
  <c r="CL148" i="8" s="1"/>
  <c r="AG147" i="8"/>
  <c r="CL147" i="8" s="1"/>
  <c r="CQ147" i="8" s="1"/>
  <c r="CR147" i="8" s="1"/>
  <c r="AG146" i="8"/>
  <c r="CL146" i="8" s="1"/>
  <c r="CQ146" i="8" s="1"/>
  <c r="CR146" i="8" s="1"/>
  <c r="AG145" i="8"/>
  <c r="CL145" i="8" s="1"/>
  <c r="AG144" i="8"/>
  <c r="CL144" i="8" s="1"/>
  <c r="AG143" i="8"/>
  <c r="CL143" i="8" s="1"/>
  <c r="CQ143" i="8" s="1"/>
  <c r="CR143" i="8" s="1"/>
  <c r="AG142" i="8"/>
  <c r="CL142" i="8" s="1"/>
  <c r="CQ142" i="8" s="1"/>
  <c r="CR142" i="8" s="1"/>
  <c r="AG141" i="8"/>
  <c r="CL141" i="8" s="1"/>
  <c r="AG140" i="8"/>
  <c r="CL140" i="8" s="1"/>
  <c r="AG139" i="8"/>
  <c r="CL139" i="8" s="1"/>
  <c r="CQ139" i="8" s="1"/>
  <c r="CR139" i="8" s="1"/>
  <c r="AG138" i="8"/>
  <c r="CL138" i="8" s="1"/>
  <c r="CQ138" i="8" s="1"/>
  <c r="CR138" i="8" s="1"/>
  <c r="AG137" i="8"/>
  <c r="CL137" i="8" s="1"/>
  <c r="AG136" i="8"/>
  <c r="CL136" i="8" s="1"/>
  <c r="AG135" i="8"/>
  <c r="CL135" i="8" s="1"/>
  <c r="CQ135" i="8" s="1"/>
  <c r="CR135" i="8" s="1"/>
  <c r="AG134" i="8"/>
  <c r="CL134" i="8" s="1"/>
  <c r="CQ134" i="8" s="1"/>
  <c r="CR134" i="8" s="1"/>
  <c r="AG133" i="8"/>
  <c r="CL133" i="8" s="1"/>
  <c r="AG132" i="8"/>
  <c r="CL132" i="8" s="1"/>
  <c r="AG131" i="8"/>
  <c r="CL131" i="8" s="1"/>
  <c r="CQ131" i="8" s="1"/>
  <c r="CR131" i="8" s="1"/>
  <c r="AG130" i="8"/>
  <c r="CL130" i="8" s="1"/>
  <c r="CQ130" i="8" s="1"/>
  <c r="CR130" i="8" s="1"/>
  <c r="AG129" i="8"/>
  <c r="CL129" i="8" s="1"/>
  <c r="AG128" i="8"/>
  <c r="CL128" i="8" s="1"/>
  <c r="AG127" i="8"/>
  <c r="CL127" i="8" s="1"/>
  <c r="CQ127" i="8" s="1"/>
  <c r="CR127" i="8" s="1"/>
  <c r="AG126" i="8"/>
  <c r="CL126" i="8" s="1"/>
  <c r="CQ126" i="8" s="1"/>
  <c r="CR126" i="8" s="1"/>
  <c r="AG125" i="8"/>
  <c r="CL125" i="8" s="1"/>
  <c r="AG124" i="8"/>
  <c r="CL124" i="8" s="1"/>
  <c r="AG123" i="8"/>
  <c r="CL123" i="8" s="1"/>
  <c r="CQ123" i="8" s="1"/>
  <c r="CR123" i="8" s="1"/>
  <c r="AG122" i="8"/>
  <c r="CL122" i="8" s="1"/>
  <c r="CQ122" i="8" s="1"/>
  <c r="CR122" i="8" s="1"/>
  <c r="AG121" i="8"/>
  <c r="CL121" i="8" s="1"/>
  <c r="AG120" i="8"/>
  <c r="CL120" i="8" s="1"/>
  <c r="AG119" i="8"/>
  <c r="CL119" i="8" s="1"/>
  <c r="CQ119" i="8" s="1"/>
  <c r="CR119" i="8" s="1"/>
  <c r="AG118" i="8"/>
  <c r="CL118" i="8" s="1"/>
  <c r="CQ118" i="8" s="1"/>
  <c r="CR118" i="8" s="1"/>
  <c r="AG117" i="8"/>
  <c r="CL117" i="8" s="1"/>
  <c r="AG116" i="8"/>
  <c r="CL116" i="8" s="1"/>
  <c r="AG115" i="8"/>
  <c r="CL115" i="8" s="1"/>
  <c r="CQ115" i="8" s="1"/>
  <c r="CR115" i="8" s="1"/>
  <c r="AG114" i="8"/>
  <c r="CL114" i="8" s="1"/>
  <c r="CQ114" i="8" s="1"/>
  <c r="CR114" i="8" s="1"/>
  <c r="AG113" i="8"/>
  <c r="CL113" i="8" s="1"/>
  <c r="AG112" i="8"/>
  <c r="CL112" i="8" s="1"/>
  <c r="AG111" i="8"/>
  <c r="CL111" i="8" s="1"/>
  <c r="CQ111" i="8" s="1"/>
  <c r="CR111" i="8" s="1"/>
  <c r="AG110" i="8"/>
  <c r="CL110" i="8" s="1"/>
  <c r="CQ110" i="8" s="1"/>
  <c r="CR110" i="8" s="1"/>
  <c r="AG109" i="8"/>
  <c r="CL109" i="8" s="1"/>
  <c r="AG108" i="8"/>
  <c r="CL108" i="8" s="1"/>
  <c r="AG107" i="8"/>
  <c r="CL107" i="8" s="1"/>
  <c r="CQ107" i="8" s="1"/>
  <c r="CR107" i="8" s="1"/>
  <c r="AG106" i="8"/>
  <c r="CL106" i="8" s="1"/>
  <c r="CQ106" i="8" s="1"/>
  <c r="CR106" i="8" s="1"/>
  <c r="AG105" i="8"/>
  <c r="CL105" i="8" s="1"/>
  <c r="AG104" i="8"/>
  <c r="CL104" i="8" s="1"/>
  <c r="AG103" i="8"/>
  <c r="CL103" i="8" s="1"/>
  <c r="CQ103" i="8" s="1"/>
  <c r="CR103" i="8" s="1"/>
  <c r="AG102" i="8"/>
  <c r="CL102" i="8" s="1"/>
  <c r="CQ102" i="8" s="1"/>
  <c r="CR102" i="8" s="1"/>
  <c r="AG101" i="8"/>
  <c r="CL101" i="8" s="1"/>
  <c r="AG100" i="8"/>
  <c r="CL100" i="8" s="1"/>
  <c r="AG99" i="8"/>
  <c r="CL99" i="8" s="1"/>
  <c r="CQ99" i="8" s="1"/>
  <c r="CR99" i="8" s="1"/>
  <c r="AG98" i="8"/>
  <c r="CL98" i="8" s="1"/>
  <c r="CQ98" i="8" s="1"/>
  <c r="CR98" i="8" s="1"/>
  <c r="AG97" i="8"/>
  <c r="CL97" i="8" s="1"/>
  <c r="AG96" i="8"/>
  <c r="CL96" i="8" s="1"/>
  <c r="AG95" i="8"/>
  <c r="CL95" i="8" s="1"/>
  <c r="CQ95" i="8" s="1"/>
  <c r="CR95" i="8" s="1"/>
  <c r="AG94" i="8"/>
  <c r="CL94" i="8" s="1"/>
  <c r="CQ94" i="8" s="1"/>
  <c r="CR94" i="8" s="1"/>
  <c r="AG93" i="8"/>
  <c r="CL93" i="8" s="1"/>
  <c r="AG92" i="8"/>
  <c r="CL92" i="8" s="1"/>
  <c r="AG91" i="8"/>
  <c r="CL91" i="8" s="1"/>
  <c r="CQ91" i="8" s="1"/>
  <c r="CR91" i="8" s="1"/>
  <c r="AG90" i="8"/>
  <c r="CL90" i="8" s="1"/>
  <c r="CQ90" i="8" s="1"/>
  <c r="CR90" i="8" s="1"/>
  <c r="AG89" i="8"/>
  <c r="CL89" i="8" s="1"/>
  <c r="AG88" i="8"/>
  <c r="CL88" i="8" s="1"/>
  <c r="AG87" i="8"/>
  <c r="CL87" i="8" s="1"/>
  <c r="CQ87" i="8" s="1"/>
  <c r="CR87" i="8" s="1"/>
  <c r="AG86" i="8"/>
  <c r="CL86" i="8" s="1"/>
  <c r="CQ86" i="8" s="1"/>
  <c r="CR86" i="8" s="1"/>
  <c r="AG85" i="8"/>
  <c r="CL85" i="8" s="1"/>
  <c r="AG84" i="8"/>
  <c r="CL84" i="8" s="1"/>
  <c r="AG83" i="8"/>
  <c r="CL83" i="8" s="1"/>
  <c r="CQ83" i="8" s="1"/>
  <c r="CR83" i="8" s="1"/>
  <c r="AG82" i="8"/>
  <c r="CL82" i="8" s="1"/>
  <c r="CQ82" i="8" s="1"/>
  <c r="CR82" i="8" s="1"/>
  <c r="AG81" i="8"/>
  <c r="CL81" i="8" s="1"/>
  <c r="AG80" i="8"/>
  <c r="CL80" i="8" s="1"/>
  <c r="AG79" i="8"/>
  <c r="CL79" i="8" s="1"/>
  <c r="CQ79" i="8" s="1"/>
  <c r="CR79" i="8" s="1"/>
  <c r="AG78" i="8"/>
  <c r="CL78" i="8" s="1"/>
  <c r="CQ78" i="8" s="1"/>
  <c r="CR78" i="8" s="1"/>
  <c r="AG77" i="8"/>
  <c r="CL77" i="8" s="1"/>
  <c r="AG76" i="8"/>
  <c r="CL76" i="8" s="1"/>
  <c r="AG75" i="8"/>
  <c r="CL75" i="8" s="1"/>
  <c r="CQ75" i="8" s="1"/>
  <c r="CR75" i="8" s="1"/>
  <c r="AG74" i="8"/>
  <c r="CL74" i="8" s="1"/>
  <c r="CQ74" i="8" s="1"/>
  <c r="CR74" i="8" s="1"/>
  <c r="AG73" i="8"/>
  <c r="CL73" i="8" s="1"/>
  <c r="AG72" i="8"/>
  <c r="CL72" i="8" s="1"/>
  <c r="AG71" i="8"/>
  <c r="CL71" i="8" s="1"/>
  <c r="CQ71" i="8" s="1"/>
  <c r="CR71" i="8" s="1"/>
  <c r="AG70" i="8"/>
  <c r="CL70" i="8" s="1"/>
  <c r="CQ70" i="8" s="1"/>
  <c r="CR70" i="8" s="1"/>
  <c r="AG69" i="8"/>
  <c r="CL69" i="8" s="1"/>
  <c r="AG68" i="8"/>
  <c r="CL68" i="8" s="1"/>
  <c r="AG67" i="8"/>
  <c r="CL67" i="8" s="1"/>
  <c r="CQ67" i="8" s="1"/>
  <c r="CR67" i="8" s="1"/>
  <c r="AG66" i="8"/>
  <c r="CL66" i="8" s="1"/>
  <c r="CQ66" i="8" s="1"/>
  <c r="CR66" i="8" s="1"/>
  <c r="AG65" i="8"/>
  <c r="CL65" i="8" s="1"/>
  <c r="AG64" i="8"/>
  <c r="CL64" i="8" s="1"/>
  <c r="AG63" i="8"/>
  <c r="CL63" i="8" s="1"/>
  <c r="CQ63" i="8" s="1"/>
  <c r="CR63" i="8" s="1"/>
  <c r="AG62" i="8"/>
  <c r="CL62" i="8" s="1"/>
  <c r="CQ62" i="8" s="1"/>
  <c r="CR62" i="8" s="1"/>
  <c r="AG61" i="8"/>
  <c r="CL61" i="8" s="1"/>
  <c r="AG60" i="8"/>
  <c r="CL60" i="8" s="1"/>
  <c r="AG59" i="8"/>
  <c r="CL59" i="8" s="1"/>
  <c r="CQ59" i="8" s="1"/>
  <c r="CR59" i="8" s="1"/>
  <c r="AG58" i="8"/>
  <c r="CL58" i="8" s="1"/>
  <c r="CQ58" i="8" s="1"/>
  <c r="CR58" i="8" s="1"/>
  <c r="AG57" i="8"/>
  <c r="CL57" i="8" s="1"/>
  <c r="AG56" i="8"/>
  <c r="CL56" i="8" s="1"/>
  <c r="AG55" i="8"/>
  <c r="CL55" i="8" s="1"/>
  <c r="CQ55" i="8" s="1"/>
  <c r="CR55" i="8" s="1"/>
  <c r="AG54" i="8"/>
  <c r="CL54" i="8" s="1"/>
  <c r="CQ54" i="8" s="1"/>
  <c r="CR54" i="8" s="1"/>
  <c r="AG53" i="8"/>
  <c r="CL53" i="8" s="1"/>
  <c r="AG52" i="8"/>
  <c r="CL52" i="8" s="1"/>
  <c r="AG51" i="8"/>
  <c r="CL51" i="8" s="1"/>
  <c r="CQ51" i="8" s="1"/>
  <c r="CR51" i="8" s="1"/>
  <c r="AG49" i="8"/>
  <c r="CL49" i="8" s="1"/>
  <c r="AG48" i="8"/>
  <c r="CL48" i="8" s="1"/>
  <c r="AG45" i="8"/>
  <c r="CL45" i="8" s="1"/>
  <c r="CQ45" i="8" s="1"/>
  <c r="CR45" i="8" s="1"/>
  <c r="AG44" i="8"/>
  <c r="CL44" i="8" s="1"/>
  <c r="AG43" i="8"/>
  <c r="CL43" i="8" s="1"/>
  <c r="AG42" i="8"/>
  <c r="CL42" i="8" s="1"/>
  <c r="CQ42" i="8" s="1"/>
  <c r="CR42" i="8" s="1"/>
  <c r="AG41" i="8"/>
  <c r="CL41" i="8" s="1"/>
  <c r="CQ41" i="8" s="1"/>
  <c r="CR41" i="8" s="1"/>
  <c r="AG40" i="8"/>
  <c r="CL40" i="8" s="1"/>
  <c r="AG38" i="8"/>
  <c r="CL38" i="8" s="1"/>
  <c r="AG37" i="8"/>
  <c r="CL37" i="8" s="1"/>
  <c r="CQ37" i="8" s="1"/>
  <c r="CR37" i="8" s="1"/>
  <c r="AG36" i="8"/>
  <c r="CL36" i="8" s="1"/>
  <c r="CQ36" i="8" s="1"/>
  <c r="CR36" i="8" s="1"/>
  <c r="AG35" i="8"/>
  <c r="CL35" i="8" s="1"/>
  <c r="AG33" i="8"/>
  <c r="CL33" i="8" s="1"/>
  <c r="CQ33" i="8" s="1"/>
  <c r="CR33" i="8" s="1"/>
  <c r="AG32" i="8"/>
  <c r="CL32" i="8" s="1"/>
  <c r="CQ32" i="8" s="1"/>
  <c r="CR32" i="8" s="1"/>
  <c r="AG31" i="8"/>
  <c r="CL31" i="8" s="1"/>
  <c r="AG30" i="8"/>
  <c r="CL30" i="8" s="1"/>
  <c r="AG29" i="8"/>
  <c r="CL29" i="8" s="1"/>
  <c r="CQ29" i="8" s="1"/>
  <c r="CR29" i="8" s="1"/>
  <c r="AG28" i="8"/>
  <c r="CL28" i="8" s="1"/>
  <c r="CQ28" i="8" s="1"/>
  <c r="CR28" i="8" s="1"/>
  <c r="AG27" i="8"/>
  <c r="CL27" i="8" s="1"/>
  <c r="AG26" i="8"/>
  <c r="CL26" i="8" s="1"/>
  <c r="AG25" i="8"/>
  <c r="CL25" i="8" s="1"/>
  <c r="CQ25" i="8" s="1"/>
  <c r="CR25" i="8" s="1"/>
  <c r="AG24" i="8"/>
  <c r="CL24" i="8" s="1"/>
  <c r="CQ24" i="8" s="1"/>
  <c r="CR24" i="8" s="1"/>
  <c r="AG23" i="8"/>
  <c r="CL23" i="8" s="1"/>
  <c r="AG22" i="8"/>
  <c r="CL22" i="8" s="1"/>
  <c r="AG21" i="8"/>
  <c r="CL21" i="8" s="1"/>
  <c r="CQ21" i="8" s="1"/>
  <c r="CR21" i="8" s="1"/>
  <c r="AG20" i="8"/>
  <c r="CL20" i="8" s="1"/>
  <c r="CQ20" i="8" s="1"/>
  <c r="CR20" i="8" s="1"/>
  <c r="AG19" i="8"/>
  <c r="CL19" i="8" s="1"/>
  <c r="AG18" i="8"/>
  <c r="CL18" i="8" s="1"/>
  <c r="AG17" i="8"/>
  <c r="CL17" i="8" s="1"/>
  <c r="CQ17" i="8" s="1"/>
  <c r="CR17" i="8" s="1"/>
  <c r="AG16" i="8"/>
  <c r="CL16" i="8" s="1"/>
  <c r="CQ16" i="8" s="1"/>
  <c r="CR16" i="8" s="1"/>
  <c r="AG15" i="8"/>
  <c r="AG14" i="8"/>
  <c r="CL14" i="8" s="1"/>
  <c r="AG13" i="8"/>
  <c r="CL13" i="8" s="1"/>
  <c r="CQ13" i="8" s="1"/>
  <c r="CR13" i="8" s="1"/>
  <c r="AG12" i="8"/>
  <c r="CL12" i="8" s="1"/>
  <c r="CQ12" i="8" s="1"/>
  <c r="CR12" i="8" s="1"/>
  <c r="AG11" i="8"/>
  <c r="CL11" i="8" s="1"/>
  <c r="AG10" i="8"/>
  <c r="CL10" i="8" s="1"/>
  <c r="AG9" i="8"/>
  <c r="CL9" i="8" s="1"/>
  <c r="CQ9" i="8" s="1"/>
  <c r="CR9" i="8" s="1"/>
  <c r="AG8" i="8"/>
  <c r="CL8" i="8" s="1"/>
  <c r="CQ8" i="8" s="1"/>
  <c r="CR8" i="8" s="1"/>
  <c r="AG7" i="8"/>
  <c r="AG6" i="8"/>
  <c r="CL6" i="8" s="1"/>
  <c r="AG5" i="8"/>
  <c r="CL5" i="8" s="1"/>
  <c r="CQ5" i="8" s="1"/>
  <c r="CR5" i="8" s="1"/>
  <c r="AG4" i="8"/>
  <c r="AF724" i="8"/>
  <c r="CC724" i="8" s="1"/>
  <c r="AF723" i="8"/>
  <c r="CC713" i="8"/>
  <c r="AF712" i="8"/>
  <c r="CC712" i="8" s="1"/>
  <c r="AF711" i="8"/>
  <c r="CC711" i="8" s="1"/>
  <c r="AF710" i="8"/>
  <c r="CC710" i="8" s="1"/>
  <c r="AF709" i="8"/>
  <c r="CC709" i="8" s="1"/>
  <c r="AF708" i="8"/>
  <c r="CC708" i="8" s="1"/>
  <c r="AF707" i="8"/>
  <c r="CC707" i="8" s="1"/>
  <c r="AF706" i="8"/>
  <c r="CC706" i="8" s="1"/>
  <c r="AF705" i="8"/>
  <c r="CC705" i="8" s="1"/>
  <c r="AF704" i="8"/>
  <c r="CC704" i="8" s="1"/>
  <c r="AF703" i="8"/>
  <c r="CC703" i="8" s="1"/>
  <c r="AF702" i="8"/>
  <c r="CC702" i="8" s="1"/>
  <c r="AF701" i="8"/>
  <c r="CC701" i="8" s="1"/>
  <c r="AF700" i="8"/>
  <c r="CC700" i="8" s="1"/>
  <c r="AF699" i="8"/>
  <c r="CC699" i="8" s="1"/>
  <c r="AF698" i="8"/>
  <c r="CC698" i="8" s="1"/>
  <c r="AF697" i="8"/>
  <c r="CC697" i="8" s="1"/>
  <c r="AF696" i="8"/>
  <c r="CC696" i="8" s="1"/>
  <c r="AF695" i="8"/>
  <c r="CC695" i="8" s="1"/>
  <c r="AF694" i="8"/>
  <c r="AF693" i="8"/>
  <c r="CC693" i="8" s="1"/>
  <c r="AF692" i="8"/>
  <c r="CC692" i="8" s="1"/>
  <c r="AF689" i="8"/>
  <c r="CC689" i="8" s="1"/>
  <c r="AF628" i="8"/>
  <c r="CC628" i="8" s="1"/>
  <c r="AF444" i="8"/>
  <c r="CC444" i="8" s="1"/>
  <c r="AF589" i="8"/>
  <c r="CC589" i="8" s="1"/>
  <c r="AF587" i="8"/>
  <c r="CC587" i="8" s="1"/>
  <c r="AF543" i="8"/>
  <c r="CC543" i="8" s="1"/>
  <c r="AF623" i="8"/>
  <c r="CC623" i="8" s="1"/>
  <c r="AF592" i="8"/>
  <c r="CC592" i="8" s="1"/>
  <c r="AF536" i="8"/>
  <c r="CC536" i="8" s="1"/>
  <c r="AF562" i="8"/>
  <c r="CC562" i="8" s="1"/>
  <c r="AF616" i="8"/>
  <c r="CC616" i="8" s="1"/>
  <c r="AF561" i="8"/>
  <c r="CC561" i="8" s="1"/>
  <c r="AF612" i="8"/>
  <c r="CC612" i="8" s="1"/>
  <c r="AF560" i="8"/>
  <c r="CC560" i="8" s="1"/>
  <c r="AF534" i="8"/>
  <c r="CC534" i="8" s="1"/>
  <c r="AF559" i="8"/>
  <c r="CC559" i="8" s="1"/>
  <c r="AF558" i="8"/>
  <c r="CC558" i="8" s="1"/>
  <c r="AF557" i="8"/>
  <c r="CC557" i="8" s="1"/>
  <c r="AF556" i="8"/>
  <c r="CC556" i="8" s="1"/>
  <c r="AF530" i="8"/>
  <c r="CC530" i="8" s="1"/>
  <c r="AF529" i="8"/>
  <c r="CC529" i="8" s="1"/>
  <c r="AF609" i="8"/>
  <c r="CC609" i="8" s="1"/>
  <c r="AF528" i="8"/>
  <c r="CC528" i="8" s="1"/>
  <c r="AF606" i="8"/>
  <c r="CC606" i="8" s="1"/>
  <c r="AF527" i="8"/>
  <c r="CC527" i="8" s="1"/>
  <c r="AF552" i="8"/>
  <c r="CC552" i="8" s="1"/>
  <c r="AF551" i="8"/>
  <c r="CC551" i="8" s="1"/>
  <c r="AF550" i="8"/>
  <c r="CC550" i="8" s="1"/>
  <c r="AF549" i="8"/>
  <c r="CC549" i="8" s="1"/>
  <c r="AF548" i="8"/>
  <c r="CC548" i="8" s="1"/>
  <c r="AF605" i="8"/>
  <c r="CC605" i="8" s="1"/>
  <c r="AF604" i="8"/>
  <c r="CC604" i="8" s="1"/>
  <c r="AF526" i="8"/>
  <c r="CC526" i="8" s="1"/>
  <c r="AF431" i="8"/>
  <c r="CC431" i="8" s="1"/>
  <c r="AF430" i="8"/>
  <c r="CC430" i="8" s="1"/>
  <c r="AF429" i="8"/>
  <c r="CC429" i="8" s="1"/>
  <c r="AF428" i="8"/>
  <c r="CC428" i="8" s="1"/>
  <c r="AF427" i="8"/>
  <c r="CC427" i="8" s="1"/>
  <c r="AF426" i="8"/>
  <c r="CC426" i="8" s="1"/>
  <c r="AF425" i="8"/>
  <c r="CC425" i="8" s="1"/>
  <c r="AF424" i="8"/>
  <c r="CC424" i="8" s="1"/>
  <c r="AF423" i="8"/>
  <c r="CC423" i="8" s="1"/>
  <c r="AF422" i="8"/>
  <c r="CC422" i="8" s="1"/>
  <c r="AF421" i="8"/>
  <c r="CC421" i="8" s="1"/>
  <c r="AF420" i="8"/>
  <c r="CC420" i="8" s="1"/>
  <c r="AF419" i="8"/>
  <c r="AF418" i="8"/>
  <c r="CC418" i="8" s="1"/>
  <c r="AF417" i="8"/>
  <c r="CC417" i="8" s="1"/>
  <c r="AF416" i="8"/>
  <c r="CC416" i="8" s="1"/>
  <c r="AF415" i="8"/>
  <c r="CC415" i="8" s="1"/>
  <c r="AF354" i="8"/>
  <c r="AF353" i="8"/>
  <c r="CC353" i="8" s="1"/>
  <c r="AF313" i="8"/>
  <c r="CC313" i="8" s="1"/>
  <c r="AF310" i="8"/>
  <c r="CC310" i="8" s="1"/>
  <c r="AF309" i="8"/>
  <c r="CC309" i="8" s="1"/>
  <c r="AF302" i="8"/>
  <c r="AF298" i="8"/>
  <c r="CC298" i="8" s="1"/>
  <c r="AF297" i="8"/>
  <c r="CC297" i="8" s="1"/>
  <c r="AF296" i="8"/>
  <c r="CC296" i="8" s="1"/>
  <c r="AF295" i="8"/>
  <c r="CC295" i="8" s="1"/>
  <c r="AF294" i="8"/>
  <c r="CC294" i="8" s="1"/>
  <c r="AF293" i="8"/>
  <c r="CC293" i="8" s="1"/>
  <c r="AF287" i="8"/>
  <c r="CC287" i="8" s="1"/>
  <c r="AF286" i="8"/>
  <c r="CC286" i="8" s="1"/>
  <c r="AF266" i="8"/>
  <c r="AF265" i="8"/>
  <c r="AF264" i="8"/>
  <c r="AF261" i="8"/>
  <c r="AF260" i="8"/>
  <c r="CC260" i="8" s="1"/>
  <c r="AF259" i="8"/>
  <c r="CC259" i="8" s="1"/>
  <c r="AF258" i="8"/>
  <c r="AF257" i="8"/>
  <c r="CC257" i="8" s="1"/>
  <c r="AF255" i="8"/>
  <c r="AF254" i="8"/>
  <c r="CC254" i="8" s="1"/>
  <c r="AF253" i="8"/>
  <c r="CC253" i="8" s="1"/>
  <c r="AF252" i="8"/>
  <c r="CC252" i="8" s="1"/>
  <c r="AF245" i="8"/>
  <c r="CC245" i="8" s="1"/>
  <c r="AF244" i="8"/>
  <c r="CC244" i="8" s="1"/>
  <c r="AF241" i="8"/>
  <c r="CC241" i="8" s="1"/>
  <c r="AF240" i="8"/>
  <c r="CC240" i="8" s="1"/>
  <c r="AF239" i="8"/>
  <c r="CC239" i="8" s="1"/>
  <c r="AF234" i="8"/>
  <c r="AF233" i="8"/>
  <c r="CC233" i="8" s="1"/>
  <c r="AF232" i="8"/>
  <c r="CC232" i="8" s="1"/>
  <c r="AF231" i="8"/>
  <c r="CC231" i="8" s="1"/>
  <c r="AF229" i="8"/>
  <c r="CC229" i="8" s="1"/>
  <c r="AF228" i="8"/>
  <c r="CC228" i="8" s="1"/>
  <c r="AF227" i="8"/>
  <c r="CC227" i="8" s="1"/>
  <c r="AF226" i="8"/>
  <c r="CC226" i="8" s="1"/>
  <c r="AF225" i="8"/>
  <c r="CC225" i="8" s="1"/>
  <c r="AF224" i="8"/>
  <c r="CC224" i="8" s="1"/>
  <c r="AF223" i="8"/>
  <c r="CC223" i="8" s="1"/>
  <c r="AF222" i="8"/>
  <c r="CC222" i="8" s="1"/>
  <c r="AF221" i="8"/>
  <c r="CC221" i="8" s="1"/>
  <c r="AF220" i="8"/>
  <c r="CC220" i="8" s="1"/>
  <c r="AF219" i="8"/>
  <c r="CC219" i="8" s="1"/>
  <c r="AF218" i="8"/>
  <c r="CC218" i="8" s="1"/>
  <c r="AF217" i="8"/>
  <c r="CC217" i="8" s="1"/>
  <c r="AF216" i="8"/>
  <c r="CC216" i="8" s="1"/>
  <c r="AF215" i="8"/>
  <c r="CC215" i="8" s="1"/>
  <c r="AF214" i="8"/>
  <c r="CC214" i="8" s="1"/>
  <c r="AF213" i="8"/>
  <c r="CC213" i="8" s="1"/>
  <c r="AF212" i="8"/>
  <c r="CC212" i="8" s="1"/>
  <c r="AF211" i="8"/>
  <c r="CC211" i="8" s="1"/>
  <c r="AF207" i="8"/>
  <c r="CC207" i="8" s="1"/>
  <c r="AF206" i="8"/>
  <c r="CC206" i="8" s="1"/>
  <c r="AF205" i="8"/>
  <c r="CC205" i="8" s="1"/>
  <c r="AF203" i="8"/>
  <c r="CC203" i="8" s="1"/>
  <c r="AF201" i="8"/>
  <c r="CC201" i="8" s="1"/>
  <c r="AF200" i="8"/>
  <c r="CC200" i="8" s="1"/>
  <c r="AF199" i="8"/>
  <c r="CC199" i="8" s="1"/>
  <c r="AF198" i="8"/>
  <c r="CC198" i="8" s="1"/>
  <c r="AF197" i="8"/>
  <c r="CC197" i="8" s="1"/>
  <c r="AF196" i="8"/>
  <c r="CC196" i="8" s="1"/>
  <c r="AF195" i="8"/>
  <c r="CC195" i="8" s="1"/>
  <c r="AF179" i="8"/>
  <c r="CC179" i="8" s="1"/>
  <c r="AF178" i="8"/>
  <c r="CC178" i="8" s="1"/>
  <c r="AF177" i="8"/>
  <c r="CC177" i="8" s="1"/>
  <c r="AF176" i="8"/>
  <c r="CC176" i="8" s="1"/>
  <c r="AF175" i="8"/>
  <c r="CC175" i="8" s="1"/>
  <c r="AF174" i="8"/>
  <c r="CC174" i="8" s="1"/>
  <c r="AF173" i="8"/>
  <c r="CC173" i="8" s="1"/>
  <c r="AF172" i="8"/>
  <c r="CC172" i="8" s="1"/>
  <c r="AF162" i="8"/>
  <c r="CC162" i="8" s="1"/>
  <c r="AF161" i="8"/>
  <c r="CC161" i="8" s="1"/>
  <c r="AF160" i="8"/>
  <c r="CC160" i="8" s="1"/>
  <c r="AF159" i="8"/>
  <c r="CC159" i="8" s="1"/>
  <c r="AF158" i="8"/>
  <c r="CC158" i="8" s="1"/>
  <c r="AF157" i="8"/>
  <c r="CC157" i="8" s="1"/>
  <c r="AF156" i="8"/>
  <c r="CC156" i="8" s="1"/>
  <c r="AF155" i="8"/>
  <c r="CC155" i="8" s="1"/>
  <c r="AF154" i="8"/>
  <c r="CC154" i="8" s="1"/>
  <c r="AF153" i="8"/>
  <c r="CC153" i="8" s="1"/>
  <c r="AF152" i="8"/>
  <c r="CC152" i="8" s="1"/>
  <c r="AF151" i="8"/>
  <c r="CC151" i="8" s="1"/>
  <c r="AF150" i="8"/>
  <c r="CC150" i="8" s="1"/>
  <c r="AF149" i="8"/>
  <c r="CC149" i="8" s="1"/>
  <c r="AF148" i="8"/>
  <c r="CC148" i="8" s="1"/>
  <c r="AF147" i="8"/>
  <c r="CC147" i="8" s="1"/>
  <c r="AF146" i="8"/>
  <c r="CC146" i="8" s="1"/>
  <c r="AF145" i="8"/>
  <c r="CC145" i="8" s="1"/>
  <c r="AF144" i="8"/>
  <c r="CC144" i="8" s="1"/>
  <c r="AF143" i="8"/>
  <c r="CC143" i="8" s="1"/>
  <c r="AF142" i="8"/>
  <c r="CC142" i="8" s="1"/>
  <c r="AF141" i="8"/>
  <c r="CC141" i="8" s="1"/>
  <c r="AF140" i="8"/>
  <c r="CC140" i="8" s="1"/>
  <c r="AF139" i="8"/>
  <c r="CC139" i="8" s="1"/>
  <c r="AF138" i="8"/>
  <c r="CC138" i="8" s="1"/>
  <c r="AF137" i="8"/>
  <c r="CC137" i="8" s="1"/>
  <c r="AF136" i="8"/>
  <c r="CC136" i="8" s="1"/>
  <c r="AF135" i="8"/>
  <c r="CC135" i="8" s="1"/>
  <c r="AF134" i="8"/>
  <c r="CC134" i="8" s="1"/>
  <c r="AF133" i="8"/>
  <c r="CC133" i="8" s="1"/>
  <c r="AF132" i="8"/>
  <c r="CC132" i="8" s="1"/>
  <c r="AF131" i="8"/>
  <c r="CC131" i="8" s="1"/>
  <c r="AF130" i="8"/>
  <c r="CC130" i="8" s="1"/>
  <c r="AF129" i="8"/>
  <c r="CC129" i="8" s="1"/>
  <c r="AF128" i="8"/>
  <c r="CC128" i="8" s="1"/>
  <c r="AF127" i="8"/>
  <c r="CC127" i="8" s="1"/>
  <c r="AF126" i="8"/>
  <c r="CC126" i="8" s="1"/>
  <c r="AF125" i="8"/>
  <c r="CC125" i="8" s="1"/>
  <c r="AF124" i="8"/>
  <c r="CC124" i="8" s="1"/>
  <c r="AF123" i="8"/>
  <c r="CC123" i="8" s="1"/>
  <c r="AF122" i="8"/>
  <c r="CC122" i="8" s="1"/>
  <c r="AF121" i="8"/>
  <c r="CC121" i="8" s="1"/>
  <c r="AF120" i="8"/>
  <c r="CC120" i="8" s="1"/>
  <c r="AF119" i="8"/>
  <c r="CC119" i="8" s="1"/>
  <c r="AF118" i="8"/>
  <c r="CC118" i="8" s="1"/>
  <c r="AF117" i="8"/>
  <c r="CC117" i="8" s="1"/>
  <c r="AF116" i="8"/>
  <c r="CC116" i="8" s="1"/>
  <c r="AF115" i="8"/>
  <c r="CC115" i="8" s="1"/>
  <c r="AF114" i="8"/>
  <c r="CC114" i="8" s="1"/>
  <c r="AF113" i="8"/>
  <c r="CC113" i="8" s="1"/>
  <c r="AF112" i="8"/>
  <c r="CC112" i="8" s="1"/>
  <c r="AF111" i="8"/>
  <c r="CC111" i="8" s="1"/>
  <c r="AF110" i="8"/>
  <c r="CC110" i="8" s="1"/>
  <c r="AF109" i="8"/>
  <c r="CC109" i="8" s="1"/>
  <c r="AF108" i="8"/>
  <c r="CC108" i="8" s="1"/>
  <c r="AF107" i="8"/>
  <c r="CC107" i="8" s="1"/>
  <c r="AF106" i="8"/>
  <c r="CC106" i="8" s="1"/>
  <c r="AF105" i="8"/>
  <c r="CC105" i="8" s="1"/>
  <c r="AF104" i="8"/>
  <c r="CC104" i="8" s="1"/>
  <c r="AF103" i="8"/>
  <c r="CC103" i="8" s="1"/>
  <c r="AF102" i="8"/>
  <c r="CC102" i="8" s="1"/>
  <c r="AF101" i="8"/>
  <c r="CC101" i="8" s="1"/>
  <c r="AF100" i="8"/>
  <c r="CC100" i="8" s="1"/>
  <c r="AF99" i="8"/>
  <c r="CC99" i="8" s="1"/>
  <c r="AF98" i="8"/>
  <c r="CC98" i="8" s="1"/>
  <c r="AF97" i="8"/>
  <c r="CC97" i="8" s="1"/>
  <c r="AF96" i="8"/>
  <c r="CC96" i="8" s="1"/>
  <c r="AF95" i="8"/>
  <c r="CC95" i="8" s="1"/>
  <c r="AF94" i="8"/>
  <c r="CC94" i="8" s="1"/>
  <c r="AF93" i="8"/>
  <c r="CC93" i="8" s="1"/>
  <c r="AF92" i="8"/>
  <c r="CC92" i="8" s="1"/>
  <c r="AF91" i="8"/>
  <c r="CC91" i="8" s="1"/>
  <c r="AF90" i="8"/>
  <c r="CC90" i="8" s="1"/>
  <c r="AF89" i="8"/>
  <c r="CC89" i="8" s="1"/>
  <c r="AF88" i="8"/>
  <c r="CC88" i="8" s="1"/>
  <c r="AF87" i="8"/>
  <c r="CC87" i="8" s="1"/>
  <c r="AF86" i="8"/>
  <c r="CC86" i="8" s="1"/>
  <c r="AF85" i="8"/>
  <c r="CC85" i="8" s="1"/>
  <c r="AF84" i="8"/>
  <c r="CC84" i="8" s="1"/>
  <c r="AF83" i="8"/>
  <c r="CC83" i="8" s="1"/>
  <c r="AF82" i="8"/>
  <c r="CC82" i="8" s="1"/>
  <c r="AF81" i="8"/>
  <c r="CC81" i="8" s="1"/>
  <c r="AF80" i="8"/>
  <c r="CC80" i="8" s="1"/>
  <c r="AF79" i="8"/>
  <c r="CC79" i="8" s="1"/>
  <c r="AF78" i="8"/>
  <c r="CC78" i="8" s="1"/>
  <c r="AF77" i="8"/>
  <c r="CC77" i="8" s="1"/>
  <c r="AF76" i="8"/>
  <c r="CC76" i="8" s="1"/>
  <c r="AF75" i="8"/>
  <c r="CC75" i="8" s="1"/>
  <c r="AF74" i="8"/>
  <c r="CC74" i="8" s="1"/>
  <c r="AF73" i="8"/>
  <c r="CC73" i="8" s="1"/>
  <c r="AF72" i="8"/>
  <c r="CC72" i="8" s="1"/>
  <c r="AF71" i="8"/>
  <c r="CC71" i="8" s="1"/>
  <c r="AF70" i="8"/>
  <c r="CC70" i="8" s="1"/>
  <c r="AF69" i="8"/>
  <c r="CC69" i="8" s="1"/>
  <c r="AF68" i="8"/>
  <c r="CC68" i="8" s="1"/>
  <c r="AF67" i="8"/>
  <c r="CC67" i="8" s="1"/>
  <c r="AF66" i="8"/>
  <c r="CC66" i="8" s="1"/>
  <c r="AF65" i="8"/>
  <c r="CC65" i="8" s="1"/>
  <c r="AF64" i="8"/>
  <c r="CC64" i="8" s="1"/>
  <c r="AF63" i="8"/>
  <c r="CC63" i="8" s="1"/>
  <c r="AF62" i="8"/>
  <c r="CC62" i="8" s="1"/>
  <c r="AF61" i="8"/>
  <c r="CC61" i="8" s="1"/>
  <c r="AF60" i="8"/>
  <c r="CC60" i="8" s="1"/>
  <c r="AF59" i="8"/>
  <c r="CC59" i="8" s="1"/>
  <c r="AF58" i="8"/>
  <c r="CC58" i="8" s="1"/>
  <c r="AF57" i="8"/>
  <c r="CC57" i="8" s="1"/>
  <c r="AF56" i="8"/>
  <c r="CC56" i="8" s="1"/>
  <c r="AF55" i="8"/>
  <c r="CC55" i="8" s="1"/>
  <c r="AF54" i="8"/>
  <c r="CC54" i="8" s="1"/>
  <c r="AF53" i="8"/>
  <c r="CC53" i="8" s="1"/>
  <c r="AF52" i="8"/>
  <c r="CC52" i="8" s="1"/>
  <c r="AF51" i="8"/>
  <c r="CC51" i="8" s="1"/>
  <c r="AF49" i="8"/>
  <c r="CC49" i="8" s="1"/>
  <c r="AF48" i="8"/>
  <c r="CC48" i="8" s="1"/>
  <c r="AF45" i="8"/>
  <c r="CC45" i="8" s="1"/>
  <c r="AF44" i="8"/>
  <c r="CC44" i="8" s="1"/>
  <c r="AF43" i="8"/>
  <c r="CC43" i="8" s="1"/>
  <c r="AF42" i="8"/>
  <c r="CC42" i="8" s="1"/>
  <c r="AF41" i="8"/>
  <c r="CC41" i="8" s="1"/>
  <c r="AF40" i="8"/>
  <c r="CC40" i="8" s="1"/>
  <c r="AF38" i="8"/>
  <c r="CC38" i="8" s="1"/>
  <c r="AF37" i="8"/>
  <c r="CC37" i="8" s="1"/>
  <c r="AF36" i="8"/>
  <c r="CC36" i="8" s="1"/>
  <c r="AF35" i="8"/>
  <c r="CC35" i="8" s="1"/>
  <c r="AF33" i="8"/>
  <c r="CC33" i="8" s="1"/>
  <c r="AF32" i="8"/>
  <c r="CC32" i="8" s="1"/>
  <c r="AF31" i="8"/>
  <c r="CC31" i="8" s="1"/>
  <c r="AF30" i="8"/>
  <c r="CC30" i="8" s="1"/>
  <c r="AF29" i="8"/>
  <c r="CC29" i="8" s="1"/>
  <c r="AF28" i="8"/>
  <c r="CC28" i="8" s="1"/>
  <c r="AF27" i="8"/>
  <c r="CC27" i="8" s="1"/>
  <c r="AF26" i="8"/>
  <c r="CC26" i="8" s="1"/>
  <c r="AF25" i="8"/>
  <c r="CC25" i="8" s="1"/>
  <c r="AF24" i="8"/>
  <c r="CC24" i="8" s="1"/>
  <c r="AF23" i="8"/>
  <c r="CC23" i="8" s="1"/>
  <c r="AF22" i="8"/>
  <c r="CC22" i="8" s="1"/>
  <c r="AF21" i="8"/>
  <c r="CC21" i="8" s="1"/>
  <c r="AF20" i="8"/>
  <c r="CC20" i="8" s="1"/>
  <c r="AF19" i="8"/>
  <c r="CC19" i="8" s="1"/>
  <c r="AF18" i="8"/>
  <c r="CC18" i="8" s="1"/>
  <c r="AF17" i="8"/>
  <c r="CC17" i="8" s="1"/>
  <c r="AF16" i="8"/>
  <c r="CC16" i="8" s="1"/>
  <c r="AF15" i="8"/>
  <c r="AF14" i="8"/>
  <c r="CC14" i="8" s="1"/>
  <c r="AF13" i="8"/>
  <c r="CC13" i="8" s="1"/>
  <c r="AF12" i="8"/>
  <c r="CC12" i="8" s="1"/>
  <c r="AF11" i="8"/>
  <c r="CC11" i="8" s="1"/>
  <c r="AF10" i="8"/>
  <c r="CC10" i="8" s="1"/>
  <c r="AF9" i="8"/>
  <c r="CC9" i="8" s="1"/>
  <c r="AF8" i="8"/>
  <c r="CC8" i="8" s="1"/>
  <c r="AF7" i="8"/>
  <c r="CC7" i="8" s="1"/>
  <c r="CH7" i="8" s="1"/>
  <c r="AF6" i="8"/>
  <c r="CC6" i="8" s="1"/>
  <c r="AF5" i="8"/>
  <c r="CC5" i="8" s="1"/>
  <c r="AF4" i="8"/>
  <c r="BP79" i="11" l="1"/>
  <c r="BP4" i="11"/>
  <c r="BP87" i="11"/>
  <c r="BT41" i="11"/>
  <c r="BV41" i="11" s="1"/>
  <c r="BP77" i="11"/>
  <c r="BP57" i="11"/>
  <c r="BP73" i="11"/>
  <c r="BP15" i="11"/>
  <c r="BT57" i="11"/>
  <c r="BV57" i="11" s="1"/>
  <c r="BT73" i="11"/>
  <c r="BV73" i="11" s="1"/>
  <c r="BP59" i="11"/>
  <c r="BP105" i="11"/>
  <c r="BP101" i="11"/>
  <c r="CC610" i="8"/>
  <c r="CC694" i="8"/>
  <c r="BT30" i="11"/>
  <c r="BV30" i="11" s="1"/>
  <c r="BP30" i="11"/>
  <c r="BT58" i="11"/>
  <c r="BV58" i="11" s="1"/>
  <c r="BT54" i="11"/>
  <c r="BV54" i="11" s="1"/>
  <c r="BT100" i="11"/>
  <c r="BV100" i="11" s="1"/>
  <c r="BP100" i="11"/>
  <c r="BT92" i="11"/>
  <c r="BV92" i="11" s="1"/>
  <c r="BP92" i="11"/>
  <c r="BT22" i="11"/>
  <c r="BV22" i="11" s="1"/>
  <c r="BP22" i="11"/>
  <c r="BC17" i="11"/>
  <c r="BT17" i="11"/>
  <c r="BV17" i="11" s="1"/>
  <c r="BP17" i="11"/>
  <c r="BT16" i="11"/>
  <c r="BV16" i="11" s="1"/>
  <c r="BP16" i="11"/>
  <c r="BT70" i="11"/>
  <c r="BV70" i="11" s="1"/>
  <c r="BT55" i="11"/>
  <c r="BV55" i="11" s="1"/>
  <c r="BT40" i="11"/>
  <c r="BV40" i="11" s="1"/>
  <c r="BT71" i="11"/>
  <c r="BV71" i="11" s="1"/>
  <c r="BC90" i="11"/>
  <c r="BP90" i="11"/>
  <c r="BC91" i="11"/>
  <c r="BP91" i="11"/>
  <c r="BC23" i="11"/>
  <c r="BP23" i="11"/>
  <c r="BC84" i="11"/>
  <c r="BP84" i="11"/>
  <c r="BP89" i="11"/>
  <c r="BT85" i="11"/>
  <c r="BV85" i="11" s="1"/>
  <c r="BP85" i="11"/>
  <c r="BT86" i="11"/>
  <c r="BV86" i="11" s="1"/>
  <c r="BP86" i="11"/>
  <c r="BT83" i="11"/>
  <c r="BV83" i="11" s="1"/>
  <c r="BP83" i="11"/>
  <c r="CL4" i="8"/>
  <c r="CQ4" i="8" s="1"/>
  <c r="CR4" i="8" s="1"/>
  <c r="AR159" i="11"/>
  <c r="BC100" i="11"/>
  <c r="CC234" i="8"/>
  <c r="CC255" i="8"/>
  <c r="CC258" i="8"/>
  <c r="CC261" i="8"/>
  <c r="CC264" i="8"/>
  <c r="CH264" i="8" s="1"/>
  <c r="CC265" i="8"/>
  <c r="CH265" i="8" s="1"/>
  <c r="CC266" i="8"/>
  <c r="CH266" i="8" s="1"/>
  <c r="CC302" i="8"/>
  <c r="CH302" i="8" s="1"/>
  <c r="CC354" i="8"/>
  <c r="CH354" i="8" s="1"/>
  <c r="CC723" i="8"/>
  <c r="CC251" i="8"/>
  <c r="CC267" i="8"/>
  <c r="CI267" i="8" s="1"/>
  <c r="CC290" i="8"/>
  <c r="CH290" i="8" s="1"/>
  <c r="CC301" i="8"/>
  <c r="CH301" i="8" s="1"/>
  <c r="CC355" i="8"/>
  <c r="CI355" i="8" s="1"/>
  <c r="CC357" i="8"/>
  <c r="CI357" i="8" s="1"/>
  <c r="CC388" i="8"/>
  <c r="CH388" i="8" s="1"/>
  <c r="CC390" i="8"/>
  <c r="CI390" i="8" s="1"/>
  <c r="CC414" i="8"/>
  <c r="CI414" i="8" s="1"/>
  <c r="CL419" i="8"/>
  <c r="CQ419" i="8" s="1"/>
  <c r="CR419" i="8" s="1"/>
  <c r="CC419" i="8"/>
  <c r="CH419" i="8" s="1"/>
  <c r="BT32" i="11"/>
  <c r="BV32" i="11" s="1"/>
  <c r="BT35" i="11"/>
  <c r="BV35" i="11" s="1"/>
  <c r="BC21" i="11"/>
  <c r="AY21" i="11"/>
  <c r="BC77" i="11"/>
  <c r="AY77" i="11"/>
  <c r="BC101" i="11"/>
  <c r="AY101" i="11"/>
  <c r="AY95" i="11"/>
  <c r="BC6" i="11"/>
  <c r="AY6" i="11"/>
  <c r="BC5" i="11"/>
  <c r="AY5" i="11"/>
  <c r="BC57" i="11"/>
  <c r="BC11" i="11"/>
  <c r="AY11" i="11"/>
  <c r="BC10" i="11"/>
  <c r="AY10" i="11"/>
  <c r="BC9" i="11"/>
  <c r="AY9" i="11"/>
  <c r="BC15" i="11"/>
  <c r="AY15" i="11"/>
  <c r="BC87" i="11"/>
  <c r="AY87" i="11"/>
  <c r="BC85" i="11"/>
  <c r="AY85" i="11"/>
  <c r="BC82" i="11"/>
  <c r="AY82" i="11"/>
  <c r="AY94" i="11"/>
  <c r="BC34" i="11"/>
  <c r="AY34" i="11"/>
  <c r="BC88" i="11"/>
  <c r="AY88" i="11"/>
  <c r="BC108" i="11"/>
  <c r="AY108" i="11"/>
  <c r="BC24" i="11"/>
  <c r="AY24" i="11"/>
  <c r="BC20" i="11"/>
  <c r="AY20" i="11"/>
  <c r="BC79" i="11"/>
  <c r="AY79" i="11"/>
  <c r="BC157" i="11"/>
  <c r="AY157" i="11"/>
  <c r="BC59" i="11"/>
  <c r="AY59" i="11"/>
  <c r="BC22" i="11"/>
  <c r="AY22" i="11"/>
  <c r="BC76" i="11"/>
  <c r="AY76" i="11"/>
  <c r="BC12" i="11"/>
  <c r="AY12" i="11"/>
  <c r="BC81" i="11"/>
  <c r="AY81" i="11"/>
  <c r="BC41" i="11"/>
  <c r="AY41" i="11"/>
  <c r="BC105" i="11"/>
  <c r="AY105" i="11"/>
  <c r="BC72" i="11"/>
  <c r="AY72" i="11"/>
  <c r="BC30" i="11"/>
  <c r="AY30" i="11"/>
  <c r="BC75" i="11"/>
  <c r="AY75" i="11"/>
  <c r="BC37" i="11"/>
  <c r="AY37" i="11"/>
  <c r="BC106" i="11"/>
  <c r="AY106" i="11"/>
  <c r="BC8" i="11"/>
  <c r="AY8" i="11"/>
  <c r="BC89" i="11"/>
  <c r="AY89" i="11"/>
  <c r="BC69" i="11"/>
  <c r="AY69" i="11"/>
  <c r="AY31" i="11"/>
  <c r="BC18" i="11"/>
  <c r="AY18" i="11"/>
  <c r="BC73" i="11"/>
  <c r="BC29" i="11"/>
  <c r="AY29" i="11"/>
  <c r="BC83" i="11"/>
  <c r="AY83" i="11"/>
  <c r="BC92" i="11"/>
  <c r="AY92" i="11"/>
  <c r="BC56" i="11"/>
  <c r="AY56" i="11"/>
  <c r="BC25" i="11"/>
  <c r="AY25" i="11"/>
  <c r="BC86" i="11"/>
  <c r="AY86" i="11"/>
  <c r="BC53" i="11"/>
  <c r="AY53" i="11"/>
  <c r="BC14" i="11"/>
  <c r="AY14" i="11"/>
  <c r="BC7" i="11"/>
  <c r="AY7" i="11"/>
  <c r="BC74" i="11"/>
  <c r="AY74" i="11"/>
  <c r="BC98" i="11"/>
  <c r="BC109" i="11"/>
  <c r="BC62" i="11"/>
  <c r="BC16" i="11"/>
  <c r="BC19" i="11"/>
  <c r="BC99" i="11"/>
  <c r="BC68" i="11"/>
  <c r="BO68" i="11"/>
  <c r="BP68" i="11" s="1"/>
  <c r="BC64" i="11"/>
  <c r="BO64" i="11"/>
  <c r="BP64" i="11" s="1"/>
  <c r="BC71" i="11"/>
  <c r="BO71" i="11"/>
  <c r="BP71" i="11" s="1"/>
  <c r="BC49" i="11"/>
  <c r="BO49" i="11"/>
  <c r="BP49" i="11" s="1"/>
  <c r="BC60" i="11"/>
  <c r="BC45" i="11"/>
  <c r="BO45" i="11"/>
  <c r="BP45" i="11" s="1"/>
  <c r="BC63" i="11"/>
  <c r="BO63" i="11"/>
  <c r="BP63" i="11" s="1"/>
  <c r="BC52" i="11"/>
  <c r="BO52" i="11"/>
  <c r="BP52" i="11" s="1"/>
  <c r="BC55" i="11"/>
  <c r="BO55" i="11"/>
  <c r="BP55" i="11" s="1"/>
  <c r="BC50" i="11"/>
  <c r="BC54" i="11"/>
  <c r="BO54" i="11"/>
  <c r="BP54" i="11" s="1"/>
  <c r="BC48" i="11"/>
  <c r="BO48" i="11"/>
  <c r="BP48" i="11" s="1"/>
  <c r="BC51" i="11"/>
  <c r="BO51" i="11"/>
  <c r="BP51" i="11" s="1"/>
  <c r="BC44" i="11"/>
  <c r="BO44" i="11"/>
  <c r="BP44" i="11" s="1"/>
  <c r="BC61" i="11"/>
  <c r="BO61" i="11"/>
  <c r="BP61" i="11" s="1"/>
  <c r="BC70" i="11"/>
  <c r="BO70" i="11"/>
  <c r="BP70" i="11" s="1"/>
  <c r="BC47" i="11"/>
  <c r="BO47" i="11"/>
  <c r="BP47" i="11" s="1"/>
  <c r="BC43" i="11"/>
  <c r="BO43" i="11"/>
  <c r="BP43" i="11" s="1"/>
  <c r="BC67" i="11"/>
  <c r="BO67" i="11"/>
  <c r="BP67" i="11" s="1"/>
  <c r="BC66" i="11"/>
  <c r="BC42" i="11"/>
  <c r="BC46" i="11"/>
  <c r="BO46" i="11"/>
  <c r="BP46" i="11" s="1"/>
  <c r="BC40" i="11"/>
  <c r="BO40" i="11"/>
  <c r="BP40" i="11" s="1"/>
  <c r="BC65" i="11"/>
  <c r="BC58" i="11"/>
  <c r="BO58" i="11"/>
  <c r="BP58" i="11" s="1"/>
  <c r="BC4" i="11"/>
  <c r="CC15" i="8"/>
  <c r="CH15" i="8" s="1"/>
  <c r="BC13" i="11"/>
  <c r="BC36" i="11"/>
  <c r="CI562" i="8"/>
  <c r="CH562" i="8"/>
  <c r="CI416" i="8"/>
  <c r="CH416" i="8"/>
  <c r="CH424" i="8"/>
  <c r="CI424" i="8"/>
  <c r="CI526" i="8"/>
  <c r="CH526" i="8"/>
  <c r="CI527" i="8"/>
  <c r="CH527" i="8"/>
  <c r="CI558" i="8"/>
  <c r="CH558" i="8"/>
  <c r="CI536" i="8"/>
  <c r="CH536" i="8"/>
  <c r="CI724" i="8"/>
  <c r="CH724" i="8"/>
  <c r="CI555" i="8"/>
  <c r="CH555" i="8"/>
  <c r="CI415" i="8"/>
  <c r="CH415" i="8"/>
  <c r="CH425" i="8"/>
  <c r="CI425" i="8"/>
  <c r="CI559" i="8"/>
  <c r="CH559" i="8"/>
  <c r="CI592" i="8"/>
  <c r="CH592" i="8"/>
  <c r="CI599" i="8"/>
  <c r="CH599" i="8"/>
  <c r="CI557" i="8"/>
  <c r="CH557" i="8"/>
  <c r="CI388" i="8"/>
  <c r="CI528" i="8"/>
  <c r="CH528" i="8"/>
  <c r="CI534" i="8"/>
  <c r="CH534" i="8"/>
  <c r="CI709" i="8"/>
  <c r="CH709" i="8"/>
  <c r="CI544" i="8"/>
  <c r="CH544" i="8"/>
  <c r="CI423" i="8"/>
  <c r="CH423" i="8"/>
  <c r="CI427" i="8"/>
  <c r="CH427" i="8"/>
  <c r="CI548" i="8"/>
  <c r="CH548" i="8"/>
  <c r="CI560" i="8"/>
  <c r="CH560" i="8"/>
  <c r="CI543" i="8"/>
  <c r="CH543" i="8"/>
  <c r="CI710" i="8"/>
  <c r="CH710" i="8"/>
  <c r="CI725" i="8"/>
  <c r="CH725" i="8"/>
  <c r="CI552" i="8"/>
  <c r="CH552" i="8"/>
  <c r="CI420" i="8"/>
  <c r="CH420" i="8"/>
  <c r="CI428" i="8"/>
  <c r="CH428" i="8"/>
  <c r="CI549" i="8"/>
  <c r="CH549" i="8"/>
  <c r="CI529" i="8"/>
  <c r="CH529" i="8"/>
  <c r="CI587" i="8"/>
  <c r="CH587" i="8"/>
  <c r="CI703" i="8"/>
  <c r="CH703" i="8"/>
  <c r="CI711" i="8"/>
  <c r="CH711" i="8"/>
  <c r="CI726" i="8"/>
  <c r="CH726" i="8"/>
  <c r="CH431" i="8"/>
  <c r="CI431" i="8"/>
  <c r="CI706" i="8"/>
  <c r="CH706" i="8"/>
  <c r="CI353" i="8"/>
  <c r="CH353" i="8"/>
  <c r="CI421" i="8"/>
  <c r="CH421" i="8"/>
  <c r="CI550" i="8"/>
  <c r="CH550" i="8"/>
  <c r="CI530" i="8"/>
  <c r="CH530" i="8"/>
  <c r="CI561" i="8"/>
  <c r="CH561" i="8"/>
  <c r="CI589" i="8"/>
  <c r="CH589" i="8"/>
  <c r="CI712" i="8"/>
  <c r="CH712" i="8"/>
  <c r="CI603" i="8"/>
  <c r="CH603" i="8"/>
  <c r="CI591" i="8"/>
  <c r="CH591" i="8"/>
  <c r="CI354" i="8"/>
  <c r="CH430" i="8"/>
  <c r="CI430" i="8"/>
  <c r="CI551" i="8"/>
  <c r="CH551" i="8"/>
  <c r="CI556" i="8"/>
  <c r="CH556" i="8"/>
  <c r="CI444" i="8"/>
  <c r="CH444" i="8"/>
  <c r="CI705" i="8"/>
  <c r="CH705" i="8"/>
  <c r="CI713" i="8"/>
  <c r="CH713" i="8"/>
  <c r="CI547" i="8"/>
  <c r="CH547" i="8"/>
  <c r="CI568" i="8"/>
  <c r="CH568" i="8"/>
  <c r="CI348" i="8"/>
  <c r="CH348" i="8"/>
  <c r="CQ230" i="8"/>
  <c r="CR230" i="8" s="1"/>
  <c r="CQ26" i="8"/>
  <c r="CR26" i="8" s="1"/>
  <c r="CQ422" i="8"/>
  <c r="CR422" i="8" s="1"/>
  <c r="CQ444" i="8"/>
  <c r="CR444" i="8" s="1"/>
  <c r="CQ713" i="8"/>
  <c r="CR713" i="8" s="1"/>
  <c r="CQ308" i="8"/>
  <c r="CR308" i="8" s="1"/>
  <c r="CQ611" i="8"/>
  <c r="CR611" i="8" s="1"/>
  <c r="DA390" i="8"/>
  <c r="CZ390" i="8"/>
  <c r="CQ11" i="8"/>
  <c r="CR11" i="8" s="1"/>
  <c r="CQ19" i="8"/>
  <c r="CR19" i="8" s="1"/>
  <c r="CQ27" i="8"/>
  <c r="CR27" i="8" s="1"/>
  <c r="CQ56" i="8"/>
  <c r="CR56" i="8" s="1"/>
  <c r="CQ64" i="8"/>
  <c r="CR64" i="8" s="1"/>
  <c r="CQ72" i="8"/>
  <c r="CR72" i="8" s="1"/>
  <c r="CQ80" i="8"/>
  <c r="CR80" i="8" s="1"/>
  <c r="CQ88" i="8"/>
  <c r="CR88" i="8" s="1"/>
  <c r="CQ96" i="8"/>
  <c r="CR96" i="8" s="1"/>
  <c r="CQ104" i="8"/>
  <c r="CR104" i="8" s="1"/>
  <c r="CQ112" i="8"/>
  <c r="CR112" i="8" s="1"/>
  <c r="CQ120" i="8"/>
  <c r="CR120" i="8" s="1"/>
  <c r="CQ128" i="8"/>
  <c r="CR128" i="8" s="1"/>
  <c r="CQ136" i="8"/>
  <c r="CR136" i="8" s="1"/>
  <c r="CQ144" i="8"/>
  <c r="CR144" i="8" s="1"/>
  <c r="CQ152" i="8"/>
  <c r="CR152" i="8" s="1"/>
  <c r="CQ160" i="8"/>
  <c r="CR160" i="8" s="1"/>
  <c r="CQ177" i="8"/>
  <c r="CR177" i="8" s="1"/>
  <c r="CQ212" i="8"/>
  <c r="CR212" i="8" s="1"/>
  <c r="CQ219" i="8"/>
  <c r="CR219" i="8" s="1"/>
  <c r="CQ227" i="8"/>
  <c r="CR227" i="8" s="1"/>
  <c r="CQ266" i="8"/>
  <c r="CR266" i="8" s="1"/>
  <c r="CQ298" i="8"/>
  <c r="CR298" i="8" s="1"/>
  <c r="CQ415" i="8"/>
  <c r="CR415" i="8" s="1"/>
  <c r="CQ423" i="8"/>
  <c r="CR423" i="8" s="1"/>
  <c r="CQ431" i="8"/>
  <c r="CR431" i="8" s="1"/>
  <c r="CQ552" i="8"/>
  <c r="CR552" i="8" s="1"/>
  <c r="CQ557" i="8"/>
  <c r="CR557" i="8" s="1"/>
  <c r="CQ562" i="8"/>
  <c r="CR562" i="8" s="1"/>
  <c r="CQ628" i="8"/>
  <c r="CR628" i="8" s="1"/>
  <c r="CQ698" i="8"/>
  <c r="CR698" i="8" s="1"/>
  <c r="CQ723" i="8"/>
  <c r="CR723" i="8" s="1"/>
  <c r="CQ250" i="8"/>
  <c r="CR250" i="8" s="1"/>
  <c r="CQ283" i="8"/>
  <c r="CR283" i="8" s="1"/>
  <c r="CQ312" i="8"/>
  <c r="CR312" i="8" s="1"/>
  <c r="CQ355" i="8"/>
  <c r="CR355" i="8" s="1"/>
  <c r="CQ603" i="8"/>
  <c r="CR603" i="8" s="1"/>
  <c r="CQ684" i="8"/>
  <c r="CR684" i="8" s="1"/>
  <c r="DA246" i="8"/>
  <c r="CZ246" i="8"/>
  <c r="CZ414" i="8"/>
  <c r="DA414" i="8"/>
  <c r="CQ18" i="8"/>
  <c r="CR18" i="8" s="1"/>
  <c r="CQ705" i="8"/>
  <c r="CR705" i="8" s="1"/>
  <c r="CQ246" i="8"/>
  <c r="CR246" i="8" s="1"/>
  <c r="CQ352" i="8"/>
  <c r="CR352" i="8" s="1"/>
  <c r="CQ726" i="8"/>
  <c r="CR726" i="8" s="1"/>
  <c r="CQ48" i="8"/>
  <c r="CR48" i="8" s="1"/>
  <c r="CQ57" i="8"/>
  <c r="CR57" i="8" s="1"/>
  <c r="CQ65" i="8"/>
  <c r="CR65" i="8" s="1"/>
  <c r="CQ73" i="8"/>
  <c r="CR73" i="8" s="1"/>
  <c r="CQ81" i="8"/>
  <c r="CR81" i="8" s="1"/>
  <c r="CQ89" i="8"/>
  <c r="CR89" i="8" s="1"/>
  <c r="CQ97" i="8"/>
  <c r="CR97" i="8" s="1"/>
  <c r="CQ105" i="8"/>
  <c r="CR105" i="8" s="1"/>
  <c r="CQ113" i="8"/>
  <c r="CR113" i="8" s="1"/>
  <c r="CQ121" i="8"/>
  <c r="CR121" i="8" s="1"/>
  <c r="CQ129" i="8"/>
  <c r="CR129" i="8" s="1"/>
  <c r="CQ137" i="8"/>
  <c r="CR137" i="8" s="1"/>
  <c r="CQ145" i="8"/>
  <c r="CR145" i="8" s="1"/>
  <c r="CQ153" i="8"/>
  <c r="CR153" i="8" s="1"/>
  <c r="CQ161" i="8"/>
  <c r="CR161" i="8" s="1"/>
  <c r="CQ201" i="8"/>
  <c r="CR201" i="8" s="1"/>
  <c r="CQ213" i="8"/>
  <c r="CR213" i="8" s="1"/>
  <c r="CQ220" i="8"/>
  <c r="CR220" i="8" s="1"/>
  <c r="CQ228" i="8"/>
  <c r="CR228" i="8" s="1"/>
  <c r="CQ257" i="8"/>
  <c r="CR257" i="8" s="1"/>
  <c r="CQ558" i="8"/>
  <c r="CR558" i="8" s="1"/>
  <c r="CQ689" i="8"/>
  <c r="CR689" i="8" s="1"/>
  <c r="CQ699" i="8"/>
  <c r="CR699" i="8" s="1"/>
  <c r="CQ707" i="8"/>
  <c r="CR707" i="8" s="1"/>
  <c r="CQ724" i="8"/>
  <c r="CR724" i="8" s="1"/>
  <c r="CQ167" i="8"/>
  <c r="CR167" i="8" s="1"/>
  <c r="CQ192" i="8"/>
  <c r="CR192" i="8" s="1"/>
  <c r="CQ357" i="8"/>
  <c r="CR357" i="8" s="1"/>
  <c r="CQ568" i="8"/>
  <c r="CR568" i="8" s="1"/>
  <c r="CQ688" i="8"/>
  <c r="CR688" i="8" s="1"/>
  <c r="CZ251" i="8"/>
  <c r="DA251" i="8"/>
  <c r="CZ725" i="8"/>
  <c r="DA725" i="8"/>
  <c r="CQ44" i="8"/>
  <c r="CR44" i="8" s="1"/>
  <c r="CQ430" i="8"/>
  <c r="CR430" i="8" s="1"/>
  <c r="CQ697" i="8"/>
  <c r="CR697" i="8" s="1"/>
  <c r="CQ38" i="8"/>
  <c r="CR38" i="8" s="1"/>
  <c r="CQ49" i="8"/>
  <c r="CR49" i="8" s="1"/>
  <c r="CQ203" i="8"/>
  <c r="CR203" i="8" s="1"/>
  <c r="CQ241" i="8"/>
  <c r="CR241" i="8" s="1"/>
  <c r="CQ258" i="8"/>
  <c r="CR258" i="8" s="1"/>
  <c r="CQ287" i="8"/>
  <c r="CR287" i="8" s="1"/>
  <c r="CQ604" i="8"/>
  <c r="CR604" i="8" s="1"/>
  <c r="CQ606" i="8"/>
  <c r="CR606" i="8" s="1"/>
  <c r="CQ692" i="8"/>
  <c r="CR692" i="8" s="1"/>
  <c r="CQ700" i="8"/>
  <c r="CR700" i="8" s="1"/>
  <c r="CQ708" i="8"/>
  <c r="CR708" i="8" s="1"/>
  <c r="CQ169" i="8"/>
  <c r="CR169" i="8" s="1"/>
  <c r="CQ290" i="8"/>
  <c r="CR290" i="8" s="1"/>
  <c r="CQ608" i="8"/>
  <c r="CR608" i="8" s="1"/>
  <c r="CQ690" i="8"/>
  <c r="CR690" i="8" s="1"/>
  <c r="CZ256" i="8"/>
  <c r="DA256" i="8"/>
  <c r="DA726" i="8"/>
  <c r="CZ726" i="8"/>
  <c r="CQ254" i="8"/>
  <c r="CR254" i="8" s="1"/>
  <c r="CQ6" i="8"/>
  <c r="CR6" i="8" s="1"/>
  <c r="CQ14" i="8"/>
  <c r="CR14" i="8" s="1"/>
  <c r="CQ30" i="8"/>
  <c r="CR30" i="8" s="1"/>
  <c r="CQ40" i="8"/>
  <c r="CR40" i="8" s="1"/>
  <c r="CQ418" i="8"/>
  <c r="CR418" i="8" s="1"/>
  <c r="CQ426" i="8"/>
  <c r="CR426" i="8" s="1"/>
  <c r="CQ605" i="8"/>
  <c r="CR605" i="8" s="1"/>
  <c r="CQ528" i="8"/>
  <c r="CR528" i="8" s="1"/>
  <c r="CQ534" i="8"/>
  <c r="CR534" i="8" s="1"/>
  <c r="CQ623" i="8"/>
  <c r="CR623" i="8" s="1"/>
  <c r="CQ693" i="8"/>
  <c r="CR693" i="8" s="1"/>
  <c r="CQ701" i="8"/>
  <c r="CR701" i="8" s="1"/>
  <c r="CQ709" i="8"/>
  <c r="CR709" i="8" s="1"/>
  <c r="CQ263" i="8"/>
  <c r="CR263" i="8" s="1"/>
  <c r="CQ319" i="8"/>
  <c r="CR319" i="8" s="1"/>
  <c r="CQ555" i="8"/>
  <c r="CR555" i="8" s="1"/>
  <c r="CQ621" i="8"/>
  <c r="CR621" i="8" s="1"/>
  <c r="CQ691" i="8"/>
  <c r="CR691" i="8" s="1"/>
  <c r="DA267" i="8"/>
  <c r="CZ267" i="8"/>
  <c r="CQ10" i="8"/>
  <c r="CR10" i="8" s="1"/>
  <c r="CQ616" i="8"/>
  <c r="CR616" i="8" s="1"/>
  <c r="CQ274" i="8"/>
  <c r="CR274" i="8" s="1"/>
  <c r="CQ602" i="8"/>
  <c r="CR602" i="8" s="1"/>
  <c r="CQ677" i="8"/>
  <c r="CR677" i="8" s="1"/>
  <c r="CQ7" i="8"/>
  <c r="CR7" i="8" s="1"/>
  <c r="CQ15" i="8"/>
  <c r="CR15" i="8" s="1"/>
  <c r="CQ23" i="8"/>
  <c r="CR23" i="8" s="1"/>
  <c r="CQ31" i="8"/>
  <c r="CR31" i="8" s="1"/>
  <c r="CQ52" i="8"/>
  <c r="CR52" i="8" s="1"/>
  <c r="CQ60" i="8"/>
  <c r="CR60" i="8" s="1"/>
  <c r="CQ68" i="8"/>
  <c r="CR68" i="8" s="1"/>
  <c r="CQ76" i="8"/>
  <c r="CR76" i="8" s="1"/>
  <c r="CQ84" i="8"/>
  <c r="CR84" i="8" s="1"/>
  <c r="CQ92" i="8"/>
  <c r="CR92" i="8" s="1"/>
  <c r="CQ100" i="8"/>
  <c r="CR100" i="8" s="1"/>
  <c r="CQ108" i="8"/>
  <c r="CR108" i="8" s="1"/>
  <c r="CQ116" i="8"/>
  <c r="CR116" i="8" s="1"/>
  <c r="CQ124" i="8"/>
  <c r="CR124" i="8" s="1"/>
  <c r="CQ132" i="8"/>
  <c r="CR132" i="8" s="1"/>
  <c r="CQ140" i="8"/>
  <c r="CR140" i="8" s="1"/>
  <c r="CQ148" i="8"/>
  <c r="CR148" i="8" s="1"/>
  <c r="CQ156" i="8"/>
  <c r="CR156" i="8" s="1"/>
  <c r="CQ173" i="8"/>
  <c r="CR173" i="8" s="1"/>
  <c r="CQ215" i="8"/>
  <c r="CR215" i="8" s="1"/>
  <c r="CQ223" i="8"/>
  <c r="CR223" i="8" s="1"/>
  <c r="CQ231" i="8"/>
  <c r="CR231" i="8" s="1"/>
  <c r="CQ294" i="8"/>
  <c r="CR294" i="8" s="1"/>
  <c r="CQ313" i="8"/>
  <c r="CR313" i="8" s="1"/>
  <c r="CQ427" i="8"/>
  <c r="CR427" i="8" s="1"/>
  <c r="CQ543" i="8"/>
  <c r="CR543" i="8" s="1"/>
  <c r="CQ694" i="8"/>
  <c r="CR694" i="8" s="1"/>
  <c r="CQ702" i="8"/>
  <c r="CR702" i="8" s="1"/>
  <c r="CQ710" i="8"/>
  <c r="CR710" i="8" s="1"/>
  <c r="CQ236" i="8"/>
  <c r="CR236" i="8" s="1"/>
  <c r="CQ267" i="8"/>
  <c r="CR267" i="8" s="1"/>
  <c r="CQ300" i="8"/>
  <c r="CR300" i="8" s="1"/>
  <c r="CQ414" i="8"/>
  <c r="CR414" i="8" s="1"/>
  <c r="CQ599" i="8"/>
  <c r="CR599" i="8" s="1"/>
  <c r="CQ622" i="8"/>
  <c r="CR622" i="8" s="1"/>
  <c r="CQ718" i="8"/>
  <c r="CR718" i="8" s="1"/>
  <c r="CZ301" i="8"/>
  <c r="DA301" i="8"/>
  <c r="CQ53" i="8"/>
  <c r="CR53" i="8" s="1"/>
  <c r="CQ61" i="8"/>
  <c r="CR61" i="8" s="1"/>
  <c r="CQ69" i="8"/>
  <c r="CR69" i="8" s="1"/>
  <c r="CQ77" i="8"/>
  <c r="CR77" i="8" s="1"/>
  <c r="CQ85" i="8"/>
  <c r="CR85" i="8" s="1"/>
  <c r="CQ93" i="8"/>
  <c r="CR93" i="8" s="1"/>
  <c r="CQ101" i="8"/>
  <c r="CR101" i="8" s="1"/>
  <c r="CQ109" i="8"/>
  <c r="CR109" i="8" s="1"/>
  <c r="CQ117" i="8"/>
  <c r="CR117" i="8" s="1"/>
  <c r="CQ125" i="8"/>
  <c r="CR125" i="8" s="1"/>
  <c r="CQ133" i="8"/>
  <c r="CR133" i="8" s="1"/>
  <c r="CQ141" i="8"/>
  <c r="CR141" i="8" s="1"/>
  <c r="CQ149" i="8"/>
  <c r="CR149" i="8" s="1"/>
  <c r="CQ157" i="8"/>
  <c r="CR157" i="8" s="1"/>
  <c r="CQ174" i="8"/>
  <c r="CR174" i="8" s="1"/>
  <c r="CQ197" i="8"/>
  <c r="CR197" i="8" s="1"/>
  <c r="CQ206" i="8"/>
  <c r="CR206" i="8" s="1"/>
  <c r="CQ216" i="8"/>
  <c r="CR216" i="8" s="1"/>
  <c r="CQ224" i="8"/>
  <c r="CR224" i="8" s="1"/>
  <c r="CQ232" i="8"/>
  <c r="CR232" i="8" s="1"/>
  <c r="CQ261" i="8"/>
  <c r="CR261" i="8" s="1"/>
  <c r="CQ295" i="8"/>
  <c r="CR295" i="8" s="1"/>
  <c r="CQ529" i="8"/>
  <c r="CR529" i="8" s="1"/>
  <c r="CQ612" i="8"/>
  <c r="CR612" i="8" s="1"/>
  <c r="CQ587" i="8"/>
  <c r="CR587" i="8" s="1"/>
  <c r="CQ695" i="8"/>
  <c r="CR695" i="8" s="1"/>
  <c r="CQ703" i="8"/>
  <c r="CR703" i="8" s="1"/>
  <c r="CQ711" i="8"/>
  <c r="CR711" i="8" s="1"/>
  <c r="CQ34" i="8"/>
  <c r="CR34" i="8" s="1"/>
  <c r="CQ238" i="8"/>
  <c r="CR238" i="8" s="1"/>
  <c r="CQ610" i="8"/>
  <c r="CR610" i="8" s="1"/>
  <c r="CQ544" i="8"/>
  <c r="CR544" i="8" s="1"/>
  <c r="CQ722" i="8"/>
  <c r="CR722" i="8" s="1"/>
  <c r="CZ355" i="8"/>
  <c r="CQ35" i="8"/>
  <c r="CR35" i="8" s="1"/>
  <c r="CQ551" i="8"/>
  <c r="CR551" i="8" s="1"/>
  <c r="CQ43" i="8"/>
  <c r="CR43" i="8" s="1"/>
  <c r="CQ198" i="8"/>
  <c r="CR198" i="8" s="1"/>
  <c r="CQ207" i="8"/>
  <c r="CR207" i="8" s="1"/>
  <c r="CQ253" i="8"/>
  <c r="CR253" i="8" s="1"/>
  <c r="CQ550" i="8"/>
  <c r="CR550" i="8" s="1"/>
  <c r="CQ530" i="8"/>
  <c r="CR530" i="8" s="1"/>
  <c r="CQ589" i="8"/>
  <c r="CR589" i="8" s="1"/>
  <c r="CQ696" i="8"/>
  <c r="CR696" i="8" s="1"/>
  <c r="CQ704" i="8"/>
  <c r="CR704" i="8" s="1"/>
  <c r="CQ712" i="8"/>
  <c r="CR712" i="8" s="1"/>
  <c r="CQ185" i="8"/>
  <c r="CR185" i="8" s="1"/>
  <c r="CQ243" i="8"/>
  <c r="CR243" i="8" s="1"/>
  <c r="CQ304" i="8"/>
  <c r="CR304" i="8" s="1"/>
  <c r="CQ627" i="8"/>
  <c r="CR627" i="8" s="1"/>
  <c r="CZ357" i="8"/>
  <c r="DA357" i="8"/>
  <c r="CH48" i="8"/>
  <c r="CI48" i="8"/>
  <c r="CH113" i="8"/>
  <c r="CI113" i="8"/>
  <c r="CH201" i="8"/>
  <c r="CI201" i="8"/>
  <c r="CH17" i="8"/>
  <c r="CI17" i="8"/>
  <c r="CH33" i="8"/>
  <c r="CI33" i="8"/>
  <c r="CH54" i="8"/>
  <c r="CI54" i="8"/>
  <c r="CH78" i="8"/>
  <c r="CI78" i="8"/>
  <c r="CH94" i="8"/>
  <c r="CI94" i="8"/>
  <c r="CH110" i="8"/>
  <c r="CI110" i="8"/>
  <c r="CH126" i="8"/>
  <c r="CI126" i="8"/>
  <c r="CI150" i="8"/>
  <c r="CH150" i="8"/>
  <c r="CH198" i="8"/>
  <c r="CI198" i="8"/>
  <c r="CH217" i="8"/>
  <c r="CI217" i="8"/>
  <c r="CH233" i="8"/>
  <c r="CI233" i="8"/>
  <c r="CH696" i="8"/>
  <c r="CI696" i="8"/>
  <c r="CH11" i="8"/>
  <c r="CI11" i="8"/>
  <c r="CH19" i="8"/>
  <c r="CI19" i="8"/>
  <c r="CH27" i="8"/>
  <c r="CI27" i="8"/>
  <c r="CH36" i="8"/>
  <c r="CI36" i="8"/>
  <c r="CH45" i="8"/>
  <c r="CI45" i="8"/>
  <c r="CH56" i="8"/>
  <c r="CI56" i="8"/>
  <c r="CH64" i="8"/>
  <c r="CI64" i="8"/>
  <c r="CH72" i="8"/>
  <c r="CI72" i="8"/>
  <c r="CH80" i="8"/>
  <c r="CI80" i="8"/>
  <c r="CH88" i="8"/>
  <c r="CI88" i="8"/>
  <c r="CI96" i="8"/>
  <c r="CH96" i="8"/>
  <c r="CH104" i="8"/>
  <c r="CI104" i="8"/>
  <c r="CH112" i="8"/>
  <c r="CI112" i="8"/>
  <c r="CH120" i="8"/>
  <c r="CI120" i="8"/>
  <c r="CH128" i="8"/>
  <c r="CI128" i="8"/>
  <c r="CH136" i="8"/>
  <c r="CI136" i="8"/>
  <c r="CH144" i="8"/>
  <c r="CI144" i="8"/>
  <c r="CH152" i="8"/>
  <c r="CI152" i="8"/>
  <c r="CH160" i="8"/>
  <c r="CI160" i="8"/>
  <c r="CH177" i="8"/>
  <c r="CI177" i="8"/>
  <c r="CI200" i="8"/>
  <c r="CH200" i="8"/>
  <c r="CH212" i="8"/>
  <c r="CI212" i="8"/>
  <c r="CH219" i="8"/>
  <c r="CI219" i="8"/>
  <c r="CH227" i="8"/>
  <c r="CI227" i="8"/>
  <c r="CH239" i="8"/>
  <c r="CI239" i="8"/>
  <c r="CH255" i="8"/>
  <c r="CI255" i="8"/>
  <c r="CH298" i="8"/>
  <c r="CI298" i="8"/>
  <c r="CH628" i="8"/>
  <c r="CI628" i="8"/>
  <c r="CH698" i="8"/>
  <c r="CI698" i="8"/>
  <c r="CH723" i="8"/>
  <c r="CI723" i="8"/>
  <c r="CH169" i="8"/>
  <c r="CI169" i="8"/>
  <c r="CH194" i="8"/>
  <c r="CI194" i="8"/>
  <c r="CH256" i="8"/>
  <c r="CI256" i="8"/>
  <c r="CH316" i="8"/>
  <c r="CI316" i="8"/>
  <c r="CH608" i="8"/>
  <c r="CI608" i="8"/>
  <c r="CH618" i="8"/>
  <c r="CI618" i="8"/>
  <c r="CH690" i="8"/>
  <c r="CI690" i="8"/>
  <c r="CH20" i="8"/>
  <c r="CI20" i="8"/>
  <c r="CH65" i="8"/>
  <c r="CI65" i="8"/>
  <c r="CH105" i="8"/>
  <c r="CI105" i="8"/>
  <c r="CH153" i="8"/>
  <c r="CI153" i="8"/>
  <c r="CH228" i="8"/>
  <c r="CI228" i="8"/>
  <c r="CH689" i="8"/>
  <c r="CI689" i="8"/>
  <c r="CH263" i="8"/>
  <c r="CI263" i="8"/>
  <c r="CH691" i="8"/>
  <c r="CI691" i="8"/>
  <c r="CI21" i="8"/>
  <c r="CH21" i="8"/>
  <c r="CH58" i="8"/>
  <c r="CI58" i="8"/>
  <c r="CH98" i="8"/>
  <c r="CI98" i="8"/>
  <c r="CH130" i="8"/>
  <c r="CI130" i="8"/>
  <c r="CH162" i="8"/>
  <c r="CI162" i="8"/>
  <c r="CH258" i="8"/>
  <c r="CI258" i="8"/>
  <c r="CI417" i="8"/>
  <c r="CH417" i="8"/>
  <c r="CH692" i="8"/>
  <c r="CI692" i="8"/>
  <c r="CH181" i="8"/>
  <c r="CI181" i="8"/>
  <c r="CH236" i="8"/>
  <c r="CI236" i="8"/>
  <c r="CH267" i="8"/>
  <c r="CH300" i="8"/>
  <c r="CI300" i="8"/>
  <c r="CH336" i="8"/>
  <c r="CI336" i="8"/>
  <c r="CH622" i="8"/>
  <c r="CI622" i="8"/>
  <c r="CH718" i="8"/>
  <c r="CI718" i="8"/>
  <c r="CH28" i="8"/>
  <c r="CI28" i="8"/>
  <c r="CH57" i="8"/>
  <c r="CI57" i="8"/>
  <c r="CH97" i="8"/>
  <c r="CI97" i="8"/>
  <c r="CH137" i="8"/>
  <c r="CI137" i="8"/>
  <c r="CH178" i="8"/>
  <c r="CI178" i="8"/>
  <c r="CH240" i="8"/>
  <c r="CI240" i="8"/>
  <c r="CH699" i="8"/>
  <c r="CI699" i="8"/>
  <c r="CH210" i="8"/>
  <c r="CI210" i="8"/>
  <c r="CH13" i="8"/>
  <c r="CI13" i="8"/>
  <c r="CH49" i="8"/>
  <c r="CI49" i="8"/>
  <c r="CH66" i="8"/>
  <c r="CI66" i="8"/>
  <c r="CH90" i="8"/>
  <c r="CI90" i="8"/>
  <c r="CH106" i="8"/>
  <c r="CI106" i="8"/>
  <c r="CH122" i="8"/>
  <c r="CI122" i="8"/>
  <c r="CH138" i="8"/>
  <c r="CI138" i="8"/>
  <c r="CH154" i="8"/>
  <c r="CI154" i="8"/>
  <c r="CH203" i="8"/>
  <c r="CI203" i="8"/>
  <c r="CH221" i="8"/>
  <c r="CI221" i="8"/>
  <c r="CH241" i="8"/>
  <c r="CI241" i="8"/>
  <c r="CH309" i="8"/>
  <c r="CI309" i="8"/>
  <c r="CH604" i="8"/>
  <c r="CI604" i="8"/>
  <c r="CH606" i="8"/>
  <c r="CI606" i="8"/>
  <c r="CH708" i="8"/>
  <c r="CI708" i="8"/>
  <c r="CH6" i="8"/>
  <c r="CI6" i="8"/>
  <c r="CH14" i="8"/>
  <c r="CI14" i="8"/>
  <c r="CH22" i="8"/>
  <c r="CI22" i="8"/>
  <c r="CH30" i="8"/>
  <c r="CI30" i="8"/>
  <c r="CH40" i="8"/>
  <c r="CI40" i="8"/>
  <c r="CH51" i="8"/>
  <c r="CI51" i="8"/>
  <c r="CH59" i="8"/>
  <c r="CI59" i="8"/>
  <c r="CH67" i="8"/>
  <c r="CI67" i="8"/>
  <c r="CH75" i="8"/>
  <c r="CI75" i="8"/>
  <c r="CI83" i="8"/>
  <c r="CH83" i="8"/>
  <c r="CH91" i="8"/>
  <c r="CI91" i="8"/>
  <c r="CH99" i="8"/>
  <c r="CI99" i="8"/>
  <c r="CH107" i="8"/>
  <c r="CI107" i="8"/>
  <c r="CH115" i="8"/>
  <c r="CI115" i="8"/>
  <c r="CH123" i="8"/>
  <c r="CI123" i="8"/>
  <c r="CH131" i="8"/>
  <c r="CI131" i="8"/>
  <c r="CH139" i="8"/>
  <c r="CI139" i="8"/>
  <c r="CH147" i="8"/>
  <c r="CI147" i="8"/>
  <c r="CH155" i="8"/>
  <c r="CI155" i="8"/>
  <c r="CH172" i="8"/>
  <c r="CI172" i="8"/>
  <c r="CH195" i="8"/>
  <c r="CI195" i="8"/>
  <c r="CH214" i="8"/>
  <c r="CI214" i="8"/>
  <c r="CH222" i="8"/>
  <c r="CI222" i="8"/>
  <c r="CH230" i="8"/>
  <c r="CI230" i="8"/>
  <c r="CH244" i="8"/>
  <c r="CI244" i="8"/>
  <c r="CH259" i="8"/>
  <c r="CI259" i="8"/>
  <c r="CH293" i="8"/>
  <c r="CI293" i="8"/>
  <c r="CI310" i="8"/>
  <c r="CH310" i="8"/>
  <c r="CH418" i="8"/>
  <c r="CI418" i="8"/>
  <c r="CH426" i="8"/>
  <c r="CI426" i="8"/>
  <c r="CH605" i="8"/>
  <c r="CI605" i="8"/>
  <c r="CH623" i="8"/>
  <c r="CI623" i="8"/>
  <c r="CH693" i="8"/>
  <c r="CI693" i="8"/>
  <c r="CH701" i="8"/>
  <c r="CI701" i="8"/>
  <c r="CH34" i="8"/>
  <c r="CI34" i="8"/>
  <c r="CH183" i="8"/>
  <c r="CI183" i="8"/>
  <c r="CH238" i="8"/>
  <c r="CI238" i="8"/>
  <c r="CH270" i="8"/>
  <c r="CI270" i="8"/>
  <c r="CH337" i="8"/>
  <c r="CI337" i="8"/>
  <c r="CH600" i="8"/>
  <c r="CI600" i="8"/>
  <c r="CH610" i="8"/>
  <c r="CI610" i="8"/>
  <c r="CH722" i="8"/>
  <c r="CI722" i="8"/>
  <c r="CH81" i="8"/>
  <c r="CI81" i="8"/>
  <c r="CH145" i="8"/>
  <c r="CI145" i="8"/>
  <c r="CH257" i="8"/>
  <c r="CI257" i="8"/>
  <c r="CH292" i="8"/>
  <c r="CI292" i="8"/>
  <c r="CH29" i="8"/>
  <c r="CI29" i="8"/>
  <c r="CH82" i="8"/>
  <c r="CI82" i="8"/>
  <c r="CH114" i="8"/>
  <c r="CI114" i="8"/>
  <c r="CH146" i="8"/>
  <c r="CI146" i="8"/>
  <c r="CH179" i="8"/>
  <c r="CI179" i="8"/>
  <c r="CH229" i="8"/>
  <c r="CI229" i="8"/>
  <c r="CH287" i="8"/>
  <c r="CI287" i="8"/>
  <c r="CH700" i="8"/>
  <c r="CI700" i="8"/>
  <c r="CI7" i="8"/>
  <c r="CH23" i="8"/>
  <c r="CI23" i="8"/>
  <c r="CH31" i="8"/>
  <c r="CI31" i="8"/>
  <c r="CH41" i="8"/>
  <c r="CI41" i="8"/>
  <c r="CH52" i="8"/>
  <c r="CI52" i="8"/>
  <c r="CH60" i="8"/>
  <c r="CI60" i="8"/>
  <c r="CH68" i="8"/>
  <c r="CI68" i="8"/>
  <c r="CH76" i="8"/>
  <c r="CI76" i="8"/>
  <c r="CH84" i="8"/>
  <c r="CI84" i="8"/>
  <c r="CH92" i="8"/>
  <c r="CI92" i="8"/>
  <c r="CH100" i="8"/>
  <c r="CI100" i="8"/>
  <c r="CH108" i="8"/>
  <c r="CI108" i="8"/>
  <c r="CH116" i="8"/>
  <c r="CI116" i="8"/>
  <c r="CH124" i="8"/>
  <c r="CI124" i="8"/>
  <c r="CH132" i="8"/>
  <c r="CI132" i="8"/>
  <c r="CH140" i="8"/>
  <c r="CI140" i="8"/>
  <c r="CH148" i="8"/>
  <c r="CI148" i="8"/>
  <c r="CH156" i="8"/>
  <c r="CI156" i="8"/>
  <c r="CH173" i="8"/>
  <c r="CI173" i="8"/>
  <c r="CH196" i="8"/>
  <c r="CI196" i="8"/>
  <c r="CH205" i="8"/>
  <c r="CI205" i="8"/>
  <c r="CH215" i="8"/>
  <c r="CI215" i="8"/>
  <c r="CH223" i="8"/>
  <c r="CI223" i="8"/>
  <c r="CI231" i="8"/>
  <c r="CH231" i="8"/>
  <c r="CH245" i="8"/>
  <c r="CI245" i="8"/>
  <c r="CH260" i="8"/>
  <c r="CI260" i="8"/>
  <c r="CH294" i="8"/>
  <c r="CI294" i="8"/>
  <c r="CH313" i="8"/>
  <c r="CI313" i="8"/>
  <c r="CH609" i="8"/>
  <c r="CI609" i="8"/>
  <c r="CH694" i="8"/>
  <c r="CI694" i="8"/>
  <c r="CH702" i="8"/>
  <c r="CI702" i="8"/>
  <c r="CH47" i="8"/>
  <c r="CI47" i="8"/>
  <c r="CH185" i="8"/>
  <c r="CI185" i="8"/>
  <c r="CH243" i="8"/>
  <c r="CI243" i="8"/>
  <c r="CH272" i="8"/>
  <c r="CI272" i="8"/>
  <c r="CH304" i="8"/>
  <c r="CI304" i="8"/>
  <c r="CH601" i="8"/>
  <c r="CI601" i="8"/>
  <c r="CI627" i="8"/>
  <c r="CH627" i="8"/>
  <c r="CC4" i="8"/>
  <c r="CH73" i="8"/>
  <c r="CI73" i="8"/>
  <c r="CH121" i="8"/>
  <c r="CI121" i="8"/>
  <c r="CH161" i="8"/>
  <c r="CI161" i="8"/>
  <c r="CH220" i="8"/>
  <c r="CI220" i="8"/>
  <c r="CH286" i="8"/>
  <c r="CI286" i="8"/>
  <c r="CH707" i="8"/>
  <c r="CI707" i="8"/>
  <c r="CI171" i="8"/>
  <c r="CH171" i="8"/>
  <c r="CH319" i="8"/>
  <c r="CI319" i="8"/>
  <c r="CH621" i="8"/>
  <c r="CI621" i="8"/>
  <c r="CH5" i="8"/>
  <c r="CI5" i="8"/>
  <c r="CH38" i="8"/>
  <c r="CI38" i="8"/>
  <c r="CH74" i="8"/>
  <c r="CI74" i="8"/>
  <c r="CH8" i="8"/>
  <c r="CI8" i="8"/>
  <c r="CH16" i="8"/>
  <c r="CI16" i="8"/>
  <c r="CH24" i="8"/>
  <c r="CI24" i="8"/>
  <c r="CH32" i="8"/>
  <c r="CI32" i="8"/>
  <c r="CI42" i="8"/>
  <c r="CH42" i="8"/>
  <c r="CH53" i="8"/>
  <c r="CI53" i="8"/>
  <c r="CH61" i="8"/>
  <c r="CI61" i="8"/>
  <c r="CH69" i="8"/>
  <c r="CI69" i="8"/>
  <c r="CH77" i="8"/>
  <c r="CI77" i="8"/>
  <c r="CH85" i="8"/>
  <c r="CI85" i="8"/>
  <c r="CH93" i="8"/>
  <c r="CI93" i="8"/>
  <c r="CH101" i="8"/>
  <c r="CI101" i="8"/>
  <c r="CH109" i="8"/>
  <c r="CI109" i="8"/>
  <c r="CH117" i="8"/>
  <c r="CI117" i="8"/>
  <c r="CH125" i="8"/>
  <c r="CI125" i="8"/>
  <c r="CH133" i="8"/>
  <c r="CI133" i="8"/>
  <c r="CH141" i="8"/>
  <c r="CI141" i="8"/>
  <c r="CH149" i="8"/>
  <c r="CI149" i="8"/>
  <c r="CH157" i="8"/>
  <c r="CI157" i="8"/>
  <c r="CH174" i="8"/>
  <c r="CI174" i="8"/>
  <c r="CH197" i="8"/>
  <c r="CI197" i="8"/>
  <c r="CH206" i="8"/>
  <c r="CI206" i="8"/>
  <c r="CH216" i="8"/>
  <c r="CI216" i="8"/>
  <c r="CH224" i="8"/>
  <c r="CI224" i="8"/>
  <c r="CH232" i="8"/>
  <c r="CI232" i="8"/>
  <c r="CH252" i="8"/>
  <c r="CI252" i="8"/>
  <c r="CH261" i="8"/>
  <c r="CI261" i="8"/>
  <c r="CH295" i="8"/>
  <c r="CI295" i="8"/>
  <c r="CH612" i="8"/>
  <c r="CI612" i="8"/>
  <c r="CH695" i="8"/>
  <c r="CI695" i="8"/>
  <c r="CH50" i="8"/>
  <c r="CI50" i="8"/>
  <c r="CH187" i="8"/>
  <c r="CI187" i="8"/>
  <c r="CH246" i="8"/>
  <c r="CI246" i="8"/>
  <c r="CH274" i="8"/>
  <c r="CI274" i="8"/>
  <c r="CH308" i="8"/>
  <c r="CI308" i="8"/>
  <c r="CH352" i="8"/>
  <c r="CI352" i="8"/>
  <c r="CH602" i="8"/>
  <c r="CI602" i="8"/>
  <c r="CH611" i="8"/>
  <c r="CI611" i="8"/>
  <c r="CH677" i="8"/>
  <c r="CI677" i="8"/>
  <c r="CH165" i="8"/>
  <c r="CI165" i="8"/>
  <c r="CH190" i="8"/>
  <c r="CI190" i="8"/>
  <c r="CH250" i="8"/>
  <c r="CI250" i="8"/>
  <c r="CH283" i="8"/>
  <c r="CI283" i="8"/>
  <c r="CH312" i="8"/>
  <c r="CI312" i="8"/>
  <c r="CH684" i="8"/>
  <c r="CI684" i="8"/>
  <c r="CH12" i="8"/>
  <c r="CI12" i="8"/>
  <c r="CH37" i="8"/>
  <c r="CI37" i="8"/>
  <c r="CH89" i="8"/>
  <c r="CI89" i="8"/>
  <c r="CH129" i="8"/>
  <c r="CI129" i="8"/>
  <c r="CH213" i="8"/>
  <c r="CI213" i="8"/>
  <c r="CH9" i="8"/>
  <c r="CI9" i="8"/>
  <c r="CH25" i="8"/>
  <c r="CI25" i="8"/>
  <c r="CH43" i="8"/>
  <c r="CI43" i="8"/>
  <c r="CH62" i="8"/>
  <c r="CI62" i="8"/>
  <c r="CI70" i="8"/>
  <c r="CH70" i="8"/>
  <c r="CH86" i="8"/>
  <c r="CI86" i="8"/>
  <c r="CH102" i="8"/>
  <c r="CI102" i="8"/>
  <c r="CH118" i="8"/>
  <c r="CI118" i="8"/>
  <c r="CH134" i="8"/>
  <c r="CI134" i="8"/>
  <c r="CH142" i="8"/>
  <c r="CI142" i="8"/>
  <c r="CH158" i="8"/>
  <c r="CI158" i="8"/>
  <c r="CH175" i="8"/>
  <c r="CI175" i="8"/>
  <c r="CH207" i="8"/>
  <c r="CI207" i="8"/>
  <c r="CH225" i="8"/>
  <c r="CI225" i="8"/>
  <c r="CH253" i="8"/>
  <c r="CI253" i="8"/>
  <c r="CH296" i="8"/>
  <c r="CI296" i="8"/>
  <c r="CH429" i="8"/>
  <c r="CI429" i="8"/>
  <c r="CH704" i="8"/>
  <c r="CI704" i="8"/>
  <c r="CH10" i="8"/>
  <c r="CI10" i="8"/>
  <c r="CH18" i="8"/>
  <c r="CI18" i="8"/>
  <c r="CH26" i="8"/>
  <c r="CI26" i="8"/>
  <c r="CH35" i="8"/>
  <c r="CI35" i="8"/>
  <c r="CH44" i="8"/>
  <c r="CI44" i="8"/>
  <c r="CH55" i="8"/>
  <c r="CI55" i="8"/>
  <c r="CH63" i="8"/>
  <c r="CI63" i="8"/>
  <c r="CH71" i="8"/>
  <c r="CI71" i="8"/>
  <c r="CH79" i="8"/>
  <c r="CI79" i="8"/>
  <c r="CH87" i="8"/>
  <c r="CI87" i="8"/>
  <c r="CH95" i="8"/>
  <c r="CI95" i="8"/>
  <c r="CH103" i="8"/>
  <c r="CI103" i="8"/>
  <c r="CH111" i="8"/>
  <c r="CI111" i="8"/>
  <c r="CI119" i="8"/>
  <c r="CH119" i="8"/>
  <c r="CH127" i="8"/>
  <c r="CI127" i="8"/>
  <c r="CH135" i="8"/>
  <c r="CI135" i="8"/>
  <c r="CH143" i="8"/>
  <c r="CI143" i="8"/>
  <c r="CH151" i="8"/>
  <c r="CI151" i="8"/>
  <c r="CH159" i="8"/>
  <c r="CI159" i="8"/>
  <c r="CH176" i="8"/>
  <c r="CI176" i="8"/>
  <c r="CH199" i="8"/>
  <c r="CI199" i="8"/>
  <c r="CH211" i="8"/>
  <c r="CI211" i="8"/>
  <c r="CI218" i="8"/>
  <c r="CH218" i="8"/>
  <c r="CH226" i="8"/>
  <c r="CI226" i="8"/>
  <c r="CH234" i="8"/>
  <c r="CI234" i="8"/>
  <c r="CH254" i="8"/>
  <c r="CI254" i="8"/>
  <c r="CH297" i="8"/>
  <c r="CI297" i="8"/>
  <c r="CH422" i="8"/>
  <c r="CI422" i="8"/>
  <c r="CI616" i="8"/>
  <c r="CH616" i="8"/>
  <c r="CH697" i="8"/>
  <c r="CI697" i="8"/>
  <c r="CH167" i="8"/>
  <c r="CI167" i="8"/>
  <c r="CH192" i="8"/>
  <c r="CI192" i="8"/>
  <c r="CH251" i="8"/>
  <c r="CI251" i="8"/>
  <c r="CH284" i="8"/>
  <c r="CI284" i="8"/>
  <c r="CH315" i="8"/>
  <c r="CI315" i="8"/>
  <c r="CH688" i="8"/>
  <c r="CI688" i="8"/>
  <c r="L725" i="8"/>
  <c r="L724" i="8"/>
  <c r="L723" i="8"/>
  <c r="L722" i="8"/>
  <c r="L718" i="8"/>
  <c r="L713" i="8"/>
  <c r="L712" i="8"/>
  <c r="L711" i="8"/>
  <c r="L710" i="8"/>
  <c r="L709" i="8"/>
  <c r="L708" i="8"/>
  <c r="L707" i="8"/>
  <c r="L706" i="8"/>
  <c r="L705" i="8"/>
  <c r="L704" i="8"/>
  <c r="L703" i="8"/>
  <c r="L702" i="8"/>
  <c r="L701" i="8"/>
  <c r="L700" i="8"/>
  <c r="L699" i="8"/>
  <c r="L698" i="8"/>
  <c r="L697" i="8"/>
  <c r="L696" i="8"/>
  <c r="L695" i="8"/>
  <c r="L694" i="8"/>
  <c r="L693" i="8"/>
  <c r="L692" i="8"/>
  <c r="L691" i="8"/>
  <c r="L690" i="8"/>
  <c r="L689" i="8"/>
  <c r="L688" i="8"/>
  <c r="L684" i="8"/>
  <c r="L677" i="8"/>
  <c r="L628" i="8"/>
  <c r="L627" i="8"/>
  <c r="L444" i="8"/>
  <c r="L544" i="8"/>
  <c r="L589" i="8"/>
  <c r="L587" i="8"/>
  <c r="L543" i="8"/>
  <c r="L623" i="8"/>
  <c r="L592" i="8"/>
  <c r="L536" i="8"/>
  <c r="L622" i="8"/>
  <c r="L621" i="8"/>
  <c r="L618" i="8"/>
  <c r="L568" i="8"/>
  <c r="L562" i="8"/>
  <c r="L616" i="8"/>
  <c r="L591" i="8"/>
  <c r="L561" i="8"/>
  <c r="L612" i="8"/>
  <c r="L611" i="8"/>
  <c r="L560" i="8"/>
  <c r="L534" i="8"/>
  <c r="L610" i="8"/>
  <c r="L559" i="8"/>
  <c r="L558" i="8"/>
  <c r="L557" i="8"/>
  <c r="L599" i="8"/>
  <c r="L556" i="8"/>
  <c r="L555" i="8"/>
  <c r="L530" i="8"/>
  <c r="L529" i="8"/>
  <c r="L609" i="8"/>
  <c r="L608" i="8"/>
  <c r="L528" i="8"/>
  <c r="L606" i="8"/>
  <c r="L527" i="8"/>
  <c r="L552" i="8"/>
  <c r="L551" i="8"/>
  <c r="L550" i="8"/>
  <c r="L549" i="8"/>
  <c r="L548" i="8"/>
  <c r="L605" i="8"/>
  <c r="L604" i="8"/>
  <c r="L526" i="8"/>
  <c r="L547" i="8"/>
  <c r="L603" i="8"/>
  <c r="L602" i="8"/>
  <c r="L601" i="8"/>
  <c r="L600" i="8"/>
  <c r="L431" i="8"/>
  <c r="L430" i="8"/>
  <c r="L429" i="8"/>
  <c r="L428" i="8"/>
  <c r="L427" i="8"/>
  <c r="L426" i="8"/>
  <c r="L425" i="8"/>
  <c r="L424" i="8"/>
  <c r="L423" i="8"/>
  <c r="L422" i="8"/>
  <c r="L421" i="8"/>
  <c r="L420" i="8"/>
  <c r="L419" i="8"/>
  <c r="L418" i="8"/>
  <c r="L417" i="8"/>
  <c r="L416" i="8"/>
  <c r="L415" i="8"/>
  <c r="L414" i="8"/>
  <c r="L390" i="8"/>
  <c r="L388" i="8"/>
  <c r="L357" i="8"/>
  <c r="L355" i="8"/>
  <c r="L354" i="8"/>
  <c r="L353" i="8"/>
  <c r="L352" i="8"/>
  <c r="L348" i="8"/>
  <c r="L337" i="8"/>
  <c r="L336" i="8"/>
  <c r="L319" i="8"/>
  <c r="L316" i="8"/>
  <c r="L315" i="8"/>
  <c r="L313" i="8"/>
  <c r="L312" i="8"/>
  <c r="L310" i="8"/>
  <c r="L309" i="8"/>
  <c r="L308" i="8"/>
  <c r="L304" i="8"/>
  <c r="L302" i="8"/>
  <c r="L301" i="8"/>
  <c r="L300" i="8"/>
  <c r="L298" i="8"/>
  <c r="L297" i="8"/>
  <c r="L296" i="8"/>
  <c r="L295" i="8"/>
  <c r="L294" i="8"/>
  <c r="L293" i="8"/>
  <c r="L292" i="8"/>
  <c r="L290" i="8"/>
  <c r="L287" i="8"/>
  <c r="L286" i="8"/>
  <c r="L284" i="8"/>
  <c r="L283" i="8"/>
  <c r="L274" i="8"/>
  <c r="L272" i="8"/>
  <c r="L270" i="8"/>
  <c r="L267" i="8"/>
  <c r="L266" i="8"/>
  <c r="L265" i="8"/>
  <c r="L264" i="8"/>
  <c r="L263" i="8"/>
  <c r="L261" i="8"/>
  <c r="L260" i="8"/>
  <c r="L259" i="8"/>
  <c r="L258" i="8"/>
  <c r="L257" i="8"/>
  <c r="L256" i="8"/>
  <c r="L255" i="8"/>
  <c r="L254" i="8"/>
  <c r="L253" i="8"/>
  <c r="L252" i="8"/>
  <c r="L251" i="8"/>
  <c r="L250" i="8"/>
  <c r="L246" i="8"/>
  <c r="L245" i="8"/>
  <c r="L244" i="8"/>
  <c r="L243" i="8"/>
  <c r="L241" i="8"/>
  <c r="L240" i="8"/>
  <c r="L239" i="8"/>
  <c r="L238" i="8"/>
  <c r="L236" i="8"/>
  <c r="L234" i="8"/>
  <c r="L233" i="8"/>
  <c r="L232" i="8"/>
  <c r="L231" i="8"/>
  <c r="L230" i="8"/>
  <c r="L229" i="8"/>
  <c r="L228" i="8"/>
  <c r="L227" i="8"/>
  <c r="L226" i="8"/>
  <c r="L225" i="8"/>
  <c r="L224" i="8"/>
  <c r="L223" i="8"/>
  <c r="L222" i="8"/>
  <c r="L221" i="8"/>
  <c r="L220" i="8"/>
  <c r="L219" i="8"/>
  <c r="L218" i="8"/>
  <c r="L217" i="8"/>
  <c r="L216" i="8"/>
  <c r="L215" i="8"/>
  <c r="L214" i="8"/>
  <c r="L213" i="8"/>
  <c r="L212" i="8"/>
  <c r="L211" i="8"/>
  <c r="L210" i="8"/>
  <c r="L207" i="8"/>
  <c r="L206" i="8"/>
  <c r="L205" i="8"/>
  <c r="L203" i="8"/>
  <c r="L201" i="8"/>
  <c r="L200" i="8"/>
  <c r="L199" i="8"/>
  <c r="L198" i="8"/>
  <c r="L197" i="8"/>
  <c r="L196" i="8"/>
  <c r="L195" i="8"/>
  <c r="L194" i="8"/>
  <c r="L192" i="8"/>
  <c r="L190" i="8"/>
  <c r="L187" i="8"/>
  <c r="L185" i="8"/>
  <c r="L183" i="8"/>
  <c r="L181" i="8"/>
  <c r="L179" i="8"/>
  <c r="L178" i="8"/>
  <c r="L177" i="8"/>
  <c r="L176" i="8"/>
  <c r="L175" i="8"/>
  <c r="L174" i="8"/>
  <c r="L173" i="8"/>
  <c r="L172" i="8"/>
  <c r="L171" i="8"/>
  <c r="L169" i="8"/>
  <c r="L167" i="8"/>
  <c r="L165" i="8"/>
  <c r="L162" i="8"/>
  <c r="L161" i="8"/>
  <c r="L160" i="8"/>
  <c r="L159" i="8"/>
  <c r="L158" i="8"/>
  <c r="L157" i="8"/>
  <c r="L156" i="8"/>
  <c r="L155" i="8"/>
  <c r="L154" i="8"/>
  <c r="L153" i="8"/>
  <c r="L152" i="8"/>
  <c r="L151" i="8"/>
  <c r="L150" i="8"/>
  <c r="L149" i="8"/>
  <c r="L148" i="8"/>
  <c r="L147" i="8"/>
  <c r="L146" i="8"/>
  <c r="L145" i="8"/>
  <c r="L144" i="8"/>
  <c r="L143" i="8"/>
  <c r="L142" i="8"/>
  <c r="L141" i="8"/>
  <c r="L140" i="8"/>
  <c r="L139" i="8"/>
  <c r="L138" i="8"/>
  <c r="L137" i="8"/>
  <c r="L136" i="8"/>
  <c r="L135" i="8"/>
  <c r="L134" i="8"/>
  <c r="L133" i="8"/>
  <c r="L132" i="8"/>
  <c r="L131" i="8"/>
  <c r="L130" i="8"/>
  <c r="L129" i="8"/>
  <c r="L128" i="8"/>
  <c r="L127" i="8"/>
  <c r="L126" i="8"/>
  <c r="L125" i="8"/>
  <c r="L124" i="8"/>
  <c r="L123" i="8"/>
  <c r="L122" i="8"/>
  <c r="L121" i="8"/>
  <c r="L120" i="8"/>
  <c r="L119" i="8"/>
  <c r="L118" i="8"/>
  <c r="L117" i="8"/>
  <c r="L116" i="8"/>
  <c r="L115" i="8"/>
  <c r="L114" i="8"/>
  <c r="L113" i="8"/>
  <c r="L112" i="8"/>
  <c r="L111" i="8"/>
  <c r="L110" i="8"/>
  <c r="L109" i="8"/>
  <c r="L108" i="8"/>
  <c r="L107" i="8"/>
  <c r="L106" i="8"/>
  <c r="L105" i="8"/>
  <c r="L104" i="8"/>
  <c r="L103" i="8"/>
  <c r="L102" i="8"/>
  <c r="L101" i="8"/>
  <c r="L100" i="8"/>
  <c r="L99" i="8"/>
  <c r="L98" i="8"/>
  <c r="L97" i="8"/>
  <c r="L96" i="8"/>
  <c r="L95" i="8"/>
  <c r="L94" i="8"/>
  <c r="L93" i="8"/>
  <c r="L92" i="8"/>
  <c r="L91" i="8"/>
  <c r="L90" i="8"/>
  <c r="L89" i="8"/>
  <c r="L88" i="8"/>
  <c r="L87" i="8"/>
  <c r="L86" i="8"/>
  <c r="L85" i="8"/>
  <c r="L84" i="8"/>
  <c r="L83" i="8"/>
  <c r="L82" i="8"/>
  <c r="L81" i="8"/>
  <c r="L80" i="8"/>
  <c r="L79" i="8"/>
  <c r="L78" i="8"/>
  <c r="L77" i="8"/>
  <c r="L76" i="8"/>
  <c r="L75" i="8"/>
  <c r="L74" i="8"/>
  <c r="L73" i="8"/>
  <c r="L72" i="8"/>
  <c r="L71" i="8"/>
  <c r="L70" i="8"/>
  <c r="L69" i="8"/>
  <c r="L68" i="8"/>
  <c r="L67" i="8"/>
  <c r="L66" i="8"/>
  <c r="L65" i="8"/>
  <c r="L64" i="8"/>
  <c r="L63" i="8"/>
  <c r="L62" i="8"/>
  <c r="L61" i="8"/>
  <c r="L60" i="8"/>
  <c r="L59" i="8"/>
  <c r="L58" i="8"/>
  <c r="L57" i="8"/>
  <c r="L56" i="8"/>
  <c r="L55" i="8"/>
  <c r="L54" i="8"/>
  <c r="L53" i="8"/>
  <c r="L52" i="8"/>
  <c r="L51" i="8"/>
  <c r="L50" i="8"/>
  <c r="L49" i="8"/>
  <c r="L48" i="8"/>
  <c r="L47" i="8"/>
  <c r="L45" i="8"/>
  <c r="L44" i="8"/>
  <c r="L43" i="8"/>
  <c r="L42" i="8"/>
  <c r="L41" i="8"/>
  <c r="L40"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726" i="8"/>
  <c r="AQ726" i="8"/>
  <c r="AP726" i="8"/>
  <c r="AO726" i="8"/>
  <c r="AN726" i="8"/>
  <c r="AM726" i="8"/>
  <c r="AL726" i="8"/>
  <c r="AK726" i="8"/>
  <c r="AJ726" i="8"/>
  <c r="AQ725" i="8"/>
  <c r="AP725" i="8"/>
  <c r="AO725" i="8"/>
  <c r="AN725" i="8"/>
  <c r="AM725" i="8"/>
  <c r="AL725" i="8"/>
  <c r="AK725" i="8"/>
  <c r="AJ725" i="8"/>
  <c r="AI725" i="8"/>
  <c r="DD725" i="8" s="1"/>
  <c r="AQ724" i="8"/>
  <c r="AP724" i="8"/>
  <c r="AO724" i="8"/>
  <c r="AN724" i="8"/>
  <c r="AM724" i="8"/>
  <c r="AL724" i="8"/>
  <c r="AK724" i="8"/>
  <c r="AJ724" i="8"/>
  <c r="AI724" i="8"/>
  <c r="DD724" i="8" s="1"/>
  <c r="AH724" i="8"/>
  <c r="CU724" i="8" s="1"/>
  <c r="AQ723" i="8"/>
  <c r="AP723" i="8"/>
  <c r="AO723" i="8"/>
  <c r="AN723" i="8"/>
  <c r="AM723" i="8"/>
  <c r="AL723" i="8"/>
  <c r="AK723" i="8"/>
  <c r="AJ723" i="8"/>
  <c r="AI723" i="8"/>
  <c r="DD723" i="8" s="1"/>
  <c r="AH723" i="8"/>
  <c r="AQ722" i="8"/>
  <c r="AP722" i="8"/>
  <c r="AO722" i="8"/>
  <c r="AN722" i="8"/>
  <c r="AM722" i="8"/>
  <c r="AL722" i="8"/>
  <c r="AK722" i="8"/>
  <c r="AJ722" i="8"/>
  <c r="AI722" i="8"/>
  <c r="DD722" i="8" s="1"/>
  <c r="AH722" i="8"/>
  <c r="CU722" i="8" s="1"/>
  <c r="AQ718" i="8"/>
  <c r="AP718" i="8"/>
  <c r="AO718" i="8"/>
  <c r="AN718" i="8"/>
  <c r="AM718" i="8"/>
  <c r="AL718" i="8"/>
  <c r="AK718" i="8"/>
  <c r="AJ718" i="8"/>
  <c r="AI718" i="8"/>
  <c r="DD718" i="8" s="1"/>
  <c r="AH718" i="8"/>
  <c r="CU718" i="8" s="1"/>
  <c r="AQ713" i="8"/>
  <c r="AP713" i="8"/>
  <c r="AO713" i="8"/>
  <c r="AN713" i="8"/>
  <c r="AM713" i="8"/>
  <c r="AL713" i="8"/>
  <c r="AK713" i="8"/>
  <c r="AJ713" i="8"/>
  <c r="AI713" i="8"/>
  <c r="DD713" i="8" s="1"/>
  <c r="AQ712" i="8"/>
  <c r="AP712" i="8"/>
  <c r="AO712" i="8"/>
  <c r="AN712" i="8"/>
  <c r="AM712" i="8"/>
  <c r="AL712" i="8"/>
  <c r="AK712" i="8"/>
  <c r="AJ712" i="8"/>
  <c r="AI712" i="8"/>
  <c r="DD712" i="8" s="1"/>
  <c r="AH712" i="8"/>
  <c r="CU712" i="8" s="1"/>
  <c r="AQ711" i="8"/>
  <c r="AP711" i="8"/>
  <c r="AO711" i="8"/>
  <c r="AN711" i="8"/>
  <c r="AM711" i="8"/>
  <c r="AL711" i="8"/>
  <c r="AK711" i="8"/>
  <c r="AJ711" i="8"/>
  <c r="AI711" i="8"/>
  <c r="DD711" i="8" s="1"/>
  <c r="AH711" i="8"/>
  <c r="CU711" i="8" s="1"/>
  <c r="AQ710" i="8"/>
  <c r="AP710" i="8"/>
  <c r="AO710" i="8"/>
  <c r="AN710" i="8"/>
  <c r="AM710" i="8"/>
  <c r="AL710" i="8"/>
  <c r="AK710" i="8"/>
  <c r="AJ710" i="8"/>
  <c r="AI710" i="8"/>
  <c r="DD710" i="8" s="1"/>
  <c r="AH710" i="8"/>
  <c r="CU710" i="8" s="1"/>
  <c r="AQ709" i="8"/>
  <c r="AP709" i="8"/>
  <c r="AO709" i="8"/>
  <c r="AN709" i="8"/>
  <c r="AM709" i="8"/>
  <c r="AL709" i="8"/>
  <c r="AK709" i="8"/>
  <c r="AJ709" i="8"/>
  <c r="AI709" i="8"/>
  <c r="DD709" i="8" s="1"/>
  <c r="AH709" i="8"/>
  <c r="CU709" i="8" s="1"/>
  <c r="AQ708" i="8"/>
  <c r="AP708" i="8"/>
  <c r="AO708" i="8"/>
  <c r="AN708" i="8"/>
  <c r="AM708" i="8"/>
  <c r="AL708" i="8"/>
  <c r="AK708" i="8"/>
  <c r="AJ708" i="8"/>
  <c r="AI708" i="8"/>
  <c r="DD708" i="8" s="1"/>
  <c r="AH708" i="8"/>
  <c r="CU708" i="8" s="1"/>
  <c r="AQ707" i="8"/>
  <c r="AP707" i="8"/>
  <c r="AO707" i="8"/>
  <c r="AN707" i="8"/>
  <c r="AM707" i="8"/>
  <c r="AL707" i="8"/>
  <c r="AK707" i="8"/>
  <c r="AJ707" i="8"/>
  <c r="AI707" i="8"/>
  <c r="DD707" i="8" s="1"/>
  <c r="AH707" i="8"/>
  <c r="CU707" i="8" s="1"/>
  <c r="AQ706" i="8"/>
  <c r="AP706" i="8"/>
  <c r="AO706" i="8"/>
  <c r="AN706" i="8"/>
  <c r="AM706" i="8"/>
  <c r="AL706" i="8"/>
  <c r="AK706" i="8"/>
  <c r="AJ706" i="8"/>
  <c r="AI706" i="8"/>
  <c r="DD706" i="8" s="1"/>
  <c r="AH706" i="8"/>
  <c r="CU706" i="8" s="1"/>
  <c r="CZ706" i="8" s="1"/>
  <c r="AQ705" i="8"/>
  <c r="AP705" i="8"/>
  <c r="AO705" i="8"/>
  <c r="AN705" i="8"/>
  <c r="AM705" i="8"/>
  <c r="AL705" i="8"/>
  <c r="AK705" i="8"/>
  <c r="AJ705" i="8"/>
  <c r="AI705" i="8"/>
  <c r="DD705" i="8" s="1"/>
  <c r="AH705" i="8"/>
  <c r="CU705" i="8" s="1"/>
  <c r="AQ704" i="8"/>
  <c r="AP704" i="8"/>
  <c r="AO704" i="8"/>
  <c r="AN704" i="8"/>
  <c r="AM704" i="8"/>
  <c r="AL704" i="8"/>
  <c r="AK704" i="8"/>
  <c r="AJ704" i="8"/>
  <c r="AI704" i="8"/>
  <c r="DD704" i="8" s="1"/>
  <c r="AH704" i="8"/>
  <c r="CU704" i="8" s="1"/>
  <c r="AQ703" i="8"/>
  <c r="AP703" i="8"/>
  <c r="AO703" i="8"/>
  <c r="AN703" i="8"/>
  <c r="AM703" i="8"/>
  <c r="AL703" i="8"/>
  <c r="AK703" i="8"/>
  <c r="AJ703" i="8"/>
  <c r="AI703" i="8"/>
  <c r="DD703" i="8" s="1"/>
  <c r="AH703" i="8"/>
  <c r="CU703" i="8" s="1"/>
  <c r="AQ702" i="8"/>
  <c r="AP702" i="8"/>
  <c r="AO702" i="8"/>
  <c r="AN702" i="8"/>
  <c r="AM702" i="8"/>
  <c r="AL702" i="8"/>
  <c r="AK702" i="8"/>
  <c r="AJ702" i="8"/>
  <c r="AI702" i="8"/>
  <c r="DD702" i="8" s="1"/>
  <c r="AH702" i="8"/>
  <c r="CU702" i="8" s="1"/>
  <c r="AQ701" i="8"/>
  <c r="AP701" i="8"/>
  <c r="AO701" i="8"/>
  <c r="AN701" i="8"/>
  <c r="AM701" i="8"/>
  <c r="AL701" i="8"/>
  <c r="AK701" i="8"/>
  <c r="AJ701" i="8"/>
  <c r="AI701" i="8"/>
  <c r="DD701" i="8" s="1"/>
  <c r="AH701" i="8"/>
  <c r="CU701" i="8" s="1"/>
  <c r="AQ700" i="8"/>
  <c r="AP700" i="8"/>
  <c r="AO700" i="8"/>
  <c r="AN700" i="8"/>
  <c r="AM700" i="8"/>
  <c r="AL700" i="8"/>
  <c r="AK700" i="8"/>
  <c r="AJ700" i="8"/>
  <c r="AI700" i="8"/>
  <c r="DD700" i="8" s="1"/>
  <c r="AH700" i="8"/>
  <c r="CU700" i="8" s="1"/>
  <c r="AQ699" i="8"/>
  <c r="AP699" i="8"/>
  <c r="AO699" i="8"/>
  <c r="AN699" i="8"/>
  <c r="AM699" i="8"/>
  <c r="AL699" i="8"/>
  <c r="AK699" i="8"/>
  <c r="AJ699" i="8"/>
  <c r="AI699" i="8"/>
  <c r="DD699" i="8" s="1"/>
  <c r="AH699" i="8"/>
  <c r="CU699" i="8" s="1"/>
  <c r="AQ698" i="8"/>
  <c r="AP698" i="8"/>
  <c r="AO698" i="8"/>
  <c r="AN698" i="8"/>
  <c r="AM698" i="8"/>
  <c r="AL698" i="8"/>
  <c r="AK698" i="8"/>
  <c r="AJ698" i="8"/>
  <c r="AI698" i="8"/>
  <c r="DD698" i="8" s="1"/>
  <c r="AH698" i="8"/>
  <c r="CU698" i="8" s="1"/>
  <c r="AQ697" i="8"/>
  <c r="AP697" i="8"/>
  <c r="AO697" i="8"/>
  <c r="AN697" i="8"/>
  <c r="AM697" i="8"/>
  <c r="AL697" i="8"/>
  <c r="AK697" i="8"/>
  <c r="AJ697" i="8"/>
  <c r="AI697" i="8"/>
  <c r="DD697" i="8" s="1"/>
  <c r="AH697" i="8"/>
  <c r="CU697" i="8" s="1"/>
  <c r="AQ696" i="8"/>
  <c r="AP696" i="8"/>
  <c r="AO696" i="8"/>
  <c r="AN696" i="8"/>
  <c r="AM696" i="8"/>
  <c r="AL696" i="8"/>
  <c r="AK696" i="8"/>
  <c r="AJ696" i="8"/>
  <c r="AI696" i="8"/>
  <c r="DD696" i="8" s="1"/>
  <c r="AH696" i="8"/>
  <c r="CU696" i="8" s="1"/>
  <c r="AQ695" i="8"/>
  <c r="AP695" i="8"/>
  <c r="AO695" i="8"/>
  <c r="AN695" i="8"/>
  <c r="AM695" i="8"/>
  <c r="AL695" i="8"/>
  <c r="AK695" i="8"/>
  <c r="AJ695" i="8"/>
  <c r="AI695" i="8"/>
  <c r="DD695" i="8" s="1"/>
  <c r="AH695" i="8"/>
  <c r="CU695" i="8" s="1"/>
  <c r="AQ694" i="8"/>
  <c r="AP694" i="8"/>
  <c r="AO694" i="8"/>
  <c r="AN694" i="8"/>
  <c r="AM694" i="8"/>
  <c r="AL694" i="8"/>
  <c r="AK694" i="8"/>
  <c r="AJ694" i="8"/>
  <c r="AI694" i="8"/>
  <c r="DD694" i="8" s="1"/>
  <c r="AH694" i="8"/>
  <c r="AQ693" i="8"/>
  <c r="AP693" i="8"/>
  <c r="AO693" i="8"/>
  <c r="AN693" i="8"/>
  <c r="AM693" i="8"/>
  <c r="AL693" i="8"/>
  <c r="AK693" i="8"/>
  <c r="AJ693" i="8"/>
  <c r="AI693" i="8"/>
  <c r="DD693" i="8" s="1"/>
  <c r="AH693" i="8"/>
  <c r="CU693" i="8" s="1"/>
  <c r="AQ692" i="8"/>
  <c r="AP692" i="8"/>
  <c r="AO692" i="8"/>
  <c r="AN692" i="8"/>
  <c r="AM692" i="8"/>
  <c r="AL692" i="8"/>
  <c r="AK692" i="8"/>
  <c r="AJ692" i="8"/>
  <c r="AI692" i="8"/>
  <c r="DD692" i="8" s="1"/>
  <c r="AH692" i="8"/>
  <c r="CU692" i="8" s="1"/>
  <c r="AQ691" i="8"/>
  <c r="AP691" i="8"/>
  <c r="AO691" i="8"/>
  <c r="AN691" i="8"/>
  <c r="AM691" i="8"/>
  <c r="AL691" i="8"/>
  <c r="AK691" i="8"/>
  <c r="AJ691" i="8"/>
  <c r="AI691" i="8"/>
  <c r="DD691" i="8" s="1"/>
  <c r="AH691" i="8"/>
  <c r="CU691" i="8" s="1"/>
  <c r="AQ690" i="8"/>
  <c r="AP690" i="8"/>
  <c r="AO690" i="8"/>
  <c r="AN690" i="8"/>
  <c r="AM690" i="8"/>
  <c r="AL690" i="8"/>
  <c r="AK690" i="8"/>
  <c r="AJ690" i="8"/>
  <c r="AI690" i="8"/>
  <c r="DD690" i="8" s="1"/>
  <c r="AH690" i="8"/>
  <c r="CU690" i="8" s="1"/>
  <c r="AQ689" i="8"/>
  <c r="AP689" i="8"/>
  <c r="AO689" i="8"/>
  <c r="AN689" i="8"/>
  <c r="AM689" i="8"/>
  <c r="AL689" i="8"/>
  <c r="AK689" i="8"/>
  <c r="AJ689" i="8"/>
  <c r="AI689" i="8"/>
  <c r="DD689" i="8" s="1"/>
  <c r="AH689" i="8"/>
  <c r="CU689" i="8" s="1"/>
  <c r="AQ688" i="8"/>
  <c r="AP688" i="8"/>
  <c r="AO688" i="8"/>
  <c r="AN688" i="8"/>
  <c r="AM688" i="8"/>
  <c r="AL688" i="8"/>
  <c r="AK688" i="8"/>
  <c r="AJ688" i="8"/>
  <c r="AI688" i="8"/>
  <c r="DD688" i="8" s="1"/>
  <c r="AH688" i="8"/>
  <c r="CU688" i="8" s="1"/>
  <c r="AQ684" i="8"/>
  <c r="AP684" i="8"/>
  <c r="AO684" i="8"/>
  <c r="AN684" i="8"/>
  <c r="AM684" i="8"/>
  <c r="AL684" i="8"/>
  <c r="AK684" i="8"/>
  <c r="AJ684" i="8"/>
  <c r="AI684" i="8"/>
  <c r="DD684" i="8" s="1"/>
  <c r="AH684" i="8"/>
  <c r="CU684" i="8" s="1"/>
  <c r="CU677" i="8"/>
  <c r="AQ628" i="8"/>
  <c r="AP628" i="8"/>
  <c r="AO628" i="8"/>
  <c r="AN628" i="8"/>
  <c r="AM628" i="8"/>
  <c r="AL628" i="8"/>
  <c r="AK628" i="8"/>
  <c r="AJ628" i="8"/>
  <c r="AI628" i="8"/>
  <c r="DD628" i="8" s="1"/>
  <c r="AH628" i="8"/>
  <c r="CU628" i="8" s="1"/>
  <c r="AQ627" i="8"/>
  <c r="AP627" i="8"/>
  <c r="AO627" i="8"/>
  <c r="AN627" i="8"/>
  <c r="AM627" i="8"/>
  <c r="AL627" i="8"/>
  <c r="AK627" i="8"/>
  <c r="AJ627" i="8"/>
  <c r="AI627" i="8"/>
  <c r="DD627" i="8" s="1"/>
  <c r="AH627" i="8"/>
  <c r="AQ444" i="8"/>
  <c r="AP444" i="8"/>
  <c r="AO444" i="8"/>
  <c r="AN444" i="8"/>
  <c r="AM444" i="8"/>
  <c r="AL444" i="8"/>
  <c r="AK444" i="8"/>
  <c r="AJ444" i="8"/>
  <c r="AI444" i="8"/>
  <c r="DD444" i="8" s="1"/>
  <c r="AH444" i="8"/>
  <c r="CU444" i="8" s="1"/>
  <c r="AQ544" i="8"/>
  <c r="AP544" i="8"/>
  <c r="AO544" i="8"/>
  <c r="AN544" i="8"/>
  <c r="AM544" i="8"/>
  <c r="AL544" i="8"/>
  <c r="AK544" i="8"/>
  <c r="AJ544" i="8"/>
  <c r="AI544" i="8"/>
  <c r="DD544" i="8" s="1"/>
  <c r="AH544" i="8"/>
  <c r="CU544" i="8" s="1"/>
  <c r="AQ589" i="8"/>
  <c r="AP589" i="8"/>
  <c r="AO589" i="8"/>
  <c r="AN589" i="8"/>
  <c r="AM589" i="8"/>
  <c r="AL589" i="8"/>
  <c r="AK589" i="8"/>
  <c r="AJ589" i="8"/>
  <c r="AI589" i="8"/>
  <c r="DD589" i="8" s="1"/>
  <c r="AH589" i="8"/>
  <c r="CU589" i="8" s="1"/>
  <c r="AQ587" i="8"/>
  <c r="AP587" i="8"/>
  <c r="AO587" i="8"/>
  <c r="AN587" i="8"/>
  <c r="AM587" i="8"/>
  <c r="AL587" i="8"/>
  <c r="AK587" i="8"/>
  <c r="AJ587" i="8"/>
  <c r="AI587" i="8"/>
  <c r="DD587" i="8" s="1"/>
  <c r="AH587" i="8"/>
  <c r="CU587" i="8" s="1"/>
  <c r="AQ543" i="8"/>
  <c r="AP543" i="8"/>
  <c r="AO543" i="8"/>
  <c r="AN543" i="8"/>
  <c r="AM543" i="8"/>
  <c r="AL543" i="8"/>
  <c r="AK543" i="8"/>
  <c r="AJ543" i="8"/>
  <c r="AI543" i="8"/>
  <c r="DD543" i="8" s="1"/>
  <c r="AH543" i="8"/>
  <c r="CU543" i="8" s="1"/>
  <c r="AQ623" i="8"/>
  <c r="AP623" i="8"/>
  <c r="AO623" i="8"/>
  <c r="AN623" i="8"/>
  <c r="AM623" i="8"/>
  <c r="AL623" i="8"/>
  <c r="AK623" i="8"/>
  <c r="AJ623" i="8"/>
  <c r="AI623" i="8"/>
  <c r="DD623" i="8" s="1"/>
  <c r="AH623" i="8"/>
  <c r="CU623" i="8" s="1"/>
  <c r="AQ592" i="8"/>
  <c r="AP592" i="8"/>
  <c r="AO592" i="8"/>
  <c r="AN592" i="8"/>
  <c r="AM592" i="8"/>
  <c r="AL592" i="8"/>
  <c r="AK592" i="8"/>
  <c r="AJ592" i="8"/>
  <c r="AI592" i="8"/>
  <c r="DD592" i="8" s="1"/>
  <c r="AH592" i="8"/>
  <c r="CU592" i="8" s="1"/>
  <c r="AQ536" i="8"/>
  <c r="AP536" i="8"/>
  <c r="AO536" i="8"/>
  <c r="AN536" i="8"/>
  <c r="AM536" i="8"/>
  <c r="AL536" i="8"/>
  <c r="AK536" i="8"/>
  <c r="AJ536" i="8"/>
  <c r="AI536" i="8"/>
  <c r="DD536" i="8" s="1"/>
  <c r="AH536" i="8"/>
  <c r="CU536" i="8" s="1"/>
  <c r="AQ622" i="8"/>
  <c r="AP622" i="8"/>
  <c r="AO622" i="8"/>
  <c r="AN622" i="8"/>
  <c r="AM622" i="8"/>
  <c r="AL622" i="8"/>
  <c r="AK622" i="8"/>
  <c r="AJ622" i="8"/>
  <c r="AI622" i="8"/>
  <c r="DD622" i="8" s="1"/>
  <c r="AH622" i="8"/>
  <c r="CU622" i="8" s="1"/>
  <c r="AQ621" i="8"/>
  <c r="AP621" i="8"/>
  <c r="AO621" i="8"/>
  <c r="AN621" i="8"/>
  <c r="AM621" i="8"/>
  <c r="AL621" i="8"/>
  <c r="AK621" i="8"/>
  <c r="AJ621" i="8"/>
  <c r="AI621" i="8"/>
  <c r="DD621" i="8" s="1"/>
  <c r="AH621" i="8"/>
  <c r="CU621" i="8" s="1"/>
  <c r="AQ618" i="8"/>
  <c r="AP618" i="8"/>
  <c r="AO618" i="8"/>
  <c r="AN618" i="8"/>
  <c r="AM618" i="8"/>
  <c r="AL618" i="8"/>
  <c r="AK618" i="8"/>
  <c r="AJ618" i="8"/>
  <c r="AI618" i="8"/>
  <c r="DD618" i="8" s="1"/>
  <c r="AH618" i="8"/>
  <c r="CU618" i="8" s="1"/>
  <c r="AQ568" i="8"/>
  <c r="AP568" i="8"/>
  <c r="AO568" i="8"/>
  <c r="AN568" i="8"/>
  <c r="AM568" i="8"/>
  <c r="AL568" i="8"/>
  <c r="AK568" i="8"/>
  <c r="AJ568" i="8"/>
  <c r="AI568" i="8"/>
  <c r="DD568" i="8" s="1"/>
  <c r="AH568" i="8"/>
  <c r="CU568" i="8" s="1"/>
  <c r="AQ562" i="8"/>
  <c r="AP562" i="8"/>
  <c r="AO562" i="8"/>
  <c r="AN562" i="8"/>
  <c r="AM562" i="8"/>
  <c r="AL562" i="8"/>
  <c r="AK562" i="8"/>
  <c r="AJ562" i="8"/>
  <c r="AI562" i="8"/>
  <c r="DD562" i="8" s="1"/>
  <c r="AH562" i="8"/>
  <c r="CU562" i="8" s="1"/>
  <c r="AQ616" i="8"/>
  <c r="AP616" i="8"/>
  <c r="AO616" i="8"/>
  <c r="AN616" i="8"/>
  <c r="AM616" i="8"/>
  <c r="AL616" i="8"/>
  <c r="AK616" i="8"/>
  <c r="AJ616" i="8"/>
  <c r="AI616" i="8"/>
  <c r="DD616" i="8" s="1"/>
  <c r="AH616" i="8"/>
  <c r="CU616" i="8" s="1"/>
  <c r="AQ591" i="8"/>
  <c r="AP591" i="8"/>
  <c r="AO591" i="8"/>
  <c r="AN591" i="8"/>
  <c r="AM591" i="8"/>
  <c r="AL591" i="8"/>
  <c r="AK591" i="8"/>
  <c r="AJ591" i="8"/>
  <c r="AI591" i="8"/>
  <c r="DD591" i="8" s="1"/>
  <c r="AH591" i="8"/>
  <c r="CU591" i="8" s="1"/>
  <c r="AQ561" i="8"/>
  <c r="AP561" i="8"/>
  <c r="AO561" i="8"/>
  <c r="AN561" i="8"/>
  <c r="AM561" i="8"/>
  <c r="AL561" i="8"/>
  <c r="AK561" i="8"/>
  <c r="AJ561" i="8"/>
  <c r="AI561" i="8"/>
  <c r="DD561" i="8" s="1"/>
  <c r="AH561" i="8"/>
  <c r="CU561" i="8" s="1"/>
  <c r="AQ612" i="8"/>
  <c r="AP612" i="8"/>
  <c r="AO612" i="8"/>
  <c r="AN612" i="8"/>
  <c r="AM612" i="8"/>
  <c r="AL612" i="8"/>
  <c r="AK612" i="8"/>
  <c r="AJ612" i="8"/>
  <c r="AI612" i="8"/>
  <c r="DD612" i="8" s="1"/>
  <c r="AH612" i="8"/>
  <c r="CU612" i="8" s="1"/>
  <c r="AQ611" i="8"/>
  <c r="AP611" i="8"/>
  <c r="AO611" i="8"/>
  <c r="AN611" i="8"/>
  <c r="AM611" i="8"/>
  <c r="AL611" i="8"/>
  <c r="AK611" i="8"/>
  <c r="AJ611" i="8"/>
  <c r="AI611" i="8"/>
  <c r="DD611" i="8" s="1"/>
  <c r="AH611" i="8"/>
  <c r="CU611" i="8" s="1"/>
  <c r="AQ560" i="8"/>
  <c r="AP560" i="8"/>
  <c r="AO560" i="8"/>
  <c r="AN560" i="8"/>
  <c r="AM560" i="8"/>
  <c r="AL560" i="8"/>
  <c r="AK560" i="8"/>
  <c r="AJ560" i="8"/>
  <c r="AI560" i="8"/>
  <c r="DD560" i="8" s="1"/>
  <c r="AH560" i="8"/>
  <c r="CU560" i="8" s="1"/>
  <c r="AQ534" i="8"/>
  <c r="AP534" i="8"/>
  <c r="AO534" i="8"/>
  <c r="AN534" i="8"/>
  <c r="AM534" i="8"/>
  <c r="AL534" i="8"/>
  <c r="AK534" i="8"/>
  <c r="AJ534" i="8"/>
  <c r="AI534" i="8"/>
  <c r="DD534" i="8" s="1"/>
  <c r="AH534" i="8"/>
  <c r="CU534" i="8" s="1"/>
  <c r="AQ610" i="8"/>
  <c r="AP610" i="8"/>
  <c r="AO610" i="8"/>
  <c r="AN610" i="8"/>
  <c r="AM610" i="8"/>
  <c r="AL610" i="8"/>
  <c r="AK610" i="8"/>
  <c r="AJ610" i="8"/>
  <c r="AI610" i="8"/>
  <c r="DD610" i="8" s="1"/>
  <c r="AH610" i="8"/>
  <c r="CU610" i="8" s="1"/>
  <c r="AQ559" i="8"/>
  <c r="AP559" i="8"/>
  <c r="AO559" i="8"/>
  <c r="AN559" i="8"/>
  <c r="AM559" i="8"/>
  <c r="AL559" i="8"/>
  <c r="AK559" i="8"/>
  <c r="AJ559" i="8"/>
  <c r="AI559" i="8"/>
  <c r="DD559" i="8" s="1"/>
  <c r="AH559" i="8"/>
  <c r="CU559" i="8" s="1"/>
  <c r="AQ558" i="8"/>
  <c r="AP558" i="8"/>
  <c r="AO558" i="8"/>
  <c r="AN558" i="8"/>
  <c r="AM558" i="8"/>
  <c r="AL558" i="8"/>
  <c r="AK558" i="8"/>
  <c r="AJ558" i="8"/>
  <c r="AI558" i="8"/>
  <c r="DD558" i="8" s="1"/>
  <c r="AH558" i="8"/>
  <c r="CU558" i="8" s="1"/>
  <c r="AQ557" i="8"/>
  <c r="AP557" i="8"/>
  <c r="AO557" i="8"/>
  <c r="AN557" i="8"/>
  <c r="AM557" i="8"/>
  <c r="AL557" i="8"/>
  <c r="AK557" i="8"/>
  <c r="AJ557" i="8"/>
  <c r="AI557" i="8"/>
  <c r="DD557" i="8" s="1"/>
  <c r="AH557" i="8"/>
  <c r="CU557" i="8" s="1"/>
  <c r="AQ599" i="8"/>
  <c r="AP599" i="8"/>
  <c r="AO599" i="8"/>
  <c r="AN599" i="8"/>
  <c r="AM599" i="8"/>
  <c r="AL599" i="8"/>
  <c r="AK599" i="8"/>
  <c r="AJ599" i="8"/>
  <c r="AI599" i="8"/>
  <c r="DD599" i="8" s="1"/>
  <c r="AH599" i="8"/>
  <c r="CU599" i="8" s="1"/>
  <c r="AQ556" i="8"/>
  <c r="AP556" i="8"/>
  <c r="AO556" i="8"/>
  <c r="AN556" i="8"/>
  <c r="AM556" i="8"/>
  <c r="AL556" i="8"/>
  <c r="AK556" i="8"/>
  <c r="AJ556" i="8"/>
  <c r="AI556" i="8"/>
  <c r="DD556" i="8" s="1"/>
  <c r="AH556" i="8"/>
  <c r="CU556" i="8" s="1"/>
  <c r="AQ555" i="8"/>
  <c r="AP555" i="8"/>
  <c r="AO555" i="8"/>
  <c r="AN555" i="8"/>
  <c r="AM555" i="8"/>
  <c r="AL555" i="8"/>
  <c r="AK555" i="8"/>
  <c r="AJ555" i="8"/>
  <c r="AI555" i="8"/>
  <c r="DD555" i="8" s="1"/>
  <c r="AH555" i="8"/>
  <c r="CU555" i="8" s="1"/>
  <c r="AQ530" i="8"/>
  <c r="AP530" i="8"/>
  <c r="AO530" i="8"/>
  <c r="AN530" i="8"/>
  <c r="AM530" i="8"/>
  <c r="AL530" i="8"/>
  <c r="AK530" i="8"/>
  <c r="AJ530" i="8"/>
  <c r="AI530" i="8"/>
  <c r="DD530" i="8" s="1"/>
  <c r="AH530" i="8"/>
  <c r="CU530" i="8" s="1"/>
  <c r="AQ529" i="8"/>
  <c r="AP529" i="8"/>
  <c r="AO529" i="8"/>
  <c r="AN529" i="8"/>
  <c r="AM529" i="8"/>
  <c r="AL529" i="8"/>
  <c r="AK529" i="8"/>
  <c r="AJ529" i="8"/>
  <c r="AI529" i="8"/>
  <c r="DD529" i="8" s="1"/>
  <c r="AH529" i="8"/>
  <c r="CU529" i="8" s="1"/>
  <c r="AQ609" i="8"/>
  <c r="AP609" i="8"/>
  <c r="AO609" i="8"/>
  <c r="AN609" i="8"/>
  <c r="AM609" i="8"/>
  <c r="AL609" i="8"/>
  <c r="AK609" i="8"/>
  <c r="AJ609" i="8"/>
  <c r="AI609" i="8"/>
  <c r="DD609" i="8" s="1"/>
  <c r="AH609" i="8"/>
  <c r="CU609" i="8" s="1"/>
  <c r="AQ608" i="8"/>
  <c r="AP608" i="8"/>
  <c r="AO608" i="8"/>
  <c r="AN608" i="8"/>
  <c r="AM608" i="8"/>
  <c r="AL608" i="8"/>
  <c r="AK608" i="8"/>
  <c r="AJ608" i="8"/>
  <c r="AI608" i="8"/>
  <c r="DD608" i="8" s="1"/>
  <c r="AH608" i="8"/>
  <c r="CU608" i="8" s="1"/>
  <c r="AQ528" i="8"/>
  <c r="AP528" i="8"/>
  <c r="AO528" i="8"/>
  <c r="AN528" i="8"/>
  <c r="AM528" i="8"/>
  <c r="AL528" i="8"/>
  <c r="AK528" i="8"/>
  <c r="AJ528" i="8"/>
  <c r="AI528" i="8"/>
  <c r="DD528" i="8" s="1"/>
  <c r="AH528" i="8"/>
  <c r="CU528" i="8" s="1"/>
  <c r="AQ606" i="8"/>
  <c r="AP606" i="8"/>
  <c r="AO606" i="8"/>
  <c r="AN606" i="8"/>
  <c r="AM606" i="8"/>
  <c r="AL606" i="8"/>
  <c r="AK606" i="8"/>
  <c r="AJ606" i="8"/>
  <c r="AI606" i="8"/>
  <c r="DD606" i="8" s="1"/>
  <c r="AH606" i="8"/>
  <c r="CU606" i="8" s="1"/>
  <c r="AQ527" i="8"/>
  <c r="AP527" i="8"/>
  <c r="AO527" i="8"/>
  <c r="AN527" i="8"/>
  <c r="AM527" i="8"/>
  <c r="AL527" i="8"/>
  <c r="AK527" i="8"/>
  <c r="AJ527" i="8"/>
  <c r="AI527" i="8"/>
  <c r="DD527" i="8" s="1"/>
  <c r="AH527" i="8"/>
  <c r="CU527" i="8" s="1"/>
  <c r="AQ552" i="8"/>
  <c r="AP552" i="8"/>
  <c r="AO552" i="8"/>
  <c r="AN552" i="8"/>
  <c r="AM552" i="8"/>
  <c r="AL552" i="8"/>
  <c r="AK552" i="8"/>
  <c r="AJ552" i="8"/>
  <c r="AI552" i="8"/>
  <c r="DD552" i="8" s="1"/>
  <c r="AH552" i="8"/>
  <c r="CU552" i="8" s="1"/>
  <c r="AQ551" i="8"/>
  <c r="AP551" i="8"/>
  <c r="AO551" i="8"/>
  <c r="AN551" i="8"/>
  <c r="AM551" i="8"/>
  <c r="AL551" i="8"/>
  <c r="AK551" i="8"/>
  <c r="AJ551" i="8"/>
  <c r="AI551" i="8"/>
  <c r="DD551" i="8" s="1"/>
  <c r="AH551" i="8"/>
  <c r="CU551" i="8" s="1"/>
  <c r="AQ550" i="8"/>
  <c r="AP550" i="8"/>
  <c r="AO550" i="8"/>
  <c r="AN550" i="8"/>
  <c r="AM550" i="8"/>
  <c r="AL550" i="8"/>
  <c r="AK550" i="8"/>
  <c r="AJ550" i="8"/>
  <c r="AI550" i="8"/>
  <c r="DD550" i="8" s="1"/>
  <c r="AH550" i="8"/>
  <c r="CU550" i="8" s="1"/>
  <c r="AQ549" i="8"/>
  <c r="AP549" i="8"/>
  <c r="AO549" i="8"/>
  <c r="AN549" i="8"/>
  <c r="AM549" i="8"/>
  <c r="AL549" i="8"/>
  <c r="AK549" i="8"/>
  <c r="AJ549" i="8"/>
  <c r="AI549" i="8"/>
  <c r="DD549" i="8" s="1"/>
  <c r="AH549" i="8"/>
  <c r="CU549" i="8" s="1"/>
  <c r="AQ548" i="8"/>
  <c r="AP548" i="8"/>
  <c r="AO548" i="8"/>
  <c r="AN548" i="8"/>
  <c r="AM548" i="8"/>
  <c r="AL548" i="8"/>
  <c r="AK548" i="8"/>
  <c r="AJ548" i="8"/>
  <c r="AI548" i="8"/>
  <c r="DD548" i="8" s="1"/>
  <c r="AH548" i="8"/>
  <c r="CU548" i="8" s="1"/>
  <c r="AQ605" i="8"/>
  <c r="AP605" i="8"/>
  <c r="AO605" i="8"/>
  <c r="AN605" i="8"/>
  <c r="AM605" i="8"/>
  <c r="AL605" i="8"/>
  <c r="AK605" i="8"/>
  <c r="AJ605" i="8"/>
  <c r="AI605" i="8"/>
  <c r="DD605" i="8" s="1"/>
  <c r="AH605" i="8"/>
  <c r="CU605" i="8" s="1"/>
  <c r="AQ604" i="8"/>
  <c r="AP604" i="8"/>
  <c r="AO604" i="8"/>
  <c r="AN604" i="8"/>
  <c r="AM604" i="8"/>
  <c r="AL604" i="8"/>
  <c r="AK604" i="8"/>
  <c r="AJ604" i="8"/>
  <c r="AI604" i="8"/>
  <c r="DD604" i="8" s="1"/>
  <c r="AH604" i="8"/>
  <c r="CU604" i="8" s="1"/>
  <c r="AQ526" i="8"/>
  <c r="AP526" i="8"/>
  <c r="AO526" i="8"/>
  <c r="AN526" i="8"/>
  <c r="AM526" i="8"/>
  <c r="AL526" i="8"/>
  <c r="AK526" i="8"/>
  <c r="AJ526" i="8"/>
  <c r="AI526" i="8"/>
  <c r="DD526" i="8" s="1"/>
  <c r="AH526" i="8"/>
  <c r="CU526" i="8" s="1"/>
  <c r="AQ547" i="8"/>
  <c r="AP547" i="8"/>
  <c r="AO547" i="8"/>
  <c r="AN547" i="8"/>
  <c r="AM547" i="8"/>
  <c r="AL547" i="8"/>
  <c r="AK547" i="8"/>
  <c r="AJ547" i="8"/>
  <c r="AI547" i="8"/>
  <c r="DD547" i="8" s="1"/>
  <c r="AH547" i="8"/>
  <c r="CU547" i="8" s="1"/>
  <c r="AQ603" i="8"/>
  <c r="AP603" i="8"/>
  <c r="AO603" i="8"/>
  <c r="AN603" i="8"/>
  <c r="AM603" i="8"/>
  <c r="AL603" i="8"/>
  <c r="AK603" i="8"/>
  <c r="AJ603" i="8"/>
  <c r="AI603" i="8"/>
  <c r="DD603" i="8" s="1"/>
  <c r="AH603" i="8"/>
  <c r="CU603" i="8" s="1"/>
  <c r="AQ602" i="8"/>
  <c r="AP602" i="8"/>
  <c r="AO602" i="8"/>
  <c r="AN602" i="8"/>
  <c r="AM602" i="8"/>
  <c r="AL602" i="8"/>
  <c r="AK602" i="8"/>
  <c r="AJ602" i="8"/>
  <c r="AI602" i="8"/>
  <c r="DD602" i="8" s="1"/>
  <c r="AH602" i="8"/>
  <c r="CU602" i="8" s="1"/>
  <c r="AQ601" i="8"/>
  <c r="AP601" i="8"/>
  <c r="AO601" i="8"/>
  <c r="AN601" i="8"/>
  <c r="AM601" i="8"/>
  <c r="AL601" i="8"/>
  <c r="AK601" i="8"/>
  <c r="AJ601" i="8"/>
  <c r="AI601" i="8"/>
  <c r="DD601" i="8" s="1"/>
  <c r="AH601" i="8"/>
  <c r="CU601" i="8" s="1"/>
  <c r="AQ600" i="8"/>
  <c r="AP600" i="8"/>
  <c r="AO600" i="8"/>
  <c r="AN600" i="8"/>
  <c r="AM600" i="8"/>
  <c r="AL600" i="8"/>
  <c r="AK600" i="8"/>
  <c r="AJ600" i="8"/>
  <c r="AI600" i="8"/>
  <c r="DD600" i="8" s="1"/>
  <c r="AH600" i="8"/>
  <c r="CU600" i="8" s="1"/>
  <c r="AQ431" i="8"/>
  <c r="AP431" i="8"/>
  <c r="AO431" i="8"/>
  <c r="AN431" i="8"/>
  <c r="AM431" i="8"/>
  <c r="AL431" i="8"/>
  <c r="AK431" i="8"/>
  <c r="AJ431" i="8"/>
  <c r="AI431" i="8"/>
  <c r="DD431" i="8" s="1"/>
  <c r="AH431" i="8"/>
  <c r="CU431" i="8" s="1"/>
  <c r="AQ430" i="8"/>
  <c r="AP430" i="8"/>
  <c r="AO430" i="8"/>
  <c r="AN430" i="8"/>
  <c r="AM430" i="8"/>
  <c r="AL430" i="8"/>
  <c r="AK430" i="8"/>
  <c r="AJ430" i="8"/>
  <c r="AI430" i="8"/>
  <c r="DD430" i="8" s="1"/>
  <c r="AH430" i="8"/>
  <c r="CU430" i="8" s="1"/>
  <c r="AQ429" i="8"/>
  <c r="AP429" i="8"/>
  <c r="AO429" i="8"/>
  <c r="AN429" i="8"/>
  <c r="AM429" i="8"/>
  <c r="AL429" i="8"/>
  <c r="AK429" i="8"/>
  <c r="AJ429" i="8"/>
  <c r="AI429" i="8"/>
  <c r="DD429" i="8" s="1"/>
  <c r="AH429" i="8"/>
  <c r="CU429" i="8" s="1"/>
  <c r="AQ428" i="8"/>
  <c r="AP428" i="8"/>
  <c r="AO428" i="8"/>
  <c r="AN428" i="8"/>
  <c r="AM428" i="8"/>
  <c r="AL428" i="8"/>
  <c r="AK428" i="8"/>
  <c r="AJ428" i="8"/>
  <c r="AI428" i="8"/>
  <c r="DD428" i="8" s="1"/>
  <c r="AH428" i="8"/>
  <c r="CU428" i="8" s="1"/>
  <c r="AQ427" i="8"/>
  <c r="AP427" i="8"/>
  <c r="AO427" i="8"/>
  <c r="AN427" i="8"/>
  <c r="AM427" i="8"/>
  <c r="AL427" i="8"/>
  <c r="AK427" i="8"/>
  <c r="AJ427" i="8"/>
  <c r="AI427" i="8"/>
  <c r="DD427" i="8" s="1"/>
  <c r="AH427" i="8"/>
  <c r="CU427" i="8" s="1"/>
  <c r="AQ426" i="8"/>
  <c r="AP426" i="8"/>
  <c r="AO426" i="8"/>
  <c r="AN426" i="8"/>
  <c r="AM426" i="8"/>
  <c r="AL426" i="8"/>
  <c r="AK426" i="8"/>
  <c r="AJ426" i="8"/>
  <c r="AI426" i="8"/>
  <c r="DD426" i="8" s="1"/>
  <c r="AH426" i="8"/>
  <c r="CU426" i="8" s="1"/>
  <c r="AQ425" i="8"/>
  <c r="AP425" i="8"/>
  <c r="AO425" i="8"/>
  <c r="AN425" i="8"/>
  <c r="AM425" i="8"/>
  <c r="AL425" i="8"/>
  <c r="AK425" i="8"/>
  <c r="AJ425" i="8"/>
  <c r="AI425" i="8"/>
  <c r="DD425" i="8" s="1"/>
  <c r="AH425" i="8"/>
  <c r="CU425" i="8" s="1"/>
  <c r="AQ424" i="8"/>
  <c r="AP424" i="8"/>
  <c r="AO424" i="8"/>
  <c r="AN424" i="8"/>
  <c r="AM424" i="8"/>
  <c r="AL424" i="8"/>
  <c r="AK424" i="8"/>
  <c r="AJ424" i="8"/>
  <c r="AI424" i="8"/>
  <c r="DD424" i="8" s="1"/>
  <c r="AH424" i="8"/>
  <c r="CU424" i="8" s="1"/>
  <c r="AQ423" i="8"/>
  <c r="AP423" i="8"/>
  <c r="AO423" i="8"/>
  <c r="AN423" i="8"/>
  <c r="AM423" i="8"/>
  <c r="AL423" i="8"/>
  <c r="AK423" i="8"/>
  <c r="AJ423" i="8"/>
  <c r="AI423" i="8"/>
  <c r="DD423" i="8" s="1"/>
  <c r="AH423" i="8"/>
  <c r="CU423" i="8" s="1"/>
  <c r="AQ422" i="8"/>
  <c r="AP422" i="8"/>
  <c r="AO422" i="8"/>
  <c r="AN422" i="8"/>
  <c r="AM422" i="8"/>
  <c r="AL422" i="8"/>
  <c r="AK422" i="8"/>
  <c r="AJ422" i="8"/>
  <c r="AI422" i="8"/>
  <c r="DD422" i="8" s="1"/>
  <c r="AH422" i="8"/>
  <c r="CU422" i="8" s="1"/>
  <c r="AQ421" i="8"/>
  <c r="AP421" i="8"/>
  <c r="AO421" i="8"/>
  <c r="AN421" i="8"/>
  <c r="AM421" i="8"/>
  <c r="AL421" i="8"/>
  <c r="AK421" i="8"/>
  <c r="AJ421" i="8"/>
  <c r="AI421" i="8"/>
  <c r="DD421" i="8" s="1"/>
  <c r="AH421" i="8"/>
  <c r="CU421" i="8" s="1"/>
  <c r="AQ420" i="8"/>
  <c r="AP420" i="8"/>
  <c r="AO420" i="8"/>
  <c r="AN420" i="8"/>
  <c r="AM420" i="8"/>
  <c r="AL420" i="8"/>
  <c r="AK420" i="8"/>
  <c r="AJ420" i="8"/>
  <c r="AI420" i="8"/>
  <c r="DD420" i="8" s="1"/>
  <c r="AH420" i="8"/>
  <c r="CU420" i="8" s="1"/>
  <c r="AQ419" i="8"/>
  <c r="AP419" i="8"/>
  <c r="AO419" i="8"/>
  <c r="AN419" i="8"/>
  <c r="AM419" i="8"/>
  <c r="AL419" i="8"/>
  <c r="AK419" i="8"/>
  <c r="AJ419" i="8"/>
  <c r="AI419" i="8"/>
  <c r="DD419" i="8" s="1"/>
  <c r="AH419" i="8"/>
  <c r="AQ418" i="8"/>
  <c r="AP418" i="8"/>
  <c r="AO418" i="8"/>
  <c r="AN418" i="8"/>
  <c r="AM418" i="8"/>
  <c r="AL418" i="8"/>
  <c r="AK418" i="8"/>
  <c r="AJ418" i="8"/>
  <c r="AI418" i="8"/>
  <c r="DD418" i="8" s="1"/>
  <c r="AH418" i="8"/>
  <c r="CU418" i="8" s="1"/>
  <c r="AQ417" i="8"/>
  <c r="AP417" i="8"/>
  <c r="AO417" i="8"/>
  <c r="AN417" i="8"/>
  <c r="AM417" i="8"/>
  <c r="AL417" i="8"/>
  <c r="AK417" i="8"/>
  <c r="AJ417" i="8"/>
  <c r="AI417" i="8"/>
  <c r="DD417" i="8" s="1"/>
  <c r="AH417" i="8"/>
  <c r="CU417" i="8" s="1"/>
  <c r="AQ416" i="8"/>
  <c r="AP416" i="8"/>
  <c r="AO416" i="8"/>
  <c r="AN416" i="8"/>
  <c r="AM416" i="8"/>
  <c r="AL416" i="8"/>
  <c r="AK416" i="8"/>
  <c r="AJ416" i="8"/>
  <c r="AI416" i="8"/>
  <c r="DD416" i="8" s="1"/>
  <c r="AH416" i="8"/>
  <c r="CU416" i="8" s="1"/>
  <c r="AQ415" i="8"/>
  <c r="AP415" i="8"/>
  <c r="AO415" i="8"/>
  <c r="AN415" i="8"/>
  <c r="AM415" i="8"/>
  <c r="AL415" i="8"/>
  <c r="AK415" i="8"/>
  <c r="AJ415" i="8"/>
  <c r="AI415" i="8"/>
  <c r="DD415" i="8" s="1"/>
  <c r="AH415" i="8"/>
  <c r="CU415" i="8" s="1"/>
  <c r="AQ414" i="8"/>
  <c r="AP414" i="8"/>
  <c r="AO414" i="8"/>
  <c r="AN414" i="8"/>
  <c r="AM414" i="8"/>
  <c r="AL414" i="8"/>
  <c r="AK414" i="8"/>
  <c r="AJ414" i="8"/>
  <c r="AI414" i="8"/>
  <c r="AQ390" i="8"/>
  <c r="AP390" i="8"/>
  <c r="AO390" i="8"/>
  <c r="AN390" i="8"/>
  <c r="AM390" i="8"/>
  <c r="AL390" i="8"/>
  <c r="AK390" i="8"/>
  <c r="AJ390" i="8"/>
  <c r="AI390" i="8"/>
  <c r="AQ388" i="8"/>
  <c r="AP388" i="8"/>
  <c r="AO388" i="8"/>
  <c r="AN388" i="8"/>
  <c r="AM388" i="8"/>
  <c r="AL388" i="8"/>
  <c r="AK388" i="8"/>
  <c r="AJ388" i="8"/>
  <c r="AI388" i="8"/>
  <c r="DD388" i="8" s="1"/>
  <c r="AH388" i="8"/>
  <c r="AQ357" i="8"/>
  <c r="AP357" i="8"/>
  <c r="AO357" i="8"/>
  <c r="AN357" i="8"/>
  <c r="AM357" i="8"/>
  <c r="AL357" i="8"/>
  <c r="AK357" i="8"/>
  <c r="AJ357" i="8"/>
  <c r="AI357" i="8"/>
  <c r="AQ355" i="8"/>
  <c r="AP355" i="8"/>
  <c r="AO355" i="8"/>
  <c r="AN355" i="8"/>
  <c r="AM355" i="8"/>
  <c r="AL355" i="8"/>
  <c r="AK355" i="8"/>
  <c r="AJ355" i="8"/>
  <c r="AI355" i="8"/>
  <c r="AQ354" i="8"/>
  <c r="AP354" i="8"/>
  <c r="AO354" i="8"/>
  <c r="AN354" i="8"/>
  <c r="AM354" i="8"/>
  <c r="AL354" i="8"/>
  <c r="AK354" i="8"/>
  <c r="AJ354" i="8"/>
  <c r="AI354" i="8"/>
  <c r="DD354" i="8" s="1"/>
  <c r="AH354" i="8"/>
  <c r="AQ353" i="8"/>
  <c r="AP353" i="8"/>
  <c r="AO353" i="8"/>
  <c r="AN353" i="8"/>
  <c r="AM353" i="8"/>
  <c r="AL353" i="8"/>
  <c r="AK353" i="8"/>
  <c r="AJ353" i="8"/>
  <c r="AI353" i="8"/>
  <c r="DD353" i="8" s="1"/>
  <c r="AH353" i="8"/>
  <c r="CU353" i="8" s="1"/>
  <c r="AQ352" i="8"/>
  <c r="AP352" i="8"/>
  <c r="AO352" i="8"/>
  <c r="AN352" i="8"/>
  <c r="AM352" i="8"/>
  <c r="AL352" i="8"/>
  <c r="AK352" i="8"/>
  <c r="AJ352" i="8"/>
  <c r="AI352" i="8"/>
  <c r="DD352" i="8" s="1"/>
  <c r="AH352" i="8"/>
  <c r="CU352" i="8" s="1"/>
  <c r="AQ348" i="8"/>
  <c r="AP348" i="8"/>
  <c r="AO348" i="8"/>
  <c r="AN348" i="8"/>
  <c r="AM348" i="8"/>
  <c r="AL348" i="8"/>
  <c r="AK348" i="8"/>
  <c r="AJ348" i="8"/>
  <c r="AI348" i="8"/>
  <c r="DD348" i="8" s="1"/>
  <c r="AH348" i="8"/>
  <c r="CU348" i="8" s="1"/>
  <c r="AQ337" i="8"/>
  <c r="AP337" i="8"/>
  <c r="AO337" i="8"/>
  <c r="AN337" i="8"/>
  <c r="AM337" i="8"/>
  <c r="AL337" i="8"/>
  <c r="AK337" i="8"/>
  <c r="AJ337" i="8"/>
  <c r="AI337" i="8"/>
  <c r="DD337" i="8" s="1"/>
  <c r="AH337" i="8"/>
  <c r="CU337" i="8" s="1"/>
  <c r="AQ336" i="8"/>
  <c r="AP336" i="8"/>
  <c r="AO336" i="8"/>
  <c r="AN336" i="8"/>
  <c r="AM336" i="8"/>
  <c r="AL336" i="8"/>
  <c r="AK336" i="8"/>
  <c r="AJ336" i="8"/>
  <c r="AI336" i="8"/>
  <c r="DD336" i="8" s="1"/>
  <c r="AH336" i="8"/>
  <c r="CU336" i="8" s="1"/>
  <c r="AQ319" i="8"/>
  <c r="AP319" i="8"/>
  <c r="AO319" i="8"/>
  <c r="AN319" i="8"/>
  <c r="AM319" i="8"/>
  <c r="AL319" i="8"/>
  <c r="AK319" i="8"/>
  <c r="AJ319" i="8"/>
  <c r="AI319" i="8"/>
  <c r="DD319" i="8" s="1"/>
  <c r="AH319" i="8"/>
  <c r="CU319" i="8" s="1"/>
  <c r="AQ316" i="8"/>
  <c r="AP316" i="8"/>
  <c r="AO316" i="8"/>
  <c r="AN316" i="8"/>
  <c r="AM316" i="8"/>
  <c r="AL316" i="8"/>
  <c r="AK316" i="8"/>
  <c r="AJ316" i="8"/>
  <c r="AI316" i="8"/>
  <c r="DD316" i="8" s="1"/>
  <c r="AH316" i="8"/>
  <c r="CU316" i="8" s="1"/>
  <c r="AQ315" i="8"/>
  <c r="AP315" i="8"/>
  <c r="AO315" i="8"/>
  <c r="AN315" i="8"/>
  <c r="AM315" i="8"/>
  <c r="AL315" i="8"/>
  <c r="AK315" i="8"/>
  <c r="AJ315" i="8"/>
  <c r="AI315" i="8"/>
  <c r="DD315" i="8" s="1"/>
  <c r="AH315" i="8"/>
  <c r="CU315" i="8" s="1"/>
  <c r="AQ313" i="8"/>
  <c r="AP313" i="8"/>
  <c r="AO313" i="8"/>
  <c r="AN313" i="8"/>
  <c r="AM313" i="8"/>
  <c r="AL313" i="8"/>
  <c r="AK313" i="8"/>
  <c r="AJ313" i="8"/>
  <c r="AI313" i="8"/>
  <c r="DD313" i="8" s="1"/>
  <c r="AH313" i="8"/>
  <c r="CU313" i="8" s="1"/>
  <c r="AQ312" i="8"/>
  <c r="AP312" i="8"/>
  <c r="AO312" i="8"/>
  <c r="AN312" i="8"/>
  <c r="AM312" i="8"/>
  <c r="AL312" i="8"/>
  <c r="AK312" i="8"/>
  <c r="AJ312" i="8"/>
  <c r="AI312" i="8"/>
  <c r="DD312" i="8" s="1"/>
  <c r="AH312" i="8"/>
  <c r="CU312" i="8" s="1"/>
  <c r="AQ310" i="8"/>
  <c r="AP310" i="8"/>
  <c r="AO310" i="8"/>
  <c r="AN310" i="8"/>
  <c r="AM310" i="8"/>
  <c r="AL310" i="8"/>
  <c r="AK310" i="8"/>
  <c r="AJ310" i="8"/>
  <c r="AI310" i="8"/>
  <c r="DD310" i="8" s="1"/>
  <c r="AH310" i="8"/>
  <c r="CU310" i="8" s="1"/>
  <c r="AQ309" i="8"/>
  <c r="AP309" i="8"/>
  <c r="AO309" i="8"/>
  <c r="AN309" i="8"/>
  <c r="AM309" i="8"/>
  <c r="AL309" i="8"/>
  <c r="AK309" i="8"/>
  <c r="AJ309" i="8"/>
  <c r="AI309" i="8"/>
  <c r="DD309" i="8" s="1"/>
  <c r="AH309" i="8"/>
  <c r="CU309" i="8" s="1"/>
  <c r="AQ308" i="8"/>
  <c r="AP308" i="8"/>
  <c r="AO308" i="8"/>
  <c r="AN308" i="8"/>
  <c r="AM308" i="8"/>
  <c r="AL308" i="8"/>
  <c r="AK308" i="8"/>
  <c r="AJ308" i="8"/>
  <c r="AI308" i="8"/>
  <c r="DD308" i="8" s="1"/>
  <c r="AH308" i="8"/>
  <c r="CU308" i="8" s="1"/>
  <c r="AQ304" i="8"/>
  <c r="AP304" i="8"/>
  <c r="AO304" i="8"/>
  <c r="AN304" i="8"/>
  <c r="AM304" i="8"/>
  <c r="AL304" i="8"/>
  <c r="AK304" i="8"/>
  <c r="AJ304" i="8"/>
  <c r="AI304" i="8"/>
  <c r="DD304" i="8" s="1"/>
  <c r="AH304" i="8"/>
  <c r="CU304" i="8" s="1"/>
  <c r="AQ302" i="8"/>
  <c r="AP302" i="8"/>
  <c r="AO302" i="8"/>
  <c r="AN302" i="8"/>
  <c r="AM302" i="8"/>
  <c r="AL302" i="8"/>
  <c r="AK302" i="8"/>
  <c r="AJ302" i="8"/>
  <c r="AI302" i="8"/>
  <c r="DD302" i="8" s="1"/>
  <c r="AH302" i="8"/>
  <c r="AQ301" i="8"/>
  <c r="AP301" i="8"/>
  <c r="AO301" i="8"/>
  <c r="AN301" i="8"/>
  <c r="AM301" i="8"/>
  <c r="AL301" i="8"/>
  <c r="AK301" i="8"/>
  <c r="AJ301" i="8"/>
  <c r="AI301" i="8"/>
  <c r="AQ300" i="8"/>
  <c r="AP300" i="8"/>
  <c r="AO300" i="8"/>
  <c r="AN300" i="8"/>
  <c r="AM300" i="8"/>
  <c r="AL300" i="8"/>
  <c r="AK300" i="8"/>
  <c r="AJ300" i="8"/>
  <c r="AI300" i="8"/>
  <c r="DD300" i="8" s="1"/>
  <c r="AH300" i="8"/>
  <c r="CU300" i="8" s="1"/>
  <c r="AQ298" i="8"/>
  <c r="AP298" i="8"/>
  <c r="AO298" i="8"/>
  <c r="AN298" i="8"/>
  <c r="AM298" i="8"/>
  <c r="AL298" i="8"/>
  <c r="AK298" i="8"/>
  <c r="AJ298" i="8"/>
  <c r="AI298" i="8"/>
  <c r="DD298" i="8" s="1"/>
  <c r="AH298" i="8"/>
  <c r="CU298" i="8" s="1"/>
  <c r="AQ297" i="8"/>
  <c r="AP297" i="8"/>
  <c r="AO297" i="8"/>
  <c r="AN297" i="8"/>
  <c r="AM297" i="8"/>
  <c r="AL297" i="8"/>
  <c r="AK297" i="8"/>
  <c r="AJ297" i="8"/>
  <c r="AI297" i="8"/>
  <c r="DD297" i="8" s="1"/>
  <c r="AH297" i="8"/>
  <c r="CU297" i="8" s="1"/>
  <c r="AQ296" i="8"/>
  <c r="AP296" i="8"/>
  <c r="AO296" i="8"/>
  <c r="AN296" i="8"/>
  <c r="AM296" i="8"/>
  <c r="AL296" i="8"/>
  <c r="AK296" i="8"/>
  <c r="AJ296" i="8"/>
  <c r="AI296" i="8"/>
  <c r="DD296" i="8" s="1"/>
  <c r="AH296" i="8"/>
  <c r="CU296" i="8" s="1"/>
  <c r="AQ295" i="8"/>
  <c r="AP295" i="8"/>
  <c r="AO295" i="8"/>
  <c r="AN295" i="8"/>
  <c r="AM295" i="8"/>
  <c r="AL295" i="8"/>
  <c r="AK295" i="8"/>
  <c r="AJ295" i="8"/>
  <c r="AI295" i="8"/>
  <c r="DD295" i="8" s="1"/>
  <c r="AH295" i="8"/>
  <c r="CU295" i="8" s="1"/>
  <c r="AQ294" i="8"/>
  <c r="AP294" i="8"/>
  <c r="AO294" i="8"/>
  <c r="AN294" i="8"/>
  <c r="AM294" i="8"/>
  <c r="AL294" i="8"/>
  <c r="AK294" i="8"/>
  <c r="AJ294" i="8"/>
  <c r="AI294" i="8"/>
  <c r="DD294" i="8" s="1"/>
  <c r="AH294" i="8"/>
  <c r="CU294" i="8" s="1"/>
  <c r="AQ293" i="8"/>
  <c r="AP293" i="8"/>
  <c r="AO293" i="8"/>
  <c r="AN293" i="8"/>
  <c r="AM293" i="8"/>
  <c r="AL293" i="8"/>
  <c r="AK293" i="8"/>
  <c r="AJ293" i="8"/>
  <c r="AI293" i="8"/>
  <c r="DD293" i="8" s="1"/>
  <c r="AH293" i="8"/>
  <c r="CU293" i="8" s="1"/>
  <c r="AQ292" i="8"/>
  <c r="AP292" i="8"/>
  <c r="AO292" i="8"/>
  <c r="AN292" i="8"/>
  <c r="AM292" i="8"/>
  <c r="AL292" i="8"/>
  <c r="AK292" i="8"/>
  <c r="AJ292" i="8"/>
  <c r="AI292" i="8"/>
  <c r="DD292" i="8" s="1"/>
  <c r="AH292" i="8"/>
  <c r="CU292" i="8" s="1"/>
  <c r="AQ290" i="8"/>
  <c r="AP290" i="8"/>
  <c r="AO290" i="8"/>
  <c r="AN290" i="8"/>
  <c r="AM290" i="8"/>
  <c r="AL290" i="8"/>
  <c r="AK290" i="8"/>
  <c r="AJ290" i="8"/>
  <c r="AI290" i="8"/>
  <c r="DD290" i="8" s="1"/>
  <c r="AH290" i="8"/>
  <c r="CU290" i="8" s="1"/>
  <c r="AQ287" i="8"/>
  <c r="AP287" i="8"/>
  <c r="AO287" i="8"/>
  <c r="AN287" i="8"/>
  <c r="AM287" i="8"/>
  <c r="AL287" i="8"/>
  <c r="AK287" i="8"/>
  <c r="AJ287" i="8"/>
  <c r="AI287" i="8"/>
  <c r="DD287" i="8" s="1"/>
  <c r="AH287" i="8"/>
  <c r="CU287" i="8" s="1"/>
  <c r="AQ286" i="8"/>
  <c r="AP286" i="8"/>
  <c r="AO286" i="8"/>
  <c r="AN286" i="8"/>
  <c r="AM286" i="8"/>
  <c r="AL286" i="8"/>
  <c r="AK286" i="8"/>
  <c r="AJ286" i="8"/>
  <c r="AI286" i="8"/>
  <c r="DD286" i="8" s="1"/>
  <c r="AH286" i="8"/>
  <c r="CU286" i="8" s="1"/>
  <c r="AQ284" i="8"/>
  <c r="AP284" i="8"/>
  <c r="AO284" i="8"/>
  <c r="AN284" i="8"/>
  <c r="AM284" i="8"/>
  <c r="AL284" i="8"/>
  <c r="AK284" i="8"/>
  <c r="AJ284" i="8"/>
  <c r="AI284" i="8"/>
  <c r="DD284" i="8" s="1"/>
  <c r="AH284" i="8"/>
  <c r="CU284" i="8" s="1"/>
  <c r="AQ283" i="8"/>
  <c r="AP283" i="8"/>
  <c r="AO283" i="8"/>
  <c r="AN283" i="8"/>
  <c r="AM283" i="8"/>
  <c r="AL283" i="8"/>
  <c r="AK283" i="8"/>
  <c r="AJ283" i="8"/>
  <c r="AI283" i="8"/>
  <c r="DD283" i="8" s="1"/>
  <c r="AH283" i="8"/>
  <c r="CU283" i="8" s="1"/>
  <c r="AQ274" i="8"/>
  <c r="AP274" i="8"/>
  <c r="AO274" i="8"/>
  <c r="AN274" i="8"/>
  <c r="AM274" i="8"/>
  <c r="AL274" i="8"/>
  <c r="AK274" i="8"/>
  <c r="AJ274" i="8"/>
  <c r="AI274" i="8"/>
  <c r="DD274" i="8" s="1"/>
  <c r="AH274" i="8"/>
  <c r="CU274" i="8" s="1"/>
  <c r="AQ272" i="8"/>
  <c r="AP272" i="8"/>
  <c r="AO272" i="8"/>
  <c r="AN272" i="8"/>
  <c r="AM272" i="8"/>
  <c r="AL272" i="8"/>
  <c r="AK272" i="8"/>
  <c r="AJ272" i="8"/>
  <c r="AI272" i="8"/>
  <c r="DD272" i="8" s="1"/>
  <c r="AH272" i="8"/>
  <c r="CU272" i="8" s="1"/>
  <c r="AQ270" i="8"/>
  <c r="AP270" i="8"/>
  <c r="AO270" i="8"/>
  <c r="AN270" i="8"/>
  <c r="AM270" i="8"/>
  <c r="AL270" i="8"/>
  <c r="AK270" i="8"/>
  <c r="AJ270" i="8"/>
  <c r="AI270" i="8"/>
  <c r="DD270" i="8" s="1"/>
  <c r="AH270" i="8"/>
  <c r="CU270" i="8" s="1"/>
  <c r="AQ267" i="8"/>
  <c r="AP267" i="8"/>
  <c r="AO267" i="8"/>
  <c r="AN267" i="8"/>
  <c r="AM267" i="8"/>
  <c r="AL267" i="8"/>
  <c r="AK267" i="8"/>
  <c r="AJ267" i="8"/>
  <c r="AI267" i="8"/>
  <c r="AQ266" i="8"/>
  <c r="AP266" i="8"/>
  <c r="AO266" i="8"/>
  <c r="AN266" i="8"/>
  <c r="AM266" i="8"/>
  <c r="AL266" i="8"/>
  <c r="AK266" i="8"/>
  <c r="AJ266" i="8"/>
  <c r="AI266" i="8"/>
  <c r="DD266" i="8" s="1"/>
  <c r="AH266" i="8"/>
  <c r="AQ265" i="8"/>
  <c r="AP265" i="8"/>
  <c r="AO265" i="8"/>
  <c r="AN265" i="8"/>
  <c r="AM265" i="8"/>
  <c r="AL265" i="8"/>
  <c r="AK265" i="8"/>
  <c r="AJ265" i="8"/>
  <c r="AI265" i="8"/>
  <c r="DD265" i="8" s="1"/>
  <c r="AH265" i="8"/>
  <c r="AQ264" i="8"/>
  <c r="AP264" i="8"/>
  <c r="AO264" i="8"/>
  <c r="AN264" i="8"/>
  <c r="AM264" i="8"/>
  <c r="AL264" i="8"/>
  <c r="AK264" i="8"/>
  <c r="AJ264" i="8"/>
  <c r="AI264" i="8"/>
  <c r="DD264" i="8" s="1"/>
  <c r="AH264" i="8"/>
  <c r="AQ263" i="8"/>
  <c r="AP263" i="8"/>
  <c r="AO263" i="8"/>
  <c r="AN263" i="8"/>
  <c r="AM263" i="8"/>
  <c r="AL263" i="8"/>
  <c r="AK263" i="8"/>
  <c r="AJ263" i="8"/>
  <c r="AI263" i="8"/>
  <c r="DD263" i="8" s="1"/>
  <c r="AH263" i="8"/>
  <c r="CU263" i="8" s="1"/>
  <c r="AQ261" i="8"/>
  <c r="AP261" i="8"/>
  <c r="AO261" i="8"/>
  <c r="AN261" i="8"/>
  <c r="AM261" i="8"/>
  <c r="AL261" i="8"/>
  <c r="AK261" i="8"/>
  <c r="AJ261" i="8"/>
  <c r="AI261" i="8"/>
  <c r="DD261" i="8" s="1"/>
  <c r="AH261" i="8"/>
  <c r="AQ260" i="8"/>
  <c r="AP260" i="8"/>
  <c r="AO260" i="8"/>
  <c r="AN260" i="8"/>
  <c r="AM260" i="8"/>
  <c r="AL260" i="8"/>
  <c r="AK260" i="8"/>
  <c r="AJ260" i="8"/>
  <c r="AI260" i="8"/>
  <c r="DD260" i="8" s="1"/>
  <c r="AH260" i="8"/>
  <c r="CU260" i="8" s="1"/>
  <c r="AQ259" i="8"/>
  <c r="AP259" i="8"/>
  <c r="AO259" i="8"/>
  <c r="AN259" i="8"/>
  <c r="AM259" i="8"/>
  <c r="AL259" i="8"/>
  <c r="AK259" i="8"/>
  <c r="AJ259" i="8"/>
  <c r="AI259" i="8"/>
  <c r="DD259" i="8" s="1"/>
  <c r="AH259" i="8"/>
  <c r="CU259" i="8" s="1"/>
  <c r="AQ258" i="8"/>
  <c r="AP258" i="8"/>
  <c r="AO258" i="8"/>
  <c r="AN258" i="8"/>
  <c r="AM258" i="8"/>
  <c r="AL258" i="8"/>
  <c r="AK258" i="8"/>
  <c r="AJ258" i="8"/>
  <c r="AI258" i="8"/>
  <c r="DD258" i="8" s="1"/>
  <c r="AH258" i="8"/>
  <c r="AQ257" i="8"/>
  <c r="AP257" i="8"/>
  <c r="AO257" i="8"/>
  <c r="AN257" i="8"/>
  <c r="AM257" i="8"/>
  <c r="AL257" i="8"/>
  <c r="AK257" i="8"/>
  <c r="AJ257" i="8"/>
  <c r="AI257" i="8"/>
  <c r="DD257" i="8" s="1"/>
  <c r="AH257" i="8"/>
  <c r="CU257" i="8" s="1"/>
  <c r="AQ256" i="8"/>
  <c r="AP256" i="8"/>
  <c r="AO256" i="8"/>
  <c r="AN256" i="8"/>
  <c r="AM256" i="8"/>
  <c r="AL256" i="8"/>
  <c r="AK256" i="8"/>
  <c r="AJ256" i="8"/>
  <c r="AI256" i="8"/>
  <c r="DD256" i="8" s="1"/>
  <c r="AQ255" i="8"/>
  <c r="AP255" i="8"/>
  <c r="AO255" i="8"/>
  <c r="AN255" i="8"/>
  <c r="AM255" i="8"/>
  <c r="AL255" i="8"/>
  <c r="AK255" i="8"/>
  <c r="AJ255" i="8"/>
  <c r="AI255" i="8"/>
  <c r="DD255" i="8" s="1"/>
  <c r="AH255" i="8"/>
  <c r="AQ254" i="8"/>
  <c r="AP254" i="8"/>
  <c r="AO254" i="8"/>
  <c r="AN254" i="8"/>
  <c r="AM254" i="8"/>
  <c r="AL254" i="8"/>
  <c r="AK254" i="8"/>
  <c r="AJ254" i="8"/>
  <c r="AI254" i="8"/>
  <c r="DD254" i="8" s="1"/>
  <c r="AH254" i="8"/>
  <c r="CU254" i="8" s="1"/>
  <c r="AQ253" i="8"/>
  <c r="AP253" i="8"/>
  <c r="AO253" i="8"/>
  <c r="AN253" i="8"/>
  <c r="AM253" i="8"/>
  <c r="AL253" i="8"/>
  <c r="AK253" i="8"/>
  <c r="AJ253" i="8"/>
  <c r="AI253" i="8"/>
  <c r="DD253" i="8" s="1"/>
  <c r="AH253" i="8"/>
  <c r="CU253" i="8" s="1"/>
  <c r="AQ252" i="8"/>
  <c r="AP252" i="8"/>
  <c r="AO252" i="8"/>
  <c r="AN252" i="8"/>
  <c r="AM252" i="8"/>
  <c r="AL252" i="8"/>
  <c r="AK252" i="8"/>
  <c r="AJ252" i="8"/>
  <c r="AI252" i="8"/>
  <c r="DD252" i="8" s="1"/>
  <c r="AH252" i="8"/>
  <c r="CU252" i="8" s="1"/>
  <c r="AQ251" i="8"/>
  <c r="AP251" i="8"/>
  <c r="AO251" i="8"/>
  <c r="AN251" i="8"/>
  <c r="AM251" i="8"/>
  <c r="AL251" i="8"/>
  <c r="AK251" i="8"/>
  <c r="AJ251" i="8"/>
  <c r="AI251" i="8"/>
  <c r="AQ250" i="8"/>
  <c r="AP250" i="8"/>
  <c r="AO250" i="8"/>
  <c r="AN250" i="8"/>
  <c r="AM250" i="8"/>
  <c r="AL250" i="8"/>
  <c r="AK250" i="8"/>
  <c r="AJ250" i="8"/>
  <c r="AI250" i="8"/>
  <c r="DD250" i="8" s="1"/>
  <c r="AH250" i="8"/>
  <c r="CU250" i="8" s="1"/>
  <c r="AQ246" i="8"/>
  <c r="AP246" i="8"/>
  <c r="AO246" i="8"/>
  <c r="AN246" i="8"/>
  <c r="AM246" i="8"/>
  <c r="AL246" i="8"/>
  <c r="AK246" i="8"/>
  <c r="AJ246" i="8"/>
  <c r="AI246" i="8"/>
  <c r="DD246" i="8" s="1"/>
  <c r="AQ245" i="8"/>
  <c r="AP245" i="8"/>
  <c r="AO245" i="8"/>
  <c r="AN245" i="8"/>
  <c r="AM245" i="8"/>
  <c r="AL245" i="8"/>
  <c r="AK245" i="8"/>
  <c r="AJ245" i="8"/>
  <c r="AI245" i="8"/>
  <c r="DD245" i="8" s="1"/>
  <c r="AH245" i="8"/>
  <c r="CU245" i="8" s="1"/>
  <c r="AQ244" i="8"/>
  <c r="AP244" i="8"/>
  <c r="AO244" i="8"/>
  <c r="AN244" i="8"/>
  <c r="AM244" i="8"/>
  <c r="AL244" i="8"/>
  <c r="AK244" i="8"/>
  <c r="AJ244" i="8"/>
  <c r="AI244" i="8"/>
  <c r="DD244" i="8" s="1"/>
  <c r="AH244" i="8"/>
  <c r="CU244" i="8" s="1"/>
  <c r="AQ243" i="8"/>
  <c r="AP243" i="8"/>
  <c r="AO243" i="8"/>
  <c r="AN243" i="8"/>
  <c r="AM243" i="8"/>
  <c r="AL243" i="8"/>
  <c r="AK243" i="8"/>
  <c r="AJ243" i="8"/>
  <c r="AI243" i="8"/>
  <c r="DD243" i="8" s="1"/>
  <c r="AH243" i="8"/>
  <c r="CU243" i="8" s="1"/>
  <c r="AQ241" i="8"/>
  <c r="AP241" i="8"/>
  <c r="AO241" i="8"/>
  <c r="AN241" i="8"/>
  <c r="AM241" i="8"/>
  <c r="AL241" i="8"/>
  <c r="AK241" i="8"/>
  <c r="AJ241" i="8"/>
  <c r="AI241" i="8"/>
  <c r="DD241" i="8" s="1"/>
  <c r="AH241" i="8"/>
  <c r="CU241" i="8" s="1"/>
  <c r="AQ240" i="8"/>
  <c r="AP240" i="8"/>
  <c r="AO240" i="8"/>
  <c r="AN240" i="8"/>
  <c r="AM240" i="8"/>
  <c r="AL240" i="8"/>
  <c r="AK240" i="8"/>
  <c r="AJ240" i="8"/>
  <c r="AI240" i="8"/>
  <c r="DD240" i="8" s="1"/>
  <c r="AH240" i="8"/>
  <c r="CU240" i="8" s="1"/>
  <c r="AQ239" i="8"/>
  <c r="AP239" i="8"/>
  <c r="AO239" i="8"/>
  <c r="AN239" i="8"/>
  <c r="AM239" i="8"/>
  <c r="AL239" i="8"/>
  <c r="AK239" i="8"/>
  <c r="AJ239" i="8"/>
  <c r="AI239" i="8"/>
  <c r="DD239" i="8" s="1"/>
  <c r="AH239" i="8"/>
  <c r="CU239" i="8" s="1"/>
  <c r="AQ238" i="8"/>
  <c r="AP238" i="8"/>
  <c r="AO238" i="8"/>
  <c r="AN238" i="8"/>
  <c r="AM238" i="8"/>
  <c r="AL238" i="8"/>
  <c r="AK238" i="8"/>
  <c r="AJ238" i="8"/>
  <c r="AI238" i="8"/>
  <c r="DD238" i="8" s="1"/>
  <c r="AH238" i="8"/>
  <c r="CU238" i="8" s="1"/>
  <c r="AQ236" i="8"/>
  <c r="AP236" i="8"/>
  <c r="AO236" i="8"/>
  <c r="AN236" i="8"/>
  <c r="AM236" i="8"/>
  <c r="AL236" i="8"/>
  <c r="AK236" i="8"/>
  <c r="AJ236" i="8"/>
  <c r="AI236" i="8"/>
  <c r="DD236" i="8" s="1"/>
  <c r="AH236" i="8"/>
  <c r="CU236" i="8" s="1"/>
  <c r="AQ234" i="8"/>
  <c r="AP234" i="8"/>
  <c r="AO234" i="8"/>
  <c r="AN234" i="8"/>
  <c r="AM234" i="8"/>
  <c r="AL234" i="8"/>
  <c r="AK234" i="8"/>
  <c r="AJ234" i="8"/>
  <c r="AI234" i="8"/>
  <c r="DD234" i="8" s="1"/>
  <c r="AH234" i="8"/>
  <c r="AQ233" i="8"/>
  <c r="AP233" i="8"/>
  <c r="AO233" i="8"/>
  <c r="AN233" i="8"/>
  <c r="AM233" i="8"/>
  <c r="AL233" i="8"/>
  <c r="AK233" i="8"/>
  <c r="AJ233" i="8"/>
  <c r="AI233" i="8"/>
  <c r="DD233" i="8" s="1"/>
  <c r="AH233" i="8"/>
  <c r="CU233" i="8" s="1"/>
  <c r="AQ232" i="8"/>
  <c r="AP232" i="8"/>
  <c r="AO232" i="8"/>
  <c r="AN232" i="8"/>
  <c r="AM232" i="8"/>
  <c r="AL232" i="8"/>
  <c r="AK232" i="8"/>
  <c r="AJ232" i="8"/>
  <c r="AI232" i="8"/>
  <c r="DD232" i="8" s="1"/>
  <c r="AH232" i="8"/>
  <c r="CU232" i="8" s="1"/>
  <c r="AQ231" i="8"/>
  <c r="AP231" i="8"/>
  <c r="AO231" i="8"/>
  <c r="AN231" i="8"/>
  <c r="AM231" i="8"/>
  <c r="AL231" i="8"/>
  <c r="AK231" i="8"/>
  <c r="AJ231" i="8"/>
  <c r="AI231" i="8"/>
  <c r="DD231" i="8" s="1"/>
  <c r="AH231" i="8"/>
  <c r="CU231" i="8" s="1"/>
  <c r="AQ230" i="8"/>
  <c r="AP230" i="8"/>
  <c r="AO230" i="8"/>
  <c r="AN230" i="8"/>
  <c r="AM230" i="8"/>
  <c r="AL230" i="8"/>
  <c r="AK230" i="8"/>
  <c r="AJ230" i="8"/>
  <c r="AI230" i="8"/>
  <c r="DD230" i="8" s="1"/>
  <c r="AH230" i="8"/>
  <c r="AQ229" i="8"/>
  <c r="AP229" i="8"/>
  <c r="AO229" i="8"/>
  <c r="AN229" i="8"/>
  <c r="AM229" i="8"/>
  <c r="AL229" i="8"/>
  <c r="AK229" i="8"/>
  <c r="AJ229" i="8"/>
  <c r="AI229" i="8"/>
  <c r="DD229" i="8" s="1"/>
  <c r="AH229" i="8"/>
  <c r="CU229" i="8" s="1"/>
  <c r="AQ228" i="8"/>
  <c r="AP228" i="8"/>
  <c r="AO228" i="8"/>
  <c r="AN228" i="8"/>
  <c r="AM228" i="8"/>
  <c r="AL228" i="8"/>
  <c r="AK228" i="8"/>
  <c r="AJ228" i="8"/>
  <c r="AI228" i="8"/>
  <c r="DD228" i="8" s="1"/>
  <c r="AH228" i="8"/>
  <c r="CU228" i="8" s="1"/>
  <c r="AQ227" i="8"/>
  <c r="AP227" i="8"/>
  <c r="AO227" i="8"/>
  <c r="AN227" i="8"/>
  <c r="AM227" i="8"/>
  <c r="AL227" i="8"/>
  <c r="AK227" i="8"/>
  <c r="AJ227" i="8"/>
  <c r="AI227" i="8"/>
  <c r="DD227" i="8" s="1"/>
  <c r="AH227" i="8"/>
  <c r="CU227" i="8" s="1"/>
  <c r="AQ226" i="8"/>
  <c r="AP226" i="8"/>
  <c r="AO226" i="8"/>
  <c r="AN226" i="8"/>
  <c r="AM226" i="8"/>
  <c r="AL226" i="8"/>
  <c r="AK226" i="8"/>
  <c r="AJ226" i="8"/>
  <c r="AI226" i="8"/>
  <c r="DD226" i="8" s="1"/>
  <c r="AH226" i="8"/>
  <c r="CU226" i="8" s="1"/>
  <c r="AQ225" i="8"/>
  <c r="AP225" i="8"/>
  <c r="AO225" i="8"/>
  <c r="AN225" i="8"/>
  <c r="AM225" i="8"/>
  <c r="AL225" i="8"/>
  <c r="AK225" i="8"/>
  <c r="AJ225" i="8"/>
  <c r="AI225" i="8"/>
  <c r="DD225" i="8" s="1"/>
  <c r="AH225" i="8"/>
  <c r="CU225" i="8" s="1"/>
  <c r="AQ224" i="8"/>
  <c r="AP224" i="8"/>
  <c r="AO224" i="8"/>
  <c r="AN224" i="8"/>
  <c r="AM224" i="8"/>
  <c r="AL224" i="8"/>
  <c r="AK224" i="8"/>
  <c r="AJ224" i="8"/>
  <c r="AI224" i="8"/>
  <c r="DD224" i="8" s="1"/>
  <c r="AH224" i="8"/>
  <c r="CU224" i="8" s="1"/>
  <c r="AQ223" i="8"/>
  <c r="AP223" i="8"/>
  <c r="AO223" i="8"/>
  <c r="AN223" i="8"/>
  <c r="AM223" i="8"/>
  <c r="AL223" i="8"/>
  <c r="AK223" i="8"/>
  <c r="AJ223" i="8"/>
  <c r="AI223" i="8"/>
  <c r="DD223" i="8" s="1"/>
  <c r="AH223" i="8"/>
  <c r="CU223" i="8" s="1"/>
  <c r="AQ222" i="8"/>
  <c r="AP222" i="8"/>
  <c r="AO222" i="8"/>
  <c r="AN222" i="8"/>
  <c r="AM222" i="8"/>
  <c r="AL222" i="8"/>
  <c r="AK222" i="8"/>
  <c r="AJ222" i="8"/>
  <c r="AI222" i="8"/>
  <c r="DD222" i="8" s="1"/>
  <c r="AH222" i="8"/>
  <c r="CU222" i="8" s="1"/>
  <c r="AQ221" i="8"/>
  <c r="AP221" i="8"/>
  <c r="AO221" i="8"/>
  <c r="AN221" i="8"/>
  <c r="AM221" i="8"/>
  <c r="AL221" i="8"/>
  <c r="AK221" i="8"/>
  <c r="AJ221" i="8"/>
  <c r="AI221" i="8"/>
  <c r="DD221" i="8" s="1"/>
  <c r="AH221" i="8"/>
  <c r="CU221" i="8" s="1"/>
  <c r="AQ220" i="8"/>
  <c r="AP220" i="8"/>
  <c r="AO220" i="8"/>
  <c r="AN220" i="8"/>
  <c r="AM220" i="8"/>
  <c r="AL220" i="8"/>
  <c r="AK220" i="8"/>
  <c r="AJ220" i="8"/>
  <c r="AI220" i="8"/>
  <c r="DD220" i="8" s="1"/>
  <c r="AH220" i="8"/>
  <c r="CU220" i="8" s="1"/>
  <c r="AQ219" i="8"/>
  <c r="AP219" i="8"/>
  <c r="AO219" i="8"/>
  <c r="AN219" i="8"/>
  <c r="AM219" i="8"/>
  <c r="AL219" i="8"/>
  <c r="AK219" i="8"/>
  <c r="AJ219" i="8"/>
  <c r="AI219" i="8"/>
  <c r="DD219" i="8" s="1"/>
  <c r="AH219" i="8"/>
  <c r="CU219" i="8" s="1"/>
  <c r="AQ218" i="8"/>
  <c r="AP218" i="8"/>
  <c r="AO218" i="8"/>
  <c r="AN218" i="8"/>
  <c r="AM218" i="8"/>
  <c r="AL218" i="8"/>
  <c r="AK218" i="8"/>
  <c r="AJ218" i="8"/>
  <c r="AI218" i="8"/>
  <c r="DD218" i="8" s="1"/>
  <c r="AH218" i="8"/>
  <c r="CU218" i="8" s="1"/>
  <c r="AQ217" i="8"/>
  <c r="AP217" i="8"/>
  <c r="AO217" i="8"/>
  <c r="AN217" i="8"/>
  <c r="AM217" i="8"/>
  <c r="AL217" i="8"/>
  <c r="AK217" i="8"/>
  <c r="AJ217" i="8"/>
  <c r="AI217" i="8"/>
  <c r="DD217" i="8" s="1"/>
  <c r="AH217" i="8"/>
  <c r="CU217" i="8" s="1"/>
  <c r="AQ216" i="8"/>
  <c r="AP216" i="8"/>
  <c r="AO216" i="8"/>
  <c r="AN216" i="8"/>
  <c r="AM216" i="8"/>
  <c r="AL216" i="8"/>
  <c r="AK216" i="8"/>
  <c r="AJ216" i="8"/>
  <c r="AI216" i="8"/>
  <c r="DD216" i="8" s="1"/>
  <c r="AH216" i="8"/>
  <c r="CU216" i="8" s="1"/>
  <c r="AQ215" i="8"/>
  <c r="AP215" i="8"/>
  <c r="AO215" i="8"/>
  <c r="AN215" i="8"/>
  <c r="AM215" i="8"/>
  <c r="AL215" i="8"/>
  <c r="AK215" i="8"/>
  <c r="AJ215" i="8"/>
  <c r="AI215" i="8"/>
  <c r="DD215" i="8" s="1"/>
  <c r="AH215" i="8"/>
  <c r="CU215" i="8" s="1"/>
  <c r="AQ214" i="8"/>
  <c r="AP214" i="8"/>
  <c r="AO214" i="8"/>
  <c r="AN214" i="8"/>
  <c r="AM214" i="8"/>
  <c r="AL214" i="8"/>
  <c r="AK214" i="8"/>
  <c r="AJ214" i="8"/>
  <c r="AI214" i="8"/>
  <c r="DD214" i="8" s="1"/>
  <c r="AH214" i="8"/>
  <c r="CU214" i="8" s="1"/>
  <c r="AQ213" i="8"/>
  <c r="AP213" i="8"/>
  <c r="AO213" i="8"/>
  <c r="AN213" i="8"/>
  <c r="AM213" i="8"/>
  <c r="AL213" i="8"/>
  <c r="AK213" i="8"/>
  <c r="AJ213" i="8"/>
  <c r="AI213" i="8"/>
  <c r="DD213" i="8" s="1"/>
  <c r="AH213" i="8"/>
  <c r="CU213" i="8" s="1"/>
  <c r="AQ212" i="8"/>
  <c r="AP212" i="8"/>
  <c r="AO212" i="8"/>
  <c r="AN212" i="8"/>
  <c r="AM212" i="8"/>
  <c r="AL212" i="8"/>
  <c r="AK212" i="8"/>
  <c r="AJ212" i="8"/>
  <c r="AI212" i="8"/>
  <c r="DD212" i="8" s="1"/>
  <c r="AH212" i="8"/>
  <c r="CU212" i="8" s="1"/>
  <c r="AQ211" i="8"/>
  <c r="AP211" i="8"/>
  <c r="AO211" i="8"/>
  <c r="AN211" i="8"/>
  <c r="AM211" i="8"/>
  <c r="AL211" i="8"/>
  <c r="AK211" i="8"/>
  <c r="AJ211" i="8"/>
  <c r="AI211" i="8"/>
  <c r="DD211" i="8" s="1"/>
  <c r="AH211" i="8"/>
  <c r="CU211" i="8" s="1"/>
  <c r="AQ210" i="8"/>
  <c r="AP210" i="8"/>
  <c r="AO210" i="8"/>
  <c r="AN210" i="8"/>
  <c r="AM210" i="8"/>
  <c r="AL210" i="8"/>
  <c r="AK210" i="8"/>
  <c r="AJ210" i="8"/>
  <c r="AI210" i="8"/>
  <c r="DD210" i="8" s="1"/>
  <c r="AH210" i="8"/>
  <c r="CU210" i="8" s="1"/>
  <c r="AQ207" i="8"/>
  <c r="AP207" i="8"/>
  <c r="AO207" i="8"/>
  <c r="AN207" i="8"/>
  <c r="AM207" i="8"/>
  <c r="AL207" i="8"/>
  <c r="AK207" i="8"/>
  <c r="AJ207" i="8"/>
  <c r="AI207" i="8"/>
  <c r="DD207" i="8" s="1"/>
  <c r="AH207" i="8"/>
  <c r="CU207" i="8" s="1"/>
  <c r="AQ206" i="8"/>
  <c r="AP206" i="8"/>
  <c r="AO206" i="8"/>
  <c r="AN206" i="8"/>
  <c r="AM206" i="8"/>
  <c r="AL206" i="8"/>
  <c r="AK206" i="8"/>
  <c r="AJ206" i="8"/>
  <c r="AI206" i="8"/>
  <c r="DD206" i="8" s="1"/>
  <c r="AH206" i="8"/>
  <c r="CU206" i="8" s="1"/>
  <c r="AQ205" i="8"/>
  <c r="AP205" i="8"/>
  <c r="AO205" i="8"/>
  <c r="AN205" i="8"/>
  <c r="AM205" i="8"/>
  <c r="AL205" i="8"/>
  <c r="AK205" i="8"/>
  <c r="AJ205" i="8"/>
  <c r="AI205" i="8"/>
  <c r="DD205" i="8" s="1"/>
  <c r="AH205" i="8"/>
  <c r="CU205" i="8" s="1"/>
  <c r="AQ203" i="8"/>
  <c r="AP203" i="8"/>
  <c r="AO203" i="8"/>
  <c r="AN203" i="8"/>
  <c r="AM203" i="8"/>
  <c r="AL203" i="8"/>
  <c r="AK203" i="8"/>
  <c r="AJ203" i="8"/>
  <c r="AI203" i="8"/>
  <c r="DD203" i="8" s="1"/>
  <c r="AH203" i="8"/>
  <c r="CU203" i="8" s="1"/>
  <c r="AQ201" i="8"/>
  <c r="AP201" i="8"/>
  <c r="AO201" i="8"/>
  <c r="AN201" i="8"/>
  <c r="AM201" i="8"/>
  <c r="AL201" i="8"/>
  <c r="AK201" i="8"/>
  <c r="AJ201" i="8"/>
  <c r="AI201" i="8"/>
  <c r="DD201" i="8" s="1"/>
  <c r="AH201" i="8"/>
  <c r="CU201" i="8" s="1"/>
  <c r="AQ200" i="8"/>
  <c r="AP200" i="8"/>
  <c r="AO200" i="8"/>
  <c r="AN200" i="8"/>
  <c r="AM200" i="8"/>
  <c r="AL200" i="8"/>
  <c r="AK200" i="8"/>
  <c r="AJ200" i="8"/>
  <c r="AI200" i="8"/>
  <c r="DD200" i="8" s="1"/>
  <c r="AH200" i="8"/>
  <c r="CU200" i="8" s="1"/>
  <c r="AQ199" i="8"/>
  <c r="AP199" i="8"/>
  <c r="AO199" i="8"/>
  <c r="AN199" i="8"/>
  <c r="AM199" i="8"/>
  <c r="AL199" i="8"/>
  <c r="AK199" i="8"/>
  <c r="AJ199" i="8"/>
  <c r="AI199" i="8"/>
  <c r="DD199" i="8" s="1"/>
  <c r="AH199" i="8"/>
  <c r="CU199" i="8" s="1"/>
  <c r="DA199" i="8" s="1"/>
  <c r="AQ198" i="8"/>
  <c r="AP198" i="8"/>
  <c r="AO198" i="8"/>
  <c r="AN198" i="8"/>
  <c r="AM198" i="8"/>
  <c r="AL198" i="8"/>
  <c r="AK198" i="8"/>
  <c r="AJ198" i="8"/>
  <c r="AI198" i="8"/>
  <c r="DD198" i="8" s="1"/>
  <c r="AH198" i="8"/>
  <c r="CU198" i="8" s="1"/>
  <c r="AQ197" i="8"/>
  <c r="AP197" i="8"/>
  <c r="AO197" i="8"/>
  <c r="AN197" i="8"/>
  <c r="AM197" i="8"/>
  <c r="AL197" i="8"/>
  <c r="AK197" i="8"/>
  <c r="AJ197" i="8"/>
  <c r="AI197" i="8"/>
  <c r="DD197" i="8" s="1"/>
  <c r="AH197" i="8"/>
  <c r="CU197" i="8" s="1"/>
  <c r="AQ196" i="8"/>
  <c r="AP196" i="8"/>
  <c r="AO196" i="8"/>
  <c r="AN196" i="8"/>
  <c r="AM196" i="8"/>
  <c r="AL196" i="8"/>
  <c r="AK196" i="8"/>
  <c r="AJ196" i="8"/>
  <c r="AI196" i="8"/>
  <c r="DD196" i="8" s="1"/>
  <c r="AH196" i="8"/>
  <c r="CU196" i="8" s="1"/>
  <c r="AQ195" i="8"/>
  <c r="AP195" i="8"/>
  <c r="AO195" i="8"/>
  <c r="AN195" i="8"/>
  <c r="AM195" i="8"/>
  <c r="AL195" i="8"/>
  <c r="AK195" i="8"/>
  <c r="AJ195" i="8"/>
  <c r="AI195" i="8"/>
  <c r="DD195" i="8" s="1"/>
  <c r="AH195" i="8"/>
  <c r="CU195" i="8" s="1"/>
  <c r="AQ194" i="8"/>
  <c r="AP194" i="8"/>
  <c r="AO194" i="8"/>
  <c r="AN194" i="8"/>
  <c r="AM194" i="8"/>
  <c r="AL194" i="8"/>
  <c r="AK194" i="8"/>
  <c r="AJ194" i="8"/>
  <c r="AI194" i="8"/>
  <c r="DD194" i="8" s="1"/>
  <c r="AH194" i="8"/>
  <c r="CU194" i="8" s="1"/>
  <c r="AQ192" i="8"/>
  <c r="AP192" i="8"/>
  <c r="AO192" i="8"/>
  <c r="AN192" i="8"/>
  <c r="AM192" i="8"/>
  <c r="AL192" i="8"/>
  <c r="AK192" i="8"/>
  <c r="AJ192" i="8"/>
  <c r="AI192" i="8"/>
  <c r="DD192" i="8" s="1"/>
  <c r="AH192" i="8"/>
  <c r="CU192" i="8" s="1"/>
  <c r="AQ190" i="8"/>
  <c r="AP190" i="8"/>
  <c r="AO190" i="8"/>
  <c r="AN190" i="8"/>
  <c r="AM190" i="8"/>
  <c r="AL190" i="8"/>
  <c r="AK190" i="8"/>
  <c r="AJ190" i="8"/>
  <c r="AI190" i="8"/>
  <c r="DD190" i="8" s="1"/>
  <c r="AH190" i="8"/>
  <c r="CU190" i="8" s="1"/>
  <c r="AQ187" i="8"/>
  <c r="AP187" i="8"/>
  <c r="AO187" i="8"/>
  <c r="AN187" i="8"/>
  <c r="AM187" i="8"/>
  <c r="AL187" i="8"/>
  <c r="AK187" i="8"/>
  <c r="AJ187" i="8"/>
  <c r="AI187" i="8"/>
  <c r="DD187" i="8" s="1"/>
  <c r="AH187" i="8"/>
  <c r="CU187" i="8" s="1"/>
  <c r="AQ185" i="8"/>
  <c r="AP185" i="8"/>
  <c r="AO185" i="8"/>
  <c r="AN185" i="8"/>
  <c r="AM185" i="8"/>
  <c r="AL185" i="8"/>
  <c r="AK185" i="8"/>
  <c r="AJ185" i="8"/>
  <c r="AI185" i="8"/>
  <c r="DD185" i="8" s="1"/>
  <c r="AH185" i="8"/>
  <c r="CU185" i="8" s="1"/>
  <c r="AQ183" i="8"/>
  <c r="AP183" i="8"/>
  <c r="AO183" i="8"/>
  <c r="AN183" i="8"/>
  <c r="AM183" i="8"/>
  <c r="AL183" i="8"/>
  <c r="AK183" i="8"/>
  <c r="AJ183" i="8"/>
  <c r="AI183" i="8"/>
  <c r="DD183" i="8" s="1"/>
  <c r="AH183" i="8"/>
  <c r="CU183" i="8" s="1"/>
  <c r="AQ181" i="8"/>
  <c r="AP181" i="8"/>
  <c r="AO181" i="8"/>
  <c r="AN181" i="8"/>
  <c r="AM181" i="8"/>
  <c r="AL181" i="8"/>
  <c r="AK181" i="8"/>
  <c r="AJ181" i="8"/>
  <c r="AI181" i="8"/>
  <c r="DD181" i="8" s="1"/>
  <c r="AH181" i="8"/>
  <c r="CU181" i="8" s="1"/>
  <c r="AQ179" i="8"/>
  <c r="AP179" i="8"/>
  <c r="AO179" i="8"/>
  <c r="AN179" i="8"/>
  <c r="AM179" i="8"/>
  <c r="AL179" i="8"/>
  <c r="AK179" i="8"/>
  <c r="AJ179" i="8"/>
  <c r="AI179" i="8"/>
  <c r="DD179" i="8" s="1"/>
  <c r="AH179" i="8"/>
  <c r="AQ178" i="8"/>
  <c r="AP178" i="8"/>
  <c r="AO178" i="8"/>
  <c r="AN178" i="8"/>
  <c r="AM178" i="8"/>
  <c r="AL178" i="8"/>
  <c r="AK178" i="8"/>
  <c r="AJ178" i="8"/>
  <c r="AI178" i="8"/>
  <c r="DD178" i="8" s="1"/>
  <c r="AH178" i="8"/>
  <c r="AQ177" i="8"/>
  <c r="AP177" i="8"/>
  <c r="AO177" i="8"/>
  <c r="AN177" i="8"/>
  <c r="AM177" i="8"/>
  <c r="AL177" i="8"/>
  <c r="AK177" i="8"/>
  <c r="AJ177" i="8"/>
  <c r="AI177" i="8"/>
  <c r="DD177" i="8" s="1"/>
  <c r="AH177" i="8"/>
  <c r="AQ176" i="8"/>
  <c r="AP176" i="8"/>
  <c r="AO176" i="8"/>
  <c r="AN176" i="8"/>
  <c r="AM176" i="8"/>
  <c r="AL176" i="8"/>
  <c r="AK176" i="8"/>
  <c r="AJ176" i="8"/>
  <c r="AI176" i="8"/>
  <c r="DD176" i="8" s="1"/>
  <c r="AH176" i="8"/>
  <c r="AQ175" i="8"/>
  <c r="AP175" i="8"/>
  <c r="AO175" i="8"/>
  <c r="AN175" i="8"/>
  <c r="AM175" i="8"/>
  <c r="AL175" i="8"/>
  <c r="AK175" i="8"/>
  <c r="AJ175" i="8"/>
  <c r="AI175" i="8"/>
  <c r="DD175" i="8" s="1"/>
  <c r="AH175" i="8"/>
  <c r="AQ174" i="8"/>
  <c r="AP174" i="8"/>
  <c r="AO174" i="8"/>
  <c r="AN174" i="8"/>
  <c r="AM174" i="8"/>
  <c r="AL174" i="8"/>
  <c r="AK174" i="8"/>
  <c r="AJ174" i="8"/>
  <c r="AI174" i="8"/>
  <c r="DD174" i="8" s="1"/>
  <c r="AH174" i="8"/>
  <c r="AQ173" i="8"/>
  <c r="AP173" i="8"/>
  <c r="AO173" i="8"/>
  <c r="AN173" i="8"/>
  <c r="AM173" i="8"/>
  <c r="AL173" i="8"/>
  <c r="AK173" i="8"/>
  <c r="AJ173" i="8"/>
  <c r="AI173" i="8"/>
  <c r="DD173" i="8" s="1"/>
  <c r="AH173" i="8"/>
  <c r="AQ172" i="8"/>
  <c r="AP172" i="8"/>
  <c r="AO172" i="8"/>
  <c r="AN172" i="8"/>
  <c r="AM172" i="8"/>
  <c r="AL172" i="8"/>
  <c r="AK172" i="8"/>
  <c r="AJ172" i="8"/>
  <c r="AI172" i="8"/>
  <c r="DD172" i="8" s="1"/>
  <c r="AH172" i="8"/>
  <c r="AQ171" i="8"/>
  <c r="AP171" i="8"/>
  <c r="AO171" i="8"/>
  <c r="AN171" i="8"/>
  <c r="AM171" i="8"/>
  <c r="AL171" i="8"/>
  <c r="AK171" i="8"/>
  <c r="AJ171" i="8"/>
  <c r="AI171" i="8"/>
  <c r="DD171" i="8" s="1"/>
  <c r="AH171" i="8"/>
  <c r="AQ169" i="8"/>
  <c r="AP169" i="8"/>
  <c r="AO169" i="8"/>
  <c r="AN169" i="8"/>
  <c r="AM169" i="8"/>
  <c r="AL169" i="8"/>
  <c r="AK169" i="8"/>
  <c r="AJ169" i="8"/>
  <c r="AI169" i="8"/>
  <c r="DD169" i="8" s="1"/>
  <c r="AH169" i="8"/>
  <c r="AQ167" i="8"/>
  <c r="AP167" i="8"/>
  <c r="AO167" i="8"/>
  <c r="AN167" i="8"/>
  <c r="AM167" i="8"/>
  <c r="AL167" i="8"/>
  <c r="AK167" i="8"/>
  <c r="AJ167" i="8"/>
  <c r="AI167" i="8"/>
  <c r="DD167" i="8" s="1"/>
  <c r="AH167" i="8"/>
  <c r="AQ165" i="8"/>
  <c r="AP165" i="8"/>
  <c r="AO165" i="8"/>
  <c r="AN165" i="8"/>
  <c r="AM165" i="8"/>
  <c r="AL165" i="8"/>
  <c r="AK165" i="8"/>
  <c r="AJ165" i="8"/>
  <c r="AI165" i="8"/>
  <c r="DD165" i="8" s="1"/>
  <c r="AH165" i="8"/>
  <c r="AQ162" i="8"/>
  <c r="AP162" i="8"/>
  <c r="AO162" i="8"/>
  <c r="AN162" i="8"/>
  <c r="AM162" i="8"/>
  <c r="AL162" i="8"/>
  <c r="AK162" i="8"/>
  <c r="AJ162" i="8"/>
  <c r="AI162" i="8"/>
  <c r="DD162" i="8" s="1"/>
  <c r="AH162" i="8"/>
  <c r="AQ161" i="8"/>
  <c r="AP161" i="8"/>
  <c r="AO161" i="8"/>
  <c r="AN161" i="8"/>
  <c r="AM161" i="8"/>
  <c r="AL161" i="8"/>
  <c r="AK161" i="8"/>
  <c r="AJ161" i="8"/>
  <c r="AI161" i="8"/>
  <c r="DD161" i="8" s="1"/>
  <c r="AH161" i="8"/>
  <c r="AQ160" i="8"/>
  <c r="AP160" i="8"/>
  <c r="AO160" i="8"/>
  <c r="AN160" i="8"/>
  <c r="AM160" i="8"/>
  <c r="AL160" i="8"/>
  <c r="AK160" i="8"/>
  <c r="AJ160" i="8"/>
  <c r="AI160" i="8"/>
  <c r="DD160" i="8" s="1"/>
  <c r="AH160" i="8"/>
  <c r="AQ159" i="8"/>
  <c r="AP159" i="8"/>
  <c r="AO159" i="8"/>
  <c r="AN159" i="8"/>
  <c r="AM159" i="8"/>
  <c r="AL159" i="8"/>
  <c r="AK159" i="8"/>
  <c r="AJ159" i="8"/>
  <c r="AI159" i="8"/>
  <c r="DD159" i="8" s="1"/>
  <c r="AH159" i="8"/>
  <c r="AQ158" i="8"/>
  <c r="AP158" i="8"/>
  <c r="AO158" i="8"/>
  <c r="AN158" i="8"/>
  <c r="AM158" i="8"/>
  <c r="AL158" i="8"/>
  <c r="AK158" i="8"/>
  <c r="AJ158" i="8"/>
  <c r="AI158" i="8"/>
  <c r="DD158" i="8" s="1"/>
  <c r="AH158" i="8"/>
  <c r="AQ157" i="8"/>
  <c r="AP157" i="8"/>
  <c r="AO157" i="8"/>
  <c r="AN157" i="8"/>
  <c r="AM157" i="8"/>
  <c r="AL157" i="8"/>
  <c r="AK157" i="8"/>
  <c r="AJ157" i="8"/>
  <c r="AI157" i="8"/>
  <c r="DD157" i="8" s="1"/>
  <c r="AH157" i="8"/>
  <c r="CU157" i="8" s="1"/>
  <c r="AQ156" i="8"/>
  <c r="AP156" i="8"/>
  <c r="AO156" i="8"/>
  <c r="AN156" i="8"/>
  <c r="AM156" i="8"/>
  <c r="AL156" i="8"/>
  <c r="AK156" i="8"/>
  <c r="AJ156" i="8"/>
  <c r="AI156" i="8"/>
  <c r="DD156" i="8" s="1"/>
  <c r="AH156" i="8"/>
  <c r="CU156" i="8" s="1"/>
  <c r="AQ155" i="8"/>
  <c r="AP155" i="8"/>
  <c r="AO155" i="8"/>
  <c r="AN155" i="8"/>
  <c r="AM155" i="8"/>
  <c r="AL155" i="8"/>
  <c r="AK155" i="8"/>
  <c r="AJ155" i="8"/>
  <c r="AI155" i="8"/>
  <c r="DD155" i="8" s="1"/>
  <c r="AH155" i="8"/>
  <c r="CU155" i="8" s="1"/>
  <c r="AQ154" i="8"/>
  <c r="AP154" i="8"/>
  <c r="AO154" i="8"/>
  <c r="AN154" i="8"/>
  <c r="AM154" i="8"/>
  <c r="AL154" i="8"/>
  <c r="AK154" i="8"/>
  <c r="AJ154" i="8"/>
  <c r="AI154" i="8"/>
  <c r="DD154" i="8" s="1"/>
  <c r="AH154" i="8"/>
  <c r="CU154" i="8" s="1"/>
  <c r="AQ153" i="8"/>
  <c r="AP153" i="8"/>
  <c r="AO153" i="8"/>
  <c r="AN153" i="8"/>
  <c r="AM153" i="8"/>
  <c r="AL153" i="8"/>
  <c r="AK153" i="8"/>
  <c r="AJ153" i="8"/>
  <c r="AI153" i="8"/>
  <c r="DD153" i="8" s="1"/>
  <c r="AH153" i="8"/>
  <c r="CU153" i="8" s="1"/>
  <c r="AQ152" i="8"/>
  <c r="AP152" i="8"/>
  <c r="AO152" i="8"/>
  <c r="AN152" i="8"/>
  <c r="AM152" i="8"/>
  <c r="AL152" i="8"/>
  <c r="AK152" i="8"/>
  <c r="AJ152" i="8"/>
  <c r="AI152" i="8"/>
  <c r="DD152" i="8" s="1"/>
  <c r="AH152" i="8"/>
  <c r="CU152" i="8" s="1"/>
  <c r="AQ151" i="8"/>
  <c r="AP151" i="8"/>
  <c r="AO151" i="8"/>
  <c r="AN151" i="8"/>
  <c r="AM151" i="8"/>
  <c r="AL151" i="8"/>
  <c r="AK151" i="8"/>
  <c r="AJ151" i="8"/>
  <c r="AI151" i="8"/>
  <c r="DD151" i="8" s="1"/>
  <c r="AH151" i="8"/>
  <c r="CU151" i="8" s="1"/>
  <c r="AQ150" i="8"/>
  <c r="AP150" i="8"/>
  <c r="AO150" i="8"/>
  <c r="AN150" i="8"/>
  <c r="AM150" i="8"/>
  <c r="AL150" i="8"/>
  <c r="AK150" i="8"/>
  <c r="AJ150" i="8"/>
  <c r="AI150" i="8"/>
  <c r="DD150" i="8" s="1"/>
  <c r="AH150" i="8"/>
  <c r="CU150" i="8" s="1"/>
  <c r="AQ149" i="8"/>
  <c r="AP149" i="8"/>
  <c r="AO149" i="8"/>
  <c r="AN149" i="8"/>
  <c r="AM149" i="8"/>
  <c r="AL149" i="8"/>
  <c r="AK149" i="8"/>
  <c r="AJ149" i="8"/>
  <c r="AI149" i="8"/>
  <c r="DD149" i="8" s="1"/>
  <c r="AH149" i="8"/>
  <c r="CU149" i="8" s="1"/>
  <c r="AQ148" i="8"/>
  <c r="AP148" i="8"/>
  <c r="AO148" i="8"/>
  <c r="AN148" i="8"/>
  <c r="AM148" i="8"/>
  <c r="AL148" i="8"/>
  <c r="AK148" i="8"/>
  <c r="AJ148" i="8"/>
  <c r="AI148" i="8"/>
  <c r="DD148" i="8" s="1"/>
  <c r="AH148" i="8"/>
  <c r="CU148" i="8" s="1"/>
  <c r="AQ147" i="8"/>
  <c r="AP147" i="8"/>
  <c r="AO147" i="8"/>
  <c r="AN147" i="8"/>
  <c r="AM147" i="8"/>
  <c r="AL147" i="8"/>
  <c r="AK147" i="8"/>
  <c r="AJ147" i="8"/>
  <c r="AI147" i="8"/>
  <c r="DD147" i="8" s="1"/>
  <c r="AH147" i="8"/>
  <c r="CU147" i="8" s="1"/>
  <c r="AQ146" i="8"/>
  <c r="AP146" i="8"/>
  <c r="AO146" i="8"/>
  <c r="AN146" i="8"/>
  <c r="AM146" i="8"/>
  <c r="AL146" i="8"/>
  <c r="AK146" i="8"/>
  <c r="AJ146" i="8"/>
  <c r="AI146" i="8"/>
  <c r="DD146" i="8" s="1"/>
  <c r="AH146" i="8"/>
  <c r="CU146" i="8" s="1"/>
  <c r="CZ146" i="8" s="1"/>
  <c r="AQ145" i="8"/>
  <c r="AP145" i="8"/>
  <c r="AO145" i="8"/>
  <c r="AN145" i="8"/>
  <c r="AM145" i="8"/>
  <c r="AL145" i="8"/>
  <c r="AK145" i="8"/>
  <c r="AJ145" i="8"/>
  <c r="AI145" i="8"/>
  <c r="DD145" i="8" s="1"/>
  <c r="AH145" i="8"/>
  <c r="CU145" i="8" s="1"/>
  <c r="AQ144" i="8"/>
  <c r="AP144" i="8"/>
  <c r="AO144" i="8"/>
  <c r="AN144" i="8"/>
  <c r="AM144" i="8"/>
  <c r="AL144" i="8"/>
  <c r="AK144" i="8"/>
  <c r="AJ144" i="8"/>
  <c r="AI144" i="8"/>
  <c r="DD144" i="8" s="1"/>
  <c r="AH144" i="8"/>
  <c r="CU144" i="8" s="1"/>
  <c r="AQ143" i="8"/>
  <c r="AP143" i="8"/>
  <c r="AO143" i="8"/>
  <c r="AN143" i="8"/>
  <c r="AM143" i="8"/>
  <c r="AL143" i="8"/>
  <c r="AK143" i="8"/>
  <c r="AJ143" i="8"/>
  <c r="AI143" i="8"/>
  <c r="DD143" i="8" s="1"/>
  <c r="AH143" i="8"/>
  <c r="CU143" i="8" s="1"/>
  <c r="AQ142" i="8"/>
  <c r="AP142" i="8"/>
  <c r="AO142" i="8"/>
  <c r="AN142" i="8"/>
  <c r="AM142" i="8"/>
  <c r="AL142" i="8"/>
  <c r="AK142" i="8"/>
  <c r="AJ142" i="8"/>
  <c r="AI142" i="8"/>
  <c r="DD142" i="8" s="1"/>
  <c r="AH142" i="8"/>
  <c r="CU142" i="8" s="1"/>
  <c r="AQ141" i="8"/>
  <c r="AP141" i="8"/>
  <c r="AO141" i="8"/>
  <c r="AN141" i="8"/>
  <c r="AM141" i="8"/>
  <c r="AL141" i="8"/>
  <c r="AK141" i="8"/>
  <c r="AJ141" i="8"/>
  <c r="AI141" i="8"/>
  <c r="DD141" i="8" s="1"/>
  <c r="AH141" i="8"/>
  <c r="CU141" i="8" s="1"/>
  <c r="AQ140" i="8"/>
  <c r="AP140" i="8"/>
  <c r="AO140" i="8"/>
  <c r="AN140" i="8"/>
  <c r="AM140" i="8"/>
  <c r="AL140" i="8"/>
  <c r="AK140" i="8"/>
  <c r="AJ140" i="8"/>
  <c r="AI140" i="8"/>
  <c r="DD140" i="8" s="1"/>
  <c r="AH140" i="8"/>
  <c r="CU140" i="8" s="1"/>
  <c r="AQ139" i="8"/>
  <c r="AP139" i="8"/>
  <c r="AO139" i="8"/>
  <c r="AN139" i="8"/>
  <c r="AM139" i="8"/>
  <c r="AL139" i="8"/>
  <c r="AK139" i="8"/>
  <c r="AJ139" i="8"/>
  <c r="AI139" i="8"/>
  <c r="DD139" i="8" s="1"/>
  <c r="AH139" i="8"/>
  <c r="CU139" i="8" s="1"/>
  <c r="AQ138" i="8"/>
  <c r="AP138" i="8"/>
  <c r="AO138" i="8"/>
  <c r="AN138" i="8"/>
  <c r="AM138" i="8"/>
  <c r="AL138" i="8"/>
  <c r="AK138" i="8"/>
  <c r="AJ138" i="8"/>
  <c r="AI138" i="8"/>
  <c r="DD138" i="8" s="1"/>
  <c r="AH138" i="8"/>
  <c r="CU138" i="8" s="1"/>
  <c r="AQ137" i="8"/>
  <c r="AP137" i="8"/>
  <c r="AO137" i="8"/>
  <c r="AN137" i="8"/>
  <c r="AM137" i="8"/>
  <c r="AL137" i="8"/>
  <c r="AK137" i="8"/>
  <c r="AJ137" i="8"/>
  <c r="AI137" i="8"/>
  <c r="DD137" i="8" s="1"/>
  <c r="AH137" i="8"/>
  <c r="CU137" i="8" s="1"/>
  <c r="AQ136" i="8"/>
  <c r="AP136" i="8"/>
  <c r="AO136" i="8"/>
  <c r="AN136" i="8"/>
  <c r="AM136" i="8"/>
  <c r="AL136" i="8"/>
  <c r="AK136" i="8"/>
  <c r="AJ136" i="8"/>
  <c r="AI136" i="8"/>
  <c r="DD136" i="8" s="1"/>
  <c r="AH136" i="8"/>
  <c r="CU136" i="8" s="1"/>
  <c r="AQ135" i="8"/>
  <c r="AP135" i="8"/>
  <c r="AO135" i="8"/>
  <c r="AN135" i="8"/>
  <c r="AM135" i="8"/>
  <c r="AL135" i="8"/>
  <c r="AK135" i="8"/>
  <c r="AJ135" i="8"/>
  <c r="AI135" i="8"/>
  <c r="DD135" i="8" s="1"/>
  <c r="AH135" i="8"/>
  <c r="CU135" i="8" s="1"/>
  <c r="AQ134" i="8"/>
  <c r="AP134" i="8"/>
  <c r="AO134" i="8"/>
  <c r="AN134" i="8"/>
  <c r="AM134" i="8"/>
  <c r="AL134" i="8"/>
  <c r="AK134" i="8"/>
  <c r="AJ134" i="8"/>
  <c r="AI134" i="8"/>
  <c r="DD134" i="8" s="1"/>
  <c r="AH134" i="8"/>
  <c r="CU134" i="8" s="1"/>
  <c r="AQ133" i="8"/>
  <c r="AP133" i="8"/>
  <c r="AO133" i="8"/>
  <c r="AN133" i="8"/>
  <c r="AM133" i="8"/>
  <c r="AL133" i="8"/>
  <c r="AK133" i="8"/>
  <c r="AJ133" i="8"/>
  <c r="AI133" i="8"/>
  <c r="DD133" i="8" s="1"/>
  <c r="AH133" i="8"/>
  <c r="CU133" i="8" s="1"/>
  <c r="AQ132" i="8"/>
  <c r="AP132" i="8"/>
  <c r="AO132" i="8"/>
  <c r="AN132" i="8"/>
  <c r="AM132" i="8"/>
  <c r="AL132" i="8"/>
  <c r="AK132" i="8"/>
  <c r="AJ132" i="8"/>
  <c r="AI132" i="8"/>
  <c r="DD132" i="8" s="1"/>
  <c r="AH132" i="8"/>
  <c r="CU132" i="8" s="1"/>
  <c r="AQ131" i="8"/>
  <c r="AP131" i="8"/>
  <c r="AO131" i="8"/>
  <c r="AN131" i="8"/>
  <c r="AM131" i="8"/>
  <c r="AL131" i="8"/>
  <c r="AK131" i="8"/>
  <c r="AJ131" i="8"/>
  <c r="AI131" i="8"/>
  <c r="DD131" i="8" s="1"/>
  <c r="AH131" i="8"/>
  <c r="CU131" i="8" s="1"/>
  <c r="AQ130" i="8"/>
  <c r="AP130" i="8"/>
  <c r="AO130" i="8"/>
  <c r="AN130" i="8"/>
  <c r="AM130" i="8"/>
  <c r="AL130" i="8"/>
  <c r="AK130" i="8"/>
  <c r="AJ130" i="8"/>
  <c r="AI130" i="8"/>
  <c r="DD130" i="8" s="1"/>
  <c r="AH130" i="8"/>
  <c r="CU130" i="8" s="1"/>
  <c r="AQ129" i="8"/>
  <c r="AP129" i="8"/>
  <c r="AO129" i="8"/>
  <c r="AN129" i="8"/>
  <c r="AM129" i="8"/>
  <c r="AL129" i="8"/>
  <c r="AK129" i="8"/>
  <c r="AJ129" i="8"/>
  <c r="AI129" i="8"/>
  <c r="DD129" i="8" s="1"/>
  <c r="AH129" i="8"/>
  <c r="CU129" i="8" s="1"/>
  <c r="AQ128" i="8"/>
  <c r="AP128" i="8"/>
  <c r="AO128" i="8"/>
  <c r="AN128" i="8"/>
  <c r="AM128" i="8"/>
  <c r="AL128" i="8"/>
  <c r="AK128" i="8"/>
  <c r="AJ128" i="8"/>
  <c r="AI128" i="8"/>
  <c r="DD128" i="8" s="1"/>
  <c r="AH128" i="8"/>
  <c r="CU128" i="8" s="1"/>
  <c r="AQ127" i="8"/>
  <c r="AP127" i="8"/>
  <c r="AO127" i="8"/>
  <c r="AN127" i="8"/>
  <c r="AM127" i="8"/>
  <c r="AL127" i="8"/>
  <c r="AK127" i="8"/>
  <c r="AJ127" i="8"/>
  <c r="AI127" i="8"/>
  <c r="DD127" i="8" s="1"/>
  <c r="AH127" i="8"/>
  <c r="CU127" i="8" s="1"/>
  <c r="AQ126" i="8"/>
  <c r="AP126" i="8"/>
  <c r="AO126" i="8"/>
  <c r="AN126" i="8"/>
  <c r="AM126" i="8"/>
  <c r="AL126" i="8"/>
  <c r="AK126" i="8"/>
  <c r="AJ126" i="8"/>
  <c r="AI126" i="8"/>
  <c r="DD126" i="8" s="1"/>
  <c r="AH126" i="8"/>
  <c r="CU126" i="8" s="1"/>
  <c r="AQ125" i="8"/>
  <c r="AP125" i="8"/>
  <c r="AO125" i="8"/>
  <c r="AN125" i="8"/>
  <c r="AM125" i="8"/>
  <c r="AL125" i="8"/>
  <c r="AK125" i="8"/>
  <c r="AJ125" i="8"/>
  <c r="AI125" i="8"/>
  <c r="DD125" i="8" s="1"/>
  <c r="AH125" i="8"/>
  <c r="CU125" i="8" s="1"/>
  <c r="AQ124" i="8"/>
  <c r="AP124" i="8"/>
  <c r="AO124" i="8"/>
  <c r="AN124" i="8"/>
  <c r="AM124" i="8"/>
  <c r="AL124" i="8"/>
  <c r="AK124" i="8"/>
  <c r="AJ124" i="8"/>
  <c r="AI124" i="8"/>
  <c r="DD124" i="8" s="1"/>
  <c r="AH124" i="8"/>
  <c r="CU124" i="8" s="1"/>
  <c r="AQ123" i="8"/>
  <c r="AP123" i="8"/>
  <c r="AO123" i="8"/>
  <c r="AN123" i="8"/>
  <c r="AM123" i="8"/>
  <c r="AL123" i="8"/>
  <c r="AK123" i="8"/>
  <c r="AJ123" i="8"/>
  <c r="AI123" i="8"/>
  <c r="DD123" i="8" s="1"/>
  <c r="AH123" i="8"/>
  <c r="CU123" i="8" s="1"/>
  <c r="AQ122" i="8"/>
  <c r="AP122" i="8"/>
  <c r="AO122" i="8"/>
  <c r="AN122" i="8"/>
  <c r="AM122" i="8"/>
  <c r="AL122" i="8"/>
  <c r="AK122" i="8"/>
  <c r="AJ122" i="8"/>
  <c r="AI122" i="8"/>
  <c r="DD122" i="8" s="1"/>
  <c r="AH122" i="8"/>
  <c r="CU122" i="8" s="1"/>
  <c r="AQ121" i="8"/>
  <c r="AP121" i="8"/>
  <c r="AO121" i="8"/>
  <c r="AN121" i="8"/>
  <c r="AM121" i="8"/>
  <c r="AL121" i="8"/>
  <c r="AK121" i="8"/>
  <c r="AJ121" i="8"/>
  <c r="AI121" i="8"/>
  <c r="DD121" i="8" s="1"/>
  <c r="AH121" i="8"/>
  <c r="CU121" i="8" s="1"/>
  <c r="AQ120" i="8"/>
  <c r="AP120" i="8"/>
  <c r="AO120" i="8"/>
  <c r="AN120" i="8"/>
  <c r="AM120" i="8"/>
  <c r="AL120" i="8"/>
  <c r="AK120" i="8"/>
  <c r="AJ120" i="8"/>
  <c r="AI120" i="8"/>
  <c r="DD120" i="8" s="1"/>
  <c r="AH120" i="8"/>
  <c r="CU120" i="8" s="1"/>
  <c r="AQ119" i="8"/>
  <c r="AP119" i="8"/>
  <c r="AO119" i="8"/>
  <c r="AN119" i="8"/>
  <c r="AM119" i="8"/>
  <c r="AL119" i="8"/>
  <c r="AK119" i="8"/>
  <c r="AJ119" i="8"/>
  <c r="AI119" i="8"/>
  <c r="DD119" i="8" s="1"/>
  <c r="AH119" i="8"/>
  <c r="CU119" i="8" s="1"/>
  <c r="AQ118" i="8"/>
  <c r="AP118" i="8"/>
  <c r="AO118" i="8"/>
  <c r="AN118" i="8"/>
  <c r="AM118" i="8"/>
  <c r="AL118" i="8"/>
  <c r="AK118" i="8"/>
  <c r="AJ118" i="8"/>
  <c r="AI118" i="8"/>
  <c r="DD118" i="8" s="1"/>
  <c r="AH118" i="8"/>
  <c r="CU118" i="8" s="1"/>
  <c r="AQ117" i="8"/>
  <c r="AP117" i="8"/>
  <c r="AO117" i="8"/>
  <c r="AN117" i="8"/>
  <c r="AM117" i="8"/>
  <c r="AL117" i="8"/>
  <c r="AK117" i="8"/>
  <c r="AJ117" i="8"/>
  <c r="AI117" i="8"/>
  <c r="DD117" i="8" s="1"/>
  <c r="AH117" i="8"/>
  <c r="CU117" i="8" s="1"/>
  <c r="AQ116" i="8"/>
  <c r="AP116" i="8"/>
  <c r="AO116" i="8"/>
  <c r="AN116" i="8"/>
  <c r="AM116" i="8"/>
  <c r="AL116" i="8"/>
  <c r="AK116" i="8"/>
  <c r="AJ116" i="8"/>
  <c r="AI116" i="8"/>
  <c r="DD116" i="8" s="1"/>
  <c r="AH116" i="8"/>
  <c r="CU116" i="8" s="1"/>
  <c r="AQ115" i="8"/>
  <c r="AP115" i="8"/>
  <c r="AO115" i="8"/>
  <c r="AN115" i="8"/>
  <c r="AM115" i="8"/>
  <c r="AL115" i="8"/>
  <c r="AK115" i="8"/>
  <c r="AJ115" i="8"/>
  <c r="AI115" i="8"/>
  <c r="DD115" i="8" s="1"/>
  <c r="AH115" i="8"/>
  <c r="CU115" i="8" s="1"/>
  <c r="AQ114" i="8"/>
  <c r="AP114" i="8"/>
  <c r="AO114" i="8"/>
  <c r="AN114" i="8"/>
  <c r="AM114" i="8"/>
  <c r="AL114" i="8"/>
  <c r="AK114" i="8"/>
  <c r="AJ114" i="8"/>
  <c r="AI114" i="8"/>
  <c r="DD114" i="8" s="1"/>
  <c r="AH114" i="8"/>
  <c r="CU114" i="8" s="1"/>
  <c r="AQ113" i="8"/>
  <c r="AP113" i="8"/>
  <c r="AO113" i="8"/>
  <c r="AN113" i="8"/>
  <c r="AM113" i="8"/>
  <c r="AL113" i="8"/>
  <c r="AK113" i="8"/>
  <c r="AJ113" i="8"/>
  <c r="AI113" i="8"/>
  <c r="DD113" i="8" s="1"/>
  <c r="AH113" i="8"/>
  <c r="CU113" i="8" s="1"/>
  <c r="AQ112" i="8"/>
  <c r="AP112" i="8"/>
  <c r="AO112" i="8"/>
  <c r="AN112" i="8"/>
  <c r="AM112" i="8"/>
  <c r="AL112" i="8"/>
  <c r="AK112" i="8"/>
  <c r="AJ112" i="8"/>
  <c r="AI112" i="8"/>
  <c r="DD112" i="8" s="1"/>
  <c r="AH112" i="8"/>
  <c r="CU112" i="8" s="1"/>
  <c r="AQ111" i="8"/>
  <c r="AP111" i="8"/>
  <c r="AO111" i="8"/>
  <c r="AN111" i="8"/>
  <c r="AM111" i="8"/>
  <c r="AL111" i="8"/>
  <c r="AK111" i="8"/>
  <c r="AJ111" i="8"/>
  <c r="AI111" i="8"/>
  <c r="DD111" i="8" s="1"/>
  <c r="AH111" i="8"/>
  <c r="CU111" i="8" s="1"/>
  <c r="AQ110" i="8"/>
  <c r="AP110" i="8"/>
  <c r="AO110" i="8"/>
  <c r="AN110" i="8"/>
  <c r="AM110" i="8"/>
  <c r="AL110" i="8"/>
  <c r="AK110" i="8"/>
  <c r="AJ110" i="8"/>
  <c r="AI110" i="8"/>
  <c r="DD110" i="8" s="1"/>
  <c r="AH110" i="8"/>
  <c r="CU110" i="8" s="1"/>
  <c r="AQ109" i="8"/>
  <c r="AP109" i="8"/>
  <c r="AO109" i="8"/>
  <c r="AN109" i="8"/>
  <c r="AM109" i="8"/>
  <c r="AL109" i="8"/>
  <c r="AK109" i="8"/>
  <c r="AJ109" i="8"/>
  <c r="AI109" i="8"/>
  <c r="DD109" i="8" s="1"/>
  <c r="AH109" i="8"/>
  <c r="CU109" i="8" s="1"/>
  <c r="AQ108" i="8"/>
  <c r="AP108" i="8"/>
  <c r="AO108" i="8"/>
  <c r="AN108" i="8"/>
  <c r="AM108" i="8"/>
  <c r="AL108" i="8"/>
  <c r="AK108" i="8"/>
  <c r="AJ108" i="8"/>
  <c r="AI108" i="8"/>
  <c r="DD108" i="8" s="1"/>
  <c r="AH108" i="8"/>
  <c r="CU108" i="8" s="1"/>
  <c r="AQ107" i="8"/>
  <c r="AP107" i="8"/>
  <c r="AO107" i="8"/>
  <c r="AN107" i="8"/>
  <c r="AM107" i="8"/>
  <c r="AL107" i="8"/>
  <c r="AK107" i="8"/>
  <c r="AJ107" i="8"/>
  <c r="AI107" i="8"/>
  <c r="DD107" i="8" s="1"/>
  <c r="AH107" i="8"/>
  <c r="CU107" i="8" s="1"/>
  <c r="AQ106" i="8"/>
  <c r="AP106" i="8"/>
  <c r="AO106" i="8"/>
  <c r="AN106" i="8"/>
  <c r="AM106" i="8"/>
  <c r="AL106" i="8"/>
  <c r="AK106" i="8"/>
  <c r="AJ106" i="8"/>
  <c r="AI106" i="8"/>
  <c r="DD106" i="8" s="1"/>
  <c r="AH106" i="8"/>
  <c r="CU106" i="8" s="1"/>
  <c r="AQ105" i="8"/>
  <c r="AP105" i="8"/>
  <c r="AO105" i="8"/>
  <c r="AN105" i="8"/>
  <c r="AM105" i="8"/>
  <c r="AL105" i="8"/>
  <c r="AK105" i="8"/>
  <c r="AJ105" i="8"/>
  <c r="AI105" i="8"/>
  <c r="DD105" i="8" s="1"/>
  <c r="AH105" i="8"/>
  <c r="CU105" i="8" s="1"/>
  <c r="AQ104" i="8"/>
  <c r="AP104" i="8"/>
  <c r="AO104" i="8"/>
  <c r="AN104" i="8"/>
  <c r="AM104" i="8"/>
  <c r="AL104" i="8"/>
  <c r="AK104" i="8"/>
  <c r="AJ104" i="8"/>
  <c r="AI104" i="8"/>
  <c r="DD104" i="8" s="1"/>
  <c r="AH104" i="8"/>
  <c r="CU104" i="8" s="1"/>
  <c r="AQ103" i="8"/>
  <c r="AP103" i="8"/>
  <c r="AO103" i="8"/>
  <c r="AN103" i="8"/>
  <c r="AM103" i="8"/>
  <c r="AL103" i="8"/>
  <c r="AK103" i="8"/>
  <c r="AJ103" i="8"/>
  <c r="AI103" i="8"/>
  <c r="DD103" i="8" s="1"/>
  <c r="AH103" i="8"/>
  <c r="CU103" i="8" s="1"/>
  <c r="AQ102" i="8"/>
  <c r="AP102" i="8"/>
  <c r="AO102" i="8"/>
  <c r="AN102" i="8"/>
  <c r="AM102" i="8"/>
  <c r="AL102" i="8"/>
  <c r="AK102" i="8"/>
  <c r="AJ102" i="8"/>
  <c r="AI102" i="8"/>
  <c r="DD102" i="8" s="1"/>
  <c r="AH102" i="8"/>
  <c r="AQ101" i="8"/>
  <c r="AP101" i="8"/>
  <c r="AO101" i="8"/>
  <c r="AN101" i="8"/>
  <c r="AM101" i="8"/>
  <c r="AL101" i="8"/>
  <c r="AK101" i="8"/>
  <c r="AJ101" i="8"/>
  <c r="AI101" i="8"/>
  <c r="DD101" i="8" s="1"/>
  <c r="AH101" i="8"/>
  <c r="CU101" i="8" s="1"/>
  <c r="AQ100" i="8"/>
  <c r="AP100" i="8"/>
  <c r="AO100" i="8"/>
  <c r="AN100" i="8"/>
  <c r="AM100" i="8"/>
  <c r="AL100" i="8"/>
  <c r="AK100" i="8"/>
  <c r="AJ100" i="8"/>
  <c r="AI100" i="8"/>
  <c r="DD100" i="8" s="1"/>
  <c r="AH100" i="8"/>
  <c r="CU100" i="8" s="1"/>
  <c r="AQ99" i="8"/>
  <c r="AP99" i="8"/>
  <c r="AO99" i="8"/>
  <c r="AN99" i="8"/>
  <c r="AM99" i="8"/>
  <c r="AL99" i="8"/>
  <c r="AK99" i="8"/>
  <c r="AJ99" i="8"/>
  <c r="AI99" i="8"/>
  <c r="DD99" i="8" s="1"/>
  <c r="AH99" i="8"/>
  <c r="CU99" i="8" s="1"/>
  <c r="AQ98" i="8"/>
  <c r="AP98" i="8"/>
  <c r="AO98" i="8"/>
  <c r="AN98" i="8"/>
  <c r="AM98" i="8"/>
  <c r="AL98" i="8"/>
  <c r="AK98" i="8"/>
  <c r="AJ98" i="8"/>
  <c r="AI98" i="8"/>
  <c r="DD98" i="8" s="1"/>
  <c r="AH98" i="8"/>
  <c r="CU98" i="8" s="1"/>
  <c r="AQ97" i="8"/>
  <c r="AP97" i="8"/>
  <c r="AO97" i="8"/>
  <c r="AN97" i="8"/>
  <c r="AM97" i="8"/>
  <c r="AL97" i="8"/>
  <c r="AK97" i="8"/>
  <c r="AJ97" i="8"/>
  <c r="AI97" i="8"/>
  <c r="DD97" i="8" s="1"/>
  <c r="AH97" i="8"/>
  <c r="CU97" i="8" s="1"/>
  <c r="AQ96" i="8"/>
  <c r="AP96" i="8"/>
  <c r="AO96" i="8"/>
  <c r="AN96" i="8"/>
  <c r="AM96" i="8"/>
  <c r="AL96" i="8"/>
  <c r="AK96" i="8"/>
  <c r="AJ96" i="8"/>
  <c r="AI96" i="8"/>
  <c r="DD96" i="8" s="1"/>
  <c r="AH96" i="8"/>
  <c r="CU96" i="8" s="1"/>
  <c r="AQ95" i="8"/>
  <c r="AP95" i="8"/>
  <c r="AO95" i="8"/>
  <c r="AN95" i="8"/>
  <c r="AM95" i="8"/>
  <c r="AL95" i="8"/>
  <c r="AK95" i="8"/>
  <c r="AJ95" i="8"/>
  <c r="AI95" i="8"/>
  <c r="DD95" i="8" s="1"/>
  <c r="AH95" i="8"/>
  <c r="CU95" i="8" s="1"/>
  <c r="AQ94" i="8"/>
  <c r="AP94" i="8"/>
  <c r="AO94" i="8"/>
  <c r="AN94" i="8"/>
  <c r="AM94" i="8"/>
  <c r="AL94" i="8"/>
  <c r="AK94" i="8"/>
  <c r="AJ94" i="8"/>
  <c r="AI94" i="8"/>
  <c r="DD94" i="8" s="1"/>
  <c r="AH94" i="8"/>
  <c r="CU94" i="8" s="1"/>
  <c r="AQ93" i="8"/>
  <c r="AP93" i="8"/>
  <c r="AO93" i="8"/>
  <c r="AN93" i="8"/>
  <c r="AM93" i="8"/>
  <c r="AL93" i="8"/>
  <c r="AK93" i="8"/>
  <c r="AJ93" i="8"/>
  <c r="AI93" i="8"/>
  <c r="DD93" i="8" s="1"/>
  <c r="AH93" i="8"/>
  <c r="CU93" i="8" s="1"/>
  <c r="AQ92" i="8"/>
  <c r="AP92" i="8"/>
  <c r="AO92" i="8"/>
  <c r="AN92" i="8"/>
  <c r="AM92" i="8"/>
  <c r="AL92" i="8"/>
  <c r="AK92" i="8"/>
  <c r="AJ92" i="8"/>
  <c r="AI92" i="8"/>
  <c r="DD92" i="8" s="1"/>
  <c r="AH92" i="8"/>
  <c r="CU92" i="8" s="1"/>
  <c r="AQ91" i="8"/>
  <c r="AP91" i="8"/>
  <c r="AO91" i="8"/>
  <c r="AN91" i="8"/>
  <c r="AM91" i="8"/>
  <c r="AL91" i="8"/>
  <c r="AK91" i="8"/>
  <c r="AJ91" i="8"/>
  <c r="AI91" i="8"/>
  <c r="DD91" i="8" s="1"/>
  <c r="AH91" i="8"/>
  <c r="CU91" i="8" s="1"/>
  <c r="AQ90" i="8"/>
  <c r="AP90" i="8"/>
  <c r="AO90" i="8"/>
  <c r="AN90" i="8"/>
  <c r="AM90" i="8"/>
  <c r="AL90" i="8"/>
  <c r="AK90" i="8"/>
  <c r="AJ90" i="8"/>
  <c r="AI90" i="8"/>
  <c r="DD90" i="8" s="1"/>
  <c r="AH90" i="8"/>
  <c r="CU90" i="8" s="1"/>
  <c r="AQ89" i="8"/>
  <c r="AP89" i="8"/>
  <c r="AO89" i="8"/>
  <c r="AN89" i="8"/>
  <c r="AM89" i="8"/>
  <c r="AL89" i="8"/>
  <c r="AK89" i="8"/>
  <c r="AJ89" i="8"/>
  <c r="AI89" i="8"/>
  <c r="DD89" i="8" s="1"/>
  <c r="AH89" i="8"/>
  <c r="CU89" i="8" s="1"/>
  <c r="AQ88" i="8"/>
  <c r="AP88" i="8"/>
  <c r="AO88" i="8"/>
  <c r="AN88" i="8"/>
  <c r="AM88" i="8"/>
  <c r="AL88" i="8"/>
  <c r="AK88" i="8"/>
  <c r="AJ88" i="8"/>
  <c r="AI88" i="8"/>
  <c r="DD88" i="8" s="1"/>
  <c r="AH88" i="8"/>
  <c r="CU88" i="8" s="1"/>
  <c r="AQ87" i="8"/>
  <c r="AP87" i="8"/>
  <c r="AO87" i="8"/>
  <c r="AN87" i="8"/>
  <c r="AM87" i="8"/>
  <c r="AL87" i="8"/>
  <c r="AK87" i="8"/>
  <c r="AJ87" i="8"/>
  <c r="AI87" i="8"/>
  <c r="DD87" i="8" s="1"/>
  <c r="AH87" i="8"/>
  <c r="CU87" i="8" s="1"/>
  <c r="AQ86" i="8"/>
  <c r="AP86" i="8"/>
  <c r="AO86" i="8"/>
  <c r="AN86" i="8"/>
  <c r="AM86" i="8"/>
  <c r="AL86" i="8"/>
  <c r="AK86" i="8"/>
  <c r="AJ86" i="8"/>
  <c r="AI86" i="8"/>
  <c r="DD86" i="8" s="1"/>
  <c r="AH86" i="8"/>
  <c r="CU86" i="8" s="1"/>
  <c r="AQ85" i="8"/>
  <c r="AP85" i="8"/>
  <c r="AO85" i="8"/>
  <c r="AN85" i="8"/>
  <c r="AM85" i="8"/>
  <c r="AL85" i="8"/>
  <c r="AK85" i="8"/>
  <c r="AJ85" i="8"/>
  <c r="AI85" i="8"/>
  <c r="DD85" i="8" s="1"/>
  <c r="AH85" i="8"/>
  <c r="CU85" i="8" s="1"/>
  <c r="AQ84" i="8"/>
  <c r="AP84" i="8"/>
  <c r="AO84" i="8"/>
  <c r="AN84" i="8"/>
  <c r="AM84" i="8"/>
  <c r="AL84" i="8"/>
  <c r="AK84" i="8"/>
  <c r="AJ84" i="8"/>
  <c r="AI84" i="8"/>
  <c r="DD84" i="8" s="1"/>
  <c r="AH84" i="8"/>
  <c r="CU84" i="8" s="1"/>
  <c r="AQ83" i="8"/>
  <c r="AP83" i="8"/>
  <c r="AO83" i="8"/>
  <c r="AN83" i="8"/>
  <c r="AM83" i="8"/>
  <c r="AL83" i="8"/>
  <c r="AK83" i="8"/>
  <c r="AJ83" i="8"/>
  <c r="AI83" i="8"/>
  <c r="DD83" i="8" s="1"/>
  <c r="AH83" i="8"/>
  <c r="CU83" i="8" s="1"/>
  <c r="AQ82" i="8"/>
  <c r="AP82" i="8"/>
  <c r="AO82" i="8"/>
  <c r="AN82" i="8"/>
  <c r="AM82" i="8"/>
  <c r="AL82" i="8"/>
  <c r="AK82" i="8"/>
  <c r="AJ82" i="8"/>
  <c r="AI82" i="8"/>
  <c r="DD82" i="8" s="1"/>
  <c r="AH82" i="8"/>
  <c r="CU82" i="8" s="1"/>
  <c r="AQ81" i="8"/>
  <c r="AP81" i="8"/>
  <c r="AO81" i="8"/>
  <c r="AN81" i="8"/>
  <c r="AM81" i="8"/>
  <c r="AL81" i="8"/>
  <c r="AK81" i="8"/>
  <c r="AJ81" i="8"/>
  <c r="AI81" i="8"/>
  <c r="DD81" i="8" s="1"/>
  <c r="AH81" i="8"/>
  <c r="CU81" i="8" s="1"/>
  <c r="AQ80" i="8"/>
  <c r="AP80" i="8"/>
  <c r="AO80" i="8"/>
  <c r="AN80" i="8"/>
  <c r="AM80" i="8"/>
  <c r="AL80" i="8"/>
  <c r="AK80" i="8"/>
  <c r="AJ80" i="8"/>
  <c r="AI80" i="8"/>
  <c r="DD80" i="8" s="1"/>
  <c r="AH80" i="8"/>
  <c r="CU80" i="8" s="1"/>
  <c r="AQ79" i="8"/>
  <c r="AP79" i="8"/>
  <c r="AO79" i="8"/>
  <c r="AN79" i="8"/>
  <c r="AM79" i="8"/>
  <c r="AL79" i="8"/>
  <c r="AK79" i="8"/>
  <c r="AJ79" i="8"/>
  <c r="AI79" i="8"/>
  <c r="DD79" i="8" s="1"/>
  <c r="AH79" i="8"/>
  <c r="CU79" i="8" s="1"/>
  <c r="AQ78" i="8"/>
  <c r="AP78" i="8"/>
  <c r="AO78" i="8"/>
  <c r="AN78" i="8"/>
  <c r="AM78" i="8"/>
  <c r="AL78" i="8"/>
  <c r="AK78" i="8"/>
  <c r="AJ78" i="8"/>
  <c r="AI78" i="8"/>
  <c r="DD78" i="8" s="1"/>
  <c r="AH78" i="8"/>
  <c r="CU78" i="8" s="1"/>
  <c r="AQ77" i="8"/>
  <c r="AP77" i="8"/>
  <c r="AO77" i="8"/>
  <c r="AN77" i="8"/>
  <c r="AM77" i="8"/>
  <c r="AL77" i="8"/>
  <c r="AK77" i="8"/>
  <c r="AJ77" i="8"/>
  <c r="AI77" i="8"/>
  <c r="DD77" i="8" s="1"/>
  <c r="AH77" i="8"/>
  <c r="CU77" i="8" s="1"/>
  <c r="AQ76" i="8"/>
  <c r="AP76" i="8"/>
  <c r="AO76" i="8"/>
  <c r="AN76" i="8"/>
  <c r="AM76" i="8"/>
  <c r="AL76" i="8"/>
  <c r="AK76" i="8"/>
  <c r="AJ76" i="8"/>
  <c r="AI76" i="8"/>
  <c r="DD76" i="8" s="1"/>
  <c r="AH76" i="8"/>
  <c r="CU76" i="8" s="1"/>
  <c r="AQ75" i="8"/>
  <c r="AP75" i="8"/>
  <c r="AO75" i="8"/>
  <c r="AN75" i="8"/>
  <c r="AM75" i="8"/>
  <c r="AL75" i="8"/>
  <c r="AK75" i="8"/>
  <c r="AJ75" i="8"/>
  <c r="AI75" i="8"/>
  <c r="DD75" i="8" s="1"/>
  <c r="AH75" i="8"/>
  <c r="CU75" i="8" s="1"/>
  <c r="AQ74" i="8"/>
  <c r="AP74" i="8"/>
  <c r="AO74" i="8"/>
  <c r="AN74" i="8"/>
  <c r="AM74" i="8"/>
  <c r="AL74" i="8"/>
  <c r="AK74" i="8"/>
  <c r="AJ74" i="8"/>
  <c r="AI74" i="8"/>
  <c r="DD74" i="8" s="1"/>
  <c r="AH74" i="8"/>
  <c r="CU74" i="8" s="1"/>
  <c r="AQ73" i="8"/>
  <c r="AP73" i="8"/>
  <c r="AO73" i="8"/>
  <c r="AN73" i="8"/>
  <c r="AM73" i="8"/>
  <c r="AL73" i="8"/>
  <c r="AK73" i="8"/>
  <c r="AJ73" i="8"/>
  <c r="AI73" i="8"/>
  <c r="DD73" i="8" s="1"/>
  <c r="AH73" i="8"/>
  <c r="CU73" i="8" s="1"/>
  <c r="AQ72" i="8"/>
  <c r="AP72" i="8"/>
  <c r="AO72" i="8"/>
  <c r="AN72" i="8"/>
  <c r="AM72" i="8"/>
  <c r="AL72" i="8"/>
  <c r="AK72" i="8"/>
  <c r="AJ72" i="8"/>
  <c r="AI72" i="8"/>
  <c r="DD72" i="8" s="1"/>
  <c r="AH72" i="8"/>
  <c r="CU72" i="8" s="1"/>
  <c r="AQ71" i="8"/>
  <c r="AP71" i="8"/>
  <c r="AO71" i="8"/>
  <c r="AN71" i="8"/>
  <c r="AM71" i="8"/>
  <c r="AL71" i="8"/>
  <c r="AK71" i="8"/>
  <c r="AJ71" i="8"/>
  <c r="AI71" i="8"/>
  <c r="DD71" i="8" s="1"/>
  <c r="AH71" i="8"/>
  <c r="CU71" i="8" s="1"/>
  <c r="AQ70" i="8"/>
  <c r="AP70" i="8"/>
  <c r="AO70" i="8"/>
  <c r="AN70" i="8"/>
  <c r="AM70" i="8"/>
  <c r="AL70" i="8"/>
  <c r="AK70" i="8"/>
  <c r="AJ70" i="8"/>
  <c r="AI70" i="8"/>
  <c r="DD70" i="8" s="1"/>
  <c r="AH70" i="8"/>
  <c r="CU70" i="8" s="1"/>
  <c r="AQ69" i="8"/>
  <c r="AP69" i="8"/>
  <c r="AO69" i="8"/>
  <c r="AN69" i="8"/>
  <c r="AM69" i="8"/>
  <c r="AL69" i="8"/>
  <c r="AK69" i="8"/>
  <c r="AJ69" i="8"/>
  <c r="AI69" i="8"/>
  <c r="DD69" i="8" s="1"/>
  <c r="AH69" i="8"/>
  <c r="CU69" i="8" s="1"/>
  <c r="AQ68" i="8"/>
  <c r="AP68" i="8"/>
  <c r="AO68" i="8"/>
  <c r="AN68" i="8"/>
  <c r="AM68" i="8"/>
  <c r="AL68" i="8"/>
  <c r="AK68" i="8"/>
  <c r="AJ68" i="8"/>
  <c r="AI68" i="8"/>
  <c r="DD68" i="8" s="1"/>
  <c r="AH68" i="8"/>
  <c r="CU68" i="8" s="1"/>
  <c r="AQ67" i="8"/>
  <c r="AP67" i="8"/>
  <c r="AO67" i="8"/>
  <c r="AN67" i="8"/>
  <c r="AM67" i="8"/>
  <c r="AL67" i="8"/>
  <c r="AK67" i="8"/>
  <c r="AJ67" i="8"/>
  <c r="AI67" i="8"/>
  <c r="DD67" i="8" s="1"/>
  <c r="AH67" i="8"/>
  <c r="CU67" i="8" s="1"/>
  <c r="AQ66" i="8"/>
  <c r="AP66" i="8"/>
  <c r="AO66" i="8"/>
  <c r="AN66" i="8"/>
  <c r="AM66" i="8"/>
  <c r="AL66" i="8"/>
  <c r="AK66" i="8"/>
  <c r="AJ66" i="8"/>
  <c r="AI66" i="8"/>
  <c r="DD66" i="8" s="1"/>
  <c r="AH66" i="8"/>
  <c r="CU66" i="8" s="1"/>
  <c r="AQ65" i="8"/>
  <c r="AP65" i="8"/>
  <c r="AO65" i="8"/>
  <c r="AN65" i="8"/>
  <c r="AM65" i="8"/>
  <c r="AL65" i="8"/>
  <c r="AK65" i="8"/>
  <c r="AJ65" i="8"/>
  <c r="AI65" i="8"/>
  <c r="DD65" i="8" s="1"/>
  <c r="AH65" i="8"/>
  <c r="CU65" i="8" s="1"/>
  <c r="AQ64" i="8"/>
  <c r="AP64" i="8"/>
  <c r="AO64" i="8"/>
  <c r="AN64" i="8"/>
  <c r="AM64" i="8"/>
  <c r="AL64" i="8"/>
  <c r="AK64" i="8"/>
  <c r="AJ64" i="8"/>
  <c r="AI64" i="8"/>
  <c r="DD64" i="8" s="1"/>
  <c r="AH64" i="8"/>
  <c r="CU64" i="8" s="1"/>
  <c r="AQ63" i="8"/>
  <c r="AP63" i="8"/>
  <c r="AO63" i="8"/>
  <c r="AN63" i="8"/>
  <c r="AM63" i="8"/>
  <c r="AL63" i="8"/>
  <c r="AK63" i="8"/>
  <c r="AJ63" i="8"/>
  <c r="AI63" i="8"/>
  <c r="DD63" i="8" s="1"/>
  <c r="AH63" i="8"/>
  <c r="CU63" i="8" s="1"/>
  <c r="AQ62" i="8"/>
  <c r="AP62" i="8"/>
  <c r="AO62" i="8"/>
  <c r="AN62" i="8"/>
  <c r="AM62" i="8"/>
  <c r="AL62" i="8"/>
  <c r="AK62" i="8"/>
  <c r="AJ62" i="8"/>
  <c r="AI62" i="8"/>
  <c r="DD62" i="8" s="1"/>
  <c r="AH62" i="8"/>
  <c r="CU62" i="8" s="1"/>
  <c r="AQ61" i="8"/>
  <c r="AP61" i="8"/>
  <c r="AO61" i="8"/>
  <c r="AN61" i="8"/>
  <c r="AM61" i="8"/>
  <c r="AL61" i="8"/>
  <c r="AK61" i="8"/>
  <c r="AJ61" i="8"/>
  <c r="AI61" i="8"/>
  <c r="DD61" i="8" s="1"/>
  <c r="AH61" i="8"/>
  <c r="CU61" i="8" s="1"/>
  <c r="AQ60" i="8"/>
  <c r="AP60" i="8"/>
  <c r="AO60" i="8"/>
  <c r="AN60" i="8"/>
  <c r="AM60" i="8"/>
  <c r="AL60" i="8"/>
  <c r="AK60" i="8"/>
  <c r="AJ60" i="8"/>
  <c r="AI60" i="8"/>
  <c r="DD60" i="8" s="1"/>
  <c r="AH60" i="8"/>
  <c r="CU60" i="8" s="1"/>
  <c r="AQ59" i="8"/>
  <c r="AP59" i="8"/>
  <c r="AO59" i="8"/>
  <c r="AN59" i="8"/>
  <c r="AM59" i="8"/>
  <c r="AL59" i="8"/>
  <c r="AK59" i="8"/>
  <c r="AJ59" i="8"/>
  <c r="AI59" i="8"/>
  <c r="DD59" i="8" s="1"/>
  <c r="AH59" i="8"/>
  <c r="CU59" i="8" s="1"/>
  <c r="AQ58" i="8"/>
  <c r="AP58" i="8"/>
  <c r="AO58" i="8"/>
  <c r="AN58" i="8"/>
  <c r="AM58" i="8"/>
  <c r="AL58" i="8"/>
  <c r="AK58" i="8"/>
  <c r="AJ58" i="8"/>
  <c r="AI58" i="8"/>
  <c r="DD58" i="8" s="1"/>
  <c r="AH58" i="8"/>
  <c r="CU58" i="8" s="1"/>
  <c r="AQ57" i="8"/>
  <c r="AP57" i="8"/>
  <c r="AO57" i="8"/>
  <c r="AN57" i="8"/>
  <c r="AM57" i="8"/>
  <c r="AL57" i="8"/>
  <c r="AK57" i="8"/>
  <c r="AJ57" i="8"/>
  <c r="AI57" i="8"/>
  <c r="DD57" i="8" s="1"/>
  <c r="AH57" i="8"/>
  <c r="CU57" i="8" s="1"/>
  <c r="AQ56" i="8"/>
  <c r="AP56" i="8"/>
  <c r="AO56" i="8"/>
  <c r="AN56" i="8"/>
  <c r="AM56" i="8"/>
  <c r="AL56" i="8"/>
  <c r="AK56" i="8"/>
  <c r="AJ56" i="8"/>
  <c r="AI56" i="8"/>
  <c r="DD56" i="8" s="1"/>
  <c r="AH56" i="8"/>
  <c r="CU56" i="8" s="1"/>
  <c r="AQ55" i="8"/>
  <c r="AP55" i="8"/>
  <c r="AO55" i="8"/>
  <c r="AN55" i="8"/>
  <c r="AM55" i="8"/>
  <c r="AL55" i="8"/>
  <c r="AK55" i="8"/>
  <c r="AJ55" i="8"/>
  <c r="AI55" i="8"/>
  <c r="DD55" i="8" s="1"/>
  <c r="AH55" i="8"/>
  <c r="CU55" i="8" s="1"/>
  <c r="AQ54" i="8"/>
  <c r="AP54" i="8"/>
  <c r="AO54" i="8"/>
  <c r="AN54" i="8"/>
  <c r="AM54" i="8"/>
  <c r="AL54" i="8"/>
  <c r="AK54" i="8"/>
  <c r="AJ54" i="8"/>
  <c r="AI54" i="8"/>
  <c r="DD54" i="8" s="1"/>
  <c r="AH54" i="8"/>
  <c r="CU54" i="8" s="1"/>
  <c r="AQ53" i="8"/>
  <c r="AP53" i="8"/>
  <c r="AO53" i="8"/>
  <c r="AN53" i="8"/>
  <c r="AM53" i="8"/>
  <c r="AL53" i="8"/>
  <c r="AK53" i="8"/>
  <c r="AJ53" i="8"/>
  <c r="AI53" i="8"/>
  <c r="DD53" i="8" s="1"/>
  <c r="AH53" i="8"/>
  <c r="CU53" i="8" s="1"/>
  <c r="AQ52" i="8"/>
  <c r="AP52" i="8"/>
  <c r="AO52" i="8"/>
  <c r="AN52" i="8"/>
  <c r="AM52" i="8"/>
  <c r="AL52" i="8"/>
  <c r="AK52" i="8"/>
  <c r="AJ52" i="8"/>
  <c r="AI52" i="8"/>
  <c r="DD52" i="8" s="1"/>
  <c r="AH52" i="8"/>
  <c r="CU52" i="8" s="1"/>
  <c r="AQ51" i="8"/>
  <c r="AP51" i="8"/>
  <c r="AO51" i="8"/>
  <c r="AN51" i="8"/>
  <c r="AM51" i="8"/>
  <c r="AL51" i="8"/>
  <c r="AK51" i="8"/>
  <c r="AJ51" i="8"/>
  <c r="AI51" i="8"/>
  <c r="DD51" i="8" s="1"/>
  <c r="AH51" i="8"/>
  <c r="CU51" i="8" s="1"/>
  <c r="AQ50" i="8"/>
  <c r="AP50" i="8"/>
  <c r="AO50" i="8"/>
  <c r="AN50" i="8"/>
  <c r="AM50" i="8"/>
  <c r="AL50" i="8"/>
  <c r="AK50" i="8"/>
  <c r="AJ50" i="8"/>
  <c r="AI50" i="8"/>
  <c r="DD50" i="8" s="1"/>
  <c r="AH50" i="8"/>
  <c r="CU50" i="8" s="1"/>
  <c r="AQ49" i="8"/>
  <c r="AP49" i="8"/>
  <c r="AO49" i="8"/>
  <c r="AN49" i="8"/>
  <c r="AM49" i="8"/>
  <c r="AL49" i="8"/>
  <c r="AK49" i="8"/>
  <c r="AJ49" i="8"/>
  <c r="AI49" i="8"/>
  <c r="DD49" i="8" s="1"/>
  <c r="AH49" i="8"/>
  <c r="CU49" i="8" s="1"/>
  <c r="AQ48" i="8"/>
  <c r="AP48" i="8"/>
  <c r="AO48" i="8"/>
  <c r="AN48" i="8"/>
  <c r="AM48" i="8"/>
  <c r="AL48" i="8"/>
  <c r="AK48" i="8"/>
  <c r="AJ48" i="8"/>
  <c r="AI48" i="8"/>
  <c r="DD48" i="8" s="1"/>
  <c r="AH48" i="8"/>
  <c r="CU48" i="8" s="1"/>
  <c r="AQ47" i="8"/>
  <c r="AP47" i="8"/>
  <c r="AO47" i="8"/>
  <c r="AN47" i="8"/>
  <c r="AM47" i="8"/>
  <c r="AL47" i="8"/>
  <c r="AK47" i="8"/>
  <c r="AJ47" i="8"/>
  <c r="AI47" i="8"/>
  <c r="DD47" i="8" s="1"/>
  <c r="AH47" i="8"/>
  <c r="CU47" i="8" s="1"/>
  <c r="AQ45" i="8"/>
  <c r="AP45" i="8"/>
  <c r="AO45" i="8"/>
  <c r="AN45" i="8"/>
  <c r="AM45" i="8"/>
  <c r="AL45" i="8"/>
  <c r="AK45" i="8"/>
  <c r="AJ45" i="8"/>
  <c r="AI45" i="8"/>
  <c r="DD45" i="8" s="1"/>
  <c r="AH45" i="8"/>
  <c r="CU45" i="8" s="1"/>
  <c r="AQ44" i="8"/>
  <c r="AP44" i="8"/>
  <c r="AO44" i="8"/>
  <c r="AN44" i="8"/>
  <c r="AM44" i="8"/>
  <c r="AL44" i="8"/>
  <c r="AK44" i="8"/>
  <c r="AJ44" i="8"/>
  <c r="AI44" i="8"/>
  <c r="DD44" i="8" s="1"/>
  <c r="AH44" i="8"/>
  <c r="CU44" i="8" s="1"/>
  <c r="AQ43" i="8"/>
  <c r="AP43" i="8"/>
  <c r="AO43" i="8"/>
  <c r="AN43" i="8"/>
  <c r="AM43" i="8"/>
  <c r="AL43" i="8"/>
  <c r="AK43" i="8"/>
  <c r="AJ43" i="8"/>
  <c r="AI43" i="8"/>
  <c r="DD43" i="8" s="1"/>
  <c r="AH43" i="8"/>
  <c r="CU43" i="8" s="1"/>
  <c r="AQ42" i="8"/>
  <c r="AP42" i="8"/>
  <c r="AO42" i="8"/>
  <c r="AN42" i="8"/>
  <c r="AM42" i="8"/>
  <c r="AL42" i="8"/>
  <c r="AK42" i="8"/>
  <c r="AJ42" i="8"/>
  <c r="AI42" i="8"/>
  <c r="DD42" i="8" s="1"/>
  <c r="AH42" i="8"/>
  <c r="CU42" i="8" s="1"/>
  <c r="AQ41" i="8"/>
  <c r="AP41" i="8"/>
  <c r="AO41" i="8"/>
  <c r="AN41" i="8"/>
  <c r="AM41" i="8"/>
  <c r="AL41" i="8"/>
  <c r="AK41" i="8"/>
  <c r="AJ41" i="8"/>
  <c r="AI41" i="8"/>
  <c r="DD41" i="8" s="1"/>
  <c r="AH41" i="8"/>
  <c r="CU41" i="8" s="1"/>
  <c r="AQ40" i="8"/>
  <c r="AP40" i="8"/>
  <c r="AO40" i="8"/>
  <c r="AN40" i="8"/>
  <c r="AM40" i="8"/>
  <c r="AL40" i="8"/>
  <c r="AK40" i="8"/>
  <c r="AJ40" i="8"/>
  <c r="AI40" i="8"/>
  <c r="DD40" i="8" s="1"/>
  <c r="AH40" i="8"/>
  <c r="CU40" i="8" s="1"/>
  <c r="AQ38" i="8"/>
  <c r="AP38" i="8"/>
  <c r="AO38" i="8"/>
  <c r="AN38" i="8"/>
  <c r="AM38" i="8"/>
  <c r="AL38" i="8"/>
  <c r="AK38" i="8"/>
  <c r="AJ38" i="8"/>
  <c r="AI38" i="8"/>
  <c r="DD38" i="8" s="1"/>
  <c r="AH38" i="8"/>
  <c r="CU38" i="8" s="1"/>
  <c r="AQ37" i="8"/>
  <c r="AP37" i="8"/>
  <c r="AO37" i="8"/>
  <c r="AN37" i="8"/>
  <c r="AM37" i="8"/>
  <c r="AL37" i="8"/>
  <c r="AK37" i="8"/>
  <c r="AJ37" i="8"/>
  <c r="AI37" i="8"/>
  <c r="DD37" i="8" s="1"/>
  <c r="AH37" i="8"/>
  <c r="CU37" i="8" s="1"/>
  <c r="AQ36" i="8"/>
  <c r="AP36" i="8"/>
  <c r="AO36" i="8"/>
  <c r="AN36" i="8"/>
  <c r="AM36" i="8"/>
  <c r="AL36" i="8"/>
  <c r="AK36" i="8"/>
  <c r="AJ36" i="8"/>
  <c r="AI36" i="8"/>
  <c r="DD36" i="8" s="1"/>
  <c r="AH36" i="8"/>
  <c r="CU36" i="8" s="1"/>
  <c r="AQ35" i="8"/>
  <c r="AP35" i="8"/>
  <c r="AO35" i="8"/>
  <c r="AN35" i="8"/>
  <c r="AM35" i="8"/>
  <c r="AL35" i="8"/>
  <c r="AK35" i="8"/>
  <c r="AJ35" i="8"/>
  <c r="AI35" i="8"/>
  <c r="DD35" i="8" s="1"/>
  <c r="AH35" i="8"/>
  <c r="CU35" i="8" s="1"/>
  <c r="AQ34" i="8"/>
  <c r="AP34" i="8"/>
  <c r="AO34" i="8"/>
  <c r="AN34" i="8"/>
  <c r="AM34" i="8"/>
  <c r="AL34" i="8"/>
  <c r="AK34" i="8"/>
  <c r="AJ34" i="8"/>
  <c r="AI34" i="8"/>
  <c r="DD34" i="8" s="1"/>
  <c r="AH34" i="8"/>
  <c r="CU34" i="8" s="1"/>
  <c r="AQ33" i="8"/>
  <c r="AP33" i="8"/>
  <c r="AO33" i="8"/>
  <c r="AN33" i="8"/>
  <c r="AM33" i="8"/>
  <c r="AL33" i="8"/>
  <c r="AK33" i="8"/>
  <c r="AJ33" i="8"/>
  <c r="AI33" i="8"/>
  <c r="DD33" i="8" s="1"/>
  <c r="AH33" i="8"/>
  <c r="CU33" i="8" s="1"/>
  <c r="AQ32" i="8"/>
  <c r="AP32" i="8"/>
  <c r="AO32" i="8"/>
  <c r="AN32" i="8"/>
  <c r="AM32" i="8"/>
  <c r="AL32" i="8"/>
  <c r="AK32" i="8"/>
  <c r="AJ32" i="8"/>
  <c r="AI32" i="8"/>
  <c r="DD32" i="8" s="1"/>
  <c r="AH32" i="8"/>
  <c r="CU32" i="8" s="1"/>
  <c r="AQ31" i="8"/>
  <c r="AP31" i="8"/>
  <c r="AO31" i="8"/>
  <c r="AN31" i="8"/>
  <c r="AM31" i="8"/>
  <c r="AL31" i="8"/>
  <c r="AK31" i="8"/>
  <c r="AJ31" i="8"/>
  <c r="AI31" i="8"/>
  <c r="DD31" i="8" s="1"/>
  <c r="AH31" i="8"/>
  <c r="CU31" i="8" s="1"/>
  <c r="AQ30" i="8"/>
  <c r="AP30" i="8"/>
  <c r="AO30" i="8"/>
  <c r="AN30" i="8"/>
  <c r="AM30" i="8"/>
  <c r="AL30" i="8"/>
  <c r="AK30" i="8"/>
  <c r="AJ30" i="8"/>
  <c r="AI30" i="8"/>
  <c r="DD30" i="8" s="1"/>
  <c r="AH30" i="8"/>
  <c r="CU30" i="8" s="1"/>
  <c r="AQ29" i="8"/>
  <c r="AP29" i="8"/>
  <c r="AO29" i="8"/>
  <c r="AN29" i="8"/>
  <c r="AM29" i="8"/>
  <c r="AL29" i="8"/>
  <c r="AK29" i="8"/>
  <c r="AJ29" i="8"/>
  <c r="AI29" i="8"/>
  <c r="DD29" i="8" s="1"/>
  <c r="AH29" i="8"/>
  <c r="CU29" i="8" s="1"/>
  <c r="AQ28" i="8"/>
  <c r="AP28" i="8"/>
  <c r="AO28" i="8"/>
  <c r="AN28" i="8"/>
  <c r="AM28" i="8"/>
  <c r="AL28" i="8"/>
  <c r="AK28" i="8"/>
  <c r="AJ28" i="8"/>
  <c r="AI28" i="8"/>
  <c r="DD28" i="8" s="1"/>
  <c r="AH28" i="8"/>
  <c r="CU28" i="8" s="1"/>
  <c r="AQ27" i="8"/>
  <c r="AP27" i="8"/>
  <c r="AO27" i="8"/>
  <c r="AN27" i="8"/>
  <c r="AM27" i="8"/>
  <c r="AL27" i="8"/>
  <c r="AK27" i="8"/>
  <c r="AJ27" i="8"/>
  <c r="AI27" i="8"/>
  <c r="DD27" i="8" s="1"/>
  <c r="AH27" i="8"/>
  <c r="CU27" i="8" s="1"/>
  <c r="AQ26" i="8"/>
  <c r="AP26" i="8"/>
  <c r="AO26" i="8"/>
  <c r="AN26" i="8"/>
  <c r="AM26" i="8"/>
  <c r="AL26" i="8"/>
  <c r="AK26" i="8"/>
  <c r="AJ26" i="8"/>
  <c r="AI26" i="8"/>
  <c r="DD26" i="8" s="1"/>
  <c r="AH26" i="8"/>
  <c r="CU26" i="8" s="1"/>
  <c r="AQ25" i="8"/>
  <c r="AP25" i="8"/>
  <c r="AO25" i="8"/>
  <c r="AN25" i="8"/>
  <c r="AM25" i="8"/>
  <c r="AL25" i="8"/>
  <c r="AK25" i="8"/>
  <c r="AJ25" i="8"/>
  <c r="AI25" i="8"/>
  <c r="DD25" i="8" s="1"/>
  <c r="AH25" i="8"/>
  <c r="CU25" i="8" s="1"/>
  <c r="AQ24" i="8"/>
  <c r="AP24" i="8"/>
  <c r="AO24" i="8"/>
  <c r="AN24" i="8"/>
  <c r="AM24" i="8"/>
  <c r="AL24" i="8"/>
  <c r="AK24" i="8"/>
  <c r="AJ24" i="8"/>
  <c r="AI24" i="8"/>
  <c r="DD24" i="8" s="1"/>
  <c r="AH24" i="8"/>
  <c r="CU24" i="8" s="1"/>
  <c r="AQ23" i="8"/>
  <c r="AP23" i="8"/>
  <c r="AO23" i="8"/>
  <c r="AN23" i="8"/>
  <c r="AM23" i="8"/>
  <c r="AL23" i="8"/>
  <c r="AK23" i="8"/>
  <c r="AJ23" i="8"/>
  <c r="AI23" i="8"/>
  <c r="DD23" i="8" s="1"/>
  <c r="AH23" i="8"/>
  <c r="CU23" i="8" s="1"/>
  <c r="AQ22" i="8"/>
  <c r="AP22" i="8"/>
  <c r="AO22" i="8"/>
  <c r="AN22" i="8"/>
  <c r="AM22" i="8"/>
  <c r="AL22" i="8"/>
  <c r="AK22" i="8"/>
  <c r="AJ22" i="8"/>
  <c r="AI22" i="8"/>
  <c r="DD22" i="8" s="1"/>
  <c r="AH22" i="8"/>
  <c r="CU22" i="8" s="1"/>
  <c r="AQ21" i="8"/>
  <c r="AP21" i="8"/>
  <c r="AO21" i="8"/>
  <c r="AN21" i="8"/>
  <c r="AM21" i="8"/>
  <c r="AL21" i="8"/>
  <c r="AK21" i="8"/>
  <c r="AJ21" i="8"/>
  <c r="AI21" i="8"/>
  <c r="DD21" i="8" s="1"/>
  <c r="AH21" i="8"/>
  <c r="CU21" i="8" s="1"/>
  <c r="AQ20" i="8"/>
  <c r="AP20" i="8"/>
  <c r="AO20" i="8"/>
  <c r="AN20" i="8"/>
  <c r="AM20" i="8"/>
  <c r="AL20" i="8"/>
  <c r="AK20" i="8"/>
  <c r="AJ20" i="8"/>
  <c r="AI20" i="8"/>
  <c r="DD20" i="8" s="1"/>
  <c r="AH20" i="8"/>
  <c r="CU20" i="8" s="1"/>
  <c r="AQ19" i="8"/>
  <c r="AP19" i="8"/>
  <c r="AO19" i="8"/>
  <c r="AN19" i="8"/>
  <c r="AM19" i="8"/>
  <c r="AL19" i="8"/>
  <c r="AK19" i="8"/>
  <c r="AJ19" i="8"/>
  <c r="AI19" i="8"/>
  <c r="DD19" i="8" s="1"/>
  <c r="AH19" i="8"/>
  <c r="CU19" i="8" s="1"/>
  <c r="AQ18" i="8"/>
  <c r="AP18" i="8"/>
  <c r="AO18" i="8"/>
  <c r="AN18" i="8"/>
  <c r="AM18" i="8"/>
  <c r="AL18" i="8"/>
  <c r="AK18" i="8"/>
  <c r="AJ18" i="8"/>
  <c r="AI18" i="8"/>
  <c r="DD18" i="8" s="1"/>
  <c r="AH18" i="8"/>
  <c r="CU18" i="8" s="1"/>
  <c r="AQ17" i="8"/>
  <c r="AP17" i="8"/>
  <c r="AO17" i="8"/>
  <c r="AN17" i="8"/>
  <c r="AM17" i="8"/>
  <c r="AL17" i="8"/>
  <c r="AK17" i="8"/>
  <c r="AJ17" i="8"/>
  <c r="AI17" i="8"/>
  <c r="DD17" i="8" s="1"/>
  <c r="AH17" i="8"/>
  <c r="CU17" i="8" s="1"/>
  <c r="AQ16" i="8"/>
  <c r="AP16" i="8"/>
  <c r="AO16" i="8"/>
  <c r="AN16" i="8"/>
  <c r="AM16" i="8"/>
  <c r="AL16" i="8"/>
  <c r="AK16" i="8"/>
  <c r="AJ16" i="8"/>
  <c r="AI16" i="8"/>
  <c r="DD16" i="8" s="1"/>
  <c r="AH16" i="8"/>
  <c r="CU16" i="8" s="1"/>
  <c r="CU15" i="8"/>
  <c r="AQ14" i="8"/>
  <c r="AP14" i="8"/>
  <c r="AO14" i="8"/>
  <c r="AN14" i="8"/>
  <c r="AM14" i="8"/>
  <c r="AL14" i="8"/>
  <c r="AK14" i="8"/>
  <c r="AJ14" i="8"/>
  <c r="AI14" i="8"/>
  <c r="DD14" i="8" s="1"/>
  <c r="AH14" i="8"/>
  <c r="CU14" i="8" s="1"/>
  <c r="AQ13" i="8"/>
  <c r="AP13" i="8"/>
  <c r="AO13" i="8"/>
  <c r="AN13" i="8"/>
  <c r="AM13" i="8"/>
  <c r="AL13" i="8"/>
  <c r="AK13" i="8"/>
  <c r="AJ13" i="8"/>
  <c r="AI13" i="8"/>
  <c r="DD13" i="8" s="1"/>
  <c r="AH13" i="8"/>
  <c r="CU13" i="8" s="1"/>
  <c r="AQ12" i="8"/>
  <c r="AP12" i="8"/>
  <c r="AO12" i="8"/>
  <c r="AN12" i="8"/>
  <c r="AM12" i="8"/>
  <c r="AL12" i="8"/>
  <c r="AK12" i="8"/>
  <c r="AJ12" i="8"/>
  <c r="AI12" i="8"/>
  <c r="DD12" i="8" s="1"/>
  <c r="AH12" i="8"/>
  <c r="CU12" i="8" s="1"/>
  <c r="AQ11" i="8"/>
  <c r="AP11" i="8"/>
  <c r="AO11" i="8"/>
  <c r="AN11" i="8"/>
  <c r="AM11" i="8"/>
  <c r="AL11" i="8"/>
  <c r="AK11" i="8"/>
  <c r="AJ11" i="8"/>
  <c r="AI11" i="8"/>
  <c r="DD11" i="8" s="1"/>
  <c r="AH11" i="8"/>
  <c r="CU11" i="8" s="1"/>
  <c r="AQ10" i="8"/>
  <c r="AP10" i="8"/>
  <c r="AO10" i="8"/>
  <c r="AN10" i="8"/>
  <c r="AM10" i="8"/>
  <c r="AL10" i="8"/>
  <c r="AK10" i="8"/>
  <c r="AJ10" i="8"/>
  <c r="AI10" i="8"/>
  <c r="DD10" i="8" s="1"/>
  <c r="AH10" i="8"/>
  <c r="CU10" i="8" s="1"/>
  <c r="AQ9" i="8"/>
  <c r="AP9" i="8"/>
  <c r="AO9" i="8"/>
  <c r="AN9" i="8"/>
  <c r="AM9" i="8"/>
  <c r="AL9" i="8"/>
  <c r="AK9" i="8"/>
  <c r="AJ9" i="8"/>
  <c r="AI9" i="8"/>
  <c r="DD9" i="8" s="1"/>
  <c r="AH9" i="8"/>
  <c r="CU9" i="8" s="1"/>
  <c r="AQ8" i="8"/>
  <c r="AP8" i="8"/>
  <c r="AO8" i="8"/>
  <c r="AN8" i="8"/>
  <c r="AM8" i="8"/>
  <c r="AL8" i="8"/>
  <c r="AK8" i="8"/>
  <c r="AJ8" i="8"/>
  <c r="AI8" i="8"/>
  <c r="DD8" i="8" s="1"/>
  <c r="CU8" i="8"/>
  <c r="AQ7" i="8"/>
  <c r="AP7" i="8"/>
  <c r="AO7" i="8"/>
  <c r="AN7" i="8"/>
  <c r="AM7" i="8"/>
  <c r="AL7" i="8"/>
  <c r="AK7" i="8"/>
  <c r="AJ7" i="8"/>
  <c r="AI7" i="8"/>
  <c r="DD7" i="8" s="1"/>
  <c r="AH7" i="8"/>
  <c r="CU7" i="8" s="1"/>
  <c r="AQ6" i="8"/>
  <c r="AP6" i="8"/>
  <c r="AO6" i="8"/>
  <c r="AN6" i="8"/>
  <c r="AM6" i="8"/>
  <c r="AL6" i="8"/>
  <c r="AK6" i="8"/>
  <c r="AJ6" i="8"/>
  <c r="AI6" i="8"/>
  <c r="DD6" i="8" s="1"/>
  <c r="AH6" i="8"/>
  <c r="CU6" i="8" s="1"/>
  <c r="AQ5" i="8"/>
  <c r="AP5" i="8"/>
  <c r="AO5" i="8"/>
  <c r="AN5" i="8"/>
  <c r="AM5" i="8"/>
  <c r="AL5" i="8"/>
  <c r="AK5" i="8"/>
  <c r="AJ5" i="8"/>
  <c r="AI5" i="8"/>
  <c r="DD5" i="8" s="1"/>
  <c r="AH5" i="8"/>
  <c r="CU5" i="8" s="1"/>
  <c r="AQ4" i="8"/>
  <c r="AP4" i="8"/>
  <c r="AO4" i="8"/>
  <c r="AN4" i="8"/>
  <c r="AM4" i="8"/>
  <c r="AL4" i="8"/>
  <c r="AK4" i="8"/>
  <c r="AJ4" i="8"/>
  <c r="AI4" i="8"/>
  <c r="AH4" i="8"/>
  <c r="AE725" i="8"/>
  <c r="AE724" i="8"/>
  <c r="AE723" i="8"/>
  <c r="AE722" i="8"/>
  <c r="AE718" i="8"/>
  <c r="AE713" i="8"/>
  <c r="AE712" i="8"/>
  <c r="AE711" i="8"/>
  <c r="AE710" i="8"/>
  <c r="AE709" i="8"/>
  <c r="AE708" i="8"/>
  <c r="AE707" i="8"/>
  <c r="AE706" i="8"/>
  <c r="AE705" i="8"/>
  <c r="AE704" i="8"/>
  <c r="AE703" i="8"/>
  <c r="AE702" i="8"/>
  <c r="AE701" i="8"/>
  <c r="AE700" i="8"/>
  <c r="AE699" i="8"/>
  <c r="AE698" i="8"/>
  <c r="AE697" i="8"/>
  <c r="AE696" i="8"/>
  <c r="AE695" i="8"/>
  <c r="AE694" i="8"/>
  <c r="AE693" i="8"/>
  <c r="AE692" i="8"/>
  <c r="AE691" i="8"/>
  <c r="AE690" i="8"/>
  <c r="AE689" i="8"/>
  <c r="AE684" i="8"/>
  <c r="AE628" i="8"/>
  <c r="AE627" i="8"/>
  <c r="AE444" i="8"/>
  <c r="AE544" i="8"/>
  <c r="AE589" i="8"/>
  <c r="AE587" i="8"/>
  <c r="AE543" i="8"/>
  <c r="AE623" i="8"/>
  <c r="AE592" i="8"/>
  <c r="AE536" i="8"/>
  <c r="AE622" i="8"/>
  <c r="AE621" i="8"/>
  <c r="AE618" i="8"/>
  <c r="AE568" i="8"/>
  <c r="AE562" i="8"/>
  <c r="AE616" i="8"/>
  <c r="AE561" i="8"/>
  <c r="AE612" i="8"/>
  <c r="AE611" i="8"/>
  <c r="AE560" i="8"/>
  <c r="AE534" i="8"/>
  <c r="AE610" i="8"/>
  <c r="AE559" i="8"/>
  <c r="AE558" i="8"/>
  <c r="AE557" i="8"/>
  <c r="AE599" i="8"/>
  <c r="AE556" i="8"/>
  <c r="AE555" i="8"/>
  <c r="AE530" i="8"/>
  <c r="AE529" i="8"/>
  <c r="AE609" i="8"/>
  <c r="AE608" i="8"/>
  <c r="AE528" i="8"/>
  <c r="AE606" i="8"/>
  <c r="AE527" i="8"/>
  <c r="AE552" i="8"/>
  <c r="AE551" i="8"/>
  <c r="AE550" i="8"/>
  <c r="AE549" i="8"/>
  <c r="AE548" i="8"/>
  <c r="AE605" i="8"/>
  <c r="AE604" i="8"/>
  <c r="AE526" i="8"/>
  <c r="AE547" i="8"/>
  <c r="AE603" i="8"/>
  <c r="AE602" i="8"/>
  <c r="AE601" i="8"/>
  <c r="AE600" i="8"/>
  <c r="AE431" i="8"/>
  <c r="AE430" i="8"/>
  <c r="AE429" i="8"/>
  <c r="AE428" i="8"/>
  <c r="AE427" i="8"/>
  <c r="AE426" i="8"/>
  <c r="AE425" i="8"/>
  <c r="AE424" i="8"/>
  <c r="AE423" i="8"/>
  <c r="AE422" i="8"/>
  <c r="AE421" i="8"/>
  <c r="AE420" i="8"/>
  <c r="AE419" i="8"/>
  <c r="AE418" i="8"/>
  <c r="AE417" i="8"/>
  <c r="AE416" i="8"/>
  <c r="AE415" i="8"/>
  <c r="AE414" i="8"/>
  <c r="AE357" i="8"/>
  <c r="AE355" i="8"/>
  <c r="AE354" i="8"/>
  <c r="AE353" i="8"/>
  <c r="AE352" i="8"/>
  <c r="AE348" i="8"/>
  <c r="AE336" i="8"/>
  <c r="AE319" i="8"/>
  <c r="AE316" i="8"/>
  <c r="AE315" i="8"/>
  <c r="AE313" i="8"/>
  <c r="AE312" i="8"/>
  <c r="AE310" i="8"/>
  <c r="AE309" i="8"/>
  <c r="AE308" i="8"/>
  <c r="AE304" i="8"/>
  <c r="AE302" i="8"/>
  <c r="AE301" i="8"/>
  <c r="AE300" i="8"/>
  <c r="AE298" i="8"/>
  <c r="AE297" i="8"/>
  <c r="AE296" i="8"/>
  <c r="AE295" i="8"/>
  <c r="AE294" i="8"/>
  <c r="AE293" i="8"/>
  <c r="AE292" i="8"/>
  <c r="AE290" i="8"/>
  <c r="AE287" i="8"/>
  <c r="AE286" i="8"/>
  <c r="AE284" i="8"/>
  <c r="AE283" i="8"/>
  <c r="AE274" i="8"/>
  <c r="AE272" i="8"/>
  <c r="AE270" i="8"/>
  <c r="AE267" i="8"/>
  <c r="AE266" i="8"/>
  <c r="AE265" i="8"/>
  <c r="AE264" i="8"/>
  <c r="AE263" i="8"/>
  <c r="AE261" i="8"/>
  <c r="AE260" i="8"/>
  <c r="AE259" i="8"/>
  <c r="AE258" i="8"/>
  <c r="AE257" i="8"/>
  <c r="AE256" i="8"/>
  <c r="AE255" i="8"/>
  <c r="AE254" i="8"/>
  <c r="AE253" i="8"/>
  <c r="AE252" i="8"/>
  <c r="AE251" i="8"/>
  <c r="AE250" i="8"/>
  <c r="AE246" i="8"/>
  <c r="AE245" i="8"/>
  <c r="AE244" i="8"/>
  <c r="AE243" i="8"/>
  <c r="AE241" i="8"/>
  <c r="AE240" i="8"/>
  <c r="AE239" i="8"/>
  <c r="AE238" i="8"/>
  <c r="AE236" i="8"/>
  <c r="AE234" i="8"/>
  <c r="AE233" i="8"/>
  <c r="AE232" i="8"/>
  <c r="AE231" i="8"/>
  <c r="AE230" i="8"/>
  <c r="AE229" i="8"/>
  <c r="AE228" i="8"/>
  <c r="AE227" i="8"/>
  <c r="AE226" i="8"/>
  <c r="AE225" i="8"/>
  <c r="AE224" i="8"/>
  <c r="AE223" i="8"/>
  <c r="AE222" i="8"/>
  <c r="AE221" i="8"/>
  <c r="AE220" i="8"/>
  <c r="AE219" i="8"/>
  <c r="AE218" i="8"/>
  <c r="AE217" i="8"/>
  <c r="AE216" i="8"/>
  <c r="AE215" i="8"/>
  <c r="AE214" i="8"/>
  <c r="AE213" i="8"/>
  <c r="AE212" i="8"/>
  <c r="AE211" i="8"/>
  <c r="AE210" i="8"/>
  <c r="AE207" i="8"/>
  <c r="AE206" i="8"/>
  <c r="AE205" i="8"/>
  <c r="AE203" i="8"/>
  <c r="AE201" i="8"/>
  <c r="AE200" i="8"/>
  <c r="AE199" i="8"/>
  <c r="AE198" i="8"/>
  <c r="AE197" i="8"/>
  <c r="AE196" i="8"/>
  <c r="AE195" i="8"/>
  <c r="AE194" i="8"/>
  <c r="AE192" i="8"/>
  <c r="AE190" i="8"/>
  <c r="AE187" i="8"/>
  <c r="AE185" i="8"/>
  <c r="AE183" i="8"/>
  <c r="AE181" i="8"/>
  <c r="AE179" i="8"/>
  <c r="AE178" i="8"/>
  <c r="AE177" i="8"/>
  <c r="AE176" i="8"/>
  <c r="AE175" i="8"/>
  <c r="AE174" i="8"/>
  <c r="AE173" i="8"/>
  <c r="AE172" i="8"/>
  <c r="AE169" i="8"/>
  <c r="AE167" i="8"/>
  <c r="AE165" i="8"/>
  <c r="AE162" i="8"/>
  <c r="AE161" i="8"/>
  <c r="AE160" i="8"/>
  <c r="AE159" i="8"/>
  <c r="AE158" i="8"/>
  <c r="AE157" i="8"/>
  <c r="AE156" i="8"/>
  <c r="AE155" i="8"/>
  <c r="AE154" i="8"/>
  <c r="AE153" i="8"/>
  <c r="AE152" i="8"/>
  <c r="AE151" i="8"/>
  <c r="AE150" i="8"/>
  <c r="AE149" i="8"/>
  <c r="AE148" i="8"/>
  <c r="AE147" i="8"/>
  <c r="AE146" i="8"/>
  <c r="AE145" i="8"/>
  <c r="AE144" i="8"/>
  <c r="AE143" i="8"/>
  <c r="AE142" i="8"/>
  <c r="AE141" i="8"/>
  <c r="AE140" i="8"/>
  <c r="AE139" i="8"/>
  <c r="AE138" i="8"/>
  <c r="AE137" i="8"/>
  <c r="AE136" i="8"/>
  <c r="AE135" i="8"/>
  <c r="AE134" i="8"/>
  <c r="AE133" i="8"/>
  <c r="AE132" i="8"/>
  <c r="AE131" i="8"/>
  <c r="AE130" i="8"/>
  <c r="AE129" i="8"/>
  <c r="AE128" i="8"/>
  <c r="AE127" i="8"/>
  <c r="AE126" i="8"/>
  <c r="AE125" i="8"/>
  <c r="AE124" i="8"/>
  <c r="AE123" i="8"/>
  <c r="AE122" i="8"/>
  <c r="AE121" i="8"/>
  <c r="AE120" i="8"/>
  <c r="AE119" i="8"/>
  <c r="AE118" i="8"/>
  <c r="AE117" i="8"/>
  <c r="AE116" i="8"/>
  <c r="AE115" i="8"/>
  <c r="AE114" i="8"/>
  <c r="AE113" i="8"/>
  <c r="AE112" i="8"/>
  <c r="AE111" i="8"/>
  <c r="AE110" i="8"/>
  <c r="AE109" i="8"/>
  <c r="AE108" i="8"/>
  <c r="AE107" i="8"/>
  <c r="AE106" i="8"/>
  <c r="AE105" i="8"/>
  <c r="AE104" i="8"/>
  <c r="AE103" i="8"/>
  <c r="AE102" i="8"/>
  <c r="AE101" i="8"/>
  <c r="AE100" i="8"/>
  <c r="AE99" i="8"/>
  <c r="AE98" i="8"/>
  <c r="AE97" i="8"/>
  <c r="AE96" i="8"/>
  <c r="AE95" i="8"/>
  <c r="AE94" i="8"/>
  <c r="AE93" i="8"/>
  <c r="AE92" i="8"/>
  <c r="AE91" i="8"/>
  <c r="AE90" i="8"/>
  <c r="AE89" i="8"/>
  <c r="AE88" i="8"/>
  <c r="AE87" i="8"/>
  <c r="AE86" i="8"/>
  <c r="AE85" i="8"/>
  <c r="AE84" i="8"/>
  <c r="AE83" i="8"/>
  <c r="AE82" i="8"/>
  <c r="AE81" i="8"/>
  <c r="AE80" i="8"/>
  <c r="AE79" i="8"/>
  <c r="AE78" i="8"/>
  <c r="AE77" i="8"/>
  <c r="AE76" i="8"/>
  <c r="AE75" i="8"/>
  <c r="AE74" i="8"/>
  <c r="AE73" i="8"/>
  <c r="AE72" i="8"/>
  <c r="AE71" i="8"/>
  <c r="AE70" i="8"/>
  <c r="AE69" i="8"/>
  <c r="AE68" i="8"/>
  <c r="AE67" i="8"/>
  <c r="AE66" i="8"/>
  <c r="AE65" i="8"/>
  <c r="AE64" i="8"/>
  <c r="AE63" i="8"/>
  <c r="AE62" i="8"/>
  <c r="AE61" i="8"/>
  <c r="AE60" i="8"/>
  <c r="AE59" i="8"/>
  <c r="AE58" i="8"/>
  <c r="AE57" i="8"/>
  <c r="AE56" i="8"/>
  <c r="AE55" i="8"/>
  <c r="AE54" i="8"/>
  <c r="AE53" i="8"/>
  <c r="AE52" i="8"/>
  <c r="AE51" i="8"/>
  <c r="AE50" i="8"/>
  <c r="AE49" i="8"/>
  <c r="AE48" i="8"/>
  <c r="AE47" i="8"/>
  <c r="AE45" i="8"/>
  <c r="AE44" i="8"/>
  <c r="AE43" i="8"/>
  <c r="AE42" i="8"/>
  <c r="AE41" i="8"/>
  <c r="AE40" i="8"/>
  <c r="AE38" i="8"/>
  <c r="AE37" i="8"/>
  <c r="AE36" i="8"/>
  <c r="AE35" i="8"/>
  <c r="AE34" i="8"/>
  <c r="AE33" i="8"/>
  <c r="AE32" i="8"/>
  <c r="AE31" i="8"/>
  <c r="AE30" i="8"/>
  <c r="AE29" i="8"/>
  <c r="AE28" i="8"/>
  <c r="AE27" i="8"/>
  <c r="AE26" i="8"/>
  <c r="AE25" i="8"/>
  <c r="AE24" i="8"/>
  <c r="AE23" i="8"/>
  <c r="AE22" i="8"/>
  <c r="AE21" i="8"/>
  <c r="AE20" i="8"/>
  <c r="AE19" i="8"/>
  <c r="AE18" i="8"/>
  <c r="AE17" i="8"/>
  <c r="AE16" i="8"/>
  <c r="AE15" i="8"/>
  <c r="AE14" i="8"/>
  <c r="AE13" i="8"/>
  <c r="AE12" i="8"/>
  <c r="AE11" i="8"/>
  <c r="AE10" i="8"/>
  <c r="AE9" i="8"/>
  <c r="AE8" i="8"/>
  <c r="AE7" i="8"/>
  <c r="AE6" i="8"/>
  <c r="AE5" i="8"/>
  <c r="AM1899" i="8" l="1"/>
  <c r="AI1899" i="8"/>
  <c r="AQ1899" i="8"/>
  <c r="AN1899" i="8"/>
  <c r="AO1899" i="8"/>
  <c r="AE1899" i="8"/>
  <c r="AP1899" i="8"/>
  <c r="CH414" i="8"/>
  <c r="AK1899" i="8"/>
  <c r="CH357" i="8"/>
  <c r="CI302" i="8"/>
  <c r="AR355" i="8"/>
  <c r="DU355" i="8" s="1"/>
  <c r="CH390" i="8"/>
  <c r="CI265" i="8"/>
  <c r="CI301" i="8"/>
  <c r="CH355" i="8"/>
  <c r="AJ1899" i="8"/>
  <c r="CI290" i="8"/>
  <c r="CI266" i="8"/>
  <c r="CI264" i="8"/>
  <c r="AL1899" i="8"/>
  <c r="AR354" i="8"/>
  <c r="AR610" i="8"/>
  <c r="DU610" i="8" s="1"/>
  <c r="CU694" i="8"/>
  <c r="DA694" i="8" s="1"/>
  <c r="DU694" i="8"/>
  <c r="CU627" i="8"/>
  <c r="CZ627" i="8" s="1"/>
  <c r="BO159" i="11"/>
  <c r="CU4" i="8"/>
  <c r="CZ4" i="8" s="1"/>
  <c r="DD4" i="8"/>
  <c r="BC159" i="11"/>
  <c r="CU158" i="8"/>
  <c r="CZ158" i="8" s="1"/>
  <c r="AH1728" i="8"/>
  <c r="CU159" i="8"/>
  <c r="DA159" i="8" s="1"/>
  <c r="AH1729" i="8"/>
  <c r="AG1729" i="8" s="1"/>
  <c r="AF1729" i="8" s="1"/>
  <c r="AR1729" i="8" s="1"/>
  <c r="DU1729" i="8" s="1"/>
  <c r="CU160" i="8"/>
  <c r="CZ160" i="8" s="1"/>
  <c r="AH1730" i="8"/>
  <c r="AG1730" i="8" s="1"/>
  <c r="AF1730" i="8" s="1"/>
  <c r="AR1730" i="8" s="1"/>
  <c r="DU1730" i="8" s="1"/>
  <c r="CU161" i="8"/>
  <c r="CZ161" i="8" s="1"/>
  <c r="AH1731" i="8"/>
  <c r="AG1731" i="8" s="1"/>
  <c r="AF1731" i="8" s="1"/>
  <c r="AR1731" i="8" s="1"/>
  <c r="DU1731" i="8" s="1"/>
  <c r="CU162" i="8"/>
  <c r="CZ162" i="8" s="1"/>
  <c r="AH1732" i="8"/>
  <c r="AG1732" i="8" s="1"/>
  <c r="AF1732" i="8" s="1"/>
  <c r="AR1732" i="8" s="1"/>
  <c r="DU1732" i="8" s="1"/>
  <c r="CU165" i="8"/>
  <c r="CZ165" i="8" s="1"/>
  <c r="AH1735" i="8"/>
  <c r="AG1735" i="8" s="1"/>
  <c r="AF1735" i="8" s="1"/>
  <c r="AR1735" i="8" s="1"/>
  <c r="DU1735" i="8" s="1"/>
  <c r="CU167" i="8"/>
  <c r="DA167" i="8" s="1"/>
  <c r="AH1737" i="8"/>
  <c r="AG1737" i="8" s="1"/>
  <c r="AF1737" i="8" s="1"/>
  <c r="AR1737" i="8" s="1"/>
  <c r="DU1737" i="8" s="1"/>
  <c r="CU169" i="8"/>
  <c r="CZ169" i="8" s="1"/>
  <c r="AH1739" i="8"/>
  <c r="AG1739" i="8" s="1"/>
  <c r="AF1739" i="8" s="1"/>
  <c r="AR1739" i="8" s="1"/>
  <c r="DU1739" i="8" s="1"/>
  <c r="CU171" i="8"/>
  <c r="CZ171" i="8" s="1"/>
  <c r="AH1741" i="8"/>
  <c r="AG1741" i="8" s="1"/>
  <c r="AF1741" i="8" s="1"/>
  <c r="AR1741" i="8" s="1"/>
  <c r="DU1741" i="8" s="1"/>
  <c r="CU172" i="8"/>
  <c r="CZ172" i="8" s="1"/>
  <c r="AH1742" i="8"/>
  <c r="AG1742" i="8" s="1"/>
  <c r="AF1742" i="8" s="1"/>
  <c r="AR1742" i="8" s="1"/>
  <c r="DU1742" i="8" s="1"/>
  <c r="CU173" i="8"/>
  <c r="CZ173" i="8" s="1"/>
  <c r="AH1743" i="8"/>
  <c r="AG1743" i="8" s="1"/>
  <c r="AF1743" i="8" s="1"/>
  <c r="AR1743" i="8" s="1"/>
  <c r="DU1743" i="8" s="1"/>
  <c r="CU174" i="8"/>
  <c r="DA174" i="8" s="1"/>
  <c r="AH1744" i="8"/>
  <c r="AG1744" i="8" s="1"/>
  <c r="AF1744" i="8" s="1"/>
  <c r="AR1744" i="8" s="1"/>
  <c r="DU1744" i="8" s="1"/>
  <c r="CU175" i="8"/>
  <c r="CZ175" i="8" s="1"/>
  <c r="CU176" i="8"/>
  <c r="CZ176" i="8" s="1"/>
  <c r="AH1746" i="8"/>
  <c r="AG1746" i="8" s="1"/>
  <c r="AF1746" i="8" s="1"/>
  <c r="AR1746" i="8" s="1"/>
  <c r="DU1746" i="8" s="1"/>
  <c r="CU177" i="8"/>
  <c r="DA177" i="8" s="1"/>
  <c r="AH1747" i="8"/>
  <c r="AG1747" i="8" s="1"/>
  <c r="AF1747" i="8" s="1"/>
  <c r="AR1747" i="8" s="1"/>
  <c r="DU1747" i="8" s="1"/>
  <c r="CU178" i="8"/>
  <c r="DA178" i="8" s="1"/>
  <c r="AH1748" i="8"/>
  <c r="AG1748" i="8" s="1"/>
  <c r="AF1748" i="8" s="1"/>
  <c r="AR1748" i="8" s="1"/>
  <c r="DU1748" i="8" s="1"/>
  <c r="CU179" i="8"/>
  <c r="CZ179" i="8" s="1"/>
  <c r="AH1749" i="8"/>
  <c r="AG1749" i="8" s="1"/>
  <c r="AF1749" i="8" s="1"/>
  <c r="AR1749" i="8" s="1"/>
  <c r="DU1749" i="8" s="1"/>
  <c r="DA283" i="8"/>
  <c r="CZ283" i="8"/>
  <c r="DA274" i="8"/>
  <c r="CZ274" i="8"/>
  <c r="DA272" i="8"/>
  <c r="CZ272" i="8"/>
  <c r="DA270" i="8"/>
  <c r="CZ270" i="8"/>
  <c r="DA315" i="8"/>
  <c r="CZ315" i="8"/>
  <c r="DA226" i="8"/>
  <c r="CZ226" i="8"/>
  <c r="CU102" i="8"/>
  <c r="CZ102" i="8" s="1"/>
  <c r="DA37" i="8"/>
  <c r="CZ37" i="8"/>
  <c r="DA212" i="8"/>
  <c r="CZ212" i="8"/>
  <c r="DA696" i="8"/>
  <c r="CZ696" i="8"/>
  <c r="BV4" i="11"/>
  <c r="CU230" i="8"/>
  <c r="DA230" i="8" s="1"/>
  <c r="CU234" i="8"/>
  <c r="DA234" i="8" s="1"/>
  <c r="AR234" i="8"/>
  <c r="DU234" i="8" s="1"/>
  <c r="DD251" i="8"/>
  <c r="AR251" i="8"/>
  <c r="DU251" i="8" s="1"/>
  <c r="CU255" i="8"/>
  <c r="CZ255" i="8" s="1"/>
  <c r="AR255" i="8"/>
  <c r="DU255" i="8" s="1"/>
  <c r="CU258" i="8"/>
  <c r="DA258" i="8" s="1"/>
  <c r="AR258" i="8"/>
  <c r="DU258" i="8" s="1"/>
  <c r="CU261" i="8"/>
  <c r="CZ261" i="8" s="1"/>
  <c r="AR261" i="8"/>
  <c r="DU261" i="8" s="1"/>
  <c r="CU264" i="8"/>
  <c r="DA264" i="8" s="1"/>
  <c r="AR264" i="8"/>
  <c r="DU264" i="8" s="1"/>
  <c r="CU265" i="8"/>
  <c r="CZ265" i="8" s="1"/>
  <c r="AR265" i="8"/>
  <c r="DU265" i="8" s="1"/>
  <c r="CU266" i="8"/>
  <c r="CZ266" i="8" s="1"/>
  <c r="AR266" i="8"/>
  <c r="DU266" i="8" s="1"/>
  <c r="DD267" i="8"/>
  <c r="AR267" i="8"/>
  <c r="DU267" i="8" s="1"/>
  <c r="AR290" i="8"/>
  <c r="DU290" i="8" s="1"/>
  <c r="DD301" i="8"/>
  <c r="AR301" i="8"/>
  <c r="DU301" i="8" s="1"/>
  <c r="CU302" i="8"/>
  <c r="CZ302" i="8" s="1"/>
  <c r="AR302" i="8"/>
  <c r="DU302" i="8" s="1"/>
  <c r="CU354" i="8"/>
  <c r="DA354" i="8" s="1"/>
  <c r="DD355" i="8"/>
  <c r="DD357" i="8"/>
  <c r="AR357" i="8"/>
  <c r="DU357" i="8" s="1"/>
  <c r="DY357" i="8" s="1"/>
  <c r="CU388" i="8"/>
  <c r="DA388" i="8" s="1"/>
  <c r="AR388" i="8"/>
  <c r="DU388" i="8" s="1"/>
  <c r="DD390" i="8"/>
  <c r="AR390" i="8"/>
  <c r="DU390" i="8" s="1"/>
  <c r="DY390" i="8" s="1"/>
  <c r="DD414" i="8"/>
  <c r="AR414" i="8"/>
  <c r="DU414" i="8" s="1"/>
  <c r="DY414" i="8" s="1"/>
  <c r="CU723" i="8"/>
  <c r="CZ723" i="8" s="1"/>
  <c r="AR723" i="8"/>
  <c r="DU723" i="8" s="1"/>
  <c r="DA210" i="8"/>
  <c r="CZ210" i="8"/>
  <c r="CZ152" i="8"/>
  <c r="DA152" i="8"/>
  <c r="CI419" i="8"/>
  <c r="CU419" i="8"/>
  <c r="CZ419" i="8" s="1"/>
  <c r="BT18" i="11"/>
  <c r="BV18" i="11" s="1"/>
  <c r="BT34" i="11"/>
  <c r="BV34" i="11" s="1"/>
  <c r="BT33" i="11"/>
  <c r="BV33" i="11" s="1"/>
  <c r="BT95" i="11"/>
  <c r="BV95" i="11" s="1"/>
  <c r="CI15" i="8"/>
  <c r="AZ230" i="8"/>
  <c r="CN178" i="8"/>
  <c r="DV178" i="8" s="1"/>
  <c r="DV1899" i="8" s="1"/>
  <c r="DA348" i="8"/>
  <c r="CZ348" i="8"/>
  <c r="CZ309" i="8"/>
  <c r="DA309" i="8"/>
  <c r="DA418" i="8"/>
  <c r="CZ418" i="8"/>
  <c r="DA422" i="8"/>
  <c r="CZ422" i="8"/>
  <c r="CZ544" i="8"/>
  <c r="DA544" i="8"/>
  <c r="CZ5" i="8"/>
  <c r="DA5" i="8"/>
  <c r="CZ9" i="8"/>
  <c r="DA9" i="8"/>
  <c r="CZ13" i="8"/>
  <c r="DA13" i="8"/>
  <c r="CZ17" i="8"/>
  <c r="DA17" i="8"/>
  <c r="CZ21" i="8"/>
  <c r="DA21" i="8"/>
  <c r="CZ25" i="8"/>
  <c r="DA25" i="8"/>
  <c r="DA29" i="8"/>
  <c r="CZ29" i="8"/>
  <c r="DA33" i="8"/>
  <c r="CZ33" i="8"/>
  <c r="CZ42" i="8"/>
  <c r="DA42" i="8"/>
  <c r="CZ47" i="8"/>
  <c r="DA47" i="8"/>
  <c r="CZ51" i="8"/>
  <c r="DA51" i="8"/>
  <c r="CZ55" i="8"/>
  <c r="DA55" i="8"/>
  <c r="CZ59" i="8"/>
  <c r="DA59" i="8"/>
  <c r="DA63" i="8"/>
  <c r="CZ63" i="8"/>
  <c r="DA67" i="8"/>
  <c r="CZ67" i="8"/>
  <c r="CZ71" i="8"/>
  <c r="DA71" i="8"/>
  <c r="CZ75" i="8"/>
  <c r="DA75" i="8"/>
  <c r="CZ79" i="8"/>
  <c r="DA79" i="8"/>
  <c r="CZ83" i="8"/>
  <c r="DA83" i="8"/>
  <c r="CZ87" i="8"/>
  <c r="DA87" i="8"/>
  <c r="CZ91" i="8"/>
  <c r="DA91" i="8"/>
  <c r="DA95" i="8"/>
  <c r="CZ95" i="8"/>
  <c r="DA99" i="8"/>
  <c r="CZ99" i="8"/>
  <c r="CZ103" i="8"/>
  <c r="DA103" i="8"/>
  <c r="CZ107" i="8"/>
  <c r="DA107" i="8"/>
  <c r="CZ111" i="8"/>
  <c r="DA111" i="8"/>
  <c r="CZ115" i="8"/>
  <c r="DA115" i="8"/>
  <c r="DA119" i="8"/>
  <c r="CZ119" i="8"/>
  <c r="DA123" i="8"/>
  <c r="CZ123" i="8"/>
  <c r="DA127" i="8"/>
  <c r="CZ127" i="8"/>
  <c r="DA131" i="8"/>
  <c r="CZ131" i="8"/>
  <c r="CZ135" i="8"/>
  <c r="DA135" i="8"/>
  <c r="CZ139" i="8"/>
  <c r="DA139" i="8"/>
  <c r="CZ143" i="8"/>
  <c r="DA143" i="8"/>
  <c r="CZ147" i="8"/>
  <c r="DA147" i="8"/>
  <c r="DA151" i="8"/>
  <c r="CZ151" i="8"/>
  <c r="DA155" i="8"/>
  <c r="CZ155" i="8"/>
  <c r="CZ181" i="8"/>
  <c r="DA181" i="8"/>
  <c r="CZ190" i="8"/>
  <c r="DA190" i="8"/>
  <c r="DA196" i="8"/>
  <c r="CZ196" i="8"/>
  <c r="DA200" i="8"/>
  <c r="CZ200" i="8"/>
  <c r="DA205" i="8"/>
  <c r="CZ205" i="8"/>
  <c r="DA211" i="8"/>
  <c r="CZ211" i="8"/>
  <c r="CZ214" i="8"/>
  <c r="DA214" i="8"/>
  <c r="CZ218" i="8"/>
  <c r="DA218" i="8"/>
  <c r="CZ222" i="8"/>
  <c r="DA222" i="8"/>
  <c r="DA240" i="8"/>
  <c r="CZ240" i="8"/>
  <c r="DA245" i="8"/>
  <c r="CZ245" i="8"/>
  <c r="DA253" i="8"/>
  <c r="CZ253" i="8"/>
  <c r="CZ290" i="8"/>
  <c r="DA290" i="8"/>
  <c r="CZ295" i="8"/>
  <c r="DA295" i="8"/>
  <c r="CZ300" i="8"/>
  <c r="DA300" i="8"/>
  <c r="DA263" i="8"/>
  <c r="CZ263" i="8"/>
  <c r="CZ529" i="8"/>
  <c r="DA529" i="8"/>
  <c r="CZ616" i="8"/>
  <c r="DA616" i="8"/>
  <c r="CZ623" i="8"/>
  <c r="DA623" i="8"/>
  <c r="DA6" i="8"/>
  <c r="CZ6" i="8"/>
  <c r="DA10" i="8"/>
  <c r="CZ10" i="8"/>
  <c r="CZ14" i="8"/>
  <c r="DA14" i="8"/>
  <c r="CZ18" i="8"/>
  <c r="DA18" i="8"/>
  <c r="CZ22" i="8"/>
  <c r="DA22" i="8"/>
  <c r="CZ26" i="8"/>
  <c r="DA26" i="8"/>
  <c r="CZ30" i="8"/>
  <c r="DA30" i="8"/>
  <c r="CZ34" i="8"/>
  <c r="DA34" i="8"/>
  <c r="DA38" i="8"/>
  <c r="CZ38" i="8"/>
  <c r="DA43" i="8"/>
  <c r="CZ43" i="8"/>
  <c r="DA48" i="8"/>
  <c r="CZ48" i="8"/>
  <c r="CZ52" i="8"/>
  <c r="DA52" i="8"/>
  <c r="CZ56" i="8"/>
  <c r="DA56" i="8"/>
  <c r="CZ60" i="8"/>
  <c r="DA60" i="8"/>
  <c r="CZ64" i="8"/>
  <c r="DA64" i="8"/>
  <c r="CZ68" i="8"/>
  <c r="DA68" i="8"/>
  <c r="DA72" i="8"/>
  <c r="CZ72" i="8"/>
  <c r="DA76" i="8"/>
  <c r="CZ76" i="8"/>
  <c r="CZ80" i="8"/>
  <c r="DA80" i="8"/>
  <c r="CZ84" i="8"/>
  <c r="DA84" i="8"/>
  <c r="CZ88" i="8"/>
  <c r="DA88" i="8"/>
  <c r="CZ92" i="8"/>
  <c r="DA92" i="8"/>
  <c r="CZ96" i="8"/>
  <c r="DA96" i="8"/>
  <c r="CZ100" i="8"/>
  <c r="DA100" i="8"/>
  <c r="DA104" i="8"/>
  <c r="CZ104" i="8"/>
  <c r="DA108" i="8"/>
  <c r="CZ108" i="8"/>
  <c r="CZ112" i="8"/>
  <c r="DA112" i="8"/>
  <c r="DA116" i="8"/>
  <c r="CZ116" i="8"/>
  <c r="CZ120" i="8"/>
  <c r="DA120" i="8"/>
  <c r="CZ124" i="8"/>
  <c r="DA124" i="8"/>
  <c r="DA128" i="8"/>
  <c r="CZ128" i="8"/>
  <c r="DA132" i="8"/>
  <c r="CZ132" i="8"/>
  <c r="DA136" i="8"/>
  <c r="CZ136" i="8"/>
  <c r="DA140" i="8"/>
  <c r="CZ140" i="8"/>
  <c r="CZ144" i="8"/>
  <c r="DA144" i="8"/>
  <c r="CZ148" i="8"/>
  <c r="DA148" i="8"/>
  <c r="CZ156" i="8"/>
  <c r="DA156" i="8"/>
  <c r="CZ183" i="8"/>
  <c r="DA183" i="8"/>
  <c r="CZ192" i="8"/>
  <c r="DA192" i="8"/>
  <c r="CZ197" i="8"/>
  <c r="DA197" i="8"/>
  <c r="CZ201" i="8"/>
  <c r="DA201" i="8"/>
  <c r="DA206" i="8"/>
  <c r="CZ206" i="8"/>
  <c r="DA215" i="8"/>
  <c r="CZ215" i="8"/>
  <c r="DA219" i="8"/>
  <c r="CZ219" i="8"/>
  <c r="CZ223" i="8"/>
  <c r="DA223" i="8"/>
  <c r="DA227" i="8"/>
  <c r="CZ227" i="8"/>
  <c r="CZ231" i="8"/>
  <c r="DA231" i="8"/>
  <c r="CZ236" i="8"/>
  <c r="DA236" i="8"/>
  <c r="DA241" i="8"/>
  <c r="CZ241" i="8"/>
  <c r="DA254" i="8"/>
  <c r="CZ254" i="8"/>
  <c r="DA284" i="8"/>
  <c r="CZ284" i="8"/>
  <c r="DA292" i="8"/>
  <c r="CZ292" i="8"/>
  <c r="CZ296" i="8"/>
  <c r="DA296" i="8"/>
  <c r="CZ250" i="8"/>
  <c r="DA250" i="8"/>
  <c r="CZ259" i="8"/>
  <c r="DA259" i="8"/>
  <c r="CZ310" i="8"/>
  <c r="DA310" i="8"/>
  <c r="CZ316" i="8"/>
  <c r="DA316" i="8"/>
  <c r="CZ337" i="8"/>
  <c r="DA337" i="8"/>
  <c r="CZ415" i="8"/>
  <c r="DA415" i="8"/>
  <c r="CZ423" i="8"/>
  <c r="DA423" i="8"/>
  <c r="CZ427" i="8"/>
  <c r="DA427" i="8"/>
  <c r="CZ431" i="8"/>
  <c r="DA431" i="8"/>
  <c r="DA603" i="8"/>
  <c r="CZ603" i="8"/>
  <c r="DA605" i="8"/>
  <c r="CZ605" i="8"/>
  <c r="CZ551" i="8"/>
  <c r="DA551" i="8"/>
  <c r="CZ528" i="8"/>
  <c r="DA528" i="8"/>
  <c r="CZ530" i="8"/>
  <c r="DA530" i="8"/>
  <c r="CZ557" i="8"/>
  <c r="DA557" i="8"/>
  <c r="CZ534" i="8"/>
  <c r="DA534" i="8"/>
  <c r="CZ612" i="8"/>
  <c r="DA612" i="8"/>
  <c r="DA562" i="8"/>
  <c r="CZ562" i="8"/>
  <c r="DA622" i="8"/>
  <c r="CZ622" i="8"/>
  <c r="CZ543" i="8"/>
  <c r="DA543" i="8"/>
  <c r="CZ444" i="8"/>
  <c r="DA444" i="8"/>
  <c r="DA684" i="8"/>
  <c r="CZ684" i="8"/>
  <c r="DA691" i="8"/>
  <c r="CZ691" i="8"/>
  <c r="CZ695" i="8"/>
  <c r="DA695" i="8"/>
  <c r="DA699" i="8"/>
  <c r="CZ699" i="8"/>
  <c r="CZ703" i="8"/>
  <c r="DA703" i="8"/>
  <c r="DA707" i="8"/>
  <c r="CZ707" i="8"/>
  <c r="CZ711" i="8"/>
  <c r="DA711" i="8"/>
  <c r="CZ722" i="8"/>
  <c r="DA722" i="8"/>
  <c r="DA426" i="8"/>
  <c r="CZ426" i="8"/>
  <c r="CZ677" i="8"/>
  <c r="DA677" i="8"/>
  <c r="CZ7" i="8"/>
  <c r="DA7" i="8"/>
  <c r="CZ11" i="8"/>
  <c r="DA11" i="8"/>
  <c r="DA15" i="8"/>
  <c r="CZ15" i="8"/>
  <c r="DA19" i="8"/>
  <c r="CZ19" i="8"/>
  <c r="CZ23" i="8"/>
  <c r="DA23" i="8"/>
  <c r="CZ27" i="8"/>
  <c r="DA27" i="8"/>
  <c r="CZ31" i="8"/>
  <c r="DA31" i="8"/>
  <c r="CZ35" i="8"/>
  <c r="DA35" i="8"/>
  <c r="CZ40" i="8"/>
  <c r="DA40" i="8"/>
  <c r="CZ44" i="8"/>
  <c r="DA44" i="8"/>
  <c r="DA49" i="8"/>
  <c r="CZ49" i="8"/>
  <c r="DA53" i="8"/>
  <c r="CZ53" i="8"/>
  <c r="CZ57" i="8"/>
  <c r="DA57" i="8"/>
  <c r="CZ61" i="8"/>
  <c r="DA61" i="8"/>
  <c r="CZ65" i="8"/>
  <c r="DA65" i="8"/>
  <c r="CZ69" i="8"/>
  <c r="DA69" i="8"/>
  <c r="CZ73" i="8"/>
  <c r="DA73" i="8"/>
  <c r="CZ77" i="8"/>
  <c r="DA77" i="8"/>
  <c r="DA81" i="8"/>
  <c r="CZ81" i="8"/>
  <c r="DA85" i="8"/>
  <c r="CZ85" i="8"/>
  <c r="CZ89" i="8"/>
  <c r="DA89" i="8"/>
  <c r="CZ93" i="8"/>
  <c r="DA93" i="8"/>
  <c r="CZ97" i="8"/>
  <c r="DA97" i="8"/>
  <c r="CZ101" i="8"/>
  <c r="DA101" i="8"/>
  <c r="DA105" i="8"/>
  <c r="CZ105" i="8"/>
  <c r="DA109" i="8"/>
  <c r="CZ109" i="8"/>
  <c r="DA113" i="8"/>
  <c r="CZ113" i="8"/>
  <c r="DA117" i="8"/>
  <c r="CZ117" i="8"/>
  <c r="CZ121" i="8"/>
  <c r="DA121" i="8"/>
  <c r="CZ125" i="8"/>
  <c r="DA125" i="8"/>
  <c r="CZ129" i="8"/>
  <c r="DA129" i="8"/>
  <c r="CZ133" i="8"/>
  <c r="DA133" i="8"/>
  <c r="DA137" i="8"/>
  <c r="CZ137" i="8"/>
  <c r="DA141" i="8"/>
  <c r="CZ141" i="8"/>
  <c r="DA145" i="8"/>
  <c r="CZ145" i="8"/>
  <c r="DA149" i="8"/>
  <c r="CZ149" i="8"/>
  <c r="DA153" i="8"/>
  <c r="CZ153" i="8"/>
  <c r="CZ157" i="8"/>
  <c r="DA157" i="8"/>
  <c r="DA185" i="8"/>
  <c r="CZ185" i="8"/>
  <c r="DA194" i="8"/>
  <c r="CZ194" i="8"/>
  <c r="CZ198" i="8"/>
  <c r="DA198" i="8"/>
  <c r="DA203" i="8"/>
  <c r="CZ203" i="8"/>
  <c r="CZ207" i="8"/>
  <c r="DA207" i="8"/>
  <c r="CZ213" i="8"/>
  <c r="DA213" i="8"/>
  <c r="DA216" i="8"/>
  <c r="CZ216" i="8"/>
  <c r="DA220" i="8"/>
  <c r="CZ220" i="8"/>
  <c r="DA224" i="8"/>
  <c r="CZ224" i="8"/>
  <c r="DA228" i="8"/>
  <c r="CZ228" i="8"/>
  <c r="CZ232" i="8"/>
  <c r="DA232" i="8"/>
  <c r="CZ238" i="8"/>
  <c r="DA238" i="8"/>
  <c r="CZ243" i="8"/>
  <c r="DA243" i="8"/>
  <c r="DA286" i="8"/>
  <c r="CZ286" i="8"/>
  <c r="DA293" i="8"/>
  <c r="CZ293" i="8"/>
  <c r="DA297" i="8"/>
  <c r="CZ297" i="8"/>
  <c r="CZ599" i="8"/>
  <c r="DA599" i="8"/>
  <c r="CZ260" i="8"/>
  <c r="DA260" i="8"/>
  <c r="DA304" i="8"/>
  <c r="CZ304" i="8"/>
  <c r="DA312" i="8"/>
  <c r="CZ312" i="8"/>
  <c r="CZ416" i="8"/>
  <c r="DA416" i="8"/>
  <c r="CZ420" i="8"/>
  <c r="DA420" i="8"/>
  <c r="CZ424" i="8"/>
  <c r="DA424" i="8"/>
  <c r="CZ428" i="8"/>
  <c r="DA428" i="8"/>
  <c r="CZ600" i="8"/>
  <c r="DA600" i="8"/>
  <c r="DA547" i="8"/>
  <c r="CZ547" i="8"/>
  <c r="CZ548" i="8"/>
  <c r="DA548" i="8"/>
  <c r="DA552" i="8"/>
  <c r="CZ552" i="8"/>
  <c r="DA608" i="8"/>
  <c r="CZ608" i="8"/>
  <c r="CZ555" i="8"/>
  <c r="DA555" i="8"/>
  <c r="CZ558" i="8"/>
  <c r="DA558" i="8"/>
  <c r="DA561" i="8"/>
  <c r="CZ561" i="8"/>
  <c r="CZ568" i="8"/>
  <c r="DA568" i="8"/>
  <c r="CZ536" i="8"/>
  <c r="DA536" i="8"/>
  <c r="DA587" i="8"/>
  <c r="CZ587" i="8"/>
  <c r="CZ688" i="8"/>
  <c r="DA688" i="8"/>
  <c r="CZ692" i="8"/>
  <c r="DA692" i="8"/>
  <c r="CZ700" i="8"/>
  <c r="DA700" i="8"/>
  <c r="CZ704" i="8"/>
  <c r="DA704" i="8"/>
  <c r="CZ708" i="8"/>
  <c r="DA708" i="8"/>
  <c r="DA712" i="8"/>
  <c r="CZ712" i="8"/>
  <c r="DA336" i="8"/>
  <c r="CZ336" i="8"/>
  <c r="CZ353" i="8"/>
  <c r="DA353" i="8"/>
  <c r="DA430" i="8"/>
  <c r="CZ430" i="8"/>
  <c r="CZ602" i="8"/>
  <c r="DA602" i="8"/>
  <c r="CZ604" i="8"/>
  <c r="DA604" i="8"/>
  <c r="CZ621" i="8"/>
  <c r="DA621" i="8"/>
  <c r="DA698" i="8"/>
  <c r="CZ698" i="8"/>
  <c r="CZ8" i="8"/>
  <c r="DA8" i="8"/>
  <c r="DA12" i="8"/>
  <c r="CZ12" i="8"/>
  <c r="CZ16" i="8"/>
  <c r="DA16" i="8"/>
  <c r="CZ20" i="8"/>
  <c r="DA20" i="8"/>
  <c r="DA24" i="8"/>
  <c r="CZ24" i="8"/>
  <c r="CZ28" i="8"/>
  <c r="DA28" i="8"/>
  <c r="CZ32" i="8"/>
  <c r="DA32" i="8"/>
  <c r="CZ36" i="8"/>
  <c r="DA36" i="8"/>
  <c r="CZ41" i="8"/>
  <c r="DA41" i="8"/>
  <c r="CZ45" i="8"/>
  <c r="DA45" i="8"/>
  <c r="CZ50" i="8"/>
  <c r="DA50" i="8"/>
  <c r="CZ54" i="8"/>
  <c r="DA54" i="8"/>
  <c r="DA58" i="8"/>
  <c r="CZ58" i="8"/>
  <c r="DA62" i="8"/>
  <c r="CZ62" i="8"/>
  <c r="CZ66" i="8"/>
  <c r="DA66" i="8"/>
  <c r="CZ70" i="8"/>
  <c r="DA70" i="8"/>
  <c r="CZ74" i="8"/>
  <c r="DA74" i="8"/>
  <c r="DA78" i="8"/>
  <c r="CZ78" i="8"/>
  <c r="CZ82" i="8"/>
  <c r="DA82" i="8"/>
  <c r="CZ86" i="8"/>
  <c r="DA86" i="8"/>
  <c r="DA90" i="8"/>
  <c r="CZ90" i="8"/>
  <c r="CZ94" i="8"/>
  <c r="DA94" i="8"/>
  <c r="CZ98" i="8"/>
  <c r="DA98" i="8"/>
  <c r="CZ106" i="8"/>
  <c r="DA106" i="8"/>
  <c r="CZ110" i="8"/>
  <c r="DA110" i="8"/>
  <c r="DA114" i="8"/>
  <c r="CZ114" i="8"/>
  <c r="CZ118" i="8"/>
  <c r="DA118" i="8"/>
  <c r="DA122" i="8"/>
  <c r="CZ122" i="8"/>
  <c r="DA126" i="8"/>
  <c r="CZ126" i="8"/>
  <c r="CZ130" i="8"/>
  <c r="DA130" i="8"/>
  <c r="CZ134" i="8"/>
  <c r="DA134" i="8"/>
  <c r="CZ138" i="8"/>
  <c r="DA138" i="8"/>
  <c r="DA142" i="8"/>
  <c r="CZ142" i="8"/>
  <c r="DA146" i="8"/>
  <c r="CZ150" i="8"/>
  <c r="DA150" i="8"/>
  <c r="DA154" i="8"/>
  <c r="CZ154" i="8"/>
  <c r="DA187" i="8"/>
  <c r="CZ187" i="8"/>
  <c r="CZ195" i="8"/>
  <c r="DA195" i="8"/>
  <c r="CZ199" i="8"/>
  <c r="CZ217" i="8"/>
  <c r="DA217" i="8"/>
  <c r="DA221" i="8"/>
  <c r="CZ221" i="8"/>
  <c r="DA225" i="8"/>
  <c r="CZ225" i="8"/>
  <c r="CZ229" i="8"/>
  <c r="DA229" i="8"/>
  <c r="DA233" i="8"/>
  <c r="CZ233" i="8"/>
  <c r="CZ239" i="8"/>
  <c r="DA239" i="8"/>
  <c r="DA244" i="8"/>
  <c r="CZ244" i="8"/>
  <c r="CZ252" i="8"/>
  <c r="DA252" i="8"/>
  <c r="CZ287" i="8"/>
  <c r="DA287" i="8"/>
  <c r="DA294" i="8"/>
  <c r="CZ294" i="8"/>
  <c r="DA298" i="8"/>
  <c r="CZ298" i="8"/>
  <c r="CZ550" i="8"/>
  <c r="DA550" i="8"/>
  <c r="CZ606" i="8"/>
  <c r="DA606" i="8"/>
  <c r="DA610" i="8"/>
  <c r="CZ610" i="8"/>
  <c r="DA611" i="8"/>
  <c r="CZ611" i="8"/>
  <c r="CZ690" i="8"/>
  <c r="DA690" i="8"/>
  <c r="CZ702" i="8"/>
  <c r="DA702" i="8"/>
  <c r="DA706" i="8"/>
  <c r="DA710" i="8"/>
  <c r="CZ710" i="8"/>
  <c r="DA718" i="8"/>
  <c r="CZ718" i="8"/>
  <c r="DA257" i="8"/>
  <c r="CZ257" i="8"/>
  <c r="DA308" i="8"/>
  <c r="CZ308" i="8"/>
  <c r="DA313" i="8"/>
  <c r="CZ313" i="8"/>
  <c r="DA319" i="8"/>
  <c r="CZ319" i="8"/>
  <c r="DA352" i="8"/>
  <c r="CZ352" i="8"/>
  <c r="DA417" i="8"/>
  <c r="CZ417" i="8"/>
  <c r="DA421" i="8"/>
  <c r="CZ421" i="8"/>
  <c r="CZ425" i="8"/>
  <c r="DA425" i="8"/>
  <c r="CZ429" i="8"/>
  <c r="DA429" i="8"/>
  <c r="CZ601" i="8"/>
  <c r="DA601" i="8"/>
  <c r="CZ526" i="8"/>
  <c r="DA526" i="8"/>
  <c r="CZ549" i="8"/>
  <c r="DA549" i="8"/>
  <c r="CZ527" i="8"/>
  <c r="DA527" i="8"/>
  <c r="DA609" i="8"/>
  <c r="CZ609" i="8"/>
  <c r="DA556" i="8"/>
  <c r="CZ556" i="8"/>
  <c r="CZ559" i="8"/>
  <c r="DA559" i="8"/>
  <c r="CZ560" i="8"/>
  <c r="DA560" i="8"/>
  <c r="CZ591" i="8"/>
  <c r="DA591" i="8"/>
  <c r="CZ618" i="8"/>
  <c r="DA618" i="8"/>
  <c r="DA592" i="8"/>
  <c r="CZ592" i="8"/>
  <c r="CZ589" i="8"/>
  <c r="DA589" i="8"/>
  <c r="DA628" i="8"/>
  <c r="CZ628" i="8"/>
  <c r="DA689" i="8"/>
  <c r="CZ689" i="8"/>
  <c r="CZ693" i="8"/>
  <c r="DA693" i="8"/>
  <c r="CZ697" i="8"/>
  <c r="DA697" i="8"/>
  <c r="CZ701" i="8"/>
  <c r="DA701" i="8"/>
  <c r="DA705" i="8"/>
  <c r="CZ705" i="8"/>
  <c r="CZ709" i="8"/>
  <c r="DA709" i="8"/>
  <c r="CZ713" i="8"/>
  <c r="DA713" i="8"/>
  <c r="DA724" i="8"/>
  <c r="CZ724" i="8"/>
  <c r="CH4" i="8"/>
  <c r="CI4" i="8"/>
  <c r="AR527" i="8"/>
  <c r="DU527" i="8" s="1"/>
  <c r="DU612" i="8"/>
  <c r="AR444" i="8"/>
  <c r="DU444" i="8" s="1"/>
  <c r="DY444" i="8" s="1"/>
  <c r="DU688" i="8"/>
  <c r="DU692" i="8"/>
  <c r="AR706" i="8"/>
  <c r="AR712" i="8"/>
  <c r="DU712" i="8" s="1"/>
  <c r="DX712" i="8" s="1"/>
  <c r="AR722" i="8"/>
  <c r="DU722" i="8" s="1"/>
  <c r="DX722" i="8" s="1"/>
  <c r="AR4" i="8"/>
  <c r="AR5" i="8"/>
  <c r="DU5" i="8" s="1"/>
  <c r="AR6" i="8"/>
  <c r="DU6" i="8" s="1"/>
  <c r="DU8" i="8"/>
  <c r="AR9" i="8"/>
  <c r="DU9" i="8" s="1"/>
  <c r="AR10" i="8"/>
  <c r="DU10" i="8" s="1"/>
  <c r="DY10" i="8" s="1"/>
  <c r="AR11" i="8"/>
  <c r="DU11" i="8" s="1"/>
  <c r="DY11" i="8" s="1"/>
  <c r="DU12" i="8"/>
  <c r="AR13" i="8"/>
  <c r="DU13" i="8" s="1"/>
  <c r="AR14" i="8"/>
  <c r="DU14" i="8" s="1"/>
  <c r="DX14" i="8" s="1"/>
  <c r="AR16" i="8"/>
  <c r="DU16" i="8" s="1"/>
  <c r="DY16" i="8" s="1"/>
  <c r="AR17" i="8"/>
  <c r="DU17" i="8" s="1"/>
  <c r="DY17" i="8" s="1"/>
  <c r="AR18" i="8"/>
  <c r="DU18" i="8" s="1"/>
  <c r="AR19" i="8"/>
  <c r="DU19" i="8" s="1"/>
  <c r="DY19" i="8" s="1"/>
  <c r="AR20" i="8"/>
  <c r="DU20" i="8" s="1"/>
  <c r="AR21" i="8"/>
  <c r="AR22" i="8"/>
  <c r="DU22" i="8" s="1"/>
  <c r="DY22" i="8" s="1"/>
  <c r="AR23" i="8"/>
  <c r="DU23" i="8" s="1"/>
  <c r="AR24" i="8"/>
  <c r="DU24" i="8" s="1"/>
  <c r="DY24" i="8" s="1"/>
  <c r="AR25" i="8"/>
  <c r="DU25" i="8" s="1"/>
  <c r="AR26" i="8"/>
  <c r="DU26" i="8" s="1"/>
  <c r="DY26" i="8" s="1"/>
  <c r="AR27" i="8"/>
  <c r="DU27" i="8" s="1"/>
  <c r="DY27" i="8" s="1"/>
  <c r="AR28" i="8"/>
  <c r="DU28" i="8" s="1"/>
  <c r="AR29" i="8"/>
  <c r="DU29" i="8" s="1"/>
  <c r="DY29" i="8" s="1"/>
  <c r="AR30" i="8"/>
  <c r="DU30" i="8" s="1"/>
  <c r="DY30" i="8" s="1"/>
  <c r="AR31" i="8"/>
  <c r="DU31" i="8" s="1"/>
  <c r="DY31" i="8" s="1"/>
  <c r="AR32" i="8"/>
  <c r="DU32" i="8" s="1"/>
  <c r="AR33" i="8"/>
  <c r="DU33" i="8" s="1"/>
  <c r="DY33" i="8" s="1"/>
  <c r="DU34" i="8"/>
  <c r="AR35" i="8"/>
  <c r="DU35" i="8" s="1"/>
  <c r="DY35" i="8" s="1"/>
  <c r="AR36" i="8"/>
  <c r="DU36" i="8" s="1"/>
  <c r="DY36" i="8" s="1"/>
  <c r="AR37" i="8"/>
  <c r="DU37" i="8" s="1"/>
  <c r="DY37" i="8" s="1"/>
  <c r="AR38" i="8"/>
  <c r="DU38" i="8" s="1"/>
  <c r="DY38" i="8" s="1"/>
  <c r="AR40" i="8"/>
  <c r="DU40" i="8" s="1"/>
  <c r="DY40" i="8" s="1"/>
  <c r="AR41" i="8"/>
  <c r="DU41" i="8" s="1"/>
  <c r="DY41" i="8" s="1"/>
  <c r="AR42" i="8"/>
  <c r="DU42" i="8" s="1"/>
  <c r="AR43" i="8"/>
  <c r="DU43" i="8" s="1"/>
  <c r="DY43" i="8" s="1"/>
  <c r="AR44" i="8"/>
  <c r="DU44" i="8" s="1"/>
  <c r="DY44" i="8" s="1"/>
  <c r="AR45" i="8"/>
  <c r="DU45" i="8" s="1"/>
  <c r="DY45" i="8" s="1"/>
  <c r="AR47" i="8"/>
  <c r="DU47" i="8" s="1"/>
  <c r="AR48" i="8"/>
  <c r="DU48" i="8" s="1"/>
  <c r="AR49" i="8"/>
  <c r="DU50" i="8"/>
  <c r="AR51" i="8"/>
  <c r="DU51" i="8" s="1"/>
  <c r="DY51" i="8" s="1"/>
  <c r="AR52" i="8"/>
  <c r="DU52" i="8" s="1"/>
  <c r="AR53" i="8"/>
  <c r="DU53" i="8" s="1"/>
  <c r="DY53" i="8" s="1"/>
  <c r="AR54" i="8"/>
  <c r="DU54" i="8" s="1"/>
  <c r="DU55" i="8"/>
  <c r="AR56" i="8"/>
  <c r="DU56" i="8" s="1"/>
  <c r="AR57" i="8"/>
  <c r="DU57" i="8" s="1"/>
  <c r="AR58" i="8"/>
  <c r="AR59" i="8"/>
  <c r="DU59" i="8" s="1"/>
  <c r="DY59" i="8" s="1"/>
  <c r="AR60" i="8"/>
  <c r="DU60" i="8" s="1"/>
  <c r="DY60" i="8" s="1"/>
  <c r="AR61" i="8"/>
  <c r="DU61" i="8" s="1"/>
  <c r="DY61" i="8" s="1"/>
  <c r="AR62" i="8"/>
  <c r="DU62" i="8" s="1"/>
  <c r="AR63" i="8"/>
  <c r="DU63" i="8" s="1"/>
  <c r="DY63" i="8" s="1"/>
  <c r="AR64" i="8"/>
  <c r="DU64" i="8" s="1"/>
  <c r="DY64" i="8" s="1"/>
  <c r="AR65" i="8"/>
  <c r="DU65" i="8" s="1"/>
  <c r="AR66" i="8"/>
  <c r="DU66" i="8" s="1"/>
  <c r="AR67" i="8"/>
  <c r="DU67" i="8" s="1"/>
  <c r="DY67" i="8" s="1"/>
  <c r="AR68" i="8"/>
  <c r="DU68" i="8" s="1"/>
  <c r="DY68" i="8" s="1"/>
  <c r="AR69" i="8"/>
  <c r="DU69" i="8" s="1"/>
  <c r="DY69" i="8" s="1"/>
  <c r="AR70" i="8"/>
  <c r="DU70" i="8" s="1"/>
  <c r="DY70" i="8" s="1"/>
  <c r="AR71" i="8"/>
  <c r="DU71" i="8" s="1"/>
  <c r="DY71" i="8" s="1"/>
  <c r="AR72" i="8"/>
  <c r="DU72" i="8" s="1"/>
  <c r="DY72" i="8" s="1"/>
  <c r="AR73" i="8"/>
  <c r="DU73" i="8" s="1"/>
  <c r="DY73" i="8" s="1"/>
  <c r="AR74" i="8"/>
  <c r="DU74" i="8" s="1"/>
  <c r="DY74" i="8" s="1"/>
  <c r="AR75" i="8"/>
  <c r="DU75" i="8" s="1"/>
  <c r="DY75" i="8" s="1"/>
  <c r="AR76" i="8"/>
  <c r="DU76" i="8" s="1"/>
  <c r="DY76" i="8" s="1"/>
  <c r="AR77" i="8"/>
  <c r="DU77" i="8" s="1"/>
  <c r="DY77" i="8" s="1"/>
  <c r="AR78" i="8"/>
  <c r="DU78" i="8" s="1"/>
  <c r="DY78" i="8" s="1"/>
  <c r="AR79" i="8"/>
  <c r="AR80" i="8"/>
  <c r="DU80" i="8" s="1"/>
  <c r="AR81" i="8"/>
  <c r="AR82" i="8"/>
  <c r="DU82" i="8" s="1"/>
  <c r="DY82" i="8" s="1"/>
  <c r="AR83" i="8"/>
  <c r="DU83" i="8" s="1"/>
  <c r="AR84" i="8"/>
  <c r="DU84" i="8" s="1"/>
  <c r="AR85" i="8"/>
  <c r="DU85" i="8" s="1"/>
  <c r="DY85" i="8" s="1"/>
  <c r="AR86" i="8"/>
  <c r="DU86" i="8" s="1"/>
  <c r="DY86" i="8" s="1"/>
  <c r="AR87" i="8"/>
  <c r="DU87" i="8" s="1"/>
  <c r="AR88" i="8"/>
  <c r="DU88" i="8" s="1"/>
  <c r="AR89" i="8"/>
  <c r="DU89" i="8" s="1"/>
  <c r="AR90" i="8"/>
  <c r="DU90" i="8" s="1"/>
  <c r="AR91" i="8"/>
  <c r="DU91" i="8" s="1"/>
  <c r="AR92" i="8"/>
  <c r="DU92" i="8" s="1"/>
  <c r="DY92" i="8" s="1"/>
  <c r="AR93" i="8"/>
  <c r="DU93" i="8" s="1"/>
  <c r="DY93" i="8" s="1"/>
  <c r="AR94" i="8"/>
  <c r="DU94" i="8" s="1"/>
  <c r="DY94" i="8" s="1"/>
  <c r="AR95" i="8"/>
  <c r="DU95" i="8" s="1"/>
  <c r="AR96" i="8"/>
  <c r="DU96" i="8" s="1"/>
  <c r="DY96" i="8" s="1"/>
  <c r="AR97" i="8"/>
  <c r="DU97" i="8" s="1"/>
  <c r="DY97" i="8" s="1"/>
  <c r="AR98" i="8"/>
  <c r="DU98" i="8" s="1"/>
  <c r="AR99" i="8"/>
  <c r="DU99" i="8" s="1"/>
  <c r="DY99" i="8" s="1"/>
  <c r="AR100" i="8"/>
  <c r="DU100" i="8" s="1"/>
  <c r="DY100" i="8" s="1"/>
  <c r="AR101" i="8"/>
  <c r="DU101" i="8" s="1"/>
  <c r="DY101" i="8" s="1"/>
  <c r="AR102" i="8"/>
  <c r="AR103" i="8"/>
  <c r="DU103" i="8" s="1"/>
  <c r="DY103" i="8" s="1"/>
  <c r="AR104" i="8"/>
  <c r="AR105" i="8"/>
  <c r="DU105" i="8" s="1"/>
  <c r="DY105" i="8" s="1"/>
  <c r="AR106" i="8"/>
  <c r="DU106" i="8" s="1"/>
  <c r="AR107" i="8"/>
  <c r="AR108" i="8"/>
  <c r="DU108" i="8" s="1"/>
  <c r="DY108" i="8" s="1"/>
  <c r="AR109" i="8"/>
  <c r="AR110" i="8"/>
  <c r="DU110" i="8" s="1"/>
  <c r="DY110" i="8" s="1"/>
  <c r="AR111" i="8"/>
  <c r="DU111" i="8" s="1"/>
  <c r="AR112" i="8"/>
  <c r="DU112" i="8" s="1"/>
  <c r="AR113" i="8"/>
  <c r="DU113" i="8" s="1"/>
  <c r="DY113" i="8" s="1"/>
  <c r="AR114" i="8"/>
  <c r="DU114" i="8" s="1"/>
  <c r="DY114" i="8" s="1"/>
  <c r="AR115" i="8"/>
  <c r="DU115" i="8" s="1"/>
  <c r="AR116" i="8"/>
  <c r="DU116" i="8" s="1"/>
  <c r="DU117" i="8"/>
  <c r="AR118" i="8"/>
  <c r="DU118" i="8" s="1"/>
  <c r="DY118" i="8" s="1"/>
  <c r="AR119" i="8"/>
  <c r="DU119" i="8" s="1"/>
  <c r="AR120" i="8"/>
  <c r="DU120" i="8" s="1"/>
  <c r="AR121" i="8"/>
  <c r="DU121" i="8" s="1"/>
  <c r="DY121" i="8" s="1"/>
  <c r="AR122" i="8"/>
  <c r="DU122" i="8" s="1"/>
  <c r="AR123" i="8"/>
  <c r="DU123" i="8" s="1"/>
  <c r="AR124" i="8"/>
  <c r="DU124" i="8" s="1"/>
  <c r="DY124" i="8" s="1"/>
  <c r="AR125" i="8"/>
  <c r="DU125" i="8" s="1"/>
  <c r="DY125" i="8" s="1"/>
  <c r="AR126" i="8"/>
  <c r="DU126" i="8" s="1"/>
  <c r="DY126" i="8" s="1"/>
  <c r="AR127" i="8"/>
  <c r="DU127" i="8" s="1"/>
  <c r="AR128" i="8"/>
  <c r="AR129" i="8"/>
  <c r="DU129" i="8" s="1"/>
  <c r="AR130" i="8"/>
  <c r="DU130" i="8" s="1"/>
  <c r="AR131" i="8"/>
  <c r="DU131" i="8" s="1"/>
  <c r="DY131" i="8" s="1"/>
  <c r="DU132" i="8"/>
  <c r="AR133" i="8"/>
  <c r="DU133" i="8" s="1"/>
  <c r="DY133" i="8" s="1"/>
  <c r="AR134" i="8"/>
  <c r="DU134" i="8" s="1"/>
  <c r="DY134" i="8" s="1"/>
  <c r="AR135" i="8"/>
  <c r="DU135" i="8" s="1"/>
  <c r="DY135" i="8" s="1"/>
  <c r="AR136" i="8"/>
  <c r="DU136" i="8" s="1"/>
  <c r="DY136" i="8" s="1"/>
  <c r="AR137" i="8"/>
  <c r="DU137" i="8" s="1"/>
  <c r="DY137" i="8" s="1"/>
  <c r="AR138" i="8"/>
  <c r="DU138" i="8" s="1"/>
  <c r="AR139" i="8"/>
  <c r="AR140" i="8"/>
  <c r="DU140" i="8" s="1"/>
  <c r="DY140" i="8" s="1"/>
  <c r="AR141" i="8"/>
  <c r="DU141" i="8" s="1"/>
  <c r="DY141" i="8" s="1"/>
  <c r="AR142" i="8"/>
  <c r="DU142" i="8" s="1"/>
  <c r="DY142" i="8" s="1"/>
  <c r="AR143" i="8"/>
  <c r="DU143" i="8" s="1"/>
  <c r="AR144" i="8"/>
  <c r="DU144" i="8" s="1"/>
  <c r="DY144" i="8" s="1"/>
  <c r="AR145" i="8"/>
  <c r="DU145" i="8" s="1"/>
  <c r="DY145" i="8" s="1"/>
  <c r="AR146" i="8"/>
  <c r="AR147" i="8"/>
  <c r="DU147" i="8" s="1"/>
  <c r="DU148" i="8"/>
  <c r="AR149" i="8"/>
  <c r="DU149" i="8" s="1"/>
  <c r="DU150" i="8"/>
  <c r="AR151" i="8"/>
  <c r="DU151" i="8" s="1"/>
  <c r="AR152" i="8"/>
  <c r="AR153" i="8"/>
  <c r="DU153" i="8" s="1"/>
  <c r="DY153" i="8" s="1"/>
  <c r="AR154" i="8"/>
  <c r="AR155" i="8"/>
  <c r="DU155" i="8" s="1"/>
  <c r="DU156" i="8"/>
  <c r="AR157" i="8"/>
  <c r="DU157" i="8" s="1"/>
  <c r="DY157" i="8" s="1"/>
  <c r="AR158" i="8"/>
  <c r="DU158" i="8" s="1"/>
  <c r="DY158" i="8" s="1"/>
  <c r="AR159" i="8"/>
  <c r="DU159" i="8" s="1"/>
  <c r="AR160" i="8"/>
  <c r="DU160" i="8" s="1"/>
  <c r="AR161" i="8"/>
  <c r="DU161" i="8" s="1"/>
  <c r="AR162" i="8"/>
  <c r="DU162" i="8" s="1"/>
  <c r="DY162" i="8" s="1"/>
  <c r="AR165" i="8"/>
  <c r="DU165" i="8" s="1"/>
  <c r="DY165" i="8" s="1"/>
  <c r="AR167" i="8"/>
  <c r="DU167" i="8" s="1"/>
  <c r="DU169" i="8"/>
  <c r="AR172" i="8"/>
  <c r="DU172" i="8" s="1"/>
  <c r="DU173" i="8"/>
  <c r="AR174" i="8"/>
  <c r="DU174" i="8" s="1"/>
  <c r="DY174" i="8" s="1"/>
  <c r="AR175" i="8"/>
  <c r="DU175" i="8" s="1"/>
  <c r="DY175" i="8" s="1"/>
  <c r="AR176" i="8"/>
  <c r="DU176" i="8" s="1"/>
  <c r="DY176" i="8" s="1"/>
  <c r="AR177" i="8"/>
  <c r="DU177" i="8" s="1"/>
  <c r="DY177" i="8" s="1"/>
  <c r="AR178" i="8"/>
  <c r="DU178" i="8" s="1"/>
  <c r="DY178" i="8" s="1"/>
  <c r="AR179" i="8"/>
  <c r="DU179" i="8" s="1"/>
  <c r="DY179" i="8" s="1"/>
  <c r="AR181" i="8"/>
  <c r="DU181" i="8" s="1"/>
  <c r="DY181" i="8" s="1"/>
  <c r="AR183" i="8"/>
  <c r="DU183" i="8" s="1"/>
  <c r="DY183" i="8" s="1"/>
  <c r="AR185" i="8"/>
  <c r="DU185" i="8" s="1"/>
  <c r="DY185" i="8" s="1"/>
  <c r="AR187" i="8"/>
  <c r="DU187" i="8" s="1"/>
  <c r="DY187" i="8" s="1"/>
  <c r="AR190" i="8"/>
  <c r="DU190" i="8" s="1"/>
  <c r="DY190" i="8" s="1"/>
  <c r="AR192" i="8"/>
  <c r="DU192" i="8" s="1"/>
  <c r="AR194" i="8"/>
  <c r="DU194" i="8" s="1"/>
  <c r="DY194" i="8" s="1"/>
  <c r="AR195" i="8"/>
  <c r="DU195" i="8" s="1"/>
  <c r="DY195" i="8" s="1"/>
  <c r="AR196" i="8"/>
  <c r="DU196" i="8" s="1"/>
  <c r="DY196" i="8" s="1"/>
  <c r="AR197" i="8"/>
  <c r="DU197" i="8" s="1"/>
  <c r="DY197" i="8" s="1"/>
  <c r="AR198" i="8"/>
  <c r="DU198" i="8" s="1"/>
  <c r="DY198" i="8" s="1"/>
  <c r="AR199" i="8"/>
  <c r="DU199" i="8" s="1"/>
  <c r="DY199" i="8" s="1"/>
  <c r="AR200" i="8"/>
  <c r="DU200" i="8" s="1"/>
  <c r="AR201" i="8"/>
  <c r="DU201" i="8" s="1"/>
  <c r="DY201" i="8" s="1"/>
  <c r="AR203" i="8"/>
  <c r="AR205" i="8"/>
  <c r="DU205" i="8" s="1"/>
  <c r="DY205" i="8" s="1"/>
  <c r="AR206" i="8"/>
  <c r="DU206" i="8" s="1"/>
  <c r="DY206" i="8" s="1"/>
  <c r="AR207" i="8"/>
  <c r="DU207" i="8" s="1"/>
  <c r="DY207" i="8" s="1"/>
  <c r="AR210" i="8"/>
  <c r="DU210" i="8" s="1"/>
  <c r="AR211" i="8"/>
  <c r="DU211" i="8" s="1"/>
  <c r="AR212" i="8"/>
  <c r="DU212" i="8" s="1"/>
  <c r="DY212" i="8" s="1"/>
  <c r="AR213" i="8"/>
  <c r="DU213" i="8" s="1"/>
  <c r="DY213" i="8" s="1"/>
  <c r="AR214" i="8"/>
  <c r="DU214" i="8" s="1"/>
  <c r="DY214" i="8" s="1"/>
  <c r="AR215" i="8"/>
  <c r="DU215" i="8" s="1"/>
  <c r="DY215" i="8" s="1"/>
  <c r="AR216" i="8"/>
  <c r="DU216" i="8" s="1"/>
  <c r="DY216" i="8" s="1"/>
  <c r="AR217" i="8"/>
  <c r="DU217" i="8" s="1"/>
  <c r="AR218" i="8"/>
  <c r="DU218" i="8" s="1"/>
  <c r="DY218" i="8" s="1"/>
  <c r="AR219" i="8"/>
  <c r="AR220" i="8"/>
  <c r="DU220" i="8" s="1"/>
  <c r="DY220" i="8" s="1"/>
  <c r="AR221" i="8"/>
  <c r="DU221" i="8" s="1"/>
  <c r="AR222" i="8"/>
  <c r="DU222" i="8" s="1"/>
  <c r="DY222" i="8" s="1"/>
  <c r="AR223" i="8"/>
  <c r="DU223" i="8" s="1"/>
  <c r="DY223" i="8" s="1"/>
  <c r="AR224" i="8"/>
  <c r="DU224" i="8" s="1"/>
  <c r="DY224" i="8" s="1"/>
  <c r="AR225" i="8"/>
  <c r="DU225" i="8" s="1"/>
  <c r="DY225" i="8" s="1"/>
  <c r="AR226" i="8"/>
  <c r="DU226" i="8" s="1"/>
  <c r="DY226" i="8" s="1"/>
  <c r="AR227" i="8"/>
  <c r="DU227" i="8" s="1"/>
  <c r="DY227" i="8" s="1"/>
  <c r="AR228" i="8"/>
  <c r="DU228" i="8" s="1"/>
  <c r="AR229" i="8"/>
  <c r="DU229" i="8" s="1"/>
  <c r="DY229" i="8" s="1"/>
  <c r="AR231" i="8"/>
  <c r="DU231" i="8" s="1"/>
  <c r="DY231" i="8" s="1"/>
  <c r="AR232" i="8"/>
  <c r="DU232" i="8" s="1"/>
  <c r="DY232" i="8" s="1"/>
  <c r="DU233" i="8"/>
  <c r="DY233" i="8" s="1"/>
  <c r="AR236" i="8"/>
  <c r="DU236" i="8" s="1"/>
  <c r="DY236" i="8" s="1"/>
  <c r="AR238" i="8"/>
  <c r="DU238" i="8" s="1"/>
  <c r="AR239" i="8"/>
  <c r="DU239" i="8" s="1"/>
  <c r="DY239" i="8" s="1"/>
  <c r="AR240" i="8"/>
  <c r="DU240" i="8" s="1"/>
  <c r="DY240" i="8" s="1"/>
  <c r="AR241" i="8"/>
  <c r="DU241" i="8" s="1"/>
  <c r="DY241" i="8" s="1"/>
  <c r="AR243" i="8"/>
  <c r="DU243" i="8" s="1"/>
  <c r="DY243" i="8" s="1"/>
  <c r="AR244" i="8"/>
  <c r="DU244" i="8" s="1"/>
  <c r="DY244" i="8" s="1"/>
  <c r="AR245" i="8"/>
  <c r="DU245" i="8" s="1"/>
  <c r="DY245" i="8" s="1"/>
  <c r="AR246" i="8"/>
  <c r="DU246" i="8" s="1"/>
  <c r="DY246" i="8" s="1"/>
  <c r="AR250" i="8"/>
  <c r="DU250" i="8" s="1"/>
  <c r="AR252" i="8"/>
  <c r="DU252" i="8" s="1"/>
  <c r="DY252" i="8" s="1"/>
  <c r="AR253" i="8"/>
  <c r="DU253" i="8" s="1"/>
  <c r="DY253" i="8" s="1"/>
  <c r="AR254" i="8"/>
  <c r="DU254" i="8" s="1"/>
  <c r="DY254" i="8" s="1"/>
  <c r="AR256" i="8"/>
  <c r="DU256" i="8" s="1"/>
  <c r="DY256" i="8" s="1"/>
  <c r="AR257" i="8"/>
  <c r="DU257" i="8" s="1"/>
  <c r="DY257" i="8" s="1"/>
  <c r="AR259" i="8"/>
  <c r="DU259" i="8" s="1"/>
  <c r="DY259" i="8" s="1"/>
  <c r="AR260" i="8"/>
  <c r="DU260" i="8" s="1"/>
  <c r="AR263" i="8"/>
  <c r="DU263" i="8" s="1"/>
  <c r="DY263" i="8" s="1"/>
  <c r="AR270" i="8"/>
  <c r="DU270" i="8" s="1"/>
  <c r="DY270" i="8" s="1"/>
  <c r="AR272" i="8"/>
  <c r="DU272" i="8" s="1"/>
  <c r="DY272" i="8" s="1"/>
  <c r="AR274" i="8"/>
  <c r="DU274" i="8" s="1"/>
  <c r="DY274" i="8" s="1"/>
  <c r="AR283" i="8"/>
  <c r="DU283" i="8" s="1"/>
  <c r="DY283" i="8" s="1"/>
  <c r="AR284" i="8"/>
  <c r="DU284" i="8" s="1"/>
  <c r="DY284" i="8" s="1"/>
  <c r="AR286" i="8"/>
  <c r="DU286" i="8" s="1"/>
  <c r="DY286" i="8" s="1"/>
  <c r="AR287" i="8"/>
  <c r="DU287" i="8" s="1"/>
  <c r="AR292" i="8"/>
  <c r="DU292" i="8" s="1"/>
  <c r="DY292" i="8" s="1"/>
  <c r="AR293" i="8"/>
  <c r="DU293" i="8" s="1"/>
  <c r="DY293" i="8" s="1"/>
  <c r="AR294" i="8"/>
  <c r="DU294" i="8" s="1"/>
  <c r="DY294" i="8" s="1"/>
  <c r="AR295" i="8"/>
  <c r="DU295" i="8" s="1"/>
  <c r="DY295" i="8" s="1"/>
  <c r="AR296" i="8"/>
  <c r="DU296" i="8" s="1"/>
  <c r="DY296" i="8" s="1"/>
  <c r="AR297" i="8"/>
  <c r="DU297" i="8" s="1"/>
  <c r="DY297" i="8" s="1"/>
  <c r="AR298" i="8"/>
  <c r="DU298" i="8" s="1"/>
  <c r="DY298" i="8" s="1"/>
  <c r="AR300" i="8"/>
  <c r="DU300" i="8" s="1"/>
  <c r="DY300" i="8" s="1"/>
  <c r="AR304" i="8"/>
  <c r="DU304" i="8" s="1"/>
  <c r="AR308" i="8"/>
  <c r="DU308" i="8" s="1"/>
  <c r="DY308" i="8" s="1"/>
  <c r="AR309" i="8"/>
  <c r="DU309" i="8" s="1"/>
  <c r="DY309" i="8" s="1"/>
  <c r="AR310" i="8"/>
  <c r="DU310" i="8" s="1"/>
  <c r="DY310" i="8" s="1"/>
  <c r="AR312" i="8"/>
  <c r="DU312" i="8" s="1"/>
  <c r="DY312" i="8" s="1"/>
  <c r="AR313" i="8"/>
  <c r="DU313" i="8" s="1"/>
  <c r="DY313" i="8" s="1"/>
  <c r="AR315" i="8"/>
  <c r="DU315" i="8" s="1"/>
  <c r="DY315" i="8" s="1"/>
  <c r="AR316" i="8"/>
  <c r="DU316" i="8" s="1"/>
  <c r="AR319" i="8"/>
  <c r="DU319" i="8" s="1"/>
  <c r="DY319" i="8" s="1"/>
  <c r="AR336" i="8"/>
  <c r="DU336" i="8" s="1"/>
  <c r="AR337" i="8"/>
  <c r="DU337" i="8" s="1"/>
  <c r="DY337" i="8" s="1"/>
  <c r="AR348" i="8"/>
  <c r="DU348" i="8" s="1"/>
  <c r="DY348" i="8" s="1"/>
  <c r="AR352" i="8"/>
  <c r="DU352" i="8" s="1"/>
  <c r="AR353" i="8"/>
  <c r="DU353" i="8" s="1"/>
  <c r="AR415" i="8"/>
  <c r="DU415" i="8" s="1"/>
  <c r="AR416" i="8"/>
  <c r="DU416" i="8" s="1"/>
  <c r="DY416" i="8" s="1"/>
  <c r="DU417" i="8"/>
  <c r="AZ418" i="8"/>
  <c r="AR419" i="8"/>
  <c r="DU419" i="8" s="1"/>
  <c r="DY419" i="8" s="1"/>
  <c r="AR420" i="8"/>
  <c r="DU420" i="8" s="1"/>
  <c r="AR421" i="8"/>
  <c r="DU421" i="8" s="1"/>
  <c r="AR423" i="8"/>
  <c r="DU423" i="8" s="1"/>
  <c r="DY423" i="8" s="1"/>
  <c r="AR424" i="8"/>
  <c r="DU424" i="8" s="1"/>
  <c r="AR425" i="8"/>
  <c r="DU425" i="8" s="1"/>
  <c r="DY425" i="8" s="1"/>
  <c r="DU426" i="8"/>
  <c r="AR427" i="8"/>
  <c r="DU427" i="8" s="1"/>
  <c r="DY427" i="8" s="1"/>
  <c r="AR428" i="8"/>
  <c r="DU428" i="8" s="1"/>
  <c r="DY428" i="8" s="1"/>
  <c r="DU429" i="8"/>
  <c r="AR430" i="8"/>
  <c r="DU430" i="8" s="1"/>
  <c r="AR431" i="8"/>
  <c r="DU431" i="8" s="1"/>
  <c r="DY431" i="8" s="1"/>
  <c r="AR601" i="8"/>
  <c r="DU601" i="8" s="1"/>
  <c r="AR526" i="8"/>
  <c r="DU526" i="8" s="1"/>
  <c r="DY526" i="8" s="1"/>
  <c r="DU605" i="8"/>
  <c r="AR551" i="8"/>
  <c r="DU551" i="8" s="1"/>
  <c r="DY551" i="8" s="1"/>
  <c r="DU609" i="8"/>
  <c r="AR530" i="8"/>
  <c r="DU530" i="8" s="1"/>
  <c r="AR557" i="8"/>
  <c r="DU557" i="8" s="1"/>
  <c r="DY557" i="8" s="1"/>
  <c r="AR559" i="8"/>
  <c r="DU559" i="8" s="1"/>
  <c r="AR560" i="8"/>
  <c r="DU560" i="8" s="1"/>
  <c r="AR562" i="8"/>
  <c r="DU562" i="8" s="1"/>
  <c r="DY562" i="8" s="1"/>
  <c r="DU618" i="8"/>
  <c r="AR592" i="8"/>
  <c r="DU592" i="8" s="1"/>
  <c r="DY592" i="8" s="1"/>
  <c r="DU623" i="8"/>
  <c r="AR544" i="8"/>
  <c r="DU544" i="8" s="1"/>
  <c r="DY544" i="8" s="1"/>
  <c r="DU628" i="8"/>
  <c r="AR684" i="8"/>
  <c r="DU684" i="8" s="1"/>
  <c r="DU689" i="8"/>
  <c r="DU690" i="8"/>
  <c r="DU691" i="8"/>
  <c r="DU693" i="8"/>
  <c r="DU695" i="8"/>
  <c r="DU696" i="8"/>
  <c r="DU704" i="8"/>
  <c r="AR705" i="8"/>
  <c r="DU707" i="8"/>
  <c r="AR708" i="8"/>
  <c r="DU708" i="8" s="1"/>
  <c r="AR709" i="8"/>
  <c r="AR710" i="8"/>
  <c r="DU710" i="8" s="1"/>
  <c r="DX710" i="8" s="1"/>
  <c r="AR711" i="8"/>
  <c r="DU711" i="8" s="1"/>
  <c r="DX711" i="8" s="1"/>
  <c r="AR713" i="8"/>
  <c r="DU718" i="8"/>
  <c r="AR724" i="8"/>
  <c r="AR725" i="8"/>
  <c r="AR726" i="8"/>
  <c r="DU726" i="8" s="1"/>
  <c r="DX726" i="8" s="1"/>
  <c r="DU600" i="8"/>
  <c r="DU602" i="8"/>
  <c r="AR603" i="8"/>
  <c r="DU603" i="8" s="1"/>
  <c r="AR547" i="8"/>
  <c r="DU547" i="8" s="1"/>
  <c r="DY547" i="8" s="1"/>
  <c r="DU604" i="8"/>
  <c r="AR548" i="8"/>
  <c r="DU548" i="8" s="1"/>
  <c r="DY548" i="8" s="1"/>
  <c r="AR549" i="8"/>
  <c r="DU549" i="8" s="1"/>
  <c r="DY549" i="8" s="1"/>
  <c r="AR550" i="8"/>
  <c r="DU550" i="8" s="1"/>
  <c r="AR552" i="8"/>
  <c r="DU552" i="8" s="1"/>
  <c r="DY552" i="8" s="1"/>
  <c r="AR606" i="8"/>
  <c r="DU606" i="8" s="1"/>
  <c r="AR528" i="8"/>
  <c r="DU528" i="8" s="1"/>
  <c r="DY528" i="8" s="1"/>
  <c r="DU608" i="8"/>
  <c r="AR529" i="8"/>
  <c r="DU529" i="8" s="1"/>
  <c r="DY529" i="8" s="1"/>
  <c r="AR555" i="8"/>
  <c r="DU555" i="8" s="1"/>
  <c r="DY555" i="8" s="1"/>
  <c r="AR556" i="8"/>
  <c r="DU556" i="8" s="1"/>
  <c r="DU599" i="8"/>
  <c r="DY599" i="8" s="1"/>
  <c r="AR558" i="8"/>
  <c r="DU558" i="8" s="1"/>
  <c r="DY558" i="8" s="1"/>
  <c r="AR534" i="8"/>
  <c r="DU534" i="8" s="1"/>
  <c r="DY534" i="8" s="1"/>
  <c r="AR611" i="8"/>
  <c r="DU611" i="8" s="1"/>
  <c r="AR561" i="8"/>
  <c r="DU561" i="8" s="1"/>
  <c r="DU591" i="8"/>
  <c r="DY591" i="8" s="1"/>
  <c r="DU616" i="8"/>
  <c r="AR568" i="8"/>
  <c r="DU568" i="8" s="1"/>
  <c r="DU621" i="8"/>
  <c r="DU622" i="8"/>
  <c r="AR536" i="8"/>
  <c r="DU536" i="8" s="1"/>
  <c r="DY536" i="8" s="1"/>
  <c r="AR543" i="8"/>
  <c r="DU543" i="8" s="1"/>
  <c r="DY543" i="8" s="1"/>
  <c r="AR587" i="8"/>
  <c r="DU587" i="8" s="1"/>
  <c r="DY587" i="8" s="1"/>
  <c r="DU589" i="8"/>
  <c r="DY589" i="8" s="1"/>
  <c r="DU627" i="8"/>
  <c r="BV159" i="11" l="1"/>
  <c r="CZ388" i="8"/>
  <c r="CZ694" i="8"/>
  <c r="DA176" i="8"/>
  <c r="DA162" i="8"/>
  <c r="CZ167" i="8"/>
  <c r="DA627" i="8"/>
  <c r="CZ177" i="8"/>
  <c r="DA4" i="8"/>
  <c r="DA302" i="8"/>
  <c r="CZ178" i="8"/>
  <c r="CZ354" i="8"/>
  <c r="CZ230" i="8"/>
  <c r="DA102" i="8"/>
  <c r="DA723" i="8"/>
  <c r="DA265" i="8"/>
  <c r="DA179" i="8"/>
  <c r="DA255" i="8"/>
  <c r="DA266" i="8"/>
  <c r="DA160" i="8"/>
  <c r="CZ258" i="8"/>
  <c r="DA173" i="8"/>
  <c r="DA172" i="8"/>
  <c r="CZ234" i="8"/>
  <c r="CZ174" i="8"/>
  <c r="DA165" i="8"/>
  <c r="DA169" i="8"/>
  <c r="DA261" i="8"/>
  <c r="DA161" i="8"/>
  <c r="DA158" i="8"/>
  <c r="CZ264" i="8"/>
  <c r="CZ159" i="8"/>
  <c r="DA175" i="8"/>
  <c r="DA171" i="8"/>
  <c r="AH1899" i="8"/>
  <c r="AR1745" i="8"/>
  <c r="DU1745" i="8" s="1"/>
  <c r="DY1745" i="8" s="1"/>
  <c r="DY316" i="8"/>
  <c r="DX316" i="8"/>
  <c r="DX627" i="8"/>
  <c r="DY627" i="8"/>
  <c r="DX622" i="8"/>
  <c r="DY622" i="8"/>
  <c r="DX621" i="8"/>
  <c r="DY621" i="8"/>
  <c r="DY616" i="8"/>
  <c r="DX616" i="8"/>
  <c r="DY611" i="8"/>
  <c r="DX611" i="8"/>
  <c r="DY610" i="8"/>
  <c r="DX610" i="8"/>
  <c r="DX608" i="8"/>
  <c r="DY608" i="8"/>
  <c r="DY606" i="8"/>
  <c r="DX606" i="8"/>
  <c r="DX604" i="8"/>
  <c r="DY604" i="8"/>
  <c r="DX603" i="8"/>
  <c r="DY603" i="8"/>
  <c r="DX602" i="8"/>
  <c r="DY602" i="8"/>
  <c r="DX600" i="8"/>
  <c r="DY600" i="8"/>
  <c r="DX718" i="8"/>
  <c r="DY718" i="8"/>
  <c r="DX708" i="8"/>
  <c r="DY708" i="8"/>
  <c r="DX707" i="8"/>
  <c r="DY707" i="8"/>
  <c r="DX704" i="8"/>
  <c r="DY704" i="8"/>
  <c r="DX696" i="8"/>
  <c r="DY696" i="8"/>
  <c r="DX695" i="8"/>
  <c r="DY695" i="8"/>
  <c r="DX693" i="8"/>
  <c r="DY693" i="8"/>
  <c r="DX691" i="8"/>
  <c r="DY691" i="8"/>
  <c r="DX690" i="8"/>
  <c r="DY690" i="8"/>
  <c r="DX689" i="8"/>
  <c r="DY689" i="8"/>
  <c r="DY684" i="8"/>
  <c r="DX684" i="8"/>
  <c r="DX628" i="8"/>
  <c r="DY628" i="8"/>
  <c r="DX623" i="8"/>
  <c r="DY623" i="8"/>
  <c r="DY618" i="8"/>
  <c r="DX618" i="8"/>
  <c r="DX609" i="8"/>
  <c r="DY609" i="8"/>
  <c r="DX605" i="8"/>
  <c r="DY605" i="8"/>
  <c r="DX601" i="8"/>
  <c r="DY601" i="8"/>
  <c r="DX429" i="8"/>
  <c r="DY429" i="8"/>
  <c r="DX426" i="8"/>
  <c r="DY426" i="8"/>
  <c r="DY417" i="8"/>
  <c r="DX417" i="8"/>
  <c r="DX304" i="8"/>
  <c r="DY304" i="8"/>
  <c r="DX302" i="8"/>
  <c r="ED302" i="8" s="1"/>
  <c r="DY302" i="8"/>
  <c r="DX301" i="8"/>
  <c r="ED301" i="8" s="1"/>
  <c r="DY301" i="8"/>
  <c r="DX267" i="8"/>
  <c r="ED267" i="8" s="1"/>
  <c r="DY267" i="8"/>
  <c r="DX266" i="8"/>
  <c r="ED266" i="8" s="1"/>
  <c r="DY266" i="8"/>
  <c r="DX265" i="8"/>
  <c r="ED265" i="8" s="1"/>
  <c r="DY265" i="8"/>
  <c r="DX264" i="8"/>
  <c r="ED264" i="8" s="1"/>
  <c r="DY264" i="8"/>
  <c r="DX261" i="8"/>
  <c r="ED261" i="8" s="1"/>
  <c r="DY261" i="8"/>
  <c r="DX258" i="8"/>
  <c r="ED258" i="8" s="1"/>
  <c r="DY258" i="8"/>
  <c r="DX255" i="8"/>
  <c r="DY255" i="8"/>
  <c r="DX251" i="8"/>
  <c r="ED251" i="8" s="1"/>
  <c r="DY251" i="8"/>
  <c r="DX250" i="8"/>
  <c r="DY250" i="8"/>
  <c r="DX234" i="8"/>
  <c r="ED234" i="8" s="1"/>
  <c r="DY234" i="8"/>
  <c r="DX192" i="8"/>
  <c r="DY192" i="8"/>
  <c r="DX173" i="8"/>
  <c r="DY173" i="8"/>
  <c r="DY172" i="8"/>
  <c r="DX172" i="8"/>
  <c r="DX169" i="8"/>
  <c r="DY169" i="8"/>
  <c r="DX156" i="8"/>
  <c r="DY156" i="8"/>
  <c r="DX150" i="8"/>
  <c r="DY150" i="8"/>
  <c r="DX149" i="8"/>
  <c r="DY149" i="8"/>
  <c r="DX148" i="8"/>
  <c r="DY148" i="8"/>
  <c r="DX132" i="8"/>
  <c r="DY132" i="8"/>
  <c r="DX117" i="8"/>
  <c r="DY117" i="8"/>
  <c r="DY65" i="8"/>
  <c r="DX65" i="8"/>
  <c r="DY55" i="8"/>
  <c r="DX55" i="8"/>
  <c r="DX50" i="8"/>
  <c r="DY50" i="8"/>
  <c r="DX34" i="8"/>
  <c r="DY34" i="8"/>
  <c r="DY28" i="8"/>
  <c r="DX28" i="8"/>
  <c r="DY13" i="8"/>
  <c r="DX13" i="8"/>
  <c r="DX12" i="8"/>
  <c r="DY12" i="8"/>
  <c r="DX8" i="8"/>
  <c r="DY8" i="8"/>
  <c r="DX694" i="8"/>
  <c r="DY694" i="8"/>
  <c r="DX692" i="8"/>
  <c r="DY692" i="8"/>
  <c r="DX688" i="8"/>
  <c r="DY688" i="8"/>
  <c r="DX612" i="8"/>
  <c r="DY612" i="8"/>
  <c r="DX723" i="8"/>
  <c r="ED723" i="8" s="1"/>
  <c r="DY723" i="8"/>
  <c r="DX290" i="8"/>
  <c r="ED290" i="8" s="1"/>
  <c r="DY290" i="8"/>
  <c r="DU725" i="8"/>
  <c r="DU724" i="8"/>
  <c r="DU713" i="8"/>
  <c r="DU709" i="8"/>
  <c r="DU705" i="8"/>
  <c r="DU703" i="8"/>
  <c r="DU702" i="8"/>
  <c r="DU701" i="8"/>
  <c r="DU699" i="8"/>
  <c r="DU698" i="8"/>
  <c r="DU697" i="8"/>
  <c r="DU706" i="8"/>
  <c r="DU700" i="8"/>
  <c r="DU354" i="8"/>
  <c r="DX354" i="8" s="1"/>
  <c r="AG1728" i="8"/>
  <c r="DY1749" i="8"/>
  <c r="DX1749" i="8"/>
  <c r="DY1748" i="8"/>
  <c r="DX1748" i="8"/>
  <c r="DY1747" i="8"/>
  <c r="DX1747" i="8"/>
  <c r="DY1746" i="8"/>
  <c r="DX1746" i="8"/>
  <c r="DY1744" i="8"/>
  <c r="DX1744" i="8"/>
  <c r="DY1743" i="8"/>
  <c r="DX1743" i="8"/>
  <c r="DY1742" i="8"/>
  <c r="DX1742" i="8"/>
  <c r="DY1741" i="8"/>
  <c r="DX1741" i="8"/>
  <c r="DY1739" i="8"/>
  <c r="DX1739" i="8"/>
  <c r="DY1737" i="8"/>
  <c r="DX1737" i="8"/>
  <c r="DY1735" i="8"/>
  <c r="DX1735" i="8"/>
  <c r="DY1732" i="8"/>
  <c r="DX1732" i="8"/>
  <c r="DY1731" i="8"/>
  <c r="DX1731" i="8"/>
  <c r="DY1730" i="8"/>
  <c r="DX1730" i="8"/>
  <c r="DY1729" i="8"/>
  <c r="DX1729" i="8"/>
  <c r="BP159" i="11"/>
  <c r="DY355" i="8"/>
  <c r="DX355" i="8"/>
  <c r="DX568" i="8"/>
  <c r="DY568" i="8"/>
  <c r="DX561" i="8"/>
  <c r="DY561" i="8"/>
  <c r="DX556" i="8"/>
  <c r="DY556" i="8"/>
  <c r="DX550" i="8"/>
  <c r="DY550" i="8"/>
  <c r="DY711" i="8"/>
  <c r="DY710" i="8"/>
  <c r="DX560" i="8"/>
  <c r="DY560" i="8"/>
  <c r="DX559" i="8"/>
  <c r="DY559" i="8"/>
  <c r="DX530" i="8"/>
  <c r="DY530" i="8"/>
  <c r="DX430" i="8"/>
  <c r="DY430" i="8"/>
  <c r="DX424" i="8"/>
  <c r="DY424" i="8"/>
  <c r="DX421" i="8"/>
  <c r="DY421" i="8"/>
  <c r="DX420" i="8"/>
  <c r="DY420" i="8"/>
  <c r="DX415" i="8"/>
  <c r="DY415" i="8"/>
  <c r="ED388" i="8"/>
  <c r="DY388" i="8"/>
  <c r="DX353" i="8"/>
  <c r="DY353" i="8"/>
  <c r="DX352" i="8"/>
  <c r="DY352" i="8"/>
  <c r="DX336" i="8"/>
  <c r="DY336" i="8"/>
  <c r="DX287" i="8"/>
  <c r="DY287" i="8"/>
  <c r="DX260" i="8"/>
  <c r="DY260" i="8"/>
  <c r="DX238" i="8"/>
  <c r="DY238" i="8"/>
  <c r="DX228" i="8"/>
  <c r="DY228" i="8"/>
  <c r="DX221" i="8"/>
  <c r="DY221" i="8"/>
  <c r="DX217" i="8"/>
  <c r="DY217" i="8"/>
  <c r="DX211" i="8"/>
  <c r="DY211" i="8"/>
  <c r="DX210" i="8"/>
  <c r="DY210" i="8"/>
  <c r="DX200" i="8"/>
  <c r="DY200" i="8"/>
  <c r="DX167" i="8"/>
  <c r="DY167" i="8"/>
  <c r="DX161" i="8"/>
  <c r="DY161" i="8"/>
  <c r="DX160" i="8"/>
  <c r="DY160" i="8"/>
  <c r="DX159" i="8"/>
  <c r="DY159" i="8"/>
  <c r="DX155" i="8"/>
  <c r="DY155" i="8"/>
  <c r="DX151" i="8"/>
  <c r="DY151" i="8"/>
  <c r="DX147" i="8"/>
  <c r="DY147" i="8"/>
  <c r="DX143" i="8"/>
  <c r="DY143" i="8"/>
  <c r="DX138" i="8"/>
  <c r="DY138" i="8"/>
  <c r="DX130" i="8"/>
  <c r="DY130" i="8"/>
  <c r="DX129" i="8"/>
  <c r="DY129" i="8"/>
  <c r="DX127" i="8"/>
  <c r="DY127" i="8"/>
  <c r="DX123" i="8"/>
  <c r="DY123" i="8"/>
  <c r="DX122" i="8"/>
  <c r="DY122" i="8"/>
  <c r="DX120" i="8"/>
  <c r="DY120" i="8"/>
  <c r="DX119" i="8"/>
  <c r="DY119" i="8"/>
  <c r="DX116" i="8"/>
  <c r="DY116" i="8"/>
  <c r="DX115" i="8"/>
  <c r="DY115" i="8"/>
  <c r="DX112" i="8"/>
  <c r="DY112" i="8"/>
  <c r="DX111" i="8"/>
  <c r="DY111" i="8"/>
  <c r="DX106" i="8"/>
  <c r="DY106" i="8"/>
  <c r="DX98" i="8"/>
  <c r="DY98" i="8"/>
  <c r="DX95" i="8"/>
  <c r="DY95" i="8"/>
  <c r="DX91" i="8"/>
  <c r="DY91" i="8"/>
  <c r="DX90" i="8"/>
  <c r="DY90" i="8"/>
  <c r="DX89" i="8"/>
  <c r="DY89" i="8"/>
  <c r="DX88" i="8"/>
  <c r="DY88" i="8"/>
  <c r="DX87" i="8"/>
  <c r="DY87" i="8"/>
  <c r="DX84" i="8"/>
  <c r="DY84" i="8"/>
  <c r="DX83" i="8"/>
  <c r="DY83" i="8"/>
  <c r="DX80" i="8"/>
  <c r="DY80" i="8"/>
  <c r="DX66" i="8"/>
  <c r="DY66" i="8"/>
  <c r="DX62" i="8"/>
  <c r="DY62" i="8"/>
  <c r="DX57" i="8"/>
  <c r="DY57" i="8"/>
  <c r="DX56" i="8"/>
  <c r="DY56" i="8"/>
  <c r="DX54" i="8"/>
  <c r="DY54" i="8"/>
  <c r="DX52" i="8"/>
  <c r="DY52" i="8"/>
  <c r="DX48" i="8"/>
  <c r="DY48" i="8"/>
  <c r="DX47" i="8"/>
  <c r="DY47" i="8"/>
  <c r="DX42" i="8"/>
  <c r="DY42" i="8"/>
  <c r="DX32" i="8"/>
  <c r="DY32" i="8"/>
  <c r="DX25" i="8"/>
  <c r="DY25" i="8"/>
  <c r="DX23" i="8"/>
  <c r="DY23" i="8"/>
  <c r="DX20" i="8"/>
  <c r="DY20" i="8"/>
  <c r="DX18" i="8"/>
  <c r="DY18" i="8"/>
  <c r="DY14" i="8"/>
  <c r="DX9" i="8"/>
  <c r="DY9" i="8"/>
  <c r="DX6" i="8"/>
  <c r="DY6" i="8"/>
  <c r="DX5" i="8"/>
  <c r="DY5" i="8"/>
  <c r="DY722" i="8"/>
  <c r="DY712" i="8"/>
  <c r="DX527" i="8"/>
  <c r="DY527" i="8"/>
  <c r="DA419" i="8"/>
  <c r="DU230" i="8"/>
  <c r="DY230" i="8" s="1"/>
  <c r="DY726" i="8"/>
  <c r="DX41" i="8"/>
  <c r="DX38" i="8"/>
  <c r="DX33" i="8"/>
  <c r="DX589" i="8"/>
  <c r="DU4" i="8"/>
  <c r="DX555" i="8"/>
  <c r="ED390" i="8"/>
  <c r="DX526" i="8"/>
  <c r="DX348" i="8"/>
  <c r="DX313" i="8"/>
  <c r="DX293" i="8"/>
  <c r="DX244" i="8"/>
  <c r="DX220" i="8"/>
  <c r="DX183" i="8"/>
  <c r="DX207" i="8"/>
  <c r="DX135" i="8"/>
  <c r="DX309" i="8"/>
  <c r="DX140" i="8"/>
  <c r="DX103" i="8"/>
  <c r="DX72" i="8"/>
  <c r="DX71" i="8"/>
  <c r="DX113" i="8"/>
  <c r="DX547" i="8"/>
  <c r="DX428" i="8"/>
  <c r="DX283" i="8"/>
  <c r="DX206" i="8"/>
  <c r="DX142" i="8"/>
  <c r="DX86" i="8"/>
  <c r="DX528" i="8"/>
  <c r="DX551" i="8"/>
  <c r="DX274" i="8"/>
  <c r="DX223" i="8"/>
  <c r="DX179" i="8"/>
  <c r="DX133" i="8"/>
  <c r="DX93" i="8"/>
  <c r="DX53" i="8"/>
  <c r="DX27" i="8"/>
  <c r="DX536" i="8"/>
  <c r="DX295" i="8"/>
  <c r="DX216" i="8"/>
  <c r="DX94" i="8"/>
  <c r="DX592" i="8"/>
  <c r="DX241" i="8"/>
  <c r="DX125" i="8"/>
  <c r="DX85" i="8"/>
  <c r="DX44" i="8"/>
  <c r="DX263" i="8"/>
  <c r="DX357" i="8"/>
  <c r="DX243" i="8"/>
  <c r="DX118" i="8"/>
  <c r="ED355" i="8"/>
  <c r="DX215" i="8"/>
  <c r="DX157" i="8"/>
  <c r="DX69" i="8"/>
  <c r="DX10" i="8"/>
  <c r="DX419" i="8"/>
  <c r="DX254" i="8"/>
  <c r="DX196" i="8"/>
  <c r="DX134" i="8"/>
  <c r="AZ102" i="8"/>
  <c r="DU102" i="8"/>
  <c r="DY102" i="8" s="1"/>
  <c r="DX427" i="8"/>
  <c r="DX294" i="8"/>
  <c r="DX231" i="8"/>
  <c r="DX195" i="8"/>
  <c r="DX141" i="8"/>
  <c r="DX101" i="8"/>
  <c r="DX61" i="8"/>
  <c r="DX35" i="8"/>
  <c r="DX308" i="8"/>
  <c r="DX224" i="8"/>
  <c r="DX158" i="8"/>
  <c r="DX110" i="8"/>
  <c r="DX534" i="8"/>
  <c r="DX253" i="8"/>
  <c r="DX205" i="8"/>
  <c r="AZ109" i="8"/>
  <c r="DU109" i="8"/>
  <c r="DY109" i="8" s="1"/>
  <c r="DX77" i="8"/>
  <c r="DX19" i="8"/>
  <c r="DX319" i="8"/>
  <c r="DX232" i="8"/>
  <c r="DX181" i="8"/>
  <c r="DX126" i="8"/>
  <c r="DX78" i="8"/>
  <c r="ED357" i="8"/>
  <c r="DX194" i="8"/>
  <c r="DX252" i="8"/>
  <c r="DX213" i="8"/>
  <c r="DX144" i="8"/>
  <c r="DX108" i="8"/>
  <c r="DX76" i="8"/>
  <c r="DX43" i="8"/>
  <c r="DX558" i="8"/>
  <c r="DX416" i="8"/>
  <c r="DX297" i="8"/>
  <c r="DX176" i="8"/>
  <c r="DX75" i="8"/>
  <c r="DX37" i="8"/>
  <c r="DX390" i="8"/>
  <c r="DX236" i="8"/>
  <c r="DX199" i="8"/>
  <c r="DX114" i="8"/>
  <c r="DX82" i="8"/>
  <c r="DX45" i="8"/>
  <c r="DX544" i="8"/>
  <c r="DX315" i="8"/>
  <c r="DX214" i="8"/>
  <c r="DX153" i="8"/>
  <c r="DX121" i="8"/>
  <c r="DX11" i="8"/>
  <c r="DX549" i="8"/>
  <c r="AZ203" i="8"/>
  <c r="DU203" i="8"/>
  <c r="DY203" i="8" s="1"/>
  <c r="DX190" i="8"/>
  <c r="DX239" i="8"/>
  <c r="DX201" i="8"/>
  <c r="DX136" i="8"/>
  <c r="DX100" i="8"/>
  <c r="DX68" i="8"/>
  <c r="DX30" i="8"/>
  <c r="DX414" i="8"/>
  <c r="DX552" i="8"/>
  <c r="DX286" i="8"/>
  <c r="DX165" i="8"/>
  <c r="DX131" i="8"/>
  <c r="DX99" i="8"/>
  <c r="DX67" i="8"/>
  <c r="DX29" i="8"/>
  <c r="DX444" i="8"/>
  <c r="DX337" i="8"/>
  <c r="DX296" i="8"/>
  <c r="DX227" i="8"/>
  <c r="DX187" i="8"/>
  <c r="DX74" i="8"/>
  <c r="DX36" i="8"/>
  <c r="DX599" i="8"/>
  <c r="DX145" i="8"/>
  <c r="DX40" i="8"/>
  <c r="AZ15" i="8"/>
  <c r="DU15" i="8"/>
  <c r="AZ139" i="8"/>
  <c r="DU139" i="8"/>
  <c r="DY139" i="8" s="1"/>
  <c r="DX233" i="8"/>
  <c r="DX197" i="8"/>
  <c r="DX96" i="8"/>
  <c r="DX64" i="8"/>
  <c r="DX26" i="8"/>
  <c r="ED414" i="8"/>
  <c r="DX548" i="8"/>
  <c r="DX312" i="8"/>
  <c r="DX272" i="8"/>
  <c r="DX212" i="8"/>
  <c r="DX63" i="8"/>
  <c r="DX543" i="8"/>
  <c r="DX431" i="8"/>
  <c r="DX292" i="8"/>
  <c r="DX70" i="8"/>
  <c r="DX529" i="8"/>
  <c r="DX245" i="8"/>
  <c r="DX198" i="8"/>
  <c r="DX105" i="8"/>
  <c r="DX73" i="8"/>
  <c r="DX591" i="8"/>
  <c r="DX425" i="8"/>
  <c r="DX257" i="8"/>
  <c r="AZ7" i="8"/>
  <c r="DU7" i="8"/>
  <c r="AZ154" i="8"/>
  <c r="DU154" i="8"/>
  <c r="DY154" i="8" s="1"/>
  <c r="AZ146" i="8"/>
  <c r="DU146" i="8"/>
  <c r="DY146" i="8" s="1"/>
  <c r="AZ58" i="8"/>
  <c r="DU58" i="8"/>
  <c r="DY58" i="8" s="1"/>
  <c r="DX298" i="8"/>
  <c r="DX229" i="8"/>
  <c r="DX177" i="8"/>
  <c r="DX124" i="8"/>
  <c r="DX92" i="8"/>
  <c r="DX60" i="8"/>
  <c r="DX587" i="8"/>
  <c r="DX59" i="8"/>
  <c r="DX562" i="8"/>
  <c r="DX310" i="8"/>
  <c r="DX284" i="8"/>
  <c r="DX175" i="8"/>
  <c r="DX24" i="8"/>
  <c r="DX240" i="8"/>
  <c r="DX185" i="8"/>
  <c r="DX137" i="8"/>
  <c r="DX31" i="8"/>
  <c r="AZ219" i="8"/>
  <c r="DU219" i="8"/>
  <c r="DY219" i="8" s="1"/>
  <c r="AZ81" i="8"/>
  <c r="DU81" i="8"/>
  <c r="DY81" i="8" s="1"/>
  <c r="AZ49" i="8"/>
  <c r="DU49" i="8"/>
  <c r="DY49" i="8" s="1"/>
  <c r="DX178" i="8"/>
  <c r="DX225" i="8"/>
  <c r="DX256" i="8"/>
  <c r="DX51" i="8"/>
  <c r="DX17" i="8"/>
  <c r="DX423" i="8"/>
  <c r="DX259" i="8"/>
  <c r="DX270" i="8"/>
  <c r="DX162" i="8"/>
  <c r="DX226" i="8"/>
  <c r="DX174" i="8"/>
  <c r="DX97" i="8"/>
  <c r="DX388" i="8"/>
  <c r="AZ107" i="8"/>
  <c r="DU107" i="8"/>
  <c r="DY107" i="8" s="1"/>
  <c r="AZ152" i="8"/>
  <c r="DU152" i="8"/>
  <c r="DY152" i="8" s="1"/>
  <c r="AZ128" i="8"/>
  <c r="DU128" i="8"/>
  <c r="DY128" i="8" s="1"/>
  <c r="AZ104" i="8"/>
  <c r="DU104" i="8"/>
  <c r="DY104" i="8" s="1"/>
  <c r="DX557" i="8"/>
  <c r="DX246" i="8"/>
  <c r="DX16" i="8"/>
  <c r="DX222" i="8"/>
  <c r="AZ79" i="8"/>
  <c r="DU79" i="8"/>
  <c r="DY79" i="8" s="1"/>
  <c r="AZ21" i="8"/>
  <c r="DU21" i="8"/>
  <c r="DX22" i="8"/>
  <c r="DX300" i="8"/>
  <c r="DX218" i="8"/>
  <c r="CQ22" i="8"/>
  <c r="CR22" i="8" s="1"/>
  <c r="CQ190" i="8"/>
  <c r="CR190" i="8" s="1"/>
  <c r="CQ183" i="8"/>
  <c r="CR183" i="8" s="1"/>
  <c r="CQ178" i="8"/>
  <c r="CR178" i="8" s="1"/>
  <c r="CQ194" i="8"/>
  <c r="CR194" i="8" s="1"/>
  <c r="ED255" i="8"/>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3" i="4"/>
  <c r="ED354" i="8" l="1"/>
  <c r="DX1745" i="8"/>
  <c r="DY354" i="8"/>
  <c r="DY21" i="8"/>
  <c r="DX7" i="8"/>
  <c r="DY7" i="8"/>
  <c r="DX15" i="8"/>
  <c r="DY15" i="8"/>
  <c r="DY700" i="8"/>
  <c r="DX700" i="8"/>
  <c r="DY706" i="8"/>
  <c r="DX706" i="8"/>
  <c r="DY697" i="8"/>
  <c r="DX697" i="8"/>
  <c r="DY698" i="8"/>
  <c r="DX698" i="8"/>
  <c r="DY699" i="8"/>
  <c r="DX699" i="8"/>
  <c r="DY701" i="8"/>
  <c r="DX701" i="8"/>
  <c r="DY702" i="8"/>
  <c r="DX702" i="8"/>
  <c r="DY703" i="8"/>
  <c r="DX703" i="8"/>
  <c r="DY705" i="8"/>
  <c r="DX705" i="8"/>
  <c r="DY709" i="8"/>
  <c r="DX709" i="8"/>
  <c r="DY713" i="8"/>
  <c r="DX713" i="8"/>
  <c r="DY724" i="8"/>
  <c r="DX724" i="8"/>
  <c r="DY725" i="8"/>
  <c r="DX725" i="8"/>
  <c r="AF1728" i="8"/>
  <c r="AG1899" i="8"/>
  <c r="DY4" i="8"/>
  <c r="DX4" i="8"/>
  <c r="DX230" i="8"/>
  <c r="DX146" i="8"/>
  <c r="DX49" i="8"/>
  <c r="DX154" i="8"/>
  <c r="DX21" i="8"/>
  <c r="DX107" i="8"/>
  <c r="DX81" i="8"/>
  <c r="DX152" i="8"/>
  <c r="DX109" i="8"/>
  <c r="DX79" i="8"/>
  <c r="DX104" i="8"/>
  <c r="DX102" i="8"/>
  <c r="DX219" i="8"/>
  <c r="DX58" i="8"/>
  <c r="DX139" i="8"/>
  <c r="DX203" i="8"/>
  <c r="DX128" i="8"/>
  <c r="AZ1333" i="4"/>
  <c r="AY1333" i="4"/>
  <c r="AX1333" i="4"/>
  <c r="AW1333" i="4"/>
  <c r="AV1333" i="4"/>
  <c r="AU1333" i="4"/>
  <c r="AT1333" i="4"/>
  <c r="AS1333" i="4"/>
  <c r="AR1333" i="4"/>
  <c r="AQ1333" i="4"/>
  <c r="AP1333" i="4"/>
  <c r="AO1333" i="4"/>
  <c r="AZ1332" i="4"/>
  <c r="AY1332" i="4"/>
  <c r="AX1332" i="4"/>
  <c r="AW1332" i="4"/>
  <c r="AV1332" i="4"/>
  <c r="AU1332" i="4"/>
  <c r="AT1332" i="4"/>
  <c r="AS1332" i="4"/>
  <c r="AR1332" i="4"/>
  <c r="AQ1332" i="4"/>
  <c r="AP1332" i="4"/>
  <c r="AO1332" i="4"/>
  <c r="AZ1331" i="4"/>
  <c r="AY1331" i="4"/>
  <c r="AX1331" i="4"/>
  <c r="AW1331" i="4"/>
  <c r="AV1331" i="4"/>
  <c r="AU1331" i="4"/>
  <c r="AT1331" i="4"/>
  <c r="AS1331" i="4"/>
  <c r="AR1331" i="4"/>
  <c r="AQ1331" i="4"/>
  <c r="AP1331" i="4"/>
  <c r="AO1331" i="4"/>
  <c r="AZ1330" i="4"/>
  <c r="AY1330" i="4"/>
  <c r="AX1330" i="4"/>
  <c r="AW1330" i="4"/>
  <c r="AV1330" i="4"/>
  <c r="AU1330" i="4"/>
  <c r="AT1330" i="4"/>
  <c r="AS1330" i="4"/>
  <c r="AR1330" i="4"/>
  <c r="AQ1330" i="4"/>
  <c r="AP1330" i="4"/>
  <c r="AO1330" i="4"/>
  <c r="AZ1329" i="4"/>
  <c r="AY1329" i="4"/>
  <c r="AX1329" i="4"/>
  <c r="AW1329" i="4"/>
  <c r="AV1329" i="4"/>
  <c r="AU1329" i="4"/>
  <c r="AT1329" i="4"/>
  <c r="AS1329" i="4"/>
  <c r="AR1329" i="4"/>
  <c r="AQ1329" i="4"/>
  <c r="AP1329" i="4"/>
  <c r="AO1329" i="4"/>
  <c r="AZ1328" i="4"/>
  <c r="AY1328" i="4"/>
  <c r="AX1328" i="4"/>
  <c r="AW1328" i="4"/>
  <c r="AV1328" i="4"/>
  <c r="AU1328" i="4"/>
  <c r="AT1328" i="4"/>
  <c r="AS1328" i="4"/>
  <c r="AR1328" i="4"/>
  <c r="AQ1328" i="4"/>
  <c r="AP1328" i="4"/>
  <c r="AO1328" i="4"/>
  <c r="AZ1327" i="4"/>
  <c r="AY1327" i="4"/>
  <c r="AX1327" i="4"/>
  <c r="AW1327" i="4"/>
  <c r="AV1327" i="4"/>
  <c r="AU1327" i="4"/>
  <c r="AT1327" i="4"/>
  <c r="AS1327" i="4"/>
  <c r="AR1327" i="4"/>
  <c r="AQ1327" i="4"/>
  <c r="AP1327" i="4"/>
  <c r="AO1327" i="4"/>
  <c r="AZ1326" i="4"/>
  <c r="AY1326" i="4"/>
  <c r="AX1326" i="4"/>
  <c r="AW1326" i="4"/>
  <c r="AV1326" i="4"/>
  <c r="AU1326" i="4"/>
  <c r="AT1326" i="4"/>
  <c r="AS1326" i="4"/>
  <c r="AR1326" i="4"/>
  <c r="AQ1326" i="4"/>
  <c r="AP1326" i="4"/>
  <c r="AO1326" i="4"/>
  <c r="AZ1325" i="4"/>
  <c r="AY1325" i="4"/>
  <c r="AX1325" i="4"/>
  <c r="AW1325" i="4"/>
  <c r="AV1325" i="4"/>
  <c r="AU1325" i="4"/>
  <c r="AT1325" i="4"/>
  <c r="AS1325" i="4"/>
  <c r="AR1325" i="4"/>
  <c r="AQ1325" i="4"/>
  <c r="AP1325" i="4"/>
  <c r="AO1325" i="4"/>
  <c r="AZ1324" i="4"/>
  <c r="AY1324" i="4"/>
  <c r="AX1324" i="4"/>
  <c r="AW1324" i="4"/>
  <c r="AV1324" i="4"/>
  <c r="AU1324" i="4"/>
  <c r="AT1324" i="4"/>
  <c r="AS1324" i="4"/>
  <c r="AR1324" i="4"/>
  <c r="AQ1324" i="4"/>
  <c r="AP1324" i="4"/>
  <c r="AO1324" i="4"/>
  <c r="AZ1323" i="4"/>
  <c r="AY1323" i="4"/>
  <c r="AX1323" i="4"/>
  <c r="AW1323" i="4"/>
  <c r="AV1323" i="4"/>
  <c r="AU1323" i="4"/>
  <c r="AT1323" i="4"/>
  <c r="AS1323" i="4"/>
  <c r="AR1323" i="4"/>
  <c r="AQ1323" i="4"/>
  <c r="AP1323" i="4"/>
  <c r="AO1323" i="4"/>
  <c r="AZ1322" i="4"/>
  <c r="AY1322" i="4"/>
  <c r="AX1322" i="4"/>
  <c r="AW1322" i="4"/>
  <c r="AV1322" i="4"/>
  <c r="AU1322" i="4"/>
  <c r="AT1322" i="4"/>
  <c r="AS1322" i="4"/>
  <c r="AR1322" i="4"/>
  <c r="AQ1322" i="4"/>
  <c r="AP1322" i="4"/>
  <c r="AO1322" i="4"/>
  <c r="AZ1321" i="4"/>
  <c r="AY1321" i="4"/>
  <c r="AX1321" i="4"/>
  <c r="AW1321" i="4"/>
  <c r="AV1321" i="4"/>
  <c r="AU1321" i="4"/>
  <c r="AT1321" i="4"/>
  <c r="AS1321" i="4"/>
  <c r="AR1321" i="4"/>
  <c r="AQ1321" i="4"/>
  <c r="AP1321" i="4"/>
  <c r="AO1321" i="4"/>
  <c r="AZ1315" i="4"/>
  <c r="AY1315" i="4"/>
  <c r="AX1315" i="4"/>
  <c r="AW1315" i="4"/>
  <c r="AV1315" i="4"/>
  <c r="AU1315" i="4"/>
  <c r="AT1315" i="4"/>
  <c r="AS1315" i="4"/>
  <c r="AR1315" i="4"/>
  <c r="AQ1315" i="4"/>
  <c r="AP1315" i="4"/>
  <c r="AO1315" i="4"/>
  <c r="AZ1275" i="4"/>
  <c r="AY1275" i="4"/>
  <c r="AX1275" i="4"/>
  <c r="AW1275" i="4"/>
  <c r="AV1275" i="4"/>
  <c r="AU1275" i="4"/>
  <c r="AT1275" i="4"/>
  <c r="AS1275" i="4"/>
  <c r="AR1275" i="4"/>
  <c r="AQ1275" i="4"/>
  <c r="AP1275" i="4"/>
  <c r="AO1275" i="4"/>
  <c r="AZ1274" i="4"/>
  <c r="AY1274" i="4"/>
  <c r="AX1274" i="4"/>
  <c r="AW1274" i="4"/>
  <c r="AV1274" i="4"/>
  <c r="AU1274" i="4"/>
  <c r="AT1274" i="4"/>
  <c r="AS1274" i="4"/>
  <c r="AR1274" i="4"/>
  <c r="AQ1274" i="4"/>
  <c r="AP1274" i="4"/>
  <c r="AO1274" i="4"/>
  <c r="AZ1273" i="4"/>
  <c r="AY1273" i="4"/>
  <c r="AX1273" i="4"/>
  <c r="AW1273" i="4"/>
  <c r="AV1273" i="4"/>
  <c r="AU1273" i="4"/>
  <c r="AT1273" i="4"/>
  <c r="AS1273" i="4"/>
  <c r="AR1273" i="4"/>
  <c r="AQ1273" i="4"/>
  <c r="AP1273" i="4"/>
  <c r="AO1273" i="4"/>
  <c r="AZ1272" i="4"/>
  <c r="AY1272" i="4"/>
  <c r="AX1272" i="4"/>
  <c r="AW1272" i="4"/>
  <c r="AV1272" i="4"/>
  <c r="AU1272" i="4"/>
  <c r="AT1272" i="4"/>
  <c r="AS1272" i="4"/>
  <c r="AR1272" i="4"/>
  <c r="AQ1272" i="4"/>
  <c r="AP1272" i="4"/>
  <c r="AO1272" i="4"/>
  <c r="AZ1194" i="4"/>
  <c r="AY1194" i="4"/>
  <c r="AX1194" i="4"/>
  <c r="AW1194" i="4"/>
  <c r="AV1194" i="4"/>
  <c r="AU1194" i="4"/>
  <c r="AT1194" i="4"/>
  <c r="AS1194" i="4"/>
  <c r="AR1194" i="4"/>
  <c r="AQ1194" i="4"/>
  <c r="AP1194" i="4"/>
  <c r="AO1194" i="4"/>
  <c r="AZ1164" i="4"/>
  <c r="AY1164" i="4"/>
  <c r="AX1164" i="4"/>
  <c r="AW1164" i="4"/>
  <c r="AV1164" i="4"/>
  <c r="AU1164" i="4"/>
  <c r="AT1164" i="4"/>
  <c r="AS1164" i="4"/>
  <c r="AR1164" i="4"/>
  <c r="AQ1164" i="4"/>
  <c r="AP1164" i="4"/>
  <c r="AO1164" i="4"/>
  <c r="AZ876" i="4"/>
  <c r="AY876" i="4"/>
  <c r="AX876" i="4"/>
  <c r="AW876" i="4"/>
  <c r="AV876" i="4"/>
  <c r="AU876" i="4"/>
  <c r="AT876" i="4"/>
  <c r="AS876" i="4"/>
  <c r="AR876" i="4"/>
  <c r="AQ876" i="4"/>
  <c r="AP876" i="4"/>
  <c r="AO876" i="4"/>
  <c r="AZ344" i="4"/>
  <c r="AY344" i="4"/>
  <c r="AX344" i="4"/>
  <c r="AW344" i="4"/>
  <c r="AV344" i="4"/>
  <c r="AU344" i="4"/>
  <c r="AT344" i="4"/>
  <c r="AS344" i="4"/>
  <c r="AR344" i="4"/>
  <c r="AQ344" i="4"/>
  <c r="AP344" i="4"/>
  <c r="AO344" i="4"/>
  <c r="AZ275" i="4"/>
  <c r="AY275" i="4"/>
  <c r="AX275" i="4"/>
  <c r="AW275" i="4"/>
  <c r="AV275" i="4"/>
  <c r="AU275" i="4"/>
  <c r="AT275" i="4"/>
  <c r="AS275" i="4"/>
  <c r="AR275" i="4"/>
  <c r="AQ275" i="4"/>
  <c r="AP275" i="4"/>
  <c r="AO275" i="4"/>
  <c r="AZ273" i="4"/>
  <c r="AY273" i="4"/>
  <c r="AX273" i="4"/>
  <c r="AW273" i="4"/>
  <c r="AV273" i="4"/>
  <c r="AU273" i="4"/>
  <c r="AT273" i="4"/>
  <c r="AS273" i="4"/>
  <c r="AR273" i="4"/>
  <c r="AQ273" i="4"/>
  <c r="AP273" i="4"/>
  <c r="AO273" i="4"/>
  <c r="AZ272" i="4"/>
  <c r="AY272" i="4"/>
  <c r="AX272" i="4"/>
  <c r="AW272" i="4"/>
  <c r="AV272" i="4"/>
  <c r="AU272" i="4"/>
  <c r="AT272" i="4"/>
  <c r="AS272" i="4"/>
  <c r="AR272" i="4"/>
  <c r="AQ272" i="4"/>
  <c r="AP272" i="4"/>
  <c r="AO272" i="4"/>
  <c r="AZ271" i="4"/>
  <c r="AY271" i="4"/>
  <c r="AX271" i="4"/>
  <c r="AW271" i="4"/>
  <c r="AV271" i="4"/>
  <c r="AU271" i="4"/>
  <c r="AT271" i="4"/>
  <c r="AS271" i="4"/>
  <c r="AR271" i="4"/>
  <c r="AQ271" i="4"/>
  <c r="AP271" i="4"/>
  <c r="AO271" i="4"/>
  <c r="AZ270" i="4"/>
  <c r="AY270" i="4"/>
  <c r="AX270" i="4"/>
  <c r="AW270" i="4"/>
  <c r="AV270" i="4"/>
  <c r="AU270" i="4"/>
  <c r="AT270" i="4"/>
  <c r="AS270" i="4"/>
  <c r="AR270" i="4"/>
  <c r="AQ270" i="4"/>
  <c r="AP270" i="4"/>
  <c r="AO270" i="4"/>
  <c r="AZ219" i="4"/>
  <c r="AY219" i="4"/>
  <c r="AX219" i="4"/>
  <c r="AW219" i="4"/>
  <c r="AV219" i="4"/>
  <c r="AU219" i="4"/>
  <c r="AT219" i="4"/>
  <c r="AS219" i="4"/>
  <c r="AR219" i="4"/>
  <c r="AQ219" i="4"/>
  <c r="AP219" i="4"/>
  <c r="AO219" i="4"/>
  <c r="AZ106" i="4"/>
  <c r="AY106" i="4"/>
  <c r="AX106" i="4"/>
  <c r="AW106" i="4"/>
  <c r="AV106" i="4"/>
  <c r="AU106" i="4"/>
  <c r="AT106" i="4"/>
  <c r="AS106" i="4"/>
  <c r="AR106" i="4"/>
  <c r="AQ106" i="4"/>
  <c r="AP106" i="4"/>
  <c r="AO106" i="4"/>
  <c r="AZ105" i="4"/>
  <c r="AY105" i="4"/>
  <c r="AX105" i="4"/>
  <c r="AW105" i="4"/>
  <c r="AV105" i="4"/>
  <c r="AU105" i="4"/>
  <c r="AT105" i="4"/>
  <c r="AS105" i="4"/>
  <c r="AR105" i="4"/>
  <c r="AQ105" i="4"/>
  <c r="AP105" i="4"/>
  <c r="AO105" i="4"/>
  <c r="AZ104" i="4"/>
  <c r="AY104" i="4"/>
  <c r="AX104" i="4"/>
  <c r="AW104" i="4"/>
  <c r="AV104" i="4"/>
  <c r="AU104" i="4"/>
  <c r="AT104" i="4"/>
  <c r="AS104" i="4"/>
  <c r="AR104" i="4"/>
  <c r="AQ104" i="4"/>
  <c r="AP104" i="4"/>
  <c r="AO104" i="4"/>
  <c r="AZ103" i="4"/>
  <c r="AY103" i="4"/>
  <c r="AX103" i="4"/>
  <c r="AW103" i="4"/>
  <c r="AV103" i="4"/>
  <c r="AU103" i="4"/>
  <c r="AT103" i="4"/>
  <c r="AS103" i="4"/>
  <c r="AR103" i="4"/>
  <c r="AQ103" i="4"/>
  <c r="AP103" i="4"/>
  <c r="AO103" i="4"/>
  <c r="AZ102" i="4"/>
  <c r="AY102" i="4"/>
  <c r="AX102" i="4"/>
  <c r="AW102" i="4"/>
  <c r="AV102" i="4"/>
  <c r="AU102" i="4"/>
  <c r="AT102" i="4"/>
  <c r="AS102" i="4"/>
  <c r="AR102" i="4"/>
  <c r="AQ102" i="4"/>
  <c r="AP102" i="4"/>
  <c r="AO102" i="4"/>
  <c r="AZ101" i="4"/>
  <c r="AY101" i="4"/>
  <c r="AX101" i="4"/>
  <c r="AW101" i="4"/>
  <c r="AV101" i="4"/>
  <c r="AU101" i="4"/>
  <c r="AT101" i="4"/>
  <c r="AS101" i="4"/>
  <c r="AR101" i="4"/>
  <c r="AQ101" i="4"/>
  <c r="AP101" i="4"/>
  <c r="AO101" i="4"/>
  <c r="AZ100" i="4"/>
  <c r="AY100" i="4"/>
  <c r="AX100" i="4"/>
  <c r="AW100" i="4"/>
  <c r="AV100" i="4"/>
  <c r="AU100" i="4"/>
  <c r="AT100" i="4"/>
  <c r="AS100" i="4"/>
  <c r="AR100" i="4"/>
  <c r="AQ100" i="4"/>
  <c r="AP100" i="4"/>
  <c r="AO100" i="4"/>
  <c r="AZ99" i="4"/>
  <c r="AY99" i="4"/>
  <c r="AX99" i="4"/>
  <c r="AW99" i="4"/>
  <c r="AV99" i="4"/>
  <c r="AU99" i="4"/>
  <c r="AT99" i="4"/>
  <c r="AS99" i="4"/>
  <c r="AR99" i="4"/>
  <c r="AQ99" i="4"/>
  <c r="AP99" i="4"/>
  <c r="AO99" i="4"/>
  <c r="AZ98" i="4"/>
  <c r="AY98" i="4"/>
  <c r="AX98" i="4"/>
  <c r="AW98" i="4"/>
  <c r="AV98" i="4"/>
  <c r="AU98" i="4"/>
  <c r="AT98" i="4"/>
  <c r="AS98" i="4"/>
  <c r="AR98" i="4"/>
  <c r="AQ98" i="4"/>
  <c r="AP98" i="4"/>
  <c r="AO98" i="4"/>
  <c r="AZ97" i="4"/>
  <c r="AY97" i="4"/>
  <c r="AX97" i="4"/>
  <c r="AW97" i="4"/>
  <c r="AV97" i="4"/>
  <c r="AU97" i="4"/>
  <c r="AT97" i="4"/>
  <c r="AS97" i="4"/>
  <c r="AR97" i="4"/>
  <c r="AQ97" i="4"/>
  <c r="AP97" i="4"/>
  <c r="AO97" i="4"/>
  <c r="AZ96" i="4"/>
  <c r="AY96" i="4"/>
  <c r="AX96" i="4"/>
  <c r="AW96" i="4"/>
  <c r="AV96" i="4"/>
  <c r="AU96" i="4"/>
  <c r="AT96" i="4"/>
  <c r="AS96" i="4"/>
  <c r="AR96" i="4"/>
  <c r="AQ96" i="4"/>
  <c r="AP96" i="4"/>
  <c r="AO96" i="4"/>
  <c r="AZ95" i="4"/>
  <c r="AY95" i="4"/>
  <c r="AX95" i="4"/>
  <c r="AW95" i="4"/>
  <c r="AV95" i="4"/>
  <c r="AU95" i="4"/>
  <c r="AT95" i="4"/>
  <c r="AS95" i="4"/>
  <c r="AR95" i="4"/>
  <c r="AQ95" i="4"/>
  <c r="AP95" i="4"/>
  <c r="AO95" i="4"/>
  <c r="AZ94" i="4"/>
  <c r="AY94" i="4"/>
  <c r="AX94" i="4"/>
  <c r="AW94" i="4"/>
  <c r="AV94" i="4"/>
  <c r="AU94" i="4"/>
  <c r="AT94" i="4"/>
  <c r="AS94" i="4"/>
  <c r="AR94" i="4"/>
  <c r="AQ94" i="4"/>
  <c r="AP94" i="4"/>
  <c r="AO94" i="4"/>
  <c r="AZ87" i="4"/>
  <c r="AY87" i="4"/>
  <c r="AX87" i="4"/>
  <c r="AW87" i="4"/>
  <c r="AV87" i="4"/>
  <c r="AU87" i="4"/>
  <c r="AT87" i="4"/>
  <c r="AS87" i="4"/>
  <c r="AR87" i="4"/>
  <c r="AQ87" i="4"/>
  <c r="AP87" i="4"/>
  <c r="AO87" i="4"/>
  <c r="AZ86" i="4"/>
  <c r="AY86" i="4"/>
  <c r="AX86" i="4"/>
  <c r="AW86" i="4"/>
  <c r="AV86" i="4"/>
  <c r="AU86" i="4"/>
  <c r="AT86" i="4"/>
  <c r="AS86" i="4"/>
  <c r="AR86" i="4"/>
  <c r="AQ86" i="4"/>
  <c r="AP86" i="4"/>
  <c r="AO86" i="4"/>
  <c r="AZ77" i="4"/>
  <c r="AY77" i="4"/>
  <c r="AX77" i="4"/>
  <c r="AW77" i="4"/>
  <c r="AV77" i="4"/>
  <c r="AU77" i="4"/>
  <c r="AT77" i="4"/>
  <c r="AS77" i="4"/>
  <c r="AR77" i="4"/>
  <c r="AQ77" i="4"/>
  <c r="AP77" i="4"/>
  <c r="AO77" i="4"/>
  <c r="AP24" i="4"/>
  <c r="AQ24" i="4"/>
  <c r="AR24" i="4"/>
  <c r="AS24" i="4"/>
  <c r="AT24" i="4"/>
  <c r="AU24" i="4"/>
  <c r="AV24" i="4"/>
  <c r="AW24" i="4"/>
  <c r="AX24" i="4"/>
  <c r="AY24" i="4"/>
  <c r="AZ24" i="4"/>
  <c r="AO24" i="4"/>
  <c r="AZ1314" i="4"/>
  <c r="AY1314" i="4"/>
  <c r="AX1314" i="4"/>
  <c r="AW1314" i="4"/>
  <c r="AV1314" i="4"/>
  <c r="AU1314" i="4"/>
  <c r="AT1314" i="4"/>
  <c r="AS1314" i="4"/>
  <c r="AR1314" i="4"/>
  <c r="AQ1314" i="4"/>
  <c r="AP1314" i="4"/>
  <c r="AO1314" i="4"/>
  <c r="AZ1313" i="4"/>
  <c r="AY1313" i="4"/>
  <c r="AX1313" i="4"/>
  <c r="AW1313" i="4"/>
  <c r="AV1313" i="4"/>
  <c r="AU1313" i="4"/>
  <c r="AT1313" i="4"/>
  <c r="AS1313" i="4"/>
  <c r="AR1313" i="4"/>
  <c r="AQ1313" i="4"/>
  <c r="AP1313" i="4"/>
  <c r="AO1313" i="4"/>
  <c r="AZ1312" i="4"/>
  <c r="AY1312" i="4"/>
  <c r="AX1312" i="4"/>
  <c r="AW1312" i="4"/>
  <c r="AV1312" i="4"/>
  <c r="AU1312" i="4"/>
  <c r="AT1312" i="4"/>
  <c r="AS1312" i="4"/>
  <c r="AR1312" i="4"/>
  <c r="AQ1312" i="4"/>
  <c r="AP1312" i="4"/>
  <c r="AO1312" i="4"/>
  <c r="AZ1311" i="4"/>
  <c r="AY1311" i="4"/>
  <c r="AX1311" i="4"/>
  <c r="AW1311" i="4"/>
  <c r="AV1311" i="4"/>
  <c r="AU1311" i="4"/>
  <c r="AT1311" i="4"/>
  <c r="AS1311" i="4"/>
  <c r="AR1311" i="4"/>
  <c r="AQ1311" i="4"/>
  <c r="AP1311" i="4"/>
  <c r="AO1311" i="4"/>
  <c r="AZ1310" i="4"/>
  <c r="AY1310" i="4"/>
  <c r="AX1310" i="4"/>
  <c r="AW1310" i="4"/>
  <c r="AV1310" i="4"/>
  <c r="AU1310" i="4"/>
  <c r="AT1310" i="4"/>
  <c r="AS1310" i="4"/>
  <c r="AR1310" i="4"/>
  <c r="AQ1310" i="4"/>
  <c r="AP1310" i="4"/>
  <c r="AO1310" i="4"/>
  <c r="AZ1309" i="4"/>
  <c r="AY1309" i="4"/>
  <c r="AX1309" i="4"/>
  <c r="AW1309" i="4"/>
  <c r="AV1309" i="4"/>
  <c r="AU1309" i="4"/>
  <c r="AT1309" i="4"/>
  <c r="AS1309" i="4"/>
  <c r="AR1309" i="4"/>
  <c r="AQ1309" i="4"/>
  <c r="AP1309" i="4"/>
  <c r="AO1309" i="4"/>
  <c r="AZ1308" i="4"/>
  <c r="AY1308" i="4"/>
  <c r="AX1308" i="4"/>
  <c r="AW1308" i="4"/>
  <c r="AV1308" i="4"/>
  <c r="AU1308" i="4"/>
  <c r="AT1308" i="4"/>
  <c r="AS1308" i="4"/>
  <c r="AR1308" i="4"/>
  <c r="AQ1308" i="4"/>
  <c r="AP1308" i="4"/>
  <c r="AO1308" i="4"/>
  <c r="AZ1307" i="4"/>
  <c r="AY1307" i="4"/>
  <c r="AX1307" i="4"/>
  <c r="AW1307" i="4"/>
  <c r="AV1307" i="4"/>
  <c r="AU1307" i="4"/>
  <c r="AT1307" i="4"/>
  <c r="AS1307" i="4"/>
  <c r="AR1307" i="4"/>
  <c r="AQ1307" i="4"/>
  <c r="AP1307" i="4"/>
  <c r="AO1307" i="4"/>
  <c r="AZ1306" i="4"/>
  <c r="AY1306" i="4"/>
  <c r="AX1306" i="4"/>
  <c r="AW1306" i="4"/>
  <c r="AV1306" i="4"/>
  <c r="AU1306" i="4"/>
  <c r="AT1306" i="4"/>
  <c r="AS1306" i="4"/>
  <c r="AR1306" i="4"/>
  <c r="AQ1306" i="4"/>
  <c r="AP1306" i="4"/>
  <c r="AO1306" i="4"/>
  <c r="AZ1305" i="4"/>
  <c r="AY1305" i="4"/>
  <c r="AX1305" i="4"/>
  <c r="AW1305" i="4"/>
  <c r="AV1305" i="4"/>
  <c r="AU1305" i="4"/>
  <c r="AT1305" i="4"/>
  <c r="AS1305" i="4"/>
  <c r="AR1305" i="4"/>
  <c r="AQ1305" i="4"/>
  <c r="AP1305" i="4"/>
  <c r="AO1305" i="4"/>
  <c r="AZ1304" i="4"/>
  <c r="AY1304" i="4"/>
  <c r="AX1304" i="4"/>
  <c r="AW1304" i="4"/>
  <c r="AV1304" i="4"/>
  <c r="AU1304" i="4"/>
  <c r="AT1304" i="4"/>
  <c r="AS1304" i="4"/>
  <c r="AR1304" i="4"/>
  <c r="AQ1304" i="4"/>
  <c r="AP1304" i="4"/>
  <c r="AO1304" i="4"/>
  <c r="AZ1303" i="4"/>
  <c r="AY1303" i="4"/>
  <c r="AX1303" i="4"/>
  <c r="AW1303" i="4"/>
  <c r="AV1303" i="4"/>
  <c r="AU1303" i="4"/>
  <c r="AT1303" i="4"/>
  <c r="AS1303" i="4"/>
  <c r="AR1303" i="4"/>
  <c r="AQ1303" i="4"/>
  <c r="AP1303" i="4"/>
  <c r="AO1303" i="4"/>
  <c r="AZ1302" i="4"/>
  <c r="AY1302" i="4"/>
  <c r="AX1302" i="4"/>
  <c r="AW1302" i="4"/>
  <c r="AV1302" i="4"/>
  <c r="AU1302" i="4"/>
  <c r="AT1302" i="4"/>
  <c r="AS1302" i="4"/>
  <c r="AR1302" i="4"/>
  <c r="AQ1302" i="4"/>
  <c r="AP1302" i="4"/>
  <c r="AO1302" i="4"/>
  <c r="AZ1301" i="4"/>
  <c r="AY1301" i="4"/>
  <c r="AX1301" i="4"/>
  <c r="AW1301" i="4"/>
  <c r="AV1301" i="4"/>
  <c r="AU1301" i="4"/>
  <c r="AT1301" i="4"/>
  <c r="AS1301" i="4"/>
  <c r="AR1301" i="4"/>
  <c r="AQ1301" i="4"/>
  <c r="AP1301" i="4"/>
  <c r="AO1301" i="4"/>
  <c r="AZ1300" i="4"/>
  <c r="AY1300" i="4"/>
  <c r="AX1300" i="4"/>
  <c r="AW1300" i="4"/>
  <c r="AV1300" i="4"/>
  <c r="AU1300" i="4"/>
  <c r="AT1300" i="4"/>
  <c r="AS1300" i="4"/>
  <c r="AR1300" i="4"/>
  <c r="AQ1300" i="4"/>
  <c r="AP1300" i="4"/>
  <c r="AO1300" i="4"/>
  <c r="AZ1298" i="4"/>
  <c r="AY1298" i="4"/>
  <c r="AX1298" i="4"/>
  <c r="AW1298" i="4"/>
  <c r="AV1298" i="4"/>
  <c r="AU1298" i="4"/>
  <c r="AT1298" i="4"/>
  <c r="AS1298" i="4"/>
  <c r="AR1298" i="4"/>
  <c r="AQ1298" i="4"/>
  <c r="AP1298" i="4"/>
  <c r="AO1298" i="4"/>
  <c r="AZ1297" i="4"/>
  <c r="AY1297" i="4"/>
  <c r="AX1297" i="4"/>
  <c r="AW1297" i="4"/>
  <c r="AV1297" i="4"/>
  <c r="AU1297" i="4"/>
  <c r="AT1297" i="4"/>
  <c r="AS1297" i="4"/>
  <c r="AR1297" i="4"/>
  <c r="AQ1297" i="4"/>
  <c r="AP1297" i="4"/>
  <c r="AO1297" i="4"/>
  <c r="AZ1296" i="4"/>
  <c r="AY1296" i="4"/>
  <c r="AX1296" i="4"/>
  <c r="AW1296" i="4"/>
  <c r="AV1296" i="4"/>
  <c r="AU1296" i="4"/>
  <c r="AT1296" i="4"/>
  <c r="AS1296" i="4"/>
  <c r="AR1296" i="4"/>
  <c r="AQ1296" i="4"/>
  <c r="AP1296" i="4"/>
  <c r="AO1296" i="4"/>
  <c r="AZ1295" i="4"/>
  <c r="AY1295" i="4"/>
  <c r="AX1295" i="4"/>
  <c r="AW1295" i="4"/>
  <c r="AV1295" i="4"/>
  <c r="AU1295" i="4"/>
  <c r="AT1295" i="4"/>
  <c r="AS1295" i="4"/>
  <c r="AR1295" i="4"/>
  <c r="AQ1295" i="4"/>
  <c r="AP1295" i="4"/>
  <c r="AO1295" i="4"/>
  <c r="AZ1294" i="4"/>
  <c r="AY1294" i="4"/>
  <c r="AX1294" i="4"/>
  <c r="AW1294" i="4"/>
  <c r="AV1294" i="4"/>
  <c r="AU1294" i="4"/>
  <c r="AT1294" i="4"/>
  <c r="AS1294" i="4"/>
  <c r="AR1294" i="4"/>
  <c r="AQ1294" i="4"/>
  <c r="AP1294" i="4"/>
  <c r="AO1294" i="4"/>
  <c r="AZ1293" i="4"/>
  <c r="AY1293" i="4"/>
  <c r="AX1293" i="4"/>
  <c r="AW1293" i="4"/>
  <c r="AV1293" i="4"/>
  <c r="AU1293" i="4"/>
  <c r="AT1293" i="4"/>
  <c r="AS1293" i="4"/>
  <c r="AR1293" i="4"/>
  <c r="AQ1293" i="4"/>
  <c r="AP1293" i="4"/>
  <c r="AO1293" i="4"/>
  <c r="AZ1292" i="4"/>
  <c r="AY1292" i="4"/>
  <c r="AX1292" i="4"/>
  <c r="AW1292" i="4"/>
  <c r="AV1292" i="4"/>
  <c r="AU1292" i="4"/>
  <c r="AT1292" i="4"/>
  <c r="AS1292" i="4"/>
  <c r="AR1292" i="4"/>
  <c r="AQ1292" i="4"/>
  <c r="AP1292" i="4"/>
  <c r="AO1292" i="4"/>
  <c r="AZ1291" i="4"/>
  <c r="AY1291" i="4"/>
  <c r="AX1291" i="4"/>
  <c r="AW1291" i="4"/>
  <c r="AV1291" i="4"/>
  <c r="AU1291" i="4"/>
  <c r="AT1291" i="4"/>
  <c r="AS1291" i="4"/>
  <c r="AR1291" i="4"/>
  <c r="AQ1291" i="4"/>
  <c r="AP1291" i="4"/>
  <c r="AO1291" i="4"/>
  <c r="AZ1290" i="4"/>
  <c r="AY1290" i="4"/>
  <c r="AX1290" i="4"/>
  <c r="AW1290" i="4"/>
  <c r="AV1290" i="4"/>
  <c r="AU1290" i="4"/>
  <c r="AT1290" i="4"/>
  <c r="AS1290" i="4"/>
  <c r="AR1290" i="4"/>
  <c r="AQ1290" i="4"/>
  <c r="AP1290" i="4"/>
  <c r="AO1290" i="4"/>
  <c r="AZ1289" i="4"/>
  <c r="AY1289" i="4"/>
  <c r="AX1289" i="4"/>
  <c r="AW1289" i="4"/>
  <c r="AV1289" i="4"/>
  <c r="AU1289" i="4"/>
  <c r="AT1289" i="4"/>
  <c r="AS1289" i="4"/>
  <c r="AR1289" i="4"/>
  <c r="AQ1289" i="4"/>
  <c r="AP1289" i="4"/>
  <c r="AO1289" i="4"/>
  <c r="AZ1288" i="4"/>
  <c r="AY1288" i="4"/>
  <c r="AX1288" i="4"/>
  <c r="AW1288" i="4"/>
  <c r="AV1288" i="4"/>
  <c r="AU1288" i="4"/>
  <c r="AT1288" i="4"/>
  <c r="AS1288" i="4"/>
  <c r="AR1288" i="4"/>
  <c r="AQ1288" i="4"/>
  <c r="AP1288" i="4"/>
  <c r="AO1288" i="4"/>
  <c r="AZ1287" i="4"/>
  <c r="AY1287" i="4"/>
  <c r="AX1287" i="4"/>
  <c r="AW1287" i="4"/>
  <c r="AV1287" i="4"/>
  <c r="AU1287" i="4"/>
  <c r="AT1287" i="4"/>
  <c r="AS1287" i="4"/>
  <c r="AR1287" i="4"/>
  <c r="AQ1287" i="4"/>
  <c r="AP1287" i="4"/>
  <c r="AO1287" i="4"/>
  <c r="AZ1286" i="4"/>
  <c r="AY1286" i="4"/>
  <c r="AX1286" i="4"/>
  <c r="AW1286" i="4"/>
  <c r="AV1286" i="4"/>
  <c r="AU1286" i="4"/>
  <c r="AT1286" i="4"/>
  <c r="AS1286" i="4"/>
  <c r="AR1286" i="4"/>
  <c r="AQ1286" i="4"/>
  <c r="AP1286" i="4"/>
  <c r="AO1286" i="4"/>
  <c r="AZ1285" i="4"/>
  <c r="AY1285" i="4"/>
  <c r="AX1285" i="4"/>
  <c r="AW1285" i="4"/>
  <c r="AV1285" i="4"/>
  <c r="AU1285" i="4"/>
  <c r="AT1285" i="4"/>
  <c r="AS1285" i="4"/>
  <c r="AR1285" i="4"/>
  <c r="AQ1285" i="4"/>
  <c r="AP1285" i="4"/>
  <c r="AO1285" i="4"/>
  <c r="AZ1284" i="4"/>
  <c r="AY1284" i="4"/>
  <c r="AX1284" i="4"/>
  <c r="AW1284" i="4"/>
  <c r="AV1284" i="4"/>
  <c r="AU1284" i="4"/>
  <c r="AT1284" i="4"/>
  <c r="AS1284" i="4"/>
  <c r="AR1284" i="4"/>
  <c r="AQ1284" i="4"/>
  <c r="AP1284" i="4"/>
  <c r="AO1284" i="4"/>
  <c r="AZ1283" i="4"/>
  <c r="AY1283" i="4"/>
  <c r="AX1283" i="4"/>
  <c r="AW1283" i="4"/>
  <c r="AV1283" i="4"/>
  <c r="AU1283" i="4"/>
  <c r="AT1283" i="4"/>
  <c r="AS1283" i="4"/>
  <c r="AR1283" i="4"/>
  <c r="AQ1283" i="4"/>
  <c r="AP1283" i="4"/>
  <c r="AO1283" i="4"/>
  <c r="AZ1282" i="4"/>
  <c r="AY1282" i="4"/>
  <c r="AX1282" i="4"/>
  <c r="AW1282" i="4"/>
  <c r="AV1282" i="4"/>
  <c r="AU1282" i="4"/>
  <c r="AT1282" i="4"/>
  <c r="AS1282" i="4"/>
  <c r="AR1282" i="4"/>
  <c r="AQ1282" i="4"/>
  <c r="AP1282" i="4"/>
  <c r="AO1282" i="4"/>
  <c r="AZ1281" i="4"/>
  <c r="AY1281" i="4"/>
  <c r="AX1281" i="4"/>
  <c r="AW1281" i="4"/>
  <c r="AV1281" i="4"/>
  <c r="AU1281" i="4"/>
  <c r="AT1281" i="4"/>
  <c r="AS1281" i="4"/>
  <c r="AR1281" i="4"/>
  <c r="AQ1281" i="4"/>
  <c r="AP1281" i="4"/>
  <c r="AO1281" i="4"/>
  <c r="AZ1280" i="4"/>
  <c r="AY1280" i="4"/>
  <c r="AX1280" i="4"/>
  <c r="AW1280" i="4"/>
  <c r="AV1280" i="4"/>
  <c r="AU1280" i="4"/>
  <c r="AT1280" i="4"/>
  <c r="AS1280" i="4"/>
  <c r="AR1280" i="4"/>
  <c r="AQ1280" i="4"/>
  <c r="AP1280" i="4"/>
  <c r="AO1280" i="4"/>
  <c r="AZ1279" i="4"/>
  <c r="AY1279" i="4"/>
  <c r="AX1279" i="4"/>
  <c r="AW1279" i="4"/>
  <c r="AV1279" i="4"/>
  <c r="AU1279" i="4"/>
  <c r="AT1279" i="4"/>
  <c r="AS1279" i="4"/>
  <c r="AR1279" i="4"/>
  <c r="AQ1279" i="4"/>
  <c r="AP1279" i="4"/>
  <c r="AO1279" i="4"/>
  <c r="AZ1278" i="4"/>
  <c r="AY1278" i="4"/>
  <c r="AX1278" i="4"/>
  <c r="AW1278" i="4"/>
  <c r="AV1278" i="4"/>
  <c r="AU1278" i="4"/>
  <c r="AT1278" i="4"/>
  <c r="AS1278" i="4"/>
  <c r="AR1278" i="4"/>
  <c r="AQ1278" i="4"/>
  <c r="AP1278" i="4"/>
  <c r="AO1278" i="4"/>
  <c r="AZ1266" i="4"/>
  <c r="AY1266" i="4"/>
  <c r="AX1266" i="4"/>
  <c r="AW1266" i="4"/>
  <c r="AV1266" i="4"/>
  <c r="AU1266" i="4"/>
  <c r="AT1266" i="4"/>
  <c r="AS1266" i="4"/>
  <c r="AR1266" i="4"/>
  <c r="AQ1266" i="4"/>
  <c r="AP1266" i="4"/>
  <c r="AO1266" i="4"/>
  <c r="AZ1265" i="4"/>
  <c r="AY1265" i="4"/>
  <c r="AX1265" i="4"/>
  <c r="AW1265" i="4"/>
  <c r="AV1265" i="4"/>
  <c r="AU1265" i="4"/>
  <c r="AT1265" i="4"/>
  <c r="AS1265" i="4"/>
  <c r="AR1265" i="4"/>
  <c r="AQ1265" i="4"/>
  <c r="AP1265" i="4"/>
  <c r="AO1265" i="4"/>
  <c r="AZ1264" i="4"/>
  <c r="AY1264" i="4"/>
  <c r="AX1264" i="4"/>
  <c r="AW1264" i="4"/>
  <c r="AV1264" i="4"/>
  <c r="AU1264" i="4"/>
  <c r="AT1264" i="4"/>
  <c r="AS1264" i="4"/>
  <c r="AR1264" i="4"/>
  <c r="AQ1264" i="4"/>
  <c r="AP1264" i="4"/>
  <c r="AO1264" i="4"/>
  <c r="AZ1263" i="4"/>
  <c r="AY1263" i="4"/>
  <c r="AX1263" i="4"/>
  <c r="AW1263" i="4"/>
  <c r="AV1263" i="4"/>
  <c r="AU1263" i="4"/>
  <c r="AT1263" i="4"/>
  <c r="AS1263" i="4"/>
  <c r="AR1263" i="4"/>
  <c r="AQ1263" i="4"/>
  <c r="AP1263" i="4"/>
  <c r="AO1263" i="4"/>
  <c r="AZ1262" i="4"/>
  <c r="AY1262" i="4"/>
  <c r="AX1262" i="4"/>
  <c r="AW1262" i="4"/>
  <c r="AV1262" i="4"/>
  <c r="AU1262" i="4"/>
  <c r="AT1262" i="4"/>
  <c r="AS1262" i="4"/>
  <c r="AR1262" i="4"/>
  <c r="AQ1262" i="4"/>
  <c r="AP1262" i="4"/>
  <c r="AO1262" i="4"/>
  <c r="AZ1261" i="4"/>
  <c r="AY1261" i="4"/>
  <c r="AX1261" i="4"/>
  <c r="AW1261" i="4"/>
  <c r="AV1261" i="4"/>
  <c r="AU1261" i="4"/>
  <c r="AT1261" i="4"/>
  <c r="AS1261" i="4"/>
  <c r="AR1261" i="4"/>
  <c r="AQ1261" i="4"/>
  <c r="AP1261" i="4"/>
  <c r="AO1261" i="4"/>
  <c r="AZ1260" i="4"/>
  <c r="AY1260" i="4"/>
  <c r="AX1260" i="4"/>
  <c r="AW1260" i="4"/>
  <c r="AV1260" i="4"/>
  <c r="AU1260" i="4"/>
  <c r="AT1260" i="4"/>
  <c r="AS1260" i="4"/>
  <c r="AR1260" i="4"/>
  <c r="AQ1260" i="4"/>
  <c r="AP1260" i="4"/>
  <c r="AO1260" i="4"/>
  <c r="AZ1259" i="4"/>
  <c r="AY1259" i="4"/>
  <c r="AX1259" i="4"/>
  <c r="AW1259" i="4"/>
  <c r="AV1259" i="4"/>
  <c r="AU1259" i="4"/>
  <c r="AT1259" i="4"/>
  <c r="AS1259" i="4"/>
  <c r="AR1259" i="4"/>
  <c r="AQ1259" i="4"/>
  <c r="AP1259" i="4"/>
  <c r="AO1259" i="4"/>
  <c r="AZ1258" i="4"/>
  <c r="AY1258" i="4"/>
  <c r="AX1258" i="4"/>
  <c r="AW1258" i="4"/>
  <c r="AV1258" i="4"/>
  <c r="AU1258" i="4"/>
  <c r="AT1258" i="4"/>
  <c r="AS1258" i="4"/>
  <c r="AR1258" i="4"/>
  <c r="AQ1258" i="4"/>
  <c r="AP1258" i="4"/>
  <c r="AO1258" i="4"/>
  <c r="AZ1242" i="4"/>
  <c r="AY1242" i="4"/>
  <c r="AX1242" i="4"/>
  <c r="AW1242" i="4"/>
  <c r="AV1242" i="4"/>
  <c r="AU1242" i="4"/>
  <c r="AT1242" i="4"/>
  <c r="AS1242" i="4"/>
  <c r="AR1242" i="4"/>
  <c r="AQ1242" i="4"/>
  <c r="AP1242" i="4"/>
  <c r="AO1242" i="4"/>
  <c r="AZ1241" i="4"/>
  <c r="AY1241" i="4"/>
  <c r="AX1241" i="4"/>
  <c r="AW1241" i="4"/>
  <c r="AV1241" i="4"/>
  <c r="AU1241" i="4"/>
  <c r="AT1241" i="4"/>
  <c r="AS1241" i="4"/>
  <c r="AR1241" i="4"/>
  <c r="AQ1241" i="4"/>
  <c r="AP1241" i="4"/>
  <c r="AO1241" i="4"/>
  <c r="AZ1240" i="4"/>
  <c r="AY1240" i="4"/>
  <c r="AX1240" i="4"/>
  <c r="AW1240" i="4"/>
  <c r="AV1240" i="4"/>
  <c r="AU1240" i="4"/>
  <c r="AT1240" i="4"/>
  <c r="AS1240" i="4"/>
  <c r="AR1240" i="4"/>
  <c r="AQ1240" i="4"/>
  <c r="AP1240" i="4"/>
  <c r="AO1240" i="4"/>
  <c r="AZ1239" i="4"/>
  <c r="AY1239" i="4"/>
  <c r="AX1239" i="4"/>
  <c r="AW1239" i="4"/>
  <c r="AV1239" i="4"/>
  <c r="AU1239" i="4"/>
  <c r="AT1239" i="4"/>
  <c r="AS1239" i="4"/>
  <c r="AR1239" i="4"/>
  <c r="AQ1239" i="4"/>
  <c r="AP1239" i="4"/>
  <c r="AO1239" i="4"/>
  <c r="AZ1238" i="4"/>
  <c r="AY1238" i="4"/>
  <c r="AX1238" i="4"/>
  <c r="AW1238" i="4"/>
  <c r="AV1238" i="4"/>
  <c r="AU1238" i="4"/>
  <c r="AT1238" i="4"/>
  <c r="AS1238" i="4"/>
  <c r="AR1238" i="4"/>
  <c r="AQ1238" i="4"/>
  <c r="AP1238" i="4"/>
  <c r="AO1238" i="4"/>
  <c r="AZ1237" i="4"/>
  <c r="AY1237" i="4"/>
  <c r="AX1237" i="4"/>
  <c r="AW1237" i="4"/>
  <c r="AV1237" i="4"/>
  <c r="AU1237" i="4"/>
  <c r="AT1237" i="4"/>
  <c r="AS1237" i="4"/>
  <c r="AR1237" i="4"/>
  <c r="AQ1237" i="4"/>
  <c r="AP1237" i="4"/>
  <c r="AO1237" i="4"/>
  <c r="AZ1236" i="4"/>
  <c r="AY1236" i="4"/>
  <c r="AX1236" i="4"/>
  <c r="AW1236" i="4"/>
  <c r="AV1236" i="4"/>
  <c r="AU1236" i="4"/>
  <c r="AT1236" i="4"/>
  <c r="AS1236" i="4"/>
  <c r="AR1236" i="4"/>
  <c r="AQ1236" i="4"/>
  <c r="AP1236" i="4"/>
  <c r="AO1236" i="4"/>
  <c r="AZ1235" i="4"/>
  <c r="AY1235" i="4"/>
  <c r="AX1235" i="4"/>
  <c r="AW1235" i="4"/>
  <c r="AV1235" i="4"/>
  <c r="AU1235" i="4"/>
  <c r="AT1235" i="4"/>
  <c r="AS1235" i="4"/>
  <c r="AR1235" i="4"/>
  <c r="AQ1235" i="4"/>
  <c r="AP1235" i="4"/>
  <c r="AO1235" i="4"/>
  <c r="AZ1234" i="4"/>
  <c r="AY1234" i="4"/>
  <c r="AX1234" i="4"/>
  <c r="AW1234" i="4"/>
  <c r="AV1234" i="4"/>
  <c r="AU1234" i="4"/>
  <c r="AT1234" i="4"/>
  <c r="AS1234" i="4"/>
  <c r="AR1234" i="4"/>
  <c r="AQ1234" i="4"/>
  <c r="AP1234" i="4"/>
  <c r="AO1234" i="4"/>
  <c r="AZ1233" i="4"/>
  <c r="AY1233" i="4"/>
  <c r="AX1233" i="4"/>
  <c r="AW1233" i="4"/>
  <c r="AV1233" i="4"/>
  <c r="AU1233" i="4"/>
  <c r="AT1233" i="4"/>
  <c r="AS1233" i="4"/>
  <c r="AR1233" i="4"/>
  <c r="AQ1233" i="4"/>
  <c r="AP1233" i="4"/>
  <c r="AO1233" i="4"/>
  <c r="AZ1232" i="4"/>
  <c r="AY1232" i="4"/>
  <c r="AX1232" i="4"/>
  <c r="AW1232" i="4"/>
  <c r="AV1232" i="4"/>
  <c r="AU1232" i="4"/>
  <c r="AT1232" i="4"/>
  <c r="AS1232" i="4"/>
  <c r="AR1232" i="4"/>
  <c r="AQ1232" i="4"/>
  <c r="AP1232" i="4"/>
  <c r="AO1232" i="4"/>
  <c r="AZ1231" i="4"/>
  <c r="AY1231" i="4"/>
  <c r="AX1231" i="4"/>
  <c r="AW1231" i="4"/>
  <c r="AV1231" i="4"/>
  <c r="AU1231" i="4"/>
  <c r="AT1231" i="4"/>
  <c r="AS1231" i="4"/>
  <c r="AR1231" i="4"/>
  <c r="AQ1231" i="4"/>
  <c r="AP1231" i="4"/>
  <c r="AO1231" i="4"/>
  <c r="AZ1230" i="4"/>
  <c r="AY1230" i="4"/>
  <c r="AX1230" i="4"/>
  <c r="AW1230" i="4"/>
  <c r="AV1230" i="4"/>
  <c r="AU1230" i="4"/>
  <c r="AT1230" i="4"/>
  <c r="AS1230" i="4"/>
  <c r="AR1230" i="4"/>
  <c r="AQ1230" i="4"/>
  <c r="AP1230" i="4"/>
  <c r="AO1230" i="4"/>
  <c r="AZ1229" i="4"/>
  <c r="AY1229" i="4"/>
  <c r="AX1229" i="4"/>
  <c r="AW1229" i="4"/>
  <c r="AV1229" i="4"/>
  <c r="AU1229" i="4"/>
  <c r="AT1229" i="4"/>
  <c r="AS1229" i="4"/>
  <c r="AR1229" i="4"/>
  <c r="AQ1229" i="4"/>
  <c r="AP1229" i="4"/>
  <c r="AO1229" i="4"/>
  <c r="AZ1228" i="4"/>
  <c r="AY1228" i="4"/>
  <c r="AX1228" i="4"/>
  <c r="AW1228" i="4"/>
  <c r="AV1228" i="4"/>
  <c r="AU1228" i="4"/>
  <c r="AT1228" i="4"/>
  <c r="AS1228" i="4"/>
  <c r="AR1228" i="4"/>
  <c r="AQ1228" i="4"/>
  <c r="AP1228" i="4"/>
  <c r="AO1228" i="4"/>
  <c r="AZ1227" i="4"/>
  <c r="AY1227" i="4"/>
  <c r="AX1227" i="4"/>
  <c r="AW1227" i="4"/>
  <c r="AV1227" i="4"/>
  <c r="AU1227" i="4"/>
  <c r="AT1227" i="4"/>
  <c r="AS1227" i="4"/>
  <c r="AR1227" i="4"/>
  <c r="AQ1227" i="4"/>
  <c r="AP1227" i="4"/>
  <c r="AO1227" i="4"/>
  <c r="AZ1226" i="4"/>
  <c r="AY1226" i="4"/>
  <c r="AX1226" i="4"/>
  <c r="AW1226" i="4"/>
  <c r="AV1226" i="4"/>
  <c r="AU1226" i="4"/>
  <c r="AT1226" i="4"/>
  <c r="AS1226" i="4"/>
  <c r="AR1226" i="4"/>
  <c r="AQ1226" i="4"/>
  <c r="AP1226" i="4"/>
  <c r="AO1226" i="4"/>
  <c r="AZ1225" i="4"/>
  <c r="AY1225" i="4"/>
  <c r="AX1225" i="4"/>
  <c r="AW1225" i="4"/>
  <c r="AV1225" i="4"/>
  <c r="AU1225" i="4"/>
  <c r="AT1225" i="4"/>
  <c r="AS1225" i="4"/>
  <c r="AR1225" i="4"/>
  <c r="AQ1225" i="4"/>
  <c r="AP1225" i="4"/>
  <c r="AO1225" i="4"/>
  <c r="AZ1224" i="4"/>
  <c r="AY1224" i="4"/>
  <c r="AX1224" i="4"/>
  <c r="AW1224" i="4"/>
  <c r="AV1224" i="4"/>
  <c r="AU1224" i="4"/>
  <c r="AT1224" i="4"/>
  <c r="AS1224" i="4"/>
  <c r="AR1224" i="4"/>
  <c r="AQ1224" i="4"/>
  <c r="AP1224" i="4"/>
  <c r="AO1224" i="4"/>
  <c r="AZ1223" i="4"/>
  <c r="AY1223" i="4"/>
  <c r="AX1223" i="4"/>
  <c r="AW1223" i="4"/>
  <c r="AV1223" i="4"/>
  <c r="AU1223" i="4"/>
  <c r="AT1223" i="4"/>
  <c r="AS1223" i="4"/>
  <c r="AR1223" i="4"/>
  <c r="AQ1223" i="4"/>
  <c r="AP1223" i="4"/>
  <c r="AO1223" i="4"/>
  <c r="AZ1222" i="4"/>
  <c r="AY1222" i="4"/>
  <c r="AX1222" i="4"/>
  <c r="AW1222" i="4"/>
  <c r="AV1222" i="4"/>
  <c r="AU1222" i="4"/>
  <c r="AT1222" i="4"/>
  <c r="AS1222" i="4"/>
  <c r="AR1222" i="4"/>
  <c r="AQ1222" i="4"/>
  <c r="AP1222" i="4"/>
  <c r="AO1222" i="4"/>
  <c r="AZ1221" i="4"/>
  <c r="AY1221" i="4"/>
  <c r="AX1221" i="4"/>
  <c r="AW1221" i="4"/>
  <c r="AV1221" i="4"/>
  <c r="AU1221" i="4"/>
  <c r="AT1221" i="4"/>
  <c r="AS1221" i="4"/>
  <c r="AR1221" i="4"/>
  <c r="AQ1221" i="4"/>
  <c r="AP1221" i="4"/>
  <c r="AO1221" i="4"/>
  <c r="AZ1220" i="4"/>
  <c r="AY1220" i="4"/>
  <c r="AX1220" i="4"/>
  <c r="AW1220" i="4"/>
  <c r="AV1220" i="4"/>
  <c r="AU1220" i="4"/>
  <c r="AT1220" i="4"/>
  <c r="AS1220" i="4"/>
  <c r="AR1220" i="4"/>
  <c r="AQ1220" i="4"/>
  <c r="AP1220" i="4"/>
  <c r="AO1220" i="4"/>
  <c r="AZ1219" i="4"/>
  <c r="AY1219" i="4"/>
  <c r="AX1219" i="4"/>
  <c r="AW1219" i="4"/>
  <c r="AV1219" i="4"/>
  <c r="AU1219" i="4"/>
  <c r="AT1219" i="4"/>
  <c r="AS1219" i="4"/>
  <c r="AR1219" i="4"/>
  <c r="AQ1219" i="4"/>
  <c r="AP1219" i="4"/>
  <c r="AO1219" i="4"/>
  <c r="AZ1218" i="4"/>
  <c r="AY1218" i="4"/>
  <c r="AX1218" i="4"/>
  <c r="AW1218" i="4"/>
  <c r="AV1218" i="4"/>
  <c r="AU1218" i="4"/>
  <c r="AT1218" i="4"/>
  <c r="AS1218" i="4"/>
  <c r="AR1218" i="4"/>
  <c r="AQ1218" i="4"/>
  <c r="AP1218" i="4"/>
  <c r="AO1218" i="4"/>
  <c r="AZ1217" i="4"/>
  <c r="AY1217" i="4"/>
  <c r="AX1217" i="4"/>
  <c r="AW1217" i="4"/>
  <c r="AV1217" i="4"/>
  <c r="AU1217" i="4"/>
  <c r="AT1217" i="4"/>
  <c r="AS1217" i="4"/>
  <c r="AR1217" i="4"/>
  <c r="AQ1217" i="4"/>
  <c r="AP1217" i="4"/>
  <c r="AO1217" i="4"/>
  <c r="AZ1216" i="4"/>
  <c r="AY1216" i="4"/>
  <c r="AX1216" i="4"/>
  <c r="AW1216" i="4"/>
  <c r="AV1216" i="4"/>
  <c r="AU1216" i="4"/>
  <c r="AT1216" i="4"/>
  <c r="AS1216" i="4"/>
  <c r="AR1216" i="4"/>
  <c r="AQ1216" i="4"/>
  <c r="AP1216" i="4"/>
  <c r="AO1216" i="4"/>
  <c r="AZ1215" i="4"/>
  <c r="AY1215" i="4"/>
  <c r="AX1215" i="4"/>
  <c r="AW1215" i="4"/>
  <c r="AV1215" i="4"/>
  <c r="AU1215" i="4"/>
  <c r="AT1215" i="4"/>
  <c r="AS1215" i="4"/>
  <c r="AR1215" i="4"/>
  <c r="AQ1215" i="4"/>
  <c r="AP1215" i="4"/>
  <c r="AO1215" i="4"/>
  <c r="AZ1214" i="4"/>
  <c r="AY1214" i="4"/>
  <c r="AX1214" i="4"/>
  <c r="AW1214" i="4"/>
  <c r="AV1214" i="4"/>
  <c r="AU1214" i="4"/>
  <c r="AT1214" i="4"/>
  <c r="AS1214" i="4"/>
  <c r="AR1214" i="4"/>
  <c r="AQ1214" i="4"/>
  <c r="AP1214" i="4"/>
  <c r="AO1214" i="4"/>
  <c r="AZ1213" i="4"/>
  <c r="AY1213" i="4"/>
  <c r="AX1213" i="4"/>
  <c r="AW1213" i="4"/>
  <c r="AV1213" i="4"/>
  <c r="AU1213" i="4"/>
  <c r="AT1213" i="4"/>
  <c r="AS1213" i="4"/>
  <c r="AR1213" i="4"/>
  <c r="AQ1213" i="4"/>
  <c r="AP1213" i="4"/>
  <c r="AO1213" i="4"/>
  <c r="AZ1212" i="4"/>
  <c r="AY1212" i="4"/>
  <c r="AX1212" i="4"/>
  <c r="AW1212" i="4"/>
  <c r="AV1212" i="4"/>
  <c r="AU1212" i="4"/>
  <c r="AT1212" i="4"/>
  <c r="AS1212" i="4"/>
  <c r="AR1212" i="4"/>
  <c r="AQ1212" i="4"/>
  <c r="AP1212" i="4"/>
  <c r="AO1212" i="4"/>
  <c r="AZ1211" i="4"/>
  <c r="AY1211" i="4"/>
  <c r="AX1211" i="4"/>
  <c r="AW1211" i="4"/>
  <c r="AV1211" i="4"/>
  <c r="AU1211" i="4"/>
  <c r="AT1211" i="4"/>
  <c r="AS1211" i="4"/>
  <c r="AR1211" i="4"/>
  <c r="AQ1211" i="4"/>
  <c r="AP1211" i="4"/>
  <c r="AO1211" i="4"/>
  <c r="AZ1210" i="4"/>
  <c r="AY1210" i="4"/>
  <c r="AX1210" i="4"/>
  <c r="AW1210" i="4"/>
  <c r="AV1210" i="4"/>
  <c r="AU1210" i="4"/>
  <c r="AT1210" i="4"/>
  <c r="AS1210" i="4"/>
  <c r="AR1210" i="4"/>
  <c r="AQ1210" i="4"/>
  <c r="AP1210" i="4"/>
  <c r="AO1210" i="4"/>
  <c r="AZ1209" i="4"/>
  <c r="AY1209" i="4"/>
  <c r="AX1209" i="4"/>
  <c r="AW1209" i="4"/>
  <c r="AV1209" i="4"/>
  <c r="AU1209" i="4"/>
  <c r="AT1209" i="4"/>
  <c r="AS1209" i="4"/>
  <c r="AR1209" i="4"/>
  <c r="AQ1209" i="4"/>
  <c r="AP1209" i="4"/>
  <c r="AO1209" i="4"/>
  <c r="AZ1208" i="4"/>
  <c r="AY1208" i="4"/>
  <c r="AX1208" i="4"/>
  <c r="AW1208" i="4"/>
  <c r="AV1208" i="4"/>
  <c r="AU1208" i="4"/>
  <c r="AT1208" i="4"/>
  <c r="AS1208" i="4"/>
  <c r="AR1208" i="4"/>
  <c r="AQ1208" i="4"/>
  <c r="AP1208" i="4"/>
  <c r="AO1208" i="4"/>
  <c r="AZ1207" i="4"/>
  <c r="AY1207" i="4"/>
  <c r="AX1207" i="4"/>
  <c r="AW1207" i="4"/>
  <c r="AV1207" i="4"/>
  <c r="AU1207" i="4"/>
  <c r="AT1207" i="4"/>
  <c r="AS1207" i="4"/>
  <c r="AR1207" i="4"/>
  <c r="AQ1207" i="4"/>
  <c r="AP1207" i="4"/>
  <c r="AO1207" i="4"/>
  <c r="AZ1206" i="4"/>
  <c r="AY1206" i="4"/>
  <c r="AX1206" i="4"/>
  <c r="AW1206" i="4"/>
  <c r="AV1206" i="4"/>
  <c r="AU1206" i="4"/>
  <c r="AT1206" i="4"/>
  <c r="AS1206" i="4"/>
  <c r="AR1206" i="4"/>
  <c r="AQ1206" i="4"/>
  <c r="AP1206" i="4"/>
  <c r="AO1206" i="4"/>
  <c r="AZ1183" i="4"/>
  <c r="AY1183" i="4"/>
  <c r="AX1183" i="4"/>
  <c r="AW1183" i="4"/>
  <c r="AV1183" i="4"/>
  <c r="AU1183" i="4"/>
  <c r="AT1183" i="4"/>
  <c r="AS1183" i="4"/>
  <c r="AR1183" i="4"/>
  <c r="AQ1183" i="4"/>
  <c r="AP1183" i="4"/>
  <c r="AO1183" i="4"/>
  <c r="AZ1182" i="4"/>
  <c r="AY1182" i="4"/>
  <c r="AX1182" i="4"/>
  <c r="AW1182" i="4"/>
  <c r="AV1182" i="4"/>
  <c r="AU1182" i="4"/>
  <c r="AT1182" i="4"/>
  <c r="AS1182" i="4"/>
  <c r="AR1182" i="4"/>
  <c r="AQ1182" i="4"/>
  <c r="AP1182" i="4"/>
  <c r="AO1182" i="4"/>
  <c r="AZ1181" i="4"/>
  <c r="AY1181" i="4"/>
  <c r="AX1181" i="4"/>
  <c r="AW1181" i="4"/>
  <c r="AV1181" i="4"/>
  <c r="AU1181" i="4"/>
  <c r="AT1181" i="4"/>
  <c r="AS1181" i="4"/>
  <c r="AR1181" i="4"/>
  <c r="AQ1181" i="4"/>
  <c r="AP1181" i="4"/>
  <c r="AO1181" i="4"/>
  <c r="AZ1180" i="4"/>
  <c r="AY1180" i="4"/>
  <c r="AX1180" i="4"/>
  <c r="AW1180" i="4"/>
  <c r="AV1180" i="4"/>
  <c r="AU1180" i="4"/>
  <c r="AT1180" i="4"/>
  <c r="AS1180" i="4"/>
  <c r="AR1180" i="4"/>
  <c r="AQ1180" i="4"/>
  <c r="AP1180" i="4"/>
  <c r="AO1180" i="4"/>
  <c r="AZ1179" i="4"/>
  <c r="AY1179" i="4"/>
  <c r="AX1179" i="4"/>
  <c r="AW1179" i="4"/>
  <c r="AV1179" i="4"/>
  <c r="AU1179" i="4"/>
  <c r="AT1179" i="4"/>
  <c r="AS1179" i="4"/>
  <c r="AR1179" i="4"/>
  <c r="AQ1179" i="4"/>
  <c r="AP1179" i="4"/>
  <c r="AO1179" i="4"/>
  <c r="AZ1178" i="4"/>
  <c r="AY1178" i="4"/>
  <c r="AX1178" i="4"/>
  <c r="AW1178" i="4"/>
  <c r="AV1178" i="4"/>
  <c r="AU1178" i="4"/>
  <c r="AT1178" i="4"/>
  <c r="AS1178" i="4"/>
  <c r="AR1178" i="4"/>
  <c r="AQ1178" i="4"/>
  <c r="AP1178" i="4"/>
  <c r="AO1178" i="4"/>
  <c r="AZ1176" i="4"/>
  <c r="AY1176" i="4"/>
  <c r="AX1176" i="4"/>
  <c r="AW1176" i="4"/>
  <c r="AV1176" i="4"/>
  <c r="AU1176" i="4"/>
  <c r="AT1176" i="4"/>
  <c r="AS1176" i="4"/>
  <c r="AR1176" i="4"/>
  <c r="AQ1176" i="4"/>
  <c r="AP1176" i="4"/>
  <c r="AO1176" i="4"/>
  <c r="AZ1175" i="4"/>
  <c r="AY1175" i="4"/>
  <c r="AX1175" i="4"/>
  <c r="AW1175" i="4"/>
  <c r="AV1175" i="4"/>
  <c r="AU1175" i="4"/>
  <c r="AT1175" i="4"/>
  <c r="AS1175" i="4"/>
  <c r="AR1175" i="4"/>
  <c r="AQ1175" i="4"/>
  <c r="AP1175" i="4"/>
  <c r="AO1175" i="4"/>
  <c r="AZ1174" i="4"/>
  <c r="AY1174" i="4"/>
  <c r="AX1174" i="4"/>
  <c r="AW1174" i="4"/>
  <c r="AV1174" i="4"/>
  <c r="AU1174" i="4"/>
  <c r="AT1174" i="4"/>
  <c r="AS1174" i="4"/>
  <c r="AR1174" i="4"/>
  <c r="AQ1174" i="4"/>
  <c r="AP1174" i="4"/>
  <c r="AO1174" i="4"/>
  <c r="AZ1173" i="4"/>
  <c r="AY1173" i="4"/>
  <c r="AX1173" i="4"/>
  <c r="AW1173" i="4"/>
  <c r="AV1173" i="4"/>
  <c r="AU1173" i="4"/>
  <c r="AT1173" i="4"/>
  <c r="AS1173" i="4"/>
  <c r="AR1173" i="4"/>
  <c r="AQ1173" i="4"/>
  <c r="AP1173" i="4"/>
  <c r="AO1173" i="4"/>
  <c r="AZ1172" i="4"/>
  <c r="AY1172" i="4"/>
  <c r="AX1172" i="4"/>
  <c r="AW1172" i="4"/>
  <c r="AV1172" i="4"/>
  <c r="AU1172" i="4"/>
  <c r="AT1172" i="4"/>
  <c r="AS1172" i="4"/>
  <c r="AR1172" i="4"/>
  <c r="AQ1172" i="4"/>
  <c r="AP1172" i="4"/>
  <c r="AO1172" i="4"/>
  <c r="AZ1171" i="4"/>
  <c r="AY1171" i="4"/>
  <c r="AX1171" i="4"/>
  <c r="AW1171" i="4"/>
  <c r="AV1171" i="4"/>
  <c r="AU1171" i="4"/>
  <c r="AT1171" i="4"/>
  <c r="AS1171" i="4"/>
  <c r="AR1171" i="4"/>
  <c r="AQ1171" i="4"/>
  <c r="AP1171" i="4"/>
  <c r="AO1171" i="4"/>
  <c r="AZ1170" i="4"/>
  <c r="AY1170" i="4"/>
  <c r="AX1170" i="4"/>
  <c r="AW1170" i="4"/>
  <c r="AV1170" i="4"/>
  <c r="AU1170" i="4"/>
  <c r="AT1170" i="4"/>
  <c r="AS1170" i="4"/>
  <c r="AR1170" i="4"/>
  <c r="AQ1170" i="4"/>
  <c r="AP1170" i="4"/>
  <c r="AO1170" i="4"/>
  <c r="AZ1169" i="4"/>
  <c r="AY1169" i="4"/>
  <c r="AX1169" i="4"/>
  <c r="AW1169" i="4"/>
  <c r="AV1169" i="4"/>
  <c r="AU1169" i="4"/>
  <c r="AT1169" i="4"/>
  <c r="AS1169" i="4"/>
  <c r="AR1169" i="4"/>
  <c r="AQ1169" i="4"/>
  <c r="AP1169" i="4"/>
  <c r="AO1169" i="4"/>
  <c r="AZ1168" i="4"/>
  <c r="AY1168" i="4"/>
  <c r="AX1168" i="4"/>
  <c r="AW1168" i="4"/>
  <c r="AV1168" i="4"/>
  <c r="AU1168" i="4"/>
  <c r="AT1168" i="4"/>
  <c r="AS1168" i="4"/>
  <c r="AR1168" i="4"/>
  <c r="AQ1168" i="4"/>
  <c r="AP1168" i="4"/>
  <c r="AO1168" i="4"/>
  <c r="AZ1167" i="4"/>
  <c r="AY1167" i="4"/>
  <c r="AX1167" i="4"/>
  <c r="AW1167" i="4"/>
  <c r="AV1167" i="4"/>
  <c r="AU1167" i="4"/>
  <c r="AT1167" i="4"/>
  <c r="AS1167" i="4"/>
  <c r="AR1167" i="4"/>
  <c r="AQ1167" i="4"/>
  <c r="AP1167" i="4"/>
  <c r="AO1167" i="4"/>
  <c r="AZ1166" i="4"/>
  <c r="AY1166" i="4"/>
  <c r="AX1166" i="4"/>
  <c r="AW1166" i="4"/>
  <c r="AV1166" i="4"/>
  <c r="AU1166" i="4"/>
  <c r="AT1166" i="4"/>
  <c r="AS1166" i="4"/>
  <c r="AR1166" i="4"/>
  <c r="AQ1166" i="4"/>
  <c r="AP1166" i="4"/>
  <c r="AO1166" i="4"/>
  <c r="AZ1165" i="4"/>
  <c r="AY1165" i="4"/>
  <c r="AX1165" i="4"/>
  <c r="AW1165" i="4"/>
  <c r="AV1165" i="4"/>
  <c r="AU1165" i="4"/>
  <c r="AT1165" i="4"/>
  <c r="AS1165" i="4"/>
  <c r="AR1165" i="4"/>
  <c r="AQ1165" i="4"/>
  <c r="AP1165" i="4"/>
  <c r="AO1165" i="4"/>
  <c r="AZ1159" i="4"/>
  <c r="AY1159" i="4"/>
  <c r="AX1159" i="4"/>
  <c r="AW1159" i="4"/>
  <c r="AV1159" i="4"/>
  <c r="AU1159" i="4"/>
  <c r="AT1159" i="4"/>
  <c r="AS1159" i="4"/>
  <c r="AR1159" i="4"/>
  <c r="AQ1159" i="4"/>
  <c r="AP1159" i="4"/>
  <c r="AO1159" i="4"/>
  <c r="AZ1158" i="4"/>
  <c r="AY1158" i="4"/>
  <c r="AX1158" i="4"/>
  <c r="AW1158" i="4"/>
  <c r="AV1158" i="4"/>
  <c r="AU1158" i="4"/>
  <c r="AT1158" i="4"/>
  <c r="AS1158" i="4"/>
  <c r="AR1158" i="4"/>
  <c r="AQ1158" i="4"/>
  <c r="AP1158" i="4"/>
  <c r="AO1158" i="4"/>
  <c r="AZ1157" i="4"/>
  <c r="AY1157" i="4"/>
  <c r="AX1157" i="4"/>
  <c r="AW1157" i="4"/>
  <c r="AV1157" i="4"/>
  <c r="AU1157" i="4"/>
  <c r="AT1157" i="4"/>
  <c r="AS1157" i="4"/>
  <c r="AR1157" i="4"/>
  <c r="AQ1157" i="4"/>
  <c r="AP1157" i="4"/>
  <c r="AO1157" i="4"/>
  <c r="AZ1156" i="4"/>
  <c r="AY1156" i="4"/>
  <c r="AX1156" i="4"/>
  <c r="AW1156" i="4"/>
  <c r="AV1156" i="4"/>
  <c r="AU1156" i="4"/>
  <c r="AT1156" i="4"/>
  <c r="AS1156" i="4"/>
  <c r="AR1156" i="4"/>
  <c r="AQ1156" i="4"/>
  <c r="AP1156" i="4"/>
  <c r="AO1156" i="4"/>
  <c r="AZ1155" i="4"/>
  <c r="AY1155" i="4"/>
  <c r="AX1155" i="4"/>
  <c r="AW1155" i="4"/>
  <c r="AV1155" i="4"/>
  <c r="AU1155" i="4"/>
  <c r="AT1155" i="4"/>
  <c r="AS1155" i="4"/>
  <c r="AR1155" i="4"/>
  <c r="AQ1155" i="4"/>
  <c r="AP1155" i="4"/>
  <c r="AO1155" i="4"/>
  <c r="AZ1154" i="4"/>
  <c r="AY1154" i="4"/>
  <c r="AX1154" i="4"/>
  <c r="AW1154" i="4"/>
  <c r="AV1154" i="4"/>
  <c r="AU1154" i="4"/>
  <c r="AT1154" i="4"/>
  <c r="AS1154" i="4"/>
  <c r="AR1154" i="4"/>
  <c r="AQ1154" i="4"/>
  <c r="AP1154" i="4"/>
  <c r="AO1154" i="4"/>
  <c r="AZ1153" i="4"/>
  <c r="AY1153" i="4"/>
  <c r="AX1153" i="4"/>
  <c r="AW1153" i="4"/>
  <c r="AV1153" i="4"/>
  <c r="AU1153" i="4"/>
  <c r="AT1153" i="4"/>
  <c r="AS1153" i="4"/>
  <c r="AR1153" i="4"/>
  <c r="AQ1153" i="4"/>
  <c r="AP1153" i="4"/>
  <c r="AO1153" i="4"/>
  <c r="AZ1152" i="4"/>
  <c r="AY1152" i="4"/>
  <c r="AX1152" i="4"/>
  <c r="AW1152" i="4"/>
  <c r="AV1152" i="4"/>
  <c r="AU1152" i="4"/>
  <c r="AT1152" i="4"/>
  <c r="AS1152" i="4"/>
  <c r="AR1152" i="4"/>
  <c r="AQ1152" i="4"/>
  <c r="AP1152" i="4"/>
  <c r="AO1152" i="4"/>
  <c r="AZ1151" i="4"/>
  <c r="AY1151" i="4"/>
  <c r="AX1151" i="4"/>
  <c r="AW1151" i="4"/>
  <c r="AV1151" i="4"/>
  <c r="AU1151" i="4"/>
  <c r="AT1151" i="4"/>
  <c r="AS1151" i="4"/>
  <c r="AR1151" i="4"/>
  <c r="AQ1151" i="4"/>
  <c r="AP1151" i="4"/>
  <c r="AO1151" i="4"/>
  <c r="AZ1150" i="4"/>
  <c r="AY1150" i="4"/>
  <c r="AX1150" i="4"/>
  <c r="AW1150" i="4"/>
  <c r="AV1150" i="4"/>
  <c r="AU1150" i="4"/>
  <c r="AT1150" i="4"/>
  <c r="AS1150" i="4"/>
  <c r="AR1150" i="4"/>
  <c r="AQ1150" i="4"/>
  <c r="AP1150" i="4"/>
  <c r="AO1150" i="4"/>
  <c r="AZ1149" i="4"/>
  <c r="AY1149" i="4"/>
  <c r="AX1149" i="4"/>
  <c r="AW1149" i="4"/>
  <c r="AV1149" i="4"/>
  <c r="AU1149" i="4"/>
  <c r="AT1149" i="4"/>
  <c r="AS1149" i="4"/>
  <c r="AR1149" i="4"/>
  <c r="AQ1149" i="4"/>
  <c r="AP1149" i="4"/>
  <c r="AO1149" i="4"/>
  <c r="AZ1148" i="4"/>
  <c r="AY1148" i="4"/>
  <c r="AX1148" i="4"/>
  <c r="AW1148" i="4"/>
  <c r="AV1148" i="4"/>
  <c r="AU1148" i="4"/>
  <c r="AT1148" i="4"/>
  <c r="AS1148" i="4"/>
  <c r="AR1148" i="4"/>
  <c r="AQ1148" i="4"/>
  <c r="AP1148" i="4"/>
  <c r="AO1148" i="4"/>
  <c r="AZ1147" i="4"/>
  <c r="AY1147" i="4"/>
  <c r="AX1147" i="4"/>
  <c r="AW1147" i="4"/>
  <c r="AV1147" i="4"/>
  <c r="AU1147" i="4"/>
  <c r="AT1147" i="4"/>
  <c r="AS1147" i="4"/>
  <c r="AR1147" i="4"/>
  <c r="AQ1147" i="4"/>
  <c r="AP1147" i="4"/>
  <c r="AO1147" i="4"/>
  <c r="AZ1146" i="4"/>
  <c r="AY1146" i="4"/>
  <c r="AX1146" i="4"/>
  <c r="AW1146" i="4"/>
  <c r="AV1146" i="4"/>
  <c r="AU1146" i="4"/>
  <c r="AT1146" i="4"/>
  <c r="AS1146" i="4"/>
  <c r="AR1146" i="4"/>
  <c r="AQ1146" i="4"/>
  <c r="AP1146" i="4"/>
  <c r="AO1146" i="4"/>
  <c r="AZ1145" i="4"/>
  <c r="AY1145" i="4"/>
  <c r="AX1145" i="4"/>
  <c r="AW1145" i="4"/>
  <c r="AV1145" i="4"/>
  <c r="AU1145" i="4"/>
  <c r="AT1145" i="4"/>
  <c r="AS1145" i="4"/>
  <c r="AR1145" i="4"/>
  <c r="AQ1145" i="4"/>
  <c r="AP1145" i="4"/>
  <c r="AO1145" i="4"/>
  <c r="AZ1144" i="4"/>
  <c r="AY1144" i="4"/>
  <c r="AX1144" i="4"/>
  <c r="AW1144" i="4"/>
  <c r="AV1144" i="4"/>
  <c r="AU1144" i="4"/>
  <c r="AT1144" i="4"/>
  <c r="AS1144" i="4"/>
  <c r="AR1144" i="4"/>
  <c r="AQ1144" i="4"/>
  <c r="AP1144" i="4"/>
  <c r="AO1144" i="4"/>
  <c r="AZ1143" i="4"/>
  <c r="AY1143" i="4"/>
  <c r="AX1143" i="4"/>
  <c r="AW1143" i="4"/>
  <c r="AV1143" i="4"/>
  <c r="AU1143" i="4"/>
  <c r="AT1143" i="4"/>
  <c r="AS1143" i="4"/>
  <c r="AR1143" i="4"/>
  <c r="AQ1143" i="4"/>
  <c r="AP1143" i="4"/>
  <c r="AO1143" i="4"/>
  <c r="AZ1142" i="4"/>
  <c r="AY1142" i="4"/>
  <c r="AX1142" i="4"/>
  <c r="AW1142" i="4"/>
  <c r="AV1142" i="4"/>
  <c r="AU1142" i="4"/>
  <c r="AT1142" i="4"/>
  <c r="AS1142" i="4"/>
  <c r="AR1142" i="4"/>
  <c r="AQ1142" i="4"/>
  <c r="AP1142" i="4"/>
  <c r="AO1142" i="4"/>
  <c r="AZ1141" i="4"/>
  <c r="AY1141" i="4"/>
  <c r="AX1141" i="4"/>
  <c r="AW1141" i="4"/>
  <c r="AV1141" i="4"/>
  <c r="AU1141" i="4"/>
  <c r="AT1141" i="4"/>
  <c r="AS1141" i="4"/>
  <c r="AR1141" i="4"/>
  <c r="AQ1141" i="4"/>
  <c r="AP1141" i="4"/>
  <c r="AO1141" i="4"/>
  <c r="AZ1140" i="4"/>
  <c r="AY1140" i="4"/>
  <c r="AX1140" i="4"/>
  <c r="AW1140" i="4"/>
  <c r="AV1140" i="4"/>
  <c r="AU1140" i="4"/>
  <c r="AT1140" i="4"/>
  <c r="AS1140" i="4"/>
  <c r="AR1140" i="4"/>
  <c r="AQ1140" i="4"/>
  <c r="AP1140" i="4"/>
  <c r="AO1140" i="4"/>
  <c r="AZ1139" i="4"/>
  <c r="AY1139" i="4"/>
  <c r="AX1139" i="4"/>
  <c r="AW1139" i="4"/>
  <c r="AV1139" i="4"/>
  <c r="AU1139" i="4"/>
  <c r="AT1139" i="4"/>
  <c r="AS1139" i="4"/>
  <c r="AR1139" i="4"/>
  <c r="AQ1139" i="4"/>
  <c r="AP1139" i="4"/>
  <c r="AO1139" i="4"/>
  <c r="AZ1138" i="4"/>
  <c r="AY1138" i="4"/>
  <c r="AX1138" i="4"/>
  <c r="AW1138" i="4"/>
  <c r="AV1138" i="4"/>
  <c r="AU1138" i="4"/>
  <c r="AT1138" i="4"/>
  <c r="AS1138" i="4"/>
  <c r="AR1138" i="4"/>
  <c r="AQ1138" i="4"/>
  <c r="AP1138" i="4"/>
  <c r="AO1138" i="4"/>
  <c r="AZ1137" i="4"/>
  <c r="AY1137" i="4"/>
  <c r="AX1137" i="4"/>
  <c r="AW1137" i="4"/>
  <c r="AV1137" i="4"/>
  <c r="AU1137" i="4"/>
  <c r="AT1137" i="4"/>
  <c r="AS1137" i="4"/>
  <c r="AR1137" i="4"/>
  <c r="AQ1137" i="4"/>
  <c r="AP1137" i="4"/>
  <c r="AO1137" i="4"/>
  <c r="AZ1136" i="4"/>
  <c r="AY1136" i="4"/>
  <c r="AX1136" i="4"/>
  <c r="AW1136" i="4"/>
  <c r="AV1136" i="4"/>
  <c r="AU1136" i="4"/>
  <c r="AT1136" i="4"/>
  <c r="AS1136" i="4"/>
  <c r="AR1136" i="4"/>
  <c r="AQ1136" i="4"/>
  <c r="AP1136" i="4"/>
  <c r="AO1136" i="4"/>
  <c r="AZ1135" i="4"/>
  <c r="AY1135" i="4"/>
  <c r="AX1135" i="4"/>
  <c r="AW1135" i="4"/>
  <c r="AV1135" i="4"/>
  <c r="AU1135" i="4"/>
  <c r="AT1135" i="4"/>
  <c r="AS1135" i="4"/>
  <c r="AR1135" i="4"/>
  <c r="AQ1135" i="4"/>
  <c r="AP1135" i="4"/>
  <c r="AO1135" i="4"/>
  <c r="AZ1134" i="4"/>
  <c r="AY1134" i="4"/>
  <c r="AX1134" i="4"/>
  <c r="AW1134" i="4"/>
  <c r="AV1134" i="4"/>
  <c r="AU1134" i="4"/>
  <c r="AT1134" i="4"/>
  <c r="AS1134" i="4"/>
  <c r="AR1134" i="4"/>
  <c r="AQ1134" i="4"/>
  <c r="AP1134" i="4"/>
  <c r="AO1134" i="4"/>
  <c r="AZ1133" i="4"/>
  <c r="AY1133" i="4"/>
  <c r="AX1133" i="4"/>
  <c r="AW1133" i="4"/>
  <c r="AV1133" i="4"/>
  <c r="AU1133" i="4"/>
  <c r="AT1133" i="4"/>
  <c r="AS1133" i="4"/>
  <c r="AR1133" i="4"/>
  <c r="AQ1133" i="4"/>
  <c r="AP1133" i="4"/>
  <c r="AO1133" i="4"/>
  <c r="AZ1132" i="4"/>
  <c r="AY1132" i="4"/>
  <c r="AX1132" i="4"/>
  <c r="AW1132" i="4"/>
  <c r="AV1132" i="4"/>
  <c r="AU1132" i="4"/>
  <c r="AT1132" i="4"/>
  <c r="AS1132" i="4"/>
  <c r="AR1132" i="4"/>
  <c r="AQ1132" i="4"/>
  <c r="AP1132" i="4"/>
  <c r="AO1132" i="4"/>
  <c r="AZ1131" i="4"/>
  <c r="AY1131" i="4"/>
  <c r="AX1131" i="4"/>
  <c r="AW1131" i="4"/>
  <c r="AV1131" i="4"/>
  <c r="AU1131" i="4"/>
  <c r="AT1131" i="4"/>
  <c r="AS1131" i="4"/>
  <c r="AR1131" i="4"/>
  <c r="AQ1131" i="4"/>
  <c r="AP1131" i="4"/>
  <c r="AO1131" i="4"/>
  <c r="AZ1130" i="4"/>
  <c r="AY1130" i="4"/>
  <c r="AX1130" i="4"/>
  <c r="AW1130" i="4"/>
  <c r="AV1130" i="4"/>
  <c r="AU1130" i="4"/>
  <c r="AT1130" i="4"/>
  <c r="AS1130" i="4"/>
  <c r="AR1130" i="4"/>
  <c r="AQ1130" i="4"/>
  <c r="AP1130" i="4"/>
  <c r="AO1130" i="4"/>
  <c r="AZ1116" i="4"/>
  <c r="AY1116" i="4"/>
  <c r="AX1116" i="4"/>
  <c r="AW1116" i="4"/>
  <c r="AV1116" i="4"/>
  <c r="AU1116" i="4"/>
  <c r="AT1116" i="4"/>
  <c r="AS1116" i="4"/>
  <c r="AR1116" i="4"/>
  <c r="AQ1116" i="4"/>
  <c r="AP1116" i="4"/>
  <c r="AO1116" i="4"/>
  <c r="AZ1115" i="4"/>
  <c r="AY1115" i="4"/>
  <c r="AX1115" i="4"/>
  <c r="AW1115" i="4"/>
  <c r="AV1115" i="4"/>
  <c r="AU1115" i="4"/>
  <c r="AT1115" i="4"/>
  <c r="AS1115" i="4"/>
  <c r="AR1115" i="4"/>
  <c r="AQ1115" i="4"/>
  <c r="AP1115" i="4"/>
  <c r="AO1115" i="4"/>
  <c r="AZ1114" i="4"/>
  <c r="AY1114" i="4"/>
  <c r="AX1114" i="4"/>
  <c r="AW1114" i="4"/>
  <c r="AV1114" i="4"/>
  <c r="AU1114" i="4"/>
  <c r="AT1114" i="4"/>
  <c r="AS1114" i="4"/>
  <c r="AR1114" i="4"/>
  <c r="AQ1114" i="4"/>
  <c r="AP1114" i="4"/>
  <c r="AO1114" i="4"/>
  <c r="AZ1113" i="4"/>
  <c r="AY1113" i="4"/>
  <c r="AX1113" i="4"/>
  <c r="AW1113" i="4"/>
  <c r="AV1113" i="4"/>
  <c r="AU1113" i="4"/>
  <c r="AT1113" i="4"/>
  <c r="AS1113" i="4"/>
  <c r="AR1113" i="4"/>
  <c r="AQ1113" i="4"/>
  <c r="AP1113" i="4"/>
  <c r="AO1113" i="4"/>
  <c r="AZ1112" i="4"/>
  <c r="AY1112" i="4"/>
  <c r="AX1112" i="4"/>
  <c r="AW1112" i="4"/>
  <c r="AV1112" i="4"/>
  <c r="AU1112" i="4"/>
  <c r="AT1112" i="4"/>
  <c r="AS1112" i="4"/>
  <c r="AR1112" i="4"/>
  <c r="AQ1112" i="4"/>
  <c r="AP1112" i="4"/>
  <c r="AO1112" i="4"/>
  <c r="AZ1111" i="4"/>
  <c r="AY1111" i="4"/>
  <c r="AX1111" i="4"/>
  <c r="AW1111" i="4"/>
  <c r="AV1111" i="4"/>
  <c r="AU1111" i="4"/>
  <c r="AT1111" i="4"/>
  <c r="AS1111" i="4"/>
  <c r="AR1111" i="4"/>
  <c r="AQ1111" i="4"/>
  <c r="AP1111" i="4"/>
  <c r="AO1111" i="4"/>
  <c r="AZ1110" i="4"/>
  <c r="AY1110" i="4"/>
  <c r="AX1110" i="4"/>
  <c r="AW1110" i="4"/>
  <c r="AV1110" i="4"/>
  <c r="AU1110" i="4"/>
  <c r="AT1110" i="4"/>
  <c r="AS1110" i="4"/>
  <c r="AR1110" i="4"/>
  <c r="AQ1110" i="4"/>
  <c r="AP1110" i="4"/>
  <c r="AO1110" i="4"/>
  <c r="AZ1109" i="4"/>
  <c r="AY1109" i="4"/>
  <c r="AX1109" i="4"/>
  <c r="AW1109" i="4"/>
  <c r="AV1109" i="4"/>
  <c r="AU1109" i="4"/>
  <c r="AT1109" i="4"/>
  <c r="AS1109" i="4"/>
  <c r="AR1109" i="4"/>
  <c r="AQ1109" i="4"/>
  <c r="AP1109" i="4"/>
  <c r="AO1109" i="4"/>
  <c r="AZ1108" i="4"/>
  <c r="AY1108" i="4"/>
  <c r="AX1108" i="4"/>
  <c r="AW1108" i="4"/>
  <c r="AV1108" i="4"/>
  <c r="AU1108" i="4"/>
  <c r="AT1108" i="4"/>
  <c r="AS1108" i="4"/>
  <c r="AR1108" i="4"/>
  <c r="AQ1108" i="4"/>
  <c r="AP1108" i="4"/>
  <c r="AO1108" i="4"/>
  <c r="AZ1107" i="4"/>
  <c r="AY1107" i="4"/>
  <c r="AX1107" i="4"/>
  <c r="AW1107" i="4"/>
  <c r="AV1107" i="4"/>
  <c r="AU1107" i="4"/>
  <c r="AT1107" i="4"/>
  <c r="AS1107" i="4"/>
  <c r="AR1107" i="4"/>
  <c r="AQ1107" i="4"/>
  <c r="AP1107" i="4"/>
  <c r="AO1107" i="4"/>
  <c r="AZ1106" i="4"/>
  <c r="AY1106" i="4"/>
  <c r="AX1106" i="4"/>
  <c r="AW1106" i="4"/>
  <c r="AV1106" i="4"/>
  <c r="AU1106" i="4"/>
  <c r="AT1106" i="4"/>
  <c r="AS1106" i="4"/>
  <c r="AR1106" i="4"/>
  <c r="AQ1106" i="4"/>
  <c r="AP1106" i="4"/>
  <c r="AO1106" i="4"/>
  <c r="AZ1105" i="4"/>
  <c r="AY1105" i="4"/>
  <c r="AX1105" i="4"/>
  <c r="AW1105" i="4"/>
  <c r="AV1105" i="4"/>
  <c r="AU1105" i="4"/>
  <c r="AT1105" i="4"/>
  <c r="AS1105" i="4"/>
  <c r="AR1105" i="4"/>
  <c r="AQ1105" i="4"/>
  <c r="AP1105" i="4"/>
  <c r="AO1105" i="4"/>
  <c r="AZ1104" i="4"/>
  <c r="AY1104" i="4"/>
  <c r="AX1104" i="4"/>
  <c r="AW1104" i="4"/>
  <c r="AV1104" i="4"/>
  <c r="AU1104" i="4"/>
  <c r="AT1104" i="4"/>
  <c r="AS1104" i="4"/>
  <c r="AR1104" i="4"/>
  <c r="AQ1104" i="4"/>
  <c r="AP1104" i="4"/>
  <c r="AO1104" i="4"/>
  <c r="AZ1103" i="4"/>
  <c r="AY1103" i="4"/>
  <c r="AX1103" i="4"/>
  <c r="AW1103" i="4"/>
  <c r="AV1103" i="4"/>
  <c r="AU1103" i="4"/>
  <c r="AT1103" i="4"/>
  <c r="AS1103" i="4"/>
  <c r="AR1103" i="4"/>
  <c r="AQ1103" i="4"/>
  <c r="AP1103" i="4"/>
  <c r="AO1103" i="4"/>
  <c r="AZ1102" i="4"/>
  <c r="AY1102" i="4"/>
  <c r="AX1102" i="4"/>
  <c r="AW1102" i="4"/>
  <c r="AV1102" i="4"/>
  <c r="AU1102" i="4"/>
  <c r="AT1102" i="4"/>
  <c r="AS1102" i="4"/>
  <c r="AR1102" i="4"/>
  <c r="AQ1102" i="4"/>
  <c r="AP1102" i="4"/>
  <c r="AO1102" i="4"/>
  <c r="AZ1101" i="4"/>
  <c r="AY1101" i="4"/>
  <c r="AX1101" i="4"/>
  <c r="AW1101" i="4"/>
  <c r="AV1101" i="4"/>
  <c r="AU1101" i="4"/>
  <c r="AT1101" i="4"/>
  <c r="AS1101" i="4"/>
  <c r="AR1101" i="4"/>
  <c r="AQ1101" i="4"/>
  <c r="AP1101" i="4"/>
  <c r="AO1101" i="4"/>
  <c r="AZ1100" i="4"/>
  <c r="AY1100" i="4"/>
  <c r="AX1100" i="4"/>
  <c r="AW1100" i="4"/>
  <c r="AV1100" i="4"/>
  <c r="AU1100" i="4"/>
  <c r="AT1100" i="4"/>
  <c r="AS1100" i="4"/>
  <c r="AR1100" i="4"/>
  <c r="AQ1100" i="4"/>
  <c r="AP1100" i="4"/>
  <c r="AO1100" i="4"/>
  <c r="AZ1099" i="4"/>
  <c r="AY1099" i="4"/>
  <c r="AX1099" i="4"/>
  <c r="AW1099" i="4"/>
  <c r="AV1099" i="4"/>
  <c r="AU1099" i="4"/>
  <c r="AT1099" i="4"/>
  <c r="AS1099" i="4"/>
  <c r="AR1099" i="4"/>
  <c r="AQ1099" i="4"/>
  <c r="AP1099" i="4"/>
  <c r="AO1099" i="4"/>
  <c r="AZ1098" i="4"/>
  <c r="AY1098" i="4"/>
  <c r="AX1098" i="4"/>
  <c r="AW1098" i="4"/>
  <c r="AV1098" i="4"/>
  <c r="AU1098" i="4"/>
  <c r="AT1098" i="4"/>
  <c r="AS1098" i="4"/>
  <c r="AR1098" i="4"/>
  <c r="AQ1098" i="4"/>
  <c r="AP1098" i="4"/>
  <c r="AO1098" i="4"/>
  <c r="AZ1097" i="4"/>
  <c r="AY1097" i="4"/>
  <c r="AX1097" i="4"/>
  <c r="AW1097" i="4"/>
  <c r="AV1097" i="4"/>
  <c r="AU1097" i="4"/>
  <c r="AT1097" i="4"/>
  <c r="AS1097" i="4"/>
  <c r="AR1097" i="4"/>
  <c r="AQ1097" i="4"/>
  <c r="AP1097" i="4"/>
  <c r="AO1097" i="4"/>
  <c r="AZ1096" i="4"/>
  <c r="AY1096" i="4"/>
  <c r="AX1096" i="4"/>
  <c r="AW1096" i="4"/>
  <c r="AV1096" i="4"/>
  <c r="AU1096" i="4"/>
  <c r="AT1096" i="4"/>
  <c r="AS1096" i="4"/>
  <c r="AR1096" i="4"/>
  <c r="AQ1096" i="4"/>
  <c r="AP1096" i="4"/>
  <c r="AO1096" i="4"/>
  <c r="AZ1095" i="4"/>
  <c r="AY1095" i="4"/>
  <c r="AX1095" i="4"/>
  <c r="AW1095" i="4"/>
  <c r="AV1095" i="4"/>
  <c r="AU1095" i="4"/>
  <c r="AT1095" i="4"/>
  <c r="AS1095" i="4"/>
  <c r="AR1095" i="4"/>
  <c r="AQ1095" i="4"/>
  <c r="AP1095" i="4"/>
  <c r="AO1095" i="4"/>
  <c r="AZ1094" i="4"/>
  <c r="AY1094" i="4"/>
  <c r="AX1094" i="4"/>
  <c r="AW1094" i="4"/>
  <c r="AV1094" i="4"/>
  <c r="AU1094" i="4"/>
  <c r="AT1094" i="4"/>
  <c r="AS1094" i="4"/>
  <c r="AR1094" i="4"/>
  <c r="AQ1094" i="4"/>
  <c r="AP1094" i="4"/>
  <c r="AO1094" i="4"/>
  <c r="AZ1093" i="4"/>
  <c r="AY1093" i="4"/>
  <c r="AX1093" i="4"/>
  <c r="AW1093" i="4"/>
  <c r="AV1093" i="4"/>
  <c r="AU1093" i="4"/>
  <c r="AT1093" i="4"/>
  <c r="AS1093" i="4"/>
  <c r="AR1093" i="4"/>
  <c r="AQ1093" i="4"/>
  <c r="AP1093" i="4"/>
  <c r="AO1093" i="4"/>
  <c r="AZ1092" i="4"/>
  <c r="AY1092" i="4"/>
  <c r="AX1092" i="4"/>
  <c r="AW1092" i="4"/>
  <c r="AV1092" i="4"/>
  <c r="AU1092" i="4"/>
  <c r="AT1092" i="4"/>
  <c r="AS1092" i="4"/>
  <c r="AR1092" i="4"/>
  <c r="AQ1092" i="4"/>
  <c r="AP1092" i="4"/>
  <c r="AO1092" i="4"/>
  <c r="AZ1091" i="4"/>
  <c r="AY1091" i="4"/>
  <c r="AX1091" i="4"/>
  <c r="AW1091" i="4"/>
  <c r="AV1091" i="4"/>
  <c r="AU1091" i="4"/>
  <c r="AT1091" i="4"/>
  <c r="AS1091" i="4"/>
  <c r="AR1091" i="4"/>
  <c r="AQ1091" i="4"/>
  <c r="AP1091" i="4"/>
  <c r="AO1091" i="4"/>
  <c r="AZ1090" i="4"/>
  <c r="AY1090" i="4"/>
  <c r="AX1090" i="4"/>
  <c r="AW1090" i="4"/>
  <c r="AV1090" i="4"/>
  <c r="AU1090" i="4"/>
  <c r="AT1090" i="4"/>
  <c r="AS1090" i="4"/>
  <c r="AR1090" i="4"/>
  <c r="AQ1090" i="4"/>
  <c r="AP1090" i="4"/>
  <c r="AO1090" i="4"/>
  <c r="AZ1089" i="4"/>
  <c r="AY1089" i="4"/>
  <c r="AX1089" i="4"/>
  <c r="AW1089" i="4"/>
  <c r="AV1089" i="4"/>
  <c r="AU1089" i="4"/>
  <c r="AT1089" i="4"/>
  <c r="AS1089" i="4"/>
  <c r="AR1089" i="4"/>
  <c r="AQ1089" i="4"/>
  <c r="AP1089" i="4"/>
  <c r="AO1089" i="4"/>
  <c r="AZ1088" i="4"/>
  <c r="AY1088" i="4"/>
  <c r="AX1088" i="4"/>
  <c r="AW1088" i="4"/>
  <c r="AV1088" i="4"/>
  <c r="AU1088" i="4"/>
  <c r="AT1088" i="4"/>
  <c r="AS1088" i="4"/>
  <c r="AR1088" i="4"/>
  <c r="AQ1088" i="4"/>
  <c r="AP1088" i="4"/>
  <c r="AO1088" i="4"/>
  <c r="AZ1087" i="4"/>
  <c r="AY1087" i="4"/>
  <c r="AX1087" i="4"/>
  <c r="AW1087" i="4"/>
  <c r="AV1087" i="4"/>
  <c r="AU1087" i="4"/>
  <c r="AT1087" i="4"/>
  <c r="AS1087" i="4"/>
  <c r="AR1087" i="4"/>
  <c r="AQ1087" i="4"/>
  <c r="AP1087" i="4"/>
  <c r="AO1087" i="4"/>
  <c r="AZ1086" i="4"/>
  <c r="AY1086" i="4"/>
  <c r="AX1086" i="4"/>
  <c r="AW1086" i="4"/>
  <c r="AV1086" i="4"/>
  <c r="AU1086" i="4"/>
  <c r="AT1086" i="4"/>
  <c r="AS1086" i="4"/>
  <c r="AR1086" i="4"/>
  <c r="AQ1086" i="4"/>
  <c r="AP1086" i="4"/>
  <c r="AO1086" i="4"/>
  <c r="AZ1085" i="4"/>
  <c r="AY1085" i="4"/>
  <c r="AX1085" i="4"/>
  <c r="AW1085" i="4"/>
  <c r="AV1085" i="4"/>
  <c r="AU1085" i="4"/>
  <c r="AT1085" i="4"/>
  <c r="AS1085" i="4"/>
  <c r="AR1085" i="4"/>
  <c r="AQ1085" i="4"/>
  <c r="AP1085" i="4"/>
  <c r="AO1085" i="4"/>
  <c r="AZ1084" i="4"/>
  <c r="AY1084" i="4"/>
  <c r="AX1084" i="4"/>
  <c r="AW1084" i="4"/>
  <c r="AV1084" i="4"/>
  <c r="AU1084" i="4"/>
  <c r="AT1084" i="4"/>
  <c r="AS1084" i="4"/>
  <c r="AR1084" i="4"/>
  <c r="AQ1084" i="4"/>
  <c r="AP1084" i="4"/>
  <c r="AO1084" i="4"/>
  <c r="AZ1083" i="4"/>
  <c r="AY1083" i="4"/>
  <c r="AX1083" i="4"/>
  <c r="AW1083" i="4"/>
  <c r="AV1083" i="4"/>
  <c r="AU1083" i="4"/>
  <c r="AT1083" i="4"/>
  <c r="AS1083" i="4"/>
  <c r="AR1083" i="4"/>
  <c r="AQ1083" i="4"/>
  <c r="AP1083" i="4"/>
  <c r="AO1083" i="4"/>
  <c r="AZ1082" i="4"/>
  <c r="AY1082" i="4"/>
  <c r="AX1082" i="4"/>
  <c r="AW1082" i="4"/>
  <c r="AV1082" i="4"/>
  <c r="AU1082" i="4"/>
  <c r="AT1082" i="4"/>
  <c r="AS1082" i="4"/>
  <c r="AR1082" i="4"/>
  <c r="AQ1082" i="4"/>
  <c r="AP1082" i="4"/>
  <c r="AO1082" i="4"/>
  <c r="AZ1081" i="4"/>
  <c r="AY1081" i="4"/>
  <c r="AX1081" i="4"/>
  <c r="AW1081" i="4"/>
  <c r="AV1081" i="4"/>
  <c r="AU1081" i="4"/>
  <c r="AT1081" i="4"/>
  <c r="AS1081" i="4"/>
  <c r="AR1081" i="4"/>
  <c r="AQ1081" i="4"/>
  <c r="AP1081" i="4"/>
  <c r="AO1081" i="4"/>
  <c r="AZ1080" i="4"/>
  <c r="AY1080" i="4"/>
  <c r="AX1080" i="4"/>
  <c r="AW1080" i="4"/>
  <c r="AV1080" i="4"/>
  <c r="AU1080" i="4"/>
  <c r="AT1080" i="4"/>
  <c r="AS1080" i="4"/>
  <c r="AR1080" i="4"/>
  <c r="AQ1080" i="4"/>
  <c r="AP1080" i="4"/>
  <c r="AO1080" i="4"/>
  <c r="AZ1079" i="4"/>
  <c r="AY1079" i="4"/>
  <c r="AX1079" i="4"/>
  <c r="AW1079" i="4"/>
  <c r="AV1079" i="4"/>
  <c r="AU1079" i="4"/>
  <c r="AT1079" i="4"/>
  <c r="AS1079" i="4"/>
  <c r="AR1079" i="4"/>
  <c r="AQ1079" i="4"/>
  <c r="AP1079" i="4"/>
  <c r="AO1079" i="4"/>
  <c r="AZ1078" i="4"/>
  <c r="AY1078" i="4"/>
  <c r="AX1078" i="4"/>
  <c r="AW1078" i="4"/>
  <c r="AV1078" i="4"/>
  <c r="AU1078" i="4"/>
  <c r="AT1078" i="4"/>
  <c r="AS1078" i="4"/>
  <c r="AR1078" i="4"/>
  <c r="AQ1078" i="4"/>
  <c r="AP1078" i="4"/>
  <c r="AO1078" i="4"/>
  <c r="AZ1077" i="4"/>
  <c r="AY1077" i="4"/>
  <c r="AX1077" i="4"/>
  <c r="AW1077" i="4"/>
  <c r="AV1077" i="4"/>
  <c r="AU1077" i="4"/>
  <c r="AT1077" i="4"/>
  <c r="AS1077" i="4"/>
  <c r="AR1077" i="4"/>
  <c r="AQ1077" i="4"/>
  <c r="AP1077" i="4"/>
  <c r="AO1077" i="4"/>
  <c r="AZ1076" i="4"/>
  <c r="AY1076" i="4"/>
  <c r="AX1076" i="4"/>
  <c r="AW1076" i="4"/>
  <c r="AV1076" i="4"/>
  <c r="AU1076" i="4"/>
  <c r="AT1076" i="4"/>
  <c r="AS1076" i="4"/>
  <c r="AR1076" i="4"/>
  <c r="AQ1076" i="4"/>
  <c r="AP1076" i="4"/>
  <c r="AO1076" i="4"/>
  <c r="AZ1075" i="4"/>
  <c r="AY1075" i="4"/>
  <c r="AX1075" i="4"/>
  <c r="AW1075" i="4"/>
  <c r="AV1075" i="4"/>
  <c r="AU1075" i="4"/>
  <c r="AT1075" i="4"/>
  <c r="AS1075" i="4"/>
  <c r="AR1075" i="4"/>
  <c r="AQ1075" i="4"/>
  <c r="AP1075" i="4"/>
  <c r="AO1075" i="4"/>
  <c r="AZ1074" i="4"/>
  <c r="AY1074" i="4"/>
  <c r="AX1074" i="4"/>
  <c r="AW1074" i="4"/>
  <c r="AV1074" i="4"/>
  <c r="AU1074" i="4"/>
  <c r="AT1074" i="4"/>
  <c r="AS1074" i="4"/>
  <c r="AR1074" i="4"/>
  <c r="AQ1074" i="4"/>
  <c r="AP1074" i="4"/>
  <c r="AO1074" i="4"/>
  <c r="AZ1073" i="4"/>
  <c r="AY1073" i="4"/>
  <c r="AX1073" i="4"/>
  <c r="AW1073" i="4"/>
  <c r="AV1073" i="4"/>
  <c r="AU1073" i="4"/>
  <c r="AT1073" i="4"/>
  <c r="AS1073" i="4"/>
  <c r="AR1073" i="4"/>
  <c r="AQ1073" i="4"/>
  <c r="AP1073" i="4"/>
  <c r="AO1073" i="4"/>
  <c r="AZ1072" i="4"/>
  <c r="AY1072" i="4"/>
  <c r="AX1072" i="4"/>
  <c r="AW1072" i="4"/>
  <c r="AV1072" i="4"/>
  <c r="AU1072" i="4"/>
  <c r="AT1072" i="4"/>
  <c r="AS1072" i="4"/>
  <c r="AR1072" i="4"/>
  <c r="AQ1072" i="4"/>
  <c r="AP1072" i="4"/>
  <c r="AO1072" i="4"/>
  <c r="AZ1071" i="4"/>
  <c r="AY1071" i="4"/>
  <c r="AX1071" i="4"/>
  <c r="AW1071" i="4"/>
  <c r="AV1071" i="4"/>
  <c r="AU1071" i="4"/>
  <c r="AT1071" i="4"/>
  <c r="AS1071" i="4"/>
  <c r="AR1071" i="4"/>
  <c r="AQ1071" i="4"/>
  <c r="AP1071" i="4"/>
  <c r="AO1071" i="4"/>
  <c r="AZ1070" i="4"/>
  <c r="AY1070" i="4"/>
  <c r="AX1070" i="4"/>
  <c r="AW1070" i="4"/>
  <c r="AV1070" i="4"/>
  <c r="AU1070" i="4"/>
  <c r="AT1070" i="4"/>
  <c r="AS1070" i="4"/>
  <c r="AR1070" i="4"/>
  <c r="AQ1070" i="4"/>
  <c r="AP1070" i="4"/>
  <c r="AO1070" i="4"/>
  <c r="AZ1069" i="4"/>
  <c r="AY1069" i="4"/>
  <c r="AX1069" i="4"/>
  <c r="AW1069" i="4"/>
  <c r="AV1069" i="4"/>
  <c r="AU1069" i="4"/>
  <c r="AT1069" i="4"/>
  <c r="AS1069" i="4"/>
  <c r="AR1069" i="4"/>
  <c r="AQ1069" i="4"/>
  <c r="AP1069" i="4"/>
  <c r="AO1069" i="4"/>
  <c r="AZ1068" i="4"/>
  <c r="AY1068" i="4"/>
  <c r="AX1068" i="4"/>
  <c r="AW1068" i="4"/>
  <c r="AV1068" i="4"/>
  <c r="AU1068" i="4"/>
  <c r="AT1068" i="4"/>
  <c r="AS1068" i="4"/>
  <c r="AR1068" i="4"/>
  <c r="AQ1068" i="4"/>
  <c r="AP1068" i="4"/>
  <c r="AO1068" i="4"/>
  <c r="AZ1067" i="4"/>
  <c r="AY1067" i="4"/>
  <c r="AX1067" i="4"/>
  <c r="AW1067" i="4"/>
  <c r="AV1067" i="4"/>
  <c r="AU1067" i="4"/>
  <c r="AT1067" i="4"/>
  <c r="AS1067" i="4"/>
  <c r="AR1067" i="4"/>
  <c r="AQ1067" i="4"/>
  <c r="AP1067" i="4"/>
  <c r="AO1067" i="4"/>
  <c r="AZ1066" i="4"/>
  <c r="AY1066" i="4"/>
  <c r="AX1066" i="4"/>
  <c r="AW1066" i="4"/>
  <c r="AV1066" i="4"/>
  <c r="AU1066" i="4"/>
  <c r="AT1066" i="4"/>
  <c r="AS1066" i="4"/>
  <c r="AR1066" i="4"/>
  <c r="AQ1066" i="4"/>
  <c r="AP1066" i="4"/>
  <c r="AO1066" i="4"/>
  <c r="AZ1065" i="4"/>
  <c r="AY1065" i="4"/>
  <c r="AX1065" i="4"/>
  <c r="AW1065" i="4"/>
  <c r="AV1065" i="4"/>
  <c r="AU1065" i="4"/>
  <c r="AT1065" i="4"/>
  <c r="AS1065" i="4"/>
  <c r="AR1065" i="4"/>
  <c r="AQ1065" i="4"/>
  <c r="AP1065" i="4"/>
  <c r="AO1065" i="4"/>
  <c r="AZ1064" i="4"/>
  <c r="AY1064" i="4"/>
  <c r="AX1064" i="4"/>
  <c r="AW1064" i="4"/>
  <c r="AV1064" i="4"/>
  <c r="AU1064" i="4"/>
  <c r="AT1064" i="4"/>
  <c r="AS1064" i="4"/>
  <c r="AR1064" i="4"/>
  <c r="AQ1064" i="4"/>
  <c r="AP1064" i="4"/>
  <c r="AO1064" i="4"/>
  <c r="AZ1063" i="4"/>
  <c r="AY1063" i="4"/>
  <c r="AX1063" i="4"/>
  <c r="AW1063" i="4"/>
  <c r="AV1063" i="4"/>
  <c r="AU1063" i="4"/>
  <c r="AT1063" i="4"/>
  <c r="AS1063" i="4"/>
  <c r="AR1063" i="4"/>
  <c r="AQ1063" i="4"/>
  <c r="AP1063" i="4"/>
  <c r="AO1063" i="4"/>
  <c r="AZ1062" i="4"/>
  <c r="AY1062" i="4"/>
  <c r="AX1062" i="4"/>
  <c r="AW1062" i="4"/>
  <c r="AV1062" i="4"/>
  <c r="AU1062" i="4"/>
  <c r="AT1062" i="4"/>
  <c r="AS1062" i="4"/>
  <c r="AR1062" i="4"/>
  <c r="AQ1062" i="4"/>
  <c r="AP1062" i="4"/>
  <c r="AO1062" i="4"/>
  <c r="AZ1061" i="4"/>
  <c r="AY1061" i="4"/>
  <c r="AX1061" i="4"/>
  <c r="AW1061" i="4"/>
  <c r="AV1061" i="4"/>
  <c r="AU1061" i="4"/>
  <c r="AT1061" i="4"/>
  <c r="AS1061" i="4"/>
  <c r="AR1061" i="4"/>
  <c r="AQ1061" i="4"/>
  <c r="AP1061" i="4"/>
  <c r="AO1061" i="4"/>
  <c r="AZ1060" i="4"/>
  <c r="AY1060" i="4"/>
  <c r="AX1060" i="4"/>
  <c r="AW1060" i="4"/>
  <c r="AV1060" i="4"/>
  <c r="AU1060" i="4"/>
  <c r="AT1060" i="4"/>
  <c r="AS1060" i="4"/>
  <c r="AR1060" i="4"/>
  <c r="AQ1060" i="4"/>
  <c r="AP1060" i="4"/>
  <c r="AO1060" i="4"/>
  <c r="AZ1059" i="4"/>
  <c r="AY1059" i="4"/>
  <c r="AX1059" i="4"/>
  <c r="AW1059" i="4"/>
  <c r="AV1059" i="4"/>
  <c r="AU1059" i="4"/>
  <c r="AT1059" i="4"/>
  <c r="AS1059" i="4"/>
  <c r="AR1059" i="4"/>
  <c r="AQ1059" i="4"/>
  <c r="AP1059" i="4"/>
  <c r="AO1059" i="4"/>
  <c r="AZ1058" i="4"/>
  <c r="AY1058" i="4"/>
  <c r="AX1058" i="4"/>
  <c r="AW1058" i="4"/>
  <c r="AV1058" i="4"/>
  <c r="AU1058" i="4"/>
  <c r="AT1058" i="4"/>
  <c r="AS1058" i="4"/>
  <c r="AR1058" i="4"/>
  <c r="AQ1058" i="4"/>
  <c r="AP1058" i="4"/>
  <c r="AO1058" i="4"/>
  <c r="AZ1057" i="4"/>
  <c r="AY1057" i="4"/>
  <c r="AX1057" i="4"/>
  <c r="AW1057" i="4"/>
  <c r="AV1057" i="4"/>
  <c r="AU1057" i="4"/>
  <c r="AT1057" i="4"/>
  <c r="AS1057" i="4"/>
  <c r="AR1057" i="4"/>
  <c r="AQ1057" i="4"/>
  <c r="AP1057" i="4"/>
  <c r="AO1057" i="4"/>
  <c r="AZ1056" i="4"/>
  <c r="AY1056" i="4"/>
  <c r="AX1056" i="4"/>
  <c r="AW1056" i="4"/>
  <c r="AV1056" i="4"/>
  <c r="AU1056" i="4"/>
  <c r="AT1056" i="4"/>
  <c r="AS1056" i="4"/>
  <c r="AR1056" i="4"/>
  <c r="AQ1056" i="4"/>
  <c r="AP1056" i="4"/>
  <c r="AO1056" i="4"/>
  <c r="AZ1055" i="4"/>
  <c r="AY1055" i="4"/>
  <c r="AX1055" i="4"/>
  <c r="AW1055" i="4"/>
  <c r="AV1055" i="4"/>
  <c r="AU1055" i="4"/>
  <c r="AT1055" i="4"/>
  <c r="AS1055" i="4"/>
  <c r="AR1055" i="4"/>
  <c r="AQ1055" i="4"/>
  <c r="AP1055" i="4"/>
  <c r="AO1055" i="4"/>
  <c r="AZ1046" i="4"/>
  <c r="AY1046" i="4"/>
  <c r="AX1046" i="4"/>
  <c r="AW1046" i="4"/>
  <c r="AV1046" i="4"/>
  <c r="AU1046" i="4"/>
  <c r="AT1046" i="4"/>
  <c r="AS1046" i="4"/>
  <c r="AR1046" i="4"/>
  <c r="AQ1046" i="4"/>
  <c r="AP1046" i="4"/>
  <c r="AO1046" i="4"/>
  <c r="AZ1045" i="4"/>
  <c r="AY1045" i="4"/>
  <c r="AX1045" i="4"/>
  <c r="AW1045" i="4"/>
  <c r="AV1045" i="4"/>
  <c r="AU1045" i="4"/>
  <c r="AT1045" i="4"/>
  <c r="AS1045" i="4"/>
  <c r="AR1045" i="4"/>
  <c r="AQ1045" i="4"/>
  <c r="AP1045" i="4"/>
  <c r="AO1045" i="4"/>
  <c r="AZ1044" i="4"/>
  <c r="AY1044" i="4"/>
  <c r="AX1044" i="4"/>
  <c r="AW1044" i="4"/>
  <c r="AV1044" i="4"/>
  <c r="AU1044" i="4"/>
  <c r="AT1044" i="4"/>
  <c r="AS1044" i="4"/>
  <c r="AR1044" i="4"/>
  <c r="AQ1044" i="4"/>
  <c r="AP1044" i="4"/>
  <c r="AO1044" i="4"/>
  <c r="AZ1043" i="4"/>
  <c r="AY1043" i="4"/>
  <c r="AX1043" i="4"/>
  <c r="AW1043" i="4"/>
  <c r="AV1043" i="4"/>
  <c r="AU1043" i="4"/>
  <c r="AT1043" i="4"/>
  <c r="AS1043" i="4"/>
  <c r="AR1043" i="4"/>
  <c r="AQ1043" i="4"/>
  <c r="AP1043" i="4"/>
  <c r="AO1043" i="4"/>
  <c r="AZ1042" i="4"/>
  <c r="AY1042" i="4"/>
  <c r="AX1042" i="4"/>
  <c r="AW1042" i="4"/>
  <c r="AV1042" i="4"/>
  <c r="AU1042" i="4"/>
  <c r="AT1042" i="4"/>
  <c r="AS1042" i="4"/>
  <c r="AR1042" i="4"/>
  <c r="AQ1042" i="4"/>
  <c r="AP1042" i="4"/>
  <c r="AO1042" i="4"/>
  <c r="AZ1041" i="4"/>
  <c r="AY1041" i="4"/>
  <c r="AX1041" i="4"/>
  <c r="AW1041" i="4"/>
  <c r="AV1041" i="4"/>
  <c r="AU1041" i="4"/>
  <c r="AT1041" i="4"/>
  <c r="AS1041" i="4"/>
  <c r="AR1041" i="4"/>
  <c r="AQ1041" i="4"/>
  <c r="AP1041" i="4"/>
  <c r="AO1041" i="4"/>
  <c r="AZ1040" i="4"/>
  <c r="AY1040" i="4"/>
  <c r="AX1040" i="4"/>
  <c r="AW1040" i="4"/>
  <c r="AV1040" i="4"/>
  <c r="AU1040" i="4"/>
  <c r="AT1040" i="4"/>
  <c r="AS1040" i="4"/>
  <c r="AR1040" i="4"/>
  <c r="AQ1040" i="4"/>
  <c r="AP1040" i="4"/>
  <c r="AO1040" i="4"/>
  <c r="AZ1039" i="4"/>
  <c r="AY1039" i="4"/>
  <c r="AX1039" i="4"/>
  <c r="AW1039" i="4"/>
  <c r="AV1039" i="4"/>
  <c r="AU1039" i="4"/>
  <c r="AT1039" i="4"/>
  <c r="AS1039" i="4"/>
  <c r="AR1039" i="4"/>
  <c r="AQ1039" i="4"/>
  <c r="AP1039" i="4"/>
  <c r="AO1039" i="4"/>
  <c r="AZ1038" i="4"/>
  <c r="AY1038" i="4"/>
  <c r="AX1038" i="4"/>
  <c r="AW1038" i="4"/>
  <c r="AV1038" i="4"/>
  <c r="AU1038" i="4"/>
  <c r="AT1038" i="4"/>
  <c r="AS1038" i="4"/>
  <c r="AR1038" i="4"/>
  <c r="AQ1038" i="4"/>
  <c r="AP1038" i="4"/>
  <c r="AO1038" i="4"/>
  <c r="AZ1037" i="4"/>
  <c r="AY1037" i="4"/>
  <c r="AX1037" i="4"/>
  <c r="AW1037" i="4"/>
  <c r="AV1037" i="4"/>
  <c r="AU1037" i="4"/>
  <c r="AT1037" i="4"/>
  <c r="AS1037" i="4"/>
  <c r="AR1037" i="4"/>
  <c r="AQ1037" i="4"/>
  <c r="AP1037" i="4"/>
  <c r="AO1037" i="4"/>
  <c r="AZ1036" i="4"/>
  <c r="AY1036" i="4"/>
  <c r="AX1036" i="4"/>
  <c r="AW1036" i="4"/>
  <c r="AV1036" i="4"/>
  <c r="AU1036" i="4"/>
  <c r="AT1036" i="4"/>
  <c r="AS1036" i="4"/>
  <c r="AR1036" i="4"/>
  <c r="AQ1036" i="4"/>
  <c r="AP1036" i="4"/>
  <c r="AO1036" i="4"/>
  <c r="AZ1035" i="4"/>
  <c r="AY1035" i="4"/>
  <c r="AX1035" i="4"/>
  <c r="AW1035" i="4"/>
  <c r="AV1035" i="4"/>
  <c r="AU1035" i="4"/>
  <c r="AT1035" i="4"/>
  <c r="AS1035" i="4"/>
  <c r="AR1035" i="4"/>
  <c r="AQ1035" i="4"/>
  <c r="AP1035" i="4"/>
  <c r="AO1035" i="4"/>
  <c r="AZ1034" i="4"/>
  <c r="AY1034" i="4"/>
  <c r="AX1034" i="4"/>
  <c r="AW1034" i="4"/>
  <c r="AV1034" i="4"/>
  <c r="AU1034" i="4"/>
  <c r="AT1034" i="4"/>
  <c r="AS1034" i="4"/>
  <c r="AR1034" i="4"/>
  <c r="AQ1034" i="4"/>
  <c r="AP1034" i="4"/>
  <c r="AO1034" i="4"/>
  <c r="AZ1009" i="4"/>
  <c r="AY1009" i="4"/>
  <c r="AX1009" i="4"/>
  <c r="AW1009" i="4"/>
  <c r="AV1009" i="4"/>
  <c r="AU1009" i="4"/>
  <c r="AT1009" i="4"/>
  <c r="AS1009" i="4"/>
  <c r="AR1009" i="4"/>
  <c r="AQ1009" i="4"/>
  <c r="AP1009" i="4"/>
  <c r="AO1009" i="4"/>
  <c r="AZ1008" i="4"/>
  <c r="AY1008" i="4"/>
  <c r="AX1008" i="4"/>
  <c r="AW1008" i="4"/>
  <c r="AV1008" i="4"/>
  <c r="AU1008" i="4"/>
  <c r="AT1008" i="4"/>
  <c r="AS1008" i="4"/>
  <c r="AR1008" i="4"/>
  <c r="AQ1008" i="4"/>
  <c r="AP1008" i="4"/>
  <c r="AO1008" i="4"/>
  <c r="AZ1007" i="4"/>
  <c r="AY1007" i="4"/>
  <c r="AX1007" i="4"/>
  <c r="AW1007" i="4"/>
  <c r="AV1007" i="4"/>
  <c r="AU1007" i="4"/>
  <c r="AT1007" i="4"/>
  <c r="AS1007" i="4"/>
  <c r="AR1007" i="4"/>
  <c r="AQ1007" i="4"/>
  <c r="AP1007" i="4"/>
  <c r="AO1007" i="4"/>
  <c r="AZ1006" i="4"/>
  <c r="AY1006" i="4"/>
  <c r="AX1006" i="4"/>
  <c r="AW1006" i="4"/>
  <c r="AV1006" i="4"/>
  <c r="AU1006" i="4"/>
  <c r="AT1006" i="4"/>
  <c r="AS1006" i="4"/>
  <c r="AR1006" i="4"/>
  <c r="AQ1006" i="4"/>
  <c r="AP1006" i="4"/>
  <c r="AO1006" i="4"/>
  <c r="AZ1005" i="4"/>
  <c r="AY1005" i="4"/>
  <c r="AX1005" i="4"/>
  <c r="AW1005" i="4"/>
  <c r="AV1005" i="4"/>
  <c r="AU1005" i="4"/>
  <c r="AT1005" i="4"/>
  <c r="AS1005" i="4"/>
  <c r="AR1005" i="4"/>
  <c r="AQ1005" i="4"/>
  <c r="AP1005" i="4"/>
  <c r="AO1005" i="4"/>
  <c r="AZ1004" i="4"/>
  <c r="AY1004" i="4"/>
  <c r="AX1004" i="4"/>
  <c r="AW1004" i="4"/>
  <c r="AV1004" i="4"/>
  <c r="AU1004" i="4"/>
  <c r="AT1004" i="4"/>
  <c r="AS1004" i="4"/>
  <c r="AR1004" i="4"/>
  <c r="AQ1004" i="4"/>
  <c r="AP1004" i="4"/>
  <c r="AO1004" i="4"/>
  <c r="AZ1003" i="4"/>
  <c r="AY1003" i="4"/>
  <c r="AX1003" i="4"/>
  <c r="AW1003" i="4"/>
  <c r="AV1003" i="4"/>
  <c r="AU1003" i="4"/>
  <c r="AT1003" i="4"/>
  <c r="AS1003" i="4"/>
  <c r="AR1003" i="4"/>
  <c r="AQ1003" i="4"/>
  <c r="AP1003" i="4"/>
  <c r="AO1003" i="4"/>
  <c r="AZ1002" i="4"/>
  <c r="AY1002" i="4"/>
  <c r="AX1002" i="4"/>
  <c r="AW1002" i="4"/>
  <c r="AV1002" i="4"/>
  <c r="AU1002" i="4"/>
  <c r="AT1002" i="4"/>
  <c r="AS1002" i="4"/>
  <c r="AR1002" i="4"/>
  <c r="AQ1002" i="4"/>
  <c r="AP1002" i="4"/>
  <c r="AO1002" i="4"/>
  <c r="AZ1001" i="4"/>
  <c r="AY1001" i="4"/>
  <c r="AX1001" i="4"/>
  <c r="AW1001" i="4"/>
  <c r="AV1001" i="4"/>
  <c r="AU1001" i="4"/>
  <c r="AT1001" i="4"/>
  <c r="AS1001" i="4"/>
  <c r="AR1001" i="4"/>
  <c r="AQ1001" i="4"/>
  <c r="AP1001" i="4"/>
  <c r="AO1001" i="4"/>
  <c r="AZ1000" i="4"/>
  <c r="AY1000" i="4"/>
  <c r="AX1000" i="4"/>
  <c r="AW1000" i="4"/>
  <c r="AV1000" i="4"/>
  <c r="AU1000" i="4"/>
  <c r="AT1000" i="4"/>
  <c r="AS1000" i="4"/>
  <c r="AR1000" i="4"/>
  <c r="AQ1000" i="4"/>
  <c r="AP1000" i="4"/>
  <c r="AO1000" i="4"/>
  <c r="AZ999" i="4"/>
  <c r="AY999" i="4"/>
  <c r="AX999" i="4"/>
  <c r="AW999" i="4"/>
  <c r="AV999" i="4"/>
  <c r="AU999" i="4"/>
  <c r="AT999" i="4"/>
  <c r="AS999" i="4"/>
  <c r="AR999" i="4"/>
  <c r="AQ999" i="4"/>
  <c r="AP999" i="4"/>
  <c r="AO999" i="4"/>
  <c r="AZ998" i="4"/>
  <c r="AY998" i="4"/>
  <c r="AX998" i="4"/>
  <c r="AW998" i="4"/>
  <c r="AV998" i="4"/>
  <c r="AU998" i="4"/>
  <c r="AT998" i="4"/>
  <c r="AS998" i="4"/>
  <c r="AR998" i="4"/>
  <c r="AQ998" i="4"/>
  <c r="AP998" i="4"/>
  <c r="AO998" i="4"/>
  <c r="AZ997" i="4"/>
  <c r="AY997" i="4"/>
  <c r="AX997" i="4"/>
  <c r="AW997" i="4"/>
  <c r="AV997" i="4"/>
  <c r="AU997" i="4"/>
  <c r="AT997" i="4"/>
  <c r="AS997" i="4"/>
  <c r="AR997" i="4"/>
  <c r="AQ997" i="4"/>
  <c r="AP997" i="4"/>
  <c r="AO997" i="4"/>
  <c r="AZ996" i="4"/>
  <c r="AY996" i="4"/>
  <c r="AX996" i="4"/>
  <c r="AW996" i="4"/>
  <c r="AV996" i="4"/>
  <c r="AU996" i="4"/>
  <c r="AT996" i="4"/>
  <c r="AS996" i="4"/>
  <c r="AR996" i="4"/>
  <c r="AQ996" i="4"/>
  <c r="AP996" i="4"/>
  <c r="AO996" i="4"/>
  <c r="AZ995" i="4"/>
  <c r="AY995" i="4"/>
  <c r="AX995" i="4"/>
  <c r="AW995" i="4"/>
  <c r="AV995" i="4"/>
  <c r="AU995" i="4"/>
  <c r="AT995" i="4"/>
  <c r="AS995" i="4"/>
  <c r="AR995" i="4"/>
  <c r="AQ995" i="4"/>
  <c r="AP995" i="4"/>
  <c r="AO995" i="4"/>
  <c r="AZ994" i="4"/>
  <c r="AY994" i="4"/>
  <c r="AX994" i="4"/>
  <c r="AW994" i="4"/>
  <c r="AV994" i="4"/>
  <c r="AU994" i="4"/>
  <c r="AT994" i="4"/>
  <c r="AS994" i="4"/>
  <c r="AR994" i="4"/>
  <c r="AQ994" i="4"/>
  <c r="AP994" i="4"/>
  <c r="AO994" i="4"/>
  <c r="AZ993" i="4"/>
  <c r="AY993" i="4"/>
  <c r="AX993" i="4"/>
  <c r="AW993" i="4"/>
  <c r="AV993" i="4"/>
  <c r="AU993" i="4"/>
  <c r="AT993" i="4"/>
  <c r="AS993" i="4"/>
  <c r="AR993" i="4"/>
  <c r="AQ993" i="4"/>
  <c r="AP993" i="4"/>
  <c r="AO993" i="4"/>
  <c r="AZ992" i="4"/>
  <c r="AY992" i="4"/>
  <c r="AX992" i="4"/>
  <c r="AW992" i="4"/>
  <c r="AV992" i="4"/>
  <c r="AU992" i="4"/>
  <c r="AT992" i="4"/>
  <c r="AS992" i="4"/>
  <c r="AR992" i="4"/>
  <c r="AQ992" i="4"/>
  <c r="AP992" i="4"/>
  <c r="AO992" i="4"/>
  <c r="AZ991" i="4"/>
  <c r="AY991" i="4"/>
  <c r="AX991" i="4"/>
  <c r="AW991" i="4"/>
  <c r="AV991" i="4"/>
  <c r="AU991" i="4"/>
  <c r="AT991" i="4"/>
  <c r="AS991" i="4"/>
  <c r="AR991" i="4"/>
  <c r="AQ991" i="4"/>
  <c r="AP991" i="4"/>
  <c r="AO991" i="4"/>
  <c r="AZ990" i="4"/>
  <c r="AY990" i="4"/>
  <c r="AX990" i="4"/>
  <c r="AW990" i="4"/>
  <c r="AV990" i="4"/>
  <c r="AU990" i="4"/>
  <c r="AT990" i="4"/>
  <c r="AS990" i="4"/>
  <c r="AR990" i="4"/>
  <c r="AQ990" i="4"/>
  <c r="AP990" i="4"/>
  <c r="AO990" i="4"/>
  <c r="AZ989" i="4"/>
  <c r="AY989" i="4"/>
  <c r="AX989" i="4"/>
  <c r="AW989" i="4"/>
  <c r="AV989" i="4"/>
  <c r="AU989" i="4"/>
  <c r="AT989" i="4"/>
  <c r="AS989" i="4"/>
  <c r="AR989" i="4"/>
  <c r="AQ989" i="4"/>
  <c r="AP989" i="4"/>
  <c r="AO989" i="4"/>
  <c r="AZ988" i="4"/>
  <c r="AY988" i="4"/>
  <c r="AX988" i="4"/>
  <c r="AW988" i="4"/>
  <c r="AV988" i="4"/>
  <c r="AU988" i="4"/>
  <c r="AT988" i="4"/>
  <c r="AS988" i="4"/>
  <c r="AR988" i="4"/>
  <c r="AQ988" i="4"/>
  <c r="AP988" i="4"/>
  <c r="AO988" i="4"/>
  <c r="AZ987" i="4"/>
  <c r="AY987" i="4"/>
  <c r="AX987" i="4"/>
  <c r="AW987" i="4"/>
  <c r="AV987" i="4"/>
  <c r="AU987" i="4"/>
  <c r="AT987" i="4"/>
  <c r="AS987" i="4"/>
  <c r="AR987" i="4"/>
  <c r="AQ987" i="4"/>
  <c r="AP987" i="4"/>
  <c r="AO987" i="4"/>
  <c r="AZ986" i="4"/>
  <c r="AY986" i="4"/>
  <c r="AX986" i="4"/>
  <c r="AW986" i="4"/>
  <c r="AV986" i="4"/>
  <c r="AU986" i="4"/>
  <c r="AT986" i="4"/>
  <c r="AS986" i="4"/>
  <c r="AR986" i="4"/>
  <c r="AQ986" i="4"/>
  <c r="AP986" i="4"/>
  <c r="AO986" i="4"/>
  <c r="AZ985" i="4"/>
  <c r="AY985" i="4"/>
  <c r="AX985" i="4"/>
  <c r="AW985" i="4"/>
  <c r="AV985" i="4"/>
  <c r="AU985" i="4"/>
  <c r="AT985" i="4"/>
  <c r="AS985" i="4"/>
  <c r="AR985" i="4"/>
  <c r="AQ985" i="4"/>
  <c r="AP985" i="4"/>
  <c r="AO985" i="4"/>
  <c r="AZ984" i="4"/>
  <c r="AY984" i="4"/>
  <c r="AX984" i="4"/>
  <c r="AW984" i="4"/>
  <c r="AV984" i="4"/>
  <c r="AU984" i="4"/>
  <c r="AT984" i="4"/>
  <c r="AS984" i="4"/>
  <c r="AR984" i="4"/>
  <c r="AQ984" i="4"/>
  <c r="AP984" i="4"/>
  <c r="AO984" i="4"/>
  <c r="AZ983" i="4"/>
  <c r="AY983" i="4"/>
  <c r="AX983" i="4"/>
  <c r="AW983" i="4"/>
  <c r="AV983" i="4"/>
  <c r="AU983" i="4"/>
  <c r="AT983" i="4"/>
  <c r="AS983" i="4"/>
  <c r="AR983" i="4"/>
  <c r="AQ983" i="4"/>
  <c r="AP983" i="4"/>
  <c r="AO983" i="4"/>
  <c r="AZ982" i="4"/>
  <c r="AY982" i="4"/>
  <c r="AX982" i="4"/>
  <c r="AW982" i="4"/>
  <c r="AV982" i="4"/>
  <c r="AU982" i="4"/>
  <c r="AT982" i="4"/>
  <c r="AS982" i="4"/>
  <c r="AR982" i="4"/>
  <c r="AQ982" i="4"/>
  <c r="AP982" i="4"/>
  <c r="AO982" i="4"/>
  <c r="AZ981" i="4"/>
  <c r="AY981" i="4"/>
  <c r="AX981" i="4"/>
  <c r="AW981" i="4"/>
  <c r="AV981" i="4"/>
  <c r="AU981" i="4"/>
  <c r="AT981" i="4"/>
  <c r="AS981" i="4"/>
  <c r="AR981" i="4"/>
  <c r="AQ981" i="4"/>
  <c r="AP981" i="4"/>
  <c r="AO981" i="4"/>
  <c r="AZ980" i="4"/>
  <c r="AY980" i="4"/>
  <c r="AX980" i="4"/>
  <c r="AW980" i="4"/>
  <c r="AV980" i="4"/>
  <c r="AU980" i="4"/>
  <c r="AT980" i="4"/>
  <c r="AS980" i="4"/>
  <c r="AR980" i="4"/>
  <c r="AQ980" i="4"/>
  <c r="AP980" i="4"/>
  <c r="AO980" i="4"/>
  <c r="AZ979" i="4"/>
  <c r="AY979" i="4"/>
  <c r="AX979" i="4"/>
  <c r="AW979" i="4"/>
  <c r="AV979" i="4"/>
  <c r="AU979" i="4"/>
  <c r="AT979" i="4"/>
  <c r="AS979" i="4"/>
  <c r="AR979" i="4"/>
  <c r="AQ979" i="4"/>
  <c r="AP979" i="4"/>
  <c r="AO979" i="4"/>
  <c r="AZ978" i="4"/>
  <c r="AY978" i="4"/>
  <c r="AX978" i="4"/>
  <c r="AW978" i="4"/>
  <c r="AV978" i="4"/>
  <c r="AU978" i="4"/>
  <c r="AT978" i="4"/>
  <c r="AS978" i="4"/>
  <c r="AR978" i="4"/>
  <c r="AQ978" i="4"/>
  <c r="AP978" i="4"/>
  <c r="AO978" i="4"/>
  <c r="AZ977" i="4"/>
  <c r="AY977" i="4"/>
  <c r="AX977" i="4"/>
  <c r="AW977" i="4"/>
  <c r="AV977" i="4"/>
  <c r="AU977" i="4"/>
  <c r="AT977" i="4"/>
  <c r="AS977" i="4"/>
  <c r="AR977" i="4"/>
  <c r="AQ977" i="4"/>
  <c r="AP977" i="4"/>
  <c r="AO977" i="4"/>
  <c r="AZ976" i="4"/>
  <c r="AY976" i="4"/>
  <c r="AX976" i="4"/>
  <c r="AW976" i="4"/>
  <c r="AV976" i="4"/>
  <c r="AU976" i="4"/>
  <c r="AT976" i="4"/>
  <c r="AS976" i="4"/>
  <c r="AR976" i="4"/>
  <c r="AQ976" i="4"/>
  <c r="AP976" i="4"/>
  <c r="AO976" i="4"/>
  <c r="AZ975" i="4"/>
  <c r="AY975" i="4"/>
  <c r="AX975" i="4"/>
  <c r="AW975" i="4"/>
  <c r="AV975" i="4"/>
  <c r="AU975" i="4"/>
  <c r="AT975" i="4"/>
  <c r="AS975" i="4"/>
  <c r="AR975" i="4"/>
  <c r="AQ975" i="4"/>
  <c r="AP975" i="4"/>
  <c r="AO975" i="4"/>
  <c r="AZ974" i="4"/>
  <c r="AY974" i="4"/>
  <c r="AX974" i="4"/>
  <c r="AW974" i="4"/>
  <c r="AV974" i="4"/>
  <c r="AU974" i="4"/>
  <c r="AT974" i="4"/>
  <c r="AS974" i="4"/>
  <c r="AR974" i="4"/>
  <c r="AQ974" i="4"/>
  <c r="AP974" i="4"/>
  <c r="AO974" i="4"/>
  <c r="AZ973" i="4"/>
  <c r="AY973" i="4"/>
  <c r="AX973" i="4"/>
  <c r="AW973" i="4"/>
  <c r="AV973" i="4"/>
  <c r="AU973" i="4"/>
  <c r="AT973" i="4"/>
  <c r="AS973" i="4"/>
  <c r="AR973" i="4"/>
  <c r="AQ973" i="4"/>
  <c r="AP973" i="4"/>
  <c r="AO973" i="4"/>
  <c r="AZ972" i="4"/>
  <c r="AY972" i="4"/>
  <c r="AX972" i="4"/>
  <c r="AW972" i="4"/>
  <c r="AV972" i="4"/>
  <c r="AU972" i="4"/>
  <c r="AT972" i="4"/>
  <c r="AS972" i="4"/>
  <c r="AR972" i="4"/>
  <c r="AQ972" i="4"/>
  <c r="AP972" i="4"/>
  <c r="AO972" i="4"/>
  <c r="AZ971" i="4"/>
  <c r="AY971" i="4"/>
  <c r="AX971" i="4"/>
  <c r="AW971" i="4"/>
  <c r="AV971" i="4"/>
  <c r="AU971" i="4"/>
  <c r="AT971" i="4"/>
  <c r="AS971" i="4"/>
  <c r="AR971" i="4"/>
  <c r="AQ971" i="4"/>
  <c r="AP971" i="4"/>
  <c r="AO971" i="4"/>
  <c r="AZ970" i="4"/>
  <c r="AY970" i="4"/>
  <c r="AX970" i="4"/>
  <c r="AW970" i="4"/>
  <c r="AV970" i="4"/>
  <c r="AU970" i="4"/>
  <c r="AT970" i="4"/>
  <c r="AS970" i="4"/>
  <c r="AR970" i="4"/>
  <c r="AQ970" i="4"/>
  <c r="AP970" i="4"/>
  <c r="AO970" i="4"/>
  <c r="AZ969" i="4"/>
  <c r="AY969" i="4"/>
  <c r="AX969" i="4"/>
  <c r="AW969" i="4"/>
  <c r="AV969" i="4"/>
  <c r="AU969" i="4"/>
  <c r="AT969" i="4"/>
  <c r="AS969" i="4"/>
  <c r="AR969" i="4"/>
  <c r="AQ969" i="4"/>
  <c r="AP969" i="4"/>
  <c r="AO969" i="4"/>
  <c r="AZ968" i="4"/>
  <c r="AY968" i="4"/>
  <c r="AX968" i="4"/>
  <c r="AW968" i="4"/>
  <c r="AV968" i="4"/>
  <c r="AU968" i="4"/>
  <c r="AT968" i="4"/>
  <c r="AS968" i="4"/>
  <c r="AR968" i="4"/>
  <c r="AQ968" i="4"/>
  <c r="AP968" i="4"/>
  <c r="AO968" i="4"/>
  <c r="AZ967" i="4"/>
  <c r="AY967" i="4"/>
  <c r="AX967" i="4"/>
  <c r="AW967" i="4"/>
  <c r="AV967" i="4"/>
  <c r="AU967" i="4"/>
  <c r="AT967" i="4"/>
  <c r="AS967" i="4"/>
  <c r="AR967" i="4"/>
  <c r="AQ967" i="4"/>
  <c r="AP967" i="4"/>
  <c r="AO967" i="4"/>
  <c r="AZ966" i="4"/>
  <c r="AY966" i="4"/>
  <c r="AX966" i="4"/>
  <c r="AW966" i="4"/>
  <c r="AV966" i="4"/>
  <c r="AU966" i="4"/>
  <c r="AT966" i="4"/>
  <c r="AS966" i="4"/>
  <c r="AR966" i="4"/>
  <c r="AQ966" i="4"/>
  <c r="AP966" i="4"/>
  <c r="AO966" i="4"/>
  <c r="AZ965" i="4"/>
  <c r="AY965" i="4"/>
  <c r="AX965" i="4"/>
  <c r="AW965" i="4"/>
  <c r="AV965" i="4"/>
  <c r="AU965" i="4"/>
  <c r="AT965" i="4"/>
  <c r="AS965" i="4"/>
  <c r="AR965" i="4"/>
  <c r="AQ965" i="4"/>
  <c r="AP965" i="4"/>
  <c r="AO965" i="4"/>
  <c r="AZ964" i="4"/>
  <c r="AY964" i="4"/>
  <c r="AX964" i="4"/>
  <c r="AW964" i="4"/>
  <c r="AV964" i="4"/>
  <c r="AU964" i="4"/>
  <c r="AT964" i="4"/>
  <c r="AS964" i="4"/>
  <c r="AR964" i="4"/>
  <c r="AQ964" i="4"/>
  <c r="AP964" i="4"/>
  <c r="AO964" i="4"/>
  <c r="AZ963" i="4"/>
  <c r="AY963" i="4"/>
  <c r="AX963" i="4"/>
  <c r="AW963" i="4"/>
  <c r="AV963" i="4"/>
  <c r="AU963" i="4"/>
  <c r="AT963" i="4"/>
  <c r="AS963" i="4"/>
  <c r="AR963" i="4"/>
  <c r="AQ963" i="4"/>
  <c r="AP963" i="4"/>
  <c r="AO963" i="4"/>
  <c r="AZ962" i="4"/>
  <c r="AY962" i="4"/>
  <c r="AX962" i="4"/>
  <c r="AW962" i="4"/>
  <c r="AV962" i="4"/>
  <c r="AU962" i="4"/>
  <c r="AT962" i="4"/>
  <c r="AS962" i="4"/>
  <c r="AR962" i="4"/>
  <c r="AQ962" i="4"/>
  <c r="AP962" i="4"/>
  <c r="AO962" i="4"/>
  <c r="AZ961" i="4"/>
  <c r="AY961" i="4"/>
  <c r="AX961" i="4"/>
  <c r="AW961" i="4"/>
  <c r="AV961" i="4"/>
  <c r="AU961" i="4"/>
  <c r="AT961" i="4"/>
  <c r="AS961" i="4"/>
  <c r="AR961" i="4"/>
  <c r="AQ961" i="4"/>
  <c r="AP961" i="4"/>
  <c r="AO961" i="4"/>
  <c r="AZ960" i="4"/>
  <c r="AY960" i="4"/>
  <c r="AX960" i="4"/>
  <c r="AW960" i="4"/>
  <c r="AV960" i="4"/>
  <c r="AU960" i="4"/>
  <c r="AT960" i="4"/>
  <c r="AS960" i="4"/>
  <c r="AR960" i="4"/>
  <c r="AQ960" i="4"/>
  <c r="AP960" i="4"/>
  <c r="AO960" i="4"/>
  <c r="AZ959" i="4"/>
  <c r="AY959" i="4"/>
  <c r="AX959" i="4"/>
  <c r="AW959" i="4"/>
  <c r="AV959" i="4"/>
  <c r="AU959" i="4"/>
  <c r="AT959" i="4"/>
  <c r="AS959" i="4"/>
  <c r="AR959" i="4"/>
  <c r="AQ959" i="4"/>
  <c r="AP959" i="4"/>
  <c r="AO959" i="4"/>
  <c r="AZ958" i="4"/>
  <c r="AY958" i="4"/>
  <c r="AX958" i="4"/>
  <c r="AW958" i="4"/>
  <c r="AV958" i="4"/>
  <c r="AU958" i="4"/>
  <c r="AT958" i="4"/>
  <c r="AS958" i="4"/>
  <c r="AR958" i="4"/>
  <c r="AQ958" i="4"/>
  <c r="AP958" i="4"/>
  <c r="AO958" i="4"/>
  <c r="AZ957" i="4"/>
  <c r="AY957" i="4"/>
  <c r="AX957" i="4"/>
  <c r="AW957" i="4"/>
  <c r="AV957" i="4"/>
  <c r="AU957" i="4"/>
  <c r="AT957" i="4"/>
  <c r="AS957" i="4"/>
  <c r="AR957" i="4"/>
  <c r="AQ957" i="4"/>
  <c r="AP957" i="4"/>
  <c r="AO957" i="4"/>
  <c r="AZ956" i="4"/>
  <c r="AY956" i="4"/>
  <c r="AX956" i="4"/>
  <c r="AW956" i="4"/>
  <c r="AV956" i="4"/>
  <c r="AU956" i="4"/>
  <c r="AT956" i="4"/>
  <c r="AS956" i="4"/>
  <c r="AR956" i="4"/>
  <c r="AQ956" i="4"/>
  <c r="AP956" i="4"/>
  <c r="AO956" i="4"/>
  <c r="AZ955" i="4"/>
  <c r="AY955" i="4"/>
  <c r="AX955" i="4"/>
  <c r="AW955" i="4"/>
  <c r="AV955" i="4"/>
  <c r="AU955" i="4"/>
  <c r="AT955" i="4"/>
  <c r="AS955" i="4"/>
  <c r="AR955" i="4"/>
  <c r="AQ955" i="4"/>
  <c r="AP955" i="4"/>
  <c r="AO955" i="4"/>
  <c r="AZ954" i="4"/>
  <c r="AY954" i="4"/>
  <c r="AX954" i="4"/>
  <c r="AW954" i="4"/>
  <c r="AV954" i="4"/>
  <c r="AU954" i="4"/>
  <c r="AT954" i="4"/>
  <c r="AS954" i="4"/>
  <c r="AR954" i="4"/>
  <c r="AQ954" i="4"/>
  <c r="AP954" i="4"/>
  <c r="AO954" i="4"/>
  <c r="AZ953" i="4"/>
  <c r="AY953" i="4"/>
  <c r="AX953" i="4"/>
  <c r="AW953" i="4"/>
  <c r="AV953" i="4"/>
  <c r="AU953" i="4"/>
  <c r="AT953" i="4"/>
  <c r="AS953" i="4"/>
  <c r="AR953" i="4"/>
  <c r="AQ953" i="4"/>
  <c r="AP953" i="4"/>
  <c r="AO953" i="4"/>
  <c r="AZ952" i="4"/>
  <c r="AY952" i="4"/>
  <c r="AX952" i="4"/>
  <c r="AW952" i="4"/>
  <c r="AV952" i="4"/>
  <c r="AU952" i="4"/>
  <c r="AT952" i="4"/>
  <c r="AS952" i="4"/>
  <c r="AR952" i="4"/>
  <c r="AQ952" i="4"/>
  <c r="AP952" i="4"/>
  <c r="AO952" i="4"/>
  <c r="AZ951" i="4"/>
  <c r="AY951" i="4"/>
  <c r="AX951" i="4"/>
  <c r="AW951" i="4"/>
  <c r="AV951" i="4"/>
  <c r="AU951" i="4"/>
  <c r="AT951" i="4"/>
  <c r="AS951" i="4"/>
  <c r="AR951" i="4"/>
  <c r="AQ951" i="4"/>
  <c r="AP951" i="4"/>
  <c r="AO951" i="4"/>
  <c r="AZ950" i="4"/>
  <c r="AY950" i="4"/>
  <c r="AX950" i="4"/>
  <c r="AW950" i="4"/>
  <c r="AV950" i="4"/>
  <c r="AU950" i="4"/>
  <c r="AT950" i="4"/>
  <c r="AS950" i="4"/>
  <c r="AR950" i="4"/>
  <c r="AQ950" i="4"/>
  <c r="AP950" i="4"/>
  <c r="AO950" i="4"/>
  <c r="AZ949" i="4"/>
  <c r="AY949" i="4"/>
  <c r="AX949" i="4"/>
  <c r="AW949" i="4"/>
  <c r="AV949" i="4"/>
  <c r="AU949" i="4"/>
  <c r="AT949" i="4"/>
  <c r="AS949" i="4"/>
  <c r="AR949" i="4"/>
  <c r="AQ949" i="4"/>
  <c r="AP949" i="4"/>
  <c r="AO949" i="4"/>
  <c r="AZ948" i="4"/>
  <c r="AY948" i="4"/>
  <c r="AX948" i="4"/>
  <c r="AW948" i="4"/>
  <c r="AV948" i="4"/>
  <c r="AU948" i="4"/>
  <c r="AT948" i="4"/>
  <c r="AS948" i="4"/>
  <c r="AR948" i="4"/>
  <c r="AQ948" i="4"/>
  <c r="AP948" i="4"/>
  <c r="AO948" i="4"/>
  <c r="AZ947" i="4"/>
  <c r="AY947" i="4"/>
  <c r="AX947" i="4"/>
  <c r="AW947" i="4"/>
  <c r="AV947" i="4"/>
  <c r="AU947" i="4"/>
  <c r="AT947" i="4"/>
  <c r="AS947" i="4"/>
  <c r="AR947" i="4"/>
  <c r="AQ947" i="4"/>
  <c r="AP947" i="4"/>
  <c r="AO947" i="4"/>
  <c r="AZ946" i="4"/>
  <c r="AY946" i="4"/>
  <c r="AX946" i="4"/>
  <c r="AW946" i="4"/>
  <c r="AV946" i="4"/>
  <c r="AU946" i="4"/>
  <c r="AT946" i="4"/>
  <c r="AS946" i="4"/>
  <c r="AR946" i="4"/>
  <c r="AQ946" i="4"/>
  <c r="AP946" i="4"/>
  <c r="AO946" i="4"/>
  <c r="AZ945" i="4"/>
  <c r="AY945" i="4"/>
  <c r="AX945" i="4"/>
  <c r="AW945" i="4"/>
  <c r="AV945" i="4"/>
  <c r="AU945" i="4"/>
  <c r="AT945" i="4"/>
  <c r="AS945" i="4"/>
  <c r="AR945" i="4"/>
  <c r="AQ945" i="4"/>
  <c r="AP945" i="4"/>
  <c r="AO945" i="4"/>
  <c r="AZ944" i="4"/>
  <c r="AY944" i="4"/>
  <c r="AX944" i="4"/>
  <c r="AW944" i="4"/>
  <c r="AV944" i="4"/>
  <c r="AU944" i="4"/>
  <c r="AT944" i="4"/>
  <c r="AS944" i="4"/>
  <c r="AR944" i="4"/>
  <c r="AQ944" i="4"/>
  <c r="AP944" i="4"/>
  <c r="AO944" i="4"/>
  <c r="AZ943" i="4"/>
  <c r="AY943" i="4"/>
  <c r="AX943" i="4"/>
  <c r="AW943" i="4"/>
  <c r="AV943" i="4"/>
  <c r="AU943" i="4"/>
  <c r="AT943" i="4"/>
  <c r="AS943" i="4"/>
  <c r="AR943" i="4"/>
  <c r="AQ943" i="4"/>
  <c r="AP943" i="4"/>
  <c r="AO943" i="4"/>
  <c r="AZ942" i="4"/>
  <c r="AY942" i="4"/>
  <c r="AX942" i="4"/>
  <c r="AW942" i="4"/>
  <c r="AV942" i="4"/>
  <c r="AU942" i="4"/>
  <c r="AT942" i="4"/>
  <c r="AS942" i="4"/>
  <c r="AR942" i="4"/>
  <c r="AQ942" i="4"/>
  <c r="AP942" i="4"/>
  <c r="AO942" i="4"/>
  <c r="AZ941" i="4"/>
  <c r="AY941" i="4"/>
  <c r="AX941" i="4"/>
  <c r="AW941" i="4"/>
  <c r="AV941" i="4"/>
  <c r="AU941" i="4"/>
  <c r="AT941" i="4"/>
  <c r="AS941" i="4"/>
  <c r="AR941" i="4"/>
  <c r="AQ941" i="4"/>
  <c r="AP941" i="4"/>
  <c r="AO941" i="4"/>
  <c r="AZ940" i="4"/>
  <c r="AY940" i="4"/>
  <c r="AX940" i="4"/>
  <c r="AW940" i="4"/>
  <c r="AV940" i="4"/>
  <c r="AU940" i="4"/>
  <c r="AT940" i="4"/>
  <c r="AS940" i="4"/>
  <c r="AR940" i="4"/>
  <c r="AQ940" i="4"/>
  <c r="AP940" i="4"/>
  <c r="AO940" i="4"/>
  <c r="AZ939" i="4"/>
  <c r="AY939" i="4"/>
  <c r="AX939" i="4"/>
  <c r="AW939" i="4"/>
  <c r="AV939" i="4"/>
  <c r="AU939" i="4"/>
  <c r="AT939" i="4"/>
  <c r="AS939" i="4"/>
  <c r="AR939" i="4"/>
  <c r="AQ939" i="4"/>
  <c r="AP939" i="4"/>
  <c r="AO939" i="4"/>
  <c r="AZ938" i="4"/>
  <c r="AY938" i="4"/>
  <c r="AX938" i="4"/>
  <c r="AW938" i="4"/>
  <c r="AV938" i="4"/>
  <c r="AU938" i="4"/>
  <c r="AT938" i="4"/>
  <c r="AS938" i="4"/>
  <c r="AR938" i="4"/>
  <c r="AQ938" i="4"/>
  <c r="AP938" i="4"/>
  <c r="AO938" i="4"/>
  <c r="AZ937" i="4"/>
  <c r="AY937" i="4"/>
  <c r="AX937" i="4"/>
  <c r="AW937" i="4"/>
  <c r="AV937" i="4"/>
  <c r="AU937" i="4"/>
  <c r="AT937" i="4"/>
  <c r="AS937" i="4"/>
  <c r="AR937" i="4"/>
  <c r="AQ937" i="4"/>
  <c r="AP937" i="4"/>
  <c r="AO937" i="4"/>
  <c r="AZ936" i="4"/>
  <c r="AY936" i="4"/>
  <c r="AX936" i="4"/>
  <c r="AW936" i="4"/>
  <c r="AV936" i="4"/>
  <c r="AU936" i="4"/>
  <c r="AT936" i="4"/>
  <c r="AS936" i="4"/>
  <c r="AR936" i="4"/>
  <c r="AQ936" i="4"/>
  <c r="AP936" i="4"/>
  <c r="AO936" i="4"/>
  <c r="AZ935" i="4"/>
  <c r="AY935" i="4"/>
  <c r="AX935" i="4"/>
  <c r="AW935" i="4"/>
  <c r="AV935" i="4"/>
  <c r="AU935" i="4"/>
  <c r="AT935" i="4"/>
  <c r="AS935" i="4"/>
  <c r="AR935" i="4"/>
  <c r="AQ935" i="4"/>
  <c r="AP935" i="4"/>
  <c r="AO935" i="4"/>
  <c r="AZ934" i="4"/>
  <c r="AY934" i="4"/>
  <c r="AX934" i="4"/>
  <c r="AW934" i="4"/>
  <c r="AV934" i="4"/>
  <c r="AU934" i="4"/>
  <c r="AT934" i="4"/>
  <c r="AS934" i="4"/>
  <c r="AR934" i="4"/>
  <c r="AQ934" i="4"/>
  <c r="AP934" i="4"/>
  <c r="AO934" i="4"/>
  <c r="AZ933" i="4"/>
  <c r="AY933" i="4"/>
  <c r="AX933" i="4"/>
  <c r="AW933" i="4"/>
  <c r="AV933" i="4"/>
  <c r="AU933" i="4"/>
  <c r="AT933" i="4"/>
  <c r="AS933" i="4"/>
  <c r="AR933" i="4"/>
  <c r="AQ933" i="4"/>
  <c r="AP933" i="4"/>
  <c r="AO933" i="4"/>
  <c r="AZ932" i="4"/>
  <c r="AY932" i="4"/>
  <c r="AX932" i="4"/>
  <c r="AW932" i="4"/>
  <c r="AV932" i="4"/>
  <c r="AU932" i="4"/>
  <c r="AT932" i="4"/>
  <c r="AS932" i="4"/>
  <c r="AR932" i="4"/>
  <c r="AQ932" i="4"/>
  <c r="AP932" i="4"/>
  <c r="AO932" i="4"/>
  <c r="AZ931" i="4"/>
  <c r="AY931" i="4"/>
  <c r="AX931" i="4"/>
  <c r="AW931" i="4"/>
  <c r="AV931" i="4"/>
  <c r="AU931" i="4"/>
  <c r="AT931" i="4"/>
  <c r="AS931" i="4"/>
  <c r="AR931" i="4"/>
  <c r="AQ931" i="4"/>
  <c r="AP931" i="4"/>
  <c r="AO931" i="4"/>
  <c r="AZ930" i="4"/>
  <c r="AY930" i="4"/>
  <c r="AX930" i="4"/>
  <c r="AW930" i="4"/>
  <c r="AV930" i="4"/>
  <c r="AU930" i="4"/>
  <c r="AT930" i="4"/>
  <c r="AS930" i="4"/>
  <c r="AR930" i="4"/>
  <c r="AQ930" i="4"/>
  <c r="AP930" i="4"/>
  <c r="AO930" i="4"/>
  <c r="AZ929" i="4"/>
  <c r="AY929" i="4"/>
  <c r="AX929" i="4"/>
  <c r="AW929" i="4"/>
  <c r="AV929" i="4"/>
  <c r="AU929" i="4"/>
  <c r="AT929" i="4"/>
  <c r="AS929" i="4"/>
  <c r="AR929" i="4"/>
  <c r="AQ929" i="4"/>
  <c r="AP929" i="4"/>
  <c r="AO929" i="4"/>
  <c r="AZ928" i="4"/>
  <c r="AY928" i="4"/>
  <c r="AX928" i="4"/>
  <c r="AW928" i="4"/>
  <c r="AV928" i="4"/>
  <c r="AU928" i="4"/>
  <c r="AT928" i="4"/>
  <c r="AS928" i="4"/>
  <c r="AR928" i="4"/>
  <c r="AQ928" i="4"/>
  <c r="AP928" i="4"/>
  <c r="AO928" i="4"/>
  <c r="AZ927" i="4"/>
  <c r="AY927" i="4"/>
  <c r="AX927" i="4"/>
  <c r="AW927" i="4"/>
  <c r="AV927" i="4"/>
  <c r="AU927" i="4"/>
  <c r="AT927" i="4"/>
  <c r="AS927" i="4"/>
  <c r="AR927" i="4"/>
  <c r="AQ927" i="4"/>
  <c r="AP927" i="4"/>
  <c r="AO927" i="4"/>
  <c r="AZ926" i="4"/>
  <c r="AY926" i="4"/>
  <c r="AX926" i="4"/>
  <c r="AW926" i="4"/>
  <c r="AV926" i="4"/>
  <c r="AU926" i="4"/>
  <c r="AT926" i="4"/>
  <c r="AS926" i="4"/>
  <c r="AR926" i="4"/>
  <c r="AQ926" i="4"/>
  <c r="AP926" i="4"/>
  <c r="AO926" i="4"/>
  <c r="AZ925" i="4"/>
  <c r="AY925" i="4"/>
  <c r="AX925" i="4"/>
  <c r="AW925" i="4"/>
  <c r="AV925" i="4"/>
  <c r="AU925" i="4"/>
  <c r="AT925" i="4"/>
  <c r="AS925" i="4"/>
  <c r="AR925" i="4"/>
  <c r="AQ925" i="4"/>
  <c r="AP925" i="4"/>
  <c r="AO925" i="4"/>
  <c r="AZ924" i="4"/>
  <c r="AY924" i="4"/>
  <c r="AX924" i="4"/>
  <c r="AW924" i="4"/>
  <c r="AV924" i="4"/>
  <c r="AU924" i="4"/>
  <c r="AT924" i="4"/>
  <c r="AS924" i="4"/>
  <c r="AR924" i="4"/>
  <c r="AQ924" i="4"/>
  <c r="AP924" i="4"/>
  <c r="AO924" i="4"/>
  <c r="AZ923" i="4"/>
  <c r="AY923" i="4"/>
  <c r="AX923" i="4"/>
  <c r="AW923" i="4"/>
  <c r="AV923" i="4"/>
  <c r="AU923" i="4"/>
  <c r="AT923" i="4"/>
  <c r="AS923" i="4"/>
  <c r="AR923" i="4"/>
  <c r="AQ923" i="4"/>
  <c r="AP923" i="4"/>
  <c r="AO923" i="4"/>
  <c r="AZ922" i="4"/>
  <c r="AY922" i="4"/>
  <c r="AX922" i="4"/>
  <c r="AW922" i="4"/>
  <c r="AV922" i="4"/>
  <c r="AU922" i="4"/>
  <c r="AT922" i="4"/>
  <c r="AS922" i="4"/>
  <c r="AR922" i="4"/>
  <c r="AQ922" i="4"/>
  <c r="AP922" i="4"/>
  <c r="AO922" i="4"/>
  <c r="AZ921" i="4"/>
  <c r="AY921" i="4"/>
  <c r="AX921" i="4"/>
  <c r="AW921" i="4"/>
  <c r="AV921" i="4"/>
  <c r="AU921" i="4"/>
  <c r="AT921" i="4"/>
  <c r="AS921" i="4"/>
  <c r="AR921" i="4"/>
  <c r="AQ921" i="4"/>
  <c r="AP921" i="4"/>
  <c r="AO921" i="4"/>
  <c r="AZ920" i="4"/>
  <c r="AY920" i="4"/>
  <c r="AX920" i="4"/>
  <c r="AW920" i="4"/>
  <c r="AV920" i="4"/>
  <c r="AU920" i="4"/>
  <c r="AT920" i="4"/>
  <c r="AS920" i="4"/>
  <c r="AR920" i="4"/>
  <c r="AQ920" i="4"/>
  <c r="AP920" i="4"/>
  <c r="AO920" i="4"/>
  <c r="AZ919" i="4"/>
  <c r="AY919" i="4"/>
  <c r="AX919" i="4"/>
  <c r="AW919" i="4"/>
  <c r="AV919" i="4"/>
  <c r="AU919" i="4"/>
  <c r="AT919" i="4"/>
  <c r="AS919" i="4"/>
  <c r="AR919" i="4"/>
  <c r="AQ919" i="4"/>
  <c r="AP919" i="4"/>
  <c r="AO919" i="4"/>
  <c r="AZ918" i="4"/>
  <c r="AY918" i="4"/>
  <c r="AX918" i="4"/>
  <c r="AW918" i="4"/>
  <c r="AV918" i="4"/>
  <c r="AU918" i="4"/>
  <c r="AT918" i="4"/>
  <c r="AS918" i="4"/>
  <c r="AR918" i="4"/>
  <c r="AQ918" i="4"/>
  <c r="AP918" i="4"/>
  <c r="AO918" i="4"/>
  <c r="AZ917" i="4"/>
  <c r="AY917" i="4"/>
  <c r="AX917" i="4"/>
  <c r="AW917" i="4"/>
  <c r="AV917" i="4"/>
  <c r="AU917" i="4"/>
  <c r="AT917" i="4"/>
  <c r="AS917" i="4"/>
  <c r="AR917" i="4"/>
  <c r="AQ917" i="4"/>
  <c r="AP917" i="4"/>
  <c r="AO917" i="4"/>
  <c r="AZ916" i="4"/>
  <c r="AY916" i="4"/>
  <c r="AX916" i="4"/>
  <c r="AW916" i="4"/>
  <c r="AV916" i="4"/>
  <c r="AU916" i="4"/>
  <c r="AT916" i="4"/>
  <c r="AS916" i="4"/>
  <c r="AR916" i="4"/>
  <c r="AQ916" i="4"/>
  <c r="AP916" i="4"/>
  <c r="AO916" i="4"/>
  <c r="AZ915" i="4"/>
  <c r="AY915" i="4"/>
  <c r="AX915" i="4"/>
  <c r="AW915" i="4"/>
  <c r="AV915" i="4"/>
  <c r="AU915" i="4"/>
  <c r="AT915" i="4"/>
  <c r="AS915" i="4"/>
  <c r="AR915" i="4"/>
  <c r="AQ915" i="4"/>
  <c r="AP915" i="4"/>
  <c r="AO915" i="4"/>
  <c r="AZ914" i="4"/>
  <c r="AY914" i="4"/>
  <c r="AX914" i="4"/>
  <c r="AW914" i="4"/>
  <c r="AV914" i="4"/>
  <c r="AU914" i="4"/>
  <c r="AT914" i="4"/>
  <c r="AS914" i="4"/>
  <c r="AR914" i="4"/>
  <c r="AQ914" i="4"/>
  <c r="AP914" i="4"/>
  <c r="AO914" i="4"/>
  <c r="AZ913" i="4"/>
  <c r="AY913" i="4"/>
  <c r="AX913" i="4"/>
  <c r="AW913" i="4"/>
  <c r="AV913" i="4"/>
  <c r="AU913" i="4"/>
  <c r="AT913" i="4"/>
  <c r="AS913" i="4"/>
  <c r="AR913" i="4"/>
  <c r="AQ913" i="4"/>
  <c r="AP913" i="4"/>
  <c r="AO913" i="4"/>
  <c r="AZ845" i="4"/>
  <c r="AY845" i="4"/>
  <c r="AX845" i="4"/>
  <c r="AW845" i="4"/>
  <c r="AV845" i="4"/>
  <c r="AU845" i="4"/>
  <c r="AT845" i="4"/>
  <c r="AS845" i="4"/>
  <c r="AR845" i="4"/>
  <c r="AQ845" i="4"/>
  <c r="AP845" i="4"/>
  <c r="AO845" i="4"/>
  <c r="AZ844" i="4"/>
  <c r="AY844" i="4"/>
  <c r="AX844" i="4"/>
  <c r="AW844" i="4"/>
  <c r="AV844" i="4"/>
  <c r="AU844" i="4"/>
  <c r="AT844" i="4"/>
  <c r="AS844" i="4"/>
  <c r="AR844" i="4"/>
  <c r="AQ844" i="4"/>
  <c r="AP844" i="4"/>
  <c r="AO844" i="4"/>
  <c r="AZ843" i="4"/>
  <c r="AY843" i="4"/>
  <c r="AX843" i="4"/>
  <c r="AW843" i="4"/>
  <c r="AV843" i="4"/>
  <c r="AU843" i="4"/>
  <c r="AT843" i="4"/>
  <c r="AS843" i="4"/>
  <c r="AR843" i="4"/>
  <c r="AQ843" i="4"/>
  <c r="AP843" i="4"/>
  <c r="AO843" i="4"/>
  <c r="AZ842" i="4"/>
  <c r="AY842" i="4"/>
  <c r="AX842" i="4"/>
  <c r="AW842" i="4"/>
  <c r="AV842" i="4"/>
  <c r="AU842" i="4"/>
  <c r="AT842" i="4"/>
  <c r="AS842" i="4"/>
  <c r="AR842" i="4"/>
  <c r="AQ842" i="4"/>
  <c r="AP842" i="4"/>
  <c r="AO842" i="4"/>
  <c r="AZ841" i="4"/>
  <c r="AY841" i="4"/>
  <c r="AX841" i="4"/>
  <c r="AW841" i="4"/>
  <c r="AV841" i="4"/>
  <c r="AU841" i="4"/>
  <c r="AT841" i="4"/>
  <c r="AS841" i="4"/>
  <c r="AR841" i="4"/>
  <c r="AQ841" i="4"/>
  <c r="AP841" i="4"/>
  <c r="AO841" i="4"/>
  <c r="AZ840" i="4"/>
  <c r="AY840" i="4"/>
  <c r="AX840" i="4"/>
  <c r="AW840" i="4"/>
  <c r="AV840" i="4"/>
  <c r="AU840" i="4"/>
  <c r="AT840" i="4"/>
  <c r="AS840" i="4"/>
  <c r="AR840" i="4"/>
  <c r="AQ840" i="4"/>
  <c r="AP840" i="4"/>
  <c r="AO840" i="4"/>
  <c r="AZ839" i="4"/>
  <c r="AY839" i="4"/>
  <c r="AX839" i="4"/>
  <c r="AW839" i="4"/>
  <c r="AV839" i="4"/>
  <c r="AU839" i="4"/>
  <c r="AT839" i="4"/>
  <c r="AS839" i="4"/>
  <c r="AR839" i="4"/>
  <c r="AQ839" i="4"/>
  <c r="AP839" i="4"/>
  <c r="AO839" i="4"/>
  <c r="AZ838" i="4"/>
  <c r="AY838" i="4"/>
  <c r="AX838" i="4"/>
  <c r="AW838" i="4"/>
  <c r="AV838" i="4"/>
  <c r="AU838" i="4"/>
  <c r="AT838" i="4"/>
  <c r="AS838" i="4"/>
  <c r="AR838" i="4"/>
  <c r="AQ838" i="4"/>
  <c r="AP838" i="4"/>
  <c r="AO838" i="4"/>
  <c r="AZ837" i="4"/>
  <c r="AY837" i="4"/>
  <c r="AX837" i="4"/>
  <c r="AW837" i="4"/>
  <c r="AV837" i="4"/>
  <c r="AU837" i="4"/>
  <c r="AT837" i="4"/>
  <c r="AS837" i="4"/>
  <c r="AR837" i="4"/>
  <c r="AQ837" i="4"/>
  <c r="AP837" i="4"/>
  <c r="AO837" i="4"/>
  <c r="AZ836" i="4"/>
  <c r="AY836" i="4"/>
  <c r="AX836" i="4"/>
  <c r="AW836" i="4"/>
  <c r="AV836" i="4"/>
  <c r="AU836" i="4"/>
  <c r="AT836" i="4"/>
  <c r="AS836" i="4"/>
  <c r="AR836" i="4"/>
  <c r="AQ836" i="4"/>
  <c r="AP836" i="4"/>
  <c r="AO836" i="4"/>
  <c r="AZ835" i="4"/>
  <c r="AY835" i="4"/>
  <c r="AX835" i="4"/>
  <c r="AW835" i="4"/>
  <c r="AV835" i="4"/>
  <c r="AU835" i="4"/>
  <c r="AT835" i="4"/>
  <c r="AS835" i="4"/>
  <c r="AR835" i="4"/>
  <c r="AQ835" i="4"/>
  <c r="AP835" i="4"/>
  <c r="AO835" i="4"/>
  <c r="AZ834" i="4"/>
  <c r="AY834" i="4"/>
  <c r="AX834" i="4"/>
  <c r="AW834" i="4"/>
  <c r="AV834" i="4"/>
  <c r="AU834" i="4"/>
  <c r="AT834" i="4"/>
  <c r="AS834" i="4"/>
  <c r="AR834" i="4"/>
  <c r="AQ834" i="4"/>
  <c r="AP834" i="4"/>
  <c r="AO834" i="4"/>
  <c r="AZ833" i="4"/>
  <c r="AY833" i="4"/>
  <c r="AX833" i="4"/>
  <c r="AW833" i="4"/>
  <c r="AV833" i="4"/>
  <c r="AU833" i="4"/>
  <c r="AT833" i="4"/>
  <c r="AS833" i="4"/>
  <c r="AR833" i="4"/>
  <c r="AQ833" i="4"/>
  <c r="AP833" i="4"/>
  <c r="AO833" i="4"/>
  <c r="AZ832" i="4"/>
  <c r="AY832" i="4"/>
  <c r="AX832" i="4"/>
  <c r="AW832" i="4"/>
  <c r="AV832" i="4"/>
  <c r="AU832" i="4"/>
  <c r="AT832" i="4"/>
  <c r="AS832" i="4"/>
  <c r="AR832" i="4"/>
  <c r="AQ832" i="4"/>
  <c r="AP832" i="4"/>
  <c r="AO832" i="4"/>
  <c r="AZ831" i="4"/>
  <c r="AY831" i="4"/>
  <c r="AX831" i="4"/>
  <c r="AW831" i="4"/>
  <c r="AV831" i="4"/>
  <c r="AU831" i="4"/>
  <c r="AT831" i="4"/>
  <c r="AS831" i="4"/>
  <c r="AR831" i="4"/>
  <c r="AQ831" i="4"/>
  <c r="AP831" i="4"/>
  <c r="AO831" i="4"/>
  <c r="AZ830" i="4"/>
  <c r="AY830" i="4"/>
  <c r="AX830" i="4"/>
  <c r="AW830" i="4"/>
  <c r="AV830" i="4"/>
  <c r="AU830" i="4"/>
  <c r="AT830" i="4"/>
  <c r="AS830" i="4"/>
  <c r="AR830" i="4"/>
  <c r="AQ830" i="4"/>
  <c r="AP830" i="4"/>
  <c r="AO830" i="4"/>
  <c r="AZ829" i="4"/>
  <c r="AY829" i="4"/>
  <c r="AX829" i="4"/>
  <c r="AW829" i="4"/>
  <c r="AV829" i="4"/>
  <c r="AU829" i="4"/>
  <c r="AT829" i="4"/>
  <c r="AS829" i="4"/>
  <c r="AR829" i="4"/>
  <c r="AQ829" i="4"/>
  <c r="AP829" i="4"/>
  <c r="AO829" i="4"/>
  <c r="AZ828" i="4"/>
  <c r="AY828" i="4"/>
  <c r="AX828" i="4"/>
  <c r="AW828" i="4"/>
  <c r="AV828" i="4"/>
  <c r="AU828" i="4"/>
  <c r="AT828" i="4"/>
  <c r="AS828" i="4"/>
  <c r="AR828" i="4"/>
  <c r="AQ828" i="4"/>
  <c r="AP828" i="4"/>
  <c r="AO828" i="4"/>
  <c r="AZ827" i="4"/>
  <c r="AY827" i="4"/>
  <c r="AX827" i="4"/>
  <c r="AW827" i="4"/>
  <c r="AV827" i="4"/>
  <c r="AU827" i="4"/>
  <c r="AT827" i="4"/>
  <c r="AS827" i="4"/>
  <c r="AR827" i="4"/>
  <c r="AQ827" i="4"/>
  <c r="AP827" i="4"/>
  <c r="AO827" i="4"/>
  <c r="AZ826" i="4"/>
  <c r="AY826" i="4"/>
  <c r="AX826" i="4"/>
  <c r="AW826" i="4"/>
  <c r="AV826" i="4"/>
  <c r="AU826" i="4"/>
  <c r="AT826" i="4"/>
  <c r="AS826" i="4"/>
  <c r="AR826" i="4"/>
  <c r="AQ826" i="4"/>
  <c r="AP826" i="4"/>
  <c r="AO826" i="4"/>
  <c r="AZ825" i="4"/>
  <c r="AY825" i="4"/>
  <c r="AX825" i="4"/>
  <c r="AW825" i="4"/>
  <c r="AV825" i="4"/>
  <c r="AU825" i="4"/>
  <c r="AT825" i="4"/>
  <c r="AS825" i="4"/>
  <c r="AR825" i="4"/>
  <c r="AQ825" i="4"/>
  <c r="AP825" i="4"/>
  <c r="AO825" i="4"/>
  <c r="AZ824" i="4"/>
  <c r="AY824" i="4"/>
  <c r="AX824" i="4"/>
  <c r="AW824" i="4"/>
  <c r="AV824" i="4"/>
  <c r="AU824" i="4"/>
  <c r="AT824" i="4"/>
  <c r="AS824" i="4"/>
  <c r="AR824" i="4"/>
  <c r="AQ824" i="4"/>
  <c r="AP824" i="4"/>
  <c r="AO824" i="4"/>
  <c r="AZ823" i="4"/>
  <c r="AY823" i="4"/>
  <c r="AX823" i="4"/>
  <c r="AW823" i="4"/>
  <c r="AV823" i="4"/>
  <c r="AU823" i="4"/>
  <c r="AT823" i="4"/>
  <c r="AS823" i="4"/>
  <c r="AR823" i="4"/>
  <c r="AQ823" i="4"/>
  <c r="AP823" i="4"/>
  <c r="AO823" i="4"/>
  <c r="AZ822" i="4"/>
  <c r="AY822" i="4"/>
  <c r="AX822" i="4"/>
  <c r="AW822" i="4"/>
  <c r="AV822" i="4"/>
  <c r="AU822" i="4"/>
  <c r="AT822" i="4"/>
  <c r="AS822" i="4"/>
  <c r="AR822" i="4"/>
  <c r="AQ822" i="4"/>
  <c r="AP822" i="4"/>
  <c r="AO822" i="4"/>
  <c r="AZ821" i="4"/>
  <c r="AY821" i="4"/>
  <c r="AX821" i="4"/>
  <c r="AW821" i="4"/>
  <c r="AV821" i="4"/>
  <c r="AU821" i="4"/>
  <c r="AT821" i="4"/>
  <c r="AS821" i="4"/>
  <c r="AR821" i="4"/>
  <c r="AQ821" i="4"/>
  <c r="AP821" i="4"/>
  <c r="AO821" i="4"/>
  <c r="AZ820" i="4"/>
  <c r="AY820" i="4"/>
  <c r="AX820" i="4"/>
  <c r="AW820" i="4"/>
  <c r="AV820" i="4"/>
  <c r="AU820" i="4"/>
  <c r="AT820" i="4"/>
  <c r="AS820" i="4"/>
  <c r="AR820" i="4"/>
  <c r="AQ820" i="4"/>
  <c r="AP820" i="4"/>
  <c r="AO820" i="4"/>
  <c r="AZ819" i="4"/>
  <c r="AY819" i="4"/>
  <c r="AX819" i="4"/>
  <c r="AW819" i="4"/>
  <c r="AV819" i="4"/>
  <c r="AU819" i="4"/>
  <c r="AT819" i="4"/>
  <c r="AS819" i="4"/>
  <c r="AR819" i="4"/>
  <c r="AQ819" i="4"/>
  <c r="AP819" i="4"/>
  <c r="AO819" i="4"/>
  <c r="AZ818" i="4"/>
  <c r="AY818" i="4"/>
  <c r="AX818" i="4"/>
  <c r="AW818" i="4"/>
  <c r="AV818" i="4"/>
  <c r="AU818" i="4"/>
  <c r="AT818" i="4"/>
  <c r="AS818" i="4"/>
  <c r="AR818" i="4"/>
  <c r="AQ818" i="4"/>
  <c r="AP818" i="4"/>
  <c r="AO818" i="4"/>
  <c r="AZ817" i="4"/>
  <c r="AY817" i="4"/>
  <c r="AX817" i="4"/>
  <c r="AW817" i="4"/>
  <c r="AV817" i="4"/>
  <c r="AU817" i="4"/>
  <c r="AT817" i="4"/>
  <c r="AS817" i="4"/>
  <c r="AR817" i="4"/>
  <c r="AQ817" i="4"/>
  <c r="AP817" i="4"/>
  <c r="AO817" i="4"/>
  <c r="AZ816" i="4"/>
  <c r="AY816" i="4"/>
  <c r="AX816" i="4"/>
  <c r="AW816" i="4"/>
  <c r="AV816" i="4"/>
  <c r="AU816" i="4"/>
  <c r="AT816" i="4"/>
  <c r="AS816" i="4"/>
  <c r="AR816" i="4"/>
  <c r="AQ816" i="4"/>
  <c r="AP816" i="4"/>
  <c r="AO816" i="4"/>
  <c r="AZ815" i="4"/>
  <c r="AY815" i="4"/>
  <c r="AX815" i="4"/>
  <c r="AW815" i="4"/>
  <c r="AV815" i="4"/>
  <c r="AU815" i="4"/>
  <c r="AT815" i="4"/>
  <c r="AS815" i="4"/>
  <c r="AR815" i="4"/>
  <c r="AQ815" i="4"/>
  <c r="AP815" i="4"/>
  <c r="AO815" i="4"/>
  <c r="AZ814" i="4"/>
  <c r="AY814" i="4"/>
  <c r="AX814" i="4"/>
  <c r="AW814" i="4"/>
  <c r="AV814" i="4"/>
  <c r="AU814" i="4"/>
  <c r="AT814" i="4"/>
  <c r="AS814" i="4"/>
  <c r="AR814" i="4"/>
  <c r="AQ814" i="4"/>
  <c r="AP814" i="4"/>
  <c r="AO814" i="4"/>
  <c r="AZ813" i="4"/>
  <c r="AY813" i="4"/>
  <c r="AX813" i="4"/>
  <c r="AW813" i="4"/>
  <c r="AV813" i="4"/>
  <c r="AU813" i="4"/>
  <c r="AT813" i="4"/>
  <c r="AS813" i="4"/>
  <c r="AR813" i="4"/>
  <c r="AQ813" i="4"/>
  <c r="AP813" i="4"/>
  <c r="AO813" i="4"/>
  <c r="AZ812" i="4"/>
  <c r="AY812" i="4"/>
  <c r="AX812" i="4"/>
  <c r="AW812" i="4"/>
  <c r="AV812" i="4"/>
  <c r="AU812" i="4"/>
  <c r="AT812" i="4"/>
  <c r="AS812" i="4"/>
  <c r="AR812" i="4"/>
  <c r="AQ812" i="4"/>
  <c r="AP812" i="4"/>
  <c r="AO812" i="4"/>
  <c r="AZ811" i="4"/>
  <c r="AY811" i="4"/>
  <c r="AX811" i="4"/>
  <c r="AW811" i="4"/>
  <c r="AV811" i="4"/>
  <c r="AU811" i="4"/>
  <c r="AT811" i="4"/>
  <c r="AS811" i="4"/>
  <c r="AR811" i="4"/>
  <c r="AQ811" i="4"/>
  <c r="AP811" i="4"/>
  <c r="AO811" i="4"/>
  <c r="AZ810" i="4"/>
  <c r="AY810" i="4"/>
  <c r="AX810" i="4"/>
  <c r="AW810" i="4"/>
  <c r="AV810" i="4"/>
  <c r="AU810" i="4"/>
  <c r="AT810" i="4"/>
  <c r="AS810" i="4"/>
  <c r="AR810" i="4"/>
  <c r="AQ810" i="4"/>
  <c r="AP810" i="4"/>
  <c r="AO810" i="4"/>
  <c r="AZ809" i="4"/>
  <c r="AY809" i="4"/>
  <c r="AX809" i="4"/>
  <c r="AW809" i="4"/>
  <c r="AV809" i="4"/>
  <c r="AU809" i="4"/>
  <c r="AT809" i="4"/>
  <c r="AS809" i="4"/>
  <c r="AR809" i="4"/>
  <c r="AQ809" i="4"/>
  <c r="AP809" i="4"/>
  <c r="AO809" i="4"/>
  <c r="AZ808" i="4"/>
  <c r="AY808" i="4"/>
  <c r="AX808" i="4"/>
  <c r="AW808" i="4"/>
  <c r="AV808" i="4"/>
  <c r="AU808" i="4"/>
  <c r="AT808" i="4"/>
  <c r="AS808" i="4"/>
  <c r="AR808" i="4"/>
  <c r="AQ808" i="4"/>
  <c r="AP808" i="4"/>
  <c r="AO808" i="4"/>
  <c r="AZ807" i="4"/>
  <c r="AY807" i="4"/>
  <c r="AX807" i="4"/>
  <c r="AW807" i="4"/>
  <c r="AV807" i="4"/>
  <c r="AU807" i="4"/>
  <c r="AT807" i="4"/>
  <c r="AS807" i="4"/>
  <c r="AR807" i="4"/>
  <c r="AQ807" i="4"/>
  <c r="AP807" i="4"/>
  <c r="AO807" i="4"/>
  <c r="AZ806" i="4"/>
  <c r="AY806" i="4"/>
  <c r="AX806" i="4"/>
  <c r="AW806" i="4"/>
  <c r="AV806" i="4"/>
  <c r="AU806" i="4"/>
  <c r="AT806" i="4"/>
  <c r="AS806" i="4"/>
  <c r="AR806" i="4"/>
  <c r="AQ806" i="4"/>
  <c r="AP806" i="4"/>
  <c r="AO806" i="4"/>
  <c r="AZ805" i="4"/>
  <c r="AY805" i="4"/>
  <c r="AX805" i="4"/>
  <c r="AW805" i="4"/>
  <c r="AV805" i="4"/>
  <c r="AU805" i="4"/>
  <c r="AT805" i="4"/>
  <c r="AS805" i="4"/>
  <c r="AR805" i="4"/>
  <c r="AQ805" i="4"/>
  <c r="AP805" i="4"/>
  <c r="AO805" i="4"/>
  <c r="AZ804" i="4"/>
  <c r="AY804" i="4"/>
  <c r="AX804" i="4"/>
  <c r="AW804" i="4"/>
  <c r="AV804" i="4"/>
  <c r="AU804" i="4"/>
  <c r="AT804" i="4"/>
  <c r="AS804" i="4"/>
  <c r="AR804" i="4"/>
  <c r="AQ804" i="4"/>
  <c r="AP804" i="4"/>
  <c r="AO804" i="4"/>
  <c r="AZ803" i="4"/>
  <c r="AY803" i="4"/>
  <c r="AX803" i="4"/>
  <c r="AW803" i="4"/>
  <c r="AV803" i="4"/>
  <c r="AU803" i="4"/>
  <c r="AT803" i="4"/>
  <c r="AS803" i="4"/>
  <c r="AR803" i="4"/>
  <c r="AQ803" i="4"/>
  <c r="AP803" i="4"/>
  <c r="AO803" i="4"/>
  <c r="AZ802" i="4"/>
  <c r="AY802" i="4"/>
  <c r="AX802" i="4"/>
  <c r="AW802" i="4"/>
  <c r="AV802" i="4"/>
  <c r="AU802" i="4"/>
  <c r="AT802" i="4"/>
  <c r="AS802" i="4"/>
  <c r="AR802" i="4"/>
  <c r="AQ802" i="4"/>
  <c r="AP802" i="4"/>
  <c r="AO802" i="4"/>
  <c r="AZ801" i="4"/>
  <c r="AY801" i="4"/>
  <c r="AX801" i="4"/>
  <c r="AW801" i="4"/>
  <c r="AV801" i="4"/>
  <c r="AU801" i="4"/>
  <c r="AT801" i="4"/>
  <c r="AS801" i="4"/>
  <c r="AR801" i="4"/>
  <c r="AQ801" i="4"/>
  <c r="AP801" i="4"/>
  <c r="AO801" i="4"/>
  <c r="AZ800" i="4"/>
  <c r="AY800" i="4"/>
  <c r="AX800" i="4"/>
  <c r="AW800" i="4"/>
  <c r="AV800" i="4"/>
  <c r="AU800" i="4"/>
  <c r="AT800" i="4"/>
  <c r="AS800" i="4"/>
  <c r="AR800" i="4"/>
  <c r="AQ800" i="4"/>
  <c r="AP800" i="4"/>
  <c r="AO800" i="4"/>
  <c r="AZ799" i="4"/>
  <c r="AY799" i="4"/>
  <c r="AX799" i="4"/>
  <c r="AW799" i="4"/>
  <c r="AV799" i="4"/>
  <c r="AU799" i="4"/>
  <c r="AT799" i="4"/>
  <c r="AS799" i="4"/>
  <c r="AR799" i="4"/>
  <c r="AQ799" i="4"/>
  <c r="AP799" i="4"/>
  <c r="AO799" i="4"/>
  <c r="AZ798" i="4"/>
  <c r="AY798" i="4"/>
  <c r="AX798" i="4"/>
  <c r="AW798" i="4"/>
  <c r="AV798" i="4"/>
  <c r="AU798" i="4"/>
  <c r="AT798" i="4"/>
  <c r="AS798" i="4"/>
  <c r="AR798" i="4"/>
  <c r="AQ798" i="4"/>
  <c r="AP798" i="4"/>
  <c r="AO798" i="4"/>
  <c r="AZ797" i="4"/>
  <c r="AY797" i="4"/>
  <c r="AX797" i="4"/>
  <c r="AW797" i="4"/>
  <c r="AV797" i="4"/>
  <c r="AU797" i="4"/>
  <c r="AT797" i="4"/>
  <c r="AS797" i="4"/>
  <c r="AR797" i="4"/>
  <c r="AQ797" i="4"/>
  <c r="AP797" i="4"/>
  <c r="AO797" i="4"/>
  <c r="AZ796" i="4"/>
  <c r="AY796" i="4"/>
  <c r="AX796" i="4"/>
  <c r="AW796" i="4"/>
  <c r="AV796" i="4"/>
  <c r="AU796" i="4"/>
  <c r="AT796" i="4"/>
  <c r="AS796" i="4"/>
  <c r="AR796" i="4"/>
  <c r="AQ796" i="4"/>
  <c r="AP796" i="4"/>
  <c r="AO796" i="4"/>
  <c r="AZ795" i="4"/>
  <c r="AY795" i="4"/>
  <c r="AX795" i="4"/>
  <c r="AW795" i="4"/>
  <c r="AV795" i="4"/>
  <c r="AU795" i="4"/>
  <c r="AT795" i="4"/>
  <c r="AS795" i="4"/>
  <c r="AR795" i="4"/>
  <c r="AQ795" i="4"/>
  <c r="AP795" i="4"/>
  <c r="AO795" i="4"/>
  <c r="AZ794" i="4"/>
  <c r="AY794" i="4"/>
  <c r="AX794" i="4"/>
  <c r="AW794" i="4"/>
  <c r="AV794" i="4"/>
  <c r="AU794" i="4"/>
  <c r="AT794" i="4"/>
  <c r="AS794" i="4"/>
  <c r="AR794" i="4"/>
  <c r="AQ794" i="4"/>
  <c r="AP794" i="4"/>
  <c r="AO794" i="4"/>
  <c r="AZ789" i="4"/>
  <c r="AY789" i="4"/>
  <c r="AX789" i="4"/>
  <c r="AW789" i="4"/>
  <c r="AV789" i="4"/>
  <c r="AU789" i="4"/>
  <c r="AT789" i="4"/>
  <c r="AS789" i="4"/>
  <c r="AR789" i="4"/>
  <c r="AQ789" i="4"/>
  <c r="AP789" i="4"/>
  <c r="AO789" i="4"/>
  <c r="AZ788" i="4"/>
  <c r="AY788" i="4"/>
  <c r="AX788" i="4"/>
  <c r="AW788" i="4"/>
  <c r="AV788" i="4"/>
  <c r="AU788" i="4"/>
  <c r="AT788" i="4"/>
  <c r="AS788" i="4"/>
  <c r="AR788" i="4"/>
  <c r="AQ788" i="4"/>
  <c r="AP788" i="4"/>
  <c r="AO788" i="4"/>
  <c r="AZ787" i="4"/>
  <c r="AY787" i="4"/>
  <c r="AX787" i="4"/>
  <c r="AW787" i="4"/>
  <c r="AV787" i="4"/>
  <c r="AU787" i="4"/>
  <c r="AT787" i="4"/>
  <c r="AS787" i="4"/>
  <c r="AR787" i="4"/>
  <c r="AQ787" i="4"/>
  <c r="AP787" i="4"/>
  <c r="AO787" i="4"/>
  <c r="AZ786" i="4"/>
  <c r="AY786" i="4"/>
  <c r="AX786" i="4"/>
  <c r="AW786" i="4"/>
  <c r="AV786" i="4"/>
  <c r="AU786" i="4"/>
  <c r="AT786" i="4"/>
  <c r="AS786" i="4"/>
  <c r="AR786" i="4"/>
  <c r="AQ786" i="4"/>
  <c r="AP786" i="4"/>
  <c r="AO786" i="4"/>
  <c r="AZ785" i="4"/>
  <c r="AY785" i="4"/>
  <c r="AX785" i="4"/>
  <c r="AW785" i="4"/>
  <c r="AV785" i="4"/>
  <c r="AU785" i="4"/>
  <c r="AT785" i="4"/>
  <c r="AS785" i="4"/>
  <c r="AR785" i="4"/>
  <c r="AQ785" i="4"/>
  <c r="AP785" i="4"/>
  <c r="AO785" i="4"/>
  <c r="AZ784" i="4"/>
  <c r="AY784" i="4"/>
  <c r="AX784" i="4"/>
  <c r="AW784" i="4"/>
  <c r="AV784" i="4"/>
  <c r="AU784" i="4"/>
  <c r="AT784" i="4"/>
  <c r="AS784" i="4"/>
  <c r="AR784" i="4"/>
  <c r="AQ784" i="4"/>
  <c r="AP784" i="4"/>
  <c r="AO784" i="4"/>
  <c r="AZ783" i="4"/>
  <c r="AY783" i="4"/>
  <c r="AX783" i="4"/>
  <c r="AW783" i="4"/>
  <c r="AV783" i="4"/>
  <c r="AU783" i="4"/>
  <c r="AT783" i="4"/>
  <c r="AS783" i="4"/>
  <c r="AR783" i="4"/>
  <c r="AQ783" i="4"/>
  <c r="AP783" i="4"/>
  <c r="AO783" i="4"/>
  <c r="AZ782" i="4"/>
  <c r="AY782" i="4"/>
  <c r="AX782" i="4"/>
  <c r="AW782" i="4"/>
  <c r="AV782" i="4"/>
  <c r="AU782" i="4"/>
  <c r="AT782" i="4"/>
  <c r="AS782" i="4"/>
  <c r="AR782" i="4"/>
  <c r="AQ782" i="4"/>
  <c r="AP782" i="4"/>
  <c r="AO782" i="4"/>
  <c r="AZ781" i="4"/>
  <c r="AY781" i="4"/>
  <c r="AX781" i="4"/>
  <c r="AW781" i="4"/>
  <c r="AV781" i="4"/>
  <c r="AU781" i="4"/>
  <c r="AT781" i="4"/>
  <c r="AS781" i="4"/>
  <c r="AR781" i="4"/>
  <c r="AQ781" i="4"/>
  <c r="AP781" i="4"/>
  <c r="AO781" i="4"/>
  <c r="AZ780" i="4"/>
  <c r="AY780" i="4"/>
  <c r="AX780" i="4"/>
  <c r="AW780" i="4"/>
  <c r="AV780" i="4"/>
  <c r="AU780" i="4"/>
  <c r="AT780" i="4"/>
  <c r="AS780" i="4"/>
  <c r="AR780" i="4"/>
  <c r="AQ780" i="4"/>
  <c r="AP780" i="4"/>
  <c r="AO780" i="4"/>
  <c r="AZ779" i="4"/>
  <c r="AY779" i="4"/>
  <c r="AX779" i="4"/>
  <c r="AW779" i="4"/>
  <c r="AV779" i="4"/>
  <c r="AU779" i="4"/>
  <c r="AT779" i="4"/>
  <c r="AS779" i="4"/>
  <c r="AR779" i="4"/>
  <c r="AQ779" i="4"/>
  <c r="AP779" i="4"/>
  <c r="AO779" i="4"/>
  <c r="AZ778" i="4"/>
  <c r="AY778" i="4"/>
  <c r="AX778" i="4"/>
  <c r="AW778" i="4"/>
  <c r="AV778" i="4"/>
  <c r="AU778" i="4"/>
  <c r="AT778" i="4"/>
  <c r="AS778" i="4"/>
  <c r="AR778" i="4"/>
  <c r="AQ778" i="4"/>
  <c r="AP778" i="4"/>
  <c r="AO778" i="4"/>
  <c r="AZ777" i="4"/>
  <c r="AY777" i="4"/>
  <c r="AX777" i="4"/>
  <c r="AW777" i="4"/>
  <c r="AV777" i="4"/>
  <c r="AU777" i="4"/>
  <c r="AT777" i="4"/>
  <c r="AS777" i="4"/>
  <c r="AR777" i="4"/>
  <c r="AQ777" i="4"/>
  <c r="AP777" i="4"/>
  <c r="AO777" i="4"/>
  <c r="AZ776" i="4"/>
  <c r="AY776" i="4"/>
  <c r="AX776" i="4"/>
  <c r="AW776" i="4"/>
  <c r="AV776" i="4"/>
  <c r="AU776" i="4"/>
  <c r="AT776" i="4"/>
  <c r="AS776" i="4"/>
  <c r="AR776" i="4"/>
  <c r="AQ776" i="4"/>
  <c r="AP776" i="4"/>
  <c r="AO776" i="4"/>
  <c r="AZ775" i="4"/>
  <c r="AY775" i="4"/>
  <c r="AX775" i="4"/>
  <c r="AW775" i="4"/>
  <c r="AV775" i="4"/>
  <c r="AU775" i="4"/>
  <c r="AT775" i="4"/>
  <c r="AS775" i="4"/>
  <c r="AR775" i="4"/>
  <c r="AQ775" i="4"/>
  <c r="AP775" i="4"/>
  <c r="AO775" i="4"/>
  <c r="AZ774" i="4"/>
  <c r="AY774" i="4"/>
  <c r="AX774" i="4"/>
  <c r="AW774" i="4"/>
  <c r="AV774" i="4"/>
  <c r="AU774" i="4"/>
  <c r="AT774" i="4"/>
  <c r="AS774" i="4"/>
  <c r="AR774" i="4"/>
  <c r="AQ774" i="4"/>
  <c r="AP774" i="4"/>
  <c r="AO774" i="4"/>
  <c r="AZ773" i="4"/>
  <c r="AY773" i="4"/>
  <c r="AX773" i="4"/>
  <c r="AW773" i="4"/>
  <c r="AV773" i="4"/>
  <c r="AU773" i="4"/>
  <c r="AT773" i="4"/>
  <c r="AS773" i="4"/>
  <c r="AR773" i="4"/>
  <c r="AQ773" i="4"/>
  <c r="AP773" i="4"/>
  <c r="AO773" i="4"/>
  <c r="AZ772" i="4"/>
  <c r="AY772" i="4"/>
  <c r="AX772" i="4"/>
  <c r="AW772" i="4"/>
  <c r="AV772" i="4"/>
  <c r="AU772" i="4"/>
  <c r="AT772" i="4"/>
  <c r="AS772" i="4"/>
  <c r="AR772" i="4"/>
  <c r="AQ772" i="4"/>
  <c r="AP772" i="4"/>
  <c r="AO772" i="4"/>
  <c r="AZ771" i="4"/>
  <c r="AY771" i="4"/>
  <c r="AX771" i="4"/>
  <c r="AW771" i="4"/>
  <c r="AV771" i="4"/>
  <c r="AU771" i="4"/>
  <c r="AT771" i="4"/>
  <c r="AS771" i="4"/>
  <c r="AR771" i="4"/>
  <c r="AQ771" i="4"/>
  <c r="AP771" i="4"/>
  <c r="AO771" i="4"/>
  <c r="AZ765" i="4"/>
  <c r="AY765" i="4"/>
  <c r="AX765" i="4"/>
  <c r="AW765" i="4"/>
  <c r="AV765" i="4"/>
  <c r="AU765" i="4"/>
  <c r="AT765" i="4"/>
  <c r="AS765" i="4"/>
  <c r="AR765" i="4"/>
  <c r="AQ765" i="4"/>
  <c r="AP765" i="4"/>
  <c r="AO765" i="4"/>
  <c r="AZ764" i="4"/>
  <c r="AY764" i="4"/>
  <c r="AX764" i="4"/>
  <c r="AW764" i="4"/>
  <c r="AV764" i="4"/>
  <c r="AU764" i="4"/>
  <c r="AT764" i="4"/>
  <c r="AS764" i="4"/>
  <c r="AR764" i="4"/>
  <c r="AQ764" i="4"/>
  <c r="AP764" i="4"/>
  <c r="AO764" i="4"/>
  <c r="AZ763" i="4"/>
  <c r="AY763" i="4"/>
  <c r="AX763" i="4"/>
  <c r="AW763" i="4"/>
  <c r="AV763" i="4"/>
  <c r="AU763" i="4"/>
  <c r="AT763" i="4"/>
  <c r="AS763" i="4"/>
  <c r="AR763" i="4"/>
  <c r="AQ763" i="4"/>
  <c r="AP763" i="4"/>
  <c r="AO763" i="4"/>
  <c r="AZ762" i="4"/>
  <c r="AY762" i="4"/>
  <c r="AX762" i="4"/>
  <c r="AW762" i="4"/>
  <c r="AV762" i="4"/>
  <c r="AU762" i="4"/>
  <c r="AT762" i="4"/>
  <c r="AS762" i="4"/>
  <c r="AR762" i="4"/>
  <c r="AQ762" i="4"/>
  <c r="AP762" i="4"/>
  <c r="AO762" i="4"/>
  <c r="AZ761" i="4"/>
  <c r="AY761" i="4"/>
  <c r="AX761" i="4"/>
  <c r="AW761" i="4"/>
  <c r="AV761" i="4"/>
  <c r="AU761" i="4"/>
  <c r="AT761" i="4"/>
  <c r="AS761" i="4"/>
  <c r="AR761" i="4"/>
  <c r="AQ761" i="4"/>
  <c r="AP761" i="4"/>
  <c r="AO761" i="4"/>
  <c r="AZ760" i="4"/>
  <c r="AY760" i="4"/>
  <c r="AX760" i="4"/>
  <c r="AW760" i="4"/>
  <c r="AV760" i="4"/>
  <c r="AU760" i="4"/>
  <c r="AT760" i="4"/>
  <c r="AS760" i="4"/>
  <c r="AR760" i="4"/>
  <c r="AQ760" i="4"/>
  <c r="AP760" i="4"/>
  <c r="AO760" i="4"/>
  <c r="AZ759" i="4"/>
  <c r="AY759" i="4"/>
  <c r="AX759" i="4"/>
  <c r="AW759" i="4"/>
  <c r="AV759" i="4"/>
  <c r="AU759" i="4"/>
  <c r="AT759" i="4"/>
  <c r="AS759" i="4"/>
  <c r="AR759" i="4"/>
  <c r="AQ759" i="4"/>
  <c r="AP759" i="4"/>
  <c r="AO759" i="4"/>
  <c r="AZ758" i="4"/>
  <c r="AY758" i="4"/>
  <c r="AX758" i="4"/>
  <c r="AW758" i="4"/>
  <c r="AV758" i="4"/>
  <c r="AU758" i="4"/>
  <c r="AT758" i="4"/>
  <c r="AS758" i="4"/>
  <c r="AR758" i="4"/>
  <c r="AQ758" i="4"/>
  <c r="AP758" i="4"/>
  <c r="AO758" i="4"/>
  <c r="AZ757" i="4"/>
  <c r="AY757" i="4"/>
  <c r="AX757" i="4"/>
  <c r="AW757" i="4"/>
  <c r="AV757" i="4"/>
  <c r="AU757" i="4"/>
  <c r="AT757" i="4"/>
  <c r="AS757" i="4"/>
  <c r="AR757" i="4"/>
  <c r="AQ757" i="4"/>
  <c r="AP757" i="4"/>
  <c r="AO757" i="4"/>
  <c r="AZ756" i="4"/>
  <c r="AY756" i="4"/>
  <c r="AX756" i="4"/>
  <c r="AW756" i="4"/>
  <c r="AV756" i="4"/>
  <c r="AU756" i="4"/>
  <c r="AT756" i="4"/>
  <c r="AS756" i="4"/>
  <c r="AR756" i="4"/>
  <c r="AQ756" i="4"/>
  <c r="AP756" i="4"/>
  <c r="AO756" i="4"/>
  <c r="AZ755" i="4"/>
  <c r="AY755" i="4"/>
  <c r="AX755" i="4"/>
  <c r="AW755" i="4"/>
  <c r="AV755" i="4"/>
  <c r="AU755" i="4"/>
  <c r="AT755" i="4"/>
  <c r="AS755" i="4"/>
  <c r="AR755" i="4"/>
  <c r="AQ755" i="4"/>
  <c r="AP755" i="4"/>
  <c r="AO755" i="4"/>
  <c r="AZ754" i="4"/>
  <c r="AY754" i="4"/>
  <c r="AX754" i="4"/>
  <c r="AW754" i="4"/>
  <c r="AV754" i="4"/>
  <c r="AU754" i="4"/>
  <c r="AT754" i="4"/>
  <c r="AS754" i="4"/>
  <c r="AR754" i="4"/>
  <c r="AQ754" i="4"/>
  <c r="AP754" i="4"/>
  <c r="AO754" i="4"/>
  <c r="AZ753" i="4"/>
  <c r="AY753" i="4"/>
  <c r="AX753" i="4"/>
  <c r="AW753" i="4"/>
  <c r="AV753" i="4"/>
  <c r="AU753" i="4"/>
  <c r="AT753" i="4"/>
  <c r="AS753" i="4"/>
  <c r="AR753" i="4"/>
  <c r="AQ753" i="4"/>
  <c r="AP753" i="4"/>
  <c r="AO753" i="4"/>
  <c r="AZ752" i="4"/>
  <c r="AY752" i="4"/>
  <c r="AX752" i="4"/>
  <c r="AW752" i="4"/>
  <c r="AV752" i="4"/>
  <c r="AU752" i="4"/>
  <c r="AT752" i="4"/>
  <c r="AS752" i="4"/>
  <c r="AR752" i="4"/>
  <c r="AQ752" i="4"/>
  <c r="AP752" i="4"/>
  <c r="AO752" i="4"/>
  <c r="AZ751" i="4"/>
  <c r="AY751" i="4"/>
  <c r="AX751" i="4"/>
  <c r="AW751" i="4"/>
  <c r="AV751" i="4"/>
  <c r="AU751" i="4"/>
  <c r="AT751" i="4"/>
  <c r="AS751" i="4"/>
  <c r="AR751" i="4"/>
  <c r="AQ751" i="4"/>
  <c r="AP751" i="4"/>
  <c r="AO751" i="4"/>
  <c r="AZ750" i="4"/>
  <c r="AY750" i="4"/>
  <c r="AX750" i="4"/>
  <c r="AW750" i="4"/>
  <c r="AV750" i="4"/>
  <c r="AU750" i="4"/>
  <c r="AT750" i="4"/>
  <c r="AS750" i="4"/>
  <c r="AR750" i="4"/>
  <c r="AQ750" i="4"/>
  <c r="AP750" i="4"/>
  <c r="AO750" i="4"/>
  <c r="AZ749" i="4"/>
  <c r="AY749" i="4"/>
  <c r="AX749" i="4"/>
  <c r="AW749" i="4"/>
  <c r="AV749" i="4"/>
  <c r="AU749" i="4"/>
  <c r="AT749" i="4"/>
  <c r="AS749" i="4"/>
  <c r="AR749" i="4"/>
  <c r="AQ749" i="4"/>
  <c r="AP749" i="4"/>
  <c r="AO749" i="4"/>
  <c r="AZ748" i="4"/>
  <c r="AY748" i="4"/>
  <c r="AX748" i="4"/>
  <c r="AW748" i="4"/>
  <c r="AV748" i="4"/>
  <c r="AU748" i="4"/>
  <c r="AT748" i="4"/>
  <c r="AS748" i="4"/>
  <c r="AR748" i="4"/>
  <c r="AQ748" i="4"/>
  <c r="AP748" i="4"/>
  <c r="AO748" i="4"/>
  <c r="AZ747" i="4"/>
  <c r="AY747" i="4"/>
  <c r="AX747" i="4"/>
  <c r="AW747" i="4"/>
  <c r="AV747" i="4"/>
  <c r="AU747" i="4"/>
  <c r="AT747" i="4"/>
  <c r="AS747" i="4"/>
  <c r="AR747" i="4"/>
  <c r="AQ747" i="4"/>
  <c r="AP747" i="4"/>
  <c r="AO747" i="4"/>
  <c r="AZ746" i="4"/>
  <c r="AY746" i="4"/>
  <c r="AX746" i="4"/>
  <c r="AW746" i="4"/>
  <c r="AV746" i="4"/>
  <c r="AU746" i="4"/>
  <c r="AT746" i="4"/>
  <c r="AS746" i="4"/>
  <c r="AR746" i="4"/>
  <c r="AQ746" i="4"/>
  <c r="AP746" i="4"/>
  <c r="AO746" i="4"/>
  <c r="AZ745" i="4"/>
  <c r="AY745" i="4"/>
  <c r="AX745" i="4"/>
  <c r="AW745" i="4"/>
  <c r="AV745" i="4"/>
  <c r="AU745" i="4"/>
  <c r="AT745" i="4"/>
  <c r="AS745" i="4"/>
  <c r="AR745" i="4"/>
  <c r="AQ745" i="4"/>
  <c r="AP745" i="4"/>
  <c r="AO745" i="4"/>
  <c r="AZ744" i="4"/>
  <c r="AY744" i="4"/>
  <c r="AX744" i="4"/>
  <c r="AW744" i="4"/>
  <c r="AV744" i="4"/>
  <c r="AU744" i="4"/>
  <c r="AT744" i="4"/>
  <c r="AS744" i="4"/>
  <c r="AR744" i="4"/>
  <c r="AQ744" i="4"/>
  <c r="AP744" i="4"/>
  <c r="AO744" i="4"/>
  <c r="AZ743" i="4"/>
  <c r="AY743" i="4"/>
  <c r="AX743" i="4"/>
  <c r="AW743" i="4"/>
  <c r="AV743" i="4"/>
  <c r="AU743" i="4"/>
  <c r="AT743" i="4"/>
  <c r="AS743" i="4"/>
  <c r="AR743" i="4"/>
  <c r="AQ743" i="4"/>
  <c r="AP743" i="4"/>
  <c r="AO743" i="4"/>
  <c r="AZ741" i="4"/>
  <c r="AY741" i="4"/>
  <c r="AX741" i="4"/>
  <c r="AW741" i="4"/>
  <c r="AV741" i="4"/>
  <c r="AU741" i="4"/>
  <c r="AT741" i="4"/>
  <c r="AS741" i="4"/>
  <c r="AR741" i="4"/>
  <c r="AQ741" i="4"/>
  <c r="AP741" i="4"/>
  <c r="AO741" i="4"/>
  <c r="AZ740" i="4"/>
  <c r="AY740" i="4"/>
  <c r="AX740" i="4"/>
  <c r="AW740" i="4"/>
  <c r="AV740" i="4"/>
  <c r="AU740" i="4"/>
  <c r="AT740" i="4"/>
  <c r="AS740" i="4"/>
  <c r="AR740" i="4"/>
  <c r="AQ740" i="4"/>
  <c r="AP740" i="4"/>
  <c r="AO740" i="4"/>
  <c r="AZ739" i="4"/>
  <c r="AY739" i="4"/>
  <c r="AX739" i="4"/>
  <c r="AW739" i="4"/>
  <c r="AV739" i="4"/>
  <c r="AU739" i="4"/>
  <c r="AT739" i="4"/>
  <c r="AS739" i="4"/>
  <c r="AR739" i="4"/>
  <c r="AQ739" i="4"/>
  <c r="AP739" i="4"/>
  <c r="AO739" i="4"/>
  <c r="AZ738" i="4"/>
  <c r="AY738" i="4"/>
  <c r="AX738" i="4"/>
  <c r="AW738" i="4"/>
  <c r="AV738" i="4"/>
  <c r="AU738" i="4"/>
  <c r="AT738" i="4"/>
  <c r="AS738" i="4"/>
  <c r="AR738" i="4"/>
  <c r="AQ738" i="4"/>
  <c r="AP738" i="4"/>
  <c r="AO738" i="4"/>
  <c r="AZ737" i="4"/>
  <c r="AY737" i="4"/>
  <c r="AX737" i="4"/>
  <c r="AW737" i="4"/>
  <c r="AV737" i="4"/>
  <c r="AU737" i="4"/>
  <c r="AT737" i="4"/>
  <c r="AS737" i="4"/>
  <c r="AR737" i="4"/>
  <c r="AQ737" i="4"/>
  <c r="AP737" i="4"/>
  <c r="AO737" i="4"/>
  <c r="AZ736" i="4"/>
  <c r="AY736" i="4"/>
  <c r="AX736" i="4"/>
  <c r="AW736" i="4"/>
  <c r="AV736" i="4"/>
  <c r="AU736" i="4"/>
  <c r="AT736" i="4"/>
  <c r="AS736" i="4"/>
  <c r="AR736" i="4"/>
  <c r="AQ736" i="4"/>
  <c r="AP736" i="4"/>
  <c r="AO736" i="4"/>
  <c r="AZ735" i="4"/>
  <c r="AY735" i="4"/>
  <c r="AX735" i="4"/>
  <c r="AW735" i="4"/>
  <c r="AV735" i="4"/>
  <c r="AU735" i="4"/>
  <c r="AT735" i="4"/>
  <c r="AS735" i="4"/>
  <c r="AR735" i="4"/>
  <c r="AQ735" i="4"/>
  <c r="AP735" i="4"/>
  <c r="AO735" i="4"/>
  <c r="AZ734" i="4"/>
  <c r="AY734" i="4"/>
  <c r="AX734" i="4"/>
  <c r="AW734" i="4"/>
  <c r="AV734" i="4"/>
  <c r="AU734" i="4"/>
  <c r="AT734" i="4"/>
  <c r="AS734" i="4"/>
  <c r="AR734" i="4"/>
  <c r="AQ734" i="4"/>
  <c r="AP734" i="4"/>
  <c r="AO734" i="4"/>
  <c r="AZ733" i="4"/>
  <c r="AY733" i="4"/>
  <c r="AX733" i="4"/>
  <c r="AW733" i="4"/>
  <c r="AV733" i="4"/>
  <c r="AU733" i="4"/>
  <c r="AT733" i="4"/>
  <c r="AS733" i="4"/>
  <c r="AR733" i="4"/>
  <c r="AQ733" i="4"/>
  <c r="AP733" i="4"/>
  <c r="AO733" i="4"/>
  <c r="AZ732" i="4"/>
  <c r="AY732" i="4"/>
  <c r="AX732" i="4"/>
  <c r="AW732" i="4"/>
  <c r="AV732" i="4"/>
  <c r="AU732" i="4"/>
  <c r="AT732" i="4"/>
  <c r="AS732" i="4"/>
  <c r="AR732" i="4"/>
  <c r="AQ732" i="4"/>
  <c r="AP732" i="4"/>
  <c r="AO732" i="4"/>
  <c r="AZ731" i="4"/>
  <c r="AY731" i="4"/>
  <c r="AX731" i="4"/>
  <c r="AW731" i="4"/>
  <c r="AV731" i="4"/>
  <c r="AU731" i="4"/>
  <c r="AT731" i="4"/>
  <c r="AS731" i="4"/>
  <c r="AR731" i="4"/>
  <c r="AQ731" i="4"/>
  <c r="AP731" i="4"/>
  <c r="AO731" i="4"/>
  <c r="AZ730" i="4"/>
  <c r="AY730" i="4"/>
  <c r="AX730" i="4"/>
  <c r="AW730" i="4"/>
  <c r="AV730" i="4"/>
  <c r="AU730" i="4"/>
  <c r="AT730" i="4"/>
  <c r="AS730" i="4"/>
  <c r="AR730" i="4"/>
  <c r="AQ730" i="4"/>
  <c r="AP730" i="4"/>
  <c r="AO730" i="4"/>
  <c r="AZ729" i="4"/>
  <c r="AY729" i="4"/>
  <c r="AX729" i="4"/>
  <c r="AW729" i="4"/>
  <c r="AV729" i="4"/>
  <c r="AU729" i="4"/>
  <c r="AT729" i="4"/>
  <c r="AS729" i="4"/>
  <c r="AR729" i="4"/>
  <c r="AQ729" i="4"/>
  <c r="AP729" i="4"/>
  <c r="AO729" i="4"/>
  <c r="AZ728" i="4"/>
  <c r="AY728" i="4"/>
  <c r="AX728" i="4"/>
  <c r="AW728" i="4"/>
  <c r="AV728" i="4"/>
  <c r="AU728" i="4"/>
  <c r="AT728" i="4"/>
  <c r="AS728" i="4"/>
  <c r="AR728" i="4"/>
  <c r="AQ728" i="4"/>
  <c r="AP728" i="4"/>
  <c r="AO728" i="4"/>
  <c r="AZ727" i="4"/>
  <c r="AY727" i="4"/>
  <c r="AX727" i="4"/>
  <c r="AW727" i="4"/>
  <c r="AV727" i="4"/>
  <c r="AU727" i="4"/>
  <c r="AT727" i="4"/>
  <c r="AS727" i="4"/>
  <c r="AR727" i="4"/>
  <c r="AQ727" i="4"/>
  <c r="AP727" i="4"/>
  <c r="AO727" i="4"/>
  <c r="AZ726" i="4"/>
  <c r="AY726" i="4"/>
  <c r="AX726" i="4"/>
  <c r="AW726" i="4"/>
  <c r="AV726" i="4"/>
  <c r="AU726" i="4"/>
  <c r="AT726" i="4"/>
  <c r="AS726" i="4"/>
  <c r="AR726" i="4"/>
  <c r="AQ726" i="4"/>
  <c r="AP726" i="4"/>
  <c r="AO726" i="4"/>
  <c r="AZ725" i="4"/>
  <c r="AY725" i="4"/>
  <c r="AX725" i="4"/>
  <c r="AW725" i="4"/>
  <c r="AV725" i="4"/>
  <c r="AU725" i="4"/>
  <c r="AT725" i="4"/>
  <c r="AS725" i="4"/>
  <c r="AR725" i="4"/>
  <c r="AQ725" i="4"/>
  <c r="AP725" i="4"/>
  <c r="AO725" i="4"/>
  <c r="AZ724" i="4"/>
  <c r="AY724" i="4"/>
  <c r="AX724" i="4"/>
  <c r="AW724" i="4"/>
  <c r="AV724" i="4"/>
  <c r="AU724" i="4"/>
  <c r="AT724" i="4"/>
  <c r="AS724" i="4"/>
  <c r="AR724" i="4"/>
  <c r="AQ724" i="4"/>
  <c r="AP724" i="4"/>
  <c r="AO724" i="4"/>
  <c r="AZ723" i="4"/>
  <c r="AY723" i="4"/>
  <c r="AX723" i="4"/>
  <c r="AW723" i="4"/>
  <c r="AV723" i="4"/>
  <c r="AU723" i="4"/>
  <c r="AT723" i="4"/>
  <c r="AS723" i="4"/>
  <c r="AR723" i="4"/>
  <c r="AQ723" i="4"/>
  <c r="AP723" i="4"/>
  <c r="AO723" i="4"/>
  <c r="AZ722" i="4"/>
  <c r="AY722" i="4"/>
  <c r="AX722" i="4"/>
  <c r="AW722" i="4"/>
  <c r="AV722" i="4"/>
  <c r="AU722" i="4"/>
  <c r="AT722" i="4"/>
  <c r="AS722" i="4"/>
  <c r="AR722" i="4"/>
  <c r="AQ722" i="4"/>
  <c r="AP722" i="4"/>
  <c r="AO722" i="4"/>
  <c r="AZ721" i="4"/>
  <c r="AY721" i="4"/>
  <c r="AX721" i="4"/>
  <c r="AW721" i="4"/>
  <c r="AV721" i="4"/>
  <c r="AU721" i="4"/>
  <c r="AT721" i="4"/>
  <c r="AS721" i="4"/>
  <c r="AR721" i="4"/>
  <c r="AQ721" i="4"/>
  <c r="AP721" i="4"/>
  <c r="AO721" i="4"/>
  <c r="AZ720" i="4"/>
  <c r="AY720" i="4"/>
  <c r="AX720" i="4"/>
  <c r="AW720" i="4"/>
  <c r="AV720" i="4"/>
  <c r="AU720" i="4"/>
  <c r="AT720" i="4"/>
  <c r="AS720" i="4"/>
  <c r="AR720" i="4"/>
  <c r="AQ720" i="4"/>
  <c r="AP720" i="4"/>
  <c r="AO720" i="4"/>
  <c r="AZ719" i="4"/>
  <c r="AY719" i="4"/>
  <c r="AX719" i="4"/>
  <c r="AW719" i="4"/>
  <c r="AV719" i="4"/>
  <c r="AU719" i="4"/>
  <c r="AT719" i="4"/>
  <c r="AS719" i="4"/>
  <c r="AR719" i="4"/>
  <c r="AQ719" i="4"/>
  <c r="AP719" i="4"/>
  <c r="AO719" i="4"/>
  <c r="AZ718" i="4"/>
  <c r="AY718" i="4"/>
  <c r="AX718" i="4"/>
  <c r="AW718" i="4"/>
  <c r="AV718" i="4"/>
  <c r="AU718" i="4"/>
  <c r="AT718" i="4"/>
  <c r="AS718" i="4"/>
  <c r="AR718" i="4"/>
  <c r="AQ718" i="4"/>
  <c r="AP718" i="4"/>
  <c r="AO718" i="4"/>
  <c r="AZ717" i="4"/>
  <c r="AY717" i="4"/>
  <c r="AX717" i="4"/>
  <c r="AW717" i="4"/>
  <c r="AV717" i="4"/>
  <c r="AU717" i="4"/>
  <c r="AT717" i="4"/>
  <c r="AS717" i="4"/>
  <c r="AR717" i="4"/>
  <c r="AQ717" i="4"/>
  <c r="AP717" i="4"/>
  <c r="AO717" i="4"/>
  <c r="AZ716" i="4"/>
  <c r="AY716" i="4"/>
  <c r="AX716" i="4"/>
  <c r="AW716" i="4"/>
  <c r="AV716" i="4"/>
  <c r="AU716" i="4"/>
  <c r="AT716" i="4"/>
  <c r="AS716" i="4"/>
  <c r="AR716" i="4"/>
  <c r="AQ716" i="4"/>
  <c r="AP716" i="4"/>
  <c r="AO716" i="4"/>
  <c r="AZ715" i="4"/>
  <c r="AY715" i="4"/>
  <c r="AX715" i="4"/>
  <c r="AW715" i="4"/>
  <c r="AV715" i="4"/>
  <c r="AU715" i="4"/>
  <c r="AT715" i="4"/>
  <c r="AS715" i="4"/>
  <c r="AR715" i="4"/>
  <c r="AQ715" i="4"/>
  <c r="AP715" i="4"/>
  <c r="AO715" i="4"/>
  <c r="AZ714" i="4"/>
  <c r="AY714" i="4"/>
  <c r="AX714" i="4"/>
  <c r="AW714" i="4"/>
  <c r="AV714" i="4"/>
  <c r="AU714" i="4"/>
  <c r="AT714" i="4"/>
  <c r="AS714" i="4"/>
  <c r="AR714" i="4"/>
  <c r="AQ714" i="4"/>
  <c r="AP714" i="4"/>
  <c r="AO714" i="4"/>
  <c r="AZ713" i="4"/>
  <c r="AY713" i="4"/>
  <c r="AX713" i="4"/>
  <c r="AW713" i="4"/>
  <c r="AV713" i="4"/>
  <c r="AU713" i="4"/>
  <c r="AT713" i="4"/>
  <c r="AS713" i="4"/>
  <c r="AR713" i="4"/>
  <c r="AQ713" i="4"/>
  <c r="AP713" i="4"/>
  <c r="AO713" i="4"/>
  <c r="AZ712" i="4"/>
  <c r="AY712" i="4"/>
  <c r="AX712" i="4"/>
  <c r="AW712" i="4"/>
  <c r="AV712" i="4"/>
  <c r="AU712" i="4"/>
  <c r="AT712" i="4"/>
  <c r="AS712" i="4"/>
  <c r="AR712" i="4"/>
  <c r="AQ712" i="4"/>
  <c r="AP712" i="4"/>
  <c r="AO712" i="4"/>
  <c r="AZ711" i="4"/>
  <c r="AY711" i="4"/>
  <c r="AX711" i="4"/>
  <c r="AW711" i="4"/>
  <c r="AV711" i="4"/>
  <c r="AU711" i="4"/>
  <c r="AT711" i="4"/>
  <c r="AS711" i="4"/>
  <c r="AR711" i="4"/>
  <c r="AQ711" i="4"/>
  <c r="AP711" i="4"/>
  <c r="AO711" i="4"/>
  <c r="AZ710" i="4"/>
  <c r="AY710" i="4"/>
  <c r="AX710" i="4"/>
  <c r="AW710" i="4"/>
  <c r="AV710" i="4"/>
  <c r="AU710" i="4"/>
  <c r="AT710" i="4"/>
  <c r="AS710" i="4"/>
  <c r="AR710" i="4"/>
  <c r="AQ710" i="4"/>
  <c r="AP710" i="4"/>
  <c r="AO710" i="4"/>
  <c r="AZ709" i="4"/>
  <c r="AY709" i="4"/>
  <c r="AX709" i="4"/>
  <c r="AW709" i="4"/>
  <c r="AV709" i="4"/>
  <c r="AU709" i="4"/>
  <c r="AT709" i="4"/>
  <c r="AS709" i="4"/>
  <c r="AR709" i="4"/>
  <c r="AQ709" i="4"/>
  <c r="AP709" i="4"/>
  <c r="AO709" i="4"/>
  <c r="AZ708" i="4"/>
  <c r="AY708" i="4"/>
  <c r="AX708" i="4"/>
  <c r="AW708" i="4"/>
  <c r="AV708" i="4"/>
  <c r="AU708" i="4"/>
  <c r="AT708" i="4"/>
  <c r="AS708" i="4"/>
  <c r="AR708" i="4"/>
  <c r="AQ708" i="4"/>
  <c r="AP708" i="4"/>
  <c r="AO708" i="4"/>
  <c r="AZ707" i="4"/>
  <c r="AY707" i="4"/>
  <c r="AX707" i="4"/>
  <c r="AW707" i="4"/>
  <c r="AV707" i="4"/>
  <c r="AU707" i="4"/>
  <c r="AT707" i="4"/>
  <c r="AS707" i="4"/>
  <c r="AR707" i="4"/>
  <c r="AQ707" i="4"/>
  <c r="AP707" i="4"/>
  <c r="AO707" i="4"/>
  <c r="AZ706" i="4"/>
  <c r="AY706" i="4"/>
  <c r="AX706" i="4"/>
  <c r="AW706" i="4"/>
  <c r="AV706" i="4"/>
  <c r="AU706" i="4"/>
  <c r="AT706" i="4"/>
  <c r="AS706" i="4"/>
  <c r="AR706" i="4"/>
  <c r="AQ706" i="4"/>
  <c r="AP706" i="4"/>
  <c r="AO706" i="4"/>
  <c r="AZ705" i="4"/>
  <c r="AY705" i="4"/>
  <c r="AX705" i="4"/>
  <c r="AW705" i="4"/>
  <c r="AV705" i="4"/>
  <c r="AU705" i="4"/>
  <c r="AT705" i="4"/>
  <c r="AS705" i="4"/>
  <c r="AR705" i="4"/>
  <c r="AQ705" i="4"/>
  <c r="AP705" i="4"/>
  <c r="AO705" i="4"/>
  <c r="AZ704" i="4"/>
  <c r="AY704" i="4"/>
  <c r="AX704" i="4"/>
  <c r="AW704" i="4"/>
  <c r="AV704" i="4"/>
  <c r="AU704" i="4"/>
  <c r="AT704" i="4"/>
  <c r="AS704" i="4"/>
  <c r="AR704" i="4"/>
  <c r="AQ704" i="4"/>
  <c r="AP704" i="4"/>
  <c r="AO704" i="4"/>
  <c r="AZ703" i="4"/>
  <c r="AY703" i="4"/>
  <c r="AX703" i="4"/>
  <c r="AW703" i="4"/>
  <c r="AV703" i="4"/>
  <c r="AU703" i="4"/>
  <c r="AT703" i="4"/>
  <c r="AS703" i="4"/>
  <c r="AR703" i="4"/>
  <c r="AQ703" i="4"/>
  <c r="AP703" i="4"/>
  <c r="AO703" i="4"/>
  <c r="AZ702" i="4"/>
  <c r="AY702" i="4"/>
  <c r="AX702" i="4"/>
  <c r="AW702" i="4"/>
  <c r="AV702" i="4"/>
  <c r="AU702" i="4"/>
  <c r="AT702" i="4"/>
  <c r="AS702" i="4"/>
  <c r="AR702" i="4"/>
  <c r="AQ702" i="4"/>
  <c r="AP702" i="4"/>
  <c r="AO702" i="4"/>
  <c r="AZ701" i="4"/>
  <c r="AY701" i="4"/>
  <c r="AX701" i="4"/>
  <c r="AW701" i="4"/>
  <c r="AV701" i="4"/>
  <c r="AU701" i="4"/>
  <c r="AT701" i="4"/>
  <c r="AS701" i="4"/>
  <c r="AR701" i="4"/>
  <c r="AQ701" i="4"/>
  <c r="AP701" i="4"/>
  <c r="AO701" i="4"/>
  <c r="AZ700" i="4"/>
  <c r="AY700" i="4"/>
  <c r="AX700" i="4"/>
  <c r="AW700" i="4"/>
  <c r="AV700" i="4"/>
  <c r="AU700" i="4"/>
  <c r="AT700" i="4"/>
  <c r="AS700" i="4"/>
  <c r="AR700" i="4"/>
  <c r="AQ700" i="4"/>
  <c r="AP700" i="4"/>
  <c r="AO700" i="4"/>
  <c r="AZ699" i="4"/>
  <c r="AY699" i="4"/>
  <c r="AX699" i="4"/>
  <c r="AW699" i="4"/>
  <c r="AV699" i="4"/>
  <c r="AU699" i="4"/>
  <c r="AT699" i="4"/>
  <c r="AS699" i="4"/>
  <c r="AR699" i="4"/>
  <c r="AQ699" i="4"/>
  <c r="AP699" i="4"/>
  <c r="AO699" i="4"/>
  <c r="AZ698" i="4"/>
  <c r="AY698" i="4"/>
  <c r="AX698" i="4"/>
  <c r="AW698" i="4"/>
  <c r="AV698" i="4"/>
  <c r="AU698" i="4"/>
  <c r="AT698" i="4"/>
  <c r="AS698" i="4"/>
  <c r="AR698" i="4"/>
  <c r="AQ698" i="4"/>
  <c r="AP698" i="4"/>
  <c r="AO698" i="4"/>
  <c r="AZ697" i="4"/>
  <c r="AY697" i="4"/>
  <c r="AX697" i="4"/>
  <c r="AW697" i="4"/>
  <c r="AV697" i="4"/>
  <c r="AU697" i="4"/>
  <c r="AT697" i="4"/>
  <c r="AS697" i="4"/>
  <c r="AR697" i="4"/>
  <c r="AQ697" i="4"/>
  <c r="AP697" i="4"/>
  <c r="AO697" i="4"/>
  <c r="AZ696" i="4"/>
  <c r="AY696" i="4"/>
  <c r="AX696" i="4"/>
  <c r="AW696" i="4"/>
  <c r="AV696" i="4"/>
  <c r="AU696" i="4"/>
  <c r="AT696" i="4"/>
  <c r="AS696" i="4"/>
  <c r="AR696" i="4"/>
  <c r="AQ696" i="4"/>
  <c r="AP696" i="4"/>
  <c r="AO696" i="4"/>
  <c r="AZ695" i="4"/>
  <c r="AY695" i="4"/>
  <c r="AX695" i="4"/>
  <c r="AW695" i="4"/>
  <c r="AV695" i="4"/>
  <c r="AU695" i="4"/>
  <c r="AT695" i="4"/>
  <c r="AS695" i="4"/>
  <c r="AR695" i="4"/>
  <c r="AQ695" i="4"/>
  <c r="AP695" i="4"/>
  <c r="AO695" i="4"/>
  <c r="AZ694" i="4"/>
  <c r="AY694" i="4"/>
  <c r="AX694" i="4"/>
  <c r="AW694" i="4"/>
  <c r="AV694" i="4"/>
  <c r="AU694" i="4"/>
  <c r="AT694" i="4"/>
  <c r="AS694" i="4"/>
  <c r="AR694" i="4"/>
  <c r="AQ694" i="4"/>
  <c r="AP694" i="4"/>
  <c r="AO694" i="4"/>
  <c r="AZ693" i="4"/>
  <c r="AY693" i="4"/>
  <c r="AX693" i="4"/>
  <c r="AW693" i="4"/>
  <c r="AV693" i="4"/>
  <c r="AU693" i="4"/>
  <c r="AT693" i="4"/>
  <c r="AS693" i="4"/>
  <c r="AR693" i="4"/>
  <c r="AQ693" i="4"/>
  <c r="AP693" i="4"/>
  <c r="AO693" i="4"/>
  <c r="AZ692" i="4"/>
  <c r="AY692" i="4"/>
  <c r="AX692" i="4"/>
  <c r="AW692" i="4"/>
  <c r="AV692" i="4"/>
  <c r="AU692" i="4"/>
  <c r="AT692" i="4"/>
  <c r="AS692" i="4"/>
  <c r="AR692" i="4"/>
  <c r="AQ692" i="4"/>
  <c r="AP692" i="4"/>
  <c r="AO692" i="4"/>
  <c r="AZ691" i="4"/>
  <c r="AY691" i="4"/>
  <c r="AX691" i="4"/>
  <c r="AW691" i="4"/>
  <c r="AV691" i="4"/>
  <c r="AU691" i="4"/>
  <c r="AT691" i="4"/>
  <c r="AS691" i="4"/>
  <c r="AR691" i="4"/>
  <c r="AQ691" i="4"/>
  <c r="AP691" i="4"/>
  <c r="AO691" i="4"/>
  <c r="AZ690" i="4"/>
  <c r="AY690" i="4"/>
  <c r="AX690" i="4"/>
  <c r="AW690" i="4"/>
  <c r="AV690" i="4"/>
  <c r="AU690" i="4"/>
  <c r="AT690" i="4"/>
  <c r="AS690" i="4"/>
  <c r="AR690" i="4"/>
  <c r="AQ690" i="4"/>
  <c r="AP690" i="4"/>
  <c r="AO690" i="4"/>
  <c r="AZ689" i="4"/>
  <c r="AY689" i="4"/>
  <c r="AX689" i="4"/>
  <c r="AW689" i="4"/>
  <c r="AV689" i="4"/>
  <c r="AU689" i="4"/>
  <c r="AT689" i="4"/>
  <c r="AS689" i="4"/>
  <c r="AR689" i="4"/>
  <c r="AQ689" i="4"/>
  <c r="AP689" i="4"/>
  <c r="AO689" i="4"/>
  <c r="AZ688" i="4"/>
  <c r="AY688" i="4"/>
  <c r="AX688" i="4"/>
  <c r="AW688" i="4"/>
  <c r="AV688" i="4"/>
  <c r="AU688" i="4"/>
  <c r="AT688" i="4"/>
  <c r="AS688" i="4"/>
  <c r="AR688" i="4"/>
  <c r="AQ688" i="4"/>
  <c r="AP688" i="4"/>
  <c r="AO688" i="4"/>
  <c r="AZ687" i="4"/>
  <c r="AY687" i="4"/>
  <c r="AX687" i="4"/>
  <c r="AW687" i="4"/>
  <c r="AV687" i="4"/>
  <c r="AU687" i="4"/>
  <c r="AT687" i="4"/>
  <c r="AS687" i="4"/>
  <c r="AR687" i="4"/>
  <c r="AQ687" i="4"/>
  <c r="AP687" i="4"/>
  <c r="AO687" i="4"/>
  <c r="AZ686" i="4"/>
  <c r="AY686" i="4"/>
  <c r="AX686" i="4"/>
  <c r="AW686" i="4"/>
  <c r="AV686" i="4"/>
  <c r="AU686" i="4"/>
  <c r="AT686" i="4"/>
  <c r="AS686" i="4"/>
  <c r="AR686" i="4"/>
  <c r="AQ686" i="4"/>
  <c r="AP686" i="4"/>
  <c r="AO686" i="4"/>
  <c r="AZ685" i="4"/>
  <c r="AY685" i="4"/>
  <c r="AX685" i="4"/>
  <c r="AW685" i="4"/>
  <c r="AV685" i="4"/>
  <c r="AU685" i="4"/>
  <c r="AT685" i="4"/>
  <c r="AS685" i="4"/>
  <c r="AR685" i="4"/>
  <c r="AQ685" i="4"/>
  <c r="AP685" i="4"/>
  <c r="AO685" i="4"/>
  <c r="AZ684" i="4"/>
  <c r="AY684" i="4"/>
  <c r="AX684" i="4"/>
  <c r="AW684" i="4"/>
  <c r="AV684" i="4"/>
  <c r="AU684" i="4"/>
  <c r="AT684" i="4"/>
  <c r="AS684" i="4"/>
  <c r="AR684" i="4"/>
  <c r="AQ684" i="4"/>
  <c r="AP684" i="4"/>
  <c r="AO684" i="4"/>
  <c r="AZ683" i="4"/>
  <c r="AY683" i="4"/>
  <c r="AX683" i="4"/>
  <c r="AW683" i="4"/>
  <c r="AV683" i="4"/>
  <c r="AU683" i="4"/>
  <c r="AT683" i="4"/>
  <c r="AS683" i="4"/>
  <c r="AR683" i="4"/>
  <c r="AQ683" i="4"/>
  <c r="AP683" i="4"/>
  <c r="AO683" i="4"/>
  <c r="AZ682" i="4"/>
  <c r="AY682" i="4"/>
  <c r="AX682" i="4"/>
  <c r="AW682" i="4"/>
  <c r="AV682" i="4"/>
  <c r="AU682" i="4"/>
  <c r="AT682" i="4"/>
  <c r="AS682" i="4"/>
  <c r="AR682" i="4"/>
  <c r="AQ682" i="4"/>
  <c r="AP682" i="4"/>
  <c r="AO682" i="4"/>
  <c r="AZ681" i="4"/>
  <c r="AY681" i="4"/>
  <c r="AX681" i="4"/>
  <c r="AW681" i="4"/>
  <c r="AV681" i="4"/>
  <c r="AU681" i="4"/>
  <c r="AT681" i="4"/>
  <c r="AS681" i="4"/>
  <c r="AR681" i="4"/>
  <c r="AQ681" i="4"/>
  <c r="AP681" i="4"/>
  <c r="AO681" i="4"/>
  <c r="AZ680" i="4"/>
  <c r="AY680" i="4"/>
  <c r="AX680" i="4"/>
  <c r="AW680" i="4"/>
  <c r="AV680" i="4"/>
  <c r="AU680" i="4"/>
  <c r="AT680" i="4"/>
  <c r="AS680" i="4"/>
  <c r="AR680" i="4"/>
  <c r="AQ680" i="4"/>
  <c r="AP680" i="4"/>
  <c r="AO680" i="4"/>
  <c r="AZ679" i="4"/>
  <c r="AY679" i="4"/>
  <c r="AX679" i="4"/>
  <c r="AW679" i="4"/>
  <c r="AV679" i="4"/>
  <c r="AU679" i="4"/>
  <c r="AT679" i="4"/>
  <c r="AS679" i="4"/>
  <c r="AR679" i="4"/>
  <c r="AQ679" i="4"/>
  <c r="AP679" i="4"/>
  <c r="AO679" i="4"/>
  <c r="AZ678" i="4"/>
  <c r="AY678" i="4"/>
  <c r="AX678" i="4"/>
  <c r="AW678" i="4"/>
  <c r="AV678" i="4"/>
  <c r="AU678" i="4"/>
  <c r="AT678" i="4"/>
  <c r="AS678" i="4"/>
  <c r="AR678" i="4"/>
  <c r="AQ678" i="4"/>
  <c r="AP678" i="4"/>
  <c r="AO678" i="4"/>
  <c r="AZ677" i="4"/>
  <c r="AY677" i="4"/>
  <c r="AX677" i="4"/>
  <c r="AW677" i="4"/>
  <c r="AV677" i="4"/>
  <c r="AU677" i="4"/>
  <c r="AT677" i="4"/>
  <c r="AS677" i="4"/>
  <c r="AR677" i="4"/>
  <c r="AQ677" i="4"/>
  <c r="AP677" i="4"/>
  <c r="AO677" i="4"/>
  <c r="AZ676" i="4"/>
  <c r="AY676" i="4"/>
  <c r="AX676" i="4"/>
  <c r="AW676" i="4"/>
  <c r="AV676" i="4"/>
  <c r="AU676" i="4"/>
  <c r="AT676" i="4"/>
  <c r="AS676" i="4"/>
  <c r="AR676" i="4"/>
  <c r="AQ676" i="4"/>
  <c r="AP676" i="4"/>
  <c r="AO676" i="4"/>
  <c r="AZ675" i="4"/>
  <c r="AY675" i="4"/>
  <c r="AX675" i="4"/>
  <c r="AW675" i="4"/>
  <c r="AV675" i="4"/>
  <c r="AU675" i="4"/>
  <c r="AT675" i="4"/>
  <c r="AS675" i="4"/>
  <c r="AR675" i="4"/>
  <c r="AQ675" i="4"/>
  <c r="AP675" i="4"/>
  <c r="AO675" i="4"/>
  <c r="AZ674" i="4"/>
  <c r="AY674" i="4"/>
  <c r="AX674" i="4"/>
  <c r="AW674" i="4"/>
  <c r="AV674" i="4"/>
  <c r="AU674" i="4"/>
  <c r="AT674" i="4"/>
  <c r="AS674" i="4"/>
  <c r="AR674" i="4"/>
  <c r="AQ674" i="4"/>
  <c r="AP674" i="4"/>
  <c r="AO674" i="4"/>
  <c r="AZ673" i="4"/>
  <c r="AY673" i="4"/>
  <c r="AX673" i="4"/>
  <c r="AW673" i="4"/>
  <c r="AV673" i="4"/>
  <c r="AU673" i="4"/>
  <c r="AT673" i="4"/>
  <c r="AS673" i="4"/>
  <c r="AR673" i="4"/>
  <c r="AQ673" i="4"/>
  <c r="AP673" i="4"/>
  <c r="AO673" i="4"/>
  <c r="AZ672" i="4"/>
  <c r="AY672" i="4"/>
  <c r="AX672" i="4"/>
  <c r="AW672" i="4"/>
  <c r="AV672" i="4"/>
  <c r="AU672" i="4"/>
  <c r="AT672" i="4"/>
  <c r="AS672" i="4"/>
  <c r="AR672" i="4"/>
  <c r="AQ672" i="4"/>
  <c r="AP672" i="4"/>
  <c r="AO672" i="4"/>
  <c r="AZ671" i="4"/>
  <c r="AY671" i="4"/>
  <c r="AX671" i="4"/>
  <c r="AW671" i="4"/>
  <c r="AV671" i="4"/>
  <c r="AU671" i="4"/>
  <c r="AT671" i="4"/>
  <c r="AS671" i="4"/>
  <c r="AR671" i="4"/>
  <c r="AQ671" i="4"/>
  <c r="AP671" i="4"/>
  <c r="AO671" i="4"/>
  <c r="AZ670" i="4"/>
  <c r="AY670" i="4"/>
  <c r="AX670" i="4"/>
  <c r="AW670" i="4"/>
  <c r="AV670" i="4"/>
  <c r="AU670" i="4"/>
  <c r="AT670" i="4"/>
  <c r="AS670" i="4"/>
  <c r="AR670" i="4"/>
  <c r="AQ670" i="4"/>
  <c r="AP670" i="4"/>
  <c r="AO670" i="4"/>
  <c r="AZ669" i="4"/>
  <c r="AY669" i="4"/>
  <c r="AX669" i="4"/>
  <c r="AW669" i="4"/>
  <c r="AV669" i="4"/>
  <c r="AU669" i="4"/>
  <c r="AT669" i="4"/>
  <c r="AS669" i="4"/>
  <c r="AR669" i="4"/>
  <c r="AQ669" i="4"/>
  <c r="AP669" i="4"/>
  <c r="AO669" i="4"/>
  <c r="AZ668" i="4"/>
  <c r="AY668" i="4"/>
  <c r="AX668" i="4"/>
  <c r="AW668" i="4"/>
  <c r="AV668" i="4"/>
  <c r="AU668" i="4"/>
  <c r="AT668" i="4"/>
  <c r="AS668" i="4"/>
  <c r="AR668" i="4"/>
  <c r="AQ668" i="4"/>
  <c r="AP668" i="4"/>
  <c r="AO668" i="4"/>
  <c r="AZ667" i="4"/>
  <c r="AY667" i="4"/>
  <c r="AX667" i="4"/>
  <c r="AW667" i="4"/>
  <c r="AV667" i="4"/>
  <c r="AU667" i="4"/>
  <c r="AT667" i="4"/>
  <c r="AS667" i="4"/>
  <c r="AR667" i="4"/>
  <c r="AQ667" i="4"/>
  <c r="AP667" i="4"/>
  <c r="AO667" i="4"/>
  <c r="AZ666" i="4"/>
  <c r="AY666" i="4"/>
  <c r="AX666" i="4"/>
  <c r="AW666" i="4"/>
  <c r="AV666" i="4"/>
  <c r="AU666" i="4"/>
  <c r="AT666" i="4"/>
  <c r="AS666" i="4"/>
  <c r="AR666" i="4"/>
  <c r="AQ666" i="4"/>
  <c r="AP666" i="4"/>
  <c r="AO666" i="4"/>
  <c r="AZ665" i="4"/>
  <c r="AY665" i="4"/>
  <c r="AX665" i="4"/>
  <c r="AW665" i="4"/>
  <c r="AV665" i="4"/>
  <c r="AU665" i="4"/>
  <c r="AT665" i="4"/>
  <c r="AS665" i="4"/>
  <c r="AR665" i="4"/>
  <c r="AQ665" i="4"/>
  <c r="AP665" i="4"/>
  <c r="AO665" i="4"/>
  <c r="AZ664" i="4"/>
  <c r="AY664" i="4"/>
  <c r="AX664" i="4"/>
  <c r="AW664" i="4"/>
  <c r="AV664" i="4"/>
  <c r="AU664" i="4"/>
  <c r="AT664" i="4"/>
  <c r="AS664" i="4"/>
  <c r="AR664" i="4"/>
  <c r="AQ664" i="4"/>
  <c r="AP664" i="4"/>
  <c r="AO664" i="4"/>
  <c r="AZ663" i="4"/>
  <c r="AY663" i="4"/>
  <c r="AX663" i="4"/>
  <c r="AW663" i="4"/>
  <c r="AV663" i="4"/>
  <c r="AU663" i="4"/>
  <c r="AT663" i="4"/>
  <c r="AS663" i="4"/>
  <c r="AR663" i="4"/>
  <c r="AQ663" i="4"/>
  <c r="AP663" i="4"/>
  <c r="AO663" i="4"/>
  <c r="AZ662" i="4"/>
  <c r="AY662" i="4"/>
  <c r="AX662" i="4"/>
  <c r="AW662" i="4"/>
  <c r="AV662" i="4"/>
  <c r="AU662" i="4"/>
  <c r="AT662" i="4"/>
  <c r="AS662" i="4"/>
  <c r="AR662" i="4"/>
  <c r="AQ662" i="4"/>
  <c r="AP662" i="4"/>
  <c r="AO662" i="4"/>
  <c r="AZ661" i="4"/>
  <c r="AY661" i="4"/>
  <c r="AX661" i="4"/>
  <c r="AW661" i="4"/>
  <c r="AV661" i="4"/>
  <c r="AU661" i="4"/>
  <c r="AT661" i="4"/>
  <c r="AS661" i="4"/>
  <c r="AR661" i="4"/>
  <c r="AQ661" i="4"/>
  <c r="AP661" i="4"/>
  <c r="AO661" i="4"/>
  <c r="AZ660" i="4"/>
  <c r="AY660" i="4"/>
  <c r="AX660" i="4"/>
  <c r="AW660" i="4"/>
  <c r="AV660" i="4"/>
  <c r="AU660" i="4"/>
  <c r="AT660" i="4"/>
  <c r="AS660" i="4"/>
  <c r="AR660" i="4"/>
  <c r="AQ660" i="4"/>
  <c r="AP660" i="4"/>
  <c r="AO660" i="4"/>
  <c r="AZ659" i="4"/>
  <c r="AY659" i="4"/>
  <c r="AX659" i="4"/>
  <c r="AW659" i="4"/>
  <c r="AV659" i="4"/>
  <c r="AU659" i="4"/>
  <c r="AT659" i="4"/>
  <c r="AS659" i="4"/>
  <c r="AR659" i="4"/>
  <c r="AQ659" i="4"/>
  <c r="AP659" i="4"/>
  <c r="AO659" i="4"/>
  <c r="AZ658" i="4"/>
  <c r="AY658" i="4"/>
  <c r="AX658" i="4"/>
  <c r="AW658" i="4"/>
  <c r="AV658" i="4"/>
  <c r="AU658" i="4"/>
  <c r="AT658" i="4"/>
  <c r="AS658" i="4"/>
  <c r="AR658" i="4"/>
  <c r="AQ658" i="4"/>
  <c r="AP658" i="4"/>
  <c r="AO658" i="4"/>
  <c r="AZ657" i="4"/>
  <c r="AY657" i="4"/>
  <c r="AX657" i="4"/>
  <c r="AW657" i="4"/>
  <c r="AV657" i="4"/>
  <c r="AU657" i="4"/>
  <c r="AT657" i="4"/>
  <c r="AS657" i="4"/>
  <c r="AR657" i="4"/>
  <c r="AQ657" i="4"/>
  <c r="AP657" i="4"/>
  <c r="AO657" i="4"/>
  <c r="AZ656" i="4"/>
  <c r="AY656" i="4"/>
  <c r="AX656" i="4"/>
  <c r="AW656" i="4"/>
  <c r="AV656" i="4"/>
  <c r="AU656" i="4"/>
  <c r="AT656" i="4"/>
  <c r="AS656" i="4"/>
  <c r="AR656" i="4"/>
  <c r="AQ656" i="4"/>
  <c r="AP656" i="4"/>
  <c r="AO656" i="4"/>
  <c r="AZ655" i="4"/>
  <c r="AY655" i="4"/>
  <c r="AX655" i="4"/>
  <c r="AW655" i="4"/>
  <c r="AV655" i="4"/>
  <c r="AU655" i="4"/>
  <c r="AT655" i="4"/>
  <c r="AS655" i="4"/>
  <c r="AR655" i="4"/>
  <c r="AQ655" i="4"/>
  <c r="AP655" i="4"/>
  <c r="AO655" i="4"/>
  <c r="AZ654" i="4"/>
  <c r="AY654" i="4"/>
  <c r="AX654" i="4"/>
  <c r="AW654" i="4"/>
  <c r="AV654" i="4"/>
  <c r="AU654" i="4"/>
  <c r="AT654" i="4"/>
  <c r="AS654" i="4"/>
  <c r="AR654" i="4"/>
  <c r="AQ654" i="4"/>
  <c r="AP654" i="4"/>
  <c r="AO654" i="4"/>
  <c r="AZ653" i="4"/>
  <c r="AY653" i="4"/>
  <c r="AX653" i="4"/>
  <c r="AW653" i="4"/>
  <c r="AV653" i="4"/>
  <c r="AU653" i="4"/>
  <c r="AT653" i="4"/>
  <c r="AS653" i="4"/>
  <c r="AR653" i="4"/>
  <c r="AQ653" i="4"/>
  <c r="AP653" i="4"/>
  <c r="AO653" i="4"/>
  <c r="AZ652" i="4"/>
  <c r="AY652" i="4"/>
  <c r="AX652" i="4"/>
  <c r="AW652" i="4"/>
  <c r="AV652" i="4"/>
  <c r="AU652" i="4"/>
  <c r="AT652" i="4"/>
  <c r="AS652" i="4"/>
  <c r="AR652" i="4"/>
  <c r="AQ652" i="4"/>
  <c r="AP652" i="4"/>
  <c r="AO652" i="4"/>
  <c r="AZ651" i="4"/>
  <c r="AY651" i="4"/>
  <c r="AX651" i="4"/>
  <c r="AW651" i="4"/>
  <c r="AV651" i="4"/>
  <c r="AU651" i="4"/>
  <c r="AT651" i="4"/>
  <c r="AS651" i="4"/>
  <c r="AR651" i="4"/>
  <c r="AQ651" i="4"/>
  <c r="AP651" i="4"/>
  <c r="AO651" i="4"/>
  <c r="AZ650" i="4"/>
  <c r="AY650" i="4"/>
  <c r="AX650" i="4"/>
  <c r="AW650" i="4"/>
  <c r="AV650" i="4"/>
  <c r="AU650" i="4"/>
  <c r="AT650" i="4"/>
  <c r="AS650" i="4"/>
  <c r="AR650" i="4"/>
  <c r="AQ650" i="4"/>
  <c r="AP650" i="4"/>
  <c r="AO650" i="4"/>
  <c r="AZ649" i="4"/>
  <c r="AY649" i="4"/>
  <c r="AX649" i="4"/>
  <c r="AW649" i="4"/>
  <c r="AV649" i="4"/>
  <c r="AU649" i="4"/>
  <c r="AT649" i="4"/>
  <c r="AS649" i="4"/>
  <c r="AR649" i="4"/>
  <c r="AQ649" i="4"/>
  <c r="AP649" i="4"/>
  <c r="AO649" i="4"/>
  <c r="AZ648" i="4"/>
  <c r="AY648" i="4"/>
  <c r="AX648" i="4"/>
  <c r="AW648" i="4"/>
  <c r="AV648" i="4"/>
  <c r="AU648" i="4"/>
  <c r="AT648" i="4"/>
  <c r="AS648" i="4"/>
  <c r="AR648" i="4"/>
  <c r="AQ648" i="4"/>
  <c r="AP648" i="4"/>
  <c r="AO648" i="4"/>
  <c r="AZ647" i="4"/>
  <c r="AY647" i="4"/>
  <c r="AX647" i="4"/>
  <c r="AW647" i="4"/>
  <c r="AV647" i="4"/>
  <c r="AU647" i="4"/>
  <c r="AT647" i="4"/>
  <c r="AS647" i="4"/>
  <c r="AR647" i="4"/>
  <c r="AQ647" i="4"/>
  <c r="AP647" i="4"/>
  <c r="AO647" i="4"/>
  <c r="AZ646" i="4"/>
  <c r="AY646" i="4"/>
  <c r="AX646" i="4"/>
  <c r="AW646" i="4"/>
  <c r="AV646" i="4"/>
  <c r="AU646" i="4"/>
  <c r="AT646" i="4"/>
  <c r="AS646" i="4"/>
  <c r="AR646" i="4"/>
  <c r="AQ646" i="4"/>
  <c r="AP646" i="4"/>
  <c r="AO646" i="4"/>
  <c r="AZ645" i="4"/>
  <c r="AY645" i="4"/>
  <c r="AX645" i="4"/>
  <c r="AW645" i="4"/>
  <c r="AV645" i="4"/>
  <c r="AU645" i="4"/>
  <c r="AT645" i="4"/>
  <c r="AS645" i="4"/>
  <c r="AR645" i="4"/>
  <c r="AQ645" i="4"/>
  <c r="AP645" i="4"/>
  <c r="AO645" i="4"/>
  <c r="AZ644" i="4"/>
  <c r="AY644" i="4"/>
  <c r="AX644" i="4"/>
  <c r="AW644" i="4"/>
  <c r="AV644" i="4"/>
  <c r="AU644" i="4"/>
  <c r="AT644" i="4"/>
  <c r="AS644" i="4"/>
  <c r="AR644" i="4"/>
  <c r="AQ644" i="4"/>
  <c r="AP644" i="4"/>
  <c r="AO644" i="4"/>
  <c r="AZ643" i="4"/>
  <c r="AY643" i="4"/>
  <c r="AX643" i="4"/>
  <c r="AW643" i="4"/>
  <c r="AV643" i="4"/>
  <c r="AU643" i="4"/>
  <c r="AT643" i="4"/>
  <c r="AS643" i="4"/>
  <c r="AR643" i="4"/>
  <c r="AQ643" i="4"/>
  <c r="AP643" i="4"/>
  <c r="AO643" i="4"/>
  <c r="AZ642" i="4"/>
  <c r="AY642" i="4"/>
  <c r="AX642" i="4"/>
  <c r="AW642" i="4"/>
  <c r="AV642" i="4"/>
  <c r="AU642" i="4"/>
  <c r="AT642" i="4"/>
  <c r="AS642" i="4"/>
  <c r="AR642" i="4"/>
  <c r="AQ642" i="4"/>
  <c r="AP642" i="4"/>
  <c r="AO642" i="4"/>
  <c r="AZ641" i="4"/>
  <c r="AY641" i="4"/>
  <c r="AX641" i="4"/>
  <c r="AW641" i="4"/>
  <c r="AV641" i="4"/>
  <c r="AU641" i="4"/>
  <c r="AT641" i="4"/>
  <c r="AS641" i="4"/>
  <c r="AR641" i="4"/>
  <c r="AQ641" i="4"/>
  <c r="AP641" i="4"/>
  <c r="AO641" i="4"/>
  <c r="AZ640" i="4"/>
  <c r="AY640" i="4"/>
  <c r="AX640" i="4"/>
  <c r="AW640" i="4"/>
  <c r="AV640" i="4"/>
  <c r="AU640" i="4"/>
  <c r="AT640" i="4"/>
  <c r="AS640" i="4"/>
  <c r="AR640" i="4"/>
  <c r="AQ640" i="4"/>
  <c r="AP640" i="4"/>
  <c r="AO640" i="4"/>
  <c r="AZ639" i="4"/>
  <c r="AY639" i="4"/>
  <c r="AX639" i="4"/>
  <c r="AW639" i="4"/>
  <c r="AV639" i="4"/>
  <c r="AU639" i="4"/>
  <c r="AT639" i="4"/>
  <c r="AS639" i="4"/>
  <c r="AR639" i="4"/>
  <c r="AQ639" i="4"/>
  <c r="AP639" i="4"/>
  <c r="AO639" i="4"/>
  <c r="AZ638" i="4"/>
  <c r="AY638" i="4"/>
  <c r="AX638" i="4"/>
  <c r="AW638" i="4"/>
  <c r="AV638" i="4"/>
  <c r="AU638" i="4"/>
  <c r="AT638" i="4"/>
  <c r="AS638" i="4"/>
  <c r="AR638" i="4"/>
  <c r="AQ638" i="4"/>
  <c r="AP638" i="4"/>
  <c r="AO638" i="4"/>
  <c r="AZ637" i="4"/>
  <c r="AY637" i="4"/>
  <c r="AX637" i="4"/>
  <c r="AW637" i="4"/>
  <c r="AV637" i="4"/>
  <c r="AU637" i="4"/>
  <c r="AT637" i="4"/>
  <c r="AS637" i="4"/>
  <c r="AR637" i="4"/>
  <c r="AQ637" i="4"/>
  <c r="AP637" i="4"/>
  <c r="AO637" i="4"/>
  <c r="AZ636" i="4"/>
  <c r="AY636" i="4"/>
  <c r="AX636" i="4"/>
  <c r="AW636" i="4"/>
  <c r="AV636" i="4"/>
  <c r="AU636" i="4"/>
  <c r="AT636" i="4"/>
  <c r="AS636" i="4"/>
  <c r="AR636" i="4"/>
  <c r="AQ636" i="4"/>
  <c r="AP636" i="4"/>
  <c r="AO636" i="4"/>
  <c r="AZ635" i="4"/>
  <c r="AY635" i="4"/>
  <c r="AX635" i="4"/>
  <c r="AW635" i="4"/>
  <c r="AV635" i="4"/>
  <c r="AU635" i="4"/>
  <c r="AT635" i="4"/>
  <c r="AS635" i="4"/>
  <c r="AR635" i="4"/>
  <c r="AQ635" i="4"/>
  <c r="AP635" i="4"/>
  <c r="AO635" i="4"/>
  <c r="AZ634" i="4"/>
  <c r="AY634" i="4"/>
  <c r="AX634" i="4"/>
  <c r="AW634" i="4"/>
  <c r="AV634" i="4"/>
  <c r="AU634" i="4"/>
  <c r="AT634" i="4"/>
  <c r="AS634" i="4"/>
  <c r="AR634" i="4"/>
  <c r="AQ634" i="4"/>
  <c r="AP634" i="4"/>
  <c r="AO634" i="4"/>
  <c r="AZ633" i="4"/>
  <c r="AY633" i="4"/>
  <c r="AX633" i="4"/>
  <c r="AW633" i="4"/>
  <c r="AV633" i="4"/>
  <c r="AU633" i="4"/>
  <c r="AT633" i="4"/>
  <c r="AS633" i="4"/>
  <c r="AR633" i="4"/>
  <c r="AQ633" i="4"/>
  <c r="AP633" i="4"/>
  <c r="AO633" i="4"/>
  <c r="AZ632" i="4"/>
  <c r="AY632" i="4"/>
  <c r="AX632" i="4"/>
  <c r="AW632" i="4"/>
  <c r="AV632" i="4"/>
  <c r="AU632" i="4"/>
  <c r="AT632" i="4"/>
  <c r="AS632" i="4"/>
  <c r="AR632" i="4"/>
  <c r="AQ632" i="4"/>
  <c r="AP632" i="4"/>
  <c r="AO632" i="4"/>
  <c r="AZ631" i="4"/>
  <c r="AY631" i="4"/>
  <c r="AX631" i="4"/>
  <c r="AW631" i="4"/>
  <c r="AV631" i="4"/>
  <c r="AU631" i="4"/>
  <c r="AT631" i="4"/>
  <c r="AS631" i="4"/>
  <c r="AR631" i="4"/>
  <c r="AQ631" i="4"/>
  <c r="AP631" i="4"/>
  <c r="AO631" i="4"/>
  <c r="AZ630" i="4"/>
  <c r="AY630" i="4"/>
  <c r="AX630" i="4"/>
  <c r="AW630" i="4"/>
  <c r="AV630" i="4"/>
  <c r="AU630" i="4"/>
  <c r="AT630" i="4"/>
  <c r="AS630" i="4"/>
  <c r="AR630" i="4"/>
  <c r="AQ630" i="4"/>
  <c r="AP630" i="4"/>
  <c r="AO630" i="4"/>
  <c r="AZ629" i="4"/>
  <c r="AY629" i="4"/>
  <c r="AX629" i="4"/>
  <c r="AW629" i="4"/>
  <c r="AV629" i="4"/>
  <c r="AU629" i="4"/>
  <c r="AT629" i="4"/>
  <c r="AS629" i="4"/>
  <c r="AR629" i="4"/>
  <c r="AQ629" i="4"/>
  <c r="AP629" i="4"/>
  <c r="AO629" i="4"/>
  <c r="AZ628" i="4"/>
  <c r="AY628" i="4"/>
  <c r="AX628" i="4"/>
  <c r="AW628" i="4"/>
  <c r="AV628" i="4"/>
  <c r="AU628" i="4"/>
  <c r="AT628" i="4"/>
  <c r="AS628" i="4"/>
  <c r="AR628" i="4"/>
  <c r="AQ628" i="4"/>
  <c r="AP628" i="4"/>
  <c r="AO628" i="4"/>
  <c r="AZ627" i="4"/>
  <c r="AY627" i="4"/>
  <c r="AX627" i="4"/>
  <c r="AW627" i="4"/>
  <c r="AV627" i="4"/>
  <c r="AU627" i="4"/>
  <c r="AT627" i="4"/>
  <c r="AS627" i="4"/>
  <c r="AR627" i="4"/>
  <c r="AQ627" i="4"/>
  <c r="AP627" i="4"/>
  <c r="AO627" i="4"/>
  <c r="AZ626" i="4"/>
  <c r="AY626" i="4"/>
  <c r="AX626" i="4"/>
  <c r="AW626" i="4"/>
  <c r="AV626" i="4"/>
  <c r="AU626" i="4"/>
  <c r="AT626" i="4"/>
  <c r="AS626" i="4"/>
  <c r="AR626" i="4"/>
  <c r="AQ626" i="4"/>
  <c r="AP626" i="4"/>
  <c r="AO626" i="4"/>
  <c r="AZ625" i="4"/>
  <c r="AY625" i="4"/>
  <c r="AX625" i="4"/>
  <c r="AW625" i="4"/>
  <c r="AV625" i="4"/>
  <c r="AU625" i="4"/>
  <c r="AT625" i="4"/>
  <c r="AS625" i="4"/>
  <c r="AR625" i="4"/>
  <c r="AQ625" i="4"/>
  <c r="AP625" i="4"/>
  <c r="AO625" i="4"/>
  <c r="AZ624" i="4"/>
  <c r="AY624" i="4"/>
  <c r="AX624" i="4"/>
  <c r="AW624" i="4"/>
  <c r="AV624" i="4"/>
  <c r="AU624" i="4"/>
  <c r="AT624" i="4"/>
  <c r="AS624" i="4"/>
  <c r="AR624" i="4"/>
  <c r="AQ624" i="4"/>
  <c r="AP624" i="4"/>
  <c r="AO624" i="4"/>
  <c r="AZ623" i="4"/>
  <c r="AY623" i="4"/>
  <c r="AX623" i="4"/>
  <c r="AW623" i="4"/>
  <c r="AV623" i="4"/>
  <c r="AU623" i="4"/>
  <c r="AT623" i="4"/>
  <c r="AS623" i="4"/>
  <c r="AR623" i="4"/>
  <c r="AQ623" i="4"/>
  <c r="AP623" i="4"/>
  <c r="AO623" i="4"/>
  <c r="AZ622" i="4"/>
  <c r="AY622" i="4"/>
  <c r="AX622" i="4"/>
  <c r="AW622" i="4"/>
  <c r="AV622" i="4"/>
  <c r="AU622" i="4"/>
  <c r="AT622" i="4"/>
  <c r="AS622" i="4"/>
  <c r="AR622" i="4"/>
  <c r="AQ622" i="4"/>
  <c r="AP622" i="4"/>
  <c r="AO622" i="4"/>
  <c r="AZ621" i="4"/>
  <c r="AY621" i="4"/>
  <c r="AX621" i="4"/>
  <c r="AW621" i="4"/>
  <c r="AV621" i="4"/>
  <c r="AU621" i="4"/>
  <c r="AT621" i="4"/>
  <c r="AS621" i="4"/>
  <c r="AR621" i="4"/>
  <c r="AQ621" i="4"/>
  <c r="AP621" i="4"/>
  <c r="AO621" i="4"/>
  <c r="AZ620" i="4"/>
  <c r="AY620" i="4"/>
  <c r="AX620" i="4"/>
  <c r="AW620" i="4"/>
  <c r="AV620" i="4"/>
  <c r="AU620" i="4"/>
  <c r="AT620" i="4"/>
  <c r="AS620" i="4"/>
  <c r="AR620" i="4"/>
  <c r="AQ620" i="4"/>
  <c r="AP620" i="4"/>
  <c r="AO620" i="4"/>
  <c r="AZ619" i="4"/>
  <c r="AY619" i="4"/>
  <c r="AX619" i="4"/>
  <c r="AW619" i="4"/>
  <c r="AV619" i="4"/>
  <c r="AU619" i="4"/>
  <c r="AT619" i="4"/>
  <c r="AS619" i="4"/>
  <c r="AR619" i="4"/>
  <c r="AQ619" i="4"/>
  <c r="AP619" i="4"/>
  <c r="AO619" i="4"/>
  <c r="AZ618" i="4"/>
  <c r="AY618" i="4"/>
  <c r="AX618" i="4"/>
  <c r="AW618" i="4"/>
  <c r="AV618" i="4"/>
  <c r="AU618" i="4"/>
  <c r="AT618" i="4"/>
  <c r="AS618" i="4"/>
  <c r="AR618" i="4"/>
  <c r="AQ618" i="4"/>
  <c r="AP618" i="4"/>
  <c r="AO618" i="4"/>
  <c r="AZ617" i="4"/>
  <c r="AY617" i="4"/>
  <c r="AX617" i="4"/>
  <c r="AW617" i="4"/>
  <c r="AV617" i="4"/>
  <c r="AU617" i="4"/>
  <c r="AT617" i="4"/>
  <c r="AS617" i="4"/>
  <c r="AR617" i="4"/>
  <c r="AQ617" i="4"/>
  <c r="AP617" i="4"/>
  <c r="AO617" i="4"/>
  <c r="AZ616" i="4"/>
  <c r="AY616" i="4"/>
  <c r="AX616" i="4"/>
  <c r="AW616" i="4"/>
  <c r="AV616" i="4"/>
  <c r="AU616" i="4"/>
  <c r="AT616" i="4"/>
  <c r="AS616" i="4"/>
  <c r="AR616" i="4"/>
  <c r="AQ616" i="4"/>
  <c r="AP616" i="4"/>
  <c r="AO616" i="4"/>
  <c r="AZ615" i="4"/>
  <c r="AY615" i="4"/>
  <c r="AX615" i="4"/>
  <c r="AW615" i="4"/>
  <c r="AV615" i="4"/>
  <c r="AU615" i="4"/>
  <c r="AT615" i="4"/>
  <c r="AS615" i="4"/>
  <c r="AR615" i="4"/>
  <c r="AQ615" i="4"/>
  <c r="AP615" i="4"/>
  <c r="AO615" i="4"/>
  <c r="AZ614" i="4"/>
  <c r="AY614" i="4"/>
  <c r="AX614" i="4"/>
  <c r="AW614" i="4"/>
  <c r="AV614" i="4"/>
  <c r="AU614" i="4"/>
  <c r="AT614" i="4"/>
  <c r="AS614" i="4"/>
  <c r="AR614" i="4"/>
  <c r="AQ614" i="4"/>
  <c r="AP614" i="4"/>
  <c r="AO614" i="4"/>
  <c r="AZ613" i="4"/>
  <c r="AY613" i="4"/>
  <c r="AX613" i="4"/>
  <c r="AW613" i="4"/>
  <c r="AV613" i="4"/>
  <c r="AU613" i="4"/>
  <c r="AT613" i="4"/>
  <c r="AS613" i="4"/>
  <c r="AR613" i="4"/>
  <c r="AQ613" i="4"/>
  <c r="AP613" i="4"/>
  <c r="AO613" i="4"/>
  <c r="AZ612" i="4"/>
  <c r="AY612" i="4"/>
  <c r="AX612" i="4"/>
  <c r="AW612" i="4"/>
  <c r="AV612" i="4"/>
  <c r="AU612" i="4"/>
  <c r="AT612" i="4"/>
  <c r="AS612" i="4"/>
  <c r="AR612" i="4"/>
  <c r="AQ612" i="4"/>
  <c r="AP612" i="4"/>
  <c r="AO612" i="4"/>
  <c r="AZ611" i="4"/>
  <c r="AY611" i="4"/>
  <c r="AX611" i="4"/>
  <c r="AW611" i="4"/>
  <c r="AV611" i="4"/>
  <c r="AU611" i="4"/>
  <c r="AT611" i="4"/>
  <c r="AS611" i="4"/>
  <c r="AR611" i="4"/>
  <c r="AQ611" i="4"/>
  <c r="AP611" i="4"/>
  <c r="AO611" i="4"/>
  <c r="AZ610" i="4"/>
  <c r="AY610" i="4"/>
  <c r="AX610" i="4"/>
  <c r="AW610" i="4"/>
  <c r="AV610" i="4"/>
  <c r="AU610" i="4"/>
  <c r="AT610" i="4"/>
  <c r="AS610" i="4"/>
  <c r="AR610" i="4"/>
  <c r="AQ610" i="4"/>
  <c r="AP610" i="4"/>
  <c r="AO610" i="4"/>
  <c r="AZ609" i="4"/>
  <c r="AY609" i="4"/>
  <c r="AX609" i="4"/>
  <c r="AW609" i="4"/>
  <c r="AV609" i="4"/>
  <c r="AU609" i="4"/>
  <c r="AT609" i="4"/>
  <c r="AS609" i="4"/>
  <c r="AR609" i="4"/>
  <c r="AQ609" i="4"/>
  <c r="AP609" i="4"/>
  <c r="AO609" i="4"/>
  <c r="AZ608" i="4"/>
  <c r="AY608" i="4"/>
  <c r="AX608" i="4"/>
  <c r="AW608" i="4"/>
  <c r="AV608" i="4"/>
  <c r="AU608" i="4"/>
  <c r="AT608" i="4"/>
  <c r="AS608" i="4"/>
  <c r="AR608" i="4"/>
  <c r="AQ608" i="4"/>
  <c r="AP608" i="4"/>
  <c r="AO608" i="4"/>
  <c r="AZ607" i="4"/>
  <c r="AY607" i="4"/>
  <c r="AX607" i="4"/>
  <c r="AW607" i="4"/>
  <c r="AV607" i="4"/>
  <c r="AU607" i="4"/>
  <c r="AT607" i="4"/>
  <c r="AS607" i="4"/>
  <c r="AR607" i="4"/>
  <c r="AQ607" i="4"/>
  <c r="AP607" i="4"/>
  <c r="AO607" i="4"/>
  <c r="AZ606" i="4"/>
  <c r="AY606" i="4"/>
  <c r="AX606" i="4"/>
  <c r="AW606" i="4"/>
  <c r="AV606" i="4"/>
  <c r="AU606" i="4"/>
  <c r="AT606" i="4"/>
  <c r="AS606" i="4"/>
  <c r="AR606" i="4"/>
  <c r="AQ606" i="4"/>
  <c r="AP606" i="4"/>
  <c r="AO606" i="4"/>
  <c r="AZ605" i="4"/>
  <c r="AY605" i="4"/>
  <c r="AX605" i="4"/>
  <c r="AW605" i="4"/>
  <c r="AV605" i="4"/>
  <c r="AU605" i="4"/>
  <c r="AT605" i="4"/>
  <c r="AS605" i="4"/>
  <c r="AR605" i="4"/>
  <c r="AQ605" i="4"/>
  <c r="AP605" i="4"/>
  <c r="AO605" i="4"/>
  <c r="AZ604" i="4"/>
  <c r="AY604" i="4"/>
  <c r="AX604" i="4"/>
  <c r="AW604" i="4"/>
  <c r="AV604" i="4"/>
  <c r="AU604" i="4"/>
  <c r="AT604" i="4"/>
  <c r="AS604" i="4"/>
  <c r="AR604" i="4"/>
  <c r="AQ604" i="4"/>
  <c r="AP604" i="4"/>
  <c r="AO604" i="4"/>
  <c r="AZ603" i="4"/>
  <c r="AY603" i="4"/>
  <c r="AX603" i="4"/>
  <c r="AW603" i="4"/>
  <c r="AV603" i="4"/>
  <c r="AU603" i="4"/>
  <c r="AT603" i="4"/>
  <c r="AS603" i="4"/>
  <c r="AR603" i="4"/>
  <c r="AQ603" i="4"/>
  <c r="AP603" i="4"/>
  <c r="AO603" i="4"/>
  <c r="AZ602" i="4"/>
  <c r="AY602" i="4"/>
  <c r="AX602" i="4"/>
  <c r="AW602" i="4"/>
  <c r="AV602" i="4"/>
  <c r="AU602" i="4"/>
  <c r="AT602" i="4"/>
  <c r="AS602" i="4"/>
  <c r="AR602" i="4"/>
  <c r="AQ602" i="4"/>
  <c r="AP602" i="4"/>
  <c r="AO602" i="4"/>
  <c r="AZ601" i="4"/>
  <c r="AY601" i="4"/>
  <c r="AX601" i="4"/>
  <c r="AW601" i="4"/>
  <c r="AV601" i="4"/>
  <c r="AU601" i="4"/>
  <c r="AT601" i="4"/>
  <c r="AS601" i="4"/>
  <c r="AR601" i="4"/>
  <c r="AQ601" i="4"/>
  <c r="AP601" i="4"/>
  <c r="AO601" i="4"/>
  <c r="AZ600" i="4"/>
  <c r="AY600" i="4"/>
  <c r="AX600" i="4"/>
  <c r="AW600" i="4"/>
  <c r="AV600" i="4"/>
  <c r="AU600" i="4"/>
  <c r="AT600" i="4"/>
  <c r="AS600" i="4"/>
  <c r="AR600" i="4"/>
  <c r="AQ600" i="4"/>
  <c r="AP600" i="4"/>
  <c r="AO600" i="4"/>
  <c r="AZ599" i="4"/>
  <c r="AY599" i="4"/>
  <c r="AX599" i="4"/>
  <c r="AW599" i="4"/>
  <c r="AV599" i="4"/>
  <c r="AU599" i="4"/>
  <c r="AT599" i="4"/>
  <c r="AS599" i="4"/>
  <c r="AR599" i="4"/>
  <c r="AQ599" i="4"/>
  <c r="AP599" i="4"/>
  <c r="AO599" i="4"/>
  <c r="AZ598" i="4"/>
  <c r="AY598" i="4"/>
  <c r="AX598" i="4"/>
  <c r="AW598" i="4"/>
  <c r="AV598" i="4"/>
  <c r="AU598" i="4"/>
  <c r="AT598" i="4"/>
  <c r="AS598" i="4"/>
  <c r="AR598" i="4"/>
  <c r="AQ598" i="4"/>
  <c r="AP598" i="4"/>
  <c r="AO598" i="4"/>
  <c r="AZ597" i="4"/>
  <c r="AY597" i="4"/>
  <c r="AX597" i="4"/>
  <c r="AW597" i="4"/>
  <c r="AV597" i="4"/>
  <c r="AU597" i="4"/>
  <c r="AT597" i="4"/>
  <c r="AS597" i="4"/>
  <c r="AR597" i="4"/>
  <c r="AQ597" i="4"/>
  <c r="AP597" i="4"/>
  <c r="AO597" i="4"/>
  <c r="AZ596" i="4"/>
  <c r="AY596" i="4"/>
  <c r="AX596" i="4"/>
  <c r="AW596" i="4"/>
  <c r="AV596" i="4"/>
  <c r="AU596" i="4"/>
  <c r="AT596" i="4"/>
  <c r="AS596" i="4"/>
  <c r="AR596" i="4"/>
  <c r="AQ596" i="4"/>
  <c r="AP596" i="4"/>
  <c r="AO596" i="4"/>
  <c r="AZ595" i="4"/>
  <c r="AY595" i="4"/>
  <c r="AX595" i="4"/>
  <c r="AW595" i="4"/>
  <c r="AV595" i="4"/>
  <c r="AU595" i="4"/>
  <c r="AT595" i="4"/>
  <c r="AS595" i="4"/>
  <c r="AR595" i="4"/>
  <c r="AQ595" i="4"/>
  <c r="AP595" i="4"/>
  <c r="AO595" i="4"/>
  <c r="AZ594" i="4"/>
  <c r="AY594" i="4"/>
  <c r="AX594" i="4"/>
  <c r="AW594" i="4"/>
  <c r="AV594" i="4"/>
  <c r="AU594" i="4"/>
  <c r="AT594" i="4"/>
  <c r="AS594" i="4"/>
  <c r="AR594" i="4"/>
  <c r="AQ594" i="4"/>
  <c r="AP594" i="4"/>
  <c r="AO594" i="4"/>
  <c r="AZ593" i="4"/>
  <c r="AY593" i="4"/>
  <c r="AX593" i="4"/>
  <c r="AW593" i="4"/>
  <c r="AV593" i="4"/>
  <c r="AU593" i="4"/>
  <c r="AT593" i="4"/>
  <c r="AS593" i="4"/>
  <c r="AR593" i="4"/>
  <c r="AQ593" i="4"/>
  <c r="AP593" i="4"/>
  <c r="AO593" i="4"/>
  <c r="AZ592" i="4"/>
  <c r="AY592" i="4"/>
  <c r="AX592" i="4"/>
  <c r="AW592" i="4"/>
  <c r="AV592" i="4"/>
  <c r="AU592" i="4"/>
  <c r="AT592" i="4"/>
  <c r="AS592" i="4"/>
  <c r="AR592" i="4"/>
  <c r="AQ592" i="4"/>
  <c r="AP592" i="4"/>
  <c r="AO592" i="4"/>
  <c r="AZ591" i="4"/>
  <c r="AY591" i="4"/>
  <c r="AX591" i="4"/>
  <c r="AW591" i="4"/>
  <c r="AV591" i="4"/>
  <c r="AU591" i="4"/>
  <c r="AT591" i="4"/>
  <c r="AS591" i="4"/>
  <c r="AR591" i="4"/>
  <c r="AQ591" i="4"/>
  <c r="AP591" i="4"/>
  <c r="AO591" i="4"/>
  <c r="AZ590" i="4"/>
  <c r="AY590" i="4"/>
  <c r="AX590" i="4"/>
  <c r="AW590" i="4"/>
  <c r="AV590" i="4"/>
  <c r="AU590" i="4"/>
  <c r="AT590" i="4"/>
  <c r="AS590" i="4"/>
  <c r="AR590" i="4"/>
  <c r="AQ590" i="4"/>
  <c r="AP590" i="4"/>
  <c r="AO590" i="4"/>
  <c r="AZ589" i="4"/>
  <c r="AY589" i="4"/>
  <c r="AX589" i="4"/>
  <c r="AW589" i="4"/>
  <c r="AV589" i="4"/>
  <c r="AU589" i="4"/>
  <c r="AT589" i="4"/>
  <c r="AS589" i="4"/>
  <c r="AR589" i="4"/>
  <c r="AQ589" i="4"/>
  <c r="AP589" i="4"/>
  <c r="AO589" i="4"/>
  <c r="AZ588" i="4"/>
  <c r="AY588" i="4"/>
  <c r="AX588" i="4"/>
  <c r="AW588" i="4"/>
  <c r="AV588" i="4"/>
  <c r="AU588" i="4"/>
  <c r="AT588" i="4"/>
  <c r="AS588" i="4"/>
  <c r="AR588" i="4"/>
  <c r="AQ588" i="4"/>
  <c r="AP588" i="4"/>
  <c r="AO588" i="4"/>
  <c r="AZ587" i="4"/>
  <c r="AY587" i="4"/>
  <c r="AX587" i="4"/>
  <c r="AW587" i="4"/>
  <c r="AV587" i="4"/>
  <c r="AU587" i="4"/>
  <c r="AT587" i="4"/>
  <c r="AS587" i="4"/>
  <c r="AR587" i="4"/>
  <c r="AQ587" i="4"/>
  <c r="AP587" i="4"/>
  <c r="AO587" i="4"/>
  <c r="AZ586" i="4"/>
  <c r="AY586" i="4"/>
  <c r="AX586" i="4"/>
  <c r="AW586" i="4"/>
  <c r="AV586" i="4"/>
  <c r="AU586" i="4"/>
  <c r="AT586" i="4"/>
  <c r="AS586" i="4"/>
  <c r="AR586" i="4"/>
  <c r="AQ586" i="4"/>
  <c r="AP586" i="4"/>
  <c r="AO586" i="4"/>
  <c r="AZ585" i="4"/>
  <c r="AY585" i="4"/>
  <c r="AX585" i="4"/>
  <c r="AW585" i="4"/>
  <c r="AV585" i="4"/>
  <c r="AU585" i="4"/>
  <c r="AT585" i="4"/>
  <c r="AS585" i="4"/>
  <c r="AR585" i="4"/>
  <c r="AQ585" i="4"/>
  <c r="AP585" i="4"/>
  <c r="AO585" i="4"/>
  <c r="AZ584" i="4"/>
  <c r="AY584" i="4"/>
  <c r="AX584" i="4"/>
  <c r="AW584" i="4"/>
  <c r="AV584" i="4"/>
  <c r="AU584" i="4"/>
  <c r="AT584" i="4"/>
  <c r="AS584" i="4"/>
  <c r="AR584" i="4"/>
  <c r="AQ584" i="4"/>
  <c r="AP584" i="4"/>
  <c r="AO584" i="4"/>
  <c r="AZ583" i="4"/>
  <c r="AY583" i="4"/>
  <c r="AX583" i="4"/>
  <c r="AW583" i="4"/>
  <c r="AV583" i="4"/>
  <c r="AU583" i="4"/>
  <c r="AT583" i="4"/>
  <c r="AS583" i="4"/>
  <c r="AR583" i="4"/>
  <c r="AQ583" i="4"/>
  <c r="AP583" i="4"/>
  <c r="AO583" i="4"/>
  <c r="AZ582" i="4"/>
  <c r="AY582" i="4"/>
  <c r="AX582" i="4"/>
  <c r="AW582" i="4"/>
  <c r="AV582" i="4"/>
  <c r="AU582" i="4"/>
  <c r="AT582" i="4"/>
  <c r="AS582" i="4"/>
  <c r="AR582" i="4"/>
  <c r="AQ582" i="4"/>
  <c r="AP582" i="4"/>
  <c r="AO582" i="4"/>
  <c r="AZ581" i="4"/>
  <c r="AY581" i="4"/>
  <c r="AX581" i="4"/>
  <c r="AW581" i="4"/>
  <c r="AV581" i="4"/>
  <c r="AU581" i="4"/>
  <c r="AT581" i="4"/>
  <c r="AS581" i="4"/>
  <c r="AR581" i="4"/>
  <c r="AQ581" i="4"/>
  <c r="AP581" i="4"/>
  <c r="AO581" i="4"/>
  <c r="AZ580" i="4"/>
  <c r="AY580" i="4"/>
  <c r="AX580" i="4"/>
  <c r="AW580" i="4"/>
  <c r="AV580" i="4"/>
  <c r="AU580" i="4"/>
  <c r="AT580" i="4"/>
  <c r="AS580" i="4"/>
  <c r="AR580" i="4"/>
  <c r="AQ580" i="4"/>
  <c r="AP580" i="4"/>
  <c r="AO580" i="4"/>
  <c r="AZ579" i="4"/>
  <c r="AY579" i="4"/>
  <c r="AX579" i="4"/>
  <c r="AW579" i="4"/>
  <c r="AV579" i="4"/>
  <c r="AU579" i="4"/>
  <c r="AT579" i="4"/>
  <c r="AS579" i="4"/>
  <c r="AR579" i="4"/>
  <c r="AQ579" i="4"/>
  <c r="AP579" i="4"/>
  <c r="AO579" i="4"/>
  <c r="AZ578" i="4"/>
  <c r="AY578" i="4"/>
  <c r="AX578" i="4"/>
  <c r="AW578" i="4"/>
  <c r="AV578" i="4"/>
  <c r="AU578" i="4"/>
  <c r="AT578" i="4"/>
  <c r="AS578" i="4"/>
  <c r="AR578" i="4"/>
  <c r="AQ578" i="4"/>
  <c r="AP578" i="4"/>
  <c r="AO578" i="4"/>
  <c r="AZ577" i="4"/>
  <c r="AY577" i="4"/>
  <c r="AX577" i="4"/>
  <c r="AW577" i="4"/>
  <c r="AV577" i="4"/>
  <c r="AU577" i="4"/>
  <c r="AT577" i="4"/>
  <c r="AS577" i="4"/>
  <c r="AR577" i="4"/>
  <c r="AQ577" i="4"/>
  <c r="AP577" i="4"/>
  <c r="AO577" i="4"/>
  <c r="AZ576" i="4"/>
  <c r="AY576" i="4"/>
  <c r="AX576" i="4"/>
  <c r="AW576" i="4"/>
  <c r="AV576" i="4"/>
  <c r="AU576" i="4"/>
  <c r="AT576" i="4"/>
  <c r="AS576" i="4"/>
  <c r="AR576" i="4"/>
  <c r="AQ576" i="4"/>
  <c r="AP576" i="4"/>
  <c r="AO576" i="4"/>
  <c r="AZ575" i="4"/>
  <c r="AY575" i="4"/>
  <c r="AX575" i="4"/>
  <c r="AW575" i="4"/>
  <c r="AV575" i="4"/>
  <c r="AU575" i="4"/>
  <c r="AT575" i="4"/>
  <c r="AS575" i="4"/>
  <c r="AR575" i="4"/>
  <c r="AQ575" i="4"/>
  <c r="AP575" i="4"/>
  <c r="AO575" i="4"/>
  <c r="AZ574" i="4"/>
  <c r="AY574" i="4"/>
  <c r="AX574" i="4"/>
  <c r="AW574" i="4"/>
  <c r="AV574" i="4"/>
  <c r="AU574" i="4"/>
  <c r="AT574" i="4"/>
  <c r="AS574" i="4"/>
  <c r="AR574" i="4"/>
  <c r="AQ574" i="4"/>
  <c r="AP574" i="4"/>
  <c r="AO574" i="4"/>
  <c r="AZ573" i="4"/>
  <c r="AY573" i="4"/>
  <c r="AX573" i="4"/>
  <c r="AW573" i="4"/>
  <c r="AV573" i="4"/>
  <c r="AU573" i="4"/>
  <c r="AT573" i="4"/>
  <c r="AS573" i="4"/>
  <c r="AR573" i="4"/>
  <c r="AQ573" i="4"/>
  <c r="AP573" i="4"/>
  <c r="AO573" i="4"/>
  <c r="AZ572" i="4"/>
  <c r="AY572" i="4"/>
  <c r="AX572" i="4"/>
  <c r="AW572" i="4"/>
  <c r="AV572" i="4"/>
  <c r="AU572" i="4"/>
  <c r="AT572" i="4"/>
  <c r="AS572" i="4"/>
  <c r="AR572" i="4"/>
  <c r="AQ572" i="4"/>
  <c r="AP572" i="4"/>
  <c r="AO572" i="4"/>
  <c r="AZ571" i="4"/>
  <c r="AY571" i="4"/>
  <c r="AX571" i="4"/>
  <c r="AW571" i="4"/>
  <c r="AV571" i="4"/>
  <c r="AU571" i="4"/>
  <c r="AT571" i="4"/>
  <c r="AS571" i="4"/>
  <c r="AR571" i="4"/>
  <c r="AQ571" i="4"/>
  <c r="AP571" i="4"/>
  <c r="AO571" i="4"/>
  <c r="AZ570" i="4"/>
  <c r="AY570" i="4"/>
  <c r="AX570" i="4"/>
  <c r="AW570" i="4"/>
  <c r="AV570" i="4"/>
  <c r="AU570" i="4"/>
  <c r="AT570" i="4"/>
  <c r="AS570" i="4"/>
  <c r="AR570" i="4"/>
  <c r="AQ570" i="4"/>
  <c r="AP570" i="4"/>
  <c r="AO570" i="4"/>
  <c r="AZ569" i="4"/>
  <c r="AY569" i="4"/>
  <c r="AX569" i="4"/>
  <c r="AW569" i="4"/>
  <c r="AV569" i="4"/>
  <c r="AU569" i="4"/>
  <c r="AT569" i="4"/>
  <c r="AS569" i="4"/>
  <c r="AR569" i="4"/>
  <c r="AQ569" i="4"/>
  <c r="AP569" i="4"/>
  <c r="AO569" i="4"/>
  <c r="AZ568" i="4"/>
  <c r="AY568" i="4"/>
  <c r="AX568" i="4"/>
  <c r="AW568" i="4"/>
  <c r="AV568" i="4"/>
  <c r="AU568" i="4"/>
  <c r="AT568" i="4"/>
  <c r="AS568" i="4"/>
  <c r="AR568" i="4"/>
  <c r="AQ568" i="4"/>
  <c r="AP568" i="4"/>
  <c r="AO568" i="4"/>
  <c r="AZ567" i="4"/>
  <c r="AY567" i="4"/>
  <c r="AX567" i="4"/>
  <c r="AW567" i="4"/>
  <c r="AV567" i="4"/>
  <c r="AU567" i="4"/>
  <c r="AT567" i="4"/>
  <c r="AS567" i="4"/>
  <c r="AR567" i="4"/>
  <c r="AQ567" i="4"/>
  <c r="AP567" i="4"/>
  <c r="AO567" i="4"/>
  <c r="AZ566" i="4"/>
  <c r="AY566" i="4"/>
  <c r="AX566" i="4"/>
  <c r="AW566" i="4"/>
  <c r="AV566" i="4"/>
  <c r="AU566" i="4"/>
  <c r="AT566" i="4"/>
  <c r="AS566" i="4"/>
  <c r="AR566" i="4"/>
  <c r="AQ566" i="4"/>
  <c r="AP566" i="4"/>
  <c r="AO566" i="4"/>
  <c r="AZ565" i="4"/>
  <c r="AY565" i="4"/>
  <c r="AX565" i="4"/>
  <c r="AW565" i="4"/>
  <c r="AV565" i="4"/>
  <c r="AU565" i="4"/>
  <c r="AT565" i="4"/>
  <c r="AS565" i="4"/>
  <c r="AR565" i="4"/>
  <c r="AQ565" i="4"/>
  <c r="AP565" i="4"/>
  <c r="AO565" i="4"/>
  <c r="AZ564" i="4"/>
  <c r="AY564" i="4"/>
  <c r="AX564" i="4"/>
  <c r="AW564" i="4"/>
  <c r="AV564" i="4"/>
  <c r="AU564" i="4"/>
  <c r="AT564" i="4"/>
  <c r="AS564" i="4"/>
  <c r="AR564" i="4"/>
  <c r="AQ564" i="4"/>
  <c r="AP564" i="4"/>
  <c r="AO564" i="4"/>
  <c r="AZ563" i="4"/>
  <c r="AY563" i="4"/>
  <c r="AX563" i="4"/>
  <c r="AW563" i="4"/>
  <c r="AV563" i="4"/>
  <c r="AU563" i="4"/>
  <c r="AT563" i="4"/>
  <c r="AS563" i="4"/>
  <c r="AR563" i="4"/>
  <c r="AQ563" i="4"/>
  <c r="AP563" i="4"/>
  <c r="AO563" i="4"/>
  <c r="AZ562" i="4"/>
  <c r="AY562" i="4"/>
  <c r="AX562" i="4"/>
  <c r="AW562" i="4"/>
  <c r="AV562" i="4"/>
  <c r="AU562" i="4"/>
  <c r="AT562" i="4"/>
  <c r="AS562" i="4"/>
  <c r="AR562" i="4"/>
  <c r="AQ562" i="4"/>
  <c r="AP562" i="4"/>
  <c r="AO562" i="4"/>
  <c r="AZ561" i="4"/>
  <c r="AY561" i="4"/>
  <c r="AX561" i="4"/>
  <c r="AW561" i="4"/>
  <c r="AV561" i="4"/>
  <c r="AU561" i="4"/>
  <c r="AT561" i="4"/>
  <c r="AS561" i="4"/>
  <c r="AR561" i="4"/>
  <c r="AQ561" i="4"/>
  <c r="AP561" i="4"/>
  <c r="AO561" i="4"/>
  <c r="AZ560" i="4"/>
  <c r="AY560" i="4"/>
  <c r="AX560" i="4"/>
  <c r="AW560" i="4"/>
  <c r="AV560" i="4"/>
  <c r="AU560" i="4"/>
  <c r="AT560" i="4"/>
  <c r="AS560" i="4"/>
  <c r="AR560" i="4"/>
  <c r="AQ560" i="4"/>
  <c r="AP560" i="4"/>
  <c r="AO560" i="4"/>
  <c r="AZ559" i="4"/>
  <c r="AY559" i="4"/>
  <c r="AX559" i="4"/>
  <c r="AW559" i="4"/>
  <c r="AV559" i="4"/>
  <c r="AU559" i="4"/>
  <c r="AT559" i="4"/>
  <c r="AS559" i="4"/>
  <c r="AR559" i="4"/>
  <c r="AQ559" i="4"/>
  <c r="AP559" i="4"/>
  <c r="AO559" i="4"/>
  <c r="AZ558" i="4"/>
  <c r="AY558" i="4"/>
  <c r="AX558" i="4"/>
  <c r="AW558" i="4"/>
  <c r="AV558" i="4"/>
  <c r="AU558" i="4"/>
  <c r="AT558" i="4"/>
  <c r="AS558" i="4"/>
  <c r="AR558" i="4"/>
  <c r="AQ558" i="4"/>
  <c r="AP558" i="4"/>
  <c r="AO558" i="4"/>
  <c r="AZ557" i="4"/>
  <c r="AY557" i="4"/>
  <c r="AX557" i="4"/>
  <c r="AW557" i="4"/>
  <c r="AV557" i="4"/>
  <c r="AU557" i="4"/>
  <c r="AT557" i="4"/>
  <c r="AS557" i="4"/>
  <c r="AR557" i="4"/>
  <c r="AQ557" i="4"/>
  <c r="AP557" i="4"/>
  <c r="AO557" i="4"/>
  <c r="AZ556" i="4"/>
  <c r="AY556" i="4"/>
  <c r="AX556" i="4"/>
  <c r="AW556" i="4"/>
  <c r="AV556" i="4"/>
  <c r="AU556" i="4"/>
  <c r="AT556" i="4"/>
  <c r="AS556" i="4"/>
  <c r="AR556" i="4"/>
  <c r="AQ556" i="4"/>
  <c r="AP556" i="4"/>
  <c r="AO556" i="4"/>
  <c r="AZ555" i="4"/>
  <c r="AY555" i="4"/>
  <c r="AX555" i="4"/>
  <c r="AW555" i="4"/>
  <c r="AV555" i="4"/>
  <c r="AU555" i="4"/>
  <c r="AT555" i="4"/>
  <c r="AS555" i="4"/>
  <c r="AR555" i="4"/>
  <c r="AQ555" i="4"/>
  <c r="AP555" i="4"/>
  <c r="AO555" i="4"/>
  <c r="AZ554" i="4"/>
  <c r="AY554" i="4"/>
  <c r="AX554" i="4"/>
  <c r="AW554" i="4"/>
  <c r="AV554" i="4"/>
  <c r="AU554" i="4"/>
  <c r="AT554" i="4"/>
  <c r="AS554" i="4"/>
  <c r="AR554" i="4"/>
  <c r="AQ554" i="4"/>
  <c r="AP554" i="4"/>
  <c r="AO554" i="4"/>
  <c r="AZ553" i="4"/>
  <c r="AY553" i="4"/>
  <c r="AX553" i="4"/>
  <c r="AW553" i="4"/>
  <c r="AV553" i="4"/>
  <c r="AU553" i="4"/>
  <c r="AT553" i="4"/>
  <c r="AS553" i="4"/>
  <c r="AR553" i="4"/>
  <c r="AQ553" i="4"/>
  <c r="AP553" i="4"/>
  <c r="AO553" i="4"/>
  <c r="AZ552" i="4"/>
  <c r="AY552" i="4"/>
  <c r="AX552" i="4"/>
  <c r="AW552" i="4"/>
  <c r="AV552" i="4"/>
  <c r="AU552" i="4"/>
  <c r="AT552" i="4"/>
  <c r="AS552" i="4"/>
  <c r="AR552" i="4"/>
  <c r="AQ552" i="4"/>
  <c r="AP552" i="4"/>
  <c r="AO552" i="4"/>
  <c r="AZ551" i="4"/>
  <c r="AY551" i="4"/>
  <c r="AX551" i="4"/>
  <c r="AW551" i="4"/>
  <c r="AV551" i="4"/>
  <c r="AU551" i="4"/>
  <c r="AT551" i="4"/>
  <c r="AS551" i="4"/>
  <c r="AR551" i="4"/>
  <c r="AQ551" i="4"/>
  <c r="AP551" i="4"/>
  <c r="AO551" i="4"/>
  <c r="AZ550" i="4"/>
  <c r="AY550" i="4"/>
  <c r="AX550" i="4"/>
  <c r="AW550" i="4"/>
  <c r="AV550" i="4"/>
  <c r="AU550" i="4"/>
  <c r="AT550" i="4"/>
  <c r="AS550" i="4"/>
  <c r="AR550" i="4"/>
  <c r="AQ550" i="4"/>
  <c r="AP550" i="4"/>
  <c r="AO550" i="4"/>
  <c r="AZ549" i="4"/>
  <c r="AY549" i="4"/>
  <c r="AX549" i="4"/>
  <c r="AW549" i="4"/>
  <c r="AV549" i="4"/>
  <c r="AU549" i="4"/>
  <c r="AT549" i="4"/>
  <c r="AS549" i="4"/>
  <c r="AR549" i="4"/>
  <c r="AQ549" i="4"/>
  <c r="AP549" i="4"/>
  <c r="AO549" i="4"/>
  <c r="AZ548" i="4"/>
  <c r="AY548" i="4"/>
  <c r="AX548" i="4"/>
  <c r="AW548" i="4"/>
  <c r="AV548" i="4"/>
  <c r="AU548" i="4"/>
  <c r="AT548" i="4"/>
  <c r="AS548" i="4"/>
  <c r="AR548" i="4"/>
  <c r="AQ548" i="4"/>
  <c r="AP548" i="4"/>
  <c r="AO548" i="4"/>
  <c r="AZ547" i="4"/>
  <c r="AY547" i="4"/>
  <c r="AX547" i="4"/>
  <c r="AW547" i="4"/>
  <c r="AV547" i="4"/>
  <c r="AU547" i="4"/>
  <c r="AT547" i="4"/>
  <c r="AS547" i="4"/>
  <c r="AR547" i="4"/>
  <c r="AQ547" i="4"/>
  <c r="AP547" i="4"/>
  <c r="AO547" i="4"/>
  <c r="AZ546" i="4"/>
  <c r="AY546" i="4"/>
  <c r="AX546" i="4"/>
  <c r="AW546" i="4"/>
  <c r="AV546" i="4"/>
  <c r="AU546" i="4"/>
  <c r="AT546" i="4"/>
  <c r="AS546" i="4"/>
  <c r="AR546" i="4"/>
  <c r="AQ546" i="4"/>
  <c r="AP546" i="4"/>
  <c r="AO546" i="4"/>
  <c r="AZ545" i="4"/>
  <c r="AY545" i="4"/>
  <c r="AX545" i="4"/>
  <c r="AW545" i="4"/>
  <c r="AV545" i="4"/>
  <c r="AU545" i="4"/>
  <c r="AT545" i="4"/>
  <c r="AS545" i="4"/>
  <c r="AR545" i="4"/>
  <c r="AQ545" i="4"/>
  <c r="AP545" i="4"/>
  <c r="AO545" i="4"/>
  <c r="AZ544" i="4"/>
  <c r="AY544" i="4"/>
  <c r="AX544" i="4"/>
  <c r="AW544" i="4"/>
  <c r="AV544" i="4"/>
  <c r="AU544" i="4"/>
  <c r="AT544" i="4"/>
  <c r="AS544" i="4"/>
  <c r="AR544" i="4"/>
  <c r="AQ544" i="4"/>
  <c r="AP544" i="4"/>
  <c r="AO544" i="4"/>
  <c r="AZ543" i="4"/>
  <c r="AY543" i="4"/>
  <c r="AX543" i="4"/>
  <c r="AW543" i="4"/>
  <c r="AV543" i="4"/>
  <c r="AU543" i="4"/>
  <c r="AT543" i="4"/>
  <c r="AS543" i="4"/>
  <c r="AR543" i="4"/>
  <c r="AQ543" i="4"/>
  <c r="AP543" i="4"/>
  <c r="AO543" i="4"/>
  <c r="AZ542" i="4"/>
  <c r="AY542" i="4"/>
  <c r="AX542" i="4"/>
  <c r="AW542" i="4"/>
  <c r="AV542" i="4"/>
  <c r="AU542" i="4"/>
  <c r="AT542" i="4"/>
  <c r="AS542" i="4"/>
  <c r="AR542" i="4"/>
  <c r="AQ542" i="4"/>
  <c r="AP542" i="4"/>
  <c r="AO542" i="4"/>
  <c r="AZ541" i="4"/>
  <c r="AY541" i="4"/>
  <c r="AX541" i="4"/>
  <c r="AW541" i="4"/>
  <c r="AV541" i="4"/>
  <c r="AU541" i="4"/>
  <c r="AT541" i="4"/>
  <c r="AS541" i="4"/>
  <c r="AR541" i="4"/>
  <c r="AQ541" i="4"/>
  <c r="AP541" i="4"/>
  <c r="AO541" i="4"/>
  <c r="AZ540" i="4"/>
  <c r="AY540" i="4"/>
  <c r="AX540" i="4"/>
  <c r="AW540" i="4"/>
  <c r="AV540" i="4"/>
  <c r="AU540" i="4"/>
  <c r="AT540" i="4"/>
  <c r="AS540" i="4"/>
  <c r="AR540" i="4"/>
  <c r="AQ540" i="4"/>
  <c r="AP540" i="4"/>
  <c r="AO540" i="4"/>
  <c r="AZ539" i="4"/>
  <c r="AY539" i="4"/>
  <c r="AX539" i="4"/>
  <c r="AW539" i="4"/>
  <c r="AV539" i="4"/>
  <c r="AU539" i="4"/>
  <c r="AT539" i="4"/>
  <c r="AS539" i="4"/>
  <c r="AR539" i="4"/>
  <c r="AQ539" i="4"/>
  <c r="AP539" i="4"/>
  <c r="AO539" i="4"/>
  <c r="AZ538" i="4"/>
  <c r="AY538" i="4"/>
  <c r="AX538" i="4"/>
  <c r="AW538" i="4"/>
  <c r="AV538" i="4"/>
  <c r="AU538" i="4"/>
  <c r="AT538" i="4"/>
  <c r="AS538" i="4"/>
  <c r="AR538" i="4"/>
  <c r="AQ538" i="4"/>
  <c r="AP538" i="4"/>
  <c r="AO538" i="4"/>
  <c r="AZ537" i="4"/>
  <c r="AY537" i="4"/>
  <c r="AX537" i="4"/>
  <c r="AW537" i="4"/>
  <c r="AV537" i="4"/>
  <c r="AU537" i="4"/>
  <c r="AT537" i="4"/>
  <c r="AS537" i="4"/>
  <c r="AR537" i="4"/>
  <c r="AQ537" i="4"/>
  <c r="AP537" i="4"/>
  <c r="AO537" i="4"/>
  <c r="AZ536" i="4"/>
  <c r="AY536" i="4"/>
  <c r="AX536" i="4"/>
  <c r="AW536" i="4"/>
  <c r="AV536" i="4"/>
  <c r="AU536" i="4"/>
  <c r="AT536" i="4"/>
  <c r="AS536" i="4"/>
  <c r="AR536" i="4"/>
  <c r="AQ536" i="4"/>
  <c r="AP536" i="4"/>
  <c r="AO536" i="4"/>
  <c r="AZ535" i="4"/>
  <c r="AY535" i="4"/>
  <c r="AX535" i="4"/>
  <c r="AW535" i="4"/>
  <c r="AV535" i="4"/>
  <c r="AU535" i="4"/>
  <c r="AT535" i="4"/>
  <c r="AS535" i="4"/>
  <c r="AR535" i="4"/>
  <c r="AQ535" i="4"/>
  <c r="AP535" i="4"/>
  <c r="AO535" i="4"/>
  <c r="AZ534" i="4"/>
  <c r="AY534" i="4"/>
  <c r="AX534" i="4"/>
  <c r="AW534" i="4"/>
  <c r="AV534" i="4"/>
  <c r="AU534" i="4"/>
  <c r="AT534" i="4"/>
  <c r="AS534" i="4"/>
  <c r="AR534" i="4"/>
  <c r="AQ534" i="4"/>
  <c r="AP534" i="4"/>
  <c r="AO534" i="4"/>
  <c r="AZ533" i="4"/>
  <c r="AY533" i="4"/>
  <c r="AX533" i="4"/>
  <c r="AW533" i="4"/>
  <c r="AV533" i="4"/>
  <c r="AU533" i="4"/>
  <c r="AT533" i="4"/>
  <c r="AS533" i="4"/>
  <c r="AR533" i="4"/>
  <c r="AQ533" i="4"/>
  <c r="AP533" i="4"/>
  <c r="AO533" i="4"/>
  <c r="AZ532" i="4"/>
  <c r="AY532" i="4"/>
  <c r="AX532" i="4"/>
  <c r="AW532" i="4"/>
  <c r="AV532" i="4"/>
  <c r="AU532" i="4"/>
  <c r="AT532" i="4"/>
  <c r="AS532" i="4"/>
  <c r="AR532" i="4"/>
  <c r="AQ532" i="4"/>
  <c r="AP532" i="4"/>
  <c r="AO532" i="4"/>
  <c r="AZ531" i="4"/>
  <c r="AY531" i="4"/>
  <c r="AX531" i="4"/>
  <c r="AW531" i="4"/>
  <c r="AV531" i="4"/>
  <c r="AU531" i="4"/>
  <c r="AT531" i="4"/>
  <c r="AS531" i="4"/>
  <c r="AR531" i="4"/>
  <c r="AQ531" i="4"/>
  <c r="AP531" i="4"/>
  <c r="AO531" i="4"/>
  <c r="AZ530" i="4"/>
  <c r="AY530" i="4"/>
  <c r="AX530" i="4"/>
  <c r="AW530" i="4"/>
  <c r="AV530" i="4"/>
  <c r="AU530" i="4"/>
  <c r="AT530" i="4"/>
  <c r="AS530" i="4"/>
  <c r="AR530" i="4"/>
  <c r="AQ530" i="4"/>
  <c r="AP530" i="4"/>
  <c r="AO530" i="4"/>
  <c r="AZ529" i="4"/>
  <c r="AY529" i="4"/>
  <c r="AX529" i="4"/>
  <c r="AW529" i="4"/>
  <c r="AV529" i="4"/>
  <c r="AU529" i="4"/>
  <c r="AT529" i="4"/>
  <c r="AS529" i="4"/>
  <c r="AR529" i="4"/>
  <c r="AQ529" i="4"/>
  <c r="AP529" i="4"/>
  <c r="AO529" i="4"/>
  <c r="AZ528" i="4"/>
  <c r="AY528" i="4"/>
  <c r="AX528" i="4"/>
  <c r="AW528" i="4"/>
  <c r="AV528" i="4"/>
  <c r="AU528" i="4"/>
  <c r="AT528" i="4"/>
  <c r="AS528" i="4"/>
  <c r="AR528" i="4"/>
  <c r="AQ528" i="4"/>
  <c r="AP528" i="4"/>
  <c r="AO528" i="4"/>
  <c r="AZ527" i="4"/>
  <c r="AY527" i="4"/>
  <c r="AX527" i="4"/>
  <c r="AW527" i="4"/>
  <c r="AV527" i="4"/>
  <c r="AU527" i="4"/>
  <c r="AT527" i="4"/>
  <c r="AS527" i="4"/>
  <c r="AR527" i="4"/>
  <c r="AQ527" i="4"/>
  <c r="AP527" i="4"/>
  <c r="AO527" i="4"/>
  <c r="AZ526" i="4"/>
  <c r="AY526" i="4"/>
  <c r="AX526" i="4"/>
  <c r="AW526" i="4"/>
  <c r="AV526" i="4"/>
  <c r="AU526" i="4"/>
  <c r="AT526" i="4"/>
  <c r="AS526" i="4"/>
  <c r="AR526" i="4"/>
  <c r="AQ526" i="4"/>
  <c r="AP526" i="4"/>
  <c r="AO526" i="4"/>
  <c r="AZ525" i="4"/>
  <c r="AY525" i="4"/>
  <c r="AX525" i="4"/>
  <c r="AW525" i="4"/>
  <c r="AV525" i="4"/>
  <c r="AU525" i="4"/>
  <c r="AT525" i="4"/>
  <c r="AS525" i="4"/>
  <c r="AR525" i="4"/>
  <c r="AQ525" i="4"/>
  <c r="AP525" i="4"/>
  <c r="AO525" i="4"/>
  <c r="AZ524" i="4"/>
  <c r="AY524" i="4"/>
  <c r="AX524" i="4"/>
  <c r="AW524" i="4"/>
  <c r="AV524" i="4"/>
  <c r="AU524" i="4"/>
  <c r="AT524" i="4"/>
  <c r="AS524" i="4"/>
  <c r="AR524" i="4"/>
  <c r="AQ524" i="4"/>
  <c r="AP524" i="4"/>
  <c r="AO524" i="4"/>
  <c r="AZ523" i="4"/>
  <c r="AY523" i="4"/>
  <c r="AX523" i="4"/>
  <c r="AW523" i="4"/>
  <c r="AV523" i="4"/>
  <c r="AU523" i="4"/>
  <c r="AT523" i="4"/>
  <c r="AS523" i="4"/>
  <c r="AR523" i="4"/>
  <c r="AQ523" i="4"/>
  <c r="AP523" i="4"/>
  <c r="AO523" i="4"/>
  <c r="AZ522" i="4"/>
  <c r="AY522" i="4"/>
  <c r="AX522" i="4"/>
  <c r="AW522" i="4"/>
  <c r="AV522" i="4"/>
  <c r="AU522" i="4"/>
  <c r="AT522" i="4"/>
  <c r="AS522" i="4"/>
  <c r="AR522" i="4"/>
  <c r="AQ522" i="4"/>
  <c r="AP522" i="4"/>
  <c r="AO522" i="4"/>
  <c r="AZ521" i="4"/>
  <c r="AY521" i="4"/>
  <c r="AX521" i="4"/>
  <c r="AW521" i="4"/>
  <c r="AV521" i="4"/>
  <c r="AU521" i="4"/>
  <c r="AT521" i="4"/>
  <c r="AS521" i="4"/>
  <c r="AR521" i="4"/>
  <c r="AQ521" i="4"/>
  <c r="AP521" i="4"/>
  <c r="AO521" i="4"/>
  <c r="AZ520" i="4"/>
  <c r="AY520" i="4"/>
  <c r="AX520" i="4"/>
  <c r="AW520" i="4"/>
  <c r="AV520" i="4"/>
  <c r="AU520" i="4"/>
  <c r="AT520" i="4"/>
  <c r="AS520" i="4"/>
  <c r="AR520" i="4"/>
  <c r="AQ520" i="4"/>
  <c r="AP520" i="4"/>
  <c r="AO520" i="4"/>
  <c r="AZ519" i="4"/>
  <c r="AY519" i="4"/>
  <c r="AX519" i="4"/>
  <c r="AW519" i="4"/>
  <c r="AV519" i="4"/>
  <c r="AU519" i="4"/>
  <c r="AT519" i="4"/>
  <c r="AS519" i="4"/>
  <c r="AR519" i="4"/>
  <c r="AQ519" i="4"/>
  <c r="AP519" i="4"/>
  <c r="AO519" i="4"/>
  <c r="AZ518" i="4"/>
  <c r="AY518" i="4"/>
  <c r="AX518" i="4"/>
  <c r="AW518" i="4"/>
  <c r="AV518" i="4"/>
  <c r="AU518" i="4"/>
  <c r="AT518" i="4"/>
  <c r="AS518" i="4"/>
  <c r="AR518" i="4"/>
  <c r="AQ518" i="4"/>
  <c r="AP518" i="4"/>
  <c r="AO518" i="4"/>
  <c r="AZ517" i="4"/>
  <c r="AY517" i="4"/>
  <c r="AX517" i="4"/>
  <c r="AW517" i="4"/>
  <c r="AV517" i="4"/>
  <c r="AU517" i="4"/>
  <c r="AT517" i="4"/>
  <c r="AS517" i="4"/>
  <c r="AR517" i="4"/>
  <c r="AQ517" i="4"/>
  <c r="AP517" i="4"/>
  <c r="AO517" i="4"/>
  <c r="AZ516" i="4"/>
  <c r="AY516" i="4"/>
  <c r="AX516" i="4"/>
  <c r="AW516" i="4"/>
  <c r="AV516" i="4"/>
  <c r="AU516" i="4"/>
  <c r="AT516" i="4"/>
  <c r="AS516" i="4"/>
  <c r="AR516" i="4"/>
  <c r="AQ516" i="4"/>
  <c r="AP516" i="4"/>
  <c r="AO516" i="4"/>
  <c r="AZ515" i="4"/>
  <c r="AY515" i="4"/>
  <c r="AX515" i="4"/>
  <c r="AW515" i="4"/>
  <c r="AV515" i="4"/>
  <c r="AU515" i="4"/>
  <c r="AT515" i="4"/>
  <c r="AS515" i="4"/>
  <c r="AR515" i="4"/>
  <c r="AQ515" i="4"/>
  <c r="AP515" i="4"/>
  <c r="AO515" i="4"/>
  <c r="AZ514" i="4"/>
  <c r="AY514" i="4"/>
  <c r="AX514" i="4"/>
  <c r="AW514" i="4"/>
  <c r="AV514" i="4"/>
  <c r="AU514" i="4"/>
  <c r="AT514" i="4"/>
  <c r="AS514" i="4"/>
  <c r="AR514" i="4"/>
  <c r="AQ514" i="4"/>
  <c r="AP514" i="4"/>
  <c r="AO514" i="4"/>
  <c r="AZ513" i="4"/>
  <c r="AY513" i="4"/>
  <c r="AX513" i="4"/>
  <c r="AW513" i="4"/>
  <c r="AV513" i="4"/>
  <c r="AU513" i="4"/>
  <c r="AT513" i="4"/>
  <c r="AS513" i="4"/>
  <c r="AR513" i="4"/>
  <c r="AQ513" i="4"/>
  <c r="AP513" i="4"/>
  <c r="AO513" i="4"/>
  <c r="AZ512" i="4"/>
  <c r="AY512" i="4"/>
  <c r="AX512" i="4"/>
  <c r="AW512" i="4"/>
  <c r="AV512" i="4"/>
  <c r="AU512" i="4"/>
  <c r="AT512" i="4"/>
  <c r="AS512" i="4"/>
  <c r="AR512" i="4"/>
  <c r="AQ512" i="4"/>
  <c r="AP512" i="4"/>
  <c r="AO512" i="4"/>
  <c r="AZ511" i="4"/>
  <c r="AY511" i="4"/>
  <c r="AX511" i="4"/>
  <c r="AW511" i="4"/>
  <c r="AV511" i="4"/>
  <c r="AU511" i="4"/>
  <c r="AT511" i="4"/>
  <c r="AS511" i="4"/>
  <c r="AR511" i="4"/>
  <c r="AQ511" i="4"/>
  <c r="AP511" i="4"/>
  <c r="AO511" i="4"/>
  <c r="AZ510" i="4"/>
  <c r="AY510" i="4"/>
  <c r="AX510" i="4"/>
  <c r="AW510" i="4"/>
  <c r="AV510" i="4"/>
  <c r="AU510" i="4"/>
  <c r="AT510" i="4"/>
  <c r="AS510" i="4"/>
  <c r="AR510" i="4"/>
  <c r="AQ510" i="4"/>
  <c r="AP510" i="4"/>
  <c r="AO510" i="4"/>
  <c r="AZ509" i="4"/>
  <c r="AY509" i="4"/>
  <c r="AX509" i="4"/>
  <c r="AW509" i="4"/>
  <c r="AV509" i="4"/>
  <c r="AU509" i="4"/>
  <c r="AT509" i="4"/>
  <c r="AS509" i="4"/>
  <c r="AR509" i="4"/>
  <c r="AQ509" i="4"/>
  <c r="AP509" i="4"/>
  <c r="AO509" i="4"/>
  <c r="AZ508" i="4"/>
  <c r="AY508" i="4"/>
  <c r="AX508" i="4"/>
  <c r="AW508" i="4"/>
  <c r="AV508" i="4"/>
  <c r="AU508" i="4"/>
  <c r="AT508" i="4"/>
  <c r="AS508" i="4"/>
  <c r="AR508" i="4"/>
  <c r="AQ508" i="4"/>
  <c r="AP508" i="4"/>
  <c r="AO508" i="4"/>
  <c r="AZ507" i="4"/>
  <c r="AY507" i="4"/>
  <c r="AX507" i="4"/>
  <c r="AW507" i="4"/>
  <c r="AV507" i="4"/>
  <c r="AU507" i="4"/>
  <c r="AT507" i="4"/>
  <c r="AS507" i="4"/>
  <c r="AR507" i="4"/>
  <c r="AQ507" i="4"/>
  <c r="AP507" i="4"/>
  <c r="AO507" i="4"/>
  <c r="AZ506" i="4"/>
  <c r="AY506" i="4"/>
  <c r="AX506" i="4"/>
  <c r="AW506" i="4"/>
  <c r="AV506" i="4"/>
  <c r="AU506" i="4"/>
  <c r="AT506" i="4"/>
  <c r="AS506" i="4"/>
  <c r="AR506" i="4"/>
  <c r="AQ506" i="4"/>
  <c r="AP506" i="4"/>
  <c r="AO506" i="4"/>
  <c r="AZ505" i="4"/>
  <c r="AY505" i="4"/>
  <c r="AX505" i="4"/>
  <c r="AW505" i="4"/>
  <c r="AV505" i="4"/>
  <c r="AU505" i="4"/>
  <c r="AT505" i="4"/>
  <c r="AS505" i="4"/>
  <c r="AR505" i="4"/>
  <c r="AQ505" i="4"/>
  <c r="AP505" i="4"/>
  <c r="AO505" i="4"/>
  <c r="AZ504" i="4"/>
  <c r="AY504" i="4"/>
  <c r="AX504" i="4"/>
  <c r="AW504" i="4"/>
  <c r="AV504" i="4"/>
  <c r="AU504" i="4"/>
  <c r="AT504" i="4"/>
  <c r="AS504" i="4"/>
  <c r="AR504" i="4"/>
  <c r="AQ504" i="4"/>
  <c r="AP504" i="4"/>
  <c r="AO504" i="4"/>
  <c r="AZ503" i="4"/>
  <c r="AY503" i="4"/>
  <c r="AX503" i="4"/>
  <c r="AW503" i="4"/>
  <c r="AV503" i="4"/>
  <c r="AU503" i="4"/>
  <c r="AT503" i="4"/>
  <c r="AS503" i="4"/>
  <c r="AR503" i="4"/>
  <c r="AQ503" i="4"/>
  <c r="AP503" i="4"/>
  <c r="AO503" i="4"/>
  <c r="AZ502" i="4"/>
  <c r="AY502" i="4"/>
  <c r="AX502" i="4"/>
  <c r="AW502" i="4"/>
  <c r="AV502" i="4"/>
  <c r="AU502" i="4"/>
  <c r="AT502" i="4"/>
  <c r="AS502" i="4"/>
  <c r="AR502" i="4"/>
  <c r="AQ502" i="4"/>
  <c r="AP502" i="4"/>
  <c r="AO502" i="4"/>
  <c r="AZ501" i="4"/>
  <c r="AY501" i="4"/>
  <c r="AX501" i="4"/>
  <c r="AW501" i="4"/>
  <c r="AV501" i="4"/>
  <c r="AU501" i="4"/>
  <c r="AT501" i="4"/>
  <c r="AS501" i="4"/>
  <c r="AR501" i="4"/>
  <c r="AQ501" i="4"/>
  <c r="AP501" i="4"/>
  <c r="AO501" i="4"/>
  <c r="AZ500" i="4"/>
  <c r="AY500" i="4"/>
  <c r="AX500" i="4"/>
  <c r="AW500" i="4"/>
  <c r="AV500" i="4"/>
  <c r="AU500" i="4"/>
  <c r="AT500" i="4"/>
  <c r="AS500" i="4"/>
  <c r="AR500" i="4"/>
  <c r="AQ500" i="4"/>
  <c r="AP500" i="4"/>
  <c r="AO500" i="4"/>
  <c r="AZ499" i="4"/>
  <c r="AY499" i="4"/>
  <c r="AX499" i="4"/>
  <c r="AW499" i="4"/>
  <c r="AV499" i="4"/>
  <c r="AU499" i="4"/>
  <c r="AT499" i="4"/>
  <c r="AS499" i="4"/>
  <c r="AR499" i="4"/>
  <c r="AQ499" i="4"/>
  <c r="AP499" i="4"/>
  <c r="AO499" i="4"/>
  <c r="AZ498" i="4"/>
  <c r="AY498" i="4"/>
  <c r="AX498" i="4"/>
  <c r="AW498" i="4"/>
  <c r="AV498" i="4"/>
  <c r="AU498" i="4"/>
  <c r="AT498" i="4"/>
  <c r="AS498" i="4"/>
  <c r="AR498" i="4"/>
  <c r="AQ498" i="4"/>
  <c r="AP498" i="4"/>
  <c r="AO498" i="4"/>
  <c r="AZ497" i="4"/>
  <c r="AY497" i="4"/>
  <c r="AX497" i="4"/>
  <c r="AW497" i="4"/>
  <c r="AV497" i="4"/>
  <c r="AU497" i="4"/>
  <c r="AT497" i="4"/>
  <c r="AS497" i="4"/>
  <c r="AR497" i="4"/>
  <c r="AQ497" i="4"/>
  <c r="AP497" i="4"/>
  <c r="AO497" i="4"/>
  <c r="AZ496" i="4"/>
  <c r="AY496" i="4"/>
  <c r="AX496" i="4"/>
  <c r="AW496" i="4"/>
  <c r="AV496" i="4"/>
  <c r="AU496" i="4"/>
  <c r="AT496" i="4"/>
  <c r="AS496" i="4"/>
  <c r="AR496" i="4"/>
  <c r="AQ496" i="4"/>
  <c r="AP496" i="4"/>
  <c r="AO496" i="4"/>
  <c r="AZ495" i="4"/>
  <c r="AY495" i="4"/>
  <c r="AX495" i="4"/>
  <c r="AW495" i="4"/>
  <c r="AV495" i="4"/>
  <c r="AU495" i="4"/>
  <c r="AT495" i="4"/>
  <c r="AS495" i="4"/>
  <c r="AR495" i="4"/>
  <c r="AQ495" i="4"/>
  <c r="AP495" i="4"/>
  <c r="AO495" i="4"/>
  <c r="AZ494" i="4"/>
  <c r="AY494" i="4"/>
  <c r="AX494" i="4"/>
  <c r="AW494" i="4"/>
  <c r="AV494" i="4"/>
  <c r="AU494" i="4"/>
  <c r="AT494" i="4"/>
  <c r="AS494" i="4"/>
  <c r="AR494" i="4"/>
  <c r="AQ494" i="4"/>
  <c r="AP494" i="4"/>
  <c r="AO494" i="4"/>
  <c r="AZ493" i="4"/>
  <c r="AY493" i="4"/>
  <c r="AX493" i="4"/>
  <c r="AW493" i="4"/>
  <c r="AV493" i="4"/>
  <c r="AU493" i="4"/>
  <c r="AT493" i="4"/>
  <c r="AS493" i="4"/>
  <c r="AR493" i="4"/>
  <c r="AQ493" i="4"/>
  <c r="AP493" i="4"/>
  <c r="AO493" i="4"/>
  <c r="AZ492" i="4"/>
  <c r="AY492" i="4"/>
  <c r="AX492" i="4"/>
  <c r="AW492" i="4"/>
  <c r="AV492" i="4"/>
  <c r="AU492" i="4"/>
  <c r="AT492" i="4"/>
  <c r="AS492" i="4"/>
  <c r="AR492" i="4"/>
  <c r="AQ492" i="4"/>
  <c r="AP492" i="4"/>
  <c r="AO492" i="4"/>
  <c r="AZ491" i="4"/>
  <c r="AY491" i="4"/>
  <c r="AX491" i="4"/>
  <c r="AW491" i="4"/>
  <c r="AV491" i="4"/>
  <c r="AU491" i="4"/>
  <c r="AT491" i="4"/>
  <c r="AS491" i="4"/>
  <c r="AR491" i="4"/>
  <c r="AQ491" i="4"/>
  <c r="AP491" i="4"/>
  <c r="AO491" i="4"/>
  <c r="AZ490" i="4"/>
  <c r="AY490" i="4"/>
  <c r="AX490" i="4"/>
  <c r="AW490" i="4"/>
  <c r="AV490" i="4"/>
  <c r="AU490" i="4"/>
  <c r="AT490" i="4"/>
  <c r="AS490" i="4"/>
  <c r="AR490" i="4"/>
  <c r="AQ490" i="4"/>
  <c r="AP490" i="4"/>
  <c r="AO490" i="4"/>
  <c r="AZ489" i="4"/>
  <c r="AY489" i="4"/>
  <c r="AX489" i="4"/>
  <c r="AW489" i="4"/>
  <c r="AV489" i="4"/>
  <c r="AU489" i="4"/>
  <c r="AT489" i="4"/>
  <c r="AS489" i="4"/>
  <c r="AR489" i="4"/>
  <c r="AQ489" i="4"/>
  <c r="AP489" i="4"/>
  <c r="AO489" i="4"/>
  <c r="AZ488" i="4"/>
  <c r="AY488" i="4"/>
  <c r="AX488" i="4"/>
  <c r="AW488" i="4"/>
  <c r="AV488" i="4"/>
  <c r="AU488" i="4"/>
  <c r="AT488" i="4"/>
  <c r="AS488" i="4"/>
  <c r="AR488" i="4"/>
  <c r="AQ488" i="4"/>
  <c r="AP488" i="4"/>
  <c r="AO488" i="4"/>
  <c r="AZ487" i="4"/>
  <c r="AY487" i="4"/>
  <c r="AX487" i="4"/>
  <c r="AW487" i="4"/>
  <c r="AV487" i="4"/>
  <c r="AU487" i="4"/>
  <c r="AT487" i="4"/>
  <c r="AS487" i="4"/>
  <c r="AR487" i="4"/>
  <c r="AQ487" i="4"/>
  <c r="AP487" i="4"/>
  <c r="AO487" i="4"/>
  <c r="AZ486" i="4"/>
  <c r="AY486" i="4"/>
  <c r="AX486" i="4"/>
  <c r="AW486" i="4"/>
  <c r="AV486" i="4"/>
  <c r="AU486" i="4"/>
  <c r="AT486" i="4"/>
  <c r="AS486" i="4"/>
  <c r="AR486" i="4"/>
  <c r="AQ486" i="4"/>
  <c r="AP486" i="4"/>
  <c r="AO486" i="4"/>
  <c r="AZ485" i="4"/>
  <c r="AY485" i="4"/>
  <c r="AX485" i="4"/>
  <c r="AW485" i="4"/>
  <c r="AV485" i="4"/>
  <c r="AU485" i="4"/>
  <c r="AT485" i="4"/>
  <c r="AS485" i="4"/>
  <c r="AR485" i="4"/>
  <c r="AQ485" i="4"/>
  <c r="AP485" i="4"/>
  <c r="AO485" i="4"/>
  <c r="AZ484" i="4"/>
  <c r="AY484" i="4"/>
  <c r="AX484" i="4"/>
  <c r="AW484" i="4"/>
  <c r="AV484" i="4"/>
  <c r="AU484" i="4"/>
  <c r="AT484" i="4"/>
  <c r="AS484" i="4"/>
  <c r="AR484" i="4"/>
  <c r="AQ484" i="4"/>
  <c r="AP484" i="4"/>
  <c r="AO484" i="4"/>
  <c r="AZ483" i="4"/>
  <c r="AY483" i="4"/>
  <c r="AX483" i="4"/>
  <c r="AW483" i="4"/>
  <c r="AV483" i="4"/>
  <c r="AU483" i="4"/>
  <c r="AT483" i="4"/>
  <c r="AS483" i="4"/>
  <c r="AR483" i="4"/>
  <c r="AQ483" i="4"/>
  <c r="AP483" i="4"/>
  <c r="AO483" i="4"/>
  <c r="AZ482" i="4"/>
  <c r="AY482" i="4"/>
  <c r="AX482" i="4"/>
  <c r="AW482" i="4"/>
  <c r="AV482" i="4"/>
  <c r="AU482" i="4"/>
  <c r="AT482" i="4"/>
  <c r="AS482" i="4"/>
  <c r="AR482" i="4"/>
  <c r="AQ482" i="4"/>
  <c r="AP482" i="4"/>
  <c r="AO482" i="4"/>
  <c r="AZ481" i="4"/>
  <c r="AY481" i="4"/>
  <c r="AX481" i="4"/>
  <c r="AW481" i="4"/>
  <c r="AV481" i="4"/>
  <c r="AU481" i="4"/>
  <c r="AT481" i="4"/>
  <c r="AS481" i="4"/>
  <c r="AR481" i="4"/>
  <c r="AQ481" i="4"/>
  <c r="AP481" i="4"/>
  <c r="AO481" i="4"/>
  <c r="AZ480" i="4"/>
  <c r="AY480" i="4"/>
  <c r="AX480" i="4"/>
  <c r="AW480" i="4"/>
  <c r="AV480" i="4"/>
  <c r="AU480" i="4"/>
  <c r="AT480" i="4"/>
  <c r="AS480" i="4"/>
  <c r="AR480" i="4"/>
  <c r="AQ480" i="4"/>
  <c r="AP480" i="4"/>
  <c r="AO480" i="4"/>
  <c r="AZ479" i="4"/>
  <c r="AY479" i="4"/>
  <c r="AX479" i="4"/>
  <c r="AW479" i="4"/>
  <c r="AV479" i="4"/>
  <c r="AU479" i="4"/>
  <c r="AT479" i="4"/>
  <c r="AS479" i="4"/>
  <c r="AR479" i="4"/>
  <c r="AQ479" i="4"/>
  <c r="AP479" i="4"/>
  <c r="AO479" i="4"/>
  <c r="AZ478" i="4"/>
  <c r="AY478" i="4"/>
  <c r="AX478" i="4"/>
  <c r="AW478" i="4"/>
  <c r="AV478" i="4"/>
  <c r="AU478" i="4"/>
  <c r="AT478" i="4"/>
  <c r="AS478" i="4"/>
  <c r="AR478" i="4"/>
  <c r="AQ478" i="4"/>
  <c r="AP478" i="4"/>
  <c r="AO478" i="4"/>
  <c r="AZ477" i="4"/>
  <c r="AY477" i="4"/>
  <c r="AX477" i="4"/>
  <c r="AW477" i="4"/>
  <c r="AV477" i="4"/>
  <c r="AU477" i="4"/>
  <c r="AT477" i="4"/>
  <c r="AS477" i="4"/>
  <c r="AR477" i="4"/>
  <c r="AQ477" i="4"/>
  <c r="AP477" i="4"/>
  <c r="AO477" i="4"/>
  <c r="AZ476" i="4"/>
  <c r="AY476" i="4"/>
  <c r="AX476" i="4"/>
  <c r="AW476" i="4"/>
  <c r="AV476" i="4"/>
  <c r="AU476" i="4"/>
  <c r="AT476" i="4"/>
  <c r="AS476" i="4"/>
  <c r="AR476" i="4"/>
  <c r="AQ476" i="4"/>
  <c r="AP476" i="4"/>
  <c r="AO476" i="4"/>
  <c r="AZ475" i="4"/>
  <c r="AY475" i="4"/>
  <c r="AX475" i="4"/>
  <c r="AW475" i="4"/>
  <c r="AV475" i="4"/>
  <c r="AU475" i="4"/>
  <c r="AT475" i="4"/>
  <c r="AS475" i="4"/>
  <c r="AR475" i="4"/>
  <c r="AQ475" i="4"/>
  <c r="AP475" i="4"/>
  <c r="AO475" i="4"/>
  <c r="AZ474" i="4"/>
  <c r="AY474" i="4"/>
  <c r="AX474" i="4"/>
  <c r="AW474" i="4"/>
  <c r="AV474" i="4"/>
  <c r="AU474" i="4"/>
  <c r="AT474" i="4"/>
  <c r="AS474" i="4"/>
  <c r="AR474" i="4"/>
  <c r="AQ474" i="4"/>
  <c r="AP474" i="4"/>
  <c r="AO474" i="4"/>
  <c r="AZ473" i="4"/>
  <c r="AY473" i="4"/>
  <c r="AX473" i="4"/>
  <c r="AW473" i="4"/>
  <c r="AV473" i="4"/>
  <c r="AU473" i="4"/>
  <c r="AT473" i="4"/>
  <c r="AS473" i="4"/>
  <c r="AR473" i="4"/>
  <c r="AQ473" i="4"/>
  <c r="AP473" i="4"/>
  <c r="AO473" i="4"/>
  <c r="AZ472" i="4"/>
  <c r="AY472" i="4"/>
  <c r="AX472" i="4"/>
  <c r="AW472" i="4"/>
  <c r="AV472" i="4"/>
  <c r="AU472" i="4"/>
  <c r="AT472" i="4"/>
  <c r="AS472" i="4"/>
  <c r="AR472" i="4"/>
  <c r="AQ472" i="4"/>
  <c r="AP472" i="4"/>
  <c r="AO472" i="4"/>
  <c r="AZ471" i="4"/>
  <c r="AY471" i="4"/>
  <c r="AX471" i="4"/>
  <c r="AW471" i="4"/>
  <c r="AV471" i="4"/>
  <c r="AU471" i="4"/>
  <c r="AT471" i="4"/>
  <c r="AS471" i="4"/>
  <c r="AR471" i="4"/>
  <c r="AQ471" i="4"/>
  <c r="AP471" i="4"/>
  <c r="AO471" i="4"/>
  <c r="AZ470" i="4"/>
  <c r="AY470" i="4"/>
  <c r="AX470" i="4"/>
  <c r="AW470" i="4"/>
  <c r="AV470" i="4"/>
  <c r="AU470" i="4"/>
  <c r="AT470" i="4"/>
  <c r="AS470" i="4"/>
  <c r="AR470" i="4"/>
  <c r="AQ470" i="4"/>
  <c r="AP470" i="4"/>
  <c r="AO470" i="4"/>
  <c r="AZ469" i="4"/>
  <c r="AY469" i="4"/>
  <c r="AX469" i="4"/>
  <c r="AW469" i="4"/>
  <c r="AV469" i="4"/>
  <c r="AU469" i="4"/>
  <c r="AT469" i="4"/>
  <c r="AS469" i="4"/>
  <c r="AR469" i="4"/>
  <c r="AQ469" i="4"/>
  <c r="AP469" i="4"/>
  <c r="AO469" i="4"/>
  <c r="AZ468" i="4"/>
  <c r="AY468" i="4"/>
  <c r="AX468" i="4"/>
  <c r="AW468" i="4"/>
  <c r="AV468" i="4"/>
  <c r="AU468" i="4"/>
  <c r="AT468" i="4"/>
  <c r="AS468" i="4"/>
  <c r="AR468" i="4"/>
  <c r="AQ468" i="4"/>
  <c r="AP468" i="4"/>
  <c r="AO468" i="4"/>
  <c r="AZ467" i="4"/>
  <c r="AY467" i="4"/>
  <c r="AX467" i="4"/>
  <c r="AW467" i="4"/>
  <c r="AV467" i="4"/>
  <c r="AU467" i="4"/>
  <c r="AT467" i="4"/>
  <c r="AS467" i="4"/>
  <c r="AR467" i="4"/>
  <c r="AQ467" i="4"/>
  <c r="AP467" i="4"/>
  <c r="AO467" i="4"/>
  <c r="AZ466" i="4"/>
  <c r="AY466" i="4"/>
  <c r="AX466" i="4"/>
  <c r="AW466" i="4"/>
  <c r="AV466" i="4"/>
  <c r="AU466" i="4"/>
  <c r="AT466" i="4"/>
  <c r="AS466" i="4"/>
  <c r="AR466" i="4"/>
  <c r="AQ466" i="4"/>
  <c r="AP466" i="4"/>
  <c r="AO466" i="4"/>
  <c r="AZ465" i="4"/>
  <c r="AY465" i="4"/>
  <c r="AX465" i="4"/>
  <c r="AW465" i="4"/>
  <c r="AV465" i="4"/>
  <c r="AU465" i="4"/>
  <c r="AT465" i="4"/>
  <c r="AS465" i="4"/>
  <c r="AR465" i="4"/>
  <c r="AQ465" i="4"/>
  <c r="AP465" i="4"/>
  <c r="AO465" i="4"/>
  <c r="AZ464" i="4"/>
  <c r="AY464" i="4"/>
  <c r="AX464" i="4"/>
  <c r="AW464" i="4"/>
  <c r="AV464" i="4"/>
  <c r="AU464" i="4"/>
  <c r="AT464" i="4"/>
  <c r="AS464" i="4"/>
  <c r="AR464" i="4"/>
  <c r="AQ464" i="4"/>
  <c r="AP464" i="4"/>
  <c r="AO464" i="4"/>
  <c r="AZ463" i="4"/>
  <c r="AY463" i="4"/>
  <c r="AX463" i="4"/>
  <c r="AW463" i="4"/>
  <c r="AV463" i="4"/>
  <c r="AU463" i="4"/>
  <c r="AT463" i="4"/>
  <c r="AS463" i="4"/>
  <c r="AR463" i="4"/>
  <c r="AQ463" i="4"/>
  <c r="AP463" i="4"/>
  <c r="AO463" i="4"/>
  <c r="AZ462" i="4"/>
  <c r="AY462" i="4"/>
  <c r="AX462" i="4"/>
  <c r="AW462" i="4"/>
  <c r="AV462" i="4"/>
  <c r="AU462" i="4"/>
  <c r="AT462" i="4"/>
  <c r="AS462" i="4"/>
  <c r="AR462" i="4"/>
  <c r="AQ462" i="4"/>
  <c r="AP462" i="4"/>
  <c r="AO462" i="4"/>
  <c r="AZ461" i="4"/>
  <c r="AY461" i="4"/>
  <c r="AX461" i="4"/>
  <c r="AW461" i="4"/>
  <c r="AV461" i="4"/>
  <c r="AU461" i="4"/>
  <c r="AT461" i="4"/>
  <c r="AS461" i="4"/>
  <c r="AR461" i="4"/>
  <c r="AQ461" i="4"/>
  <c r="AP461" i="4"/>
  <c r="AO461" i="4"/>
  <c r="AZ460" i="4"/>
  <c r="AY460" i="4"/>
  <c r="AX460" i="4"/>
  <c r="AW460" i="4"/>
  <c r="AV460" i="4"/>
  <c r="AU460" i="4"/>
  <c r="AT460" i="4"/>
  <c r="AS460" i="4"/>
  <c r="AR460" i="4"/>
  <c r="AQ460" i="4"/>
  <c r="AP460" i="4"/>
  <c r="AO460" i="4"/>
  <c r="AZ459" i="4"/>
  <c r="AY459" i="4"/>
  <c r="AX459" i="4"/>
  <c r="AW459" i="4"/>
  <c r="AV459" i="4"/>
  <c r="AU459" i="4"/>
  <c r="AT459" i="4"/>
  <c r="AS459" i="4"/>
  <c r="AR459" i="4"/>
  <c r="AQ459" i="4"/>
  <c r="AP459" i="4"/>
  <c r="AO459" i="4"/>
  <c r="AZ388" i="4"/>
  <c r="AY388" i="4"/>
  <c r="AX388" i="4"/>
  <c r="AW388" i="4"/>
  <c r="AV388" i="4"/>
  <c r="AU388" i="4"/>
  <c r="AT388" i="4"/>
  <c r="AS388" i="4"/>
  <c r="AR388" i="4"/>
  <c r="AQ388" i="4"/>
  <c r="AP388" i="4"/>
  <c r="AO388" i="4"/>
  <c r="AZ387" i="4"/>
  <c r="AY387" i="4"/>
  <c r="AX387" i="4"/>
  <c r="AW387" i="4"/>
  <c r="AV387" i="4"/>
  <c r="AU387" i="4"/>
  <c r="AT387" i="4"/>
  <c r="AS387" i="4"/>
  <c r="AR387" i="4"/>
  <c r="AQ387" i="4"/>
  <c r="AP387" i="4"/>
  <c r="AO387" i="4"/>
  <c r="AZ386" i="4"/>
  <c r="AY386" i="4"/>
  <c r="AX386" i="4"/>
  <c r="AW386" i="4"/>
  <c r="AV386" i="4"/>
  <c r="AU386" i="4"/>
  <c r="AT386" i="4"/>
  <c r="AS386" i="4"/>
  <c r="AR386" i="4"/>
  <c r="AQ386" i="4"/>
  <c r="AP386" i="4"/>
  <c r="AO386" i="4"/>
  <c r="AZ385" i="4"/>
  <c r="AY385" i="4"/>
  <c r="AX385" i="4"/>
  <c r="AW385" i="4"/>
  <c r="AV385" i="4"/>
  <c r="AU385" i="4"/>
  <c r="AT385" i="4"/>
  <c r="AS385" i="4"/>
  <c r="AR385" i="4"/>
  <c r="AQ385" i="4"/>
  <c r="AP385" i="4"/>
  <c r="AO385" i="4"/>
  <c r="AZ384" i="4"/>
  <c r="AY384" i="4"/>
  <c r="AX384" i="4"/>
  <c r="AW384" i="4"/>
  <c r="AV384" i="4"/>
  <c r="AU384" i="4"/>
  <c r="AT384" i="4"/>
  <c r="AS384" i="4"/>
  <c r="AR384" i="4"/>
  <c r="AQ384" i="4"/>
  <c r="AP384" i="4"/>
  <c r="AO384" i="4"/>
  <c r="AZ383" i="4"/>
  <c r="AY383" i="4"/>
  <c r="AX383" i="4"/>
  <c r="AW383" i="4"/>
  <c r="AV383" i="4"/>
  <c r="AU383" i="4"/>
  <c r="AT383" i="4"/>
  <c r="AS383" i="4"/>
  <c r="AR383" i="4"/>
  <c r="AQ383" i="4"/>
  <c r="AP383" i="4"/>
  <c r="AO383" i="4"/>
  <c r="AZ381" i="4"/>
  <c r="AY381" i="4"/>
  <c r="AX381" i="4"/>
  <c r="AW381" i="4"/>
  <c r="AV381" i="4"/>
  <c r="AU381" i="4"/>
  <c r="AT381" i="4"/>
  <c r="AS381" i="4"/>
  <c r="AR381" i="4"/>
  <c r="AQ381" i="4"/>
  <c r="AP381" i="4"/>
  <c r="AO381" i="4"/>
  <c r="AZ380" i="4"/>
  <c r="AY380" i="4"/>
  <c r="AX380" i="4"/>
  <c r="AW380" i="4"/>
  <c r="AV380" i="4"/>
  <c r="AU380" i="4"/>
  <c r="AT380" i="4"/>
  <c r="AS380" i="4"/>
  <c r="AR380" i="4"/>
  <c r="AQ380" i="4"/>
  <c r="AP380" i="4"/>
  <c r="AO380" i="4"/>
  <c r="AZ379" i="4"/>
  <c r="AY379" i="4"/>
  <c r="AX379" i="4"/>
  <c r="AW379" i="4"/>
  <c r="AV379" i="4"/>
  <c r="AU379" i="4"/>
  <c r="AT379" i="4"/>
  <c r="AS379" i="4"/>
  <c r="AR379" i="4"/>
  <c r="AQ379" i="4"/>
  <c r="AP379" i="4"/>
  <c r="AO379" i="4"/>
  <c r="AZ378" i="4"/>
  <c r="AY378" i="4"/>
  <c r="AX378" i="4"/>
  <c r="AW378" i="4"/>
  <c r="AV378" i="4"/>
  <c r="AU378" i="4"/>
  <c r="AT378" i="4"/>
  <c r="AS378" i="4"/>
  <c r="AR378" i="4"/>
  <c r="AQ378" i="4"/>
  <c r="AP378" i="4"/>
  <c r="AO378" i="4"/>
  <c r="AZ377" i="4"/>
  <c r="AY377" i="4"/>
  <c r="AX377" i="4"/>
  <c r="AW377" i="4"/>
  <c r="AV377" i="4"/>
  <c r="AU377" i="4"/>
  <c r="AT377" i="4"/>
  <c r="AS377" i="4"/>
  <c r="AR377" i="4"/>
  <c r="AQ377" i="4"/>
  <c r="AP377" i="4"/>
  <c r="AO377" i="4"/>
  <c r="AZ376" i="4"/>
  <c r="AY376" i="4"/>
  <c r="AX376" i="4"/>
  <c r="AW376" i="4"/>
  <c r="AV376" i="4"/>
  <c r="AU376" i="4"/>
  <c r="AT376" i="4"/>
  <c r="AS376" i="4"/>
  <c r="AR376" i="4"/>
  <c r="AQ376" i="4"/>
  <c r="AP376" i="4"/>
  <c r="AO376" i="4"/>
  <c r="AZ375" i="4"/>
  <c r="AY375" i="4"/>
  <c r="AX375" i="4"/>
  <c r="AW375" i="4"/>
  <c r="AV375" i="4"/>
  <c r="AU375" i="4"/>
  <c r="AT375" i="4"/>
  <c r="AS375" i="4"/>
  <c r="AR375" i="4"/>
  <c r="AQ375" i="4"/>
  <c r="AP375" i="4"/>
  <c r="AO375" i="4"/>
  <c r="AZ374" i="4"/>
  <c r="AY374" i="4"/>
  <c r="AX374" i="4"/>
  <c r="AW374" i="4"/>
  <c r="AV374" i="4"/>
  <c r="AU374" i="4"/>
  <c r="AT374" i="4"/>
  <c r="AS374" i="4"/>
  <c r="AR374" i="4"/>
  <c r="AQ374" i="4"/>
  <c r="AP374" i="4"/>
  <c r="AO374" i="4"/>
  <c r="AZ373" i="4"/>
  <c r="AY373" i="4"/>
  <c r="AX373" i="4"/>
  <c r="AW373" i="4"/>
  <c r="AV373" i="4"/>
  <c r="AU373" i="4"/>
  <c r="AT373" i="4"/>
  <c r="AS373" i="4"/>
  <c r="AR373" i="4"/>
  <c r="AQ373" i="4"/>
  <c r="AP373" i="4"/>
  <c r="AO373" i="4"/>
  <c r="AZ372" i="4"/>
  <c r="AY372" i="4"/>
  <c r="AX372" i="4"/>
  <c r="AW372" i="4"/>
  <c r="AV372" i="4"/>
  <c r="AU372" i="4"/>
  <c r="AT372" i="4"/>
  <c r="AS372" i="4"/>
  <c r="AR372" i="4"/>
  <c r="AQ372" i="4"/>
  <c r="AP372" i="4"/>
  <c r="AO372" i="4"/>
  <c r="AZ371" i="4"/>
  <c r="AY371" i="4"/>
  <c r="AX371" i="4"/>
  <c r="AW371" i="4"/>
  <c r="AV371" i="4"/>
  <c r="AU371" i="4"/>
  <c r="AT371" i="4"/>
  <c r="AS371" i="4"/>
  <c r="AR371" i="4"/>
  <c r="AQ371" i="4"/>
  <c r="AP371" i="4"/>
  <c r="AO371" i="4"/>
  <c r="AZ370" i="4"/>
  <c r="AY370" i="4"/>
  <c r="AX370" i="4"/>
  <c r="AW370" i="4"/>
  <c r="AV370" i="4"/>
  <c r="AU370" i="4"/>
  <c r="AT370" i="4"/>
  <c r="AS370" i="4"/>
  <c r="AR370" i="4"/>
  <c r="AQ370" i="4"/>
  <c r="AP370" i="4"/>
  <c r="AO370" i="4"/>
  <c r="AZ369" i="4"/>
  <c r="AY369" i="4"/>
  <c r="AX369" i="4"/>
  <c r="AW369" i="4"/>
  <c r="AV369" i="4"/>
  <c r="AU369" i="4"/>
  <c r="AT369" i="4"/>
  <c r="AS369" i="4"/>
  <c r="AR369" i="4"/>
  <c r="AQ369" i="4"/>
  <c r="AP369" i="4"/>
  <c r="AO369" i="4"/>
  <c r="AZ368" i="4"/>
  <c r="AY368" i="4"/>
  <c r="AX368" i="4"/>
  <c r="AW368" i="4"/>
  <c r="AV368" i="4"/>
  <c r="AU368" i="4"/>
  <c r="AT368" i="4"/>
  <c r="AS368" i="4"/>
  <c r="AR368" i="4"/>
  <c r="AQ368" i="4"/>
  <c r="AP368" i="4"/>
  <c r="AO368" i="4"/>
  <c r="AZ360" i="4"/>
  <c r="AY360" i="4"/>
  <c r="AX360" i="4"/>
  <c r="AW360" i="4"/>
  <c r="AV360" i="4"/>
  <c r="AU360" i="4"/>
  <c r="AT360" i="4"/>
  <c r="AS360" i="4"/>
  <c r="AR360" i="4"/>
  <c r="AQ360" i="4"/>
  <c r="AP360" i="4"/>
  <c r="AO360" i="4"/>
  <c r="AZ359" i="4"/>
  <c r="AY359" i="4"/>
  <c r="AX359" i="4"/>
  <c r="AW359" i="4"/>
  <c r="AV359" i="4"/>
  <c r="AU359" i="4"/>
  <c r="AT359" i="4"/>
  <c r="AS359" i="4"/>
  <c r="AR359" i="4"/>
  <c r="AQ359" i="4"/>
  <c r="AP359" i="4"/>
  <c r="AO359" i="4"/>
  <c r="AZ358" i="4"/>
  <c r="AY358" i="4"/>
  <c r="AX358" i="4"/>
  <c r="AW358" i="4"/>
  <c r="AV358" i="4"/>
  <c r="AU358" i="4"/>
  <c r="AT358" i="4"/>
  <c r="AS358" i="4"/>
  <c r="AR358" i="4"/>
  <c r="AQ358" i="4"/>
  <c r="AP358" i="4"/>
  <c r="AO358" i="4"/>
  <c r="AZ357" i="4"/>
  <c r="AY357" i="4"/>
  <c r="AX357" i="4"/>
  <c r="AW357" i="4"/>
  <c r="AV357" i="4"/>
  <c r="AU357" i="4"/>
  <c r="AT357" i="4"/>
  <c r="AS357" i="4"/>
  <c r="AR357" i="4"/>
  <c r="AQ357" i="4"/>
  <c r="AP357" i="4"/>
  <c r="AO357" i="4"/>
  <c r="AZ356" i="4"/>
  <c r="AY356" i="4"/>
  <c r="AX356" i="4"/>
  <c r="AW356" i="4"/>
  <c r="AV356" i="4"/>
  <c r="AU356" i="4"/>
  <c r="AT356" i="4"/>
  <c r="AS356" i="4"/>
  <c r="AR356" i="4"/>
  <c r="AQ356" i="4"/>
  <c r="AP356" i="4"/>
  <c r="AO356" i="4"/>
  <c r="AZ355" i="4"/>
  <c r="AY355" i="4"/>
  <c r="AX355" i="4"/>
  <c r="AW355" i="4"/>
  <c r="AV355" i="4"/>
  <c r="AU355" i="4"/>
  <c r="AT355" i="4"/>
  <c r="AS355" i="4"/>
  <c r="AR355" i="4"/>
  <c r="AQ355" i="4"/>
  <c r="AP355" i="4"/>
  <c r="AO355" i="4"/>
  <c r="AZ354" i="4"/>
  <c r="AY354" i="4"/>
  <c r="AX354" i="4"/>
  <c r="AW354" i="4"/>
  <c r="AV354" i="4"/>
  <c r="AU354" i="4"/>
  <c r="AT354" i="4"/>
  <c r="AS354" i="4"/>
  <c r="AR354" i="4"/>
  <c r="AQ354" i="4"/>
  <c r="AP354" i="4"/>
  <c r="AO354" i="4"/>
  <c r="AZ353" i="4"/>
  <c r="AY353" i="4"/>
  <c r="AX353" i="4"/>
  <c r="AW353" i="4"/>
  <c r="AV353" i="4"/>
  <c r="AU353" i="4"/>
  <c r="AT353" i="4"/>
  <c r="AS353" i="4"/>
  <c r="AR353" i="4"/>
  <c r="AQ353" i="4"/>
  <c r="AP353" i="4"/>
  <c r="AO353" i="4"/>
  <c r="AZ352" i="4"/>
  <c r="AY352" i="4"/>
  <c r="AX352" i="4"/>
  <c r="AW352" i="4"/>
  <c r="AV352" i="4"/>
  <c r="AU352" i="4"/>
  <c r="AT352" i="4"/>
  <c r="AS352" i="4"/>
  <c r="AR352" i="4"/>
  <c r="AQ352" i="4"/>
  <c r="AP352" i="4"/>
  <c r="AO352" i="4"/>
  <c r="AZ351" i="4"/>
  <c r="AY351" i="4"/>
  <c r="AX351" i="4"/>
  <c r="AW351" i="4"/>
  <c r="AV351" i="4"/>
  <c r="AU351" i="4"/>
  <c r="AT351" i="4"/>
  <c r="AS351" i="4"/>
  <c r="AR351" i="4"/>
  <c r="AQ351" i="4"/>
  <c r="AP351" i="4"/>
  <c r="AO351" i="4"/>
  <c r="AZ350" i="4"/>
  <c r="AY350" i="4"/>
  <c r="AX350" i="4"/>
  <c r="AW350" i="4"/>
  <c r="AV350" i="4"/>
  <c r="AU350" i="4"/>
  <c r="AT350" i="4"/>
  <c r="AS350" i="4"/>
  <c r="AR350" i="4"/>
  <c r="AQ350" i="4"/>
  <c r="AP350" i="4"/>
  <c r="AO350" i="4"/>
  <c r="AZ349" i="4"/>
  <c r="AY349" i="4"/>
  <c r="AX349" i="4"/>
  <c r="AW349" i="4"/>
  <c r="AV349" i="4"/>
  <c r="AU349" i="4"/>
  <c r="AT349" i="4"/>
  <c r="AS349" i="4"/>
  <c r="AR349" i="4"/>
  <c r="AQ349" i="4"/>
  <c r="AP349" i="4"/>
  <c r="AO349" i="4"/>
  <c r="AZ348" i="4"/>
  <c r="AY348" i="4"/>
  <c r="AX348" i="4"/>
  <c r="AW348" i="4"/>
  <c r="AV348" i="4"/>
  <c r="AU348" i="4"/>
  <c r="AT348" i="4"/>
  <c r="AS348" i="4"/>
  <c r="AR348" i="4"/>
  <c r="AQ348" i="4"/>
  <c r="AP348" i="4"/>
  <c r="AO348" i="4"/>
  <c r="AZ347" i="4"/>
  <c r="AY347" i="4"/>
  <c r="AX347" i="4"/>
  <c r="AW347" i="4"/>
  <c r="AV347" i="4"/>
  <c r="AU347" i="4"/>
  <c r="AT347" i="4"/>
  <c r="AS347" i="4"/>
  <c r="AR347" i="4"/>
  <c r="AQ347" i="4"/>
  <c r="AP347" i="4"/>
  <c r="AO347" i="4"/>
  <c r="AZ346" i="4"/>
  <c r="AY346" i="4"/>
  <c r="AX346" i="4"/>
  <c r="AW346" i="4"/>
  <c r="AV346" i="4"/>
  <c r="AU346" i="4"/>
  <c r="AT346" i="4"/>
  <c r="AS346" i="4"/>
  <c r="AR346" i="4"/>
  <c r="AQ346" i="4"/>
  <c r="AP346" i="4"/>
  <c r="AO346" i="4"/>
  <c r="AZ340" i="4"/>
  <c r="AY340" i="4"/>
  <c r="AX340" i="4"/>
  <c r="AW340" i="4"/>
  <c r="AV340" i="4"/>
  <c r="AU340" i="4"/>
  <c r="AT340" i="4"/>
  <c r="AS340" i="4"/>
  <c r="AR340" i="4"/>
  <c r="AQ340" i="4"/>
  <c r="AP340" i="4"/>
  <c r="AO340" i="4"/>
  <c r="AZ339" i="4"/>
  <c r="AY339" i="4"/>
  <c r="AX339" i="4"/>
  <c r="AW339" i="4"/>
  <c r="AV339" i="4"/>
  <c r="AU339" i="4"/>
  <c r="AT339" i="4"/>
  <c r="AS339" i="4"/>
  <c r="AR339" i="4"/>
  <c r="AQ339" i="4"/>
  <c r="AP339" i="4"/>
  <c r="AO339" i="4"/>
  <c r="AZ338" i="4"/>
  <c r="AY338" i="4"/>
  <c r="AX338" i="4"/>
  <c r="AW338" i="4"/>
  <c r="AV338" i="4"/>
  <c r="AU338" i="4"/>
  <c r="AT338" i="4"/>
  <c r="AS338" i="4"/>
  <c r="AR338" i="4"/>
  <c r="AQ338" i="4"/>
  <c r="AP338" i="4"/>
  <c r="AO338" i="4"/>
  <c r="AZ337" i="4"/>
  <c r="AY337" i="4"/>
  <c r="AX337" i="4"/>
  <c r="AW337" i="4"/>
  <c r="AV337" i="4"/>
  <c r="AU337" i="4"/>
  <c r="AT337" i="4"/>
  <c r="AS337" i="4"/>
  <c r="AR337" i="4"/>
  <c r="AQ337" i="4"/>
  <c r="AP337" i="4"/>
  <c r="AO337" i="4"/>
  <c r="AZ20" i="4"/>
  <c r="AY20" i="4"/>
  <c r="AX20" i="4"/>
  <c r="AW20" i="4"/>
  <c r="AV20" i="4"/>
  <c r="AU20" i="4"/>
  <c r="AT20" i="4"/>
  <c r="AS20" i="4"/>
  <c r="AR20" i="4"/>
  <c r="AQ20" i="4"/>
  <c r="AP20" i="4"/>
  <c r="AO20" i="4"/>
  <c r="AZ19" i="4"/>
  <c r="AY19" i="4"/>
  <c r="AX19" i="4"/>
  <c r="AW19" i="4"/>
  <c r="AV19" i="4"/>
  <c r="AU19" i="4"/>
  <c r="AT19" i="4"/>
  <c r="AS19" i="4"/>
  <c r="AR19" i="4"/>
  <c r="AQ19" i="4"/>
  <c r="AP19" i="4"/>
  <c r="AO19" i="4"/>
  <c r="AZ18" i="4"/>
  <c r="AY18" i="4"/>
  <c r="AX18" i="4"/>
  <c r="AW18" i="4"/>
  <c r="AV18" i="4"/>
  <c r="AU18" i="4"/>
  <c r="AT18" i="4"/>
  <c r="AS18" i="4"/>
  <c r="AR18" i="4"/>
  <c r="AQ18" i="4"/>
  <c r="AP18" i="4"/>
  <c r="AO18" i="4"/>
  <c r="AZ17" i="4"/>
  <c r="AY17" i="4"/>
  <c r="AX17" i="4"/>
  <c r="AW17" i="4"/>
  <c r="AV17" i="4"/>
  <c r="AU17" i="4"/>
  <c r="AT17" i="4"/>
  <c r="AS17" i="4"/>
  <c r="AR17" i="4"/>
  <c r="AQ17" i="4"/>
  <c r="AP17" i="4"/>
  <c r="AO17" i="4"/>
  <c r="AZ16" i="4"/>
  <c r="AY16" i="4"/>
  <c r="AX16" i="4"/>
  <c r="AW16" i="4"/>
  <c r="AV16" i="4"/>
  <c r="AU16" i="4"/>
  <c r="AT16" i="4"/>
  <c r="AS16" i="4"/>
  <c r="AR16" i="4"/>
  <c r="AQ16" i="4"/>
  <c r="AP16" i="4"/>
  <c r="AO16" i="4"/>
  <c r="AZ15" i="4"/>
  <c r="AY15" i="4"/>
  <c r="AX15" i="4"/>
  <c r="AW15" i="4"/>
  <c r="AV15" i="4"/>
  <c r="AU15" i="4"/>
  <c r="AT15" i="4"/>
  <c r="AS15" i="4"/>
  <c r="AR15" i="4"/>
  <c r="AQ15" i="4"/>
  <c r="AP15" i="4"/>
  <c r="AO15" i="4"/>
  <c r="AZ14" i="4"/>
  <c r="AY14" i="4"/>
  <c r="AX14" i="4"/>
  <c r="AW14" i="4"/>
  <c r="AV14" i="4"/>
  <c r="AU14" i="4"/>
  <c r="AT14" i="4"/>
  <c r="AS14" i="4"/>
  <c r="AR14" i="4"/>
  <c r="AQ14" i="4"/>
  <c r="AP14" i="4"/>
  <c r="AO14" i="4"/>
  <c r="AZ13" i="4"/>
  <c r="AY13" i="4"/>
  <c r="AX13" i="4"/>
  <c r="AW13" i="4"/>
  <c r="AV13" i="4"/>
  <c r="AU13" i="4"/>
  <c r="AT13" i="4"/>
  <c r="AS13" i="4"/>
  <c r="AR13" i="4"/>
  <c r="AQ13" i="4"/>
  <c r="AP13" i="4"/>
  <c r="AO13" i="4"/>
  <c r="AZ7" i="4"/>
  <c r="AY7" i="4"/>
  <c r="AX7" i="4"/>
  <c r="AW7" i="4"/>
  <c r="AV7" i="4"/>
  <c r="AU7" i="4"/>
  <c r="AT7" i="4"/>
  <c r="AS7" i="4"/>
  <c r="AR7" i="4"/>
  <c r="AQ7" i="4"/>
  <c r="AP7" i="4"/>
  <c r="AO7" i="4"/>
  <c r="AZ6" i="4"/>
  <c r="AY6" i="4"/>
  <c r="AX6" i="4"/>
  <c r="AW6" i="4"/>
  <c r="AV6" i="4"/>
  <c r="AU6" i="4"/>
  <c r="AT6" i="4"/>
  <c r="AS6" i="4"/>
  <c r="AR6" i="4"/>
  <c r="AQ6" i="4"/>
  <c r="AP6" i="4"/>
  <c r="AO6" i="4"/>
  <c r="AZ5" i="4"/>
  <c r="AY5" i="4"/>
  <c r="AX5" i="4"/>
  <c r="AW5" i="4"/>
  <c r="AV5" i="4"/>
  <c r="AU5" i="4"/>
  <c r="AT5" i="4"/>
  <c r="AS5" i="4"/>
  <c r="AR5" i="4"/>
  <c r="AQ5" i="4"/>
  <c r="AP5" i="4"/>
  <c r="AO5" i="4"/>
  <c r="AZ4" i="4"/>
  <c r="AY4" i="4"/>
  <c r="AX4" i="4"/>
  <c r="AW4" i="4"/>
  <c r="AV4" i="4"/>
  <c r="AU4" i="4"/>
  <c r="AT4" i="4"/>
  <c r="AS4" i="4"/>
  <c r="AR4" i="4"/>
  <c r="AQ4" i="4"/>
  <c r="AP4" i="4"/>
  <c r="AO4" i="4"/>
  <c r="AP3" i="4"/>
  <c r="AQ3" i="4"/>
  <c r="AR3" i="4"/>
  <c r="AS3" i="4"/>
  <c r="AT3" i="4"/>
  <c r="AU3" i="4"/>
  <c r="AV3" i="4"/>
  <c r="AW3" i="4"/>
  <c r="AX3" i="4"/>
  <c r="AY3" i="4"/>
  <c r="AZ3" i="4"/>
  <c r="AO3" i="4"/>
  <c r="AZ1335" i="4"/>
  <c r="AY1335" i="4"/>
  <c r="AX1335" i="4"/>
  <c r="AW1335" i="4"/>
  <c r="AV1335" i="4"/>
  <c r="AU1335" i="4"/>
  <c r="AT1335" i="4"/>
  <c r="AS1335" i="4"/>
  <c r="AR1335" i="4"/>
  <c r="AQ1335" i="4"/>
  <c r="AP1335" i="4"/>
  <c r="AO1335" i="4"/>
  <c r="AZ1334" i="4"/>
  <c r="AY1334" i="4"/>
  <c r="AX1334" i="4"/>
  <c r="AW1334" i="4"/>
  <c r="AV1334" i="4"/>
  <c r="AU1334" i="4"/>
  <c r="AT1334" i="4"/>
  <c r="AS1334" i="4"/>
  <c r="AR1334" i="4"/>
  <c r="AQ1334" i="4"/>
  <c r="AP1334" i="4"/>
  <c r="AO1334" i="4"/>
  <c r="AZ1320" i="4"/>
  <c r="AY1320" i="4"/>
  <c r="AX1320" i="4"/>
  <c r="AW1320" i="4"/>
  <c r="AV1320" i="4"/>
  <c r="AU1320" i="4"/>
  <c r="AT1320" i="4"/>
  <c r="AS1320" i="4"/>
  <c r="AR1320" i="4"/>
  <c r="AQ1320" i="4"/>
  <c r="AP1320" i="4"/>
  <c r="AO1320" i="4"/>
  <c r="AZ1319" i="4"/>
  <c r="AY1319" i="4"/>
  <c r="AX1319" i="4"/>
  <c r="AW1319" i="4"/>
  <c r="AV1319" i="4"/>
  <c r="AU1319" i="4"/>
  <c r="AT1319" i="4"/>
  <c r="AS1319" i="4"/>
  <c r="AR1319" i="4"/>
  <c r="AQ1319" i="4"/>
  <c r="AP1319" i="4"/>
  <c r="AO1319" i="4"/>
  <c r="AZ1318" i="4"/>
  <c r="AY1318" i="4"/>
  <c r="AX1318" i="4"/>
  <c r="AW1318" i="4"/>
  <c r="AV1318" i="4"/>
  <c r="AU1318" i="4"/>
  <c r="AT1318" i="4"/>
  <c r="AS1318" i="4"/>
  <c r="AR1318" i="4"/>
  <c r="AQ1318" i="4"/>
  <c r="AP1318" i="4"/>
  <c r="AO1318" i="4"/>
  <c r="AZ1317" i="4"/>
  <c r="AY1317" i="4"/>
  <c r="AX1317" i="4"/>
  <c r="AW1317" i="4"/>
  <c r="AV1317" i="4"/>
  <c r="AU1317" i="4"/>
  <c r="AT1317" i="4"/>
  <c r="AS1317" i="4"/>
  <c r="AR1317" i="4"/>
  <c r="AQ1317" i="4"/>
  <c r="AP1317" i="4"/>
  <c r="AO1317" i="4"/>
  <c r="AZ1316" i="4"/>
  <c r="AY1316" i="4"/>
  <c r="AX1316" i="4"/>
  <c r="AW1316" i="4"/>
  <c r="AV1316" i="4"/>
  <c r="AU1316" i="4"/>
  <c r="AT1316" i="4"/>
  <c r="AS1316" i="4"/>
  <c r="AR1316" i="4"/>
  <c r="AQ1316" i="4"/>
  <c r="AP1316" i="4"/>
  <c r="AO1316" i="4"/>
  <c r="AZ1299" i="4"/>
  <c r="AY1299" i="4"/>
  <c r="AX1299" i="4"/>
  <c r="AW1299" i="4"/>
  <c r="AV1299" i="4"/>
  <c r="AU1299" i="4"/>
  <c r="AT1299" i="4"/>
  <c r="AS1299" i="4"/>
  <c r="AR1299" i="4"/>
  <c r="AQ1299" i="4"/>
  <c r="AP1299" i="4"/>
  <c r="AO1299" i="4"/>
  <c r="AZ1277" i="4"/>
  <c r="AY1277" i="4"/>
  <c r="AX1277" i="4"/>
  <c r="AW1277" i="4"/>
  <c r="AV1277" i="4"/>
  <c r="AU1277" i="4"/>
  <c r="AT1277" i="4"/>
  <c r="AS1277" i="4"/>
  <c r="AR1277" i="4"/>
  <c r="AQ1277" i="4"/>
  <c r="AP1277" i="4"/>
  <c r="AO1277" i="4"/>
  <c r="AZ1276" i="4"/>
  <c r="AY1276" i="4"/>
  <c r="AX1276" i="4"/>
  <c r="AW1276" i="4"/>
  <c r="AV1276" i="4"/>
  <c r="AU1276" i="4"/>
  <c r="AT1276" i="4"/>
  <c r="AS1276" i="4"/>
  <c r="AR1276" i="4"/>
  <c r="AQ1276" i="4"/>
  <c r="AP1276" i="4"/>
  <c r="AO1276" i="4"/>
  <c r="AZ1271" i="4"/>
  <c r="AY1271" i="4"/>
  <c r="AX1271" i="4"/>
  <c r="AW1271" i="4"/>
  <c r="AV1271" i="4"/>
  <c r="AU1271" i="4"/>
  <c r="AT1271" i="4"/>
  <c r="AS1271" i="4"/>
  <c r="AR1271" i="4"/>
  <c r="AQ1271" i="4"/>
  <c r="AP1271" i="4"/>
  <c r="AO1271" i="4"/>
  <c r="AZ1270" i="4"/>
  <c r="AY1270" i="4"/>
  <c r="AX1270" i="4"/>
  <c r="AW1270" i="4"/>
  <c r="AV1270" i="4"/>
  <c r="AU1270" i="4"/>
  <c r="AT1270" i="4"/>
  <c r="AS1270" i="4"/>
  <c r="AR1270" i="4"/>
  <c r="AQ1270" i="4"/>
  <c r="AP1270" i="4"/>
  <c r="AO1270" i="4"/>
  <c r="AZ1269" i="4"/>
  <c r="AY1269" i="4"/>
  <c r="AX1269" i="4"/>
  <c r="AW1269" i="4"/>
  <c r="AV1269" i="4"/>
  <c r="AU1269" i="4"/>
  <c r="AT1269" i="4"/>
  <c r="AS1269" i="4"/>
  <c r="AR1269" i="4"/>
  <c r="AQ1269" i="4"/>
  <c r="AP1269" i="4"/>
  <c r="AO1269" i="4"/>
  <c r="AZ1268" i="4"/>
  <c r="AY1268" i="4"/>
  <c r="AX1268" i="4"/>
  <c r="AW1268" i="4"/>
  <c r="AV1268" i="4"/>
  <c r="AU1268" i="4"/>
  <c r="AT1268" i="4"/>
  <c r="AS1268" i="4"/>
  <c r="AR1268" i="4"/>
  <c r="AQ1268" i="4"/>
  <c r="AP1268" i="4"/>
  <c r="AO1268" i="4"/>
  <c r="AZ1267" i="4"/>
  <c r="AY1267" i="4"/>
  <c r="AX1267" i="4"/>
  <c r="AW1267" i="4"/>
  <c r="AV1267" i="4"/>
  <c r="AU1267" i="4"/>
  <c r="AT1267" i="4"/>
  <c r="AS1267" i="4"/>
  <c r="AR1267" i="4"/>
  <c r="AQ1267" i="4"/>
  <c r="AP1267" i="4"/>
  <c r="AO1267" i="4"/>
  <c r="AZ1257" i="4"/>
  <c r="AY1257" i="4"/>
  <c r="AX1257" i="4"/>
  <c r="AW1257" i="4"/>
  <c r="AV1257" i="4"/>
  <c r="AU1257" i="4"/>
  <c r="AT1257" i="4"/>
  <c r="AS1257" i="4"/>
  <c r="AR1257" i="4"/>
  <c r="AQ1257" i="4"/>
  <c r="AP1257" i="4"/>
  <c r="AO1257" i="4"/>
  <c r="AZ1256" i="4"/>
  <c r="AY1256" i="4"/>
  <c r="AX1256" i="4"/>
  <c r="AW1256" i="4"/>
  <c r="AV1256" i="4"/>
  <c r="AU1256" i="4"/>
  <c r="AT1256" i="4"/>
  <c r="AS1256" i="4"/>
  <c r="AR1256" i="4"/>
  <c r="AQ1256" i="4"/>
  <c r="AP1256" i="4"/>
  <c r="AO1256" i="4"/>
  <c r="AZ1255" i="4"/>
  <c r="AY1255" i="4"/>
  <c r="AX1255" i="4"/>
  <c r="AW1255" i="4"/>
  <c r="AV1255" i="4"/>
  <c r="AU1255" i="4"/>
  <c r="AT1255" i="4"/>
  <c r="AS1255" i="4"/>
  <c r="AR1255" i="4"/>
  <c r="AQ1255" i="4"/>
  <c r="AP1255" i="4"/>
  <c r="AO1255" i="4"/>
  <c r="AZ1254" i="4"/>
  <c r="AY1254" i="4"/>
  <c r="AX1254" i="4"/>
  <c r="AW1254" i="4"/>
  <c r="AV1254" i="4"/>
  <c r="AU1254" i="4"/>
  <c r="AT1254" i="4"/>
  <c r="AS1254" i="4"/>
  <c r="AR1254" i="4"/>
  <c r="AQ1254" i="4"/>
  <c r="AP1254" i="4"/>
  <c r="AO1254" i="4"/>
  <c r="AZ1253" i="4"/>
  <c r="AY1253" i="4"/>
  <c r="AX1253" i="4"/>
  <c r="AW1253" i="4"/>
  <c r="AV1253" i="4"/>
  <c r="AU1253" i="4"/>
  <c r="AT1253" i="4"/>
  <c r="AS1253" i="4"/>
  <c r="AR1253" i="4"/>
  <c r="AQ1253" i="4"/>
  <c r="AP1253" i="4"/>
  <c r="AO1253" i="4"/>
  <c r="AZ1252" i="4"/>
  <c r="AY1252" i="4"/>
  <c r="AX1252" i="4"/>
  <c r="AW1252" i="4"/>
  <c r="AV1252" i="4"/>
  <c r="AU1252" i="4"/>
  <c r="AT1252" i="4"/>
  <c r="AS1252" i="4"/>
  <c r="AR1252" i="4"/>
  <c r="AQ1252" i="4"/>
  <c r="AP1252" i="4"/>
  <c r="AO1252" i="4"/>
  <c r="AZ1251" i="4"/>
  <c r="AY1251" i="4"/>
  <c r="AX1251" i="4"/>
  <c r="AW1251" i="4"/>
  <c r="AV1251" i="4"/>
  <c r="AU1251" i="4"/>
  <c r="AT1251" i="4"/>
  <c r="AS1251" i="4"/>
  <c r="AR1251" i="4"/>
  <c r="AQ1251" i="4"/>
  <c r="AP1251" i="4"/>
  <c r="AO1251" i="4"/>
  <c r="AZ1250" i="4"/>
  <c r="AY1250" i="4"/>
  <c r="AX1250" i="4"/>
  <c r="AW1250" i="4"/>
  <c r="AV1250" i="4"/>
  <c r="AU1250" i="4"/>
  <c r="AT1250" i="4"/>
  <c r="AS1250" i="4"/>
  <c r="AR1250" i="4"/>
  <c r="AQ1250" i="4"/>
  <c r="AP1250" i="4"/>
  <c r="AO1250" i="4"/>
  <c r="AZ1249" i="4"/>
  <c r="AY1249" i="4"/>
  <c r="AX1249" i="4"/>
  <c r="AW1249" i="4"/>
  <c r="AV1249" i="4"/>
  <c r="AU1249" i="4"/>
  <c r="AT1249" i="4"/>
  <c r="AS1249" i="4"/>
  <c r="AR1249" i="4"/>
  <c r="AQ1249" i="4"/>
  <c r="AP1249" i="4"/>
  <c r="AO1249" i="4"/>
  <c r="AZ1248" i="4"/>
  <c r="AY1248" i="4"/>
  <c r="AX1248" i="4"/>
  <c r="AW1248" i="4"/>
  <c r="AV1248" i="4"/>
  <c r="AU1248" i="4"/>
  <c r="AT1248" i="4"/>
  <c r="AS1248" i="4"/>
  <c r="AR1248" i="4"/>
  <c r="AQ1248" i="4"/>
  <c r="AP1248" i="4"/>
  <c r="AO1248" i="4"/>
  <c r="AZ1247" i="4"/>
  <c r="AY1247" i="4"/>
  <c r="AX1247" i="4"/>
  <c r="AW1247" i="4"/>
  <c r="AV1247" i="4"/>
  <c r="AU1247" i="4"/>
  <c r="AT1247" i="4"/>
  <c r="AS1247" i="4"/>
  <c r="AR1247" i="4"/>
  <c r="AQ1247" i="4"/>
  <c r="AP1247" i="4"/>
  <c r="AO1247" i="4"/>
  <c r="AZ1246" i="4"/>
  <c r="AY1246" i="4"/>
  <c r="AX1246" i="4"/>
  <c r="AW1246" i="4"/>
  <c r="AV1246" i="4"/>
  <c r="AU1246" i="4"/>
  <c r="AT1246" i="4"/>
  <c r="AS1246" i="4"/>
  <c r="AR1246" i="4"/>
  <c r="AQ1246" i="4"/>
  <c r="AP1246" i="4"/>
  <c r="AO1246" i="4"/>
  <c r="AZ1245" i="4"/>
  <c r="AY1245" i="4"/>
  <c r="AX1245" i="4"/>
  <c r="AW1245" i="4"/>
  <c r="AV1245" i="4"/>
  <c r="AU1245" i="4"/>
  <c r="AT1245" i="4"/>
  <c r="AS1245" i="4"/>
  <c r="AR1245" i="4"/>
  <c r="AQ1245" i="4"/>
  <c r="AP1245" i="4"/>
  <c r="AO1245" i="4"/>
  <c r="AZ1244" i="4"/>
  <c r="AY1244" i="4"/>
  <c r="AX1244" i="4"/>
  <c r="AW1244" i="4"/>
  <c r="AV1244" i="4"/>
  <c r="AU1244" i="4"/>
  <c r="AT1244" i="4"/>
  <c r="AS1244" i="4"/>
  <c r="AR1244" i="4"/>
  <c r="AQ1244" i="4"/>
  <c r="AP1244" i="4"/>
  <c r="AO1244" i="4"/>
  <c r="AZ1243" i="4"/>
  <c r="AY1243" i="4"/>
  <c r="AX1243" i="4"/>
  <c r="AW1243" i="4"/>
  <c r="AV1243" i="4"/>
  <c r="AU1243" i="4"/>
  <c r="AT1243" i="4"/>
  <c r="AS1243" i="4"/>
  <c r="AR1243" i="4"/>
  <c r="AQ1243" i="4"/>
  <c r="AP1243" i="4"/>
  <c r="AO1243" i="4"/>
  <c r="AZ1205" i="4"/>
  <c r="AY1205" i="4"/>
  <c r="AX1205" i="4"/>
  <c r="AW1205" i="4"/>
  <c r="AV1205" i="4"/>
  <c r="AU1205" i="4"/>
  <c r="AT1205" i="4"/>
  <c r="AS1205" i="4"/>
  <c r="AR1205" i="4"/>
  <c r="AQ1205" i="4"/>
  <c r="AP1205" i="4"/>
  <c r="AO1205" i="4"/>
  <c r="AZ1204" i="4"/>
  <c r="AY1204" i="4"/>
  <c r="AX1204" i="4"/>
  <c r="AW1204" i="4"/>
  <c r="AV1204" i="4"/>
  <c r="AU1204" i="4"/>
  <c r="AT1204" i="4"/>
  <c r="AS1204" i="4"/>
  <c r="AR1204" i="4"/>
  <c r="AQ1204" i="4"/>
  <c r="AP1204" i="4"/>
  <c r="AO1204" i="4"/>
  <c r="AZ1203" i="4"/>
  <c r="AY1203" i="4"/>
  <c r="AX1203" i="4"/>
  <c r="AW1203" i="4"/>
  <c r="AV1203" i="4"/>
  <c r="AU1203" i="4"/>
  <c r="AT1203" i="4"/>
  <c r="AS1203" i="4"/>
  <c r="AR1203" i="4"/>
  <c r="AQ1203" i="4"/>
  <c r="AP1203" i="4"/>
  <c r="AO1203" i="4"/>
  <c r="AZ1202" i="4"/>
  <c r="AY1202" i="4"/>
  <c r="AX1202" i="4"/>
  <c r="AW1202" i="4"/>
  <c r="AV1202" i="4"/>
  <c r="AU1202" i="4"/>
  <c r="AT1202" i="4"/>
  <c r="AS1202" i="4"/>
  <c r="AR1202" i="4"/>
  <c r="AQ1202" i="4"/>
  <c r="AP1202" i="4"/>
  <c r="AO1202" i="4"/>
  <c r="AZ1201" i="4"/>
  <c r="AY1201" i="4"/>
  <c r="AX1201" i="4"/>
  <c r="AW1201" i="4"/>
  <c r="AV1201" i="4"/>
  <c r="AU1201" i="4"/>
  <c r="AT1201" i="4"/>
  <c r="AS1201" i="4"/>
  <c r="AR1201" i="4"/>
  <c r="AQ1201" i="4"/>
  <c r="AP1201" i="4"/>
  <c r="AO1201" i="4"/>
  <c r="AZ1200" i="4"/>
  <c r="AY1200" i="4"/>
  <c r="AX1200" i="4"/>
  <c r="AW1200" i="4"/>
  <c r="AV1200" i="4"/>
  <c r="AU1200" i="4"/>
  <c r="AT1200" i="4"/>
  <c r="AS1200" i="4"/>
  <c r="AR1200" i="4"/>
  <c r="AQ1200" i="4"/>
  <c r="AP1200" i="4"/>
  <c r="AO1200" i="4"/>
  <c r="AZ1199" i="4"/>
  <c r="AY1199" i="4"/>
  <c r="AX1199" i="4"/>
  <c r="AW1199" i="4"/>
  <c r="AV1199" i="4"/>
  <c r="AU1199" i="4"/>
  <c r="AT1199" i="4"/>
  <c r="AS1199" i="4"/>
  <c r="AR1199" i="4"/>
  <c r="AQ1199" i="4"/>
  <c r="AP1199" i="4"/>
  <c r="AO1199" i="4"/>
  <c r="AZ1198" i="4"/>
  <c r="AY1198" i="4"/>
  <c r="AX1198" i="4"/>
  <c r="AW1198" i="4"/>
  <c r="AV1198" i="4"/>
  <c r="AU1198" i="4"/>
  <c r="AT1198" i="4"/>
  <c r="AS1198" i="4"/>
  <c r="AR1198" i="4"/>
  <c r="AQ1198" i="4"/>
  <c r="AP1198" i="4"/>
  <c r="AO1198" i="4"/>
  <c r="AZ1197" i="4"/>
  <c r="AY1197" i="4"/>
  <c r="AX1197" i="4"/>
  <c r="AW1197" i="4"/>
  <c r="AV1197" i="4"/>
  <c r="AU1197" i="4"/>
  <c r="AT1197" i="4"/>
  <c r="AS1197" i="4"/>
  <c r="AR1197" i="4"/>
  <c r="AQ1197" i="4"/>
  <c r="AP1197" i="4"/>
  <c r="AO1197" i="4"/>
  <c r="AZ1196" i="4"/>
  <c r="AY1196" i="4"/>
  <c r="AX1196" i="4"/>
  <c r="AW1196" i="4"/>
  <c r="AV1196" i="4"/>
  <c r="AU1196" i="4"/>
  <c r="AT1196" i="4"/>
  <c r="AS1196" i="4"/>
  <c r="AR1196" i="4"/>
  <c r="AQ1196" i="4"/>
  <c r="AP1196" i="4"/>
  <c r="AO1196" i="4"/>
  <c r="AZ1195" i="4"/>
  <c r="AY1195" i="4"/>
  <c r="AX1195" i="4"/>
  <c r="AW1195" i="4"/>
  <c r="AV1195" i="4"/>
  <c r="AU1195" i="4"/>
  <c r="AT1195" i="4"/>
  <c r="AS1195" i="4"/>
  <c r="AR1195" i="4"/>
  <c r="AQ1195" i="4"/>
  <c r="AP1195" i="4"/>
  <c r="AO1195" i="4"/>
  <c r="AZ1193" i="4"/>
  <c r="AY1193" i="4"/>
  <c r="AX1193" i="4"/>
  <c r="AW1193" i="4"/>
  <c r="AV1193" i="4"/>
  <c r="AU1193" i="4"/>
  <c r="AT1193" i="4"/>
  <c r="AS1193" i="4"/>
  <c r="AR1193" i="4"/>
  <c r="AQ1193" i="4"/>
  <c r="AP1193" i="4"/>
  <c r="AO1193" i="4"/>
  <c r="AZ1192" i="4"/>
  <c r="AY1192" i="4"/>
  <c r="AX1192" i="4"/>
  <c r="AW1192" i="4"/>
  <c r="AV1192" i="4"/>
  <c r="AU1192" i="4"/>
  <c r="AT1192" i="4"/>
  <c r="AS1192" i="4"/>
  <c r="AR1192" i="4"/>
  <c r="AQ1192" i="4"/>
  <c r="AP1192" i="4"/>
  <c r="AO1192" i="4"/>
  <c r="AZ1191" i="4"/>
  <c r="AY1191" i="4"/>
  <c r="AX1191" i="4"/>
  <c r="AW1191" i="4"/>
  <c r="AV1191" i="4"/>
  <c r="AU1191" i="4"/>
  <c r="AT1191" i="4"/>
  <c r="AS1191" i="4"/>
  <c r="AR1191" i="4"/>
  <c r="AQ1191" i="4"/>
  <c r="AP1191" i="4"/>
  <c r="AO1191" i="4"/>
  <c r="AZ1190" i="4"/>
  <c r="AY1190" i="4"/>
  <c r="AX1190" i="4"/>
  <c r="AW1190" i="4"/>
  <c r="AV1190" i="4"/>
  <c r="AU1190" i="4"/>
  <c r="AT1190" i="4"/>
  <c r="AS1190" i="4"/>
  <c r="AR1190" i="4"/>
  <c r="AQ1190" i="4"/>
  <c r="AP1190" i="4"/>
  <c r="AO1190" i="4"/>
  <c r="AZ1189" i="4"/>
  <c r="AY1189" i="4"/>
  <c r="AX1189" i="4"/>
  <c r="AW1189" i="4"/>
  <c r="AV1189" i="4"/>
  <c r="AU1189" i="4"/>
  <c r="AT1189" i="4"/>
  <c r="AS1189" i="4"/>
  <c r="AR1189" i="4"/>
  <c r="AQ1189" i="4"/>
  <c r="AP1189" i="4"/>
  <c r="AO1189" i="4"/>
  <c r="AZ1188" i="4"/>
  <c r="AY1188" i="4"/>
  <c r="AX1188" i="4"/>
  <c r="AW1188" i="4"/>
  <c r="AV1188" i="4"/>
  <c r="AU1188" i="4"/>
  <c r="AT1188" i="4"/>
  <c r="AS1188" i="4"/>
  <c r="AR1188" i="4"/>
  <c r="AQ1188" i="4"/>
  <c r="AP1188" i="4"/>
  <c r="AO1188" i="4"/>
  <c r="AZ1187" i="4"/>
  <c r="AY1187" i="4"/>
  <c r="AX1187" i="4"/>
  <c r="AW1187" i="4"/>
  <c r="AV1187" i="4"/>
  <c r="AU1187" i="4"/>
  <c r="AT1187" i="4"/>
  <c r="AS1187" i="4"/>
  <c r="AR1187" i="4"/>
  <c r="AQ1187" i="4"/>
  <c r="AP1187" i="4"/>
  <c r="AO1187" i="4"/>
  <c r="AZ1186" i="4"/>
  <c r="AY1186" i="4"/>
  <c r="AX1186" i="4"/>
  <c r="AW1186" i="4"/>
  <c r="AV1186" i="4"/>
  <c r="AU1186" i="4"/>
  <c r="AT1186" i="4"/>
  <c r="AS1186" i="4"/>
  <c r="AR1186" i="4"/>
  <c r="AQ1186" i="4"/>
  <c r="AP1186" i="4"/>
  <c r="AO1186" i="4"/>
  <c r="AZ1185" i="4"/>
  <c r="AY1185" i="4"/>
  <c r="AX1185" i="4"/>
  <c r="AW1185" i="4"/>
  <c r="AV1185" i="4"/>
  <c r="AU1185" i="4"/>
  <c r="AT1185" i="4"/>
  <c r="AS1185" i="4"/>
  <c r="AR1185" i="4"/>
  <c r="AQ1185" i="4"/>
  <c r="AP1185" i="4"/>
  <c r="AO1185" i="4"/>
  <c r="AZ1184" i="4"/>
  <c r="AY1184" i="4"/>
  <c r="AX1184" i="4"/>
  <c r="AW1184" i="4"/>
  <c r="AV1184" i="4"/>
  <c r="AU1184" i="4"/>
  <c r="AT1184" i="4"/>
  <c r="AS1184" i="4"/>
  <c r="AR1184" i="4"/>
  <c r="AQ1184" i="4"/>
  <c r="AP1184" i="4"/>
  <c r="AO1184" i="4"/>
  <c r="AZ1177" i="4"/>
  <c r="AY1177" i="4"/>
  <c r="AX1177" i="4"/>
  <c r="AW1177" i="4"/>
  <c r="AV1177" i="4"/>
  <c r="AU1177" i="4"/>
  <c r="AT1177" i="4"/>
  <c r="AS1177" i="4"/>
  <c r="AR1177" i="4"/>
  <c r="AQ1177" i="4"/>
  <c r="AP1177" i="4"/>
  <c r="AO1177" i="4"/>
  <c r="AZ1163" i="4"/>
  <c r="AY1163" i="4"/>
  <c r="AX1163" i="4"/>
  <c r="AW1163" i="4"/>
  <c r="AV1163" i="4"/>
  <c r="AU1163" i="4"/>
  <c r="AT1163" i="4"/>
  <c r="AS1163" i="4"/>
  <c r="AR1163" i="4"/>
  <c r="AQ1163" i="4"/>
  <c r="AP1163" i="4"/>
  <c r="AO1163" i="4"/>
  <c r="AZ1162" i="4"/>
  <c r="AY1162" i="4"/>
  <c r="AX1162" i="4"/>
  <c r="AW1162" i="4"/>
  <c r="AV1162" i="4"/>
  <c r="AU1162" i="4"/>
  <c r="AT1162" i="4"/>
  <c r="AS1162" i="4"/>
  <c r="AR1162" i="4"/>
  <c r="AQ1162" i="4"/>
  <c r="AP1162" i="4"/>
  <c r="AO1162" i="4"/>
  <c r="AZ1161" i="4"/>
  <c r="AY1161" i="4"/>
  <c r="AX1161" i="4"/>
  <c r="AW1161" i="4"/>
  <c r="AV1161" i="4"/>
  <c r="AU1161" i="4"/>
  <c r="AT1161" i="4"/>
  <c r="AS1161" i="4"/>
  <c r="AR1161" i="4"/>
  <c r="AQ1161" i="4"/>
  <c r="AP1161" i="4"/>
  <c r="AO1161" i="4"/>
  <c r="AZ1160" i="4"/>
  <c r="AY1160" i="4"/>
  <c r="AX1160" i="4"/>
  <c r="AW1160" i="4"/>
  <c r="AV1160" i="4"/>
  <c r="AU1160" i="4"/>
  <c r="AT1160" i="4"/>
  <c r="AS1160" i="4"/>
  <c r="AR1160" i="4"/>
  <c r="AQ1160" i="4"/>
  <c r="AP1160" i="4"/>
  <c r="AO1160" i="4"/>
  <c r="AZ1129" i="4"/>
  <c r="AY1129" i="4"/>
  <c r="AX1129" i="4"/>
  <c r="AW1129" i="4"/>
  <c r="AV1129" i="4"/>
  <c r="AU1129" i="4"/>
  <c r="AT1129" i="4"/>
  <c r="AS1129" i="4"/>
  <c r="AR1129" i="4"/>
  <c r="AQ1129" i="4"/>
  <c r="AP1129" i="4"/>
  <c r="AO1129" i="4"/>
  <c r="AZ1128" i="4"/>
  <c r="AY1128" i="4"/>
  <c r="AX1128" i="4"/>
  <c r="AW1128" i="4"/>
  <c r="AV1128" i="4"/>
  <c r="AU1128" i="4"/>
  <c r="AT1128" i="4"/>
  <c r="AS1128" i="4"/>
  <c r="AR1128" i="4"/>
  <c r="AQ1128" i="4"/>
  <c r="AP1128" i="4"/>
  <c r="AO1128" i="4"/>
  <c r="AZ1127" i="4"/>
  <c r="AY1127" i="4"/>
  <c r="AX1127" i="4"/>
  <c r="AW1127" i="4"/>
  <c r="AV1127" i="4"/>
  <c r="AU1127" i="4"/>
  <c r="AT1127" i="4"/>
  <c r="AS1127" i="4"/>
  <c r="AR1127" i="4"/>
  <c r="AQ1127" i="4"/>
  <c r="AP1127" i="4"/>
  <c r="AO1127" i="4"/>
  <c r="AZ1126" i="4"/>
  <c r="AY1126" i="4"/>
  <c r="AX1126" i="4"/>
  <c r="AW1126" i="4"/>
  <c r="AV1126" i="4"/>
  <c r="AU1126" i="4"/>
  <c r="AT1126" i="4"/>
  <c r="AS1126" i="4"/>
  <c r="AR1126" i="4"/>
  <c r="AQ1126" i="4"/>
  <c r="AP1126" i="4"/>
  <c r="AO1126" i="4"/>
  <c r="AZ1125" i="4"/>
  <c r="AY1125" i="4"/>
  <c r="AX1125" i="4"/>
  <c r="AW1125" i="4"/>
  <c r="AV1125" i="4"/>
  <c r="AU1125" i="4"/>
  <c r="AT1125" i="4"/>
  <c r="AS1125" i="4"/>
  <c r="AR1125" i="4"/>
  <c r="AQ1125" i="4"/>
  <c r="AP1125" i="4"/>
  <c r="AO1125" i="4"/>
  <c r="AZ1124" i="4"/>
  <c r="AY1124" i="4"/>
  <c r="AX1124" i="4"/>
  <c r="AW1124" i="4"/>
  <c r="AV1124" i="4"/>
  <c r="AU1124" i="4"/>
  <c r="AT1124" i="4"/>
  <c r="AS1124" i="4"/>
  <c r="AR1124" i="4"/>
  <c r="AQ1124" i="4"/>
  <c r="AP1124" i="4"/>
  <c r="AO1124" i="4"/>
  <c r="AZ1123" i="4"/>
  <c r="AY1123" i="4"/>
  <c r="AX1123" i="4"/>
  <c r="AW1123" i="4"/>
  <c r="AV1123" i="4"/>
  <c r="AU1123" i="4"/>
  <c r="AT1123" i="4"/>
  <c r="AS1123" i="4"/>
  <c r="AR1123" i="4"/>
  <c r="AQ1123" i="4"/>
  <c r="AP1123" i="4"/>
  <c r="AO1123" i="4"/>
  <c r="AZ1122" i="4"/>
  <c r="AY1122" i="4"/>
  <c r="AX1122" i="4"/>
  <c r="AW1122" i="4"/>
  <c r="AV1122" i="4"/>
  <c r="AU1122" i="4"/>
  <c r="AT1122" i="4"/>
  <c r="AS1122" i="4"/>
  <c r="AR1122" i="4"/>
  <c r="AQ1122" i="4"/>
  <c r="AP1122" i="4"/>
  <c r="AO1122" i="4"/>
  <c r="AZ1121" i="4"/>
  <c r="AY1121" i="4"/>
  <c r="AX1121" i="4"/>
  <c r="AW1121" i="4"/>
  <c r="AV1121" i="4"/>
  <c r="AU1121" i="4"/>
  <c r="AT1121" i="4"/>
  <c r="AS1121" i="4"/>
  <c r="AR1121" i="4"/>
  <c r="AQ1121" i="4"/>
  <c r="AP1121" i="4"/>
  <c r="AO1121" i="4"/>
  <c r="AZ1120" i="4"/>
  <c r="AY1120" i="4"/>
  <c r="AX1120" i="4"/>
  <c r="AW1120" i="4"/>
  <c r="AV1120" i="4"/>
  <c r="AU1120" i="4"/>
  <c r="AT1120" i="4"/>
  <c r="AS1120" i="4"/>
  <c r="AR1120" i="4"/>
  <c r="AQ1120" i="4"/>
  <c r="AP1120" i="4"/>
  <c r="AO1120" i="4"/>
  <c r="AZ1119" i="4"/>
  <c r="AY1119" i="4"/>
  <c r="AX1119" i="4"/>
  <c r="AW1119" i="4"/>
  <c r="AV1119" i="4"/>
  <c r="AU1119" i="4"/>
  <c r="AT1119" i="4"/>
  <c r="AS1119" i="4"/>
  <c r="AR1119" i="4"/>
  <c r="AQ1119" i="4"/>
  <c r="AP1119" i="4"/>
  <c r="AO1119" i="4"/>
  <c r="AZ1118" i="4"/>
  <c r="AY1118" i="4"/>
  <c r="AX1118" i="4"/>
  <c r="AW1118" i="4"/>
  <c r="AV1118" i="4"/>
  <c r="AU1118" i="4"/>
  <c r="AT1118" i="4"/>
  <c r="AS1118" i="4"/>
  <c r="AR1118" i="4"/>
  <c r="AQ1118" i="4"/>
  <c r="AP1118" i="4"/>
  <c r="AO1118" i="4"/>
  <c r="AZ1117" i="4"/>
  <c r="AY1117" i="4"/>
  <c r="AX1117" i="4"/>
  <c r="AW1117" i="4"/>
  <c r="AV1117" i="4"/>
  <c r="AU1117" i="4"/>
  <c r="AT1117" i="4"/>
  <c r="AS1117" i="4"/>
  <c r="AR1117" i="4"/>
  <c r="AQ1117" i="4"/>
  <c r="AP1117" i="4"/>
  <c r="AO1117" i="4"/>
  <c r="AZ1054" i="4"/>
  <c r="AY1054" i="4"/>
  <c r="AX1054" i="4"/>
  <c r="AW1054" i="4"/>
  <c r="AV1054" i="4"/>
  <c r="AU1054" i="4"/>
  <c r="AT1054" i="4"/>
  <c r="AS1054" i="4"/>
  <c r="AR1054" i="4"/>
  <c r="AQ1054" i="4"/>
  <c r="AP1054" i="4"/>
  <c r="AO1054" i="4"/>
  <c r="AZ1053" i="4"/>
  <c r="AY1053" i="4"/>
  <c r="AX1053" i="4"/>
  <c r="AW1053" i="4"/>
  <c r="AV1053" i="4"/>
  <c r="AU1053" i="4"/>
  <c r="AT1053" i="4"/>
  <c r="AS1053" i="4"/>
  <c r="AR1053" i="4"/>
  <c r="AQ1053" i="4"/>
  <c r="AP1053" i="4"/>
  <c r="AO1053" i="4"/>
  <c r="AZ1052" i="4"/>
  <c r="AY1052" i="4"/>
  <c r="AX1052" i="4"/>
  <c r="AW1052" i="4"/>
  <c r="AV1052" i="4"/>
  <c r="AU1052" i="4"/>
  <c r="AT1052" i="4"/>
  <c r="AS1052" i="4"/>
  <c r="AR1052" i="4"/>
  <c r="AQ1052" i="4"/>
  <c r="AP1052" i="4"/>
  <c r="AO1052" i="4"/>
  <c r="AZ1051" i="4"/>
  <c r="AY1051" i="4"/>
  <c r="AX1051" i="4"/>
  <c r="AW1051" i="4"/>
  <c r="AV1051" i="4"/>
  <c r="AU1051" i="4"/>
  <c r="AT1051" i="4"/>
  <c r="AS1051" i="4"/>
  <c r="AR1051" i="4"/>
  <c r="AQ1051" i="4"/>
  <c r="AP1051" i="4"/>
  <c r="AO1051" i="4"/>
  <c r="AZ1050" i="4"/>
  <c r="AY1050" i="4"/>
  <c r="AX1050" i="4"/>
  <c r="AW1050" i="4"/>
  <c r="AV1050" i="4"/>
  <c r="AU1050" i="4"/>
  <c r="AT1050" i="4"/>
  <c r="AS1050" i="4"/>
  <c r="AR1050" i="4"/>
  <c r="AQ1050" i="4"/>
  <c r="AP1050" i="4"/>
  <c r="AO1050" i="4"/>
  <c r="AZ1049" i="4"/>
  <c r="AY1049" i="4"/>
  <c r="AX1049" i="4"/>
  <c r="AW1049" i="4"/>
  <c r="AV1049" i="4"/>
  <c r="AU1049" i="4"/>
  <c r="AT1049" i="4"/>
  <c r="AS1049" i="4"/>
  <c r="AR1049" i="4"/>
  <c r="AQ1049" i="4"/>
  <c r="AP1049" i="4"/>
  <c r="AO1049" i="4"/>
  <c r="AZ1048" i="4"/>
  <c r="AY1048" i="4"/>
  <c r="AX1048" i="4"/>
  <c r="AW1048" i="4"/>
  <c r="AV1048" i="4"/>
  <c r="AU1048" i="4"/>
  <c r="AT1048" i="4"/>
  <c r="AS1048" i="4"/>
  <c r="AR1048" i="4"/>
  <c r="AQ1048" i="4"/>
  <c r="AP1048" i="4"/>
  <c r="AO1048" i="4"/>
  <c r="AZ1047" i="4"/>
  <c r="AY1047" i="4"/>
  <c r="AX1047" i="4"/>
  <c r="AW1047" i="4"/>
  <c r="AV1047" i="4"/>
  <c r="AU1047" i="4"/>
  <c r="AT1047" i="4"/>
  <c r="AS1047" i="4"/>
  <c r="AR1047" i="4"/>
  <c r="AQ1047" i="4"/>
  <c r="AP1047" i="4"/>
  <c r="AO1047" i="4"/>
  <c r="AZ1033" i="4"/>
  <c r="AY1033" i="4"/>
  <c r="AX1033" i="4"/>
  <c r="AW1033" i="4"/>
  <c r="AV1033" i="4"/>
  <c r="AU1033" i="4"/>
  <c r="AT1033" i="4"/>
  <c r="AS1033" i="4"/>
  <c r="AR1033" i="4"/>
  <c r="AQ1033" i="4"/>
  <c r="AP1033" i="4"/>
  <c r="AO1033" i="4"/>
  <c r="AZ1032" i="4"/>
  <c r="AY1032" i="4"/>
  <c r="AX1032" i="4"/>
  <c r="AW1032" i="4"/>
  <c r="AV1032" i="4"/>
  <c r="AU1032" i="4"/>
  <c r="AT1032" i="4"/>
  <c r="AS1032" i="4"/>
  <c r="AR1032" i="4"/>
  <c r="AQ1032" i="4"/>
  <c r="AP1032" i="4"/>
  <c r="AO1032" i="4"/>
  <c r="AZ1031" i="4"/>
  <c r="AY1031" i="4"/>
  <c r="AX1031" i="4"/>
  <c r="AW1031" i="4"/>
  <c r="AV1031" i="4"/>
  <c r="AU1031" i="4"/>
  <c r="AT1031" i="4"/>
  <c r="AS1031" i="4"/>
  <c r="AR1031" i="4"/>
  <c r="AQ1031" i="4"/>
  <c r="AP1031" i="4"/>
  <c r="AO1031" i="4"/>
  <c r="AZ1030" i="4"/>
  <c r="AY1030" i="4"/>
  <c r="AX1030" i="4"/>
  <c r="AW1030" i="4"/>
  <c r="AV1030" i="4"/>
  <c r="AU1030" i="4"/>
  <c r="AT1030" i="4"/>
  <c r="AS1030" i="4"/>
  <c r="AR1030" i="4"/>
  <c r="AQ1030" i="4"/>
  <c r="AP1030" i="4"/>
  <c r="AO1030" i="4"/>
  <c r="AZ1029" i="4"/>
  <c r="AY1029" i="4"/>
  <c r="AX1029" i="4"/>
  <c r="AW1029" i="4"/>
  <c r="AV1029" i="4"/>
  <c r="AU1029" i="4"/>
  <c r="AT1029" i="4"/>
  <c r="AS1029" i="4"/>
  <c r="AR1029" i="4"/>
  <c r="AQ1029" i="4"/>
  <c r="AP1029" i="4"/>
  <c r="AO1029" i="4"/>
  <c r="AZ1028" i="4"/>
  <c r="AY1028" i="4"/>
  <c r="AX1028" i="4"/>
  <c r="AW1028" i="4"/>
  <c r="AV1028" i="4"/>
  <c r="AU1028" i="4"/>
  <c r="AT1028" i="4"/>
  <c r="AS1028" i="4"/>
  <c r="AR1028" i="4"/>
  <c r="AQ1028" i="4"/>
  <c r="AP1028" i="4"/>
  <c r="AO1028" i="4"/>
  <c r="AZ1027" i="4"/>
  <c r="AY1027" i="4"/>
  <c r="AX1027" i="4"/>
  <c r="AW1027" i="4"/>
  <c r="AV1027" i="4"/>
  <c r="AU1027" i="4"/>
  <c r="AT1027" i="4"/>
  <c r="AS1027" i="4"/>
  <c r="AR1027" i="4"/>
  <c r="AQ1027" i="4"/>
  <c r="AP1027" i="4"/>
  <c r="AO1027" i="4"/>
  <c r="AZ1026" i="4"/>
  <c r="AY1026" i="4"/>
  <c r="AX1026" i="4"/>
  <c r="AW1026" i="4"/>
  <c r="AV1026" i="4"/>
  <c r="AU1026" i="4"/>
  <c r="AT1026" i="4"/>
  <c r="AS1026" i="4"/>
  <c r="AR1026" i="4"/>
  <c r="AQ1026" i="4"/>
  <c r="AP1026" i="4"/>
  <c r="AO1026" i="4"/>
  <c r="AZ1025" i="4"/>
  <c r="AY1025" i="4"/>
  <c r="AX1025" i="4"/>
  <c r="AW1025" i="4"/>
  <c r="AV1025" i="4"/>
  <c r="AU1025" i="4"/>
  <c r="AT1025" i="4"/>
  <c r="AS1025" i="4"/>
  <c r="AR1025" i="4"/>
  <c r="AQ1025" i="4"/>
  <c r="AP1025" i="4"/>
  <c r="AO1025" i="4"/>
  <c r="AZ1024" i="4"/>
  <c r="AY1024" i="4"/>
  <c r="AX1024" i="4"/>
  <c r="AW1024" i="4"/>
  <c r="AV1024" i="4"/>
  <c r="AU1024" i="4"/>
  <c r="AT1024" i="4"/>
  <c r="AS1024" i="4"/>
  <c r="AR1024" i="4"/>
  <c r="AQ1024" i="4"/>
  <c r="AP1024" i="4"/>
  <c r="AO1024" i="4"/>
  <c r="AZ1023" i="4"/>
  <c r="AY1023" i="4"/>
  <c r="AX1023" i="4"/>
  <c r="AW1023" i="4"/>
  <c r="AV1023" i="4"/>
  <c r="AU1023" i="4"/>
  <c r="AT1023" i="4"/>
  <c r="AS1023" i="4"/>
  <c r="AR1023" i="4"/>
  <c r="AQ1023" i="4"/>
  <c r="AP1023" i="4"/>
  <c r="AO1023" i="4"/>
  <c r="AZ1022" i="4"/>
  <c r="AY1022" i="4"/>
  <c r="AX1022" i="4"/>
  <c r="AW1022" i="4"/>
  <c r="AV1022" i="4"/>
  <c r="AU1022" i="4"/>
  <c r="AT1022" i="4"/>
  <c r="AS1022" i="4"/>
  <c r="AR1022" i="4"/>
  <c r="AQ1022" i="4"/>
  <c r="AP1022" i="4"/>
  <c r="AO1022" i="4"/>
  <c r="AZ1021" i="4"/>
  <c r="AY1021" i="4"/>
  <c r="AX1021" i="4"/>
  <c r="AW1021" i="4"/>
  <c r="AV1021" i="4"/>
  <c r="AU1021" i="4"/>
  <c r="AT1021" i="4"/>
  <c r="AS1021" i="4"/>
  <c r="AR1021" i="4"/>
  <c r="AQ1021" i="4"/>
  <c r="AP1021" i="4"/>
  <c r="AO1021" i="4"/>
  <c r="AZ1020" i="4"/>
  <c r="AY1020" i="4"/>
  <c r="AX1020" i="4"/>
  <c r="AW1020" i="4"/>
  <c r="AV1020" i="4"/>
  <c r="AU1020" i="4"/>
  <c r="AT1020" i="4"/>
  <c r="AS1020" i="4"/>
  <c r="AR1020" i="4"/>
  <c r="AQ1020" i="4"/>
  <c r="AP1020" i="4"/>
  <c r="AO1020" i="4"/>
  <c r="AZ1019" i="4"/>
  <c r="AY1019" i="4"/>
  <c r="AX1019" i="4"/>
  <c r="AW1019" i="4"/>
  <c r="AV1019" i="4"/>
  <c r="AU1019" i="4"/>
  <c r="AT1019" i="4"/>
  <c r="AS1019" i="4"/>
  <c r="AR1019" i="4"/>
  <c r="AQ1019" i="4"/>
  <c r="AP1019" i="4"/>
  <c r="AO1019" i="4"/>
  <c r="AZ1018" i="4"/>
  <c r="AY1018" i="4"/>
  <c r="AX1018" i="4"/>
  <c r="AW1018" i="4"/>
  <c r="AV1018" i="4"/>
  <c r="AU1018" i="4"/>
  <c r="AT1018" i="4"/>
  <c r="AS1018" i="4"/>
  <c r="AR1018" i="4"/>
  <c r="AQ1018" i="4"/>
  <c r="AP1018" i="4"/>
  <c r="AO1018" i="4"/>
  <c r="AZ1017" i="4"/>
  <c r="AY1017" i="4"/>
  <c r="AX1017" i="4"/>
  <c r="AW1017" i="4"/>
  <c r="AV1017" i="4"/>
  <c r="AU1017" i="4"/>
  <c r="AT1017" i="4"/>
  <c r="AS1017" i="4"/>
  <c r="AR1017" i="4"/>
  <c r="AQ1017" i="4"/>
  <c r="AP1017" i="4"/>
  <c r="AO1017" i="4"/>
  <c r="AZ1016" i="4"/>
  <c r="AY1016" i="4"/>
  <c r="AX1016" i="4"/>
  <c r="AW1016" i="4"/>
  <c r="AV1016" i="4"/>
  <c r="AU1016" i="4"/>
  <c r="AT1016" i="4"/>
  <c r="AS1016" i="4"/>
  <c r="AR1016" i="4"/>
  <c r="AQ1016" i="4"/>
  <c r="AP1016" i="4"/>
  <c r="AO1016" i="4"/>
  <c r="AZ1015" i="4"/>
  <c r="AY1015" i="4"/>
  <c r="AX1015" i="4"/>
  <c r="AW1015" i="4"/>
  <c r="AV1015" i="4"/>
  <c r="AU1015" i="4"/>
  <c r="AT1015" i="4"/>
  <c r="AS1015" i="4"/>
  <c r="AR1015" i="4"/>
  <c r="AQ1015" i="4"/>
  <c r="AP1015" i="4"/>
  <c r="AO1015" i="4"/>
  <c r="AZ1014" i="4"/>
  <c r="AY1014" i="4"/>
  <c r="AX1014" i="4"/>
  <c r="AW1014" i="4"/>
  <c r="AV1014" i="4"/>
  <c r="AU1014" i="4"/>
  <c r="AT1014" i="4"/>
  <c r="AS1014" i="4"/>
  <c r="AR1014" i="4"/>
  <c r="AQ1014" i="4"/>
  <c r="AP1014" i="4"/>
  <c r="AO1014" i="4"/>
  <c r="AZ1013" i="4"/>
  <c r="AY1013" i="4"/>
  <c r="AX1013" i="4"/>
  <c r="AW1013" i="4"/>
  <c r="AV1013" i="4"/>
  <c r="AU1013" i="4"/>
  <c r="AT1013" i="4"/>
  <c r="AS1013" i="4"/>
  <c r="AR1013" i="4"/>
  <c r="AQ1013" i="4"/>
  <c r="AP1013" i="4"/>
  <c r="AO1013" i="4"/>
  <c r="AZ1012" i="4"/>
  <c r="AY1012" i="4"/>
  <c r="AX1012" i="4"/>
  <c r="AW1012" i="4"/>
  <c r="AV1012" i="4"/>
  <c r="AU1012" i="4"/>
  <c r="AT1012" i="4"/>
  <c r="AS1012" i="4"/>
  <c r="AR1012" i="4"/>
  <c r="AQ1012" i="4"/>
  <c r="AP1012" i="4"/>
  <c r="AO1012" i="4"/>
  <c r="AZ1011" i="4"/>
  <c r="AY1011" i="4"/>
  <c r="AX1011" i="4"/>
  <c r="AW1011" i="4"/>
  <c r="AV1011" i="4"/>
  <c r="AU1011" i="4"/>
  <c r="AT1011" i="4"/>
  <c r="AS1011" i="4"/>
  <c r="AR1011" i="4"/>
  <c r="AQ1011" i="4"/>
  <c r="AP1011" i="4"/>
  <c r="AO1011" i="4"/>
  <c r="AZ1010" i="4"/>
  <c r="AY1010" i="4"/>
  <c r="AX1010" i="4"/>
  <c r="AW1010" i="4"/>
  <c r="AV1010" i="4"/>
  <c r="AU1010" i="4"/>
  <c r="AT1010" i="4"/>
  <c r="AS1010" i="4"/>
  <c r="AR1010" i="4"/>
  <c r="AQ1010" i="4"/>
  <c r="AP1010" i="4"/>
  <c r="AO1010" i="4"/>
  <c r="AZ912" i="4"/>
  <c r="AY912" i="4"/>
  <c r="AX912" i="4"/>
  <c r="AW912" i="4"/>
  <c r="AV912" i="4"/>
  <c r="AU912" i="4"/>
  <c r="AT912" i="4"/>
  <c r="AS912" i="4"/>
  <c r="AR912" i="4"/>
  <c r="AQ912" i="4"/>
  <c r="AP912" i="4"/>
  <c r="AO912" i="4"/>
  <c r="AZ911" i="4"/>
  <c r="AY911" i="4"/>
  <c r="AX911" i="4"/>
  <c r="AW911" i="4"/>
  <c r="AV911" i="4"/>
  <c r="AU911" i="4"/>
  <c r="AT911" i="4"/>
  <c r="AS911" i="4"/>
  <c r="AR911" i="4"/>
  <c r="AQ911" i="4"/>
  <c r="AP911" i="4"/>
  <c r="AO911" i="4"/>
  <c r="AZ910" i="4"/>
  <c r="AY910" i="4"/>
  <c r="AX910" i="4"/>
  <c r="AW910" i="4"/>
  <c r="AV910" i="4"/>
  <c r="AU910" i="4"/>
  <c r="AT910" i="4"/>
  <c r="AS910" i="4"/>
  <c r="AR910" i="4"/>
  <c r="AQ910" i="4"/>
  <c r="AP910" i="4"/>
  <c r="AO910" i="4"/>
  <c r="AZ909" i="4"/>
  <c r="AY909" i="4"/>
  <c r="AX909" i="4"/>
  <c r="AW909" i="4"/>
  <c r="AV909" i="4"/>
  <c r="AU909" i="4"/>
  <c r="AT909" i="4"/>
  <c r="AS909" i="4"/>
  <c r="AR909" i="4"/>
  <c r="AQ909" i="4"/>
  <c r="AP909" i="4"/>
  <c r="AO909" i="4"/>
  <c r="AZ908" i="4"/>
  <c r="AY908" i="4"/>
  <c r="AX908" i="4"/>
  <c r="AW908" i="4"/>
  <c r="AV908" i="4"/>
  <c r="AU908" i="4"/>
  <c r="AT908" i="4"/>
  <c r="AS908" i="4"/>
  <c r="AR908" i="4"/>
  <c r="AQ908" i="4"/>
  <c r="AP908" i="4"/>
  <c r="AO908" i="4"/>
  <c r="AZ907" i="4"/>
  <c r="AY907" i="4"/>
  <c r="AX907" i="4"/>
  <c r="AW907" i="4"/>
  <c r="AV907" i="4"/>
  <c r="AU907" i="4"/>
  <c r="AT907" i="4"/>
  <c r="AS907" i="4"/>
  <c r="AR907" i="4"/>
  <c r="AQ907" i="4"/>
  <c r="AP907" i="4"/>
  <c r="AO907" i="4"/>
  <c r="AZ906" i="4"/>
  <c r="AY906" i="4"/>
  <c r="AX906" i="4"/>
  <c r="AW906" i="4"/>
  <c r="AV906" i="4"/>
  <c r="AU906" i="4"/>
  <c r="AT906" i="4"/>
  <c r="AS906" i="4"/>
  <c r="AR906" i="4"/>
  <c r="AQ906" i="4"/>
  <c r="AP906" i="4"/>
  <c r="AO906" i="4"/>
  <c r="AZ905" i="4"/>
  <c r="AY905" i="4"/>
  <c r="AX905" i="4"/>
  <c r="AW905" i="4"/>
  <c r="AV905" i="4"/>
  <c r="AU905" i="4"/>
  <c r="AT905" i="4"/>
  <c r="AS905" i="4"/>
  <c r="AR905" i="4"/>
  <c r="AQ905" i="4"/>
  <c r="AP905" i="4"/>
  <c r="AO905" i="4"/>
  <c r="AZ904" i="4"/>
  <c r="AY904" i="4"/>
  <c r="AX904" i="4"/>
  <c r="AW904" i="4"/>
  <c r="AV904" i="4"/>
  <c r="AU904" i="4"/>
  <c r="AT904" i="4"/>
  <c r="AS904" i="4"/>
  <c r="AR904" i="4"/>
  <c r="AQ904" i="4"/>
  <c r="AP904" i="4"/>
  <c r="AO904" i="4"/>
  <c r="AZ903" i="4"/>
  <c r="AY903" i="4"/>
  <c r="AX903" i="4"/>
  <c r="AW903" i="4"/>
  <c r="AV903" i="4"/>
  <c r="AU903" i="4"/>
  <c r="AT903" i="4"/>
  <c r="AS903" i="4"/>
  <c r="AR903" i="4"/>
  <c r="AQ903" i="4"/>
  <c r="AP903" i="4"/>
  <c r="AO903" i="4"/>
  <c r="AZ902" i="4"/>
  <c r="AY902" i="4"/>
  <c r="AX902" i="4"/>
  <c r="AW902" i="4"/>
  <c r="AV902" i="4"/>
  <c r="AU902" i="4"/>
  <c r="AT902" i="4"/>
  <c r="AS902" i="4"/>
  <c r="AR902" i="4"/>
  <c r="AQ902" i="4"/>
  <c r="AP902" i="4"/>
  <c r="AO902" i="4"/>
  <c r="AZ901" i="4"/>
  <c r="AY901" i="4"/>
  <c r="AX901" i="4"/>
  <c r="AW901" i="4"/>
  <c r="AV901" i="4"/>
  <c r="AU901" i="4"/>
  <c r="AT901" i="4"/>
  <c r="AS901" i="4"/>
  <c r="AR901" i="4"/>
  <c r="AQ901" i="4"/>
  <c r="AP901" i="4"/>
  <c r="AO901" i="4"/>
  <c r="AZ900" i="4"/>
  <c r="AY900" i="4"/>
  <c r="AX900" i="4"/>
  <c r="AW900" i="4"/>
  <c r="AV900" i="4"/>
  <c r="AU900" i="4"/>
  <c r="AT900" i="4"/>
  <c r="AS900" i="4"/>
  <c r="AR900" i="4"/>
  <c r="AQ900" i="4"/>
  <c r="AP900" i="4"/>
  <c r="AO900" i="4"/>
  <c r="AZ899" i="4"/>
  <c r="AY899" i="4"/>
  <c r="AX899" i="4"/>
  <c r="AW899" i="4"/>
  <c r="AV899" i="4"/>
  <c r="AU899" i="4"/>
  <c r="AT899" i="4"/>
  <c r="AS899" i="4"/>
  <c r="AR899" i="4"/>
  <c r="AQ899" i="4"/>
  <c r="AP899" i="4"/>
  <c r="AO899" i="4"/>
  <c r="AZ898" i="4"/>
  <c r="AY898" i="4"/>
  <c r="AX898" i="4"/>
  <c r="AW898" i="4"/>
  <c r="AV898" i="4"/>
  <c r="AU898" i="4"/>
  <c r="AT898" i="4"/>
  <c r="AS898" i="4"/>
  <c r="AR898" i="4"/>
  <c r="AQ898" i="4"/>
  <c r="AP898" i="4"/>
  <c r="AO898" i="4"/>
  <c r="AZ897" i="4"/>
  <c r="AY897" i="4"/>
  <c r="AX897" i="4"/>
  <c r="AW897" i="4"/>
  <c r="AV897" i="4"/>
  <c r="AU897" i="4"/>
  <c r="AT897" i="4"/>
  <c r="AS897" i="4"/>
  <c r="AR897" i="4"/>
  <c r="AQ897" i="4"/>
  <c r="AP897" i="4"/>
  <c r="AO897" i="4"/>
  <c r="AZ896" i="4"/>
  <c r="AY896" i="4"/>
  <c r="AX896" i="4"/>
  <c r="AW896" i="4"/>
  <c r="AV896" i="4"/>
  <c r="AU896" i="4"/>
  <c r="AT896" i="4"/>
  <c r="AS896" i="4"/>
  <c r="AR896" i="4"/>
  <c r="AQ896" i="4"/>
  <c r="AP896" i="4"/>
  <c r="AO896" i="4"/>
  <c r="AZ895" i="4"/>
  <c r="AY895" i="4"/>
  <c r="AX895" i="4"/>
  <c r="AW895" i="4"/>
  <c r="AV895" i="4"/>
  <c r="AU895" i="4"/>
  <c r="AT895" i="4"/>
  <c r="AS895" i="4"/>
  <c r="AR895" i="4"/>
  <c r="AQ895" i="4"/>
  <c r="AP895" i="4"/>
  <c r="AO895" i="4"/>
  <c r="AZ894" i="4"/>
  <c r="AY894" i="4"/>
  <c r="AX894" i="4"/>
  <c r="AW894" i="4"/>
  <c r="AV894" i="4"/>
  <c r="AU894" i="4"/>
  <c r="AT894" i="4"/>
  <c r="AS894" i="4"/>
  <c r="AR894" i="4"/>
  <c r="AQ894" i="4"/>
  <c r="AP894" i="4"/>
  <c r="AO894" i="4"/>
  <c r="AZ893" i="4"/>
  <c r="AY893" i="4"/>
  <c r="AX893" i="4"/>
  <c r="AW893" i="4"/>
  <c r="AV893" i="4"/>
  <c r="AU893" i="4"/>
  <c r="AT893" i="4"/>
  <c r="AS893" i="4"/>
  <c r="AR893" i="4"/>
  <c r="AQ893" i="4"/>
  <c r="AP893" i="4"/>
  <c r="AO893" i="4"/>
  <c r="AZ892" i="4"/>
  <c r="AY892" i="4"/>
  <c r="AX892" i="4"/>
  <c r="AW892" i="4"/>
  <c r="AV892" i="4"/>
  <c r="AU892" i="4"/>
  <c r="AT892" i="4"/>
  <c r="AS892" i="4"/>
  <c r="AR892" i="4"/>
  <c r="AQ892" i="4"/>
  <c r="AP892" i="4"/>
  <c r="AO892" i="4"/>
  <c r="AZ891" i="4"/>
  <c r="AY891" i="4"/>
  <c r="AX891" i="4"/>
  <c r="AW891" i="4"/>
  <c r="AV891" i="4"/>
  <c r="AU891" i="4"/>
  <c r="AT891" i="4"/>
  <c r="AS891" i="4"/>
  <c r="AR891" i="4"/>
  <c r="AQ891" i="4"/>
  <c r="AP891" i="4"/>
  <c r="AO891" i="4"/>
  <c r="AZ890" i="4"/>
  <c r="AY890" i="4"/>
  <c r="AX890" i="4"/>
  <c r="AW890" i="4"/>
  <c r="AV890" i="4"/>
  <c r="AU890" i="4"/>
  <c r="AT890" i="4"/>
  <c r="AS890" i="4"/>
  <c r="AR890" i="4"/>
  <c r="AQ890" i="4"/>
  <c r="AP890" i="4"/>
  <c r="AO890" i="4"/>
  <c r="AZ889" i="4"/>
  <c r="AY889" i="4"/>
  <c r="AX889" i="4"/>
  <c r="AW889" i="4"/>
  <c r="AV889" i="4"/>
  <c r="AU889" i="4"/>
  <c r="AT889" i="4"/>
  <c r="AS889" i="4"/>
  <c r="AR889" i="4"/>
  <c r="AQ889" i="4"/>
  <c r="AP889" i="4"/>
  <c r="AO889" i="4"/>
  <c r="AZ888" i="4"/>
  <c r="AY888" i="4"/>
  <c r="AX888" i="4"/>
  <c r="AW888" i="4"/>
  <c r="AV888" i="4"/>
  <c r="AU888" i="4"/>
  <c r="AT888" i="4"/>
  <c r="AS888" i="4"/>
  <c r="AR888" i="4"/>
  <c r="AQ888" i="4"/>
  <c r="AP888" i="4"/>
  <c r="AO888" i="4"/>
  <c r="AZ887" i="4"/>
  <c r="AY887" i="4"/>
  <c r="AX887" i="4"/>
  <c r="AW887" i="4"/>
  <c r="AV887" i="4"/>
  <c r="AU887" i="4"/>
  <c r="AT887" i="4"/>
  <c r="AS887" i="4"/>
  <c r="AR887" i="4"/>
  <c r="AQ887" i="4"/>
  <c r="AP887" i="4"/>
  <c r="AO887" i="4"/>
  <c r="AZ886" i="4"/>
  <c r="AY886" i="4"/>
  <c r="AX886" i="4"/>
  <c r="AW886" i="4"/>
  <c r="AV886" i="4"/>
  <c r="AU886" i="4"/>
  <c r="AT886" i="4"/>
  <c r="AS886" i="4"/>
  <c r="AR886" i="4"/>
  <c r="AQ886" i="4"/>
  <c r="AP886" i="4"/>
  <c r="AO886" i="4"/>
  <c r="AZ885" i="4"/>
  <c r="AY885" i="4"/>
  <c r="AX885" i="4"/>
  <c r="AW885" i="4"/>
  <c r="AV885" i="4"/>
  <c r="AU885" i="4"/>
  <c r="AT885" i="4"/>
  <c r="AS885" i="4"/>
  <c r="AR885" i="4"/>
  <c r="AQ885" i="4"/>
  <c r="AP885" i="4"/>
  <c r="AO885" i="4"/>
  <c r="AZ884" i="4"/>
  <c r="AY884" i="4"/>
  <c r="AX884" i="4"/>
  <c r="AW884" i="4"/>
  <c r="AV884" i="4"/>
  <c r="AU884" i="4"/>
  <c r="AT884" i="4"/>
  <c r="AS884" i="4"/>
  <c r="AR884" i="4"/>
  <c r="AQ884" i="4"/>
  <c r="AP884" i="4"/>
  <c r="AO884" i="4"/>
  <c r="AZ883" i="4"/>
  <c r="AY883" i="4"/>
  <c r="AX883" i="4"/>
  <c r="AW883" i="4"/>
  <c r="AV883" i="4"/>
  <c r="AU883" i="4"/>
  <c r="AT883" i="4"/>
  <c r="AS883" i="4"/>
  <c r="AR883" i="4"/>
  <c r="AQ883" i="4"/>
  <c r="AP883" i="4"/>
  <c r="AO883" i="4"/>
  <c r="AZ882" i="4"/>
  <c r="AY882" i="4"/>
  <c r="AX882" i="4"/>
  <c r="AW882" i="4"/>
  <c r="AV882" i="4"/>
  <c r="AU882" i="4"/>
  <c r="AT882" i="4"/>
  <c r="AS882" i="4"/>
  <c r="AR882" i="4"/>
  <c r="AQ882" i="4"/>
  <c r="AP882" i="4"/>
  <c r="AO882" i="4"/>
  <c r="AZ881" i="4"/>
  <c r="AY881" i="4"/>
  <c r="AX881" i="4"/>
  <c r="AW881" i="4"/>
  <c r="AV881" i="4"/>
  <c r="AU881" i="4"/>
  <c r="AT881" i="4"/>
  <c r="AS881" i="4"/>
  <c r="AR881" i="4"/>
  <c r="AQ881" i="4"/>
  <c r="AP881" i="4"/>
  <c r="AO881" i="4"/>
  <c r="AZ880" i="4"/>
  <c r="AY880" i="4"/>
  <c r="AX880" i="4"/>
  <c r="AW880" i="4"/>
  <c r="AV880" i="4"/>
  <c r="AU880" i="4"/>
  <c r="AT880" i="4"/>
  <c r="AS880" i="4"/>
  <c r="AR880" i="4"/>
  <c r="AQ880" i="4"/>
  <c r="AP880" i="4"/>
  <c r="AO880" i="4"/>
  <c r="AZ879" i="4"/>
  <c r="AY879" i="4"/>
  <c r="AX879" i="4"/>
  <c r="AW879" i="4"/>
  <c r="AV879" i="4"/>
  <c r="AU879" i="4"/>
  <c r="AT879" i="4"/>
  <c r="AS879" i="4"/>
  <c r="AR879" i="4"/>
  <c r="AQ879" i="4"/>
  <c r="AP879" i="4"/>
  <c r="AO879" i="4"/>
  <c r="AZ878" i="4"/>
  <c r="AY878" i="4"/>
  <c r="AX878" i="4"/>
  <c r="AW878" i="4"/>
  <c r="AV878" i="4"/>
  <c r="AU878" i="4"/>
  <c r="AT878" i="4"/>
  <c r="AS878" i="4"/>
  <c r="AR878" i="4"/>
  <c r="AQ878" i="4"/>
  <c r="AP878" i="4"/>
  <c r="AO878" i="4"/>
  <c r="AZ877" i="4"/>
  <c r="AY877" i="4"/>
  <c r="AX877" i="4"/>
  <c r="AW877" i="4"/>
  <c r="AV877" i="4"/>
  <c r="AU877" i="4"/>
  <c r="AT877" i="4"/>
  <c r="AS877" i="4"/>
  <c r="AR877" i="4"/>
  <c r="AQ877" i="4"/>
  <c r="AP877" i="4"/>
  <c r="AO877" i="4"/>
  <c r="AZ875" i="4"/>
  <c r="AY875" i="4"/>
  <c r="AX875" i="4"/>
  <c r="AW875" i="4"/>
  <c r="AV875" i="4"/>
  <c r="AU875" i="4"/>
  <c r="AT875" i="4"/>
  <c r="AS875" i="4"/>
  <c r="AR875" i="4"/>
  <c r="AQ875" i="4"/>
  <c r="AP875" i="4"/>
  <c r="AO875" i="4"/>
  <c r="AZ874" i="4"/>
  <c r="AY874" i="4"/>
  <c r="AX874" i="4"/>
  <c r="AW874" i="4"/>
  <c r="AV874" i="4"/>
  <c r="AU874" i="4"/>
  <c r="AT874" i="4"/>
  <c r="AS874" i="4"/>
  <c r="AR874" i="4"/>
  <c r="AQ874" i="4"/>
  <c r="AP874" i="4"/>
  <c r="AO874" i="4"/>
  <c r="AZ873" i="4"/>
  <c r="AY873" i="4"/>
  <c r="AX873" i="4"/>
  <c r="AW873" i="4"/>
  <c r="AV873" i="4"/>
  <c r="AU873" i="4"/>
  <c r="AT873" i="4"/>
  <c r="AS873" i="4"/>
  <c r="AR873" i="4"/>
  <c r="AQ873" i="4"/>
  <c r="AP873" i="4"/>
  <c r="AO873" i="4"/>
  <c r="AZ872" i="4"/>
  <c r="AY872" i="4"/>
  <c r="AX872" i="4"/>
  <c r="AW872" i="4"/>
  <c r="AV872" i="4"/>
  <c r="AU872" i="4"/>
  <c r="AT872" i="4"/>
  <c r="AS872" i="4"/>
  <c r="AR872" i="4"/>
  <c r="AQ872" i="4"/>
  <c r="AP872" i="4"/>
  <c r="AO872" i="4"/>
  <c r="AZ871" i="4"/>
  <c r="AY871" i="4"/>
  <c r="AX871" i="4"/>
  <c r="AW871" i="4"/>
  <c r="AV871" i="4"/>
  <c r="AU871" i="4"/>
  <c r="AT871" i="4"/>
  <c r="AS871" i="4"/>
  <c r="AR871" i="4"/>
  <c r="AQ871" i="4"/>
  <c r="AP871" i="4"/>
  <c r="AO871" i="4"/>
  <c r="AZ870" i="4"/>
  <c r="AY870" i="4"/>
  <c r="AX870" i="4"/>
  <c r="AW870" i="4"/>
  <c r="AV870" i="4"/>
  <c r="AU870" i="4"/>
  <c r="AT870" i="4"/>
  <c r="AS870" i="4"/>
  <c r="AR870" i="4"/>
  <c r="AQ870" i="4"/>
  <c r="AP870" i="4"/>
  <c r="AO870" i="4"/>
  <c r="AZ869" i="4"/>
  <c r="AY869" i="4"/>
  <c r="AX869" i="4"/>
  <c r="AW869" i="4"/>
  <c r="AV869" i="4"/>
  <c r="AU869" i="4"/>
  <c r="AT869" i="4"/>
  <c r="AS869" i="4"/>
  <c r="AR869" i="4"/>
  <c r="AQ869" i="4"/>
  <c r="AP869" i="4"/>
  <c r="AO869" i="4"/>
  <c r="AZ868" i="4"/>
  <c r="AY868" i="4"/>
  <c r="AX868" i="4"/>
  <c r="AW868" i="4"/>
  <c r="AV868" i="4"/>
  <c r="AU868" i="4"/>
  <c r="AT868" i="4"/>
  <c r="AS868" i="4"/>
  <c r="AR868" i="4"/>
  <c r="AQ868" i="4"/>
  <c r="AP868" i="4"/>
  <c r="AO868" i="4"/>
  <c r="AZ867" i="4"/>
  <c r="AY867" i="4"/>
  <c r="AX867" i="4"/>
  <c r="AW867" i="4"/>
  <c r="AV867" i="4"/>
  <c r="AU867" i="4"/>
  <c r="AT867" i="4"/>
  <c r="AS867" i="4"/>
  <c r="AR867" i="4"/>
  <c r="AQ867" i="4"/>
  <c r="AP867" i="4"/>
  <c r="AO867" i="4"/>
  <c r="AZ866" i="4"/>
  <c r="AY866" i="4"/>
  <c r="AX866" i="4"/>
  <c r="AW866" i="4"/>
  <c r="AV866" i="4"/>
  <c r="AU866" i="4"/>
  <c r="AT866" i="4"/>
  <c r="AS866" i="4"/>
  <c r="AR866" i="4"/>
  <c r="AQ866" i="4"/>
  <c r="AP866" i="4"/>
  <c r="AO866" i="4"/>
  <c r="AZ865" i="4"/>
  <c r="AY865" i="4"/>
  <c r="AX865" i="4"/>
  <c r="AW865" i="4"/>
  <c r="AV865" i="4"/>
  <c r="AU865" i="4"/>
  <c r="AT865" i="4"/>
  <c r="AS865" i="4"/>
  <c r="AR865" i="4"/>
  <c r="AQ865" i="4"/>
  <c r="AP865" i="4"/>
  <c r="AO865" i="4"/>
  <c r="AZ864" i="4"/>
  <c r="AY864" i="4"/>
  <c r="AX864" i="4"/>
  <c r="AW864" i="4"/>
  <c r="AV864" i="4"/>
  <c r="AU864" i="4"/>
  <c r="AT864" i="4"/>
  <c r="AS864" i="4"/>
  <c r="AR864" i="4"/>
  <c r="AQ864" i="4"/>
  <c r="AP864" i="4"/>
  <c r="AO864" i="4"/>
  <c r="AZ863" i="4"/>
  <c r="AY863" i="4"/>
  <c r="AX863" i="4"/>
  <c r="AW863" i="4"/>
  <c r="AV863" i="4"/>
  <c r="AU863" i="4"/>
  <c r="AT863" i="4"/>
  <c r="AS863" i="4"/>
  <c r="AR863" i="4"/>
  <c r="AQ863" i="4"/>
  <c r="AP863" i="4"/>
  <c r="AO863" i="4"/>
  <c r="AZ862" i="4"/>
  <c r="AY862" i="4"/>
  <c r="AX862" i="4"/>
  <c r="AW862" i="4"/>
  <c r="AV862" i="4"/>
  <c r="AU862" i="4"/>
  <c r="AT862" i="4"/>
  <c r="AS862" i="4"/>
  <c r="AR862" i="4"/>
  <c r="AQ862" i="4"/>
  <c r="AP862" i="4"/>
  <c r="AO862" i="4"/>
  <c r="AZ861" i="4"/>
  <c r="AY861" i="4"/>
  <c r="AX861" i="4"/>
  <c r="AW861" i="4"/>
  <c r="AV861" i="4"/>
  <c r="AU861" i="4"/>
  <c r="AT861" i="4"/>
  <c r="AS861" i="4"/>
  <c r="AR861" i="4"/>
  <c r="AQ861" i="4"/>
  <c r="AP861" i="4"/>
  <c r="AO861" i="4"/>
  <c r="AZ860" i="4"/>
  <c r="AY860" i="4"/>
  <c r="AX860" i="4"/>
  <c r="AW860" i="4"/>
  <c r="AV860" i="4"/>
  <c r="AU860" i="4"/>
  <c r="AT860" i="4"/>
  <c r="AS860" i="4"/>
  <c r="AR860" i="4"/>
  <c r="AQ860" i="4"/>
  <c r="AP860" i="4"/>
  <c r="AO860" i="4"/>
  <c r="AZ859" i="4"/>
  <c r="AY859" i="4"/>
  <c r="AX859" i="4"/>
  <c r="AW859" i="4"/>
  <c r="AV859" i="4"/>
  <c r="AU859" i="4"/>
  <c r="AT859" i="4"/>
  <c r="AS859" i="4"/>
  <c r="AR859" i="4"/>
  <c r="AQ859" i="4"/>
  <c r="AP859" i="4"/>
  <c r="AO859" i="4"/>
  <c r="AZ858" i="4"/>
  <c r="AY858" i="4"/>
  <c r="AX858" i="4"/>
  <c r="AW858" i="4"/>
  <c r="AV858" i="4"/>
  <c r="AU858" i="4"/>
  <c r="AT858" i="4"/>
  <c r="AS858" i="4"/>
  <c r="AR858" i="4"/>
  <c r="AQ858" i="4"/>
  <c r="AP858" i="4"/>
  <c r="AO858" i="4"/>
  <c r="AZ857" i="4"/>
  <c r="AY857" i="4"/>
  <c r="AX857" i="4"/>
  <c r="AW857" i="4"/>
  <c r="AV857" i="4"/>
  <c r="AU857" i="4"/>
  <c r="AT857" i="4"/>
  <c r="AS857" i="4"/>
  <c r="AR857" i="4"/>
  <c r="AQ857" i="4"/>
  <c r="AP857" i="4"/>
  <c r="AO857" i="4"/>
  <c r="AZ856" i="4"/>
  <c r="AY856" i="4"/>
  <c r="AX856" i="4"/>
  <c r="AW856" i="4"/>
  <c r="AV856" i="4"/>
  <c r="AU856" i="4"/>
  <c r="AT856" i="4"/>
  <c r="AS856" i="4"/>
  <c r="AR856" i="4"/>
  <c r="AQ856" i="4"/>
  <c r="AP856" i="4"/>
  <c r="AO856" i="4"/>
  <c r="AZ855" i="4"/>
  <c r="AY855" i="4"/>
  <c r="AX855" i="4"/>
  <c r="AW855" i="4"/>
  <c r="AV855" i="4"/>
  <c r="AU855" i="4"/>
  <c r="AT855" i="4"/>
  <c r="AS855" i="4"/>
  <c r="AR855" i="4"/>
  <c r="AQ855" i="4"/>
  <c r="AP855" i="4"/>
  <c r="AO855" i="4"/>
  <c r="AZ854" i="4"/>
  <c r="AY854" i="4"/>
  <c r="AX854" i="4"/>
  <c r="AW854" i="4"/>
  <c r="AV854" i="4"/>
  <c r="AU854" i="4"/>
  <c r="AT854" i="4"/>
  <c r="AS854" i="4"/>
  <c r="AR854" i="4"/>
  <c r="AQ854" i="4"/>
  <c r="AP854" i="4"/>
  <c r="AO854" i="4"/>
  <c r="AZ853" i="4"/>
  <c r="AY853" i="4"/>
  <c r="AX853" i="4"/>
  <c r="AW853" i="4"/>
  <c r="AV853" i="4"/>
  <c r="AU853" i="4"/>
  <c r="AT853" i="4"/>
  <c r="AS853" i="4"/>
  <c r="AR853" i="4"/>
  <c r="AQ853" i="4"/>
  <c r="AP853" i="4"/>
  <c r="AO853" i="4"/>
  <c r="AZ852" i="4"/>
  <c r="AY852" i="4"/>
  <c r="AX852" i="4"/>
  <c r="AW852" i="4"/>
  <c r="AV852" i="4"/>
  <c r="AU852" i="4"/>
  <c r="AT852" i="4"/>
  <c r="AS852" i="4"/>
  <c r="AR852" i="4"/>
  <c r="AQ852" i="4"/>
  <c r="AP852" i="4"/>
  <c r="AO852" i="4"/>
  <c r="AZ851" i="4"/>
  <c r="AY851" i="4"/>
  <c r="AX851" i="4"/>
  <c r="AW851" i="4"/>
  <c r="AV851" i="4"/>
  <c r="AU851" i="4"/>
  <c r="AT851" i="4"/>
  <c r="AS851" i="4"/>
  <c r="AR851" i="4"/>
  <c r="AQ851" i="4"/>
  <c r="AP851" i="4"/>
  <c r="AO851" i="4"/>
  <c r="AZ850" i="4"/>
  <c r="AY850" i="4"/>
  <c r="AX850" i="4"/>
  <c r="AW850" i="4"/>
  <c r="AV850" i="4"/>
  <c r="AU850" i="4"/>
  <c r="AT850" i="4"/>
  <c r="AS850" i="4"/>
  <c r="AR850" i="4"/>
  <c r="AQ850" i="4"/>
  <c r="AP850" i="4"/>
  <c r="AO850" i="4"/>
  <c r="AZ849" i="4"/>
  <c r="AY849" i="4"/>
  <c r="AX849" i="4"/>
  <c r="AW849" i="4"/>
  <c r="AV849" i="4"/>
  <c r="AU849" i="4"/>
  <c r="AT849" i="4"/>
  <c r="AS849" i="4"/>
  <c r="AR849" i="4"/>
  <c r="AQ849" i="4"/>
  <c r="AP849" i="4"/>
  <c r="AO849" i="4"/>
  <c r="AZ848" i="4"/>
  <c r="AY848" i="4"/>
  <c r="AX848" i="4"/>
  <c r="AW848" i="4"/>
  <c r="AV848" i="4"/>
  <c r="AU848" i="4"/>
  <c r="AT848" i="4"/>
  <c r="AS848" i="4"/>
  <c r="AR848" i="4"/>
  <c r="AQ848" i="4"/>
  <c r="AP848" i="4"/>
  <c r="AO848" i="4"/>
  <c r="AZ847" i="4"/>
  <c r="AY847" i="4"/>
  <c r="AX847" i="4"/>
  <c r="AW847" i="4"/>
  <c r="AV847" i="4"/>
  <c r="AU847" i="4"/>
  <c r="AT847" i="4"/>
  <c r="AS847" i="4"/>
  <c r="AR847" i="4"/>
  <c r="AQ847" i="4"/>
  <c r="AP847" i="4"/>
  <c r="AO847" i="4"/>
  <c r="AZ846" i="4"/>
  <c r="AY846" i="4"/>
  <c r="AX846" i="4"/>
  <c r="AW846" i="4"/>
  <c r="AV846" i="4"/>
  <c r="AU846" i="4"/>
  <c r="AT846" i="4"/>
  <c r="AS846" i="4"/>
  <c r="AR846" i="4"/>
  <c r="AQ846" i="4"/>
  <c r="AP846" i="4"/>
  <c r="AO846" i="4"/>
  <c r="AZ793" i="4"/>
  <c r="AY793" i="4"/>
  <c r="AX793" i="4"/>
  <c r="AW793" i="4"/>
  <c r="AV793" i="4"/>
  <c r="AU793" i="4"/>
  <c r="AT793" i="4"/>
  <c r="AS793" i="4"/>
  <c r="AR793" i="4"/>
  <c r="AQ793" i="4"/>
  <c r="AP793" i="4"/>
  <c r="AO793" i="4"/>
  <c r="AZ792" i="4"/>
  <c r="AY792" i="4"/>
  <c r="AX792" i="4"/>
  <c r="AW792" i="4"/>
  <c r="AV792" i="4"/>
  <c r="AU792" i="4"/>
  <c r="AT792" i="4"/>
  <c r="AS792" i="4"/>
  <c r="AR792" i="4"/>
  <c r="AQ792" i="4"/>
  <c r="AP792" i="4"/>
  <c r="AO792" i="4"/>
  <c r="AZ791" i="4"/>
  <c r="AY791" i="4"/>
  <c r="AX791" i="4"/>
  <c r="AW791" i="4"/>
  <c r="AV791" i="4"/>
  <c r="AU791" i="4"/>
  <c r="AT791" i="4"/>
  <c r="AS791" i="4"/>
  <c r="AR791" i="4"/>
  <c r="AQ791" i="4"/>
  <c r="AP791" i="4"/>
  <c r="AO791" i="4"/>
  <c r="AZ790" i="4"/>
  <c r="AY790" i="4"/>
  <c r="AX790" i="4"/>
  <c r="AW790" i="4"/>
  <c r="AV790" i="4"/>
  <c r="AU790" i="4"/>
  <c r="AT790" i="4"/>
  <c r="AS790" i="4"/>
  <c r="AR790" i="4"/>
  <c r="AQ790" i="4"/>
  <c r="AP790" i="4"/>
  <c r="AO790" i="4"/>
  <c r="AZ770" i="4"/>
  <c r="AY770" i="4"/>
  <c r="AX770" i="4"/>
  <c r="AW770" i="4"/>
  <c r="AV770" i="4"/>
  <c r="AU770" i="4"/>
  <c r="AT770" i="4"/>
  <c r="AS770" i="4"/>
  <c r="AR770" i="4"/>
  <c r="AQ770" i="4"/>
  <c r="AP770" i="4"/>
  <c r="AO770" i="4"/>
  <c r="AZ769" i="4"/>
  <c r="AY769" i="4"/>
  <c r="AX769" i="4"/>
  <c r="AW769" i="4"/>
  <c r="AV769" i="4"/>
  <c r="AU769" i="4"/>
  <c r="AT769" i="4"/>
  <c r="AS769" i="4"/>
  <c r="AR769" i="4"/>
  <c r="AQ769" i="4"/>
  <c r="AP769" i="4"/>
  <c r="AO769" i="4"/>
  <c r="AZ768" i="4"/>
  <c r="AY768" i="4"/>
  <c r="AX768" i="4"/>
  <c r="AW768" i="4"/>
  <c r="AV768" i="4"/>
  <c r="AU768" i="4"/>
  <c r="AT768" i="4"/>
  <c r="AS768" i="4"/>
  <c r="AR768" i="4"/>
  <c r="AQ768" i="4"/>
  <c r="AP768" i="4"/>
  <c r="AO768" i="4"/>
  <c r="AZ767" i="4"/>
  <c r="AY767" i="4"/>
  <c r="AX767" i="4"/>
  <c r="AW767" i="4"/>
  <c r="AV767" i="4"/>
  <c r="AU767" i="4"/>
  <c r="AT767" i="4"/>
  <c r="AS767" i="4"/>
  <c r="AR767" i="4"/>
  <c r="AQ767" i="4"/>
  <c r="AP767" i="4"/>
  <c r="AO767" i="4"/>
  <c r="AZ766" i="4"/>
  <c r="AY766" i="4"/>
  <c r="AX766" i="4"/>
  <c r="AW766" i="4"/>
  <c r="AV766" i="4"/>
  <c r="AU766" i="4"/>
  <c r="AT766" i="4"/>
  <c r="AS766" i="4"/>
  <c r="AR766" i="4"/>
  <c r="AQ766" i="4"/>
  <c r="AP766" i="4"/>
  <c r="AO766" i="4"/>
  <c r="AZ742" i="4"/>
  <c r="AY742" i="4"/>
  <c r="AX742" i="4"/>
  <c r="AW742" i="4"/>
  <c r="AV742" i="4"/>
  <c r="AU742" i="4"/>
  <c r="AT742" i="4"/>
  <c r="AS742" i="4"/>
  <c r="AR742" i="4"/>
  <c r="AQ742" i="4"/>
  <c r="AP742" i="4"/>
  <c r="AO742" i="4"/>
  <c r="AZ458" i="4"/>
  <c r="AY458" i="4"/>
  <c r="AX458" i="4"/>
  <c r="AW458" i="4"/>
  <c r="AV458" i="4"/>
  <c r="AU458" i="4"/>
  <c r="AT458" i="4"/>
  <c r="AS458" i="4"/>
  <c r="AR458" i="4"/>
  <c r="AQ458" i="4"/>
  <c r="AP458" i="4"/>
  <c r="AO458" i="4"/>
  <c r="AZ457" i="4"/>
  <c r="AY457" i="4"/>
  <c r="AX457" i="4"/>
  <c r="AW457" i="4"/>
  <c r="AV457" i="4"/>
  <c r="AU457" i="4"/>
  <c r="AT457" i="4"/>
  <c r="AS457" i="4"/>
  <c r="AR457" i="4"/>
  <c r="AQ457" i="4"/>
  <c r="AP457" i="4"/>
  <c r="AO457" i="4"/>
  <c r="AZ456" i="4"/>
  <c r="AY456" i="4"/>
  <c r="AX456" i="4"/>
  <c r="AW456" i="4"/>
  <c r="AV456" i="4"/>
  <c r="AU456" i="4"/>
  <c r="AT456" i="4"/>
  <c r="AS456" i="4"/>
  <c r="AR456" i="4"/>
  <c r="AQ456" i="4"/>
  <c r="AP456" i="4"/>
  <c r="AO456" i="4"/>
  <c r="AZ455" i="4"/>
  <c r="AY455" i="4"/>
  <c r="AX455" i="4"/>
  <c r="AW455" i="4"/>
  <c r="AV455" i="4"/>
  <c r="AU455" i="4"/>
  <c r="AT455" i="4"/>
  <c r="AS455" i="4"/>
  <c r="AR455" i="4"/>
  <c r="AQ455" i="4"/>
  <c r="AP455" i="4"/>
  <c r="AO455" i="4"/>
  <c r="AZ454" i="4"/>
  <c r="AY454" i="4"/>
  <c r="AX454" i="4"/>
  <c r="AW454" i="4"/>
  <c r="AV454" i="4"/>
  <c r="AU454" i="4"/>
  <c r="AT454" i="4"/>
  <c r="AS454" i="4"/>
  <c r="AR454" i="4"/>
  <c r="AQ454" i="4"/>
  <c r="AP454" i="4"/>
  <c r="AO454" i="4"/>
  <c r="AZ453" i="4"/>
  <c r="AY453" i="4"/>
  <c r="AX453" i="4"/>
  <c r="AW453" i="4"/>
  <c r="AV453" i="4"/>
  <c r="AU453" i="4"/>
  <c r="AT453" i="4"/>
  <c r="AS453" i="4"/>
  <c r="AR453" i="4"/>
  <c r="AQ453" i="4"/>
  <c r="AP453" i="4"/>
  <c r="AO453" i="4"/>
  <c r="AZ452" i="4"/>
  <c r="AY452" i="4"/>
  <c r="AX452" i="4"/>
  <c r="AW452" i="4"/>
  <c r="AV452" i="4"/>
  <c r="AU452" i="4"/>
  <c r="AT452" i="4"/>
  <c r="AS452" i="4"/>
  <c r="AR452" i="4"/>
  <c r="AQ452" i="4"/>
  <c r="AP452" i="4"/>
  <c r="AO452" i="4"/>
  <c r="AZ451" i="4"/>
  <c r="AY451" i="4"/>
  <c r="AX451" i="4"/>
  <c r="AW451" i="4"/>
  <c r="AV451" i="4"/>
  <c r="AU451" i="4"/>
  <c r="AT451" i="4"/>
  <c r="AS451" i="4"/>
  <c r="AR451" i="4"/>
  <c r="AQ451" i="4"/>
  <c r="AP451" i="4"/>
  <c r="AO451" i="4"/>
  <c r="AZ450" i="4"/>
  <c r="AY450" i="4"/>
  <c r="AX450" i="4"/>
  <c r="AW450" i="4"/>
  <c r="AV450" i="4"/>
  <c r="AU450" i="4"/>
  <c r="AT450" i="4"/>
  <c r="AS450" i="4"/>
  <c r="AR450" i="4"/>
  <c r="AQ450" i="4"/>
  <c r="AP450" i="4"/>
  <c r="AO450" i="4"/>
  <c r="AZ449" i="4"/>
  <c r="AY449" i="4"/>
  <c r="AX449" i="4"/>
  <c r="AW449" i="4"/>
  <c r="AV449" i="4"/>
  <c r="AU449" i="4"/>
  <c r="AT449" i="4"/>
  <c r="AS449" i="4"/>
  <c r="AR449" i="4"/>
  <c r="AQ449" i="4"/>
  <c r="AP449" i="4"/>
  <c r="AO449" i="4"/>
  <c r="AZ448" i="4"/>
  <c r="AY448" i="4"/>
  <c r="AX448" i="4"/>
  <c r="AW448" i="4"/>
  <c r="AV448" i="4"/>
  <c r="AU448" i="4"/>
  <c r="AT448" i="4"/>
  <c r="AS448" i="4"/>
  <c r="AR448" i="4"/>
  <c r="AQ448" i="4"/>
  <c r="AP448" i="4"/>
  <c r="AO448" i="4"/>
  <c r="AZ447" i="4"/>
  <c r="AY447" i="4"/>
  <c r="AX447" i="4"/>
  <c r="AW447" i="4"/>
  <c r="AV447" i="4"/>
  <c r="AU447" i="4"/>
  <c r="AT447" i="4"/>
  <c r="AS447" i="4"/>
  <c r="AR447" i="4"/>
  <c r="AQ447" i="4"/>
  <c r="AP447" i="4"/>
  <c r="AO447" i="4"/>
  <c r="AZ446" i="4"/>
  <c r="AY446" i="4"/>
  <c r="AX446" i="4"/>
  <c r="AW446" i="4"/>
  <c r="AV446" i="4"/>
  <c r="AU446" i="4"/>
  <c r="AT446" i="4"/>
  <c r="AS446" i="4"/>
  <c r="AR446" i="4"/>
  <c r="AQ446" i="4"/>
  <c r="AP446" i="4"/>
  <c r="AO446" i="4"/>
  <c r="AZ445" i="4"/>
  <c r="AY445" i="4"/>
  <c r="AX445" i="4"/>
  <c r="AW445" i="4"/>
  <c r="AV445" i="4"/>
  <c r="AU445" i="4"/>
  <c r="AT445" i="4"/>
  <c r="AS445" i="4"/>
  <c r="AR445" i="4"/>
  <c r="AQ445" i="4"/>
  <c r="AP445" i="4"/>
  <c r="AO445" i="4"/>
  <c r="AZ444" i="4"/>
  <c r="AY444" i="4"/>
  <c r="AX444" i="4"/>
  <c r="AW444" i="4"/>
  <c r="AV444" i="4"/>
  <c r="AU444" i="4"/>
  <c r="AT444" i="4"/>
  <c r="AS444" i="4"/>
  <c r="AR444" i="4"/>
  <c r="AQ444" i="4"/>
  <c r="AP444" i="4"/>
  <c r="AO444" i="4"/>
  <c r="AZ443" i="4"/>
  <c r="AY443" i="4"/>
  <c r="AX443" i="4"/>
  <c r="AW443" i="4"/>
  <c r="AV443" i="4"/>
  <c r="AU443" i="4"/>
  <c r="AT443" i="4"/>
  <c r="AS443" i="4"/>
  <c r="AR443" i="4"/>
  <c r="AQ443" i="4"/>
  <c r="AP443" i="4"/>
  <c r="AO443" i="4"/>
  <c r="AZ442" i="4"/>
  <c r="AY442" i="4"/>
  <c r="AX442" i="4"/>
  <c r="AW442" i="4"/>
  <c r="AV442" i="4"/>
  <c r="AU442" i="4"/>
  <c r="AT442" i="4"/>
  <c r="AS442" i="4"/>
  <c r="AR442" i="4"/>
  <c r="AQ442" i="4"/>
  <c r="AP442" i="4"/>
  <c r="AO442" i="4"/>
  <c r="AZ441" i="4"/>
  <c r="AY441" i="4"/>
  <c r="AX441" i="4"/>
  <c r="AW441" i="4"/>
  <c r="AV441" i="4"/>
  <c r="AU441" i="4"/>
  <c r="AT441" i="4"/>
  <c r="AS441" i="4"/>
  <c r="AR441" i="4"/>
  <c r="AQ441" i="4"/>
  <c r="AP441" i="4"/>
  <c r="AO441" i="4"/>
  <c r="AZ440" i="4"/>
  <c r="AY440" i="4"/>
  <c r="AX440" i="4"/>
  <c r="AW440" i="4"/>
  <c r="AV440" i="4"/>
  <c r="AU440" i="4"/>
  <c r="AT440" i="4"/>
  <c r="AS440" i="4"/>
  <c r="AR440" i="4"/>
  <c r="AQ440" i="4"/>
  <c r="AP440" i="4"/>
  <c r="AO440" i="4"/>
  <c r="AZ439" i="4"/>
  <c r="AY439" i="4"/>
  <c r="AX439" i="4"/>
  <c r="AW439" i="4"/>
  <c r="AV439" i="4"/>
  <c r="AU439" i="4"/>
  <c r="AT439" i="4"/>
  <c r="AS439" i="4"/>
  <c r="AR439" i="4"/>
  <c r="AQ439" i="4"/>
  <c r="AP439" i="4"/>
  <c r="AO439" i="4"/>
  <c r="AZ438" i="4"/>
  <c r="AY438" i="4"/>
  <c r="AX438" i="4"/>
  <c r="AW438" i="4"/>
  <c r="AV438" i="4"/>
  <c r="AU438" i="4"/>
  <c r="AT438" i="4"/>
  <c r="AS438" i="4"/>
  <c r="AR438" i="4"/>
  <c r="AQ438" i="4"/>
  <c r="AP438" i="4"/>
  <c r="AO438" i="4"/>
  <c r="AZ437" i="4"/>
  <c r="AY437" i="4"/>
  <c r="AX437" i="4"/>
  <c r="AW437" i="4"/>
  <c r="AV437" i="4"/>
  <c r="AU437" i="4"/>
  <c r="AT437" i="4"/>
  <c r="AS437" i="4"/>
  <c r="AR437" i="4"/>
  <c r="AQ437" i="4"/>
  <c r="AP437" i="4"/>
  <c r="AO437" i="4"/>
  <c r="AZ436" i="4"/>
  <c r="AY436" i="4"/>
  <c r="AX436" i="4"/>
  <c r="AW436" i="4"/>
  <c r="AV436" i="4"/>
  <c r="AU436" i="4"/>
  <c r="AT436" i="4"/>
  <c r="AS436" i="4"/>
  <c r="AR436" i="4"/>
  <c r="AQ436" i="4"/>
  <c r="AP436" i="4"/>
  <c r="AO436" i="4"/>
  <c r="AZ435" i="4"/>
  <c r="AY435" i="4"/>
  <c r="AX435" i="4"/>
  <c r="AW435" i="4"/>
  <c r="AV435" i="4"/>
  <c r="AU435" i="4"/>
  <c r="AT435" i="4"/>
  <c r="AS435" i="4"/>
  <c r="AR435" i="4"/>
  <c r="AQ435" i="4"/>
  <c r="AP435" i="4"/>
  <c r="AO435" i="4"/>
  <c r="AZ434" i="4"/>
  <c r="AY434" i="4"/>
  <c r="AX434" i="4"/>
  <c r="AW434" i="4"/>
  <c r="AV434" i="4"/>
  <c r="AU434" i="4"/>
  <c r="AT434" i="4"/>
  <c r="AS434" i="4"/>
  <c r="AR434" i="4"/>
  <c r="AQ434" i="4"/>
  <c r="AP434" i="4"/>
  <c r="AO434" i="4"/>
  <c r="AZ433" i="4"/>
  <c r="AY433" i="4"/>
  <c r="AX433" i="4"/>
  <c r="AW433" i="4"/>
  <c r="AV433" i="4"/>
  <c r="AU433" i="4"/>
  <c r="AT433" i="4"/>
  <c r="AS433" i="4"/>
  <c r="AR433" i="4"/>
  <c r="AQ433" i="4"/>
  <c r="AP433" i="4"/>
  <c r="AO433" i="4"/>
  <c r="AZ432" i="4"/>
  <c r="AY432" i="4"/>
  <c r="AX432" i="4"/>
  <c r="AW432" i="4"/>
  <c r="AV432" i="4"/>
  <c r="AU432" i="4"/>
  <c r="AT432" i="4"/>
  <c r="AS432" i="4"/>
  <c r="AR432" i="4"/>
  <c r="AQ432" i="4"/>
  <c r="AP432" i="4"/>
  <c r="AO432" i="4"/>
  <c r="AZ431" i="4"/>
  <c r="AY431" i="4"/>
  <c r="AX431" i="4"/>
  <c r="AW431" i="4"/>
  <c r="AV431" i="4"/>
  <c r="AU431" i="4"/>
  <c r="AT431" i="4"/>
  <c r="AS431" i="4"/>
  <c r="AR431" i="4"/>
  <c r="AQ431" i="4"/>
  <c r="AP431" i="4"/>
  <c r="AO431" i="4"/>
  <c r="AZ430" i="4"/>
  <c r="AY430" i="4"/>
  <c r="AX430" i="4"/>
  <c r="AW430" i="4"/>
  <c r="AV430" i="4"/>
  <c r="AU430" i="4"/>
  <c r="AT430" i="4"/>
  <c r="AS430" i="4"/>
  <c r="AR430" i="4"/>
  <c r="AQ430" i="4"/>
  <c r="AP430" i="4"/>
  <c r="AO430" i="4"/>
  <c r="AZ429" i="4"/>
  <c r="AY429" i="4"/>
  <c r="AX429" i="4"/>
  <c r="AW429" i="4"/>
  <c r="AV429" i="4"/>
  <c r="AU429" i="4"/>
  <c r="AT429" i="4"/>
  <c r="AS429" i="4"/>
  <c r="AR429" i="4"/>
  <c r="AQ429" i="4"/>
  <c r="AP429" i="4"/>
  <c r="AO429" i="4"/>
  <c r="AZ428" i="4"/>
  <c r="AY428" i="4"/>
  <c r="AX428" i="4"/>
  <c r="AW428" i="4"/>
  <c r="AV428" i="4"/>
  <c r="AU428" i="4"/>
  <c r="AT428" i="4"/>
  <c r="AS428" i="4"/>
  <c r="AR428" i="4"/>
  <c r="AQ428" i="4"/>
  <c r="AP428" i="4"/>
  <c r="AO428" i="4"/>
  <c r="AZ427" i="4"/>
  <c r="AY427" i="4"/>
  <c r="AX427" i="4"/>
  <c r="AW427" i="4"/>
  <c r="AV427" i="4"/>
  <c r="AU427" i="4"/>
  <c r="AT427" i="4"/>
  <c r="AS427" i="4"/>
  <c r="AR427" i="4"/>
  <c r="AQ427" i="4"/>
  <c r="AP427" i="4"/>
  <c r="AO427" i="4"/>
  <c r="AZ426" i="4"/>
  <c r="AY426" i="4"/>
  <c r="AX426" i="4"/>
  <c r="AW426" i="4"/>
  <c r="AV426" i="4"/>
  <c r="AU426" i="4"/>
  <c r="AT426" i="4"/>
  <c r="AS426" i="4"/>
  <c r="AR426" i="4"/>
  <c r="AQ426" i="4"/>
  <c r="AP426" i="4"/>
  <c r="AO426" i="4"/>
  <c r="AZ425" i="4"/>
  <c r="AY425" i="4"/>
  <c r="AX425" i="4"/>
  <c r="AW425" i="4"/>
  <c r="AV425" i="4"/>
  <c r="AU425" i="4"/>
  <c r="AT425" i="4"/>
  <c r="AS425" i="4"/>
  <c r="AR425" i="4"/>
  <c r="AQ425" i="4"/>
  <c r="AP425" i="4"/>
  <c r="AO425" i="4"/>
  <c r="AZ424" i="4"/>
  <c r="AY424" i="4"/>
  <c r="AX424" i="4"/>
  <c r="AW424" i="4"/>
  <c r="AV424" i="4"/>
  <c r="AU424" i="4"/>
  <c r="AT424" i="4"/>
  <c r="AS424" i="4"/>
  <c r="AR424" i="4"/>
  <c r="AQ424" i="4"/>
  <c r="AP424" i="4"/>
  <c r="AO424" i="4"/>
  <c r="AZ423" i="4"/>
  <c r="AY423" i="4"/>
  <c r="AX423" i="4"/>
  <c r="AW423" i="4"/>
  <c r="AV423" i="4"/>
  <c r="AU423" i="4"/>
  <c r="AT423" i="4"/>
  <c r="AS423" i="4"/>
  <c r="AR423" i="4"/>
  <c r="AQ423" i="4"/>
  <c r="AP423" i="4"/>
  <c r="AO423" i="4"/>
  <c r="AZ422" i="4"/>
  <c r="AY422" i="4"/>
  <c r="AX422" i="4"/>
  <c r="AW422" i="4"/>
  <c r="AV422" i="4"/>
  <c r="AU422" i="4"/>
  <c r="AT422" i="4"/>
  <c r="AS422" i="4"/>
  <c r="AR422" i="4"/>
  <c r="AQ422" i="4"/>
  <c r="AP422" i="4"/>
  <c r="AO422" i="4"/>
  <c r="AZ421" i="4"/>
  <c r="AY421" i="4"/>
  <c r="AX421" i="4"/>
  <c r="AW421" i="4"/>
  <c r="AV421" i="4"/>
  <c r="AU421" i="4"/>
  <c r="AT421" i="4"/>
  <c r="AS421" i="4"/>
  <c r="AR421" i="4"/>
  <c r="AQ421" i="4"/>
  <c r="AP421" i="4"/>
  <c r="AO421" i="4"/>
  <c r="AZ420" i="4"/>
  <c r="AY420" i="4"/>
  <c r="AX420" i="4"/>
  <c r="AW420" i="4"/>
  <c r="AV420" i="4"/>
  <c r="AU420" i="4"/>
  <c r="AT420" i="4"/>
  <c r="AS420" i="4"/>
  <c r="AR420" i="4"/>
  <c r="AQ420" i="4"/>
  <c r="AP420" i="4"/>
  <c r="AO420" i="4"/>
  <c r="AZ419" i="4"/>
  <c r="AY419" i="4"/>
  <c r="AX419" i="4"/>
  <c r="AW419" i="4"/>
  <c r="AV419" i="4"/>
  <c r="AU419" i="4"/>
  <c r="AT419" i="4"/>
  <c r="AS419" i="4"/>
  <c r="AR419" i="4"/>
  <c r="AQ419" i="4"/>
  <c r="AP419" i="4"/>
  <c r="AO419" i="4"/>
  <c r="AZ418" i="4"/>
  <c r="AY418" i="4"/>
  <c r="AX418" i="4"/>
  <c r="AW418" i="4"/>
  <c r="AV418" i="4"/>
  <c r="AU418" i="4"/>
  <c r="AT418" i="4"/>
  <c r="AS418" i="4"/>
  <c r="AR418" i="4"/>
  <c r="AQ418" i="4"/>
  <c r="AP418" i="4"/>
  <c r="AO418" i="4"/>
  <c r="AZ417" i="4"/>
  <c r="AY417" i="4"/>
  <c r="AX417" i="4"/>
  <c r="AW417" i="4"/>
  <c r="AV417" i="4"/>
  <c r="AU417" i="4"/>
  <c r="AT417" i="4"/>
  <c r="AS417" i="4"/>
  <c r="AR417" i="4"/>
  <c r="AQ417" i="4"/>
  <c r="AP417" i="4"/>
  <c r="AO417" i="4"/>
  <c r="AZ416" i="4"/>
  <c r="AY416" i="4"/>
  <c r="AX416" i="4"/>
  <c r="AW416" i="4"/>
  <c r="AV416" i="4"/>
  <c r="AU416" i="4"/>
  <c r="AT416" i="4"/>
  <c r="AS416" i="4"/>
  <c r="AR416" i="4"/>
  <c r="AQ416" i="4"/>
  <c r="AP416" i="4"/>
  <c r="AO416" i="4"/>
  <c r="AZ415" i="4"/>
  <c r="AY415" i="4"/>
  <c r="AX415" i="4"/>
  <c r="AW415" i="4"/>
  <c r="AV415" i="4"/>
  <c r="AU415" i="4"/>
  <c r="AT415" i="4"/>
  <c r="AS415" i="4"/>
  <c r="AR415" i="4"/>
  <c r="AQ415" i="4"/>
  <c r="AP415" i="4"/>
  <c r="AO415" i="4"/>
  <c r="AZ414" i="4"/>
  <c r="AY414" i="4"/>
  <c r="AX414" i="4"/>
  <c r="AW414" i="4"/>
  <c r="AV414" i="4"/>
  <c r="AU414" i="4"/>
  <c r="AT414" i="4"/>
  <c r="AS414" i="4"/>
  <c r="AR414" i="4"/>
  <c r="AQ414" i="4"/>
  <c r="AP414" i="4"/>
  <c r="AO414" i="4"/>
  <c r="AZ413" i="4"/>
  <c r="AY413" i="4"/>
  <c r="AX413" i="4"/>
  <c r="AW413" i="4"/>
  <c r="AV413" i="4"/>
  <c r="AU413" i="4"/>
  <c r="AT413" i="4"/>
  <c r="AS413" i="4"/>
  <c r="AR413" i="4"/>
  <c r="AQ413" i="4"/>
  <c r="AP413" i="4"/>
  <c r="AO413" i="4"/>
  <c r="AZ412" i="4"/>
  <c r="AY412" i="4"/>
  <c r="AX412" i="4"/>
  <c r="AW412" i="4"/>
  <c r="AV412" i="4"/>
  <c r="AU412" i="4"/>
  <c r="AT412" i="4"/>
  <c r="AS412" i="4"/>
  <c r="AR412" i="4"/>
  <c r="AQ412" i="4"/>
  <c r="AP412" i="4"/>
  <c r="AO412" i="4"/>
  <c r="AZ411" i="4"/>
  <c r="AY411" i="4"/>
  <c r="AX411" i="4"/>
  <c r="AW411" i="4"/>
  <c r="AV411" i="4"/>
  <c r="AU411" i="4"/>
  <c r="AT411" i="4"/>
  <c r="AS411" i="4"/>
  <c r="AR411" i="4"/>
  <c r="AQ411" i="4"/>
  <c r="AP411" i="4"/>
  <c r="AO411" i="4"/>
  <c r="AZ410" i="4"/>
  <c r="AY410" i="4"/>
  <c r="AX410" i="4"/>
  <c r="AW410" i="4"/>
  <c r="AV410" i="4"/>
  <c r="AU410" i="4"/>
  <c r="AT410" i="4"/>
  <c r="AS410" i="4"/>
  <c r="AR410" i="4"/>
  <c r="AQ410" i="4"/>
  <c r="AP410" i="4"/>
  <c r="AO410" i="4"/>
  <c r="AZ409" i="4"/>
  <c r="AY409" i="4"/>
  <c r="AX409" i="4"/>
  <c r="AW409" i="4"/>
  <c r="AV409" i="4"/>
  <c r="AU409" i="4"/>
  <c r="AT409" i="4"/>
  <c r="AS409" i="4"/>
  <c r="AR409" i="4"/>
  <c r="AQ409" i="4"/>
  <c r="AP409" i="4"/>
  <c r="AO409" i="4"/>
  <c r="AZ408" i="4"/>
  <c r="AY408" i="4"/>
  <c r="AX408" i="4"/>
  <c r="AW408" i="4"/>
  <c r="AV408" i="4"/>
  <c r="AU408" i="4"/>
  <c r="AT408" i="4"/>
  <c r="AS408" i="4"/>
  <c r="AR408" i="4"/>
  <c r="AQ408" i="4"/>
  <c r="AP408" i="4"/>
  <c r="AO408" i="4"/>
  <c r="AZ407" i="4"/>
  <c r="AY407" i="4"/>
  <c r="AX407" i="4"/>
  <c r="AW407" i="4"/>
  <c r="AV407" i="4"/>
  <c r="AU407" i="4"/>
  <c r="AT407" i="4"/>
  <c r="AS407" i="4"/>
  <c r="AR407" i="4"/>
  <c r="AQ407" i="4"/>
  <c r="AP407" i="4"/>
  <c r="AO407" i="4"/>
  <c r="AZ406" i="4"/>
  <c r="AY406" i="4"/>
  <c r="AX406" i="4"/>
  <c r="AW406" i="4"/>
  <c r="AV406" i="4"/>
  <c r="AU406" i="4"/>
  <c r="AT406" i="4"/>
  <c r="AS406" i="4"/>
  <c r="AR406" i="4"/>
  <c r="AQ406" i="4"/>
  <c r="AP406" i="4"/>
  <c r="AO406" i="4"/>
  <c r="AZ405" i="4"/>
  <c r="AY405" i="4"/>
  <c r="AX405" i="4"/>
  <c r="AW405" i="4"/>
  <c r="AV405" i="4"/>
  <c r="AU405" i="4"/>
  <c r="AT405" i="4"/>
  <c r="AS405" i="4"/>
  <c r="AR405" i="4"/>
  <c r="AQ405" i="4"/>
  <c r="AP405" i="4"/>
  <c r="AO405" i="4"/>
  <c r="AZ404" i="4"/>
  <c r="AY404" i="4"/>
  <c r="AX404" i="4"/>
  <c r="AW404" i="4"/>
  <c r="AV404" i="4"/>
  <c r="AU404" i="4"/>
  <c r="AT404" i="4"/>
  <c r="AS404" i="4"/>
  <c r="AR404" i="4"/>
  <c r="AQ404" i="4"/>
  <c r="AP404" i="4"/>
  <c r="AO404" i="4"/>
  <c r="AZ403" i="4"/>
  <c r="AY403" i="4"/>
  <c r="AX403" i="4"/>
  <c r="AW403" i="4"/>
  <c r="AV403" i="4"/>
  <c r="AU403" i="4"/>
  <c r="AT403" i="4"/>
  <c r="AS403" i="4"/>
  <c r="AR403" i="4"/>
  <c r="AQ403" i="4"/>
  <c r="AP403" i="4"/>
  <c r="AO403" i="4"/>
  <c r="AZ402" i="4"/>
  <c r="AY402" i="4"/>
  <c r="AX402" i="4"/>
  <c r="AW402" i="4"/>
  <c r="AV402" i="4"/>
  <c r="AU402" i="4"/>
  <c r="AT402" i="4"/>
  <c r="AS402" i="4"/>
  <c r="AR402" i="4"/>
  <c r="AQ402" i="4"/>
  <c r="AP402" i="4"/>
  <c r="AO402" i="4"/>
  <c r="AZ401" i="4"/>
  <c r="AY401" i="4"/>
  <c r="AX401" i="4"/>
  <c r="AW401" i="4"/>
  <c r="AV401" i="4"/>
  <c r="AU401" i="4"/>
  <c r="AT401" i="4"/>
  <c r="AS401" i="4"/>
  <c r="AR401" i="4"/>
  <c r="AQ401" i="4"/>
  <c r="AP401" i="4"/>
  <c r="AO401" i="4"/>
  <c r="AZ400" i="4"/>
  <c r="AY400" i="4"/>
  <c r="AX400" i="4"/>
  <c r="AW400" i="4"/>
  <c r="AV400" i="4"/>
  <c r="AU400" i="4"/>
  <c r="AT400" i="4"/>
  <c r="AS400" i="4"/>
  <c r="AR400" i="4"/>
  <c r="AQ400" i="4"/>
  <c r="AP400" i="4"/>
  <c r="AO400" i="4"/>
  <c r="AZ399" i="4"/>
  <c r="AY399" i="4"/>
  <c r="AX399" i="4"/>
  <c r="AW399" i="4"/>
  <c r="AV399" i="4"/>
  <c r="AU399" i="4"/>
  <c r="AT399" i="4"/>
  <c r="AS399" i="4"/>
  <c r="AR399" i="4"/>
  <c r="AQ399" i="4"/>
  <c r="AP399" i="4"/>
  <c r="AO399" i="4"/>
  <c r="AZ398" i="4"/>
  <c r="AY398" i="4"/>
  <c r="AX398" i="4"/>
  <c r="AW398" i="4"/>
  <c r="AV398" i="4"/>
  <c r="AU398" i="4"/>
  <c r="AT398" i="4"/>
  <c r="AS398" i="4"/>
  <c r="AR398" i="4"/>
  <c r="AQ398" i="4"/>
  <c r="AP398" i="4"/>
  <c r="AO398" i="4"/>
  <c r="AZ397" i="4"/>
  <c r="AY397" i="4"/>
  <c r="AX397" i="4"/>
  <c r="AW397" i="4"/>
  <c r="AV397" i="4"/>
  <c r="AU397" i="4"/>
  <c r="AT397" i="4"/>
  <c r="AS397" i="4"/>
  <c r="AR397" i="4"/>
  <c r="AQ397" i="4"/>
  <c r="AP397" i="4"/>
  <c r="AO397" i="4"/>
  <c r="AZ396" i="4"/>
  <c r="AY396" i="4"/>
  <c r="AX396" i="4"/>
  <c r="AW396" i="4"/>
  <c r="AV396" i="4"/>
  <c r="AU396" i="4"/>
  <c r="AT396" i="4"/>
  <c r="AS396" i="4"/>
  <c r="AR396" i="4"/>
  <c r="AQ396" i="4"/>
  <c r="AP396" i="4"/>
  <c r="AO396" i="4"/>
  <c r="AZ395" i="4"/>
  <c r="AY395" i="4"/>
  <c r="AX395" i="4"/>
  <c r="AW395" i="4"/>
  <c r="AV395" i="4"/>
  <c r="AU395" i="4"/>
  <c r="AT395" i="4"/>
  <c r="AS395" i="4"/>
  <c r="AR395" i="4"/>
  <c r="AQ395" i="4"/>
  <c r="AP395" i="4"/>
  <c r="AO395" i="4"/>
  <c r="AZ394" i="4"/>
  <c r="AY394" i="4"/>
  <c r="AX394" i="4"/>
  <c r="AW394" i="4"/>
  <c r="AV394" i="4"/>
  <c r="AU394" i="4"/>
  <c r="AT394" i="4"/>
  <c r="AS394" i="4"/>
  <c r="AR394" i="4"/>
  <c r="AQ394" i="4"/>
  <c r="AP394" i="4"/>
  <c r="AO394" i="4"/>
  <c r="AZ393" i="4"/>
  <c r="AY393" i="4"/>
  <c r="AX393" i="4"/>
  <c r="AW393" i="4"/>
  <c r="AV393" i="4"/>
  <c r="AU393" i="4"/>
  <c r="AT393" i="4"/>
  <c r="AS393" i="4"/>
  <c r="AR393" i="4"/>
  <c r="AQ393" i="4"/>
  <c r="AP393" i="4"/>
  <c r="AO393" i="4"/>
  <c r="AZ392" i="4"/>
  <c r="AY392" i="4"/>
  <c r="AX392" i="4"/>
  <c r="AW392" i="4"/>
  <c r="AV392" i="4"/>
  <c r="AU392" i="4"/>
  <c r="AT392" i="4"/>
  <c r="AS392" i="4"/>
  <c r="AR392" i="4"/>
  <c r="AQ392" i="4"/>
  <c r="AP392" i="4"/>
  <c r="AO392" i="4"/>
  <c r="AZ391" i="4"/>
  <c r="AY391" i="4"/>
  <c r="AX391" i="4"/>
  <c r="AW391" i="4"/>
  <c r="AV391" i="4"/>
  <c r="AU391" i="4"/>
  <c r="AT391" i="4"/>
  <c r="AS391" i="4"/>
  <c r="AR391" i="4"/>
  <c r="AQ391" i="4"/>
  <c r="AP391" i="4"/>
  <c r="AO391" i="4"/>
  <c r="AZ390" i="4"/>
  <c r="AY390" i="4"/>
  <c r="AX390" i="4"/>
  <c r="AW390" i="4"/>
  <c r="AV390" i="4"/>
  <c r="AU390" i="4"/>
  <c r="AT390" i="4"/>
  <c r="AS390" i="4"/>
  <c r="AR390" i="4"/>
  <c r="AQ390" i="4"/>
  <c r="AP390" i="4"/>
  <c r="AO390" i="4"/>
  <c r="AZ389" i="4"/>
  <c r="AY389" i="4"/>
  <c r="AX389" i="4"/>
  <c r="AW389" i="4"/>
  <c r="AV389" i="4"/>
  <c r="AU389" i="4"/>
  <c r="AT389" i="4"/>
  <c r="AS389" i="4"/>
  <c r="AR389" i="4"/>
  <c r="AQ389" i="4"/>
  <c r="AP389" i="4"/>
  <c r="AO389" i="4"/>
  <c r="AZ382" i="4"/>
  <c r="AY382" i="4"/>
  <c r="AX382" i="4"/>
  <c r="AW382" i="4"/>
  <c r="AV382" i="4"/>
  <c r="AU382" i="4"/>
  <c r="AT382" i="4"/>
  <c r="AS382" i="4"/>
  <c r="AR382" i="4"/>
  <c r="AQ382" i="4"/>
  <c r="AP382" i="4"/>
  <c r="AO382" i="4"/>
  <c r="AZ367" i="4"/>
  <c r="AY367" i="4"/>
  <c r="AX367" i="4"/>
  <c r="AW367" i="4"/>
  <c r="AV367" i="4"/>
  <c r="AU367" i="4"/>
  <c r="AT367" i="4"/>
  <c r="AS367" i="4"/>
  <c r="AR367" i="4"/>
  <c r="AQ367" i="4"/>
  <c r="AP367" i="4"/>
  <c r="AO367" i="4"/>
  <c r="AZ366" i="4"/>
  <c r="AY366" i="4"/>
  <c r="AX366" i="4"/>
  <c r="AW366" i="4"/>
  <c r="AV366" i="4"/>
  <c r="AU366" i="4"/>
  <c r="AT366" i="4"/>
  <c r="AS366" i="4"/>
  <c r="AR366" i="4"/>
  <c r="AQ366" i="4"/>
  <c r="AP366" i="4"/>
  <c r="AO366" i="4"/>
  <c r="AZ365" i="4"/>
  <c r="AY365" i="4"/>
  <c r="AX365" i="4"/>
  <c r="AW365" i="4"/>
  <c r="AV365" i="4"/>
  <c r="AU365" i="4"/>
  <c r="AT365" i="4"/>
  <c r="AS365" i="4"/>
  <c r="AR365" i="4"/>
  <c r="AQ365" i="4"/>
  <c r="AP365" i="4"/>
  <c r="AO365" i="4"/>
  <c r="AZ364" i="4"/>
  <c r="AY364" i="4"/>
  <c r="AX364" i="4"/>
  <c r="AW364" i="4"/>
  <c r="AV364" i="4"/>
  <c r="AU364" i="4"/>
  <c r="AT364" i="4"/>
  <c r="AS364" i="4"/>
  <c r="AR364" i="4"/>
  <c r="AQ364" i="4"/>
  <c r="AP364" i="4"/>
  <c r="AO364" i="4"/>
  <c r="AZ363" i="4"/>
  <c r="AY363" i="4"/>
  <c r="AX363" i="4"/>
  <c r="AW363" i="4"/>
  <c r="AV363" i="4"/>
  <c r="AU363" i="4"/>
  <c r="AT363" i="4"/>
  <c r="AS363" i="4"/>
  <c r="AR363" i="4"/>
  <c r="AQ363" i="4"/>
  <c r="AP363" i="4"/>
  <c r="AO363" i="4"/>
  <c r="AZ362" i="4"/>
  <c r="AY362" i="4"/>
  <c r="AX362" i="4"/>
  <c r="AW362" i="4"/>
  <c r="AV362" i="4"/>
  <c r="AU362" i="4"/>
  <c r="AT362" i="4"/>
  <c r="AS362" i="4"/>
  <c r="AR362" i="4"/>
  <c r="AQ362" i="4"/>
  <c r="AP362" i="4"/>
  <c r="AO362" i="4"/>
  <c r="AZ361" i="4"/>
  <c r="AY361" i="4"/>
  <c r="AX361" i="4"/>
  <c r="AW361" i="4"/>
  <c r="AV361" i="4"/>
  <c r="AU361" i="4"/>
  <c r="AT361" i="4"/>
  <c r="AS361" i="4"/>
  <c r="AR361" i="4"/>
  <c r="AQ361" i="4"/>
  <c r="AP361" i="4"/>
  <c r="AO361" i="4"/>
  <c r="AZ345" i="4"/>
  <c r="AY345" i="4"/>
  <c r="AX345" i="4"/>
  <c r="AW345" i="4"/>
  <c r="AV345" i="4"/>
  <c r="AU345" i="4"/>
  <c r="AT345" i="4"/>
  <c r="AS345" i="4"/>
  <c r="AR345" i="4"/>
  <c r="AQ345" i="4"/>
  <c r="AP345" i="4"/>
  <c r="AO345" i="4"/>
  <c r="AZ343" i="4"/>
  <c r="AY343" i="4"/>
  <c r="AX343" i="4"/>
  <c r="AW343" i="4"/>
  <c r="AV343" i="4"/>
  <c r="AU343" i="4"/>
  <c r="AT343" i="4"/>
  <c r="AS343" i="4"/>
  <c r="AR343" i="4"/>
  <c r="AQ343" i="4"/>
  <c r="AP343" i="4"/>
  <c r="AO343" i="4"/>
  <c r="AZ342" i="4"/>
  <c r="AY342" i="4"/>
  <c r="AX342" i="4"/>
  <c r="AW342" i="4"/>
  <c r="AV342" i="4"/>
  <c r="AU342" i="4"/>
  <c r="AT342" i="4"/>
  <c r="AS342" i="4"/>
  <c r="AR342" i="4"/>
  <c r="AQ342" i="4"/>
  <c r="AP342" i="4"/>
  <c r="AO342" i="4"/>
  <c r="AZ341" i="4"/>
  <c r="AY341" i="4"/>
  <c r="AX341" i="4"/>
  <c r="AW341" i="4"/>
  <c r="AV341" i="4"/>
  <c r="AU341" i="4"/>
  <c r="AT341" i="4"/>
  <c r="AS341" i="4"/>
  <c r="AR341" i="4"/>
  <c r="AQ341" i="4"/>
  <c r="AP341" i="4"/>
  <c r="AO341" i="4"/>
  <c r="AZ336" i="4"/>
  <c r="AY336" i="4"/>
  <c r="AX336" i="4"/>
  <c r="AW336" i="4"/>
  <c r="AV336" i="4"/>
  <c r="AU336" i="4"/>
  <c r="AT336" i="4"/>
  <c r="AS336" i="4"/>
  <c r="AR336" i="4"/>
  <c r="AQ336" i="4"/>
  <c r="AP336" i="4"/>
  <c r="AO336" i="4"/>
  <c r="AZ335" i="4"/>
  <c r="AY335" i="4"/>
  <c r="AX335" i="4"/>
  <c r="AW335" i="4"/>
  <c r="AV335" i="4"/>
  <c r="AU335" i="4"/>
  <c r="AT335" i="4"/>
  <c r="AS335" i="4"/>
  <c r="AR335" i="4"/>
  <c r="AQ335" i="4"/>
  <c r="AP335" i="4"/>
  <c r="AO335" i="4"/>
  <c r="AZ334" i="4"/>
  <c r="AY334" i="4"/>
  <c r="AX334" i="4"/>
  <c r="AW334" i="4"/>
  <c r="AV334" i="4"/>
  <c r="AU334" i="4"/>
  <c r="AT334" i="4"/>
  <c r="AS334" i="4"/>
  <c r="AR334" i="4"/>
  <c r="AQ334" i="4"/>
  <c r="AP334" i="4"/>
  <c r="AO334" i="4"/>
  <c r="AZ333" i="4"/>
  <c r="AY333" i="4"/>
  <c r="AX333" i="4"/>
  <c r="AW333" i="4"/>
  <c r="AV333" i="4"/>
  <c r="AU333" i="4"/>
  <c r="AT333" i="4"/>
  <c r="AS333" i="4"/>
  <c r="AR333" i="4"/>
  <c r="AQ333" i="4"/>
  <c r="AP333" i="4"/>
  <c r="AO333" i="4"/>
  <c r="AZ332" i="4"/>
  <c r="AY332" i="4"/>
  <c r="AX332" i="4"/>
  <c r="AW332" i="4"/>
  <c r="AV332" i="4"/>
  <c r="AU332" i="4"/>
  <c r="AT332" i="4"/>
  <c r="AS332" i="4"/>
  <c r="AR332" i="4"/>
  <c r="AQ332" i="4"/>
  <c r="AP332" i="4"/>
  <c r="AO332" i="4"/>
  <c r="AZ331" i="4"/>
  <c r="AY331" i="4"/>
  <c r="AX331" i="4"/>
  <c r="AW331" i="4"/>
  <c r="AV331" i="4"/>
  <c r="AU331" i="4"/>
  <c r="AT331" i="4"/>
  <c r="AS331" i="4"/>
  <c r="AR331" i="4"/>
  <c r="AQ331" i="4"/>
  <c r="AP331" i="4"/>
  <c r="AO331" i="4"/>
  <c r="AZ330" i="4"/>
  <c r="AY330" i="4"/>
  <c r="AX330" i="4"/>
  <c r="AW330" i="4"/>
  <c r="AV330" i="4"/>
  <c r="AU330" i="4"/>
  <c r="AT330" i="4"/>
  <c r="AS330" i="4"/>
  <c r="AR330" i="4"/>
  <c r="AQ330" i="4"/>
  <c r="AP330" i="4"/>
  <c r="AO330" i="4"/>
  <c r="AZ329" i="4"/>
  <c r="AY329" i="4"/>
  <c r="AX329" i="4"/>
  <c r="AW329" i="4"/>
  <c r="AV329" i="4"/>
  <c r="AU329" i="4"/>
  <c r="AT329" i="4"/>
  <c r="AS329" i="4"/>
  <c r="AR329" i="4"/>
  <c r="AQ329" i="4"/>
  <c r="AP329" i="4"/>
  <c r="AO329" i="4"/>
  <c r="AZ328" i="4"/>
  <c r="AY328" i="4"/>
  <c r="AX328" i="4"/>
  <c r="AW328" i="4"/>
  <c r="AV328" i="4"/>
  <c r="AU328" i="4"/>
  <c r="AT328" i="4"/>
  <c r="AS328" i="4"/>
  <c r="AR328" i="4"/>
  <c r="AQ328" i="4"/>
  <c r="AP328" i="4"/>
  <c r="AO328" i="4"/>
  <c r="AZ327" i="4"/>
  <c r="AY327" i="4"/>
  <c r="AX327" i="4"/>
  <c r="AW327" i="4"/>
  <c r="AV327" i="4"/>
  <c r="AU327" i="4"/>
  <c r="AT327" i="4"/>
  <c r="AS327" i="4"/>
  <c r="AR327" i="4"/>
  <c r="AQ327" i="4"/>
  <c r="AP327" i="4"/>
  <c r="AO327" i="4"/>
  <c r="AZ326" i="4"/>
  <c r="AY326" i="4"/>
  <c r="AX326" i="4"/>
  <c r="AW326" i="4"/>
  <c r="AV326" i="4"/>
  <c r="AU326" i="4"/>
  <c r="AT326" i="4"/>
  <c r="AS326" i="4"/>
  <c r="AR326" i="4"/>
  <c r="AQ326" i="4"/>
  <c r="AP326" i="4"/>
  <c r="AO326" i="4"/>
  <c r="AZ325" i="4"/>
  <c r="AY325" i="4"/>
  <c r="AX325" i="4"/>
  <c r="AW325" i="4"/>
  <c r="AV325" i="4"/>
  <c r="AU325" i="4"/>
  <c r="AT325" i="4"/>
  <c r="AS325" i="4"/>
  <c r="AR325" i="4"/>
  <c r="AQ325" i="4"/>
  <c r="AP325" i="4"/>
  <c r="AO325" i="4"/>
  <c r="AZ324" i="4"/>
  <c r="AY324" i="4"/>
  <c r="AX324" i="4"/>
  <c r="AW324" i="4"/>
  <c r="AV324" i="4"/>
  <c r="AU324" i="4"/>
  <c r="AT324" i="4"/>
  <c r="AS324" i="4"/>
  <c r="AR324" i="4"/>
  <c r="AQ324" i="4"/>
  <c r="AP324" i="4"/>
  <c r="AO324" i="4"/>
  <c r="AZ323" i="4"/>
  <c r="AY323" i="4"/>
  <c r="AX323" i="4"/>
  <c r="AW323" i="4"/>
  <c r="AV323" i="4"/>
  <c r="AU323" i="4"/>
  <c r="AT323" i="4"/>
  <c r="AS323" i="4"/>
  <c r="AR323" i="4"/>
  <c r="AQ323" i="4"/>
  <c r="AP323" i="4"/>
  <c r="AO323" i="4"/>
  <c r="AZ322" i="4"/>
  <c r="AY322" i="4"/>
  <c r="AX322" i="4"/>
  <c r="AW322" i="4"/>
  <c r="AV322" i="4"/>
  <c r="AU322" i="4"/>
  <c r="AT322" i="4"/>
  <c r="AS322" i="4"/>
  <c r="AR322" i="4"/>
  <c r="AQ322" i="4"/>
  <c r="AP322" i="4"/>
  <c r="AO322" i="4"/>
  <c r="AZ321" i="4"/>
  <c r="AY321" i="4"/>
  <c r="AX321" i="4"/>
  <c r="AW321" i="4"/>
  <c r="AV321" i="4"/>
  <c r="AU321" i="4"/>
  <c r="AT321" i="4"/>
  <c r="AS321" i="4"/>
  <c r="AR321" i="4"/>
  <c r="AQ321" i="4"/>
  <c r="AP321" i="4"/>
  <c r="AO321" i="4"/>
  <c r="AZ320" i="4"/>
  <c r="AY320" i="4"/>
  <c r="AX320" i="4"/>
  <c r="AW320" i="4"/>
  <c r="AV320" i="4"/>
  <c r="AU320" i="4"/>
  <c r="AT320" i="4"/>
  <c r="AS320" i="4"/>
  <c r="AR320" i="4"/>
  <c r="AQ320" i="4"/>
  <c r="AP320" i="4"/>
  <c r="AO320" i="4"/>
  <c r="AZ319" i="4"/>
  <c r="AY319" i="4"/>
  <c r="AX319" i="4"/>
  <c r="AW319" i="4"/>
  <c r="AV319" i="4"/>
  <c r="AU319" i="4"/>
  <c r="AT319" i="4"/>
  <c r="AS319" i="4"/>
  <c r="AR319" i="4"/>
  <c r="AQ319" i="4"/>
  <c r="AP319" i="4"/>
  <c r="AO319" i="4"/>
  <c r="AZ318" i="4"/>
  <c r="AY318" i="4"/>
  <c r="AX318" i="4"/>
  <c r="AW318" i="4"/>
  <c r="AV318" i="4"/>
  <c r="AU318" i="4"/>
  <c r="AT318" i="4"/>
  <c r="AS318" i="4"/>
  <c r="AR318" i="4"/>
  <c r="AQ318" i="4"/>
  <c r="AP318" i="4"/>
  <c r="AO318" i="4"/>
  <c r="AZ317" i="4"/>
  <c r="AY317" i="4"/>
  <c r="AX317" i="4"/>
  <c r="AW317" i="4"/>
  <c r="AV317" i="4"/>
  <c r="AU317" i="4"/>
  <c r="AT317" i="4"/>
  <c r="AS317" i="4"/>
  <c r="AR317" i="4"/>
  <c r="AQ317" i="4"/>
  <c r="AP317" i="4"/>
  <c r="AO317" i="4"/>
  <c r="AZ316" i="4"/>
  <c r="AY316" i="4"/>
  <c r="AX316" i="4"/>
  <c r="AW316" i="4"/>
  <c r="AV316" i="4"/>
  <c r="AU316" i="4"/>
  <c r="AT316" i="4"/>
  <c r="AS316" i="4"/>
  <c r="AR316" i="4"/>
  <c r="AQ316" i="4"/>
  <c r="AP316" i="4"/>
  <c r="AO316" i="4"/>
  <c r="AZ315" i="4"/>
  <c r="AY315" i="4"/>
  <c r="AX315" i="4"/>
  <c r="AW315" i="4"/>
  <c r="AV315" i="4"/>
  <c r="AU315" i="4"/>
  <c r="AT315" i="4"/>
  <c r="AS315" i="4"/>
  <c r="AR315" i="4"/>
  <c r="AQ315" i="4"/>
  <c r="AP315" i="4"/>
  <c r="AO315" i="4"/>
  <c r="AZ314" i="4"/>
  <c r="AY314" i="4"/>
  <c r="AX314" i="4"/>
  <c r="AW314" i="4"/>
  <c r="AV314" i="4"/>
  <c r="AU314" i="4"/>
  <c r="AT314" i="4"/>
  <c r="AS314" i="4"/>
  <c r="AR314" i="4"/>
  <c r="AQ314" i="4"/>
  <c r="AP314" i="4"/>
  <c r="AO314" i="4"/>
  <c r="AZ313" i="4"/>
  <c r="AY313" i="4"/>
  <c r="AX313" i="4"/>
  <c r="AW313" i="4"/>
  <c r="AV313" i="4"/>
  <c r="AU313" i="4"/>
  <c r="AT313" i="4"/>
  <c r="AS313" i="4"/>
  <c r="AR313" i="4"/>
  <c r="AQ313" i="4"/>
  <c r="AP313" i="4"/>
  <c r="AO313" i="4"/>
  <c r="AZ312" i="4"/>
  <c r="AY312" i="4"/>
  <c r="AX312" i="4"/>
  <c r="AW312" i="4"/>
  <c r="AV312" i="4"/>
  <c r="AU312" i="4"/>
  <c r="AT312" i="4"/>
  <c r="AS312" i="4"/>
  <c r="AR312" i="4"/>
  <c r="AQ312" i="4"/>
  <c r="AP312" i="4"/>
  <c r="AO312" i="4"/>
  <c r="AZ311" i="4"/>
  <c r="AY311" i="4"/>
  <c r="AX311" i="4"/>
  <c r="AW311" i="4"/>
  <c r="AV311" i="4"/>
  <c r="AU311" i="4"/>
  <c r="AT311" i="4"/>
  <c r="AS311" i="4"/>
  <c r="AR311" i="4"/>
  <c r="AQ311" i="4"/>
  <c r="AP311" i="4"/>
  <c r="AO311" i="4"/>
  <c r="AZ310" i="4"/>
  <c r="AY310" i="4"/>
  <c r="AX310" i="4"/>
  <c r="AW310" i="4"/>
  <c r="AV310" i="4"/>
  <c r="AU310" i="4"/>
  <c r="AT310" i="4"/>
  <c r="AS310" i="4"/>
  <c r="AR310" i="4"/>
  <c r="AQ310" i="4"/>
  <c r="AP310" i="4"/>
  <c r="AO310" i="4"/>
  <c r="AZ309" i="4"/>
  <c r="AY309" i="4"/>
  <c r="AX309" i="4"/>
  <c r="AW309" i="4"/>
  <c r="AV309" i="4"/>
  <c r="AU309" i="4"/>
  <c r="AT309" i="4"/>
  <c r="AS309" i="4"/>
  <c r="AR309" i="4"/>
  <c r="AQ309" i="4"/>
  <c r="AP309" i="4"/>
  <c r="AO309" i="4"/>
  <c r="AZ308" i="4"/>
  <c r="AY308" i="4"/>
  <c r="AX308" i="4"/>
  <c r="AW308" i="4"/>
  <c r="AV308" i="4"/>
  <c r="AU308" i="4"/>
  <c r="AT308" i="4"/>
  <c r="AS308" i="4"/>
  <c r="AR308" i="4"/>
  <c r="AQ308" i="4"/>
  <c r="AP308" i="4"/>
  <c r="AO308" i="4"/>
  <c r="AZ307" i="4"/>
  <c r="AY307" i="4"/>
  <c r="AX307" i="4"/>
  <c r="AW307" i="4"/>
  <c r="AV307" i="4"/>
  <c r="AU307" i="4"/>
  <c r="AT307" i="4"/>
  <c r="AS307" i="4"/>
  <c r="AR307" i="4"/>
  <c r="AQ307" i="4"/>
  <c r="AP307" i="4"/>
  <c r="AO307" i="4"/>
  <c r="AZ306" i="4"/>
  <c r="AY306" i="4"/>
  <c r="AX306" i="4"/>
  <c r="AW306" i="4"/>
  <c r="AV306" i="4"/>
  <c r="AU306" i="4"/>
  <c r="AT306" i="4"/>
  <c r="AS306" i="4"/>
  <c r="AR306" i="4"/>
  <c r="AQ306" i="4"/>
  <c r="AP306" i="4"/>
  <c r="AO306" i="4"/>
  <c r="AZ305" i="4"/>
  <c r="AY305" i="4"/>
  <c r="AX305" i="4"/>
  <c r="AW305" i="4"/>
  <c r="AV305" i="4"/>
  <c r="AU305" i="4"/>
  <c r="AT305" i="4"/>
  <c r="AS305" i="4"/>
  <c r="AR305" i="4"/>
  <c r="AQ305" i="4"/>
  <c r="AP305" i="4"/>
  <c r="AO305" i="4"/>
  <c r="AZ304" i="4"/>
  <c r="AY304" i="4"/>
  <c r="AX304" i="4"/>
  <c r="AW304" i="4"/>
  <c r="AV304" i="4"/>
  <c r="AU304" i="4"/>
  <c r="AT304" i="4"/>
  <c r="AS304" i="4"/>
  <c r="AR304" i="4"/>
  <c r="AQ304" i="4"/>
  <c r="AP304" i="4"/>
  <c r="AO304" i="4"/>
  <c r="AZ303" i="4"/>
  <c r="AY303" i="4"/>
  <c r="AX303" i="4"/>
  <c r="AW303" i="4"/>
  <c r="AV303" i="4"/>
  <c r="AU303" i="4"/>
  <c r="AT303" i="4"/>
  <c r="AS303" i="4"/>
  <c r="AR303" i="4"/>
  <c r="AQ303" i="4"/>
  <c r="AP303" i="4"/>
  <c r="AO303" i="4"/>
  <c r="AZ302" i="4"/>
  <c r="AY302" i="4"/>
  <c r="AX302" i="4"/>
  <c r="AW302" i="4"/>
  <c r="AV302" i="4"/>
  <c r="AU302" i="4"/>
  <c r="AT302" i="4"/>
  <c r="AS302" i="4"/>
  <c r="AR302" i="4"/>
  <c r="AQ302" i="4"/>
  <c r="AP302" i="4"/>
  <c r="AO302" i="4"/>
  <c r="AZ301" i="4"/>
  <c r="AY301" i="4"/>
  <c r="AX301" i="4"/>
  <c r="AW301" i="4"/>
  <c r="AV301" i="4"/>
  <c r="AU301" i="4"/>
  <c r="AT301" i="4"/>
  <c r="AS301" i="4"/>
  <c r="AR301" i="4"/>
  <c r="AQ301" i="4"/>
  <c r="AP301" i="4"/>
  <c r="AO301" i="4"/>
  <c r="AZ300" i="4"/>
  <c r="AY300" i="4"/>
  <c r="AX300" i="4"/>
  <c r="AW300" i="4"/>
  <c r="AV300" i="4"/>
  <c r="AU300" i="4"/>
  <c r="AT300" i="4"/>
  <c r="AS300" i="4"/>
  <c r="AR300" i="4"/>
  <c r="AQ300" i="4"/>
  <c r="AP300" i="4"/>
  <c r="AO300" i="4"/>
  <c r="AZ299" i="4"/>
  <c r="AY299" i="4"/>
  <c r="AX299" i="4"/>
  <c r="AW299" i="4"/>
  <c r="AV299" i="4"/>
  <c r="AU299" i="4"/>
  <c r="AT299" i="4"/>
  <c r="AS299" i="4"/>
  <c r="AR299" i="4"/>
  <c r="AQ299" i="4"/>
  <c r="AP299" i="4"/>
  <c r="AO299" i="4"/>
  <c r="AZ298" i="4"/>
  <c r="AY298" i="4"/>
  <c r="AX298" i="4"/>
  <c r="AW298" i="4"/>
  <c r="AV298" i="4"/>
  <c r="AU298" i="4"/>
  <c r="AT298" i="4"/>
  <c r="AS298" i="4"/>
  <c r="AR298" i="4"/>
  <c r="AQ298" i="4"/>
  <c r="AP298" i="4"/>
  <c r="AO298" i="4"/>
  <c r="AZ297" i="4"/>
  <c r="AY297" i="4"/>
  <c r="AX297" i="4"/>
  <c r="AW297" i="4"/>
  <c r="AV297" i="4"/>
  <c r="AU297" i="4"/>
  <c r="AT297" i="4"/>
  <c r="AS297" i="4"/>
  <c r="AR297" i="4"/>
  <c r="AQ297" i="4"/>
  <c r="AP297" i="4"/>
  <c r="AO297" i="4"/>
  <c r="AZ296" i="4"/>
  <c r="AY296" i="4"/>
  <c r="AX296" i="4"/>
  <c r="AW296" i="4"/>
  <c r="AV296" i="4"/>
  <c r="AU296" i="4"/>
  <c r="AT296" i="4"/>
  <c r="AS296" i="4"/>
  <c r="AR296" i="4"/>
  <c r="AQ296" i="4"/>
  <c r="AP296" i="4"/>
  <c r="AO296" i="4"/>
  <c r="AZ295" i="4"/>
  <c r="AY295" i="4"/>
  <c r="AX295" i="4"/>
  <c r="AW295" i="4"/>
  <c r="AV295" i="4"/>
  <c r="AU295" i="4"/>
  <c r="AT295" i="4"/>
  <c r="AS295" i="4"/>
  <c r="AR295" i="4"/>
  <c r="AQ295" i="4"/>
  <c r="AP295" i="4"/>
  <c r="AO295" i="4"/>
  <c r="AZ294" i="4"/>
  <c r="AY294" i="4"/>
  <c r="AX294" i="4"/>
  <c r="AW294" i="4"/>
  <c r="AV294" i="4"/>
  <c r="AU294" i="4"/>
  <c r="AT294" i="4"/>
  <c r="AS294" i="4"/>
  <c r="AR294" i="4"/>
  <c r="AQ294" i="4"/>
  <c r="AP294" i="4"/>
  <c r="AO294" i="4"/>
  <c r="AZ293" i="4"/>
  <c r="AY293" i="4"/>
  <c r="AX293" i="4"/>
  <c r="AW293" i="4"/>
  <c r="AV293" i="4"/>
  <c r="AU293" i="4"/>
  <c r="AT293" i="4"/>
  <c r="AS293" i="4"/>
  <c r="AR293" i="4"/>
  <c r="AQ293" i="4"/>
  <c r="AP293" i="4"/>
  <c r="AO293" i="4"/>
  <c r="AZ292" i="4"/>
  <c r="AY292" i="4"/>
  <c r="AX292" i="4"/>
  <c r="AW292" i="4"/>
  <c r="AV292" i="4"/>
  <c r="AU292" i="4"/>
  <c r="AT292" i="4"/>
  <c r="AS292" i="4"/>
  <c r="AR292" i="4"/>
  <c r="AQ292" i="4"/>
  <c r="AP292" i="4"/>
  <c r="AO292" i="4"/>
  <c r="AZ291" i="4"/>
  <c r="AY291" i="4"/>
  <c r="AX291" i="4"/>
  <c r="AW291" i="4"/>
  <c r="AV291" i="4"/>
  <c r="AU291" i="4"/>
  <c r="AT291" i="4"/>
  <c r="AS291" i="4"/>
  <c r="AR291" i="4"/>
  <c r="AQ291" i="4"/>
  <c r="AP291" i="4"/>
  <c r="AO291" i="4"/>
  <c r="AZ290" i="4"/>
  <c r="AY290" i="4"/>
  <c r="AX290" i="4"/>
  <c r="AW290" i="4"/>
  <c r="AV290" i="4"/>
  <c r="AU290" i="4"/>
  <c r="AT290" i="4"/>
  <c r="AS290" i="4"/>
  <c r="AR290" i="4"/>
  <c r="AQ290" i="4"/>
  <c r="AP290" i="4"/>
  <c r="AO290" i="4"/>
  <c r="AZ289" i="4"/>
  <c r="AY289" i="4"/>
  <c r="AX289" i="4"/>
  <c r="AW289" i="4"/>
  <c r="AV289" i="4"/>
  <c r="AU289" i="4"/>
  <c r="AT289" i="4"/>
  <c r="AS289" i="4"/>
  <c r="AR289" i="4"/>
  <c r="AQ289" i="4"/>
  <c r="AP289" i="4"/>
  <c r="AO289" i="4"/>
  <c r="AZ288" i="4"/>
  <c r="AY288" i="4"/>
  <c r="AX288" i="4"/>
  <c r="AW288" i="4"/>
  <c r="AV288" i="4"/>
  <c r="AU288" i="4"/>
  <c r="AT288" i="4"/>
  <c r="AS288" i="4"/>
  <c r="AR288" i="4"/>
  <c r="AQ288" i="4"/>
  <c r="AP288" i="4"/>
  <c r="AO288" i="4"/>
  <c r="AZ287" i="4"/>
  <c r="AY287" i="4"/>
  <c r="AX287" i="4"/>
  <c r="AW287" i="4"/>
  <c r="AV287" i="4"/>
  <c r="AU287" i="4"/>
  <c r="AT287" i="4"/>
  <c r="AS287" i="4"/>
  <c r="AR287" i="4"/>
  <c r="AQ287" i="4"/>
  <c r="AP287" i="4"/>
  <c r="AO287" i="4"/>
  <c r="AZ286" i="4"/>
  <c r="AY286" i="4"/>
  <c r="AX286" i="4"/>
  <c r="AW286" i="4"/>
  <c r="AV286" i="4"/>
  <c r="AU286" i="4"/>
  <c r="AT286" i="4"/>
  <c r="AS286" i="4"/>
  <c r="AR286" i="4"/>
  <c r="AQ286" i="4"/>
  <c r="AP286" i="4"/>
  <c r="AO286" i="4"/>
  <c r="AZ285" i="4"/>
  <c r="AY285" i="4"/>
  <c r="AX285" i="4"/>
  <c r="AW285" i="4"/>
  <c r="AV285" i="4"/>
  <c r="AU285" i="4"/>
  <c r="AT285" i="4"/>
  <c r="AS285" i="4"/>
  <c r="AR285" i="4"/>
  <c r="AQ285" i="4"/>
  <c r="AP285" i="4"/>
  <c r="AO285" i="4"/>
  <c r="AZ284" i="4"/>
  <c r="AY284" i="4"/>
  <c r="AX284" i="4"/>
  <c r="AW284" i="4"/>
  <c r="AV284" i="4"/>
  <c r="AU284" i="4"/>
  <c r="AT284" i="4"/>
  <c r="AS284" i="4"/>
  <c r="AR284" i="4"/>
  <c r="AQ284" i="4"/>
  <c r="AP284" i="4"/>
  <c r="AO284" i="4"/>
  <c r="AZ283" i="4"/>
  <c r="AY283" i="4"/>
  <c r="AX283" i="4"/>
  <c r="AW283" i="4"/>
  <c r="AV283" i="4"/>
  <c r="AU283" i="4"/>
  <c r="AT283" i="4"/>
  <c r="AS283" i="4"/>
  <c r="AR283" i="4"/>
  <c r="AQ283" i="4"/>
  <c r="AP283" i="4"/>
  <c r="AO283" i="4"/>
  <c r="AZ282" i="4"/>
  <c r="AY282" i="4"/>
  <c r="AX282" i="4"/>
  <c r="AW282" i="4"/>
  <c r="AV282" i="4"/>
  <c r="AU282" i="4"/>
  <c r="AT282" i="4"/>
  <c r="AS282" i="4"/>
  <c r="AR282" i="4"/>
  <c r="AQ282" i="4"/>
  <c r="AP282" i="4"/>
  <c r="AO282" i="4"/>
  <c r="AZ281" i="4"/>
  <c r="AY281" i="4"/>
  <c r="AX281" i="4"/>
  <c r="AW281" i="4"/>
  <c r="AV281" i="4"/>
  <c r="AU281" i="4"/>
  <c r="AT281" i="4"/>
  <c r="AS281" i="4"/>
  <c r="AR281" i="4"/>
  <c r="AQ281" i="4"/>
  <c r="AP281" i="4"/>
  <c r="AO281" i="4"/>
  <c r="AZ280" i="4"/>
  <c r="AY280" i="4"/>
  <c r="AX280" i="4"/>
  <c r="AW280" i="4"/>
  <c r="AV280" i="4"/>
  <c r="AU280" i="4"/>
  <c r="AT280" i="4"/>
  <c r="AS280" i="4"/>
  <c r="AR280" i="4"/>
  <c r="AQ280" i="4"/>
  <c r="AP280" i="4"/>
  <c r="AO280" i="4"/>
  <c r="AZ279" i="4"/>
  <c r="AY279" i="4"/>
  <c r="AX279" i="4"/>
  <c r="AW279" i="4"/>
  <c r="AV279" i="4"/>
  <c r="AU279" i="4"/>
  <c r="AT279" i="4"/>
  <c r="AS279" i="4"/>
  <c r="AR279" i="4"/>
  <c r="AQ279" i="4"/>
  <c r="AP279" i="4"/>
  <c r="AO279" i="4"/>
  <c r="AZ278" i="4"/>
  <c r="AY278" i="4"/>
  <c r="AX278" i="4"/>
  <c r="AW278" i="4"/>
  <c r="AV278" i="4"/>
  <c r="AU278" i="4"/>
  <c r="AT278" i="4"/>
  <c r="AS278" i="4"/>
  <c r="AR278" i="4"/>
  <c r="AQ278" i="4"/>
  <c r="AP278" i="4"/>
  <c r="AO278" i="4"/>
  <c r="AZ277" i="4"/>
  <c r="AY277" i="4"/>
  <c r="AX277" i="4"/>
  <c r="AW277" i="4"/>
  <c r="AV277" i="4"/>
  <c r="AU277" i="4"/>
  <c r="AT277" i="4"/>
  <c r="AS277" i="4"/>
  <c r="AR277" i="4"/>
  <c r="AQ277" i="4"/>
  <c r="AP277" i="4"/>
  <c r="AO277" i="4"/>
  <c r="AZ276" i="4"/>
  <c r="AY276" i="4"/>
  <c r="AX276" i="4"/>
  <c r="AW276" i="4"/>
  <c r="AV276" i="4"/>
  <c r="AU276" i="4"/>
  <c r="AT276" i="4"/>
  <c r="AS276" i="4"/>
  <c r="AR276" i="4"/>
  <c r="AQ276" i="4"/>
  <c r="AP276" i="4"/>
  <c r="AO276" i="4"/>
  <c r="AZ274" i="4"/>
  <c r="AY274" i="4"/>
  <c r="AX274" i="4"/>
  <c r="AW274" i="4"/>
  <c r="AV274" i="4"/>
  <c r="AU274" i="4"/>
  <c r="AT274" i="4"/>
  <c r="AS274" i="4"/>
  <c r="AR274" i="4"/>
  <c r="AQ274" i="4"/>
  <c r="AP274" i="4"/>
  <c r="AO274" i="4"/>
  <c r="AZ269" i="4"/>
  <c r="AY269" i="4"/>
  <c r="AX269" i="4"/>
  <c r="AW269" i="4"/>
  <c r="AV269" i="4"/>
  <c r="AU269" i="4"/>
  <c r="AT269" i="4"/>
  <c r="AS269" i="4"/>
  <c r="AR269" i="4"/>
  <c r="AQ269" i="4"/>
  <c r="AP269" i="4"/>
  <c r="AO269" i="4"/>
  <c r="AZ268" i="4"/>
  <c r="AY268" i="4"/>
  <c r="AX268" i="4"/>
  <c r="AW268" i="4"/>
  <c r="AV268" i="4"/>
  <c r="AU268" i="4"/>
  <c r="AT268" i="4"/>
  <c r="AS268" i="4"/>
  <c r="AR268" i="4"/>
  <c r="AQ268" i="4"/>
  <c r="AP268" i="4"/>
  <c r="AO268" i="4"/>
  <c r="AZ267" i="4"/>
  <c r="AY267" i="4"/>
  <c r="AX267" i="4"/>
  <c r="AW267" i="4"/>
  <c r="AV267" i="4"/>
  <c r="AU267" i="4"/>
  <c r="AT267" i="4"/>
  <c r="AS267" i="4"/>
  <c r="AR267" i="4"/>
  <c r="AQ267" i="4"/>
  <c r="AP267" i="4"/>
  <c r="AO267" i="4"/>
  <c r="AZ266" i="4"/>
  <c r="AY266" i="4"/>
  <c r="AX266" i="4"/>
  <c r="AW266" i="4"/>
  <c r="AV266" i="4"/>
  <c r="AU266" i="4"/>
  <c r="AT266" i="4"/>
  <c r="AS266" i="4"/>
  <c r="AR266" i="4"/>
  <c r="AQ266" i="4"/>
  <c r="AP266" i="4"/>
  <c r="AO266" i="4"/>
  <c r="AZ265" i="4"/>
  <c r="AY265" i="4"/>
  <c r="AX265" i="4"/>
  <c r="AW265" i="4"/>
  <c r="AV265" i="4"/>
  <c r="AU265" i="4"/>
  <c r="AT265" i="4"/>
  <c r="AS265" i="4"/>
  <c r="AR265" i="4"/>
  <c r="AQ265" i="4"/>
  <c r="AP265" i="4"/>
  <c r="AO265" i="4"/>
  <c r="AZ264" i="4"/>
  <c r="AY264" i="4"/>
  <c r="AX264" i="4"/>
  <c r="AW264" i="4"/>
  <c r="AV264" i="4"/>
  <c r="AU264" i="4"/>
  <c r="AT264" i="4"/>
  <c r="AS264" i="4"/>
  <c r="AR264" i="4"/>
  <c r="AQ264" i="4"/>
  <c r="AP264" i="4"/>
  <c r="AO264" i="4"/>
  <c r="AZ263" i="4"/>
  <c r="AY263" i="4"/>
  <c r="AX263" i="4"/>
  <c r="AW263" i="4"/>
  <c r="AV263" i="4"/>
  <c r="AU263" i="4"/>
  <c r="AT263" i="4"/>
  <c r="AS263" i="4"/>
  <c r="AR263" i="4"/>
  <c r="AQ263" i="4"/>
  <c r="AP263" i="4"/>
  <c r="AO263" i="4"/>
  <c r="AZ262" i="4"/>
  <c r="AY262" i="4"/>
  <c r="AX262" i="4"/>
  <c r="AW262" i="4"/>
  <c r="AV262" i="4"/>
  <c r="AU262" i="4"/>
  <c r="AT262" i="4"/>
  <c r="AS262" i="4"/>
  <c r="AR262" i="4"/>
  <c r="AQ262" i="4"/>
  <c r="AP262" i="4"/>
  <c r="AO262" i="4"/>
  <c r="AZ261" i="4"/>
  <c r="AY261" i="4"/>
  <c r="AX261" i="4"/>
  <c r="AW261" i="4"/>
  <c r="AV261" i="4"/>
  <c r="AU261" i="4"/>
  <c r="AT261" i="4"/>
  <c r="AS261" i="4"/>
  <c r="AR261" i="4"/>
  <c r="AQ261" i="4"/>
  <c r="AP261" i="4"/>
  <c r="AO261" i="4"/>
  <c r="AZ260" i="4"/>
  <c r="AY260" i="4"/>
  <c r="AX260" i="4"/>
  <c r="AW260" i="4"/>
  <c r="AV260" i="4"/>
  <c r="AU260" i="4"/>
  <c r="AT260" i="4"/>
  <c r="AS260" i="4"/>
  <c r="AR260" i="4"/>
  <c r="AQ260" i="4"/>
  <c r="AP260" i="4"/>
  <c r="AO260" i="4"/>
  <c r="AZ259" i="4"/>
  <c r="AY259" i="4"/>
  <c r="AX259" i="4"/>
  <c r="AW259" i="4"/>
  <c r="AV259" i="4"/>
  <c r="AU259" i="4"/>
  <c r="AT259" i="4"/>
  <c r="AS259" i="4"/>
  <c r="AR259" i="4"/>
  <c r="AQ259" i="4"/>
  <c r="AP259" i="4"/>
  <c r="AO259" i="4"/>
  <c r="AZ258" i="4"/>
  <c r="AY258" i="4"/>
  <c r="AX258" i="4"/>
  <c r="AW258" i="4"/>
  <c r="AV258" i="4"/>
  <c r="AU258" i="4"/>
  <c r="AT258" i="4"/>
  <c r="AS258" i="4"/>
  <c r="AR258" i="4"/>
  <c r="AQ258" i="4"/>
  <c r="AP258" i="4"/>
  <c r="AO258" i="4"/>
  <c r="AZ257" i="4"/>
  <c r="AY257" i="4"/>
  <c r="AX257" i="4"/>
  <c r="AW257" i="4"/>
  <c r="AV257" i="4"/>
  <c r="AU257" i="4"/>
  <c r="AT257" i="4"/>
  <c r="AS257" i="4"/>
  <c r="AR257" i="4"/>
  <c r="AQ257" i="4"/>
  <c r="AP257" i="4"/>
  <c r="AO257" i="4"/>
  <c r="AZ256" i="4"/>
  <c r="AY256" i="4"/>
  <c r="AX256" i="4"/>
  <c r="AW256" i="4"/>
  <c r="AV256" i="4"/>
  <c r="AU256" i="4"/>
  <c r="AT256" i="4"/>
  <c r="AS256" i="4"/>
  <c r="AR256" i="4"/>
  <c r="AQ256" i="4"/>
  <c r="AP256" i="4"/>
  <c r="AO256" i="4"/>
  <c r="AZ255" i="4"/>
  <c r="AY255" i="4"/>
  <c r="AX255" i="4"/>
  <c r="AW255" i="4"/>
  <c r="AV255" i="4"/>
  <c r="AU255" i="4"/>
  <c r="AT255" i="4"/>
  <c r="AS255" i="4"/>
  <c r="AR255" i="4"/>
  <c r="AQ255" i="4"/>
  <c r="AP255" i="4"/>
  <c r="AO255" i="4"/>
  <c r="AZ254" i="4"/>
  <c r="AY254" i="4"/>
  <c r="AX254" i="4"/>
  <c r="AW254" i="4"/>
  <c r="AV254" i="4"/>
  <c r="AU254" i="4"/>
  <c r="AT254" i="4"/>
  <c r="AS254" i="4"/>
  <c r="AR254" i="4"/>
  <c r="AQ254" i="4"/>
  <c r="AP254" i="4"/>
  <c r="AO254" i="4"/>
  <c r="AZ253" i="4"/>
  <c r="AY253" i="4"/>
  <c r="AX253" i="4"/>
  <c r="AW253" i="4"/>
  <c r="AV253" i="4"/>
  <c r="AU253" i="4"/>
  <c r="AT253" i="4"/>
  <c r="AS253" i="4"/>
  <c r="AR253" i="4"/>
  <c r="AQ253" i="4"/>
  <c r="AP253" i="4"/>
  <c r="AO253" i="4"/>
  <c r="AZ252" i="4"/>
  <c r="AY252" i="4"/>
  <c r="AX252" i="4"/>
  <c r="AW252" i="4"/>
  <c r="AV252" i="4"/>
  <c r="AU252" i="4"/>
  <c r="AT252" i="4"/>
  <c r="AS252" i="4"/>
  <c r="AR252" i="4"/>
  <c r="AQ252" i="4"/>
  <c r="AP252" i="4"/>
  <c r="AO252" i="4"/>
  <c r="AZ251" i="4"/>
  <c r="AY251" i="4"/>
  <c r="AX251" i="4"/>
  <c r="AW251" i="4"/>
  <c r="AV251" i="4"/>
  <c r="AU251" i="4"/>
  <c r="AT251" i="4"/>
  <c r="AS251" i="4"/>
  <c r="AR251" i="4"/>
  <c r="AQ251" i="4"/>
  <c r="AP251" i="4"/>
  <c r="AO251" i="4"/>
  <c r="AZ250" i="4"/>
  <c r="AY250" i="4"/>
  <c r="AX250" i="4"/>
  <c r="AW250" i="4"/>
  <c r="AV250" i="4"/>
  <c r="AU250" i="4"/>
  <c r="AT250" i="4"/>
  <c r="AS250" i="4"/>
  <c r="AR250" i="4"/>
  <c r="AQ250" i="4"/>
  <c r="AP250" i="4"/>
  <c r="AO250" i="4"/>
  <c r="AZ249" i="4"/>
  <c r="AY249" i="4"/>
  <c r="AX249" i="4"/>
  <c r="AW249" i="4"/>
  <c r="AV249" i="4"/>
  <c r="AU249" i="4"/>
  <c r="AT249" i="4"/>
  <c r="AS249" i="4"/>
  <c r="AR249" i="4"/>
  <c r="AQ249" i="4"/>
  <c r="AP249" i="4"/>
  <c r="AO249" i="4"/>
  <c r="AZ248" i="4"/>
  <c r="AY248" i="4"/>
  <c r="AX248" i="4"/>
  <c r="AW248" i="4"/>
  <c r="AV248" i="4"/>
  <c r="AU248" i="4"/>
  <c r="AT248" i="4"/>
  <c r="AS248" i="4"/>
  <c r="AR248" i="4"/>
  <c r="AQ248" i="4"/>
  <c r="AP248" i="4"/>
  <c r="AO248" i="4"/>
  <c r="AZ247" i="4"/>
  <c r="AY247" i="4"/>
  <c r="AX247" i="4"/>
  <c r="AW247" i="4"/>
  <c r="AV247" i="4"/>
  <c r="AU247" i="4"/>
  <c r="AT247" i="4"/>
  <c r="AS247" i="4"/>
  <c r="AR247" i="4"/>
  <c r="AQ247" i="4"/>
  <c r="AP247" i="4"/>
  <c r="AO247" i="4"/>
  <c r="AZ246" i="4"/>
  <c r="AY246" i="4"/>
  <c r="AX246" i="4"/>
  <c r="AW246" i="4"/>
  <c r="AV246" i="4"/>
  <c r="AU246" i="4"/>
  <c r="AT246" i="4"/>
  <c r="AS246" i="4"/>
  <c r="AR246" i="4"/>
  <c r="AQ246" i="4"/>
  <c r="AP246" i="4"/>
  <c r="AO246" i="4"/>
  <c r="AZ245" i="4"/>
  <c r="AY245" i="4"/>
  <c r="AX245" i="4"/>
  <c r="AW245" i="4"/>
  <c r="AV245" i="4"/>
  <c r="AU245" i="4"/>
  <c r="AT245" i="4"/>
  <c r="AS245" i="4"/>
  <c r="AR245" i="4"/>
  <c r="AQ245" i="4"/>
  <c r="AP245" i="4"/>
  <c r="AO245" i="4"/>
  <c r="AZ244" i="4"/>
  <c r="AY244" i="4"/>
  <c r="AX244" i="4"/>
  <c r="AW244" i="4"/>
  <c r="AV244" i="4"/>
  <c r="AU244" i="4"/>
  <c r="AT244" i="4"/>
  <c r="AS244" i="4"/>
  <c r="AR244" i="4"/>
  <c r="AQ244" i="4"/>
  <c r="AP244" i="4"/>
  <c r="AO244" i="4"/>
  <c r="AZ243" i="4"/>
  <c r="AY243" i="4"/>
  <c r="AX243" i="4"/>
  <c r="AW243" i="4"/>
  <c r="AV243" i="4"/>
  <c r="AU243" i="4"/>
  <c r="AT243" i="4"/>
  <c r="AS243" i="4"/>
  <c r="AR243" i="4"/>
  <c r="AQ243" i="4"/>
  <c r="AP243" i="4"/>
  <c r="AO243" i="4"/>
  <c r="AZ242" i="4"/>
  <c r="AY242" i="4"/>
  <c r="AX242" i="4"/>
  <c r="AW242" i="4"/>
  <c r="AV242" i="4"/>
  <c r="AU242" i="4"/>
  <c r="AT242" i="4"/>
  <c r="AS242" i="4"/>
  <c r="AR242" i="4"/>
  <c r="AQ242" i="4"/>
  <c r="AP242" i="4"/>
  <c r="AO242" i="4"/>
  <c r="AZ241" i="4"/>
  <c r="AY241" i="4"/>
  <c r="AX241" i="4"/>
  <c r="AW241" i="4"/>
  <c r="AV241" i="4"/>
  <c r="AU241" i="4"/>
  <c r="AT241" i="4"/>
  <c r="AS241" i="4"/>
  <c r="AR241" i="4"/>
  <c r="AQ241" i="4"/>
  <c r="AP241" i="4"/>
  <c r="AO241" i="4"/>
  <c r="AZ240" i="4"/>
  <c r="AY240" i="4"/>
  <c r="AX240" i="4"/>
  <c r="AW240" i="4"/>
  <c r="AV240" i="4"/>
  <c r="AU240" i="4"/>
  <c r="AT240" i="4"/>
  <c r="AS240" i="4"/>
  <c r="AR240" i="4"/>
  <c r="AQ240" i="4"/>
  <c r="AP240" i="4"/>
  <c r="AO240" i="4"/>
  <c r="AZ239" i="4"/>
  <c r="AY239" i="4"/>
  <c r="AX239" i="4"/>
  <c r="AW239" i="4"/>
  <c r="AV239" i="4"/>
  <c r="AU239" i="4"/>
  <c r="AT239" i="4"/>
  <c r="AS239" i="4"/>
  <c r="AR239" i="4"/>
  <c r="AQ239" i="4"/>
  <c r="AP239" i="4"/>
  <c r="AO239" i="4"/>
  <c r="AZ238" i="4"/>
  <c r="AY238" i="4"/>
  <c r="AX238" i="4"/>
  <c r="AW238" i="4"/>
  <c r="AV238" i="4"/>
  <c r="AU238" i="4"/>
  <c r="AT238" i="4"/>
  <c r="AS238" i="4"/>
  <c r="AR238" i="4"/>
  <c r="AQ238" i="4"/>
  <c r="AP238" i="4"/>
  <c r="AO238" i="4"/>
  <c r="AZ237" i="4"/>
  <c r="AY237" i="4"/>
  <c r="AX237" i="4"/>
  <c r="AW237" i="4"/>
  <c r="AV237" i="4"/>
  <c r="AU237" i="4"/>
  <c r="AT237" i="4"/>
  <c r="AS237" i="4"/>
  <c r="AR237" i="4"/>
  <c r="AQ237" i="4"/>
  <c r="AP237" i="4"/>
  <c r="AO237" i="4"/>
  <c r="AZ236" i="4"/>
  <c r="AY236" i="4"/>
  <c r="AX236" i="4"/>
  <c r="AW236" i="4"/>
  <c r="AV236" i="4"/>
  <c r="AU236" i="4"/>
  <c r="AT236" i="4"/>
  <c r="AS236" i="4"/>
  <c r="AR236" i="4"/>
  <c r="AQ236" i="4"/>
  <c r="AP236" i="4"/>
  <c r="AO236" i="4"/>
  <c r="AZ235" i="4"/>
  <c r="AY235" i="4"/>
  <c r="AX235" i="4"/>
  <c r="AW235" i="4"/>
  <c r="AV235" i="4"/>
  <c r="AU235" i="4"/>
  <c r="AT235" i="4"/>
  <c r="AS235" i="4"/>
  <c r="AR235" i="4"/>
  <c r="AQ235" i="4"/>
  <c r="AP235" i="4"/>
  <c r="AO235" i="4"/>
  <c r="AZ234" i="4"/>
  <c r="AY234" i="4"/>
  <c r="AX234" i="4"/>
  <c r="AW234" i="4"/>
  <c r="AV234" i="4"/>
  <c r="AU234" i="4"/>
  <c r="AT234" i="4"/>
  <c r="AS234" i="4"/>
  <c r="AR234" i="4"/>
  <c r="AQ234" i="4"/>
  <c r="AP234" i="4"/>
  <c r="AO234" i="4"/>
  <c r="AZ233" i="4"/>
  <c r="AY233" i="4"/>
  <c r="AX233" i="4"/>
  <c r="AW233" i="4"/>
  <c r="AV233" i="4"/>
  <c r="AU233" i="4"/>
  <c r="AT233" i="4"/>
  <c r="AS233" i="4"/>
  <c r="AR233" i="4"/>
  <c r="AQ233" i="4"/>
  <c r="AP233" i="4"/>
  <c r="AO233" i="4"/>
  <c r="AZ232" i="4"/>
  <c r="AY232" i="4"/>
  <c r="AX232" i="4"/>
  <c r="AW232" i="4"/>
  <c r="AV232" i="4"/>
  <c r="AU232" i="4"/>
  <c r="AT232" i="4"/>
  <c r="AS232" i="4"/>
  <c r="AR232" i="4"/>
  <c r="AQ232" i="4"/>
  <c r="AP232" i="4"/>
  <c r="AO232" i="4"/>
  <c r="AZ231" i="4"/>
  <c r="AY231" i="4"/>
  <c r="AX231" i="4"/>
  <c r="AW231" i="4"/>
  <c r="AV231" i="4"/>
  <c r="AU231" i="4"/>
  <c r="AT231" i="4"/>
  <c r="AS231" i="4"/>
  <c r="AR231" i="4"/>
  <c r="AQ231" i="4"/>
  <c r="AP231" i="4"/>
  <c r="AO231" i="4"/>
  <c r="AZ230" i="4"/>
  <c r="AY230" i="4"/>
  <c r="AX230" i="4"/>
  <c r="AW230" i="4"/>
  <c r="AV230" i="4"/>
  <c r="AU230" i="4"/>
  <c r="AT230" i="4"/>
  <c r="AS230" i="4"/>
  <c r="AR230" i="4"/>
  <c r="AQ230" i="4"/>
  <c r="AP230" i="4"/>
  <c r="AO230" i="4"/>
  <c r="AZ229" i="4"/>
  <c r="AY229" i="4"/>
  <c r="AX229" i="4"/>
  <c r="AW229" i="4"/>
  <c r="AV229" i="4"/>
  <c r="AU229" i="4"/>
  <c r="AT229" i="4"/>
  <c r="AS229" i="4"/>
  <c r="AR229" i="4"/>
  <c r="AQ229" i="4"/>
  <c r="AP229" i="4"/>
  <c r="AO229" i="4"/>
  <c r="AZ228" i="4"/>
  <c r="AY228" i="4"/>
  <c r="AX228" i="4"/>
  <c r="AW228" i="4"/>
  <c r="AV228" i="4"/>
  <c r="AU228" i="4"/>
  <c r="AT228" i="4"/>
  <c r="AS228" i="4"/>
  <c r="AR228" i="4"/>
  <c r="AQ228" i="4"/>
  <c r="AP228" i="4"/>
  <c r="AO228" i="4"/>
  <c r="AZ227" i="4"/>
  <c r="AY227" i="4"/>
  <c r="AX227" i="4"/>
  <c r="AW227" i="4"/>
  <c r="AV227" i="4"/>
  <c r="AU227" i="4"/>
  <c r="AT227" i="4"/>
  <c r="AS227" i="4"/>
  <c r="AR227" i="4"/>
  <c r="AQ227" i="4"/>
  <c r="AP227" i="4"/>
  <c r="AO227" i="4"/>
  <c r="AZ226" i="4"/>
  <c r="AY226" i="4"/>
  <c r="AX226" i="4"/>
  <c r="AW226" i="4"/>
  <c r="AV226" i="4"/>
  <c r="AU226" i="4"/>
  <c r="AT226" i="4"/>
  <c r="AS226" i="4"/>
  <c r="AR226" i="4"/>
  <c r="AQ226" i="4"/>
  <c r="AP226" i="4"/>
  <c r="AO226" i="4"/>
  <c r="AZ225" i="4"/>
  <c r="AY225" i="4"/>
  <c r="AX225" i="4"/>
  <c r="AW225" i="4"/>
  <c r="AV225" i="4"/>
  <c r="AU225" i="4"/>
  <c r="AT225" i="4"/>
  <c r="AS225" i="4"/>
  <c r="AR225" i="4"/>
  <c r="AQ225" i="4"/>
  <c r="AP225" i="4"/>
  <c r="AO225" i="4"/>
  <c r="AZ224" i="4"/>
  <c r="AY224" i="4"/>
  <c r="AX224" i="4"/>
  <c r="AW224" i="4"/>
  <c r="AV224" i="4"/>
  <c r="AU224" i="4"/>
  <c r="AT224" i="4"/>
  <c r="AS224" i="4"/>
  <c r="AR224" i="4"/>
  <c r="AQ224" i="4"/>
  <c r="AP224" i="4"/>
  <c r="AO224" i="4"/>
  <c r="AZ223" i="4"/>
  <c r="AY223" i="4"/>
  <c r="AX223" i="4"/>
  <c r="AW223" i="4"/>
  <c r="AV223" i="4"/>
  <c r="AU223" i="4"/>
  <c r="AT223" i="4"/>
  <c r="AS223" i="4"/>
  <c r="AR223" i="4"/>
  <c r="AQ223" i="4"/>
  <c r="AP223" i="4"/>
  <c r="AO223" i="4"/>
  <c r="AZ222" i="4"/>
  <c r="AY222" i="4"/>
  <c r="AX222" i="4"/>
  <c r="AW222" i="4"/>
  <c r="AV222" i="4"/>
  <c r="AU222" i="4"/>
  <c r="AT222" i="4"/>
  <c r="AS222" i="4"/>
  <c r="AR222" i="4"/>
  <c r="AQ222" i="4"/>
  <c r="AP222" i="4"/>
  <c r="AO222" i="4"/>
  <c r="AZ221" i="4"/>
  <c r="AY221" i="4"/>
  <c r="AX221" i="4"/>
  <c r="AW221" i="4"/>
  <c r="AV221" i="4"/>
  <c r="AU221" i="4"/>
  <c r="AT221" i="4"/>
  <c r="AS221" i="4"/>
  <c r="AR221" i="4"/>
  <c r="AQ221" i="4"/>
  <c r="AP221" i="4"/>
  <c r="AO221" i="4"/>
  <c r="AZ220" i="4"/>
  <c r="AY220" i="4"/>
  <c r="AX220" i="4"/>
  <c r="AW220" i="4"/>
  <c r="AV220" i="4"/>
  <c r="AU220" i="4"/>
  <c r="AT220" i="4"/>
  <c r="AS220" i="4"/>
  <c r="AR220" i="4"/>
  <c r="AQ220" i="4"/>
  <c r="AP220" i="4"/>
  <c r="AO220" i="4"/>
  <c r="AZ218" i="4"/>
  <c r="AY218" i="4"/>
  <c r="AX218" i="4"/>
  <c r="AW218" i="4"/>
  <c r="AV218" i="4"/>
  <c r="AU218" i="4"/>
  <c r="AT218" i="4"/>
  <c r="AS218" i="4"/>
  <c r="AR218" i="4"/>
  <c r="AQ218" i="4"/>
  <c r="AP218" i="4"/>
  <c r="AO218" i="4"/>
  <c r="AZ217" i="4"/>
  <c r="AY217" i="4"/>
  <c r="AX217" i="4"/>
  <c r="AW217" i="4"/>
  <c r="AV217" i="4"/>
  <c r="AU217" i="4"/>
  <c r="AT217" i="4"/>
  <c r="AS217" i="4"/>
  <c r="AR217" i="4"/>
  <c r="AQ217" i="4"/>
  <c r="AP217" i="4"/>
  <c r="AO217" i="4"/>
  <c r="AZ216" i="4"/>
  <c r="AY216" i="4"/>
  <c r="AX216" i="4"/>
  <c r="AW216" i="4"/>
  <c r="AV216" i="4"/>
  <c r="AU216" i="4"/>
  <c r="AT216" i="4"/>
  <c r="AS216" i="4"/>
  <c r="AR216" i="4"/>
  <c r="AQ216" i="4"/>
  <c r="AP216" i="4"/>
  <c r="AO216" i="4"/>
  <c r="AZ215" i="4"/>
  <c r="AY215" i="4"/>
  <c r="AX215" i="4"/>
  <c r="AW215" i="4"/>
  <c r="AV215" i="4"/>
  <c r="AU215" i="4"/>
  <c r="AT215" i="4"/>
  <c r="AS215" i="4"/>
  <c r="AR215" i="4"/>
  <c r="AQ215" i="4"/>
  <c r="AP215" i="4"/>
  <c r="AO215" i="4"/>
  <c r="AZ214" i="4"/>
  <c r="AY214" i="4"/>
  <c r="AX214" i="4"/>
  <c r="AW214" i="4"/>
  <c r="AV214" i="4"/>
  <c r="AU214" i="4"/>
  <c r="AT214" i="4"/>
  <c r="AS214" i="4"/>
  <c r="AR214" i="4"/>
  <c r="AQ214" i="4"/>
  <c r="AP214" i="4"/>
  <c r="AO214" i="4"/>
  <c r="AZ213" i="4"/>
  <c r="AY213" i="4"/>
  <c r="AX213" i="4"/>
  <c r="AW213" i="4"/>
  <c r="AV213" i="4"/>
  <c r="AU213" i="4"/>
  <c r="AT213" i="4"/>
  <c r="AS213" i="4"/>
  <c r="AR213" i="4"/>
  <c r="AQ213" i="4"/>
  <c r="AP213" i="4"/>
  <c r="AO213" i="4"/>
  <c r="AZ212" i="4"/>
  <c r="AY212" i="4"/>
  <c r="AX212" i="4"/>
  <c r="AW212" i="4"/>
  <c r="AV212" i="4"/>
  <c r="AU212" i="4"/>
  <c r="AT212" i="4"/>
  <c r="AS212" i="4"/>
  <c r="AR212" i="4"/>
  <c r="AQ212" i="4"/>
  <c r="AP212" i="4"/>
  <c r="AO212" i="4"/>
  <c r="AZ211" i="4"/>
  <c r="AY211" i="4"/>
  <c r="AX211" i="4"/>
  <c r="AW211" i="4"/>
  <c r="AV211" i="4"/>
  <c r="AU211" i="4"/>
  <c r="AT211" i="4"/>
  <c r="AS211" i="4"/>
  <c r="AR211" i="4"/>
  <c r="AQ211" i="4"/>
  <c r="AP211" i="4"/>
  <c r="AO211" i="4"/>
  <c r="AZ210" i="4"/>
  <c r="AY210" i="4"/>
  <c r="AX210" i="4"/>
  <c r="AW210" i="4"/>
  <c r="AV210" i="4"/>
  <c r="AU210" i="4"/>
  <c r="AT210" i="4"/>
  <c r="AS210" i="4"/>
  <c r="AR210" i="4"/>
  <c r="AQ210" i="4"/>
  <c r="AP210" i="4"/>
  <c r="AO210" i="4"/>
  <c r="AZ209" i="4"/>
  <c r="AY209" i="4"/>
  <c r="AX209" i="4"/>
  <c r="AW209" i="4"/>
  <c r="AV209" i="4"/>
  <c r="AU209" i="4"/>
  <c r="AT209" i="4"/>
  <c r="AS209" i="4"/>
  <c r="AR209" i="4"/>
  <c r="AQ209" i="4"/>
  <c r="AP209" i="4"/>
  <c r="AO209" i="4"/>
  <c r="AZ208" i="4"/>
  <c r="AY208" i="4"/>
  <c r="AX208" i="4"/>
  <c r="AW208" i="4"/>
  <c r="AV208" i="4"/>
  <c r="AU208" i="4"/>
  <c r="AT208" i="4"/>
  <c r="AS208" i="4"/>
  <c r="AR208" i="4"/>
  <c r="AQ208" i="4"/>
  <c r="AP208" i="4"/>
  <c r="AO208" i="4"/>
  <c r="AZ207" i="4"/>
  <c r="AY207" i="4"/>
  <c r="AX207" i="4"/>
  <c r="AW207" i="4"/>
  <c r="AV207" i="4"/>
  <c r="AU207" i="4"/>
  <c r="AT207" i="4"/>
  <c r="AS207" i="4"/>
  <c r="AR207" i="4"/>
  <c r="AQ207" i="4"/>
  <c r="AP207" i="4"/>
  <c r="AO207" i="4"/>
  <c r="AZ206" i="4"/>
  <c r="AY206" i="4"/>
  <c r="AX206" i="4"/>
  <c r="AW206" i="4"/>
  <c r="AV206" i="4"/>
  <c r="AU206" i="4"/>
  <c r="AT206" i="4"/>
  <c r="AS206" i="4"/>
  <c r="AR206" i="4"/>
  <c r="AQ206" i="4"/>
  <c r="AP206" i="4"/>
  <c r="AO206" i="4"/>
  <c r="AZ205" i="4"/>
  <c r="AY205" i="4"/>
  <c r="AX205" i="4"/>
  <c r="AW205" i="4"/>
  <c r="AV205" i="4"/>
  <c r="AU205" i="4"/>
  <c r="AT205" i="4"/>
  <c r="AS205" i="4"/>
  <c r="AR205" i="4"/>
  <c r="AQ205" i="4"/>
  <c r="AP205" i="4"/>
  <c r="AO205" i="4"/>
  <c r="AZ204" i="4"/>
  <c r="AY204" i="4"/>
  <c r="AX204" i="4"/>
  <c r="AW204" i="4"/>
  <c r="AV204" i="4"/>
  <c r="AU204" i="4"/>
  <c r="AT204" i="4"/>
  <c r="AS204" i="4"/>
  <c r="AR204" i="4"/>
  <c r="AQ204" i="4"/>
  <c r="AP204" i="4"/>
  <c r="AO204" i="4"/>
  <c r="AZ203" i="4"/>
  <c r="AY203" i="4"/>
  <c r="AX203" i="4"/>
  <c r="AW203" i="4"/>
  <c r="AV203" i="4"/>
  <c r="AU203" i="4"/>
  <c r="AT203" i="4"/>
  <c r="AS203" i="4"/>
  <c r="AR203" i="4"/>
  <c r="AQ203" i="4"/>
  <c r="AP203" i="4"/>
  <c r="AO203" i="4"/>
  <c r="AZ202" i="4"/>
  <c r="AY202" i="4"/>
  <c r="AX202" i="4"/>
  <c r="AW202" i="4"/>
  <c r="AV202" i="4"/>
  <c r="AU202" i="4"/>
  <c r="AT202" i="4"/>
  <c r="AS202" i="4"/>
  <c r="AR202" i="4"/>
  <c r="AQ202" i="4"/>
  <c r="AP202" i="4"/>
  <c r="AO202" i="4"/>
  <c r="AZ201" i="4"/>
  <c r="AY201" i="4"/>
  <c r="AX201" i="4"/>
  <c r="AW201" i="4"/>
  <c r="AV201" i="4"/>
  <c r="AU201" i="4"/>
  <c r="AT201" i="4"/>
  <c r="AS201" i="4"/>
  <c r="AR201" i="4"/>
  <c r="AQ201" i="4"/>
  <c r="AP201" i="4"/>
  <c r="AO201" i="4"/>
  <c r="AZ200" i="4"/>
  <c r="AY200" i="4"/>
  <c r="AX200" i="4"/>
  <c r="AW200" i="4"/>
  <c r="AV200" i="4"/>
  <c r="AU200" i="4"/>
  <c r="AT200" i="4"/>
  <c r="AS200" i="4"/>
  <c r="AR200" i="4"/>
  <c r="AQ200" i="4"/>
  <c r="AP200" i="4"/>
  <c r="AO200" i="4"/>
  <c r="AZ199" i="4"/>
  <c r="AY199" i="4"/>
  <c r="AX199" i="4"/>
  <c r="AW199" i="4"/>
  <c r="AV199" i="4"/>
  <c r="AU199" i="4"/>
  <c r="AT199" i="4"/>
  <c r="AS199" i="4"/>
  <c r="AR199" i="4"/>
  <c r="AQ199" i="4"/>
  <c r="AP199" i="4"/>
  <c r="AO199" i="4"/>
  <c r="AZ198" i="4"/>
  <c r="AY198" i="4"/>
  <c r="AX198" i="4"/>
  <c r="AW198" i="4"/>
  <c r="AV198" i="4"/>
  <c r="AU198" i="4"/>
  <c r="AT198" i="4"/>
  <c r="AS198" i="4"/>
  <c r="AR198" i="4"/>
  <c r="AQ198" i="4"/>
  <c r="AP198" i="4"/>
  <c r="AO198" i="4"/>
  <c r="AZ197" i="4"/>
  <c r="AY197" i="4"/>
  <c r="AX197" i="4"/>
  <c r="AW197" i="4"/>
  <c r="AV197" i="4"/>
  <c r="AU197" i="4"/>
  <c r="AT197" i="4"/>
  <c r="AS197" i="4"/>
  <c r="AR197" i="4"/>
  <c r="AQ197" i="4"/>
  <c r="AP197" i="4"/>
  <c r="AO197" i="4"/>
  <c r="AZ196" i="4"/>
  <c r="AY196" i="4"/>
  <c r="AX196" i="4"/>
  <c r="AW196" i="4"/>
  <c r="AV196" i="4"/>
  <c r="AU196" i="4"/>
  <c r="AT196" i="4"/>
  <c r="AS196" i="4"/>
  <c r="AR196" i="4"/>
  <c r="AQ196" i="4"/>
  <c r="AP196" i="4"/>
  <c r="AO196" i="4"/>
  <c r="AZ195" i="4"/>
  <c r="AY195" i="4"/>
  <c r="AX195" i="4"/>
  <c r="AW195" i="4"/>
  <c r="AV195" i="4"/>
  <c r="AU195" i="4"/>
  <c r="AT195" i="4"/>
  <c r="AS195" i="4"/>
  <c r="AR195" i="4"/>
  <c r="AQ195" i="4"/>
  <c r="AP195" i="4"/>
  <c r="AO195" i="4"/>
  <c r="AZ194" i="4"/>
  <c r="AY194" i="4"/>
  <c r="AX194" i="4"/>
  <c r="AW194" i="4"/>
  <c r="AV194" i="4"/>
  <c r="AU194" i="4"/>
  <c r="AT194" i="4"/>
  <c r="AS194" i="4"/>
  <c r="AR194" i="4"/>
  <c r="AQ194" i="4"/>
  <c r="AP194" i="4"/>
  <c r="AO194" i="4"/>
  <c r="AZ193" i="4"/>
  <c r="AY193" i="4"/>
  <c r="AX193" i="4"/>
  <c r="AW193" i="4"/>
  <c r="AV193" i="4"/>
  <c r="AU193" i="4"/>
  <c r="AT193" i="4"/>
  <c r="AS193" i="4"/>
  <c r="AR193" i="4"/>
  <c r="AQ193" i="4"/>
  <c r="AP193" i="4"/>
  <c r="AO193" i="4"/>
  <c r="AZ192" i="4"/>
  <c r="AY192" i="4"/>
  <c r="AX192" i="4"/>
  <c r="AW192" i="4"/>
  <c r="AV192" i="4"/>
  <c r="AU192" i="4"/>
  <c r="AT192" i="4"/>
  <c r="AS192" i="4"/>
  <c r="AR192" i="4"/>
  <c r="AQ192" i="4"/>
  <c r="AP192" i="4"/>
  <c r="AO192" i="4"/>
  <c r="AZ191" i="4"/>
  <c r="AY191" i="4"/>
  <c r="AX191" i="4"/>
  <c r="AW191" i="4"/>
  <c r="AV191" i="4"/>
  <c r="AU191" i="4"/>
  <c r="AT191" i="4"/>
  <c r="AS191" i="4"/>
  <c r="AR191" i="4"/>
  <c r="AQ191" i="4"/>
  <c r="AP191" i="4"/>
  <c r="AO191" i="4"/>
  <c r="AZ190" i="4"/>
  <c r="AY190" i="4"/>
  <c r="AX190" i="4"/>
  <c r="AW190" i="4"/>
  <c r="AV190" i="4"/>
  <c r="AU190" i="4"/>
  <c r="AT190" i="4"/>
  <c r="AS190" i="4"/>
  <c r="AR190" i="4"/>
  <c r="AQ190" i="4"/>
  <c r="AP190" i="4"/>
  <c r="AO190" i="4"/>
  <c r="AZ189" i="4"/>
  <c r="AY189" i="4"/>
  <c r="AX189" i="4"/>
  <c r="AW189" i="4"/>
  <c r="AV189" i="4"/>
  <c r="AU189" i="4"/>
  <c r="AT189" i="4"/>
  <c r="AS189" i="4"/>
  <c r="AR189" i="4"/>
  <c r="AQ189" i="4"/>
  <c r="AP189" i="4"/>
  <c r="AO189" i="4"/>
  <c r="AZ188" i="4"/>
  <c r="AY188" i="4"/>
  <c r="AX188" i="4"/>
  <c r="AW188" i="4"/>
  <c r="AV188" i="4"/>
  <c r="AU188" i="4"/>
  <c r="AT188" i="4"/>
  <c r="AS188" i="4"/>
  <c r="AR188" i="4"/>
  <c r="AQ188" i="4"/>
  <c r="AP188" i="4"/>
  <c r="AO188" i="4"/>
  <c r="AZ187" i="4"/>
  <c r="AY187" i="4"/>
  <c r="AX187" i="4"/>
  <c r="AW187" i="4"/>
  <c r="AV187" i="4"/>
  <c r="AU187" i="4"/>
  <c r="AT187" i="4"/>
  <c r="AS187" i="4"/>
  <c r="AR187" i="4"/>
  <c r="AQ187" i="4"/>
  <c r="AP187" i="4"/>
  <c r="AO187" i="4"/>
  <c r="AZ186" i="4"/>
  <c r="AY186" i="4"/>
  <c r="AX186" i="4"/>
  <c r="AW186" i="4"/>
  <c r="AV186" i="4"/>
  <c r="AU186" i="4"/>
  <c r="AT186" i="4"/>
  <c r="AS186" i="4"/>
  <c r="AR186" i="4"/>
  <c r="AQ186" i="4"/>
  <c r="AP186" i="4"/>
  <c r="AO186" i="4"/>
  <c r="AZ185" i="4"/>
  <c r="AY185" i="4"/>
  <c r="AX185" i="4"/>
  <c r="AW185" i="4"/>
  <c r="AV185" i="4"/>
  <c r="AU185" i="4"/>
  <c r="AT185" i="4"/>
  <c r="AS185" i="4"/>
  <c r="AR185" i="4"/>
  <c r="AQ185" i="4"/>
  <c r="AP185" i="4"/>
  <c r="AO185" i="4"/>
  <c r="AZ184" i="4"/>
  <c r="AY184" i="4"/>
  <c r="AX184" i="4"/>
  <c r="AW184" i="4"/>
  <c r="AV184" i="4"/>
  <c r="AU184" i="4"/>
  <c r="AT184" i="4"/>
  <c r="AS184" i="4"/>
  <c r="AR184" i="4"/>
  <c r="AQ184" i="4"/>
  <c r="AP184" i="4"/>
  <c r="AO184" i="4"/>
  <c r="AZ183" i="4"/>
  <c r="AY183" i="4"/>
  <c r="AX183" i="4"/>
  <c r="AW183" i="4"/>
  <c r="AV183" i="4"/>
  <c r="AU183" i="4"/>
  <c r="AT183" i="4"/>
  <c r="AS183" i="4"/>
  <c r="AR183" i="4"/>
  <c r="AQ183" i="4"/>
  <c r="AP183" i="4"/>
  <c r="AO183" i="4"/>
  <c r="AZ182" i="4"/>
  <c r="AY182" i="4"/>
  <c r="AX182" i="4"/>
  <c r="AW182" i="4"/>
  <c r="AV182" i="4"/>
  <c r="AU182" i="4"/>
  <c r="AT182" i="4"/>
  <c r="AS182" i="4"/>
  <c r="AR182" i="4"/>
  <c r="AQ182" i="4"/>
  <c r="AP182" i="4"/>
  <c r="AO182" i="4"/>
  <c r="AZ181" i="4"/>
  <c r="AY181" i="4"/>
  <c r="AX181" i="4"/>
  <c r="AW181" i="4"/>
  <c r="AV181" i="4"/>
  <c r="AU181" i="4"/>
  <c r="AT181" i="4"/>
  <c r="AS181" i="4"/>
  <c r="AR181" i="4"/>
  <c r="AQ181" i="4"/>
  <c r="AP181" i="4"/>
  <c r="AO181" i="4"/>
  <c r="AZ180" i="4"/>
  <c r="AY180" i="4"/>
  <c r="AX180" i="4"/>
  <c r="AW180" i="4"/>
  <c r="AV180" i="4"/>
  <c r="AU180" i="4"/>
  <c r="AT180" i="4"/>
  <c r="AS180" i="4"/>
  <c r="AR180" i="4"/>
  <c r="AQ180" i="4"/>
  <c r="AP180" i="4"/>
  <c r="AO180" i="4"/>
  <c r="AZ179" i="4"/>
  <c r="AY179" i="4"/>
  <c r="AX179" i="4"/>
  <c r="AW179" i="4"/>
  <c r="AV179" i="4"/>
  <c r="AU179" i="4"/>
  <c r="AT179" i="4"/>
  <c r="AS179" i="4"/>
  <c r="AR179" i="4"/>
  <c r="AQ179" i="4"/>
  <c r="AP179" i="4"/>
  <c r="AO179" i="4"/>
  <c r="AZ178" i="4"/>
  <c r="AY178" i="4"/>
  <c r="AX178" i="4"/>
  <c r="AW178" i="4"/>
  <c r="AV178" i="4"/>
  <c r="AU178" i="4"/>
  <c r="AT178" i="4"/>
  <c r="AS178" i="4"/>
  <c r="AR178" i="4"/>
  <c r="AQ178" i="4"/>
  <c r="AP178" i="4"/>
  <c r="AO178" i="4"/>
  <c r="AZ177" i="4"/>
  <c r="AY177" i="4"/>
  <c r="AX177" i="4"/>
  <c r="AW177" i="4"/>
  <c r="AV177" i="4"/>
  <c r="AU177" i="4"/>
  <c r="AT177" i="4"/>
  <c r="AS177" i="4"/>
  <c r="AR177" i="4"/>
  <c r="AQ177" i="4"/>
  <c r="AP177" i="4"/>
  <c r="AO177" i="4"/>
  <c r="AZ176" i="4"/>
  <c r="AY176" i="4"/>
  <c r="AX176" i="4"/>
  <c r="AW176" i="4"/>
  <c r="AV176" i="4"/>
  <c r="AU176" i="4"/>
  <c r="AT176" i="4"/>
  <c r="AS176" i="4"/>
  <c r="AR176" i="4"/>
  <c r="AQ176" i="4"/>
  <c r="AP176" i="4"/>
  <c r="AO176" i="4"/>
  <c r="AZ175" i="4"/>
  <c r="AY175" i="4"/>
  <c r="AX175" i="4"/>
  <c r="AW175" i="4"/>
  <c r="AV175" i="4"/>
  <c r="AU175" i="4"/>
  <c r="AT175" i="4"/>
  <c r="AS175" i="4"/>
  <c r="AR175" i="4"/>
  <c r="AQ175" i="4"/>
  <c r="AP175" i="4"/>
  <c r="AO175" i="4"/>
  <c r="AZ174" i="4"/>
  <c r="AY174" i="4"/>
  <c r="AX174" i="4"/>
  <c r="AW174" i="4"/>
  <c r="AV174" i="4"/>
  <c r="AU174" i="4"/>
  <c r="AT174" i="4"/>
  <c r="AS174" i="4"/>
  <c r="AR174" i="4"/>
  <c r="AQ174" i="4"/>
  <c r="AP174" i="4"/>
  <c r="AO174" i="4"/>
  <c r="AZ173" i="4"/>
  <c r="AY173" i="4"/>
  <c r="AX173" i="4"/>
  <c r="AW173" i="4"/>
  <c r="AV173" i="4"/>
  <c r="AU173" i="4"/>
  <c r="AT173" i="4"/>
  <c r="AS173" i="4"/>
  <c r="AR173" i="4"/>
  <c r="AQ173" i="4"/>
  <c r="AP173" i="4"/>
  <c r="AO173" i="4"/>
  <c r="AZ172" i="4"/>
  <c r="AY172" i="4"/>
  <c r="AX172" i="4"/>
  <c r="AW172" i="4"/>
  <c r="AV172" i="4"/>
  <c r="AU172" i="4"/>
  <c r="AT172" i="4"/>
  <c r="AS172" i="4"/>
  <c r="AR172" i="4"/>
  <c r="AQ172" i="4"/>
  <c r="AP172" i="4"/>
  <c r="AO172" i="4"/>
  <c r="AZ171" i="4"/>
  <c r="AY171" i="4"/>
  <c r="AX171" i="4"/>
  <c r="AW171" i="4"/>
  <c r="AV171" i="4"/>
  <c r="AU171" i="4"/>
  <c r="AT171" i="4"/>
  <c r="AS171" i="4"/>
  <c r="AR171" i="4"/>
  <c r="AQ171" i="4"/>
  <c r="AP171" i="4"/>
  <c r="AO171" i="4"/>
  <c r="AZ170" i="4"/>
  <c r="AY170" i="4"/>
  <c r="AX170" i="4"/>
  <c r="AW170" i="4"/>
  <c r="AV170" i="4"/>
  <c r="AU170" i="4"/>
  <c r="AT170" i="4"/>
  <c r="AS170" i="4"/>
  <c r="AR170" i="4"/>
  <c r="AQ170" i="4"/>
  <c r="AP170" i="4"/>
  <c r="AO170" i="4"/>
  <c r="AZ169" i="4"/>
  <c r="AY169" i="4"/>
  <c r="AX169" i="4"/>
  <c r="AW169" i="4"/>
  <c r="AV169" i="4"/>
  <c r="AU169" i="4"/>
  <c r="AT169" i="4"/>
  <c r="AS169" i="4"/>
  <c r="AR169" i="4"/>
  <c r="AQ169" i="4"/>
  <c r="AP169" i="4"/>
  <c r="AO169" i="4"/>
  <c r="AZ168" i="4"/>
  <c r="AY168" i="4"/>
  <c r="AX168" i="4"/>
  <c r="AW168" i="4"/>
  <c r="AV168" i="4"/>
  <c r="AU168" i="4"/>
  <c r="AT168" i="4"/>
  <c r="AS168" i="4"/>
  <c r="AR168" i="4"/>
  <c r="AQ168" i="4"/>
  <c r="AP168" i="4"/>
  <c r="AO168" i="4"/>
  <c r="AZ167" i="4"/>
  <c r="AY167" i="4"/>
  <c r="AX167" i="4"/>
  <c r="AW167" i="4"/>
  <c r="AV167" i="4"/>
  <c r="AU167" i="4"/>
  <c r="AT167" i="4"/>
  <c r="AS167" i="4"/>
  <c r="AR167" i="4"/>
  <c r="AQ167" i="4"/>
  <c r="AP167" i="4"/>
  <c r="AO167" i="4"/>
  <c r="AZ166" i="4"/>
  <c r="AY166" i="4"/>
  <c r="AX166" i="4"/>
  <c r="AW166" i="4"/>
  <c r="AV166" i="4"/>
  <c r="AU166" i="4"/>
  <c r="AT166" i="4"/>
  <c r="AS166" i="4"/>
  <c r="AR166" i="4"/>
  <c r="AQ166" i="4"/>
  <c r="AP166" i="4"/>
  <c r="AO166" i="4"/>
  <c r="AZ165" i="4"/>
  <c r="AY165" i="4"/>
  <c r="AX165" i="4"/>
  <c r="AW165" i="4"/>
  <c r="AV165" i="4"/>
  <c r="AU165" i="4"/>
  <c r="AT165" i="4"/>
  <c r="AS165" i="4"/>
  <c r="AR165" i="4"/>
  <c r="AQ165" i="4"/>
  <c r="AP165" i="4"/>
  <c r="AO165" i="4"/>
  <c r="AZ164" i="4"/>
  <c r="AY164" i="4"/>
  <c r="AX164" i="4"/>
  <c r="AW164" i="4"/>
  <c r="AV164" i="4"/>
  <c r="AU164" i="4"/>
  <c r="AT164" i="4"/>
  <c r="AS164" i="4"/>
  <c r="AR164" i="4"/>
  <c r="AQ164" i="4"/>
  <c r="AP164" i="4"/>
  <c r="AO164" i="4"/>
  <c r="AZ163" i="4"/>
  <c r="AY163" i="4"/>
  <c r="AX163" i="4"/>
  <c r="AW163" i="4"/>
  <c r="AV163" i="4"/>
  <c r="AU163" i="4"/>
  <c r="AT163" i="4"/>
  <c r="AS163" i="4"/>
  <c r="AR163" i="4"/>
  <c r="AQ163" i="4"/>
  <c r="AP163" i="4"/>
  <c r="AO163" i="4"/>
  <c r="AZ162" i="4"/>
  <c r="AY162" i="4"/>
  <c r="AX162" i="4"/>
  <c r="AW162" i="4"/>
  <c r="AV162" i="4"/>
  <c r="AU162" i="4"/>
  <c r="AT162" i="4"/>
  <c r="AS162" i="4"/>
  <c r="AR162" i="4"/>
  <c r="AQ162" i="4"/>
  <c r="AP162" i="4"/>
  <c r="AO162" i="4"/>
  <c r="AZ161" i="4"/>
  <c r="AY161" i="4"/>
  <c r="AX161" i="4"/>
  <c r="AW161" i="4"/>
  <c r="AV161" i="4"/>
  <c r="AU161" i="4"/>
  <c r="AT161" i="4"/>
  <c r="AS161" i="4"/>
  <c r="AR161" i="4"/>
  <c r="AQ161" i="4"/>
  <c r="AP161" i="4"/>
  <c r="AO161" i="4"/>
  <c r="AZ160" i="4"/>
  <c r="AY160" i="4"/>
  <c r="AX160" i="4"/>
  <c r="AW160" i="4"/>
  <c r="AV160" i="4"/>
  <c r="AU160" i="4"/>
  <c r="AT160" i="4"/>
  <c r="AS160" i="4"/>
  <c r="AR160" i="4"/>
  <c r="AQ160" i="4"/>
  <c r="AP160" i="4"/>
  <c r="AO160" i="4"/>
  <c r="AZ159" i="4"/>
  <c r="AY159" i="4"/>
  <c r="AX159" i="4"/>
  <c r="AW159" i="4"/>
  <c r="AV159" i="4"/>
  <c r="AU159" i="4"/>
  <c r="AT159" i="4"/>
  <c r="AS159" i="4"/>
  <c r="AR159" i="4"/>
  <c r="AQ159" i="4"/>
  <c r="AP159" i="4"/>
  <c r="AO159" i="4"/>
  <c r="AZ158" i="4"/>
  <c r="AY158" i="4"/>
  <c r="AX158" i="4"/>
  <c r="AW158" i="4"/>
  <c r="AV158" i="4"/>
  <c r="AU158" i="4"/>
  <c r="AT158" i="4"/>
  <c r="AS158" i="4"/>
  <c r="AR158" i="4"/>
  <c r="AQ158" i="4"/>
  <c r="AP158" i="4"/>
  <c r="AO158" i="4"/>
  <c r="AZ157" i="4"/>
  <c r="AY157" i="4"/>
  <c r="AX157" i="4"/>
  <c r="AW157" i="4"/>
  <c r="AV157" i="4"/>
  <c r="AU157" i="4"/>
  <c r="AT157" i="4"/>
  <c r="AS157" i="4"/>
  <c r="AR157" i="4"/>
  <c r="AQ157" i="4"/>
  <c r="AP157" i="4"/>
  <c r="AO157" i="4"/>
  <c r="AZ156" i="4"/>
  <c r="AY156" i="4"/>
  <c r="AX156" i="4"/>
  <c r="AW156" i="4"/>
  <c r="AV156" i="4"/>
  <c r="AU156" i="4"/>
  <c r="AT156" i="4"/>
  <c r="AS156" i="4"/>
  <c r="AR156" i="4"/>
  <c r="AQ156" i="4"/>
  <c r="AP156" i="4"/>
  <c r="AO156" i="4"/>
  <c r="AZ155" i="4"/>
  <c r="AY155" i="4"/>
  <c r="AX155" i="4"/>
  <c r="AW155" i="4"/>
  <c r="AV155" i="4"/>
  <c r="AU155" i="4"/>
  <c r="AT155" i="4"/>
  <c r="AS155" i="4"/>
  <c r="AR155" i="4"/>
  <c r="AQ155" i="4"/>
  <c r="AP155" i="4"/>
  <c r="AO155" i="4"/>
  <c r="AZ154" i="4"/>
  <c r="AY154" i="4"/>
  <c r="AX154" i="4"/>
  <c r="AW154" i="4"/>
  <c r="AV154" i="4"/>
  <c r="AU154" i="4"/>
  <c r="AT154" i="4"/>
  <c r="AS154" i="4"/>
  <c r="AR154" i="4"/>
  <c r="AQ154" i="4"/>
  <c r="AP154" i="4"/>
  <c r="AO154" i="4"/>
  <c r="AZ153" i="4"/>
  <c r="AY153" i="4"/>
  <c r="AX153" i="4"/>
  <c r="AW153" i="4"/>
  <c r="AV153" i="4"/>
  <c r="AU153" i="4"/>
  <c r="AT153" i="4"/>
  <c r="AS153" i="4"/>
  <c r="AR153" i="4"/>
  <c r="AQ153" i="4"/>
  <c r="AP153" i="4"/>
  <c r="AO153" i="4"/>
  <c r="AZ152" i="4"/>
  <c r="AY152" i="4"/>
  <c r="AX152" i="4"/>
  <c r="AW152" i="4"/>
  <c r="AV152" i="4"/>
  <c r="AU152" i="4"/>
  <c r="AT152" i="4"/>
  <c r="AS152" i="4"/>
  <c r="AR152" i="4"/>
  <c r="AQ152" i="4"/>
  <c r="AP152" i="4"/>
  <c r="AO152" i="4"/>
  <c r="AZ151" i="4"/>
  <c r="AY151" i="4"/>
  <c r="AX151" i="4"/>
  <c r="AW151" i="4"/>
  <c r="AV151" i="4"/>
  <c r="AU151" i="4"/>
  <c r="AT151" i="4"/>
  <c r="AS151" i="4"/>
  <c r="AR151" i="4"/>
  <c r="AQ151" i="4"/>
  <c r="AP151" i="4"/>
  <c r="AO151" i="4"/>
  <c r="AZ150" i="4"/>
  <c r="AY150" i="4"/>
  <c r="AX150" i="4"/>
  <c r="AW150" i="4"/>
  <c r="AV150" i="4"/>
  <c r="AU150" i="4"/>
  <c r="AT150" i="4"/>
  <c r="AS150" i="4"/>
  <c r="AR150" i="4"/>
  <c r="AQ150" i="4"/>
  <c r="AP150" i="4"/>
  <c r="AO150" i="4"/>
  <c r="AZ149" i="4"/>
  <c r="AY149" i="4"/>
  <c r="AX149" i="4"/>
  <c r="AW149" i="4"/>
  <c r="AV149" i="4"/>
  <c r="AU149" i="4"/>
  <c r="AT149" i="4"/>
  <c r="AS149" i="4"/>
  <c r="AR149" i="4"/>
  <c r="AQ149" i="4"/>
  <c r="AP149" i="4"/>
  <c r="AO149" i="4"/>
  <c r="AZ148" i="4"/>
  <c r="AY148" i="4"/>
  <c r="AX148" i="4"/>
  <c r="AW148" i="4"/>
  <c r="AV148" i="4"/>
  <c r="AU148" i="4"/>
  <c r="AT148" i="4"/>
  <c r="AS148" i="4"/>
  <c r="AR148" i="4"/>
  <c r="AQ148" i="4"/>
  <c r="AP148" i="4"/>
  <c r="AO148" i="4"/>
  <c r="AZ147" i="4"/>
  <c r="AY147" i="4"/>
  <c r="AX147" i="4"/>
  <c r="AW147" i="4"/>
  <c r="AV147" i="4"/>
  <c r="AU147" i="4"/>
  <c r="AT147" i="4"/>
  <c r="AS147" i="4"/>
  <c r="AR147" i="4"/>
  <c r="AQ147" i="4"/>
  <c r="AP147" i="4"/>
  <c r="AO147" i="4"/>
  <c r="AZ146" i="4"/>
  <c r="AY146" i="4"/>
  <c r="AX146" i="4"/>
  <c r="AW146" i="4"/>
  <c r="AV146" i="4"/>
  <c r="AU146" i="4"/>
  <c r="AT146" i="4"/>
  <c r="AS146" i="4"/>
  <c r="AR146" i="4"/>
  <c r="AQ146" i="4"/>
  <c r="AP146" i="4"/>
  <c r="AO146" i="4"/>
  <c r="AZ145" i="4"/>
  <c r="AY145" i="4"/>
  <c r="AX145" i="4"/>
  <c r="AW145" i="4"/>
  <c r="AV145" i="4"/>
  <c r="AU145" i="4"/>
  <c r="AT145" i="4"/>
  <c r="AS145" i="4"/>
  <c r="AR145" i="4"/>
  <c r="AQ145" i="4"/>
  <c r="AP145" i="4"/>
  <c r="AO145" i="4"/>
  <c r="AZ144" i="4"/>
  <c r="AY144" i="4"/>
  <c r="AX144" i="4"/>
  <c r="AW144" i="4"/>
  <c r="AV144" i="4"/>
  <c r="AU144" i="4"/>
  <c r="AT144" i="4"/>
  <c r="AS144" i="4"/>
  <c r="AR144" i="4"/>
  <c r="AQ144" i="4"/>
  <c r="AP144" i="4"/>
  <c r="AO144" i="4"/>
  <c r="AZ143" i="4"/>
  <c r="AY143" i="4"/>
  <c r="AX143" i="4"/>
  <c r="AW143" i="4"/>
  <c r="AV143" i="4"/>
  <c r="AU143" i="4"/>
  <c r="AT143" i="4"/>
  <c r="AS143" i="4"/>
  <c r="AR143" i="4"/>
  <c r="AQ143" i="4"/>
  <c r="AP143" i="4"/>
  <c r="AO143" i="4"/>
  <c r="AZ142" i="4"/>
  <c r="AY142" i="4"/>
  <c r="AX142" i="4"/>
  <c r="AW142" i="4"/>
  <c r="AV142" i="4"/>
  <c r="AU142" i="4"/>
  <c r="AT142" i="4"/>
  <c r="AS142" i="4"/>
  <c r="AR142" i="4"/>
  <c r="AQ142" i="4"/>
  <c r="AP142" i="4"/>
  <c r="AO142" i="4"/>
  <c r="AZ141" i="4"/>
  <c r="AY141" i="4"/>
  <c r="AX141" i="4"/>
  <c r="AW141" i="4"/>
  <c r="AV141" i="4"/>
  <c r="AU141" i="4"/>
  <c r="AT141" i="4"/>
  <c r="AS141" i="4"/>
  <c r="AR141" i="4"/>
  <c r="AQ141" i="4"/>
  <c r="AP141" i="4"/>
  <c r="AO141" i="4"/>
  <c r="AZ140" i="4"/>
  <c r="AY140" i="4"/>
  <c r="AX140" i="4"/>
  <c r="AW140" i="4"/>
  <c r="AV140" i="4"/>
  <c r="AU140" i="4"/>
  <c r="AT140" i="4"/>
  <c r="AS140" i="4"/>
  <c r="AR140" i="4"/>
  <c r="AQ140" i="4"/>
  <c r="AP140" i="4"/>
  <c r="AO140" i="4"/>
  <c r="AZ139" i="4"/>
  <c r="AY139" i="4"/>
  <c r="AX139" i="4"/>
  <c r="AW139" i="4"/>
  <c r="AV139" i="4"/>
  <c r="AU139" i="4"/>
  <c r="AT139" i="4"/>
  <c r="AS139" i="4"/>
  <c r="AR139" i="4"/>
  <c r="AQ139" i="4"/>
  <c r="AP139" i="4"/>
  <c r="AO139" i="4"/>
  <c r="AZ138" i="4"/>
  <c r="AY138" i="4"/>
  <c r="AX138" i="4"/>
  <c r="AW138" i="4"/>
  <c r="AV138" i="4"/>
  <c r="AU138" i="4"/>
  <c r="AT138" i="4"/>
  <c r="AS138" i="4"/>
  <c r="AR138" i="4"/>
  <c r="AQ138" i="4"/>
  <c r="AP138" i="4"/>
  <c r="AO138" i="4"/>
  <c r="AZ137" i="4"/>
  <c r="AY137" i="4"/>
  <c r="AX137" i="4"/>
  <c r="AW137" i="4"/>
  <c r="AV137" i="4"/>
  <c r="AU137" i="4"/>
  <c r="AT137" i="4"/>
  <c r="AS137" i="4"/>
  <c r="AR137" i="4"/>
  <c r="AQ137" i="4"/>
  <c r="AP137" i="4"/>
  <c r="AO137" i="4"/>
  <c r="AZ136" i="4"/>
  <c r="AY136" i="4"/>
  <c r="AX136" i="4"/>
  <c r="AW136" i="4"/>
  <c r="AV136" i="4"/>
  <c r="AU136" i="4"/>
  <c r="AT136" i="4"/>
  <c r="AS136" i="4"/>
  <c r="AR136" i="4"/>
  <c r="AQ136" i="4"/>
  <c r="AP136" i="4"/>
  <c r="AO136" i="4"/>
  <c r="AZ135" i="4"/>
  <c r="AY135" i="4"/>
  <c r="AX135" i="4"/>
  <c r="AW135" i="4"/>
  <c r="AV135" i="4"/>
  <c r="AU135" i="4"/>
  <c r="AT135" i="4"/>
  <c r="AS135" i="4"/>
  <c r="AR135" i="4"/>
  <c r="AQ135" i="4"/>
  <c r="AP135" i="4"/>
  <c r="AO135" i="4"/>
  <c r="AZ134" i="4"/>
  <c r="AY134" i="4"/>
  <c r="AX134" i="4"/>
  <c r="AW134" i="4"/>
  <c r="AV134" i="4"/>
  <c r="AU134" i="4"/>
  <c r="AT134" i="4"/>
  <c r="AS134" i="4"/>
  <c r="AR134" i="4"/>
  <c r="AQ134" i="4"/>
  <c r="AP134" i="4"/>
  <c r="AO134" i="4"/>
  <c r="AZ133" i="4"/>
  <c r="AY133" i="4"/>
  <c r="AX133" i="4"/>
  <c r="AW133" i="4"/>
  <c r="AV133" i="4"/>
  <c r="AU133" i="4"/>
  <c r="AT133" i="4"/>
  <c r="AS133" i="4"/>
  <c r="AR133" i="4"/>
  <c r="AQ133" i="4"/>
  <c r="AP133" i="4"/>
  <c r="AO133" i="4"/>
  <c r="AZ132" i="4"/>
  <c r="AY132" i="4"/>
  <c r="AX132" i="4"/>
  <c r="AW132" i="4"/>
  <c r="AV132" i="4"/>
  <c r="AU132" i="4"/>
  <c r="AT132" i="4"/>
  <c r="AS132" i="4"/>
  <c r="AR132" i="4"/>
  <c r="AQ132" i="4"/>
  <c r="AP132" i="4"/>
  <c r="AO132" i="4"/>
  <c r="AZ131" i="4"/>
  <c r="AY131" i="4"/>
  <c r="AX131" i="4"/>
  <c r="AW131" i="4"/>
  <c r="AV131" i="4"/>
  <c r="AU131" i="4"/>
  <c r="AT131" i="4"/>
  <c r="AS131" i="4"/>
  <c r="AR131" i="4"/>
  <c r="AQ131" i="4"/>
  <c r="AP131" i="4"/>
  <c r="AO131" i="4"/>
  <c r="AZ130" i="4"/>
  <c r="AY130" i="4"/>
  <c r="AX130" i="4"/>
  <c r="AW130" i="4"/>
  <c r="AV130" i="4"/>
  <c r="AU130" i="4"/>
  <c r="AT130" i="4"/>
  <c r="AS130" i="4"/>
  <c r="AR130" i="4"/>
  <c r="AQ130" i="4"/>
  <c r="AP130" i="4"/>
  <c r="AO130" i="4"/>
  <c r="AZ129" i="4"/>
  <c r="AY129" i="4"/>
  <c r="AX129" i="4"/>
  <c r="AW129" i="4"/>
  <c r="AV129" i="4"/>
  <c r="AU129" i="4"/>
  <c r="AT129" i="4"/>
  <c r="AS129" i="4"/>
  <c r="AR129" i="4"/>
  <c r="AQ129" i="4"/>
  <c r="AP129" i="4"/>
  <c r="AO129" i="4"/>
  <c r="AZ128" i="4"/>
  <c r="AY128" i="4"/>
  <c r="AX128" i="4"/>
  <c r="AW128" i="4"/>
  <c r="AV128" i="4"/>
  <c r="AU128" i="4"/>
  <c r="AT128" i="4"/>
  <c r="AS128" i="4"/>
  <c r="AR128" i="4"/>
  <c r="AQ128" i="4"/>
  <c r="AP128" i="4"/>
  <c r="AO128" i="4"/>
  <c r="AZ127" i="4"/>
  <c r="AY127" i="4"/>
  <c r="AX127" i="4"/>
  <c r="AW127" i="4"/>
  <c r="AV127" i="4"/>
  <c r="AU127" i="4"/>
  <c r="AT127" i="4"/>
  <c r="AS127" i="4"/>
  <c r="AR127" i="4"/>
  <c r="AQ127" i="4"/>
  <c r="AP127" i="4"/>
  <c r="AO127" i="4"/>
  <c r="AZ126" i="4"/>
  <c r="AY126" i="4"/>
  <c r="AX126" i="4"/>
  <c r="AW126" i="4"/>
  <c r="AV126" i="4"/>
  <c r="AU126" i="4"/>
  <c r="AT126" i="4"/>
  <c r="AS126" i="4"/>
  <c r="AR126" i="4"/>
  <c r="AQ126" i="4"/>
  <c r="AP126" i="4"/>
  <c r="AO126" i="4"/>
  <c r="AZ125" i="4"/>
  <c r="AY125" i="4"/>
  <c r="AX125" i="4"/>
  <c r="AW125" i="4"/>
  <c r="AV125" i="4"/>
  <c r="AU125" i="4"/>
  <c r="AT125" i="4"/>
  <c r="AS125" i="4"/>
  <c r="AR125" i="4"/>
  <c r="AQ125" i="4"/>
  <c r="AP125" i="4"/>
  <c r="AO125" i="4"/>
  <c r="AZ124" i="4"/>
  <c r="AY124" i="4"/>
  <c r="AX124" i="4"/>
  <c r="AW124" i="4"/>
  <c r="AV124" i="4"/>
  <c r="AU124" i="4"/>
  <c r="AT124" i="4"/>
  <c r="AS124" i="4"/>
  <c r="AR124" i="4"/>
  <c r="AQ124" i="4"/>
  <c r="AP124" i="4"/>
  <c r="AO124" i="4"/>
  <c r="AZ123" i="4"/>
  <c r="AY123" i="4"/>
  <c r="AX123" i="4"/>
  <c r="AW123" i="4"/>
  <c r="AV123" i="4"/>
  <c r="AU123" i="4"/>
  <c r="AT123" i="4"/>
  <c r="AS123" i="4"/>
  <c r="AR123" i="4"/>
  <c r="AQ123" i="4"/>
  <c r="AP123" i="4"/>
  <c r="AO123" i="4"/>
  <c r="AZ122" i="4"/>
  <c r="AY122" i="4"/>
  <c r="AX122" i="4"/>
  <c r="AW122" i="4"/>
  <c r="AV122" i="4"/>
  <c r="AU122" i="4"/>
  <c r="AT122" i="4"/>
  <c r="AS122" i="4"/>
  <c r="AR122" i="4"/>
  <c r="AQ122" i="4"/>
  <c r="AP122" i="4"/>
  <c r="AO122" i="4"/>
  <c r="AZ121" i="4"/>
  <c r="AY121" i="4"/>
  <c r="AX121" i="4"/>
  <c r="AW121" i="4"/>
  <c r="AV121" i="4"/>
  <c r="AU121" i="4"/>
  <c r="AT121" i="4"/>
  <c r="AS121" i="4"/>
  <c r="AR121" i="4"/>
  <c r="AQ121" i="4"/>
  <c r="AP121" i="4"/>
  <c r="AO121" i="4"/>
  <c r="AZ120" i="4"/>
  <c r="AY120" i="4"/>
  <c r="AX120" i="4"/>
  <c r="AW120" i="4"/>
  <c r="AV120" i="4"/>
  <c r="AU120" i="4"/>
  <c r="AT120" i="4"/>
  <c r="AS120" i="4"/>
  <c r="AR120" i="4"/>
  <c r="AQ120" i="4"/>
  <c r="AP120" i="4"/>
  <c r="AO120" i="4"/>
  <c r="AZ119" i="4"/>
  <c r="AY119" i="4"/>
  <c r="AX119" i="4"/>
  <c r="AW119" i="4"/>
  <c r="AV119" i="4"/>
  <c r="AU119" i="4"/>
  <c r="AT119" i="4"/>
  <c r="AS119" i="4"/>
  <c r="AR119" i="4"/>
  <c r="AQ119" i="4"/>
  <c r="AP119" i="4"/>
  <c r="AO119" i="4"/>
  <c r="AZ118" i="4"/>
  <c r="AY118" i="4"/>
  <c r="AX118" i="4"/>
  <c r="AW118" i="4"/>
  <c r="AV118" i="4"/>
  <c r="AU118" i="4"/>
  <c r="AT118" i="4"/>
  <c r="AS118" i="4"/>
  <c r="AR118" i="4"/>
  <c r="AQ118" i="4"/>
  <c r="AP118" i="4"/>
  <c r="AO118" i="4"/>
  <c r="AZ117" i="4"/>
  <c r="AY117" i="4"/>
  <c r="AX117" i="4"/>
  <c r="AW117" i="4"/>
  <c r="AV117" i="4"/>
  <c r="AU117" i="4"/>
  <c r="AT117" i="4"/>
  <c r="AS117" i="4"/>
  <c r="AR117" i="4"/>
  <c r="AQ117" i="4"/>
  <c r="AP117" i="4"/>
  <c r="AO117" i="4"/>
  <c r="AZ116" i="4"/>
  <c r="AY116" i="4"/>
  <c r="AX116" i="4"/>
  <c r="AW116" i="4"/>
  <c r="AV116" i="4"/>
  <c r="AU116" i="4"/>
  <c r="AT116" i="4"/>
  <c r="AS116" i="4"/>
  <c r="AR116" i="4"/>
  <c r="AQ116" i="4"/>
  <c r="AP116" i="4"/>
  <c r="AO116" i="4"/>
  <c r="AZ115" i="4"/>
  <c r="AY115" i="4"/>
  <c r="AX115" i="4"/>
  <c r="AW115" i="4"/>
  <c r="AV115" i="4"/>
  <c r="AU115" i="4"/>
  <c r="AT115" i="4"/>
  <c r="AS115" i="4"/>
  <c r="AR115" i="4"/>
  <c r="AQ115" i="4"/>
  <c r="AP115" i="4"/>
  <c r="AO115" i="4"/>
  <c r="AZ114" i="4"/>
  <c r="AY114" i="4"/>
  <c r="AX114" i="4"/>
  <c r="AW114" i="4"/>
  <c r="AV114" i="4"/>
  <c r="AU114" i="4"/>
  <c r="AT114" i="4"/>
  <c r="AS114" i="4"/>
  <c r="AR114" i="4"/>
  <c r="AQ114" i="4"/>
  <c r="AP114" i="4"/>
  <c r="AO114" i="4"/>
  <c r="AZ113" i="4"/>
  <c r="AY113" i="4"/>
  <c r="AX113" i="4"/>
  <c r="AW113" i="4"/>
  <c r="AV113" i="4"/>
  <c r="AU113" i="4"/>
  <c r="AT113" i="4"/>
  <c r="AS113" i="4"/>
  <c r="AR113" i="4"/>
  <c r="AQ113" i="4"/>
  <c r="AP113" i="4"/>
  <c r="AO113" i="4"/>
  <c r="AZ112" i="4"/>
  <c r="AY112" i="4"/>
  <c r="AX112" i="4"/>
  <c r="AW112" i="4"/>
  <c r="AV112" i="4"/>
  <c r="AU112" i="4"/>
  <c r="AT112" i="4"/>
  <c r="AS112" i="4"/>
  <c r="AR112" i="4"/>
  <c r="AQ112" i="4"/>
  <c r="AP112" i="4"/>
  <c r="AO112" i="4"/>
  <c r="AZ111" i="4"/>
  <c r="AY111" i="4"/>
  <c r="AX111" i="4"/>
  <c r="AW111" i="4"/>
  <c r="AV111" i="4"/>
  <c r="AU111" i="4"/>
  <c r="AT111" i="4"/>
  <c r="AS111" i="4"/>
  <c r="AR111" i="4"/>
  <c r="AQ111" i="4"/>
  <c r="AP111" i="4"/>
  <c r="AO111" i="4"/>
  <c r="AZ110" i="4"/>
  <c r="AY110" i="4"/>
  <c r="AX110" i="4"/>
  <c r="AW110" i="4"/>
  <c r="AV110" i="4"/>
  <c r="AU110" i="4"/>
  <c r="AT110" i="4"/>
  <c r="AS110" i="4"/>
  <c r="AR110" i="4"/>
  <c r="AQ110" i="4"/>
  <c r="AP110" i="4"/>
  <c r="AO110" i="4"/>
  <c r="AZ109" i="4"/>
  <c r="AY109" i="4"/>
  <c r="AX109" i="4"/>
  <c r="AW109" i="4"/>
  <c r="AV109" i="4"/>
  <c r="AU109" i="4"/>
  <c r="AT109" i="4"/>
  <c r="AS109" i="4"/>
  <c r="AR109" i="4"/>
  <c r="AQ109" i="4"/>
  <c r="AP109" i="4"/>
  <c r="AO109" i="4"/>
  <c r="AZ108" i="4"/>
  <c r="AY108" i="4"/>
  <c r="AX108" i="4"/>
  <c r="AW108" i="4"/>
  <c r="AV108" i="4"/>
  <c r="AU108" i="4"/>
  <c r="AT108" i="4"/>
  <c r="AS108" i="4"/>
  <c r="AR108" i="4"/>
  <c r="AQ108" i="4"/>
  <c r="AP108" i="4"/>
  <c r="AO108" i="4"/>
  <c r="AZ107" i="4"/>
  <c r="AY107" i="4"/>
  <c r="AX107" i="4"/>
  <c r="AW107" i="4"/>
  <c r="AV107" i="4"/>
  <c r="AU107" i="4"/>
  <c r="AT107" i="4"/>
  <c r="AS107" i="4"/>
  <c r="AR107" i="4"/>
  <c r="AQ107" i="4"/>
  <c r="AP107" i="4"/>
  <c r="AO107" i="4"/>
  <c r="AZ93" i="4"/>
  <c r="AY93" i="4"/>
  <c r="AX93" i="4"/>
  <c r="AW93" i="4"/>
  <c r="AV93" i="4"/>
  <c r="AU93" i="4"/>
  <c r="AT93" i="4"/>
  <c r="AS93" i="4"/>
  <c r="AR93" i="4"/>
  <c r="AQ93" i="4"/>
  <c r="AP93" i="4"/>
  <c r="AO93" i="4"/>
  <c r="AZ92" i="4"/>
  <c r="AY92" i="4"/>
  <c r="AX92" i="4"/>
  <c r="AW92" i="4"/>
  <c r="AV92" i="4"/>
  <c r="AU92" i="4"/>
  <c r="AT92" i="4"/>
  <c r="AS92" i="4"/>
  <c r="AR92" i="4"/>
  <c r="AQ92" i="4"/>
  <c r="AP92" i="4"/>
  <c r="AO92" i="4"/>
  <c r="AZ91" i="4"/>
  <c r="AY91" i="4"/>
  <c r="AX91" i="4"/>
  <c r="AW91" i="4"/>
  <c r="AV91" i="4"/>
  <c r="AU91" i="4"/>
  <c r="AT91" i="4"/>
  <c r="AS91" i="4"/>
  <c r="AR91" i="4"/>
  <c r="AQ91" i="4"/>
  <c r="AP91" i="4"/>
  <c r="AO91" i="4"/>
  <c r="AZ90" i="4"/>
  <c r="AY90" i="4"/>
  <c r="AX90" i="4"/>
  <c r="AW90" i="4"/>
  <c r="AV90" i="4"/>
  <c r="AU90" i="4"/>
  <c r="AT90" i="4"/>
  <c r="AS90" i="4"/>
  <c r="AR90" i="4"/>
  <c r="AQ90" i="4"/>
  <c r="AP90" i="4"/>
  <c r="AO90" i="4"/>
  <c r="AZ89" i="4"/>
  <c r="AY89" i="4"/>
  <c r="AX89" i="4"/>
  <c r="AW89" i="4"/>
  <c r="AV89" i="4"/>
  <c r="AU89" i="4"/>
  <c r="AT89" i="4"/>
  <c r="AS89" i="4"/>
  <c r="AR89" i="4"/>
  <c r="AQ89" i="4"/>
  <c r="AP89" i="4"/>
  <c r="AO89" i="4"/>
  <c r="AZ88" i="4"/>
  <c r="AY88" i="4"/>
  <c r="AX88" i="4"/>
  <c r="AW88" i="4"/>
  <c r="AV88" i="4"/>
  <c r="AU88" i="4"/>
  <c r="AT88" i="4"/>
  <c r="AS88" i="4"/>
  <c r="AR88" i="4"/>
  <c r="AQ88" i="4"/>
  <c r="AP88" i="4"/>
  <c r="AO88" i="4"/>
  <c r="AZ85" i="4"/>
  <c r="AY85" i="4"/>
  <c r="AX85" i="4"/>
  <c r="AW85" i="4"/>
  <c r="AV85" i="4"/>
  <c r="AU85" i="4"/>
  <c r="AT85" i="4"/>
  <c r="AS85" i="4"/>
  <c r="AR85" i="4"/>
  <c r="AQ85" i="4"/>
  <c r="AP85" i="4"/>
  <c r="AO85" i="4"/>
  <c r="AZ84" i="4"/>
  <c r="AY84" i="4"/>
  <c r="AX84" i="4"/>
  <c r="AW84" i="4"/>
  <c r="AV84" i="4"/>
  <c r="AU84" i="4"/>
  <c r="AT84" i="4"/>
  <c r="AS84" i="4"/>
  <c r="AR84" i="4"/>
  <c r="AQ84" i="4"/>
  <c r="AP84" i="4"/>
  <c r="AO84" i="4"/>
  <c r="AZ83" i="4"/>
  <c r="AY83" i="4"/>
  <c r="AX83" i="4"/>
  <c r="AW83" i="4"/>
  <c r="AV83" i="4"/>
  <c r="AU83" i="4"/>
  <c r="AT83" i="4"/>
  <c r="AS83" i="4"/>
  <c r="AR83" i="4"/>
  <c r="AQ83" i="4"/>
  <c r="AP83" i="4"/>
  <c r="AO83" i="4"/>
  <c r="AZ82" i="4"/>
  <c r="AY82" i="4"/>
  <c r="AX82" i="4"/>
  <c r="AW82" i="4"/>
  <c r="AV82" i="4"/>
  <c r="AU82" i="4"/>
  <c r="AT82" i="4"/>
  <c r="AS82" i="4"/>
  <c r="AR82" i="4"/>
  <c r="AQ82" i="4"/>
  <c r="AP82" i="4"/>
  <c r="AO82" i="4"/>
  <c r="AZ81" i="4"/>
  <c r="AY81" i="4"/>
  <c r="AX81" i="4"/>
  <c r="AW81" i="4"/>
  <c r="AV81" i="4"/>
  <c r="AU81" i="4"/>
  <c r="AT81" i="4"/>
  <c r="AS81" i="4"/>
  <c r="AR81" i="4"/>
  <c r="AQ81" i="4"/>
  <c r="AP81" i="4"/>
  <c r="AO81" i="4"/>
  <c r="AZ80" i="4"/>
  <c r="AY80" i="4"/>
  <c r="AX80" i="4"/>
  <c r="AW80" i="4"/>
  <c r="AV80" i="4"/>
  <c r="AU80" i="4"/>
  <c r="AT80" i="4"/>
  <c r="AS80" i="4"/>
  <c r="AR80" i="4"/>
  <c r="AQ80" i="4"/>
  <c r="AP80" i="4"/>
  <c r="AO80" i="4"/>
  <c r="AZ79" i="4"/>
  <c r="AY79" i="4"/>
  <c r="AX79" i="4"/>
  <c r="AW79" i="4"/>
  <c r="AV79" i="4"/>
  <c r="AU79" i="4"/>
  <c r="AT79" i="4"/>
  <c r="AS79" i="4"/>
  <c r="AR79" i="4"/>
  <c r="AQ79" i="4"/>
  <c r="AP79" i="4"/>
  <c r="AO79" i="4"/>
  <c r="AZ78" i="4"/>
  <c r="AY78" i="4"/>
  <c r="AX78" i="4"/>
  <c r="AW78" i="4"/>
  <c r="AV78" i="4"/>
  <c r="AU78" i="4"/>
  <c r="AT78" i="4"/>
  <c r="AS78" i="4"/>
  <c r="AR78" i="4"/>
  <c r="AQ78" i="4"/>
  <c r="AP78" i="4"/>
  <c r="AO78" i="4"/>
  <c r="AZ76" i="4"/>
  <c r="AY76" i="4"/>
  <c r="AX76" i="4"/>
  <c r="AW76" i="4"/>
  <c r="AV76" i="4"/>
  <c r="AU76" i="4"/>
  <c r="AT76" i="4"/>
  <c r="AS76" i="4"/>
  <c r="AR76" i="4"/>
  <c r="AQ76" i="4"/>
  <c r="AP76" i="4"/>
  <c r="AO76" i="4"/>
  <c r="AZ75" i="4"/>
  <c r="AY75" i="4"/>
  <c r="AX75" i="4"/>
  <c r="AW75" i="4"/>
  <c r="AV75" i="4"/>
  <c r="AU75" i="4"/>
  <c r="AT75" i="4"/>
  <c r="AS75" i="4"/>
  <c r="AR75" i="4"/>
  <c r="AQ75" i="4"/>
  <c r="AP75" i="4"/>
  <c r="AO75" i="4"/>
  <c r="AZ74" i="4"/>
  <c r="AY74" i="4"/>
  <c r="AX74" i="4"/>
  <c r="AW74" i="4"/>
  <c r="AV74" i="4"/>
  <c r="AU74" i="4"/>
  <c r="AT74" i="4"/>
  <c r="AS74" i="4"/>
  <c r="AR74" i="4"/>
  <c r="AQ74" i="4"/>
  <c r="AP74" i="4"/>
  <c r="AO74" i="4"/>
  <c r="AZ73" i="4"/>
  <c r="AY73" i="4"/>
  <c r="AX73" i="4"/>
  <c r="AW73" i="4"/>
  <c r="AV73" i="4"/>
  <c r="AU73" i="4"/>
  <c r="AT73" i="4"/>
  <c r="AS73" i="4"/>
  <c r="AR73" i="4"/>
  <c r="AQ73" i="4"/>
  <c r="AP73" i="4"/>
  <c r="AO73" i="4"/>
  <c r="AZ72" i="4"/>
  <c r="AY72" i="4"/>
  <c r="AX72" i="4"/>
  <c r="AW72" i="4"/>
  <c r="AV72" i="4"/>
  <c r="AU72" i="4"/>
  <c r="AT72" i="4"/>
  <c r="AS72" i="4"/>
  <c r="AR72" i="4"/>
  <c r="AQ72" i="4"/>
  <c r="AP72" i="4"/>
  <c r="AO72" i="4"/>
  <c r="AZ71" i="4"/>
  <c r="AY71" i="4"/>
  <c r="AX71" i="4"/>
  <c r="AW71" i="4"/>
  <c r="AV71" i="4"/>
  <c r="AU71" i="4"/>
  <c r="AT71" i="4"/>
  <c r="AS71" i="4"/>
  <c r="AR71" i="4"/>
  <c r="AQ71" i="4"/>
  <c r="AP71" i="4"/>
  <c r="AO71" i="4"/>
  <c r="AZ70" i="4"/>
  <c r="AY70" i="4"/>
  <c r="AX70" i="4"/>
  <c r="AW70" i="4"/>
  <c r="AV70" i="4"/>
  <c r="AU70" i="4"/>
  <c r="AT70" i="4"/>
  <c r="AS70" i="4"/>
  <c r="AR70" i="4"/>
  <c r="AQ70" i="4"/>
  <c r="AP70" i="4"/>
  <c r="AO70" i="4"/>
  <c r="AZ69" i="4"/>
  <c r="AY69" i="4"/>
  <c r="AX69" i="4"/>
  <c r="AW69" i="4"/>
  <c r="AV69" i="4"/>
  <c r="AU69" i="4"/>
  <c r="AT69" i="4"/>
  <c r="AS69" i="4"/>
  <c r="AR69" i="4"/>
  <c r="AQ69" i="4"/>
  <c r="AP69" i="4"/>
  <c r="AO69" i="4"/>
  <c r="AZ68" i="4"/>
  <c r="AY68" i="4"/>
  <c r="AX68" i="4"/>
  <c r="AW68" i="4"/>
  <c r="AV68" i="4"/>
  <c r="AU68" i="4"/>
  <c r="AT68" i="4"/>
  <c r="AS68" i="4"/>
  <c r="AR68" i="4"/>
  <c r="AQ68" i="4"/>
  <c r="AP68" i="4"/>
  <c r="AO68" i="4"/>
  <c r="AZ67" i="4"/>
  <c r="AY67" i="4"/>
  <c r="AX67" i="4"/>
  <c r="AW67" i="4"/>
  <c r="AV67" i="4"/>
  <c r="AU67" i="4"/>
  <c r="AT67" i="4"/>
  <c r="AS67" i="4"/>
  <c r="AR67" i="4"/>
  <c r="AQ67" i="4"/>
  <c r="AP67" i="4"/>
  <c r="AO67" i="4"/>
  <c r="AZ66" i="4"/>
  <c r="AY66" i="4"/>
  <c r="AX66" i="4"/>
  <c r="AW66" i="4"/>
  <c r="AV66" i="4"/>
  <c r="AU66" i="4"/>
  <c r="AT66" i="4"/>
  <c r="AS66" i="4"/>
  <c r="AR66" i="4"/>
  <c r="AQ66" i="4"/>
  <c r="AP66" i="4"/>
  <c r="AO66" i="4"/>
  <c r="AZ65" i="4"/>
  <c r="AY65" i="4"/>
  <c r="AX65" i="4"/>
  <c r="AW65" i="4"/>
  <c r="AV65" i="4"/>
  <c r="AU65" i="4"/>
  <c r="AT65" i="4"/>
  <c r="AS65" i="4"/>
  <c r="AR65" i="4"/>
  <c r="AQ65" i="4"/>
  <c r="AP65" i="4"/>
  <c r="AO65" i="4"/>
  <c r="AZ64" i="4"/>
  <c r="AY64" i="4"/>
  <c r="AX64" i="4"/>
  <c r="AW64" i="4"/>
  <c r="AV64" i="4"/>
  <c r="AU64" i="4"/>
  <c r="AT64" i="4"/>
  <c r="AS64" i="4"/>
  <c r="AR64" i="4"/>
  <c r="AQ64" i="4"/>
  <c r="AP64" i="4"/>
  <c r="AO64" i="4"/>
  <c r="AZ63" i="4"/>
  <c r="AY63" i="4"/>
  <c r="AX63" i="4"/>
  <c r="AW63" i="4"/>
  <c r="AV63" i="4"/>
  <c r="AU63" i="4"/>
  <c r="AT63" i="4"/>
  <c r="AS63" i="4"/>
  <c r="AR63" i="4"/>
  <c r="AQ63" i="4"/>
  <c r="AP63" i="4"/>
  <c r="AO63" i="4"/>
  <c r="AZ62" i="4"/>
  <c r="AY62" i="4"/>
  <c r="AX62" i="4"/>
  <c r="AW62" i="4"/>
  <c r="AV62" i="4"/>
  <c r="AU62" i="4"/>
  <c r="AT62" i="4"/>
  <c r="AS62" i="4"/>
  <c r="AR62" i="4"/>
  <c r="AQ62" i="4"/>
  <c r="AP62" i="4"/>
  <c r="AO62" i="4"/>
  <c r="AZ61" i="4"/>
  <c r="AY61" i="4"/>
  <c r="AX61" i="4"/>
  <c r="AW61" i="4"/>
  <c r="AV61" i="4"/>
  <c r="AU61" i="4"/>
  <c r="AT61" i="4"/>
  <c r="AS61" i="4"/>
  <c r="AR61" i="4"/>
  <c r="AQ61" i="4"/>
  <c r="AP61" i="4"/>
  <c r="AO61" i="4"/>
  <c r="AZ60" i="4"/>
  <c r="AY60" i="4"/>
  <c r="AX60" i="4"/>
  <c r="AW60" i="4"/>
  <c r="AV60" i="4"/>
  <c r="AU60" i="4"/>
  <c r="AT60" i="4"/>
  <c r="AS60" i="4"/>
  <c r="AR60" i="4"/>
  <c r="AQ60" i="4"/>
  <c r="AP60" i="4"/>
  <c r="AO60" i="4"/>
  <c r="AZ59" i="4"/>
  <c r="AY59" i="4"/>
  <c r="AX59" i="4"/>
  <c r="AW59" i="4"/>
  <c r="AV59" i="4"/>
  <c r="AU59" i="4"/>
  <c r="AT59" i="4"/>
  <c r="AS59" i="4"/>
  <c r="AR59" i="4"/>
  <c r="AQ59" i="4"/>
  <c r="AP59" i="4"/>
  <c r="AO59" i="4"/>
  <c r="AZ58" i="4"/>
  <c r="AY58" i="4"/>
  <c r="AX58" i="4"/>
  <c r="AW58" i="4"/>
  <c r="AV58" i="4"/>
  <c r="AU58" i="4"/>
  <c r="AT58" i="4"/>
  <c r="AS58" i="4"/>
  <c r="AR58" i="4"/>
  <c r="AQ58" i="4"/>
  <c r="AP58" i="4"/>
  <c r="AO58" i="4"/>
  <c r="AZ57" i="4"/>
  <c r="AY57" i="4"/>
  <c r="AX57" i="4"/>
  <c r="AW57" i="4"/>
  <c r="AV57" i="4"/>
  <c r="AU57" i="4"/>
  <c r="AT57" i="4"/>
  <c r="AS57" i="4"/>
  <c r="AR57" i="4"/>
  <c r="AQ57" i="4"/>
  <c r="AP57" i="4"/>
  <c r="AO57" i="4"/>
  <c r="AZ56" i="4"/>
  <c r="AY56" i="4"/>
  <c r="AX56" i="4"/>
  <c r="AW56" i="4"/>
  <c r="AV56" i="4"/>
  <c r="AU56" i="4"/>
  <c r="AT56" i="4"/>
  <c r="AS56" i="4"/>
  <c r="AR56" i="4"/>
  <c r="AQ56" i="4"/>
  <c r="AP56" i="4"/>
  <c r="AO56" i="4"/>
  <c r="AZ55" i="4"/>
  <c r="AY55" i="4"/>
  <c r="AX55" i="4"/>
  <c r="AW55" i="4"/>
  <c r="AV55" i="4"/>
  <c r="AU55" i="4"/>
  <c r="AT55" i="4"/>
  <c r="AS55" i="4"/>
  <c r="AR55" i="4"/>
  <c r="AQ55" i="4"/>
  <c r="AP55" i="4"/>
  <c r="AO55" i="4"/>
  <c r="AZ54" i="4"/>
  <c r="AY54" i="4"/>
  <c r="AX54" i="4"/>
  <c r="AW54" i="4"/>
  <c r="AV54" i="4"/>
  <c r="AU54" i="4"/>
  <c r="AT54" i="4"/>
  <c r="AS54" i="4"/>
  <c r="AR54" i="4"/>
  <c r="AQ54" i="4"/>
  <c r="AP54" i="4"/>
  <c r="AO54" i="4"/>
  <c r="AZ53" i="4"/>
  <c r="AY53" i="4"/>
  <c r="AX53" i="4"/>
  <c r="AW53" i="4"/>
  <c r="AV53" i="4"/>
  <c r="AU53" i="4"/>
  <c r="AT53" i="4"/>
  <c r="AS53" i="4"/>
  <c r="AR53" i="4"/>
  <c r="AQ53" i="4"/>
  <c r="AP53" i="4"/>
  <c r="AO53" i="4"/>
  <c r="AZ52" i="4"/>
  <c r="AY52" i="4"/>
  <c r="AX52" i="4"/>
  <c r="AW52" i="4"/>
  <c r="AV52" i="4"/>
  <c r="AU52" i="4"/>
  <c r="AT52" i="4"/>
  <c r="AS52" i="4"/>
  <c r="AR52" i="4"/>
  <c r="AQ52" i="4"/>
  <c r="AP52" i="4"/>
  <c r="AO52" i="4"/>
  <c r="AZ51" i="4"/>
  <c r="AY51" i="4"/>
  <c r="AX51" i="4"/>
  <c r="AW51" i="4"/>
  <c r="AV51" i="4"/>
  <c r="AU51" i="4"/>
  <c r="AT51" i="4"/>
  <c r="AS51" i="4"/>
  <c r="AR51" i="4"/>
  <c r="AQ51" i="4"/>
  <c r="AP51" i="4"/>
  <c r="AO51" i="4"/>
  <c r="AZ50" i="4"/>
  <c r="AY50" i="4"/>
  <c r="AX50" i="4"/>
  <c r="AW50" i="4"/>
  <c r="AV50" i="4"/>
  <c r="AU50" i="4"/>
  <c r="AT50" i="4"/>
  <c r="AS50" i="4"/>
  <c r="AR50" i="4"/>
  <c r="AQ50" i="4"/>
  <c r="AP50" i="4"/>
  <c r="AO50" i="4"/>
  <c r="AZ49" i="4"/>
  <c r="AY49" i="4"/>
  <c r="AX49" i="4"/>
  <c r="AW49" i="4"/>
  <c r="AV49" i="4"/>
  <c r="AU49" i="4"/>
  <c r="AT49" i="4"/>
  <c r="AS49" i="4"/>
  <c r="AR49" i="4"/>
  <c r="AQ49" i="4"/>
  <c r="AP49" i="4"/>
  <c r="AO49" i="4"/>
  <c r="AZ48" i="4"/>
  <c r="AY48" i="4"/>
  <c r="AX48" i="4"/>
  <c r="AW48" i="4"/>
  <c r="AV48" i="4"/>
  <c r="AU48" i="4"/>
  <c r="AT48" i="4"/>
  <c r="AS48" i="4"/>
  <c r="AR48" i="4"/>
  <c r="AQ48" i="4"/>
  <c r="AP48" i="4"/>
  <c r="AO48" i="4"/>
  <c r="AZ47" i="4"/>
  <c r="AY47" i="4"/>
  <c r="AX47" i="4"/>
  <c r="AW47" i="4"/>
  <c r="AV47" i="4"/>
  <c r="AU47" i="4"/>
  <c r="AT47" i="4"/>
  <c r="AS47" i="4"/>
  <c r="AR47" i="4"/>
  <c r="AQ47" i="4"/>
  <c r="AP47" i="4"/>
  <c r="AO47" i="4"/>
  <c r="AZ46" i="4"/>
  <c r="AY46" i="4"/>
  <c r="AX46" i="4"/>
  <c r="AW46" i="4"/>
  <c r="AV46" i="4"/>
  <c r="AU46" i="4"/>
  <c r="AT46" i="4"/>
  <c r="AS46" i="4"/>
  <c r="AR46" i="4"/>
  <c r="AQ46" i="4"/>
  <c r="AP46" i="4"/>
  <c r="AO46" i="4"/>
  <c r="AZ45" i="4"/>
  <c r="AY45" i="4"/>
  <c r="AX45" i="4"/>
  <c r="AW45" i="4"/>
  <c r="AV45" i="4"/>
  <c r="AU45" i="4"/>
  <c r="AT45" i="4"/>
  <c r="AS45" i="4"/>
  <c r="AR45" i="4"/>
  <c r="AQ45" i="4"/>
  <c r="AP45" i="4"/>
  <c r="AO45" i="4"/>
  <c r="AZ44" i="4"/>
  <c r="AY44" i="4"/>
  <c r="AX44" i="4"/>
  <c r="AW44" i="4"/>
  <c r="AV44" i="4"/>
  <c r="AU44" i="4"/>
  <c r="AT44" i="4"/>
  <c r="AS44" i="4"/>
  <c r="AR44" i="4"/>
  <c r="AQ44" i="4"/>
  <c r="AP44" i="4"/>
  <c r="AO44" i="4"/>
  <c r="AZ43" i="4"/>
  <c r="AY43" i="4"/>
  <c r="AX43" i="4"/>
  <c r="AW43" i="4"/>
  <c r="AV43" i="4"/>
  <c r="AU43" i="4"/>
  <c r="AT43" i="4"/>
  <c r="AS43" i="4"/>
  <c r="AR43" i="4"/>
  <c r="AQ43" i="4"/>
  <c r="AP43" i="4"/>
  <c r="AO43" i="4"/>
  <c r="AZ42" i="4"/>
  <c r="AY42" i="4"/>
  <c r="AX42" i="4"/>
  <c r="AW42" i="4"/>
  <c r="AV42" i="4"/>
  <c r="AU42" i="4"/>
  <c r="AT42" i="4"/>
  <c r="AS42" i="4"/>
  <c r="AR42" i="4"/>
  <c r="AQ42" i="4"/>
  <c r="AP42" i="4"/>
  <c r="AO42" i="4"/>
  <c r="AZ41" i="4"/>
  <c r="AY41" i="4"/>
  <c r="AX41" i="4"/>
  <c r="AW41" i="4"/>
  <c r="AV41" i="4"/>
  <c r="AU41" i="4"/>
  <c r="AT41" i="4"/>
  <c r="AS41" i="4"/>
  <c r="AR41" i="4"/>
  <c r="AQ41" i="4"/>
  <c r="AP41" i="4"/>
  <c r="AO41" i="4"/>
  <c r="AZ40" i="4"/>
  <c r="AY40" i="4"/>
  <c r="AX40" i="4"/>
  <c r="AW40" i="4"/>
  <c r="AV40" i="4"/>
  <c r="AU40" i="4"/>
  <c r="AT40" i="4"/>
  <c r="AS40" i="4"/>
  <c r="AR40" i="4"/>
  <c r="AQ40" i="4"/>
  <c r="AP40" i="4"/>
  <c r="AO40" i="4"/>
  <c r="AZ39" i="4"/>
  <c r="AY39" i="4"/>
  <c r="AX39" i="4"/>
  <c r="AW39" i="4"/>
  <c r="AV39" i="4"/>
  <c r="AU39" i="4"/>
  <c r="AT39" i="4"/>
  <c r="AS39" i="4"/>
  <c r="AR39" i="4"/>
  <c r="AQ39" i="4"/>
  <c r="AP39" i="4"/>
  <c r="AO39" i="4"/>
  <c r="AZ38" i="4"/>
  <c r="AY38" i="4"/>
  <c r="AX38" i="4"/>
  <c r="AW38" i="4"/>
  <c r="AV38" i="4"/>
  <c r="AU38" i="4"/>
  <c r="AT38" i="4"/>
  <c r="AS38" i="4"/>
  <c r="AR38" i="4"/>
  <c r="AQ38" i="4"/>
  <c r="AP38" i="4"/>
  <c r="AO38" i="4"/>
  <c r="AZ37" i="4"/>
  <c r="AY37" i="4"/>
  <c r="AX37" i="4"/>
  <c r="AW37" i="4"/>
  <c r="AV37" i="4"/>
  <c r="AU37" i="4"/>
  <c r="AT37" i="4"/>
  <c r="AS37" i="4"/>
  <c r="AR37" i="4"/>
  <c r="AQ37" i="4"/>
  <c r="AP37" i="4"/>
  <c r="AO37" i="4"/>
  <c r="AZ36" i="4"/>
  <c r="AY36" i="4"/>
  <c r="AX36" i="4"/>
  <c r="AW36" i="4"/>
  <c r="AV36" i="4"/>
  <c r="AU36" i="4"/>
  <c r="AT36" i="4"/>
  <c r="AS36" i="4"/>
  <c r="AR36" i="4"/>
  <c r="AQ36" i="4"/>
  <c r="AP36" i="4"/>
  <c r="AO36" i="4"/>
  <c r="AZ35" i="4"/>
  <c r="AY35" i="4"/>
  <c r="AX35" i="4"/>
  <c r="AW35" i="4"/>
  <c r="AV35" i="4"/>
  <c r="AU35" i="4"/>
  <c r="AT35" i="4"/>
  <c r="AS35" i="4"/>
  <c r="AR35" i="4"/>
  <c r="AQ35" i="4"/>
  <c r="AP35" i="4"/>
  <c r="AO35" i="4"/>
  <c r="AZ34" i="4"/>
  <c r="AY34" i="4"/>
  <c r="AX34" i="4"/>
  <c r="AW34" i="4"/>
  <c r="AV34" i="4"/>
  <c r="AU34" i="4"/>
  <c r="AT34" i="4"/>
  <c r="AS34" i="4"/>
  <c r="AR34" i="4"/>
  <c r="AQ34" i="4"/>
  <c r="AP34" i="4"/>
  <c r="AO34" i="4"/>
  <c r="AZ33" i="4"/>
  <c r="AY33" i="4"/>
  <c r="AX33" i="4"/>
  <c r="AW33" i="4"/>
  <c r="AV33" i="4"/>
  <c r="AU33" i="4"/>
  <c r="AT33" i="4"/>
  <c r="AS33" i="4"/>
  <c r="AR33" i="4"/>
  <c r="AQ33" i="4"/>
  <c r="AP33" i="4"/>
  <c r="AO33" i="4"/>
  <c r="AZ32" i="4"/>
  <c r="AY32" i="4"/>
  <c r="AX32" i="4"/>
  <c r="AW32" i="4"/>
  <c r="AV32" i="4"/>
  <c r="AU32" i="4"/>
  <c r="AT32" i="4"/>
  <c r="AS32" i="4"/>
  <c r="AR32" i="4"/>
  <c r="AQ32" i="4"/>
  <c r="AP32" i="4"/>
  <c r="AO32" i="4"/>
  <c r="AZ31" i="4"/>
  <c r="AY31" i="4"/>
  <c r="AX31" i="4"/>
  <c r="AW31" i="4"/>
  <c r="AV31" i="4"/>
  <c r="AU31" i="4"/>
  <c r="AT31" i="4"/>
  <c r="AS31" i="4"/>
  <c r="AR31" i="4"/>
  <c r="AQ31" i="4"/>
  <c r="AP31" i="4"/>
  <c r="AO31" i="4"/>
  <c r="AZ30" i="4"/>
  <c r="AY30" i="4"/>
  <c r="AX30" i="4"/>
  <c r="AW30" i="4"/>
  <c r="AV30" i="4"/>
  <c r="AU30" i="4"/>
  <c r="AT30" i="4"/>
  <c r="AS30" i="4"/>
  <c r="AR30" i="4"/>
  <c r="AQ30" i="4"/>
  <c r="AP30" i="4"/>
  <c r="AO30" i="4"/>
  <c r="AZ29" i="4"/>
  <c r="AY29" i="4"/>
  <c r="AX29" i="4"/>
  <c r="AW29" i="4"/>
  <c r="AV29" i="4"/>
  <c r="AU29" i="4"/>
  <c r="AT29" i="4"/>
  <c r="AS29" i="4"/>
  <c r="AR29" i="4"/>
  <c r="AQ29" i="4"/>
  <c r="AP29" i="4"/>
  <c r="AO29" i="4"/>
  <c r="AZ28" i="4"/>
  <c r="AY28" i="4"/>
  <c r="AX28" i="4"/>
  <c r="AW28" i="4"/>
  <c r="AV28" i="4"/>
  <c r="AU28" i="4"/>
  <c r="AT28" i="4"/>
  <c r="AS28" i="4"/>
  <c r="AR28" i="4"/>
  <c r="AQ28" i="4"/>
  <c r="AP28" i="4"/>
  <c r="AO28" i="4"/>
  <c r="AZ27" i="4"/>
  <c r="AY27" i="4"/>
  <c r="AX27" i="4"/>
  <c r="AW27" i="4"/>
  <c r="AV27" i="4"/>
  <c r="AU27" i="4"/>
  <c r="AT27" i="4"/>
  <c r="AS27" i="4"/>
  <c r="AR27" i="4"/>
  <c r="AQ27" i="4"/>
  <c r="AP27" i="4"/>
  <c r="AO27" i="4"/>
  <c r="AZ26" i="4"/>
  <c r="AY26" i="4"/>
  <c r="AX26" i="4"/>
  <c r="AW26" i="4"/>
  <c r="AV26" i="4"/>
  <c r="AU26" i="4"/>
  <c r="AT26" i="4"/>
  <c r="AS26" i="4"/>
  <c r="AR26" i="4"/>
  <c r="AQ26" i="4"/>
  <c r="AP26" i="4"/>
  <c r="AO26" i="4"/>
  <c r="AZ25" i="4"/>
  <c r="AY25" i="4"/>
  <c r="AX25" i="4"/>
  <c r="AW25" i="4"/>
  <c r="AV25" i="4"/>
  <c r="AU25" i="4"/>
  <c r="AT25" i="4"/>
  <c r="AS25" i="4"/>
  <c r="AR25" i="4"/>
  <c r="AQ25" i="4"/>
  <c r="AP25" i="4"/>
  <c r="AO25" i="4"/>
  <c r="AZ23" i="4"/>
  <c r="AY23" i="4"/>
  <c r="AX23" i="4"/>
  <c r="AW23" i="4"/>
  <c r="AV23" i="4"/>
  <c r="AU23" i="4"/>
  <c r="AT23" i="4"/>
  <c r="AS23" i="4"/>
  <c r="AR23" i="4"/>
  <c r="AQ23" i="4"/>
  <c r="AP23" i="4"/>
  <c r="AO23" i="4"/>
  <c r="AZ22" i="4"/>
  <c r="AY22" i="4"/>
  <c r="AX22" i="4"/>
  <c r="AW22" i="4"/>
  <c r="AV22" i="4"/>
  <c r="AU22" i="4"/>
  <c r="AT22" i="4"/>
  <c r="AS22" i="4"/>
  <c r="AR22" i="4"/>
  <c r="AQ22" i="4"/>
  <c r="AP22" i="4"/>
  <c r="AO22" i="4"/>
  <c r="AZ21" i="4"/>
  <c r="AY21" i="4"/>
  <c r="AX21" i="4"/>
  <c r="AW21" i="4"/>
  <c r="AV21" i="4"/>
  <c r="AU21" i="4"/>
  <c r="AT21" i="4"/>
  <c r="AS21" i="4"/>
  <c r="AR21" i="4"/>
  <c r="AQ21" i="4"/>
  <c r="AP21" i="4"/>
  <c r="AO21" i="4"/>
  <c r="AZ12" i="4"/>
  <c r="AY12" i="4"/>
  <c r="AX12" i="4"/>
  <c r="AW12" i="4"/>
  <c r="AV12" i="4"/>
  <c r="AU12" i="4"/>
  <c r="AT12" i="4"/>
  <c r="AS12" i="4"/>
  <c r="AR12" i="4"/>
  <c r="AQ12" i="4"/>
  <c r="AP12" i="4"/>
  <c r="AO12" i="4"/>
  <c r="AZ11" i="4"/>
  <c r="AY11" i="4"/>
  <c r="AX11" i="4"/>
  <c r="AW11" i="4"/>
  <c r="AV11" i="4"/>
  <c r="AU11" i="4"/>
  <c r="AT11" i="4"/>
  <c r="AS11" i="4"/>
  <c r="AR11" i="4"/>
  <c r="AQ11" i="4"/>
  <c r="AP11" i="4"/>
  <c r="AO11" i="4"/>
  <c r="AZ10" i="4"/>
  <c r="AY10" i="4"/>
  <c r="AX10" i="4"/>
  <c r="AW10" i="4"/>
  <c r="AV10" i="4"/>
  <c r="AU10" i="4"/>
  <c r="AT10" i="4"/>
  <c r="AS10" i="4"/>
  <c r="AR10" i="4"/>
  <c r="AQ10" i="4"/>
  <c r="AP10" i="4"/>
  <c r="AO10" i="4"/>
  <c r="AZ9" i="4"/>
  <c r="AY9" i="4"/>
  <c r="AX9" i="4"/>
  <c r="AW9" i="4"/>
  <c r="AV9" i="4"/>
  <c r="AU9" i="4"/>
  <c r="AT9" i="4"/>
  <c r="AS9" i="4"/>
  <c r="AR9" i="4"/>
  <c r="AQ9" i="4"/>
  <c r="AP9" i="4"/>
  <c r="AO9" i="4"/>
  <c r="AZ8" i="4"/>
  <c r="AY8" i="4"/>
  <c r="AX8" i="4"/>
  <c r="AW8" i="4"/>
  <c r="AV8" i="4"/>
  <c r="AU8" i="4"/>
  <c r="AT8" i="4"/>
  <c r="AS8" i="4"/>
  <c r="AR8" i="4"/>
  <c r="AQ8" i="4"/>
  <c r="AP8" i="4"/>
  <c r="AO8" i="4"/>
  <c r="AR1728" i="8" l="1"/>
  <c r="AR1899" i="8" s="1"/>
  <c r="AF1899" i="8"/>
  <c r="BA980" i="4"/>
  <c r="BA1284" i="4"/>
  <c r="BA1290" i="4"/>
  <c r="BA1314" i="4"/>
  <c r="BA1068" i="4"/>
  <c r="BA1097" i="4"/>
  <c r="BA1112" i="4"/>
  <c r="BA1140" i="4"/>
  <c r="BA1152" i="4"/>
  <c r="BA1170" i="4"/>
  <c r="BA1182" i="4"/>
  <c r="BA1206" i="4"/>
  <c r="BA1212" i="4"/>
  <c r="BA1218" i="4"/>
  <c r="BA1224" i="4"/>
  <c r="BA1230" i="4"/>
  <c r="BA1236" i="4"/>
  <c r="BA1242" i="4"/>
  <c r="BA1260" i="4"/>
  <c r="BA1266" i="4"/>
  <c r="BA1278" i="4"/>
  <c r="BA1296" i="4"/>
  <c r="BA1302" i="4"/>
  <c r="BA1308" i="4"/>
  <c r="BA1164" i="4"/>
  <c r="BA1200" i="4"/>
  <c r="BA912" i="4"/>
  <c r="BA1248" i="4"/>
  <c r="BA1254" i="4"/>
  <c r="BA960" i="4"/>
  <c r="BA1025" i="4"/>
  <c r="BA1054" i="4"/>
  <c r="BA1320" i="4"/>
  <c r="BA1188" i="4"/>
  <c r="BA1272" i="4"/>
  <c r="BA1011" i="4"/>
  <c r="BA1326" i="4"/>
  <c r="BA1332" i="4"/>
  <c r="BA1095" i="4"/>
  <c r="BA1102" i="4"/>
  <c r="BA1104" i="4"/>
  <c r="BA1109" i="4"/>
  <c r="BA1116" i="4"/>
  <c r="BA1119" i="4"/>
  <c r="BA1124" i="4"/>
  <c r="BA1126" i="4"/>
  <c r="BA1131" i="4"/>
  <c r="BA1133" i="4"/>
  <c r="BA1138" i="4"/>
  <c r="BA1145" i="4"/>
  <c r="BA1148" i="4"/>
  <c r="BA1154" i="4"/>
  <c r="BA1158" i="4"/>
  <c r="BA1160" i="4"/>
  <c r="BA1166" i="4"/>
  <c r="BA1172" i="4"/>
  <c r="BA1176" i="4"/>
  <c r="BA1178" i="4"/>
  <c r="BA1184" i="4"/>
  <c r="BA1190" i="4"/>
  <c r="BA1194" i="4"/>
  <c r="BA1196" i="4"/>
  <c r="BA1202" i="4"/>
  <c r="BA1208" i="4"/>
  <c r="BA1214" i="4"/>
  <c r="BA1220" i="4"/>
  <c r="BA1226" i="4"/>
  <c r="BA1232" i="4"/>
  <c r="BA1238" i="4"/>
  <c r="BA1244" i="4"/>
  <c r="BA1250" i="4"/>
  <c r="BA1256" i="4"/>
  <c r="BA1262" i="4"/>
  <c r="BA1268" i="4"/>
  <c r="BA1274" i="4"/>
  <c r="BA1280" i="4"/>
  <c r="BA1286" i="4"/>
  <c r="BA1292" i="4"/>
  <c r="BA1298" i="4"/>
  <c r="BA1304" i="4"/>
  <c r="BA1310" i="4"/>
  <c r="BA1316" i="4"/>
  <c r="BA1322" i="4"/>
  <c r="BA1328" i="4"/>
  <c r="BA1334" i="4"/>
  <c r="BA744" i="4"/>
  <c r="BA768" i="4"/>
  <c r="BA816" i="4"/>
  <c r="BA824" i="4"/>
  <c r="BA825" i="4"/>
  <c r="BA826" i="4"/>
  <c r="BA827" i="4"/>
  <c r="BA828" i="4"/>
  <c r="BA829" i="4"/>
  <c r="BA840" i="4"/>
  <c r="BA888" i="4"/>
  <c r="BA970" i="4"/>
  <c r="BA988" i="4"/>
  <c r="BA996" i="4"/>
  <c r="BA1004" i="4"/>
  <c r="BA1018" i="4"/>
  <c r="BA1032" i="4"/>
  <c r="BA1040" i="4"/>
  <c r="BA1047" i="4"/>
  <c r="BA1061" i="4"/>
  <c r="BA1076" i="4"/>
  <c r="BA1083" i="4"/>
  <c r="BA1090" i="4"/>
  <c r="BA3" i="4"/>
  <c r="BA4" i="4"/>
  <c r="BA5" i="4"/>
  <c r="BA6" i="4"/>
  <c r="BA7" i="4"/>
  <c r="BA8" i="4"/>
  <c r="BA9" i="4"/>
  <c r="BA10" i="4"/>
  <c r="BA11" i="4"/>
  <c r="BA12" i="4"/>
  <c r="BA13" i="4"/>
  <c r="BA14" i="4"/>
  <c r="BA15" i="4"/>
  <c r="BA16" i="4"/>
  <c r="BA17" i="4"/>
  <c r="BA18" i="4"/>
  <c r="BA19" i="4"/>
  <c r="BA20" i="4"/>
  <c r="BA21" i="4"/>
  <c r="BA22" i="4"/>
  <c r="BA23" i="4"/>
  <c r="BA24" i="4"/>
  <c r="BA25" i="4"/>
  <c r="BA26" i="4"/>
  <c r="BA27" i="4"/>
  <c r="BA28" i="4"/>
  <c r="BA29" i="4"/>
  <c r="BA30" i="4"/>
  <c r="BA31" i="4"/>
  <c r="BA32" i="4"/>
  <c r="BA33" i="4"/>
  <c r="BA34" i="4"/>
  <c r="BA35" i="4"/>
  <c r="BA36" i="4"/>
  <c r="BA37" i="4"/>
  <c r="BA38" i="4"/>
  <c r="BA39" i="4"/>
  <c r="BA40" i="4"/>
  <c r="BA41" i="4"/>
  <c r="BA42" i="4"/>
  <c r="BA43" i="4"/>
  <c r="BA44" i="4"/>
  <c r="BA45" i="4"/>
  <c r="BA46" i="4"/>
  <c r="BA47" i="4"/>
  <c r="BA48" i="4"/>
  <c r="BA49" i="4"/>
  <c r="BA50" i="4"/>
  <c r="BA51" i="4"/>
  <c r="BA52" i="4"/>
  <c r="BA53" i="4"/>
  <c r="BA54" i="4"/>
  <c r="BA55" i="4"/>
  <c r="BA56" i="4"/>
  <c r="BA57" i="4"/>
  <c r="BA58" i="4"/>
  <c r="BA59" i="4"/>
  <c r="BA60" i="4"/>
  <c r="BA61" i="4"/>
  <c r="BA62" i="4"/>
  <c r="BA63" i="4"/>
  <c r="BA64" i="4"/>
  <c r="BA65" i="4"/>
  <c r="BA66" i="4"/>
  <c r="BA67" i="4"/>
  <c r="BA68" i="4"/>
  <c r="BA69" i="4"/>
  <c r="BA70" i="4"/>
  <c r="BA71" i="4"/>
  <c r="BA72" i="4"/>
  <c r="BA73" i="4"/>
  <c r="BA74" i="4"/>
  <c r="BA75" i="4"/>
  <c r="BA76" i="4"/>
  <c r="BA77" i="4"/>
  <c r="BA78" i="4"/>
  <c r="BA79" i="4"/>
  <c r="BA80" i="4"/>
  <c r="BA81" i="4"/>
  <c r="BA82" i="4"/>
  <c r="BA83" i="4"/>
  <c r="BA84" i="4"/>
  <c r="BA85" i="4"/>
  <c r="BA86" i="4"/>
  <c r="BA87" i="4"/>
  <c r="BA88" i="4"/>
  <c r="BA89" i="4"/>
  <c r="BA90" i="4"/>
  <c r="BA91" i="4"/>
  <c r="BA92" i="4"/>
  <c r="BA93" i="4"/>
  <c r="BA94" i="4"/>
  <c r="BA95" i="4"/>
  <c r="BA96" i="4"/>
  <c r="BA97" i="4"/>
  <c r="BA98" i="4"/>
  <c r="BA99" i="4"/>
  <c r="BA100" i="4"/>
  <c r="BA101" i="4"/>
  <c r="BA102" i="4"/>
  <c r="BA103" i="4"/>
  <c r="BA104" i="4"/>
  <c r="BA105" i="4"/>
  <c r="BA106" i="4"/>
  <c r="BA107" i="4"/>
  <c r="BA108" i="4"/>
  <c r="BA109" i="4"/>
  <c r="BA110" i="4"/>
  <c r="BA111" i="4"/>
  <c r="BA112" i="4"/>
  <c r="BA113" i="4"/>
  <c r="BA114" i="4"/>
  <c r="BA115" i="4"/>
  <c r="BA116" i="4"/>
  <c r="BA117" i="4"/>
  <c r="BA118" i="4"/>
  <c r="BA119" i="4"/>
  <c r="BA120" i="4"/>
  <c r="BA121" i="4"/>
  <c r="BA122" i="4"/>
  <c r="BA123" i="4"/>
  <c r="BA124" i="4"/>
  <c r="BA125" i="4"/>
  <c r="BA126" i="4"/>
  <c r="BA127" i="4"/>
  <c r="BA128" i="4"/>
  <c r="BA129" i="4"/>
  <c r="BA130" i="4"/>
  <c r="BA131" i="4"/>
  <c r="BA132" i="4"/>
  <c r="BA133" i="4"/>
  <c r="BA134" i="4"/>
  <c r="BA135" i="4"/>
  <c r="BA136" i="4"/>
  <c r="BA137" i="4"/>
  <c r="BA138" i="4"/>
  <c r="BA139" i="4"/>
  <c r="BA140" i="4"/>
  <c r="BA141" i="4"/>
  <c r="BA142" i="4"/>
  <c r="BA143" i="4"/>
  <c r="BA144" i="4"/>
  <c r="BA145" i="4"/>
  <c r="BA146" i="4"/>
  <c r="BA147" i="4"/>
  <c r="BA148" i="4"/>
  <c r="BA149" i="4"/>
  <c r="BA150" i="4"/>
  <c r="BA151" i="4"/>
  <c r="BA152" i="4"/>
  <c r="BA153" i="4"/>
  <c r="BA154" i="4"/>
  <c r="BA155" i="4"/>
  <c r="BA156" i="4"/>
  <c r="BA157" i="4"/>
  <c r="BA158" i="4"/>
  <c r="BA159" i="4"/>
  <c r="BA160" i="4"/>
  <c r="BA161" i="4"/>
  <c r="BA162" i="4"/>
  <c r="BA163" i="4"/>
  <c r="BA164" i="4"/>
  <c r="BA165" i="4"/>
  <c r="BA166" i="4"/>
  <c r="BA167" i="4"/>
  <c r="BA168" i="4"/>
  <c r="BA169" i="4"/>
  <c r="BA170" i="4"/>
  <c r="BA171" i="4"/>
  <c r="BA172" i="4"/>
  <c r="BA173" i="4"/>
  <c r="BA174" i="4"/>
  <c r="BA175" i="4"/>
  <c r="BA176" i="4"/>
  <c r="BA177" i="4"/>
  <c r="BA178" i="4"/>
  <c r="BA179" i="4"/>
  <c r="BA180" i="4"/>
  <c r="BA181" i="4"/>
  <c r="BA182" i="4"/>
  <c r="BA183" i="4"/>
  <c r="BA184" i="4"/>
  <c r="BA185" i="4"/>
  <c r="BA407" i="4"/>
  <c r="BA696" i="4"/>
  <c r="BA189" i="4"/>
  <c r="BA191" i="4"/>
  <c r="BA193" i="4"/>
  <c r="BA195" i="4"/>
  <c r="BA197" i="4"/>
  <c r="BA201" i="4"/>
  <c r="BA205" i="4"/>
  <c r="BA207" i="4"/>
  <c r="BA209" i="4"/>
  <c r="BA213" i="4"/>
  <c r="BA216" i="4"/>
  <c r="BA222" i="4"/>
  <c r="BA231" i="4"/>
  <c r="BA235" i="4"/>
  <c r="BA239" i="4"/>
  <c r="BA242" i="4"/>
  <c r="BA244" i="4"/>
  <c r="BA246" i="4"/>
  <c r="BA248" i="4"/>
  <c r="BA253" i="4"/>
  <c r="BA255" i="4"/>
  <c r="BA259" i="4"/>
  <c r="BA261" i="4"/>
  <c r="BA264" i="4"/>
  <c r="BA267" i="4"/>
  <c r="BA268" i="4"/>
  <c r="BA271" i="4"/>
  <c r="BA278" i="4"/>
  <c r="BA280" i="4"/>
  <c r="BA285" i="4"/>
  <c r="BA289" i="4"/>
  <c r="BA291" i="4"/>
  <c r="BA293" i="4"/>
  <c r="BA295" i="4"/>
  <c r="BA297" i="4"/>
  <c r="BA299" i="4"/>
  <c r="BA300" i="4"/>
  <c r="BA307" i="4"/>
  <c r="BA309" i="4"/>
  <c r="BA313" i="4"/>
  <c r="BA315" i="4"/>
  <c r="BA317" i="4"/>
  <c r="BA321" i="4"/>
  <c r="BA323" i="4"/>
  <c r="BA327" i="4"/>
  <c r="BA329" i="4"/>
  <c r="BA331" i="4"/>
  <c r="BA333" i="4"/>
  <c r="BA337" i="4"/>
  <c r="BA341" i="4"/>
  <c r="BA343" i="4"/>
  <c r="BA345" i="4"/>
  <c r="BA347" i="4"/>
  <c r="BA349" i="4"/>
  <c r="BA355" i="4"/>
  <c r="BA357" i="4"/>
  <c r="BA359" i="4"/>
  <c r="BA361" i="4"/>
  <c r="BA365" i="4"/>
  <c r="BA367" i="4"/>
  <c r="BA369" i="4"/>
  <c r="BA371" i="4"/>
  <c r="BA377" i="4"/>
  <c r="BA379" i="4"/>
  <c r="BA383" i="4"/>
  <c r="BA387" i="4"/>
  <c r="BA392" i="4"/>
  <c r="BA394" i="4"/>
  <c r="BA396" i="4"/>
  <c r="BA398" i="4"/>
  <c r="BA402" i="4"/>
  <c r="BA404" i="4"/>
  <c r="BA408" i="4"/>
  <c r="BA410" i="4"/>
  <c r="BA413" i="4"/>
  <c r="BA415" i="4"/>
  <c r="BA420" i="4"/>
  <c r="BA422" i="4"/>
  <c r="BA426" i="4"/>
  <c r="BA427" i="4"/>
  <c r="BA433" i="4"/>
  <c r="BA436" i="4"/>
  <c r="BA438" i="4"/>
  <c r="BA440" i="4"/>
  <c r="BA442" i="4"/>
  <c r="BA446" i="4"/>
  <c r="BA453" i="4"/>
  <c r="BA455" i="4"/>
  <c r="BA457" i="4"/>
  <c r="BA465" i="4"/>
  <c r="BA469" i="4"/>
  <c r="BA471" i="4"/>
  <c r="BA473" i="4"/>
  <c r="BA476" i="4"/>
  <c r="BA482" i="4"/>
  <c r="BA484" i="4"/>
  <c r="BA486" i="4"/>
  <c r="BA488" i="4"/>
  <c r="BA493" i="4"/>
  <c r="BA495" i="4"/>
  <c r="BA497" i="4"/>
  <c r="BA502" i="4"/>
  <c r="BA506" i="4"/>
  <c r="BA508" i="4"/>
  <c r="BA510" i="4"/>
  <c r="BA512" i="4"/>
  <c r="BA514" i="4"/>
  <c r="BA523" i="4"/>
  <c r="BA526" i="4"/>
  <c r="BA531" i="4"/>
  <c r="BA533" i="4"/>
  <c r="BA535" i="4"/>
  <c r="BA537" i="4"/>
  <c r="BA539" i="4"/>
  <c r="BA543" i="4"/>
  <c r="BA545" i="4"/>
  <c r="BA547" i="4"/>
  <c r="BA549" i="4"/>
  <c r="BA551" i="4"/>
  <c r="BA555" i="4"/>
  <c r="BA559" i="4"/>
  <c r="BA561" i="4"/>
  <c r="BA563" i="4"/>
  <c r="BA568" i="4"/>
  <c r="BA570" i="4"/>
  <c r="BA571" i="4"/>
  <c r="BA576" i="4"/>
  <c r="BA579" i="4"/>
  <c r="BA581" i="4"/>
  <c r="BA585" i="4"/>
  <c r="BA587" i="4"/>
  <c r="BA589" i="4"/>
  <c r="BA591" i="4"/>
  <c r="BA593" i="4"/>
  <c r="BA598" i="4"/>
  <c r="BA603" i="4"/>
  <c r="BA608" i="4"/>
  <c r="BA617" i="4"/>
  <c r="BA621" i="4"/>
  <c r="BA623" i="4"/>
  <c r="BA625" i="4"/>
  <c r="BA629" i="4"/>
  <c r="BA631" i="4"/>
  <c r="BA633" i="4"/>
  <c r="BA635" i="4"/>
  <c r="BA637" i="4"/>
  <c r="BA639" i="4"/>
  <c r="BA641" i="4"/>
  <c r="BA648" i="4"/>
  <c r="BA654" i="4"/>
  <c r="BA658" i="4"/>
  <c r="BA676" i="4"/>
  <c r="BA679" i="4"/>
  <c r="BA684" i="4"/>
  <c r="BA687" i="4"/>
  <c r="BA691" i="4"/>
  <c r="BA697" i="4"/>
  <c r="BA699" i="4"/>
  <c r="BA704" i="4"/>
  <c r="BA706" i="4"/>
  <c r="BA708" i="4"/>
  <c r="BA710" i="4"/>
  <c r="BA712" i="4"/>
  <c r="BA715" i="4"/>
  <c r="BA719" i="4"/>
  <c r="BA721" i="4"/>
  <c r="BA723" i="4"/>
  <c r="BA725" i="4"/>
  <c r="BA727" i="4"/>
  <c r="BA733" i="4"/>
  <c r="BA187" i="4"/>
  <c r="BA192" i="4"/>
  <c r="BA196" i="4"/>
  <c r="BA198" i="4"/>
  <c r="BA200" i="4"/>
  <c r="BA203" i="4"/>
  <c r="BA208" i="4"/>
  <c r="BA210" i="4"/>
  <c r="BA212" i="4"/>
  <c r="BA214" i="4"/>
  <c r="BA218" i="4"/>
  <c r="BA220" i="4"/>
  <c r="BA224" i="4"/>
  <c r="BA226" i="4"/>
  <c r="BA228" i="4"/>
  <c r="BA230" i="4"/>
  <c r="BA232" i="4"/>
  <c r="BA234" i="4"/>
  <c r="BA236" i="4"/>
  <c r="BA238" i="4"/>
  <c r="BA241" i="4"/>
  <c r="BA245" i="4"/>
  <c r="BA247" i="4"/>
  <c r="BA249" i="4"/>
  <c r="BA251" i="4"/>
  <c r="BA257" i="4"/>
  <c r="BA260" i="4"/>
  <c r="BA262" i="4"/>
  <c r="BA266" i="4"/>
  <c r="BA270" i="4"/>
  <c r="BA272" i="4"/>
  <c r="BA274" i="4"/>
  <c r="BA276" i="4"/>
  <c r="BA281" i="4"/>
  <c r="BA283" i="4"/>
  <c r="BA287" i="4"/>
  <c r="BA292" i="4"/>
  <c r="BA296" i="4"/>
  <c r="BA298" i="4"/>
  <c r="BA302" i="4"/>
  <c r="BA304" i="4"/>
  <c r="BA306" i="4"/>
  <c r="BA310" i="4"/>
  <c r="BA312" i="4"/>
  <c r="BA316" i="4"/>
  <c r="BA319" i="4"/>
  <c r="BA324" i="4"/>
  <c r="BA326" i="4"/>
  <c r="BA328" i="4"/>
  <c r="BA330" i="4"/>
  <c r="BA332" i="4"/>
  <c r="BA334" i="4"/>
  <c r="BA336" i="4"/>
  <c r="BA338" i="4"/>
  <c r="BA340" i="4"/>
  <c r="BA342" i="4"/>
  <c r="BA351" i="4"/>
  <c r="BA353" i="4"/>
  <c r="BA358" i="4"/>
  <c r="BA362" i="4"/>
  <c r="BA364" i="4"/>
  <c r="BA366" i="4"/>
  <c r="BA370" i="4"/>
  <c r="BA372" i="4"/>
  <c r="BA374" i="4"/>
  <c r="BA376" i="4"/>
  <c r="BA378" i="4"/>
  <c r="BA381" i="4"/>
  <c r="BA385" i="4"/>
  <c r="BA388" i="4"/>
  <c r="BA390" i="4"/>
  <c r="BA391" i="4"/>
  <c r="BA393" i="4"/>
  <c r="BA395" i="4"/>
  <c r="BA399" i="4"/>
  <c r="BA401" i="4"/>
  <c r="BA406" i="4"/>
  <c r="BA409" i="4"/>
  <c r="BA412" i="4"/>
  <c r="BA417" i="4"/>
  <c r="BA419" i="4"/>
  <c r="BA424" i="4"/>
  <c r="BA428" i="4"/>
  <c r="BA430" i="4"/>
  <c r="BA432" i="4"/>
  <c r="BA435" i="4"/>
  <c r="BA437" i="4"/>
  <c r="BA444" i="4"/>
  <c r="BA448" i="4"/>
  <c r="BA450" i="4"/>
  <c r="BA452" i="4"/>
  <c r="BA454" i="4"/>
  <c r="BA456" i="4"/>
  <c r="BA460" i="4"/>
  <c r="BA462" i="4"/>
  <c r="BA464" i="4"/>
  <c r="BA468" i="4"/>
  <c r="BA470" i="4"/>
  <c r="BA472" i="4"/>
  <c r="BA474" i="4"/>
  <c r="BA478" i="4"/>
  <c r="BA480" i="4"/>
  <c r="BA483" i="4"/>
  <c r="BA490" i="4"/>
  <c r="BA492" i="4"/>
  <c r="BA496" i="4"/>
  <c r="BA498" i="4"/>
  <c r="BA500" i="4"/>
  <c r="BA504" i="4"/>
  <c r="BA509" i="4"/>
  <c r="BA511" i="4"/>
  <c r="BA515" i="4"/>
  <c r="BA517" i="4"/>
  <c r="BA520" i="4"/>
  <c r="BA522" i="4"/>
  <c r="BA524" i="4"/>
  <c r="BA528" i="4"/>
  <c r="BA530" i="4"/>
  <c r="BA532" i="4"/>
  <c r="BA534" i="4"/>
  <c r="BA540" i="4"/>
  <c r="BA542" i="4"/>
  <c r="BA546" i="4"/>
  <c r="BA548" i="4"/>
  <c r="BA552" i="4"/>
  <c r="BA554" i="4"/>
  <c r="BA556" i="4"/>
  <c r="BA558" i="4"/>
  <c r="BA560" i="4"/>
  <c r="BA565" i="4"/>
  <c r="BA567" i="4"/>
  <c r="BA572" i="4"/>
  <c r="BA574" i="4"/>
  <c r="BA577" i="4"/>
  <c r="BA583" i="4"/>
  <c r="BA586" i="4"/>
  <c r="BA592" i="4"/>
  <c r="BA594" i="4"/>
  <c r="BA596" i="4"/>
  <c r="BA600" i="4"/>
  <c r="BA602" i="4"/>
  <c r="BA604" i="4"/>
  <c r="BA606" i="4"/>
  <c r="BA610" i="4"/>
  <c r="BA612" i="4"/>
  <c r="BA614" i="4"/>
  <c r="BA616" i="4"/>
  <c r="BA618" i="4"/>
  <c r="BA620" i="4"/>
  <c r="BA624" i="4"/>
  <c r="BA626" i="4"/>
  <c r="BA628" i="4"/>
  <c r="BA630" i="4"/>
  <c r="BA636" i="4"/>
  <c r="BA643" i="4"/>
  <c r="BA645" i="4"/>
  <c r="BA647" i="4"/>
  <c r="BA649" i="4"/>
  <c r="BA652" i="4"/>
  <c r="BA655" i="4"/>
  <c r="BA660" i="4"/>
  <c r="BA663" i="4"/>
  <c r="BA670" i="4"/>
  <c r="BA672" i="4"/>
  <c r="BA674" i="4"/>
  <c r="BA678" i="4"/>
  <c r="BA680" i="4"/>
  <c r="BA682" i="4"/>
  <c r="BA686" i="4"/>
  <c r="BA688" i="4"/>
  <c r="BA690" i="4"/>
  <c r="BA692" i="4"/>
  <c r="BA694" i="4"/>
  <c r="BA701" i="4"/>
  <c r="BA703" i="4"/>
  <c r="BA705" i="4"/>
  <c r="BA709" i="4"/>
  <c r="BA711" i="4"/>
  <c r="BA714" i="4"/>
  <c r="BA717" i="4"/>
  <c r="BA724" i="4"/>
  <c r="BA729" i="4"/>
  <c r="BA732" i="4"/>
  <c r="BA186" i="4"/>
  <c r="BA188" i="4"/>
  <c r="BA190" i="4"/>
  <c r="BA194" i="4"/>
  <c r="BA199" i="4"/>
  <c r="BA202" i="4"/>
  <c r="BA204" i="4"/>
  <c r="BA206" i="4"/>
  <c r="BA211" i="4"/>
  <c r="BA215" i="4"/>
  <c r="BA217" i="4"/>
  <c r="BA219" i="4"/>
  <c r="BA221" i="4"/>
  <c r="BA223" i="4"/>
  <c r="BA225" i="4"/>
  <c r="BA227" i="4"/>
  <c r="BA229" i="4"/>
  <c r="BA233" i="4"/>
  <c r="BA237" i="4"/>
  <c r="BA240" i="4"/>
  <c r="BA243" i="4"/>
  <c r="BA250" i="4"/>
  <c r="BA252" i="4"/>
  <c r="BA254" i="4"/>
  <c r="BA256" i="4"/>
  <c r="BA258" i="4"/>
  <c r="BA263" i="4"/>
  <c r="BA265" i="4"/>
  <c r="BA269" i="4"/>
  <c r="BA273" i="4"/>
  <c r="BA275" i="4"/>
  <c r="BA277" i="4"/>
  <c r="BA279" i="4"/>
  <c r="BA282" i="4"/>
  <c r="BA284" i="4"/>
  <c r="BA286" i="4"/>
  <c r="BA288" i="4"/>
  <c r="BA290" i="4"/>
  <c r="BA294" i="4"/>
  <c r="BA301" i="4"/>
  <c r="BA303" i="4"/>
  <c r="BA305" i="4"/>
  <c r="BA308" i="4"/>
  <c r="BA311" i="4"/>
  <c r="BA314" i="4"/>
  <c r="BA318" i="4"/>
  <c r="BA320" i="4"/>
  <c r="BA322" i="4"/>
  <c r="BA325" i="4"/>
  <c r="BA335" i="4"/>
  <c r="BA339" i="4"/>
  <c r="BA344" i="4"/>
  <c r="BA346" i="4"/>
  <c r="BA348" i="4"/>
  <c r="BA350" i="4"/>
  <c r="BA352" i="4"/>
  <c r="BA354" i="4"/>
  <c r="BA356" i="4"/>
  <c r="BA360" i="4"/>
  <c r="BA363" i="4"/>
  <c r="BA368" i="4"/>
  <c r="BA373" i="4"/>
  <c r="BA375" i="4"/>
  <c r="BA380" i="4"/>
  <c r="BA382" i="4"/>
  <c r="BA384" i="4"/>
  <c r="BA386" i="4"/>
  <c r="BA389" i="4"/>
  <c r="BA397" i="4"/>
  <c r="BA400" i="4"/>
  <c r="BA403" i="4"/>
  <c r="BA405" i="4"/>
  <c r="BA411" i="4"/>
  <c r="BA414" i="4"/>
  <c r="BA416" i="4"/>
  <c r="BA418" i="4"/>
  <c r="BA421" i="4"/>
  <c r="BA423" i="4"/>
  <c r="BA425" i="4"/>
  <c r="BA429" i="4"/>
  <c r="BA431" i="4"/>
  <c r="BA434" i="4"/>
  <c r="BA439" i="4"/>
  <c r="BA441" i="4"/>
  <c r="BA443" i="4"/>
  <c r="BA445" i="4"/>
  <c r="BA447" i="4"/>
  <c r="BA449" i="4"/>
  <c r="BA451" i="4"/>
  <c r="BA458" i="4"/>
  <c r="BA459" i="4"/>
  <c r="BA461" i="4"/>
  <c r="BA463" i="4"/>
  <c r="BA466" i="4"/>
  <c r="BA467" i="4"/>
  <c r="BA475" i="4"/>
  <c r="BA477" i="4"/>
  <c r="BA479" i="4"/>
  <c r="BA481" i="4"/>
  <c r="BA485" i="4"/>
  <c r="BA487" i="4"/>
  <c r="BA489" i="4"/>
  <c r="BA491" i="4"/>
  <c r="BA494" i="4"/>
  <c r="BA499" i="4"/>
  <c r="BA501" i="4"/>
  <c r="BA503" i="4"/>
  <c r="BA505" i="4"/>
  <c r="BA507" i="4"/>
  <c r="BA513" i="4"/>
  <c r="BA516" i="4"/>
  <c r="BA518" i="4"/>
  <c r="BA519" i="4"/>
  <c r="BA521" i="4"/>
  <c r="BA525" i="4"/>
  <c r="BA527" i="4"/>
  <c r="BA529" i="4"/>
  <c r="BA536" i="4"/>
  <c r="BA538" i="4"/>
  <c r="BA541" i="4"/>
  <c r="BA544" i="4"/>
  <c r="BA550" i="4"/>
  <c r="BA553" i="4"/>
  <c r="BA557" i="4"/>
  <c r="BA562" i="4"/>
  <c r="BA564" i="4"/>
  <c r="BA566" i="4"/>
  <c r="BA569" i="4"/>
  <c r="BA573" i="4"/>
  <c r="BA575" i="4"/>
  <c r="BA578" i="4"/>
  <c r="BA580" i="4"/>
  <c r="BA582" i="4"/>
  <c r="BA584" i="4"/>
  <c r="BA588" i="4"/>
  <c r="BA590" i="4"/>
  <c r="BA595" i="4"/>
  <c r="BA597" i="4"/>
  <c r="BA599" i="4"/>
  <c r="BA601" i="4"/>
  <c r="BA605" i="4"/>
  <c r="BA607" i="4"/>
  <c r="BA609" i="4"/>
  <c r="BA611" i="4"/>
  <c r="BA613" i="4"/>
  <c r="BA615" i="4"/>
  <c r="BA619" i="4"/>
  <c r="BA622" i="4"/>
  <c r="BA627" i="4"/>
  <c r="BA632" i="4"/>
  <c r="BA634" i="4"/>
  <c r="BA638" i="4"/>
  <c r="BA640" i="4"/>
  <c r="BA642" i="4"/>
  <c r="BA644" i="4"/>
  <c r="BA646" i="4"/>
  <c r="BA650" i="4"/>
  <c r="BA651" i="4"/>
  <c r="BA653" i="4"/>
  <c r="BA656" i="4"/>
  <c r="BA657" i="4"/>
  <c r="BA659" i="4"/>
  <c r="BA661" i="4"/>
  <c r="BA662" i="4"/>
  <c r="BA664" i="4"/>
  <c r="BA665" i="4"/>
  <c r="BA666" i="4"/>
  <c r="BA667" i="4"/>
  <c r="BA668" i="4"/>
  <c r="BA669" i="4"/>
  <c r="BA671" i="4"/>
  <c r="BA673" i="4"/>
  <c r="BA675" i="4"/>
  <c r="BA677" i="4"/>
  <c r="BA681" i="4"/>
  <c r="BA683" i="4"/>
  <c r="BA685" i="4"/>
  <c r="BA689" i="4"/>
  <c r="BA693" i="4"/>
  <c r="BA695" i="4"/>
  <c r="BA698" i="4"/>
  <c r="BA700" i="4"/>
  <c r="BA702" i="4"/>
  <c r="BA707" i="4"/>
  <c r="BA713" i="4"/>
  <c r="BA716" i="4"/>
  <c r="BA718" i="4"/>
  <c r="BA720" i="4"/>
  <c r="BA722" i="4"/>
  <c r="BA726" i="4"/>
  <c r="BA728" i="4"/>
  <c r="BA730" i="4"/>
  <c r="BA731" i="4"/>
  <c r="BA734" i="4"/>
  <c r="BA735" i="4"/>
  <c r="BA736" i="4"/>
  <c r="BA737" i="4"/>
  <c r="BA738" i="4"/>
  <c r="BA739" i="4"/>
  <c r="BA740" i="4"/>
  <c r="BA741" i="4"/>
  <c r="BA742" i="4"/>
  <c r="BA743" i="4"/>
  <c r="BA745" i="4"/>
  <c r="BA746" i="4"/>
  <c r="BA747" i="4"/>
  <c r="BA748" i="4"/>
  <c r="BA749" i="4"/>
  <c r="BA750" i="4"/>
  <c r="BA751" i="4"/>
  <c r="BA752" i="4"/>
  <c r="BA753" i="4"/>
  <c r="BA754" i="4"/>
  <c r="BA755" i="4"/>
  <c r="BA756" i="4"/>
  <c r="BA757" i="4"/>
  <c r="BA758" i="4"/>
  <c r="BA759" i="4"/>
  <c r="BA760" i="4"/>
  <c r="BA761" i="4"/>
  <c r="BA762" i="4"/>
  <c r="BA763" i="4"/>
  <c r="BA764" i="4"/>
  <c r="BA765" i="4"/>
  <c r="BA766" i="4"/>
  <c r="BA767" i="4"/>
  <c r="BA769" i="4"/>
  <c r="BA770" i="4"/>
  <c r="BA771" i="4"/>
  <c r="BA772" i="4"/>
  <c r="BA773" i="4"/>
  <c r="BA774" i="4"/>
  <c r="BA775" i="4"/>
  <c r="BA776" i="4"/>
  <c r="BA777" i="4"/>
  <c r="BA778" i="4"/>
  <c r="BA779" i="4"/>
  <c r="BA780" i="4"/>
  <c r="BA781" i="4"/>
  <c r="BA782" i="4"/>
  <c r="BA783" i="4"/>
  <c r="BA784" i="4"/>
  <c r="BA785" i="4"/>
  <c r="BA786" i="4"/>
  <c r="BA787" i="4"/>
  <c r="BA788" i="4"/>
  <c r="BA789" i="4"/>
  <c r="BA790" i="4"/>
  <c r="BA791" i="4"/>
  <c r="BA792" i="4"/>
  <c r="BA793" i="4"/>
  <c r="BA794" i="4"/>
  <c r="BA795" i="4"/>
  <c r="BA796" i="4"/>
  <c r="BA797" i="4"/>
  <c r="BA798" i="4"/>
  <c r="BA799" i="4"/>
  <c r="BA800" i="4"/>
  <c r="BA801" i="4"/>
  <c r="BA802" i="4"/>
  <c r="BA803" i="4"/>
  <c r="BA804" i="4"/>
  <c r="BA805" i="4"/>
  <c r="BA806" i="4"/>
  <c r="BA807" i="4"/>
  <c r="BA808" i="4"/>
  <c r="BA809" i="4"/>
  <c r="BA810" i="4"/>
  <c r="BA811" i="4"/>
  <c r="BA812" i="4"/>
  <c r="BA813" i="4"/>
  <c r="BA814" i="4"/>
  <c r="BA815" i="4"/>
  <c r="BA817" i="4"/>
  <c r="BA818" i="4"/>
  <c r="BA819" i="4"/>
  <c r="BA820" i="4"/>
  <c r="BA821" i="4"/>
  <c r="BA822" i="4"/>
  <c r="BA823" i="4"/>
  <c r="BA830" i="4"/>
  <c r="BA831" i="4"/>
  <c r="BA832" i="4"/>
  <c r="BA833" i="4"/>
  <c r="BA834" i="4"/>
  <c r="BA835" i="4"/>
  <c r="BA836" i="4"/>
  <c r="BA837" i="4"/>
  <c r="BA838" i="4"/>
  <c r="BA839" i="4"/>
  <c r="BA841" i="4"/>
  <c r="BA842" i="4"/>
  <c r="BA843" i="4"/>
  <c r="BA844" i="4"/>
  <c r="BA845" i="4"/>
  <c r="BA846" i="4"/>
  <c r="BA847" i="4"/>
  <c r="BA848" i="4"/>
  <c r="BA849" i="4"/>
  <c r="BA850" i="4"/>
  <c r="BA851" i="4"/>
  <c r="BA852" i="4"/>
  <c r="BA853" i="4"/>
  <c r="BA854" i="4"/>
  <c r="BA855" i="4"/>
  <c r="BA856" i="4"/>
  <c r="BA857" i="4"/>
  <c r="BA858" i="4"/>
  <c r="BA859" i="4"/>
  <c r="BA860" i="4"/>
  <c r="BA861" i="4"/>
  <c r="BA862" i="4"/>
  <c r="BA863" i="4"/>
  <c r="BA864" i="4"/>
  <c r="BA865" i="4"/>
  <c r="BA866" i="4"/>
  <c r="BA867" i="4"/>
  <c r="BA868" i="4"/>
  <c r="BA869" i="4"/>
  <c r="BA870" i="4"/>
  <c r="BA871" i="4"/>
  <c r="BA872" i="4"/>
  <c r="BA873" i="4"/>
  <c r="BA874" i="4"/>
  <c r="BA875" i="4"/>
  <c r="BA876" i="4"/>
  <c r="BA877" i="4"/>
  <c r="BA878" i="4"/>
  <c r="BA879" i="4"/>
  <c r="BA880" i="4"/>
  <c r="BA881" i="4"/>
  <c r="BA882" i="4"/>
  <c r="BA883" i="4"/>
  <c r="BA884" i="4"/>
  <c r="BA885" i="4"/>
  <c r="BA886" i="4"/>
  <c r="BA887" i="4"/>
  <c r="BA889" i="4"/>
  <c r="BA890" i="4"/>
  <c r="BA891" i="4"/>
  <c r="BA892" i="4"/>
  <c r="BA893" i="4"/>
  <c r="BA894" i="4"/>
  <c r="BA895" i="4"/>
  <c r="BA896" i="4"/>
  <c r="BA897" i="4"/>
  <c r="BA898" i="4"/>
  <c r="BA899" i="4"/>
  <c r="BA900" i="4"/>
  <c r="BA901" i="4"/>
  <c r="BA902" i="4"/>
  <c r="BA903" i="4"/>
  <c r="BA904" i="4"/>
  <c r="BA905" i="4"/>
  <c r="BA906" i="4"/>
  <c r="BA907" i="4"/>
  <c r="BA908" i="4"/>
  <c r="BA909" i="4"/>
  <c r="BA924" i="4"/>
  <c r="BA936" i="4"/>
  <c r="BA948" i="4"/>
  <c r="BA910" i="4"/>
  <c r="BA911" i="4"/>
  <c r="BA913" i="4"/>
  <c r="BA914" i="4"/>
  <c r="BA915" i="4"/>
  <c r="BA916" i="4"/>
  <c r="BA917" i="4"/>
  <c r="BA918" i="4"/>
  <c r="BA919" i="4"/>
  <c r="BA920" i="4"/>
  <c r="BA921" i="4"/>
  <c r="BA922" i="4"/>
  <c r="BA923" i="4"/>
  <c r="BA925" i="4"/>
  <c r="BA926" i="4"/>
  <c r="BA927" i="4"/>
  <c r="BA928" i="4"/>
  <c r="BA929" i="4"/>
  <c r="BA930" i="4"/>
  <c r="BA931" i="4"/>
  <c r="BA932" i="4"/>
  <c r="BA933" i="4"/>
  <c r="BA934" i="4"/>
  <c r="BA935" i="4"/>
  <c r="BA937" i="4"/>
  <c r="BA938" i="4"/>
  <c r="BA939" i="4"/>
  <c r="BA940" i="4"/>
  <c r="BA941" i="4"/>
  <c r="BA942" i="4"/>
  <c r="BA943" i="4"/>
  <c r="BA944" i="4"/>
  <c r="BA945" i="4"/>
  <c r="BA946" i="4"/>
  <c r="BA947" i="4"/>
  <c r="BA949" i="4"/>
  <c r="BA950" i="4"/>
  <c r="BA951" i="4"/>
  <c r="BA952" i="4"/>
  <c r="BA953" i="4"/>
  <c r="BA954" i="4"/>
  <c r="BA955" i="4"/>
  <c r="BA956" i="4"/>
  <c r="BA957" i="4"/>
  <c r="BA958" i="4"/>
  <c r="BA959" i="4"/>
  <c r="BA961" i="4"/>
  <c r="BA962" i="4"/>
  <c r="BA963" i="4"/>
  <c r="BA964" i="4"/>
  <c r="BA965" i="4"/>
  <c r="BA966" i="4"/>
  <c r="BA967" i="4"/>
  <c r="BA968" i="4"/>
  <c r="BA969" i="4"/>
  <c r="BA971" i="4"/>
  <c r="BA972" i="4"/>
  <c r="BA973" i="4"/>
  <c r="BA974" i="4"/>
  <c r="BA975" i="4"/>
  <c r="BA976" i="4"/>
  <c r="BA977" i="4"/>
  <c r="BA978" i="4"/>
  <c r="BA979" i="4"/>
  <c r="BA981" i="4"/>
  <c r="BA982" i="4"/>
  <c r="BA983" i="4"/>
  <c r="BA984" i="4"/>
  <c r="BA985" i="4"/>
  <c r="BA986" i="4"/>
  <c r="BA987" i="4"/>
  <c r="BA989" i="4"/>
  <c r="BA990" i="4"/>
  <c r="BA991" i="4"/>
  <c r="BA992" i="4"/>
  <c r="BA993" i="4"/>
  <c r="BA994" i="4"/>
  <c r="BA995" i="4"/>
  <c r="BA997" i="4"/>
  <c r="BA998" i="4"/>
  <c r="BA999" i="4"/>
  <c r="BA1000" i="4"/>
  <c r="BA1001" i="4"/>
  <c r="BA1002" i="4"/>
  <c r="BA1003" i="4"/>
  <c r="BA1005" i="4"/>
  <c r="BA1006" i="4"/>
  <c r="BA1007" i="4"/>
  <c r="BA1008" i="4"/>
  <c r="BA1009" i="4"/>
  <c r="BA1010" i="4"/>
  <c r="BA1012" i="4"/>
  <c r="BA1013" i="4"/>
  <c r="BA1014" i="4"/>
  <c r="BA1015" i="4"/>
  <c r="BA1016" i="4"/>
  <c r="BA1017" i="4"/>
  <c r="BA1019" i="4"/>
  <c r="BA1020" i="4"/>
  <c r="BA1021" i="4"/>
  <c r="BA1022" i="4"/>
  <c r="BA1023" i="4"/>
  <c r="BA1024" i="4"/>
  <c r="BA1026" i="4"/>
  <c r="BA1027" i="4"/>
  <c r="BA1028" i="4"/>
  <c r="BA1029" i="4"/>
  <c r="BA1030" i="4"/>
  <c r="BA1031" i="4"/>
  <c r="BA1033" i="4"/>
  <c r="BA1034" i="4"/>
  <c r="BA1035" i="4"/>
  <c r="BA1036" i="4"/>
  <c r="BA1037" i="4"/>
  <c r="BA1038" i="4"/>
  <c r="BA1039" i="4"/>
  <c r="BA1041" i="4"/>
  <c r="BA1042" i="4"/>
  <c r="BA1043" i="4"/>
  <c r="BA1044" i="4"/>
  <c r="BA1045" i="4"/>
  <c r="BA1046" i="4"/>
  <c r="BA1048" i="4"/>
  <c r="BA1049" i="4"/>
  <c r="BA1050" i="4"/>
  <c r="BA1051" i="4"/>
  <c r="BA1052" i="4"/>
  <c r="BA1053" i="4"/>
  <c r="BA1055" i="4"/>
  <c r="BA1056" i="4"/>
  <c r="BA1057" i="4"/>
  <c r="BA1058" i="4"/>
  <c r="BA1059" i="4"/>
  <c r="BA1060" i="4"/>
  <c r="BA1062" i="4"/>
  <c r="BA1063" i="4"/>
  <c r="BA1064" i="4"/>
  <c r="BA1065" i="4"/>
  <c r="BA1066" i="4"/>
  <c r="BA1067" i="4"/>
  <c r="BA1069" i="4"/>
  <c r="BA1070" i="4"/>
  <c r="BA1071" i="4"/>
  <c r="BA1072" i="4"/>
  <c r="BA1073" i="4"/>
  <c r="BA1074" i="4"/>
  <c r="BA1075" i="4"/>
  <c r="BA1077" i="4"/>
  <c r="BA1078" i="4"/>
  <c r="BA1079" i="4"/>
  <c r="BA1080" i="4"/>
  <c r="BA1081" i="4"/>
  <c r="BA1082" i="4"/>
  <c r="BA1084" i="4"/>
  <c r="BA1085" i="4"/>
  <c r="BA1086" i="4"/>
  <c r="BA1087" i="4"/>
  <c r="BA1088" i="4"/>
  <c r="BA1089" i="4"/>
  <c r="BA1091" i="4"/>
  <c r="BA1092" i="4"/>
  <c r="BA1094" i="4"/>
  <c r="BA1096" i="4"/>
  <c r="BA1098" i="4"/>
  <c r="BA1100" i="4"/>
  <c r="BA1101" i="4"/>
  <c r="BA1103" i="4"/>
  <c r="BA1106" i="4"/>
  <c r="BA1107" i="4"/>
  <c r="BA1108" i="4"/>
  <c r="BA1110" i="4"/>
  <c r="BA1113" i="4"/>
  <c r="BA1114" i="4"/>
  <c r="BA1115" i="4"/>
  <c r="BA1118" i="4"/>
  <c r="BA1120" i="4"/>
  <c r="BA1121" i="4"/>
  <c r="BA1122" i="4"/>
  <c r="BA1125" i="4"/>
  <c r="BA1127" i="4"/>
  <c r="BA1128" i="4"/>
  <c r="BA1130" i="4"/>
  <c r="BA1132" i="4"/>
  <c r="BA1134" i="4"/>
  <c r="BA1136" i="4"/>
  <c r="BA1137" i="4"/>
  <c r="BA1139" i="4"/>
  <c r="BA1142" i="4"/>
  <c r="BA1143" i="4"/>
  <c r="BA1144" i="4"/>
  <c r="BA1146" i="4"/>
  <c r="BA1149" i="4"/>
  <c r="BA1150" i="4"/>
  <c r="BA1151" i="4"/>
  <c r="BA1153" i="4"/>
  <c r="BA1155" i="4"/>
  <c r="BA1156" i="4"/>
  <c r="BA1157" i="4"/>
  <c r="BA1159" i="4"/>
  <c r="BA1161" i="4"/>
  <c r="BA1162" i="4"/>
  <c r="BA1163" i="4"/>
  <c r="BA1165" i="4"/>
  <c r="BA1167" i="4"/>
  <c r="BA1168" i="4"/>
  <c r="BA1169" i="4"/>
  <c r="BA1171" i="4"/>
  <c r="BA1173" i="4"/>
  <c r="BA1174" i="4"/>
  <c r="BA1175" i="4"/>
  <c r="BA1177" i="4"/>
  <c r="BA1179" i="4"/>
  <c r="BA1180" i="4"/>
  <c r="BA1181" i="4"/>
  <c r="BA1183" i="4"/>
  <c r="BA1185" i="4"/>
  <c r="BA1186" i="4"/>
  <c r="BA1187" i="4"/>
  <c r="BA1189" i="4"/>
  <c r="BA1191" i="4"/>
  <c r="BA1192" i="4"/>
  <c r="BA1193" i="4"/>
  <c r="BA1195" i="4"/>
  <c r="BA1197" i="4"/>
  <c r="BA1198" i="4"/>
  <c r="BA1199" i="4"/>
  <c r="BA1201" i="4"/>
  <c r="BA1203" i="4"/>
  <c r="BA1204" i="4"/>
  <c r="BA1205" i="4"/>
  <c r="BA1207" i="4"/>
  <c r="BA1209" i="4"/>
  <c r="BA1210" i="4"/>
  <c r="BA1211" i="4"/>
  <c r="BA1213" i="4"/>
  <c r="BA1215" i="4"/>
  <c r="BA1216" i="4"/>
  <c r="BA1217" i="4"/>
  <c r="BA1219" i="4"/>
  <c r="BA1221" i="4"/>
  <c r="BA1222" i="4"/>
  <c r="BA1223" i="4"/>
  <c r="BA1225" i="4"/>
  <c r="BA1227" i="4"/>
  <c r="BA1228" i="4"/>
  <c r="BA1229" i="4"/>
  <c r="BA1231" i="4"/>
  <c r="BA1233" i="4"/>
  <c r="BA1234" i="4"/>
  <c r="BA1235" i="4"/>
  <c r="BA1237" i="4"/>
  <c r="BA1239" i="4"/>
  <c r="BA1240" i="4"/>
  <c r="BA1241" i="4"/>
  <c r="BA1243" i="4"/>
  <c r="BA1245" i="4"/>
  <c r="BA1246" i="4"/>
  <c r="BA1247" i="4"/>
  <c r="BA1249" i="4"/>
  <c r="BA1251" i="4"/>
  <c r="BA1252" i="4"/>
  <c r="BA1253" i="4"/>
  <c r="BA1255" i="4"/>
  <c r="BA1257" i="4"/>
  <c r="BA1258" i="4"/>
  <c r="BA1259" i="4"/>
  <c r="BA1261" i="4"/>
  <c r="BA1263" i="4"/>
  <c r="BA1264" i="4"/>
  <c r="BA1265" i="4"/>
  <c r="BA1267" i="4"/>
  <c r="BA1269" i="4"/>
  <c r="BA1270" i="4"/>
  <c r="BA1271" i="4"/>
  <c r="BA1273" i="4"/>
  <c r="BA1275" i="4"/>
  <c r="BA1276" i="4"/>
  <c r="BA1277" i="4"/>
  <c r="BA1279" i="4"/>
  <c r="BA1281" i="4"/>
  <c r="BA1282" i="4"/>
  <c r="BA1283" i="4"/>
  <c r="BA1285" i="4"/>
  <c r="BA1287" i="4"/>
  <c r="BA1288" i="4"/>
  <c r="BA1289" i="4"/>
  <c r="BA1291" i="4"/>
  <c r="BA1293" i="4"/>
  <c r="BA1294" i="4"/>
  <c r="BA1295" i="4"/>
  <c r="BA1297" i="4"/>
  <c r="BA1299" i="4"/>
  <c r="BA1300" i="4"/>
  <c r="BA1301" i="4"/>
  <c r="BA1303" i="4"/>
  <c r="BA1305" i="4"/>
  <c r="BA1306" i="4"/>
  <c r="BA1307" i="4"/>
  <c r="BA1309" i="4"/>
  <c r="BA1311" i="4"/>
  <c r="BA1312" i="4"/>
  <c r="BA1313" i="4"/>
  <c r="BA1315" i="4"/>
  <c r="BA1317" i="4"/>
  <c r="BA1318" i="4"/>
  <c r="BA1319" i="4"/>
  <c r="BA1321" i="4"/>
  <c r="BA1323" i="4"/>
  <c r="BA1324" i="4"/>
  <c r="BA1325" i="4"/>
  <c r="BA1327" i="4"/>
  <c r="BA1329" i="4"/>
  <c r="BA1330" i="4"/>
  <c r="BA1331" i="4"/>
  <c r="BA1333" i="4"/>
  <c r="BA1335" i="4"/>
  <c r="BA1093" i="4"/>
  <c r="BA1099" i="4"/>
  <c r="BA1105" i="4"/>
  <c r="BA1111" i="4"/>
  <c r="BA1117" i="4"/>
  <c r="BA1123" i="4"/>
  <c r="BA1129" i="4"/>
  <c r="BA1135" i="4"/>
  <c r="BA1141" i="4"/>
  <c r="BA1147" i="4"/>
  <c r="DU1728" i="8" l="1"/>
  <c r="DU1899" i="8" s="1"/>
  <c r="D16" i="7"/>
  <c r="C16" i="7"/>
  <c r="E14" i="7"/>
  <c r="E13" i="7"/>
  <c r="E12" i="7"/>
  <c r="E11" i="7"/>
  <c r="DY1728" i="8" l="1"/>
  <c r="DY1899" i="8" s="1"/>
  <c r="DX1728" i="8"/>
  <c r="DX1899" i="8" s="1"/>
  <c r="E16" i="7"/>
  <c r="D8" i="7"/>
  <c r="C8" i="7"/>
  <c r="E6" i="7"/>
  <c r="E5" i="7"/>
  <c r="E4" i="7"/>
  <c r="E3" i="7"/>
  <c r="E8" i="7" l="1"/>
  <c r="AM1299" i="4"/>
  <c r="BB1299" i="4" s="1"/>
  <c r="AM1300" i="4" l="1"/>
  <c r="BB1300" i="4" s="1"/>
  <c r="AM1301" i="4"/>
  <c r="BB1301" i="4" s="1"/>
  <c r="AM1302" i="4"/>
  <c r="BB1302" i="4" s="1"/>
  <c r="AM1303" i="4"/>
  <c r="BB1303" i="4" s="1"/>
  <c r="AM1304" i="4"/>
  <c r="BB1304" i="4" s="1"/>
  <c r="AM1305" i="4"/>
  <c r="BB1305" i="4" s="1"/>
  <c r="AM1306" i="4"/>
  <c r="BB1306" i="4" s="1"/>
  <c r="AM1307" i="4"/>
  <c r="BB1307" i="4" s="1"/>
  <c r="AM1308" i="4"/>
  <c r="BB1308" i="4" s="1"/>
  <c r="AM1309" i="4"/>
  <c r="BB1309" i="4" s="1"/>
  <c r="AM1310" i="4"/>
  <c r="BB1310" i="4" s="1"/>
  <c r="AM1311" i="4"/>
  <c r="BB1311" i="4" s="1"/>
  <c r="AM1312" i="4"/>
  <c r="BB1312" i="4" s="1"/>
  <c r="AM1313" i="4"/>
  <c r="BB1313" i="4" s="1"/>
  <c r="AM1314" i="4"/>
  <c r="BB1314" i="4" s="1"/>
  <c r="AM1315" i="4"/>
  <c r="BB1315" i="4" s="1"/>
  <c r="AM1316" i="4"/>
  <c r="BB1316" i="4" s="1"/>
  <c r="AM1317" i="4"/>
  <c r="BB1317" i="4" s="1"/>
  <c r="AM1318" i="4"/>
  <c r="BB1318" i="4" s="1"/>
  <c r="AM1319" i="4"/>
  <c r="BB1319" i="4" s="1"/>
  <c r="AM1320" i="4"/>
  <c r="BB1320" i="4" s="1"/>
  <c r="AM1321" i="4"/>
  <c r="BB1321" i="4" s="1"/>
  <c r="AM1322" i="4"/>
  <c r="BB1322" i="4" s="1"/>
  <c r="AM1323" i="4"/>
  <c r="BB1323" i="4" s="1"/>
  <c r="AM1324" i="4"/>
  <c r="BB1324" i="4" s="1"/>
  <c r="AM1325" i="4"/>
  <c r="BB1325" i="4" s="1"/>
  <c r="AM1326" i="4"/>
  <c r="BB1326" i="4" s="1"/>
  <c r="AM1327" i="4"/>
  <c r="BB1327" i="4" s="1"/>
  <c r="AM1328" i="4"/>
  <c r="BB1328" i="4" s="1"/>
  <c r="AM1329" i="4"/>
  <c r="BB1329" i="4" s="1"/>
  <c r="AM1330" i="4"/>
  <c r="BB1330" i="4" s="1"/>
  <c r="AM1331" i="4"/>
  <c r="BB1331" i="4" s="1"/>
  <c r="AM1332" i="4"/>
  <c r="BB1332" i="4" s="1"/>
  <c r="AM1333" i="4"/>
  <c r="BB1333" i="4" s="1"/>
  <c r="AM1334" i="4"/>
  <c r="BB1334" i="4" s="1"/>
  <c r="AM1335" i="4"/>
  <c r="BB1335" i="4" s="1"/>
  <c r="AM1012" i="4" l="1"/>
  <c r="BB1012" i="4" s="1"/>
  <c r="AM1013" i="4"/>
  <c r="BB1013" i="4" s="1"/>
  <c r="AM1014" i="4"/>
  <c r="BB1014" i="4" s="1"/>
  <c r="AM1015" i="4"/>
  <c r="BB1015" i="4" s="1"/>
  <c r="AM1016" i="4"/>
  <c r="BB1016" i="4" s="1"/>
  <c r="AM1017" i="4"/>
  <c r="BB1017" i="4" s="1"/>
  <c r="AM1018" i="4"/>
  <c r="BB1018" i="4" s="1"/>
  <c r="AM1019" i="4"/>
  <c r="BB1019" i="4" s="1"/>
  <c r="AM1020" i="4"/>
  <c r="BB1020" i="4" s="1"/>
  <c r="AM1021" i="4"/>
  <c r="BB1021" i="4" s="1"/>
  <c r="AM1022" i="4"/>
  <c r="BB1022" i="4" s="1"/>
  <c r="AM1023" i="4"/>
  <c r="BB1023" i="4" s="1"/>
  <c r="AM1024" i="4"/>
  <c r="BB1024" i="4" s="1"/>
  <c r="AM1025" i="4"/>
  <c r="BB1025" i="4" s="1"/>
  <c r="AM1026" i="4"/>
  <c r="BB1026" i="4" s="1"/>
  <c r="AM1027" i="4"/>
  <c r="BB1027" i="4" s="1"/>
  <c r="AM1028" i="4"/>
  <c r="BB1028" i="4" s="1"/>
  <c r="AM1029" i="4"/>
  <c r="BB1029" i="4" s="1"/>
  <c r="AM1030" i="4"/>
  <c r="BB1030" i="4" s="1"/>
  <c r="AM1031" i="4"/>
  <c r="BB1031" i="4" s="1"/>
  <c r="AM1032" i="4"/>
  <c r="BB1032" i="4" s="1"/>
  <c r="AM1033" i="4"/>
  <c r="BB1033" i="4" s="1"/>
  <c r="AM1034" i="4"/>
  <c r="BB1034" i="4" s="1"/>
  <c r="AM1035" i="4"/>
  <c r="BB1035" i="4" s="1"/>
  <c r="AM1036" i="4"/>
  <c r="BB1036" i="4" s="1"/>
  <c r="AM1037" i="4"/>
  <c r="BB1037" i="4" s="1"/>
  <c r="AM1038" i="4"/>
  <c r="BB1038" i="4" s="1"/>
  <c r="AM1039" i="4"/>
  <c r="BB1039" i="4" s="1"/>
  <c r="AM1040" i="4"/>
  <c r="BB1040" i="4" s="1"/>
  <c r="AM1041" i="4"/>
  <c r="BB1041" i="4" s="1"/>
  <c r="AM1042" i="4"/>
  <c r="BB1042" i="4" s="1"/>
  <c r="AM1043" i="4"/>
  <c r="BB1043" i="4" s="1"/>
  <c r="AM1044" i="4"/>
  <c r="BB1044" i="4" s="1"/>
  <c r="AM1045" i="4"/>
  <c r="BB1045" i="4" s="1"/>
  <c r="AM1046" i="4"/>
  <c r="BB1046" i="4" s="1"/>
  <c r="AM1047" i="4"/>
  <c r="BB1047" i="4" s="1"/>
  <c r="AM1048" i="4"/>
  <c r="BB1048" i="4" s="1"/>
  <c r="AM1049" i="4"/>
  <c r="BB1049" i="4" s="1"/>
  <c r="AM1050" i="4"/>
  <c r="BB1050" i="4" s="1"/>
  <c r="AM1051" i="4"/>
  <c r="BB1051" i="4" s="1"/>
  <c r="AM1052" i="4"/>
  <c r="BB1052" i="4" s="1"/>
  <c r="AM1053" i="4"/>
  <c r="BB1053" i="4" s="1"/>
  <c r="AM1054" i="4"/>
  <c r="BB1054" i="4" s="1"/>
  <c r="AM1055" i="4"/>
  <c r="BB1055" i="4" s="1"/>
  <c r="AM1056" i="4"/>
  <c r="BB1056" i="4" s="1"/>
  <c r="AM1057" i="4"/>
  <c r="BB1057" i="4" s="1"/>
  <c r="AM1058" i="4"/>
  <c r="BB1058" i="4" s="1"/>
  <c r="AM1059" i="4"/>
  <c r="BB1059" i="4" s="1"/>
  <c r="AM1060" i="4"/>
  <c r="BB1060" i="4" s="1"/>
  <c r="AM1061" i="4"/>
  <c r="BB1061" i="4" s="1"/>
  <c r="AM1062" i="4"/>
  <c r="BB1062" i="4" s="1"/>
  <c r="AM1063" i="4"/>
  <c r="BB1063" i="4" s="1"/>
  <c r="AM1064" i="4"/>
  <c r="BB1064" i="4" s="1"/>
  <c r="AM1065" i="4"/>
  <c r="BB1065" i="4" s="1"/>
  <c r="AM1066" i="4"/>
  <c r="BB1066" i="4" s="1"/>
  <c r="AM1067" i="4"/>
  <c r="BB1067" i="4" s="1"/>
  <c r="AM1068" i="4"/>
  <c r="BB1068" i="4" s="1"/>
  <c r="AM1069" i="4"/>
  <c r="BB1069" i="4" s="1"/>
  <c r="AM1070" i="4"/>
  <c r="BB1070" i="4" s="1"/>
  <c r="AM1071" i="4"/>
  <c r="BB1071" i="4" s="1"/>
  <c r="AM1072" i="4"/>
  <c r="BB1072" i="4" s="1"/>
  <c r="AM1073" i="4"/>
  <c r="BB1073" i="4" s="1"/>
  <c r="AM1074" i="4"/>
  <c r="BB1074" i="4" s="1"/>
  <c r="AM1075" i="4"/>
  <c r="BB1075" i="4" s="1"/>
  <c r="AM1076" i="4"/>
  <c r="BB1076" i="4" s="1"/>
  <c r="AM1077" i="4"/>
  <c r="BB1077" i="4" s="1"/>
  <c r="AM1078" i="4"/>
  <c r="BB1078" i="4" s="1"/>
  <c r="AM1079" i="4"/>
  <c r="BB1079" i="4" s="1"/>
  <c r="AM1080" i="4"/>
  <c r="BB1080" i="4" s="1"/>
  <c r="AM1081" i="4"/>
  <c r="BB1081" i="4" s="1"/>
  <c r="AM1082" i="4"/>
  <c r="BB1082" i="4" s="1"/>
  <c r="AM1083" i="4"/>
  <c r="BB1083" i="4" s="1"/>
  <c r="AM1084" i="4"/>
  <c r="BB1084" i="4" s="1"/>
  <c r="AM1085" i="4"/>
  <c r="BB1085" i="4" s="1"/>
  <c r="AM1086" i="4"/>
  <c r="BB1086" i="4" s="1"/>
  <c r="AM1087" i="4"/>
  <c r="BB1087" i="4" s="1"/>
  <c r="AM1088" i="4"/>
  <c r="BB1088" i="4" s="1"/>
  <c r="AM1089" i="4"/>
  <c r="BB1089" i="4" s="1"/>
  <c r="AM1090" i="4"/>
  <c r="BB1090" i="4" s="1"/>
  <c r="AM1091" i="4"/>
  <c r="BB1091" i="4" s="1"/>
  <c r="AM1092" i="4"/>
  <c r="BB1092" i="4" s="1"/>
  <c r="AM1093" i="4"/>
  <c r="BB1093" i="4" s="1"/>
  <c r="AM1094" i="4"/>
  <c r="BB1094" i="4" s="1"/>
  <c r="AM1095" i="4"/>
  <c r="BB1095" i="4" s="1"/>
  <c r="AM1096" i="4"/>
  <c r="BB1096" i="4" s="1"/>
  <c r="AM1097" i="4"/>
  <c r="BB1097" i="4" s="1"/>
  <c r="AM1098" i="4"/>
  <c r="BB1098" i="4" s="1"/>
  <c r="AM1099" i="4"/>
  <c r="BB1099" i="4" s="1"/>
  <c r="AM1100" i="4"/>
  <c r="BB1100" i="4" s="1"/>
  <c r="AM1101" i="4"/>
  <c r="BB1101" i="4" s="1"/>
  <c r="AM1102" i="4"/>
  <c r="BB1102" i="4" s="1"/>
  <c r="AM1103" i="4"/>
  <c r="BB1103" i="4" s="1"/>
  <c r="AM1104" i="4"/>
  <c r="BB1104" i="4" s="1"/>
  <c r="AM1105" i="4"/>
  <c r="BB1105" i="4" s="1"/>
  <c r="AM1106" i="4"/>
  <c r="BB1106" i="4" s="1"/>
  <c r="AM1107" i="4"/>
  <c r="BB1107" i="4" s="1"/>
  <c r="AM1108" i="4"/>
  <c r="BB1108" i="4" s="1"/>
  <c r="AM1109" i="4"/>
  <c r="BB1109" i="4" s="1"/>
  <c r="AM1110" i="4"/>
  <c r="BB1110" i="4" s="1"/>
  <c r="AM1111" i="4"/>
  <c r="BB1111" i="4" s="1"/>
  <c r="AM1112" i="4"/>
  <c r="BB1112" i="4" s="1"/>
  <c r="AM1113" i="4"/>
  <c r="BB1113" i="4" s="1"/>
  <c r="AM1114" i="4"/>
  <c r="BB1114" i="4" s="1"/>
  <c r="AM1115" i="4"/>
  <c r="BB1115" i="4" s="1"/>
  <c r="AM1116" i="4"/>
  <c r="BB1116" i="4" s="1"/>
  <c r="AM1117" i="4"/>
  <c r="BB1117" i="4" s="1"/>
  <c r="AM1118" i="4"/>
  <c r="BB1118" i="4" s="1"/>
  <c r="AM1119" i="4"/>
  <c r="BB1119" i="4" s="1"/>
  <c r="AM1120" i="4"/>
  <c r="BB1120" i="4" s="1"/>
  <c r="AM1121" i="4"/>
  <c r="BB1121" i="4" s="1"/>
  <c r="AM1122" i="4"/>
  <c r="BB1122" i="4" s="1"/>
  <c r="AM1123" i="4"/>
  <c r="BB1123" i="4" s="1"/>
  <c r="AM1124" i="4"/>
  <c r="BB1124" i="4" s="1"/>
  <c r="AM1125" i="4"/>
  <c r="BB1125" i="4" s="1"/>
  <c r="AM1126" i="4"/>
  <c r="BB1126" i="4" s="1"/>
  <c r="AM1127" i="4"/>
  <c r="BB1127" i="4" s="1"/>
  <c r="AM1128" i="4"/>
  <c r="BB1128" i="4" s="1"/>
  <c r="AM1129" i="4"/>
  <c r="BB1129" i="4" s="1"/>
  <c r="AM1130" i="4"/>
  <c r="BB1130" i="4" s="1"/>
  <c r="AM1131" i="4"/>
  <c r="BB1131" i="4" s="1"/>
  <c r="AM1132" i="4"/>
  <c r="BB1132" i="4" s="1"/>
  <c r="AM1133" i="4"/>
  <c r="BB1133" i="4" s="1"/>
  <c r="AM1134" i="4"/>
  <c r="BB1134" i="4" s="1"/>
  <c r="AM1135" i="4"/>
  <c r="BB1135" i="4" s="1"/>
  <c r="AM1136" i="4"/>
  <c r="BB1136" i="4" s="1"/>
  <c r="AM1137" i="4"/>
  <c r="BB1137" i="4" s="1"/>
  <c r="AM1138" i="4"/>
  <c r="BB1138" i="4" s="1"/>
  <c r="AM1139" i="4"/>
  <c r="BB1139" i="4" s="1"/>
  <c r="AM1140" i="4"/>
  <c r="BB1140" i="4" s="1"/>
  <c r="AM1141" i="4"/>
  <c r="BB1141" i="4" s="1"/>
  <c r="AM1142" i="4"/>
  <c r="BB1142" i="4" s="1"/>
  <c r="AM1143" i="4"/>
  <c r="BB1143" i="4" s="1"/>
  <c r="AM1144" i="4"/>
  <c r="BB1144" i="4" s="1"/>
  <c r="AM1145" i="4"/>
  <c r="BB1145" i="4" s="1"/>
  <c r="AM1146" i="4"/>
  <c r="BB1146" i="4" s="1"/>
  <c r="AM1147" i="4"/>
  <c r="BB1147" i="4" s="1"/>
  <c r="AM1148" i="4"/>
  <c r="BB1148" i="4" s="1"/>
  <c r="AM1149" i="4"/>
  <c r="BB1149" i="4" s="1"/>
  <c r="AM1150" i="4"/>
  <c r="BB1150" i="4" s="1"/>
  <c r="AM1151" i="4"/>
  <c r="BB1151" i="4" s="1"/>
  <c r="AM1152" i="4"/>
  <c r="BB1152" i="4" s="1"/>
  <c r="AM1153" i="4"/>
  <c r="BB1153" i="4" s="1"/>
  <c r="AM1154" i="4"/>
  <c r="BB1154" i="4" s="1"/>
  <c r="AM1155" i="4"/>
  <c r="BB1155" i="4" s="1"/>
  <c r="AM1156" i="4"/>
  <c r="BB1156" i="4" s="1"/>
  <c r="AM1157" i="4"/>
  <c r="BB1157" i="4" s="1"/>
  <c r="AM1158" i="4"/>
  <c r="BB1158" i="4" s="1"/>
  <c r="AM1159" i="4"/>
  <c r="BB1159" i="4" s="1"/>
  <c r="AM1160" i="4"/>
  <c r="BB1160" i="4" s="1"/>
  <c r="AM1161" i="4"/>
  <c r="BB1161" i="4" s="1"/>
  <c r="AM1162" i="4"/>
  <c r="BB1162" i="4" s="1"/>
  <c r="AM1163" i="4"/>
  <c r="BB1163" i="4" s="1"/>
  <c r="AM1164" i="4"/>
  <c r="BB1164" i="4" s="1"/>
  <c r="AM1165" i="4"/>
  <c r="BB1165" i="4" s="1"/>
  <c r="AM1166" i="4"/>
  <c r="BB1166" i="4" s="1"/>
  <c r="AM1167" i="4"/>
  <c r="BB1167" i="4" s="1"/>
  <c r="AM1168" i="4"/>
  <c r="BB1168" i="4" s="1"/>
  <c r="AM1169" i="4"/>
  <c r="BB1169" i="4" s="1"/>
  <c r="AM1170" i="4"/>
  <c r="BB1170" i="4" s="1"/>
  <c r="AM1171" i="4"/>
  <c r="BB1171" i="4" s="1"/>
  <c r="AM1172" i="4"/>
  <c r="BB1172" i="4" s="1"/>
  <c r="AM1173" i="4"/>
  <c r="BB1173" i="4" s="1"/>
  <c r="AM1174" i="4"/>
  <c r="BB1174" i="4" s="1"/>
  <c r="AM1175" i="4"/>
  <c r="BB1175" i="4" s="1"/>
  <c r="AM1176" i="4"/>
  <c r="BB1176" i="4" s="1"/>
  <c r="AM1177" i="4"/>
  <c r="BB1177" i="4" s="1"/>
  <c r="AM1178" i="4"/>
  <c r="BB1178" i="4" s="1"/>
  <c r="AM1179" i="4"/>
  <c r="BB1179" i="4" s="1"/>
  <c r="AM1180" i="4"/>
  <c r="BB1180" i="4" s="1"/>
  <c r="AM1181" i="4"/>
  <c r="BB1181" i="4" s="1"/>
  <c r="AM1182" i="4"/>
  <c r="BB1182" i="4" s="1"/>
  <c r="AM1183" i="4"/>
  <c r="BB1183" i="4" s="1"/>
  <c r="AM1184" i="4"/>
  <c r="BB1184" i="4" s="1"/>
  <c r="AM1185" i="4"/>
  <c r="BB1185" i="4" s="1"/>
  <c r="AM1186" i="4"/>
  <c r="BB1186" i="4" s="1"/>
  <c r="AM1187" i="4"/>
  <c r="BB1187" i="4" s="1"/>
  <c r="AM1188" i="4"/>
  <c r="BB1188" i="4" s="1"/>
  <c r="AM1189" i="4"/>
  <c r="BB1189" i="4" s="1"/>
  <c r="AM1190" i="4"/>
  <c r="BB1190" i="4" s="1"/>
  <c r="AM1191" i="4"/>
  <c r="BB1191" i="4" s="1"/>
  <c r="AM1192" i="4"/>
  <c r="BB1192" i="4" s="1"/>
  <c r="AM1193" i="4"/>
  <c r="BB1193" i="4" s="1"/>
  <c r="AM1194" i="4"/>
  <c r="BB1194" i="4" s="1"/>
  <c r="AM1195" i="4"/>
  <c r="BB1195" i="4" s="1"/>
  <c r="AM1196" i="4"/>
  <c r="BB1196" i="4" s="1"/>
  <c r="AM1197" i="4"/>
  <c r="BB1197" i="4" s="1"/>
  <c r="AM1198" i="4"/>
  <c r="BB1198" i="4" s="1"/>
  <c r="AM1199" i="4"/>
  <c r="BB1199" i="4" s="1"/>
  <c r="AM1200" i="4"/>
  <c r="BB1200" i="4" s="1"/>
  <c r="AM1201" i="4"/>
  <c r="BB1201" i="4" s="1"/>
  <c r="AM1202" i="4"/>
  <c r="BB1202" i="4" s="1"/>
  <c r="AM1203" i="4"/>
  <c r="BB1203" i="4" s="1"/>
  <c r="AM1204" i="4"/>
  <c r="BB1204" i="4" s="1"/>
  <c r="AM1205" i="4"/>
  <c r="BB1205" i="4" s="1"/>
  <c r="AM1206" i="4"/>
  <c r="BB1206" i="4" s="1"/>
  <c r="AM1207" i="4"/>
  <c r="BB1207" i="4" s="1"/>
  <c r="AM1208" i="4"/>
  <c r="BB1208" i="4" s="1"/>
  <c r="AM1209" i="4"/>
  <c r="BB1209" i="4" s="1"/>
  <c r="AM1210" i="4"/>
  <c r="BB1210" i="4" s="1"/>
  <c r="AM1211" i="4"/>
  <c r="BB1211" i="4" s="1"/>
  <c r="AM1212" i="4"/>
  <c r="BB1212" i="4" s="1"/>
  <c r="AM1213" i="4"/>
  <c r="BB1213" i="4" s="1"/>
  <c r="AM1214" i="4"/>
  <c r="BB1214" i="4" s="1"/>
  <c r="AM1215" i="4"/>
  <c r="BB1215" i="4" s="1"/>
  <c r="AM1216" i="4"/>
  <c r="BB1216" i="4" s="1"/>
  <c r="AM1217" i="4"/>
  <c r="BB1217" i="4" s="1"/>
  <c r="AM1218" i="4"/>
  <c r="BB1218" i="4" s="1"/>
  <c r="AM1219" i="4"/>
  <c r="BB1219" i="4" s="1"/>
  <c r="AM1220" i="4"/>
  <c r="BB1220" i="4" s="1"/>
  <c r="AM1221" i="4"/>
  <c r="BB1221" i="4" s="1"/>
  <c r="AM1222" i="4"/>
  <c r="BB1222" i="4" s="1"/>
  <c r="AM1223" i="4"/>
  <c r="BB1223" i="4" s="1"/>
  <c r="AM1224" i="4"/>
  <c r="BB1224" i="4" s="1"/>
  <c r="AM1225" i="4"/>
  <c r="BB1225" i="4" s="1"/>
  <c r="AM1226" i="4"/>
  <c r="BB1226" i="4" s="1"/>
  <c r="AM1227" i="4"/>
  <c r="BB1227" i="4" s="1"/>
  <c r="AM1228" i="4"/>
  <c r="BB1228" i="4" s="1"/>
  <c r="AM1229" i="4"/>
  <c r="BB1229" i="4" s="1"/>
  <c r="AM1230" i="4"/>
  <c r="BB1230" i="4" s="1"/>
  <c r="AM1231" i="4"/>
  <c r="BB1231" i="4" s="1"/>
  <c r="AM1232" i="4"/>
  <c r="BB1232" i="4" s="1"/>
  <c r="AM1233" i="4"/>
  <c r="BB1233" i="4" s="1"/>
  <c r="AM1234" i="4"/>
  <c r="BB1234" i="4" s="1"/>
  <c r="AM1235" i="4"/>
  <c r="BB1235" i="4" s="1"/>
  <c r="AM1236" i="4"/>
  <c r="BB1236" i="4" s="1"/>
  <c r="AM1237" i="4"/>
  <c r="BB1237" i="4" s="1"/>
  <c r="AM1238" i="4"/>
  <c r="BB1238" i="4" s="1"/>
  <c r="AM1239" i="4"/>
  <c r="BB1239" i="4" s="1"/>
  <c r="AM1240" i="4"/>
  <c r="BB1240" i="4" s="1"/>
  <c r="AM1241" i="4"/>
  <c r="BB1241" i="4" s="1"/>
  <c r="AM1242" i="4"/>
  <c r="BB1242" i="4" s="1"/>
  <c r="AM1243" i="4"/>
  <c r="BB1243" i="4" s="1"/>
  <c r="AM1244" i="4"/>
  <c r="BB1244" i="4" s="1"/>
  <c r="AM1245" i="4"/>
  <c r="BB1245" i="4" s="1"/>
  <c r="AM1246" i="4"/>
  <c r="BB1246" i="4" s="1"/>
  <c r="AM1247" i="4"/>
  <c r="BB1247" i="4" s="1"/>
  <c r="AM1248" i="4"/>
  <c r="BB1248" i="4" s="1"/>
  <c r="AM1249" i="4"/>
  <c r="BB1249" i="4" s="1"/>
  <c r="AM1250" i="4"/>
  <c r="BB1250" i="4" s="1"/>
  <c r="AM1251" i="4"/>
  <c r="BB1251" i="4" s="1"/>
  <c r="AM1252" i="4"/>
  <c r="BB1252" i="4" s="1"/>
  <c r="AM1253" i="4"/>
  <c r="BB1253" i="4" s="1"/>
  <c r="AM1254" i="4"/>
  <c r="BB1254" i="4" s="1"/>
  <c r="AM1255" i="4"/>
  <c r="BB1255" i="4" s="1"/>
  <c r="AM1256" i="4"/>
  <c r="BB1256" i="4" s="1"/>
  <c r="AM1257" i="4"/>
  <c r="BB1257" i="4" s="1"/>
  <c r="AM1258" i="4"/>
  <c r="BB1258" i="4" s="1"/>
  <c r="AM1259" i="4"/>
  <c r="BB1259" i="4" s="1"/>
  <c r="AM1260" i="4"/>
  <c r="BB1260" i="4" s="1"/>
  <c r="AM1261" i="4"/>
  <c r="BB1261" i="4" s="1"/>
  <c r="AM1262" i="4"/>
  <c r="BB1262" i="4" s="1"/>
  <c r="AM1263" i="4"/>
  <c r="BB1263" i="4" s="1"/>
  <c r="AM1264" i="4"/>
  <c r="BB1264" i="4" s="1"/>
  <c r="AM1265" i="4"/>
  <c r="BB1265" i="4" s="1"/>
  <c r="AM1266" i="4"/>
  <c r="BB1266" i="4" s="1"/>
  <c r="AM1267" i="4"/>
  <c r="BB1267" i="4" s="1"/>
  <c r="AM1268" i="4"/>
  <c r="BB1268" i="4" s="1"/>
  <c r="AM1269" i="4"/>
  <c r="BB1269" i="4" s="1"/>
  <c r="AM1270" i="4"/>
  <c r="BB1270" i="4" s="1"/>
  <c r="AM1271" i="4"/>
  <c r="BB1271" i="4" s="1"/>
  <c r="AM1272" i="4"/>
  <c r="BB1272" i="4" s="1"/>
  <c r="AM1273" i="4"/>
  <c r="BB1273" i="4" s="1"/>
  <c r="AM1274" i="4"/>
  <c r="BB1274" i="4" s="1"/>
  <c r="AM1275" i="4"/>
  <c r="BB1275" i="4" s="1"/>
  <c r="AM1276" i="4"/>
  <c r="BB1276" i="4" s="1"/>
  <c r="AM1277" i="4"/>
  <c r="BB1277" i="4" s="1"/>
  <c r="AM1278" i="4"/>
  <c r="BB1278" i="4" s="1"/>
  <c r="AM1279" i="4"/>
  <c r="BB1279" i="4" s="1"/>
  <c r="AM1280" i="4"/>
  <c r="BB1280" i="4" s="1"/>
  <c r="AM1281" i="4"/>
  <c r="BB1281" i="4" s="1"/>
  <c r="AM1282" i="4"/>
  <c r="BB1282" i="4" s="1"/>
  <c r="AM1283" i="4"/>
  <c r="BB1283" i="4" s="1"/>
  <c r="AM1284" i="4"/>
  <c r="BB1284" i="4" s="1"/>
  <c r="AM1285" i="4"/>
  <c r="BB1285" i="4" s="1"/>
  <c r="AM1286" i="4"/>
  <c r="BB1286" i="4" s="1"/>
  <c r="AM1287" i="4"/>
  <c r="BB1287" i="4" s="1"/>
  <c r="AM1288" i="4"/>
  <c r="BB1288" i="4" s="1"/>
  <c r="AM1289" i="4"/>
  <c r="BB1289" i="4" s="1"/>
  <c r="AM1290" i="4"/>
  <c r="BB1290" i="4" s="1"/>
  <c r="AM1291" i="4"/>
  <c r="BB1291" i="4" s="1"/>
  <c r="AM1292" i="4"/>
  <c r="BB1292" i="4" s="1"/>
  <c r="AM1293" i="4"/>
  <c r="BB1293" i="4" s="1"/>
  <c r="AM1294" i="4"/>
  <c r="BB1294" i="4" s="1"/>
  <c r="AM1295" i="4"/>
  <c r="BB1295" i="4" s="1"/>
  <c r="AM1296" i="4"/>
  <c r="BB1296" i="4" s="1"/>
  <c r="AM1297" i="4"/>
  <c r="BB1297" i="4" s="1"/>
  <c r="AM1298" i="4"/>
  <c r="BB1298" i="4" s="1"/>
  <c r="T336" i="4" l="1"/>
  <c r="T335" i="4"/>
  <c r="T334" i="4"/>
  <c r="T333" i="4"/>
  <c r="T332" i="4"/>
  <c r="T331" i="4"/>
  <c r="T330" i="4"/>
  <c r="T329" i="4"/>
  <c r="T328" i="4"/>
  <c r="T327" i="4"/>
  <c r="T326" i="4"/>
  <c r="T325" i="4"/>
  <c r="T324" i="4"/>
  <c r="T323" i="4"/>
  <c r="T322" i="4"/>
  <c r="T321" i="4"/>
  <c r="T320" i="4"/>
  <c r="T319" i="4"/>
  <c r="T318" i="4"/>
  <c r="T317" i="4"/>
  <c r="T316" i="4"/>
  <c r="T315" i="4"/>
  <c r="T314" i="4"/>
  <c r="T313" i="4"/>
  <c r="T312" i="4"/>
  <c r="T311" i="4"/>
  <c r="T310" i="4"/>
  <c r="T309" i="4"/>
  <c r="T308" i="4"/>
  <c r="T307" i="4"/>
  <c r="T306" i="4"/>
  <c r="T305" i="4"/>
  <c r="T304" i="4"/>
  <c r="T303" i="4"/>
  <c r="T302" i="4"/>
  <c r="T301" i="4"/>
  <c r="T300" i="4"/>
  <c r="T299" i="4"/>
  <c r="T298" i="4"/>
  <c r="T297" i="4"/>
  <c r="T296" i="4"/>
  <c r="T295" i="4"/>
  <c r="T294" i="4"/>
  <c r="T293" i="4"/>
  <c r="T292" i="4"/>
  <c r="T291" i="4"/>
  <c r="T290" i="4"/>
  <c r="T289" i="4"/>
  <c r="T288" i="4"/>
  <c r="T287" i="4"/>
  <c r="T286" i="4"/>
  <c r="T285" i="4"/>
  <c r="T284" i="4"/>
  <c r="T283" i="4"/>
  <c r="T282" i="4"/>
  <c r="T281" i="4"/>
  <c r="T280" i="4"/>
  <c r="T279" i="4"/>
  <c r="T278" i="4"/>
  <c r="T277" i="4"/>
  <c r="T276" i="4"/>
  <c r="T275" i="4"/>
  <c r="T274" i="4"/>
  <c r="T273" i="4"/>
  <c r="T272" i="4"/>
  <c r="T271" i="4"/>
  <c r="T270" i="4"/>
  <c r="T269" i="4"/>
  <c r="T268" i="4"/>
  <c r="T267" i="4"/>
  <c r="T266" i="4"/>
  <c r="T265" i="4"/>
  <c r="T264" i="4"/>
  <c r="T263" i="4"/>
  <c r="T262" i="4"/>
  <c r="T261" i="4"/>
  <c r="T260" i="4"/>
  <c r="T259" i="4"/>
  <c r="T258" i="4"/>
  <c r="T257" i="4"/>
  <c r="T256" i="4"/>
  <c r="T255" i="4"/>
  <c r="T254" i="4"/>
  <c r="T253" i="4"/>
  <c r="T252" i="4"/>
  <c r="T251" i="4"/>
  <c r="T250" i="4"/>
  <c r="T249" i="4"/>
  <c r="T248" i="4"/>
  <c r="T247" i="4"/>
  <c r="T246" i="4"/>
  <c r="T245" i="4"/>
  <c r="T244" i="4"/>
  <c r="T243" i="4"/>
  <c r="T242" i="4"/>
  <c r="T241" i="4"/>
  <c r="T240" i="4"/>
  <c r="T239" i="4"/>
  <c r="T238" i="4"/>
  <c r="T237" i="4"/>
  <c r="T236" i="4"/>
  <c r="T235" i="4"/>
  <c r="T234" i="4"/>
  <c r="T233" i="4"/>
  <c r="T232" i="4"/>
  <c r="T231" i="4"/>
  <c r="T230" i="4"/>
  <c r="T229" i="4"/>
  <c r="T228" i="4"/>
  <c r="T227" i="4"/>
  <c r="T226" i="4"/>
  <c r="T225" i="4"/>
  <c r="T224" i="4"/>
  <c r="T223" i="4"/>
  <c r="T222" i="4"/>
  <c r="T221" i="4"/>
  <c r="T220" i="4"/>
  <c r="T219" i="4"/>
  <c r="T218" i="4"/>
  <c r="T217" i="4"/>
  <c r="T216" i="4"/>
  <c r="T215" i="4"/>
  <c r="T214" i="4"/>
  <c r="T213" i="4"/>
  <c r="T212" i="4"/>
  <c r="T211" i="4"/>
  <c r="T210" i="4"/>
  <c r="T209" i="4"/>
  <c r="T208" i="4"/>
  <c r="T207" i="4"/>
  <c r="T206" i="4"/>
  <c r="T205" i="4"/>
  <c r="T204" i="4"/>
  <c r="T203" i="4"/>
  <c r="T202" i="4"/>
  <c r="T201" i="4"/>
  <c r="T200" i="4"/>
  <c r="T199" i="4"/>
  <c r="T198" i="4"/>
  <c r="T197" i="4"/>
  <c r="T196" i="4"/>
  <c r="T195" i="4"/>
  <c r="T194" i="4"/>
  <c r="T193" i="4"/>
  <c r="T192" i="4"/>
  <c r="T191" i="4"/>
  <c r="T190" i="4"/>
  <c r="T189" i="4"/>
  <c r="T188" i="4"/>
  <c r="T187" i="4"/>
  <c r="T186" i="4"/>
  <c r="T185" i="4"/>
  <c r="T184" i="4"/>
  <c r="T183" i="4"/>
  <c r="T182" i="4"/>
  <c r="T181" i="4"/>
  <c r="T180" i="4"/>
  <c r="T179" i="4"/>
  <c r="T178" i="4"/>
  <c r="T177" i="4"/>
  <c r="T176" i="4"/>
  <c r="T175" i="4"/>
  <c r="T174" i="4"/>
  <c r="T173" i="4"/>
  <c r="T172" i="4"/>
  <c r="T171" i="4"/>
  <c r="T170" i="4"/>
  <c r="T169" i="4"/>
  <c r="T168" i="4"/>
  <c r="T167" i="4"/>
  <c r="T166" i="4"/>
  <c r="T165" i="4"/>
  <c r="T164" i="4"/>
  <c r="T163" i="4"/>
  <c r="T162" i="4"/>
  <c r="T161" i="4"/>
  <c r="T160" i="4"/>
  <c r="T159" i="4"/>
  <c r="T158" i="4"/>
  <c r="T157" i="4"/>
  <c r="T156" i="4"/>
  <c r="T155" i="4"/>
  <c r="T154" i="4"/>
  <c r="T153" i="4"/>
  <c r="T152" i="4"/>
  <c r="T151" i="4"/>
  <c r="T150" i="4"/>
  <c r="T149" i="4"/>
  <c r="T148" i="4"/>
  <c r="T147" i="4"/>
  <c r="T146" i="4"/>
  <c r="T145" i="4"/>
  <c r="T144" i="4"/>
  <c r="T143" i="4"/>
  <c r="T142" i="4"/>
  <c r="T141" i="4"/>
  <c r="T140" i="4"/>
  <c r="T139" i="4"/>
  <c r="T138" i="4"/>
  <c r="T137" i="4"/>
  <c r="T136" i="4"/>
  <c r="T135" i="4"/>
  <c r="T134" i="4"/>
  <c r="T133" i="4"/>
  <c r="T132" i="4"/>
  <c r="T131" i="4"/>
  <c r="T130" i="4"/>
  <c r="T129" i="4"/>
  <c r="T128" i="4"/>
  <c r="T127" i="4"/>
  <c r="T126" i="4"/>
  <c r="T125" i="4"/>
  <c r="T124" i="4"/>
  <c r="T123" i="4"/>
  <c r="T122" i="4"/>
  <c r="T121" i="4"/>
  <c r="T120" i="4"/>
  <c r="T119" i="4"/>
  <c r="T118" i="4"/>
  <c r="T117" i="4"/>
  <c r="T116" i="4"/>
  <c r="T115" i="4"/>
  <c r="T114" i="4"/>
  <c r="T113" i="4"/>
  <c r="T112" i="4"/>
  <c r="T111" i="4"/>
  <c r="T110" i="4"/>
  <c r="T109" i="4"/>
  <c r="T108" i="4"/>
  <c r="T107" i="4"/>
  <c r="T106" i="4"/>
  <c r="T105" i="4"/>
  <c r="T104" i="4"/>
  <c r="T103" i="4"/>
  <c r="T102" i="4"/>
  <c r="T101" i="4"/>
  <c r="T100" i="4"/>
  <c r="T99" i="4"/>
  <c r="T98" i="4"/>
  <c r="T97" i="4"/>
  <c r="T96" i="4"/>
  <c r="T95" i="4"/>
  <c r="T94" i="4"/>
  <c r="T93" i="4"/>
  <c r="T92" i="4"/>
  <c r="T91" i="4"/>
  <c r="T90" i="4"/>
  <c r="T89" i="4"/>
  <c r="T88" i="4"/>
  <c r="T87" i="4"/>
  <c r="T86" i="4"/>
  <c r="T85" i="4"/>
  <c r="T84" i="4"/>
  <c r="T83" i="4"/>
  <c r="T82" i="4"/>
  <c r="T81" i="4"/>
  <c r="T80" i="4"/>
  <c r="T79" i="4"/>
  <c r="T78" i="4"/>
  <c r="T77" i="4"/>
  <c r="T76" i="4"/>
  <c r="T75" i="4"/>
  <c r="T74" i="4"/>
  <c r="T73" i="4"/>
  <c r="T72" i="4"/>
  <c r="T71" i="4"/>
  <c r="T70" i="4"/>
  <c r="T69" i="4"/>
  <c r="T68" i="4"/>
  <c r="T67" i="4"/>
  <c r="T66" i="4"/>
  <c r="T65" i="4"/>
  <c r="T64" i="4"/>
  <c r="T63" i="4"/>
  <c r="T62" i="4"/>
  <c r="T61" i="4"/>
  <c r="T60" i="4"/>
  <c r="T59" i="4"/>
  <c r="T58" i="4"/>
  <c r="T57" i="4"/>
  <c r="T56" i="4"/>
  <c r="T55" i="4"/>
  <c r="T54" i="4"/>
  <c r="T53" i="4"/>
  <c r="T52" i="4"/>
  <c r="T51" i="4"/>
  <c r="T50" i="4"/>
  <c r="T49" i="4"/>
  <c r="T48" i="4"/>
  <c r="T47" i="4"/>
  <c r="T46" i="4"/>
  <c r="T45" i="4"/>
  <c r="T44" i="4"/>
  <c r="T43" i="4"/>
  <c r="T42" i="4"/>
  <c r="T41" i="4"/>
  <c r="T40" i="4"/>
  <c r="T39" i="4"/>
  <c r="T38" i="4"/>
  <c r="T37" i="4"/>
  <c r="T36" i="4"/>
  <c r="T35" i="4"/>
  <c r="T34" i="4"/>
  <c r="T33" i="4"/>
  <c r="T32" i="4"/>
  <c r="T31" i="4"/>
  <c r="T30" i="4"/>
  <c r="T29" i="4"/>
  <c r="T28" i="4"/>
  <c r="T27" i="4"/>
  <c r="T26" i="4"/>
  <c r="T25" i="4"/>
  <c r="T24" i="4"/>
  <c r="T23" i="4"/>
  <c r="T22" i="4"/>
  <c r="T21" i="4"/>
  <c r="T20" i="4"/>
  <c r="T19" i="4"/>
  <c r="T18" i="4"/>
  <c r="T17" i="4"/>
  <c r="T16" i="4"/>
  <c r="T15" i="4"/>
  <c r="T14" i="4"/>
  <c r="T13" i="4"/>
  <c r="T12" i="4"/>
  <c r="T11" i="4"/>
  <c r="T10" i="4"/>
  <c r="T9" i="4"/>
  <c r="T8" i="4"/>
  <c r="T7" i="4"/>
  <c r="T6" i="4"/>
  <c r="T5" i="4"/>
  <c r="T4" i="4"/>
  <c r="T3" i="4"/>
  <c r="AM1011" i="4" l="1"/>
  <c r="BB1011" i="4" s="1"/>
  <c r="AM1010" i="4"/>
  <c r="BB1010" i="4" s="1"/>
  <c r="AM1009" i="4"/>
  <c r="BB1009" i="4" s="1"/>
  <c r="AM1008" i="4"/>
  <c r="BB1008" i="4" s="1"/>
  <c r="AM1007" i="4"/>
  <c r="BB1007" i="4" s="1"/>
  <c r="AM1006" i="4"/>
  <c r="BB1006" i="4" s="1"/>
  <c r="AM1005" i="4"/>
  <c r="BB1005" i="4" s="1"/>
  <c r="AM1004" i="4"/>
  <c r="BB1004" i="4" s="1"/>
  <c r="AM1003" i="4"/>
  <c r="BB1003" i="4" s="1"/>
  <c r="AM1002" i="4"/>
  <c r="BB1002" i="4" s="1"/>
  <c r="AM1001" i="4"/>
  <c r="BB1001" i="4" s="1"/>
  <c r="AM1000" i="4"/>
  <c r="BB1000" i="4" s="1"/>
  <c r="AM999" i="4"/>
  <c r="BB999" i="4" s="1"/>
  <c r="AM998" i="4"/>
  <c r="BB998" i="4" s="1"/>
  <c r="AM997" i="4"/>
  <c r="BB997" i="4" s="1"/>
  <c r="AM996" i="4"/>
  <c r="BB996" i="4" s="1"/>
  <c r="AM995" i="4"/>
  <c r="BB995" i="4" s="1"/>
  <c r="AM994" i="4"/>
  <c r="BB994" i="4" s="1"/>
  <c r="AM993" i="4"/>
  <c r="BB993" i="4" s="1"/>
  <c r="AM992" i="4"/>
  <c r="BB992" i="4" s="1"/>
  <c r="AM991" i="4"/>
  <c r="BB991" i="4" s="1"/>
  <c r="AM990" i="4"/>
  <c r="BB990" i="4" s="1"/>
  <c r="AM989" i="4"/>
  <c r="BB989" i="4" s="1"/>
  <c r="AM988" i="4"/>
  <c r="BB988" i="4" s="1"/>
  <c r="AM987" i="4"/>
  <c r="BB987" i="4" s="1"/>
  <c r="AM986" i="4"/>
  <c r="BB986" i="4" s="1"/>
  <c r="AM985" i="4"/>
  <c r="BB985" i="4" s="1"/>
  <c r="AM984" i="4"/>
  <c r="BB984" i="4" s="1"/>
  <c r="AM983" i="4"/>
  <c r="BB983" i="4" s="1"/>
  <c r="AM982" i="4"/>
  <c r="BB982" i="4" s="1"/>
  <c r="AM981" i="4"/>
  <c r="BB981" i="4" s="1"/>
  <c r="AM980" i="4"/>
  <c r="BB980" i="4" s="1"/>
  <c r="AM979" i="4"/>
  <c r="BB979" i="4" s="1"/>
  <c r="AM978" i="4"/>
  <c r="BB978" i="4" s="1"/>
  <c r="AM382" i="4"/>
  <c r="BB382" i="4" s="1"/>
  <c r="T1011" i="4"/>
  <c r="T1010" i="4"/>
  <c r="T1009" i="4"/>
  <c r="T1008" i="4"/>
  <c r="T1007" i="4"/>
  <c r="T1006" i="4"/>
  <c r="T1005" i="4"/>
  <c r="T1004" i="4"/>
  <c r="T1003" i="4"/>
  <c r="T1002" i="4"/>
  <c r="T1001" i="4"/>
  <c r="T1000" i="4"/>
  <c r="T999" i="4"/>
  <c r="T998" i="4"/>
  <c r="T997" i="4"/>
  <c r="T996" i="4"/>
  <c r="T995" i="4"/>
  <c r="T994" i="4"/>
  <c r="T993" i="4"/>
  <c r="T992" i="4"/>
  <c r="T991" i="4"/>
  <c r="T990" i="4"/>
  <c r="T989" i="4"/>
  <c r="T988" i="4"/>
  <c r="T987" i="4"/>
  <c r="T986" i="4"/>
  <c r="T985" i="4"/>
  <c r="T984" i="4"/>
  <c r="T983" i="4"/>
  <c r="T982" i="4"/>
  <c r="T981" i="4"/>
  <c r="T980" i="4"/>
  <c r="T979" i="4"/>
  <c r="T978" i="4"/>
  <c r="T382" i="4"/>
  <c r="G1201" i="4" l="1"/>
  <c r="G1038" i="4"/>
  <c r="G611" i="4"/>
  <c r="G882" i="4"/>
  <c r="G390" i="4"/>
  <c r="G406" i="4"/>
  <c r="H268" i="4"/>
  <c r="G340" i="4"/>
  <c r="H958" i="4"/>
  <c r="H1235" i="4"/>
  <c r="G173" i="4"/>
  <c r="H174" i="4"/>
  <c r="G1151" i="4"/>
  <c r="H227" i="4"/>
  <c r="G105" i="4"/>
  <c r="H634" i="4"/>
  <c r="G233" i="4"/>
  <c r="G1060" i="4"/>
  <c r="H192" i="4"/>
  <c r="H1193" i="4"/>
  <c r="G678" i="4"/>
  <c r="H77" i="4"/>
  <c r="G1188" i="4"/>
  <c r="H152" i="4"/>
  <c r="G1077" i="4"/>
  <c r="G99" i="4"/>
  <c r="G655" i="4"/>
  <c r="G1184" i="4"/>
  <c r="G486" i="4"/>
  <c r="G895" i="4"/>
  <c r="G80" i="4"/>
  <c r="G873" i="4"/>
  <c r="H80" i="4"/>
  <c r="G620" i="4"/>
  <c r="G496" i="4"/>
  <c r="G1122" i="4"/>
  <c r="H88" i="4"/>
  <c r="G238" i="4"/>
  <c r="G466" i="4"/>
  <c r="G8" i="4"/>
  <c r="G741" i="4"/>
  <c r="G1278" i="4"/>
  <c r="G136" i="4"/>
  <c r="G280" i="4"/>
  <c r="G718" i="4"/>
  <c r="H636" i="4"/>
  <c r="G969" i="4"/>
  <c r="G46" i="4"/>
  <c r="H190" i="4"/>
  <c r="H352" i="4"/>
  <c r="G1108" i="4"/>
  <c r="G546" i="4"/>
  <c r="G1146" i="4"/>
  <c r="G100" i="4"/>
  <c r="H244" i="4"/>
  <c r="G484" i="4"/>
  <c r="G20" i="4"/>
  <c r="G825" i="4"/>
  <c r="G10" i="4"/>
  <c r="H148" i="4"/>
  <c r="G304" i="4"/>
  <c r="G838" i="4"/>
  <c r="G141" i="4"/>
  <c r="G1012" i="4"/>
  <c r="G58" i="4"/>
  <c r="H202" i="4"/>
  <c r="G376" i="4"/>
  <c r="G1162" i="4"/>
  <c r="H472" i="4"/>
  <c r="H628" i="4"/>
  <c r="H790" i="4"/>
  <c r="H994" i="4"/>
  <c r="H1120" i="4"/>
  <c r="H1246" i="4"/>
  <c r="H965" i="4"/>
  <c r="H1127" i="4"/>
  <c r="H1253" i="4"/>
  <c r="H411" i="4"/>
  <c r="H1299" i="4"/>
  <c r="G1075" i="4"/>
  <c r="G65" i="4"/>
  <c r="G191" i="4"/>
  <c r="G335" i="4"/>
  <c r="G461" i="4"/>
  <c r="G641" i="4"/>
  <c r="G899" i="4"/>
  <c r="H210" i="4"/>
  <c r="H684" i="4"/>
  <c r="H783" i="4"/>
  <c r="H709" i="4"/>
  <c r="G953" i="4"/>
  <c r="G1169" i="4"/>
  <c r="G1319" i="4"/>
  <c r="H981" i="4"/>
  <c r="G1013" i="4"/>
  <c r="H101" i="4"/>
  <c r="H245" i="4"/>
  <c r="H425" i="4"/>
  <c r="H671" i="4"/>
  <c r="G24" i="4"/>
  <c r="G534" i="4"/>
  <c r="G1257" i="4"/>
  <c r="H291" i="4"/>
  <c r="H154" i="4"/>
  <c r="H400" i="4"/>
  <c r="H718" i="4"/>
  <c r="H1072" i="4"/>
  <c r="H1288" i="4"/>
  <c r="H1133" i="4"/>
  <c r="H237" i="4"/>
  <c r="G1315" i="4"/>
  <c r="G323" i="4"/>
  <c r="G707" i="4"/>
  <c r="G312" i="4"/>
  <c r="G537" i="4"/>
  <c r="G670" i="4"/>
  <c r="G1150" i="4"/>
  <c r="G1103" i="4"/>
  <c r="G441" i="4"/>
  <c r="H35" i="4"/>
  <c r="H359" i="4"/>
  <c r="G773" i="4"/>
  <c r="H396" i="4"/>
  <c r="H31" i="4"/>
  <c r="H466" i="4"/>
  <c r="H988" i="4"/>
  <c r="H1330" i="4"/>
  <c r="H1283" i="4"/>
  <c r="G869" i="4"/>
  <c r="G221" i="4"/>
  <c r="G557" i="4"/>
  <c r="G84" i="4"/>
  <c r="G996" i="4"/>
  <c r="G394" i="4"/>
  <c r="G886" i="4"/>
  <c r="G1282" i="4"/>
  <c r="G1235" i="4"/>
  <c r="G529" i="4"/>
  <c r="H167" i="4"/>
  <c r="H491" i="4"/>
  <c r="G1196" i="4"/>
  <c r="H792" i="4"/>
  <c r="H907" i="4"/>
  <c r="H61" i="4"/>
  <c r="H421" i="4"/>
  <c r="H787" i="4"/>
  <c r="H381" i="4"/>
  <c r="H758" i="4"/>
  <c r="G1056" i="4"/>
  <c r="G289" i="4"/>
  <c r="G667" i="4"/>
  <c r="G991" i="4"/>
  <c r="H38" i="4"/>
  <c r="G827" i="4"/>
  <c r="G240" i="4"/>
  <c r="G672" i="4"/>
  <c r="G939" i="4"/>
  <c r="H85" i="4"/>
  <c r="H463" i="4"/>
  <c r="H811" i="4"/>
  <c r="H483" i="4"/>
  <c r="H1016" i="4"/>
  <c r="G163" i="4"/>
  <c r="H162" i="4"/>
  <c r="H552" i="4"/>
  <c r="H117" i="4"/>
  <c r="G13" i="4"/>
  <c r="G373" i="4"/>
  <c r="G745" i="4"/>
  <c r="G309" i="4"/>
  <c r="H380" i="4"/>
  <c r="H398" i="4"/>
  <c r="H66" i="4"/>
  <c r="H438" i="4"/>
  <c r="H960" i="4"/>
  <c r="G1032" i="4"/>
  <c r="G283" i="4"/>
  <c r="G661" i="4"/>
  <c r="G985" i="4"/>
  <c r="G1309" i="4"/>
  <c r="H1077" i="4"/>
  <c r="G200" i="4"/>
  <c r="G686" i="4"/>
  <c r="G579" i="4"/>
  <c r="H404" i="4"/>
  <c r="G644" i="4"/>
  <c r="G1119" i="4"/>
  <c r="G271" i="4"/>
  <c r="G1198" i="4"/>
  <c r="G15" i="4"/>
  <c r="G166" i="4"/>
  <c r="G70" i="4"/>
  <c r="G698" i="4"/>
  <c r="H21" i="4"/>
  <c r="G1054" i="4"/>
  <c r="H1102" i="4"/>
  <c r="H207" i="4"/>
  <c r="G299" i="4"/>
  <c r="H129" i="4"/>
  <c r="G909" i="4"/>
  <c r="H593" i="4"/>
  <c r="H340" i="4"/>
  <c r="H1295" i="4"/>
  <c r="G75" i="4"/>
  <c r="G1111" i="4"/>
  <c r="H346" i="4"/>
  <c r="G131" i="4"/>
  <c r="G736" i="4"/>
  <c r="H401" i="4"/>
  <c r="H325" i="4"/>
  <c r="G187" i="4"/>
  <c r="G881" i="4"/>
  <c r="H349" i="4"/>
  <c r="H60" i="4"/>
  <c r="H936" i="4"/>
  <c r="G979" i="4"/>
  <c r="G1285" i="4"/>
  <c r="H324" i="4"/>
  <c r="G181" i="4"/>
  <c r="H1047" i="4"/>
  <c r="G530" i="4"/>
  <c r="G633" i="4"/>
  <c r="G1206" i="4"/>
  <c r="G118" i="4"/>
  <c r="G262" i="4"/>
  <c r="G586" i="4"/>
  <c r="G9" i="4"/>
  <c r="G854" i="4"/>
  <c r="G16" i="4"/>
  <c r="G160" i="4"/>
  <c r="H310" i="4"/>
  <c r="G910" i="4"/>
  <c r="G336" i="4"/>
  <c r="G1050" i="4"/>
  <c r="H64" i="4"/>
  <c r="G214" i="4"/>
  <c r="G400" i="4"/>
  <c r="G1216" i="4"/>
  <c r="G676" i="4"/>
  <c r="G1242" i="4"/>
  <c r="H124" i="4"/>
  <c r="G268" i="4"/>
  <c r="G634" i="4"/>
  <c r="G21" i="4"/>
  <c r="G911" i="4"/>
  <c r="H28" i="4"/>
  <c r="G172" i="4"/>
  <c r="H334" i="4"/>
  <c r="G1036" i="4"/>
  <c r="G445" i="4"/>
  <c r="G1098" i="4"/>
  <c r="H82" i="4"/>
  <c r="G232" i="4"/>
  <c r="G448" i="4"/>
  <c r="G1270" i="4"/>
  <c r="H490" i="4"/>
  <c r="H658" i="4"/>
  <c r="H814" i="4"/>
  <c r="H1030" i="4"/>
  <c r="H1138" i="4"/>
  <c r="H1264" i="4"/>
  <c r="H1001" i="4"/>
  <c r="H1145" i="4"/>
  <c r="H1289" i="4"/>
  <c r="H429" i="4"/>
  <c r="G399" i="4"/>
  <c r="G1147" i="4"/>
  <c r="G83" i="4"/>
  <c r="G227" i="4"/>
  <c r="G353" i="4"/>
  <c r="G479" i="4"/>
  <c r="G725" i="4"/>
  <c r="G1064" i="4"/>
  <c r="H330" i="4"/>
  <c r="H744" i="4"/>
  <c r="G796" i="4"/>
  <c r="H817" i="4"/>
  <c r="G1043" i="4"/>
  <c r="G1187" i="4"/>
  <c r="G219" i="4"/>
  <c r="G1251" i="4"/>
  <c r="G1231" i="4"/>
  <c r="H119" i="4"/>
  <c r="H299" i="4"/>
  <c r="H443" i="4"/>
  <c r="H725" i="4"/>
  <c r="G102" i="4"/>
  <c r="G648" i="4"/>
  <c r="G846" i="4"/>
  <c r="G1158" i="4"/>
  <c r="H196" i="4"/>
  <c r="H460" i="4"/>
  <c r="H772" i="4"/>
  <c r="H1108" i="4"/>
  <c r="H1324" i="4"/>
  <c r="H1169" i="4"/>
  <c r="H417" i="4"/>
  <c r="G17" i="4"/>
  <c r="G341" i="4"/>
  <c r="G737" i="4"/>
  <c r="G354" i="4"/>
  <c r="G933" i="4"/>
  <c r="G700" i="4"/>
  <c r="G1168" i="4"/>
  <c r="G1121" i="4"/>
  <c r="G615" i="4"/>
  <c r="H53" i="4"/>
  <c r="H377" i="4"/>
  <c r="H797" i="4"/>
  <c r="H444" i="4"/>
  <c r="H151" i="4"/>
  <c r="H484" i="4"/>
  <c r="H1024" i="4"/>
  <c r="H923" i="4"/>
  <c r="H1307" i="4"/>
  <c r="G970" i="4"/>
  <c r="G239" i="4"/>
  <c r="G581" i="4"/>
  <c r="G126" i="4"/>
  <c r="G87" i="4"/>
  <c r="G412" i="4"/>
  <c r="G922" i="4"/>
  <c r="H1300" i="4"/>
  <c r="G1253" i="4"/>
  <c r="G659" i="4"/>
  <c r="H185" i="4"/>
  <c r="H509" i="4"/>
  <c r="G6" i="4"/>
  <c r="G858" i="4"/>
  <c r="H1015" i="4"/>
  <c r="H79" i="4"/>
  <c r="H457" i="4"/>
  <c r="H805" i="4"/>
  <c r="H477" i="4"/>
  <c r="H944" i="4"/>
  <c r="G1128" i="4"/>
  <c r="G313" i="4"/>
  <c r="G685" i="4"/>
  <c r="G1009" i="4"/>
  <c r="H92" i="4"/>
  <c r="G914" i="4"/>
  <c r="G258" i="4"/>
  <c r="G696" i="4"/>
  <c r="G1221" i="4"/>
  <c r="H109" i="4"/>
  <c r="H481" i="4"/>
  <c r="H829" i="4"/>
  <c r="H501" i="4"/>
  <c r="H987" i="4"/>
  <c r="G453" i="4"/>
  <c r="H180" i="4"/>
  <c r="H576" i="4"/>
  <c r="H135" i="4"/>
  <c r="G31" i="4"/>
  <c r="G397" i="4"/>
  <c r="G763" i="4"/>
  <c r="G333" i="4"/>
  <c r="H524" i="4"/>
  <c r="H542" i="4"/>
  <c r="H84" i="4"/>
  <c r="H456" i="4"/>
  <c r="H996" i="4"/>
  <c r="G1104" i="4"/>
  <c r="G301" i="4"/>
  <c r="G679" i="4"/>
  <c r="G1003" i="4"/>
  <c r="H74" i="4"/>
  <c r="G249" i="4"/>
  <c r="G224" i="4"/>
  <c r="G740" i="4"/>
  <c r="G1011" i="4"/>
  <c r="H458" i="4"/>
  <c r="G800" i="4"/>
  <c r="G1317" i="4"/>
  <c r="H1268" i="4"/>
  <c r="H208" i="4"/>
  <c r="G256" i="4"/>
  <c r="H22" i="4"/>
  <c r="G982" i="4"/>
  <c r="G226" i="4"/>
  <c r="G130" i="4"/>
  <c r="G34" i="4"/>
  <c r="H598" i="4"/>
  <c r="H1109" i="4"/>
  <c r="G47" i="4"/>
  <c r="G683" i="4"/>
  <c r="G917" i="4"/>
  <c r="H83" i="4"/>
  <c r="G384" i="4"/>
  <c r="H1018" i="4"/>
  <c r="G941" i="4"/>
  <c r="G538" i="4"/>
  <c r="H269" i="4"/>
  <c r="H1240" i="4"/>
  <c r="G856" i="4"/>
  <c r="G1145" i="4"/>
  <c r="H319" i="4"/>
  <c r="G1284" i="4"/>
  <c r="H236" i="4"/>
  <c r="G1005" i="4"/>
  <c r="G1237" i="4"/>
  <c r="H786" i="4"/>
  <c r="G571" i="4"/>
  <c r="H549" i="4"/>
  <c r="H8" i="4"/>
  <c r="G762" i="4"/>
  <c r="G1290" i="4"/>
  <c r="G142" i="4"/>
  <c r="G286" i="4"/>
  <c r="G742" i="4"/>
  <c r="G27" i="4"/>
  <c r="G940" i="4"/>
  <c r="G40" i="4"/>
  <c r="H178" i="4"/>
  <c r="G346" i="4"/>
  <c r="G1072" i="4"/>
  <c r="G523" i="4"/>
  <c r="G1134" i="4"/>
  <c r="G94" i="4"/>
  <c r="G244" i="4"/>
  <c r="G478" i="4"/>
  <c r="H14" i="4"/>
  <c r="G806" i="4"/>
  <c r="G1326" i="4"/>
  <c r="G148" i="4"/>
  <c r="G298" i="4"/>
  <c r="G802" i="4"/>
  <c r="G76" i="4"/>
  <c r="G998" i="4"/>
  <c r="G52" i="4"/>
  <c r="G202" i="4"/>
  <c r="G364" i="4"/>
  <c r="G1144" i="4"/>
  <c r="G590" i="4"/>
  <c r="G1182" i="4"/>
  <c r="G106" i="4"/>
  <c r="H250" i="4"/>
  <c r="G532" i="4"/>
  <c r="H376" i="4"/>
  <c r="H526" i="4"/>
  <c r="H682" i="4"/>
  <c r="H850" i="4"/>
  <c r="H1048" i="4"/>
  <c r="H1156" i="4"/>
  <c r="H1282" i="4"/>
  <c r="H1037" i="4"/>
  <c r="H1181" i="4"/>
  <c r="H1313" i="4"/>
  <c r="H447" i="4"/>
  <c r="G551" i="4"/>
  <c r="G1219" i="4"/>
  <c r="G119" i="4"/>
  <c r="G245" i="4"/>
  <c r="G371" i="4"/>
  <c r="G497" i="4"/>
  <c r="H749" i="4"/>
  <c r="G1208" i="4"/>
  <c r="H372" i="4"/>
  <c r="G792" i="4"/>
  <c r="G1236" i="4"/>
  <c r="H925" i="4"/>
  <c r="G1061" i="4"/>
  <c r="G1205" i="4"/>
  <c r="G237" i="4"/>
  <c r="G91" i="4"/>
  <c r="G1303" i="4"/>
  <c r="H137" i="4"/>
  <c r="H317" i="4"/>
  <c r="H461" i="4"/>
  <c r="G761" i="4"/>
  <c r="G144" i="4"/>
  <c r="G708" i="4"/>
  <c r="G1308" i="4"/>
  <c r="G1230" i="4"/>
  <c r="H214" i="4"/>
  <c r="H478" i="4"/>
  <c r="H802" i="4"/>
  <c r="H1126" i="4"/>
  <c r="H917" i="4"/>
  <c r="H1187" i="4"/>
  <c r="G981" i="4"/>
  <c r="G107" i="4"/>
  <c r="G431" i="4"/>
  <c r="G531" i="4"/>
  <c r="G600" i="4"/>
  <c r="H517" i="4"/>
  <c r="G844" i="4"/>
  <c r="G1258" i="4"/>
  <c r="G1211" i="4"/>
  <c r="G220" i="4"/>
  <c r="H143" i="4"/>
  <c r="H467" i="4"/>
  <c r="G986" i="4"/>
  <c r="H714" i="4"/>
  <c r="H763" i="4"/>
  <c r="H622" i="4"/>
  <c r="H1114" i="4"/>
  <c r="H1067" i="4"/>
  <c r="H405" i="4"/>
  <c r="G5" i="4"/>
  <c r="G329" i="4"/>
  <c r="G713" i="4"/>
  <c r="G324" i="4"/>
  <c r="G666" i="4"/>
  <c r="G550" i="4"/>
  <c r="G1066" i="4"/>
  <c r="G1001" i="4"/>
  <c r="G171" i="4"/>
  <c r="G1135" i="4"/>
  <c r="H275" i="4"/>
  <c r="H635" i="4"/>
  <c r="G210" i="4"/>
  <c r="G783" i="4"/>
  <c r="G511" i="4"/>
  <c r="H181" i="4"/>
  <c r="H571" i="4"/>
  <c r="H895" i="4"/>
  <c r="G1065" i="4"/>
  <c r="G43" i="4"/>
  <c r="G409" i="4"/>
  <c r="G775" i="4"/>
  <c r="G351" i="4"/>
  <c r="H620" i="4"/>
  <c r="G1292" i="4"/>
  <c r="G360" i="4"/>
  <c r="G828" i="4"/>
  <c r="G688" i="4"/>
  <c r="H211" i="4"/>
  <c r="H595" i="4"/>
  <c r="H919" i="4"/>
  <c r="G539" i="4"/>
  <c r="G1014" i="4"/>
  <c r="H282" i="4"/>
  <c r="H720" i="4"/>
  <c r="H1311" i="4"/>
  <c r="G133" i="4"/>
  <c r="G517" i="4"/>
  <c r="G853" i="4"/>
  <c r="G555" i="4"/>
  <c r="H1023" i="4"/>
  <c r="H555" i="4"/>
  <c r="H1041" i="4"/>
  <c r="G505" i="4"/>
  <c r="H186" i="4"/>
  <c r="H588" i="4"/>
  <c r="H591" i="4"/>
  <c r="G37" i="4"/>
  <c r="G403" i="4"/>
  <c r="G769" i="4"/>
  <c r="G345" i="4"/>
  <c r="H572" i="4"/>
  <c r="G948" i="4"/>
  <c r="G344" i="4"/>
  <c r="G932" i="4"/>
  <c r="G1215" i="4"/>
  <c r="H896" i="4"/>
  <c r="H974" i="4"/>
  <c r="H711" i="4"/>
  <c r="H424" i="4"/>
  <c r="G64" i="4"/>
  <c r="G1194" i="4"/>
  <c r="G556" i="4"/>
  <c r="G322" i="4"/>
  <c r="G1062" i="4"/>
  <c r="G1234" i="4"/>
  <c r="G664" i="4"/>
  <c r="G178" i="4"/>
  <c r="H766" i="4"/>
  <c r="H929" i="4"/>
  <c r="G999" i="4"/>
  <c r="G617" i="4"/>
  <c r="H601" i="4"/>
  <c r="G912" i="4"/>
  <c r="G942" i="4"/>
  <c r="H727" i="4"/>
  <c r="H1234" i="4"/>
  <c r="G569" i="4"/>
  <c r="G995" i="4"/>
  <c r="H629" i="4"/>
  <c r="H808" i="4"/>
  <c r="G455" i="4"/>
  <c r="G1192" i="4"/>
  <c r="H857" i="4"/>
  <c r="H697" i="4"/>
  <c r="G577" i="4"/>
  <c r="G138" i="4"/>
  <c r="H279" i="4"/>
  <c r="G277" i="4"/>
  <c r="H1107" i="4"/>
  <c r="H9" i="4"/>
  <c r="G868" i="4"/>
  <c r="G22" i="4"/>
  <c r="H160" i="4"/>
  <c r="G316" i="4"/>
  <c r="G946" i="4"/>
  <c r="G206" i="4"/>
  <c r="G1026" i="4"/>
  <c r="H58" i="4"/>
  <c r="G208" i="4"/>
  <c r="G382" i="4"/>
  <c r="G1180" i="4"/>
  <c r="G654" i="4"/>
  <c r="G1218" i="4"/>
  <c r="G124" i="4"/>
  <c r="H262" i="4"/>
  <c r="G610" i="4"/>
  <c r="H15" i="4"/>
  <c r="G897" i="4"/>
  <c r="G28" i="4"/>
  <c r="H166" i="4"/>
  <c r="G334" i="4"/>
  <c r="G1018" i="4"/>
  <c r="G418" i="4"/>
  <c r="G1074" i="4"/>
  <c r="G82" i="4"/>
  <c r="H226" i="4"/>
  <c r="G430" i="4"/>
  <c r="G1252" i="4"/>
  <c r="G719" i="4"/>
  <c r="G1266" i="4"/>
  <c r="H130" i="4"/>
  <c r="G274" i="4"/>
  <c r="G694" i="4"/>
  <c r="H394" i="4"/>
  <c r="H550" i="4"/>
  <c r="H706" i="4"/>
  <c r="H886" i="4"/>
  <c r="H1066" i="4"/>
  <c r="H1174" i="4"/>
  <c r="G1300" i="4"/>
  <c r="H1073" i="4"/>
  <c r="H1199" i="4"/>
  <c r="H1331" i="4"/>
  <c r="H675" i="4"/>
  <c r="G681" i="4"/>
  <c r="G11" i="4"/>
  <c r="G137" i="4"/>
  <c r="G263" i="4"/>
  <c r="G389" i="4"/>
  <c r="G563" i="4"/>
  <c r="G785" i="4"/>
  <c r="H90" i="4"/>
  <c r="H426" i="4"/>
  <c r="H1002" i="4"/>
  <c r="H97" i="4"/>
  <c r="G1306" i="4"/>
  <c r="G1079" i="4"/>
  <c r="G1259" i="4"/>
  <c r="G417" i="4"/>
  <c r="G702" i="4"/>
  <c r="H11" i="4"/>
  <c r="H191" i="4"/>
  <c r="H335" i="4"/>
  <c r="H515" i="4"/>
  <c r="H887" i="4"/>
  <c r="G270" i="4"/>
  <c r="G888" i="4"/>
  <c r="H355" i="4"/>
  <c r="H34" i="4"/>
  <c r="H274" i="4"/>
  <c r="H556" i="4"/>
  <c r="H910" i="4"/>
  <c r="H1180" i="4"/>
  <c r="H1025" i="4"/>
  <c r="H1241" i="4"/>
  <c r="H1251" i="4"/>
  <c r="G125" i="4"/>
  <c r="G449" i="4"/>
  <c r="G791" i="4"/>
  <c r="G660" i="4"/>
  <c r="H637" i="4"/>
  <c r="G880" i="4"/>
  <c r="G1276" i="4"/>
  <c r="G1229" i="4"/>
  <c r="G476" i="4"/>
  <c r="H161" i="4"/>
  <c r="G485" i="4"/>
  <c r="G1136" i="4"/>
  <c r="H768" i="4"/>
  <c r="H871" i="4"/>
  <c r="H646" i="4"/>
  <c r="H1132" i="4"/>
  <c r="H1085" i="4"/>
  <c r="H423" i="4"/>
  <c r="G23" i="4"/>
  <c r="G347" i="4"/>
  <c r="G743" i="4"/>
  <c r="G366" i="4"/>
  <c r="G1092" i="4"/>
  <c r="G574" i="4"/>
  <c r="G1084" i="4"/>
  <c r="G1037" i="4"/>
  <c r="G207" i="4"/>
  <c r="G1207" i="4"/>
  <c r="H293" i="4"/>
  <c r="H665" i="4"/>
  <c r="G252" i="4"/>
  <c r="G951" i="4"/>
  <c r="G645" i="4"/>
  <c r="H205" i="4"/>
  <c r="H589" i="4"/>
  <c r="H913" i="4"/>
  <c r="G410" i="4"/>
  <c r="G67" i="4"/>
  <c r="G427" i="4"/>
  <c r="G793" i="4"/>
  <c r="G387" i="4"/>
  <c r="H788" i="4"/>
  <c r="G18" i="4"/>
  <c r="G378" i="4"/>
  <c r="G864" i="4"/>
  <c r="G818" i="4"/>
  <c r="H229" i="4"/>
  <c r="H613" i="4"/>
  <c r="H937" i="4"/>
  <c r="G798" i="4"/>
  <c r="G1088" i="4"/>
  <c r="H300" i="4"/>
  <c r="H750" i="4"/>
  <c r="G112" i="4"/>
  <c r="G151" i="4"/>
  <c r="G547" i="4"/>
  <c r="G871" i="4"/>
  <c r="G711" i="4"/>
  <c r="H1155" i="4"/>
  <c r="G723" i="4"/>
  <c r="H1179" i="4"/>
  <c r="G640" i="4"/>
  <c r="H204" i="4"/>
  <c r="H612" i="4"/>
  <c r="H699" i="4"/>
  <c r="G61" i="4"/>
  <c r="G421" i="4"/>
  <c r="G787" i="4"/>
  <c r="G381" i="4"/>
  <c r="H728" i="4"/>
  <c r="G1033" i="4"/>
  <c r="G368" i="4"/>
  <c r="G968" i="4"/>
  <c r="G1263" i="4"/>
  <c r="H968" i="4"/>
  <c r="H639" i="4"/>
  <c r="G582" i="4"/>
  <c r="G388" i="4"/>
  <c r="H106" i="4"/>
  <c r="G1254" i="4"/>
  <c r="G926" i="4"/>
  <c r="H454" i="4"/>
  <c r="H1228" i="4"/>
  <c r="H1233" i="4"/>
  <c r="G443" i="4"/>
  <c r="H624" i="4"/>
  <c r="G1295" i="4"/>
  <c r="H407" i="4"/>
  <c r="H94" i="4"/>
  <c r="H1079" i="4"/>
  <c r="G108" i="4"/>
  <c r="G159" i="4"/>
  <c r="H687" i="4"/>
  <c r="H1275" i="4"/>
  <c r="H673" i="4"/>
  <c r="G807" i="4"/>
  <c r="G522" i="4"/>
  <c r="H1021" i="4"/>
  <c r="G901" i="4"/>
  <c r="G528" i="4"/>
  <c r="H721" i="4"/>
  <c r="H432" i="4"/>
  <c r="G760" i="4"/>
  <c r="G1286" i="4"/>
  <c r="G630" i="4"/>
  <c r="G1226" i="4"/>
  <c r="G468" i="4"/>
  <c r="G1166" i="4"/>
  <c r="G26" i="4"/>
  <c r="G1046" i="4"/>
  <c r="G385" i="4"/>
  <c r="G1178" i="4"/>
  <c r="G1202" i="4"/>
  <c r="H1019" i="4"/>
  <c r="H885" i="4"/>
  <c r="H1328" i="4"/>
  <c r="H1256" i="4"/>
  <c r="H1194" i="4"/>
  <c r="H962" i="4"/>
  <c r="H242" i="4"/>
  <c r="H1141" i="4"/>
  <c r="H1026" i="4"/>
  <c r="H486" i="4"/>
  <c r="H647" i="4"/>
  <c r="H1007" i="4"/>
  <c r="H855" i="4"/>
  <c r="H1316" i="4"/>
  <c r="H1244" i="4"/>
  <c r="H1188" i="4"/>
  <c r="H956" i="4"/>
  <c r="H206" i="4"/>
  <c r="H1135" i="4"/>
  <c r="H1020" i="4"/>
  <c r="H480" i="4"/>
  <c r="H623" i="4"/>
  <c r="H177" i="4"/>
  <c r="H712" i="4"/>
  <c r="H357" i="4"/>
  <c r="H897" i="4"/>
  <c r="H1254" i="4"/>
  <c r="H1058" i="4"/>
  <c r="H566" i="4"/>
  <c r="H1201" i="4"/>
  <c r="H1086" i="4"/>
  <c r="H690" i="4"/>
  <c r="H827" i="4"/>
  <c r="H184" i="4"/>
  <c r="H934" i="4"/>
  <c r="H681" i="4"/>
  <c r="H1196" i="4"/>
  <c r="H1327" i="4"/>
  <c r="H1154" i="4"/>
  <c r="H848" i="4"/>
  <c r="H1297" i="4"/>
  <c r="H1081" i="4"/>
  <c r="H918" i="4"/>
  <c r="H616" i="4"/>
  <c r="H1000" i="4"/>
  <c r="H777" i="4"/>
  <c r="H1262" i="4"/>
  <c r="H1202" i="4"/>
  <c r="H1164" i="4"/>
  <c r="H914" i="4"/>
  <c r="H1111" i="4"/>
  <c r="H984" i="4"/>
  <c r="H402" i="4"/>
  <c r="H926" i="4"/>
  <c r="H1160" i="4"/>
  <c r="H1320" i="4"/>
  <c r="H870" i="4"/>
  <c r="H271" i="4"/>
  <c r="H1052" i="4"/>
  <c r="H803" i="4"/>
  <c r="H1212" i="4"/>
  <c r="G878" i="4"/>
  <c r="G782" i="4"/>
  <c r="G1298" i="4"/>
  <c r="G652" i="4"/>
  <c r="G1238" i="4"/>
  <c r="G328" i="4"/>
  <c r="G1118" i="4"/>
  <c r="G863" i="4"/>
  <c r="G4" i="4"/>
  <c r="G33" i="4"/>
  <c r="G820" i="4"/>
  <c r="H976" i="4"/>
  <c r="H753" i="4"/>
  <c r="H1250" i="4"/>
  <c r="H1190" i="4"/>
  <c r="H1158" i="4"/>
  <c r="H890" i="4"/>
  <c r="H1105" i="4"/>
  <c r="H978" i="4"/>
  <c r="H390" i="4"/>
  <c r="H970" i="4"/>
  <c r="H741" i="4"/>
  <c r="H1238" i="4"/>
  <c r="H1178" i="4"/>
  <c r="H1152" i="4"/>
  <c r="H884" i="4"/>
  <c r="H1099" i="4"/>
  <c r="H954" i="4"/>
  <c r="H336" i="4"/>
  <c r="H676" i="4"/>
  <c r="H947" i="4"/>
  <c r="H963" i="4"/>
  <c r="H1298" i="4"/>
  <c r="H1218" i="4"/>
  <c r="H1022" i="4"/>
  <c r="H416" i="4"/>
  <c r="H1165" i="4"/>
  <c r="H1050" i="4"/>
  <c r="H594" i="4"/>
  <c r="H719" i="4"/>
  <c r="H862" i="4"/>
  <c r="H573" i="4"/>
  <c r="H1314" i="4"/>
  <c r="H1118" i="4"/>
  <c r="H746" i="4"/>
  <c r="H1261" i="4"/>
  <c r="H1045" i="4"/>
  <c r="H846" i="4"/>
  <c r="H941" i="4"/>
  <c r="H502" i="4"/>
  <c r="H928" i="4"/>
  <c r="H669" i="4"/>
  <c r="H1184" i="4"/>
  <c r="H1321" i="4"/>
  <c r="H1148" i="4"/>
  <c r="H842" i="4"/>
  <c r="H1291" i="4"/>
  <c r="H1075" i="4"/>
  <c r="H912" i="4"/>
  <c r="H604" i="4"/>
  <c r="H1012" i="4"/>
  <c r="H98" i="4"/>
  <c r="H69" i="4"/>
  <c r="H854" i="4"/>
  <c r="H640" i="4"/>
  <c r="H1124" i="4"/>
  <c r="H554" i="4"/>
  <c r="H112" i="4"/>
  <c r="H551" i="4"/>
  <c r="G978" i="4"/>
  <c r="G892" i="4"/>
  <c r="G803" i="4"/>
  <c r="G1310" i="4"/>
  <c r="G544" i="4"/>
  <c r="G1190" i="4"/>
  <c r="G1130" i="4"/>
  <c r="G674" i="4"/>
  <c r="G738" i="4"/>
  <c r="H904" i="4"/>
  <c r="H645" i="4"/>
  <c r="H1172" i="4"/>
  <c r="H1315" i="4"/>
  <c r="H1142" i="4"/>
  <c r="H818" i="4"/>
  <c r="H1285" i="4"/>
  <c r="H1069" i="4"/>
  <c r="H906" i="4"/>
  <c r="H580" i="4"/>
  <c r="H898" i="4"/>
  <c r="H633" i="4"/>
  <c r="H1332" i="4"/>
  <c r="H1136" i="4"/>
  <c r="H806" i="4"/>
  <c r="H1279" i="4"/>
  <c r="H1063" i="4"/>
  <c r="H882" i="4"/>
  <c r="H568" i="4"/>
  <c r="H971" i="4"/>
  <c r="H849" i="4"/>
  <c r="H1304" i="4"/>
  <c r="H1232" i="4"/>
  <c r="H1182" i="4"/>
  <c r="H950" i="4"/>
  <c r="H134" i="4"/>
  <c r="H1129" i="4"/>
  <c r="H1014" i="4"/>
  <c r="H468" i="4"/>
  <c r="H611" i="4"/>
  <c r="H141" i="4"/>
  <c r="H784" i="4"/>
  <c r="H459" i="4"/>
  <c r="G1161" i="4"/>
  <c r="H1278" i="4"/>
  <c r="H1082" i="4"/>
  <c r="H638" i="4"/>
  <c r="H1225" i="4"/>
  <c r="H511" i="4"/>
  <c r="H1110" i="4"/>
  <c r="H762" i="4"/>
  <c r="H869" i="4"/>
  <c r="H370" i="4"/>
  <c r="H856" i="4"/>
  <c r="H561" i="4"/>
  <c r="H1308" i="4"/>
  <c r="H1112" i="4"/>
  <c r="H734" i="4"/>
  <c r="H1255" i="4"/>
  <c r="H1039" i="4"/>
  <c r="H1140" i="4"/>
  <c r="H840" i="4"/>
  <c r="H935" i="4"/>
  <c r="H496" i="4"/>
  <c r="H813" i="4"/>
  <c r="H1123" i="4"/>
  <c r="H48" i="4"/>
  <c r="H940" i="4"/>
  <c r="H1303" i="4"/>
  <c r="H33" i="4"/>
  <c r="H770" i="4"/>
  <c r="H514" i="4"/>
  <c r="H688" i="4"/>
  <c r="H1195" i="4"/>
  <c r="H156" i="4"/>
  <c r="H582" i="4"/>
  <c r="H91" i="4"/>
  <c r="H471" i="4"/>
  <c r="G98" i="4"/>
  <c r="G1070" i="4"/>
  <c r="G1007" i="4"/>
  <c r="G906" i="4"/>
  <c r="G695" i="4"/>
  <c r="G1262" i="4"/>
  <c r="G1034" i="4"/>
  <c r="G1058" i="4"/>
  <c r="G1106" i="4"/>
  <c r="H832" i="4"/>
  <c r="H537" i="4"/>
  <c r="H1302" i="4"/>
  <c r="H1106" i="4"/>
  <c r="H710" i="4"/>
  <c r="H1249" i="4"/>
  <c r="H1033" i="4"/>
  <c r="H1134" i="4"/>
  <c r="H834" i="4"/>
  <c r="H911" i="4"/>
  <c r="H442" i="4"/>
  <c r="H826" i="4"/>
  <c r="H531" i="4"/>
  <c r="H1296" i="4"/>
  <c r="H1100" i="4"/>
  <c r="H698" i="4"/>
  <c r="H1243" i="4"/>
  <c r="H1027" i="4"/>
  <c r="H1128" i="4"/>
  <c r="H810" i="4"/>
  <c r="H905" i="4"/>
  <c r="H436" i="4"/>
  <c r="H964" i="4"/>
  <c r="H717" i="4"/>
  <c r="H1226" i="4"/>
  <c r="H1166" i="4"/>
  <c r="H1146" i="4"/>
  <c r="H878" i="4"/>
  <c r="H1309" i="4"/>
  <c r="H1093" i="4"/>
  <c r="H948" i="4"/>
  <c r="H652" i="4"/>
  <c r="H249" i="4"/>
  <c r="H819" i="4"/>
  <c r="H1242" i="4"/>
  <c r="H1046" i="4"/>
  <c r="H494" i="4"/>
  <c r="H1189" i="4"/>
  <c r="H1074" i="4"/>
  <c r="H654" i="4"/>
  <c r="H791" i="4"/>
  <c r="H76" i="4"/>
  <c r="H760" i="4"/>
  <c r="H453" i="4"/>
  <c r="H1005" i="4"/>
  <c r="H1272" i="4"/>
  <c r="H1076" i="4"/>
  <c r="H626" i="4"/>
  <c r="H1219" i="4"/>
  <c r="H505" i="4"/>
  <c r="H1104" i="4"/>
  <c r="H738" i="4"/>
  <c r="H863" i="4"/>
  <c r="H328" i="4"/>
  <c r="H1292" i="4"/>
  <c r="H705" i="4"/>
  <c r="H1087" i="4"/>
  <c r="H12" i="4"/>
  <c r="H868" i="4"/>
  <c r="H1267" i="4"/>
  <c r="H264" i="4"/>
  <c r="H285" i="4"/>
  <c r="H1088" i="4"/>
  <c r="H977" i="4"/>
  <c r="H587" i="4"/>
  <c r="G416" i="4"/>
  <c r="G1142" i="4"/>
  <c r="G134" i="4"/>
  <c r="G1082" i="4"/>
  <c r="G1022" i="4"/>
  <c r="G834" i="4"/>
  <c r="G1334" i="4"/>
  <c r="G494" i="4"/>
  <c r="G566" i="4"/>
  <c r="G1214" i="4"/>
  <c r="G1094" i="4"/>
  <c r="G935" i="4"/>
  <c r="G1322" i="4"/>
  <c r="H969" i="4"/>
  <c r="H602" i="4"/>
  <c r="H1098" i="4"/>
  <c r="H292" i="4"/>
  <c r="H933" i="4"/>
  <c r="H590" i="4"/>
  <c r="H1092" i="4"/>
  <c r="H220" i="4"/>
  <c r="H892" i="4"/>
  <c r="H1326" i="4"/>
  <c r="H1273" i="4"/>
  <c r="H876" i="4"/>
  <c r="H957" i="4"/>
  <c r="H1206" i="4"/>
  <c r="H1153" i="4"/>
  <c r="H558" i="4"/>
  <c r="G1301" i="4"/>
  <c r="H1236" i="4"/>
  <c r="H1183" i="4"/>
  <c r="G636" i="4"/>
  <c r="G1008" i="4"/>
  <c r="H385" i="4"/>
  <c r="H861" i="4"/>
  <c r="H993" i="4"/>
  <c r="G1239" i="4"/>
  <c r="G1101" i="4"/>
  <c r="H315" i="4"/>
  <c r="G621" i="4"/>
  <c r="G944" i="4"/>
  <c r="G758" i="4"/>
  <c r="G596" i="4"/>
  <c r="G452" i="4"/>
  <c r="G320" i="4"/>
  <c r="G194" i="4"/>
  <c r="G74" i="4"/>
  <c r="G1081" i="4"/>
  <c r="G436" i="4"/>
  <c r="H651" i="4"/>
  <c r="H1227" i="4"/>
  <c r="H1095" i="4"/>
  <c r="H153" i="4"/>
  <c r="H603" i="4"/>
  <c r="H938" i="4"/>
  <c r="H752" i="4"/>
  <c r="H584" i="4"/>
  <c r="H446" i="4"/>
  <c r="H308" i="4"/>
  <c r="G1293" i="4"/>
  <c r="G1113" i="4"/>
  <c r="G363" i="4"/>
  <c r="G639" i="4"/>
  <c r="G974" i="4"/>
  <c r="G776" i="4"/>
  <c r="G614" i="4"/>
  <c r="G464" i="4"/>
  <c r="G332" i="4"/>
  <c r="G212" i="4"/>
  <c r="G86" i="4"/>
  <c r="G1129" i="4"/>
  <c r="H1215" i="4"/>
  <c r="H1083" i="4"/>
  <c r="G993" i="4"/>
  <c r="H465" i="4"/>
  <c r="H932" i="4"/>
  <c r="H740" i="4"/>
  <c r="H578" i="4"/>
  <c r="H440" i="4"/>
  <c r="H302" i="4"/>
  <c r="H182" i="4"/>
  <c r="H62" i="4"/>
  <c r="G1045" i="4"/>
  <c r="G314" i="4"/>
  <c r="G964" i="4"/>
  <c r="H1322" i="4"/>
  <c r="H476" i="4"/>
  <c r="H1062" i="4"/>
  <c r="H1310" i="4"/>
  <c r="H428" i="4"/>
  <c r="H1056" i="4"/>
  <c r="H820" i="4"/>
  <c r="H1290" i="4"/>
  <c r="H1237" i="4"/>
  <c r="H798" i="4"/>
  <c r="H789" i="4"/>
  <c r="H1170" i="4"/>
  <c r="H1117" i="4"/>
  <c r="H408" i="4"/>
  <c r="H921" i="4"/>
  <c r="H1200" i="4"/>
  <c r="H1147" i="4"/>
  <c r="H546" i="4"/>
  <c r="H462" i="4"/>
  <c r="H55" i="4"/>
  <c r="H1248" i="4"/>
  <c r="H796" i="4"/>
  <c r="H695" i="4"/>
  <c r="H662" i="4"/>
  <c r="H1286" i="4"/>
  <c r="H575" i="4"/>
  <c r="H1231" i="4"/>
  <c r="H774" i="4"/>
  <c r="G1203" i="4"/>
  <c r="G1071" i="4"/>
  <c r="G717" i="4"/>
  <c r="G273" i="4"/>
  <c r="G908" i="4"/>
  <c r="G728" i="4"/>
  <c r="G572" i="4"/>
  <c r="G434" i="4"/>
  <c r="G296" i="4"/>
  <c r="G176" i="4"/>
  <c r="G56" i="4"/>
  <c r="G1006" i="4"/>
  <c r="G120" i="4"/>
  <c r="H543" i="4"/>
  <c r="H1191" i="4"/>
  <c r="H1059" i="4"/>
  <c r="G609" i="4"/>
  <c r="H267" i="4"/>
  <c r="H902" i="4"/>
  <c r="H722" i="4"/>
  <c r="H560" i="4"/>
  <c r="H422" i="4"/>
  <c r="H290" i="4"/>
  <c r="G1227" i="4"/>
  <c r="G1095" i="4"/>
  <c r="G153" i="4"/>
  <c r="G603" i="4"/>
  <c r="G938" i="4"/>
  <c r="G752" i="4"/>
  <c r="G584" i="4"/>
  <c r="G446" i="4"/>
  <c r="G308" i="4"/>
  <c r="G188" i="4"/>
  <c r="G68" i="4"/>
  <c r="G1057" i="4"/>
  <c r="G442" i="4"/>
  <c r="G1250" i="4"/>
  <c r="H748" i="4"/>
  <c r="H1266" i="4"/>
  <c r="H1213" i="4"/>
  <c r="H726" i="4"/>
  <c r="H724" i="4"/>
  <c r="H1260" i="4"/>
  <c r="H1207" i="4"/>
  <c r="H702" i="4"/>
  <c r="H609" i="4"/>
  <c r="H1130" i="4"/>
  <c r="H1057" i="4"/>
  <c r="H891" i="4"/>
  <c r="H992" i="4"/>
  <c r="H683" i="4"/>
  <c r="G1323" i="4"/>
  <c r="H1040" i="4"/>
  <c r="H767" i="4"/>
  <c r="H1214" i="4"/>
  <c r="H597" i="4"/>
  <c r="H1080" i="4"/>
  <c r="H1159" i="4"/>
  <c r="H120" i="4"/>
  <c r="H1116" i="4"/>
  <c r="H410" i="4"/>
  <c r="H1284" i="4"/>
  <c r="H199" i="4"/>
  <c r="G1179" i="4"/>
  <c r="G1041" i="4"/>
  <c r="G1329" i="4"/>
  <c r="G255" i="4"/>
  <c r="G872" i="4"/>
  <c r="G704" i="4"/>
  <c r="G542" i="4"/>
  <c r="G398" i="4"/>
  <c r="G278" i="4"/>
  <c r="G158" i="4"/>
  <c r="G38" i="4"/>
  <c r="G920" i="4"/>
  <c r="H1065" i="4"/>
  <c r="H1173" i="4"/>
  <c r="G1035" i="4"/>
  <c r="H1305" i="4"/>
  <c r="H243" i="4"/>
  <c r="H866" i="4"/>
  <c r="H692" i="4"/>
  <c r="H536" i="4"/>
  <c r="H392" i="4"/>
  <c r="H272" i="4"/>
  <c r="G1191" i="4"/>
  <c r="G1059" i="4"/>
  <c r="G519" i="4"/>
  <c r="G267" i="4"/>
  <c r="G902" i="4"/>
  <c r="G722" i="4"/>
  <c r="G560" i="4"/>
  <c r="G422" i="4"/>
  <c r="G290" i="4"/>
  <c r="G170" i="4"/>
  <c r="G50" i="4"/>
  <c r="G977" i="4"/>
  <c r="H1167" i="4"/>
  <c r="H1029" i="4"/>
  <c r="H1287" i="4"/>
  <c r="H213" i="4"/>
  <c r="H860" i="4"/>
  <c r="H686" i="4"/>
  <c r="H530" i="4"/>
  <c r="H386" i="4"/>
  <c r="H266" i="4"/>
  <c r="H146" i="4"/>
  <c r="G1333" i="4"/>
  <c r="G876" i="4"/>
  <c r="G1047" i="4"/>
  <c r="G1185" i="4"/>
  <c r="G1053" i="4"/>
  <c r="H1161" i="4"/>
  <c r="G261" i="4"/>
  <c r="G896" i="4"/>
  <c r="G716" i="4"/>
  <c r="G548" i="4"/>
  <c r="G404" i="4"/>
  <c r="G284" i="4"/>
  <c r="G164" i="4"/>
  <c r="G44" i="4"/>
  <c r="G1154" i="4"/>
  <c r="G950" i="4"/>
  <c r="H1013" i="4"/>
  <c r="H1230" i="4"/>
  <c r="H1177" i="4"/>
  <c r="H630" i="4"/>
  <c r="H983" i="4"/>
  <c r="H1224" i="4"/>
  <c r="H1171" i="4"/>
  <c r="H618" i="4"/>
  <c r="H519" i="4"/>
  <c r="H1094" i="4"/>
  <c r="H529" i="4"/>
  <c r="H899" i="4"/>
  <c r="H1274" i="4"/>
  <c r="H920" i="4"/>
  <c r="H825" i="4"/>
  <c r="H986" i="4"/>
  <c r="H659" i="4"/>
  <c r="H1333" i="4"/>
  <c r="H666" i="4"/>
  <c r="H163" i="4"/>
  <c r="H523" i="4"/>
  <c r="H418" i="4"/>
  <c r="H1044" i="4"/>
  <c r="H433" i="4"/>
  <c r="H228" i="4"/>
  <c r="G1155" i="4"/>
  <c r="G1023" i="4"/>
  <c r="G1269" i="4"/>
  <c r="G201" i="4"/>
  <c r="G836" i="4"/>
  <c r="G680" i="4"/>
  <c r="G524" i="4"/>
  <c r="G380" i="4"/>
  <c r="G260" i="4"/>
  <c r="G140" i="4"/>
  <c r="G1297" i="4"/>
  <c r="G833" i="4"/>
  <c r="H771" i="4"/>
  <c r="H1149" i="4"/>
  <c r="H1017" i="4"/>
  <c r="H1245" i="4"/>
  <c r="H189" i="4"/>
  <c r="H830" i="4"/>
  <c r="H668" i="4"/>
  <c r="H518" i="4"/>
  <c r="H374" i="4"/>
  <c r="H254" i="4"/>
  <c r="G1173" i="4"/>
  <c r="H1035" i="4"/>
  <c r="G1305" i="4"/>
  <c r="G243" i="4"/>
  <c r="G866" i="4"/>
  <c r="G692" i="4"/>
  <c r="G536" i="4"/>
  <c r="G392" i="4"/>
  <c r="G272" i="4"/>
  <c r="G152" i="4"/>
  <c r="G32" i="4"/>
  <c r="G1143" i="4"/>
  <c r="H1011" i="4"/>
  <c r="H1209" i="4"/>
  <c r="H165" i="4"/>
  <c r="H824" i="4"/>
  <c r="H656" i="4"/>
  <c r="H512" i="4"/>
  <c r="H368" i="4"/>
  <c r="H248" i="4"/>
  <c r="H122" i="4"/>
  <c r="G1261" i="4"/>
  <c r="G777" i="4"/>
  <c r="G765" i="4"/>
  <c r="G1167" i="4"/>
  <c r="G1029" i="4"/>
  <c r="G1274" i="4"/>
  <c r="H399" i="4"/>
  <c r="H1070" i="4"/>
  <c r="H451" i="4"/>
  <c r="H839" i="4"/>
  <c r="H375" i="4"/>
  <c r="H1064" i="4"/>
  <c r="H445" i="4"/>
  <c r="H833" i="4"/>
  <c r="H782" i="4"/>
  <c r="H544" i="4"/>
  <c r="H1280" i="4"/>
  <c r="H350" i="4"/>
  <c r="H1038" i="4"/>
  <c r="H1334" i="4"/>
  <c r="H488" i="4"/>
  <c r="H1068" i="4"/>
  <c r="H4" i="4"/>
  <c r="H1220" i="4"/>
  <c r="H1051" i="4"/>
  <c r="H875" i="4"/>
  <c r="G927" i="4"/>
  <c r="G1137" i="4"/>
  <c r="G867" i="4"/>
  <c r="G987" i="4"/>
  <c r="G1016" i="4"/>
  <c r="G812" i="4"/>
  <c r="G650" i="4"/>
  <c r="G506" i="4"/>
  <c r="G362" i="4"/>
  <c r="G236" i="4"/>
  <c r="G116" i="4"/>
  <c r="G1225" i="4"/>
  <c r="G712" i="4"/>
  <c r="H735" i="4"/>
  <c r="H1131" i="4"/>
  <c r="H585" i="4"/>
  <c r="H879" i="4"/>
  <c r="H1010" i="4"/>
  <c r="H800" i="4"/>
  <c r="H644" i="4"/>
  <c r="H500" i="4"/>
  <c r="H356" i="4"/>
  <c r="H230" i="4"/>
  <c r="G1149" i="4"/>
  <c r="G1017" i="4"/>
  <c r="G1245" i="4"/>
  <c r="G189" i="4"/>
  <c r="G830" i="4"/>
  <c r="G668" i="4"/>
  <c r="G518" i="4"/>
  <c r="G374" i="4"/>
  <c r="G254" i="4"/>
  <c r="G128" i="4"/>
  <c r="G1273" i="4"/>
  <c r="H1125" i="4"/>
  <c r="H579" i="4"/>
  <c r="H873" i="4"/>
  <c r="H1004" i="4"/>
  <c r="H794" i="4"/>
  <c r="H632" i="4"/>
  <c r="H482" i="4"/>
  <c r="H344" i="4"/>
  <c r="H224" i="4"/>
  <c r="H104" i="4"/>
  <c r="G1189" i="4"/>
  <c r="G647" i="4"/>
  <c r="G729" i="4"/>
  <c r="H1034" i="4"/>
  <c r="H731" i="4"/>
  <c r="H1006" i="4"/>
  <c r="H314" i="4"/>
  <c r="G525" i="4"/>
  <c r="G338" i="4"/>
  <c r="H776" i="4"/>
  <c r="G1131" i="4"/>
  <c r="G500" i="4"/>
  <c r="H339" i="4"/>
  <c r="H764" i="4"/>
  <c r="H326" i="4"/>
  <c r="G1117" i="4"/>
  <c r="H1143" i="4"/>
  <c r="G339" i="4"/>
  <c r="G465" i="4"/>
  <c r="G860" i="4"/>
  <c r="G656" i="4"/>
  <c r="G482" i="4"/>
  <c r="G326" i="4"/>
  <c r="G182" i="4"/>
  <c r="G1321" i="4"/>
  <c r="G862" i="4"/>
  <c r="H903" i="4"/>
  <c r="H1071" i="4"/>
  <c r="H434" i="4"/>
  <c r="G1093" i="4"/>
  <c r="G651" i="4"/>
  <c r="G321" i="4"/>
  <c r="G967" i="4"/>
  <c r="G859" i="4"/>
  <c r="G751" i="4"/>
  <c r="G643" i="4"/>
  <c r="G535" i="4"/>
  <c r="G379" i="4"/>
  <c r="G259" i="4"/>
  <c r="G139" i="4"/>
  <c r="G19" i="4"/>
  <c r="G947" i="4"/>
  <c r="H1335" i="4"/>
  <c r="H123" i="4"/>
  <c r="H924" i="4"/>
  <c r="H732" i="4"/>
  <c r="H564" i="4"/>
  <c r="H420" i="4"/>
  <c r="H288" i="4"/>
  <c r="H168" i="4"/>
  <c r="H42" i="4"/>
  <c r="G1040" i="4"/>
  <c r="G292" i="4"/>
  <c r="H1329" i="4"/>
  <c r="H278" i="4"/>
  <c r="G848" i="4"/>
  <c r="H507" i="4"/>
  <c r="H1269" i="4"/>
  <c r="H260" i="4"/>
  <c r="G819" i="4"/>
  <c r="G507" i="4"/>
  <c r="G291" i="4"/>
  <c r="G943" i="4"/>
  <c r="G835" i="4"/>
  <c r="G727" i="4"/>
  <c r="G619" i="4"/>
  <c r="G487" i="4"/>
  <c r="G355" i="4"/>
  <c r="G235" i="4"/>
  <c r="G115" i="4"/>
  <c r="G1296" i="4"/>
  <c r="G832" i="4"/>
  <c r="H1221" i="4"/>
  <c r="H99" i="4"/>
  <c r="H864" i="4"/>
  <c r="H696" i="4"/>
  <c r="H528" i="4"/>
  <c r="H378" i="4"/>
  <c r="H258" i="4"/>
  <c r="H138" i="4"/>
  <c r="H18" i="4"/>
  <c r="G928" i="4"/>
  <c r="H881" i="4"/>
  <c r="H812" i="4"/>
  <c r="H110" i="4"/>
  <c r="H1323" i="4"/>
  <c r="H387" i="4"/>
  <c r="H1009" i="4"/>
  <c r="H901" i="4"/>
  <c r="H793" i="4"/>
  <c r="H685" i="4"/>
  <c r="H577" i="4"/>
  <c r="H427" i="4"/>
  <c r="H313" i="4"/>
  <c r="H187" i="4"/>
  <c r="H67" i="4"/>
  <c r="G1140" i="4"/>
  <c r="G558" i="4"/>
  <c r="G831" i="4"/>
  <c r="G45" i="4"/>
  <c r="G804" i="4"/>
  <c r="G642" i="4"/>
  <c r="G492" i="4"/>
  <c r="G342" i="4"/>
  <c r="G216" i="4"/>
  <c r="G96" i="4"/>
  <c r="G1220" i="4"/>
  <c r="G705" i="4"/>
  <c r="G809" i="4"/>
  <c r="H1119" i="4"/>
  <c r="H470" i="4"/>
  <c r="G1165" i="4"/>
  <c r="G663" i="4"/>
  <c r="G327" i="4"/>
  <c r="G973" i="4"/>
  <c r="G865" i="4"/>
  <c r="G757" i="4"/>
  <c r="G649" i="4"/>
  <c r="G541" i="4"/>
  <c r="G391" i="4"/>
  <c r="G265" i="4"/>
  <c r="G145" i="4"/>
  <c r="G25" i="4"/>
  <c r="G976" i="4"/>
  <c r="H1239" i="4"/>
  <c r="H596" i="4"/>
  <c r="H32" i="4"/>
  <c r="G735" i="4"/>
  <c r="H345" i="4"/>
  <c r="H985" i="4"/>
  <c r="H877" i="4"/>
  <c r="H769" i="4"/>
  <c r="H661" i="4"/>
  <c r="G553" i="4"/>
  <c r="H403" i="4"/>
  <c r="H283" i="4"/>
  <c r="H157" i="4"/>
  <c r="H37" i="4"/>
  <c r="G1044" i="4"/>
  <c r="G307" i="4"/>
  <c r="H799" i="4"/>
  <c r="H73" i="4"/>
  <c r="G129" i="4"/>
  <c r="G744" i="4"/>
  <c r="G426" i="4"/>
  <c r="G174" i="4"/>
  <c r="G1052" i="4"/>
  <c r="H779" i="4"/>
  <c r="H605" i="4"/>
  <c r="H473" i="4"/>
  <c r="H365" i="4"/>
  <c r="H257" i="4"/>
  <c r="H149" i="4"/>
  <c r="H41" i="4"/>
  <c r="G1063" i="4"/>
  <c r="G350" i="4"/>
  <c r="G447" i="4"/>
  <c r="G1331" i="4"/>
  <c r="G1217" i="4"/>
  <c r="G1109" i="4"/>
  <c r="G965" i="4"/>
  <c r="G1264" i="4"/>
  <c r="G1156" i="4"/>
  <c r="G1048" i="4"/>
  <c r="G850" i="4"/>
  <c r="G682" i="4"/>
  <c r="G526" i="4"/>
  <c r="H369" i="4"/>
  <c r="H415" i="4"/>
  <c r="H1301" i="4"/>
  <c r="G924" i="4"/>
  <c r="G564" i="4"/>
  <c r="G288" i="4"/>
  <c r="G42" i="4"/>
  <c r="G228" i="4"/>
  <c r="G689" i="4"/>
  <c r="G527" i="4"/>
  <c r="G419" i="4"/>
  <c r="G311" i="4"/>
  <c r="G203" i="4"/>
  <c r="G95" i="4"/>
  <c r="G1267" i="4"/>
  <c r="G767" i="4"/>
  <c r="H915" i="4"/>
  <c r="H225" i="4"/>
  <c r="H1265" i="4"/>
  <c r="H1157" i="4"/>
  <c r="H1049" i="4"/>
  <c r="H1312" i="4"/>
  <c r="H1204" i="4"/>
  <c r="H1096" i="4"/>
  <c r="H952" i="4"/>
  <c r="H754" i="4"/>
  <c r="H592" i="4"/>
  <c r="H448" i="4"/>
  <c r="H304" i="4"/>
  <c r="H655" i="4"/>
  <c r="G1019" i="4"/>
  <c r="H75" i="4"/>
  <c r="H660" i="4"/>
  <c r="H354" i="4"/>
  <c r="H108" i="4"/>
  <c r="G813" i="4"/>
  <c r="H737" i="4"/>
  <c r="H569" i="4"/>
  <c r="H449" i="4"/>
  <c r="H341" i="4"/>
  <c r="H233" i="4"/>
  <c r="H125" i="4"/>
  <c r="H17" i="4"/>
  <c r="G956" i="4"/>
  <c r="G1275" i="4"/>
  <c r="G423" i="4"/>
  <c r="G1307" i="4"/>
  <c r="G1193" i="4"/>
  <c r="G1085" i="4"/>
  <c r="G923" i="4"/>
  <c r="G1240" i="4"/>
  <c r="G1132" i="4"/>
  <c r="G1024" i="4"/>
  <c r="G808" i="4"/>
  <c r="G646" i="4"/>
  <c r="H309" i="4"/>
  <c r="H373" i="4"/>
  <c r="H1281" i="4"/>
  <c r="G894" i="4"/>
  <c r="G540" i="4"/>
  <c r="G276" i="4"/>
  <c r="G30" i="4"/>
  <c r="G893" i="4"/>
  <c r="G677" i="4"/>
  <c r="G521" i="4"/>
  <c r="H413" i="4"/>
  <c r="G305" i="4"/>
  <c r="G197" i="4"/>
  <c r="G89" i="4"/>
  <c r="G1243" i="4"/>
  <c r="G724" i="4"/>
  <c r="H909" i="4"/>
  <c r="H219" i="4"/>
  <c r="H1259" i="4"/>
  <c r="H1151" i="4"/>
  <c r="H1043" i="4"/>
  <c r="H1306" i="4"/>
  <c r="H1198" i="4"/>
  <c r="H1090" i="4"/>
  <c r="H946" i="4"/>
  <c r="H742" i="4"/>
  <c r="H586" i="4"/>
  <c r="H430" i="4"/>
  <c r="H298" i="4"/>
  <c r="H172" i="4"/>
  <c r="H52" i="4"/>
  <c r="G1086" i="4"/>
  <c r="H487" i="4"/>
  <c r="G459" i="4"/>
  <c r="G960" i="4"/>
  <c r="G588" i="4"/>
  <c r="G306" i="4"/>
  <c r="G66" i="4"/>
  <c r="G480" i="4"/>
  <c r="H701" i="4"/>
  <c r="H533" i="4"/>
  <c r="G587" i="4"/>
  <c r="H1208" i="4"/>
  <c r="H1032" i="4"/>
  <c r="G747" i="4"/>
  <c r="G218" i="4"/>
  <c r="H1293" i="4"/>
  <c r="H614" i="4"/>
  <c r="G585" i="4"/>
  <c r="G356" i="4"/>
  <c r="G69" i="4"/>
  <c r="H716" i="4"/>
  <c r="H284" i="4"/>
  <c r="G963" i="4"/>
  <c r="G1125" i="4"/>
  <c r="G921" i="4"/>
  <c r="G213" i="4"/>
  <c r="G824" i="4"/>
  <c r="G632" i="4"/>
  <c r="G458" i="4"/>
  <c r="G302" i="4"/>
  <c r="G146" i="4"/>
  <c r="G1249" i="4"/>
  <c r="G755" i="4"/>
  <c r="H759" i="4"/>
  <c r="G849" i="4"/>
  <c r="H296" i="4"/>
  <c r="G891" i="4"/>
  <c r="G513" i="4"/>
  <c r="G297" i="4"/>
  <c r="G949" i="4"/>
  <c r="G841" i="4"/>
  <c r="G733" i="4"/>
  <c r="G625" i="4"/>
  <c r="G493" i="4"/>
  <c r="G361" i="4"/>
  <c r="G241" i="4"/>
  <c r="G121" i="4"/>
  <c r="G1320" i="4"/>
  <c r="G861" i="4"/>
  <c r="H1257" i="4"/>
  <c r="H105" i="4"/>
  <c r="H888" i="4"/>
  <c r="H708" i="4"/>
  <c r="H534" i="4"/>
  <c r="H384" i="4"/>
  <c r="H270" i="4"/>
  <c r="H144" i="4"/>
  <c r="H24" i="4"/>
  <c r="G957" i="4"/>
  <c r="H255" i="4"/>
  <c r="H188" i="4"/>
  <c r="G604" i="4"/>
  <c r="H489" i="4"/>
  <c r="H201" i="4"/>
  <c r="H176" i="4"/>
  <c r="G561" i="4"/>
  <c r="G489" i="4"/>
  <c r="G51" i="4"/>
  <c r="G925" i="4"/>
  <c r="G817" i="4"/>
  <c r="G709" i="4"/>
  <c r="G601" i="4"/>
  <c r="G469" i="4"/>
  <c r="G337" i="4"/>
  <c r="G217" i="4"/>
  <c r="G97" i="4"/>
  <c r="G1224" i="4"/>
  <c r="G710" i="4"/>
  <c r="H939" i="4"/>
  <c r="H81" i="4"/>
  <c r="H828" i="4"/>
  <c r="H672" i="4"/>
  <c r="H510" i="4"/>
  <c r="H360" i="4"/>
  <c r="H240" i="4"/>
  <c r="H114" i="4"/>
  <c r="G1304" i="4"/>
  <c r="G842" i="4"/>
  <c r="H845" i="4"/>
  <c r="H650" i="4"/>
  <c r="H50" i="4"/>
  <c r="H765" i="4"/>
  <c r="H351" i="4"/>
  <c r="H991" i="4"/>
  <c r="H883" i="4"/>
  <c r="H775" i="4"/>
  <c r="H667" i="4"/>
  <c r="H559" i="4"/>
  <c r="H409" i="4"/>
  <c r="H289" i="4"/>
  <c r="H169" i="4"/>
  <c r="H43" i="4"/>
  <c r="G1068" i="4"/>
  <c r="G408" i="4"/>
  <c r="G693" i="4"/>
  <c r="G972" i="4"/>
  <c r="G780" i="4"/>
  <c r="G606" i="4"/>
  <c r="G450" i="4"/>
  <c r="H318" i="4"/>
  <c r="G198" i="4"/>
  <c r="G78" i="4"/>
  <c r="G1148" i="4"/>
  <c r="G575" i="4"/>
  <c r="G779" i="4"/>
  <c r="H525" i="4"/>
  <c r="H338" i="4"/>
  <c r="G934" i="4"/>
  <c r="G543" i="4"/>
  <c r="G303" i="4"/>
  <c r="G955" i="4"/>
  <c r="G847" i="4"/>
  <c r="G739" i="4"/>
  <c r="H631" i="4"/>
  <c r="G499" i="4"/>
  <c r="G367" i="4"/>
  <c r="G247" i="4"/>
  <c r="G127" i="4"/>
  <c r="G7" i="4"/>
  <c r="G890" i="4"/>
  <c r="H1101" i="4"/>
  <c r="H452" i="4"/>
  <c r="G1141" i="4"/>
  <c r="G657" i="4"/>
  <c r="H321" i="4"/>
  <c r="H967" i="4"/>
  <c r="H859" i="4"/>
  <c r="H751" i="4"/>
  <c r="H643" i="4"/>
  <c r="H535" i="4"/>
  <c r="H379" i="4"/>
  <c r="H259" i="4"/>
  <c r="H139" i="4"/>
  <c r="H19" i="4"/>
  <c r="G962" i="4"/>
  <c r="H1008" i="4"/>
  <c r="H691" i="4"/>
  <c r="G1164" i="4"/>
  <c r="G93" i="4"/>
  <c r="G684" i="4"/>
  <c r="G372" i="4"/>
  <c r="G132" i="4"/>
  <c r="G885" i="4"/>
  <c r="H743" i="4"/>
  <c r="H581" i="4"/>
  <c r="H455" i="4"/>
  <c r="H347" i="4"/>
  <c r="H239" i="4"/>
  <c r="H131" i="4"/>
  <c r="H23" i="4"/>
  <c r="G984" i="4"/>
  <c r="G1299" i="4"/>
  <c r="G429" i="4"/>
  <c r="G1313" i="4"/>
  <c r="G1199" i="4"/>
  <c r="G1091" i="4"/>
  <c r="G929" i="4"/>
  <c r="G1246" i="4"/>
  <c r="G1138" i="4"/>
  <c r="G1030" i="4"/>
  <c r="G814" i="4"/>
  <c r="G658" i="4"/>
  <c r="G490" i="4"/>
  <c r="H997" i="4"/>
  <c r="H295" i="4"/>
  <c r="G945" i="4"/>
  <c r="G852" i="4"/>
  <c r="G516" i="4"/>
  <c r="G246" i="4"/>
  <c r="G1316" i="4"/>
  <c r="G857" i="4"/>
  <c r="G665" i="4"/>
  <c r="G509" i="4"/>
  <c r="G401" i="4"/>
  <c r="G293" i="4"/>
  <c r="G185" i="4"/>
  <c r="G77" i="4"/>
  <c r="G1195" i="4"/>
  <c r="G638" i="4"/>
  <c r="H801" i="4"/>
  <c r="H195" i="4"/>
  <c r="H1247" i="4"/>
  <c r="H1139" i="4"/>
  <c r="H1031" i="4"/>
  <c r="H1294" i="4"/>
  <c r="H1186" i="4"/>
  <c r="H1078" i="4"/>
  <c r="H916" i="4"/>
  <c r="H730" i="4"/>
  <c r="H562" i="4"/>
  <c r="H406" i="4"/>
  <c r="H280" i="4"/>
  <c r="H547" i="4"/>
  <c r="G602" i="4"/>
  <c r="H966" i="4"/>
  <c r="H600" i="4"/>
  <c r="H312" i="4"/>
  <c r="H72" i="4"/>
  <c r="G554" i="4"/>
  <c r="H707" i="4"/>
  <c r="H545" i="4"/>
  <c r="H431" i="4"/>
  <c r="H323" i="4"/>
  <c r="H215" i="4"/>
  <c r="H107" i="4"/>
  <c r="G1327" i="4"/>
  <c r="G855" i="4"/>
  <c r="G1197" i="4"/>
  <c r="G405" i="4"/>
  <c r="G1283" i="4"/>
  <c r="G1175" i="4"/>
  <c r="G1067" i="4"/>
  <c r="G1330" i="4"/>
  <c r="G1222" i="4"/>
  <c r="G1114" i="4"/>
  <c r="G988" i="4"/>
  <c r="G778" i="4"/>
  <c r="G622" i="4"/>
  <c r="H961" i="4"/>
  <c r="H253" i="4"/>
  <c r="G843" i="4"/>
  <c r="G822" i="4"/>
  <c r="G504" i="4"/>
  <c r="G234" i="4"/>
  <c r="G1268" i="4"/>
  <c r="G851" i="4"/>
  <c r="G653" i="4"/>
  <c r="G503" i="4"/>
  <c r="G395" i="4"/>
  <c r="G287" i="4"/>
  <c r="G179" i="4"/>
  <c r="G71" i="4"/>
  <c r="G1171" i="4"/>
  <c r="G594" i="4"/>
  <c r="H795" i="4"/>
  <c r="H183" i="4"/>
  <c r="G199" i="4"/>
  <c r="H755" i="4"/>
  <c r="H26" i="4"/>
  <c r="H942" i="4"/>
  <c r="H980" i="4"/>
  <c r="G92" i="4"/>
  <c r="H1113" i="4"/>
  <c r="H464" i="4"/>
  <c r="G879" i="4"/>
  <c r="G230" i="4"/>
  <c r="H1263" i="4"/>
  <c r="H627" i="4"/>
  <c r="H608" i="4"/>
  <c r="H200" i="4"/>
  <c r="G514" i="4"/>
  <c r="G1107" i="4"/>
  <c r="G1287" i="4"/>
  <c r="G165" i="4"/>
  <c r="G794" i="4"/>
  <c r="G608" i="4"/>
  <c r="G440" i="4"/>
  <c r="G266" i="4"/>
  <c r="G122" i="4"/>
  <c r="G1177" i="4"/>
  <c r="G626" i="4"/>
  <c r="H723" i="4"/>
  <c r="H273" i="4"/>
  <c r="H194" i="4"/>
  <c r="G669" i="4"/>
  <c r="G495" i="4"/>
  <c r="G57" i="4"/>
  <c r="G931" i="4"/>
  <c r="G823" i="4"/>
  <c r="H715" i="4"/>
  <c r="G607" i="4"/>
  <c r="G475" i="4"/>
  <c r="G343" i="4"/>
  <c r="G223" i="4"/>
  <c r="G103" i="4"/>
  <c r="G1248" i="4"/>
  <c r="G753" i="4"/>
  <c r="H945" i="4"/>
  <c r="H87" i="4"/>
  <c r="H852" i="4"/>
  <c r="H678" i="4"/>
  <c r="H516" i="4"/>
  <c r="H366" i="4"/>
  <c r="H246" i="4"/>
  <c r="H126" i="4"/>
  <c r="G1328" i="4"/>
  <c r="G870" i="4"/>
  <c r="H872" i="4"/>
  <c r="H128" i="4"/>
  <c r="G184" i="4"/>
  <c r="H836" i="4"/>
  <c r="H116" i="4"/>
  <c r="G55" i="4"/>
  <c r="G393" i="4"/>
  <c r="G1015" i="4"/>
  <c r="G907" i="4"/>
  <c r="G799" i="4"/>
  <c r="G691" i="4"/>
  <c r="G583" i="4"/>
  <c r="G439" i="4"/>
  <c r="G319" i="4"/>
  <c r="G193" i="4"/>
  <c r="G73" i="4"/>
  <c r="G1152" i="4"/>
  <c r="G580" i="4"/>
  <c r="H831" i="4"/>
  <c r="H45" i="4"/>
  <c r="H804" i="4"/>
  <c r="H642" i="4"/>
  <c r="H492" i="4"/>
  <c r="H342" i="4"/>
  <c r="H216" i="4"/>
  <c r="H96" i="4"/>
  <c r="G1232" i="4"/>
  <c r="G726" i="4"/>
  <c r="H809" i="4"/>
  <c r="H1137" i="4"/>
  <c r="H506" i="4"/>
  <c r="G1213" i="4"/>
  <c r="H663" i="4"/>
  <c r="H327" i="4"/>
  <c r="H973" i="4"/>
  <c r="H865" i="4"/>
  <c r="H757" i="4"/>
  <c r="H649" i="4"/>
  <c r="H541" i="4"/>
  <c r="H391" i="4"/>
  <c r="H265" i="4"/>
  <c r="H145" i="4"/>
  <c r="H25" i="4"/>
  <c r="G990" i="4"/>
  <c r="G48" i="4"/>
  <c r="G135" i="4"/>
  <c r="G936" i="4"/>
  <c r="G750" i="4"/>
  <c r="G576" i="4"/>
  <c r="G432" i="4"/>
  <c r="G300" i="4"/>
  <c r="G180" i="4"/>
  <c r="G60" i="4"/>
  <c r="G1076" i="4"/>
  <c r="G428" i="4"/>
  <c r="G749" i="4"/>
  <c r="H747" i="4"/>
  <c r="H218" i="4"/>
  <c r="G734" i="4"/>
  <c r="G501" i="4"/>
  <c r="G279" i="4"/>
  <c r="G937" i="4"/>
  <c r="G829" i="4"/>
  <c r="G721" i="4"/>
  <c r="G613" i="4"/>
  <c r="G481" i="4"/>
  <c r="G349" i="4"/>
  <c r="G229" i="4"/>
  <c r="G109" i="4"/>
  <c r="G1272" i="4"/>
  <c r="G315" i="4"/>
  <c r="H320" i="4"/>
  <c r="G905" i="4"/>
  <c r="H513" i="4"/>
  <c r="H297" i="4"/>
  <c r="H949" i="4"/>
  <c r="H841" i="4"/>
  <c r="H733" i="4"/>
  <c r="H625" i="4"/>
  <c r="H493" i="4"/>
  <c r="H361" i="4"/>
  <c r="H241" i="4"/>
  <c r="H121" i="4"/>
  <c r="G1332" i="4"/>
  <c r="G875" i="4"/>
  <c r="G1281" i="4"/>
  <c r="H583" i="4"/>
  <c r="G731" i="4"/>
  <c r="G1002" i="4"/>
  <c r="G624" i="4"/>
  <c r="G330" i="4"/>
  <c r="G90" i="4"/>
  <c r="G662" i="4"/>
  <c r="H713" i="4"/>
  <c r="H557" i="4"/>
  <c r="H437" i="4"/>
  <c r="H329" i="4"/>
  <c r="H221" i="4"/>
  <c r="H113" i="4"/>
  <c r="H5" i="4"/>
  <c r="G884" i="4"/>
  <c r="G1233" i="4"/>
  <c r="G411" i="4"/>
  <c r="G1289" i="4"/>
  <c r="G1181" i="4"/>
  <c r="G1073" i="4"/>
  <c r="H3" i="4"/>
  <c r="G1228" i="4"/>
  <c r="G1120" i="4"/>
  <c r="G994" i="4"/>
  <c r="G790" i="4"/>
  <c r="G628" i="4"/>
  <c r="G472" i="4"/>
  <c r="H889" i="4"/>
  <c r="H175" i="4"/>
  <c r="G699" i="4"/>
  <c r="G786" i="4"/>
  <c r="G456" i="4"/>
  <c r="G204" i="4"/>
  <c r="G1172" i="4"/>
  <c r="G815" i="4"/>
  <c r="G635" i="4"/>
  <c r="G491" i="4"/>
  <c r="G383" i="4"/>
  <c r="G275" i="4"/>
  <c r="G167" i="4"/>
  <c r="G59" i="4"/>
  <c r="G1123" i="4"/>
  <c r="G502" i="4"/>
  <c r="H615" i="4"/>
  <c r="H159" i="4"/>
  <c r="H1229" i="4"/>
  <c r="H1121" i="4"/>
  <c r="H995" i="4"/>
  <c r="H1276" i="4"/>
  <c r="H1168" i="4"/>
  <c r="H1060" i="4"/>
  <c r="H880" i="4"/>
  <c r="H700" i="4"/>
  <c r="H538" i="4"/>
  <c r="H388" i="4"/>
  <c r="H333" i="4"/>
  <c r="H397" i="4"/>
  <c r="G1335" i="4"/>
  <c r="H894" i="4"/>
  <c r="H540" i="4"/>
  <c r="H276" i="4"/>
  <c r="H30" i="4"/>
  <c r="H893" i="4"/>
  <c r="H677" i="4"/>
  <c r="H521" i="4"/>
  <c r="G413" i="4"/>
  <c r="H305" i="4"/>
  <c r="H197" i="4"/>
  <c r="H89" i="4"/>
  <c r="G1255" i="4"/>
  <c r="G746" i="4"/>
  <c r="G915" i="4"/>
  <c r="G225" i="4"/>
  <c r="G1265" i="4"/>
  <c r="G1157" i="4"/>
  <c r="G1049" i="4"/>
  <c r="G1312" i="4"/>
  <c r="G1204" i="4"/>
  <c r="G1096" i="4"/>
  <c r="G952" i="4"/>
  <c r="G754" i="4"/>
  <c r="G592" i="4"/>
  <c r="H853" i="4"/>
  <c r="H133" i="4"/>
  <c r="G687" i="4"/>
  <c r="G768" i="4"/>
  <c r="G444" i="4"/>
  <c r="G192" i="4"/>
  <c r="G1124" i="4"/>
  <c r="G797" i="4"/>
  <c r="G629" i="4"/>
  <c r="H485" i="4"/>
  <c r="G377" i="4"/>
  <c r="G269" i="4"/>
  <c r="G161" i="4"/>
  <c r="G53" i="4"/>
  <c r="G1099" i="4"/>
  <c r="G451" i="4"/>
  <c r="H567" i="4"/>
  <c r="H147" i="4"/>
  <c r="H1223" i="4"/>
  <c r="H1115" i="4"/>
  <c r="H989" i="4"/>
  <c r="H1270" i="4"/>
  <c r="H1162" i="4"/>
  <c r="H1054" i="4"/>
  <c r="H874" i="4"/>
  <c r="H694" i="4"/>
  <c r="H532" i="4"/>
  <c r="H382" i="4"/>
  <c r="H256" i="4"/>
  <c r="H136" i="4"/>
  <c r="H16" i="4"/>
  <c r="H943" i="4"/>
  <c r="H235" i="4"/>
  <c r="G837" i="4"/>
  <c r="G816" i="4"/>
  <c r="G498" i="4"/>
  <c r="G222" i="4"/>
  <c r="G1244" i="4"/>
  <c r="H821" i="4"/>
  <c r="H641" i="4"/>
  <c r="H497" i="4"/>
  <c r="H389" i="4"/>
  <c r="H281" i="4"/>
  <c r="H173" i="4"/>
  <c r="H65" i="4"/>
  <c r="G1159" i="4"/>
  <c r="G573" i="4"/>
  <c r="G795" i="4"/>
  <c r="G183" i="4"/>
  <c r="G1241" i="4"/>
  <c r="G1133" i="4"/>
  <c r="G1025" i="4"/>
  <c r="G1288" i="4"/>
  <c r="H469" i="4"/>
  <c r="G370" i="4"/>
  <c r="H930" i="4"/>
  <c r="H570" i="4"/>
  <c r="H294" i="4"/>
  <c r="H54" i="4"/>
  <c r="G402" i="4"/>
  <c r="G701" i="4"/>
  <c r="G533" i="4"/>
  <c r="G425" i="4"/>
  <c r="G317" i="4"/>
  <c r="G209" i="4"/>
  <c r="G101" i="4"/>
  <c r="G1291" i="4"/>
  <c r="G810" i="4"/>
  <c r="H975" i="4"/>
  <c r="H231" i="4"/>
  <c r="H1271" i="4"/>
  <c r="H1163" i="4"/>
  <c r="H1055" i="4"/>
  <c r="H1318" i="4"/>
  <c r="H1210" i="4"/>
  <c r="H999" i="4"/>
  <c r="H674" i="4"/>
  <c r="H990" i="4"/>
  <c r="H1176" i="4"/>
  <c r="H307" i="4"/>
  <c r="H998" i="4"/>
  <c r="G788" i="4"/>
  <c r="G1153" i="4"/>
  <c r="H363" i="4"/>
  <c r="H332" i="4"/>
  <c r="G1010" i="4"/>
  <c r="G110" i="4"/>
  <c r="H1185" i="4"/>
  <c r="H261" i="4"/>
  <c r="H548" i="4"/>
  <c r="H164" i="4"/>
  <c r="H1089" i="4"/>
  <c r="G1083" i="4"/>
  <c r="G1209" i="4"/>
  <c r="G1004" i="4"/>
  <c r="G764" i="4"/>
  <c r="G578" i="4"/>
  <c r="G386" i="4"/>
  <c r="G248" i="4"/>
  <c r="G104" i="4"/>
  <c r="G1105" i="4"/>
  <c r="G488" i="4"/>
  <c r="H657" i="4"/>
  <c r="H908" i="4"/>
  <c r="H140" i="4"/>
  <c r="G375" i="4"/>
  <c r="G477" i="4"/>
  <c r="G1021" i="4"/>
  <c r="G913" i="4"/>
  <c r="G805" i="4"/>
  <c r="G697" i="4"/>
  <c r="G589" i="4"/>
  <c r="G457" i="4"/>
  <c r="G325" i="4"/>
  <c r="G205" i="4"/>
  <c r="G79" i="4"/>
  <c r="G1176" i="4"/>
  <c r="G623" i="4"/>
  <c r="H837" i="4"/>
  <c r="H63" i="4"/>
  <c r="H816" i="4"/>
  <c r="H648" i="4"/>
  <c r="H498" i="4"/>
  <c r="H348" i="4"/>
  <c r="H222" i="4"/>
  <c r="H102" i="4"/>
  <c r="G1256" i="4"/>
  <c r="G770" i="4"/>
  <c r="H704" i="4"/>
  <c r="H68" i="4"/>
  <c r="G903" i="4"/>
  <c r="H680" i="4"/>
  <c r="H56" i="4"/>
  <c r="G771" i="4"/>
  <c r="G369" i="4"/>
  <c r="G997" i="4"/>
  <c r="G889" i="4"/>
  <c r="G781" i="4"/>
  <c r="G673" i="4"/>
  <c r="G565" i="4"/>
  <c r="G415" i="4"/>
  <c r="G295" i="4"/>
  <c r="G175" i="4"/>
  <c r="G49" i="4"/>
  <c r="G1080" i="4"/>
  <c r="G433" i="4"/>
  <c r="H693" i="4"/>
  <c r="H972" i="4"/>
  <c r="H780" i="4"/>
  <c r="H606" i="4"/>
  <c r="H450" i="4"/>
  <c r="G318" i="4"/>
  <c r="H198" i="4"/>
  <c r="H78" i="4"/>
  <c r="G1160" i="4"/>
  <c r="G597" i="4"/>
  <c r="H867" i="4"/>
  <c r="H362" i="4"/>
  <c r="G992" i="4"/>
  <c r="G549" i="4"/>
  <c r="H303" i="4"/>
  <c r="H955" i="4"/>
  <c r="H847" i="4"/>
  <c r="H739" i="4"/>
  <c r="G631" i="4"/>
  <c r="H499" i="4"/>
  <c r="H367" i="4"/>
  <c r="H247" i="4"/>
  <c r="H127" i="4"/>
  <c r="H7" i="4"/>
  <c r="G904" i="4"/>
  <c r="G1311" i="4"/>
  <c r="G117" i="4"/>
  <c r="H900" i="4"/>
  <c r="G720" i="4"/>
  <c r="G552" i="4"/>
  <c r="G414" i="4"/>
  <c r="G282" i="4"/>
  <c r="G162" i="4"/>
  <c r="G36" i="4"/>
  <c r="G1000" i="4"/>
  <c r="H927" i="4"/>
  <c r="G980" i="4"/>
  <c r="H158" i="4"/>
  <c r="G462" i="4"/>
  <c r="G483" i="4"/>
  <c r="G39" i="4"/>
  <c r="G919" i="4"/>
  <c r="G811" i="4"/>
  <c r="G703" i="4"/>
  <c r="G595" i="4"/>
  <c r="G463" i="4"/>
  <c r="G331" i="4"/>
  <c r="G211" i="4"/>
  <c r="G85" i="4"/>
  <c r="G1200" i="4"/>
  <c r="H621" i="4"/>
  <c r="H212" i="4"/>
  <c r="G690" i="4"/>
  <c r="H495" i="4"/>
  <c r="H57" i="4"/>
  <c r="H931" i="4"/>
  <c r="H823" i="4"/>
  <c r="G715" i="4"/>
  <c r="H607" i="4"/>
  <c r="H475" i="4"/>
  <c r="H343" i="4"/>
  <c r="H223" i="4"/>
  <c r="H103" i="4"/>
  <c r="G1260" i="4"/>
  <c r="G774" i="4"/>
  <c r="H393" i="4"/>
  <c r="H439" i="4"/>
  <c r="G177" i="4"/>
  <c r="G930" i="4"/>
  <c r="G570" i="4"/>
  <c r="G294" i="4"/>
  <c r="G54" i="4"/>
  <c r="G357" i="4"/>
  <c r="H689" i="4"/>
  <c r="H527" i="4"/>
  <c r="H419" i="4"/>
  <c r="H311" i="4"/>
  <c r="H203" i="4"/>
  <c r="H95" i="4"/>
  <c r="G1279" i="4"/>
  <c r="G789" i="4"/>
  <c r="G975" i="4"/>
  <c r="G231" i="4"/>
  <c r="G1271" i="4"/>
  <c r="G1163" i="4"/>
  <c r="G1055" i="4"/>
  <c r="G1318" i="4"/>
  <c r="G1210" i="4"/>
  <c r="G1102" i="4"/>
  <c r="G958" i="4"/>
  <c r="G766" i="4"/>
  <c r="G598" i="4"/>
  <c r="G454" i="4"/>
  <c r="H781" i="4"/>
  <c r="H49" i="4"/>
  <c r="G123" i="4"/>
  <c r="G732" i="4"/>
  <c r="G420" i="4"/>
  <c r="G168" i="4"/>
  <c r="G1028" i="4"/>
  <c r="H773" i="4"/>
  <c r="G605" i="4"/>
  <c r="G473" i="4"/>
  <c r="G365" i="4"/>
  <c r="G257" i="4"/>
  <c r="G149" i="4"/>
  <c r="G41" i="4"/>
  <c r="G1051" i="4"/>
  <c r="G285" i="4"/>
  <c r="H441" i="4"/>
  <c r="H1325" i="4"/>
  <c r="H1211" i="4"/>
  <c r="H1103" i="4"/>
  <c r="H959" i="4"/>
  <c r="H1258" i="4"/>
  <c r="H1150" i="4"/>
  <c r="H1042" i="4"/>
  <c r="H844" i="4"/>
  <c r="H670" i="4"/>
  <c r="H520" i="4"/>
  <c r="H364" i="4"/>
  <c r="H979" i="4"/>
  <c r="H277" i="4"/>
  <c r="H843" i="4"/>
  <c r="H822" i="4"/>
  <c r="H504" i="4"/>
  <c r="H234" i="4"/>
  <c r="G1280" i="4"/>
  <c r="H851" i="4"/>
  <c r="H653" i="4"/>
  <c r="H503" i="4"/>
  <c r="H395" i="4"/>
  <c r="H287" i="4"/>
  <c r="H179" i="4"/>
  <c r="H71" i="4"/>
  <c r="G1183" i="4"/>
  <c r="G616" i="4"/>
  <c r="G801" i="4"/>
  <c r="G195" i="4"/>
  <c r="G1247" i="4"/>
  <c r="G1139" i="4"/>
  <c r="G1031" i="4"/>
  <c r="G1294" i="4"/>
  <c r="G1186" i="4"/>
  <c r="G1078" i="4"/>
  <c r="G916" i="4"/>
  <c r="G730" i="4"/>
  <c r="G562" i="4"/>
  <c r="H745" i="4"/>
  <c r="H13" i="4"/>
  <c r="G111" i="4"/>
  <c r="G714" i="4"/>
  <c r="G396" i="4"/>
  <c r="G150" i="4"/>
  <c r="G971" i="4"/>
  <c r="H761" i="4"/>
  <c r="G599" i="4"/>
  <c r="G467" i="4"/>
  <c r="G359" i="4"/>
  <c r="G251" i="4"/>
  <c r="G143" i="4"/>
  <c r="G35" i="4"/>
  <c r="G1027" i="4"/>
  <c r="G156" i="4"/>
  <c r="H435" i="4"/>
  <c r="H1319" i="4"/>
  <c r="H1205" i="4"/>
  <c r="H1097" i="4"/>
  <c r="H953" i="4"/>
  <c r="H1252" i="4"/>
  <c r="H1144" i="4"/>
  <c r="H1036" i="4"/>
  <c r="H838" i="4"/>
  <c r="H664" i="4"/>
  <c r="H508" i="4"/>
  <c r="H358" i="4"/>
  <c r="H238" i="4"/>
  <c r="H118" i="4"/>
  <c r="G1302" i="4"/>
  <c r="H835" i="4"/>
  <c r="H115" i="4"/>
  <c r="G591" i="4"/>
  <c r="G756" i="4"/>
  <c r="G438" i="4"/>
  <c r="G186" i="4"/>
  <c r="G1100" i="4"/>
  <c r="H785" i="4"/>
  <c r="H617" i="4"/>
  <c r="H479" i="4"/>
  <c r="H371" i="4"/>
  <c r="H263" i="4"/>
  <c r="H155" i="4"/>
  <c r="H47" i="4"/>
  <c r="G1087" i="4"/>
  <c r="G424" i="4"/>
  <c r="G567" i="4"/>
  <c r="G147" i="4"/>
  <c r="G1223" i="4"/>
  <c r="G1115" i="4"/>
  <c r="G989" i="4"/>
  <c r="H51" i="4"/>
  <c r="H337" i="4"/>
  <c r="H951" i="4"/>
  <c r="H858" i="4"/>
  <c r="H522" i="4"/>
  <c r="H252" i="4"/>
  <c r="H6" i="4"/>
  <c r="G887" i="4"/>
  <c r="G671" i="4"/>
  <c r="G515" i="4"/>
  <c r="G264" i="4"/>
  <c r="H1028" i="4"/>
  <c r="H1122" i="4"/>
  <c r="H539" i="4"/>
  <c r="H27" i="4"/>
  <c r="G954" i="4"/>
  <c r="H40" i="4"/>
  <c r="G190" i="4"/>
  <c r="G352" i="4"/>
  <c r="G1090" i="4"/>
  <c r="G471" i="4"/>
  <c r="G1110" i="4"/>
  <c r="G88" i="4"/>
  <c r="H232" i="4"/>
  <c r="G460" i="4"/>
  <c r="G14" i="4"/>
  <c r="G784" i="4"/>
  <c r="G1314" i="4"/>
  <c r="H142" i="4"/>
  <c r="H286" i="4"/>
  <c r="G772" i="4"/>
  <c r="G12" i="4"/>
  <c r="G983" i="4"/>
  <c r="H46" i="4"/>
  <c r="G196" i="4"/>
  <c r="G358" i="4"/>
  <c r="G1126" i="4"/>
  <c r="G568" i="4"/>
  <c r="G1170" i="4"/>
  <c r="H100" i="4"/>
  <c r="G250" i="4"/>
  <c r="G508" i="4"/>
  <c r="H20" i="4"/>
  <c r="G839" i="4"/>
  <c r="H10" i="4"/>
  <c r="G154" i="4"/>
  <c r="G310" i="4"/>
  <c r="G874" i="4"/>
  <c r="H412" i="4"/>
  <c r="H574" i="4"/>
  <c r="H736" i="4"/>
  <c r="H922" i="4"/>
  <c r="H1084" i="4"/>
  <c r="H1192" i="4"/>
  <c r="G3" i="4"/>
  <c r="H1091" i="4"/>
  <c r="H1217" i="4"/>
  <c r="H171" i="4"/>
  <c r="H807" i="4"/>
  <c r="G898" i="4"/>
  <c r="G29" i="4"/>
  <c r="G155" i="4"/>
  <c r="G281" i="4"/>
  <c r="G407" i="4"/>
  <c r="G593" i="4"/>
  <c r="G821" i="4"/>
  <c r="H132" i="4"/>
  <c r="H474" i="4"/>
  <c r="H93" i="4"/>
  <c r="H217" i="4"/>
  <c r="G1324" i="4"/>
  <c r="G1097" i="4"/>
  <c r="G1277" i="4"/>
  <c r="G435" i="4"/>
  <c r="G826" i="4"/>
  <c r="H29" i="4"/>
  <c r="H209" i="4"/>
  <c r="H353" i="4"/>
  <c r="H563" i="4"/>
  <c r="G748" i="4"/>
  <c r="G348" i="4"/>
  <c r="G63" i="4"/>
  <c r="H619" i="4"/>
  <c r="H70" i="4"/>
  <c r="H316" i="4"/>
  <c r="H610" i="4"/>
  <c r="H982" i="4"/>
  <c r="H1216" i="4"/>
  <c r="H1061" i="4"/>
  <c r="H1277" i="4"/>
  <c r="G840" i="4"/>
  <c r="G215" i="4"/>
  <c r="G545" i="4"/>
  <c r="G72" i="4"/>
  <c r="G966" i="4"/>
  <c r="G520" i="4"/>
  <c r="G1042" i="4"/>
  <c r="G959" i="4"/>
  <c r="G1325" i="4"/>
  <c r="G1039" i="4"/>
  <c r="H251" i="4"/>
  <c r="H599" i="4"/>
  <c r="H150" i="4"/>
  <c r="H111" i="4"/>
  <c r="H322" i="4"/>
  <c r="H778" i="4"/>
  <c r="H1222" i="4"/>
  <c r="H1175" i="4"/>
  <c r="H1197" i="4"/>
  <c r="G113" i="4"/>
  <c r="G437" i="4"/>
  <c r="G618" i="4"/>
  <c r="G612" i="4"/>
  <c r="H565" i="4"/>
  <c r="G706" i="4"/>
  <c r="G1174" i="4"/>
  <c r="G1127" i="4"/>
  <c r="G675" i="4"/>
  <c r="H59" i="4"/>
  <c r="H383" i="4"/>
  <c r="H815" i="4"/>
  <c r="G474" i="4"/>
  <c r="H193" i="4"/>
  <c r="G1116" i="4"/>
  <c r="H301" i="4"/>
  <c r="H679" i="4"/>
  <c r="H1003" i="4"/>
  <c r="H86" i="4"/>
  <c r="G169" i="4"/>
  <c r="G559" i="4"/>
  <c r="G883" i="4"/>
  <c r="G759" i="4"/>
  <c r="H1317" i="4"/>
  <c r="G845" i="4"/>
  <c r="G114" i="4"/>
  <c r="G510" i="4"/>
  <c r="G81" i="4"/>
  <c r="G1212" i="4"/>
  <c r="H331" i="4"/>
  <c r="H703" i="4"/>
  <c r="H39" i="4"/>
  <c r="H170" i="4"/>
  <c r="H36" i="4"/>
  <c r="H414" i="4"/>
  <c r="G900" i="4"/>
  <c r="G918" i="4"/>
  <c r="G253" i="4"/>
  <c r="G637" i="4"/>
  <c r="G961" i="4"/>
  <c r="G1020" i="4"/>
  <c r="G1069" i="4"/>
  <c r="G1112" i="4"/>
  <c r="H306" i="4"/>
  <c r="H756" i="4"/>
  <c r="G242" i="4"/>
  <c r="G157" i="4"/>
  <c r="H553" i="4"/>
  <c r="G877" i="4"/>
  <c r="H729" i="4"/>
  <c r="H1203" i="4"/>
  <c r="G62" i="4"/>
  <c r="G512" i="4"/>
  <c r="G627" i="4"/>
  <c r="H44" i="4"/>
  <c r="H1053" i="4"/>
  <c r="G470" i="4"/>
  <c r="G1089" i="4"/>
  <c r="AM977" i="4"/>
  <c r="BB977" i="4" s="1"/>
  <c r="AM976" i="4"/>
  <c r="BB976" i="4" s="1"/>
  <c r="AM975" i="4"/>
  <c r="BB975" i="4" s="1"/>
  <c r="AM974" i="4"/>
  <c r="BB974" i="4" s="1"/>
  <c r="AM973" i="4"/>
  <c r="BB973" i="4" s="1"/>
  <c r="AM972" i="4"/>
  <c r="BB972" i="4" s="1"/>
  <c r="AM971" i="4"/>
  <c r="BB971" i="4" s="1"/>
  <c r="AM970" i="4"/>
  <c r="BB970" i="4" s="1"/>
  <c r="AM969" i="4"/>
  <c r="BB969" i="4" s="1"/>
  <c r="AM968" i="4"/>
  <c r="BB968" i="4" s="1"/>
  <c r="AM967" i="4"/>
  <c r="BB967" i="4" s="1"/>
  <c r="AM966" i="4"/>
  <c r="BB966" i="4" s="1"/>
  <c r="AM965" i="4"/>
  <c r="BB965" i="4" s="1"/>
  <c r="AM964" i="4"/>
  <c r="BB964" i="4" s="1"/>
  <c r="AM963" i="4"/>
  <c r="BB963" i="4" s="1"/>
  <c r="AM962" i="4"/>
  <c r="BB962" i="4" s="1"/>
  <c r="AM961" i="4"/>
  <c r="BB961" i="4" s="1"/>
  <c r="AM960" i="4"/>
  <c r="BB960" i="4" s="1"/>
  <c r="AM959" i="4"/>
  <c r="BB959" i="4" s="1"/>
  <c r="AM958" i="4"/>
  <c r="BB958" i="4" s="1"/>
  <c r="AM957" i="4"/>
  <c r="BB957" i="4" s="1"/>
  <c r="AM956" i="4"/>
  <c r="BB956" i="4" s="1"/>
  <c r="AM955" i="4"/>
  <c r="BB955" i="4" s="1"/>
  <c r="AM954" i="4"/>
  <c r="BB954" i="4" s="1"/>
  <c r="AM953" i="4"/>
  <c r="BB953" i="4" s="1"/>
  <c r="AM952" i="4"/>
  <c r="BB952" i="4" s="1"/>
  <c r="AM951" i="4"/>
  <c r="BB951" i="4" s="1"/>
  <c r="AM950" i="4"/>
  <c r="BB950" i="4" s="1"/>
  <c r="AM949" i="4"/>
  <c r="BB949" i="4" s="1"/>
  <c r="AM948" i="4"/>
  <c r="BB948" i="4" s="1"/>
  <c r="AM947" i="4"/>
  <c r="BB947" i="4" s="1"/>
  <c r="AM946" i="4"/>
  <c r="BB946" i="4" s="1"/>
  <c r="AM945" i="4"/>
  <c r="BB945" i="4" s="1"/>
  <c r="AM944" i="4"/>
  <c r="BB944" i="4" s="1"/>
  <c r="AM943" i="4"/>
  <c r="BB943" i="4" s="1"/>
  <c r="AM942" i="4"/>
  <c r="BB942" i="4" s="1"/>
  <c r="AM941" i="4"/>
  <c r="BB941" i="4" s="1"/>
  <c r="AM940" i="4"/>
  <c r="BB940" i="4" s="1"/>
  <c r="AM939" i="4"/>
  <c r="BB939" i="4" s="1"/>
  <c r="AM938" i="4"/>
  <c r="BB938" i="4" s="1"/>
  <c r="AM937" i="4"/>
  <c r="BB937" i="4" s="1"/>
  <c r="AM936" i="4"/>
  <c r="BB936" i="4" s="1"/>
  <c r="AM935" i="4"/>
  <c r="BB935" i="4" s="1"/>
  <c r="AM934" i="4"/>
  <c r="BB934" i="4" s="1"/>
  <c r="AM933" i="4"/>
  <c r="BB933" i="4" s="1"/>
  <c r="AM932" i="4"/>
  <c r="BB932" i="4" s="1"/>
  <c r="AM931" i="4"/>
  <c r="BB931" i="4" s="1"/>
  <c r="AM930" i="4"/>
  <c r="BB930" i="4" s="1"/>
  <c r="AM929" i="4"/>
  <c r="BB929" i="4" s="1"/>
  <c r="AM928" i="4"/>
  <c r="BB928" i="4" s="1"/>
  <c r="AM927" i="4"/>
  <c r="BB927" i="4" s="1"/>
  <c r="AM926" i="4"/>
  <c r="BB926" i="4" s="1"/>
  <c r="AM925" i="4"/>
  <c r="BB925" i="4" s="1"/>
  <c r="AM924" i="4"/>
  <c r="BB924" i="4" s="1"/>
  <c r="AM923" i="4"/>
  <c r="BB923" i="4" s="1"/>
  <c r="AM922" i="4"/>
  <c r="BB922" i="4" s="1"/>
  <c r="AM921" i="4"/>
  <c r="BB921" i="4" s="1"/>
  <c r="AM920" i="4"/>
  <c r="BB920" i="4" s="1"/>
  <c r="AM919" i="4"/>
  <c r="BB919" i="4" s="1"/>
  <c r="AM918" i="4"/>
  <c r="BB918" i="4" s="1"/>
  <c r="AM917" i="4"/>
  <c r="BB917" i="4" s="1"/>
  <c r="AM916" i="4"/>
  <c r="BB916" i="4" s="1"/>
  <c r="AM915" i="4"/>
  <c r="BB915" i="4" s="1"/>
  <c r="AM914" i="4"/>
  <c r="BB914" i="4" s="1"/>
  <c r="AM913" i="4"/>
  <c r="BB913" i="4" s="1"/>
  <c r="AM912" i="4"/>
  <c r="BB912" i="4" s="1"/>
  <c r="AM911" i="4"/>
  <c r="BB911" i="4" s="1"/>
  <c r="AM910" i="4"/>
  <c r="BB910" i="4" s="1"/>
  <c r="AM909" i="4"/>
  <c r="BB909" i="4" s="1"/>
  <c r="AM908" i="4"/>
  <c r="BB908" i="4" s="1"/>
  <c r="AM907" i="4"/>
  <c r="BB907" i="4" s="1"/>
  <c r="AM906" i="4"/>
  <c r="BB906" i="4" s="1"/>
  <c r="AM905" i="4"/>
  <c r="BB905" i="4" s="1"/>
  <c r="AM904" i="4"/>
  <c r="BB904" i="4" s="1"/>
  <c r="AM903" i="4"/>
  <c r="BB903" i="4" s="1"/>
  <c r="AM902" i="4"/>
  <c r="BB902" i="4" s="1"/>
  <c r="AM901" i="4"/>
  <c r="BB901" i="4" s="1"/>
  <c r="AM900" i="4"/>
  <c r="BB900" i="4" s="1"/>
  <c r="AM899" i="4"/>
  <c r="BB899" i="4" s="1"/>
  <c r="AM898" i="4"/>
  <c r="BB898" i="4" s="1"/>
  <c r="AM897" i="4"/>
  <c r="BB897" i="4" s="1"/>
  <c r="AM896" i="4"/>
  <c r="BB896" i="4" s="1"/>
  <c r="AM895" i="4"/>
  <c r="BB895" i="4" s="1"/>
  <c r="AM894" i="4"/>
  <c r="BB894" i="4" s="1"/>
  <c r="AM893" i="4"/>
  <c r="BB893" i="4" s="1"/>
  <c r="AM892" i="4"/>
  <c r="BB892" i="4" s="1"/>
  <c r="AM891" i="4"/>
  <c r="BB891" i="4" s="1"/>
  <c r="AM890" i="4"/>
  <c r="BB890" i="4" s="1"/>
  <c r="AM889" i="4"/>
  <c r="BB889" i="4" s="1"/>
  <c r="AM888" i="4"/>
  <c r="BB888" i="4" s="1"/>
  <c r="AM887" i="4"/>
  <c r="BB887" i="4" s="1"/>
  <c r="AM886" i="4"/>
  <c r="BB886" i="4" s="1"/>
  <c r="AM885" i="4"/>
  <c r="BB885" i="4" s="1"/>
  <c r="AM884" i="4"/>
  <c r="BB884" i="4" s="1"/>
  <c r="AM883" i="4"/>
  <c r="BB883" i="4" s="1"/>
  <c r="AM882" i="4"/>
  <c r="BB882" i="4" s="1"/>
  <c r="AM881" i="4"/>
  <c r="BB881" i="4" s="1"/>
  <c r="AM880" i="4"/>
  <c r="BB880" i="4" s="1"/>
  <c r="AM879" i="4"/>
  <c r="BB879" i="4" s="1"/>
  <c r="AM878" i="4"/>
  <c r="BB878" i="4" s="1"/>
  <c r="AM877" i="4"/>
  <c r="BB877" i="4" s="1"/>
  <c r="AM876" i="4"/>
  <c r="BB876" i="4" s="1"/>
  <c r="AM875" i="4"/>
  <c r="BB875" i="4" s="1"/>
  <c r="AM874" i="4"/>
  <c r="BB874" i="4" s="1"/>
  <c r="AM873" i="4"/>
  <c r="BB873" i="4" s="1"/>
  <c r="AM872" i="4"/>
  <c r="BB872" i="4" s="1"/>
  <c r="AM871" i="4"/>
  <c r="BB871" i="4" s="1"/>
  <c r="AM870" i="4"/>
  <c r="BB870" i="4" s="1"/>
  <c r="AM869" i="4"/>
  <c r="BB869" i="4" s="1"/>
  <c r="AM868" i="4"/>
  <c r="BB868" i="4" s="1"/>
  <c r="AM867" i="4"/>
  <c r="BB867" i="4" s="1"/>
  <c r="AM866" i="4"/>
  <c r="BB866" i="4" s="1"/>
  <c r="AM865" i="4"/>
  <c r="BB865" i="4" s="1"/>
  <c r="AM864" i="4"/>
  <c r="BB864" i="4" s="1"/>
  <c r="AM863" i="4"/>
  <c r="BB863" i="4" s="1"/>
  <c r="AM862" i="4"/>
  <c r="BB862" i="4" s="1"/>
  <c r="AM861" i="4"/>
  <c r="BB861" i="4" s="1"/>
  <c r="AM860" i="4"/>
  <c r="BB860" i="4" s="1"/>
  <c r="AM859" i="4"/>
  <c r="BB859" i="4" s="1"/>
  <c r="AM858" i="4"/>
  <c r="BB858" i="4" s="1"/>
  <c r="AM857" i="4"/>
  <c r="BB857" i="4" s="1"/>
  <c r="AM856" i="4"/>
  <c r="BB856" i="4" s="1"/>
  <c r="AM855" i="4"/>
  <c r="BB855" i="4" s="1"/>
  <c r="AM854" i="4"/>
  <c r="BB854" i="4" s="1"/>
  <c r="AM853" i="4"/>
  <c r="BB853" i="4" s="1"/>
  <c r="AM852" i="4"/>
  <c r="BB852" i="4" s="1"/>
  <c r="AM851" i="4"/>
  <c r="BB851" i="4" s="1"/>
  <c r="AM850" i="4"/>
  <c r="BB850" i="4" s="1"/>
  <c r="AM849" i="4"/>
  <c r="BB849" i="4" s="1"/>
  <c r="AM848" i="4"/>
  <c r="BB848" i="4" s="1"/>
  <c r="AM847" i="4"/>
  <c r="BB847" i="4" s="1"/>
  <c r="AM846" i="4"/>
  <c r="BB846" i="4" s="1"/>
  <c r="AM845" i="4"/>
  <c r="BB845" i="4" s="1"/>
  <c r="AM844" i="4"/>
  <c r="BB844" i="4" s="1"/>
  <c r="AM843" i="4"/>
  <c r="BB843" i="4" s="1"/>
  <c r="AM842" i="4"/>
  <c r="BB842" i="4" s="1"/>
  <c r="AM841" i="4"/>
  <c r="BB841" i="4" s="1"/>
  <c r="AM840" i="4"/>
  <c r="BB840" i="4" s="1"/>
  <c r="AM839" i="4"/>
  <c r="BB839" i="4" s="1"/>
  <c r="AM838" i="4"/>
  <c r="BB838" i="4" s="1"/>
  <c r="AM837" i="4"/>
  <c r="BB837" i="4" s="1"/>
  <c r="AM836" i="4"/>
  <c r="BB836" i="4" s="1"/>
  <c r="AM835" i="4"/>
  <c r="BB835" i="4" s="1"/>
  <c r="AM834" i="4"/>
  <c r="BB834" i="4" s="1"/>
  <c r="AM833" i="4"/>
  <c r="BB833" i="4" s="1"/>
  <c r="AM832" i="4"/>
  <c r="BB832" i="4" s="1"/>
  <c r="AM831" i="4"/>
  <c r="BB831" i="4" s="1"/>
  <c r="AM830" i="4"/>
  <c r="BB830" i="4" s="1"/>
  <c r="AM829" i="4"/>
  <c r="BB829" i="4" s="1"/>
  <c r="AM828" i="4"/>
  <c r="BB828" i="4" s="1"/>
  <c r="AM827" i="4"/>
  <c r="BB827" i="4" s="1"/>
  <c r="AM826" i="4"/>
  <c r="BB826" i="4" s="1"/>
  <c r="AM825" i="4"/>
  <c r="BB825" i="4" s="1"/>
  <c r="AM824" i="4"/>
  <c r="BB824" i="4" s="1"/>
  <c r="AM823" i="4"/>
  <c r="BB823" i="4" s="1"/>
  <c r="AM822" i="4"/>
  <c r="BB822" i="4" s="1"/>
  <c r="AM821" i="4"/>
  <c r="BB821" i="4" s="1"/>
  <c r="AM820" i="4"/>
  <c r="BB820" i="4" s="1"/>
  <c r="AM819" i="4"/>
  <c r="BB819" i="4" s="1"/>
  <c r="AM818" i="4"/>
  <c r="BB818" i="4" s="1"/>
  <c r="AM817" i="4"/>
  <c r="BB817" i="4" s="1"/>
  <c r="AM816" i="4"/>
  <c r="BB816" i="4" s="1"/>
  <c r="AM815" i="4"/>
  <c r="BB815" i="4" s="1"/>
  <c r="AM814" i="4"/>
  <c r="BB814" i="4" s="1"/>
  <c r="AM813" i="4"/>
  <c r="BB813" i="4" s="1"/>
  <c r="AM812" i="4"/>
  <c r="BB812" i="4" s="1"/>
  <c r="AM811" i="4"/>
  <c r="BB811" i="4" s="1"/>
  <c r="AM810" i="4"/>
  <c r="BB810" i="4" s="1"/>
  <c r="AM809" i="4"/>
  <c r="BB809" i="4" s="1"/>
  <c r="AM808" i="4"/>
  <c r="BB808" i="4" s="1"/>
  <c r="AM807" i="4"/>
  <c r="BB807" i="4" s="1"/>
  <c r="AM806" i="4"/>
  <c r="BB806" i="4" s="1"/>
  <c r="AM805" i="4"/>
  <c r="BB805" i="4" s="1"/>
  <c r="AM804" i="4"/>
  <c r="BB804" i="4" s="1"/>
  <c r="AM803" i="4"/>
  <c r="BB803" i="4" s="1"/>
  <c r="AM802" i="4"/>
  <c r="BB802" i="4" s="1"/>
  <c r="AM801" i="4"/>
  <c r="BB801" i="4" s="1"/>
  <c r="AM800" i="4"/>
  <c r="BB800" i="4" s="1"/>
  <c r="AM799" i="4"/>
  <c r="BB799" i="4" s="1"/>
  <c r="AM798" i="4"/>
  <c r="BB798" i="4" s="1"/>
  <c r="AM797" i="4"/>
  <c r="BB797" i="4" s="1"/>
  <c r="AM796" i="4"/>
  <c r="BB796" i="4" s="1"/>
  <c r="AM795" i="4"/>
  <c r="BB795" i="4" s="1"/>
  <c r="AM794" i="4"/>
  <c r="BB794" i="4" s="1"/>
  <c r="AM793" i="4"/>
  <c r="BB793" i="4" s="1"/>
  <c r="AM792" i="4"/>
  <c r="BB792" i="4" s="1"/>
  <c r="AM791" i="4"/>
  <c r="BB791" i="4" s="1"/>
  <c r="AM790" i="4"/>
  <c r="BB790" i="4" s="1"/>
  <c r="AM789" i="4"/>
  <c r="BB789" i="4" s="1"/>
  <c r="AM788" i="4"/>
  <c r="BB788" i="4" s="1"/>
  <c r="AM787" i="4"/>
  <c r="BB787" i="4" s="1"/>
  <c r="AM786" i="4"/>
  <c r="BB786" i="4" s="1"/>
  <c r="AM785" i="4"/>
  <c r="BB785" i="4" s="1"/>
  <c r="AM784" i="4"/>
  <c r="BB784" i="4" s="1"/>
  <c r="AM783" i="4"/>
  <c r="BB783" i="4" s="1"/>
  <c r="AM782" i="4"/>
  <c r="BB782" i="4" s="1"/>
  <c r="AM781" i="4"/>
  <c r="BB781" i="4" s="1"/>
  <c r="AM780" i="4"/>
  <c r="BB780" i="4" s="1"/>
  <c r="AM779" i="4"/>
  <c r="BB779" i="4" s="1"/>
  <c r="AM778" i="4"/>
  <c r="BB778" i="4" s="1"/>
  <c r="AM777" i="4"/>
  <c r="BB777" i="4" s="1"/>
  <c r="AM776" i="4"/>
  <c r="BB776" i="4" s="1"/>
  <c r="AM775" i="4"/>
  <c r="BB775" i="4" s="1"/>
  <c r="AM774" i="4"/>
  <c r="BB774" i="4" s="1"/>
  <c r="AM773" i="4"/>
  <c r="BB773" i="4" s="1"/>
  <c r="AM772" i="4"/>
  <c r="BB772" i="4" s="1"/>
  <c r="AM771" i="4"/>
  <c r="BB771" i="4" s="1"/>
  <c r="AM770" i="4"/>
  <c r="BB770" i="4" s="1"/>
  <c r="AM769" i="4"/>
  <c r="BB769" i="4" s="1"/>
  <c r="AM768" i="4"/>
  <c r="BB768" i="4" s="1"/>
  <c r="AM767" i="4"/>
  <c r="BB767" i="4" s="1"/>
  <c r="AM766" i="4"/>
  <c r="BB766" i="4" s="1"/>
  <c r="AM765" i="4"/>
  <c r="BB765" i="4" s="1"/>
  <c r="AM764" i="4"/>
  <c r="BB764" i="4" s="1"/>
  <c r="AM763" i="4"/>
  <c r="BB763" i="4" s="1"/>
  <c r="AM762" i="4"/>
  <c r="BB762" i="4" s="1"/>
  <c r="AM761" i="4"/>
  <c r="BB761" i="4" s="1"/>
  <c r="AM760" i="4"/>
  <c r="BB760" i="4" s="1"/>
  <c r="AM759" i="4"/>
  <c r="BB759" i="4" s="1"/>
  <c r="AM758" i="4"/>
  <c r="BB758" i="4" s="1"/>
  <c r="AM757" i="4"/>
  <c r="BB757" i="4" s="1"/>
  <c r="AM756" i="4"/>
  <c r="BB756" i="4" s="1"/>
  <c r="AM755" i="4"/>
  <c r="BB755" i="4" s="1"/>
  <c r="AM754" i="4"/>
  <c r="BB754" i="4" s="1"/>
  <c r="AM753" i="4"/>
  <c r="BB753" i="4" s="1"/>
  <c r="AM752" i="4"/>
  <c r="BB752" i="4" s="1"/>
  <c r="AM751" i="4"/>
  <c r="BB751" i="4" s="1"/>
  <c r="AM750" i="4"/>
  <c r="BB750" i="4" s="1"/>
  <c r="AM749" i="4"/>
  <c r="BB749" i="4" s="1"/>
  <c r="AM748" i="4"/>
  <c r="BB748" i="4" s="1"/>
  <c r="AM747" i="4"/>
  <c r="BB747" i="4" s="1"/>
  <c r="AM746" i="4"/>
  <c r="BB746" i="4" s="1"/>
  <c r="AM745" i="4"/>
  <c r="BB745" i="4" s="1"/>
  <c r="AM744" i="4"/>
  <c r="BB744" i="4" s="1"/>
  <c r="AM743" i="4"/>
  <c r="BB743" i="4" s="1"/>
  <c r="AM742" i="4"/>
  <c r="BB742" i="4" s="1"/>
  <c r="AM741" i="4"/>
  <c r="BB741" i="4" s="1"/>
  <c r="AM740" i="4"/>
  <c r="BB740" i="4" s="1"/>
  <c r="AM739" i="4"/>
  <c r="BB739" i="4" s="1"/>
  <c r="AM738" i="4"/>
  <c r="BB738" i="4" s="1"/>
  <c r="AM737" i="4"/>
  <c r="BB737" i="4" s="1"/>
  <c r="AM736" i="4"/>
  <c r="BB736" i="4" s="1"/>
  <c r="AM735" i="4"/>
  <c r="BB735" i="4" s="1"/>
  <c r="AM734" i="4"/>
  <c r="BB734" i="4" s="1"/>
  <c r="AM733" i="4"/>
  <c r="BB733" i="4" s="1"/>
  <c r="AM732" i="4"/>
  <c r="BB732" i="4" s="1"/>
  <c r="AM731" i="4"/>
  <c r="BB731" i="4" s="1"/>
  <c r="AM730" i="4"/>
  <c r="BB730" i="4" s="1"/>
  <c r="AM729" i="4"/>
  <c r="BB729" i="4" s="1"/>
  <c r="AM728" i="4"/>
  <c r="BB728" i="4" s="1"/>
  <c r="AM727" i="4"/>
  <c r="BB727" i="4" s="1"/>
  <c r="AM726" i="4"/>
  <c r="BB726" i="4" s="1"/>
  <c r="AM725" i="4"/>
  <c r="BB725" i="4" s="1"/>
  <c r="AM724" i="4"/>
  <c r="BB724" i="4" s="1"/>
  <c r="AM723" i="4"/>
  <c r="BB723" i="4" s="1"/>
  <c r="AM722" i="4"/>
  <c r="BB722" i="4" s="1"/>
  <c r="AM721" i="4"/>
  <c r="BB721" i="4" s="1"/>
  <c r="AM720" i="4"/>
  <c r="BB720" i="4" s="1"/>
  <c r="AM719" i="4"/>
  <c r="BB719" i="4" s="1"/>
  <c r="AM718" i="4"/>
  <c r="BB718" i="4" s="1"/>
  <c r="AM717" i="4"/>
  <c r="BB717" i="4" s="1"/>
  <c r="AM716" i="4"/>
  <c r="BB716" i="4" s="1"/>
  <c r="AM715" i="4"/>
  <c r="BB715" i="4" s="1"/>
  <c r="AM714" i="4"/>
  <c r="BB714" i="4" s="1"/>
  <c r="AM713" i="4"/>
  <c r="BB713" i="4" s="1"/>
  <c r="AM712" i="4"/>
  <c r="BB712" i="4" s="1"/>
  <c r="AM711" i="4"/>
  <c r="BB711" i="4" s="1"/>
  <c r="AM710" i="4"/>
  <c r="BB710" i="4" s="1"/>
  <c r="AM709" i="4"/>
  <c r="BB709" i="4" s="1"/>
  <c r="AM708" i="4"/>
  <c r="BB708" i="4" s="1"/>
  <c r="AM707" i="4"/>
  <c r="BB707" i="4" s="1"/>
  <c r="AM706" i="4"/>
  <c r="BB706" i="4" s="1"/>
  <c r="AM705" i="4"/>
  <c r="BB705" i="4" s="1"/>
  <c r="AM704" i="4"/>
  <c r="BB704" i="4" s="1"/>
  <c r="AM703" i="4"/>
  <c r="BB703" i="4" s="1"/>
  <c r="AM702" i="4"/>
  <c r="BB702" i="4" s="1"/>
  <c r="AM701" i="4"/>
  <c r="BB701" i="4" s="1"/>
  <c r="AM700" i="4"/>
  <c r="BB700" i="4" s="1"/>
  <c r="AM699" i="4"/>
  <c r="BB699" i="4" s="1"/>
  <c r="AM698" i="4"/>
  <c r="BB698" i="4" s="1"/>
  <c r="AM697" i="4"/>
  <c r="BB697" i="4" s="1"/>
  <c r="AM696" i="4"/>
  <c r="BB696" i="4" s="1"/>
  <c r="AM695" i="4"/>
  <c r="BB695" i="4" s="1"/>
  <c r="AM694" i="4"/>
  <c r="BB694" i="4" s="1"/>
  <c r="AM693" i="4"/>
  <c r="BB693" i="4" s="1"/>
  <c r="AM692" i="4"/>
  <c r="BB692" i="4" s="1"/>
  <c r="AM691" i="4"/>
  <c r="BB691" i="4" s="1"/>
  <c r="AM690" i="4"/>
  <c r="BB690" i="4" s="1"/>
  <c r="AM689" i="4"/>
  <c r="BB689" i="4" s="1"/>
  <c r="AM688" i="4"/>
  <c r="BB688" i="4" s="1"/>
  <c r="AM687" i="4"/>
  <c r="BB687" i="4" s="1"/>
  <c r="AM686" i="4"/>
  <c r="BB686" i="4" s="1"/>
  <c r="AM685" i="4"/>
  <c r="BB685" i="4" s="1"/>
  <c r="AM684" i="4"/>
  <c r="BB684" i="4" s="1"/>
  <c r="AM683" i="4"/>
  <c r="BB683" i="4" s="1"/>
  <c r="AM682" i="4"/>
  <c r="BB682" i="4" s="1"/>
  <c r="AM681" i="4"/>
  <c r="BB681" i="4" s="1"/>
  <c r="AM680" i="4"/>
  <c r="BB680" i="4" s="1"/>
  <c r="AM679" i="4"/>
  <c r="BB679" i="4" s="1"/>
  <c r="AM678" i="4"/>
  <c r="BB678" i="4" s="1"/>
  <c r="AM677" i="4"/>
  <c r="BB677" i="4" s="1"/>
  <c r="AM676" i="4"/>
  <c r="BB676" i="4" s="1"/>
  <c r="AM675" i="4"/>
  <c r="BB675" i="4" s="1"/>
  <c r="AM674" i="4"/>
  <c r="BB674" i="4" s="1"/>
  <c r="AM673" i="4"/>
  <c r="BB673" i="4" s="1"/>
  <c r="AM672" i="4"/>
  <c r="BB672" i="4" s="1"/>
  <c r="AM671" i="4"/>
  <c r="BB671" i="4" s="1"/>
  <c r="AM670" i="4"/>
  <c r="BB670" i="4" s="1"/>
  <c r="AM669" i="4"/>
  <c r="BB669" i="4" s="1"/>
  <c r="AM668" i="4"/>
  <c r="BB668" i="4" s="1"/>
  <c r="AM667" i="4"/>
  <c r="BB667" i="4" s="1"/>
  <c r="AM666" i="4"/>
  <c r="BB666" i="4" s="1"/>
  <c r="AM665" i="4"/>
  <c r="BB665" i="4" s="1"/>
  <c r="AM664" i="4"/>
  <c r="BB664" i="4" s="1"/>
  <c r="AM663" i="4"/>
  <c r="BB663" i="4" s="1"/>
  <c r="AM662" i="4"/>
  <c r="BB662" i="4" s="1"/>
  <c r="AM661" i="4"/>
  <c r="BB661" i="4" s="1"/>
  <c r="AM660" i="4"/>
  <c r="BB660" i="4" s="1"/>
  <c r="AM659" i="4"/>
  <c r="BB659" i="4" s="1"/>
  <c r="AM658" i="4"/>
  <c r="BB658" i="4" s="1"/>
  <c r="AM657" i="4"/>
  <c r="BB657" i="4" s="1"/>
  <c r="AM656" i="4"/>
  <c r="BB656" i="4" s="1"/>
  <c r="AM655" i="4"/>
  <c r="BB655" i="4" s="1"/>
  <c r="AM654" i="4"/>
  <c r="BB654" i="4" s="1"/>
  <c r="AM653" i="4"/>
  <c r="BB653" i="4" s="1"/>
  <c r="AM652" i="4"/>
  <c r="BB652" i="4" s="1"/>
  <c r="AM651" i="4"/>
  <c r="BB651" i="4" s="1"/>
  <c r="AM650" i="4"/>
  <c r="BB650" i="4" s="1"/>
  <c r="AM649" i="4"/>
  <c r="BB649" i="4" s="1"/>
  <c r="AM648" i="4"/>
  <c r="BB648" i="4" s="1"/>
  <c r="AM647" i="4"/>
  <c r="BB647" i="4" s="1"/>
  <c r="AM646" i="4"/>
  <c r="BB646" i="4" s="1"/>
  <c r="AM645" i="4"/>
  <c r="BB645" i="4" s="1"/>
  <c r="AM644" i="4"/>
  <c r="BB644" i="4" s="1"/>
  <c r="AM643" i="4"/>
  <c r="BB643" i="4" s="1"/>
  <c r="AM642" i="4"/>
  <c r="BB642" i="4" s="1"/>
  <c r="AM641" i="4"/>
  <c r="BB641" i="4" s="1"/>
  <c r="AM640" i="4"/>
  <c r="BB640" i="4" s="1"/>
  <c r="AM639" i="4"/>
  <c r="BB639" i="4" s="1"/>
  <c r="AM638" i="4"/>
  <c r="BB638" i="4" s="1"/>
  <c r="AM637" i="4"/>
  <c r="BB637" i="4" s="1"/>
  <c r="AM636" i="4"/>
  <c r="BB636" i="4" s="1"/>
  <c r="AM635" i="4"/>
  <c r="BB635" i="4" s="1"/>
  <c r="AM634" i="4"/>
  <c r="BB634" i="4" s="1"/>
  <c r="AM633" i="4"/>
  <c r="BB633" i="4" s="1"/>
  <c r="AM632" i="4"/>
  <c r="BB632" i="4" s="1"/>
  <c r="AM631" i="4"/>
  <c r="BB631" i="4" s="1"/>
  <c r="AM630" i="4"/>
  <c r="BB630" i="4" s="1"/>
  <c r="AM629" i="4"/>
  <c r="BB629" i="4" s="1"/>
  <c r="AM628" i="4"/>
  <c r="BB628" i="4" s="1"/>
  <c r="AM627" i="4"/>
  <c r="BB627" i="4" s="1"/>
  <c r="AM626" i="4"/>
  <c r="BB626" i="4" s="1"/>
  <c r="AM625" i="4"/>
  <c r="BB625" i="4" s="1"/>
  <c r="AM624" i="4"/>
  <c r="BB624" i="4" s="1"/>
  <c r="AM623" i="4"/>
  <c r="BB623" i="4" s="1"/>
  <c r="AM622" i="4"/>
  <c r="BB622" i="4" s="1"/>
  <c r="AM621" i="4"/>
  <c r="BB621" i="4" s="1"/>
  <c r="AM620" i="4"/>
  <c r="BB620" i="4" s="1"/>
  <c r="AM619" i="4"/>
  <c r="BB619" i="4" s="1"/>
  <c r="AM618" i="4"/>
  <c r="BB618" i="4" s="1"/>
  <c r="AM617" i="4"/>
  <c r="BB617" i="4" s="1"/>
  <c r="AM616" i="4"/>
  <c r="BB616" i="4" s="1"/>
  <c r="AM615" i="4"/>
  <c r="BB615" i="4" s="1"/>
  <c r="AM614" i="4"/>
  <c r="BB614" i="4" s="1"/>
  <c r="AM613" i="4"/>
  <c r="BB613" i="4" s="1"/>
  <c r="AM612" i="4"/>
  <c r="BB612" i="4" s="1"/>
  <c r="AM611" i="4"/>
  <c r="BB611" i="4" s="1"/>
  <c r="AM610" i="4"/>
  <c r="BB610" i="4" s="1"/>
  <c r="AM609" i="4"/>
  <c r="BB609" i="4" s="1"/>
  <c r="AM608" i="4"/>
  <c r="BB608" i="4" s="1"/>
  <c r="AM607" i="4"/>
  <c r="BB607" i="4" s="1"/>
  <c r="AM606" i="4"/>
  <c r="BB606" i="4" s="1"/>
  <c r="AM605" i="4"/>
  <c r="BB605" i="4" s="1"/>
  <c r="AM604" i="4"/>
  <c r="BB604" i="4" s="1"/>
  <c r="AM603" i="4"/>
  <c r="BB603" i="4" s="1"/>
  <c r="AM602" i="4"/>
  <c r="BB602" i="4" s="1"/>
  <c r="AM601" i="4"/>
  <c r="BB601" i="4" s="1"/>
  <c r="AM600" i="4"/>
  <c r="BB600" i="4" s="1"/>
  <c r="AM599" i="4"/>
  <c r="BB599" i="4" s="1"/>
  <c r="AM598" i="4"/>
  <c r="BB598" i="4" s="1"/>
  <c r="AM597" i="4"/>
  <c r="BB597" i="4" s="1"/>
  <c r="AM596" i="4"/>
  <c r="BB596" i="4" s="1"/>
  <c r="AM595" i="4"/>
  <c r="BB595" i="4" s="1"/>
  <c r="AM594" i="4"/>
  <c r="BB594" i="4" s="1"/>
  <c r="AM593" i="4"/>
  <c r="BB593" i="4" s="1"/>
  <c r="AM592" i="4"/>
  <c r="BB592" i="4" s="1"/>
  <c r="AM591" i="4"/>
  <c r="BB591" i="4" s="1"/>
  <c r="AM590" i="4"/>
  <c r="BB590" i="4" s="1"/>
  <c r="AM589" i="4"/>
  <c r="BB589" i="4" s="1"/>
  <c r="AM588" i="4"/>
  <c r="BB588" i="4" s="1"/>
  <c r="AM587" i="4"/>
  <c r="BB587" i="4" s="1"/>
  <c r="AM586" i="4"/>
  <c r="BB586" i="4" s="1"/>
  <c r="AM585" i="4"/>
  <c r="BB585" i="4" s="1"/>
  <c r="AM584" i="4"/>
  <c r="BB584" i="4" s="1"/>
  <c r="AM583" i="4"/>
  <c r="BB583" i="4" s="1"/>
  <c r="AM582" i="4"/>
  <c r="BB582" i="4" s="1"/>
  <c r="AM581" i="4"/>
  <c r="BB581" i="4" s="1"/>
  <c r="AM580" i="4"/>
  <c r="BB580" i="4" s="1"/>
  <c r="AM579" i="4"/>
  <c r="BB579" i="4" s="1"/>
  <c r="AM578" i="4"/>
  <c r="BB578" i="4" s="1"/>
  <c r="AM577" i="4"/>
  <c r="BB577" i="4" s="1"/>
  <c r="AM576" i="4"/>
  <c r="BB576" i="4" s="1"/>
  <c r="AM575" i="4"/>
  <c r="BB575" i="4" s="1"/>
  <c r="AM574" i="4"/>
  <c r="BB574" i="4" s="1"/>
  <c r="AM573" i="4"/>
  <c r="BB573" i="4" s="1"/>
  <c r="AM572" i="4"/>
  <c r="BB572" i="4" s="1"/>
  <c r="AM571" i="4"/>
  <c r="BB571" i="4" s="1"/>
  <c r="AM570" i="4"/>
  <c r="BB570" i="4" s="1"/>
  <c r="AM569" i="4"/>
  <c r="BB569" i="4" s="1"/>
  <c r="AM568" i="4"/>
  <c r="BB568" i="4" s="1"/>
  <c r="AM567" i="4"/>
  <c r="BB567" i="4" s="1"/>
  <c r="AM566" i="4"/>
  <c r="BB566" i="4" s="1"/>
  <c r="AM565" i="4"/>
  <c r="BB565" i="4" s="1"/>
  <c r="AM564" i="4"/>
  <c r="BB564" i="4" s="1"/>
  <c r="AM563" i="4"/>
  <c r="BB563" i="4" s="1"/>
  <c r="AM562" i="4"/>
  <c r="BB562" i="4" s="1"/>
  <c r="AM561" i="4"/>
  <c r="BB561" i="4" s="1"/>
  <c r="AM560" i="4"/>
  <c r="BB560" i="4" s="1"/>
  <c r="AM559" i="4"/>
  <c r="BB559" i="4" s="1"/>
  <c r="AM558" i="4"/>
  <c r="BB558" i="4" s="1"/>
  <c r="AM557" i="4"/>
  <c r="BB557" i="4" s="1"/>
  <c r="AM556" i="4"/>
  <c r="BB556" i="4" s="1"/>
  <c r="AM555" i="4"/>
  <c r="BB555" i="4" s="1"/>
  <c r="AM554" i="4"/>
  <c r="BB554" i="4" s="1"/>
  <c r="AM553" i="4"/>
  <c r="BB553" i="4" s="1"/>
  <c r="AM552" i="4"/>
  <c r="BB552" i="4" s="1"/>
  <c r="AM551" i="4"/>
  <c r="BB551" i="4" s="1"/>
  <c r="AM550" i="4"/>
  <c r="BB550" i="4" s="1"/>
  <c r="AM549" i="4"/>
  <c r="BB549" i="4" s="1"/>
  <c r="AM548" i="4"/>
  <c r="BB548" i="4" s="1"/>
  <c r="AM547" i="4"/>
  <c r="BB547" i="4" s="1"/>
  <c r="AM546" i="4"/>
  <c r="BB546" i="4" s="1"/>
  <c r="AM545" i="4"/>
  <c r="BB545" i="4" s="1"/>
  <c r="AM544" i="4"/>
  <c r="BB544" i="4" s="1"/>
  <c r="AM543" i="4"/>
  <c r="BB543" i="4" s="1"/>
  <c r="AM542" i="4"/>
  <c r="BB542" i="4" s="1"/>
  <c r="AM541" i="4"/>
  <c r="BB541" i="4" s="1"/>
  <c r="AM540" i="4"/>
  <c r="BB540" i="4" s="1"/>
  <c r="AM539" i="4"/>
  <c r="BB539" i="4" s="1"/>
  <c r="AM538" i="4"/>
  <c r="BB538" i="4" s="1"/>
  <c r="AM537" i="4"/>
  <c r="BB537" i="4" s="1"/>
  <c r="AM536" i="4"/>
  <c r="BB536" i="4" s="1"/>
  <c r="AM535" i="4"/>
  <c r="BB535" i="4" s="1"/>
  <c r="AM534" i="4"/>
  <c r="BB534" i="4" s="1"/>
  <c r="AM533" i="4"/>
  <c r="BB533" i="4" s="1"/>
  <c r="AM532" i="4"/>
  <c r="BB532" i="4" s="1"/>
  <c r="AM531" i="4"/>
  <c r="BB531" i="4" s="1"/>
  <c r="AM530" i="4"/>
  <c r="BB530" i="4" s="1"/>
  <c r="AM529" i="4"/>
  <c r="BB529" i="4" s="1"/>
  <c r="AM528" i="4"/>
  <c r="BB528" i="4" s="1"/>
  <c r="AM527" i="4"/>
  <c r="BB527" i="4" s="1"/>
  <c r="AM526" i="4"/>
  <c r="BB526" i="4" s="1"/>
  <c r="AM525" i="4"/>
  <c r="BB525" i="4" s="1"/>
  <c r="AM524" i="4"/>
  <c r="BB524" i="4" s="1"/>
  <c r="AM523" i="4"/>
  <c r="BB523" i="4" s="1"/>
  <c r="AM522" i="4"/>
  <c r="BB522" i="4" s="1"/>
  <c r="AM521" i="4"/>
  <c r="BB521" i="4" s="1"/>
  <c r="AM520" i="4"/>
  <c r="BB520" i="4" s="1"/>
  <c r="AM519" i="4"/>
  <c r="BB519" i="4" s="1"/>
  <c r="AM518" i="4"/>
  <c r="BB518" i="4" s="1"/>
  <c r="AM517" i="4"/>
  <c r="BB517" i="4" s="1"/>
  <c r="AM516" i="4"/>
  <c r="BB516" i="4" s="1"/>
  <c r="AM515" i="4"/>
  <c r="BB515" i="4" s="1"/>
  <c r="AM514" i="4"/>
  <c r="BB514" i="4" s="1"/>
  <c r="AM513" i="4"/>
  <c r="BB513" i="4" s="1"/>
  <c r="AM512" i="4"/>
  <c r="BB512" i="4" s="1"/>
  <c r="AM511" i="4"/>
  <c r="BB511" i="4" s="1"/>
  <c r="AM510" i="4"/>
  <c r="BB510" i="4" s="1"/>
  <c r="AM509" i="4"/>
  <c r="BB509" i="4" s="1"/>
  <c r="AM508" i="4"/>
  <c r="BB508" i="4" s="1"/>
  <c r="AM507" i="4"/>
  <c r="BB507" i="4" s="1"/>
  <c r="AM506" i="4"/>
  <c r="BB506" i="4" s="1"/>
  <c r="AM505" i="4"/>
  <c r="BB505" i="4" s="1"/>
  <c r="AM504" i="4"/>
  <c r="BB504" i="4" s="1"/>
  <c r="AM503" i="4"/>
  <c r="BB503" i="4" s="1"/>
  <c r="AM502" i="4"/>
  <c r="BB502" i="4" s="1"/>
  <c r="AM501" i="4"/>
  <c r="BB501" i="4" s="1"/>
  <c r="AM500" i="4"/>
  <c r="BB500" i="4" s="1"/>
  <c r="AM499" i="4"/>
  <c r="BB499" i="4" s="1"/>
  <c r="AM498" i="4"/>
  <c r="BB498" i="4" s="1"/>
  <c r="AM497" i="4"/>
  <c r="BB497" i="4" s="1"/>
  <c r="AM496" i="4"/>
  <c r="BB496" i="4" s="1"/>
  <c r="AM495" i="4"/>
  <c r="BB495" i="4" s="1"/>
  <c r="AM494" i="4"/>
  <c r="BB494" i="4" s="1"/>
  <c r="AM493" i="4"/>
  <c r="BB493" i="4" s="1"/>
  <c r="AM492" i="4"/>
  <c r="BB492" i="4" s="1"/>
  <c r="AM491" i="4"/>
  <c r="BB491" i="4" s="1"/>
  <c r="AM490" i="4"/>
  <c r="BB490" i="4" s="1"/>
  <c r="AM489" i="4"/>
  <c r="BB489" i="4" s="1"/>
  <c r="AM488" i="4"/>
  <c r="BB488" i="4" s="1"/>
  <c r="AM487" i="4"/>
  <c r="BB487" i="4" s="1"/>
  <c r="AM486" i="4"/>
  <c r="BB486" i="4" s="1"/>
  <c r="AM485" i="4"/>
  <c r="BB485" i="4" s="1"/>
  <c r="AM484" i="4"/>
  <c r="BB484" i="4" s="1"/>
  <c r="AM483" i="4"/>
  <c r="BB483" i="4" s="1"/>
  <c r="AM482" i="4"/>
  <c r="BB482" i="4" s="1"/>
  <c r="AM481" i="4"/>
  <c r="BB481" i="4" s="1"/>
  <c r="AM480" i="4"/>
  <c r="BB480" i="4" s="1"/>
  <c r="AM479" i="4"/>
  <c r="BB479" i="4" s="1"/>
  <c r="AM478" i="4"/>
  <c r="BB478" i="4" s="1"/>
  <c r="AM477" i="4"/>
  <c r="BB477" i="4" s="1"/>
  <c r="AM476" i="4"/>
  <c r="BB476" i="4" s="1"/>
  <c r="AM475" i="4"/>
  <c r="BB475" i="4" s="1"/>
  <c r="AM474" i="4"/>
  <c r="BB474" i="4" s="1"/>
  <c r="AM473" i="4"/>
  <c r="BB473" i="4" s="1"/>
  <c r="AM472" i="4"/>
  <c r="BB472" i="4" s="1"/>
  <c r="AM471" i="4"/>
  <c r="BB471" i="4" s="1"/>
  <c r="AM470" i="4"/>
  <c r="BB470" i="4" s="1"/>
  <c r="AM469" i="4"/>
  <c r="BB469" i="4" s="1"/>
  <c r="AM468" i="4"/>
  <c r="BB468" i="4" s="1"/>
  <c r="AM467" i="4"/>
  <c r="BB467" i="4" s="1"/>
  <c r="AM466" i="4"/>
  <c r="BB466" i="4" s="1"/>
  <c r="AM465" i="4"/>
  <c r="BB465" i="4" s="1"/>
  <c r="AM464" i="4"/>
  <c r="BB464" i="4" s="1"/>
  <c r="AM463" i="4"/>
  <c r="BB463" i="4" s="1"/>
  <c r="AM462" i="4"/>
  <c r="BB462" i="4" s="1"/>
  <c r="AM461" i="4"/>
  <c r="BB461" i="4" s="1"/>
  <c r="AM460" i="4"/>
  <c r="BB460" i="4" s="1"/>
  <c r="AM459" i="4"/>
  <c r="BB459" i="4" s="1"/>
  <c r="AM458" i="4"/>
  <c r="BB458" i="4" s="1"/>
  <c r="AM457" i="4"/>
  <c r="BB457" i="4" s="1"/>
  <c r="AM456" i="4"/>
  <c r="BB456" i="4" s="1"/>
  <c r="AM455" i="4"/>
  <c r="BB455" i="4" s="1"/>
  <c r="AM454" i="4"/>
  <c r="BB454" i="4" s="1"/>
  <c r="AM453" i="4"/>
  <c r="BB453" i="4" s="1"/>
  <c r="AM452" i="4"/>
  <c r="BB452" i="4" s="1"/>
  <c r="AM451" i="4"/>
  <c r="BB451" i="4" s="1"/>
  <c r="AM450" i="4"/>
  <c r="BB450" i="4" s="1"/>
  <c r="AM449" i="4"/>
  <c r="BB449" i="4" s="1"/>
  <c r="AM448" i="4"/>
  <c r="BB448" i="4" s="1"/>
  <c r="AM447" i="4"/>
  <c r="BB447" i="4" s="1"/>
  <c r="AM446" i="4"/>
  <c r="BB446" i="4" s="1"/>
  <c r="AM445" i="4"/>
  <c r="BB445" i="4" s="1"/>
  <c r="AM444" i="4"/>
  <c r="BB444" i="4" s="1"/>
  <c r="AM443" i="4"/>
  <c r="BB443" i="4" s="1"/>
  <c r="AM442" i="4"/>
  <c r="BB442" i="4" s="1"/>
  <c r="AM441" i="4"/>
  <c r="BB441" i="4" s="1"/>
  <c r="AM440" i="4"/>
  <c r="BB440" i="4" s="1"/>
  <c r="AM439" i="4"/>
  <c r="BB439" i="4" s="1"/>
  <c r="AM438" i="4"/>
  <c r="BB438" i="4" s="1"/>
  <c r="AM437" i="4"/>
  <c r="BB437" i="4" s="1"/>
  <c r="AM436" i="4"/>
  <c r="BB436" i="4" s="1"/>
  <c r="AM435" i="4"/>
  <c r="BB435" i="4" s="1"/>
  <c r="AM434" i="4"/>
  <c r="BB434" i="4" s="1"/>
  <c r="AM433" i="4"/>
  <c r="BB433" i="4" s="1"/>
  <c r="AM432" i="4"/>
  <c r="BB432" i="4" s="1"/>
  <c r="AM431" i="4"/>
  <c r="BB431" i="4" s="1"/>
  <c r="AM430" i="4"/>
  <c r="BB430" i="4" s="1"/>
  <c r="AM429" i="4"/>
  <c r="BB429" i="4" s="1"/>
  <c r="AM428" i="4"/>
  <c r="BB428" i="4" s="1"/>
  <c r="AM427" i="4"/>
  <c r="BB427" i="4" s="1"/>
  <c r="AM426" i="4"/>
  <c r="BB426" i="4" s="1"/>
  <c r="AM425" i="4"/>
  <c r="BB425" i="4" s="1"/>
  <c r="AM424" i="4"/>
  <c r="BB424" i="4" s="1"/>
  <c r="AM423" i="4"/>
  <c r="BB423" i="4" s="1"/>
  <c r="AM422" i="4"/>
  <c r="BB422" i="4" s="1"/>
  <c r="AM421" i="4"/>
  <c r="BB421" i="4" s="1"/>
  <c r="AM420" i="4"/>
  <c r="BB420" i="4" s="1"/>
  <c r="AM419" i="4"/>
  <c r="BB419" i="4" s="1"/>
  <c r="AM418" i="4"/>
  <c r="BB418" i="4" s="1"/>
  <c r="AM417" i="4"/>
  <c r="BB417" i="4" s="1"/>
  <c r="AM416" i="4"/>
  <c r="BB416" i="4" s="1"/>
  <c r="AM415" i="4"/>
  <c r="BB415" i="4" s="1"/>
  <c r="AM414" i="4"/>
  <c r="BB414" i="4" s="1"/>
  <c r="AM413" i="4"/>
  <c r="BB413" i="4" s="1"/>
  <c r="AM412" i="4"/>
  <c r="BB412" i="4" s="1"/>
  <c r="AM411" i="4"/>
  <c r="BB411" i="4" s="1"/>
  <c r="AM410" i="4"/>
  <c r="BB410" i="4" s="1"/>
  <c r="AM409" i="4"/>
  <c r="BB409" i="4" s="1"/>
  <c r="AM408" i="4"/>
  <c r="BB408" i="4" s="1"/>
  <c r="AM407" i="4"/>
  <c r="BB407" i="4" s="1"/>
  <c r="AM406" i="4"/>
  <c r="BB406" i="4" s="1"/>
  <c r="AM405" i="4"/>
  <c r="BB405" i="4" s="1"/>
  <c r="AM404" i="4"/>
  <c r="BB404" i="4" s="1"/>
  <c r="AM403" i="4"/>
  <c r="BB403" i="4" s="1"/>
  <c r="AM402" i="4"/>
  <c r="BB402" i="4" s="1"/>
  <c r="AM401" i="4"/>
  <c r="BB401" i="4" s="1"/>
  <c r="AM400" i="4"/>
  <c r="BB400" i="4" s="1"/>
  <c r="AM399" i="4"/>
  <c r="BB399" i="4" s="1"/>
  <c r="AM398" i="4"/>
  <c r="BB398" i="4" s="1"/>
  <c r="AM397" i="4"/>
  <c r="BB397" i="4" s="1"/>
  <c r="AM396" i="4"/>
  <c r="BB396" i="4" s="1"/>
  <c r="AM395" i="4"/>
  <c r="BB395" i="4" s="1"/>
  <c r="AM394" i="4"/>
  <c r="BB394" i="4" s="1"/>
  <c r="AM393" i="4"/>
  <c r="BB393" i="4" s="1"/>
  <c r="AM392" i="4"/>
  <c r="BB392" i="4" s="1"/>
  <c r="AM391" i="4"/>
  <c r="BB391" i="4" s="1"/>
  <c r="AM390" i="4"/>
  <c r="BB390" i="4" s="1"/>
  <c r="AM389" i="4"/>
  <c r="BB389" i="4" s="1"/>
  <c r="AM388" i="4"/>
  <c r="BB388" i="4" s="1"/>
  <c r="AM387" i="4"/>
  <c r="BB387" i="4" s="1"/>
  <c r="AM386" i="4"/>
  <c r="BB386" i="4" s="1"/>
  <c r="AM385" i="4"/>
  <c r="BB385" i="4" s="1"/>
  <c r="AM384" i="4"/>
  <c r="BB384" i="4" s="1"/>
  <c r="AM383" i="4"/>
  <c r="BB383" i="4" s="1"/>
  <c r="AM381" i="4"/>
  <c r="BB381" i="4" s="1"/>
  <c r="AM380" i="4"/>
  <c r="BB380" i="4" s="1"/>
  <c r="AM379" i="4"/>
  <c r="BB379" i="4" s="1"/>
  <c r="AM378" i="4"/>
  <c r="BB378" i="4" s="1"/>
  <c r="AM377" i="4"/>
  <c r="BB377" i="4" s="1"/>
  <c r="AM376" i="4"/>
  <c r="BB376" i="4" s="1"/>
  <c r="AM375" i="4"/>
  <c r="BB375" i="4" s="1"/>
  <c r="AM374" i="4"/>
  <c r="BB374" i="4" s="1"/>
  <c r="AM373" i="4"/>
  <c r="BB373" i="4" s="1"/>
  <c r="AM372" i="4"/>
  <c r="BB372" i="4" s="1"/>
  <c r="AM371" i="4"/>
  <c r="BB371" i="4" s="1"/>
  <c r="AM370" i="4"/>
  <c r="BB370" i="4" s="1"/>
  <c r="AM369" i="4"/>
  <c r="BB369" i="4" s="1"/>
  <c r="AM368" i="4"/>
  <c r="BB368" i="4" s="1"/>
  <c r="AM367" i="4"/>
  <c r="BB367" i="4" s="1"/>
  <c r="AM366" i="4"/>
  <c r="BB366" i="4" s="1"/>
  <c r="AM365" i="4"/>
  <c r="BB365" i="4" s="1"/>
  <c r="AM364" i="4"/>
  <c r="BB364" i="4" s="1"/>
  <c r="AM363" i="4"/>
  <c r="BB363" i="4" s="1"/>
  <c r="AM362" i="4"/>
  <c r="BB362" i="4" s="1"/>
  <c r="AM361" i="4"/>
  <c r="BB361" i="4" s="1"/>
  <c r="AM360" i="4"/>
  <c r="BB360" i="4" s="1"/>
  <c r="AM359" i="4"/>
  <c r="BB359" i="4" s="1"/>
  <c r="AM358" i="4"/>
  <c r="BB358" i="4" s="1"/>
  <c r="AM357" i="4"/>
  <c r="BB357" i="4" s="1"/>
  <c r="AM356" i="4"/>
  <c r="BB356" i="4" s="1"/>
  <c r="AM355" i="4"/>
  <c r="BB355" i="4" s="1"/>
  <c r="AM354" i="4"/>
  <c r="BB354" i="4" s="1"/>
  <c r="AM353" i="4"/>
  <c r="BB353" i="4" s="1"/>
  <c r="AM352" i="4"/>
  <c r="BB352" i="4" s="1"/>
  <c r="AM351" i="4"/>
  <c r="BB351" i="4" s="1"/>
  <c r="AM350" i="4"/>
  <c r="BB350" i="4" s="1"/>
  <c r="AM349" i="4"/>
  <c r="BB349" i="4" s="1"/>
  <c r="AM348" i="4"/>
  <c r="BB348" i="4" s="1"/>
  <c r="AM347" i="4"/>
  <c r="BB347" i="4" s="1"/>
  <c r="AM346" i="4"/>
  <c r="BB346" i="4" s="1"/>
  <c r="AM345" i="4"/>
  <c r="BB345" i="4" s="1"/>
  <c r="AM344" i="4"/>
  <c r="BB344" i="4" s="1"/>
  <c r="AM343" i="4"/>
  <c r="BB343" i="4" s="1"/>
  <c r="AM342" i="4"/>
  <c r="BB342" i="4" s="1"/>
  <c r="AM341" i="4"/>
  <c r="BB341" i="4" s="1"/>
  <c r="AM340" i="4"/>
  <c r="BB340" i="4" s="1"/>
  <c r="AM339" i="4"/>
  <c r="BB339" i="4" s="1"/>
  <c r="AM338" i="4"/>
  <c r="BB338" i="4" s="1"/>
  <c r="AM337" i="4"/>
  <c r="BB337" i="4" s="1"/>
  <c r="T977" i="4"/>
  <c r="T976" i="4"/>
  <c r="T975" i="4"/>
  <c r="T974" i="4"/>
  <c r="T973" i="4"/>
  <c r="T972" i="4"/>
  <c r="T971" i="4"/>
  <c r="T970" i="4"/>
  <c r="T969" i="4"/>
  <c r="T968" i="4"/>
  <c r="T967" i="4"/>
  <c r="T966" i="4"/>
  <c r="T965" i="4"/>
  <c r="T964" i="4"/>
  <c r="T963" i="4"/>
  <c r="T962" i="4"/>
  <c r="T961" i="4"/>
  <c r="T960" i="4"/>
  <c r="T959" i="4"/>
  <c r="T958" i="4"/>
  <c r="T957" i="4"/>
  <c r="T956" i="4"/>
  <c r="T955" i="4"/>
  <c r="T954" i="4"/>
  <c r="T953" i="4"/>
  <c r="T952" i="4"/>
  <c r="T951" i="4"/>
  <c r="T950" i="4"/>
  <c r="T949" i="4"/>
  <c r="T948" i="4"/>
  <c r="T947" i="4"/>
  <c r="T946" i="4"/>
  <c r="T945" i="4"/>
  <c r="T944" i="4"/>
  <c r="T943" i="4"/>
  <c r="T942" i="4"/>
  <c r="T941" i="4"/>
  <c r="T940" i="4"/>
  <c r="T939" i="4"/>
  <c r="T938" i="4"/>
  <c r="T937" i="4"/>
  <c r="T936" i="4"/>
  <c r="T935" i="4"/>
  <c r="T934" i="4"/>
  <c r="T933" i="4"/>
  <c r="T932" i="4"/>
  <c r="T931" i="4"/>
  <c r="T930" i="4"/>
  <c r="T929" i="4"/>
  <c r="T928" i="4"/>
  <c r="T927" i="4"/>
  <c r="T926" i="4"/>
  <c r="T925" i="4"/>
  <c r="T924" i="4"/>
  <c r="T923" i="4"/>
  <c r="T922" i="4"/>
  <c r="T921" i="4"/>
  <c r="T920" i="4"/>
  <c r="T919" i="4"/>
  <c r="T918" i="4"/>
  <c r="T917" i="4"/>
  <c r="T916" i="4"/>
  <c r="T915" i="4"/>
  <c r="T914" i="4"/>
  <c r="T913" i="4"/>
  <c r="T912" i="4"/>
  <c r="T911" i="4"/>
  <c r="T910" i="4"/>
  <c r="T909" i="4"/>
  <c r="T908" i="4"/>
  <c r="T907" i="4"/>
  <c r="T906" i="4"/>
  <c r="T905" i="4"/>
  <c r="T904" i="4"/>
  <c r="T903" i="4"/>
  <c r="T902" i="4"/>
  <c r="T901" i="4"/>
  <c r="T900" i="4"/>
  <c r="T899" i="4"/>
  <c r="T898" i="4"/>
  <c r="T897" i="4"/>
  <c r="T896" i="4"/>
  <c r="T895" i="4"/>
  <c r="T894" i="4"/>
  <c r="T893" i="4"/>
  <c r="T892" i="4"/>
  <c r="T891" i="4"/>
  <c r="T890" i="4"/>
  <c r="T889" i="4"/>
  <c r="T888" i="4"/>
  <c r="T887" i="4"/>
  <c r="T886" i="4"/>
  <c r="T885" i="4"/>
  <c r="T884" i="4"/>
  <c r="T883" i="4"/>
  <c r="T882" i="4"/>
  <c r="T881" i="4"/>
  <c r="T880" i="4"/>
  <c r="T879" i="4"/>
  <c r="T878" i="4"/>
  <c r="T877" i="4"/>
  <c r="T876" i="4"/>
  <c r="T875" i="4"/>
  <c r="T874" i="4"/>
  <c r="T873" i="4"/>
  <c r="T872" i="4"/>
  <c r="T871" i="4"/>
  <c r="T870" i="4"/>
  <c r="T869" i="4"/>
  <c r="T868" i="4"/>
  <c r="T867" i="4"/>
  <c r="T866" i="4"/>
  <c r="T865" i="4"/>
  <c r="T864" i="4"/>
  <c r="T863" i="4"/>
  <c r="T862" i="4"/>
  <c r="T861" i="4"/>
  <c r="T860" i="4"/>
  <c r="T859" i="4"/>
  <c r="T858" i="4"/>
  <c r="T857" i="4"/>
  <c r="T856" i="4"/>
  <c r="T855" i="4"/>
  <c r="T854" i="4"/>
  <c r="T853" i="4"/>
  <c r="T852" i="4"/>
  <c r="T851" i="4"/>
  <c r="T850" i="4"/>
  <c r="T849" i="4"/>
  <c r="T848" i="4"/>
  <c r="T847" i="4"/>
  <c r="T846" i="4"/>
  <c r="T845" i="4"/>
  <c r="T844" i="4"/>
  <c r="T843" i="4"/>
  <c r="T842" i="4"/>
  <c r="T841" i="4"/>
  <c r="T840" i="4"/>
  <c r="T839" i="4"/>
  <c r="T838" i="4"/>
  <c r="T837" i="4"/>
  <c r="T836" i="4"/>
  <c r="T835" i="4"/>
  <c r="T834" i="4"/>
  <c r="T833" i="4"/>
  <c r="T832" i="4"/>
  <c r="T831" i="4"/>
  <c r="T830" i="4"/>
  <c r="T829" i="4"/>
  <c r="T828" i="4"/>
  <c r="T827" i="4"/>
  <c r="T826" i="4"/>
  <c r="T825" i="4"/>
  <c r="T824" i="4"/>
  <c r="T823" i="4"/>
  <c r="T822" i="4"/>
  <c r="T821" i="4"/>
  <c r="T820" i="4"/>
  <c r="T819" i="4"/>
  <c r="T818" i="4"/>
  <c r="T817" i="4"/>
  <c r="T816" i="4"/>
  <c r="T815" i="4"/>
  <c r="T814" i="4"/>
  <c r="T813" i="4"/>
  <c r="T812" i="4"/>
  <c r="T811" i="4"/>
  <c r="T810" i="4"/>
  <c r="T809" i="4"/>
  <c r="T808" i="4"/>
  <c r="T807" i="4"/>
  <c r="T806" i="4"/>
  <c r="T805" i="4"/>
  <c r="T804" i="4"/>
  <c r="T803" i="4"/>
  <c r="T802" i="4"/>
  <c r="T801" i="4"/>
  <c r="T800" i="4"/>
  <c r="T799" i="4"/>
  <c r="T798" i="4"/>
  <c r="T797" i="4"/>
  <c r="T796" i="4"/>
  <c r="T795" i="4"/>
  <c r="T794" i="4"/>
  <c r="T793" i="4"/>
  <c r="T792" i="4"/>
  <c r="T791" i="4"/>
  <c r="T790" i="4"/>
  <c r="T789" i="4"/>
  <c r="T788" i="4"/>
  <c r="T787" i="4"/>
  <c r="T786" i="4"/>
  <c r="T785" i="4"/>
  <c r="T784" i="4"/>
  <c r="T783" i="4"/>
  <c r="T782" i="4"/>
  <c r="T781" i="4"/>
  <c r="T780" i="4"/>
  <c r="T779" i="4"/>
  <c r="T778" i="4"/>
  <c r="T777" i="4"/>
  <c r="T776" i="4"/>
  <c r="T775" i="4"/>
  <c r="T774" i="4"/>
  <c r="T773" i="4"/>
  <c r="T772" i="4"/>
  <c r="T771" i="4"/>
  <c r="T770" i="4"/>
  <c r="T769" i="4"/>
  <c r="T768" i="4"/>
  <c r="T767" i="4"/>
  <c r="T766" i="4"/>
  <c r="T765" i="4"/>
  <c r="T764" i="4"/>
  <c r="T763" i="4"/>
  <c r="T762" i="4"/>
  <c r="T761" i="4"/>
  <c r="T760" i="4"/>
  <c r="T759" i="4"/>
  <c r="T758" i="4"/>
  <c r="T757" i="4"/>
  <c r="T756" i="4"/>
  <c r="T755" i="4"/>
  <c r="T754" i="4"/>
  <c r="T753" i="4"/>
  <c r="T752" i="4"/>
  <c r="T751" i="4"/>
  <c r="T750" i="4"/>
  <c r="T749" i="4"/>
  <c r="T748" i="4"/>
  <c r="T747" i="4"/>
  <c r="T746" i="4"/>
  <c r="T745" i="4"/>
  <c r="T744" i="4"/>
  <c r="T743" i="4"/>
  <c r="T742" i="4"/>
  <c r="T741" i="4"/>
  <c r="T740" i="4"/>
  <c r="T739" i="4"/>
  <c r="T738" i="4"/>
  <c r="T737" i="4"/>
  <c r="T736" i="4"/>
  <c r="T735" i="4"/>
  <c r="T734" i="4"/>
  <c r="T733" i="4"/>
  <c r="T732" i="4"/>
  <c r="T731" i="4"/>
  <c r="T730" i="4"/>
  <c r="T729" i="4"/>
  <c r="T728" i="4"/>
  <c r="T727" i="4"/>
  <c r="T726" i="4"/>
  <c r="T725" i="4"/>
  <c r="T724" i="4"/>
  <c r="T723" i="4"/>
  <c r="T722" i="4"/>
  <c r="T721" i="4"/>
  <c r="T720" i="4"/>
  <c r="T719" i="4"/>
  <c r="T718" i="4"/>
  <c r="T717" i="4"/>
  <c r="T716" i="4"/>
  <c r="T715" i="4"/>
  <c r="T714" i="4"/>
  <c r="T713" i="4"/>
  <c r="T712" i="4"/>
  <c r="T711" i="4"/>
  <c r="T710" i="4"/>
  <c r="T709" i="4"/>
  <c r="T708" i="4"/>
  <c r="T707" i="4"/>
  <c r="T706" i="4"/>
  <c r="T705" i="4"/>
  <c r="T704" i="4"/>
  <c r="T703" i="4"/>
  <c r="T702" i="4"/>
  <c r="T701" i="4"/>
  <c r="T700" i="4"/>
  <c r="T699" i="4"/>
  <c r="T698" i="4"/>
  <c r="T697" i="4"/>
  <c r="T696" i="4"/>
  <c r="T695" i="4"/>
  <c r="T694" i="4"/>
  <c r="T693" i="4"/>
  <c r="T692" i="4"/>
  <c r="T691" i="4"/>
  <c r="T690" i="4"/>
  <c r="T689" i="4"/>
  <c r="T688" i="4"/>
  <c r="T687" i="4"/>
  <c r="T686" i="4"/>
  <c r="T685" i="4"/>
  <c r="T684" i="4"/>
  <c r="T683" i="4"/>
  <c r="T682" i="4"/>
  <c r="T681" i="4"/>
  <c r="T680" i="4"/>
  <c r="T679" i="4"/>
  <c r="T678" i="4"/>
  <c r="T677" i="4"/>
  <c r="T676" i="4"/>
  <c r="T675" i="4"/>
  <c r="T674" i="4"/>
  <c r="T673" i="4"/>
  <c r="T672" i="4"/>
  <c r="T671" i="4"/>
  <c r="T670" i="4"/>
  <c r="T669" i="4"/>
  <c r="T668" i="4"/>
  <c r="T667" i="4"/>
  <c r="T666" i="4"/>
  <c r="T665" i="4"/>
  <c r="T664" i="4"/>
  <c r="T663" i="4"/>
  <c r="T662" i="4"/>
  <c r="T661" i="4"/>
  <c r="T660" i="4"/>
  <c r="T659" i="4"/>
  <c r="T658" i="4"/>
  <c r="T657" i="4"/>
  <c r="T656" i="4"/>
  <c r="T655" i="4"/>
  <c r="T654" i="4"/>
  <c r="T653" i="4"/>
  <c r="T652" i="4"/>
  <c r="T651" i="4"/>
  <c r="T650" i="4"/>
  <c r="T649" i="4"/>
  <c r="T648" i="4"/>
  <c r="T647" i="4"/>
  <c r="T646" i="4"/>
  <c r="T645" i="4"/>
  <c r="T644" i="4"/>
  <c r="T643" i="4"/>
  <c r="T642" i="4"/>
  <c r="T641" i="4"/>
  <c r="T640" i="4"/>
  <c r="T639" i="4"/>
  <c r="T638" i="4"/>
  <c r="T637" i="4"/>
  <c r="T636" i="4"/>
  <c r="T635" i="4"/>
  <c r="T634" i="4"/>
  <c r="T633" i="4"/>
  <c r="T632" i="4"/>
  <c r="T631" i="4"/>
  <c r="T630" i="4"/>
  <c r="T629" i="4"/>
  <c r="T628" i="4"/>
  <c r="T627" i="4"/>
  <c r="T626" i="4"/>
  <c r="T625" i="4"/>
  <c r="T624" i="4"/>
  <c r="T623" i="4"/>
  <c r="T622" i="4"/>
  <c r="T621" i="4"/>
  <c r="T620" i="4"/>
  <c r="T619" i="4"/>
  <c r="T618" i="4"/>
  <c r="T617" i="4"/>
  <c r="T616" i="4"/>
  <c r="T615" i="4"/>
  <c r="T614" i="4"/>
  <c r="T613" i="4"/>
  <c r="T612" i="4"/>
  <c r="T611" i="4"/>
  <c r="T610" i="4"/>
  <c r="T609" i="4"/>
  <c r="T608" i="4"/>
  <c r="T607" i="4"/>
  <c r="T606" i="4"/>
  <c r="T605" i="4"/>
  <c r="T604" i="4"/>
  <c r="T603" i="4"/>
  <c r="T602" i="4"/>
  <c r="T601" i="4"/>
  <c r="T600" i="4"/>
  <c r="T599" i="4"/>
  <c r="T598" i="4"/>
  <c r="T597" i="4"/>
  <c r="T596" i="4"/>
  <c r="T595" i="4"/>
  <c r="T594" i="4"/>
  <c r="T593" i="4"/>
  <c r="T592" i="4"/>
  <c r="T591" i="4"/>
  <c r="T590" i="4"/>
  <c r="T589" i="4"/>
  <c r="T588" i="4"/>
  <c r="T587" i="4"/>
  <c r="T586" i="4"/>
  <c r="T585" i="4"/>
  <c r="T584" i="4"/>
  <c r="T583" i="4"/>
  <c r="T582" i="4"/>
  <c r="T581" i="4"/>
  <c r="T580" i="4"/>
  <c r="T579" i="4"/>
  <c r="T578" i="4"/>
  <c r="T577" i="4"/>
  <c r="T576" i="4"/>
  <c r="T575" i="4"/>
  <c r="T574" i="4"/>
  <c r="T573" i="4"/>
  <c r="T572" i="4"/>
  <c r="T571" i="4"/>
  <c r="T570" i="4"/>
  <c r="T569" i="4"/>
  <c r="T568" i="4"/>
  <c r="T567" i="4"/>
  <c r="T566" i="4"/>
  <c r="T565" i="4"/>
  <c r="T564" i="4"/>
  <c r="T563" i="4"/>
  <c r="T562" i="4"/>
  <c r="T561" i="4"/>
  <c r="T560" i="4"/>
  <c r="T559" i="4"/>
  <c r="T558" i="4"/>
  <c r="T557" i="4"/>
  <c r="T556" i="4"/>
  <c r="T555" i="4"/>
  <c r="T554" i="4"/>
  <c r="T553" i="4"/>
  <c r="T552" i="4"/>
  <c r="T551" i="4"/>
  <c r="T550" i="4"/>
  <c r="T549" i="4"/>
  <c r="T548" i="4"/>
  <c r="T547" i="4"/>
  <c r="T546" i="4"/>
  <c r="T545" i="4"/>
  <c r="T544" i="4"/>
  <c r="T543" i="4"/>
  <c r="T542" i="4"/>
  <c r="T541" i="4"/>
  <c r="T540" i="4"/>
  <c r="T539" i="4"/>
  <c r="T538" i="4"/>
  <c r="T537" i="4"/>
  <c r="T536" i="4"/>
  <c r="T535" i="4"/>
  <c r="T534" i="4"/>
  <c r="T533" i="4"/>
  <c r="T532" i="4"/>
  <c r="T531" i="4"/>
  <c r="T530" i="4"/>
  <c r="T529" i="4"/>
  <c r="T528" i="4"/>
  <c r="T527" i="4"/>
  <c r="T526" i="4"/>
  <c r="T525" i="4"/>
  <c r="T524" i="4"/>
  <c r="T523" i="4"/>
  <c r="T522" i="4"/>
  <c r="T521" i="4"/>
  <c r="T520" i="4"/>
  <c r="T519" i="4"/>
  <c r="T518" i="4"/>
  <c r="T517" i="4"/>
  <c r="T516" i="4"/>
  <c r="T515" i="4"/>
  <c r="T514" i="4"/>
  <c r="T513" i="4"/>
  <c r="T512" i="4"/>
  <c r="T511" i="4"/>
  <c r="T510" i="4"/>
  <c r="T509" i="4"/>
  <c r="T508" i="4"/>
  <c r="T507" i="4"/>
  <c r="T506" i="4"/>
  <c r="T505" i="4"/>
  <c r="T504" i="4"/>
  <c r="T503" i="4"/>
  <c r="T502" i="4"/>
  <c r="T501" i="4"/>
  <c r="T500" i="4"/>
  <c r="T499" i="4"/>
  <c r="T498" i="4"/>
  <c r="T497" i="4"/>
  <c r="T496" i="4"/>
  <c r="T495" i="4"/>
  <c r="T494" i="4"/>
  <c r="T493" i="4"/>
  <c r="T492" i="4"/>
  <c r="T491" i="4"/>
  <c r="T490" i="4"/>
  <c r="T489" i="4"/>
  <c r="T488" i="4"/>
  <c r="T487" i="4"/>
  <c r="T486" i="4"/>
  <c r="T485" i="4"/>
  <c r="T484" i="4"/>
  <c r="T483" i="4"/>
  <c r="T482" i="4"/>
  <c r="T481" i="4"/>
  <c r="T480" i="4"/>
  <c r="T479" i="4"/>
  <c r="T478" i="4"/>
  <c r="T477" i="4"/>
  <c r="T476" i="4"/>
  <c r="T475" i="4"/>
  <c r="T474" i="4"/>
  <c r="T473" i="4"/>
  <c r="T472" i="4"/>
  <c r="T471" i="4"/>
  <c r="T470" i="4"/>
  <c r="T469" i="4"/>
  <c r="T468" i="4"/>
  <c r="T467" i="4"/>
  <c r="T466" i="4"/>
  <c r="T465" i="4"/>
  <c r="T464" i="4"/>
  <c r="T463" i="4"/>
  <c r="T462" i="4"/>
  <c r="T461" i="4"/>
  <c r="T460" i="4"/>
  <c r="T459" i="4"/>
  <c r="T458" i="4"/>
  <c r="T457" i="4"/>
  <c r="T456" i="4"/>
  <c r="T455" i="4"/>
  <c r="T454" i="4"/>
  <c r="T453" i="4"/>
  <c r="T452" i="4"/>
  <c r="T451" i="4"/>
  <c r="T450" i="4"/>
  <c r="T449" i="4"/>
  <c r="T448" i="4"/>
  <c r="T447" i="4"/>
  <c r="T446" i="4"/>
  <c r="T445" i="4"/>
  <c r="T444" i="4"/>
  <c r="T443" i="4"/>
  <c r="T442" i="4"/>
  <c r="T441" i="4"/>
  <c r="T440" i="4"/>
  <c r="T439" i="4"/>
  <c r="T438" i="4"/>
  <c r="T437" i="4"/>
  <c r="T436" i="4"/>
  <c r="T435" i="4"/>
  <c r="T434" i="4"/>
  <c r="T432" i="4"/>
  <c r="T431" i="4"/>
  <c r="T430" i="4"/>
  <c r="T429" i="4"/>
  <c r="T428" i="4"/>
  <c r="T427" i="4"/>
  <c r="T426" i="4"/>
  <c r="T425" i="4"/>
  <c r="T424" i="4"/>
  <c r="T423" i="4"/>
  <c r="T422" i="4"/>
  <c r="T421" i="4"/>
  <c r="T420" i="4"/>
  <c r="T419" i="4"/>
  <c r="T418" i="4"/>
  <c r="T417" i="4"/>
  <c r="T416" i="4"/>
  <c r="T415" i="4"/>
  <c r="T414" i="4"/>
  <c r="T413" i="4"/>
  <c r="T412" i="4"/>
  <c r="T411" i="4"/>
  <c r="T410" i="4"/>
  <c r="T409" i="4"/>
  <c r="T408" i="4"/>
  <c r="T407" i="4"/>
  <c r="T406" i="4"/>
  <c r="T405" i="4"/>
  <c r="T404" i="4"/>
  <c r="T403" i="4"/>
  <c r="T402" i="4"/>
  <c r="T401" i="4"/>
  <c r="T400" i="4"/>
  <c r="T399" i="4"/>
  <c r="T398" i="4"/>
  <c r="T397" i="4"/>
  <c r="T396" i="4"/>
  <c r="T395" i="4"/>
  <c r="T394" i="4"/>
  <c r="T393" i="4"/>
  <c r="T392" i="4"/>
  <c r="T391" i="4"/>
  <c r="T390" i="4"/>
  <c r="T389" i="4"/>
  <c r="T388" i="4"/>
  <c r="T387" i="4"/>
  <c r="T386" i="4"/>
  <c r="T385" i="4"/>
  <c r="T384" i="4"/>
  <c r="T383" i="4"/>
  <c r="T381" i="4"/>
  <c r="T380" i="4"/>
  <c r="T379" i="4"/>
  <c r="T378" i="4"/>
  <c r="T377" i="4"/>
  <c r="T376" i="4"/>
  <c r="T375" i="4"/>
  <c r="T374" i="4"/>
  <c r="T373" i="4"/>
  <c r="T372" i="4"/>
  <c r="T371" i="4"/>
  <c r="T370" i="4"/>
  <c r="T369" i="4"/>
  <c r="T368" i="4"/>
  <c r="T367" i="4"/>
  <c r="T366" i="4"/>
  <c r="T365" i="4"/>
  <c r="T364" i="4"/>
  <c r="T363" i="4"/>
  <c r="T362" i="4"/>
  <c r="T361" i="4"/>
  <c r="T360" i="4"/>
  <c r="T359" i="4"/>
  <c r="T358" i="4"/>
  <c r="T357" i="4"/>
  <c r="T356" i="4"/>
  <c r="T355" i="4"/>
  <c r="T354" i="4"/>
  <c r="T353" i="4"/>
  <c r="T352" i="4"/>
  <c r="T351" i="4"/>
  <c r="T350" i="4"/>
  <c r="T349" i="4"/>
  <c r="T348" i="4"/>
  <c r="T347" i="4"/>
  <c r="T346" i="4"/>
  <c r="T345" i="4"/>
  <c r="T344" i="4"/>
  <c r="T343" i="4"/>
  <c r="T342" i="4"/>
  <c r="T341" i="4"/>
  <c r="T340" i="4"/>
  <c r="T339" i="4"/>
  <c r="T338" i="4"/>
  <c r="T337" i="4"/>
  <c r="T433" i="4" l="1"/>
  <c r="AM336" i="4" l="1"/>
  <c r="BB336" i="4" s="1"/>
  <c r="AM335" i="4"/>
  <c r="BB335" i="4" s="1"/>
  <c r="AM334" i="4"/>
  <c r="BB334" i="4" s="1"/>
  <c r="AM333" i="4"/>
  <c r="BB333" i="4" s="1"/>
  <c r="AM332" i="4"/>
  <c r="BB332" i="4" s="1"/>
  <c r="AM331" i="4"/>
  <c r="BB331" i="4" s="1"/>
  <c r="AM330" i="4"/>
  <c r="BB330" i="4" s="1"/>
  <c r="AM329" i="4"/>
  <c r="BB329" i="4" s="1"/>
  <c r="AM328" i="4"/>
  <c r="BB328" i="4" s="1"/>
  <c r="AM327" i="4"/>
  <c r="BB327" i="4" s="1"/>
  <c r="AM326" i="4"/>
  <c r="BB326" i="4" s="1"/>
  <c r="AM325" i="4"/>
  <c r="BB325" i="4" s="1"/>
  <c r="AM324" i="4"/>
  <c r="BB324" i="4" s="1"/>
  <c r="AM323" i="4"/>
  <c r="BB323" i="4" s="1"/>
  <c r="AM322" i="4"/>
  <c r="BB322" i="4" s="1"/>
  <c r="AM321" i="4"/>
  <c r="BB321" i="4" s="1"/>
  <c r="AM320" i="4"/>
  <c r="BB320" i="4" s="1"/>
  <c r="AM319" i="4"/>
  <c r="BB319" i="4" s="1"/>
  <c r="AM318" i="4"/>
  <c r="BB318" i="4" s="1"/>
  <c r="AM317" i="4"/>
  <c r="BB317" i="4" s="1"/>
  <c r="AM316" i="4"/>
  <c r="BB316" i="4" s="1"/>
  <c r="AM315" i="4"/>
  <c r="BB315" i="4" s="1"/>
  <c r="AM314" i="4"/>
  <c r="BB314" i="4" s="1"/>
  <c r="AM313" i="4"/>
  <c r="BB313" i="4" s="1"/>
  <c r="AM312" i="4"/>
  <c r="BB312" i="4" s="1"/>
  <c r="AM311" i="4"/>
  <c r="BB311" i="4" s="1"/>
  <c r="AM310" i="4"/>
  <c r="BB310" i="4" s="1"/>
  <c r="AM309" i="4"/>
  <c r="BB309" i="4" s="1"/>
  <c r="AM308" i="4"/>
  <c r="BB308" i="4" s="1"/>
  <c r="AM307" i="4"/>
  <c r="BB307" i="4" s="1"/>
  <c r="AM306" i="4"/>
  <c r="BB306" i="4" s="1"/>
  <c r="AM305" i="4"/>
  <c r="BB305" i="4" s="1"/>
  <c r="AM304" i="4"/>
  <c r="BB304" i="4" s="1"/>
  <c r="AM303" i="4"/>
  <c r="BB303" i="4" s="1"/>
  <c r="AM302" i="4"/>
  <c r="BB302" i="4" s="1"/>
  <c r="AM301" i="4"/>
  <c r="BB301" i="4" s="1"/>
  <c r="AM300" i="4"/>
  <c r="BB300" i="4" s="1"/>
  <c r="AM299" i="4"/>
  <c r="BB299" i="4" s="1"/>
  <c r="AM298" i="4"/>
  <c r="BB298" i="4" s="1"/>
  <c r="AM297" i="4"/>
  <c r="BB297" i="4" s="1"/>
  <c r="AM296" i="4"/>
  <c r="BB296" i="4" s="1"/>
  <c r="AM295" i="4"/>
  <c r="BB295" i="4" s="1"/>
  <c r="AM294" i="4"/>
  <c r="BB294" i="4" s="1"/>
  <c r="AM293" i="4"/>
  <c r="BB293" i="4" s="1"/>
  <c r="AM292" i="4"/>
  <c r="BB292" i="4" s="1"/>
  <c r="AM291" i="4"/>
  <c r="BB291" i="4" s="1"/>
  <c r="AM290" i="4"/>
  <c r="BB290" i="4" s="1"/>
  <c r="AM289" i="4"/>
  <c r="BB289" i="4" s="1"/>
  <c r="AM288" i="4"/>
  <c r="BB288" i="4" s="1"/>
  <c r="AM287" i="4"/>
  <c r="BB287" i="4" s="1"/>
  <c r="AM286" i="4"/>
  <c r="BB286" i="4" s="1"/>
  <c r="AM285" i="4"/>
  <c r="BB285" i="4" s="1"/>
  <c r="AM284" i="4"/>
  <c r="BB284" i="4" s="1"/>
  <c r="AM283" i="4"/>
  <c r="BB283" i="4" s="1"/>
  <c r="AM282" i="4"/>
  <c r="BB282" i="4" s="1"/>
  <c r="AM281" i="4"/>
  <c r="BB281" i="4" s="1"/>
  <c r="AM280" i="4"/>
  <c r="BB280" i="4" s="1"/>
  <c r="AM279" i="4"/>
  <c r="BB279" i="4" s="1"/>
  <c r="AM278" i="4"/>
  <c r="BB278" i="4" s="1"/>
  <c r="AM277" i="4"/>
  <c r="BB277" i="4" s="1"/>
  <c r="AM276" i="4"/>
  <c r="BB276" i="4" s="1"/>
  <c r="AM275" i="4"/>
  <c r="BB275" i="4" s="1"/>
  <c r="AM274" i="4"/>
  <c r="BB274" i="4" s="1"/>
  <c r="AM273" i="4"/>
  <c r="BB273" i="4" s="1"/>
  <c r="AM272" i="4"/>
  <c r="BB272" i="4" s="1"/>
  <c r="AM271" i="4"/>
  <c r="BB271" i="4" s="1"/>
  <c r="AM270" i="4"/>
  <c r="BB270" i="4" s="1"/>
  <c r="AM269" i="4"/>
  <c r="BB269" i="4" s="1"/>
  <c r="AM268" i="4"/>
  <c r="BB268" i="4" s="1"/>
  <c r="AM267" i="4"/>
  <c r="BB267" i="4" s="1"/>
  <c r="AM266" i="4"/>
  <c r="BB266" i="4" s="1"/>
  <c r="AM265" i="4"/>
  <c r="BB265" i="4" s="1"/>
  <c r="AM264" i="4"/>
  <c r="BB264" i="4" s="1"/>
  <c r="AM263" i="4"/>
  <c r="BB263" i="4" s="1"/>
  <c r="AM262" i="4"/>
  <c r="BB262" i="4" s="1"/>
  <c r="AM261" i="4"/>
  <c r="BB261" i="4" s="1"/>
  <c r="AM260" i="4"/>
  <c r="BB260" i="4" s="1"/>
  <c r="AM259" i="4"/>
  <c r="BB259" i="4" s="1"/>
  <c r="AM258" i="4"/>
  <c r="BB258" i="4" s="1"/>
  <c r="AM257" i="4"/>
  <c r="BB257" i="4" s="1"/>
  <c r="AM256" i="4"/>
  <c r="BB256" i="4" s="1"/>
  <c r="AM255" i="4"/>
  <c r="BB255" i="4" s="1"/>
  <c r="AM254" i="4"/>
  <c r="BB254" i="4" s="1"/>
  <c r="AM253" i="4"/>
  <c r="BB253" i="4" s="1"/>
  <c r="AM252" i="4"/>
  <c r="BB252" i="4" s="1"/>
  <c r="AM251" i="4"/>
  <c r="BB251" i="4" s="1"/>
  <c r="AM250" i="4"/>
  <c r="BB250" i="4" s="1"/>
  <c r="AM249" i="4"/>
  <c r="BB249" i="4" s="1"/>
  <c r="AM248" i="4"/>
  <c r="BB248" i="4" s="1"/>
  <c r="AM247" i="4"/>
  <c r="BB247" i="4" s="1"/>
  <c r="AM246" i="4"/>
  <c r="BB246" i="4" s="1"/>
  <c r="AM245" i="4"/>
  <c r="BB245" i="4" s="1"/>
  <c r="AM244" i="4"/>
  <c r="BB244" i="4" s="1"/>
  <c r="AM243" i="4"/>
  <c r="BB243" i="4" s="1"/>
  <c r="AM242" i="4"/>
  <c r="BB242" i="4" s="1"/>
  <c r="AM241" i="4"/>
  <c r="BB241" i="4" s="1"/>
  <c r="AM240" i="4"/>
  <c r="BB240" i="4" s="1"/>
  <c r="AM239" i="4"/>
  <c r="BB239" i="4" s="1"/>
  <c r="AM238" i="4"/>
  <c r="BB238" i="4" s="1"/>
  <c r="AM237" i="4"/>
  <c r="BB237" i="4" s="1"/>
  <c r="AM236" i="4"/>
  <c r="BB236" i="4" s="1"/>
  <c r="AM235" i="4"/>
  <c r="BB235" i="4" s="1"/>
  <c r="AM234" i="4"/>
  <c r="BB234" i="4" s="1"/>
  <c r="AM233" i="4"/>
  <c r="BB233" i="4" s="1"/>
  <c r="AM232" i="4"/>
  <c r="BB232" i="4" s="1"/>
  <c r="AM231" i="4"/>
  <c r="BB231" i="4" s="1"/>
  <c r="AM230" i="4"/>
  <c r="BB230" i="4" s="1"/>
  <c r="AM229" i="4"/>
  <c r="BB229" i="4" s="1"/>
  <c r="AM228" i="4"/>
  <c r="BB228" i="4" s="1"/>
  <c r="AM227" i="4"/>
  <c r="BB227" i="4" s="1"/>
  <c r="AM226" i="4"/>
  <c r="BB226" i="4" s="1"/>
  <c r="AM225" i="4"/>
  <c r="BB225" i="4" s="1"/>
  <c r="AM224" i="4"/>
  <c r="BB224" i="4" s="1"/>
  <c r="AM223" i="4"/>
  <c r="BB223" i="4" s="1"/>
  <c r="AM222" i="4"/>
  <c r="BB222" i="4" s="1"/>
  <c r="AM221" i="4"/>
  <c r="BB221" i="4" s="1"/>
  <c r="AM220" i="4"/>
  <c r="BB220" i="4" s="1"/>
  <c r="AM219" i="4"/>
  <c r="BB219" i="4" s="1"/>
  <c r="AM218" i="4"/>
  <c r="BB218" i="4" s="1"/>
  <c r="AM217" i="4"/>
  <c r="BB217" i="4" s="1"/>
  <c r="AM216" i="4"/>
  <c r="BB216" i="4" s="1"/>
  <c r="AM215" i="4"/>
  <c r="BB215" i="4" s="1"/>
  <c r="AM214" i="4"/>
  <c r="BB214" i="4" s="1"/>
  <c r="AM213" i="4"/>
  <c r="BB213" i="4" s="1"/>
  <c r="AM212" i="4"/>
  <c r="BB212" i="4" s="1"/>
  <c r="AM211" i="4"/>
  <c r="BB211" i="4" s="1"/>
  <c r="AM210" i="4"/>
  <c r="BB210" i="4" s="1"/>
  <c r="AM209" i="4"/>
  <c r="BB209" i="4" s="1"/>
  <c r="AM208" i="4"/>
  <c r="BB208" i="4" s="1"/>
  <c r="AM207" i="4"/>
  <c r="BB207" i="4" s="1"/>
  <c r="AM206" i="4"/>
  <c r="BB206" i="4" s="1"/>
  <c r="AM205" i="4"/>
  <c r="BB205" i="4" s="1"/>
  <c r="AM204" i="4"/>
  <c r="BB204" i="4" s="1"/>
  <c r="AM203" i="4"/>
  <c r="BB203" i="4" s="1"/>
  <c r="AM202" i="4"/>
  <c r="BB202" i="4" s="1"/>
  <c r="AM201" i="4"/>
  <c r="BB201" i="4" s="1"/>
  <c r="AM200" i="4"/>
  <c r="BB200" i="4" s="1"/>
  <c r="AM199" i="4"/>
  <c r="BB199" i="4" s="1"/>
  <c r="AM198" i="4"/>
  <c r="BB198" i="4" s="1"/>
  <c r="AM197" i="4"/>
  <c r="BB197" i="4" s="1"/>
  <c r="AM196" i="4"/>
  <c r="BB196" i="4" s="1"/>
  <c r="AM195" i="4"/>
  <c r="BB195" i="4" s="1"/>
  <c r="AM194" i="4"/>
  <c r="BB194" i="4" s="1"/>
  <c r="AM193" i="4"/>
  <c r="BB193" i="4" s="1"/>
  <c r="AM192" i="4"/>
  <c r="BB192" i="4" s="1"/>
  <c r="AM191" i="4"/>
  <c r="BB191" i="4" s="1"/>
  <c r="AM190" i="4"/>
  <c r="BB190" i="4" s="1"/>
  <c r="AM189" i="4"/>
  <c r="BB189" i="4" s="1"/>
  <c r="AM188" i="4"/>
  <c r="BB188" i="4" s="1"/>
  <c r="AM187" i="4"/>
  <c r="BB187" i="4" s="1"/>
  <c r="AM186" i="4"/>
  <c r="BB186" i="4" s="1"/>
  <c r="AM185" i="4"/>
  <c r="BB185" i="4" s="1"/>
  <c r="AM184" i="4"/>
  <c r="BB184" i="4" s="1"/>
  <c r="AM183" i="4"/>
  <c r="BB183" i="4" s="1"/>
  <c r="AM182" i="4"/>
  <c r="BB182" i="4" s="1"/>
  <c r="AM181" i="4"/>
  <c r="BB181" i="4" s="1"/>
  <c r="AM180" i="4"/>
  <c r="BB180" i="4" s="1"/>
  <c r="AM179" i="4"/>
  <c r="BB179" i="4" s="1"/>
  <c r="AM178" i="4"/>
  <c r="BB178" i="4" s="1"/>
  <c r="AM177" i="4"/>
  <c r="BB177" i="4" s="1"/>
  <c r="AM176" i="4"/>
  <c r="BB176" i="4" s="1"/>
  <c r="AM175" i="4"/>
  <c r="BB175" i="4" s="1"/>
  <c r="AM174" i="4"/>
  <c r="BB174" i="4" s="1"/>
  <c r="AM173" i="4"/>
  <c r="BB173" i="4" s="1"/>
  <c r="AM172" i="4"/>
  <c r="BB172" i="4" s="1"/>
  <c r="AM171" i="4"/>
  <c r="BB171" i="4" s="1"/>
  <c r="AM170" i="4"/>
  <c r="BB170" i="4" s="1"/>
  <c r="AM169" i="4"/>
  <c r="BB169" i="4" s="1"/>
  <c r="AM168" i="4"/>
  <c r="BB168" i="4" s="1"/>
  <c r="AM167" i="4"/>
  <c r="BB167" i="4" s="1"/>
  <c r="AM166" i="4"/>
  <c r="BB166" i="4" s="1"/>
  <c r="AM165" i="4"/>
  <c r="BB165" i="4" s="1"/>
  <c r="AM164" i="4"/>
  <c r="BB164" i="4" s="1"/>
  <c r="AM163" i="4"/>
  <c r="BB163" i="4" s="1"/>
  <c r="AM162" i="4"/>
  <c r="BB162" i="4" s="1"/>
  <c r="AM161" i="4"/>
  <c r="BB161" i="4" s="1"/>
  <c r="AM160" i="4"/>
  <c r="BB160" i="4" s="1"/>
  <c r="AM159" i="4"/>
  <c r="BB159" i="4" s="1"/>
  <c r="AM158" i="4"/>
  <c r="BB158" i="4" s="1"/>
  <c r="AM157" i="4"/>
  <c r="BB157" i="4" s="1"/>
  <c r="AM156" i="4"/>
  <c r="BB156" i="4" s="1"/>
  <c r="AM155" i="4"/>
  <c r="BB155" i="4" s="1"/>
  <c r="AM154" i="4"/>
  <c r="BB154" i="4" s="1"/>
  <c r="AM153" i="4"/>
  <c r="BB153" i="4" s="1"/>
  <c r="AM152" i="4"/>
  <c r="BB152" i="4" s="1"/>
  <c r="AM151" i="4"/>
  <c r="BB151" i="4" s="1"/>
  <c r="AM150" i="4"/>
  <c r="BB150" i="4" s="1"/>
  <c r="AM149" i="4"/>
  <c r="BB149" i="4" s="1"/>
  <c r="AM148" i="4"/>
  <c r="BB148" i="4" s="1"/>
  <c r="AM147" i="4"/>
  <c r="BB147" i="4" s="1"/>
  <c r="AM146" i="4"/>
  <c r="BB146" i="4" s="1"/>
  <c r="AM145" i="4"/>
  <c r="BB145" i="4" s="1"/>
  <c r="AM144" i="4"/>
  <c r="BB144" i="4" s="1"/>
  <c r="AM143" i="4"/>
  <c r="BB143" i="4" s="1"/>
  <c r="AM142" i="4"/>
  <c r="BB142" i="4" s="1"/>
  <c r="AM141" i="4"/>
  <c r="BB141" i="4" s="1"/>
  <c r="AM140" i="4"/>
  <c r="BB140" i="4" s="1"/>
  <c r="AM139" i="4"/>
  <c r="BB139" i="4" s="1"/>
  <c r="AM138" i="4"/>
  <c r="BB138" i="4" s="1"/>
  <c r="AM137" i="4"/>
  <c r="BB137" i="4" s="1"/>
  <c r="AM136" i="4"/>
  <c r="BB136" i="4" s="1"/>
  <c r="AM135" i="4"/>
  <c r="BB135" i="4" s="1"/>
  <c r="AM134" i="4"/>
  <c r="BB134" i="4" s="1"/>
  <c r="AM133" i="4"/>
  <c r="BB133" i="4" s="1"/>
  <c r="AM132" i="4"/>
  <c r="BB132" i="4" s="1"/>
  <c r="AM131" i="4"/>
  <c r="BB131" i="4" s="1"/>
  <c r="AM130" i="4"/>
  <c r="BB130" i="4" s="1"/>
  <c r="AM129" i="4"/>
  <c r="BB129" i="4" s="1"/>
  <c r="AM128" i="4"/>
  <c r="BB128" i="4" s="1"/>
  <c r="AM127" i="4"/>
  <c r="BB127" i="4" s="1"/>
  <c r="AM126" i="4"/>
  <c r="BB126" i="4" s="1"/>
  <c r="AM125" i="4"/>
  <c r="BB125" i="4" s="1"/>
  <c r="AM124" i="4"/>
  <c r="BB124" i="4" s="1"/>
  <c r="AM123" i="4"/>
  <c r="BB123" i="4" s="1"/>
  <c r="AM122" i="4"/>
  <c r="BB122" i="4" s="1"/>
  <c r="AM121" i="4"/>
  <c r="BB121" i="4" s="1"/>
  <c r="AM120" i="4"/>
  <c r="BB120" i="4" s="1"/>
  <c r="AM119" i="4"/>
  <c r="BB119" i="4" s="1"/>
  <c r="AM118" i="4"/>
  <c r="BB118" i="4" s="1"/>
  <c r="AM117" i="4"/>
  <c r="BB117" i="4" s="1"/>
  <c r="AM116" i="4"/>
  <c r="BB116" i="4" s="1"/>
  <c r="AM115" i="4"/>
  <c r="BB115" i="4" s="1"/>
  <c r="AM114" i="4"/>
  <c r="BB114" i="4" s="1"/>
  <c r="AM113" i="4"/>
  <c r="BB113" i="4" s="1"/>
  <c r="AM112" i="4"/>
  <c r="BB112" i="4" s="1"/>
  <c r="AM111" i="4"/>
  <c r="BB111" i="4" s="1"/>
  <c r="AM110" i="4"/>
  <c r="BB110" i="4" s="1"/>
  <c r="AM109" i="4"/>
  <c r="BB109" i="4" s="1"/>
  <c r="AM108" i="4"/>
  <c r="BB108" i="4" s="1"/>
  <c r="AM107" i="4"/>
  <c r="BB107" i="4" s="1"/>
  <c r="AM106" i="4"/>
  <c r="BB106" i="4" s="1"/>
  <c r="AM105" i="4"/>
  <c r="BB105" i="4" s="1"/>
  <c r="AM104" i="4"/>
  <c r="BB104" i="4" s="1"/>
  <c r="AM103" i="4"/>
  <c r="BB103" i="4" s="1"/>
  <c r="AM102" i="4"/>
  <c r="BB102" i="4" s="1"/>
  <c r="AM101" i="4"/>
  <c r="BB101" i="4" s="1"/>
  <c r="AM100" i="4"/>
  <c r="BB100" i="4" s="1"/>
  <c r="AM99" i="4"/>
  <c r="BB99" i="4" s="1"/>
  <c r="AM98" i="4"/>
  <c r="BB98" i="4" s="1"/>
  <c r="AM97" i="4"/>
  <c r="BB97" i="4" s="1"/>
  <c r="AM96" i="4"/>
  <c r="BB96" i="4" s="1"/>
  <c r="AM95" i="4"/>
  <c r="BB95" i="4" s="1"/>
  <c r="AM94" i="4"/>
  <c r="BB94" i="4" s="1"/>
  <c r="AM93" i="4"/>
  <c r="BB93" i="4" s="1"/>
  <c r="AM92" i="4"/>
  <c r="BB92" i="4" s="1"/>
  <c r="AM91" i="4"/>
  <c r="BB91" i="4" s="1"/>
  <c r="AM90" i="4"/>
  <c r="BB90" i="4" s="1"/>
  <c r="AM89" i="4"/>
  <c r="BB89" i="4" s="1"/>
  <c r="AM88" i="4"/>
  <c r="BB88" i="4" s="1"/>
  <c r="AM87" i="4"/>
  <c r="BB87" i="4" s="1"/>
  <c r="AM86" i="4"/>
  <c r="BB86" i="4" s="1"/>
  <c r="AM85" i="4"/>
  <c r="BB85" i="4" s="1"/>
  <c r="AM84" i="4"/>
  <c r="BB84" i="4" s="1"/>
  <c r="AM83" i="4"/>
  <c r="BB83" i="4" s="1"/>
  <c r="AM82" i="4"/>
  <c r="BB82" i="4" s="1"/>
  <c r="AM81" i="4"/>
  <c r="BB81" i="4" s="1"/>
  <c r="AM80" i="4"/>
  <c r="BB80" i="4" s="1"/>
  <c r="AM79" i="4"/>
  <c r="BB79" i="4" s="1"/>
  <c r="AM78" i="4"/>
  <c r="BB78" i="4" s="1"/>
  <c r="AM77" i="4"/>
  <c r="BB77" i="4" s="1"/>
  <c r="AM76" i="4"/>
  <c r="BB76" i="4" s="1"/>
  <c r="AM75" i="4"/>
  <c r="BB75" i="4" s="1"/>
  <c r="AM74" i="4"/>
  <c r="BB74" i="4" s="1"/>
  <c r="AM73" i="4"/>
  <c r="BB73" i="4" s="1"/>
  <c r="AM72" i="4"/>
  <c r="BB72" i="4" s="1"/>
  <c r="AM71" i="4"/>
  <c r="BB71" i="4" s="1"/>
  <c r="AM70" i="4"/>
  <c r="BB70" i="4" s="1"/>
  <c r="AM69" i="4"/>
  <c r="BB69" i="4" s="1"/>
  <c r="AM68" i="4"/>
  <c r="BB68" i="4" s="1"/>
  <c r="AM67" i="4"/>
  <c r="BB67" i="4" s="1"/>
  <c r="AM66" i="4"/>
  <c r="BB66" i="4" s="1"/>
  <c r="AM65" i="4"/>
  <c r="BB65" i="4" s="1"/>
  <c r="AM64" i="4"/>
  <c r="BB64" i="4" s="1"/>
  <c r="AM63" i="4"/>
  <c r="BB63" i="4" s="1"/>
  <c r="AM62" i="4"/>
  <c r="BB62" i="4" s="1"/>
  <c r="AM61" i="4"/>
  <c r="BB61" i="4" s="1"/>
  <c r="AM60" i="4"/>
  <c r="BB60" i="4" s="1"/>
  <c r="AM59" i="4"/>
  <c r="BB59" i="4" s="1"/>
  <c r="AM58" i="4"/>
  <c r="BB58" i="4" s="1"/>
  <c r="AM57" i="4"/>
  <c r="BB57" i="4" s="1"/>
  <c r="AM56" i="4"/>
  <c r="BB56" i="4" s="1"/>
  <c r="AM55" i="4"/>
  <c r="BB55" i="4" s="1"/>
  <c r="AM54" i="4"/>
  <c r="BB54" i="4" s="1"/>
  <c r="AM53" i="4"/>
  <c r="BB53" i="4" s="1"/>
  <c r="AM52" i="4"/>
  <c r="BB52" i="4" s="1"/>
  <c r="AM51" i="4"/>
  <c r="BB51" i="4" s="1"/>
  <c r="AM50" i="4"/>
  <c r="BB50" i="4" s="1"/>
  <c r="AM49" i="4"/>
  <c r="BB49" i="4" s="1"/>
  <c r="AM48" i="4"/>
  <c r="BB48" i="4" s="1"/>
  <c r="AM47" i="4"/>
  <c r="BB47" i="4" s="1"/>
  <c r="AM46" i="4"/>
  <c r="BB46" i="4" s="1"/>
  <c r="AM45" i="4"/>
  <c r="BB45" i="4" s="1"/>
  <c r="AM44" i="4"/>
  <c r="BB44" i="4" s="1"/>
  <c r="AM43" i="4"/>
  <c r="BB43" i="4" s="1"/>
  <c r="AM42" i="4"/>
  <c r="BB42" i="4" s="1"/>
  <c r="AM41" i="4"/>
  <c r="BB41" i="4" s="1"/>
  <c r="AM40" i="4"/>
  <c r="BB40" i="4" s="1"/>
  <c r="AM39" i="4"/>
  <c r="BB39" i="4" s="1"/>
  <c r="AM38" i="4"/>
  <c r="BB38" i="4" s="1"/>
  <c r="AM37" i="4"/>
  <c r="BB37" i="4" s="1"/>
  <c r="AM36" i="4"/>
  <c r="BB36" i="4" s="1"/>
  <c r="AM35" i="4"/>
  <c r="BB35" i="4" s="1"/>
  <c r="AM34" i="4"/>
  <c r="BB34" i="4" s="1"/>
  <c r="AM33" i="4"/>
  <c r="BB33" i="4" s="1"/>
  <c r="AM32" i="4"/>
  <c r="BB32" i="4" s="1"/>
  <c r="AM31" i="4"/>
  <c r="BB31" i="4" s="1"/>
  <c r="AM30" i="4"/>
  <c r="BB30" i="4" s="1"/>
  <c r="AM29" i="4"/>
  <c r="BB29" i="4" s="1"/>
  <c r="AM28" i="4"/>
  <c r="BB28" i="4" s="1"/>
  <c r="AM27" i="4"/>
  <c r="BB27" i="4" s="1"/>
  <c r="AM26" i="4"/>
  <c r="BB26" i="4" s="1"/>
  <c r="AM25" i="4"/>
  <c r="BB25" i="4" s="1"/>
  <c r="AM24" i="4"/>
  <c r="BB24" i="4" s="1"/>
  <c r="AM23" i="4"/>
  <c r="BB23" i="4" s="1"/>
  <c r="AM22" i="4"/>
  <c r="BB22" i="4" s="1"/>
  <c r="AM21" i="4"/>
  <c r="BB21" i="4" s="1"/>
  <c r="AM20" i="4"/>
  <c r="BB20" i="4" s="1"/>
  <c r="AM19" i="4"/>
  <c r="BB19" i="4" s="1"/>
  <c r="AM18" i="4"/>
  <c r="BB18" i="4" s="1"/>
  <c r="AM17" i="4"/>
  <c r="BB17" i="4" s="1"/>
  <c r="AM16" i="4"/>
  <c r="BB16" i="4" s="1"/>
  <c r="AM15" i="4"/>
  <c r="BB15" i="4" s="1"/>
  <c r="AM14" i="4"/>
  <c r="BB14" i="4" s="1"/>
  <c r="AM13" i="4"/>
  <c r="BB13" i="4" s="1"/>
  <c r="AM12" i="4"/>
  <c r="BB12" i="4" s="1"/>
  <c r="AM11" i="4"/>
  <c r="BB11" i="4" s="1"/>
  <c r="AM10" i="4"/>
  <c r="BB10" i="4" s="1"/>
  <c r="AM9" i="4"/>
  <c r="BB9" i="4" s="1"/>
  <c r="AM8" i="4"/>
  <c r="BB8" i="4" s="1"/>
  <c r="AM7" i="4"/>
  <c r="BB7" i="4" s="1"/>
  <c r="AM6" i="4"/>
  <c r="BB6" i="4" s="1"/>
  <c r="AM5" i="4"/>
  <c r="BB5" i="4" s="1"/>
  <c r="AM4" i="4"/>
  <c r="BB4" i="4" s="1"/>
  <c r="AM3" i="4"/>
  <c r="BB3" i="4" s="1"/>
  <c r="BT159" i="11" l="1"/>
  <c r="L20" i="15"/>
  <c r="O20" i="15"/>
  <c r="M20" i="15"/>
  <c r="P20" i="15"/>
  <c r="N20" i="15"/>
  <c r="BU15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Y753" authorId="0" shapeId="0" xr:uid="{D3304075-8B5F-4013-A547-C902ED952A4F}">
      <text>
        <r>
          <rPr>
            <sz val="11"/>
            <color theme="1"/>
            <rFont val="Calibri"/>
            <family val="2"/>
            <scheme val="minor"/>
          </rPr>
          <t>======
ID#AAABq7zIaKA
Brylli C. Candela Acero    (2025-09-10 20:39:52)
SE AÑADIÓ 4</t>
        </r>
      </text>
    </comment>
    <comment ref="Y758" authorId="0" shapeId="0" xr:uid="{0988D73D-18BE-4E3A-96B7-9823F0F0D4AD}">
      <text>
        <r>
          <rPr>
            <sz val="11"/>
            <color theme="1"/>
            <rFont val="Calibri"/>
            <family val="2"/>
            <scheme val="minor"/>
          </rPr>
          <t>======
ID#AAABq7zIaME
Brylli C. Candela Acero    (2025-09-10 20:39:52)
SE AÑADIÓ 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César D. Espichan Moreno</author>
    <author>Norma N. Bendezu Alvarez</author>
    <author>Carlos G. Saavedra Lopez</author>
    <author>Yesenia Castillo Ortega</author>
    <author>tc={9F40D81B-BEF2-4C31-9E36-17DD85CCAB61}</author>
  </authors>
  <commentList>
    <comment ref="O13" authorId="0" shapeId="0" xr:uid="{B396EF6E-9E20-492B-99EE-E0FDC4B86000}">
      <text>
        <r>
          <rPr>
            <b/>
            <sz val="9"/>
            <color indexed="81"/>
            <rFont val="Tahoma"/>
            <family val="2"/>
          </rPr>
          <t>César D. Espichan Moreno:</t>
        </r>
        <r>
          <rPr>
            <sz val="9"/>
            <color indexed="81"/>
            <rFont val="Tahoma"/>
            <family val="2"/>
          </rPr>
          <t xml:space="preserve">
ANTES: ANALISTA DE DATOS 6</t>
        </r>
      </text>
    </comment>
    <comment ref="O31" authorId="0" shapeId="0" xr:uid="{3DCF603C-C4E8-406A-9812-E82B57E8AF37}">
      <text>
        <r>
          <rPr>
            <b/>
            <sz val="9"/>
            <color indexed="81"/>
            <rFont val="Tahoma"/>
            <family val="2"/>
          </rPr>
          <t>César D. Espichan Moreno:</t>
        </r>
        <r>
          <rPr>
            <sz val="9"/>
            <color indexed="81"/>
            <rFont val="Tahoma"/>
            <family val="2"/>
          </rPr>
          <t xml:space="preserve">
ANALISTA PROGRAMADOR SENIOR 19</t>
        </r>
      </text>
    </comment>
    <comment ref="O88" authorId="0" shapeId="0" xr:uid="{55D44112-3739-402D-9D22-D14F6ACA3712}">
      <text>
        <r>
          <rPr>
            <b/>
            <sz val="9"/>
            <color indexed="81"/>
            <rFont val="Tahoma"/>
            <family val="2"/>
          </rPr>
          <t>César D. Espichan Moreno:</t>
        </r>
        <r>
          <rPr>
            <sz val="9"/>
            <color indexed="81"/>
            <rFont val="Tahoma"/>
            <family val="2"/>
          </rPr>
          <t xml:space="preserve">
ANTES: ANALISTA PROGRAMADOR JUNIOR 
3</t>
        </r>
      </text>
    </comment>
    <comment ref="O96" authorId="0" shapeId="0" xr:uid="{8F0CBEBE-8B58-475D-A432-CB4C893EDB4F}">
      <text>
        <r>
          <rPr>
            <b/>
            <sz val="9"/>
            <color indexed="81"/>
            <rFont val="Tahoma"/>
            <family val="2"/>
          </rPr>
          <t>César D. Espichan Moreno:</t>
        </r>
        <r>
          <rPr>
            <sz val="9"/>
            <color indexed="81"/>
            <rFont val="Tahoma"/>
            <family val="2"/>
          </rPr>
          <t xml:space="preserve">
ANTES: ANALISTA PROGRAMADOR SENIOR 5</t>
        </r>
      </text>
    </comment>
    <comment ref="O97" authorId="0" shapeId="0" xr:uid="{F805473A-FB21-4DE3-8C28-63D12A7E64E7}">
      <text>
        <r>
          <rPr>
            <b/>
            <sz val="9"/>
            <color indexed="81"/>
            <rFont val="Tahoma"/>
            <family val="2"/>
          </rPr>
          <t>César D. Espichan Moreno:</t>
        </r>
        <r>
          <rPr>
            <sz val="9"/>
            <color indexed="81"/>
            <rFont val="Tahoma"/>
            <family val="2"/>
          </rPr>
          <t xml:space="preserve">
ANTES: ANALISTA PROGRAMADOR SENIOR 5</t>
        </r>
      </text>
    </comment>
    <comment ref="O99" authorId="0" shapeId="0" xr:uid="{FA214C8B-8D5C-44C2-BC37-34EEAEC6B018}">
      <text>
        <r>
          <rPr>
            <b/>
            <sz val="9"/>
            <color indexed="81"/>
            <rFont val="Tahoma"/>
            <family val="2"/>
          </rPr>
          <t>César D. Espichan Moreno:</t>
        </r>
        <r>
          <rPr>
            <sz val="9"/>
            <color indexed="81"/>
            <rFont val="Tahoma"/>
            <family val="2"/>
          </rPr>
          <t xml:space="preserve">
ANTES: ANALISTA PROGRAMADOR SENIOR 5</t>
        </r>
      </text>
    </comment>
    <comment ref="H203" authorId="1" shapeId="0" xr:uid="{401FB088-5BCC-4454-993B-308FA5E5579B}">
      <text>
        <r>
          <rPr>
            <b/>
            <sz val="9"/>
            <color indexed="81"/>
            <rFont val="Tahoma"/>
            <family val="2"/>
          </rPr>
          <t>Norma N. Bendezu Alvarez:ANTES META 97:MANTENIMIENTO Y SOPORTE A LAS SOLUCIONES TECNOLOGICAS</t>
        </r>
      </text>
    </comment>
    <comment ref="BS396" authorId="1" shapeId="0" xr:uid="{446F8819-CD5C-402F-B7BD-E57E15C9C33E}">
      <text>
        <r>
          <rPr>
            <sz val="11"/>
            <color theme="1"/>
            <rFont val="Calibri"/>
            <family val="2"/>
            <scheme val="minor"/>
          </rPr>
          <t xml:space="preserve">Norma N. Bendezu Alvarez:
propuesta de Cruz Frias Jhosse
</t>
        </r>
      </text>
    </comment>
    <comment ref="BS403" authorId="1" shapeId="0" xr:uid="{296F83D2-770B-4415-850F-C397288DA57D}">
      <text>
        <r>
          <rPr>
            <sz val="11"/>
            <color theme="1"/>
            <rFont val="Calibri"/>
            <family val="2"/>
            <scheme val="minor"/>
          </rPr>
          <t xml:space="preserve">Norma N. Bendezu Alvarez:
sggdi comunica desistimiento de vasquez espinoza jorge rodolfo 
</t>
        </r>
      </text>
    </comment>
    <comment ref="BS410" authorId="1" shapeId="0" xr:uid="{A5159C57-FA60-4117-ABD9-33605DC7CF21}">
      <text>
        <r>
          <rPr>
            <sz val="11"/>
            <color theme="1"/>
            <rFont val="Calibri"/>
            <family val="2"/>
            <scheme val="minor"/>
          </rPr>
          <t xml:space="preserve">Norma N. Bendezu Alvarez:
propuesta x renuncia de Palacios Herrera Anthony
</t>
        </r>
      </text>
    </comment>
    <comment ref="AR418" authorId="2" shapeId="0" xr:uid="{C9033046-A6FF-44D0-8297-F70E8F4C8128}">
      <text>
        <r>
          <rPr>
            <b/>
            <sz val="9"/>
            <color indexed="81"/>
            <rFont val="Tahoma"/>
            <family val="2"/>
          </rPr>
          <t>Carlos G. Saavedra Lopez:</t>
        </r>
        <r>
          <rPr>
            <sz val="9"/>
            <color indexed="81"/>
            <rFont val="Tahoma"/>
            <family val="2"/>
          </rPr>
          <t xml:space="preserve">
se prio</t>
        </r>
      </text>
    </comment>
    <comment ref="AR422" authorId="2" shapeId="0" xr:uid="{947EB8DD-B077-439B-9E8A-8878B7E603FE}">
      <text>
        <r>
          <rPr>
            <b/>
            <sz val="9"/>
            <color indexed="81"/>
            <rFont val="Tahoma"/>
            <family val="2"/>
          </rPr>
          <t>Carlos G. Saavedra Lopez:</t>
        </r>
        <r>
          <rPr>
            <sz val="9"/>
            <color indexed="81"/>
            <rFont val="Tahoma"/>
            <family val="2"/>
          </rPr>
          <t xml:space="preserve">
se prio</t>
        </r>
      </text>
    </comment>
    <comment ref="BC616" authorId="1" shapeId="0" xr:uid="{87EC0F0B-A131-4A85-9875-711B0A441170}">
      <text>
        <r>
          <rPr>
            <b/>
            <sz val="9"/>
            <color indexed="81"/>
            <rFont val="Tahoma"/>
            <family val="2"/>
          </rPr>
          <t xml:space="preserve">TDR ACTUALIZADO
</t>
        </r>
      </text>
    </comment>
    <comment ref="O736" authorId="0" shapeId="0" xr:uid="{36F72506-59E8-43F7-90BF-653E460D7C0E}">
      <text>
        <r>
          <rPr>
            <b/>
            <sz val="9"/>
            <color indexed="81"/>
            <rFont val="Tahoma"/>
            <family val="2"/>
          </rPr>
          <t>César D. Espichan Moreno:</t>
        </r>
        <r>
          <rPr>
            <sz val="9"/>
            <color indexed="81"/>
            <rFont val="Tahoma"/>
            <family val="2"/>
          </rPr>
          <t xml:space="preserve">
ANTES: ANALISTA DE DATOS 6</t>
        </r>
      </text>
    </comment>
    <comment ref="O737" authorId="1" shapeId="0" xr:uid="{0B5EFBEE-ECD8-49BE-BCE6-B64ACBC07FA3}">
      <text>
        <r>
          <rPr>
            <sz val="11"/>
            <color theme="1"/>
            <rFont val="Calibri"/>
            <family val="2"/>
            <scheme val="minor"/>
          </rPr>
          <t>Norma N. Bendezu Alvarez:
cargo priorizado Solicitud 109-SISPLAN NUEVO CARGO SOPORTE ADMINISTRATIVO</t>
        </r>
      </text>
    </comment>
    <comment ref="O754" authorId="0" shapeId="0" xr:uid="{63E40996-D916-4B74-AD44-39F99CF0950A}">
      <text>
        <r>
          <rPr>
            <b/>
            <sz val="9"/>
            <color indexed="81"/>
            <rFont val="Tahoma"/>
            <family val="2"/>
          </rPr>
          <t>César D. Espichan Moreno:</t>
        </r>
        <r>
          <rPr>
            <sz val="9"/>
            <color indexed="81"/>
            <rFont val="Tahoma"/>
            <family val="2"/>
          </rPr>
          <t xml:space="preserve">
ANALISTA PROGRAMADOR SENIOR 19</t>
        </r>
      </text>
    </comment>
    <comment ref="O773" authorId="1" shapeId="0" xr:uid="{E705BF60-52EE-45F4-8059-0D2D024A0535}">
      <text>
        <r>
          <rPr>
            <b/>
            <sz val="9"/>
            <color indexed="81"/>
            <rFont val="Tahoma"/>
            <family val="2"/>
          </rPr>
          <t>correo del 25/02 se remitió a Edwin para el cambio de denominación  NBA</t>
        </r>
      </text>
    </comment>
    <comment ref="O811" authorId="0" shapeId="0" xr:uid="{0E1D4F28-963D-4A9B-9A65-987C8C8553BF}">
      <text>
        <r>
          <rPr>
            <b/>
            <sz val="9"/>
            <color indexed="81"/>
            <rFont val="Tahoma"/>
            <family val="2"/>
          </rPr>
          <t>César D. Espichan Moreno:</t>
        </r>
        <r>
          <rPr>
            <sz val="9"/>
            <color indexed="81"/>
            <rFont val="Tahoma"/>
            <family val="2"/>
          </rPr>
          <t xml:space="preserve">
ANTES: ANALISTA PROGRAMADOR JUNIOR 
3</t>
        </r>
      </text>
    </comment>
    <comment ref="O819" authorId="0" shapeId="0" xr:uid="{0079F609-ED23-49C6-82D2-E261E1457D5C}">
      <text>
        <r>
          <rPr>
            <b/>
            <sz val="9"/>
            <color indexed="81"/>
            <rFont val="Tahoma"/>
            <family val="2"/>
          </rPr>
          <t>César D. Espichan Moreno:</t>
        </r>
        <r>
          <rPr>
            <sz val="9"/>
            <color indexed="81"/>
            <rFont val="Tahoma"/>
            <family val="2"/>
          </rPr>
          <t xml:space="preserve">
ANTES: ANALISTA PROGRAMADOR SENIOR 5</t>
        </r>
      </text>
    </comment>
    <comment ref="O820" authorId="0" shapeId="0" xr:uid="{89DE4CC2-B12B-4613-879B-691CB0B46FC6}">
      <text>
        <r>
          <rPr>
            <b/>
            <sz val="9"/>
            <color indexed="81"/>
            <rFont val="Tahoma"/>
            <family val="2"/>
          </rPr>
          <t>César D. Espichan Moreno:</t>
        </r>
        <r>
          <rPr>
            <sz val="9"/>
            <color indexed="81"/>
            <rFont val="Tahoma"/>
            <family val="2"/>
          </rPr>
          <t xml:space="preserve">
ANTES: ANALISTA PROGRAMADOR SENIOR 5</t>
        </r>
      </text>
    </comment>
    <comment ref="O822" authorId="0" shapeId="0" xr:uid="{3D43F69F-C5EB-4405-94FD-410EEE4175C8}">
      <text>
        <r>
          <rPr>
            <b/>
            <sz val="9"/>
            <color indexed="81"/>
            <rFont val="Tahoma"/>
            <family val="2"/>
          </rPr>
          <t>César D. Espichan Moreno:</t>
        </r>
        <r>
          <rPr>
            <sz val="9"/>
            <color indexed="81"/>
            <rFont val="Tahoma"/>
            <family val="2"/>
          </rPr>
          <t xml:space="preserve">
ANTES: ANALISTA PROGRAMADOR SENIOR 5</t>
        </r>
      </text>
    </comment>
    <comment ref="O839" authorId="1" shapeId="0" xr:uid="{2104C601-92D1-4789-92F5-A070C715DEEB}">
      <text>
        <r>
          <rPr>
            <b/>
            <sz val="9"/>
            <color indexed="81"/>
            <rFont val="Tahoma"/>
            <family val="2"/>
          </rPr>
          <t>correo del 25/02 se remitió a Edwin para el cambio de denominación  NBA</t>
        </r>
      </text>
    </comment>
    <comment ref="O906" authorId="1" shapeId="0" xr:uid="{1AB58B4B-ED8B-4FD2-88D2-8403DCFECEC8}">
      <text>
        <r>
          <rPr>
            <b/>
            <sz val="9"/>
            <color indexed="81"/>
            <rFont val="Tahoma"/>
            <family val="2"/>
          </rPr>
          <t>correo del 25/02 se remitió a Edwin para el cambio de denominación  NBA</t>
        </r>
      </text>
    </comment>
    <comment ref="O907" authorId="1" shapeId="0" xr:uid="{08D8C9A0-60E7-4650-8D0C-1B7C2F25C9CD}">
      <text>
        <r>
          <rPr>
            <b/>
            <sz val="9"/>
            <color indexed="81"/>
            <rFont val="Tahoma"/>
            <family val="2"/>
          </rPr>
          <t>correo del 25/02 se remitió a Edwin para el cambio de denominación  NBA</t>
        </r>
      </text>
    </comment>
    <comment ref="R951" authorId="2" shapeId="0" xr:uid="{4A0F7D87-8945-4AE9-B2C3-2FD3C423FE02}">
      <text>
        <r>
          <rPr>
            <b/>
            <sz val="9"/>
            <color indexed="81"/>
            <rFont val="Tahoma"/>
            <family val="2"/>
          </rPr>
          <t>Carlos G. Saavedra Lopez:</t>
        </r>
        <r>
          <rPr>
            <sz val="9"/>
            <color indexed="81"/>
            <rFont val="Tahoma"/>
            <family val="2"/>
          </rPr>
          <t xml:space="preserve">
PRECIO ANTERIOR S/ 14000, NUEVO PRECIO UNITARIO S/ 12000</t>
        </r>
      </text>
    </comment>
    <comment ref="O952" authorId="3" shapeId="0" xr:uid="{265E7541-9EAE-43A9-9E50-B1BE792FEA0A}">
      <text>
        <r>
          <rPr>
            <sz val="11"/>
            <color theme="1"/>
            <rFont val="Calibri"/>
            <family val="2"/>
            <scheme val="minor"/>
          </rPr>
          <t>Yesenia Castillo Ortega:
SALIO CON SGSI
INFORME 00268-2026-SGSI</t>
        </r>
      </text>
    </comment>
    <comment ref="R952" authorId="2" shapeId="0" xr:uid="{543E746D-C8F1-4F21-9879-625EF0934706}">
      <text>
        <r>
          <rPr>
            <b/>
            <sz val="9"/>
            <color indexed="81"/>
            <rFont val="Tahoma"/>
            <family val="2"/>
          </rPr>
          <t>Carlos G. Saavedra Lopez:</t>
        </r>
        <r>
          <rPr>
            <sz val="9"/>
            <color indexed="81"/>
            <rFont val="Tahoma"/>
            <family val="2"/>
          </rPr>
          <t xml:space="preserve">
PRECIO INICIAL S/ 7000 NUEVO PRECIO S/ 6000</t>
        </r>
      </text>
    </comment>
    <comment ref="O972" authorId="3" shapeId="0" xr:uid="{A7F4F1E7-4ACB-4131-A1B3-A452E2600712}">
      <text>
        <r>
          <rPr>
            <sz val="11"/>
            <color theme="1"/>
            <rFont val="Calibri"/>
            <family val="2"/>
            <scheme val="minor"/>
          </rPr>
          <t>Yesenia Castillo Ortega:
SALIO CON SGSI INFORME 268-2026-SGSI</t>
        </r>
      </text>
    </comment>
    <comment ref="AS972" authorId="3" shapeId="0" xr:uid="{F3E49339-E106-46C2-B43F-68C69B1AC592}">
      <text>
        <r>
          <rPr>
            <sz val="11"/>
            <color theme="1"/>
            <rFont val="Calibri"/>
            <family val="2"/>
            <scheme val="minor"/>
          </rPr>
          <t>Yesenia Castillo Ortega:
SGSI</t>
        </r>
      </text>
    </comment>
    <comment ref="BS1007" authorId="1" shapeId="0" xr:uid="{C1BEC05A-1963-4F0F-9077-CC51AE8C768A}">
      <text>
        <r>
          <rPr>
            <sz val="11"/>
            <color theme="1"/>
            <rFont val="Calibri"/>
            <family val="2"/>
            <scheme val="minor"/>
          </rPr>
          <t xml:space="preserve">Norma N. Bendezu Alvarez:
propuesta de CRUZ FRIAS JHOSSIE MARTIN
</t>
        </r>
      </text>
    </comment>
    <comment ref="BS1106" authorId="1" shapeId="0" xr:uid="{B77A5FDD-40E3-4043-B040-27001C4756F8}">
      <text>
        <r>
          <rPr>
            <sz val="11"/>
            <color theme="1"/>
            <rFont val="Calibri"/>
            <family val="2"/>
            <scheme val="minor"/>
          </rPr>
          <t xml:space="preserve">Norma N. Bendezu Alvarez:
PROPUESTA POR DESISTMIENTO DE CHUMACERO PAIVA GUISELLA
</t>
        </r>
      </text>
    </comment>
    <comment ref="BS1107" authorId="1" shapeId="0" xr:uid="{1BAE9256-83DE-4116-A9F0-DC00CFCCE70B}">
      <text>
        <r>
          <rPr>
            <sz val="11"/>
            <color theme="1"/>
            <rFont val="Calibri"/>
            <family val="2"/>
            <scheme val="minor"/>
          </rPr>
          <t>Norma N. Bendezu Alvarez:
Desistimiento Ferrua Paucar 
Cesar Augusto</t>
        </r>
      </text>
    </comment>
    <comment ref="BS1118" authorId="1" shapeId="0" xr:uid="{7C94AE91-7FB0-473C-84DB-F399EA27B2FD}">
      <text>
        <r>
          <rPr>
            <sz val="11"/>
            <color theme="1"/>
            <rFont val="Calibri"/>
            <family val="2"/>
            <scheme val="minor"/>
          </rPr>
          <t xml:space="preserve">Norma N. Bendezu Alvarez:
SGGDI comunicó desitimiento de Paredes Aguilar Xavier
</t>
        </r>
      </text>
    </comment>
    <comment ref="R1161" authorId="3" shapeId="0" xr:uid="{3E057948-D5DB-479D-8BA9-ECB56A05067F}">
      <text>
        <r>
          <rPr>
            <sz val="11"/>
            <color theme="1"/>
            <rFont val="Calibri"/>
            <family val="2"/>
            <scheme val="minor"/>
          </rPr>
          <t xml:space="preserve">Yesenia Castillo Ortega:
promagramado por 10000, ysegun memo nº1000 esta por 12000
</t>
        </r>
      </text>
    </comment>
    <comment ref="R1162" authorId="3" shapeId="0" xr:uid="{BD4389CF-7D4B-47AD-B2B6-68C69596A7A2}">
      <text>
        <r>
          <rPr>
            <sz val="11"/>
            <color theme="1"/>
            <rFont val="Calibri"/>
            <family val="2"/>
            <scheme val="minor"/>
          </rPr>
          <t xml:space="preserve">Yesenia Castillo Ortega:
promagramado por 10000, ysegun memo nº1000 esta por 12000
</t>
        </r>
      </text>
    </comment>
    <comment ref="BS1256" authorId="3" shapeId="0" xr:uid="{1A3A1A93-E981-46FE-AE3C-8357B1C34C01}">
      <text>
        <r>
          <rPr>
            <sz val="11"/>
            <color theme="1"/>
            <rFont val="Calibri"/>
            <family val="2"/>
            <scheme val="minor"/>
          </rPr>
          <t>Yesenia Castillo Ortega:
segun memo fue de 01/03/2026 hasta 04/04/2026
En las conformidades de pago esta del 01/03/2026 al 31/03/206 como apoyo paletizador</t>
        </r>
      </text>
    </comment>
    <comment ref="BS1360" authorId="1" shapeId="0" xr:uid="{127116A1-F396-44CD-A7B0-7AB61F18F7E2}">
      <text>
        <r>
          <rPr>
            <sz val="11"/>
            <color theme="1"/>
            <rFont val="Calibri"/>
            <family val="2"/>
            <scheme val="minor"/>
          </rPr>
          <t xml:space="preserve">Norma N. Bendezu Alvarez:
DESISTE MENDOZA CATALAN ALISON 
</t>
        </r>
      </text>
    </comment>
    <comment ref="BS1364" authorId="1" shapeId="0" xr:uid="{39A6F500-3299-4BA5-BBA8-6B9459C677F7}">
      <text>
        <r>
          <rPr>
            <sz val="11"/>
            <color theme="1"/>
            <rFont val="Calibri"/>
            <family val="2"/>
            <scheme val="minor"/>
          </rPr>
          <t>Norma N. Bendezu Alvarez:
DESISTE SOLIS NARBASTA KHEVINN</t>
        </r>
      </text>
    </comment>
    <comment ref="O1370" authorId="1" shapeId="0" xr:uid="{32285454-EF62-4D35-B20A-A386BF94EC83}">
      <text>
        <r>
          <rPr>
            <b/>
            <sz val="9"/>
            <color indexed="81"/>
            <rFont val="Tahoma"/>
            <family val="2"/>
          </rPr>
          <t xml:space="preserve">correo de la SGIST solcitando cambio se remitió a GPP - Edwin - atendido  NBA </t>
        </r>
      </text>
    </comment>
    <comment ref="O1371" authorId="1" shapeId="0" xr:uid="{2AD2BFDE-4F45-4885-80A2-58E7CA2AAF70}">
      <text>
        <r>
          <rPr>
            <b/>
            <sz val="9"/>
            <color indexed="81"/>
            <rFont val="Tahoma"/>
            <family val="2"/>
          </rPr>
          <t xml:space="preserve">CORREO DE SGIST  SE SOLICITO CAMBIO DE DENOMINACION DE 114LS  CAMBIAR 45 LS A OP. TECNICO DE TI 2
</t>
        </r>
      </text>
    </comment>
    <comment ref="O1372" authorId="1" shapeId="0" xr:uid="{DC2F0C81-D71C-4CDB-8295-7DBCE7E63E65}">
      <text>
        <r>
          <rPr>
            <b/>
            <sz val="9"/>
            <color indexed="81"/>
            <rFont val="Tahoma"/>
            <family val="2"/>
          </rPr>
          <t xml:space="preserve">correo de la SGIST solcitando cambio se remitió a GPP - Edwin - atendido  NBA </t>
        </r>
      </text>
    </comment>
    <comment ref="O1374" authorId="1" shapeId="0" xr:uid="{F3ABF6E9-75F0-4FDE-9764-6D07F0175CAA}">
      <text>
        <r>
          <rPr>
            <b/>
            <sz val="9"/>
            <color indexed="81"/>
            <rFont val="Tahoma"/>
            <family val="2"/>
          </rPr>
          <t xml:space="preserve">correo de la SGIST solcitando cambio se remitió a GPP - Edwin - atendido  NBA </t>
        </r>
      </text>
    </comment>
    <comment ref="BZ1461" authorId="3" shapeId="0" xr:uid="{C582399E-08B4-40EB-99CC-2508C461E6F6}">
      <text>
        <r>
          <rPr>
            <sz val="11"/>
            <color theme="1"/>
            <rFont val="Calibri"/>
            <family val="2"/>
            <scheme val="minor"/>
          </rPr>
          <t xml:space="preserve">Yesenia Castillo Ortega:
verificar 
</t>
        </r>
      </text>
    </comment>
    <comment ref="O1471" authorId="1" shapeId="0" xr:uid="{9CEA4757-26FB-46EB-A8A3-791BD1CA28D2}">
      <text>
        <r>
          <rPr>
            <b/>
            <sz val="9"/>
            <color indexed="81"/>
            <rFont val="Tahoma"/>
            <family val="2"/>
          </rPr>
          <t xml:space="preserve">correo de la SGIST solcitando cambio se remitió a GPP - Edwin - atendido  NBA </t>
        </r>
      </text>
    </comment>
    <comment ref="O1472" authorId="1" shapeId="0" xr:uid="{6AFB9E34-1A79-45A5-BD0F-CAED2C445251}">
      <text>
        <r>
          <rPr>
            <b/>
            <sz val="9"/>
            <color indexed="81"/>
            <rFont val="Tahoma"/>
            <family val="2"/>
          </rPr>
          <t xml:space="preserve">correo de la SGIST solcitando cambio se remitió a GPP - Edwin - atendido  NBA </t>
        </r>
      </text>
    </comment>
    <comment ref="BY1472" authorId="3" shapeId="0" xr:uid="{5710A6AB-8E29-47F0-B0F9-2F98BB7C085A}">
      <text>
        <r>
          <rPr>
            <sz val="11"/>
            <color theme="1"/>
            <rFont val="Calibri"/>
            <family val="2"/>
            <scheme val="minor"/>
          </rPr>
          <t xml:space="preserve">Yesenia Castillo Ortega:
05/04/2026
</t>
        </r>
      </text>
    </comment>
    <comment ref="O1474" authorId="1" shapeId="0" xr:uid="{5AE5496C-4EC8-459B-BE6C-A28F6CAC989B}">
      <text>
        <r>
          <rPr>
            <b/>
            <sz val="9"/>
            <color indexed="81"/>
            <rFont val="Tahoma"/>
            <family val="2"/>
          </rPr>
          <t xml:space="preserve">correo de la SGIST solcitando cambio se remitió a GPP - Edwin - atendido  NBA </t>
        </r>
      </text>
    </comment>
    <comment ref="O1476" authorId="1" shapeId="0" xr:uid="{A638F5DE-83A7-472E-931F-F062BBB25169}">
      <text>
        <r>
          <rPr>
            <b/>
            <sz val="9"/>
            <color indexed="81"/>
            <rFont val="Tahoma"/>
            <family val="2"/>
          </rPr>
          <t xml:space="preserve">correo de la SGIST solcitando cambio se remitió a GPP - Edwin - atendido  NBA </t>
        </r>
      </text>
    </comment>
    <comment ref="O1479" authorId="1" shapeId="0" xr:uid="{12AC0FA6-94C3-4354-8C75-25A3484D1F8F}">
      <text>
        <r>
          <rPr>
            <b/>
            <sz val="9"/>
            <color indexed="81"/>
            <rFont val="Tahoma"/>
            <family val="2"/>
          </rPr>
          <t xml:space="preserve">correo de la SGIST solcitando cambio se remitió a GPP - Edwin - atendido  NBA </t>
        </r>
      </text>
    </comment>
    <comment ref="O1481" authorId="1" shapeId="0" xr:uid="{5DB736D6-A33C-4DE7-967B-BB59CC43CBB9}">
      <text>
        <r>
          <rPr>
            <b/>
            <sz val="9"/>
            <color indexed="81"/>
            <rFont val="Tahoma"/>
            <family val="2"/>
          </rPr>
          <t xml:space="preserve">correo de la SGIST solcitando cambio se remitió a GPP - Edwin - atendido  NBA </t>
        </r>
      </text>
    </comment>
    <comment ref="O1482" authorId="1" shapeId="0" xr:uid="{ECB540AD-5A31-4180-88B8-8320B0198C9E}">
      <text>
        <r>
          <rPr>
            <b/>
            <sz val="9"/>
            <color indexed="81"/>
            <rFont val="Tahoma"/>
            <family val="2"/>
          </rPr>
          <t xml:space="preserve">correo de la SGIST solcitando cambio se remitió a GPP - Edwin - atendido  NBA </t>
        </r>
      </text>
    </comment>
    <comment ref="O1483" authorId="1" shapeId="0" xr:uid="{296B290A-C0B3-4E94-9E03-0454D4DE8B0D}">
      <text>
        <r>
          <rPr>
            <b/>
            <sz val="9"/>
            <color indexed="81"/>
            <rFont val="Tahoma"/>
            <family val="2"/>
          </rPr>
          <t xml:space="preserve">correo de la SGIST solcitando cambio se remitió a GPP - Edwin - atendido  NBA </t>
        </r>
      </text>
    </comment>
    <comment ref="O1485" authorId="1" shapeId="0" xr:uid="{8777E46C-A09E-476F-9912-EEC02190EFA7}">
      <text>
        <r>
          <rPr>
            <b/>
            <sz val="9"/>
            <color indexed="81"/>
            <rFont val="Tahoma"/>
            <family val="2"/>
          </rPr>
          <t xml:space="preserve">correo de la SGIST solcitando cambio se remitió a GPP - Edwin - atendido  NBA </t>
        </r>
      </text>
    </comment>
    <comment ref="O1487" authorId="1" shapeId="0" xr:uid="{FBFE7E01-3122-42FD-A96E-49E3A9A5CD49}">
      <text>
        <r>
          <rPr>
            <b/>
            <sz val="9"/>
            <color indexed="81"/>
            <rFont val="Tahoma"/>
            <family val="2"/>
          </rPr>
          <t xml:space="preserve">correo de la SGIST solcitando cambio se remitió a GPP - Edwin - atendido  NBA </t>
        </r>
      </text>
    </comment>
    <comment ref="O1489" authorId="1" shapeId="0" xr:uid="{7C0A32DA-2FE3-4A36-893D-6896A11A4296}">
      <text>
        <r>
          <rPr>
            <b/>
            <sz val="9"/>
            <color indexed="81"/>
            <rFont val="Tahoma"/>
            <family val="2"/>
          </rPr>
          <t xml:space="preserve">correo de la SGIST solcitando cambio se remitió a GPP - Edwin - atendido  NBA </t>
        </r>
      </text>
    </comment>
    <comment ref="O1490" authorId="1" shapeId="0" xr:uid="{DA5B5396-4BCB-4526-8E33-4340CABC8FF5}">
      <text>
        <r>
          <rPr>
            <b/>
            <sz val="9"/>
            <color indexed="81"/>
            <rFont val="Tahoma"/>
            <family val="2"/>
          </rPr>
          <t xml:space="preserve">correo de la SGIST solcitando cambio se remitió a GPP - Edwin - atendido  NBA </t>
        </r>
      </text>
    </comment>
    <comment ref="O1491" authorId="1" shapeId="0" xr:uid="{1410DAD3-ACCB-4C94-BF4F-32065E852B7A}">
      <text>
        <r>
          <rPr>
            <b/>
            <sz val="9"/>
            <color indexed="81"/>
            <rFont val="Tahoma"/>
            <family val="2"/>
          </rPr>
          <t xml:space="preserve">correo de la SGIST solcitando cambio se remitió a GPP - Edwin - atendido  NBA </t>
        </r>
      </text>
    </comment>
    <comment ref="O1493" authorId="1" shapeId="0" xr:uid="{1D601B96-5237-4103-A8F0-DCEFD7587F2E}">
      <text>
        <r>
          <rPr>
            <b/>
            <sz val="9"/>
            <color indexed="81"/>
            <rFont val="Tahoma"/>
            <family val="2"/>
          </rPr>
          <t xml:space="preserve">correo de la SGIST solcitando cambio se remitió a GPP - Edwin - atendido  NBA </t>
        </r>
      </text>
    </comment>
    <comment ref="AD1493" authorId="1" shapeId="0" xr:uid="{22ABE71F-A898-4E56-A438-0A1A7F03BA18}">
      <text>
        <r>
          <rPr>
            <b/>
            <sz val="9"/>
            <color indexed="81"/>
            <rFont val="Tahoma"/>
            <family val="2"/>
          </rPr>
          <t xml:space="preserve">correo de la SGIST solcitando cambio se remitió a GPP - Edwin - atendido  NBA </t>
        </r>
      </text>
    </comment>
    <comment ref="AS1493" authorId="1" shapeId="0" xr:uid="{F620A48A-779C-4108-AC57-C983ADAA2CC2}">
      <text>
        <r>
          <rPr>
            <b/>
            <sz val="9"/>
            <color indexed="81"/>
            <rFont val="Tahoma"/>
            <family val="2"/>
          </rPr>
          <t xml:space="preserve">correo de la SGIST solcitando cambio se remitió a GPP - Edwin - atendido  NBA </t>
        </r>
      </text>
    </comment>
    <comment ref="BH1493" authorId="1" shapeId="0" xr:uid="{9F744E32-B452-4752-B215-8139B7CF81DA}">
      <text>
        <r>
          <rPr>
            <b/>
            <sz val="9"/>
            <color indexed="81"/>
            <rFont val="Tahoma"/>
            <family val="2"/>
          </rPr>
          <t xml:space="preserve">correo de la SGIST solcitando cambio se remitió a GPP - Edwin - atendido  NBA </t>
        </r>
      </text>
    </comment>
    <comment ref="CD1493" authorId="1" shapeId="0" xr:uid="{C38A6EC2-70F1-47B9-AD37-2F1C8FF06999}">
      <text>
        <r>
          <rPr>
            <b/>
            <sz val="9"/>
            <color indexed="81"/>
            <rFont val="Tahoma"/>
            <family val="2"/>
          </rPr>
          <t xml:space="preserve">correo de la SGIST solcitando cambio se remitió a GPP - Edwin - atendido  NBA </t>
        </r>
      </text>
    </comment>
    <comment ref="CS1493" authorId="1" shapeId="0" xr:uid="{756E6C40-42EA-48F2-8780-8DD732B6E9CB}">
      <text>
        <r>
          <rPr>
            <b/>
            <sz val="9"/>
            <color indexed="81"/>
            <rFont val="Tahoma"/>
            <family val="2"/>
          </rPr>
          <t xml:space="preserve">correo de la SGIST solcitando cambio se remitió a GPP - Edwin - atendido  NBA </t>
        </r>
      </text>
    </comment>
    <comment ref="DH1493" authorId="1" shapeId="0" xr:uid="{8DF3EE90-44B1-471F-83FC-EA6DBA663887}">
      <text>
        <r>
          <rPr>
            <b/>
            <sz val="9"/>
            <color indexed="81"/>
            <rFont val="Tahoma"/>
            <family val="2"/>
          </rPr>
          <t xml:space="preserve">correo de la SGIST solcitando cambio se remitió a GPP - Edwin - atendido  NBA </t>
        </r>
      </text>
    </comment>
    <comment ref="EF1493" authorId="1" shapeId="0" xr:uid="{195905D8-6D99-4048-9CB3-7EDACD61DA4D}">
      <text>
        <r>
          <rPr>
            <b/>
            <sz val="9"/>
            <color indexed="81"/>
            <rFont val="Tahoma"/>
            <family val="2"/>
          </rPr>
          <t xml:space="preserve">correo de la SGIST solcitando cambio se remitió a GPP - Edwin - atendido  NBA </t>
        </r>
      </text>
    </comment>
    <comment ref="EU1493" authorId="1" shapeId="0" xr:uid="{C5FE498D-2DA9-42EF-80BA-6AA3D8456F42}">
      <text>
        <r>
          <rPr>
            <b/>
            <sz val="9"/>
            <color indexed="81"/>
            <rFont val="Tahoma"/>
            <family val="2"/>
          </rPr>
          <t xml:space="preserve">correo de la SGIST solcitando cambio se remitió a GPP - Edwin - atendido  NBA </t>
        </r>
      </text>
    </comment>
    <comment ref="FJ1493" authorId="1" shapeId="0" xr:uid="{6575211B-22DC-435D-A6C3-B80995336091}">
      <text>
        <r>
          <rPr>
            <b/>
            <sz val="9"/>
            <color indexed="81"/>
            <rFont val="Tahoma"/>
            <family val="2"/>
          </rPr>
          <t xml:space="preserve">correo de la SGIST solcitando cambio se remitió a GPP - Edwin - atendido  NBA </t>
        </r>
      </text>
    </comment>
    <comment ref="FY1493" authorId="1" shapeId="0" xr:uid="{CD22C341-66AD-4C20-BD49-6B1102E8E4D1}">
      <text>
        <r>
          <rPr>
            <b/>
            <sz val="9"/>
            <color indexed="81"/>
            <rFont val="Tahoma"/>
            <family val="2"/>
          </rPr>
          <t xml:space="preserve">correo de la SGIST solcitando cambio se remitió a GPP - Edwin - atendido  NBA </t>
        </r>
      </text>
    </comment>
    <comment ref="GN1493" authorId="1" shapeId="0" xr:uid="{F4C17372-4A76-47EE-BFE7-3AB9A2931D6E}">
      <text>
        <r>
          <rPr>
            <b/>
            <sz val="9"/>
            <color indexed="81"/>
            <rFont val="Tahoma"/>
            <family val="2"/>
          </rPr>
          <t xml:space="preserve">correo de la SGIST solcitando cambio se remitió a GPP - Edwin - atendido  NBA </t>
        </r>
      </text>
    </comment>
    <comment ref="HC1493" authorId="1" shapeId="0" xr:uid="{215B8E17-D790-4D6B-A66B-F294F7EA9B42}">
      <text>
        <r>
          <rPr>
            <b/>
            <sz val="9"/>
            <color indexed="81"/>
            <rFont val="Tahoma"/>
            <family val="2"/>
          </rPr>
          <t xml:space="preserve">correo de la SGIST solcitando cambio se remitió a GPP - Edwin - atendido  NBA </t>
        </r>
      </text>
    </comment>
    <comment ref="HR1493" authorId="1" shapeId="0" xr:uid="{C90097F4-F3E3-455F-BD42-5C3BC677016D}">
      <text>
        <r>
          <rPr>
            <b/>
            <sz val="9"/>
            <color indexed="81"/>
            <rFont val="Tahoma"/>
            <family val="2"/>
          </rPr>
          <t xml:space="preserve">correo de la SGIST solcitando cambio se remitió a GPP - Edwin - atendido  NBA </t>
        </r>
      </text>
    </comment>
    <comment ref="IG1493" authorId="1" shapeId="0" xr:uid="{C2543E6A-FE0F-4987-B095-E7199DA6712E}">
      <text>
        <r>
          <rPr>
            <b/>
            <sz val="9"/>
            <color indexed="81"/>
            <rFont val="Tahoma"/>
            <family val="2"/>
          </rPr>
          <t xml:space="preserve">correo de la SGIST solcitando cambio se remitió a GPP - Edwin - atendido  NBA </t>
        </r>
      </text>
    </comment>
    <comment ref="IV1493" authorId="1" shapeId="0" xr:uid="{6335E45C-59A4-489D-8AF2-693AB3FBC73E}">
      <text>
        <r>
          <rPr>
            <b/>
            <sz val="9"/>
            <color indexed="81"/>
            <rFont val="Tahoma"/>
            <family val="2"/>
          </rPr>
          <t xml:space="preserve">correo de la SGIST solcitando cambio se remitió a GPP - Edwin - atendido  NBA </t>
        </r>
      </text>
    </comment>
    <comment ref="JK1493" authorId="1" shapeId="0" xr:uid="{ABD127A0-7D56-40AC-B0B5-E658A417C116}">
      <text>
        <r>
          <rPr>
            <b/>
            <sz val="9"/>
            <color indexed="81"/>
            <rFont val="Tahoma"/>
            <family val="2"/>
          </rPr>
          <t xml:space="preserve">correo de la SGIST solcitando cambio se remitió a GPP - Edwin - atendido  NBA </t>
        </r>
      </text>
    </comment>
    <comment ref="JZ1493" authorId="1" shapeId="0" xr:uid="{7B09E201-6793-43C4-95B6-8B629258AB24}">
      <text>
        <r>
          <rPr>
            <b/>
            <sz val="9"/>
            <color indexed="81"/>
            <rFont val="Tahoma"/>
            <family val="2"/>
          </rPr>
          <t xml:space="preserve">correo de la SGIST solcitando cambio se remitió a GPP - Edwin - atendido  NBA </t>
        </r>
      </text>
    </comment>
    <comment ref="KO1493" authorId="1" shapeId="0" xr:uid="{C69D0F33-896B-4B3F-8F82-F98FD67E9BB9}">
      <text>
        <r>
          <rPr>
            <b/>
            <sz val="9"/>
            <color indexed="81"/>
            <rFont val="Tahoma"/>
            <family val="2"/>
          </rPr>
          <t xml:space="preserve">correo de la SGIST solcitando cambio se remitió a GPP - Edwin - atendido  NBA </t>
        </r>
      </text>
    </comment>
    <comment ref="LD1493" authorId="1" shapeId="0" xr:uid="{DD21A25B-3B4E-4AC2-8446-46249C6A2358}">
      <text>
        <r>
          <rPr>
            <b/>
            <sz val="9"/>
            <color indexed="81"/>
            <rFont val="Tahoma"/>
            <family val="2"/>
          </rPr>
          <t xml:space="preserve">correo de la SGIST solcitando cambio se remitió a GPP - Edwin - atendido  NBA </t>
        </r>
      </text>
    </comment>
    <comment ref="LS1493" authorId="1" shapeId="0" xr:uid="{9CA5F119-542E-4212-82C4-73EE3A22EE71}">
      <text>
        <r>
          <rPr>
            <b/>
            <sz val="9"/>
            <color indexed="81"/>
            <rFont val="Tahoma"/>
            <family val="2"/>
          </rPr>
          <t xml:space="preserve">correo de la SGIST solcitando cambio se remitió a GPP - Edwin - atendido  NBA </t>
        </r>
      </text>
    </comment>
    <comment ref="BS1529" authorId="1" shapeId="0" xr:uid="{F7F640DA-4B37-4A20-A44E-F67882EC44B8}">
      <text>
        <r>
          <rPr>
            <sz val="11"/>
            <color theme="1"/>
            <rFont val="Calibri"/>
            <family val="2"/>
            <scheme val="minor"/>
          </rPr>
          <t xml:space="preserve">Norma N. Bendezu Alvarez:
DESISTE RAMIREZ OLIVA SUSAN </t>
        </r>
      </text>
    </comment>
    <comment ref="AE1542" authorId="4" shapeId="0" xr:uid="{9F40D81B-BEF2-4C31-9E36-17DD85CCAB6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PROGRAMADO POR S/ 250,000.00 - SE PRIROIZO S/ 246,000.00 PARA REQUERIR 3 CARGOS NUEVOS 
</t>
      </text>
    </comment>
    <comment ref="AR1554" authorId="3" shapeId="0" xr:uid="{0784EBBC-E889-4467-A11E-77D2522796BF}">
      <text>
        <r>
          <rPr>
            <sz val="11"/>
            <color theme="1"/>
            <rFont val="Calibri"/>
            <family val="2"/>
            <scheme val="minor"/>
          </rPr>
          <t xml:space="preserve">Yesenia Castillo Ortega:
SALIO POR 2200 X 12 DIAS
</t>
        </r>
      </text>
    </comment>
    <comment ref="O1566" authorId="1" shapeId="0" xr:uid="{DF5AFC35-DE43-4C48-806E-598154299C99}">
      <text>
        <r>
          <rPr>
            <b/>
            <sz val="9"/>
            <color indexed="81"/>
            <rFont val="Tahoma"/>
            <family val="2"/>
          </rPr>
          <t>correo del 25/02 se remitió a Edwin para el cambio de denominación  NBA</t>
        </r>
      </text>
    </comment>
    <comment ref="P1601" authorId="3" shapeId="0" xr:uid="{87D426A9-62A7-4D35-A5B5-C15A05DA1462}">
      <text>
        <r>
          <rPr>
            <sz val="11"/>
            <color theme="1"/>
            <rFont val="Calibri"/>
            <family val="2"/>
            <scheme val="minor"/>
          </rPr>
          <t>Yesenia Castillo Ortega:
ESTA DOBLE, NO SE SI ES CORRECTO</t>
        </r>
      </text>
    </comment>
    <comment ref="O1608" authorId="0" shapeId="0" xr:uid="{FAE189DA-7E17-4D32-9E2A-1AA06D90CC0A}">
      <text>
        <r>
          <rPr>
            <b/>
            <sz val="9"/>
            <color indexed="81"/>
            <rFont val="Tahoma"/>
            <family val="2"/>
          </rPr>
          <t>César D. Espichan Moreno:</t>
        </r>
        <r>
          <rPr>
            <sz val="9"/>
            <color indexed="81"/>
            <rFont val="Tahoma"/>
            <family val="2"/>
          </rPr>
          <t xml:space="preserve">
ANALISTA PROGRAMADOR SENIOR 19</t>
        </r>
      </text>
    </comment>
    <comment ref="BS1632" authorId="1" shapeId="0" xr:uid="{DA582F7D-63F1-4E2D-8556-F2C217FA000D}">
      <text>
        <r>
          <rPr>
            <sz val="11"/>
            <color theme="1"/>
            <rFont val="Calibri"/>
            <family val="2"/>
            <scheme val="minor"/>
          </rPr>
          <t>Norma N. Bendezu Alvarez:
propuesta desistimeinto de Acllao Cabello Neydu</t>
        </r>
      </text>
    </comment>
    <comment ref="BS1635" authorId="1" shapeId="0" xr:uid="{D351ADB3-2A03-4D26-9704-935D9A886CEC}">
      <text>
        <r>
          <rPr>
            <sz val="11"/>
            <color theme="1"/>
            <rFont val="Calibri"/>
            <family val="2"/>
            <scheme val="minor"/>
          </rPr>
          <t>Norma N. Bendezu Alvarez:
10-03 SGGDI - comunica desistimiento de Ayala Pucamayo Gilberto 
30/03 SGGDI comunica desistimiento de Amezquita Julca Oscar</t>
        </r>
      </text>
    </comment>
    <comment ref="BS1685" authorId="1" shapeId="0" xr:uid="{2E0D44D1-1560-463E-B343-C2A8537B6D64}">
      <text>
        <r>
          <rPr>
            <sz val="11"/>
            <color theme="1"/>
            <rFont val="Calibri"/>
            <family val="2"/>
            <scheme val="minor"/>
          </rPr>
          <t>Norma N. Bendezu Alvarez:
desistimiento de Siguas Acevedo Fabricio</t>
        </r>
      </text>
    </comment>
    <comment ref="BS1686" authorId="1" shapeId="0" xr:uid="{0D8EC6FC-9730-4266-94A3-23C11CF88B17}">
      <text>
        <r>
          <rPr>
            <sz val="11"/>
            <color theme="1"/>
            <rFont val="Calibri"/>
            <family val="2"/>
            <scheme val="minor"/>
          </rPr>
          <t xml:space="preserve">Norma N. Bendezu Alvarez:
desistimiento de Ticse Espinoza Franz Joel
</t>
        </r>
      </text>
    </comment>
    <comment ref="BS1691" authorId="1" shapeId="0" xr:uid="{20E02531-401A-49B9-8F8A-E093ABD61115}">
      <text>
        <r>
          <rPr>
            <sz val="11"/>
            <color theme="1"/>
            <rFont val="Calibri"/>
            <family val="2"/>
            <scheme val="minor"/>
          </rPr>
          <t>Norma N. Bendezu Alvarez:
desistimiento de Zavala meza Carlos</t>
        </r>
      </text>
    </comment>
    <comment ref="BS1693" authorId="1" shapeId="0" xr:uid="{4A1F31DA-4AB3-491C-8093-34153F6D800E}">
      <text>
        <r>
          <rPr>
            <sz val="11"/>
            <color theme="1"/>
            <rFont val="Calibri"/>
            <family val="2"/>
            <scheme val="minor"/>
          </rPr>
          <t>Norma N. Bendezu Alvarez:
desisitimiento de Ramos Milla Ricardo</t>
        </r>
      </text>
    </comment>
    <comment ref="BS1698" authorId="1" shapeId="0" xr:uid="{290D7D4A-6DAF-47AD-B01C-050FB5C3F13A}">
      <text>
        <r>
          <rPr>
            <sz val="11"/>
            <color theme="1"/>
            <rFont val="Calibri"/>
            <family val="2"/>
            <scheme val="minor"/>
          </rPr>
          <t xml:space="preserve">Norma N. Bendezu Alvarez:
desisitimiento de Challco Portugal Anel
</t>
        </r>
      </text>
    </comment>
    <comment ref="BS1699" authorId="1" shapeId="0" xr:uid="{E819B626-16A7-425A-8DC4-94ACBB7A06E6}">
      <text>
        <r>
          <rPr>
            <sz val="11"/>
            <color theme="1"/>
            <rFont val="Calibri"/>
            <family val="2"/>
            <scheme val="minor"/>
          </rPr>
          <t xml:space="preserve">Norma N. Bendezu Alvarez:
desistimiento de Choque vega Cristhian
</t>
        </r>
      </text>
    </comment>
    <comment ref="BS1700" authorId="1" shapeId="0" xr:uid="{AFB56276-2505-4962-98A8-4439E0326879}">
      <text>
        <r>
          <rPr>
            <sz val="11"/>
            <color theme="1"/>
            <rFont val="Calibri"/>
            <family val="2"/>
            <scheme val="minor"/>
          </rPr>
          <t xml:space="preserve">Norma N. Bendezu Alvarez:
desistimiento de Cisneros Huallpa Madeline
</t>
        </r>
      </text>
    </comment>
    <comment ref="BS1704" authorId="1" shapeId="0" xr:uid="{1AA4363F-A1C4-4490-8F70-5282848FA61B}">
      <text>
        <r>
          <rPr>
            <sz val="11"/>
            <color theme="1"/>
            <rFont val="Calibri"/>
            <family val="2"/>
            <scheme val="minor"/>
          </rPr>
          <t xml:space="preserve">Norma N. Bendezu Alvarez:
DESISTIÓ PALOMINO FIESTAS JAIR
</t>
        </r>
      </text>
    </comment>
    <comment ref="BS1712" authorId="1" shapeId="0" xr:uid="{998E9C44-E254-4497-AD6B-45BDCBB5BF87}">
      <text>
        <r>
          <rPr>
            <sz val="11"/>
            <color theme="1"/>
            <rFont val="Calibri"/>
            <family val="2"/>
            <scheme val="minor"/>
          </rPr>
          <t xml:space="preserve">Norma N. Bendezu Alvarez:
desistimiento de Vasquez Cotrina Jack
</t>
        </r>
      </text>
    </comment>
    <comment ref="O1752" authorId="1" shapeId="0" xr:uid="{6670159E-2A16-407E-8DB1-33014ADCC0AF}">
      <text>
        <r>
          <rPr>
            <b/>
            <sz val="9"/>
            <color indexed="81"/>
            <rFont val="Tahoma"/>
            <family val="2"/>
          </rPr>
          <t>correo del 25/02 se remitió a Edwin para el cambio de denominación  NBA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Carlos G. Saavedra Lopez</author>
  </authors>
  <commentList>
    <comment ref="AY32" authorId="0" shapeId="0" xr:uid="{4C3E6764-22CF-4A49-9FFD-CBF8B1CE4CB5}">
      <text>
        <r>
          <rPr>
            <b/>
            <sz val="9"/>
            <color indexed="81"/>
            <rFont val="Tahoma"/>
            <family val="2"/>
          </rPr>
          <t>Carlos G. Saavedra Lopez:</t>
        </r>
        <r>
          <rPr>
            <sz val="9"/>
            <color indexed="81"/>
            <rFont val="Tahoma"/>
            <family val="2"/>
          </rPr>
          <t xml:space="preserve">
se priorizo s/5000 para el la adquisicion de formatos claves numeradas</t>
        </r>
      </text>
    </comment>
    <comment ref="AY35" authorId="0" shapeId="0" xr:uid="{4B400A17-7DB9-4761-A54A-17F78E97F074}">
      <text>
        <r>
          <rPr>
            <b/>
            <sz val="9"/>
            <color indexed="81"/>
            <rFont val="Tahoma"/>
            <family val="2"/>
          </rPr>
          <t>Carlos G. Saavedra Lopez:</t>
        </r>
        <r>
          <rPr>
            <sz val="9"/>
            <color indexed="81"/>
            <rFont val="Tahoma"/>
            <family val="2"/>
          </rPr>
          <t xml:space="preserve">
se priorizo s/5000 para el la adquisicion de formatos claves numeradas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Carlos G. Saavedra Lopez</author>
  </authors>
  <commentList>
    <comment ref="E31" authorId="0" shapeId="0" xr:uid="{11CF370B-737B-45A9-8EB2-D8A8A3B93850}">
      <text>
        <r>
          <rPr>
            <b/>
            <sz val="9"/>
            <color indexed="81"/>
            <rFont val="Tahoma"/>
            <family val="2"/>
          </rPr>
          <t>Carlos G. Saavedra Lopez:</t>
        </r>
        <r>
          <rPr>
            <sz val="9"/>
            <color indexed="81"/>
            <rFont val="Tahoma"/>
            <family val="2"/>
          </rPr>
          <t xml:space="preserve">
EN INDAGACION 
(EQUIPOS DE COMPUTO EG, COMPUTADORAS E IMPRESORA)
- AUDITORIA
 - CIERRE DE BRECHAS
- CRIPTOGRAFICO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Carlos G. Saavedra Lopez</author>
  </authors>
  <commentList>
    <comment ref="C9" authorId="0" shapeId="0" xr:uid="{8E81AC28-990F-4E7C-8B25-004893BDA80D}">
      <text>
        <r>
          <rPr>
            <b/>
            <sz val="9"/>
            <color indexed="81"/>
            <rFont val="Tahoma"/>
            <family val="2"/>
          </rPr>
          <t>Carlos G. Saavedra Lopez:</t>
        </r>
        <r>
          <rPr>
            <sz val="9"/>
            <color indexed="81"/>
            <rFont val="Tahoma"/>
            <family val="2"/>
          </rPr>
          <t xml:space="preserve">
SE PRIORIZO S/4011 del servicio de soporte informatico
</t>
        </r>
      </text>
    </comment>
  </commentList>
</comments>
</file>

<file path=xl/sharedStrings.xml><?xml version="1.0" encoding="utf-8"?>
<sst xmlns="http://schemas.openxmlformats.org/spreadsheetml/2006/main" count="77081" uniqueCount="5735">
  <si>
    <t>Suma de Total Costo de B.S</t>
  </si>
  <si>
    <t>Etiquetas de columna</t>
  </si>
  <si>
    <t>Etiquetas de fila</t>
  </si>
  <si>
    <t>V01</t>
  </si>
  <si>
    <t>Total general</t>
  </si>
  <si>
    <t>GAD</t>
  </si>
  <si>
    <t>GAJ</t>
  </si>
  <si>
    <t>GG</t>
  </si>
  <si>
    <t>GGE</t>
  </si>
  <si>
    <t>GIEE</t>
  </si>
  <si>
    <t>GITE</t>
  </si>
  <si>
    <t>GOECOR</t>
  </si>
  <si>
    <t>GPP</t>
  </si>
  <si>
    <t>GRH</t>
  </si>
  <si>
    <t>GSFP</t>
  </si>
  <si>
    <t>JN</t>
  </si>
  <si>
    <t>PP</t>
  </si>
  <si>
    <t>SG</t>
  </si>
  <si>
    <t>AÑO</t>
  </si>
  <si>
    <t>UE</t>
  </si>
  <si>
    <t>TIPO DE PROCESO</t>
  </si>
  <si>
    <t>PROCESO NIVEL 1</t>
  </si>
  <si>
    <t>CATEGORÍA PRESUPUESTAL</t>
  </si>
  <si>
    <t>PRODUCTO PRESUPUESTAL</t>
  </si>
  <si>
    <t>ACTIVIDAD  PRESUPUESTAL</t>
  </si>
  <si>
    <t>FUNCIÓN</t>
  </si>
  <si>
    <t xml:space="preserve">DIVISIÓN FUNCIONAL </t>
  </si>
  <si>
    <t>GRUPO FUNCIONAL</t>
  </si>
  <si>
    <t>FINALIDAD</t>
  </si>
  <si>
    <t>ID</t>
  </si>
  <si>
    <t>ACTIVIDAD OPERATIVA</t>
  </si>
  <si>
    <t>Meta presupuestal</t>
  </si>
  <si>
    <t>Prioridad</t>
  </si>
  <si>
    <t xml:space="preserve">Órgano </t>
  </si>
  <si>
    <t>Tipo de PPTO</t>
  </si>
  <si>
    <t>ESTADO</t>
  </si>
  <si>
    <t>Clasificador</t>
  </si>
  <si>
    <t>Descripción del Bien/Servicio</t>
  </si>
  <si>
    <t>SIAF WEB / NO SIAF WEB</t>
  </si>
  <si>
    <t>Unidad medida</t>
  </si>
  <si>
    <t>Cantidad de Personas o Veces</t>
  </si>
  <si>
    <t>Precio Unitario</t>
  </si>
  <si>
    <t>Enero</t>
  </si>
  <si>
    <t>Febrero</t>
  </si>
  <si>
    <t>Marzo</t>
  </si>
  <si>
    <t>Abril</t>
  </si>
  <si>
    <t>Mayo</t>
  </si>
  <si>
    <t>Junio</t>
  </si>
  <si>
    <t>Julio</t>
  </si>
  <si>
    <t>Agosto</t>
  </si>
  <si>
    <t>Setiembre</t>
  </si>
  <si>
    <t>Octubre</t>
  </si>
  <si>
    <t>Noviembre</t>
  </si>
  <si>
    <t>Diciembre</t>
  </si>
  <si>
    <t>Total Costo de B.S</t>
  </si>
  <si>
    <t>TIPO</t>
  </si>
  <si>
    <t>TOTAL</t>
  </si>
  <si>
    <t>Dif</t>
  </si>
  <si>
    <t>0125 MEJORA DE LA EFICIENCIA DE LOS PROCESOS ELECTORALES E INCREMENTO DE LA PARTICIPACIÓN POLÍTICA DE LA CIUDADANÍA</t>
  </si>
  <si>
    <t>PIA</t>
  </si>
  <si>
    <t>EG 2026</t>
  </si>
  <si>
    <t>ACTUALIZADO</t>
  </si>
  <si>
    <t>2.3.2.9.1.1</t>
  </si>
  <si>
    <t>LOCADORES</t>
  </si>
  <si>
    <t>NO SIAF</t>
  </si>
  <si>
    <t>LOCADOR</t>
  </si>
  <si>
    <t>ATENCIÓN DE PROCESOS JUDICIALES</t>
  </si>
  <si>
    <t>2.3.2.5.1.4</t>
  </si>
  <si>
    <t>ALQUILER  DE EQUIPO MULTIFUNCIONAL COPIADORA COMUNICACIÓN</t>
  </si>
  <si>
    <t>SIAF</t>
  </si>
  <si>
    <t>BIEN</t>
  </si>
  <si>
    <t>DIRECCIÓN Y GESTIÓN DE LAS ACCIONES OPERATIVAS CON LOS ÓRGANOS DE LA ENTIDAD</t>
  </si>
  <si>
    <t>2.3.2.1.2.1</t>
  </si>
  <si>
    <t>PASAJES AEREOS</t>
  </si>
  <si>
    <t>SERVICIO</t>
  </si>
  <si>
    <t>2.3.2.1.2.2</t>
  </si>
  <si>
    <t>VIÁTICOS</t>
  </si>
  <si>
    <t>VIATICOS</t>
  </si>
  <si>
    <t>VIÁTICOS (10 DESTINOS)</t>
  </si>
  <si>
    <t>PASAJES TERRESTRES</t>
  </si>
  <si>
    <t>TRASLADO PERSONAL - COMISION DE SERVICIO - PASAJES AEREOS  NACIONAL</t>
  </si>
  <si>
    <t>GESTIÓN DE RECURSOS HUMANOS</t>
  </si>
  <si>
    <t>2.1.1.1.2.99</t>
  </si>
  <si>
    <t>RACIONAMIENTO Y MOVILIDAD</t>
  </si>
  <si>
    <t>ORGANIZACIÓN Y EJECUCIÓN DE LA JORNADA ELECTORAL</t>
  </si>
  <si>
    <t>2.3.2.6.3.4</t>
  </si>
  <si>
    <t>SEGUROS ACCIDENTES PERSONALES</t>
  </si>
  <si>
    <t>GESTIÓN FINANCIERA Y CONTABLE</t>
  </si>
  <si>
    <t>VIATICOS - REVISORES Y SUPERVISORES</t>
  </si>
  <si>
    <t>2.3.1.1.1.1</t>
  </si>
  <si>
    <t>FONDO PARA PAGOS EN EFECTIVO</t>
  </si>
  <si>
    <t>CAJA CHICA</t>
  </si>
  <si>
    <t>2.3.1.3.1.1</t>
  </si>
  <si>
    <t>2.3.1.3.1.3</t>
  </si>
  <si>
    <t>2.3.1.5.1.1</t>
  </si>
  <si>
    <t>2.3.1.5.1.2</t>
  </si>
  <si>
    <t>2.3.1.5.3.1</t>
  </si>
  <si>
    <t>2.3.1.5.3.2</t>
  </si>
  <si>
    <t>2.3.1.5.4.1</t>
  </si>
  <si>
    <t>2.3.1.6.1.1</t>
  </si>
  <si>
    <t>2.3.1.6.1.4</t>
  </si>
  <si>
    <t>2.3.1.6.1.99</t>
  </si>
  <si>
    <t>2.3.1.11.1.1</t>
  </si>
  <si>
    <t>2.3.1.11.1.2</t>
  </si>
  <si>
    <t>2.3.1.11.1.3</t>
  </si>
  <si>
    <t>2.3.1.11.1.4</t>
  </si>
  <si>
    <t>2.3.1.99.1.3</t>
  </si>
  <si>
    <t>2.3.1.99.1.99</t>
  </si>
  <si>
    <t>2.3.2.1.2.99</t>
  </si>
  <si>
    <t>2.3.2.6.1.2</t>
  </si>
  <si>
    <t>2.3.2.6.2.1</t>
  </si>
  <si>
    <t>2.3.2.7.11.99</t>
  </si>
  <si>
    <t>PASAJE TERRESTRE - REVISORES Y SUPERVISORES</t>
  </si>
  <si>
    <t>2.3.2.4.7.1</t>
  </si>
  <si>
    <t>MANTENIMIENTO CORRECTIVO DE EQUIPO MULTIFUNCIONAL COPIADORA IMPRESORA SCANNER</t>
  </si>
  <si>
    <t>2.3.2.5.1.1</t>
  </si>
  <si>
    <t>ALQUILER DE LOCAL</t>
  </si>
  <si>
    <t>ALQUILER DE EQUIPO MULTIFUNCIONAL COPIADORA IMPRESORA SCANNER (5 Impresoras)</t>
  </si>
  <si>
    <t>GESTIÓN DEL SISTEMA DE ABASTECIMIENTO</t>
  </si>
  <si>
    <t>ALQUILER DE COMPUTADORA</t>
  </si>
  <si>
    <t>2.3.2.5.1.3</t>
  </si>
  <si>
    <t>ALQUILER DE ESCRITORIOS Y SILLAS</t>
  </si>
  <si>
    <t>COMPUTADORA DE ESCRITORIO</t>
  </si>
  <si>
    <t>CONTROL PATRIMONIAL Y SERVICIOS GENERALES</t>
  </si>
  <si>
    <t>ACEITE LUBRICANTE MULTIGRADO SAE 15W-40º PARA MOTOR  PETROLERO</t>
  </si>
  <si>
    <t>DIESEL B5 S50</t>
  </si>
  <si>
    <t>GASOHOL REGULAR</t>
  </si>
  <si>
    <t>GASOHOL PREMIUM</t>
  </si>
  <si>
    <t>GRASA EN PASTA X 1 kg</t>
  </si>
  <si>
    <t>2.3.2.4.5.1</t>
  </si>
  <si>
    <t>MANTENIMIENTO CORRECTIVO DE VEHICULOS EN GENERAL</t>
  </si>
  <si>
    <t>REFRIGERANTE X GALON</t>
  </si>
  <si>
    <t>SERVICIO DE LAVADO DE VEHICULOS (SALON)</t>
  </si>
  <si>
    <t>2.3.2.3.1.1</t>
  </si>
  <si>
    <t>SERVICIO DE LIMPIEZA DE LOCALES (Lurin)</t>
  </si>
  <si>
    <t>SERVICIO DE LIMPIEZA DE LOCALES (Yauyos)</t>
  </si>
  <si>
    <t xml:space="preserve">ALQUILER DE LOCAL YAUYOS </t>
  </si>
  <si>
    <t>MANTENIMIENTO PREVENTIVO DE DISPENSADOR</t>
  </si>
  <si>
    <t>MANTENIMIENTO PREVENTIVO DE EQUIPO DE AIRE ACONDICIONADO</t>
  </si>
  <si>
    <t>MANTENIMIENTO PREVENTIVO DE ASCENSOR (Yauyos)</t>
  </si>
  <si>
    <t>ALQUILER DE EQUIPO MULTIFUNCIONAL COPIADORA FAX IMPRESORA SCANNER</t>
  </si>
  <si>
    <t>ACEITE LUBRICANTE MULTIUSO X 11 OZ.</t>
  </si>
  <si>
    <t>2.3.2.2.1.1</t>
  </si>
  <si>
    <t>SERVICIO DE ENERGIA ELECTRICA</t>
  </si>
  <si>
    <t>2.3.2.2.1.2</t>
  </si>
  <si>
    <t>SERVICIO DE AGUA POTABLE Y ALCANTARILLADO</t>
  </si>
  <si>
    <t>ORGANIZAR LA SEGURIDAD DEL PROCESO ELECTORAL</t>
  </si>
  <si>
    <t xml:space="preserve">TRASLADO PERSONAL - COMISION DE SERVICIO - PASAJES AEREOS NACIONAL  </t>
  </si>
  <si>
    <t>TRASLADO PERSONAL - COMISION DE SERVICIO - PASAJES AEREOS NACIONAL  (OFICIAL DE SEG Y CONF DIGITAL)</t>
  </si>
  <si>
    <t>VIATICOS  (OFICIAL DE SEG Y CONF DIGITAL)</t>
  </si>
  <si>
    <t>TRASLADO PERSONAL - COMISION DE SERVICIO - PASAJES TERRES. NACIONAL  (OFICIAL DE SEG Y CONF DIGITAL)</t>
  </si>
  <si>
    <t>2.3.2.7.11.5</t>
  </si>
  <si>
    <t>SERVICIO DE ALIMENTACION DE PERSONAS</t>
  </si>
  <si>
    <t>2.3.2.7.4.99</t>
  </si>
  <si>
    <t>SERVICIO DE IMPLEMENTACION , CONFIGURACION ANALITICA DE VIDEO EN SISTEMAS DE VIDEO VIGILANCIA (126 ODPE)</t>
  </si>
  <si>
    <t>2.3.2.3.1.2</t>
  </si>
  <si>
    <t>SERVICIO DE SEGURIDAD Y VIGILANCIA (126 ODPE)</t>
  </si>
  <si>
    <t xml:space="preserve">GESTIÓN DE LA ATENCIÓN AL CIUDADANO </t>
  </si>
  <si>
    <t>2.3.2.2.3.1</t>
  </si>
  <si>
    <t>SERVICIO DE MENSAJERIA NIVEL LOCAL Y NACIONAL</t>
  </si>
  <si>
    <t>MANTENIMIENTO DE LOS SISTEMAS DE GESTIÓN ISO Y ANÁLISIS Y MEJORA DE LOS PROCESOS</t>
  </si>
  <si>
    <t>NO ACTUALIZADO</t>
  </si>
  <si>
    <t>MOVILIDAD LOCAL</t>
  </si>
  <si>
    <t>FORMULACIÓN, MONITOREO, EVALUACIÓN Y MODIFICACIÓN DEL POE</t>
  </si>
  <si>
    <t>SERVICIO DE PASAJES TERRESTRE - LIMA-HUACHO-LIMA</t>
  </si>
  <si>
    <t>SERVICIO DE PASAJES TERRESTRE - LIMA-ICA-LIMA</t>
  </si>
  <si>
    <t>SERVICIO DE PASAJES TERRESTRE - LIMA-HUANCAYO-LIMA</t>
  </si>
  <si>
    <t>SERVICIO DE PASAJES TERRESTRE - LIMA-HUANCAVELICA-LIMA</t>
  </si>
  <si>
    <t>VIATICO NACIONAL - LIMA-AREQUIPA-LIMA</t>
  </si>
  <si>
    <t>VIATICO NACIONAL - LIMA-CUSCO-LIMA</t>
  </si>
  <si>
    <t>VIATICO NACIONAL - LIMA-TACNA-LIMA</t>
  </si>
  <si>
    <t>VIATICO  NACIONAL - LIMA-CAJAMARCA-LIMA</t>
  </si>
  <si>
    <t>VIATICO  NACIONAL - LIMA-AYACUCHO-LIMA</t>
  </si>
  <si>
    <t>VIATICO NACIONAL - LIMA-JULIACA-LIMA</t>
  </si>
  <si>
    <t>VIATICO NACIONAL - LIMA-TRUJILLO-LIMA</t>
  </si>
  <si>
    <t>VIATICO  NACIONAL - LIMA-IQUITOS-LIMA</t>
  </si>
  <si>
    <t>VIATICO NACIONAL - LIMA-CHICLAYO-LIMA</t>
  </si>
  <si>
    <t>VIATICO NACIONAL - LIMA-PIURA-LIMA</t>
  </si>
  <si>
    <t>VIATICO NACIONAL - LIMA-PUCALLPA-LIMA</t>
  </si>
  <si>
    <t>VIATICO NACIONAL - LIMA-TARAPOTO-LIMA</t>
  </si>
  <si>
    <t>VIATICO NACIONAL - LIMA-CHACHAPOYAS-LIMA</t>
  </si>
  <si>
    <t>GESTIÓN DE LA FRANJA ELECTORAL</t>
  </si>
  <si>
    <t>ACTUALIZADO 01</t>
  </si>
  <si>
    <t>ALQUILER DE COMPUTADORAS DE ESCRITORIO</t>
  </si>
  <si>
    <t>ALQUILER DE MOBILIARIO PARA OFICINA</t>
  </si>
  <si>
    <t>2.3.2.7.13.98</t>
  </si>
  <si>
    <t>SERVICIO DE GESTION Y MONITOREO DE REDES SOCIALES</t>
  </si>
  <si>
    <t>SERVICIO DE MONITOREO INTEGRAL DE MEDIOS DE COMUNICACION</t>
  </si>
  <si>
    <t>2.3.2.2.4.1</t>
  </si>
  <si>
    <t>SERVICIO DE TRANSMISION EN MEDIOS</t>
  </si>
  <si>
    <t>REALIZACIÓN DE ASISTENCIA TÉCNICA EN FINANZAS PARTIDARIAS</t>
  </si>
  <si>
    <t>2.3.2.5.1.99</t>
  </si>
  <si>
    <t>SERVICIO ANUAL DE ALMACENAMIENTO EN NUBE INFORMATICA</t>
  </si>
  <si>
    <t>SERVICIO DE ALQUILER DE ESCRITORIOS - YAUYOS</t>
  </si>
  <si>
    <t>SERVICIO DE ALQUILER DE SILLAS FIJAS DE METAL - YAUYOS</t>
  </si>
  <si>
    <t>SERVICIO DE ALQUILER DE EQUIPOS DE COMPUTO - YAUYOS</t>
  </si>
  <si>
    <t>PRODUCCIÓN DE MATERIAL ELECTORAL DE CAPACITACIÓN</t>
  </si>
  <si>
    <t>CÉDULAS DE CAPACITACIÓN</t>
  </si>
  <si>
    <t>UNIDAD</t>
  </si>
  <si>
    <t>DISEÑO E IMPRESIÓN DE MATERIAL DE SUFRAGIO Y PRODUCIR MICROFORMAS DIGITALES</t>
  </si>
  <si>
    <t>CÉDULA DE SUFRAGIO</t>
  </si>
  <si>
    <t>CARTEL DE CANDIDATOS</t>
  </si>
  <si>
    <t>ADQUISICIÓN DE PLANTILLA BRAILLE - SUFRAGIO</t>
  </si>
  <si>
    <t>ADQUISICIÓN DE PLANTILLA BRAILLE - CAPACITACIÓN</t>
  </si>
  <si>
    <t>HOJA DE RUTA PARA EL REPLIEGUE DE LOS SOBRES PLOMOS</t>
  </si>
  <si>
    <t>CARTILLAS CAPACITACIÓN</t>
  </si>
  <si>
    <t>AFICHES CAPACITACIÓN</t>
  </si>
  <si>
    <t>CARTILLAS SUFRAGIO</t>
  </si>
  <si>
    <t>AFICHES SUFRAGIO</t>
  </si>
  <si>
    <t>ADQUISICION DE SEÑALES PARA SUFRAGIO</t>
  </si>
  <si>
    <t xml:space="preserve">FORMATOS CON DATA VARIABLE PARA EL PAQUETE DE COORDINADOR DEL LOCAL DE VOTACIÓN </t>
  </si>
  <si>
    <t xml:space="preserve">ADQUISICIÓN DE HOJA BORRADOR PARA SUFRAGIO </t>
  </si>
  <si>
    <t>SERVICIO DE PRESENCIA NOTARIAL</t>
  </si>
  <si>
    <t>DESPLIEGUE DE MATERIAL ELECTORAL PARA SUFRAGIO Y EQUIPOS INFORMÁTICOS ELECTORALES PARA SUFRAGIO</t>
  </si>
  <si>
    <t>SERVICIO DE MANTENIMIENTO DE IMPRESORA DE CODIGO DE BARRAS (rotulos)</t>
  </si>
  <si>
    <t>SERVICIO DE ALQUILER DE EQUIPOS MULTIFUNCIONALES</t>
  </si>
  <si>
    <t>Gestión del sistema de abastecimiento</t>
  </si>
  <si>
    <t>ALQUILER DE LOCAL DE PRODUCCIÓN (8,000m2)</t>
  </si>
  <si>
    <t>SERVICIO DE ACONDICIONAMIENTO, LIMPIEZA, DESRATIZACIÓN, FUMIGACIÓN Y DESINFECCIÓN DE LA SEDE DE PRODUCCIÓN DE ME (LURIN)</t>
  </si>
  <si>
    <t xml:space="preserve">SERVICIO </t>
  </si>
  <si>
    <t>ALQUILER DE MESAS DE METAL CON TABLERO DE MELAMINE BLANCO DE 1.46 MT DE LARGO X 0.76 MT ANCHO Y 0.80 MT DE ALTO</t>
  </si>
  <si>
    <t xml:space="preserve">2.3.1.1.1.1 </t>
  </si>
  <si>
    <t>AGUA DE MESA SIN GAS X 625 ML</t>
  </si>
  <si>
    <t>SERVICIO DE DESINSTALACIÓN E INSTALACIÓN DE EQUIPOS DE AIRE ACONDICIONADO</t>
  </si>
  <si>
    <t>SERVICIO DE MANTENIMIENTO PREVENTIVO, CORRECTIVO Y CALIBRACION CERTIFICADA DE BALANZAS ELECTRONICAS (paquete de instalación de mesa de sufragio)</t>
  </si>
  <si>
    <t>MANTENIMIENTO PREVENTIVO DE ESCANER FUJITSU (cedula)</t>
  </si>
  <si>
    <t>SERVICIO DE ALQUILER DE BAÑOS MODULARES</t>
  </si>
  <si>
    <t>REPLIEGUE DE MATERIALES ELECTORALES Y EQUIPOS INFORMÁTICOS ELECTORALES Y DE CAPACITACIÓN</t>
  </si>
  <si>
    <t>ALQUILER DE SILLAS FIJAS DE METAL</t>
  </si>
  <si>
    <t>SERVICIO DE MANTENIMIENTO PREVENTIVO Y CORRECTIVO DE PALETAS HIDRAULICAS</t>
  </si>
  <si>
    <t>2.3.2.5.1.2</t>
  </si>
  <si>
    <t>SERVICIO DE MOVILIDAD DE TRANSPORTE  DE CARGA</t>
  </si>
  <si>
    <t>ENSAMBLAJE DE MATERIAL ELECTORAL DE CAPACITACIÓN, CODIFICACIÓN, ROTULADO Y EMBALAJE DE EQUIPOS INFORMÁTICOS ELECTORALES</t>
  </si>
  <si>
    <t>SERVICIO DE ALQUILER DE CAMIÓN</t>
  </si>
  <si>
    <t>ALQUILER DE MONTACARGA</t>
  </si>
  <si>
    <t>ALQUILER DE APILADORA ELÉCTRICA</t>
  </si>
  <si>
    <t>SERVICIO DE ALQUILER DE GRUPO ELECTRÓGENO</t>
  </si>
  <si>
    <t>EJECUCIÓN DE LA GESTIÓN ARCHIVÍSTICA DOCUMENTAL ELECTORAL</t>
  </si>
  <si>
    <t>2.3.2.7.11.6</t>
  </si>
  <si>
    <t>SERVICIO DE FOTOCOPIADO E IMPRESIONES</t>
  </si>
  <si>
    <t>SERVICIO DE SUSCRIPCIÓN DE LICENCIA DE SOFTWARE PARA PLANIFICACIÓN DE RECURSOS - (ERP)</t>
  </si>
  <si>
    <t>2.3.2.7.11.1</t>
  </si>
  <si>
    <t>SERVICIO DE ALQUILER DE EQUIPOS DE IMPRESIÓN, CAPTURA DE DATOS Y ENSAMBLAJE DE MATERIAL ELECTORAL - (TRAZABILIDAD)</t>
  </si>
  <si>
    <t>SERVICIO DE SEGUIMIENTO Y MONITOREO EN TIEMPO REAL CON GPS</t>
  </si>
  <si>
    <t>DESPLIEGUE DE MATERIAL ELECTORAL DE CAPACITACIÓN Y EQUIPOS INFORMÁTICOS ELECTORALES DE CAPACITACIÓN</t>
  </si>
  <si>
    <t>2.3.2.7.11.2</t>
  </si>
  <si>
    <t>DESPLIEGUE DE MATERIAL ELECTORAL Y EIE DE CAPACITACIÓN</t>
  </si>
  <si>
    <t>DESPLIEGUE DE MATERIAL ELECTORAL Y EIE DE SUFRAGIO A ODPE</t>
  </si>
  <si>
    <t>REPLIEGUE DE MATERIAL, DOCUMENTOS ELECTORALES Y EIE DE ODPE</t>
  </si>
  <si>
    <t>DESPLIEGUE DE MATERIAL ELECTORAL SUFRAGIO DE ODPE DEL INTERIOR DEL PAÍS A LOCALES DE VOTACIÓN</t>
  </si>
  <si>
    <t>REPLIEGUE DE MATERIAL Y DOCUMENTOS ELECTORALES DE LOCALES DE VOTACIÓN A ODPE DEL INTERIOR DEL PAÍS</t>
  </si>
  <si>
    <t>TRASLADO DE PERSONAL-COMISIÓN DE SERVICIO-PASAJES TERRESTRE NACIONAL</t>
  </si>
  <si>
    <t>TRASLADO PERSONAL COMISION DE SERVICIO - PASAJES AEREOS</t>
  </si>
  <si>
    <t>ASIGNACIONES EN GENERAL-VIÁTICOS Y MOVILIDAD</t>
  </si>
  <si>
    <t>REPLIEGUE DE CÉDULAS EN LIMA METROPOLITANA Y CALLAO</t>
  </si>
  <si>
    <t>REPLIEGUE DE CÉDULAS DE SUFRAGIO DE ODPE A LIMA</t>
  </si>
  <si>
    <t>CONTRATACIÓN DE VEHÍCULOS PARA REPLIEGUE DE ACTAS ELECTORALES (INTERIOR DEL PAÍS)</t>
  </si>
  <si>
    <t>SERVICIO DE PRESENCIA NOTARIAL PARA DESTRUCCIÓN DE CÉDULAS DE SUFRAGIO</t>
  </si>
  <si>
    <t>SERVICIO DE DESTRUCCIÓN DE CÉDULAS DE SUFRAGIO</t>
  </si>
  <si>
    <t>SERVICIO DE PRODUCCION DE ACTA PADRON</t>
  </si>
  <si>
    <t>ALCOHOL ISOPROPILICO (ISOPROPANOL) Q.P. X 1 gal</t>
  </si>
  <si>
    <t>LÁMPARA PARA ESCANER FUJITSU COD. REF. PA03575D934</t>
  </si>
  <si>
    <t>LÁMPARA PARA ESCANER FUJITSU COD. REF. PA03575D935</t>
  </si>
  <si>
    <t>RODILLO DE SEPARACIÓN DE PAPEL PARA FUJITSU COD. REF. PA03450K012</t>
  </si>
  <si>
    <t>SERVICIO ESPECIALIZADO DE FEDATACION JURAMENTADA DE PRODUCCION DE MICROFORMAS</t>
  </si>
  <si>
    <t>UNIDAD DE FONDO INFERIOR PARA FUJITSU COD. REF. PA03575D831</t>
  </si>
  <si>
    <t>2.3.1.6.1.2</t>
  </si>
  <si>
    <t>UNIDAD DE RODILLO DE SELECCIÓN PARA ESCÁNER FUJITSU COD. REF. PA03575K011</t>
  </si>
  <si>
    <t>RODILLO DE FRENO DE ESCÁNER PARA FUJITSU COD. REF. PA03575K013</t>
  </si>
  <si>
    <t>2.3.1.8.2.1</t>
  </si>
  <si>
    <t>GUANTE PARA EXAMEN DESCARTABLE DE NITRILO SIN POLVO TALLA L X 100</t>
  </si>
  <si>
    <t>GESTIÓN DE ACTIVIDADES Y PRODUCTOS DE COMUNICACIÓN EN MEDIOS TRADICIONALES Y PLATAFORMAS DIGITALES</t>
  </si>
  <si>
    <t>SERVICIO DE MONITOREO DE PÁGINA WEB Y REDES SOCIALES - EG 2026</t>
  </si>
  <si>
    <t>2.3.2.7.14.98</t>
  </si>
  <si>
    <t>SERVICIO DE TRADUCCIÓN Y LOCUCIÓN EN LENGUA QUECHUA ÁNCASH - EG 2026</t>
  </si>
  <si>
    <t>SERVICIO DE TRADUCCIÓN Y LOCUCIÓN EN LENGUA QUECHUA COLLAO - EG 2026</t>
  </si>
  <si>
    <t>SERVICIO DE TRADUCCIÓN Y LOCUCIÓN EN LENGUA QUECHUA CHANKA - EG 2026</t>
  </si>
  <si>
    <t>SERVICIO DE TRADUCCIÓN Y LOCUCIÓN EN LENGUA QUECHUA CENTRAL - EG 2026</t>
  </si>
  <si>
    <t>SERVICIO DE TRADUCCIÓN Y LOCUCIÓN EN LENGUA AIMARA - EG 2026</t>
  </si>
  <si>
    <t>SERVICIO DE TRADUCCIÓN Y LOCUCIÓN EN LENGUA ASHÁNINKA - EG 2026</t>
  </si>
  <si>
    <t>SERVICIO DE TRADUCCIÓN Y LOCUCIÓN EN LENGUA AWAJÚN - EG 2026</t>
  </si>
  <si>
    <t>SERVICIO DE MODELO LINGUISTICO</t>
  </si>
  <si>
    <t>SERVICIO DE INTERPRETACIÓN A LENGUA DE SEÑAS PERUANAS - EG 2026</t>
  </si>
  <si>
    <t>SERVICIO DE PUBLICIDAD EN PLATAFORMAS DIGITALES - EG 2026</t>
  </si>
  <si>
    <t>SERVICIO DE ELABORACIÓN DE CONTENIDO DIGITAL PARA LAS REDES SOCIALES - EG 2026</t>
  </si>
  <si>
    <t>PASAJES AÉREOS</t>
  </si>
  <si>
    <t>ALQUILER DE CAMIONETA (RECURSO POR ENCARGO)</t>
  </si>
  <si>
    <t>SERVICIO DE ALQUILER DE CIRCUTO CERRADO DE VIDEO</t>
  </si>
  <si>
    <t>SERVICIO DE DIFUSIÓN DE CONTENIDOS MULTIMEDIA STREAMING</t>
  </si>
  <si>
    <t>2.3.2.2.3.99</t>
  </si>
  <si>
    <t xml:space="preserve">SERVICIO DE MENSAJERIA INSTANTANEA A TRAVES DEL CHAT EN APLICACIÓN WEB </t>
  </si>
  <si>
    <t>SERVICIO DE USO DE IMÁGENES FOTOGRÁFICAS</t>
  </si>
  <si>
    <t>MOVILIDAD LOCAL - COORDINADOR DE COMUNICACIONES ODPE</t>
  </si>
  <si>
    <t>VIATICOS - COORDINADOR DE COMUNICACIONES ODPE</t>
  </si>
  <si>
    <t>TRANSPORTE Y TRASLADO DE CARGA TERRESTRE NACIONAL</t>
  </si>
  <si>
    <t>PUBLICACIÓN DE LISTA DE MIEMBROS DE MESA</t>
  </si>
  <si>
    <t>RULETA INFORMATIVA</t>
  </si>
  <si>
    <t>VINIL IMANTADO PUBLICITARIO</t>
  </si>
  <si>
    <t>MARCO CREATIVO PARA FOTOGRAFIA EN VINIL</t>
  </si>
  <si>
    <t>ALQUILER DE VEHICULO TIPO MINIVAN</t>
  </si>
  <si>
    <t>ALQUILER DE EQUIPOS DE COMPUTO (TABLETS)</t>
  </si>
  <si>
    <t>TRASLADO PERSONAL - COMISION DE SERVICIO - PASAJES AEREOS  NACIONAL (DIFUSIÓN)</t>
  </si>
  <si>
    <t>ALQUILER DE CAMIONETA (DIFUSIÓN) - RECURSOS POR ENCARGO</t>
  </si>
  <si>
    <t>VIATICOS (DIFUSIÓN)</t>
  </si>
  <si>
    <t>LIBRETA INSTITUCIONALES DE 11 cm X 21 cm</t>
  </si>
  <si>
    <t>2.3.1.7.1.1</t>
  </si>
  <si>
    <t>LLAVERO PELOTA ANTIESTRES X 4 cm</t>
  </si>
  <si>
    <t>GESTIÓN DE EVENTOS CON MEDIOS DE COMUNICACIÓN</t>
  </si>
  <si>
    <t>CARPETA PLASTIFICADA</t>
  </si>
  <si>
    <t>CUADRO DECORATIVO MOTIVO MASCARAS PERUANAS</t>
  </si>
  <si>
    <t>LLAVERO DE METAL CON LOGOTIPO</t>
  </si>
  <si>
    <t>TRASLADO PERSONAL - COMISION DE SERVICIO - PASAJES AEREOS  NACIONAL (PROTOCOLO)</t>
  </si>
  <si>
    <t>ALQUILER DE CAMIONETA (PROTOCOLO) - RECUROS POR ENCARGO</t>
  </si>
  <si>
    <t>VIATICOS (PROTOCOLO)</t>
  </si>
  <si>
    <t>ALQUILER DE AMBIENTES PARA CONFERENCIAS (RECURSO POR ENCARGO)</t>
  </si>
  <si>
    <t>SERVICIO DE MANTENIMIENTO DE ESTRUCTURA (AUDITORIO INSTITUCIONAL)</t>
  </si>
  <si>
    <t>SERVICIO DE ALQUILER DE EQUIPO DE SONIDO E ILUMINACION (PRESENTACIÓN DE RESULTADOS)</t>
  </si>
  <si>
    <t>ALQUILER DE SANITARIO PORTÁTIL</t>
  </si>
  <si>
    <t>SERVICIO DE AMBIENTACION, DECORACION E IMPLEMENTACION DE LOCAL PARA EVENTOS INSTITUCIONALES (PRESENTACIÓN DE RESULTADOS)</t>
  </si>
  <si>
    <t>SERVICIO DE DISEÑO DE CONCEPTO CREATIVO Y PIEZAS PUBLICITARIAS</t>
  </si>
  <si>
    <t>SERVICIO DE PRODUCCIÓN DE PIEZAS PARA LA CAMPAÑA PUBLICITARIA (EG 2026)</t>
  </si>
  <si>
    <t>SERVICIO ESPECIALIZADO EN ANALISIS DE DATOS Y ESTADISTICAS</t>
  </si>
  <si>
    <t>SERVICIO DE MONITOREO DE PRENSA, RADIOEMISORAS, TELEVISION Y WEB</t>
  </si>
  <si>
    <t>SERVICIO DE TOMA Y PROCESAMIENTO DE ENCUESTA</t>
  </si>
  <si>
    <t>SERVICIO DE ATENCION DE LLAMADAS TELEFONICAS - CALL CENTER - LÍNEA GRATUITA FONO ONPE</t>
  </si>
  <si>
    <t>2.3.2.2.2.1</t>
  </si>
  <si>
    <t>SERVICIO DE TELEFONÍA MOVILES (CELULAR) - LÍNEA GRATUITA FONO ONPE</t>
  </si>
  <si>
    <t>SERVICIO DE ROAMING INTERNACIONAL - LÍNEA GRATUITA FONO ONPE</t>
  </si>
  <si>
    <t>?</t>
  </si>
  <si>
    <t>2.3.2.2.2.2</t>
  </si>
  <si>
    <t>SERVICIO DE TELEFONIA FIJA - LÍNEA GRATUITA FONO ONPE</t>
  </si>
  <si>
    <t>SERVICIO DE DESARROLLO DE ACTIVACIONES DE MARCA</t>
  </si>
  <si>
    <t>SERVICIO DE INSTALACIÓN DE SISTEMA DE ILUMINACIÓN</t>
  </si>
  <si>
    <t>FOLLETOS INFORMATIVOS</t>
  </si>
  <si>
    <t>BANDEROLA PARA FACHADA INSTITUCIONAL</t>
  </si>
  <si>
    <t>2.3.1.99.1.4</t>
  </si>
  <si>
    <t>ESTANDARTE INSTITUCIONAL</t>
  </si>
  <si>
    <t>ESTANDARTE NACIONAL</t>
  </si>
  <si>
    <t>BANDEROLA DE LINO PLASTIFICADO 2m x 1m (BANNER ROLL SCREEN)</t>
  </si>
  <si>
    <t>ALQUILER DE COMPUTADORAS PERSONALES PORTÁTILES (LAPTOPS)</t>
  </si>
  <si>
    <t>ALQUILER DE MOBILIARIO (ESCRITORIOS SGRI)</t>
  </si>
  <si>
    <t>SERVICIO DE MANTENIMIENTO DE EQUIPOS AUDIOVISUALES (AUDITORIO INSTITUCIONAL)</t>
  </si>
  <si>
    <t>PODIO (ESTRADO) DE MADERA</t>
  </si>
  <si>
    <t>2.3.2.2.5.1</t>
  </si>
  <si>
    <t>PUBLICACIONES OFICIALES EN EL DIARIO EL PERUANO</t>
  </si>
  <si>
    <t>PUBLICACIONES OFICIALES ADMINISTRATIVAS  EN DIARIOS</t>
  </si>
  <si>
    <t>Organización y ejecución de la jornada electoral</t>
  </si>
  <si>
    <t>REFRIGERIOS DE MIEMBROS DE MESA</t>
  </si>
  <si>
    <t>2.3.1.5.99.99</t>
  </si>
  <si>
    <t>CAJA DE CARTON CORRUGADO 30 cm X 32 cm X 51 cm APROX.</t>
  </si>
  <si>
    <t>Implementación de las ODPE</t>
  </si>
  <si>
    <t>SUPERVISIÓN Y CONTROL DE LAS ACTIVIDADES DESCENTRALIZADAS</t>
  </si>
  <si>
    <t>PASAJES TERRETRE ASISTENCIA TECNICA DE GOECOR  A LAS ODPE A DISTRITOS</t>
  </si>
  <si>
    <t>CAPACITACIÓN DE PERSONAL DE ONPE Y SEDES (ODPE/ORC/PF) EN MATERIA ELECTORAL</t>
  </si>
  <si>
    <t>PASAJES AÉREOS  NACIONAL (SUPERVISIÓN DE CAPACITACIÓN Y JORNADA DE CAPACITACIÓN)</t>
  </si>
  <si>
    <t>PASAJES TERRESTRE DE JEFE ODPE Y COORDINADOR ADMINISTRATIVO</t>
  </si>
  <si>
    <t>PASAJES TERRESTRE NACIONAL (SUPERVISIÓN DE CAPACITACIÓN Y JORNADA DE CAPACITACIÓN)</t>
  </si>
  <si>
    <t>PASAJES TERRESTRES ASISTENCIA TECNICA A LAS ODPE PARA EL ORDENAMIENTO DEL ACERVO DOCUMENTARIO</t>
  </si>
  <si>
    <t>PASAJES TERRESTRES ASISTENCIA TECNICA DE GOECOR  A LAS ODPE</t>
  </si>
  <si>
    <t>PASAJES TERRESTRES ASISTENCIA TECNICA DE LAS ORC A LAS ODPE /  DISTRITO</t>
  </si>
  <si>
    <t>PASAJES AÉREOS  NACIONAL (JEFES/CADM) SOLO IDA</t>
  </si>
  <si>
    <t>PASAJES AÉREOS  NACIONAL (LOGISTICO ODPE)</t>
  </si>
  <si>
    <t>PASAJES AÉREOS  NACIONAL (PERSONAL GOECOR)</t>
  </si>
  <si>
    <t>PASAJES AÉREOS  NACIONAL (SUPERVISORES)</t>
  </si>
  <si>
    <t>ASISTENCIA TECNICA PERSONAL GOECOR</t>
  </si>
  <si>
    <t>ASISTENCIA TECNICA DE GOECOR  A LAS ODPE PARA EL ORDENAMIENTO DEL ACERVO DOCUMENTARIO</t>
  </si>
  <si>
    <t>ASISTENCIA TECNICA DE LAS ORC A LAS ODPE /  DISTRITO</t>
  </si>
  <si>
    <t xml:space="preserve">ASISTENCIA TECNICA GOECOR A DISTRITOS </t>
  </si>
  <si>
    <t>VIATICOS ASISTENCIA TECNICA GERENCIA</t>
  </si>
  <si>
    <t>VIATICOS PARA INSTALACIÓN ODPE JEFE ODPE Y COORDINADOR ADMINISTRATIVO</t>
  </si>
  <si>
    <t>VIATICOS PARA SUPERVISIÓN DE CAPACITACIÓN Y JORNADA DE CAPACITACIÓN</t>
  </si>
  <si>
    <t>SERVIVIO DE MOVILIDAD DE TAXI PARA EL TRANSPORTE DEL PERSONAL GOECOR - JORNADA (DOM)</t>
  </si>
  <si>
    <t>SERVIVIO DE MOVILIDAD DE TAXI PARA EL TRANSPORTE DEL PERSONAL GOECOR - JORNADA (SAB)</t>
  </si>
  <si>
    <t>SERVIVIO DE MOVILIDAD DE TAXI PARA EL TRANSPORTE DEL PERSONAL GOECOR - SIMULACRO</t>
  </si>
  <si>
    <t xml:space="preserve">COMPENSAR A MIEMBROS DE MESA </t>
  </si>
  <si>
    <t>2.3.2.10.1.1</t>
  </si>
  <si>
    <t>ASIGNACIÓN DE PROPINAS O ESTIPENDIOS PARA EL CUMPLIMIENTO DE METAS SOCIALES</t>
  </si>
  <si>
    <t>2.3.2.2.2.3</t>
  </si>
  <si>
    <t xml:space="preserve">SERVICIO DE INTERNET MOVIL </t>
  </si>
  <si>
    <t>ALQUILER DE LOCAL ODPE -LIMA CALLAO</t>
  </si>
  <si>
    <t>ALQUILER DE MESAS DE MELAMINA</t>
  </si>
  <si>
    <t>ALQUILER DE SILLAS</t>
  </si>
  <si>
    <t>ALQUILER DE EQUIPO MULTIFUNCIONAL COPIADORA IMPRESORA SCANNER (INCLUYE OPERARIO)</t>
  </si>
  <si>
    <t>BANDEROLA DE CAPACITACIÓN 1.00 m X 1.00 m</t>
  </si>
  <si>
    <t>GUÍA DE ENTRENAMIENTO PARA PERSONAL ODPE</t>
  </si>
  <si>
    <t>GUÍA DE METOLODOLOGÍA PARA CAPACITACIÓN ELECTORAL</t>
  </si>
  <si>
    <t>GUÍA DE PROGRAMACIÓN Y ORGANIZACIÓN DE LA CAPACITACIÓN ELECTORAL</t>
  </si>
  <si>
    <t>INFOGRAFÍA DE CAPACITACIÓN DE PERSONAL TAMANO A1, LONA, 7 PÁGINAS (CC, CAPACITADOR Y FACILITADORES).</t>
  </si>
  <si>
    <t>LAMINA DE CAPACITACIÓN PARA ELECTORES</t>
  </si>
  <si>
    <t>LAMINA DE CAPACITACIÓN PARA MIEMBROS DE MESA</t>
  </si>
  <si>
    <t xml:space="preserve">MÓDULOS DE CAPACITACIÓN DEL PERSONAL ODPE </t>
  </si>
  <si>
    <t>PRODUCCIÓN Y DIRECCIÓN DE MICROPROGRAMAS RADIALES</t>
  </si>
  <si>
    <t>SERVICIO DE ALQUILER DE BAÑOS</t>
  </si>
  <si>
    <t>SERVICIO DE ALQUILER DE TOLDOS</t>
  </si>
  <si>
    <t>SERVICIO DE ALQUILER DE VALLAS DE SEGURIDAD</t>
  </si>
  <si>
    <t>SERVICIO DE FOTOCOPIADO DE MATERIAL DE CAPACITACIÓN DEL PERSONAL</t>
  </si>
  <si>
    <t>SERVICIO DE LOCUCIÓN EN OFF</t>
  </si>
  <si>
    <t>SERVICIO DE TRADUCCIÓN AL IDIOMA INGLES DEL MATERIAL DE CAPACITACIÓN DE ACTORES ELECTORALES</t>
  </si>
  <si>
    <t>GESTIÓN DE LA INFRAESTRUCTURA TECNOLÓGICA Y BASE DE DATOS</t>
  </si>
  <si>
    <t>SERVICIO DE HABILITACION, ACONDICIONAMIENTO Y LOGISTICA INFORMATICA</t>
  </si>
  <si>
    <t>PREPARACIÓN DE EQUIPOS INFORMÁTICOS ELECTORALES PARA SUFRAGIO</t>
  </si>
  <si>
    <t>PELICULA EXTENSIBLE PARA EMBALAJE (FILM STRECH) DE 45 cm DE ANCHO X 5 kg</t>
  </si>
  <si>
    <t>DISEÑO, DESARROLLO Y DESPLIEGUE SOLUCIONES TECNOLÓGICAS</t>
  </si>
  <si>
    <t>TONER DE IMPRESION PARA HP COD. REF. CF280X NEGRO</t>
  </si>
  <si>
    <t>ALCOHOL GEL X1L CON GLICERINA CON DISPENSADOR</t>
  </si>
  <si>
    <t>GUANTE DE NAILON Y POLIURETANO TALLA 9 1/2</t>
  </si>
  <si>
    <t>TONER DE IMPRESION PARA CANON COD. REF. GPR 57 0473C003 NEGRO</t>
  </si>
  <si>
    <t>TONER DE IMPRESION PARA HP COD. REF. 414X W2020X NEGRO</t>
  </si>
  <si>
    <t>TONER DE IMPRESION PARA HP COD. REF. 414X W2023X MAGENTA</t>
  </si>
  <si>
    <t>TONER DE IMPRESION PARA XEROX COD. REF. 006R01731 NEGRO</t>
  </si>
  <si>
    <t>SERVICIO DE ENLACE DE TELECOMUNICACIONES</t>
  </si>
  <si>
    <t>SERVICIO DE WEB HOSTING</t>
  </si>
  <si>
    <t>SERVICIO DE AUDITORÍA PARA LA SOLUCIÓN TECNOLOGÍCA DEL VOTO DIGITAL</t>
  </si>
  <si>
    <t>SERVICIO DE AUDITORÍA INFORMÁTICA PARA LAS SOLUCIONES TECNOLÓGICAS DE SOPORTE ELECTORAL AL ESCRUTINIO, CÓMPUTO DE RESULTADOS Y PRESENTACIÓN DE RESULTADOS</t>
  </si>
  <si>
    <t>SERVICIO DE CORREO ELECTRONICO EN LA NUBE</t>
  </si>
  <si>
    <t>GESTIÓN DE LA SEGURIDAD INFORMÁTICA Y CONTINUIDAD DE LOS SERVICIOS TECNOLÓGICOS</t>
  </si>
  <si>
    <t>SERVICIO DE MANTENIMIENTO DE ALMACENAMIENTO DE DISCOS</t>
  </si>
  <si>
    <t>SERVICIO DE SOPORTE Y MANTENIMIENTO DE LICENCIA DE SOFTWARE ANTIVIRUS</t>
  </si>
  <si>
    <t>SERVICIO DE HACKEO ETICO - ETICAL HACKING</t>
  </si>
  <si>
    <t>GUANTE PARA EXAMEN DESCARTABLE DE NITRILO SIN POLVO TALLA M X 100</t>
  </si>
  <si>
    <t>WAYPE</t>
  </si>
  <si>
    <t>GUANTE DE JEBE DE USO INDUSTRIAL CALIBRE 35 TALLA 8</t>
  </si>
  <si>
    <t>TONER DE IMPRESION PARA HP COD. REF. 414X W2021X CIAN</t>
  </si>
  <si>
    <t>TONER DE IMPRESION PARA HP COD. REF. 414X W2022X AMARILLO</t>
  </si>
  <si>
    <t>SERVICIO DE SOPORTE INFORMATICO</t>
  </si>
  <si>
    <t>ALQUILER DE SERVIDOR</t>
  </si>
  <si>
    <t>SERVICIO DE MANTENIMIENTO DE SWITCHES CORE</t>
  </si>
  <si>
    <t>SERVICIO DE SUSCRIPCION A BASE DE DATOS DE SERVICIO DE INTELIGENCIA COMERCIAL</t>
  </si>
  <si>
    <t>SUSCRIPCION DE LICENCIA ANUAL PARA SOFTWARE DE DISEÑO GRAFICO Y DISEÑO WEB</t>
  </si>
  <si>
    <t>SERVICIO  DE ALQUILER DE MOBILIARIO DE EQUIPOS DE OFICINA (LURIN)</t>
  </si>
  <si>
    <t>ALQUILER DE MOBILIARIO PARA CENTRO DE MONITOREO - ESCRITORIOS (50)</t>
  </si>
  <si>
    <t>ALQUILER DE MOBILIARIO PARA CENTRO DE MONITOREO - ESCRITORIOS (40)</t>
  </si>
  <si>
    <t>ALQUILER DE MOBILIARIO PARA CENTRO DE MONITOREO - SILLAS (40)</t>
  </si>
  <si>
    <t>ALQUILER DE MOBILIARIO- ESCRITORIOS (50)</t>
  </si>
  <si>
    <t>ALQUILER DE EQUIPOS DE COMPUTO PARA CENTRO DE MONITOREO (30)</t>
  </si>
  <si>
    <t>SERVICIO DE ALQUILER DE IMPRESORA MULTIFUNCIONAL</t>
  </si>
  <si>
    <t>ASISTENTE ADMINISTRATIVO LOGISTICO</t>
  </si>
  <si>
    <t>V02</t>
  </si>
  <si>
    <t>ASISTENTE DE ARCHIVO</t>
  </si>
  <si>
    <t>ASISTENTE ALTA DIRECCIÓN</t>
  </si>
  <si>
    <t>ESPECIALISTA EN MATERIA LEGAL Y/O GESTIÓN PÚBLICA</t>
  </si>
  <si>
    <t xml:space="preserve">ESPECIALISTA  EN SEGUIMIENTO DE ACTIVIDADES OPERATIVAS </t>
  </si>
  <si>
    <t>ASISTENTE EN GESTIÓN ARCHIVISTICA</t>
  </si>
  <si>
    <t xml:space="preserve">ASISTENTE EN SEGUIMIENTO Y MONITOREO DE ACCIONES DE CONTROL EN LAS ODPE/ONPE </t>
  </si>
  <si>
    <t xml:space="preserve">ASISTENTE ADMINISTRATIVA </t>
  </si>
  <si>
    <t xml:space="preserve">ASISTENTE EN LOGISTICA </t>
  </si>
  <si>
    <t>ASISTENTE  EN GESTIÓN ADMINISTRATIVA Y PRESUPUESTAL</t>
  </si>
  <si>
    <t>SUPERVISOR DE SEGURIDAD CENTRAL 1</t>
  </si>
  <si>
    <t>SUPERVISOR DE SEGURIDAD LURIN 1</t>
  </si>
  <si>
    <t>ASISTENTE ADMINISTRATIVO EN PROCESOS ELECTORALES</t>
  </si>
  <si>
    <t>OPERADOR DE CAMARAS LURIN 1</t>
  </si>
  <si>
    <t>SUPERVISOR DE SEGURIDAD NORTE 1</t>
  </si>
  <si>
    <t>SERVICIO DE ASISTENCIA EN LA GESTIÓN DE CONTRATACIONES PÚBLICAS</t>
  </si>
  <si>
    <t>SERVICIO DE COORDINACION Y ELABORACION DE INFORMES EN GESTION DE RIESGOS DE DESASTRES</t>
  </si>
  <si>
    <t>ASISTENTE DE SEGURIDAD PARA SEGUIMIENTO ODPE 1</t>
  </si>
  <si>
    <t>SERVICIO EN LA SUPERVISION DEL SISTEMA DE INSTALACION DE SISTEMA DE CENTROS DE MONITOREO Y VIDEOVIGILANCIA</t>
  </si>
  <si>
    <t>SERVICIO DE ASISTENCIA TECNICA PARA EL MONITOREO DEL SISTEMA DE CENTROS DE VIDEOVIGILANCIA (126 ODPE)</t>
  </si>
  <si>
    <t>GESTION DOCUMENTAL</t>
  </si>
  <si>
    <t>ASISTENTE DE CONSERVACION Y RESTAURACION DE DOCUMENTOS</t>
  </si>
  <si>
    <t>ASISTENTE EN RESTAURACION DE DOCUMENTOS E INVENTARIO</t>
  </si>
  <si>
    <t>NOTIFICADOR MOTORIZADO</t>
  </si>
  <si>
    <t>ASISTENTE ADMINISTRATIVO DE TRÁMITE DOCUMENTARIO</t>
  </si>
  <si>
    <t>COORDINADOR DE ATENCIÓN AL CIUDADANO Y TRÁMITE DOCUMENTARIO</t>
  </si>
  <si>
    <t>AUXILIAR DE NOTIFICACIONES</t>
  </si>
  <si>
    <t>ASISTENTE EN MONITOREO DE PLANES Y GESTIÓN ADMINISTRATIVA</t>
  </si>
  <si>
    <t>OPERADOR DE CASILLA ELECTRÓNICA</t>
  </si>
  <si>
    <t>ASISTENTE ADMINISTRATIVO SISEN</t>
  </si>
  <si>
    <t>ABOGADO ESPECIALISTA EN DERECHO ADMINISTRATIVO Y ELECTORAL</t>
  </si>
  <si>
    <t>ANALISTA ADMINISTRATIVO 1 PARA LA SECRETARÍA GENERAL</t>
  </si>
  <si>
    <t>ANALISTA LEGAL 1 PARA LA SECRETARÍA GENERAL</t>
  </si>
  <si>
    <t>ANALISTA DE INTEGRIDAD</t>
  </si>
  <si>
    <t xml:space="preserve">SERVICIO DE MENSAJERIA </t>
  </si>
  <si>
    <t>ASESORAMIENTO JURÍDICO</t>
  </si>
  <si>
    <t xml:space="preserve">ESPECIALISTA EN ADMINISTRACIÓN Y LOGISTICA </t>
  </si>
  <si>
    <t>ASISTENTE EN MATERIA LEGAL</t>
  </si>
  <si>
    <t xml:space="preserve">ESPECIALISTA LEGAL EN MATERIA ELECTORAL Y/O CONSTITUCIONAL </t>
  </si>
  <si>
    <t xml:space="preserve">ANALISTA LEGAL </t>
  </si>
  <si>
    <t>ESPECIALISTA LEGAL ELECTORAL</t>
  </si>
  <si>
    <t>ESPECIALISTA LEGAL CONTRATACION PÚBLICA</t>
  </si>
  <si>
    <t>ALQUILER DE LOCAL DE PRODUCCIÓN (10,000m2)</t>
  </si>
  <si>
    <t>ENSAMBLAJE DE MATERIAL ELECTORAL PARA SUFRAGIO, CODIFICACIÓN, ROTULADO Y EMBALAJE DE EQUIPOS INFORMÁTICOS ELECTORALES</t>
  </si>
  <si>
    <t>2.3.2.4.2.1</t>
  </si>
  <si>
    <t>SERVICIO DE CABLEADO ELÉCTRICO</t>
  </si>
  <si>
    <t>SERVICIO DE CABLEADO DE ESTRUCTURA DE RED</t>
  </si>
  <si>
    <t>SERVICIO PARA LA IMPLEMENTACIÓN DEL PROCESO DE SEGUIMIENTO Y TRAZABILIDAD DE LOS PROCESOS AUTOMATIZADOS</t>
  </si>
  <si>
    <t>SERVICIO DE ATENCIÓN DE REFRIGERIOS</t>
  </si>
  <si>
    <t>MANTENIMIENTO PREVENTIVO DE IMPRESORA (PARA LINEA DE IMPRESIÓN DE SECCIÓN 1  DEL ACTA PADRÓN)</t>
  </si>
  <si>
    <t xml:space="preserve">2.3.2.2.1.1 </t>
  </si>
  <si>
    <t>ESPECIALISTA EN IMPRESIONES</t>
  </si>
  <si>
    <t>COORDINADOR DE IMPRESIONES</t>
  </si>
  <si>
    <t>TÉCNICO DE DISEÑO E IMPRESIONES</t>
  </si>
  <si>
    <t>TÉCNICO DE IMPRENTA</t>
  </si>
  <si>
    <t>ASISTENTE DE DISEÑO E IMPRESIONES</t>
  </si>
  <si>
    <t xml:space="preserve">AUXILIAR DE IMPRESIONES </t>
  </si>
  <si>
    <t>ESPECIALISTA DE RESOLUCIONES</t>
  </si>
  <si>
    <t>COORDINADOR DE RESOLUCIONES</t>
  </si>
  <si>
    <t>ASISTENTE DE RESOLUCIONES</t>
  </si>
  <si>
    <t>COORDINADOR DE CORRECCIÓN DE TEXTO</t>
  </si>
  <si>
    <t>CORRECTOR DE TEXTO</t>
  </si>
  <si>
    <t>ASISTENTE ADMINISTRATIVO 4</t>
  </si>
  <si>
    <t>OPERADOR DE MICROFORMAS</t>
  </si>
  <si>
    <t>SUPERVISOR DE PRODUCCIÓN DE MICROFORMAS</t>
  </si>
  <si>
    <t>SUPERVISOR DE SALA DE IMPRESIONES</t>
  </si>
  <si>
    <t>OPERADOR DE SALA DE IMPRESIONES</t>
  </si>
  <si>
    <t>OPERADOR DE CONTROL DE CALIDAD MANUAL</t>
  </si>
  <si>
    <t>AUXILIAR DE PRODUCCION</t>
  </si>
  <si>
    <t>OPERADOR DE IMPRESORAS</t>
  </si>
  <si>
    <t>ESPECIALISTA DE CONTROL DE DATOS Y GUÍAS 2</t>
  </si>
  <si>
    <t>ANALISTA DE ESTADÍSTICA Y CONTROL DE CAMBIOS 1</t>
  </si>
  <si>
    <t>ESPECIALISTA DE PROGRAMACIÓN DE BASE DE DATOS</t>
  </si>
  <si>
    <t>ASISTENTE DE ESTADISTICA 4</t>
  </si>
  <si>
    <t>ASISTENTE DE ESTADISTICA 3</t>
  </si>
  <si>
    <t>ASISTENTE DE BASE DE DATOS 3</t>
  </si>
  <si>
    <t>ASISTENTE DE CONTROL DE DATOS Y GUÍAS 3</t>
  </si>
  <si>
    <t>AUXILIAR DE IMPRESIONES DE GUÍAS Y ROTULOS</t>
  </si>
  <si>
    <t>ASISTENTE INFÓRMÁTICO</t>
  </si>
  <si>
    <t>ASISTENTE DE BASE DE DATOS 4</t>
  </si>
  <si>
    <t>AUXILIAR DE MANTENIMIENTO 1</t>
  </si>
  <si>
    <t>TECNICO EN MANTENIMIENTO</t>
  </si>
  <si>
    <t>TÉCNICO OPERARIO DE MANTENIMIENTO</t>
  </si>
  <si>
    <t>ESPECIALISTA DE ALMACEN</t>
  </si>
  <si>
    <t>ESPECIALISTA DE CONTROL DE CALIDAD</t>
  </si>
  <si>
    <t>ANALISTA DE CONTROL DE MATERIALES</t>
  </si>
  <si>
    <t>ANALISTA DE CONTROL DE DESPACHO</t>
  </si>
  <si>
    <t>ANALISTA DE CONTROL DE CALIDAD</t>
  </si>
  <si>
    <t>ASISTENTE DE CONTROL DE DESPACHO</t>
  </si>
  <si>
    <t>ASISTENTE DE CONTROL DE MATERIALES</t>
  </si>
  <si>
    <t>ASISTENTE DE CONTROL DE CALIDAD</t>
  </si>
  <si>
    <t>ASISTENTE ADMINISTRATIVO 3</t>
  </si>
  <si>
    <t>ASISTENTE OPERATIVO 2</t>
  </si>
  <si>
    <t>TECNICO OPERARIO DE MATERIALES</t>
  </si>
  <si>
    <t>AUXILIAR OPERATIVO 1</t>
  </si>
  <si>
    <t>OPERADOR DE APILADOR ELECTRICO</t>
  </si>
  <si>
    <t xml:space="preserve">ESPECIALISTA 1 (COORDINADOR DE PROGRAMACION Y CONTROL DE PRODUCCION </t>
  </si>
  <si>
    <t>ASISTENTE DE PROGRAMACION Y CONTROL DE PRODUCCION</t>
  </si>
  <si>
    <t xml:space="preserve">ANALISTA DE TURNO 1 </t>
  </si>
  <si>
    <t xml:space="preserve">ASISTENTE DE LINEA 4 </t>
  </si>
  <si>
    <t>ASISTENTE OPERADOR DE DATOS 4</t>
  </si>
  <si>
    <t>ASISTENTE  DE PRODUCCION 3</t>
  </si>
  <si>
    <t>ASISTENTE DE LINEA 2</t>
  </si>
  <si>
    <t>ASISTENTE OPERATIVO 1</t>
  </si>
  <si>
    <t>ASISTENTE DOCUMENTARIO Y DE ARCHIVO 1</t>
  </si>
  <si>
    <t>ANALISTA DE ARCHIVO</t>
  </si>
  <si>
    <t xml:space="preserve">ASISTENTE DE ARCHIVO </t>
  </si>
  <si>
    <t>ESPECIALISTA LEGAL EN TEMAS ELECTORALES</t>
  </si>
  <si>
    <t>ANALISTA DE PROGRAMACIÓN DE BASE DE DATOS</t>
  </si>
  <si>
    <t>ASISTENTE LOGÍSTICO 2</t>
  </si>
  <si>
    <t>ANALISTA ADMINISTRATIVO Y PRESUPUESTO 2</t>
  </si>
  <si>
    <t>ASISTENTE ADMINISTRATIVO Y PRESUPUESTO 4</t>
  </si>
  <si>
    <t>ASISTENTE DE MONITOREO DE PROCESOS</t>
  </si>
  <si>
    <t>ASISTENTE DE CONTROL PREVIO</t>
  </si>
  <si>
    <t>ANALISTA DE OPERACIONES</t>
  </si>
  <si>
    <t>ESPECIALISTA DE OPERACIONES</t>
  </si>
  <si>
    <t>ESPECIALISTA EN INFRAESTRUCTURA</t>
  </si>
  <si>
    <t>ASISTENTE TÉCNICO OPERATIVO</t>
  </si>
  <si>
    <t>ESPECIALISTA DE PERSONAL</t>
  </si>
  <si>
    <t>ANALISTA DE PERSONAL 2</t>
  </si>
  <si>
    <t>ANALISTA DE PERSONAL 1</t>
  </si>
  <si>
    <t>ASISTENTE DE PERSONAL 4</t>
  </si>
  <si>
    <t>AUXILIAR ADMINISTRATIVO DE PERSONAL</t>
  </si>
  <si>
    <t>GESTIÓN DOCUMENTAL</t>
  </si>
  <si>
    <t>ESPECIALISTA EN SISTEMAS ERP 1</t>
  </si>
  <si>
    <t>ESPECIALISTA EN SISTEMAS ERP 2</t>
  </si>
  <si>
    <t>ESPECIALISTA EN SISTEMAS ERP 3</t>
  </si>
  <si>
    <t>ESPECIALISTA EN GESTION DE SERVICIOS</t>
  </si>
  <si>
    <t>ESPECIALISTA EN GESTION DE OPERACIONES</t>
  </si>
  <si>
    <t>ANALISTA LOGISTICO</t>
  </si>
  <si>
    <t>AUXILIAR DE PERSONAL</t>
  </si>
  <si>
    <t>ANALISTA DE PROYECTOS</t>
  </si>
  <si>
    <t>AUXILIAR DE MONITOREO</t>
  </si>
  <si>
    <t>ESPECIALISTA EN GESTIÓN DE PROYECTOS</t>
  </si>
  <si>
    <t>ESPECIALISTA EN GESTION ADMINISTRATIVA Y LOGISTICA</t>
  </si>
  <si>
    <t>AUXILIAR DE OPERACIONES</t>
  </si>
  <si>
    <t>ANALISTA ADMINISTRATIVO</t>
  </si>
  <si>
    <t>ANALISTA DE PERSONAL</t>
  </si>
  <si>
    <t>ANALISTA DE CONTRATACIONES</t>
  </si>
  <si>
    <t>ESPECIALISTA LEGAL</t>
  </si>
  <si>
    <t>ESPECIALISTA EN PROCESOS LOGÍSTICOS</t>
  </si>
  <si>
    <t>ESPECIALISTA EN GESTIÓN DE RIESGOS</t>
  </si>
  <si>
    <t>ANALISTA DE PROCESOS</t>
  </si>
  <si>
    <t>ESPECIALISTA EN PROCEDIMIENTOS</t>
  </si>
  <si>
    <t>ESPECIALISTA EN PROCESOS ADMINISTRATIVOS</t>
  </si>
  <si>
    <t>ESPECIALISTA EN PROCESOS OPERATIVOS</t>
  </si>
  <si>
    <t>ASISTENTE DOCUMENTADOR</t>
  </si>
  <si>
    <t>AUXILIAR ADMINISTRATIVO</t>
  </si>
  <si>
    <t>ESPECIALISTA EN CONTROL PREVIO</t>
  </si>
  <si>
    <t>ANALISTA DE REQUERIMIENTOS</t>
  </si>
  <si>
    <t>ANALISTA DE IMPLEMENTACIÓN</t>
  </si>
  <si>
    <t>ANALISTA 1 DE OPERACIONES</t>
  </si>
  <si>
    <t>ASISTENTE DE OPERACIONES 1</t>
  </si>
  <si>
    <t>ANALISTA DE DISTRIBUCIÓN 2</t>
  </si>
  <si>
    <t>ASISTENTE DE DISTRIBUCIÓN</t>
  </si>
  <si>
    <t>AUXILIAR DE DISTRIBUCIÓN</t>
  </si>
  <si>
    <t>AUXILIAR OPERATIVO 2</t>
  </si>
  <si>
    <t>AUXILIAR PARA REPLIEGUE DE ACTAS (LIEBRE)</t>
  </si>
  <si>
    <t>MONITOR DE DISTRIBUCIÓN</t>
  </si>
  <si>
    <t>ASISTENTE PARA REPLIEGUE DE ACTAS</t>
  </si>
  <si>
    <t>ANALISTA 2 - DE SISTEMAS DE GESTIÓN</t>
  </si>
  <si>
    <t>ASISTENTE DE SUDIME</t>
  </si>
  <si>
    <t>SUPERVISOR DE DISTRIBUCIÓN DE MATERIAL ELECTORAL</t>
  </si>
  <si>
    <t>ANALISTA 2 -  DE SOPORTE Y MONITOREO A SUDIME</t>
  </si>
  <si>
    <t>ESPECIALISTA 1</t>
  </si>
  <si>
    <t>ANALISTA LEGAL</t>
  </si>
  <si>
    <t>ASISTENTE LEGAL</t>
  </si>
  <si>
    <t>ASISTENTE LOGISTICO - ADMINISTRATIVO (GERENCIA)</t>
  </si>
  <si>
    <t>ASISTENTE DE SOPORTE ADMINISTRATIVO (GERENCIA)</t>
  </si>
  <si>
    <t>AUXILIAR ADMINISTRATIVO (GERENCIA)</t>
  </si>
  <si>
    <t>GESTION DE LA ASISTENCIA TECNICA ELECTORAL</t>
  </si>
  <si>
    <t>PROFESIONAL EN DEMOCRACIA INTERNA</t>
  </si>
  <si>
    <t>ESPECIALISTA EN DEMOCRACIA INTERNA</t>
  </si>
  <si>
    <t xml:space="preserve">ANALISTA DE FPI </t>
  </si>
  <si>
    <t>ASISTENTE DE CALIDAD DE PROCESOS</t>
  </si>
  <si>
    <t xml:space="preserve">ASISTENTE DE GESTIÓN DOCUMENTAL </t>
  </si>
  <si>
    <t>ASISTENTE DE PROCESAMIENTO DE INFORMACIÓN DE FPI</t>
  </si>
  <si>
    <t>COMUNICADOR I</t>
  </si>
  <si>
    <t>COORDINADOR DE FRANJA ELECTORAL</t>
  </si>
  <si>
    <t>ESPECIALISTA EN INFORMÁTICA</t>
  </si>
  <si>
    <t>ESPECIALISTA EN PLANEAMIENTO, PRESUPUESTO Y LOGÍSTICA</t>
  </si>
  <si>
    <t>TRADUCTOR DE AYMARA</t>
  </si>
  <si>
    <t>TRADUCTOR DE LENGUA DE SEÑAS</t>
  </si>
  <si>
    <t>TRADUCTOR DE QUECHUA</t>
  </si>
  <si>
    <t xml:space="preserve">REALIZACIÓN DE ASISTENCIA TÉCNICA EN FINANZAS PARTIDARIAS </t>
  </si>
  <si>
    <t>ANALISTA LOGISTICO (APOYO LOGISTICO)</t>
  </si>
  <si>
    <t>ANALISTA DE REVISION Y MONITOREO DE PUBLICACION CLARIDAD -YAUYOS</t>
  </si>
  <si>
    <t>ANALISTA DE PUBLICACION CLARIDAD I</t>
  </si>
  <si>
    <t>ANALISTA DE REVISION Y MONITOREO DE DIGITACION CLARIDAD</t>
  </si>
  <si>
    <t xml:space="preserve">ANALISTA DE DIGITACIÓN CLARIDAD -  I </t>
  </si>
  <si>
    <t>ANALISTA DE REVISIONY MONITOREO DE REDES SOCIALES Y APORTES OP Y CANDIDATOS</t>
  </si>
  <si>
    <t>ANALISTA DE REVISION DE REDES SOCIALES, PROPAGANDA ELECTORAL FISICA Y APORTES</t>
  </si>
  <si>
    <t xml:space="preserve">ESPECIALISTA EN ACTIVIDADES DE VERIFICACION Y CONTROL  (OP Y CA) </t>
  </si>
  <si>
    <t>AUDITOR DE FINANZAS PARTIDARIAS I - YAUYOS</t>
  </si>
  <si>
    <t>AUDITOR DE FINANZAS PARTIDARIAS II - YAUYOS</t>
  </si>
  <si>
    <t>ASISTENTE DE AUDITORIA DE FINANZAS PARTIDARIAS - YAUYOS</t>
  </si>
  <si>
    <t>SUPERVISOR DE VERIFICACION Y CONTROL ORC Y ODPE</t>
  </si>
  <si>
    <t>ANALISTA DE SOPORTE A PARTIDOS POLITICOS Y CANDIDATOS</t>
  </si>
  <si>
    <t>AUDITOR REGIONAL DE FINANZAS PARTIDARIAS  - ORC</t>
  </si>
  <si>
    <t>AUDITOR DE FINANZAS PARTIDARIAS - ODPE / INCLUYE CALLAO</t>
  </si>
  <si>
    <t>ASISTENTE DE ARCHIVO DE GESTION  SGVC</t>
  </si>
  <si>
    <t>PAPEL BOND 80 g TAMAÑO  A4</t>
  </si>
  <si>
    <t>ASISTENTE LOGISTICO Y DE PRODUCCION DE MATERIALES - DIFUSION</t>
  </si>
  <si>
    <t>COORDINADOR DE DIFUSION - DIFUSION</t>
  </si>
  <si>
    <t>ASISTENTE DE DIFUSION NACIONAL 1</t>
  </si>
  <si>
    <t>ASISTENTE DE DIFUSION NACIONAL  2</t>
  </si>
  <si>
    <t>DISEÑADOR GRÁFICO I - DIFUSION</t>
  </si>
  <si>
    <t>DISEÑADOR GRÁFICO II - PUBLICIDAD</t>
  </si>
  <si>
    <t>DISEÑADOR GRÁFICO III - IMAGEN Y LINEA GRAFICA</t>
  </si>
  <si>
    <t>GESTOR DE RECURSOS DE DIFUSIÓN</t>
  </si>
  <si>
    <t>ESPECIALISTA DE PLANIFICACION DE MEDIOS - PUBLICIDAD</t>
  </si>
  <si>
    <t>ANALISTA DE PLANIFICACION DE MEDIOS - PUBLICIDAD</t>
  </si>
  <si>
    <t>COORDINADOR ADMINISTRATIVO DE CAMPAÑA PUBLICITARIA - PUBLICIDAD</t>
  </si>
  <si>
    <t>ASISTENTE ADMINISTRATIVO DE CAMPAÑA PUBLICITARIA - PUBLICIDAD</t>
  </si>
  <si>
    <t>ESPECIALISTA PARA ATENCION DE EVENTOS INSTITUCIONALES - EVENTOS</t>
  </si>
  <si>
    <t>COORDINADOR DE PROTOCOLO Y COMUNICACIONES - PROTOCOLO</t>
  </si>
  <si>
    <t>ASISTENTE ADMINISTRATIVO SGRI</t>
  </si>
  <si>
    <t>SUPERVISOR FONO ONPE</t>
  </si>
  <si>
    <t>OPERADOR FONO ONPE 1</t>
  </si>
  <si>
    <t>OPERADOR FONO ONPE 2</t>
  </si>
  <si>
    <t>INTÉRPRETE EN LENGUA DE SEÑAS PERUANA - COMUNICACIÓN INCLUSIVA</t>
  </si>
  <si>
    <t>ASISTENTE DE RECEPCIÓN - FONO ONPE</t>
  </si>
  <si>
    <t>ASISTENTE DE PROTOCOLO Y COMUNICACIONES - PROTOCOLO</t>
  </si>
  <si>
    <t>COORDINADOR ESTRATÉGICO DE CAMPAÑA PUBLICITARIA - PUBLICIDAD</t>
  </si>
  <si>
    <t>ASISTENTE DE PLANIFICACION Y MONITOREO DE MEDIOS I - PUBLICIDAD</t>
  </si>
  <si>
    <t>ASISTENTE DE PLANIFICACION Y MONITOREO DE MEDIOS II - PUBLICIDAD</t>
  </si>
  <si>
    <t>ASISTENTE DE PLANIFICACION Y MONITOREO DE MEDIOS III - PUBLICIDAD</t>
  </si>
  <si>
    <t>ASISTENTE DE PLANIFICACION Y MONITOREO DE MEDIOS IV - PUBLICIDAD</t>
  </si>
  <si>
    <t>ASISTENTE DE PLANIFICACION Y MONITOREO DE MEDIOS V - PUBLICIDAD</t>
  </si>
  <si>
    <t>ASISTENTE DE PLANIFICACION Y MONITOREO DE MEDIOS VI - PUBLICIDAD</t>
  </si>
  <si>
    <t>ASISTENTE DE PLANIFICACION Y MONITOREO DE MEDIOS VII - PUBLICIDAD</t>
  </si>
  <si>
    <t>ASISTENTE DE PLANIFICACION Y MONITOREO DE MEDIOS VIII - PUBLICIDAD</t>
  </si>
  <si>
    <t>ASISTENTE DE PLANIFICACION Y MONITOREO DE MEDIOS IX - PUBLICIDAD</t>
  </si>
  <si>
    <t>ASISTENTE DE PLANIFICACION Y MONITOREO DE MEDIOS X - PUBLICIDAD</t>
  </si>
  <si>
    <t>ASISTENTE DE PLANIFICACION Y MONITOREO DE MEDIOS XI - PUBLICIDAD</t>
  </si>
  <si>
    <t>ASISTENTE DE PLANIFICACION Y MONITOREO DE MEDIOS XII - PUBLICIDAD</t>
  </si>
  <si>
    <t>ASISTENTE DE PLANIFICACION Y MONITOREO DE MEDIOS XIII - PUBLICIDAD</t>
  </si>
  <si>
    <t>ASISTENTE DE PLANIFICACION Y MONITOREO DE MEDIOS XX - PUBLICIDAD</t>
  </si>
  <si>
    <t>ASISTENTE PARA ATENCION DE EVENTOS INSTITUCIONALES - EVENTOS</t>
  </si>
  <si>
    <t>ANALISTA EN GESTIÓN DE LA CAMPAÑA PUBLICITARIA - PUBLICIDAD</t>
  </si>
  <si>
    <t>SUPERVISOR DE DIFUSIÓN EN LIMA</t>
  </si>
  <si>
    <t>SUPERVISOR DE DIFUSIÓN EN REGIONES</t>
  </si>
  <si>
    <t>GESTOR CREATIVO I - DIFUSION</t>
  </si>
  <si>
    <t>GESTOR CREATIVO II - DIFUSION</t>
  </si>
  <si>
    <t>ASISTENTE DE DIFUSIÓN SUBNACIONAL</t>
  </si>
  <si>
    <t>COORDINADOR DE ESTRATEGIA MAILING</t>
  </si>
  <si>
    <t>ANALISTA DE ESTRATEGIA MAILING 1</t>
  </si>
  <si>
    <t>ANALISTA DE ESTRATEGIA MAILING 2</t>
  </si>
  <si>
    <t>ESPECIALISTA EN GESTIÓN DE BASES DE DATOS - MAILING</t>
  </si>
  <si>
    <t>GESTOR DE CONTENIDOS PARA PRODUCTOS COMUNICACIONALES - IMAGEN Y LINEA GRAFICA</t>
  </si>
  <si>
    <t>GESTOR DE CONTENIDOS EN SISTEMA BRAILLE - COMUNICACIÓN INCLUSIVA</t>
  </si>
  <si>
    <t>INTÉRPRETE DE LENGUA ORIGINARIA - COMUNICACIÓN INCLUSIVA</t>
  </si>
  <si>
    <t>OPERADOR DE EQUIPOS AUDIOVISUALES (AUDITORIO INSTITUCIONAL) - EVENTOS</t>
  </si>
  <si>
    <t>ANALISTA DE PROTOCOLO Y COMUNICACIONES II</t>
  </si>
  <si>
    <t>SERVICIO DE GESTIÓN DE MENSAJERÍA WEB</t>
  </si>
  <si>
    <t>REALIZADOR AUDIOVISUAL I</t>
  </si>
  <si>
    <t>REALIZADOR AUDIOVISUAL II</t>
  </si>
  <si>
    <t>FOTOGRAFO</t>
  </si>
  <si>
    <t>REALIZADOR AUDIOVISUAL III</t>
  </si>
  <si>
    <t>PRODUCTOR Y POST PRODUCTOR DE AUDIO Y VIDEO I</t>
  </si>
  <si>
    <t>ESPECIALISTA EN PRODUCCIÓN DE ANIMACIÓN 2D Y 3D</t>
  </si>
  <si>
    <t>PRODUCTOR PERIODISTICO I</t>
  </si>
  <si>
    <t xml:space="preserve">COORDINADOR DE COMUNICACIONES </t>
  </si>
  <si>
    <t xml:space="preserve">ANALISTA ADMINISTRATIVO I </t>
  </si>
  <si>
    <t>SUPERVISOR DE INTERACCIÓN CONTACT CENTER I</t>
  </si>
  <si>
    <t>ASISTENTE DE PRENSA I</t>
  </si>
  <si>
    <t>ASISTENTE DE PRENSA II</t>
  </si>
  <si>
    <t>ASISTENTE DE PRENSA III</t>
  </si>
  <si>
    <t>ASISTENTE DE PRENSA IV</t>
  </si>
  <si>
    <t>ASISTENTE DE PRENSA V</t>
  </si>
  <si>
    <t>ASISTENTE DE PRENSA VI</t>
  </si>
  <si>
    <t>DISEÑADOR GRÁFICO I</t>
  </si>
  <si>
    <t>DISEÑADOR GRÁFICO II</t>
  </si>
  <si>
    <t>DISEÑADOR GRÁFICO III</t>
  </si>
  <si>
    <t>SUPERVISOR DE INTERACCIÓN CONTACT CENTER II</t>
  </si>
  <si>
    <t>MONITOR DE INTERACCIÓN DE MEDIOS SOCIALES I</t>
  </si>
  <si>
    <t>MONITOR DE INTERACCIÓN DE MEDIOS SOCIALES II</t>
  </si>
  <si>
    <t>MONITOR DE INTERACCIÓN DE MEDIOS SOCIALES III</t>
  </si>
  <si>
    <t>GESTOR EN ATENCIÓN AL CIUDADANO EN REDES SOCIALES I</t>
  </si>
  <si>
    <t>GESTOR EN ATENCIÓN AL CIUDADANO EN REDES SOCIALES II</t>
  </si>
  <si>
    <t>GESTOR EN ATENCIÓN AL CIUDADANO EN REDES SOCIALES III</t>
  </si>
  <si>
    <t>GESTOR EN ATENCIÓN AL CIUDADANO EN REDES SOCIALES IV</t>
  </si>
  <si>
    <t>GESTOR EN ATENCIÓN AL CIUDADANO EN REDES SOCIALES V</t>
  </si>
  <si>
    <t>GESTOR EN ATENCIÓN AL CIUDADANO EN REDES SOCIALES VI</t>
  </si>
  <si>
    <t>GESTOR EN ATENCIÓN AL CIUDADANO EN REDES SOCIALES VII</t>
  </si>
  <si>
    <t>GESTOR EN ATENCIÓN AL CIUDADANO EN REDES SOCIALES VIII</t>
  </si>
  <si>
    <t>GESTOR EN ATENCIÓN AL CIUDADANO EN REDES SOCIALES IX</t>
  </si>
  <si>
    <t>GESTOR EN ATENCIÓN AL CIUDADANO EN REDES SOCIALES X</t>
  </si>
  <si>
    <t>GESTOR EN ATENCIÓN AL CIUDADANO EN REDES SOCIALES XI</t>
  </si>
  <si>
    <t>GESTOR EN ATENCIÓN AL CIUDADANO EN REDES SOCIALES XII</t>
  </si>
  <si>
    <t>GESTOR EN ATENCIÓN AL CIUDADANO EN REDES SOCIALES XIII</t>
  </si>
  <si>
    <t>GESTOR EN ATENCIÓN AL CIUDADANO EN REDES SOCIALES XIV</t>
  </si>
  <si>
    <t>GESTOR EN ATENCIÓN AL CIUDADANO EN REDES SOCIALES XV</t>
  </si>
  <si>
    <t>GESTOR EN ATENCIÓN AL CIUDADANO EN REDES SOCIALES XVI</t>
  </si>
  <si>
    <t>GESTOR EN ATENCIÓN AL CIUDADANO EN REDES SOCIALES XVII</t>
  </si>
  <si>
    <t>GESTOR EN ATENCIÓN AL CIUDADANO EN REDES SOCIALES XVIII</t>
  </si>
  <si>
    <t>GESTOR EN ATENCIÓN AL CIUDADANO EN REDES SOCIALES XIX</t>
  </si>
  <si>
    <t>GESTOR EN ATENCIÓN AL CIUDADANO EN REDES SOCIALES XX</t>
  </si>
  <si>
    <t>GESTOR EN ATENCIÓN AL CIUDADANO EN REDES SOCIALES XXII</t>
  </si>
  <si>
    <t>GESTOR EN ATENCIÓN AL CIUDADANO EN REDES SOCIALES XXI</t>
  </si>
  <si>
    <t>ESPECIALISTA EN SOCIAL MEDIA I</t>
  </si>
  <si>
    <t>ESPECIALISTA EN SOCIAL MEDIA II</t>
  </si>
  <si>
    <t>ANALISTA DE REDES SOCIALES I</t>
  </si>
  <si>
    <t>ANALISTA DE REDES SOCIALES II</t>
  </si>
  <si>
    <t>ESPECIALISTA EN PLATAFORMAS DIGITALES</t>
  </si>
  <si>
    <t>ESPECIALISTA EN COMUNICACIÓN DIGITAL INTEGRAL</t>
  </si>
  <si>
    <t>ESPECIALISTA EN DESARROLLO DE INTERFACES Y EXPERIENCIA DE USUARIOS</t>
  </si>
  <si>
    <t>ANALISTA EN CREACIÓN DE CONTENIDOS AUDIOVISUALES I</t>
  </si>
  <si>
    <t>ANALISTA EN CREACIÓN DE CONTENIDOS AUDIOVISUALES II</t>
  </si>
  <si>
    <t>ESPECIALISTA EN ANIMACIÓN Y PRODUCCIÓN AUDIOVISUAL I</t>
  </si>
  <si>
    <t>ANALISTA EN PRODUCCIÓN DE PODCAST I</t>
  </si>
  <si>
    <t>ESPECIALISTA EN SOCIAL LISTENING I</t>
  </si>
  <si>
    <t>ESPECIALISTA EN SOCIAL LISTENING II</t>
  </si>
  <si>
    <t>ESPECIALISTA EN SOCIAL LISTENING III</t>
  </si>
  <si>
    <t>REDACTOR CREATIVO I</t>
  </si>
  <si>
    <t>REDACTOR CREATIVO II</t>
  </si>
  <si>
    <t>ILUSTRADOR DIGITAL I</t>
  </si>
  <si>
    <t>INFOGRAFISTA I</t>
  </si>
  <si>
    <t>ANALISTA DE MEDIOS DIGITALES I</t>
  </si>
  <si>
    <t>ESPECIALISTA EN RECOPILACIÓN DE INFORMACIÓN DIGITAL</t>
  </si>
  <si>
    <t>GESTION DE RECURSOS HUMANOS</t>
  </si>
  <si>
    <t>ASISTENTE EN CONTRATACION Y ARCHIVO LS</t>
  </si>
  <si>
    <t>ASISTENTE EN ARCHIVO LS</t>
  </si>
  <si>
    <t>ESPECIALISTA EN GESTION DE RECURSO HUMANOS</t>
  </si>
  <si>
    <t>ESPECIALISTA EN GESTION ADMINISTRATIVA</t>
  </si>
  <si>
    <t>ASISTENTE EN CONTRATACION LS</t>
  </si>
  <si>
    <t>ANALISTA EN CONTRATACION LS</t>
  </si>
  <si>
    <t>ASISTENTE ADMINISTRATIVO</t>
  </si>
  <si>
    <t>ANALISTA DE PRESUPUESTO</t>
  </si>
  <si>
    <t>ESPECIALISTA DE RECURSOS HUMANOS</t>
  </si>
  <si>
    <t>COORDINADOR LEGAL</t>
  </si>
  <si>
    <t>ANALISTA DE DATOS</t>
  </si>
  <si>
    <t>ANALISTA DE COMUNICACIÓN</t>
  </si>
  <si>
    <t>ANALISTA DE GESTION DE DATOS</t>
  </si>
  <si>
    <t>ANALISTA DE SCRUM (SIGLOC)</t>
  </si>
  <si>
    <t>ESPECIALISTA DE PROCESOS ELECTORALES</t>
  </si>
  <si>
    <t>COORDINADOR DE GESTION DE LA GRH</t>
  </si>
  <si>
    <t>ESPECIALISTA DE MONITOREO</t>
  </si>
  <si>
    <t>ASISTENTE DE MONITOREO</t>
  </si>
  <si>
    <t>ANALISTA DE MONITOREO</t>
  </si>
  <si>
    <t>ORGANIZACION Y EJECUCION DE LA JORNADA ELECTORAL</t>
  </si>
  <si>
    <t>ANALISTA DESCENTRALIZADO DE RECURSOS HUMANOS</t>
  </si>
  <si>
    <t>ASISTENTE EN COORDINACIÓN DE ACTIVIDADES DE BIENESTAR</t>
  </si>
  <si>
    <t>ASISTENTE LOGISTICO</t>
  </si>
  <si>
    <t xml:space="preserve">ANALISTA DE BIENESTAR Y DESARROLLO HUMANO </t>
  </si>
  <si>
    <t>COORDINADOR DE SEGUROS</t>
  </si>
  <si>
    <t>ESPECIALISTA EN SALUD</t>
  </si>
  <si>
    <t>ESPECIALISTA EN SEGURIDAD Y SALUD EN EL TRABAJO</t>
  </si>
  <si>
    <t>ASISTENTE ADMINISTRATIVO Y OPERATIVO</t>
  </si>
  <si>
    <t>PERSONAL DE SALUD EN ENFERMERIA</t>
  </si>
  <si>
    <t> </t>
  </si>
  <si>
    <t>GESTION FINANCIERA Y CONTABLE</t>
  </si>
  <si>
    <t>ESPECIALISTA EN CONTROL PRESUPUESTAL</t>
  </si>
  <si>
    <t>ASISTENTE DE DEVENGADO</t>
  </si>
  <si>
    <t>ESPECIALISTA DE CONTROL PREVIO</t>
  </si>
  <si>
    <t>ASISTENTE DE VIATICOS Y ENCARGOS OTORGADOS</t>
  </si>
  <si>
    <t>ASISTENTE EN CONTROL PRESUPUESTAL</t>
  </si>
  <si>
    <t>ASISTENTE DE PAGADURIA</t>
  </si>
  <si>
    <t>ESPECIALISTA EN TESORERIA</t>
  </si>
  <si>
    <t>ASISTENTE DE TESORERIA</t>
  </si>
  <si>
    <t>REVISOR CONTABLE</t>
  </si>
  <si>
    <t>SUPERVISOR CONTABLE</t>
  </si>
  <si>
    <t>GESTION DEL SISTEMA DE ABASTECIMIENTO</t>
  </si>
  <si>
    <t>ASISTENTE DE ALMACEN</t>
  </si>
  <si>
    <t>ASISTENTE EN ALMACEN</t>
  </si>
  <si>
    <t>ANALISTA EN CONTRATACIONES  - ALMACEN</t>
  </si>
  <si>
    <t>ANALISTA EN CONTRATACIONES PUBLICAS</t>
  </si>
  <si>
    <t>ESPECIALISTA EN CONTRATACIONES PUBLICAS</t>
  </si>
  <si>
    <t>ESPECIALISTA LEGAL EN CONTRATACIONES PUBLICAS</t>
  </si>
  <si>
    <t>ANALISTA EN VERIFICACION</t>
  </si>
  <si>
    <t>ESPECIALISTA EN CONTRATACIONES</t>
  </si>
  <si>
    <t>ASISTENTE EN CONTRATACIONES</t>
  </si>
  <si>
    <t>ASISTENTE ADMINISTRATIVO Y LOGISTICO</t>
  </si>
  <si>
    <t>ASISTENTE ADMINISTRATIVO Y DE SERVICIOS</t>
  </si>
  <si>
    <t>ASISTENTE EN FORMULACION Y EVALUACION DE ESPECIFICACIONES TECNICAS</t>
  </si>
  <si>
    <t>ESPECIALISTA EN ARQUITECTURA</t>
  </si>
  <si>
    <t>AUXILIAR LOGISTICO</t>
  </si>
  <si>
    <t>TÉCNICO EN MANTENIMIENTO</t>
  </si>
  <si>
    <t>TÉCNICO ELECTRICISTA</t>
  </si>
  <si>
    <t>TÉCNICO EN AIRE ACONDICIONADO</t>
  </si>
  <si>
    <t>ANALISTA DE CONTROL PATRIMONIAL</t>
  </si>
  <si>
    <t xml:space="preserve">OPERARIO DE PATRIMONIO </t>
  </si>
  <si>
    <t xml:space="preserve">OPERADOR DE PATRIMONIO </t>
  </si>
  <si>
    <t>ASISTENTE DE TRANSPORTES</t>
  </si>
  <si>
    <t>CONDUCTOR DE VEHICULO</t>
  </si>
  <si>
    <t>CONDUCTOR DE VEHICULO CAMION</t>
  </si>
  <si>
    <t>CAPACITACION DE PERSONAL DE ONPE Y SEDES (ODPE/ORC/PF) EN MATERIA ELECTORAL</t>
  </si>
  <si>
    <t>PAPEL BOND 80 g TAMAÑO  A3 EMP X 500 HOJAS</t>
  </si>
  <si>
    <t>PAPEL BOND 80 g TAMAÑO  A4 EMP X 500 HOJAS</t>
  </si>
  <si>
    <t>ASISTENTE EN SEGUIMIENTO DEL POE</t>
  </si>
  <si>
    <t>ASISTENTE LOGÍSTICO DE CAPACITACIÓN ELECTORAL</t>
  </si>
  <si>
    <t xml:space="preserve">COORDINADOR DE CAPACITACIÓN </t>
  </si>
  <si>
    <t>DISEÑADOR GRAFICO DE MATERIALES DE CAPACITACION 1</t>
  </si>
  <si>
    <t>DISEÑADOR MULTIMEDIA 1</t>
  </si>
  <si>
    <t>PROFESIONAL EN ADMINISTRACIÓN</t>
  </si>
  <si>
    <t>PROFESIONAL EN BASE DE DATOS Y PROCESAMIENTO DE INFORMACIÓN</t>
  </si>
  <si>
    <t>PROFESIONAL EN CAPACITACIÓN ELECTORAL 1</t>
  </si>
  <si>
    <t>PROFESIONAL EN CAPACITACIÓN VIRTUAL 1</t>
  </si>
  <si>
    <t>PROFESIONAL EN COMUNICACIÓN Y GENERACION DE CONTENIDOS 1</t>
  </si>
  <si>
    <t>PROFESIONAL EN CORRECCIÓN DE ESTILO 1</t>
  </si>
  <si>
    <t>PROFESIONAL EN SEGUIMIENTO Y MONITOREO</t>
  </si>
  <si>
    <t>COMPENSAR A MIEMBROS DE MESA</t>
  </si>
  <si>
    <t>ASISTENTE DE OFICINA</t>
  </si>
  <si>
    <t>OPERACION DEL CENTRO DE COMPUTO</t>
  </si>
  <si>
    <t>ASISTENTE DE COMPUTO DESCENTRALIZADO</t>
  </si>
  <si>
    <t>ENCARGADO DE COMPUTO DESCENTRALIZADO</t>
  </si>
  <si>
    <t>GESTOR DE OPERACIONES</t>
  </si>
  <si>
    <t xml:space="preserve">SUPERVISOR DE OPERACIONES Y DEL CENTRO DE COMPUTO </t>
  </si>
  <si>
    <t>COORDINADOR DEL CENTRO DE COMPUTO</t>
  </si>
  <si>
    <t>AGUA MINERAL SIN GAS X 20 L</t>
  </si>
  <si>
    <t>LECHE FRESCA ENTERA</t>
  </si>
  <si>
    <t>PAPEL BOND 80 g TAMAÑO  A4 (RESMA)</t>
  </si>
  <si>
    <t>PAPEL BOND 80 g TAMAÑO A3 (RESMA)</t>
  </si>
  <si>
    <t>TÓNER DE IMPRESIÓN PARA HP COD. REF. 25X CF325X NEGRO</t>
  </si>
  <si>
    <t>SERVICIO DE TRANSPORTE DE CARGA TERRESTRE</t>
  </si>
  <si>
    <t>SERVICIO DE ATENCION DE REFRIGERIOS</t>
  </si>
  <si>
    <t>ANALISTA EN ACTIVIDADES ADMINISTRATIVAS</t>
  </si>
  <si>
    <t>ASISTENTE  DE ACERVO DOCUMENTARIO</t>
  </si>
  <si>
    <t>ASISTENTE ADMINISTRATIVO DESCENTRALIZADO DE ORC</t>
  </si>
  <si>
    <t>ASISTENTE ADMINISTRATIVO GERENCIAL</t>
  </si>
  <si>
    <t>ASISTENTE DE MONITOREO DE ODPE</t>
  </si>
  <si>
    <t>AUXILIAR DE OFICINA ORC</t>
  </si>
  <si>
    <t>ASISTENTE DE REQUERIMIENTO Y DISTRIBUCION DE MATERIALES</t>
  </si>
  <si>
    <t xml:space="preserve">ASISTENTE DE ELABORACION DE VIATICOS Y  RENDICIONES  </t>
  </si>
  <si>
    <t xml:space="preserve">ASISTENTE DE TALLER  EVALUACION </t>
  </si>
  <si>
    <t>ASISTENTE DE VOTO DIGITAL</t>
  </si>
  <si>
    <t>MONITOR DEL CENTRO DE SOPORTE</t>
  </si>
  <si>
    <t>ASISTENTE EN PROGRAMACION</t>
  </si>
  <si>
    <t>ASISTENTE MACE</t>
  </si>
  <si>
    <t>ASISTENTE DE ACTIVIDADES OPERATIVAS</t>
  </si>
  <si>
    <t>AUXILIAR DE REQUERIMIENTO Y DISTRIBUCION DE MATERIALES</t>
  </si>
  <si>
    <t xml:space="preserve">AUXILIAR OPERARIO DE ACERVO DOCUMENTARIO  </t>
  </si>
  <si>
    <t>COORDINADOR ADMINISTRATIVO</t>
  </si>
  <si>
    <t>COORDINADOR DE MONITOREO DE EJECUCION PRESUPUESTAL</t>
  </si>
  <si>
    <t>COORDINADOR DEL CENTRO DE SOPORTE</t>
  </si>
  <si>
    <t>ENCARGADO DE MACE</t>
  </si>
  <si>
    <t>ENCARGADO DE VOTO DIGITAL</t>
  </si>
  <si>
    <t>ENCARGADO DEL CENTRO DE SOPORTE</t>
  </si>
  <si>
    <t>ESPECIALISTA ELECTORAL</t>
  </si>
  <si>
    <t>ESPECIALISTA EN OPERACIONES</t>
  </si>
  <si>
    <t>JEFE ODPE</t>
  </si>
  <si>
    <t>MONITOR DE EJECUCION PRESUPUESTAL</t>
  </si>
  <si>
    <t>MONITOR DE ODPE</t>
  </si>
  <si>
    <t xml:space="preserve">MONITOR LOGISTICO </t>
  </si>
  <si>
    <t>PROCESAMIENTO Y TRANSMISION DE RESULTADOS</t>
  </si>
  <si>
    <t>OPERADOR DEL CENTRO DE MONITOREO DE RESULTADOS ELECTORALES</t>
  </si>
  <si>
    <t>SUPERVISOR DEL  CENTRO DE MONITOREO DE RESULTADOS ELECTORALES</t>
  </si>
  <si>
    <t>PRODUCCION DE MATERIAL ELECTORAL DE CAPACITACION</t>
  </si>
  <si>
    <t>TÓNER DE IMPRESIÓN PARA HP COD. REF. 650A CE270A NEGRO</t>
  </si>
  <si>
    <t>TÓNER DE IMPRESIÓN PARA SHARP COD. REF. MX 753NT NEGRO</t>
  </si>
  <si>
    <t>ALQUILER DE SALA PARA EVENTOS DE CAPACITACIÓN DEL PERSONAL</t>
  </si>
  <si>
    <t>SERVICIO DE COFFEE BREAK PARA CAPACITACIÓN DEL PERSONAL</t>
  </si>
  <si>
    <t>ASISTENTE EN DISEÑO GRÁFICO</t>
  </si>
  <si>
    <t>DISEÑADOR GRAFICO DE MATERIALES DE CAPACITACION 2</t>
  </si>
  <si>
    <t>DISEÑADOR MULTIMEDIA 2</t>
  </si>
  <si>
    <t>INTÉRPRETE DE LENGUAJE DE SEÑAS PERUANA</t>
  </si>
  <si>
    <t>PROFESIONAL EN CAPACITACIÓN ELECTORAL 2</t>
  </si>
  <si>
    <t>PROFESIONAL EN CAPACITACIÓN VIRTUAL 2</t>
  </si>
  <si>
    <t>PROFESIONAL EN CORRECCIÓN DE ESTILO 2</t>
  </si>
  <si>
    <t>SUPERVISION Y CONTROL DE LAS ACTIVIDADES DESCENTRALIZADAS</t>
  </si>
  <si>
    <t>ALQUILER DE AMBIENTES PARA EL PERSONAL ADMINISTRATIVO DE GOECOR</t>
  </si>
  <si>
    <t>ASISTENTE LOGISTICO ODPE</t>
  </si>
  <si>
    <t>ANALISTA DE MONITOREO DE GOECOR</t>
  </si>
  <si>
    <t>ANALISTA DE MONITOREO DE ODPE</t>
  </si>
  <si>
    <t>ANALISTA DE OPERACIONES ELECTORALES</t>
  </si>
  <si>
    <t>ANALISTA DEL CENTRO DE SOPORTE</t>
  </si>
  <si>
    <t>ANALISTA EN MONITOREO, REVISION Y CONSOLIDACION DE LA EJECUCION PRESUPUESTAL</t>
  </si>
  <si>
    <t>ANALISTA EN PRESUPUESTO</t>
  </si>
  <si>
    <t>AUXILIAR DE OFICINA</t>
  </si>
  <si>
    <t>COORDINADOR DE SUPERVISIÓN ELECTORAL</t>
  </si>
  <si>
    <t>ESPECIALISTA DE MANEJO DE INFORMACION ELECTORAL</t>
  </si>
  <si>
    <t xml:space="preserve">ESPECIALISTA EN ANALISIS ADMINISTRATIVO </t>
  </si>
  <si>
    <t>ESPECIALISTA EN ANALISIS Y DISEÑO DE OPERACIONES</t>
  </si>
  <si>
    <t>ESPECIALISTA EN IMPLEMENTACION DE ACCIONES DE CONTROL</t>
  </si>
  <si>
    <t>ESPECIALISTA EN MODELOS CONCEPTUALES DE DATOS</t>
  </si>
  <si>
    <t>ESPECIALISTA EN PROCESOS</t>
  </si>
  <si>
    <t>ESPECIALISTA EN PROYECTOS</t>
  </si>
  <si>
    <t>SUPERVISOR ELECTORAL</t>
  </si>
  <si>
    <t>ODPE</t>
  </si>
  <si>
    <t>2.3.XXX</t>
  </si>
  <si>
    <t>SERVICIO DE ASISTENCIA ADMINISTRATIVA PARA LA GESTION DE SERVICIOS Y TRAMITE DE DOCUMENTACION</t>
  </si>
  <si>
    <t>ANALISTA EN PLANEAMIENTO ELECTORAL</t>
  </si>
  <si>
    <t>ANALISTA EN PLANEAMIENTO ELECTORAL I</t>
  </si>
  <si>
    <t>ESPECIALISTA EN SEGUIMIENTO, MONITOREO Y EVALUACION</t>
  </si>
  <si>
    <t>ESPECIALISTA EN PLANEAMIENTO Y PRESUPUESTO</t>
  </si>
  <si>
    <t>ANALISTA DE PLANEAMIENTO ELECTORAL</t>
  </si>
  <si>
    <t xml:space="preserve">ASISTENTE ADMINISTRATIVO </t>
  </si>
  <si>
    <t>COORDINADORA EN GESTIÓN POR PROCESOS E INNOVACIÓN</t>
  </si>
  <si>
    <t>ESPECIALISTA EN PRESUPUESTO</t>
  </si>
  <si>
    <t>ESPECIALISTA EN PLANEAMIENTO Y PRESUPUESTO PÚBLICO</t>
  </si>
  <si>
    <t>ESPECIALISTA EN PRESUPUESTO I</t>
  </si>
  <si>
    <t>COORDINADORA EN GESTIÓN POR PROCESOS</t>
  </si>
  <si>
    <t>GENERACION DE PROYECCIONES PARA LA PLANIFICACION</t>
  </si>
  <si>
    <t>ASISTENTE DE SISTEMATIZACION DE BASE DE DATOS</t>
  </si>
  <si>
    <t>ENERO</t>
  </si>
  <si>
    <t>FEBRERO</t>
  </si>
  <si>
    <t>MARZO</t>
  </si>
  <si>
    <t>ABRIL</t>
  </si>
  <si>
    <t>MAYO</t>
  </si>
  <si>
    <t>MODIFICACIONES AL CUADRO DE NECESIDADES</t>
  </si>
  <si>
    <t>SEGUIMIENTO DE CONTRATACION DE LOCACION</t>
  </si>
  <si>
    <t>DATOS DE PROVEEDORES</t>
  </si>
  <si>
    <t>PROGRAMACION</t>
  </si>
  <si>
    <t>REQUERIDO</t>
  </si>
  <si>
    <t>EJECUTADO</t>
  </si>
  <si>
    <t>SALDOS</t>
  </si>
  <si>
    <t>Cantidad de
 Personas</t>
  </si>
  <si>
    <t>Total Costo de B.S - PIA</t>
  </si>
  <si>
    <t>TOTAL PRESUPUESTO PROGRAMADO PIM</t>
  </si>
  <si>
    <t>GERENCIA/SUBGERENCIA</t>
  </si>
  <si>
    <t>TAREA/ PROYECTO</t>
  </si>
  <si>
    <t>INFORME DE SG/ MODIFICACION PRESUPUESTAL</t>
  </si>
  <si>
    <t>MEMORANDO GITE - MODIFICACION CN</t>
  </si>
  <si>
    <t>FECHA MEMORANDO GITE - MODIFICACION CN</t>
  </si>
  <si>
    <t xml:space="preserve">(MEMORANDO APROBACION GPP) - MODIFICACION CN </t>
  </si>
  <si>
    <t xml:space="preserve">FECHA (MEMORANDO APROBACION GPP) - MODIFICACION CN </t>
  </si>
  <si>
    <t>PRESUPUESTO MODIFICADO - PIM</t>
  </si>
  <si>
    <t>OBSERVACIONES</t>
  </si>
  <si>
    <t>ESTADO DEL REQUERIMIENTO</t>
  </si>
  <si>
    <t>INFORME SG</t>
  </si>
  <si>
    <t>PROVEIDO SGIST</t>
  </si>
  <si>
    <t>MEMORANDO GITE</t>
  </si>
  <si>
    <t>FECHA MEMORANDO GITE</t>
  </si>
  <si>
    <t>SEGUIMIENTO</t>
  </si>
  <si>
    <t>NUMERO 
DE CONTRATO</t>
  </si>
  <si>
    <t>CONFORMIDAD
ENERO
MEMORANDO</t>
  </si>
  <si>
    <t>CONFORMIDAD
FEBRERO
MEMORANDO</t>
  </si>
  <si>
    <t>CONFORMIDAD
MARZO
MEMORANDO</t>
  </si>
  <si>
    <t>CONTRATO ABRIL</t>
  </si>
  <si>
    <t>CONTRATO MAYO</t>
  </si>
  <si>
    <t>ADENDA DE CONTRATO
MARZO  ABRIL</t>
  </si>
  <si>
    <t xml:space="preserve">OBSERVACIONES
</t>
  </si>
  <si>
    <t>CONFORMIDAD
MARZO</t>
  </si>
  <si>
    <t>CONFORMIDAD 
ABRIL</t>
  </si>
  <si>
    <t>CONFORMIDAD 
MAYO</t>
  </si>
  <si>
    <t>APELLIDO PATERNO</t>
  </si>
  <si>
    <t>APELIIDO MATERNO</t>
  </si>
  <si>
    <t>NOMBRES</t>
  </si>
  <si>
    <t>DNI</t>
  </si>
  <si>
    <t>RUC</t>
  </si>
  <si>
    <t>RETRIBUCIÓN
 MENSUAL</t>
  </si>
  <si>
    <t xml:space="preserve">FECHA DE INICIO </t>
  </si>
  <si>
    <t>FECHA DE  
FIN DE ACTIVIDADES</t>
  </si>
  <si>
    <t xml:space="preserve">DIAS </t>
  </si>
  <si>
    <t>MONTO</t>
  </si>
  <si>
    <t>SALD DE PROGRAMADO / REQUERIDO</t>
  </si>
  <si>
    <t>SALDOS DE PROGRAMACION /EJECUCION</t>
  </si>
  <si>
    <t>MONTO TOTAL PROGRAMADO</t>
  </si>
  <si>
    <t>MONTO TOTAL REQUERIDO</t>
  </si>
  <si>
    <t>MONTO TOTAL CERTIFICADO/EJECUTADO</t>
  </si>
  <si>
    <t xml:space="preserve">MONTO CCP </t>
  </si>
  <si>
    <t>NUMERO CCP</t>
  </si>
  <si>
    <t>RENUNCIAS</t>
  </si>
  <si>
    <t>2026EG 2026GITEDISEÑO, DESARROLLO Y DESPLIEGUE SOLUCIONES TECNOLOGICAS</t>
  </si>
  <si>
    <t>DISEÑO, DESARROLLO Y DESPLIEGUE SOLUCIONES TECNOLOGICAS</t>
  </si>
  <si>
    <t>PIM</t>
  </si>
  <si>
    <t>ANALISTA DE ASEGURAMIENTO DE CONTROL DE CALIDAD DE SOFTWARE 1</t>
  </si>
  <si>
    <t>SGSI</t>
  </si>
  <si>
    <t>REMITIDO A GRH PARA CONTRATACION</t>
  </si>
  <si>
    <t>0050-2026/SGSI-GITE</t>
  </si>
  <si>
    <t>0286-2026/SGIST-GITE</t>
  </si>
  <si>
    <t>00124-2026/GITE</t>
  </si>
  <si>
    <t>Informe 0092/Memorando 000308-GITE-ENERO</t>
  </si>
  <si>
    <t>YAURI</t>
  </si>
  <si>
    <t>LEON</t>
  </si>
  <si>
    <t>EDGAR</t>
  </si>
  <si>
    <t>2026EG 2026GITEMANTENIMIENTO Y SOPORTE A LAS SOLUCIONES TECNOLOGICAS</t>
  </si>
  <si>
    <t>MANTENIMIENTO Y SOPORTE A LAS SOLUCIONES TECNOLOGICAS</t>
  </si>
  <si>
    <t>ANALISTA DE ASEGURAMIENTO DE CONTROL DE CALIDAD DE SOFTWARE 2</t>
  </si>
  <si>
    <t>ACEDO</t>
  </si>
  <si>
    <t>COBA</t>
  </si>
  <si>
    <t>CARLO ANDRE</t>
  </si>
  <si>
    <t>ANALISTA DE BASE DE DATOS JUNIOR 3</t>
  </si>
  <si>
    <t>OTERO</t>
  </si>
  <si>
    <t>FARFAN</t>
  </si>
  <si>
    <t>JEAN PIERRE</t>
  </si>
  <si>
    <t>DOCUMENTADOR DE BASE DE DATOS</t>
  </si>
  <si>
    <t>SOLICITUD 0109 REALIZADA POR LA GITE PARA PRIORIZACION DE 2 CARGOS PARA 1 CARGO NO PROGRAMADO N° 0109</t>
  </si>
  <si>
    <t>SOLICITUD 109</t>
  </si>
  <si>
    <t>000276-2026/GPP</t>
  </si>
  <si>
    <t>SE PRIORIZO CARGO PARA HABILITAR 1 CARGO NO PROGRAMADO DE FE A ABRIL</t>
  </si>
  <si>
    <t>PRIORIZADO</t>
  </si>
  <si>
    <t xml:space="preserve">REF INFORME 00056-2026-SGSI - DESISTIO CORREO 19/01 LEANDRO PACHECO PIERO </t>
  </si>
  <si>
    <t>ANALISTA DE CIENCIA DE DATOS</t>
  </si>
  <si>
    <t>NO EJECUTADO</t>
  </si>
  <si>
    <t>ANALISTA DE DATOS 1</t>
  </si>
  <si>
    <t xml:space="preserve">GUTIERREZ </t>
  </si>
  <si>
    <t xml:space="preserve">MIRANDA </t>
  </si>
  <si>
    <t>JOEL ELIAQUIN</t>
  </si>
  <si>
    <t xml:space="preserve">
10255587094</t>
  </si>
  <si>
    <t>ANALISTA DE DATOS 2</t>
  </si>
  <si>
    <t>GARCIA</t>
  </si>
  <si>
    <t>MARQUINA</t>
  </si>
  <si>
    <t>LEONCIO JONELL</t>
  </si>
  <si>
    <t>ANALISTA DE DATOS 3</t>
  </si>
  <si>
    <t>PUMACHOQUE</t>
  </si>
  <si>
    <t>NAVARRO</t>
  </si>
  <si>
    <t>ALFONSO</t>
  </si>
  <si>
    <t>ANALISTA DE DATOS 4</t>
  </si>
  <si>
    <t>ANALISTA DE DATOS 5</t>
  </si>
  <si>
    <t>000220-2026-SGSI/GITE</t>
  </si>
  <si>
    <t>001953-2026-SGIST/GITE</t>
  </si>
  <si>
    <t>000902-2026-GITE/ONPE</t>
  </si>
  <si>
    <t>ÑAUPARI</t>
  </si>
  <si>
    <t>SALVADOR</t>
  </si>
  <si>
    <t>YAZMIN ESMERALDA</t>
  </si>
  <si>
    <t>ANALISTA DE DATOS 6</t>
  </si>
  <si>
    <t>RIOS</t>
  </si>
  <si>
    <t>MIRANDA</t>
  </si>
  <si>
    <t>ELISBAN ENRIQUE</t>
  </si>
  <si>
    <t>ANALISTA DE DATOS 7</t>
  </si>
  <si>
    <t>ANALISTA DE DATOS BI 1</t>
  </si>
  <si>
    <t>RIVERA</t>
  </si>
  <si>
    <t>GIL</t>
  </si>
  <si>
    <t>EDER ALEIXO</t>
  </si>
  <si>
    <t>ANALISTA DE DATOS SENIOR 1</t>
  </si>
  <si>
    <t xml:space="preserve">TASAYCO </t>
  </si>
  <si>
    <t>AVILA</t>
  </si>
  <si>
    <t>ULISES PAUL</t>
  </si>
  <si>
    <t>ANALISTA DE DATOS SENIOR 2</t>
  </si>
  <si>
    <t>SUPO</t>
  </si>
  <si>
    <t>SAMANEZ</t>
  </si>
  <si>
    <t>MACIEL DENI</t>
  </si>
  <si>
    <t>ANALISTA DE DATOS SENIOR 3</t>
  </si>
  <si>
    <t>NOLASCO</t>
  </si>
  <si>
    <t>ROJAS</t>
  </si>
  <si>
    <t>ROMALDO</t>
  </si>
  <si>
    <t>76029792</t>
  </si>
  <si>
    <t>ADMINISTRADOR DE BASE DE DATOS SENIOR</t>
  </si>
  <si>
    <t>0050-2026/SGSI-GITE
'000110-2026/SGSI-GITE</t>
  </si>
  <si>
    <t>0286-2026/SGIST-GITE
'000988-2026/SGIST-GITE</t>
  </si>
  <si>
    <t>00124-2026/GITE
'000450-2026/GITE</t>
  </si>
  <si>
    <t>8/01/2025
26/01/2026</t>
  </si>
  <si>
    <t>SANCHEZ</t>
  </si>
  <si>
    <t>RIVAS</t>
  </si>
  <si>
    <t>JANET SONIA</t>
  </si>
  <si>
    <t>nuevo: DISEÑO, DESARROLLO Y DESPLIEGUE SOLUCIONES TECNOLOGICAS
antes; MANTENIMIENTO Y SOPORTE A LAS SOLUCIONES TECNOLOGICAS</t>
  </si>
  <si>
    <t>000281-2026/SGIST-GITE</t>
  </si>
  <si>
    <t>000278-2026/GITE</t>
  </si>
  <si>
    <t>000111-2026/GPP</t>
  </si>
  <si>
    <t>SE REALIZO MODIFICACION PRESUPUESTAL DE LOCADORES DE LA SGSI PARA NUEVA ACTIVIDAD OPERATIVA</t>
  </si>
  <si>
    <t>000110-2026/SGSI-GITE</t>
  </si>
  <si>
    <t>000988-2026/SGIST-GITE</t>
  </si>
  <si>
    <t>000450-2026/GITE</t>
  </si>
  <si>
    <t>SI</t>
  </si>
  <si>
    <t>ANALISTA DE PRUEBAS DE DESARROLLO DE SOFTWARE SENIOR 1</t>
  </si>
  <si>
    <t>TSUKAMOTO</t>
  </si>
  <si>
    <t>ALEJOS</t>
  </si>
  <si>
    <t>ANGELICA JHARUMI</t>
  </si>
  <si>
    <t>ANALISTA DE PRUEBAS DE DESARROLLO DE SOFTWARE 1</t>
  </si>
  <si>
    <t xml:space="preserve">AURICH </t>
  </si>
  <si>
    <t xml:space="preserve">ROCA </t>
  </si>
  <si>
    <t>JUAN AGUSTO JUNIOR</t>
  </si>
  <si>
    <t>ANALISTA DE PRUEBAS DE DESARROLLO DE SOFTWARE 2</t>
  </si>
  <si>
    <t xml:space="preserve">ESPINOZA </t>
  </si>
  <si>
    <t xml:space="preserve">MENDOZA </t>
  </si>
  <si>
    <t>ALEXANDRA ROSMERY</t>
  </si>
  <si>
    <t>ANALISTA DE PRUEBAS DE DESARROLLO DE SOFTWARE 3</t>
  </si>
  <si>
    <t>CHUQUIN</t>
  </si>
  <si>
    <t>ANGLAS</t>
  </si>
  <si>
    <t>JONATHAN JESUS</t>
  </si>
  <si>
    <t>ANALISTA DE PRUEBAS DE DESARROLLO DE SOFTWARE 4</t>
  </si>
  <si>
    <t>FELIX</t>
  </si>
  <si>
    <t>VASQUEZ</t>
  </si>
  <si>
    <t>MARCELA VILMA</t>
  </si>
  <si>
    <t>ANALISTA DE PRUEBAS DE DESARROLLO DE SOFTWARE 5</t>
  </si>
  <si>
    <t>RODRIGUEZ</t>
  </si>
  <si>
    <t>SURICHAQUI</t>
  </si>
  <si>
    <t>LUIS ANGEL</t>
  </si>
  <si>
    <t>ANALISTA DE PRUEBAS DE DESARROLLO DE SOFTWARE 6</t>
  </si>
  <si>
    <t>000164-2026/SGSI-GITE</t>
  </si>
  <si>
    <t>001459-2026-SGIST</t>
  </si>
  <si>
    <t>000713-2026/GITE-ONPE</t>
  </si>
  <si>
    <t>OBREGON</t>
  </si>
  <si>
    <t>REMUNDO</t>
  </si>
  <si>
    <t>CINTIA ERIKA</t>
  </si>
  <si>
    <t>ANALISTA DE PRUEBAS DE DESARROLLO DE SOFTWARE 7</t>
  </si>
  <si>
    <t>OJEDA</t>
  </si>
  <si>
    <t>VILLANUEVA</t>
  </si>
  <si>
    <t>SILVIA VIOLETA</t>
  </si>
  <si>
    <t>09902484</t>
  </si>
  <si>
    <t>ANALISTA DE PRUEBAS DE DESARROLLO DE SOFTWARE 8</t>
  </si>
  <si>
    <t>GONZALES</t>
  </si>
  <si>
    <t>RUIZ</t>
  </si>
  <si>
    <t>KIKE ROSALIO</t>
  </si>
  <si>
    <t>ANALISTA DE SISTEMAS 1</t>
  </si>
  <si>
    <t xml:space="preserve">BALBARO </t>
  </si>
  <si>
    <t>ELMER RICARDO</t>
  </si>
  <si>
    <t>09605790</t>
  </si>
  <si>
    <t>ANALISTA FUNCIONAL SENIOR</t>
  </si>
  <si>
    <t>TAPIA</t>
  </si>
  <si>
    <t xml:space="preserve">CHAVESTA </t>
  </si>
  <si>
    <t>YOIS VICTORIA</t>
  </si>
  <si>
    <t>ANALISTA FUNCIONAL SENIOR 1</t>
  </si>
  <si>
    <t>BARTOLO</t>
  </si>
  <si>
    <t>ESTRELLA</t>
  </si>
  <si>
    <t>JULIA ALICIA</t>
  </si>
  <si>
    <t>ANALISTA FUNCIONAL SENIOR 2</t>
  </si>
  <si>
    <t>ANALISTA FUNCIONAL SENIOR 3</t>
  </si>
  <si>
    <t>ATAUJE</t>
  </si>
  <si>
    <t>SEGUIN</t>
  </si>
  <si>
    <t>RODOLFO MARTIN</t>
  </si>
  <si>
    <t>ANALISTA FUNCIONAL SENIOR 5</t>
  </si>
  <si>
    <t>CHIQUINTA</t>
  </si>
  <si>
    <t>ESPINOZA</t>
  </si>
  <si>
    <t>JORGE LUIS</t>
  </si>
  <si>
    <t>43482416</t>
  </si>
  <si>
    <t>ANALISTA FUNCIONAL SENIOR 6</t>
  </si>
  <si>
    <t>CACERES</t>
  </si>
  <si>
    <t>BERROSPI DE MOREYRA</t>
  </si>
  <si>
    <t>ADRIANA ESTEFANI</t>
  </si>
  <si>
    <t>70982067</t>
  </si>
  <si>
    <t>ANALISTA FUNCIONAL SENIOR 7</t>
  </si>
  <si>
    <t>SAMANAMUD</t>
  </si>
  <si>
    <t>WONG</t>
  </si>
  <si>
    <t>JAZMIN CATHERINE</t>
  </si>
  <si>
    <t>43775254</t>
  </si>
  <si>
    <t>ANALISTA FUNCIONAL SENIOR 8</t>
  </si>
  <si>
    <t>GUERRERO</t>
  </si>
  <si>
    <t>VARGAS</t>
  </si>
  <si>
    <t>EDDY MARCEL</t>
  </si>
  <si>
    <t>ANALISTA FUNCIONAL SENIOR 9</t>
  </si>
  <si>
    <t>ROMAN</t>
  </si>
  <si>
    <t>BALLENA</t>
  </si>
  <si>
    <t>GUILLERMO JESUS</t>
  </si>
  <si>
    <t>ESPECIALISTA FUNCIONAL SENIOR 1</t>
  </si>
  <si>
    <t>0051-2026/SGSI-GITE</t>
  </si>
  <si>
    <t>00282-2026/SGIST-GITE</t>
  </si>
  <si>
    <t>000125-2026/GITE</t>
  </si>
  <si>
    <t>INF.0093/MEMO.000325/ENERO</t>
  </si>
  <si>
    <t>ENCINAS</t>
  </si>
  <si>
    <t>ZEVALLOS</t>
  </si>
  <si>
    <t>MARIA PAULA</t>
  </si>
  <si>
    <t>ESPECIALISTA FUNCIONAL SENIOR 2</t>
  </si>
  <si>
    <t>ROBLES</t>
  </si>
  <si>
    <t>BRAVO</t>
  </si>
  <si>
    <t>CRISTHIAN RALPH</t>
  </si>
  <si>
    <t>PROGRAMADOR 1</t>
  </si>
  <si>
    <t xml:space="preserve"> LAVERIANO</t>
  </si>
  <si>
    <t>PORTILLA</t>
  </si>
  <si>
    <t>JULIO ANTONIO</t>
  </si>
  <si>
    <t>43068680</t>
  </si>
  <si>
    <t>ANALISTA PROGRAMADOR 1</t>
  </si>
  <si>
    <t>LEVANO</t>
  </si>
  <si>
    <t>TATAJE</t>
  </si>
  <si>
    <t>GEORGE FRANCISCO</t>
  </si>
  <si>
    <t>CORREA</t>
  </si>
  <si>
    <t>GAMEZ</t>
  </si>
  <si>
    <t>JORGE ALEXANDER</t>
  </si>
  <si>
    <t>ANALISTA PROGRAMADOR 2</t>
  </si>
  <si>
    <t xml:space="preserve">ELGUERA </t>
  </si>
  <si>
    <t xml:space="preserve">MACHA </t>
  </si>
  <si>
    <t>JOSE DAVID</t>
  </si>
  <si>
    <t>ANALISTA PROGRAMADOR 3</t>
  </si>
  <si>
    <t>ANALISTA PROGRAMADOR 4</t>
  </si>
  <si>
    <t>HUAYTA</t>
  </si>
  <si>
    <t>MUÑOZ</t>
  </si>
  <si>
    <t>CARLOS ALBERTO</t>
  </si>
  <si>
    <t>ANALISTA PROGRAMADOR 5</t>
  </si>
  <si>
    <t>SARMIENTO</t>
  </si>
  <si>
    <t>FERNANDEZ</t>
  </si>
  <si>
    <t>JIM JOHEL</t>
  </si>
  <si>
    <t>43646326</t>
  </si>
  <si>
    <t>ANALISTA PROGRAMADOR 6</t>
  </si>
  <si>
    <t>MONGE</t>
  </si>
  <si>
    <t>CASTRO</t>
  </si>
  <si>
    <t>HENRRY DAMIAN</t>
  </si>
  <si>
    <t>72431530</t>
  </si>
  <si>
    <t>ANALISTA PROGRAMADOR 7</t>
  </si>
  <si>
    <t>MACHUCA</t>
  </si>
  <si>
    <t>OVALLE</t>
  </si>
  <si>
    <t>CHRISTIAN LINCOLN</t>
  </si>
  <si>
    <t>40652016</t>
  </si>
  <si>
    <t>ANALISTA PROGRAMADOR 8</t>
  </si>
  <si>
    <t>000144-2026-SGSI-GITE</t>
  </si>
  <si>
    <t>'000663-2026-GITE</t>
  </si>
  <si>
    <t>MONJA</t>
  </si>
  <si>
    <t>RAUL DANIEL</t>
  </si>
  <si>
    <t>ANALISTA PROGRAMADOR 9</t>
  </si>
  <si>
    <t>00049-2026/SGSI-GITE</t>
  </si>
  <si>
    <t>000284-2026/SGIST-GITE</t>
  </si>
  <si>
    <t>000118-2026/GITE</t>
  </si>
  <si>
    <t>Informe 0093/Memorando 000325-GITE-ENERO</t>
  </si>
  <si>
    <t>PAZ</t>
  </si>
  <si>
    <t>MARCOS</t>
  </si>
  <si>
    <t>JORGE MISSAEL</t>
  </si>
  <si>
    <t>74207631</t>
  </si>
  <si>
    <t>ANALISTA PROGRAMADOR 10</t>
  </si>
  <si>
    <t>00049-2026/SGSI-GITE
'000110-2026/SGSI-GITE</t>
  </si>
  <si>
    <t>000284-2026/SGIST-GITE
000988-2026/SGIST-GITE</t>
  </si>
  <si>
    <t>000118-2026/GITE
000450-2026/GITE</t>
  </si>
  <si>
    <t>QUISPE</t>
  </si>
  <si>
    <t>IGOR ALEXANDER</t>
  </si>
  <si>
    <t>ANALISTA PROGRAMADOR 11</t>
  </si>
  <si>
    <t>TANG</t>
  </si>
  <si>
    <t>CONTRERAS</t>
  </si>
  <si>
    <t>CARLOS SAMIR</t>
  </si>
  <si>
    <t>ANALISTA PROGRAMADOR 12</t>
  </si>
  <si>
    <t>PRIETO</t>
  </si>
  <si>
    <t>CHAVEZ</t>
  </si>
  <si>
    <t>ALEXANDER</t>
  </si>
  <si>
    <t>ANALISTA PROGRAMADOR 13</t>
  </si>
  <si>
    <t>VERA</t>
  </si>
  <si>
    <t>LEONARDO CAYO</t>
  </si>
  <si>
    <t>70412763</t>
  </si>
  <si>
    <t>ANALISTA PROGRAMADOR 14</t>
  </si>
  <si>
    <t>BRYAN CARLOS</t>
  </si>
  <si>
    <t>ANALISTA PROGRAMADOR 16</t>
  </si>
  <si>
    <t>TARAZONA</t>
  </si>
  <si>
    <t>LUISA ALESSANDRA</t>
  </si>
  <si>
    <t>ANALISTA PROGRAMADOR 17</t>
  </si>
  <si>
    <t>MEZA</t>
  </si>
  <si>
    <t>REYES</t>
  </si>
  <si>
    <t>KAREM GINA</t>
  </si>
  <si>
    <t>44346216</t>
  </si>
  <si>
    <t>ANALISTA PROGRAMADOR 18</t>
  </si>
  <si>
    <t>000186-2026/SGSI-GITE</t>
  </si>
  <si>
    <t>001466-2026-SGIST/GITE</t>
  </si>
  <si>
    <t>000721-2026/GITE</t>
  </si>
  <si>
    <t>MAMANI</t>
  </si>
  <si>
    <t>SCANER REYFRELD</t>
  </si>
  <si>
    <t>ANALISTA PROGRAMADOR FULL STACK</t>
  </si>
  <si>
    <t xml:space="preserve">SANTIVAÑEZ </t>
  </si>
  <si>
    <t>POVEZ</t>
  </si>
  <si>
    <t>WILLY JONATHAN</t>
  </si>
  <si>
    <t>ANALISTA PROGRAMADOR FULL STACK 1</t>
  </si>
  <si>
    <t>HUAMAN</t>
  </si>
  <si>
    <t>CERVA</t>
  </si>
  <si>
    <t>NIEL ALDEN</t>
  </si>
  <si>
    <t>ANALISTA PROGRAMADOR FULL STACK 2</t>
  </si>
  <si>
    <t>BELITO</t>
  </si>
  <si>
    <t>ALLAUCCA</t>
  </si>
  <si>
    <t xml:space="preserve">EDWER YULIX </t>
  </si>
  <si>
    <t>ANALISTA PROGRAMADOR FULL STACK 3</t>
  </si>
  <si>
    <t>SILVA</t>
  </si>
  <si>
    <t>JAVIER ANGEL</t>
  </si>
  <si>
    <t>ANALISTA PROGRAMADOR FULL STACK 4</t>
  </si>
  <si>
    <t>AGUINAGA</t>
  </si>
  <si>
    <t>PEREZ</t>
  </si>
  <si>
    <t>MANUEL JESUS</t>
  </si>
  <si>
    <t>ANALISTA PROGRAMADOR FULL STACK 5</t>
  </si>
  <si>
    <t xml:space="preserve">ROJAS </t>
  </si>
  <si>
    <t xml:space="preserve">QUISPE </t>
  </si>
  <si>
    <t>PAUL FLORENCIO</t>
  </si>
  <si>
    <t>45435377</t>
  </si>
  <si>
    <t>ANALISTA PROGRAMADOR FULL STACK 9</t>
  </si>
  <si>
    <t>HUAMANI</t>
  </si>
  <si>
    <t>MENDOZA</t>
  </si>
  <si>
    <t>MIGUEL ANGEL</t>
  </si>
  <si>
    <t>42003709</t>
  </si>
  <si>
    <t>ANALISTA PROGRAMADOR FULL STACK 10</t>
  </si>
  <si>
    <t>0056-2026/SGSI-GITE</t>
  </si>
  <si>
    <t>00439-2026/SGIST-GITE</t>
  </si>
  <si>
    <t>00186-2026/GITE</t>
  </si>
  <si>
    <t>VILLENA</t>
  </si>
  <si>
    <t>JORGE MIGUEL</t>
  </si>
  <si>
    <t>ANALISTA PROGRAMADOR FULL STACK 11</t>
  </si>
  <si>
    <t>000096-2026/SGSI-GITE</t>
  </si>
  <si>
    <t>001030-2026/SGIST-GITE</t>
  </si>
  <si>
    <t>000479-2026/GITE</t>
  </si>
  <si>
    <t>OLIVERA</t>
  </si>
  <si>
    <t>BELSER</t>
  </si>
  <si>
    <t>ANALISTA PROGRAMADOR FULL STACK 12</t>
  </si>
  <si>
    <t>PUYEN</t>
  </si>
  <si>
    <t>SANTOS</t>
  </si>
  <si>
    <t>JUAN CARLOS</t>
  </si>
  <si>
    <t>ANALISTA PROGRAMADOR FULL STACK 13</t>
  </si>
  <si>
    <t xml:space="preserve">ASCENCIO </t>
  </si>
  <si>
    <t>COILA</t>
  </si>
  <si>
    <t>BORIS ALEXANDER</t>
  </si>
  <si>
    <t>ANALISTA PROGRAMADOR FULL STACK 16</t>
  </si>
  <si>
    <t xml:space="preserve">RACCHUMI </t>
  </si>
  <si>
    <t xml:space="preserve">LECCA </t>
  </si>
  <si>
    <t>JESUS MANUEL</t>
  </si>
  <si>
    <t>ANALISTA PROGRAMADOR FULL STACK 17</t>
  </si>
  <si>
    <t>00049-2026/SGSI-GITE
000110-2026/SGSI-GITE</t>
  </si>
  <si>
    <t>000284-2026/SGIST-GITE
000988-2026/SGIST</t>
  </si>
  <si>
    <t>PUMAPILLO</t>
  </si>
  <si>
    <t>CCORAHUA</t>
  </si>
  <si>
    <t>RICHARD</t>
  </si>
  <si>
    <t>000988-2026/SGIST</t>
  </si>
  <si>
    <t>ANALISTA PROGRAMADOR FULL STACK 18</t>
  </si>
  <si>
    <t>CONDORI</t>
  </si>
  <si>
    <t>ANGEL DAVID</t>
  </si>
  <si>
    <t>ANALISTA PROGRAMADOR FULL STACK 19</t>
  </si>
  <si>
    <t>BERNAOLA</t>
  </si>
  <si>
    <t>GAYOSO</t>
  </si>
  <si>
    <t>CESAR RAUL</t>
  </si>
  <si>
    <t>ANALISTA PROGRAMADOR FULL STACK 20</t>
  </si>
  <si>
    <t>VEGA</t>
  </si>
  <si>
    <t>LAUREANO</t>
  </si>
  <si>
    <t>JHEFRY JHONATAN</t>
  </si>
  <si>
    <t>ANALISTA PROGRAMADOR FULL STACK 21</t>
  </si>
  <si>
    <t>COQCHI</t>
  </si>
  <si>
    <t xml:space="preserve">APAZA </t>
  </si>
  <si>
    <t>NELSON</t>
  </si>
  <si>
    <t>ANALISTA PROGRAMADOR JUNIOR 1</t>
  </si>
  <si>
    <t>RAMIREZ</t>
  </si>
  <si>
    <t>JESUS DANIEL</t>
  </si>
  <si>
    <t>ANALISTA PROGRAMADOR JUNIOR 2</t>
  </si>
  <si>
    <t>JOSE LUIS</t>
  </si>
  <si>
    <t xml:space="preserve">
10700257610</t>
  </si>
  <si>
    <t>ANALISTA PROGRAMADOR JUNIOR 3</t>
  </si>
  <si>
    <t>JULIO CESAR</t>
  </si>
  <si>
    <t>ANALISTA PROGRAMADOR JUNIOR 4</t>
  </si>
  <si>
    <t>QUIROZ</t>
  </si>
  <si>
    <t>DAVILA</t>
  </si>
  <si>
    <t>JEFFERSON LEANDRO</t>
  </si>
  <si>
    <t>ANALISTA PROGRAMADOR SENIOR</t>
  </si>
  <si>
    <t>VALVERDE</t>
  </si>
  <si>
    <t>GUILLERMO JUNIOR</t>
  </si>
  <si>
    <t>45011476</t>
  </si>
  <si>
    <t>ANALISTA PROGRAMADOR SENIOR 1</t>
  </si>
  <si>
    <t>OYOLA</t>
  </si>
  <si>
    <t>YARLAQUE</t>
  </si>
  <si>
    <t>HUGO HAMILTON</t>
  </si>
  <si>
    <t xml:space="preserve">
ANTES: ANALISTA PROGRAMADOR SENIOR 2
NUEVO :ANALISTA PROGRAMADOR SENIOR 35
</t>
  </si>
  <si>
    <t>SISTEMA DE PRESENTACION DE RESULTADOS - SPR</t>
  </si>
  <si>
    <t>SE SOLICITO CAMBIO DE DENOMINACION POR CORREO A MONITOR DE GPP VIERNES 09/01/2025</t>
  </si>
  <si>
    <t>000059-2026/SGSI-GITE</t>
  </si>
  <si>
    <t>000431-2026/SGIST-GITE</t>
  </si>
  <si>
    <t>00177-2026/GITE</t>
  </si>
  <si>
    <t>TAIPE</t>
  </si>
  <si>
    <t>CARRION</t>
  </si>
  <si>
    <t>ERICK RAFAEL CAMILO</t>
  </si>
  <si>
    <t>ANALISTA PROGRAMADOR SENIOR 3</t>
  </si>
  <si>
    <t>ver</t>
  </si>
  <si>
    <t>ATAYAURI</t>
  </si>
  <si>
    <t>CALDERON</t>
  </si>
  <si>
    <t>RONNIER</t>
  </si>
  <si>
    <t>ANALISTA PROGRAMADOR SENIOR 4</t>
  </si>
  <si>
    <t>MERLO</t>
  </si>
  <si>
    <t>CRISTIAN JONATHAN</t>
  </si>
  <si>
    <t>ANALISTA PROGRAMADOR SENIOR 5</t>
  </si>
  <si>
    <t xml:space="preserve">GIRON </t>
  </si>
  <si>
    <t xml:space="preserve">MAZA </t>
  </si>
  <si>
    <t>HOSMAN CARLOS</t>
  </si>
  <si>
    <t>ANALISTA PROGRAMADOR SENIOR 6</t>
  </si>
  <si>
    <t>ARRESTEGUI</t>
  </si>
  <si>
    <t>ANTHONY MAURICIO</t>
  </si>
  <si>
    <t>ANALISTA PROGRAMADOR SENIOR 7</t>
  </si>
  <si>
    <t xml:space="preserve"> VALDERRAMA </t>
  </si>
  <si>
    <t xml:space="preserve">CASTILLO </t>
  </si>
  <si>
    <t>DANIEL ALEXANDER</t>
  </si>
  <si>
    <t>ANALISTA PROGRAMADOR SENIOR 8</t>
  </si>
  <si>
    <t>ANGELES</t>
  </si>
  <si>
    <t>PERCY GIANMARCO</t>
  </si>
  <si>
    <t>ANALISTA PROGRAMADOR SENIOR 9</t>
  </si>
  <si>
    <t>MAX SAMIR GABRIEL</t>
  </si>
  <si>
    <t>ANALISTA PROGRAMADOR SENIOR 10</t>
  </si>
  <si>
    <t>LLAULLIPOMA</t>
  </si>
  <si>
    <t>DAVID SALOMON</t>
  </si>
  <si>
    <t>ANALISTA PROGRAMADOR SENIOR 11</t>
  </si>
  <si>
    <t>MACHACA</t>
  </si>
  <si>
    <t>CHIPANA</t>
  </si>
  <si>
    <t>DENSY</t>
  </si>
  <si>
    <t>ANALISTA PROGRAMADOR SENIOR 12</t>
  </si>
  <si>
    <t>ESTRADA</t>
  </si>
  <si>
    <t>JOSÉ ANTONIO</t>
  </si>
  <si>
    <t>ANALISTA PROGRAMADOR SENIOR 13</t>
  </si>
  <si>
    <t>ESCUDERO</t>
  </si>
  <si>
    <t>CAJAN</t>
  </si>
  <si>
    <t>IVAN FERNANDO</t>
  </si>
  <si>
    <t>ANALISTA PROGRAMADOR SENIOR 14</t>
  </si>
  <si>
    <t>OSORIO</t>
  </si>
  <si>
    <t>JONATHAN HEVERT</t>
  </si>
  <si>
    <t>ANALISTA PROGRAMADOR SENIOR 15</t>
  </si>
  <si>
    <t xml:space="preserve">ÑAHUI  </t>
  </si>
  <si>
    <t>PANLLO</t>
  </si>
  <si>
    <t>KUKING</t>
  </si>
  <si>
    <t>ANALISTA PROGRAMADOR SENIOR 16</t>
  </si>
  <si>
    <t>VALDEZ</t>
  </si>
  <si>
    <t>JARA</t>
  </si>
  <si>
    <t>BRYAN LUIS</t>
  </si>
  <si>
    <t>45962109</t>
  </si>
  <si>
    <t>ANALISTA PROGRAMADOR SENIOR 17</t>
  </si>
  <si>
    <t>MEJIA</t>
  </si>
  <si>
    <t>SAMAME</t>
  </si>
  <si>
    <t>JUAN FRANCISCO</t>
  </si>
  <si>
    <t>ANALISTA PROGRAMADOR SENIOR 18</t>
  </si>
  <si>
    <t>BLAS</t>
  </si>
  <si>
    <t>ANDERSON JOSE</t>
  </si>
  <si>
    <t>ANALISTA PROGRAMADOR SENIOR 19</t>
  </si>
  <si>
    <t>BERNUY</t>
  </si>
  <si>
    <t>FABIAN</t>
  </si>
  <si>
    <t>LUIS</t>
  </si>
  <si>
    <t>ANALISTA PROGRAMADOR SENIOR 20</t>
  </si>
  <si>
    <t>SOTO</t>
  </si>
  <si>
    <t>HUILLCA</t>
  </si>
  <si>
    <t>FRANK ERICK</t>
  </si>
  <si>
    <t>46130246</t>
  </si>
  <si>
    <t>ANALISTA PROGRAMADOR SENIOR 21</t>
  </si>
  <si>
    <t>ACOSTA</t>
  </si>
  <si>
    <t>ALVA</t>
  </si>
  <si>
    <t>RONALD WILLIAM</t>
  </si>
  <si>
    <t>ANALISTA PROGRAMADOR SENIOR 22</t>
  </si>
  <si>
    <t>NUÑEZ</t>
  </si>
  <si>
    <t>MARINOVICH</t>
  </si>
  <si>
    <t>NESTOR MANUEL</t>
  </si>
  <si>
    <t>ANALISTA PROGRAMADOR SENIOR 23</t>
  </si>
  <si>
    <t>CHAUPEZ</t>
  </si>
  <si>
    <t xml:space="preserve">SOTO </t>
  </si>
  <si>
    <t>JEFFERSON PAUL</t>
  </si>
  <si>
    <t>ANALISTA PROGRAMADOR SENIOR 25</t>
  </si>
  <si>
    <t>ELERA</t>
  </si>
  <si>
    <t>ATO</t>
  </si>
  <si>
    <t>EXXEL POOL</t>
  </si>
  <si>
    <t>ANALISTA PROGRAMADOR SENIOR 27</t>
  </si>
  <si>
    <t>ALEGRE</t>
  </si>
  <si>
    <t>CCORIMANYA</t>
  </si>
  <si>
    <t>LEONARDO ANDRES</t>
  </si>
  <si>
    <t>ANALISTA PROGRAMADOR SENIOR 28</t>
  </si>
  <si>
    <t>BARRIOS</t>
  </si>
  <si>
    <t>SALAZAR</t>
  </si>
  <si>
    <t>JHONNY</t>
  </si>
  <si>
    <t>48494303</t>
  </si>
  <si>
    <t>ANALISTA PROGRAMADOR SENIOR 29</t>
  </si>
  <si>
    <t>FRANCIA</t>
  </si>
  <si>
    <t>AUGUSTO</t>
  </si>
  <si>
    <t>KENNY ANTONIO</t>
  </si>
  <si>
    <t>ANALISTA PROGRAMADOR SENIOR 30</t>
  </si>
  <si>
    <t>DEL CASTILLO</t>
  </si>
  <si>
    <t>PUMAHUALLCA</t>
  </si>
  <si>
    <t>VICTOR ANDRES</t>
  </si>
  <si>
    <t>ANALISTA PROGRAMADOR SENIOR 32</t>
  </si>
  <si>
    <t>POCOHUANCA</t>
  </si>
  <si>
    <t>CHOQUEHUANCA</t>
  </si>
  <si>
    <t>GUIDO</t>
  </si>
  <si>
    <t>ANALISTA PROGRAMADOR SENIOR 34</t>
  </si>
  <si>
    <t>CLAVIJO</t>
  </si>
  <si>
    <t>MANUTTUPA</t>
  </si>
  <si>
    <t>ELIAQUIN</t>
  </si>
  <si>
    <t>DISEÑADOR GRAFICO 1</t>
  </si>
  <si>
    <t>ROSAS</t>
  </si>
  <si>
    <t>SUAREZ</t>
  </si>
  <si>
    <t>SEBASTIAN</t>
  </si>
  <si>
    <t>72728538</t>
  </si>
  <si>
    <t>ANALISTA UX/UI 1</t>
  </si>
  <si>
    <t>MONTES</t>
  </si>
  <si>
    <t>LUIS ENRIQUE</t>
  </si>
  <si>
    <t>ANALISTA UX/UI 2</t>
  </si>
  <si>
    <t>0051-2026/SGSI-GITE
'000110-2026/SGSI-GITE</t>
  </si>
  <si>
    <t>00282-2026/SGIST-GITE
000988-2026/SGIST-GITE</t>
  </si>
  <si>
    <t>000125-2026/GITE
000450-2026/GITE</t>
  </si>
  <si>
    <t>GIOL</t>
  </si>
  <si>
    <t>SALVADOR BRUNO</t>
  </si>
  <si>
    <t>46062502</t>
  </si>
  <si>
    <t>ANALISTA UX/UI 3</t>
  </si>
  <si>
    <t>MORENO</t>
  </si>
  <si>
    <t>NAYELLY TEOFILA</t>
  </si>
  <si>
    <t>ANALISTA UX/UI 4</t>
  </si>
  <si>
    <t>CASTILLO</t>
  </si>
  <si>
    <t xml:space="preserve">SALAZAR </t>
  </si>
  <si>
    <t>RUITOR EDUARDO</t>
  </si>
  <si>
    <t>DISEÑADOR MAQUETADOR 1</t>
  </si>
  <si>
    <t>YANCE</t>
  </si>
  <si>
    <t>MOISES FRANCISCO</t>
  </si>
  <si>
    <t>44901960</t>
  </si>
  <si>
    <t>DISEÑADOR MAQUETADOR 2</t>
  </si>
  <si>
    <t>DISEÑADOR MAQUETADOR 3</t>
  </si>
  <si>
    <t>PEREA</t>
  </si>
  <si>
    <t>CARRILLO</t>
  </si>
  <si>
    <t>JOEL STEVEEN</t>
  </si>
  <si>
    <t>40664846</t>
  </si>
  <si>
    <t>DISEÑADOR MAQUETADOR 4</t>
  </si>
  <si>
    <t>CAUSSO</t>
  </si>
  <si>
    <t>GRADOS</t>
  </si>
  <si>
    <t>CLAUDIA LARISSA</t>
  </si>
  <si>
    <t>ARQUITECTO DE DATOS EN LA NUBE</t>
  </si>
  <si>
    <t xml:space="preserve">CANCHA </t>
  </si>
  <si>
    <t xml:space="preserve">YAURI </t>
  </si>
  <si>
    <t>JOHAN ANTONIO</t>
  </si>
  <si>
    <t>77154215</t>
  </si>
  <si>
    <t>ARQUITECTO DE SEGURIDAD EN LA NUBE</t>
  </si>
  <si>
    <t>AMAYO</t>
  </si>
  <si>
    <t>CRISTIAN GIOVANNI</t>
  </si>
  <si>
    <t>25705517</t>
  </si>
  <si>
    <t>ARQUITECTO DE SOLUCIONES EN LA NUBE</t>
  </si>
  <si>
    <t>0075-2026/SGSI-GITE</t>
  </si>
  <si>
    <t>000766-2026/SGIST-GITE</t>
  </si>
  <si>
    <t>000333-2026/GITE</t>
  </si>
  <si>
    <t>Informe 000120-2026 / Memorando   ENERO</t>
  </si>
  <si>
    <t>ARIZOLA</t>
  </si>
  <si>
    <t>YANAC</t>
  </si>
  <si>
    <t>CARLOS</t>
  </si>
  <si>
    <t>ARQUITECTO DE SOFTWARE 1</t>
  </si>
  <si>
    <t>FLORES</t>
  </si>
  <si>
    <t>KEVIN ANDRES</t>
  </si>
  <si>
    <t>ASISTENTE DE PROYECTOS DE SOFTWARE 1</t>
  </si>
  <si>
    <t>TORRES</t>
  </si>
  <si>
    <t>WENDY VALERIA</t>
  </si>
  <si>
    <t>ASISTENTE TECNICO INFORMATICO</t>
  </si>
  <si>
    <t>ESPICHAN</t>
  </si>
  <si>
    <t>CESAR DAVID</t>
  </si>
  <si>
    <t>ASISTENTE ADMINISTRATIVO DE PROYECTOS</t>
  </si>
  <si>
    <t>ADRIANO</t>
  </si>
  <si>
    <t>VALENTIN</t>
  </si>
  <si>
    <t>MAGDELIZ DIANA</t>
  </si>
  <si>
    <t>ASISTENTE TECNICO DE GESTION DE PROYECTOS</t>
  </si>
  <si>
    <t>HINOSTROZA</t>
  </si>
  <si>
    <t>PALOMINO</t>
  </si>
  <si>
    <t>MICHELL DIANA</t>
  </si>
  <si>
    <t>ASISTENTE DE SISTEMAS DE INFORMACION</t>
  </si>
  <si>
    <t>ANALISTA DE PROYECTOS DE TI</t>
  </si>
  <si>
    <t>0050-2026/SGSI-GITE
000110-2026/SGSI-GITE</t>
  </si>
  <si>
    <t>8/01/2025
2601/2025</t>
  </si>
  <si>
    <t>CARREAZO</t>
  </si>
  <si>
    <t>PARIASCA</t>
  </si>
  <si>
    <t>EVILA ELIZABETH</t>
  </si>
  <si>
    <t>SE REALIZO MODIFICACION PRESUPUESTAL DE LOCADORES DE LA SGSI PARA NUEVA ACTIVIDAD OPERATIVA FEBRERO 2026</t>
  </si>
  <si>
    <t>2601/2025</t>
  </si>
  <si>
    <t>GESTOR DE PROYECTOS TI 1</t>
  </si>
  <si>
    <t>DAMIANI</t>
  </si>
  <si>
    <t>FONTANA</t>
  </si>
  <si>
    <t>FRANCO ANTONIO</t>
  </si>
  <si>
    <t>42212180</t>
  </si>
  <si>
    <t>GESTOR DE PROYECTOS TI 2</t>
  </si>
  <si>
    <t>GESTOR DE DESARROLLO</t>
  </si>
  <si>
    <t>CHUQUIVAL</t>
  </si>
  <si>
    <t>REGINA</t>
  </si>
  <si>
    <t>09907890</t>
  </si>
  <si>
    <t>GESTOR DE PROYECTOS DE SOFTWARE 1</t>
  </si>
  <si>
    <t>COORDINADOR DE PROYECTOS 1</t>
  </si>
  <si>
    <t>0050-2026/SGSI-GITE
'000110-2026-SGSI/GITE</t>
  </si>
  <si>
    <t>0286-2026/SGIST-GITE
'000988-2026-SGIST</t>
  </si>
  <si>
    <t>CENTURION</t>
  </si>
  <si>
    <t>BARDALES</t>
  </si>
  <si>
    <t>CARLOMAN ALBERTO</t>
  </si>
  <si>
    <t>000110-2026-SGSI/GITE</t>
  </si>
  <si>
    <t>000988-2026-SGIST</t>
  </si>
  <si>
    <t>COORDINADOR UX/UI</t>
  </si>
  <si>
    <t>SALAS</t>
  </si>
  <si>
    <t>ZAMBRANO</t>
  </si>
  <si>
    <t>ESPECIALISTA EN GESTION DE PROYECTOS</t>
  </si>
  <si>
    <t>DIAZ</t>
  </si>
  <si>
    <t>PINGO</t>
  </si>
  <si>
    <t>CARLOS AUGUSTO</t>
  </si>
  <si>
    <t>ESPECIALISTA EN BASE DE DATOS</t>
  </si>
  <si>
    <t>ESPECIALISTA EN GESTIÓN DE PROYECTOS DE SOFTWARE 1</t>
  </si>
  <si>
    <t>SORIA</t>
  </si>
  <si>
    <t>EMILIO OSWALDO</t>
  </si>
  <si>
    <t>DOCUMENTADOR</t>
  </si>
  <si>
    <t>ARELLANO</t>
  </si>
  <si>
    <t>ELLEN SILVANA</t>
  </si>
  <si>
    <t>DOCUMENTADOR 1</t>
  </si>
  <si>
    <t>MARTINEZ</t>
  </si>
  <si>
    <t>VERONA</t>
  </si>
  <si>
    <t>ANA CECILIA</t>
  </si>
  <si>
    <t>DOCUMENTADOR 2</t>
  </si>
  <si>
    <t>BARRIENTOS</t>
  </si>
  <si>
    <t>DIEGO MIGUEL</t>
  </si>
  <si>
    <t>DOCUMENTADOR 3</t>
  </si>
  <si>
    <t>BENANCIO</t>
  </si>
  <si>
    <t>CRISTIAN POOL</t>
  </si>
  <si>
    <t>DOCUMENTADOR 4</t>
  </si>
  <si>
    <t>ALVARADO</t>
  </si>
  <si>
    <t>TINEO</t>
  </si>
  <si>
    <t>PIERRE ANTHONY</t>
  </si>
  <si>
    <t>DOCUMENTADOR 5</t>
  </si>
  <si>
    <t>MARCELO</t>
  </si>
  <si>
    <t>SANDOVAL</t>
  </si>
  <si>
    <t>SHARON NATALY</t>
  </si>
  <si>
    <t>GUZMAN</t>
  </si>
  <si>
    <t>JUDYTH FIORELLA</t>
  </si>
  <si>
    <t>PEÑA</t>
  </si>
  <si>
    <t>JOHNN ANDRE</t>
  </si>
  <si>
    <t>DOCUMENTADOR 6</t>
  </si>
  <si>
    <t>MEREGILDO</t>
  </si>
  <si>
    <t>RAMOS</t>
  </si>
  <si>
    <t>FANNY PATRICIA</t>
  </si>
  <si>
    <t>LAURA INES</t>
  </si>
  <si>
    <t>DOCUMENTADOR DE APLICACIONES JUNIOR 1</t>
  </si>
  <si>
    <t>0051-2026/SGSI-GITE
000110-2026/SGSI-GITE</t>
  </si>
  <si>
    <t xml:space="preserve">ROMANI </t>
  </si>
  <si>
    <t>LUJAN</t>
  </si>
  <si>
    <t>MELANIE MARICIELO</t>
  </si>
  <si>
    <r>
      <rPr>
        <sz val="8"/>
        <color rgb="FF000000"/>
        <rFont val="Arial Narrow"/>
        <family val="2"/>
      </rPr>
      <t>ANTES: DOCUMENTADOR DE APLICACIONES JUNIOR 1
NUEVA DENOMINACION: DOCUMENTADOR DE DATOS JUNIOR 1</t>
    </r>
  </si>
  <si>
    <t>000160-2026-SGSI/GITE</t>
  </si>
  <si>
    <t>001338-2026-SGIST</t>
  </si>
  <si>
    <t>000654-2026-GITE</t>
  </si>
  <si>
    <t xml:space="preserve">VALENCIA </t>
  </si>
  <si>
    <t xml:space="preserve">MEZA </t>
  </si>
  <si>
    <t>ANTONY JOSEPH</t>
  </si>
  <si>
    <t>SGSI - solicita cambio de denominación / GPP Correo del 04/02/2026 procede</t>
  </si>
  <si>
    <t>DOCUMENTADOR DE APLICACIONES JUNIOR 2</t>
  </si>
  <si>
    <t>VELASQUEZ</t>
  </si>
  <si>
    <t>CUCI RAMOS</t>
  </si>
  <si>
    <t>ANDERSSON CESAR D'JHOSEP</t>
  </si>
  <si>
    <t>COORDINADOR DE SOPORTE INFORMATICO DE SISTEMAS</t>
  </si>
  <si>
    <t>SOPORTE INFORMATICO DE SISTEMAS 1</t>
  </si>
  <si>
    <t>LLATAS</t>
  </si>
  <si>
    <t>MALDONADO DE SANCHEZ</t>
  </si>
  <si>
    <t>KATHYA MERCEDES</t>
  </si>
  <si>
    <t>SOPORTE INFORMATICO DE SISTEMAS 2</t>
  </si>
  <si>
    <t>MALDONADO</t>
  </si>
  <si>
    <t>OCAÑA</t>
  </si>
  <si>
    <t>ROCIO ISABEL</t>
  </si>
  <si>
    <t>SOPORTE INFORMATICO DE SISTEMAS 3</t>
  </si>
  <si>
    <t xml:space="preserve">AGUILAR </t>
  </si>
  <si>
    <t xml:space="preserve">MUÑANTE </t>
  </si>
  <si>
    <t>ROSITA NINJIO</t>
  </si>
  <si>
    <t>SOPORTE INFORMATICO DE SISTEMAS 4</t>
  </si>
  <si>
    <t>YERREN</t>
  </si>
  <si>
    <t>WILMER ALEXANDER</t>
  </si>
  <si>
    <t>SOPORTE INFORMATICO DE SISTEMAS 5</t>
  </si>
  <si>
    <t>BASTIDAS</t>
  </si>
  <si>
    <t xml:space="preserve">RODRIGUEZ </t>
  </si>
  <si>
    <t>EDITH MARY</t>
  </si>
  <si>
    <t>SOPORTE INFORMATICO DE SISTEMAS 6</t>
  </si>
  <si>
    <t>JORGE</t>
  </si>
  <si>
    <t>ARTURO</t>
  </si>
  <si>
    <t>SOPORTE INFORMATICO DE SISTEMAS 7</t>
  </si>
  <si>
    <t>BARBADILLO</t>
  </si>
  <si>
    <t>CHRISTIAN EDILBERTO</t>
  </si>
  <si>
    <t>BALVIN</t>
  </si>
  <si>
    <t>CAMARENA</t>
  </si>
  <si>
    <t>FIORELLA PATRICIA</t>
  </si>
  <si>
    <t>SOPORTE INFORMATICO DE SISTEMAS 8</t>
  </si>
  <si>
    <t xml:space="preserve">GARCIA </t>
  </si>
  <si>
    <t>SANDRA</t>
  </si>
  <si>
    <t>CARREÑO</t>
  </si>
  <si>
    <t>SEMINARIO</t>
  </si>
  <si>
    <t>VICTOR RAUL</t>
  </si>
  <si>
    <t>SOPORTE INFORMATICO DE SISTEMAS 9</t>
  </si>
  <si>
    <t>CRUZ</t>
  </si>
  <si>
    <t>MARINA</t>
  </si>
  <si>
    <t>JIMMY ALEXANDER</t>
  </si>
  <si>
    <t>SOPORTE INFORMATICO DE SISTEMAS 10</t>
  </si>
  <si>
    <t xml:space="preserve">CASIMIRO </t>
  </si>
  <si>
    <t xml:space="preserve">DIAZ </t>
  </si>
  <si>
    <t>MAYRA MELISSA</t>
  </si>
  <si>
    <t>73335251</t>
  </si>
  <si>
    <t>CARTA RENUNCIA
DEL 06/01 AL 31/01/2026</t>
  </si>
  <si>
    <t>ACEPTACION RENUNCIA INFORME 000XXX-2026-SGSI / MEMORANDO 000XXX/2026-GITE}</t>
  </si>
  <si>
    <t>SOPORTE INFORMATICO DE SISTEMAS 10 (PROPUESTA POR RENUNCIA)</t>
  </si>
  <si>
    <t>000150-2026/SGSI-GITE</t>
  </si>
  <si>
    <t>001260-2026/SGIST-GITE</t>
  </si>
  <si>
    <t>000613-2026/GITE</t>
  </si>
  <si>
    <t>FIORELLA JARDET</t>
  </si>
  <si>
    <t>SOPORTE INFORMATICO DE SISTEMAS 11</t>
  </si>
  <si>
    <t>FRANCO</t>
  </si>
  <si>
    <t>MARIA DEL CARMEN</t>
  </si>
  <si>
    <t xml:space="preserve">ARRIOLA </t>
  </si>
  <si>
    <t>OLIHUA</t>
  </si>
  <si>
    <t>IVAN EDUARDO</t>
  </si>
  <si>
    <t>DESISTIO 13/01 -  SUCSO HERRERA JONATHAN - REF INFORME 00051-2026-SGSI</t>
  </si>
  <si>
    <t>SOPORTE INFORMATICO DE SISTEMAS 12</t>
  </si>
  <si>
    <t>CIPRA</t>
  </si>
  <si>
    <t xml:space="preserve">CAQUI </t>
  </si>
  <si>
    <t>MIRIAN MILAGROS</t>
  </si>
  <si>
    <t>SOPORTE INFORMATICO DE SISTEMAS 13</t>
  </si>
  <si>
    <t>GARIBAY</t>
  </si>
  <si>
    <t xml:space="preserve">PEDREGAL </t>
  </si>
  <si>
    <t>CINDY NILA</t>
  </si>
  <si>
    <t>45206589</t>
  </si>
  <si>
    <t>DEL RIO</t>
  </si>
  <si>
    <t xml:space="preserve"> IRENE ARACELI</t>
  </si>
  <si>
    <t>45128337</t>
  </si>
  <si>
    <t>SOPORTE INFORMATICO DE SISTEMAS 14</t>
  </si>
  <si>
    <t>000060-2026-SGSI/GITE</t>
  </si>
  <si>
    <t>000173-2026-GITE</t>
  </si>
  <si>
    <t>CARRANZA</t>
  </si>
  <si>
    <t>ANTON</t>
  </si>
  <si>
    <t>GIANCARLOS WALDIR</t>
  </si>
  <si>
    <t>ANALISTA DE BASE DE DATOS SENIOR 2</t>
  </si>
  <si>
    <t>0286-2026/SGIST-GITE
000988-2026-SGIST/GITE</t>
  </si>
  <si>
    <t>00124-2026/GITE
000450-2026/GITE</t>
  </si>
  <si>
    <t>EGOAVIL</t>
  </si>
  <si>
    <t>JAVIER RICHARD</t>
  </si>
  <si>
    <t>ANALISTA DE PRUEBAS DE DESARROLLO DE SOFTWARE 10</t>
  </si>
  <si>
    <t>MARROQUIN</t>
  </si>
  <si>
    <t>RENZO STEEVE</t>
  </si>
  <si>
    <t>ANALISTA FUNCIONAL SENIOR 4</t>
  </si>
  <si>
    <t>PECEROS</t>
  </si>
  <si>
    <t>YESENIA MARLENY</t>
  </si>
  <si>
    <t>DOCUMENTADOR DE APLICACIONES 1</t>
  </si>
  <si>
    <t>MAYTA</t>
  </si>
  <si>
    <t>PERCCA</t>
  </si>
  <si>
    <t>MARIA YSABEL</t>
  </si>
  <si>
    <t>09581131</t>
  </si>
  <si>
    <t>GESTOR DE PROYECTOS 2</t>
  </si>
  <si>
    <t>OSCANOA</t>
  </si>
  <si>
    <t>LUISA</t>
  </si>
  <si>
    <t>ANALISTA DE BASE DE DATOS SENIOR 1</t>
  </si>
  <si>
    <t>CHUQUIMAJO</t>
  </si>
  <si>
    <t>MARCOS ANTONIO</t>
  </si>
  <si>
    <t xml:space="preserve">NUEVO LOCADOR NO PROGRAMADO </t>
  </si>
  <si>
    <t>000988-2026-SGIST/GITE</t>
  </si>
  <si>
    <t>ANALISTA DE PRUEBAS DE DESARROLLO DE SOFTWARE 11</t>
  </si>
  <si>
    <t>SOLIS</t>
  </si>
  <si>
    <t>SOTELO</t>
  </si>
  <si>
    <t>LUCILA MARTHA</t>
  </si>
  <si>
    <t>ANALISTA DE PRUEBAS DE DESARROLLO DE SOFTWARE 12</t>
  </si>
  <si>
    <t>MELGAREJO</t>
  </si>
  <si>
    <t xml:space="preserve">JUAN DUBERTO </t>
  </si>
  <si>
    <t>ANALISTA DE PRUEBAS DE DESARROLLO DE SOFTWARE 13</t>
  </si>
  <si>
    <t>HINOJOSA</t>
  </si>
  <si>
    <t>STEVEN EMILIO</t>
  </si>
  <si>
    <t>ANALISTA DE PRUEBAS DE DESARROLLO DE SOFTWARE 14</t>
  </si>
  <si>
    <t xml:space="preserve">ENCARNACION </t>
  </si>
  <si>
    <t xml:space="preserve">ROQUE </t>
  </si>
  <si>
    <t>VELIZ</t>
  </si>
  <si>
    <t>ZERPA</t>
  </si>
  <si>
    <t>CRISTOBAL</t>
  </si>
  <si>
    <t>BARSALLO</t>
  </si>
  <si>
    <t>GISELLA DEL ROCIO</t>
  </si>
  <si>
    <t>ANALISTA DE PRUEBAS DE DESARROLLO DE SOFTWARE 15</t>
  </si>
  <si>
    <t>WENDEL EMERSON</t>
  </si>
  <si>
    <t>33431623</t>
  </si>
  <si>
    <t>ANALISTA DE PRUEBAS DE DESARROLLO DE SOFTWARE 9</t>
  </si>
  <si>
    <t>POMPA</t>
  </si>
  <si>
    <t>MARIA MAGDALENA</t>
  </si>
  <si>
    <t>COORDINADOR DE REQUERIMIENTOS DE PROYECTOS DE SISTEMAS</t>
  </si>
  <si>
    <t>NARIO</t>
  </si>
  <si>
    <t>CORDOVA</t>
  </si>
  <si>
    <t>ELIZABETH ROSMERY</t>
  </si>
  <si>
    <t>ESPECIALISTA FUNCIONAL</t>
  </si>
  <si>
    <t>ARAKAKI</t>
  </si>
  <si>
    <t>KIYAMO</t>
  </si>
  <si>
    <t>FERNANDO</t>
  </si>
  <si>
    <t>07198103</t>
  </si>
  <si>
    <t>GESTOR DE PROYECTOS 1</t>
  </si>
  <si>
    <t>VILCA</t>
  </si>
  <si>
    <t>RETAMOZO</t>
  </si>
  <si>
    <t>CLARA CARMEN</t>
  </si>
  <si>
    <t>ANALISTA EN GESTION DE PROCESOS Y SERVICIOS DE INNOVACION</t>
  </si>
  <si>
    <t>SGGDI</t>
  </si>
  <si>
    <t>000011-2026/SGGDI/GITE</t>
  </si>
  <si>
    <t>000114-2026/SGIST</t>
  </si>
  <si>
    <t>000039-2026-GITE</t>
  </si>
  <si>
    <t>0596</t>
  </si>
  <si>
    <t xml:space="preserve"> 000302-2026-GITE</t>
  </si>
  <si>
    <t>Informe 000063-Memorando 000302-GITE/ENERO 
Informe 000163-Memorando 000828-GITE/FEBRERO</t>
  </si>
  <si>
    <t>VIZCARRA</t>
  </si>
  <si>
    <t>MEDINA</t>
  </si>
  <si>
    <t>DELCY MARIA</t>
  </si>
  <si>
    <t>ESPECIALISTA EN CERTIFICACIÓN DIGITAL Y FIRMA ELECTRONICA CUALIFICADA</t>
  </si>
  <si>
    <t>0598</t>
  </si>
  <si>
    <t>000302-2026-GITE</t>
  </si>
  <si>
    <t>Inf.000063-Memo.000302-GITE/ENERO 
Inf.000163-Memo.000828-GITE/FEBRERO</t>
  </si>
  <si>
    <t>PORTUGAL</t>
  </si>
  <si>
    <t>PAULO CESAR</t>
  </si>
  <si>
    <t>ESPECIALISTA EN GESTIÓN DE PROYECTOS Y SERVICIOS DE CERTIFICACIÓN DIGITAL</t>
  </si>
  <si>
    <t>0601</t>
  </si>
  <si>
    <t>ROSALES</t>
  </si>
  <si>
    <t>GERONIMO</t>
  </si>
  <si>
    <t>GISSELA KATHERYN</t>
  </si>
  <si>
    <t>ESPECIALISTA EN PROCESOS Y SERVICIOS DE CERTIFICACIÓN DIGITAL</t>
  </si>
  <si>
    <t>0605</t>
  </si>
  <si>
    <t>HUANCA</t>
  </si>
  <si>
    <t>MARIA ELIZABETH</t>
  </si>
  <si>
    <t>ESPECIALISTA EN SERVICIOS DE CERTIFICACIÓN DIGITAL</t>
  </si>
  <si>
    <t>0602</t>
  </si>
  <si>
    <t>DIANA ASTRID</t>
  </si>
  <si>
    <t>OPERADOR TECNICO PKI</t>
  </si>
  <si>
    <t>0599</t>
  </si>
  <si>
    <t>PAZO</t>
  </si>
  <si>
    <t>ANDREA LIZBETH</t>
  </si>
  <si>
    <t>0600</t>
  </si>
  <si>
    <t>DE LA CRUZ</t>
  </si>
  <si>
    <t>ZENOBIO ALEXANDER</t>
  </si>
  <si>
    <t>ESPECIALISTA EN GESTIÓN DE SERVICIOS PKI</t>
  </si>
  <si>
    <t>0604</t>
  </si>
  <si>
    <t>DUEÑAS</t>
  </si>
  <si>
    <t>CIRO</t>
  </si>
  <si>
    <t>ANALISTA SENIOR EN GESTIÓN DE SERVICIOS PKI</t>
  </si>
  <si>
    <t>0597</t>
  </si>
  <si>
    <t>GOMEZ</t>
  </si>
  <si>
    <t>DAVIS</t>
  </si>
  <si>
    <t>ANALISTA ADMINISTRATIVO DE GOBIERNO DIGITAL</t>
  </si>
  <si>
    <t>0603</t>
  </si>
  <si>
    <t>CANCHARI</t>
  </si>
  <si>
    <t>TARRILLO</t>
  </si>
  <si>
    <t>JOHANA VANESSA</t>
  </si>
  <si>
    <t>72227141</t>
  </si>
  <si>
    <t>10722271411</t>
  </si>
  <si>
    <t>LIDER DE PROYECTOS DE INNOVACIÓN</t>
  </si>
  <si>
    <t>2. solicitud n° 0162-SISPLAN
1. SE SOLICITO PRIORIZACION DE RECURSOS PARA HABILITAR BIENES (TONERS) PARA LA SGGDI</t>
  </si>
  <si>
    <t>2. SOLICITUD 0162
1.SOLICITUD 100</t>
  </si>
  <si>
    <t>000246-2026/GPP</t>
  </si>
  <si>
    <t>SE PRIORIZO SALDOS PARA PAGO DE IGV VOTO DIGITAL</t>
  </si>
  <si>
    <t>000016-2026/SGGDI-GITE</t>
  </si>
  <si>
    <t>000112-2026/SGIST-GITE</t>
  </si>
  <si>
    <t>00038-2026/GITE</t>
  </si>
  <si>
    <t>000320-2026-GITE</t>
  </si>
  <si>
    <t>HUAROTO</t>
  </si>
  <si>
    <t>PACHAS</t>
  </si>
  <si>
    <t xml:space="preserve"> FELIX EDUARDO</t>
  </si>
  <si>
    <t xml:space="preserve">
10727613141</t>
  </si>
  <si>
    <t>SALDO PARA UTILIZAR ENPRIORIZACION PARA PAGO DE  IGV SERVICIO AUDITORIA DE  VOTO DIGITAL</t>
  </si>
  <si>
    <t>ANALISTA UX DE PROYECTOS DE INNOVACIÓN</t>
  </si>
  <si>
    <t>000038-2026/GITE</t>
  </si>
  <si>
    <t>0832</t>
  </si>
  <si>
    <t>GALLARDO</t>
  </si>
  <si>
    <t>JACKELINE ELIZABETH</t>
  </si>
  <si>
    <t>ESPECIALISTA EN PROGRAMACIÓN SENIOR DE APLICACIONES</t>
  </si>
  <si>
    <t>0886</t>
  </si>
  <si>
    <t>000322-2026-GITE</t>
  </si>
  <si>
    <t>CALERO</t>
  </si>
  <si>
    <t>SOLANO</t>
  </si>
  <si>
    <t xml:space="preserve"> CHRISTIAM GIOVANNI</t>
  </si>
  <si>
    <t>ANALISTA PROGRAMADOR FULL STACK DE PROYECTOS DE INNOVACIÓN</t>
  </si>
  <si>
    <t>000052-2026/SGGDI-GITE</t>
  </si>
  <si>
    <t>000803-2026/SGIST-GITE</t>
  </si>
  <si>
    <t>000360-2026/GITE</t>
  </si>
  <si>
    <t>Inf.000170-Memo.000836-GITE/ENERO Y FEBRERO</t>
  </si>
  <si>
    <t>ECHEVARRIA</t>
  </si>
  <si>
    <t>IRVIN CHARLY</t>
  </si>
  <si>
    <t>ESPECIALISTA EN GESTIÓN TECNOLÓGICA DE VOTO DIGITAL</t>
  </si>
  <si>
    <t xml:space="preserve"> solicitud n° 0162-SISPLAN</t>
  </si>
  <si>
    <t>2. SOLICITUD 0162</t>
  </si>
  <si>
    <t>MEMORANDO-000343-2026-GPP-ONPE</t>
  </si>
  <si>
    <t>ANALISTA PROGRAMADOR FRONTEND DE PROYECTOS DE INNOVACIÓN</t>
  </si>
  <si>
    <t>0822</t>
  </si>
  <si>
    <t xml:space="preserve"> PERCY HAROLD</t>
  </si>
  <si>
    <t>0823</t>
  </si>
  <si>
    <t>TOLENTINO</t>
  </si>
  <si>
    <t>MENDIVIL</t>
  </si>
  <si>
    <t xml:space="preserve"> ANGEL ALBERTO</t>
  </si>
  <si>
    <t>DISEÑADOR UX/UI DE PROYECTOS DE INNOVACIÓN</t>
  </si>
  <si>
    <t>0853</t>
  </si>
  <si>
    <t>GOÑAS</t>
  </si>
  <si>
    <t>PISCO</t>
  </si>
  <si>
    <t>ROGNER</t>
  </si>
  <si>
    <t>0854</t>
  </si>
  <si>
    <t>ACHA</t>
  </si>
  <si>
    <t>ESPECIALISTA EN GESTIÓN TECNOLÓGICA DE PROYECTOS DE INNOVACIÓN</t>
  </si>
  <si>
    <t>0880</t>
  </si>
  <si>
    <t>ARIAS</t>
  </si>
  <si>
    <t>ROMAN RAUL</t>
  </si>
  <si>
    <t>ESPECIALISTA EN DESARROLLO DE SOFTWARE DE PROYECTOS DE INNOVACIÓN</t>
  </si>
  <si>
    <t>0877</t>
  </si>
  <si>
    <t>MARQUEZ</t>
  </si>
  <si>
    <t>RIJALBA</t>
  </si>
  <si>
    <t xml:space="preserve"> LUIGY ALEXIS</t>
  </si>
  <si>
    <t>ESPECIALISTA SENIOR EN DESARROLLO DE SOFTWARE DE PROYECTOS DE INNOVACIÓN</t>
  </si>
  <si>
    <t>0891</t>
  </si>
  <si>
    <t>MALCA</t>
  </si>
  <si>
    <t>EDUARDO ISAAC</t>
  </si>
  <si>
    <t>0878</t>
  </si>
  <si>
    <t>YACTAYO</t>
  </si>
  <si>
    <t>SULLER</t>
  </si>
  <si>
    <t>ADRIANA ROCIO</t>
  </si>
  <si>
    <t>0876</t>
  </si>
  <si>
    <t>LLACHO</t>
  </si>
  <si>
    <t>VARA</t>
  </si>
  <si>
    <t>ARQUITECTO DE SOLUCIONES DE PROYECTOS DE INNOVACIÓN</t>
  </si>
  <si>
    <t>0845</t>
  </si>
  <si>
    <t>IVAN JORGE</t>
  </si>
  <si>
    <t>ESPECIALISTA JURÍDICO EN GOBIERNO DIGITAL</t>
  </si>
  <si>
    <t>0889</t>
  </si>
  <si>
    <t>RIVERO</t>
  </si>
  <si>
    <t>MELENDEZ</t>
  </si>
  <si>
    <t>RITA</t>
  </si>
  <si>
    <t>10804916</t>
  </si>
  <si>
    <t>10108049168</t>
  </si>
  <si>
    <t xml:space="preserve"> ESPECIALISTA EN UX/UI DE SERVICIOS DIGITALES 
</t>
  </si>
  <si>
    <t>0887</t>
  </si>
  <si>
    <t>MIGUEL
RODRIGO</t>
  </si>
  <si>
    <t>ESPECIALISTA EN PROGRAMACIÓN BACKEND DE PROYECTOS DE INNOVACIÓN</t>
  </si>
  <si>
    <t>0881</t>
  </si>
  <si>
    <t>CORA</t>
  </si>
  <si>
    <t xml:space="preserve"> JOSEPH DANIEL</t>
  </si>
  <si>
    <t>Carta Renuncia 
08/01 al 31/01/2026</t>
  </si>
  <si>
    <t>ACEPTACION RENUNCIA INFORME 000181-2026-SGGDI/MEMORANDO 000585-2026-GITE</t>
  </si>
  <si>
    <t>0882</t>
  </si>
  <si>
    <t xml:space="preserve">GRANADOS </t>
  </si>
  <si>
    <t>VALLEJOS</t>
  </si>
  <si>
    <t xml:space="preserve"> JULIO DAVID</t>
  </si>
  <si>
    <t>0883</t>
  </si>
  <si>
    <t>INFORME 0083-2026-SGGDI 21/01/26
MEMORANDO 000363-2026GITE 21/01/2026</t>
  </si>
  <si>
    <t>HILARIO</t>
  </si>
  <si>
    <t>RENTERA</t>
  </si>
  <si>
    <t xml:space="preserve"> CRISTIAN ROMEL</t>
  </si>
  <si>
    <t>ANALISTA FUNCIONAL SENIOR DE PROYECTOS DE INNOVACION</t>
  </si>
  <si>
    <t>0820</t>
  </si>
  <si>
    <t>SANTIVAÑEZ</t>
  </si>
  <si>
    <t xml:space="preserve">POVEZ </t>
  </si>
  <si>
    <t xml:space="preserve"> JANET ROSARIO</t>
  </si>
  <si>
    <t>ESPECIALISTA GESTIÓN DE PROYECTOS DE INNOVACIÓN</t>
  </si>
  <si>
    <t>0888</t>
  </si>
  <si>
    <t>AVALOS</t>
  </si>
  <si>
    <t>JANNET KATHERINE</t>
  </si>
  <si>
    <t>41979561</t>
  </si>
  <si>
    <t>10419795611</t>
  </si>
  <si>
    <t xml:space="preserve">ESPECIALISTA EN PROGRAMACIÓN DE APLICACIONES MOVILES </t>
  </si>
  <si>
    <t>0884</t>
  </si>
  <si>
    <t>LLALLIHUAMAN</t>
  </si>
  <si>
    <t xml:space="preserve"> IRVIN LUIS</t>
  </si>
  <si>
    <t xml:space="preserve">ANALISTA PROGRAMADOR MOVIL  </t>
  </si>
  <si>
    <t>0825</t>
  </si>
  <si>
    <t>PACHECO</t>
  </si>
  <si>
    <t>GIAN PAUL</t>
  </si>
  <si>
    <t xml:space="preserve">ESPECIALISTA EN DESAROLLO DE INTERFACES DE USUARIO </t>
  </si>
  <si>
    <t>0872</t>
  </si>
  <si>
    <t xml:space="preserve"> ALEXANDER RUIZ</t>
  </si>
  <si>
    <t>ESPECIALISTA EN DESAROLLO FULL STACK DE PROYECTOS DE INNOVACIÓN</t>
  </si>
  <si>
    <t>ARQUITECTO EN NUBE DE PROYECTOS DE INNOVACIÓN</t>
  </si>
  <si>
    <t>0846</t>
  </si>
  <si>
    <t>PEÑALOZA</t>
  </si>
  <si>
    <t>JUAN</t>
  </si>
  <si>
    <t>ESPECIALISTA DEVOPS DE PROYECTOS DE INNOVACIÓN</t>
  </si>
  <si>
    <t>0868</t>
  </si>
  <si>
    <t>AZCARATE</t>
  </si>
  <si>
    <t xml:space="preserve"> DIEGO EDUARDO</t>
  </si>
  <si>
    <t>ESPECIALISTA EN PRUEBAS FUNCIONALES AUTOMATIZADAS DE PROYECTOS DE INNOVACIÓN</t>
  </si>
  <si>
    <t>DOCUMENTADOR DE PROYECTOS DE INNOVACIÓN</t>
  </si>
  <si>
    <t>0856</t>
  </si>
  <si>
    <t>TASAYCO</t>
  </si>
  <si>
    <t>VILLA</t>
  </si>
  <si>
    <t xml:space="preserve"> AXEL JAMES</t>
  </si>
  <si>
    <t>0855</t>
  </si>
  <si>
    <t>CAPULIÁN</t>
  </si>
  <si>
    <t xml:space="preserve"> KARLA PAOLA</t>
  </si>
  <si>
    <t>ASISTENTE DE PROYECTOS DE INNOVACIÓN</t>
  </si>
  <si>
    <t>ARQUITECTO SENIOR EN NUBE DE VOTO DIGITAL</t>
  </si>
  <si>
    <t xml:space="preserve">ESPECIALISTA MATEMÁTICO </t>
  </si>
  <si>
    <t xml:space="preserve">ESPECIALISTA MATEMÁTICO EN CRIPTOGRAFÍA </t>
  </si>
  <si>
    <t>ANALISTA DE ASEGURAMIENTO DE CONTROL DE CALIDAD DE PROYECTOS DE INNOVACION</t>
  </si>
  <si>
    <t>000014-2026/SGGDI-ONPE</t>
  </si>
  <si>
    <t>000124-2026-SGIST</t>
  </si>
  <si>
    <t>000034-2026-GITE</t>
  </si>
  <si>
    <t>0766</t>
  </si>
  <si>
    <t>000332-2026-GITE</t>
  </si>
  <si>
    <t>ABIGAIL ARELI</t>
  </si>
  <si>
    <t>0767</t>
  </si>
  <si>
    <t>SUXE</t>
  </si>
  <si>
    <t>JHON LENIN</t>
  </si>
  <si>
    <t>0765</t>
  </si>
  <si>
    <t>MORAN</t>
  </si>
  <si>
    <t>ALEX JERICK</t>
  </si>
  <si>
    <t>ESPECIALISTA DE PRUEBAS DE SEGURIDAD Y CODIGO ESTATICO DE PROYECTOS DE INNOVACIÓN</t>
  </si>
  <si>
    <t>0866</t>
  </si>
  <si>
    <t>PAREJAS</t>
  </si>
  <si>
    <t>HENRY AMERICO</t>
  </si>
  <si>
    <t>0867</t>
  </si>
  <si>
    <t>ROA</t>
  </si>
  <si>
    <t>VICENTE</t>
  </si>
  <si>
    <t>DENNIFER SEVIGNE</t>
  </si>
  <si>
    <t>ESPECIALISTA DE PRUEBAS DE CARGA, ESTRES Y AUTOMATIZACION DE PROYECTOS DE INNOVACIÓN</t>
  </si>
  <si>
    <t>0864</t>
  </si>
  <si>
    <t>NORABUENA</t>
  </si>
  <si>
    <t>CASIMIRO</t>
  </si>
  <si>
    <t>LECTOR ANTONINO</t>
  </si>
  <si>
    <t>0865</t>
  </si>
  <si>
    <t>CHUNG</t>
  </si>
  <si>
    <t xml:space="preserve"> DAVID</t>
  </si>
  <si>
    <t>ANALISTA DE CONTROL DE CALIDAD DE PROYECTOS DE INNOVACION</t>
  </si>
  <si>
    <t>0785</t>
  </si>
  <si>
    <t>FLORIAN</t>
  </si>
  <si>
    <t>CARDENAS</t>
  </si>
  <si>
    <t xml:space="preserve"> JORGE LUIS</t>
  </si>
  <si>
    <t>0787</t>
  </si>
  <si>
    <t>FRANCISCO JULIAN</t>
  </si>
  <si>
    <t>0791</t>
  </si>
  <si>
    <t>HORNA</t>
  </si>
  <si>
    <t xml:space="preserve"> LUZ AMARILIS</t>
  </si>
  <si>
    <t>Carta Renuncia 
08/01 al 2502/2026</t>
  </si>
  <si>
    <t>Aceptacion de renuncia Informe 000224-2026-SGGDI /MEemorando 001114-2026/GITE</t>
  </si>
  <si>
    <t>0792</t>
  </si>
  <si>
    <t>VALLE</t>
  </si>
  <si>
    <t>BYRON MITCHELL</t>
  </si>
  <si>
    <t>0788</t>
  </si>
  <si>
    <t>MENDOCILLA</t>
  </si>
  <si>
    <t>POLO</t>
  </si>
  <si>
    <t>_x001C_IVETTE SHIRLEY</t>
  </si>
  <si>
    <t>0784</t>
  </si>
  <si>
    <t>DEZA</t>
  </si>
  <si>
    <t>PANDIA</t>
  </si>
  <si>
    <t>DALIA KIMBERLY</t>
  </si>
  <si>
    <t>0786</t>
  </si>
  <si>
    <t>HERRERA</t>
  </si>
  <si>
    <t>VARONA</t>
  </si>
  <si>
    <t>GUISSELLA YULIANA</t>
  </si>
  <si>
    <t>0789</t>
  </si>
  <si>
    <t>DIESTRA</t>
  </si>
  <si>
    <t>RICARDO ROBERTO</t>
  </si>
  <si>
    <t>0790</t>
  </si>
  <si>
    <t>IPARRAGUIRRE</t>
  </si>
  <si>
    <t>MIRTHA LUCY</t>
  </si>
  <si>
    <t>DOCUMENTADOR QA DE PROYECTOS DE INNOVACIÓN</t>
  </si>
  <si>
    <t>0861</t>
  </si>
  <si>
    <t>CAVERO</t>
  </si>
  <si>
    <t xml:space="preserve"> DALIA</t>
  </si>
  <si>
    <t>0862</t>
  </si>
  <si>
    <t>PACOMPIA</t>
  </si>
  <si>
    <t>YNELDA CECILIA</t>
  </si>
  <si>
    <t>0860</t>
  </si>
  <si>
    <t>CAMPOVERDE</t>
  </si>
  <si>
    <t>ISISMARIA EUNICE</t>
  </si>
  <si>
    <t>ESPECIALISTA EN CIBERSEGURIDAD DE PROYECTOS DE INNOVACIÓN</t>
  </si>
  <si>
    <t>0870</t>
  </si>
  <si>
    <t>TUCTO</t>
  </si>
  <si>
    <t>CALZADA</t>
  </si>
  <si>
    <t xml:space="preserve"> JERSON WILMER</t>
  </si>
  <si>
    <t xml:space="preserve">ESPECIALISTA EN DESARROLLO DE SOFTWARE FULL STACK DE PROYECTOS DE INNOVACION  </t>
  </si>
  <si>
    <t>0875</t>
  </si>
  <si>
    <t>74500488</t>
  </si>
  <si>
    <t>10745004887</t>
  </si>
  <si>
    <t xml:space="preserve">ESPECIALISTA EN DESARROLLO DE SOFTWARE BACKEND DE PROYECTOS DE INNOVACION </t>
  </si>
  <si>
    <t>0874</t>
  </si>
  <si>
    <t>QUEREVALU</t>
  </si>
  <si>
    <t>PURIZACA</t>
  </si>
  <si>
    <t xml:space="preserve"> MANUEL JESUS</t>
  </si>
  <si>
    <t>0873</t>
  </si>
  <si>
    <t>CABELLO</t>
  </si>
  <si>
    <t xml:space="preserve"> FERNANDO GUILLERMO</t>
  </si>
  <si>
    <t>ESPECIALISTA EN ATENCIÓN DE AUDITORIAS DE PROYECTOS DE INNOVACIÓN</t>
  </si>
  <si>
    <t>0869</t>
  </si>
  <si>
    <t>PECHON</t>
  </si>
  <si>
    <t>BUSTAMANTE</t>
  </si>
  <si>
    <t>CECILIA JOCELYN</t>
  </si>
  <si>
    <t>ESPECIALISTA SENIOR EN ATENCIÓN DE AUDITORIAS DE PROYECTOS DE INNOVACIÓN</t>
  </si>
  <si>
    <t>0890</t>
  </si>
  <si>
    <t>VIDAL</t>
  </si>
  <si>
    <t xml:space="preserve"> MATOS</t>
  </si>
  <si>
    <t xml:space="preserve"> LIZ NATALIA</t>
  </si>
  <si>
    <t xml:space="preserve">ESPECIALISTA EN DESARROLLO DE INTEGRACIÓN CON MÓDULOS DE SEGURIDAD DE HARDWARE </t>
  </si>
  <si>
    <t>0871</t>
  </si>
  <si>
    <t>CHUNGA</t>
  </si>
  <si>
    <t>RONALD RICARDO</t>
  </si>
  <si>
    <t>40767939</t>
  </si>
  <si>
    <t>10407679399</t>
  </si>
  <si>
    <t>PROGRAMADOR JUNIOR DE PROYECTOS DE INNOVACIÓN</t>
  </si>
  <si>
    <t>0963</t>
  </si>
  <si>
    <t>MORY</t>
  </si>
  <si>
    <t>TAFUR</t>
  </si>
  <si>
    <t>AITOR ALEXANDER</t>
  </si>
  <si>
    <t>48200687</t>
  </si>
  <si>
    <t>10482006871</t>
  </si>
  <si>
    <t xml:space="preserve">ESPECIALISTA EN GESTION DE PROYECTOS DIGITALES </t>
  </si>
  <si>
    <t>0879</t>
  </si>
  <si>
    <t>VIZURRAGA</t>
  </si>
  <si>
    <t xml:space="preserve"> RICARDO MANUEL</t>
  </si>
  <si>
    <t xml:space="preserve">ANALISTA SENIOR CLOUD </t>
  </si>
  <si>
    <t>0826</t>
  </si>
  <si>
    <t xml:space="preserve"> NAZARIO</t>
  </si>
  <si>
    <t>JESUS VLADIMIR</t>
  </si>
  <si>
    <t>46954796</t>
  </si>
  <si>
    <t xml:space="preserve">
10469547961</t>
  </si>
  <si>
    <t>DESARROLLADOR BACKEND SENIOR CLOUD</t>
  </si>
  <si>
    <t>0851</t>
  </si>
  <si>
    <t>ALBORNOZ</t>
  </si>
  <si>
    <t>CABRERA</t>
  </si>
  <si>
    <t>BRAIN DAVID</t>
  </si>
  <si>
    <t>46245857</t>
  </si>
  <si>
    <t>10462458571</t>
  </si>
  <si>
    <t>0852</t>
  </si>
  <si>
    <t>MANUEL</t>
  </si>
  <si>
    <t>47163511</t>
  </si>
  <si>
    <t>10471635117</t>
  </si>
  <si>
    <t>DOCUMENTADOR CLOUD</t>
  </si>
  <si>
    <t>ANALISTA PROGRAMADOR DE PROYECTOS DE INNOVACIÓN</t>
  </si>
  <si>
    <t>0821</t>
  </si>
  <si>
    <t>ALIAGA</t>
  </si>
  <si>
    <t>JORGE ALONSO</t>
  </si>
  <si>
    <t>73002607</t>
  </si>
  <si>
    <t>10730026078</t>
  </si>
  <si>
    <t>COORDINADOR DE CONTROL DE CALIDAD DE SOFTWARE</t>
  </si>
  <si>
    <t>0848</t>
  </si>
  <si>
    <t>BRAYAN STEVEN</t>
  </si>
  <si>
    <t>0849</t>
  </si>
  <si>
    <t>CASTAÑEDA</t>
  </si>
  <si>
    <t>EDUARDO DELMER</t>
  </si>
  <si>
    <t>0850</t>
  </si>
  <si>
    <t>SERNAQUE</t>
  </si>
  <si>
    <t>JACINTO</t>
  </si>
  <si>
    <t>CESAR AGUSTIN</t>
  </si>
  <si>
    <t>0847</t>
  </si>
  <si>
    <t>JEISON IVAN</t>
  </si>
  <si>
    <t>ANALISTA ADMINISTRATIVO DE CONTROL DE CALIDAD DE SOFTWARE</t>
  </si>
  <si>
    <t>0763</t>
  </si>
  <si>
    <t>DELGADO</t>
  </si>
  <si>
    <t>MACHCO</t>
  </si>
  <si>
    <t>JEANPOUL LUISALEXIS</t>
  </si>
  <si>
    <t>ANALISTA EN PRUEBAS AUTOMATIZADAS QA</t>
  </si>
  <si>
    <t>0818</t>
  </si>
  <si>
    <t>MONTERO</t>
  </si>
  <si>
    <t>EDDY</t>
  </si>
  <si>
    <t>0817</t>
  </si>
  <si>
    <t>DEDIOS</t>
  </si>
  <si>
    <t>MONTENEGRO</t>
  </si>
  <si>
    <t>KEVIN JORDANO</t>
  </si>
  <si>
    <t>0819</t>
  </si>
  <si>
    <t>VALENZUELA</t>
  </si>
  <si>
    <t>LORENA NEREYDA</t>
  </si>
  <si>
    <t>ANALISTA DE PRUEBAS DE SEGURIDAD DE SOFTWARE</t>
  </si>
  <si>
    <t>0811</t>
  </si>
  <si>
    <t>JOSE ANTONIO</t>
  </si>
  <si>
    <t>0810</t>
  </si>
  <si>
    <t>ANGELO MARCOS</t>
  </si>
  <si>
    <t>0809</t>
  </si>
  <si>
    <t>GUTIERREZ</t>
  </si>
  <si>
    <t>YEREMY JESUS</t>
  </si>
  <si>
    <t>ANALISTA DE PRUEBAS DE CODIGO ESTÁTICO</t>
  </si>
  <si>
    <t>0807</t>
  </si>
  <si>
    <t>CONSTANTINO</t>
  </si>
  <si>
    <t>SENMACHE</t>
  </si>
  <si>
    <t>DORIS JANNETH</t>
  </si>
  <si>
    <t>0808</t>
  </si>
  <si>
    <t>RICHARD ALEXANDER</t>
  </si>
  <si>
    <t>0806</t>
  </si>
  <si>
    <t xml:space="preserve">BARRIENTOS </t>
  </si>
  <si>
    <t>BENDEZU</t>
  </si>
  <si>
    <t xml:space="preserve">EZEQUIEL </t>
  </si>
  <si>
    <t>ANALISTA DE ASEGURAMIENTO DE CONTROL DE CALIDAD DE SOFTWARE</t>
  </si>
  <si>
    <t>0771</t>
  </si>
  <si>
    <t>DEONICIO</t>
  </si>
  <si>
    <t>VIRHUEZ</t>
  </si>
  <si>
    <t>CARLOS EDUARDO</t>
  </si>
  <si>
    <t>CARTA RENUNCIA
 08/01 AL 31/01/2026</t>
  </si>
  <si>
    <t>ACEPTACION RENUNCIA  DEL 08/01 AL 31/01/2026 - INFORME 000078-2026/SGGDI  / MEMORANDO 000350-2026/GITE 20/01/2026</t>
  </si>
  <si>
    <t>ANALISTA DE ASEGURAMIENTO DE CONTROL DE CALIDAD DE SOFTWARE (PROPUESTA DE RENUNCIA)</t>
  </si>
  <si>
    <t>000109-2026/SGGDI-ONPE</t>
  </si>
  <si>
    <t>ZAMORA</t>
  </si>
  <si>
    <t>KEVIN ALFONSO</t>
  </si>
  <si>
    <t>0778</t>
  </si>
  <si>
    <t>OCAS</t>
  </si>
  <si>
    <t>MURILLO</t>
  </si>
  <si>
    <t>JOSE NATIVIDAD</t>
  </si>
  <si>
    <t>0779</t>
  </si>
  <si>
    <t>ELEYNE KARINA</t>
  </si>
  <si>
    <t>0780</t>
  </si>
  <si>
    <t>DÍAZ</t>
  </si>
  <si>
    <t>JUAN ANTONIO</t>
  </si>
  <si>
    <t>0783</t>
  </si>
  <si>
    <t>CYNTHIA CECILIA</t>
  </si>
  <si>
    <t>0776</t>
  </si>
  <si>
    <t>JOSE CARLOS</t>
  </si>
  <si>
    <t>0769</t>
  </si>
  <si>
    <t>TIRADO</t>
  </si>
  <si>
    <t>JOSE SANDRO</t>
  </si>
  <si>
    <t>0770</t>
  </si>
  <si>
    <t>CARRASCO</t>
  </si>
  <si>
    <t>VILCHEZ</t>
  </si>
  <si>
    <t>JEMMY WILLIAM</t>
  </si>
  <si>
    <t>0773</t>
  </si>
  <si>
    <t>OROPEZA</t>
  </si>
  <si>
    <t>JHON ARTURO</t>
  </si>
  <si>
    <t>0774</t>
  </si>
  <si>
    <t>LOPEZ</t>
  </si>
  <si>
    <t>JUAN OBED</t>
  </si>
  <si>
    <t>0777</t>
  </si>
  <si>
    <t>MURIEL</t>
  </si>
  <si>
    <t>KEVIN BRAYAN</t>
  </si>
  <si>
    <t>0781</t>
  </si>
  <si>
    <t>RUMICHE</t>
  </si>
  <si>
    <t>LORO</t>
  </si>
  <si>
    <t>JESUS OSWALDO</t>
  </si>
  <si>
    <t>09624364</t>
  </si>
  <si>
    <t>0782</t>
  </si>
  <si>
    <t>TIMOTEO</t>
  </si>
  <si>
    <t>CORI</t>
  </si>
  <si>
    <t>0768</t>
  </si>
  <si>
    <t>APARICIO</t>
  </si>
  <si>
    <t>SOSA</t>
  </si>
  <si>
    <t>DIANA JUDITH</t>
  </si>
  <si>
    <t>0775</t>
  </si>
  <si>
    <t>LUYO</t>
  </si>
  <si>
    <t>EDER ALEXIS</t>
  </si>
  <si>
    <t>CARTA RENUNCIA 06/01 AL 08/02/2026</t>
  </si>
  <si>
    <t>ACEPTACION RENUNCIA INFORME 000153-2026-SGGDI / MEMORANDO 000754-2026/GITE</t>
  </si>
  <si>
    <t>000156-2026/SGGDI-ONPE</t>
  </si>
  <si>
    <t>001590-2026-SGIST</t>
  </si>
  <si>
    <t>000782-2026-GITE</t>
  </si>
  <si>
    <t>IBAÑEZ</t>
  </si>
  <si>
    <t>CASTROMONTE</t>
  </si>
  <si>
    <t>MIRTHA GIANNINA</t>
  </si>
  <si>
    <t>0772</t>
  </si>
  <si>
    <t>NAPURI</t>
  </si>
  <si>
    <t>PAOLA MERCEDES</t>
  </si>
  <si>
    <t>ANALISTA DE CONTROL DE CALIDAD DE SOFTWARE</t>
  </si>
  <si>
    <t>0800</t>
  </si>
  <si>
    <t>PANTA</t>
  </si>
  <si>
    <t>BENAVIDES</t>
  </si>
  <si>
    <t>MANUEL BENJAMIN</t>
  </si>
  <si>
    <t>09849551</t>
  </si>
  <si>
    <t>0794</t>
  </si>
  <si>
    <t>SIFUENTES</t>
  </si>
  <si>
    <t>0797</t>
  </si>
  <si>
    <t>MURRIETA</t>
  </si>
  <si>
    <t>JOE RAMÓN</t>
  </si>
  <si>
    <t>0799</t>
  </si>
  <si>
    <t>MARÍA NANCY</t>
  </si>
  <si>
    <t>0801</t>
  </si>
  <si>
    <t>VELEZ</t>
  </si>
  <si>
    <t>ODALIS LUCERITO</t>
  </si>
  <si>
    <t>0803</t>
  </si>
  <si>
    <t>UCEDA</t>
  </si>
  <si>
    <t>EBER CARLOS</t>
  </si>
  <si>
    <t>0802</t>
  </si>
  <si>
    <t>TROCONES</t>
  </si>
  <si>
    <t>MUSTO</t>
  </si>
  <si>
    <t>ABEL SANTY</t>
  </si>
  <si>
    <t>0793</t>
  </si>
  <si>
    <t>ANA ROSA</t>
  </si>
  <si>
    <t>0804</t>
  </si>
  <si>
    <t>VILLARREAL</t>
  </si>
  <si>
    <t>LORENA BEATRIZ</t>
  </si>
  <si>
    <t>0795</t>
  </si>
  <si>
    <t>MAGUIÑA</t>
  </si>
  <si>
    <t>ANAYA</t>
  </si>
  <si>
    <t>BECKER ALEJANDRO</t>
  </si>
  <si>
    <t>0796</t>
  </si>
  <si>
    <t>MILLA</t>
  </si>
  <si>
    <t>VILLAFANA</t>
  </si>
  <si>
    <t>IRENE LUCIA</t>
  </si>
  <si>
    <t>0798</t>
  </si>
  <si>
    <t>KEVIN ALONSO</t>
  </si>
  <si>
    <t>CARTA RENUNCIA 
08/01 AL 31/01/2026</t>
  </si>
  <si>
    <t>ACEPTACION DE RENUCNIA - INFORME 000079-2026/SGGDI Y MEMORANDO 000349-2026/GITE 20/01/2026</t>
  </si>
  <si>
    <t>ANALISTA DE CONTROL DE CALIDAD DE SOFTWARE (PROPUESTA POR RENUNCIA )</t>
  </si>
  <si>
    <t>0000110-2026/SGGDI-ONPE</t>
  </si>
  <si>
    <t>SARA ELIZABETH</t>
  </si>
  <si>
    <t>DOCUMENTADOR QA</t>
  </si>
  <si>
    <t>0858</t>
  </si>
  <si>
    <t>OCHOA</t>
  </si>
  <si>
    <t>HANCCO</t>
  </si>
  <si>
    <t>LUBEL SAID</t>
  </si>
  <si>
    <t>0857</t>
  </si>
  <si>
    <t>MENACHO</t>
  </si>
  <si>
    <t>ZEGARRA</t>
  </si>
  <si>
    <t>RUBI</t>
  </si>
  <si>
    <t>0859</t>
  </si>
  <si>
    <t>TEMOCHE</t>
  </si>
  <si>
    <t>LITANO</t>
  </si>
  <si>
    <t>MARINA MILAGROS</t>
  </si>
  <si>
    <t xml:space="preserve">ANALISTA DE ASEGURAMIENTO DE CONTROL DE CALIDAD </t>
  </si>
  <si>
    <t>0764</t>
  </si>
  <si>
    <t>IZQUIERDO</t>
  </si>
  <si>
    <t>FUERTES</t>
  </si>
  <si>
    <t>JHUNIOR ALEXI</t>
  </si>
  <si>
    <t>2026EG 2026GITEPREPARACION DE EQUIPOS INFORMATICOS ELECTORALES PARA SUFRAGIO</t>
  </si>
  <si>
    <t>PREPARACION DE EQUIPOS INFORMATICOS ELECTORALES PARA SUFRAGIO</t>
  </si>
  <si>
    <t>SUPERVISOR DE CONTROL DE CALIDAD DE EIE</t>
  </si>
  <si>
    <t>PO01.04 PRODUCCIÓN Y DISTRIBUCIÓN DE MATERIALES Y EQUIPOS ELECTORALES</t>
  </si>
  <si>
    <t>SOLICITUD 0162-SISPLAN</t>
  </si>
  <si>
    <t>SE PRIORIO SALDOS PARA PAGO DE IGV VOTO DIGITAL</t>
  </si>
  <si>
    <t>000013-2026/SGGDI-GITE</t>
  </si>
  <si>
    <t>000113-2026/SGIST-GITE</t>
  </si>
  <si>
    <t>000035-2026/GITE</t>
  </si>
  <si>
    <t>0658</t>
  </si>
  <si>
    <t>000329-2026-GITE</t>
  </si>
  <si>
    <t>VERA PORTOCARRERO</t>
  </si>
  <si>
    <t>SOFIA ALEXANDRA</t>
  </si>
  <si>
    <t>0657</t>
  </si>
  <si>
    <t>APARCANA</t>
  </si>
  <si>
    <t>REYNAGA</t>
  </si>
  <si>
    <t xml:space="preserve"> CESAR MARTIN</t>
  </si>
  <si>
    <t>ASISTENTE DE CONTROL DE CALIDAD DE EIE</t>
  </si>
  <si>
    <t>0655</t>
  </si>
  <si>
    <t>LUCIA MERCEDES</t>
  </si>
  <si>
    <t>0656</t>
  </si>
  <si>
    <t>SELENY ESPERANZA</t>
  </si>
  <si>
    <t>OPERADOR DE CONTROL DE CALIDAD DE EIE</t>
  </si>
  <si>
    <t>0606</t>
  </si>
  <si>
    <t>ABENSUR</t>
  </si>
  <si>
    <t>AZAEL NICOLAS</t>
  </si>
  <si>
    <t>0607</t>
  </si>
  <si>
    <t>ALMEIDA</t>
  </si>
  <si>
    <t>TELLO</t>
  </si>
  <si>
    <t>MARIA ALEJANDRA</t>
  </si>
  <si>
    <t>0608</t>
  </si>
  <si>
    <t>EVANGELISTA</t>
  </si>
  <si>
    <t>MAGDA MARELY</t>
  </si>
  <si>
    <t>0609</t>
  </si>
  <si>
    <t>ARRIOLA</t>
  </si>
  <si>
    <t xml:space="preserve">SALDO PARA UTILIZAR ENPRIORIZACION PARA PAGO DE  IGV SERVICIO AUDITORIA DE  VOTO DIGITAL
ACEPTACION RENUNCIA - INFORME 000087-2026/SGGDI  / MEMORANDO </t>
  </si>
  <si>
    <t>OPERADOR DE CONTROL DE CALIDAD DE EIE (PROPUESTA POR RENUNCIA)</t>
  </si>
  <si>
    <t>000116-2026/SGGDI-GITE</t>
  </si>
  <si>
    <t>PAISIG</t>
  </si>
  <si>
    <t>HEREDIA DE MONTENEGRO</t>
  </si>
  <si>
    <t>NOEMI</t>
  </si>
  <si>
    <t>0610</t>
  </si>
  <si>
    <t>AVENDAÑO</t>
  </si>
  <si>
    <t>DIEGO ALONSO</t>
  </si>
  <si>
    <t>0613</t>
  </si>
  <si>
    <t>CAZORLA</t>
  </si>
  <si>
    <t>ISABEL NILDA</t>
  </si>
  <si>
    <t>0614</t>
  </si>
  <si>
    <t>CHAMBI</t>
  </si>
  <si>
    <t>ALFARO</t>
  </si>
  <si>
    <t>NELIA YOLA</t>
  </si>
  <si>
    <t>0615</t>
  </si>
  <si>
    <t>LUZ VICTORIA</t>
  </si>
  <si>
    <t>0619</t>
  </si>
  <si>
    <t>DORIA</t>
  </si>
  <si>
    <t>PIERO ALESSANDRO</t>
  </si>
  <si>
    <t>0620</t>
  </si>
  <si>
    <t>CARBAJAL</t>
  </si>
  <si>
    <t>JASON HORACIO</t>
  </si>
  <si>
    <t>0622</t>
  </si>
  <si>
    <t>FERRUA</t>
  </si>
  <si>
    <t>PAUCAR</t>
  </si>
  <si>
    <t>CESAR AUGUSTO NAPOLEON</t>
  </si>
  <si>
    <t>0623</t>
  </si>
  <si>
    <t>BLACIDO</t>
  </si>
  <si>
    <t>JAHAIRA SUJEY</t>
  </si>
  <si>
    <t>0624</t>
  </si>
  <si>
    <t>EDER</t>
  </si>
  <si>
    <t>0627</t>
  </si>
  <si>
    <t>HURTADO</t>
  </si>
  <si>
    <t>FABIOLA RUTH</t>
  </si>
  <si>
    <t>CARTA RENUNCIA DE FABIOLA HURTADO DEL 06/01 AL 28/02/2026</t>
  </si>
  <si>
    <t>0629</t>
  </si>
  <si>
    <t>LAZO</t>
  </si>
  <si>
    <t>ARTEMIO ISAAC</t>
  </si>
  <si>
    <t>CARTA RENUNCIA 
07/01 AL 12/01/2026</t>
  </si>
  <si>
    <t>SALDO PARA UTILIZAR ENPRIORIZACION PARA PAGO DE  IGV SERVICIO AUDITORIA DE  VOTO DIGITAL
ACEPTACION RENUNCIA - INFORME 000049-2026/SGGDI / MEMORANDO 000229-2026/GITE</t>
  </si>
  <si>
    <r>
      <rPr>
        <b/>
        <sz val="8"/>
        <color rgb="FF0070C0"/>
        <rFont val="Arial Narrow"/>
        <family val="2"/>
      </rPr>
      <t xml:space="preserve">OPERADOR DE CONTROL DE CALIDAD DE EIE
</t>
    </r>
    <r>
      <rPr>
        <sz val="8"/>
        <color rgb="FF0070C0"/>
        <rFont val="Arial Narrow"/>
        <family val="2"/>
      </rPr>
      <t xml:space="preserve"> (PROPUESTA POR RENUNCIA)</t>
    </r>
  </si>
  <si>
    <t>000060-2026/SGGDI-GITE</t>
  </si>
  <si>
    <t>000650-2026/SGIST-GITE</t>
  </si>
  <si>
    <t>000229-2026/GITE</t>
  </si>
  <si>
    <t>HUARACHI</t>
  </si>
  <si>
    <t>ALDHAIR MATHIAS</t>
  </si>
  <si>
    <t>PROPUESTA DE RENUNCIA ( REF ARTEMIO LAZO)
ACEPTACION RENUNCIA - INFORME 000049-2026/SGGDI / MEMORANDO 000229-2026/GITE</t>
  </si>
  <si>
    <t>0631</t>
  </si>
  <si>
    <t>KARINA</t>
  </si>
  <si>
    <t>0632</t>
  </si>
  <si>
    <t>SERRANO</t>
  </si>
  <si>
    <t>SERGIO STEVEN</t>
  </si>
  <si>
    <t>0633</t>
  </si>
  <si>
    <t>MACARLUPÚ</t>
  </si>
  <si>
    <t>CHÁVEZ</t>
  </si>
  <si>
    <t>ANGELO MAX</t>
  </si>
  <si>
    <t>0634</t>
  </si>
  <si>
    <t>PICHEN</t>
  </si>
  <si>
    <t>WISTON JUNIOR</t>
  </si>
  <si>
    <t>0636</t>
  </si>
  <si>
    <t>ESTALLA</t>
  </si>
  <si>
    <t>PATRICIA</t>
  </si>
  <si>
    <t>0638</t>
  </si>
  <si>
    <t>MORALES</t>
  </si>
  <si>
    <t>ARROYO</t>
  </si>
  <si>
    <t>FRANCISCO BERNARDO</t>
  </si>
  <si>
    <t>CARTA RENUNCIA 
06/01/ AL 31/01/2026</t>
  </si>
  <si>
    <t>SALDO PARA UTILIZAR ENPRIORIZACION PARA PAGO DE  IGV SERVICIO AUDITORIA DE  VOTO DIGITAL
ACEPTACION RENUNCIA - INFORME 000119/SGGDI Y MEMORANDO 000543/GITE 29/01</t>
  </si>
  <si>
    <t>000125-2026/SGGDI-GITE</t>
  </si>
  <si>
    <t>001171-2025/SGIST-GITE</t>
  </si>
  <si>
    <t>000568-2026/GITE</t>
  </si>
  <si>
    <t>000531-2026-GITE</t>
  </si>
  <si>
    <t>ANDREE FABRIZIO</t>
  </si>
  <si>
    <t>0642</t>
  </si>
  <si>
    <t>OLORTEGUI</t>
  </si>
  <si>
    <t>ANGIE</t>
  </si>
  <si>
    <t>0644</t>
  </si>
  <si>
    <t>CUSI</t>
  </si>
  <si>
    <t>0625</t>
  </si>
  <si>
    <t>BRICEÑO</t>
  </si>
  <si>
    <t>0652</t>
  </si>
  <si>
    <t>CALDERÓN</t>
  </si>
  <si>
    <t>HILARIÓN</t>
  </si>
  <si>
    <t>ALEXIS JOEL</t>
  </si>
  <si>
    <t>0645</t>
  </si>
  <si>
    <t>Informe 000297-Memorando 001431-GITE/FEBRERO</t>
  </si>
  <si>
    <t>ROQUE</t>
  </si>
  <si>
    <t>YANA</t>
  </si>
  <si>
    <t>CARTA RENUNCIA DEL 06/01 AL 18/02/2026</t>
  </si>
  <si>
    <t>SALDO PARA UTILIZAR ENPRIORIZACION PARA PAGO DE  IGV SERVICIO AUDITORIA DE  VOTO DIGITAL
SGGDI ACEPTACION RENUNCIA INFORME 000186-2026 / MEMORANDO 000887-2026/GITE</t>
  </si>
  <si>
    <t>0650</t>
  </si>
  <si>
    <t>ZAPATA</t>
  </si>
  <si>
    <t>LIZANA</t>
  </si>
  <si>
    <t>JUAN LUIS</t>
  </si>
  <si>
    <t>0651</t>
  </si>
  <si>
    <t>ZARATE</t>
  </si>
  <si>
    <t>VICTORIA</t>
  </si>
  <si>
    <t>PIERO PAUL</t>
  </si>
  <si>
    <t>0648</t>
  </si>
  <si>
    <t>SULLON</t>
  </si>
  <si>
    <t>GIRON</t>
  </si>
  <si>
    <t>ALEX JUNIOR</t>
  </si>
  <si>
    <t>0649</t>
  </si>
  <si>
    <t>VERGARA</t>
  </si>
  <si>
    <t>AQUINO</t>
  </si>
  <si>
    <t>DIEGO ANTHONY</t>
  </si>
  <si>
    <t>000021-2026/SGGDI-GITE</t>
  </si>
  <si>
    <t>000218-2026/SGIST-GITE</t>
  </si>
  <si>
    <t>000102-2026/GITE</t>
  </si>
  <si>
    <t>CASTRO </t>
  </si>
  <si>
    <t>JESSICA INGRID</t>
  </si>
  <si>
    <t>CARTA RENUNCIA DE FABIOLA HURTADO DEL 09/01 AL 11/02</t>
  </si>
  <si>
    <t>CHAMPI</t>
  </si>
  <si>
    <t>ADALIZ PATRICIA</t>
  </si>
  <si>
    <t>-</t>
  </si>
  <si>
    <t>0611</t>
  </si>
  <si>
    <t>BALAREZO</t>
  </si>
  <si>
    <t>JORGE EDUARDO</t>
  </si>
  <si>
    <t>0612</t>
  </si>
  <si>
    <t>ANGIE MELANIE</t>
  </si>
  <si>
    <t>0616</t>
  </si>
  <si>
    <t>FRIAS</t>
  </si>
  <si>
    <t>JHOSSE MARTIN</t>
  </si>
  <si>
    <t>CARTA RENUNCIA  06/01/ AL 28/02/2026 - CRUZ  FRIAS</t>
  </si>
  <si>
    <t>SALDO PARA UTILIZAR ENPRIORIZACION PARA PAGO DE  IGV SERVICIO AUDITORIA DE  VOTO DIGITAL
Aceptacion renucnia Informe 000208-2026-SGDDI / Memorando 001055-2026-GITE</t>
  </si>
  <si>
    <t>OPERADOR DE CONTROL DE CALIDAD DE EIE (propuesta por renuncia)</t>
  </si>
  <si>
    <t>000235-2026/SGGDI-GITE</t>
  </si>
  <si>
    <t>002574-2026/SGIST-GITE</t>
  </si>
  <si>
    <t>001166-2026/GITE</t>
  </si>
  <si>
    <t>Inf.000364-Memo.001676/GITE-MARZO</t>
  </si>
  <si>
    <t>ARBIZU</t>
  </si>
  <si>
    <t>LUIS MIGUEL</t>
  </si>
  <si>
    <t>0617</t>
  </si>
  <si>
    <t>CAMACHO</t>
  </si>
  <si>
    <t xml:space="preserve"> GABRIEL ALEXANDER</t>
  </si>
  <si>
    <t>0618</t>
  </si>
  <si>
    <t>DEPAZ</t>
  </si>
  <si>
    <t>NAVARRETE</t>
  </si>
  <si>
    <t>MARCO BRYAN</t>
  </si>
  <si>
    <t>0621</t>
  </si>
  <si>
    <t>FERREYRA</t>
  </si>
  <si>
    <t>BENJAMIN SALOMON</t>
  </si>
  <si>
    <t>0626</t>
  </si>
  <si>
    <t>BARBOZA</t>
  </si>
  <si>
    <t>LORENA EMPERATRIZ</t>
  </si>
  <si>
    <t>0628</t>
  </si>
  <si>
    <t>LAPIZ</t>
  </si>
  <si>
    <t>MAQUE</t>
  </si>
  <si>
    <t>WILSON ADILSON</t>
  </si>
  <si>
    <t>0630</t>
  </si>
  <si>
    <t>WILLIAM CHOY</t>
  </si>
  <si>
    <t>CARTA RENUNCIA DEL 07 AL 30/01/2026 - PROVEDOR ANTERIOR LOPEZ CARASCO WILLIAM CHOY</t>
  </si>
  <si>
    <t>SALDO PARA UTILIZAR ENPRIORIZACION PARA PAGO DE  IGV SERVICIO AUDITORIA DE  VOTO DIGITAL
ACEPTACION DE RENUNCIA - INF 000142-2026-SGGDI/MEMORANDO 000670-2026/GITE</t>
  </si>
  <si>
    <t>000144-2026/SGGDI-GITE</t>
  </si>
  <si>
    <t>001460-2026/SGIST-GITE</t>
  </si>
  <si>
    <t>000708-2026/GITE</t>
  </si>
  <si>
    <t>PAREDES</t>
  </si>
  <si>
    <t>AGUILAR</t>
  </si>
  <si>
    <t>XAVIER LEVI</t>
  </si>
  <si>
    <t>SGGDI / Mediante correo DEL 23/03 comunicó desistimiento de Vasquez Espinoza Jorge</t>
  </si>
  <si>
    <t>0635</t>
  </si>
  <si>
    <t>GUADALUPE</t>
  </si>
  <si>
    <t>JOSUE ELIEZER</t>
  </si>
  <si>
    <t>0653</t>
  </si>
  <si>
    <t>MARISOL</t>
  </si>
  <si>
    <t>0637</t>
  </si>
  <si>
    <t>EDITH GEORGINA</t>
  </si>
  <si>
    <t>0639</t>
  </si>
  <si>
    <t>NAJARRO</t>
  </si>
  <si>
    <t>ASTRID LESLY</t>
  </si>
  <si>
    <t>0640</t>
  </si>
  <si>
    <t>PALACIOS</t>
  </si>
  <si>
    <t>0641</t>
  </si>
  <si>
    <t>ANTHONY WILLIAM</t>
  </si>
  <si>
    <t>CARTA RENUNCIA DEL 06/01 AL 28/02/2025</t>
  </si>
  <si>
    <t>SALDO PARA UTILIZAR EN PRIORIZACION PARA PAGO DE  IGV SERVICIO AUDITORIA DE  VOTO DIGITAL
ACEPTACION DE RENUCNIA INFORME 000219-2026-SGGDI Y MEMORANDO 001086-2026-GITE</t>
  </si>
  <si>
    <t>000236-2026/SGGDI-GITE</t>
  </si>
  <si>
    <t>002573-2026/SGIST-GITE</t>
  </si>
  <si>
    <t>001165-2026/GITE</t>
  </si>
  <si>
    <t>DURAND</t>
  </si>
  <si>
    <t>CARTA RENUNCIA DEL 06/01 AL 28/02/2025 - PALACIOS HERRERA ANTHONY</t>
  </si>
  <si>
    <t>SALDO PARA UTILIZAR ENPRIORIZACION PARA PAGO DE  IGV SERVICIO AUDITORIA DE  VOTO DIGITAL
ACEPTACION DE RENUNCIA INFORME 000219-2026-SGGDI Y MEMORANDO 001086-2026-GITE</t>
  </si>
  <si>
    <t>0643</t>
  </si>
  <si>
    <t>HUANCA DE ABENSUR</t>
  </si>
  <si>
    <t>TERESA</t>
  </si>
  <si>
    <t>CARTA RENUNCIA HASTA EL 31/03</t>
  </si>
  <si>
    <t>SALDO PARA UTILIZAR ENPRIORIZACION PARA PAGO DE  IGV SERVICIO AUDITORIA DE  VOTO DIGITALSGGDI ACEPTACION DE RENUNCIA INFORME 000348-2026-SGGDI / MEMORANDO 001636-2026-GITE</t>
  </si>
  <si>
    <t>0654</t>
  </si>
  <si>
    <t>MAGNO ENRIQUE</t>
  </si>
  <si>
    <t>0646</t>
  </si>
  <si>
    <t>MICHAEL EDER</t>
  </si>
  <si>
    <t>0647</t>
  </si>
  <si>
    <t>QUISPITUPA</t>
  </si>
  <si>
    <t>AMANDA</t>
  </si>
  <si>
    <t>ADMINISTRADOR DE PROYECTOS Y GESTOR DE RIESGOS</t>
  </si>
  <si>
    <t>000047-2026/SGIST-GITE</t>
  </si>
  <si>
    <t>000013-2026/GITE</t>
  </si>
  <si>
    <t>0588</t>
  </si>
  <si>
    <t>GUILLERMO JAZMANI</t>
  </si>
  <si>
    <t>44671699</t>
  </si>
  <si>
    <t xml:space="preserve"> 06/01/2026</t>
  </si>
  <si>
    <t>ESPECIALISTA EN ESTRATEGIAS DE GOBIERNO DIGITAL DE TI</t>
  </si>
  <si>
    <t>HJALMAR NERYGHT YOGHT</t>
  </si>
  <si>
    <t>03898117</t>
  </si>
  <si>
    <t>ESPECIALISTA SENIOR EN PLANIFICACIÓN DE PROYECTOS DE TI</t>
  </si>
  <si>
    <t>001223-2026/SGSIT/GITE</t>
  </si>
  <si>
    <t>000595-2026/gite</t>
  </si>
  <si>
    <t>CHIARELLA</t>
  </si>
  <si>
    <t>CANDIOTTI</t>
  </si>
  <si>
    <t>GEOVANNI ALBERTO</t>
  </si>
  <si>
    <t>44095082</t>
  </si>
  <si>
    <t>10440950821</t>
  </si>
  <si>
    <t>ESPECIALISTA EN GESTIÓN DE PROYECTOS DE TI ELECTORALES</t>
  </si>
  <si>
    <t>000280-2026/GITE</t>
  </si>
  <si>
    <t>000091-2026/GPP</t>
  </si>
  <si>
    <t>SE PRIORIZO EL MONTO TOTAL DE S/ 24 000 PARA LA ADQUISICION DE FORMATOS CLAVES NUMERADAS</t>
  </si>
  <si>
    <t>SE PRIORIZA PARA FORMATOS CLAVES</t>
  </si>
  <si>
    <t>2026EG 2026GITEGESTION DE LA SEGURIDAD INFORMATICA Y CONTINUIDAD DE LOS SERVICIOS TECNOLOGICOS</t>
  </si>
  <si>
    <t>GESTION DE LA SEGURIDAD INFORMATICA Y CONTINUIDAD DE LOS SERVICIOS TECNOLOGICOS</t>
  </si>
  <si>
    <t>ESPECIALISTA EN SEGURIDAD DIGITAL APLICADA A PROCESOS ELECTORALES</t>
  </si>
  <si>
    <t>COTRINA</t>
  </si>
  <si>
    <t>LIDER JEN</t>
  </si>
  <si>
    <t>08679106</t>
  </si>
  <si>
    <t>ESPECIALISTA EN PROYECTOS ELECTORALES</t>
  </si>
  <si>
    <t>0592</t>
  </si>
  <si>
    <t>CUEVA</t>
  </si>
  <si>
    <t>AGUIRRE</t>
  </si>
  <si>
    <t>ROBERTO ANGEL</t>
  </si>
  <si>
    <t>06086296</t>
  </si>
  <si>
    <t>ADMINISTRADOR DE CLAVES DE SEGURIDAD</t>
  </si>
  <si>
    <t>0587</t>
  </si>
  <si>
    <t>41401296</t>
  </si>
  <si>
    <t>ASISTENTE  DE CLAVES DE SEGURIDAD</t>
  </si>
  <si>
    <t>2026EG 2026GITEGESTION DOCUMENTAL</t>
  </si>
  <si>
    <t>ESPECIALISTA EN GESTIÓN Y CONTROL OPERATIVO DE PROCESOS ELECTORALES</t>
  </si>
  <si>
    <t>0594</t>
  </si>
  <si>
    <t>PITOT</t>
  </si>
  <si>
    <t>09439449</t>
  </si>
  <si>
    <t>ESPECIALISTA DE CONTROL DE TI</t>
  </si>
  <si>
    <t>0593</t>
  </si>
  <si>
    <t>AGÜERO</t>
  </si>
  <si>
    <t>VILLEGAS</t>
  </si>
  <si>
    <t>07220467</t>
  </si>
  <si>
    <t>0595</t>
  </si>
  <si>
    <t>VALDIVIA</t>
  </si>
  <si>
    <t>BARRIONUEVO</t>
  </si>
  <si>
    <t>45801976</t>
  </si>
  <si>
    <t>ANALISTA EN GESTIÓN Y CONTROL</t>
  </si>
  <si>
    <t>ANALISTA TECNICO ADMINISTRATIVO</t>
  </si>
  <si>
    <t>0590</t>
  </si>
  <si>
    <t>SUSY JAQUELINE</t>
  </si>
  <si>
    <t>ANALISTA EN GESTION ADMINISTRATIVA 1</t>
  </si>
  <si>
    <t>0589</t>
  </si>
  <si>
    <t>MENESES</t>
  </si>
  <si>
    <t>CHRISTIAN ARMANDO</t>
  </si>
  <si>
    <t>40128698</t>
  </si>
  <si>
    <t>ANALISTA EN GESTION ADMINISTRATIVA 2</t>
  </si>
  <si>
    <t xml:space="preserve">ASISTENTE EN GESTION DOCUMENTAL </t>
  </si>
  <si>
    <t>0591</t>
  </si>
  <si>
    <t>GUERRA</t>
  </si>
  <si>
    <t>GOSSIN</t>
  </si>
  <si>
    <t>MARIANNE CARLA</t>
  </si>
  <si>
    <t>25844628</t>
  </si>
  <si>
    <t>ANALISTA EN OPERACIONES TECNOLOGICAS</t>
  </si>
  <si>
    <t>000053-2026/GITE</t>
  </si>
  <si>
    <t>000522-2026/SGIST-GITE</t>
  </si>
  <si>
    <t>0816</t>
  </si>
  <si>
    <t xml:space="preserve">VELASQUEZ </t>
  </si>
  <si>
    <t>YSUIZA</t>
  </si>
  <si>
    <t>46480250</t>
  </si>
  <si>
    <t>10464802504</t>
  </si>
  <si>
    <t>APOYO DE PALETIZADOR</t>
  </si>
  <si>
    <t>SGIST</t>
  </si>
  <si>
    <t>2.6 PRODUCCIÓN Y DISTRIBUCIÓN DE MATERIALES Y EQUIPOS ELECTORALES</t>
  </si>
  <si>
    <t>000032-2026/SGIST-GITE</t>
  </si>
  <si>
    <t>000036-2026/GITE</t>
  </si>
  <si>
    <t>0833</t>
  </si>
  <si>
    <t>000324-2026/GITE</t>
  </si>
  <si>
    <t>000837-2026/GITE</t>
  </si>
  <si>
    <t>BLANCO</t>
  </si>
  <si>
    <t>JUAN MANUEL</t>
  </si>
  <si>
    <t>09777744</t>
  </si>
  <si>
    <t>0834</t>
  </si>
  <si>
    <t>FAVIO JESUS</t>
  </si>
  <si>
    <t>09812629</t>
  </si>
  <si>
    <t>10098126291</t>
  </si>
  <si>
    <t>0835</t>
  </si>
  <si>
    <t>DENNISSE MARCELA</t>
  </si>
  <si>
    <t>72775342</t>
  </si>
  <si>
    <t>10727753422</t>
  </si>
  <si>
    <t>Carta renuncia al 26/01/2026</t>
  </si>
  <si>
    <t>ACEPTACION RENUNCIA - INFORME 000553-2026-SGIST / MEMORANDO 000611-2026-GITE</t>
  </si>
  <si>
    <t>0836</t>
  </si>
  <si>
    <t>HUARHUA</t>
  </si>
  <si>
    <t>RICARDO JOSUE</t>
  </si>
  <si>
    <t>43850082</t>
  </si>
  <si>
    <t>10438500826</t>
  </si>
  <si>
    <t>0837</t>
  </si>
  <si>
    <t xml:space="preserve">RUIZ </t>
  </si>
  <si>
    <t>LUIS FABRIZIO</t>
  </si>
  <si>
    <t xml:space="preserve">73232173 </t>
  </si>
  <si>
    <t>0838</t>
  </si>
  <si>
    <t>LINDO</t>
  </si>
  <si>
    <t>LAURA ESTEFANI</t>
  </si>
  <si>
    <t>0839</t>
  </si>
  <si>
    <t>NORIEGA</t>
  </si>
  <si>
    <t>DOUGLAS BRIAN</t>
  </si>
  <si>
    <t>0840</t>
  </si>
  <si>
    <t>PLASENCIA</t>
  </si>
  <si>
    <t>ANDREE FRANCISCO</t>
  </si>
  <si>
    <t>46954988</t>
  </si>
  <si>
    <t>10469549882</t>
  </si>
  <si>
    <t>0841</t>
  </si>
  <si>
    <t>NOVOA</t>
  </si>
  <si>
    <t>HUANAQUIRI</t>
  </si>
  <si>
    <t>HECTOR IVAN</t>
  </si>
  <si>
    <t>0842</t>
  </si>
  <si>
    <t>OLAZABAL</t>
  </si>
  <si>
    <t>BETTY MELANNIE</t>
  </si>
  <si>
    <t>72381754</t>
  </si>
  <si>
    <t>0843</t>
  </si>
  <si>
    <t xml:space="preserve">SANTISTEBAN </t>
  </si>
  <si>
    <t>VALDERA</t>
  </si>
  <si>
    <t xml:space="preserve"> RUDY ROBERT</t>
  </si>
  <si>
    <t>17623086</t>
  </si>
  <si>
    <t>10176230865</t>
  </si>
  <si>
    <t>0844</t>
  </si>
  <si>
    <t>UTANI</t>
  </si>
  <si>
    <t>MAURICIO</t>
  </si>
  <si>
    <t>ANIBAL JULIO</t>
  </si>
  <si>
    <t>70435966</t>
  </si>
  <si>
    <t>ESPECIALISTA DE PREPARACION DE EIE</t>
  </si>
  <si>
    <t>0863</t>
  </si>
  <si>
    <t>BULEJE</t>
  </si>
  <si>
    <t>OSIS</t>
  </si>
  <si>
    <t>OPERADOR TECNICO DE TI</t>
  </si>
  <si>
    <t>0892</t>
  </si>
  <si>
    <t xml:space="preserve">MENESES </t>
  </si>
  <si>
    <t>DEISY BIELITZ</t>
  </si>
  <si>
    <t>41033325</t>
  </si>
  <si>
    <t>10410333258</t>
  </si>
  <si>
    <t>0893</t>
  </si>
  <si>
    <t xml:space="preserve">CIUDAD </t>
  </si>
  <si>
    <t xml:space="preserve">SANDOVAL </t>
  </si>
  <si>
    <t>70490549</t>
  </si>
  <si>
    <t>10704905497</t>
  </si>
  <si>
    <t>0894</t>
  </si>
  <si>
    <t xml:space="preserve">AIQUIPA </t>
  </si>
  <si>
    <t xml:space="preserve">GOMEZ </t>
  </si>
  <si>
    <t>BRAYAN HERMINIO</t>
  </si>
  <si>
    <t>45620539</t>
  </si>
  <si>
    <t xml:space="preserve">10456205394 </t>
  </si>
  <si>
    <t>0895</t>
  </si>
  <si>
    <t>ALVAREZ</t>
  </si>
  <si>
    <t>ROBERT JACINTO</t>
  </si>
  <si>
    <t>0896</t>
  </si>
  <si>
    <t>RAEDER EMILIO</t>
  </si>
  <si>
    <t>0897</t>
  </si>
  <si>
    <t>PLATA</t>
  </si>
  <si>
    <t>RICARDO</t>
  </si>
  <si>
    <t>41044435</t>
  </si>
  <si>
    <t>10410444351</t>
  </si>
  <si>
    <t>5008</t>
  </si>
  <si>
    <t xml:space="preserve">AQUINO </t>
  </si>
  <si>
    <t>EDAR OSMAR</t>
  </si>
  <si>
    <t>32542514</t>
  </si>
  <si>
    <t>10325425143</t>
  </si>
  <si>
    <t>0899</t>
  </si>
  <si>
    <t xml:space="preserve"> 000837-2026/GITE</t>
  </si>
  <si>
    <t xml:space="preserve">LEYTON </t>
  </si>
  <si>
    <t>33262868</t>
  </si>
  <si>
    <t>10332628688</t>
  </si>
  <si>
    <t>0900</t>
  </si>
  <si>
    <t xml:space="preserve">BALABARCA </t>
  </si>
  <si>
    <t>JUNIOR JHON</t>
  </si>
  <si>
    <t>47893793</t>
  </si>
  <si>
    <t>10478937933</t>
  </si>
  <si>
    <t>Carta renuncia</t>
  </si>
  <si>
    <t>ACEPTACION DE RENUNCIA INFORME 000589-2026-SGIST / MEMORANDO 000650-2026-GITE</t>
  </si>
  <si>
    <t>0901</t>
  </si>
  <si>
    <t xml:space="preserve">BARRERA </t>
  </si>
  <si>
    <t xml:space="preserve">SANCHEZ </t>
  </si>
  <si>
    <t>ROY KENNEDY</t>
  </si>
  <si>
    <t>41423937</t>
  </si>
  <si>
    <t>10414239370</t>
  </si>
  <si>
    <t>0902</t>
  </si>
  <si>
    <t>BELLIDO</t>
  </si>
  <si>
    <t>YUDE</t>
  </si>
  <si>
    <t>41896582</t>
  </si>
  <si>
    <t>10418965822</t>
  </si>
  <si>
    <t>0903</t>
  </si>
  <si>
    <t>BUENO</t>
  </si>
  <si>
    <t>LUIS EDUARDO</t>
  </si>
  <si>
    <t>0904</t>
  </si>
  <si>
    <t xml:space="preserve">CARREÑO </t>
  </si>
  <si>
    <t>JIRON</t>
  </si>
  <si>
    <t>PEDRO DIOVALDO</t>
  </si>
  <si>
    <t>10235197</t>
  </si>
  <si>
    <t>10102351971</t>
  </si>
  <si>
    <t>0905</t>
  </si>
  <si>
    <t>CASIMIRIO</t>
  </si>
  <si>
    <t>VICTOR FRANCISCO</t>
  </si>
  <si>
    <t>46487865</t>
  </si>
  <si>
    <t>10464878659</t>
  </si>
  <si>
    <t>0906</t>
  </si>
  <si>
    <t>QUILCATE</t>
  </si>
  <si>
    <t>JORGE JIMMY</t>
  </si>
  <si>
    <t>44345743</t>
  </si>
  <si>
    <t>10443457432</t>
  </si>
  <si>
    <t>Carta renuncia del 
 08/01 al 13/01/2026</t>
  </si>
  <si>
    <t>ACEPTACION DE RENUNCIA - INFORME 000285-2026-SGIST / MEMORANDOO 000279-2026/GITE</t>
  </si>
  <si>
    <t>0907</t>
  </si>
  <si>
    <t>FRANK EDUARDO</t>
  </si>
  <si>
    <t>44414143</t>
  </si>
  <si>
    <t>10444141439</t>
  </si>
  <si>
    <t>Carta renuncia al 30/01/2026</t>
  </si>
  <si>
    <t xml:space="preserve">ACEPTACION RENUNCIA - INFORME 000582-20266-SGIST / </t>
  </si>
  <si>
    <t>0908</t>
  </si>
  <si>
    <t>CHATE</t>
  </si>
  <si>
    <t>43843393</t>
  </si>
  <si>
    <t>10438433932</t>
  </si>
  <si>
    <t>0909</t>
  </si>
  <si>
    <t>CHUMACERO</t>
  </si>
  <si>
    <t>LOZANO</t>
  </si>
  <si>
    <t>DANIEL MAURICIO</t>
  </si>
  <si>
    <t>79299994</t>
  </si>
  <si>
    <t>10792999943</t>
  </si>
  <si>
    <t>0910</t>
  </si>
  <si>
    <t>CIEZA</t>
  </si>
  <si>
    <t xml:space="preserve">PEREZ </t>
  </si>
  <si>
    <t>JOSELITO</t>
  </si>
  <si>
    <t>27278992</t>
  </si>
  <si>
    <t>10272789920</t>
  </si>
  <si>
    <t>0911</t>
  </si>
  <si>
    <t>COLCA</t>
  </si>
  <si>
    <t>SUASNABAR</t>
  </si>
  <si>
    <t>JORGE ENRIQUE</t>
  </si>
  <si>
    <t>06772388</t>
  </si>
  <si>
    <t xml:space="preserve">10067723886 </t>
  </si>
  <si>
    <t>0912</t>
  </si>
  <si>
    <t xml:space="preserve">CRISOSTOMO </t>
  </si>
  <si>
    <t xml:space="preserve">CACCHA </t>
  </si>
  <si>
    <t>WALTER ORLANDO</t>
  </si>
  <si>
    <t>10753631</t>
  </si>
  <si>
    <t>10107536316</t>
  </si>
  <si>
    <t xml:space="preserve">Carta renuncia del </t>
  </si>
  <si>
    <t>ACEPTACION DE RENUNCIA INFORME 000581-2026SGIST / MEMORANDO 000635-2026-GITE</t>
  </si>
  <si>
    <t>0913</t>
  </si>
  <si>
    <t>GIANCARLO FRANCO</t>
  </si>
  <si>
    <t>0914</t>
  </si>
  <si>
    <t xml:space="preserve">GONZALES </t>
  </si>
  <si>
    <t>AYAUCAN</t>
  </si>
  <si>
    <t>KATHERYN ALICIA</t>
  </si>
  <si>
    <t>41010758</t>
  </si>
  <si>
    <t>10410107584</t>
  </si>
  <si>
    <t>0915</t>
  </si>
  <si>
    <t>HERNADEZ</t>
  </si>
  <si>
    <t>BORDA</t>
  </si>
  <si>
    <t>LEIDI URSULA</t>
  </si>
  <si>
    <t>74829796</t>
  </si>
  <si>
    <t>10748297966</t>
  </si>
  <si>
    <t>0916</t>
  </si>
  <si>
    <t xml:space="preserve">LOPEZ </t>
  </si>
  <si>
    <t xml:space="preserve">MARTINEZ </t>
  </si>
  <si>
    <t>MAGALI LIZ</t>
  </si>
  <si>
    <t>47131930</t>
  </si>
  <si>
    <t>10471319304</t>
  </si>
  <si>
    <t>0917</t>
  </si>
  <si>
    <t xml:space="preserve">MEDINA </t>
  </si>
  <si>
    <t>QUESQUEN</t>
  </si>
  <si>
    <t>RONALD JEFFERSON</t>
  </si>
  <si>
    <t>44647089</t>
  </si>
  <si>
    <t>10446470898</t>
  </si>
  <si>
    <t>0918</t>
  </si>
  <si>
    <t>OMAR DAVID</t>
  </si>
  <si>
    <t>10355243</t>
  </si>
  <si>
    <t>0919</t>
  </si>
  <si>
    <t>NERIO</t>
  </si>
  <si>
    <t>NOHEMA ANEL</t>
  </si>
  <si>
    <t>0920</t>
  </si>
  <si>
    <t>ORDOÑEZ</t>
  </si>
  <si>
    <t>COSSIO</t>
  </si>
  <si>
    <t>JAIME ALEJANDRO</t>
  </si>
  <si>
    <t>0921</t>
  </si>
  <si>
    <t xml:space="preserve">PUICAN </t>
  </si>
  <si>
    <t>JHON ROBERT</t>
  </si>
  <si>
    <t>41102440</t>
  </si>
  <si>
    <t>10411024402</t>
  </si>
  <si>
    <t>0922</t>
  </si>
  <si>
    <t>PUMACAYO</t>
  </si>
  <si>
    <t>CHAMBA</t>
  </si>
  <si>
    <t>ENRIQUE DAVID</t>
  </si>
  <si>
    <t>0923</t>
  </si>
  <si>
    <t xml:space="preserve">ARGUMEDO </t>
  </si>
  <si>
    <t>MARCO ANTONIO</t>
  </si>
  <si>
    <t>08155438</t>
  </si>
  <si>
    <t>10081554388</t>
  </si>
  <si>
    <t>0924</t>
  </si>
  <si>
    <t xml:space="preserve">PINELLA </t>
  </si>
  <si>
    <t>GIOVANA PAOLA</t>
  </si>
  <si>
    <t>41592865</t>
  </si>
  <si>
    <t>10415928659</t>
  </si>
  <si>
    <t>0925</t>
  </si>
  <si>
    <t>REYNA</t>
  </si>
  <si>
    <t>EMERSON OSWALDO</t>
  </si>
  <si>
    <t>40314508</t>
  </si>
  <si>
    <t>10403145080</t>
  </si>
  <si>
    <t>0926</t>
  </si>
  <si>
    <t>RONALD EDWARD</t>
  </si>
  <si>
    <t>0927</t>
  </si>
  <si>
    <t>JORGE JESUS</t>
  </si>
  <si>
    <t>40964993</t>
  </si>
  <si>
    <t>0928</t>
  </si>
  <si>
    <t xml:space="preserve">10077097 </t>
  </si>
  <si>
    <t>0929</t>
  </si>
  <si>
    <t>ROMERO</t>
  </si>
  <si>
    <t>DANIEL ALEJANDRO</t>
  </si>
  <si>
    <t>0930</t>
  </si>
  <si>
    <t>SALCEDO</t>
  </si>
  <si>
    <t xml:space="preserve">ROMAN </t>
  </si>
  <si>
    <t>JUAN ABDUL</t>
  </si>
  <si>
    <t>70790869</t>
  </si>
  <si>
    <t>10707908691</t>
  </si>
  <si>
    <t>0931</t>
  </si>
  <si>
    <t>CHICLAYO</t>
  </si>
  <si>
    <t>IRENE DEL PILAR</t>
  </si>
  <si>
    <t>45344623</t>
  </si>
  <si>
    <t>10453446234</t>
  </si>
  <si>
    <t>S/ 3,000.00</t>
  </si>
  <si>
    <t>Carta renuncia del 08/01 al 28/02/2026</t>
  </si>
  <si>
    <t xml:space="preserve">Aceptación de renuncia 000945-2026-SGIST / Memorando 001116-2026-GITE </t>
  </si>
  <si>
    <t>0932</t>
  </si>
  <si>
    <t xml:space="preserve">SANTIAGO </t>
  </si>
  <si>
    <t>ASTO</t>
  </si>
  <si>
    <t>MARISELA</t>
  </si>
  <si>
    <t>72287934</t>
  </si>
  <si>
    <t>10722879347</t>
  </si>
  <si>
    <t>0933</t>
  </si>
  <si>
    <t>SANTILLAN</t>
  </si>
  <si>
    <t>CALONGOS</t>
  </si>
  <si>
    <t>EDITH JESUS</t>
  </si>
  <si>
    <t>06816201</t>
  </si>
  <si>
    <t>0934</t>
  </si>
  <si>
    <t xml:space="preserve">SEGUNDO </t>
  </si>
  <si>
    <t xml:space="preserve">HUAMAN </t>
  </si>
  <si>
    <t>HENRY RAUL</t>
  </si>
  <si>
    <t>09909014</t>
  </si>
  <si>
    <t>10099090141</t>
  </si>
  <si>
    <t>0935</t>
  </si>
  <si>
    <t>SILVESTRE</t>
  </si>
  <si>
    <t>JUAN ISMAEL</t>
  </si>
  <si>
    <t>43522269</t>
  </si>
  <si>
    <t>10435222698</t>
  </si>
  <si>
    <t>0936</t>
  </si>
  <si>
    <t xml:space="preserve">SOJO </t>
  </si>
  <si>
    <t>CARLOS ALCIDES</t>
  </si>
  <si>
    <t>42761228</t>
  </si>
  <si>
    <t>10427612282</t>
  </si>
  <si>
    <t>0937</t>
  </si>
  <si>
    <t>ALCIDES JOEL</t>
  </si>
  <si>
    <t>76626538</t>
  </si>
  <si>
    <t>10766265389</t>
  </si>
  <si>
    <t>0938</t>
  </si>
  <si>
    <t>JEAN PAUL</t>
  </si>
  <si>
    <t>75481106</t>
  </si>
  <si>
    <t>10754811060</t>
  </si>
  <si>
    <t>0939</t>
  </si>
  <si>
    <t xml:space="preserve">SUAREZ </t>
  </si>
  <si>
    <t>MELISSA LISBETH</t>
  </si>
  <si>
    <t>49002496</t>
  </si>
  <si>
    <t>15603191703</t>
  </si>
  <si>
    <t>0940</t>
  </si>
  <si>
    <t xml:space="preserve">TAFUR </t>
  </si>
  <si>
    <t xml:space="preserve">MELGAREJO </t>
  </si>
  <si>
    <t>ELIZABETH ASTRID CAROLINA</t>
  </si>
  <si>
    <t>75531714</t>
  </si>
  <si>
    <t>10755317140</t>
  </si>
  <si>
    <t>0941</t>
  </si>
  <si>
    <t>PERALTA</t>
  </si>
  <si>
    <t>LIT FRANK</t>
  </si>
  <si>
    <t>45710070</t>
  </si>
  <si>
    <t>10457100707</t>
  </si>
  <si>
    <t>0942</t>
  </si>
  <si>
    <t xml:space="preserve">TAQUIRI </t>
  </si>
  <si>
    <t>VICERREL</t>
  </si>
  <si>
    <t>73515951</t>
  </si>
  <si>
    <t>10735159513</t>
  </si>
  <si>
    <t>0943</t>
  </si>
  <si>
    <t xml:space="preserve">TIPTE </t>
  </si>
  <si>
    <t>JAVIER FERNANDO</t>
  </si>
  <si>
    <t>41364821</t>
  </si>
  <si>
    <t>10413648217</t>
  </si>
  <si>
    <t>0944</t>
  </si>
  <si>
    <t>TITO</t>
  </si>
  <si>
    <t>ATOCCSA</t>
  </si>
  <si>
    <t>EMILY MELISSA</t>
  </si>
  <si>
    <t>0945</t>
  </si>
  <si>
    <t xml:space="preserve">TORPOCO </t>
  </si>
  <si>
    <t>EDUARDO</t>
  </si>
  <si>
    <t>74727117</t>
  </si>
  <si>
    <t>10747271173</t>
  </si>
  <si>
    <t>0946</t>
  </si>
  <si>
    <t>SEVILLANO</t>
  </si>
  <si>
    <t>DENIS</t>
  </si>
  <si>
    <t>42502039</t>
  </si>
  <si>
    <t>10425020396</t>
  </si>
  <si>
    <t>0947</t>
  </si>
  <si>
    <t>ZAVALETA</t>
  </si>
  <si>
    <t>MICHAEL ANDRE</t>
  </si>
  <si>
    <t>73219863</t>
  </si>
  <si>
    <t>0948</t>
  </si>
  <si>
    <t xml:space="preserve">VALLE </t>
  </si>
  <si>
    <t>PEDRO ELIAS</t>
  </si>
  <si>
    <t>42199456</t>
  </si>
  <si>
    <t>0949</t>
  </si>
  <si>
    <t>48143534</t>
  </si>
  <si>
    <t>10481435345</t>
  </si>
  <si>
    <t>0950</t>
  </si>
  <si>
    <t xml:space="preserve">VALLES </t>
  </si>
  <si>
    <t>JAVIER ALEXANDER</t>
  </si>
  <si>
    <t>41380060</t>
  </si>
  <si>
    <t>10413800604</t>
  </si>
  <si>
    <t>0951</t>
  </si>
  <si>
    <t>PARRAGUEZ</t>
  </si>
  <si>
    <t>ROXANA CHARITO</t>
  </si>
  <si>
    <t>46057190</t>
  </si>
  <si>
    <t>10460571907</t>
  </si>
  <si>
    <t>Memorando 000689-2026/GITE / dejar sin efecto su renuncia - proveido 1404</t>
  </si>
  <si>
    <t>0952</t>
  </si>
  <si>
    <t>VELARDE</t>
  </si>
  <si>
    <t>MONTALVO</t>
  </si>
  <si>
    <t>WILLIAM ALBERTO</t>
  </si>
  <si>
    <t>40208895</t>
  </si>
  <si>
    <t>10402088953</t>
  </si>
  <si>
    <t>Carta renuncia l 11/02/2026</t>
  </si>
  <si>
    <t>Aceptación de Renuncia - Informe 00725-2026-SGIST / MEMORANDO 000818-2026/GITE</t>
  </si>
  <si>
    <t>0953</t>
  </si>
  <si>
    <t>VELI</t>
  </si>
  <si>
    <t>RICSI</t>
  </si>
  <si>
    <t>JIMY POOL</t>
  </si>
  <si>
    <t>47175451</t>
  </si>
  <si>
    <t>10471754515</t>
  </si>
  <si>
    <t>0954</t>
  </si>
  <si>
    <t>ROYER ANDRES</t>
  </si>
  <si>
    <t>48170938</t>
  </si>
  <si>
    <t>10481709381</t>
  </si>
  <si>
    <t>0955</t>
  </si>
  <si>
    <t xml:space="preserve">VIDAL </t>
  </si>
  <si>
    <t>CULLANDO</t>
  </si>
  <si>
    <t>JAHIR JUAN DE DIOS</t>
  </si>
  <si>
    <t>72841826</t>
  </si>
  <si>
    <t>10728418261</t>
  </si>
  <si>
    <t>0956</t>
  </si>
  <si>
    <t>YOPAN</t>
  </si>
  <si>
    <t>JHON DENIS</t>
  </si>
  <si>
    <t>43256578</t>
  </si>
  <si>
    <t>10432565781</t>
  </si>
  <si>
    <t>0957</t>
  </si>
  <si>
    <t>YUCRA</t>
  </si>
  <si>
    <t xml:space="preserve">ORDAYA </t>
  </si>
  <si>
    <t>FREDY FERIOL</t>
  </si>
  <si>
    <t>40620206</t>
  </si>
  <si>
    <t>10406202068</t>
  </si>
  <si>
    <t>PALETIZADOR</t>
  </si>
  <si>
    <t>0958</t>
  </si>
  <si>
    <t>AGAMA</t>
  </si>
  <si>
    <t>LOZADA</t>
  </si>
  <si>
    <t>PEDRO GABRIEL</t>
  </si>
  <si>
    <t>02891442</t>
  </si>
  <si>
    <t>10028914429</t>
  </si>
  <si>
    <t>0959</t>
  </si>
  <si>
    <t xml:space="preserve">ALARCON </t>
  </si>
  <si>
    <t>HAROLD ROBERTO</t>
  </si>
  <si>
    <t>0960</t>
  </si>
  <si>
    <t>ISHUIZA</t>
  </si>
  <si>
    <t>MARIZET</t>
  </si>
  <si>
    <t>0961</t>
  </si>
  <si>
    <t>YVAN WILLIAMS</t>
  </si>
  <si>
    <t>41094057</t>
  </si>
  <si>
    <t>10410940570</t>
  </si>
  <si>
    <t>0962</t>
  </si>
  <si>
    <t>ZAPANA</t>
  </si>
  <si>
    <t>CINTIA</t>
  </si>
  <si>
    <t>60368474</t>
  </si>
  <si>
    <t>10603684741</t>
  </si>
  <si>
    <t>SUPERVISOR DE PREPARACION DE EIE</t>
  </si>
  <si>
    <t>0964</t>
  </si>
  <si>
    <t>SERGIO</t>
  </si>
  <si>
    <t>0965</t>
  </si>
  <si>
    <t>CORONADO</t>
  </si>
  <si>
    <t>AGURTO</t>
  </si>
  <si>
    <t>OSCAR EDUARDO</t>
  </si>
  <si>
    <t>0966</t>
  </si>
  <si>
    <t>LLANOS</t>
  </si>
  <si>
    <t>HENRY DOUGLAS</t>
  </si>
  <si>
    <t>0967</t>
  </si>
  <si>
    <t>ELESCANO</t>
  </si>
  <si>
    <t>VILLAGARAY</t>
  </si>
  <si>
    <t>IVAN MARCOS</t>
  </si>
  <si>
    <t>0968</t>
  </si>
  <si>
    <t>LADY ROCIO</t>
  </si>
  <si>
    <t>0969</t>
  </si>
  <si>
    <t>PARI</t>
  </si>
  <si>
    <t>PATRICIA PAOLA</t>
  </si>
  <si>
    <t>ALBORNOS</t>
  </si>
  <si>
    <t>2026EG 2026GITEGESTION DE LA INFRAESTRUCTURA TECNOLOGICA Y BASE DE DATOS</t>
  </si>
  <si>
    <t>GESTION DE LA INFRAESTRUCTURA TECNOLOGICA Y BASE DE DATOS</t>
  </si>
  <si>
    <t>ANALISTA DE INFRAESTRUCTURA DE BASE DE DATOS</t>
  </si>
  <si>
    <t>3.2 GESTION DE LAS TECNOLOGIAS DE LA INFORMACION Y COMUNICACIONES</t>
  </si>
  <si>
    <t>000041-2026/SGIST-GITE</t>
  </si>
  <si>
    <t>000057-2026/GITE</t>
  </si>
  <si>
    <t>000335-2026/GITE</t>
  </si>
  <si>
    <t>000840-2026/GITE</t>
  </si>
  <si>
    <t>ABAD</t>
  </si>
  <si>
    <t>MILTON CESAR</t>
  </si>
  <si>
    <t>07886622</t>
  </si>
  <si>
    <t>ADMINISTRADOR DE BASE DE DATOS</t>
  </si>
  <si>
    <t>000826-2026/GITE</t>
  </si>
  <si>
    <t>CIPRIANO</t>
  </si>
  <si>
    <t>POMA</t>
  </si>
  <si>
    <t>ELVIS TEODORO</t>
  </si>
  <si>
    <t>ANALISTA ELECTORAL DE BASE DE DATOS</t>
  </si>
  <si>
    <t>CAMPOS</t>
  </si>
  <si>
    <t>MAYTE KATHERINE</t>
  </si>
  <si>
    <t>ANALISTA EN SERVIDORES DE APLICACIONES</t>
  </si>
  <si>
    <t>ESPECIALISTA DE REDES Y TELECOMUNICACIONES</t>
  </si>
  <si>
    <t>000854-2026/GITE</t>
  </si>
  <si>
    <t>CONDOR</t>
  </si>
  <si>
    <t>PATILONGO</t>
  </si>
  <si>
    <t>ANALISTA EN REQUERIMIENTOS DE SERVICIOS INFORMATICOS</t>
  </si>
  <si>
    <t>MANTILLA</t>
  </si>
  <si>
    <t>LISNETH DALYBEL</t>
  </si>
  <si>
    <t>ANALISTA DE SERVICIOS INFORMATICOS</t>
  </si>
  <si>
    <t>DAISSY GIULIANA</t>
  </si>
  <si>
    <t>ANALISTA DE PROYECTOS DE INFRAESTRUCTURA TECNOLOGICA</t>
  </si>
  <si>
    <t>TALIA YESABELLA</t>
  </si>
  <si>
    <t>SOPORTE DE RED DE SERVICIOS</t>
  </si>
  <si>
    <t>BREYDI STALIN</t>
  </si>
  <si>
    <t>CARTA RENUNCIA DEL 06/01 AL 28/02/2026</t>
  </si>
  <si>
    <t>ACEPTACION DE RENUNCIA INFORME 000208-2026-SGGDI Y MEMORANDO 001055-2026 02/03/2026</t>
  </si>
  <si>
    <t>ANALISTA DE PLATAFORMA DE REDES Y COMUNICACIONES</t>
  </si>
  <si>
    <t>COSSER</t>
  </si>
  <si>
    <t>HUGO RAUL</t>
  </si>
  <si>
    <t>HENDERSON</t>
  </si>
  <si>
    <t>09863266</t>
  </si>
  <si>
    <t>ESPECIALISTA EN PLATAFORMA DE SEGURIDAD TECNOLOGICA</t>
  </si>
  <si>
    <t>MESIAS</t>
  </si>
  <si>
    <t>ANALISTA EN INFRAESTRUCTURA DE SEGURIDAD TECNOLOGICA</t>
  </si>
  <si>
    <t>ENGRACIO</t>
  </si>
  <si>
    <t>CANAL</t>
  </si>
  <si>
    <t>ELVIS ANTONIO</t>
  </si>
  <si>
    <t>ESPECIALISTA EN SEGURIDAD DE LA INFORMACION</t>
  </si>
  <si>
    <t>000338-2026/GITE</t>
  </si>
  <si>
    <t>CARPIO</t>
  </si>
  <si>
    <t>MONTEZA</t>
  </si>
  <si>
    <t>JOEL ENRIQUE</t>
  </si>
  <si>
    <t>ASISTENTE TECNICO DE MESA DE AYUDA</t>
  </si>
  <si>
    <t>CUYA</t>
  </si>
  <si>
    <t>LUIS JESUS</t>
  </si>
  <si>
    <t>INGA</t>
  </si>
  <si>
    <t>ABNER OMAR</t>
  </si>
  <si>
    <t>DURAN</t>
  </si>
  <si>
    <t>FREDDY GIOVANNI</t>
  </si>
  <si>
    <t>000842-2026/GITE</t>
  </si>
  <si>
    <t>HUAYANEY</t>
  </si>
  <si>
    <t>CERVERA</t>
  </si>
  <si>
    <t>CHRISTIAN ANTONINNI</t>
  </si>
  <si>
    <t>KARIN BERNEHT</t>
  </si>
  <si>
    <t>SOPORTE TECNICO</t>
  </si>
  <si>
    <t>OSCAR DAVID</t>
  </si>
  <si>
    <t>MONITOR DE SEGUMIENTO DE PLANES ESPECIALIZADOS</t>
  </si>
  <si>
    <t xml:space="preserve">SILVA </t>
  </si>
  <si>
    <t>MARLENI</t>
  </si>
  <si>
    <t>ASISTENTE  LOGISTICOS DE SERVICIOS INFORMATICOS</t>
  </si>
  <si>
    <t xml:space="preserve">SAAVEDRA </t>
  </si>
  <si>
    <t>CARLOS GIOVANNI</t>
  </si>
  <si>
    <t>VILLAVICENCIO</t>
  </si>
  <si>
    <t>CARLOS ENRIQUE</t>
  </si>
  <si>
    <t>18131218</t>
  </si>
  <si>
    <t>ACEPTACION DE RENUNCIA - INFORME 000660-2026-SGIST / MEMORANDO 000728-2026-GITE</t>
  </si>
  <si>
    <t>ESPECIALISTA ELECTORAL SENIOR DE BASE DE DATOS</t>
  </si>
  <si>
    <t>000048-2026/SGIST-GITE</t>
  </si>
  <si>
    <t>000216-2026/SGIST-GITE</t>
  </si>
  <si>
    <t>000108-2026/GITE</t>
  </si>
  <si>
    <t>PINTADO</t>
  </si>
  <si>
    <t>LEIVA</t>
  </si>
  <si>
    <t>JESUS CORNELIO</t>
  </si>
  <si>
    <t>GESTOR DE PROYECTOS DE INFRAESTRUCTURA TECNOLOGICA</t>
  </si>
  <si>
    <t>BALBUENA</t>
  </si>
  <si>
    <t>RICARDO GERARDO</t>
  </si>
  <si>
    <t>GESTOR DE PROYECTOS DE TELECOMUNICACIONES</t>
  </si>
  <si>
    <t>GUEVARA</t>
  </si>
  <si>
    <t>JORDAN</t>
  </si>
  <si>
    <t>RAFAEL</t>
  </si>
  <si>
    <t>09859555</t>
  </si>
  <si>
    <t>ESPECIALISTA DE PROCESOS Y SERVICIOS INFORMATICOS</t>
  </si>
  <si>
    <t>SHERLY DIANA</t>
  </si>
  <si>
    <t>ESPECIALISTA DE PROYECTOS DE INFRAESTRUCTURA DE TI</t>
  </si>
  <si>
    <t>PEIRANO</t>
  </si>
  <si>
    <t>INGRID CECILIA</t>
  </si>
  <si>
    <t>07757557</t>
  </si>
  <si>
    <t>observado</t>
  </si>
  <si>
    <t>ESPECIALISTA EN GESTION Y CONTROL DE CONTRATACIONES Y PROYECTOS</t>
  </si>
  <si>
    <t>IRVIN HANS</t>
  </si>
  <si>
    <t>ASISTENTE DE PROYECTOS Y SERVICIOS DE TI</t>
  </si>
  <si>
    <t>ESCOBEDO</t>
  </si>
  <si>
    <t>BENITES</t>
  </si>
  <si>
    <t>RICARDO MARTIN</t>
  </si>
  <si>
    <t>JOE DANTE</t>
  </si>
  <si>
    <t>MOSTACERO</t>
  </si>
  <si>
    <t>NANI LISLEI</t>
  </si>
  <si>
    <t>ESPECIALISTA EN GESTIÓN DE LA PLATAFORMA TECNOLOGICA Y SEGURIDAD TI</t>
  </si>
  <si>
    <t>ANALISTA EN PLATAFORMA DE VIRTUALIZACION</t>
  </si>
  <si>
    <t>000485-2026/GITE</t>
  </si>
  <si>
    <t>AYALA</t>
  </si>
  <si>
    <t>ADMINISTRADOR EN PLATAFORMA DE VIRTUALIZACION</t>
  </si>
  <si>
    <t>INFANTE</t>
  </si>
  <si>
    <t>BARCO</t>
  </si>
  <si>
    <t>ASISTENTE DE COPIAS DE SEGURIDAD</t>
  </si>
  <si>
    <t>VELASCO</t>
  </si>
  <si>
    <t>HECTOR</t>
  </si>
  <si>
    <t>ANALISTA EN INFRAESTRUCTURA TECNOLOGICA</t>
  </si>
  <si>
    <t>CHACALTANA</t>
  </si>
  <si>
    <t>LA ROSA</t>
  </si>
  <si>
    <t>HAROLD ANDERSON</t>
  </si>
  <si>
    <t>ADMINISTRADOR DE LA RED ELECTORAL</t>
  </si>
  <si>
    <t>CAPCHA</t>
  </si>
  <si>
    <t>RAUL OCTAVIO</t>
  </si>
  <si>
    <t>ANALISTA DE TELECOMUNICACIONES</t>
  </si>
  <si>
    <t>YASUDA</t>
  </si>
  <si>
    <t>VICTOR RICARDO</t>
  </si>
  <si>
    <t>07507109</t>
  </si>
  <si>
    <t>ADMINISTRADOR DE TELECOMUNICACIONES</t>
  </si>
  <si>
    <t>CABEZAS</t>
  </si>
  <si>
    <t>HENRY CARLOS</t>
  </si>
  <si>
    <t>LAURA</t>
  </si>
  <si>
    <t>HUAROC</t>
  </si>
  <si>
    <t>KENIL</t>
  </si>
  <si>
    <t>ROLDAN</t>
  </si>
  <si>
    <t>HUGO HUMBERTO</t>
  </si>
  <si>
    <t>ESPILCO</t>
  </si>
  <si>
    <t>MOREANO</t>
  </si>
  <si>
    <t>CARLOS MIGUEL</t>
  </si>
  <si>
    <t>DANIEL WILSON</t>
  </si>
  <si>
    <t>ACUÑA</t>
  </si>
  <si>
    <t>MORI</t>
  </si>
  <si>
    <t>SAMUEL KEPLER</t>
  </si>
  <si>
    <t>DIOMENES</t>
  </si>
  <si>
    <t>TENA</t>
  </si>
  <si>
    <t>FERNANDO ALFREDO</t>
  </si>
  <si>
    <t>07529977</t>
  </si>
  <si>
    <t>CALLATA</t>
  </si>
  <si>
    <t>TONNY EDWIN</t>
  </si>
  <si>
    <t>LEO</t>
  </si>
  <si>
    <t>NEYRA</t>
  </si>
  <si>
    <t>STEVE JHORDAN</t>
  </si>
  <si>
    <t>NARVAEZ</t>
  </si>
  <si>
    <t>GONZALEZ</t>
  </si>
  <si>
    <t>PERCY JHON</t>
  </si>
  <si>
    <t>VICTOR</t>
  </si>
  <si>
    <t>06807256</t>
  </si>
  <si>
    <t>SOLLER</t>
  </si>
  <si>
    <t>ORTIZ</t>
  </si>
  <si>
    <t>09984548</t>
  </si>
  <si>
    <t>ANAMARIA</t>
  </si>
  <si>
    <t>JORGE MARIO</t>
  </si>
  <si>
    <t>09951518</t>
  </si>
  <si>
    <t>AARON JUNIOR</t>
  </si>
  <si>
    <t>ELIAZAR</t>
  </si>
  <si>
    <t>PINEDA</t>
  </si>
  <si>
    <t>LORENZO IVAN</t>
  </si>
  <si>
    <t>SANTAYANA</t>
  </si>
  <si>
    <t>FRETELL</t>
  </si>
  <si>
    <t>SANTAMARIA</t>
  </si>
  <si>
    <t>JORIS</t>
  </si>
  <si>
    <t>ASISTENTE TECNICO DE MONITOREO DE PLANES</t>
  </si>
  <si>
    <t>ARAGON</t>
  </si>
  <si>
    <t>ANALISTA EN PLATAFORMA DE SEGURIDAD TECNOLOGICA</t>
  </si>
  <si>
    <t>000075-2026/SGIST-GITE</t>
  </si>
  <si>
    <t>000266-2026/SGIST-GITE</t>
  </si>
  <si>
    <t>000099-2026/GITE</t>
  </si>
  <si>
    <t>ALVITRES</t>
  </si>
  <si>
    <t>LIZANO</t>
  </si>
  <si>
    <t>EDIEE ALEX</t>
  </si>
  <si>
    <t xml:space="preserve">ANALISTA LOGISTICOS DE SERVICIOS INFORMATICOS </t>
  </si>
  <si>
    <t>000201-2026/SGIST-GITE</t>
  </si>
  <si>
    <t>000542-2026/SGIST-GITE</t>
  </si>
  <si>
    <t>000239-2026/GITE</t>
  </si>
  <si>
    <t>000559-2026/GITE</t>
  </si>
  <si>
    <t>NORMA NELIDA</t>
  </si>
  <si>
    <t>08384147</t>
  </si>
  <si>
    <t>ANALISTA DE RED DE DATOS ELECTORAL</t>
  </si>
  <si>
    <t>AHUMADA</t>
  </si>
  <si>
    <t>CHUMBIAUCA</t>
  </si>
  <si>
    <t>GIULIO ARTURO</t>
  </si>
  <si>
    <t>09992885</t>
  </si>
  <si>
    <t>TRUJILLO</t>
  </si>
  <si>
    <t>JOSE EDUARDO</t>
  </si>
  <si>
    <t>ASISTENTE EN SEGURIDAD DE LA INFORMACION</t>
  </si>
  <si>
    <t>000300-2026/SGIST-GITE</t>
  </si>
  <si>
    <t>000668-2026/SGIST-GITE</t>
  </si>
  <si>
    <t>00177-2026/GITE000299-2026/GITE</t>
  </si>
  <si>
    <t>GERALDINE MARIA</t>
  </si>
  <si>
    <t>OPERADOR DE BASE DE DATOS</t>
  </si>
  <si>
    <t>ROCIO MILAGROS DEL PILAR</t>
  </si>
  <si>
    <t>MARIA RITA</t>
  </si>
  <si>
    <t>07529074</t>
  </si>
  <si>
    <t>CELIS</t>
  </si>
  <si>
    <t>GUSTAVO ERNESTO</t>
  </si>
  <si>
    <t>HERNANDEZ</t>
  </si>
  <si>
    <t xml:space="preserve">CHACALTANA </t>
  </si>
  <si>
    <t>ELIZABETH KARINA</t>
  </si>
  <si>
    <t>ANALISTA DE CENTRO DE MONITOREO DE SERVICIOS DE TI</t>
  </si>
  <si>
    <t>URRUTIA</t>
  </si>
  <si>
    <t>PAJUELO</t>
  </si>
  <si>
    <t>DORA ALBINA</t>
  </si>
  <si>
    <t>000874-2026/GITE</t>
  </si>
  <si>
    <t>PARDO</t>
  </si>
  <si>
    <t>GENARO ALONSO</t>
  </si>
  <si>
    <t>00929-2026/GITE</t>
  </si>
  <si>
    <t>SANDRO JESUS</t>
  </si>
  <si>
    <t>ASISTENTE TECNICO DE SERVIDORES DE APLICACIONES</t>
  </si>
  <si>
    <t>ESPECIALISTA EN SERVIDORES DE APLICACIONES DE TI</t>
  </si>
  <si>
    <t>ESPECIALISTA EN REQUERIMIENTOS DE SERVICIOS INFORMATICOS</t>
  </si>
  <si>
    <t>000541-2026/SGIST-GITE</t>
  </si>
  <si>
    <t>001271-2026/SGIST-GITE</t>
  </si>
  <si>
    <t>000616-2026/GITE</t>
  </si>
  <si>
    <t>LUCY AMPARO</t>
  </si>
  <si>
    <t>ANALISTA EN CONTRATACION DE SERVICIOS DE TI</t>
  </si>
  <si>
    <t>000451-2026/SGIST-GITE</t>
  </si>
  <si>
    <t>00525-2026/GITE</t>
  </si>
  <si>
    <t>CENTENO</t>
  </si>
  <si>
    <t>ISIDIO SOLIS</t>
  </si>
  <si>
    <t>ANALISTA EN CONTROL PREVIO DE SERVICIOS DE TI</t>
  </si>
  <si>
    <r>
      <rPr>
        <sz val="8"/>
        <color rgb="FF000000"/>
        <rFont val="Arial Narrow"/>
        <family val="2"/>
      </rPr>
      <t>ANTES: ANALISTA DE PLATAFORMA DE REDES Y COMUNICACIONES
NUEVO PERFIL : ANALISTA DE PLATAFORMA DE  SEGURIDAD DE LA RED DE SERVICIOS</t>
    </r>
  </si>
  <si>
    <t>000724-2026/SGIST-GITE</t>
  </si>
  <si>
    <t>001876-2026/SGIST-GITE</t>
  </si>
  <si>
    <t>000857-2026/GITE</t>
  </si>
  <si>
    <t>10/02 SGIST SOLICITO CAMBIO DE DENOMINACION 
11/02 GPP COMUNICO CAMBIO Y REGISTRO EN SISPLAN</t>
  </si>
  <si>
    <t>DEYBI JORDAN</t>
  </si>
  <si>
    <t>RAY CARLOS</t>
  </si>
  <si>
    <t>GESTOR DE LA RED ELECTORAL</t>
  </si>
  <si>
    <t>JOEL</t>
  </si>
  <si>
    <t>CHUMPITAZ</t>
  </si>
  <si>
    <t>ELOY GUILLERMO</t>
  </si>
  <si>
    <t>TOCTO</t>
  </si>
  <si>
    <t>DENIS FRANCO</t>
  </si>
  <si>
    <t>ASISTENTE EN SISTEMAS OPERATIVOS</t>
  </si>
  <si>
    <t>000451-2026/SGIST-GITE
000506-2026/SGIST-GITE</t>
  </si>
  <si>
    <t>001168-2026/SGIST-GITE</t>
  </si>
  <si>
    <t>00525-2026/GITE
000567-202/GITE</t>
  </si>
  <si>
    <t>29/01/2026
30/01/2026</t>
  </si>
  <si>
    <t>CESAR MARTIN</t>
  </si>
  <si>
    <t>REVILLA</t>
  </si>
  <si>
    <t>CORNEJO</t>
  </si>
  <si>
    <t>NADIA JOSEFA</t>
  </si>
  <si>
    <t>07517370</t>
  </si>
  <si>
    <t>000778-202/SGIST-GITE</t>
  </si>
  <si>
    <t>001939-2026/SGIST</t>
  </si>
  <si>
    <t>000892-2026-GITE</t>
  </si>
  <si>
    <t>ALEXIS SEGUNDO</t>
  </si>
  <si>
    <t>000525-2026/GITE</t>
  </si>
  <si>
    <t>RODIL</t>
  </si>
  <si>
    <t>000778/2026/SGIST-GITE</t>
  </si>
  <si>
    <t>ROSADO</t>
  </si>
  <si>
    <t>GERARDO MIGUEL</t>
  </si>
  <si>
    <t>ESPECIALISTA EN CIBERSEGURIDAD</t>
  </si>
  <si>
    <t>ORTEGA</t>
  </si>
  <si>
    <t>YESSENIA</t>
  </si>
  <si>
    <t>000795-2026/SGIST-GITE</t>
  </si>
  <si>
    <t xml:space="preserve">MONTALVAN </t>
  </si>
  <si>
    <t xml:space="preserve">JOSE ARMANDO </t>
  </si>
  <si>
    <t>43119877</t>
  </si>
  <si>
    <t>13/02 - CORREO DE SGIST COMUNICA DESISTIMIENTO DE GOMERO ANGLAS CHRISTIAM</t>
  </si>
  <si>
    <t>000623-2026/SGIST-GITE</t>
  </si>
  <si>
    <t>001390-2026/SGIST-GITE</t>
  </si>
  <si>
    <t>000687-2026/GITE</t>
  </si>
  <si>
    <t>001119-2026/GITE</t>
  </si>
  <si>
    <t>OVIEDO</t>
  </si>
  <si>
    <t xml:space="preserve"> ANTHONY</t>
  </si>
  <si>
    <t>COORDINADOR DE PREPARACION DE EIE</t>
  </si>
  <si>
    <t>2. 000345-2026/GPP
1. 000379-2026/GPP</t>
  </si>
  <si>
    <t>OPERADOR TECNICO DE TI (propuesta por desistimiento )</t>
  </si>
  <si>
    <t>nuevo requerimiento: 000206-2026/SGIST-GITE
primer requerimiento: 000032-2026/SGIST-GITE</t>
  </si>
  <si>
    <t>nuevo requerimiento: 000521-2026/SGIST-GITE
primer requerimiento: 000032-2026/SGIST-GITE</t>
  </si>
  <si>
    <t>nuevo requerimiento: 000224-2026/GITE
primer requerimiento: 000036-2026/GITE</t>
  </si>
  <si>
    <t>MARICRUZ DEL ROCIO</t>
  </si>
  <si>
    <t>74924001</t>
  </si>
  <si>
    <t xml:space="preserve">Primer proveedor: huamani salazar antoni abdon, renuncio al cargo, se solicito nueva contratacion </t>
  </si>
  <si>
    <t>Preaparación de equipos informaticos electorales para la implementación de la Solución Tecnologica de Apoyo a Escrutinio y transmisión de resultados electorales</t>
  </si>
  <si>
    <t>ORBEZO</t>
  </si>
  <si>
    <t>PATRICIA DEL ROSARIO</t>
  </si>
  <si>
    <t>Carta renuncia del 18/02/2026</t>
  </si>
  <si>
    <t>ACEPTACION RENUNCIA : INFORME 000796-206-SGIST / MEMORANDO 000909-2026-GITE</t>
  </si>
  <si>
    <t>JAVIER ORLANDO</t>
  </si>
  <si>
    <t>GUILLERMO</t>
  </si>
  <si>
    <t>GUANILO</t>
  </si>
  <si>
    <t xml:space="preserve"> JORGE WILLY</t>
  </si>
  <si>
    <t xml:space="preserve">PARDO </t>
  </si>
  <si>
    <t xml:space="preserve"> LUIS ALFONSO</t>
  </si>
  <si>
    <t>09653476</t>
  </si>
  <si>
    <t>10096534766</t>
  </si>
  <si>
    <t>MOTTA</t>
  </si>
  <si>
    <t xml:space="preserve"> MIGUEL ANGEL </t>
  </si>
  <si>
    <t>09570961</t>
  </si>
  <si>
    <t>10095709619</t>
  </si>
  <si>
    <t>3880</t>
  </si>
  <si>
    <t>ARTEAGA</t>
  </si>
  <si>
    <t xml:space="preserve"> ANTONIO OMAR </t>
  </si>
  <si>
    <t xml:space="preserve">DESISTIDO </t>
  </si>
  <si>
    <t>AYASTA</t>
  </si>
  <si>
    <t xml:space="preserve"> JUANA DEL MILAGRO</t>
  </si>
  <si>
    <t xml:space="preserve">19/02 - CORREO DE SGIST COMUNICA DESISTIMIENTO </t>
  </si>
  <si>
    <t>JIMMY CRISTHIAN</t>
  </si>
  <si>
    <t>41875310</t>
  </si>
  <si>
    <t>3881</t>
  </si>
  <si>
    <t>OYOLO</t>
  </si>
  <si>
    <t xml:space="preserve"> ELIZABETH SUSAN</t>
  </si>
  <si>
    <t>CHOTA</t>
  </si>
  <si>
    <t>LOAYZA</t>
  </si>
  <si>
    <t xml:space="preserve"> PEDRO AYATO </t>
  </si>
  <si>
    <t>3883</t>
  </si>
  <si>
    <t>BAYONA</t>
  </si>
  <si>
    <t xml:space="preserve">JORGE LUIS </t>
  </si>
  <si>
    <t xml:space="preserve">YAUYOS </t>
  </si>
  <si>
    <t xml:space="preserve"> JESUS ROLAND </t>
  </si>
  <si>
    <t xml:space="preserve"> LUIS ANGEL </t>
  </si>
  <si>
    <t xml:space="preserve"> BEATRIZ LUCY </t>
  </si>
  <si>
    <t>LEANDRO</t>
  </si>
  <si>
    <t xml:space="preserve"> DANIEL ENRIQUE </t>
  </si>
  <si>
    <t>RIOFRIO</t>
  </si>
  <si>
    <t xml:space="preserve">BRUSH WINNER </t>
  </si>
  <si>
    <t>DESISITIO</t>
  </si>
  <si>
    <t>COPA</t>
  </si>
  <si>
    <t xml:space="preserve"> HAYDEE ROSARIO</t>
  </si>
  <si>
    <t xml:space="preserve">13/02 - CORREO DE SGIST COMUNICA DESISTIMIENTO </t>
  </si>
  <si>
    <t>3879</t>
  </si>
  <si>
    <t>GUERREROS</t>
  </si>
  <si>
    <t xml:space="preserve"> MONICA SOFIA </t>
  </si>
  <si>
    <t>DESISTIO</t>
  </si>
  <si>
    <t xml:space="preserve"> JUAN CARLOS </t>
  </si>
  <si>
    <t xml:space="preserve"> S/   3,000.00</t>
  </si>
  <si>
    <t xml:space="preserve">COLAN </t>
  </si>
  <si>
    <t>ARHUIRE</t>
  </si>
  <si>
    <t xml:space="preserve">EDER OMAR </t>
  </si>
  <si>
    <t xml:space="preserve"> JANET SANDY</t>
  </si>
  <si>
    <t>MOINA</t>
  </si>
  <si>
    <t>CHOQUE</t>
  </si>
  <si>
    <t xml:space="preserve">MARGOT DORIS </t>
  </si>
  <si>
    <t>09590920</t>
  </si>
  <si>
    <t>10095909201</t>
  </si>
  <si>
    <t>3887</t>
  </si>
  <si>
    <t>VÁSQUEZ</t>
  </si>
  <si>
    <t xml:space="preserve"> JUAN MANUEL </t>
  </si>
  <si>
    <t>3871</t>
  </si>
  <si>
    <t xml:space="preserve"> PABLO JHOVAN</t>
  </si>
  <si>
    <t>001392-2026/GITE (FEBRERO)</t>
  </si>
  <si>
    <t>ADRIAN</t>
  </si>
  <si>
    <t xml:space="preserve"> LUIS FERNANDO </t>
  </si>
  <si>
    <t>BECERRA</t>
  </si>
  <si>
    <t xml:space="preserve"> GERMAN EUGENIO </t>
  </si>
  <si>
    <t xml:space="preserve">TEIXEIRA </t>
  </si>
  <si>
    <t xml:space="preserve"> DIANA </t>
  </si>
  <si>
    <t>AGILA</t>
  </si>
  <si>
    <t xml:space="preserve"> MARLI LILIAN</t>
  </si>
  <si>
    <t>AÑANCA</t>
  </si>
  <si>
    <t xml:space="preserve"> CHRISTIAN FRANCIS</t>
  </si>
  <si>
    <t>OPERADOR TECNICO DE TI 2</t>
  </si>
  <si>
    <t>000822-2026/SGIST-GITE</t>
  </si>
  <si>
    <t>002037-2026-SGIST</t>
  </si>
  <si>
    <t>000940-2026/GITE</t>
  </si>
  <si>
    <t>02868293</t>
  </si>
  <si>
    <t>001392-2026/GITE(FEBRERO)</t>
  </si>
  <si>
    <t xml:space="preserve">ARPITA </t>
  </si>
  <si>
    <t>CHECASACA</t>
  </si>
  <si>
    <t>RONALD</t>
  </si>
  <si>
    <t>41991771</t>
  </si>
  <si>
    <t>MARIA REYNA</t>
  </si>
  <si>
    <t>10783889</t>
  </si>
  <si>
    <t>FARIT OMAR</t>
  </si>
  <si>
    <t>73596468</t>
  </si>
  <si>
    <t xml:space="preserve">
10735964688</t>
  </si>
  <si>
    <t>DAVID RICARDO</t>
  </si>
  <si>
    <t>75911353</t>
  </si>
  <si>
    <t xml:space="preserve">
10759113531</t>
  </si>
  <si>
    <t>CORIPUNA</t>
  </si>
  <si>
    <t>ALEX TORIBIO</t>
  </si>
  <si>
    <t>10543524</t>
  </si>
  <si>
    <t>CURIOSO</t>
  </si>
  <si>
    <t>ALEJANDRO GEORGE</t>
  </si>
  <si>
    <t>75531006</t>
  </si>
  <si>
    <t xml:space="preserve">
10755310064</t>
  </si>
  <si>
    <t>LUIS FERNANDO</t>
  </si>
  <si>
    <t xml:space="preserve">75455342 </t>
  </si>
  <si>
    <t>10754553427</t>
  </si>
  <si>
    <t>JENNY JOSELIN</t>
  </si>
  <si>
    <t>47958803</t>
  </si>
  <si>
    <t>09611731</t>
  </si>
  <si>
    <t>QUIBIO</t>
  </si>
  <si>
    <t>CAMPANA</t>
  </si>
  <si>
    <t>GUIDO FELIX</t>
  </si>
  <si>
    <t>40361781</t>
  </si>
  <si>
    <t>VIVIANA LISA</t>
  </si>
  <si>
    <t>42127893</t>
  </si>
  <si>
    <t>RICHARD GUIUSTI</t>
  </si>
  <si>
    <t>45551674</t>
  </si>
  <si>
    <t>ZAGACETA</t>
  </si>
  <si>
    <t>JIMMY LEVIS</t>
  </si>
  <si>
    <t>CHRISTIAN CARLOS</t>
  </si>
  <si>
    <t>70101270</t>
  </si>
  <si>
    <t>RAU</t>
  </si>
  <si>
    <t>LUCY MARLENE</t>
  </si>
  <si>
    <t>40600456</t>
  </si>
  <si>
    <t xml:space="preserve">
10406004568</t>
  </si>
  <si>
    <t>QUISPEAYALA</t>
  </si>
  <si>
    <t>HERVIN ROGGER</t>
  </si>
  <si>
    <t>76769837</t>
  </si>
  <si>
    <t>ECHENIQUE</t>
  </si>
  <si>
    <t>CAHUANA</t>
  </si>
  <si>
    <t>AZUCENA SOLEDAD</t>
  </si>
  <si>
    <t>41097100</t>
  </si>
  <si>
    <t xml:space="preserve">Primer proveedor: cusi imata renzo diego, renuncio al cargo, se solicito nueva contratacion </t>
  </si>
  <si>
    <t>URBINA</t>
  </si>
  <si>
    <t xml:space="preserve"> JOSE CARLOS </t>
  </si>
  <si>
    <t>001392-2026/GITE</t>
  </si>
  <si>
    <t xml:space="preserve">MARICHI </t>
  </si>
  <si>
    <t>KAREN MILITZA</t>
  </si>
  <si>
    <t>71043254</t>
  </si>
  <si>
    <t>19/02 - CORREO DE SGIST COMUNICA DESISTIMIENTO DE INGA ESPICHAN ADRIAN</t>
  </si>
  <si>
    <t xml:space="preserve">VELA </t>
  </si>
  <si>
    <t xml:space="preserve">SHAPIAMA </t>
  </si>
  <si>
    <t>GABRIELA DEL PILAR</t>
  </si>
  <si>
    <t>728489397</t>
  </si>
  <si>
    <t>19/02 - CORREO DE SGIST COMUNICA DESISTIMIENTO DE TAFUR CARRASCO JOEL</t>
  </si>
  <si>
    <t>LUIS FELIPE</t>
  </si>
  <si>
    <t>LEYTON</t>
  </si>
  <si>
    <t>44993053</t>
  </si>
  <si>
    <t>GRANDA</t>
  </si>
  <si>
    <t>MIRELLA SOFIA</t>
  </si>
  <si>
    <t>77530077</t>
  </si>
  <si>
    <t>REQUE</t>
  </si>
  <si>
    <t xml:space="preserve"> WILLY CHAYANNE</t>
  </si>
  <si>
    <t>URETA</t>
  </si>
  <si>
    <t xml:space="preserve"> PAMELA </t>
  </si>
  <si>
    <t>46599303</t>
  </si>
  <si>
    <t>ESPECIALISTA DE OPERACIONES INFORMATICAS</t>
  </si>
  <si>
    <t>SUPERVISOR DE OPERACIONES Y DEL CENTRO DE SOPORTE INFORMATICO</t>
  </si>
  <si>
    <t>000143-2026/SGSI-GITE</t>
  </si>
  <si>
    <t>001225-2026/SGIST-GITE</t>
  </si>
  <si>
    <t>000597-2026/GITE</t>
  </si>
  <si>
    <t>CHACARA</t>
  </si>
  <si>
    <t>BRYAN</t>
  </si>
  <si>
    <t>Informe 000385-2026-SGSI
Memorando 001449-2026-GITE</t>
  </si>
  <si>
    <t>000125-2026/SGSI-GITE</t>
  </si>
  <si>
    <t>001140-2026/SGIST-GITE</t>
  </si>
  <si>
    <t>000538-2026/GITE</t>
  </si>
  <si>
    <t>MALLQUI</t>
  </si>
  <si>
    <t>PARRA</t>
  </si>
  <si>
    <t>FRANCO ERNESTO</t>
  </si>
  <si>
    <t>VILLAIZAN</t>
  </si>
  <si>
    <t>YAMAMOTO</t>
  </si>
  <si>
    <t>HANS RICHARD</t>
  </si>
  <si>
    <t>ESCALANTE</t>
  </si>
  <si>
    <t>BAÑARES</t>
  </si>
  <si>
    <t>ANALISTA PROGRAMADOR SENIOR 2</t>
  </si>
  <si>
    <t xml:space="preserve">CORTEGANA </t>
  </si>
  <si>
    <t xml:space="preserve">MALLA </t>
  </si>
  <si>
    <t>ISMAEL LUIS</t>
  </si>
  <si>
    <t>SAUÑE</t>
  </si>
  <si>
    <t>GUISELLA ANTONIA</t>
  </si>
  <si>
    <t>COORDINADOR DE SOPORTE INFORMATICO DE DESARROLLO</t>
  </si>
  <si>
    <t>MONZON</t>
  </si>
  <si>
    <t>MILI ROSARIO</t>
  </si>
  <si>
    <t>ANALISTA TECNICO ADMINISTRATIVO DE PROYECTOS DE INNOVACION</t>
  </si>
  <si>
    <t>0831</t>
  </si>
  <si>
    <t>MAIRA LISSETH</t>
  </si>
  <si>
    <t>46171894</t>
  </si>
  <si>
    <t>10461718944</t>
  </si>
  <si>
    <t>CARTA RENUNCIA DEL 08/01 AL 28/02/2025</t>
  </si>
  <si>
    <t>INFORME 00236-2026-SDDGI Y MEMORANDO 001165-2026-GITR</t>
  </si>
  <si>
    <t>ANALISTA DE PRUEBAS Y CONTROL DE CALIDAD DE PROYECTOS DE INNOVACIÓN</t>
  </si>
  <si>
    <t>0814</t>
  </si>
  <si>
    <t xml:space="preserve"> KAROL STEFHANIE</t>
  </si>
  <si>
    <t>0812</t>
  </si>
  <si>
    <t>BAYLON</t>
  </si>
  <si>
    <t>ULLOA</t>
  </si>
  <si>
    <t xml:space="preserve"> EDGAR HERNAN</t>
  </si>
  <si>
    <t>0815</t>
  </si>
  <si>
    <t>MERA</t>
  </si>
  <si>
    <t xml:space="preserve"> ELVIN OBED</t>
  </si>
  <si>
    <t>0813</t>
  </si>
  <si>
    <t>CHAPOÑAN</t>
  </si>
  <si>
    <t>SANTISTEBAN</t>
  </si>
  <si>
    <t xml:space="preserve"> LUZ NOEMI</t>
  </si>
  <si>
    <t>ANALISTA SENIOR DE PRUEBAS Y CONTROL DE CALIDAD DE PROYECTOS DE INNOVACIÓN</t>
  </si>
  <si>
    <t>0830</t>
  </si>
  <si>
    <t xml:space="preserve"> HENRY ALONSO</t>
  </si>
  <si>
    <t>0829</t>
  </si>
  <si>
    <t>SAMAN</t>
  </si>
  <si>
    <t>0828</t>
  </si>
  <si>
    <t>ARELLANOS</t>
  </si>
  <si>
    <t xml:space="preserve"> RONNY MAXIEL</t>
  </si>
  <si>
    <t>0827</t>
  </si>
  <si>
    <t>ASCONA</t>
  </si>
  <si>
    <t xml:space="preserve"> RUT YENIDA</t>
  </si>
  <si>
    <t>ACEPTACION RENUNCIA - INFORME 000130-2026-SGGDI / MEMORANDO 000586-2026/GITE</t>
  </si>
  <si>
    <t>ASISTENTE ADMINISTRATIVO DE PROYECTOS DE INNOVACIÓN</t>
  </si>
  <si>
    <t xml:space="preserve">ESPECIALISTA EN PROGRAMACIÓN FRONTEND DE PROYECTOS DE INNOVACIÓN </t>
  </si>
  <si>
    <t>0885</t>
  </si>
  <si>
    <t>JIMMY EDGARD</t>
  </si>
  <si>
    <t>10790700</t>
  </si>
  <si>
    <t>10107907004</t>
  </si>
  <si>
    <t>0805</t>
  </si>
  <si>
    <t>HUACHIHUACO</t>
  </si>
  <si>
    <t>ALEXANDER PABLO</t>
  </si>
  <si>
    <t>74279615</t>
  </si>
  <si>
    <t>10742796154</t>
  </si>
  <si>
    <t>0824</t>
  </si>
  <si>
    <t>Informe 00285-Memorando 001361-GITE/MARZO</t>
  </si>
  <si>
    <t>HUAYANAY</t>
  </si>
  <si>
    <t xml:space="preserve"> LINN KERRY</t>
  </si>
  <si>
    <t>SOPORTE ADMINISTRATIVO</t>
  </si>
  <si>
    <t>NO PROGRAMADO</t>
  </si>
  <si>
    <t>000218-2026/SGSI</t>
  </si>
  <si>
    <t>001886-2026/SGIST-GITE</t>
  </si>
  <si>
    <t>000866-2026-GITE</t>
  </si>
  <si>
    <t>Informe 000370-2026-SGSI
Memorando 001343-2026-GITE</t>
  </si>
  <si>
    <t>Informe 000536-2026-SGSI
Memorando 001924-2026-GITE</t>
  </si>
  <si>
    <t>CABALLERO</t>
  </si>
  <si>
    <t>000594-2026/SGIST-GITE</t>
  </si>
  <si>
    <t>000659-2026/GITE</t>
  </si>
  <si>
    <t>000345-2026/GPP</t>
  </si>
  <si>
    <t xml:space="preserve">HABILITACION PRESUPUESTAL POR LOCACION DE SERVICIOS PARA LOS MESES DE MARZO - ABRIL </t>
  </si>
  <si>
    <t>000264-2026-SGSI/GITE</t>
  </si>
  <si>
    <t>002172-2026-SGIST/GITE</t>
  </si>
  <si>
    <t>00996-2026/GITE</t>
  </si>
  <si>
    <t>2013 - 1</t>
  </si>
  <si>
    <t>MANTENIMIENTO Y SOPORTE A LAS SOLUCIONES TECNOLÓGICAS</t>
  </si>
  <si>
    <t>Informe 000535-2026-SGSI
Memorando 001925-2026-GITE</t>
  </si>
  <si>
    <t>000319-2026-SGSI/GITE</t>
  </si>
  <si>
    <t>002476-2026-SGIST/GITE</t>
  </si>
  <si>
    <t>001123-2026/GITE</t>
  </si>
  <si>
    <t>000376-2026-SGSI/GITE</t>
  </si>
  <si>
    <t>000266-2026-SGSI/GITE</t>
  </si>
  <si>
    <t>002187-2026-SGIST/GITE</t>
  </si>
  <si>
    <t>000998-2026/GITE</t>
  </si>
  <si>
    <t>Informe 000369-2026-SGSI
Memorando 0001345-2026-GITE</t>
  </si>
  <si>
    <t>000388-2026-SGSI/GITE</t>
  </si>
  <si>
    <t>003165-2026-SGIST/GITE</t>
  </si>
  <si>
    <t>004168-2026-GITE</t>
  </si>
  <si>
    <t>Informe 000452-2026-SGSI
Memorando 0001678-2026-GITE (nuevo)</t>
  </si>
  <si>
    <t>CHACON</t>
  </si>
  <si>
    <t>YOLANDA IVON</t>
  </si>
  <si>
    <t>08167457</t>
  </si>
  <si>
    <t>ELIAS ALEJANDRO</t>
  </si>
  <si>
    <t>27/02 SGSI COMUNICO POR CORREO EL DESISTIMIENTO DE CORREA GAMEZ JORGE ALEXANDER</t>
  </si>
  <si>
    <t xml:space="preserve"> ANALISTA PROGRAMADOR 3
</t>
  </si>
  <si>
    <t>ANTES : ANALISTA PROGRAMADOR 3
NUEVO PERFIL: ANALISTA PROGRAMADOR 19</t>
  </si>
  <si>
    <t xml:space="preserve">HABILITACION PRESUPUESTAL POR LOCACION DE SERVICIOS PARA LOS MESES DE MARZO - ABRIL 
NUEVO REQUERIMIENTO </t>
  </si>
  <si>
    <t>000287-2026/SGSI-GITE</t>
  </si>
  <si>
    <t>002256-2026/SGIST-GITE</t>
  </si>
  <si>
    <t>001036-2026/GITE</t>
  </si>
  <si>
    <t>JOSE</t>
  </si>
  <si>
    <t>S/ 6,000.00</t>
  </si>
  <si>
    <t>000265-2026-SGSI/GITE</t>
  </si>
  <si>
    <t>002182-2026-SGIST/GITE</t>
  </si>
  <si>
    <t>00995-2026/GITE</t>
  </si>
  <si>
    <t>000344-2026/SGSI-GITE</t>
  </si>
  <si>
    <t>002769-2026/SGIST-GITE</t>
  </si>
  <si>
    <t>001288-2026/GITE</t>
  </si>
  <si>
    <t>CANALES</t>
  </si>
  <si>
    <t xml:space="preserve"> JOSE PAOLO</t>
  </si>
  <si>
    <r>
      <t xml:space="preserve">ANTES: ANALISTA PROGRAMADOR SENIOR 2
</t>
    </r>
    <r>
      <rPr>
        <sz val="8"/>
        <color rgb="FF000000"/>
        <rFont val="Arial Narrow"/>
        <family val="2"/>
      </rPr>
      <t xml:space="preserve">NUEVO: ANALISTA PROGRAMADOR SENIOR 35
</t>
    </r>
  </si>
  <si>
    <t>ANTES: ANALISTA PROGRAMADOR SENIOR 23
NUEVO: ANALISTA PROGRAMADOR SENIOR 33</t>
  </si>
  <si>
    <t>CHOZO</t>
  </si>
  <si>
    <t>SAAVEDRA</t>
  </si>
  <si>
    <t>ERIKA MARGOT</t>
  </si>
  <si>
    <t>72487448</t>
  </si>
  <si>
    <t xml:space="preserve">000295-2026-SGSI/GITE
</t>
  </si>
  <si>
    <t>001062-2026/GITE</t>
  </si>
  <si>
    <t>GILT</t>
  </si>
  <si>
    <t>NEIL ADOLFO</t>
  </si>
  <si>
    <t>Informe 000535-2026-SGSI
Memorando 0001925-2026-GITE</t>
  </si>
  <si>
    <t xml:space="preserve">SOPORTE INFORMATICO DE SISTEMAS 10
</t>
  </si>
  <si>
    <t>ANTES: SOPORTE INFORMATICO DE SISTEMAS 10
NUEVO: SOPORTE INFORMATICO DE SISTEMAS 15</t>
  </si>
  <si>
    <t>43078648</t>
  </si>
  <si>
    <t>PEDRO LUIS</t>
  </si>
  <si>
    <t>000197-2026-SGGDI/GITE</t>
  </si>
  <si>
    <t>002248-2026-SGIST/GITE</t>
  </si>
  <si>
    <t>000994-2026/GITE</t>
  </si>
  <si>
    <t xml:space="preserve">Informe 000278-Memorando 001363-GITE/MARZO
</t>
  </si>
  <si>
    <t>Informe 000370-Memorando 001343-GITE/MARZO</t>
  </si>
  <si>
    <t xml:space="preserve">Informe 000385-Memorando 001449-GITE/MARZO
</t>
  </si>
  <si>
    <t>ANTES OPERADOR TECNICO PKI
NUEVO: OPERADOR TECNICO PKI 1</t>
  </si>
  <si>
    <t>000389-2026-SGGDI/GITE</t>
  </si>
  <si>
    <t>003878-2026-SGIST/GITE</t>
  </si>
  <si>
    <t>001791-2026/GITE</t>
  </si>
  <si>
    <t xml:space="preserve">ZELADA </t>
  </si>
  <si>
    <t xml:space="preserve">CHUQUILLANQUI </t>
  </si>
  <si>
    <t>RAIMAR JESÚS</t>
  </si>
  <si>
    <t>Informe 000385-Memorando 001449-GITE/MARZO</t>
  </si>
  <si>
    <t>CARTA RENUNCIA 07/01 AL 12/03</t>
  </si>
  <si>
    <t>SGGDI - Informe 000273-2026-SGGDI / Memorando 001317-2026/GITE</t>
  </si>
  <si>
    <t>000382-2026-SGGDI/GITE</t>
  </si>
  <si>
    <t>003785-2026-SGIST/GITE</t>
  </si>
  <si>
    <t>001750-2026/GITE</t>
  </si>
  <si>
    <t xml:space="preserve">FERNANDEZ </t>
  </si>
  <si>
    <t xml:space="preserve">VARGAS </t>
  </si>
  <si>
    <t>HEBERT PAUL</t>
  </si>
  <si>
    <t xml:space="preserve">SGGDI - Informe 000273-2026-sggdi / Memorando </t>
  </si>
  <si>
    <t>000198-2026-SGGDI/GITE</t>
  </si>
  <si>
    <t>002188-2026/GIST</t>
  </si>
  <si>
    <t>000199-2026/GITE</t>
  </si>
  <si>
    <t>Informe 000285-Memorando 001361-GITE/MARZO</t>
  </si>
  <si>
    <t>FELIX EDUARDO</t>
  </si>
  <si>
    <t>SGGDI/SGSI</t>
  </si>
  <si>
    <t>000268-2026-SGSI/GITE</t>
  </si>
  <si>
    <t>002231-2026-SGIST/GITE</t>
  </si>
  <si>
    <t>001023-2026/GITE</t>
  </si>
  <si>
    <t>Inf.00369-Memo.001345/GITE-MARZO</t>
  </si>
  <si>
    <t>CHRISTIAM GIOVANNI</t>
  </si>
  <si>
    <t>PERCY HAROLD</t>
  </si>
  <si>
    <t>ANGEL ALBERTO</t>
  </si>
  <si>
    <t xml:space="preserve">Informe 000285-Memorando 001361GITE/MARZO
</t>
  </si>
  <si>
    <t>LUIGY ALEXIS</t>
  </si>
  <si>
    <t xml:space="preserve">ANTES: ESPECIALISTA EN UX/UI DE SERVICIOS DIGITALES 
NUEVO PERFIL: ARQUITECTO DE SOLUCIONES CLOUD DE PROYECTOS DE INNOVACION </t>
  </si>
  <si>
    <t xml:space="preserve">MEDIANTE CORREO DE 17/03/2026 SE INFORMO EL CAMBIO DE DENOMINACION </t>
  </si>
  <si>
    <t>000199-2026-SGGSI/GITE</t>
  </si>
  <si>
    <t>002226-2026/GITE</t>
  </si>
  <si>
    <t>001020-2026/GITE</t>
  </si>
  <si>
    <t xml:space="preserve"> MIGUEL RODRIGO</t>
  </si>
  <si>
    <t>GRANADOS</t>
  </si>
  <si>
    <t>JULIO DAVID</t>
  </si>
  <si>
    <t>CRISTIAN ROMEL</t>
  </si>
  <si>
    <t>001361-2026-GITE</t>
  </si>
  <si>
    <t>Informe 000285</t>
  </si>
  <si>
    <t>Informe 000370-Memorando 001343-GITE/MARZO
Informe 000535-Memorando 001925-GITE/ABRIL</t>
  </si>
  <si>
    <t>NEVADO</t>
  </si>
  <si>
    <t xml:space="preserve">ANTES: ESPECIALISTA EN PROGRAMACIÓN BACKEND DE PROYECTOS DE INNOVACIÓN
NUEVO PERFIL: ESPECIALISTA EN CRIPTOGRAFIA </t>
  </si>
  <si>
    <t>JANET ROSARIO</t>
  </si>
  <si>
    <t>IRVIN LUIS</t>
  </si>
  <si>
    <t xml:space="preserve">ANALISTA PROGRAMADOR MOVIL </t>
  </si>
  <si>
    <t xml:space="preserve">ANTES: ANALISTA PROGRAMADOR MOVIL  
NUEVO PERFIL : ANALISTA EN SERVICIOS DE CERTIFICACION DIGITAL </t>
  </si>
  <si>
    <t>000281-2026-SGGDI/GITE</t>
  </si>
  <si>
    <t>002951-2026-SGIST/GITE</t>
  </si>
  <si>
    <t>001366-2026/GITE</t>
  </si>
  <si>
    <t>ALEXANDER RUIZ</t>
  </si>
  <si>
    <t>AGUAYO</t>
  </si>
  <si>
    <t xml:space="preserve"> ERICK EDUARDO</t>
  </si>
  <si>
    <t>DIEGO EDUARDO</t>
  </si>
  <si>
    <t>ANGULO</t>
  </si>
  <si>
    <t xml:space="preserve"> BILLY</t>
  </si>
  <si>
    <t>AXEL JAMES</t>
  </si>
  <si>
    <t>KARLA PAOLA</t>
  </si>
  <si>
    <r>
      <rPr>
        <vertAlign val="superscript"/>
        <sz val="8"/>
        <color rgb="FF000000"/>
        <rFont val="Arial Narrow"/>
        <family val="2"/>
      </rPr>
      <t xml:space="preserve">ANTES:ESPECIALISTA MATEMÁTICO
</t>
    </r>
    <r>
      <rPr>
        <sz val="8"/>
        <color rgb="FF000000"/>
        <rFont val="Arial Narrow"/>
        <family val="2"/>
      </rPr>
      <t>NUEVO PERFIL: ESPECIALISTA EN PRUEBAS DE SEGURIDAD DE SOFTWARE</t>
    </r>
  </si>
  <si>
    <t xml:space="preserve">HABILITACION PRESUPUESTAL POR LOCACION DE SERVICIOS PARA LOS MESES DE MARZO - ABRIL 
SGGDI - 26/02 SOLICITA POR COREO CAMBIO DE DENOMINACIÓN  </t>
  </si>
  <si>
    <t>000204-2026-SGGDI/GITE</t>
  </si>
  <si>
    <t>002269-2026-SGIST</t>
  </si>
  <si>
    <t>001038-2026/GITE</t>
  </si>
  <si>
    <t>001363-2026-GITE</t>
  </si>
  <si>
    <t xml:space="preserve">Informe 000278
</t>
  </si>
  <si>
    <t>000200-2026-SGGDI/GITE</t>
  </si>
  <si>
    <t>002184-2026-SGIST/GITE</t>
  </si>
  <si>
    <t>001002-2026/GITE</t>
  </si>
  <si>
    <t>S/6,500.00</t>
  </si>
  <si>
    <t>Informe 000452-Memorando 001678-GITE/MARZO (nuevo)</t>
  </si>
  <si>
    <t>Informe 000369-Memorando 001345-GITE/MARZO
'Informe 000535-Memorando 001925-GITE/ABRIL</t>
  </si>
  <si>
    <t>18/03 - Carta de Renuncia de LS del 03 al 31/03/26</t>
  </si>
  <si>
    <t>Informe 000325-2026-SGDDI / Memorando 001546-2026-GITE</t>
  </si>
  <si>
    <t>CARTA RENUNCIA INFORME 208 DEL 02/03/2026</t>
  </si>
  <si>
    <t>DOCUMENTADOR QA DE PROYECTOS DE INNOVACIÓN (propuesta de renuncia)</t>
  </si>
  <si>
    <t>Informe 000301-Memorando 001467/GITE-MARZO</t>
  </si>
  <si>
    <t xml:space="preserve">ANTES: ESPECIALISTA EN CIBERSEGURIDAD DE PROYECTOS DE INNOVACIÓN
NUEVO PERFIL: ESPECIALISTA EN GESTIÓN TECNOLOGICA DE PROYECTOS DE INNOVACIÓN </t>
  </si>
  <si>
    <t xml:space="preserve">CHAVEZ </t>
  </si>
  <si>
    <t xml:space="preserve"> LUIS ANTONIO</t>
  </si>
  <si>
    <t xml:space="preserve">
10462059391</t>
  </si>
  <si>
    <r>
      <rPr>
        <sz val="8"/>
        <color rgb="FF000000"/>
        <rFont val="Arial Narrow"/>
        <family val="2"/>
      </rPr>
      <t xml:space="preserve">ANTES: ESPECIALISTA EN DESARROLLO DE SOFTWARE FULL STACK DE PROYECTOS DE INNOVACION
NUEVO PERFIL : ESPECIALISTA EN DESARROLLO DE SOFTWARE DE PROYECTOS DE INNOVACIÓN </t>
    </r>
  </si>
  <si>
    <t>000209-2026-SGGDI/GITE</t>
  </si>
  <si>
    <t>002331-2026-SGIST/GITE</t>
  </si>
  <si>
    <t>001057-2026/GITE</t>
  </si>
  <si>
    <t>Informe 000278-Memorando 001363-GITE/MARZO</t>
  </si>
  <si>
    <t>LACHIRA</t>
  </si>
  <si>
    <t>EMILIO</t>
  </si>
  <si>
    <t>2.3</t>
  </si>
  <si>
    <t>FERNANDO GUILLERMO</t>
  </si>
  <si>
    <t>MATOS</t>
  </si>
  <si>
    <t>LIZ NATALIA</t>
  </si>
  <si>
    <t>RICARDO MANUEL</t>
  </si>
  <si>
    <t>000355-2026-SGGDI/GITE</t>
  </si>
  <si>
    <t>003500-2026-SGIST/GITE</t>
  </si>
  <si>
    <t>001652-2026/GITE</t>
  </si>
  <si>
    <t>propuesta de renuncia de CAMPOVERDE MORENO ISISMARIA</t>
  </si>
  <si>
    <t xml:space="preserve"> DANIEL ANGEL</t>
  </si>
  <si>
    <t>30/04/206</t>
  </si>
  <si>
    <t xml:space="preserve">HABILITACION PRESUPUESTAL POR LOCACION DE SERVICIOS PARA LOS MESES DE MARZO - ABRIL 
CORREO DEL 23/02 SGGDI SOLICITA CAMBIO DE DENOMINACIÓN  </t>
  </si>
  <si>
    <t>S/7,500.00</t>
  </si>
  <si>
    <t>ANTES :ANALISTA DE ASEGURAMIENTO DE CONTROL DE CALIDAD DE SOFTWARE
 NUEVO PERFIL: ANALISTA DE PRUEBAS DE SEGURIDAD DE SOFTWARE</t>
  </si>
  <si>
    <t>ANTES :ANALISTA DE ASEGURAMIENTO DE CONTROL DE CALIDAD DE SOFTWARE
 NUEVO PERFIL: ANALISTA DE ASEGURAMIENTO DE CONTROL DE CALIDAD DE SOFTWARE 3</t>
  </si>
  <si>
    <t>000216-2026-SGGDI/GITE</t>
  </si>
  <si>
    <t>002389-2026-SGIST</t>
  </si>
  <si>
    <t>001083-2026/GITE</t>
  </si>
  <si>
    <t>OLIVOS</t>
  </si>
  <si>
    <t>ARRUNATEGUI</t>
  </si>
  <si>
    <t>SANDRO RONALDO</t>
  </si>
  <si>
    <t xml:space="preserve">ANTES: ANALISTA DE ASEGURAMIENTO DE CONTROL DE CALIDAD DE SOFTWARE
NUEVO PERFIL: ANALISTA DE PRUEBAS DE CODIGO ESTÁTICO </t>
  </si>
  <si>
    <t>ISEQUIEL</t>
  </si>
  <si>
    <t>Informe 278-Memorando 001363-GITE/MARZO</t>
  </si>
  <si>
    <t>000202-2026-SGGDI/GITE</t>
  </si>
  <si>
    <t>002206-SGIST/GITE</t>
  </si>
  <si>
    <t>001009-2026/GITE</t>
  </si>
  <si>
    <t>000233-2026/SGGDI-GITE</t>
  </si>
  <si>
    <t>002501-202-/SGIST-GITE</t>
  </si>
  <si>
    <t>001133-2026/GITE</t>
  </si>
  <si>
    <t>Informe 000290-Memorando 001370-GITE/MARZO</t>
  </si>
  <si>
    <t>Informe 000290-Memorando 001370/GITE-MARZO</t>
  </si>
  <si>
    <t>JONATHAN GERMAN</t>
  </si>
  <si>
    <t>OPERADOR DE CONTROL DE CALIDAD DE EIE (propuesta por desistimiento)</t>
  </si>
  <si>
    <t>000232-2026-SGGDI/GITE  000241-2026-SGGDI/GITE</t>
  </si>
  <si>
    <t>002494-2026-SGIST/GITE   002636-2026-SGIST/GITE</t>
  </si>
  <si>
    <t>001137-2026/GITE    001194-2026/GITE</t>
  </si>
  <si>
    <t>06/03/2025    10/03/2026</t>
  </si>
  <si>
    <t>OLIVER KEVIN</t>
  </si>
  <si>
    <t>09/03/2026 SGGDI MEDIANTE CORREO COMUNICA DESISTIMIENTO DE CHUMACERO PAIVA GUISELLA LISBETH</t>
  </si>
  <si>
    <t>000315-2026-SGGDI/GITE</t>
  </si>
  <si>
    <t>003218-SGIST/GITE</t>
  </si>
  <si>
    <t>001502-2026/GITE</t>
  </si>
  <si>
    <t>VILA</t>
  </si>
  <si>
    <t>MIZAEL ARTURO</t>
  </si>
  <si>
    <t xml:space="preserve">CORREO DE SGGDI COMUNICA DESISTIMIENTO DE CESAR FERRUA PAUCAR </t>
  </si>
  <si>
    <t>FIORELLA SAMANTHA</t>
  </si>
  <si>
    <t>000356-2026-SGGDI/GITE</t>
  </si>
  <si>
    <t>003505-2026-SGIST/GITE</t>
  </si>
  <si>
    <t>001650-2026/GITE</t>
  </si>
  <si>
    <t xml:space="preserve">SGGDI / Mediante correo del 30/03 comunicó desistimiento de Paredes Aguilar Xavier </t>
  </si>
  <si>
    <t>Carta renuncia del 18/03 al 31/03/26</t>
  </si>
  <si>
    <t>ACEPTACION DE RENUNCIA 
SGGDI INFORME 000348-2026 / MEMORANDO 001636-2026</t>
  </si>
  <si>
    <t>OPERADOR DE CONTROL DE CALIDAD DE EIE (propuesta de renuncia)</t>
  </si>
  <si>
    <t>000353-2026-SGGDI/GITE</t>
  </si>
  <si>
    <t>003501-SGIST/GITE</t>
  </si>
  <si>
    <t>001651-2026/GITE</t>
  </si>
  <si>
    <t>MAZA</t>
  </si>
  <si>
    <t>FLOR MARIA</t>
  </si>
  <si>
    <t>propuesta de renuncia de QUISPE	HUANCA DE ABENSUR	TERESA</t>
  </si>
  <si>
    <t>000233-2026-SGGDI/GITE</t>
  </si>
  <si>
    <t>002501-SGIST/GITE</t>
  </si>
  <si>
    <t>001136-2026/GITE</t>
  </si>
  <si>
    <t>CHRISTIAN RICARDO</t>
  </si>
  <si>
    <t>002177-2026-SGSIT</t>
  </si>
  <si>
    <t>000993-2026/GITE</t>
  </si>
  <si>
    <t>000863-2026-SGIST/GITE</t>
  </si>
  <si>
    <t>002186-2026-SGIST</t>
  </si>
  <si>
    <t>001000-2026-GITE/ONPE</t>
  </si>
  <si>
    <t>Informe 001135-Memorando 001364-GITE/MARZO</t>
  </si>
  <si>
    <t>001364-2026/GITE</t>
  </si>
  <si>
    <t>INFORME 001578-2026-SGIST - ABRIL (01/04-30/04)</t>
  </si>
  <si>
    <t>Informe 001144-Memorando 001367-GITE/MARZO</t>
  </si>
  <si>
    <t>001367-2026/GITE</t>
  </si>
  <si>
    <t>INFORME 001581-2026-SGIST - ABRIL (01/04/30/04)</t>
  </si>
  <si>
    <t>000894-2026-SGIST/GITE</t>
  </si>
  <si>
    <t>002326-2026-SGIST</t>
  </si>
  <si>
    <t>001056-2026/GITE</t>
  </si>
  <si>
    <t>PACHERRES</t>
  </si>
  <si>
    <t>KATERINE PATRICIA</t>
  </si>
  <si>
    <t>001580-2026/GITE</t>
  </si>
  <si>
    <t xml:space="preserve">000929-2026-SGIST/GITE </t>
  </si>
  <si>
    <t>002440-2026/SGIST</t>
  </si>
  <si>
    <t>001107-2026/GITE</t>
  </si>
  <si>
    <t>Informe 001230-Memorando 001515-GITE/MARZO</t>
  </si>
  <si>
    <t>INFORME 001591-2026-SGIST - ABRIL (01/04-30/04)</t>
  </si>
  <si>
    <t>ESCOBEDO BENITES RICARDO MARTIN</t>
  </si>
  <si>
    <t>ANTES: ANALISTA EN PLATAFORMA DE SEGURIDAD TECNOLOGICA NUEVO: ANALISTA DE PLATAFORMA DE SEGURIDAD DE LA RED DE SERVICIO</t>
  </si>
  <si>
    <t>001459-2026-SGIST/GITE</t>
  </si>
  <si>
    <t>003928-2026-SGIST/GITE</t>
  </si>
  <si>
    <t>001808-2026/GITE</t>
  </si>
  <si>
    <t>001762-2026-SGIST</t>
  </si>
  <si>
    <t>QUISPEALAYA</t>
  </si>
  <si>
    <t>MADUEÑO</t>
  </si>
  <si>
    <t>TRUJILLO GUTIERREZ JOSE EDUARDO INFORME 00863-2026-SGIST, AL PARECER DESISTIO</t>
  </si>
  <si>
    <t>001385-2026-SGIST/GITE</t>
  </si>
  <si>
    <t>003789-2026-SGIST</t>
  </si>
  <si>
    <t>001749-2026/GITE</t>
  </si>
  <si>
    <t>WILDER ALEXIS</t>
  </si>
  <si>
    <t xml:space="preserve">DOMINGUEZ VINCES GIANCARLO JONATHAN INFORME 001050-2026-SGIST, LA PARECER DESISTIO </t>
  </si>
  <si>
    <t>001195-2026-SGIST/GITE</t>
  </si>
  <si>
    <t>003081-2026-SGIST</t>
  </si>
  <si>
    <t>001447-2026/GITE</t>
  </si>
  <si>
    <t>ANGHELO BENJAMIN</t>
  </si>
  <si>
    <t xml:space="preserve">DESESTIMIENTO BALBOA MUJICA YONNY JAVIER
</t>
  </si>
  <si>
    <t>INFORME 001581-2026-SGIST - ABRIL (01/04-30/04)</t>
  </si>
  <si>
    <t>000887-2026/SGIST-GITE</t>
  </si>
  <si>
    <t>002192-2026-SGIST</t>
  </si>
  <si>
    <t>ERDINI HENRY</t>
  </si>
  <si>
    <t>001384-2026-SGIST/GITE</t>
  </si>
  <si>
    <t>003788-2026-SGIST</t>
  </si>
  <si>
    <t>001747-2026/GITE</t>
  </si>
  <si>
    <t xml:space="preserve">ESPINAR </t>
  </si>
  <si>
    <t>JAM ARMANDO</t>
  </si>
  <si>
    <t>000866-2026-SGIST/GITE</t>
  </si>
  <si>
    <t>002207-2026-SGIST</t>
  </si>
  <si>
    <t>001012-2026/GITE</t>
  </si>
  <si>
    <t>001398-2026/GITE</t>
  </si>
  <si>
    <t>INFORME 001590-2026-SGIST - ABRIL (01/04-04/04)</t>
  </si>
  <si>
    <t>001275-2026-SGIST/GITE</t>
  </si>
  <si>
    <t>003442-2026-SGIST</t>
  </si>
  <si>
    <t>001612-2026/GITE</t>
  </si>
  <si>
    <t>INFORME 001605-2026-SGIST - ABRIL (05/04-30/04)</t>
  </si>
  <si>
    <t xml:space="preserve">0833 </t>
  </si>
  <si>
    <t>DESISTIO DIAZ AGUILAR FAVIO JESUS</t>
  </si>
  <si>
    <t>INFORME 001616-2026-SGIST/GITE - ABRIL (11/04-30/04)</t>
  </si>
  <si>
    <t>INFORME 001616-2026-SGIST - ABRIL (05/04-30/04)</t>
  </si>
  <si>
    <t>RUTH MARILYN</t>
  </si>
  <si>
    <t xml:space="preserve"> S/ 2,500.00</t>
  </si>
  <si>
    <t>3868</t>
  </si>
  <si>
    <t>INFORME 001604-2026-SGIST- ABRIL (01/04-04/04)</t>
  </si>
  <si>
    <t>4706</t>
  </si>
  <si>
    <t>001050-2026-SGIST/GITE</t>
  </si>
  <si>
    <t>002734-2026-SGIST</t>
  </si>
  <si>
    <t>001265-2026/GITE</t>
  </si>
  <si>
    <t>5771</t>
  </si>
  <si>
    <t>BACA</t>
  </si>
  <si>
    <t>LUIS FERNANDO EMANUEL</t>
  </si>
  <si>
    <t>5682</t>
  </si>
  <si>
    <t>AQUIJE</t>
  </si>
  <si>
    <t>ALBERTO JOSUE</t>
  </si>
  <si>
    <t>5683</t>
  </si>
  <si>
    <t>HIDALGO</t>
  </si>
  <si>
    <t>LEILANY MATILDE</t>
  </si>
  <si>
    <t>RENUNCIO, HASTA EL 07MAY2026</t>
  </si>
  <si>
    <t>INFORME 001960-2026-SGIST DEL 14/05/2026</t>
  </si>
  <si>
    <t>ARBERTO JOSUE</t>
  </si>
  <si>
    <t>INFORME 001167-2026-SGIST/GITE</t>
  </si>
  <si>
    <t>ARTEGA</t>
  </si>
  <si>
    <t xml:space="preserve">ANTONIO OMAR </t>
  </si>
  <si>
    <t>ELIZABETH SUSAN</t>
  </si>
  <si>
    <t>4707</t>
  </si>
  <si>
    <t>4708</t>
  </si>
  <si>
    <t>4709</t>
  </si>
  <si>
    <t>4710</t>
  </si>
  <si>
    <t>4711</t>
  </si>
  <si>
    <t>4712</t>
  </si>
  <si>
    <t xml:space="preserve">PEDRO AYATO </t>
  </si>
  <si>
    <t>4713</t>
  </si>
  <si>
    <t>4714</t>
  </si>
  <si>
    <t>4715</t>
  </si>
  <si>
    <t>4716</t>
  </si>
  <si>
    <t>3875</t>
  </si>
  <si>
    <t>GUANILLO</t>
  </si>
  <si>
    <t>JORGE WILLY</t>
  </si>
  <si>
    <t>4717</t>
  </si>
  <si>
    <t>JANET SANDY</t>
  </si>
  <si>
    <t>3885</t>
  </si>
  <si>
    <t xml:space="preserve">BEATRIZ LUCY </t>
  </si>
  <si>
    <t>CARTA DE RENUNCIA DE BEATRIZ HUAMANI</t>
  </si>
  <si>
    <t>ACEPTACION DE RENUNCIA                                                                  INFORME 001530-2026-SGIST / MEMORANDO 001187</t>
  </si>
  <si>
    <t>4718</t>
  </si>
  <si>
    <t>3872</t>
  </si>
  <si>
    <t>4719</t>
  </si>
  <si>
    <t>4720</t>
  </si>
  <si>
    <t>3878</t>
  </si>
  <si>
    <t>carta renuncia del 01 al 05 de marzo</t>
  </si>
  <si>
    <t>SGIST - Aceptación de renuncia Informe 001043-2026-SGIST y Memorando 001258-2026-GITE(11/03)</t>
  </si>
  <si>
    <t>4721</t>
  </si>
  <si>
    <t>INFORME 001171-2026-SGIST/GITE</t>
  </si>
  <si>
    <t>5010</t>
  </si>
  <si>
    <t>1280</t>
  </si>
  <si>
    <t>5011</t>
  </si>
  <si>
    <t>4722</t>
  </si>
  <si>
    <t>DESISTIO SANCHEZ CHICLAYO IRENE DEL PILAR</t>
  </si>
  <si>
    <t>INFORME 001178-2026-SGIST/GITE</t>
  </si>
  <si>
    <t>PABLO JHOVAN</t>
  </si>
  <si>
    <t>DESISTIO TAFUR  MELGAREJO  ELIZABETH ASTRID CAROLINA</t>
  </si>
  <si>
    <t>3870</t>
  </si>
  <si>
    <t xml:space="preserve">DIANA </t>
  </si>
  <si>
    <t>INFORME 001325-2026-SGIST/GITE</t>
  </si>
  <si>
    <t>4723</t>
  </si>
  <si>
    <t>DESISTIO TORRES SEVILLANO DENIS MEMO 1012</t>
  </si>
  <si>
    <t>4725</t>
  </si>
  <si>
    <t>4726</t>
  </si>
  <si>
    <t>4727</t>
  </si>
  <si>
    <t>5012</t>
  </si>
  <si>
    <t>3869</t>
  </si>
  <si>
    <t>5681</t>
  </si>
  <si>
    <t>INFORME 001230-2026-SGIST/GITE</t>
  </si>
  <si>
    <t>001097-2026-SGIST/GITE</t>
  </si>
  <si>
    <t>002797-2026-SGIST</t>
  </si>
  <si>
    <t>001303-2026/GITE</t>
  </si>
  <si>
    <t>5760</t>
  </si>
  <si>
    <t>DENESMA</t>
  </si>
  <si>
    <t>MANUEL ANTHONY</t>
  </si>
  <si>
    <t>5666</t>
  </si>
  <si>
    <t>5665</t>
  </si>
  <si>
    <t>Informe 1325-Memorando 001684-GITE/MARZO</t>
  </si>
  <si>
    <t>CANRE</t>
  </si>
  <si>
    <t xml:space="preserve">CANRE </t>
  </si>
  <si>
    <t>JIMMY BORNIX</t>
  </si>
  <si>
    <t xml:space="preserve"> S/        3,000.00</t>
  </si>
  <si>
    <t>CARHUAPOMA</t>
  </si>
  <si>
    <t>MUNGUIA</t>
  </si>
  <si>
    <t>JHANET MILAGROS</t>
  </si>
  <si>
    <t>5667</t>
  </si>
  <si>
    <t>Informe 001325-Memorando 001684-GITE/MARZO</t>
  </si>
  <si>
    <t>5668</t>
  </si>
  <si>
    <t>CCANTO</t>
  </si>
  <si>
    <t>CRISPIN</t>
  </si>
  <si>
    <t>JOSUE</t>
  </si>
  <si>
    <t>5770</t>
  </si>
  <si>
    <t>MARLI LILIAN</t>
  </si>
  <si>
    <t>001258-2026-SGIST/GITE</t>
  </si>
  <si>
    <t>002581-2026-SGIST</t>
  </si>
  <si>
    <t>001545-2026/GITE</t>
  </si>
  <si>
    <t xml:space="preserve">5868 </t>
  </si>
  <si>
    <t>C. 5868 DEL 27/03/26 AL 04/03/2026  - C.6311 DEL 11/04/2026 AL 30/04/2026</t>
  </si>
  <si>
    <t>HILARI</t>
  </si>
  <si>
    <t>JHON ANTONY</t>
  </si>
  <si>
    <t xml:space="preserve">SGSIT COMUNICA DESISTIMIENTO MENDOZA CATALAN ALISON </t>
  </si>
  <si>
    <t>5672</t>
  </si>
  <si>
    <t>MONTEJO</t>
  </si>
  <si>
    <t>MARTHA BEATRIZ</t>
  </si>
  <si>
    <t>5673</t>
  </si>
  <si>
    <t>PAETAN</t>
  </si>
  <si>
    <t>HENRY RICHARD</t>
  </si>
  <si>
    <t>5675</t>
  </si>
  <si>
    <t>CASANA</t>
  </si>
  <si>
    <t>CARMEN ROSA</t>
  </si>
  <si>
    <t>5866</t>
  </si>
  <si>
    <t>EDU ZAIR</t>
  </si>
  <si>
    <t xml:space="preserve">SGIST COMUNICA DESISTIMIENTO DE SOLIS NARBASTA KEVIN </t>
  </si>
  <si>
    <t>5677</t>
  </si>
  <si>
    <t>ROSA DEL PILAR</t>
  </si>
  <si>
    <t>5678</t>
  </si>
  <si>
    <t>ALDO ENRIQUE</t>
  </si>
  <si>
    <t>5762</t>
  </si>
  <si>
    <t>ARAUJO</t>
  </si>
  <si>
    <t>FRANZ ITALO</t>
  </si>
  <si>
    <t>DESISTIO ZAPATA RIOFRIO BRUSH WINNER</t>
  </si>
  <si>
    <t>5761</t>
  </si>
  <si>
    <t>NAVAL</t>
  </si>
  <si>
    <t>JESUS</t>
  </si>
  <si>
    <t xml:space="preserve">DESISTIO GUZMAN AGILA MARLI LILIAN </t>
  </si>
  <si>
    <t>000896-2026-SGIST/GITE</t>
  </si>
  <si>
    <t>002328-2026-SGIST</t>
  </si>
  <si>
    <t>001061-2026/GITE</t>
  </si>
  <si>
    <t>5060</t>
  </si>
  <si>
    <t>MARIA ELENA</t>
  </si>
  <si>
    <t xml:space="preserve">INFORME 001167-2026-SGIST/GITE - MARZO       </t>
  </si>
  <si>
    <t xml:space="preserve"> -   </t>
  </si>
  <si>
    <t>0003442-2026-SGIST</t>
  </si>
  <si>
    <t xml:space="preserve">MONICA SOFIA </t>
  </si>
  <si>
    <t>CHRISTIAN FRANCIS</t>
  </si>
  <si>
    <t>CARTA DE RENUNCIA HASTA EL 12/04</t>
  </si>
  <si>
    <t>INFORME 001530-2026-SGIST 15/04/2026</t>
  </si>
  <si>
    <t xml:space="preserve">MIGUEL ANGEL </t>
  </si>
  <si>
    <t>6109</t>
  </si>
  <si>
    <t xml:space="preserve">JUAN MANUEL </t>
  </si>
  <si>
    <t xml:space="preserve">JESUS ROLAND </t>
  </si>
  <si>
    <t xml:space="preserve">RAMOS </t>
  </si>
  <si>
    <t>ANTHONY</t>
  </si>
  <si>
    <t>001398-2026-SGIST/GITE</t>
  </si>
  <si>
    <t>003820-2026-SGIST</t>
  </si>
  <si>
    <t>001760-2026/GITE</t>
  </si>
  <si>
    <t>INFORME 001616-2026-SGIST - ABRIL (11/04-30/04)</t>
  </si>
  <si>
    <t>003778-2026/GITE</t>
  </si>
  <si>
    <t>001747-2026-SGIST</t>
  </si>
  <si>
    <t>BEJARANO</t>
  </si>
  <si>
    <t>BRIONES</t>
  </si>
  <si>
    <t>BRAYAN ANTONIO</t>
  </si>
  <si>
    <t>VALENCIA</t>
  </si>
  <si>
    <t>JUVENAL</t>
  </si>
  <si>
    <t>ISHPILCO</t>
  </si>
  <si>
    <t>JAIME</t>
  </si>
  <si>
    <t>001472-2026-SGIST/GITE</t>
  </si>
  <si>
    <t>003977-2026-SGIST</t>
  </si>
  <si>
    <t>001825-2026/GITE</t>
  </si>
  <si>
    <t>DESESTIMIENTO OBREGON CERNA RAFAEL REMIGIO</t>
  </si>
  <si>
    <t xml:space="preserve">CAPCHA </t>
  </si>
  <si>
    <t>JHON ERIK</t>
  </si>
  <si>
    <t>003778-2026-SGIST</t>
  </si>
  <si>
    <t>SALDAÑA</t>
  </si>
  <si>
    <t>RUTH NAYELLI</t>
  </si>
  <si>
    <t>DESISTIO CURIOSO MORALES ALEJANDRO GEORGE</t>
  </si>
  <si>
    <t>LUCI MARLENE</t>
  </si>
  <si>
    <t>QUIÑONES</t>
  </si>
  <si>
    <t>OLIVA</t>
  </si>
  <si>
    <t>SUSAN FIORELLA</t>
  </si>
  <si>
    <t>VIVIANA LIZA</t>
  </si>
  <si>
    <t>ZUBIETA</t>
  </si>
  <si>
    <t>FRANZ MARCELINO</t>
  </si>
  <si>
    <t>ALARCON</t>
  </si>
  <si>
    <t>HAROLD ROBERO</t>
  </si>
  <si>
    <t>2799</t>
  </si>
  <si>
    <t xml:space="preserve"> CAHUANA</t>
  </si>
  <si>
    <t xml:space="preserve"> AZUCENA SOLEDAD</t>
  </si>
  <si>
    <t>4728</t>
  </si>
  <si>
    <t>5069</t>
  </si>
  <si>
    <t>5070</t>
  </si>
  <si>
    <t>5071</t>
  </si>
  <si>
    <t>000986-2026-SGIST/GITE</t>
  </si>
  <si>
    <t>002592-2026-SGIST</t>
  </si>
  <si>
    <t>001169-2026/GITE</t>
  </si>
  <si>
    <t>5384</t>
  </si>
  <si>
    <t>5814</t>
  </si>
  <si>
    <t>BRANDON EDUARDO</t>
  </si>
  <si>
    <t>3893</t>
  </si>
  <si>
    <t>3892</t>
  </si>
  <si>
    <t>5072</t>
  </si>
  <si>
    <t>BARROSO</t>
  </si>
  <si>
    <t>DIEGO ALBERTO</t>
  </si>
  <si>
    <t>BAUTISTA</t>
  </si>
  <si>
    <t>EFRAIN</t>
  </si>
  <si>
    <t>S/ 4,500.00</t>
  </si>
  <si>
    <t xml:space="preserve">SGSIT COMUNICA DESISTIMIENTO DE RAMIREXZ OLIVA SUSAN </t>
  </si>
  <si>
    <t>SERGIO DENNIS</t>
  </si>
  <si>
    <t xml:space="preserve">NO PROGRAMADO </t>
  </si>
  <si>
    <t>SOLICITUD 221 - SISPLAN</t>
  </si>
  <si>
    <t>1. HABILITACION PRESUPUESTAL POR LOCACION DE SERVICIOS PARA LOS MESES DE MARZO - ABRIL 
2. PRIORIZADO - SOLICITUD 221 - SISPLAN  - SALDO 4,0000</t>
  </si>
  <si>
    <t xml:space="preserve">OPERADOR DEL CENTRO DE MONITOREO DE RESULTADOS </t>
  </si>
  <si>
    <t>APROBADO POR GPP</t>
  </si>
  <si>
    <t>INFORME 001581-2026-SGIST - ABRIL (11/04-30/04)</t>
  </si>
  <si>
    <t>EDGARDO</t>
  </si>
  <si>
    <t>000929-2026-SGIST/GITE</t>
  </si>
  <si>
    <t>001107-2026-/GITE</t>
  </si>
  <si>
    <t>EULOGIO</t>
  </si>
  <si>
    <t>NANCY SONIA</t>
  </si>
  <si>
    <t>ALPES</t>
  </si>
  <si>
    <t>JOANY</t>
  </si>
  <si>
    <t>COVEÑAS</t>
  </si>
  <si>
    <t>JESSICA LISBET</t>
  </si>
  <si>
    <t>JENIFFER</t>
  </si>
  <si>
    <t>DEL ROSARIO</t>
  </si>
  <si>
    <t>MERITA ELIZABETH</t>
  </si>
  <si>
    <t>000267-2026-SGSI/GITE</t>
  </si>
  <si>
    <t>002202-2026/SGIST/GITE</t>
  </si>
  <si>
    <t>LUZ AMARILIS</t>
  </si>
  <si>
    <t>000282-2026-SGSI/GITE</t>
  </si>
  <si>
    <t>002254-2026-SGIST/GITE</t>
  </si>
  <si>
    <t>002202-2026-SGIST/GITE</t>
  </si>
  <si>
    <t>001015-2026/GITE</t>
  </si>
  <si>
    <t>NUEVO : ANALISTA PROGRAMADOR SENIOR 35
ANTES: ANALISTA PROGRAMADOR SENIOR 2</t>
  </si>
  <si>
    <r>
      <t xml:space="preserve">ANTES: ANALISTA PROGRAMADOR SENIOR 2
</t>
    </r>
    <r>
      <rPr>
        <sz val="8"/>
        <color rgb="FF000000"/>
        <rFont val="Arial Narrow"/>
        <family val="2"/>
      </rPr>
      <t>NUEVO: ANALISTA PROGRAMADOR SENIOR 35</t>
    </r>
  </si>
  <si>
    <t xml:space="preserve"> FABIOLA RUTH</t>
  </si>
  <si>
    <t>CARTA RENUNCIA DE FABIOLA HURTADO DEL 04/03 AL 31/03/2026</t>
  </si>
  <si>
    <t>ACEPTACION DE RENUNCIA 
INFORME 000368-2026-SGGDI / MEMORANDO 001687-2026</t>
  </si>
  <si>
    <t>KAROL STEFHANIE</t>
  </si>
  <si>
    <t>EDGAR HERNAN</t>
  </si>
  <si>
    <t>ELVIN OBED</t>
  </si>
  <si>
    <t>LUZ NOEMI</t>
  </si>
  <si>
    <t>RONNY MAXIEL</t>
  </si>
  <si>
    <t>HENRY ALONSO</t>
  </si>
  <si>
    <t>ANALISTA PROGRAMADOR FULL STACK DE PROYECTOS DE INNOVACIÓN 1</t>
  </si>
  <si>
    <t>000217-2026-SGGDI/GITE</t>
  </si>
  <si>
    <t>001084-2026/GITE</t>
  </si>
  <si>
    <t>LINN KERRY</t>
  </si>
  <si>
    <t>DOCUMENTADOR DE DATOS JUNIOR 1</t>
  </si>
  <si>
    <t>ANALISTA ADMINISTRATIVO DE PROYECTOS</t>
  </si>
  <si>
    <t xml:space="preserve">ANALISTA DE ASEGURAMIENTO DE CONTROL DE CALIDAD DE SOFTWARE 1
</t>
  </si>
  <si>
    <t>000376-20256-SGSI/GITE</t>
  </si>
  <si>
    <t>ANALISTA PROGRAMADOR SENIOR 31</t>
  </si>
  <si>
    <t>000376-2026-SGSI-GITE</t>
  </si>
  <si>
    <t>ESPECIALISTA UX/UI</t>
  </si>
  <si>
    <t>GESTOR DE PROYECTOS 3</t>
  </si>
  <si>
    <t>000374-2026-SGSI/GITE</t>
  </si>
  <si>
    <t>002948-2026-SGIST/GITE</t>
  </si>
  <si>
    <t>001365-2026/GITE</t>
  </si>
  <si>
    <t>PETER WILLIAM</t>
  </si>
  <si>
    <t>ANTES: OPERADOR DE CONTROL DE CALIDAD DE EIE 
NUEVO: OPERADOR DE CONTROL DE CALIDAD DE EIE 1 (propuesta por desistimiento)</t>
  </si>
  <si>
    <t>REGISTRADO EN SISPLAN CON SOLICITUD N° 141</t>
  </si>
  <si>
    <t>000313-2026/GPP</t>
  </si>
  <si>
    <t xml:space="preserve">SGGDI SOLICITO HABILITACION PRESUPUESTAL PARA 82 LOCADORES DE SERVICIOS DE OPERADORES DE CONTROL DE CALIDAD DE EIE
27/02 SGGDI SOLICITA POR CORREO CAMBIO DE DENOMINACION PARA LOS 82LS </t>
  </si>
  <si>
    <t>000195-2026-SGGDI/GITE
000249-2026-SGGDI/GITE (PROPUESTA)</t>
  </si>
  <si>
    <t>002268-2026-SGIST/GITE
002663-2026-SGIST/GITE</t>
  </si>
  <si>
    <t>001039-2026/GITE
001199-2026/GITE</t>
  </si>
  <si>
    <t>27/02/2026
10/03/2026</t>
  </si>
  <si>
    <t xml:space="preserve">CONDE </t>
  </si>
  <si>
    <t>CARLA SELENE</t>
  </si>
  <si>
    <t>10/03 SGGDI MEDIANTE CORREO COMUNICA DESISTIMIENTO DE ALLCACCO CABELLO NEYDU</t>
  </si>
  <si>
    <t>ANTES: OPERADOR DE CONTROL DE CALIDAD DE EIE 
NUEVO PERFIL: OPERADOR DE CONTROL DE CALIDAD DE EIE 1</t>
  </si>
  <si>
    <t>000195-2026-SGGDI/GITE</t>
  </si>
  <si>
    <t>002268-2026-SGIST/GITE</t>
  </si>
  <si>
    <t>001039-2026/GITE</t>
  </si>
  <si>
    <t>BALDEON</t>
  </si>
  <si>
    <t>NAMAY</t>
  </si>
  <si>
    <t>VICTOR ALEJANDRO</t>
  </si>
  <si>
    <t>S/3,000.00</t>
  </si>
  <si>
    <t>MEQUIAS JONAS</t>
  </si>
  <si>
    <t>ANTES: OPERADOR DE CONTROL DE CALIDAD DE EIE 
NUEVO: OPERADOR DE CONTROL DE CALIDAD DE EIE 1</t>
  </si>
  <si>
    <t xml:space="preserve">     000256-2026-SGGDI/GITE  (PROP)
000312-2026-SGGDI/GITE (2DA PROP)
000357-2026-SGGDI/GITE (3ERA PROP)</t>
  </si>
  <si>
    <t xml:space="preserve">    002738-2026-SGIST/GITE
    003052-2026-SGIST/GITE
003052-2026-SGIST/GITE</t>
  </si>
  <si>
    <t xml:space="preserve">            001246-2026/GITE                                        001505-2026/GITE
001647-2026/GITE</t>
  </si>
  <si>
    <t xml:space="preserve"> 11/03/2026
23/03/2026
30/03/2026</t>
  </si>
  <si>
    <t>EDOARD GIUSEPPE</t>
  </si>
  <si>
    <t>10/03 SGGDI MEDIANTE CORREO COMUNICA DESISTIMIENTO DE BARZOLA FLORES MELIA MARGOTH/ 1RA PROPUESTA AYALA PUMACAYO GILBERTO MANUEL
30/03 SGGDI COMUNICA DESISTIMIENTO DE AMEZQUITA JULCA OSCAR - PROPUESTA CASTRO ZAPATA EDOARD</t>
  </si>
  <si>
    <t>BENAVENTE</t>
  </si>
  <si>
    <t>MIRIAM ROSA</t>
  </si>
  <si>
    <t>08445914</t>
  </si>
  <si>
    <t>CARTA RENUNCIA DEL 11 DE MARZO AL 16/03/2026</t>
  </si>
  <si>
    <t>SGGDI ACEPTACION DE RENUNCIA - INFORME 000299-2026-SGGDI / MEMORANDO 001438-2026-GITE</t>
  </si>
  <si>
    <t>ANTES: OPERADOR DE CONTROL DE CALIDAD DE EIE (propuesta de renuncia)
NUEVO PERFIL: OPERADOR DE CONTROL DE CALIDAD DE EIE 1</t>
  </si>
  <si>
    <t>000310-2026-SGGDI/GITE</t>
  </si>
  <si>
    <t>003195-2026-SGIST/ONPE</t>
  </si>
  <si>
    <t>001493-2026/GITE</t>
  </si>
  <si>
    <t>MARIA ISABEL</t>
  </si>
  <si>
    <t>Carta renuncia del 24/03 al 17/04/2026</t>
  </si>
  <si>
    <t>SGGDI ACEPTACION DE RENUNCIA - INFORME 000388-2026-SGGDI / MEMORANDO 001789-2026-GITE</t>
  </si>
  <si>
    <t>ANTES: OPERADOR DE CONTROL DE CALIDAD DE EIE (propuesta de renuncia)
NUEVO: OPERADOR DE CONTROL DE CALIDAD DE EIE 1</t>
  </si>
  <si>
    <t>PORRAS</t>
  </si>
  <si>
    <t>PARIANSULLCA</t>
  </si>
  <si>
    <t>ROXANA</t>
  </si>
  <si>
    <t xml:space="preserve">propuesta de renuncia de Sandoval Perez Maria Isabel </t>
  </si>
  <si>
    <t>BOCANEGRA</t>
  </si>
  <si>
    <t>THOMAS RAYMUNDO</t>
  </si>
  <si>
    <t>ANCHAY</t>
  </si>
  <si>
    <t>ALISON ADRIANA</t>
  </si>
  <si>
    <t>LEONARDO DANIEL</t>
  </si>
  <si>
    <t>CARLES</t>
  </si>
  <si>
    <t>ORNELLA CLORINDA</t>
  </si>
  <si>
    <t>APAZA</t>
  </si>
  <si>
    <t>YERYLYX SINDY</t>
  </si>
  <si>
    <t>CASANOVA</t>
  </si>
  <si>
    <t>ANGEL EDUARDO</t>
  </si>
  <si>
    <t>CHAMBILLA</t>
  </si>
  <si>
    <t>NINA</t>
  </si>
  <si>
    <t>MILAGROS ROCIO</t>
  </si>
  <si>
    <t>SANDRA LISBETH</t>
  </si>
  <si>
    <t>000195-2026-SGGDI/GITE       000259-2026-SGGDI/GITE</t>
  </si>
  <si>
    <t>002268-2026-SGIST/GITE    002715-2026-SGIST/2026</t>
  </si>
  <si>
    <t>001039-2026/GITE                    001244-2026/GITE</t>
  </si>
  <si>
    <t>27/02/2026                           11/03/2026</t>
  </si>
  <si>
    <t>Informe 000364-Memorando 1676-GITE / MARZO</t>
  </si>
  <si>
    <t>BONILLA</t>
  </si>
  <si>
    <t xml:space="preserve">MOCHA </t>
  </si>
  <si>
    <t>CATHERINEE</t>
  </si>
  <si>
    <t>10/03 SGGDI MEDIANTE CORREO COMUNICA DESISTIMIENTO DE CORNEJO SECLEN LUIS ARMANDO</t>
  </si>
  <si>
    <t>PISFIL</t>
  </si>
  <si>
    <t>PEDRO SANTOS</t>
  </si>
  <si>
    <t>TARMEÑO</t>
  </si>
  <si>
    <t>DIOSES</t>
  </si>
  <si>
    <t>ARCO</t>
  </si>
  <si>
    <t>STACY ROSINA</t>
  </si>
  <si>
    <t>CALVAY</t>
  </si>
  <si>
    <t>KAREM ELSIRA</t>
  </si>
  <si>
    <t>GALLO</t>
  </si>
  <si>
    <t>CESAR CRISTIAN</t>
  </si>
  <si>
    <t>VITALIANO ALDRIN</t>
  </si>
  <si>
    <t>GASTELU</t>
  </si>
  <si>
    <t>BRENDA PAOLA</t>
  </si>
  <si>
    <t>ABANTO</t>
  </si>
  <si>
    <t>DANTE ANGELO</t>
  </si>
  <si>
    <t>GOÑAZ</t>
  </si>
  <si>
    <t>DEL AGUILA</t>
  </si>
  <si>
    <t>CESAR ADRIAN</t>
  </si>
  <si>
    <t>GRANDE</t>
  </si>
  <si>
    <t>ORE</t>
  </si>
  <si>
    <t>ALAN JOHN</t>
  </si>
  <si>
    <t xml:space="preserve">EDWIN </t>
  </si>
  <si>
    <t xml:space="preserve">ARACELY </t>
  </si>
  <si>
    <t>ALEX CRISTIAN</t>
  </si>
  <si>
    <t>ROSE MERY</t>
  </si>
  <si>
    <t>JARAMILLO</t>
  </si>
  <si>
    <t>JOHNATHAN KARLO</t>
  </si>
  <si>
    <t>JULCA</t>
  </si>
  <si>
    <t>NATHALY NORMA LUZ</t>
  </si>
  <si>
    <t>JULIA ODELIA</t>
  </si>
  <si>
    <t>BRYAN AARON</t>
  </si>
  <si>
    <t>MANCILLA</t>
  </si>
  <si>
    <t>VILCHES</t>
  </si>
  <si>
    <t xml:space="preserve">PILAR </t>
  </si>
  <si>
    <t>CHAVARRIA</t>
  </si>
  <si>
    <t>JOSUE AMIR</t>
  </si>
  <si>
    <t>MARTÍNEZ</t>
  </si>
  <si>
    <t>GIRÓN</t>
  </si>
  <si>
    <t>PAOLA MILAGROS</t>
  </si>
  <si>
    <t>ERICK EDUARDO</t>
  </si>
  <si>
    <t>MARY OLENKA PIERINA</t>
  </si>
  <si>
    <t>MERCADO</t>
  </si>
  <si>
    <t>FAVIO ARMANDO</t>
  </si>
  <si>
    <t>VALLADOLID</t>
  </si>
  <si>
    <t>YOSELIN DALIA</t>
  </si>
  <si>
    <t>JOAD GIANCARLO</t>
  </si>
  <si>
    <t>MARTIN DANIEL</t>
  </si>
  <si>
    <t>URIEL ALEXANDER</t>
  </si>
  <si>
    <t>CLAUDIA CECILIA</t>
  </si>
  <si>
    <t>DAVID AUGUSTO</t>
  </si>
  <si>
    <t>CHANCASANA</t>
  </si>
  <si>
    <t>HELEN DIANA</t>
  </si>
  <si>
    <t>KEYNER ALEXANDER</t>
  </si>
  <si>
    <t>PRIMO</t>
  </si>
  <si>
    <t>ANDREZ ENRIQUE</t>
  </si>
  <si>
    <t>PATRICIA INÉS</t>
  </si>
  <si>
    <t>KARLA MARIBEL</t>
  </si>
  <si>
    <t>000195-2026-SGGDI/GITE  000260-2026-SGGDI/GITE</t>
  </si>
  <si>
    <t>002268-2026-SGIST/GITE  002735-2026-SGIST/GITE</t>
  </si>
  <si>
    <t>001039-2026/GITE  001250-2026/GITE</t>
  </si>
  <si>
    <t>27/02/2026  11/03/2026</t>
  </si>
  <si>
    <t>CHRISTIAN ANDERSON</t>
  </si>
  <si>
    <t>10/03 SGGDI MEDIANTE CORREO COMUNICA DESISTIMIENTO DE SIGUAS ACEVEDO FABRICIO JOAO ELVAIR</t>
  </si>
  <si>
    <t>000195-2026-SGGDI/GITE  000261-2026-SGGDI/GITE</t>
  </si>
  <si>
    <t>002268-2026-SGIST/GITE  002738-2026-SGGDI/GITE</t>
  </si>
  <si>
    <t>001039-2026/GITE   001254-2026/GITE</t>
  </si>
  <si>
    <t xml:space="preserve">27/02/2026   11/03/2026  </t>
  </si>
  <si>
    <t>LIZETH</t>
  </si>
  <si>
    <t>10/03 SGGDI MEDIANTE CORREO COMUNICA DESISTIMIENTO DE  TICSE ESPINOZA FRANZ JOEL</t>
  </si>
  <si>
    <t>TONNY ROLAND</t>
  </si>
  <si>
    <t>SÁNCHEZ</t>
  </si>
  <si>
    <t>LIZBETH YECENIA</t>
  </si>
  <si>
    <t>VILLALOBOS</t>
  </si>
  <si>
    <t>BARZOLA</t>
  </si>
  <si>
    <t>DANIEL GERARDO</t>
  </si>
  <si>
    <t>GUADAMUR</t>
  </si>
  <si>
    <t>VANESA NATALI</t>
  </si>
  <si>
    <t>000195-2026-SGGDI/GITE          000254-2026-SGGDI/GITE     (PROPUESTA)</t>
  </si>
  <si>
    <t>002268-2026-SGIST/GITE      002730-2026-SGIST/GITE</t>
  </si>
  <si>
    <t>001039-2026/GITE                 001241-2026/GITE</t>
  </si>
  <si>
    <t>27/02/2026                               11/03/2026</t>
  </si>
  <si>
    <t>KATHERINE LIZET</t>
  </si>
  <si>
    <t>10/03 SGGDI MEDIANTE CORREO COMUNICA DESISTIMIENTO DE  ZAVALA	MEZA CARLOS ABEL</t>
  </si>
  <si>
    <t>GASTON DONOVAN</t>
  </si>
  <si>
    <t>000195-2026-SGGDI/GITE                     000253-2026-SGGDI/GITE (PROPUESTA)</t>
  </si>
  <si>
    <t>002268-2026-SGIST/GITE       002731-2026-SGIST/GITE</t>
  </si>
  <si>
    <t>001039-2026/GITE                        001247-2026/GITE</t>
  </si>
  <si>
    <t xml:space="preserve">27/02/2026                                       11/03/2026 </t>
  </si>
  <si>
    <t>LLASHAG</t>
  </si>
  <si>
    <t>CAROLAY ANGELA</t>
  </si>
  <si>
    <t>10/03 SGGDI MEDIANTE CORREO COMUNICA DESISTIMIENTO DE RAMOS MILLA RICARDO</t>
  </si>
  <si>
    <t>Informe 000290-Memorando 001370-GITE/MARZO (03 al 16)
Informe 000298-Memorando 001433-GITE/MARZO</t>
  </si>
  <si>
    <t>SEGURA</t>
  </si>
  <si>
    <t>FRANK JONATHAN</t>
  </si>
  <si>
    <t>carta de desistimiento a su renuncia - continua laborando</t>
  </si>
  <si>
    <t>MALQUICHAGUA</t>
  </si>
  <si>
    <t>PICON</t>
  </si>
  <si>
    <t>JOANA MARIA</t>
  </si>
  <si>
    <t>CAMASCA</t>
  </si>
  <si>
    <t>LEONARDO MARTIN</t>
  </si>
  <si>
    <t>OPERADOR DE CONTROL DE CALIDAD DE EIE 1</t>
  </si>
  <si>
    <t>000213-2026-SGGDI/GITE</t>
  </si>
  <si>
    <t>002324-2026-SGIST</t>
  </si>
  <si>
    <t>ALMINAGORDA</t>
  </si>
  <si>
    <t>SONIA BERTHA</t>
  </si>
  <si>
    <t xml:space="preserve">000213-2026-SGGDI/GITE  000266-2026-SGGDI/GITE </t>
  </si>
  <si>
    <t>002324-2026-SGIST     002726-2026-SGIST</t>
  </si>
  <si>
    <t>001056-2026/GITE    001262-2026/GITE</t>
  </si>
  <si>
    <t>02/03/2026    11/03/2026</t>
  </si>
  <si>
    <t>DANNA CAROLINA</t>
  </si>
  <si>
    <t>11/03/2026 SGGDI MEDIANTE CORREO COMUNICA DESISTIMIENTO DE CHALLCO PORTUGAL ANEL</t>
  </si>
  <si>
    <t>000213-2026-SGGDI/GITE   000267-2026-SGGDI/GITE</t>
  </si>
  <si>
    <t>002324-2026-SGIST    002739-2026-SGIST</t>
  </si>
  <si>
    <t>001056-2026/GITE  001263-2026/GITE</t>
  </si>
  <si>
    <t>02/03/2026   11/03/2026</t>
  </si>
  <si>
    <t>VIGIL</t>
  </si>
  <si>
    <t>JHANELY</t>
  </si>
  <si>
    <t>11/03/2026 SGGDI MEDIANTE CORREO COMUNICA DESISTIMIENTO DE CHOQUE VEGA CRISTHIAN HECTOR</t>
  </si>
  <si>
    <t>000213-2026-SGGDI/GITE  00268-2026-SGGDI/GITE</t>
  </si>
  <si>
    <t>002324-2026-SGIST  002729-2026-SGIST</t>
  </si>
  <si>
    <t>001056-2026/GITE  001261-2026/GITE</t>
  </si>
  <si>
    <t>PEÑAHERRERA</t>
  </si>
  <si>
    <t>GIANCARLO</t>
  </si>
  <si>
    <t>11/03 SGGDI MEDIANTE CORREO COMUNICA DESISTIMIENTO DECISNEROS HUALPA ANELL MADELEINE</t>
  </si>
  <si>
    <t>Informe 000290</t>
  </si>
  <si>
    <t>ALEX VENANCIO</t>
  </si>
  <si>
    <t>HARO</t>
  </si>
  <si>
    <t>PEDRO ALEX</t>
  </si>
  <si>
    <t>JULIAN</t>
  </si>
  <si>
    <t>YALTA</t>
  </si>
  <si>
    <t>PIERO ALEXANDER</t>
  </si>
  <si>
    <t>000213-2026-SGGDI/GITE   000265-2026-SGGSI/GITE</t>
  </si>
  <si>
    <t>002324-2026-SGIST/GITE   002727-2026-SGIST/GITE</t>
  </si>
  <si>
    <t>001056-2026/GITE    001259-2026/GITE</t>
  </si>
  <si>
    <t>ESPEJO</t>
  </si>
  <si>
    <t>GERARDO MARTIN</t>
  </si>
  <si>
    <t xml:space="preserve">SGGDI MEDIANTE CORREO COMUNICA DESISTIMIENTO DE LEYVA MESONES FREDY GONZALO
SGGDI COMUNICA DESISTIMIENTO DE VASQUEZ COTRINA JAIR </t>
  </si>
  <si>
    <t xml:space="preserve">OCROSPOMA </t>
  </si>
  <si>
    <t xml:space="preserve">BARRENECHEA </t>
  </si>
  <si>
    <t>DALIN WALDIR</t>
  </si>
  <si>
    <t xml:space="preserve"> CUYA</t>
  </si>
  <si>
    <t xml:space="preserve"> FRANCO JORDY</t>
  </si>
  <si>
    <t xml:space="preserve">RAMIREZ </t>
  </si>
  <si>
    <t>CARLOS DAVID</t>
  </si>
  <si>
    <t xml:space="preserve"> BENANCIO</t>
  </si>
  <si>
    <t xml:space="preserve"> FRANK ANTONY</t>
  </si>
  <si>
    <t>PIERO JEANPIERRE</t>
  </si>
  <si>
    <t xml:space="preserve">PEVES   </t>
  </si>
  <si>
    <t>LIZ PAMELA</t>
  </si>
  <si>
    <t xml:space="preserve">SARMIENTO </t>
  </si>
  <si>
    <t>RAFAEL LEONARDO</t>
  </si>
  <si>
    <t>000311-2026-SGGDI/GITE</t>
  </si>
  <si>
    <t>003238-2026-SGIST</t>
  </si>
  <si>
    <t>001506-2026/GITE</t>
  </si>
  <si>
    <t>SERNA</t>
  </si>
  <si>
    <t>JUAN ANDY</t>
  </si>
  <si>
    <t>SGGDI / Mediante correo comunicó desistimiento de Vasquez Cotrina Jack Andel</t>
  </si>
  <si>
    <t xml:space="preserve">VEGA </t>
  </si>
  <si>
    <t>MINIANO DE ALCANTARA</t>
  </si>
  <si>
    <t xml:space="preserve"> YOVANNA JANET</t>
  </si>
  <si>
    <t xml:space="preserve"> PEREZ </t>
  </si>
  <si>
    <t xml:space="preserve">JOSÉ ALAN </t>
  </si>
  <si>
    <t xml:space="preserve"> PEÑA </t>
  </si>
  <si>
    <t xml:space="preserve">ASISTENTE OPERATIVO </t>
  </si>
  <si>
    <t xml:space="preserve">COORDINADOR DEL CENTRO DE SERVICIOS ELECTORAL </t>
  </si>
  <si>
    <t>VIGO</t>
  </si>
  <si>
    <t xml:space="preserve"> AGUILAR</t>
  </si>
  <si>
    <t>DANITZA IDALI</t>
  </si>
  <si>
    <t>S/ 5500,00</t>
  </si>
  <si>
    <t>COLCAS</t>
  </si>
  <si>
    <t xml:space="preserve"> SALAS</t>
  </si>
  <si>
    <t>KENNY CESAR</t>
  </si>
  <si>
    <t>IRENE</t>
  </si>
  <si>
    <t>DORIS JEA-MILLE</t>
  </si>
  <si>
    <t>CAICEDO</t>
  </si>
  <si>
    <t>LUCIO</t>
  </si>
  <si>
    <t>ERIKA SANDRA</t>
  </si>
  <si>
    <t>INFORME 001581-2026-SGIST - ABRIL (06/04-30/04)</t>
  </si>
  <si>
    <t>REA</t>
  </si>
  <si>
    <t>ALEJANDRO ALFONSO</t>
  </si>
  <si>
    <t>LUNA</t>
  </si>
  <si>
    <t>FRED ROBERT</t>
  </si>
  <si>
    <t>CANDELA</t>
  </si>
  <si>
    <t>ANTONIO BENJAMIN</t>
  </si>
  <si>
    <t>002187-2026-SGIST</t>
  </si>
  <si>
    <t>AL PARECER DESITIO GAMARRA ALVARADO JAVIER MANUEL INF. 001459-2026-SGIST/GITE</t>
  </si>
  <si>
    <t>003141-2026-SGIST/GITE</t>
  </si>
  <si>
    <t>001459-2026/GITE</t>
  </si>
  <si>
    <t>S/ 7,000.00</t>
  </si>
  <si>
    <t>S/ 3,500.00</t>
  </si>
  <si>
    <t>S/ 5,500.00</t>
  </si>
  <si>
    <t>S/ 8,000.00</t>
  </si>
  <si>
    <t>S/ 5,000.00</t>
  </si>
  <si>
    <t xml:space="preserve"> ANALISTA PROGRAMADOR 3</t>
  </si>
  <si>
    <t>ALCALDE</t>
  </si>
  <si>
    <t>LUISIN ENRIQUE</t>
  </si>
  <si>
    <t xml:space="preserve">APOYO DE PALETIZADOR </t>
  </si>
  <si>
    <t xml:space="preserve">              2,500.00</t>
  </si>
  <si>
    <t>SOLICITUD 496-SISPLAN</t>
  </si>
  <si>
    <t>MEMORANDO 0802-2026-GPP</t>
  </si>
  <si>
    <t>GPP APROBO HABILITACION PRESUPUESTAL PARA LA ADENDA DE LOCADORES DE LA SGIST POR MES DE MAYO</t>
  </si>
  <si>
    <t>001752-2026-SGIST/GITE</t>
  </si>
  <si>
    <t>0004767-2026-SGIST/GITE</t>
  </si>
  <si>
    <t>002154-2026/GITE</t>
  </si>
  <si>
    <t>MEMORANDO 002469-2026/GITE</t>
  </si>
  <si>
    <t>S/ 2,500.00</t>
  </si>
  <si>
    <t>RUDY ROBERT</t>
  </si>
  <si>
    <t>MEMORANDO 002470-2026/GITE</t>
  </si>
  <si>
    <t>CARTA DE RENUNCIA AL 07/05/2026</t>
  </si>
  <si>
    <t>ACEPTACION DE RENUNCIA: INFORME 001960-2026-SGIST-GITE/ MEMORANDO 002424-2026/GITE DEL 15/05/2026</t>
  </si>
  <si>
    <t>DESISTIO HERRERA AQUIJE ARBERTO JOSUE REF. 001752-2026-SGIST/GITE</t>
  </si>
  <si>
    <t>DESISTIO LINDO ESPINOZA LAURA ESTEFANI  REF. 001752-2026-SGIST/GITE</t>
  </si>
  <si>
    <t xml:space="preserve">              6,500.00</t>
  </si>
  <si>
    <t>S/ 6,500.00</t>
  </si>
  <si>
    <t xml:space="preserve">OPERADOR TECNICO DE TI </t>
  </si>
  <si>
    <t xml:space="preserve">              3,000.00</t>
  </si>
  <si>
    <t>DESISTIO CIEZA PEREZ JOSELITO REF. 001752-2026-SGIST/GITE</t>
  </si>
  <si>
    <t>CARTA DE RENUNCIA AL 04/05/2026</t>
  </si>
  <si>
    <t>ACEPTACION DE RENUNCIA: INFORME 001861-2026-SGIST-GITE/ MEMORANDO 002294-2026-GITE DEL 08/05/2026</t>
  </si>
  <si>
    <t>MEMORANDO 002945-2026/GITE</t>
  </si>
  <si>
    <t>CARTA DE RENUNCIA AL  15/05/2026</t>
  </si>
  <si>
    <t>ACEPTACION DE RENUNCIA: INFORME 002012-2026-SGIST-GITE/ MEMORANDO 002485-2026-GITE, DE FECHA 19/05/2026</t>
  </si>
  <si>
    <t>DESISTIO HILARI QUISPE JHON ANTONY REF. 001752-2026-SGIST/GITE</t>
  </si>
  <si>
    <t>DESISTIO INFANTE ISHPILCO JAIME REF. 001752-2026-SGIST/GITE</t>
  </si>
  <si>
    <t>DESISTIO SANTIAGO ASTO MARISELA REF. 001752-2026-SGIST/GITE</t>
  </si>
  <si>
    <t xml:space="preserve">OPERADOR TECNICO DE TI 2 </t>
  </si>
  <si>
    <t>DESISTIO RIVERA SANCHEZ VIVIANA LIZA REF. 001752-2026-SGIST/GITE</t>
  </si>
  <si>
    <t xml:space="preserve">JOSE CARLOS </t>
  </si>
  <si>
    <t xml:space="preserve">SUPERVISOR DE PREPARACION DE EIE </t>
  </si>
  <si>
    <t xml:space="preserve">              4,500.00</t>
  </si>
  <si>
    <t xml:space="preserve">PAMELA </t>
  </si>
  <si>
    <t>WILLY CHAYANNE</t>
  </si>
  <si>
    <t>Y P</t>
  </si>
  <si>
    <t xml:space="preserve">                                                                                                                                                                                                                                              </t>
  </si>
  <si>
    <t>N° ORDEN</t>
  </si>
  <si>
    <t>Cuenta de MONTO TOTAL EJECUTADO CON ORDEN</t>
  </si>
  <si>
    <t>00006</t>
  </si>
  <si>
    <t>00018</t>
  </si>
  <si>
    <t>00288</t>
  </si>
  <si>
    <t>0047</t>
  </si>
  <si>
    <t>0056-2026</t>
  </si>
  <si>
    <t>0057-2026</t>
  </si>
  <si>
    <t>0058</t>
  </si>
  <si>
    <t>0068-2026</t>
  </si>
  <si>
    <t>0081-2026</t>
  </si>
  <si>
    <t>0116-2026</t>
  </si>
  <si>
    <t>0118-2026</t>
  </si>
  <si>
    <t>0121-2026</t>
  </si>
  <si>
    <t>'0298</t>
  </si>
  <si>
    <t>'0306</t>
  </si>
  <si>
    <t>0369-2026</t>
  </si>
  <si>
    <t>042</t>
  </si>
  <si>
    <t>044</t>
  </si>
  <si>
    <t>055-2026</t>
  </si>
  <si>
    <t>0558</t>
  </si>
  <si>
    <t>060-2026</t>
  </si>
  <si>
    <t>067-2026</t>
  </si>
  <si>
    <t>070-2026</t>
  </si>
  <si>
    <t>072-2026</t>
  </si>
  <si>
    <t>084-2026</t>
  </si>
  <si>
    <t>085-2026</t>
  </si>
  <si>
    <t>086-2026</t>
  </si>
  <si>
    <t>087-2026</t>
  </si>
  <si>
    <t>088-2026</t>
  </si>
  <si>
    <t>089-2026</t>
  </si>
  <si>
    <t>090-2026</t>
  </si>
  <si>
    <t>093-2026</t>
  </si>
  <si>
    <t>0941-2026</t>
  </si>
  <si>
    <t>101-2026</t>
  </si>
  <si>
    <t>104-2026</t>
  </si>
  <si>
    <t>1093-2026</t>
  </si>
  <si>
    <t>1094-2026</t>
  </si>
  <si>
    <t>1095-2026</t>
  </si>
  <si>
    <t>1099-2026</t>
  </si>
  <si>
    <t>110-2026</t>
  </si>
  <si>
    <t>1110-2026</t>
  </si>
  <si>
    <t>111-2026</t>
  </si>
  <si>
    <t>1113-2026</t>
  </si>
  <si>
    <t>1121-2026</t>
  </si>
  <si>
    <t>114-2026</t>
  </si>
  <si>
    <t>119-2026</t>
  </si>
  <si>
    <t>1226-2026</t>
  </si>
  <si>
    <t>132-2026</t>
  </si>
  <si>
    <t>1348-2026</t>
  </si>
  <si>
    <t>141-2026</t>
  </si>
  <si>
    <t>163-2026</t>
  </si>
  <si>
    <t>164-2026</t>
  </si>
  <si>
    <t>165-2026</t>
  </si>
  <si>
    <t>168-2026</t>
  </si>
  <si>
    <t>171-2026</t>
  </si>
  <si>
    <t>172-2026</t>
  </si>
  <si>
    <t>173-2026</t>
  </si>
  <si>
    <t>175-2026</t>
  </si>
  <si>
    <t>177-2026</t>
  </si>
  <si>
    <t>205-2026</t>
  </si>
  <si>
    <t>206-2026</t>
  </si>
  <si>
    <t>207-2026</t>
  </si>
  <si>
    <t>208-2026</t>
  </si>
  <si>
    <t>209-2026</t>
  </si>
  <si>
    <t>210-2026</t>
  </si>
  <si>
    <t>211-2026</t>
  </si>
  <si>
    <t>212-2026</t>
  </si>
  <si>
    <t>213-2026</t>
  </si>
  <si>
    <t>214-2026</t>
  </si>
  <si>
    <t>215-2026</t>
  </si>
  <si>
    <t>216-2026</t>
  </si>
  <si>
    <t>218-2026</t>
  </si>
  <si>
    <t>221-2026</t>
  </si>
  <si>
    <t>336-2026</t>
  </si>
  <si>
    <t>Contrato N° 175-2026-ONPE</t>
  </si>
  <si>
    <t>(en blanco)</t>
  </si>
  <si>
    <t xml:space="preserve">PRESUPUESTO PROGRAMADO PIA </t>
  </si>
  <si>
    <t>MODIFICACION PRESUPUESTAL</t>
  </si>
  <si>
    <t>SEGUIMIENTO DE REQUERIMIENTO DE ADQUISICION/CONTRATACION</t>
  </si>
  <si>
    <t>SEGUIMIENTO DE EJECUCION</t>
  </si>
  <si>
    <t>SEGUIMIENTO DE CONFORMIDAD</t>
  </si>
  <si>
    <t>META</t>
  </si>
  <si>
    <t>CODIGO SIGA</t>
  </si>
  <si>
    <t>MEDIDA</t>
  </si>
  <si>
    <t>TOTAL PRESUPUESTO PIM MODIFICADO</t>
  </si>
  <si>
    <t>ESTADO SIGA INCLUSION, EXLUSION O PENDIENTE</t>
  </si>
  <si>
    <t>N° DE ANEXO DE INCLUSION SIGA</t>
  </si>
  <si>
    <t>MODIFICACION- HABILITACION INFORME SG</t>
  </si>
  <si>
    <t>MODIFICACION- HABILITACION MEMORANDO GITE</t>
  </si>
  <si>
    <t>MODIFICACION CN - ESTADO (MEMO APROBACION GPP)</t>
  </si>
  <si>
    <t>TOTAL PRESUPUESTO PIM - MODIFICADA (e</t>
  </si>
  <si>
    <t>OBSERVACIONES DE LO SOLICTADO</t>
  </si>
  <si>
    <t>DENOMINACION DEL TDR/ ET</t>
  </si>
  <si>
    <t>NUEVA DENOMINACION ITEMS SIGA</t>
  </si>
  <si>
    <t>MONTO REQUERIDO EN PEDIDO</t>
  </si>
  <si>
    <t>PEDIDOS DE COMPRAS- SERVICIOS</t>
  </si>
  <si>
    <t>ESPECIALISTA A A CARGO</t>
  </si>
  <si>
    <t>FECHA INFORME SG</t>
  </si>
  <si>
    <t>INFORME PEDIDO REMITIDO (SGIST)</t>
  </si>
  <si>
    <t>FECHA INFORME PEDIDO REMITIDO (SGIST)</t>
  </si>
  <si>
    <t>MEMORANDOGITE</t>
  </si>
  <si>
    <t>ESTADO DE REQUERIMIENTOS</t>
  </si>
  <si>
    <t>SEGUIMIENTO AL ESTADO DEL REQUERIMIENTO</t>
  </si>
  <si>
    <t>CCP</t>
  </si>
  <si>
    <t>MONTO TOTAL CERTIFICADO</t>
  </si>
  <si>
    <t>SALDO DE CERTIFICACION</t>
  </si>
  <si>
    <t xml:space="preserve">ESTADO </t>
  </si>
  <si>
    <t>FECHA DE ORDEN</t>
  </si>
  <si>
    <t>MONTO TOTAL EJECUTADO CON ORDEN</t>
  </si>
  <si>
    <t xml:space="preserve">SALDOS DE PROGRAMACION/ CERTIFICACIÓN </t>
  </si>
  <si>
    <t xml:space="preserve">DATOS DEL PROVEEDOR SEGÚN ORDEN </t>
  </si>
  <si>
    <t xml:space="preserve">FECHA DE ENTREGA O PLAZO DE EJECUCION </t>
  </si>
  <si>
    <t xml:space="preserve">INFORME DE CONFORMIDAD </t>
  </si>
  <si>
    <t>FECHA DE ENTREGA</t>
  </si>
  <si>
    <t>MEMORANDO GITE DE CONFORMIDAD</t>
  </si>
  <si>
    <t>FECHA DE MEMORANDO</t>
  </si>
  <si>
    <t>PRE CONFORMIDAD</t>
  </si>
  <si>
    <t>FECHA PRE CONFORMIDAD</t>
  </si>
  <si>
    <t xml:space="preserve">COMPROMETIDO </t>
  </si>
  <si>
    <t xml:space="preserve">DEVENGADO </t>
  </si>
  <si>
    <t>GIRADO</t>
  </si>
  <si>
    <t>FECHA DE GIRO</t>
  </si>
  <si>
    <t xml:space="preserve">OBSERVACIONES/ ESTADO </t>
  </si>
  <si>
    <t>MONTO PIM CERTIFICADO</t>
  </si>
  <si>
    <t>INCLUIDO AL SIGA 12/01/2025</t>
  </si>
  <si>
    <t>ANEXO 0001 (15/01/2026)</t>
  </si>
  <si>
    <t>SIN PEDIDO</t>
  </si>
  <si>
    <t>DANIEL VELA VILLAMONTE</t>
  </si>
  <si>
    <t>03039-2025/SGIST-GITE</t>
  </si>
  <si>
    <t>005342-2025/GITE</t>
  </si>
  <si>
    <t>REMITIDO PARA CONTRATACION/ ADQUISICION</t>
  </si>
  <si>
    <t>CONTRATO N° 0217-2025-ONPE
SERVICIO CERTIFICADO POR S/ 144 306 000- JASEC - ESPECIALISTA A CARGO VELA VILLAMONTE JONATHAN DANIEL</t>
  </si>
  <si>
    <t>CER-0117</t>
  </si>
  <si>
    <t xml:space="preserve">CONTRATO/ORDEN </t>
  </si>
  <si>
    <t>ADMINISTRADOR DE PROCESOS ELECTORALES CSA</t>
  </si>
  <si>
    <t>CONFORMIDAD PENDIENTE DE EMITIR SE SOLICITO PRESTACIONES ADICIONAL CON FECHA HASTA EL 30/06/2026</t>
  </si>
  <si>
    <t>PENDIENTE</t>
  </si>
  <si>
    <t xml:space="preserve">UNIDAD  </t>
  </si>
  <si>
    <t>Nuevo: PELICULA EXTENSIBLE PARA EMBALAJE (FILM STRECH) DE 50 cm x 500m
antes: PELICULA EXTENSIBLE PARA EMBALAJE (FILM STRECH) DE 45 cm DE ANCHO X 5 kg</t>
  </si>
  <si>
    <t>nuevo: 00113
antes '035</t>
  </si>
  <si>
    <t>ANA OTERO</t>
  </si>
  <si>
    <t>nuevo: 000033-2026/CSL-SGIST-GITE
antes 000007-2026/CSL-SGIST-GITE</t>
  </si>
  <si>
    <t>000358-2026/SGIST-GITE</t>
  </si>
  <si>
    <t>000862-2026/SGIST-GITE</t>
  </si>
  <si>
    <t>06/03/2026: PROVEIDO 003228-2026/JAPROG-SGL-GAD, DERIVADO AL LOGISTICO ANA OTERO PARA ELABORACION DE O.C
05/03/2026: SGPR APROBO CCP MEDIANTE INFORME N° 000955-2026/SGPR-GPP 
04/03/2026: SE SOLICITO APROBACION DE CCP MEDIANTE MEMORANDO 001452-2026/SGL-GAD 
20/02/2026: PROVEIDO N° 002496-2026/JAPROG-SGL-GAD, DERIVADO A ANA OTERO PARA ATENCION
20/02/2026: MEMORANDO N° 000918-2026/GITE, GITE REMITIO LA VERIFICACION DE CUMPLIMIENTO FM 07
19/02/2026: JAPROG SOLICITO LA VERIFICACION DE CUMPLIMIENTO MEDIANTE HOJA DE ELEVACION N° 000997-2026/JAPROG-SGL-GAD
05/02/2026: GITE REMITIO MEMORANDO N °000499-2026/JAPROG-SGL-GAD, CON LA VERSION 2 DE LA ET
02/02/2026: HOJA DE ELEVACION N° 000499-2026/JAPROG-SGL-GAD, JAPROG REMITIO LAS COTIZACIONES PARA LA VERIFICACION DE CUMPLIMIENTO
26/01/2026: HOJA DE ELEVACION 000253-2026/JAPROG-SGL-GAD, JAPROG REMITIO LAS OBSERVACIONES A LA ET
22/01/2026: MEMORANDO N° 000380-2026/GITE, GITE REMITIO LAS ET A LA SGL PARA INICIO DE ADQUISICION</t>
  </si>
  <si>
    <t>CER-1195</t>
  </si>
  <si>
    <t>DVM SUMINISTROS Y SERVICIOS E.IR.L</t>
  </si>
  <si>
    <t>20/03/2026: SE REALIZO EL PAGO DE LA O.C POR EL MONTO DE S/ 223.79+7235.71</t>
  </si>
  <si>
    <t>20/03/2026: SE REALIZO EL PAGO DE LA ORDEN POR EL MONTO TOTAL</t>
  </si>
  <si>
    <t>SE REALIZO SOLICITUD N| 0101</t>
  </si>
  <si>
    <t>000295-2026/GPP</t>
  </si>
  <si>
    <t>0053</t>
  </si>
  <si>
    <t>ERIKA ZEGARRA</t>
  </si>
  <si>
    <t>000009-2026/CSL-SGIST-GITE</t>
  </si>
  <si>
    <t>000502-2026/SGIST-GITE</t>
  </si>
  <si>
    <t>000541-2026/GITE</t>
  </si>
  <si>
    <t>06/02/2026: SGIST REMITIO PROVEIDO N° 001360-2026/SGIST-GITE, PARA LA VERIFICACION D ECUMPLIMIENTO
05/02/2026: MEMORANDO N° 000660-2026/GITE, GITE REMITIO LA VERSION 1 ACTUALIZADA DE LAS ET
05/02/20256: JAPROG REMITIO HOJA DE ELEVACION 000662-2026/JAPROG-SGL-GAD, CON OBSERVACIONES A LAS ET
29/01/2026: MEMORANDO 000541-2026/GITE, GITE REMITIO REQUERIMIENTO A LA SGL PARA INICIO DE ADQUISICION</t>
  </si>
  <si>
    <t>CER-0942</t>
  </si>
  <si>
    <t>DISTRIBUIDORA C'MASH E.I.R.L</t>
  </si>
  <si>
    <t>05/06/2026:area tecnica estrategica informo la resolucion de la O.C.  085-2026, POR EL NO CUMPLIMIENTO EN LA ENTREGA POR PARTE DEL PROVEEDOR</t>
  </si>
  <si>
    <t>ANULADO</t>
  </si>
  <si>
    <t>NUEVO_: 2.3.1.8.1.99
ANTES: 2.3.1.5.3.1</t>
  </si>
  <si>
    <t>SE SOLICITARA CAMBIO DE CLASIFICADOR EN LA 2.3.1.8.1.99</t>
  </si>
  <si>
    <t>ADQUISICIÓN DE MATERIALES DE LIMPIEZA Y EMBALAJE – EG 2026</t>
  </si>
  <si>
    <t>ALCOHOL ETILICO 70% GEL 1L</t>
  </si>
  <si>
    <t>00084</t>
  </si>
  <si>
    <t>000019-2026/CSL-SGIST-GITE</t>
  </si>
  <si>
    <t>000535-2026/SGIST-GITE</t>
  </si>
  <si>
    <t>000601-2026/GITE</t>
  </si>
  <si>
    <t>04/03/2026: orden de compra n° 0056-2026
18/02/2026: MEMORANDO N° 1213-2026-SGL-GAD/ONPE, SE APROBO CCP N° 00928-00929-0930-0931
06/02/2026: PROVEIDO 001515-2026/JAPROG-SGL-GAD DERIVADO A ESPECIALISTA DE JAPROG PARA INDAGACION
05/02/2026: JAPROG REMITIO HOJA DE ELEVACION 000688-2026/JAPROG-SGL-GAD, CON OBSERACIONES A LA ET
02/02/2026. MEMORANDO 000601-2026/GITE, GITE REMITIO REQUERIMIENTO A SGL 
02/02/2026: INFORME 000535-2026/SGIST-GITE, SGIST REMITIO ET Y PEDIDOS PARA INICIO DE ADQUISICION</t>
  </si>
  <si>
    <t>CER-928</t>
  </si>
  <si>
    <t>FAMILIA PEC E.I.R.L</t>
  </si>
  <si>
    <t>05/03/2026 AL 12/03/2026</t>
  </si>
  <si>
    <t>18/03/2026: se realizo el pago de la oc. 56-2026 por el monto de S/ 864.17 + 26.73</t>
  </si>
  <si>
    <t>PAR</t>
  </si>
  <si>
    <t>solicitud n° 0333-sisplan</t>
  </si>
  <si>
    <t>000481-2026/GPP</t>
  </si>
  <si>
    <t>se priorizo saldos para la adquisicion de rompemuelle</t>
  </si>
  <si>
    <t>GUANTE DE POLIESTER CON PALMA DE LATEX</t>
  </si>
  <si>
    <t>033</t>
  </si>
  <si>
    <t>000007-2026/CSL-SGIST-GITE</t>
  </si>
  <si>
    <t>02/03/2026: ORDEN DE COMPRA N° 060-2026
20/02/20296: MEMORANDO N° 000918-2026/GITE, GITE REMITIO LA VERIFICACION DE CUMPLIMIENTO FM 07
19/02/2026: JAPROG SOLICITO LA VERIFICACION DE CUMPLIMIENTO MEDIANTE HOJA DE ELEVACION N° 000997-2026/JAPROG-SGL-GAD
05/02/2026: GITE REMITIO MEMORANDO N °000499-2026/JAPROG-SGL-GAD, CON LA VERSION 2 DE LA ET
02/02/2026: HOJA DE ELEVACION N° 000499-2026/JAPROG-SGL-GAD, JAPROG REMITIO LAS COTIZACIONES PARA LA VERIFICACION DE CUMPLIMIENTO
26/01/2026: HOJA DE ELEVACION 000253-2026/JAPROG-SGL-GAD, JAPROG REMITIO LAS OBSERVACIONES A LA ET
22/01/2026: MEMORANDO N° 000380-2026/GITE, GITE REMITIO LAS ET A LA SGL PARA INICIO DE ADQUISICION</t>
  </si>
  <si>
    <t>CER-1129</t>
  </si>
  <si>
    <t>ARP INNOVACIONES E.I.R.L</t>
  </si>
  <si>
    <t>10 DIAS CALENDARIOS CONTADOR APARTIR DEL 04/032026</t>
  </si>
  <si>
    <t>001211-2026/SGIST-GITE</t>
  </si>
  <si>
    <t>001465-2026/GITE</t>
  </si>
  <si>
    <t>27/03/2026: se realizo el pago de la oc 060-2026 por el importe de S/ 100.65 + 3254.45 con fecha al 26/03/2026
20/03/2026: PROVEIDO 003140-2026/SGIST-GITE                                                                                                                                                                                                                                                                                                      20/03/2026. MEMORANDO 001465-2026/GITE - CONFORMIDAD DE LA ADQUISICIÓN DE MATERIALES DE LIMPIEZA Y ACONDICIONAMIENTO PARA LA LINEA DE PREPARACION DE EQUIPOS INFORMATICOS – EG 2026 - ORDEN DE COMPRA N 000060-2026-ONPE - ITEMS 1,2 Y 5</t>
  </si>
  <si>
    <t>27/03/2026: se realizo el pago de la oc 060-2026 por el importe de S/ 100.65 + 3254.45 con fecha al 26/03/2026
20/03/2026: PROVEIDO 003140-2026/SGIST-GITE - CONFORMIDAD DE LA ADQUISICIÓN DE MATERIALES DE LIMPIEZA Y ACONDICIONAMIENTO PARA LA LINEA DE PREPARACION DE EQUIPOS INFORMATICOS – EG 2026 - ORDEN DE COMPRA N 000060-2026-ONPE - ITEMS 1,2 Y 5</t>
  </si>
  <si>
    <t>03/03/2026: ORDEN DE COMPA N° 00119-2026
06/02/2026: SGIST REMITIO PROVEIDO N° 001360-2026/SGIST-GITE, PARA LA VERIFICACION D ECUMPLIMIENTO
05/02/2026: MEMORANDO N° 000660-2026/GITE, GITE REMITIO LA VERSION 1 ACTUALIZADA DE LAS ET
05/02/20256: JAPROG REMITIO HOJA DE ELEVACION 000662-2026/JAPROG-SGL-GAD, CON OBSERVACIONES A LAS ET
29/01/2026: MEMORANDO 000541-2026/GITE, GITE REMITIO REQUERIMIENTO A LA SGL PARA INICIO DE ADQUISICION</t>
  </si>
  <si>
    <t>CER-1342</t>
  </si>
  <si>
    <t>TRADING SERVICE M&amp;A SRLTDA</t>
  </si>
  <si>
    <t>15 DIAS CALENDARIOS  APARTIR DEL 04-03-2026 AL 19032026</t>
  </si>
  <si>
    <t>se realizo el pago de la O.C. 0119-2026, con fecha al 13/04/2026 por el monto total de la o.c</t>
  </si>
  <si>
    <t>CER-1007</t>
  </si>
  <si>
    <t>05/06/2026:area tecnica estrategica informo la resolucion de la O.C.  086-2026, POR EL NO CUMPLIMIENTO EN LA ENTREGA POR PARTE DEL PROVEEDOR</t>
  </si>
  <si>
    <t>COMPUTER LVC SYSTEM E.I.R.L</t>
  </si>
  <si>
    <t>PAGADO EL 27/03/2026</t>
  </si>
  <si>
    <t xml:space="preserve">cOMPROMETIDO </t>
  </si>
  <si>
    <t>se realizo el pago de la oc con fecha al 26/03/2026 por dos montos: S/ 1503.45 + S/ 46.50</t>
  </si>
  <si>
    <t>03/03/2026: ORDEN DE COMPA N° 0068-2026
06/02/2026: SGIST REMITIO PROVEIDO N° 001360-2026/SGIST-GITE, PARA LA VERIFICACION D ECUMPLIMIENTO
05/02/2026: MEMORANDO N° 000660-2026/GITE, GITE REMITIO LA VERSION 1 ACTUALIZADA DE LAS ET
05/02/20256: JAPROG REMITIO HOJA DE ELEVACION 000662-2026/JAPROG-SGL-GAD, CON OBSERVACIONES A LAS ET
29/01/2026: MEMORANDO 000541-2026/GITE, GITE REMITIO REQUERIMIENTO A LA SGL PARA INICIO DE ADQUISICION</t>
  </si>
  <si>
    <t>CER-0920</t>
  </si>
  <si>
    <t>05/03/2026: orden de compra rechazada por el proveedor, se realizo la anulacion de la O.C. con fecha al  05/03/2026</t>
  </si>
  <si>
    <t>2. SOLICITUD 0433-SISPLAN
1. 00444-2026/SGIST-GITE</t>
  </si>
  <si>
    <t>2. SOLICITUD 0433-SISPLAN
000472-2026/GITE</t>
  </si>
  <si>
    <t>2. 000635-2026/GPP
1. 000174-2026/GPP</t>
  </si>
  <si>
    <t>2. GITE SOLICITO HABILITACION POR S/ 175925
 1. GITE SOLICITO HABILITACION PRESUPUESTAL PARA CONTINU</t>
  </si>
  <si>
    <t>CCP APROBADA
08/01/2026 - SE INFORMA APROBACION DEL PLAN DE TRABAJO CORRESPONDIENTE AL SERVICIO DE ENLACE DE TELECOMUNICACIONES EG 2026 | CONTRATO N° 134-2025- ONPE
SERVICIO CERTIFICADO POR S/ 19760530.18 - JASEC - ESPECIALISTA A CARGO POLO BAZAN VICTOR HUGO</t>
  </si>
  <si>
    <t>CER-00197</t>
  </si>
  <si>
    <t>AMERICA MOVIL S.A.C</t>
  </si>
  <si>
    <t>desde el dia siguiente de suscrito el acta de inicio hasta 20/05/2026</t>
  </si>
  <si>
    <t>PENDIENTE DE CONFORMIDAD</t>
  </si>
  <si>
    <t xml:space="preserve">SISPLAN 392 </t>
  </si>
  <si>
    <t>MEMORANDO 543-2026-GPP</t>
  </si>
  <si>
    <t>SE HABILITO PRESUPUESTO ADICIONAL PARA EL SERVICIO DE WEB HOSTIN</t>
  </si>
  <si>
    <t>REDUCCION DE SERVICIO CON RESOLUCION GERENCIAL N° 062-2026-GAD/ONPE POR EL MONTO DE S/ 837,510.48
CON CONTRATO n° 0023-2025-ONPE, PLAZO D EJECUCION HASTA 20/05/2026, SE REALIZARA CERTIFICACION PARA EL 2026 - JASEC - GUTIERREZ PAITAN JOSE LUIS</t>
  </si>
  <si>
    <t>cer-306</t>
  </si>
  <si>
    <t>ITG SOLUTIONS SOCIEDAD ANONIMA CERRADA</t>
  </si>
  <si>
    <t>01/09/2025 al 20/05/2026</t>
  </si>
  <si>
    <t>4. 002296-2026/SGIST-GITE - SE REMITE PRECISIONES A LA CONFORMIDAD 
3. INFORME 002039-2026/SGIST-GITE
2. 001722-2026/SGIST-GITE
1. 002247-2026/GITE</t>
  </si>
  <si>
    <t>4. 07/06/2026
3. 20/05/2026
2. 28/04/2026
1. 06/05/2026</t>
  </si>
  <si>
    <t>4. 002870-2026/GITE
3. MEMORANDO 002521-2026/GITE 
2. 002126-2026/GITE
1. 002247-2026/GITE</t>
  </si>
  <si>
    <t>08/06/2026
3. 20/05/2026
2. 28/04/2026
1. 06/05/2026</t>
  </si>
  <si>
    <t>08/06/2026: MEMORANDO 002870-2026/GITE - SE REMITE PRECISIONES A LA CONFORMIDAD DEL SERVICIO DE WEB HOSTING - EG 2026 - ENTREGABLE 01 - SEPTIMO PERIODO - CONTRATO N 23-2025-ONPE - ORDEN DE SERVICIO 336-2026
20/05/2026: MEMORANDO 002521-2026/GITE - SE REMITE PRECISIONES A LA CONFORMIDAD DEL SERVICIO DE WEB HOSTING - EG 2026 - ENTREGABLE N° 01 - QUINTO PERIODO 
28/04/2026 GITE REMITIO MEMORANDO 002126-2026/GITE CON LA CONFORMIDAD DEL SERVICIO</t>
  </si>
  <si>
    <t>09/06/2026: GITE REMITIO MEMORANDO 002870-2026/GITE -ADJUNTO PRECISIONES A LA CONFORMIDAD DEL ENTREGABLE 01
25/05/2026; MEMORANDO 002592-2026/GITE - CONFORMIDAD DEL SERVICIO DE WEB HOSTING - EG 2026 - ENTREGABLE 01 - SEPTIMO PERIODO - CONTRATO N 23-2025-ONPE - ORDEN DE SERVICIO 336-2026
25/05/2026: INFORME 002094-2026/SGIST-GITE - INFORME PREVIO DE CONFORMIDAD DEL SERVICIO DE WEB HOSTING
3. 20/05/2026: MEMORANDO 002521-2026/GITE - SE REMITE PRECISIONES A LA CONFORMIDAD DEL SERVICIO DE WEB HOSTING - EG 2026 - ENTREGABLE N° 01 - QUINTO PERIODO 
2. MEMORANDO 002126-2026/GITE - ONFORMIDAD DEL SERVICIO DE WEB HOSTING - EG 2026 - ENTREGABLE 01 - SEXTO PERIODO - CONTRATO N 23-2025-ONPE - ORDEN DE SERVICIO 336-2026
085/06/2026: se realizo el pago de S/ 1172541.63
1.07/05/2026 proveido 004997-2026/SGIST-GITE - SE REMITE OBSERVACIONES AL ENTREGABLE 1 PERIODO 7 DEL SERVICIO DE WEB HOSTING – EG 2026 | ORDEN DE SERVICIO N 000336-2026</t>
  </si>
  <si>
    <t>CONTRATO N° 050-2025
23/01/2026: PROVEIDO N° 000574-2026/SGPR-GPP, DERIVADO A GPP PARA ATENCION
22/01/2026: MEMORANDO 000401-2026/GITE, SE REMITIO SOLICITUD DE HABILITACION PARA COMPLETAR EL CERTIFICADO PARA LA EMISION DE LA ORDEN
2025- ORDEN NOTIFICADA N° 2007</t>
  </si>
  <si>
    <t>CER-1243</t>
  </si>
  <si>
    <t>CGTS CORP</t>
  </si>
  <si>
    <t>2. 000520-2026/SGGDI-GITE
1. 000439-2026/SGGDI-GITE</t>
  </si>
  <si>
    <t>2. 07/05/2026
1. 22/04/2026</t>
  </si>
  <si>
    <t>2. 002285-2026/GITE
1. 002048-2026/GITE</t>
  </si>
  <si>
    <t>2. 08/05/2026 
1. 23/04/2026</t>
  </si>
  <si>
    <t>11/05/2026: GITE REMITIO MEMORANDO 002285-2026/GITE, DERIVANDO 3 ENTREGALE DEL SERVICIO  (CONFORMIDAD)</t>
  </si>
  <si>
    <t>14/05/2026: se realizo el pago por el monto de S/690,184.58
11/05/2026: GITE REMITIO CONFORMIDAD DEL SERVICIO 3ER ENTREGABLE MEDIANTE MEMORANDO 002285-2026/GITE</t>
  </si>
  <si>
    <t>00023</t>
  </si>
  <si>
    <t>01/02/2026: SE ELABORO ORDEN DE SERVICIO N° 00284 POR EL MONTO DE S/ 755,200
04/11/2025: CONTRATO N° 7-2025-ONPE, CON FECHA DEL 04/11/2025 CONCLUIDO
CCP APROBADA</t>
  </si>
  <si>
    <t>CER-00119</t>
  </si>
  <si>
    <t>M &amp;T CORPORATION DEL PERU S.A.C.</t>
  </si>
  <si>
    <t>1. 00698-2026/SGSI-GITE
2. INFORME 000834-2026/SGSI-GITE</t>
  </si>
  <si>
    <t>1. 09/05/2026
2. 25/05/2026</t>
  </si>
  <si>
    <t>1. 002306-2026/GITE
2. MEMORANDO 002582-2026/GITE</t>
  </si>
  <si>
    <t>1. 11/05/2026</t>
  </si>
  <si>
    <t>29/05/2026: memorando 002678-2026/GITE - SE REMITE FORMATO “FM12-GAD/LOG” ACTUALIZADO, DE LA CONFORMIDAD DEL ENTREGABLE 4 
29/05/2026: informe 000867-2026/SGSI-GITE -SE REMITE FORMATO “FM12-GAD/LOG” ACTUALIZADO
25/05/2026: CONFORMIDAD AL ENTREGABLE 4 DEL SERVICIO DE AUDITORÍA INFORMÁTICA PARA LAS SOLUCIONES TECNOLÓGICAS DE SOPORTE ELECTORAL AL ESCRUTINIO, CÓMPUTO DE RESULTADOS Y PRESENTACIÓN DE RESULTADOS – EG 2026
21/05/2026: HOJA DE ENVIO 00301-2026/JAV-GITE, SE REMITIO OBSERVACIONES A LA CONFORMIDAD DEL ENTREGABLE 4 DEL SERVICIO
18/05/2026: INFORME  000568-2026/SGGDI-GITE - Atendido | M &amp; T CORPORATION DEL PERU S.A.C.- SUBSANACIÓN DEL 4TO ENTREGABLE - SE REMITE INFORME DE VERIFICACIÓN DE CUMPLIMIENTO DE LAS CONDICIONES ESTABLECIDAS EN LOS TERMINOS DE REFERENCIA DEL SERVICIO DE AUDITORÍA INFORMÁTICA PARA LAS SOLUCIONES TECNOLÓGICAS DE SOPORTE - ELECTORAL AL ESCRUTINIO, CÓMPUTO DE RESULTADOS Y PRESENTACIÓN DE RESULTADOS - EG 2026
11/05/2026: MEMORANDO 002306-2026/GITE - OBSERVACIÓN DEL ENTREGABLE 4 DEL SERVICIO DE AUDITORÍA INFORMÁTICA PARA LAS SOLUCIONES TECNOLÓGICAS DE SOPORTE ELECTORAL AL ESCRUTINIO, CÓMPUTO DE RESULTADOS Y PRESENTACIÓN DE RESULTADOS – EG 2026</t>
  </si>
  <si>
    <t>06/06/2026: SE REALIZO EL PAGO DEL 4TO ENTREGABLE DEL SERVICIO DE AUDITORIA DE LA SGSI
29/05/2026: memorando 002678-2026/GITE - SE REMITE FORMATO “FM12-GAD/LOG” ACTUALIZADO, DE LA CONFORMIDAD DEL ENTREGABLE 4 
29/05/2026: informe 000867-2026/SGSI-GITE -SE REMITE FORMATO “FM12-GAD/LOG” ACTUALIZADO
25/05/2026: MEMORANDO N° 02582-2026-GITE - CONFORMIDAD AL ENTREGABLE 4 DEL SERVICIO DE AUDITORÍA INFORMÁTICA PARA LAS SOLUCIONES TECNOLÓGICAS DE SOPORTE ELECTORAL AL ESCRUTINIO, CÓMPUTO DE RESULTADOS Y PRESENTACIÓN DE RESULTADOS – EG 2026
21/05/2026: HOJA DE ENVIO 00301-2026/JAV-GITE, SE REMITIO OBSERVACIONES A LA CONFORMIDAD DEL ENTREGABLE 4 DEL SERVICIO
11/05/2026: MEMORANDO 002306-2026/GITE - OBSERVACIÓN DEL ENTREGABLE 4 DEL SERVICIO DE AUDITORÍA INFORMÁTICA PARA LAS SOLUCIONES TECNOLÓGICAS DE SOPORTE ELECTORAL AL ESCRUTINIO, CÓMPUTO DE RESULTADOS Y PRESENTACIÓN DE RESULTADOS – EG 2026</t>
  </si>
  <si>
    <t>NAVARRO VENEGAS EDIBER IVANNY - JASEC</t>
  </si>
  <si>
    <t>000125-2025/LIT-SGIST-GITE</t>
  </si>
  <si>
    <t>003140-2025/SGIST-GITE</t>
  </si>
  <si>
    <t>005369-2025/GITE</t>
  </si>
  <si>
    <t>CONTRATO N° 0231-2025-ONPE
02/02/2026: Proveido n° 000827-2026/SGPR-GPP - SE REMITE SOLICITUD DE APROBACION DE CCP 559-2026 - “SERVICIO DE CORREO ELECTRÓNICO EN LA NUBE - EG 2026”
02/02/206: MEMORANDO N° 000858-2026/SGL-GAD - SE SOLICITO APROBACION DE CCP
PENDIENTE DE CERTIFICAR SERVICIO CUENTA CON PREVISION 0067-2025-POR S/840 000 - JAPROG - MOLINA CAYO GUIDO ENRIQUE</t>
  </si>
  <si>
    <t>CER- 0559</t>
  </si>
  <si>
    <t>fecha fin 20/05/2026</t>
  </si>
  <si>
    <t>4. INFORME 002431-2026/SGIST-GITE 
3.001914-2026/SGIST-GITE
2.001654-2026/SGIST-GITE
3. informe 01914-2026/SGIST-GITE
1. 001654-2026/SGIST-GITE</t>
  </si>
  <si>
    <t>3. 12/05/2026 
2. 22/04/2026
1. 22/04/2026</t>
  </si>
  <si>
    <t>3. 002383-2026/GITE
2. 002039-2026/GITE</t>
  </si>
  <si>
    <t>2. 22/04/2026</t>
  </si>
  <si>
    <t>16/06/2026: INFORME 002431-2026/SGIST-GITE - INFORME PREVIO DE CONFORMIDAD AL ENTREGABLE N° 2 – PERIODO 5 ( DEL 21ABR2026 AL 20MAY2026) Y AL ENTREGABLE N° 3 CORRESPONDIENTE AL SERVICIO DE CORREO ELECTRÓNICO EN LA NUBE - EG 2026 |  CONTRATO N° 231-2025-ONPE | ORDEN DE SERVICIO N° 000479-2026-ONPE
16/06/2026: INFORME 002431-2026/SGIST-GITE  - INFORME PREVIO DE CONFORMIDAD AL ENTREGABLE N° 2 – PERIODO 5 ( DEL 21ABR2026 AL 20MAY2026) Y AL ENTREGABLE N° 3 CORRESPONDIENTE AL SERVICIO DE CORREO ELECTRÓNICO EN LA NUBE - EG 2026 |  CONTRATO N° 231-2025-ONPE | ORDEN DE SERVICIO N° 000479-2026-ONPE
22/04/2026: MEMORANDO 002039-2026/GITE - CONFORMIDAD AL ENTREGABLE 2 – PERIODO 3 ( DEL 20/02/2026 AL 21/03/2026) CORRESPONDIENTE AL SERVICIO DE CORREO ELECTRÓNICO EN LA NUBE - EG 2026 |  CONTRATO N° 231-2025-ONPE | ORDEN DE SERVICIO N° 000479-2026-ONPE</t>
  </si>
  <si>
    <t>16/06/2026: MEMORANDO 003105-2026/GITE - CONFORMIDAD AL ENTREGABLE N° 2 – PERIODO 5 ( DEL 21ABR2026 AL 20MAY2026) Y AL ENTREGABLE N° 3 CORRESPONDIENTE AL SERVICIO DE CORREO ELECTRÓNICO EN LA NUBE - EG 2026 |  CONTRATO N° 231-2025-ONPE | ORDEN DE SERVICIO N° 000479-2026-ONPE
16/06/2026: INFORME 002431-2026/SGIST-GITE  - INFORME PREVIO DE CONFORMIDAD AL ENTREGABLE N° 2 – PERIODO 5 ( DEL 21ABR2026 AL 20MAY2026) Y AL ENTREGABLE N° 3 CORRESPONDIENTE AL SERVICIO DE CORREO ELECTRÓNICO EN LA NUBE - EG 2026 |  CONTRATO N° 231-2025-ONPE | ORDEN DE SERVICIO N° 000479-2026-ONPE
14/05/2026: MEMORANDO 002383-2026/GITE, CONFORMIDAD AL ENTREGABLE 2 – PERIODO 4 ( DEL 22MAR2026 AL 20ABR2026) CORRESPONDIENTE AL SERVICIO DE CORREO ELECTRÓNICO EN LA NUBE - EG 2026 |  CONTRATO N° 231-2025-ONPE | ORDEN DE SERVICIO N° 000479-2026-ONPE
14/05/2026: INFORME N° 001914-2026/SGIST-GITE, SGIST REMITIO INFORME PREVIO DE CONFORMIDAD AL ENTREGABLE 2 – PERIODO 4 ( DEL 22MAR2026 AL 20ABR2026) CORRESPONDIENTE AL SERVICIO DE CORREO ELECTRÓNICO EN LA NUBE - EG 2026 |  CONTRATO N° 231-2025-ONPE | ORDEN DE SERVICIO N° 000479-2026-ONPE
2.INFORME PREVIO DE CONFORMIDAD AL ENTREGABLE 2 – PERIODO 4 ( DEL 22MAR2026 AL 20ABR2026) CORRESPONDIENTE AL SERVICIO DE CORREO ELECTRÓNICO EN LA NUBE - EG 2026 |  CONTRATO N° 231-2025-ONPE | ORDEN DE SERVICIO N° 000479-2026-ONPE
1.CONFORMIDAD AL ENTREGABLE 2 – PERIODO 3 ( DEL 20/02/2026 AL 21/03/2026) CORRESPONDIENTE AL SERVICIO DE CORREO ELECTRÓNICO EN LA NUBE - EG 2026 |  CONTRATO N° 231-2025-ONPE | ORDEN DE SERVICIO N° 000479-2026-ONPE</t>
  </si>
  <si>
    <t>nueva denominmacion: SERVICIO DE RENOVACION DE LICENCIA DE SOFTWARE ANTIVIRUS - EG 2026 
antes_ SERVICIO DE SOPORTE Y MANTENIMIENTO DE LICENCIA DE SOFTWARE ANTIVIRUS</t>
  </si>
  <si>
    <t>se solicita nueva denominacion</t>
  </si>
  <si>
    <t>00759</t>
  </si>
  <si>
    <t>000017-2026/CSL-SGIST-GITE</t>
  </si>
  <si>
    <t>000537-2026/SGIST-GITE</t>
  </si>
  <si>
    <t>000600-2026/GITE</t>
  </si>
  <si>
    <t>NO EJECUTADO / PRIORIZADO</t>
  </si>
  <si>
    <t>10/03/2026: HOJA DE ELEVACION N °002988-2026/JASEC-SGL-GAD, JASEC SOLICITO HABILITACION PRESUPUESTAL PARA COMPLETAR LA OFERTA DEL PROVEEDOR
09/03/2026: PROVEIDO N° 000280-2026/OCI, INVITACION A PARTICIPAR EN ACTO PUBLICO
06/03/2026: MEMORANDO001540-2026/SGL-GAD, Invitación a participar en Acto Público para la contratación bajo lineamiento aprobado mediante RJ N° 000002-2026-JN/ONPE - “SERVICIO DE RENOVACION DE LICENCIA DE SOFTWARE ANTIVIRUS – EG 2026"
03/02/2026. PROVEIDO 001256-2026/JAPROG-SGL-GAD, DERIVADO A ESPECIALISTA DE JAPROG
02/02/2026: MEMORANDO 000600-2026/GITE., DERIVADO A SGL PARA CONTRATACION
02/02/2026: SGIST REMITIO INFORME 000537-2026/SGIST-GITE, CON PEDIDOS PARA INICIO DE CONTRATACION</t>
  </si>
  <si>
    <t>CER-01081</t>
  </si>
  <si>
    <t>POLO BAZAN VICTOR HUGO</t>
  </si>
  <si>
    <t xml:space="preserve">ORDEN DE SERVICIO N-° 0298-2026 CON FECHA DEL 04/02/2026
CCP APROBADA
SERVICIO CERTIFICADO, CUENTA CON PREVISION N° 086-2025 
</t>
  </si>
  <si>
    <t>CER-00096</t>
  </si>
  <si>
    <t>STRATEGOS Y ASOCIADOS S.A.C</t>
  </si>
  <si>
    <t>FECHA FIN 20/05/2026</t>
  </si>
  <si>
    <t>12/06/2026: entregable 3 mediante informe 002399-2026/SGIST-GITE, SGIST remitio 3er entregable  - SE REMITE OBSERVACIONES AL ENTREGABLE 3 DEL SERVICIO DE ETHICAL HACKING - EG2026 - ORDEN DE SERVICIO N 000298-2026-ONPE
1018-2026-STRATEGOS Y ASOCIADOS SAC</t>
  </si>
  <si>
    <t>003031-2026/GITE</t>
  </si>
  <si>
    <t>12/06/2026: Memorando 003031-2026/GITE, SE REMITIO OBSERVACIONES AL ENTREGABLE 03 EL CUAL SERA NOTIFICADO POR LA SGL AL PROVEEDOR
11/06/2026: informe 000007-2026/JCM-SGIST-GITE, OBSERVADO | STRATEGOS Y ASOCIADOS S.A.C - TERCER ENTREGABLE DEL SERVICIO DE ETHICAL HACKING EG2026
25/05/2026: carta del proveedor n ° 0018-2026-STRATEGOS Y ASOCIADOS SAC, derivo el tercer entregable del servicio</t>
  </si>
  <si>
    <t>pendiente</t>
  </si>
  <si>
    <t>25/05/2026: proveedor presento carta 018-2026-STRATEGOS Y ASOCIADOS SAC, tercer entregable del servicio</t>
  </si>
  <si>
    <t xml:space="preserve"> ADQUISICION DE GUANTES DE NITRILO – EG 2026</t>
  </si>
  <si>
    <t>031</t>
  </si>
  <si>
    <t>LUIS QUINTANA</t>
  </si>
  <si>
    <t>000844-2026/SGIST-GITE</t>
  </si>
  <si>
    <t>000963-2026/GITE</t>
  </si>
  <si>
    <t>04/03/2026 INFOR E000052-2026/SGBDH-GRH, GRH  remite especificaciones técnicas (FM28-GAD/LOG) para la ADQUISICION DE GUANTES DE NITRILO – EG 2026
25/02/2026: SE REMITIO MEMORANDO 000963-2026/GITE, DERIVADIO A GRH COMO AREA TECNICA ESTRATEGICA PARA INICIO DE ADQUISICION
20/02/20296: MEMORANDO N° 000918-2026/GITE, GITE REMITIO LA VERIFICACION DE CUMPLIMIENTO FM 07
19/02/2026: JAPROG SOLICITO LA VERIFICACION DE CUMPLIMIENTO MEDIANTE HOJA DE ELEVACION N° 000997-2026/JAPROG-SGL-GAD
05/02/2026: GITE REMITIO MEMORANDO N °000499-2026/JAPROG-SGL-GAD, CON LA VERSION 2 DE LA ET
02/02/2026: HOJA DE ELEVACION N° 000499-2026/JAPROG-SGL-GAD, JAPROG REMITIO LAS COTIZACIONES PARA LA VERIFICACION DE CUMPLIMIENTO
26/01/2026: HOJA DE ELEVACION 000253-2026/JAPROG-SGL-GAD, JAPROG REMITIO LAS OBSERVACIONES A LA ET
22/01/2026: MEMORANDO N° 000380-2026/GITE, GITE REMITIO LAS ET A LA SGL PARA INICIO DE ADQUISICION</t>
  </si>
  <si>
    <t>CER-1331</t>
  </si>
  <si>
    <t>ALKHOFAR S.A.C</t>
  </si>
  <si>
    <t>05 DIAS CALENDARIOS NOTIFICADA LA O.C.</t>
  </si>
  <si>
    <t>14/04/2026: se realizo el pago de la o.c. 110-2026, por los importes de S/ 39.90 + S/ 1290.10</t>
  </si>
  <si>
    <t>032</t>
  </si>
  <si>
    <t>kilogramo</t>
  </si>
  <si>
    <t>030</t>
  </si>
  <si>
    <t>001211-2026-SGIST/GITE</t>
  </si>
  <si>
    <t>SOLICITUD N° 0184-SISPLAN</t>
  </si>
  <si>
    <t>000338-2026/GPP</t>
  </si>
  <si>
    <t>SE REALIZO MODIFICACION PRESUPUESTAL PARA BIENES DE SEGURIDAD PERSONAL POR MAYOR MONTO INTERACCION DE MERCADO SOLICITUD N° 0184</t>
  </si>
  <si>
    <t>09/03/2026: ORDEN DE COMPRA N° 088-2026 NOTIFICADA
06/02/2026: SGIST REMITIO PROVEIDO N° 001360-2026/SGIST-GITE, PARA LA VERIFICACION D ECUMPLIMIENTO
05/02/2026: MEMORANDO N° 000660-2026/GITE, GITE REMITIO LA VERSION 1 ACTUALIZADA DE LAS ET
05/02/20256: JAPROG REMITIO HOJA DE ELEVACION 000662-2026/JAPROG-SGL-GAD, CON OBSERVACIONES A LAS ET
29/01/2026: MEMORANDO 000541-2026/GITE, GITE REMITIO REQUERIMIENTO A LA SGL PARA INICIO DE ADQUISICION</t>
  </si>
  <si>
    <t>15/03/2026 AL 30/03/2026</t>
  </si>
  <si>
    <t>se realizo el pago de la oc con fecha al 01/04/2026 por el monto de S/ 751. 23 + 23.25</t>
  </si>
  <si>
    <t>ORDEN GIRADA CON FECHA AL 01/04/2026 POR EL MONTO TOTAL DE LA ORDEN EN DOS PAGOS: 751.73 + 23.25</t>
  </si>
  <si>
    <t>09/03/2026: orden de compra n° 090-2026, JAPROG REMITIO ORDEN 
06/02/2026: SGIST REMITIO PROVEIDO N° 001360-2026/SGIST-GITE, PARA LA VERIFICACION D ECUMPLIMIENTO
05/02/2026: MEMORANDO N° 000660-2026/GITE, GITE REMITIO LA VERSION 1 ACTUALIZADA DE LAS ET
05/02/20256: JAPROG REMITIO HOJA DE ELEVACION 000662-2026/JAPROG-SGL-GAD, CON OBSERVACIONES A LAS ET
29/01/2026: MEMORANDO 000541-2026/GITE, GITE REMITIO REQUERIMIENTO A LA SGL PARA INICIO DE ADQUISICION</t>
  </si>
  <si>
    <t>COMPUTER SUSTEM E.I.R.L</t>
  </si>
  <si>
    <t>se realizo el pago de la oc con fecha al 15/04/2026, por dos montos S/ 751.73 + 23.25</t>
  </si>
  <si>
    <t>SE REALIZO EL PAGO DE LA ORDEN N° 090-2026, CON DOS PAGOS : S/ 751.73+23.25</t>
  </si>
  <si>
    <t>nuevo: 2.3.2.7.4.99
antes: 2.3.2.7.13.98</t>
  </si>
  <si>
    <t>2. SOLICITUD N° 215-SISPLAN
1. 000012-2026/SGIST-GITE</t>
  </si>
  <si>
    <t>2. SOLICITUD N° 215-SISPLAN
1. 000014-2026/GITE</t>
  </si>
  <si>
    <t>2. MEMORANDO-000383-2026-GPP-ONPE
1. 000031-2026/GPP</t>
  </si>
  <si>
    <t>SE SOLICITO PRIORIZACION PRESUPUESTAL PARA COMPLETAR EL MONTO EN LA INTERACCION DE MERCADO POR S/ 4011 PARA EL SERVICIO DE ALQUILER DE COMPUTADORAS CLASIFICADOR 2.3.2.5.1.4</t>
  </si>
  <si>
    <t>NUEVO: 001216
ANTES: '01016</t>
  </si>
  <si>
    <t>2: 000041-2026/CSL-SGIST-GITE
1: 000032-2026/CSL-SGIST-GITE</t>
  </si>
  <si>
    <t>2: 24/02/2026
1:13/02/2026</t>
  </si>
  <si>
    <t>000842-2026/SGIST-GITE</t>
  </si>
  <si>
    <t>000973-2026/GITE</t>
  </si>
  <si>
    <t>06/03/2026: HOJA DE ELEBVACION 001395-2026/JAPROG-SGL-GAD, JAPROG REMITIO COTIZACIONES PARA LA RESPECTIVA VERIFICACION DE CUMPLIMIENTO
26/02/2026: PROVEIDO N° 002857-2026/JAPROG-SGL-GAD, SE REMITIO PROVEIDO PARA LA ATENCION DE LA ESPECIALISTA DE JAPROG
25/02/2026: MEMORANDO N° 000973-2026/GITE, GITE REMITIO TDR Y PEDIDO PARA INICIO DE CONRATACION
17/02/2026: SE REMITIO HOJA DE ELEVACION 000912-2026/JAPROG-SGL-GAD, CON OBSERVACIONES AL TDR
13/02/2026: SE REMITIO MEMORANDO 000795-2026/GITE PARA EL INICIO DE CONTRATACION DERIVADO A LOGISTICA</t>
  </si>
  <si>
    <t>CER-1356</t>
  </si>
  <si>
    <t>PERU GROUP SOLUTIONS S.A.C</t>
  </si>
  <si>
    <t>50 DIAS CALENDARIOS</t>
  </si>
  <si>
    <t>001927-2026/SGIST-GITE</t>
  </si>
  <si>
    <t>002404-2026/GITE</t>
  </si>
  <si>
    <t>04/06/2026: SE REALIZO EL PAGO DE LA O.S. 01113-2026, POR LOS IMPORTES DES/ 5058+ S/ 37092 con fecha del 04/06/2026
18/05/2026: memorando 002404-2026/GITE - CONFORMIDAD DEL SERVICIO DE SOPORTE INFORMATICO - EG2026 - ORDEN DE SERVICIO N 001113-2026-ONPE</t>
  </si>
  <si>
    <t>04/06/2026: SE REALIZO EL PAGO DE LA O.S. 01113-2026, POR LOS IMPORTES DES/ 5058+ S/ 37092 con fecha del 04/06/2026
14/05/2026: memorandoi 002404-2026/GITE- CONFORMIDAD DEL SERVICIO DE SOPORTE INFORMATICO - EG2026 - ORDEN DE SERVICIO N 001113-2026-ONPE</t>
  </si>
  <si>
    <t>2. SOLICITUD N° 0298-SISPLAN
1.SOLICITUD N° 0230-SISPLAN</t>
  </si>
  <si>
    <t>2. MEMORANDO 000478-2026/GPP
1. 000408-2026/GPP</t>
  </si>
  <si>
    <t>1. SE PRIORIZO 10 000 PARA EL SERVICIO DE INSTALACION Y CONFIGURACION DE MULTIFUNCIONAL
se priorizo 20 000 para el servicio no programado de alquiler de equipos de computo</t>
  </si>
  <si>
    <t>001011</t>
  </si>
  <si>
    <t>000028-2026/CSL-SGIST-GITE</t>
  </si>
  <si>
    <t>000700-2026/SGIST-GITE</t>
  </si>
  <si>
    <t>000781-2026/GITE</t>
  </si>
  <si>
    <t xml:space="preserve">
19/03/2026: ORDEN DE SERVICIO N° 01121 NOTIFICADA EL DA 20/03/2026
11/03/2026: SGIST REMITIO MEMORANDO N° 001235-2026/GITE CON LA VERIFICACION DE CUMPLIMIENTO
09/03/2026: HOJA DE ELEVACION N° 001433-2026/JAPROG-SGL-GAD, JAPROG REMITIO VERIFICACION DE CUMPLIMIENTO
27/02/2026: PROVEIDO EN PROYECTO ESPECIALISTA DE JAPROG EN INDAGACION DE MERCADO
25/02/2026: MEMORANDO 000978-2026/GITE, GITE REMITIO TDR Y PEDIDO PARA INICIO DE CONTRATACION</t>
  </si>
  <si>
    <t>CER-1357</t>
  </si>
  <si>
    <t>ALFIL CONSULTORIA %COMUNICACIONES S.A.C</t>
  </si>
  <si>
    <t>24 DE MARZO AL 30 ABRIL</t>
  </si>
  <si>
    <t>2. 001889-2026/SGIST-GITE
1. 001689-2026/SGIST-GITE</t>
  </si>
  <si>
    <t>2. 11/05/2026
1.23/04/2026</t>
  </si>
  <si>
    <t>2. 002360-2026/GITE
1. 002069-2026/GITE</t>
  </si>
  <si>
    <t>2. 13/05/2026
1.24/04/2026</t>
  </si>
  <si>
    <t>29/05/2026: se realizo el pago de la O.S. 01121-2026, por los importes de S/ 4390+ S/ 39506 con fecha del 29/05/2026
13/05/2026: MEMORANDO 002360-2026/GITE, GITE REMITIO CONFORMIDAD DEL SERVICIO DE ALQUILER DE SERVIDORES – EG2026 - ORDEN DE SERVICIO N 001121-2026-ONPE
24/04/2026 -  MEMORANDO 002069-2026/GITE - CONFORMIDAD DEL SERVICIO DE ALQUILER DE SERVIDORES – EG2026 - ORDEN DE SERVICIO N 001121-2026-ONPE</t>
  </si>
  <si>
    <t>29/05/2026: se realizo el pago de la O.S. 01121-2026, por los importes de S/ 4390+ S/ 39506 con fecha del 29/05/2026
MEMORANDO 002069-2026/GITE - CONFORMIDAD DEL SERVICIO DE ALQUILER DE SERVIDORES – EG2026 - ORDEN DE SERVICIO N 001121-2026-ONPE</t>
  </si>
  <si>
    <t>nuevo: RENOVACION DE SOPORTE DE SWITCHES CORE 
antes: SERVICIO DE MANTENIMIENTO DE SWITCHES CORE</t>
  </si>
  <si>
    <t>2. SOLICITUD N° 0298-SISPLAN</t>
  </si>
  <si>
    <t>2. MEMORANDO 000478-2026/GPP</t>
  </si>
  <si>
    <t>SE PRIORIZO 25 000 PARA EL SERVICIO DE INSTALACION Y CONFIGURACION DE MULTIFUNCIONAL</t>
  </si>
  <si>
    <t>RENOVACION DE SOPORTE DE SWITCHES CORE</t>
  </si>
  <si>
    <t>01018</t>
  </si>
  <si>
    <t>000197-2026/SGSI-GITE</t>
  </si>
  <si>
    <t>000720-2026/SGIST-GITE</t>
  </si>
  <si>
    <t>000762-2026/GITE</t>
  </si>
  <si>
    <t>13/02/20269</t>
  </si>
  <si>
    <t>04/03/2026: PROVEIDO 003133-2026/JAPROG-SGL-GAD SE DERIVO APROBACION DE CCP A ESPECIALISTA DE JAPROG PARA ELABORACION DE O.S
04/03/2026: SGPR APROBO LA SOLICITUD DE CCP MEDIANTE INFORME N° 000927-2026/SGPR-GPP
02/03/2026: JAPROG REMITIO HOJA DE ELEVACION 001242-2026/JAPROG-SGL-GAD, PARA LA SOLICITUD DE CCP
25/02/2026: JAPROG REMITIO HOJA DE ELEVACION N| 001150-2026/JAPROG-SGL-GAD, CON COTIZACIONES PARA LA RESPECTIVA VERIFICACION DE CUMPLIMIENTO
13/02/2026: GITE REMITIO MEMORANDO N° 000762-2026/GITE, DERIVADO A SGL CON PEDIDO Y TDR PARA INICIO DE CONTRATACION
13/02/2026: SGIST remitio informe n° 000720-2026/SGIST-GITE para contratacion del ERVICIO DE SUSCRIPCION A BASE DE DATOS DE SERVICIO DE INTELIGENCIA COMERCIAL – EG 2026 de la SGSI</t>
  </si>
  <si>
    <t>CER-1175</t>
  </si>
  <si>
    <t>T &amp; G INFORMATICA S.A.C</t>
  </si>
  <si>
    <t>se realizo la anulacion de la O.S. 0941-2026 del servicio de suscripcion de base de datos de servicio de inteligencia comercial</t>
  </si>
  <si>
    <t>nuevo: 2.3.2.5.1.99
antes: 2.3.2.7.4.99</t>
  </si>
  <si>
    <t>REGISTRADO 15/01/2026</t>
  </si>
  <si>
    <t>000224-2026/SGIST-GITE</t>
  </si>
  <si>
    <t>000058-2026/SGPR-GPP</t>
  </si>
  <si>
    <t>se solicito cambio de clasificador de gasto nuevo clasificador 2.3.2.5.1.99</t>
  </si>
  <si>
    <t>01602</t>
  </si>
  <si>
    <t>000213-2026/SGSI-GITE</t>
  </si>
  <si>
    <t>000737-2026/SGIST-GITE</t>
  </si>
  <si>
    <t>000820-2026/GITE</t>
  </si>
  <si>
    <t>12/03/2026:SGPR REMITIO INFORME N° 001117-2026/SGPR-GPP APROBANDO SOLICITUD DE CCP
11/03/2026: MEMORANDO N° 001645-2026/SGL-GAD, LOGISITCA REMITIO LA SOLICITUD DE APROBACION DE CCP N° 1310, DERIVADO A GPP
11/03/2026: HOJA DE ELEVACION N° 001510-2026/JAPROG-SGL-GAD (11/03/2026) JAPROG SOLICITO APROBACION DE CCP N° 1310 
27/02/2026: DERIVADO A JIMMY DE SGGDI PARA ELABORACION DE VERIFICACION DE CUMPLIMIENTO
27/02/2026: HOJA DE ELEVACION N° 001207-2026/JAPROG-SGL-GAD, JAPROG REMITIO COTIZACIONES PARA LA RESPECTIVA VERIFICACION DE CUMPLIMIENTO
17/02/2026: PROVEIDO 002284-2026/JAPROG-SGL-GAD, DERIVADO A ERIKA ZEGARRA PARA ATENCION
17/02/2026: MEMORANDO N° 000820-2026/GITE, GITE DERIVO REQUERIMIENTO A LOGISTICA PARA INICIO DE CONTRATACION
17/02/2026: informe 000737-2026/SGIST-GITE, SGIST REMITIO PEDIDO PARAINICIO DE CONTRATACION</t>
  </si>
  <si>
    <t>CER-1310</t>
  </si>
  <si>
    <t>jl business and service s.a.c.</t>
  </si>
  <si>
    <t>2. 000496-2026/SGSI-GITE
1. 00490-2026/SGSI-GITE</t>
  </si>
  <si>
    <t>2. 09/04/2026
1. 08/04/2026</t>
  </si>
  <si>
    <t>001798-2026/GITE</t>
  </si>
  <si>
    <t>016/04/2026: se realizo el pago de la O.S. 01093-2026 por los importes de S/ 3000+26999.40
09/04/2026- MEMORANDO 001798-2026/GITE, CONFORMIDAD DE LA SUSCRIPCION DE LICENCIA ANUAL PARA SOFTWARE DE DISEÑO GRAFICO Y DISEÑO WEB - EG 2026, ORDEN DE SERVICIO N° 1093-2026 [JL BUSINESS AND SERVICE S.A.C.]</t>
  </si>
  <si>
    <t>016/04/2026: se realizo el pago de la O.S. 01093-2026 por los importes de S/ 3000+26999.40
09/04/2026. MEMORANDO 001798-2026/GITE CONFORMIDAD DE LA SUSCRIPCION DE LICENCIA ANUAL PARA SOFTWARE DE DISEÑO GRAFICO Y DISEÑO WEB - EG 2026, ORDEN DE SERVICIO N° 1093-2026 [JL BUSINESS AND SERVICE S.A.C.]</t>
  </si>
  <si>
    <t>SOLICITUD N° 0246-SISPLAN</t>
  </si>
  <si>
    <t>000416-2026/GPP</t>
  </si>
  <si>
    <t>SE PRIORIZO EL MONTO DE 30000 PARA DERIVARSE A NUEVA ACTIVIDAD OPERATIVA DE LA SGIST</t>
  </si>
  <si>
    <t>01262</t>
  </si>
  <si>
    <t>000049-2026/CSL-SGIST-GITE</t>
  </si>
  <si>
    <t>000913-2026/SGIST-GITE</t>
  </si>
  <si>
    <t>001075-2026/GITE</t>
  </si>
  <si>
    <t xml:space="preserve">
04/03/2026: HOJA DE ELEVACION 001411-2026/JAPROG-SGL-GAD, SE REMTIO COTIZACION PARA LA VERIFICACION DE CUMPLIMIENTO
03/03/2026: MEMORANDO N° 001075-2026/GITE, GITE REMITIO PEDIDO Y TDR PARA INICIO DE CONTRATACION PARA SEDE LURIN
03/03/2026: SGIST REMITIO INFORME N° 0913-2026-SGIST, PARA REVISION POR CONTRATACION MENORES SEDE LURIN
23/02/2026: HOJA DE ELEVACION N° 001094-2026/JAPROG-SGL-GAD, DONDE SE INDICA LA PUBLICACION DEL SERVICIO
23/02/2026: MEMORANDO 000925-2026/GITE, GITE REMITIO TERMINOS DE REFERENCIA ACTUALIZADOS PARA ALQUILER DE MOBILIARIO
05/02/2026: INFORME N| 000604-2026/SGIST-GITE, EN PROYECTO DE SGIST</t>
  </si>
  <si>
    <t>CER-1311</t>
  </si>
  <si>
    <t>MOBILIART S.A.C</t>
  </si>
  <si>
    <t>2. 001846-2026/SGIST-GITE
1. 001691-2026/SGIST-GITE</t>
  </si>
  <si>
    <t>2. 07/05/2026
1. 23/04/2026</t>
  </si>
  <si>
    <t>2. 002267-2026/GITE
1. 002073-2026/GITE</t>
  </si>
  <si>
    <t>2. 07/05/2026
1. 24/04/2026</t>
  </si>
  <si>
    <t>13/05/2026: SE REALIZO EL PAGO DE LA O..S. 01095-2026 por los importes de S/ 3979+ S/ 35808.90 con fecha del 13/05/2026
11/05/2026: PRECISIONES A LA CONFORMIDAD DE PAGO
24/04/2026: MEMORANDO  002073-2026/GITE - CONFORMIDAD DEL SERVICIO DE ALQUILER DE MOBILIARIO PARA OFICINA - EG 2026 - UNICO ENTREGABLE - ORDEN DE SERVICIO N 1095</t>
  </si>
  <si>
    <t>07/05/2026: GITE REMITIO MEMORANDO CON LAS PRECISIONES A LA CONFORMIDAD DEL SERVICIO DE ALQUILER DE MOBILIARIO PARA OFICINA - EG 2026 - UNICO ENTREGABLE - ORDEN DE SERVICIO N 1095</t>
  </si>
  <si>
    <t>13/05/2026: SE REALIZO EL PAGO DE LA O..S. 01095-2026 por los importes de S/ 3979+ S/ 35808.90 con fecha del 13/05/2026</t>
  </si>
  <si>
    <t>3. SOLICITUD N° 0246-SISPLAN
2. solicitud n° 0138-SISPLAN
1. 000284-2026/SGIST-GITE</t>
  </si>
  <si>
    <t>3. MEMORANDO N° 000416-2026/GPP
2. MEMORANDO-000301-2026-GPP-ONPE
1. 000091-2026/GPP</t>
  </si>
  <si>
    <t>16/03/2026: memorando 000042-2026/SGIST-GITE, SGIST COMUNICO DESISTIMIENTO A LA CONTRATACION POR CAMBIO DE ESTRATEGICAS Y PLAZOS DE CONTRATACION
07/03/2026: GPP DEBE REMITIR MEMORANDO DONDE APRUEBA LA MODIFICACION PRESUPUESTAL DONDE SE PRIORIIZO SALDOS DE LA META 93 Y 94 PARA DERIVARSE A LA META 95 (SGIST)
23/02/2026: HOJA DE ELEVACION N° 001094-2026/JAPROG-SGL-GAD, DONDE SE INDICA LA PUBLICACION DEL SERVICIO
23/02/2026: MEMORANDO 000925-2026/GITE, GITE REMITIO TERMINOS DE REFERENCIA ACTUALIZADOS PARA ALQUILER DE MOBILIARIO
05/02/2026: INFORME N| 000604-2026/SGIST-GITE, EN PROYECTO DE SGIST</t>
  </si>
  <si>
    <t>PENDIENTE DE CCP</t>
  </si>
  <si>
    <t xml:space="preserve">SE HABILITO PRESUPUESTO DE LAS METAS 93 Y 94 PARA CONSOLIDAR ITEMS </t>
  </si>
  <si>
    <t>2. 000052-2026/CSL-SGIST-GITE
1. 000039-2026/CSL-SGIST-GITE</t>
  </si>
  <si>
    <t>2. 09/03/2026
1. 20/02/2026</t>
  </si>
  <si>
    <t>000815-2026/SGIST-GITE</t>
  </si>
  <si>
    <t>000925-2026/GITE</t>
  </si>
  <si>
    <t>000012-2026/SGIST-GITE</t>
  </si>
  <si>
    <t>000014-2026/GITE</t>
  </si>
  <si>
    <t>000031-2026/GPP</t>
  </si>
  <si>
    <t>SE HABILITO PARA COMPLETAR EL MONTO EN LA INTERACCION DE MERCADO POR S/ 4011 PDEL SERVICIO DE SOPORTE INFORMATICO CLASIFICADOR 2.3.7.13.98</t>
  </si>
  <si>
    <t>ALQUILER DE EQUIPO DE COMPUTO</t>
  </si>
  <si>
    <t>000003-2026/CSL-SGIST-GITE</t>
  </si>
  <si>
    <t>000318-2026/SGIST-GITE</t>
  </si>
  <si>
    <t>000312-2026/GITE</t>
  </si>
  <si>
    <t>06/02/2026: NOTIFICACION DE ORDEN DE SERVICIO N° 0558
06/02/2026: PROVEIDO N° 001654-2026/GAD, DERIVADO A FINANZAS
06/02/2026: se remitio informe n° 000534-2026/SGPR-GPP, para solicitud de aprobacion de CCP
20/01/2026: GITE remitio memorando n° 000312-2026/GITE, remtiido a SGL para contratacion</t>
  </si>
  <si>
    <t>CER-798</t>
  </si>
  <si>
    <t>W&amp;H SOLUTIONS INTEGRALES S.A.C</t>
  </si>
  <si>
    <t>2.informe 002024-2026/SGIST-GITE - INFORME PREVIO DE CONFORMIDAD DEL SERVICIO DE ALQUILER DE EQUIPO DE COMPUTO - EG 2026 - ORDEN DE SERVICIO N 000558-2026-ONPE - ENTREGABLE 2
1. 001520-2026/SGIST-GITE</t>
  </si>
  <si>
    <t>2. 19/05/2026
1. 14/04/2026</t>
  </si>
  <si>
    <t>2. memorando 002503-2026/GITE - 
1.001879-2026/GITE</t>
  </si>
  <si>
    <t>2. 20/05/2026
1. 15/04/2026</t>
  </si>
  <si>
    <t>20/04/2026: 
02/06/2026: informe 002205-2026/SGIST-GITE, SGIST solicito la rebaja de la orden de servicio n° 0558-2026 del servicio de alquiler de equipo de computo EG 2026
28/05/2026: MEMORANDO 002673-2026/GITE - CONFORMIDAD DEL SERVICIO DE ALQUILER DE EQUIPO DE COMPUTO - EG 2026 - ORDEN DE SERVICIO N 000558-2026-ONPE - ENTREGABLE 3
28/05/2026: INFORME 02152-2026/SGIST-GITE - INFORME PREVIO DE CONFORMIDAD DEL SERVICIO DE ALQUILER DE EQUIPO DE COMPUTO - EG 2026 - ORDEN DE SERVICIO N 000558-2026-ONPE - ENTREGABLE 3
20/05/2026: GITE REMITIO MEMORANDO N° 02503-2026/GITE -  ENTREGABLE 2CONFORMIDAD DEL SERVICIO DE ALQUILER DE EQUIPO DE COMPUTO
15/04/2026: memorando 001879-2026/GITE - SE REMITE LAS PRECISIONES A LA CONFORMIDAD DEL SERVICIO DE ALQUILER DE EQUIPO DE COMPUTO - EG 2026 - ORDEN DE SERVICIO N 000558-2026-ONPE</t>
  </si>
  <si>
    <t>20/04/2026 y 28/05/2026</t>
  </si>
  <si>
    <t>se realizo el pago de la O.S. 558 con dos fechas de pago 21/04/2026 y 28/05/2026
3. memorando 002419-2026/GITE - SE REMITE OBSERVACIONES AL ENTREGABLE 2 DEL SERVICIO DE ALQUILER DE EQUIPO DE COMPUTO - EG 2026 - ORDEN DE SERVICIO N 000558-2026-ONPE
2. informe 001964-2026/SGIST-GITE SE REMITE OBSERVACIONES AL ENTREGABLE 2 DEL SERVICIO DE ALQUILER DE EQUIPO DE COMPUTO - EG 2026 - ORDEN DE SERVICIO N 000558-2026-ONPE
02/06/2026: informe 002205-2026/SGIST-GITE, SGIST solicito la rebaja de la orden de servicio n° 0558-2026 del servicio de alquiler de equipo de computo EG 2026
1.SE REMITE LAS PRECISIONES A LA CONFORMIDAD DEL SERVICIO DE ALQUILER DE EQUIPO DE COMPUTO - EG 2026 - ORDEN DE SERVICIO N 000558-2026-ONPE</t>
  </si>
  <si>
    <t>nueva denominacion: 940100060008 - ALQUILER DE EQUIPO MULTIFUNCIONAL COPIADORA IMPRESORA SCANNER
antes: ALQUILER DE IMPRESORAS</t>
  </si>
  <si>
    <t>0757</t>
  </si>
  <si>
    <t>000022-2026/CSL-SGIST-GITE</t>
  </si>
  <si>
    <t>001300-2026/SGIST-GITE</t>
  </si>
  <si>
    <t>001007-2026/GITE</t>
  </si>
  <si>
    <t>11/03/2026: HOJA DE ELEVACION N °001512-2026/JAPROG-SGL-GAD, JAPROG SOLICITO APROBACION DE CCP
06/03/2026: PROVEIDO 003306-2026/JAPROG-SGL-GAD, DERIVADO A ESPECIALISTA DE JAPROG JUAN YAIPEN PARA CONTINUAR CON LA SOLICITUD DE CCP
06/03/2026: MEMORANDO 001148-2026/GITE, SE REMITIO VERIFICACION DE CUMPLIMIENTO DERIVADO A SGIST
06/03/2026: INFORME 000973-2026/SGIST-GITE, SE REMTIO VERIFICACION DE CUMPLIMIENTO
04/03/2026: HOJA DE ELVACION N° 001328-2026/JAPROG-SGL-GAD, JAPROG REMITIO COTIZACIONES PARA LA RESPECTIVA VERIFICACION DE CUMPLIMIENTO
004/02/2026: PROVEIDO N° 001300-2026/SGIST-GITE, DERIVADO A SGIST ATE PARA CONSOLIDAR</t>
  </si>
  <si>
    <t>CER-1312</t>
  </si>
  <si>
    <t>TRAINING CONSULTING MANAGEMENT S.A.C.</t>
  </si>
  <si>
    <t>01/06/2026: se realizo el pago de la O.S. 01094-2026, por el importe de S/ 300 + S/ 2700</t>
  </si>
  <si>
    <t>ALQUILER PISO 9</t>
  </si>
  <si>
    <t>ALQUILER DE OFICINAS ADMINISTRATIVAS</t>
  </si>
  <si>
    <t>ALQUILER PISO 10</t>
  </si>
  <si>
    <t>CINTA DE PLASTICO ADHESIVA PARA EMBALAJE 2 in X 110 yd</t>
  </si>
  <si>
    <t>00041</t>
  </si>
  <si>
    <t>JUAN YAIPEN</t>
  </si>
  <si>
    <t>000429-2026/SGIST-GITE</t>
  </si>
  <si>
    <t>000449-2026/GITE</t>
  </si>
  <si>
    <t>19/02/2026: ORDEN DE COMPRA N° 0047, NOTIFICADA AL PROVEEDOR
03/02/2026: PROVEIDO 001239-2026/JAPROG-SGL-GAD, DERIVADO A ESPECIALISTA DE JAPROG
02/02/2026: INFORME 000184-2026/SGL-GAD, GAD ALMACEN REMITIO INFORME PARA INICIO DE ADQUISICION DERIVADO A SGL
27/01/2026: PROVEIDO 001004-2026/SGL-GAD, DERIVADO A ALMACEN
26/01/2026: MEMORANDO 000449-2026/GITE. DERIVADO A GAD ALMACEN COMO AREA TECNICA ESTRATEGICA PARA CONSOLIDAR</t>
  </si>
  <si>
    <t>CER-0912</t>
  </si>
  <si>
    <t xml:space="preserve">02/03/2026: orden girada con fecha al 02/03/2026 </t>
  </si>
  <si>
    <t>se realizo el pago de la orden con fecha al 03/03/2026</t>
  </si>
  <si>
    <t>ETIQUETA DE PAPEL TERMICA 2 in X 1 in X 2000</t>
  </si>
  <si>
    <t>SOLICITUD N° 0195-SISPLAN</t>
  </si>
  <si>
    <t>MEMORANDO-000373-2026-GPP-ONPE</t>
  </si>
  <si>
    <t>0046</t>
  </si>
  <si>
    <t>000008-2026/CSL-SGIST-GITE</t>
  </si>
  <si>
    <t>000524-2026/SGIST-GITE</t>
  </si>
  <si>
    <t>000576-2026/GITE</t>
  </si>
  <si>
    <t>04/03/2026: PROVEIDO N° 003130-2026/JAPROG-SGL-GAD, DERIVADO A ESPECIALISTA DE JAPROG PARA SOLICITUD DE O.
04/03/2026: INFORME N° 000928-2026/SGPR-GPP, SGPR APROBO SOLICITU DE CCP
02/03/2026: SGL SOLICITO APROBACION DE CCP MEDIANTE MEMORANDO 001420-2026/SGL-GAD
18/02/2026: INFORME N° 000776-2026/SGIST-GITE, SGIST ATE DERIVO VERIFICACION DE CUMPLIMIENTO DE LOS BIENES REQUERIDOS
03/02/2026: PROVEIDO N° 001180-2026/JAPROG-SGL-GAD, DERIVADO A ANA OTERO PARA ADQUISICION
26/01/2026: INFORME N° 000971-2026/SGIST-GITE, ATE SGIST REMITIO ADQUISICION ED TONER CONSOLIDADO A LA SGL PARA INICIO DE ADQUISICION</t>
  </si>
  <si>
    <t>CER-1117</t>
  </si>
  <si>
    <t>25/03/2026:se realizo el pago de la O.C. 070-2026, CON FECHA DEL 26/03/2026</t>
  </si>
  <si>
    <t>SE REALIZO EL PAGO DE O.C. CON FECHA AL 26/03/2026- POR DOS MONTOS S/ 1089</t>
  </si>
  <si>
    <t>MASKING TAPE 2 in X 40 yd</t>
  </si>
  <si>
    <t>cinta de papel para enmascarar-Masking tape 2in x 40 yd aprox</t>
  </si>
  <si>
    <t>0043</t>
  </si>
  <si>
    <t>FOLDER MANILA TAMAÑO A4</t>
  </si>
  <si>
    <t>SOBRE MANILA TAMAÑO  A4</t>
  </si>
  <si>
    <t>EMPAQUE X 50</t>
  </si>
  <si>
    <t>BOLIGRAFO (LAPICERO) DE TINTA SECA PUNTA FINA COLOR ROJO</t>
  </si>
  <si>
    <t>BOLIGRAFO (LAPICERO) DE TINTA SECA PUNTA FINA COLOR AZUL</t>
  </si>
  <si>
    <t>BOLIGRAFO (LAPICERO) DE TINTA SECA PUNTA FINA COLOR NEGRO</t>
  </si>
  <si>
    <t>LAPIZ NEGRO GRADO 2B CON BORRADOR</t>
  </si>
  <si>
    <t>PLUMON MARCADOR DE TINTA AL AGUA PUNTA GRUESA COLOR NEGRO</t>
  </si>
  <si>
    <t>PLUMON DE TINTA INDELEBLE PUNTA FINA COLOR NEGRO</t>
  </si>
  <si>
    <t>PLUMON RESALTADOR PUNTA GRUESA BISELADA COLOR AMARILLO</t>
  </si>
  <si>
    <t>CUADERNO CUADRICULADO TAMAÑO A5 X 100 HOJAS APROX.</t>
  </si>
  <si>
    <t xml:space="preserve"> SE REALIZO SOLICITUD 0130 EN SISPLAN</t>
  </si>
  <si>
    <t>000284-2026/GPP</t>
  </si>
  <si>
    <t>0042</t>
  </si>
  <si>
    <t>23/02/2026: PROVEIDO N °002547-2026/JAPROG-SGL-GAD, DERIVADO A JAPROG CON CCP APROBADO
20/02/2026: INFORME N° 000759-2026/SGPR-GPP, SGPR APROBO LA SOLICITUD DE CCP
18/02/2026: JAPROG REMITIO HOJA DE ELEVACION 000989-2026/JAPROG-SGL-GAD, SOLICITANDO APROBACION DE CCP N° 0937
12/02/2026: JAPROG REMITIO HOJA DE ELEVACION N° 000852-2026/JAPROG-SGL-GAD, PARA REALIZAR SOLICITUD DE HABILITACION PRESUPUESTLA
03/02/2026: PROVEIDO 001239-2026/JAPROG-SGL-GAD, DERIVADO A ESPECIALISTA DE JAPROG
02/02/2026: INFORME 000184-2026/SGL-GAD, GAD ALMACEN REMITIO INFORME PARA INICIO DE ADQUISICION DERIVADO A SGL
27/01/2026: PROVEIDO 001004-2026/SGL-GAD, DERIVADO A ALMACEN
26/01/2026: MEMORANDO 000449-2026/GITE. DERIVADO A GAD ALMACEN COMO AREA TECNICA ESTRATEGICA PARA CONSOLIDAR</t>
  </si>
  <si>
    <t>CER- 0937</t>
  </si>
  <si>
    <t>CONTINENTAL S.A.C</t>
  </si>
  <si>
    <t>se realizo el pago de la O.C. N° 093-2026, con fecha al 17-03-2026 por el pago total de S/ 3,894</t>
  </si>
  <si>
    <t>CLIP MARIPOSA DE METAL 45 mm  X 50</t>
  </si>
  <si>
    <t>CLIP DE METAL 33 mm X 100</t>
  </si>
  <si>
    <t>CLIP DE METAL 30 mm APROX X 100</t>
  </si>
  <si>
    <t>GRAPA 26/6 X 5000</t>
  </si>
  <si>
    <t>0109</t>
  </si>
  <si>
    <t>000694-2026/SGIST-GITE</t>
  </si>
  <si>
    <t>000748-2026/GITE</t>
  </si>
  <si>
    <t>05/03/2026: MEMORANDO 001486-2026/SGL-GAD, SE REMITIO SOLICITUD DE APROBACION DE CCP N° 1197
05/03/2026: JAPROG REMITIO HOJA DE ELEVACION 001338-2026/JAPROG-SGL-GAD SOLICITANDO APROBACION DE CCP
13/02/2026: Proveido n° 002064-2026/SGL-GAD, derivado a almacen para atender como area Tecnica Estrategica
12/02/2026: Memorando ° 000748-2026/GITE gite remitio memorando 
12/02/2026: SGIST remitio informe n° 000694-2026/SGIST-GITE, remitido con pedido n° 00109</t>
  </si>
  <si>
    <t>CER-1197</t>
  </si>
  <si>
    <t>08/04/2026: GIRADO CON FECHA DEL  08/04/2026</t>
  </si>
  <si>
    <t>SEGUNDO PAGO 09/04/2026- 24.4
PRIMER PAGO 8/04/2026- MONTO S/ 789.77</t>
  </si>
  <si>
    <t>CINTA DE RESINA PARA IMPRESORA TERMICA 65 mm X 74 m</t>
  </si>
  <si>
    <t>trading service m&amp;a SRLTDA</t>
  </si>
  <si>
    <t>TONER DE IMPRESION PARA HP COD. REF. CE255X NEGRO</t>
  </si>
  <si>
    <t>09/03/2026: orden de compra n° 084-2026, notificada
06/02/2026: SGIST REMITIO PROVEIDO N° 001360-2026/SGIST-GITE, PARA LA VERIFICACION D ECUMPLIMIENTO
05/02/2026: MEMORANDO N° 000660-2026/GITE, GITE REMITIO LA VERSION 1 ACTUALIZADA DE LAS ET
05/02/20256: JAPROG REMITIO HOJA DE ELEVACION 000662-2026/JAPROG-SGL-GAD, CON OBSERVACIONES A LAS ET
29/01/2026: MEMORANDO 000541-2026/GITE, GITE REMITIO REQUERIMIENTO A LA SGL PARA INICIO DE ADQUISICION</t>
  </si>
  <si>
    <t>distribuidora C'mash E.I.R.L</t>
  </si>
  <si>
    <t>05/06/2026:area tecnica estrategica informo la resolucion de la O.C.  084-2026, POR EL NO CUMPLIMIENTO EN LA ENTREGA POR PARTE DEL PROVEEDOR</t>
  </si>
  <si>
    <t>TONER DE IMPRESION PARA HP COD. REF. CE410A NEGRO</t>
  </si>
  <si>
    <t>COMPUTER SYSTEM E.I.R.L</t>
  </si>
  <si>
    <t>se realio el pago de la O.C. con fecha al 25-03-2026</t>
  </si>
  <si>
    <t>se realio el pago de la O.C. 87-2026, con fecha al 25-03-2026</t>
  </si>
  <si>
    <t>CINTA DE PLASTICO ADHESIVA PARA EMBALAJE 2 in X 110 yd  APROX.</t>
  </si>
  <si>
    <t>SE REALIZO MODIFICACION POR PRIORIZACION PARA BIENES POR MAYOR MONTO EN LA INTERACCION DE MERCADO SOLICITUD N° 00120</t>
  </si>
  <si>
    <t>000266-2026/GPP</t>
  </si>
  <si>
    <t>SE PRIORIZO ITEMS PARA ITEMS EN FLUJO DE ADQUISICION</t>
  </si>
  <si>
    <t>00085</t>
  </si>
  <si>
    <t>04/03/2026: ORDEN DE COMPRA N° 055-2026
18/02/2026: MEMORANDO N° 1213-2026-SGL-GAD/ONPE, SE APROBO CCP N° 00928-00929-0930-0931
06/02/2026: PROVEIDO 001515-2026/JAPROG-SGL-GAD DERIVADO A ESPECIALISTA DE JAPROG PARA INDAGACION
05/02/2026: JAPROG REMITIO HOJA DE ELEVACION 000688-2026/JAPROG-SGL-GAD, CON OBSERACIONES A LA ET
02/02/2026. MEMORANDO 000601-2026/GITE, GITE REMITIO REQUERIMIENTO A SGL 
02/02/2026: INFORME 000535-2026/SGIST-GITE, SGIST REMITIO ET Y PEDIDOS PARA INICIO DE ADQUISICION</t>
  </si>
  <si>
    <t>CER-929</t>
  </si>
  <si>
    <t>COMERCIAL GIOVA S.A.</t>
  </si>
  <si>
    <t>001074-2026-SGIST/GITE</t>
  </si>
  <si>
    <t>001282-2026/GITE</t>
  </si>
  <si>
    <t>17/03/2026: SE REALIZO EL PAGO DE LA O.C. 055-2026 por el monto total de S/ 613.60 con fecha al 17/03/2026
12/03/2026: PROVEIDO 002767-2026-SGIST/GITE                                                                                  13/03/2026:MEMORANDO 001282-2026/GITE- CONFORMIDAD DE LA ADQUISICION DE MATERIALES DE LIMPIEZA Y EMBALAJE - EG 2026, ORDEN DE COMPRA 0055-2026</t>
  </si>
  <si>
    <t>17/03/2026: SE REALIZO EL PAGO DE LA O.C. 055-2026 por el monto total de S/ 613.60 con fecha al 17/03/2026
12/03/2026: MEMORANDO 001282-2026/GITE - CONFORMIDAD PARA ADQUISICION DE CINTA - ORDEN DE COMPRA 0055-2026</t>
  </si>
  <si>
    <t>nuevo: 710300050661
antes: 710300050296</t>
  </si>
  <si>
    <t>nueva denominacionc: ETIQUETA AUTOADHESIVA DE POLIESTER 1.5 in X 2 in x 2000
antes: ETIQUETA AUTOADHESIVA DE PAPEL 55.8 mm X 99 mm X 100</t>
  </si>
  <si>
    <t>INCLUIDO AL SIGA 12/01/2025 - SE SOLICITARA CAMBIO DE DENOMINACION PRECIO UNITARIO INICIAL S/ 100 CANTIDAD 9, SE MODIFICA A PRECIO S/18.00 CANTIDAD 50</t>
  </si>
  <si>
    <t>2. SOLICITUD N° 215-SISPLAN</t>
  </si>
  <si>
    <t>2. MEMORANDO-000383-2026-GPP-ONPE</t>
  </si>
  <si>
    <t>0059</t>
  </si>
  <si>
    <t>000015-2026/CSL-SGIST-GITE</t>
  </si>
  <si>
    <t>000498-2026/SGIST-GITE</t>
  </si>
  <si>
    <t>000539-2026/GITE</t>
  </si>
  <si>
    <t>11/03/2026: SGL REMITIO MEMORANDO N° 001671-2026/SGL-GAD, SOLICITANDO LA APROBACION DE CCP
05/03/2026: MEMORANDO 001487-2026/SGL-GAD. SGL SOLICITO APROBACION DE CCP
03/02/2026: PROVEIDO N° 001172-2026/JAPROG-SGL-GAD, DERIVADO A ESPECIALISTA DE JAPROG PARA ATENCION
29/01/2026: MEMORANDO 000539-2026/GITE, GITE REMITIO ADQUISICION A LA SGL 
29/01/2026: INFORME N° 000498-2026/SGIST-GITE, SGIST REMITIO REQUERIMIENTO CON PEDIDOS</t>
  </si>
  <si>
    <t>CER-1352</t>
  </si>
  <si>
    <t>DISTRIBUIDORA Y COMERCIALIZADO FANERO S.A.C</t>
  </si>
  <si>
    <t>20/04/2026: se realizo el pago de la O.C. 0116-2026, por el monto de s/ 522 + 16878</t>
  </si>
  <si>
    <t xml:space="preserve">ETIQUETA AUTOADHESIVA DE SEGURIDAD 5 cm X 30 cm </t>
  </si>
  <si>
    <t>2. SOLICITUD N° 215-SISPLAN
1. SOLICITUD N° 0184-SISPLAN</t>
  </si>
  <si>
    <t>2. MEMORANDO-000383-2026-GPP-ONPE
1. 000338-2026/GPP</t>
  </si>
  <si>
    <t>0060</t>
  </si>
  <si>
    <t>CER-1353</t>
  </si>
  <si>
    <t>2. 001458-2026/SGIST-GITE
1. 001358-2026/SGIST-GITE</t>
  </si>
  <si>
    <t>1. 06/04/2026</t>
  </si>
  <si>
    <t>1. 01723-2026/GITE</t>
  </si>
  <si>
    <t>16/04/2026: se realizo el pago de la oc 118-2026 por el monto de S/1148 con fecha del 16/04/2026
06/04/2026: MEMORANDO 001723-2026/GITE, GITE REMITIO CONFORMIDAD DE LA ADQUISICIÓN DE MATERIALES PARA LA PREPARACIÓN DE DISPOSITIVOS INFORMATICOS ELECTORALES – EG 2026 - ORDEN DE COMPRA N 000118-2026-ONPE - ITEM 1</t>
  </si>
  <si>
    <t>16/04/2026: se realizo el pago de la oc 118-2026 por el monto de S/1148 con fecha del 16/04/2026</t>
  </si>
  <si>
    <t>AGUA DE MESA SIN GAS X 20L APROX. (2.3.11.11)</t>
  </si>
  <si>
    <t>AGUA DE MESA SIN GAS X 20L. APROX</t>
  </si>
  <si>
    <t>0049</t>
  </si>
  <si>
    <t>000013-2026/CSL-SGIST-GITE</t>
  </si>
  <si>
    <t>000469-2026/SGIST-GITE</t>
  </si>
  <si>
    <t>000498-2026/GITE</t>
  </si>
  <si>
    <t>04/02/2026: GITE REMITIO MEMORANDO 000629-2026/GITE, CON LA VERIFICACION DE CUMPLIMIENTO
03/02/2026: JAPROG REMITIO HOJA DE ELEVACION N °000518-2026/JAPROG-SGL-GAD, PARA LA RESPECTIVA VERIFICACION DE CUMPLIMIENTO
28/01/2026: MEMORANDO N° 000498-2026/GITE, GITE REMITIO REQUERIMIENTO A LA SGL</t>
  </si>
  <si>
    <t>CER-802</t>
  </si>
  <si>
    <t>fawre inversiones y representaciones de marca S.A.C</t>
  </si>
  <si>
    <t>23/02/2026 AL 25/02/2026</t>
  </si>
  <si>
    <t>000983-2026-SGIST/GITE</t>
  </si>
  <si>
    <t>001156-2026/GITE</t>
  </si>
  <si>
    <t>19/03/2026: se realizo el pago de la o.c. 044-2026 OR EL MONTO TOTAL DE LA OC.
09/03/2026: PROVEIDO 002560-2026-SGIST/GITE                                                                                                                                                                                                                                                                                                                                     09/03/2026: MEMORANDO 001156-2026/GITE - CONFORMIDAD DE LA ADQUISICION DE AGIA DE MESA - EG 202, ORDEN DE COMPRA 0044-2026</t>
  </si>
  <si>
    <t>09/03/2026: MEMORANDO 001156-2026/GITE CONFORMIDAD DE LA ADQUISICIÓN DE AGUA DE
MESA DESCARTABLE - ORDEN DE COMPRA 0044-2026</t>
  </si>
  <si>
    <t>JUEGO DE LIMPIEZA PARA LAPTOP X 3 PIEZAS ( ESCOBILLA, PAÑO, LIQUIDO LIMPIADOR)</t>
  </si>
  <si>
    <t>029</t>
  </si>
  <si>
    <t>SILICONA PARA LIMPIEZA DE SUPERFICIES X 1 L</t>
  </si>
  <si>
    <t>0086</t>
  </si>
  <si>
    <t>03/03/2026: ORDEN DE COMPRA N° 0058
18/02/2026: MEMORANDO N° 1213-2026-SGL-GAD/ONPE, SE APROBO CCP N° 00928-00929-0930-0931
06/02/2026: PROVEIDO 001515-2026/JAPROG-SGL-GAD DERIVADO A ESPECIALISTA DE JAPROG PARA INDAGACION
05/02/2026: JAPROG REMITIO HOJA DE ELEVACION 000688-2026/JAPROG-SGL-GAD, CON OBSERACIONES A LA ET
02/02/2026. MEMORANDO 000601-2026/GITE, GITE REMITIO REQUERIMIENTO A SGL 
02/02/2026: INFORME 000535-2026/SGIST-GITE, SGIST REMITIO ET Y PEDIDOS PARA INICIO DE ADQUISICION</t>
  </si>
  <si>
    <t>CER-930</t>
  </si>
  <si>
    <t>IMPORTACIONES HUARMEY S.A.C. - IHUASAC</t>
  </si>
  <si>
    <t>09/04/2026: SE REALIZO EL PAGO DE LA O.C. 0058-2026 POR EL MONTO DE S/ 59.19+197.31+1716.58</t>
  </si>
  <si>
    <t>ZAPATO DE SEGURIDAD DE CUERO CON PUNTA COMPOSITE</t>
  </si>
  <si>
    <t>INCLUIDO AL SIGA 21/01/2025</t>
  </si>
  <si>
    <t>ADQUISICIÓN DE MATERIALES PARA PROTECCIÓN PERSONAL – EG 2026</t>
  </si>
  <si>
    <t>00079</t>
  </si>
  <si>
    <t>000018-2026/CSL-SGIST-GITE</t>
  </si>
  <si>
    <t>000533-2026/SGIST-GITE</t>
  </si>
  <si>
    <t>000591-2026/GITE</t>
  </si>
  <si>
    <t>03/02/2026: PROVEIDO 001205-2026/JAPROG-SGL-GAD, DERIVADO A ESPECIALISTA DE JAPROG
02/02/2026: GITE REMITIO MEMORANDO 000591-2026/GITE, PARA INICIO DE ADQUISICION
02/02/2026. SGIST REMITIO INFORME 000533-2026/SGIST-GITE, CON PEDIDOS PARA ADQUISICION</t>
  </si>
  <si>
    <t>CER-1156</t>
  </si>
  <si>
    <t>23/03/2026: se realizo el pago de la O.C., 067-2026 por los importes de S/ 87.75 + S/ 2837.25 con fecha del 23/03/2026</t>
  </si>
  <si>
    <t>GUANTE PARA EXAMEN DESCARTABLE TALLA XL</t>
  </si>
  <si>
    <t>2. SOLICITUD N° 0184-SISPLAN
1. SE REALIZO MODIFICACION POR PRIORIZACION PARA BIENES POR MAYOR MONTO EN LA INTERACCION DE MERCADO SOLICITUD N° 00120</t>
  </si>
  <si>
    <t>2. SOLICITUD N° 0184-SISPLAN
1 . SE REALIZO MODIFICACION POR PRIORIZACION PARA BIENES POR MAYOR MONTO EN LA INTERACCION DE MERCADO SOLICITUD N° 00120</t>
  </si>
  <si>
    <t>2. 000338-2026/GPP
1. 000266-2026/GPP</t>
  </si>
  <si>
    <t>2. SE REALIZO MODIFICACION PRESUPUESTAL PARA BIENES DE SEGURIDAD PERSONAL POR MAYOR MONTO INTERACCION DE MERCADO SOLICITUD N° 0184
1. SE PRIORIZO ITEMS PARA ITEMS EN FLUJO DE ADQUISICION</t>
  </si>
  <si>
    <t>FAJA ERGONOMICA LUMBAR TALLA M</t>
  </si>
  <si>
    <t>0080</t>
  </si>
  <si>
    <t>FAJA ERGONOMICA LUMBAR TALLA XXL</t>
  </si>
  <si>
    <t>0081</t>
  </si>
  <si>
    <t>070400190149</t>
  </si>
  <si>
    <t>CINTA ADHESIVA DE TELA PARA DUCTO 2 in X 60 yd</t>
  </si>
  <si>
    <t>034</t>
  </si>
  <si>
    <t>06/03/2026: PROVEIDO 003228-2026/JAPROG-SGL-GAD, DERIVADO AL LOGISTICO ANA OTERO PARA ELABORACION DE O.C
05/03/2026: INFORME N° 000955-2026/SGPR-GPP SE APROBO SOLICITUD DE CCP
04/03/2026: MEMORANDO N° 001452-2026/SGL-GAD SE SOLICITO SOLICITUD DE APROBACION DE CCP
20/02/20296: MEMORANDO N° 000918-2026/GITE, GITE REMITIO LA VERIFICACION DE CUMPLIMIENTO FM 07
19/02/2026: JAPROG SOLICITO LA VERIFICACION DE CUMPLIMIENTO MEDIANTE HOJA DE ELEVACION N° 000997-2026/JAPROG-SGL-GAD
05/02/2026: GITE REMITIO MEMORANDO N °000499-2026/JAPROG-SGL-GAD, CON LA VERSION 2 DE LA ET
02/02/2026: HOJA DE ELEVACION N° 000499-2026/JAPROG-SGL-GAD, JAPROG REMITIO LAS COTIZACIONES PARA LA VERIFICACION DE CUMPLIMIENTO
26/01/2026: HOJA DE ELEVACION 000253-2026/JAPROG-SGL-GAD, JAPROG REMITIO LAS OBSERVACIONES A LA ET
22/01/2026: MEMORANDO N° 000380-2026/GITE, GITE REMITIO LAS ET A LA SGL PARA INICIO DE ADQUISICION</t>
  </si>
  <si>
    <t>FAJA ERGONOMICA LUMBAR TALLA L</t>
  </si>
  <si>
    <t>0082</t>
  </si>
  <si>
    <t>FAJA ERGONOMICA LUMBAR TALLA XL</t>
  </si>
  <si>
    <t>0083</t>
  </si>
  <si>
    <t>FAJA ERGONOMICA LUMBAR TALLA S</t>
  </si>
  <si>
    <t>BOLSA DE POLIETILENO 1.5 µm X 50 cm X 80 cm APROX. COLOR NEGRO</t>
  </si>
  <si>
    <t>SERVICIO DE REFRIGERIOS</t>
  </si>
  <si>
    <t>00994</t>
  </si>
  <si>
    <t>DE LA CRUZ TASAYCO ELIZABETH</t>
  </si>
  <si>
    <t>000648-2026/SGIST-GITE</t>
  </si>
  <si>
    <t>000724-2026/GITE</t>
  </si>
  <si>
    <t>20/03/20226: proveido 006234-2026/JASEC-SGL-GAD - Remisión del Contrato N° 175-2026-ONPE para el “SERVICIO DE ATENCIÓN DE REFRIGERIOS – EG 2026”
19/03/2026 proveido n°  003325-2026/JASEC-SGL-GAD - Perfeccionamiento del Contrato para el “SERVICIO DE ATENCIÓN DE REFRIGERIOS – EG 2026”
05/03/2026: SGPR REMITIO INFORME N° 000950-2026/SGPR-GPP CON APROBACION DE CCP
04/03/2026: MEMORANDO N° 001442-2026/SGL-GAD, SE SOLICITO CCP 
24/02/2026: GITE REMITIO MEMORANDO N° 000942-2026/GITE, PARA INICIO DE CONTRATADCION DERIVADO A GIEE COMO AREA TECNICA ESTRATEGIC
24/02/2026:  SGIST REMITIO INFORME N° 000829-2026/SGIST-GITE, DE LA SGIST DONDE DERIVA PEDIDO Y TDR PARA FLUJO DE REVISION</t>
  </si>
  <si>
    <t>CER-1186</t>
  </si>
  <si>
    <t>JGOURMET S.A.C</t>
  </si>
  <si>
    <t>002278-2026/GITE</t>
  </si>
  <si>
    <t>11/06/2026: se realizo el pago con fecha al 11/06/2026
GITE REMITE LA CONFORMIDAD DEL SERVICIO DE ATENCIÓN DE REFRIGERIOS - EG 2026 (CONTRATO N 175-2026/ONPE</t>
  </si>
  <si>
    <t>SERVICIO DE TRANSMISIÓN DE DATOS</t>
  </si>
  <si>
    <t xml:space="preserve">CCP APROBADA
SERVICIO CERTIFICADO, MEMORANDO N° 000340-2026/GITE EN ABSOLUCION DE CONSULTAS RECIBIDAS (20/01/2026)- JAPROG - ESPECIALISTA A CARGO  ALDANA ESPINOZA JOSE FRANCISCO
</t>
  </si>
  <si>
    <t>CER-00185</t>
  </si>
  <si>
    <t>4. informe 002398-2026/SGIST-GITE -INFORME PREVIO DE CONFORMIDAD DEL ENTREGABLE N° 1 Y DEL ENTREGABLE N° 2 DEL SERVICIO DE TRANSMISION DE DATOS - EG 2026 | CONTRATO N° 056-2026-ONPE | ORDEN DE SERVICIO N° 000625-2026.
3. informe 002401-2026/SGIST-GITE
2. 001896-2026/SGIST-GITE
1. 01888-2026/SGIST-GITE</t>
  </si>
  <si>
    <t>4. 12/06/2026
03- 15/06/2026
2. 11/05/2026
1. 11/05/2026</t>
  </si>
  <si>
    <t>4. memorando 003039-2026/GITE
3- memorando 003042-2026/GITE
2. 002354-2026/GITE
1. 002355-2026/GITE</t>
  </si>
  <si>
    <t>4. 15/06/2026
15/06/2026
2. 13/05/2026
1. 13/05/2026</t>
  </si>
  <si>
    <t>16/06/2026: memorando 003039-2026/GITE - GITE remitio conformidad del entregable 01 y del entregable 2 subsanado del servicio de transmision de datos
15/06/2026: memorando 003042-2026/GITE - CONFORMIDAD DEL ENTREGABLE N° 2 DEL SERVICIO DE TRANSMISION DE DATOS - EG 2026 | PRIMERA ADENDA AL CONTRATO N° 056-2026-ONPE | ORDEN DE SERVICIO N° 0001122-2026
29/05/2026: MEMORANDO 002162-2026/SGIST-GITE, SE REMITIO OBSERVACIOES AL ENTREGABLE 2 DEL SERVICIO DE TRANSMISION DE DATOS 
28/05/2026: INFORME 002160-2026/SGIST-GITE, SGIST REMITIO OBSERVACIONES AL ENTREGABLE N ° 02 - CORRESPONDIENTE AL SERVICIO DE TRANSMISION DE DATOS
13/05/2026: 002354-2026/GITE- MEMORANDO 002354-2026/GITE CONFORMIDAD DEL ENTREGABLE N° 2 DEL SERVICIO DE TRANSMISION DE DATOS - EG 2026 | PRIMERA ADENDA AL CONTRATO N° 056-2026-ONPE | ORDEN DE SERVICIO N° 0001122-2026
11/05/2026: INFORME 001888-2026/SGIST-GITE- INFORME PREVIO DE CONFORMIDAD DEL ENTREGABLE N° 1 Y DEL ENTREGABLE N° 2 DEL SERVICIO DE TRANSMISION DE DATOS - EG 2026 | CONTRATO N° 056-2026-ONPE | ORDEN DE SERVICIO N° 000625-2026
28/04/2026: INFORME 000043-2026/RGJ-SGIST-GITE, SE REMITIO CONFORMIDAD ENTREGABLE 2 SERVICIO DE TRANSMISION DE DATOS</t>
  </si>
  <si>
    <t>EN TRAMITE</t>
  </si>
  <si>
    <t>16/06/2026: memorando 003039-2026/GITE - GITE remitio conformidad del entregable 01 y del entregable 2 subsanado del servicio de transmision de datos- EN TRAMITE DE REVISION Y PAGO
15/06/2026: GITE remitio Memorando n° 003042-2026/GITE, correspondiente a la conformidad del entregable n° 02 - primera adenda del contrato n° 056
28/05/2026: INFORME 002160-2026/SGIST-GITE, SGIST REMITIO OBSERVACIONES AL ENTREGABLE N ° 02 - CORRESPONDIENTE AL SERVICIO DE TRANSMISION DE DATOS
13/05/2026: MEMORANDO 02355-2026/GITE, CONFORMIDAD DEL ENTREGABLE N° 1 Y DEL ENTREGABLE N° 2 DEL SERVICIO DE TRANSMISION DE DATOS - EG 2026 | CONTRATO N° 056-2026-ONPE | ORDEN DE SERVICIO N° 000625-2026
11/05/2026: informe 001896-2026/SGIST-GITE, INFORME PREVIO DE CONFORMIDAD DEL ENTREGABLE N° 2 DEL SERVICIO DE TRANSMISION DE DATOS - EG 2026 | PRIMERA ADENDA AL CONTRATO N° 056-2026-ONPE | ORDEN DE SERVICIO N° 0001122-2026
INFORME PREVIO DE CONFORMIDAD DEL ENTREGABLE N° 1 Y DEL ENTREGABLE N° 2 DEL SERVICIO DE TRANSMISION DE DATOS - EG 2026 | CONTRATO N° 056-2026-ONPE | ORDEN DE SERVICIO N° 000625-2026</t>
  </si>
  <si>
    <t>SE PRIORIZO EL MONTO DE 15858 PARA DERIVARSE A NUEVA ACTIVIDAD OPERATIVA DE LA SGIST</t>
  </si>
  <si>
    <t>nuevo:2.3.2.7.14.98
antes: 2.3.2.7.13.98</t>
  </si>
  <si>
    <t>SERVICIO DE TRANSPORTE DE PERSONAS Y BIENES VIA TERRESTRE</t>
  </si>
  <si>
    <t xml:space="preserve">2. SOLICITUD N° 0297
1. SOLICITUD N° 0199 </t>
  </si>
  <si>
    <t>1. MEMORANDO-000458-2026-GPP-ONPE (1)
MEMORANDO-000371-2026-GPP-ONPE (1)</t>
  </si>
  <si>
    <t>SE REALIZO CAMBIO DE CLASIFICADOR  2.3.2.7.1.4.98</t>
  </si>
  <si>
    <t>000048-2026/CSL-SGIST-GITE</t>
  </si>
  <si>
    <t>000900-2026/SGIST-GITE</t>
  </si>
  <si>
    <t>001070-2026/GITE</t>
  </si>
  <si>
    <t xml:space="preserve">05/03/2026: HOJA DE ELEVACION N!°001349-2026/JAPROG-SGL-GAD, CON OBSERVACIONES DE JAPROG
03/03/2026: MEMORANDO 001070-2026/, GITE REMITIO MEMORANDO CON PEDIDO Y TDR PARA INICIO DE CONTRATACION
02/03/2026: SGIST REMITIO INFORME N° 000900-2026/SGIST-GITE PARA REVISION DE TDR POR MENORES A 8UIT
24/02/2026: SE REGISTRO SOLICITUD EN SISPLAN PARA MODIFICACION DE CLASIFICADOR
19/02/2026: MEDIANTE HOJA DE ELEVACION N° 001013-2026/JAPROG-SGL-GAD, EL ESPECIALISTA REMITIO OBSERVACIONES Y CONSULTAS AL TDR DEL REQUERIMIENTO
13/02/2026: MEMORANDO N °000791-2026/GITE, GITE DERIVO PEDIDO Y TDR A LOGISTICA PARA INICIO DE CONTRATACION
13/02/2026: INFORME N° 000718-2026/SGIST-GITE, SGIST REMITIO TDR PARA FLUJO DE REVISION </t>
  </si>
  <si>
    <t>ALQUILER PISO 8</t>
  </si>
  <si>
    <t>ADQUISICION DE PERSIANA</t>
  </si>
  <si>
    <t>AHORA: BIEN
ANTES: SERVICIO</t>
  </si>
  <si>
    <t>SE REALIZO SOLICITUD N° '097 - MODIFICACION PRESUPUESTAL</t>
  </si>
  <si>
    <t xml:space="preserve">MEMORANDO N° 000245-2026/GPP, GPP ATENDIO LA SOLICITUD </t>
  </si>
  <si>
    <t>PERSIANA HORIZONTAL DE PVC 0.72mm x 1.20 m x 2.20 m</t>
  </si>
  <si>
    <t>0091</t>
  </si>
  <si>
    <t>000567-2026/SGIST-GITE</t>
  </si>
  <si>
    <t>000619-2026/GITE</t>
  </si>
  <si>
    <t>06/02/2026: se realizo modificacion presupuestal por clasificador para nuevas denominaciones 000602-2026/SGIST-GITE
04/02/2026: HOJA DE ELEVACION 000008-2026/SGMCP-GAD, SGMCP COMUNICO OBSERVACIONES 
03/02/2026: MEMORANDO 03/02/2026, DERIVADO A SGMCP COMO AREA TECNICA ESTRATEGICA</t>
  </si>
  <si>
    <t>Se solicito modificacion presupuestal, según los items comunicados por la SGMCP</t>
  </si>
  <si>
    <t>MEMORIA PORTATIL USB  (MENOR A1/4 UIT) DE 64 GB</t>
  </si>
  <si>
    <t>0002</t>
  </si>
  <si>
    <t>27/01/2026: SE NOTIFICO LA ORDEN DE COMPRA N° 0006 PARA TRAMITE DE PAGO POR EL MONTO DE S/ 1,521,800
19/12/2025. CONTRATO 233-2025-ONPE, POR EL MONTO DE S/ 1,5421,800.
CCP APROBADA</t>
  </si>
  <si>
    <t>CER-00182</t>
  </si>
  <si>
    <t>GRUPO LOGISTICO ECONOMICO Y FINANCIERO DEL PERU SOCIEDAD</t>
  </si>
  <si>
    <t>000566-2026/SGIST-GITE</t>
  </si>
  <si>
    <t>000634-2026/GITE</t>
  </si>
  <si>
    <t>04/02/2026: PROVEIDO 001291-2026/SGIST-GITE                                                                                                                                    04/02/2026: MEMORANDO 00634-2026/SGIST-GITE - CONFORMIDAD DE LA ADQUISICION DE MEMORIA PORTATIL USB
- EG 2026 - ORDEN DE COMPRA N 00006-2026 - CONTRATO 233-2025</t>
  </si>
  <si>
    <t>16/02/2026: se realizo el pago de la orden de compra n° 006-2026, correspondiente a la adquisicion de memoras portatiles eg 206
04/02/2026: PROVEIDO 001291-2026/SGIST-GITE                                                                                                                                   
- EG 2026 - ORDEN DE COMPRA N 00006-2026 - CONTRATO 233-2025</t>
  </si>
  <si>
    <t>MEMORIA PORTATIL USB  (MENOR A1/4 UIT) DE 32 GB</t>
  </si>
  <si>
    <t>05/02/2026: ORDEN DE SERVICIO N° 0369-2026 DEL 05/02/2026
SERVICIO CON CONTRATO N° 094-205 PLAZO DE EJECUCION 120 DIAS CALENDARIOS - JASEC - NAVARRO VENEGAS EDIBER IVANNY</t>
  </si>
  <si>
    <t xml:space="preserve"> CER-00288 </t>
  </si>
  <si>
    <t>ALFIL CONSULTORIA Y COMUNICACIONES SAC</t>
  </si>
  <si>
    <t>120 dias</t>
  </si>
  <si>
    <t>001397-2026/SGIST-GITE</t>
  </si>
  <si>
    <t>001758-2026/GITE</t>
  </si>
  <si>
    <t>15/04/2026: se realizo el pago de la O.S. por el monto de S/ 1760+S/ 15840 con fecha al 15/04/2026</t>
  </si>
  <si>
    <t>nuevo: 2.3.2.7.4.99
antes: 2.3.2.2.3.99</t>
  </si>
  <si>
    <t>ahora: SERVICIO DE INSTALACIÓN Y CONFIGURACIÓN DE EQUIPO MULTIFUNCIONAL
anbtes; SERVICIO DE HABILITACIÓN DE IMPRESORAS EN LURIN</t>
  </si>
  <si>
    <t xml:space="preserve">REGISTRADO 15/01/2026 </t>
  </si>
  <si>
    <t>2. SOLICITUD N° 0298-SISPLAN
1. 000224-2026/SGIST-GITE</t>
  </si>
  <si>
    <t>2. MEMORANDO 000478-2026/GPP
1. 000058-2026/SGPR-GPP</t>
  </si>
  <si>
    <t>2. SE REALIZO MODIFICACION PARA COMPLETAR EL MONTO PARA CONTRATACION POR LINEAMIENTOS
1 se solicito cambio de clasificador de gasto nuevo clasificador 2.3.2.7.4.99</t>
  </si>
  <si>
    <t>SERVICIO DE INSTALACION Y CONFIGURACION DE EQUIPO MULTIFUNCIONAL</t>
  </si>
  <si>
    <t>000056-2026/CSL-SGIST-GITE</t>
  </si>
  <si>
    <t>001192-2026/SGIST-GITE</t>
  </si>
  <si>
    <t>contrato 186-2026-onpe
17/04/2026: informe 000880-2026/SGL-GAD, perfeccionamiento de contrato
16/04/2026: Proveido n °007348-2026/JASEC-SGL-GAD, Entrega de Expediente de Contratación bajo lineamiento aprobado mediante RJ 0002-2026-JN/ONPE “SERVICIO DE INSTALACIÓN Y CONFIGURACIÓN DE EQUIPOS MULTIFUNCIONAL – EG 2026” para perfeccionamiento del contrato.09/04/2026: MEMORANDO 000146-2026/OCI, SE REMITIO INVITACION A PARTICIPAR EN ACTOS PUBLICOS 
08/04/2026: ACTO PUBLICO DOA 09/04/2026-12AM OFICINA 702 - INVITACIÓN A PARTICIPAR EN ACTOS PÚBLICOS EN EL MARCO DE LOS LINEAMIENTOS EN APLICACIÓN DE LA LEY Nº 32513 “SERVICIO DE INSTALACIÓN Y CONFIGURACIÓN DE EQUIPOS MULTIFUNCIONAL – EG 2026”
07/04/2026: MEMORANDO 000050-2026/JAPROG-SGL-GAD, JAPROG REMITIO EXPEDIENTE BAJO LINEAMIENTOS APROBADO PARA CONTINUAR CON LA CONTRATACION
30/03/2026: INFORME N° 001301-2026/SGPR-GPP, SE REMITIO CCP N° 1450 DERIVADO A LOGISTICA
20/03/2026: SE REMITIO INFORME N° 001192-2026/SGIST-GITE BAJO LA CONTRATACION DE LINEAMIENTOS 
06/03/2026: MEMORANDO 001134-2026/GITE, GITE REMITIO TDR Y PEDIDO DERIVADO A SGL PARA INICIO DE CONTRATACION
05/03/2026: SGIST REMITIO INFORME 000966-2026/SGIST-GITE, CON TDR Y PEDIDO PARA INICIO DE CONTRATACION, EN REVISION DE GITE 
04/02/2026: PROVEIDO N° 001285-2026/JAPROG-SGL-GAD, DERIVADO A JAPROG EN ATENCION DE JOSE ALDANA
03/02/2026: GITE REMITIO MEMORANDO N° 000615-2026/GITE, REMITIDO A SGL PARA FLUJO DE CONTRATACION</t>
  </si>
  <si>
    <t>CER-1450</t>
  </si>
  <si>
    <t>2. 002002-2026/SGIST-GITE
1. 001828-2026/SGIST-GITE</t>
  </si>
  <si>
    <t>2. 19/05/2026
1.06/05/2026</t>
  </si>
  <si>
    <t>2. 02471-2026/GITE
1. 002254-2026/GITE</t>
  </si>
  <si>
    <t>2. 18/05/2026
1. 07/05/2026</t>
  </si>
  <si>
    <t>20/05/2026: se realizo el pago de la os. 1348 con fecha del 20/05/2026
2. MEMORANDO 002471-2026/GITE - SE REMITE PRECISIONES A LA CONFORMIDAD DEL SERVICIO DE INSTALACIÓN Y CONFIGURACIÓN DE EQUIPOS MULTIFUNCIONAL - EG 2026 - UNICO ENTREGABLE
01. 7/08/2026: MEMORANDO 002254-2026/GITE, GITE REMITIO CONFORMIDAD DEL SERVICIO DE INSTALACION Y CONFIGURACION DE EQUIPOS MULTIFUNCIONAL - EG 2026 - ORDEN DE SERVICIO N 0001348-2026</t>
  </si>
  <si>
    <t xml:space="preserve">
20/05/2026: se realizo el pago de la os. 1348 con fecha del 20/05/2026
2. GITE REMITIO MEMORANDO 02471-2026/GITE - REMITE PRECISIONES A LA CONFORMIDAD 
1. CONFORMIDAD DEL SERVICIO DE INSTALACION Y CONFIGURACION DE EQUIPOS MULTIFUNCIONAL - EG 2026 - ORDEN DE SERVICIO N 0001348-2026</t>
  </si>
  <si>
    <t>SERVICIO DE ALQUILER DE GRUPO ELECTROGENO</t>
  </si>
  <si>
    <t>2. se utilizo saldos para items no pogramados por un total de s/ 74470
1. SE REALIZO PRIORIZACION DEL SERVICIO DE GRUPO ELECTROGENO POR EL MONTO DE S/ 33756 PARA BIENES NO PROGRAMADOS</t>
  </si>
  <si>
    <t>2. solicitud 0357
1. SOLICITUD  0088</t>
  </si>
  <si>
    <t>2. 000527-2026/GPP
1. 234-2026-GPP-ONPE</t>
  </si>
  <si>
    <t>ALQUILER DE GRUPO ELECTROGENO</t>
  </si>
  <si>
    <t>01222</t>
  </si>
  <si>
    <t>JOSE ALDANA</t>
  </si>
  <si>
    <t>000042-2026/CSL-SGIST-GITE</t>
  </si>
  <si>
    <t>000869-2026/SGIST-GITE</t>
  </si>
  <si>
    <t>001008-2026/GITE</t>
  </si>
  <si>
    <t>11/03/2026: MEMORANDO 001240-2026/GITE, GPP REALIZO APROBACION DE CCP N° 1348 
06/03/2026:HOJA DE ELEVACION 001404-2026/JAPROG-SGL-GAD, JAPROG REMITIO COTIZACIONES PARA LA VERIFICACION DE CUMPLIMIENTO POR S/ 43890
26/02/2026: PROVEIDO N° 002872-2026/JAPROG-SGL-GAD, JAPROG REMITIO PROVEIDO A ESPECIALISTA DE JAPROG PARA RVISION DE ET
26/02/2026: MEMORANDO N° 001008-2026/GITE, GITE REMITIO MEMORANDO A SGL PARA INICIO DE CONTRATACION
23/02/2026: HOJA DE ENVIO N° 000006-2026/ALG-JAPT-SGIST-GITE, SGIST REALIZA LEVANTAMIENTO DE OBSERVACIONES
18/02/2026: HOJA DE ELEVACION N° 000938-2026/JAPROG-SGL-GAD, JAPROG REMITIO OBSERVACIONES AL REQUERIMIENTO
12/02/2026: MEMORANDO N° 000760-2026/GITE, GITE REMITIO REQUERIMIENTO PARA INICIO DE CONTRATACION BAJO LINEAMIENTOS
11/02/2026: SGIST REMITIO INFORME N° 000683-2026/SGIST-GITE,DONDE REMITE EL PEDIDO DE SERVICIO N° 01005 PARA INICIO DE CONTRATACION</t>
  </si>
  <si>
    <t>TRÁMITE PRESUPUESTAL</t>
  </si>
  <si>
    <t>ILLAPAY ENERGY S.A.C</t>
  </si>
  <si>
    <t>20 DIAS CALENDARIO</t>
  </si>
  <si>
    <t>04/06/2026_; INFORME 002266-2026/SGIST-GITE
2. 002088-2026/SGIST-GITE
1. 001799-2026/SGIST-GITE</t>
  </si>
  <si>
    <t>3. 04/06/2026
2. 25/05/2026
1.05/05/2026</t>
  </si>
  <si>
    <t>3. MEMORANDO 002839-2026/GITE
2. 002589-2026/GITE
1. 002217-2026/GITE</t>
  </si>
  <si>
    <t>3. 05/06/2026
2. 25/05/2026
1.05/05/2026</t>
  </si>
  <si>
    <t>08/06/2026: MEMORANDO 002839-2026/GITE - CONFORMIDAD DEL SERVICIO DE ALQUILER DE GRUPO ELECTROGENO – EG 2026 - ORDEN DE SERVICIO N° 0001110-2026-ONPE - UNICO ENTREGABLE
25/05/2026: MEMORANDO 2589-2026 - SE REMITE OBSERVACIONES AL UNICO ENTREGABLE DEL SERVICIO DE ALQUILER DE GRUPO ELECTROGENO – EG 2026 - ORDEN DE SERVICIO N° 0001110-2026-ONPE
06/05/2026: PROVEIDO 004933-2026/SGIST-GITE, SGIST REMITIO CONFORMIDAD PARA CONOCIMIENTO
05/05/2026: GITE REMITIO MEMORANDO 002217-2026/GITE, CON LA CONFORMIDAD DEL SERVICIO UNICO ENTREGABLE</t>
  </si>
  <si>
    <t>05/06/2026: SE REMITIO MEMORANDO N° 002839-2026/GITE, DONDE SE ENVIA LA CONFORMIDAD AL UNICO ENTREGABLE DEL SERVICIO DE ALQUILER DE GRUPO ELECTROGENO O.S. 01110-2026
06/05/2026: PROVEIDO 004933-2026/SGIST-GITE, SGIST REMITIO CONFORMIDAD PARA CONOCIMIENTO
05/05/2026: GITE REMITIO MEMORANDO 002217-2026/GITE, CON LA CONFORMIDAD DEL SERVICIO UNICO ENTREGABLE</t>
  </si>
  <si>
    <t>SERVICIO DE ALQUILER DE AIRE ACONDICIONADO</t>
  </si>
  <si>
    <t>SOLICITUD N° 0367-SISPLAN</t>
  </si>
  <si>
    <t>000626-2026/GPP</t>
  </si>
  <si>
    <t>SE PRIORIZO 20520 PARA ALQUILER DE VENTILADORES</t>
  </si>
  <si>
    <t>ALQUILER DE EQUIPO AIRE ACONDICIONADO</t>
  </si>
  <si>
    <t>SERVICIO DE ALIMENTACION - ENE-MAYO</t>
  </si>
  <si>
    <t>000829-2026/SGIST-GITE</t>
  </si>
  <si>
    <t>000942-2026/GITE</t>
  </si>
  <si>
    <t>05/03/2026: SGPR REMITIO INFORME N° 000950-2026/SGPR-GPP CON APROBACION DE CCP
04/03/2026: MEMORANDO N° 001442-2026/SGL-GAD, SE SOLICITO CCP 
24/02/2026: GITE REMITIO MEMORANDO N° 000942-2026/GITE, PARA INICIO DE CONTRATADCION DERIVADO A GIEE COMO AREA TECNICA ESTRATEGIC
24/02/2026:  SGIST REMITIO INFORME N° 000829-2026/SGIST-GITE, DE LA SGIST DONDE DERIVA PEDIDO Y TDR PARA FLUJO DE REVISION</t>
  </si>
  <si>
    <t>CABLE DE DATOS PARA IMPRESORA</t>
  </si>
  <si>
    <t>CABLE USB PARA IMPRESORA X 1.5 m</t>
  </si>
  <si>
    <t>0061</t>
  </si>
  <si>
    <t>CABLE DE CORRIENTE PARA IMPRESORA</t>
  </si>
  <si>
    <t>CABLE PARA FUENTE DE PODER</t>
  </si>
  <si>
    <t>0062</t>
  </si>
  <si>
    <t>06/03/2026: SGL remitio solicitud de aprobacion de CCP CON MEMORANDO 001535-2026/SGL-GAD
04/03/2026: memorando n-° 001094-2026/GITE, se remitio verificacion de cumplimiento
06/03/2026: MEMORANDO 001535-2026/SGL-GAD, SGL SOLICITO APROBACION DE CCP
3/02/2026: PROVEIDO N° 001172-2026/JAPROG-SGL-GAD, DERIVADO A ESPECIALISTA DE JAPROG PARA ATENCION
29/01/2026: MEMORANDO 000539-2026/GITE, GITE REMITIO ADQUISICION A LA SGL 
29/01/2026: INFORME N° 000498-2026/SGIST-GITE, SGIST REMITIO REQUERIMIENTO CON PEDIDOS</t>
  </si>
  <si>
    <t>CER-1230</t>
  </si>
  <si>
    <t>DISTRIBUIDORA Y COMERCIALIZADORA FANERO S.A.C</t>
  </si>
  <si>
    <t>001277-2026-SGIST/GITE</t>
  </si>
  <si>
    <t>001619-2026/GITE</t>
  </si>
  <si>
    <t>15/04/2026: se realizo el pago de la o.c. 0101-2026 por los importes de S/ 188.10 + S/ 6081.90 con fecha del 15/04/2026
27/03/2026: PROVEIDO 003426-2026-SGIST/GITE  
  27/03/2026: MEMORANDO 001619-2026/GITE - CONFORMIDAD DE LA ADQUISICIÓN DE MATERIALES PARA LA PREPARACIÓN DE DISPOSITIVOS INFORMATICOS ELECTORALES, COMPRA DE CABLE PARA FUENTE DE PODER - ORDEN DE COMPRA 00101-2026 - ITEM 4</t>
  </si>
  <si>
    <t>15/04/2026: se realizo el pago de la o.c. 0101-2026 por los importes de S/ 188.10 + S/ 6081.90 con fecha del 15/04/2026
27/03/2026: PROVEIDO 003426-2026-SGIST/GITE - CONFORMIDAD DE LA ADQUISICIÓN DE MATERIALES PARA LA
PREPARACIÓN DE DISPOSITIVOS INFORMATICOS ELECTORALES – EG 2026 -
ORDEN DE COMPRA N 000101-2026-ONPE - ITEM 4</t>
  </si>
  <si>
    <t>NUEVO: BOLSA DE POLIETILENO TRANSPARENTE CON PEGA FACIL 50 µm X 45 cm X 64 cm APROX.
ANTES: BOLSAS TRANSPARENTE PARA SOBRES (80CM X 50CM)</t>
  </si>
  <si>
    <t>INGRESO AL SIGA 20/02/2026</t>
  </si>
  <si>
    <t>ADQUISICIÓN DE MATERIALES PARA IMPRESIÓN Y ENTREGA DE NUMEROS DE MESA DEL STAE – EG 2026</t>
  </si>
  <si>
    <t>BOLSA DE POLIETILENO TRANSPARENTE CON CINTA ADHESIVA 50 µm X 45 cm X 64 cm APROX</t>
  </si>
  <si>
    <t>0189</t>
  </si>
  <si>
    <t>000043-2026/CSL-SGIST-GITE</t>
  </si>
  <si>
    <t>000872-2026/SGIST-GITE</t>
  </si>
  <si>
    <t>001010-2026/GITE</t>
  </si>
  <si>
    <t>20/03/2026: INFORME N° 001223-2026/SGIST-GITE - SGIST COMUNICO DESISTIMIENTO A LA CONTRATACION
04/03/2026: HOJA DE ELEVACION EN PROYECTO DE JAPROG, ET EN REVISION
26/02/2026: PROVEIDO N° 002875-2026/JAPROG-SGL-GAD, DERIVADO A JAPROG PARA INICIO DE ADQUISICION
26/02/2026: GITE REMITIO MEMORANDO 001010-2026/GITE, DONDE DERIVO ET Y PEDIDOS A LOGISTICA PARA INICIO DE REQUERIMIENTO
25/02/2026: INFORME 000872-2026/SGIST-GITE, REMITIDO POR LA SGIST PARA FLUJO DE REVISION
24/02/2026: HOJA DE ENVIO 000043-2026/CSL-SGIST-GITE, SE REMITIO PEDIDOS DE COMPRAS, PENDIENTE DE DERIVADA INFORME Y ET A FLUJO DE REVISION DE GITE</t>
  </si>
  <si>
    <t>se remitio solicitud de creacion de item - pendiente de respuesta del MEF</t>
  </si>
  <si>
    <t>ROMPE MUELLE</t>
  </si>
  <si>
    <t>INCLUIDO 13/02/2026</t>
  </si>
  <si>
    <t>2. solicitud n° 0334-sisplan
1. solicitud n° 0333-sisplan</t>
  </si>
  <si>
    <t>2. 000482-2026/GPP
1. 000481-2026/GPP</t>
  </si>
  <si>
    <t>SE priorizo saldos de guante de nailony poliuretano</t>
  </si>
  <si>
    <t>ROMPEMUELLE DE CAUCHO 5 cm X 30 cm X 1.00 m APROX.</t>
  </si>
  <si>
    <t>0141</t>
  </si>
  <si>
    <t>000037-2026/CSL-SGIST-GITE</t>
  </si>
  <si>
    <t>000774-2026/SGIST-GITE</t>
  </si>
  <si>
    <t>000873-2026/GITE</t>
  </si>
  <si>
    <t>20/03/2026: SGPR REMITIO EL INFORME N° 001205-2026/SGPR-GPP
1
9/03/2026: JAPROG REMITIO HOJA DE ELEVACION N° 001637-2026/JAPROG-SGL-GAD, SOLICITANDO APROBACION DE CCP 1382
03/03/2026: JAPROG DERIVO LA HOJA DE ELEVACION N° 001273-2026/JAPROG-SGL-GAD, CON COTIZACION DEL ITEM EL MONTO ES S/ 1505
25/02/2026: PROVEIDO N° 002686-2026/JAPROG-SGL-GAD, EN BANDEJA DE ANA OTERO PARA CONTINUAR CON TRAMITES DE ADQUISICION
25/02/2026: PROVEIDO N° 000422-2026/SGMCP-GAD
25/02/2026: PROVEIDO DE SGMCP  DONDE SE INDICA QUE EL ITEM NO CORRESPONDE A AREA TECNICA ESTRATEGICA
24/02/2026: ANA OTERO REMITIO HOJA DE ELEVACION 001096-2026/JAPROG-SGL-GAD, SOLICITANDO INFORMACION SI EL BIEN CORRESPONDE A AREA TECNICA
23/02/2026: PROVEIDO 002526-2026/JAPROG-SGL-GAD, DERIVADO A ANA OTERO, SE SOLICITO CONFIRMAR SI SE CUENTA CON STOCK
18/02/2026: GITE REMITIO MEMORANDO 000873-2026/GITE, CON PEDIDO, ET DERIVADO A LOGISTICA PARA INICIO DE CONTRATACION
18/02/2026: SGIST REMITIO INFORME 000774-2026/SGIST-GITE, DERIVADO A GITE PARA FLUJO DE REVISION 
17/02/2026: HOJA DE ENVIO 000037-2026/CSL-SGIST-GITE, SE REMITIO PEDIDO PARA ELABORACION DE ET</t>
  </si>
  <si>
    <t>CER-1382</t>
  </si>
  <si>
    <t>INVERSIONES JEACORP S.A.C</t>
  </si>
  <si>
    <t>001403-2026-SGIST</t>
  </si>
  <si>
    <t>001762-2026/GITE</t>
  </si>
  <si>
    <t>14/04/2026: se realizo el pago de la oc. 0121-2026, por el monto de S/ 45,15+S/ 1459.85
CONFORMIDAD DE LA ADQUISICIÓN DE ROMPEMUELLE DE CAUCHO – EG 2026 - ORDEN DE COMPRA N 000121-2026-ONPE</t>
  </si>
  <si>
    <t>14/04/2026: se realizo el pago de la oc. 0121-2026, por el monto de S/ 45,15+S/ 1459.85
se remitio solicitud de creacion de item - pendiente de respuesta del MEF</t>
  </si>
  <si>
    <t>TINTA DE IMPRESIÓN PARA HP COD. REF. 664 F6V29AL NEGRO</t>
  </si>
  <si>
    <t>0055</t>
  </si>
  <si>
    <t>000012-2026/CSL-SGIST-GITE</t>
  </si>
  <si>
    <t>000461-2026/SGIST-GITE</t>
  </si>
  <si>
    <t>000493-2026/GITE</t>
  </si>
  <si>
    <t>29/01/2026: PROVEIDO N° 000771-2026/JAPROG-SGL-GAD, DERIVADO A ANA OTERO CON RESPUESTA DE ALMACEN
28/01/2026; PROVEIDO N° 000686-2026/JAPROG-SGL-GAD, DERIVADO A ESPECIALISTA ANA OTERO
27/01/2026: MEMORANDO N° 000493-2026/GITE, SE REMITIDIO REQUERIMIENTO A SGL</t>
  </si>
  <si>
    <t>CER-731</t>
  </si>
  <si>
    <t>COMPUSOFT DAT S.A.C</t>
  </si>
  <si>
    <t>23/02/2026 - 30/03/2026</t>
  </si>
  <si>
    <t>19/03/2026: se realizo el pago de la O.C. 042-2026 por el importe total de la o.s. con fecha al 19/03/2026</t>
  </si>
  <si>
    <t>ADQUISICION DE FORMATOS CLAVES NUMERADAS</t>
  </si>
  <si>
    <t>INCLUIDO AL SIGA 23/01/2025</t>
  </si>
  <si>
    <t>ANEXO 0002 (23/01/2026)</t>
  </si>
  <si>
    <t>NO PROGRAMADO - SE APROBO PRIORIZACION DE 2 LS Y SERVICIO DE MOBILIARIO PARA LA ADQUISICION DE FORMATOS CLAVES NUMERADAS S/ 44000</t>
  </si>
  <si>
    <t>000001-2026/CBC-GITE</t>
  </si>
  <si>
    <t>000421-2026/SGIST-GITE</t>
  </si>
  <si>
    <t>000435-2026/GITE</t>
  </si>
  <si>
    <t>29/01/2026: GITE remitio memorando n° 000535-2026/GITE, con la verificacion de cumplimiento
29/01/2026: JAPROG remitio memorando n° 000391-2026/JAPROG-SGL-GAD, para la respectiva verificacion de cumplimiento
23/01/2026: se remitio memorando n ° 000435-2026/GITE, derivado a la SGL para adquisicion</t>
  </si>
  <si>
    <t>FORMATOS TECNICOS Y DERIVADOS SA FORTESA</t>
  </si>
  <si>
    <t>PLAZO DE ENTREGA 45 DIAS CALENDARIOS  APARTIR DEL DIA SIGUIENTE DE FIRMADO EL ACTA DE APROBACION DE MUESTRA</t>
  </si>
  <si>
    <t>0004-2026/CBC-GITE</t>
  </si>
  <si>
    <t>001013-2026/GITE</t>
  </si>
  <si>
    <t>26/02/2026: PROVEIDO 002203-2026/SGIST-GITE                                                                                                                                                                                                                                                                                                                                                           26/02/2026: MEMORANDO 001013-2026/GITE - CONFORMIDAD DE LA OC Nº 0018-2026 DE FECHA 04/02/2026 CORRESPONDIENTE A LA “ADQUISICIÓN DE FORMATO DE CLAVES NUMERADAS - EG2026”. PEDIDO DE COMPRA Nº 000051-2026</t>
  </si>
  <si>
    <t>orden girada con fecha 13/03/2026 - dos pagos S/ 41,613+S/ 1,287
26/02/2026: PROVEIDO 002203-2026/SGIST- GITE -  CONFORMIDAD DE LA "ADQUISICIÓN DEFORMATOS DE CLAVES NUMERADAS EG2026” - O/C N° 018-2026</t>
  </si>
  <si>
    <t>REGLETA ELECTRICA DE 08 TOMAS</t>
  </si>
  <si>
    <t>INCLUIDO AL SIGA 13/02/2026</t>
  </si>
  <si>
    <t>SE REALIZO PRIORIZACION DEL SERVICIO DE GRUPO ELECTROGENO POR EL MONTO DE S/ 33756 PARA BIENES NO PROGRAMADOS</t>
  </si>
  <si>
    <t>SOLICITUD  0088</t>
  </si>
  <si>
    <t>234-2026-GPP-ONPE</t>
  </si>
  <si>
    <t>0139</t>
  </si>
  <si>
    <t>000035-2026/CSL-SGIST-GITE</t>
  </si>
  <si>
    <t>000767-2026/SGIST-GITE</t>
  </si>
  <si>
    <t>000875-2026/GITE</t>
  </si>
  <si>
    <t>18/03/2026: JAPROG REMITIO COTIZACIONES PARA LA VERIFICACION DE CUMPLIMIENTO SE COTIZO LO SIGUIENTE: 1- FANERO 17500, KATYA 26500, SUMINISTROS 12896
05/03/2026: COTIZACION DEL PROVEEDOR ORTIZ INDICA EL PRECIO ESTIMADO S/ 27,800
04/03/2026: COTIZACION PROVEEDOR CAMPOS MONTO DE 27800 CUMPLE CON LO REQUERIDO EN LAS ET
04/03/2026: INFORME N° 000931-2026/SGIST-GITE SGIST REMITIO LA VERIFICACION DE CUMPLIMIENTO
23/02/2026: PROVEIDO N° 002524-2026/JAPROG-SGL-GAD EN ATENCION DE ANA OTERO - SE SOLICITO CONFIRMAR SI CUENTAN CON STOCK DISPONIBLE EN EL ALMACÉN 
RESPPECTO A  LA “ADQUISICIÓN DE REGLETA ELÉCTRICA  - EG 2026
19/02/2026: PROVEIDO N° 002346-2026/JAPROG-SGL-GAD, DERIVADO A ANA OTERO PARA INICIO DE ADQUISICION
18/02/2026: GITE REMITIO MEMORANDO N° 000875-2026/GITE, DERIVADO A LOGISTICA PARA INICIO DE ADQUISICION</t>
  </si>
  <si>
    <t>CER-1439</t>
  </si>
  <si>
    <t>01456-2026/SGIST-GITE</t>
  </si>
  <si>
    <t>001818-2026/GITE</t>
  </si>
  <si>
    <t>15/04/2026: orden girada con fecha al 15/04/2026 por el monto de S/ 12,509.12
10/04/2026: MEMORANDO001818-2026/GITE - CONFORMIDAD DE LA ADQUISICIÓN DE REGLETA ELECTRICA – EG 2026 - ORDEN DE COMPRA N 000131-2026-ONPE</t>
  </si>
  <si>
    <t>15/04/2026: orden girada con fecha al 15/04/2026 por el monto de S/ 12,509.12 + S/ 386.88
10/04/2026: PROVEIDO  003951-2026/SGIST-GITE - CONFORMIDAD DE LA ADQUISICIÓN DE REGLETA ELECTRICA – EG 2026 - ORDEN DE COMPRA N 000131-2026-ONPE</t>
  </si>
  <si>
    <t>PILA PARA LAPTOPS (PILA DE LITIO 3V CR 2032)</t>
  </si>
  <si>
    <t>(PILA DE LITIO 3V CR 2032)</t>
  </si>
  <si>
    <t>00140</t>
  </si>
  <si>
    <t>000036-2026/CSL-SGIST-GITE</t>
  </si>
  <si>
    <t>000769-2026/SGIST-GITE</t>
  </si>
  <si>
    <t>000877-2026/GITE</t>
  </si>
  <si>
    <t xml:space="preserve">04/03/2026: PROVEIDO N| 003132-2026/JAPROG-SGL-GAD, SE ATENDIO SOLICITUD DE CCP
04/03/2026: INFORME N° 000926-2026/SGPR-GPP, SE REMITIO APROBACION DECCP
02/03/2026: GPP APROBO CCP MEDIANTE MEMORANDO N- |001415-2026/SGL-GAD
25/02/2026: HOJA DE ELEVACION N 001168-2026/JAPROG-SGL-GAD, JAPROG REMITIO COTIZACIONES PARA LA VERIFICACION DE CUMPLIMIENTO
20/02/2026: SE DERIVO PROVEIDO 002502-2026/JAPROG-SGL-GAD, A JUAN YAIPEN CONFIRMAN LA RESPUESTA DEL STOCK
20/02/2026: HOJA DE ELEVACION N° 001076-2026/JAPROG-SGL-GAD, ESPECIALISTA SOLICITO CONFIRMAR LA VERIFICACION DE EXISTENCIAS DE BIENES
19/02/2026: PROVEIDO N° 002304-2026/SGL-GAD DERIVADO A LOS JAPROG
18/02/2026: GITE REMITIO MEMORANDO 000877-2026/GITE, DERIVADO A LOGISTICA PARA INICIO DE ADQUISICION DE LOS BIENES
18/02/2026: SGIST REMITIO INFORME 000769-2026/SGIST-GITE PARA CON PEDIDO Y ET </t>
  </si>
  <si>
    <t>CER-01174</t>
  </si>
  <si>
    <t>24/03/2026: se realizo el pago de la O.C. 072-2026 por los montos de S/ 49.14 + S/1588.86 con fecha del 24/03/2026</t>
  </si>
  <si>
    <t>CINTA RIBBON (CINTA DE RESINA PARA IMPRESORA TERMICA 65 mm x 74 m)</t>
  </si>
  <si>
    <t>CINTA DE RESINA PARA IMPRESORA TERMICA 65 mm x 74 m</t>
  </si>
  <si>
    <t>0187</t>
  </si>
  <si>
    <t>27/03/2026: PROVEIDO N° 004150-2026/JAPROG-SGL-GAD, SE REMITIO APROBACION DE CCP A ESPECIALISTA DE JAPROG PARA EMISION DE ORDEN
04/03/2026: HOJA DE ELEVACION EN PROYECTO DE JAPROG, ET EN REVISION
26/02/2026: PROVEIDO N° 002875-2026/JAPROG-SGL-GAD, DERIVADO A JAPROG PARA INICIO DE ADQUISICION
26/02/2026: GITE REMITIO MEMORANDO 001010-2026/GITE, DONDE DERIVO ET Y PEDIDOS A LOGISTICA PARA INICIO DE REQUERIMIENTO
25/02/2026: INFORME 000872-2026/SGIST-GITE, REMITIDO POR LA SGIST PARA FLUJO DE REVISION
24/02/2026: HOJA DE ENVIO 000043-2026/CSL-SGIST-GITE, SE REMITIO PEDIDOS DE COMPRAS, PENDIENTE DE DERIVADA INFORME Y ET A FLUJO DE REVISION DE GITE</t>
  </si>
  <si>
    <t>CER-1432</t>
  </si>
  <si>
    <t>001405-2026/SGIST-GITE</t>
  </si>
  <si>
    <t>001763-2026/GITE</t>
  </si>
  <si>
    <t>16/04/2026: se realizo el pago de la o.s. con fecha al 16/04/2026
17/04/2026: memorando 001859-2026/GITE, se remitio precisiones a la conformidad
13/04/2026: informe 001499-2026/SGIST-GITE, se remitio precisiones a la conformidad
13/04/2026: hoja de elevacion 004050-2026/JASEC-SGL-GAD, JASEC remitio observaciones a la conformidad
08/04/2026-001763-2026/GITE - CONFORMIDAD DE LA ADQUISICIÓN DE MATERIALES PARA IMPRESIÓN Y ENTREGA DE NUMEROS DE MESA DEL STAE – EG 2026 - ORDEN DE COMPRA N 000132-2026-ONPE - ITEM 1 Y2</t>
  </si>
  <si>
    <t>16/04/2026: se realizo el pago de la o.s. con fecha al 16/04/2026
14/04/2026: memorando 001859-2026/GITE - Se remite precisión a la conformidad de la Adquisición de materiales para impresión y entrega de números de mesa para STAE - EG 2026</t>
  </si>
  <si>
    <t> ETIQUETA PARA RIBBON (etiqueta autoadhesiva de poliester 1.5 in x 2 in x 2000</t>
  </si>
  <si>
    <t>etiqueta autoadhesiva de poliester 1.5 in x 2 in x 2000</t>
  </si>
  <si>
    <t>0188</t>
  </si>
  <si>
    <t>16/04/2026: se realizo el pagode la O.S. 132-2026 por el importe de S/ 108.90 + S/ 3521.10 con fecha del 16/04/2026
17/04/2026: memorando 001859-2026/GITE, se remitio precisiones a la conformidad
13/04/2026: informe 001499-2026/SGIST-GITE, se remitio precisiones a la conformidad
13/04/2026: hoja de elevacion 004050-2026/JASEC-SGL-GAD, JASEC remitio observaciones a la conformidad
08/04/2026-001763-2026/GITE - CONFORMIDAD DE LA ADQUISICIÓN DE MATERIALES PARA IMPRESIÓN Y ENTREGA DE NUMEROS DE MESA DEL STAE – EG 2026 - ORDEN DE COMPRA N 000132-2026-ONPE - ITEM 1 Y2</t>
  </si>
  <si>
    <t>16/04/2026: se realizo el pagode la O.S. 132-2026 por el importe de S/ 108.90 + S/ 3521.10 con fecha del 16/04/2026
14/04/2026: memorando 001859-2026/GITE - Se remite precisión a la conformidad de la Adquisición de materiales para impresión y entrega de números de mesa para STAE - EG 2026</t>
  </si>
  <si>
    <t>TONER DE IMPRESIÓN PARA RICOH COD. REF. 842542 NEGRO</t>
  </si>
  <si>
    <t>N0 PROGRAMADO</t>
  </si>
  <si>
    <t>INCLUIDO AL SIGA 18/02/2026</t>
  </si>
  <si>
    <t xml:space="preserve">SGGDI PRIORIZO SALDOS DE LOCADOR PARA ADQUIRIR TONERS </t>
  </si>
  <si>
    <t>SOLICITUD 0100</t>
  </si>
  <si>
    <t>SE PRIORIZO SALDOS DE LIDER DE INNOVACION PARA TONERS DE SGGDI</t>
  </si>
  <si>
    <t>0161</t>
  </si>
  <si>
    <t>000040-2026/CSL-SGIST-GITE</t>
  </si>
  <si>
    <t>000833-2026/SGIST-GITE</t>
  </si>
  <si>
    <t>000950-2026/GITE</t>
  </si>
  <si>
    <t>09/03/2026: PROVEIDO N° 003321-2026/JAPROG-SGL-GAD, SE DERIVO APROBACION DE CCP A ESPECIALISTA DE JAPROG
06/03/2026: SGPR APROBO LA SOLICITUD DE CCP 000985-2026/SGPR-GPP
05/03/2026: SGL REMITIO MEMORANDO N° 001484-2026/SGL-GAD CON LA SOLICITUD DE CCP
04/03/2026: MEMORANDO N 001096-2026/GITE, GITE REMITIO LA VERIFICACION DE CUMPLIMIENTO
27/02/0226: JAPROG REMITIO HOJA DE ELEVACION N °001218-2026/JAPROG-SGL-GAD, DONDE DERIVO FICHAS PARA LA RESPECTIVO VERIFICACION DE CUMPLIMIENTO
25/02/2026: PROVEIDO N° 002718-2026/JAPROG-SGL-GAD, SGL DERIVO EXPEDIENTE A JAPROG ESPECIALISTA JUAN YAIPEN PARA INICIO DE REVISION DE ET
24/02/2026: MEMORANDO 000950-2026/GITE, GITE REMITIO ET PARA INICIO DE ADQUISICION DE BIENES
23/02/2026:CON PROVEIDO N° 001984-2026/SGIST-GITE EN ATENCION DE SGIST ATE PARA REMITIR CONSOLIDADO</t>
  </si>
  <si>
    <t>CER-1211</t>
  </si>
  <si>
    <t>LEVEL TECH PERU S.A.C</t>
  </si>
  <si>
    <t>03/06/2026: se realizo el pago de la o.s. 114-2026 por los importes de S/ 3553.07 + S/ 109.89 con fecha del 03/06/2026</t>
  </si>
  <si>
    <t>TONER DE IMPRESIÓN PARA KYOCERA COD. REF TK 8547 K NEGRO</t>
  </si>
  <si>
    <t>EN ELABORACION</t>
  </si>
  <si>
    <t>LULLY IMPORT E.I.RL</t>
  </si>
  <si>
    <t>23/04/2026: SE REALIZO EL PAGO DE O.S. 0111-2026 por los importes de S/ 23.51+759.99 CON FECHA AL 23/04/2026</t>
  </si>
  <si>
    <t>2.3.12.12</t>
  </si>
  <si>
    <t>CORTINA DE TELA TIPO SCREEN ENROLLABLE 1.13 M X 2.00 M</t>
  </si>
  <si>
    <t>0160</t>
  </si>
  <si>
    <t>000818-2026/SGIST-GITE</t>
  </si>
  <si>
    <t>000932-2026/GITE</t>
  </si>
  <si>
    <t>05/03/2026: HOJA DE ELEVACION 000001-2026/SGMCP-GAD, SE REMITIO VERIFICACION DE CUMPLIMIENTO
27/02/2026: SGMCP REMITIO INFORME 000284-2026/SGMCP-GAD, CON ET PARA INICIO DE ADQUISICION DE CORTINAS
23/02/2026: MEMORANDO N° 000932-2026/GITE, DERIVADO A GAD CON COPIA A SGMCP
23/02/2026: INFORME N° 000818-2026/SGIST-GITE, SGIST REMITIO PEDIDOS PARA INICIO DE REQUERIMIENTO COMO AREA TECNICA ESTRATEGICA DERIVADO A SGMCP</t>
  </si>
  <si>
    <t>CER-1236</t>
  </si>
  <si>
    <t>CORPORACION  &amp; E DECORACION Y MANTENIMIENTO S.A.C</t>
  </si>
  <si>
    <t>07 DIAS CALENDARIOS POSTERIOR A LA NOTIFICACION DE O.C</t>
  </si>
  <si>
    <t>06/04/2026: se realizo el pago de la O.C. 0104-2026 correspondiente a dos pagos  /S 104.10 + S/ 3365.90 con fecha del 06/04/2026</t>
  </si>
  <si>
    <t>06/04/2026: se realizo el pago de la O.C. 0104-2026 correspondiente a dos pagos /S 104.10 + S/ 3365.90 con fecha del 06/04/2026</t>
  </si>
  <si>
    <t>CORTINA DE TELA TIPO SCREEN ENROLLABLE 1.21 M X 2.00M</t>
  </si>
  <si>
    <t>23/02/2026: MEMORANDO N° 000932-2026/GITE, DERIVADO A GAD CON COPIA A SGMCP
23/02/2026: INFORME N° 000818-2026/SGIST-GITE, SGIST REMITIO PEDIDOS PARA INICIO DE REQUERIMIENTO COMO AREA TECNICA ESTRATEGICA DERIVADO A SGMCP</t>
  </si>
  <si>
    <t>SERVICIO DE ALIMENTACION DE PERSONAS SGSI- GITE</t>
  </si>
  <si>
    <t>INCLUIDO 20/02/2026</t>
  </si>
  <si>
    <t>ALQUILER DE EQUIPOS DE COMPUTO</t>
  </si>
  <si>
    <t>INCLUIDO EL 24/02/2026</t>
  </si>
  <si>
    <t>SE REALIZO LA SOLICITUD 096-2026-SISPLAN</t>
  </si>
  <si>
    <t>000319-2026/GPP</t>
  </si>
  <si>
    <t>SE REALIZO LA HABILITACION PRESUPUESTAL</t>
  </si>
  <si>
    <t>000047-2026/CSL-SGIST-GITE</t>
  </si>
  <si>
    <t>000999-2026/SGIST-GITE</t>
  </si>
  <si>
    <t>001202-2026/GITE</t>
  </si>
  <si>
    <t>18/03/2026: MEMORANDO 001371-2026/GITE, GITE REMITIO TDR ACTUALIZADO
17/03/2026: INFORME N° 001153-2026/SGIST-GITE, SGIST REMITIO TDR ACTUALIZADO 
11/03/2026: JAPROG REMITIO CONSULTAS Y OBSERVACIONES A LOS TDR 
10/03/2026: MEMORANDO 001202-2026/GITE, GITE REMITIO REQUERIMIENTO PARA INICIO DE CONTRATACION
09/03/2026: INFORME N° 000999-2026/SGIST-GITE, SGIST REMITIO REQUERIMIENTO TDR Y PEDIDO PARA FLUJO DE REVISION DE GITE
02/03/2026: PROVEIDO 002320-2026/SGIST-GITE, DERIVADO A TAPIA TORRES PARA CONSOLIDAR REQUERIMIENTOS
02/03/2026: SE REMITIO HOJA DE ENVIO 000047-2026/CSL-SGIST-GITE, CON PEDIDO DERIVADO A SGIST ATE PARA CONSOLIDAR</t>
  </si>
  <si>
    <t>2.3.1.5.12</t>
  </si>
  <si>
    <t>767400063804)</t>
  </si>
  <si>
    <t>SE REALIZO LA SOLICITUD 073-2026-SISPLAN</t>
  </si>
  <si>
    <t>000317-2026/GPP</t>
  </si>
  <si>
    <t>0190</t>
  </si>
  <si>
    <t>000046-2026/CSL-SGIST-GITE</t>
  </si>
  <si>
    <t>001285-2026/SGIST-GITE</t>
  </si>
  <si>
    <t>001616-2026/GITE</t>
  </si>
  <si>
    <t>17/04/2026: orden de compra n° 0173
07/04/2026: PROVEIDO N° 004479-2026/JAPROG-SGL-GAD, SE DERIVO ET Y TAREAS ACTUALIZADAS A JAPROG PARA CONTINUAR CON FLUJO DE ADQUISICION DE TONER
02/04/2026: MEMORANDO 001711-2026/GITE, GITE REMITIO VERIFICACION DE CUMPLIMIENTO DE TONERS
31/03/2026: HOJA DE ELEVACION N °001788-2026/JAPROG-SGL-GAD, JAPROG REMITIO COTIZACIONES PARA LA RESPECTIVA VERIFICACION D ECUMPLIMIENTO 
02/03/2026: HOJA DE ENVIO N° 000046-2026/CSL-SGIST-GITE	02/03/2026, SE REMITIO PEDIDO A SGIST ATE PARA CONSOLIDACION</t>
  </si>
  <si>
    <t>CER-1514</t>
  </si>
  <si>
    <t>en tramite de pago</t>
  </si>
  <si>
    <t>23/06/2026: tramite de giro pendiente con fecha al 23/06/2026</t>
  </si>
  <si>
    <t>(COD.767400063802) -TONER DE IMPRESIÓN PARA RICOH COD. REF. 842544 MAGENTA</t>
  </si>
  <si>
    <t>17/04/2026: orden de compra n° 0175
07/04/2026: PROVEIDO N° 004479-2026/JAPROG-SGL-GAD, SE DERIVO ET Y TAREAS ACTUALIZADAS A JAPROG PARA CONTINUAR CON FLUJO DE ADQUISICION DE TONER
02/04/2026: MEMORANDO 001711-2026/GITE, GITE REMITIO VERIFICACION DE CUMPLIMIENTO DE TONERS
31/03/2026: HOJA DE ELEVACION N °001788-2026/JAPROG-SGL-GAD, JAPROG REMITIO COTIZACIONES PARA LA RESPECTIVA VERIFICACION D ECUMPLIMIENTO 
02/03/2026: HOJA DE ENVIO N° 000046-2026/CSL-SGIST-GITE	02/03/2026, SE REMITIO PEDIDO A SGIST ATE PARA CONSOLIDACION</t>
  </si>
  <si>
    <t>23/06/2026: tramite de pago pendiente a la fecha 23/06/2026</t>
  </si>
  <si>
    <t>COD.767400063801) -TONER DE IMPRESIÓN PARA RICOH COD. REF. 842545 CIAN</t>
  </si>
  <si>
    <t>17/04/2026: orden de compra n° 0172-2026
07/04/2026: PROVEIDO N° 004479-2026/JAPROG-SGL-GAD, SE DERIVO ET Y TAREAS ACTUALIZADAS A JAPROG PARA CONTINUAR CON FLUJO DE ADQUISICION DE TONER
02/04/2026: MEMORANDO 001711-2026/GITE, GITE REMITIO VERIFICACION DE CUMPLIMIENTO DE TONERS
31/03/2026: HOJA DE ELEVACION N °001788-2026/JAPROG-SGL-GAD, JAPROG REMITIO COTIZACIONES PARA LA RESPECTIVA VERIFICACION D ECUMPLIMIENTO 
02/03/2026: HOJA DE ENVIO N° 000046-2026/CSL-SGIST-GITE	02/03/2026, SE REMITIO PEDIDO A SGIST ATE PARA CONSOLIDACION</t>
  </si>
  <si>
    <t>23/06/2026: tramite de giro pendiente a la fecha del 23/06/2026</t>
  </si>
  <si>
    <t>COD.767400063803) -TONER DE IMPRESIÓN PARA RICOH COD. REF. 842543 AMARILLO</t>
  </si>
  <si>
    <t>17/04/2026: elaboracion de orden de compra n° 0171-2026
07/04/2026: PROVEIDO N° 004479-2026/JAPROG-SGL-GAD, SE DERIVO ET Y TAREAS ACTUALIZADAS A JAPROG PARA CONTINUAR CON FLUJO DE ADQUISICION DE TONER
02/04/2026: MEMORANDO 001711-2026/GITE, GITE REMITIO VERIFICACION DE CUMPLIMIENTO DE TONERS
31/03/2026: HOJA DE ELEVACION N °001788-2026/JAPROG-SGL-GAD, JAPROG REMITIO COTIZACIONES PARA LA RESPECTIVA VERIFICACION D ECUMPLIMIENTO 
02/03/2026: HOJA DE ENVIO N° 000046-2026/CSL-SGIST-GITE	02/03/2026, SE REMITIO PEDIDO A SGIST ATE PARA CONSOLIDACION</t>
  </si>
  <si>
    <t>informe 2228- se remitio la conformidad de la o.c. 0171 derivado a valle aranda videlmira para tramite de pago con fecha 04/06/2026</t>
  </si>
  <si>
    <t>23/06/2026: tramite de pago pendiente 
informe 2228- se remitio la conformidad de la o.c. 0171 derivado a valle aranda videlmira para tramite de pago con fecha 04/06/2026</t>
  </si>
  <si>
    <t>(COD.767400063889 - TONER DE IMPRESIÓN PARAIMPRESORA LASER XEROX COD. REF 006R04672 NEGRO</t>
  </si>
  <si>
    <t>20/04/2026: orden de compra n° 0177
07/04/2026: PROVEIDO N° 004479-2026/JAPROG-SGL-GAD, SE DERIVO ET Y TAREAS ACTUALIZADAS A JAPROG PARA CONTINUAR CON FLUJO DE ADQUISICION DE TONER
02/04/2026: MEMORANDO 001711-2026/GITE, GITE REMITIO VERIFICACION DE CUMPLIMIENTO DE TONERS
31/03/2026: HOJA DE ELEVACION N °001788-2026/JAPROG-SGL-GAD, JAPROG REMITIO COTIZACIONES PARA LA RESPECTIVA VERIFICACION D ECUMPLIMIENTO 
02/03/2026: HOJA DE ENVIO N° 000046-2026/CSL-SGIST-GITE	02/03/2026, SE REMITIO PEDIDO A SGIST ATE PARA CONSOLIDACION</t>
  </si>
  <si>
    <t>22/05/2026_: SE REALIZO EL PAGO DE LA O.C. 0177-2026, por el importe de S/ 101.15+S/ 3270.35</t>
  </si>
  <si>
    <t>ALQUILER DE EQUIPOS DE COMPUTO - NO PROGRAMADO</t>
  </si>
  <si>
    <t>SOLICITUD N° 0230-SISPLAN</t>
  </si>
  <si>
    <t>000408-2026/GPP</t>
  </si>
  <si>
    <t xml:space="preserve">SE HABILITO ITEM NO PROGRAMADO POR EL MONTO DE S/ 20 000 </t>
  </si>
  <si>
    <t>000053-2026/CSL-SGIST-GITE</t>
  </si>
  <si>
    <t>18/03/2026: MEMORANDO 001371-2026/GITE, GITE REMITIO TDR ACTUALIZADO
17/03/2026: INFORME N° 001153-2026/SGIST-GITE, SGIST REMITIO TDR ACTUALIZADO 
09/03/2026: SE REMITIO HOJA DE ENVIO N° 00053-2026/CSL-SGIST-GITE PARA EL INICIO DE CONTRATACION COMO AREA TECNICA ESTRATEGICA</t>
  </si>
  <si>
    <t>CER-1475</t>
  </si>
  <si>
    <t>60 DIAS CALENDARIO O HASTA EL 30 DE MAYO</t>
  </si>
  <si>
    <t>informe 2327- se remite informe de conformidad con fecha al 18/06/2026 en jasec logistica vale aranda videlmira</t>
  </si>
  <si>
    <t>2.3.1.2.1.2</t>
  </si>
  <si>
    <t>CORTINA DE TELA TIPO SCREEN ENROLLABLE 1.21 M X 2.00 M</t>
  </si>
  <si>
    <t>INCLUIDO SIGA 14/03/2026</t>
  </si>
  <si>
    <t>SE REALIZO LA SOLICITUD 0260-2026-SISPLAN</t>
  </si>
  <si>
    <t>000450-2026/GPP</t>
  </si>
  <si>
    <t>001190-2026/SGIST-GITE</t>
  </si>
  <si>
    <t>001436-2026/GITE</t>
  </si>
  <si>
    <t>20/03/2026: PROVEIDO 000647-2026/SGMCP-GAD, EN ELABORACION DE ET PARA INICIO DE ADQUISICION
19/03/2026: GITE REMITIO MEMORANDO N° 001436-2026/GITE, DERIVADO A SGMCP COMO AREA TECNICA ESTRATEGICA</t>
  </si>
  <si>
    <t>CER-1472</t>
  </si>
  <si>
    <t>22/04/2026: se realizo el pago de la o.c 141-2026 por los importes de S/ 307.50 +S/ 9942.50 con fecha del 23/04/2026</t>
  </si>
  <si>
    <t>CORTINA DE TELA TIPO SCREEN ENROLLABLE 1.25 M X 2.00 M</t>
  </si>
  <si>
    <t>ALQUILER DE MINIBUS</t>
  </si>
  <si>
    <t>INCLUIDO SIGA 14/03/2025</t>
  </si>
  <si>
    <t>SOLICITUD N° 0297</t>
  </si>
  <si>
    <t>MEMORANDO-000458-2026-GPP-ONPE (1)</t>
  </si>
  <si>
    <t>SE REALIZO MODIFICACION PARA NUEVOS ITEMS DE TRANSPORTE</t>
  </si>
  <si>
    <t>CASTRO CARRILLO NARGHY EJENNEL</t>
  </si>
  <si>
    <t>000057-2026/CSL-SGIST-GITE</t>
  </si>
  <si>
    <t>001198-2026/SGIST-GITE</t>
  </si>
  <si>
    <t>001443-2026/GITE</t>
  </si>
  <si>
    <t xml:space="preserve">14/04/2026: memorando 001873-2026/GITE, GITE comunico desistimiento a la contratacion
14/04/2026: informe 001524-2026/SGIST-GITE, SGIST comunico desistimiento a la contratacion
13/04/2026: PROVEIDO N° 004026-2026/GITE, GITE REMITIO OBSERVACIONES A LOS TDR
09/04/2026: INFORME 001476-2026/SGIST-GITE, SGIST REMITIO TDR ACTUALIZADO EN FLUJO DE REVISION DE GITE
09/04/2026: hoja de elevacion n° 001904-2026/JAPROG-SGL-GAD, JAPROG REMITIO COTIZACIONES PARA LA VERIFICACION DE CUMPLIMIENTO
06/04/2026: PROVEIDO N° 004429-2026/JAPROG-SGL-GAD, DERIVADO A ESPECIALISTA NARGHY CASTRO
06/04/2026: MEMORANDO N° 001724-2026/GITE, GITE REMITIO TDR ACTUALIZADO PARA CONTINUAR CON LA CONTRATACION
27/03/2026: HOJA DE ELEVACION N° 001744-2026/JAPROG-SGL-GAD, JAPROG REMITIO EVALUACION DE LAS CARACTERISTICAS TECNICAS MINIMAS PARA LA CONTRATACION
20/03/2026: PROVEIDO N° 003903-2026/JAPROG-SGL-GAD, DERIVADO A LOGISTICA PARA DERIVARSE EXPEDIENTE A ESPECIALISTA
19/03/2026: GITE REMITIO MEMORANDO N 001443-2026/GITE, PARA DERIVAR TDR A LOGISTICA PARA INICIO DE CONTRATACIÓN
19/03/2026: SGIST REMITIO INFORME N° 001198-2026/SGIST-GITE, DONDE REMITE TDR ACTUALIZADO Y PEDIDOS </t>
  </si>
  <si>
    <t>ALQUILER DE AUTOMOVIL</t>
  </si>
  <si>
    <t>1323-2026</t>
  </si>
  <si>
    <t xml:space="preserve">13/04/2026: PROVEIDO N° 004026-2026/GITE, GITE REMITIO OBSERVACIONES A LOS TDR
09/04/2026: INFORME 001476-2026/SGIST-GITE, SGIST REMITIO TDR ACTUALIZADO EN FLUJO DE REVISION DE GITE
09/04/2026: hoja de elevacion n° 001904-2026/JAPROG-SGL-GAD, JAPROG REMITIO COTIZACIONES PARA LA VERIFICACION DE CUMPLIMIENTO
06/04/2026: PROVEIDO N° 004429-2026/JAPROG-SGL-GAD, DERIVADO A ESPECIALISTA NARGHY CASTRO
06/04/2026: MEMORANDO N° 001724-2026/GITE, GITE REMITIO TDR ACTUALIZADO PARA CONTINUAR CON LA CONTRATACION
27/03/2026: HOJA DE ELEVACION N° 001744-2026/JAPROG-SGL-GAD, JAPROG REMITIO EVALUACION DE LAS CARACTERISTICAS TECNICAS MINIMAS PARA LA CONTRATACION
20/03/2026: PROVEIDO N° 003903-2026/JAPROG-SGL-GAD, DERIVADO A LOGISTICA PARA DERIVARSE EXPEDIENTE A ESPECIALISTA
19/03/2026: GITE REMITIO MEMORANDO N 001443-2026/GITE, PARA DERIVAR TDR A LOGISTICA PARA INICIO DE CONTRATACIÓN
19/03/2026: SGIST REMITIO INFORME N° 001198-2026/SGIST-GITE, DONDE REMITE TDR ACTUALIZADO Y PEDIDOS </t>
  </si>
  <si>
    <t>(Cod. 091100070041) - AGUA DE MESA SIN GAS X 20L APROX.</t>
  </si>
  <si>
    <t xml:space="preserve"> se utilizo saldos para items no pogramados por un total de s/ 74470</t>
  </si>
  <si>
    <t>solicitud 0357</t>
  </si>
  <si>
    <t xml:space="preserve"> 000527-2026/GPP</t>
  </si>
  <si>
    <t>000064-2026/CSL-SGIST-GITE</t>
  </si>
  <si>
    <t>001402-2026/SGIST-GITE</t>
  </si>
  <si>
    <t>001799-2026/GITE</t>
  </si>
  <si>
    <t xml:space="preserve">15/04/2026: MEMORANDO 001872-2026/GITE, GITE COMUNICO DESISTIMIENTO A LA ADQUISICION DE AGU
14/04/2026: SGIST REMITIO INFORME 001523-2026/SGIST-GITE, INDICANDO EL DESISTIMIENTO A LA ADQUISICION DE AGU
14/04/2026: COTIZACION DE PLUS PERU L&amp;C POR EL MONTO DE S/ 23500 Y OFERTA DE REAL SERVICE POR EL MONTO DE S/ 21,450
14/04/2026: HOJA DE ELEVACION N° 002003-2026/JAPROG-SGL-GAD, JAPROG REMITIO COTIZACIONES PARA LA RESPECTIVA VERIFICACION DE CUMPLIMIENTO
10/04/2026: MEMORANDO 001799-2026/GITE, GITE REMITIO ET PARA LA ADQUISICION DE AGUA DE MESA
10/04/2026: HOJA DE ELEVACION EN PROYECTO DE JAPROG, INDAGACION DE MERCADO HASTA 13/04
07/04/2026: PROVEIDO 004729-2026/GAD, DERIVADO A ESPACIALISTA DE JAPROG
07/04/2026: MEMORANDO 001741-2026/GITE, GITE REMITIO ET Y PC PARA INICIO DE ADQUISCION </t>
  </si>
  <si>
    <t xml:space="preserve">(cod. 642900160496) - DISPENSADOR DE AGUA PORTATIL PARA BIDON </t>
  </si>
  <si>
    <t>001304-2026/SGIST-GITE</t>
  </si>
  <si>
    <t>001644-2026/GITE</t>
  </si>
  <si>
    <t>13/04/2026: proveido 004684-2026/JAPROG-SGL-GAD, derivado a especialista de JAPROG
10/04/2026: MEMORANDO N° 002120-2026/SGL-GAD, SGL REMITIO SOLICITUD DE APROBACION DE CCP N° 01540
06/04/2026: PROVEIDO 004400-2026/JAPROG-SGL-GAD, DERIVADO A ESPECIALISTA DE JAPROG BERNAL MEDINA JEISON
30/03/2026: MEMORANDO 001644-2026/GITE, SE REMITIO PEDIDO Y ET PARA INICIO DE ADQUISICION</t>
  </si>
  <si>
    <t>CER-1540</t>
  </si>
  <si>
    <t>001686-2026/SGIST-GITE</t>
  </si>
  <si>
    <t>002070-2026/GITE</t>
  </si>
  <si>
    <t>30/04/2026: se realizo el pago de la o.c 0165-2026 con fecha al 30/04/2026
25/04/2026: PROVEIDO 04558-2026/SGIST-GITE, SE REMITIO CONFORMIDAD DEL ITEM
24/04/2026_: CONFORMIDAD DE LA ADQUISICIÓN DE DISPENSADOR DE AGUA PORTATIL PARA BIDON – EG 2026 - ORDEN DE COMPRA N 000165-2026-ONPE</t>
  </si>
  <si>
    <t>se realizo el pago de la o.c 0165-2026 con fecha al 30/04/2026
24/04/2026: memorando 02070-2026/GITE - SE REMITIO CONFORMIDAD DE LA ADQUISICIÓN DE DISPENSADOR DE AGUA PORTATIL PARA BIDON – EG 2026 - ORDEN DE COMPRA N 000165-2026-ONPE</t>
  </si>
  <si>
    <t xml:space="preserve">(COD. 501100043952) - BOLSA DE POLIETILENO TRANSPARENTE CON CINTA ADHESIVA 50 µm x 45cm x 64 cm aprox	
</t>
  </si>
  <si>
    <t xml:space="preserve"> 5000 (unidades) </t>
  </si>
  <si>
    <t>001301-2026/SGIST-GITE</t>
  </si>
  <si>
    <t>001645-2026/GITE</t>
  </si>
  <si>
    <t>13/04/2026: PROVEIDO 004677-2026/JAPROG-SGL-GAD, SE REMITIO APROBACION DE CCP N° 1539
10/04/2026: INFORME 001481-2026/SGPR-GPP, SGPR REMITIO INFORME CON APROBACION DE CCP
10/04/2026: MEMORANDO 002107-2026/SGL-GAD, SOLICITO APROBACION DE CCP N° 01539
09/04/2026: COTIZACION DVM S/ 18000, 13750 COMERCIALIZADORA FANERO,  INVERSIONES ALDO S/ 20 000, TECHNOFLEX 3675
07/04/2026: HOJA DE ELEVACION 001859-2026/JAPROG-SGL-GAD, SE DERIVO  COTIZACIONES PARA LA VERIFICACION DE CUMPLIMIENTO
31/03/2026: HOJA DE ELEVACION N° -2026/JAPROG-SGL-GAD, JAPROG INFORMO INICIO DE INDAGACION DE MERCADO
30/03/2026: MEMORANDO 001645-2026/GITE, GITE REMITIO PEDIDO Y ET PARA INICIO DE ADQUISICION</t>
  </si>
  <si>
    <t>CER-1539</t>
  </si>
  <si>
    <t>001732-2026/SGIST-GITE</t>
  </si>
  <si>
    <t>002135-2026/GITE</t>
  </si>
  <si>
    <t>06/05/2026: se realizo el pago de la o.c. 0164-2026 por el importe de S/ 110.25 + S/ 3564.75 con fecha al 06/05/2026
29/04/2026: PROVEIDO N° 004756-2026/SGIST-GITE, SE DERIVO CONFORMIDAD
29/04/2026: GITE REMITIO MEMORANDO 002135-2026/GITE, CON EL INFORME PREVIO DE CONFORMIDAD DEL ITEM BOLSA DE POLIETILENO TRANSPARENTE</t>
  </si>
  <si>
    <t>06/05/2026: se realizo el pago de la o.c. 0164-2026 por el importe de S/ 110.25 + S/ 3564.75 con fecha al 06/05/2026
CONFORMIDAD DE LA ADQUISICIÓN DE BOLSA DE POLIETILENO TRANSPARENTE CON CINTA ADHESIVA – EG 2026 - ORDEN DE COMPRA N 000164-2026-ONPE</t>
  </si>
  <si>
    <t xml:space="preserve">(COD. 767400052077) - TINTA DE IMPRESIÓN PARA EPSON COD. REF. T774120 NEGRO	
</t>
  </si>
  <si>
    <t>001303-2026/SGIST-GITE</t>
  </si>
  <si>
    <t>15/04/2026: proveido n° 003292-2026/GITE, SGIST INDICO EL DESISTIMIENTO A LA ADQUISICION DE TINTAS
14/04/2026: SGIST REMITIRA INFORME ACTUALIZADO CON LAS ET, PENDIENTE DE REMITIR
10/04/2026: SGIST EN ELABORACION DE ET ACTUALIZADA PENDIENTE DE REMITIRSE PARA INCIO DE REVISION EN GITE
30/03/2026: SGIST REMITIO INFORME 001303-2026/SGIST-GITE, PARA REVISION DE ET</t>
  </si>
  <si>
    <t>(COD. 717200050224) - PAPEL BOND 80 g Tamaño A4  (EMPAQUE X 500)</t>
  </si>
  <si>
    <t>ALMACEN ATE</t>
  </si>
  <si>
    <t>001294-2026/SGIST-GITE</t>
  </si>
  <si>
    <t>001627-2026/GITE</t>
  </si>
  <si>
    <t xml:space="preserve">
21/04/2026: ORDEN DE COMPRA N° 0168-2026 
10/04/2026: INFORME 000205-2026/JAPROG-SGL-GAD, JAPROG ELABORO INFORME DE INTERACCION DE MERCADO PARA LA ADQUISICION DE PAPEL BOND
10/04/2026: INFORME 001425-2026/SGPR-GPP, SGPR ATENDIO SOLICITUD DE CCP N° 01505
09/04/2026: informe 000205-2026/JAPROG-SGL-GAD, se derivo expediente de contratacion
08/04/2026: PROVEIDO 004500-2026/JAPROG-SGL-GAD, SE REMITIO CCP A ESPECIALISTA DE JAPROG PARA EMISION DE O.C
08/04/2026: INFORME 001425-2026/SGPR-GPP, GPP REMITIO APROBACION DE CCP
07/04/2026: HOJA DE ELEVACION 001872-2026/JAPROG-SGL-GAD, SE SOLICITO APROBACION DE CCP N° 1505
06/04/2026: HOJA DE ELEVACION N° 001843-2026/JAPROG-SGL-GAD, JAPROG REMITIO COTIZACIONES PARA LA VERIFICACION DE CUMPLIMIENTO
31/03/2026: PROVEIDO N° 004264-2026/JAPROG-SGL-GAD DERIVADO A LOGISTICA PARA INICIO DE ADQUISICION
30/03/2026: informe n° 000025-2026/ALM-SGL-GAD, almacen central remitio informe solicitando la adquisicion de utiles de oficina por ACUERDO MARCO</t>
  </si>
  <si>
    <t>CER-1505</t>
  </si>
  <si>
    <t>28/04/2026: se realizo el pago de la o.c. 0168-2026 por el importe de S/ 1023.06</t>
  </si>
  <si>
    <t xml:space="preserve">(COD. 504200010002)  - DISPENSADOR DE MANO PARA CINTA DE EMBALAJE DE 2 in </t>
  </si>
  <si>
    <t>28/04/2026: INFORME SUSTENTATORIO 000250-2026/JAPROG-SGL-GAD, JAPROG REMITIO EL INFORME SUSTENTARIO PARA CONTINUAR CON LA ELABORACION DE LA O.C
13/04/2026: PROVEIDO N° 004676-2026/JAPROG-SGL-GAD, JAPROG EN ATENCION DE ELABORACION DE OC
10/04/2026: INFORME 001477-2026/SGPR-GPP, GPP ATENDIO LA SOLICITUD DE CCP
09/04/2026: HOJA DE ELEVACION N° 001917-2026/JAPROG-SGL-GAD, JAPROG REMITIO SOLICITUD DE APROBACION DE CCP N° 01530
08/04/2026: PROVEIDO 004492-2026/JAPROG-SGL-GAD, SE REMITIO VERIFICACION DE CUMPLIMIENTO DERIVADO A ESPECIALISTA DE JAPROG
07/04/2026: JAPROG REMITIO HOJA DE ELEVACION001868-2026/JAPROG-SGL-GAD, SOLICITANDO LA VERIFICACION DE CUMPLIMIENTO
1/03/2026: PROVEIDO N° 004264-2026/JAPROG-SGL-GAD DERIVADO A LOGISTICA PARA INICIO DE ADQUISICION
30/03/2026: informe n° 000025-2026/ALM-SGL-GAD, almacen central remitio informe solicitando la adquisicion de utiles de oficina por ACUERDO MARCO</t>
  </si>
  <si>
    <t>CER-1530</t>
  </si>
  <si>
    <t>04/06/2026: se realizo el pago con la fecha de 04/06/2026</t>
  </si>
  <si>
    <t xml:space="preserve">(COD. 503300220006) - PELICULA EXTENSIBLE PARA EMBALAJE (FILM STRECH) DE 45 CM DE ANCHO X 5KG </t>
  </si>
  <si>
    <t xml:space="preserve">                 45.20</t>
  </si>
  <si>
    <t>001669-2026/GITE</t>
  </si>
  <si>
    <t>31/03/202</t>
  </si>
  <si>
    <t>15/04/2026: MEMORANDO N° 001886-2026/GITE, GITE REMITIO MEMORANDO INDICANDO DEL DESISTIMIENTO A LA ADQUISICION DE PELICULA EXTENSIBLE
15/04/2026: informe n° 001529-2026/SGIST-GITE, SGIST comunicó el desistimiento a la adquisicion de pelicula extensible para el proceso EG 2026
13/04/2026: HOJA DE ELEVACION N°001986-2026/JAPROG-SGL-GAD, JAPROG SOLICITO LA APROBACION DE CCP N° 1562
13/04/2026: proveido n° 004643-2026/JAPROG-SGL-GAD, derivado a japrog para continuar con la solicitud de CCP
09/04/2026: COTIZACION DE MENOR CUANTIA S/ 14375 DE SOLPACK, PIERRE CORDERO SUMICONS  S/ 19975, EGOCHEAGA S/ 17000
08/04/2026: HOJA DE ELEVACION N° 001885-2026/JAPROG-SGL-GAD, JAPROG REMITIO COTIZACIONES PARA LA VERIFICACION DE CUMPLIMIENTO
31/03/2026: MEMORANDO N° 001669-2026/GITE, GITE REMITIO PEDIDO Y ET PARA INICIO DE ADQUISICION</t>
  </si>
  <si>
    <t>CER-1562</t>
  </si>
  <si>
    <t xml:space="preserve">(COD. 715000320008) - CUCHILLA PARA CORTAR PAPEL TAMAÑO MEDIANO (CUTTER PROFESIONAL)	
</t>
  </si>
  <si>
    <t>24/06/2026: almacen comunico por correo que el proveedor incumplio con la entrega de bienes, se solicitó la resolucion de la orden de compra n° 0221-2026</t>
  </si>
  <si>
    <t>24/06/2026: almacen comunico por correo que el proveedor incumplio con la entrega de bienes, se solicitó la resolucion de la orden de compra n° 0221-2026
23/06/2026: Tramite de giro de la o.c pendiente a la fecha del 23/06/2026</t>
  </si>
  <si>
    <t>(COD. 503300250045) - CINTA DE PLASTICO ADHESIVA PARA EMBALAJE 2in x 110 YD aprox.</t>
  </si>
  <si>
    <t>08/06/2026: se realizo el pago de la oc con fecha al 08/06/2026</t>
  </si>
  <si>
    <t>(COD. 710300010048) - CINTA ADHESIVA TRANSPARENTE  1/2'' X 72 Yd</t>
  </si>
  <si>
    <t>28/05/2026: SE REALIZO EL PAGO CON FECHA 28/05/2026</t>
  </si>
  <si>
    <t>(COD. 715000300021) - DISPENSADOR DE CINTA ADHESIVA TRANSPARENTE  1/2'' X 72 Yd</t>
  </si>
  <si>
    <t>03/06/2026: se realizo el pago de la o.c. 0208-2026 con fecha al 03/06/2026</t>
  </si>
  <si>
    <t>(Cod. 716000060443) - PLUMON RESALTADOR PUNTA GRUESA BISELADA COLOR AMARILLO</t>
  </si>
  <si>
    <t>03/06/2026: se realizo el pago con fecha al 03/06/2026</t>
  </si>
  <si>
    <t>(Cod. 716000040112) - LAPIZ NEGRO GRADO 2B CON BORRADOR (unidad)</t>
  </si>
  <si>
    <t xml:space="preserve">                    0.83</t>
  </si>
  <si>
    <t>13/05/2026: PROVEIDO 005266-2026/SGIST-GITE, SE COMUNICO DESISTIMIENTO DEL ITEM 9
13/05/2026: proveido 005224-2026/SGIST-GITE - ITEM 9 - BAJO LA MODALIDAD DE ACUERDO MARCO EN ESTADO DESIERTO -EG 2026-POST ELECTORAL–GITE - PC 0288
12/05/2026: proveido 002963-2026/JAPROG-SGL-GAD, ITEM 9 - BAJO LA MODALIDAD DE ACUERDO MARCO EN ESTADO DESIERTO -EG 2026-POST ELECTORAL–GITE - PC 0288
28/04/2026: INFORME SUSTENTATORIO 000250-2026/JAPROG-SGL-GAD, JAPROG REMITIO EL INFORME SUSTENTARIO PARA CONTINUAR CON LA ELABORACION DE LA O.C
13/04/2026: PROVEIDO N° 004676-2026/JAPROG-SGL-GAD, JAPROG EN ATENCION DE ELABORACION DE OC
10/04/2026: INFORME 001477-2026/SGPR-GPP, GPP ATENDIO LA SOLICITUD DE CCP
09/04/2026: HOJA DE ELEVACION N° 001917-2026/JAPROG-SGL-GAD, JAPROG REMITIO SOLICITUD DE APROBACION DE CCP N° 01530
08/04/2026: PROVEIDO 004492-2026/JAPROG-SGL-GAD, SE REMITIO VERIFICACION DE CUMPLIMIENTO DERIVADO A ESPECIALISTA DE JAPROG
07/04/2026: JAPROG REMITIO HOJA DE ELEVACION001868-2026/JAPROG-SGL-GAD, SOLICITANDO LA VERIFICACION DE CUMPLIMIENTO
1/03/2026: PROVEIDO N° 004264-2026/JAPROG-SGL-GAD DERIVADO A LOGISTICA PARA INICIO DE ADQUISICION
30/03/2026: informe n° 000025-2026/ALM-SGL-GAD, almacen central remitio informe solicitando la adquisicion de utiles de oficina por ACUERDO MARCO</t>
  </si>
  <si>
    <t xml:space="preserve">(Cod. 711100010036) -BORRADOR BLANCO PARA LAPIZ TAMAÑO GRANDE </t>
  </si>
  <si>
    <t>25/05/2026: SE REALIZO EL PAGO DE LA O.C. 0205-2026 CON FECHA DEL 25/05/2026</t>
  </si>
  <si>
    <t>(Cod. 715000220038) - TAJADOR DE METAL CON DEPOSITO</t>
  </si>
  <si>
    <t xml:space="preserve">                   4.60</t>
  </si>
  <si>
    <t>26/05/2026: se realizo el pago de la o.c con fecha al 26/05/2026</t>
  </si>
  <si>
    <t>(Cod. 710300120209) - NOTA AUTOADHESIVA 75 mm x 75 mm aprox x 500 hojas</t>
  </si>
  <si>
    <t xml:space="preserve">                    9.00</t>
  </si>
  <si>
    <t>08/06/2026: se realizo el pago de la o.c. con fecha 08/06/2026</t>
  </si>
  <si>
    <t>(Cod. 715000190001) - REGLA DE PLASTICO 30 cm</t>
  </si>
  <si>
    <t xml:space="preserve">                   4.00</t>
  </si>
  <si>
    <t>08/06/2026: se realizo el pago de la o.c. 0215 con fecha al 08/06/2026</t>
  </si>
  <si>
    <t>(Cod. 718500080026) - GRAPAS 26/6 x 5000</t>
  </si>
  <si>
    <t xml:space="preserve">                   5.00</t>
  </si>
  <si>
    <t>02/06/2026: se realizo el pago con fecha 02/06/2026</t>
  </si>
  <si>
    <t>(Cod. 716000060410) -   PLUMON DE TINTA INDELEBLE PUNTA FINA COLOR AZUL</t>
  </si>
  <si>
    <t>08/06/2026: se realizo el pago con fecha al 08/06/2026</t>
  </si>
  <si>
    <t>(Cod. 716000060397) - PLUMON DE TINTA INDELEBLE PUNTA GRUESA COLOR AZUL</t>
  </si>
  <si>
    <t xml:space="preserve">                   8.00</t>
  </si>
  <si>
    <t>25/05/2026: se realizo el pago de la o.c con fecha al 25/05/2026</t>
  </si>
  <si>
    <t>(Cod. 716000010208) - BOLIGRAFO (LAPICERO) DE TINTA SECA PUNTA FINA COLOR AZUL</t>
  </si>
  <si>
    <t xml:space="preserve">                   0.80</t>
  </si>
  <si>
    <t>01/06/2026: SE REALIZO EL PAGO DE LA O.C. CON FECHA 01/06/2026</t>
  </si>
  <si>
    <t xml:space="preserve">2.3.15.3.1
ANTES:2.3.1.99.1.2
</t>
  </si>
  <si>
    <t>(COD. 353800020037) - ALCOHOL ISOPROPILICO (ISOPROPANOL) Q.P X 1 GAL</t>
  </si>
  <si>
    <t>001302-2026/SGIST-GITE</t>
  </si>
  <si>
    <t>001646-2026/GITE</t>
  </si>
  <si>
    <t>10/04/2026: MEMORANDO N° 002116-2026/SGL-GAD, SGL REMITIO SOLICITUD DE APROBACION DE CCP N° 1541
06/04/2026: MEMORANDO 001725-2026/GITE, SE REMITE ET ACTUALIZADA VERSION 1
31/03/2026: JAPROG REMITIO CONSULTAS  Y OBSERVACIONES A LA ET MEDIANTE HOJA DE ELEVACION N° 001806-2026/JAPROG-SGL-GAD
30/03/2026: MEMORANDO 001646-2026/GITE, GITE REMITIO PEDIDO Y ET PARA INICIO DE ADQUISICION</t>
  </si>
  <si>
    <t>CER-1541</t>
  </si>
  <si>
    <t>001677-2026/SGIST-GITE</t>
  </si>
  <si>
    <t>002052-2026/GITE</t>
  </si>
  <si>
    <t>28/04/2026: se realizo el pago de la o.c 163-2026 por el importe de S/ 680 con fecha al 28/04/2026
25/04/2026: PROVEIDO 004518-2026/SGIST-GITE, SE DERIVO CONFORMIDAD DEL ITEM ALCOHOL
23/04/2026: MEMORANDO 02052-2026/GITE- SE REMITIO CONFORMIDAD DE LA ADQUISICIÓN DE ALCOHOL ISOPROPÍLICO – EG 2026 - ORDEN DE COMPRA N 000163-2026-ONPE</t>
  </si>
  <si>
    <t>28/04/2026: se realizo el pago de la o.c 163-2026 por el importe de S/ 680 con fecha al 28/04/2026
CONFORMIDAD DE LA ADQUISICIÓN DE ALCOHOL ISOPROPÍLICO – EG 2026 - ORDEN DE COMPRA N 000163-2026-ONPE</t>
  </si>
  <si>
    <t>(COD. 941500010060) - ALQUILER DE CARGADOR DE PALETA MANUAL (STOCA)</t>
  </si>
  <si>
    <t>00063-2026/CSL-SGIST-GITE</t>
  </si>
  <si>
    <t>001331-2026/SGIST-GITE</t>
  </si>
  <si>
    <t>001700-2026/GITE</t>
  </si>
  <si>
    <t xml:space="preserve"> 14/04/2026: MEMORANDO 001867-2026/GITE, GITE COMUNICO DESISTIMIENTO A LA EJECUCION DE LA ORDEN 1306
14/04/2026: SGIST comunico desistimiento a la ejecucion de la orden 1306, informe 001510-2026/SGIST-GITE
10/04/2026]: MEMORANDO N° 002122-2026/SGL-GAD, SGL REMITIO SOLICITUD DE APROBACION DE CCP N° 01545
01/04/2026: PROVEIDO 004360-2026/JAPROG-SGL-GAD, DERIVADO A ESPECIALISTA DE JAPROG
01/04/2026: MEMORANDO N° 001700-2026/GITE, GITE REMITIO TDR PARA INICIO DE CONTRATACION DERIVAOD A LOGISTICA
 01/04/2026: SGIST REMITIO INFORME N° 001331-2026/SGIST-GITE DOINDE SE REMITE ET Y PEDIDO PARA REVISION DE GITE</t>
  </si>
  <si>
    <t>CER-1545</t>
  </si>
  <si>
    <t>21/05/2026: HOJA DE ELEVACION N° 05901-2026-JASEC-SGL, SE COMUNICO LA RESOLUCION TOTAL, ANULACION DE LA ORDEN DE SERVICIO N° 01306-2026
15/04/2026: AREA USUARIA COMUNICA EL DESISTIMIENTO DE LA EJECUCION DE LA ORDEN DE SERVICIO
14/04/2026: SE NOTIFICO AL PROVEEDOR LA ORDEN DE SERVICIO N° 01306-2026</t>
  </si>
  <si>
    <t>SE ANULO LA ORDEN DE SERVICIO, COMUNICADO POR JASEC 15/05/2026</t>
  </si>
  <si>
    <t xml:space="preserve">TINTA DE IMPRESION PARA HP COD. REF. 3YM79AL NEGRO </t>
  </si>
  <si>
    <t>SE HABILITO PRESUPUESTO PARA LA ADQUISICION DE TINTAS MEDIANTE SOLICITUD 414-SISPLAN</t>
  </si>
  <si>
    <t>SOLICITUD 414-SISPLAN</t>
  </si>
  <si>
    <t>00580-2026/GPP</t>
  </si>
  <si>
    <t>000071-2026/CSL-SGIST-GITE</t>
  </si>
  <si>
    <t>001350-2026/SGIST-GITE</t>
  </si>
  <si>
    <t>001713-2026/GITE</t>
  </si>
  <si>
    <t>13/04/2026: informe 001502-2026/SGIST-GITE, SGIST comunico el desistimiento a la adquisicion de toners
10/04/2026: CARTA 000438-2026/JAPROG-SGL-GAD, 
06/04/2026: MEMORANDO 000910-2026/GAD, Se solicita Publicación para difusión del requerimiento para “ADQUISICIÓN DE TINTAS PARA IMPRESORA A INYECCIÓN – EG 2026” - GITE PC 317 LINEAMIENTO
06/04/2026_: HOJA DE ELEVACION 001840-2026/JAPROG-SGL-GAD, Se solicita Publicación para difusión del requerimiento para “ADQUISICIÓN DE TINTAS PARA IMPRESORA A INYECCIÓN – EG 2026” - GITE PC 317 LINEAMIENTO
06/04/2026: MEMORANDO 002005-2026/SGL-GAD, LOGISTICO SOLICITO LA APROBACION DE CCP N° 01490 PARA LA ADQUISICION DE TINTAS POR LINEAMIENTOS
06/04/2026: JAPROG SOLICITO PUBLICACION PARA DIFUSION DE REQUERIMIENTO MEDIANTE 001840-2026/JAPROG-SGL-GAD
02/04/2026: MEMORANDO 001713-2026/GITE, GITE REMITIO ET Y PEDIDO PARA INICIO DE CONTRATACION POR LINEAMIENTOS</t>
  </si>
  <si>
    <t>CER-1490</t>
  </si>
  <si>
    <t>TINTA DE IMPRESION PARA HP COD. REF. 664 F6V29AL NEGRO</t>
  </si>
  <si>
    <t>001349-2026/SGIST-GITE</t>
  </si>
  <si>
    <t>001712-2026/GITE</t>
  </si>
  <si>
    <t>CER-1508</t>
  </si>
  <si>
    <t>ALQUILER DE VENTILADOR</t>
  </si>
  <si>
    <t>INCLUIDO 08/04/2026</t>
  </si>
  <si>
    <t>PAÑO DE MICROFIBRA 40 cm X 40 cm APROX.</t>
  </si>
  <si>
    <t>00087</t>
  </si>
  <si>
    <t>03/03/2026: ORDEN DE COMPRA N° 0057-2026
18/02/2026: MEMORANDO N° 1213-2026-SGL-GAD/ONPE, SE APROBO CCP N° 00928-00929-0930-0931
06/02/2026: PROVEIDO 001515-2026/JAPROG-SGL-GAD DERIVADO A ESPECIALISTA DE JAPROG PARA INDAGACION
05/02/2026: JAPROG REMITIO HOJA DE ELEVACION 000688-2026/JAPROG-SGL-GAD, CON OBSERACIONES A LA ET
02/02/2026. MEMORANDO 000601-2026/GITE, GITE REMITIO REQUERIMIENTO A SGL 
02/02/2026: INFORME 000535-2026/SGIST-GITE, SGIST REMITIO ET Y PEDIDOS PARA INICIO DE ADQUISICION</t>
  </si>
  <si>
    <t>CER-931</t>
  </si>
  <si>
    <t>INVERSIONES KEVA E.I.R.L</t>
  </si>
  <si>
    <t>001110-2026-SGIST/GITE</t>
  </si>
  <si>
    <t>001309-2026/GITE</t>
  </si>
  <si>
    <t>07/04/2026: SE REALIZO EL PAGO DE LA O.C. 057-2026, POR EL MONTO DE S/ 325.67
14/03/2026: PROVEIDO 002828-SGIST/GITE, SE DERIVO CONFORMIDAD DEL ITEM PAÑO DE MICROFIBRA                                                                                                                                                                                          13/03/2026: MEMORANDO 001309-2026/GITE - SE REMITIO CONFORMIDAD DE LA ADQUISION DE  PAÑOS Y BAYETAS - O/C 0057-2026</t>
  </si>
  <si>
    <t>13/03/2026: MEMORANDO 001309-2026/GITE - SE REMITE CONFORMIDAD  DE LA ADQUISICION DE MATERIALES DE LIMPIEZA
Y EMBALAJE - EG 2026 – PAÑO DE MICROFIBRA - ITEM 2 - ORDEN
DE COMPRA N 000057-2026-ONPE</t>
  </si>
  <si>
    <t>PRESTACION ADICIONAL PARA WEB HOSTING</t>
  </si>
  <si>
    <t>RESOLUCION GERENCIAL N° 0179-2026-GAD/ONP, PRIMERA PRESTACION ADICIONAL AL SERVICIO DE WEB HOSTING POR EL MONTO DE S/ 1,825,217.47</t>
  </si>
  <si>
    <t>RESOLUCION GERENCIAL N° 0179-2026-GAD/ONPE</t>
  </si>
  <si>
    <t>PRESTACION ADICIONAL 1</t>
  </si>
  <si>
    <t>02515-2026/SGIST-GITE</t>
  </si>
  <si>
    <t>003213-2026/GITE</t>
  </si>
  <si>
    <t>24/06/2026: Memorando n° 003213-2026/GITE - se remitio conformidad  AL ENTREGABLE 01 - OCTAVO PERIODO DEL SERVICIO DE WEB HOSTING - EG 2026 - CONTRATO N 23-2025-ONPE - ORDEN DE SERVICIO 2285-2026</t>
  </si>
  <si>
    <t>24/06/2026: memorando 003213-2026/GITE - SE REMITE OBSERVACIONES AL ENTREGABLE 01 - OCTAVO PERIODO DEL SERVICIO DE WEB HOSTING - EG 2026 - CONTRATO N 23-2025-ONPE - ORDEN DE SERVICIO 2285-2026</t>
  </si>
  <si>
    <t xml:space="preserve">RESUMEN DE REQUERIMIENTOS </t>
  </si>
  <si>
    <t xml:space="preserve">Cantidad de pedidos </t>
  </si>
  <si>
    <t>Estado</t>
  </si>
  <si>
    <t>PARA REMISIÓN DEL REQUERIMIENTO</t>
  </si>
  <si>
    <t xml:space="preserve"> INTERACCIÓN CON EL MERCADO</t>
  </si>
  <si>
    <t>VERIFICACIÓN DE CUMPLIMIENTO</t>
  </si>
  <si>
    <t xml:space="preserve">PENDIENTE DE REQUERIR </t>
  </si>
  <si>
    <t>ESPECIALISTA DE JASEC</t>
  </si>
  <si>
    <t>PROVEEDOR</t>
  </si>
  <si>
    <t>ENTREGABLES</t>
  </si>
  <si>
    <t>PLAZO DE ENTREGA</t>
  </si>
  <si>
    <t>DIAS DE EJECUCION</t>
  </si>
  <si>
    <t>PORCENTAJE DE PAGO</t>
  </si>
  <si>
    <t>MONTO DE PAGO</t>
  </si>
  <si>
    <t>INFORME DE CONFORMIDAD</t>
  </si>
  <si>
    <t>FECHA DE INFORME</t>
  </si>
  <si>
    <t>MEMORANDO DE GITE</t>
  </si>
  <si>
    <t>DEVENGADO</t>
  </si>
  <si>
    <t>FECJHA DE GIRO</t>
  </si>
  <si>
    <t>JONATHAN VELA</t>
  </si>
  <si>
    <t>M &amp; T CORPORATION DEL PERU S.A.C.</t>
  </si>
  <si>
    <t>ENTREGABLE 01</t>
  </si>
  <si>
    <t>Deberá presentar el entregable hasta los ocho (8) días calendario, contabilizados a partir del día siguiente de la firma del acta de inicio del servicio, previa notificación de la orden de servicio y/o la firma del contrato.</t>
  </si>
  <si>
    <t>24/02/206</t>
  </si>
  <si>
    <t>50% cada entregable (hasta el 05/06 el 1er e. y 19/06 el 2do e.)</t>
  </si>
  <si>
    <t>ENTREGABLE 02</t>
  </si>
  <si>
    <t>Deberá presentar el entregable hasta los ochenta (80) días calendario, contabilizados a partir del día siguiente de la firma del acta de inicio del servicio, previa notificación de la orden de servicio y/o la firma del contrato.</t>
  </si>
  <si>
    <t>000203-2026/SGSI-GITE</t>
  </si>
  <si>
    <t>13/02/2026 1</t>
  </si>
  <si>
    <t>000789-2026/GITE</t>
  </si>
  <si>
    <t>13/03/2026: CONFORMIDAD AL ENTREGABLE 2 DEL SERVICIO DE AUDITORÍA INFORMÁTICA PARA LAS SOLUCIONES TECNOLÓGICAS DE SOPORTE ELECTORAL AL ESCRUTINIO, CÓMPUTO DE RESULTADOS Y PRESENTACIÓN DE RESULTADOS – EG 2026   OS 284-2026</t>
  </si>
  <si>
    <t>ENTREGABLE 03</t>
  </si>
  <si>
    <t>Deberá presentar el entregable hasta los ciento cuarenta y seis (146) días calendario, contabilizados a partir del día siguiente de la firma del acta de inicio del servicio, previa notificación de la orden de servicio y/o la firma del contrato.</t>
  </si>
  <si>
    <t>000340-2026/SGSI-GITE</t>
  </si>
  <si>
    <t>001201-2026/GITE</t>
  </si>
  <si>
    <t>10/03/2026: CONFORMIDAD AL ENTREGABLE 3 DEL SERVICIO DE AUDITORÍA INFORMÁTICA PARA LAS SOLUCIONES TECNOLÓGICAS DE SOPORTE ELECTORAL AL ESCRUTINIO, CÓMPUTO DE RESULTADOS Y PRESENTACIÓN DE RESULTADOS – EG 2026</t>
  </si>
  <si>
    <t>ENTREGABLE 04</t>
  </si>
  <si>
    <t>Deberá presentar el entregable a los ciento sesenta y ocho (168) días calendario, contabilizados a partir del día siguiente de la firma del acta de inicio del servicio, previa notificación de la orden de servicio y/o la firma del contrato.</t>
  </si>
  <si>
    <t>000834-2026/SGSI-GITE</t>
  </si>
  <si>
    <t>002678-2026/GITE</t>
  </si>
  <si>
    <t>29/05/2026: SE REMITE FORMATO “FM12-GAD/LOG” ACTUALIZADO, DE LA CONFORMIDAD DEL ENTREGABLE 4 DEL SERVICIO DE AUDITORÍA INFORMÁTICA PARA LAS SOLUCIONES TECNOLÓGICAS DE SOPORTE ELECTORAL AL ESCRUTINIO, CÓMPUTO DE RESULTADOS Y PRESENTACIÓN DE RESULTADOS – EG 2026, ORDEN DE SERVICIO N° 284-2026 [M &amp; T CORPORATION DEL PERU S.A.C.].</t>
  </si>
  <si>
    <t>625-2026</t>
  </si>
  <si>
    <t>El contratista debe presentar un “Plan de Trabajo” que abarcará la etapa de planeamiento y ejecución del servicio.</t>
  </si>
  <si>
    <t>cinco (05) días calendario contabilizados a partir del día siguiente de la suscripción del contrato</t>
  </si>
  <si>
    <t>001642-2026/SGIST-GITE</t>
  </si>
  <si>
    <t>003039-2026/GITE</t>
  </si>
  <si>
    <t>INFORME PREVIO DE CONFORMIDAD DEL ENTREGABLE N° 1 Y DEL ENTREGABLE N° 2 DEL SERVICIO DE TRANSMISION DE DATOS - EG 2026 | CONTRATO N° 056-2026-ONPE | ORDEN DE SERVICIO N° 000625-2026</t>
  </si>
  <si>
    <t>EN TRAMITE DE PAGO</t>
  </si>
  <si>
    <t>El contratista deberá presentar un “Informe de Servicio”, correspondiente al proceso electoral de Elecciones Generales 2026, hasta los cinco días posteriores de la fecha fin del servicio de los dispositivos para la jornada electoral;</t>
  </si>
  <si>
    <t>cinco días posteriores de la fecha fin del servicio de los dispositivos para la jornada electoral;</t>
  </si>
  <si>
    <t>000073-2026/RGJ-SGIST-GITE</t>
  </si>
  <si>
    <t>15/06/2026: MEMORANDO 003039-2026/GITE - CONFORMIDAD DEL ENTREGABLE N° 1 Y DEL ENTREGABLE N° 2 SUBSANADO DEL SERVICIO DE TRANSMISION DE DATOS - EG 2026 | CONTRATO N° 056-2026-ONPE | ORDEN DE SERVICIO N° 000625-2026.
12/06/2026: SGIST REMITIO INFORME N° 02398-2026/SGIST-GITE -  INFORME PREVIO DE CONFORMIDAD DEL ENTREGABLE N° 1 Y DEL ENTREGABLE N° 2 DEL SERVICIO DE TRANSMISION DE DATOS - EG 2026 | CONTRATO N° 056-2026-ONPE | ORDEN DE SERVICIO N° 000625-2026.</t>
  </si>
  <si>
    <t>Primera Armada – Habilitación Informática (25%)</t>
  </si>
  <si>
    <t>Segunda Armada – Acondicionamiento y Logística Informática (25%)</t>
  </si>
  <si>
    <t>Tercera Armada – Soporte Técnico y Supervisión Informática (25%)</t>
  </si>
  <si>
    <t>Cuarta Armada – Desmontaje (25%)</t>
  </si>
  <si>
    <t xml:space="preserve">VICTOR POLO
</t>
  </si>
  <si>
    <t>STRATEGOS Y ASOCIADOS S.A.C.</t>
  </si>
  <si>
    <t>Plan de trabajo</t>
  </si>
  <si>
    <t>09/02/2026: PROVEEDOR PRESENTE CARTA 0006-2026-STRATEGOS Y ASOCIADOS SAC, CORRESPONDIENTE AL PRIMER ENTREGABE DEL SERVICIO</t>
  </si>
  <si>
    <t>Informe técnico de infraestructura (general)</t>
  </si>
  <si>
    <t>Informe técnico de infraestructura.</t>
  </si>
  <si>
    <t>05 DIAS FINALIZADO EL SERVICIO</t>
  </si>
  <si>
    <t>002399-2026/SGIST-GITE</t>
  </si>
  <si>
    <t>VICTOR POLO</t>
  </si>
  <si>
    <t>AMERICA MOVIL PERU S.A.C.</t>
  </si>
  <si>
    <t>ENTREGABLE 01 – Plan de Trabajo</t>
  </si>
  <si>
    <t>ENTREGABLE 02 – Informe Final de Servicio</t>
  </si>
  <si>
    <t>1er pago</t>
  </si>
  <si>
    <t>ENTREGABLE N°1 - ENTREGABLE N°2 – PERIODO N°1</t>
  </si>
  <si>
    <t>Dentro de los diez (10) días calendario, contados a partir del día siguiente de suscrita el acta de inicio del servicio.</t>
  </si>
  <si>
    <t>2do pago</t>
  </si>
  <si>
    <t>ENTREGABLE N°2 – PERIODO N°2</t>
  </si>
  <si>
    <t>Dentro de los diez (10) días calendario siguientes de finalizado cada treinta (30) días calendario del servicio.</t>
  </si>
  <si>
    <t>3er pago</t>
  </si>
  <si>
    <t>ENTREGABLE N°2 – PERIODO N°3</t>
  </si>
  <si>
    <t>72620.85</t>
  </si>
  <si>
    <t>01654-2026/SGIST-GITE</t>
  </si>
  <si>
    <t>002039-2026/GITE</t>
  </si>
  <si>
    <t>CONFORMIDAD AL ENTREGABLE 2 – PERIODO 3 ( DEL 20/02/2026 AL 21/03/2026) CORRESPONDIENTE AL SERVICIO DE CORREO ELECTRÓNICO EN LA NUBE - EG 2026 |  CONTRATO N° 231-2025-ONPE | ORDEN DE SERVICIO N° 000479-2026-ONPE</t>
  </si>
  <si>
    <t>4to pago</t>
  </si>
  <si>
    <t>ENTREGABLE N°2 – PERIODO N°4</t>
  </si>
  <si>
    <t>94867.50</t>
  </si>
  <si>
    <t>01914-2026/SGIST-GITE</t>
  </si>
  <si>
    <t>002383-2026/GITE</t>
  </si>
  <si>
    <t>CONFORMIDAD AL ENTREGABLE 2 – PERIODO 4 ( DEL 22MAR2026 AL 20ABR2026) CORRESPONDIENTE AL SERVICIO DE CORREO ELECTRÓNICO EN LA NUBE - EG 2026 |  CONTRATO N° 231-2025-ONPE | ORDEN DE SERVICIO N° 000479-2026-ONPE</t>
  </si>
  <si>
    <t>5to pago</t>
  </si>
  <si>
    <t>ENTREGABLE N°2 – PERIODO N°5 - ENTREGABLE N°3</t>
  </si>
  <si>
    <t>Dentro de los quince (15) días calendario siguientes de finalizado el servicio.</t>
  </si>
  <si>
    <t>102638.35</t>
  </si>
  <si>
    <t>002431-2026/SGIST-GITE</t>
  </si>
  <si>
    <t>003105-2026/GITE</t>
  </si>
  <si>
    <t>CONFORMIDAD AL ENTREGABLE N° 2 – PERIODO 5 ( DEL 21ABR2026 AL 20MAY2026) Y AL ENTREGABLE N° 3 CORRESPONDIENTE AL SERVICIO DE CORREO ELECTRÓNICO EN LA NUBE - EG 2026 |  CONTRATO N° 231-2025-ONPE | ORDEN DE SERVICIO N° 000479-</t>
  </si>
  <si>
    <t>entregable 1informe de consumo del periodo correspondiente por aplicacion de servicio</t>
  </si>
  <si>
    <t>30 dias calendario</t>
  </si>
  <si>
    <t xml:space="preserve">002207-2026-SGIST-GITE/ONPE </t>
  </si>
  <si>
    <t>(2JUN2026)</t>
  </si>
  <si>
    <t>002758-2026-GITE/ONPE</t>
  </si>
  <si>
    <t>2JUN2026)</t>
  </si>
  <si>
    <t>conformidad INFORME PREVIO DE CONFORMIDAD DEL SERVICIO DE WEB HOSTING - EG 2026 - ENTREGABLE 01 - OCTAVO PERIODO - CONTRATO N 23-2025-ONPE - ORDEN DE SERVICIO 336-2026</t>
  </si>
  <si>
    <t>entregable 2 informe de consumo del periodo correspondiente por aplicacion de servicio</t>
  </si>
  <si>
    <t>entregable 3 informe de consumo del periodo correspondiente por aplicacion de servicio</t>
  </si>
  <si>
    <t>entregable4 informe de consumo del periodo correspondiente por aplicacion de servicio</t>
  </si>
  <si>
    <t>001711-2026/SGIST-GITE</t>
  </si>
  <si>
    <t>002102-2026/GITE</t>
  </si>
  <si>
    <t>SE REMITE PRECISIONES CUARTO PERIODO A LA CONFORMIDAD DEL SERVICIO DE WEB HOSTING - EG 2026 - ENTREGABLE 01 - CUARTO PERIODO - CONTRATO N 23-2025-ONPE - ORDEN DE SERVICIO 336-202</t>
  </si>
  <si>
    <t>entregable 5  informe de consumo del periodo correspondiente por aplicacion de servicio</t>
  </si>
  <si>
    <t>002039-2026/SGIST-GITE</t>
  </si>
  <si>
    <t>002521-2026/GITE</t>
  </si>
  <si>
    <t>SE REMITE PRECISIONES A LA CONFORMIDAD DEL SERVICIO DE WEB HOSTING - EG 2026 - ENTREGABLE N° 01 - QUINTO PERIODO - CONTRATO N 23-2025-ONPE - ORDEN DE SERVICIO 336-2026</t>
  </si>
  <si>
    <t>entregable 6  informe de consumo del periodo correspondiente por aplicacion de servicio</t>
  </si>
  <si>
    <t>002207-2026-SGIST-GITE/ONPE</t>
  </si>
  <si>
    <t>(02JUN2026)</t>
  </si>
  <si>
    <t>se remitió las precisiones a la conformidad correspondiente al SERVICIO DE WEB HOSTING
- EG 2026 - Entregable 01 - Sexto Periodo, precisándose que, según el
seguimiento, a la fecha el expediente se encuentra en la Subgerencia de
Finanzas</t>
  </si>
  <si>
    <t>entregable 7  informe de consumo del periodo correspondiente por aplicacion de servicio</t>
  </si>
  <si>
    <t>18/06/2026: INFORME 002475-2026/SGIST-GITE, SE REMITE PRECISIONES A LA CONFORMIDAD DEL SERVICIO DE WEB HOSTING - EG 2026 - ENTREGABLE 01 - SEPTIMO PERIODO - CONTRATO N 23-2025-ONPE - ORDEN DE SERVICIO 336-2026
conformidad INFORME PREVIO DE CONFORMIDAD DEL SERVICIO DE WEB HOSTING - EG 2026 - ENTREGABLE 01 - OCTAVO PERIODO - CONTRATO N 23-2025-ONPE - ORDEN DE SERVICIO 336-2026</t>
  </si>
  <si>
    <t>entregable 8  informe de consumo del periodo correspondiente por aplicacion de servicio</t>
  </si>
  <si>
    <t xml:space="preserve">002311-2026-SGIST-GITE/ONPE </t>
  </si>
  <si>
    <t>(08JUN2026)</t>
  </si>
  <si>
    <t>002903-2026-GITE/ONP</t>
  </si>
  <si>
    <t>(09JUN2026)</t>
  </si>
  <si>
    <t>24/06/2026: MEMORANDO 003213-2026/GITE - SE REMITE OBSERVACIONES AL ENTREGABLE 01 - OCTAVO PERIODO DEL SERVICIO DE WEB HOSTING - EG 2026 - CONTRATO N 23-2025-ONPE - ORDEN DE SERVICIO 2285-2026
24/06/2026: INFORME 002515-2026/SGIST-GITE - SE REMITE OBSERVACIONES AL ENTREGABLE 01 - OCTAVO PERIODO DEL SERVICIO DE WEB HOSTING - EG 2026 - CONTRATO N 23-2025-ONPE - ORDEN DE SERVICIO 2285-2026
G - EG 2026 -
Entregable 01 - Octavo Periodo, precisándose que, a la fecha la documentación
se encuentra en proceso de revisión por el especialista de JASEC</t>
  </si>
  <si>
    <t>Planificación de auditoría</t>
  </si>
  <si>
    <t>siete (7) días calendario, contabilizados a partir del día siguiente de la firma del acta de inicio del servicio, previa notificación de la orden de servicio y/o la firma del contrato.</t>
  </si>
  <si>
    <t>Informe con el Pre-dictamen 1 de la primera parte de la auditoria.</t>
  </si>
  <si>
    <t>setenta y uno (71) días calendario, contabilizados a partir del día siguiente de la firma del acta de inicio del servicio, previa notificación de la orden de servicio y/o la firma del contrato.</t>
  </si>
  <si>
    <t>Informe con el Pre-dictamen 2 de la segunda parte de la auditoria</t>
  </si>
  <si>
    <t>ciento setenta y uno (171) días calendario, contabilizados a partir del día siguiente de la firma del acta de inicio del servicio, previa notificación de la orden de servicio y/o la firma del contrato.</t>
  </si>
  <si>
    <t>000439-2026/SGGDI-GITE</t>
  </si>
  <si>
    <t>002048-2026/GITE</t>
  </si>
  <si>
    <t>CONFORMIDAD – TERCER ENTREGABLE DEL SERVICIO DE AUDITORÍA PARA LA SOLUCIÓN TECNOLÓGICA DEL VOTO DIGITAL EG 2026. ORDEN DE SERVICIO N 0001099-2026</t>
  </si>
  <si>
    <t>Informe Final y Dictamen del resultado de la auditoria.</t>
  </si>
  <si>
    <t>doscientos un (201) días calendario, contabilizados a partir del día siguiente de la firma del acta de inicio del servicio, previa notificación de la orden de servicio y/o la firma del contrato.</t>
  </si>
  <si>
    <t>RESUMEN DE LA EJECUCION PRESUPUESTAL EG 2026</t>
  </si>
  <si>
    <t>PRESUPUESTO MODIFICADO ACTUALIZADO BIENES Y SERVICIOS GITE</t>
  </si>
  <si>
    <t>PRESUPUESTO MODIFICADO ACTUALIZADO  LOCADORES GITE</t>
  </si>
  <si>
    <t>TOTAL PIA - 05/01/2026</t>
  </si>
  <si>
    <t>PRIORIZACION PRESUPUESTAL PARA LA ADQUISICION DE FORMATOS CLAVES NUMERADAS</t>
  </si>
  <si>
    <t>SOLICITUD DE HABILITACIÓN PRESUPUESTAL POR LA NECESIDAD DE AMPLIAR SERVICIO DE TELCOM Y VIGILANCIA EN SEDES DE ODPE - EG 2026.</t>
  </si>
  <si>
    <t>MODIFICACION PRESUPUESTAL DE 1 CARGO DE LS PARA LA ADQUISICION DE TONERS DE LA SGGDI</t>
  </si>
  <si>
    <t>HABILITACION PARA LA ADQUISICION DE PAPEL BOND</t>
  </si>
  <si>
    <t>HABILITACION PRESUPUESTAL PARA LA ADQUISICION DE TONER CONSOLIDADOS DE LA GITE</t>
  </si>
  <si>
    <t>HABILITACION PRESUPUESTAL PARA EL ALQUILER DE EQUIPOS DE COMPUTO (SGSI) - MEMORANDO 000317-2026/GPP</t>
  </si>
  <si>
    <t>HABILITACION PRESUPUESTAL PARA LA ADQUISICION DE TONERS SOLICITADOS (SGSI)</t>
  </si>
  <si>
    <t>HABILITACION PRESUPUESTAL PARA LOCACION DE SERVICIOS CARGO DE OPERADOR DE CONTROL DE CALIDAD DE EIE (SGGDI)</t>
  </si>
  <si>
    <t>HABILITACION PRESUPUESTAL POR LOCACION DE SERVICIOS PARA LOS MESES DE MARZO - ABRIL DE LA GITE Y SUBGERENCIAS</t>
  </si>
  <si>
    <t>MODIFICACION PRESUPUESTAL PARA EL PAGO DE IGV DEL SERVICIO DE VOTO DIGITAL ( SE PRIORIZO SALDOS DE LOCACION)</t>
  </si>
  <si>
    <t>HABILITACION PRESUPUESTAL PARA ITEMS POR MAYOR MONTO EN LA INTERACCION  DE LA GITE Y SGGDI (ETIQUETA, CINTA)</t>
  </si>
  <si>
    <t xml:space="preserve">HABILITACION PRESUPUESTAL PARA LA ADQUISICION DE CORTINAS DE TELA SOLICITADA POR LA SGGDI </t>
  </si>
  <si>
    <t xml:space="preserve"> MODIFICACION / HAIBLITACION PARA COMPLETAR EL MONTO ESTIMADO DE ROMPEMUELLE </t>
  </si>
  <si>
    <t>HABILITACION PRESUPUESTAL PARA EL SERVICIO DE WEB HOSTING - MEMORANDO 543-GPP</t>
  </si>
  <si>
    <t>HABILITACION PRESUPUESTAL PARA LA ADQUISICION DE TINTAS DE IMPRESION - MEMORANDO 00580-2026/GPP</t>
  </si>
  <si>
    <t>HABILITACION PRESUPUESTAL PARA LA CONTRATACION DEL SERVICIO DE ENLACE DE TELECOMUNICACION  - MEMORANDO 000635-2026/GPP</t>
  </si>
  <si>
    <t>PRESUPUSTO ACTUALIZADO POR GPP CON FECHA 20/04/2026</t>
  </si>
  <si>
    <t>HABILITACION PRESUPUESTAL PARA ADENDA DE LS - MEMORANDO 000802-2026-GPP</t>
  </si>
  <si>
    <t>TOTAL PIA - 26/01/2026</t>
  </si>
  <si>
    <t>BIENES Y SERVICIOS</t>
  </si>
  <si>
    <t>EJECUCION</t>
  </si>
  <si>
    <t>SALDOS DE CERTIFICACIÓN QUE PASAN A LA ENTIDAD</t>
  </si>
  <si>
    <t>EN PROCESO DE CONTRATACIÓN NO CERTIFICADOS (SGL)</t>
  </si>
  <si>
    <t>PENDIENTE EN REVISION (GITE)****</t>
  </si>
  <si>
    <t>CERTIFICADOS</t>
  </si>
  <si>
    <t>PENDIENTE Y EN ELABORACION (GITE) *</t>
  </si>
  <si>
    <t>NO EJECUTADO/PRIORIZADOS</t>
  </si>
  <si>
    <t>(a)</t>
  </si>
  <si>
    <t>(b )</t>
  </si>
  <si>
    <t>( c)</t>
  </si>
  <si>
    <t>LOCADORES DE SERVICIO</t>
  </si>
  <si>
    <t>EJECUCION CON CONTRATO</t>
  </si>
  <si>
    <t xml:space="preserve">EN PROCESO DE CONTRATACIÓN NO CERTIFICADOS (GRH) * </t>
  </si>
  <si>
    <t>PENDIENTE EN REVISION (GITE)</t>
  </si>
  <si>
    <t>PENDIENTE EN ELABORACION (GITE) **</t>
  </si>
  <si>
    <t>NO EJECUTADO*****</t>
  </si>
  <si>
    <t>( d)</t>
  </si>
  <si>
    <t xml:space="preserve">( e) </t>
  </si>
  <si>
    <t>( f)</t>
  </si>
  <si>
    <t xml:space="preserve">BIENES Y SERVICIOS </t>
  </si>
  <si>
    <t>Monto en S/</t>
  </si>
  <si>
    <t>LOCADORES DE SERVICIOS</t>
  </si>
  <si>
    <t>Programado PIM</t>
  </si>
  <si>
    <t>&lt; PROGRAMADO</t>
  </si>
  <si>
    <t>Ejecutado (a)</t>
  </si>
  <si>
    <t>Ejecutado (c)</t>
  </si>
  <si>
    <t>&lt; EJECUTADOS</t>
  </si>
  <si>
    <t>No certificado (b)</t>
  </si>
  <si>
    <t xml:space="preserve">No certificado (d) </t>
  </si>
  <si>
    <t>&lt; PENDIENTE CERTIFICAR</t>
  </si>
  <si>
    <t>AVANCE DE EJECUCION PRESUPUESTAL
% del ejecutado respecto al PIM</t>
  </si>
  <si>
    <t>CUADRO DE NECESIDADES - EG 2026</t>
  </si>
  <si>
    <t>CUADRO DE NECESIDADES REMITIDO APROBADO POR GPP</t>
  </si>
  <si>
    <t>PRESUPUESTO  REMITIDO POR GITE</t>
  </si>
  <si>
    <t>DIFERENCIAS</t>
  </si>
  <si>
    <t>Proceso / clasificador</t>
  </si>
  <si>
    <t xml:space="preserve">Monto Total S/ </t>
  </si>
  <si>
    <t>LISTADO DE BIENES Y SERVICIOS PENDIENTES DE REQUERIR</t>
  </si>
  <si>
    <t>MONTO PROGRAMADO</t>
  </si>
  <si>
    <t>PENDIENTE DE REQUERIR</t>
  </si>
  <si>
    <t xml:space="preserve">SGSI REMITIO INFORME N° 000213-2026/SGSI-GITE (16/02/2026) PARA REMITIR PEDIDO </t>
  </si>
  <si>
    <t>SGMCP COMO AREA TECNICA ESTRATEGICA COMUNICO QUE LOS ALQUILERES DE YAUYOS SE ENCUENTRAN CON CONTRATO N° 0257-2025-ONPE, FECHA DE TERMINO 04 Y 07 DE MAYO</t>
  </si>
  <si>
    <t>SE PRIORIZO MONTO DE S/47, PENDIENTE DE APROBAR POR GPP</t>
  </si>
  <si>
    <t>SE PRIORIZO MONTO DE S/250, PENDIENTE DE APROBAR POR GPP</t>
  </si>
  <si>
    <t>SE PRIORIZO MONTO DE S/460, PENDIENTE DE APROBAR POR GPP</t>
  </si>
  <si>
    <t>SE REALIZO CAMBIO DE DENOMINACION PENDIENTE DE INCLUIR AL SIGA 16/02/2026</t>
  </si>
  <si>
    <t>BOLSAS TRANSPARENTE PARA SOBRES (80CM X 50CM)</t>
  </si>
  <si>
    <t>SE SOLICITO CREACION DE ITEM</t>
  </si>
  <si>
    <t>NUEVO: 2.3.1.6.1.4
ANTES:; 2.3.1.5.1.2</t>
  </si>
  <si>
    <t>NUEVO NOMBRE : ROMPEMUELLE DE CAUCHO 5 cm X 30 cm X 1.00 m APROX.
ANTES: ROMPE MUELLE</t>
  </si>
  <si>
    <t xml:space="preserve">SE INCLUYO ITEM </t>
  </si>
  <si>
    <t>BIENES NO PROGRAMADOS INCLUIDOS AL SIGA EL 13/02/2026</t>
  </si>
  <si>
    <t>PEDIDO DE SERVICIO</t>
  </si>
  <si>
    <t>OBSRVACIONES</t>
  </si>
  <si>
    <t>2. MEMORANDO N° 000714-2026/GITE (10FEB2026) - SE REMITIO NUEVO REQUERIMIENTO PARA SEDE LURIN ACTUALIZADO CON EL PEDIDO N° 
1. MEMORANDO N° 000309-2026/GITE (20ENE2026) - GITE REMITIO REQUERIMIENTO PARA CONTRATACION DE ALQUILER DE MOBILIARIO CON EL PEDIDO N° 0239 POR EL MONTO DE S/ 37,858.00</t>
  </si>
  <si>
    <t>01017</t>
  </si>
  <si>
    <t>2. MEDIANTE MEMORANDO N° 000797-2026/GITE (13FEB2026) LA GITE REMITIO EL TDR Y PEDIDOS A SGL PARA EL INICIO DE REQUERIMIENTOS
1. MEDIANTE INFORME N° 000192-2026/SGSI-GITE (12FEB2026), REMITE EL REQUERIMIENTO PARA INICIO DE CONTRATACION POR EL VALOR DE S/ 30 000</t>
  </si>
  <si>
    <t>00863</t>
  </si>
  <si>
    <t>4. FECHA 11/02/2026, SE SOLICITO PUBLICACION DEL REQUERIMIENTO
3. REQUERIMIENTO REALIZADO POR LINEAMIENTOS
2. GITE REMITIO MEMORANDO N° 000714-2026/GITE (10FEB2026) CON LA VERSION 1 DEL TDR Y PEDIDO ACTUALIZADO
1. GITE REMITIO MEMORANDO N° 000522-2026/GITE(29ENE2026) PARA INICIO DE CONTRATACION</t>
  </si>
  <si>
    <t>REQUERIMIENTOS DE PEDIDOS EMITIDOS</t>
  </si>
  <si>
    <t>SG/GERENCIA</t>
  </si>
  <si>
    <t>CANTIDAD DE PEDIDOS</t>
  </si>
  <si>
    <t xml:space="preserve">MONTO TOTAL </t>
  </si>
  <si>
    <t xml:space="preserve"> 01 PEDIDO CON ORDEN DE COMPRA N° 0018 (FORMATOS CLAVES), 07 PEDIDOS EN FLUJO DE CONTRATACION/COMPRA</t>
  </si>
  <si>
    <t>REQUERIMIENTOS EN FLUJO DE CONTRATACION / COMPRA</t>
  </si>
  <si>
    <t>04 PEDIDOS CON ORDEN, 33 PEDIDOS EN FLUJOS DE CONTRATACION/COMPRA</t>
  </si>
  <si>
    <t>01 PEDIDO CON ORDEN DE SERVICIO N° 0284 (AUDITORIA), 1 PEDIDOS EN FLUJO DE CONTRATACION</t>
  </si>
  <si>
    <t>CON CONTRATO - ALTA</t>
  </si>
  <si>
    <t>DESISTIDO/RENUNCIA</t>
  </si>
  <si>
    <t>LS</t>
  </si>
  <si>
    <t>SERVICIOS</t>
  </si>
  <si>
    <t># LS</t>
  </si>
  <si>
    <t>(Varios elementos)</t>
  </si>
  <si>
    <t>Suma de Total Costo de B.S - PIA</t>
  </si>
  <si>
    <t>Suma de MONTO TOTAL CERTIFICADO/EJECUTADO</t>
  </si>
  <si>
    <t>ANTES: ANALISTA DE PLATAFORMA DE REDES Y COMUNICACIONES
NUEVO PERFIL : ANALISTA DE PLATAFORMA DE  SEGURIDAD DE LA RED DE SERVICIOS</t>
  </si>
  <si>
    <t xml:space="preserve">Tipo de Presupuesto / Genérica </t>
  </si>
  <si>
    <t>DA</t>
  </si>
  <si>
    <t>Total</t>
  </si>
  <si>
    <t xml:space="preserve">Elecciones Generales </t>
  </si>
  <si>
    <t>Segunda Elección Presidencial SEP*</t>
  </si>
  <si>
    <t xml:space="preserve">Elecciones Primarias ERM </t>
  </si>
  <si>
    <t xml:space="preserve">Elecciones Regionales y Municipales </t>
  </si>
  <si>
    <t xml:space="preserve">Segunda Elección Regional </t>
  </si>
  <si>
    <t>UADRO DE NECESIDADES - EG 2026</t>
  </si>
  <si>
    <t>PRESUPUESTO APROBADO POR GPP - ENE- FEBRE</t>
  </si>
  <si>
    <t>Monto Total S/ </t>
  </si>
  <si>
    <t>12 LS</t>
  </si>
  <si>
    <t>87 LS</t>
  </si>
  <si>
    <t>329 LS</t>
  </si>
  <si>
    <t>REGISTRO KARDEX DE MODIFICACIONES AL PRESUPUESTO CN  EG 2026</t>
  </si>
  <si>
    <t>N°</t>
  </si>
  <si>
    <t>PRESUPUESTO INICIAL BIENES Y SERVICIOS</t>
  </si>
  <si>
    <t>FECHA</t>
  </si>
  <si>
    <t>APROBACION DE GPP</t>
  </si>
  <si>
    <t>MONTO S/</t>
  </si>
  <si>
    <t>PRESUPUESTO INICIAL LOCADORES</t>
  </si>
  <si>
    <t>MEMORANDO DE GITE / NUMERO DE SOLICITUD</t>
  </si>
  <si>
    <t>PRESUPUESTO INICIAL PRORAMADO</t>
  </si>
  <si>
    <t>PRIORIZACION PRESUPUESTAL PARA ALQUILER DE COMPUTADORAS</t>
  </si>
  <si>
    <t>SE PRIORIZO S/4011 DEL SERIVCIO DE SOPORTE INFORMTICO PARA COMPLETAR EL MONTO PARA ALQUILER DE COMPUTADORAS</t>
  </si>
  <si>
    <t>PRIORIZACION DE 2 CARGOS DE LS PARA LA ADQUISICION DE FORMATOS CLAVES NUMERADAS</t>
  </si>
  <si>
    <t>SE PRIORIZO :
1- ESPECIALISTA EN GESTION DE PROYECTOS DE TI ELECTORALES - 24 000
2. ASISTENTE DE CLAVES DE SEGURIDAD - S / 10 000</t>
  </si>
  <si>
    <t>TOTAL PRESUPUESTO EG MODIFICADO 13/01/2026</t>
  </si>
  <si>
    <t>PRIORIZACION DE 10 000 DE LOS SERVICIOS DE MOBILIARIO DE SGSI PARA LA ADQUISICION DE FORMATOS CLAVES NUMERADAS</t>
  </si>
  <si>
    <t>SE PRIORIZO 10 000 DE ALQUILER DE MOBILIARIOS DE ESCRITORIOS Y SILLAS (5000) CADA UNO</t>
  </si>
  <si>
    <t>PRIORIZACION DE 17 CARGOS DE LOCACION BAJO LA ACTIVDAD 97 DE LA SGSI SE MODIFICO A NUEVA ACTIVIDAD 94 POR 18 CARGOS</t>
  </si>
  <si>
    <t>00278-2026/GITE</t>
  </si>
  <si>
    <t>MODIFIACION BAJO LOCACION, NO AFECTA EL TECHO PRESUPUESTAL, NUEVA ACTIVIDAD DISEÑO, DESARROLLO Y DESPLIEGUE DE SOLUCIONES TECNOLOGICAS</t>
  </si>
  <si>
    <t>SOLICITUD 100</t>
  </si>
  <si>
    <t>SE PRIORIZO CARGO DE LIDER DE PROYECTOS DE INNOVACION S/ 2 000 PARA TONERS</t>
  </si>
  <si>
    <t>000472-2026/GITE</t>
  </si>
  <si>
    <t>000174-2026/GPP</t>
  </si>
  <si>
    <t>MODIFICACION PRESUPUESTAL DE 2 CARGOS DE LOCACION DE SERVICIOS PARA 1 NUEVO CARGO NO PROGRAMADO CON PROGRAMACION HASTA ABRIL</t>
  </si>
  <si>
    <t>SE PRIORIZO:
1. LS DOCUMENTADOR DEBASE DE DATOS - 4500
2. ANALISTA DE DATOS 7 -4700
SE HABILITO NUEVO CARGO NO PROGRAMADO 
SOPORTE ADMINISTRATIVO - 9200</t>
  </si>
  <si>
    <t>SOLICITUD  0088 - MODIFICACION PRESUPUESTAL PARA BIENES NO PROGRAMADOS DE LA SGIS, SE PRIORIZO PRESUPUESTO DE SERVICIO DE ALQUILER DE GRUPO ELECTROGENO</t>
  </si>
  <si>
    <t>SOLICITUD 088</t>
  </si>
  <si>
    <t>MEMORANDO N° 00234-2026-GPP-ONPE</t>
  </si>
  <si>
    <t>SE PRIORIZO SALDOS DEL SERVICIO DE ALQUILER DE GRUPO ELECTROGENO ATENDIDO POR GPP CON MEMORANDO 00234-2026-GPP</t>
  </si>
  <si>
    <t>TOTAL PRESUPUESTO EG MODIFICADO 18/02/2026</t>
  </si>
  <si>
    <t>SE HABILITO TONERS PARA LA SGGDI</t>
  </si>
  <si>
    <t>TOTAL PRESUPUESTO EG MODIFICADO 25/02/2026</t>
  </si>
  <si>
    <t>HABILITACION PRESUPUESTAL PARA LOCACION DE SERVICIOS CARGO DE OPERADOR DE CONTROL DE CALIDAD DE EIE</t>
  </si>
  <si>
    <t>SOLICITUD 141</t>
  </si>
  <si>
    <t>MODIFICACION PRESUPUESTAL DE BIENES POR MAYOR MONTO EN LA INTERACCION DE MERCADO</t>
  </si>
  <si>
    <t>SE PRIORIZO GUANTE, FAJA, BOLSA, PARA HABILITAR CINTAS, SILICONA Y PAÑO</t>
  </si>
  <si>
    <t>MODIFICACION PRESUPUESTAL DE LOCADORES NO PROGRAMADOS SOLICITADOS POR LA SGIST</t>
  </si>
  <si>
    <t>0221</t>
  </si>
  <si>
    <t>SOLICITUD 221</t>
  </si>
  <si>
    <t>MEMORANDO-000379-2026-GPP-ONPE</t>
  </si>
  <si>
    <t>SE REALIZO MODIFICACION DE CLASIFICADOR Y NOMBRE PARA LOS ITEMS DE LAS PERSIANAS SOLICITADAS POR LA SGMCP CON EL NUEVO NOMBRE</t>
  </si>
  <si>
    <t>000245-2026/GPP</t>
  </si>
  <si>
    <t>SE REALIZO CAMBIO DE DENOMINACION PARA LOS ITEMS DE PERSIANAS</t>
  </si>
  <si>
    <t>MODIFICACION PRESUPUESTAL PARA EL PAGO DE IGV DEL SERVICIO DE VOTO DIGITAL</t>
  </si>
  <si>
    <t>SE PRIORIZO SALDOS DE LOCADORES PARA EL PAGO DEL IGV DEL SERVICIO DE VOTO DIGITAL</t>
  </si>
  <si>
    <t xml:space="preserve">HABILITACION PRESUPUESTAL PARA LA ADQUISICION DE PAPEL BOND </t>
  </si>
  <si>
    <t>0130</t>
  </si>
  <si>
    <t>TOTAL PRESUPUESTO EG MODIFICADO 06/03/2026</t>
  </si>
  <si>
    <t xml:space="preserve">HABILITACION PRESUPUESTAL POR LS PARA LA ADENDA DE LOCADORES DE LA SGIST </t>
  </si>
  <si>
    <t>SOLICITUD N° 496</t>
  </si>
  <si>
    <t>802-2026-GPP</t>
  </si>
  <si>
    <t>se habilito locadores para la SGIST</t>
  </si>
  <si>
    <t>101</t>
  </si>
  <si>
    <t>TOTAL PRESUPUESTO EG MODIFICADO 06/05/2026</t>
  </si>
  <si>
    <t>TOTAL PRESUPUESTO EG MODIFICADO 19/02/2026</t>
  </si>
  <si>
    <t>MODIFICACION PRESUPUESTAL POR CLASIFICADOR PARA EL SERVICIO DE SOPORTE INFORMATICO</t>
  </si>
  <si>
    <t>0159</t>
  </si>
  <si>
    <t>000321-2026/GPP</t>
  </si>
  <si>
    <t>SE MODIFICO EL SERVICIO DE SOPORTE INFORMATICA AL NUEVO CLASIFICADOR 2.3.2.7.4.99</t>
  </si>
  <si>
    <t>TOTAL PRESUPUESTO EG MODIFICADO 24/02/2026</t>
  </si>
  <si>
    <t>HABILITACION PRESUPUESTAL PARA EL ALQUILER DE EQUIPOS DE COMPUTO</t>
  </si>
  <si>
    <t>0096</t>
  </si>
  <si>
    <t>SE HABILITO PRESUPUESTO PARA ALQUILER DE EQUIPOS DE COMPUTO DE SGSI</t>
  </si>
  <si>
    <t>HABILITACION PRESUPUESTAL PARA LA ADQUISICION DE TONERS SOLICITADOS POR LA SGSI</t>
  </si>
  <si>
    <t>0073</t>
  </si>
  <si>
    <t>HABILITACION DE TONERS SOLICITADOS POR LA SGSI</t>
  </si>
  <si>
    <t>MODIFICACION PRESUPUESTAL PARA BIENES DE SEGURIDAD PERSONAL SOLICITADOS POR LA SGIST, SOLICITUD N° 0184</t>
  </si>
  <si>
    <t>0184</t>
  </si>
  <si>
    <t>SE PRIORIZO: GIANTE DE JEBE, ETIQUETA, GUANTE PARA EXAMEN TALLA XL</t>
  </si>
  <si>
    <t>MODIFICACION PRESUPUESTAL PARA ITEMS POR MAYOR MONTO EN LA INTERACCION (ETIQUETA, CINTA Y CABLES)</t>
  </si>
  <si>
    <t>SOLICITUD 0215-SISPLAN</t>
  </si>
  <si>
    <t>SE PRIORIZO DEL SERVICIO DE SOPORTE INFORMATICO</t>
  </si>
  <si>
    <t>MODIFICACION PRESUPUESTAL PARA ITEMS POR MAYOR MONTO EN LA INTERACCION  DE LA GITE Y SGGDI (ETIQUETA, CINTA)</t>
  </si>
  <si>
    <t>SE HABILITO PRESUPUESTO PARA CINTA Y ETIQUETA</t>
  </si>
  <si>
    <t xml:space="preserve">MODIFICACION PRESUPUESTAL PARA EL SERVICIO NO PROGRAMADO DE ALQUILER DE EQUIPOS DE COMPUTO DE LA SGIST </t>
  </si>
  <si>
    <t>TOTAL PRESUPUESTO EG MODIFICADO 09/03/2026</t>
  </si>
  <si>
    <t>MODIFICACION PRESUPUESTAL DE LA META 93 Y 94, DERIVADOS A LA META 95 GESTION DE LA INFRAESTRUCTURA RESPECTO AL SERVICIO DE ALQUILER DE MOBILIARIOS POR LINEAMIENTOS</t>
  </si>
  <si>
    <t>SOLICITUD N °246-SISPLAN</t>
  </si>
  <si>
    <t>SE PRIORIZO:
1. META 93 -45858
2. META 94 -30 000
SE HABILITO EL MONTO A LA META 95 POR EL VALOR DE 75858</t>
  </si>
  <si>
    <t>HABILITACION PRESUPUESTAL PARA LA ADQUISICION DE CORTINAS ROLLER</t>
  </si>
  <si>
    <t>SOLICITUD 0260-SISPLAN</t>
  </si>
  <si>
    <t>SE HABILITO CORTINAS PARA LA SGGDI META 94</t>
  </si>
  <si>
    <t>MODIFICACION PRESUPUESTAL PARA COMPLETAR EL MONTO COTIZADO DEL SERVICIO DE INSTALACION Y CONFIGURACION DE MULTIFUNCIONAL</t>
  </si>
  <si>
    <t>298-SISPLAN</t>
  </si>
  <si>
    <t>000478-2026/GPP</t>
  </si>
  <si>
    <t>SE PRIORIZO DEL SERVICIO DE SERVIDOR 10 000 Y MANTENIMIENTO DE SWITCHES CORE 25000</t>
  </si>
  <si>
    <t>TOTAL PRESUPUESTO EG MODIFICADO 18/03/2026</t>
  </si>
  <si>
    <t>modificacion/habilitacion para completar el monto estimado de rompemuelle</t>
  </si>
  <si>
    <t xml:space="preserve">se priorizo saldos del guante de nailon </t>
  </si>
  <si>
    <t>TOTAL PRESUPUESTO EG MODIFICADO 19/03/2026</t>
  </si>
  <si>
    <t>MODIFICACION PRESUPUESTAL PARA BIENES Y SERVICIO NO PROGRAMADOS DE LA SGIST</t>
  </si>
  <si>
    <t>00527-2026/GPP</t>
  </si>
  <si>
    <t>SE PRIORIZO DEL SERVICIO DE ALQUILER DE GRUPO ELECTROGENO</t>
  </si>
  <si>
    <t>TOTAL PRESUPUESTO EG MODIFICADO 27/03/2026</t>
  </si>
  <si>
    <t>HABILITACION PRESUPUESTAL PARA EL SERVICIO DE WEB HOSTING</t>
  </si>
  <si>
    <t>TOTAL PRESUPUESTO EG MODIFICADO 31/03/2026</t>
  </si>
  <si>
    <t>HABILITACION PRESUPUESTAL PARA LA ADQUISICION DE TINTAS DE IMPRESION</t>
  </si>
  <si>
    <t>SISPLAN 414</t>
  </si>
  <si>
    <t>MEMORANDO 000580-2026/GPP</t>
  </si>
  <si>
    <t>HABILITACION PRESUPUESTAL PARA LA CONTRATACION DEL SERVICIO DE ENLACE DE TELECOMUNICACION - MEMORANDO 000635-2026/GPP</t>
  </si>
  <si>
    <t>SISPLAN 433-SISPLAN</t>
  </si>
  <si>
    <t>MEMORANDO 000635-2026/GPP</t>
  </si>
  <si>
    <t>TOTAL PRESUPUESTO EG MODIFICADO 08/04/2026</t>
  </si>
  <si>
    <t>MODIFICACION PARA ALQUILER DE VENTILADORES</t>
  </si>
  <si>
    <t>08/07/2026: INFORME 003478-2026/GITE, SE REMITE OBSERVACIONES AL ENTREGABLE 3 DEL SERVICIO DE ETHICAL HACKING - EG2026 - ORDEN DE SERVICIO N 000298-2026-ONPE
SE REMITE OBSERVACIONES AL ENTREGABLE 3 DEL SERVICIO DE ETHICAL HACKING - EG2026 - ORDEN DE SERVICIO N 000298-2026-ONPE
25/05/2026: PROVEEDOR PRESENTO CARTA 0018-2026-STRATEGOS Y ASOCIADOS SAC, CORRESPONDIENTE AL TERCER ENTREGABLE DEL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</si>
</sst>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7" formatCode="&quot;S/&quot;\ #,##0.00;\-&quot;S/&quot;\ #,##0.00"/>
    <numFmt numFmtId="44" formatCode="_-&quot;S/&quot;\ * #,##0.00_-;\-&quot;S/&quot;\ * #,##0.00_-;_-&quot;S/&quot;\ * &quot;-&quot;??_-;_-@_-"/>
    <numFmt numFmtId="43" formatCode="_-* #,##0.00_-;\-* #,##0.00_-;_-* &quot;-&quot;??_-;_-@_-"/>
    <numFmt numFmtId="164" formatCode="&quot;S/&quot;#,##0.00;[Red]\-&quot;S/&quot;#,##0.00"/>
    <numFmt numFmtId="165" formatCode="_-* #,##0_-;\-* #,##0_-;_-* &quot;-&quot;??_-;_-@_-"/>
    <numFmt numFmtId="166" formatCode="&quot;S/&quot;\ #,##0.0;\-&quot;S/&quot;\ #,##0.0"/>
    <numFmt numFmtId="167" formatCode="_-[$S/-280A]\ * #,##0.00_-;\-[$S/-280A]\ * #,##0.00_-;_-[$S/-280A]\ * &quot;-&quot;??_-;_-@_-"/>
    <numFmt numFmtId="168" formatCode="#,##0.000"/>
    <numFmt numFmtId="169" formatCode="0.0%"/>
    <numFmt numFmtId="170" formatCode="00000000"/>
    <numFmt numFmtId="171" formatCode="&quot;S/&quot;#,##0.00"/>
    <numFmt numFmtId="172" formatCode="&quot;S/&quot;\ #,##0.00"/>
    <numFmt numFmtId="173" formatCode="0.0"/>
    <numFmt numFmtId="174" formatCode="#,##0.00000000"/>
    <numFmt numFmtId="175" formatCode="_-* #,##0.00\ _€_-;\-* #,##0.00\ _€_-;_-* &quot;-&quot;??\ _€_-;_-@_-"/>
    <numFmt numFmtId="176" formatCode="#,##0.00_ ;\-#,##0.00\ "/>
    <numFmt numFmtId="177" formatCode="0_ ;\-0\ "/>
    <numFmt numFmtId="178" formatCode="d/mm/yyyy;@"/>
  </numFmts>
  <fonts count="146" x14ac:knownFonts="1">
    <font>
      <sz val="11"/>
      <color theme="1"/>
      <name val="Calibri"/>
      <family val="2"/>
      <scheme val="minor"/>
    </font>
    <font>
      <sz val="11"/>
      <color theme="1"/>
      <name val="Calibri"/>
      <family val="2"/>
      <scheme val="minor"/>
    </font>
    <font>
      <sz val="10"/>
      <name val="Arial"/>
      <family val="2"/>
    </font>
    <font>
      <b/>
      <sz val="8"/>
      <color theme="7" tint="0.39997558519241921"/>
      <name val="Arial Narrow"/>
      <family val="2"/>
    </font>
    <font>
      <b/>
      <sz val="8"/>
      <color theme="0"/>
      <name val="Arial Narrow"/>
      <family val="2"/>
    </font>
    <font>
      <sz val="8"/>
      <name val="Arial Narrow"/>
      <family val="2"/>
    </font>
    <font>
      <sz val="8"/>
      <color theme="1"/>
      <name val="Arial Narrow"/>
      <family val="2"/>
    </font>
    <font>
      <b/>
      <sz val="9"/>
      <color indexed="81"/>
      <name val="Tahoma"/>
      <family val="2"/>
    </font>
    <font>
      <sz val="9"/>
      <color indexed="81"/>
      <name val="Tahoma"/>
      <family val="2"/>
    </font>
    <font>
      <b/>
      <sz val="8"/>
      <name val="Arial Narrow"/>
      <family val="2"/>
    </font>
    <font>
      <b/>
      <sz val="11"/>
      <color theme="0"/>
      <name val="Calibri"/>
      <family val="2"/>
      <scheme val="minor"/>
    </font>
    <font>
      <sz val="8"/>
      <name val="Calibri"/>
      <family val="2"/>
      <scheme val="minor"/>
    </font>
    <font>
      <sz val="8"/>
      <color theme="3" tint="-0.249977111117893"/>
      <name val="Arial Narrow"/>
      <family val="2"/>
    </font>
    <font>
      <b/>
      <sz val="11"/>
      <color theme="1"/>
      <name val="Calibri"/>
      <family val="2"/>
      <scheme val="minor"/>
    </font>
    <font>
      <sz val="11"/>
      <color rgb="FF002060"/>
      <name val="Calibri"/>
      <family val="2"/>
      <scheme val="minor"/>
    </font>
    <font>
      <sz val="12"/>
      <color theme="1"/>
      <name val="Calibri"/>
      <family val="2"/>
      <scheme val="minor"/>
    </font>
    <font>
      <b/>
      <sz val="16"/>
      <color theme="1"/>
      <name val="Calibri"/>
      <family val="2"/>
      <scheme val="minor"/>
    </font>
    <font>
      <sz val="11"/>
      <color rgb="FF006100"/>
      <name val="Calibri"/>
      <family val="2"/>
      <scheme val="minor"/>
    </font>
    <font>
      <b/>
      <sz val="10"/>
      <name val="Arial Narrow"/>
      <family val="2"/>
    </font>
    <font>
      <sz val="18"/>
      <color theme="1"/>
      <name val="Calibri"/>
      <family val="2"/>
      <scheme val="minor"/>
    </font>
    <font>
      <sz val="11"/>
      <name val="Calibri"/>
      <family val="2"/>
      <scheme val="minor"/>
    </font>
    <font>
      <b/>
      <sz val="9"/>
      <name val="Arial"/>
      <family val="2"/>
    </font>
    <font>
      <b/>
      <sz val="9"/>
      <name val="Aptos Estrechos"/>
    </font>
    <font>
      <b/>
      <sz val="9"/>
      <name val="Calibri"/>
      <family val="2"/>
      <scheme val="minor"/>
    </font>
    <font>
      <b/>
      <sz val="14"/>
      <color theme="1"/>
      <name val="Calibri"/>
      <family val="2"/>
      <scheme val="minor"/>
    </font>
    <font>
      <sz val="20"/>
      <color theme="1"/>
      <name val="Calibri"/>
      <family val="2"/>
      <scheme val="minor"/>
    </font>
    <font>
      <b/>
      <sz val="7"/>
      <color theme="7" tint="0.39997558519241921"/>
      <name val="Arial Narrow"/>
      <family val="2"/>
    </font>
    <font>
      <b/>
      <sz val="7"/>
      <color theme="0"/>
      <name val="Arial Narrow"/>
      <family val="2"/>
    </font>
    <font>
      <b/>
      <sz val="14"/>
      <color theme="0"/>
      <name val="Arial Narrow"/>
      <family val="2"/>
    </font>
    <font>
      <b/>
      <sz val="10"/>
      <color theme="1"/>
      <name val="Calibri"/>
      <family val="2"/>
      <scheme val="minor"/>
    </font>
    <font>
      <b/>
      <sz val="10"/>
      <color rgb="FF333F4F"/>
      <name val="Arial Narrow"/>
      <family val="2"/>
    </font>
    <font>
      <b/>
      <sz val="10"/>
      <color theme="3" tint="-0.249977111117893"/>
      <name val="Arial Narrow"/>
      <family val="2"/>
    </font>
    <font>
      <sz val="10"/>
      <color rgb="FF333F4F"/>
      <name val="Arial Narrow"/>
      <family val="2"/>
    </font>
    <font>
      <sz val="10"/>
      <color theme="1"/>
      <name val="Calibri"/>
      <family val="2"/>
      <scheme val="minor"/>
    </font>
    <font>
      <b/>
      <sz val="22"/>
      <color theme="1"/>
      <name val="Calibri"/>
      <family val="2"/>
      <scheme val="minor"/>
    </font>
    <font>
      <b/>
      <sz val="20"/>
      <color theme="1"/>
      <name val="Calibri"/>
      <family val="2"/>
      <scheme val="minor"/>
    </font>
    <font>
      <b/>
      <sz val="11"/>
      <color rgb="FF0070C0"/>
      <name val="Calibri"/>
      <family val="2"/>
      <scheme val="minor"/>
    </font>
    <font>
      <b/>
      <sz val="10"/>
      <color rgb="FF0070C0"/>
      <name val="Calibri"/>
      <family val="2"/>
      <scheme val="minor"/>
    </font>
    <font>
      <b/>
      <sz val="10"/>
      <color rgb="FFFF0000"/>
      <name val="Calibri"/>
      <family val="2"/>
      <scheme val="minor"/>
    </font>
    <font>
      <b/>
      <sz val="11"/>
      <color theme="9" tint="-0.249977111117893"/>
      <name val="Calibri"/>
      <family val="2"/>
      <scheme val="minor"/>
    </font>
    <font>
      <b/>
      <sz val="10"/>
      <color theme="9" tint="-0.249977111117893"/>
      <name val="Calibri"/>
      <family val="2"/>
      <scheme val="minor"/>
    </font>
    <font>
      <b/>
      <sz val="12"/>
      <name val="Arial"/>
      <family val="2"/>
    </font>
    <font>
      <b/>
      <sz val="11"/>
      <name val="Calibri"/>
      <family val="2"/>
      <scheme val="minor"/>
    </font>
    <font>
      <sz val="11"/>
      <color rgb="FF0070C0"/>
      <name val="Calibri"/>
      <family val="2"/>
      <scheme val="minor"/>
    </font>
    <font>
      <sz val="11"/>
      <color theme="9" tint="-0.249977111117893"/>
      <name val="Calibri"/>
      <family val="2"/>
      <scheme val="minor"/>
    </font>
    <font>
      <sz val="10"/>
      <color rgb="FFED0000"/>
      <name val="Calibri"/>
      <family val="2"/>
      <scheme val="minor"/>
    </font>
    <font>
      <b/>
      <sz val="11"/>
      <color rgb="FFED0000"/>
      <name val="Calibri"/>
      <family val="2"/>
      <scheme val="minor"/>
    </font>
    <font>
      <b/>
      <sz val="8"/>
      <name val="Calibri"/>
      <family val="2"/>
      <scheme val="minor"/>
    </font>
    <font>
      <sz val="11"/>
      <name val="Calibri"/>
      <family val="2"/>
    </font>
    <font>
      <sz val="16"/>
      <color theme="1"/>
      <name val="Calibri"/>
      <family val="2"/>
      <scheme val="minor"/>
    </font>
    <font>
      <sz val="11"/>
      <color theme="0"/>
      <name val="Calibri"/>
      <family val="2"/>
      <scheme val="minor"/>
    </font>
    <font>
      <sz val="11"/>
      <color rgb="FFFFFFFF"/>
      <name val="Calibri"/>
      <family val="2"/>
      <charset val="1"/>
    </font>
    <font>
      <b/>
      <sz val="12"/>
      <color rgb="FF002060"/>
      <name val="Aptos"/>
      <family val="2"/>
    </font>
    <font>
      <sz val="12"/>
      <color rgb="FF002060"/>
      <name val="Aptos"/>
      <family val="2"/>
    </font>
    <font>
      <sz val="12"/>
      <color rgb="FF000000"/>
      <name val="Aptos"/>
      <family val="2"/>
    </font>
    <font>
      <sz val="9"/>
      <name val="Arial Narrow"/>
      <family val="2"/>
    </font>
    <font>
      <b/>
      <sz val="9"/>
      <name val="Arial Narrow"/>
      <family val="2"/>
    </font>
    <font>
      <b/>
      <sz val="9"/>
      <color theme="1"/>
      <name val="Arial Narrow"/>
      <family val="2"/>
    </font>
    <font>
      <sz val="8"/>
      <color rgb="FFFF0000"/>
      <name val="Arial Narrow"/>
      <family val="2"/>
    </font>
    <font>
      <b/>
      <sz val="12"/>
      <color theme="1"/>
      <name val="Calibri"/>
      <family val="2"/>
      <scheme val="minor"/>
    </font>
    <font>
      <b/>
      <sz val="11"/>
      <color rgb="FF000000"/>
      <name val="Calibri"/>
      <family val="2"/>
      <scheme val="minor"/>
    </font>
    <font>
      <sz val="8"/>
      <color rgb="FF000000"/>
      <name val="Arial Narrow"/>
      <family val="2"/>
    </font>
    <font>
      <sz val="11"/>
      <color rgb="FF000000"/>
      <name val="Calibri"/>
      <family val="2"/>
    </font>
    <font>
      <sz val="11"/>
      <color rgb="FF000000"/>
      <name val="Calibri"/>
      <family val="2"/>
    </font>
    <font>
      <b/>
      <sz val="14"/>
      <color rgb="FF000000"/>
      <name val="Calibri"/>
      <family val="2"/>
    </font>
    <font>
      <sz val="11"/>
      <color rgb="FF000000"/>
      <name val="Calibri"/>
      <family val="2"/>
      <scheme val="minor"/>
    </font>
    <font>
      <sz val="8"/>
      <color rgb="FF000000"/>
      <name val="Arial Narrow"/>
      <family val="2"/>
    </font>
    <font>
      <sz val="10"/>
      <color rgb="FF000000"/>
      <name val="Arial"/>
      <family val="2"/>
    </font>
    <font>
      <b/>
      <sz val="8"/>
      <color rgb="FF000000"/>
      <name val="Arial Narrow"/>
      <family val="2"/>
    </font>
    <font>
      <sz val="8"/>
      <color rgb="FF000000"/>
      <name val="Calibri"/>
      <family val="2"/>
      <scheme val="minor"/>
    </font>
    <font>
      <sz val="8"/>
      <name val="Arial Narrow"/>
      <family val="2"/>
    </font>
    <font>
      <sz val="8"/>
      <color theme="1"/>
      <name val="Arial Narrow"/>
      <family val="2"/>
    </font>
    <font>
      <sz val="8"/>
      <color theme="3" tint="-0.249977111117893"/>
      <name val="Arial Narrow"/>
      <family val="2"/>
    </font>
    <font>
      <b/>
      <sz val="10"/>
      <color rgb="FF000000"/>
      <name val="Calibri"/>
      <family val="2"/>
      <scheme val="minor"/>
    </font>
    <font>
      <sz val="11"/>
      <color rgb="FFFF0000"/>
      <name val="Calibri"/>
      <family val="2"/>
    </font>
    <font>
      <sz val="11"/>
      <color rgb="FF242424"/>
      <name val="Aptos Narrow"/>
      <family val="2"/>
    </font>
    <font>
      <sz val="11"/>
      <color rgb="FFFF0000"/>
      <name val="Aptos Narrow"/>
      <family val="2"/>
    </font>
    <font>
      <i/>
      <sz val="11"/>
      <color rgb="FF000000"/>
      <name val="Arial Narrow"/>
      <family val="2"/>
    </font>
    <font>
      <sz val="11"/>
      <color rgb="FF000000"/>
      <name val="Arial"/>
      <family val="2"/>
    </font>
    <font>
      <sz val="10"/>
      <color rgb="FF000000"/>
      <name val="Arial"/>
      <family val="2"/>
    </font>
    <font>
      <b/>
      <sz val="9"/>
      <color rgb="FF000000"/>
      <name val="Poppins"/>
    </font>
    <font>
      <sz val="11"/>
      <color rgb="FF000000"/>
      <name val="Aptos Narrow"/>
      <family val="2"/>
    </font>
    <font>
      <sz val="9"/>
      <color rgb="FF000000"/>
      <name val="Poppins"/>
    </font>
    <font>
      <sz val="8"/>
      <color rgb="FF000000"/>
      <name val="Arial"/>
      <family val="2"/>
    </font>
    <font>
      <sz val="9"/>
      <color rgb="FF000000"/>
      <name val="Calibri"/>
      <family val="2"/>
    </font>
    <font>
      <sz val="12"/>
      <color rgb="FF000000"/>
      <name val="Calibri"/>
      <family val="2"/>
      <scheme val="minor"/>
    </font>
    <font>
      <sz val="10"/>
      <color rgb="FF000000"/>
      <name val="Calibri"/>
      <family val="2"/>
      <scheme val="minor"/>
    </font>
    <font>
      <sz val="11"/>
      <color rgb="FF000000"/>
      <name val="Arial Narrow"/>
      <family val="2"/>
    </font>
    <font>
      <i/>
      <sz val="11"/>
      <color rgb="FF000000"/>
      <name val="Calibri"/>
      <family val="2"/>
      <scheme val="minor"/>
    </font>
    <font>
      <sz val="11"/>
      <color rgb="FFFF0000"/>
      <name val="Calibri"/>
      <family val="2"/>
      <scheme val="minor"/>
    </font>
    <font>
      <sz val="9"/>
      <color rgb="FF000000"/>
      <name val="Arial Narrow"/>
      <family val="2"/>
    </font>
    <font>
      <sz val="9"/>
      <color rgb="FF000000"/>
      <name val="Arial Narrow"/>
      <family val="2"/>
    </font>
    <font>
      <sz val="10"/>
      <color rgb="FF000000"/>
      <name val="Arial Narrow"/>
      <family val="2"/>
    </font>
    <font>
      <sz val="10"/>
      <color rgb="FF000000"/>
      <name val="Arial Narrow"/>
      <family val="2"/>
    </font>
    <font>
      <sz val="11"/>
      <color rgb="FF000000"/>
      <name val="Arial Narrow"/>
      <family val="2"/>
    </font>
    <font>
      <sz val="11"/>
      <color rgb="FF000000"/>
      <name val="Aptos Narrow"/>
      <family val="2"/>
    </font>
    <font>
      <sz val="11"/>
      <color rgb="FF000000"/>
      <name val="Arial"/>
      <family val="2"/>
    </font>
    <font>
      <sz val="18"/>
      <color rgb="FF000000"/>
      <name val="Calibri"/>
      <family val="2"/>
      <scheme val="minor"/>
    </font>
    <font>
      <sz val="8"/>
      <color rgb="FF000000"/>
      <name val="Calibri"/>
      <family val="2"/>
    </font>
    <font>
      <sz val="14"/>
      <color rgb="FF000000"/>
      <name val="Arial"/>
      <family val="2"/>
    </font>
    <font>
      <vertAlign val="superscript"/>
      <sz val="8"/>
      <color rgb="FF000000"/>
      <name val="Arial Narrow"/>
      <family val="2"/>
    </font>
    <font>
      <sz val="10"/>
      <color rgb="FF000000"/>
      <name val="Calibri"/>
      <family val="2"/>
    </font>
    <font>
      <sz val="9"/>
      <color rgb="FF000000"/>
      <name val="Calibri"/>
      <family val="2"/>
      <scheme val="minor"/>
    </font>
    <font>
      <sz val="11"/>
      <color rgb="FF000000"/>
      <name val="Calibri"/>
      <family val="2"/>
      <scheme val="minor"/>
    </font>
    <font>
      <sz val="8"/>
      <color rgb="FFFF0000"/>
      <name val="Arial Narrow"/>
      <family val="2"/>
    </font>
    <font>
      <sz val="8"/>
      <color rgb="FF0070C0"/>
      <name val="Arial Narrow"/>
      <family val="2"/>
    </font>
    <font>
      <sz val="8"/>
      <color rgb="FF0070C0"/>
      <name val="Arial Narrow"/>
      <family val="2"/>
    </font>
    <font>
      <b/>
      <sz val="8"/>
      <color rgb="FF0070C0"/>
      <name val="Arial Narrow"/>
      <family val="2"/>
    </font>
    <font>
      <b/>
      <sz val="8"/>
      <color rgb="FF000000"/>
      <name val="Arial Narrow"/>
      <family val="2"/>
    </font>
    <font>
      <sz val="11"/>
      <color rgb="FF000000"/>
      <name val="Calibri"/>
      <family val="2"/>
    </font>
    <font>
      <sz val="11"/>
      <color rgb="FFFF0000"/>
      <name val="Calibri"/>
      <family val="2"/>
    </font>
    <font>
      <b/>
      <sz val="11"/>
      <color rgb="FF000000"/>
      <name val="Calibri"/>
      <family val="2"/>
    </font>
    <font>
      <b/>
      <sz val="11"/>
      <color rgb="FF000000"/>
      <name val="Calibri"/>
      <family val="2"/>
    </font>
    <font>
      <b/>
      <sz val="8"/>
      <color rgb="FF000000"/>
      <name val="Calibri"/>
      <family val="2"/>
      <scheme val="minor"/>
    </font>
    <font>
      <b/>
      <sz val="8"/>
      <color rgb="FFFF0000"/>
      <name val="Arial Narrow"/>
      <family val="2"/>
    </font>
    <font>
      <b/>
      <sz val="11"/>
      <color rgb="FFFF0000"/>
      <name val="Calibri"/>
      <family val="2"/>
      <scheme val="minor"/>
    </font>
    <font>
      <b/>
      <sz val="10"/>
      <color rgb="FF000000"/>
      <name val="Calibri"/>
      <family val="2"/>
    </font>
    <font>
      <sz val="8"/>
      <color rgb="FF002060"/>
      <name val="Arial Narrow"/>
      <family val="2"/>
    </font>
    <font>
      <sz val="11"/>
      <color theme="1"/>
      <name val="Arial"/>
      <family val="2"/>
    </font>
    <font>
      <sz val="20"/>
      <color theme="1"/>
      <name val="Arial"/>
      <family val="2"/>
    </font>
    <font>
      <sz val="8"/>
      <color theme="4" tint="-0.249977111117893"/>
      <name val="Arial Narrow"/>
      <family val="2"/>
    </font>
    <font>
      <sz val="11"/>
      <color theme="4" tint="-0.249977111117893"/>
      <name val="Calibri"/>
      <family val="2"/>
      <scheme val="minor"/>
    </font>
    <font>
      <sz val="11"/>
      <color rgb="FF7030A0"/>
      <name val="Calibri"/>
      <family val="2"/>
      <scheme val="minor"/>
    </font>
    <font>
      <sz val="11"/>
      <color theme="5" tint="-0.499984740745262"/>
      <name val="Calibri"/>
      <family val="2"/>
    </font>
    <font>
      <sz val="11"/>
      <color theme="5" tint="-0.499984740745262"/>
      <name val="Calibri"/>
      <family val="2"/>
      <scheme val="minor"/>
    </font>
    <font>
      <sz val="8"/>
      <color theme="0"/>
      <name val="Arial Narrow"/>
      <family val="2"/>
    </font>
    <font>
      <sz val="8"/>
      <color theme="4" tint="-0.249977111117893"/>
      <name val="Arial Narrow"/>
      <family val="2"/>
    </font>
    <font>
      <sz val="11"/>
      <color theme="1"/>
      <name val="Calibri"/>
      <family val="2"/>
    </font>
    <font>
      <b/>
      <sz val="8"/>
      <color theme="1"/>
      <name val="Arial Narrow"/>
      <family val="2"/>
    </font>
    <font>
      <b/>
      <sz val="11"/>
      <color theme="1"/>
      <name val="Calibri"/>
      <family val="2"/>
    </font>
    <font>
      <b/>
      <sz val="11"/>
      <color rgb="FFFF0000"/>
      <name val="Calibri"/>
      <family val="2"/>
    </font>
    <font>
      <sz val="8"/>
      <color rgb="FFFF0000"/>
      <name val="Calibri"/>
      <family val="2"/>
      <scheme val="minor"/>
    </font>
    <font>
      <b/>
      <i/>
      <sz val="11"/>
      <color rgb="FF000000"/>
      <name val="Calibri"/>
      <family val="2"/>
      <scheme val="minor"/>
    </font>
    <font>
      <b/>
      <sz val="8"/>
      <color rgb="FF0070C0"/>
      <name val="Arial Narrow"/>
      <family val="2"/>
    </font>
    <font>
      <b/>
      <sz val="8"/>
      <color rgb="FF0070C0"/>
      <name val="Calibri"/>
      <family val="2"/>
      <scheme val="minor"/>
    </font>
    <font>
      <b/>
      <sz val="11"/>
      <color rgb="FF0070C0"/>
      <name val="Aptos Narrow"/>
      <family val="2"/>
    </font>
    <font>
      <b/>
      <sz val="8"/>
      <name val="Arial Narrow"/>
      <family val="2"/>
    </font>
    <font>
      <b/>
      <sz val="8"/>
      <color rgb="FFFF0000"/>
      <name val="Arial Narrow"/>
      <family val="2"/>
    </font>
    <font>
      <b/>
      <sz val="11"/>
      <color rgb="FFFF0000"/>
      <name val="Calibri"/>
      <family val="2"/>
    </font>
    <font>
      <b/>
      <sz val="11"/>
      <name val="Calibri"/>
      <family val="2"/>
    </font>
    <font>
      <b/>
      <sz val="11"/>
      <color theme="9" tint="-0.499984740745262"/>
      <name val="Calibri"/>
      <family val="2"/>
      <scheme val="minor"/>
    </font>
    <font>
      <b/>
      <sz val="11"/>
      <color theme="4" tint="-0.249977111117893"/>
      <name val="Calibri"/>
      <family val="2"/>
      <scheme val="minor"/>
    </font>
    <font>
      <b/>
      <sz val="11"/>
      <color theme="4" tint="-0.249977111117893"/>
      <name val="Calibri"/>
      <family val="2"/>
    </font>
    <font>
      <sz val="11"/>
      <color theme="4" tint="-0.249977111117893"/>
      <name val="Calibri"/>
      <family val="2"/>
    </font>
    <font>
      <sz val="14"/>
      <color theme="1"/>
      <name val="Arial"/>
      <family val="2"/>
    </font>
    <font>
      <b/>
      <sz val="12"/>
      <color rgb="FFFF0000"/>
      <name val="Calibri"/>
      <family val="2"/>
      <scheme val="minor"/>
    </font>
  </fonts>
  <fills count="59">
    <fill>
      <patternFill patternType="none"/>
    </fill>
    <fill>
      <patternFill patternType="gray125"/>
    </fill>
    <fill>
      <patternFill patternType="solid">
        <fgColor rgb="FFC00000"/>
        <bgColor indexed="64"/>
      </patternFill>
    </fill>
    <fill>
      <patternFill patternType="solid">
        <fgColor rgb="FF002060"/>
        <bgColor indexed="64"/>
      </patternFill>
    </fill>
    <fill>
      <patternFill patternType="solid">
        <fgColor theme="9" tint="-0.499984740745262"/>
        <bgColor indexed="64"/>
      </patternFill>
    </fill>
    <fill>
      <patternFill patternType="solid">
        <fgColor theme="8" tint="-0.499984740745262"/>
        <bgColor indexed="64"/>
      </patternFill>
    </fill>
    <fill>
      <patternFill patternType="solid">
        <fgColor rgb="FFFFFFFF"/>
        <bgColor indexed="64"/>
      </patternFill>
    </fill>
    <fill>
      <patternFill patternType="solid">
        <fgColor theme="4" tint="0.59999389629810485"/>
        <bgColor indexed="64"/>
      </patternFill>
    </fill>
    <fill>
      <patternFill patternType="solid">
        <fgColor theme="4" tint="0.59999389629810485"/>
        <bgColor theme="4" tint="0.79998168889431442"/>
      </patternFill>
    </fill>
    <fill>
      <patternFill patternType="solid">
        <fgColor theme="9" tint="0.79998168889431442"/>
        <bgColor indexed="64"/>
      </patternFill>
    </fill>
    <fill>
      <patternFill patternType="solid">
        <fgColor rgb="FFC6EFCE"/>
      </patternFill>
    </fill>
    <fill>
      <patternFill patternType="solid">
        <fgColor rgb="FFFFC0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6" tint="0.59999389629810485"/>
        <bgColor rgb="FF000000"/>
      </patternFill>
    </fill>
    <fill>
      <patternFill patternType="solid">
        <fgColor theme="7" tint="0.79998168889431442"/>
        <bgColor indexed="64"/>
      </patternFill>
    </fill>
    <fill>
      <patternFill patternType="solid">
        <fgColor theme="3" tint="0.79998168889431442"/>
        <bgColor indexed="64"/>
      </patternFill>
    </fill>
    <fill>
      <patternFill patternType="solid">
        <fgColor theme="3" tint="0.79998168889431442"/>
        <bgColor rgb="FF000000"/>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6" tint="0.79998168889431442"/>
        <bgColor indexed="64"/>
      </patternFill>
    </fill>
    <fill>
      <patternFill patternType="solid">
        <fgColor theme="4" tint="0.39997558519241921"/>
        <bgColor indexed="65"/>
      </patternFill>
    </fill>
    <fill>
      <patternFill patternType="solid">
        <fgColor rgb="FF5B9BD5"/>
        <bgColor rgb="FF969696"/>
      </patternFill>
    </fill>
    <fill>
      <patternFill patternType="solid">
        <fgColor rgb="FFFFFF00"/>
        <bgColor indexed="64"/>
      </patternFill>
    </fill>
    <fill>
      <patternFill patternType="solid">
        <fgColor rgb="FFB4C6E7"/>
        <bgColor indexed="64"/>
      </patternFill>
    </fill>
    <fill>
      <patternFill patternType="solid">
        <fgColor theme="7" tint="0.39997558519241921"/>
        <bgColor rgb="FF000000"/>
      </patternFill>
    </fill>
    <fill>
      <patternFill patternType="solid">
        <fgColor theme="4" tint="0.79998168889431442"/>
        <bgColor indexed="64"/>
      </patternFill>
    </fill>
    <fill>
      <patternFill patternType="solid">
        <fgColor theme="5" tint="-0.249977111117893"/>
        <bgColor indexed="64"/>
      </patternFill>
    </fill>
    <fill>
      <patternFill patternType="solid">
        <fgColor rgb="FFEDEDED"/>
        <bgColor rgb="FF000000"/>
      </patternFill>
    </fill>
    <fill>
      <patternFill patternType="solid">
        <fgColor rgb="FFF7F0C6"/>
        <bgColor indexed="64"/>
      </patternFill>
    </fill>
    <fill>
      <patternFill patternType="solid">
        <fgColor rgb="FFCBF5DC"/>
        <bgColor indexed="64"/>
      </patternFill>
    </fill>
    <fill>
      <patternFill patternType="solid">
        <fgColor rgb="FFFFFFFF"/>
        <bgColor rgb="FF000000"/>
      </patternFill>
    </fill>
    <fill>
      <patternFill patternType="solid">
        <fgColor theme="6" tint="0.39997558519241921"/>
        <bgColor indexed="64"/>
      </patternFill>
    </fill>
    <fill>
      <patternFill patternType="solid">
        <fgColor theme="5" tint="0.39997558519241921"/>
        <bgColor indexed="64"/>
      </patternFill>
    </fill>
    <fill>
      <patternFill patternType="solid">
        <fgColor rgb="FFB5B547"/>
        <bgColor indexed="64"/>
      </patternFill>
    </fill>
    <fill>
      <patternFill patternType="solid">
        <fgColor theme="4"/>
        <bgColor indexed="64"/>
      </patternFill>
    </fill>
    <fill>
      <patternFill patternType="solid">
        <fgColor theme="9" tint="-0.249977111117893"/>
        <bgColor indexed="64"/>
      </patternFill>
    </fill>
    <fill>
      <patternFill patternType="solid">
        <fgColor rgb="FF00B050"/>
        <bgColor indexed="64"/>
      </patternFill>
    </fill>
    <fill>
      <patternFill patternType="solid">
        <fgColor rgb="FFE8E895"/>
        <bgColor indexed="64"/>
      </patternFill>
    </fill>
    <fill>
      <patternFill patternType="solid">
        <fgColor rgb="FFF7B7B7"/>
        <bgColor indexed="64"/>
      </patternFill>
    </fill>
    <fill>
      <patternFill patternType="solid">
        <fgColor rgb="FF77F21F"/>
        <bgColor indexed="64"/>
      </patternFill>
    </fill>
    <fill>
      <patternFill patternType="solid">
        <fgColor rgb="FFF52525"/>
        <bgColor indexed="64"/>
      </patternFill>
    </fill>
    <fill>
      <patternFill patternType="solid">
        <fgColor rgb="FFB4E0DC"/>
        <bgColor indexed="64"/>
      </patternFill>
    </fill>
    <fill>
      <patternFill patternType="solid">
        <fgColor theme="2" tint="-0.499984740745262"/>
        <bgColor indexed="64"/>
      </patternFill>
    </fill>
    <fill>
      <patternFill patternType="solid">
        <fgColor theme="3" tint="0.59999389629810485"/>
        <bgColor indexed="64"/>
      </patternFill>
    </fill>
    <fill>
      <patternFill patternType="solid">
        <fgColor rgb="FFB4BAE0"/>
        <bgColor indexed="64"/>
      </patternFill>
    </fill>
    <fill>
      <patternFill patternType="solid">
        <fgColor rgb="FF5D734D"/>
        <bgColor indexed="64"/>
      </patternFill>
    </fill>
    <fill>
      <patternFill patternType="solid">
        <fgColor rgb="FF00B0F0"/>
        <bgColor indexed="64"/>
      </patternFill>
    </fill>
    <fill>
      <patternFill patternType="solid">
        <fgColor theme="4" tint="-0.499984740745262"/>
        <bgColor indexed="64"/>
      </patternFill>
    </fill>
    <fill>
      <patternFill patternType="solid">
        <fgColor theme="5" tint="-0.499984740745262"/>
        <bgColor indexed="64"/>
      </patternFill>
    </fill>
    <fill>
      <patternFill patternType="solid">
        <fgColor rgb="FF92D050"/>
        <bgColor indexed="64"/>
      </patternFill>
    </fill>
  </fills>
  <borders count="83">
    <border>
      <left/>
      <right/>
      <top/>
      <bottom/>
      <diagonal/>
    </border>
    <border>
      <left style="thick">
        <color theme="0"/>
      </left>
      <right style="thick">
        <color theme="0"/>
      </right>
      <top/>
      <bottom/>
      <diagonal/>
    </border>
    <border>
      <left style="dotted">
        <color theme="0" tint="-0.14996795556505021"/>
      </left>
      <right style="dotted">
        <color theme="0" tint="-0.14996795556505021"/>
      </right>
      <top/>
      <bottom/>
      <diagonal/>
    </border>
    <border>
      <left style="dotted">
        <color auto="1"/>
      </left>
      <right style="dotted">
        <color auto="1"/>
      </right>
      <top style="dotted">
        <color auto="1"/>
      </top>
      <bottom style="dotted">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ck">
        <color theme="0"/>
      </left>
      <right/>
      <top/>
      <bottom/>
      <diagonal/>
    </border>
    <border>
      <left style="dashed">
        <color rgb="FFD9D9D9"/>
      </left>
      <right style="dashed">
        <color rgb="FFD9D9D9"/>
      </right>
      <top style="dashed">
        <color rgb="FFD9D9D9"/>
      </top>
      <bottom style="dashed">
        <color rgb="FFD9D9D9"/>
      </bottom>
      <diagonal/>
    </border>
    <border>
      <left style="thin">
        <color theme="1" tint="0.499984740745262"/>
      </left>
      <right/>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right style="thin">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medium">
        <color theme="1"/>
      </right>
      <top style="thin">
        <color theme="1"/>
      </top>
      <bottom style="thin">
        <color theme="1"/>
      </bottom>
      <diagonal/>
    </border>
    <border>
      <left/>
      <right/>
      <top style="thin">
        <color theme="1"/>
      </top>
      <bottom style="medium">
        <color theme="1"/>
      </bottom>
      <diagonal/>
    </border>
    <border>
      <left style="medium">
        <color indexed="64"/>
      </left>
      <right style="medium">
        <color theme="1"/>
      </right>
      <top/>
      <bottom style="medium">
        <color indexed="64"/>
      </bottom>
      <diagonal/>
    </border>
    <border>
      <left style="medium">
        <color theme="1"/>
      </left>
      <right style="medium">
        <color indexed="64"/>
      </right>
      <top/>
      <bottom style="medium">
        <color indexed="64"/>
      </bottom>
      <diagonal/>
    </border>
    <border>
      <left/>
      <right/>
      <top style="medium">
        <color indexed="64"/>
      </top>
      <bottom style="thick">
        <color indexed="64"/>
      </bottom>
      <diagonal/>
    </border>
    <border>
      <left/>
      <right style="thick">
        <color indexed="64"/>
      </right>
      <top style="thick">
        <color indexed="64"/>
      </top>
      <bottom/>
      <diagonal/>
    </border>
    <border>
      <left/>
      <right style="thick">
        <color indexed="64"/>
      </right>
      <top style="medium">
        <color indexed="64"/>
      </top>
      <bottom/>
      <diagonal/>
    </border>
    <border>
      <left style="medium">
        <color indexed="64"/>
      </left>
      <right/>
      <top style="medium">
        <color indexed="64"/>
      </top>
      <bottom/>
      <diagonal/>
    </border>
    <border>
      <left style="thick">
        <color indexed="64"/>
      </left>
      <right/>
      <top style="medium">
        <color indexed="64"/>
      </top>
      <bottom/>
      <diagonal/>
    </border>
    <border>
      <left/>
      <right style="medium">
        <color indexed="64"/>
      </right>
      <top style="medium">
        <color indexed="64"/>
      </top>
      <bottom/>
      <diagonal/>
    </border>
    <border>
      <left/>
      <right/>
      <top style="thick">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auto="1"/>
      </right>
      <top/>
      <bottom style="thin">
        <color auto="1"/>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808080"/>
      </left>
      <right style="medium">
        <color rgb="FF808080"/>
      </right>
      <top/>
      <bottom style="medium">
        <color rgb="FF808080"/>
      </bottom>
      <diagonal/>
    </border>
    <border>
      <left/>
      <right style="medium">
        <color rgb="FF808080"/>
      </right>
      <top/>
      <bottom style="medium">
        <color rgb="FF80808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808080"/>
      </left>
      <right style="medium">
        <color rgb="FF808080"/>
      </right>
      <top/>
      <bottom/>
      <diagonal/>
    </border>
    <border>
      <left/>
      <right style="medium">
        <color rgb="FF808080"/>
      </right>
      <top/>
      <bottom/>
      <diagonal/>
    </border>
    <border>
      <left/>
      <right style="thin">
        <color indexed="64"/>
      </right>
      <top/>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indexed="64"/>
      </left>
      <right/>
      <top style="thin">
        <color indexed="64"/>
      </top>
      <bottom/>
      <diagonal/>
    </border>
    <border>
      <left style="dashed">
        <color rgb="FFD9D9D9"/>
      </left>
      <right style="dashed">
        <color rgb="FFD9D9D9"/>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rgb="FF000000"/>
      </bottom>
      <diagonal/>
    </border>
    <border>
      <left/>
      <right style="thin">
        <color indexed="64"/>
      </right>
      <top style="thin">
        <color indexed="64"/>
      </top>
      <bottom style="thin">
        <color rgb="FF000000"/>
      </bottom>
      <diagonal/>
    </border>
    <border>
      <left style="dotted">
        <color indexed="64"/>
      </left>
      <right style="dotted">
        <color indexed="64"/>
      </right>
      <top/>
      <bottom style="dotted">
        <color indexed="64"/>
      </bottom>
      <diagonal/>
    </border>
    <border>
      <left/>
      <right style="dotted">
        <color indexed="64"/>
      </right>
      <top style="dotted">
        <color indexed="64"/>
      </top>
      <bottom style="dotted">
        <color indexed="64"/>
      </bottom>
      <diagonal/>
    </border>
    <border>
      <left/>
      <right style="dotted">
        <color indexed="64"/>
      </right>
      <top/>
      <bottom style="dotted">
        <color indexed="64"/>
      </bottom>
      <diagonal/>
    </border>
  </borders>
  <cellStyleXfs count="46">
    <xf numFmtId="0" fontId="0" fillId="0" borderId="0"/>
    <xf numFmtId="43" fontId="1" fillId="0" borderId="0" applyFont="0" applyFill="0" applyBorder="0" applyAlignment="0" applyProtection="0"/>
    <xf numFmtId="0" fontId="2" fillId="0" borderId="0"/>
    <xf numFmtId="44" fontId="1" fillId="0" borderId="0" applyFont="0" applyFill="0" applyBorder="0" applyAlignment="0" applyProtection="0"/>
    <xf numFmtId="9" fontId="1" fillId="0" borderId="0" applyFont="0" applyFill="0" applyBorder="0" applyAlignment="0" applyProtection="0"/>
    <xf numFmtId="0" fontId="17" fillId="10" borderId="0" applyNumberFormat="0" applyBorder="0" applyAlignment="0" applyProtection="0"/>
    <xf numFmtId="44" fontId="1" fillId="0" borderId="0" applyFont="0" applyFill="0" applyBorder="0" applyAlignment="0" applyProtection="0"/>
    <xf numFmtId="175"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50" fillId="29" borderId="0" applyNumberFormat="0" applyBorder="0" applyAlignment="0" applyProtection="0"/>
    <xf numFmtId="0" fontId="2" fillId="0" borderId="0"/>
    <xf numFmtId="0" fontId="51" fillId="30" borderId="0" applyBorder="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3131">
    <xf numFmtId="0" fontId="0" fillId="0" borderId="0" xfId="0"/>
    <xf numFmtId="0" fontId="3" fillId="2" borderId="1" xfId="2" applyFont="1" applyFill="1" applyBorder="1" applyAlignment="1" applyProtection="1">
      <alignment horizontal="center" vertical="center" wrapText="1"/>
      <protection locked="0"/>
    </xf>
    <xf numFmtId="0" fontId="4" fillId="2" borderId="1" xfId="2" applyFont="1" applyFill="1" applyBorder="1" applyAlignment="1" applyProtection="1">
      <alignment horizontal="center" vertical="center" wrapText="1"/>
      <protection locked="0"/>
    </xf>
    <xf numFmtId="0" fontId="3" fillId="2" borderId="1" xfId="2" applyFont="1" applyFill="1" applyBorder="1" applyAlignment="1" applyProtection="1">
      <alignment horizontal="center" vertical="center"/>
      <protection locked="0"/>
    </xf>
    <xf numFmtId="1" fontId="4" fillId="3" borderId="2" xfId="0" applyNumberFormat="1" applyFont="1" applyFill="1" applyBorder="1" applyAlignment="1" applyProtection="1">
      <alignment horizontal="center" vertical="center" wrapText="1"/>
      <protection locked="0"/>
    </xf>
    <xf numFmtId="0" fontId="3" fillId="3" borderId="2" xfId="0" applyFont="1" applyFill="1" applyBorder="1" applyAlignment="1" applyProtection="1">
      <alignment horizontal="center" vertical="center" wrapText="1"/>
      <protection locked="0"/>
    </xf>
    <xf numFmtId="0" fontId="3" fillId="3" borderId="0" xfId="0" applyFont="1" applyFill="1" applyAlignment="1" applyProtection="1">
      <alignment horizontal="center" vertical="center" wrapText="1"/>
      <protection locked="0"/>
    </xf>
    <xf numFmtId="0" fontId="4" fillId="3" borderId="1" xfId="2" applyFont="1" applyFill="1" applyBorder="1" applyAlignment="1" applyProtection="1">
      <alignment horizontal="center" vertical="center" wrapText="1"/>
      <protection locked="0"/>
    </xf>
    <xf numFmtId="2" fontId="3" fillId="3" borderId="1" xfId="2" applyNumberFormat="1" applyFont="1" applyFill="1" applyBorder="1" applyAlignment="1" applyProtection="1">
      <alignment horizontal="center" vertical="center" wrapText="1"/>
      <protection locked="0"/>
    </xf>
    <xf numFmtId="0" fontId="3" fillId="3" borderId="1" xfId="2" applyFont="1" applyFill="1" applyBorder="1" applyAlignment="1" applyProtection="1">
      <alignment horizontal="center" vertical="center" wrapText="1"/>
      <protection locked="0"/>
    </xf>
    <xf numFmtId="0" fontId="3" fillId="3" borderId="1" xfId="2" applyFont="1" applyFill="1" applyBorder="1" applyAlignment="1" applyProtection="1">
      <alignment horizontal="center" vertical="center"/>
      <protection locked="0"/>
    </xf>
    <xf numFmtId="3" fontId="3" fillId="3" borderId="1" xfId="2" applyNumberFormat="1" applyFont="1" applyFill="1" applyBorder="1" applyAlignment="1" applyProtection="1">
      <alignment horizontal="center" vertical="center" wrapText="1"/>
      <protection locked="0"/>
    </xf>
    <xf numFmtId="43" fontId="3" fillId="3" borderId="1" xfId="2" applyNumberFormat="1" applyFont="1" applyFill="1" applyBorder="1" applyAlignment="1" applyProtection="1">
      <alignment horizontal="right" vertical="center" wrapText="1"/>
      <protection locked="0"/>
    </xf>
    <xf numFmtId="165" fontId="4" fillId="3" borderId="1" xfId="1" applyNumberFormat="1" applyFont="1" applyFill="1" applyBorder="1" applyAlignment="1" applyProtection="1">
      <alignment horizontal="center" vertical="center" wrapText="1"/>
      <protection locked="0"/>
    </xf>
    <xf numFmtId="0" fontId="5" fillId="0" borderId="3" xfId="0" applyFont="1" applyBorder="1" applyAlignment="1" applyProtection="1">
      <alignment horizontal="center" vertical="center"/>
      <protection locked="0"/>
    </xf>
    <xf numFmtId="0" fontId="5" fillId="0" borderId="3" xfId="0" applyFont="1" applyBorder="1" applyAlignment="1" applyProtection="1">
      <alignment horizontal="left" vertical="center"/>
      <protection locked="0"/>
    </xf>
    <xf numFmtId="1" fontId="5" fillId="0" borderId="3" xfId="0" applyNumberFormat="1" applyFont="1" applyBorder="1" applyAlignment="1" applyProtection="1">
      <alignment horizontal="center" vertical="center"/>
      <protection locked="0"/>
    </xf>
    <xf numFmtId="2" fontId="5" fillId="0" borderId="3" xfId="0" applyNumberFormat="1" applyFont="1" applyBorder="1" applyAlignment="1" applyProtection="1">
      <alignment horizontal="center" vertical="center"/>
      <protection locked="0"/>
    </xf>
    <xf numFmtId="3" fontId="5" fillId="0" borderId="3" xfId="0" applyNumberFormat="1" applyFont="1" applyBorder="1" applyAlignment="1" applyProtection="1">
      <alignment horizontal="center" vertical="center"/>
      <protection locked="0"/>
    </xf>
    <xf numFmtId="43" fontId="5" fillId="0" borderId="3" xfId="1" applyFont="1" applyFill="1" applyBorder="1" applyAlignment="1" applyProtection="1">
      <alignment horizontal="right" vertical="center"/>
      <protection locked="0"/>
    </xf>
    <xf numFmtId="0" fontId="5" fillId="0" borderId="3" xfId="1" applyNumberFormat="1" applyFont="1" applyFill="1" applyBorder="1" applyAlignment="1" applyProtection="1">
      <alignment horizontal="center" vertical="center"/>
      <protection locked="0"/>
    </xf>
    <xf numFmtId="165" fontId="5" fillId="0" borderId="3" xfId="1" applyNumberFormat="1" applyFont="1" applyFill="1" applyBorder="1" applyAlignment="1" applyProtection="1">
      <alignment horizontal="right" vertical="center"/>
      <protection locked="0"/>
    </xf>
    <xf numFmtId="43" fontId="0" fillId="0" borderId="0" xfId="0" applyNumberFormat="1"/>
    <xf numFmtId="1" fontId="5" fillId="0" borderId="3" xfId="1" applyNumberFormat="1" applyFont="1" applyFill="1" applyBorder="1" applyAlignment="1" applyProtection="1">
      <alignment horizontal="center" vertical="center"/>
      <protection locked="0"/>
    </xf>
    <xf numFmtId="0" fontId="0" fillId="0" borderId="0" xfId="0" pivotButton="1"/>
    <xf numFmtId="165" fontId="4" fillId="4" borderId="0" xfId="1" applyNumberFormat="1" applyFont="1" applyFill="1" applyAlignment="1">
      <alignment horizontal="center" vertical="center"/>
    </xf>
    <xf numFmtId="0" fontId="0" fillId="0" borderId="0" xfId="0" applyAlignment="1">
      <alignment horizontal="center"/>
    </xf>
    <xf numFmtId="0" fontId="6" fillId="0" borderId="3" xfId="0" applyFont="1" applyBorder="1" applyAlignment="1" applyProtection="1">
      <alignment horizontal="left" vertical="center"/>
      <protection locked="0"/>
    </xf>
    <xf numFmtId="0" fontId="9" fillId="0" borderId="3" xfId="0" applyFont="1" applyBorder="1" applyAlignment="1" applyProtection="1">
      <alignment horizontal="left" vertical="center"/>
      <protection locked="0"/>
    </xf>
    <xf numFmtId="0" fontId="6" fillId="0" borderId="3" xfId="0" applyFont="1" applyBorder="1" applyAlignment="1" applyProtection="1">
      <alignment horizontal="center" vertical="center"/>
      <protection locked="0"/>
    </xf>
    <xf numFmtId="3" fontId="6" fillId="0" borderId="3" xfId="0" applyNumberFormat="1" applyFont="1" applyBorder="1" applyAlignment="1" applyProtection="1">
      <alignment horizontal="center" vertical="center"/>
      <protection locked="0"/>
    </xf>
    <xf numFmtId="43" fontId="6" fillId="0" borderId="3" xfId="1" applyFont="1" applyFill="1" applyBorder="1" applyAlignment="1" applyProtection="1">
      <alignment horizontal="right" vertical="center"/>
      <protection locked="0"/>
    </xf>
    <xf numFmtId="0" fontId="6" fillId="0" borderId="3" xfId="1" applyNumberFormat="1" applyFont="1" applyFill="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10" fillId="5" borderId="5"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0" fillId="5" borderId="8" xfId="0" applyFont="1" applyFill="1" applyBorder="1" applyAlignment="1">
      <alignment horizontal="center" vertical="center" wrapText="1"/>
    </xf>
    <xf numFmtId="0" fontId="0" fillId="0" borderId="9" xfId="0" applyBorder="1"/>
    <xf numFmtId="3" fontId="0" fillId="0" borderId="4" xfId="0" applyNumberFormat="1" applyBorder="1"/>
    <xf numFmtId="3" fontId="0" fillId="0" borderId="10" xfId="0" applyNumberFormat="1" applyBorder="1"/>
    <xf numFmtId="3" fontId="0" fillId="0" borderId="11" xfId="0" applyNumberFormat="1" applyBorder="1"/>
    <xf numFmtId="0" fontId="0" fillId="0" borderId="12" xfId="0" applyBorder="1"/>
    <xf numFmtId="3" fontId="0" fillId="0" borderId="13" xfId="0" applyNumberFormat="1" applyBorder="1"/>
    <xf numFmtId="3" fontId="0" fillId="0" borderId="14" xfId="0" applyNumberFormat="1" applyBorder="1"/>
    <xf numFmtId="3" fontId="0" fillId="0" borderId="15" xfId="0" applyNumberFormat="1" applyBorder="1"/>
    <xf numFmtId="0" fontId="10" fillId="5" borderId="16" xfId="0" applyFont="1" applyFill="1" applyBorder="1" applyAlignment="1">
      <alignment horizontal="center"/>
    </xf>
    <xf numFmtId="3" fontId="10" fillId="5" borderId="17" xfId="0" applyNumberFormat="1" applyFont="1" applyFill="1" applyBorder="1"/>
    <xf numFmtId="3" fontId="0" fillId="0" borderId="0" xfId="0" applyNumberFormat="1"/>
    <xf numFmtId="0" fontId="3" fillId="3" borderId="18" xfId="2" applyFont="1" applyFill="1" applyBorder="1" applyAlignment="1" applyProtection="1">
      <alignment horizontal="center" vertical="center" wrapText="1"/>
      <protection locked="0"/>
    </xf>
    <xf numFmtId="165" fontId="12" fillId="6" borderId="19" xfId="1" applyNumberFormat="1" applyFont="1" applyFill="1" applyBorder="1" applyAlignment="1" applyProtection="1">
      <alignment horizontal="center" vertical="center"/>
      <protection locked="0"/>
    </xf>
    <xf numFmtId="0" fontId="0" fillId="0" borderId="0" xfId="0" applyAlignment="1">
      <alignment horizontal="left"/>
    </xf>
    <xf numFmtId="0" fontId="0" fillId="0" borderId="4" xfId="0" applyBorder="1" applyAlignment="1">
      <alignment horizontal="center" vertical="center"/>
    </xf>
    <xf numFmtId="0" fontId="0" fillId="0" borderId="0" xfId="0" applyAlignment="1">
      <alignment wrapText="1"/>
    </xf>
    <xf numFmtId="0" fontId="0" fillId="0" borderId="0" xfId="0" pivotButton="1" applyAlignment="1">
      <alignment horizontal="center" vertical="center"/>
    </xf>
    <xf numFmtId="0" fontId="0" fillId="0" borderId="0" xfId="0" applyAlignment="1">
      <alignment horizontal="center" vertical="center"/>
    </xf>
    <xf numFmtId="0" fontId="0" fillId="0" borderId="4" xfId="0" applyBorder="1" applyAlignment="1">
      <alignment horizontal="left"/>
    </xf>
    <xf numFmtId="165" fontId="0" fillId="0" borderId="4" xfId="0" applyNumberFormat="1" applyBorder="1"/>
    <xf numFmtId="7" fontId="13" fillId="0" borderId="4" xfId="0" applyNumberFormat="1" applyFont="1" applyBorder="1"/>
    <xf numFmtId="0" fontId="0" fillId="0" borderId="4" xfId="0" applyBorder="1" applyAlignment="1">
      <alignment horizontal="left" indent="1"/>
    </xf>
    <xf numFmtId="0" fontId="0" fillId="0" borderId="4" xfId="0" applyBorder="1" applyAlignment="1">
      <alignment horizontal="left" indent="2"/>
    </xf>
    <xf numFmtId="7" fontId="0" fillId="0" borderId="4" xfId="0" applyNumberFormat="1" applyBorder="1"/>
    <xf numFmtId="165" fontId="0" fillId="7" borderId="0" xfId="0" applyNumberFormat="1" applyFill="1"/>
    <xf numFmtId="166" fontId="13" fillId="8" borderId="0" xfId="0" applyNumberFormat="1" applyFont="1" applyFill="1"/>
    <xf numFmtId="0" fontId="0" fillId="0" borderId="4" xfId="0" applyBorder="1"/>
    <xf numFmtId="0" fontId="15" fillId="0" borderId="4" xfId="0" applyFont="1" applyBorder="1" applyAlignment="1">
      <alignment horizontal="center" vertical="center" wrapText="1"/>
    </xf>
    <xf numFmtId="0" fontId="15" fillId="7" borderId="4" xfId="0" applyFont="1" applyFill="1" applyBorder="1" applyAlignment="1">
      <alignment horizontal="center" vertical="center" wrapText="1"/>
    </xf>
    <xf numFmtId="0" fontId="0" fillId="9" borderId="10" xfId="0" applyFill="1" applyBorder="1" applyAlignment="1">
      <alignment horizontal="center" vertical="center" wrapText="1"/>
    </xf>
    <xf numFmtId="0" fontId="13" fillId="0" borderId="20" xfId="0" applyFont="1" applyBorder="1" applyAlignment="1">
      <alignment horizontal="center" vertical="center"/>
    </xf>
    <xf numFmtId="7" fontId="13" fillId="0" borderId="10" xfId="0" applyNumberFormat="1" applyFont="1" applyBorder="1"/>
    <xf numFmtId="0" fontId="0" fillId="0" borderId="22" xfId="0" applyBorder="1"/>
    <xf numFmtId="43" fontId="5" fillId="0" borderId="4" xfId="1" applyFont="1" applyFill="1" applyBorder="1" applyAlignment="1" applyProtection="1">
      <alignment horizontal="right" vertical="center"/>
      <protection locked="0"/>
    </xf>
    <xf numFmtId="0" fontId="0" fillId="19" borderId="21" xfId="0" applyFill="1" applyBorder="1"/>
    <xf numFmtId="0" fontId="9" fillId="13" borderId="4" xfId="2" applyFont="1" applyFill="1" applyBorder="1" applyAlignment="1" applyProtection="1">
      <alignment horizontal="center" vertical="center"/>
      <protection locked="0"/>
    </xf>
    <xf numFmtId="0" fontId="9" fillId="13" borderId="4" xfId="2" applyFont="1" applyFill="1" applyBorder="1" applyAlignment="1" applyProtection="1">
      <alignment horizontal="center" vertical="center" wrapText="1"/>
      <protection locked="0"/>
    </xf>
    <xf numFmtId="0" fontId="20" fillId="0" borderId="0" xfId="0" applyFont="1"/>
    <xf numFmtId="0" fontId="26" fillId="0" borderId="0" xfId="2" applyFont="1" applyAlignment="1">
      <alignment horizontal="center" vertical="center" wrapText="1"/>
    </xf>
    <xf numFmtId="1" fontId="4" fillId="0" borderId="0" xfId="0" applyNumberFormat="1" applyFont="1" applyAlignment="1">
      <alignment horizontal="center" vertical="center" wrapText="1"/>
    </xf>
    <xf numFmtId="2" fontId="27" fillId="0" borderId="0" xfId="2" applyNumberFormat="1" applyFont="1" applyAlignment="1">
      <alignment horizontal="center" vertical="center" wrapText="1"/>
    </xf>
    <xf numFmtId="0" fontId="28" fillId="0" borderId="0" xfId="2" applyFont="1" applyAlignment="1">
      <alignment horizontal="center" vertical="center" wrapText="1"/>
    </xf>
    <xf numFmtId="0" fontId="27" fillId="0" borderId="0" xfId="2" applyFont="1" applyAlignment="1">
      <alignment horizontal="center" vertical="center"/>
    </xf>
    <xf numFmtId="43" fontId="27" fillId="0" borderId="0" xfId="2" applyNumberFormat="1" applyFont="1" applyAlignment="1">
      <alignment horizontal="center" vertical="center" wrapText="1"/>
    </xf>
    <xf numFmtId="3" fontId="27" fillId="0" borderId="0" xfId="2" applyNumberFormat="1" applyFont="1" applyAlignment="1">
      <alignment horizontal="center" vertical="center" wrapText="1"/>
    </xf>
    <xf numFmtId="167" fontId="24" fillId="22" borderId="4" xfId="0" applyNumberFormat="1" applyFont="1" applyFill="1" applyBorder="1" applyAlignment="1">
      <alignment horizontal="center" vertical="center"/>
    </xf>
    <xf numFmtId="167" fontId="0" fillId="0" borderId="0" xfId="0" applyNumberFormat="1"/>
    <xf numFmtId="0" fontId="29" fillId="0" borderId="4" xfId="0" applyFont="1" applyBorder="1" applyAlignment="1">
      <alignment horizontal="center" wrapText="1"/>
    </xf>
    <xf numFmtId="0" fontId="30" fillId="0" borderId="4" xfId="0" applyFont="1" applyBorder="1" applyAlignment="1">
      <alignment horizontal="center" vertical="center" wrapText="1"/>
    </xf>
    <xf numFmtId="1" fontId="31" fillId="0" borderId="4" xfId="0" applyNumberFormat="1" applyFont="1" applyBorder="1" applyAlignment="1">
      <alignment horizontal="center" vertical="center" wrapText="1"/>
    </xf>
    <xf numFmtId="0" fontId="33" fillId="0" borderId="0" xfId="0" applyFont="1"/>
    <xf numFmtId="0" fontId="32" fillId="0" borderId="0" xfId="0" applyFont="1" applyAlignment="1">
      <alignment horizontal="center" vertical="center" wrapText="1"/>
    </xf>
    <xf numFmtId="0" fontId="24" fillId="21" borderId="34" xfId="0" applyFont="1" applyFill="1" applyBorder="1" applyAlignment="1">
      <alignment vertical="center"/>
    </xf>
    <xf numFmtId="4" fontId="13" fillId="18" borderId="25" xfId="0" applyNumberFormat="1" applyFont="1" applyFill="1" applyBorder="1" applyAlignment="1">
      <alignment horizontal="center" vertical="center"/>
    </xf>
    <xf numFmtId="168" fontId="13" fillId="18" borderId="25" xfId="0" applyNumberFormat="1" applyFont="1" applyFill="1" applyBorder="1" applyAlignment="1">
      <alignment horizontal="center" vertical="center"/>
    </xf>
    <xf numFmtId="4" fontId="24" fillId="0" borderId="25" xfId="0" applyNumberFormat="1" applyFont="1" applyBorder="1" applyAlignment="1">
      <alignment horizontal="center"/>
    </xf>
    <xf numFmtId="0" fontId="36" fillId="0" borderId="0" xfId="0" applyFont="1"/>
    <xf numFmtId="0" fontId="36" fillId="13" borderId="4" xfId="0" applyFont="1" applyFill="1" applyBorder="1" applyAlignment="1">
      <alignment horizontal="center"/>
    </xf>
    <xf numFmtId="0" fontId="36" fillId="0" borderId="0" xfId="0" applyFont="1" applyAlignment="1">
      <alignment horizontal="center"/>
    </xf>
    <xf numFmtId="0" fontId="37" fillId="0" borderId="0" xfId="0" applyFont="1" applyAlignment="1">
      <alignment horizontal="center"/>
    </xf>
    <xf numFmtId="4" fontId="29" fillId="0" borderId="0" xfId="0" applyNumberFormat="1" applyFont="1" applyAlignment="1">
      <alignment vertical="center"/>
    </xf>
    <xf numFmtId="4" fontId="13" fillId="0" borderId="4" xfId="0" applyNumberFormat="1" applyFont="1" applyBorder="1" applyAlignment="1">
      <alignment horizontal="center"/>
    </xf>
    <xf numFmtId="4" fontId="29" fillId="0" borderId="0" xfId="0" applyNumberFormat="1" applyFont="1" applyAlignment="1">
      <alignment horizontal="center"/>
    </xf>
    <xf numFmtId="4" fontId="36" fillId="0" borderId="0" xfId="0" applyNumberFormat="1" applyFont="1"/>
    <xf numFmtId="4" fontId="13" fillId="0" borderId="0" xfId="0" applyNumberFormat="1" applyFont="1" applyAlignment="1">
      <alignment horizontal="center"/>
    </xf>
    <xf numFmtId="4" fontId="13" fillId="13" borderId="4" xfId="0" applyNumberFormat="1" applyFont="1" applyFill="1" applyBorder="1" applyAlignment="1">
      <alignment horizontal="center"/>
    </xf>
    <xf numFmtId="4" fontId="13" fillId="13" borderId="4" xfId="0" applyNumberFormat="1" applyFont="1" applyFill="1" applyBorder="1" applyAlignment="1">
      <alignment horizontal="center" wrapText="1"/>
    </xf>
    <xf numFmtId="0" fontId="13" fillId="0" borderId="0" xfId="0" applyFont="1" applyAlignment="1">
      <alignment horizontal="center"/>
    </xf>
    <xf numFmtId="4" fontId="0" fillId="0" borderId="0" xfId="0" applyNumberFormat="1" applyAlignment="1">
      <alignment horizontal="left"/>
    </xf>
    <xf numFmtId="0" fontId="13" fillId="0" borderId="0" xfId="0" applyFont="1"/>
    <xf numFmtId="0" fontId="13" fillId="0" borderId="0" xfId="0" applyFont="1" applyAlignment="1">
      <alignment wrapText="1"/>
    </xf>
    <xf numFmtId="0" fontId="39" fillId="24" borderId="0" xfId="0" applyFont="1" applyFill="1"/>
    <xf numFmtId="0" fontId="39" fillId="25" borderId="4" xfId="0" applyFont="1" applyFill="1" applyBorder="1" applyAlignment="1">
      <alignment horizontal="center"/>
    </xf>
    <xf numFmtId="0" fontId="39" fillId="0" borderId="0" xfId="0" applyFont="1" applyAlignment="1">
      <alignment horizontal="center"/>
    </xf>
    <xf numFmtId="0" fontId="39" fillId="0" borderId="0" xfId="0" applyFont="1"/>
    <xf numFmtId="0" fontId="39" fillId="0" borderId="0" xfId="0" applyFont="1" applyAlignment="1">
      <alignment horizontal="center" vertical="center"/>
    </xf>
    <xf numFmtId="0" fontId="13" fillId="0" borderId="0" xfId="0" applyFont="1" applyAlignment="1">
      <alignment horizontal="center" vertical="center"/>
    </xf>
    <xf numFmtId="4" fontId="13" fillId="25" borderId="4" xfId="0" applyNumberFormat="1" applyFont="1" applyFill="1" applyBorder="1" applyAlignment="1">
      <alignment horizontal="center" vertical="center"/>
    </xf>
    <xf numFmtId="4" fontId="13" fillId="25" borderId="26" xfId="0" applyNumberFormat="1" applyFont="1" applyFill="1" applyBorder="1" applyAlignment="1">
      <alignment horizontal="center" vertical="center"/>
    </xf>
    <xf numFmtId="4" fontId="13" fillId="25" borderId="4" xfId="0" applyNumberFormat="1" applyFont="1" applyFill="1" applyBorder="1" applyAlignment="1">
      <alignment horizontal="center" vertical="center" wrapText="1"/>
    </xf>
    <xf numFmtId="168" fontId="13" fillId="25" borderId="4" xfId="0" applyNumberFormat="1" applyFont="1" applyFill="1" applyBorder="1" applyAlignment="1">
      <alignment horizontal="center" vertical="center"/>
    </xf>
    <xf numFmtId="4" fontId="13" fillId="0" borderId="0" xfId="0" applyNumberFormat="1" applyFont="1" applyAlignment="1">
      <alignment horizontal="center" vertical="center"/>
    </xf>
    <xf numFmtId="4" fontId="13" fillId="23" borderId="4" xfId="0" applyNumberFormat="1" applyFont="1" applyFill="1" applyBorder="1" applyAlignment="1">
      <alignment horizontal="center" vertical="center"/>
    </xf>
    <xf numFmtId="0" fontId="36" fillId="0" borderId="4" xfId="0" applyFont="1" applyBorder="1"/>
    <xf numFmtId="0" fontId="39" fillId="0" borderId="4" xfId="0" applyFont="1" applyBorder="1"/>
    <xf numFmtId="0" fontId="39" fillId="0" borderId="4" xfId="0" applyFont="1" applyBorder="1" applyAlignment="1">
      <alignment horizontal="center" wrapText="1"/>
    </xf>
    <xf numFmtId="0" fontId="42" fillId="0" borderId="4" xfId="0" applyFont="1" applyBorder="1" applyAlignment="1">
      <alignment horizontal="center"/>
    </xf>
    <xf numFmtId="0" fontId="42" fillId="0" borderId="0" xfId="0" applyFont="1" applyAlignment="1">
      <alignment horizontal="center"/>
    </xf>
    <xf numFmtId="0" fontId="43" fillId="0" borderId="4" xfId="0" applyFont="1" applyBorder="1"/>
    <xf numFmtId="4" fontId="36" fillId="0" borderId="4" xfId="0" applyNumberFormat="1" applyFont="1" applyBorder="1" applyAlignment="1">
      <alignment horizontal="center"/>
    </xf>
    <xf numFmtId="0" fontId="44" fillId="0" borderId="4" xfId="0" applyFont="1" applyBorder="1"/>
    <xf numFmtId="4" fontId="13" fillId="24" borderId="4" xfId="0" applyNumberFormat="1" applyFont="1" applyFill="1" applyBorder="1" applyAlignment="1">
      <alignment horizontal="center"/>
    </xf>
    <xf numFmtId="4" fontId="13" fillId="24" borderId="36" xfId="0" applyNumberFormat="1" applyFont="1" applyFill="1" applyBorder="1" applyAlignment="1">
      <alignment horizontal="left"/>
    </xf>
    <xf numFmtId="4" fontId="13" fillId="0" borderId="36" xfId="0" applyNumberFormat="1" applyFont="1" applyBorder="1" applyAlignment="1">
      <alignment horizontal="left"/>
    </xf>
    <xf numFmtId="0" fontId="44" fillId="0" borderId="4" xfId="0" applyFont="1" applyBorder="1" applyAlignment="1">
      <alignment wrapText="1"/>
    </xf>
    <xf numFmtId="4" fontId="13" fillId="0" borderId="37" xfId="0" applyNumberFormat="1" applyFont="1" applyBorder="1" applyAlignment="1">
      <alignment horizontal="left"/>
    </xf>
    <xf numFmtId="0" fontId="45" fillId="0" borderId="4" xfId="0" applyFont="1" applyBorder="1" applyAlignment="1">
      <alignment wrapText="1"/>
    </xf>
    <xf numFmtId="4" fontId="46" fillId="0" borderId="4" xfId="0" applyNumberFormat="1" applyFont="1" applyBorder="1" applyAlignment="1">
      <alignment horizontal="center"/>
    </xf>
    <xf numFmtId="169" fontId="13" fillId="0" borderId="0" xfId="4" applyNumberFormat="1" applyFont="1" applyAlignment="1">
      <alignment horizontal="left"/>
    </xf>
    <xf numFmtId="0" fontId="47" fillId="24" borderId="38" xfId="0" applyFont="1" applyFill="1" applyBorder="1" applyAlignment="1">
      <alignment horizontal="center" vertical="center" wrapText="1"/>
    </xf>
    <xf numFmtId="169" fontId="13" fillId="0" borderId="39" xfId="4" applyNumberFormat="1" applyFont="1" applyBorder="1" applyAlignment="1">
      <alignment horizontal="center" vertical="center"/>
    </xf>
    <xf numFmtId="169" fontId="13" fillId="0" borderId="0" xfId="4" applyNumberFormat="1" applyFont="1" applyBorder="1" applyAlignment="1">
      <alignment horizontal="center" vertical="center"/>
    </xf>
    <xf numFmtId="0" fontId="0" fillId="0" borderId="4" xfId="0" applyBorder="1" applyAlignment="1">
      <alignment wrapText="1"/>
    </xf>
    <xf numFmtId="168" fontId="0" fillId="0" borderId="0" xfId="0" applyNumberFormat="1"/>
    <xf numFmtId="14" fontId="49" fillId="0" borderId="0" xfId="0" applyNumberFormat="1" applyFont="1"/>
    <xf numFmtId="0" fontId="0" fillId="15" borderId="0" xfId="0" applyFill="1" applyAlignment="1">
      <alignment horizontal="center"/>
    </xf>
    <xf numFmtId="0" fontId="0" fillId="0" borderId="0" xfId="0" applyAlignment="1">
      <alignment vertical="top" wrapText="1"/>
    </xf>
    <xf numFmtId="0" fontId="9" fillId="13" borderId="4" xfId="2" applyFont="1" applyFill="1" applyBorder="1" applyAlignment="1" applyProtection="1">
      <alignment horizontal="center" vertical="top" wrapText="1"/>
      <protection locked="0"/>
    </xf>
    <xf numFmtId="14" fontId="0" fillId="0" borderId="0" xfId="0" applyNumberFormat="1"/>
    <xf numFmtId="165" fontId="9" fillId="13" borderId="4" xfId="1" applyNumberFormat="1" applyFont="1" applyFill="1" applyBorder="1" applyAlignment="1" applyProtection="1">
      <alignment horizontal="center" vertical="center" wrapText="1"/>
      <protection locked="0"/>
    </xf>
    <xf numFmtId="174" fontId="0" fillId="0" borderId="0" xfId="0" applyNumberFormat="1"/>
    <xf numFmtId="0" fontId="0" fillId="0" borderId="0" xfId="0" applyAlignment="1">
      <alignment horizontal="center" vertical="center" wrapText="1"/>
    </xf>
    <xf numFmtId="0" fontId="0" fillId="0" borderId="0" xfId="0" quotePrefix="1"/>
    <xf numFmtId="0" fontId="0" fillId="25" borderId="0" xfId="0" applyFill="1"/>
    <xf numFmtId="0" fontId="0" fillId="25" borderId="0" xfId="0" applyFill="1" applyAlignment="1">
      <alignment vertical="top" wrapText="1"/>
    </xf>
    <xf numFmtId="0" fontId="0" fillId="25" borderId="0" xfId="0" applyFill="1" applyAlignment="1">
      <alignment horizontal="center"/>
    </xf>
    <xf numFmtId="0" fontId="0" fillId="25" borderId="0" xfId="0" applyFill="1" applyAlignment="1">
      <alignment wrapText="1"/>
    </xf>
    <xf numFmtId="43" fontId="18" fillId="25" borderId="0" xfId="1" applyFont="1" applyFill="1" applyBorder="1" applyAlignment="1" applyProtection="1">
      <alignment horizontal="right" vertical="center"/>
      <protection locked="0"/>
    </xf>
    <xf numFmtId="0" fontId="0" fillId="25" borderId="13" xfId="0" applyFill="1" applyBorder="1"/>
    <xf numFmtId="0" fontId="5" fillId="0" borderId="4" xfId="0" applyFont="1" applyBorder="1" applyAlignment="1" applyProtection="1">
      <alignment horizontal="center" vertical="center"/>
      <protection locked="0"/>
    </xf>
    <xf numFmtId="1" fontId="5" fillId="0" borderId="4" xfId="0" applyNumberFormat="1" applyFont="1" applyBorder="1" applyAlignment="1" applyProtection="1">
      <alignment horizontal="center" vertical="center"/>
      <protection locked="0"/>
    </xf>
    <xf numFmtId="2" fontId="5" fillId="0" borderId="4" xfId="0" applyNumberFormat="1" applyFont="1" applyBorder="1" applyAlignment="1" applyProtection="1">
      <alignment horizontal="center" vertical="center"/>
      <protection locked="0"/>
    </xf>
    <xf numFmtId="0" fontId="6" fillId="0" borderId="4" xfId="0" applyFont="1" applyBorder="1" applyAlignment="1" applyProtection="1">
      <alignment horizontal="center" vertical="center"/>
      <protection locked="0"/>
    </xf>
    <xf numFmtId="0" fontId="0" fillId="0" borderId="4" xfId="0" applyBorder="1" applyAlignment="1">
      <alignment horizontal="center" vertical="center" wrapText="1"/>
    </xf>
    <xf numFmtId="0" fontId="5" fillId="0" borderId="4" xfId="0" applyFont="1" applyBorder="1" applyAlignment="1" applyProtection="1">
      <alignment horizontal="left" vertical="center" wrapText="1"/>
      <protection locked="0"/>
    </xf>
    <xf numFmtId="172" fontId="15" fillId="0" borderId="0" xfId="0" applyNumberFormat="1"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left" vertical="center" wrapText="1"/>
    </xf>
    <xf numFmtId="0" fontId="53" fillId="6" borderId="55" xfId="0" applyFont="1" applyFill="1" applyBorder="1" applyAlignment="1">
      <alignment horizontal="center" vertical="center" wrapText="1"/>
    </xf>
    <xf numFmtId="0" fontId="53" fillId="32" borderId="56" xfId="0" applyFont="1" applyFill="1" applyBorder="1" applyAlignment="1">
      <alignment horizontal="center" vertical="center" wrapText="1"/>
    </xf>
    <xf numFmtId="0" fontId="52" fillId="6" borderId="57" xfId="0" applyFont="1" applyFill="1" applyBorder="1" applyAlignment="1">
      <alignment horizontal="center" vertical="center" wrapText="1"/>
    </xf>
    <xf numFmtId="0" fontId="52" fillId="6" borderId="58" xfId="0" applyFont="1" applyFill="1" applyBorder="1" applyAlignment="1">
      <alignment horizontal="center" vertical="center" wrapText="1"/>
    </xf>
    <xf numFmtId="0" fontId="52" fillId="6" borderId="59" xfId="0" applyFont="1" applyFill="1" applyBorder="1" applyAlignment="1">
      <alignment vertical="center" wrapText="1"/>
    </xf>
    <xf numFmtId="164" fontId="53" fillId="6" borderId="60" xfId="0" applyNumberFormat="1" applyFont="1" applyFill="1" applyBorder="1" applyAlignment="1">
      <alignment horizontal="right" vertical="center" wrapText="1"/>
    </xf>
    <xf numFmtId="0" fontId="52" fillId="6" borderId="61" xfId="0" applyFont="1" applyFill="1" applyBorder="1" applyAlignment="1">
      <alignment horizontal="left" vertical="center" wrapText="1" indent="1"/>
    </xf>
    <xf numFmtId="164" fontId="53" fillId="6" borderId="62" xfId="0" applyNumberFormat="1" applyFont="1" applyFill="1" applyBorder="1" applyAlignment="1">
      <alignment horizontal="right" vertical="center" wrapText="1"/>
    </xf>
    <xf numFmtId="0" fontId="52" fillId="6" borderId="52" xfId="0" applyFont="1" applyFill="1" applyBorder="1" applyAlignment="1">
      <alignment horizontal="left" vertical="center" wrapText="1" indent="2"/>
    </xf>
    <xf numFmtId="164" fontId="53" fillId="6" borderId="54" xfId="0" applyNumberFormat="1" applyFont="1" applyFill="1" applyBorder="1" applyAlignment="1">
      <alignment horizontal="right" vertical="center" wrapText="1"/>
    </xf>
    <xf numFmtId="0" fontId="52" fillId="6" borderId="59" xfId="0" applyFont="1" applyFill="1" applyBorder="1" applyAlignment="1">
      <alignment horizontal="left" vertical="center" wrapText="1" indent="2"/>
    </xf>
    <xf numFmtId="0" fontId="52" fillId="6" borderId="57" xfId="0" applyFont="1" applyFill="1" applyBorder="1" applyAlignment="1">
      <alignment vertical="center" wrapText="1"/>
    </xf>
    <xf numFmtId="164" fontId="52" fillId="6" borderId="58" xfId="0" applyNumberFormat="1" applyFont="1" applyFill="1" applyBorder="1" applyAlignment="1">
      <alignment horizontal="center" vertical="center" wrapText="1"/>
    </xf>
    <xf numFmtId="0" fontId="54" fillId="0" borderId="0" xfId="0" applyFont="1" applyAlignment="1">
      <alignment vertical="center" wrapText="1"/>
    </xf>
    <xf numFmtId="0" fontId="0" fillId="19" borderId="21" xfId="0" applyFill="1" applyBorder="1" applyAlignment="1">
      <alignment wrapText="1"/>
    </xf>
    <xf numFmtId="172" fontId="0" fillId="25" borderId="0" xfId="0" applyNumberFormat="1" applyFill="1"/>
    <xf numFmtId="0" fontId="6" fillId="0" borderId="4" xfId="0" applyFont="1" applyBorder="1" applyAlignment="1" applyProtection="1">
      <alignment horizontal="left" vertical="top" wrapText="1"/>
      <protection locked="0"/>
    </xf>
    <xf numFmtId="2" fontId="5" fillId="0" borderId="4" xfId="0" applyNumberFormat="1" applyFont="1" applyBorder="1" applyAlignment="1" applyProtection="1">
      <alignment horizontal="center" vertical="center" wrapText="1"/>
      <protection locked="0"/>
    </xf>
    <xf numFmtId="14" fontId="0" fillId="0" borderId="0" xfId="0" applyNumberFormat="1" applyAlignment="1">
      <alignment wrapText="1"/>
    </xf>
    <xf numFmtId="0" fontId="6" fillId="0" borderId="4" xfId="0" applyFont="1" applyBorder="1" applyAlignment="1" applyProtection="1">
      <alignment horizontal="center" vertical="center" wrapText="1"/>
      <protection locked="0"/>
    </xf>
    <xf numFmtId="4" fontId="0" fillId="0" borderId="0" xfId="0" applyNumberFormat="1"/>
    <xf numFmtId="0" fontId="0" fillId="34" borderId="4" xfId="0" applyFill="1" applyBorder="1" applyAlignment="1">
      <alignment horizontal="center" vertical="center" wrapText="1"/>
    </xf>
    <xf numFmtId="0" fontId="0" fillId="0" borderId="4" xfId="0" applyBorder="1" applyAlignment="1">
      <alignment horizontal="center" wrapText="1"/>
    </xf>
    <xf numFmtId="172" fontId="0" fillId="0" borderId="4" xfId="0" applyNumberFormat="1" applyBorder="1" applyAlignment="1">
      <alignment horizontal="center" wrapText="1"/>
    </xf>
    <xf numFmtId="0" fontId="13" fillId="0" borderId="4" xfId="0" applyFont="1" applyBorder="1" applyAlignment="1">
      <alignment wrapText="1"/>
    </xf>
    <xf numFmtId="0" fontId="13" fillId="0" borderId="4" xfId="0" applyFont="1" applyBorder="1" applyAlignment="1">
      <alignment horizontal="center" wrapText="1"/>
    </xf>
    <xf numFmtId="172" fontId="13" fillId="0" borderId="4" xfId="0" applyNumberFormat="1" applyFont="1" applyBorder="1" applyAlignment="1">
      <alignment horizontal="center" wrapText="1"/>
    </xf>
    <xf numFmtId="1" fontId="5" fillId="0" borderId="4" xfId="0" applyNumberFormat="1" applyFont="1" applyBorder="1" applyAlignment="1" applyProtection="1">
      <alignment horizontal="center" vertical="center" wrapText="1"/>
      <protection locked="0"/>
    </xf>
    <xf numFmtId="165" fontId="0" fillId="0" borderId="4" xfId="0" applyNumberFormat="1" applyBorder="1" applyAlignment="1">
      <alignment wrapText="1"/>
    </xf>
    <xf numFmtId="0" fontId="9" fillId="13" borderId="13" xfId="2" applyFont="1" applyFill="1" applyBorder="1" applyAlignment="1" applyProtection="1">
      <alignment horizontal="center" vertical="center"/>
      <protection locked="0"/>
    </xf>
    <xf numFmtId="0" fontId="0" fillId="34" borderId="4" xfId="0" applyFill="1" applyBorder="1" applyAlignment="1">
      <alignment vertical="top" wrapText="1"/>
    </xf>
    <xf numFmtId="0" fontId="0" fillId="34" borderId="4" xfId="0" applyFill="1" applyBorder="1" applyAlignment="1">
      <alignment horizontal="center"/>
    </xf>
    <xf numFmtId="0" fontId="0" fillId="34" borderId="4" xfId="0" applyFill="1" applyBorder="1"/>
    <xf numFmtId="0" fontId="0" fillId="34" borderId="4" xfId="0" applyFill="1" applyBorder="1" applyAlignment="1">
      <alignment wrapText="1"/>
    </xf>
    <xf numFmtId="43" fontId="18" fillId="34" borderId="4" xfId="1" applyFont="1" applyFill="1" applyBorder="1" applyAlignment="1" applyProtection="1">
      <alignment horizontal="right" vertical="center"/>
      <protection locked="0"/>
    </xf>
    <xf numFmtId="0" fontId="0" fillId="0" borderId="0" xfId="0" applyAlignment="1">
      <alignment vertical="center" wrapText="1"/>
    </xf>
    <xf numFmtId="43" fontId="5" fillId="0" borderId="0" xfId="1" applyFont="1" applyFill="1" applyBorder="1" applyAlignment="1" applyProtection="1">
      <alignment horizontal="right" vertical="center"/>
      <protection locked="0"/>
    </xf>
    <xf numFmtId="0" fontId="0" fillId="0" borderId="0" xfId="0" quotePrefix="1" applyAlignment="1">
      <alignment wrapText="1"/>
    </xf>
    <xf numFmtId="167" fontId="24" fillId="22" borderId="0" xfId="0" applyNumberFormat="1" applyFont="1" applyFill="1" applyAlignment="1">
      <alignment horizontal="center" vertical="center"/>
    </xf>
    <xf numFmtId="172" fontId="0" fillId="25" borderId="0" xfId="0" applyNumberFormat="1" applyFill="1" applyAlignment="1">
      <alignment wrapText="1"/>
    </xf>
    <xf numFmtId="0" fontId="5" fillId="0" borderId="4" xfId="0" applyFont="1" applyBorder="1" applyAlignment="1" applyProtection="1">
      <alignment horizontal="center" vertical="center" wrapText="1"/>
      <protection locked="0"/>
    </xf>
    <xf numFmtId="43" fontId="5" fillId="0" borderId="35" xfId="1" applyFont="1" applyFill="1" applyBorder="1" applyAlignment="1" applyProtection="1">
      <alignment horizontal="right" vertical="center"/>
      <protection locked="0"/>
    </xf>
    <xf numFmtId="0" fontId="0" fillId="31" borderId="0" xfId="0" applyFill="1" applyAlignment="1">
      <alignment horizontal="center" vertical="center" wrapText="1"/>
    </xf>
    <xf numFmtId="0" fontId="0" fillId="31" borderId="0" xfId="0" applyFill="1" applyAlignment="1">
      <alignment wrapText="1"/>
    </xf>
    <xf numFmtId="0" fontId="0" fillId="31" borderId="0" xfId="0" quotePrefix="1" applyFill="1" applyAlignment="1">
      <alignment wrapText="1"/>
    </xf>
    <xf numFmtId="14" fontId="0" fillId="31" borderId="0" xfId="0" applyNumberFormat="1" applyFill="1" applyAlignment="1">
      <alignment wrapText="1"/>
    </xf>
    <xf numFmtId="172" fontId="15" fillId="31" borderId="0" xfId="0" applyNumberFormat="1" applyFont="1" applyFill="1" applyAlignment="1">
      <alignment horizontal="center" vertical="center" wrapText="1"/>
    </xf>
    <xf numFmtId="0" fontId="63" fillId="0" borderId="49" xfId="0" applyFont="1" applyBorder="1" applyAlignment="1">
      <alignment wrapText="1"/>
    </xf>
    <xf numFmtId="0" fontId="0" fillId="0" borderId="35" xfId="0" applyBorder="1"/>
    <xf numFmtId="0" fontId="0" fillId="0" borderId="35" xfId="0" applyBorder="1" applyAlignment="1">
      <alignment wrapText="1"/>
    </xf>
    <xf numFmtId="0" fontId="0" fillId="0" borderId="65" xfId="0" applyBorder="1"/>
    <xf numFmtId="0" fontId="0" fillId="0" borderId="35" xfId="0" applyBorder="1" applyAlignment="1">
      <alignment horizontal="center" vertical="center"/>
    </xf>
    <xf numFmtId="0" fontId="13" fillId="0" borderId="35" xfId="0" applyFont="1" applyBorder="1"/>
    <xf numFmtId="0" fontId="13" fillId="0" borderId="35" xfId="0" applyFont="1" applyBorder="1" applyAlignment="1">
      <alignment horizontal="center"/>
    </xf>
    <xf numFmtId="0" fontId="63" fillId="0" borderId="49" xfId="0" applyFont="1" applyBorder="1"/>
    <xf numFmtId="43" fontId="6" fillId="0" borderId="35" xfId="1" applyFont="1" applyFill="1" applyBorder="1" applyAlignment="1" applyProtection="1">
      <alignment horizontal="right" vertical="center"/>
      <protection locked="0"/>
    </xf>
    <xf numFmtId="0" fontId="6" fillId="0" borderId="35" xfId="1" applyNumberFormat="1" applyFont="1" applyFill="1" applyBorder="1" applyAlignment="1" applyProtection="1">
      <alignment horizontal="center" vertical="center"/>
      <protection locked="0"/>
    </xf>
    <xf numFmtId="165" fontId="12" fillId="0" borderId="35" xfId="1" applyNumberFormat="1" applyFont="1" applyFill="1" applyBorder="1" applyAlignment="1" applyProtection="1">
      <alignment horizontal="center" vertical="center"/>
      <protection locked="0"/>
    </xf>
    <xf numFmtId="165" fontId="12" fillId="0" borderId="35" xfId="1" applyNumberFormat="1" applyFont="1" applyFill="1" applyBorder="1" applyAlignment="1" applyProtection="1">
      <alignment horizontal="center" vertical="center" wrapText="1"/>
      <protection locked="0"/>
    </xf>
    <xf numFmtId="165" fontId="72" fillId="0" borderId="35" xfId="1" applyNumberFormat="1" applyFont="1" applyFill="1" applyBorder="1" applyAlignment="1" applyProtection="1">
      <alignment horizontal="center" vertical="center"/>
      <protection locked="0"/>
    </xf>
    <xf numFmtId="0" fontId="9" fillId="13" borderId="21" xfId="2" applyFont="1" applyFill="1" applyBorder="1" applyAlignment="1" applyProtection="1">
      <alignment horizontal="center" vertical="center"/>
      <protection locked="0"/>
    </xf>
    <xf numFmtId="0" fontId="9" fillId="13" borderId="21" xfId="2" applyFont="1" applyFill="1" applyBorder="1" applyAlignment="1" applyProtection="1">
      <alignment horizontal="center" vertical="top" wrapText="1"/>
      <protection locked="0"/>
    </xf>
    <xf numFmtId="165" fontId="9" fillId="13" borderId="21" xfId="1" applyNumberFormat="1" applyFont="1" applyFill="1" applyBorder="1" applyAlignment="1" applyProtection="1">
      <alignment horizontal="center" vertical="center" wrapText="1"/>
      <protection locked="0"/>
    </xf>
    <xf numFmtId="0" fontId="9" fillId="13" borderId="21" xfId="2" applyFont="1" applyFill="1" applyBorder="1" applyAlignment="1" applyProtection="1">
      <alignment horizontal="center" vertical="center" wrapText="1"/>
      <protection locked="0"/>
    </xf>
    <xf numFmtId="43" fontId="21" fillId="14" borderId="21" xfId="1" applyFont="1" applyFill="1" applyBorder="1" applyAlignment="1" applyProtection="1">
      <alignment horizontal="center" vertical="center" wrapText="1"/>
      <protection locked="0"/>
    </xf>
    <xf numFmtId="43" fontId="21" fillId="15" borderId="21" xfId="1" applyFont="1" applyFill="1" applyBorder="1" applyAlignment="1" applyProtection="1">
      <alignment horizontal="center" vertical="center" wrapText="1"/>
      <protection locked="0"/>
    </xf>
    <xf numFmtId="43" fontId="21" fillId="16" borderId="21" xfId="1" applyFont="1" applyFill="1" applyBorder="1" applyAlignment="1" applyProtection="1">
      <alignment horizontal="center" vertical="center" wrapText="1"/>
      <protection locked="0"/>
    </xf>
    <xf numFmtId="14" fontId="22" fillId="17" borderId="21" xfId="0" applyNumberFormat="1" applyFont="1" applyFill="1" applyBorder="1" applyAlignment="1" applyProtection="1">
      <alignment horizontal="center" vertical="center" wrapText="1"/>
      <protection locked="0"/>
    </xf>
    <xf numFmtId="0" fontId="22" fillId="33" borderId="21" xfId="0" applyFont="1" applyFill="1" applyBorder="1" applyAlignment="1" applyProtection="1">
      <alignment horizontal="center" vertical="center" wrapText="1"/>
      <protection locked="0"/>
    </xf>
    <xf numFmtId="0" fontId="23" fillId="17" borderId="21" xfId="0" applyFont="1" applyFill="1" applyBorder="1" applyAlignment="1" applyProtection="1">
      <alignment horizontal="center" vertical="center" wrapText="1"/>
      <protection locked="0"/>
    </xf>
    <xf numFmtId="43" fontId="23" fillId="16" borderId="21" xfId="1" applyFont="1" applyFill="1" applyBorder="1" applyAlignment="1" applyProtection="1">
      <alignment horizontal="center" vertical="center" wrapText="1"/>
      <protection locked="0"/>
    </xf>
    <xf numFmtId="43" fontId="23" fillId="16" borderId="21" xfId="0" applyNumberFormat="1" applyFont="1" applyFill="1" applyBorder="1" applyAlignment="1" applyProtection="1">
      <alignment horizontal="center" vertical="center" wrapText="1"/>
      <protection locked="0"/>
    </xf>
    <xf numFmtId="0" fontId="23" fillId="20" borderId="21" xfId="0" applyFont="1" applyFill="1" applyBorder="1" applyAlignment="1" applyProtection="1">
      <alignment horizontal="center" vertical="center" wrapText="1"/>
      <protection locked="0"/>
    </xf>
    <xf numFmtId="43" fontId="23" fillId="9" borderId="21" xfId="1" applyFont="1" applyFill="1" applyBorder="1" applyAlignment="1" applyProtection="1">
      <alignment horizontal="center" vertical="center" wrapText="1"/>
      <protection locked="0"/>
    </xf>
    <xf numFmtId="43" fontId="23" fillId="9" borderId="21" xfId="0" applyNumberFormat="1" applyFont="1" applyFill="1" applyBorder="1" applyAlignment="1" applyProtection="1">
      <alignment horizontal="center" vertical="center" wrapText="1"/>
      <protection locked="0"/>
    </xf>
    <xf numFmtId="0" fontId="11" fillId="13" borderId="21" xfId="0" applyFont="1" applyFill="1" applyBorder="1" applyAlignment="1" applyProtection="1">
      <alignment horizontal="center" vertical="center" wrapText="1"/>
      <protection locked="0"/>
    </xf>
    <xf numFmtId="0" fontId="11" fillId="21" borderId="21" xfId="0" applyFont="1" applyFill="1" applyBorder="1" applyAlignment="1" applyProtection="1">
      <alignment horizontal="center" vertical="center" wrapText="1"/>
      <protection locked="0"/>
    </xf>
    <xf numFmtId="43" fontId="23" fillId="21" borderId="21" xfId="1" applyFont="1" applyFill="1" applyBorder="1" applyAlignment="1" applyProtection="1">
      <alignment horizontal="center" vertical="center" wrapText="1"/>
      <protection locked="0"/>
    </xf>
    <xf numFmtId="0" fontId="76" fillId="0" borderId="35" xfId="0" applyFont="1" applyBorder="1"/>
    <xf numFmtId="0" fontId="75" fillId="0" borderId="35" xfId="0" applyFont="1" applyBorder="1"/>
    <xf numFmtId="0" fontId="13" fillId="0" borderId="65" xfId="0" applyFont="1" applyBorder="1" applyAlignment="1">
      <alignment horizontal="center"/>
    </xf>
    <xf numFmtId="0" fontId="5" fillId="0" borderId="0" xfId="0" applyFont="1"/>
    <xf numFmtId="0" fontId="66" fillId="0" borderId="0" xfId="0" applyFont="1"/>
    <xf numFmtId="165" fontId="12" fillId="0" borderId="0" xfId="1" applyNumberFormat="1" applyFont="1" applyFill="1" applyBorder="1" applyAlignment="1" applyProtection="1">
      <alignment horizontal="center" vertical="center"/>
      <protection locked="0"/>
    </xf>
    <xf numFmtId="165" fontId="12" fillId="0" borderId="0" xfId="1" applyNumberFormat="1" applyFont="1" applyFill="1" applyBorder="1" applyAlignment="1" applyProtection="1">
      <alignment horizontal="center" vertical="center" wrapText="1"/>
      <protection locked="0"/>
    </xf>
    <xf numFmtId="0" fontId="62" fillId="0" borderId="34" xfId="0" applyFont="1" applyBorder="1" applyAlignment="1">
      <alignment wrapText="1"/>
    </xf>
    <xf numFmtId="0" fontId="6" fillId="0" borderId="0" xfId="1" applyNumberFormat="1" applyFont="1" applyFill="1" applyBorder="1" applyAlignment="1" applyProtection="1">
      <alignment horizontal="center" vertical="center"/>
      <protection locked="0"/>
    </xf>
    <xf numFmtId="0" fontId="5" fillId="37" borderId="35" xfId="0" applyFont="1" applyFill="1" applyBorder="1" applyAlignment="1" applyProtection="1">
      <alignment horizontal="left" vertical="center"/>
      <protection locked="0"/>
    </xf>
    <xf numFmtId="0" fontId="0" fillId="0" borderId="35" xfId="0" applyBorder="1" applyAlignment="1">
      <alignment horizontal="left" vertical="center"/>
    </xf>
    <xf numFmtId="0" fontId="65" fillId="0" borderId="0" xfId="0" applyFont="1" applyAlignment="1">
      <alignment horizontal="left" vertical="center"/>
    </xf>
    <xf numFmtId="0" fontId="75" fillId="0" borderId="0" xfId="0" applyFont="1"/>
    <xf numFmtId="0" fontId="75" fillId="0" borderId="0" xfId="0" applyFont="1" applyAlignment="1">
      <alignment wrapText="1"/>
    </xf>
    <xf numFmtId="0" fontId="63" fillId="0" borderId="35" xfId="0" applyFont="1" applyBorder="1" applyAlignment="1">
      <alignment wrapText="1"/>
    </xf>
    <xf numFmtId="172" fontId="0" fillId="0" borderId="0" xfId="0" applyNumberFormat="1"/>
    <xf numFmtId="43" fontId="5" fillId="37" borderId="35" xfId="1" applyFont="1" applyFill="1" applyBorder="1" applyAlignment="1" applyProtection="1">
      <alignment horizontal="left" vertical="center"/>
      <protection locked="0"/>
    </xf>
    <xf numFmtId="43" fontId="60" fillId="0" borderId="35" xfId="0" applyNumberFormat="1" applyFont="1" applyBorder="1" applyAlignment="1">
      <alignment horizontal="left" vertical="center"/>
    </xf>
    <xf numFmtId="0" fontId="0" fillId="31" borderId="0" xfId="0" applyFill="1"/>
    <xf numFmtId="0" fontId="0" fillId="31" borderId="0" xfId="0" quotePrefix="1" applyFill="1"/>
    <xf numFmtId="165" fontId="66" fillId="0" borderId="4" xfId="1" applyNumberFormat="1" applyFont="1" applyFill="1" applyBorder="1" applyAlignment="1" applyProtection="1">
      <alignment horizontal="left" vertical="center"/>
      <protection locked="0"/>
    </xf>
    <xf numFmtId="3" fontId="5" fillId="37" borderId="35" xfId="0" applyNumberFormat="1" applyFont="1" applyFill="1" applyBorder="1" applyAlignment="1" applyProtection="1">
      <alignment horizontal="left" vertical="center"/>
      <protection locked="0"/>
    </xf>
    <xf numFmtId="0" fontId="20" fillId="37" borderId="35" xfId="0" applyFont="1" applyFill="1" applyBorder="1" applyAlignment="1">
      <alignment horizontal="left" vertical="center"/>
    </xf>
    <xf numFmtId="0" fontId="70" fillId="37" borderId="35" xfId="1" applyNumberFormat="1" applyFont="1" applyFill="1" applyBorder="1" applyAlignment="1" applyProtection="1">
      <alignment horizontal="left" vertical="center"/>
      <protection locked="0"/>
    </xf>
    <xf numFmtId="14" fontId="0" fillId="0" borderId="35" xfId="0" applyNumberFormat="1" applyBorder="1" applyAlignment="1">
      <alignment horizontal="left" vertical="center"/>
    </xf>
    <xf numFmtId="165" fontId="5" fillId="37" borderId="35" xfId="1" applyNumberFormat="1" applyFont="1" applyFill="1" applyBorder="1" applyAlignment="1" applyProtection="1">
      <alignment horizontal="left" vertical="center"/>
      <protection locked="0"/>
    </xf>
    <xf numFmtId="0" fontId="0" fillId="37" borderId="35" xfId="0" applyFill="1" applyBorder="1" applyAlignment="1">
      <alignment horizontal="left" vertical="center"/>
    </xf>
    <xf numFmtId="14" fontId="0" fillId="37" borderId="35" xfId="0" applyNumberFormat="1" applyFill="1" applyBorder="1" applyAlignment="1">
      <alignment horizontal="left" vertical="center"/>
    </xf>
    <xf numFmtId="0" fontId="20" fillId="37" borderId="35" xfId="0" quotePrefix="1" applyFont="1" applyFill="1" applyBorder="1" applyAlignment="1">
      <alignment horizontal="left" vertical="center"/>
    </xf>
    <xf numFmtId="0" fontId="48" fillId="37" borderId="35" xfId="0" applyFont="1" applyFill="1" applyBorder="1" applyAlignment="1">
      <alignment horizontal="left" vertical="center"/>
    </xf>
    <xf numFmtId="172" fontId="20" fillId="37" borderId="35" xfId="0" applyNumberFormat="1" applyFont="1" applyFill="1" applyBorder="1" applyAlignment="1">
      <alignment horizontal="left" vertical="center"/>
    </xf>
    <xf numFmtId="4" fontId="0" fillId="37" borderId="35" xfId="0" applyNumberFormat="1" applyFill="1" applyBorder="1" applyAlignment="1">
      <alignment horizontal="left" vertical="center"/>
    </xf>
    <xf numFmtId="165" fontId="20" fillId="37" borderId="35" xfId="0" applyNumberFormat="1" applyFont="1" applyFill="1" applyBorder="1" applyAlignment="1">
      <alignment horizontal="left" vertical="center"/>
    </xf>
    <xf numFmtId="43" fontId="20" fillId="37" borderId="35" xfId="0" applyNumberFormat="1" applyFont="1" applyFill="1" applyBorder="1" applyAlignment="1">
      <alignment horizontal="left" vertical="center"/>
    </xf>
    <xf numFmtId="43" fontId="65" fillId="37" borderId="35" xfId="0" applyNumberFormat="1" applyFont="1" applyFill="1" applyBorder="1" applyAlignment="1">
      <alignment horizontal="left" vertical="center"/>
    </xf>
    <xf numFmtId="0" fontId="0" fillId="37" borderId="34" xfId="0" applyFill="1" applyBorder="1" applyAlignment="1">
      <alignment horizontal="left" vertical="center"/>
    </xf>
    <xf numFmtId="0" fontId="0" fillId="37" borderId="4" xfId="0" applyFill="1" applyBorder="1" applyAlignment="1">
      <alignment horizontal="left" vertical="center"/>
    </xf>
    <xf numFmtId="49" fontId="0" fillId="37" borderId="35" xfId="0" applyNumberFormat="1" applyFill="1" applyBorder="1" applyAlignment="1">
      <alignment horizontal="left" vertical="center"/>
    </xf>
    <xf numFmtId="0" fontId="13" fillId="37" borderId="35" xfId="0" applyFont="1" applyFill="1" applyBorder="1" applyAlignment="1">
      <alignment horizontal="left" vertical="center"/>
    </xf>
    <xf numFmtId="49" fontId="48" fillId="37" borderId="35" xfId="0" applyNumberFormat="1" applyFont="1" applyFill="1" applyBorder="1" applyAlignment="1">
      <alignment horizontal="left" vertical="center"/>
    </xf>
    <xf numFmtId="165" fontId="66" fillId="0" borderId="35" xfId="1" applyNumberFormat="1" applyFont="1" applyFill="1" applyBorder="1" applyAlignment="1" applyProtection="1">
      <alignment vertical="center"/>
      <protection locked="0"/>
    </xf>
    <xf numFmtId="43" fontId="66" fillId="0" borderId="35" xfId="1" applyFont="1" applyFill="1" applyBorder="1" applyAlignment="1" applyProtection="1">
      <alignment horizontal="left" vertical="center"/>
      <protection locked="0"/>
    </xf>
    <xf numFmtId="0" fontId="61" fillId="0" borderId="35" xfId="1" applyNumberFormat="1" applyFont="1" applyFill="1" applyBorder="1" applyAlignment="1" applyProtection="1">
      <alignment horizontal="left" vertical="center"/>
      <protection locked="0"/>
    </xf>
    <xf numFmtId="0" fontId="66" fillId="0" borderId="35" xfId="1" applyNumberFormat="1" applyFont="1" applyFill="1" applyBorder="1" applyAlignment="1" applyProtection="1">
      <alignment horizontal="left" vertical="center"/>
      <protection locked="0"/>
    </xf>
    <xf numFmtId="165" fontId="66" fillId="0" borderId="35" xfId="1" applyNumberFormat="1" applyFont="1" applyFill="1" applyBorder="1" applyAlignment="1" applyProtection="1">
      <alignment horizontal="left" vertical="center"/>
      <protection locked="0"/>
    </xf>
    <xf numFmtId="165" fontId="66" fillId="0" borderId="21" xfId="1" applyNumberFormat="1" applyFont="1" applyFill="1" applyBorder="1" applyAlignment="1" applyProtection="1">
      <alignment vertical="center"/>
      <protection locked="0"/>
    </xf>
    <xf numFmtId="43" fontId="61" fillId="0" borderId="35" xfId="1" applyFont="1" applyFill="1" applyBorder="1" applyAlignment="1" applyProtection="1">
      <alignment horizontal="left" vertical="center"/>
      <protection locked="0"/>
    </xf>
    <xf numFmtId="165" fontId="61" fillId="0" borderId="35" xfId="1" applyNumberFormat="1" applyFont="1" applyFill="1" applyBorder="1" applyAlignment="1" applyProtection="1">
      <alignment horizontal="left" vertical="center"/>
      <protection locked="0"/>
    </xf>
    <xf numFmtId="0" fontId="66" fillId="3" borderId="4" xfId="2" applyFont="1" applyFill="1" applyBorder="1" applyAlignment="1" applyProtection="1">
      <alignment horizontal="left" vertical="center"/>
      <protection locked="0"/>
    </xf>
    <xf numFmtId="177" fontId="65" fillId="0" borderId="35" xfId="1" applyNumberFormat="1" applyFont="1" applyFill="1" applyBorder="1" applyAlignment="1">
      <alignment horizontal="left" vertical="center"/>
    </xf>
    <xf numFmtId="14" fontId="0" fillId="31" borderId="0" xfId="0" applyNumberFormat="1" applyFill="1" applyAlignment="1">
      <alignment horizontal="center" vertical="center" wrapText="1"/>
    </xf>
    <xf numFmtId="14" fontId="0" fillId="31" borderId="0" xfId="0" applyNumberFormat="1" applyFill="1"/>
    <xf numFmtId="0" fontId="65" fillId="0" borderId="0" xfId="0" applyFont="1" applyAlignment="1">
      <alignment vertical="center"/>
    </xf>
    <xf numFmtId="43" fontId="66" fillId="0" borderId="35" xfId="1" applyFont="1" applyFill="1" applyBorder="1" applyAlignment="1" applyProtection="1">
      <alignment vertical="center"/>
      <protection locked="0"/>
    </xf>
    <xf numFmtId="0" fontId="61" fillId="0" borderId="35" xfId="1" applyNumberFormat="1" applyFont="1" applyFill="1" applyBorder="1" applyAlignment="1" applyProtection="1">
      <alignment vertical="center"/>
      <protection locked="0"/>
    </xf>
    <xf numFmtId="0" fontId="66" fillId="0" borderId="35" xfId="1" applyNumberFormat="1" applyFont="1" applyFill="1" applyBorder="1" applyAlignment="1" applyProtection="1">
      <alignment vertical="center"/>
      <protection locked="0"/>
    </xf>
    <xf numFmtId="43" fontId="66" fillId="0" borderId="51" xfId="1" applyFont="1" applyFill="1" applyBorder="1" applyAlignment="1" applyProtection="1">
      <alignment vertical="center"/>
      <protection locked="0"/>
    </xf>
    <xf numFmtId="165" fontId="66" fillId="0" borderId="51" xfId="1" applyNumberFormat="1" applyFont="1" applyFill="1" applyBorder="1" applyAlignment="1" applyProtection="1">
      <alignment vertical="center"/>
      <protection locked="0"/>
    </xf>
    <xf numFmtId="0" fontId="61" fillId="0" borderId="51" xfId="1" applyNumberFormat="1" applyFont="1" applyFill="1" applyBorder="1" applyAlignment="1" applyProtection="1">
      <alignment vertical="center"/>
      <protection locked="0"/>
    </xf>
    <xf numFmtId="0" fontId="66" fillId="0" borderId="51" xfId="1" applyNumberFormat="1" applyFont="1" applyFill="1" applyBorder="1" applyAlignment="1" applyProtection="1">
      <alignment vertical="center"/>
      <protection locked="0"/>
    </xf>
    <xf numFmtId="0" fontId="65" fillId="21" borderId="4" xfId="0" quotePrefix="1" applyFont="1" applyFill="1" applyBorder="1" applyAlignment="1">
      <alignment horizontal="left" vertical="center"/>
    </xf>
    <xf numFmtId="0" fontId="66" fillId="7" borderId="4" xfId="2" applyFont="1" applyFill="1" applyBorder="1" applyAlignment="1" applyProtection="1">
      <alignment horizontal="left" vertical="center"/>
      <protection locked="0"/>
    </xf>
    <xf numFmtId="0" fontId="61" fillId="7" borderId="4" xfId="2" applyFont="1" applyFill="1" applyBorder="1" applyAlignment="1" applyProtection="1">
      <alignment horizontal="left" vertical="center"/>
      <protection locked="0"/>
    </xf>
    <xf numFmtId="165" fontId="66" fillId="7" borderId="4" xfId="1" applyNumberFormat="1" applyFont="1" applyFill="1" applyBorder="1" applyAlignment="1" applyProtection="1">
      <alignment horizontal="left" vertical="center"/>
      <protection locked="0"/>
    </xf>
    <xf numFmtId="0" fontId="83" fillId="18" borderId="4" xfId="1" applyNumberFormat="1" applyFont="1" applyFill="1" applyBorder="1" applyAlignment="1" applyProtection="1">
      <alignment horizontal="left" vertical="center"/>
      <protection locked="0"/>
    </xf>
    <xf numFmtId="4" fontId="83" fillId="18" borderId="4" xfId="0" applyNumberFormat="1" applyFont="1" applyFill="1" applyBorder="1" applyAlignment="1" applyProtection="1">
      <alignment horizontal="left" vertical="center"/>
      <protection locked="0"/>
    </xf>
    <xf numFmtId="0" fontId="69" fillId="35" borderId="4" xfId="0" applyFont="1" applyFill="1" applyBorder="1" applyAlignment="1" applyProtection="1">
      <alignment horizontal="left" vertical="center"/>
      <protection locked="0"/>
    </xf>
    <xf numFmtId="1" fontId="69" fillId="28" borderId="4" xfId="0" applyNumberFormat="1" applyFont="1" applyFill="1" applyBorder="1" applyAlignment="1" applyProtection="1">
      <alignment horizontal="left" vertical="center"/>
      <protection locked="0"/>
    </xf>
    <xf numFmtId="43" fontId="69" fillId="28" borderId="4" xfId="1" applyFont="1" applyFill="1" applyBorder="1" applyAlignment="1" applyProtection="1">
      <alignment horizontal="left" vertical="center"/>
      <protection locked="0"/>
    </xf>
    <xf numFmtId="0" fontId="69" fillId="26" borderId="4" xfId="0" applyFont="1" applyFill="1" applyBorder="1" applyAlignment="1" applyProtection="1">
      <alignment horizontal="left" vertical="center"/>
      <protection locked="0"/>
    </xf>
    <xf numFmtId="1" fontId="69" fillId="11" borderId="4" xfId="0" applyNumberFormat="1" applyFont="1" applyFill="1" applyBorder="1" applyAlignment="1" applyProtection="1">
      <alignment horizontal="left" vertical="center"/>
      <protection locked="0"/>
    </xf>
    <xf numFmtId="0" fontId="69" fillId="11" borderId="4" xfId="0" applyFont="1" applyFill="1" applyBorder="1" applyAlignment="1">
      <alignment horizontal="left" vertical="center"/>
    </xf>
    <xf numFmtId="43" fontId="69" fillId="9" borderId="4" xfId="1" applyFont="1" applyFill="1" applyBorder="1" applyAlignment="1" applyProtection="1">
      <alignment horizontal="left" vertical="center"/>
      <protection locked="0"/>
    </xf>
    <xf numFmtId="0" fontId="69" fillId="9" borderId="4" xfId="0" applyFont="1" applyFill="1" applyBorder="1" applyAlignment="1" applyProtection="1">
      <alignment horizontal="left" vertical="center"/>
      <protection locked="0"/>
    </xf>
    <xf numFmtId="0" fontId="69" fillId="15" borderId="4" xfId="0" applyFont="1" applyFill="1" applyBorder="1" applyAlignment="1" applyProtection="1">
      <alignment horizontal="left" vertical="center"/>
      <protection locked="0"/>
    </xf>
    <xf numFmtId="0" fontId="69" fillId="0" borderId="4" xfId="0" applyFont="1" applyBorder="1" applyAlignment="1">
      <alignment horizontal="left" vertical="center"/>
    </xf>
    <xf numFmtId="43" fontId="66" fillId="0" borderId="4" xfId="1" applyFont="1" applyFill="1" applyBorder="1" applyAlignment="1" applyProtection="1">
      <alignment horizontal="left" vertical="center"/>
      <protection locked="0"/>
    </xf>
    <xf numFmtId="0" fontId="61" fillId="0" borderId="4" xfId="1" applyNumberFormat="1" applyFont="1" applyFill="1" applyBorder="1" applyAlignment="1" applyProtection="1">
      <alignment horizontal="left" vertical="center"/>
      <protection locked="0"/>
    </xf>
    <xf numFmtId="0" fontId="66" fillId="0" borderId="4" xfId="1" applyNumberFormat="1" applyFont="1" applyFill="1" applyBorder="1" applyAlignment="1" applyProtection="1">
      <alignment horizontal="left" vertical="center"/>
      <protection locked="0"/>
    </xf>
    <xf numFmtId="0" fontId="65" fillId="31" borderId="0" xfId="0" applyFont="1" applyFill="1" applyAlignment="1">
      <alignment horizontal="left" vertical="center"/>
    </xf>
    <xf numFmtId="43" fontId="66" fillId="0" borderId="4" xfId="1" applyFont="1" applyFill="1" applyBorder="1" applyAlignment="1" applyProtection="1">
      <alignment vertical="center"/>
      <protection locked="0"/>
    </xf>
    <xf numFmtId="0" fontId="61" fillId="0" borderId="4" xfId="1" applyNumberFormat="1" applyFont="1" applyFill="1" applyBorder="1" applyAlignment="1" applyProtection="1">
      <alignment vertical="center"/>
      <protection locked="0"/>
    </xf>
    <xf numFmtId="0" fontId="66" fillId="0" borderId="4" xfId="1" applyNumberFormat="1" applyFont="1" applyFill="1" applyBorder="1" applyAlignment="1" applyProtection="1">
      <alignment vertical="center"/>
      <protection locked="0"/>
    </xf>
    <xf numFmtId="165" fontId="66" fillId="0" borderId="4" xfId="1" applyNumberFormat="1" applyFont="1" applyFill="1" applyBorder="1" applyAlignment="1" applyProtection="1">
      <alignment vertical="center"/>
      <protection locked="0"/>
    </xf>
    <xf numFmtId="0" fontId="65" fillId="0" borderId="4" xfId="5" applyFont="1" applyFill="1" applyBorder="1" applyAlignment="1">
      <alignment vertical="center" wrapText="1"/>
    </xf>
    <xf numFmtId="49" fontId="65" fillId="0" borderId="4" xfId="5" applyNumberFormat="1" applyFont="1" applyFill="1" applyBorder="1" applyAlignment="1">
      <alignment vertical="center" wrapText="1"/>
    </xf>
    <xf numFmtId="0" fontId="65" fillId="0" borderId="23" xfId="5" applyFont="1" applyFill="1" applyBorder="1" applyAlignment="1">
      <alignment vertical="center" wrapText="1"/>
    </xf>
    <xf numFmtId="0" fontId="65" fillId="0" borderId="21" xfId="5" applyFont="1" applyFill="1" applyBorder="1" applyAlignment="1">
      <alignment vertical="center" wrapText="1"/>
    </xf>
    <xf numFmtId="43" fontId="66" fillId="0" borderId="47" xfId="1" applyFont="1" applyFill="1" applyBorder="1" applyAlignment="1" applyProtection="1">
      <alignment vertical="center"/>
      <protection locked="0"/>
    </xf>
    <xf numFmtId="165" fontId="66" fillId="0" borderId="47" xfId="1" applyNumberFormat="1" applyFont="1" applyFill="1" applyBorder="1" applyAlignment="1" applyProtection="1">
      <alignment vertical="center"/>
      <protection locked="0"/>
    </xf>
    <xf numFmtId="0" fontId="61" fillId="0" borderId="47" xfId="1" applyNumberFormat="1" applyFont="1" applyFill="1" applyBorder="1" applyAlignment="1" applyProtection="1">
      <alignment vertical="center"/>
      <protection locked="0"/>
    </xf>
    <xf numFmtId="0" fontId="66" fillId="0" borderId="47" xfId="1" applyNumberFormat="1" applyFont="1" applyFill="1" applyBorder="1" applyAlignment="1" applyProtection="1">
      <alignment vertical="center"/>
      <protection locked="0"/>
    </xf>
    <xf numFmtId="0" fontId="65" fillId="0" borderId="35" xfId="5" applyFont="1" applyFill="1" applyBorder="1" applyAlignment="1">
      <alignment vertical="center" wrapText="1"/>
    </xf>
    <xf numFmtId="165" fontId="66" fillId="0" borderId="35" xfId="1" applyNumberFormat="1" applyFont="1" applyFill="1" applyBorder="1" applyAlignment="1" applyProtection="1">
      <alignment vertical="center" indent="1"/>
      <protection locked="0"/>
    </xf>
    <xf numFmtId="0" fontId="61" fillId="0" borderId="35" xfId="1" applyNumberFormat="1" applyFont="1" applyFill="1" applyBorder="1" applyAlignment="1" applyProtection="1">
      <alignment vertical="center" indent="1"/>
      <protection locked="0"/>
    </xf>
    <xf numFmtId="0" fontId="66" fillId="0" borderId="35" xfId="1" applyNumberFormat="1" applyFont="1" applyFill="1" applyBorder="1" applyAlignment="1" applyProtection="1">
      <alignment vertical="center" indent="1"/>
      <protection locked="0"/>
    </xf>
    <xf numFmtId="165" fontId="61" fillId="0" borderId="35" xfId="1" applyNumberFormat="1" applyFont="1" applyFill="1" applyBorder="1" applyAlignment="1" applyProtection="1">
      <alignment vertical="center"/>
      <protection locked="0"/>
    </xf>
    <xf numFmtId="49" fontId="65" fillId="0" borderId="35" xfId="5" applyNumberFormat="1" applyFont="1" applyFill="1" applyBorder="1" applyAlignment="1">
      <alignment vertical="center" wrapText="1"/>
    </xf>
    <xf numFmtId="43" fontId="66" fillId="0" borderId="0" xfId="1" applyFont="1" applyFill="1" applyBorder="1" applyAlignment="1" applyProtection="1">
      <alignment vertical="center"/>
      <protection locked="0"/>
    </xf>
    <xf numFmtId="165" fontId="66" fillId="0" borderId="74" xfId="1" applyNumberFormat="1" applyFont="1" applyFill="1" applyBorder="1" applyAlignment="1" applyProtection="1">
      <alignment vertical="center"/>
      <protection locked="0"/>
    </xf>
    <xf numFmtId="0" fontId="61" fillId="0" borderId="0" xfId="1" applyNumberFormat="1" applyFont="1" applyFill="1" applyAlignment="1" applyProtection="1">
      <alignment vertical="center"/>
      <protection locked="0"/>
    </xf>
    <xf numFmtId="0" fontId="66" fillId="0" borderId="0" xfId="1" applyNumberFormat="1" applyFont="1" applyFill="1" applyBorder="1" applyAlignment="1" applyProtection="1">
      <alignment vertical="center"/>
      <protection locked="0"/>
    </xf>
    <xf numFmtId="165" fontId="66" fillId="0" borderId="0" xfId="1" applyNumberFormat="1" applyFont="1" applyFill="1" applyBorder="1" applyAlignment="1" applyProtection="1">
      <alignment vertical="center"/>
      <protection locked="0"/>
    </xf>
    <xf numFmtId="0" fontId="65" fillId="0" borderId="13" xfId="5" applyFont="1" applyFill="1" applyBorder="1" applyAlignment="1">
      <alignment vertical="center" wrapText="1"/>
    </xf>
    <xf numFmtId="0" fontId="65" fillId="0" borderId="26" xfId="5" applyFont="1" applyFill="1" applyBorder="1" applyAlignment="1">
      <alignment vertical="center" wrapText="1"/>
    </xf>
    <xf numFmtId="43" fontId="61" fillId="0" borderId="35" xfId="1" applyFont="1" applyFill="1" applyBorder="1" applyAlignment="1" applyProtection="1">
      <alignment vertical="center"/>
      <protection locked="0"/>
    </xf>
    <xf numFmtId="0" fontId="61" fillId="0" borderId="13" xfId="1" applyNumberFormat="1" applyFont="1" applyFill="1" applyBorder="1" applyAlignment="1" applyProtection="1">
      <alignment vertical="center"/>
      <protection locked="0"/>
    </xf>
    <xf numFmtId="0" fontId="66" fillId="0" borderId="13" xfId="1" applyNumberFormat="1" applyFont="1" applyFill="1" applyBorder="1" applyAlignment="1" applyProtection="1">
      <alignment vertical="center"/>
      <protection locked="0"/>
    </xf>
    <xf numFmtId="165" fontId="66" fillId="0" borderId="13" xfId="1" applyNumberFormat="1" applyFont="1" applyFill="1" applyBorder="1" applyAlignment="1" applyProtection="1">
      <alignment vertical="center"/>
      <protection locked="0"/>
    </xf>
    <xf numFmtId="43" fontId="66" fillId="0" borderId="26" xfId="1" applyFont="1" applyFill="1" applyBorder="1" applyAlignment="1" applyProtection="1">
      <alignment vertical="center"/>
      <protection locked="0"/>
    </xf>
    <xf numFmtId="0" fontId="61" fillId="0" borderId="26" xfId="1" applyNumberFormat="1" applyFont="1" applyFill="1" applyBorder="1" applyAlignment="1" applyProtection="1">
      <alignment vertical="center"/>
      <protection locked="0"/>
    </xf>
    <xf numFmtId="0" fontId="66" fillId="0" borderId="26" xfId="1" applyNumberFormat="1" applyFont="1" applyFill="1" applyBorder="1" applyAlignment="1" applyProtection="1">
      <alignment vertical="center"/>
      <protection locked="0"/>
    </xf>
    <xf numFmtId="165" fontId="66" fillId="0" borderId="26" xfId="1" applyNumberFormat="1" applyFont="1" applyFill="1" applyBorder="1" applyAlignment="1" applyProtection="1">
      <alignment vertical="center"/>
      <protection locked="0"/>
    </xf>
    <xf numFmtId="43" fontId="66" fillId="0" borderId="21" xfId="1" applyFont="1" applyFill="1" applyBorder="1" applyAlignment="1" applyProtection="1">
      <alignment vertical="center"/>
      <protection locked="0"/>
    </xf>
    <xf numFmtId="0" fontId="61" fillId="0" borderId="21" xfId="1" applyNumberFormat="1" applyFont="1" applyFill="1" applyBorder="1" applyAlignment="1" applyProtection="1">
      <alignment vertical="center"/>
      <protection locked="0"/>
    </xf>
    <xf numFmtId="0" fontId="66" fillId="0" borderId="21" xfId="1" applyNumberFormat="1" applyFont="1" applyFill="1" applyBorder="1" applyAlignment="1" applyProtection="1">
      <alignment vertical="center"/>
      <protection locked="0"/>
    </xf>
    <xf numFmtId="43" fontId="66" fillId="0" borderId="66" xfId="1" applyFont="1" applyFill="1" applyBorder="1" applyAlignment="1" applyProtection="1">
      <alignment vertical="center"/>
      <protection locked="0"/>
    </xf>
    <xf numFmtId="0" fontId="61" fillId="0" borderId="66" xfId="1" applyNumberFormat="1" applyFont="1" applyFill="1" applyBorder="1" applyAlignment="1" applyProtection="1">
      <alignment vertical="center"/>
      <protection locked="0"/>
    </xf>
    <xf numFmtId="0" fontId="66" fillId="0" borderId="66" xfId="1" applyNumberFormat="1" applyFont="1" applyFill="1" applyBorder="1" applyAlignment="1" applyProtection="1">
      <alignment vertical="center"/>
      <protection locked="0"/>
    </xf>
    <xf numFmtId="165" fontId="66" fillId="0" borderId="66" xfId="1" applyNumberFormat="1" applyFont="1" applyFill="1" applyBorder="1" applyAlignment="1" applyProtection="1">
      <alignment vertical="center"/>
      <protection locked="0"/>
    </xf>
    <xf numFmtId="49" fontId="65" fillId="0" borderId="21" xfId="5" applyNumberFormat="1" applyFont="1" applyFill="1" applyBorder="1" applyAlignment="1">
      <alignment vertical="center" wrapText="1"/>
    </xf>
    <xf numFmtId="165" fontId="61" fillId="0" borderId="51" xfId="1" applyNumberFormat="1" applyFont="1" applyFill="1" applyBorder="1" applyAlignment="1" applyProtection="1">
      <alignment vertical="center"/>
      <protection locked="0"/>
    </xf>
    <xf numFmtId="165" fontId="61" fillId="0" borderId="47" xfId="1" applyNumberFormat="1" applyFont="1" applyFill="1" applyBorder="1" applyAlignment="1" applyProtection="1">
      <alignment vertical="center"/>
      <protection locked="0"/>
    </xf>
    <xf numFmtId="43" fontId="87" fillId="0" borderId="4" xfId="1" applyFont="1" applyFill="1" applyBorder="1" applyAlignment="1" applyProtection="1">
      <alignment vertical="center"/>
      <protection locked="0"/>
    </xf>
    <xf numFmtId="0" fontId="87" fillId="0" borderId="4" xfId="1" applyNumberFormat="1" applyFont="1" applyFill="1" applyBorder="1" applyAlignment="1" applyProtection="1">
      <alignment vertical="center"/>
      <protection locked="0"/>
    </xf>
    <xf numFmtId="165" fontId="87" fillId="0" borderId="4" xfId="1" applyNumberFormat="1" applyFont="1" applyFill="1" applyBorder="1" applyAlignment="1" applyProtection="1">
      <alignment vertical="center"/>
      <protection locked="0"/>
    </xf>
    <xf numFmtId="165" fontId="61" fillId="0" borderId="68" xfId="1" applyNumberFormat="1" applyFont="1" applyFill="1" applyBorder="1" applyAlignment="1" applyProtection="1">
      <alignment vertical="center"/>
      <protection locked="0"/>
    </xf>
    <xf numFmtId="165" fontId="77" fillId="0" borderId="35" xfId="1" applyNumberFormat="1" applyFont="1" applyFill="1" applyBorder="1" applyAlignment="1" applyProtection="1">
      <alignment vertical="center"/>
      <protection locked="0"/>
    </xf>
    <xf numFmtId="167" fontId="65" fillId="31" borderId="0" xfId="0" applyNumberFormat="1" applyFont="1" applyFill="1" applyAlignment="1">
      <alignment vertical="center"/>
    </xf>
    <xf numFmtId="0" fontId="65" fillId="0" borderId="35" xfId="0" applyFont="1" applyBorder="1" applyAlignment="1">
      <alignment horizontal="left" vertical="center"/>
    </xf>
    <xf numFmtId="0" fontId="65" fillId="0" borderId="49" xfId="5" applyFont="1" applyFill="1" applyBorder="1" applyAlignment="1">
      <alignment vertical="center" wrapText="1"/>
    </xf>
    <xf numFmtId="14" fontId="65" fillId="0" borderId="35" xfId="0" applyNumberFormat="1" applyFont="1" applyBorder="1" applyAlignment="1">
      <alignment horizontal="left" vertical="center"/>
    </xf>
    <xf numFmtId="0" fontId="65" fillId="0" borderId="0" xfId="0" applyFont="1" applyAlignment="1">
      <alignment horizontal="center" vertical="center"/>
    </xf>
    <xf numFmtId="165" fontId="66" fillId="0" borderId="65" xfId="1" applyNumberFormat="1" applyFont="1" applyFill="1" applyBorder="1" applyAlignment="1" applyProtection="1">
      <alignment vertical="center"/>
      <protection locked="0"/>
    </xf>
    <xf numFmtId="165" fontId="66" fillId="0" borderId="67" xfId="1" applyNumberFormat="1" applyFont="1" applyFill="1" applyBorder="1" applyAlignment="1" applyProtection="1">
      <alignment vertical="center"/>
      <protection locked="0"/>
    </xf>
    <xf numFmtId="165" fontId="66" fillId="0" borderId="48" xfId="1" applyNumberFormat="1" applyFont="1" applyFill="1" applyBorder="1" applyAlignment="1" applyProtection="1">
      <alignment vertical="center"/>
      <protection locked="0"/>
    </xf>
    <xf numFmtId="165" fontId="66" fillId="0" borderId="70" xfId="1" applyNumberFormat="1" applyFont="1" applyFill="1" applyBorder="1" applyAlignment="1" applyProtection="1">
      <alignment vertical="center"/>
      <protection locked="0"/>
    </xf>
    <xf numFmtId="0" fontId="65" fillId="0" borderId="47" xfId="5" applyFont="1" applyFill="1" applyBorder="1" applyAlignment="1">
      <alignment vertical="center" wrapText="1"/>
    </xf>
    <xf numFmtId="0" fontId="65" fillId="0" borderId="66" xfId="5" applyFont="1" applyFill="1" applyBorder="1" applyAlignment="1">
      <alignment vertical="center" wrapText="1"/>
    </xf>
    <xf numFmtId="0" fontId="65" fillId="0" borderId="51" xfId="5" applyFont="1" applyFill="1" applyBorder="1" applyAlignment="1">
      <alignment vertical="center" wrapText="1"/>
    </xf>
    <xf numFmtId="0" fontId="65" fillId="0" borderId="4" xfId="0" quotePrefix="1" applyFont="1" applyBorder="1" applyAlignment="1">
      <alignment horizontal="left" vertical="center"/>
    </xf>
    <xf numFmtId="43" fontId="66" fillId="0" borderId="35" xfId="1" applyFont="1" applyFill="1" applyBorder="1" applyAlignment="1" applyProtection="1">
      <alignment vertical="top" indent="1"/>
      <protection locked="0"/>
    </xf>
    <xf numFmtId="0" fontId="69" fillId="0" borderId="35" xfId="0" applyFont="1" applyBorder="1"/>
    <xf numFmtId="0" fontId="65" fillId="0" borderId="35" xfId="0" applyFont="1" applyBorder="1" applyAlignment="1">
      <alignment horizontal="left" vertical="center" wrapText="1"/>
    </xf>
    <xf numFmtId="43" fontId="61" fillId="0" borderId="4" xfId="1" applyFont="1" applyFill="1" applyBorder="1" applyAlignment="1" applyProtection="1">
      <alignment horizontal="left" vertical="center"/>
      <protection locked="0"/>
    </xf>
    <xf numFmtId="165" fontId="61" fillId="0" borderId="4" xfId="1" applyNumberFormat="1" applyFont="1" applyFill="1" applyBorder="1" applyAlignment="1" applyProtection="1">
      <alignment horizontal="left" vertical="center"/>
      <protection locked="0"/>
    </xf>
    <xf numFmtId="43" fontId="65" fillId="0" borderId="35" xfId="0" applyNumberFormat="1" applyFont="1" applyBorder="1" applyAlignment="1">
      <alignment horizontal="left" vertical="center"/>
    </xf>
    <xf numFmtId="0" fontId="65" fillId="0" borderId="34" xfId="5" applyFont="1" applyFill="1" applyBorder="1" applyAlignment="1">
      <alignment vertical="center" wrapText="1"/>
    </xf>
    <xf numFmtId="0" fontId="65" fillId="0" borderId="4" xfId="5" applyFont="1" applyFill="1" applyBorder="1" applyAlignment="1">
      <alignment horizontal="center" vertical="center" wrapText="1"/>
    </xf>
    <xf numFmtId="49" fontId="65" fillId="0" borderId="4" xfId="5" applyNumberFormat="1" applyFont="1" applyFill="1" applyBorder="1" applyAlignment="1">
      <alignment horizontal="center" vertical="center" wrapText="1"/>
    </xf>
    <xf numFmtId="165" fontId="94" fillId="0" borderId="4" xfId="1" applyNumberFormat="1" applyFont="1" applyFill="1" applyBorder="1" applyAlignment="1" applyProtection="1">
      <alignment vertical="center"/>
      <protection locked="0"/>
    </xf>
    <xf numFmtId="0" fontId="61" fillId="0" borderId="0" xfId="1" applyNumberFormat="1" applyFont="1" applyFill="1" applyBorder="1" applyAlignment="1" applyProtection="1">
      <alignment vertical="center"/>
      <protection locked="0"/>
    </xf>
    <xf numFmtId="43" fontId="87" fillId="0" borderId="35" xfId="1" applyFont="1" applyFill="1" applyBorder="1" applyAlignment="1" applyProtection="1">
      <alignment vertical="center"/>
      <protection locked="0"/>
    </xf>
    <xf numFmtId="0" fontId="87" fillId="0" borderId="35" xfId="1" applyNumberFormat="1" applyFont="1" applyFill="1" applyBorder="1" applyAlignment="1" applyProtection="1">
      <alignment vertical="center"/>
      <protection locked="0"/>
    </xf>
    <xf numFmtId="165" fontId="87" fillId="0" borderId="35" xfId="1" applyNumberFormat="1" applyFont="1" applyFill="1" applyBorder="1" applyAlignment="1" applyProtection="1">
      <alignment vertical="center"/>
      <protection locked="0"/>
    </xf>
    <xf numFmtId="165" fontId="87" fillId="0" borderId="65" xfId="1" applyNumberFormat="1" applyFont="1" applyFill="1" applyBorder="1" applyAlignment="1" applyProtection="1">
      <alignment vertical="center"/>
      <protection locked="0"/>
    </xf>
    <xf numFmtId="43" fontId="77" fillId="0" borderId="35" xfId="1" applyFont="1" applyFill="1" applyBorder="1" applyAlignment="1" applyProtection="1">
      <alignment vertical="center"/>
      <protection locked="0"/>
    </xf>
    <xf numFmtId="0" fontId="77" fillId="0" borderId="35" xfId="1" applyNumberFormat="1" applyFont="1" applyFill="1" applyBorder="1" applyAlignment="1" applyProtection="1">
      <alignment vertical="center"/>
      <protection locked="0"/>
    </xf>
    <xf numFmtId="43" fontId="61" fillId="0" borderId="4" xfId="1" applyFont="1" applyFill="1" applyBorder="1" applyAlignment="1" applyProtection="1">
      <alignment vertical="center"/>
      <protection locked="0"/>
    </xf>
    <xf numFmtId="165" fontId="61" fillId="0" borderId="4" xfId="1" applyNumberFormat="1" applyFont="1" applyFill="1" applyBorder="1" applyAlignment="1" applyProtection="1">
      <alignment vertical="center"/>
      <protection locked="0"/>
    </xf>
    <xf numFmtId="43" fontId="66" fillId="0" borderId="4" xfId="1" applyFont="1" applyFill="1" applyBorder="1" applyAlignment="1" applyProtection="1">
      <protection locked="0"/>
    </xf>
    <xf numFmtId="0" fontId="61" fillId="0" borderId="4" xfId="1" applyNumberFormat="1" applyFont="1" applyFill="1" applyBorder="1" applyAlignment="1" applyProtection="1">
      <protection locked="0"/>
    </xf>
    <xf numFmtId="0" fontId="66" fillId="0" borderId="4" xfId="1" applyNumberFormat="1" applyFont="1" applyFill="1" applyBorder="1" applyAlignment="1" applyProtection="1">
      <protection locked="0"/>
    </xf>
    <xf numFmtId="165" fontId="66" fillId="0" borderId="4" xfId="1" applyNumberFormat="1" applyFont="1" applyFill="1" applyBorder="1" applyAlignment="1" applyProtection="1">
      <protection locked="0"/>
    </xf>
    <xf numFmtId="44" fontId="78" fillId="0" borderId="4" xfId="3" applyFont="1" applyFill="1" applyBorder="1" applyAlignment="1">
      <alignment horizontal="left" vertical="center"/>
    </xf>
    <xf numFmtId="165" fontId="66" fillId="0" borderId="23" xfId="1" applyNumberFormat="1" applyFont="1" applyFill="1" applyBorder="1" applyAlignment="1" applyProtection="1">
      <alignment vertical="center"/>
      <protection locked="0"/>
    </xf>
    <xf numFmtId="165" fontId="66" fillId="0" borderId="73" xfId="1" applyNumberFormat="1" applyFont="1" applyFill="1" applyBorder="1" applyAlignment="1" applyProtection="1">
      <alignment vertical="center"/>
      <protection locked="0"/>
    </xf>
    <xf numFmtId="165" fontId="66" fillId="0" borderId="63" xfId="1" applyNumberFormat="1" applyFont="1" applyFill="1" applyBorder="1" applyAlignment="1" applyProtection="1">
      <alignment vertical="center"/>
      <protection locked="0"/>
    </xf>
    <xf numFmtId="165" fontId="66" fillId="0" borderId="14" xfId="1" applyNumberFormat="1" applyFont="1" applyFill="1" applyBorder="1" applyAlignment="1" applyProtection="1">
      <alignment vertical="center"/>
      <protection locked="0"/>
    </xf>
    <xf numFmtId="165" fontId="94" fillId="0" borderId="35" xfId="1" applyNumberFormat="1" applyFont="1" applyFill="1" applyBorder="1" applyAlignment="1" applyProtection="1">
      <alignment vertical="center"/>
      <protection locked="0"/>
    </xf>
    <xf numFmtId="165" fontId="94" fillId="0" borderId="47" xfId="1" applyNumberFormat="1" applyFont="1" applyFill="1" applyBorder="1" applyAlignment="1" applyProtection="1">
      <alignment vertical="center"/>
      <protection locked="0"/>
    </xf>
    <xf numFmtId="165" fontId="94" fillId="0" borderId="51" xfId="1" applyNumberFormat="1" applyFont="1" applyFill="1" applyBorder="1" applyAlignment="1" applyProtection="1">
      <alignment vertical="center"/>
      <protection locked="0"/>
    </xf>
    <xf numFmtId="165" fontId="94" fillId="0" borderId="26" xfId="1" applyNumberFormat="1" applyFont="1" applyFill="1" applyBorder="1" applyAlignment="1" applyProtection="1">
      <alignment vertical="center"/>
      <protection locked="0"/>
    </xf>
    <xf numFmtId="0" fontId="87" fillId="0" borderId="21" xfId="1" applyNumberFormat="1" applyFont="1" applyFill="1" applyBorder="1" applyAlignment="1" applyProtection="1">
      <alignment vertical="center"/>
      <protection locked="0"/>
    </xf>
    <xf numFmtId="0" fontId="94" fillId="0" borderId="21" xfId="1" applyNumberFormat="1" applyFont="1" applyFill="1" applyBorder="1" applyAlignment="1" applyProtection="1">
      <alignment vertical="center"/>
      <protection locked="0"/>
    </xf>
    <xf numFmtId="165" fontId="94" fillId="0" borderId="21" xfId="1" applyNumberFormat="1" applyFont="1" applyFill="1" applyBorder="1" applyAlignment="1" applyProtection="1">
      <alignment vertical="center"/>
      <protection locked="0"/>
    </xf>
    <xf numFmtId="0" fontId="87" fillId="0" borderId="26" xfId="1" applyNumberFormat="1" applyFont="1" applyFill="1" applyBorder="1" applyAlignment="1" applyProtection="1">
      <alignment vertical="center"/>
      <protection locked="0"/>
    </xf>
    <xf numFmtId="0" fontId="94" fillId="0" borderId="26" xfId="1" applyNumberFormat="1" applyFont="1" applyFill="1" applyBorder="1" applyAlignment="1" applyProtection="1">
      <alignment vertical="center"/>
      <protection locked="0"/>
    </xf>
    <xf numFmtId="0" fontId="94" fillId="0" borderId="4" xfId="1" applyNumberFormat="1" applyFont="1" applyFill="1" applyBorder="1" applyAlignment="1" applyProtection="1">
      <alignment vertical="center"/>
      <protection locked="0"/>
    </xf>
    <xf numFmtId="0" fontId="87" fillId="0" borderId="13" xfId="1" applyNumberFormat="1" applyFont="1" applyFill="1" applyBorder="1" applyAlignment="1" applyProtection="1">
      <alignment vertical="center"/>
      <protection locked="0"/>
    </xf>
    <xf numFmtId="0" fontId="94" fillId="0" borderId="13" xfId="1" applyNumberFormat="1" applyFont="1" applyFill="1" applyBorder="1" applyAlignment="1" applyProtection="1">
      <alignment vertical="center"/>
      <protection locked="0"/>
    </xf>
    <xf numFmtId="165" fontId="94" fillId="0" borderId="13" xfId="1" applyNumberFormat="1" applyFont="1" applyFill="1" applyBorder="1" applyAlignment="1" applyProtection="1">
      <alignment vertical="center"/>
      <protection locked="0"/>
    </xf>
    <xf numFmtId="0" fontId="94" fillId="0" borderId="35" xfId="1" applyNumberFormat="1" applyFont="1" applyFill="1" applyBorder="1" applyAlignment="1" applyProtection="1">
      <alignment vertical="center"/>
      <protection locked="0"/>
    </xf>
    <xf numFmtId="0" fontId="87" fillId="0" borderId="47" xfId="1" applyNumberFormat="1" applyFont="1" applyFill="1" applyBorder="1" applyAlignment="1" applyProtection="1">
      <alignment vertical="center"/>
      <protection locked="0"/>
    </xf>
    <xf numFmtId="0" fontId="94" fillId="0" borderId="47" xfId="1" applyNumberFormat="1" applyFont="1" applyFill="1" applyBorder="1" applyAlignment="1" applyProtection="1">
      <alignment vertical="center"/>
      <protection locked="0"/>
    </xf>
    <xf numFmtId="0" fontId="87" fillId="0" borderId="51" xfId="1" applyNumberFormat="1" applyFont="1" applyFill="1" applyBorder="1" applyAlignment="1" applyProtection="1">
      <alignment vertical="center"/>
      <protection locked="0"/>
    </xf>
    <xf numFmtId="0" fontId="94" fillId="0" borderId="51" xfId="1" applyNumberFormat="1" applyFont="1" applyFill="1" applyBorder="1" applyAlignment="1" applyProtection="1">
      <alignment vertical="center"/>
      <protection locked="0"/>
    </xf>
    <xf numFmtId="43" fontId="92" fillId="0" borderId="35" xfId="1" applyFont="1" applyFill="1" applyBorder="1" applyAlignment="1" applyProtection="1">
      <alignment horizontal="left" vertical="center"/>
      <protection locked="0"/>
    </xf>
    <xf numFmtId="0" fontId="93" fillId="0" borderId="35" xfId="1" applyNumberFormat="1" applyFont="1" applyFill="1" applyBorder="1" applyAlignment="1" applyProtection="1">
      <alignment horizontal="left" vertical="center"/>
      <protection locked="0"/>
    </xf>
    <xf numFmtId="0" fontId="92" fillId="0" borderId="35" xfId="1" applyNumberFormat="1" applyFont="1" applyFill="1" applyBorder="1" applyAlignment="1" applyProtection="1">
      <alignment horizontal="left" vertical="center"/>
      <protection locked="0"/>
    </xf>
    <xf numFmtId="165" fontId="92" fillId="0" borderId="35" xfId="1" applyNumberFormat="1" applyFont="1" applyFill="1" applyBorder="1" applyAlignment="1" applyProtection="1">
      <alignment vertical="center"/>
      <protection locked="0"/>
    </xf>
    <xf numFmtId="43" fontId="87" fillId="0" borderId="26" xfId="1" applyFont="1" applyFill="1" applyBorder="1" applyAlignment="1" applyProtection="1">
      <alignment vertical="center"/>
      <protection locked="0"/>
    </xf>
    <xf numFmtId="165" fontId="87" fillId="0" borderId="26" xfId="1" applyNumberFormat="1" applyFont="1" applyFill="1" applyBorder="1" applyAlignment="1" applyProtection="1">
      <alignment vertical="center"/>
      <protection locked="0"/>
    </xf>
    <xf numFmtId="43" fontId="87" fillId="0" borderId="21" xfId="1" applyFont="1" applyFill="1" applyBorder="1" applyAlignment="1" applyProtection="1">
      <alignment vertical="center"/>
      <protection locked="0"/>
    </xf>
    <xf numFmtId="165" fontId="87" fillId="0" borderId="21" xfId="1" applyNumberFormat="1" applyFont="1" applyFill="1" applyBorder="1" applyAlignment="1" applyProtection="1">
      <alignment vertical="center"/>
      <protection locked="0"/>
    </xf>
    <xf numFmtId="43" fontId="87" fillId="0" borderId="47" xfId="1" applyFont="1" applyFill="1" applyBorder="1" applyAlignment="1" applyProtection="1">
      <alignment vertical="center"/>
      <protection locked="0"/>
    </xf>
    <xf numFmtId="165" fontId="87" fillId="0" borderId="47" xfId="1" applyNumberFormat="1" applyFont="1" applyFill="1" applyBorder="1" applyAlignment="1" applyProtection="1">
      <alignment vertical="center"/>
      <protection locked="0"/>
    </xf>
    <xf numFmtId="0" fontId="93" fillId="0" borderId="35" xfId="1" applyNumberFormat="1" applyFont="1" applyFill="1" applyBorder="1" applyAlignment="1" applyProtection="1">
      <alignment vertical="center"/>
      <protection locked="0"/>
    </xf>
    <xf numFmtId="0" fontId="92" fillId="0" borderId="35" xfId="1" applyNumberFormat="1" applyFont="1" applyFill="1" applyBorder="1" applyAlignment="1" applyProtection="1">
      <alignment vertical="center"/>
      <protection locked="0"/>
    </xf>
    <xf numFmtId="43" fontId="87" fillId="0" borderId="51" xfId="1" applyFont="1" applyFill="1" applyBorder="1" applyAlignment="1" applyProtection="1">
      <alignment vertical="center"/>
      <protection locked="0"/>
    </xf>
    <xf numFmtId="165" fontId="87" fillId="0" borderId="51" xfId="1" applyNumberFormat="1" applyFont="1" applyFill="1" applyBorder="1" applyAlignment="1" applyProtection="1">
      <alignment vertical="center"/>
      <protection locked="0"/>
    </xf>
    <xf numFmtId="165" fontId="87" fillId="0" borderId="73" xfId="1" applyNumberFormat="1" applyFont="1" applyFill="1" applyBorder="1" applyAlignment="1" applyProtection="1">
      <alignment vertical="center"/>
      <protection locked="0"/>
    </xf>
    <xf numFmtId="165" fontId="87" fillId="0" borderId="67" xfId="1" applyNumberFormat="1" applyFont="1" applyFill="1" applyBorder="1" applyAlignment="1" applyProtection="1">
      <alignment vertical="center"/>
      <protection locked="0"/>
    </xf>
    <xf numFmtId="43" fontId="58" fillId="0" borderId="4" xfId="1" applyFont="1" applyFill="1" applyBorder="1" applyAlignment="1" applyProtection="1">
      <alignment vertical="center"/>
      <protection locked="0"/>
    </xf>
    <xf numFmtId="0" fontId="104" fillId="0" borderId="4" xfId="1" applyNumberFormat="1" applyFont="1" applyFill="1" applyBorder="1" applyAlignment="1" applyProtection="1">
      <alignment vertical="center"/>
      <protection locked="0"/>
    </xf>
    <xf numFmtId="0" fontId="58" fillId="0" borderId="4" xfId="1" applyNumberFormat="1" applyFont="1" applyFill="1" applyBorder="1" applyAlignment="1" applyProtection="1">
      <alignment vertical="center"/>
      <protection locked="0"/>
    </xf>
    <xf numFmtId="43" fontId="105" fillId="0" borderId="4" xfId="1" applyFont="1" applyFill="1" applyBorder="1" applyAlignment="1" applyProtection="1">
      <alignment vertical="center"/>
      <protection locked="0"/>
    </xf>
    <xf numFmtId="0" fontId="106" fillId="0" borderId="4" xfId="1" applyNumberFormat="1" applyFont="1" applyFill="1" applyBorder="1" applyAlignment="1" applyProtection="1">
      <alignment vertical="center"/>
      <protection locked="0"/>
    </xf>
    <xf numFmtId="0" fontId="105" fillId="0" borderId="4" xfId="1" applyNumberFormat="1" applyFont="1" applyFill="1" applyBorder="1" applyAlignment="1" applyProtection="1">
      <alignment vertical="center"/>
      <protection locked="0"/>
    </xf>
    <xf numFmtId="43" fontId="68" fillId="0" borderId="35" xfId="1" applyFont="1" applyFill="1" applyBorder="1" applyAlignment="1" applyProtection="1">
      <alignment horizontal="left" vertical="center"/>
      <protection locked="0"/>
    </xf>
    <xf numFmtId="0" fontId="108" fillId="0" borderId="35" xfId="1" applyNumberFormat="1" applyFont="1" applyFill="1" applyBorder="1" applyAlignment="1" applyProtection="1">
      <alignment horizontal="left" vertical="center"/>
      <protection locked="0"/>
    </xf>
    <xf numFmtId="0" fontId="68" fillId="0" borderId="35" xfId="1" applyNumberFormat="1" applyFont="1" applyFill="1" applyBorder="1" applyAlignment="1" applyProtection="1">
      <alignment horizontal="left" vertical="center"/>
      <protection locked="0"/>
    </xf>
    <xf numFmtId="167" fontId="65" fillId="0" borderId="0" xfId="0" applyNumberFormat="1" applyFont="1" applyAlignment="1">
      <alignment horizontal="left" vertical="center"/>
    </xf>
    <xf numFmtId="43" fontId="66" fillId="31" borderId="4" xfId="1" applyFont="1" applyFill="1" applyBorder="1" applyAlignment="1" applyProtection="1">
      <alignment vertical="center"/>
      <protection locked="0"/>
    </xf>
    <xf numFmtId="165" fontId="66" fillId="31" borderId="4" xfId="1" applyNumberFormat="1" applyFont="1" applyFill="1" applyBorder="1" applyAlignment="1" applyProtection="1">
      <alignment vertical="center"/>
      <protection locked="0"/>
    </xf>
    <xf numFmtId="0" fontId="104" fillId="0" borderId="35" xfId="1" applyNumberFormat="1" applyFont="1" applyFill="1" applyBorder="1" applyAlignment="1" applyProtection="1">
      <alignment horizontal="left" vertical="center"/>
      <protection locked="0"/>
    </xf>
    <xf numFmtId="43" fontId="58" fillId="0" borderId="35" xfId="1" applyFont="1" applyFill="1" applyBorder="1" applyAlignment="1" applyProtection="1">
      <alignment horizontal="left" vertical="center"/>
      <protection locked="0"/>
    </xf>
    <xf numFmtId="165" fontId="94" fillId="0" borderId="66" xfId="1" applyNumberFormat="1" applyFont="1" applyFill="1" applyBorder="1" applyAlignment="1" applyProtection="1">
      <alignment vertical="center"/>
      <protection locked="0"/>
    </xf>
    <xf numFmtId="4" fontId="83" fillId="18" borderId="4" xfId="0" applyNumberFormat="1" applyFont="1" applyFill="1" applyBorder="1" applyAlignment="1" applyProtection="1">
      <alignment horizontal="center" vertical="center"/>
      <protection locked="0"/>
    </xf>
    <xf numFmtId="0" fontId="108" fillId="0" borderId="66" xfId="1" applyNumberFormat="1" applyFont="1" applyFill="1" applyBorder="1" applyAlignment="1" applyProtection="1">
      <alignment vertical="center"/>
      <protection locked="0"/>
    </xf>
    <xf numFmtId="0" fontId="68" fillId="0" borderId="66" xfId="1" applyNumberFormat="1" applyFont="1" applyFill="1" applyBorder="1" applyAlignment="1" applyProtection="1">
      <alignment vertical="center"/>
      <protection locked="0"/>
    </xf>
    <xf numFmtId="0" fontId="71" fillId="0" borderId="35" xfId="1" applyNumberFormat="1" applyFont="1" applyFill="1" applyBorder="1" applyAlignment="1" applyProtection="1">
      <alignment horizontal="left" vertical="center"/>
      <protection locked="0"/>
    </xf>
    <xf numFmtId="0" fontId="6" fillId="0" borderId="35" xfId="1" applyNumberFormat="1" applyFont="1" applyFill="1" applyBorder="1" applyAlignment="1" applyProtection="1">
      <alignment horizontal="left" vertical="center"/>
      <protection locked="0"/>
    </xf>
    <xf numFmtId="165" fontId="68" fillId="0" borderId="35" xfId="1" applyNumberFormat="1" applyFont="1" applyFill="1" applyBorder="1" applyAlignment="1" applyProtection="1">
      <alignment vertical="center"/>
      <protection locked="0"/>
    </xf>
    <xf numFmtId="0" fontId="89" fillId="0" borderId="35" xfId="0" applyFont="1" applyBorder="1" applyAlignment="1">
      <alignment horizontal="center" vertical="center"/>
    </xf>
    <xf numFmtId="0" fontId="65" fillId="21" borderId="4" xfId="0" quotePrefix="1" applyFont="1" applyFill="1" applyBorder="1" applyAlignment="1">
      <alignment horizontal="left" vertical="center" wrapText="1"/>
    </xf>
    <xf numFmtId="0" fontId="65" fillId="0" borderId="35" xfId="5" applyFont="1" applyFill="1" applyBorder="1" applyAlignment="1">
      <alignment vertical="center"/>
    </xf>
    <xf numFmtId="0" fontId="65" fillId="0" borderId="68" xfId="5" applyFont="1" applyFill="1" applyBorder="1" applyAlignment="1">
      <alignment vertical="center" wrapText="1"/>
    </xf>
    <xf numFmtId="0" fontId="65" fillId="0" borderId="10" xfId="5" applyFont="1" applyFill="1" applyBorder="1" applyAlignment="1">
      <alignment vertical="center" wrapText="1"/>
    </xf>
    <xf numFmtId="49" fontId="65" fillId="0" borderId="71" xfId="5" applyNumberFormat="1" applyFont="1" applyFill="1" applyBorder="1" applyAlignment="1">
      <alignment vertical="center" wrapText="1"/>
    </xf>
    <xf numFmtId="49" fontId="65" fillId="0" borderId="34" xfId="5" applyNumberFormat="1" applyFont="1" applyFill="1" applyBorder="1" applyAlignment="1">
      <alignment vertical="center" wrapText="1"/>
    </xf>
    <xf numFmtId="0" fontId="65" fillId="0" borderId="35" xfId="5" applyFont="1" applyFill="1" applyBorder="1" applyAlignment="1">
      <alignment vertical="center" wrapText="1" indent="1"/>
    </xf>
    <xf numFmtId="0" fontId="65" fillId="0" borderId="73" xfId="5" applyFont="1" applyFill="1" applyBorder="1" applyAlignment="1">
      <alignment vertical="center" wrapText="1"/>
    </xf>
    <xf numFmtId="0" fontId="65" fillId="0" borderId="65" xfId="5" applyFont="1" applyFill="1" applyBorder="1" applyAlignment="1">
      <alignment vertical="center" wrapText="1"/>
    </xf>
    <xf numFmtId="49" fontId="65" fillId="0" borderId="23" xfId="5" applyNumberFormat="1" applyFont="1" applyFill="1" applyBorder="1" applyAlignment="1">
      <alignment vertical="center" wrapText="1"/>
    </xf>
    <xf numFmtId="49" fontId="65" fillId="0" borderId="48" xfId="5" applyNumberFormat="1" applyFont="1" applyFill="1" applyBorder="1" applyAlignment="1">
      <alignment vertical="center" wrapText="1"/>
    </xf>
    <xf numFmtId="0" fontId="65" fillId="0" borderId="48" xfId="5" applyFont="1" applyFill="1" applyBorder="1" applyAlignment="1">
      <alignment vertical="center" wrapText="1"/>
    </xf>
    <xf numFmtId="0" fontId="65" fillId="0" borderId="70" xfId="5" applyFont="1" applyFill="1" applyBorder="1" applyAlignment="1">
      <alignment vertical="center" wrapText="1"/>
    </xf>
    <xf numFmtId="0" fontId="65" fillId="0" borderId="71" xfId="5" applyFont="1" applyFill="1" applyBorder="1" applyAlignment="1">
      <alignment vertical="center" wrapText="1"/>
    </xf>
    <xf numFmtId="0" fontId="65" fillId="0" borderId="63" xfId="5" applyFont="1" applyFill="1" applyBorder="1" applyAlignment="1">
      <alignment vertical="center" wrapText="1"/>
    </xf>
    <xf numFmtId="0" fontId="65" fillId="0" borderId="72" xfId="5" applyFont="1" applyFill="1" applyBorder="1" applyAlignment="1">
      <alignment vertical="center" wrapText="1"/>
    </xf>
    <xf numFmtId="0" fontId="91" fillId="0" borderId="35" xfId="1" applyNumberFormat="1" applyFont="1" applyFill="1" applyBorder="1" applyAlignment="1" applyProtection="1">
      <alignment vertical="center"/>
      <protection locked="0"/>
    </xf>
    <xf numFmtId="0" fontId="65" fillId="0" borderId="67" xfId="5" applyFont="1" applyFill="1" applyBorder="1" applyAlignment="1">
      <alignment vertical="center" wrapText="1"/>
    </xf>
    <xf numFmtId="165" fontId="66" fillId="0" borderId="64" xfId="1" applyNumberFormat="1" applyFont="1" applyFill="1" applyBorder="1" applyAlignment="1" applyProtection="1">
      <alignment vertical="center"/>
      <protection locked="0"/>
    </xf>
    <xf numFmtId="165" fontId="66" fillId="0" borderId="10" xfId="1" applyNumberFormat="1" applyFont="1" applyFill="1" applyBorder="1" applyAlignment="1" applyProtection="1">
      <alignment vertical="center"/>
      <protection locked="0"/>
    </xf>
    <xf numFmtId="165" fontId="61" fillId="0" borderId="67" xfId="1" applyNumberFormat="1" applyFont="1" applyFill="1" applyBorder="1" applyAlignment="1" applyProtection="1">
      <alignment vertical="center"/>
      <protection locked="0"/>
    </xf>
    <xf numFmtId="0" fontId="65" fillId="0" borderId="64" xfId="5" applyFont="1" applyFill="1" applyBorder="1" applyAlignment="1">
      <alignment vertical="center" wrapText="1"/>
    </xf>
    <xf numFmtId="165" fontId="87" fillId="0" borderId="64" xfId="1" applyNumberFormat="1" applyFont="1" applyFill="1" applyBorder="1" applyAlignment="1" applyProtection="1">
      <alignment vertical="center"/>
      <protection locked="0"/>
    </xf>
    <xf numFmtId="165" fontId="87" fillId="0" borderId="10" xfId="1" applyNumberFormat="1" applyFont="1" applyFill="1" applyBorder="1" applyAlignment="1" applyProtection="1">
      <alignment vertical="center"/>
      <protection locked="0"/>
    </xf>
    <xf numFmtId="165" fontId="61" fillId="0" borderId="65" xfId="1" applyNumberFormat="1" applyFont="1" applyFill="1" applyBorder="1" applyAlignment="1" applyProtection="1">
      <alignment vertical="center"/>
      <protection locked="0"/>
    </xf>
    <xf numFmtId="165" fontId="66" fillId="0" borderId="68" xfId="1" applyNumberFormat="1" applyFont="1" applyFill="1" applyBorder="1" applyAlignment="1" applyProtection="1">
      <alignment vertical="center"/>
      <protection locked="0"/>
    </xf>
    <xf numFmtId="49" fontId="65" fillId="0" borderId="70" xfId="5" applyNumberFormat="1" applyFont="1" applyFill="1" applyBorder="1" applyAlignment="1">
      <alignment vertical="center" wrapText="1"/>
    </xf>
    <xf numFmtId="165" fontId="66" fillId="0" borderId="49" xfId="1" applyNumberFormat="1" applyFont="1" applyFill="1" applyBorder="1" applyAlignment="1" applyProtection="1">
      <alignment vertical="center"/>
      <protection locked="0"/>
    </xf>
    <xf numFmtId="165" fontId="66" fillId="0" borderId="34" xfId="1" applyNumberFormat="1" applyFont="1" applyFill="1" applyBorder="1" applyAlignment="1" applyProtection="1">
      <alignment vertical="center"/>
      <protection locked="0"/>
    </xf>
    <xf numFmtId="165" fontId="61" fillId="0" borderId="70" xfId="1" applyNumberFormat="1" applyFont="1" applyFill="1" applyBorder="1" applyAlignment="1" applyProtection="1">
      <alignment vertical="center"/>
      <protection locked="0"/>
    </xf>
    <xf numFmtId="165" fontId="61" fillId="0" borderId="71" xfId="1" applyNumberFormat="1" applyFont="1" applyFill="1" applyBorder="1" applyAlignment="1" applyProtection="1">
      <alignment vertical="center"/>
      <protection locked="0"/>
    </xf>
    <xf numFmtId="165" fontId="87" fillId="0" borderId="49" xfId="1" applyNumberFormat="1" applyFont="1" applyFill="1" applyBorder="1" applyAlignment="1" applyProtection="1">
      <alignment vertical="center"/>
      <protection locked="0"/>
    </xf>
    <xf numFmtId="165" fontId="87" fillId="0" borderId="34" xfId="1" applyNumberFormat="1" applyFont="1" applyFill="1" applyBorder="1" applyAlignment="1" applyProtection="1">
      <alignment vertical="center"/>
      <protection locked="0"/>
    </xf>
    <xf numFmtId="165" fontId="87" fillId="0" borderId="23" xfId="1" applyNumberFormat="1" applyFont="1" applyFill="1" applyBorder="1" applyAlignment="1" applyProtection="1">
      <alignment vertical="center"/>
      <protection locked="0"/>
    </xf>
    <xf numFmtId="165" fontId="87" fillId="0" borderId="48" xfId="1" applyNumberFormat="1" applyFont="1" applyFill="1" applyBorder="1" applyAlignment="1" applyProtection="1">
      <alignment vertical="center"/>
      <protection locked="0"/>
    </xf>
    <xf numFmtId="165" fontId="61" fillId="0" borderId="48" xfId="1" applyNumberFormat="1" applyFont="1" applyFill="1" applyBorder="1" applyAlignment="1" applyProtection="1">
      <alignment vertical="center"/>
      <protection locked="0"/>
    </xf>
    <xf numFmtId="165" fontId="66" fillId="0" borderId="71" xfId="1" applyNumberFormat="1" applyFont="1" applyFill="1" applyBorder="1" applyAlignment="1" applyProtection="1">
      <alignment vertical="center"/>
      <protection locked="0"/>
    </xf>
    <xf numFmtId="43" fontId="66" fillId="0" borderId="47" xfId="1" applyFont="1" applyFill="1" applyBorder="1" applyAlignment="1" applyProtection="1">
      <alignment horizontal="left" vertical="center"/>
      <protection locked="0"/>
    </xf>
    <xf numFmtId="0" fontId="61" fillId="0" borderId="47" xfId="1" applyNumberFormat="1" applyFont="1" applyFill="1" applyBorder="1" applyAlignment="1" applyProtection="1">
      <alignment horizontal="left" vertical="center"/>
      <protection locked="0"/>
    </xf>
    <xf numFmtId="0" fontId="66" fillId="0" borderId="47" xfId="1" applyNumberFormat="1" applyFont="1" applyFill="1" applyBorder="1" applyAlignment="1" applyProtection="1">
      <alignment horizontal="left" vertical="center"/>
      <protection locked="0"/>
    </xf>
    <xf numFmtId="0" fontId="87" fillId="0" borderId="66" xfId="1" applyNumberFormat="1" applyFont="1" applyFill="1" applyBorder="1" applyAlignment="1" applyProtection="1">
      <alignment vertical="center"/>
      <protection locked="0"/>
    </xf>
    <xf numFmtId="43" fontId="66" fillId="0" borderId="66" xfId="1" applyFont="1" applyFill="1" applyBorder="1" applyAlignment="1" applyProtection="1">
      <alignment horizontal="left" vertical="center"/>
      <protection locked="0"/>
    </xf>
    <xf numFmtId="0" fontId="61" fillId="0" borderId="66" xfId="1" applyNumberFormat="1" applyFont="1" applyFill="1" applyBorder="1" applyAlignment="1" applyProtection="1">
      <alignment horizontal="left" vertical="center"/>
      <protection locked="0"/>
    </xf>
    <xf numFmtId="0" fontId="66" fillId="0" borderId="66" xfId="1" applyNumberFormat="1" applyFont="1" applyFill="1" applyBorder="1" applyAlignment="1" applyProtection="1">
      <alignment horizontal="left" vertical="center"/>
      <protection locked="0"/>
    </xf>
    <xf numFmtId="43" fontId="66" fillId="0" borderId="48" xfId="1" applyFont="1" applyFill="1" applyBorder="1" applyAlignment="1" applyProtection="1">
      <alignment vertical="center"/>
      <protection locked="0"/>
    </xf>
    <xf numFmtId="43" fontId="66" fillId="0" borderId="71" xfId="1" applyFont="1" applyFill="1" applyBorder="1" applyAlignment="1" applyProtection="1">
      <alignment vertical="center"/>
      <protection locked="0"/>
    </xf>
    <xf numFmtId="43" fontId="87" fillId="0" borderId="48" xfId="1" applyFont="1" applyFill="1" applyBorder="1" applyAlignment="1" applyProtection="1">
      <alignment vertical="center"/>
      <protection locked="0"/>
    </xf>
    <xf numFmtId="43" fontId="61" fillId="0" borderId="48" xfId="1" applyFont="1" applyFill="1" applyBorder="1" applyAlignment="1" applyProtection="1">
      <alignment vertical="center"/>
      <protection locked="0"/>
    </xf>
    <xf numFmtId="43" fontId="66" fillId="0" borderId="70" xfId="1" applyFont="1" applyFill="1" applyBorder="1" applyAlignment="1" applyProtection="1">
      <alignment vertical="center"/>
      <protection locked="0"/>
    </xf>
    <xf numFmtId="43" fontId="66" fillId="0" borderId="72" xfId="1" applyFont="1" applyFill="1" applyBorder="1" applyAlignment="1" applyProtection="1">
      <alignment vertical="center"/>
      <protection locked="0"/>
    </xf>
    <xf numFmtId="49" fontId="65" fillId="0" borderId="49" xfId="5" applyNumberFormat="1" applyFont="1" applyFill="1" applyBorder="1" applyAlignment="1">
      <alignment vertical="center" wrapText="1"/>
    </xf>
    <xf numFmtId="0" fontId="65" fillId="0" borderId="35" xfId="5" applyFont="1" applyFill="1" applyBorder="1" applyAlignment="1">
      <alignment horizontal="left" vertical="center" wrapText="1"/>
    </xf>
    <xf numFmtId="0" fontId="65" fillId="0" borderId="10" xfId="5" applyFont="1" applyFill="1" applyBorder="1" applyAlignment="1">
      <alignment horizontal="center" vertical="center" wrapText="1"/>
    </xf>
    <xf numFmtId="49" fontId="65" fillId="0" borderId="34" xfId="5" applyNumberFormat="1" applyFont="1" applyFill="1" applyBorder="1" applyAlignment="1">
      <alignment horizontal="center" vertical="center" wrapText="1"/>
    </xf>
    <xf numFmtId="0" fontId="65" fillId="0" borderId="35" xfId="5" applyFont="1" applyFill="1" applyBorder="1" applyAlignment="1">
      <alignment horizontal="center" vertical="center" wrapText="1"/>
    </xf>
    <xf numFmtId="49" fontId="65" fillId="0" borderId="35" xfId="5" applyNumberFormat="1" applyFont="1" applyFill="1" applyBorder="1" applyAlignment="1">
      <alignment horizontal="center" vertical="center" wrapText="1"/>
    </xf>
    <xf numFmtId="49" fontId="65" fillId="0" borderId="48" xfId="5" applyNumberFormat="1" applyFont="1" applyFill="1" applyBorder="1" applyAlignment="1">
      <alignment horizontal="center" vertical="center" wrapText="1"/>
    </xf>
    <xf numFmtId="49" fontId="65" fillId="0" borderId="35" xfId="5" applyNumberFormat="1" applyFont="1" applyFill="1" applyBorder="1" applyAlignment="1">
      <alignment horizontal="center" vertical="top" wrapText="1" indent="1"/>
    </xf>
    <xf numFmtId="43" fontId="66" fillId="0" borderId="48" xfId="1" applyFont="1" applyFill="1" applyBorder="1" applyAlignment="1" applyProtection="1">
      <alignment vertical="center" indent="1"/>
      <protection locked="0"/>
    </xf>
    <xf numFmtId="4" fontId="83" fillId="18" borderId="4" xfId="0" applyNumberFormat="1" applyFont="1" applyFill="1" applyBorder="1" applyAlignment="1" applyProtection="1">
      <alignment vertical="center"/>
      <protection locked="0"/>
    </xf>
    <xf numFmtId="49" fontId="65" fillId="0" borderId="21" xfId="5" applyNumberFormat="1" applyFont="1" applyFill="1" applyBorder="1" applyAlignment="1">
      <alignment horizontal="center" vertical="center" wrapText="1"/>
    </xf>
    <xf numFmtId="0" fontId="65" fillId="0" borderId="21" xfId="5" applyFont="1" applyFill="1" applyBorder="1" applyAlignment="1">
      <alignment horizontal="center" vertical="center" wrapText="1"/>
    </xf>
    <xf numFmtId="49" fontId="65" fillId="0" borderId="13" xfId="5" applyNumberFormat="1" applyFont="1" applyFill="1" applyBorder="1" applyAlignment="1">
      <alignment horizontal="center" vertical="center" wrapText="1"/>
    </xf>
    <xf numFmtId="0" fontId="65" fillId="0" borderId="13" xfId="5" applyFont="1" applyFill="1" applyBorder="1" applyAlignment="1">
      <alignment horizontal="center" vertical="center" wrapText="1"/>
    </xf>
    <xf numFmtId="0" fontId="65" fillId="0" borderId="47" xfId="5" applyFont="1" applyFill="1" applyBorder="1" applyAlignment="1">
      <alignment horizontal="center" vertical="center" wrapText="1"/>
    </xf>
    <xf numFmtId="0" fontId="65" fillId="0" borderId="48" xfId="5" applyFont="1" applyFill="1" applyBorder="1" applyAlignment="1">
      <alignment horizontal="center" vertical="center" wrapText="1"/>
    </xf>
    <xf numFmtId="0" fontId="65" fillId="0" borderId="65" xfId="5" applyFont="1" applyFill="1" applyBorder="1" applyAlignment="1">
      <alignment horizontal="center" vertical="center" wrapText="1"/>
    </xf>
    <xf numFmtId="0" fontId="65" fillId="0" borderId="21" xfId="5" quotePrefix="1" applyFont="1" applyFill="1" applyBorder="1" applyAlignment="1">
      <alignment horizontal="center" vertical="center" wrapText="1"/>
    </xf>
    <xf numFmtId="0" fontId="65" fillId="0" borderId="49" xfId="5" applyFont="1" applyFill="1" applyBorder="1" applyAlignment="1">
      <alignment horizontal="center" vertical="center" wrapText="1"/>
    </xf>
    <xf numFmtId="0" fontId="65" fillId="0" borderId="64" xfId="5" applyFont="1" applyFill="1" applyBorder="1" applyAlignment="1">
      <alignment horizontal="center" vertical="center" wrapText="1"/>
    </xf>
    <xf numFmtId="0" fontId="65" fillId="0" borderId="63" xfId="5" applyFont="1" applyFill="1" applyBorder="1" applyAlignment="1">
      <alignment horizontal="center" vertical="center" wrapText="1"/>
    </xf>
    <xf numFmtId="0" fontId="65" fillId="0" borderId="14" xfId="5" applyFont="1" applyFill="1" applyBorder="1" applyAlignment="1">
      <alignment horizontal="center" vertical="center" wrapText="1"/>
    </xf>
    <xf numFmtId="49" fontId="65" fillId="0" borderId="49" xfId="5" applyNumberFormat="1" applyFont="1" applyFill="1" applyBorder="1" applyAlignment="1">
      <alignment horizontal="center" vertical="center" wrapText="1"/>
    </xf>
    <xf numFmtId="49" fontId="65" fillId="0" borderId="63" xfId="5" applyNumberFormat="1" applyFont="1" applyFill="1" applyBorder="1" applyAlignment="1">
      <alignment horizontal="center" vertical="center" wrapText="1"/>
    </xf>
    <xf numFmtId="49" fontId="65" fillId="0" borderId="47" xfId="5" applyNumberFormat="1" applyFont="1" applyFill="1" applyBorder="1" applyAlignment="1">
      <alignment horizontal="center" vertical="center" wrapText="1"/>
    </xf>
    <xf numFmtId="49" fontId="65" fillId="0" borderId="51" xfId="5" applyNumberFormat="1" applyFont="1" applyFill="1" applyBorder="1" applyAlignment="1">
      <alignment horizontal="center" vertical="center" wrapText="1"/>
    </xf>
    <xf numFmtId="0" fontId="65" fillId="0" borderId="51" xfId="5" applyFont="1" applyFill="1" applyBorder="1" applyAlignment="1">
      <alignment horizontal="center" vertical="center" wrapText="1"/>
    </xf>
    <xf numFmtId="0" fontId="65" fillId="0" borderId="34" xfId="5" applyFont="1" applyFill="1" applyBorder="1" applyAlignment="1">
      <alignment horizontal="center" vertical="center" wrapText="1"/>
    </xf>
    <xf numFmtId="49" fontId="65" fillId="0" borderId="23" xfId="5" applyNumberFormat="1" applyFont="1" applyFill="1" applyBorder="1" applyAlignment="1">
      <alignment horizontal="center" vertical="center" wrapText="1"/>
    </xf>
    <xf numFmtId="0" fontId="65" fillId="0" borderId="73" xfId="5" applyFont="1" applyFill="1" applyBorder="1" applyAlignment="1">
      <alignment horizontal="center" vertical="center" wrapText="1"/>
    </xf>
    <xf numFmtId="0" fontId="118" fillId="24" borderId="0" xfId="0" applyFont="1" applyFill="1" applyAlignment="1" applyProtection="1">
      <alignment horizontal="left" vertical="center"/>
      <protection locked="0"/>
    </xf>
    <xf numFmtId="0" fontId="118" fillId="0" borderId="0" xfId="0" applyFont="1" applyAlignment="1" applyProtection="1">
      <alignment horizontal="left" vertical="center"/>
      <protection locked="0"/>
    </xf>
    <xf numFmtId="0" fontId="118" fillId="0" borderId="0" xfId="0" applyFont="1" applyAlignment="1" applyProtection="1">
      <alignment horizontal="center" vertical="center"/>
      <protection locked="0"/>
    </xf>
    <xf numFmtId="0" fontId="118" fillId="0" borderId="0" xfId="0" applyFont="1" applyAlignment="1" applyProtection="1">
      <alignment vertical="center"/>
      <protection locked="0"/>
    </xf>
    <xf numFmtId="0" fontId="118" fillId="35" borderId="0" xfId="0" applyFont="1" applyFill="1" applyAlignment="1" applyProtection="1">
      <alignment horizontal="left" vertical="center"/>
      <protection locked="0"/>
    </xf>
    <xf numFmtId="0" fontId="118" fillId="26" borderId="0" xfId="0" applyFont="1" applyFill="1" applyAlignment="1" applyProtection="1">
      <alignment horizontal="left" vertical="center"/>
      <protection locked="0"/>
    </xf>
    <xf numFmtId="0" fontId="118" fillId="11" borderId="0" xfId="0" applyFont="1" applyFill="1" applyAlignment="1" applyProtection="1">
      <alignment horizontal="left" vertical="center"/>
      <protection locked="0"/>
    </xf>
    <xf numFmtId="0" fontId="119" fillId="27" borderId="64" xfId="0" applyFont="1" applyFill="1" applyBorder="1" applyAlignment="1" applyProtection="1">
      <alignment horizontal="left" vertical="center"/>
      <protection locked="0"/>
    </xf>
    <xf numFmtId="0" fontId="119" fillId="27" borderId="24" xfId="0" applyFont="1" applyFill="1" applyBorder="1" applyAlignment="1" applyProtection="1">
      <alignment horizontal="left" vertical="center"/>
      <protection locked="0"/>
    </xf>
    <xf numFmtId="0" fontId="119" fillId="27" borderId="24" xfId="0" applyFont="1" applyFill="1" applyBorder="1" applyAlignment="1" applyProtection="1">
      <alignment horizontal="center" vertical="center"/>
      <protection locked="0"/>
    </xf>
    <xf numFmtId="0" fontId="119" fillId="27" borderId="24" xfId="0" applyFont="1" applyFill="1" applyBorder="1" applyAlignment="1" applyProtection="1">
      <alignment vertical="center"/>
      <protection locked="0"/>
    </xf>
    <xf numFmtId="0" fontId="20" fillId="0" borderId="0" xfId="0" applyFont="1" applyAlignment="1">
      <alignment wrapText="1"/>
    </xf>
    <xf numFmtId="0" fontId="58" fillId="0" borderId="35" xfId="1" applyNumberFormat="1" applyFont="1" applyFill="1" applyBorder="1" applyAlignment="1" applyProtection="1">
      <alignment horizontal="center" vertical="center"/>
      <protection locked="0"/>
    </xf>
    <xf numFmtId="43" fontId="58" fillId="0" borderId="35" xfId="1" applyFont="1" applyFill="1" applyBorder="1" applyAlignment="1" applyProtection="1">
      <alignment horizontal="right" vertical="center"/>
      <protection locked="0"/>
    </xf>
    <xf numFmtId="0" fontId="63" fillId="0" borderId="0" xfId="0" applyFont="1" applyAlignment="1">
      <alignment horizontal="center" wrapText="1"/>
    </xf>
    <xf numFmtId="0" fontId="65" fillId="0" borderId="4" xfId="5" applyFont="1" applyFill="1" applyBorder="1" applyAlignment="1">
      <alignment horizontal="center" wrapText="1"/>
    </xf>
    <xf numFmtId="3" fontId="6" fillId="0" borderId="0" xfId="0" applyNumberFormat="1" applyFont="1" applyAlignment="1" applyProtection="1">
      <alignment horizontal="center" vertical="center"/>
      <protection locked="0"/>
    </xf>
    <xf numFmtId="0" fontId="63" fillId="0" borderId="0" xfId="0" applyFont="1" applyAlignment="1">
      <alignment wrapText="1"/>
    </xf>
    <xf numFmtId="2" fontId="0" fillId="0" borderId="0" xfId="0" applyNumberFormat="1"/>
    <xf numFmtId="165" fontId="72" fillId="0" borderId="0" xfId="1" applyNumberFormat="1" applyFont="1" applyFill="1" applyBorder="1" applyAlignment="1" applyProtection="1">
      <alignment horizontal="center" vertical="center" wrapText="1"/>
      <protection locked="0"/>
    </xf>
    <xf numFmtId="0" fontId="23" fillId="20" borderId="21" xfId="0" applyFont="1" applyFill="1" applyBorder="1" applyAlignment="1" applyProtection="1">
      <alignment horizontal="center" vertical="center"/>
      <protection locked="0"/>
    </xf>
    <xf numFmtId="0" fontId="125" fillId="3" borderId="4" xfId="2" applyFont="1" applyFill="1" applyBorder="1" applyAlignment="1" applyProtection="1">
      <alignment vertical="center"/>
      <protection locked="0"/>
    </xf>
    <xf numFmtId="0" fontId="0" fillId="0" borderId="0" xfId="0" applyAlignment="1">
      <alignment horizontal="left" vertical="center"/>
    </xf>
    <xf numFmtId="0" fontId="0" fillId="0" borderId="0" xfId="0" applyAlignment="1">
      <alignment vertical="center"/>
    </xf>
    <xf numFmtId="0" fontId="0" fillId="21" borderId="4" xfId="0" quotePrefix="1" applyFill="1" applyBorder="1" applyAlignment="1">
      <alignment horizontal="left" vertical="center"/>
    </xf>
    <xf numFmtId="0" fontId="0" fillId="21" borderId="4" xfId="0" quotePrefix="1" applyFill="1" applyBorder="1" applyAlignment="1">
      <alignment horizontal="center" vertical="center"/>
    </xf>
    <xf numFmtId="0" fontId="65" fillId="21" borderId="4" xfId="0" quotePrefix="1" applyFont="1" applyFill="1" applyBorder="1" applyAlignment="1">
      <alignment horizontal="center" vertical="center"/>
    </xf>
    <xf numFmtId="0" fontId="65" fillId="21" borderId="0" xfId="0" quotePrefix="1" applyFont="1" applyFill="1" applyAlignment="1">
      <alignment horizontal="center" vertical="center"/>
    </xf>
    <xf numFmtId="0" fontId="0" fillId="21" borderId="0" xfId="0" quotePrefix="1" applyFill="1" applyAlignment="1">
      <alignment horizontal="center" vertical="center"/>
    </xf>
    <xf numFmtId="0" fontId="0" fillId="11" borderId="0" xfId="0" applyFill="1" applyAlignment="1">
      <alignment horizontal="left" vertical="center"/>
    </xf>
    <xf numFmtId="0" fontId="65" fillId="21" borderId="64" xfId="0" quotePrefix="1" applyFont="1" applyFill="1" applyBorder="1" applyAlignment="1">
      <alignment horizontal="center" vertical="center"/>
    </xf>
    <xf numFmtId="0" fontId="0" fillId="21" borderId="64" xfId="0" quotePrefix="1" applyFill="1" applyBorder="1" applyAlignment="1">
      <alignment horizontal="center" vertical="center"/>
    </xf>
    <xf numFmtId="0" fontId="65" fillId="21" borderId="4" xfId="0" quotePrefix="1" applyFont="1" applyFill="1" applyBorder="1" applyAlignment="1">
      <alignment horizontal="center" vertical="center" wrapText="1"/>
    </xf>
    <xf numFmtId="0" fontId="61" fillId="0" borderId="48" xfId="1" applyNumberFormat="1" applyFont="1" applyFill="1" applyBorder="1" applyAlignment="1" applyProtection="1">
      <alignment horizontal="left" vertical="center"/>
      <protection locked="0"/>
    </xf>
    <xf numFmtId="0" fontId="66" fillId="0" borderId="48" xfId="1" applyNumberFormat="1" applyFont="1" applyFill="1" applyBorder="1" applyAlignment="1" applyProtection="1">
      <alignment horizontal="left" vertical="center"/>
      <protection locked="0"/>
    </xf>
    <xf numFmtId="0" fontId="65" fillId="38" borderId="0" xfId="0" applyFont="1" applyFill="1" applyAlignment="1">
      <alignment horizontal="left" vertical="center"/>
    </xf>
    <xf numFmtId="167" fontId="85" fillId="38" borderId="0" xfId="0" applyNumberFormat="1" applyFont="1" applyFill="1" applyAlignment="1">
      <alignment horizontal="left" vertical="center" indent="1"/>
    </xf>
    <xf numFmtId="167" fontId="85" fillId="38" borderId="0" xfId="0" applyNumberFormat="1" applyFont="1" applyFill="1" applyAlignment="1">
      <alignment horizontal="center" vertical="center" indent="1"/>
    </xf>
    <xf numFmtId="167" fontId="85" fillId="38" borderId="0" xfId="0" applyNumberFormat="1" applyFont="1" applyFill="1" applyAlignment="1">
      <alignment vertical="center" indent="1"/>
    </xf>
    <xf numFmtId="43" fontId="6" fillId="0" borderId="35" xfId="1" applyFont="1" applyFill="1" applyBorder="1" applyAlignment="1" applyProtection="1">
      <alignment horizontal="left" vertical="center"/>
      <protection locked="0"/>
    </xf>
    <xf numFmtId="43" fontId="128" fillId="0" borderId="35" xfId="1" applyFont="1" applyFill="1" applyBorder="1" applyAlignment="1" applyProtection="1">
      <alignment horizontal="left" vertical="center"/>
      <protection locked="0"/>
    </xf>
    <xf numFmtId="43" fontId="68" fillId="0" borderId="35" xfId="1" applyFont="1" applyFill="1" applyBorder="1" applyAlignment="1" applyProtection="1">
      <alignment vertical="center"/>
      <protection locked="0"/>
    </xf>
    <xf numFmtId="167" fontId="65" fillId="0" borderId="0" xfId="0" applyNumberFormat="1" applyFont="1" applyAlignment="1">
      <alignment vertical="center"/>
    </xf>
    <xf numFmtId="43" fontId="104" fillId="0" borderId="4" xfId="1" applyFont="1" applyFill="1" applyBorder="1" applyAlignment="1" applyProtection="1">
      <alignment horizontal="left" vertical="center"/>
      <protection locked="0"/>
    </xf>
    <xf numFmtId="165" fontId="104" fillId="0" borderId="4" xfId="1" applyNumberFormat="1" applyFont="1" applyFill="1" applyBorder="1" applyAlignment="1" applyProtection="1">
      <alignment horizontal="left" vertical="center"/>
      <protection locked="0"/>
    </xf>
    <xf numFmtId="165" fontId="58" fillId="0" borderId="4" xfId="1" applyNumberFormat="1" applyFont="1" applyFill="1" applyBorder="1" applyAlignment="1" applyProtection="1">
      <alignment horizontal="left" vertical="center"/>
      <protection locked="0"/>
    </xf>
    <xf numFmtId="165" fontId="58" fillId="0" borderId="4" xfId="1" applyNumberFormat="1" applyFont="1" applyFill="1" applyBorder="1" applyAlignment="1" applyProtection="1">
      <alignment vertical="center"/>
      <protection locked="0"/>
    </xf>
    <xf numFmtId="165" fontId="104" fillId="0" borderId="35" xfId="1" applyNumberFormat="1" applyFont="1" applyFill="1" applyBorder="1" applyAlignment="1" applyProtection="1">
      <alignment vertical="center"/>
      <protection locked="0"/>
    </xf>
    <xf numFmtId="165" fontId="68" fillId="0" borderId="35" xfId="1" applyNumberFormat="1" applyFont="1" applyFill="1" applyBorder="1" applyAlignment="1" applyProtection="1">
      <alignment horizontal="left" vertical="center"/>
      <protection locked="0"/>
    </xf>
    <xf numFmtId="43" fontId="108" fillId="0" borderId="35" xfId="1" applyFont="1" applyFill="1" applyBorder="1" applyAlignment="1" applyProtection="1">
      <alignment horizontal="left" vertical="center"/>
      <protection locked="0"/>
    </xf>
    <xf numFmtId="165" fontId="108" fillId="0" borderId="35" xfId="1" applyNumberFormat="1" applyFont="1" applyFill="1" applyBorder="1" applyAlignment="1" applyProtection="1">
      <alignment horizontal="left" vertical="center"/>
      <protection locked="0"/>
    </xf>
    <xf numFmtId="43" fontId="108" fillId="0" borderId="4" xfId="1" applyFont="1" applyFill="1" applyBorder="1" applyAlignment="1" applyProtection="1">
      <alignment horizontal="left" vertical="center"/>
      <protection locked="0"/>
    </xf>
    <xf numFmtId="0" fontId="108" fillId="0" borderId="4" xfId="1" applyNumberFormat="1" applyFont="1" applyFill="1" applyBorder="1" applyAlignment="1" applyProtection="1">
      <alignment horizontal="left" vertical="center"/>
      <protection locked="0"/>
    </xf>
    <xf numFmtId="43" fontId="58" fillId="0" borderId="4" xfId="1" applyFont="1" applyFill="1" applyBorder="1" applyAlignment="1" applyProtection="1">
      <alignment horizontal="left" vertical="center"/>
      <protection locked="0"/>
    </xf>
    <xf numFmtId="0" fontId="104" fillId="0" borderId="4" xfId="1" applyNumberFormat="1" applyFont="1" applyFill="1" applyBorder="1" applyAlignment="1" applyProtection="1">
      <alignment horizontal="left" vertical="center"/>
      <protection locked="0"/>
    </xf>
    <xf numFmtId="43" fontId="104" fillId="0" borderId="35" xfId="1" applyFont="1" applyFill="1" applyBorder="1" applyAlignment="1" applyProtection="1">
      <alignment horizontal="left" vertical="center"/>
      <protection locked="0"/>
    </xf>
    <xf numFmtId="165" fontId="104" fillId="0" borderId="35" xfId="1" applyNumberFormat="1" applyFont="1" applyFill="1" applyBorder="1" applyAlignment="1" applyProtection="1">
      <alignment horizontal="left" vertical="center"/>
      <protection locked="0"/>
    </xf>
    <xf numFmtId="0" fontId="66" fillId="0" borderId="4" xfId="0" applyFont="1" applyBorder="1" applyAlignment="1" applyProtection="1">
      <alignment vertical="center"/>
      <protection locked="0"/>
    </xf>
    <xf numFmtId="0" fontId="66" fillId="0" borderId="4" xfId="0" applyFont="1" applyBorder="1"/>
    <xf numFmtId="1" fontId="66" fillId="0" borderId="4" xfId="0" applyNumberFormat="1" applyFont="1" applyBorder="1" applyAlignment="1" applyProtection="1">
      <alignment vertical="center"/>
      <protection locked="0"/>
    </xf>
    <xf numFmtId="2" fontId="66" fillId="0" borderId="4" xfId="0" applyNumberFormat="1" applyFont="1" applyBorder="1" applyAlignment="1" applyProtection="1">
      <alignment vertical="center"/>
      <protection locked="0"/>
    </xf>
    <xf numFmtId="3" fontId="66" fillId="0" borderId="4" xfId="0" applyNumberFormat="1" applyFont="1" applyBorder="1" applyAlignment="1" applyProtection="1">
      <alignment vertical="center"/>
      <protection locked="0"/>
    </xf>
    <xf numFmtId="0" fontId="65" fillId="0" borderId="4" xfId="0" applyFont="1" applyBorder="1" applyAlignment="1">
      <alignment vertical="center"/>
    </xf>
    <xf numFmtId="0" fontId="65" fillId="0" borderId="4" xfId="0" applyFont="1" applyBorder="1"/>
    <xf numFmtId="0" fontId="65" fillId="0" borderId="4" xfId="0" applyFont="1" applyBorder="1" applyAlignment="1">
      <alignment wrapText="1"/>
    </xf>
    <xf numFmtId="0" fontId="65" fillId="0" borderId="4" xfId="0" quotePrefix="1" applyFont="1" applyBorder="1" applyAlignment="1">
      <alignment vertical="center"/>
    </xf>
    <xf numFmtId="14" fontId="65" fillId="0" borderId="4" xfId="0" quotePrefix="1" applyNumberFormat="1" applyFont="1" applyBorder="1" applyAlignment="1">
      <alignment vertical="center"/>
    </xf>
    <xf numFmtId="0" fontId="65" fillId="0" borderId="4" xfId="0" quotePrefix="1" applyFont="1" applyBorder="1" applyAlignment="1">
      <alignment horizontal="center" vertical="center"/>
    </xf>
    <xf numFmtId="172" fontId="65" fillId="0" borderId="4" xfId="0" applyNumberFormat="1" applyFont="1" applyBorder="1" applyAlignment="1">
      <alignment vertical="center"/>
    </xf>
    <xf numFmtId="14" fontId="65" fillId="0" borderId="4" xfId="0" applyNumberFormat="1" applyFont="1" applyBorder="1" applyAlignment="1">
      <alignment vertical="center"/>
    </xf>
    <xf numFmtId="0" fontId="69" fillId="0" borderId="4" xfId="0" applyFont="1" applyBorder="1" applyAlignment="1" applyProtection="1">
      <alignment vertical="center"/>
      <protection locked="0"/>
    </xf>
    <xf numFmtId="165" fontId="65" fillId="0" borderId="4" xfId="0" applyNumberFormat="1" applyFont="1" applyBorder="1"/>
    <xf numFmtId="43" fontId="65" fillId="0" borderId="4" xfId="0" applyNumberFormat="1" applyFont="1" applyBorder="1"/>
    <xf numFmtId="1" fontId="69" fillId="0" borderId="4" xfId="0" applyNumberFormat="1" applyFont="1" applyBorder="1" applyAlignment="1" applyProtection="1">
      <alignment vertical="center" wrapText="1"/>
      <protection locked="0"/>
    </xf>
    <xf numFmtId="0" fontId="65" fillId="0" borderId="4" xfId="0" applyFont="1" applyBorder="1" applyAlignment="1">
      <alignment horizontal="left" vertical="center"/>
    </xf>
    <xf numFmtId="14" fontId="65" fillId="0" borderId="4" xfId="0" applyNumberFormat="1" applyFont="1" applyBorder="1" applyAlignment="1">
      <alignment wrapText="1"/>
    </xf>
    <xf numFmtId="165" fontId="65" fillId="0" borderId="4" xfId="0" applyNumberFormat="1" applyFont="1" applyBorder="1" applyAlignment="1">
      <alignment wrapText="1"/>
    </xf>
    <xf numFmtId="0" fontId="89" fillId="0" borderId="4" xfId="0" applyFont="1" applyBorder="1" applyAlignment="1">
      <alignment wrapText="1"/>
    </xf>
    <xf numFmtId="0" fontId="89" fillId="0" borderId="4" xfId="0" quotePrefix="1" applyFont="1" applyBorder="1" applyAlignment="1">
      <alignment vertical="center"/>
    </xf>
    <xf numFmtId="0" fontId="65" fillId="0" borderId="23" xfId="0" quotePrefix="1" applyFont="1" applyBorder="1" applyAlignment="1">
      <alignment horizontal="center" vertical="center"/>
    </xf>
    <xf numFmtId="14" fontId="65" fillId="0" borderId="21" xfId="0" applyNumberFormat="1" applyFont="1" applyBorder="1" applyAlignment="1">
      <alignment vertical="center"/>
    </xf>
    <xf numFmtId="0" fontId="65" fillId="0" borderId="4" xfId="0" applyFont="1" applyBorder="1" applyAlignment="1">
      <alignment horizontal="center"/>
    </xf>
    <xf numFmtId="0" fontId="67" fillId="0" borderId="4" xfId="0" applyFont="1" applyBorder="1" applyAlignment="1">
      <alignment horizontal="center" vertical="center" wrapText="1"/>
    </xf>
    <xf numFmtId="14" fontId="65" fillId="0" borderId="4" xfId="0" applyNumberFormat="1" applyFont="1" applyBorder="1"/>
    <xf numFmtId="43" fontId="65" fillId="0" borderId="35" xfId="0" applyNumberFormat="1" applyFont="1" applyBorder="1"/>
    <xf numFmtId="0" fontId="65" fillId="0" borderId="4" xfId="0" quotePrefix="1" applyFont="1" applyBorder="1" applyAlignment="1">
      <alignment vertical="center" wrapText="1"/>
    </xf>
    <xf numFmtId="14" fontId="65" fillId="0" borderId="4" xfId="0" quotePrefix="1" applyNumberFormat="1" applyFont="1" applyBorder="1" applyAlignment="1">
      <alignment vertical="center" wrapText="1"/>
    </xf>
    <xf numFmtId="0" fontId="66" fillId="0" borderId="4" xfId="0" applyFont="1" applyBorder="1" applyAlignment="1" applyProtection="1">
      <alignment vertical="center" wrapText="1"/>
      <protection locked="0"/>
    </xf>
    <xf numFmtId="165" fontId="65" fillId="0" borderId="0" xfId="0" applyNumberFormat="1" applyFont="1"/>
    <xf numFmtId="170" fontId="65" fillId="0" borderId="4" xfId="0" applyNumberFormat="1" applyFont="1" applyBorder="1" applyAlignment="1">
      <alignment horizontal="center" vertical="center"/>
    </xf>
    <xf numFmtId="0" fontId="65" fillId="0" borderId="4" xfId="0" applyFont="1" applyBorder="1" applyAlignment="1">
      <alignment horizontal="center" vertical="center"/>
    </xf>
    <xf numFmtId="4" fontId="65" fillId="0" borderId="4" xfId="0" applyNumberFormat="1" applyFont="1" applyBorder="1"/>
    <xf numFmtId="4" fontId="65" fillId="0" borderId="4" xfId="0" applyNumberFormat="1" applyFont="1" applyBorder="1" applyAlignment="1">
      <alignment vertical="center"/>
    </xf>
    <xf numFmtId="14" fontId="65" fillId="0" borderId="4" xfId="0" quotePrefix="1" applyNumberFormat="1" applyFont="1" applyBorder="1" applyAlignment="1">
      <alignment horizontal="center" vertical="center" wrapText="1"/>
    </xf>
    <xf numFmtId="14" fontId="65" fillId="0" borderId="4" xfId="0" quotePrefix="1" applyNumberFormat="1" applyFont="1" applyBorder="1" applyAlignment="1">
      <alignment horizontal="center" vertical="center"/>
    </xf>
    <xf numFmtId="14" fontId="65" fillId="0" borderId="4" xfId="0" applyNumberFormat="1" applyFont="1" applyBorder="1" applyAlignment="1">
      <alignment horizontal="center" vertical="center"/>
    </xf>
    <xf numFmtId="49" fontId="65" fillId="0" borderId="4" xfId="0" applyNumberFormat="1" applyFont="1" applyBorder="1" applyAlignment="1">
      <alignment vertical="center" wrapText="1"/>
    </xf>
    <xf numFmtId="0" fontId="65" fillId="0" borderId="21" xfId="0" quotePrefix="1" applyFont="1" applyBorder="1" applyAlignment="1">
      <alignment horizontal="center" vertical="center"/>
    </xf>
    <xf numFmtId="0" fontId="61" fillId="0" borderId="4" xfId="0" applyFont="1" applyBorder="1" applyAlignment="1" applyProtection="1">
      <alignment vertical="center" wrapText="1"/>
      <protection locked="0"/>
    </xf>
    <xf numFmtId="0" fontId="78" fillId="0" borderId="0" xfId="0" applyFont="1"/>
    <xf numFmtId="170" fontId="65" fillId="0" borderId="21" xfId="0" applyNumberFormat="1" applyFont="1" applyBorder="1" applyAlignment="1">
      <alignment horizontal="center" vertical="center"/>
    </xf>
    <xf numFmtId="0" fontId="62" fillId="0" borderId="4" xfId="0" applyFont="1" applyBorder="1" applyAlignment="1">
      <alignment wrapText="1"/>
    </xf>
    <xf numFmtId="43" fontId="65" fillId="0" borderId="4" xfId="0" applyNumberFormat="1" applyFont="1" applyBorder="1" applyAlignment="1">
      <alignment vertical="center"/>
    </xf>
    <xf numFmtId="0" fontId="62" fillId="0" borderId="4" xfId="0" applyFont="1" applyBorder="1" applyAlignment="1">
      <alignment vertical="center"/>
    </xf>
    <xf numFmtId="4" fontId="62" fillId="0" borderId="4" xfId="0" applyNumberFormat="1" applyFont="1" applyBorder="1" applyAlignment="1">
      <alignment vertical="center"/>
    </xf>
    <xf numFmtId="0" fontId="63" fillId="0" borderId="4" xfId="0" applyFont="1" applyBorder="1" applyAlignment="1">
      <alignment horizontal="center" wrapText="1"/>
    </xf>
    <xf numFmtId="0" fontId="63" fillId="0" borderId="21" xfId="0" applyFont="1" applyBorder="1" applyAlignment="1">
      <alignment horizontal="center" wrapText="1"/>
    </xf>
    <xf numFmtId="49" fontId="65" fillId="0" borderId="21" xfId="0" applyNumberFormat="1" applyFont="1" applyBorder="1" applyAlignment="1">
      <alignment vertical="center"/>
    </xf>
    <xf numFmtId="49" fontId="65" fillId="0" borderId="21" xfId="0" applyNumberFormat="1" applyFont="1" applyBorder="1" applyAlignment="1">
      <alignment vertical="center" wrapText="1"/>
    </xf>
    <xf numFmtId="0" fontId="65" fillId="0" borderId="4" xfId="0" applyFont="1" applyBorder="1" applyAlignment="1">
      <alignment horizontal="center" vertical="center" wrapText="1"/>
    </xf>
    <xf numFmtId="49" fontId="65" fillId="0" borderId="4" xfId="0" applyNumberFormat="1" applyFont="1" applyBorder="1" applyAlignment="1">
      <alignment horizontal="center" vertical="center" wrapText="1"/>
    </xf>
    <xf numFmtId="0" fontId="65" fillId="0" borderId="50" xfId="0" quotePrefix="1" applyFont="1" applyBorder="1" applyAlignment="1">
      <alignment vertical="center"/>
    </xf>
    <xf numFmtId="0" fontId="61" fillId="0" borderId="4" xfId="0" applyFont="1" applyBorder="1" applyAlignment="1" applyProtection="1">
      <alignment vertical="center"/>
      <protection locked="0"/>
    </xf>
    <xf numFmtId="0" fontId="65" fillId="0" borderId="26" xfId="0" quotePrefix="1" applyFont="1" applyBorder="1" applyAlignment="1">
      <alignment vertical="center"/>
    </xf>
    <xf numFmtId="171" fontId="65" fillId="0" borderId="4" xfId="0" applyNumberFormat="1" applyFont="1" applyBorder="1" applyAlignment="1">
      <alignment vertical="center"/>
    </xf>
    <xf numFmtId="49" fontId="65" fillId="0" borderId="4" xfId="0" applyNumberFormat="1" applyFont="1" applyBorder="1" applyAlignment="1">
      <alignment vertical="center"/>
    </xf>
    <xf numFmtId="0" fontId="65" fillId="0" borderId="4" xfId="0" applyFont="1" applyBorder="1" applyAlignment="1">
      <alignment vertical="center" wrapText="1"/>
    </xf>
    <xf numFmtId="165" fontId="65" fillId="0" borderId="4" xfId="0" applyNumberFormat="1" applyFont="1" applyBorder="1" applyAlignment="1">
      <alignment vertical="center" wrapText="1"/>
    </xf>
    <xf numFmtId="43" fontId="65" fillId="0" borderId="4" xfId="0" applyNumberFormat="1" applyFont="1" applyBorder="1" applyAlignment="1">
      <alignment vertical="center" wrapText="1"/>
    </xf>
    <xf numFmtId="0" fontId="69" fillId="0" borderId="4" xfId="0" applyFont="1" applyBorder="1" applyAlignment="1" applyProtection="1">
      <alignment vertical="center" wrapText="1"/>
      <protection locked="0"/>
    </xf>
    <xf numFmtId="0" fontId="65" fillId="0" borderId="10" xfId="0" quotePrefix="1" applyFont="1" applyBorder="1" applyAlignment="1">
      <alignment horizontal="center" vertical="center"/>
    </xf>
    <xf numFmtId="0" fontId="65" fillId="0" borderId="0" xfId="0" quotePrefix="1" applyFont="1" applyAlignment="1">
      <alignment horizontal="center" vertical="center"/>
    </xf>
    <xf numFmtId="49" fontId="65" fillId="0" borderId="35" xfId="0" applyNumberFormat="1" applyFont="1" applyBorder="1" applyAlignment="1">
      <alignment vertical="center"/>
    </xf>
    <xf numFmtId="49" fontId="65" fillId="0" borderId="35" xfId="0" applyNumberFormat="1" applyFont="1" applyBorder="1" applyAlignment="1">
      <alignment vertical="center" wrapText="1"/>
    </xf>
    <xf numFmtId="170" fontId="65" fillId="0" borderId="34" xfId="0" applyNumberFormat="1" applyFont="1" applyBorder="1" applyAlignment="1">
      <alignment horizontal="center" vertical="center"/>
    </xf>
    <xf numFmtId="0" fontId="65" fillId="0" borderId="26" xfId="0" quotePrefix="1" applyFont="1" applyBorder="1" applyAlignment="1">
      <alignment horizontal="center" vertical="center"/>
    </xf>
    <xf numFmtId="0" fontId="65" fillId="0" borderId="26" xfId="0" applyFont="1" applyBorder="1"/>
    <xf numFmtId="0" fontId="86" fillId="0" borderId="4" xfId="0" applyFont="1" applyBorder="1" applyAlignment="1">
      <alignment horizontal="center" vertical="center"/>
    </xf>
    <xf numFmtId="176" fontId="65" fillId="0" borderId="4" xfId="0" applyNumberFormat="1" applyFont="1" applyBorder="1" applyAlignment="1">
      <alignment vertical="center"/>
    </xf>
    <xf numFmtId="165" fontId="65" fillId="0" borderId="4" xfId="0" applyNumberFormat="1" applyFont="1" applyBorder="1" applyAlignment="1">
      <alignment vertical="center"/>
    </xf>
    <xf numFmtId="49" fontId="65" fillId="0" borderId="34" xfId="0" applyNumberFormat="1" applyFont="1" applyBorder="1" applyAlignment="1">
      <alignment horizontal="center" vertical="center" wrapText="1"/>
    </xf>
    <xf numFmtId="4" fontId="97" fillId="0" borderId="4" xfId="0" applyNumberFormat="1" applyFont="1" applyBorder="1" applyAlignment="1">
      <alignment vertical="center"/>
    </xf>
    <xf numFmtId="0" fontId="65" fillId="0" borderId="13" xfId="0" quotePrefix="1" applyFont="1" applyBorder="1" applyAlignment="1">
      <alignment horizontal="center" vertical="center"/>
    </xf>
    <xf numFmtId="49" fontId="65" fillId="0" borderId="13" xfId="0" applyNumberFormat="1" applyFont="1" applyBorder="1" applyAlignment="1">
      <alignment vertical="center"/>
    </xf>
    <xf numFmtId="49" fontId="65" fillId="0" borderId="13" xfId="0" applyNumberFormat="1" applyFont="1" applyBorder="1" applyAlignment="1">
      <alignment vertical="center" wrapText="1"/>
    </xf>
    <xf numFmtId="0" fontId="65" fillId="0" borderId="34" xfId="0" quotePrefix="1" applyFont="1" applyBorder="1" applyAlignment="1">
      <alignment horizontal="center" vertical="center"/>
    </xf>
    <xf numFmtId="0" fontId="65" fillId="0" borderId="34" xfId="0" applyFont="1" applyBorder="1" applyAlignment="1">
      <alignment vertical="center"/>
    </xf>
    <xf numFmtId="0" fontId="86" fillId="0" borderId="35" xfId="0" applyFont="1" applyBorder="1" applyAlignment="1">
      <alignment horizontal="center" vertical="center"/>
    </xf>
    <xf numFmtId="0" fontId="65" fillId="0" borderId="35" xfId="0" applyFont="1" applyBorder="1" applyAlignment="1">
      <alignment horizontal="center" vertical="center"/>
    </xf>
    <xf numFmtId="0" fontId="65" fillId="0" borderId="48" xfId="0" applyFont="1" applyBorder="1" applyAlignment="1">
      <alignment vertical="center"/>
    </xf>
    <xf numFmtId="0" fontId="65" fillId="0" borderId="34" xfId="0" applyFont="1" applyBorder="1" applyAlignment="1">
      <alignment vertical="center" wrapText="1"/>
    </xf>
    <xf numFmtId="49" fontId="86" fillId="0" borderId="35" xfId="0" applyNumberFormat="1" applyFont="1" applyBorder="1" applyAlignment="1">
      <alignment horizontal="center" vertical="center"/>
    </xf>
    <xf numFmtId="0" fontId="98" fillId="0" borderId="4" xfId="0" applyFont="1" applyBorder="1" applyAlignment="1">
      <alignment vertical="center" wrapText="1"/>
    </xf>
    <xf numFmtId="0" fontId="98" fillId="0" borderId="4" xfId="0" applyFont="1" applyBorder="1" applyAlignment="1">
      <alignment horizontal="center" vertical="center" wrapText="1"/>
    </xf>
    <xf numFmtId="49" fontId="86" fillId="0" borderId="51" xfId="0" applyNumberFormat="1" applyFont="1" applyBorder="1" applyAlignment="1">
      <alignment horizontal="center" vertical="center"/>
    </xf>
    <xf numFmtId="0" fontId="65" fillId="0" borderId="51" xfId="0" applyFont="1" applyBorder="1" applyAlignment="1">
      <alignment horizontal="center" vertical="center"/>
    </xf>
    <xf numFmtId="0" fontId="66" fillId="0" borderId="4" xfId="0" applyFont="1" applyBorder="1" applyAlignment="1">
      <alignment vertical="center"/>
    </xf>
    <xf numFmtId="0" fontId="65" fillId="0" borderId="21" xfId="0" applyFont="1" applyBorder="1" applyAlignment="1">
      <alignment vertical="center"/>
    </xf>
    <xf numFmtId="0" fontId="86" fillId="0" borderId="47" xfId="0" applyFont="1" applyBorder="1" applyAlignment="1">
      <alignment horizontal="center" vertical="center"/>
    </xf>
    <xf numFmtId="0" fontId="65" fillId="0" borderId="47" xfId="0" applyFont="1" applyBorder="1" applyAlignment="1">
      <alignment horizontal="center" vertical="center"/>
    </xf>
    <xf numFmtId="0" fontId="95" fillId="0" borderId="0" xfId="0" quotePrefix="1" applyFont="1"/>
    <xf numFmtId="0" fontId="95" fillId="0" borderId="0" xfId="0" applyFont="1"/>
    <xf numFmtId="0" fontId="58" fillId="0" borderId="4" xfId="0" applyFont="1" applyBorder="1" applyAlignment="1" applyProtection="1">
      <alignment vertical="center"/>
      <protection locked="0"/>
    </xf>
    <xf numFmtId="0" fontId="58" fillId="0" borderId="4" xfId="0" applyFont="1" applyBorder="1" applyAlignment="1" applyProtection="1">
      <alignment vertical="center" wrapText="1"/>
      <protection locked="0"/>
    </xf>
    <xf numFmtId="0" fontId="58" fillId="0" borderId="4" xfId="0" applyFont="1" applyBorder="1" applyAlignment="1">
      <alignment vertical="center"/>
    </xf>
    <xf numFmtId="1" fontId="58" fillId="0" borderId="4" xfId="0" applyNumberFormat="1" applyFont="1" applyBorder="1" applyAlignment="1" applyProtection="1">
      <alignment vertical="center"/>
      <protection locked="0"/>
    </xf>
    <xf numFmtId="2" fontId="58" fillId="0" borderId="4" xfId="0" applyNumberFormat="1" applyFont="1" applyBorder="1" applyAlignment="1" applyProtection="1">
      <alignment vertical="center"/>
      <protection locked="0"/>
    </xf>
    <xf numFmtId="3" fontId="58" fillId="0" borderId="4" xfId="0" applyNumberFormat="1" applyFont="1" applyBorder="1" applyAlignment="1" applyProtection="1">
      <alignment vertical="center"/>
      <protection locked="0"/>
    </xf>
    <xf numFmtId="0" fontId="89" fillId="0" borderId="4" xfId="0" applyFont="1" applyBorder="1" applyAlignment="1">
      <alignment vertical="center"/>
    </xf>
    <xf numFmtId="0" fontId="89" fillId="0" borderId="4" xfId="0" applyFont="1" applyBorder="1" applyAlignment="1">
      <alignment vertical="center" wrapText="1"/>
    </xf>
    <xf numFmtId="14" fontId="89" fillId="0" borderId="4" xfId="0" quotePrefix="1" applyNumberFormat="1" applyFont="1" applyBorder="1" applyAlignment="1">
      <alignment vertical="center"/>
    </xf>
    <xf numFmtId="0" fontId="89" fillId="0" borderId="4" xfId="0" quotePrefix="1" applyFont="1" applyBorder="1" applyAlignment="1">
      <alignment horizontal="center" vertical="center"/>
    </xf>
    <xf numFmtId="0" fontId="89" fillId="0" borderId="21" xfId="0" quotePrefix="1" applyFont="1" applyBorder="1" applyAlignment="1">
      <alignment horizontal="center" vertical="center"/>
    </xf>
    <xf numFmtId="49" fontId="89" fillId="0" borderId="21" xfId="0" applyNumberFormat="1" applyFont="1" applyBorder="1" applyAlignment="1">
      <alignment vertical="center"/>
    </xf>
    <xf numFmtId="49" fontId="89" fillId="0" borderId="21" xfId="0" applyNumberFormat="1" applyFont="1" applyBorder="1" applyAlignment="1">
      <alignment vertical="center" wrapText="1"/>
    </xf>
    <xf numFmtId="170" fontId="89" fillId="0" borderId="4" xfId="0" applyNumberFormat="1" applyFont="1" applyBorder="1" applyAlignment="1">
      <alignment horizontal="center" vertical="center"/>
    </xf>
    <xf numFmtId="0" fontId="89" fillId="0" borderId="4" xfId="0" applyFont="1" applyBorder="1" applyAlignment="1">
      <alignment horizontal="center" vertical="center" wrapText="1"/>
    </xf>
    <xf numFmtId="171" fontId="89" fillId="0" borderId="4" xfId="0" applyNumberFormat="1" applyFont="1" applyBorder="1" applyAlignment="1">
      <alignment vertical="center"/>
    </xf>
    <xf numFmtId="14" fontId="89" fillId="0" borderId="21" xfId="0" applyNumberFormat="1" applyFont="1" applyBorder="1" applyAlignment="1">
      <alignment vertical="center"/>
    </xf>
    <xf numFmtId="0" fontId="89" fillId="0" borderId="4" xfId="0" applyFont="1" applyBorder="1"/>
    <xf numFmtId="165" fontId="89" fillId="0" borderId="4" xfId="0" applyNumberFormat="1" applyFont="1" applyBorder="1"/>
    <xf numFmtId="43" fontId="89" fillId="0" borderId="4" xfId="0" applyNumberFormat="1" applyFont="1" applyBorder="1"/>
    <xf numFmtId="0" fontId="105" fillId="0" borderId="4" xfId="0" applyFont="1" applyBorder="1" applyAlignment="1" applyProtection="1">
      <alignment vertical="center"/>
      <protection locked="0"/>
    </xf>
    <xf numFmtId="0" fontId="105" fillId="0" borderId="4" xfId="0" applyFont="1" applyBorder="1" applyAlignment="1" applyProtection="1">
      <alignment vertical="center" wrapText="1"/>
      <protection locked="0"/>
    </xf>
    <xf numFmtId="0" fontId="105" fillId="0" borderId="4" xfId="0" applyFont="1" applyBorder="1" applyAlignment="1">
      <alignment vertical="center"/>
    </xf>
    <xf numFmtId="1" fontId="105" fillId="0" borderId="4" xfId="0" applyNumberFormat="1" applyFont="1" applyBorder="1" applyAlignment="1" applyProtection="1">
      <alignment vertical="center"/>
      <protection locked="0"/>
    </xf>
    <xf numFmtId="2" fontId="105" fillId="0" borderId="4" xfId="0" applyNumberFormat="1" applyFont="1" applyBorder="1" applyAlignment="1" applyProtection="1">
      <alignment vertical="center"/>
      <protection locked="0"/>
    </xf>
    <xf numFmtId="0" fontId="106" fillId="0" borderId="4" xfId="0" applyFont="1" applyBorder="1" applyAlignment="1" applyProtection="1">
      <alignment vertical="center" wrapText="1"/>
      <protection locked="0"/>
    </xf>
    <xf numFmtId="3" fontId="105" fillId="0" borderId="4" xfId="0" applyNumberFormat="1" applyFont="1" applyBorder="1" applyAlignment="1" applyProtection="1">
      <alignment vertical="center"/>
      <protection locked="0"/>
    </xf>
    <xf numFmtId="165" fontId="105" fillId="0" borderId="4" xfId="1" applyNumberFormat="1" applyFont="1" applyFill="1" applyBorder="1" applyAlignment="1" applyProtection="1">
      <alignment vertical="center"/>
      <protection locked="0"/>
    </xf>
    <xf numFmtId="0" fontId="43" fillId="0" borderId="4" xfId="0" applyFont="1" applyBorder="1" applyAlignment="1">
      <alignment vertical="center"/>
    </xf>
    <xf numFmtId="0" fontId="43" fillId="0" borderId="4" xfId="0" applyFont="1" applyBorder="1" applyAlignment="1">
      <alignment vertical="center" wrapText="1"/>
    </xf>
    <xf numFmtId="0" fontId="43" fillId="0" borderId="4" xfId="0" applyFont="1" applyBorder="1" applyAlignment="1">
      <alignment wrapText="1"/>
    </xf>
    <xf numFmtId="0" fontId="43" fillId="0" borderId="4" xfId="0" quotePrefix="1" applyFont="1" applyBorder="1" applyAlignment="1">
      <alignment vertical="center"/>
    </xf>
    <xf numFmtId="14" fontId="43" fillId="0" borderId="4" xfId="0" quotePrefix="1" applyNumberFormat="1" applyFont="1" applyBorder="1" applyAlignment="1">
      <alignment vertical="center"/>
    </xf>
    <xf numFmtId="0" fontId="43" fillId="0" borderId="4" xfId="0" quotePrefix="1" applyFont="1" applyBorder="1" applyAlignment="1">
      <alignment horizontal="left" vertical="center"/>
    </xf>
    <xf numFmtId="0" fontId="43" fillId="0" borderId="4" xfId="0" quotePrefix="1" applyFont="1" applyBorder="1" applyAlignment="1">
      <alignment horizontal="center" vertical="center"/>
    </xf>
    <xf numFmtId="0" fontId="43" fillId="0" borderId="21" xfId="0" quotePrefix="1" applyFont="1" applyBorder="1" applyAlignment="1">
      <alignment horizontal="center" vertical="center"/>
    </xf>
    <xf numFmtId="49" fontId="43" fillId="0" borderId="21" xfId="0" applyNumberFormat="1" applyFont="1" applyBorder="1" applyAlignment="1">
      <alignment vertical="center"/>
    </xf>
    <xf numFmtId="49" fontId="43" fillId="0" borderId="21" xfId="0" applyNumberFormat="1" applyFont="1" applyBorder="1" applyAlignment="1">
      <alignment vertical="center" wrapText="1"/>
    </xf>
    <xf numFmtId="170" fontId="43" fillId="0" borderId="4" xfId="0" applyNumberFormat="1" applyFont="1" applyBorder="1" applyAlignment="1">
      <alignment horizontal="center" vertical="center"/>
    </xf>
    <xf numFmtId="0" fontId="43" fillId="0" borderId="4" xfId="0" applyFont="1" applyBorder="1" applyAlignment="1">
      <alignment horizontal="center" vertical="center" wrapText="1"/>
    </xf>
    <xf numFmtId="171" fontId="43" fillId="0" borderId="4" xfId="0" applyNumberFormat="1" applyFont="1" applyBorder="1" applyAlignment="1">
      <alignment vertical="center"/>
    </xf>
    <xf numFmtId="14" fontId="43" fillId="0" borderId="21" xfId="0" applyNumberFormat="1" applyFont="1" applyBorder="1" applyAlignment="1">
      <alignment vertical="center"/>
    </xf>
    <xf numFmtId="4" fontId="69" fillId="0" borderId="4" xfId="0" applyNumberFormat="1" applyFont="1" applyBorder="1" applyAlignment="1" applyProtection="1">
      <alignment vertical="center" wrapText="1"/>
      <protection locked="0"/>
    </xf>
    <xf numFmtId="165" fontId="43" fillId="0" borderId="4" xfId="0" applyNumberFormat="1" applyFont="1" applyBorder="1"/>
    <xf numFmtId="43" fontId="43" fillId="0" borderId="4" xfId="0" applyNumberFormat="1" applyFont="1" applyBorder="1"/>
    <xf numFmtId="171" fontId="65" fillId="0" borderId="34" xfId="0" applyNumberFormat="1" applyFont="1" applyBorder="1" applyAlignment="1">
      <alignment vertical="center"/>
    </xf>
    <xf numFmtId="170" fontId="65" fillId="0" borderId="26" xfId="0" applyNumberFormat="1" applyFont="1" applyBorder="1" applyAlignment="1">
      <alignment horizontal="center" vertical="center"/>
    </xf>
    <xf numFmtId="0" fontId="65" fillId="0" borderId="26" xfId="0" applyFont="1" applyBorder="1" applyAlignment="1">
      <alignment horizontal="center" vertical="center" wrapText="1"/>
    </xf>
    <xf numFmtId="0" fontId="61" fillId="0" borderId="4" xfId="0" applyFont="1" applyBorder="1" applyAlignment="1">
      <alignment vertical="center"/>
    </xf>
    <xf numFmtId="1" fontId="61" fillId="0" borderId="4" xfId="0" applyNumberFormat="1" applyFont="1" applyBorder="1" applyAlignment="1" applyProtection="1">
      <alignment vertical="center"/>
      <protection locked="0"/>
    </xf>
    <xf numFmtId="2" fontId="61" fillId="0" borderId="4" xfId="0" applyNumberFormat="1" applyFont="1" applyBorder="1" applyAlignment="1" applyProtection="1">
      <alignment vertical="center"/>
      <protection locked="0"/>
    </xf>
    <xf numFmtId="3" fontId="61" fillId="0" borderId="4" xfId="0" applyNumberFormat="1" applyFont="1" applyBorder="1" applyAlignment="1" applyProtection="1">
      <alignment vertical="center"/>
      <protection locked="0"/>
    </xf>
    <xf numFmtId="0" fontId="62" fillId="0" borderId="4" xfId="0" applyFont="1" applyBorder="1" applyAlignment="1">
      <alignment vertical="center" wrapText="1"/>
    </xf>
    <xf numFmtId="0" fontId="62" fillId="0" borderId="4" xfId="0" applyFont="1" applyBorder="1" applyAlignment="1">
      <alignment horizontal="center" vertical="center" wrapText="1"/>
    </xf>
    <xf numFmtId="0" fontId="65" fillId="0" borderId="4" xfId="0" quotePrefix="1" applyFont="1" applyBorder="1" applyAlignment="1">
      <alignment horizontal="center" vertical="center" wrapText="1"/>
    </xf>
    <xf numFmtId="0" fontId="62" fillId="0" borderId="34" xfId="0" applyFont="1" applyBorder="1" applyAlignment="1">
      <alignment vertical="center" wrapText="1"/>
    </xf>
    <xf numFmtId="0" fontId="62" fillId="0" borderId="34" xfId="0" applyFont="1" applyBorder="1" applyAlignment="1">
      <alignment horizontal="center" vertical="center" wrapText="1"/>
    </xf>
    <xf numFmtId="14" fontId="62" fillId="0" borderId="21" xfId="0" applyNumberFormat="1" applyFont="1" applyBorder="1" applyAlignment="1">
      <alignment vertical="center"/>
    </xf>
    <xf numFmtId="14" fontId="62" fillId="0" borderId="23" xfId="0" applyNumberFormat="1" applyFont="1" applyBorder="1" applyAlignment="1">
      <alignment vertical="center"/>
    </xf>
    <xf numFmtId="0" fontId="99" fillId="0" borderId="0" xfId="0" applyFont="1" applyAlignment="1">
      <alignment vertical="center"/>
    </xf>
    <xf numFmtId="0" fontId="66" fillId="0" borderId="4" xfId="0" applyFont="1" applyBorder="1" applyProtection="1">
      <protection locked="0"/>
    </xf>
    <xf numFmtId="0" fontId="66" fillId="0" borderId="4" xfId="0" applyFont="1" applyBorder="1" applyAlignment="1" applyProtection="1">
      <alignment wrapText="1"/>
      <protection locked="0"/>
    </xf>
    <xf numFmtId="1" fontId="66" fillId="0" borderId="4" xfId="0" applyNumberFormat="1" applyFont="1" applyBorder="1" applyProtection="1">
      <protection locked="0"/>
    </xf>
    <xf numFmtId="2" fontId="66" fillId="0" borderId="4" xfId="0" applyNumberFormat="1" applyFont="1" applyBorder="1" applyProtection="1">
      <protection locked="0"/>
    </xf>
    <xf numFmtId="3" fontId="66" fillId="0" borderId="4" xfId="0" applyNumberFormat="1" applyFont="1" applyBorder="1" applyProtection="1">
      <protection locked="0"/>
    </xf>
    <xf numFmtId="0" fontId="65" fillId="0" borderId="4" xfId="0" quotePrefix="1" applyFont="1" applyBorder="1"/>
    <xf numFmtId="14" fontId="65" fillId="0" borderId="4" xfId="0" quotePrefix="1" applyNumberFormat="1" applyFont="1" applyBorder="1"/>
    <xf numFmtId="171" fontId="65" fillId="0" borderId="4" xfId="0" applyNumberFormat="1" applyFont="1" applyBorder="1"/>
    <xf numFmtId="14" fontId="65" fillId="0" borderId="21" xfId="0" applyNumberFormat="1" applyFont="1" applyBorder="1"/>
    <xf numFmtId="0" fontId="69" fillId="0" borderId="4" xfId="0" applyFont="1" applyBorder="1" applyProtection="1">
      <protection locked="0"/>
    </xf>
    <xf numFmtId="1" fontId="69" fillId="0" borderId="4" xfId="0" applyNumberFormat="1" applyFont="1" applyBorder="1" applyAlignment="1" applyProtection="1">
      <alignment wrapText="1"/>
      <protection locked="0"/>
    </xf>
    <xf numFmtId="49" fontId="65" fillId="0" borderId="47" xfId="0" applyNumberFormat="1" applyFont="1" applyBorder="1" applyAlignment="1">
      <alignment horizontal="center" vertical="center"/>
    </xf>
    <xf numFmtId="49" fontId="65" fillId="0" borderId="35" xfId="0" applyNumberFormat="1" applyFont="1" applyBorder="1" applyAlignment="1">
      <alignment horizontal="center" vertical="center"/>
    </xf>
    <xf numFmtId="49" fontId="62" fillId="0" borderId="35" xfId="0" applyNumberFormat="1" applyFont="1" applyBorder="1" applyAlignment="1">
      <alignment horizontal="center" vertical="center"/>
    </xf>
    <xf numFmtId="0" fontId="62" fillId="0" borderId="35" xfId="0" applyFont="1" applyBorder="1" applyAlignment="1">
      <alignment horizontal="center" vertical="center"/>
    </xf>
    <xf numFmtId="49" fontId="62" fillId="0" borderId="4" xfId="0" applyNumberFormat="1" applyFont="1" applyBorder="1" applyAlignment="1">
      <alignment horizontal="center" vertical="center"/>
    </xf>
    <xf numFmtId="0" fontId="62" fillId="0" borderId="4" xfId="0" applyFont="1" applyBorder="1" applyAlignment="1">
      <alignment horizontal="center" vertical="center"/>
    </xf>
    <xf numFmtId="0" fontId="66" fillId="0" borderId="4" xfId="0" applyFont="1" applyBorder="1" applyAlignment="1" applyProtection="1">
      <alignment horizontal="left" vertical="center"/>
      <protection locked="0"/>
    </xf>
    <xf numFmtId="0" fontId="66" fillId="0" borderId="4" xfId="0" applyFont="1" applyBorder="1" applyAlignment="1">
      <alignment horizontal="left" vertical="center"/>
    </xf>
    <xf numFmtId="1" fontId="66" fillId="0" borderId="4" xfId="0" applyNumberFormat="1" applyFont="1" applyBorder="1" applyAlignment="1" applyProtection="1">
      <alignment horizontal="left" vertical="center"/>
      <protection locked="0"/>
    </xf>
    <xf numFmtId="2" fontId="66" fillId="0" borderId="4" xfId="0" applyNumberFormat="1" applyFont="1" applyBorder="1" applyAlignment="1" applyProtection="1">
      <alignment horizontal="left" vertical="center"/>
      <protection locked="0"/>
    </xf>
    <xf numFmtId="3" fontId="66" fillId="0" borderId="4" xfId="0" applyNumberFormat="1" applyFont="1" applyBorder="1" applyAlignment="1" applyProtection="1">
      <alignment horizontal="left" vertical="center"/>
      <protection locked="0"/>
    </xf>
    <xf numFmtId="0" fontId="90" fillId="0" borderId="21" xfId="0" applyFont="1" applyBorder="1" applyAlignment="1">
      <alignment horizontal="left" vertical="center"/>
    </xf>
    <xf numFmtId="14" fontId="65" fillId="0" borderId="4" xfId="0" applyNumberFormat="1" applyFont="1" applyBorder="1" applyAlignment="1">
      <alignment horizontal="left" vertical="center"/>
    </xf>
    <xf numFmtId="0" fontId="65" fillId="0" borderId="21" xfId="0" applyFont="1" applyBorder="1" applyAlignment="1">
      <alignment horizontal="center" vertical="center"/>
    </xf>
    <xf numFmtId="0" fontId="65" fillId="0" borderId="21" xfId="0" applyFont="1" applyBorder="1" applyAlignment="1">
      <alignment horizontal="left" vertical="center"/>
    </xf>
    <xf numFmtId="44" fontId="65" fillId="0" borderId="21" xfId="0" applyNumberFormat="1" applyFont="1" applyBorder="1" applyAlignment="1">
      <alignment horizontal="left" vertical="center"/>
    </xf>
    <xf numFmtId="0" fontId="69" fillId="0" borderId="4" xfId="0" applyFont="1" applyBorder="1" applyAlignment="1" applyProtection="1">
      <alignment horizontal="left" vertical="center"/>
      <protection locked="0"/>
    </xf>
    <xf numFmtId="165" fontId="65" fillId="0" borderId="4" xfId="0" applyNumberFormat="1" applyFont="1" applyBorder="1" applyAlignment="1">
      <alignment horizontal="left" vertical="center"/>
    </xf>
    <xf numFmtId="44" fontId="65" fillId="0" borderId="4" xfId="0" applyNumberFormat="1" applyFont="1" applyBorder="1" applyAlignment="1">
      <alignment horizontal="left" vertical="center"/>
    </xf>
    <xf numFmtId="43" fontId="65" fillId="0" borderId="4" xfId="0" applyNumberFormat="1" applyFont="1" applyBorder="1" applyAlignment="1">
      <alignment horizontal="left" vertical="center"/>
    </xf>
    <xf numFmtId="1" fontId="69" fillId="0" borderId="4" xfId="0" applyNumberFormat="1" applyFont="1" applyBorder="1" applyAlignment="1" applyProtection="1">
      <alignment horizontal="left" vertical="center"/>
      <protection locked="0"/>
    </xf>
    <xf numFmtId="165" fontId="65" fillId="0" borderId="4" xfId="0" applyNumberFormat="1" applyFont="1" applyBorder="1" applyAlignment="1">
      <alignment horizontal="left"/>
    </xf>
    <xf numFmtId="43" fontId="65" fillId="0" borderId="4" xfId="0" applyNumberFormat="1" applyFont="1" applyBorder="1" applyAlignment="1">
      <alignment horizontal="left"/>
    </xf>
    <xf numFmtId="0" fontId="90" fillId="0" borderId="4" xfId="0" applyFont="1" applyBorder="1" applyAlignment="1">
      <alignment horizontal="left" vertical="center"/>
    </xf>
    <xf numFmtId="49" fontId="62" fillId="0" borderId="21" xfId="0" applyNumberFormat="1" applyFont="1" applyBorder="1" applyAlignment="1">
      <alignment horizontal="center" vertical="center"/>
    </xf>
    <xf numFmtId="0" fontId="62" fillId="0" borderId="21" xfId="0" applyFont="1" applyBorder="1" applyAlignment="1">
      <alignment horizontal="center" vertical="center"/>
    </xf>
    <xf numFmtId="172" fontId="65" fillId="0" borderId="35" xfId="0" applyNumberFormat="1" applyFont="1" applyBorder="1" applyAlignment="1">
      <alignment horizontal="left" vertical="center"/>
    </xf>
    <xf numFmtId="49" fontId="65" fillId="0" borderId="35" xfId="0" applyNumberFormat="1" applyFont="1" applyBorder="1" applyAlignment="1">
      <alignment horizontal="left" vertical="center"/>
    </xf>
    <xf numFmtId="0" fontId="66" fillId="0" borderId="4" xfId="0" applyFont="1" applyBorder="1" applyAlignment="1" applyProtection="1">
      <alignment horizontal="left" vertical="center" wrapText="1"/>
      <protection locked="0"/>
    </xf>
    <xf numFmtId="165" fontId="61" fillId="0" borderId="4" xfId="1" quotePrefix="1" applyNumberFormat="1" applyFont="1" applyFill="1" applyBorder="1" applyAlignment="1" applyProtection="1">
      <alignment horizontal="left" vertical="center"/>
      <protection locked="0"/>
    </xf>
    <xf numFmtId="49" fontId="65" fillId="0" borderId="4" xfId="0" applyNumberFormat="1" applyFont="1" applyBorder="1" applyAlignment="1">
      <alignment horizontal="left" vertical="center"/>
    </xf>
    <xf numFmtId="0" fontId="91" fillId="0" borderId="21" xfId="0" applyFont="1" applyBorder="1" applyAlignment="1">
      <alignment horizontal="left" vertical="center"/>
    </xf>
    <xf numFmtId="170" fontId="65" fillId="0" borderId="4" xfId="0" applyNumberFormat="1" applyFont="1" applyBorder="1" applyAlignment="1">
      <alignment horizontal="left" vertical="center"/>
    </xf>
    <xf numFmtId="171" fontId="65" fillId="0" borderId="4" xfId="0" applyNumberFormat="1" applyFont="1" applyBorder="1" applyAlignment="1">
      <alignment horizontal="left" vertical="center"/>
    </xf>
    <xf numFmtId="14" fontId="65" fillId="0" borderId="4" xfId="0" quotePrefix="1" applyNumberFormat="1" applyFont="1" applyBorder="1" applyAlignment="1">
      <alignment horizontal="left" vertical="center"/>
    </xf>
    <xf numFmtId="165" fontId="65" fillId="0" borderId="21" xfId="0" applyNumberFormat="1" applyFont="1" applyBorder="1" applyAlignment="1">
      <alignment horizontal="left" vertical="center"/>
    </xf>
    <xf numFmtId="43" fontId="65" fillId="0" borderId="21" xfId="0" applyNumberFormat="1" applyFont="1" applyBorder="1" applyAlignment="1">
      <alignment horizontal="left" vertical="center"/>
    </xf>
    <xf numFmtId="43" fontId="65" fillId="0" borderId="21" xfId="0" applyNumberFormat="1" applyFont="1" applyBorder="1" applyAlignment="1">
      <alignment horizontal="center" vertical="center"/>
    </xf>
    <xf numFmtId="14" fontId="69" fillId="0" borderId="21" xfId="0" applyNumberFormat="1" applyFont="1" applyBorder="1" applyAlignment="1" applyProtection="1">
      <alignment vertical="center"/>
      <protection locked="0"/>
    </xf>
    <xf numFmtId="172" fontId="65" fillId="0" borderId="35" xfId="0" applyNumberFormat="1" applyFont="1" applyBorder="1" applyAlignment="1">
      <alignment horizontal="right" vertical="center"/>
    </xf>
    <xf numFmtId="0" fontId="65" fillId="0" borderId="4" xfId="0" applyFont="1" applyBorder="1" applyAlignment="1" applyProtection="1">
      <alignment horizontal="left" vertical="center"/>
      <protection locked="0"/>
    </xf>
    <xf numFmtId="49" fontId="65" fillId="0" borderId="4" xfId="0" quotePrefix="1" applyNumberFormat="1" applyFont="1" applyBorder="1" applyAlignment="1">
      <alignment horizontal="center" vertical="center"/>
    </xf>
    <xf numFmtId="0" fontId="61" fillId="0" borderId="4" xfId="0" applyFont="1" applyBorder="1" applyAlignment="1" applyProtection="1">
      <alignment horizontal="left" vertical="center"/>
      <protection locked="0"/>
    </xf>
    <xf numFmtId="0" fontId="61" fillId="0" borderId="4" xfId="0" applyFont="1" applyBorder="1" applyAlignment="1">
      <alignment horizontal="left" vertical="center"/>
    </xf>
    <xf numFmtId="1" fontId="61" fillId="0" borderId="4" xfId="0" applyNumberFormat="1" applyFont="1" applyBorder="1" applyAlignment="1" applyProtection="1">
      <alignment horizontal="left" vertical="center"/>
      <protection locked="0"/>
    </xf>
    <xf numFmtId="2" fontId="61" fillId="0" borderId="4" xfId="0" applyNumberFormat="1" applyFont="1" applyBorder="1" applyAlignment="1" applyProtection="1">
      <alignment horizontal="left" vertical="center"/>
      <protection locked="0"/>
    </xf>
    <xf numFmtId="3" fontId="61" fillId="0" borderId="4" xfId="0" applyNumberFormat="1" applyFont="1" applyBorder="1" applyAlignment="1" applyProtection="1">
      <alignment horizontal="left" vertical="center"/>
      <protection locked="0"/>
    </xf>
    <xf numFmtId="0" fontId="91" fillId="0" borderId="4" xfId="0" applyFont="1" applyBorder="1" applyAlignment="1">
      <alignment horizontal="left" vertical="center"/>
    </xf>
    <xf numFmtId="49" fontId="63" fillId="0" borderId="21" xfId="0" applyNumberFormat="1" applyFont="1" applyBorder="1" applyAlignment="1">
      <alignment horizontal="center" vertical="center"/>
    </xf>
    <xf numFmtId="0" fontId="63" fillId="0" borderId="21" xfId="0" applyFont="1" applyBorder="1" applyAlignment="1">
      <alignment horizontal="center" vertical="center"/>
    </xf>
    <xf numFmtId="0" fontId="63" fillId="0" borderId="70" xfId="0" applyFont="1" applyBorder="1" applyAlignment="1">
      <alignment horizontal="left"/>
    </xf>
    <xf numFmtId="49" fontId="62" fillId="0" borderId="21" xfId="0" quotePrefix="1" applyNumberFormat="1" applyFont="1" applyBorder="1" applyAlignment="1">
      <alignment horizontal="center" vertical="center"/>
    </xf>
    <xf numFmtId="172" fontId="65" fillId="0" borderId="4" xfId="0" applyNumberFormat="1" applyFont="1" applyBorder="1" applyAlignment="1">
      <alignment horizontal="left" vertical="center"/>
    </xf>
    <xf numFmtId="0" fontId="65" fillId="0" borderId="50" xfId="0" applyFont="1" applyBorder="1" applyAlignment="1">
      <alignment horizontal="left" vertical="center"/>
    </xf>
    <xf numFmtId="0" fontId="61" fillId="0" borderId="0" xfId="0" applyFont="1" applyAlignment="1">
      <alignment horizontal="left"/>
    </xf>
    <xf numFmtId="0" fontId="65" fillId="0" borderId="26" xfId="0" quotePrefix="1" applyFont="1" applyBorder="1" applyAlignment="1">
      <alignment horizontal="left" vertical="center"/>
    </xf>
    <xf numFmtId="0" fontId="65" fillId="0" borderId="21" xfId="0" applyFont="1" applyBorder="1" applyAlignment="1" applyProtection="1">
      <alignment horizontal="left" vertical="center"/>
      <protection locked="0"/>
    </xf>
    <xf numFmtId="0" fontId="65" fillId="0" borderId="35" xfId="0" quotePrefix="1" applyFont="1" applyBorder="1" applyAlignment="1">
      <alignment horizontal="center" vertical="center"/>
    </xf>
    <xf numFmtId="0" fontId="65" fillId="0" borderId="4" xfId="0" applyFont="1" applyBorder="1" applyAlignment="1">
      <alignment horizontal="left" vertical="center" wrapText="1"/>
    </xf>
    <xf numFmtId="1" fontId="69" fillId="0" borderId="4" xfId="0" applyNumberFormat="1" applyFont="1" applyBorder="1" applyAlignment="1" applyProtection="1">
      <alignment horizontal="left" vertical="center" wrapText="1"/>
      <protection locked="0"/>
    </xf>
    <xf numFmtId="49" fontId="65" fillId="0" borderId="4" xfId="0" applyNumberFormat="1" applyFont="1" applyBorder="1" applyAlignment="1">
      <alignment horizontal="left" vertical="center" wrapText="1"/>
    </xf>
    <xf numFmtId="0" fontId="65" fillId="0" borderId="21" xfId="0" applyFont="1" applyBorder="1" applyAlignment="1">
      <alignment horizontal="left" vertical="center" wrapText="1"/>
    </xf>
    <xf numFmtId="0" fontId="65" fillId="0" borderId="21" xfId="0" quotePrefix="1" applyFont="1" applyBorder="1" applyAlignment="1">
      <alignment horizontal="center" vertical="center" wrapText="1"/>
    </xf>
    <xf numFmtId="43" fontId="65" fillId="0" borderId="4" xfId="0" applyNumberFormat="1" applyFont="1" applyBorder="1" applyAlignment="1">
      <alignment horizontal="right" vertical="center"/>
    </xf>
    <xf numFmtId="0" fontId="65" fillId="0" borderId="4" xfId="0" quotePrefix="1" applyFont="1" applyBorder="1" applyAlignment="1">
      <alignment horizontal="left" vertical="center" wrapText="1"/>
    </xf>
    <xf numFmtId="14" fontId="65" fillId="0" borderId="4" xfId="0" quotePrefix="1" applyNumberFormat="1" applyFont="1" applyBorder="1" applyAlignment="1">
      <alignment horizontal="left" vertical="center" wrapText="1"/>
    </xf>
    <xf numFmtId="0" fontId="65" fillId="0" borderId="34" xfId="0" applyFont="1" applyBorder="1" applyAlignment="1">
      <alignment horizontal="left" vertical="center"/>
    </xf>
    <xf numFmtId="0" fontId="65" fillId="0" borderId="21" xfId="0" quotePrefix="1" applyFont="1" applyBorder="1" applyAlignment="1">
      <alignment horizontal="left" vertical="center"/>
    </xf>
    <xf numFmtId="14" fontId="65" fillId="0" borderId="21" xfId="0" quotePrefix="1" applyNumberFormat="1" applyFont="1" applyBorder="1" applyAlignment="1">
      <alignment horizontal="left" vertical="center"/>
    </xf>
    <xf numFmtId="0" fontId="65" fillId="0" borderId="21" xfId="0" quotePrefix="1" applyFont="1" applyBorder="1" applyAlignment="1">
      <alignment vertical="center"/>
    </xf>
    <xf numFmtId="0" fontId="69" fillId="0" borderId="21" xfId="0" applyFont="1" applyBorder="1" applyAlignment="1" applyProtection="1">
      <alignment horizontal="left" vertical="center"/>
      <protection locked="0"/>
    </xf>
    <xf numFmtId="1" fontId="69" fillId="0" borderId="21" xfId="0" applyNumberFormat="1" applyFont="1" applyBorder="1" applyAlignment="1" applyProtection="1">
      <alignment horizontal="left" vertical="center" wrapText="1"/>
      <protection locked="0"/>
    </xf>
    <xf numFmtId="0" fontId="65" fillId="0" borderId="10" xfId="0" quotePrefix="1" applyFont="1" applyBorder="1" applyAlignment="1">
      <alignment horizontal="left" vertical="center"/>
    </xf>
    <xf numFmtId="14" fontId="65" fillId="0" borderId="26" xfId="0" quotePrefix="1" applyNumberFormat="1" applyFont="1" applyBorder="1" applyAlignment="1">
      <alignment horizontal="left" vertical="center"/>
    </xf>
    <xf numFmtId="0" fontId="65" fillId="0" borderId="26" xfId="0" applyFont="1" applyBorder="1" applyAlignment="1">
      <alignment horizontal="left" vertical="center"/>
    </xf>
    <xf numFmtId="0" fontId="65" fillId="0" borderId="26" xfId="0" applyFont="1" applyBorder="1" applyAlignment="1">
      <alignment horizontal="center" vertical="center"/>
    </xf>
    <xf numFmtId="43" fontId="65" fillId="0" borderId="13" xfId="0" applyNumberFormat="1" applyFont="1" applyBorder="1" applyAlignment="1">
      <alignment horizontal="left" vertical="center"/>
    </xf>
    <xf numFmtId="0" fontId="65" fillId="0" borderId="26" xfId="0" applyFont="1" applyBorder="1" applyAlignment="1">
      <alignment vertical="center"/>
    </xf>
    <xf numFmtId="0" fontId="69" fillId="0" borderId="26" xfId="0" applyFont="1" applyBorder="1" applyAlignment="1" applyProtection="1">
      <alignment horizontal="left" vertical="center"/>
      <protection locked="0"/>
    </xf>
    <xf numFmtId="165" fontId="65" fillId="0" borderId="26" xfId="0" applyNumberFormat="1" applyFont="1" applyBorder="1" applyAlignment="1">
      <alignment horizontal="left" vertical="center"/>
    </xf>
    <xf numFmtId="43" fontId="65" fillId="0" borderId="26" xfId="0" applyNumberFormat="1" applyFont="1" applyBorder="1" applyAlignment="1">
      <alignment horizontal="left" vertical="center"/>
    </xf>
    <xf numFmtId="1" fontId="69" fillId="0" borderId="26" xfId="0" applyNumberFormat="1" applyFont="1" applyBorder="1" applyAlignment="1" applyProtection="1">
      <alignment horizontal="left" vertical="center" wrapText="1"/>
      <protection locked="0"/>
    </xf>
    <xf numFmtId="0" fontId="65" fillId="0" borderId="34" xfId="0" applyFont="1" applyBorder="1" applyAlignment="1">
      <alignment horizontal="left" vertical="center" wrapText="1"/>
    </xf>
    <xf numFmtId="0" fontId="90" fillId="0" borderId="34" xfId="0" applyFont="1" applyBorder="1" applyAlignment="1">
      <alignment horizontal="left" vertical="center" wrapText="1"/>
    </xf>
    <xf numFmtId="49" fontId="65" fillId="0" borderId="4" xfId="0" applyNumberFormat="1" applyFont="1" applyBorder="1" applyAlignment="1">
      <alignment horizontal="center" vertical="center"/>
    </xf>
    <xf numFmtId="49" fontId="62" fillId="0" borderId="4" xfId="0" applyNumberFormat="1" applyFont="1" applyBorder="1" applyAlignment="1">
      <alignment vertical="center"/>
    </xf>
    <xf numFmtId="44" fontId="65" fillId="0" borderId="21" xfId="0" applyNumberFormat="1" applyFont="1" applyBorder="1" applyAlignment="1">
      <alignment vertical="center"/>
    </xf>
    <xf numFmtId="0" fontId="92" fillId="0" borderId="34" xfId="0" applyFont="1" applyBorder="1" applyAlignment="1">
      <alignment horizontal="left" vertical="center" wrapText="1"/>
    </xf>
    <xf numFmtId="0" fontId="92" fillId="0" borderId="4" xfId="0" applyFont="1" applyBorder="1" applyAlignment="1">
      <alignment horizontal="left" vertical="center" wrapText="1"/>
    </xf>
    <xf numFmtId="0" fontId="88" fillId="0" borderId="4" xfId="0" applyFont="1" applyBorder="1" applyAlignment="1">
      <alignment horizontal="right" vertical="center"/>
    </xf>
    <xf numFmtId="165" fontId="65" fillId="0" borderId="4" xfId="0" applyNumberFormat="1" applyFont="1" applyBorder="1" applyAlignment="1">
      <alignment horizontal="right"/>
    </xf>
    <xf numFmtId="43" fontId="65" fillId="0" borderId="4" xfId="0" applyNumberFormat="1" applyFont="1" applyBorder="1" applyAlignment="1">
      <alignment horizontal="right"/>
    </xf>
    <xf numFmtId="2" fontId="61" fillId="0" borderId="48" xfId="0" applyNumberFormat="1" applyFont="1" applyBorder="1" applyAlignment="1">
      <alignment horizontal="right"/>
    </xf>
    <xf numFmtId="0" fontId="62" fillId="0" borderId="70" xfId="0" applyFont="1" applyBorder="1" applyAlignment="1">
      <alignment horizontal="left"/>
    </xf>
    <xf numFmtId="49" fontId="65" fillId="0" borderId="4" xfId="0" quotePrefix="1" applyNumberFormat="1" applyFont="1" applyBorder="1" applyAlignment="1">
      <alignment horizontal="center" vertical="center" wrapText="1"/>
    </xf>
    <xf numFmtId="0" fontId="93" fillId="0" borderId="4" xfId="0" applyFont="1" applyBorder="1" applyAlignment="1">
      <alignment horizontal="left" vertical="center" wrapText="1"/>
    </xf>
    <xf numFmtId="0" fontId="61" fillId="0" borderId="4" xfId="0" applyFont="1" applyBorder="1" applyAlignment="1" applyProtection="1">
      <alignment horizontal="center" vertical="center"/>
      <protection locked="0"/>
    </xf>
    <xf numFmtId="0" fontId="65" fillId="0" borderId="4" xfId="0" applyFont="1" applyBorder="1" applyAlignment="1">
      <alignment horizontal="right" vertical="center"/>
    </xf>
    <xf numFmtId="44" fontId="65" fillId="0" borderId="4" xfId="0" applyNumberFormat="1" applyFont="1" applyBorder="1" applyAlignment="1">
      <alignment horizontal="right" vertical="center"/>
    </xf>
    <xf numFmtId="0" fontId="67" fillId="0" borderId="4" xfId="0" applyFont="1" applyBorder="1" applyAlignment="1" applyProtection="1">
      <alignment horizontal="left" vertical="center" wrapText="1"/>
      <protection locked="0"/>
    </xf>
    <xf numFmtId="0" fontId="90" fillId="0" borderId="4" xfId="0" applyFont="1" applyBorder="1" applyAlignment="1">
      <alignment horizontal="left" vertical="center" wrapText="1"/>
    </xf>
    <xf numFmtId="44" fontId="65" fillId="0" borderId="4" xfId="0" applyNumberFormat="1" applyFont="1" applyBorder="1" applyAlignment="1">
      <alignment horizontal="center" vertical="center"/>
    </xf>
    <xf numFmtId="0" fontId="65" fillId="0" borderId="4" xfId="0" applyFont="1" applyBorder="1" applyAlignment="1">
      <alignment horizontal="left"/>
    </xf>
    <xf numFmtId="0" fontId="66" fillId="0" borderId="21" xfId="0" applyFont="1" applyBorder="1" applyAlignment="1" applyProtection="1">
      <alignment vertical="center"/>
      <protection locked="0"/>
    </xf>
    <xf numFmtId="0" fontId="66" fillId="0" borderId="21" xfId="0" applyFont="1" applyBorder="1"/>
    <xf numFmtId="1" fontId="66" fillId="0" borderId="21" xfId="0" applyNumberFormat="1" applyFont="1" applyBorder="1" applyAlignment="1" applyProtection="1">
      <alignment vertical="center"/>
      <protection locked="0"/>
    </xf>
    <xf numFmtId="2" fontId="66" fillId="0" borderId="21" xfId="0" applyNumberFormat="1" applyFont="1" applyBorder="1" applyAlignment="1" applyProtection="1">
      <alignment vertical="center"/>
      <protection locked="0"/>
    </xf>
    <xf numFmtId="3" fontId="66" fillId="0" borderId="21" xfId="0" applyNumberFormat="1" applyFont="1" applyBorder="1" applyAlignment="1" applyProtection="1">
      <alignment vertical="center"/>
      <protection locked="0"/>
    </xf>
    <xf numFmtId="0" fontId="65" fillId="0" borderId="21" xfId="0" applyFont="1" applyBorder="1"/>
    <xf numFmtId="0" fontId="65" fillId="0" borderId="21" xfId="0" applyFont="1" applyBorder="1" applyAlignment="1">
      <alignment wrapText="1"/>
    </xf>
    <xf numFmtId="14" fontId="65" fillId="0" borderId="21" xfId="0" quotePrefix="1" applyNumberFormat="1" applyFont="1" applyBorder="1" applyAlignment="1">
      <alignment vertical="center"/>
    </xf>
    <xf numFmtId="0" fontId="65" fillId="0" borderId="21" xfId="0" applyFont="1" applyBorder="1" applyAlignment="1">
      <alignment horizontal="center"/>
    </xf>
    <xf numFmtId="0" fontId="65" fillId="0" borderId="23" xfId="0" applyFont="1" applyBorder="1" applyAlignment="1">
      <alignment horizontal="center"/>
    </xf>
    <xf numFmtId="14" fontId="65" fillId="0" borderId="21" xfId="0" applyNumberFormat="1" applyFont="1" applyBorder="1" applyAlignment="1">
      <alignment horizontal="center" vertical="center"/>
    </xf>
    <xf numFmtId="172" fontId="65" fillId="0" borderId="21" xfId="0" applyNumberFormat="1" applyFont="1" applyBorder="1" applyAlignment="1">
      <alignment vertical="center"/>
    </xf>
    <xf numFmtId="0" fontId="69" fillId="0" borderId="21" xfId="0" applyFont="1" applyBorder="1" applyAlignment="1" applyProtection="1">
      <alignment vertical="center"/>
      <protection locked="0"/>
    </xf>
    <xf numFmtId="165" fontId="65" fillId="0" borderId="21" xfId="0" applyNumberFormat="1" applyFont="1" applyBorder="1"/>
    <xf numFmtId="43" fontId="65" fillId="0" borderId="21" xfId="0" applyNumberFormat="1" applyFont="1" applyBorder="1"/>
    <xf numFmtId="1" fontId="69" fillId="0" borderId="21" xfId="0" applyNumberFormat="1" applyFont="1" applyBorder="1" applyAlignment="1" applyProtection="1">
      <alignment vertical="center" wrapText="1"/>
      <protection locked="0"/>
    </xf>
    <xf numFmtId="0" fontId="66" fillId="0" borderId="35" xfId="0" applyFont="1" applyBorder="1" applyAlignment="1" applyProtection="1">
      <alignment vertical="center"/>
      <protection locked="0"/>
    </xf>
    <xf numFmtId="0" fontId="66" fillId="0" borderId="35" xfId="0" applyFont="1" applyBorder="1"/>
    <xf numFmtId="1" fontId="66" fillId="0" borderId="35" xfId="0" applyNumberFormat="1" applyFont="1" applyBorder="1" applyAlignment="1" applyProtection="1">
      <alignment vertical="center"/>
      <protection locked="0"/>
    </xf>
    <xf numFmtId="2" fontId="66" fillId="0" borderId="35" xfId="0" applyNumberFormat="1" applyFont="1" applyBorder="1" applyAlignment="1" applyProtection="1">
      <alignment vertical="center"/>
      <protection locked="0"/>
    </xf>
    <xf numFmtId="3" fontId="66" fillId="0" borderId="35" xfId="0" applyNumberFormat="1" applyFont="1" applyBorder="1" applyAlignment="1" applyProtection="1">
      <alignment vertical="center"/>
      <protection locked="0"/>
    </xf>
    <xf numFmtId="0" fontId="65" fillId="0" borderId="35" xfId="0" applyFont="1" applyBorder="1" applyAlignment="1">
      <alignment vertical="center"/>
    </xf>
    <xf numFmtId="0" fontId="65" fillId="0" borderId="35" xfId="0" applyFont="1" applyBorder="1"/>
    <xf numFmtId="0" fontId="65" fillId="0" borderId="35" xfId="0" applyFont="1" applyBorder="1" applyAlignment="1">
      <alignment wrapText="1"/>
    </xf>
    <xf numFmtId="0" fontId="65" fillId="0" borderId="35" xfId="0" quotePrefix="1" applyFont="1" applyBorder="1" applyAlignment="1">
      <alignment vertical="center"/>
    </xf>
    <xf numFmtId="14" fontId="65" fillId="0" borderId="35" xfId="0" quotePrefix="1" applyNumberFormat="1" applyFont="1" applyBorder="1" applyAlignment="1">
      <alignment vertical="center"/>
    </xf>
    <xf numFmtId="0" fontId="65" fillId="0" borderId="35" xfId="0" quotePrefix="1" applyFont="1" applyBorder="1" applyAlignment="1">
      <alignment horizontal="left" vertical="center"/>
    </xf>
    <xf numFmtId="0" fontId="109" fillId="0" borderId="35" xfId="0" applyFont="1" applyBorder="1" applyAlignment="1">
      <alignment horizontal="center" wrapText="1"/>
    </xf>
    <xf numFmtId="0" fontId="65" fillId="0" borderId="35" xfId="0" quotePrefix="1" applyFont="1" applyBorder="1" applyAlignment="1">
      <alignment horizontal="center" vertical="center" wrapText="1"/>
    </xf>
    <xf numFmtId="14" fontId="65" fillId="0" borderId="23" xfId="0" applyNumberFormat="1" applyFont="1" applyBorder="1" applyAlignment="1">
      <alignment horizontal="center" vertical="center"/>
    </xf>
    <xf numFmtId="14" fontId="65" fillId="0" borderId="73" xfId="0" applyNumberFormat="1" applyFont="1" applyBorder="1" applyAlignment="1">
      <alignment horizontal="center" vertical="center"/>
    </xf>
    <xf numFmtId="172" fontId="65" fillId="0" borderId="35" xfId="0" applyNumberFormat="1" applyFont="1" applyBorder="1" applyAlignment="1">
      <alignment vertical="center"/>
    </xf>
    <xf numFmtId="14" fontId="65" fillId="0" borderId="35" xfId="0" applyNumberFormat="1" applyFont="1" applyBorder="1" applyAlignment="1">
      <alignment vertical="center"/>
    </xf>
    <xf numFmtId="0" fontId="69" fillId="0" borderId="35" xfId="0" applyFont="1" applyBorder="1" applyAlignment="1" applyProtection="1">
      <alignment vertical="center"/>
      <protection locked="0"/>
    </xf>
    <xf numFmtId="165" fontId="65" fillId="0" borderId="35" xfId="0" applyNumberFormat="1" applyFont="1" applyBorder="1"/>
    <xf numFmtId="1" fontId="69" fillId="0" borderId="35" xfId="0" applyNumberFormat="1" applyFont="1" applyBorder="1" applyAlignment="1" applyProtection="1">
      <alignment vertical="center" wrapText="1"/>
      <protection locked="0"/>
    </xf>
    <xf numFmtId="0" fontId="66" fillId="0" borderId="26" xfId="0" applyFont="1" applyBorder="1" applyAlignment="1" applyProtection="1">
      <alignment vertical="center"/>
      <protection locked="0"/>
    </xf>
    <xf numFmtId="0" fontId="66" fillId="0" borderId="26" xfId="0" applyFont="1" applyBorder="1"/>
    <xf numFmtId="1" fontId="66" fillId="0" borderId="26" xfId="0" applyNumberFormat="1" applyFont="1" applyBorder="1" applyAlignment="1" applyProtection="1">
      <alignment vertical="center"/>
      <protection locked="0"/>
    </xf>
    <xf numFmtId="2" fontId="66" fillId="0" borderId="26" xfId="0" applyNumberFormat="1" applyFont="1" applyBorder="1" applyAlignment="1" applyProtection="1">
      <alignment vertical="center"/>
      <protection locked="0"/>
    </xf>
    <xf numFmtId="3" fontId="66" fillId="0" borderId="26" xfId="0" applyNumberFormat="1" applyFont="1" applyBorder="1" applyAlignment="1" applyProtection="1">
      <alignment vertical="center"/>
      <protection locked="0"/>
    </xf>
    <xf numFmtId="0" fontId="65" fillId="0" borderId="26" xfId="0" applyFont="1" applyBorder="1" applyAlignment="1">
      <alignment wrapText="1"/>
    </xf>
    <xf numFmtId="14" fontId="65" fillId="0" borderId="26" xfId="0" quotePrefix="1" applyNumberFormat="1" applyFont="1" applyBorder="1" applyAlignment="1">
      <alignment vertical="center"/>
    </xf>
    <xf numFmtId="0" fontId="65" fillId="0" borderId="63" xfId="0" quotePrefix="1" applyFont="1" applyBorder="1" applyAlignment="1">
      <alignment horizontal="center" vertical="center"/>
    </xf>
    <xf numFmtId="172" fontId="65" fillId="0" borderId="26" xfId="0" applyNumberFormat="1" applyFont="1" applyBorder="1" applyAlignment="1">
      <alignment vertical="center"/>
    </xf>
    <xf numFmtId="14" fontId="65" fillId="0" borderId="26" xfId="0" applyNumberFormat="1" applyFont="1" applyBorder="1" applyAlignment="1">
      <alignment vertical="center"/>
    </xf>
    <xf numFmtId="0" fontId="69" fillId="0" borderId="26" xfId="0" applyFont="1" applyBorder="1" applyAlignment="1" applyProtection="1">
      <alignment vertical="center"/>
      <protection locked="0"/>
    </xf>
    <xf numFmtId="165" fontId="65" fillId="0" borderId="26" xfId="0" applyNumberFormat="1" applyFont="1" applyBorder="1"/>
    <xf numFmtId="43" fontId="65" fillId="0" borderId="26" xfId="0" applyNumberFormat="1" applyFont="1" applyBorder="1"/>
    <xf numFmtId="1" fontId="69" fillId="0" borderId="26" xfId="0" applyNumberFormat="1" applyFont="1" applyBorder="1" applyAlignment="1" applyProtection="1">
      <alignment vertical="center" wrapText="1"/>
      <protection locked="0"/>
    </xf>
    <xf numFmtId="0" fontId="65" fillId="0" borderId="4" xfId="0" quotePrefix="1" applyFont="1" applyBorder="1" applyAlignment="1">
      <alignment horizontal="center"/>
    </xf>
    <xf numFmtId="0" fontId="65" fillId="0" borderId="10" xfId="0" quotePrefix="1" applyFont="1" applyBorder="1" applyAlignment="1">
      <alignment horizontal="center"/>
    </xf>
    <xf numFmtId="0" fontId="65" fillId="0" borderId="10" xfId="0" quotePrefix="1" applyFont="1" applyBorder="1"/>
    <xf numFmtId="0" fontId="65" fillId="0" borderId="35" xfId="0" applyFont="1" applyBorder="1" applyAlignment="1">
      <alignment horizontal="center"/>
    </xf>
    <xf numFmtId="49" fontId="65" fillId="0" borderId="35" xfId="0" applyNumberFormat="1" applyFont="1" applyBorder="1" applyAlignment="1">
      <alignment horizontal="center" vertical="center" wrapText="1"/>
    </xf>
    <xf numFmtId="171" fontId="65" fillId="0" borderId="35" xfId="0" applyNumberFormat="1" applyFont="1" applyBorder="1" applyAlignment="1">
      <alignment vertical="center"/>
    </xf>
    <xf numFmtId="0" fontId="69" fillId="0" borderId="34" xfId="0" applyFont="1" applyBorder="1" applyAlignment="1" applyProtection="1">
      <alignment vertical="center"/>
      <protection locked="0"/>
    </xf>
    <xf numFmtId="0" fontId="65" fillId="0" borderId="26" xfId="0" applyFont="1" applyBorder="1" applyAlignment="1">
      <alignment horizontal="center"/>
    </xf>
    <xf numFmtId="0" fontId="65" fillId="0" borderId="13" xfId="0" applyFont="1" applyBorder="1" applyAlignment="1">
      <alignment horizontal="center"/>
    </xf>
    <xf numFmtId="171" fontId="65" fillId="0" borderId="26" xfId="0" applyNumberFormat="1" applyFont="1" applyBorder="1" applyAlignment="1">
      <alignment vertical="center"/>
    </xf>
    <xf numFmtId="14" fontId="65" fillId="0" borderId="13" xfId="0" applyNumberFormat="1" applyFont="1" applyBorder="1" applyAlignment="1">
      <alignment vertical="center"/>
    </xf>
    <xf numFmtId="0" fontId="65" fillId="0" borderId="21" xfId="0" quotePrefix="1" applyFont="1" applyBorder="1"/>
    <xf numFmtId="171" fontId="65" fillId="0" borderId="21" xfId="0" applyNumberFormat="1" applyFont="1" applyBorder="1" applyAlignment="1">
      <alignment vertical="center"/>
    </xf>
    <xf numFmtId="0" fontId="65" fillId="0" borderId="34" xfId="0" applyFont="1" applyBorder="1" applyAlignment="1">
      <alignment wrapText="1"/>
    </xf>
    <xf numFmtId="165" fontId="65" fillId="0" borderId="10" xfId="0" applyNumberFormat="1" applyFont="1" applyBorder="1"/>
    <xf numFmtId="14" fontId="65" fillId="0" borderId="35" xfId="0" applyNumberFormat="1" applyFont="1" applyBorder="1"/>
    <xf numFmtId="0" fontId="65" fillId="0" borderId="35" xfId="0" quotePrefix="1" applyFont="1" applyBorder="1"/>
    <xf numFmtId="0" fontId="65" fillId="0" borderId="35" xfId="0" quotePrefix="1" applyFont="1" applyBorder="1" applyAlignment="1">
      <alignment horizontal="left"/>
    </xf>
    <xf numFmtId="0" fontId="67" fillId="0" borderId="35" xfId="0" applyFont="1" applyBorder="1" applyAlignment="1">
      <alignment horizontal="center" vertical="center" wrapText="1"/>
    </xf>
    <xf numFmtId="0" fontId="65" fillId="0" borderId="48" xfId="0" applyFont="1" applyBorder="1"/>
    <xf numFmtId="0" fontId="65" fillId="0" borderId="65" xfId="0" applyFont="1" applyBorder="1"/>
    <xf numFmtId="4" fontId="65" fillId="0" borderId="35" xfId="0" applyNumberFormat="1" applyFont="1" applyBorder="1"/>
    <xf numFmtId="0" fontId="66" fillId="0" borderId="66" xfId="0" applyFont="1" applyBorder="1" applyAlignment="1" applyProtection="1">
      <alignment vertical="center"/>
      <protection locked="0"/>
    </xf>
    <xf numFmtId="0" fontId="66" fillId="0" borderId="66" xfId="0" applyFont="1" applyBorder="1"/>
    <xf numFmtId="1" fontId="66" fillId="0" borderId="66" xfId="0" applyNumberFormat="1" applyFont="1" applyBorder="1" applyAlignment="1" applyProtection="1">
      <alignment vertical="center"/>
      <protection locked="0"/>
    </xf>
    <xf numFmtId="2" fontId="66" fillId="0" borderId="66" xfId="0" applyNumberFormat="1" applyFont="1" applyBorder="1" applyAlignment="1" applyProtection="1">
      <alignment vertical="center"/>
      <protection locked="0"/>
    </xf>
    <xf numFmtId="3" fontId="66" fillId="0" borderId="66" xfId="0" applyNumberFormat="1" applyFont="1" applyBorder="1" applyAlignment="1" applyProtection="1">
      <alignment vertical="center"/>
      <protection locked="0"/>
    </xf>
    <xf numFmtId="0" fontId="65" fillId="0" borderId="66" xfId="0" applyFont="1" applyBorder="1" applyAlignment="1">
      <alignment vertical="center"/>
    </xf>
    <xf numFmtId="0" fontId="65" fillId="0" borderId="66" xfId="0" applyFont="1" applyBorder="1"/>
    <xf numFmtId="0" fontId="65" fillId="0" borderId="13" xfId="0" quotePrefix="1" applyFont="1" applyBorder="1" applyAlignment="1">
      <alignment vertical="center"/>
    </xf>
    <xf numFmtId="0" fontId="65" fillId="0" borderId="66" xfId="0" applyFont="1" applyBorder="1" applyAlignment="1">
      <alignment horizontal="left" vertical="center"/>
    </xf>
    <xf numFmtId="0" fontId="65" fillId="0" borderId="66" xfId="0" applyFont="1" applyBorder="1" applyAlignment="1">
      <alignment horizontal="center"/>
    </xf>
    <xf numFmtId="0" fontId="65" fillId="0" borderId="0" xfId="0" applyFont="1" applyAlignment="1">
      <alignment horizontal="center"/>
    </xf>
    <xf numFmtId="14" fontId="65" fillId="0" borderId="66" xfId="0" applyNumberFormat="1" applyFont="1" applyBorder="1"/>
    <xf numFmtId="0" fontId="65" fillId="0" borderId="69" xfId="0" applyFont="1" applyBorder="1"/>
    <xf numFmtId="0" fontId="65" fillId="0" borderId="72" xfId="0" applyFont="1" applyBorder="1"/>
    <xf numFmtId="165" fontId="65" fillId="0" borderId="66" xfId="0" applyNumberFormat="1" applyFont="1" applyBorder="1"/>
    <xf numFmtId="43" fontId="65" fillId="0" borderId="66" xfId="0" applyNumberFormat="1" applyFont="1" applyBorder="1"/>
    <xf numFmtId="0" fontId="65" fillId="0" borderId="66" xfId="0" applyFont="1" applyBorder="1" applyAlignment="1">
      <alignment wrapText="1"/>
    </xf>
    <xf numFmtId="165" fontId="65" fillId="0" borderId="13" xfId="0" applyNumberFormat="1" applyFont="1" applyBorder="1"/>
    <xf numFmtId="43" fontId="65" fillId="0" borderId="13" xfId="0" applyNumberFormat="1" applyFont="1" applyBorder="1"/>
    <xf numFmtId="0" fontId="66" fillId="0" borderId="51" xfId="0" applyFont="1" applyBorder="1" applyAlignment="1" applyProtection="1">
      <alignment vertical="center"/>
      <protection locked="0"/>
    </xf>
    <xf numFmtId="0" fontId="66" fillId="0" borderId="51" xfId="0" applyFont="1" applyBorder="1"/>
    <xf numFmtId="1" fontId="66" fillId="0" borderId="51" xfId="0" applyNumberFormat="1" applyFont="1" applyBorder="1" applyAlignment="1" applyProtection="1">
      <alignment vertical="center"/>
      <protection locked="0"/>
    </xf>
    <xf numFmtId="2" fontId="66" fillId="0" borderId="51" xfId="0" applyNumberFormat="1" applyFont="1" applyBorder="1" applyAlignment="1" applyProtection="1">
      <alignment vertical="center"/>
      <protection locked="0"/>
    </xf>
    <xf numFmtId="3" fontId="66" fillId="0" borderId="51" xfId="0" applyNumberFormat="1" applyFont="1" applyBorder="1" applyAlignment="1" applyProtection="1">
      <alignment vertical="center"/>
      <protection locked="0"/>
    </xf>
    <xf numFmtId="0" fontId="65" fillId="0" borderId="51" xfId="0" applyFont="1" applyBorder="1" applyAlignment="1">
      <alignment vertical="center"/>
    </xf>
    <xf numFmtId="0" fontId="65" fillId="0" borderId="51" xfId="0" applyFont="1" applyBorder="1"/>
    <xf numFmtId="0" fontId="65" fillId="0" borderId="51" xfId="0" applyFont="1" applyBorder="1" applyAlignment="1">
      <alignment horizontal="left" vertical="center"/>
    </xf>
    <xf numFmtId="0" fontId="65" fillId="0" borderId="51" xfId="0" applyFont="1" applyBorder="1" applyAlignment="1">
      <alignment horizontal="center"/>
    </xf>
    <xf numFmtId="165" fontId="65" fillId="0" borderId="51" xfId="0" applyNumberFormat="1" applyFont="1" applyBorder="1"/>
    <xf numFmtId="43" fontId="65" fillId="0" borderId="51" xfId="0" applyNumberFormat="1" applyFont="1" applyBorder="1"/>
    <xf numFmtId="0" fontId="65" fillId="0" borderId="51" xfId="0" applyFont="1" applyBorder="1" applyAlignment="1">
      <alignment wrapText="1"/>
    </xf>
    <xf numFmtId="0" fontId="66" fillId="0" borderId="47" xfId="0" applyFont="1" applyBorder="1" applyAlignment="1" applyProtection="1">
      <alignment vertical="center"/>
      <protection locked="0"/>
    </xf>
    <xf numFmtId="0" fontId="66" fillId="0" borderId="47" xfId="0" applyFont="1" applyBorder="1"/>
    <xf numFmtId="1" fontId="66" fillId="0" borderId="47" xfId="0" applyNumberFormat="1" applyFont="1" applyBorder="1" applyAlignment="1" applyProtection="1">
      <alignment vertical="center"/>
      <protection locked="0"/>
    </xf>
    <xf numFmtId="2" fontId="66" fillId="0" borderId="47" xfId="0" applyNumberFormat="1" applyFont="1" applyBorder="1" applyAlignment="1" applyProtection="1">
      <alignment vertical="center"/>
      <protection locked="0"/>
    </xf>
    <xf numFmtId="3" fontId="66" fillId="0" borderId="47" xfId="0" applyNumberFormat="1" applyFont="1" applyBorder="1" applyAlignment="1" applyProtection="1">
      <alignment vertical="center"/>
      <protection locked="0"/>
    </xf>
    <xf numFmtId="0" fontId="65" fillId="0" borderId="47" xfId="0" applyFont="1" applyBorder="1" applyAlignment="1">
      <alignment vertical="center"/>
    </xf>
    <xf numFmtId="0" fontId="65" fillId="0" borderId="47" xfId="0" applyFont="1" applyBorder="1"/>
    <xf numFmtId="0" fontId="65" fillId="0" borderId="47" xfId="0" applyFont="1" applyBorder="1" applyAlignment="1">
      <alignment horizontal="left" vertical="center"/>
    </xf>
    <xf numFmtId="0" fontId="65" fillId="0" borderId="47" xfId="0" applyFont="1" applyBorder="1" applyAlignment="1">
      <alignment horizontal="center"/>
    </xf>
    <xf numFmtId="165" fontId="65" fillId="0" borderId="47" xfId="0" applyNumberFormat="1" applyFont="1" applyBorder="1"/>
    <xf numFmtId="43" fontId="65" fillId="0" borderId="47" xfId="0" applyNumberFormat="1" applyFont="1" applyBorder="1"/>
    <xf numFmtId="0" fontId="65" fillId="0" borderId="47" xfId="0" applyFont="1" applyBorder="1" applyAlignment="1">
      <alignment wrapText="1"/>
    </xf>
    <xf numFmtId="0" fontId="62" fillId="0" borderId="35" xfId="0" applyFont="1" applyBorder="1" applyAlignment="1">
      <alignment wrapText="1"/>
    </xf>
    <xf numFmtId="0" fontId="67" fillId="0" borderId="35" xfId="0" applyFont="1" applyBorder="1" applyAlignment="1">
      <alignment vertical="center" wrapText="1"/>
    </xf>
    <xf numFmtId="0" fontId="65" fillId="0" borderId="66" xfId="0" quotePrefix="1" applyFont="1" applyBorder="1" applyAlignment="1">
      <alignment vertical="center"/>
    </xf>
    <xf numFmtId="0" fontId="65" fillId="0" borderId="66" xfId="0" quotePrefix="1" applyFont="1" applyBorder="1" applyAlignment="1">
      <alignment horizontal="center"/>
    </xf>
    <xf numFmtId="171" fontId="65" fillId="0" borderId="13" xfId="0" applyNumberFormat="1" applyFont="1" applyBorder="1" applyAlignment="1">
      <alignment vertical="center"/>
    </xf>
    <xf numFmtId="4" fontId="65" fillId="0" borderId="66" xfId="0" applyNumberFormat="1" applyFont="1" applyBorder="1"/>
    <xf numFmtId="4" fontId="65" fillId="0" borderId="13" xfId="0" applyNumberFormat="1" applyFont="1" applyBorder="1"/>
    <xf numFmtId="14" fontId="65" fillId="0" borderId="47" xfId="0" applyNumberFormat="1" applyFont="1" applyBorder="1"/>
    <xf numFmtId="0" fontId="65" fillId="0" borderId="47" xfId="0" quotePrefix="1" applyFont="1" applyBorder="1" applyAlignment="1">
      <alignment vertical="center"/>
    </xf>
    <xf numFmtId="0" fontId="65" fillId="0" borderId="71" xfId="0" applyFont="1" applyBorder="1" applyAlignment="1">
      <alignment horizontal="left" vertical="center"/>
    </xf>
    <xf numFmtId="0" fontId="65" fillId="0" borderId="47" xfId="0" quotePrefix="1" applyFont="1" applyBorder="1" applyAlignment="1">
      <alignment horizontal="center" vertical="center" wrapText="1"/>
    </xf>
    <xf numFmtId="0" fontId="65" fillId="0" borderId="71" xfId="0" applyFont="1" applyBorder="1"/>
    <xf numFmtId="0" fontId="65" fillId="0" borderId="68" xfId="0" applyFont="1" applyBorder="1"/>
    <xf numFmtId="172" fontId="65" fillId="0" borderId="47" xfId="0" applyNumberFormat="1" applyFont="1" applyBorder="1" applyAlignment="1">
      <alignment vertical="center"/>
    </xf>
    <xf numFmtId="0" fontId="62" fillId="0" borderId="35" xfId="0" applyFont="1" applyBorder="1" applyAlignment="1">
      <alignment vertical="center" wrapText="1"/>
    </xf>
    <xf numFmtId="0" fontId="62" fillId="0" borderId="48" xfId="0" applyFont="1" applyBorder="1" applyAlignment="1">
      <alignment wrapText="1"/>
    </xf>
    <xf numFmtId="0" fontId="62" fillId="0" borderId="65" xfId="0" applyFont="1" applyBorder="1" applyAlignment="1">
      <alignment wrapText="1"/>
    </xf>
    <xf numFmtId="0" fontId="65" fillId="0" borderId="70" xfId="0" applyFont="1" applyBorder="1"/>
    <xf numFmtId="14" fontId="65" fillId="0" borderId="51" xfId="0" applyNumberFormat="1" applyFont="1" applyBorder="1"/>
    <xf numFmtId="0" fontId="65" fillId="0" borderId="67" xfId="0" applyFont="1" applyBorder="1"/>
    <xf numFmtId="0" fontId="65" fillId="0" borderId="51" xfId="0" quotePrefix="1" applyFont="1" applyBorder="1" applyAlignment="1">
      <alignment vertical="center"/>
    </xf>
    <xf numFmtId="0" fontId="65" fillId="0" borderId="51" xfId="0" quotePrefix="1" applyFont="1" applyBorder="1" applyAlignment="1">
      <alignment horizontal="center" vertical="center" wrapText="1"/>
    </xf>
    <xf numFmtId="172" fontId="65" fillId="0" borderId="51" xfId="0" applyNumberFormat="1" applyFont="1" applyBorder="1" applyAlignment="1">
      <alignment vertical="center"/>
    </xf>
    <xf numFmtId="14" fontId="65" fillId="0" borderId="51" xfId="0" applyNumberFormat="1" applyFont="1" applyBorder="1" applyAlignment="1">
      <alignment vertical="center"/>
    </xf>
    <xf numFmtId="172" fontId="65" fillId="0" borderId="66" xfId="0" applyNumberFormat="1" applyFont="1" applyBorder="1" applyAlignment="1">
      <alignment vertical="center"/>
    </xf>
    <xf numFmtId="170" fontId="65" fillId="0" borderId="35" xfId="0" applyNumberFormat="1" applyFont="1" applyBorder="1" applyAlignment="1">
      <alignment vertical="center"/>
    </xf>
    <xf numFmtId="0" fontId="65" fillId="0" borderId="48" xfId="0" applyFont="1" applyBorder="1" applyAlignment="1">
      <alignment horizontal="center" vertical="center"/>
    </xf>
    <xf numFmtId="0" fontId="65" fillId="0" borderId="65" xfId="0" applyFont="1" applyBorder="1" applyAlignment="1">
      <alignment horizontal="center" vertical="center"/>
    </xf>
    <xf numFmtId="172" fontId="65" fillId="0" borderId="13" xfId="0" applyNumberFormat="1" applyFont="1" applyBorder="1" applyAlignment="1">
      <alignment vertical="center"/>
    </xf>
    <xf numFmtId="0" fontId="65" fillId="0" borderId="13" xfId="0" applyFont="1" applyBorder="1"/>
    <xf numFmtId="0" fontId="65" fillId="0" borderId="67" xfId="0" applyFont="1" applyBorder="1" applyAlignment="1">
      <alignment horizontal="left" vertical="center"/>
    </xf>
    <xf numFmtId="0" fontId="65" fillId="0" borderId="34" xfId="0" quotePrefix="1" applyFont="1" applyBorder="1" applyAlignment="1">
      <alignment horizontal="center" vertical="center" wrapText="1"/>
    </xf>
    <xf numFmtId="0" fontId="65" fillId="0" borderId="66" xfId="0" applyFont="1" applyBorder="1" applyAlignment="1">
      <alignment horizontal="center" vertical="center"/>
    </xf>
    <xf numFmtId="0" fontId="65" fillId="0" borderId="47" xfId="0" applyFont="1" applyBorder="1" applyAlignment="1">
      <alignment horizontal="center" wrapText="1"/>
    </xf>
    <xf numFmtId="0" fontId="67" fillId="0" borderId="35" xfId="0" applyFont="1" applyBorder="1" applyAlignment="1">
      <alignment horizontal="center" wrapText="1"/>
    </xf>
    <xf numFmtId="14" fontId="62" fillId="0" borderId="35" xfId="0" applyNumberFormat="1" applyFont="1" applyBorder="1"/>
    <xf numFmtId="14" fontId="65" fillId="0" borderId="35" xfId="0" applyNumberFormat="1" applyFont="1" applyBorder="1" applyAlignment="1">
      <alignment horizontal="center"/>
    </xf>
    <xf numFmtId="0" fontId="61" fillId="0" borderId="35" xfId="0" applyFont="1" applyBorder="1" applyAlignment="1" applyProtection="1">
      <alignment vertical="center" wrapText="1"/>
      <protection locked="0"/>
    </xf>
    <xf numFmtId="0" fontId="65" fillId="0" borderId="65" xfId="0" applyFont="1" applyBorder="1" applyAlignment="1">
      <alignment horizontal="left" vertical="center"/>
    </xf>
    <xf numFmtId="0" fontId="65" fillId="0" borderId="48" xfId="0" quotePrefix="1" applyFont="1" applyBorder="1" applyAlignment="1">
      <alignment horizontal="center" vertical="center" wrapText="1"/>
    </xf>
    <xf numFmtId="0" fontId="62" fillId="0" borderId="35" xfId="0" applyFont="1" applyBorder="1"/>
    <xf numFmtId="0" fontId="65" fillId="0" borderId="69" xfId="0" applyFont="1" applyBorder="1" applyAlignment="1">
      <alignment horizontal="left" vertical="center"/>
    </xf>
    <xf numFmtId="0" fontId="62" fillId="0" borderId="13" xfId="0" applyFont="1" applyBorder="1" applyAlignment="1">
      <alignment vertical="center" wrapText="1"/>
    </xf>
    <xf numFmtId="0" fontId="62" fillId="0" borderId="63" xfId="0" applyFont="1" applyBorder="1" applyAlignment="1">
      <alignment vertical="center" wrapText="1"/>
    </xf>
    <xf numFmtId="0" fontId="62" fillId="0" borderId="13" xfId="0" applyFont="1" applyBorder="1" applyAlignment="1">
      <alignment wrapText="1"/>
    </xf>
    <xf numFmtId="0" fontId="62" fillId="0" borderId="63" xfId="0" applyFont="1" applyBorder="1" applyAlignment="1">
      <alignment wrapText="1"/>
    </xf>
    <xf numFmtId="14" fontId="65" fillId="0" borderId="66" xfId="0" applyNumberFormat="1" applyFont="1" applyBorder="1" applyAlignment="1">
      <alignment vertical="center"/>
    </xf>
    <xf numFmtId="0" fontId="65" fillId="0" borderId="68" xfId="0" applyFont="1" applyBorder="1" applyAlignment="1">
      <alignment horizontal="left" vertical="center"/>
    </xf>
    <xf numFmtId="0" fontId="65" fillId="0" borderId="71" xfId="0" quotePrefix="1" applyFont="1" applyBorder="1" applyAlignment="1">
      <alignment horizontal="center" vertical="center" wrapText="1"/>
    </xf>
    <xf numFmtId="0" fontId="65" fillId="0" borderId="66" xfId="0" applyFont="1" applyBorder="1" applyAlignment="1">
      <alignment horizontal="center" wrapText="1"/>
    </xf>
    <xf numFmtId="0" fontId="63" fillId="0" borderId="63" xfId="0" applyFont="1" applyBorder="1" applyAlignment="1">
      <alignment wrapText="1"/>
    </xf>
    <xf numFmtId="0" fontId="79" fillId="0" borderId="4" xfId="0" applyFont="1" applyBorder="1" applyAlignment="1">
      <alignment horizontal="center" wrapText="1"/>
    </xf>
    <xf numFmtId="0" fontId="79" fillId="0" borderId="34" xfId="0" applyFont="1" applyBorder="1" applyAlignment="1">
      <alignment horizontal="center" wrapText="1"/>
    </xf>
    <xf numFmtId="4" fontId="65" fillId="0" borderId="51" xfId="0" applyNumberFormat="1" applyFont="1" applyBorder="1"/>
    <xf numFmtId="0" fontId="65" fillId="0" borderId="23" xfId="0" quotePrefix="1" applyFont="1" applyBorder="1" applyAlignment="1">
      <alignment horizontal="center" vertical="center" wrapText="1"/>
    </xf>
    <xf numFmtId="14" fontId="65" fillId="0" borderId="47" xfId="0" applyNumberFormat="1" applyFont="1" applyBorder="1" applyAlignment="1">
      <alignment vertical="center"/>
    </xf>
    <xf numFmtId="0" fontId="65" fillId="0" borderId="63" xfId="0" quotePrefix="1" applyFont="1" applyBorder="1" applyAlignment="1">
      <alignment horizontal="center" vertical="center" wrapText="1"/>
    </xf>
    <xf numFmtId="0" fontId="65" fillId="0" borderId="13" xfId="0" quotePrefix="1" applyFont="1" applyBorder="1" applyAlignment="1">
      <alignment horizontal="center" vertical="center" wrapText="1"/>
    </xf>
    <xf numFmtId="0" fontId="65" fillId="0" borderId="66" xfId="0" quotePrefix="1" applyFont="1" applyBorder="1" applyAlignment="1">
      <alignment horizontal="center" vertical="center" wrapText="1"/>
    </xf>
    <xf numFmtId="0" fontId="65" fillId="0" borderId="72" xfId="0" quotePrefix="1" applyFont="1" applyBorder="1" applyAlignment="1">
      <alignment horizontal="center" vertical="center" wrapText="1"/>
    </xf>
    <xf numFmtId="0" fontId="62" fillId="0" borderId="35" xfId="0" applyFont="1" applyBorder="1" applyAlignment="1">
      <alignment horizontal="center" wrapText="1"/>
    </xf>
    <xf numFmtId="0" fontId="65" fillId="0" borderId="49" xfId="0" quotePrefix="1" applyFont="1" applyBorder="1" applyAlignment="1">
      <alignment horizontal="center" vertical="center" wrapText="1"/>
    </xf>
    <xf numFmtId="0" fontId="65" fillId="0" borderId="26" xfId="0" quotePrefix="1" applyFont="1" applyBorder="1" applyAlignment="1">
      <alignment horizontal="center" vertical="center" wrapText="1"/>
    </xf>
    <xf numFmtId="0" fontId="65" fillId="0" borderId="70" xfId="0" quotePrefix="1" applyFont="1" applyBorder="1" applyAlignment="1">
      <alignment horizontal="center" vertical="center" wrapText="1"/>
    </xf>
    <xf numFmtId="0" fontId="67" fillId="0" borderId="49" xfId="0" applyFont="1" applyBorder="1" applyAlignment="1">
      <alignment vertical="center" wrapText="1"/>
    </xf>
    <xf numFmtId="0" fontId="67" fillId="0" borderId="64" xfId="0" applyFont="1" applyBorder="1" applyAlignment="1">
      <alignment vertical="center" wrapText="1"/>
    </xf>
    <xf numFmtId="170" fontId="65" fillId="0" borderId="34" xfId="0" applyNumberFormat="1" applyFont="1" applyBorder="1" applyAlignment="1">
      <alignment vertical="center"/>
    </xf>
    <xf numFmtId="0" fontId="65" fillId="0" borderId="10" xfId="0" applyFont="1" applyBorder="1" applyAlignment="1">
      <alignment vertical="center"/>
    </xf>
    <xf numFmtId="165" fontId="66" fillId="0" borderId="69" xfId="1" applyNumberFormat="1" applyFont="1" applyFill="1" applyBorder="1" applyAlignment="1" applyProtection="1">
      <alignment vertical="center"/>
      <protection locked="0"/>
    </xf>
    <xf numFmtId="0" fontId="65" fillId="0" borderId="49" xfId="0" applyFont="1" applyBorder="1" applyAlignment="1">
      <alignment horizontal="center" vertical="center"/>
    </xf>
    <xf numFmtId="0" fontId="65" fillId="0" borderId="64" xfId="0" applyFont="1" applyBorder="1" applyAlignment="1">
      <alignment horizontal="center" vertical="center"/>
    </xf>
    <xf numFmtId="0" fontId="66" fillId="0" borderId="35" xfId="0" applyFont="1" applyBorder="1" applyAlignment="1" applyProtection="1">
      <alignment vertical="top" indent="1"/>
      <protection locked="0"/>
    </xf>
    <xf numFmtId="0" fontId="66" fillId="0" borderId="35" xfId="0" applyFont="1" applyBorder="1" applyAlignment="1">
      <alignment vertical="top" indent="1"/>
    </xf>
    <xf numFmtId="1" fontId="66" fillId="0" borderId="35" xfId="0" applyNumberFormat="1" applyFont="1" applyBorder="1" applyAlignment="1" applyProtection="1">
      <alignment vertical="top" indent="1"/>
      <protection locked="0"/>
    </xf>
    <xf numFmtId="2" fontId="66" fillId="0" borderId="35" xfId="0" applyNumberFormat="1" applyFont="1" applyBorder="1" applyAlignment="1" applyProtection="1">
      <alignment vertical="top" indent="1"/>
      <protection locked="0"/>
    </xf>
    <xf numFmtId="3" fontId="66" fillId="0" borderId="35" xfId="0" applyNumberFormat="1" applyFont="1" applyBorder="1" applyAlignment="1" applyProtection="1">
      <alignment vertical="top" indent="1"/>
      <protection locked="0"/>
    </xf>
    <xf numFmtId="0" fontId="66" fillId="0" borderId="35" xfId="0" applyFont="1" applyBorder="1" applyAlignment="1" applyProtection="1">
      <alignment vertical="center" indent="1"/>
      <protection locked="0"/>
    </xf>
    <xf numFmtId="165" fontId="66" fillId="0" borderId="65" xfId="1" applyNumberFormat="1" applyFont="1" applyFill="1" applyBorder="1" applyAlignment="1" applyProtection="1">
      <alignment vertical="top" indent="1"/>
      <protection locked="0"/>
    </xf>
    <xf numFmtId="0" fontId="65" fillId="0" borderId="35" xfId="0" applyFont="1" applyBorder="1" applyAlignment="1">
      <alignment vertical="top" indent="1"/>
    </xf>
    <xf numFmtId="14" fontId="65" fillId="0" borderId="35" xfId="0" applyNumberFormat="1" applyFont="1" applyBorder="1" applyAlignment="1">
      <alignment vertical="top" indent="1"/>
    </xf>
    <xf numFmtId="0" fontId="65" fillId="0" borderId="35" xfId="0" applyFont="1" applyBorder="1" applyAlignment="1">
      <alignment vertical="top" wrapText="1" indent="1"/>
    </xf>
    <xf numFmtId="0" fontId="65" fillId="0" borderId="35" xfId="0" applyFont="1" applyBorder="1" applyAlignment="1">
      <alignment horizontal="left" vertical="top" indent="1"/>
    </xf>
    <xf numFmtId="172" fontId="65" fillId="0" borderId="35" xfId="0" applyNumberFormat="1" applyFont="1" applyBorder="1" applyAlignment="1">
      <alignment vertical="center" indent="1"/>
    </xf>
    <xf numFmtId="14" fontId="65" fillId="0" borderId="35" xfId="0" applyNumberFormat="1" applyFont="1" applyBorder="1" applyAlignment="1">
      <alignment vertical="center" indent="1"/>
    </xf>
    <xf numFmtId="165" fontId="65" fillId="0" borderId="35" xfId="0" applyNumberFormat="1" applyFont="1" applyBorder="1" applyAlignment="1">
      <alignment vertical="top" indent="1"/>
    </xf>
    <xf numFmtId="43" fontId="65" fillId="0" borderId="35" xfId="0" applyNumberFormat="1" applyFont="1" applyBorder="1" applyAlignment="1">
      <alignment vertical="top" indent="1"/>
    </xf>
    <xf numFmtId="0" fontId="66" fillId="0" borderId="47" xfId="0" applyFont="1" applyBorder="1" applyAlignment="1" applyProtection="1">
      <alignment vertical="center" wrapText="1"/>
      <protection locked="0"/>
    </xf>
    <xf numFmtId="0" fontId="109" fillId="0" borderId="72" xfId="0" quotePrefix="1" applyFont="1" applyBorder="1" applyAlignment="1">
      <alignment horizontal="center" vertical="center"/>
    </xf>
    <xf numFmtId="0" fontId="61" fillId="0" borderId="26" xfId="0" applyFont="1" applyBorder="1" applyAlignment="1" applyProtection="1">
      <alignment vertical="center"/>
      <protection locked="0"/>
    </xf>
    <xf numFmtId="14" fontId="65" fillId="0" borderId="35" xfId="0" applyNumberFormat="1" applyFont="1" applyBorder="1" applyAlignment="1">
      <alignment horizontal="center" vertical="center"/>
    </xf>
    <xf numFmtId="172" fontId="65" fillId="0" borderId="35" xfId="0" applyNumberFormat="1" applyFont="1" applyBorder="1" applyAlignment="1">
      <alignment horizontal="center" vertical="center"/>
    </xf>
    <xf numFmtId="0" fontId="61" fillId="0" borderId="66" xfId="0" applyFont="1" applyBorder="1" applyAlignment="1" applyProtection="1">
      <alignment vertical="center" wrapText="1"/>
      <protection locked="0"/>
    </xf>
    <xf numFmtId="0" fontId="65" fillId="0" borderId="24" xfId="0" quotePrefix="1" applyFont="1" applyBorder="1" applyAlignment="1">
      <alignment horizontal="center" vertical="center" wrapText="1"/>
    </xf>
    <xf numFmtId="4" fontId="65" fillId="0" borderId="47" xfId="0" applyNumberFormat="1" applyFont="1" applyBorder="1"/>
    <xf numFmtId="0" fontId="65" fillId="0" borderId="69" xfId="0" applyFont="1" applyBorder="1" applyAlignment="1">
      <alignment horizontal="center"/>
    </xf>
    <xf numFmtId="0" fontId="65" fillId="0" borderId="33" xfId="0" quotePrefix="1" applyFont="1" applyBorder="1" applyAlignment="1">
      <alignment horizontal="center" vertical="center" wrapText="1"/>
    </xf>
    <xf numFmtId="0" fontId="66" fillId="0" borderId="35" xfId="0" applyFont="1" applyBorder="1" applyAlignment="1">
      <alignment vertical="center"/>
    </xf>
    <xf numFmtId="0" fontId="65" fillId="0" borderId="35" xfId="0" applyFont="1" applyBorder="1" applyAlignment="1">
      <alignment vertical="center" wrapText="1"/>
    </xf>
    <xf numFmtId="0" fontId="65" fillId="0" borderId="32" xfId="0" quotePrefix="1" applyFont="1" applyBorder="1" applyAlignment="1">
      <alignment horizontal="center" vertical="center" wrapText="1"/>
    </xf>
    <xf numFmtId="0" fontId="66" fillId="0" borderId="0" xfId="0" applyFont="1" applyAlignment="1" applyProtection="1">
      <alignment vertical="center"/>
      <protection locked="0"/>
    </xf>
    <xf numFmtId="1" fontId="66" fillId="0" borderId="0" xfId="0" applyNumberFormat="1" applyFont="1" applyAlignment="1" applyProtection="1">
      <alignment vertical="center"/>
      <protection locked="0"/>
    </xf>
    <xf numFmtId="2" fontId="66" fillId="0" borderId="0" xfId="0" applyNumberFormat="1" applyFont="1" applyAlignment="1" applyProtection="1">
      <alignment vertical="center"/>
      <protection locked="0"/>
    </xf>
    <xf numFmtId="3" fontId="66" fillId="0" borderId="0" xfId="0" applyNumberFormat="1" applyFont="1" applyAlignment="1" applyProtection="1">
      <alignment vertical="center"/>
      <protection locked="0"/>
    </xf>
    <xf numFmtId="0" fontId="65" fillId="0" borderId="0" xfId="0" applyFont="1"/>
    <xf numFmtId="14" fontId="65" fillId="0" borderId="0" xfId="0" applyNumberFormat="1" applyFont="1"/>
    <xf numFmtId="0" fontId="65" fillId="0" borderId="0" xfId="0" applyFont="1" applyAlignment="1">
      <alignment wrapText="1"/>
    </xf>
    <xf numFmtId="170" fontId="65" fillId="0" borderId="72" xfId="0" applyNumberFormat="1" applyFont="1" applyBorder="1" applyAlignment="1">
      <alignment vertical="center"/>
    </xf>
    <xf numFmtId="170" fontId="65" fillId="0" borderId="69" xfId="0" applyNumberFormat="1" applyFont="1" applyBorder="1" applyAlignment="1">
      <alignment vertical="center"/>
    </xf>
    <xf numFmtId="170" fontId="65" fillId="0" borderId="48" xfId="0" applyNumberFormat="1" applyFont="1" applyBorder="1" applyAlignment="1">
      <alignment horizontal="center" vertical="center"/>
    </xf>
    <xf numFmtId="170" fontId="65" fillId="0" borderId="65" xfId="0" applyNumberFormat="1" applyFont="1" applyBorder="1" applyAlignment="1">
      <alignment horizontal="center" vertical="center"/>
    </xf>
    <xf numFmtId="0" fontId="62" fillId="0" borderId="72" xfId="0" applyFont="1" applyBorder="1" applyAlignment="1">
      <alignment wrapText="1"/>
    </xf>
    <xf numFmtId="0" fontId="62" fillId="0" borderId="69" xfId="0" applyFont="1" applyBorder="1" applyAlignment="1">
      <alignment wrapText="1"/>
    </xf>
    <xf numFmtId="170" fontId="65" fillId="0" borderId="70" xfId="0" applyNumberFormat="1" applyFont="1" applyBorder="1" applyAlignment="1">
      <alignment vertical="center"/>
    </xf>
    <xf numFmtId="170" fontId="65" fillId="0" borderId="67" xfId="0" applyNumberFormat="1" applyFont="1" applyBorder="1" applyAlignment="1">
      <alignment vertical="center"/>
    </xf>
    <xf numFmtId="170" fontId="65" fillId="0" borderId="71" xfId="0" applyNumberFormat="1" applyFont="1" applyBorder="1" applyAlignment="1">
      <alignment vertical="center"/>
    </xf>
    <xf numFmtId="170" fontId="65" fillId="0" borderId="68" xfId="0" applyNumberFormat="1" applyFont="1" applyBorder="1" applyAlignment="1">
      <alignment vertical="center"/>
    </xf>
    <xf numFmtId="0" fontId="67" fillId="0" borderId="48" xfId="0" applyFont="1" applyBorder="1" applyAlignment="1">
      <alignment horizontal="center" vertical="center" wrapText="1"/>
    </xf>
    <xf numFmtId="0" fontId="67" fillId="0" borderId="65" xfId="0" applyFont="1" applyBorder="1" applyAlignment="1">
      <alignment horizontal="center" vertical="center" wrapText="1"/>
    </xf>
    <xf numFmtId="0" fontId="65" fillId="0" borderId="65" xfId="0" applyFont="1" applyBorder="1" applyAlignment="1">
      <alignment vertical="center"/>
    </xf>
    <xf numFmtId="14" fontId="65" fillId="0" borderId="13" xfId="0" quotePrefix="1" applyNumberFormat="1" applyFont="1" applyBorder="1" applyAlignment="1">
      <alignment vertical="center"/>
    </xf>
    <xf numFmtId="0" fontId="65" fillId="0" borderId="0" xfId="0" quotePrefix="1" applyFont="1" applyAlignment="1">
      <alignment horizontal="left" vertical="center"/>
    </xf>
    <xf numFmtId="0" fontId="109" fillId="0" borderId="51" xfId="0" applyFont="1" applyBorder="1" applyAlignment="1">
      <alignment horizontal="center" wrapText="1"/>
    </xf>
    <xf numFmtId="49" fontId="65" fillId="0" borderId="63" xfId="0" applyNumberFormat="1" applyFont="1" applyBorder="1" applyAlignment="1">
      <alignment vertical="center" wrapText="1"/>
    </xf>
    <xf numFmtId="49" fontId="65" fillId="0" borderId="14" xfId="0" applyNumberFormat="1" applyFont="1" applyBorder="1" applyAlignment="1">
      <alignment vertical="center" wrapText="1"/>
    </xf>
    <xf numFmtId="170" fontId="65" fillId="0" borderId="35" xfId="0" applyNumberFormat="1" applyFont="1" applyBorder="1" applyAlignment="1">
      <alignment horizontal="center" vertical="center"/>
    </xf>
    <xf numFmtId="0" fontId="65" fillId="0" borderId="35" xfId="0" applyFont="1" applyBorder="1" applyAlignment="1">
      <alignment horizontal="center" vertical="center" wrapText="1"/>
    </xf>
    <xf numFmtId="0" fontId="69" fillId="0" borderId="66" xfId="0" applyFont="1" applyBorder="1" applyAlignment="1" applyProtection="1">
      <alignment vertical="center"/>
      <protection locked="0"/>
    </xf>
    <xf numFmtId="0" fontId="65" fillId="0" borderId="63" xfId="0" applyFont="1" applyBorder="1"/>
    <xf numFmtId="0" fontId="69" fillId="0" borderId="13" xfId="0" applyFont="1" applyBorder="1" applyAlignment="1" applyProtection="1">
      <alignment vertical="center"/>
      <protection locked="0"/>
    </xf>
    <xf numFmtId="1" fontId="69" fillId="0" borderId="13" xfId="0" applyNumberFormat="1" applyFont="1" applyBorder="1" applyAlignment="1" applyProtection="1">
      <alignment vertical="center" wrapText="1"/>
      <protection locked="0"/>
    </xf>
    <xf numFmtId="0" fontId="65" fillId="0" borderId="10" xfId="0" quotePrefix="1" applyFont="1" applyBorder="1" applyAlignment="1">
      <alignment vertical="center"/>
    </xf>
    <xf numFmtId="49" fontId="65" fillId="0" borderId="48" xfId="0" applyNumberFormat="1" applyFont="1" applyBorder="1" applyAlignment="1">
      <alignment vertical="center" wrapText="1"/>
    </xf>
    <xf numFmtId="0" fontId="65" fillId="0" borderId="65" xfId="0" applyFont="1" applyBorder="1" applyAlignment="1">
      <alignment horizontal="center" vertical="center" wrapText="1"/>
    </xf>
    <xf numFmtId="0" fontId="109" fillId="0" borderId="65" xfId="0" applyFont="1" applyBorder="1" applyAlignment="1">
      <alignment horizontal="center" wrapText="1"/>
    </xf>
    <xf numFmtId="0" fontId="109" fillId="0" borderId="0" xfId="0" applyFont="1" applyAlignment="1">
      <alignment horizontal="center" wrapText="1"/>
    </xf>
    <xf numFmtId="49" fontId="65" fillId="0" borderId="73" xfId="0" applyNumberFormat="1" applyFont="1" applyBorder="1" applyAlignment="1">
      <alignment vertical="center" wrapText="1"/>
    </xf>
    <xf numFmtId="0" fontId="65" fillId="0" borderId="73" xfId="0" quotePrefix="1" applyFont="1" applyBorder="1" applyAlignment="1">
      <alignment vertical="center"/>
    </xf>
    <xf numFmtId="49" fontId="65" fillId="0" borderId="23" xfId="0" applyNumberFormat="1" applyFont="1" applyBorder="1" applyAlignment="1">
      <alignment vertical="center" wrapText="1"/>
    </xf>
    <xf numFmtId="49" fontId="65" fillId="0" borderId="47" xfId="0" applyNumberFormat="1" applyFont="1" applyBorder="1" applyAlignment="1">
      <alignment horizontal="center" vertical="center" wrapText="1"/>
    </xf>
    <xf numFmtId="49" fontId="65" fillId="0" borderId="71" xfId="0" applyNumberFormat="1" applyFont="1" applyBorder="1" applyAlignment="1">
      <alignment vertical="center" wrapText="1"/>
    </xf>
    <xf numFmtId="49" fontId="65" fillId="0" borderId="47" xfId="0" applyNumberFormat="1" applyFont="1" applyBorder="1" applyAlignment="1">
      <alignment vertical="center" wrapText="1"/>
    </xf>
    <xf numFmtId="170" fontId="65" fillId="0" borderId="71" xfId="0" applyNumberFormat="1" applyFont="1" applyBorder="1" applyAlignment="1">
      <alignment horizontal="center" vertical="center"/>
    </xf>
    <xf numFmtId="0" fontId="65" fillId="0" borderId="68" xfId="0" applyFont="1" applyBorder="1" applyAlignment="1">
      <alignment horizontal="center" vertical="center" wrapText="1"/>
    </xf>
    <xf numFmtId="14" fontId="65" fillId="0" borderId="71" xfId="0" applyNumberFormat="1" applyFont="1" applyBorder="1"/>
    <xf numFmtId="49" fontId="65" fillId="0" borderId="66" xfId="0" applyNumberFormat="1" applyFont="1" applyBorder="1" applyAlignment="1">
      <alignment vertical="center" wrapText="1"/>
    </xf>
    <xf numFmtId="14" fontId="65" fillId="0" borderId="72" xfId="0" applyNumberFormat="1" applyFont="1" applyBorder="1"/>
    <xf numFmtId="0" fontId="65" fillId="0" borderId="14" xfId="0" quotePrefix="1" applyFont="1" applyBorder="1" applyAlignment="1">
      <alignment vertical="center"/>
    </xf>
    <xf numFmtId="0" fontId="109" fillId="0" borderId="76" xfId="0" applyFont="1" applyBorder="1" applyAlignment="1">
      <alignment horizontal="center" wrapText="1"/>
    </xf>
    <xf numFmtId="170" fontId="65" fillId="0" borderId="70" xfId="0" applyNumberFormat="1" applyFont="1" applyBorder="1" applyAlignment="1">
      <alignment horizontal="center" vertical="center"/>
    </xf>
    <xf numFmtId="0" fontId="65" fillId="0" borderId="67" xfId="0" applyFont="1" applyBorder="1" applyAlignment="1">
      <alignment horizontal="center" vertical="center" wrapText="1"/>
    </xf>
    <xf numFmtId="14" fontId="65" fillId="0" borderId="70" xfId="0" applyNumberFormat="1" applyFont="1" applyBorder="1"/>
    <xf numFmtId="0" fontId="65" fillId="0" borderId="14" xfId="0" applyFont="1" applyBorder="1"/>
    <xf numFmtId="43" fontId="65" fillId="0" borderId="63" xfId="0" applyNumberFormat="1" applyFont="1" applyBorder="1"/>
    <xf numFmtId="0" fontId="65" fillId="0" borderId="65" xfId="0" quotePrefix="1" applyFont="1" applyBorder="1" applyAlignment="1">
      <alignment vertical="center"/>
    </xf>
    <xf numFmtId="0" fontId="65" fillId="0" borderId="64" xfId="0" quotePrefix="1" applyFont="1" applyBorder="1" applyAlignment="1">
      <alignment vertical="center"/>
    </xf>
    <xf numFmtId="0" fontId="94" fillId="0" borderId="21" xfId="0" applyFont="1" applyBorder="1" applyAlignment="1" applyProtection="1">
      <alignment vertical="center"/>
      <protection locked="0"/>
    </xf>
    <xf numFmtId="0" fontId="94" fillId="0" borderId="21" xfId="0" applyFont="1" applyBorder="1"/>
    <xf numFmtId="1" fontId="94" fillId="0" borderId="21" xfId="0" applyNumberFormat="1" applyFont="1" applyBorder="1" applyAlignment="1" applyProtection="1">
      <alignment vertical="center"/>
      <protection locked="0"/>
    </xf>
    <xf numFmtId="2" fontId="94" fillId="0" borderId="21" xfId="0" applyNumberFormat="1" applyFont="1" applyBorder="1" applyAlignment="1" applyProtection="1">
      <alignment vertical="center"/>
      <protection locked="0"/>
    </xf>
    <xf numFmtId="0" fontId="65" fillId="0" borderId="73" xfId="0" applyFont="1" applyBorder="1"/>
    <xf numFmtId="0" fontId="62" fillId="0" borderId="66" xfId="0" applyFont="1" applyBorder="1" applyAlignment="1">
      <alignment vertical="center" wrapText="1"/>
    </xf>
    <xf numFmtId="1" fontId="62" fillId="0" borderId="47" xfId="0" applyNumberFormat="1" applyFont="1" applyBorder="1" applyAlignment="1">
      <alignment horizontal="center" vertical="center" shrinkToFit="1"/>
    </xf>
    <xf numFmtId="178" fontId="62" fillId="0" borderId="66" xfId="0" applyNumberFormat="1" applyFont="1" applyBorder="1" applyAlignment="1">
      <alignment vertical="center" shrinkToFit="1"/>
    </xf>
    <xf numFmtId="178" fontId="62" fillId="0" borderId="68" xfId="0" applyNumberFormat="1" applyFont="1" applyBorder="1" applyAlignment="1">
      <alignment vertical="center" shrinkToFit="1"/>
    </xf>
    <xf numFmtId="0" fontId="69" fillId="0" borderId="47" xfId="0" applyFont="1" applyBorder="1"/>
    <xf numFmtId="165" fontId="69" fillId="0" borderId="47" xfId="0" applyNumberFormat="1" applyFont="1" applyBorder="1"/>
    <xf numFmtId="43" fontId="69" fillId="0" borderId="47" xfId="0" applyNumberFormat="1" applyFont="1" applyBorder="1"/>
    <xf numFmtId="0" fontId="65" fillId="0" borderId="23" xfId="0" applyFont="1" applyBorder="1"/>
    <xf numFmtId="4" fontId="65" fillId="0" borderId="21" xfId="0" applyNumberFormat="1" applyFont="1" applyBorder="1"/>
    <xf numFmtId="0" fontId="69" fillId="0" borderId="35" xfId="0" applyFont="1" applyBorder="1" applyAlignment="1">
      <alignment vertical="center"/>
    </xf>
    <xf numFmtId="0" fontId="69" fillId="0" borderId="35" xfId="0" applyFont="1" applyBorder="1" applyAlignment="1">
      <alignment wrapText="1"/>
    </xf>
    <xf numFmtId="0" fontId="94" fillId="0" borderId="26" xfId="0" applyFont="1" applyBorder="1" applyAlignment="1" applyProtection="1">
      <alignment vertical="center"/>
      <protection locked="0"/>
    </xf>
    <xf numFmtId="0" fontId="94" fillId="0" borderId="26" xfId="0" applyFont="1" applyBorder="1"/>
    <xf numFmtId="1" fontId="94" fillId="0" borderId="26" xfId="0" applyNumberFormat="1" applyFont="1" applyBorder="1" applyAlignment="1" applyProtection="1">
      <alignment vertical="center"/>
      <protection locked="0"/>
    </xf>
    <xf numFmtId="2" fontId="94" fillId="0" borderId="26" xfId="0" applyNumberFormat="1" applyFont="1" applyBorder="1" applyAlignment="1" applyProtection="1">
      <alignment vertical="center"/>
      <protection locked="0"/>
    </xf>
    <xf numFmtId="14" fontId="65" fillId="0" borderId="26" xfId="0" applyNumberFormat="1" applyFont="1" applyBorder="1"/>
    <xf numFmtId="0" fontId="62" fillId="0" borderId="51" xfId="0" applyFont="1" applyBorder="1" applyAlignment="1">
      <alignment vertical="center" wrapText="1"/>
    </xf>
    <xf numFmtId="1" fontId="62" fillId="0" borderId="51" xfId="0" applyNumberFormat="1" applyFont="1" applyBorder="1" applyAlignment="1">
      <alignment horizontal="center" vertical="center" shrinkToFit="1"/>
    </xf>
    <xf numFmtId="4" fontId="65" fillId="0" borderId="26" xfId="0" applyNumberFormat="1" applyFont="1" applyBorder="1"/>
    <xf numFmtId="178" fontId="62" fillId="0" borderId="51" xfId="0" applyNumberFormat="1" applyFont="1" applyBorder="1" applyAlignment="1">
      <alignment vertical="center" shrinkToFit="1"/>
    </xf>
    <xf numFmtId="178" fontId="62" fillId="0" borderId="67" xfId="0" applyNumberFormat="1" applyFont="1" applyBorder="1" applyAlignment="1">
      <alignment vertical="center" shrinkToFit="1"/>
    </xf>
    <xf numFmtId="0" fontId="65" fillId="0" borderId="49" xfId="0" applyFont="1" applyBorder="1"/>
    <xf numFmtId="0" fontId="69" fillId="0" borderId="0" xfId="0" applyFont="1" applyAlignment="1">
      <alignment vertical="center"/>
    </xf>
    <xf numFmtId="0" fontId="69" fillId="0" borderId="0" xfId="0" applyFont="1"/>
    <xf numFmtId="0" fontId="69" fillId="0" borderId="0" xfId="0" applyFont="1" applyAlignment="1">
      <alignment horizontal="left" vertical="center"/>
    </xf>
    <xf numFmtId="0" fontId="69" fillId="0" borderId="0" xfId="0" applyFont="1" applyAlignment="1">
      <alignment horizontal="center"/>
    </xf>
    <xf numFmtId="0" fontId="69" fillId="0" borderId="21" xfId="0" applyFont="1" applyBorder="1"/>
    <xf numFmtId="0" fontId="69" fillId="0" borderId="0" xfId="0" applyFont="1" applyAlignment="1">
      <alignment wrapText="1"/>
    </xf>
    <xf numFmtId="0" fontId="94" fillId="0" borderId="4" xfId="0" applyFont="1" applyBorder="1" applyAlignment="1" applyProtection="1">
      <alignment vertical="center"/>
      <protection locked="0"/>
    </xf>
    <xf numFmtId="0" fontId="94" fillId="0" borderId="4" xfId="0" applyFont="1" applyBorder="1"/>
    <xf numFmtId="1" fontId="94" fillId="0" borderId="4" xfId="0" applyNumberFormat="1" applyFont="1" applyBorder="1" applyAlignment="1" applyProtection="1">
      <alignment vertical="center"/>
      <protection locked="0"/>
    </xf>
    <xf numFmtId="2" fontId="94" fillId="0" borderId="4" xfId="0" applyNumberFormat="1" applyFont="1" applyBorder="1" applyAlignment="1" applyProtection="1">
      <alignment vertical="center"/>
      <protection locked="0"/>
    </xf>
    <xf numFmtId="0" fontId="69" fillId="0" borderId="51" xfId="0" applyFont="1" applyBorder="1" applyAlignment="1">
      <alignment horizontal="center"/>
    </xf>
    <xf numFmtId="1" fontId="62" fillId="0" borderId="35" xfId="0" applyNumberFormat="1" applyFont="1" applyBorder="1" applyAlignment="1">
      <alignment horizontal="center" vertical="center" shrinkToFit="1"/>
    </xf>
    <xf numFmtId="178" fontId="62" fillId="0" borderId="35" xfId="0" applyNumberFormat="1" applyFont="1" applyBorder="1" applyAlignment="1">
      <alignment vertical="center" shrinkToFit="1"/>
    </xf>
    <xf numFmtId="178" fontId="62" fillId="0" borderId="65" xfId="0" applyNumberFormat="1" applyFont="1" applyBorder="1" applyAlignment="1">
      <alignment vertical="center" shrinkToFit="1"/>
    </xf>
    <xf numFmtId="0" fontId="65" fillId="0" borderId="34" xfId="0" applyFont="1" applyBorder="1"/>
    <xf numFmtId="0" fontId="65" fillId="0" borderId="73" xfId="0" applyFont="1" applyBorder="1" applyAlignment="1">
      <alignment horizontal="left" vertical="center"/>
    </xf>
    <xf numFmtId="0" fontId="69" fillId="0" borderId="47" xfId="0" applyFont="1" applyBorder="1" applyAlignment="1">
      <alignment horizontal="center"/>
    </xf>
    <xf numFmtId="0" fontId="62" fillId="0" borderId="47" xfId="0" applyFont="1" applyBorder="1" applyAlignment="1">
      <alignment vertical="center" wrapText="1"/>
    </xf>
    <xf numFmtId="178" fontId="62" fillId="0" borderId="47" xfId="0" applyNumberFormat="1" applyFont="1" applyBorder="1" applyAlignment="1">
      <alignment vertical="center" shrinkToFit="1"/>
    </xf>
    <xf numFmtId="0" fontId="61" fillId="0" borderId="35" xfId="0" applyFont="1" applyBorder="1" applyAlignment="1" applyProtection="1">
      <alignment vertical="center"/>
      <protection locked="0"/>
    </xf>
    <xf numFmtId="0" fontId="61" fillId="0" borderId="35" xfId="0" applyFont="1" applyBorder="1"/>
    <xf numFmtId="1" fontId="61" fillId="0" borderId="35" xfId="0" applyNumberFormat="1" applyFont="1" applyBorder="1" applyAlignment="1" applyProtection="1">
      <alignment vertical="center"/>
      <protection locked="0"/>
    </xf>
    <xf numFmtId="2" fontId="61" fillId="0" borderId="35" xfId="0" applyNumberFormat="1" applyFont="1" applyBorder="1" applyAlignment="1" applyProtection="1">
      <alignment vertical="center"/>
      <protection locked="0"/>
    </xf>
    <xf numFmtId="3" fontId="61" fillId="0" borderId="35" xfId="0" applyNumberFormat="1" applyFont="1" applyBorder="1" applyAlignment="1" applyProtection="1">
      <alignment vertical="center"/>
      <protection locked="0"/>
    </xf>
    <xf numFmtId="0" fontId="69" fillId="0" borderId="65" xfId="0" applyFont="1" applyBorder="1" applyAlignment="1">
      <alignment horizontal="left" vertical="center"/>
    </xf>
    <xf numFmtId="0" fontId="65" fillId="0" borderId="48" xfId="0" quotePrefix="1" applyFont="1" applyBorder="1" applyAlignment="1">
      <alignment horizontal="center" vertical="center"/>
    </xf>
    <xf numFmtId="0" fontId="65" fillId="0" borderId="64" xfId="0" applyFont="1" applyBorder="1" applyAlignment="1">
      <alignment horizontal="left" vertical="center"/>
    </xf>
    <xf numFmtId="1" fontId="62" fillId="0" borderId="67" xfId="0" applyNumberFormat="1" applyFont="1" applyBorder="1" applyAlignment="1">
      <alignment horizontal="center" vertical="center" shrinkToFit="1"/>
    </xf>
    <xf numFmtId="0" fontId="65" fillId="0" borderId="49" xfId="0" applyFont="1" applyBorder="1" applyAlignment="1">
      <alignment wrapText="1"/>
    </xf>
    <xf numFmtId="0" fontId="94" fillId="0" borderId="13" xfId="0" applyFont="1" applyBorder="1" applyAlignment="1" applyProtection="1">
      <alignment vertical="center"/>
      <protection locked="0"/>
    </xf>
    <xf numFmtId="0" fontId="94" fillId="0" borderId="13" xfId="0" applyFont="1" applyBorder="1"/>
    <xf numFmtId="1" fontId="94" fillId="0" borderId="13" xfId="0" applyNumberFormat="1" applyFont="1" applyBorder="1" applyAlignment="1" applyProtection="1">
      <alignment vertical="center"/>
      <protection locked="0"/>
    </xf>
    <xf numFmtId="2" fontId="94" fillId="0" borderId="13" xfId="0" applyNumberFormat="1" applyFont="1" applyBorder="1" applyAlignment="1" applyProtection="1">
      <alignment vertical="center"/>
      <protection locked="0"/>
    </xf>
    <xf numFmtId="0" fontId="65" fillId="0" borderId="13" xfId="0" applyFont="1" applyBorder="1" applyAlignment="1">
      <alignment vertical="center"/>
    </xf>
    <xf numFmtId="14" fontId="65" fillId="0" borderId="13" xfId="0" applyNumberFormat="1" applyFont="1" applyBorder="1"/>
    <xf numFmtId="0" fontId="65" fillId="0" borderId="13" xfId="0" applyFont="1" applyBorder="1" applyAlignment="1">
      <alignment wrapText="1"/>
    </xf>
    <xf numFmtId="0" fontId="65" fillId="0" borderId="13" xfId="0" applyFont="1" applyBorder="1" applyAlignment="1">
      <alignment horizontal="left" vertical="center"/>
    </xf>
    <xf numFmtId="0" fontId="94" fillId="0" borderId="35" xfId="0" applyFont="1" applyBorder="1" applyAlignment="1" applyProtection="1">
      <alignment vertical="center"/>
      <protection locked="0"/>
    </xf>
    <xf numFmtId="0" fontId="94" fillId="0" borderId="35" xfId="0" applyFont="1" applyBorder="1"/>
    <xf numFmtId="1" fontId="94" fillId="0" borderId="35" xfId="0" applyNumberFormat="1" applyFont="1" applyBorder="1" applyAlignment="1" applyProtection="1">
      <alignment vertical="center"/>
      <protection locked="0"/>
    </xf>
    <xf numFmtId="2" fontId="94" fillId="0" borderId="35" xfId="0" applyNumberFormat="1" applyFont="1" applyBorder="1" applyAlignment="1" applyProtection="1">
      <alignment vertical="center"/>
      <protection locked="0"/>
    </xf>
    <xf numFmtId="0" fontId="62" fillId="0" borderId="48" xfId="0" applyFont="1" applyBorder="1" applyAlignment="1">
      <alignment vertical="center" wrapText="1"/>
    </xf>
    <xf numFmtId="1" fontId="62" fillId="0" borderId="65" xfId="0" applyNumberFormat="1" applyFont="1" applyBorder="1" applyAlignment="1">
      <alignment horizontal="center" vertical="center" shrinkToFit="1"/>
    </xf>
    <xf numFmtId="0" fontId="109" fillId="0" borderId="68" xfId="0" applyFont="1" applyBorder="1" applyAlignment="1">
      <alignment horizontal="center" wrapText="1"/>
    </xf>
    <xf numFmtId="178" fontId="62" fillId="0" borderId="69" xfId="0" applyNumberFormat="1" applyFont="1" applyBorder="1" applyAlignment="1">
      <alignment vertical="center" shrinkToFit="1"/>
    </xf>
    <xf numFmtId="0" fontId="65" fillId="0" borderId="23" xfId="0" applyFont="1" applyBorder="1" applyAlignment="1">
      <alignment wrapText="1"/>
    </xf>
    <xf numFmtId="1" fontId="62" fillId="0" borderId="4" xfId="0" applyNumberFormat="1" applyFont="1" applyBorder="1" applyAlignment="1">
      <alignment horizontal="center" vertical="center" shrinkToFit="1"/>
    </xf>
    <xf numFmtId="1" fontId="62" fillId="0" borderId="13" xfId="0" applyNumberFormat="1" applyFont="1" applyBorder="1" applyAlignment="1">
      <alignment horizontal="center" vertical="center" shrinkToFit="1"/>
    </xf>
    <xf numFmtId="178" fontId="62" fillId="0" borderId="13" xfId="0" applyNumberFormat="1" applyFont="1" applyBorder="1" applyAlignment="1">
      <alignment vertical="center" shrinkToFit="1"/>
    </xf>
    <xf numFmtId="178" fontId="62" fillId="0" borderId="14" xfId="0" applyNumberFormat="1" applyFont="1" applyBorder="1" applyAlignment="1">
      <alignment vertical="center" shrinkToFit="1"/>
    </xf>
    <xf numFmtId="0" fontId="62" fillId="0" borderId="35" xfId="0" applyFont="1" applyBorder="1" applyAlignment="1">
      <alignment vertical="center"/>
    </xf>
    <xf numFmtId="0" fontId="62" fillId="0" borderId="23" xfId="0" applyFont="1" applyBorder="1" applyAlignment="1">
      <alignment vertical="center" wrapText="1"/>
    </xf>
    <xf numFmtId="4" fontId="65" fillId="0" borderId="35" xfId="0" applyNumberFormat="1" applyFont="1" applyBorder="1" applyAlignment="1">
      <alignment vertical="center"/>
    </xf>
    <xf numFmtId="0" fontId="65" fillId="0" borderId="0" xfId="0" quotePrefix="1" applyFont="1" applyAlignment="1">
      <alignment horizontal="center" vertical="center" wrapText="1"/>
    </xf>
    <xf numFmtId="0" fontId="62" fillId="0" borderId="71" xfId="0" applyFont="1" applyBorder="1" applyAlignment="1">
      <alignment vertical="center" wrapText="1"/>
    </xf>
    <xf numFmtId="0" fontId="66" fillId="0" borderId="13" xfId="0" applyFont="1" applyBorder="1" applyAlignment="1" applyProtection="1">
      <alignment vertical="center"/>
      <protection locked="0"/>
    </xf>
    <xf numFmtId="0" fontId="66" fillId="0" borderId="13" xfId="0" applyFont="1" applyBorder="1"/>
    <xf numFmtId="1" fontId="66" fillId="0" borderId="13" xfId="0" applyNumberFormat="1" applyFont="1" applyBorder="1" applyAlignment="1" applyProtection="1">
      <alignment vertical="center"/>
      <protection locked="0"/>
    </xf>
    <xf numFmtId="2" fontId="66" fillId="0" borderId="13" xfId="0" applyNumberFormat="1" applyFont="1" applyBorder="1" applyAlignment="1" applyProtection="1">
      <alignment vertical="center"/>
      <protection locked="0"/>
    </xf>
    <xf numFmtId="0" fontId="62" fillId="0" borderId="23" xfId="0" applyFont="1" applyBorder="1" applyAlignment="1">
      <alignment wrapText="1"/>
    </xf>
    <xf numFmtId="0" fontId="84" fillId="0" borderId="4" xfId="0" applyFont="1" applyBorder="1" applyAlignment="1">
      <alignment horizontal="center"/>
    </xf>
    <xf numFmtId="0" fontId="84" fillId="0" borderId="34" xfId="0" applyFont="1" applyBorder="1" applyAlignment="1">
      <alignment horizontal="center" wrapText="1"/>
    </xf>
    <xf numFmtId="0" fontId="94" fillId="0" borderId="47" xfId="0" applyFont="1" applyBorder="1" applyAlignment="1" applyProtection="1">
      <alignment vertical="center"/>
      <protection locked="0"/>
    </xf>
    <xf numFmtId="0" fontId="94" fillId="0" borderId="47" xfId="0" applyFont="1" applyBorder="1"/>
    <xf numFmtId="1" fontId="94" fillId="0" borderId="47" xfId="0" applyNumberFormat="1" applyFont="1" applyBorder="1" applyAlignment="1" applyProtection="1">
      <alignment vertical="center"/>
      <protection locked="0"/>
    </xf>
    <xf numFmtId="2" fontId="94" fillId="0" borderId="47" xfId="0" applyNumberFormat="1" applyFont="1" applyBorder="1" applyAlignment="1" applyProtection="1">
      <alignment vertical="center"/>
      <protection locked="0"/>
    </xf>
    <xf numFmtId="0" fontId="62" fillId="0" borderId="34" xfId="0" applyFont="1" applyBorder="1" applyAlignment="1">
      <alignment horizontal="center" vertical="center"/>
    </xf>
    <xf numFmtId="0" fontId="62" fillId="0" borderId="34" xfId="0" applyFont="1" applyBorder="1" applyAlignment="1">
      <alignment vertical="center"/>
    </xf>
    <xf numFmtId="43" fontId="65" fillId="0" borderId="35" xfId="0" applyNumberFormat="1" applyFont="1" applyBorder="1" applyAlignment="1">
      <alignment vertical="center"/>
    </xf>
    <xf numFmtId="0" fontId="94" fillId="0" borderId="51" xfId="0" applyFont="1" applyBorder="1" applyAlignment="1" applyProtection="1">
      <alignment vertical="center"/>
      <protection locked="0"/>
    </xf>
    <xf numFmtId="0" fontId="94" fillId="0" borderId="51" xfId="0" applyFont="1" applyBorder="1"/>
    <xf numFmtId="1" fontId="94" fillId="0" borderId="51" xfId="0" applyNumberFormat="1" applyFont="1" applyBorder="1" applyAlignment="1" applyProtection="1">
      <alignment vertical="center"/>
      <protection locked="0"/>
    </xf>
    <xf numFmtId="2" fontId="94" fillId="0" borderId="51" xfId="0" applyNumberFormat="1" applyFont="1" applyBorder="1" applyAlignment="1" applyProtection="1">
      <alignment vertical="center"/>
      <protection locked="0"/>
    </xf>
    <xf numFmtId="178" fontId="62" fillId="0" borderId="51" xfId="0" applyNumberFormat="1" applyFont="1" applyBorder="1" applyAlignment="1">
      <alignment horizontal="center" vertical="center" shrinkToFit="1"/>
    </xf>
    <xf numFmtId="0" fontId="63" fillId="0" borderId="35" xfId="0" applyFont="1" applyBorder="1" applyAlignment="1">
      <alignment horizontal="center" vertical="center" wrapText="1"/>
    </xf>
    <xf numFmtId="0" fontId="62" fillId="0" borderId="21" xfId="0" applyFont="1" applyBorder="1" applyAlignment="1">
      <alignment vertical="center"/>
    </xf>
    <xf numFmtId="4" fontId="65" fillId="0" borderId="13" xfId="0" applyNumberFormat="1" applyFont="1" applyBorder="1" applyAlignment="1">
      <alignment vertical="center"/>
    </xf>
    <xf numFmtId="43" fontId="65" fillId="0" borderId="13" xfId="0" applyNumberFormat="1" applyFont="1" applyBorder="1" applyAlignment="1">
      <alignment vertical="center"/>
    </xf>
    <xf numFmtId="0" fontId="65" fillId="0" borderId="10" xfId="0" applyFont="1" applyBorder="1" applyAlignment="1">
      <alignment horizontal="left" vertical="center"/>
    </xf>
    <xf numFmtId="0" fontId="65" fillId="0" borderId="34" xfId="0" applyFont="1" applyBorder="1" applyAlignment="1">
      <alignment horizontal="center" vertical="center"/>
    </xf>
    <xf numFmtId="0" fontId="65" fillId="0" borderId="10" xfId="0" applyFont="1" applyBorder="1" applyAlignment="1">
      <alignment horizontal="center" vertical="center" wrapText="1"/>
    </xf>
    <xf numFmtId="14" fontId="65" fillId="0" borderId="34" xfId="0" applyNumberFormat="1" applyFont="1" applyBorder="1"/>
    <xf numFmtId="0" fontId="60" fillId="0" borderId="35" xfId="0" applyFont="1" applyBorder="1" applyAlignment="1">
      <alignment vertical="center"/>
    </xf>
    <xf numFmtId="0" fontId="109" fillId="0" borderId="77" xfId="0" applyFont="1" applyBorder="1" applyAlignment="1">
      <alignment horizontal="center" wrapText="1"/>
    </xf>
    <xf numFmtId="0" fontId="65" fillId="0" borderId="49" xfId="0" applyFont="1" applyBorder="1" applyAlignment="1">
      <alignment vertical="center"/>
    </xf>
    <xf numFmtId="0" fontId="86" fillId="0" borderId="26" xfId="0" applyFont="1" applyBorder="1" applyAlignment="1">
      <alignment horizontal="center" vertical="center"/>
    </xf>
    <xf numFmtId="0" fontId="86" fillId="0" borderId="21" xfId="0" applyFont="1" applyBorder="1" applyAlignment="1">
      <alignment horizontal="center" vertical="center"/>
    </xf>
    <xf numFmtId="0" fontId="65" fillId="0" borderId="67" xfId="0" applyFont="1" applyBorder="1" applyAlignment="1">
      <alignment horizontal="center" vertical="center"/>
    </xf>
    <xf numFmtId="0" fontId="65" fillId="0" borderId="67" xfId="0" applyFont="1" applyBorder="1" applyAlignment="1">
      <alignment vertical="center"/>
    </xf>
    <xf numFmtId="0" fontId="66" fillId="0" borderId="26" xfId="0" applyFont="1" applyBorder="1" applyAlignment="1">
      <alignment vertical="center"/>
    </xf>
    <xf numFmtId="0" fontId="65" fillId="0" borderId="26" xfId="0" applyFont="1" applyBorder="1" applyAlignment="1">
      <alignment vertical="center" wrapText="1"/>
    </xf>
    <xf numFmtId="0" fontId="62" fillId="0" borderId="49" xfId="0" applyFont="1" applyBorder="1" applyAlignment="1">
      <alignment vertical="center"/>
    </xf>
    <xf numFmtId="0" fontId="62" fillId="0" borderId="26" xfId="0" applyFont="1" applyBorder="1" applyAlignment="1">
      <alignment horizontal="center" vertical="center"/>
    </xf>
    <xf numFmtId="0" fontId="62" fillId="0" borderId="49" xfId="0" applyFont="1" applyBorder="1" applyAlignment="1">
      <alignment horizontal="center" vertical="center"/>
    </xf>
    <xf numFmtId="0" fontId="62" fillId="0" borderId="26" xfId="0" applyFont="1" applyBorder="1" applyAlignment="1">
      <alignment vertical="center"/>
    </xf>
    <xf numFmtId="14" fontId="62" fillId="0" borderId="13" xfId="0" applyNumberFormat="1" applyFont="1" applyBorder="1" applyAlignment="1">
      <alignment vertical="center"/>
    </xf>
    <xf numFmtId="14" fontId="62" fillId="0" borderId="63" xfId="0" applyNumberFormat="1" applyFont="1" applyBorder="1" applyAlignment="1">
      <alignment vertical="center"/>
    </xf>
    <xf numFmtId="165" fontId="65" fillId="0" borderId="26" xfId="0" applyNumberFormat="1" applyFont="1" applyBorder="1" applyAlignment="1">
      <alignment vertical="center"/>
    </xf>
    <xf numFmtId="43" fontId="65" fillId="0" borderId="26" xfId="0" applyNumberFormat="1" applyFont="1" applyBorder="1" applyAlignment="1">
      <alignment vertical="center"/>
    </xf>
    <xf numFmtId="0" fontId="65" fillId="0" borderId="21" xfId="0" applyFont="1" applyBorder="1" applyAlignment="1">
      <alignment vertical="center" wrapText="1"/>
    </xf>
    <xf numFmtId="0" fontId="65" fillId="0" borderId="48" xfId="0" applyFont="1" applyBorder="1" applyAlignment="1">
      <alignment horizontal="center"/>
    </xf>
    <xf numFmtId="0" fontId="65" fillId="0" borderId="10" xfId="0" quotePrefix="1" applyFont="1" applyBorder="1" applyAlignment="1">
      <alignment horizontal="center" vertical="center" wrapText="1"/>
    </xf>
    <xf numFmtId="165" fontId="65" fillId="0" borderId="21" xfId="0" applyNumberFormat="1" applyFont="1" applyBorder="1" applyAlignment="1">
      <alignment vertical="center"/>
    </xf>
    <xf numFmtId="43" fontId="65" fillId="0" borderId="21" xfId="0" applyNumberFormat="1" applyFont="1" applyBorder="1" applyAlignment="1">
      <alignment vertical="center"/>
    </xf>
    <xf numFmtId="165" fontId="65" fillId="0" borderId="35" xfId="0" applyNumberFormat="1" applyFont="1" applyBorder="1" applyAlignment="1">
      <alignment vertical="center"/>
    </xf>
    <xf numFmtId="0" fontId="68" fillId="0" borderId="66" xfId="0" applyFont="1" applyBorder="1" applyAlignment="1" applyProtection="1">
      <alignment vertical="center"/>
      <protection locked="0"/>
    </xf>
    <xf numFmtId="0" fontId="68" fillId="0" borderId="66" xfId="0" applyFont="1" applyBorder="1"/>
    <xf numFmtId="1" fontId="68" fillId="0" borderId="66" xfId="0" applyNumberFormat="1" applyFont="1" applyBorder="1" applyAlignment="1" applyProtection="1">
      <alignment vertical="center"/>
      <protection locked="0"/>
    </xf>
    <xf numFmtId="2" fontId="68" fillId="0" borderId="66" xfId="0" applyNumberFormat="1" applyFont="1" applyBorder="1" applyAlignment="1" applyProtection="1">
      <alignment vertical="center"/>
      <protection locked="0"/>
    </xf>
    <xf numFmtId="0" fontId="60" fillId="0" borderId="66" xfId="0" applyFont="1" applyBorder="1" applyAlignment="1">
      <alignment vertical="center"/>
    </xf>
    <xf numFmtId="0" fontId="60" fillId="0" borderId="66" xfId="0" applyFont="1" applyBorder="1"/>
    <xf numFmtId="14" fontId="60" fillId="0" borderId="66" xfId="0" applyNumberFormat="1" applyFont="1" applyBorder="1"/>
    <xf numFmtId="0" fontId="60" fillId="0" borderId="66" xfId="0" applyFont="1" applyBorder="1" applyAlignment="1">
      <alignment horizontal="left" vertical="center"/>
    </xf>
    <xf numFmtId="0" fontId="60" fillId="0" borderId="66" xfId="0" applyFont="1" applyBorder="1" applyAlignment="1">
      <alignment horizontal="center"/>
    </xf>
    <xf numFmtId="172" fontId="60" fillId="0" borderId="66" xfId="0" applyNumberFormat="1" applyFont="1" applyBorder="1" applyAlignment="1">
      <alignment vertical="center"/>
    </xf>
    <xf numFmtId="4" fontId="60" fillId="0" borderId="66" xfId="0" applyNumberFormat="1" applyFont="1" applyBorder="1"/>
    <xf numFmtId="0" fontId="60" fillId="0" borderId="66" xfId="0" applyFont="1" applyBorder="1" applyAlignment="1">
      <alignment wrapText="1"/>
    </xf>
    <xf numFmtId="43" fontId="60" fillId="0" borderId="4" xfId="0" applyNumberFormat="1" applyFont="1" applyBorder="1"/>
    <xf numFmtId="0" fontId="66" fillId="0" borderId="35" xfId="0" applyFont="1" applyBorder="1" applyAlignment="1" applyProtection="1">
      <alignment vertical="center" wrapText="1"/>
      <protection locked="0"/>
    </xf>
    <xf numFmtId="0" fontId="65" fillId="0" borderId="68" xfId="0" applyFont="1" applyBorder="1" applyAlignment="1">
      <alignment horizontal="center"/>
    </xf>
    <xf numFmtId="0" fontId="94" fillId="0" borderId="35" xfId="0" applyFont="1" applyBorder="1" applyAlignment="1">
      <alignment vertical="center"/>
    </xf>
    <xf numFmtId="170" fontId="62" fillId="0" borderId="35" xfId="0" applyNumberFormat="1" applyFont="1" applyBorder="1" applyAlignment="1">
      <alignment horizontal="center" vertical="center" shrinkToFit="1"/>
    </xf>
    <xf numFmtId="0" fontId="65" fillId="0" borderId="73" xfId="0" applyFont="1" applyBorder="1" applyAlignment="1">
      <alignment vertical="center"/>
    </xf>
    <xf numFmtId="0" fontId="65" fillId="0" borderId="23" xfId="0" applyFont="1" applyBorder="1" applyAlignment="1">
      <alignment horizontal="center" vertical="center"/>
    </xf>
    <xf numFmtId="0" fontId="62" fillId="0" borderId="21" xfId="0" applyFont="1" applyBorder="1" applyAlignment="1">
      <alignment wrapText="1"/>
    </xf>
    <xf numFmtId="0" fontId="62" fillId="0" borderId="35" xfId="0" applyFont="1" applyBorder="1" applyAlignment="1">
      <alignment horizontal="center"/>
    </xf>
    <xf numFmtId="0" fontId="62" fillId="0" borderId="48" xfId="0" applyFont="1" applyBorder="1" applyAlignment="1">
      <alignment horizontal="center"/>
    </xf>
    <xf numFmtId="14" fontId="62" fillId="0" borderId="21" xfId="0" applyNumberFormat="1" applyFont="1" applyBorder="1"/>
    <xf numFmtId="14" fontId="62" fillId="0" borderId="23" xfId="0" applyNumberFormat="1" applyFont="1" applyBorder="1"/>
    <xf numFmtId="0" fontId="65" fillId="0" borderId="10" xfId="0" applyFont="1" applyBorder="1" applyAlignment="1">
      <alignment horizontal="center" vertical="center"/>
    </xf>
    <xf numFmtId="0" fontId="62" fillId="0" borderId="70" xfId="0" applyFont="1" applyBorder="1" applyAlignment="1">
      <alignment horizontal="center"/>
    </xf>
    <xf numFmtId="0" fontId="62" fillId="0" borderId="26" xfId="0" applyFont="1" applyBorder="1" applyAlignment="1">
      <alignment wrapText="1"/>
    </xf>
    <xf numFmtId="0" fontId="62" fillId="0" borderId="51" xfId="0" applyFont="1" applyBorder="1" applyAlignment="1">
      <alignment horizontal="center"/>
    </xf>
    <xf numFmtId="0" fontId="62" fillId="0" borderId="26" xfId="0" applyFont="1" applyBorder="1" applyAlignment="1">
      <alignment vertical="center" wrapText="1"/>
    </xf>
    <xf numFmtId="0" fontId="62" fillId="0" borderId="51" xfId="0" applyFont="1" applyBorder="1" applyAlignment="1">
      <alignment horizontal="center" vertical="center"/>
    </xf>
    <xf numFmtId="0" fontId="62" fillId="0" borderId="70" xfId="0" applyFont="1" applyBorder="1" applyAlignment="1">
      <alignment horizontal="center" vertical="center"/>
    </xf>
    <xf numFmtId="0" fontId="66" fillId="0" borderId="21" xfId="0" applyFont="1" applyBorder="1" applyAlignment="1">
      <alignment vertical="center"/>
    </xf>
    <xf numFmtId="0" fontId="62" fillId="0" borderId="48" xfId="0" applyFont="1" applyBorder="1" applyAlignment="1">
      <alignment horizontal="center" vertical="center"/>
    </xf>
    <xf numFmtId="0" fontId="62" fillId="0" borderId="34" xfId="0" applyFont="1" applyBorder="1"/>
    <xf numFmtId="0" fontId="65" fillId="0" borderId="13" xfId="0" applyFont="1" applyBorder="1" applyAlignment="1">
      <alignment horizontal="center" vertical="center"/>
    </xf>
    <xf numFmtId="0" fontId="65" fillId="0" borderId="64" xfId="0" applyFont="1" applyBorder="1" applyAlignment="1">
      <alignment vertical="center"/>
    </xf>
    <xf numFmtId="0" fontId="63" fillId="0" borderId="23" xfId="0" applyFont="1" applyBorder="1" applyAlignment="1">
      <alignment wrapText="1"/>
    </xf>
    <xf numFmtId="0" fontId="63" fillId="0" borderId="21" xfId="0" applyFont="1" applyBorder="1" applyAlignment="1">
      <alignment wrapText="1"/>
    </xf>
    <xf numFmtId="0" fontId="63" fillId="0" borderId="35" xfId="0" applyFont="1" applyBorder="1" applyAlignment="1">
      <alignment horizontal="center"/>
    </xf>
    <xf numFmtId="0" fontId="63" fillId="0" borderId="4" xfId="0" applyFont="1" applyBorder="1"/>
    <xf numFmtId="0" fontId="63" fillId="0" borderId="34" xfId="0" applyFont="1" applyBorder="1" applyAlignment="1">
      <alignment wrapText="1"/>
    </xf>
    <xf numFmtId="0" fontId="63" fillId="0" borderId="4" xfId="0" applyFont="1" applyBorder="1" applyAlignment="1">
      <alignment wrapText="1"/>
    </xf>
    <xf numFmtId="0" fontId="63" fillId="0" borderId="51" xfId="0" applyFont="1" applyBorder="1" applyAlignment="1">
      <alignment horizontal="center"/>
    </xf>
    <xf numFmtId="0" fontId="63" fillId="0" borderId="48" xfId="0" applyFont="1" applyBorder="1" applyAlignment="1">
      <alignment horizontal="center"/>
    </xf>
    <xf numFmtId="0" fontId="63" fillId="0" borderId="26" xfId="0" applyFont="1" applyBorder="1"/>
    <xf numFmtId="0" fontId="65" fillId="0" borderId="63" xfId="0" applyFont="1" applyBorder="1" applyAlignment="1">
      <alignment horizontal="center" vertical="center"/>
    </xf>
    <xf numFmtId="0" fontId="63" fillId="0" borderId="26" xfId="0" applyFont="1" applyBorder="1" applyAlignment="1">
      <alignment wrapText="1"/>
    </xf>
    <xf numFmtId="0" fontId="63" fillId="0" borderId="70" xfId="0" applyFont="1" applyBorder="1" applyAlignment="1">
      <alignment horizontal="center"/>
    </xf>
    <xf numFmtId="0" fontId="61" fillId="0" borderId="26" xfId="0" applyFont="1" applyBorder="1" applyAlignment="1" applyProtection="1">
      <alignment vertical="center" wrapText="1"/>
      <protection locked="0"/>
    </xf>
    <xf numFmtId="0" fontId="65" fillId="0" borderId="64" xfId="0" applyFont="1" applyBorder="1"/>
    <xf numFmtId="0" fontId="62" fillId="0" borderId="4" xfId="0" applyFont="1" applyBorder="1" applyAlignment="1">
      <alignment horizontal="center"/>
    </xf>
    <xf numFmtId="0" fontId="62" fillId="0" borderId="34" xfId="0" applyFont="1" applyBorder="1" applyAlignment="1">
      <alignment horizontal="center"/>
    </xf>
    <xf numFmtId="14" fontId="63" fillId="0" borderId="4" xfId="0" applyNumberFormat="1" applyFont="1" applyBorder="1"/>
    <xf numFmtId="14" fontId="63" fillId="0" borderId="34" xfId="0" applyNumberFormat="1" applyFont="1" applyBorder="1"/>
    <xf numFmtId="0" fontId="65" fillId="0" borderId="10" xfId="0" applyFont="1" applyBorder="1"/>
    <xf numFmtId="0" fontId="63" fillId="0" borderId="4" xfId="0" applyFont="1" applyBorder="1" applyAlignment="1">
      <alignment horizontal="center"/>
    </xf>
    <xf numFmtId="0" fontId="63" fillId="0" borderId="34" xfId="0" applyFont="1" applyBorder="1" applyAlignment="1">
      <alignment horizontal="center" wrapText="1"/>
    </xf>
    <xf numFmtId="0" fontId="63" fillId="0" borderId="26" xfId="0" applyFont="1" applyBorder="1" applyAlignment="1">
      <alignment horizontal="center"/>
    </xf>
    <xf numFmtId="0" fontId="63" fillId="0" borderId="49" xfId="0" applyFont="1" applyBorder="1" applyAlignment="1">
      <alignment horizontal="center" wrapText="1"/>
    </xf>
    <xf numFmtId="0" fontId="62" fillId="0" borderId="4" xfId="0" applyFont="1" applyBorder="1"/>
    <xf numFmtId="0" fontId="62" fillId="0" borderId="49" xfId="0" applyFont="1" applyBorder="1" applyAlignment="1">
      <alignment wrapText="1"/>
    </xf>
    <xf numFmtId="0" fontId="62" fillId="0" borderId="49" xfId="0" applyFont="1" applyBorder="1"/>
    <xf numFmtId="0" fontId="62" fillId="0" borderId="26" xfId="0" applyFont="1" applyBorder="1"/>
    <xf numFmtId="0" fontId="62" fillId="0" borderId="4" xfId="0" applyFont="1" applyBorder="1" applyAlignment="1">
      <alignment horizontal="center" wrapText="1"/>
    </xf>
    <xf numFmtId="0" fontId="65" fillId="0" borderId="10" xfId="0" applyFont="1" applyBorder="1" applyAlignment="1">
      <alignment wrapText="1"/>
    </xf>
    <xf numFmtId="0" fontId="62" fillId="0" borderId="63" xfId="0" applyFont="1" applyBorder="1"/>
    <xf numFmtId="0" fontId="62" fillId="0" borderId="66" xfId="0" applyFont="1" applyBorder="1" applyAlignment="1">
      <alignment horizontal="center"/>
    </xf>
    <xf numFmtId="0" fontId="62" fillId="0" borderId="72" xfId="0" applyFont="1" applyBorder="1" applyAlignment="1">
      <alignment horizontal="center"/>
    </xf>
    <xf numFmtId="0" fontId="62" fillId="0" borderId="26" xfId="0" applyFont="1" applyBorder="1" applyAlignment="1">
      <alignment horizontal="center"/>
    </xf>
    <xf numFmtId="0" fontId="62" fillId="0" borderId="49" xfId="0" applyFont="1" applyBorder="1" applyAlignment="1">
      <alignment horizontal="center" wrapText="1"/>
    </xf>
    <xf numFmtId="0" fontId="62" fillId="0" borderId="21" xfId="0" applyFont="1" applyBorder="1"/>
    <xf numFmtId="0" fontId="62" fillId="0" borderId="34" xfId="0" applyFont="1" applyBorder="1" applyAlignment="1">
      <alignment horizontal="center" wrapText="1"/>
    </xf>
    <xf numFmtId="49" fontId="60" fillId="0" borderId="21" xfId="0" applyNumberFormat="1" applyFont="1" applyBorder="1" applyAlignment="1">
      <alignment vertical="center"/>
    </xf>
    <xf numFmtId="14" fontId="65" fillId="0" borderId="4" xfId="0" applyNumberFormat="1" applyFont="1" applyBorder="1" applyAlignment="1">
      <alignment vertical="center" wrapText="1"/>
    </xf>
    <xf numFmtId="172" fontId="65" fillId="0" borderId="4" xfId="0" applyNumberFormat="1" applyFont="1" applyBorder="1" applyAlignment="1">
      <alignment horizontal="right" vertical="center"/>
    </xf>
    <xf numFmtId="172" fontId="85" fillId="0" borderId="4" xfId="0" applyNumberFormat="1" applyFont="1" applyBorder="1" applyAlignment="1">
      <alignment vertical="center"/>
    </xf>
    <xf numFmtId="0" fontId="65" fillId="0" borderId="21" xfId="0" applyFont="1" applyBorder="1" applyAlignment="1">
      <alignment horizontal="center" vertical="center" wrapText="1"/>
    </xf>
    <xf numFmtId="49" fontId="65" fillId="0" borderId="26" xfId="0" applyNumberFormat="1" applyFont="1" applyBorder="1" applyAlignment="1">
      <alignment vertical="center"/>
    </xf>
    <xf numFmtId="49" fontId="65" fillId="0" borderId="26" xfId="0" applyNumberFormat="1" applyFont="1" applyBorder="1" applyAlignment="1">
      <alignment vertical="center" wrapText="1"/>
    </xf>
    <xf numFmtId="4" fontId="65" fillId="0" borderId="26" xfId="0" applyNumberFormat="1" applyFont="1" applyBorder="1" applyAlignment="1">
      <alignment vertical="center"/>
    </xf>
    <xf numFmtId="4" fontId="65" fillId="0" borderId="21" xfId="0" applyNumberFormat="1" applyFont="1" applyBorder="1" applyAlignment="1">
      <alignment vertical="center"/>
    </xf>
    <xf numFmtId="49" fontId="65" fillId="0" borderId="34" xfId="0" applyNumberFormat="1" applyFont="1" applyBorder="1" applyAlignment="1">
      <alignment vertical="center" wrapText="1"/>
    </xf>
    <xf numFmtId="0" fontId="62" fillId="0" borderId="21" xfId="0" applyFont="1" applyBorder="1" applyAlignment="1">
      <alignment horizontal="center"/>
    </xf>
    <xf numFmtId="0" fontId="62" fillId="0" borderId="23" xfId="0" applyFont="1" applyBorder="1" applyAlignment="1">
      <alignment horizontal="center" wrapText="1"/>
    </xf>
    <xf numFmtId="165" fontId="65" fillId="0" borderId="48" xfId="0" applyNumberFormat="1" applyFont="1" applyBorder="1"/>
    <xf numFmtId="0" fontId="62" fillId="0" borderId="26" xfId="0" applyFont="1" applyBorder="1" applyAlignment="1">
      <alignment horizontal="center" wrapText="1"/>
    </xf>
    <xf numFmtId="0" fontId="62" fillId="0" borderId="47" xfId="0" applyFont="1" applyBorder="1" applyAlignment="1">
      <alignment horizontal="center"/>
    </xf>
    <xf numFmtId="0" fontId="62" fillId="0" borderId="71" xfId="0" applyFont="1" applyBorder="1" applyAlignment="1">
      <alignment horizontal="center"/>
    </xf>
    <xf numFmtId="0" fontId="66" fillId="0" borderId="35" xfId="0" applyFont="1" applyBorder="1" applyAlignment="1" applyProtection="1">
      <alignment horizontal="left" vertical="center"/>
      <protection locked="0"/>
    </xf>
    <xf numFmtId="0" fontId="66" fillId="0" borderId="35" xfId="0" applyFont="1" applyBorder="1" applyAlignment="1">
      <alignment horizontal="left" vertical="center"/>
    </xf>
    <xf numFmtId="1" fontId="66" fillId="0" borderId="35" xfId="0" applyNumberFormat="1" applyFont="1" applyBorder="1" applyAlignment="1" applyProtection="1">
      <alignment horizontal="left" vertical="center"/>
      <protection locked="0"/>
    </xf>
    <xf numFmtId="2" fontId="66" fillId="0" borderId="35" xfId="0" applyNumberFormat="1" applyFont="1" applyBorder="1" applyAlignment="1" applyProtection="1">
      <alignment horizontal="left" vertical="center"/>
      <protection locked="0"/>
    </xf>
    <xf numFmtId="3" fontId="66" fillId="0" borderId="35" xfId="0" applyNumberFormat="1" applyFont="1" applyBorder="1" applyAlignment="1" applyProtection="1">
      <alignment horizontal="left" vertical="center"/>
      <protection locked="0"/>
    </xf>
    <xf numFmtId="0" fontId="65" fillId="0" borderId="35" xfId="0" applyFont="1" applyBorder="1" applyAlignment="1" applyProtection="1">
      <alignment horizontal="left" vertical="center"/>
      <protection locked="0"/>
    </xf>
    <xf numFmtId="4" fontId="65" fillId="0" borderId="35" xfId="0" applyNumberFormat="1" applyFont="1" applyBorder="1" applyAlignment="1">
      <alignment horizontal="left" vertical="center"/>
    </xf>
    <xf numFmtId="0" fontId="65" fillId="0" borderId="48" xfId="0" applyFont="1" applyBorder="1" applyAlignment="1">
      <alignment horizontal="left" vertical="center"/>
    </xf>
    <xf numFmtId="0" fontId="65" fillId="0" borderId="49" xfId="0" applyFont="1" applyBorder="1" applyAlignment="1">
      <alignment horizontal="left" vertical="center"/>
    </xf>
    <xf numFmtId="0" fontId="65" fillId="0" borderId="23" xfId="0" applyFont="1" applyBorder="1" applyAlignment="1">
      <alignment horizontal="left" vertical="center"/>
    </xf>
    <xf numFmtId="0" fontId="62" fillId="0" borderId="35" xfId="0" applyFont="1" applyBorder="1" applyAlignment="1">
      <alignment horizontal="left" vertical="center"/>
    </xf>
    <xf numFmtId="14" fontId="62" fillId="0" borderId="35" xfId="0" applyNumberFormat="1" applyFont="1" applyBorder="1" applyAlignment="1">
      <alignment vertical="center"/>
    </xf>
    <xf numFmtId="0" fontId="65" fillId="0" borderId="63" xfId="0" applyFont="1" applyBorder="1" applyAlignment="1">
      <alignment horizontal="left" vertical="center"/>
    </xf>
    <xf numFmtId="0" fontId="61" fillId="0" borderId="35" xfId="0" applyFont="1" applyBorder="1" applyAlignment="1" applyProtection="1">
      <alignment horizontal="left" vertical="center"/>
      <protection locked="0"/>
    </xf>
    <xf numFmtId="0" fontId="60" fillId="0" borderId="35" xfId="0" quotePrefix="1" applyFont="1" applyBorder="1" applyAlignment="1">
      <alignment horizontal="center" vertical="center"/>
    </xf>
    <xf numFmtId="0" fontId="60" fillId="0" borderId="35" xfId="0" applyFont="1" applyBorder="1" applyAlignment="1">
      <alignment horizontal="center" vertical="center"/>
    </xf>
    <xf numFmtId="14" fontId="65" fillId="0" borderId="35" xfId="0" applyNumberFormat="1" applyFont="1" applyBorder="1" applyAlignment="1">
      <alignment horizontal="left" vertical="center" wrapText="1"/>
    </xf>
    <xf numFmtId="0" fontId="68" fillId="0" borderId="35" xfId="0" applyFont="1" applyBorder="1" applyAlignment="1" applyProtection="1">
      <alignment horizontal="left" vertical="center"/>
      <protection locked="0"/>
    </xf>
    <xf numFmtId="1" fontId="68" fillId="0" borderId="35" xfId="0" applyNumberFormat="1" applyFont="1" applyBorder="1" applyAlignment="1" applyProtection="1">
      <alignment horizontal="left" vertical="center"/>
      <protection locked="0"/>
    </xf>
    <xf numFmtId="2" fontId="68" fillId="0" borderId="35" xfId="0" applyNumberFormat="1" applyFont="1" applyBorder="1" applyAlignment="1" applyProtection="1">
      <alignment horizontal="left" vertical="center"/>
      <protection locked="0"/>
    </xf>
    <xf numFmtId="3" fontId="68" fillId="0" borderId="35" xfId="0" applyNumberFormat="1" applyFont="1" applyBorder="1" applyAlignment="1" applyProtection="1">
      <alignment horizontal="left" vertical="center"/>
      <protection locked="0"/>
    </xf>
    <xf numFmtId="0" fontId="60" fillId="0" borderId="35" xfId="0" applyFont="1" applyBorder="1" applyAlignment="1">
      <alignment horizontal="left" vertical="center"/>
    </xf>
    <xf numFmtId="14" fontId="60" fillId="0" borderId="35" xfId="0" applyNumberFormat="1" applyFont="1" applyBorder="1" applyAlignment="1">
      <alignment horizontal="left" vertical="center"/>
    </xf>
    <xf numFmtId="172" fontId="60" fillId="0" borderId="35" xfId="0" applyNumberFormat="1" applyFont="1" applyBorder="1" applyAlignment="1">
      <alignment horizontal="left" vertical="center"/>
    </xf>
    <xf numFmtId="165" fontId="60" fillId="0" borderId="4" xfId="0" applyNumberFormat="1" applyFont="1" applyBorder="1" applyAlignment="1">
      <alignment horizontal="left"/>
    </xf>
    <xf numFmtId="43" fontId="60" fillId="0" borderId="4" xfId="0" applyNumberFormat="1" applyFont="1" applyBorder="1" applyAlignment="1">
      <alignment horizontal="left"/>
    </xf>
    <xf numFmtId="0" fontId="60" fillId="0" borderId="49" xfId="0" applyFont="1" applyBorder="1" applyAlignment="1">
      <alignment horizontal="left" vertical="center"/>
    </xf>
    <xf numFmtId="0" fontId="60" fillId="0" borderId="26" xfId="0" applyFont="1" applyBorder="1" applyAlignment="1">
      <alignment horizontal="left" vertical="center"/>
    </xf>
    <xf numFmtId="0" fontId="62" fillId="0" borderId="34" xfId="0" applyFont="1" applyBorder="1" applyAlignment="1">
      <alignment horizontal="left"/>
    </xf>
    <xf numFmtId="0" fontId="61" fillId="0" borderId="35" xfId="0" applyFont="1" applyBorder="1" applyAlignment="1">
      <alignment horizontal="left" vertical="center"/>
    </xf>
    <xf numFmtId="1" fontId="61" fillId="0" borderId="35" xfId="0" applyNumberFormat="1" applyFont="1" applyBorder="1" applyAlignment="1" applyProtection="1">
      <alignment horizontal="left" vertical="center"/>
      <protection locked="0"/>
    </xf>
    <xf numFmtId="2" fontId="61" fillId="0" borderId="35" xfId="0" applyNumberFormat="1" applyFont="1" applyBorder="1" applyAlignment="1" applyProtection="1">
      <alignment horizontal="left" vertical="center"/>
      <protection locked="0"/>
    </xf>
    <xf numFmtId="3" fontId="61" fillId="0" borderId="35" xfId="0" applyNumberFormat="1" applyFont="1" applyBorder="1" applyAlignment="1" applyProtection="1">
      <alignment horizontal="left" vertical="center"/>
      <protection locked="0"/>
    </xf>
    <xf numFmtId="0" fontId="63" fillId="0" borderId="4" xfId="0" applyFont="1" applyBorder="1" applyAlignment="1">
      <alignment horizontal="left" vertical="center"/>
    </xf>
    <xf numFmtId="0" fontId="63" fillId="0" borderId="34" xfId="0" applyFont="1" applyBorder="1" applyAlignment="1">
      <alignment horizontal="left" vertical="center"/>
    </xf>
    <xf numFmtId="0" fontId="63" fillId="0" borderId="4" xfId="0" applyFont="1" applyBorder="1" applyAlignment="1">
      <alignment horizontal="center" vertical="center"/>
    </xf>
    <xf numFmtId="0" fontId="63" fillId="0" borderId="34" xfId="0" applyFont="1" applyBorder="1" applyAlignment="1">
      <alignment horizontal="center" vertical="center"/>
    </xf>
    <xf numFmtId="0" fontId="92" fillId="0" borderId="35" xfId="0" applyFont="1" applyBorder="1" applyAlignment="1" applyProtection="1">
      <alignment horizontal="left" vertical="center"/>
      <protection locked="0"/>
    </xf>
    <xf numFmtId="0" fontId="92" fillId="0" borderId="35" xfId="0" applyFont="1" applyBorder="1" applyAlignment="1">
      <alignment horizontal="left" vertical="center"/>
    </xf>
    <xf numFmtId="1" fontId="92" fillId="0" borderId="35" xfId="0" applyNumberFormat="1" applyFont="1" applyBorder="1" applyAlignment="1" applyProtection="1">
      <alignment horizontal="left" vertical="center"/>
      <protection locked="0"/>
    </xf>
    <xf numFmtId="2" fontId="92" fillId="0" borderId="35" xfId="0" applyNumberFormat="1" applyFont="1" applyBorder="1" applyAlignment="1" applyProtection="1">
      <alignment horizontal="left" vertical="center"/>
      <protection locked="0"/>
    </xf>
    <xf numFmtId="3" fontId="92" fillId="0" borderId="35" xfId="0" applyNumberFormat="1" applyFont="1" applyBorder="1" applyAlignment="1" applyProtection="1">
      <alignment horizontal="left" vertical="center"/>
      <protection locked="0"/>
    </xf>
    <xf numFmtId="0" fontId="86" fillId="0" borderId="35" xfId="0" applyFont="1" applyBorder="1" applyAlignment="1">
      <alignment horizontal="left" vertical="center"/>
    </xf>
    <xf numFmtId="165" fontId="92" fillId="0" borderId="35" xfId="1" applyNumberFormat="1" applyFont="1" applyFill="1" applyBorder="1" applyAlignment="1" applyProtection="1">
      <alignment horizontal="left" vertical="center"/>
      <protection locked="0"/>
    </xf>
    <xf numFmtId="14" fontId="86" fillId="0" borderId="35" xfId="0" applyNumberFormat="1" applyFont="1" applyBorder="1" applyAlignment="1">
      <alignment horizontal="left" vertical="center"/>
    </xf>
    <xf numFmtId="0" fontId="86" fillId="0" borderId="35" xfId="0" quotePrefix="1" applyFont="1" applyBorder="1" applyAlignment="1">
      <alignment horizontal="left" vertical="center"/>
    </xf>
    <xf numFmtId="0" fontId="86" fillId="0" borderId="35" xfId="0" applyFont="1" applyBorder="1" applyAlignment="1">
      <alignment vertical="center"/>
    </xf>
    <xf numFmtId="1" fontId="63" fillId="0" borderId="35" xfId="0" applyNumberFormat="1" applyFont="1" applyBorder="1" applyAlignment="1">
      <alignment horizontal="center" vertical="center" shrinkToFit="1"/>
    </xf>
    <xf numFmtId="172" fontId="86" fillId="0" borderId="35" xfId="0" applyNumberFormat="1" applyFont="1" applyBorder="1" applyAlignment="1">
      <alignment horizontal="left" vertical="center"/>
    </xf>
    <xf numFmtId="14" fontId="86" fillId="0" borderId="35" xfId="0" applyNumberFormat="1" applyFont="1" applyBorder="1" applyAlignment="1">
      <alignment vertical="center"/>
    </xf>
    <xf numFmtId="4" fontId="86" fillId="0" borderId="35" xfId="0" applyNumberFormat="1" applyFont="1" applyBorder="1" applyAlignment="1">
      <alignment horizontal="left" vertical="center"/>
    </xf>
    <xf numFmtId="0" fontId="86" fillId="0" borderId="34" xfId="0" applyFont="1" applyBorder="1" applyAlignment="1">
      <alignment horizontal="left" vertical="center"/>
    </xf>
    <xf numFmtId="0" fontId="86" fillId="0" borderId="4" xfId="0" applyFont="1" applyBorder="1" applyAlignment="1">
      <alignment horizontal="left" vertical="center"/>
    </xf>
    <xf numFmtId="0" fontId="86" fillId="0" borderId="35" xfId="0" applyFont="1" applyBorder="1" applyAlignment="1">
      <alignment horizontal="left" vertical="center" wrapText="1"/>
    </xf>
    <xf numFmtId="0" fontId="86" fillId="0" borderId="47" xfId="0" applyFont="1" applyBorder="1" applyAlignment="1">
      <alignment horizontal="center" vertical="center" wrapText="1"/>
    </xf>
    <xf numFmtId="0" fontId="86" fillId="0" borderId="26" xfId="0" applyFont="1" applyBorder="1" applyAlignment="1">
      <alignment horizontal="left" vertical="center"/>
    </xf>
    <xf numFmtId="49" fontId="65" fillId="0" borderId="35" xfId="0" applyNumberFormat="1" applyFont="1" applyBorder="1" applyAlignment="1">
      <alignment horizontal="left" vertical="center" wrapText="1"/>
    </xf>
    <xf numFmtId="0" fontId="65" fillId="0" borderId="0" xfId="0" applyFont="1" applyAlignment="1">
      <alignment horizontal="center" vertical="center" wrapText="1"/>
    </xf>
    <xf numFmtId="49" fontId="63" fillId="0" borderId="35" xfId="0" applyNumberFormat="1" applyFont="1" applyBorder="1" applyAlignment="1">
      <alignment horizontal="left" vertical="center"/>
    </xf>
    <xf numFmtId="0" fontId="63" fillId="0" borderId="48" xfId="0" applyFont="1" applyBorder="1" applyAlignment="1">
      <alignment horizontal="left" vertical="center"/>
    </xf>
    <xf numFmtId="0" fontId="63" fillId="0" borderId="35" xfId="0" applyFont="1" applyBorder="1" applyAlignment="1">
      <alignment horizontal="left" vertical="center"/>
    </xf>
    <xf numFmtId="0" fontId="62" fillId="0" borderId="34" xfId="0" applyFont="1" applyBorder="1" applyAlignment="1">
      <alignment horizontal="left" vertical="center"/>
    </xf>
    <xf numFmtId="0" fontId="62" fillId="0" borderId="21" xfId="0" applyFont="1" applyBorder="1" applyAlignment="1">
      <alignment horizontal="left" vertical="center"/>
    </xf>
    <xf numFmtId="49" fontId="62" fillId="0" borderId="35" xfId="0" applyNumberFormat="1" applyFont="1" applyBorder="1" applyAlignment="1">
      <alignment horizontal="left" vertical="center"/>
    </xf>
    <xf numFmtId="0" fontId="62" fillId="0" borderId="48" xfId="0" applyFont="1" applyBorder="1" applyAlignment="1">
      <alignment horizontal="left" vertical="center"/>
    </xf>
    <xf numFmtId="14" fontId="62" fillId="0" borderId="35" xfId="0" applyNumberFormat="1" applyFont="1" applyBorder="1" applyAlignment="1">
      <alignment horizontal="left" vertical="center"/>
    </xf>
    <xf numFmtId="0" fontId="62" fillId="0" borderId="21" xfId="0" applyFont="1" applyBorder="1" applyAlignment="1">
      <alignment horizontal="left"/>
    </xf>
    <xf numFmtId="0" fontId="62" fillId="0" borderId="23" xfId="0" applyFont="1" applyBorder="1" applyAlignment="1">
      <alignment horizontal="left"/>
    </xf>
    <xf numFmtId="49" fontId="62" fillId="0" borderId="35" xfId="0" applyNumberFormat="1" applyFont="1" applyBorder="1" applyAlignment="1">
      <alignment horizontal="center"/>
    </xf>
    <xf numFmtId="0" fontId="62" fillId="0" borderId="49" xfId="0" applyFont="1" applyBorder="1" applyAlignment="1">
      <alignment horizontal="left"/>
    </xf>
    <xf numFmtId="0" fontId="62" fillId="0" borderId="49" xfId="0" applyFont="1" applyBorder="1" applyAlignment="1">
      <alignment horizontal="center"/>
    </xf>
    <xf numFmtId="0" fontId="65" fillId="0" borderId="75" xfId="0" applyFont="1" applyBorder="1" applyAlignment="1">
      <alignment horizontal="center" vertical="center"/>
    </xf>
    <xf numFmtId="0" fontId="62" fillId="0" borderId="78" xfId="0" applyFont="1" applyBorder="1" applyAlignment="1">
      <alignment horizontal="left"/>
    </xf>
    <xf numFmtId="14" fontId="62" fillId="0" borderId="78" xfId="0" applyNumberFormat="1" applyFont="1" applyBorder="1"/>
    <xf numFmtId="14" fontId="62" fillId="0" borderId="79" xfId="0" applyNumberFormat="1" applyFont="1" applyBorder="1"/>
    <xf numFmtId="49" fontId="65" fillId="0" borderId="70" xfId="0" applyNumberFormat="1" applyFont="1" applyBorder="1" applyAlignment="1">
      <alignment horizontal="left" vertical="center"/>
    </xf>
    <xf numFmtId="4" fontId="65" fillId="0" borderId="4" xfId="0" applyNumberFormat="1" applyFont="1" applyBorder="1" applyAlignment="1">
      <alignment horizontal="left" vertical="center"/>
    </xf>
    <xf numFmtId="165" fontId="58" fillId="0" borderId="35" xfId="1" applyNumberFormat="1" applyFont="1" applyFill="1" applyBorder="1" applyAlignment="1" applyProtection="1">
      <alignment horizontal="left" vertical="center"/>
      <protection locked="0"/>
    </xf>
    <xf numFmtId="49" fontId="110" fillId="0" borderId="35" xfId="0" applyNumberFormat="1" applyFont="1" applyBorder="1" applyAlignment="1">
      <alignment horizontal="center" vertical="center"/>
    </xf>
    <xf numFmtId="0" fontId="110" fillId="0" borderId="35" xfId="0" applyFont="1" applyBorder="1" applyAlignment="1">
      <alignment horizontal="center" vertical="center"/>
    </xf>
    <xf numFmtId="172" fontId="89" fillId="0" borderId="35" xfId="0" applyNumberFormat="1" applyFont="1" applyBorder="1" applyAlignment="1">
      <alignment horizontal="left" vertical="center"/>
    </xf>
    <xf numFmtId="165" fontId="65" fillId="0" borderId="35" xfId="0" applyNumberFormat="1" applyFont="1" applyBorder="1" applyAlignment="1">
      <alignment horizontal="left" vertical="center"/>
    </xf>
    <xf numFmtId="49" fontId="63" fillId="0" borderId="4" xfId="0" applyNumberFormat="1" applyFont="1" applyBorder="1" applyAlignment="1">
      <alignment horizontal="left" vertical="center"/>
    </xf>
    <xf numFmtId="4" fontId="65" fillId="0" borderId="21" xfId="0" applyNumberFormat="1" applyFont="1" applyBorder="1" applyAlignment="1">
      <alignment horizontal="left" vertical="center"/>
    </xf>
    <xf numFmtId="0" fontId="0" fillId="0" borderId="35" xfId="0" quotePrefix="1" applyBorder="1" applyAlignment="1">
      <alignment horizontal="left" vertical="center"/>
    </xf>
    <xf numFmtId="49" fontId="0" fillId="0" borderId="35" xfId="0" applyNumberFormat="1" applyBorder="1" applyAlignment="1">
      <alignment horizontal="left" vertical="center"/>
    </xf>
    <xf numFmtId="0" fontId="65" fillId="0" borderId="35" xfId="0" applyFont="1" applyBorder="1" applyAlignment="1">
      <alignment horizontal="right" vertical="center"/>
    </xf>
    <xf numFmtId="4" fontId="65" fillId="0" borderId="35" xfId="0" applyNumberFormat="1" applyFont="1" applyBorder="1" applyAlignment="1">
      <alignment horizontal="right" vertical="center"/>
    </xf>
    <xf numFmtId="49" fontId="65" fillId="0" borderId="35" xfId="0" quotePrefix="1" applyNumberFormat="1" applyFont="1" applyBorder="1" applyAlignment="1">
      <alignment horizontal="center" vertical="center"/>
    </xf>
    <xf numFmtId="0" fontId="43" fillId="0" borderId="35" xfId="0" applyFont="1" applyBorder="1" applyAlignment="1">
      <alignment horizontal="left" vertical="center"/>
    </xf>
    <xf numFmtId="14" fontId="43" fillId="0" borderId="35" xfId="0" applyNumberFormat="1" applyFont="1" applyBorder="1" applyAlignment="1">
      <alignment horizontal="left" vertical="center"/>
    </xf>
    <xf numFmtId="49" fontId="43" fillId="0" borderId="35" xfId="0" applyNumberFormat="1" applyFont="1" applyBorder="1" applyAlignment="1">
      <alignment horizontal="left" vertical="center"/>
    </xf>
    <xf numFmtId="0" fontId="43" fillId="0" borderId="35" xfId="0" applyFont="1" applyBorder="1" applyAlignment="1">
      <alignment horizontal="center" vertical="center"/>
    </xf>
    <xf numFmtId="49" fontId="63" fillId="0" borderId="35" xfId="0" applyNumberFormat="1" applyFont="1" applyBorder="1" applyAlignment="1">
      <alignment horizontal="center" vertical="center"/>
    </xf>
    <xf numFmtId="0" fontId="63" fillId="0" borderId="35" xfId="0" applyFont="1" applyBorder="1" applyAlignment="1">
      <alignment horizontal="center" vertical="center"/>
    </xf>
    <xf numFmtId="49" fontId="62" fillId="0" borderId="35" xfId="0" quotePrefix="1" applyNumberFormat="1" applyFont="1" applyBorder="1" applyAlignment="1">
      <alignment horizontal="center" vertical="center"/>
    </xf>
    <xf numFmtId="0" fontId="65" fillId="0" borderId="47" xfId="0" applyFont="1" applyBorder="1" applyAlignment="1">
      <alignment horizontal="center" vertical="center" wrapText="1"/>
    </xf>
    <xf numFmtId="49" fontId="65" fillId="0" borderId="51" xfId="0" applyNumberFormat="1" applyFont="1" applyBorder="1" applyAlignment="1">
      <alignment vertical="center"/>
    </xf>
    <xf numFmtId="0" fontId="65" fillId="0" borderId="51" xfId="0" applyFont="1" applyBorder="1" applyAlignment="1">
      <alignment horizontal="center" vertical="center" wrapText="1"/>
    </xf>
    <xf numFmtId="2" fontId="61" fillId="0" borderId="35" xfId="0" applyNumberFormat="1" applyFont="1" applyBorder="1" applyAlignment="1">
      <alignment horizontal="right"/>
    </xf>
    <xf numFmtId="0" fontId="92" fillId="0" borderId="35" xfId="0" applyFont="1" applyBorder="1" applyAlignment="1">
      <alignment horizontal="left" vertical="center" wrapText="1"/>
    </xf>
    <xf numFmtId="0" fontId="62" fillId="0" borderId="35" xfId="0" applyFont="1" applyBorder="1" applyAlignment="1">
      <alignment horizontal="left"/>
    </xf>
    <xf numFmtId="44" fontId="65" fillId="0" borderId="35" xfId="0" applyNumberFormat="1" applyFont="1" applyBorder="1" applyAlignment="1">
      <alignment horizontal="left" vertical="center"/>
    </xf>
    <xf numFmtId="0" fontId="69" fillId="0" borderId="35" xfId="0" applyFont="1" applyBorder="1" applyAlignment="1" applyProtection="1">
      <alignment horizontal="left" vertical="center"/>
      <protection locked="0"/>
    </xf>
    <xf numFmtId="1" fontId="69" fillId="0" borderId="35" xfId="0" applyNumberFormat="1" applyFont="1" applyBorder="1" applyAlignment="1" applyProtection="1">
      <alignment horizontal="left" vertical="center" wrapText="1"/>
      <protection locked="0"/>
    </xf>
    <xf numFmtId="0" fontId="68" fillId="0" borderId="35" xfId="0" applyFont="1" applyBorder="1" applyAlignment="1">
      <alignment horizontal="left" vertical="center"/>
    </xf>
    <xf numFmtId="0" fontId="60" fillId="0" borderId="35" xfId="0" quotePrefix="1" applyFont="1" applyBorder="1" applyAlignment="1">
      <alignment horizontal="left" vertical="center"/>
    </xf>
    <xf numFmtId="49" fontId="60" fillId="0" borderId="35" xfId="0" applyNumberFormat="1" applyFont="1" applyBorder="1" applyAlignment="1">
      <alignment horizontal="left" vertical="center"/>
    </xf>
    <xf numFmtId="0" fontId="60" fillId="0" borderId="35" xfId="0" applyFont="1" applyBorder="1" applyAlignment="1">
      <alignment horizontal="center" vertical="center" wrapText="1"/>
    </xf>
    <xf numFmtId="49" fontId="112" fillId="0" borderId="35" xfId="0" applyNumberFormat="1" applyFont="1" applyBorder="1" applyAlignment="1">
      <alignment horizontal="center" vertical="center"/>
    </xf>
    <xf numFmtId="0" fontId="112" fillId="0" borderId="35" xfId="0" applyFont="1" applyBorder="1" applyAlignment="1">
      <alignment horizontal="center" vertical="center"/>
    </xf>
    <xf numFmtId="14" fontId="60" fillId="0" borderId="35" xfId="0" applyNumberFormat="1" applyFont="1" applyBorder="1" applyAlignment="1">
      <alignment vertical="center"/>
    </xf>
    <xf numFmtId="4" fontId="60" fillId="0" borderId="35" xfId="0" applyNumberFormat="1" applyFont="1" applyBorder="1" applyAlignment="1">
      <alignment horizontal="left" vertical="center"/>
    </xf>
    <xf numFmtId="0" fontId="60" fillId="0" borderId="34" xfId="0" applyFont="1" applyBorder="1" applyAlignment="1">
      <alignment horizontal="left" vertical="center"/>
    </xf>
    <xf numFmtId="0" fontId="60" fillId="0" borderId="4" xfId="0" applyFont="1" applyBorder="1" applyAlignment="1">
      <alignment horizontal="left" vertical="center"/>
    </xf>
    <xf numFmtId="0" fontId="115" fillId="0" borderId="4" xfId="0" applyFont="1" applyBorder="1" applyAlignment="1">
      <alignment horizontal="left" vertical="center"/>
    </xf>
    <xf numFmtId="0" fontId="78" fillId="0" borderId="35" xfId="0" applyFont="1" applyBorder="1" applyAlignment="1">
      <alignment horizontal="left" vertical="center"/>
    </xf>
    <xf numFmtId="43" fontId="120" fillId="0" borderId="35" xfId="1" applyFont="1" applyFill="1" applyBorder="1" applyAlignment="1" applyProtection="1">
      <alignment horizontal="left" vertical="center"/>
      <protection locked="0"/>
    </xf>
    <xf numFmtId="165" fontId="120" fillId="0" borderId="35" xfId="1" applyNumberFormat="1" applyFont="1" applyFill="1" applyBorder="1" applyAlignment="1" applyProtection="1">
      <alignment horizontal="left" vertical="center"/>
      <protection locked="0"/>
    </xf>
    <xf numFmtId="165" fontId="126" fillId="0" borderId="35" xfId="1" applyNumberFormat="1" applyFont="1" applyFill="1" applyBorder="1" applyAlignment="1" applyProtection="1">
      <alignment vertical="center"/>
      <protection locked="0"/>
    </xf>
    <xf numFmtId="0" fontId="121" fillId="0" borderId="35" xfId="0" applyFont="1" applyBorder="1" applyAlignment="1">
      <alignment horizontal="left" vertical="center"/>
    </xf>
    <xf numFmtId="14" fontId="121" fillId="0" borderId="35" xfId="0" applyNumberFormat="1" applyFont="1" applyBorder="1" applyAlignment="1">
      <alignment horizontal="left" vertical="center"/>
    </xf>
    <xf numFmtId="0" fontId="121" fillId="0" borderId="35" xfId="0" quotePrefix="1" applyFont="1" applyBorder="1" applyAlignment="1">
      <alignment horizontal="left" vertical="center"/>
    </xf>
    <xf numFmtId="49" fontId="121" fillId="0" borderId="35" xfId="0" applyNumberFormat="1" applyFont="1" applyBorder="1" applyAlignment="1">
      <alignment horizontal="left" vertical="center"/>
    </xf>
    <xf numFmtId="0" fontId="63" fillId="0" borderId="21" xfId="0" applyFont="1" applyBorder="1" applyAlignment="1">
      <alignment vertical="center"/>
    </xf>
    <xf numFmtId="0" fontId="63" fillId="0" borderId="23" xfId="0" applyFont="1" applyBorder="1" applyAlignment="1">
      <alignment vertical="center"/>
    </xf>
    <xf numFmtId="0" fontId="63" fillId="0" borderId="23" xfId="0" applyFont="1" applyBorder="1" applyAlignment="1">
      <alignment horizontal="center" vertical="center"/>
    </xf>
    <xf numFmtId="0" fontId="96" fillId="0" borderId="35" xfId="0" applyFont="1" applyBorder="1" applyAlignment="1">
      <alignment vertical="center"/>
    </xf>
    <xf numFmtId="14" fontId="63" fillId="0" borderId="35" xfId="0" applyNumberFormat="1" applyFont="1" applyBorder="1" applyAlignment="1">
      <alignment vertical="center"/>
    </xf>
    <xf numFmtId="0" fontId="63" fillId="0" borderId="70" xfId="0" applyFont="1" applyBorder="1" applyAlignment="1">
      <alignment horizontal="left" vertical="center"/>
    </xf>
    <xf numFmtId="0" fontId="111" fillId="0" borderId="35" xfId="0" applyFont="1" applyBorder="1" applyAlignment="1">
      <alignment horizontal="left" vertical="center"/>
    </xf>
    <xf numFmtId="14" fontId="63" fillId="0" borderId="35" xfId="0" applyNumberFormat="1" applyFont="1" applyBorder="1"/>
    <xf numFmtId="0" fontId="111" fillId="0" borderId="47" xfId="0" applyFont="1" applyBorder="1" applyAlignment="1">
      <alignment horizontal="left"/>
    </xf>
    <xf numFmtId="0" fontId="63" fillId="0" borderId="35" xfId="0" applyFont="1" applyBorder="1" applyAlignment="1">
      <alignment horizontal="left"/>
    </xf>
    <xf numFmtId="0" fontId="111" fillId="0" borderId="51" xfId="0" applyFont="1" applyBorder="1" applyAlignment="1">
      <alignment horizontal="left"/>
    </xf>
    <xf numFmtId="0" fontId="122" fillId="0" borderId="4" xfId="0" applyFont="1" applyBorder="1" applyAlignment="1">
      <alignment horizontal="left" vertical="center"/>
    </xf>
    <xf numFmtId="172" fontId="65" fillId="0" borderId="70" xfId="0" applyNumberFormat="1" applyFont="1" applyBorder="1" applyAlignment="1">
      <alignment horizontal="left" vertical="center"/>
    </xf>
    <xf numFmtId="0" fontId="62" fillId="0" borderId="70" xfId="0" applyFont="1" applyBorder="1" applyAlignment="1">
      <alignment horizontal="left" vertical="center"/>
    </xf>
    <xf numFmtId="0" fontId="66" fillId="0" borderId="48" xfId="0" applyFont="1" applyBorder="1" applyAlignment="1" applyProtection="1">
      <alignment horizontal="left" vertical="center"/>
      <protection locked="0"/>
    </xf>
    <xf numFmtId="0" fontId="66" fillId="0" borderId="48" xfId="0" applyFont="1" applyBorder="1" applyAlignment="1">
      <alignment horizontal="left" vertical="center"/>
    </xf>
    <xf numFmtId="1" fontId="66" fillId="0" borderId="48" xfId="0" applyNumberFormat="1" applyFont="1" applyBorder="1" applyAlignment="1" applyProtection="1">
      <alignment horizontal="left" vertical="center"/>
      <protection locked="0"/>
    </xf>
    <xf numFmtId="2" fontId="66" fillId="0" borderId="48" xfId="0" applyNumberFormat="1" applyFont="1" applyBorder="1" applyAlignment="1" applyProtection="1">
      <alignment horizontal="left" vertical="center"/>
      <protection locked="0"/>
    </xf>
    <xf numFmtId="3" fontId="66" fillId="0" borderId="48" xfId="0" applyNumberFormat="1" applyFont="1" applyBorder="1" applyAlignment="1" applyProtection="1">
      <alignment horizontal="left" vertical="center"/>
      <protection locked="0"/>
    </xf>
    <xf numFmtId="0" fontId="92" fillId="0" borderId="48" xfId="0" applyFont="1" applyBorder="1" applyAlignment="1">
      <alignment horizontal="left" vertical="center" wrapText="1"/>
    </xf>
    <xf numFmtId="0" fontId="65" fillId="0" borderId="48" xfId="0" applyFont="1" applyBorder="1" applyAlignment="1">
      <alignment horizontal="left" vertical="center" wrapText="1"/>
    </xf>
    <xf numFmtId="14" fontId="65" fillId="0" borderId="48" xfId="0" applyNumberFormat="1" applyFont="1" applyBorder="1" applyAlignment="1">
      <alignment horizontal="left" vertical="center"/>
    </xf>
    <xf numFmtId="0" fontId="65" fillId="0" borderId="48" xfId="0" applyFont="1" applyBorder="1" applyAlignment="1">
      <alignment horizontal="center" vertical="center" wrapText="1"/>
    </xf>
    <xf numFmtId="49" fontId="62" fillId="0" borderId="48" xfId="0" applyNumberFormat="1" applyFont="1" applyBorder="1" applyAlignment="1">
      <alignment horizontal="center" vertical="center"/>
    </xf>
    <xf numFmtId="44" fontId="65" fillId="0" borderId="48" xfId="0" applyNumberFormat="1" applyFont="1" applyBorder="1" applyAlignment="1">
      <alignment horizontal="left" vertical="center"/>
    </xf>
    <xf numFmtId="14" fontId="65" fillId="0" borderId="48" xfId="0" applyNumberFormat="1" applyFont="1" applyBorder="1" applyAlignment="1">
      <alignment vertical="center"/>
    </xf>
    <xf numFmtId="0" fontId="69" fillId="0" borderId="48" xfId="0" applyFont="1" applyBorder="1" applyAlignment="1" applyProtection="1">
      <alignment horizontal="left" vertical="center"/>
      <protection locked="0"/>
    </xf>
    <xf numFmtId="165" fontId="65" fillId="0" borderId="48" xfId="0" applyNumberFormat="1" applyFont="1" applyBorder="1" applyAlignment="1">
      <alignment horizontal="left" vertical="center"/>
    </xf>
    <xf numFmtId="43" fontId="65" fillId="0" borderId="48" xfId="0" applyNumberFormat="1" applyFont="1" applyBorder="1" applyAlignment="1">
      <alignment horizontal="left" vertical="center"/>
    </xf>
    <xf numFmtId="1" fontId="69" fillId="0" borderId="48" xfId="0" applyNumberFormat="1" applyFont="1" applyBorder="1" applyAlignment="1" applyProtection="1">
      <alignment horizontal="left" vertical="center" wrapText="1"/>
      <protection locked="0"/>
    </xf>
    <xf numFmtId="43" fontId="65" fillId="0" borderId="48" xfId="0" applyNumberFormat="1" applyFont="1" applyBorder="1"/>
    <xf numFmtId="0" fontId="66" fillId="0" borderId="51" xfId="0" applyFont="1" applyBorder="1" applyAlignment="1">
      <alignment horizontal="left"/>
    </xf>
    <xf numFmtId="0" fontId="66" fillId="0" borderId="70" xfId="0" applyFont="1" applyBorder="1" applyAlignment="1">
      <alignment horizontal="left"/>
    </xf>
    <xf numFmtId="2" fontId="66" fillId="0" borderId="48" xfId="0" applyNumberFormat="1" applyFont="1" applyBorder="1"/>
    <xf numFmtId="0" fontId="66" fillId="0" borderId="70" xfId="0" applyFont="1" applyBorder="1"/>
    <xf numFmtId="14" fontId="62" fillId="0" borderId="70" xfId="0" applyNumberFormat="1" applyFont="1" applyBorder="1" applyAlignment="1">
      <alignment horizontal="left"/>
    </xf>
    <xf numFmtId="0" fontId="62" fillId="0" borderId="48" xfId="0" applyFont="1" applyBorder="1" applyAlignment="1">
      <alignment horizontal="left"/>
    </xf>
    <xf numFmtId="14" fontId="62" fillId="0" borderId="48" xfId="0" applyNumberFormat="1" applyFont="1" applyBorder="1" applyAlignment="1">
      <alignment horizontal="left"/>
    </xf>
    <xf numFmtId="0" fontId="62" fillId="0" borderId="48" xfId="0" applyFont="1" applyBorder="1" applyAlignment="1">
      <alignment horizontal="center" wrapText="1"/>
    </xf>
    <xf numFmtId="14" fontId="62" fillId="0" borderId="48" xfId="0" applyNumberFormat="1" applyFont="1" applyBorder="1" applyAlignment="1">
      <alignment vertical="center"/>
    </xf>
    <xf numFmtId="0" fontId="62" fillId="0" borderId="26" xfId="0" applyFont="1" applyBorder="1" applyAlignment="1">
      <alignment horizontal="left"/>
    </xf>
    <xf numFmtId="0" fontId="62" fillId="0" borderId="63" xfId="0" applyFont="1" applyBorder="1" applyAlignment="1">
      <alignment horizontal="left"/>
    </xf>
    <xf numFmtId="0" fontId="6" fillId="0" borderId="51" xfId="0" applyFont="1" applyBorder="1" applyAlignment="1">
      <alignment horizontal="left"/>
    </xf>
    <xf numFmtId="0" fontId="6" fillId="0" borderId="70" xfId="0" applyFont="1" applyBorder="1" applyAlignment="1">
      <alignment horizontal="left"/>
    </xf>
    <xf numFmtId="2" fontId="6" fillId="0" borderId="48" xfId="0" applyNumberFormat="1" applyFont="1" applyBorder="1" applyAlignment="1">
      <alignment horizontal="right"/>
    </xf>
    <xf numFmtId="0" fontId="127" fillId="0" borderId="70" xfId="0" applyFont="1" applyBorder="1" applyAlignment="1">
      <alignment horizontal="left"/>
    </xf>
    <xf numFmtId="0" fontId="127" fillId="0" borderId="70" xfId="0" applyFont="1" applyBorder="1" applyAlignment="1">
      <alignment horizontal="left" vertical="center"/>
    </xf>
    <xf numFmtId="14" fontId="127" fillId="0" borderId="70" xfId="0" applyNumberFormat="1" applyFont="1" applyBorder="1" applyAlignment="1">
      <alignment horizontal="left"/>
    </xf>
    <xf numFmtId="0" fontId="127" fillId="0" borderId="48" xfId="0" applyFont="1" applyBorder="1" applyAlignment="1">
      <alignment horizontal="left"/>
    </xf>
    <xf numFmtId="14" fontId="127" fillId="0" borderId="48" xfId="0" applyNumberFormat="1" applyFont="1" applyBorder="1" applyAlignment="1">
      <alignment horizontal="left"/>
    </xf>
    <xf numFmtId="0" fontId="127" fillId="0" borderId="70" xfId="0" applyFont="1" applyBorder="1" applyAlignment="1">
      <alignment horizontal="center"/>
    </xf>
    <xf numFmtId="0" fontId="127" fillId="0" borderId="48" xfId="0" applyFont="1" applyBorder="1" applyAlignment="1">
      <alignment horizontal="center" wrapText="1"/>
    </xf>
    <xf numFmtId="0" fontId="127" fillId="0" borderId="70" xfId="0" applyFont="1" applyBorder="1" applyAlignment="1">
      <alignment horizontal="center" vertical="center"/>
    </xf>
    <xf numFmtId="0" fontId="127" fillId="0" borderId="51" xfId="0" applyFont="1" applyBorder="1" applyAlignment="1">
      <alignment horizontal="center" vertical="center"/>
    </xf>
    <xf numFmtId="14" fontId="127" fillId="0" borderId="48" xfId="0" applyNumberFormat="1" applyFont="1" applyBorder="1" applyAlignment="1">
      <alignment vertical="center"/>
    </xf>
    <xf numFmtId="43" fontId="0" fillId="0" borderId="35" xfId="0" applyNumberFormat="1" applyBorder="1" applyAlignment="1">
      <alignment horizontal="left" vertical="center"/>
    </xf>
    <xf numFmtId="4" fontId="0" fillId="0" borderId="35" xfId="0" applyNumberFormat="1" applyBorder="1" applyAlignment="1">
      <alignment horizontal="left" vertical="center"/>
    </xf>
    <xf numFmtId="165" fontId="0" fillId="0" borderId="4" xfId="0" applyNumberFormat="1" applyBorder="1" applyAlignment="1">
      <alignment horizontal="left"/>
    </xf>
    <xf numFmtId="43" fontId="0" fillId="0" borderId="4" xfId="0" applyNumberFormat="1" applyBorder="1" applyAlignment="1">
      <alignment horizontal="left"/>
    </xf>
    <xf numFmtId="0" fontId="127" fillId="0" borderId="49" xfId="0" applyFont="1" applyBorder="1" applyAlignment="1">
      <alignment horizontal="left"/>
    </xf>
    <xf numFmtId="0" fontId="0" fillId="0" borderId="21" xfId="0" applyBorder="1" applyAlignment="1">
      <alignment horizontal="left" vertical="center"/>
    </xf>
    <xf numFmtId="2" fontId="66" fillId="0" borderId="48" xfId="0" applyNumberFormat="1" applyFont="1" applyBorder="1" applyAlignment="1">
      <alignment horizontal="right"/>
    </xf>
    <xf numFmtId="0" fontId="66" fillId="0" borderId="49" xfId="0" applyFont="1" applyBorder="1" applyAlignment="1">
      <alignment horizontal="left"/>
    </xf>
    <xf numFmtId="0" fontId="58" fillId="0" borderId="70" xfId="0" applyFont="1" applyBorder="1" applyAlignment="1">
      <alignment horizontal="left"/>
    </xf>
    <xf numFmtId="0" fontId="128" fillId="0" borderId="51" xfId="0" applyFont="1" applyBorder="1" applyAlignment="1">
      <alignment horizontal="left" vertical="center"/>
    </xf>
    <xf numFmtId="0" fontId="128" fillId="0" borderId="70" xfId="0" applyFont="1" applyBorder="1" applyAlignment="1">
      <alignment horizontal="left" vertical="center"/>
    </xf>
    <xf numFmtId="2" fontId="128" fillId="0" borderId="48" xfId="0" applyNumberFormat="1" applyFont="1" applyBorder="1" applyAlignment="1">
      <alignment horizontal="right" vertical="center"/>
    </xf>
    <xf numFmtId="0" fontId="129" fillId="0" borderId="70" xfId="0" applyFont="1" applyBorder="1" applyAlignment="1">
      <alignment horizontal="left" vertical="center"/>
    </xf>
    <xf numFmtId="14" fontId="129" fillId="0" borderId="70" xfId="0" applyNumberFormat="1" applyFont="1" applyBorder="1" applyAlignment="1">
      <alignment horizontal="left" vertical="center"/>
    </xf>
    <xf numFmtId="0" fontId="129" fillId="0" borderId="48" xfId="0" applyFont="1" applyBorder="1" applyAlignment="1">
      <alignment horizontal="left" vertical="center"/>
    </xf>
    <xf numFmtId="14" fontId="129" fillId="0" borderId="48" xfId="0" applyNumberFormat="1" applyFont="1" applyBorder="1" applyAlignment="1">
      <alignment horizontal="left" vertical="center"/>
    </xf>
    <xf numFmtId="0" fontId="129" fillId="0" borderId="70" xfId="0" applyFont="1" applyBorder="1" applyAlignment="1">
      <alignment horizontal="center" vertical="center"/>
    </xf>
    <xf numFmtId="0" fontId="129" fillId="0" borderId="70" xfId="0" applyFont="1" applyBorder="1" applyAlignment="1">
      <alignment horizontal="center" vertical="center" wrapText="1"/>
    </xf>
    <xf numFmtId="0" fontId="129" fillId="0" borderId="51" xfId="0" applyFont="1" applyBorder="1" applyAlignment="1">
      <alignment horizontal="center" vertical="center"/>
    </xf>
    <xf numFmtId="14" fontId="129" fillId="0" borderId="48" xfId="0" applyNumberFormat="1" applyFont="1" applyBorder="1" applyAlignment="1">
      <alignment vertical="center"/>
    </xf>
    <xf numFmtId="43" fontId="13" fillId="0" borderId="35" xfId="0" applyNumberFormat="1" applyFont="1" applyBorder="1" applyAlignment="1">
      <alignment horizontal="left" vertical="center"/>
    </xf>
    <xf numFmtId="0" fontId="13" fillId="0" borderId="35" xfId="0" applyFont="1" applyBorder="1" applyAlignment="1">
      <alignment horizontal="left" vertical="center"/>
    </xf>
    <xf numFmtId="4" fontId="13" fillId="0" borderId="35" xfId="0" applyNumberFormat="1" applyFont="1" applyBorder="1" applyAlignment="1">
      <alignment horizontal="left" vertical="center"/>
    </xf>
    <xf numFmtId="165" fontId="13" fillId="0" borderId="4" xfId="0" applyNumberFormat="1" applyFont="1" applyBorder="1" applyAlignment="1">
      <alignment horizontal="left" vertical="center"/>
    </xf>
    <xf numFmtId="43" fontId="13" fillId="0" borderId="4" xfId="0" applyNumberFormat="1" applyFont="1" applyBorder="1" applyAlignment="1">
      <alignment horizontal="left" vertical="center"/>
    </xf>
    <xf numFmtId="0" fontId="129" fillId="0" borderId="70" xfId="0" applyFont="1" applyBorder="1" applyAlignment="1">
      <alignment horizontal="left" vertical="center" wrapText="1"/>
    </xf>
    <xf numFmtId="0" fontId="129" fillId="0" borderId="49" xfId="0" applyFont="1" applyBorder="1" applyAlignment="1">
      <alignment horizontal="left" vertical="center"/>
    </xf>
    <xf numFmtId="0" fontId="13" fillId="0" borderId="21" xfId="0" applyFont="1" applyBorder="1" applyAlignment="1">
      <alignment horizontal="left" vertical="center"/>
    </xf>
    <xf numFmtId="2" fontId="66" fillId="0" borderId="48" xfId="0" applyNumberFormat="1" applyFont="1" applyBorder="1" applyAlignment="1">
      <alignment horizontal="right" vertical="center"/>
    </xf>
    <xf numFmtId="0" fontId="62" fillId="0" borderId="72" xfId="0" applyFont="1" applyBorder="1" applyAlignment="1">
      <alignment horizontal="left"/>
    </xf>
    <xf numFmtId="0" fontId="62" fillId="0" borderId="72" xfId="0" applyFont="1" applyBorder="1" applyAlignment="1">
      <alignment horizontal="left" vertical="center"/>
    </xf>
    <xf numFmtId="0" fontId="62" fillId="0" borderId="75" xfId="0" applyFont="1" applyBorder="1" applyAlignment="1">
      <alignment horizontal="left"/>
    </xf>
    <xf numFmtId="0" fontId="66" fillId="0" borderId="51" xfId="0" applyFont="1" applyBorder="1" applyAlignment="1">
      <alignment horizontal="left" vertical="center"/>
    </xf>
    <xf numFmtId="0" fontId="66" fillId="0" borderId="70" xfId="0" applyFont="1" applyBorder="1" applyAlignment="1">
      <alignment horizontal="left" vertical="center"/>
    </xf>
    <xf numFmtId="14" fontId="62" fillId="0" borderId="70" xfId="0" applyNumberFormat="1" applyFont="1" applyBorder="1" applyAlignment="1">
      <alignment horizontal="left" vertical="center"/>
    </xf>
    <xf numFmtId="14" fontId="62" fillId="0" borderId="48" xfId="0" applyNumberFormat="1" applyFont="1" applyBorder="1" applyAlignment="1">
      <alignment horizontal="left" vertical="center"/>
    </xf>
    <xf numFmtId="0" fontId="62" fillId="0" borderId="49" xfId="0" applyFont="1" applyBorder="1" applyAlignment="1">
      <alignment horizontal="left" vertical="center"/>
    </xf>
    <xf numFmtId="0" fontId="89" fillId="0" borderId="21" xfId="0" applyFont="1" applyBorder="1" applyAlignment="1">
      <alignment horizontal="left" vertical="center"/>
    </xf>
    <xf numFmtId="0" fontId="62" fillId="0" borderId="0" xfId="0" applyFont="1" applyAlignment="1">
      <alignment horizontal="center"/>
    </xf>
    <xf numFmtId="0" fontId="62" fillId="0" borderId="70" xfId="0" applyFont="1" applyBorder="1" applyAlignment="1">
      <alignment horizontal="right" vertical="center"/>
    </xf>
    <xf numFmtId="0" fontId="61" fillId="0" borderId="51" xfId="0" applyFont="1" applyBorder="1" applyAlignment="1">
      <alignment horizontal="left"/>
    </xf>
    <xf numFmtId="0" fontId="61" fillId="0" borderId="70" xfId="0" applyFont="1" applyBorder="1" applyAlignment="1">
      <alignment horizontal="left"/>
    </xf>
    <xf numFmtId="14" fontId="63" fillId="0" borderId="70" xfId="0" applyNumberFormat="1" applyFont="1" applyBorder="1" applyAlignment="1">
      <alignment horizontal="left"/>
    </xf>
    <xf numFmtId="0" fontId="63" fillId="0" borderId="48" xfId="0" applyFont="1" applyBorder="1" applyAlignment="1">
      <alignment horizontal="left"/>
    </xf>
    <xf numFmtId="14" fontId="63" fillId="0" borderId="48" xfId="0" applyNumberFormat="1" applyFont="1" applyBorder="1" applyAlignment="1">
      <alignment horizontal="left"/>
    </xf>
    <xf numFmtId="0" fontId="63" fillId="0" borderId="0" xfId="0" applyFont="1" applyAlignment="1">
      <alignment horizontal="center"/>
    </xf>
    <xf numFmtId="0" fontId="63" fillId="0" borderId="49" xfId="0" applyFont="1" applyBorder="1" applyAlignment="1">
      <alignment vertical="center"/>
    </xf>
    <xf numFmtId="0" fontId="63" fillId="0" borderId="26" xfId="0" applyFont="1" applyBorder="1" applyAlignment="1">
      <alignment vertical="center"/>
    </xf>
    <xf numFmtId="14" fontId="63" fillId="0" borderId="48" xfId="0" applyNumberFormat="1" applyFont="1" applyBorder="1" applyAlignment="1">
      <alignment vertical="center"/>
    </xf>
    <xf numFmtId="0" fontId="63" fillId="0" borderId="63" xfId="0" applyFont="1" applyBorder="1" applyAlignment="1">
      <alignment horizontal="left"/>
    </xf>
    <xf numFmtId="0" fontId="122" fillId="0" borderId="21" xfId="0" applyFont="1" applyBorder="1" applyAlignment="1">
      <alignment horizontal="left" vertical="center"/>
    </xf>
    <xf numFmtId="0" fontId="65" fillId="0" borderId="70" xfId="0" applyFont="1" applyBorder="1" applyAlignment="1">
      <alignment horizontal="left" vertical="center"/>
    </xf>
    <xf numFmtId="0" fontId="62" fillId="0" borderId="63" xfId="0" applyFont="1" applyBorder="1" applyAlignment="1">
      <alignment horizontal="left" vertical="center"/>
    </xf>
    <xf numFmtId="0" fontId="62" fillId="0" borderId="23" xfId="0" applyFont="1" applyBorder="1" applyAlignment="1">
      <alignment horizontal="left" vertical="center"/>
    </xf>
    <xf numFmtId="2" fontId="61" fillId="0" borderId="48" xfId="0" applyNumberFormat="1" applyFont="1" applyBorder="1"/>
    <xf numFmtId="0" fontId="112" fillId="0" borderId="4" xfId="0" applyFont="1" applyBorder="1" applyAlignment="1">
      <alignment horizontal="left" vertical="center"/>
    </xf>
    <xf numFmtId="0" fontId="62" fillId="0" borderId="0" xfId="0" applyFont="1" applyAlignment="1">
      <alignment horizontal="center" wrapText="1"/>
    </xf>
    <xf numFmtId="14" fontId="62" fillId="0" borderId="4" xfId="0" applyNumberFormat="1" applyFont="1" applyBorder="1" applyAlignment="1">
      <alignment vertical="center"/>
    </xf>
    <xf numFmtId="14" fontId="62" fillId="0" borderId="34" xfId="0" applyNumberFormat="1" applyFont="1" applyBorder="1" applyAlignment="1">
      <alignment vertical="center"/>
    </xf>
    <xf numFmtId="0" fontId="123" fillId="0" borderId="70" xfId="0" applyFont="1" applyBorder="1" applyAlignment="1">
      <alignment horizontal="left"/>
    </xf>
    <xf numFmtId="0" fontId="124" fillId="0" borderId="35" xfId="0" applyFont="1" applyBorder="1" applyAlignment="1">
      <alignment horizontal="left" vertical="center"/>
    </xf>
    <xf numFmtId="0" fontId="123" fillId="0" borderId="48" xfId="0" applyFont="1" applyBorder="1" applyAlignment="1">
      <alignment horizontal="left"/>
    </xf>
    <xf numFmtId="14" fontId="123" fillId="0" borderId="48" xfId="0" applyNumberFormat="1" applyFont="1" applyBorder="1" applyAlignment="1">
      <alignment horizontal="left"/>
    </xf>
    <xf numFmtId="0" fontId="62" fillId="0" borderId="26" xfId="0" applyFont="1" applyBorder="1" applyAlignment="1">
      <alignment horizontal="left" vertical="center"/>
    </xf>
    <xf numFmtId="14" fontId="62" fillId="0" borderId="26" xfId="0" applyNumberFormat="1" applyFont="1" applyBorder="1" applyAlignment="1">
      <alignment vertical="center"/>
    </xf>
    <xf numFmtId="14" fontId="62" fillId="0" borderId="49" xfId="0" applyNumberFormat="1" applyFont="1" applyBorder="1" applyAlignment="1">
      <alignment vertical="center"/>
    </xf>
    <xf numFmtId="0" fontId="60" fillId="0" borderId="47" xfId="0" applyFont="1" applyBorder="1" applyAlignment="1">
      <alignment horizontal="left" vertical="center"/>
    </xf>
    <xf numFmtId="0" fontId="60" fillId="0" borderId="47" xfId="0" applyFont="1" applyBorder="1" applyAlignment="1">
      <alignment horizontal="center" vertical="center"/>
    </xf>
    <xf numFmtId="0" fontId="60" fillId="0" borderId="0" xfId="0" applyFont="1" applyAlignment="1">
      <alignment horizontal="center" vertical="center"/>
    </xf>
    <xf numFmtId="0" fontId="111" fillId="0" borderId="21" xfId="0" applyFont="1" applyBorder="1" applyAlignment="1">
      <alignment horizontal="left"/>
    </xf>
    <xf numFmtId="0" fontId="111" fillId="0" borderId="34" xfId="0" applyFont="1" applyBorder="1" applyAlignment="1">
      <alignment horizontal="left"/>
    </xf>
    <xf numFmtId="0" fontId="111" fillId="0" borderId="26" xfId="0" applyFont="1" applyBorder="1" applyAlignment="1">
      <alignment horizontal="center"/>
    </xf>
    <xf numFmtId="0" fontId="111" fillId="0" borderId="49" xfId="0" applyFont="1" applyBorder="1" applyAlignment="1">
      <alignment horizontal="center"/>
    </xf>
    <xf numFmtId="14" fontId="112" fillId="0" borderId="35" xfId="0" applyNumberFormat="1" applyFont="1" applyBorder="1" applyAlignment="1">
      <alignment vertical="center"/>
    </xf>
    <xf numFmtId="165" fontId="60" fillId="0" borderId="35" xfId="0" applyNumberFormat="1" applyFont="1" applyBorder="1" applyAlignment="1">
      <alignment horizontal="left" vertical="center"/>
    </xf>
    <xf numFmtId="0" fontId="113" fillId="0" borderId="35" xfId="0" applyFont="1" applyBorder="1" applyAlignment="1" applyProtection="1">
      <alignment horizontal="left" vertical="center"/>
      <protection locked="0"/>
    </xf>
    <xf numFmtId="0" fontId="60" fillId="0" borderId="23" xfId="0" applyFont="1" applyBorder="1" applyAlignment="1">
      <alignment horizontal="left" vertical="center"/>
    </xf>
    <xf numFmtId="0" fontId="60" fillId="0" borderId="21" xfId="0" applyFont="1" applyBorder="1" applyAlignment="1">
      <alignment horizontal="left" vertical="center"/>
    </xf>
    <xf numFmtId="0" fontId="108" fillId="0" borderId="35" xfId="0" applyFont="1" applyBorder="1" applyAlignment="1" applyProtection="1">
      <alignment horizontal="left" vertical="center"/>
      <protection locked="0"/>
    </xf>
    <xf numFmtId="0" fontId="108" fillId="0" borderId="35" xfId="0" applyFont="1" applyBorder="1" applyAlignment="1">
      <alignment horizontal="left" vertical="center"/>
    </xf>
    <xf numFmtId="1" fontId="108" fillId="0" borderId="35" xfId="0" applyNumberFormat="1" applyFont="1" applyBorder="1" applyAlignment="1" applyProtection="1">
      <alignment horizontal="left" vertical="center"/>
      <protection locked="0"/>
    </xf>
    <xf numFmtId="2" fontId="108" fillId="0" borderId="35" xfId="0" applyNumberFormat="1" applyFont="1" applyBorder="1" applyAlignment="1" applyProtection="1">
      <alignment horizontal="left" vertical="center"/>
      <protection locked="0"/>
    </xf>
    <xf numFmtId="3" fontId="108" fillId="0" borderId="35" xfId="0" applyNumberFormat="1" applyFont="1" applyBorder="1" applyAlignment="1" applyProtection="1">
      <alignment horizontal="left" vertical="center"/>
      <protection locked="0"/>
    </xf>
    <xf numFmtId="0" fontId="60" fillId="0" borderId="65" xfId="0" applyFont="1" applyBorder="1" applyAlignment="1">
      <alignment horizontal="left" vertical="center"/>
    </xf>
    <xf numFmtId="0" fontId="111" fillId="0" borderId="35" xfId="0" applyFont="1" applyBorder="1" applyAlignment="1">
      <alignment horizontal="left"/>
    </xf>
    <xf numFmtId="14" fontId="111" fillId="0" borderId="35" xfId="0" applyNumberFormat="1" applyFont="1" applyBorder="1"/>
    <xf numFmtId="0" fontId="60" fillId="0" borderId="48" xfId="0" applyFont="1" applyBorder="1" applyAlignment="1">
      <alignment horizontal="left" vertical="center"/>
    </xf>
    <xf numFmtId="49" fontId="62" fillId="0" borderId="13" xfId="0" applyNumberFormat="1" applyFont="1" applyBorder="1" applyAlignment="1">
      <alignment horizontal="center" vertical="center"/>
    </xf>
    <xf numFmtId="0" fontId="62" fillId="0" borderId="63" xfId="0" applyFont="1" applyBorder="1" applyAlignment="1">
      <alignment horizontal="center" vertical="center"/>
    </xf>
    <xf numFmtId="0" fontId="111" fillId="0" borderId="4" xfId="0" applyFont="1" applyBorder="1" applyAlignment="1">
      <alignment horizontal="left"/>
    </xf>
    <xf numFmtId="0" fontId="63" fillId="0" borderId="34" xfId="0" applyFont="1" applyBorder="1" applyAlignment="1">
      <alignment horizontal="left"/>
    </xf>
    <xf numFmtId="0" fontId="63" fillId="0" borderId="34" xfId="0" applyFont="1" applyBorder="1" applyAlignment="1">
      <alignment horizontal="center"/>
    </xf>
    <xf numFmtId="0" fontId="63" fillId="0" borderId="21" xfId="0" applyFont="1" applyBorder="1" applyAlignment="1">
      <alignment horizontal="center"/>
    </xf>
    <xf numFmtId="0" fontId="63" fillId="0" borderId="23" xfId="0" applyFont="1" applyBorder="1" applyAlignment="1">
      <alignment horizontal="center"/>
    </xf>
    <xf numFmtId="0" fontId="111" fillId="0" borderId="4" xfId="0" applyFont="1" applyBorder="1" applyAlignment="1">
      <alignment horizontal="left" vertical="center"/>
    </xf>
    <xf numFmtId="165" fontId="65" fillId="0" borderId="35" xfId="0" applyNumberFormat="1" applyFont="1" applyBorder="1" applyAlignment="1">
      <alignment horizontal="left"/>
    </xf>
    <xf numFmtId="43" fontId="65" fillId="0" borderId="35" xfId="0" applyNumberFormat="1" applyFont="1" applyBorder="1" applyAlignment="1">
      <alignment horizontal="left"/>
    </xf>
    <xf numFmtId="44" fontId="60" fillId="0" borderId="35" xfId="0" applyNumberFormat="1" applyFont="1" applyBorder="1" applyAlignment="1">
      <alignment horizontal="left" vertical="center"/>
    </xf>
    <xf numFmtId="14" fontId="60" fillId="0" borderId="47" xfId="0" applyNumberFormat="1" applyFont="1" applyBorder="1" applyAlignment="1">
      <alignment horizontal="left"/>
    </xf>
    <xf numFmtId="43" fontId="60" fillId="0" borderId="47" xfId="0" applyNumberFormat="1" applyFont="1" applyBorder="1" applyAlignment="1">
      <alignment horizontal="left"/>
    </xf>
    <xf numFmtId="0" fontId="60" fillId="0" borderId="68" xfId="0" applyFont="1" applyBorder="1" applyAlignment="1">
      <alignment horizontal="left"/>
    </xf>
    <xf numFmtId="43" fontId="60" fillId="0" borderId="35" xfId="0" applyNumberFormat="1" applyFont="1" applyBorder="1"/>
    <xf numFmtId="0" fontId="60" fillId="0" borderId="4" xfId="0" applyFont="1" applyBorder="1" applyAlignment="1">
      <alignment horizontal="right" vertical="center"/>
    </xf>
    <xf numFmtId="0" fontId="108" fillId="0" borderId="4" xfId="0" applyFont="1" applyBorder="1" applyAlignment="1" applyProtection="1">
      <alignment horizontal="left" vertical="center"/>
      <protection locked="0"/>
    </xf>
    <xf numFmtId="0" fontId="108" fillId="0" borderId="4" xfId="0" applyFont="1" applyBorder="1" applyAlignment="1">
      <alignment horizontal="left" vertical="center"/>
    </xf>
    <xf numFmtId="1" fontId="108" fillId="0" borderId="4" xfId="0" applyNumberFormat="1" applyFont="1" applyBorder="1" applyAlignment="1" applyProtection="1">
      <alignment horizontal="left" vertical="center"/>
      <protection locked="0"/>
    </xf>
    <xf numFmtId="2" fontId="108" fillId="0" borderId="4" xfId="0" applyNumberFormat="1" applyFont="1" applyBorder="1" applyAlignment="1" applyProtection="1">
      <alignment horizontal="left" vertical="center"/>
      <protection locked="0"/>
    </xf>
    <xf numFmtId="3" fontId="108" fillId="0" borderId="4" xfId="0" applyNumberFormat="1" applyFont="1" applyBorder="1" applyAlignment="1" applyProtection="1">
      <alignment horizontal="left" vertical="center"/>
      <protection locked="0"/>
    </xf>
    <xf numFmtId="44" fontId="60" fillId="0" borderId="4" xfId="0" applyNumberFormat="1" applyFont="1" applyBorder="1" applyAlignment="1">
      <alignment horizontal="left" vertical="center"/>
    </xf>
    <xf numFmtId="14" fontId="60" fillId="0" borderId="4" xfId="0" applyNumberFormat="1" applyFont="1" applyBorder="1" applyAlignment="1">
      <alignment horizontal="left" vertical="center"/>
    </xf>
    <xf numFmtId="0" fontId="60" fillId="0" borderId="51" xfId="0" applyFont="1" applyBorder="1" applyAlignment="1">
      <alignment horizontal="left" vertical="center"/>
    </xf>
    <xf numFmtId="0" fontId="132" fillId="0" borderId="51" xfId="0" applyFont="1" applyBorder="1" applyAlignment="1">
      <alignment horizontal="center" vertical="center"/>
    </xf>
    <xf numFmtId="0" fontId="132" fillId="0" borderId="0" xfId="0" applyFont="1" applyAlignment="1">
      <alignment horizontal="center" vertical="center"/>
    </xf>
    <xf numFmtId="0" fontId="60" fillId="0" borderId="13" xfId="0" applyFont="1" applyBorder="1" applyAlignment="1">
      <alignment horizontal="left" vertical="center"/>
    </xf>
    <xf numFmtId="14" fontId="65" fillId="0" borderId="23" xfId="0" applyNumberFormat="1" applyFont="1" applyBorder="1" applyAlignment="1">
      <alignment vertical="center"/>
    </xf>
    <xf numFmtId="0" fontId="63" fillId="0" borderId="49" xfId="0" applyFont="1" applyBorder="1" applyAlignment="1">
      <alignment horizontal="left"/>
    </xf>
    <xf numFmtId="0" fontId="63" fillId="0" borderId="49" xfId="0" applyFont="1" applyBorder="1" applyAlignment="1">
      <alignment horizontal="center"/>
    </xf>
    <xf numFmtId="14" fontId="63" fillId="0" borderId="21" xfId="0" applyNumberFormat="1" applyFont="1" applyBorder="1"/>
    <xf numFmtId="14" fontId="63" fillId="0" borderId="23" xfId="0" applyNumberFormat="1" applyFont="1" applyBorder="1"/>
    <xf numFmtId="0" fontId="60" fillId="0" borderId="51" xfId="0" applyFont="1" applyBorder="1" applyAlignment="1">
      <alignment horizontal="center" vertical="center"/>
    </xf>
    <xf numFmtId="0" fontId="111" fillId="0" borderId="13" xfId="0" applyFont="1" applyBorder="1" applyAlignment="1">
      <alignment horizontal="left"/>
    </xf>
    <xf numFmtId="0" fontId="58" fillId="0" borderId="4" xfId="0" applyFont="1" applyBorder="1" applyAlignment="1" applyProtection="1">
      <alignment horizontal="left" vertical="center"/>
      <protection locked="0"/>
    </xf>
    <xf numFmtId="0" fontId="58" fillId="0" borderId="4" xfId="0" applyFont="1" applyBorder="1" applyAlignment="1">
      <alignment horizontal="left" vertical="center"/>
    </xf>
    <xf numFmtId="1" fontId="58" fillId="0" borderId="4" xfId="0" applyNumberFormat="1" applyFont="1" applyBorder="1" applyAlignment="1" applyProtection="1">
      <alignment horizontal="left" vertical="center"/>
      <protection locked="0"/>
    </xf>
    <xf numFmtId="2" fontId="58" fillId="0" borderId="4" xfId="0" applyNumberFormat="1" applyFont="1" applyBorder="1" applyAlignment="1" applyProtection="1">
      <alignment horizontal="left" vertical="center"/>
      <protection locked="0"/>
    </xf>
    <xf numFmtId="3" fontId="58" fillId="0" borderId="4" xfId="0" applyNumberFormat="1" applyFont="1" applyBorder="1" applyAlignment="1" applyProtection="1">
      <alignment horizontal="left" vertical="center"/>
      <protection locked="0"/>
    </xf>
    <xf numFmtId="0" fontId="89" fillId="0" borderId="4" xfId="0" applyFont="1" applyBorder="1" applyAlignment="1">
      <alignment horizontal="left" vertical="center"/>
    </xf>
    <xf numFmtId="14" fontId="89" fillId="0" borderId="4" xfId="0" applyNumberFormat="1" applyFont="1" applyBorder="1" applyAlignment="1">
      <alignment horizontal="left" vertical="center"/>
    </xf>
    <xf numFmtId="0" fontId="89" fillId="0" borderId="4" xfId="0" quotePrefix="1" applyFont="1" applyBorder="1" applyAlignment="1">
      <alignment horizontal="left" vertical="center"/>
    </xf>
    <xf numFmtId="0" fontId="89" fillId="0" borderId="4" xfId="0" applyFont="1" applyBorder="1" applyAlignment="1">
      <alignment horizontal="center" vertical="center"/>
    </xf>
    <xf numFmtId="0" fontId="89" fillId="0" borderId="0" xfId="0" applyFont="1" applyAlignment="1">
      <alignment horizontal="center" vertical="center" wrapText="1"/>
    </xf>
    <xf numFmtId="0" fontId="74" fillId="0" borderId="4" xfId="0" applyFont="1" applyBorder="1" applyAlignment="1">
      <alignment horizontal="left" vertical="center"/>
    </xf>
    <xf numFmtId="0" fontId="110" fillId="0" borderId="4" xfId="0" applyFont="1" applyBorder="1" applyAlignment="1">
      <alignment horizontal="center" vertical="center"/>
    </xf>
    <xf numFmtId="14" fontId="89" fillId="0" borderId="4" xfId="0" applyNumberFormat="1" applyFont="1" applyBorder="1" applyAlignment="1">
      <alignment vertical="center"/>
    </xf>
    <xf numFmtId="165" fontId="89" fillId="0" borderId="4" xfId="0" applyNumberFormat="1" applyFont="1" applyBorder="1" applyAlignment="1">
      <alignment horizontal="left" vertical="center"/>
    </xf>
    <xf numFmtId="43" fontId="89" fillId="0" borderId="4" xfId="0" applyNumberFormat="1" applyFont="1" applyBorder="1" applyAlignment="1">
      <alignment horizontal="left" vertical="center"/>
    </xf>
    <xf numFmtId="0" fontId="131" fillId="0" borderId="4" xfId="0" applyFont="1" applyBorder="1" applyAlignment="1" applyProtection="1">
      <alignment horizontal="left" vertical="center"/>
      <protection locked="0"/>
    </xf>
    <xf numFmtId="0" fontId="104" fillId="0" borderId="35" xfId="0" applyFont="1" applyBorder="1" applyAlignment="1" applyProtection="1">
      <alignment horizontal="left" vertical="center"/>
      <protection locked="0"/>
    </xf>
    <xf numFmtId="0" fontId="104" fillId="0" borderId="35" xfId="0" applyFont="1" applyBorder="1" applyAlignment="1">
      <alignment horizontal="left" vertical="center"/>
    </xf>
    <xf numFmtId="1" fontId="104" fillId="0" borderId="35" xfId="0" applyNumberFormat="1" applyFont="1" applyBorder="1" applyAlignment="1" applyProtection="1">
      <alignment horizontal="left" vertical="center"/>
      <protection locked="0"/>
    </xf>
    <xf numFmtId="2" fontId="104" fillId="0" borderId="35" xfId="0" applyNumberFormat="1" applyFont="1" applyBorder="1" applyAlignment="1" applyProtection="1">
      <alignment horizontal="left" vertical="center"/>
      <protection locked="0"/>
    </xf>
    <xf numFmtId="3" fontId="104" fillId="0" borderId="35" xfId="0" applyNumberFormat="1" applyFont="1" applyBorder="1" applyAlignment="1" applyProtection="1">
      <alignment horizontal="left" vertical="center"/>
      <protection locked="0"/>
    </xf>
    <xf numFmtId="0" fontId="89" fillId="0" borderId="35" xfId="0" applyFont="1" applyBorder="1" applyAlignment="1">
      <alignment horizontal="left" vertical="center"/>
    </xf>
    <xf numFmtId="14" fontId="89" fillId="0" borderId="35" xfId="0" applyNumberFormat="1" applyFont="1" applyBorder="1" applyAlignment="1">
      <alignment horizontal="left" vertical="center"/>
    </xf>
    <xf numFmtId="0" fontId="89" fillId="0" borderId="35" xfId="0" quotePrefix="1" applyFont="1" applyBorder="1" applyAlignment="1">
      <alignment horizontal="left" vertical="center"/>
    </xf>
    <xf numFmtId="0" fontId="89" fillId="0" borderId="0" xfId="0" applyFont="1" applyAlignment="1">
      <alignment horizontal="center" vertical="center"/>
    </xf>
    <xf numFmtId="0" fontId="130" fillId="0" borderId="21" xfId="0" applyFont="1" applyBorder="1" applyAlignment="1">
      <alignment horizontal="left"/>
    </xf>
    <xf numFmtId="0" fontId="74" fillId="0" borderId="49" xfId="0" applyFont="1" applyBorder="1" applyAlignment="1">
      <alignment horizontal="left"/>
    </xf>
    <xf numFmtId="0" fontId="74" fillId="0" borderId="26" xfId="0" applyFont="1" applyBorder="1" applyAlignment="1">
      <alignment horizontal="center"/>
    </xf>
    <xf numFmtId="0" fontId="74" fillId="0" borderId="49" xfId="0" applyFont="1" applyBorder="1" applyAlignment="1">
      <alignment horizontal="center"/>
    </xf>
    <xf numFmtId="14" fontId="74" fillId="0" borderId="21" xfId="0" applyNumberFormat="1" applyFont="1" applyBorder="1"/>
    <xf numFmtId="14" fontId="74" fillId="0" borderId="23" xfId="0" applyNumberFormat="1" applyFont="1" applyBorder="1"/>
    <xf numFmtId="165" fontId="89" fillId="0" borderId="35" xfId="0" applyNumberFormat="1" applyFont="1" applyBorder="1" applyAlignment="1">
      <alignment horizontal="left" vertical="center"/>
    </xf>
    <xf numFmtId="43" fontId="89" fillId="0" borderId="35" xfId="0" applyNumberFormat="1" applyFont="1" applyBorder="1" applyAlignment="1">
      <alignment horizontal="left" vertical="center"/>
    </xf>
    <xf numFmtId="0" fontId="131" fillId="0" borderId="35" xfId="0" applyFont="1" applyBorder="1" applyAlignment="1" applyProtection="1">
      <alignment horizontal="left" vertical="center"/>
      <protection locked="0"/>
    </xf>
    <xf numFmtId="165" fontId="89" fillId="0" borderId="4" xfId="0" applyNumberFormat="1" applyFont="1" applyBorder="1" applyAlignment="1">
      <alignment horizontal="left"/>
    </xf>
    <xf numFmtId="43" fontId="89" fillId="0" borderId="4" xfId="0" applyNumberFormat="1" applyFont="1" applyBorder="1" applyAlignment="1">
      <alignment horizontal="left"/>
    </xf>
    <xf numFmtId="0" fontId="89" fillId="0" borderId="34" xfId="0" applyFont="1" applyBorder="1" applyAlignment="1">
      <alignment horizontal="left" vertical="center"/>
    </xf>
    <xf numFmtId="0" fontId="111" fillId="0" borderId="26" xfId="0" applyFont="1" applyBorder="1" applyAlignment="1">
      <alignment horizontal="left"/>
    </xf>
    <xf numFmtId="49" fontId="62" fillId="0" borderId="26" xfId="0" applyNumberFormat="1" applyFont="1" applyBorder="1" applyAlignment="1">
      <alignment horizontal="center" vertical="center"/>
    </xf>
    <xf numFmtId="49" fontId="62" fillId="0" borderId="49" xfId="0" applyNumberFormat="1" applyFont="1" applyBorder="1" applyAlignment="1">
      <alignment horizontal="center" vertical="center"/>
    </xf>
    <xf numFmtId="0" fontId="58" fillId="0" borderId="35" xfId="0" applyFont="1" applyBorder="1" applyAlignment="1" applyProtection="1">
      <alignment horizontal="left" vertical="center"/>
      <protection locked="0"/>
    </xf>
    <xf numFmtId="0" fontId="58" fillId="0" borderId="35" xfId="0" applyFont="1" applyBorder="1" applyAlignment="1">
      <alignment horizontal="left" vertical="center"/>
    </xf>
    <xf numFmtId="1" fontId="58" fillId="0" borderId="35" xfId="0" applyNumberFormat="1" applyFont="1" applyBorder="1" applyAlignment="1" applyProtection="1">
      <alignment horizontal="left" vertical="center"/>
      <protection locked="0"/>
    </xf>
    <xf numFmtId="2" fontId="58" fillId="0" borderId="35" xfId="0" applyNumberFormat="1" applyFont="1" applyBorder="1" applyAlignment="1" applyProtection="1">
      <alignment horizontal="left" vertical="center"/>
      <protection locked="0"/>
    </xf>
    <xf numFmtId="0" fontId="62" fillId="0" borderId="0" xfId="0" applyFont="1" applyAlignment="1">
      <alignment horizontal="center" vertical="center"/>
    </xf>
    <xf numFmtId="14" fontId="63" fillId="0" borderId="26" xfId="0" applyNumberFormat="1" applyFont="1" applyBorder="1"/>
    <xf numFmtId="14" fontId="63" fillId="0" borderId="49" xfId="0" applyNumberFormat="1" applyFont="1" applyBorder="1"/>
    <xf numFmtId="14" fontId="65" fillId="0" borderId="49" xfId="0" applyNumberFormat="1" applyFont="1" applyBorder="1" applyAlignment="1">
      <alignment vertical="center"/>
    </xf>
    <xf numFmtId="14" fontId="65" fillId="0" borderId="51" xfId="0" applyNumberFormat="1" applyFont="1" applyBorder="1" applyAlignment="1">
      <alignment horizontal="left" vertical="center"/>
    </xf>
    <xf numFmtId="49" fontId="65" fillId="0" borderId="51" xfId="0" applyNumberFormat="1" applyFont="1" applyBorder="1" applyAlignment="1">
      <alignment horizontal="left" vertical="center"/>
    </xf>
    <xf numFmtId="0" fontId="62" fillId="0" borderId="13" xfId="0" applyFont="1" applyBorder="1" applyAlignment="1">
      <alignment horizontal="left" vertical="center"/>
    </xf>
    <xf numFmtId="172" fontId="65" fillId="0" borderId="51" xfId="0" applyNumberFormat="1" applyFont="1" applyBorder="1" applyAlignment="1">
      <alignment horizontal="left" vertical="center"/>
    </xf>
    <xf numFmtId="43" fontId="65" fillId="0" borderId="51" xfId="0" applyNumberFormat="1" applyFont="1" applyBorder="1" applyAlignment="1">
      <alignment horizontal="left" vertical="center"/>
    </xf>
    <xf numFmtId="4" fontId="65" fillId="0" borderId="51" xfId="0" applyNumberFormat="1" applyFont="1" applyBorder="1" applyAlignment="1">
      <alignment horizontal="left" vertical="center"/>
    </xf>
    <xf numFmtId="0" fontId="62" fillId="0" borderId="13" xfId="0" applyFont="1" applyBorder="1" applyAlignment="1">
      <alignment horizontal="center" vertical="center"/>
    </xf>
    <xf numFmtId="0" fontId="62" fillId="0" borderId="4" xfId="0" applyFont="1" applyBorder="1" applyAlignment="1">
      <alignment horizontal="left" vertical="center"/>
    </xf>
    <xf numFmtId="49" fontId="62" fillId="0" borderId="21" xfId="0" applyNumberFormat="1" applyFont="1" applyBorder="1" applyAlignment="1">
      <alignment horizontal="center"/>
    </xf>
    <xf numFmtId="0" fontId="62" fillId="0" borderId="23" xfId="0" applyFont="1" applyBorder="1" applyAlignment="1">
      <alignment horizontal="center"/>
    </xf>
    <xf numFmtId="0" fontId="62" fillId="0" borderId="63" xfId="0" applyFont="1" applyBorder="1" applyAlignment="1">
      <alignment horizontal="left" wrapText="1"/>
    </xf>
    <xf numFmtId="0" fontId="62" fillId="0" borderId="13" xfId="0" applyFont="1" applyBorder="1" applyAlignment="1">
      <alignment horizontal="center" wrapText="1"/>
    </xf>
    <xf numFmtId="0" fontId="62" fillId="0" borderId="63" xfId="0" applyFont="1" applyBorder="1" applyAlignment="1">
      <alignment horizontal="center" wrapText="1"/>
    </xf>
    <xf numFmtId="0" fontId="62" fillId="0" borderId="34" xfId="0" applyFont="1" applyBorder="1" applyAlignment="1">
      <alignment horizontal="left" wrapText="1"/>
    </xf>
    <xf numFmtId="0" fontId="63" fillId="0" borderId="21" xfId="0" applyFont="1" applyBorder="1" applyAlignment="1">
      <alignment horizontal="left" vertical="center"/>
    </xf>
    <xf numFmtId="14" fontId="63" fillId="0" borderId="21" xfId="0" applyNumberFormat="1" applyFont="1" applyBorder="1" applyAlignment="1">
      <alignment vertical="center"/>
    </xf>
    <xf numFmtId="14" fontId="63" fillId="0" borderId="23" xfId="0" applyNumberFormat="1" applyFont="1" applyBorder="1" applyAlignment="1">
      <alignment vertical="center"/>
    </xf>
    <xf numFmtId="0" fontId="63" fillId="0" borderId="63" xfId="0" applyFont="1" applyBorder="1" applyAlignment="1">
      <alignment horizontal="left" vertical="center"/>
    </xf>
    <xf numFmtId="0" fontId="63" fillId="0" borderId="13" xfId="0" applyFont="1" applyBorder="1" applyAlignment="1">
      <alignment horizontal="center" vertical="center"/>
    </xf>
    <xf numFmtId="0" fontId="63" fillId="0" borderId="63" xfId="0" applyFont="1" applyBorder="1" applyAlignment="1">
      <alignment horizontal="center" vertical="center"/>
    </xf>
    <xf numFmtId="0" fontId="63" fillId="0" borderId="49" xfId="0" applyFont="1" applyBorder="1" applyAlignment="1">
      <alignment horizontal="left" vertical="center"/>
    </xf>
    <xf numFmtId="0" fontId="63" fillId="0" borderId="26" xfId="0" applyFont="1" applyBorder="1" applyAlignment="1">
      <alignment horizontal="center" vertical="center"/>
    </xf>
    <xf numFmtId="0" fontId="63" fillId="0" borderId="49" xfId="0" applyFont="1" applyBorder="1" applyAlignment="1">
      <alignment horizontal="center" vertical="center"/>
    </xf>
    <xf numFmtId="0" fontId="63" fillId="0" borderId="23" xfId="0" applyFont="1" applyBorder="1" applyAlignment="1">
      <alignment horizontal="left" vertical="center"/>
    </xf>
    <xf numFmtId="14" fontId="63" fillId="0" borderId="4" xfId="0" applyNumberFormat="1" applyFont="1" applyBorder="1" applyAlignment="1">
      <alignment vertical="center"/>
    </xf>
    <xf numFmtId="14" fontId="63" fillId="0" borderId="34" xfId="0" applyNumberFormat="1" applyFont="1" applyBorder="1" applyAlignment="1">
      <alignment vertical="center"/>
    </xf>
    <xf numFmtId="0" fontId="66" fillId="0" borderId="47" xfId="0" applyFont="1" applyBorder="1" applyAlignment="1" applyProtection="1">
      <alignment horizontal="left" vertical="center"/>
      <protection locked="0"/>
    </xf>
    <xf numFmtId="0" fontId="66" fillId="0" borderId="47" xfId="0" applyFont="1" applyBorder="1" applyAlignment="1">
      <alignment horizontal="left" vertical="center"/>
    </xf>
    <xf numFmtId="1" fontId="66" fillId="0" borderId="47" xfId="0" applyNumberFormat="1" applyFont="1" applyBorder="1" applyAlignment="1" applyProtection="1">
      <alignment horizontal="left" vertical="center"/>
      <protection locked="0"/>
    </xf>
    <xf numFmtId="2" fontId="66" fillId="0" borderId="47" xfId="0" applyNumberFormat="1" applyFont="1" applyBorder="1" applyAlignment="1" applyProtection="1">
      <alignment horizontal="left" vertical="center"/>
      <protection locked="0"/>
    </xf>
    <xf numFmtId="3" fontId="66" fillId="0" borderId="47" xfId="0" applyNumberFormat="1" applyFont="1" applyBorder="1" applyAlignment="1" applyProtection="1">
      <alignment horizontal="left" vertical="center"/>
      <protection locked="0"/>
    </xf>
    <xf numFmtId="165" fontId="66" fillId="0" borderId="47" xfId="1" applyNumberFormat="1" applyFont="1" applyFill="1" applyBorder="1" applyAlignment="1" applyProtection="1">
      <alignment horizontal="left" vertical="center"/>
      <protection locked="0"/>
    </xf>
    <xf numFmtId="14" fontId="65" fillId="0" borderId="47" xfId="0" applyNumberFormat="1" applyFont="1" applyBorder="1" applyAlignment="1">
      <alignment horizontal="left" vertical="center"/>
    </xf>
    <xf numFmtId="172" fontId="65" fillId="0" borderId="47" xfId="0" applyNumberFormat="1" applyFont="1" applyBorder="1" applyAlignment="1">
      <alignment horizontal="left" vertical="center"/>
    </xf>
    <xf numFmtId="4" fontId="65" fillId="0" borderId="47" xfId="0" applyNumberFormat="1" applyFont="1" applyBorder="1" applyAlignment="1">
      <alignment horizontal="left" vertical="center"/>
    </xf>
    <xf numFmtId="165" fontId="65" fillId="0" borderId="21" xfId="0" applyNumberFormat="1" applyFont="1" applyBorder="1" applyAlignment="1">
      <alignment horizontal="left"/>
    </xf>
    <xf numFmtId="43" fontId="65" fillId="0" borderId="21" xfId="0" applyNumberFormat="1" applyFont="1" applyBorder="1" applyAlignment="1">
      <alignment horizontal="left"/>
    </xf>
    <xf numFmtId="0" fontId="65" fillId="0" borderId="34" xfId="0" applyFont="1" applyBorder="1" applyAlignment="1">
      <alignment horizontal="center"/>
    </xf>
    <xf numFmtId="0" fontId="65" fillId="0" borderId="10" xfId="0" applyFont="1" applyBorder="1" applyAlignment="1">
      <alignment horizontal="center"/>
    </xf>
    <xf numFmtId="0" fontId="62" fillId="0" borderId="33" xfId="0" applyFont="1" applyBorder="1" applyAlignment="1">
      <alignment horizontal="center" vertical="center" wrapText="1"/>
    </xf>
    <xf numFmtId="0" fontId="67" fillId="0" borderId="34" xfId="0" applyFont="1" applyBorder="1" applyAlignment="1">
      <alignment horizontal="center" vertical="center" wrapText="1"/>
    </xf>
    <xf numFmtId="0" fontId="67" fillId="0" borderId="10" xfId="0" applyFont="1" applyBorder="1" applyAlignment="1">
      <alignment horizontal="center" vertical="center" wrapText="1"/>
    </xf>
    <xf numFmtId="0" fontId="61" fillId="0" borderId="51" xfId="0" applyFont="1" applyBorder="1" applyAlignment="1" applyProtection="1">
      <alignment vertical="center"/>
      <protection locked="0"/>
    </xf>
    <xf numFmtId="0" fontId="61" fillId="0" borderId="51" xfId="0" applyFont="1" applyBorder="1"/>
    <xf numFmtId="1" fontId="61" fillId="0" borderId="51" xfId="0" applyNumberFormat="1" applyFont="1" applyBorder="1" applyAlignment="1" applyProtection="1">
      <alignment vertical="center"/>
      <protection locked="0"/>
    </xf>
    <xf numFmtId="2" fontId="61" fillId="0" borderId="51" xfId="0" applyNumberFormat="1" applyFont="1" applyBorder="1" applyAlignment="1" applyProtection="1">
      <alignment vertical="center"/>
      <protection locked="0"/>
    </xf>
    <xf numFmtId="3" fontId="61" fillId="0" borderId="51" xfId="0" applyNumberFormat="1" applyFont="1" applyBorder="1" applyAlignment="1" applyProtection="1">
      <alignment vertical="center"/>
      <protection locked="0"/>
    </xf>
    <xf numFmtId="0" fontId="69" fillId="0" borderId="51" xfId="0" applyFont="1" applyBorder="1" applyAlignment="1">
      <alignment vertical="center"/>
    </xf>
    <xf numFmtId="0" fontId="69" fillId="0" borderId="51" xfId="0" applyFont="1" applyBorder="1"/>
    <xf numFmtId="0" fontId="69" fillId="0" borderId="51" xfId="0" applyFont="1" applyBorder="1" applyAlignment="1">
      <alignment horizontal="left" vertical="center"/>
    </xf>
    <xf numFmtId="49" fontId="65" fillId="0" borderId="51" xfId="0" applyNumberFormat="1" applyFont="1" applyBorder="1" applyAlignment="1">
      <alignment vertical="center" wrapText="1"/>
    </xf>
    <xf numFmtId="171" fontId="65" fillId="0" borderId="51" xfId="0" applyNumberFormat="1" applyFont="1" applyBorder="1" applyAlignment="1">
      <alignment vertical="center"/>
    </xf>
    <xf numFmtId="0" fontId="69" fillId="0" borderId="51" xfId="0" applyFont="1" applyBorder="1" applyAlignment="1">
      <alignment wrapText="1"/>
    </xf>
    <xf numFmtId="0" fontId="69" fillId="0" borderId="35" xfId="0" applyFont="1" applyBorder="1" applyAlignment="1">
      <alignment horizontal="left" vertical="center"/>
    </xf>
    <xf numFmtId="0" fontId="69" fillId="0" borderId="35" xfId="0" applyFont="1" applyBorder="1" applyAlignment="1">
      <alignment horizontal="center"/>
    </xf>
    <xf numFmtId="0" fontId="65" fillId="0" borderId="68" xfId="0" applyFont="1" applyBorder="1" applyAlignment="1">
      <alignment horizontal="center" vertical="center"/>
    </xf>
    <xf numFmtId="0" fontId="65" fillId="0" borderId="63" xfId="0" applyFont="1" applyBorder="1" applyAlignment="1">
      <alignment horizontal="center"/>
    </xf>
    <xf numFmtId="0" fontId="65" fillId="0" borderId="14" xfId="0" applyFont="1" applyBorder="1" applyAlignment="1">
      <alignment horizontal="center"/>
    </xf>
    <xf numFmtId="0" fontId="65" fillId="0" borderId="49" xfId="0" applyFont="1" applyBorder="1" applyAlignment="1">
      <alignment horizontal="center"/>
    </xf>
    <xf numFmtId="0" fontId="65" fillId="0" borderId="64" xfId="0" applyFont="1" applyBorder="1" applyAlignment="1">
      <alignment horizontal="center"/>
    </xf>
    <xf numFmtId="0" fontId="66" fillId="0" borderId="13" xfId="0" applyFont="1" applyBorder="1" applyAlignment="1">
      <alignment vertical="center"/>
    </xf>
    <xf numFmtId="0" fontId="62" fillId="0" borderId="13" xfId="0" applyFont="1" applyBorder="1" applyAlignment="1">
      <alignment vertical="center"/>
    </xf>
    <xf numFmtId="0" fontId="65" fillId="0" borderId="13" xfId="0" applyFont="1" applyBorder="1" applyAlignment="1">
      <alignment vertical="center" wrapText="1"/>
    </xf>
    <xf numFmtId="0" fontId="87" fillId="0" borderId="35" xfId="0" applyFont="1" applyBorder="1" applyAlignment="1" applyProtection="1">
      <alignment vertical="center"/>
      <protection locked="0"/>
    </xf>
    <xf numFmtId="0" fontId="87" fillId="0" borderId="35" xfId="0" applyFont="1" applyBorder="1"/>
    <xf numFmtId="1" fontId="87" fillId="0" borderId="35" xfId="0" applyNumberFormat="1" applyFont="1" applyBorder="1" applyAlignment="1" applyProtection="1">
      <alignment vertical="center"/>
      <protection locked="0"/>
    </xf>
    <xf numFmtId="2" fontId="87" fillId="0" borderId="35" xfId="0" applyNumberFormat="1" applyFont="1" applyBorder="1" applyAlignment="1" applyProtection="1">
      <alignment vertical="center"/>
      <protection locked="0"/>
    </xf>
    <xf numFmtId="3" fontId="87" fillId="0" borderId="35" xfId="0" applyNumberFormat="1" applyFont="1" applyBorder="1" applyAlignment="1" applyProtection="1">
      <alignment vertical="center"/>
      <protection locked="0"/>
    </xf>
    <xf numFmtId="0" fontId="63" fillId="0" borderId="35" xfId="0" applyFont="1" applyBorder="1" applyAlignment="1">
      <alignment vertical="center" wrapText="1"/>
    </xf>
    <xf numFmtId="0" fontId="66" fillId="0" borderId="26" xfId="0" applyFont="1" applyBorder="1" applyAlignment="1" applyProtection="1">
      <alignment horizontal="center" vertical="center"/>
      <protection locked="0"/>
    </xf>
    <xf numFmtId="0" fontId="87" fillId="0" borderId="26" xfId="0" applyFont="1" applyBorder="1" applyAlignment="1" applyProtection="1">
      <alignment vertical="center"/>
      <protection locked="0"/>
    </xf>
    <xf numFmtId="0" fontId="87" fillId="0" borderId="26" xfId="0" applyFont="1" applyBorder="1"/>
    <xf numFmtId="1" fontId="87" fillId="0" borderId="26" xfId="0" applyNumberFormat="1" applyFont="1" applyBorder="1" applyAlignment="1" applyProtection="1">
      <alignment vertical="center"/>
      <protection locked="0"/>
    </xf>
    <xf numFmtId="2" fontId="87" fillId="0" borderId="26" xfId="0" applyNumberFormat="1" applyFont="1" applyBorder="1" applyAlignment="1" applyProtection="1">
      <alignment vertical="center"/>
      <protection locked="0"/>
    </xf>
    <xf numFmtId="0" fontId="63" fillId="0" borderId="51" xfId="0" applyFont="1" applyBorder="1" applyAlignment="1">
      <alignment vertical="center" wrapText="1"/>
    </xf>
    <xf numFmtId="1" fontId="63" fillId="0" borderId="51" xfId="0" applyNumberFormat="1" applyFont="1" applyBorder="1" applyAlignment="1">
      <alignment horizontal="center" vertical="center" shrinkToFit="1"/>
    </xf>
    <xf numFmtId="0" fontId="87" fillId="0" borderId="21" xfId="0" applyFont="1" applyBorder="1" applyAlignment="1" applyProtection="1">
      <alignment vertical="center"/>
      <protection locked="0"/>
    </xf>
    <xf numFmtId="0" fontId="87" fillId="0" borderId="21" xfId="0" applyFont="1" applyBorder="1"/>
    <xf numFmtId="1" fontId="87" fillId="0" borderId="21" xfId="0" applyNumberFormat="1" applyFont="1" applyBorder="1" applyAlignment="1" applyProtection="1">
      <alignment vertical="center"/>
      <protection locked="0"/>
    </xf>
    <xf numFmtId="2" fontId="87" fillId="0" borderId="21" xfId="0" applyNumberFormat="1" applyFont="1" applyBorder="1" applyAlignment="1" applyProtection="1">
      <alignment vertical="center"/>
      <protection locked="0"/>
    </xf>
    <xf numFmtId="3" fontId="87" fillId="0" borderId="21" xfId="0" applyNumberFormat="1" applyFont="1" applyBorder="1" applyAlignment="1" applyProtection="1">
      <alignment vertical="center"/>
      <protection locked="0"/>
    </xf>
    <xf numFmtId="0" fontId="63" fillId="0" borderId="47" xfId="0" applyFont="1" applyBorder="1" applyAlignment="1">
      <alignment vertical="center"/>
    </xf>
    <xf numFmtId="1" fontId="63" fillId="0" borderId="47" xfId="0" applyNumberFormat="1" applyFont="1" applyBorder="1" applyAlignment="1">
      <alignment horizontal="center" vertical="center" shrinkToFit="1"/>
    </xf>
    <xf numFmtId="0" fontId="63" fillId="0" borderId="48" xfId="0" applyFont="1" applyBorder="1" applyAlignment="1">
      <alignment vertical="center" wrapText="1"/>
    </xf>
    <xf numFmtId="0" fontId="87" fillId="0" borderId="47" xfId="0" applyFont="1" applyBorder="1" applyAlignment="1" applyProtection="1">
      <alignment vertical="center"/>
      <protection locked="0"/>
    </xf>
    <xf numFmtId="0" fontId="87" fillId="0" borderId="47" xfId="0" applyFont="1" applyBorder="1"/>
    <xf numFmtId="1" fontId="87" fillId="0" borderId="47" xfId="0" applyNumberFormat="1" applyFont="1" applyBorder="1" applyAlignment="1" applyProtection="1">
      <alignment vertical="center"/>
      <protection locked="0"/>
    </xf>
    <xf numFmtId="2" fontId="87" fillId="0" borderId="47" xfId="0" applyNumberFormat="1" applyFont="1" applyBorder="1" applyAlignment="1" applyProtection="1">
      <alignment vertical="center"/>
      <protection locked="0"/>
    </xf>
    <xf numFmtId="3" fontId="87" fillId="0" borderId="47" xfId="0" applyNumberFormat="1" applyFont="1" applyBorder="1" applyAlignment="1" applyProtection="1">
      <alignment vertical="center"/>
      <protection locked="0"/>
    </xf>
    <xf numFmtId="0" fontId="63" fillId="0" borderId="66" xfId="0" applyFont="1" applyBorder="1" applyAlignment="1">
      <alignment vertical="center" wrapText="1"/>
    </xf>
    <xf numFmtId="0" fontId="63" fillId="0" borderId="47" xfId="0" applyFont="1" applyBorder="1" applyAlignment="1">
      <alignment vertical="center" wrapText="1"/>
    </xf>
    <xf numFmtId="0" fontId="92" fillId="0" borderId="35" xfId="0" applyFont="1" applyBorder="1" applyAlignment="1" applyProtection="1">
      <alignment vertical="center"/>
      <protection locked="0"/>
    </xf>
    <xf numFmtId="0" fontId="92" fillId="0" borderId="35" xfId="0" applyFont="1" applyBorder="1"/>
    <xf numFmtId="1" fontId="92" fillId="0" borderId="35" xfId="0" applyNumberFormat="1" applyFont="1" applyBorder="1" applyAlignment="1" applyProtection="1">
      <alignment vertical="center"/>
      <protection locked="0"/>
    </xf>
    <xf numFmtId="2" fontId="92" fillId="0" borderId="35" xfId="0" applyNumberFormat="1" applyFont="1" applyBorder="1" applyAlignment="1" applyProtection="1">
      <alignment vertical="center"/>
      <protection locked="0"/>
    </xf>
    <xf numFmtId="0" fontId="86" fillId="0" borderId="35" xfId="0" applyFont="1" applyBorder="1"/>
    <xf numFmtId="14" fontId="86" fillId="0" borderId="35" xfId="0" applyNumberFormat="1" applyFont="1" applyBorder="1"/>
    <xf numFmtId="0" fontId="86" fillId="0" borderId="35" xfId="0" applyFont="1" applyBorder="1" applyAlignment="1">
      <alignment wrapText="1"/>
    </xf>
    <xf numFmtId="0" fontId="116" fillId="0" borderId="35" xfId="0" applyFont="1" applyBorder="1"/>
    <xf numFmtId="0" fontId="101" fillId="0" borderId="35" xfId="0" applyFont="1" applyBorder="1" applyAlignment="1">
      <alignment wrapText="1"/>
    </xf>
    <xf numFmtId="0" fontId="101" fillId="0" borderId="4" xfId="0" applyFont="1" applyBorder="1" applyAlignment="1">
      <alignment horizontal="center"/>
    </xf>
    <xf numFmtId="0" fontId="101" fillId="0" borderId="34" xfId="0" applyFont="1" applyBorder="1" applyAlignment="1">
      <alignment horizontal="center" wrapText="1"/>
    </xf>
    <xf numFmtId="4" fontId="86" fillId="0" borderId="35" xfId="0" applyNumberFormat="1" applyFont="1" applyBorder="1"/>
    <xf numFmtId="0" fontId="87" fillId="0" borderId="66" xfId="0" applyFont="1" applyBorder="1" applyAlignment="1" applyProtection="1">
      <alignment vertical="center"/>
      <protection locked="0"/>
    </xf>
    <xf numFmtId="0" fontId="87" fillId="0" borderId="66" xfId="0" applyFont="1" applyBorder="1"/>
    <xf numFmtId="1" fontId="87" fillId="0" borderId="66" xfId="0" applyNumberFormat="1" applyFont="1" applyBorder="1" applyAlignment="1" applyProtection="1">
      <alignment vertical="center"/>
      <protection locked="0"/>
    </xf>
    <xf numFmtId="2" fontId="87" fillId="0" borderId="66" xfId="0" applyNumberFormat="1" applyFont="1" applyBorder="1" applyAlignment="1" applyProtection="1">
      <alignment vertical="center"/>
      <protection locked="0"/>
    </xf>
    <xf numFmtId="3" fontId="87" fillId="0" borderId="66" xfId="0" applyNumberFormat="1" applyFont="1" applyBorder="1" applyAlignment="1" applyProtection="1">
      <alignment vertical="center"/>
      <protection locked="0"/>
    </xf>
    <xf numFmtId="0" fontId="69" fillId="0" borderId="66" xfId="0" applyFont="1" applyBorder="1"/>
    <xf numFmtId="0" fontId="66" fillId="0" borderId="51" xfId="0" applyFont="1" applyBorder="1" applyAlignment="1">
      <alignment vertical="center"/>
    </xf>
    <xf numFmtId="0" fontId="65" fillId="0" borderId="51" xfId="0" applyFont="1" applyBorder="1" applyAlignment="1">
      <alignment vertical="center" wrapText="1"/>
    </xf>
    <xf numFmtId="165" fontId="65" fillId="0" borderId="51" xfId="0" applyNumberFormat="1" applyFont="1" applyBorder="1" applyAlignment="1">
      <alignment vertical="center"/>
    </xf>
    <xf numFmtId="43" fontId="65" fillId="0" borderId="51" xfId="0" applyNumberFormat="1" applyFont="1" applyBorder="1" applyAlignment="1">
      <alignment vertical="center"/>
    </xf>
    <xf numFmtId="4" fontId="65" fillId="0" borderId="51" xfId="0" applyNumberFormat="1" applyFont="1" applyBorder="1" applyAlignment="1">
      <alignment vertical="center"/>
    </xf>
    <xf numFmtId="0" fontId="87" fillId="0" borderId="51" xfId="0" applyFont="1" applyBorder="1" applyAlignment="1" applyProtection="1">
      <alignment vertical="center"/>
      <protection locked="0"/>
    </xf>
    <xf numFmtId="0" fontId="87" fillId="0" borderId="51" xfId="0" applyFont="1" applyBorder="1"/>
    <xf numFmtId="1" fontId="87" fillId="0" borderId="51" xfId="0" applyNumberFormat="1" applyFont="1" applyBorder="1" applyAlignment="1" applyProtection="1">
      <alignment vertical="center"/>
      <protection locked="0"/>
    </xf>
    <xf numFmtId="2" fontId="87" fillId="0" borderId="51" xfId="0" applyNumberFormat="1" applyFont="1" applyBorder="1" applyAlignment="1" applyProtection="1">
      <alignment vertical="center"/>
      <protection locked="0"/>
    </xf>
    <xf numFmtId="3" fontId="87" fillId="0" borderId="51" xfId="0" applyNumberFormat="1" applyFont="1" applyBorder="1" applyAlignment="1" applyProtection="1">
      <alignment vertical="center"/>
      <protection locked="0"/>
    </xf>
    <xf numFmtId="14" fontId="65" fillId="0" borderId="51" xfId="0" quotePrefix="1" applyNumberFormat="1" applyFont="1" applyBorder="1" applyAlignment="1">
      <alignment vertical="center"/>
    </xf>
    <xf numFmtId="0" fontId="62" fillId="0" borderId="24" xfId="0" applyFont="1" applyBorder="1" applyAlignment="1">
      <alignment horizontal="center" wrapText="1"/>
    </xf>
    <xf numFmtId="1" fontId="63" fillId="0" borderId="48" xfId="0" applyNumberFormat="1" applyFont="1" applyBorder="1" applyAlignment="1">
      <alignment horizontal="center" vertical="center" shrinkToFit="1"/>
    </xf>
    <xf numFmtId="1" fontId="63" fillId="0" borderId="65" xfId="0" applyNumberFormat="1" applyFont="1" applyBorder="1" applyAlignment="1">
      <alignment horizontal="center" vertical="center" shrinkToFit="1"/>
    </xf>
    <xf numFmtId="0" fontId="63" fillId="0" borderId="66" xfId="0" applyFont="1" applyBorder="1" applyAlignment="1">
      <alignment vertical="center"/>
    </xf>
    <xf numFmtId="0" fontId="87" fillId="0" borderId="66" xfId="0" applyFont="1" applyBorder="1" applyAlignment="1" applyProtection="1">
      <alignment vertical="center" wrapText="1"/>
      <protection locked="0"/>
    </xf>
    <xf numFmtId="0" fontId="102" fillId="0" borderId="35" xfId="0" applyFont="1" applyBorder="1"/>
    <xf numFmtId="0" fontId="65" fillId="0" borderId="70" xfId="0" applyFont="1" applyBorder="1" applyAlignment="1">
      <alignment horizontal="center"/>
    </xf>
    <xf numFmtId="1" fontId="63" fillId="0" borderId="71" xfId="0" applyNumberFormat="1" applyFont="1" applyBorder="1" applyAlignment="1">
      <alignment horizontal="center" vertical="center" shrinkToFit="1"/>
    </xf>
    <xf numFmtId="1" fontId="63" fillId="0" borderId="68" xfId="0" applyNumberFormat="1" applyFont="1" applyBorder="1" applyAlignment="1">
      <alignment horizontal="center" vertical="center" shrinkToFit="1"/>
    </xf>
    <xf numFmtId="1" fontId="63" fillId="0" borderId="70" xfId="0" applyNumberFormat="1" applyFont="1" applyBorder="1" applyAlignment="1">
      <alignment horizontal="center" vertical="center" shrinkToFit="1"/>
    </xf>
    <xf numFmtId="1" fontId="63" fillId="0" borderId="67" xfId="0" applyNumberFormat="1" applyFont="1" applyBorder="1" applyAlignment="1">
      <alignment horizontal="center" vertical="center" shrinkToFit="1"/>
    </xf>
    <xf numFmtId="0" fontId="62" fillId="0" borderId="51" xfId="0" applyFont="1" applyBorder="1" applyAlignment="1">
      <alignment wrapText="1"/>
    </xf>
    <xf numFmtId="0" fontId="67" fillId="0" borderId="34" xfId="0" applyFont="1" applyBorder="1" applyAlignment="1">
      <alignment horizontal="center" wrapText="1"/>
    </xf>
    <xf numFmtId="0" fontId="67" fillId="0" borderId="33" xfId="0" applyFont="1" applyBorder="1" applyAlignment="1">
      <alignment horizontal="center" wrapText="1"/>
    </xf>
    <xf numFmtId="0" fontId="87" fillId="0" borderId="51" xfId="0" applyFont="1" applyBorder="1" applyAlignment="1">
      <alignment vertical="center"/>
    </xf>
    <xf numFmtId="0" fontId="65" fillId="0" borderId="70" xfId="0" applyFont="1" applyBorder="1" applyAlignment="1">
      <alignment vertical="center"/>
    </xf>
    <xf numFmtId="14" fontId="65" fillId="0" borderId="51" xfId="0" applyNumberFormat="1" applyFont="1" applyBorder="1" applyAlignment="1">
      <alignment vertical="center" wrapText="1"/>
    </xf>
    <xf numFmtId="14" fontId="63" fillId="0" borderId="13" xfId="0" applyNumberFormat="1" applyFont="1" applyBorder="1" applyAlignment="1">
      <alignment vertical="center"/>
    </xf>
    <xf numFmtId="14" fontId="63" fillId="0" borderId="63" xfId="0" applyNumberFormat="1" applyFont="1" applyBorder="1" applyAlignment="1">
      <alignment vertical="center"/>
    </xf>
    <xf numFmtId="0" fontId="87" fillId="0" borderId="35" xfId="0" applyFont="1" applyBorder="1" applyAlignment="1">
      <alignment vertical="center"/>
    </xf>
    <xf numFmtId="0" fontId="87" fillId="0" borderId="35" xfId="0" applyFont="1" applyBorder="1" applyAlignment="1" applyProtection="1">
      <alignment vertical="center" wrapText="1"/>
      <protection locked="0"/>
    </xf>
    <xf numFmtId="14" fontId="65" fillId="0" borderId="35" xfId="0" applyNumberFormat="1" applyFont="1" applyBorder="1" applyAlignment="1">
      <alignment vertical="center" wrapText="1"/>
    </xf>
    <xf numFmtId="0" fontId="62" fillId="0" borderId="26" xfId="0" quotePrefix="1" applyFont="1" applyBorder="1" applyAlignment="1">
      <alignment horizontal="center"/>
    </xf>
    <xf numFmtId="0" fontId="63" fillId="0" borderId="21" xfId="0" applyFont="1" applyBorder="1"/>
    <xf numFmtId="0" fontId="65" fillId="0" borderId="47" xfId="0" quotePrefix="1" applyFont="1" applyBorder="1" applyAlignment="1">
      <alignment horizontal="center" vertical="center"/>
    </xf>
    <xf numFmtId="0" fontId="62" fillId="0" borderId="49" xfId="0" applyFont="1" applyBorder="1" applyAlignment="1">
      <alignment horizontal="center" vertical="center" wrapText="1"/>
    </xf>
    <xf numFmtId="0" fontId="62" fillId="0" borderId="23" xfId="0" applyFont="1" applyBorder="1" applyAlignment="1">
      <alignment vertical="center"/>
    </xf>
    <xf numFmtId="0" fontId="62" fillId="0" borderId="21" xfId="0" applyFont="1" applyBorder="1" applyAlignment="1">
      <alignment vertical="center" wrapText="1"/>
    </xf>
    <xf numFmtId="0" fontId="87" fillId="0" borderId="47" xfId="0" applyFont="1" applyBorder="1" applyAlignment="1">
      <alignment vertical="center"/>
    </xf>
    <xf numFmtId="0" fontId="87" fillId="0" borderId="47" xfId="0" applyFont="1" applyBorder="1" applyAlignment="1" applyProtection="1">
      <alignment vertical="center" wrapText="1"/>
      <protection locked="0"/>
    </xf>
    <xf numFmtId="0" fontId="65" fillId="0" borderId="47" xfId="0" applyFont="1" applyBorder="1" applyAlignment="1">
      <alignment vertical="center" wrapText="1"/>
    </xf>
    <xf numFmtId="0" fontId="62" fillId="0" borderId="63" xfId="0" applyFont="1" applyBorder="1" applyAlignment="1">
      <alignment horizontal="center" vertical="center" wrapText="1"/>
    </xf>
    <xf numFmtId="0" fontId="62" fillId="0" borderId="35" xfId="0" applyFont="1" applyBorder="1" applyAlignment="1">
      <alignment horizontal="center" vertical="center" wrapText="1"/>
    </xf>
    <xf numFmtId="0" fontId="87" fillId="0" borderId="51" xfId="0" applyFont="1" applyBorder="1" applyAlignment="1" applyProtection="1">
      <alignment vertical="center" wrapText="1"/>
      <protection locked="0"/>
    </xf>
    <xf numFmtId="14" fontId="62" fillId="0" borderId="32" xfId="0" applyNumberFormat="1" applyFont="1" applyBorder="1" applyAlignment="1">
      <alignment vertical="center"/>
    </xf>
    <xf numFmtId="0" fontId="77" fillId="0" borderId="35" xfId="0" applyFont="1" applyBorder="1" applyAlignment="1" applyProtection="1">
      <alignment vertical="center"/>
      <protection locked="0"/>
    </xf>
    <xf numFmtId="0" fontId="77" fillId="0" borderId="35" xfId="0" applyFont="1" applyBorder="1" applyAlignment="1">
      <alignment vertical="center"/>
    </xf>
    <xf numFmtId="1" fontId="77" fillId="0" borderId="35" xfId="0" applyNumberFormat="1" applyFont="1" applyBorder="1" applyAlignment="1" applyProtection="1">
      <alignment vertical="center"/>
      <protection locked="0"/>
    </xf>
    <xf numFmtId="2" fontId="77" fillId="0" borderId="35" xfId="0" applyNumberFormat="1" applyFont="1" applyBorder="1" applyAlignment="1" applyProtection="1">
      <alignment vertical="center"/>
      <protection locked="0"/>
    </xf>
    <xf numFmtId="3" fontId="77" fillId="0" borderId="35" xfId="0" applyNumberFormat="1" applyFont="1" applyBorder="1" applyAlignment="1" applyProtection="1">
      <alignment vertical="center"/>
      <protection locked="0"/>
    </xf>
    <xf numFmtId="0" fontId="88" fillId="0" borderId="35" xfId="0" applyFont="1" applyBorder="1" applyAlignment="1">
      <alignment vertical="center"/>
    </xf>
    <xf numFmtId="14" fontId="88" fillId="0" borderId="35" xfId="0" applyNumberFormat="1" applyFont="1" applyBorder="1" applyAlignment="1">
      <alignment vertical="center"/>
    </xf>
    <xf numFmtId="0" fontId="88" fillId="0" borderId="35" xfId="0" applyFont="1" applyBorder="1" applyAlignment="1">
      <alignment vertical="center" wrapText="1"/>
    </xf>
    <xf numFmtId="0" fontId="88" fillId="0" borderId="35" xfId="0" quotePrefix="1" applyFont="1" applyBorder="1" applyAlignment="1">
      <alignment vertical="center"/>
    </xf>
    <xf numFmtId="14" fontId="88" fillId="0" borderId="35" xfId="0" applyNumberFormat="1" applyFont="1" applyBorder="1" applyAlignment="1">
      <alignment vertical="center" wrapText="1"/>
    </xf>
    <xf numFmtId="4" fontId="88" fillId="0" borderId="35" xfId="0" applyNumberFormat="1" applyFont="1" applyBorder="1" applyAlignment="1">
      <alignment vertical="center"/>
    </xf>
    <xf numFmtId="0" fontId="88" fillId="0" borderId="65" xfId="0" applyFont="1" applyBorder="1" applyAlignment="1">
      <alignment vertical="center"/>
    </xf>
    <xf numFmtId="0" fontId="95" fillId="0" borderId="35" xfId="0" applyFont="1" applyBorder="1" applyAlignment="1">
      <alignment vertical="center"/>
    </xf>
    <xf numFmtId="0" fontId="88" fillId="0" borderId="48" xfId="0" applyFont="1" applyBorder="1" applyAlignment="1">
      <alignment vertical="center"/>
    </xf>
    <xf numFmtId="0" fontId="103" fillId="0" borderId="35" xfId="0" applyFont="1" applyBorder="1" applyAlignment="1">
      <alignment vertical="center"/>
    </xf>
    <xf numFmtId="0" fontId="103" fillId="0" borderId="35" xfId="0" applyFont="1" applyBorder="1"/>
    <xf numFmtId="0" fontId="62" fillId="0" borderId="13" xfId="0" applyFont="1" applyBorder="1" applyAlignment="1">
      <alignment horizontal="center"/>
    </xf>
    <xf numFmtId="0" fontId="62" fillId="0" borderId="13" xfId="0" applyFont="1" applyBorder="1"/>
    <xf numFmtId="1" fontId="63" fillId="0" borderId="66" xfId="0" applyNumberFormat="1" applyFont="1" applyBorder="1" applyAlignment="1">
      <alignment horizontal="center" vertical="center" shrinkToFit="1"/>
    </xf>
    <xf numFmtId="0" fontId="87" fillId="0" borderId="26" xfId="0" applyFont="1" applyBorder="1" applyAlignment="1">
      <alignment vertical="center"/>
    </xf>
    <xf numFmtId="3" fontId="87" fillId="0" borderId="26" xfId="0" applyNumberFormat="1" applyFont="1" applyBorder="1" applyAlignment="1" applyProtection="1">
      <alignment vertical="center"/>
      <protection locked="0"/>
    </xf>
    <xf numFmtId="0" fontId="87" fillId="0" borderId="4" xfId="0" applyFont="1" applyBorder="1" applyAlignment="1" applyProtection="1">
      <alignment vertical="center"/>
      <protection locked="0"/>
    </xf>
    <xf numFmtId="0" fontId="87" fillId="0" borderId="4" xfId="0" applyFont="1" applyBorder="1" applyAlignment="1">
      <alignment vertical="center"/>
    </xf>
    <xf numFmtId="1" fontId="87" fillId="0" borderId="4" xfId="0" applyNumberFormat="1" applyFont="1" applyBorder="1" applyAlignment="1" applyProtection="1">
      <alignment vertical="center"/>
      <protection locked="0"/>
    </xf>
    <xf numFmtId="2" fontId="87" fillId="0" borderId="4" xfId="0" applyNumberFormat="1" applyFont="1" applyBorder="1" applyAlignment="1" applyProtection="1">
      <alignment vertical="center"/>
      <protection locked="0"/>
    </xf>
    <xf numFmtId="3" fontId="87" fillId="0" borderId="4" xfId="0" applyNumberFormat="1" applyFont="1" applyBorder="1" applyAlignment="1" applyProtection="1">
      <alignment vertical="center"/>
      <protection locked="0"/>
    </xf>
    <xf numFmtId="0" fontId="63" fillId="0" borderId="65" xfId="0" applyFont="1" applyBorder="1" applyAlignment="1">
      <alignment vertical="center" wrapText="1"/>
    </xf>
    <xf numFmtId="4" fontId="65" fillId="0" borderId="48" xfId="0" applyNumberFormat="1" applyFont="1" applyBorder="1" applyAlignment="1">
      <alignment vertical="center"/>
    </xf>
    <xf numFmtId="0" fontId="63" fillId="0" borderId="67" xfId="0" applyFont="1" applyBorder="1" applyAlignment="1">
      <alignment vertical="center" wrapText="1"/>
    </xf>
    <xf numFmtId="0" fontId="102" fillId="0" borderId="4" xfId="0" applyFont="1" applyBorder="1" applyAlignment="1">
      <alignment vertical="center" wrapText="1"/>
    </xf>
    <xf numFmtId="14" fontId="65" fillId="0" borderId="73" xfId="0" applyNumberFormat="1" applyFont="1" applyBorder="1"/>
    <xf numFmtId="0" fontId="87" fillId="0" borderId="21" xfId="0" applyFont="1" applyBorder="1" applyAlignment="1">
      <alignment vertical="center"/>
    </xf>
    <xf numFmtId="0" fontId="65" fillId="0" borderId="73" xfId="0" applyFont="1" applyBorder="1" applyAlignment="1">
      <alignment horizontal="center" vertical="center"/>
    </xf>
    <xf numFmtId="14" fontId="65" fillId="0" borderId="65" xfId="0" applyNumberFormat="1" applyFont="1" applyBorder="1"/>
    <xf numFmtId="14" fontId="65" fillId="0" borderId="64" xfId="0" applyNumberFormat="1" applyFont="1" applyBorder="1"/>
    <xf numFmtId="14" fontId="65" fillId="0" borderId="10" xfId="0" applyNumberFormat="1" applyFont="1" applyBorder="1"/>
    <xf numFmtId="0" fontId="84" fillId="0" borderId="35" xfId="0" applyFont="1" applyBorder="1" applyAlignment="1">
      <alignment horizontal="center" vertical="center" wrapText="1"/>
    </xf>
    <xf numFmtId="0" fontId="63" fillId="0" borderId="34" xfId="0" applyFont="1" applyBorder="1"/>
    <xf numFmtId="14" fontId="62" fillId="0" borderId="26" xfId="0" applyNumberFormat="1" applyFont="1" applyBorder="1"/>
    <xf numFmtId="14" fontId="62" fillId="0" borderId="49" xfId="0" applyNumberFormat="1" applyFont="1" applyBorder="1"/>
    <xf numFmtId="0" fontId="62" fillId="0" borderId="47" xfId="0" applyFont="1" applyBorder="1" applyAlignment="1">
      <alignment horizontal="left" vertical="center"/>
    </xf>
    <xf numFmtId="0" fontId="66" fillId="0" borderId="66" xfId="0" applyFont="1" applyBorder="1" applyAlignment="1" applyProtection="1">
      <alignment horizontal="left" vertical="center"/>
      <protection locked="0"/>
    </xf>
    <xf numFmtId="0" fontId="66" fillId="0" borderId="66" xfId="0" applyFont="1" applyBorder="1" applyAlignment="1">
      <alignment horizontal="left" vertical="center"/>
    </xf>
    <xf numFmtId="1" fontId="66" fillId="0" borderId="66" xfId="0" applyNumberFormat="1" applyFont="1" applyBorder="1" applyAlignment="1" applyProtection="1">
      <alignment horizontal="left" vertical="center"/>
      <protection locked="0"/>
    </xf>
    <xf numFmtId="2" fontId="66" fillId="0" borderId="66" xfId="0" applyNumberFormat="1" applyFont="1" applyBorder="1" applyAlignment="1" applyProtection="1">
      <alignment horizontal="left" vertical="center"/>
      <protection locked="0"/>
    </xf>
    <xf numFmtId="3" fontId="66" fillId="0" borderId="66" xfId="0" applyNumberFormat="1" applyFont="1" applyBorder="1" applyAlignment="1" applyProtection="1">
      <alignment horizontal="left" vertical="center"/>
      <protection locked="0"/>
    </xf>
    <xf numFmtId="165" fontId="66" fillId="0" borderId="66" xfId="1" applyNumberFormat="1" applyFont="1" applyFill="1" applyBorder="1" applyAlignment="1" applyProtection="1">
      <alignment horizontal="left" vertical="center"/>
      <protection locked="0"/>
    </xf>
    <xf numFmtId="0" fontId="65" fillId="0" borderId="13" xfId="0" quotePrefix="1" applyFont="1" applyBorder="1" applyAlignment="1">
      <alignment horizontal="left" vertical="center"/>
    </xf>
    <xf numFmtId="14" fontId="65" fillId="0" borderId="66" xfId="0" applyNumberFormat="1" applyFont="1" applyBorder="1" applyAlignment="1">
      <alignment horizontal="left"/>
    </xf>
    <xf numFmtId="0" fontId="62" fillId="0" borderId="13" xfId="0" applyFont="1" applyBorder="1" applyAlignment="1">
      <alignment horizontal="left"/>
    </xf>
    <xf numFmtId="172" fontId="65" fillId="0" borderId="66" xfId="0" applyNumberFormat="1" applyFont="1" applyBorder="1" applyAlignment="1">
      <alignment horizontal="left" vertical="center"/>
    </xf>
    <xf numFmtId="14" fontId="62" fillId="0" borderId="13" xfId="0" applyNumberFormat="1" applyFont="1" applyBorder="1"/>
    <xf numFmtId="14" fontId="62" fillId="0" borderId="63" xfId="0" applyNumberFormat="1" applyFont="1" applyBorder="1"/>
    <xf numFmtId="4" fontId="65" fillId="0" borderId="66" xfId="0" applyNumberFormat="1" applyFont="1" applyBorder="1" applyAlignment="1">
      <alignment horizontal="left" vertical="center"/>
    </xf>
    <xf numFmtId="165" fontId="65" fillId="0" borderId="13" xfId="0" applyNumberFormat="1" applyFont="1" applyBorder="1" applyAlignment="1">
      <alignment horizontal="left"/>
    </xf>
    <xf numFmtId="43" fontId="65" fillId="0" borderId="13" xfId="0" applyNumberFormat="1" applyFont="1" applyBorder="1" applyAlignment="1">
      <alignment horizontal="left"/>
    </xf>
    <xf numFmtId="0" fontId="65" fillId="0" borderId="66" xfId="0" applyFont="1" applyBorder="1" applyAlignment="1">
      <alignment horizontal="left" vertical="center" wrapText="1"/>
    </xf>
    <xf numFmtId="0" fontId="65" fillId="0" borderId="66" xfId="0" applyFont="1" applyBorder="1" applyAlignment="1">
      <alignment horizontal="left"/>
    </xf>
    <xf numFmtId="0" fontId="62" fillId="0" borderId="65" xfId="0" applyFont="1" applyBorder="1" applyAlignment="1">
      <alignment horizontal="center" wrapText="1"/>
    </xf>
    <xf numFmtId="0" fontId="62" fillId="0" borderId="24" xfId="0" applyFont="1" applyBorder="1" applyAlignment="1">
      <alignment horizontal="center"/>
    </xf>
    <xf numFmtId="0" fontId="66" fillId="0" borderId="51" xfId="0" applyFont="1" applyBorder="1" applyAlignment="1" applyProtection="1">
      <alignment horizontal="left" vertical="center"/>
      <protection locked="0"/>
    </xf>
    <xf numFmtId="1" fontId="66" fillId="0" borderId="51" xfId="0" applyNumberFormat="1" applyFont="1" applyBorder="1" applyAlignment="1" applyProtection="1">
      <alignment horizontal="left" vertical="center"/>
      <protection locked="0"/>
    </xf>
    <xf numFmtId="2" fontId="66" fillId="0" borderId="51" xfId="0" applyNumberFormat="1" applyFont="1" applyBorder="1" applyAlignment="1" applyProtection="1">
      <alignment horizontal="left" vertical="center"/>
      <protection locked="0"/>
    </xf>
    <xf numFmtId="3" fontId="66" fillId="0" borderId="51" xfId="0" applyNumberFormat="1" applyFont="1" applyBorder="1" applyAlignment="1" applyProtection="1">
      <alignment horizontal="left" vertical="center"/>
      <protection locked="0"/>
    </xf>
    <xf numFmtId="0" fontId="62" fillId="0" borderId="0" xfId="0" applyFont="1"/>
    <xf numFmtId="171" fontId="65" fillId="0" borderId="0" xfId="0" applyNumberFormat="1" applyFont="1" applyAlignment="1">
      <alignment vertical="center"/>
    </xf>
    <xf numFmtId="4" fontId="65" fillId="0" borderId="0" xfId="0" applyNumberFormat="1" applyFont="1"/>
    <xf numFmtId="165" fontId="65" fillId="0" borderId="26" xfId="0" applyNumberFormat="1" applyFont="1" applyBorder="1" applyAlignment="1">
      <alignment horizontal="left"/>
    </xf>
    <xf numFmtId="43" fontId="65" fillId="0" borderId="0" xfId="0" applyNumberFormat="1" applyFont="1"/>
    <xf numFmtId="0" fontId="66" fillId="31" borderId="4" xfId="0" applyFont="1" applyFill="1" applyBorder="1" applyAlignment="1" applyProtection="1">
      <alignment vertical="center"/>
      <protection locked="0"/>
    </xf>
    <xf numFmtId="2" fontId="66" fillId="31" borderId="4" xfId="0" applyNumberFormat="1" applyFont="1" applyFill="1" applyBorder="1" applyAlignment="1" applyProtection="1">
      <alignment vertical="center"/>
      <protection locked="0"/>
    </xf>
    <xf numFmtId="3" fontId="66" fillId="31" borderId="4" xfId="0" applyNumberFormat="1" applyFont="1" applyFill="1" applyBorder="1" applyAlignment="1" applyProtection="1">
      <alignment vertical="center"/>
      <protection locked="0"/>
    </xf>
    <xf numFmtId="0" fontId="66" fillId="31" borderId="4" xfId="1" applyNumberFormat="1" applyFont="1" applyFill="1" applyBorder="1" applyAlignment="1" applyProtection="1">
      <alignment vertical="center"/>
      <protection locked="0"/>
    </xf>
    <xf numFmtId="0" fontId="65" fillId="31" borderId="4" xfId="0" applyFont="1" applyFill="1" applyBorder="1" applyAlignment="1">
      <alignment vertical="center"/>
    </xf>
    <xf numFmtId="0" fontId="65" fillId="31" borderId="4" xfId="0" quotePrefix="1" applyFont="1" applyFill="1" applyBorder="1" applyAlignment="1">
      <alignment vertical="center"/>
    </xf>
    <xf numFmtId="14" fontId="65" fillId="31" borderId="21" xfId="0" applyNumberFormat="1" applyFont="1" applyFill="1" applyBorder="1" applyAlignment="1">
      <alignment vertical="center"/>
    </xf>
    <xf numFmtId="0" fontId="65" fillId="31" borderId="4" xfId="0" applyFont="1" applyFill="1" applyBorder="1"/>
    <xf numFmtId="165" fontId="65" fillId="31" borderId="4" xfId="0" applyNumberFormat="1" applyFont="1" applyFill="1" applyBorder="1"/>
    <xf numFmtId="43" fontId="65" fillId="31" borderId="4" xfId="0" applyNumberFormat="1" applyFont="1" applyFill="1" applyBorder="1"/>
    <xf numFmtId="0" fontId="87" fillId="31" borderId="66" xfId="0" applyFont="1" applyFill="1" applyBorder="1" applyAlignment="1" applyProtection="1">
      <alignment vertical="center"/>
      <protection locked="0"/>
    </xf>
    <xf numFmtId="2" fontId="87" fillId="31" borderId="66" xfId="0" applyNumberFormat="1" applyFont="1" applyFill="1" applyBorder="1" applyAlignment="1" applyProtection="1">
      <alignment vertical="center"/>
      <protection locked="0"/>
    </xf>
    <xf numFmtId="3" fontId="87" fillId="31" borderId="66" xfId="0" applyNumberFormat="1" applyFont="1" applyFill="1" applyBorder="1" applyAlignment="1" applyProtection="1">
      <alignment vertical="center"/>
      <protection locked="0"/>
    </xf>
    <xf numFmtId="43" fontId="87" fillId="31" borderId="66" xfId="1" applyFont="1" applyFill="1" applyBorder="1" applyAlignment="1" applyProtection="1">
      <alignment vertical="center"/>
      <protection locked="0"/>
    </xf>
    <xf numFmtId="0" fontId="87" fillId="31" borderId="66" xfId="1" applyNumberFormat="1" applyFont="1" applyFill="1" applyBorder="1" applyAlignment="1" applyProtection="1">
      <alignment vertical="center"/>
      <protection locked="0"/>
    </xf>
    <xf numFmtId="165" fontId="87" fillId="31" borderId="66" xfId="1" applyNumberFormat="1" applyFont="1" applyFill="1" applyBorder="1" applyAlignment="1" applyProtection="1">
      <alignment vertical="center"/>
      <protection locked="0"/>
    </xf>
    <xf numFmtId="0" fontId="65" fillId="31" borderId="66" xfId="0" applyFont="1" applyFill="1" applyBorder="1" applyAlignment="1">
      <alignment vertical="center"/>
    </xf>
    <xf numFmtId="0" fontId="65" fillId="31" borderId="66" xfId="0" quotePrefix="1" applyFont="1" applyFill="1" applyBorder="1" applyAlignment="1">
      <alignment vertical="center"/>
    </xf>
    <xf numFmtId="14" fontId="65" fillId="31" borderId="66" xfId="0" applyNumberFormat="1" applyFont="1" applyFill="1" applyBorder="1"/>
    <xf numFmtId="0" fontId="65" fillId="31" borderId="66" xfId="0" applyFont="1" applyFill="1" applyBorder="1"/>
    <xf numFmtId="165" fontId="65" fillId="31" borderId="21" xfId="0" applyNumberFormat="1" applyFont="1" applyFill="1" applyBorder="1"/>
    <xf numFmtId="43" fontId="65" fillId="31" borderId="21" xfId="0" applyNumberFormat="1" applyFont="1" applyFill="1" applyBorder="1"/>
    <xf numFmtId="0" fontId="69" fillId="31" borderId="66" xfId="0" applyFont="1" applyFill="1" applyBorder="1"/>
    <xf numFmtId="0" fontId="92" fillId="31" borderId="35" xfId="0" applyFont="1" applyFill="1" applyBorder="1" applyAlignment="1" applyProtection="1">
      <alignment vertical="center"/>
      <protection locked="0"/>
    </xf>
    <xf numFmtId="2" fontId="92" fillId="31" borderId="35" xfId="0" applyNumberFormat="1" applyFont="1" applyFill="1" applyBorder="1" applyAlignment="1" applyProtection="1">
      <alignment vertical="center"/>
      <protection locked="0"/>
    </xf>
    <xf numFmtId="3" fontId="92" fillId="31" borderId="35" xfId="0" applyNumberFormat="1" applyFont="1" applyFill="1" applyBorder="1" applyAlignment="1" applyProtection="1">
      <alignment vertical="center"/>
      <protection locked="0"/>
    </xf>
    <xf numFmtId="43" fontId="92" fillId="31" borderId="35" xfId="1" applyFont="1" applyFill="1" applyBorder="1" applyAlignment="1" applyProtection="1">
      <alignment vertical="center"/>
      <protection locked="0"/>
    </xf>
    <xf numFmtId="0" fontId="93" fillId="31" borderId="35" xfId="1" applyNumberFormat="1" applyFont="1" applyFill="1" applyBorder="1" applyAlignment="1" applyProtection="1">
      <alignment vertical="center"/>
      <protection locked="0"/>
    </xf>
    <xf numFmtId="165" fontId="92" fillId="31" borderId="35" xfId="1" applyNumberFormat="1" applyFont="1" applyFill="1" applyBorder="1" applyAlignment="1" applyProtection="1">
      <alignment vertical="center"/>
      <protection locked="0"/>
    </xf>
    <xf numFmtId="0" fontId="86" fillId="31" borderId="35" xfId="0" applyFont="1" applyFill="1" applyBorder="1" applyAlignment="1">
      <alignment vertical="center"/>
    </xf>
    <xf numFmtId="0" fontId="86" fillId="31" borderId="35" xfId="0" quotePrefix="1" applyFont="1" applyFill="1" applyBorder="1" applyAlignment="1">
      <alignment vertical="center"/>
    </xf>
    <xf numFmtId="14" fontId="86" fillId="31" borderId="35" xfId="0" applyNumberFormat="1" applyFont="1" applyFill="1" applyBorder="1"/>
    <xf numFmtId="0" fontId="86" fillId="31" borderId="35" xfId="0" applyFont="1" applyFill="1" applyBorder="1"/>
    <xf numFmtId="0" fontId="66" fillId="31" borderId="21" xfId="0" applyFont="1" applyFill="1" applyBorder="1" applyAlignment="1" applyProtection="1">
      <alignment vertical="center"/>
      <protection locked="0"/>
    </xf>
    <xf numFmtId="2" fontId="66" fillId="31" borderId="21" xfId="0" applyNumberFormat="1" applyFont="1" applyFill="1" applyBorder="1" applyAlignment="1" applyProtection="1">
      <alignment vertical="center"/>
      <protection locked="0"/>
    </xf>
    <xf numFmtId="3" fontId="66" fillId="31" borderId="21" xfId="0" applyNumberFormat="1" applyFont="1" applyFill="1" applyBorder="1" applyAlignment="1" applyProtection="1">
      <alignment vertical="center"/>
      <protection locked="0"/>
    </xf>
    <xf numFmtId="43" fontId="66" fillId="31" borderId="21" xfId="1" applyFont="1" applyFill="1" applyBorder="1" applyAlignment="1" applyProtection="1">
      <alignment vertical="center"/>
      <protection locked="0"/>
    </xf>
    <xf numFmtId="0" fontId="61" fillId="31" borderId="21" xfId="1" applyNumberFormat="1" applyFont="1" applyFill="1" applyBorder="1" applyAlignment="1" applyProtection="1">
      <alignment vertical="center"/>
      <protection locked="0"/>
    </xf>
    <xf numFmtId="165" fontId="66" fillId="31" borderId="21" xfId="1" applyNumberFormat="1" applyFont="1" applyFill="1" applyBorder="1" applyAlignment="1" applyProtection="1">
      <alignment vertical="center"/>
      <protection locked="0"/>
    </xf>
    <xf numFmtId="0" fontId="65" fillId="31" borderId="21" xfId="0" applyFont="1" applyFill="1" applyBorder="1" applyAlignment="1">
      <alignment vertical="center"/>
    </xf>
    <xf numFmtId="0" fontId="65" fillId="31" borderId="21" xfId="0" applyFont="1" applyFill="1" applyBorder="1"/>
    <xf numFmtId="14" fontId="65" fillId="31" borderId="4" xfId="0" applyNumberFormat="1" applyFont="1" applyFill="1" applyBorder="1" applyAlignment="1">
      <alignment vertical="center"/>
    </xf>
    <xf numFmtId="0" fontId="66" fillId="31" borderId="35" xfId="0" applyFont="1" applyFill="1" applyBorder="1" applyAlignment="1" applyProtection="1">
      <alignment vertical="center"/>
      <protection locked="0"/>
    </xf>
    <xf numFmtId="0" fontId="66" fillId="31" borderId="66" xfId="0" applyFont="1" applyFill="1" applyBorder="1" applyAlignment="1" applyProtection="1">
      <alignment vertical="center"/>
      <protection locked="0"/>
    </xf>
    <xf numFmtId="2" fontId="66" fillId="31" borderId="35" xfId="0" applyNumberFormat="1" applyFont="1" applyFill="1" applyBorder="1" applyAlignment="1" applyProtection="1">
      <alignment vertical="center"/>
      <protection locked="0"/>
    </xf>
    <xf numFmtId="2" fontId="66" fillId="31" borderId="66" xfId="0" applyNumberFormat="1" applyFont="1" applyFill="1" applyBorder="1" applyAlignment="1" applyProtection="1">
      <alignment vertical="center"/>
      <protection locked="0"/>
    </xf>
    <xf numFmtId="3" fontId="66" fillId="31" borderId="35" xfId="0" applyNumberFormat="1" applyFont="1" applyFill="1" applyBorder="1" applyAlignment="1" applyProtection="1">
      <alignment vertical="center"/>
      <protection locked="0"/>
    </xf>
    <xf numFmtId="43" fontId="66" fillId="31" borderId="35" xfId="1" applyFont="1" applyFill="1" applyBorder="1" applyAlignment="1" applyProtection="1">
      <alignment vertical="center"/>
      <protection locked="0"/>
    </xf>
    <xf numFmtId="165" fontId="66" fillId="31" borderId="35" xfId="1" applyNumberFormat="1" applyFont="1" applyFill="1" applyBorder="1" applyAlignment="1" applyProtection="1">
      <alignment vertical="center"/>
      <protection locked="0"/>
    </xf>
    <xf numFmtId="0" fontId="61" fillId="31" borderId="35" xfId="1" applyNumberFormat="1" applyFont="1" applyFill="1" applyBorder="1" applyAlignment="1" applyProtection="1">
      <alignment vertical="center"/>
      <protection locked="0"/>
    </xf>
    <xf numFmtId="3" fontId="66" fillId="31" borderId="66" xfId="0" applyNumberFormat="1" applyFont="1" applyFill="1" applyBorder="1" applyAlignment="1" applyProtection="1">
      <alignment vertical="center"/>
      <protection locked="0"/>
    </xf>
    <xf numFmtId="43" fontId="66" fillId="31" borderId="66" xfId="1" applyFont="1" applyFill="1" applyBorder="1" applyAlignment="1" applyProtection="1">
      <alignment vertical="center"/>
      <protection locked="0"/>
    </xf>
    <xf numFmtId="0" fontId="61" fillId="31" borderId="66" xfId="1" applyNumberFormat="1" applyFont="1" applyFill="1" applyBorder="1" applyAlignment="1" applyProtection="1">
      <alignment vertical="center"/>
      <protection locked="0"/>
    </xf>
    <xf numFmtId="0" fontId="65" fillId="31" borderId="35" xfId="0" applyFont="1" applyFill="1" applyBorder="1" applyAlignment="1">
      <alignment vertical="center"/>
    </xf>
    <xf numFmtId="165" fontId="66" fillId="31" borderId="66" xfId="1" applyNumberFormat="1" applyFont="1" applyFill="1" applyBorder="1" applyAlignment="1" applyProtection="1">
      <alignment vertical="center"/>
      <protection locked="0"/>
    </xf>
    <xf numFmtId="0" fontId="65" fillId="31" borderId="35" xfId="0" quotePrefix="1" applyFont="1" applyFill="1" applyBorder="1" applyAlignment="1">
      <alignment vertical="center"/>
    </xf>
    <xf numFmtId="0" fontId="65" fillId="31" borderId="13" xfId="0" quotePrefix="1" applyFont="1" applyFill="1" applyBorder="1" applyAlignment="1">
      <alignment vertical="center"/>
    </xf>
    <xf numFmtId="14" fontId="65" fillId="31" borderId="35" xfId="0" applyNumberFormat="1" applyFont="1" applyFill="1" applyBorder="1" applyAlignment="1">
      <alignment vertical="center"/>
    </xf>
    <xf numFmtId="0" fontId="65" fillId="31" borderId="35" xfId="0" applyFont="1" applyFill="1" applyBorder="1"/>
    <xf numFmtId="165" fontId="65" fillId="31" borderId="35" xfId="0" applyNumberFormat="1" applyFont="1" applyFill="1" applyBorder="1"/>
    <xf numFmtId="43" fontId="65" fillId="31" borderId="35" xfId="0" applyNumberFormat="1" applyFont="1" applyFill="1" applyBorder="1"/>
    <xf numFmtId="165" fontId="65" fillId="31" borderId="13" xfId="0" applyNumberFormat="1" applyFont="1" applyFill="1" applyBorder="1"/>
    <xf numFmtId="43" fontId="65" fillId="31" borderId="13" xfId="0" applyNumberFormat="1" applyFont="1" applyFill="1" applyBorder="1"/>
    <xf numFmtId="0" fontId="61" fillId="31" borderId="4" xfId="1" applyNumberFormat="1" applyFont="1" applyFill="1" applyBorder="1" applyAlignment="1" applyProtection="1">
      <alignment vertical="center"/>
      <protection locked="0"/>
    </xf>
    <xf numFmtId="0" fontId="66" fillId="31" borderId="51" xfId="0" applyFont="1" applyFill="1" applyBorder="1" applyAlignment="1" applyProtection="1">
      <alignment vertical="center"/>
      <protection locked="0"/>
    </xf>
    <xf numFmtId="2" fontId="66" fillId="31" borderId="51" xfId="0" applyNumberFormat="1" applyFont="1" applyFill="1" applyBorder="1" applyAlignment="1" applyProtection="1">
      <alignment vertical="center"/>
      <protection locked="0"/>
    </xf>
    <xf numFmtId="3" fontId="66" fillId="31" borderId="51" xfId="0" applyNumberFormat="1" applyFont="1" applyFill="1" applyBorder="1" applyAlignment="1" applyProtection="1">
      <alignment vertical="center"/>
      <protection locked="0"/>
    </xf>
    <xf numFmtId="43" fontId="66" fillId="31" borderId="51" xfId="1" applyFont="1" applyFill="1" applyBorder="1" applyAlignment="1" applyProtection="1">
      <alignment vertical="center"/>
      <protection locked="0"/>
    </xf>
    <xf numFmtId="0" fontId="65" fillId="31" borderId="51" xfId="0" applyFont="1" applyFill="1" applyBorder="1"/>
    <xf numFmtId="0" fontId="61" fillId="31" borderId="51" xfId="1" applyNumberFormat="1" applyFont="1" applyFill="1" applyBorder="1" applyAlignment="1" applyProtection="1">
      <alignment vertical="center"/>
      <protection locked="0"/>
    </xf>
    <xf numFmtId="165" fontId="66" fillId="31" borderId="51" xfId="1" applyNumberFormat="1" applyFont="1" applyFill="1" applyBorder="1" applyAlignment="1" applyProtection="1">
      <alignment vertical="center"/>
      <protection locked="0"/>
    </xf>
    <xf numFmtId="0" fontId="65" fillId="31" borderId="51" xfId="0" applyFont="1" applyFill="1" applyBorder="1" applyAlignment="1">
      <alignment vertical="center"/>
    </xf>
    <xf numFmtId="0" fontId="65" fillId="31" borderId="26" xfId="0" quotePrefix="1" applyFont="1" applyFill="1" applyBorder="1" applyAlignment="1">
      <alignment vertical="center"/>
    </xf>
    <xf numFmtId="14" fontId="65" fillId="31" borderId="51" xfId="0" applyNumberFormat="1" applyFont="1" applyFill="1" applyBorder="1"/>
    <xf numFmtId="0" fontId="65" fillId="31" borderId="21" xfId="0" quotePrefix="1" applyFont="1" applyFill="1" applyBorder="1" applyAlignment="1">
      <alignment vertical="center"/>
    </xf>
    <xf numFmtId="165" fontId="65" fillId="31" borderId="4" xfId="0" applyNumberFormat="1" applyFont="1" applyFill="1" applyBorder="1" applyAlignment="1">
      <alignment vertical="center"/>
    </xf>
    <xf numFmtId="43" fontId="65" fillId="31" borderId="4" xfId="0" applyNumberFormat="1" applyFont="1" applyFill="1" applyBorder="1" applyAlignment="1">
      <alignment vertical="center"/>
    </xf>
    <xf numFmtId="49" fontId="65" fillId="31" borderId="21" xfId="0" applyNumberFormat="1" applyFont="1" applyFill="1" applyBorder="1" applyAlignment="1">
      <alignment vertical="center"/>
    </xf>
    <xf numFmtId="49" fontId="65" fillId="31" borderId="21" xfId="0" applyNumberFormat="1" applyFont="1" applyFill="1" applyBorder="1" applyAlignment="1">
      <alignment vertical="center" wrapText="1"/>
    </xf>
    <xf numFmtId="49" fontId="65" fillId="31" borderId="4" xfId="0" applyNumberFormat="1" applyFont="1" applyFill="1" applyBorder="1" applyAlignment="1">
      <alignment horizontal="center" vertical="center" wrapText="1"/>
    </xf>
    <xf numFmtId="172" fontId="65" fillId="31" borderId="4" xfId="0" applyNumberFormat="1" applyFont="1" applyFill="1" applyBorder="1" applyAlignment="1">
      <alignment vertical="center"/>
    </xf>
    <xf numFmtId="14" fontId="65" fillId="31" borderId="4" xfId="0" applyNumberFormat="1" applyFont="1" applyFill="1" applyBorder="1"/>
    <xf numFmtId="0" fontId="66" fillId="31" borderId="0" xfId="0" applyFont="1" applyFill="1" applyAlignment="1" applyProtection="1">
      <alignment vertical="center"/>
      <protection locked="0"/>
    </xf>
    <xf numFmtId="2" fontId="66" fillId="31" borderId="0" xfId="0" applyNumberFormat="1" applyFont="1" applyFill="1" applyAlignment="1" applyProtection="1">
      <alignment vertical="center"/>
      <protection locked="0"/>
    </xf>
    <xf numFmtId="3" fontId="66" fillId="31" borderId="0" xfId="0" applyNumberFormat="1" applyFont="1" applyFill="1" applyAlignment="1" applyProtection="1">
      <alignment vertical="center"/>
      <protection locked="0"/>
    </xf>
    <xf numFmtId="43" fontId="66" fillId="31" borderId="0" xfId="1" applyFont="1" applyFill="1" applyBorder="1" applyAlignment="1" applyProtection="1">
      <alignment vertical="center"/>
      <protection locked="0"/>
    </xf>
    <xf numFmtId="0" fontId="61" fillId="31" borderId="0" xfId="1" applyNumberFormat="1" applyFont="1" applyFill="1" applyAlignment="1" applyProtection="1">
      <alignment vertical="center"/>
      <protection locked="0"/>
    </xf>
    <xf numFmtId="165" fontId="66" fillId="31" borderId="0" xfId="1" applyNumberFormat="1" applyFont="1" applyFill="1" applyBorder="1" applyAlignment="1" applyProtection="1">
      <alignment vertical="center"/>
      <protection locked="0"/>
    </xf>
    <xf numFmtId="0" fontId="65" fillId="31" borderId="0" xfId="0" applyFont="1" applyFill="1" applyAlignment="1">
      <alignment vertical="center"/>
    </xf>
    <xf numFmtId="49" fontId="60" fillId="31" borderId="35" xfId="0" applyNumberFormat="1" applyFont="1" applyFill="1" applyBorder="1" applyAlignment="1">
      <alignment vertical="center"/>
    </xf>
    <xf numFmtId="49" fontId="65" fillId="31" borderId="35" xfId="0" applyNumberFormat="1" applyFont="1" applyFill="1" applyBorder="1" applyAlignment="1">
      <alignment vertical="center" wrapText="1"/>
    </xf>
    <xf numFmtId="49" fontId="65" fillId="31" borderId="49" xfId="0" applyNumberFormat="1" applyFont="1" applyFill="1" applyBorder="1" applyAlignment="1">
      <alignment horizontal="center" vertical="center" wrapText="1"/>
    </xf>
    <xf numFmtId="49" fontId="65" fillId="31" borderId="64" xfId="0" applyNumberFormat="1" applyFont="1" applyFill="1" applyBorder="1" applyAlignment="1">
      <alignment horizontal="center" vertical="center" wrapText="1"/>
    </xf>
    <xf numFmtId="165" fontId="94" fillId="31" borderId="35" xfId="1" applyNumberFormat="1" applyFont="1" applyFill="1" applyBorder="1" applyAlignment="1" applyProtection="1">
      <alignment vertical="center"/>
      <protection locked="0"/>
    </xf>
    <xf numFmtId="14" fontId="65" fillId="31" borderId="35" xfId="0" applyNumberFormat="1" applyFont="1" applyFill="1" applyBorder="1"/>
    <xf numFmtId="14" fontId="65" fillId="31" borderId="0" xfId="0" applyNumberFormat="1" applyFont="1" applyFill="1"/>
    <xf numFmtId="0" fontId="65" fillId="31" borderId="0" xfId="0" applyFont="1" applyFill="1"/>
    <xf numFmtId="0" fontId="63" fillId="31" borderId="4" xfId="0" applyFont="1" applyFill="1" applyBorder="1"/>
    <xf numFmtId="0" fontId="65" fillId="31" borderId="4" xfId="0" applyFont="1" applyFill="1" applyBorder="1" applyAlignment="1">
      <alignment wrapText="1"/>
    </xf>
    <xf numFmtId="0" fontId="66" fillId="31" borderId="47" xfId="0" applyFont="1" applyFill="1" applyBorder="1" applyAlignment="1" applyProtection="1">
      <alignment vertical="center"/>
      <protection locked="0"/>
    </xf>
    <xf numFmtId="0" fontId="61" fillId="31" borderId="47" xfId="1" applyNumberFormat="1" applyFont="1" applyFill="1" applyBorder="1" applyAlignment="1" applyProtection="1">
      <alignment vertical="center"/>
      <protection locked="0"/>
    </xf>
    <xf numFmtId="43" fontId="66" fillId="31" borderId="47" xfId="1" applyFont="1" applyFill="1" applyBorder="1" applyAlignment="1" applyProtection="1">
      <alignment vertical="center"/>
      <protection locked="0"/>
    </xf>
    <xf numFmtId="165" fontId="66" fillId="31" borderId="47" xfId="1" applyNumberFormat="1" applyFont="1" applyFill="1" applyBorder="1" applyAlignment="1" applyProtection="1">
      <alignment vertical="center"/>
      <protection locked="0"/>
    </xf>
    <xf numFmtId="0" fontId="65" fillId="31" borderId="47" xfId="0" applyFont="1" applyFill="1" applyBorder="1" applyAlignment="1">
      <alignment vertical="center"/>
    </xf>
    <xf numFmtId="0" fontId="65" fillId="31" borderId="47" xfId="0" quotePrefix="1" applyFont="1" applyFill="1" applyBorder="1" applyAlignment="1">
      <alignment vertical="center"/>
    </xf>
    <xf numFmtId="0" fontId="60" fillId="31" borderId="35" xfId="0" applyFont="1" applyFill="1" applyBorder="1" applyAlignment="1">
      <alignment vertical="center"/>
    </xf>
    <xf numFmtId="0" fontId="60" fillId="31" borderId="47" xfId="0" applyFont="1" applyFill="1" applyBorder="1" applyAlignment="1">
      <alignment vertical="center"/>
    </xf>
    <xf numFmtId="0" fontId="65" fillId="31" borderId="47" xfId="0" applyFont="1" applyFill="1" applyBorder="1"/>
    <xf numFmtId="0" fontId="65" fillId="31" borderId="4" xfId="0" applyFont="1" applyFill="1" applyBorder="1" applyAlignment="1">
      <alignment vertical="center" wrapText="1"/>
    </xf>
    <xf numFmtId="3" fontId="66" fillId="31" borderId="26" xfId="0" applyNumberFormat="1" applyFont="1" applyFill="1" applyBorder="1" applyAlignment="1" applyProtection="1">
      <alignment vertical="center"/>
      <protection locked="0"/>
    </xf>
    <xf numFmtId="165" fontId="66" fillId="31" borderId="26" xfId="1" applyNumberFormat="1" applyFont="1" applyFill="1" applyBorder="1" applyAlignment="1" applyProtection="1">
      <alignment vertical="center"/>
      <protection locked="0"/>
    </xf>
    <xf numFmtId="0" fontId="111" fillId="31" borderId="34" xfId="0" applyFont="1" applyFill="1" applyBorder="1"/>
    <xf numFmtId="0" fontId="111" fillId="31" borderId="49" xfId="0" applyFont="1" applyFill="1" applyBorder="1"/>
    <xf numFmtId="0" fontId="111" fillId="31" borderId="13" xfId="0" applyFont="1" applyFill="1" applyBorder="1"/>
    <xf numFmtId="0" fontId="111" fillId="31" borderId="35" xfId="0" applyFont="1" applyFill="1" applyBorder="1"/>
    <xf numFmtId="0" fontId="65" fillId="31" borderId="26" xfId="0" applyFont="1" applyFill="1" applyBorder="1"/>
    <xf numFmtId="0" fontId="66" fillId="31" borderId="26" xfId="0" applyFont="1" applyFill="1" applyBorder="1" applyAlignment="1" applyProtection="1">
      <alignment vertical="center"/>
      <protection locked="0"/>
    </xf>
    <xf numFmtId="2" fontId="66" fillId="31" borderId="26" xfId="0" applyNumberFormat="1" applyFont="1" applyFill="1" applyBorder="1" applyAlignment="1" applyProtection="1">
      <alignment vertical="center"/>
      <protection locked="0"/>
    </xf>
    <xf numFmtId="43" fontId="66" fillId="31" borderId="26" xfId="1" applyFont="1" applyFill="1" applyBorder="1" applyAlignment="1" applyProtection="1">
      <alignment vertical="center"/>
      <protection locked="0"/>
    </xf>
    <xf numFmtId="0" fontId="61" fillId="31" borderId="26" xfId="1" applyNumberFormat="1" applyFont="1" applyFill="1" applyBorder="1" applyAlignment="1" applyProtection="1">
      <alignment vertical="center"/>
      <protection locked="0"/>
    </xf>
    <xf numFmtId="0" fontId="65" fillId="31" borderId="26" xfId="0" applyFont="1" applyFill="1" applyBorder="1" applyAlignment="1">
      <alignment vertical="center"/>
    </xf>
    <xf numFmtId="0" fontId="111" fillId="31" borderId="23" xfId="0" applyFont="1" applyFill="1" applyBorder="1"/>
    <xf numFmtId="0" fontId="63" fillId="31" borderId="49" xfId="0" applyFont="1" applyFill="1" applyBorder="1"/>
    <xf numFmtId="0" fontId="65" fillId="31" borderId="26" xfId="0" applyFont="1" applyFill="1" applyBorder="1" applyAlignment="1">
      <alignment vertical="center" wrapText="1"/>
    </xf>
    <xf numFmtId="0" fontId="61" fillId="31" borderId="26" xfId="0" applyFont="1" applyFill="1" applyBorder="1" applyAlignment="1" applyProtection="1">
      <alignment vertical="center" wrapText="1"/>
      <protection locked="0"/>
    </xf>
    <xf numFmtId="0" fontId="112" fillId="31" borderId="4" xfId="0" applyFont="1" applyFill="1" applyBorder="1"/>
    <xf numFmtId="0" fontId="65" fillId="31" borderId="4" xfId="5" applyFont="1" applyFill="1" applyBorder="1" applyAlignment="1">
      <alignment vertical="center" wrapText="1"/>
    </xf>
    <xf numFmtId="0" fontId="65" fillId="31" borderId="35" xfId="5" applyFont="1" applyFill="1" applyBorder="1" applyAlignment="1">
      <alignment vertical="center" wrapText="1"/>
    </xf>
    <xf numFmtId="43" fontId="66" fillId="31" borderId="48" xfId="1" applyFont="1" applyFill="1" applyBorder="1" applyAlignment="1" applyProtection="1">
      <alignment vertical="center"/>
      <protection locked="0"/>
    </xf>
    <xf numFmtId="165" fontId="66" fillId="31" borderId="65" xfId="1" applyNumberFormat="1" applyFont="1" applyFill="1" applyBorder="1" applyAlignment="1" applyProtection="1">
      <alignment vertical="center"/>
      <protection locked="0"/>
    </xf>
    <xf numFmtId="1" fontId="69" fillId="31" borderId="4" xfId="0" applyNumberFormat="1" applyFont="1" applyFill="1" applyBorder="1" applyAlignment="1" applyProtection="1">
      <alignment vertical="center" wrapText="1"/>
      <protection locked="0"/>
    </xf>
    <xf numFmtId="43" fontId="65" fillId="31" borderId="4" xfId="0" applyNumberFormat="1" applyFont="1" applyFill="1" applyBorder="1" applyAlignment="1">
      <alignment wrapText="1"/>
    </xf>
    <xf numFmtId="0" fontId="112" fillId="31" borderId="26" xfId="0" applyFont="1" applyFill="1" applyBorder="1" applyAlignment="1">
      <alignment vertical="center"/>
    </xf>
    <xf numFmtId="0" fontId="62" fillId="31" borderId="49" xfId="0" applyFont="1" applyFill="1" applyBorder="1" applyAlignment="1">
      <alignment vertical="center"/>
    </xf>
    <xf numFmtId="0" fontId="112" fillId="31" borderId="35" xfId="0" applyFont="1" applyFill="1" applyBorder="1"/>
    <xf numFmtId="0" fontId="112" fillId="31" borderId="49" xfId="0" applyFont="1" applyFill="1" applyBorder="1"/>
    <xf numFmtId="0" fontId="112" fillId="31" borderId="13" xfId="0" applyFont="1" applyFill="1" applyBorder="1"/>
    <xf numFmtId="165" fontId="65" fillId="31" borderId="66" xfId="0" applyNumberFormat="1" applyFont="1" applyFill="1" applyBorder="1"/>
    <xf numFmtId="43" fontId="65" fillId="31" borderId="66" xfId="0" applyNumberFormat="1" applyFont="1" applyFill="1" applyBorder="1"/>
    <xf numFmtId="2" fontId="66" fillId="31" borderId="47" xfId="0" applyNumberFormat="1" applyFont="1" applyFill="1" applyBorder="1" applyAlignment="1" applyProtection="1">
      <alignment vertical="center"/>
      <protection locked="0"/>
    </xf>
    <xf numFmtId="3" fontId="66" fillId="31" borderId="47" xfId="0" applyNumberFormat="1" applyFont="1" applyFill="1" applyBorder="1" applyAlignment="1" applyProtection="1">
      <alignment vertical="center"/>
      <protection locked="0"/>
    </xf>
    <xf numFmtId="0" fontId="65" fillId="31" borderId="47" xfId="5" applyFont="1" applyFill="1" applyBorder="1" applyAlignment="1">
      <alignment vertical="center" wrapText="1"/>
    </xf>
    <xf numFmtId="165" fontId="65" fillId="31" borderId="47" xfId="0" applyNumberFormat="1" applyFont="1" applyFill="1" applyBorder="1"/>
    <xf numFmtId="43" fontId="65" fillId="31" borderId="47" xfId="0" applyNumberFormat="1" applyFont="1" applyFill="1" applyBorder="1"/>
    <xf numFmtId="0" fontId="87" fillId="31" borderId="47" xfId="0" applyFont="1" applyFill="1" applyBorder="1" applyAlignment="1" applyProtection="1">
      <alignment vertical="center"/>
      <protection locked="0"/>
    </xf>
    <xf numFmtId="2" fontId="87" fillId="31" borderId="47" xfId="0" applyNumberFormat="1" applyFont="1" applyFill="1" applyBorder="1" applyAlignment="1" applyProtection="1">
      <alignment vertical="center"/>
      <protection locked="0"/>
    </xf>
    <xf numFmtId="3" fontId="87" fillId="31" borderId="47" xfId="0" applyNumberFormat="1" applyFont="1" applyFill="1" applyBorder="1" applyAlignment="1" applyProtection="1">
      <alignment vertical="center"/>
      <protection locked="0"/>
    </xf>
    <xf numFmtId="43" fontId="87" fillId="31" borderId="47" xfId="1" applyFont="1" applyFill="1" applyBorder="1" applyAlignment="1" applyProtection="1">
      <alignment vertical="center"/>
      <protection locked="0"/>
    </xf>
    <xf numFmtId="0" fontId="87" fillId="31" borderId="47" xfId="1" applyNumberFormat="1" applyFont="1" applyFill="1" applyBorder="1" applyAlignment="1" applyProtection="1">
      <alignment vertical="center"/>
      <protection locked="0"/>
    </xf>
    <xf numFmtId="165" fontId="87" fillId="31" borderId="47" xfId="1" applyNumberFormat="1" applyFont="1" applyFill="1" applyBorder="1" applyAlignment="1" applyProtection="1">
      <alignment vertical="center"/>
      <protection locked="0"/>
    </xf>
    <xf numFmtId="0" fontId="63" fillId="31" borderId="66" xfId="0" applyFont="1" applyFill="1" applyBorder="1" applyAlignment="1">
      <alignment vertical="center" wrapText="1"/>
    </xf>
    <xf numFmtId="0" fontId="69" fillId="31" borderId="47" xfId="0" applyFont="1" applyFill="1" applyBorder="1"/>
    <xf numFmtId="0" fontId="60" fillId="31" borderId="4" xfId="0" applyFont="1" applyFill="1" applyBorder="1" applyAlignment="1">
      <alignment vertical="center"/>
    </xf>
    <xf numFmtId="0" fontId="112" fillId="31" borderId="48" xfId="0" applyFont="1" applyFill="1" applyBorder="1"/>
    <xf numFmtId="0" fontId="61" fillId="31" borderId="4" xfId="0" applyFont="1" applyFill="1" applyBorder="1" applyAlignment="1" applyProtection="1">
      <alignment vertical="center" wrapText="1"/>
      <protection locked="0"/>
    </xf>
    <xf numFmtId="0" fontId="65" fillId="31" borderId="51" xfId="0" quotePrefix="1" applyFont="1" applyFill="1" applyBorder="1" applyAlignment="1">
      <alignment vertical="center"/>
    </xf>
    <xf numFmtId="0" fontId="65" fillId="31" borderId="51" xfId="5" applyFont="1" applyFill="1" applyBorder="1" applyAlignment="1">
      <alignment vertical="center" wrapText="1"/>
    </xf>
    <xf numFmtId="165" fontId="65" fillId="31" borderId="51" xfId="0" applyNumberFormat="1" applyFont="1" applyFill="1" applyBorder="1"/>
    <xf numFmtId="43" fontId="65" fillId="31" borderId="51" xfId="0" applyNumberFormat="1" applyFont="1" applyFill="1" applyBorder="1"/>
    <xf numFmtId="0" fontId="65" fillId="31" borderId="72" xfId="5" applyFont="1" applyFill="1" applyBorder="1" applyAlignment="1">
      <alignment vertical="center" wrapText="1"/>
    </xf>
    <xf numFmtId="0" fontId="112" fillId="31" borderId="34" xfId="0" applyFont="1" applyFill="1" applyBorder="1" applyAlignment="1">
      <alignment vertical="center"/>
    </xf>
    <xf numFmtId="0" fontId="112" fillId="31" borderId="34" xfId="0" applyFont="1" applyFill="1" applyBorder="1"/>
    <xf numFmtId="0" fontId="112" fillId="31" borderId="23" xfId="0" applyFont="1" applyFill="1" applyBorder="1"/>
    <xf numFmtId="165" fontId="87" fillId="31" borderId="35" xfId="1" applyNumberFormat="1" applyFont="1" applyFill="1" applyBorder="1" applyAlignment="1" applyProtection="1">
      <alignment vertical="center"/>
      <protection locked="0"/>
    </xf>
    <xf numFmtId="0" fontId="87" fillId="31" borderId="35" xfId="0" applyFont="1" applyFill="1" applyBorder="1" applyAlignment="1" applyProtection="1">
      <alignment vertical="center"/>
      <protection locked="0"/>
    </xf>
    <xf numFmtId="2" fontId="87" fillId="31" borderId="35" xfId="0" applyNumberFormat="1" applyFont="1" applyFill="1" applyBorder="1" applyAlignment="1" applyProtection="1">
      <alignment vertical="center"/>
      <protection locked="0"/>
    </xf>
    <xf numFmtId="3" fontId="87" fillId="31" borderId="35" xfId="0" applyNumberFormat="1" applyFont="1" applyFill="1" applyBorder="1" applyAlignment="1" applyProtection="1">
      <alignment vertical="center"/>
      <protection locked="0"/>
    </xf>
    <xf numFmtId="43" fontId="87" fillId="31" borderId="35" xfId="1" applyFont="1" applyFill="1" applyBorder="1" applyAlignment="1" applyProtection="1">
      <alignment vertical="center"/>
      <protection locked="0"/>
    </xf>
    <xf numFmtId="0" fontId="87" fillId="31" borderId="35" xfId="1" applyNumberFormat="1" applyFont="1" applyFill="1" applyBorder="1" applyAlignment="1" applyProtection="1">
      <alignment vertical="center"/>
      <protection locked="0"/>
    </xf>
    <xf numFmtId="0" fontId="63" fillId="31" borderId="35" xfId="0" applyFont="1" applyFill="1" applyBorder="1" applyAlignment="1">
      <alignment vertical="center" wrapText="1"/>
    </xf>
    <xf numFmtId="0" fontId="69" fillId="31" borderId="35" xfId="0" applyFont="1" applyFill="1" applyBorder="1"/>
    <xf numFmtId="172" fontId="65" fillId="31" borderId="26" xfId="0" applyNumberFormat="1" applyFont="1" applyFill="1" applyBorder="1" applyAlignment="1">
      <alignment vertical="center"/>
    </xf>
    <xf numFmtId="0" fontId="69" fillId="31" borderId="13" xfId="0" applyFont="1" applyFill="1" applyBorder="1"/>
    <xf numFmtId="0" fontId="65" fillId="31" borderId="13" xfId="5" applyFont="1" applyFill="1" applyBorder="1" applyAlignment="1">
      <alignment vertical="center" wrapText="1"/>
    </xf>
    <xf numFmtId="0" fontId="66" fillId="31" borderId="26" xfId="1" applyNumberFormat="1" applyFont="1" applyFill="1" applyBorder="1" applyAlignment="1" applyProtection="1">
      <alignment vertical="center"/>
      <protection locked="0"/>
    </xf>
    <xf numFmtId="49" fontId="60" fillId="31" borderId="51" xfId="0" applyNumberFormat="1" applyFont="1" applyFill="1" applyBorder="1" applyAlignment="1">
      <alignment vertical="center"/>
    </xf>
    <xf numFmtId="0" fontId="65" fillId="31" borderId="13" xfId="0" applyFont="1" applyFill="1" applyBorder="1"/>
    <xf numFmtId="0" fontId="65" fillId="31" borderId="0" xfId="0" applyFont="1" applyFill="1" applyAlignment="1">
      <alignment horizontal="center"/>
    </xf>
    <xf numFmtId="0" fontId="62" fillId="31" borderId="13" xfId="0" applyFont="1" applyFill="1" applyBorder="1"/>
    <xf numFmtId="0" fontId="65" fillId="31" borderId="4" xfId="0" quotePrefix="1" applyFont="1" applyFill="1" applyBorder="1" applyAlignment="1">
      <alignment horizontal="center" vertical="center"/>
    </xf>
    <xf numFmtId="49" fontId="65" fillId="31" borderId="4" xfId="0" applyNumberFormat="1" applyFont="1" applyFill="1" applyBorder="1" applyAlignment="1">
      <alignment vertical="center" wrapText="1"/>
    </xf>
    <xf numFmtId="0" fontId="65" fillId="31" borderId="34" xfId="0" quotePrefix="1" applyFont="1" applyFill="1" applyBorder="1" applyAlignment="1">
      <alignment horizontal="center" vertical="center" wrapText="1"/>
    </xf>
    <xf numFmtId="0" fontId="60" fillId="31" borderId="34" xfId="0" applyFont="1" applyFill="1" applyBorder="1" applyAlignment="1">
      <alignment vertical="center"/>
    </xf>
    <xf numFmtId="0" fontId="66" fillId="31" borderId="13" xfId="0" applyFont="1" applyFill="1" applyBorder="1" applyAlignment="1" applyProtection="1">
      <alignment vertical="center"/>
      <protection locked="0"/>
    </xf>
    <xf numFmtId="2" fontId="66" fillId="31" borderId="13" xfId="0" applyNumberFormat="1" applyFont="1" applyFill="1" applyBorder="1" applyAlignment="1" applyProtection="1">
      <alignment vertical="center"/>
      <protection locked="0"/>
    </xf>
    <xf numFmtId="0" fontId="66" fillId="31" borderId="13" xfId="0" applyFont="1" applyFill="1" applyBorder="1" applyAlignment="1" applyProtection="1">
      <alignment vertical="center" wrapText="1"/>
      <protection locked="0"/>
    </xf>
    <xf numFmtId="3" fontId="66" fillId="31" borderId="13" xfId="0" applyNumberFormat="1" applyFont="1" applyFill="1" applyBorder="1" applyAlignment="1" applyProtection="1">
      <alignment vertical="center"/>
      <protection locked="0"/>
    </xf>
    <xf numFmtId="43" fontId="66" fillId="31" borderId="13" xfId="1" applyFont="1" applyFill="1" applyBorder="1" applyAlignment="1" applyProtection="1">
      <alignment vertical="center"/>
      <protection locked="0"/>
    </xf>
    <xf numFmtId="0" fontId="61" fillId="31" borderId="13" xfId="1" applyNumberFormat="1" applyFont="1" applyFill="1" applyBorder="1" applyAlignment="1" applyProtection="1">
      <alignment vertical="center"/>
      <protection locked="0"/>
    </xf>
    <xf numFmtId="165" fontId="66" fillId="31" borderId="13" xfId="1" applyNumberFormat="1" applyFont="1" applyFill="1" applyBorder="1" applyAlignment="1" applyProtection="1">
      <alignment vertical="center"/>
      <protection locked="0"/>
    </xf>
    <xf numFmtId="0" fontId="65" fillId="31" borderId="13" xfId="0" applyFont="1" applyFill="1" applyBorder="1" applyAlignment="1">
      <alignment vertical="center"/>
    </xf>
    <xf numFmtId="0" fontId="109" fillId="31" borderId="68" xfId="0" applyFont="1" applyFill="1" applyBorder="1" applyAlignment="1">
      <alignment horizontal="center" wrapText="1"/>
    </xf>
    <xf numFmtId="0" fontId="62" fillId="31" borderId="47" xfId="0" applyFont="1" applyFill="1" applyBorder="1" applyAlignment="1">
      <alignment wrapText="1"/>
    </xf>
    <xf numFmtId="43" fontId="66" fillId="31" borderId="34" xfId="1" applyFont="1" applyFill="1" applyBorder="1" applyAlignment="1" applyProtection="1">
      <alignment vertical="center"/>
      <protection locked="0"/>
    </xf>
    <xf numFmtId="165" fontId="66" fillId="31" borderId="10" xfId="1" applyNumberFormat="1" applyFont="1" applyFill="1" applyBorder="1" applyAlignment="1" applyProtection="1">
      <alignment vertical="center"/>
      <protection locked="0"/>
    </xf>
    <xf numFmtId="0" fontId="65" fillId="31" borderId="23" xfId="0" applyFont="1" applyFill="1" applyBorder="1" applyAlignment="1">
      <alignment horizontal="center"/>
    </xf>
    <xf numFmtId="0" fontId="65" fillId="31" borderId="23" xfId="5" applyFont="1" applyFill="1" applyBorder="1" applyAlignment="1">
      <alignment vertical="center" wrapText="1"/>
    </xf>
    <xf numFmtId="0" fontId="109" fillId="31" borderId="35" xfId="0" applyFont="1" applyFill="1" applyBorder="1" applyAlignment="1">
      <alignment horizontal="center" wrapText="1"/>
    </xf>
    <xf numFmtId="0" fontId="65" fillId="31" borderId="35" xfId="0" quotePrefix="1" applyFont="1" applyFill="1" applyBorder="1" applyAlignment="1">
      <alignment horizontal="center" vertical="center" wrapText="1"/>
    </xf>
    <xf numFmtId="0" fontId="65" fillId="31" borderId="51" xfId="0" quotePrefix="1" applyFont="1" applyFill="1" applyBorder="1" applyAlignment="1">
      <alignment horizontal="center" vertical="center" wrapText="1"/>
    </xf>
    <xf numFmtId="0" fontId="86" fillId="31" borderId="51" xfId="0" applyFont="1" applyFill="1" applyBorder="1" applyAlignment="1">
      <alignment vertical="center"/>
    </xf>
    <xf numFmtId="0" fontId="65" fillId="31" borderId="21" xfId="0" quotePrefix="1" applyFont="1" applyFill="1" applyBorder="1" applyAlignment="1">
      <alignment horizontal="center" vertical="center"/>
    </xf>
    <xf numFmtId="0" fontId="65" fillId="31" borderId="0" xfId="0" quotePrefix="1" applyFont="1" applyFill="1" applyAlignment="1">
      <alignment horizontal="center" vertical="center" wrapText="1"/>
    </xf>
    <xf numFmtId="0" fontId="65" fillId="31" borderId="63" xfId="0" quotePrefix="1" applyFont="1" applyFill="1" applyBorder="1" applyAlignment="1">
      <alignment horizontal="center" vertical="center"/>
    </xf>
    <xf numFmtId="0" fontId="65" fillId="31" borderId="63" xfId="5" applyFont="1" applyFill="1" applyBorder="1" applyAlignment="1">
      <alignment vertical="center" wrapText="1"/>
    </xf>
    <xf numFmtId="165" fontId="65" fillId="31" borderId="26" xfId="0" applyNumberFormat="1" applyFont="1" applyFill="1" applyBorder="1"/>
    <xf numFmtId="43" fontId="65" fillId="31" borderId="26" xfId="0" applyNumberFormat="1" applyFont="1" applyFill="1" applyBorder="1"/>
    <xf numFmtId="0" fontId="65" fillId="31" borderId="47" xfId="0" quotePrefix="1" applyFont="1" applyFill="1" applyBorder="1" applyAlignment="1">
      <alignment horizontal="center" vertical="center" wrapText="1"/>
    </xf>
    <xf numFmtId="0" fontId="65" fillId="31" borderId="66" xfId="0" quotePrefix="1" applyFont="1" applyFill="1" applyBorder="1" applyAlignment="1">
      <alignment horizontal="center" vertical="center" wrapText="1"/>
    </xf>
    <xf numFmtId="0" fontId="65" fillId="31" borderId="23" xfId="0" quotePrefix="1" applyFont="1" applyFill="1" applyBorder="1" applyAlignment="1">
      <alignment horizontal="center" vertical="center"/>
    </xf>
    <xf numFmtId="0" fontId="94" fillId="31" borderId="35" xfId="0" applyFont="1" applyFill="1" applyBorder="1" applyAlignment="1" applyProtection="1">
      <alignment vertical="center"/>
      <protection locked="0"/>
    </xf>
    <xf numFmtId="2" fontId="94" fillId="31" borderId="35" xfId="0" applyNumberFormat="1" applyFont="1" applyFill="1" applyBorder="1" applyAlignment="1" applyProtection="1">
      <alignment vertical="center"/>
      <protection locked="0"/>
    </xf>
    <xf numFmtId="0" fontId="61" fillId="31" borderId="26" xfId="0" applyFont="1" applyFill="1" applyBorder="1" applyAlignment="1" applyProtection="1">
      <alignment vertical="center"/>
      <protection locked="0"/>
    </xf>
    <xf numFmtId="3" fontId="94" fillId="31" borderId="35" xfId="0" applyNumberFormat="1" applyFont="1" applyFill="1" applyBorder="1" applyAlignment="1" applyProtection="1">
      <alignment vertical="center"/>
      <protection locked="0"/>
    </xf>
    <xf numFmtId="43" fontId="94" fillId="31" borderId="35" xfId="1" applyFont="1" applyFill="1" applyBorder="1" applyAlignment="1" applyProtection="1">
      <alignment vertical="center"/>
      <protection locked="0"/>
    </xf>
    <xf numFmtId="0" fontId="65" fillId="31" borderId="35" xfId="0" applyFont="1" applyFill="1" applyBorder="1" applyAlignment="1">
      <alignment horizontal="center"/>
    </xf>
    <xf numFmtId="0" fontId="62" fillId="31" borderId="35" xfId="0" applyFont="1" applyFill="1" applyBorder="1" applyAlignment="1">
      <alignment vertical="center" wrapText="1"/>
    </xf>
    <xf numFmtId="0" fontId="65" fillId="31" borderId="26" xfId="0" applyFont="1" applyFill="1" applyBorder="1" applyAlignment="1">
      <alignment horizontal="center"/>
    </xf>
    <xf numFmtId="0" fontId="94" fillId="31" borderId="4" xfId="0" applyFont="1" applyFill="1" applyBorder="1" applyAlignment="1" applyProtection="1">
      <alignment vertical="center"/>
      <protection locked="0"/>
    </xf>
    <xf numFmtId="0" fontId="94" fillId="31" borderId="21" xfId="0" applyFont="1" applyFill="1" applyBorder="1" applyAlignment="1" applyProtection="1">
      <alignment vertical="center"/>
      <protection locked="0"/>
    </xf>
    <xf numFmtId="2" fontId="94" fillId="31" borderId="4" xfId="0" applyNumberFormat="1" applyFont="1" applyFill="1" applyBorder="1" applyAlignment="1" applyProtection="1">
      <alignment vertical="center"/>
      <protection locked="0"/>
    </xf>
    <xf numFmtId="2" fontId="94" fillId="31" borderId="21" xfId="0" applyNumberFormat="1" applyFont="1" applyFill="1" applyBorder="1" applyAlignment="1" applyProtection="1">
      <alignment vertical="center"/>
      <protection locked="0"/>
    </xf>
    <xf numFmtId="3" fontId="94" fillId="31" borderId="4" xfId="0" applyNumberFormat="1" applyFont="1" applyFill="1" applyBorder="1" applyAlignment="1" applyProtection="1">
      <alignment vertical="center"/>
      <protection locked="0"/>
    </xf>
    <xf numFmtId="43" fontId="94" fillId="31" borderId="4" xfId="1" applyFont="1" applyFill="1" applyBorder="1" applyAlignment="1" applyProtection="1">
      <alignment vertical="center"/>
      <protection locked="0"/>
    </xf>
    <xf numFmtId="0" fontId="87" fillId="31" borderId="4" xfId="1" applyNumberFormat="1" applyFont="1" applyFill="1" applyBorder="1" applyAlignment="1" applyProtection="1">
      <alignment vertical="center"/>
      <protection locked="0"/>
    </xf>
    <xf numFmtId="3" fontId="94" fillId="31" borderId="21" xfId="0" applyNumberFormat="1" applyFont="1" applyFill="1" applyBorder="1" applyAlignment="1" applyProtection="1">
      <alignment vertical="center"/>
      <protection locked="0"/>
    </xf>
    <xf numFmtId="43" fontId="94" fillId="31" borderId="21" xfId="1" applyFont="1" applyFill="1" applyBorder="1" applyAlignment="1" applyProtection="1">
      <alignment vertical="center"/>
      <protection locked="0"/>
    </xf>
    <xf numFmtId="0" fontId="87" fillId="31" borderId="21" xfId="1" applyNumberFormat="1" applyFont="1" applyFill="1" applyBorder="1" applyAlignment="1" applyProtection="1">
      <alignment vertical="center"/>
      <protection locked="0"/>
    </xf>
    <xf numFmtId="165" fontId="94" fillId="31" borderId="4" xfId="1" applyNumberFormat="1" applyFont="1" applyFill="1" applyBorder="1" applyAlignment="1" applyProtection="1">
      <alignment vertical="center"/>
      <protection locked="0"/>
    </xf>
    <xf numFmtId="165" fontId="94" fillId="31" borderId="21" xfId="1" applyNumberFormat="1" applyFont="1" applyFill="1" applyBorder="1" applyAlignment="1" applyProtection="1">
      <alignment vertical="center"/>
      <protection locked="0"/>
    </xf>
    <xf numFmtId="0" fontId="62" fillId="31" borderId="47" xfId="0" applyFont="1" applyFill="1" applyBorder="1" applyAlignment="1">
      <alignment vertical="center" wrapText="1"/>
    </xf>
    <xf numFmtId="0" fontId="65" fillId="31" borderId="13" xfId="0" quotePrefix="1" applyFont="1" applyFill="1" applyBorder="1" applyAlignment="1">
      <alignment horizontal="center" vertical="center" wrapText="1"/>
    </xf>
    <xf numFmtId="0" fontId="65" fillId="31" borderId="26" xfId="5" applyFont="1" applyFill="1" applyBorder="1" applyAlignment="1">
      <alignment vertical="center" wrapText="1"/>
    </xf>
    <xf numFmtId="0" fontId="65" fillId="31" borderId="34" xfId="5" applyFont="1" applyFill="1" applyBorder="1" applyAlignment="1">
      <alignment vertical="center" wrapText="1"/>
    </xf>
    <xf numFmtId="0" fontId="65" fillId="31" borderId="49" xfId="5" applyFont="1" applyFill="1" applyBorder="1" applyAlignment="1">
      <alignment vertical="center" wrapText="1"/>
    </xf>
    <xf numFmtId="0" fontId="65" fillId="31" borderId="71" xfId="0" applyFont="1" applyFill="1" applyBorder="1" applyAlignment="1">
      <alignment horizontal="center"/>
    </xf>
    <xf numFmtId="0" fontId="62" fillId="31" borderId="71" xfId="0" applyFont="1" applyFill="1" applyBorder="1" applyAlignment="1">
      <alignment vertical="center" wrapText="1"/>
    </xf>
    <xf numFmtId="0" fontId="65" fillId="31" borderId="4" xfId="0" applyFont="1" applyFill="1" applyBorder="1" applyAlignment="1">
      <alignment horizontal="center"/>
    </xf>
    <xf numFmtId="0" fontId="65" fillId="31" borderId="71" xfId="5" applyFont="1" applyFill="1" applyBorder="1" applyAlignment="1">
      <alignment vertical="center" wrapText="1"/>
    </xf>
    <xf numFmtId="0" fontId="65" fillId="31" borderId="66" xfId="5" applyFont="1" applyFill="1" applyBorder="1" applyAlignment="1">
      <alignment vertical="center" wrapText="1"/>
    </xf>
    <xf numFmtId="0" fontId="109" fillId="31" borderId="66" xfId="0" quotePrefix="1" applyFont="1" applyFill="1" applyBorder="1" applyAlignment="1">
      <alignment horizontal="center" vertical="center"/>
    </xf>
    <xf numFmtId="0" fontId="87" fillId="31" borderId="51" xfId="0" applyFont="1" applyFill="1" applyBorder="1" applyAlignment="1" applyProtection="1">
      <alignment vertical="center"/>
      <protection locked="0"/>
    </xf>
    <xf numFmtId="2" fontId="87" fillId="31" borderId="51" xfId="0" applyNumberFormat="1" applyFont="1" applyFill="1" applyBorder="1" applyAlignment="1" applyProtection="1">
      <alignment vertical="center"/>
      <protection locked="0"/>
    </xf>
    <xf numFmtId="3" fontId="87" fillId="31" borderId="51" xfId="0" applyNumberFormat="1" applyFont="1" applyFill="1" applyBorder="1" applyAlignment="1" applyProtection="1">
      <alignment vertical="center"/>
      <protection locked="0"/>
    </xf>
    <xf numFmtId="0" fontId="69" fillId="31" borderId="51" xfId="0" applyFont="1" applyFill="1" applyBorder="1"/>
    <xf numFmtId="0" fontId="66" fillId="31" borderId="47" xfId="0" applyFont="1" applyFill="1" applyBorder="1" applyAlignment="1" applyProtection="1">
      <alignment vertical="center" wrapText="1"/>
      <protection locked="0"/>
    </xf>
    <xf numFmtId="49" fontId="65" fillId="31" borderId="35" xfId="0" applyNumberFormat="1" applyFont="1" applyFill="1" applyBorder="1" applyAlignment="1">
      <alignment vertical="center"/>
    </xf>
    <xf numFmtId="0" fontId="65" fillId="31" borderId="21" xfId="0" applyFont="1" applyFill="1" applyBorder="1" applyAlignment="1">
      <alignment horizontal="center"/>
    </xf>
    <xf numFmtId="0" fontId="87" fillId="31" borderId="26" xfId="0" applyFont="1" applyFill="1" applyBorder="1" applyAlignment="1" applyProtection="1">
      <alignment vertical="center"/>
      <protection locked="0"/>
    </xf>
    <xf numFmtId="2" fontId="87" fillId="31" borderId="26" xfId="0" applyNumberFormat="1" applyFont="1" applyFill="1" applyBorder="1" applyAlignment="1" applyProtection="1">
      <alignment vertical="center"/>
      <protection locked="0"/>
    </xf>
    <xf numFmtId="0" fontId="61" fillId="31" borderId="35" xfId="0" applyFont="1" applyFill="1" applyBorder="1" applyAlignment="1" applyProtection="1">
      <alignment vertical="center"/>
      <protection locked="0"/>
    </xf>
    <xf numFmtId="3" fontId="61" fillId="31" borderId="35" xfId="0" applyNumberFormat="1" applyFont="1" applyFill="1" applyBorder="1" applyAlignment="1" applyProtection="1">
      <alignment vertical="center"/>
      <protection locked="0"/>
    </xf>
    <xf numFmtId="43" fontId="61" fillId="31" borderId="35" xfId="1" applyFont="1" applyFill="1" applyBorder="1" applyAlignment="1" applyProtection="1">
      <alignment vertical="center"/>
      <protection locked="0"/>
    </xf>
    <xf numFmtId="3" fontId="61" fillId="31" borderId="26" xfId="0" applyNumberFormat="1" applyFont="1" applyFill="1" applyBorder="1" applyAlignment="1" applyProtection="1">
      <alignment vertical="center"/>
      <protection locked="0"/>
    </xf>
    <xf numFmtId="43" fontId="61" fillId="31" borderId="26" xfId="1" applyFont="1" applyFill="1" applyBorder="1" applyAlignment="1" applyProtection="1">
      <alignment vertical="center"/>
      <protection locked="0"/>
    </xf>
    <xf numFmtId="165" fontId="61" fillId="31" borderId="35" xfId="1" applyNumberFormat="1" applyFont="1" applyFill="1" applyBorder="1" applyAlignment="1" applyProtection="1">
      <alignment vertical="center"/>
      <protection locked="0"/>
    </xf>
    <xf numFmtId="0" fontId="69" fillId="31" borderId="35" xfId="0" applyFont="1" applyFill="1" applyBorder="1" applyAlignment="1">
      <alignment vertical="center"/>
    </xf>
    <xf numFmtId="165" fontId="61" fillId="31" borderId="26" xfId="1" applyNumberFormat="1" applyFont="1" applyFill="1" applyBorder="1" applyAlignment="1" applyProtection="1">
      <alignment vertical="center"/>
      <protection locked="0"/>
    </xf>
    <xf numFmtId="0" fontId="69" fillId="31" borderId="26" xfId="0" applyFont="1" applyFill="1" applyBorder="1" applyAlignment="1">
      <alignment vertical="center"/>
    </xf>
    <xf numFmtId="0" fontId="63" fillId="31" borderId="51" xfId="0" applyFont="1" applyFill="1" applyBorder="1" applyAlignment="1">
      <alignment vertical="center" wrapText="1"/>
    </xf>
    <xf numFmtId="0" fontId="69" fillId="31" borderId="26" xfId="0" applyFont="1" applyFill="1" applyBorder="1"/>
    <xf numFmtId="0" fontId="63" fillId="31" borderId="21" xfId="0" applyFont="1" applyFill="1" applyBorder="1" applyAlignment="1">
      <alignment horizontal="center" wrapText="1"/>
    </xf>
    <xf numFmtId="0" fontId="109" fillId="31" borderId="65" xfId="0" applyFont="1" applyFill="1" applyBorder="1" applyAlignment="1">
      <alignment horizontal="center" wrapText="1"/>
    </xf>
    <xf numFmtId="0" fontId="62" fillId="31" borderId="13" xfId="0" applyFont="1" applyFill="1" applyBorder="1" applyAlignment="1">
      <alignment vertical="center"/>
    </xf>
    <xf numFmtId="165" fontId="65" fillId="31" borderId="26" xfId="0" applyNumberFormat="1" applyFont="1" applyFill="1" applyBorder="1" applyAlignment="1">
      <alignment vertical="center"/>
    </xf>
    <xf numFmtId="43" fontId="65" fillId="31" borderId="26" xfId="0" applyNumberFormat="1" applyFont="1" applyFill="1" applyBorder="1" applyAlignment="1">
      <alignment vertical="center"/>
    </xf>
    <xf numFmtId="0" fontId="65" fillId="31" borderId="13" xfId="0" applyFont="1" applyFill="1" applyBorder="1" applyAlignment="1">
      <alignment vertical="center" wrapText="1"/>
    </xf>
    <xf numFmtId="0" fontId="66" fillId="31" borderId="4" xfId="0" applyFont="1" applyFill="1" applyBorder="1" applyAlignment="1" applyProtection="1">
      <alignment vertical="center" wrapText="1"/>
      <protection locked="0"/>
    </xf>
    <xf numFmtId="0" fontId="65" fillId="31" borderId="48" xfId="0" quotePrefix="1" applyFont="1" applyFill="1" applyBorder="1" applyAlignment="1">
      <alignment horizontal="center" vertical="center" wrapText="1"/>
    </xf>
    <xf numFmtId="49" fontId="65" fillId="31" borderId="48" xfId="0" applyNumberFormat="1" applyFont="1" applyFill="1" applyBorder="1" applyAlignment="1">
      <alignment vertical="center"/>
    </xf>
    <xf numFmtId="0" fontId="61" fillId="31" borderId="51" xfId="0" applyFont="1" applyFill="1" applyBorder="1" applyAlignment="1" applyProtection="1">
      <alignment vertical="center"/>
      <protection locked="0"/>
    </xf>
    <xf numFmtId="2" fontId="61" fillId="31" borderId="51" xfId="0" applyNumberFormat="1" applyFont="1" applyFill="1" applyBorder="1" applyAlignment="1" applyProtection="1">
      <alignment vertical="center"/>
      <protection locked="0"/>
    </xf>
    <xf numFmtId="2" fontId="61" fillId="31" borderId="35" xfId="0" applyNumberFormat="1" applyFont="1" applyFill="1" applyBorder="1" applyAlignment="1" applyProtection="1">
      <alignment vertical="center"/>
      <protection locked="0"/>
    </xf>
    <xf numFmtId="3" fontId="61" fillId="31" borderId="51" xfId="0" applyNumberFormat="1" applyFont="1" applyFill="1" applyBorder="1" applyAlignment="1" applyProtection="1">
      <alignment vertical="center"/>
      <protection locked="0"/>
    </xf>
    <xf numFmtId="0" fontId="69" fillId="31" borderId="51" xfId="0" applyFont="1" applyFill="1" applyBorder="1" applyAlignment="1">
      <alignment vertical="center"/>
    </xf>
    <xf numFmtId="0" fontId="69" fillId="31" borderId="51" xfId="0" applyFont="1" applyFill="1" applyBorder="1" applyAlignment="1">
      <alignment horizontal="center"/>
    </xf>
    <xf numFmtId="49" fontId="65" fillId="31" borderId="51" xfId="0" applyNumberFormat="1" applyFont="1" applyFill="1" applyBorder="1" applyAlignment="1">
      <alignment vertical="center"/>
    </xf>
    <xf numFmtId="0" fontId="69" fillId="31" borderId="35" xfId="0" applyFont="1" applyFill="1" applyBorder="1" applyAlignment="1">
      <alignment horizontal="center"/>
    </xf>
    <xf numFmtId="0" fontId="65" fillId="31" borderId="66" xfId="0" applyFont="1" applyFill="1" applyBorder="1" applyAlignment="1">
      <alignment horizontal="center"/>
    </xf>
    <xf numFmtId="0" fontId="65" fillId="31" borderId="0" xfId="0" quotePrefix="1" applyFont="1" applyFill="1" applyAlignment="1">
      <alignment horizontal="center" vertical="center"/>
    </xf>
    <xf numFmtId="0" fontId="62" fillId="31" borderId="35" xfId="0" applyFont="1" applyFill="1" applyBorder="1" applyAlignment="1">
      <alignment vertical="center"/>
    </xf>
    <xf numFmtId="0" fontId="94" fillId="31" borderId="51" xfId="0" applyFont="1" applyFill="1" applyBorder="1" applyAlignment="1" applyProtection="1">
      <alignment vertical="center"/>
      <protection locked="0"/>
    </xf>
    <xf numFmtId="2" fontId="94" fillId="31" borderId="51" xfId="0" applyNumberFormat="1" applyFont="1" applyFill="1" applyBorder="1" applyAlignment="1" applyProtection="1">
      <alignment vertical="center"/>
      <protection locked="0"/>
    </xf>
    <xf numFmtId="3" fontId="94" fillId="31" borderId="51" xfId="0" applyNumberFormat="1" applyFont="1" applyFill="1" applyBorder="1" applyAlignment="1" applyProtection="1">
      <alignment vertical="center"/>
      <protection locked="0"/>
    </xf>
    <xf numFmtId="43" fontId="94" fillId="31" borderId="51" xfId="1" applyFont="1" applyFill="1" applyBorder="1" applyAlignment="1" applyProtection="1">
      <alignment vertical="center"/>
      <protection locked="0"/>
    </xf>
    <xf numFmtId="0" fontId="87" fillId="31" borderId="51" xfId="1" applyNumberFormat="1" applyFont="1" applyFill="1" applyBorder="1" applyAlignment="1" applyProtection="1">
      <alignment vertical="center"/>
      <protection locked="0"/>
    </xf>
    <xf numFmtId="165" fontId="94" fillId="31" borderId="51" xfId="1" applyNumberFormat="1" applyFont="1" applyFill="1" applyBorder="1" applyAlignment="1" applyProtection="1">
      <alignment vertical="center"/>
      <protection locked="0"/>
    </xf>
    <xf numFmtId="0" fontId="65" fillId="31" borderId="51" xfId="0" applyFont="1" applyFill="1" applyBorder="1" applyAlignment="1">
      <alignment horizontal="center"/>
    </xf>
    <xf numFmtId="0" fontId="62" fillId="31" borderId="51" xfId="0" applyFont="1" applyFill="1" applyBorder="1" applyAlignment="1">
      <alignment vertical="center" wrapText="1"/>
    </xf>
    <xf numFmtId="0" fontId="87" fillId="31" borderId="21" xfId="0" applyFont="1" applyFill="1" applyBorder="1" applyAlignment="1" applyProtection="1">
      <alignment vertical="center"/>
      <protection locked="0"/>
    </xf>
    <xf numFmtId="2" fontId="87" fillId="31" borderId="21" xfId="0" applyNumberFormat="1" applyFont="1" applyFill="1" applyBorder="1" applyAlignment="1" applyProtection="1">
      <alignment vertical="center"/>
      <protection locked="0"/>
    </xf>
    <xf numFmtId="0" fontId="87" fillId="31" borderId="21" xfId="0" applyFont="1" applyFill="1" applyBorder="1" applyAlignment="1" applyProtection="1">
      <alignment vertical="center" wrapText="1"/>
      <protection locked="0"/>
    </xf>
    <xf numFmtId="3" fontId="87" fillId="31" borderId="21" xfId="0" applyNumberFormat="1" applyFont="1" applyFill="1" applyBorder="1" applyAlignment="1" applyProtection="1">
      <alignment vertical="center"/>
      <protection locked="0"/>
    </xf>
    <xf numFmtId="43" fontId="87" fillId="31" borderId="21" xfId="1" applyFont="1" applyFill="1" applyBorder="1" applyAlignment="1" applyProtection="1">
      <alignment vertical="center"/>
      <protection locked="0"/>
    </xf>
    <xf numFmtId="165" fontId="87" fillId="31" borderId="21" xfId="1" applyNumberFormat="1" applyFont="1" applyFill="1" applyBorder="1" applyAlignment="1" applyProtection="1">
      <alignment vertical="center"/>
      <protection locked="0"/>
    </xf>
    <xf numFmtId="0" fontId="63" fillId="31" borderId="47" xfId="0" applyFont="1" applyFill="1" applyBorder="1" applyAlignment="1">
      <alignment vertical="center"/>
    </xf>
    <xf numFmtId="0" fontId="69" fillId="31" borderId="21" xfId="0" applyFont="1" applyFill="1" applyBorder="1"/>
    <xf numFmtId="0" fontId="65" fillId="31" borderId="35" xfId="0" applyFont="1" applyFill="1" applyBorder="1" applyAlignment="1">
      <alignment horizontal="center" vertical="center"/>
    </xf>
    <xf numFmtId="0" fontId="65" fillId="31" borderId="49" xfId="0" applyFont="1" applyFill="1" applyBorder="1" applyAlignment="1">
      <alignment horizontal="center" vertical="center"/>
    </xf>
    <xf numFmtId="0" fontId="65" fillId="31" borderId="49" xfId="0" quotePrefix="1" applyFont="1" applyFill="1" applyBorder="1" applyAlignment="1">
      <alignment horizontal="center" vertical="center" wrapText="1"/>
    </xf>
    <xf numFmtId="0" fontId="112" fillId="31" borderId="49" xfId="0" applyFont="1" applyFill="1" applyBorder="1" applyAlignment="1">
      <alignment vertical="center"/>
    </xf>
    <xf numFmtId="0" fontId="65" fillId="31" borderId="21" xfId="5" applyFont="1" applyFill="1" applyBorder="1" applyAlignment="1">
      <alignment vertical="center" wrapText="1"/>
    </xf>
    <xf numFmtId="0" fontId="65" fillId="31" borderId="48" xfId="0" quotePrefix="1" applyFont="1" applyFill="1" applyBorder="1" applyAlignment="1">
      <alignment horizontal="center" vertical="center"/>
    </xf>
    <xf numFmtId="0" fontId="65" fillId="31" borderId="48" xfId="5" applyFont="1" applyFill="1" applyBorder="1" applyAlignment="1">
      <alignment vertical="center" wrapText="1"/>
    </xf>
    <xf numFmtId="0" fontId="65" fillId="31" borderId="70" xfId="5" applyFont="1" applyFill="1" applyBorder="1" applyAlignment="1">
      <alignment vertical="center" wrapText="1"/>
    </xf>
    <xf numFmtId="43" fontId="87" fillId="31" borderId="48" xfId="1" applyFont="1" applyFill="1" applyBorder="1" applyAlignment="1" applyProtection="1">
      <alignment vertical="center"/>
      <protection locked="0"/>
    </xf>
    <xf numFmtId="165" fontId="87" fillId="31" borderId="65" xfId="1" applyNumberFormat="1" applyFont="1" applyFill="1" applyBorder="1" applyAlignment="1" applyProtection="1">
      <alignment vertical="center"/>
      <protection locked="0"/>
    </xf>
    <xf numFmtId="0" fontId="65" fillId="31" borderId="34" xfId="0" applyFont="1" applyFill="1" applyBorder="1" applyAlignment="1">
      <alignment horizontal="center" vertical="center"/>
    </xf>
    <xf numFmtId="0" fontId="65" fillId="31" borderId="63" xfId="0" applyFont="1" applyFill="1" applyBorder="1" applyAlignment="1">
      <alignment horizontal="center" vertical="center"/>
    </xf>
    <xf numFmtId="0" fontId="112" fillId="31" borderId="63" xfId="0" applyFont="1" applyFill="1" applyBorder="1"/>
    <xf numFmtId="0" fontId="65" fillId="31" borderId="73" xfId="0" quotePrefix="1" applyFont="1" applyFill="1" applyBorder="1" applyAlignment="1">
      <alignment vertical="center"/>
    </xf>
    <xf numFmtId="0" fontId="109" fillId="31" borderId="0" xfId="0" applyFont="1" applyFill="1" applyAlignment="1">
      <alignment horizontal="center" wrapText="1"/>
    </xf>
    <xf numFmtId="0" fontId="65" fillId="31" borderId="21" xfId="0" applyFont="1" applyFill="1" applyBorder="1" applyAlignment="1">
      <alignment wrapText="1"/>
    </xf>
    <xf numFmtId="0" fontId="65" fillId="31" borderId="21" xfId="0" applyFont="1" applyFill="1" applyBorder="1" applyAlignment="1">
      <alignment vertical="center" wrapText="1"/>
    </xf>
    <xf numFmtId="0" fontId="60" fillId="31" borderId="21" xfId="0" applyFont="1" applyFill="1" applyBorder="1" applyAlignment="1">
      <alignment vertical="center"/>
    </xf>
    <xf numFmtId="0" fontId="109" fillId="31" borderId="47" xfId="0" applyFont="1" applyFill="1" applyBorder="1" applyAlignment="1">
      <alignment horizontal="center" wrapText="1"/>
    </xf>
    <xf numFmtId="0" fontId="65" fillId="31" borderId="49" xfId="0" applyFont="1" applyFill="1" applyBorder="1" applyAlignment="1">
      <alignment vertical="center"/>
    </xf>
    <xf numFmtId="0" fontId="63" fillId="31" borderId="35" xfId="0" applyFont="1" applyFill="1" applyBorder="1" applyAlignment="1">
      <alignment horizontal="center" vertical="center" wrapText="1"/>
    </xf>
    <xf numFmtId="0" fontId="68" fillId="31" borderId="66" xfId="0" applyFont="1" applyFill="1" applyBorder="1" applyAlignment="1" applyProtection="1">
      <alignment vertical="center"/>
      <protection locked="0"/>
    </xf>
    <xf numFmtId="2" fontId="68" fillId="31" borderId="66" xfId="0" applyNumberFormat="1" applyFont="1" applyFill="1" applyBorder="1" applyAlignment="1" applyProtection="1">
      <alignment vertical="center"/>
      <protection locked="0"/>
    </xf>
    <xf numFmtId="0" fontId="114" fillId="31" borderId="66" xfId="0" applyFont="1" applyFill="1" applyBorder="1" applyAlignment="1" applyProtection="1">
      <alignment vertical="center" wrapText="1"/>
      <protection locked="0"/>
    </xf>
    <xf numFmtId="3" fontId="68" fillId="31" borderId="66" xfId="0" applyNumberFormat="1" applyFont="1" applyFill="1" applyBorder="1" applyAlignment="1" applyProtection="1">
      <alignment vertical="center"/>
      <protection locked="0"/>
    </xf>
    <xf numFmtId="43" fontId="68" fillId="31" borderId="66" xfId="1" applyFont="1" applyFill="1" applyBorder="1" applyAlignment="1" applyProtection="1">
      <alignment vertical="center"/>
      <protection locked="0"/>
    </xf>
    <xf numFmtId="0" fontId="108" fillId="31" borderId="66" xfId="1" applyNumberFormat="1" applyFont="1" applyFill="1" applyBorder="1" applyAlignment="1" applyProtection="1">
      <alignment vertical="center"/>
      <protection locked="0"/>
    </xf>
    <xf numFmtId="165" fontId="68" fillId="31" borderId="66" xfId="1" applyNumberFormat="1" applyFont="1" applyFill="1" applyBorder="1" applyAlignment="1" applyProtection="1">
      <alignment vertical="center"/>
      <protection locked="0"/>
    </xf>
    <xf numFmtId="0" fontId="60" fillId="31" borderId="66" xfId="0" applyFont="1" applyFill="1" applyBorder="1" applyAlignment="1">
      <alignment vertical="center"/>
    </xf>
    <xf numFmtId="0" fontId="60" fillId="31" borderId="66" xfId="0" applyFont="1" applyFill="1" applyBorder="1" applyAlignment="1">
      <alignment horizontal="center"/>
    </xf>
    <xf numFmtId="0" fontId="60" fillId="31" borderId="66" xfId="0" applyFont="1" applyFill="1" applyBorder="1"/>
    <xf numFmtId="165" fontId="60" fillId="31" borderId="4" xfId="0" applyNumberFormat="1" applyFont="1" applyFill="1" applyBorder="1"/>
    <xf numFmtId="43" fontId="60" fillId="31" borderId="4" xfId="0" applyNumberFormat="1" applyFont="1" applyFill="1" applyBorder="1"/>
    <xf numFmtId="0" fontId="94" fillId="31" borderId="47" xfId="0" applyFont="1" applyFill="1" applyBorder="1" applyAlignment="1" applyProtection="1">
      <alignment vertical="center"/>
      <protection locked="0"/>
    </xf>
    <xf numFmtId="2" fontId="94" fillId="31" borderId="47" xfId="0" applyNumberFormat="1" applyFont="1" applyFill="1" applyBorder="1" applyAlignment="1" applyProtection="1">
      <alignment vertical="center"/>
      <protection locked="0"/>
    </xf>
    <xf numFmtId="3" fontId="94" fillId="31" borderId="47" xfId="0" applyNumberFormat="1" applyFont="1" applyFill="1" applyBorder="1" applyAlignment="1" applyProtection="1">
      <alignment vertical="center"/>
      <protection locked="0"/>
    </xf>
    <xf numFmtId="43" fontId="94" fillId="31" borderId="47" xfId="1" applyFont="1" applyFill="1" applyBorder="1" applyAlignment="1" applyProtection="1">
      <alignment vertical="center"/>
      <protection locked="0"/>
    </xf>
    <xf numFmtId="165" fontId="94" fillId="31" borderId="47" xfId="1" applyNumberFormat="1" applyFont="1" applyFill="1" applyBorder="1" applyAlignment="1" applyProtection="1">
      <alignment vertical="center"/>
      <protection locked="0"/>
    </xf>
    <xf numFmtId="0" fontId="63" fillId="31" borderId="65" xfId="0" applyFont="1" applyFill="1" applyBorder="1" applyAlignment="1">
      <alignment horizontal="center" vertical="center" wrapText="1"/>
    </xf>
    <xf numFmtId="0" fontId="109" fillId="31" borderId="69" xfId="0" applyFont="1" applyFill="1" applyBorder="1" applyAlignment="1">
      <alignment horizontal="center" wrapText="1"/>
    </xf>
    <xf numFmtId="0" fontId="62" fillId="31" borderId="66" xfId="0" applyFont="1" applyFill="1" applyBorder="1" applyAlignment="1">
      <alignment vertical="center" wrapText="1"/>
    </xf>
    <xf numFmtId="0" fontId="66" fillId="31" borderId="35" xfId="0" applyFont="1" applyFill="1" applyBorder="1" applyAlignment="1" applyProtection="1">
      <alignment vertical="center" wrapText="1"/>
      <protection locked="0"/>
    </xf>
    <xf numFmtId="0" fontId="62" fillId="31" borderId="21" xfId="0" applyFont="1" applyFill="1" applyBorder="1" applyAlignment="1">
      <alignment vertical="center"/>
    </xf>
    <xf numFmtId="0" fontId="94" fillId="31" borderId="13" xfId="0" applyFont="1" applyFill="1" applyBorder="1" applyAlignment="1" applyProtection="1">
      <alignment vertical="center"/>
      <protection locked="0"/>
    </xf>
    <xf numFmtId="2" fontId="94" fillId="31" borderId="13" xfId="0" applyNumberFormat="1" applyFont="1" applyFill="1" applyBorder="1" applyAlignment="1" applyProtection="1">
      <alignment vertical="center"/>
      <protection locked="0"/>
    </xf>
    <xf numFmtId="3" fontId="94" fillId="31" borderId="13" xfId="0" applyNumberFormat="1" applyFont="1" applyFill="1" applyBorder="1" applyAlignment="1" applyProtection="1">
      <alignment vertical="center"/>
      <protection locked="0"/>
    </xf>
    <xf numFmtId="43" fontId="94" fillId="31" borderId="13" xfId="1" applyFont="1" applyFill="1" applyBorder="1" applyAlignment="1" applyProtection="1">
      <alignment vertical="center"/>
      <protection locked="0"/>
    </xf>
    <xf numFmtId="0" fontId="87" fillId="31" borderId="13" xfId="1" applyNumberFormat="1" applyFont="1" applyFill="1" applyBorder="1" applyAlignment="1" applyProtection="1">
      <alignment vertical="center"/>
      <protection locked="0"/>
    </xf>
    <xf numFmtId="165" fontId="94" fillId="31" borderId="13" xfId="1" applyNumberFormat="1" applyFont="1" applyFill="1" applyBorder="1" applyAlignment="1" applyProtection="1">
      <alignment vertical="center"/>
      <protection locked="0"/>
    </xf>
    <xf numFmtId="0" fontId="94" fillId="31" borderId="26" xfId="0" applyFont="1" applyFill="1" applyBorder="1" applyAlignment="1" applyProtection="1">
      <alignment vertical="center"/>
      <protection locked="0"/>
    </xf>
    <xf numFmtId="2" fontId="94" fillId="31" borderId="26" xfId="0" applyNumberFormat="1" applyFont="1" applyFill="1" applyBorder="1" applyAlignment="1" applyProtection="1">
      <alignment vertical="center"/>
      <protection locked="0"/>
    </xf>
    <xf numFmtId="3" fontId="94" fillId="31" borderId="26" xfId="0" applyNumberFormat="1" applyFont="1" applyFill="1" applyBorder="1" applyAlignment="1" applyProtection="1">
      <alignment vertical="center"/>
      <protection locked="0"/>
    </xf>
    <xf numFmtId="43" fontId="94" fillId="31" borderId="26" xfId="1" applyFont="1" applyFill="1" applyBorder="1" applyAlignment="1" applyProtection="1">
      <alignment vertical="center"/>
      <protection locked="0"/>
    </xf>
    <xf numFmtId="0" fontId="87" fillId="31" borderId="26" xfId="1" applyNumberFormat="1" applyFont="1" applyFill="1" applyBorder="1" applyAlignment="1" applyProtection="1">
      <alignment vertical="center"/>
      <protection locked="0"/>
    </xf>
    <xf numFmtId="165" fontId="94" fillId="31" borderId="26" xfId="1" applyNumberFormat="1" applyFont="1" applyFill="1" applyBorder="1" applyAlignment="1" applyProtection="1">
      <alignment vertical="center"/>
      <protection locked="0"/>
    </xf>
    <xf numFmtId="0" fontId="109" fillId="31" borderId="67" xfId="0" applyFont="1" applyFill="1" applyBorder="1" applyAlignment="1">
      <alignment horizontal="center" wrapText="1"/>
    </xf>
    <xf numFmtId="0" fontId="62" fillId="31" borderId="4" xfId="0" applyFont="1" applyFill="1" applyBorder="1" applyAlignment="1">
      <alignment wrapText="1"/>
    </xf>
    <xf numFmtId="0" fontId="65" fillId="31" borderId="13" xfId="0" quotePrefix="1" applyFont="1" applyFill="1" applyBorder="1" applyAlignment="1">
      <alignment horizontal="center" vertical="center"/>
    </xf>
    <xf numFmtId="0" fontId="109" fillId="31" borderId="76" xfId="0" applyFont="1" applyFill="1" applyBorder="1" applyAlignment="1">
      <alignment horizontal="center" wrapText="1"/>
    </xf>
    <xf numFmtId="0" fontId="109" fillId="31" borderId="75" xfId="0" applyFont="1" applyFill="1" applyBorder="1" applyAlignment="1">
      <alignment horizontal="center" wrapText="1"/>
    </xf>
    <xf numFmtId="0" fontId="69" fillId="31" borderId="0" xfId="0" applyFont="1" applyFill="1" applyAlignment="1">
      <alignment vertical="center"/>
    </xf>
    <xf numFmtId="0" fontId="65" fillId="31" borderId="0" xfId="0" applyFont="1" applyFill="1" applyAlignment="1">
      <alignment horizontal="center" vertical="center"/>
    </xf>
    <xf numFmtId="0" fontId="69" fillId="31" borderId="0" xfId="0" applyFont="1" applyFill="1"/>
    <xf numFmtId="49" fontId="60" fillId="31" borderId="63" xfId="0" applyNumberFormat="1" applyFont="1" applyFill="1" applyBorder="1" applyAlignment="1">
      <alignment vertical="center"/>
    </xf>
    <xf numFmtId="0" fontId="68" fillId="31" borderId="4" xfId="0" applyFont="1" applyFill="1" applyBorder="1" applyAlignment="1" applyProtection="1">
      <alignment vertical="center"/>
      <protection locked="0"/>
    </xf>
    <xf numFmtId="0" fontId="61" fillId="31" borderId="47" xfId="0" applyFont="1" applyFill="1" applyBorder="1" applyAlignment="1" applyProtection="1">
      <alignment vertical="center" wrapText="1"/>
      <protection locked="0"/>
    </xf>
    <xf numFmtId="0" fontId="65" fillId="31" borderId="26" xfId="0" quotePrefix="1" applyFont="1" applyFill="1" applyBorder="1" applyAlignment="1">
      <alignment horizontal="center" vertical="center"/>
    </xf>
    <xf numFmtId="0" fontId="62" fillId="31" borderId="13" xfId="0" applyFont="1" applyFill="1" applyBorder="1" applyAlignment="1">
      <alignment vertical="center" wrapText="1"/>
    </xf>
    <xf numFmtId="0" fontId="65" fillId="31" borderId="13" xfId="0" applyFont="1" applyFill="1" applyBorder="1" applyAlignment="1">
      <alignment horizontal="center"/>
    </xf>
    <xf numFmtId="0" fontId="61" fillId="31" borderId="4" xfId="0" applyFont="1" applyFill="1" applyBorder="1" applyAlignment="1" applyProtection="1">
      <alignment vertical="center"/>
      <protection locked="0"/>
    </xf>
    <xf numFmtId="43" fontId="61" fillId="31" borderId="4" xfId="1" applyFont="1" applyFill="1" applyBorder="1" applyAlignment="1" applyProtection="1">
      <alignment vertical="center"/>
      <protection locked="0"/>
    </xf>
    <xf numFmtId="0" fontId="65" fillId="31" borderId="72" xfId="0" applyFont="1" applyFill="1" applyBorder="1" applyAlignment="1">
      <alignment horizontal="center"/>
    </xf>
    <xf numFmtId="0" fontId="62" fillId="31" borderId="72" xfId="0" applyFont="1" applyFill="1" applyBorder="1" applyAlignment="1">
      <alignment vertical="center" wrapText="1"/>
    </xf>
    <xf numFmtId="0" fontId="66" fillId="31" borderId="48" xfId="0" applyFont="1" applyFill="1" applyBorder="1" applyAlignment="1" applyProtection="1">
      <alignment vertical="center"/>
      <protection locked="0"/>
    </xf>
    <xf numFmtId="49" fontId="60" fillId="31" borderId="47" xfId="0" applyNumberFormat="1" applyFont="1" applyFill="1" applyBorder="1" applyAlignment="1">
      <alignment vertical="center"/>
    </xf>
    <xf numFmtId="49" fontId="65" fillId="31" borderId="66" xfId="0" applyNumberFormat="1" applyFont="1" applyFill="1" applyBorder="1" applyAlignment="1">
      <alignment vertical="center"/>
    </xf>
    <xf numFmtId="0" fontId="66" fillId="31" borderId="4" xfId="0" applyFont="1" applyFill="1" applyBorder="1" applyAlignment="1" applyProtection="1">
      <alignment horizontal="left" vertical="center"/>
      <protection locked="0"/>
    </xf>
    <xf numFmtId="2" fontId="66" fillId="31" borderId="4" xfId="0" applyNumberFormat="1" applyFont="1" applyFill="1" applyBorder="1" applyAlignment="1" applyProtection="1">
      <alignment horizontal="left" vertical="center"/>
      <protection locked="0"/>
    </xf>
    <xf numFmtId="0" fontId="61" fillId="31" borderId="0" xfId="0" applyFont="1" applyFill="1" applyAlignment="1">
      <alignment horizontal="left"/>
    </xf>
    <xf numFmtId="3" fontId="66" fillId="31" borderId="4" xfId="0" applyNumberFormat="1" applyFont="1" applyFill="1" applyBorder="1" applyAlignment="1" applyProtection="1">
      <alignment horizontal="left" vertical="center"/>
      <protection locked="0"/>
    </xf>
    <xf numFmtId="43" fontId="66" fillId="31" borderId="4" xfId="1" applyFont="1" applyFill="1" applyBorder="1" applyAlignment="1" applyProtection="1">
      <alignment horizontal="left" vertical="center"/>
      <protection locked="0"/>
    </xf>
    <xf numFmtId="0" fontId="61" fillId="31" borderId="4" xfId="1" applyNumberFormat="1" applyFont="1" applyFill="1" applyBorder="1" applyAlignment="1" applyProtection="1">
      <alignment horizontal="left" vertical="center"/>
      <protection locked="0"/>
    </xf>
    <xf numFmtId="165" fontId="66" fillId="31" borderId="4" xfId="1" applyNumberFormat="1" applyFont="1" applyFill="1" applyBorder="1" applyAlignment="1" applyProtection="1">
      <alignment horizontal="left" vertical="center"/>
      <protection locked="0"/>
    </xf>
    <xf numFmtId="0" fontId="65" fillId="31" borderId="4" xfId="0" applyFont="1" applyFill="1" applyBorder="1" applyAlignment="1">
      <alignment horizontal="left" vertical="center"/>
    </xf>
    <xf numFmtId="0" fontId="65" fillId="31" borderId="4" xfId="0" quotePrefix="1" applyFont="1" applyFill="1" applyBorder="1" applyAlignment="1">
      <alignment horizontal="left" vertical="center"/>
    </xf>
    <xf numFmtId="0" fontId="65" fillId="31" borderId="4" xfId="0" applyFont="1" applyFill="1" applyBorder="1" applyAlignment="1" applyProtection="1">
      <alignment horizontal="left" vertical="center"/>
      <protection locked="0"/>
    </xf>
    <xf numFmtId="165" fontId="65" fillId="31" borderId="4" xfId="0" applyNumberFormat="1" applyFont="1" applyFill="1" applyBorder="1" applyAlignment="1">
      <alignment horizontal="left"/>
    </xf>
    <xf numFmtId="43" fontId="65" fillId="31" borderId="4" xfId="0" applyNumberFormat="1" applyFont="1" applyFill="1" applyBorder="1" applyAlignment="1">
      <alignment horizontal="left"/>
    </xf>
    <xf numFmtId="0" fontId="66" fillId="31" borderId="35" xfId="0" applyFont="1" applyFill="1" applyBorder="1" applyAlignment="1" applyProtection="1">
      <alignment horizontal="left" vertical="center"/>
      <protection locked="0"/>
    </xf>
    <xf numFmtId="2" fontId="66" fillId="31" borderId="35" xfId="0" applyNumberFormat="1" applyFont="1" applyFill="1" applyBorder="1" applyAlignment="1" applyProtection="1">
      <alignment horizontal="left" vertical="center"/>
      <protection locked="0"/>
    </xf>
    <xf numFmtId="3" fontId="66" fillId="31" borderId="35" xfId="0" applyNumberFormat="1" applyFont="1" applyFill="1" applyBorder="1" applyAlignment="1" applyProtection="1">
      <alignment horizontal="left" vertical="center"/>
      <protection locked="0"/>
    </xf>
    <xf numFmtId="43" fontId="66" fillId="31" borderId="35" xfId="1" applyFont="1" applyFill="1" applyBorder="1" applyAlignment="1" applyProtection="1">
      <alignment horizontal="left" vertical="center"/>
      <protection locked="0"/>
    </xf>
    <xf numFmtId="0" fontId="65" fillId="31" borderId="35" xfId="0" applyFont="1" applyFill="1" applyBorder="1" applyAlignment="1">
      <alignment horizontal="left" vertical="center"/>
    </xf>
    <xf numFmtId="0" fontId="61" fillId="31" borderId="35" xfId="1" applyNumberFormat="1" applyFont="1" applyFill="1" applyBorder="1" applyAlignment="1" applyProtection="1">
      <alignment horizontal="left" vertical="center"/>
      <protection locked="0"/>
    </xf>
    <xf numFmtId="165" fontId="66" fillId="31" borderId="35" xfId="1" applyNumberFormat="1" applyFont="1" applyFill="1" applyBorder="1" applyAlignment="1" applyProtection="1">
      <alignment horizontal="left" vertical="center"/>
      <protection locked="0"/>
    </xf>
    <xf numFmtId="0" fontId="65" fillId="31" borderId="35" xfId="0" quotePrefix="1" applyFont="1" applyFill="1" applyBorder="1" applyAlignment="1">
      <alignment horizontal="left" vertical="center"/>
    </xf>
    <xf numFmtId="0" fontId="65" fillId="31" borderId="35" xfId="0" applyFont="1" applyFill="1" applyBorder="1" applyAlignment="1" applyProtection="1">
      <alignment horizontal="left" vertical="center"/>
      <protection locked="0"/>
    </xf>
    <xf numFmtId="0" fontId="65" fillId="31" borderId="35" xfId="0" applyFont="1" applyFill="1" applyBorder="1" applyAlignment="1">
      <alignment horizontal="center" vertical="center" wrapText="1"/>
    </xf>
    <xf numFmtId="0" fontId="65" fillId="31" borderId="48" xfId="0" applyFont="1" applyFill="1" applyBorder="1" applyAlignment="1">
      <alignment horizontal="left" vertical="center"/>
    </xf>
    <xf numFmtId="0" fontId="65" fillId="31" borderId="34" xfId="0" applyFont="1" applyFill="1" applyBorder="1" applyAlignment="1">
      <alignment horizontal="left" vertical="center"/>
    </xf>
    <xf numFmtId="0" fontId="65" fillId="31" borderId="49" xfId="0" applyFont="1" applyFill="1" applyBorder="1" applyAlignment="1">
      <alignment horizontal="left" vertical="center"/>
    </xf>
    <xf numFmtId="0" fontId="65" fillId="31" borderId="26" xfId="0" applyFont="1" applyFill="1" applyBorder="1" applyAlignment="1">
      <alignment horizontal="left" vertical="center"/>
    </xf>
    <xf numFmtId="165" fontId="65" fillId="31" borderId="4" xfId="0" applyNumberFormat="1" applyFont="1" applyFill="1" applyBorder="1" applyAlignment="1">
      <alignment horizontal="left" vertical="center"/>
    </xf>
    <xf numFmtId="43" fontId="65" fillId="31" borderId="4" xfId="0" applyNumberFormat="1" applyFont="1" applyFill="1" applyBorder="1" applyAlignment="1">
      <alignment horizontal="left" vertical="center"/>
    </xf>
    <xf numFmtId="0" fontId="65" fillId="31" borderId="21" xfId="0" applyFont="1" applyFill="1" applyBorder="1" applyAlignment="1" applyProtection="1">
      <alignment horizontal="left" vertical="center"/>
      <protection locked="0"/>
    </xf>
    <xf numFmtId="0" fontId="66" fillId="31" borderId="4" xfId="0" applyFont="1" applyFill="1" applyBorder="1" applyAlignment="1" applyProtection="1">
      <alignment horizontal="left" vertical="center" wrapText="1"/>
      <protection locked="0"/>
    </xf>
    <xf numFmtId="0" fontId="65" fillId="31" borderId="21" xfId="0" quotePrefix="1" applyFont="1" applyFill="1" applyBorder="1" applyAlignment="1">
      <alignment horizontal="center" vertical="center" wrapText="1"/>
    </xf>
    <xf numFmtId="0" fontId="62" fillId="31" borderId="35" xfId="0" applyFont="1" applyFill="1" applyBorder="1" applyAlignment="1">
      <alignment horizontal="left" vertical="center"/>
    </xf>
    <xf numFmtId="0" fontId="65" fillId="31" borderId="23" xfId="0" applyFont="1" applyFill="1" applyBorder="1" applyAlignment="1">
      <alignment horizontal="left" vertical="center"/>
    </xf>
    <xf numFmtId="0" fontId="65" fillId="31" borderId="21" xfId="0" applyFont="1" applyFill="1" applyBorder="1" applyAlignment="1">
      <alignment horizontal="left" vertical="center"/>
    </xf>
    <xf numFmtId="0" fontId="65" fillId="31" borderId="63" xfId="0" applyFont="1" applyFill="1" applyBorder="1" applyAlignment="1">
      <alignment horizontal="left" vertical="center"/>
    </xf>
    <xf numFmtId="0" fontId="65" fillId="31" borderId="13" xfId="0" applyFont="1" applyFill="1" applyBorder="1" applyAlignment="1">
      <alignment horizontal="left" vertical="center"/>
    </xf>
    <xf numFmtId="0" fontId="62" fillId="31" borderId="4" xfId="0" applyFont="1" applyFill="1" applyBorder="1" applyAlignment="1">
      <alignment horizontal="left"/>
    </xf>
    <xf numFmtId="0" fontId="61" fillId="31" borderId="35" xfId="0" applyFont="1" applyFill="1" applyBorder="1" applyAlignment="1" applyProtection="1">
      <alignment horizontal="left" vertical="center"/>
      <protection locked="0"/>
    </xf>
    <xf numFmtId="49" fontId="65" fillId="31" borderId="4" xfId="0" applyNumberFormat="1" applyFont="1" applyFill="1" applyBorder="1" applyAlignment="1">
      <alignment horizontal="left" vertical="center"/>
    </xf>
    <xf numFmtId="0" fontId="117" fillId="31" borderId="35" xfId="0" applyFont="1" applyFill="1" applyBorder="1" applyAlignment="1" applyProtection="1">
      <alignment horizontal="left" vertical="center"/>
      <protection locked="0"/>
    </xf>
    <xf numFmtId="0" fontId="65" fillId="31" borderId="35" xfId="0" quotePrefix="1" applyFont="1" applyFill="1" applyBorder="1" applyAlignment="1">
      <alignment horizontal="center" vertical="center"/>
    </xf>
    <xf numFmtId="49" fontId="65" fillId="31" borderId="35" xfId="0" applyNumberFormat="1" applyFont="1" applyFill="1" applyBorder="1" applyAlignment="1">
      <alignment horizontal="left" vertical="center"/>
    </xf>
    <xf numFmtId="0" fontId="65" fillId="31" borderId="4" xfId="0" applyFont="1" applyFill="1" applyBorder="1" applyAlignment="1">
      <alignment horizontal="center" vertical="center"/>
    </xf>
    <xf numFmtId="0" fontId="66" fillId="31" borderId="47" xfId="0" applyFont="1" applyFill="1" applyBorder="1" applyAlignment="1" applyProtection="1">
      <alignment horizontal="left" vertical="center"/>
      <protection locked="0"/>
    </xf>
    <xf numFmtId="2" fontId="66" fillId="31" borderId="47" xfId="0" applyNumberFormat="1" applyFont="1" applyFill="1" applyBorder="1" applyAlignment="1" applyProtection="1">
      <alignment horizontal="left" vertical="center"/>
      <protection locked="0"/>
    </xf>
    <xf numFmtId="0" fontId="61" fillId="31" borderId="47" xfId="0" applyFont="1" applyFill="1" applyBorder="1" applyAlignment="1" applyProtection="1">
      <alignment horizontal="left" vertical="center"/>
      <protection locked="0"/>
    </xf>
    <xf numFmtId="3" fontId="68" fillId="31" borderId="47" xfId="0" applyNumberFormat="1" applyFont="1" applyFill="1" applyBorder="1" applyAlignment="1" applyProtection="1">
      <alignment horizontal="left" vertical="center"/>
      <protection locked="0"/>
    </xf>
    <xf numFmtId="43" fontId="66" fillId="31" borderId="47" xfId="1" applyFont="1" applyFill="1" applyBorder="1" applyAlignment="1" applyProtection="1">
      <alignment horizontal="left" vertical="center"/>
      <protection locked="0"/>
    </xf>
    <xf numFmtId="0" fontId="65" fillId="31" borderId="47" xfId="0" applyFont="1" applyFill="1" applyBorder="1" applyAlignment="1">
      <alignment horizontal="left" vertical="center"/>
    </xf>
    <xf numFmtId="0" fontId="61" fillId="31" borderId="47" xfId="1" applyNumberFormat="1" applyFont="1" applyFill="1" applyBorder="1" applyAlignment="1" applyProtection="1">
      <alignment horizontal="left" vertical="center"/>
      <protection locked="0"/>
    </xf>
    <xf numFmtId="165" fontId="66" fillId="31" borderId="47" xfId="1" applyNumberFormat="1" applyFont="1" applyFill="1" applyBorder="1" applyAlignment="1" applyProtection="1">
      <alignment horizontal="left" vertical="center"/>
      <protection locked="0"/>
    </xf>
    <xf numFmtId="0" fontId="63" fillId="31" borderId="26" xfId="0" applyFont="1" applyFill="1" applyBorder="1"/>
    <xf numFmtId="0" fontId="62" fillId="31" borderId="26" xfId="0" applyFont="1" applyFill="1" applyBorder="1" applyAlignment="1">
      <alignment horizontal="left"/>
    </xf>
    <xf numFmtId="0" fontId="65" fillId="31" borderId="47" xfId="0" applyFont="1" applyFill="1" applyBorder="1" applyAlignment="1">
      <alignment horizontal="center" vertical="center"/>
    </xf>
    <xf numFmtId="0" fontId="62" fillId="31" borderId="47" xfId="0" applyFont="1" applyFill="1" applyBorder="1" applyAlignment="1">
      <alignment horizontal="left" vertical="center"/>
    </xf>
    <xf numFmtId="165" fontId="65" fillId="31" borderId="21" xfId="0" applyNumberFormat="1" applyFont="1" applyFill="1" applyBorder="1" applyAlignment="1">
      <alignment horizontal="left"/>
    </xf>
    <xf numFmtId="43" fontId="65" fillId="31" borderId="21" xfId="0" applyNumberFormat="1" applyFont="1" applyFill="1" applyBorder="1" applyAlignment="1">
      <alignment horizontal="left"/>
    </xf>
    <xf numFmtId="0" fontId="48" fillId="0" borderId="4" xfId="0" applyFont="1" applyBorder="1" applyAlignment="1">
      <alignment vertical="center"/>
    </xf>
    <xf numFmtId="0" fontId="48" fillId="0" borderId="34" xfId="0" applyFont="1" applyBorder="1" applyAlignment="1">
      <alignment vertical="center"/>
    </xf>
    <xf numFmtId="0" fontId="66" fillId="0" borderId="0" xfId="0" applyFont="1" applyAlignment="1" applyProtection="1">
      <alignment horizontal="left" vertical="center"/>
      <protection locked="0"/>
    </xf>
    <xf numFmtId="2" fontId="66" fillId="0" borderId="0" xfId="0" applyNumberFormat="1" applyFont="1" applyAlignment="1" applyProtection="1">
      <alignment horizontal="left" vertical="center"/>
      <protection locked="0"/>
    </xf>
    <xf numFmtId="14" fontId="65" fillId="0" borderId="0" xfId="0" applyNumberFormat="1" applyFont="1" applyAlignment="1">
      <alignment horizontal="left" vertical="center"/>
    </xf>
    <xf numFmtId="0" fontId="61" fillId="0" borderId="66" xfId="0" applyFont="1" applyBorder="1" applyAlignment="1" applyProtection="1">
      <alignment horizontal="left" vertical="center"/>
      <protection locked="0"/>
    </xf>
    <xf numFmtId="0" fontId="61" fillId="0" borderId="66" xfId="0" applyFont="1" applyBorder="1" applyAlignment="1">
      <alignment horizontal="left" vertical="center"/>
    </xf>
    <xf numFmtId="1" fontId="61" fillId="0" borderId="66" xfId="0" applyNumberFormat="1" applyFont="1" applyBorder="1" applyAlignment="1" applyProtection="1">
      <alignment horizontal="left" vertical="center"/>
      <protection locked="0"/>
    </xf>
    <xf numFmtId="2" fontId="61" fillId="0" borderId="66" xfId="0" applyNumberFormat="1" applyFont="1" applyBorder="1" applyAlignment="1" applyProtection="1">
      <alignment horizontal="left" vertical="center"/>
      <protection locked="0"/>
    </xf>
    <xf numFmtId="0" fontId="70" fillId="0" borderId="3" xfId="0" applyFont="1" applyBorder="1" applyAlignment="1">
      <alignment wrapText="1"/>
    </xf>
    <xf numFmtId="0" fontId="70" fillId="0" borderId="80" xfId="0" applyFont="1" applyBorder="1" applyAlignment="1">
      <alignment wrapText="1"/>
    </xf>
    <xf numFmtId="0" fontId="70" fillId="0" borderId="3" xfId="0" applyFont="1" applyBorder="1"/>
    <xf numFmtId="0" fontId="70" fillId="0" borderId="81" xfId="0" applyFont="1" applyBorder="1"/>
    <xf numFmtId="0" fontId="70" fillId="0" borderId="80" xfId="0" applyFont="1" applyBorder="1"/>
    <xf numFmtId="0" fontId="70" fillId="0" borderId="82" xfId="0" applyFont="1" applyBorder="1"/>
    <xf numFmtId="43" fontId="66" fillId="31" borderId="4" xfId="1" applyFont="1" applyFill="1" applyBorder="1" applyAlignment="1" applyProtection="1">
      <alignment horizontal="right" vertical="center"/>
      <protection locked="0"/>
    </xf>
    <xf numFmtId="43" fontId="66" fillId="31" borderId="47" xfId="1" applyFont="1" applyFill="1" applyBorder="1" applyAlignment="1" applyProtection="1">
      <alignment horizontal="right" vertical="center"/>
      <protection locked="0"/>
    </xf>
    <xf numFmtId="43" fontId="87" fillId="0" borderId="48" xfId="1" applyFont="1" applyFill="1" applyBorder="1" applyAlignment="1" applyProtection="1">
      <alignment horizontal="right" vertical="center"/>
      <protection locked="0"/>
    </xf>
    <xf numFmtId="43" fontId="66" fillId="0" borderId="35" xfId="1" applyFont="1" applyFill="1" applyBorder="1" applyAlignment="1" applyProtection="1">
      <alignment horizontal="right" vertical="center"/>
      <protection locked="0"/>
    </xf>
    <xf numFmtId="0" fontId="133" fillId="31" borderId="4" xfId="0" applyFont="1" applyFill="1" applyBorder="1" applyAlignment="1" applyProtection="1">
      <alignment horizontal="left" vertical="center"/>
      <protection locked="0"/>
    </xf>
    <xf numFmtId="2" fontId="133" fillId="31" borderId="4" xfId="0" applyNumberFormat="1" applyFont="1" applyFill="1" applyBorder="1" applyAlignment="1" applyProtection="1">
      <alignment horizontal="left" vertical="center"/>
      <protection locked="0"/>
    </xf>
    <xf numFmtId="0" fontId="107" fillId="31" borderId="0" xfId="0" applyFont="1" applyFill="1" applyAlignment="1">
      <alignment horizontal="left"/>
    </xf>
    <xf numFmtId="3" fontId="133" fillId="31" borderId="4" xfId="0" applyNumberFormat="1" applyFont="1" applyFill="1" applyBorder="1" applyAlignment="1" applyProtection="1">
      <alignment horizontal="left" vertical="center"/>
      <protection locked="0"/>
    </xf>
    <xf numFmtId="43" fontId="133" fillId="31" borderId="4" xfId="1" applyFont="1" applyFill="1" applyBorder="1" applyAlignment="1" applyProtection="1">
      <alignment horizontal="left" vertical="center"/>
      <protection locked="0"/>
    </xf>
    <xf numFmtId="0" fontId="107" fillId="31" borderId="4" xfId="1" applyNumberFormat="1" applyFont="1" applyFill="1" applyBorder="1" applyAlignment="1" applyProtection="1">
      <alignment horizontal="left" vertical="center"/>
      <protection locked="0"/>
    </xf>
    <xf numFmtId="165" fontId="133" fillId="31" borderId="4" xfId="1" applyNumberFormat="1" applyFont="1" applyFill="1" applyBorder="1" applyAlignment="1" applyProtection="1">
      <alignment horizontal="left" vertical="center"/>
      <protection locked="0"/>
    </xf>
    <xf numFmtId="0" fontId="36" fillId="31" borderId="4" xfId="0" applyFont="1" applyFill="1" applyBorder="1" applyAlignment="1">
      <alignment horizontal="left" vertical="center"/>
    </xf>
    <xf numFmtId="0" fontId="36" fillId="31" borderId="4" xfId="0" quotePrefix="1" applyFont="1" applyFill="1" applyBorder="1" applyAlignment="1">
      <alignment horizontal="left" vertical="center"/>
    </xf>
    <xf numFmtId="0" fontId="36" fillId="0" borderId="4" xfId="0" quotePrefix="1" applyFont="1" applyBorder="1" applyAlignment="1">
      <alignment horizontal="left" vertical="center"/>
    </xf>
    <xf numFmtId="14" fontId="36" fillId="0" borderId="4" xfId="0" quotePrefix="1" applyNumberFormat="1" applyFont="1" applyBorder="1" applyAlignment="1">
      <alignment horizontal="left" vertical="center"/>
    </xf>
    <xf numFmtId="0" fontId="36" fillId="0" borderId="4" xfId="0" quotePrefix="1" applyFont="1" applyBorder="1" applyAlignment="1">
      <alignment horizontal="center" vertical="center"/>
    </xf>
    <xf numFmtId="0" fontId="36" fillId="31" borderId="4" xfId="0" quotePrefix="1" applyFont="1" applyFill="1" applyBorder="1" applyAlignment="1">
      <alignment horizontal="center" vertical="center"/>
    </xf>
    <xf numFmtId="0" fontId="36" fillId="31" borderId="4" xfId="0" applyFont="1" applyFill="1" applyBorder="1" applyAlignment="1" applyProtection="1">
      <alignment horizontal="left" vertical="center"/>
      <protection locked="0"/>
    </xf>
    <xf numFmtId="0" fontId="36" fillId="0" borderId="4" xfId="0" applyFont="1" applyBorder="1" applyAlignment="1" applyProtection="1">
      <alignment horizontal="left" vertical="center"/>
      <protection locked="0"/>
    </xf>
    <xf numFmtId="14" fontId="36" fillId="0" borderId="4" xfId="0" applyNumberFormat="1" applyFont="1" applyBorder="1" applyAlignment="1">
      <alignment vertical="center"/>
    </xf>
    <xf numFmtId="0" fontId="134" fillId="0" borderId="4" xfId="0" applyFont="1" applyBorder="1" applyAlignment="1" applyProtection="1">
      <alignment horizontal="left" vertical="center"/>
      <protection locked="0"/>
    </xf>
    <xf numFmtId="0" fontId="36" fillId="0" borderId="4" xfId="0" applyFont="1" applyBorder="1" applyAlignment="1">
      <alignment horizontal="left" vertical="center"/>
    </xf>
    <xf numFmtId="43" fontId="36" fillId="0" borderId="4" xfId="0" applyNumberFormat="1" applyFont="1" applyBorder="1" applyAlignment="1">
      <alignment horizontal="left" vertical="center"/>
    </xf>
    <xf numFmtId="0" fontId="36" fillId="0" borderId="21" xfId="0" applyFont="1" applyBorder="1" applyAlignment="1">
      <alignment horizontal="left" vertical="center"/>
    </xf>
    <xf numFmtId="1" fontId="134" fillId="0" borderId="4" xfId="0" applyNumberFormat="1" applyFont="1" applyBorder="1" applyAlignment="1" applyProtection="1">
      <alignment horizontal="left" vertical="center" wrapText="1"/>
      <protection locked="0"/>
    </xf>
    <xf numFmtId="165" fontId="36" fillId="0" borderId="4" xfId="0" applyNumberFormat="1" applyFont="1" applyBorder="1" applyAlignment="1">
      <alignment horizontal="left" vertical="center"/>
    </xf>
    <xf numFmtId="165" fontId="36" fillId="31" borderId="4" xfId="0" applyNumberFormat="1" applyFont="1" applyFill="1" applyBorder="1" applyAlignment="1">
      <alignment horizontal="left"/>
    </xf>
    <xf numFmtId="43" fontId="36" fillId="31" borderId="4" xfId="0" applyNumberFormat="1" applyFont="1" applyFill="1" applyBorder="1" applyAlignment="1">
      <alignment horizontal="left"/>
    </xf>
    <xf numFmtId="43" fontId="36" fillId="31" borderId="4" xfId="0" applyNumberFormat="1" applyFont="1" applyFill="1" applyBorder="1"/>
    <xf numFmtId="0" fontId="133" fillId="31" borderId="35" xfId="0" applyFont="1" applyFill="1" applyBorder="1" applyAlignment="1" applyProtection="1">
      <alignment horizontal="left" vertical="center"/>
      <protection locked="0"/>
    </xf>
    <xf numFmtId="0" fontId="133" fillId="0" borderId="35" xfId="0" applyFont="1" applyBorder="1" applyAlignment="1" applyProtection="1">
      <alignment horizontal="left" vertical="center"/>
      <protection locked="0"/>
    </xf>
    <xf numFmtId="2" fontId="133" fillId="31" borderId="35" xfId="0" applyNumberFormat="1" applyFont="1" applyFill="1" applyBorder="1" applyAlignment="1" applyProtection="1">
      <alignment horizontal="left" vertical="center"/>
      <protection locked="0"/>
    </xf>
    <xf numFmtId="2" fontId="133" fillId="0" borderId="35" xfId="0" applyNumberFormat="1" applyFont="1" applyBorder="1" applyAlignment="1" applyProtection="1">
      <alignment horizontal="left" vertical="center"/>
      <protection locked="0"/>
    </xf>
    <xf numFmtId="3" fontId="133" fillId="31" borderId="35" xfId="0" applyNumberFormat="1" applyFont="1" applyFill="1" applyBorder="1" applyAlignment="1" applyProtection="1">
      <alignment horizontal="left" vertical="center"/>
      <protection locked="0"/>
    </xf>
    <xf numFmtId="43" fontId="133" fillId="31" borderId="35" xfId="1" applyFont="1" applyFill="1" applyBorder="1" applyAlignment="1" applyProtection="1">
      <alignment horizontal="left" vertical="center"/>
      <protection locked="0"/>
    </xf>
    <xf numFmtId="0" fontId="36" fillId="31" borderId="35" xfId="0" applyFont="1" applyFill="1" applyBorder="1" applyAlignment="1">
      <alignment horizontal="left" vertical="center"/>
    </xf>
    <xf numFmtId="0" fontId="107" fillId="31" borderId="35" xfId="1" applyNumberFormat="1" applyFont="1" applyFill="1" applyBorder="1" applyAlignment="1" applyProtection="1">
      <alignment horizontal="left" vertical="center"/>
      <protection locked="0"/>
    </xf>
    <xf numFmtId="0" fontId="133" fillId="0" borderId="35" xfId="0" applyFont="1" applyBorder="1" applyAlignment="1" applyProtection="1">
      <alignment horizontal="left" vertical="center" wrapText="1"/>
      <protection locked="0"/>
    </xf>
    <xf numFmtId="0" fontId="107" fillId="0" borderId="0" xfId="0" applyFont="1" applyAlignment="1">
      <alignment horizontal="left" vertical="center"/>
    </xf>
    <xf numFmtId="3" fontId="133" fillId="0" borderId="35" xfId="0" applyNumberFormat="1" applyFont="1" applyBorder="1" applyAlignment="1" applyProtection="1">
      <alignment horizontal="left" vertical="center"/>
      <protection locked="0"/>
    </xf>
    <xf numFmtId="43" fontId="133" fillId="0" borderId="35" xfId="1" applyFont="1" applyFill="1" applyBorder="1" applyAlignment="1" applyProtection="1">
      <alignment horizontal="left" vertical="center"/>
      <protection locked="0"/>
    </xf>
    <xf numFmtId="0" fontId="36" fillId="0" borderId="35" xfId="0" applyFont="1" applyBorder="1" applyAlignment="1">
      <alignment horizontal="left" vertical="center"/>
    </xf>
    <xf numFmtId="0" fontId="107" fillId="0" borderId="35" xfId="1" applyNumberFormat="1" applyFont="1" applyFill="1" applyBorder="1" applyAlignment="1" applyProtection="1">
      <alignment horizontal="left" vertical="center"/>
      <protection locked="0"/>
    </xf>
    <xf numFmtId="43" fontId="107" fillId="31" borderId="4" xfId="1" applyFont="1" applyFill="1" applyBorder="1" applyAlignment="1" applyProtection="1">
      <alignment horizontal="left" vertical="center"/>
      <protection locked="0"/>
    </xf>
    <xf numFmtId="43" fontId="107" fillId="0" borderId="4" xfId="1" applyFont="1" applyFill="1" applyBorder="1" applyAlignment="1" applyProtection="1">
      <alignment horizontal="left" vertical="center"/>
      <protection locked="0"/>
    </xf>
    <xf numFmtId="165" fontId="133" fillId="31" borderId="35" xfId="1" applyNumberFormat="1" applyFont="1" applyFill="1" applyBorder="1" applyAlignment="1" applyProtection="1">
      <alignment horizontal="left" vertical="center"/>
      <protection locked="0"/>
    </xf>
    <xf numFmtId="165" fontId="133" fillId="0" borderId="35" xfId="1" applyNumberFormat="1" applyFont="1" applyFill="1" applyBorder="1" applyAlignment="1" applyProtection="1">
      <alignment horizontal="left" vertical="center"/>
      <protection locked="0"/>
    </xf>
    <xf numFmtId="0" fontId="36" fillId="31" borderId="35" xfId="0" quotePrefix="1" applyFont="1" applyFill="1" applyBorder="1" applyAlignment="1">
      <alignment horizontal="left" vertical="center"/>
    </xf>
    <xf numFmtId="14" fontId="36" fillId="0" borderId="35" xfId="0" applyNumberFormat="1" applyFont="1" applyBorder="1" applyAlignment="1">
      <alignment horizontal="left" vertical="center"/>
    </xf>
    <xf numFmtId="0" fontId="36" fillId="0" borderId="35" xfId="0" applyFont="1" applyBorder="1" applyAlignment="1">
      <alignment vertical="center"/>
    </xf>
    <xf numFmtId="0" fontId="36" fillId="0" borderId="35" xfId="0" applyFont="1" applyBorder="1" applyAlignment="1">
      <alignment horizontal="center" vertical="center"/>
    </xf>
    <xf numFmtId="0" fontId="36" fillId="31" borderId="0" xfId="0" quotePrefix="1" applyFont="1" applyFill="1" applyAlignment="1">
      <alignment horizontal="center" vertical="center" wrapText="1"/>
    </xf>
    <xf numFmtId="0" fontId="36" fillId="31" borderId="35" xfId="0" applyFont="1" applyFill="1" applyBorder="1" applyAlignment="1" applyProtection="1">
      <alignment horizontal="left" vertical="center"/>
      <protection locked="0"/>
    </xf>
    <xf numFmtId="0" fontId="36" fillId="0" borderId="35" xfId="0" applyFont="1" applyBorder="1" applyAlignment="1" applyProtection="1">
      <alignment horizontal="left" vertical="center"/>
      <protection locked="0"/>
    </xf>
    <xf numFmtId="0" fontId="36" fillId="0" borderId="4" xfId="0" quotePrefix="1" applyFont="1" applyBorder="1" applyAlignment="1">
      <alignment horizontal="left" vertical="center" wrapText="1"/>
    </xf>
    <xf numFmtId="0" fontId="36" fillId="0" borderId="35" xfId="0" applyFont="1" applyBorder="1" applyAlignment="1">
      <alignment horizontal="left" vertical="center" wrapText="1"/>
    </xf>
    <xf numFmtId="0" fontId="135" fillId="0" borderId="0" xfId="0" applyFont="1" applyAlignment="1">
      <alignment vertical="center"/>
    </xf>
    <xf numFmtId="14" fontId="36" fillId="0" borderId="35" xfId="0" applyNumberFormat="1" applyFont="1" applyBorder="1" applyAlignment="1">
      <alignment vertical="center"/>
    </xf>
    <xf numFmtId="4" fontId="36" fillId="0" borderId="35" xfId="0" applyNumberFormat="1" applyFont="1" applyBorder="1" applyAlignment="1">
      <alignment horizontal="left" vertical="center"/>
    </xf>
    <xf numFmtId="177" fontId="36" fillId="0" borderId="35" xfId="1" applyNumberFormat="1" applyFont="1" applyFill="1" applyBorder="1" applyAlignment="1">
      <alignment horizontal="left" vertical="center"/>
    </xf>
    <xf numFmtId="0" fontId="36" fillId="31" borderId="34" xfId="0" applyFont="1" applyFill="1" applyBorder="1" applyAlignment="1">
      <alignment horizontal="left" vertical="center"/>
    </xf>
    <xf numFmtId="43" fontId="36" fillId="0" borderId="4" xfId="0" applyNumberFormat="1" applyFont="1" applyBorder="1"/>
    <xf numFmtId="0" fontId="36" fillId="0" borderId="63" xfId="0" applyFont="1" applyBorder="1" applyAlignment="1">
      <alignment horizontal="left" vertical="center"/>
    </xf>
    <xf numFmtId="0" fontId="36" fillId="0" borderId="13" xfId="0" applyFont="1" applyBorder="1" applyAlignment="1">
      <alignment horizontal="left" vertical="center"/>
    </xf>
    <xf numFmtId="165" fontId="72" fillId="0" borderId="35" xfId="1" applyNumberFormat="1" applyFont="1" applyFill="1" applyBorder="1" applyAlignment="1" applyProtection="1">
      <alignment horizontal="center" vertical="center" wrapText="1"/>
      <protection locked="0"/>
    </xf>
    <xf numFmtId="43" fontId="94" fillId="31" borderId="35" xfId="1" applyFont="1" applyFill="1" applyBorder="1" applyAlignment="1" applyProtection="1">
      <alignment horizontal="right" vertical="center"/>
      <protection locked="0"/>
    </xf>
    <xf numFmtId="43" fontId="66" fillId="31" borderId="13" xfId="1" applyFont="1" applyFill="1" applyBorder="1" applyAlignment="1" applyProtection="1">
      <alignment horizontal="right" vertical="center"/>
      <protection locked="0"/>
    </xf>
    <xf numFmtId="0" fontId="61" fillId="31" borderId="66" xfId="0" applyFont="1" applyFill="1" applyBorder="1" applyAlignment="1" applyProtection="1">
      <alignment vertical="center"/>
      <protection locked="0"/>
    </xf>
    <xf numFmtId="0" fontId="68" fillId="31" borderId="26" xfId="0" applyFont="1" applyFill="1" applyBorder="1" applyAlignment="1" applyProtection="1">
      <alignment vertical="center"/>
      <protection locked="0"/>
    </xf>
    <xf numFmtId="0" fontId="91" fillId="31" borderId="35" xfId="0" applyFont="1" applyFill="1" applyBorder="1" applyAlignment="1" applyProtection="1">
      <alignment vertical="center"/>
      <protection locked="0"/>
    </xf>
    <xf numFmtId="3" fontId="91" fillId="31" borderId="35" xfId="0" applyNumberFormat="1" applyFont="1" applyFill="1" applyBorder="1" applyAlignment="1" applyProtection="1">
      <alignment vertical="center"/>
      <protection locked="0"/>
    </xf>
    <xf numFmtId="43" fontId="91" fillId="31" borderId="35" xfId="1" applyFont="1" applyFill="1" applyBorder="1" applyAlignment="1" applyProtection="1">
      <alignment vertical="center"/>
      <protection locked="0"/>
    </xf>
    <xf numFmtId="0" fontId="91" fillId="31" borderId="35" xfId="1" applyNumberFormat="1" applyFont="1" applyFill="1" applyBorder="1" applyAlignment="1" applyProtection="1">
      <alignment vertical="center"/>
      <protection locked="0"/>
    </xf>
    <xf numFmtId="165" fontId="91" fillId="31" borderId="35" xfId="1" applyNumberFormat="1" applyFont="1" applyFill="1" applyBorder="1" applyAlignment="1" applyProtection="1">
      <alignment vertical="center"/>
      <protection locked="0"/>
    </xf>
    <xf numFmtId="0" fontId="102" fillId="31" borderId="35" xfId="0" applyFont="1" applyFill="1" applyBorder="1" applyAlignment="1">
      <alignment vertical="center"/>
    </xf>
    <xf numFmtId="165" fontId="66" fillId="31" borderId="51" xfId="1" applyNumberFormat="1" applyFont="1" applyFill="1" applyBorder="1" applyAlignment="1" applyProtection="1">
      <alignment horizontal="left" vertical="center"/>
      <protection locked="0"/>
    </xf>
    <xf numFmtId="165" fontId="61" fillId="11" borderId="66" xfId="1" applyNumberFormat="1" applyFont="1" applyFill="1" applyBorder="1" applyAlignment="1" applyProtection="1">
      <alignment horizontal="left" vertical="center"/>
      <protection locked="0"/>
    </xf>
    <xf numFmtId="4" fontId="24" fillId="0" borderId="25" xfId="0" applyNumberFormat="1" applyFont="1" applyBorder="1" applyAlignment="1">
      <alignment horizontal="center" vertical="center"/>
    </xf>
    <xf numFmtId="0" fontId="62" fillId="39" borderId="21" xfId="0" applyFont="1" applyFill="1" applyBorder="1"/>
    <xf numFmtId="0" fontId="62" fillId="39" borderId="23" xfId="0" applyFont="1" applyFill="1" applyBorder="1"/>
    <xf numFmtId="0" fontId="62" fillId="39" borderId="4" xfId="0" applyFont="1" applyFill="1" applyBorder="1"/>
    <xf numFmtId="0" fontId="62" fillId="39" borderId="34" xfId="0" applyFont="1" applyFill="1" applyBorder="1"/>
    <xf numFmtId="0" fontId="62" fillId="39" borderId="26" xfId="0" applyFont="1" applyFill="1" applyBorder="1"/>
    <xf numFmtId="0" fontId="62" fillId="39" borderId="49" xfId="0" applyFont="1" applyFill="1" applyBorder="1"/>
    <xf numFmtId="0" fontId="48" fillId="39" borderId="26" xfId="0" applyFont="1" applyFill="1" applyBorder="1"/>
    <xf numFmtId="0" fontId="48" fillId="39" borderId="49" xfId="0" applyFont="1" applyFill="1" applyBorder="1"/>
    <xf numFmtId="0" fontId="62" fillId="39" borderId="35" xfId="0" applyFont="1" applyFill="1" applyBorder="1"/>
    <xf numFmtId="0" fontId="62" fillId="39" borderId="48" xfId="0" applyFont="1" applyFill="1" applyBorder="1"/>
    <xf numFmtId="0" fontId="48" fillId="39" borderId="4" xfId="0" applyFont="1" applyFill="1" applyBorder="1"/>
    <xf numFmtId="0" fontId="48" fillId="39" borderId="34" xfId="0" applyFont="1" applyFill="1" applyBorder="1"/>
    <xf numFmtId="14" fontId="62" fillId="39" borderId="4" xfId="0" applyNumberFormat="1" applyFont="1" applyFill="1" applyBorder="1"/>
    <xf numFmtId="14" fontId="62" fillId="39" borderId="34" xfId="0" applyNumberFormat="1" applyFont="1" applyFill="1" applyBorder="1"/>
    <xf numFmtId="14" fontId="62" fillId="39" borderId="26" xfId="0" applyNumberFormat="1" applyFont="1" applyFill="1" applyBorder="1"/>
    <xf numFmtId="14" fontId="62" fillId="39" borderId="49" xfId="0" applyNumberFormat="1" applyFont="1" applyFill="1" applyBorder="1"/>
    <xf numFmtId="0" fontId="62" fillId="0" borderId="35" xfId="0" applyFont="1" applyBorder="1" applyAlignment="1">
      <alignment horizontal="right"/>
    </xf>
    <xf numFmtId="0" fontId="118" fillId="11" borderId="40" xfId="0" applyFont="1" applyFill="1" applyBorder="1" applyAlignment="1" applyProtection="1">
      <alignment horizontal="left" vertical="center"/>
      <protection locked="0"/>
    </xf>
    <xf numFmtId="43" fontId="69" fillId="11" borderId="4" xfId="1" applyFont="1" applyFill="1" applyBorder="1" applyAlignment="1" applyProtection="1">
      <alignment horizontal="left" vertical="center"/>
      <protection locked="0"/>
    </xf>
    <xf numFmtId="0" fontId="108" fillId="0" borderId="66" xfId="0" applyFont="1" applyBorder="1" applyAlignment="1" applyProtection="1">
      <alignment horizontal="left" vertical="center"/>
      <protection locked="0"/>
    </xf>
    <xf numFmtId="0" fontId="108" fillId="0" borderId="66" xfId="0" applyFont="1" applyBorder="1" applyAlignment="1">
      <alignment horizontal="left" vertical="center"/>
    </xf>
    <xf numFmtId="1" fontId="108" fillId="0" borderId="66" xfId="0" applyNumberFormat="1" applyFont="1" applyBorder="1" applyAlignment="1" applyProtection="1">
      <alignment horizontal="left" vertical="center"/>
      <protection locked="0"/>
    </xf>
    <xf numFmtId="2" fontId="108" fillId="0" borderId="66" xfId="0" applyNumberFormat="1" applyFont="1" applyBorder="1" applyAlignment="1" applyProtection="1">
      <alignment horizontal="left" vertical="center"/>
      <protection locked="0"/>
    </xf>
    <xf numFmtId="2" fontId="68" fillId="0" borderId="0" xfId="0" applyNumberFormat="1" applyFont="1" applyAlignment="1" applyProtection="1">
      <alignment horizontal="left" vertical="center"/>
      <protection locked="0"/>
    </xf>
    <xf numFmtId="0" fontId="136" fillId="0" borderId="3" xfId="0" applyFont="1" applyBorder="1" applyAlignment="1">
      <alignment wrapText="1"/>
    </xf>
    <xf numFmtId="0" fontId="136" fillId="0" borderId="3" xfId="0" applyFont="1" applyBorder="1"/>
    <xf numFmtId="0" fontId="136" fillId="0" borderId="81" xfId="0" applyFont="1" applyBorder="1"/>
    <xf numFmtId="0" fontId="60" fillId="0" borderId="0" xfId="0" applyFont="1" applyAlignment="1">
      <alignment horizontal="left" vertical="center"/>
    </xf>
    <xf numFmtId="0" fontId="68" fillId="0" borderId="0" xfId="0" applyFont="1" applyAlignment="1" applyProtection="1">
      <alignment horizontal="left" vertical="center"/>
      <protection locked="0"/>
    </xf>
    <xf numFmtId="0" fontId="108" fillId="0" borderId="0" xfId="1" applyNumberFormat="1" applyFont="1" applyFill="1" applyBorder="1" applyAlignment="1" applyProtection="1">
      <alignment vertical="center"/>
      <protection locked="0"/>
    </xf>
    <xf numFmtId="0" fontId="68" fillId="0" borderId="0" xfId="1" applyNumberFormat="1" applyFont="1" applyFill="1" applyBorder="1" applyAlignment="1" applyProtection="1">
      <alignment vertical="center"/>
      <protection locked="0"/>
    </xf>
    <xf numFmtId="43" fontId="68" fillId="0" borderId="0" xfId="1" applyFont="1" applyFill="1" applyBorder="1" applyAlignment="1" applyProtection="1">
      <alignment vertical="center"/>
      <protection locked="0"/>
    </xf>
    <xf numFmtId="165" fontId="68" fillId="0" borderId="0" xfId="1" applyNumberFormat="1" applyFont="1" applyFill="1" applyBorder="1" applyAlignment="1" applyProtection="1">
      <alignment vertical="center"/>
      <protection locked="0"/>
    </xf>
    <xf numFmtId="165" fontId="108" fillId="11" borderId="66" xfId="1" applyNumberFormat="1" applyFont="1" applyFill="1" applyBorder="1" applyAlignment="1" applyProtection="1">
      <alignment horizontal="left" vertical="center"/>
      <protection locked="0"/>
    </xf>
    <xf numFmtId="14" fontId="60" fillId="0" borderId="0" xfId="0" applyNumberFormat="1" applyFont="1" applyAlignment="1">
      <alignment horizontal="left" vertical="center"/>
    </xf>
    <xf numFmtId="0" fontId="60" fillId="0" borderId="0" xfId="0" applyFont="1"/>
    <xf numFmtId="14" fontId="60" fillId="0" borderId="0" xfId="0" applyNumberFormat="1" applyFont="1"/>
    <xf numFmtId="0" fontId="60" fillId="0" borderId="0" xfId="0" applyFont="1" applyAlignment="1">
      <alignment vertical="center"/>
    </xf>
    <xf numFmtId="0" fontId="60" fillId="0" borderId="0" xfId="0" applyFont="1" applyAlignment="1">
      <alignment horizontal="center"/>
    </xf>
    <xf numFmtId="0" fontId="112" fillId="0" borderId="0" xfId="0" applyFont="1"/>
    <xf numFmtId="0" fontId="112" fillId="0" borderId="0" xfId="0" applyFont="1" applyAlignment="1">
      <alignment horizontal="center"/>
    </xf>
    <xf numFmtId="171" fontId="60" fillId="0" borderId="0" xfId="0" applyNumberFormat="1" applyFont="1" applyAlignment="1">
      <alignment vertical="center"/>
    </xf>
    <xf numFmtId="4" fontId="60" fillId="0" borderId="0" xfId="0" applyNumberFormat="1" applyFont="1"/>
    <xf numFmtId="165" fontId="60" fillId="0" borderId="0" xfId="0" applyNumberFormat="1" applyFont="1" applyAlignment="1">
      <alignment horizontal="left"/>
    </xf>
    <xf numFmtId="43" fontId="60" fillId="0" borderId="0" xfId="0" applyNumberFormat="1" applyFont="1"/>
    <xf numFmtId="0" fontId="62" fillId="39" borderId="13" xfId="0" applyFont="1" applyFill="1" applyBorder="1"/>
    <xf numFmtId="0" fontId="62" fillId="39" borderId="63" xfId="0" applyFont="1" applyFill="1" applyBorder="1"/>
    <xf numFmtId="0" fontId="48" fillId="39" borderId="63" xfId="0" applyFont="1" applyFill="1" applyBorder="1"/>
    <xf numFmtId="0" fontId="48" fillId="39" borderId="23" xfId="0" applyFont="1" applyFill="1" applyBorder="1"/>
    <xf numFmtId="0" fontId="48" fillId="39" borderId="21" xfId="0" applyFont="1" applyFill="1" applyBorder="1"/>
    <xf numFmtId="0" fontId="48" fillId="39" borderId="21" xfId="0" applyFont="1" applyFill="1" applyBorder="1" applyAlignment="1">
      <alignment horizontal="right"/>
    </xf>
    <xf numFmtId="0" fontId="136" fillId="0" borderId="80" xfId="0" applyFont="1" applyBorder="1" applyAlignment="1">
      <alignment wrapText="1"/>
    </xf>
    <xf numFmtId="0" fontId="136" fillId="0" borderId="80" xfId="0" applyFont="1" applyBorder="1"/>
    <xf numFmtId="0" fontId="136" fillId="0" borderId="82" xfId="0" applyFont="1" applyBorder="1"/>
    <xf numFmtId="0" fontId="137" fillId="0" borderId="66" xfId="0" applyFont="1" applyBorder="1" applyAlignment="1" applyProtection="1">
      <alignment horizontal="left" vertical="center"/>
      <protection locked="0"/>
    </xf>
    <xf numFmtId="0" fontId="137" fillId="0" borderId="66" xfId="0" applyFont="1" applyBorder="1" applyAlignment="1">
      <alignment horizontal="left" vertical="center"/>
    </xf>
    <xf numFmtId="1" fontId="137" fillId="0" borderId="66" xfId="0" applyNumberFormat="1" applyFont="1" applyBorder="1" applyAlignment="1" applyProtection="1">
      <alignment horizontal="left" vertical="center"/>
      <protection locked="0"/>
    </xf>
    <xf numFmtId="2" fontId="137" fillId="0" borderId="66" xfId="0" applyNumberFormat="1" applyFont="1" applyBorder="1" applyAlignment="1" applyProtection="1">
      <alignment horizontal="left" vertical="center"/>
      <protection locked="0"/>
    </xf>
    <xf numFmtId="2" fontId="114" fillId="0" borderId="0" xfId="0" applyNumberFormat="1" applyFont="1" applyAlignment="1" applyProtection="1">
      <alignment horizontal="left" vertical="center"/>
      <protection locked="0"/>
    </xf>
    <xf numFmtId="0" fontId="137" fillId="0" borderId="80" xfId="0" applyFont="1" applyBorder="1" applyAlignment="1">
      <alignment wrapText="1"/>
    </xf>
    <xf numFmtId="0" fontId="137" fillId="0" borderId="80" xfId="0" applyFont="1" applyBorder="1"/>
    <xf numFmtId="0" fontId="137" fillId="0" borderId="82" xfId="0" applyFont="1" applyBorder="1"/>
    <xf numFmtId="0" fontId="115" fillId="0" borderId="0" xfId="0" applyFont="1" applyAlignment="1">
      <alignment horizontal="left" vertical="center"/>
    </xf>
    <xf numFmtId="0" fontId="114" fillId="0" borderId="0" xfId="0" applyFont="1" applyAlignment="1" applyProtection="1">
      <alignment horizontal="left" vertical="center"/>
      <protection locked="0"/>
    </xf>
    <xf numFmtId="0" fontId="137" fillId="0" borderId="0" xfId="1" applyNumberFormat="1" applyFont="1" applyFill="1" applyBorder="1" applyAlignment="1" applyProtection="1">
      <alignment vertical="center"/>
      <protection locked="0"/>
    </xf>
    <xf numFmtId="0" fontId="114" fillId="0" borderId="0" xfId="1" applyNumberFormat="1" applyFont="1" applyFill="1" applyBorder="1" applyAlignment="1" applyProtection="1">
      <alignment vertical="center"/>
      <protection locked="0"/>
    </xf>
    <xf numFmtId="43" fontId="114" fillId="0" borderId="0" xfId="1" applyFont="1" applyFill="1" applyBorder="1" applyAlignment="1" applyProtection="1">
      <alignment vertical="center"/>
      <protection locked="0"/>
    </xf>
    <xf numFmtId="165" fontId="114" fillId="0" borderId="0" xfId="1" applyNumberFormat="1" applyFont="1" applyFill="1" applyBorder="1" applyAlignment="1" applyProtection="1">
      <alignment vertical="center"/>
      <protection locked="0"/>
    </xf>
    <xf numFmtId="165" fontId="137" fillId="11" borderId="66" xfId="1" applyNumberFormat="1" applyFont="1" applyFill="1" applyBorder="1" applyAlignment="1" applyProtection="1">
      <alignment horizontal="left" vertical="center"/>
      <protection locked="0"/>
    </xf>
    <xf numFmtId="0" fontId="115" fillId="0" borderId="66" xfId="0" applyFont="1" applyBorder="1" applyAlignment="1">
      <alignment horizontal="left" vertical="center"/>
    </xf>
    <xf numFmtId="14" fontId="115" fillId="0" borderId="0" xfId="0" applyNumberFormat="1" applyFont="1" applyAlignment="1">
      <alignment horizontal="left" vertical="center"/>
    </xf>
    <xf numFmtId="0" fontId="115" fillId="0" borderId="0" xfId="0" applyFont="1"/>
    <xf numFmtId="0" fontId="115" fillId="0" borderId="13" xfId="0" quotePrefix="1" applyFont="1" applyBorder="1" applyAlignment="1">
      <alignment horizontal="left" vertical="center"/>
    </xf>
    <xf numFmtId="14" fontId="115" fillId="0" borderId="0" xfId="0" applyNumberFormat="1" applyFont="1"/>
    <xf numFmtId="0" fontId="115" fillId="0" borderId="0" xfId="0" applyFont="1" applyAlignment="1">
      <alignment vertical="center"/>
    </xf>
    <xf numFmtId="0" fontId="115" fillId="0" borderId="0" xfId="0" applyFont="1" applyAlignment="1">
      <alignment horizontal="center"/>
    </xf>
    <xf numFmtId="4" fontId="115" fillId="0" borderId="0" xfId="0" applyNumberFormat="1" applyFont="1"/>
    <xf numFmtId="0" fontId="138" fillId="39" borderId="26" xfId="0" applyFont="1" applyFill="1" applyBorder="1"/>
    <xf numFmtId="0" fontId="138" fillId="39" borderId="49" xfId="0" applyFont="1" applyFill="1" applyBorder="1"/>
    <xf numFmtId="0" fontId="138" fillId="39" borderId="21" xfId="0" applyFont="1" applyFill="1" applyBorder="1" applyAlignment="1">
      <alignment horizontal="right"/>
    </xf>
    <xf numFmtId="14" fontId="138" fillId="39" borderId="26" xfId="0" applyNumberFormat="1" applyFont="1" applyFill="1" applyBorder="1"/>
    <xf numFmtId="14" fontId="138" fillId="39" borderId="49" xfId="0" applyNumberFormat="1" applyFont="1" applyFill="1" applyBorder="1"/>
    <xf numFmtId="0" fontId="115" fillId="0" borderId="66" xfId="0" applyFont="1" applyBorder="1"/>
    <xf numFmtId="4" fontId="115" fillId="0" borderId="66" xfId="0" applyNumberFormat="1" applyFont="1" applyBorder="1"/>
    <xf numFmtId="0" fontId="62" fillId="39" borderId="26" xfId="0" applyFont="1" applyFill="1" applyBorder="1" applyAlignment="1">
      <alignment wrapText="1"/>
    </xf>
    <xf numFmtId="0" fontId="62" fillId="39" borderId="49" xfId="0" applyFont="1" applyFill="1" applyBorder="1" applyAlignment="1">
      <alignment wrapText="1"/>
    </xf>
    <xf numFmtId="0" fontId="48" fillId="39" borderId="13" xfId="0" applyFont="1" applyFill="1" applyBorder="1"/>
    <xf numFmtId="0" fontId="48" fillId="39" borderId="49" xfId="0" applyFont="1" applyFill="1" applyBorder="1" applyAlignment="1">
      <alignment wrapText="1"/>
    </xf>
    <xf numFmtId="0" fontId="48" fillId="39" borderId="26" xfId="0" applyFont="1" applyFill="1" applyBorder="1" applyAlignment="1">
      <alignment wrapText="1"/>
    </xf>
    <xf numFmtId="14" fontId="13" fillId="0" borderId="0" xfId="0" applyNumberFormat="1" applyFont="1"/>
    <xf numFmtId="0" fontId="62" fillId="39" borderId="21" xfId="0" applyFont="1" applyFill="1" applyBorder="1" applyAlignment="1">
      <alignment wrapText="1"/>
    </xf>
    <xf numFmtId="0" fontId="62" fillId="39" borderId="23" xfId="0" applyFont="1" applyFill="1" applyBorder="1" applyAlignment="1">
      <alignment wrapText="1"/>
    </xf>
    <xf numFmtId="0" fontId="62" fillId="39" borderId="4" xfId="0" applyFont="1" applyFill="1" applyBorder="1" applyAlignment="1">
      <alignment wrapText="1"/>
    </xf>
    <xf numFmtId="0" fontId="62" fillId="39" borderId="34" xfId="0" applyFont="1" applyFill="1" applyBorder="1" applyAlignment="1">
      <alignment wrapText="1"/>
    </xf>
    <xf numFmtId="0" fontId="48" fillId="39" borderId="21" xfId="0" applyFont="1" applyFill="1" applyBorder="1" applyAlignment="1">
      <alignment wrapText="1"/>
    </xf>
    <xf numFmtId="0" fontId="48" fillId="39" borderId="23" xfId="0" applyFont="1" applyFill="1" applyBorder="1" applyAlignment="1">
      <alignment wrapText="1"/>
    </xf>
    <xf numFmtId="0" fontId="48" fillId="39" borderId="4" xfId="0" applyFont="1" applyFill="1" applyBorder="1" applyAlignment="1">
      <alignment wrapText="1"/>
    </xf>
    <xf numFmtId="0" fontId="48" fillId="39" borderId="34" xfId="0" applyFont="1" applyFill="1" applyBorder="1" applyAlignment="1">
      <alignment wrapText="1"/>
    </xf>
    <xf numFmtId="0" fontId="62" fillId="39" borderId="63" xfId="0" applyFont="1" applyFill="1" applyBorder="1" applyAlignment="1">
      <alignment wrapText="1"/>
    </xf>
    <xf numFmtId="0" fontId="48" fillId="39" borderId="63" xfId="0" applyFont="1" applyFill="1" applyBorder="1" applyAlignment="1">
      <alignment wrapText="1"/>
    </xf>
    <xf numFmtId="14" fontId="62" fillId="39" borderId="13" xfId="0" applyNumberFormat="1" applyFont="1" applyFill="1" applyBorder="1"/>
    <xf numFmtId="14" fontId="62" fillId="39" borderId="63" xfId="0" applyNumberFormat="1" applyFont="1" applyFill="1" applyBorder="1"/>
    <xf numFmtId="0" fontId="48" fillId="39" borderId="4" xfId="0" applyFont="1" applyFill="1" applyBorder="1" applyAlignment="1">
      <alignment horizontal="right"/>
    </xf>
    <xf numFmtId="0" fontId="48" fillId="39" borderId="26" xfId="0" applyFont="1" applyFill="1" applyBorder="1" applyAlignment="1">
      <alignment horizontal="right"/>
    </xf>
    <xf numFmtId="2" fontId="136" fillId="0" borderId="80" xfId="0" applyNumberFormat="1" applyFont="1" applyBorder="1" applyAlignment="1">
      <alignment horizontal="right"/>
    </xf>
    <xf numFmtId="0" fontId="0" fillId="25" borderId="0" xfId="0" applyFill="1" applyAlignment="1">
      <alignment vertical="center" wrapText="1"/>
    </xf>
    <xf numFmtId="0" fontId="39" fillId="0" borderId="21" xfId="0" applyFont="1" applyBorder="1" applyAlignment="1">
      <alignment horizontal="center" vertical="center"/>
    </xf>
    <xf numFmtId="4" fontId="13" fillId="0" borderId="13" xfId="0" applyNumberFormat="1" applyFont="1" applyBorder="1" applyAlignment="1">
      <alignment horizontal="center"/>
    </xf>
    <xf numFmtId="0" fontId="39" fillId="0" borderId="13" xfId="0" applyFont="1" applyBorder="1"/>
    <xf numFmtId="4" fontId="13" fillId="0" borderId="26" xfId="0" applyNumberFormat="1" applyFont="1" applyBorder="1" applyAlignment="1">
      <alignment horizontal="center"/>
    </xf>
    <xf numFmtId="0" fontId="139" fillId="39" borderId="26" xfId="0" applyFont="1" applyFill="1" applyBorder="1"/>
    <xf numFmtId="0" fontId="139" fillId="39" borderId="49" xfId="0" applyFont="1" applyFill="1" applyBorder="1"/>
    <xf numFmtId="0" fontId="112" fillId="0" borderId="35" xfId="0" applyFont="1" applyBorder="1" applyAlignment="1">
      <alignment horizontal="right"/>
    </xf>
    <xf numFmtId="14" fontId="112" fillId="39" borderId="26" xfId="0" applyNumberFormat="1" applyFont="1" applyFill="1" applyBorder="1"/>
    <xf numFmtId="14" fontId="112" fillId="39" borderId="49" xfId="0" applyNumberFormat="1" applyFont="1" applyFill="1" applyBorder="1"/>
    <xf numFmtId="165" fontId="60" fillId="0" borderId="35" xfId="0" applyNumberFormat="1" applyFont="1" applyBorder="1"/>
    <xf numFmtId="0" fontId="112" fillId="39" borderId="26" xfId="0" applyFont="1" applyFill="1" applyBorder="1"/>
    <xf numFmtId="0" fontId="112" fillId="39" borderId="49" xfId="0" applyFont="1" applyFill="1" applyBorder="1"/>
    <xf numFmtId="0" fontId="139" fillId="39" borderId="21" xfId="0" applyFont="1" applyFill="1" applyBorder="1" applyAlignment="1">
      <alignment horizontal="right"/>
    </xf>
    <xf numFmtId="0" fontId="104" fillId="0" borderId="66" xfId="0" applyFont="1" applyBorder="1" applyAlignment="1" applyProtection="1">
      <alignment horizontal="left" vertical="center"/>
      <protection locked="0"/>
    </xf>
    <xf numFmtId="2" fontId="104" fillId="0" borderId="66" xfId="0" applyNumberFormat="1" applyFont="1" applyBorder="1" applyAlignment="1" applyProtection="1">
      <alignment horizontal="left" vertical="center"/>
      <protection locked="0"/>
    </xf>
    <xf numFmtId="0" fontId="89" fillId="0" borderId="0" xfId="0" applyFont="1" applyAlignment="1">
      <alignment horizontal="left" vertical="center"/>
    </xf>
    <xf numFmtId="0" fontId="58" fillId="0" borderId="0" xfId="0" applyFont="1" applyAlignment="1" applyProtection="1">
      <alignment horizontal="left" vertical="center"/>
      <protection locked="0"/>
    </xf>
    <xf numFmtId="43" fontId="58" fillId="0" borderId="0" xfId="1" applyFont="1" applyFill="1" applyBorder="1" applyAlignment="1" applyProtection="1">
      <alignment vertical="center"/>
      <protection locked="0"/>
    </xf>
    <xf numFmtId="165" fontId="104" fillId="11" borderId="66" xfId="1" applyNumberFormat="1" applyFont="1" applyFill="1" applyBorder="1" applyAlignment="1" applyProtection="1">
      <alignment horizontal="left" vertical="center"/>
      <protection locked="0"/>
    </xf>
    <xf numFmtId="0" fontId="89" fillId="0" borderId="66" xfId="0" applyFont="1" applyBorder="1" applyAlignment="1">
      <alignment horizontal="left" vertical="center"/>
    </xf>
    <xf numFmtId="0" fontId="89" fillId="0" borderId="13" xfId="0" quotePrefix="1" applyFont="1" applyBorder="1" applyAlignment="1">
      <alignment horizontal="left" vertical="center"/>
    </xf>
    <xf numFmtId="0" fontId="89" fillId="0" borderId="0" xfId="0" applyFont="1" applyAlignment="1">
      <alignment vertical="center"/>
    </xf>
    <xf numFmtId="0" fontId="89" fillId="0" borderId="0" xfId="0" applyFont="1" applyAlignment="1">
      <alignment horizontal="center"/>
    </xf>
    <xf numFmtId="0" fontId="110" fillId="0" borderId="35" xfId="0" applyFont="1" applyBorder="1" applyAlignment="1">
      <alignment horizontal="right"/>
    </xf>
    <xf numFmtId="165" fontId="115" fillId="0" borderId="35" xfId="0" applyNumberFormat="1" applyFont="1" applyBorder="1"/>
    <xf numFmtId="43" fontId="115" fillId="0" borderId="0" xfId="0" applyNumberFormat="1" applyFont="1"/>
    <xf numFmtId="43" fontId="115" fillId="0" borderId="35" xfId="0" applyNumberFormat="1" applyFont="1" applyBorder="1"/>
    <xf numFmtId="0" fontId="108" fillId="0" borderId="80" xfId="0" applyFont="1" applyBorder="1" applyAlignment="1">
      <alignment wrapText="1"/>
    </xf>
    <xf numFmtId="0" fontId="108" fillId="0" borderId="80" xfId="0" applyFont="1" applyBorder="1"/>
    <xf numFmtId="0" fontId="108" fillId="0" borderId="82" xfId="0" applyFont="1" applyBorder="1"/>
    <xf numFmtId="0" fontId="112" fillId="39" borderId="4" xfId="0" applyFont="1" applyFill="1" applyBorder="1"/>
    <xf numFmtId="0" fontId="112" fillId="39" borderId="34" xfId="0" applyFont="1" applyFill="1" applyBorder="1"/>
    <xf numFmtId="0" fontId="112" fillId="39" borderId="21" xfId="0" applyFont="1" applyFill="1" applyBorder="1" applyAlignment="1">
      <alignment horizontal="right"/>
    </xf>
    <xf numFmtId="0" fontId="104" fillId="0" borderId="3" xfId="0" applyFont="1" applyBorder="1"/>
    <xf numFmtId="0" fontId="104" fillId="0" borderId="81" xfId="0" applyFont="1" applyBorder="1"/>
    <xf numFmtId="0" fontId="89" fillId="0" borderId="0" xfId="0" applyFont="1"/>
    <xf numFmtId="14" fontId="89" fillId="0" borderId="0" xfId="0" applyNumberFormat="1" applyFont="1"/>
    <xf numFmtId="0" fontId="110" fillId="39" borderId="26" xfId="0" applyFont="1" applyFill="1" applyBorder="1"/>
    <xf numFmtId="0" fontId="110" fillId="39" borderId="49" xfId="0" applyFont="1" applyFill="1" applyBorder="1"/>
    <xf numFmtId="14" fontId="110" fillId="39" borderId="26" xfId="0" applyNumberFormat="1" applyFont="1" applyFill="1" applyBorder="1"/>
    <xf numFmtId="14" fontId="110" fillId="39" borderId="49" xfId="0" applyNumberFormat="1" applyFont="1" applyFill="1" applyBorder="1"/>
    <xf numFmtId="4" fontId="89" fillId="0" borderId="0" xfId="0" applyNumberFormat="1" applyFont="1"/>
    <xf numFmtId="0" fontId="89" fillId="0" borderId="66" xfId="0" applyFont="1" applyBorder="1"/>
    <xf numFmtId="4" fontId="89" fillId="0" borderId="66" xfId="0" applyNumberFormat="1" applyFont="1" applyBorder="1"/>
    <xf numFmtId="165" fontId="89" fillId="0" borderId="35" xfId="0" applyNumberFormat="1" applyFont="1" applyBorder="1"/>
    <xf numFmtId="43" fontId="89" fillId="0" borderId="0" xfId="0" applyNumberFormat="1" applyFont="1"/>
    <xf numFmtId="43" fontId="89" fillId="0" borderId="35" xfId="0" applyNumberFormat="1" applyFont="1" applyBorder="1"/>
    <xf numFmtId="0" fontId="65" fillId="31" borderId="72" xfId="0" quotePrefix="1" applyFont="1" applyFill="1" applyBorder="1" applyAlignment="1">
      <alignment horizontal="center" vertical="center" wrapText="1"/>
    </xf>
    <xf numFmtId="0" fontId="65" fillId="31" borderId="71" xfId="0" quotePrefix="1" applyFont="1" applyFill="1" applyBorder="1" applyAlignment="1">
      <alignment horizontal="center" vertical="center" wrapText="1"/>
    </xf>
    <xf numFmtId="0" fontId="109" fillId="31" borderId="0" xfId="0" quotePrefix="1" applyFont="1" applyFill="1" applyAlignment="1">
      <alignment horizontal="center" vertical="center"/>
    </xf>
    <xf numFmtId="0" fontId="65" fillId="0" borderId="72" xfId="0" applyFont="1" applyBorder="1" applyAlignment="1">
      <alignment horizontal="center"/>
    </xf>
    <xf numFmtId="0" fontId="65" fillId="31" borderId="70" xfId="0" quotePrefix="1" applyFont="1" applyFill="1" applyBorder="1" applyAlignment="1">
      <alignment horizontal="center" vertical="center" wrapText="1"/>
    </xf>
    <xf numFmtId="0" fontId="36" fillId="0" borderId="0" xfId="0" applyFont="1" applyAlignment="1">
      <alignment vertical="center"/>
    </xf>
    <xf numFmtId="0" fontId="62" fillId="0" borderId="70" xfId="0" applyFont="1" applyBorder="1" applyAlignment="1">
      <alignment horizontal="center" wrapText="1"/>
    </xf>
    <xf numFmtId="0" fontId="127" fillId="0" borderId="70" xfId="0" applyFont="1" applyBorder="1" applyAlignment="1">
      <alignment horizontal="center" wrapText="1"/>
    </xf>
    <xf numFmtId="0" fontId="62" fillId="0" borderId="72" xfId="0" applyFont="1" applyBorder="1" applyAlignment="1">
      <alignment horizontal="center" wrapText="1"/>
    </xf>
    <xf numFmtId="0" fontId="60" fillId="0" borderId="0" xfId="0" applyFont="1" applyAlignment="1">
      <alignment horizontal="center" vertical="center" wrapText="1"/>
    </xf>
    <xf numFmtId="49" fontId="65" fillId="0" borderId="47" xfId="0" applyNumberFormat="1" applyFont="1" applyBorder="1" applyAlignment="1">
      <alignment horizontal="left" vertical="center"/>
    </xf>
    <xf numFmtId="0" fontId="69" fillId="0" borderId="47" xfId="0" applyFont="1" applyBorder="1" applyAlignment="1">
      <alignment horizontal="left" vertical="center"/>
    </xf>
    <xf numFmtId="0" fontId="115" fillId="0" borderId="0" xfId="0" applyFont="1" applyAlignment="1">
      <alignment horizontal="center" wrapText="1"/>
    </xf>
    <xf numFmtId="0" fontId="60" fillId="0" borderId="0" xfId="0" applyFont="1" applyAlignment="1">
      <alignment horizontal="center" wrapText="1"/>
    </xf>
    <xf numFmtId="0" fontId="62" fillId="39" borderId="35" xfId="0" applyFont="1" applyFill="1" applyBorder="1" applyAlignment="1">
      <alignment wrapText="1"/>
    </xf>
    <xf numFmtId="0" fontId="48" fillId="39" borderId="35" xfId="0" applyFont="1" applyFill="1" applyBorder="1"/>
    <xf numFmtId="0" fontId="140" fillId="0" borderId="0" xfId="0" applyFont="1"/>
    <xf numFmtId="0" fontId="108" fillId="0" borderId="0" xfId="0" applyFont="1" applyAlignment="1" applyProtection="1">
      <alignment horizontal="left" vertical="center"/>
      <protection locked="0"/>
    </xf>
    <xf numFmtId="0" fontId="108" fillId="0" borderId="0" xfId="1" applyNumberFormat="1" applyFont="1" applyAlignment="1" applyProtection="1">
      <alignment vertical="center"/>
      <protection locked="0"/>
    </xf>
    <xf numFmtId="43" fontId="108" fillId="0" borderId="0" xfId="1" applyFont="1" applyAlignment="1" applyProtection="1">
      <alignment vertical="center"/>
      <protection locked="0"/>
    </xf>
    <xf numFmtId="165" fontId="108" fillId="0" borderId="0" xfId="1" applyNumberFormat="1" applyFont="1" applyAlignment="1" applyProtection="1">
      <alignment vertical="center"/>
      <protection locked="0"/>
    </xf>
    <xf numFmtId="0" fontId="111" fillId="0" borderId="0" xfId="0" applyFont="1"/>
    <xf numFmtId="0" fontId="111" fillId="0" borderId="0" xfId="0" applyFont="1" applyAlignment="1">
      <alignment horizontal="center"/>
    </xf>
    <xf numFmtId="2" fontId="108" fillId="0" borderId="0" xfId="0" applyNumberFormat="1" applyFont="1" applyAlignment="1" applyProtection="1">
      <alignment horizontal="left" vertical="center"/>
      <protection locked="0"/>
    </xf>
    <xf numFmtId="4" fontId="60" fillId="0" borderId="66" xfId="0" applyNumberFormat="1" applyFont="1" applyBorder="1" applyAlignment="1">
      <alignment horizontal="right"/>
    </xf>
    <xf numFmtId="0" fontId="61" fillId="31" borderId="66" xfId="0" applyFont="1" applyFill="1" applyBorder="1" applyAlignment="1" applyProtection="1">
      <alignment horizontal="left" vertical="center"/>
      <protection locked="0"/>
    </xf>
    <xf numFmtId="0" fontId="61" fillId="31" borderId="66" xfId="0" applyFont="1" applyFill="1" applyBorder="1" applyAlignment="1">
      <alignment horizontal="left" vertical="center"/>
    </xf>
    <xf numFmtId="1" fontId="61" fillId="31" borderId="66" xfId="0" applyNumberFormat="1" applyFont="1" applyFill="1" applyBorder="1" applyAlignment="1" applyProtection="1">
      <alignment horizontal="left" vertical="center"/>
      <protection locked="0"/>
    </xf>
    <xf numFmtId="2" fontId="61" fillId="31" borderId="66" xfId="0" applyNumberFormat="1" applyFont="1" applyFill="1" applyBorder="1" applyAlignment="1" applyProtection="1">
      <alignment horizontal="left" vertical="center"/>
      <protection locked="0"/>
    </xf>
    <xf numFmtId="2" fontId="66" fillId="31" borderId="0" xfId="0" applyNumberFormat="1" applyFont="1" applyFill="1" applyAlignment="1" applyProtection="1">
      <alignment horizontal="left" vertical="center"/>
      <protection locked="0"/>
    </xf>
    <xf numFmtId="0" fontId="70" fillId="31" borderId="80" xfId="0" applyFont="1" applyFill="1" applyBorder="1" applyAlignment="1">
      <alignment wrapText="1"/>
    </xf>
    <xf numFmtId="0" fontId="70" fillId="31" borderId="80" xfId="0" applyFont="1" applyFill="1" applyBorder="1"/>
    <xf numFmtId="0" fontId="70" fillId="31" borderId="82" xfId="0" applyFont="1" applyFill="1" applyBorder="1"/>
    <xf numFmtId="0" fontId="66" fillId="31" borderId="0" xfId="0" applyFont="1" applyFill="1" applyAlignment="1" applyProtection="1">
      <alignment horizontal="left" vertical="center"/>
      <protection locked="0"/>
    </xf>
    <xf numFmtId="0" fontId="61" fillId="31" borderId="0" xfId="1" applyNumberFormat="1" applyFont="1" applyFill="1" applyBorder="1" applyAlignment="1" applyProtection="1">
      <alignment vertical="center"/>
      <protection locked="0"/>
    </xf>
    <xf numFmtId="0" fontId="66" fillId="31" borderId="0" xfId="1" applyNumberFormat="1" applyFont="1" applyFill="1" applyBorder="1" applyAlignment="1" applyProtection="1">
      <alignment vertical="center"/>
      <protection locked="0"/>
    </xf>
    <xf numFmtId="165" fontId="61" fillId="31" borderId="66" xfId="1" applyNumberFormat="1" applyFont="1" applyFill="1" applyBorder="1" applyAlignment="1" applyProtection="1">
      <alignment horizontal="left" vertical="center"/>
      <protection locked="0"/>
    </xf>
    <xf numFmtId="0" fontId="65" fillId="31" borderId="66" xfId="0" applyFont="1" applyFill="1" applyBorder="1" applyAlignment="1">
      <alignment horizontal="left" vertical="center"/>
    </xf>
    <xf numFmtId="14" fontId="65" fillId="31" borderId="0" xfId="0" applyNumberFormat="1" applyFont="1" applyFill="1" applyAlignment="1">
      <alignment horizontal="left" vertical="center"/>
    </xf>
    <xf numFmtId="0" fontId="65" fillId="31" borderId="13" xfId="0" quotePrefix="1" applyFont="1" applyFill="1" applyBorder="1" applyAlignment="1">
      <alignment horizontal="left" vertical="center"/>
    </xf>
    <xf numFmtId="0" fontId="60" fillId="31" borderId="0" xfId="0" applyFont="1" applyFill="1" applyAlignment="1">
      <alignment vertical="center"/>
    </xf>
    <xf numFmtId="0" fontId="60" fillId="31" borderId="0" xfId="0" applyFont="1" applyFill="1" applyAlignment="1">
      <alignment horizontal="center"/>
    </xf>
    <xf numFmtId="0" fontId="60" fillId="31" borderId="0" xfId="0" applyFont="1" applyFill="1" applyAlignment="1">
      <alignment horizontal="center" wrapText="1"/>
    </xf>
    <xf numFmtId="0" fontId="62" fillId="31" borderId="26" xfId="0" applyFont="1" applyFill="1" applyBorder="1"/>
    <xf numFmtId="0" fontId="62" fillId="31" borderId="49" xfId="0" applyFont="1" applyFill="1" applyBorder="1"/>
    <xf numFmtId="0" fontId="48" fillId="31" borderId="26" xfId="0" applyFont="1" applyFill="1" applyBorder="1"/>
    <xf numFmtId="0" fontId="48" fillId="31" borderId="49" xfId="0" applyFont="1" applyFill="1" applyBorder="1" applyAlignment="1">
      <alignment wrapText="1"/>
    </xf>
    <xf numFmtId="0" fontId="48" fillId="31" borderId="21" xfId="0" applyFont="1" applyFill="1" applyBorder="1" applyAlignment="1">
      <alignment horizontal="right"/>
    </xf>
    <xf numFmtId="14" fontId="62" fillId="31" borderId="26" xfId="0" applyNumberFormat="1" applyFont="1" applyFill="1" applyBorder="1"/>
    <xf numFmtId="14" fontId="62" fillId="31" borderId="49" xfId="0" applyNumberFormat="1" applyFont="1" applyFill="1" applyBorder="1"/>
    <xf numFmtId="4" fontId="65" fillId="31" borderId="0" xfId="0" applyNumberFormat="1" applyFont="1" applyFill="1"/>
    <xf numFmtId="4" fontId="65" fillId="31" borderId="66" xfId="0" applyNumberFormat="1" applyFont="1" applyFill="1" applyBorder="1"/>
    <xf numFmtId="43" fontId="65" fillId="31" borderId="0" xfId="0" applyNumberFormat="1" applyFont="1" applyFill="1"/>
    <xf numFmtId="172" fontId="13" fillId="0" borderId="35" xfId="0" applyNumberFormat="1" applyFont="1" applyBorder="1" applyAlignment="1">
      <alignment horizontal="center"/>
    </xf>
    <xf numFmtId="0" fontId="37" fillId="0" borderId="4" xfId="0" applyFont="1" applyBorder="1" applyAlignment="1">
      <alignment horizontal="center" wrapText="1"/>
    </xf>
    <xf numFmtId="0" fontId="36" fillId="0" borderId="21" xfId="0" applyFont="1" applyBorder="1"/>
    <xf numFmtId="4" fontId="73" fillId="0" borderId="4" xfId="0" applyNumberFormat="1" applyFont="1" applyBorder="1" applyAlignment="1">
      <alignment horizontal="center"/>
    </xf>
    <xf numFmtId="4" fontId="29" fillId="0" borderId="13" xfId="0" applyNumberFormat="1" applyFont="1" applyBorder="1" applyAlignment="1">
      <alignment horizontal="center"/>
    </xf>
    <xf numFmtId="0" fontId="37" fillId="0" borderId="26" xfId="0" applyFont="1" applyBorder="1" applyAlignment="1">
      <alignment horizontal="center"/>
    </xf>
    <xf numFmtId="4" fontId="36" fillId="0" borderId="13" xfId="0" applyNumberFormat="1" applyFont="1" applyBorder="1"/>
    <xf numFmtId="4" fontId="60" fillId="0" borderId="4" xfId="0" applyNumberFormat="1" applyFont="1" applyBorder="1" applyAlignment="1">
      <alignment horizontal="center"/>
    </xf>
    <xf numFmtId="4" fontId="29" fillId="0" borderId="26" xfId="0" applyNumberFormat="1" applyFont="1" applyBorder="1" applyAlignment="1">
      <alignment horizontal="center"/>
    </xf>
    <xf numFmtId="0" fontId="37" fillId="0" borderId="4" xfId="0" applyFont="1" applyBorder="1" applyAlignment="1">
      <alignment horizontal="center" vertical="top" wrapText="1"/>
    </xf>
    <xf numFmtId="0" fontId="40" fillId="0" borderId="4" xfId="0" applyFont="1" applyBorder="1" applyAlignment="1">
      <alignment horizontal="center" vertical="center" wrapText="1"/>
    </xf>
    <xf numFmtId="4" fontId="13" fillId="0" borderId="4" xfId="0" applyNumberFormat="1" applyFont="1" applyBorder="1" applyAlignment="1">
      <alignment horizontal="center" wrapText="1"/>
    </xf>
    <xf numFmtId="0" fontId="40" fillId="0" borderId="4" xfId="0" applyFont="1" applyBorder="1" applyAlignment="1">
      <alignment horizontal="center" wrapText="1"/>
    </xf>
    <xf numFmtId="0" fontId="63" fillId="40" borderId="35" xfId="0" applyFont="1" applyFill="1" applyBorder="1" applyAlignment="1">
      <alignment horizontal="center" vertical="center" wrapText="1"/>
    </xf>
    <xf numFmtId="0" fontId="64" fillId="36" borderId="35" xfId="0" applyFont="1" applyFill="1" applyBorder="1" applyAlignment="1">
      <alignment wrapText="1"/>
    </xf>
    <xf numFmtId="0" fontId="5" fillId="0" borderId="35" xfId="0" applyFont="1" applyBorder="1" applyAlignment="1" applyProtection="1">
      <alignment horizontal="center" vertical="center"/>
      <protection locked="0"/>
    </xf>
    <xf numFmtId="0" fontId="5" fillId="0" borderId="35" xfId="0" applyFont="1" applyBorder="1" applyAlignment="1" applyProtection="1">
      <alignment horizontal="left" vertical="center"/>
      <protection locked="0"/>
    </xf>
    <xf numFmtId="0" fontId="5" fillId="0" borderId="35" xfId="0" applyFont="1" applyBorder="1" applyAlignment="1" applyProtection="1">
      <alignment horizontal="left" vertical="center" wrapText="1"/>
      <protection locked="0"/>
    </xf>
    <xf numFmtId="0" fontId="6" fillId="0" borderId="35" xfId="0" applyFont="1" applyBorder="1" applyAlignment="1" applyProtection="1">
      <alignment horizontal="left" vertical="top" wrapText="1"/>
      <protection locked="0"/>
    </xf>
    <xf numFmtId="0" fontId="5" fillId="0" borderId="35" xfId="0" applyFont="1" applyBorder="1" applyAlignment="1">
      <alignment horizontal="center"/>
    </xf>
    <xf numFmtId="1" fontId="5" fillId="0" borderId="35" xfId="0" applyNumberFormat="1" applyFont="1" applyBorder="1" applyAlignment="1" applyProtection="1">
      <alignment horizontal="center" vertical="center"/>
      <protection locked="0"/>
    </xf>
    <xf numFmtId="2" fontId="5" fillId="0" borderId="35" xfId="0" applyNumberFormat="1" applyFont="1" applyBorder="1" applyAlignment="1" applyProtection="1">
      <alignment horizontal="center" vertical="center"/>
      <protection locked="0"/>
    </xf>
    <xf numFmtId="0" fontId="6" fillId="0" borderId="35" xfId="0" applyFont="1" applyBorder="1" applyAlignment="1" applyProtection="1">
      <alignment horizontal="center" vertical="center"/>
      <protection locked="0"/>
    </xf>
    <xf numFmtId="3" fontId="6" fillId="0" borderId="35" xfId="0" applyNumberFormat="1" applyFont="1" applyBorder="1" applyAlignment="1" applyProtection="1">
      <alignment horizontal="center" vertical="center"/>
      <protection locked="0"/>
    </xf>
    <xf numFmtId="0" fontId="0" fillId="0" borderId="35" xfId="0" applyBorder="1" applyAlignment="1">
      <alignment horizontal="center" vertical="center" wrapText="1"/>
    </xf>
    <xf numFmtId="172" fontId="0" fillId="0" borderId="35" xfId="0" applyNumberFormat="1" applyBorder="1"/>
    <xf numFmtId="165" fontId="0" fillId="0" borderId="35" xfId="0" applyNumberFormat="1" applyBorder="1"/>
    <xf numFmtId="14" fontId="0" fillId="0" borderId="35" xfId="0" applyNumberFormat="1" applyBorder="1"/>
    <xf numFmtId="0" fontId="0" fillId="0" borderId="35" xfId="0" quotePrefix="1" applyBorder="1"/>
    <xf numFmtId="0" fontId="0" fillId="0" borderId="35" xfId="0" applyBorder="1" applyAlignment="1">
      <alignment vertical="center" wrapText="1"/>
    </xf>
    <xf numFmtId="173" fontId="0" fillId="0" borderId="35" xfId="0" applyNumberFormat="1" applyBorder="1" applyAlignment="1">
      <alignment horizontal="center"/>
    </xf>
    <xf numFmtId="0" fontId="0" fillId="0" borderId="35" xfId="0" quotePrefix="1" applyBorder="1" applyAlignment="1">
      <alignment horizontal="center" wrapText="1"/>
    </xf>
    <xf numFmtId="14" fontId="0" fillId="0" borderId="35" xfId="0" applyNumberFormat="1" applyBorder="1" applyAlignment="1">
      <alignment wrapText="1"/>
    </xf>
    <xf numFmtId="2" fontId="5" fillId="0" borderId="35" xfId="0" applyNumberFormat="1" applyFont="1" applyBorder="1" applyAlignment="1" applyProtection="1">
      <alignment horizontal="center" vertical="center" wrapText="1"/>
      <protection locked="0"/>
    </xf>
    <xf numFmtId="0" fontId="0" fillId="0" borderId="35" xfId="0" applyBorder="1" applyAlignment="1">
      <alignment horizontal="left" vertical="top" wrapText="1"/>
    </xf>
    <xf numFmtId="0" fontId="37" fillId="0" borderId="35" xfId="0" applyFont="1" applyBorder="1" applyAlignment="1">
      <alignment horizontal="center" wrapText="1"/>
    </xf>
    <xf numFmtId="0" fontId="0" fillId="0" borderId="35" xfId="0" quotePrefix="1" applyBorder="1" applyAlignment="1">
      <alignment horizontal="center"/>
    </xf>
    <xf numFmtId="0" fontId="0" fillId="0" borderId="35" xfId="0" applyBorder="1" applyAlignment="1">
      <alignment vertical="center"/>
    </xf>
    <xf numFmtId="0" fontId="0" fillId="0" borderId="35" xfId="0" quotePrefix="1" applyBorder="1" applyAlignment="1">
      <alignment wrapText="1"/>
    </xf>
    <xf numFmtId="0" fontId="0" fillId="0" borderId="35" xfId="0" applyBorder="1" applyAlignment="1">
      <alignment horizontal="center"/>
    </xf>
    <xf numFmtId="0" fontId="58" fillId="0" borderId="35" xfId="0" applyFont="1" applyBorder="1" applyAlignment="1" applyProtection="1">
      <alignment horizontal="center" vertical="center"/>
      <protection locked="0"/>
    </xf>
    <xf numFmtId="0" fontId="89" fillId="0" borderId="35" xfId="0" applyFont="1" applyBorder="1"/>
    <xf numFmtId="165" fontId="0" fillId="0" borderId="35" xfId="0" applyNumberFormat="1" applyBorder="1" applyAlignment="1">
      <alignment vertical="top" wrapText="1"/>
    </xf>
    <xf numFmtId="0" fontId="0" fillId="0" borderId="35" xfId="0" applyBorder="1" applyAlignment="1">
      <alignment vertical="top" wrapText="1"/>
    </xf>
    <xf numFmtId="0" fontId="37" fillId="0" borderId="35" xfId="0" applyFont="1" applyBorder="1" applyAlignment="1">
      <alignment horizontal="center"/>
    </xf>
    <xf numFmtId="0" fontId="6" fillId="0" borderId="35" xfId="0" applyFont="1" applyBorder="1" applyAlignment="1" applyProtection="1">
      <alignment horizontal="center" vertical="center" wrapText="1"/>
      <protection locked="0"/>
    </xf>
    <xf numFmtId="165" fontId="0" fillId="0" borderId="35" xfId="0" applyNumberFormat="1" applyBorder="1" applyAlignment="1">
      <alignment horizontal="center" vertical="center"/>
    </xf>
    <xf numFmtId="0" fontId="0" fillId="0" borderId="35" xfId="0" applyBorder="1" applyAlignment="1">
      <alignment horizontal="center" wrapText="1"/>
    </xf>
    <xf numFmtId="1" fontId="0" fillId="0" borderId="35" xfId="0" quotePrefix="1" applyNumberFormat="1" applyBorder="1" applyAlignment="1">
      <alignment horizontal="center" vertical="center"/>
    </xf>
    <xf numFmtId="0" fontId="55" fillId="0" borderId="35" xfId="0" applyFont="1" applyBorder="1" applyAlignment="1" applyProtection="1">
      <alignment horizontal="left" vertical="center"/>
      <protection locked="0"/>
    </xf>
    <xf numFmtId="0" fontId="57" fillId="0" borderId="35" xfId="0" applyFont="1" applyBorder="1" applyAlignment="1" applyProtection="1">
      <alignment horizontal="center" vertical="center"/>
      <protection locked="0"/>
    </xf>
    <xf numFmtId="43" fontId="57" fillId="0" borderId="35" xfId="1" applyFont="1" applyFill="1" applyBorder="1" applyAlignment="1" applyProtection="1">
      <alignment horizontal="right" vertical="center"/>
      <protection locked="0"/>
    </xf>
    <xf numFmtId="0" fontId="56" fillId="0" borderId="35" xfId="0" applyFont="1" applyBorder="1" applyAlignment="1" applyProtection="1">
      <alignment horizontal="center" vertical="center"/>
      <protection locked="0"/>
    </xf>
    <xf numFmtId="43" fontId="56" fillId="0" borderId="35" xfId="1" applyFont="1" applyFill="1" applyBorder="1" applyAlignment="1" applyProtection="1">
      <alignment horizontal="right" vertical="center"/>
      <protection locked="0"/>
    </xf>
    <xf numFmtId="0" fontId="70" fillId="0" borderId="35" xfId="0" applyFont="1" applyBorder="1" applyAlignment="1" applyProtection="1">
      <alignment horizontal="center" vertical="center"/>
      <protection locked="0"/>
    </xf>
    <xf numFmtId="0" fontId="70" fillId="0" borderId="35" xfId="0" applyFont="1" applyBorder="1" applyAlignment="1" applyProtection="1">
      <alignment horizontal="left" vertical="center"/>
      <protection locked="0"/>
    </xf>
    <xf numFmtId="0" fontId="71" fillId="0" borderId="35" xfId="0" applyFont="1" applyBorder="1" applyAlignment="1" applyProtection="1">
      <alignment horizontal="left" vertical="top" wrapText="1"/>
      <protection locked="0"/>
    </xf>
    <xf numFmtId="0" fontId="70" fillId="0" borderId="35" xfId="0" applyFont="1" applyBorder="1" applyAlignment="1">
      <alignment horizontal="center"/>
    </xf>
    <xf numFmtId="1" fontId="70" fillId="0" borderId="35" xfId="0" applyNumberFormat="1" applyFont="1" applyBorder="1" applyAlignment="1" applyProtection="1">
      <alignment horizontal="center" vertical="center"/>
      <protection locked="0"/>
    </xf>
    <xf numFmtId="2" fontId="70" fillId="0" borderId="35" xfId="0" applyNumberFormat="1" applyFont="1" applyBorder="1" applyAlignment="1" applyProtection="1">
      <alignment horizontal="center" vertical="center"/>
      <protection locked="0"/>
    </xf>
    <xf numFmtId="0" fontId="70" fillId="0" borderId="35" xfId="0" applyFont="1" applyBorder="1" applyAlignment="1" applyProtection="1">
      <alignment horizontal="left" vertical="center" wrapText="1"/>
      <protection locked="0"/>
    </xf>
    <xf numFmtId="0" fontId="71" fillId="0" borderId="35" xfId="0" applyFont="1" applyBorder="1" applyAlignment="1" applyProtection="1">
      <alignment horizontal="center" vertical="center"/>
      <protection locked="0"/>
    </xf>
    <xf numFmtId="0" fontId="81" fillId="0" borderId="4" xfId="0" applyFont="1" applyBorder="1"/>
    <xf numFmtId="2" fontId="5" fillId="0" borderId="0" xfId="0" applyNumberFormat="1" applyFont="1" applyAlignment="1" applyProtection="1">
      <alignment horizontal="center" vertical="center"/>
      <protection locked="0"/>
    </xf>
    <xf numFmtId="0" fontId="80" fillId="0" borderId="4" xfId="0" applyFont="1" applyBorder="1"/>
    <xf numFmtId="0" fontId="82" fillId="0" borderId="4" xfId="0" applyFont="1" applyBorder="1"/>
    <xf numFmtId="165" fontId="0" fillId="0" borderId="0" xfId="0" applyNumberFormat="1"/>
    <xf numFmtId="0" fontId="70" fillId="0" borderId="0" xfId="0" applyFont="1" applyAlignment="1" applyProtection="1">
      <alignment horizontal="left" vertical="center" wrapText="1"/>
      <protection locked="0"/>
    </xf>
    <xf numFmtId="0" fontId="80" fillId="0" borderId="21" xfId="0" applyFont="1" applyBorder="1"/>
    <xf numFmtId="0" fontId="80" fillId="0" borderId="21" xfId="0" applyFont="1" applyBorder="1" applyAlignment="1">
      <alignment wrapText="1"/>
    </xf>
    <xf numFmtId="0" fontId="81" fillId="0" borderId="35" xfId="0" applyFont="1" applyBorder="1"/>
    <xf numFmtId="0" fontId="80" fillId="0" borderId="35" xfId="0" applyFont="1" applyBorder="1"/>
    <xf numFmtId="0" fontId="82" fillId="0" borderId="35" xfId="0" applyFont="1" applyBorder="1"/>
    <xf numFmtId="0" fontId="80" fillId="0" borderId="26" xfId="0" applyFont="1" applyBorder="1"/>
    <xf numFmtId="172" fontId="0" fillId="0" borderId="35" xfId="0" applyNumberFormat="1" applyBorder="1" applyAlignment="1">
      <alignment wrapText="1"/>
    </xf>
    <xf numFmtId="0" fontId="80" fillId="0" borderId="26" xfId="0" applyFont="1" applyBorder="1" applyAlignment="1">
      <alignment wrapText="1"/>
    </xf>
    <xf numFmtId="0" fontId="80" fillId="0" borderId="0" xfId="0" applyFont="1"/>
    <xf numFmtId="49" fontId="65" fillId="0" borderId="0" xfId="0" applyNumberFormat="1" applyFont="1" applyAlignment="1">
      <alignment horizontal="left" vertical="center"/>
    </xf>
    <xf numFmtId="0" fontId="62" fillId="0" borderId="0" xfId="0" applyFont="1" applyAlignment="1">
      <alignment horizontal="left"/>
    </xf>
    <xf numFmtId="0" fontId="65" fillId="0" borderId="71" xfId="0" applyFont="1" applyBorder="1" applyAlignment="1">
      <alignment vertical="center"/>
    </xf>
    <xf numFmtId="0" fontId="65" fillId="0" borderId="68" xfId="0" applyFont="1" applyBorder="1" applyAlignment="1">
      <alignment vertical="center"/>
    </xf>
    <xf numFmtId="0" fontId="69" fillId="0" borderId="65" xfId="0" applyFont="1" applyBorder="1" applyAlignment="1">
      <alignment vertical="center"/>
    </xf>
    <xf numFmtId="0" fontId="65" fillId="0" borderId="14" xfId="0" applyFont="1" applyBorder="1" applyAlignment="1">
      <alignment vertical="center"/>
    </xf>
    <xf numFmtId="0" fontId="65" fillId="0" borderId="0" xfId="0" quotePrefix="1" applyFont="1" applyAlignment="1">
      <alignment vertical="center"/>
    </xf>
    <xf numFmtId="49" fontId="65" fillId="0" borderId="65" xfId="0" applyNumberFormat="1" applyFont="1" applyBorder="1" applyAlignment="1">
      <alignment horizontal="left" vertical="center"/>
    </xf>
    <xf numFmtId="49" fontId="0" fillId="0" borderId="70" xfId="0" applyNumberFormat="1" applyBorder="1" applyAlignment="1">
      <alignment horizontal="left" vertical="center"/>
    </xf>
    <xf numFmtId="49" fontId="13" fillId="0" borderId="70" xfId="0" applyNumberFormat="1" applyFont="1" applyBorder="1" applyAlignment="1">
      <alignment horizontal="left" vertical="center"/>
    </xf>
    <xf numFmtId="49" fontId="65" fillId="0" borderId="75" xfId="0" applyNumberFormat="1" applyFont="1" applyBorder="1" applyAlignment="1">
      <alignment horizontal="left" vertical="center"/>
    </xf>
    <xf numFmtId="0" fontId="65" fillId="0" borderId="21" xfId="0" quotePrefix="1" applyFont="1" applyBorder="1" applyAlignment="1">
      <alignment horizontal="center"/>
    </xf>
    <xf numFmtId="0" fontId="69" fillId="0" borderId="35" xfId="0" applyFont="1" applyBorder="1" applyAlignment="1">
      <alignment horizontal="center" vertical="center"/>
    </xf>
    <xf numFmtId="0" fontId="69" fillId="0" borderId="65" xfId="0" applyFont="1" applyBorder="1" applyAlignment="1">
      <alignment horizontal="center" vertical="center"/>
    </xf>
    <xf numFmtId="49" fontId="65" fillId="24" borderId="21" xfId="0" applyNumberFormat="1" applyFont="1" applyFill="1" applyBorder="1" applyAlignment="1">
      <alignment vertical="center"/>
    </xf>
    <xf numFmtId="49" fontId="65" fillId="24" borderId="4" xfId="0" applyNumberFormat="1" applyFont="1" applyFill="1" applyBorder="1" applyAlignment="1">
      <alignment vertical="center"/>
    </xf>
    <xf numFmtId="49" fontId="65" fillId="24" borderId="35" xfId="0" applyNumberFormat="1" applyFont="1" applyFill="1" applyBorder="1" applyAlignment="1">
      <alignment vertical="center"/>
    </xf>
    <xf numFmtId="49" fontId="65" fillId="24" borderId="13" xfId="0" applyNumberFormat="1" applyFont="1" applyFill="1" applyBorder="1" applyAlignment="1">
      <alignment vertical="center"/>
    </xf>
    <xf numFmtId="49" fontId="65" fillId="24" borderId="4" xfId="0" applyNumberFormat="1" applyFont="1" applyFill="1" applyBorder="1" applyAlignment="1">
      <alignment vertical="center" wrapText="1"/>
    </xf>
    <xf numFmtId="49" fontId="65" fillId="24" borderId="66" xfId="0" applyNumberFormat="1" applyFont="1" applyFill="1" applyBorder="1" applyAlignment="1">
      <alignment vertical="center"/>
    </xf>
    <xf numFmtId="49" fontId="65" fillId="0" borderId="0" xfId="0" applyNumberFormat="1" applyFont="1" applyAlignment="1">
      <alignment horizontal="center" vertical="center"/>
    </xf>
    <xf numFmtId="43" fontId="65" fillId="0" borderId="4" xfId="0" applyNumberFormat="1" applyFont="1" applyBorder="1" applyAlignment="1">
      <alignment horizontal="center" vertical="center"/>
    </xf>
    <xf numFmtId="0" fontId="65" fillId="0" borderId="35" xfId="0" quotePrefix="1" applyFont="1" applyBorder="1" applyAlignment="1">
      <alignment horizontal="center"/>
    </xf>
    <xf numFmtId="0" fontId="65" fillId="0" borderId="71" xfId="0" applyFont="1" applyBorder="1" applyAlignment="1">
      <alignment horizontal="center" vertical="center"/>
    </xf>
    <xf numFmtId="0" fontId="65" fillId="0" borderId="35" xfId="0" applyFont="1" applyBorder="1" applyAlignment="1">
      <alignment horizontal="center" vertical="top" indent="1"/>
    </xf>
    <xf numFmtId="0" fontId="65" fillId="0" borderId="14" xfId="0" quotePrefix="1" applyFont="1" applyBorder="1" applyAlignment="1">
      <alignment horizontal="center" vertical="center"/>
    </xf>
    <xf numFmtId="0" fontId="69" fillId="0" borderId="0" xfId="0" applyFont="1" applyAlignment="1">
      <alignment horizontal="center" vertical="center"/>
    </xf>
    <xf numFmtId="0" fontId="65" fillId="0" borderId="14" xfId="0" applyFont="1" applyBorder="1" applyAlignment="1">
      <alignment horizontal="center" vertical="center"/>
    </xf>
    <xf numFmtId="0" fontId="60" fillId="0" borderId="66" xfId="0" applyFont="1" applyBorder="1" applyAlignment="1">
      <alignment horizontal="center" vertical="center"/>
    </xf>
    <xf numFmtId="0" fontId="65" fillId="0" borderId="51" xfId="0" quotePrefix="1" applyFont="1" applyBorder="1" applyAlignment="1">
      <alignment horizontal="center" vertical="center"/>
    </xf>
    <xf numFmtId="49" fontId="0" fillId="0" borderId="35" xfId="0" applyNumberFormat="1" applyBorder="1" applyAlignment="1">
      <alignment horizontal="center" vertical="center"/>
    </xf>
    <xf numFmtId="49" fontId="43" fillId="0" borderId="35" xfId="0" applyNumberFormat="1" applyFont="1" applyBorder="1" applyAlignment="1">
      <alignment horizontal="center" vertical="center"/>
    </xf>
    <xf numFmtId="49" fontId="65" fillId="0" borderId="65" xfId="0" applyNumberFormat="1" applyFont="1" applyBorder="1" applyAlignment="1">
      <alignment horizontal="center" vertical="center"/>
    </xf>
    <xf numFmtId="49" fontId="60" fillId="0" borderId="35" xfId="0" applyNumberFormat="1" applyFont="1" applyBorder="1" applyAlignment="1">
      <alignment horizontal="center" vertical="center"/>
    </xf>
    <xf numFmtId="49" fontId="121" fillId="0" borderId="35" xfId="0" applyNumberFormat="1" applyFont="1" applyBorder="1" applyAlignment="1">
      <alignment horizontal="center" vertical="center"/>
    </xf>
    <xf numFmtId="49" fontId="65" fillId="0" borderId="70" xfId="0" applyNumberFormat="1" applyFont="1" applyBorder="1" applyAlignment="1">
      <alignment horizontal="center" vertical="center"/>
    </xf>
    <xf numFmtId="49" fontId="0" fillId="0" borderId="70" xfId="0" applyNumberFormat="1" applyBorder="1" applyAlignment="1">
      <alignment horizontal="center" vertical="center"/>
    </xf>
    <xf numFmtId="49" fontId="13" fillId="0" borderId="70" xfId="0" applyNumberFormat="1" applyFont="1" applyBorder="1" applyAlignment="1">
      <alignment horizontal="center" vertical="center"/>
    </xf>
    <xf numFmtId="49" fontId="65" fillId="0" borderId="75" xfId="0" applyNumberFormat="1" applyFont="1" applyBorder="1" applyAlignment="1">
      <alignment horizontal="center" vertical="center"/>
    </xf>
    <xf numFmtId="0" fontId="123" fillId="0" borderId="70" xfId="0" applyFont="1" applyBorder="1" applyAlignment="1">
      <alignment horizontal="center"/>
    </xf>
    <xf numFmtId="0" fontId="60" fillId="0" borderId="65" xfId="0" applyFont="1" applyBorder="1" applyAlignment="1">
      <alignment horizontal="center" vertical="center"/>
    </xf>
    <xf numFmtId="0" fontId="60" fillId="0" borderId="68" xfId="0" applyFont="1" applyBorder="1" applyAlignment="1">
      <alignment horizontal="center"/>
    </xf>
    <xf numFmtId="49" fontId="65" fillId="0" borderId="51" xfId="0" applyNumberFormat="1" applyFont="1" applyBorder="1" applyAlignment="1">
      <alignment horizontal="center" vertical="center"/>
    </xf>
    <xf numFmtId="0" fontId="69" fillId="0" borderId="51" xfId="0" applyFont="1" applyBorder="1" applyAlignment="1">
      <alignment horizontal="center" vertical="center"/>
    </xf>
    <xf numFmtId="0" fontId="88" fillId="0" borderId="35" xfId="0" applyFont="1" applyBorder="1" applyAlignment="1">
      <alignment horizontal="center" vertical="center"/>
    </xf>
    <xf numFmtId="0" fontId="115" fillId="0" borderId="0" xfId="0" applyFont="1" applyAlignment="1">
      <alignment horizontal="center" vertical="center"/>
    </xf>
    <xf numFmtId="0" fontId="62" fillId="24" borderId="35" xfId="0" applyFont="1" applyFill="1" applyBorder="1" applyAlignment="1">
      <alignment vertical="center" wrapText="1"/>
    </xf>
    <xf numFmtId="0" fontId="69" fillId="0" borderId="4" xfId="0" applyFont="1" applyBorder="1" applyAlignment="1" applyProtection="1">
      <alignment horizontal="center" vertical="center"/>
      <protection locked="0"/>
    </xf>
    <xf numFmtId="0" fontId="65" fillId="0" borderId="66" xfId="0" quotePrefix="1" applyFont="1" applyBorder="1" applyAlignment="1">
      <alignment horizontal="center" vertical="center"/>
    </xf>
    <xf numFmtId="43" fontId="60" fillId="0" borderId="35" xfId="0" applyNumberFormat="1" applyFont="1" applyBorder="1" applyAlignment="1">
      <alignment horizontal="center"/>
    </xf>
    <xf numFmtId="0" fontId="69" fillId="0" borderId="47" xfId="0" applyFont="1" applyBorder="1" applyAlignment="1">
      <alignment horizontal="center" vertical="center"/>
    </xf>
    <xf numFmtId="0" fontId="121" fillId="0" borderId="35" xfId="0" applyFont="1" applyBorder="1" applyAlignment="1">
      <alignment horizontal="center" vertical="center"/>
    </xf>
    <xf numFmtId="0" fontId="62" fillId="0" borderId="75" xfId="0" applyFont="1" applyBorder="1" applyAlignment="1">
      <alignment horizontal="center"/>
    </xf>
    <xf numFmtId="43" fontId="60" fillId="0" borderId="68" xfId="0" applyNumberFormat="1" applyFont="1" applyBorder="1" applyAlignment="1">
      <alignment horizontal="center"/>
    </xf>
    <xf numFmtId="0" fontId="65" fillId="0" borderId="64" xfId="0" quotePrefix="1" applyFont="1" applyBorder="1" applyAlignment="1">
      <alignment horizontal="center" vertical="center"/>
    </xf>
    <xf numFmtId="0" fontId="65" fillId="24" borderId="34" xfId="0" applyFont="1" applyFill="1" applyBorder="1" applyAlignment="1">
      <alignment vertical="center"/>
    </xf>
    <xf numFmtId="0" fontId="65" fillId="24" borderId="4" xfId="0" applyFont="1" applyFill="1" applyBorder="1" applyAlignment="1">
      <alignment vertical="center" wrapText="1"/>
    </xf>
    <xf numFmtId="14" fontId="65" fillId="24" borderId="4" xfId="0" applyNumberFormat="1" applyFont="1" applyFill="1" applyBorder="1" applyAlignment="1">
      <alignment vertical="center"/>
    </xf>
    <xf numFmtId="0" fontId="65" fillId="24" borderId="23" xfId="0" applyFont="1" applyFill="1" applyBorder="1" applyAlignment="1">
      <alignment vertical="center"/>
    </xf>
    <xf numFmtId="0" fontId="65" fillId="24" borderId="4" xfId="0" applyFont="1" applyFill="1" applyBorder="1" applyAlignment="1">
      <alignment vertical="center"/>
    </xf>
    <xf numFmtId="49" fontId="65" fillId="24" borderId="21" xfId="0" applyNumberFormat="1" applyFont="1" applyFill="1" applyBorder="1" applyAlignment="1">
      <alignment vertical="center" wrapText="1"/>
    </xf>
    <xf numFmtId="14" fontId="65" fillId="24" borderId="21" xfId="0" applyNumberFormat="1" applyFont="1" applyFill="1" applyBorder="1" applyAlignment="1">
      <alignment vertical="center"/>
    </xf>
    <xf numFmtId="0" fontId="65" fillId="24" borderId="69" xfId="0" applyFont="1" applyFill="1" applyBorder="1" applyAlignment="1">
      <alignment horizontal="center"/>
    </xf>
    <xf numFmtId="49" fontId="65" fillId="24" borderId="35" xfId="0" applyNumberFormat="1" applyFont="1" applyFill="1" applyBorder="1" applyAlignment="1">
      <alignment vertical="center" wrapText="1"/>
    </xf>
    <xf numFmtId="14" fontId="65" fillId="24" borderId="35" xfId="0" applyNumberFormat="1" applyFont="1" applyFill="1" applyBorder="1"/>
    <xf numFmtId="14" fontId="65" fillId="24" borderId="48" xfId="0" applyNumberFormat="1" applyFont="1" applyFill="1" applyBorder="1"/>
    <xf numFmtId="0" fontId="65" fillId="24" borderId="0" xfId="0" applyFont="1" applyFill="1" applyAlignment="1">
      <alignment horizontal="center"/>
    </xf>
    <xf numFmtId="0" fontId="62" fillId="24" borderId="4" xfId="0" applyFont="1" applyFill="1" applyBorder="1" applyAlignment="1">
      <alignment vertical="center" wrapText="1"/>
    </xf>
    <xf numFmtId="178" fontId="62" fillId="24" borderId="4" xfId="0" applyNumberFormat="1" applyFont="1" applyFill="1" applyBorder="1" applyAlignment="1">
      <alignment vertical="center" shrinkToFit="1"/>
    </xf>
    <xf numFmtId="178" fontId="62" fillId="24" borderId="10" xfId="0" applyNumberFormat="1" applyFont="1" applyFill="1" applyBorder="1" applyAlignment="1">
      <alignment vertical="center" shrinkToFit="1"/>
    </xf>
    <xf numFmtId="0" fontId="109" fillId="24" borderId="0" xfId="0" applyFont="1" applyFill="1" applyAlignment="1">
      <alignment horizontal="center" wrapText="1"/>
    </xf>
    <xf numFmtId="0" fontId="65" fillId="24" borderId="21" xfId="0" applyFont="1" applyFill="1" applyBorder="1" applyAlignment="1">
      <alignment vertical="center"/>
    </xf>
    <xf numFmtId="14" fontId="65" fillId="24" borderId="21" xfId="0" applyNumberFormat="1" applyFont="1" applyFill="1" applyBorder="1"/>
    <xf numFmtId="0" fontId="65" fillId="24" borderId="34" xfId="0" quotePrefix="1" applyFont="1" applyFill="1" applyBorder="1" applyAlignment="1">
      <alignment horizontal="center" vertical="center" wrapText="1"/>
    </xf>
    <xf numFmtId="0" fontId="65" fillId="24" borderId="0" xfId="0" quotePrefix="1" applyFont="1" applyFill="1" applyAlignment="1">
      <alignment horizontal="center" vertical="center"/>
    </xf>
    <xf numFmtId="0" fontId="65" fillId="24" borderId="48" xfId="0" applyFont="1" applyFill="1" applyBorder="1" applyAlignment="1">
      <alignment vertical="center"/>
    </xf>
    <xf numFmtId="0" fontId="65" fillId="24" borderId="34" xfId="0" quotePrefix="1" applyFont="1" applyFill="1" applyBorder="1" applyAlignment="1">
      <alignment horizontal="center" vertical="center"/>
    </xf>
    <xf numFmtId="0" fontId="65" fillId="24" borderId="21" xfId="0" quotePrefix="1" applyFont="1" applyFill="1" applyBorder="1" applyAlignment="1">
      <alignment horizontal="center" vertical="center"/>
    </xf>
    <xf numFmtId="0" fontId="65" fillId="24" borderId="4" xfId="0" quotePrefix="1" applyFont="1" applyFill="1" applyBorder="1" applyAlignment="1">
      <alignment horizontal="center" vertical="center"/>
    </xf>
    <xf numFmtId="0" fontId="65" fillId="24" borderId="4" xfId="5" applyFont="1" applyFill="1" applyBorder="1" applyAlignment="1">
      <alignment vertical="center" wrapText="1"/>
    </xf>
    <xf numFmtId="0" fontId="65" fillId="24" borderId="4" xfId="0" applyFont="1" applyFill="1" applyBorder="1"/>
    <xf numFmtId="0" fontId="65" fillId="24" borderId="23" xfId="0" quotePrefix="1" applyFont="1" applyFill="1" applyBorder="1" applyAlignment="1">
      <alignment horizontal="center" vertical="center"/>
    </xf>
    <xf numFmtId="0" fontId="65" fillId="24" borderId="23" xfId="5" applyFont="1" applyFill="1" applyBorder="1" applyAlignment="1">
      <alignment vertical="center" wrapText="1"/>
    </xf>
    <xf numFmtId="0" fontId="65" fillId="24" borderId="21" xfId="5" applyFont="1" applyFill="1" applyBorder="1" applyAlignment="1">
      <alignment vertical="center" wrapText="1"/>
    </xf>
    <xf numFmtId="49" fontId="13" fillId="0" borderId="35" xfId="0" applyNumberFormat="1" applyFont="1" applyBorder="1" applyAlignment="1">
      <alignment horizontal="center" vertical="center"/>
    </xf>
    <xf numFmtId="0" fontId="60" fillId="0" borderId="47" xfId="0" applyFont="1" applyBorder="1" applyAlignment="1">
      <alignment horizontal="center"/>
    </xf>
    <xf numFmtId="172" fontId="0" fillId="25" borderId="0" xfId="0" applyNumberFormat="1" applyFill="1" applyAlignment="1">
      <alignment vertical="center" wrapText="1"/>
    </xf>
    <xf numFmtId="0" fontId="63" fillId="0" borderId="0" xfId="0" applyFont="1" applyAlignment="1">
      <alignment vertical="center"/>
    </xf>
    <xf numFmtId="0" fontId="63" fillId="0" borderId="0" xfId="0" applyFont="1" applyAlignment="1">
      <alignment vertical="center" wrapText="1"/>
    </xf>
    <xf numFmtId="0" fontId="64" fillId="36" borderId="35" xfId="0" applyFont="1" applyFill="1" applyBorder="1" applyAlignment="1">
      <alignment horizontal="center" vertical="center" wrapText="1"/>
    </xf>
    <xf numFmtId="0" fontId="65" fillId="0" borderId="33" xfId="0" quotePrefix="1" applyFont="1" applyBorder="1" applyAlignment="1">
      <alignment horizontal="center" vertical="center"/>
    </xf>
    <xf numFmtId="0" fontId="65" fillId="24" borderId="35" xfId="0" applyFont="1" applyFill="1" applyBorder="1" applyAlignment="1">
      <alignment vertical="center"/>
    </xf>
    <xf numFmtId="0" fontId="65" fillId="24" borderId="47" xfId="0" applyFont="1" applyFill="1" applyBorder="1" applyAlignment="1">
      <alignment horizontal="center" vertical="center"/>
    </xf>
    <xf numFmtId="0" fontId="65" fillId="24" borderId="4" xfId="0" applyFont="1" applyFill="1" applyBorder="1" applyAlignment="1" applyProtection="1">
      <alignment horizontal="left" vertical="center"/>
      <protection locked="0"/>
    </xf>
    <xf numFmtId="0" fontId="109" fillId="24" borderId="77" xfId="0" applyFont="1" applyFill="1" applyBorder="1" applyAlignment="1">
      <alignment horizontal="center" wrapText="1"/>
    </xf>
    <xf numFmtId="0" fontId="60" fillId="24" borderId="47" xfId="0" applyFont="1" applyFill="1" applyBorder="1" applyAlignment="1">
      <alignment vertical="center"/>
    </xf>
    <xf numFmtId="0" fontId="65" fillId="24" borderId="47" xfId="0" applyFont="1" applyFill="1" applyBorder="1" applyAlignment="1">
      <alignment vertical="center"/>
    </xf>
    <xf numFmtId="0" fontId="65" fillId="24" borderId="4" xfId="0" applyFont="1" applyFill="1" applyBorder="1" applyAlignment="1">
      <alignment horizontal="center"/>
    </xf>
    <xf numFmtId="0" fontId="65" fillId="24" borderId="35" xfId="0" applyFont="1" applyFill="1" applyBorder="1" applyAlignment="1">
      <alignment horizontal="center" vertical="center"/>
    </xf>
    <xf numFmtId="0" fontId="65" fillId="24" borderId="0" xfId="0" quotePrefix="1" applyFont="1" applyFill="1" applyAlignment="1">
      <alignment horizontal="center" vertical="center" wrapText="1"/>
    </xf>
    <xf numFmtId="0" fontId="65" fillId="24" borderId="35" xfId="0" applyFont="1" applyFill="1" applyBorder="1" applyAlignment="1" applyProtection="1">
      <alignment horizontal="left" vertical="center"/>
      <protection locked="0"/>
    </xf>
    <xf numFmtId="0" fontId="65" fillId="24" borderId="0" xfId="0" applyFont="1" applyFill="1" applyAlignment="1">
      <alignment horizontal="center" vertical="center"/>
    </xf>
    <xf numFmtId="0" fontId="62" fillId="24" borderId="13" xfId="0" applyFont="1" applyFill="1" applyBorder="1" applyAlignment="1">
      <alignment vertical="center"/>
    </xf>
    <xf numFmtId="0" fontId="62" fillId="24" borderId="23" xfId="0" applyFont="1" applyFill="1" applyBorder="1" applyAlignment="1">
      <alignment vertical="center" wrapText="1"/>
    </xf>
    <xf numFmtId="0" fontId="62" fillId="24" borderId="21" xfId="0" applyFont="1" applyFill="1" applyBorder="1" applyAlignment="1">
      <alignment vertical="center"/>
    </xf>
    <xf numFmtId="0" fontId="62" fillId="24" borderId="21" xfId="0" applyFont="1" applyFill="1" applyBorder="1" applyAlignment="1">
      <alignment vertical="center" wrapText="1"/>
    </xf>
    <xf numFmtId="0" fontId="65" fillId="24" borderId="73" xfId="0" quotePrefix="1" applyFont="1" applyFill="1" applyBorder="1" applyAlignment="1">
      <alignment horizontal="center" vertical="center"/>
    </xf>
    <xf numFmtId="0" fontId="65" fillId="24" borderId="13" xfId="0" quotePrefix="1" applyFont="1" applyFill="1" applyBorder="1" applyAlignment="1">
      <alignment horizontal="center" vertical="center"/>
    </xf>
    <xf numFmtId="0" fontId="65" fillId="24" borderId="14" xfId="0" quotePrefix="1" applyFont="1" applyFill="1" applyBorder="1" applyAlignment="1">
      <alignment horizontal="center" vertical="center"/>
    </xf>
    <xf numFmtId="0" fontId="65" fillId="24" borderId="33" xfId="0" quotePrefix="1" applyFont="1" applyFill="1" applyBorder="1" applyAlignment="1">
      <alignment horizontal="center" vertical="center"/>
    </xf>
    <xf numFmtId="0" fontId="65" fillId="24" borderId="49" xfId="0" applyFont="1" applyFill="1" applyBorder="1" applyAlignment="1">
      <alignment vertical="center"/>
    </xf>
    <xf numFmtId="0" fontId="98" fillId="24" borderId="4" xfId="0" applyFont="1" applyFill="1" applyBorder="1" applyAlignment="1">
      <alignment vertical="center" wrapText="1"/>
    </xf>
    <xf numFmtId="0" fontId="60" fillId="24" borderId="35" xfId="0" applyFont="1" applyFill="1" applyBorder="1" applyAlignment="1">
      <alignment vertical="center"/>
    </xf>
    <xf numFmtId="0" fontId="65" fillId="24" borderId="35" xfId="0" quotePrefix="1" applyFont="1" applyFill="1" applyBorder="1" applyAlignment="1">
      <alignment horizontal="center" vertical="center" wrapText="1"/>
    </xf>
    <xf numFmtId="0" fontId="65" fillId="31" borderId="63" xfId="0" quotePrefix="1" applyFont="1" applyFill="1" applyBorder="1" applyAlignment="1">
      <alignment horizontal="center" vertical="center" wrapText="1"/>
    </xf>
    <xf numFmtId="0" fontId="112" fillId="31" borderId="35" xfId="0" applyFont="1" applyFill="1" applyBorder="1" applyAlignment="1">
      <alignment vertical="center"/>
    </xf>
    <xf numFmtId="0" fontId="112" fillId="31" borderId="13" xfId="0" applyFont="1" applyFill="1" applyBorder="1" applyAlignment="1">
      <alignment vertical="center"/>
    </xf>
    <xf numFmtId="0" fontId="65" fillId="24" borderId="4" xfId="0" quotePrefix="1" applyFont="1" applyFill="1" applyBorder="1" applyAlignment="1">
      <alignment vertical="center"/>
    </xf>
    <xf numFmtId="49" fontId="65" fillId="24" borderId="4" xfId="0" applyNumberFormat="1" applyFont="1" applyFill="1" applyBorder="1" applyAlignment="1">
      <alignment horizontal="center" vertical="center" wrapText="1"/>
    </xf>
    <xf numFmtId="171" fontId="65" fillId="24" borderId="4" xfId="0" applyNumberFormat="1" applyFont="1" applyFill="1" applyBorder="1" applyAlignment="1">
      <alignment vertical="center"/>
    </xf>
    <xf numFmtId="49" fontId="65" fillId="24" borderId="47" xfId="0" applyNumberFormat="1" applyFont="1" applyFill="1" applyBorder="1" applyAlignment="1">
      <alignment horizontal="center" vertical="center"/>
    </xf>
    <xf numFmtId="14" fontId="65" fillId="24" borderId="4" xfId="0" applyNumberFormat="1" applyFont="1" applyFill="1" applyBorder="1"/>
    <xf numFmtId="0" fontId="65" fillId="24" borderId="4" xfId="0" quotePrefix="1" applyFont="1" applyFill="1" applyBorder="1" applyAlignment="1">
      <alignment horizontal="left" vertical="center"/>
    </xf>
    <xf numFmtId="49" fontId="65" fillId="24" borderId="35" xfId="0" applyNumberFormat="1" applyFont="1" applyFill="1" applyBorder="1" applyAlignment="1">
      <alignment horizontal="center" vertical="center"/>
    </xf>
    <xf numFmtId="49" fontId="62" fillId="24" borderId="35" xfId="0" applyNumberFormat="1" applyFont="1" applyFill="1" applyBorder="1" applyAlignment="1">
      <alignment horizontal="center" vertical="center"/>
    </xf>
    <xf numFmtId="0" fontId="62" fillId="24" borderId="35" xfId="0" applyFont="1" applyFill="1" applyBorder="1" applyAlignment="1">
      <alignment horizontal="center" vertical="center"/>
    </xf>
    <xf numFmtId="0" fontId="112" fillId="24" borderId="49" xfId="0" applyFont="1" applyFill="1" applyBorder="1"/>
    <xf numFmtId="0" fontId="65" fillId="24" borderId="35" xfId="0" applyFont="1" applyFill="1" applyBorder="1"/>
    <xf numFmtId="0" fontId="65" fillId="24" borderId="51" xfId="0" applyFont="1" applyFill="1" applyBorder="1" applyAlignment="1">
      <alignment horizontal="center"/>
    </xf>
    <xf numFmtId="0" fontId="65" fillId="24" borderId="4" xfId="0" applyFont="1" applyFill="1" applyBorder="1" applyAlignment="1">
      <alignment horizontal="center" vertical="center"/>
    </xf>
    <xf numFmtId="0" fontId="65" fillId="24" borderId="23" xfId="0" applyFont="1" applyFill="1" applyBorder="1" applyAlignment="1">
      <alignment horizontal="center" vertical="center"/>
    </xf>
    <xf numFmtId="0" fontId="112" fillId="24" borderId="23" xfId="0" applyFont="1" applyFill="1" applyBorder="1"/>
    <xf numFmtId="0" fontId="62" fillId="24" borderId="4" xfId="0" applyFont="1" applyFill="1" applyBorder="1" applyAlignment="1">
      <alignment wrapText="1"/>
    </xf>
    <xf numFmtId="44" fontId="78" fillId="0" borderId="4" xfId="3" applyFont="1" applyFill="1" applyBorder="1" applyAlignment="1">
      <alignment horizontal="right" vertical="center"/>
    </xf>
    <xf numFmtId="43" fontId="65" fillId="0" borderId="21" xfId="0" applyNumberFormat="1" applyFont="1" applyBorder="1" applyAlignment="1">
      <alignment horizontal="right" vertical="center"/>
    </xf>
    <xf numFmtId="0" fontId="118" fillId="0" borderId="0" xfId="0" applyFont="1" applyAlignment="1" applyProtection="1">
      <alignment horizontal="right" vertical="center"/>
      <protection locked="0"/>
    </xf>
    <xf numFmtId="0" fontId="119" fillId="27" borderId="24" xfId="0" applyFont="1" applyFill="1" applyBorder="1" applyAlignment="1" applyProtection="1">
      <alignment horizontal="right" vertical="center"/>
      <protection locked="0"/>
    </xf>
    <xf numFmtId="4" fontId="83" fillId="18" borderId="4" xfId="0" applyNumberFormat="1" applyFont="1" applyFill="1" applyBorder="1" applyAlignment="1" applyProtection="1">
      <alignment horizontal="right" vertical="center"/>
      <protection locked="0"/>
    </xf>
    <xf numFmtId="44" fontId="65" fillId="0" borderId="21" xfId="0" applyNumberFormat="1" applyFont="1" applyBorder="1" applyAlignment="1">
      <alignment horizontal="right" vertical="center"/>
    </xf>
    <xf numFmtId="44" fontId="65" fillId="0" borderId="4" xfId="3" applyFont="1" applyFill="1" applyBorder="1" applyAlignment="1">
      <alignment horizontal="right" vertical="center"/>
    </xf>
    <xf numFmtId="0" fontId="63" fillId="0" borderId="70" xfId="0" applyFont="1" applyBorder="1" applyAlignment="1">
      <alignment horizontal="right"/>
    </xf>
    <xf numFmtId="167" fontId="85" fillId="38" borderId="0" xfId="0" applyNumberFormat="1" applyFont="1" applyFill="1" applyAlignment="1">
      <alignment horizontal="right" vertical="center" indent="1"/>
    </xf>
    <xf numFmtId="0" fontId="65" fillId="0" borderId="0" xfId="0" applyFont="1" applyAlignment="1">
      <alignment horizontal="right" vertical="center"/>
    </xf>
    <xf numFmtId="0" fontId="65" fillId="24" borderId="47" xfId="5" applyFont="1" applyFill="1" applyBorder="1" applyAlignment="1">
      <alignment vertical="center" wrapText="1"/>
    </xf>
    <xf numFmtId="0" fontId="112" fillId="24" borderId="34" xfId="0" applyFont="1" applyFill="1" applyBorder="1"/>
    <xf numFmtId="2" fontId="61" fillId="31" borderId="4" xfId="0" applyNumberFormat="1" applyFont="1" applyFill="1" applyBorder="1" applyAlignment="1" applyProtection="1">
      <alignment vertical="center"/>
      <protection locked="0"/>
    </xf>
    <xf numFmtId="3" fontId="61" fillId="31" borderId="4" xfId="0" applyNumberFormat="1" applyFont="1" applyFill="1" applyBorder="1" applyAlignment="1" applyProtection="1">
      <alignment vertical="center"/>
      <protection locked="0"/>
    </xf>
    <xf numFmtId="0" fontId="61" fillId="0" borderId="4" xfId="0" applyFont="1" applyBorder="1"/>
    <xf numFmtId="0" fontId="65" fillId="24" borderId="35" xfId="0" quotePrefix="1" applyFont="1" applyFill="1" applyBorder="1" applyAlignment="1">
      <alignment horizontal="center" vertical="center"/>
    </xf>
    <xf numFmtId="0" fontId="65" fillId="0" borderId="32" xfId="0" quotePrefix="1" applyFont="1" applyBorder="1" applyAlignment="1">
      <alignment horizontal="center" vertical="center"/>
    </xf>
    <xf numFmtId="0" fontId="65" fillId="24" borderId="49" xfId="0" quotePrefix="1" applyFont="1" applyFill="1" applyBorder="1" applyAlignment="1">
      <alignment horizontal="center" vertical="center"/>
    </xf>
    <xf numFmtId="0" fontId="65" fillId="24" borderId="65" xfId="0" quotePrefix="1" applyFont="1" applyFill="1" applyBorder="1" applyAlignment="1">
      <alignment horizontal="center" vertical="center"/>
    </xf>
    <xf numFmtId="0" fontId="86" fillId="0" borderId="48" xfId="0" applyFont="1" applyBorder="1" applyAlignment="1">
      <alignment horizontal="center" vertical="center"/>
    </xf>
    <xf numFmtId="0" fontId="65" fillId="24" borderId="71" xfId="0" applyFont="1" applyFill="1" applyBorder="1" applyAlignment="1">
      <alignment vertical="center"/>
    </xf>
    <xf numFmtId="0" fontId="65" fillId="0" borderId="23" xfId="0" applyFont="1" applyBorder="1" applyAlignment="1">
      <alignment vertical="center" wrapText="1"/>
    </xf>
    <xf numFmtId="0" fontId="75" fillId="0" borderId="0" xfId="0" applyFont="1" applyAlignment="1">
      <alignment horizontal="center" vertical="center"/>
    </xf>
    <xf numFmtId="0" fontId="121" fillId="31" borderId="35" xfId="0" applyFont="1" applyFill="1" applyBorder="1" applyAlignment="1" applyProtection="1">
      <alignment horizontal="left" vertical="center"/>
      <protection locked="0"/>
    </xf>
    <xf numFmtId="0" fontId="121" fillId="0" borderId="48" xfId="0" applyFont="1" applyBorder="1" applyAlignment="1">
      <alignment horizontal="left" vertical="center"/>
    </xf>
    <xf numFmtId="0" fontId="141" fillId="0" borderId="35" xfId="0" applyFont="1" applyBorder="1" applyAlignment="1">
      <alignment horizontal="left" vertical="center"/>
    </xf>
    <xf numFmtId="0" fontId="141" fillId="0" borderId="26" xfId="0" applyFont="1" applyBorder="1" applyAlignment="1">
      <alignment horizontal="left" vertical="center"/>
    </xf>
    <xf numFmtId="0" fontId="141" fillId="0" borderId="4" xfId="0" applyFont="1" applyBorder="1" applyAlignment="1">
      <alignment horizontal="left" vertical="center"/>
    </xf>
    <xf numFmtId="0" fontId="141" fillId="24" borderId="26" xfId="0" applyFont="1" applyFill="1" applyBorder="1" applyAlignment="1">
      <alignment horizontal="left" vertical="center"/>
    </xf>
    <xf numFmtId="0" fontId="142" fillId="0" borderId="21" xfId="0" applyFont="1" applyBorder="1" applyAlignment="1">
      <alignment horizontal="left" vertical="center"/>
    </xf>
    <xf numFmtId="0" fontId="142" fillId="0" borderId="26" xfId="0" applyFont="1" applyBorder="1" applyAlignment="1">
      <alignment horizontal="left" vertical="center"/>
    </xf>
    <xf numFmtId="0" fontId="142" fillId="0" borderId="26" xfId="0" applyFont="1" applyBorder="1" applyAlignment="1">
      <alignment horizontal="left"/>
    </xf>
    <xf numFmtId="0" fontId="142" fillId="0" borderId="35" xfId="0" applyFont="1" applyBorder="1" applyAlignment="1">
      <alignment horizontal="left" vertical="center"/>
    </xf>
    <xf numFmtId="0" fontId="142" fillId="0" borderId="4" xfId="0" applyFont="1" applyBorder="1" applyAlignment="1">
      <alignment horizontal="left" vertical="center"/>
    </xf>
    <xf numFmtId="0" fontId="143" fillId="0" borderId="35" xfId="0" applyFont="1" applyBorder="1" applyAlignment="1">
      <alignment horizontal="left" vertical="center"/>
    </xf>
    <xf numFmtId="0" fontId="24" fillId="13" borderId="24" xfId="0" applyFont="1" applyFill="1" applyBorder="1" applyAlignment="1">
      <alignment horizontal="center" vertical="center"/>
    </xf>
    <xf numFmtId="43" fontId="23" fillId="9" borderId="73" xfId="1" applyFont="1" applyFill="1" applyBorder="1" applyAlignment="1" applyProtection="1">
      <alignment horizontal="center" vertical="center" wrapText="1"/>
      <protection locked="0"/>
    </xf>
    <xf numFmtId="14" fontId="65" fillId="0" borderId="4" xfId="5" applyNumberFormat="1" applyFont="1" applyFill="1" applyBorder="1" applyAlignment="1">
      <alignment vertical="center" wrapText="1"/>
    </xf>
    <xf numFmtId="0" fontId="66" fillId="25" borderId="4" xfId="0" applyFont="1" applyFill="1" applyBorder="1" applyAlignment="1" applyProtection="1">
      <alignment vertical="center"/>
      <protection locked="0"/>
    </xf>
    <xf numFmtId="0" fontId="66" fillId="13" borderId="4" xfId="0" applyFont="1" applyFill="1" applyBorder="1" applyAlignment="1" applyProtection="1">
      <alignment vertical="center"/>
      <protection locked="0"/>
    </xf>
    <xf numFmtId="0" fontId="66" fillId="23" borderId="4" xfId="0" applyFont="1" applyFill="1" applyBorder="1" applyAlignment="1" applyProtection="1">
      <alignment vertical="center"/>
      <protection locked="0"/>
    </xf>
    <xf numFmtId="0" fontId="66" fillId="42" borderId="4" xfId="0" applyFont="1" applyFill="1" applyBorder="1" applyAlignment="1" applyProtection="1">
      <alignment vertical="center"/>
      <protection locked="0"/>
    </xf>
    <xf numFmtId="0" fontId="66" fillId="41" borderId="4" xfId="0" applyFont="1" applyFill="1" applyBorder="1" applyAlignment="1" applyProtection="1">
      <alignment vertical="center"/>
      <protection locked="0"/>
    </xf>
    <xf numFmtId="0" fontId="66" fillId="43" borderId="4" xfId="0" applyFont="1" applyFill="1" applyBorder="1" applyAlignment="1" applyProtection="1">
      <alignment vertical="center"/>
      <protection locked="0"/>
    </xf>
    <xf numFmtId="0" fontId="66" fillId="35" borderId="4" xfId="0" applyFont="1" applyFill="1" applyBorder="1" applyAlignment="1" applyProtection="1">
      <alignment vertical="center"/>
      <protection locked="0"/>
    </xf>
    <xf numFmtId="0" fontId="66" fillId="44" borderId="4" xfId="0" applyFont="1" applyFill="1" applyBorder="1" applyAlignment="1" applyProtection="1">
      <alignment vertical="center"/>
      <protection locked="0"/>
    </xf>
    <xf numFmtId="0" fontId="66" fillId="45" borderId="4" xfId="0" applyFont="1" applyFill="1" applyBorder="1" applyAlignment="1" applyProtection="1">
      <alignment vertical="center"/>
      <protection locked="0"/>
    </xf>
    <xf numFmtId="0" fontId="66" fillId="38" borderId="4" xfId="0" applyFont="1" applyFill="1" applyBorder="1" applyAlignment="1" applyProtection="1">
      <alignment vertical="center"/>
      <protection locked="0"/>
    </xf>
    <xf numFmtId="0" fontId="66" fillId="46" borderId="4" xfId="0" applyFont="1" applyFill="1" applyBorder="1" applyAlignment="1" applyProtection="1">
      <alignment vertical="center"/>
      <protection locked="0"/>
    </xf>
    <xf numFmtId="0" fontId="66" fillId="47" borderId="4" xfId="0" applyFont="1" applyFill="1" applyBorder="1" applyAlignment="1" applyProtection="1">
      <alignment vertical="center"/>
      <protection locked="0"/>
    </xf>
    <xf numFmtId="0" fontId="66" fillId="48" borderId="4" xfId="0" applyFont="1" applyFill="1" applyBorder="1" applyAlignment="1" applyProtection="1">
      <alignment vertical="center"/>
      <protection locked="0"/>
    </xf>
    <xf numFmtId="0" fontId="66" fillId="49" borderId="4" xfId="0" applyFont="1" applyFill="1" applyBorder="1" applyAlignment="1" applyProtection="1">
      <alignment vertical="center"/>
      <protection locked="0"/>
    </xf>
    <xf numFmtId="0" fontId="66" fillId="50" borderId="4" xfId="0" applyFont="1" applyFill="1" applyBorder="1" applyAlignment="1" applyProtection="1">
      <alignment vertical="center"/>
      <protection locked="0"/>
    </xf>
    <xf numFmtId="0" fontId="66" fillId="51" borderId="4" xfId="0" applyFont="1" applyFill="1" applyBorder="1" applyAlignment="1" applyProtection="1">
      <alignment vertical="center"/>
      <protection locked="0"/>
    </xf>
    <xf numFmtId="0" fontId="66" fillId="52" borderId="4" xfId="0" applyFont="1" applyFill="1" applyBorder="1" applyAlignment="1" applyProtection="1">
      <alignment vertical="center"/>
      <protection locked="0"/>
    </xf>
    <xf numFmtId="0" fontId="66" fillId="53" borderId="4" xfId="0" applyFont="1" applyFill="1" applyBorder="1" applyAlignment="1" applyProtection="1">
      <alignment vertical="center"/>
      <protection locked="0"/>
    </xf>
    <xf numFmtId="0" fontId="68" fillId="25" borderId="4" xfId="0" applyFont="1" applyFill="1" applyBorder="1" applyAlignment="1" applyProtection="1">
      <alignment vertical="center"/>
      <protection locked="0"/>
    </xf>
    <xf numFmtId="0" fontId="66" fillId="54" borderId="4" xfId="0" applyFont="1" applyFill="1" applyBorder="1" applyAlignment="1" applyProtection="1">
      <alignment vertical="center"/>
      <protection locked="0"/>
    </xf>
    <xf numFmtId="0" fontId="66" fillId="7" borderId="4" xfId="0" applyFont="1" applyFill="1" applyBorder="1" applyAlignment="1" applyProtection="1">
      <alignment vertical="center"/>
      <protection locked="0"/>
    </xf>
    <xf numFmtId="0" fontId="66" fillId="55" borderId="4" xfId="0" applyFont="1" applyFill="1" applyBorder="1" applyAlignment="1" applyProtection="1">
      <alignment vertical="center"/>
      <protection locked="0"/>
    </xf>
    <xf numFmtId="0" fontId="66" fillId="56" borderId="4" xfId="0" applyFont="1" applyFill="1" applyBorder="1" applyAlignment="1" applyProtection="1">
      <alignment vertical="center"/>
      <protection locked="0"/>
    </xf>
    <xf numFmtId="0" fontId="66" fillId="21" borderId="4" xfId="0" applyFont="1" applyFill="1" applyBorder="1" applyAlignment="1" applyProtection="1">
      <alignment vertical="center"/>
      <protection locked="0"/>
    </xf>
    <xf numFmtId="0" fontId="66" fillId="57" borderId="4" xfId="0" applyFont="1" applyFill="1" applyBorder="1" applyAlignment="1" applyProtection="1">
      <alignment vertical="center"/>
      <protection locked="0"/>
    </xf>
    <xf numFmtId="0" fontId="66" fillId="58" borderId="4" xfId="0" applyFont="1" applyFill="1" applyBorder="1" applyAlignment="1" applyProtection="1">
      <alignment vertical="center"/>
      <protection locked="0"/>
    </xf>
    <xf numFmtId="0" fontId="0" fillId="41" borderId="35" xfId="0" applyFill="1" applyBorder="1"/>
    <xf numFmtId="0" fontId="0" fillId="41" borderId="35" xfId="0" applyFill="1" applyBorder="1" applyAlignment="1">
      <alignment vertical="center"/>
    </xf>
    <xf numFmtId="0" fontId="0" fillId="41" borderId="47" xfId="0" applyFill="1" applyBorder="1" applyAlignment="1">
      <alignment horizontal="center" vertical="center"/>
    </xf>
    <xf numFmtId="0" fontId="14" fillId="0" borderId="35" xfId="0" applyFont="1" applyBorder="1" applyAlignment="1">
      <alignment horizontal="center" vertical="center"/>
    </xf>
    <xf numFmtId="0" fontId="63" fillId="0" borderId="35" xfId="0" applyFont="1" applyBorder="1"/>
    <xf numFmtId="0" fontId="63" fillId="0" borderId="49" xfId="0" applyFont="1" applyBorder="1" applyAlignment="1">
      <alignment vertical="center" wrapText="1"/>
    </xf>
    <xf numFmtId="14" fontId="0" fillId="0" borderId="35" xfId="0" applyNumberFormat="1" applyBorder="1" applyAlignment="1">
      <alignment vertical="center"/>
    </xf>
    <xf numFmtId="14" fontId="0" fillId="0" borderId="35" xfId="0" applyNumberFormat="1" applyBorder="1" applyAlignment="1">
      <alignment vertical="center" wrapText="1"/>
    </xf>
    <xf numFmtId="0" fontId="58" fillId="0" borderId="35" xfId="0" applyFont="1" applyBorder="1" applyAlignment="1" applyProtection="1">
      <alignment horizontal="left" vertical="top" wrapText="1"/>
      <protection locked="0"/>
    </xf>
    <xf numFmtId="2" fontId="58" fillId="0" borderId="35" xfId="0" applyNumberFormat="1" applyFont="1" applyBorder="1" applyAlignment="1" applyProtection="1">
      <alignment horizontal="center" vertical="center"/>
      <protection locked="0"/>
    </xf>
    <xf numFmtId="0" fontId="58" fillId="0" borderId="35" xfId="0" applyFont="1" applyBorder="1" applyAlignment="1" applyProtection="1">
      <alignment horizontal="left" vertical="center" wrapText="1"/>
      <protection locked="0"/>
    </xf>
    <xf numFmtId="0" fontId="89" fillId="0" borderId="35" xfId="0" applyFont="1" applyBorder="1" applyAlignment="1">
      <alignment wrapText="1"/>
    </xf>
    <xf numFmtId="172" fontId="89" fillId="0" borderId="35" xfId="0" applyNumberFormat="1" applyFont="1" applyBorder="1"/>
    <xf numFmtId="0" fontId="74" fillId="0" borderId="35" xfId="0" applyFont="1" applyBorder="1" applyAlignment="1">
      <alignment wrapText="1"/>
    </xf>
    <xf numFmtId="0" fontId="89" fillId="0" borderId="35" xfId="0" quotePrefix="1" applyFont="1" applyBorder="1"/>
    <xf numFmtId="14" fontId="89" fillId="0" borderId="35" xfId="0" applyNumberFormat="1" applyFont="1" applyBorder="1"/>
    <xf numFmtId="0" fontId="74" fillId="0" borderId="35" xfId="0" applyFont="1" applyBorder="1"/>
    <xf numFmtId="0" fontId="0" fillId="0" borderId="35" xfId="0" quotePrefix="1" applyBorder="1" applyAlignment="1">
      <alignment vertical="center"/>
    </xf>
    <xf numFmtId="2" fontId="5" fillId="0" borderId="35" xfId="0" quotePrefix="1" applyNumberFormat="1" applyFont="1" applyBorder="1" applyAlignment="1" applyProtection="1">
      <alignment horizontal="center" vertical="center"/>
      <protection locked="0"/>
    </xf>
    <xf numFmtId="173" fontId="5" fillId="0" borderId="35" xfId="0" applyNumberFormat="1" applyFont="1" applyBorder="1" applyAlignment="1" applyProtection="1">
      <alignment horizontal="center" vertical="center"/>
      <protection locked="0"/>
    </xf>
    <xf numFmtId="0" fontId="0" fillId="0" borderId="35" xfId="0" applyBorder="1" applyAlignment="1">
      <alignment horizontal="left" vertical="center" wrapText="1"/>
    </xf>
    <xf numFmtId="0" fontId="55" fillId="0" borderId="35" xfId="0" applyFont="1" applyBorder="1" applyAlignment="1" applyProtection="1">
      <alignment horizontal="left" vertical="center" wrapText="1"/>
      <protection locked="0"/>
    </xf>
    <xf numFmtId="0" fontId="5" fillId="0" borderId="47" xfId="0" applyFont="1" applyBorder="1" applyAlignment="1" applyProtection="1">
      <alignment horizontal="center" vertical="center"/>
      <protection locked="0"/>
    </xf>
    <xf numFmtId="0" fontId="5" fillId="0" borderId="47" xfId="0" applyFont="1" applyBorder="1" applyAlignment="1" applyProtection="1">
      <alignment horizontal="left" vertical="center"/>
      <protection locked="0"/>
    </xf>
    <xf numFmtId="0" fontId="6" fillId="0" borderId="47" xfId="0" applyFont="1" applyBorder="1" applyAlignment="1" applyProtection="1">
      <alignment horizontal="left" vertical="top" wrapText="1"/>
      <protection locked="0"/>
    </xf>
    <xf numFmtId="0" fontId="5" fillId="0" borderId="47" xfId="0" applyFont="1" applyBorder="1" applyAlignment="1">
      <alignment horizontal="center"/>
    </xf>
    <xf numFmtId="1" fontId="5" fillId="0" borderId="47" xfId="0" applyNumberFormat="1" applyFont="1" applyBorder="1" applyAlignment="1" applyProtection="1">
      <alignment horizontal="center" vertical="center"/>
      <protection locked="0"/>
    </xf>
    <xf numFmtId="0" fontId="81" fillId="0" borderId="21" xfId="0" applyFont="1" applyBorder="1"/>
    <xf numFmtId="0" fontId="6" fillId="0" borderId="47" xfId="0" applyFont="1" applyBorder="1" applyAlignment="1" applyProtection="1">
      <alignment horizontal="center" vertical="center"/>
      <protection locked="0"/>
    </xf>
    <xf numFmtId="0" fontId="82" fillId="0" borderId="21" xfId="0" applyFont="1" applyBorder="1"/>
    <xf numFmtId="0" fontId="0" fillId="0" borderId="47" xfId="0" applyBorder="1" applyAlignment="1">
      <alignment horizontal="center" vertical="center"/>
    </xf>
    <xf numFmtId="172" fontId="0" fillId="0" borderId="47" xfId="0" applyNumberFormat="1" applyBorder="1"/>
    <xf numFmtId="14" fontId="0" fillId="0" borderId="0" xfId="0" applyNumberFormat="1" applyAlignment="1">
      <alignment vertical="center" wrapText="1"/>
    </xf>
    <xf numFmtId="0" fontId="5" fillId="0" borderId="51" xfId="0" applyFont="1" applyBorder="1" applyAlignment="1" applyProtection="1">
      <alignment horizontal="center" vertical="center"/>
      <protection locked="0"/>
    </xf>
    <xf numFmtId="0" fontId="5" fillId="0" borderId="51" xfId="0" applyFont="1" applyBorder="1" applyAlignment="1" applyProtection="1">
      <alignment horizontal="left" vertical="center"/>
      <protection locked="0"/>
    </xf>
    <xf numFmtId="0" fontId="6" fillId="0" borderId="51" xfId="0" applyFont="1" applyBorder="1" applyAlignment="1" applyProtection="1">
      <alignment horizontal="left" vertical="top" wrapText="1"/>
      <protection locked="0"/>
    </xf>
    <xf numFmtId="0" fontId="5" fillId="0" borderId="51" xfId="0" applyFont="1" applyBorder="1" applyAlignment="1">
      <alignment horizontal="center"/>
    </xf>
    <xf numFmtId="1" fontId="5" fillId="0" borderId="51" xfId="0" applyNumberFormat="1" applyFont="1" applyBorder="1" applyAlignment="1" applyProtection="1">
      <alignment horizontal="center" vertical="center"/>
      <protection locked="0"/>
    </xf>
    <xf numFmtId="0" fontId="81" fillId="0" borderId="26" xfId="0" applyFont="1" applyBorder="1"/>
    <xf numFmtId="0" fontId="6" fillId="0" borderId="51" xfId="0" applyFont="1" applyBorder="1" applyAlignment="1" applyProtection="1">
      <alignment horizontal="center" vertical="center"/>
      <protection locked="0"/>
    </xf>
    <xf numFmtId="0" fontId="82" fillId="0" borderId="26" xfId="0" applyFont="1" applyBorder="1"/>
    <xf numFmtId="0" fontId="0" fillId="0" borderId="51" xfId="0" applyBorder="1" applyAlignment="1">
      <alignment horizontal="center" vertical="center"/>
    </xf>
    <xf numFmtId="172" fontId="0" fillId="0" borderId="51" xfId="0" applyNumberFormat="1" applyBorder="1"/>
    <xf numFmtId="0" fontId="81" fillId="0" borderId="0" xfId="0" applyFont="1" applyAlignment="1">
      <alignment wrapText="1"/>
    </xf>
    <xf numFmtId="0" fontId="81" fillId="0" borderId="21" xfId="0" applyFont="1" applyBorder="1" applyAlignment="1">
      <alignment vertical="center"/>
    </xf>
    <xf numFmtId="172" fontId="0" fillId="0" borderId="47" xfId="0" applyNumberFormat="1" applyBorder="1" applyAlignment="1">
      <alignment wrapText="1"/>
    </xf>
    <xf numFmtId="9" fontId="0" fillId="0" borderId="35" xfId="0" applyNumberFormat="1" applyBorder="1" applyAlignment="1">
      <alignment wrapText="1"/>
    </xf>
    <xf numFmtId="0" fontId="0" fillId="41" borderId="47" xfId="0" applyFill="1" applyBorder="1" applyAlignment="1">
      <alignment horizontal="center" vertical="center" wrapText="1"/>
    </xf>
    <xf numFmtId="9" fontId="0" fillId="0" borderId="35" xfId="0" applyNumberFormat="1" applyBorder="1"/>
    <xf numFmtId="172" fontId="0" fillId="0" borderId="35" xfId="0" applyNumberFormat="1" applyBorder="1" applyAlignment="1">
      <alignment horizontal="center" vertical="center"/>
    </xf>
    <xf numFmtId="0" fontId="144" fillId="0" borderId="35" xfId="0" applyFont="1" applyBorder="1"/>
    <xf numFmtId="43" fontId="23" fillId="9" borderId="0" xfId="1" applyFont="1" applyFill="1" applyBorder="1" applyAlignment="1" applyProtection="1">
      <alignment horizontal="center" vertical="center" wrapText="1"/>
      <protection locked="0"/>
    </xf>
    <xf numFmtId="0" fontId="0" fillId="31" borderId="35" xfId="0" applyFill="1" applyBorder="1" applyAlignment="1">
      <alignment vertical="center" wrapText="1"/>
    </xf>
    <xf numFmtId="0" fontId="0" fillId="31" borderId="35" xfId="0" applyFill="1" applyBorder="1"/>
    <xf numFmtId="15" fontId="0" fillId="31" borderId="35" xfId="0" applyNumberFormat="1" applyFill="1" applyBorder="1"/>
    <xf numFmtId="14" fontId="0" fillId="31" borderId="35" xfId="0" applyNumberFormat="1" applyFill="1" applyBorder="1"/>
    <xf numFmtId="0" fontId="0" fillId="31" borderId="35" xfId="0" applyFill="1" applyBorder="1" applyAlignment="1">
      <alignment wrapText="1"/>
    </xf>
    <xf numFmtId="0" fontId="0" fillId="31" borderId="35" xfId="0" applyFill="1" applyBorder="1" applyAlignment="1">
      <alignment horizontal="center" vertical="center"/>
    </xf>
    <xf numFmtId="0" fontId="0" fillId="31" borderId="35" xfId="0" applyFill="1" applyBorder="1" applyAlignment="1">
      <alignment horizontal="center" vertical="center" wrapText="1"/>
    </xf>
    <xf numFmtId="0" fontId="0" fillId="31" borderId="35" xfId="0" applyFill="1" applyBorder="1" applyAlignment="1">
      <alignment vertical="center"/>
    </xf>
    <xf numFmtId="14" fontId="0" fillId="31" borderId="35" xfId="0" applyNumberFormat="1" applyFill="1" applyBorder="1" applyAlignment="1">
      <alignment vertical="center"/>
    </xf>
    <xf numFmtId="172" fontId="0" fillId="31" borderId="35" xfId="0" applyNumberFormat="1" applyFill="1" applyBorder="1" applyAlignment="1">
      <alignment wrapText="1"/>
    </xf>
    <xf numFmtId="9" fontId="0" fillId="31" borderId="35" xfId="0" applyNumberFormat="1" applyFill="1" applyBorder="1" applyAlignment="1">
      <alignment wrapText="1"/>
    </xf>
    <xf numFmtId="167" fontId="0" fillId="31" borderId="35" xfId="0" applyNumberFormat="1" applyFill="1" applyBorder="1" applyAlignment="1">
      <alignment wrapText="1"/>
    </xf>
    <xf numFmtId="9" fontId="0" fillId="31" borderId="35" xfId="0" applyNumberFormat="1" applyFill="1" applyBorder="1"/>
    <xf numFmtId="172" fontId="13" fillId="31" borderId="35" xfId="0" applyNumberFormat="1" applyFont="1" applyFill="1" applyBorder="1" applyAlignment="1">
      <alignment horizontal="center"/>
    </xf>
    <xf numFmtId="43" fontId="6" fillId="0" borderId="0" xfId="1" applyFont="1" applyFill="1" applyBorder="1" applyAlignment="1" applyProtection="1">
      <alignment horizontal="right" vertical="center"/>
      <protection locked="0"/>
    </xf>
    <xf numFmtId="173" fontId="0" fillId="0" borderId="0" xfId="0" applyNumberFormat="1" applyAlignment="1">
      <alignment horizontal="center"/>
    </xf>
    <xf numFmtId="0" fontId="5" fillId="0" borderId="35" xfId="0" applyFont="1" applyBorder="1" applyAlignment="1">
      <alignment horizontal="center" vertical="center"/>
    </xf>
    <xf numFmtId="0" fontId="59" fillId="34" borderId="35" xfId="0" quotePrefix="1" applyFont="1" applyFill="1" applyBorder="1" applyAlignment="1">
      <alignment horizontal="center" vertical="center"/>
    </xf>
    <xf numFmtId="0" fontId="145" fillId="34" borderId="35" xfId="0" quotePrefix="1" applyFont="1" applyFill="1" applyBorder="1" applyAlignment="1">
      <alignment horizontal="center" vertical="center"/>
    </xf>
    <xf numFmtId="0" fontId="59" fillId="34" borderId="35" xfId="0" applyFont="1" applyFill="1" applyBorder="1" applyAlignment="1">
      <alignment horizontal="center" vertical="center"/>
    </xf>
    <xf numFmtId="0" fontId="0" fillId="25" borderId="26" xfId="0" applyFill="1" applyBorder="1"/>
    <xf numFmtId="0" fontId="0" fillId="11" borderId="4" xfId="0" applyFill="1" applyBorder="1"/>
    <xf numFmtId="0" fontId="0" fillId="34" borderId="35" xfId="0" quotePrefix="1" applyFill="1" applyBorder="1" applyAlignment="1">
      <alignment horizontal="center" vertical="center"/>
    </xf>
    <xf numFmtId="0" fontId="63" fillId="40" borderId="35" xfId="0" applyFont="1" applyFill="1" applyBorder="1" applyAlignment="1">
      <alignment horizontal="center" vertical="center"/>
    </xf>
    <xf numFmtId="0" fontId="63" fillId="40" borderId="35" xfId="0" applyFont="1" applyFill="1" applyBorder="1" applyAlignment="1">
      <alignment horizontal="center" vertical="center" wrapText="1"/>
    </xf>
    <xf numFmtId="0" fontId="24" fillId="21" borderId="33" xfId="0" applyFont="1" applyFill="1" applyBorder="1" applyAlignment="1">
      <alignment horizontal="center" vertical="center"/>
    </xf>
    <xf numFmtId="0" fontId="19" fillId="12" borderId="4" xfId="0" applyFont="1" applyFill="1" applyBorder="1" applyAlignment="1">
      <alignment horizontal="center"/>
    </xf>
    <xf numFmtId="0" fontId="0" fillId="15" borderId="0" xfId="0" applyFill="1" applyAlignment="1">
      <alignment horizontal="center"/>
    </xf>
    <xf numFmtId="0" fontId="20" fillId="16" borderId="27" xfId="0" applyFont="1" applyFill="1" applyBorder="1" applyAlignment="1">
      <alignment horizontal="center"/>
    </xf>
    <xf numFmtId="0" fontId="15" fillId="9" borderId="27" xfId="0" applyFont="1" applyFill="1" applyBorder="1" applyAlignment="1">
      <alignment horizontal="center"/>
    </xf>
    <xf numFmtId="0" fontId="118" fillId="23" borderId="40" xfId="0" applyFont="1" applyFill="1" applyBorder="1" applyAlignment="1" applyProtection="1">
      <alignment horizontal="left" vertical="center"/>
      <protection locked="0"/>
    </xf>
    <xf numFmtId="0" fontId="118" fillId="23" borderId="43" xfId="0" applyFont="1" applyFill="1" applyBorder="1" applyAlignment="1" applyProtection="1">
      <alignment horizontal="left" vertical="center"/>
      <protection locked="0"/>
    </xf>
    <xf numFmtId="0" fontId="118" fillId="23" borderId="42" xfId="0" applyFont="1" applyFill="1" applyBorder="1" applyAlignment="1" applyProtection="1">
      <alignment horizontal="left" vertical="center"/>
      <protection locked="0"/>
    </xf>
    <xf numFmtId="0" fontId="118" fillId="23" borderId="44" xfId="0" applyFont="1" applyFill="1" applyBorder="1" applyAlignment="1" applyProtection="1">
      <alignment horizontal="left" vertical="center"/>
      <protection locked="0"/>
    </xf>
    <xf numFmtId="0" fontId="118" fillId="23" borderId="45" xfId="0" applyFont="1" applyFill="1" applyBorder="1" applyAlignment="1" applyProtection="1">
      <alignment horizontal="left" vertical="center"/>
      <protection locked="0"/>
    </xf>
    <xf numFmtId="0" fontId="118" fillId="23" borderId="46" xfId="0" applyFont="1" applyFill="1" applyBorder="1" applyAlignment="1" applyProtection="1">
      <alignment horizontal="left" vertical="center"/>
      <protection locked="0"/>
    </xf>
    <xf numFmtId="0" fontId="118" fillId="23" borderId="41" xfId="0" applyFont="1" applyFill="1" applyBorder="1" applyAlignment="1" applyProtection="1">
      <alignment horizontal="left" vertical="center"/>
      <protection locked="0"/>
    </xf>
    <xf numFmtId="0" fontId="118" fillId="18" borderId="14" xfId="0" applyFont="1" applyFill="1" applyBorder="1" applyAlignment="1" applyProtection="1">
      <alignment horizontal="left" vertical="center"/>
      <protection locked="0"/>
    </xf>
    <xf numFmtId="0" fontId="118" fillId="18" borderId="0" xfId="0" applyFont="1" applyFill="1" applyAlignment="1" applyProtection="1">
      <alignment horizontal="left" vertical="center"/>
      <protection locked="0"/>
    </xf>
    <xf numFmtId="0" fontId="118" fillId="23" borderId="0" xfId="0" applyFont="1" applyFill="1" applyAlignment="1" applyProtection="1">
      <alignment horizontal="left" vertical="center"/>
      <protection locked="0"/>
    </xf>
    <xf numFmtId="0" fontId="5" fillId="31" borderId="35" xfId="0" applyFont="1" applyFill="1" applyBorder="1" applyAlignment="1" applyProtection="1">
      <alignment horizontal="center" vertical="center" wrapText="1"/>
      <protection locked="0"/>
    </xf>
    <xf numFmtId="165" fontId="12" fillId="0" borderId="35" xfId="1" applyNumberFormat="1" applyFont="1" applyFill="1" applyBorder="1" applyAlignment="1" applyProtection="1">
      <alignment horizontal="center" vertical="center" wrapText="1"/>
      <protection locked="0"/>
    </xf>
    <xf numFmtId="172" fontId="0" fillId="31" borderId="35" xfId="0" applyNumberFormat="1" applyFill="1" applyBorder="1" applyAlignment="1">
      <alignment horizontal="center"/>
    </xf>
    <xf numFmtId="165" fontId="12" fillId="0" borderId="35" xfId="1" applyNumberFormat="1" applyFont="1" applyFill="1" applyBorder="1" applyAlignment="1" applyProtection="1">
      <alignment horizontal="center" vertical="center"/>
      <protection locked="0"/>
    </xf>
    <xf numFmtId="0" fontId="0" fillId="0" borderId="35" xfId="0" applyBorder="1" applyAlignment="1">
      <alignment horizontal="center" vertical="center" wrapText="1"/>
    </xf>
    <xf numFmtId="165" fontId="72" fillId="0" borderId="35" xfId="1" applyNumberFormat="1" applyFont="1" applyFill="1" applyBorder="1" applyAlignment="1" applyProtection="1">
      <alignment horizontal="center" vertical="center" wrapText="1"/>
      <protection locked="0"/>
    </xf>
    <xf numFmtId="14" fontId="72" fillId="0" borderId="35" xfId="1" applyNumberFormat="1" applyFont="1" applyFill="1" applyBorder="1" applyAlignment="1" applyProtection="1">
      <alignment horizontal="center" vertical="center" wrapText="1"/>
      <protection locked="0"/>
    </xf>
    <xf numFmtId="0" fontId="0" fillId="31" borderId="35" xfId="0" applyFill="1" applyBorder="1" applyAlignment="1">
      <alignment horizontal="center" vertical="center" wrapText="1"/>
    </xf>
    <xf numFmtId="14" fontId="12" fillId="0" borderId="35" xfId="1" applyNumberFormat="1" applyFont="1" applyFill="1" applyBorder="1" applyAlignment="1" applyProtection="1">
      <alignment horizontal="center" vertical="center"/>
      <protection locked="0"/>
    </xf>
    <xf numFmtId="172" fontId="0" fillId="31" borderId="47" xfId="0" applyNumberFormat="1" applyFill="1" applyBorder="1" applyAlignment="1">
      <alignment horizontal="center" vertical="center"/>
    </xf>
    <xf numFmtId="172" fontId="0" fillId="31" borderId="51" xfId="0" applyNumberFormat="1" applyFill="1" applyBorder="1" applyAlignment="1">
      <alignment horizontal="center" vertical="center"/>
    </xf>
    <xf numFmtId="9" fontId="0" fillId="31" borderId="35" xfId="0" applyNumberFormat="1" applyFill="1" applyBorder="1"/>
    <xf numFmtId="172" fontId="0" fillId="31" borderId="35" xfId="0" applyNumberFormat="1" applyFill="1" applyBorder="1" applyAlignment="1">
      <alignment vertical="center"/>
    </xf>
    <xf numFmtId="14" fontId="0" fillId="31" borderId="35" xfId="0" applyNumberFormat="1" applyFill="1" applyBorder="1" applyAlignment="1">
      <alignment horizontal="center"/>
    </xf>
    <xf numFmtId="0" fontId="0" fillId="31" borderId="35" xfId="0" applyFill="1" applyBorder="1"/>
    <xf numFmtId="172" fontId="0" fillId="31" borderId="35" xfId="0" applyNumberFormat="1" applyFill="1" applyBorder="1" applyAlignment="1">
      <alignment horizontal="center" vertical="center"/>
    </xf>
    <xf numFmtId="172" fontId="0" fillId="31" borderId="47" xfId="0" applyNumberFormat="1" applyFill="1" applyBorder="1" applyAlignment="1">
      <alignment horizontal="center" vertical="center" wrapText="1"/>
    </xf>
    <xf numFmtId="172" fontId="0" fillId="31" borderId="66" xfId="0" applyNumberFormat="1" applyFill="1" applyBorder="1" applyAlignment="1">
      <alignment horizontal="center" vertical="center"/>
    </xf>
    <xf numFmtId="172" fontId="0" fillId="31" borderId="66" xfId="0" applyNumberFormat="1" applyFill="1" applyBorder="1" applyAlignment="1">
      <alignment horizontal="center" vertical="center" wrapText="1"/>
    </xf>
    <xf numFmtId="172" fontId="0" fillId="31" borderId="51" xfId="0" applyNumberFormat="1" applyFill="1" applyBorder="1" applyAlignment="1">
      <alignment horizontal="center" vertical="center" wrapText="1"/>
    </xf>
    <xf numFmtId="9" fontId="0" fillId="31" borderId="35" xfId="0" applyNumberFormat="1" applyFill="1" applyBorder="1" applyAlignment="1">
      <alignment horizontal="center" vertical="center"/>
    </xf>
    <xf numFmtId="0" fontId="0" fillId="31" borderId="35" xfId="0" applyFill="1" applyBorder="1" applyAlignment="1">
      <alignment horizontal="center" vertical="center"/>
    </xf>
    <xf numFmtId="172" fontId="0" fillId="31" borderId="35" xfId="0" applyNumberFormat="1" applyFill="1" applyBorder="1" applyAlignment="1">
      <alignment horizontal="center" wrapText="1"/>
    </xf>
    <xf numFmtId="172" fontId="0" fillId="31" borderId="35" xfId="0" applyNumberFormat="1" applyFill="1" applyBorder="1" applyAlignment="1">
      <alignment vertical="center" wrapText="1"/>
    </xf>
    <xf numFmtId="14" fontId="0" fillId="0" borderId="35" xfId="0" applyNumberFormat="1" applyBorder="1" applyAlignment="1">
      <alignment horizontal="center" wrapText="1"/>
    </xf>
    <xf numFmtId="0" fontId="5" fillId="0" borderId="35" xfId="0" applyFont="1" applyBorder="1" applyAlignment="1" applyProtection="1">
      <alignment horizontal="center" vertical="center"/>
      <protection locked="0"/>
    </xf>
    <xf numFmtId="0" fontId="5" fillId="0" borderId="35" xfId="0" applyFont="1" applyBorder="1" applyAlignment="1" applyProtection="1">
      <alignment horizontal="center" vertical="center" wrapText="1"/>
      <protection locked="0"/>
    </xf>
    <xf numFmtId="172" fontId="0" fillId="0" borderId="35" xfId="0" applyNumberFormat="1" applyBorder="1" applyAlignment="1">
      <alignment horizontal="center" vertical="center"/>
    </xf>
    <xf numFmtId="172" fontId="0" fillId="0" borderId="35" xfId="0" applyNumberFormat="1" applyBorder="1" applyAlignment="1">
      <alignment horizontal="center" vertical="center" wrapText="1"/>
    </xf>
    <xf numFmtId="0" fontId="0" fillId="0" borderId="35" xfId="0" applyBorder="1" applyAlignment="1">
      <alignment horizontal="center" vertical="center"/>
    </xf>
    <xf numFmtId="9" fontId="0" fillId="0" borderId="35" xfId="0" applyNumberFormat="1" applyBorder="1" applyAlignment="1">
      <alignment horizontal="center" vertical="center"/>
    </xf>
    <xf numFmtId="0" fontId="16" fillId="0" borderId="28" xfId="0" applyFont="1" applyBorder="1" applyAlignment="1">
      <alignment horizontal="center" vertical="center"/>
    </xf>
    <xf numFmtId="0" fontId="16" fillId="0" borderId="29" xfId="0" applyFont="1" applyBorder="1" applyAlignment="1">
      <alignment horizontal="center" vertical="center"/>
    </xf>
    <xf numFmtId="0" fontId="16" fillId="0" borderId="30" xfId="0" applyFont="1" applyBorder="1" applyAlignment="1">
      <alignment horizontal="center" vertical="center"/>
    </xf>
    <xf numFmtId="0" fontId="16" fillId="0" borderId="28" xfId="0" applyFont="1" applyBorder="1" applyAlignment="1">
      <alignment vertical="center" wrapText="1"/>
    </xf>
    <xf numFmtId="0" fontId="16" fillId="0" borderId="29" xfId="0" applyFont="1" applyBorder="1" applyAlignment="1">
      <alignment vertical="center" wrapText="1"/>
    </xf>
    <xf numFmtId="0" fontId="16" fillId="0" borderId="30" xfId="0" applyFont="1" applyBorder="1" applyAlignment="1">
      <alignment vertical="center" wrapText="1"/>
    </xf>
    <xf numFmtId="0" fontId="16" fillId="0" borderId="28" xfId="0" applyFont="1" applyBorder="1" applyAlignment="1">
      <alignment horizontal="left" vertical="center" wrapText="1"/>
    </xf>
    <xf numFmtId="0" fontId="16" fillId="0" borderId="29" xfId="0" applyFont="1" applyBorder="1" applyAlignment="1">
      <alignment horizontal="left" vertical="center" wrapText="1"/>
    </xf>
    <xf numFmtId="0" fontId="16" fillId="0" borderId="30" xfId="0" applyFont="1" applyBorder="1" applyAlignment="1">
      <alignment horizontal="left" vertical="center" wrapText="1"/>
    </xf>
    <xf numFmtId="0" fontId="16" fillId="0" borderId="28" xfId="0" applyFont="1" applyBorder="1" applyAlignment="1">
      <alignment horizontal="center" vertical="center" wrapText="1"/>
    </xf>
    <xf numFmtId="0" fontId="16" fillId="0" borderId="29" xfId="0" applyFont="1" applyBorder="1" applyAlignment="1">
      <alignment horizontal="center" vertical="center" wrapText="1"/>
    </xf>
    <xf numFmtId="0" fontId="16" fillId="0" borderId="30" xfId="0" applyFont="1" applyBorder="1" applyAlignment="1">
      <alignment horizontal="center" vertical="center" wrapText="1"/>
    </xf>
    <xf numFmtId="0" fontId="16" fillId="21" borderId="28" xfId="0" applyFont="1" applyFill="1" applyBorder="1" applyAlignment="1">
      <alignment horizontal="center" vertical="center" wrapText="1"/>
    </xf>
    <xf numFmtId="0" fontId="16" fillId="21" borderId="29" xfId="0" applyFont="1" applyFill="1" applyBorder="1" applyAlignment="1">
      <alignment horizontal="center" vertical="center" wrapText="1"/>
    </xf>
    <xf numFmtId="0" fontId="16" fillId="21" borderId="30" xfId="0" applyFont="1" applyFill="1" applyBorder="1" applyAlignment="1">
      <alignment horizontal="center" vertical="center" wrapText="1"/>
    </xf>
    <xf numFmtId="0" fontId="34" fillId="0" borderId="28" xfId="0" applyFont="1" applyBorder="1" applyAlignment="1">
      <alignment horizontal="center" wrapText="1"/>
    </xf>
    <xf numFmtId="0" fontId="34" fillId="0" borderId="29" xfId="0" applyFont="1" applyBorder="1" applyAlignment="1">
      <alignment horizontal="center" wrapText="1"/>
    </xf>
    <xf numFmtId="0" fontId="34" fillId="0" borderId="30" xfId="0" applyFont="1" applyBorder="1" applyAlignment="1">
      <alignment horizontal="center" wrapText="1"/>
    </xf>
    <xf numFmtId="0" fontId="16" fillId="18" borderId="28" xfId="0" applyFont="1" applyFill="1" applyBorder="1" applyAlignment="1">
      <alignment horizontal="center" vertical="center"/>
    </xf>
    <xf numFmtId="0" fontId="16" fillId="18" borderId="29" xfId="0" applyFont="1" applyFill="1" applyBorder="1" applyAlignment="1">
      <alignment horizontal="center" vertical="center"/>
    </xf>
    <xf numFmtId="0" fontId="16" fillId="18" borderId="30" xfId="0" applyFont="1" applyFill="1" applyBorder="1" applyAlignment="1">
      <alignment horizontal="center" vertical="center"/>
    </xf>
    <xf numFmtId="0" fontId="35" fillId="0" borderId="25" xfId="0" applyFont="1" applyBorder="1" applyAlignment="1">
      <alignment horizontal="center" vertical="center" wrapText="1"/>
    </xf>
    <xf numFmtId="0" fontId="16" fillId="0" borderId="28" xfId="0" applyFont="1" applyBorder="1" applyAlignment="1">
      <alignment horizontal="left" vertical="center"/>
    </xf>
    <xf numFmtId="0" fontId="16" fillId="0" borderId="29" xfId="0" applyFont="1" applyBorder="1" applyAlignment="1">
      <alignment horizontal="left" vertical="center"/>
    </xf>
    <xf numFmtId="0" fontId="16" fillId="0" borderId="30" xfId="0" applyFont="1" applyBorder="1" applyAlignment="1">
      <alignment horizontal="left" vertical="center"/>
    </xf>
    <xf numFmtId="4" fontId="46" fillId="0" borderId="4" xfId="0" applyNumberFormat="1" applyFont="1" applyBorder="1" applyAlignment="1">
      <alignment horizontal="center"/>
    </xf>
    <xf numFmtId="4" fontId="41" fillId="0" borderId="4" xfId="0" applyNumberFormat="1" applyFont="1" applyBorder="1" applyAlignment="1">
      <alignment horizontal="center" vertical="center"/>
    </xf>
    <xf numFmtId="4" fontId="42" fillId="0" borderId="4" xfId="0" applyNumberFormat="1" applyFont="1" applyBorder="1" applyAlignment="1">
      <alignment horizontal="center" vertical="center"/>
    </xf>
    <xf numFmtId="4" fontId="36" fillId="0" borderId="4" xfId="0" applyNumberFormat="1" applyFont="1" applyBorder="1" applyAlignment="1">
      <alignment horizontal="center"/>
    </xf>
    <xf numFmtId="0" fontId="36" fillId="13" borderId="4" xfId="0" applyFont="1" applyFill="1" applyBorder="1" applyAlignment="1">
      <alignment horizontal="center"/>
    </xf>
    <xf numFmtId="0" fontId="38" fillId="0" borderId="21" xfId="0" applyFont="1" applyBorder="1" applyAlignment="1">
      <alignment horizontal="center" wrapText="1"/>
    </xf>
    <xf numFmtId="0" fontId="38" fillId="0" borderId="63" xfId="0" applyFont="1" applyBorder="1" applyAlignment="1">
      <alignment horizontal="center" wrapText="1"/>
    </xf>
    <xf numFmtId="0" fontId="38" fillId="0" borderId="26" xfId="0" applyFont="1" applyBorder="1" applyAlignment="1">
      <alignment horizontal="center" wrapText="1"/>
    </xf>
    <xf numFmtId="4" fontId="29" fillId="0" borderId="21" xfId="0" applyNumberFormat="1" applyFont="1" applyBorder="1" applyAlignment="1">
      <alignment horizontal="center" vertical="center"/>
    </xf>
    <xf numFmtId="4" fontId="29" fillId="0" borderId="13" xfId="0" applyNumberFormat="1" applyFont="1" applyBorder="1" applyAlignment="1">
      <alignment horizontal="center" vertical="center"/>
    </xf>
    <xf numFmtId="4" fontId="29" fillId="0" borderId="26" xfId="0" applyNumberFormat="1" applyFont="1" applyBorder="1" applyAlignment="1">
      <alignment horizontal="center" vertical="center"/>
    </xf>
    <xf numFmtId="4" fontId="73" fillId="0" borderId="21" xfId="0" applyNumberFormat="1" applyFont="1" applyBorder="1" applyAlignment="1">
      <alignment horizontal="center"/>
    </xf>
    <xf numFmtId="4" fontId="73" fillId="0" borderId="13" xfId="0" applyNumberFormat="1" applyFont="1" applyBorder="1" applyAlignment="1">
      <alignment horizontal="center"/>
    </xf>
    <xf numFmtId="4" fontId="73" fillId="0" borderId="26" xfId="0" applyNumberFormat="1" applyFont="1" applyBorder="1" applyAlignment="1">
      <alignment horizontal="center"/>
    </xf>
    <xf numFmtId="4" fontId="13" fillId="13" borderId="10" xfId="0" applyNumberFormat="1" applyFont="1" applyFill="1" applyBorder="1" applyAlignment="1">
      <alignment horizontal="center"/>
    </xf>
    <xf numFmtId="4" fontId="13" fillId="13" borderId="34" xfId="0" applyNumberFormat="1" applyFont="1" applyFill="1" applyBorder="1" applyAlignment="1">
      <alignment horizontal="center"/>
    </xf>
    <xf numFmtId="0" fontId="36" fillId="0" borderId="10" xfId="0" applyFont="1" applyBorder="1" applyAlignment="1">
      <alignment horizontal="center"/>
    </xf>
    <xf numFmtId="0" fontId="36" fillId="0" borderId="34" xfId="0" applyFont="1" applyBorder="1" applyAlignment="1">
      <alignment horizontal="center"/>
    </xf>
    <xf numFmtId="4" fontId="0" fillId="0" borderId="32" xfId="0" applyNumberFormat="1" applyBorder="1" applyAlignment="1">
      <alignment horizontal="center"/>
    </xf>
    <xf numFmtId="0" fontId="39" fillId="25" borderId="4" xfId="0" applyFont="1" applyFill="1" applyBorder="1" applyAlignment="1">
      <alignment horizontal="center"/>
    </xf>
    <xf numFmtId="0" fontId="38" fillId="0" borderId="4" xfId="0" applyFont="1" applyBorder="1" applyAlignment="1">
      <alignment horizontal="center" vertical="center" wrapText="1"/>
    </xf>
    <xf numFmtId="4" fontId="13" fillId="25" borderId="4" xfId="0" applyNumberFormat="1" applyFont="1" applyFill="1" applyBorder="1" applyAlignment="1">
      <alignment horizontal="center"/>
    </xf>
    <xf numFmtId="0" fontId="13" fillId="25" borderId="4" xfId="0" applyFont="1" applyFill="1" applyBorder="1" applyAlignment="1">
      <alignment horizontal="center"/>
    </xf>
    <xf numFmtId="0" fontId="0" fillId="0" borderId="32" xfId="0" applyBorder="1" applyAlignment="1">
      <alignment horizontal="center"/>
    </xf>
    <xf numFmtId="0" fontId="16" fillId="0" borderId="4" xfId="0" applyFont="1" applyBorder="1" applyAlignment="1">
      <alignment horizontal="center" vertical="center"/>
    </xf>
    <xf numFmtId="0" fontId="59" fillId="0" borderId="0" xfId="0" applyFont="1" applyAlignment="1">
      <alignment horizontal="center"/>
    </xf>
    <xf numFmtId="0" fontId="0" fillId="0" borderId="4" xfId="0" quotePrefix="1" applyBorder="1" applyAlignment="1">
      <alignment horizontal="center" vertical="center"/>
    </xf>
    <xf numFmtId="0" fontId="33" fillId="0" borderId="4" xfId="0" applyFont="1" applyBorder="1" applyAlignment="1">
      <alignment horizontal="left" vertical="top" wrapText="1"/>
    </xf>
    <xf numFmtId="0" fontId="6" fillId="0" borderId="4" xfId="0" applyFont="1" applyBorder="1" applyAlignment="1" applyProtection="1">
      <alignment horizontal="center" vertical="center" wrapText="1"/>
      <protection locked="0"/>
    </xf>
    <xf numFmtId="0" fontId="0" fillId="0" borderId="21" xfId="0" applyBorder="1" applyAlignment="1">
      <alignment horizontal="center" vertical="center"/>
    </xf>
    <xf numFmtId="0" fontId="0" fillId="0" borderId="26" xfId="0" applyBorder="1" applyAlignment="1">
      <alignment horizontal="center" vertical="center"/>
    </xf>
    <xf numFmtId="0" fontId="13" fillId="0" borderId="0" xfId="0" applyFont="1" applyAlignment="1">
      <alignment horizontal="center"/>
    </xf>
    <xf numFmtId="0" fontId="52" fillId="6" borderId="53" xfId="0" applyFont="1" applyFill="1" applyBorder="1" applyAlignment="1">
      <alignment horizontal="center" vertical="center" wrapText="1"/>
    </xf>
    <xf numFmtId="0" fontId="52" fillId="6" borderId="54" xfId="0" applyFont="1" applyFill="1" applyBorder="1" applyAlignment="1">
      <alignment horizontal="center" vertical="center" wrapText="1"/>
    </xf>
    <xf numFmtId="0" fontId="20" fillId="22" borderId="31" xfId="0" applyFont="1" applyFill="1" applyBorder="1" applyAlignment="1">
      <alignment horizontal="center"/>
    </xf>
    <xf numFmtId="0" fontId="20" fillId="22" borderId="32" xfId="0" applyFont="1" applyFill="1" applyBorder="1" applyAlignment="1">
      <alignment horizontal="center"/>
    </xf>
    <xf numFmtId="0" fontId="20" fillId="22" borderId="23" xfId="0" applyFont="1" applyFill="1" applyBorder="1" applyAlignment="1">
      <alignment horizontal="center"/>
    </xf>
    <xf numFmtId="0" fontId="20" fillId="22" borderId="31" xfId="0" applyFont="1" applyFill="1" applyBorder="1" applyAlignment="1">
      <alignment horizontal="center" vertical="center"/>
    </xf>
    <xf numFmtId="0" fontId="20" fillId="22" borderId="32" xfId="0" applyFont="1" applyFill="1" applyBorder="1" applyAlignment="1">
      <alignment horizontal="center" vertical="center"/>
    </xf>
    <xf numFmtId="0" fontId="20" fillId="22" borderId="23" xfId="0" applyFont="1" applyFill="1" applyBorder="1" applyAlignment="1">
      <alignment horizontal="center" vertical="center"/>
    </xf>
    <xf numFmtId="0" fontId="25" fillId="0" borderId="28" xfId="0" applyFont="1" applyBorder="1" applyAlignment="1">
      <alignment horizontal="center"/>
    </xf>
    <xf numFmtId="0" fontId="25" fillId="0" borderId="29" xfId="0" applyFont="1" applyBorder="1" applyAlignment="1">
      <alignment horizontal="center"/>
    </xf>
    <xf numFmtId="0" fontId="25" fillId="0" borderId="30" xfId="0" applyFont="1" applyBorder="1" applyAlignment="1">
      <alignment horizontal="center"/>
    </xf>
  </cellXfs>
  <cellStyles count="46">
    <cellStyle name="60% - Énfasis1 2" xfId="13" xr:uid="{6D6BEEAC-D84D-44EB-A58C-BB46F7C2F74F}"/>
    <cellStyle name="Bueno" xfId="5" builtinId="26"/>
    <cellStyle name="Excel Built-in Accent1" xfId="15" xr:uid="{31E81B14-B1FC-45B8-8C9C-4B3428FD59EB}"/>
    <cellStyle name="Millares" xfId="1" builtinId="3"/>
    <cellStyle name="Millares 2" xfId="7" xr:uid="{3E95E18F-319A-45A2-865A-17810D6FCDFD}"/>
    <cellStyle name="Millares 3" xfId="9" xr:uid="{D46FEB39-BC19-45BB-9272-E3CDDAE30B01}"/>
    <cellStyle name="Millares 3 2" xfId="23" xr:uid="{5CDAC2BA-026F-47BE-A01C-803AE5D32B04}"/>
    <cellStyle name="Millares 3 2 2" xfId="41" xr:uid="{8E8DF603-EECE-42F1-8A99-A472A101730D}"/>
    <cellStyle name="Millares 3 3" xfId="17" xr:uid="{AAF0A645-FC6E-4317-B60B-574502C844D1}"/>
    <cellStyle name="Millares 3 3 2" xfId="35" xr:uid="{B12498C2-ECCF-4EAE-B03F-789FCDDDD776}"/>
    <cellStyle name="Millares 3 4" xfId="29" xr:uid="{1E121696-AA41-4FF9-9FC0-86FF4927E5F8}"/>
    <cellStyle name="Millares 4" xfId="11" xr:uid="{2C3A847F-2BC8-4936-BF0C-D155D3323B9E}"/>
    <cellStyle name="Millares 4 2" xfId="26" xr:uid="{B2657B83-C25F-4BBD-B29B-7F8EB514F4C3}"/>
    <cellStyle name="Millares 4 2 2" xfId="44" xr:uid="{D4FCB16C-C454-419E-9FD4-49E471D1C726}"/>
    <cellStyle name="Millares 4 3" xfId="20" xr:uid="{EE66DBC5-DF7D-4AE3-BB23-5FD35D14A561}"/>
    <cellStyle name="Millares 4 3 2" xfId="38" xr:uid="{B8132935-8DAA-405F-90BB-C74AAA4747AC}"/>
    <cellStyle name="Millares 4 4" xfId="32" xr:uid="{7F506FAB-82D8-4B3E-89C6-01B70C69B6CC}"/>
    <cellStyle name="Moneda" xfId="3" builtinId="4"/>
    <cellStyle name="Moneda 2" xfId="6" xr:uid="{D4034DB4-5C49-4B97-B3BD-4E7B4E7051FF}"/>
    <cellStyle name="Moneda 2 2" xfId="12" xr:uid="{50C6B8B6-A593-4336-8552-22632923AC8D}"/>
    <cellStyle name="Moneda 2 2 2" xfId="27" xr:uid="{6A0B093E-9E65-4DE3-A111-866FE73CF7EA}"/>
    <cellStyle name="Moneda 2 2 2 2" xfId="45" xr:uid="{7DFB2B24-5869-49FC-BA15-349D04682B8B}"/>
    <cellStyle name="Moneda 2 2 3" xfId="21" xr:uid="{D519E917-A1FD-4CC2-BA2C-E63756B1B5BD}"/>
    <cellStyle name="Moneda 2 2 3 2" xfId="39" xr:uid="{F4B1B1F3-B615-45D5-82CF-60CB624CC1A5}"/>
    <cellStyle name="Moneda 2 2 4" xfId="33" xr:uid="{2B0CCF72-717D-4F5E-9709-D17B5A7D4B19}"/>
    <cellStyle name="Moneda 2 3" xfId="24" xr:uid="{7D37EC42-C610-4486-951C-C9BA3ABF238B}"/>
    <cellStyle name="Moneda 2 3 2" xfId="42" xr:uid="{208A45B9-FE2E-4C06-B24E-94EFF4B4F1B2}"/>
    <cellStyle name="Moneda 2 4" xfId="18" xr:uid="{53B94982-A6ED-40C9-90E4-6CF20F91EF1D}"/>
    <cellStyle name="Moneda 2 4 2" xfId="36" xr:uid="{4F1F8301-D046-4E4D-AA45-B3DD4843E3E3}"/>
    <cellStyle name="Moneda 2 5" xfId="30" xr:uid="{0DA8F57F-8E3F-46AA-848A-B17FB2517A21}"/>
    <cellStyle name="Moneda 3" xfId="8" xr:uid="{3ECCEF85-C92A-43DB-BD19-A9AECDB7F13C}"/>
    <cellStyle name="Moneda 3 2" xfId="22" xr:uid="{7FB14FD7-1F8F-4884-AC28-D5682A778CEF}"/>
    <cellStyle name="Moneda 3 2 2" xfId="40" xr:uid="{B8F9151B-0C32-4C9B-92A3-6F10C2C5BB36}"/>
    <cellStyle name="Moneda 3 3" xfId="16" xr:uid="{0F029A4C-8C54-424B-A113-0018452EC012}"/>
    <cellStyle name="Moneda 3 3 2" xfId="34" xr:uid="{D36AC278-E17B-4CF8-B7EF-FF9B5DAA1158}"/>
    <cellStyle name="Moneda 3 4" xfId="28" xr:uid="{D990FB0B-96E4-4819-87D1-D5ADFB68E3CD}"/>
    <cellStyle name="Moneda 4" xfId="10" xr:uid="{7E2306A0-D917-4A4F-9BC2-08BBD943322C}"/>
    <cellStyle name="Moneda 4 2" xfId="25" xr:uid="{310D2AA7-CB38-4F2C-ADDE-5298D64F4063}"/>
    <cellStyle name="Moneda 4 2 2" xfId="43" xr:uid="{DF9E44C0-8500-4BD9-8B5B-4DA3D908E1C5}"/>
    <cellStyle name="Moneda 4 3" xfId="19" xr:uid="{FF16EB53-A142-4E58-9C1A-238D2CCD3BAB}"/>
    <cellStyle name="Moneda 4 3 2" xfId="37" xr:uid="{7541D716-448C-40B2-9500-821CF8A8CAEF}"/>
    <cellStyle name="Moneda 4 4" xfId="31" xr:uid="{9F0A66B8-3CC5-4067-8177-70A7A8A0EC22}"/>
    <cellStyle name="Normal" xfId="0" builtinId="0"/>
    <cellStyle name="Normal 14" xfId="2" xr:uid="{3B12DAE7-D85B-482C-A066-978F7B86F292}"/>
    <cellStyle name="Normal 4" xfId="14" xr:uid="{F2136856-ED6A-47DF-911B-741C985E6578}"/>
    <cellStyle name="Porcentaje" xfId="4" builtinId="5"/>
  </cellStyles>
  <dxfs count="1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wrapText="1"/>
    </dxf>
    <dxf>
      <alignment wrapText="1"/>
    </dxf>
    <dxf>
      <alignment wrapText="1"/>
    </dxf>
    <dxf>
      <alignment wrapText="0"/>
    </dxf>
    <dxf>
      <fill>
        <patternFill>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horizontal="center"/>
    </dxf>
    <dxf>
      <alignment horizontal="center"/>
    </dxf>
  </dxfs>
  <tableStyles count="0" defaultTableStyle="TableStyleMedium2" defaultPivotStyle="PivotStyleLight16"/>
  <colors>
    <mruColors>
      <color rgb="FFF7B7B7"/>
      <color rgb="FFE8E895"/>
      <color rgb="FFF7F0C6"/>
      <color rgb="FFCBF5DC"/>
      <color rgb="FFECF2E1"/>
      <color rgb="FFFFFFFF"/>
      <color rgb="FFB5B547"/>
      <color rgb="FF2B260A"/>
      <color rgb="FF0A2B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er1" id="{142886FB-1D9B-4C40-8A98-778E4232F45E}"/>
  <namedSheetView name="Ver2" id="{3055DFDC-57F8-4315-ACCB-8E2698B4FCE0}"/>
  <namedSheetView name="Ver3" id="{E61694F8-3DB6-461B-BC11-36D9E0EECF70}"/>
</namedSheetViews>
</file>

<file path=xl/persons/person.xml><?xml version="1.0" encoding="utf-8"?>
<personList xmlns="http://schemas.microsoft.com/office/spreadsheetml/2018/threadedcomments" xmlns:x="http://schemas.openxmlformats.org/spreadsheetml/2006/main">
  <person displayName="Norma N. Bendezu Alvarez" id="{664CC4E6-62F4-488E-B9B4-38AA7E300FDD}" userId="S::nbendezu@onpe.gob.pe::b7d78295-0f9b-4e38-8281-bb878711592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van R. Silvestre Navarro" refreshedDate="46003.647959374997" createdVersion="8" refreshedVersion="8" minRefreshableVersion="3" recordCount="1333" xr:uid="{7FFC606D-4245-4684-98FA-466B39B0B87A}">
  <cacheSource type="worksheet">
    <worksheetSource ref="B2:BB1335" sheet="Programación"/>
  </cacheSource>
  <cacheFields count="53">
    <cacheField name="AÑO" numFmtId="0">
      <sharedItems containsSemiMixedTypes="0" containsString="0" containsNumber="1" containsInteger="1" minValue="2026" maxValue="2026"/>
    </cacheField>
    <cacheField name="UE" numFmtId="0">
      <sharedItems containsSemiMixedTypes="0" containsString="0" containsNumber="1" containsInteger="1" minValue="479" maxValue="479"/>
    </cacheField>
    <cacheField name="TIPO DE PROCESO" numFmtId="0">
      <sharedItems containsNonDate="0" containsString="0" containsBlank="1"/>
    </cacheField>
    <cacheField name="PROCESO NIVEL 1" numFmtId="0">
      <sharedItems containsNonDate="0" containsString="0" containsBlank="1"/>
    </cacheField>
    <cacheField name="CATEGORÍA PRESUPUESTAL" numFmtId="0">
      <sharedItems/>
    </cacheField>
    <cacheField name="PRODUCTO PRESUPUESTAL" numFmtId="0">
      <sharedItems containsMixedTypes="1" containsNumber="1" containsInteger="1" minValue="3000001" maxValue="3000654"/>
    </cacheField>
    <cacheField name="ACTIVIDAD  PRESUPUESTAL" numFmtId="0">
      <sharedItems containsMixedTypes="1" containsNumber="1" containsInteger="1" minValue="5000276" maxValue="5005023"/>
    </cacheField>
    <cacheField name="FUNCIÓN" numFmtId="0">
      <sharedItems containsNonDate="0" containsString="0" containsBlank="1"/>
    </cacheField>
    <cacheField name="DIVISIÓN FUNCIONAL " numFmtId="0">
      <sharedItems containsNonDate="0" containsString="0" containsBlank="1"/>
    </cacheField>
    <cacheField name="GRUPO FUNCIONAL" numFmtId="0">
      <sharedItems containsNonDate="0" containsString="0" containsBlank="1"/>
    </cacheField>
    <cacheField name="FINALIDAD" numFmtId="0">
      <sharedItems containsNonDate="0" containsString="0" containsBlank="1"/>
    </cacheField>
    <cacheField name="ID" numFmtId="0">
      <sharedItems/>
    </cacheField>
    <cacheField name="ACTIVIDAD OPERATIVA" numFmtId="0">
      <sharedItems containsBlank="1"/>
    </cacheField>
    <cacheField name="Meta presupuestal" numFmtId="0">
      <sharedItems containsNonDate="0" containsString="0" containsBlank="1"/>
    </cacheField>
    <cacheField name="Prioridad" numFmtId="0">
      <sharedItems containsBlank="1"/>
    </cacheField>
    <cacheField name="Órgano " numFmtId="0">
      <sharedItems count="14">
        <s v="GAD"/>
        <s v="GAJ"/>
        <s v="GG"/>
        <s v="GGE"/>
        <s v="GIEE"/>
        <s v="PP"/>
        <s v="GITE"/>
        <s v="GOECOR"/>
        <s v="GPP"/>
        <s v="GRH"/>
        <s v="GSFP"/>
        <s v="JN"/>
        <s v="SG"/>
        <s v="ODPE"/>
      </sharedItems>
    </cacheField>
    <cacheField name="Tipo de PPTO" numFmtId="0">
      <sharedItems/>
    </cacheField>
    <cacheField name="ESTADO" numFmtId="0">
      <sharedItems containsBlank="1"/>
    </cacheField>
    <cacheField name="GG" numFmtId="0">
      <sharedItems containsBlank="1"/>
    </cacheField>
    <cacheField name="Clasificador" numFmtId="2">
      <sharedItems/>
    </cacheField>
    <cacheField name="Descripción del Bien/Servicio" numFmtId="0">
      <sharedItems containsBlank="1"/>
    </cacheField>
    <cacheField name="SIAF WEB / NO SIAF WEB" numFmtId="0">
      <sharedItems containsBlank="1"/>
    </cacheField>
    <cacheField name="Unidad medida" numFmtId="0">
      <sharedItems containsBlank="1"/>
    </cacheField>
    <cacheField name="Cantidad de Personas o Veces" numFmtId="0">
      <sharedItems containsBlank="1" containsMixedTypes="1" containsNumber="1" containsInteger="1" minValue="1" maxValue="267273"/>
    </cacheField>
    <cacheField name="Precio Unitario" numFmtId="0">
      <sharedItems containsSemiMixedTypes="0" containsString="0" containsNumber="1" minValue="0.16" maxValue="341678410"/>
    </cacheField>
    <cacheField name="Enero" numFmtId="0">
      <sharedItems containsString="0" containsBlank="1" containsNumber="1" minValue="0" maxValue="5714285.7142857099"/>
    </cacheField>
    <cacheField name="Febrero" numFmtId="0">
      <sharedItems containsString="0" containsBlank="1" containsNumber="1" minValue="0" maxValue="27957000"/>
    </cacheField>
    <cacheField name="Marzo" numFmtId="0">
      <sharedItems containsString="0" containsBlank="1" containsNumber="1" minValue="0" maxValue="91613"/>
    </cacheField>
    <cacheField name="Abril" numFmtId="0">
      <sharedItems containsString="0" containsBlank="1" containsNumber="1" minValue="0" maxValue="534546"/>
    </cacheField>
    <cacheField name="Mayo" numFmtId="0">
      <sharedItems containsString="0" containsBlank="1" containsNumber="1" minValue="0" maxValue="3"/>
    </cacheField>
    <cacheField name="Junio" numFmtId="0">
      <sharedItems containsString="0" containsBlank="1" containsNumber="1" containsInteger="1" minValue="0" maxValue="0"/>
    </cacheField>
    <cacheField name="Julio" numFmtId="0">
      <sharedItems containsString="0" containsBlank="1" containsNumber="1" containsInteger="1" minValue="0" maxValue="0"/>
    </cacheField>
    <cacheField name="Agosto" numFmtId="0">
      <sharedItems containsString="0" containsBlank="1" containsNumber="1" containsInteger="1" minValue="0" maxValue="0"/>
    </cacheField>
    <cacheField name="Setiembre" numFmtId="0">
      <sharedItems containsString="0" containsBlank="1" containsNumber="1" containsInteger="1" minValue="0" maxValue="0"/>
    </cacheField>
    <cacheField name="Octubre" numFmtId="0">
      <sharedItems containsString="0" containsBlank="1" containsNumber="1" containsInteger="1" minValue="0" maxValue="0"/>
    </cacheField>
    <cacheField name="Noviembre" numFmtId="0">
      <sharedItems containsString="0" containsBlank="1" containsNumber="1" containsInteger="1" minValue="0" maxValue="0"/>
    </cacheField>
    <cacheField name="Diciembre" numFmtId="0">
      <sharedItems containsString="0" containsBlank="1" containsNumber="1" containsInteger="1" minValue="0" maxValue="0"/>
    </cacheField>
    <cacheField name="Total Costo de B.S" numFmtId="43">
      <sharedItems containsSemiMixedTypes="0" containsString="0" containsNumber="1" minValue="150" maxValue="341678410"/>
    </cacheField>
    <cacheField name="TIPO" numFmtId="0">
      <sharedItems count="2">
        <s v="V01"/>
        <s v="V02"/>
      </sharedItems>
    </cacheField>
    <cacheField name="Enero2" numFmtId="165">
      <sharedItems containsSemiMixedTypes="0" containsString="0" containsNumber="1" minValue="0" maxValue="341678410"/>
    </cacheField>
    <cacheField name="Febrero2" numFmtId="165">
      <sharedItems containsSemiMixedTypes="0" containsString="0" containsNumber="1" minValue="0" maxValue="12000000"/>
    </cacheField>
    <cacheField name="Marzo2" numFmtId="165">
      <sharedItems containsSemiMixedTypes="0" containsString="0" containsNumber="1" minValue="0" maxValue="9910572"/>
    </cacheField>
    <cacheField name="Abril2" numFmtId="165">
      <sharedItems containsSemiMixedTypes="0" containsString="0" containsNumber="1" minValue="0" maxValue="144306000"/>
    </cacheField>
    <cacheField name="Mayo2" numFmtId="165">
      <sharedItems containsSemiMixedTypes="0" containsString="0" containsNumber="1" containsInteger="1" minValue="0" maxValue="665445"/>
    </cacheField>
    <cacheField name="Junio2" numFmtId="165">
      <sharedItems containsSemiMixedTypes="0" containsString="0" containsNumber="1" containsInteger="1" minValue="0" maxValue="0"/>
    </cacheField>
    <cacheField name="Julio2" numFmtId="165">
      <sharedItems containsSemiMixedTypes="0" containsString="0" containsNumber="1" containsInteger="1" minValue="0" maxValue="0"/>
    </cacheField>
    <cacheField name="Agosto2" numFmtId="165">
      <sharedItems containsSemiMixedTypes="0" containsString="0" containsNumber="1" containsInteger="1" minValue="0" maxValue="0"/>
    </cacheField>
    <cacheField name="Setiembre2" numFmtId="165">
      <sharedItems containsSemiMixedTypes="0" containsString="0" containsNumber="1" containsInteger="1" minValue="0" maxValue="0"/>
    </cacheField>
    <cacheField name="Octubre2" numFmtId="165">
      <sharedItems containsSemiMixedTypes="0" containsString="0" containsNumber="1" containsInteger="1" minValue="0" maxValue="0"/>
    </cacheField>
    <cacheField name="Noviembre2" numFmtId="165">
      <sharedItems containsSemiMixedTypes="0" containsString="0" containsNumber="1" containsInteger="1" minValue="0" maxValue="0"/>
    </cacheField>
    <cacheField name="Diciembre2" numFmtId="165">
      <sharedItems containsSemiMixedTypes="0" containsString="0" containsNumber="1" containsInteger="1" minValue="0" maxValue="0"/>
    </cacheField>
    <cacheField name="TOTAL" numFmtId="165">
      <sharedItems containsSemiMixedTypes="0" containsString="0" containsNumber="1" containsInteger="1" minValue="150" maxValue="341678410"/>
    </cacheField>
    <cacheField name="Dif" numFmtId="165">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los G. Saavedra Lopez" refreshedDate="46027.680311458331" createdVersion="8" refreshedVersion="8" minRefreshableVersion="3" recordCount="487" xr:uid="{1A906CAB-0F01-49CA-BB57-ECF939F1DB6C}">
  <cacheSource type="worksheet">
    <worksheetSource ref="A4:AS726" sheet="Programación Locadores"/>
  </cacheSource>
  <cacheFields count="44">
    <cacheField name="AÑO" numFmtId="0">
      <sharedItems containsSemiMixedTypes="0" containsString="0" containsNumber="1" containsInteger="1" minValue="2026" maxValue="2026"/>
    </cacheField>
    <cacheField name="UE" numFmtId="0">
      <sharedItems containsSemiMixedTypes="0" containsString="0" containsNumber="1" containsInteger="1" minValue="479" maxValue="479"/>
    </cacheField>
    <cacheField name="CATEGORÍA PRESUPUESTAL" numFmtId="0">
      <sharedItems/>
    </cacheField>
    <cacheField name="PRODUCTO PRESUPUESTAL" numFmtId="0">
      <sharedItems containsSemiMixedTypes="0" containsString="0" containsNumber="1" containsInteger="1" minValue="3000001" maxValue="3000654"/>
    </cacheField>
    <cacheField name="ACTIVIDAD  PRESUPUESTAL" numFmtId="0">
      <sharedItems containsSemiMixedTypes="0" containsString="0" containsNumber="1" containsInteger="1" minValue="5000276" maxValue="5005023"/>
    </cacheField>
    <cacheField name="ID" numFmtId="0">
      <sharedItems/>
    </cacheField>
    <cacheField name="ACTIVIDAD OPERATIVA" numFmtId="0">
      <sharedItems/>
    </cacheField>
    <cacheField name="META" numFmtId="0">
      <sharedItems containsSemiMixedTypes="0" containsString="0" containsNumber="1" containsInteger="1" minValue="92" maxValue="97"/>
    </cacheField>
    <cacheField name="Prioridad" numFmtId="0">
      <sharedItems/>
    </cacheField>
    <cacheField name="Órgano " numFmtId="1">
      <sharedItems/>
    </cacheField>
    <cacheField name="Tipo de PPTO" numFmtId="1">
      <sharedItems count="1">
        <s v="EG 2026"/>
      </sharedItems>
    </cacheField>
    <cacheField name="GG" numFmtId="0">
      <sharedItems/>
    </cacheField>
    <cacheField name="Clasificador" numFmtId="2">
      <sharedItems count="19">
        <s v="2.3.2.7.13.98"/>
        <s v="2.3.1.99.1.99"/>
        <s v="2.3.1.5.1.2"/>
        <s v="2.3.1.5.3.1"/>
        <s v="2.3.1.6.1.4"/>
        <s v="2.3.2.2.3.99"/>
        <s v="2.3.2.7.4.99"/>
        <s v="2.3.2.5.1.99"/>
        <s v="2.3.1.8.2.1"/>
        <s v="2.3.2.5.1.4"/>
        <s v="2.3.2.5.1.3"/>
        <s v="2.3.2.9.1.1"/>
        <s v="2.3.2.5.1.1"/>
        <s v="2.3.1.1.1.1 "/>
        <s v="2.3.1.11.1.4"/>
        <s v="2.3.2.7.11.5"/>
        <s v="2.3.1.7.1.1"/>
        <s v="2.3.1.5.1.1"/>
        <s v="2.3.1.5.4.1"/>
      </sharedItems>
    </cacheField>
    <cacheField name="Descripción del Bien/Servicio" numFmtId="0">
      <sharedItems/>
    </cacheField>
    <cacheField name="Unidad medida" numFmtId="0">
      <sharedItems/>
    </cacheField>
    <cacheField name="Cantidad de Personas o Veces" numFmtId="3">
      <sharedItems containsString="0" containsBlank="1" containsNumber="1" containsInteger="1" minValue="1" maxValue="144"/>
    </cacheField>
    <cacheField name="Precio Unitario" numFmtId="43">
      <sharedItems containsSemiMixedTypes="0" containsString="0" containsNumber="1" minValue="0.16" maxValue="144306000"/>
    </cacheField>
    <cacheField name="Enero" numFmtId="0">
      <sharedItems containsString="0" containsBlank="1" containsNumber="1" containsInteger="1" minValue="0" maxValue="56000"/>
    </cacheField>
    <cacheField name="Febrero" numFmtId="0">
      <sharedItems containsString="0" containsBlank="1" containsNumber="1" containsInteger="1" minValue="0" maxValue="30"/>
    </cacheField>
    <cacheField name="Marzo" numFmtId="0">
      <sharedItems containsString="0" containsBlank="1" containsNumber="1" containsInteger="1" minValue="0" maxValue="30"/>
    </cacheField>
    <cacheField name="Abril" numFmtId="0">
      <sharedItems containsString="0" containsBlank="1" containsNumber="1" containsInteger="1" minValue="0" maxValue="2"/>
    </cacheField>
    <cacheField name="Mayo" numFmtId="0">
      <sharedItems containsNonDate="0" containsString="0" containsBlank="1"/>
    </cacheField>
    <cacheField name="Junio" numFmtId="0">
      <sharedItems containsNonDate="0" containsString="0" containsBlank="1"/>
    </cacheField>
    <cacheField name="Julio" numFmtId="0">
      <sharedItems containsNonDate="0" containsString="0" containsBlank="1"/>
    </cacheField>
    <cacheField name="Agosto" numFmtId="0">
      <sharedItems containsNonDate="0" containsString="0" containsBlank="1"/>
    </cacheField>
    <cacheField name="Setiembre" numFmtId="0">
      <sharedItems containsNonDate="0" containsString="0" containsBlank="1"/>
    </cacheField>
    <cacheField name="Octubre" numFmtId="0">
      <sharedItems containsNonDate="0" containsString="0" containsBlank="1"/>
    </cacheField>
    <cacheField name="Noviembre" numFmtId="0">
      <sharedItems containsNonDate="0" containsString="0" containsBlank="1"/>
    </cacheField>
    <cacheField name="Diciembre" numFmtId="0">
      <sharedItems containsNonDate="0" containsString="0" containsBlank="1"/>
    </cacheField>
    <cacheField name="Total Costo de B.S" numFmtId="43">
      <sharedItems containsSemiMixedTypes="0" containsString="0" containsNumber="1" containsInteger="1" minValue="5" maxValue="144306000"/>
    </cacheField>
    <cacheField name="Enero2" numFmtId="165">
      <sharedItems containsSemiMixedTypes="0" containsString="0" containsNumber="1" minValue="0" maxValue="2080845"/>
    </cacheField>
    <cacheField name="Febrero2" numFmtId="165">
      <sharedItems containsSemiMixedTypes="0" containsString="0" containsNumber="1" containsInteger="1" minValue="0" maxValue="755200"/>
    </cacheField>
    <cacheField name="Marzo2" numFmtId="165">
      <sharedItems containsSemiMixedTypes="0" containsString="0" containsNumber="1" containsInteger="1" minValue="0" maxValue="80000"/>
    </cacheField>
    <cacheField name="Abril2" numFmtId="165">
      <sharedItems containsSemiMixedTypes="0" containsString="0" containsNumber="1" minValue="0" maxValue="144306000"/>
    </cacheField>
    <cacheField name="Mayo2" numFmtId="165">
      <sharedItems containsSemiMixedTypes="0" containsString="0" containsNumber="1" containsInteger="1" minValue="0" maxValue="0"/>
    </cacheField>
    <cacheField name="Junio2" numFmtId="165">
      <sharedItems containsSemiMixedTypes="0" containsString="0" containsNumber="1" containsInteger="1" minValue="0" maxValue="0"/>
    </cacheField>
    <cacheField name="Julio2" numFmtId="165">
      <sharedItems containsSemiMixedTypes="0" containsString="0" containsNumber="1" containsInteger="1" minValue="0" maxValue="0"/>
    </cacheField>
    <cacheField name="Agosto2" numFmtId="165">
      <sharedItems containsSemiMixedTypes="0" containsString="0" containsNumber="1" containsInteger="1" minValue="0" maxValue="0"/>
    </cacheField>
    <cacheField name="Setiembre2" numFmtId="165">
      <sharedItems containsSemiMixedTypes="0" containsString="0" containsNumber="1" containsInteger="1" minValue="0" maxValue="0"/>
    </cacheField>
    <cacheField name="Octubre2" numFmtId="165">
      <sharedItems containsSemiMixedTypes="0" containsString="0" containsNumber="1" containsInteger="1" minValue="0" maxValue="0"/>
    </cacheField>
    <cacheField name="Noviembre2" numFmtId="165">
      <sharedItems containsSemiMixedTypes="0" containsString="0" containsNumber="1" containsInteger="1" minValue="0" maxValue="0"/>
    </cacheField>
    <cacheField name="Diciembre2" numFmtId="165">
      <sharedItems containsSemiMixedTypes="0" containsString="0" containsNumber="1" containsInteger="1" minValue="0" maxValue="0"/>
    </cacheField>
    <cacheField name="TOTAL" numFmtId="165">
      <sharedItems containsSemiMixedTypes="0" containsString="0" containsNumber="1" containsInteger="1" minValue="5" maxValue="144306000"/>
    </cacheField>
    <cacheField name="GERENCIA/SUBGERENCIA" numFmtId="0">
      <sharedItems count="4">
        <s v="SGIST"/>
        <s v="GITE"/>
        <s v="SGSI"/>
        <s v="SGGDI"/>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93.549175578701" createdVersion="8" refreshedVersion="8" minRefreshableVersion="3" recordCount="1511" xr:uid="{2F16D28A-656C-499F-984B-258F3E0E97D4}">
  <cacheSource type="worksheet">
    <worksheetSource ref="G4:EC1750" sheet="Programación Locadores"/>
  </cacheSource>
  <cacheFields count="110">
    <cacheField name="ACTIVIDAD OPERATIVA" numFmtId="0">
      <sharedItems containsBlank="1"/>
    </cacheField>
    <cacheField name="META" numFmtId="0">
      <sharedItems containsString="0" containsBlank="1" containsNumber="1" containsInteger="1" minValue="92" maxValue="97" count="7">
        <n v="94"/>
        <n v="97"/>
        <n v="93"/>
        <n v="96"/>
        <n v="92"/>
        <n v="95"/>
        <m/>
      </sharedItems>
    </cacheField>
    <cacheField name="Prioridad" numFmtId="0">
      <sharedItems containsBlank="1"/>
    </cacheField>
    <cacheField name="Órgano " numFmtId="0">
      <sharedItems containsBlank="1"/>
    </cacheField>
    <cacheField name="Tipo de PPTO" numFmtId="0">
      <sharedItems containsBlank="1"/>
    </cacheField>
    <cacheField name="GG" numFmtId="0">
      <sharedItems containsBlank="1"/>
    </cacheField>
    <cacheField name="Clasificador" numFmtId="0">
      <sharedItems containsBlank="1"/>
    </cacheField>
    <cacheField name="Descripción del Bien/Servicio" numFmtId="0">
      <sharedItems containsBlank="1" count="359">
        <s v="ANALISTA DE ASEGURAMIENTO DE CONTROL DE CALIDAD DE SOFTWARE 1"/>
        <s v="ANALISTA DE ASEGURAMIENTO DE CONTROL DE CALIDAD DE SOFTWARE 2"/>
        <s v="ANALISTA DE BASE DE DATOS JUNIOR 3"/>
        <s v="DOCUMENTADOR DE BASE DE DATOS"/>
        <s v="ANALISTA DE CIENCIA DE DATOS"/>
        <s v="ANALISTA DE DATOS 1"/>
        <s v="ANALISTA DE DATOS 2"/>
        <s v="ANALISTA DE DATOS 3"/>
        <s v="ANALISTA DE DATOS 4"/>
        <s v="ANALISTA DE DATOS 5"/>
        <s v="ANALISTA DE DATOS 6"/>
        <s v="ANALISTA DE DATOS 7"/>
        <s v="ANALISTA DE DATOS BI 1"/>
        <s v="ANALISTA DE DATOS SENIOR 1"/>
        <s v="ANALISTA DE DATOS SENIOR 2"/>
        <s v="ANALISTA DE DATOS SENIOR 3"/>
        <s v="ADMINISTRADOR DE BASE DE DATOS SENIOR"/>
        <s v="ANALISTA DE PRUEBAS DE DESARROLLO DE SOFTWARE SENIOR 1"/>
        <s v="ANALISTA DE PRUEBAS DE DESARROLLO DE SOFTWARE 1"/>
        <s v="ANALISTA DE PRUEBAS DE DESARROLLO DE SOFTWARE 2"/>
        <s v="ANALISTA DE PRUEBAS DE DESARROLLO DE SOFTWARE 3"/>
        <s v="ANALISTA DE PRUEBAS DE DESARROLLO DE SOFTWARE 4"/>
        <s v="ANALISTA DE PRUEBAS DE DESARROLLO DE SOFTWARE 5"/>
        <s v="ANALISTA DE PRUEBAS DE DESARROLLO DE SOFTWARE 6"/>
        <s v="ANALISTA DE PRUEBAS DE DESARROLLO DE SOFTWARE 7"/>
        <s v="ANALISTA DE PRUEBAS DE DESARROLLO DE SOFTWARE 8"/>
        <s v="ANALISTA DE SISTEMAS 1"/>
        <s v="ANALISTA FUNCIONAL SENIOR"/>
        <s v="ANALISTA FUNCIONAL SENIOR 1"/>
        <s v="ANALISTA FUNCIONAL SENIOR 2"/>
        <s v="ANALISTA FUNCIONAL SENIOR 3"/>
        <s v="ANALISTA FUNCIONAL SENIOR 5"/>
        <s v="ANALISTA FUNCIONAL SENIOR 6"/>
        <s v="ANALISTA FUNCIONAL SENIOR 7"/>
        <s v="ANALISTA FUNCIONAL SENIOR 8"/>
        <s v="ANALISTA FUNCIONAL SENIOR 9"/>
        <s v="ESPECIALISTA FUNCIONAL SENIOR 1"/>
        <s v="ESPECIALISTA FUNCIONAL SENIOR 2"/>
        <s v="PROGRAMADOR 1"/>
        <s v="ANALISTA PROGRAMADOR 1"/>
        <s v="ANALISTA PROGRAMADOR 2"/>
        <s v="ANALISTA PROGRAMADOR 3"/>
        <s v="ANALISTA PROGRAMADOR 4"/>
        <s v="ANALISTA PROGRAMADOR 5"/>
        <s v="ANALISTA PROGRAMADOR 6"/>
        <s v="ANALISTA PROGRAMADOR 7"/>
        <s v="ANALISTA PROGRAMADOR 8"/>
        <s v="ANALISTA PROGRAMADOR 9"/>
        <s v="ANALISTA PROGRAMADOR 10"/>
        <s v="ANALISTA PROGRAMADOR 11"/>
        <s v="ANALISTA PROGRAMADOR 12"/>
        <s v="ANALISTA PROGRAMADOR 13"/>
        <s v="ANALISTA PROGRAMADOR 14"/>
        <s v="ANALISTA PROGRAMADOR 16"/>
        <s v="ANALISTA PROGRAMADOR 17"/>
        <s v="ANALISTA PROGRAMADOR 18"/>
        <s v="ANALISTA PROGRAMADOR FULL STACK"/>
        <s v="ANALISTA PROGRAMADOR FULL STACK 1"/>
        <s v="ANALISTA PROGRAMADOR FULL STACK 2"/>
        <s v="ANALISTA PROGRAMADOR FULL STACK 3"/>
        <s v="ANALISTA PROGRAMADOR FULL STACK 4"/>
        <s v="ANALISTA PROGRAMADOR FULL STACK 5"/>
        <s v="ANALISTA PROGRAMADOR FULL STACK 9"/>
        <s v="ANALISTA PROGRAMADOR FULL STACK 10"/>
        <s v="ANALISTA PROGRAMADOR FULL STACK 11"/>
        <s v="ANALISTA PROGRAMADOR FULL STACK 12"/>
        <s v="ANALISTA PROGRAMADOR FULL STACK 13"/>
        <s v="ANALISTA PROGRAMADOR FULL STACK 16"/>
        <s v="ANALISTA PROGRAMADOR FULL STACK 17"/>
        <s v="ANALISTA PROGRAMADOR FULL STACK 18"/>
        <s v="ANALISTA PROGRAMADOR FULL STACK 19"/>
        <s v="ANALISTA PROGRAMADOR FULL STACK 20"/>
        <s v="ANALISTA PROGRAMADOR FULL STACK 21"/>
        <s v="ANALISTA PROGRAMADOR JUNIOR 1"/>
        <s v="ANALISTA PROGRAMADOR JUNIOR 2"/>
        <s v="ANALISTA PROGRAMADOR JUNIOR 3"/>
        <s v="ANALISTA PROGRAMADOR JUNIOR 4"/>
        <s v="ANALISTA PROGRAMADOR SENIOR"/>
        <s v="ANALISTA PROGRAMADOR SENIOR 1"/>
        <s v="NUEVO :ANALISTA PROGRAMADOR SENIOR 35_x000a_ANTES: ANALISTA PROGRAMADOR SENIOR 2"/>
        <s v="ANALISTA PROGRAMADOR SENIOR 3"/>
        <s v="ANALISTA PROGRAMADOR SENIOR 4"/>
        <s v="ANALISTA PROGRAMADOR SENIOR 5"/>
        <s v="ANALISTA PROGRAMADOR SENIOR 6"/>
        <s v="ANALISTA PROGRAMADOR SENIOR 7"/>
        <s v="ANALISTA PROGRAMADOR SENIOR 8"/>
        <s v="ANALISTA PROGRAMADOR SENIOR 9"/>
        <s v="ANALISTA PROGRAMADOR SENIOR 10"/>
        <s v="ANALISTA PROGRAMADOR SENIOR 11"/>
        <s v="ANALISTA PROGRAMADOR SENIOR 12"/>
        <s v="ANALISTA PROGRAMADOR SENIOR 13"/>
        <s v="ANALISTA PROGRAMADOR SENIOR 14"/>
        <s v="ANALISTA PROGRAMADOR SENIOR 15"/>
        <s v="ANALISTA PROGRAMADOR SENIOR 16"/>
        <s v="ANALISTA PROGRAMADOR SENIOR 17"/>
        <s v="ANALISTA PROGRAMADOR SENIOR 18"/>
        <s v="ANALISTA PROGRAMADOR SENIOR 19"/>
        <s v="ANALISTA PROGRAMADOR SENIOR 20"/>
        <s v="ANALISTA PROGRAMADOR SENIOR 21"/>
        <s v="ANALISTA PROGRAMADOR SENIOR 22"/>
        <s v="ANALISTA PROGRAMADOR SENIOR 23"/>
        <s v="ANALISTA PROGRAMADOR SENIOR 25"/>
        <s v="ANALISTA PROGRAMADOR SENIOR 27"/>
        <s v="ANALISTA PROGRAMADOR SENIOR 28"/>
        <s v="ANALISTA PROGRAMADOR SENIOR 29"/>
        <s v="ANALISTA PROGRAMADOR SENIOR 30"/>
        <s v="ANALISTA PROGRAMADOR SENIOR 32"/>
        <s v="ANALISTA PROGRAMADOR SENIOR 34"/>
        <s v="DISEÑADOR GRAFICO 1"/>
        <s v="ANALISTA UX/UI 1"/>
        <s v="ANALISTA UX/UI 2"/>
        <s v="ANALISTA UX/UI 3"/>
        <s v="ANALISTA UX/UI 4"/>
        <s v="DISEÑADOR MAQUETADOR 1"/>
        <s v="DISEÑADOR MAQUETADOR 2"/>
        <s v="DISEÑADOR MAQUETADOR 3"/>
        <s v="DISEÑADOR MAQUETADOR 4"/>
        <s v="ARQUITECTO DE DATOS EN LA NUBE"/>
        <s v="ARQUITECTO DE SEGURIDAD EN LA NUBE"/>
        <s v="ARQUITECTO DE SOLUCIONES EN LA NUBE"/>
        <s v="ARQUITECTO DE SOFTWARE 1"/>
        <s v="ASISTENTE DE PROYECTOS DE SOFTWARE 1"/>
        <s v="ASISTENTE TECNICO INFORMATICO"/>
        <s v="ASISTENTE ADMINISTRATIVO DE PROYECTOS"/>
        <s v="ASISTENTE TECNICO DE GESTION DE PROYECTOS"/>
        <s v="ASISTENTE DE SISTEMAS DE INFORMACION"/>
        <s v="ANALISTA DE PROYECTOS DE TI"/>
        <s v="GESTOR DE PROYECTOS TI 1"/>
        <s v="GESTOR DE PROYECTOS TI 2"/>
        <s v="GESTOR DE DESARROLLO"/>
        <s v="GESTOR DE PROYECTOS DE SOFTWARE 1"/>
        <s v="COORDINADOR DE PROYECTOS 1"/>
        <s v="COORDINADOR UX/UI"/>
        <s v="ESPECIALISTA EN GESTION DE PROYECTOS"/>
        <s v="ESPECIALISTA EN BASE DE DATOS"/>
        <s v="ESPECIALISTA EN GESTIÓN DE PROYECTOS DE SOFTWARE 1"/>
        <s v="DOCUMENTADOR"/>
        <s v="DOCUMENTADOR 1"/>
        <s v="DOCUMENTADOR 2"/>
        <s v="DOCUMENTADOR 3"/>
        <s v="DOCUMENTADOR 4"/>
        <s v="DOCUMENTADOR 5"/>
        <s v="DOCUMENTADOR 6"/>
        <s v="DOCUMENTADOR DE APLICACIONES JUNIOR 1"/>
        <s v="ANTES: DOCUMENTADOR DE APLICACIONES JUNIOR 1_x000a_NUEVA DENOMINACION: DOCUMENTADOR DE DATOS JUNIOR 1"/>
        <s v="DOCUMENTADOR DE APLICACIONES JUNIOR 2"/>
        <s v="COORDINADOR DE SOPORTE INFORMATICO DE SISTEMAS"/>
        <s v="SOPORTE INFORMATICO DE SISTEMAS 1"/>
        <s v="SOPORTE INFORMATICO DE SISTEMAS 2"/>
        <s v="SOPORTE INFORMATICO DE SISTEMAS 3"/>
        <s v="SOPORTE INFORMATICO DE SISTEMAS 4"/>
        <s v="SOPORTE INFORMATICO DE SISTEMAS 5"/>
        <s v="SOPORTE INFORMATICO DE SISTEMAS 6"/>
        <s v="SOPORTE INFORMATICO DE SISTEMAS 7"/>
        <s v="SOPORTE INFORMATICO DE SISTEMAS 8"/>
        <s v="SOPORTE INFORMATICO DE SISTEMAS 9"/>
        <s v="SOPORTE INFORMATICO DE SISTEMAS 10"/>
        <s v="SOPORTE INFORMATICO DE SISTEMAS 10 (PROPUESTA POR RENUNCIA)"/>
        <s v="SOPORTE INFORMATICO DE SISTEMAS 11"/>
        <s v="SOPORTE INFORMATICO DE SISTEMAS 12"/>
        <s v="SOPORTE INFORMATICO DE SISTEMAS 13"/>
        <s v="SOPORTE INFORMATICO DE SISTEMAS 14"/>
        <s v="ANALISTA DE BASE DE DATOS SENIOR 2"/>
        <s v="ANALISTA DE PRUEBAS DE DESARROLLO DE SOFTWARE 10"/>
        <s v="ANALISTA FUNCIONAL SENIOR 4"/>
        <s v="DOCUMENTADOR DE APLICACIONES 1"/>
        <s v="GESTOR DE PROYECTOS 2"/>
        <s v="ANALISTA DE BASE DE DATOS SENIOR 1"/>
        <s v="ANALISTA DE PRUEBAS DE DESARROLLO DE SOFTWARE 11"/>
        <s v="ANALISTA DE PRUEBAS DE DESARROLLO DE SOFTWARE 12"/>
        <s v="ANALISTA DE PRUEBAS DE DESARROLLO DE SOFTWARE 13"/>
        <s v="ANALISTA DE PRUEBAS DE DESARROLLO DE SOFTWARE 14"/>
        <s v="ANALISTA DE PRUEBAS DE DESARROLLO DE SOFTWARE 15"/>
        <s v="ANALISTA DE PRUEBAS DE DESARROLLO DE SOFTWARE 9"/>
        <s v="COORDINADOR DE REQUERIMIENTOS DE PROYECTOS DE SISTEMAS"/>
        <s v="ESPECIALISTA FUNCIONAL"/>
        <s v="GESTOR DE PROYECTOS 1"/>
        <s v="ANALISTA EN GESTION DE PROCESOS Y SERVICIOS DE INNOVACION"/>
        <s v="ESPECIALISTA EN CERTIFICACIÓN DIGITAL Y FIRMA ELECTRONICA CUALIFICADA"/>
        <s v="ESPECIALISTA EN GESTIÓN DE PROYECTOS Y SERVICIOS DE CERTIFICACIÓN DIGITAL"/>
        <s v="ESPECIALISTA EN PROCESOS Y SERVICIOS DE CERTIFICACIÓN DIGITAL"/>
        <s v="ESPECIALISTA EN SERVICIOS DE CERTIFICACIÓN DIGITAL"/>
        <s v="OPERADOR TECNICO PKI"/>
        <s v="ESPECIALISTA EN GESTIÓN DE SERVICIOS PKI"/>
        <s v="ANALISTA SENIOR EN GESTIÓN DE SERVICIOS PKI"/>
        <s v="ANALISTA ADMINISTRATIVO DE GOBIERNO DIGITAL"/>
        <s v="LIDER DE PROYECTOS DE INNOVACIÓN"/>
        <s v="ANALISTA UX DE PROYECTOS DE INNOVACIÓN"/>
        <s v="ESPECIALISTA EN PROGRAMACIÓN SENIOR DE APLICACIONES"/>
        <s v="ANALISTA PROGRAMADOR FULL STACK DE PROYECTOS DE INNOVACIÓN"/>
        <s v="ESPECIALISTA EN GESTIÓN TECNOLÓGICA DE VOTO DIGITAL"/>
        <s v="ANALISTA PROGRAMADOR FRONTEND DE PROYECTOS DE INNOVACIÓN"/>
        <s v="DISEÑADOR UX/UI DE PROYECTOS DE INNOVACIÓN"/>
        <s v="ESPECIALISTA EN GESTIÓN TECNOLÓGICA DE PROYECTOS DE INNOVACIÓN"/>
        <s v="ESPECIALISTA EN DESARROLLO DE SOFTWARE DE PROYECTOS DE INNOVACIÓN"/>
        <s v="ESPECIALISTA SENIOR EN DESARROLLO DE SOFTWARE DE PROYECTOS DE INNOVACIÓN"/>
        <s v="ARQUITECTO DE SOLUCIONES DE PROYECTOS DE INNOVACIÓN"/>
        <s v="ESPECIALISTA JURÍDICO EN GOBIERNO DIGITAL"/>
        <s v=" ESPECIALISTA EN UX/UI DE SERVICIOS DIGITALES _x000a_"/>
        <s v="ESPECIALISTA EN PROGRAMACIÓN BACKEND DE PROYECTOS DE INNOVACIÓN"/>
        <s v="ANALISTA FUNCIONAL SENIOR DE PROYECTOS DE INNOVACION"/>
        <s v="ESPECIALISTA GESTIÓN DE PROYECTOS DE INNOVACIÓN"/>
        <s v="ESPECIALISTA EN PROGRAMACIÓN DE APLICACIONES MOVILES "/>
        <s v="ANALISTA PROGRAMADOR MOVIL  "/>
        <s v="ESPECIALISTA EN DESAROLLO DE INTERFACES DE USUARIO "/>
        <s v="ESPECIALISTA EN DESAROLLO FULL STACK DE PROYECTOS DE INNOVACIÓN"/>
        <s v="ARQUITECTO EN NUBE DE PROYECTOS DE INNOVACIÓN"/>
        <s v="ESPECIALISTA DEVOPS DE PROYECTOS DE INNOVACIÓN"/>
        <s v="ESPECIALISTA EN PRUEBAS FUNCIONALES AUTOMATIZADAS DE PROYECTOS DE INNOVACIÓN"/>
        <s v="DOCUMENTADOR DE PROYECTOS DE INNOVACIÓN"/>
        <s v="ASISTENTE DE PROYECTOS DE INNOVACIÓN"/>
        <s v="ARQUITECTO SENIOR EN NUBE DE VOTO DIGITAL"/>
        <s v="ESPECIALISTA MATEMÁTICO "/>
        <s v="ESPECIALISTA MATEMÁTICO EN CRIPTOGRAFÍA "/>
        <s v="ANALISTA DE ASEGURAMIENTO DE CONTROL DE CALIDAD DE PROYECTOS DE INNOVACION"/>
        <s v="ESPECIALISTA DE PRUEBAS DE SEGURIDAD Y CODIGO ESTATICO DE PROYECTOS DE INNOVACIÓN"/>
        <s v="ESPECIALISTA DE PRUEBAS DE CARGA, ESTRES Y AUTOMATIZACION DE PROYECTOS DE INNOVACIÓN"/>
        <s v="ANALISTA DE CONTROL DE CALIDAD DE PROYECTOS DE INNOVACION"/>
        <s v="DOCUMENTADOR QA DE PROYECTOS DE INNOVACIÓN"/>
        <s v="ESPECIALISTA EN CIBERSEGURIDAD DE PROYECTOS DE INNOVACIÓN"/>
        <s v="ESPECIALISTA EN DESARROLLO DE SOFTWARE FULL STACK DE PROYECTOS DE INNOVACION  "/>
        <s v="ESPECIALISTA EN DESARROLLO DE SOFTWARE BACKEND DE PROYECTOS DE INNOVACION "/>
        <s v="ESPECIALISTA EN ATENCIÓN DE AUDITORIAS DE PROYECTOS DE INNOVACIÓN"/>
        <s v="ESPECIALISTA SENIOR EN ATENCIÓN DE AUDITORIAS DE PROYECTOS DE INNOVACIÓN"/>
        <s v="ESPECIALISTA EN DESARROLLO DE INTEGRACIÓN CON MÓDULOS DE SEGURIDAD DE HARDWARE "/>
        <s v="PROGRAMADOR JUNIOR DE PROYECTOS DE INNOVACIÓN"/>
        <s v="ESPECIALISTA EN GESTION DE PROYECTOS DIGITALES "/>
        <s v="ANALISTA SENIOR CLOUD "/>
        <s v="DESARROLLADOR BACKEND SENIOR CLOUD"/>
        <s v="DOCUMENTADOR CLOUD"/>
        <s v="ANALISTA PROGRAMADOR DE PROYECTOS DE INNOVACIÓN"/>
        <s v="COORDINADOR DE CONTROL DE CALIDAD DE SOFTWARE"/>
        <s v="ANALISTA ADMINISTRATIVO DE CONTROL DE CALIDAD DE SOFTWARE"/>
        <s v="ANALISTA EN PRUEBAS AUTOMATIZADAS QA"/>
        <s v="ANALISTA DE PRUEBAS DE SEGURIDAD DE SOFTWARE"/>
        <s v="ANALISTA DE PRUEBAS DE CODIGO ESTÁTICO"/>
        <s v="ANALISTA DE ASEGURAMIENTO DE CONTROL DE CALIDAD DE SOFTWARE"/>
        <s v="ANALISTA DE ASEGURAMIENTO DE CONTROL DE CALIDAD DE SOFTWARE (PROPUESTA DE RENUNCIA)"/>
        <s v="ANALISTA DE CONTROL DE CALIDAD DE SOFTWARE"/>
        <s v="ANALISTA DE CONTROL DE CALIDAD DE SOFTWARE (PROPUESTA POR RENUNCIA )"/>
        <s v="DOCUMENTADOR QA"/>
        <s v="ANALISTA DE ASEGURAMIENTO DE CONTROL DE CALIDAD "/>
        <s v="SUPERVISOR DE CONTROL DE CALIDAD DE EIE"/>
        <s v="ASISTENTE DE CONTROL DE CALIDAD DE EIE"/>
        <s v="OPERADOR DE CONTROL DE CALIDAD DE EIE"/>
        <s v="OPERADOR DE CONTROL DE CALIDAD DE EIE (PROPUESTA POR RENUNCIA)"/>
        <s v="ADMINISTRADOR DE PROYECTOS Y GESTOR DE RIESGOS"/>
        <s v="ESPECIALISTA EN ESTRATEGIAS DE GOBIERNO DIGITAL DE TI"/>
        <s v="ESPECIALISTA SENIOR EN PLANIFICACIÓN DE PROYECTOS DE TI"/>
        <s v="ESPECIALISTA EN GESTIÓN DE PROYECTOS DE TI ELECTORALES"/>
        <s v="ESPECIALISTA EN SEGURIDAD DIGITAL APLICADA A PROCESOS ELECTORALES"/>
        <s v="ESPECIALISTA EN PROYECTOS ELECTORALES"/>
        <s v="ADMINISTRADOR DE CLAVES DE SEGURIDAD"/>
        <s v="ASISTENTE  DE CLAVES DE SEGURIDAD"/>
        <s v="ESPECIALISTA EN GESTIÓN Y CONTROL OPERATIVO DE PROCESOS ELECTORALES"/>
        <s v="ESPECIALISTA DE CONTROL DE TI"/>
        <s v="ESPECIALISTA LEGAL"/>
        <s v="ANALISTA EN GESTIÓN Y CONTROL"/>
        <s v="ANALISTA TECNICO ADMINISTRATIVO"/>
        <s v="ANALISTA EN GESTION ADMINISTRATIVA 1"/>
        <s v="ANALISTA EN GESTION ADMINISTRATIVA 2"/>
        <s v="ASISTENTE EN GESTION DOCUMENTAL "/>
        <s v="ANALISTA EN OPERACIONES TECNOLOGICAS"/>
        <s v="APOYO DE PALETIZADOR"/>
        <s v="ESPECIALISTA DE PREPARACION DE EIE"/>
        <s v="OPERADOR TECNICO DE TI"/>
        <s v="PALETIZADOR"/>
        <s v="SUPERVISOR DE PREPARACION DE EIE"/>
        <s v="ANALISTA DE INFRAESTRUCTURA DE BASE DE DATOS"/>
        <s v="ADMINISTRADOR DE BASE DE DATOS"/>
        <s v="ANALISTA ELECTORAL DE BASE DE DATOS"/>
        <s v="ANALISTA EN SERVIDORES DE APLICACIONES"/>
        <s v="ESPECIALISTA DE REDES Y TELECOMUNICACIONES"/>
        <s v="ANALISTA EN REQUERIMIENTOS DE SERVICIOS INFORMATICOS"/>
        <s v="ANALISTA DE SERVICIOS INFORMATICOS"/>
        <s v="ANALISTA DE PROYECTOS DE INFRAESTRUCTURA TECNOLOGICA"/>
        <s v="SOPORTE DE RED DE SERVICIOS"/>
        <s v="ANALISTA DE PLATAFORMA DE REDES Y COMUNICACIONES"/>
        <s v="ESPECIALISTA EN PLATAFORMA DE SEGURIDAD TECNOLOGICA"/>
        <s v="ANALISTA EN INFRAESTRUCTURA DE SEGURIDAD TECNOLOGICA"/>
        <s v="ESPECIALISTA EN SEGURIDAD DE LA INFORMACION"/>
        <s v="ASISTENTE TECNICO DE MESA DE AYUDA"/>
        <s v="SOPORTE TECNICO"/>
        <s v="MONITOR DE SEGUMIENTO DE PLANES ESPECIALIZADOS"/>
        <s v="ASISTENTE  LOGISTICOS DE SERVICIOS INFORMATICOS"/>
        <s v="ESPECIALISTA ELECTORAL SENIOR DE BASE DE DATOS"/>
        <s v="GESTOR DE PROYECTOS DE INFRAESTRUCTURA TECNOLOGICA"/>
        <s v="GESTOR DE PROYECTOS DE TELECOMUNICACIONES"/>
        <s v="ESPECIALISTA DE PROCESOS Y SERVICIOS INFORMATICOS"/>
        <s v="ESPECIALISTA DE PROYECTOS DE INFRAESTRUCTURA DE TI"/>
        <s v="ESPECIALISTA EN GESTION Y CONTROL DE CONTRATACIONES Y PROYECTOS"/>
        <s v="ASISTENTE DE PROYECTOS Y SERVICIOS DE TI"/>
        <s v="ESPECIALISTA EN GESTIÓN DE LA PLATAFORMA TECNOLOGICA Y SEGURIDAD TI"/>
        <s v="ANALISTA EN PLATAFORMA DE VIRTUALIZACION"/>
        <s v="ADMINISTRADOR EN PLATAFORMA DE VIRTUALIZACION"/>
        <s v="ASISTENTE DE COPIAS DE SEGURIDAD"/>
        <s v="ANALISTA EN INFRAESTRUCTURA TECNOLOGICA"/>
        <s v="ADMINISTRADOR DE LA RED ELECTORAL"/>
        <s v="ANALISTA DE TELECOMUNICACIONES"/>
        <s v="ADMINISTRADOR DE TELECOMUNICACIONES"/>
        <s v="ASISTENTE TECNICO DE MONITOREO DE PLANES"/>
        <s v="ANALISTA EN PLATAFORMA DE SEGURIDAD TECNOLOGICA"/>
        <s v="ANALISTA LOGISTICOS DE SERVICIOS INFORMATICOS "/>
        <s v="ANALISTA DE RED DE DATOS ELECTORAL"/>
        <s v="ASISTENTE EN SEGURIDAD DE LA INFORMACION"/>
        <s v="OPERADOR DE BASE DE DATOS"/>
        <s v="ANALISTA DE CENTRO DE MONITOREO DE SERVICIOS DE TI"/>
        <s v="ASISTENTE TECNICO DE SERVIDORES DE APLICACIONES"/>
        <s v="ESPECIALISTA EN SERVIDORES DE APLICACIONES DE TI"/>
        <s v="ESPECIALISTA EN REQUERIMIENTOS DE SERVICIOS INFORMATICOS"/>
        <s v="ANALISTA EN CONTRATACION DE SERVICIOS DE TI"/>
        <s v="ANALISTA EN CONTROL PREVIO DE SERVICIOS DE TI"/>
        <s v="ANTES: ANALISTA DE PLATAFORMA DE REDES Y COMUNICACIONES_x000a_NUEVO PERFIL : ANALISTA DE PLATAFORMA DE  SEGURIDAD DE LA RED DE SERVICIOS"/>
        <s v="GESTOR DE LA RED ELECTORAL"/>
        <s v="ASISTENTE EN SISTEMAS OPERATIVOS"/>
        <s v="ESPECIALISTA EN CIBERSEGURIDAD"/>
        <s v="COORDINADOR DE PREPARACION DE EIE"/>
        <s v="OPERADOR TECNICO DE TI (propuesta por desistimiento )"/>
        <s v="OPERADOR TECNICO DE TI 2"/>
        <s v="ESPECIALISTA DE OPERACIONES INFORMATICAS"/>
        <s v="OPERADOR DEL CENTRO DE MONITOREO DE RESULTADOS ELECTORALES"/>
        <s v="SUPERVISOR DE OPERACIONES Y DEL CENTRO DE SOPORTE INFORMATICO"/>
        <s v="ANALISTA PROGRAMADOR SENIOR 2"/>
        <s v="COORDINADOR DE SOPORTE INFORMATICO DE DESARROLLO"/>
        <s v="ANALISTA TECNICO ADMINISTRATIVO DE PROYECTOS DE INNOVACION"/>
        <s v="ANALISTA DE PRUEBAS Y CONTROL DE CALIDAD DE PROYECTOS DE INNOVACIÓN"/>
        <s v="ANALISTA SENIOR DE PRUEBAS Y CONTROL DE CALIDAD DE PROYECTOS DE INNOVACIÓN"/>
        <s v="ASISTENTE ADMINISTRATIVO DE PROYECTOS DE INNOVACIÓN"/>
        <s v="ESPECIALISTA EN PROGRAMACIÓN FRONTEND DE PROYECTOS DE INNOVACIÓN "/>
        <s v="SOPORTE ADMINISTRATIVO"/>
        <m/>
        <s v=" ANALISTA PROGRAMADOR 3_x000a_"/>
        <s v="ANTES : ANALISTA PROGRAMADOR 3_x000a_NUEVO PERFIL: ANALISTA PROGRAMADOR 19"/>
        <s v="ANTES: ANALISTA PROGRAMADOR SENIOR 2_x000a_NUEVO PERFIL: ANALISTA PROGRAMADOR SENIOR 35_x000a_"/>
        <s v="ANTES: ANALISTA PROGRAMADOR SENIOR 23_x000a_NUEVO PERFIL:ANALISTA PROGRAMADOR SENIOR 33"/>
        <s v="SOPORTE INFORMATICO DE SISTEMAS 10_x000a_"/>
        <s v="ANTES: SOPORTE INFORMATICO DE SISTEMAS 10_x000a_NUEVO PERFIL: SOPORTE INFORMATICO DE SISTEMAS 15"/>
        <s v="ANTES: ESPECIALISTA EN UX/UI DE SERVICIOS DIGITALES _x000a_NUEVO PERFIL: ARQUITECTO DE SOLUCIONES CLOUD DE PROYECTOS DE INNOVACION "/>
        <s v="ANTES: ESPECIALISTA EN PROGRAMACIÓN BACKEND DE PROYECTOS DE INNOVACIÓN_x000a_NUEVO PERFIL: ESPECIALISTA EN CRIPTOGRAFIA "/>
        <s v="ANALISTA PROGRAMADOR MOVIL "/>
        <s v="ANTES: ANALISTA PROGRAMADOR MOVIL  _x000a_NUEVO PERFIL : ANALISTA EN SERVICIOS DE CERTIFICACION DIGITAL "/>
        <s v="ANTES:ESPECIALISTA MATEMÁTICO_x000a_NUEVO PERFIL: ESPECIALISTA EN PRUEBAS DE SEGURIDAD DE SOFTWARE"/>
        <s v="ANTES: ESPECIALISTA EN CIBERSEGURIDAD DE PROYECTOS DE INNOVACIÓN_x000a_NUEVO PERFIL: ESPECIALISTA EN GESTIÓN TECNOLOGICA DE PROYECTOS DE INNOVACIÓN "/>
        <s v="ANTES: ESPECIALISTA EN DESARROLLO DE SOFTWARE FULL STACK DE PROYECTOS DE INNOVACION_x000a_NUEVO PERFIL : ESPECIALISTA EN DESARROLLO DE SOFTWARE DE PROYECTOS DE INNOVACIÓN "/>
        <s v="ANTES :ANALISTA DE ASEGURAMIENTO DE CONTROL DE CALIDAD DE SOFTWARE_x000a_ NUEVO PERFIL: ANALISTA DE PRUEBAS DE SEGURIDAD DE SOFTWARE"/>
        <s v="ANTES :ANALISTA DE ASEGURAMIENTO DE CONTROL DE CALIDAD DE SOFTWARE_x000a_ NUEVO PERFIL: ANALISTA DE PRUEBAS DE SEGURIDAD DE SOFTWARE 3"/>
        <s v="ANTES: ANALISTA DE ASEGURAMIENTO DE CONTROL DE CALIDAD DE SOFTWARE_x000a_NUEVO PERFIL: ANALISTA DE PRUEBAS DE CODIGO ESTÁTICO "/>
        <s v="ANTES: ANALISTA PROGRAMADOR SENIOR 2_x000a_NUEVO PERFIL: ANALISTA PROGRAMADOR SENIOR 35"/>
        <s v="ANALISTA PROGRAMADOR FULL STACK DE PROYECTOS DE INNOVACIÓN 1"/>
        <s v="DOCUMENTADOR DE DATOS JUNIOR 1"/>
        <s v="ANALISTA ADMINISTRATIVO DE PROYECTOS"/>
        <s v="ANALISTA PROGRAMADOR SENIOR 31"/>
        <s v="ESPECIALISTA UX/UI"/>
        <s v="GESTOR DE PROYECTOS 3"/>
        <s v="ANTES: OPERADOR DE CONTROL DE CALIDAD DE EIE _x000a_NUEVO PERFIL: OPERADOR DE CONTROL DE CALIDAD DE EIE 1 (propuesta por desistimiento)"/>
        <s v="ANTES: OPERADOR DE CONTROL DE CALIDAD DE EIE _x000a_NUEVO PERFIL: OPERADOR DE CONTROL DE CALIDAD DE EIE 1"/>
        <s v="OPERADOR DE CONTROL DE CALIDAD DE EIE 1"/>
        <s v="ASISTENTE OPERATIVO "/>
        <s v="COORDINADOR DEL CENTRO DE SERVICIOS ELECTORAL "/>
      </sharedItems>
    </cacheField>
    <cacheField name="Unidad medida" numFmtId="0">
      <sharedItems containsBlank="1" count="3">
        <s v="LOCADOR"/>
        <s v="LOCADORES"/>
        <m/>
      </sharedItems>
    </cacheField>
    <cacheField name="Cantidad de Personas o Veces" numFmtId="0">
      <sharedItems containsString="0" containsBlank="1" containsNumber="1" containsInteger="1" minValue="1" maxValue="33"/>
    </cacheField>
    <cacheField name="Precio Unitario" numFmtId="0">
      <sharedItems containsString="0" containsBlank="1" containsNumber="1" containsInteger="1" minValue="2500" maxValue="14000"/>
    </cacheField>
    <cacheField name="Enero" numFmtId="0">
      <sharedItems containsString="0" containsBlank="1" containsNumber="1" containsInteger="1" minValue="0" maxValue="30"/>
    </cacheField>
    <cacheField name="Febrero" numFmtId="0">
      <sharedItems containsString="0" containsBlank="1" containsNumber="1" containsInteger="1" minValue="0" maxValue="30"/>
    </cacheField>
    <cacheField name="Marzo" numFmtId="0">
      <sharedItems containsString="0" containsBlank="1" containsNumber="1" containsInteger="1" minValue="0" maxValue="30" count="7">
        <m/>
        <n v="0"/>
        <n v="30"/>
        <n v="17"/>
        <n v="15"/>
        <n v="14"/>
        <n v="9"/>
      </sharedItems>
    </cacheField>
    <cacheField name="Abril" numFmtId="0">
      <sharedItems containsString="0" containsBlank="1" containsNumber="1" containsInteger="1" minValue="0" maxValue="30" count="3">
        <m/>
        <n v="0"/>
        <n v="30"/>
      </sharedItems>
    </cacheField>
    <cacheField name="Mayo" numFmtId="0">
      <sharedItems containsNonDate="0" containsString="0" containsBlank="1"/>
    </cacheField>
    <cacheField name="Junio" numFmtId="0">
      <sharedItems containsString="0" containsBlank="1" containsNumber="1" containsInteger="1" minValue="390000" maxValue="390000"/>
    </cacheField>
    <cacheField name="Julio" numFmtId="0">
      <sharedItems containsString="0" containsBlank="1" containsNumber="1" containsInteger="1" minValue="0" maxValue="0"/>
    </cacheField>
    <cacheField name="Agosto" numFmtId="0">
      <sharedItems containsString="0" containsBlank="1" containsNumber="1" containsInteger="1" minValue="0" maxValue="0"/>
    </cacheField>
    <cacheField name="Setiembre" numFmtId="0">
      <sharedItems containsString="0" containsBlank="1" containsNumber="1" containsInteger="1" minValue="195000" maxValue="195000"/>
    </cacheField>
    <cacheField name="Octubre" numFmtId="0">
      <sharedItems containsString="0" containsBlank="1" containsNumber="1" containsInteger="1" minValue="195000" maxValue="195000"/>
    </cacheField>
    <cacheField name="Noviembre" numFmtId="0">
      <sharedItems containsString="0" containsBlank="1" containsNumber="1" containsInteger="1" minValue="0" maxValue="0"/>
    </cacheField>
    <cacheField name="Diciembre" numFmtId="0">
      <sharedItems containsString="0" containsBlank="1" containsNumber="1" containsInteger="1" minValue="0" maxValue="0"/>
    </cacheField>
    <cacheField name="Total Costo de B.S - PIA" numFmtId="43">
      <sharedItems containsBlank="1" containsMixedTypes="1" containsNumber="1" containsInteger="1" minValue="0" maxValue="5340000"/>
    </cacheField>
    <cacheField name="Enero2" numFmtId="0">
      <sharedItems containsString="0" containsBlank="1" containsNumber="1" containsInteger="1" minValue="0" maxValue="125000"/>
    </cacheField>
    <cacheField name="Febrero2" numFmtId="0">
      <sharedItems containsString="0" containsBlank="1" containsNumber="1" containsInteger="1" minValue="0" maxValue="125000"/>
    </cacheField>
    <cacheField name="Marzo2" numFmtId="0">
      <sharedItems containsString="0" containsBlank="1" containsNumber="1" containsInteger="1" minValue="0" maxValue="125000"/>
    </cacheField>
    <cacheField name="Abril2" numFmtId="0">
      <sharedItems containsString="0" containsBlank="1" containsNumber="1" containsInteger="1" minValue="0" maxValue="125000"/>
    </cacheField>
    <cacheField name="Mayo2" numFmtId="0">
      <sharedItems containsString="0" containsBlank="1" containsNumber="1" containsInteger="1" minValue="0" maxValue="0"/>
    </cacheField>
    <cacheField name="Junio2" numFmtId="0">
      <sharedItems containsString="0" containsBlank="1" containsNumber="1" containsInteger="1" minValue="0" maxValue="0"/>
    </cacheField>
    <cacheField name="Julio2" numFmtId="0">
      <sharedItems containsString="0" containsBlank="1" containsNumber="1" containsInteger="1" minValue="0" maxValue="0"/>
    </cacheField>
    <cacheField name="Agosto2" numFmtId="0">
      <sharedItems containsDate="1" containsString="0" containsBlank="1" containsMixedTypes="1" minDate="1899-12-31T00:00:00" maxDate="1899-12-31T00:00:00"/>
    </cacheField>
    <cacheField name="Setiembre2" numFmtId="0">
      <sharedItems containsString="0" containsBlank="1" containsNumber="1" containsInteger="1" minValue="0" maxValue="0"/>
    </cacheField>
    <cacheField name="Octubre2" numFmtId="0">
      <sharedItems containsString="0" containsBlank="1" containsNumber="1" containsInteger="1" minValue="0" maxValue="0"/>
    </cacheField>
    <cacheField name="Noviembre2" numFmtId="0">
      <sharedItems containsString="0" containsBlank="1" containsNumber="1" containsInteger="1" minValue="0" maxValue="0"/>
    </cacheField>
    <cacheField name="Diciembre2" numFmtId="0">
      <sharedItems containsString="0" containsBlank="1" containsNumber="1" containsInteger="1" minValue="0" maxValue="0"/>
    </cacheField>
    <cacheField name="TOTAL PRESUPUESTO PROGRAMADO PIM" numFmtId="0">
      <sharedItems containsString="0" containsBlank="1" containsNumber="1" minValue="0" maxValue="250000"/>
    </cacheField>
    <cacheField name="GERENCIA/SUBGERENCIA" numFmtId="0">
      <sharedItems containsBlank="1"/>
    </cacheField>
    <cacheField name="TAREA/ PROYECTO" numFmtId="0">
      <sharedItems containsBlank="1" containsMixedTypes="1" containsNumber="1" containsInteger="1" minValue="0" maxValue="0"/>
    </cacheField>
    <cacheField name="INFORME DE SG/ MODIFICACION PRESUPUESTAL" numFmtId="0">
      <sharedItems containsBlank="1"/>
    </cacheField>
    <cacheField name="MEMORANDO GITE - MODIFICACION CN" numFmtId="0">
      <sharedItems containsBlank="1"/>
    </cacheField>
    <cacheField name="FECHA MEMORANDO GITE - MODIFICACION CN" numFmtId="0">
      <sharedItems containsDate="1" containsString="0" containsBlank="1" containsMixedTypes="1" minDate="2026-01-16T00:00:00" maxDate="2026-02-16T00:00:00"/>
    </cacheField>
    <cacheField name="(MEMORANDO APROBACION GPP) - MODIFICACION CN " numFmtId="0">
      <sharedItems containsBlank="1"/>
    </cacheField>
    <cacheField name="FECHA (MEMORANDO APROBACION GPP) - MODIFICACION CN " numFmtId="0">
      <sharedItems containsDate="1" containsString="0" containsBlank="1" containsMixedTypes="1" minDate="2026-01-21T00:00:00" maxDate="2026-03-03T00:00:00"/>
    </cacheField>
    <cacheField name="PRESUPUESTO MODIFICADO - PIM" numFmtId="0">
      <sharedItems containsString="0" containsBlank="1" containsNumber="1" containsInteger="1" minValue="0" maxValue="24682"/>
    </cacheField>
    <cacheField name="OBSERVACIONES" numFmtId="0">
      <sharedItems containsBlank="1"/>
    </cacheField>
    <cacheField name="ESTADO DEL REQUERIMIENTO" numFmtId="0">
      <sharedItems containsBlank="1"/>
    </cacheField>
    <cacheField name="INFORME SG" numFmtId="0">
      <sharedItems containsBlank="1"/>
    </cacheField>
    <cacheField name="INFORME SG/ _x000a_PROVEIDO" numFmtId="0">
      <sharedItems containsBlank="1"/>
    </cacheField>
    <cacheField name="MEMORANDO GITE" numFmtId="0">
      <sharedItems containsBlank="1"/>
    </cacheField>
    <cacheField name="FECHA MEMORANDO GITE" numFmtId="0">
      <sharedItems containsDate="1" containsBlank="1" containsMixedTypes="1" minDate="2025-01-08T00:00:00" maxDate="2026-03-10T00:00:00"/>
    </cacheField>
    <cacheField name="SEGUIMIENTO" numFmtId="0">
      <sharedItems containsNonDate="0" containsString="0" containsBlank="1"/>
    </cacheField>
    <cacheField name="NUMERO _x000a_DE CONTRATO" numFmtId="0">
      <sharedItems containsBlank="1" containsMixedTypes="1" containsNumber="1" containsInteger="1" minValue="1271" maxValue="3719"/>
    </cacheField>
    <cacheField name="ADENDA DE CONTRATO _x000a_1" numFmtId="0">
      <sharedItems containsBlank="1"/>
    </cacheField>
    <cacheField name="ADENDA DE CONTRATO _x000a_2" numFmtId="0">
      <sharedItems containsNonDate="0" containsString="0" containsBlank="1"/>
    </cacheField>
    <cacheField name="OBSERVACIONES2" numFmtId="0">
      <sharedItems containsBlank="1"/>
    </cacheField>
    <cacheField name="APELLIDO PATERNO" numFmtId="0">
      <sharedItems containsBlank="1"/>
    </cacheField>
    <cacheField name="APELIIDO MATERNO" numFmtId="0">
      <sharedItems containsBlank="1"/>
    </cacheField>
    <cacheField name="NOMBRES" numFmtId="0">
      <sharedItems containsBlank="1"/>
    </cacheField>
    <cacheField name="DNI" numFmtId="0">
      <sharedItems containsDate="1" containsBlank="1" containsMixedTypes="1" minDate="1900-01-07T22:18:05" maxDate="1900-01-08T19:05:05"/>
    </cacheField>
    <cacheField name="RUC" numFmtId="0">
      <sharedItems containsDate="1" containsBlank="1" containsMixedTypes="1" minDate="1900-01-09T18:28:05" maxDate="1900-01-01T08:05:06"/>
    </cacheField>
    <cacheField name="RETRIBUCIÓN_x000a_ MENSUAL" numFmtId="0">
      <sharedItems containsBlank="1" containsMixedTypes="1" containsNumber="1" containsInteger="1" minValue="2000" maxValue="12000"/>
    </cacheField>
    <cacheField name="FECHA DE INICIO " numFmtId="0">
      <sharedItems containsDate="1" containsBlank="1" containsMixedTypes="1" minDate="2024-03-01T00:00:00" maxDate="2026-04-02T00:00:00"/>
    </cacheField>
    <cacheField name="FECHA DE  _x000a_FIN DE ACTIVIDADES" numFmtId="0">
      <sharedItems containsDate="1" containsBlank="1" containsMixedTypes="1" minDate="2024-04-04T00:00:00" maxDate="2026-05-01T00:00:00"/>
    </cacheField>
    <cacheField name="0" numFmtId="0">
      <sharedItems containsNonDate="0" containsString="0" containsBlank="1"/>
    </cacheField>
    <cacheField name="DIAS " numFmtId="0">
      <sharedItems containsString="0" containsBlank="1" containsNumber="1" containsInteger="1" minValue="0" maxValue="420"/>
    </cacheField>
    <cacheField name="MONTO" numFmtId="0">
      <sharedItems containsString="0" containsBlank="1" containsNumber="1" containsInteger="1" minValue="0" maxValue="125000"/>
    </cacheField>
    <cacheField name="DIAS 2" numFmtId="0">
      <sharedItems containsString="0" containsBlank="1" containsNumber="1" containsInteger="1" minValue="0" maxValue="30"/>
    </cacheField>
    <cacheField name="MONTO2" numFmtId="0">
      <sharedItems containsString="0" containsBlank="1" containsNumber="1" minValue="0" maxValue="89000"/>
    </cacheField>
    <cacheField name="DIAS 3" numFmtId="0">
      <sharedItems containsString="0" containsBlank="1" containsNumber="1" containsInteger="1" minValue="0" maxValue="30"/>
    </cacheField>
    <cacheField name="MONTO3" numFmtId="0">
      <sharedItems containsBlank="1" containsMixedTypes="1" containsNumber="1" minValue="0" maxValue="89000"/>
    </cacheField>
    <cacheField name="SALD DE PROGRAMADO / REQUERIDO" numFmtId="0">
      <sharedItems containsString="0" containsBlank="1" containsNumber="1" minValue="-3000" maxValue="125000"/>
    </cacheField>
    <cacheField name="SALDOS DE PROGRAMACION /EJECUCION" numFmtId="0">
      <sharedItems containsString="0" containsBlank="1" containsNumber="1" minValue="-2600" maxValue="125000"/>
    </cacheField>
    <cacheField name="Field74" caption="Campo74" numFmtId="0">
      <sharedItems containsNonDate="0" containsString="0" containsBlank="1"/>
    </cacheField>
    <cacheField name="DIAS 4" numFmtId="0">
      <sharedItems containsString="0" containsBlank="1" containsNumber="1" containsInteger="1" minValue="0" maxValue="30"/>
    </cacheField>
    <cacheField name="MONTO4" numFmtId="0">
      <sharedItems containsString="0" containsBlank="1" containsNumber="1" containsInteger="1" minValue="0" maxValue="125000"/>
    </cacheField>
    <cacheField name="DIAS 5" numFmtId="0">
      <sharedItems containsString="0" containsBlank="1" containsNumber="1" containsInteger="1" minValue="0" maxValue="30"/>
    </cacheField>
    <cacheField name="MONTO5" numFmtId="0">
      <sharedItems containsString="0" containsBlank="1" containsNumber="1" minValue="0" maxValue="85383.33"/>
    </cacheField>
    <cacheField name="DIAS 6" numFmtId="0">
      <sharedItems containsString="0" containsBlank="1" containsNumber="1" containsInteger="1" minValue="4" maxValue="30"/>
    </cacheField>
    <cacheField name="MONTO6" numFmtId="0">
      <sharedItems containsString="0" containsBlank="1" containsNumber="1" minValue="0" maxValue="85383.33"/>
    </cacheField>
    <cacheField name="SALD DE PROGRAMADO / REQUERIDO2" numFmtId="0">
      <sharedItems containsString="0" containsBlank="1" containsNumber="1" minValue="-5000" maxValue="125000"/>
    </cacheField>
    <cacheField name="SALDOS DE PROGRAMACION /EJECUCION2" numFmtId="0">
      <sharedItems containsString="0" containsBlank="1" containsNumber="1" minValue="0" maxValue="85383.33"/>
    </cacheField>
    <cacheField name="Field83" caption="Campo83" numFmtId="0">
      <sharedItems containsString="0" containsBlank="1" containsNumber="1" containsInteger="1" minValue="0" maxValue="0"/>
    </cacheField>
    <cacheField name="DIAS 7" numFmtId="0">
      <sharedItems containsString="0" containsBlank="1" containsNumber="1" containsInteger="1" minValue="0" maxValue="5500"/>
    </cacheField>
    <cacheField name="MONTO7" numFmtId="0">
      <sharedItems containsString="0" containsBlank="1" containsNumber="1" containsInteger="1" minValue="0" maxValue="82500"/>
    </cacheField>
    <cacheField name="DIAS 8" numFmtId="0">
      <sharedItems containsString="0" containsBlank="1" containsNumber="1" containsInteger="1" minValue="0" maxValue="30"/>
    </cacheField>
    <cacheField name="MONTO8" numFmtId="0">
      <sharedItems containsString="0" containsBlank="1" containsNumber="1" minValue="0" maxValue="12000"/>
    </cacheField>
    <cacheField name="DIAS 9" numFmtId="0">
      <sharedItems containsString="0" containsBlank="1" containsNumber="1" containsInteger="1" minValue="12" maxValue="30"/>
    </cacheField>
    <cacheField name="MONTO9" numFmtId="0">
      <sharedItems containsString="0" containsBlank="1" containsNumber="1" minValue="0" maxValue="12000"/>
    </cacheField>
    <cacheField name="SALD DE PROGRAMADO / REQUERIDO3" numFmtId="0">
      <sharedItems containsString="0" containsBlank="1" containsNumber="1" containsInteger="1" minValue="0" maxValue="10000"/>
    </cacheField>
    <cacheField name="SALDOS DE PROGRAMACION /EJECUCION3" numFmtId="0">
      <sharedItems containsString="0" containsBlank="1" containsNumber="1" containsInteger="1" minValue="0" maxValue="10000"/>
    </cacheField>
    <cacheField name="Field92" caption="Campo92" numFmtId="0">
      <sharedItems containsNonDate="0" containsString="0" containsBlank="1"/>
    </cacheField>
    <cacheField name="DIAS 10" numFmtId="0">
      <sharedItems containsString="0" containsBlank="1" containsNumber="1" containsInteger="1" minValue="0" maxValue="30"/>
    </cacheField>
    <cacheField name="MONTO10" numFmtId="0">
      <sharedItems containsString="0" containsBlank="1" containsNumber="1" containsInteger="1" minValue="0" maxValue="125000"/>
    </cacheField>
    <cacheField name="DIAS 11" numFmtId="0">
      <sharedItems containsString="0" containsBlank="1" containsNumber="1" containsInteger="1" minValue="0" maxValue="30"/>
    </cacheField>
    <cacheField name="MONTO11" numFmtId="0">
      <sharedItems containsString="0" containsBlank="1" containsNumber="1" minValue="0" maxValue="12000"/>
    </cacheField>
    <cacheField name="DIAS 12" numFmtId="0">
      <sharedItems containsString="0" containsBlank="1" containsNumber="1" containsInteger="1" minValue="4" maxValue="30"/>
    </cacheField>
    <cacheField name="MONTO12" numFmtId="0">
      <sharedItems containsString="0" containsBlank="1" containsNumber="1" minValue="0" maxValue="12000"/>
    </cacheField>
    <cacheField name="SALD DE PROGRAMADO / REQUERIDO4" numFmtId="0">
      <sharedItems containsNonDate="0" containsString="0" containsBlank="1"/>
    </cacheField>
    <cacheField name="SALDOS DE PROGRAMACION /EJECUCION4" numFmtId="0">
      <sharedItems containsNonDate="0" containsString="0" containsBlank="1"/>
    </cacheField>
    <cacheField name="Field101" caption="Campo101" numFmtId="0">
      <sharedItems containsNonDate="0" containsString="0" containsBlank="1"/>
    </cacheField>
    <cacheField name="MONTO TOTAL PROGRAMADO" numFmtId="0">
      <sharedItems containsString="0" containsBlank="1" containsNumber="1" minValue="0" maxValue="250000"/>
    </cacheField>
    <cacheField name="MONTO TOTAL REQUERIDO" numFmtId="0">
      <sharedItems containsString="0" containsBlank="1" containsNumber="1" minValue="0" maxValue="174383.33"/>
    </cacheField>
    <cacheField name="MONTO TOTAL CERTIFICADO/EJECUTADO" numFmtId="0">
      <sharedItems containsString="0" containsBlank="1" containsNumber="1" minValue="0" maxValue="168383.33"/>
    </cacheField>
    <cacheField name="SALD DE PROGRAMADO / REQUERIDO5" numFmtId="0">
      <sharedItems containsString="0" containsBlank="1" containsNumber="1" minValue="-6000" maxValue="250000"/>
    </cacheField>
    <cacheField name="SALDOS DE PROGRAMACION /EJECUCION5" numFmtId="0">
      <sharedItems containsString="0" containsBlank="1" containsNumber="1" minValue="-107.13999999999942" maxValue="125000"/>
    </cacheField>
    <cacheField name="MONTO CCP " numFmtId="0">
      <sharedItems containsNonDate="0" containsString="0" containsBlank="1"/>
    </cacheField>
    <cacheField name="NUMERO CCP" numFmtId="0">
      <sharedItems containsNonDate="0" containsString="0" containsBlank="1"/>
    </cacheField>
    <cacheField name="RENUNCIAS" numFmtId="0">
      <sharedItems containsBlank="1"/>
    </cacheField>
    <cacheField name="OBSERVACIONES3"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2.647368749997" createdVersion="8" refreshedVersion="8" minRefreshableVersion="3" recordCount="154" xr:uid="{7D80402F-4B4D-46E6-9D99-76D90FE0E764}">
  <cacheSource type="worksheet">
    <worksheetSource ref="A3:CK157" sheet="Programación bienes y servi (2)"/>
  </cacheSource>
  <cacheFields count="89">
    <cacheField name="AÑO" numFmtId="0">
      <sharedItems containsSemiMixedTypes="0" containsString="0" containsNumber="1" containsInteger="1" minValue="2026" maxValue="2026"/>
    </cacheField>
    <cacheField name="UE" numFmtId="0">
      <sharedItems containsSemiMixedTypes="0" containsString="0" containsNumber="1" containsInteger="1" minValue="479" maxValue="479"/>
    </cacheField>
    <cacheField name="CATEGORÍA PRESUPUESTAL" numFmtId="0">
      <sharedItems/>
    </cacheField>
    <cacheField name="PRODUCTO PRESUPUESTAL" numFmtId="0">
      <sharedItems containsSemiMixedTypes="0" containsString="0" containsNumber="1" containsInteger="1" minValue="3000654" maxValue="3000654"/>
    </cacheField>
    <cacheField name="ACTIVIDAD  PRESUPUESTAL" numFmtId="0">
      <sharedItems containsSemiMixedTypes="0" containsString="0" containsNumber="1" containsInteger="1" minValue="5005020" maxValue="5005023"/>
    </cacheField>
    <cacheField name="ID" numFmtId="0">
      <sharedItems/>
    </cacheField>
    <cacheField name="ACTIVIDAD OPERATIVA" numFmtId="0">
      <sharedItems/>
    </cacheField>
    <cacheField name="META" numFmtId="0">
      <sharedItems containsSemiMixedTypes="0" containsString="0" containsNumber="1" containsInteger="1" minValue="93" maxValue="97"/>
    </cacheField>
    <cacheField name="Prioridad" numFmtId="0">
      <sharedItems/>
    </cacheField>
    <cacheField name="Órgano " numFmtId="1">
      <sharedItems/>
    </cacheField>
    <cacheField name="Tipo de PPTO" numFmtId="1">
      <sharedItems/>
    </cacheField>
    <cacheField name="GG" numFmtId="0">
      <sharedItems/>
    </cacheField>
    <cacheField name="Clasificador" numFmtId="0">
      <sharedItems/>
    </cacheField>
    <cacheField name="CODIGO SIGA" numFmtId="0">
      <sharedItems containsBlank="1" containsMixedTypes="1" containsNumber="1" containsInteger="1" minValue="133000370102" maxValue="941000110613"/>
    </cacheField>
    <cacheField name="Descripción del Bien/Servicio" numFmtId="0">
      <sharedItems/>
    </cacheField>
    <cacheField name="Unidad medida" numFmtId="0">
      <sharedItems/>
    </cacheField>
    <cacheField name="MEDIDA" numFmtId="0">
      <sharedItems containsBlank="1"/>
    </cacheField>
    <cacheField name="Precio Unitario" numFmtId="0">
      <sharedItems containsMixedTypes="1" containsNumber="1" minValue="0.16" maxValue="144306000"/>
    </cacheField>
    <cacheField name="Enero" numFmtId="0">
      <sharedItems containsString="0" containsBlank="1" containsNumber="1" containsInteger="1" minValue="0" maxValue="56000"/>
    </cacheField>
    <cacheField name="Febrero" numFmtId="0">
      <sharedItems containsString="0" containsBlank="1" containsNumber="1" containsInteger="1" minValue="0" maxValue="11"/>
    </cacheField>
    <cacheField name="Marzo" numFmtId="0">
      <sharedItems containsString="0" containsBlank="1" containsNumber="1" containsInteger="1" minValue="0" maxValue="1300"/>
    </cacheField>
    <cacheField name="Abril" numFmtId="0">
      <sharedItems containsBlank="1" containsMixedTypes="1" containsNumber="1" containsInteger="1" minValue="0" maxValue="86510"/>
    </cacheField>
    <cacheField name="Mayo" numFmtId="0">
      <sharedItems containsNonDate="0" containsString="0" containsBlank="1"/>
    </cacheField>
    <cacheField name="Junio" numFmtId="0">
      <sharedItems containsNonDate="0" containsString="0" containsBlank="1"/>
    </cacheField>
    <cacheField name="Julio" numFmtId="0">
      <sharedItems containsNonDate="0" containsString="0" containsBlank="1"/>
    </cacheField>
    <cacheField name="Agosto" numFmtId="0">
      <sharedItems containsNonDate="0" containsString="0" containsBlank="1"/>
    </cacheField>
    <cacheField name="Setiembre" numFmtId="0">
      <sharedItems containsNonDate="0" containsString="0" containsBlank="1"/>
    </cacheField>
    <cacheField name="Octubre" numFmtId="0">
      <sharedItems containsNonDate="0" containsString="0" containsBlank="1"/>
    </cacheField>
    <cacheField name="Noviembre" numFmtId="0">
      <sharedItems containsNonDate="0" containsString="0" containsBlank="1"/>
    </cacheField>
    <cacheField name="Diciembre" numFmtId="0">
      <sharedItems containsNonDate="0" containsString="0" containsBlank="1"/>
    </cacheField>
    <cacheField name="Total Costo de B.S" numFmtId="0">
      <sharedItems containsBlank="1" containsMixedTypes="1" containsNumber="1" containsInteger="1" minValue="5" maxValue="144306000"/>
    </cacheField>
    <cacheField name="Enero2" numFmtId="165">
      <sharedItems containsString="0" containsBlank="1" containsNumber="1" minValue="0" maxValue="2080845"/>
    </cacheField>
    <cacheField name="Febrero2" numFmtId="165">
      <sharedItems containsString="0" containsBlank="1" containsNumber="1" containsInteger="1" minValue="0" maxValue="755200"/>
    </cacheField>
    <cacheField name="Marzo2" numFmtId="165">
      <sharedItems containsString="0" containsBlank="1" containsNumber="1" containsInteger="1" minValue="0" maxValue="80000"/>
    </cacheField>
    <cacheField name="Abril2" numFmtId="165">
      <sharedItems containsString="0" containsBlank="1" containsNumber="1" minValue="0" maxValue="144306000"/>
    </cacheField>
    <cacheField name="Mayo2" numFmtId="165">
      <sharedItems containsString="0" containsBlank="1" containsNumber="1" containsInteger="1" minValue="0" maxValue="0"/>
    </cacheField>
    <cacheField name="Junio2" numFmtId="0">
      <sharedItems containsString="0" containsBlank="1" containsNumber="1" containsInteger="1" minValue="0" maxValue="0"/>
    </cacheField>
    <cacheField name="Julio2" numFmtId="0">
      <sharedItems containsString="0" containsBlank="1" containsNumber="1" containsInteger="1" minValue="0" maxValue="0"/>
    </cacheField>
    <cacheField name="Agosto2" numFmtId="0">
      <sharedItems containsString="0" containsBlank="1" containsNumber="1" containsInteger="1" minValue="0" maxValue="0"/>
    </cacheField>
    <cacheField name="Setiembre2" numFmtId="0">
      <sharedItems containsString="0" containsBlank="1" containsNumber="1" containsInteger="1" minValue="0" maxValue="0"/>
    </cacheField>
    <cacheField name="Octubre2" numFmtId="0">
      <sharedItems containsString="0" containsBlank="1" containsNumber="1" containsInteger="1" minValue="0" maxValue="0"/>
    </cacheField>
    <cacheField name="Noviembre2" numFmtId="165">
      <sharedItems containsString="0" containsBlank="1" containsNumber="1" containsInteger="1" minValue="0" maxValue="0"/>
    </cacheField>
    <cacheField name="Diciembre2" numFmtId="165">
      <sharedItems containsString="0" containsBlank="1" containsNumber="1" containsInteger="1" minValue="0" maxValue="0"/>
    </cacheField>
    <cacheField name="TOTAL PRESUPUESTO PIM MODIFICADO" numFmtId="0">
      <sharedItems containsString="0" containsBlank="1" containsNumber="1" minValue="0" maxValue="144306000"/>
    </cacheField>
    <cacheField name="GERENCIA/SUBGERENCIA" numFmtId="0">
      <sharedItems/>
    </cacheField>
    <cacheField name="ESTADO SIGA INCLUSION, EXLUSION O PENDIENTE" numFmtId="0">
      <sharedItems containsBlank="1"/>
    </cacheField>
    <cacheField name="N° DE ANEXO DE INCLUSION SIGA" numFmtId="0">
      <sharedItems containsBlank="1"/>
    </cacheField>
    <cacheField name="MODIFICACION- HABILITACION INFORME SG" numFmtId="0">
      <sharedItems containsBlank="1"/>
    </cacheField>
    <cacheField name="MODIFICACION- HABILITACION MEMORANDO GITE" numFmtId="0">
      <sharedItems containsBlank="1"/>
    </cacheField>
    <cacheField name="MODIFICACION CN - ESTADO (MEMO APROBACION GPP)" numFmtId="0">
      <sharedItems containsBlank="1"/>
    </cacheField>
    <cacheField name="TOTAL PRESUPUESTO PIM - MODIFICADA (e" numFmtId="172">
      <sharedItems containsString="0" containsBlank="1" containsNumber="1" minValue="0" maxValue="144306000"/>
    </cacheField>
    <cacheField name="OBSERVACIONES DE LO SOLICTADO" numFmtId="0">
      <sharedItems containsBlank="1"/>
    </cacheField>
    <cacheField name="DENOMINACION DEL TDR/ ET" numFmtId="0">
      <sharedItems containsBlank="1"/>
    </cacheField>
    <cacheField name="NUEVA DENOMINACION ITEMS SIGA" numFmtId="0">
      <sharedItems containsBlank="1"/>
    </cacheField>
    <cacheField name="MONTO REQUERIDO EN PEDIDO" numFmtId="165">
      <sharedItems containsString="0" containsBlank="1" containsNumber="1" minValue="0" maxValue="144306000"/>
    </cacheField>
    <cacheField name="PEDIDOS DE COMPRAS- SERVICIOS" numFmtId="0">
      <sharedItems containsBlank="1" containsMixedTypes="1" containsNumber="1" containsInteger="1" minValue="51" maxValue="1410"/>
    </cacheField>
    <cacheField name="ESPECIALISTA A A CARGO" numFmtId="0">
      <sharedItems containsBlank="1" containsMixedTypes="1" containsNumber="1" containsInteger="1" minValue="755200" maxValue="755200"/>
    </cacheField>
    <cacheField name="INFORME SG" numFmtId="0">
      <sharedItems containsBlank="1" containsMixedTypes="1" containsNumber="1" containsInteger="1" minValue="2025" maxValue="2025"/>
    </cacheField>
    <cacheField name="FECHA INFORME SG" numFmtId="0">
      <sharedItems containsDate="1" containsBlank="1" containsMixedTypes="1" minDate="1899-12-30T00:00:00" maxDate="2026-04-02T00:00:00"/>
    </cacheField>
    <cacheField name="INFORME PEDIDO REMITIDO (SGIST)" numFmtId="0">
      <sharedItems containsBlank="1" containsMixedTypes="1" containsNumber="1" containsInteger="1" minValue="2025" maxValue="2025"/>
    </cacheField>
    <cacheField name="FECHA INFORME PEDIDO REMITIDO (SGIST)" numFmtId="0">
      <sharedItems containsDate="1" containsString="0" containsBlank="1" containsMixedTypes="1" minDate="2025-10-30T00:00:00" maxDate="2026-04-07T00:00:00"/>
    </cacheField>
    <cacheField name="MEMORANDOGITE" numFmtId="0">
      <sharedItems containsBlank="1" containsMixedTypes="1" containsNumber="1" containsInteger="1" minValue="2025" maxValue="2025"/>
    </cacheField>
    <cacheField name="FECHA MEMORANDO GITE" numFmtId="0">
      <sharedItems containsDate="1" containsBlank="1" containsMixedTypes="1" minDate="2025-11-04T00:00:00" maxDate="2026-04-08T00:00:00"/>
    </cacheField>
    <cacheField name="ESTADO DE REQUERIMIENTOS" numFmtId="0">
      <sharedItems/>
    </cacheField>
    <cacheField name="SEGUIMIENTO AL ESTADO DEL REQUERIMIENTO" numFmtId="0">
      <sharedItems containsBlank="1" longText="1"/>
    </cacheField>
    <cacheField name="CCP" numFmtId="0">
      <sharedItems containsBlank="1" containsMixedTypes="1" containsNumber="1" containsInteger="1" minValue="533" maxValue="533"/>
    </cacheField>
    <cacheField name="MONTO TOTAL CERTIFICADO" numFmtId="0">
      <sharedItems containsString="0" containsBlank="1" containsNumber="1" minValue="0" maxValue="144306000"/>
    </cacheField>
    <cacheField name="SALDO DE CERTIFICACION" numFmtId="172">
      <sharedItems containsSemiMixedTypes="0" containsString="0" containsNumber="1" minValue="-4325500" maxValue="105641.5"/>
    </cacheField>
    <cacheField name="ESTADO " numFmtId="0">
      <sharedItems containsBlank="1"/>
    </cacheField>
    <cacheField name="N° ORDEN" numFmtId="0">
      <sharedItems containsBlank="1" containsMixedTypes="1" containsNumber="1" containsInteger="1" minValue="127" maxValue="1306" count="81">
        <s v="00288"/>
        <s v="0081-2026"/>
        <s v="085-2026"/>
        <s v="0056-2026"/>
        <s v="060-2026"/>
        <s v="119-2026"/>
        <s v="086-2026"/>
        <s v="089-2026"/>
        <s v="0068-2026"/>
        <s v="'0306"/>
        <s v="336-2026"/>
        <s v="1099-2026"/>
        <n v="284"/>
        <n v="479"/>
        <m/>
        <s v="'0298"/>
        <s v="110-2026"/>
        <s v="088-2026"/>
        <s v="090-2026"/>
        <s v="1113-2026"/>
        <s v="1121-2026"/>
        <s v="0941-2026"/>
        <s v="1093-2026"/>
        <s v="1095-2026"/>
        <s v="0558"/>
        <s v="1094-2026"/>
        <s v="0047"/>
        <s v="070-2026"/>
        <s v="093-2026"/>
        <n v="127"/>
        <s v="084-2026"/>
        <s v="087-2026"/>
        <s v="055-2026"/>
        <s v="0116-2026"/>
        <s v="0118-2026"/>
        <s v="044"/>
        <s v="0058"/>
        <s v="067-2026"/>
        <s v="Contrato N° 175-2026-ONPE"/>
        <n v="625"/>
        <s v="00006"/>
        <s v="0369-2026"/>
        <s v="1348-2026"/>
        <s v="1110-2026"/>
        <s v="101-2026"/>
        <s v="0121-2026"/>
        <s v="042"/>
        <s v="00018"/>
        <n v="131"/>
        <s v="072-2026"/>
        <s v="132-2026"/>
        <s v="114-2026"/>
        <s v="111-2026"/>
        <s v="104-2026"/>
        <s v="173-2026"/>
        <s v="175-2026"/>
        <s v="172-2026"/>
        <s v="171-2026"/>
        <s v="177-2026"/>
        <s v="1226-2026"/>
        <s v="141-2026"/>
        <s v="165-2026"/>
        <s v="164-2026"/>
        <s v="168-2026"/>
        <s v="218-2026"/>
        <s v="221-2026"/>
        <s v="213-2026"/>
        <s v="206-2026"/>
        <s v="208-2026"/>
        <s v="214-2026"/>
        <s v="205-2026"/>
        <s v="211-2026"/>
        <s v="210-2026"/>
        <s v="215-2026"/>
        <s v="209-2026"/>
        <s v="212-2026"/>
        <s v="216-2026"/>
        <s v="207-2026"/>
        <s v="163-2026"/>
        <n v="1306"/>
        <s v="0057-2026"/>
      </sharedItems>
    </cacheField>
    <cacheField name="FECHA DE ORDEN" numFmtId="0">
      <sharedItems containsNonDate="0" containsDate="1" containsString="0" containsBlank="1" minDate="2023-03-13T00:00:00" maxDate="2026-04-30T00:00:00"/>
    </cacheField>
    <cacheField name="MONTO TOTAL PROGRAMADO" numFmtId="0">
      <sharedItems containsString="0" containsBlank="1" containsNumber="1" minValue="0" maxValue="144306000"/>
    </cacheField>
    <cacheField name="MONTO TOTAL EJECUTADO CON ORDEN" numFmtId="0">
      <sharedItems containsBlank="1" containsMixedTypes="1" containsNumber="1" minValue="0" maxValue="144306000"/>
    </cacheField>
    <cacheField name="SALDOS DE PROGRAMACION/ CERTIFICACIÓN " numFmtId="0">
      <sharedItems containsBlank="1" containsMixedTypes="1" containsNumber="1" minValue="0" maxValue="1825218.4500000002"/>
    </cacheField>
    <cacheField name="DATOS DEL PROVEEDOR SEGÚN ORDEN " numFmtId="0">
      <sharedItems containsBlank="1"/>
    </cacheField>
    <cacheField name="FECHA DE ENTREGA O PLAZO DE EJECUCION " numFmtId="0">
      <sharedItems containsBlank="1"/>
    </cacheField>
    <cacheField name="INFORME DE CONFORMIDAD " numFmtId="0">
      <sharedItems containsBlank="1" longText="1"/>
    </cacheField>
    <cacheField name="FECHA DE ENTREGA" numFmtId="0">
      <sharedItems containsDate="1" containsBlank="1" containsMixedTypes="1" minDate="2026-02-03T00:00:00" maxDate="2026-06-13T00:00:00"/>
    </cacheField>
    <cacheField name="MEMORANDO GITE DE CONFORMIDAD" numFmtId="0">
      <sharedItems containsBlank="1"/>
    </cacheField>
    <cacheField name="FECHA DE MEMORANDO" numFmtId="0">
      <sharedItems containsDate="1" containsBlank="1" containsMixedTypes="1" minDate="2026-02-04T00:00:00" maxDate="2026-09-14T00:00:00"/>
    </cacheField>
    <cacheField name="PRE CONFORMIDAD" numFmtId="0">
      <sharedItems containsNonDate="0" containsString="0" containsBlank="1"/>
    </cacheField>
    <cacheField name="FECHA PRE CONFORMIDAD" numFmtId="0">
      <sharedItems containsBlank="1"/>
    </cacheField>
    <cacheField name="SEGUIMIENTO" numFmtId="0">
      <sharedItems containsBlank="1" longText="1"/>
    </cacheField>
    <cacheField name="COMPROMETIDO " numFmtId="0">
      <sharedItems containsBlank="1"/>
    </cacheField>
    <cacheField name="DEVENGADO " numFmtId="0">
      <sharedItems containsBlank="1"/>
    </cacheField>
    <cacheField name="GIRADO" numFmtId="0">
      <sharedItems containsBlank="1"/>
    </cacheField>
    <cacheField name="FECHA DE GIRO" numFmtId="0">
      <sharedItems containsDate="1" containsBlank="1" containsMixedTypes="1" minDate="2026-02-16T00:00:00" maxDate="2026-06-12T00:00:00"/>
    </cacheField>
    <cacheField name="OBSERVACIONES/ ESTADO " numFmtId="0">
      <sharedItems containsBlank="1" longText="1"/>
    </cacheField>
    <cacheField name="MONTO PIM CERTIFICADO" numFmtId="0">
      <sharedItems containsBlank="1" containsMixedTypes="1" containsNumber="1" containsInteger="1" minValue="760" maxValue="89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3">
  <r>
    <n v="2026"/>
    <n v="479"/>
    <m/>
    <m/>
    <s v="0125 MEJORA DE LA EFICIENCIA DE LOS PROCESOS ELECTORALES E INCREMENTO DE LA PARTICIPACIÓN POLÍTICA DE LA CIUDADANÍA"/>
    <e v="#N/A"/>
    <e v="#N/A"/>
    <m/>
    <m/>
    <m/>
    <m/>
    <s v="2026EG 2026GAD"/>
    <m/>
    <m/>
    <s v="PIA"/>
    <x v="0"/>
    <s v="EG 2026"/>
    <s v="ACTUALIZADO"/>
    <s v="2.3"/>
    <s v="2.3.2.9.1.1"/>
    <s v="LOCADORES"/>
    <s v="NO SIAF"/>
    <s v="LOCADOR"/>
    <n v="1"/>
    <n v="3607920"/>
    <n v="30"/>
    <n v="0"/>
    <n v="0"/>
    <n v="0"/>
    <n v="0"/>
    <n v="0"/>
    <n v="0"/>
    <n v="0"/>
    <n v="0"/>
    <n v="0"/>
    <n v="0"/>
    <n v="0"/>
    <n v="3607920"/>
    <x v="0"/>
    <n v="3607920"/>
    <n v="0"/>
    <n v="0"/>
    <n v="0"/>
    <n v="0"/>
    <n v="0"/>
    <n v="0"/>
    <n v="0"/>
    <n v="0"/>
    <n v="0"/>
    <n v="0"/>
    <n v="0"/>
    <n v="3607920"/>
    <n v="0"/>
  </r>
  <r>
    <n v="2026"/>
    <n v="479"/>
    <m/>
    <m/>
    <s v="0125 MEJORA DE LA EFICIENCIA DE LOS PROCESOS ELECTORALES E INCREMENTO DE LA PARTICIPACIÓN POLÍTICA DE LA CIUDADANÍA"/>
    <e v="#N/A"/>
    <e v="#N/A"/>
    <m/>
    <m/>
    <m/>
    <m/>
    <s v="2026EG 2026GAJ"/>
    <m/>
    <m/>
    <s v="PIA"/>
    <x v="1"/>
    <s v="EG 2026"/>
    <s v="ACTUALIZADO"/>
    <s v="2.3"/>
    <s v="2.3.2.9.1.1"/>
    <s v="LOCADORES"/>
    <s v="NO SIAF"/>
    <s v="LOCADOR"/>
    <n v="1"/>
    <n v="120000"/>
    <n v="30"/>
    <n v="0"/>
    <n v="0"/>
    <n v="0"/>
    <n v="0"/>
    <n v="0"/>
    <n v="0"/>
    <n v="0"/>
    <n v="0"/>
    <n v="0"/>
    <n v="0"/>
    <n v="0"/>
    <n v="120000"/>
    <x v="0"/>
    <n v="120000"/>
    <n v="0"/>
    <n v="0"/>
    <n v="0"/>
    <n v="0"/>
    <n v="0"/>
    <n v="0"/>
    <n v="0"/>
    <n v="0"/>
    <n v="0"/>
    <n v="0"/>
    <n v="0"/>
    <n v="120000"/>
    <n v="0"/>
  </r>
  <r>
    <n v="2026"/>
    <n v="479"/>
    <m/>
    <m/>
    <s v="0125 MEJORA DE LA EFICIENCIA DE LOS PROCESOS ELECTORALES E INCREMENTO DE LA PARTICIPACIÓN POLÍTICA DE LA CIUDADANÍA"/>
    <e v="#N/A"/>
    <e v="#N/A"/>
    <m/>
    <m/>
    <m/>
    <m/>
    <s v="2026EG 2026GG"/>
    <m/>
    <m/>
    <s v="PIA"/>
    <x v="2"/>
    <s v="EG 2026"/>
    <s v="ACTUALIZADO"/>
    <s v="2.3"/>
    <s v="2.3.2.9.1.1"/>
    <s v="LOCADORES"/>
    <s v="NO SIAF"/>
    <s v="LOCADOR"/>
    <n v="1"/>
    <n v="67200"/>
    <n v="30"/>
    <n v="0"/>
    <n v="0"/>
    <n v="0"/>
    <n v="0"/>
    <n v="0"/>
    <n v="0"/>
    <n v="0"/>
    <n v="0"/>
    <n v="0"/>
    <n v="0"/>
    <n v="0"/>
    <n v="67200"/>
    <x v="0"/>
    <n v="67200"/>
    <n v="0"/>
    <n v="0"/>
    <n v="0"/>
    <n v="0"/>
    <n v="0"/>
    <n v="0"/>
    <n v="0"/>
    <n v="0"/>
    <n v="0"/>
    <n v="0"/>
    <n v="0"/>
    <n v="67200"/>
    <n v="0"/>
  </r>
  <r>
    <n v="2026"/>
    <n v="479"/>
    <m/>
    <m/>
    <s v="0125 MEJORA DE LA EFICIENCIA DE LOS PROCESOS ELECTORALES E INCREMENTO DE LA PARTICIPACIÓN POLÍTICA DE LA CIUDADANÍA"/>
    <e v="#N/A"/>
    <e v="#N/A"/>
    <m/>
    <m/>
    <m/>
    <m/>
    <s v="2026EG 2026GGE"/>
    <m/>
    <m/>
    <s v="PIA"/>
    <x v="3"/>
    <s v="EG 2026"/>
    <s v="ACTUALIZADO"/>
    <s v="2.3"/>
    <s v="2.3.2.9.1.1"/>
    <s v="LOCADORES"/>
    <s v="NO SIAF"/>
    <s v="LOCADOR"/>
    <n v="1"/>
    <n v="16900380"/>
    <n v="30"/>
    <n v="0"/>
    <n v="0"/>
    <n v="0"/>
    <n v="0"/>
    <n v="0"/>
    <n v="0"/>
    <n v="0"/>
    <n v="0"/>
    <n v="0"/>
    <n v="0"/>
    <n v="0"/>
    <n v="16900380"/>
    <x v="0"/>
    <n v="16900380"/>
    <n v="0"/>
    <n v="0"/>
    <n v="0"/>
    <n v="0"/>
    <n v="0"/>
    <n v="0"/>
    <n v="0"/>
    <n v="0"/>
    <n v="0"/>
    <n v="0"/>
    <n v="0"/>
    <n v="16900380"/>
    <n v="0"/>
  </r>
  <r>
    <n v="2026"/>
    <n v="479"/>
    <m/>
    <m/>
    <s v="0125 MEJORA DE LA EFICIENCIA DE LOS PROCESOS ELECTORALES E INCREMENTO DE LA PARTICIPACIÓN POLÍTICA DE LA CIUDADANÍA"/>
    <e v="#N/A"/>
    <e v="#N/A"/>
    <m/>
    <m/>
    <m/>
    <m/>
    <s v="2026EG 2026GIEE"/>
    <m/>
    <m/>
    <s v="PIA"/>
    <x v="4"/>
    <s v="EG 2026"/>
    <s v="ACTUALIZADO"/>
    <s v="2.3"/>
    <s v="2.3.2.9.1.1"/>
    <s v="LOCADORES"/>
    <s v="NO SIAF"/>
    <s v="LOCADOR"/>
    <n v="1"/>
    <n v="3567600"/>
    <n v="30"/>
    <n v="0"/>
    <n v="0"/>
    <n v="0"/>
    <n v="0"/>
    <n v="0"/>
    <n v="0"/>
    <n v="0"/>
    <n v="0"/>
    <n v="0"/>
    <n v="0"/>
    <n v="0"/>
    <n v="3567600"/>
    <x v="0"/>
    <n v="3567600"/>
    <n v="0"/>
    <n v="0"/>
    <n v="0"/>
    <n v="0"/>
    <n v="0"/>
    <n v="0"/>
    <n v="0"/>
    <n v="0"/>
    <n v="0"/>
    <n v="0"/>
    <n v="0"/>
    <n v="3567600"/>
    <n v="0"/>
  </r>
  <r>
    <n v="2026"/>
    <n v="479"/>
    <m/>
    <m/>
    <s v="0125 MEJORA DE LA EFICIENCIA DE LOS PROCESOS ELECTORALES E INCREMENTO DE LA PARTICIPACIÓN POLÍTICA DE LA CIUDADANÍA"/>
    <n v="3000001"/>
    <n v="5000276"/>
    <m/>
    <m/>
    <m/>
    <m/>
    <s v="2026EG 2026PPATENCIÓN DE PROCESOS JUDICIALES"/>
    <s v="ATENCIÓN DE PROCESOS JUDICIALES"/>
    <m/>
    <s v="PIA"/>
    <x v="5"/>
    <s v="EG 2026"/>
    <s v="ACTUALIZADO"/>
    <s v="2.3"/>
    <s v="2.3.2.5.1.4"/>
    <s v="ALQUILER  DE EQUIPO MULTIFUNCIONAL COPIADORA COMUNICACIÓN"/>
    <s v="SIAF"/>
    <s v="BIEN"/>
    <n v="1"/>
    <n v="800"/>
    <n v="1"/>
    <n v="1"/>
    <n v="1"/>
    <n v="1"/>
    <m/>
    <m/>
    <m/>
    <m/>
    <m/>
    <m/>
    <m/>
    <m/>
    <n v="3200"/>
    <x v="0"/>
    <n v="800"/>
    <n v="800"/>
    <n v="800"/>
    <n v="800"/>
    <n v="0"/>
    <n v="0"/>
    <n v="0"/>
    <n v="0"/>
    <n v="0"/>
    <n v="0"/>
    <n v="0"/>
    <n v="0"/>
    <n v="320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s v="ACTUALIZADO"/>
    <s v="2.3"/>
    <s v="2.3.2.1.2.1"/>
    <s v="PASAJES AEREOS"/>
    <s v="SIAF"/>
    <s v="SERVICIO"/>
    <n v="3"/>
    <n v="800"/>
    <m/>
    <n v="3"/>
    <m/>
    <m/>
    <m/>
    <m/>
    <m/>
    <m/>
    <m/>
    <m/>
    <m/>
    <m/>
    <n v="2400"/>
    <x v="0"/>
    <n v="0"/>
    <n v="2400"/>
    <n v="0"/>
    <n v="0"/>
    <n v="0"/>
    <n v="0"/>
    <n v="0"/>
    <n v="0"/>
    <n v="0"/>
    <n v="0"/>
    <n v="0"/>
    <n v="0"/>
    <n v="240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s v="ACTUALIZADO"/>
    <s v="2.3"/>
    <s v="2.3.2.1.2.2"/>
    <s v="VIÁTICOS"/>
    <s v="NO SIAF"/>
    <s v="VIATICOS"/>
    <n v="1"/>
    <n v="350"/>
    <m/>
    <n v="1"/>
    <m/>
    <m/>
    <m/>
    <m/>
    <m/>
    <m/>
    <m/>
    <m/>
    <m/>
    <m/>
    <n v="350"/>
    <x v="0"/>
    <n v="0"/>
    <n v="350"/>
    <n v="0"/>
    <n v="0"/>
    <n v="0"/>
    <n v="0"/>
    <n v="0"/>
    <n v="0"/>
    <n v="0"/>
    <n v="0"/>
    <n v="0"/>
    <n v="0"/>
    <n v="35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s v="ACTUALIZADO"/>
    <s v="2.3"/>
    <s v="2.3.2.1.2.2"/>
    <s v="VIÁTICOS"/>
    <s v="NO SIAF"/>
    <s v="VIATICOS"/>
    <n v="1"/>
    <n v="270"/>
    <m/>
    <n v="1"/>
    <m/>
    <m/>
    <m/>
    <m/>
    <m/>
    <m/>
    <m/>
    <m/>
    <m/>
    <m/>
    <n v="270"/>
    <x v="0"/>
    <n v="0"/>
    <n v="270"/>
    <n v="0"/>
    <n v="0"/>
    <n v="0"/>
    <n v="0"/>
    <n v="0"/>
    <n v="0"/>
    <n v="0"/>
    <n v="0"/>
    <n v="0"/>
    <n v="0"/>
    <n v="27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s v="ACTUALIZADO"/>
    <s v="2.3"/>
    <s v="2.3.2.1.2.2"/>
    <s v="VIÁTICOS"/>
    <s v="NO SIAF"/>
    <s v="VIATICOS"/>
    <n v="1"/>
    <n v="270"/>
    <m/>
    <n v="1"/>
    <m/>
    <m/>
    <m/>
    <m/>
    <m/>
    <m/>
    <m/>
    <m/>
    <m/>
    <m/>
    <n v="270"/>
    <x v="0"/>
    <n v="0"/>
    <n v="270"/>
    <n v="0"/>
    <n v="0"/>
    <n v="0"/>
    <n v="0"/>
    <n v="0"/>
    <n v="0"/>
    <n v="0"/>
    <n v="0"/>
    <n v="0"/>
    <n v="0"/>
    <n v="270"/>
    <n v="0"/>
  </r>
  <r>
    <n v="2026"/>
    <n v="479"/>
    <m/>
    <m/>
    <s v="0125 MEJORA DE LA EFICIENCIA DE LOS PROCESOS ELECTORALES E INCREMENTO DE LA PARTICIPACIÓN POLÍTICA DE LA CIUDADANÍA"/>
    <e v="#N/A"/>
    <e v="#N/A"/>
    <m/>
    <m/>
    <m/>
    <m/>
    <s v="2026EG 2026GITE"/>
    <m/>
    <m/>
    <s v="PIA"/>
    <x v="6"/>
    <s v="EG 2026"/>
    <s v="ACTUALIZADO"/>
    <s v="2.3"/>
    <s v="2.3.2.9.1.1"/>
    <s v="LOCADORES"/>
    <s v="SIAF"/>
    <s v="LOCADOR"/>
    <n v="1"/>
    <n v="8024460"/>
    <n v="30"/>
    <n v="0"/>
    <n v="0"/>
    <n v="0"/>
    <n v="0"/>
    <n v="0"/>
    <n v="0"/>
    <n v="0"/>
    <n v="0"/>
    <n v="0"/>
    <n v="0"/>
    <n v="0"/>
    <n v="8024460"/>
    <x v="0"/>
    <n v="8024460"/>
    <n v="0"/>
    <n v="0"/>
    <n v="0"/>
    <n v="0"/>
    <n v="0"/>
    <n v="0"/>
    <n v="0"/>
    <n v="0"/>
    <n v="0"/>
    <n v="0"/>
    <n v="0"/>
    <n v="8024460"/>
    <n v="0"/>
  </r>
  <r>
    <n v="2026"/>
    <n v="479"/>
    <m/>
    <m/>
    <s v="0125 MEJORA DE LA EFICIENCIA DE LOS PROCESOS ELECTORALES E INCREMENTO DE LA PARTICIPACIÓN POLÍTICA DE LA CIUDADANÍA"/>
    <e v="#N/A"/>
    <e v="#N/A"/>
    <m/>
    <m/>
    <m/>
    <m/>
    <s v="2026EG 2026GOECOR"/>
    <m/>
    <m/>
    <s v="PIA"/>
    <x v="7"/>
    <s v="EG 2026"/>
    <s v="ACTUALIZADO"/>
    <s v="2.3"/>
    <s v="2.3.2.9.1.1"/>
    <s v="LOCADORES"/>
    <s v="SIAF"/>
    <s v="LOCADOR"/>
    <n v="1"/>
    <n v="20949640"/>
    <n v="30"/>
    <n v="0"/>
    <n v="0"/>
    <n v="0"/>
    <n v="0"/>
    <n v="0"/>
    <n v="0"/>
    <n v="0"/>
    <n v="0"/>
    <n v="0"/>
    <n v="0"/>
    <n v="0"/>
    <n v="20949640"/>
    <x v="0"/>
    <n v="20949640"/>
    <n v="0"/>
    <n v="0"/>
    <n v="0"/>
    <n v="0"/>
    <n v="0"/>
    <n v="0"/>
    <n v="0"/>
    <n v="0"/>
    <n v="0"/>
    <n v="0"/>
    <n v="0"/>
    <n v="20949640"/>
    <n v="0"/>
  </r>
  <r>
    <n v="2026"/>
    <n v="479"/>
    <m/>
    <m/>
    <s v="0125 MEJORA DE LA EFICIENCIA DE LOS PROCESOS ELECTORALES E INCREMENTO DE LA PARTICIPACIÓN POLÍTICA DE LA CIUDADANÍA"/>
    <e v="#N/A"/>
    <e v="#N/A"/>
    <m/>
    <m/>
    <m/>
    <m/>
    <s v="2026EG 2026GPP"/>
    <m/>
    <m/>
    <s v="PIA"/>
    <x v="8"/>
    <s v="EG 2026"/>
    <s v="ACTUALIZADO"/>
    <s v="2.3"/>
    <s v="2.3.2.9.1.1"/>
    <s v="LOCADORES"/>
    <s v="SIAF"/>
    <s v="LOCADOR"/>
    <n v="1"/>
    <n v="208800"/>
    <n v="30"/>
    <n v="0"/>
    <n v="0"/>
    <n v="0"/>
    <n v="0"/>
    <n v="0"/>
    <n v="0"/>
    <n v="0"/>
    <n v="0"/>
    <n v="0"/>
    <n v="0"/>
    <n v="0"/>
    <n v="208800"/>
    <x v="0"/>
    <n v="208800"/>
    <n v="0"/>
    <n v="0"/>
    <n v="0"/>
    <n v="0"/>
    <n v="0"/>
    <n v="0"/>
    <n v="0"/>
    <n v="0"/>
    <n v="0"/>
    <n v="0"/>
    <n v="0"/>
    <n v="208800"/>
    <n v="0"/>
  </r>
  <r>
    <n v="2026"/>
    <n v="479"/>
    <m/>
    <m/>
    <s v="0125 MEJORA DE LA EFICIENCIA DE LOS PROCESOS ELECTORALES E INCREMENTO DE LA PARTICIPACIÓN POLÍTICA DE LA CIUDADANÍA"/>
    <e v="#N/A"/>
    <e v="#N/A"/>
    <m/>
    <m/>
    <m/>
    <m/>
    <s v="2026EG 2026GRH"/>
    <m/>
    <m/>
    <s v="PIA"/>
    <x v="9"/>
    <s v="EG 2026"/>
    <s v="ACTUALIZADO"/>
    <s v="2.3"/>
    <s v="2.3.2.9.1.1"/>
    <s v="LOCADORES"/>
    <s v="SIAF"/>
    <s v="LOCADOR"/>
    <n v="1"/>
    <n v="3072480"/>
    <n v="30"/>
    <n v="0"/>
    <n v="0"/>
    <n v="0"/>
    <n v="0"/>
    <n v="0"/>
    <n v="0"/>
    <n v="0"/>
    <n v="0"/>
    <n v="0"/>
    <n v="0"/>
    <n v="0"/>
    <n v="3072480"/>
    <x v="0"/>
    <n v="3072480"/>
    <n v="0"/>
    <n v="0"/>
    <n v="0"/>
    <n v="0"/>
    <n v="0"/>
    <n v="0"/>
    <n v="0"/>
    <n v="0"/>
    <n v="0"/>
    <n v="0"/>
    <n v="0"/>
    <n v="3072480"/>
    <n v="0"/>
  </r>
  <r>
    <n v="2026"/>
    <n v="479"/>
    <m/>
    <m/>
    <s v="0125 MEJORA DE LA EFICIENCIA DE LOS PROCESOS ELECTORALES E INCREMENTO DE LA PARTICIPACIÓN POLÍTICA DE LA CIUDADANÍA"/>
    <e v="#N/A"/>
    <e v="#N/A"/>
    <m/>
    <m/>
    <m/>
    <m/>
    <s v="2026EG 2026GSFP"/>
    <m/>
    <m/>
    <s v="PIA"/>
    <x v="10"/>
    <s v="EG 2026"/>
    <s v="ACTUALIZADO"/>
    <s v="2.3"/>
    <s v="2.3.2.9.1.1"/>
    <s v="LOCADORES"/>
    <s v="SIAF"/>
    <s v="LOCADOR"/>
    <n v="1"/>
    <n v="1874400"/>
    <n v="30"/>
    <n v="0"/>
    <n v="0"/>
    <n v="0"/>
    <n v="0"/>
    <n v="0"/>
    <n v="0"/>
    <n v="0"/>
    <n v="0"/>
    <n v="0"/>
    <n v="0"/>
    <n v="0"/>
    <n v="1874400"/>
    <x v="0"/>
    <n v="1874400"/>
    <n v="0"/>
    <n v="0"/>
    <n v="0"/>
    <n v="0"/>
    <n v="0"/>
    <n v="0"/>
    <n v="0"/>
    <n v="0"/>
    <n v="0"/>
    <n v="0"/>
    <n v="0"/>
    <n v="1874400"/>
    <n v="0"/>
  </r>
  <r>
    <n v="2026"/>
    <n v="479"/>
    <m/>
    <m/>
    <s v="0125 MEJORA DE LA EFICIENCIA DE LOS PROCESOS ELECTORALES E INCREMENTO DE LA PARTICIPACIÓN POLÍTICA DE LA CIUDADANÍA"/>
    <e v="#N/A"/>
    <e v="#N/A"/>
    <m/>
    <m/>
    <m/>
    <m/>
    <s v="2026EG 2026JN"/>
    <m/>
    <m/>
    <s v="PIA"/>
    <x v="11"/>
    <s v="EG 2026"/>
    <s v="ACTUALIZADO"/>
    <s v="2.3"/>
    <s v="2.3.2.9.1.1"/>
    <s v="LOCADORES"/>
    <s v="NO SIAF"/>
    <s v="LOCADOR"/>
    <n v="1"/>
    <n v="52800"/>
    <n v="30"/>
    <n v="0"/>
    <n v="0"/>
    <n v="0"/>
    <n v="0"/>
    <n v="0"/>
    <n v="0"/>
    <n v="0"/>
    <n v="0"/>
    <n v="0"/>
    <n v="0"/>
    <n v="0"/>
    <n v="52800"/>
    <x v="0"/>
    <n v="52800"/>
    <n v="0"/>
    <n v="0"/>
    <n v="0"/>
    <n v="0"/>
    <n v="0"/>
    <n v="0"/>
    <n v="0"/>
    <n v="0"/>
    <n v="0"/>
    <n v="0"/>
    <n v="0"/>
    <n v="52800"/>
    <n v="0"/>
  </r>
  <r>
    <n v="2026"/>
    <n v="479"/>
    <m/>
    <m/>
    <s v="0125 MEJORA DE LA EFICIENCIA DE LOS PROCESOS ELECTORALES E INCREMENTO DE LA PARTICIPACIÓN POLÍTICA DE LA CIUDADANÍA"/>
    <e v="#N/A"/>
    <e v="#N/A"/>
    <m/>
    <m/>
    <m/>
    <m/>
    <s v="2026EG 2026PP"/>
    <m/>
    <m/>
    <s v="PIA"/>
    <x v="5"/>
    <s v="EG 2026"/>
    <s v="ACTUALIZADO"/>
    <s v="2.3"/>
    <s v="2.3.2.9.1.1"/>
    <s v="LOCADORES"/>
    <s v="NO SIAF"/>
    <s v="LOCADOR"/>
    <n v="1"/>
    <n v="94800"/>
    <n v="30"/>
    <n v="0"/>
    <n v="0"/>
    <n v="0"/>
    <n v="0"/>
    <n v="0"/>
    <n v="0"/>
    <n v="0"/>
    <n v="0"/>
    <n v="0"/>
    <n v="0"/>
    <n v="0"/>
    <n v="94800"/>
    <x v="0"/>
    <n v="94800"/>
    <n v="0"/>
    <n v="0"/>
    <n v="0"/>
    <n v="0"/>
    <n v="0"/>
    <n v="0"/>
    <n v="0"/>
    <n v="0"/>
    <n v="0"/>
    <n v="0"/>
    <n v="0"/>
    <n v="94800"/>
    <n v="0"/>
  </r>
  <r>
    <n v="2026"/>
    <n v="479"/>
    <m/>
    <m/>
    <s v="0125 MEJORA DE LA EFICIENCIA DE LOS PROCESOS ELECTORALES E INCREMENTO DE LA PARTICIPACIÓN POLÍTICA DE LA CIUDADANÍA"/>
    <e v="#N/A"/>
    <e v="#N/A"/>
    <m/>
    <m/>
    <m/>
    <m/>
    <s v="2026EG 2026SG"/>
    <m/>
    <m/>
    <s v="PIA"/>
    <x v="12"/>
    <s v="EG 2026"/>
    <s v="ACTUALIZADO"/>
    <s v="2.3"/>
    <s v="2.3.2.9.1.1"/>
    <s v="LOCADORES"/>
    <s v="NO SIAF"/>
    <s v="LOCADOR"/>
    <n v="1"/>
    <n v="393360"/>
    <n v="30"/>
    <n v="0"/>
    <n v="0"/>
    <n v="0"/>
    <n v="0"/>
    <n v="0"/>
    <n v="0"/>
    <n v="0"/>
    <n v="0"/>
    <n v="0"/>
    <n v="0"/>
    <n v="0"/>
    <n v="393360"/>
    <x v="0"/>
    <n v="393360"/>
    <n v="0"/>
    <n v="0"/>
    <n v="0"/>
    <n v="0"/>
    <n v="0"/>
    <n v="0"/>
    <n v="0"/>
    <n v="0"/>
    <n v="0"/>
    <n v="0"/>
    <n v="0"/>
    <n v="39336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2"/>
    <s v="VIÁTICOS (10 DESTINOS)"/>
    <s v="NO SIAF"/>
    <s v="VIATICOS"/>
    <n v="1"/>
    <n v="380"/>
    <n v="9"/>
    <n v="9"/>
    <n v="9"/>
    <n v="3"/>
    <n v="0"/>
    <n v="0"/>
    <n v="0"/>
    <n v="0"/>
    <n v="0"/>
    <n v="0"/>
    <n v="0"/>
    <n v="0"/>
    <n v="11400"/>
    <x v="0"/>
    <n v="3420"/>
    <n v="3420"/>
    <n v="3420"/>
    <n v="1140"/>
    <n v="0"/>
    <n v="0"/>
    <n v="0"/>
    <n v="0"/>
    <n v="0"/>
    <n v="0"/>
    <n v="0"/>
    <n v="0"/>
    <n v="114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2"/>
    <s v="VIÁTICOS (10 DESTINOS)"/>
    <s v="NO SIAF"/>
    <s v="VIATICOS"/>
    <n v="1"/>
    <n v="250"/>
    <n v="9"/>
    <n v="9"/>
    <n v="9"/>
    <n v="3"/>
    <n v="0"/>
    <n v="0"/>
    <n v="0"/>
    <n v="0"/>
    <n v="0"/>
    <n v="0"/>
    <n v="0"/>
    <n v="0"/>
    <n v="7500"/>
    <x v="0"/>
    <n v="2250"/>
    <n v="2250"/>
    <n v="2250"/>
    <n v="750"/>
    <n v="0"/>
    <n v="0"/>
    <n v="0"/>
    <n v="0"/>
    <n v="0"/>
    <n v="0"/>
    <n v="0"/>
    <n v="0"/>
    <n v="75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2"/>
    <s v="VIÁTICOS (10 DESTINOS)"/>
    <s v="NO SIAF"/>
    <s v="VIATICOS"/>
    <n v="1"/>
    <n v="250"/>
    <n v="12"/>
    <n v="12"/>
    <n v="12"/>
    <n v="4"/>
    <n v="0"/>
    <n v="0"/>
    <n v="0"/>
    <n v="0"/>
    <n v="0"/>
    <n v="0"/>
    <n v="0"/>
    <n v="0"/>
    <n v="10000"/>
    <x v="0"/>
    <n v="3000"/>
    <n v="3000"/>
    <n v="3000"/>
    <n v="1000"/>
    <n v="0"/>
    <n v="0"/>
    <n v="0"/>
    <n v="0"/>
    <n v="0"/>
    <n v="0"/>
    <n v="0"/>
    <n v="0"/>
    <n v="100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1"/>
    <s v="PASAJES TERRESTRES"/>
    <s v="NO SIAF"/>
    <s v="VIATICOS"/>
    <n v="2"/>
    <n v="250"/>
    <n v="2"/>
    <n v="2"/>
    <n v="2"/>
    <n v="1"/>
    <n v="0"/>
    <n v="0"/>
    <n v="0"/>
    <n v="0"/>
    <n v="0"/>
    <n v="0"/>
    <n v="0"/>
    <n v="0"/>
    <n v="3500"/>
    <x v="0"/>
    <n v="1000"/>
    <n v="1000"/>
    <n v="1000"/>
    <n v="500"/>
    <n v="0"/>
    <n v="0"/>
    <n v="0"/>
    <n v="0"/>
    <n v="0"/>
    <n v="0"/>
    <n v="0"/>
    <n v="0"/>
    <n v="35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1"/>
    <s v="TRASLADO PERSONAL - COMISION DE SERVICIO - PASAJES AEREOS  NACIONAL"/>
    <s v="SIAF"/>
    <s v="SERVICIO"/>
    <n v="3"/>
    <n v="1200"/>
    <n v="3"/>
    <n v="3"/>
    <n v="3"/>
    <n v="1"/>
    <n v="0"/>
    <n v="0"/>
    <n v="0"/>
    <n v="0"/>
    <n v="0"/>
    <n v="0"/>
    <n v="0"/>
    <n v="0"/>
    <n v="12000"/>
    <x v="0"/>
    <n v="3600"/>
    <n v="3600"/>
    <n v="3600"/>
    <n v="1200"/>
    <n v="0"/>
    <n v="0"/>
    <n v="0"/>
    <n v="0"/>
    <n v="0"/>
    <n v="0"/>
    <n v="0"/>
    <n v="0"/>
    <n v="12000"/>
    <n v="0"/>
  </r>
  <r>
    <n v="2026"/>
    <n v="479"/>
    <m/>
    <m/>
    <s v="0125 MEJORA DE LA EFICIENCIA DE LOS PROCESOS ELECTORALES E INCREMENTO DE LA PARTICIPACIÓN POLÍTICA DE LA CIUDADANÍA"/>
    <e v="#N/A"/>
    <e v="#N/A"/>
    <m/>
    <m/>
    <m/>
    <m/>
    <s v="2026EG 2026GRHGESTIÓN DE RECURSOS HUMANOS"/>
    <s v="GESTIÓN DE RECURSOS HUMANOS"/>
    <m/>
    <s v="PIA"/>
    <x v="9"/>
    <s v="EG 2026"/>
    <s v="ACTUALIZADO"/>
    <s v="2.1"/>
    <s v="2.1.1.1.2.99"/>
    <s v="RACIONAMIENTO Y MOVILIDAD"/>
    <s v="NO SIAF"/>
    <s v="SERVICIO"/>
    <m/>
    <n v="8206.5789473684217"/>
    <n v="152"/>
    <n v="152"/>
    <n v="152"/>
    <n v="152"/>
    <m/>
    <m/>
    <m/>
    <m/>
    <m/>
    <m/>
    <m/>
    <m/>
    <n v="4989600"/>
    <x v="0"/>
    <n v="1247400"/>
    <n v="1247400"/>
    <n v="1247400"/>
    <n v="1247400"/>
    <n v="0"/>
    <n v="0"/>
    <n v="0"/>
    <n v="0"/>
    <n v="0"/>
    <n v="0"/>
    <n v="0"/>
    <n v="0"/>
    <n v="4989600"/>
    <n v="0"/>
  </r>
  <r>
    <n v="2026"/>
    <n v="479"/>
    <m/>
    <m/>
    <s v="0125 MEJORA DE LA EFICIENCIA DE LOS PROCESOS ELECTORALES E INCREMENTO DE LA PARTICIPACIÓN POLÍTICA DE LA CIUDADANÍA"/>
    <e v="#N/A"/>
    <e v="#N/A"/>
    <m/>
    <m/>
    <m/>
    <m/>
    <s v="2026EG 2026GRHORGANIZACIÓN Y EJECUCIÓN DE LA JORNADA ELECTORAL"/>
    <s v="ORGANIZACIÓN Y EJECUCIÓN DE LA JORNADA ELECTORAL"/>
    <m/>
    <s v="PIA"/>
    <x v="9"/>
    <s v="EG 2026"/>
    <s v="ACTUALIZADO"/>
    <s v="2.3"/>
    <s v="2.3.2.6.3.4"/>
    <s v="SEGUROS ACCIDENTES PERSONALES"/>
    <s v="SIAF"/>
    <s v="BIEN"/>
    <m/>
    <n v="1"/>
    <n v="1624456"/>
    <n v="0"/>
    <n v="0"/>
    <n v="0"/>
    <n v="0"/>
    <n v="0"/>
    <n v="0"/>
    <n v="0"/>
    <n v="0"/>
    <n v="0"/>
    <n v="0"/>
    <n v="0"/>
    <n v="1624456"/>
    <x v="0"/>
    <n v="1624456"/>
    <n v="0"/>
    <n v="0"/>
    <n v="0"/>
    <n v="0"/>
    <n v="0"/>
    <n v="0"/>
    <n v="0"/>
    <n v="0"/>
    <n v="0"/>
    <n v="0"/>
    <n v="0"/>
    <n v="1624456"/>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1.2.2"/>
    <s v="VIATICOS - REVISORES Y SUPERVISORES"/>
    <m/>
    <s v="VIATICOS"/>
    <n v="1"/>
    <n v="18500"/>
    <m/>
    <n v="1"/>
    <m/>
    <n v="1"/>
    <m/>
    <m/>
    <m/>
    <m/>
    <m/>
    <m/>
    <m/>
    <m/>
    <n v="37000"/>
    <x v="0"/>
    <n v="0"/>
    <n v="18500"/>
    <n v="0"/>
    <n v="18500"/>
    <n v="0"/>
    <n v="0"/>
    <n v="0"/>
    <n v="0"/>
    <n v="0"/>
    <n v="0"/>
    <n v="0"/>
    <n v="0"/>
    <n v="370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1.1.1"/>
    <s v="FONDO PARA PAGOS EN EFECTIVO"/>
    <m/>
    <s v="CAJA CHICA"/>
    <n v="1"/>
    <n v="4100"/>
    <n v="1"/>
    <n v="1"/>
    <n v="1"/>
    <n v="1"/>
    <m/>
    <m/>
    <m/>
    <m/>
    <m/>
    <m/>
    <m/>
    <m/>
    <n v="16400"/>
    <x v="0"/>
    <n v="4100"/>
    <n v="4100"/>
    <n v="4100"/>
    <n v="4100"/>
    <n v="0"/>
    <n v="0"/>
    <n v="0"/>
    <n v="0"/>
    <n v="0"/>
    <n v="0"/>
    <n v="0"/>
    <n v="0"/>
    <n v="164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3.1.1"/>
    <s v="FONDO PARA PAGOS EN EFECTIVO"/>
    <m/>
    <s v="CAJA CHICA"/>
    <n v="1"/>
    <n v="520"/>
    <n v="1"/>
    <n v="1"/>
    <n v="1"/>
    <n v="1"/>
    <m/>
    <m/>
    <m/>
    <m/>
    <m/>
    <m/>
    <m/>
    <m/>
    <n v="2080"/>
    <x v="0"/>
    <n v="520"/>
    <n v="520"/>
    <n v="520"/>
    <n v="520"/>
    <n v="0"/>
    <n v="0"/>
    <n v="0"/>
    <n v="0"/>
    <n v="0"/>
    <n v="0"/>
    <n v="0"/>
    <n v="0"/>
    <n v="20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3.1.3"/>
    <s v="FONDO PARA PAGOS EN EFECTIVO"/>
    <m/>
    <s v="CAJA CHICA"/>
    <n v="1"/>
    <n v="520"/>
    <n v="1"/>
    <n v="1"/>
    <n v="1"/>
    <n v="1"/>
    <m/>
    <m/>
    <m/>
    <m/>
    <m/>
    <m/>
    <m/>
    <m/>
    <n v="2080"/>
    <x v="0"/>
    <n v="520"/>
    <n v="520"/>
    <n v="520"/>
    <n v="520"/>
    <n v="0"/>
    <n v="0"/>
    <n v="0"/>
    <n v="0"/>
    <n v="0"/>
    <n v="0"/>
    <n v="0"/>
    <n v="0"/>
    <n v="20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5.1.1"/>
    <s v="FONDO PARA PAGOS EN EFECTIVO"/>
    <m/>
    <s v="CAJA CHICA"/>
    <n v="1"/>
    <n v="550"/>
    <n v="1"/>
    <n v="1"/>
    <n v="1"/>
    <n v="1"/>
    <m/>
    <m/>
    <m/>
    <m/>
    <m/>
    <m/>
    <m/>
    <m/>
    <n v="2200"/>
    <x v="0"/>
    <n v="550"/>
    <n v="550"/>
    <n v="550"/>
    <n v="550"/>
    <n v="0"/>
    <n v="0"/>
    <n v="0"/>
    <n v="0"/>
    <n v="0"/>
    <n v="0"/>
    <n v="0"/>
    <n v="0"/>
    <n v="22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5.1.2"/>
    <s v="FONDO PARA PAGOS EN EFECTIVO"/>
    <m/>
    <s v="CAJA CHICA"/>
    <n v="1"/>
    <n v="600"/>
    <n v="1"/>
    <n v="1"/>
    <n v="1"/>
    <n v="1"/>
    <m/>
    <m/>
    <m/>
    <m/>
    <m/>
    <m/>
    <m/>
    <m/>
    <n v="2400"/>
    <x v="0"/>
    <n v="600"/>
    <n v="600"/>
    <n v="600"/>
    <n v="600"/>
    <n v="0"/>
    <n v="0"/>
    <n v="0"/>
    <n v="0"/>
    <n v="0"/>
    <n v="0"/>
    <n v="0"/>
    <n v="0"/>
    <n v="24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5.3.1"/>
    <s v="FONDO PARA PAGOS EN EFECTIVO"/>
    <m/>
    <s v="CAJA CHICA"/>
    <n v="1"/>
    <n v="520"/>
    <n v="1"/>
    <n v="1"/>
    <n v="1"/>
    <n v="1"/>
    <m/>
    <m/>
    <m/>
    <m/>
    <m/>
    <m/>
    <m/>
    <m/>
    <n v="2080"/>
    <x v="0"/>
    <n v="520"/>
    <n v="520"/>
    <n v="520"/>
    <n v="520"/>
    <n v="0"/>
    <n v="0"/>
    <n v="0"/>
    <n v="0"/>
    <n v="0"/>
    <n v="0"/>
    <n v="0"/>
    <n v="0"/>
    <n v="20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5.3.2"/>
    <s v="FONDO PARA PAGOS EN EFECTIVO"/>
    <m/>
    <s v="CAJA CHICA"/>
    <n v="1"/>
    <n v="820"/>
    <n v="1"/>
    <n v="1"/>
    <n v="1"/>
    <n v="1"/>
    <m/>
    <m/>
    <m/>
    <m/>
    <m/>
    <m/>
    <m/>
    <m/>
    <n v="3280"/>
    <x v="0"/>
    <n v="820"/>
    <n v="820"/>
    <n v="820"/>
    <n v="820"/>
    <n v="0"/>
    <n v="0"/>
    <n v="0"/>
    <n v="0"/>
    <n v="0"/>
    <n v="0"/>
    <n v="0"/>
    <n v="0"/>
    <n v="32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5.4.1"/>
    <s v="FONDO PARA PAGOS EN EFECTIVO"/>
    <m/>
    <s v="CAJA CHICA"/>
    <n v="1"/>
    <n v="870"/>
    <n v="1"/>
    <n v="1"/>
    <n v="1"/>
    <n v="1"/>
    <m/>
    <m/>
    <m/>
    <m/>
    <m/>
    <m/>
    <m/>
    <m/>
    <n v="3480"/>
    <x v="0"/>
    <n v="870"/>
    <n v="870"/>
    <n v="870"/>
    <n v="870"/>
    <n v="0"/>
    <n v="0"/>
    <n v="0"/>
    <n v="0"/>
    <n v="0"/>
    <n v="0"/>
    <n v="0"/>
    <n v="0"/>
    <n v="34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6.1.1"/>
    <s v="FONDO PARA PAGOS EN EFECTIVO"/>
    <m/>
    <s v="CAJA CHICA"/>
    <n v="1"/>
    <n v="720"/>
    <n v="1"/>
    <n v="1"/>
    <n v="1"/>
    <n v="1"/>
    <m/>
    <m/>
    <m/>
    <m/>
    <m/>
    <m/>
    <m/>
    <m/>
    <n v="2880"/>
    <x v="0"/>
    <n v="720"/>
    <n v="720"/>
    <n v="720"/>
    <n v="720"/>
    <n v="0"/>
    <n v="0"/>
    <n v="0"/>
    <n v="0"/>
    <n v="0"/>
    <n v="0"/>
    <n v="0"/>
    <n v="0"/>
    <n v="28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6.1.4"/>
    <s v="FONDO PARA PAGOS EN EFECTIVO"/>
    <m/>
    <s v="CAJA CHICA"/>
    <n v="1"/>
    <n v="770"/>
    <n v="1"/>
    <n v="1"/>
    <n v="1"/>
    <n v="1"/>
    <m/>
    <m/>
    <m/>
    <m/>
    <m/>
    <m/>
    <m/>
    <m/>
    <n v="3080"/>
    <x v="0"/>
    <n v="770"/>
    <n v="770"/>
    <n v="770"/>
    <n v="770"/>
    <n v="0"/>
    <n v="0"/>
    <n v="0"/>
    <n v="0"/>
    <n v="0"/>
    <n v="0"/>
    <n v="0"/>
    <n v="0"/>
    <n v="30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6.1.99"/>
    <s v="FONDO PARA PAGOS EN EFECTIVO"/>
    <m/>
    <s v="CAJA CHICA"/>
    <n v="1"/>
    <n v="520"/>
    <n v="1"/>
    <n v="1"/>
    <n v="1"/>
    <n v="1"/>
    <m/>
    <m/>
    <m/>
    <m/>
    <m/>
    <m/>
    <m/>
    <m/>
    <n v="2080"/>
    <x v="0"/>
    <n v="520"/>
    <n v="520"/>
    <n v="520"/>
    <n v="520"/>
    <n v="0"/>
    <n v="0"/>
    <n v="0"/>
    <n v="0"/>
    <n v="0"/>
    <n v="0"/>
    <n v="0"/>
    <n v="0"/>
    <n v="20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11.1.1"/>
    <s v="FONDO PARA PAGOS EN EFECTIVO"/>
    <m/>
    <s v="CAJA CHICA"/>
    <n v="1"/>
    <n v="720"/>
    <n v="1"/>
    <n v="1"/>
    <n v="1"/>
    <n v="1"/>
    <m/>
    <m/>
    <m/>
    <m/>
    <m/>
    <m/>
    <m/>
    <m/>
    <n v="2880"/>
    <x v="0"/>
    <n v="720"/>
    <n v="720"/>
    <n v="720"/>
    <n v="720"/>
    <n v="0"/>
    <n v="0"/>
    <n v="0"/>
    <n v="0"/>
    <n v="0"/>
    <n v="0"/>
    <n v="0"/>
    <n v="0"/>
    <n v="28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11.1.2"/>
    <s v="FONDO PARA PAGOS EN EFECTIVO"/>
    <m/>
    <s v="CAJA CHICA"/>
    <n v="1"/>
    <n v="720"/>
    <n v="1"/>
    <n v="1"/>
    <n v="1"/>
    <n v="1"/>
    <m/>
    <m/>
    <m/>
    <m/>
    <m/>
    <m/>
    <m/>
    <m/>
    <n v="2880"/>
    <x v="0"/>
    <n v="720"/>
    <n v="720"/>
    <n v="720"/>
    <n v="720"/>
    <n v="0"/>
    <n v="0"/>
    <n v="0"/>
    <n v="0"/>
    <n v="0"/>
    <n v="0"/>
    <n v="0"/>
    <n v="0"/>
    <n v="28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11.1.3"/>
    <s v="FONDO PARA PAGOS EN EFECTIVO"/>
    <m/>
    <s v="CAJA CHICA"/>
    <n v="1"/>
    <n v="720"/>
    <n v="1"/>
    <n v="1"/>
    <n v="1"/>
    <n v="1"/>
    <m/>
    <m/>
    <m/>
    <m/>
    <m/>
    <m/>
    <m/>
    <m/>
    <n v="2880"/>
    <x v="0"/>
    <n v="720"/>
    <n v="720"/>
    <n v="720"/>
    <n v="720"/>
    <n v="0"/>
    <n v="0"/>
    <n v="0"/>
    <n v="0"/>
    <n v="0"/>
    <n v="0"/>
    <n v="0"/>
    <n v="0"/>
    <n v="28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11.1.4"/>
    <s v="FONDO PARA PAGOS EN EFECTIVO"/>
    <m/>
    <s v="CAJA CHICA"/>
    <n v="1"/>
    <n v="770"/>
    <n v="1"/>
    <n v="1"/>
    <n v="1"/>
    <n v="1"/>
    <m/>
    <m/>
    <m/>
    <m/>
    <m/>
    <m/>
    <m/>
    <m/>
    <n v="3080"/>
    <x v="0"/>
    <n v="770"/>
    <n v="770"/>
    <n v="770"/>
    <n v="770"/>
    <n v="0"/>
    <n v="0"/>
    <n v="0"/>
    <n v="0"/>
    <n v="0"/>
    <n v="0"/>
    <n v="0"/>
    <n v="0"/>
    <n v="30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99.1.3"/>
    <s v="FONDO PARA PAGOS EN EFECTIVO"/>
    <m/>
    <s v="CAJA CHICA"/>
    <n v="1"/>
    <n v="780"/>
    <n v="1"/>
    <n v="1"/>
    <n v="1"/>
    <n v="1"/>
    <m/>
    <m/>
    <m/>
    <m/>
    <m/>
    <m/>
    <m/>
    <m/>
    <n v="3120"/>
    <x v="0"/>
    <n v="780"/>
    <n v="780"/>
    <n v="780"/>
    <n v="780"/>
    <n v="0"/>
    <n v="0"/>
    <n v="0"/>
    <n v="0"/>
    <n v="0"/>
    <n v="0"/>
    <n v="0"/>
    <n v="0"/>
    <n v="312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99.1.99"/>
    <s v="FONDO PARA PAGOS EN EFECTIVO"/>
    <m/>
    <s v="CAJA CHICA"/>
    <n v="1"/>
    <n v="520"/>
    <n v="1"/>
    <n v="1"/>
    <n v="1"/>
    <n v="1"/>
    <m/>
    <m/>
    <m/>
    <m/>
    <m/>
    <m/>
    <m/>
    <m/>
    <n v="2080"/>
    <x v="0"/>
    <n v="520"/>
    <n v="520"/>
    <n v="520"/>
    <n v="520"/>
    <n v="0"/>
    <n v="0"/>
    <n v="0"/>
    <n v="0"/>
    <n v="0"/>
    <n v="0"/>
    <n v="0"/>
    <n v="0"/>
    <n v="20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1.2.99"/>
    <s v="FONDO PARA PAGOS EN EFECTIVO"/>
    <m/>
    <s v="CAJA CHICA"/>
    <n v="1"/>
    <n v="4700"/>
    <n v="1"/>
    <n v="1"/>
    <n v="1"/>
    <n v="1"/>
    <m/>
    <m/>
    <m/>
    <m/>
    <m/>
    <m/>
    <m/>
    <m/>
    <n v="18800"/>
    <x v="0"/>
    <n v="4700"/>
    <n v="4700"/>
    <n v="4700"/>
    <n v="4700"/>
    <n v="0"/>
    <n v="0"/>
    <n v="0"/>
    <n v="0"/>
    <n v="0"/>
    <n v="0"/>
    <n v="0"/>
    <n v="0"/>
    <n v="188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6.1.2"/>
    <s v="FONDO PARA PAGOS EN EFECTIVO"/>
    <m/>
    <s v="CAJA CHICA"/>
    <n v="1"/>
    <n v="670"/>
    <n v="1"/>
    <n v="1"/>
    <n v="1"/>
    <n v="1"/>
    <m/>
    <m/>
    <m/>
    <m/>
    <m/>
    <m/>
    <m/>
    <m/>
    <n v="2680"/>
    <x v="0"/>
    <n v="670"/>
    <n v="670"/>
    <n v="670"/>
    <n v="670"/>
    <n v="0"/>
    <n v="0"/>
    <n v="0"/>
    <n v="0"/>
    <n v="0"/>
    <n v="0"/>
    <n v="0"/>
    <n v="0"/>
    <n v="26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6.2.1"/>
    <s v="FONDO PARA PAGOS EN EFECTIVO"/>
    <m/>
    <s v="CAJA CHICA"/>
    <n v="1"/>
    <n v="800"/>
    <n v="1"/>
    <n v="1"/>
    <n v="1"/>
    <n v="1"/>
    <m/>
    <m/>
    <m/>
    <m/>
    <m/>
    <m/>
    <m/>
    <m/>
    <n v="3200"/>
    <x v="0"/>
    <n v="800"/>
    <n v="800"/>
    <n v="800"/>
    <n v="800"/>
    <n v="0"/>
    <n v="0"/>
    <n v="0"/>
    <n v="0"/>
    <n v="0"/>
    <n v="0"/>
    <n v="0"/>
    <n v="0"/>
    <n v="32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7.11.99"/>
    <s v="FONDO PARA PAGOS EN EFECTIVO"/>
    <m/>
    <s v="CAJA CHICA"/>
    <n v="1"/>
    <n v="5090"/>
    <n v="1"/>
    <n v="1"/>
    <n v="1"/>
    <n v="1"/>
    <m/>
    <m/>
    <m/>
    <m/>
    <m/>
    <m/>
    <m/>
    <m/>
    <n v="20360"/>
    <x v="0"/>
    <n v="5090"/>
    <n v="5090"/>
    <n v="5090"/>
    <n v="5090"/>
    <n v="0"/>
    <n v="0"/>
    <n v="0"/>
    <n v="0"/>
    <n v="0"/>
    <n v="0"/>
    <n v="0"/>
    <n v="0"/>
    <n v="2036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1.2.1"/>
    <s v="PASAJE TERRESTRE - REVISORES Y SUPERVISORES"/>
    <m/>
    <s v="VIATICOS"/>
    <n v="1"/>
    <n v="60000"/>
    <m/>
    <n v="1"/>
    <m/>
    <m/>
    <m/>
    <m/>
    <m/>
    <m/>
    <m/>
    <m/>
    <m/>
    <m/>
    <n v="60000"/>
    <x v="0"/>
    <n v="0"/>
    <n v="60000"/>
    <n v="0"/>
    <n v="0"/>
    <n v="0"/>
    <n v="0"/>
    <n v="0"/>
    <n v="0"/>
    <n v="0"/>
    <n v="0"/>
    <n v="0"/>
    <n v="0"/>
    <n v="600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1.2.1"/>
    <s v="TRASLADO PERSONAL - COMISION DE SERVICIO - PASAJES AEREOS  NACIONAL"/>
    <m/>
    <s v="BIEN"/>
    <n v="1"/>
    <n v="80000"/>
    <n v="1"/>
    <n v="0"/>
    <n v="0"/>
    <n v="0"/>
    <n v="0"/>
    <n v="0"/>
    <n v="0"/>
    <n v="0"/>
    <n v="0"/>
    <n v="0"/>
    <n v="0"/>
    <n v="0"/>
    <n v="80000"/>
    <x v="0"/>
    <n v="80000"/>
    <n v="0"/>
    <n v="0"/>
    <n v="0"/>
    <n v="0"/>
    <n v="0"/>
    <n v="0"/>
    <n v="0"/>
    <n v="0"/>
    <n v="0"/>
    <n v="0"/>
    <n v="0"/>
    <n v="800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4.7.1"/>
    <s v="MANTENIMIENTO CORRECTIVO DE EQUIPO MULTIFUNCIONAL COPIADORA IMPRESORA SCANNER"/>
    <m/>
    <s v="BIEN"/>
    <n v="1"/>
    <n v="20000"/>
    <n v="0"/>
    <n v="1"/>
    <n v="0"/>
    <n v="0"/>
    <n v="0"/>
    <n v="0"/>
    <n v="0"/>
    <n v="0"/>
    <n v="0"/>
    <n v="0"/>
    <n v="0"/>
    <n v="0"/>
    <n v="20000"/>
    <x v="0"/>
    <n v="0"/>
    <n v="20000"/>
    <n v="0"/>
    <n v="0"/>
    <n v="0"/>
    <n v="0"/>
    <n v="0"/>
    <n v="0"/>
    <n v="0"/>
    <n v="0"/>
    <n v="0"/>
    <n v="0"/>
    <n v="200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5.1.1"/>
    <s v="ALQUILER DE LOCAL"/>
    <m/>
    <s v="BIEN"/>
    <n v="1"/>
    <n v="110000"/>
    <n v="0"/>
    <n v="0"/>
    <n v="0"/>
    <n v="1"/>
    <n v="0"/>
    <n v="0"/>
    <n v="0"/>
    <n v="0"/>
    <n v="0"/>
    <n v="0"/>
    <n v="0"/>
    <n v="0"/>
    <n v="110000"/>
    <x v="0"/>
    <n v="0"/>
    <n v="0"/>
    <n v="0"/>
    <n v="110000"/>
    <n v="0"/>
    <n v="0"/>
    <n v="0"/>
    <n v="0"/>
    <n v="0"/>
    <n v="0"/>
    <n v="0"/>
    <n v="0"/>
    <n v="1100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5.1.4"/>
    <s v="ALQUILER DE EQUIPO MULTIFUNCIONAL COPIADORA IMPRESORA SCANNER (5 Impresoras)"/>
    <m/>
    <s v="BIEN"/>
    <n v="1"/>
    <n v="7000"/>
    <n v="1"/>
    <n v="1"/>
    <n v="1"/>
    <n v="1"/>
    <n v="0"/>
    <n v="0"/>
    <n v="0"/>
    <n v="0"/>
    <n v="0"/>
    <n v="0"/>
    <n v="0"/>
    <n v="0"/>
    <n v="28000"/>
    <x v="0"/>
    <n v="7000"/>
    <n v="7000"/>
    <n v="7000"/>
    <n v="7000"/>
    <n v="0"/>
    <n v="0"/>
    <n v="0"/>
    <n v="0"/>
    <n v="0"/>
    <n v="0"/>
    <n v="0"/>
    <n v="0"/>
    <n v="28000"/>
    <n v="0"/>
  </r>
  <r>
    <n v="2026"/>
    <n v="479"/>
    <m/>
    <m/>
    <s v="0125 MEJORA DE LA EFICIENCIA DE LOS PROCESOS ELECTORALES E INCREMENTO DE LA PARTICIPACIÓN POLÍTICA DE LA CIUDADANÍA"/>
    <e v="#N/A"/>
    <e v="#N/A"/>
    <m/>
    <m/>
    <m/>
    <m/>
    <s v="2026EG 2026GADGESTIÓN DEL SISTEMA DE ABASTECIMIENTO"/>
    <s v="GESTIÓN DEL SISTEMA DE ABASTECIMIENTO"/>
    <m/>
    <s v="PIA"/>
    <x v="0"/>
    <s v="EG 2026"/>
    <s v="ACTUALIZADO"/>
    <s v="2.3"/>
    <s v="2.3.2.5.1.4"/>
    <s v="ALQUILER DE COMPUTADORA"/>
    <m/>
    <s v="SERVICIO"/>
    <n v="1"/>
    <n v="6000"/>
    <n v="1"/>
    <n v="1"/>
    <n v="1"/>
    <n v="1"/>
    <m/>
    <m/>
    <m/>
    <m/>
    <m/>
    <m/>
    <m/>
    <m/>
    <n v="24000"/>
    <x v="0"/>
    <n v="6000"/>
    <n v="6000"/>
    <n v="6000"/>
    <n v="6000"/>
    <n v="0"/>
    <n v="0"/>
    <n v="0"/>
    <n v="0"/>
    <n v="0"/>
    <n v="0"/>
    <n v="0"/>
    <n v="0"/>
    <n v="24000"/>
    <n v="0"/>
  </r>
  <r>
    <n v="2026"/>
    <n v="479"/>
    <m/>
    <m/>
    <s v="0125 MEJORA DE LA EFICIENCIA DE LOS PROCESOS ELECTORALES E INCREMENTO DE LA PARTICIPACIÓN POLÍTICA DE LA CIUDADANÍA"/>
    <e v="#N/A"/>
    <e v="#N/A"/>
    <m/>
    <m/>
    <m/>
    <m/>
    <s v="2026EG 2026GADGESTIÓN DEL SISTEMA DE ABASTECIMIENTO"/>
    <s v="GESTIÓN DEL SISTEMA DE ABASTECIMIENTO"/>
    <m/>
    <s v="PIA"/>
    <x v="0"/>
    <s v="EG 2026"/>
    <s v="ACTUALIZADO"/>
    <s v="2.3"/>
    <s v="2.3.2.5.1.3"/>
    <s v="ALQUILER DE ESCRITORIOS Y SILLAS"/>
    <m/>
    <s v="SERVICIO"/>
    <n v="1"/>
    <n v="6000"/>
    <n v="1"/>
    <n v="1"/>
    <n v="1"/>
    <n v="1"/>
    <m/>
    <m/>
    <m/>
    <m/>
    <m/>
    <m/>
    <m/>
    <m/>
    <n v="24000"/>
    <x v="0"/>
    <n v="6000"/>
    <n v="6000"/>
    <n v="6000"/>
    <n v="6000"/>
    <n v="0"/>
    <n v="0"/>
    <n v="0"/>
    <n v="0"/>
    <n v="0"/>
    <n v="0"/>
    <n v="0"/>
    <n v="0"/>
    <n v="24000"/>
    <n v="0"/>
  </r>
  <r>
    <n v="2026"/>
    <n v="479"/>
    <m/>
    <m/>
    <s v="0125 MEJORA DE LA EFICIENCIA DE LOS PROCESOS ELECTORALES E INCREMENTO DE LA PARTICIPACIÓN POLÍTICA DE LA CIUDADANÍA"/>
    <e v="#N/A"/>
    <e v="#N/A"/>
    <m/>
    <m/>
    <m/>
    <m/>
    <s v="2026EG 2026GADGESTIÓN DEL SISTEMA DE ABASTECIMIENTO"/>
    <s v="GESTIÓN DEL SISTEMA DE ABASTECIMIENTO"/>
    <m/>
    <s v="PIA"/>
    <x v="0"/>
    <s v="EG 2026"/>
    <s v="ACTUALIZADO"/>
    <s v="2.3"/>
    <s v="2.3.2.5.1.4"/>
    <s v="COMPUTADORA DE ESCRITORIO"/>
    <m/>
    <s v="BIEN"/>
    <n v="1"/>
    <n v="8000"/>
    <n v="15"/>
    <m/>
    <m/>
    <m/>
    <m/>
    <m/>
    <m/>
    <m/>
    <m/>
    <m/>
    <m/>
    <m/>
    <n v="120000"/>
    <x v="0"/>
    <n v="120000"/>
    <n v="0"/>
    <n v="0"/>
    <n v="0"/>
    <n v="0"/>
    <n v="0"/>
    <n v="0"/>
    <n v="0"/>
    <n v="0"/>
    <n v="0"/>
    <n v="0"/>
    <n v="0"/>
    <n v="12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1.3.1.3"/>
    <s v="ACEITE LUBRICANTE MULTIGRADO SAE 15W-40º PARA MOTOR  PETROLERO"/>
    <m/>
    <s v="BIEN"/>
    <n v="1"/>
    <n v="135"/>
    <m/>
    <n v="5"/>
    <m/>
    <m/>
    <m/>
    <m/>
    <m/>
    <m/>
    <m/>
    <m/>
    <m/>
    <m/>
    <n v="675"/>
    <x v="0"/>
    <n v="0"/>
    <n v="675"/>
    <n v="0"/>
    <n v="0"/>
    <n v="0"/>
    <n v="0"/>
    <n v="0"/>
    <n v="0"/>
    <n v="0"/>
    <n v="0"/>
    <n v="0"/>
    <n v="0"/>
    <n v="675"/>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1.3.1.1"/>
    <s v="DIESEL B5 S50"/>
    <m/>
    <s v="BIEN"/>
    <n v="1"/>
    <n v="17"/>
    <n v="360"/>
    <n v="360"/>
    <n v="360"/>
    <n v="360"/>
    <m/>
    <m/>
    <m/>
    <m/>
    <m/>
    <m/>
    <m/>
    <m/>
    <n v="24480"/>
    <x v="0"/>
    <n v="6120"/>
    <n v="6120"/>
    <n v="6120"/>
    <n v="6120"/>
    <n v="0"/>
    <n v="0"/>
    <n v="0"/>
    <n v="0"/>
    <n v="0"/>
    <n v="0"/>
    <n v="0"/>
    <n v="0"/>
    <n v="2448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1.3.1.1"/>
    <s v="GASOHOL REGULAR"/>
    <m/>
    <s v="BIEN"/>
    <n v="1"/>
    <n v="18"/>
    <n v="26"/>
    <n v="26"/>
    <n v="26"/>
    <n v="26"/>
    <m/>
    <m/>
    <m/>
    <m/>
    <m/>
    <m/>
    <m/>
    <m/>
    <n v="1872"/>
    <x v="0"/>
    <n v="468"/>
    <n v="468"/>
    <n v="468"/>
    <n v="468"/>
    <n v="0"/>
    <n v="0"/>
    <n v="0"/>
    <n v="0"/>
    <n v="0"/>
    <n v="0"/>
    <n v="0"/>
    <n v="0"/>
    <n v="1872"/>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1.3.1.1"/>
    <s v="GASOHOL PREMIUM"/>
    <m/>
    <s v="BIEN"/>
    <n v="1"/>
    <n v="19"/>
    <n v="100"/>
    <n v="100"/>
    <n v="100"/>
    <n v="100"/>
    <m/>
    <m/>
    <m/>
    <m/>
    <m/>
    <m/>
    <m/>
    <m/>
    <n v="7600"/>
    <x v="0"/>
    <n v="1900"/>
    <n v="1900"/>
    <n v="1900"/>
    <n v="1900"/>
    <n v="0"/>
    <n v="0"/>
    <n v="0"/>
    <n v="0"/>
    <n v="0"/>
    <n v="0"/>
    <n v="0"/>
    <n v="0"/>
    <n v="76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1.3.1.3"/>
    <s v="GRASA EN PASTA X 1 kg"/>
    <m/>
    <s v="BIEN"/>
    <n v="1"/>
    <n v="42"/>
    <m/>
    <n v="5"/>
    <m/>
    <m/>
    <m/>
    <m/>
    <m/>
    <m/>
    <m/>
    <m/>
    <m/>
    <m/>
    <n v="210"/>
    <x v="0"/>
    <n v="0"/>
    <n v="210"/>
    <n v="0"/>
    <n v="0"/>
    <n v="0"/>
    <n v="0"/>
    <n v="0"/>
    <n v="0"/>
    <n v="0"/>
    <n v="0"/>
    <n v="0"/>
    <n v="0"/>
    <n v="21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4.5.1"/>
    <s v="MANTENIMIENTO CORRECTIVO DE VEHICULOS EN GENERAL"/>
    <m/>
    <s v="SERVICIO"/>
    <n v="1"/>
    <n v="40000"/>
    <m/>
    <n v="1"/>
    <m/>
    <m/>
    <m/>
    <m/>
    <m/>
    <m/>
    <m/>
    <m/>
    <m/>
    <m/>
    <n v="40000"/>
    <x v="0"/>
    <n v="0"/>
    <n v="40000"/>
    <n v="0"/>
    <n v="0"/>
    <n v="0"/>
    <n v="0"/>
    <n v="0"/>
    <n v="0"/>
    <n v="0"/>
    <n v="0"/>
    <n v="0"/>
    <n v="0"/>
    <n v="4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1.3.1.3"/>
    <s v="REFRIGERANTE X GALON"/>
    <m/>
    <s v="BIEN"/>
    <n v="1"/>
    <n v="46.5"/>
    <m/>
    <n v="4"/>
    <m/>
    <m/>
    <m/>
    <m/>
    <m/>
    <m/>
    <m/>
    <m/>
    <m/>
    <m/>
    <n v="186"/>
    <x v="0"/>
    <n v="0"/>
    <n v="186"/>
    <n v="0"/>
    <n v="0"/>
    <n v="0"/>
    <n v="0"/>
    <n v="0"/>
    <n v="0"/>
    <n v="0"/>
    <n v="0"/>
    <n v="0"/>
    <n v="0"/>
    <n v="186"/>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4.5.1"/>
    <s v="SERVICIO DE LAVADO DE VEHICULOS (SALON)"/>
    <m/>
    <s v="SERVICIO"/>
    <n v="1"/>
    <n v="6000"/>
    <m/>
    <n v="1"/>
    <m/>
    <m/>
    <m/>
    <m/>
    <m/>
    <m/>
    <m/>
    <m/>
    <m/>
    <m/>
    <n v="6000"/>
    <x v="0"/>
    <n v="0"/>
    <n v="6000"/>
    <n v="0"/>
    <n v="0"/>
    <n v="0"/>
    <n v="0"/>
    <n v="0"/>
    <n v="0"/>
    <n v="0"/>
    <n v="0"/>
    <n v="0"/>
    <n v="0"/>
    <n v="6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3.1.1"/>
    <s v="SERVICIO DE LIMPIEZA DE LOCALES (Lurin)"/>
    <m/>
    <s v="SERVICIO"/>
    <n v="1"/>
    <n v="14000"/>
    <n v="1"/>
    <n v="1"/>
    <n v="1"/>
    <n v="1"/>
    <m/>
    <m/>
    <m/>
    <m/>
    <m/>
    <m/>
    <m/>
    <m/>
    <n v="56000"/>
    <x v="0"/>
    <n v="14000"/>
    <n v="14000"/>
    <n v="14000"/>
    <n v="14000"/>
    <n v="0"/>
    <n v="0"/>
    <n v="0"/>
    <n v="0"/>
    <n v="0"/>
    <n v="0"/>
    <n v="0"/>
    <n v="0"/>
    <n v="56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3.1.1"/>
    <s v="SERVICIO DE LIMPIEZA DE LOCALES (Yauyos)"/>
    <m/>
    <s v="SERVICIO"/>
    <n v="1"/>
    <n v="14000"/>
    <n v="1"/>
    <n v="1"/>
    <n v="1"/>
    <n v="1"/>
    <m/>
    <m/>
    <m/>
    <m/>
    <m/>
    <m/>
    <m/>
    <m/>
    <n v="56000"/>
    <x v="0"/>
    <n v="14000"/>
    <n v="14000"/>
    <n v="14000"/>
    <n v="14000"/>
    <n v="0"/>
    <n v="0"/>
    <n v="0"/>
    <n v="0"/>
    <n v="0"/>
    <n v="0"/>
    <n v="0"/>
    <n v="0"/>
    <n v="56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5.1.1"/>
    <s v="ALQUILER DE LOCAL YAUYOS "/>
    <m/>
    <s v="SERVICIO"/>
    <n v="1"/>
    <n v="135000"/>
    <n v="1"/>
    <n v="1"/>
    <n v="1"/>
    <n v="1"/>
    <m/>
    <m/>
    <m/>
    <m/>
    <m/>
    <m/>
    <m/>
    <m/>
    <n v="540000"/>
    <x v="0"/>
    <n v="135000"/>
    <n v="135000"/>
    <n v="135000"/>
    <n v="135000"/>
    <n v="0"/>
    <n v="0"/>
    <n v="0"/>
    <n v="0"/>
    <n v="0"/>
    <n v="0"/>
    <n v="0"/>
    <n v="0"/>
    <n v="54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4.7.1"/>
    <s v="MANTENIMIENTO PREVENTIVO DE DISPENSADOR"/>
    <m/>
    <s v="SERVICIO"/>
    <n v="1"/>
    <n v="22000"/>
    <m/>
    <n v="1"/>
    <m/>
    <m/>
    <m/>
    <m/>
    <m/>
    <m/>
    <m/>
    <m/>
    <m/>
    <m/>
    <n v="22000"/>
    <x v="0"/>
    <n v="0"/>
    <n v="22000"/>
    <n v="0"/>
    <n v="0"/>
    <n v="0"/>
    <n v="0"/>
    <n v="0"/>
    <n v="0"/>
    <n v="0"/>
    <n v="0"/>
    <n v="0"/>
    <n v="0"/>
    <n v="22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4.7.1"/>
    <s v="MANTENIMIENTO PREVENTIVO DE EQUIPO DE AIRE ACONDICIONADO"/>
    <m/>
    <s v="SERVICIO"/>
    <n v="1"/>
    <n v="42800"/>
    <m/>
    <n v="1"/>
    <m/>
    <m/>
    <m/>
    <m/>
    <m/>
    <m/>
    <m/>
    <m/>
    <m/>
    <m/>
    <n v="42800"/>
    <x v="0"/>
    <n v="0"/>
    <n v="42800"/>
    <n v="0"/>
    <n v="0"/>
    <n v="0"/>
    <n v="0"/>
    <n v="0"/>
    <n v="0"/>
    <n v="0"/>
    <n v="0"/>
    <n v="0"/>
    <n v="0"/>
    <n v="428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4.7.1"/>
    <s v="MANTENIMIENTO PREVENTIVO DE ASCENSOR (Yauyos)"/>
    <m/>
    <s v="SERVICIO"/>
    <n v="1"/>
    <n v="10000"/>
    <n v="1"/>
    <n v="1"/>
    <n v="1"/>
    <n v="1"/>
    <m/>
    <m/>
    <m/>
    <m/>
    <m/>
    <m/>
    <m/>
    <m/>
    <n v="40000"/>
    <x v="0"/>
    <n v="10000"/>
    <n v="10000"/>
    <n v="10000"/>
    <n v="10000"/>
    <n v="0"/>
    <n v="0"/>
    <n v="0"/>
    <n v="0"/>
    <n v="0"/>
    <n v="0"/>
    <n v="0"/>
    <n v="0"/>
    <n v="4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5.1.4"/>
    <s v="ALQUILER DE EQUIPO MULTIFUNCIONAL COPIADORA FAX IMPRESORA SCANNER"/>
    <m/>
    <s v="SERVICIO"/>
    <n v="1"/>
    <n v="15000"/>
    <m/>
    <n v="1"/>
    <m/>
    <m/>
    <m/>
    <m/>
    <m/>
    <m/>
    <m/>
    <m/>
    <m/>
    <m/>
    <n v="15000"/>
    <x v="0"/>
    <n v="0"/>
    <n v="15000"/>
    <n v="0"/>
    <n v="0"/>
    <n v="0"/>
    <n v="0"/>
    <n v="0"/>
    <n v="0"/>
    <n v="0"/>
    <n v="0"/>
    <n v="0"/>
    <n v="0"/>
    <n v="15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1.3.1.3"/>
    <s v="ACEITE LUBRICANTE MULTIUSO X 11 OZ."/>
    <m/>
    <s v="BIEN"/>
    <n v="33"/>
    <n v="50"/>
    <m/>
    <n v="3"/>
    <m/>
    <m/>
    <m/>
    <m/>
    <m/>
    <m/>
    <m/>
    <m/>
    <m/>
    <m/>
    <n v="150"/>
    <x v="0"/>
    <n v="0"/>
    <n v="150"/>
    <n v="0"/>
    <n v="0"/>
    <n v="0"/>
    <n v="0"/>
    <n v="0"/>
    <n v="0"/>
    <n v="0"/>
    <n v="0"/>
    <n v="0"/>
    <n v="0"/>
    <n v="15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2.1.1"/>
    <s v="SERVICIO DE ENERGIA ELECTRICA"/>
    <m/>
    <s v="SERVICIO"/>
    <n v="1"/>
    <n v="90000"/>
    <n v="1"/>
    <n v="1"/>
    <n v="1"/>
    <n v="1"/>
    <m/>
    <m/>
    <m/>
    <m/>
    <m/>
    <m/>
    <m/>
    <m/>
    <n v="360000"/>
    <x v="0"/>
    <n v="90000"/>
    <n v="90000"/>
    <n v="90000"/>
    <n v="90000"/>
    <n v="0"/>
    <n v="0"/>
    <n v="0"/>
    <n v="0"/>
    <n v="0"/>
    <n v="0"/>
    <n v="0"/>
    <n v="0"/>
    <n v="36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2.1.2"/>
    <s v="SERVICIO DE AGUA POTABLE Y ALCANTARILLADO"/>
    <m/>
    <s v="SERVICIO"/>
    <n v="1"/>
    <n v="8000"/>
    <n v="1"/>
    <n v="1"/>
    <n v="1"/>
    <n v="1"/>
    <m/>
    <m/>
    <m/>
    <m/>
    <m/>
    <m/>
    <m/>
    <m/>
    <n v="32000"/>
    <x v="0"/>
    <n v="8000"/>
    <n v="8000"/>
    <n v="8000"/>
    <n v="8000"/>
    <n v="0"/>
    <n v="0"/>
    <n v="0"/>
    <n v="0"/>
    <n v="0"/>
    <n v="0"/>
    <n v="0"/>
    <n v="0"/>
    <n v="320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1.2.1"/>
    <s v="TRASLADO PERSONAL - COMISION DE SERVICIO - PASAJES AEREOS NACIONAL  "/>
    <s v="NO SIAF"/>
    <s v="SERVICIO"/>
    <n v="5"/>
    <n v="1500"/>
    <n v="2"/>
    <n v="2"/>
    <n v="4"/>
    <m/>
    <n v="0"/>
    <n v="0"/>
    <n v="0"/>
    <n v="0"/>
    <n v="0"/>
    <n v="0"/>
    <n v="0"/>
    <n v="0"/>
    <n v="12000"/>
    <x v="0"/>
    <n v="3000"/>
    <n v="3000"/>
    <n v="6000"/>
    <n v="0"/>
    <n v="0"/>
    <n v="0"/>
    <n v="0"/>
    <n v="0"/>
    <n v="0"/>
    <n v="0"/>
    <n v="0"/>
    <n v="0"/>
    <n v="120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1.2.2"/>
    <s v="VIATICOS"/>
    <s v="NO SIAF"/>
    <s v="VIATICOS"/>
    <n v="5"/>
    <n v="250"/>
    <n v="8"/>
    <n v="8"/>
    <n v="6"/>
    <n v="0"/>
    <n v="0"/>
    <n v="0"/>
    <n v="0"/>
    <n v="0"/>
    <n v="0"/>
    <n v="0"/>
    <n v="0"/>
    <n v="0"/>
    <n v="27500"/>
    <x v="0"/>
    <n v="10000"/>
    <n v="10000"/>
    <n v="7500"/>
    <n v="0"/>
    <n v="0"/>
    <n v="0"/>
    <n v="0"/>
    <n v="0"/>
    <n v="0"/>
    <n v="0"/>
    <n v="0"/>
    <n v="0"/>
    <n v="275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1.2.1"/>
    <s v="TRASLADO PERSONAL - COMISION DE SERVICIO - PASAJES AEREOS NACIONAL  (OFICIAL DE SEG Y CONF DIGITAL)"/>
    <s v="NO SIAF"/>
    <s v="SERVICIO"/>
    <n v="1"/>
    <n v="1500"/>
    <n v="0"/>
    <n v="0"/>
    <n v="2"/>
    <n v="1"/>
    <n v="0"/>
    <n v="0"/>
    <n v="0"/>
    <n v="0"/>
    <n v="0"/>
    <n v="0"/>
    <n v="0"/>
    <n v="0"/>
    <n v="4500"/>
    <x v="0"/>
    <n v="0"/>
    <n v="0"/>
    <n v="3000"/>
    <n v="1500"/>
    <n v="0"/>
    <n v="0"/>
    <n v="0"/>
    <n v="0"/>
    <n v="0"/>
    <n v="0"/>
    <n v="0"/>
    <n v="0"/>
    <n v="45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1.2.2"/>
    <s v="VIATICOS  (OFICIAL DE SEG Y CONF DIGITAL)"/>
    <s v="NO SIAF"/>
    <s v="VIATICOS"/>
    <n v="1"/>
    <n v="250"/>
    <n v="0"/>
    <n v="0"/>
    <n v="6"/>
    <n v="3"/>
    <n v="0"/>
    <n v="0"/>
    <n v="0"/>
    <n v="0"/>
    <n v="0"/>
    <n v="0"/>
    <n v="0"/>
    <n v="0"/>
    <n v="2250"/>
    <x v="0"/>
    <n v="0"/>
    <n v="0"/>
    <n v="1500"/>
    <n v="750"/>
    <n v="0"/>
    <n v="0"/>
    <n v="0"/>
    <n v="0"/>
    <n v="0"/>
    <n v="0"/>
    <n v="0"/>
    <n v="0"/>
    <n v="225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1.2.1"/>
    <s v="TRASLADO PERSONAL - COMISION DE SERVICIO - PASAJES TERRES. NACIONAL  (OFICIAL DE SEG Y CONF DIGITAL)"/>
    <s v="NO SIAF"/>
    <s v="SERVICIO"/>
    <n v="1"/>
    <n v="250"/>
    <n v="0"/>
    <n v="1"/>
    <n v="0"/>
    <n v="0"/>
    <n v="0"/>
    <n v="0"/>
    <n v="0"/>
    <n v="0"/>
    <n v="0"/>
    <n v="0"/>
    <n v="0"/>
    <m/>
    <n v="250"/>
    <x v="0"/>
    <n v="0"/>
    <n v="250"/>
    <n v="0"/>
    <n v="0"/>
    <n v="0"/>
    <n v="0"/>
    <n v="0"/>
    <n v="0"/>
    <n v="0"/>
    <n v="0"/>
    <n v="0"/>
    <n v="0"/>
    <n v="25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1.2.2"/>
    <s v="VIATICOS  (OFICIAL DE SEG Y CONF DIGITAL)"/>
    <s v="NO SIAF"/>
    <s v="VIATICOS"/>
    <n v="1"/>
    <n v="250"/>
    <n v="0"/>
    <n v="4"/>
    <n v="0"/>
    <n v="0"/>
    <n v="0"/>
    <n v="0"/>
    <n v="0"/>
    <n v="0"/>
    <n v="0"/>
    <n v="0"/>
    <n v="0"/>
    <m/>
    <n v="1000"/>
    <x v="0"/>
    <n v="0"/>
    <n v="1000"/>
    <n v="0"/>
    <n v="0"/>
    <n v="0"/>
    <n v="0"/>
    <n v="0"/>
    <n v="0"/>
    <n v="0"/>
    <n v="0"/>
    <n v="0"/>
    <n v="0"/>
    <n v="10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7.11.5"/>
    <s v="SERVICIO DE ALIMENTACION DE PERSONAS"/>
    <s v="SIAF"/>
    <s v="BIEN"/>
    <m/>
    <n v="1"/>
    <n v="0"/>
    <n v="0"/>
    <n v="0"/>
    <n v="3200"/>
    <n v="0"/>
    <n v="0"/>
    <n v="0"/>
    <n v="0"/>
    <n v="0"/>
    <n v="0"/>
    <n v="0"/>
    <n v="0"/>
    <n v="3200"/>
    <x v="0"/>
    <n v="0"/>
    <n v="0"/>
    <n v="0"/>
    <n v="3200"/>
    <n v="0"/>
    <n v="0"/>
    <n v="0"/>
    <n v="0"/>
    <n v="0"/>
    <n v="0"/>
    <n v="0"/>
    <n v="0"/>
    <n v="32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7.4.99"/>
    <s v="SERVICIO DE IMPLEMENTACION , CONFIGURACION ANALITICA DE VIDEO EN SISTEMAS DE VIDEO VIGILANCIA (126 ODPE)"/>
    <s v="SIAF"/>
    <s v="SERVICIO"/>
    <m/>
    <n v="282292"/>
    <n v="1"/>
    <n v="1"/>
    <n v="1"/>
    <n v="1"/>
    <n v="0"/>
    <n v="0"/>
    <n v="0"/>
    <n v="0"/>
    <n v="0"/>
    <n v="0"/>
    <n v="0"/>
    <n v="0"/>
    <n v="1129168"/>
    <x v="0"/>
    <n v="282292"/>
    <n v="282292"/>
    <n v="282292"/>
    <n v="282292"/>
    <n v="0"/>
    <n v="0"/>
    <n v="0"/>
    <n v="0"/>
    <n v="0"/>
    <n v="0"/>
    <n v="0"/>
    <n v="0"/>
    <n v="1129168"/>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3.1.2"/>
    <s v="SERVICIO DE SEGURIDAD Y VIGILANCIA (126 ODPE)"/>
    <s v="SIAF"/>
    <s v="SERVICIO"/>
    <m/>
    <n v="1960000"/>
    <n v="1"/>
    <n v="1"/>
    <n v="1"/>
    <n v="1"/>
    <n v="0"/>
    <n v="0"/>
    <n v="0"/>
    <n v="0"/>
    <n v="0"/>
    <n v="0"/>
    <n v="0"/>
    <n v="0"/>
    <n v="7840000"/>
    <x v="0"/>
    <n v="1960000"/>
    <n v="1960000"/>
    <n v="1960000"/>
    <n v="1960000"/>
    <n v="0"/>
    <n v="0"/>
    <n v="0"/>
    <n v="0"/>
    <n v="0"/>
    <n v="0"/>
    <n v="0"/>
    <n v="0"/>
    <n v="784000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s v="ACTUALIZADO"/>
    <s v="2.3"/>
    <s v="2.3.2.2.3.1"/>
    <s v="SERVICIO DE MENSAJERIA NIVEL LOCAL Y NACIONAL"/>
    <s v="SIAF"/>
    <s v="BIEN"/>
    <m/>
    <n v="1"/>
    <n v="150000"/>
    <n v="0"/>
    <n v="0"/>
    <n v="0"/>
    <n v="0"/>
    <n v="0"/>
    <n v="0"/>
    <n v="0"/>
    <n v="0"/>
    <n v="0"/>
    <n v="0"/>
    <n v="0"/>
    <n v="150000"/>
    <x v="0"/>
    <n v="150000"/>
    <n v="0"/>
    <n v="0"/>
    <n v="0"/>
    <n v="0"/>
    <n v="0"/>
    <n v="0"/>
    <n v="0"/>
    <n v="0"/>
    <n v="0"/>
    <n v="0"/>
    <n v="0"/>
    <n v="15000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s v="PIA"/>
    <x v="8"/>
    <s v="EG 2026"/>
    <s v="NO ACTUALIZADO"/>
    <s v="2.3"/>
    <s v="2.3.2.1.2.2"/>
    <s v="VIÁTICOS"/>
    <s v="NO SIAF"/>
    <s v="VIATICOS"/>
    <n v="3"/>
    <n v="250"/>
    <m/>
    <n v="2"/>
    <m/>
    <n v="3"/>
    <m/>
    <m/>
    <m/>
    <m/>
    <m/>
    <m/>
    <m/>
    <m/>
    <n v="3750"/>
    <x v="0"/>
    <n v="0"/>
    <n v="1500"/>
    <n v="0"/>
    <n v="2250"/>
    <n v="0"/>
    <n v="0"/>
    <n v="0"/>
    <n v="0"/>
    <n v="0"/>
    <n v="0"/>
    <n v="0"/>
    <n v="0"/>
    <n v="375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s v="PIA"/>
    <x v="8"/>
    <s v="EG 2026"/>
    <s v="NO ACTUALIZADO"/>
    <s v="2.3"/>
    <s v="2.3.2.1.2.2"/>
    <s v="VIÁTICOS"/>
    <s v="NO SIAF"/>
    <s v="VIATICOS"/>
    <n v="3"/>
    <n v="250"/>
    <m/>
    <n v="2"/>
    <m/>
    <m/>
    <m/>
    <m/>
    <m/>
    <m/>
    <m/>
    <m/>
    <m/>
    <m/>
    <n v="1500"/>
    <x v="0"/>
    <n v="0"/>
    <n v="1500"/>
    <n v="0"/>
    <n v="0"/>
    <n v="0"/>
    <n v="0"/>
    <n v="0"/>
    <n v="0"/>
    <n v="0"/>
    <n v="0"/>
    <n v="0"/>
    <n v="0"/>
    <n v="150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s v="PIA"/>
    <x v="8"/>
    <s v="EG 2026"/>
    <s v="NO ACTUALIZADO"/>
    <s v="2.3"/>
    <s v="2.3.2.1.2.99"/>
    <s v="MOVILIDAD LOCAL"/>
    <s v="NO SIAF"/>
    <s v="SERVICIO"/>
    <m/>
    <n v="300"/>
    <m/>
    <n v="2"/>
    <m/>
    <n v="3"/>
    <m/>
    <m/>
    <m/>
    <m/>
    <m/>
    <m/>
    <m/>
    <m/>
    <n v="1500"/>
    <x v="0"/>
    <n v="0"/>
    <n v="600"/>
    <n v="0"/>
    <n v="900"/>
    <n v="0"/>
    <n v="0"/>
    <n v="0"/>
    <n v="0"/>
    <n v="0"/>
    <n v="0"/>
    <n v="0"/>
    <n v="0"/>
    <n v="150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s v="PIA"/>
    <x v="8"/>
    <s v="EG 2026"/>
    <s v="NO ACTUALIZADO"/>
    <s v="2.3"/>
    <s v="2.3.2.1.2.1"/>
    <s v="PASAJES TERRESTRES"/>
    <s v="NO SIAF"/>
    <s v="SERVICIO"/>
    <m/>
    <n v="400"/>
    <m/>
    <n v="2"/>
    <m/>
    <m/>
    <m/>
    <m/>
    <m/>
    <m/>
    <m/>
    <m/>
    <m/>
    <m/>
    <n v="800"/>
    <x v="0"/>
    <n v="0"/>
    <n v="800"/>
    <n v="0"/>
    <n v="0"/>
    <n v="0"/>
    <n v="0"/>
    <n v="0"/>
    <n v="0"/>
    <n v="0"/>
    <n v="0"/>
    <n v="0"/>
    <n v="0"/>
    <n v="8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1"/>
    <s v="SERVICIO DE PASAJES TERRESTRE - LIMA-HUACHO-LIMA"/>
    <s v="NO SIAF"/>
    <s v="SERVICIO"/>
    <n v="2"/>
    <n v="150"/>
    <m/>
    <m/>
    <m/>
    <n v="2"/>
    <m/>
    <m/>
    <m/>
    <m/>
    <m/>
    <m/>
    <m/>
    <m/>
    <n v="300"/>
    <x v="0"/>
    <n v="0"/>
    <n v="0"/>
    <n v="0"/>
    <n v="300"/>
    <n v="0"/>
    <n v="0"/>
    <n v="0"/>
    <n v="0"/>
    <n v="0"/>
    <n v="0"/>
    <n v="0"/>
    <n v="0"/>
    <n v="3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1"/>
    <s v="SERVICIO DE PASAJES TERRESTRE - LIMA-ICA-LIMA"/>
    <s v="NO SIAF"/>
    <s v="SERVICIO"/>
    <n v="2"/>
    <n v="180"/>
    <m/>
    <m/>
    <m/>
    <n v="2"/>
    <m/>
    <m/>
    <m/>
    <m/>
    <m/>
    <m/>
    <m/>
    <m/>
    <n v="360"/>
    <x v="0"/>
    <n v="0"/>
    <n v="0"/>
    <n v="0"/>
    <n v="360"/>
    <n v="0"/>
    <n v="0"/>
    <n v="0"/>
    <n v="0"/>
    <n v="0"/>
    <n v="0"/>
    <n v="0"/>
    <n v="0"/>
    <n v="36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1"/>
    <s v="SERVICIO DE PASAJES TERRESTRE - LIMA-HUANCAYO-LIMA"/>
    <s v="NO SIAF"/>
    <s v="SERVICIO"/>
    <n v="2"/>
    <n v="180"/>
    <m/>
    <m/>
    <m/>
    <n v="2"/>
    <m/>
    <m/>
    <m/>
    <m/>
    <m/>
    <m/>
    <m/>
    <m/>
    <n v="360"/>
    <x v="0"/>
    <n v="0"/>
    <n v="0"/>
    <n v="0"/>
    <n v="360"/>
    <n v="0"/>
    <n v="0"/>
    <n v="0"/>
    <n v="0"/>
    <n v="0"/>
    <n v="0"/>
    <n v="0"/>
    <n v="0"/>
    <n v="36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1"/>
    <s v="SERVICIO DE PASAJES TERRESTRE - LIMA-HUANCAVELICA-LIMA"/>
    <s v="NO SIAF"/>
    <s v="SERVICIO"/>
    <n v="2"/>
    <n v="180"/>
    <m/>
    <m/>
    <m/>
    <n v="2"/>
    <m/>
    <m/>
    <m/>
    <m/>
    <m/>
    <m/>
    <m/>
    <m/>
    <n v="360"/>
    <x v="0"/>
    <n v="0"/>
    <n v="0"/>
    <n v="0"/>
    <n v="360"/>
    <n v="0"/>
    <n v="0"/>
    <n v="0"/>
    <n v="0"/>
    <n v="0"/>
    <n v="0"/>
    <n v="0"/>
    <n v="0"/>
    <n v="36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AREQUIPA-LIMA"/>
    <s v="NO SIAF"/>
    <s v="VIATICOS"/>
    <n v="3"/>
    <n v="250"/>
    <m/>
    <m/>
    <m/>
    <n v="3"/>
    <m/>
    <m/>
    <m/>
    <m/>
    <m/>
    <m/>
    <m/>
    <m/>
    <n v="2250"/>
    <x v="0"/>
    <n v="0"/>
    <n v="0"/>
    <n v="0"/>
    <n v="2250"/>
    <n v="0"/>
    <n v="0"/>
    <n v="0"/>
    <n v="0"/>
    <n v="0"/>
    <n v="0"/>
    <n v="0"/>
    <n v="0"/>
    <n v="225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CUSCO-LIMA"/>
    <s v="NO SIAF"/>
    <s v="VIATICOS"/>
    <n v="3"/>
    <n v="250"/>
    <m/>
    <m/>
    <m/>
    <n v="3"/>
    <m/>
    <m/>
    <m/>
    <m/>
    <m/>
    <m/>
    <m/>
    <m/>
    <n v="2250"/>
    <x v="0"/>
    <n v="0"/>
    <n v="0"/>
    <n v="0"/>
    <n v="2250"/>
    <n v="0"/>
    <n v="0"/>
    <n v="0"/>
    <n v="0"/>
    <n v="0"/>
    <n v="0"/>
    <n v="0"/>
    <n v="0"/>
    <n v="225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TACNA-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CAJAMARCA-LIMA"/>
    <s v="NO SIAF"/>
    <s v="VIATICOS"/>
    <n v="3"/>
    <n v="250"/>
    <m/>
    <m/>
    <m/>
    <n v="3"/>
    <m/>
    <m/>
    <m/>
    <m/>
    <m/>
    <m/>
    <m/>
    <m/>
    <n v="2250"/>
    <x v="0"/>
    <n v="0"/>
    <n v="0"/>
    <n v="0"/>
    <n v="2250"/>
    <n v="0"/>
    <n v="0"/>
    <n v="0"/>
    <n v="0"/>
    <n v="0"/>
    <n v="0"/>
    <n v="0"/>
    <n v="0"/>
    <n v="225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AYACUCHO-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JULIACA-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TRUJILLO-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IQUITOS-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CHICLAYO-LIMA"/>
    <s v="NO SIAF"/>
    <s v="VIATICOS"/>
    <n v="3"/>
    <n v="250"/>
    <m/>
    <m/>
    <m/>
    <n v="3"/>
    <m/>
    <m/>
    <m/>
    <m/>
    <m/>
    <m/>
    <m/>
    <m/>
    <n v="2250"/>
    <x v="0"/>
    <n v="0"/>
    <n v="0"/>
    <n v="0"/>
    <n v="2250"/>
    <n v="0"/>
    <n v="0"/>
    <n v="0"/>
    <n v="0"/>
    <n v="0"/>
    <n v="0"/>
    <n v="0"/>
    <n v="0"/>
    <n v="225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PIURA-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PUCALLPA-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TARAPOTO-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CHACHAPOYAS-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1"/>
    <s v="TRASLADO PERSONAL - COMISION DE SERVICIO - PASAJES AEREOS  NACIONAL"/>
    <s v="SIAF"/>
    <s v="BIEN"/>
    <m/>
    <n v="1"/>
    <n v="0"/>
    <n v="0"/>
    <n v="0"/>
    <n v="30000"/>
    <n v="0"/>
    <n v="0"/>
    <n v="0"/>
    <n v="0"/>
    <n v="0"/>
    <n v="0"/>
    <n v="0"/>
    <n v="0"/>
    <n v="30000"/>
    <x v="0"/>
    <n v="0"/>
    <n v="0"/>
    <n v="0"/>
    <n v="30000"/>
    <n v="0"/>
    <n v="0"/>
    <n v="0"/>
    <n v="0"/>
    <n v="0"/>
    <n v="0"/>
    <n v="0"/>
    <n v="0"/>
    <n v="3000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s v="PIA"/>
    <x v="8"/>
    <s v="EG 2026"/>
    <s v="NO ACTUALIZADO"/>
    <s v="2.3"/>
    <s v="2.3.2.1.2.1"/>
    <s v="TRASLADO PERSONAL - COMISION DE SERVICIO - PASAJES AEREOS  NACIONAL"/>
    <s v="SIAF"/>
    <s v="BIEN"/>
    <m/>
    <n v="1"/>
    <n v="0"/>
    <n v="2000"/>
    <n v="3000"/>
    <n v="0"/>
    <n v="0"/>
    <n v="0"/>
    <n v="0"/>
    <n v="0"/>
    <n v="0"/>
    <n v="0"/>
    <n v="0"/>
    <n v="0"/>
    <n v="5000"/>
    <x v="0"/>
    <n v="0"/>
    <n v="2000"/>
    <n v="3000"/>
    <n v="0"/>
    <n v="0"/>
    <n v="0"/>
    <n v="0"/>
    <n v="0"/>
    <n v="0"/>
    <n v="0"/>
    <n v="0"/>
    <n v="0"/>
    <n v="5000"/>
    <n v="0"/>
  </r>
  <r>
    <n v="2026"/>
    <n v="479"/>
    <m/>
    <m/>
    <s v="0125 MEJORA DE LA EFICIENCIA DE LOS PROCESOS ELECTORALES E INCREMENTO DE LA PARTICIPACIÓN POLÍTICA DE LA CIUDADANÍA"/>
    <n v="3000654"/>
    <n v="5005022"/>
    <m/>
    <m/>
    <m/>
    <m/>
    <s v="2026EG 2026GSFPGESTIÓN DE LA FRANJA ELECTORAL"/>
    <s v="GESTIÓN DE LA FRANJA ELECTORAL"/>
    <m/>
    <s v="PIA"/>
    <x v="10"/>
    <s v="EG 2026"/>
    <s v="ACTUALIZADO 01"/>
    <s v="2.3"/>
    <s v="2.3.2.5.1.4"/>
    <s v="ALQUILER DE COMPUTADORAS DE ESCRITORIO"/>
    <s v="NO SIAF"/>
    <s v="SERVICIO"/>
    <m/>
    <n v="300"/>
    <n v="63"/>
    <n v="63"/>
    <n v="63"/>
    <n v="63"/>
    <m/>
    <m/>
    <m/>
    <m/>
    <m/>
    <m/>
    <m/>
    <m/>
    <n v="75600"/>
    <x v="0"/>
    <n v="18900"/>
    <n v="18900"/>
    <n v="18900"/>
    <n v="18900"/>
    <n v="0"/>
    <n v="0"/>
    <n v="0"/>
    <n v="0"/>
    <n v="0"/>
    <n v="0"/>
    <n v="0"/>
    <n v="0"/>
    <n v="75600"/>
    <n v="0"/>
  </r>
  <r>
    <n v="2026"/>
    <n v="479"/>
    <m/>
    <m/>
    <s v="0125 MEJORA DE LA EFICIENCIA DE LOS PROCESOS ELECTORALES E INCREMENTO DE LA PARTICIPACIÓN POLÍTICA DE LA CIUDADANÍA"/>
    <n v="3000654"/>
    <n v="5005022"/>
    <m/>
    <m/>
    <m/>
    <m/>
    <s v="2026EG 2026GSFPGESTIÓN DE LA FRANJA ELECTORAL"/>
    <s v="GESTIÓN DE LA FRANJA ELECTORAL"/>
    <m/>
    <s v="PIA"/>
    <x v="10"/>
    <s v="EG 2026"/>
    <s v="ACTUALIZADO 01"/>
    <s v="2.3"/>
    <s v="2.3.2.5.1.3"/>
    <s v="ALQUILER DE MOBILIARIO PARA OFICINA"/>
    <s v="NO SIAF"/>
    <s v="SERVICIO"/>
    <m/>
    <n v="300"/>
    <n v="63"/>
    <n v="63"/>
    <n v="63"/>
    <n v="63"/>
    <m/>
    <m/>
    <m/>
    <m/>
    <m/>
    <m/>
    <m/>
    <m/>
    <n v="75600"/>
    <x v="0"/>
    <n v="18900"/>
    <n v="18900"/>
    <n v="18900"/>
    <n v="18900"/>
    <n v="0"/>
    <n v="0"/>
    <n v="0"/>
    <n v="0"/>
    <n v="0"/>
    <n v="0"/>
    <n v="0"/>
    <n v="0"/>
    <n v="75600"/>
    <n v="0"/>
  </r>
  <r>
    <n v="2026"/>
    <n v="479"/>
    <m/>
    <m/>
    <s v="0125 MEJORA DE LA EFICIENCIA DE LOS PROCESOS ELECTORALES E INCREMENTO DE LA PARTICIPACIÓN POLÍTICA DE LA CIUDADANÍA"/>
    <n v="3000654"/>
    <n v="5005022"/>
    <m/>
    <m/>
    <m/>
    <m/>
    <s v="2026EG 2026GSFPGESTIÓN DE LA FRANJA ELECTORAL"/>
    <s v="GESTIÓN DE LA FRANJA ELECTORAL"/>
    <m/>
    <s v="PIA"/>
    <x v="10"/>
    <s v="EG 2026"/>
    <s v="ACTUALIZADO 01"/>
    <s v="2.3"/>
    <s v="2.3.2.7.13.98"/>
    <s v="SERVICIO DE GESTION Y MONITOREO DE REDES SOCIALES"/>
    <s v="NO SIAF"/>
    <s v="SERVICIO"/>
    <m/>
    <n v="200000"/>
    <n v="1"/>
    <n v="0"/>
    <n v="0"/>
    <n v="0"/>
    <n v="0"/>
    <n v="0"/>
    <m/>
    <m/>
    <m/>
    <m/>
    <m/>
    <m/>
    <n v="200000"/>
    <x v="0"/>
    <n v="200000"/>
    <n v="0"/>
    <n v="0"/>
    <n v="0"/>
    <n v="0"/>
    <n v="0"/>
    <n v="0"/>
    <n v="0"/>
    <n v="0"/>
    <n v="0"/>
    <n v="0"/>
    <n v="0"/>
    <n v="200000"/>
    <n v="0"/>
  </r>
  <r>
    <n v="2026"/>
    <n v="479"/>
    <m/>
    <m/>
    <s v="0125 MEJORA DE LA EFICIENCIA DE LOS PROCESOS ELECTORALES E INCREMENTO DE LA PARTICIPACIÓN POLÍTICA DE LA CIUDADANÍA"/>
    <n v="3000654"/>
    <n v="5005022"/>
    <m/>
    <m/>
    <m/>
    <m/>
    <s v="2026EG 2026GSFPGESTIÓN DE LA FRANJA ELECTORAL"/>
    <s v="GESTIÓN DE LA FRANJA ELECTORAL"/>
    <m/>
    <s v="PIA"/>
    <x v="10"/>
    <s v="EG 2026"/>
    <s v="ACTUALIZADO 01"/>
    <s v="2.3"/>
    <s v="2.3.2.7.13.98"/>
    <s v="SERVICIO DE MONITOREO INTEGRAL DE MEDIOS DE COMUNICACION"/>
    <s v="NO SIAF"/>
    <s v="SERVICIO"/>
    <m/>
    <n v="200000"/>
    <n v="1"/>
    <n v="0"/>
    <n v="0"/>
    <n v="0"/>
    <n v="0"/>
    <n v="0"/>
    <m/>
    <m/>
    <m/>
    <m/>
    <m/>
    <m/>
    <n v="200000"/>
    <x v="0"/>
    <n v="200000"/>
    <n v="0"/>
    <n v="0"/>
    <n v="0"/>
    <n v="0"/>
    <n v="0"/>
    <n v="0"/>
    <n v="0"/>
    <n v="0"/>
    <n v="0"/>
    <n v="0"/>
    <n v="0"/>
    <n v="200000"/>
    <n v="0"/>
  </r>
  <r>
    <n v="2026"/>
    <n v="479"/>
    <m/>
    <m/>
    <s v="0125 MEJORA DE LA EFICIENCIA DE LOS PROCESOS ELECTORALES E INCREMENTO DE LA PARTICIPACIÓN POLÍTICA DE LA CIUDADANÍA"/>
    <n v="3000654"/>
    <n v="5005022"/>
    <m/>
    <m/>
    <m/>
    <m/>
    <s v="2026EG 2026GSFPGESTIÓN DE LA FRANJA ELECTORAL"/>
    <s v="GESTIÓN DE LA FRANJA ELECTORAL"/>
    <m/>
    <s v="PIA"/>
    <x v="10"/>
    <s v="EG 2026"/>
    <s v="ACTUALIZADO 01"/>
    <s v="2.3"/>
    <s v="2.3.2.2.4.1"/>
    <s v="SERVICIO DE TRANSMISION EN MEDIOS"/>
    <s v="NO SIAF"/>
    <s v="SERVICIO"/>
    <m/>
    <n v="80000000"/>
    <n v="1"/>
    <m/>
    <n v="0"/>
    <n v="0"/>
    <n v="0"/>
    <n v="0"/>
    <m/>
    <m/>
    <m/>
    <m/>
    <m/>
    <m/>
    <n v="80000000"/>
    <x v="0"/>
    <n v="80000000"/>
    <n v="0"/>
    <n v="0"/>
    <n v="0"/>
    <n v="0"/>
    <n v="0"/>
    <n v="0"/>
    <n v="0"/>
    <n v="0"/>
    <n v="0"/>
    <n v="0"/>
    <n v="0"/>
    <n v="80000000"/>
    <n v="0"/>
  </r>
  <r>
    <n v="2026"/>
    <n v="479"/>
    <m/>
    <m/>
    <s v="0125 MEJORA DE LA EFICIENCIA DE LOS PROCESOS ELECTORALES E INCREMENTO DE LA PARTICIPACIÓN POLÍTICA DE LA CIUDADANÍA"/>
    <e v="#N/A"/>
    <e v="#N/A"/>
    <m/>
    <m/>
    <m/>
    <m/>
    <s v="2026EG 2026GSFPREALIZACIÓN DE ASISTENCIA TÉCNICA EN FINANZAS PARTIDARIAS"/>
    <s v="REALIZACIÓN DE ASISTENCIA TÉCNICA EN FINANZAS PARTIDARIAS"/>
    <m/>
    <s v="PIA"/>
    <x v="10"/>
    <s v="EG 2026"/>
    <s v="ACTUALIZADO 01"/>
    <s v="2.3"/>
    <s v="2.3.2.5.1.99"/>
    <s v="SERVICIO ANUAL DE ALMACENAMIENTO EN NUBE INFORMATICA"/>
    <s v="NO SIAF"/>
    <s v="SERVICIO"/>
    <m/>
    <n v="15000"/>
    <m/>
    <n v="1"/>
    <m/>
    <m/>
    <m/>
    <m/>
    <m/>
    <m/>
    <m/>
    <m/>
    <m/>
    <m/>
    <n v="15000"/>
    <x v="0"/>
    <n v="0"/>
    <n v="15000"/>
    <n v="0"/>
    <n v="0"/>
    <n v="0"/>
    <n v="0"/>
    <n v="0"/>
    <n v="0"/>
    <n v="0"/>
    <n v="0"/>
    <n v="0"/>
    <n v="0"/>
    <n v="15000"/>
    <n v="0"/>
  </r>
  <r>
    <n v="2026"/>
    <n v="479"/>
    <m/>
    <m/>
    <s v="0125 MEJORA DE LA EFICIENCIA DE LOS PROCESOS ELECTORALES E INCREMENTO DE LA PARTICIPACIÓN POLÍTICA DE LA CIUDADANÍA"/>
    <e v="#N/A"/>
    <e v="#N/A"/>
    <m/>
    <m/>
    <m/>
    <m/>
    <s v="2026EG 2026GSFPREALIZACIÓN DE ASISTENCIA TÉCNICA EN FINANZAS PARTIDARIAS"/>
    <s v="REALIZACIÓN DE ASISTENCIA TÉCNICA EN FINANZAS PARTIDARIAS"/>
    <m/>
    <s v="PIA"/>
    <x v="10"/>
    <s v="EG 2026"/>
    <s v="ACTUALIZADO 01"/>
    <s v="2.3"/>
    <s v="2.3.2.5.1.3"/>
    <s v="SERVICIO DE ALQUILER DE ESCRITORIOS - YAUYOS"/>
    <s v="NO SIAF"/>
    <s v="SERVICIO"/>
    <m/>
    <n v="300"/>
    <n v="31"/>
    <n v="36"/>
    <n v="91"/>
    <n v="91"/>
    <m/>
    <m/>
    <m/>
    <m/>
    <m/>
    <m/>
    <m/>
    <m/>
    <n v="74700"/>
    <x v="0"/>
    <n v="9300"/>
    <n v="10800"/>
    <n v="27300"/>
    <n v="27300"/>
    <n v="0"/>
    <n v="0"/>
    <n v="0"/>
    <n v="0"/>
    <n v="0"/>
    <n v="0"/>
    <n v="0"/>
    <n v="0"/>
    <n v="74700"/>
    <n v="0"/>
  </r>
  <r>
    <n v="2026"/>
    <n v="479"/>
    <m/>
    <m/>
    <s v="0125 MEJORA DE LA EFICIENCIA DE LOS PROCESOS ELECTORALES E INCREMENTO DE LA PARTICIPACIÓN POLÍTICA DE LA CIUDADANÍA"/>
    <e v="#N/A"/>
    <e v="#N/A"/>
    <m/>
    <m/>
    <m/>
    <m/>
    <s v="2026EG 2026GSFPREALIZACIÓN DE ASISTENCIA TÉCNICA EN FINANZAS PARTIDARIAS"/>
    <s v="REALIZACIÓN DE ASISTENCIA TÉCNICA EN FINANZAS PARTIDARIAS"/>
    <m/>
    <s v="PIA"/>
    <x v="10"/>
    <s v="EG 2026"/>
    <s v="ACTUALIZADO 01"/>
    <s v="2.3"/>
    <s v="2.3.2.5.1.3"/>
    <s v="SERVICIO DE ALQUILER DE SILLAS FIJAS DE METAL - YAUYOS"/>
    <s v="NO SIAF"/>
    <s v="SERVICIO"/>
    <m/>
    <n v="150"/>
    <n v="31"/>
    <n v="36"/>
    <n v="91"/>
    <n v="91"/>
    <m/>
    <m/>
    <m/>
    <m/>
    <m/>
    <m/>
    <m/>
    <m/>
    <n v="37350"/>
    <x v="0"/>
    <n v="4650"/>
    <n v="5400"/>
    <n v="13650"/>
    <n v="13650"/>
    <n v="0"/>
    <n v="0"/>
    <n v="0"/>
    <n v="0"/>
    <n v="0"/>
    <n v="0"/>
    <n v="0"/>
    <n v="0"/>
    <n v="37350"/>
    <n v="0"/>
  </r>
  <r>
    <n v="2026"/>
    <n v="479"/>
    <m/>
    <m/>
    <s v="0125 MEJORA DE LA EFICIENCIA DE LOS PROCESOS ELECTORALES E INCREMENTO DE LA PARTICIPACIÓN POLÍTICA DE LA CIUDADANÍA"/>
    <e v="#N/A"/>
    <e v="#N/A"/>
    <m/>
    <m/>
    <m/>
    <m/>
    <s v="2026EG 2026GSFPREALIZACIÓN DE ASISTENCIA TÉCNICA EN FINANZAS PARTIDARIAS"/>
    <s v="REALIZACIÓN DE ASISTENCIA TÉCNICA EN FINANZAS PARTIDARIAS"/>
    <m/>
    <s v="PIA"/>
    <x v="10"/>
    <s v="EG 2026"/>
    <s v="ACTUALIZADO 01"/>
    <s v="2.3"/>
    <s v="2.3.2.5.1.4"/>
    <s v="SERVICIO DE ALQUILER DE EQUIPOS DE COMPUTO - YAUYOS"/>
    <s v="NO SIAF"/>
    <s v="SERVICIO"/>
    <m/>
    <n v="300"/>
    <n v="31"/>
    <n v="36"/>
    <n v="91"/>
    <n v="91"/>
    <m/>
    <m/>
    <m/>
    <m/>
    <m/>
    <m/>
    <m/>
    <m/>
    <n v="74700"/>
    <x v="0"/>
    <n v="9300"/>
    <n v="10800"/>
    <n v="27300"/>
    <n v="27300"/>
    <n v="0"/>
    <n v="0"/>
    <n v="0"/>
    <n v="0"/>
    <n v="0"/>
    <n v="0"/>
    <n v="0"/>
    <n v="0"/>
    <n v="747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s v="PIA"/>
    <x v="3"/>
    <s v="EG 2026"/>
    <s v="ACTUALIZADO 01"/>
    <s v="2.3"/>
    <s v="2.3.1.99.1.3"/>
    <s v="CÉDULAS DE CAPACITACIÓN"/>
    <m/>
    <s v="UNIDAD"/>
    <m/>
    <n v="0.16"/>
    <n v="1849000"/>
    <m/>
    <m/>
    <m/>
    <m/>
    <m/>
    <m/>
    <m/>
    <m/>
    <m/>
    <m/>
    <m/>
    <n v="295840"/>
    <x v="0"/>
    <n v="295840"/>
    <n v="0"/>
    <n v="0"/>
    <n v="0"/>
    <n v="0"/>
    <n v="0"/>
    <n v="0"/>
    <n v="0"/>
    <n v="0"/>
    <n v="0"/>
    <n v="0"/>
    <n v="0"/>
    <n v="29584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CÉDULA DE SUFRAGIO"/>
    <m/>
    <s v="UNIDAD"/>
    <m/>
    <n v="0.33"/>
    <m/>
    <n v="27957000"/>
    <m/>
    <m/>
    <m/>
    <m/>
    <m/>
    <m/>
    <m/>
    <m/>
    <m/>
    <m/>
    <n v="9225810"/>
    <x v="0"/>
    <n v="0"/>
    <n v="9225810"/>
    <n v="0"/>
    <n v="0"/>
    <n v="0"/>
    <n v="0"/>
    <n v="0"/>
    <n v="0"/>
    <n v="0"/>
    <n v="0"/>
    <n v="0"/>
    <n v="0"/>
    <n v="922581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CARTEL DE CANDIDATOS"/>
    <m/>
    <s v="UNIDAD"/>
    <m/>
    <n v="0.5"/>
    <m/>
    <n v="1374194"/>
    <m/>
    <m/>
    <m/>
    <m/>
    <m/>
    <m/>
    <m/>
    <m/>
    <m/>
    <m/>
    <n v="687097"/>
    <x v="0"/>
    <n v="0"/>
    <n v="687097"/>
    <n v="0"/>
    <n v="0"/>
    <n v="0"/>
    <n v="0"/>
    <n v="0"/>
    <n v="0"/>
    <n v="0"/>
    <n v="0"/>
    <n v="0"/>
    <n v="0"/>
    <n v="687097"/>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ADQUISICIÓN DE PLANTILLA BRAILLE - SUFRAGIO"/>
    <m/>
    <s v="UNIDAD"/>
    <m/>
    <n v="13"/>
    <m/>
    <n v="40000"/>
    <m/>
    <m/>
    <m/>
    <m/>
    <m/>
    <m/>
    <m/>
    <m/>
    <m/>
    <m/>
    <n v="520000"/>
    <x v="0"/>
    <n v="0"/>
    <n v="520000"/>
    <n v="0"/>
    <n v="0"/>
    <n v="0"/>
    <n v="0"/>
    <n v="0"/>
    <n v="0"/>
    <n v="0"/>
    <n v="0"/>
    <n v="0"/>
    <n v="0"/>
    <n v="52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ADQUISICIÓN DE PLANTILLA BRAILLE - CAPACITACIÓN"/>
    <m/>
    <s v="UNIDAD"/>
    <m/>
    <n v="6.5"/>
    <n v="7692.3076923076924"/>
    <m/>
    <m/>
    <m/>
    <m/>
    <m/>
    <m/>
    <m/>
    <m/>
    <m/>
    <m/>
    <m/>
    <n v="50000"/>
    <x v="0"/>
    <n v="50000"/>
    <n v="0"/>
    <n v="0"/>
    <n v="0"/>
    <n v="0"/>
    <n v="0"/>
    <n v="0"/>
    <n v="0"/>
    <n v="0"/>
    <n v="0"/>
    <n v="0"/>
    <n v="0"/>
    <n v="5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HOJA DE RUTA PARA EL REPLIEGUE DE LOS SOBRES PLOMOS"/>
    <m/>
    <s v="UNIDAD"/>
    <m/>
    <n v="0.3"/>
    <n v="125000"/>
    <m/>
    <m/>
    <m/>
    <m/>
    <m/>
    <m/>
    <m/>
    <m/>
    <m/>
    <m/>
    <m/>
    <n v="37500"/>
    <x v="0"/>
    <n v="37500"/>
    <n v="0"/>
    <n v="0"/>
    <n v="0"/>
    <n v="0"/>
    <n v="0"/>
    <n v="0"/>
    <n v="0"/>
    <n v="0"/>
    <n v="0"/>
    <n v="0"/>
    <n v="0"/>
    <n v="375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s v="PIA"/>
    <x v="3"/>
    <s v="EG 2026"/>
    <s v="ACTUALIZADO 01"/>
    <s v="2.3"/>
    <s v="2.3.1.99.1.3"/>
    <s v="CARTILLAS CAPACITACIÓN"/>
    <m/>
    <s v="UNIDAD"/>
    <m/>
    <n v="0.7"/>
    <n v="5714285.7142857099"/>
    <m/>
    <m/>
    <m/>
    <m/>
    <m/>
    <m/>
    <m/>
    <m/>
    <m/>
    <m/>
    <m/>
    <n v="3999999.9999999967"/>
    <x v="0"/>
    <n v="3999999.9999999967"/>
    <n v="0"/>
    <n v="0"/>
    <n v="0"/>
    <n v="0"/>
    <n v="0"/>
    <n v="0"/>
    <n v="0"/>
    <n v="0"/>
    <n v="0"/>
    <n v="0"/>
    <n v="0"/>
    <n v="4000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s v="PIA"/>
    <x v="3"/>
    <s v="EG 2026"/>
    <s v="ACTUALIZADO 01"/>
    <s v="2.3"/>
    <s v="2.3.1.99.1.3"/>
    <s v="AFICHES CAPACITACIÓN"/>
    <m/>
    <s v="UNIDAD"/>
    <m/>
    <n v="0.8"/>
    <n v="1062500"/>
    <m/>
    <m/>
    <m/>
    <m/>
    <m/>
    <m/>
    <m/>
    <m/>
    <m/>
    <m/>
    <m/>
    <n v="850000"/>
    <x v="0"/>
    <n v="850000"/>
    <n v="0"/>
    <n v="0"/>
    <n v="0"/>
    <n v="0"/>
    <n v="0"/>
    <n v="0"/>
    <n v="0"/>
    <n v="0"/>
    <n v="0"/>
    <n v="0"/>
    <n v="0"/>
    <n v="85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CARTILLAS SUFRAGIO"/>
    <m/>
    <s v="UNIDAD"/>
    <m/>
    <n v="0.7"/>
    <n v="387407.1428571429"/>
    <m/>
    <m/>
    <m/>
    <m/>
    <m/>
    <m/>
    <m/>
    <m/>
    <m/>
    <m/>
    <m/>
    <n v="271185"/>
    <x v="0"/>
    <n v="271185"/>
    <n v="0"/>
    <n v="0"/>
    <n v="0"/>
    <n v="0"/>
    <n v="0"/>
    <n v="0"/>
    <n v="0"/>
    <n v="0"/>
    <n v="0"/>
    <n v="0"/>
    <n v="0"/>
    <n v="271185"/>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AFICHES SUFRAGIO"/>
    <m/>
    <s v="UNIDAD"/>
    <m/>
    <n v="0.8"/>
    <n v="366452.5"/>
    <m/>
    <m/>
    <m/>
    <m/>
    <m/>
    <m/>
    <m/>
    <m/>
    <m/>
    <m/>
    <m/>
    <n v="293162"/>
    <x v="0"/>
    <n v="293162"/>
    <n v="0"/>
    <n v="0"/>
    <n v="0"/>
    <n v="0"/>
    <n v="0"/>
    <n v="0"/>
    <n v="0"/>
    <n v="0"/>
    <n v="0"/>
    <n v="0"/>
    <n v="0"/>
    <n v="293162"/>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ADQUISICION DE SEÑALES PARA SUFRAGIO"/>
    <m/>
    <s v="UNIDAD"/>
    <m/>
    <n v="0.5"/>
    <n v="800000"/>
    <m/>
    <m/>
    <m/>
    <m/>
    <m/>
    <m/>
    <m/>
    <m/>
    <m/>
    <m/>
    <m/>
    <n v="400000"/>
    <x v="0"/>
    <n v="400000"/>
    <n v="0"/>
    <n v="0"/>
    <n v="0"/>
    <n v="0"/>
    <n v="0"/>
    <n v="0"/>
    <n v="0"/>
    <n v="0"/>
    <n v="0"/>
    <n v="0"/>
    <n v="0"/>
    <n v="4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FORMATOS CON DATA VARIABLE PARA EL PAQUETE DE COORDINADOR DEL LOCAL DE VOTACIÓN "/>
    <m/>
    <s v="UNIDAD"/>
    <m/>
    <n v="0.3"/>
    <m/>
    <n v="1022000"/>
    <m/>
    <m/>
    <m/>
    <m/>
    <m/>
    <m/>
    <m/>
    <m/>
    <m/>
    <m/>
    <n v="306600"/>
    <x v="0"/>
    <n v="0"/>
    <n v="306600"/>
    <n v="0"/>
    <n v="0"/>
    <n v="0"/>
    <n v="0"/>
    <n v="0"/>
    <n v="0"/>
    <n v="0"/>
    <n v="0"/>
    <n v="0"/>
    <n v="0"/>
    <n v="3066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ADQUISICIÓN DE HOJA BORRADOR PARA SUFRAGIO "/>
    <m/>
    <s v="UNIDAD"/>
    <m/>
    <n v="4"/>
    <m/>
    <n v="458065"/>
    <m/>
    <m/>
    <m/>
    <m/>
    <m/>
    <m/>
    <m/>
    <m/>
    <m/>
    <m/>
    <n v="1832260"/>
    <x v="0"/>
    <n v="0"/>
    <n v="1832260"/>
    <n v="0"/>
    <n v="0"/>
    <n v="0"/>
    <n v="0"/>
    <n v="0"/>
    <n v="0"/>
    <n v="0"/>
    <n v="0"/>
    <n v="0"/>
    <n v="0"/>
    <n v="183226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2.6.1.2"/>
    <s v="SERVICIO DE PRESENCIA NOTARIAL"/>
    <m/>
    <s v="SERVICIO"/>
    <m/>
    <n v="1000"/>
    <m/>
    <n v="3"/>
    <n v="6"/>
    <m/>
    <m/>
    <m/>
    <m/>
    <m/>
    <m/>
    <m/>
    <m/>
    <m/>
    <n v="9000"/>
    <x v="0"/>
    <n v="0"/>
    <n v="3000"/>
    <n v="6000"/>
    <n v="0"/>
    <n v="0"/>
    <n v="0"/>
    <n v="0"/>
    <n v="0"/>
    <n v="0"/>
    <n v="0"/>
    <n v="0"/>
    <n v="0"/>
    <n v="9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4.7.1"/>
    <s v="SERVICIO DE MANTENIMIENTO DE IMPRESORA DE CODIGO DE BARRAS (rotulos)"/>
    <m/>
    <s v="SERVICIO"/>
    <m/>
    <n v="15000"/>
    <n v="1"/>
    <m/>
    <m/>
    <m/>
    <m/>
    <m/>
    <m/>
    <m/>
    <m/>
    <m/>
    <m/>
    <m/>
    <n v="15000"/>
    <x v="0"/>
    <n v="15000"/>
    <n v="0"/>
    <n v="0"/>
    <n v="0"/>
    <n v="0"/>
    <n v="0"/>
    <n v="0"/>
    <n v="0"/>
    <n v="0"/>
    <n v="0"/>
    <n v="0"/>
    <n v="0"/>
    <n v="15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5.1.4"/>
    <s v="SERVICIO DE ALQUILER DE EQUIPOS MULTIFUNCIONALES"/>
    <m/>
    <s v="SERVICIO"/>
    <m/>
    <n v="25000"/>
    <m/>
    <n v="1"/>
    <m/>
    <m/>
    <m/>
    <m/>
    <m/>
    <m/>
    <m/>
    <m/>
    <m/>
    <m/>
    <n v="25000"/>
    <x v="0"/>
    <n v="0"/>
    <n v="25000"/>
    <n v="0"/>
    <n v="0"/>
    <n v="0"/>
    <n v="0"/>
    <n v="0"/>
    <n v="0"/>
    <n v="0"/>
    <n v="0"/>
    <n v="0"/>
    <n v="0"/>
    <n v="25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s v="PIA"/>
    <x v="3"/>
    <s v="EG 2026"/>
    <s v="ACTUALIZADO 01"/>
    <s v="2.3"/>
    <s v="2.3.2.5.1.1"/>
    <s v="ALQUILER DE LOCAL DE PRODUCCIÓN (8,000m2)"/>
    <m/>
    <s v="SERVICIO"/>
    <m/>
    <n v="239040"/>
    <n v="1"/>
    <n v="1"/>
    <n v="1"/>
    <n v="1"/>
    <m/>
    <m/>
    <m/>
    <m/>
    <m/>
    <m/>
    <m/>
    <m/>
    <n v="956160"/>
    <x v="0"/>
    <n v="239040"/>
    <n v="239040"/>
    <n v="239040"/>
    <n v="239040"/>
    <n v="0"/>
    <n v="0"/>
    <n v="0"/>
    <n v="0"/>
    <n v="0"/>
    <n v="0"/>
    <n v="0"/>
    <n v="0"/>
    <n v="95616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s v="PIA"/>
    <x v="3"/>
    <s v="EG 2026"/>
    <s v="ACTUALIZADO 01"/>
    <s v="2.3"/>
    <s v="2.3.2.3.1.1"/>
    <s v="SERVICIO DE ACONDICIONAMIENTO, LIMPIEZA, DESRATIZACIÓN, FUMIGACIÓN Y DESINFECCIÓN DE LA SEDE DE PRODUCCIÓN DE ME (LURIN)"/>
    <m/>
    <s v="SERVICIO "/>
    <m/>
    <n v="25000"/>
    <n v="1"/>
    <n v="1"/>
    <n v="1"/>
    <n v="1"/>
    <m/>
    <m/>
    <m/>
    <m/>
    <m/>
    <m/>
    <m/>
    <m/>
    <n v="100000"/>
    <x v="0"/>
    <n v="25000"/>
    <n v="25000"/>
    <n v="25000"/>
    <n v="25000"/>
    <n v="0"/>
    <n v="0"/>
    <n v="0"/>
    <n v="0"/>
    <n v="0"/>
    <n v="0"/>
    <n v="0"/>
    <n v="0"/>
    <n v="100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s v="PIA"/>
    <x v="3"/>
    <s v="EG 2026"/>
    <s v="ACTUALIZADO 01"/>
    <s v="2.3"/>
    <s v="2.3.2.5.1.3"/>
    <s v="ALQUILER DE MESAS DE METAL CON TABLERO DE MELAMINE BLANCO DE 1.46 MT DE LARGO X 0.76 MT ANCHO Y 0.80 MT DE ALTO"/>
    <m/>
    <s v="SERVICIO"/>
    <m/>
    <n v="14000"/>
    <m/>
    <n v="1"/>
    <n v="1"/>
    <m/>
    <m/>
    <m/>
    <m/>
    <m/>
    <m/>
    <m/>
    <m/>
    <m/>
    <n v="28000"/>
    <x v="0"/>
    <n v="0"/>
    <n v="14000"/>
    <n v="14000"/>
    <n v="0"/>
    <n v="0"/>
    <n v="0"/>
    <n v="0"/>
    <n v="0"/>
    <n v="0"/>
    <n v="0"/>
    <n v="0"/>
    <n v="0"/>
    <n v="28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5.1.3"/>
    <s v="ALQUILER DE MESAS DE METAL CON TABLERO DE MELAMINE BLANCO DE 1.46 MT DE LARGO X 0.76 MT ANCHO Y 0.80 MT DE ALTO"/>
    <m/>
    <s v="SERVICIO"/>
    <m/>
    <n v="14000"/>
    <m/>
    <m/>
    <m/>
    <n v="1"/>
    <m/>
    <m/>
    <m/>
    <m/>
    <m/>
    <m/>
    <m/>
    <m/>
    <n v="14000"/>
    <x v="0"/>
    <n v="0"/>
    <n v="0"/>
    <n v="0"/>
    <n v="14000"/>
    <n v="0"/>
    <n v="0"/>
    <n v="0"/>
    <n v="0"/>
    <n v="0"/>
    <n v="0"/>
    <n v="0"/>
    <n v="0"/>
    <n v="14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1.1.1.1 "/>
    <s v="AGUA DE MESA SIN GAS X 625 ML"/>
    <m/>
    <s v="UNIDAD"/>
    <m/>
    <n v="1.2"/>
    <n v="25125"/>
    <m/>
    <m/>
    <m/>
    <m/>
    <m/>
    <m/>
    <m/>
    <m/>
    <m/>
    <m/>
    <m/>
    <n v="30150"/>
    <x v="0"/>
    <n v="30150"/>
    <n v="0"/>
    <n v="0"/>
    <n v="0"/>
    <n v="0"/>
    <n v="0"/>
    <n v="0"/>
    <n v="0"/>
    <n v="0"/>
    <n v="0"/>
    <n v="0"/>
    <n v="0"/>
    <n v="3015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s v="PIA"/>
    <x v="3"/>
    <s v="EG 2026"/>
    <s v="ACTUALIZADO 01"/>
    <s v="2.3"/>
    <s v="2.3.2.4.7.1"/>
    <s v="SERVICIO DE DESINSTALACIÓN E INSTALACIÓN DE EQUIPOS DE AIRE ACONDICIONADO"/>
    <m/>
    <s v="SERVICIO"/>
    <m/>
    <n v="25000"/>
    <n v="1"/>
    <m/>
    <m/>
    <m/>
    <m/>
    <m/>
    <m/>
    <m/>
    <m/>
    <m/>
    <m/>
    <m/>
    <n v="25000"/>
    <x v="0"/>
    <n v="25000"/>
    <n v="0"/>
    <n v="0"/>
    <n v="0"/>
    <n v="0"/>
    <n v="0"/>
    <n v="0"/>
    <n v="0"/>
    <n v="0"/>
    <n v="0"/>
    <n v="0"/>
    <n v="0"/>
    <n v="25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4.7.1"/>
    <s v="SERVICIO DE MANTENIMIENTO PREVENTIVO, CORRECTIVO Y CALIBRACION CERTIFICADA DE BALANZAS ELECTRONICAS (paquete de instalación de mesa de sufragio)"/>
    <m/>
    <s v="SERVICIO"/>
    <m/>
    <n v="25000"/>
    <m/>
    <n v="1"/>
    <m/>
    <m/>
    <m/>
    <m/>
    <m/>
    <m/>
    <m/>
    <m/>
    <m/>
    <m/>
    <n v="25000"/>
    <x v="0"/>
    <n v="0"/>
    <n v="25000"/>
    <n v="0"/>
    <n v="0"/>
    <n v="0"/>
    <n v="0"/>
    <n v="0"/>
    <n v="0"/>
    <n v="0"/>
    <n v="0"/>
    <n v="0"/>
    <n v="0"/>
    <n v="25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s v="PIA"/>
    <x v="3"/>
    <s v="EG 2026"/>
    <s v="ACTUALIZADO 01"/>
    <s v="2.3"/>
    <s v="2.3.2.4.7.1"/>
    <s v="MANTENIMIENTO PREVENTIVO DE ESCANER FUJITSU (cedula)"/>
    <m/>
    <s v="SERVICIO"/>
    <m/>
    <n v="33000"/>
    <m/>
    <n v="1"/>
    <m/>
    <m/>
    <m/>
    <m/>
    <m/>
    <m/>
    <m/>
    <m/>
    <m/>
    <m/>
    <n v="33000"/>
    <x v="0"/>
    <n v="0"/>
    <n v="33000"/>
    <n v="0"/>
    <n v="0"/>
    <n v="0"/>
    <n v="0"/>
    <n v="0"/>
    <n v="0"/>
    <n v="0"/>
    <n v="0"/>
    <n v="0"/>
    <n v="0"/>
    <n v="33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5.1.4"/>
    <s v="SERVICIO DE ALQUILER DE BAÑOS MODULARES"/>
    <m/>
    <s v="SERVICIO"/>
    <m/>
    <n v="6000"/>
    <n v="3"/>
    <n v="3"/>
    <m/>
    <m/>
    <m/>
    <m/>
    <m/>
    <m/>
    <m/>
    <m/>
    <m/>
    <m/>
    <n v="36000"/>
    <x v="0"/>
    <n v="18000"/>
    <n v="18000"/>
    <n v="0"/>
    <n v="0"/>
    <n v="0"/>
    <n v="0"/>
    <n v="0"/>
    <n v="0"/>
    <n v="0"/>
    <n v="0"/>
    <n v="0"/>
    <n v="0"/>
    <n v="3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4"/>
    <s v="SERVICIO DE ALQUILER DE BAÑOS MODULARES"/>
    <m/>
    <s v="SERVICIO"/>
    <m/>
    <n v="6000"/>
    <m/>
    <m/>
    <n v="3"/>
    <n v="3"/>
    <m/>
    <m/>
    <m/>
    <m/>
    <m/>
    <m/>
    <m/>
    <m/>
    <n v="36000"/>
    <x v="0"/>
    <n v="0"/>
    <n v="0"/>
    <n v="18000"/>
    <n v="18000"/>
    <n v="0"/>
    <n v="0"/>
    <n v="0"/>
    <n v="0"/>
    <n v="0"/>
    <n v="0"/>
    <n v="0"/>
    <n v="0"/>
    <n v="36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5.1.3"/>
    <s v="ALQUILER DE SILLAS FIJAS DE METAL"/>
    <m/>
    <s v="SERVICIO"/>
    <m/>
    <n v="5000"/>
    <m/>
    <m/>
    <n v="1"/>
    <n v="1"/>
    <m/>
    <m/>
    <m/>
    <m/>
    <m/>
    <m/>
    <m/>
    <m/>
    <n v="10000"/>
    <x v="0"/>
    <n v="0"/>
    <n v="0"/>
    <n v="5000"/>
    <n v="5000"/>
    <n v="0"/>
    <n v="0"/>
    <n v="0"/>
    <n v="0"/>
    <n v="0"/>
    <n v="0"/>
    <n v="0"/>
    <n v="0"/>
    <n v="1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3"/>
    <s v="ALQUILER DE SILLAS FIJAS DE METAL"/>
    <m/>
    <s v="SERVICIO"/>
    <m/>
    <n v="5000"/>
    <m/>
    <m/>
    <n v="1"/>
    <n v="1"/>
    <m/>
    <m/>
    <m/>
    <m/>
    <m/>
    <m/>
    <m/>
    <m/>
    <n v="10000"/>
    <x v="0"/>
    <n v="0"/>
    <n v="0"/>
    <n v="5000"/>
    <n v="5000"/>
    <n v="0"/>
    <n v="0"/>
    <n v="0"/>
    <n v="0"/>
    <n v="0"/>
    <n v="0"/>
    <n v="0"/>
    <n v="0"/>
    <n v="1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4.7.1"/>
    <s v="SERVICIO DE MANTENIMIENTO PREVENTIVO Y CORRECTIVO DE PALETAS HIDRAULICAS"/>
    <m/>
    <s v="SERVICIO"/>
    <m/>
    <n v="25000"/>
    <m/>
    <n v="1"/>
    <m/>
    <m/>
    <m/>
    <m/>
    <m/>
    <m/>
    <m/>
    <m/>
    <m/>
    <m/>
    <n v="25000"/>
    <x v="0"/>
    <n v="0"/>
    <n v="25000"/>
    <n v="0"/>
    <n v="0"/>
    <n v="0"/>
    <n v="0"/>
    <n v="0"/>
    <n v="0"/>
    <n v="0"/>
    <n v="0"/>
    <n v="0"/>
    <n v="0"/>
    <n v="2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2"/>
    <s v="SERVICIO DE MOVILIDAD DE TRANSPORTE  DE CARGA"/>
    <m/>
    <s v="SERVICIO"/>
    <m/>
    <n v="30000"/>
    <n v="1"/>
    <n v="1"/>
    <m/>
    <m/>
    <m/>
    <m/>
    <m/>
    <m/>
    <m/>
    <m/>
    <m/>
    <m/>
    <n v="60000"/>
    <x v="0"/>
    <n v="30000"/>
    <n v="30000"/>
    <n v="0"/>
    <n v="0"/>
    <n v="0"/>
    <n v="0"/>
    <n v="0"/>
    <n v="0"/>
    <n v="0"/>
    <n v="0"/>
    <n v="0"/>
    <n v="0"/>
    <n v="60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s v="PIA"/>
    <x v="3"/>
    <s v="EG 2026"/>
    <s v="ACTUALIZADO 01"/>
    <s v="2.3"/>
    <s v="2.3.2.5.1.2"/>
    <s v="SERVICIO DE MOVILIDAD DE TRANSPORTE  DE CARGA"/>
    <m/>
    <s v="SERVICIO"/>
    <m/>
    <n v="30000"/>
    <m/>
    <m/>
    <n v="1"/>
    <m/>
    <m/>
    <m/>
    <m/>
    <m/>
    <m/>
    <m/>
    <m/>
    <m/>
    <n v="30000"/>
    <x v="0"/>
    <n v="0"/>
    <n v="0"/>
    <n v="30000"/>
    <n v="0"/>
    <n v="0"/>
    <n v="0"/>
    <n v="0"/>
    <n v="0"/>
    <n v="0"/>
    <n v="0"/>
    <n v="0"/>
    <n v="0"/>
    <n v="3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2"/>
    <s v="SERVICIO DE MOVILIDAD DE TRANSPORTE  DE CARGA"/>
    <m/>
    <s v="SERVICIO"/>
    <m/>
    <n v="30000"/>
    <m/>
    <m/>
    <m/>
    <n v="1"/>
    <m/>
    <m/>
    <m/>
    <m/>
    <m/>
    <m/>
    <m/>
    <m/>
    <n v="30000"/>
    <x v="0"/>
    <n v="0"/>
    <n v="0"/>
    <n v="0"/>
    <n v="30000"/>
    <n v="0"/>
    <n v="0"/>
    <n v="0"/>
    <n v="0"/>
    <n v="0"/>
    <n v="0"/>
    <n v="0"/>
    <n v="0"/>
    <n v="30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s v="PIA"/>
    <x v="3"/>
    <s v="EG 2026"/>
    <s v="ACTUALIZADO 01"/>
    <s v="2.3"/>
    <s v="2.3.2.5.1.2"/>
    <s v="SERVICIO DE ALQUILER DE CAMIÓN"/>
    <m/>
    <s v="SERVICIO"/>
    <m/>
    <n v="80000"/>
    <n v="1"/>
    <n v="1"/>
    <m/>
    <m/>
    <m/>
    <m/>
    <m/>
    <m/>
    <m/>
    <m/>
    <m/>
    <m/>
    <n v="160000"/>
    <x v="0"/>
    <n v="80000"/>
    <n v="80000"/>
    <n v="0"/>
    <n v="0"/>
    <n v="0"/>
    <n v="0"/>
    <n v="0"/>
    <n v="0"/>
    <n v="0"/>
    <n v="0"/>
    <n v="0"/>
    <n v="0"/>
    <n v="16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2"/>
    <s v="SERVICIO DE ALQUILER DE CAMIÓN"/>
    <m/>
    <s v="SERVICIO"/>
    <m/>
    <n v="80000"/>
    <m/>
    <m/>
    <n v="1"/>
    <m/>
    <m/>
    <m/>
    <m/>
    <m/>
    <m/>
    <m/>
    <m/>
    <m/>
    <n v="80000"/>
    <x v="0"/>
    <n v="0"/>
    <n v="0"/>
    <n v="80000"/>
    <n v="0"/>
    <n v="0"/>
    <n v="0"/>
    <n v="0"/>
    <n v="0"/>
    <n v="0"/>
    <n v="0"/>
    <n v="0"/>
    <n v="0"/>
    <n v="8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2"/>
    <s v="SERVICIO DE ALQUILER DE CAMIÓN"/>
    <m/>
    <s v="SERVICIO"/>
    <m/>
    <n v="80000"/>
    <m/>
    <m/>
    <m/>
    <n v="1"/>
    <m/>
    <m/>
    <m/>
    <m/>
    <m/>
    <m/>
    <m/>
    <m/>
    <n v="80000"/>
    <x v="0"/>
    <n v="0"/>
    <n v="0"/>
    <n v="0"/>
    <n v="80000"/>
    <n v="0"/>
    <n v="0"/>
    <n v="0"/>
    <n v="0"/>
    <n v="0"/>
    <n v="0"/>
    <n v="0"/>
    <n v="0"/>
    <n v="8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4"/>
    <s v="ALQUILER DE MONTACARGA"/>
    <m/>
    <s v="SERVICIO"/>
    <m/>
    <n v="52000"/>
    <n v="1"/>
    <m/>
    <m/>
    <m/>
    <m/>
    <m/>
    <m/>
    <m/>
    <m/>
    <m/>
    <m/>
    <m/>
    <n v="52000"/>
    <x v="0"/>
    <n v="52000"/>
    <n v="0"/>
    <n v="0"/>
    <n v="0"/>
    <n v="0"/>
    <n v="0"/>
    <n v="0"/>
    <n v="0"/>
    <n v="0"/>
    <n v="0"/>
    <n v="0"/>
    <n v="0"/>
    <n v="52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4"/>
    <s v="ALQUILER DE APILADORA ELÉCTRICA"/>
    <m/>
    <s v="SERVICIO"/>
    <m/>
    <n v="55000"/>
    <n v="1"/>
    <m/>
    <m/>
    <m/>
    <m/>
    <m/>
    <m/>
    <m/>
    <m/>
    <m/>
    <m/>
    <m/>
    <n v="55000"/>
    <x v="0"/>
    <n v="55000"/>
    <n v="0"/>
    <n v="0"/>
    <n v="0"/>
    <n v="0"/>
    <n v="0"/>
    <n v="0"/>
    <n v="0"/>
    <n v="0"/>
    <n v="0"/>
    <n v="0"/>
    <n v="0"/>
    <n v="5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4"/>
    <s v="SERVICIO DE ALQUILER DE GRUPO ELECTRÓGENO"/>
    <m/>
    <s v="SERVICIO"/>
    <m/>
    <n v="50000"/>
    <m/>
    <n v="1"/>
    <n v="1"/>
    <n v="1"/>
    <m/>
    <m/>
    <m/>
    <m/>
    <m/>
    <m/>
    <m/>
    <m/>
    <n v="150000"/>
    <x v="0"/>
    <n v="0"/>
    <n v="50000"/>
    <n v="50000"/>
    <n v="50000"/>
    <n v="0"/>
    <n v="0"/>
    <n v="0"/>
    <n v="0"/>
    <n v="0"/>
    <n v="0"/>
    <n v="0"/>
    <n v="0"/>
    <n v="150000"/>
    <n v="0"/>
  </r>
  <r>
    <n v="2026"/>
    <n v="479"/>
    <m/>
    <m/>
    <s v="0125 MEJORA DE LA EFICIENCIA DE LOS PROCESOS ELECTORALES E INCREMENTO DE LA PARTICIPACIÓN POLÍTICA DE LA CIUDADANÍA"/>
    <n v="3000654"/>
    <n v="5005020"/>
    <m/>
    <m/>
    <m/>
    <m/>
    <s v="2026EG 2026GGEEJECUCIÓN DE LA GESTIÓN ARCHIVÍSTICA DOCUMENTAL ELECTORAL"/>
    <s v="EJECUCIÓN DE LA GESTIÓN ARCHIVÍSTICA DOCUMENTAL ELECTORAL"/>
    <m/>
    <s v="PIA"/>
    <x v="3"/>
    <s v="EG 2026"/>
    <s v="ACTUALIZADO 01"/>
    <s v="2.3"/>
    <s v="2.3.2.7.11.6"/>
    <s v="SERVICIO DE FOTOCOPIADO E IMPRESIONES"/>
    <m/>
    <s v="SERVICIO"/>
    <m/>
    <n v="2"/>
    <m/>
    <m/>
    <n v="91613"/>
    <m/>
    <m/>
    <m/>
    <m/>
    <m/>
    <m/>
    <m/>
    <m/>
    <m/>
    <n v="183226"/>
    <x v="0"/>
    <n v="0"/>
    <n v="0"/>
    <n v="183226"/>
    <n v="0"/>
    <n v="0"/>
    <n v="0"/>
    <n v="0"/>
    <n v="0"/>
    <n v="0"/>
    <n v="0"/>
    <n v="0"/>
    <n v="0"/>
    <n v="183226"/>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5.1.99"/>
    <s v="SERVICIO DE SUSCRIPCIÓN DE LICENCIA DE SOFTWARE PARA PLANIFICACIÓN DE RECURSOS - (ERP)"/>
    <m/>
    <s v="SERVICIO"/>
    <m/>
    <n v="22222"/>
    <n v="1"/>
    <n v="1"/>
    <n v="1"/>
    <m/>
    <m/>
    <m/>
    <m/>
    <m/>
    <m/>
    <m/>
    <m/>
    <m/>
    <n v="66666"/>
    <x v="0"/>
    <n v="22222"/>
    <n v="22222"/>
    <n v="22222"/>
    <n v="0"/>
    <n v="0"/>
    <n v="0"/>
    <n v="0"/>
    <n v="0"/>
    <n v="0"/>
    <n v="0"/>
    <n v="0"/>
    <n v="0"/>
    <n v="66666"/>
    <n v="0"/>
  </r>
  <r>
    <n v="2026"/>
    <n v="479"/>
    <m/>
    <m/>
    <s v="0125 MEJORA DE LA EFICIENCIA DE LOS PROCESOS ELECTORALES E INCREMENTO DE LA PARTICIPACIÓN POLÍTICA DE LA CIUDADANÍA"/>
    <n v="3000654"/>
    <n v="5005020"/>
    <m/>
    <m/>
    <m/>
    <m/>
    <s v="2026EG 2026GGEEJECUCIÓN DE LA GESTIÓN ARCHIVÍSTICA DOCUMENTAL ELECTORAL"/>
    <s v="EJECUCIÓN DE LA GESTIÓN ARCHIVÍSTICA DOCUMENTAL ELECTORAL"/>
    <m/>
    <s v="PIA"/>
    <x v="3"/>
    <s v="EG 2026"/>
    <s v="ACTUALIZADO 01"/>
    <s v="2.3"/>
    <s v="2.3.2.7.11.1"/>
    <s v="SERVICIO DE ALQUILER DE EQUIPOS DE IMPRESIÓN, CAPTURA DE DATOS Y ENSAMBLAJE DE MATERIAL ELECTORAL - (TRAZABILIDAD)"/>
    <m/>
    <s v="SERVICIO"/>
    <m/>
    <n v="2111667"/>
    <m/>
    <m/>
    <m/>
    <n v="1"/>
    <m/>
    <m/>
    <m/>
    <m/>
    <m/>
    <m/>
    <m/>
    <m/>
    <n v="2111667"/>
    <x v="0"/>
    <n v="0"/>
    <n v="0"/>
    <n v="0"/>
    <n v="2111667"/>
    <n v="0"/>
    <n v="0"/>
    <n v="0"/>
    <n v="0"/>
    <n v="0"/>
    <n v="0"/>
    <n v="0"/>
    <n v="0"/>
    <n v="2111667"/>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7.13.98"/>
    <s v="SERVICIO DE SEGUIMIENTO Y MONITOREO EN TIEMPO REAL CON GPS"/>
    <m/>
    <s v="SERVICIO"/>
    <m/>
    <n v="200000"/>
    <n v="1"/>
    <m/>
    <m/>
    <m/>
    <m/>
    <m/>
    <m/>
    <m/>
    <m/>
    <m/>
    <m/>
    <m/>
    <n v="200000"/>
    <x v="0"/>
    <n v="200000"/>
    <n v="0"/>
    <n v="0"/>
    <n v="0"/>
    <n v="0"/>
    <n v="0"/>
    <n v="0"/>
    <n v="0"/>
    <n v="0"/>
    <n v="0"/>
    <n v="0"/>
    <n v="0"/>
    <n v="200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s v="PIA"/>
    <x v="3"/>
    <s v="EG 2026"/>
    <s v="ACTUALIZADO 01"/>
    <s v="2.3"/>
    <s v="2.3.2.7.11.2"/>
    <s v="DESPLIEGUE DE MATERIAL ELECTORAL Y EIE DE CAPACITACIÓN"/>
    <m/>
    <s v="SERVICIO"/>
    <m/>
    <n v="2400000"/>
    <m/>
    <n v="1"/>
    <m/>
    <m/>
    <m/>
    <m/>
    <m/>
    <m/>
    <m/>
    <m/>
    <m/>
    <m/>
    <n v="2400000"/>
    <x v="0"/>
    <n v="0"/>
    <n v="2400000"/>
    <n v="0"/>
    <n v="0"/>
    <n v="0"/>
    <n v="0"/>
    <n v="0"/>
    <n v="0"/>
    <n v="0"/>
    <n v="0"/>
    <n v="0"/>
    <n v="0"/>
    <n v="240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7.11.2"/>
    <s v="DESPLIEGUE DE MATERIAL ELECTORAL Y EIE DE SUFRAGIO A ODPE"/>
    <m/>
    <s v="SERVICIO"/>
    <m/>
    <n v="3300000"/>
    <m/>
    <m/>
    <n v="1"/>
    <m/>
    <m/>
    <m/>
    <m/>
    <m/>
    <m/>
    <m/>
    <m/>
    <m/>
    <n v="3300000"/>
    <x v="0"/>
    <n v="0"/>
    <n v="0"/>
    <n v="3300000"/>
    <n v="0"/>
    <n v="0"/>
    <n v="0"/>
    <n v="0"/>
    <n v="0"/>
    <n v="0"/>
    <n v="0"/>
    <n v="0"/>
    <n v="0"/>
    <n v="330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7.11.2"/>
    <s v="REPLIEGUE DE MATERIAL, DOCUMENTOS ELECTORALES Y EIE DE ODPE"/>
    <m/>
    <s v="SERVICIO"/>
    <m/>
    <n v="3300000"/>
    <m/>
    <m/>
    <m/>
    <n v="1"/>
    <m/>
    <m/>
    <m/>
    <m/>
    <m/>
    <m/>
    <m/>
    <m/>
    <n v="3300000"/>
    <x v="0"/>
    <n v="0"/>
    <n v="0"/>
    <n v="0"/>
    <n v="3300000"/>
    <n v="0"/>
    <n v="0"/>
    <n v="0"/>
    <n v="0"/>
    <n v="0"/>
    <n v="0"/>
    <n v="0"/>
    <n v="0"/>
    <n v="330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7.11.2"/>
    <s v="DESPLIEGUE DE MATERIAL ELECTORAL SUFRAGIO DE ODPE DEL INTERIOR DEL PAÍS A LOCALES DE VOTACIÓN"/>
    <m/>
    <s v="SERVICIO"/>
    <m/>
    <n v="3060000"/>
    <m/>
    <m/>
    <n v="1"/>
    <m/>
    <m/>
    <m/>
    <m/>
    <m/>
    <m/>
    <m/>
    <m/>
    <m/>
    <n v="3060000"/>
    <x v="0"/>
    <n v="0"/>
    <n v="0"/>
    <n v="3060000"/>
    <n v="0"/>
    <n v="0"/>
    <n v="0"/>
    <n v="0"/>
    <n v="0"/>
    <n v="0"/>
    <n v="0"/>
    <n v="0"/>
    <n v="0"/>
    <n v="306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7.11.2"/>
    <s v="REPLIEGUE DE MATERIAL Y DOCUMENTOS ELECTORALES DE LOCALES DE VOTACIÓN A ODPE DEL INTERIOR DEL PAÍS"/>
    <m/>
    <s v="SERVICIO"/>
    <m/>
    <n v="3060000"/>
    <m/>
    <m/>
    <m/>
    <n v="1"/>
    <m/>
    <m/>
    <m/>
    <m/>
    <m/>
    <m/>
    <m/>
    <m/>
    <n v="3060000"/>
    <x v="0"/>
    <n v="0"/>
    <n v="0"/>
    <n v="0"/>
    <n v="3060000"/>
    <n v="0"/>
    <n v="0"/>
    <n v="0"/>
    <n v="0"/>
    <n v="0"/>
    <n v="0"/>
    <n v="0"/>
    <n v="0"/>
    <n v="3060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s v="PIA"/>
    <x v="3"/>
    <s v="EG 2026"/>
    <s v="ACTUALIZADO 01"/>
    <s v="2.3"/>
    <s v="2.3.2.1.2.1"/>
    <s v="TRASLADO DE PERSONAL-COMISIÓN DE SERVICIO-PASAJES TERRESTRE NACIONAL"/>
    <m/>
    <s v="SERVICIO"/>
    <m/>
    <n v="200"/>
    <m/>
    <n v="7"/>
    <m/>
    <m/>
    <m/>
    <m/>
    <m/>
    <m/>
    <m/>
    <m/>
    <m/>
    <m/>
    <n v="1400"/>
    <x v="0"/>
    <n v="0"/>
    <n v="1400"/>
    <n v="0"/>
    <n v="0"/>
    <n v="0"/>
    <n v="0"/>
    <n v="0"/>
    <n v="0"/>
    <n v="0"/>
    <n v="0"/>
    <n v="0"/>
    <n v="0"/>
    <n v="14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1.2.1"/>
    <s v="TRASLADO DE PERSONAL-COMISIÓN DE SERVICIO-PASAJES TERRESTRE NACIONAL"/>
    <m/>
    <s v="SERVICIO"/>
    <m/>
    <n v="200"/>
    <m/>
    <m/>
    <n v="10"/>
    <m/>
    <m/>
    <m/>
    <m/>
    <m/>
    <m/>
    <m/>
    <m/>
    <m/>
    <n v="2000"/>
    <x v="0"/>
    <n v="0"/>
    <n v="0"/>
    <n v="2000"/>
    <n v="0"/>
    <n v="0"/>
    <n v="0"/>
    <n v="0"/>
    <n v="0"/>
    <n v="0"/>
    <n v="0"/>
    <n v="0"/>
    <n v="0"/>
    <n v="2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1.2.1"/>
    <s v="TRASLADO DE PERSONAL-COMISIÓN DE SERVICIO-PASAJES TERRESTRE NACIONAL"/>
    <m/>
    <s v="SERVICIO"/>
    <m/>
    <n v="200"/>
    <m/>
    <m/>
    <m/>
    <n v="19"/>
    <m/>
    <m/>
    <m/>
    <m/>
    <m/>
    <m/>
    <m/>
    <m/>
    <n v="3800"/>
    <x v="0"/>
    <n v="0"/>
    <n v="0"/>
    <n v="0"/>
    <n v="3800"/>
    <n v="0"/>
    <n v="0"/>
    <n v="0"/>
    <n v="0"/>
    <n v="0"/>
    <n v="0"/>
    <n v="0"/>
    <n v="0"/>
    <n v="38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s v="PIA"/>
    <x v="3"/>
    <s v="EG 2026"/>
    <s v="ACTUALIZADO 01"/>
    <s v="2.3"/>
    <s v="2.3.2.1.2.1"/>
    <s v="TRASLADO PERSONAL COMISION DE SERVICIO - PASAJES AEREOS"/>
    <m/>
    <s v="SERVICIO"/>
    <m/>
    <n v="1200"/>
    <m/>
    <n v="26"/>
    <m/>
    <m/>
    <m/>
    <m/>
    <m/>
    <m/>
    <m/>
    <m/>
    <m/>
    <m/>
    <n v="31200"/>
    <x v="0"/>
    <n v="0"/>
    <n v="31200"/>
    <n v="0"/>
    <n v="0"/>
    <n v="0"/>
    <n v="0"/>
    <n v="0"/>
    <n v="0"/>
    <n v="0"/>
    <n v="0"/>
    <n v="0"/>
    <n v="0"/>
    <n v="312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1.2.1"/>
    <s v="TRASLADO PERSONAL COMISION DE SERVICIO - PASAJES AEREOS"/>
    <m/>
    <s v="SERVICIO"/>
    <m/>
    <n v="1200"/>
    <m/>
    <m/>
    <n v="28"/>
    <m/>
    <m/>
    <m/>
    <m/>
    <m/>
    <m/>
    <m/>
    <m/>
    <m/>
    <n v="33600"/>
    <x v="0"/>
    <n v="0"/>
    <n v="0"/>
    <n v="33600"/>
    <n v="0"/>
    <n v="0"/>
    <n v="0"/>
    <n v="0"/>
    <n v="0"/>
    <n v="0"/>
    <n v="0"/>
    <n v="0"/>
    <n v="0"/>
    <n v="336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1.2.1"/>
    <s v="TRASLADO PERSONAL COMISION DE SERVICIO - PASAJES AEREOS"/>
    <m/>
    <s v="SERVICIO"/>
    <m/>
    <n v="1200"/>
    <m/>
    <m/>
    <m/>
    <n v="55"/>
    <m/>
    <m/>
    <m/>
    <m/>
    <m/>
    <m/>
    <m/>
    <m/>
    <n v="66000"/>
    <x v="0"/>
    <n v="0"/>
    <n v="0"/>
    <n v="0"/>
    <n v="66000"/>
    <n v="0"/>
    <n v="0"/>
    <n v="0"/>
    <n v="0"/>
    <n v="0"/>
    <n v="0"/>
    <n v="0"/>
    <n v="0"/>
    <n v="66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s v="PIA"/>
    <x v="3"/>
    <s v="EG 2026"/>
    <s v="ACTUALIZADO 01"/>
    <s v="2.3"/>
    <s v="2.3.2.1.2.2"/>
    <s v="ASIGNACIONES EN GENERAL-VIÁTICOS Y MOVILIDAD"/>
    <m/>
    <s v="SERVICIO"/>
    <m/>
    <n v="250"/>
    <m/>
    <n v="220"/>
    <m/>
    <m/>
    <m/>
    <m/>
    <m/>
    <m/>
    <m/>
    <m/>
    <m/>
    <m/>
    <n v="55000"/>
    <x v="0"/>
    <n v="0"/>
    <n v="55000"/>
    <n v="0"/>
    <n v="0"/>
    <n v="0"/>
    <n v="0"/>
    <n v="0"/>
    <n v="0"/>
    <n v="0"/>
    <n v="0"/>
    <n v="0"/>
    <n v="0"/>
    <n v="55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1.2.2"/>
    <s v="ASIGNACIONES EN GENERAL-VIÁTICOS Y MOVILIDAD"/>
    <m/>
    <s v="SERVICIO"/>
    <m/>
    <n v="250"/>
    <m/>
    <m/>
    <n v="220"/>
    <m/>
    <m/>
    <m/>
    <m/>
    <m/>
    <m/>
    <m/>
    <m/>
    <m/>
    <n v="55000"/>
    <x v="0"/>
    <n v="0"/>
    <n v="0"/>
    <n v="55000"/>
    <n v="0"/>
    <n v="0"/>
    <n v="0"/>
    <n v="0"/>
    <n v="0"/>
    <n v="0"/>
    <n v="0"/>
    <n v="0"/>
    <n v="0"/>
    <n v="5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1.2.2"/>
    <s v="ASIGNACIONES EN GENERAL-VIÁTICOS Y MOVILIDAD"/>
    <m/>
    <s v="SERVICIO"/>
    <m/>
    <n v="250"/>
    <m/>
    <m/>
    <m/>
    <n v="220"/>
    <m/>
    <m/>
    <m/>
    <m/>
    <m/>
    <m/>
    <m/>
    <m/>
    <n v="55000"/>
    <x v="0"/>
    <n v="0"/>
    <n v="0"/>
    <n v="0"/>
    <n v="55000"/>
    <n v="0"/>
    <n v="0"/>
    <n v="0"/>
    <n v="0"/>
    <n v="0"/>
    <n v="0"/>
    <n v="0"/>
    <n v="0"/>
    <n v="5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7.11.2"/>
    <s v="REPLIEGUE DE CÉDULAS EN LIMA METROPOLITANA Y CALLAO"/>
    <m/>
    <s v="SERVICIO"/>
    <m/>
    <n v="189000"/>
    <m/>
    <m/>
    <n v="1"/>
    <m/>
    <m/>
    <m/>
    <m/>
    <m/>
    <m/>
    <m/>
    <m/>
    <m/>
    <n v="189000"/>
    <x v="0"/>
    <n v="0"/>
    <n v="0"/>
    <n v="189000"/>
    <n v="0"/>
    <n v="0"/>
    <n v="0"/>
    <n v="0"/>
    <n v="0"/>
    <n v="0"/>
    <n v="0"/>
    <n v="0"/>
    <n v="0"/>
    <n v="18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7.11.2"/>
    <s v="REPLIEGUE DE CÉDULAS DE SUFRAGIO DE ODPE A LIMA"/>
    <m/>
    <s v="SERVICIO"/>
    <m/>
    <n v="1200000"/>
    <m/>
    <m/>
    <n v="1"/>
    <m/>
    <m/>
    <m/>
    <m/>
    <m/>
    <m/>
    <m/>
    <m/>
    <m/>
    <n v="1200000"/>
    <x v="0"/>
    <n v="0"/>
    <n v="0"/>
    <n v="1200000"/>
    <n v="0"/>
    <n v="0"/>
    <n v="0"/>
    <n v="0"/>
    <n v="0"/>
    <n v="0"/>
    <n v="0"/>
    <n v="0"/>
    <n v="0"/>
    <n v="120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7.11.2"/>
    <s v="CONTRATACIÓN DE VEHÍCULOS PARA REPLIEGUE DE ACTAS ELECTORALES (INTERIOR DEL PAÍS)"/>
    <m/>
    <s v="SERVICIO"/>
    <m/>
    <n v="1500000"/>
    <m/>
    <m/>
    <n v="1"/>
    <m/>
    <m/>
    <m/>
    <m/>
    <m/>
    <m/>
    <m/>
    <m/>
    <m/>
    <n v="1500000"/>
    <x v="0"/>
    <n v="0"/>
    <n v="0"/>
    <n v="1500000"/>
    <n v="0"/>
    <n v="0"/>
    <n v="0"/>
    <n v="0"/>
    <n v="0"/>
    <n v="0"/>
    <n v="0"/>
    <n v="0"/>
    <n v="0"/>
    <n v="150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6.1.2"/>
    <s v="SERVICIO DE PRESENCIA NOTARIAL PARA DESTRUCCIÓN DE CÉDULAS DE SUFRAGIO"/>
    <m/>
    <s v="SERVICIO"/>
    <m/>
    <n v="5000"/>
    <m/>
    <m/>
    <m/>
    <n v="1"/>
    <m/>
    <m/>
    <m/>
    <m/>
    <m/>
    <m/>
    <m/>
    <m/>
    <n v="5000"/>
    <x v="0"/>
    <n v="0"/>
    <n v="0"/>
    <n v="0"/>
    <n v="5000"/>
    <n v="0"/>
    <n v="0"/>
    <n v="0"/>
    <n v="0"/>
    <n v="0"/>
    <n v="0"/>
    <n v="0"/>
    <n v="0"/>
    <n v="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7.13.98"/>
    <s v="SERVICIO DE DESTRUCCIÓN DE CÉDULAS DE SUFRAGIO"/>
    <m/>
    <s v="SERVICIO"/>
    <m/>
    <n v="50000"/>
    <m/>
    <m/>
    <m/>
    <n v="1"/>
    <m/>
    <m/>
    <m/>
    <m/>
    <m/>
    <m/>
    <m/>
    <m/>
    <n v="50000"/>
    <x v="0"/>
    <n v="0"/>
    <n v="0"/>
    <n v="0"/>
    <n v="50000"/>
    <n v="0"/>
    <n v="0"/>
    <n v="0"/>
    <n v="0"/>
    <n v="0"/>
    <n v="0"/>
    <n v="0"/>
    <n v="0"/>
    <n v="5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2.7.11.99"/>
    <s v="SERVICIO DE PRODUCCION DE ACTA PADRON"/>
    <m/>
    <s v="SERVICIO"/>
    <m/>
    <n v="9910572"/>
    <m/>
    <m/>
    <n v="1"/>
    <m/>
    <m/>
    <m/>
    <m/>
    <m/>
    <m/>
    <m/>
    <m/>
    <m/>
    <n v="9910572"/>
    <x v="0"/>
    <n v="0"/>
    <n v="0"/>
    <n v="9910572"/>
    <n v="0"/>
    <n v="0"/>
    <n v="0"/>
    <n v="0"/>
    <n v="0"/>
    <n v="0"/>
    <n v="0"/>
    <n v="0"/>
    <n v="0"/>
    <n v="9910572"/>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5.3.1"/>
    <s v="ALCOHOL ISOPROPILICO (ISOPROPANOL) Q.P. X 1 gal"/>
    <m/>
    <s v="BIEN"/>
    <m/>
    <n v="50"/>
    <n v="360"/>
    <m/>
    <m/>
    <m/>
    <m/>
    <m/>
    <m/>
    <m/>
    <m/>
    <m/>
    <m/>
    <m/>
    <n v="18000"/>
    <x v="0"/>
    <n v="18000"/>
    <n v="0"/>
    <n v="0"/>
    <n v="0"/>
    <n v="0"/>
    <n v="0"/>
    <n v="0"/>
    <n v="0"/>
    <n v="0"/>
    <n v="0"/>
    <n v="0"/>
    <n v="0"/>
    <n v="18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5.1.1"/>
    <s v="LÁMPARA PARA ESCANER FUJITSU COD. REF. PA03575D934"/>
    <m/>
    <s v="BIEN"/>
    <m/>
    <n v="2929"/>
    <n v="5"/>
    <m/>
    <m/>
    <m/>
    <m/>
    <m/>
    <m/>
    <m/>
    <m/>
    <m/>
    <m/>
    <m/>
    <n v="14645"/>
    <x v="0"/>
    <n v="14645"/>
    <n v="0"/>
    <n v="0"/>
    <n v="0"/>
    <n v="0"/>
    <n v="0"/>
    <n v="0"/>
    <n v="0"/>
    <n v="0"/>
    <n v="0"/>
    <n v="0"/>
    <n v="0"/>
    <n v="14645"/>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5.1.1"/>
    <s v="LÁMPARA PARA ESCANER FUJITSU COD. REF. PA03575D935"/>
    <m/>
    <s v="BIEN"/>
    <m/>
    <n v="2884.6"/>
    <n v="15"/>
    <m/>
    <m/>
    <m/>
    <m/>
    <m/>
    <m/>
    <m/>
    <m/>
    <m/>
    <m/>
    <m/>
    <n v="43269"/>
    <x v="0"/>
    <n v="43269"/>
    <n v="0"/>
    <n v="0"/>
    <n v="0"/>
    <n v="0"/>
    <n v="0"/>
    <n v="0"/>
    <n v="0"/>
    <n v="0"/>
    <n v="0"/>
    <n v="0"/>
    <n v="0"/>
    <n v="43269"/>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5.1.1"/>
    <s v="RODILLO DE SEPARACIÓN DE PAPEL PARA FUJITSU COD. REF. PA03450K012"/>
    <m/>
    <s v="BIEN"/>
    <m/>
    <n v="3000"/>
    <n v="10"/>
    <m/>
    <m/>
    <m/>
    <m/>
    <m/>
    <m/>
    <m/>
    <m/>
    <m/>
    <m/>
    <m/>
    <n v="30000"/>
    <x v="0"/>
    <n v="30000"/>
    <n v="0"/>
    <n v="0"/>
    <n v="0"/>
    <n v="0"/>
    <n v="0"/>
    <n v="0"/>
    <n v="0"/>
    <n v="0"/>
    <n v="0"/>
    <n v="0"/>
    <n v="0"/>
    <n v="3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2.7.13.98"/>
    <s v="SERVICIO ESPECIALIZADO DE FEDATACION JURAMENTADA DE PRODUCCION DE MICROFORMAS"/>
    <m/>
    <s v="SERVICIO "/>
    <m/>
    <n v="200000"/>
    <n v="1"/>
    <m/>
    <m/>
    <m/>
    <m/>
    <m/>
    <m/>
    <m/>
    <m/>
    <m/>
    <m/>
    <m/>
    <n v="200000"/>
    <x v="0"/>
    <n v="200000"/>
    <n v="0"/>
    <n v="0"/>
    <n v="0"/>
    <n v="0"/>
    <n v="0"/>
    <n v="0"/>
    <n v="0"/>
    <n v="0"/>
    <n v="0"/>
    <n v="0"/>
    <n v="0"/>
    <n v="2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5.1.1"/>
    <s v="UNIDAD DE FONDO INFERIOR PARA FUJITSU COD. REF. PA03575D831"/>
    <m/>
    <s v="BIEN"/>
    <m/>
    <n v="2268"/>
    <n v="10"/>
    <m/>
    <m/>
    <m/>
    <m/>
    <m/>
    <m/>
    <m/>
    <m/>
    <m/>
    <m/>
    <m/>
    <n v="22680"/>
    <x v="0"/>
    <n v="22680"/>
    <n v="0"/>
    <n v="0"/>
    <n v="0"/>
    <n v="0"/>
    <n v="0"/>
    <n v="0"/>
    <n v="0"/>
    <n v="0"/>
    <n v="0"/>
    <n v="0"/>
    <n v="0"/>
    <n v="2268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6.1.2"/>
    <s v="UNIDAD DE RODILLO DE SELECCIÓN PARA ESCÁNER FUJITSU COD. REF. PA03575K011"/>
    <m/>
    <s v="BIEN"/>
    <m/>
    <n v="5000"/>
    <n v="10"/>
    <m/>
    <m/>
    <m/>
    <m/>
    <m/>
    <m/>
    <m/>
    <m/>
    <m/>
    <m/>
    <m/>
    <n v="50000"/>
    <x v="0"/>
    <n v="50000"/>
    <n v="0"/>
    <n v="0"/>
    <n v="0"/>
    <n v="0"/>
    <n v="0"/>
    <n v="0"/>
    <n v="0"/>
    <n v="0"/>
    <n v="0"/>
    <n v="0"/>
    <n v="0"/>
    <n v="5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6.1.2"/>
    <s v="RODILLO DE FRENO DE ESCÁNER PARA FUJITSU COD. REF. PA03575K013"/>
    <m/>
    <s v="BIEN"/>
    <m/>
    <n v="5000"/>
    <n v="10"/>
    <m/>
    <m/>
    <m/>
    <m/>
    <m/>
    <m/>
    <m/>
    <m/>
    <m/>
    <m/>
    <m/>
    <n v="50000"/>
    <x v="0"/>
    <n v="50000"/>
    <n v="0"/>
    <n v="0"/>
    <n v="0"/>
    <n v="0"/>
    <n v="0"/>
    <n v="0"/>
    <n v="0"/>
    <n v="0"/>
    <n v="0"/>
    <n v="0"/>
    <n v="0"/>
    <n v="5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8.2.1"/>
    <s v="GUANTE PARA EXAMEN DESCARTABLE DE NITRILO SIN POLVO TALLA L X 100"/>
    <m/>
    <s v="BIEN"/>
    <m/>
    <n v="17.5"/>
    <n v="120"/>
    <m/>
    <n v="120"/>
    <n v="240"/>
    <m/>
    <m/>
    <m/>
    <m/>
    <m/>
    <m/>
    <m/>
    <m/>
    <n v="8400"/>
    <x v="0"/>
    <n v="2100"/>
    <n v="0"/>
    <n v="2100"/>
    <n v="4200"/>
    <n v="0"/>
    <n v="0"/>
    <n v="0"/>
    <n v="0"/>
    <n v="0"/>
    <n v="0"/>
    <n v="0"/>
    <n v="0"/>
    <n v="84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MONITOREO DE PÁGINA WEB Y REDES SOCIALES - EG 2026"/>
    <m/>
    <s v="SERVICIO"/>
    <m/>
    <n v="52500"/>
    <n v="1"/>
    <m/>
    <m/>
    <m/>
    <m/>
    <m/>
    <m/>
    <m/>
    <m/>
    <m/>
    <m/>
    <m/>
    <n v="52500"/>
    <x v="0"/>
    <n v="52500"/>
    <n v="0"/>
    <n v="0"/>
    <n v="0"/>
    <n v="0"/>
    <n v="0"/>
    <n v="0"/>
    <n v="0"/>
    <n v="0"/>
    <n v="0"/>
    <n v="0"/>
    <n v="0"/>
    <n v="525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TRADUCCIÓN Y LOCUCIÓN EN LENGUA QUECHUA ÁNCASH - EG 2026"/>
    <m/>
    <s v="SERVICIO"/>
    <m/>
    <n v="4000"/>
    <m/>
    <n v="1"/>
    <m/>
    <m/>
    <m/>
    <m/>
    <m/>
    <m/>
    <m/>
    <m/>
    <m/>
    <m/>
    <n v="4000"/>
    <x v="0"/>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TRADUCCIÓN Y LOCUCIÓN EN LENGUA QUECHUA COLLAO - EG 2026"/>
    <m/>
    <s v="SERVICIO"/>
    <m/>
    <n v="4000"/>
    <m/>
    <n v="1"/>
    <m/>
    <m/>
    <m/>
    <m/>
    <m/>
    <m/>
    <m/>
    <m/>
    <m/>
    <m/>
    <n v="4000"/>
    <x v="0"/>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TRADUCCIÓN Y LOCUCIÓN EN LENGUA QUECHUA CHANKA - EG 2026"/>
    <m/>
    <s v="SERVICIO"/>
    <m/>
    <n v="4000"/>
    <m/>
    <n v="1"/>
    <m/>
    <m/>
    <m/>
    <m/>
    <m/>
    <m/>
    <m/>
    <m/>
    <m/>
    <m/>
    <n v="4000"/>
    <x v="0"/>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TRADUCCIÓN Y LOCUCIÓN EN LENGUA QUECHUA CENTRAL - EG 2026"/>
    <m/>
    <s v="SERVICIO"/>
    <m/>
    <n v="4000"/>
    <m/>
    <n v="1"/>
    <m/>
    <m/>
    <m/>
    <m/>
    <m/>
    <m/>
    <m/>
    <m/>
    <m/>
    <m/>
    <n v="4000"/>
    <x v="0"/>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TRADUCCIÓN Y LOCUCIÓN EN LENGUA AIMARA - EG 2026"/>
    <m/>
    <s v="SERVICIO"/>
    <m/>
    <n v="4000"/>
    <m/>
    <n v="1"/>
    <m/>
    <m/>
    <m/>
    <m/>
    <m/>
    <m/>
    <m/>
    <m/>
    <m/>
    <m/>
    <n v="4000"/>
    <x v="0"/>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TRADUCCIÓN Y LOCUCIÓN EN LENGUA ASHÁNINKA - EG 2026"/>
    <m/>
    <s v="SERVICIO"/>
    <m/>
    <n v="4000"/>
    <m/>
    <n v="1"/>
    <m/>
    <m/>
    <m/>
    <m/>
    <m/>
    <m/>
    <m/>
    <m/>
    <m/>
    <m/>
    <n v="4000"/>
    <x v="0"/>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TRADUCCIÓN Y LOCUCIÓN EN LENGUA AWAJÚN - EG 2026"/>
    <m/>
    <s v="SERVICIO"/>
    <m/>
    <n v="4000"/>
    <m/>
    <n v="1"/>
    <m/>
    <m/>
    <m/>
    <m/>
    <m/>
    <m/>
    <m/>
    <m/>
    <m/>
    <m/>
    <n v="4000"/>
    <x v="0"/>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MODELO LINGUISTICO"/>
    <m/>
    <s v="SERVICIO"/>
    <m/>
    <n v="15000"/>
    <m/>
    <n v="1"/>
    <m/>
    <m/>
    <m/>
    <m/>
    <m/>
    <m/>
    <m/>
    <m/>
    <m/>
    <m/>
    <n v="15000"/>
    <x v="0"/>
    <n v="0"/>
    <n v="15000"/>
    <n v="0"/>
    <n v="0"/>
    <n v="0"/>
    <n v="0"/>
    <n v="0"/>
    <n v="0"/>
    <n v="0"/>
    <n v="0"/>
    <n v="0"/>
    <n v="0"/>
    <n v="1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INTERPRETACIÓN A LENGUA DE SEÑAS PERUANAS - EG 2026"/>
    <m/>
    <s v="SERVICIO"/>
    <m/>
    <n v="10000"/>
    <m/>
    <n v="1"/>
    <m/>
    <m/>
    <m/>
    <m/>
    <m/>
    <m/>
    <m/>
    <m/>
    <m/>
    <m/>
    <n v="10000"/>
    <x v="0"/>
    <n v="0"/>
    <n v="10000"/>
    <n v="0"/>
    <n v="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2.4.1"/>
    <s v="SERVICIO DE PUBLICIDAD EN PLATAFORMAS DIGITALES - EG 2026"/>
    <m/>
    <s v="SERVICIO"/>
    <m/>
    <n v="233333.33333333334"/>
    <m/>
    <n v="1"/>
    <n v="1"/>
    <n v="1"/>
    <m/>
    <m/>
    <m/>
    <m/>
    <m/>
    <m/>
    <m/>
    <m/>
    <n v="700000"/>
    <x v="0"/>
    <n v="0"/>
    <n v="233333.33333333334"/>
    <n v="233333.33333333334"/>
    <n v="233333.33333333334"/>
    <n v="0"/>
    <n v="0"/>
    <n v="0"/>
    <n v="0"/>
    <n v="0"/>
    <n v="0"/>
    <n v="0"/>
    <n v="0"/>
    <n v="7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ELABORACIÓN DE CONTENIDO DIGITAL PARA LAS REDES SOCIALES - EG 2026"/>
    <m/>
    <s v="SERVICIO"/>
    <m/>
    <n v="25000"/>
    <m/>
    <n v="1"/>
    <m/>
    <m/>
    <m/>
    <m/>
    <m/>
    <m/>
    <m/>
    <m/>
    <m/>
    <m/>
    <n v="25000"/>
    <x v="0"/>
    <n v="0"/>
    <n v="25000"/>
    <n v="0"/>
    <n v="0"/>
    <n v="0"/>
    <n v="0"/>
    <n v="0"/>
    <n v="0"/>
    <n v="0"/>
    <n v="0"/>
    <n v="0"/>
    <n v="0"/>
    <n v="2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1.2.1"/>
    <s v="PASAJES AÉREOS"/>
    <m/>
    <s v="SERVICIO"/>
    <m/>
    <n v="1200"/>
    <n v="6"/>
    <n v="6"/>
    <n v="8"/>
    <n v="8"/>
    <m/>
    <m/>
    <m/>
    <m/>
    <m/>
    <m/>
    <m/>
    <m/>
    <n v="33600"/>
    <x v="0"/>
    <n v="7200"/>
    <n v="7200"/>
    <n v="9600"/>
    <n v="9600"/>
    <n v="0"/>
    <n v="0"/>
    <n v="0"/>
    <n v="0"/>
    <n v="0"/>
    <n v="0"/>
    <n v="0"/>
    <n v="0"/>
    <n v="336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5.1.2"/>
    <s v="ALQUILER DE CAMIONETA (RECURSO POR ENCARGO)"/>
    <m/>
    <s v="SERVICIO"/>
    <m/>
    <n v="7000"/>
    <n v="3"/>
    <n v="3"/>
    <n v="4"/>
    <n v="4"/>
    <m/>
    <m/>
    <m/>
    <m/>
    <m/>
    <m/>
    <m/>
    <m/>
    <n v="98000"/>
    <x v="0"/>
    <n v="21000"/>
    <n v="21000"/>
    <n v="28000"/>
    <n v="28000"/>
    <n v="0"/>
    <n v="0"/>
    <n v="0"/>
    <n v="0"/>
    <n v="0"/>
    <n v="0"/>
    <n v="0"/>
    <n v="0"/>
    <n v="9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5.1.4"/>
    <s v="SERVICIO DE ALQUILER DE CIRCUTO CERRADO DE VIDEO"/>
    <m/>
    <s v="SERVICIO"/>
    <m/>
    <n v="40000"/>
    <m/>
    <m/>
    <m/>
    <n v="1"/>
    <m/>
    <m/>
    <m/>
    <m/>
    <m/>
    <m/>
    <m/>
    <m/>
    <n v="40000"/>
    <x v="0"/>
    <n v="0"/>
    <n v="0"/>
    <n v="0"/>
    <n v="4000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DIFUSIÓN DE CONTENIDOS MULTIMEDIA STREAMING"/>
    <m/>
    <s v="SERVICIO"/>
    <m/>
    <n v="40000"/>
    <n v="1"/>
    <m/>
    <m/>
    <m/>
    <m/>
    <m/>
    <m/>
    <m/>
    <m/>
    <m/>
    <m/>
    <m/>
    <n v="40000"/>
    <x v="0"/>
    <n v="40000"/>
    <n v="0"/>
    <n v="0"/>
    <n v="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2.3.99"/>
    <s v="SERVICIO DE MENSAJERIA INSTANTANEA A TRAVES DEL CHAT EN APLICACIÓN WEB "/>
    <m/>
    <s v="SERVICIO"/>
    <m/>
    <n v="3150000"/>
    <n v="1"/>
    <m/>
    <m/>
    <m/>
    <m/>
    <m/>
    <m/>
    <m/>
    <m/>
    <m/>
    <m/>
    <m/>
    <n v="3150000"/>
    <x v="0"/>
    <n v="3150000"/>
    <n v="0"/>
    <n v="0"/>
    <n v="0"/>
    <n v="0"/>
    <n v="0"/>
    <n v="0"/>
    <n v="0"/>
    <n v="0"/>
    <n v="0"/>
    <n v="0"/>
    <n v="0"/>
    <n v="315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USO DE IMÁGENES FOTOGRÁFICAS"/>
    <m/>
    <s v="SERVICIO"/>
    <m/>
    <n v="3500"/>
    <n v="1"/>
    <m/>
    <m/>
    <m/>
    <m/>
    <m/>
    <m/>
    <m/>
    <m/>
    <m/>
    <m/>
    <m/>
    <n v="3500"/>
    <x v="0"/>
    <n v="3500"/>
    <n v="0"/>
    <n v="0"/>
    <n v="0"/>
    <n v="0"/>
    <n v="0"/>
    <n v="0"/>
    <n v="0"/>
    <n v="0"/>
    <n v="0"/>
    <n v="0"/>
    <n v="0"/>
    <n v="35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1.2.2"/>
    <s v="MOVILIDAD LOCAL - COORDINADOR DE COMUNICACIONES ODPE"/>
    <m/>
    <s v="SERVICIO"/>
    <m/>
    <n v="100"/>
    <n v="126"/>
    <n v="126"/>
    <n v="126"/>
    <n v="126"/>
    <m/>
    <m/>
    <m/>
    <m/>
    <m/>
    <m/>
    <m/>
    <m/>
    <n v="50400"/>
    <x v="0"/>
    <n v="12600"/>
    <n v="12600"/>
    <n v="12600"/>
    <n v="12600"/>
    <n v="0"/>
    <n v="0"/>
    <n v="0"/>
    <n v="0"/>
    <n v="0"/>
    <n v="0"/>
    <n v="0"/>
    <n v="0"/>
    <n v="504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1.2.2"/>
    <s v="VIATICOS - COORDINADOR DE COMUNICACIONES ODPE"/>
    <m/>
    <s v="VIATICOS"/>
    <n v="1"/>
    <n v="250"/>
    <m/>
    <m/>
    <n v="94"/>
    <n v="94"/>
    <m/>
    <m/>
    <m/>
    <m/>
    <m/>
    <m/>
    <m/>
    <m/>
    <n v="47000"/>
    <x v="0"/>
    <n v="0"/>
    <n v="0"/>
    <n v="23500"/>
    <n v="23500"/>
    <n v="0"/>
    <n v="0"/>
    <n v="0"/>
    <n v="0"/>
    <n v="0"/>
    <n v="0"/>
    <n v="0"/>
    <n v="0"/>
    <n v="47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DIFUSIÓN DE CONTENIDOS MULTIMEDIA STREAMING"/>
    <m/>
    <s v="SERVICIO"/>
    <m/>
    <n v="40000"/>
    <n v="1"/>
    <m/>
    <m/>
    <m/>
    <m/>
    <m/>
    <m/>
    <m/>
    <m/>
    <m/>
    <m/>
    <m/>
    <n v="40000"/>
    <x v="0"/>
    <n v="40000"/>
    <n v="0"/>
    <n v="0"/>
    <n v="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1.2"/>
    <s v="TRANSPORTE Y TRASLADO DE CARGA TERRESTRE NACIONAL"/>
    <m/>
    <s v="SERVICIO"/>
    <m/>
    <n v="300000"/>
    <m/>
    <n v="1"/>
    <m/>
    <m/>
    <m/>
    <m/>
    <m/>
    <m/>
    <m/>
    <m/>
    <m/>
    <m/>
    <n v="300000"/>
    <x v="0"/>
    <n v="0"/>
    <n v="300000"/>
    <n v="0"/>
    <n v="0"/>
    <n v="0"/>
    <n v="0"/>
    <n v="0"/>
    <n v="0"/>
    <n v="0"/>
    <n v="0"/>
    <n v="0"/>
    <n v="0"/>
    <n v="3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2.4.1"/>
    <s v="PUBLICACIÓN DE LISTA DE MIEMBROS DE MESA"/>
    <m/>
    <s v="SERVICIO"/>
    <m/>
    <n v="500000"/>
    <n v="1"/>
    <m/>
    <m/>
    <m/>
    <m/>
    <m/>
    <m/>
    <m/>
    <m/>
    <m/>
    <m/>
    <m/>
    <n v="500000"/>
    <x v="0"/>
    <n v="500000"/>
    <n v="0"/>
    <n v="0"/>
    <n v="0"/>
    <n v="0"/>
    <n v="0"/>
    <n v="0"/>
    <n v="0"/>
    <n v="0"/>
    <n v="0"/>
    <n v="0"/>
    <n v="0"/>
    <n v="5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1.99.1.3"/>
    <s v="RULETA INFORMATIVA"/>
    <m/>
    <s v="BIEN"/>
    <m/>
    <n v="400"/>
    <n v="70"/>
    <m/>
    <m/>
    <m/>
    <m/>
    <m/>
    <m/>
    <m/>
    <m/>
    <m/>
    <m/>
    <m/>
    <n v="28000"/>
    <x v="0"/>
    <n v="28000"/>
    <n v="0"/>
    <n v="0"/>
    <n v="0"/>
    <n v="0"/>
    <n v="0"/>
    <n v="0"/>
    <n v="0"/>
    <n v="0"/>
    <n v="0"/>
    <n v="0"/>
    <n v="0"/>
    <n v="2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1.99.1.3"/>
    <s v="VINIL IMANTADO PUBLICITARIO"/>
    <m/>
    <s v="BIEN"/>
    <m/>
    <n v="500"/>
    <n v="70"/>
    <m/>
    <m/>
    <m/>
    <m/>
    <m/>
    <m/>
    <m/>
    <m/>
    <m/>
    <m/>
    <m/>
    <n v="35000"/>
    <x v="0"/>
    <n v="35000"/>
    <n v="0"/>
    <n v="0"/>
    <n v="0"/>
    <n v="0"/>
    <n v="0"/>
    <n v="0"/>
    <n v="0"/>
    <n v="0"/>
    <n v="0"/>
    <n v="0"/>
    <n v="0"/>
    <n v="3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1.99.1.3"/>
    <s v="MARCO CREATIVO PARA FOTOGRAFIA EN VINIL"/>
    <m/>
    <s v="BIEN"/>
    <m/>
    <n v="200"/>
    <n v="70"/>
    <m/>
    <m/>
    <m/>
    <m/>
    <m/>
    <m/>
    <m/>
    <m/>
    <m/>
    <m/>
    <m/>
    <n v="14000"/>
    <x v="0"/>
    <n v="14000"/>
    <n v="0"/>
    <n v="0"/>
    <n v="0"/>
    <n v="0"/>
    <n v="0"/>
    <n v="0"/>
    <n v="0"/>
    <n v="0"/>
    <n v="0"/>
    <n v="0"/>
    <n v="0"/>
    <n v="1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5.1.2"/>
    <s v="ALQUILER DE VEHICULO TIPO MINIVAN"/>
    <m/>
    <s v="SERVICIO"/>
    <m/>
    <n v="42000"/>
    <m/>
    <n v="1"/>
    <m/>
    <m/>
    <m/>
    <m/>
    <m/>
    <m/>
    <m/>
    <m/>
    <m/>
    <m/>
    <n v="42000"/>
    <x v="0"/>
    <n v="0"/>
    <n v="4200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5.1.4"/>
    <s v="ALQUILER DE EQUIPOS DE COMPUTO (TABLETS)"/>
    <m/>
    <s v="SERVICIO"/>
    <m/>
    <n v="85000"/>
    <n v="1"/>
    <m/>
    <m/>
    <m/>
    <m/>
    <m/>
    <m/>
    <m/>
    <m/>
    <m/>
    <m/>
    <m/>
    <n v="85000"/>
    <x v="0"/>
    <n v="85000"/>
    <n v="0"/>
    <n v="0"/>
    <n v="0"/>
    <n v="0"/>
    <n v="0"/>
    <n v="0"/>
    <n v="0"/>
    <n v="0"/>
    <n v="0"/>
    <n v="0"/>
    <n v="0"/>
    <n v="8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1.2.1"/>
    <s v="TRASLADO PERSONAL - COMISION DE SERVICIO - PASAJES AEREOS  NACIONAL (DIFUSIÓN)"/>
    <m/>
    <s v="SERVICIO"/>
    <m/>
    <n v="1200"/>
    <n v="12"/>
    <n v="12"/>
    <n v="6"/>
    <m/>
    <m/>
    <m/>
    <m/>
    <m/>
    <m/>
    <m/>
    <m/>
    <m/>
    <n v="36000"/>
    <x v="0"/>
    <n v="14400"/>
    <n v="14400"/>
    <n v="7200"/>
    <n v="0"/>
    <n v="0"/>
    <n v="0"/>
    <n v="0"/>
    <n v="0"/>
    <n v="0"/>
    <n v="0"/>
    <n v="0"/>
    <n v="0"/>
    <n v="36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5.1.2"/>
    <s v="ALQUILER DE CAMIONETA (DIFUSIÓN) - RECURSOS POR ENCARGO"/>
    <m/>
    <s v="SERVICIO"/>
    <m/>
    <n v="4000"/>
    <n v="6"/>
    <n v="6"/>
    <n v="3"/>
    <m/>
    <m/>
    <m/>
    <m/>
    <m/>
    <m/>
    <m/>
    <m/>
    <m/>
    <n v="60000"/>
    <x v="0"/>
    <n v="24000"/>
    <n v="24000"/>
    <n v="12000"/>
    <n v="0"/>
    <n v="0"/>
    <n v="0"/>
    <n v="0"/>
    <n v="0"/>
    <n v="0"/>
    <n v="0"/>
    <n v="0"/>
    <n v="0"/>
    <n v="6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1.2.2"/>
    <s v="VIATICOS (DIFUSIÓN)"/>
    <m/>
    <s v="VIATICOS"/>
    <n v="6"/>
    <n v="250"/>
    <n v="8"/>
    <n v="8"/>
    <n v="4"/>
    <m/>
    <m/>
    <m/>
    <m/>
    <m/>
    <m/>
    <m/>
    <m/>
    <m/>
    <n v="30000"/>
    <x v="0"/>
    <n v="12000"/>
    <n v="12000"/>
    <n v="6000"/>
    <n v="0"/>
    <n v="0"/>
    <n v="0"/>
    <n v="0"/>
    <n v="0"/>
    <n v="0"/>
    <n v="0"/>
    <n v="0"/>
    <n v="0"/>
    <n v="3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1.99.1.3"/>
    <s v="LIBRETA INSTITUCIONALES DE 11 cm X 21 cm"/>
    <m/>
    <s v="BIEN"/>
    <m/>
    <n v="4"/>
    <n v="10000"/>
    <m/>
    <m/>
    <m/>
    <m/>
    <m/>
    <m/>
    <m/>
    <m/>
    <m/>
    <m/>
    <m/>
    <n v="40000"/>
    <x v="0"/>
    <n v="40000"/>
    <n v="0"/>
    <n v="0"/>
    <n v="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1.7.1.1"/>
    <s v="LLAVERO PELOTA ANTIESTRES X 4 cm"/>
    <m/>
    <s v="BIEN"/>
    <m/>
    <n v="4"/>
    <n v="20000"/>
    <m/>
    <m/>
    <m/>
    <m/>
    <m/>
    <m/>
    <m/>
    <m/>
    <m/>
    <m/>
    <m/>
    <n v="80000"/>
    <x v="0"/>
    <n v="80000"/>
    <n v="0"/>
    <n v="0"/>
    <n v="0"/>
    <n v="0"/>
    <n v="0"/>
    <n v="0"/>
    <n v="0"/>
    <n v="0"/>
    <n v="0"/>
    <n v="0"/>
    <n v="0"/>
    <n v="8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1.99.1.3"/>
    <s v="CARPETA PLASTIFICADA"/>
    <m/>
    <s v="BIEN"/>
    <m/>
    <n v="1.2"/>
    <n v="10000"/>
    <m/>
    <m/>
    <m/>
    <m/>
    <m/>
    <m/>
    <m/>
    <m/>
    <m/>
    <m/>
    <m/>
    <n v="12000"/>
    <x v="0"/>
    <n v="12000"/>
    <n v="0"/>
    <n v="0"/>
    <n v="0"/>
    <n v="0"/>
    <n v="0"/>
    <n v="0"/>
    <n v="0"/>
    <n v="0"/>
    <n v="0"/>
    <n v="0"/>
    <n v="0"/>
    <n v="12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1.7.1.1"/>
    <s v="CUADRO DECORATIVO MOTIVO MASCARAS PERUANAS"/>
    <m/>
    <s v="BIEN"/>
    <m/>
    <n v="88"/>
    <m/>
    <n v="200"/>
    <m/>
    <m/>
    <m/>
    <m/>
    <m/>
    <m/>
    <m/>
    <m/>
    <m/>
    <m/>
    <n v="17600"/>
    <x v="0"/>
    <n v="0"/>
    <n v="17600"/>
    <n v="0"/>
    <n v="0"/>
    <n v="0"/>
    <n v="0"/>
    <n v="0"/>
    <n v="0"/>
    <n v="0"/>
    <n v="0"/>
    <n v="0"/>
    <n v="0"/>
    <n v="176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1.99.1.3"/>
    <s v="LLAVERO DE METAL CON LOGOTIPO"/>
    <m/>
    <s v="BIEN"/>
    <m/>
    <n v="10"/>
    <m/>
    <n v="200"/>
    <m/>
    <m/>
    <m/>
    <m/>
    <m/>
    <m/>
    <m/>
    <m/>
    <m/>
    <m/>
    <n v="2000"/>
    <x v="0"/>
    <n v="0"/>
    <n v="2000"/>
    <n v="0"/>
    <n v="0"/>
    <n v="0"/>
    <n v="0"/>
    <n v="0"/>
    <n v="0"/>
    <n v="0"/>
    <n v="0"/>
    <n v="0"/>
    <n v="0"/>
    <n v="2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1.2.1"/>
    <s v="TRASLADO PERSONAL - COMISION DE SERVICIO - PASAJES AEREOS  NACIONAL (PROTOCOLO)"/>
    <m/>
    <s v="SERVICIO"/>
    <m/>
    <n v="1200"/>
    <m/>
    <n v="2"/>
    <n v="2"/>
    <m/>
    <m/>
    <m/>
    <m/>
    <m/>
    <m/>
    <m/>
    <m/>
    <m/>
    <n v="4800"/>
    <x v="0"/>
    <n v="0"/>
    <n v="2400"/>
    <n v="2400"/>
    <n v="0"/>
    <n v="0"/>
    <n v="0"/>
    <n v="0"/>
    <n v="0"/>
    <n v="0"/>
    <n v="0"/>
    <n v="0"/>
    <n v="0"/>
    <n v="48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5.1.2"/>
    <s v="ALQUILER DE CAMIONETA (PROTOCOLO) - RECUROS POR ENCARGO"/>
    <m/>
    <s v="SERVICIO"/>
    <m/>
    <n v="6000"/>
    <m/>
    <n v="2"/>
    <n v="2"/>
    <m/>
    <m/>
    <m/>
    <m/>
    <m/>
    <m/>
    <m/>
    <m/>
    <m/>
    <n v="24000"/>
    <x v="0"/>
    <n v="0"/>
    <n v="12000"/>
    <n v="12000"/>
    <n v="0"/>
    <n v="0"/>
    <n v="0"/>
    <n v="0"/>
    <n v="0"/>
    <n v="0"/>
    <n v="0"/>
    <n v="0"/>
    <n v="0"/>
    <n v="24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1.2.2"/>
    <s v="VIATICOS (PROTOCOLO)"/>
    <m/>
    <s v="VIATICOS"/>
    <n v="1"/>
    <n v="250"/>
    <m/>
    <n v="6"/>
    <n v="6"/>
    <m/>
    <m/>
    <m/>
    <m/>
    <m/>
    <m/>
    <m/>
    <m/>
    <m/>
    <n v="3000"/>
    <x v="0"/>
    <n v="0"/>
    <n v="1500"/>
    <n v="1500"/>
    <n v="0"/>
    <n v="0"/>
    <n v="0"/>
    <n v="0"/>
    <n v="0"/>
    <n v="0"/>
    <n v="0"/>
    <n v="0"/>
    <n v="0"/>
    <n v="3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5.1.1"/>
    <s v="ALQUILER DE AMBIENTES PARA CONFERENCIAS (RECURSO POR ENCARGO)"/>
    <m/>
    <s v="SERVICIO"/>
    <m/>
    <n v="1000"/>
    <m/>
    <n v="2"/>
    <n v="2"/>
    <m/>
    <m/>
    <m/>
    <m/>
    <m/>
    <m/>
    <m/>
    <m/>
    <m/>
    <n v="4000"/>
    <x v="0"/>
    <n v="0"/>
    <n v="2000"/>
    <n v="2000"/>
    <n v="0"/>
    <n v="0"/>
    <n v="0"/>
    <n v="0"/>
    <n v="0"/>
    <n v="0"/>
    <n v="0"/>
    <n v="0"/>
    <n v="0"/>
    <n v="4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7.13.98"/>
    <s v="SERVICIO DE MANTENIMIENTO DE ESTRUCTURA (AUDITORIO INSTITUCIONAL)"/>
    <m/>
    <s v="SERVICIO"/>
    <m/>
    <n v="30000"/>
    <n v="1"/>
    <m/>
    <m/>
    <m/>
    <m/>
    <m/>
    <m/>
    <m/>
    <m/>
    <m/>
    <m/>
    <m/>
    <n v="30000"/>
    <x v="0"/>
    <n v="30000"/>
    <n v="0"/>
    <n v="0"/>
    <n v="0"/>
    <n v="0"/>
    <n v="0"/>
    <n v="0"/>
    <n v="0"/>
    <n v="0"/>
    <n v="0"/>
    <n v="0"/>
    <n v="0"/>
    <n v="3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5.1.4"/>
    <s v="SERVICIO DE ALQUILER DE EQUIPO DE SONIDO E ILUMINACION (PRESENTACIÓN DE RESULTADOS)"/>
    <m/>
    <s v="SERVICIO"/>
    <m/>
    <n v="40000"/>
    <m/>
    <m/>
    <m/>
    <n v="1"/>
    <m/>
    <m/>
    <m/>
    <m/>
    <m/>
    <m/>
    <m/>
    <m/>
    <n v="40000"/>
    <x v="0"/>
    <n v="0"/>
    <n v="0"/>
    <n v="0"/>
    <n v="40000"/>
    <n v="0"/>
    <n v="0"/>
    <n v="0"/>
    <n v="0"/>
    <n v="0"/>
    <n v="0"/>
    <n v="0"/>
    <n v="0"/>
    <n v="4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5.1.4"/>
    <s v="ALQUILER DE SANITARIO PORTÁTIL"/>
    <m/>
    <s v="SERVICIO"/>
    <m/>
    <n v="10000"/>
    <m/>
    <m/>
    <m/>
    <n v="1"/>
    <m/>
    <m/>
    <m/>
    <m/>
    <m/>
    <m/>
    <m/>
    <m/>
    <n v="10000"/>
    <x v="0"/>
    <n v="0"/>
    <n v="0"/>
    <n v="0"/>
    <n v="10000"/>
    <n v="0"/>
    <n v="0"/>
    <n v="0"/>
    <n v="0"/>
    <n v="0"/>
    <n v="0"/>
    <n v="0"/>
    <n v="0"/>
    <n v="1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7.13.98"/>
    <s v="SERVICIO DE AMBIENTACION, DECORACION E IMPLEMENTACION DE LOCAL PARA EVENTOS INSTITUCIONALES (PRESENTACIÓN DE RESULTADOS)"/>
    <m/>
    <s v="SERVICIO"/>
    <m/>
    <n v="42000"/>
    <m/>
    <m/>
    <m/>
    <n v="1"/>
    <m/>
    <m/>
    <m/>
    <m/>
    <m/>
    <m/>
    <m/>
    <m/>
    <n v="42000"/>
    <x v="0"/>
    <n v="0"/>
    <n v="0"/>
    <n v="0"/>
    <n v="4200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DISEÑO DE CONCEPTO CREATIVO Y PIEZAS PUBLICITARIAS"/>
    <m/>
    <s v="SERVICIO"/>
    <m/>
    <n v="42000"/>
    <n v="1"/>
    <m/>
    <m/>
    <m/>
    <m/>
    <m/>
    <m/>
    <m/>
    <m/>
    <m/>
    <m/>
    <m/>
    <n v="42000"/>
    <x v="0"/>
    <n v="42000"/>
    <n v="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PRODUCCIÓN DE PIEZAS PARA LA CAMPAÑA PUBLICITARIA (EG 2026)"/>
    <m/>
    <s v="SERVICIO"/>
    <m/>
    <n v="500000"/>
    <n v="1"/>
    <m/>
    <m/>
    <n v="0"/>
    <m/>
    <m/>
    <m/>
    <m/>
    <m/>
    <m/>
    <m/>
    <m/>
    <n v="500000"/>
    <x v="0"/>
    <n v="500000"/>
    <n v="0"/>
    <n v="0"/>
    <n v="0"/>
    <n v="0"/>
    <n v="0"/>
    <n v="0"/>
    <n v="0"/>
    <n v="0"/>
    <n v="0"/>
    <n v="0"/>
    <n v="0"/>
    <n v="5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2.4.1"/>
    <s v="SERVICIO DE TRANSMISION EN MEDIOS"/>
    <m/>
    <s v="SERVICIO"/>
    <m/>
    <n v="12000000"/>
    <n v="0"/>
    <n v="1"/>
    <m/>
    <n v="0"/>
    <m/>
    <m/>
    <m/>
    <m/>
    <m/>
    <m/>
    <m/>
    <m/>
    <n v="12000000"/>
    <x v="0"/>
    <n v="0"/>
    <n v="12000000"/>
    <n v="0"/>
    <n v="0"/>
    <n v="0"/>
    <n v="0"/>
    <n v="0"/>
    <n v="0"/>
    <n v="0"/>
    <n v="0"/>
    <n v="0"/>
    <n v="0"/>
    <n v="120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ESPECIALIZADO EN ANALISIS DE DATOS Y ESTADISTICAS"/>
    <m/>
    <s v="SERVICIO"/>
    <m/>
    <n v="42000"/>
    <n v="1"/>
    <n v="0"/>
    <m/>
    <n v="0"/>
    <m/>
    <m/>
    <m/>
    <m/>
    <m/>
    <m/>
    <m/>
    <m/>
    <n v="42000"/>
    <x v="0"/>
    <n v="42000"/>
    <n v="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MONITOREO DE PRENSA, RADIOEMISORAS, TELEVISION Y WEB"/>
    <m/>
    <s v="SERVICIO"/>
    <m/>
    <n v="42000"/>
    <m/>
    <n v="1"/>
    <m/>
    <m/>
    <m/>
    <m/>
    <m/>
    <m/>
    <m/>
    <m/>
    <m/>
    <m/>
    <n v="42000"/>
    <x v="0"/>
    <n v="0"/>
    <n v="4200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TOMA Y PROCESAMIENTO DE ENCUESTA"/>
    <m/>
    <s v="SERVICIO"/>
    <m/>
    <n v="42000"/>
    <m/>
    <m/>
    <m/>
    <n v="1"/>
    <m/>
    <m/>
    <m/>
    <m/>
    <m/>
    <m/>
    <m/>
    <m/>
    <n v="42000"/>
    <x v="0"/>
    <n v="0"/>
    <n v="0"/>
    <n v="0"/>
    <n v="4200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ATENCION DE LLAMADAS TELEFONICAS - CALL CENTER - LÍNEA GRATUITA FONO ONPE"/>
    <m/>
    <s v="SERVICIO"/>
    <m/>
    <n v="120000"/>
    <n v="1"/>
    <m/>
    <m/>
    <m/>
    <m/>
    <m/>
    <m/>
    <m/>
    <m/>
    <m/>
    <m/>
    <m/>
    <n v="120000"/>
    <x v="0"/>
    <n v="120000"/>
    <n v="0"/>
    <n v="0"/>
    <n v="0"/>
    <n v="0"/>
    <n v="0"/>
    <n v="0"/>
    <n v="0"/>
    <n v="0"/>
    <n v="0"/>
    <n v="0"/>
    <n v="0"/>
    <n v="1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2.2.1"/>
    <s v="SERVICIO DE TELEFONÍA MOVILES (CELULAR) - LÍNEA GRATUITA FONO ONPE"/>
    <m/>
    <s v="SERVICIO"/>
    <m/>
    <n v="320000"/>
    <n v="1"/>
    <m/>
    <m/>
    <m/>
    <m/>
    <m/>
    <m/>
    <m/>
    <m/>
    <m/>
    <m/>
    <m/>
    <n v="320000"/>
    <x v="0"/>
    <n v="320000"/>
    <n v="0"/>
    <n v="0"/>
    <n v="0"/>
    <n v="0"/>
    <n v="0"/>
    <n v="0"/>
    <n v="0"/>
    <n v="0"/>
    <n v="0"/>
    <n v="0"/>
    <n v="0"/>
    <n v="3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2.3.99"/>
    <s v="SERVICIO DE ROAMING INTERNACIONAL - LÍNEA GRATUITA FONO ONPE"/>
    <m/>
    <s v="SERVICIO"/>
    <s v="?"/>
    <n v="40000"/>
    <n v="1"/>
    <m/>
    <m/>
    <m/>
    <m/>
    <m/>
    <m/>
    <m/>
    <m/>
    <m/>
    <m/>
    <m/>
    <n v="40000"/>
    <x v="0"/>
    <n v="40000"/>
    <n v="0"/>
    <n v="0"/>
    <n v="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2.2.2"/>
    <s v="SERVICIO DE TELEFONIA FIJA - LÍNEA GRATUITA FONO ONPE"/>
    <m/>
    <s v="SERVICIO"/>
    <m/>
    <n v="104000"/>
    <n v="1"/>
    <m/>
    <m/>
    <m/>
    <m/>
    <m/>
    <m/>
    <m/>
    <m/>
    <m/>
    <m/>
    <m/>
    <n v="104000"/>
    <x v="0"/>
    <n v="104000"/>
    <n v="0"/>
    <n v="0"/>
    <n v="0"/>
    <n v="0"/>
    <n v="0"/>
    <n v="0"/>
    <n v="0"/>
    <n v="0"/>
    <n v="0"/>
    <n v="0"/>
    <n v="0"/>
    <n v="10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DESARROLLO DE ACTIVACIONES DE MARCA"/>
    <m/>
    <s v="SERVICIO"/>
    <m/>
    <n v="300000"/>
    <n v="1"/>
    <m/>
    <m/>
    <m/>
    <m/>
    <m/>
    <m/>
    <m/>
    <m/>
    <m/>
    <m/>
    <m/>
    <n v="300000"/>
    <x v="0"/>
    <n v="300000"/>
    <n v="0"/>
    <n v="0"/>
    <n v="0"/>
    <n v="0"/>
    <n v="0"/>
    <n v="0"/>
    <n v="0"/>
    <n v="0"/>
    <n v="0"/>
    <n v="0"/>
    <n v="0"/>
    <n v="30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7.13.98"/>
    <s v="SERVICIO DE INSTALACIÓN DE SISTEMA DE ILUMINACIÓN"/>
    <m/>
    <s v="SERVICIO"/>
    <m/>
    <n v="42000"/>
    <m/>
    <n v="1"/>
    <m/>
    <m/>
    <m/>
    <m/>
    <m/>
    <m/>
    <m/>
    <m/>
    <m/>
    <m/>
    <n v="42000"/>
    <x v="0"/>
    <n v="0"/>
    <n v="4200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1.99.1.3"/>
    <s v="FOLLETOS INFORMATIVOS"/>
    <m/>
    <s v="BIEN"/>
    <m/>
    <n v="0.18"/>
    <n v="1500000"/>
    <m/>
    <m/>
    <m/>
    <m/>
    <m/>
    <m/>
    <m/>
    <m/>
    <m/>
    <m/>
    <m/>
    <n v="270000"/>
    <x v="0"/>
    <n v="270000"/>
    <n v="0"/>
    <n v="0"/>
    <n v="0"/>
    <n v="0"/>
    <n v="0"/>
    <n v="0"/>
    <n v="0"/>
    <n v="0"/>
    <n v="0"/>
    <n v="0"/>
    <n v="0"/>
    <n v="27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1.99.1.3"/>
    <s v="BANDEROLA PARA FACHADA INSTITUCIONAL"/>
    <m/>
    <s v="BIEN"/>
    <m/>
    <n v="5000"/>
    <m/>
    <n v="2"/>
    <m/>
    <m/>
    <m/>
    <m/>
    <m/>
    <m/>
    <m/>
    <m/>
    <m/>
    <m/>
    <n v="10000"/>
    <x v="0"/>
    <n v="0"/>
    <n v="10000"/>
    <n v="0"/>
    <n v="0"/>
    <n v="0"/>
    <n v="0"/>
    <n v="0"/>
    <n v="0"/>
    <n v="0"/>
    <n v="0"/>
    <n v="0"/>
    <n v="0"/>
    <n v="1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1.99.1.4"/>
    <s v="ESTANDARTE INSTITUCIONAL"/>
    <m/>
    <s v="BIEN"/>
    <m/>
    <n v="400"/>
    <n v="24"/>
    <m/>
    <m/>
    <m/>
    <m/>
    <m/>
    <m/>
    <m/>
    <m/>
    <m/>
    <m/>
    <m/>
    <n v="9600"/>
    <x v="0"/>
    <n v="9600"/>
    <n v="0"/>
    <n v="0"/>
    <n v="0"/>
    <n v="0"/>
    <n v="0"/>
    <n v="0"/>
    <n v="0"/>
    <n v="0"/>
    <n v="0"/>
    <n v="0"/>
    <n v="0"/>
    <n v="96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1.99.1.4"/>
    <s v="ESTANDARTE NACIONAL"/>
    <m/>
    <s v="BIEN"/>
    <m/>
    <n v="400"/>
    <n v="24"/>
    <m/>
    <m/>
    <m/>
    <m/>
    <m/>
    <m/>
    <m/>
    <m/>
    <m/>
    <m/>
    <m/>
    <n v="9600"/>
    <x v="0"/>
    <n v="9600"/>
    <n v="0"/>
    <n v="0"/>
    <n v="0"/>
    <n v="0"/>
    <n v="0"/>
    <n v="0"/>
    <n v="0"/>
    <n v="0"/>
    <n v="0"/>
    <n v="0"/>
    <n v="0"/>
    <n v="96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1.99.1.4"/>
    <s v="BANDEROLA DE LINO PLASTIFICADO 2m x 1m (BANNER ROLL SCREEN)"/>
    <m/>
    <s v="BIEN"/>
    <m/>
    <n v="200"/>
    <n v="130"/>
    <m/>
    <m/>
    <m/>
    <m/>
    <m/>
    <m/>
    <m/>
    <m/>
    <m/>
    <m/>
    <m/>
    <n v="26000"/>
    <x v="0"/>
    <n v="26000"/>
    <n v="0"/>
    <n v="0"/>
    <n v="0"/>
    <n v="0"/>
    <n v="0"/>
    <n v="0"/>
    <n v="0"/>
    <n v="0"/>
    <n v="0"/>
    <n v="0"/>
    <n v="0"/>
    <n v="26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5.1.4"/>
    <s v="ALQUILER DE COMPUTADORAS PERSONALES PORTÁTILES (LAPTOPS)"/>
    <m/>
    <s v="SERVICIO"/>
    <m/>
    <n v="42800"/>
    <n v="1"/>
    <m/>
    <m/>
    <m/>
    <m/>
    <m/>
    <m/>
    <m/>
    <m/>
    <m/>
    <m/>
    <m/>
    <n v="42800"/>
    <x v="0"/>
    <n v="42800"/>
    <n v="0"/>
    <n v="0"/>
    <n v="0"/>
    <n v="0"/>
    <n v="0"/>
    <n v="0"/>
    <n v="0"/>
    <n v="0"/>
    <n v="0"/>
    <n v="0"/>
    <n v="0"/>
    <n v="428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5.1.3"/>
    <s v="ALQUILER DE MOBILIARIO (ESCRITORIOS SGRI)"/>
    <m/>
    <s v="SERVICIO"/>
    <m/>
    <n v="42800"/>
    <n v="1"/>
    <m/>
    <m/>
    <m/>
    <m/>
    <m/>
    <m/>
    <m/>
    <m/>
    <m/>
    <m/>
    <m/>
    <n v="42800"/>
    <x v="0"/>
    <n v="42800"/>
    <n v="0"/>
    <n v="0"/>
    <n v="0"/>
    <n v="0"/>
    <n v="0"/>
    <n v="0"/>
    <n v="0"/>
    <n v="0"/>
    <n v="0"/>
    <n v="0"/>
    <n v="0"/>
    <n v="428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7.13.98"/>
    <s v="SERVICIO DE MANTENIMIENTO DE EQUIPOS AUDIOVISUALES (AUDITORIO INSTITUCIONAL)"/>
    <m/>
    <s v="SERVICIO"/>
    <m/>
    <n v="42800"/>
    <m/>
    <n v="1"/>
    <m/>
    <m/>
    <m/>
    <m/>
    <m/>
    <m/>
    <m/>
    <m/>
    <m/>
    <m/>
    <n v="42800"/>
    <x v="0"/>
    <n v="0"/>
    <n v="42800"/>
    <n v="0"/>
    <n v="0"/>
    <n v="0"/>
    <n v="0"/>
    <n v="0"/>
    <n v="0"/>
    <n v="0"/>
    <n v="0"/>
    <n v="0"/>
    <n v="0"/>
    <n v="428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1.99.1.99"/>
    <s v="PODIO (ESTRADO) DE MADERA"/>
    <m/>
    <s v="BIEN"/>
    <m/>
    <n v="500"/>
    <n v="22"/>
    <m/>
    <m/>
    <m/>
    <m/>
    <m/>
    <m/>
    <m/>
    <m/>
    <m/>
    <m/>
    <m/>
    <n v="11000"/>
    <x v="0"/>
    <n v="11000"/>
    <n v="0"/>
    <n v="0"/>
    <n v="0"/>
    <n v="0"/>
    <n v="0"/>
    <n v="0"/>
    <n v="0"/>
    <n v="0"/>
    <n v="0"/>
    <n v="0"/>
    <n v="0"/>
    <n v="11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2.5.1"/>
    <s v="PUBLICACIONES OFICIALES EN EL DIARIO EL PERUANO"/>
    <m/>
    <s v="SERVICIO"/>
    <m/>
    <n v="100000"/>
    <n v="1"/>
    <m/>
    <m/>
    <m/>
    <m/>
    <m/>
    <m/>
    <m/>
    <m/>
    <m/>
    <m/>
    <m/>
    <n v="100000"/>
    <x v="0"/>
    <n v="100000"/>
    <n v="0"/>
    <n v="0"/>
    <n v="0"/>
    <n v="0"/>
    <n v="0"/>
    <n v="0"/>
    <n v="0"/>
    <n v="0"/>
    <n v="0"/>
    <n v="0"/>
    <n v="0"/>
    <n v="10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2.4.1"/>
    <s v="PUBLICACIONES OFICIALES ADMINISTRATIVAS  EN DIARIOS"/>
    <m/>
    <s v="SERVICIO"/>
    <m/>
    <n v="25000"/>
    <n v="1"/>
    <m/>
    <m/>
    <m/>
    <m/>
    <m/>
    <m/>
    <m/>
    <m/>
    <m/>
    <m/>
    <m/>
    <n v="25000"/>
    <x v="0"/>
    <n v="25000"/>
    <n v="0"/>
    <n v="0"/>
    <n v="0"/>
    <n v="0"/>
    <n v="0"/>
    <n v="0"/>
    <n v="0"/>
    <n v="0"/>
    <n v="0"/>
    <n v="0"/>
    <n v="0"/>
    <n v="25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1.1.1.1"/>
    <s v="REFRIGERIOS DE MIEMBROS DE MESA"/>
    <m/>
    <s v="BIEN"/>
    <n v="2"/>
    <n v="20"/>
    <m/>
    <m/>
    <m/>
    <n v="534546"/>
    <m/>
    <m/>
    <m/>
    <m/>
    <m/>
    <m/>
    <m/>
    <m/>
    <n v="10690920"/>
    <x v="0"/>
    <n v="0"/>
    <n v="0"/>
    <n v="0"/>
    <n v="10690920"/>
    <n v="0"/>
    <n v="0"/>
    <n v="0"/>
    <n v="0"/>
    <n v="0"/>
    <n v="0"/>
    <n v="0"/>
    <n v="0"/>
    <n v="1069092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1.5.99.99"/>
    <s v="CAJA DE CARTON CORRUGADO 30 cm X 32 cm X 51 cm APROX."/>
    <m/>
    <s v="BIEN"/>
    <n v="1"/>
    <n v="2.39"/>
    <m/>
    <m/>
    <n v="1000"/>
    <m/>
    <m/>
    <m/>
    <m/>
    <m/>
    <m/>
    <m/>
    <m/>
    <m/>
    <n v="2390"/>
    <x v="0"/>
    <n v="0"/>
    <n v="0"/>
    <n v="2390"/>
    <n v="0"/>
    <n v="0"/>
    <n v="0"/>
    <n v="0"/>
    <n v="0"/>
    <n v="0"/>
    <n v="0"/>
    <n v="0"/>
    <n v="0"/>
    <n v="2390"/>
    <n v="0"/>
  </r>
  <r>
    <n v="2026"/>
    <n v="479"/>
    <m/>
    <m/>
    <s v="0125 MEJORA DE LA EFICIENCIA DE LOS PROCESOS ELECTORALES E INCREMENTO DE LA PARTICIPACIÓN POLÍTICA DE LA CIUDADANÍA"/>
    <e v="#N/A"/>
    <e v="#N/A"/>
    <m/>
    <m/>
    <m/>
    <m/>
    <s v="2026EG 2026GOECORImplementación de las ODPE"/>
    <s v="Implementación de las ODPE"/>
    <m/>
    <s v="PIA"/>
    <x v="7"/>
    <s v="EG 2026"/>
    <s v="ACTUALIZADO 01"/>
    <s v="2.3"/>
    <s v="2.3.2.5.1.3"/>
    <s v="ALQUILER DE MOBILIARIO PARA OFICINA"/>
    <m/>
    <s v="SERVICIO"/>
    <m/>
    <n v="6980070"/>
    <n v="1"/>
    <m/>
    <m/>
    <m/>
    <m/>
    <m/>
    <m/>
    <m/>
    <m/>
    <m/>
    <m/>
    <m/>
    <n v="6980070"/>
    <x v="0"/>
    <n v="6980070"/>
    <n v="0"/>
    <n v="0"/>
    <n v="0"/>
    <n v="0"/>
    <n v="0"/>
    <n v="0"/>
    <n v="0"/>
    <n v="0"/>
    <n v="0"/>
    <n v="0"/>
    <n v="0"/>
    <n v="698007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1"/>
    <s v="PASAJES TERRETRE ASISTENCIA TECNICA DE GOECOR  A LAS ODPE A DISTRITOS"/>
    <m/>
    <s v="SERVICIO"/>
    <n v="1"/>
    <n v="800"/>
    <n v="72"/>
    <n v="72"/>
    <n v="72"/>
    <n v="72"/>
    <m/>
    <m/>
    <m/>
    <m/>
    <m/>
    <m/>
    <m/>
    <m/>
    <n v="230400"/>
    <x v="0"/>
    <n v="57600"/>
    <n v="57600"/>
    <n v="57600"/>
    <n v="57600"/>
    <n v="0"/>
    <n v="0"/>
    <n v="0"/>
    <n v="0"/>
    <n v="0"/>
    <n v="0"/>
    <n v="0"/>
    <n v="0"/>
    <n v="230400"/>
    <n v="0"/>
  </r>
  <r>
    <n v="2026"/>
    <n v="479"/>
    <m/>
    <m/>
    <s v="0125 MEJORA DE LA EFICIENCIA DE LOS PROCESOS ELECTORALES E INCREMENTO DE LA PARTICIPACIÓN POLÍTICA DE LA CIUDADANÍA"/>
    <e v="#N/A"/>
    <e v="#N/A"/>
    <m/>
    <m/>
    <m/>
    <m/>
    <s v="2026EG 2026GOECORCAPACITACIÓN DE PERSONAL DE ONPE Y SEDES (ODPE/ORC/PF) EN MATERIA ELECTORAL"/>
    <s v="CAPACITACIÓN DE PERSONAL DE ONPE Y SEDES (ODPE/ORC/PF) EN MATERIA ELECTORAL"/>
    <m/>
    <s v="PIA"/>
    <x v="7"/>
    <s v="EG 2026"/>
    <s v="ACTUALIZADO 01"/>
    <s v="2.3"/>
    <s v="2.3.2.1.2.1"/>
    <s v="PASAJES AÉREOS  NACIONAL (SUPERVISIÓN DE CAPACITACIÓN Y JORNADA DE CAPACITACIÓN)"/>
    <m/>
    <s v="SERVICIO"/>
    <n v="1"/>
    <n v="800"/>
    <m/>
    <n v="10"/>
    <n v="10"/>
    <n v="10"/>
    <m/>
    <m/>
    <m/>
    <m/>
    <m/>
    <m/>
    <m/>
    <m/>
    <n v="24000"/>
    <x v="0"/>
    <n v="0"/>
    <n v="8000"/>
    <n v="8000"/>
    <n v="8000"/>
    <n v="0"/>
    <n v="0"/>
    <n v="0"/>
    <n v="0"/>
    <n v="0"/>
    <n v="0"/>
    <n v="0"/>
    <n v="0"/>
    <n v="24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1.2.1"/>
    <s v="PASAJES TERRESTRE DE JEFE ODPE Y COORDINADOR ADMINISTRATIVO"/>
    <m/>
    <s v="SERVICIO"/>
    <n v="1"/>
    <n v="400"/>
    <n v="144"/>
    <m/>
    <n v="0"/>
    <n v="0"/>
    <m/>
    <m/>
    <m/>
    <m/>
    <m/>
    <m/>
    <m/>
    <m/>
    <n v="57600"/>
    <x v="0"/>
    <n v="57600"/>
    <n v="0"/>
    <n v="0"/>
    <n v="0"/>
    <n v="0"/>
    <n v="0"/>
    <n v="0"/>
    <n v="0"/>
    <n v="0"/>
    <n v="0"/>
    <n v="0"/>
    <n v="0"/>
    <n v="57600"/>
    <n v="0"/>
  </r>
  <r>
    <n v="2026"/>
    <n v="479"/>
    <m/>
    <m/>
    <s v="0125 MEJORA DE LA EFICIENCIA DE LOS PROCESOS ELECTORALES E INCREMENTO DE LA PARTICIPACIÓN POLÍTICA DE LA CIUDADANÍA"/>
    <e v="#N/A"/>
    <e v="#N/A"/>
    <m/>
    <m/>
    <m/>
    <m/>
    <s v="2026EG 2026GOECORCAPACITACIÓN DE PERSONAL DE ONPE Y SEDES (ODPE/ORC/PF) EN MATERIA ELECTORAL"/>
    <s v="CAPACITACIÓN DE PERSONAL DE ONPE Y SEDES (ODPE/ORC/PF) EN MATERIA ELECTORAL"/>
    <m/>
    <s v="PIA"/>
    <x v="7"/>
    <s v="EG 2026"/>
    <s v="ACTUALIZADO 01"/>
    <s v="2.3"/>
    <s v="2.3.2.1.2.1"/>
    <s v="PASAJES TERRESTRE NACIONAL (SUPERVISIÓN DE CAPACITACIÓN Y JORNADA DE CAPACITACIÓN)"/>
    <m/>
    <s v="SERVICIO"/>
    <n v="1"/>
    <n v="500"/>
    <m/>
    <n v="10"/>
    <n v="10"/>
    <n v="10"/>
    <m/>
    <m/>
    <m/>
    <m/>
    <m/>
    <m/>
    <m/>
    <m/>
    <n v="15000"/>
    <x v="0"/>
    <n v="0"/>
    <n v="5000"/>
    <n v="5000"/>
    <n v="5000"/>
    <n v="0"/>
    <n v="0"/>
    <n v="0"/>
    <n v="0"/>
    <n v="0"/>
    <n v="0"/>
    <n v="0"/>
    <n v="0"/>
    <n v="150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1"/>
    <s v="PASAJES TERRESTRES ASISTENCIA TECNICA A LAS ODPE PARA EL ORDENAMIENTO DEL ACERVO DOCUMENTARIO"/>
    <m/>
    <s v="SERVICIO"/>
    <n v="1"/>
    <n v="300"/>
    <m/>
    <n v="60"/>
    <n v="60"/>
    <n v="60"/>
    <m/>
    <m/>
    <m/>
    <m/>
    <m/>
    <m/>
    <m/>
    <m/>
    <n v="54000"/>
    <x v="0"/>
    <n v="0"/>
    <n v="18000"/>
    <n v="18000"/>
    <n v="18000"/>
    <n v="0"/>
    <n v="0"/>
    <n v="0"/>
    <n v="0"/>
    <n v="0"/>
    <n v="0"/>
    <n v="0"/>
    <n v="0"/>
    <n v="540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1"/>
    <s v="PASAJES TERRESTRES ASISTENCIA TECNICA DE GOECOR  A LAS ODPE"/>
    <m/>
    <s v="SERVICIO"/>
    <n v="1"/>
    <n v="300"/>
    <n v="72"/>
    <n v="72"/>
    <n v="216"/>
    <n v="216"/>
    <m/>
    <m/>
    <m/>
    <m/>
    <m/>
    <m/>
    <m/>
    <m/>
    <n v="172800"/>
    <x v="0"/>
    <n v="21600"/>
    <n v="21600"/>
    <n v="64800"/>
    <n v="64800"/>
    <n v="0"/>
    <n v="0"/>
    <n v="0"/>
    <n v="0"/>
    <n v="0"/>
    <n v="0"/>
    <n v="0"/>
    <n v="0"/>
    <n v="1728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1"/>
    <s v="PASAJES TERRESTRES ASISTENCIA TECNICA DE LAS ORC A LAS ODPE /  DISTRITO"/>
    <m/>
    <s v="SERVICIO"/>
    <n v="1"/>
    <n v="500"/>
    <n v="44"/>
    <n v="44"/>
    <n v="44"/>
    <n v="44"/>
    <m/>
    <m/>
    <m/>
    <m/>
    <m/>
    <m/>
    <m/>
    <m/>
    <n v="88000"/>
    <x v="0"/>
    <n v="22000"/>
    <n v="22000"/>
    <n v="22000"/>
    <n v="22000"/>
    <n v="0"/>
    <n v="0"/>
    <n v="0"/>
    <n v="0"/>
    <n v="0"/>
    <n v="0"/>
    <n v="0"/>
    <n v="0"/>
    <n v="88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1.2.1"/>
    <s v="PASAJES AÉREOS  NACIONAL (JEFES/CADM) SOLO IDA"/>
    <m/>
    <s v="SERVICIO"/>
    <n v="1"/>
    <n v="1000"/>
    <n v="122"/>
    <m/>
    <m/>
    <m/>
    <m/>
    <m/>
    <m/>
    <m/>
    <m/>
    <m/>
    <m/>
    <m/>
    <n v="122000"/>
    <x v="0"/>
    <n v="122000"/>
    <n v="0"/>
    <n v="0"/>
    <n v="0"/>
    <n v="0"/>
    <n v="0"/>
    <n v="0"/>
    <n v="0"/>
    <n v="0"/>
    <n v="0"/>
    <n v="0"/>
    <n v="0"/>
    <n v="122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1.2.1"/>
    <s v="PASAJES AÉREOS  NACIONAL (LOGISTICO ODPE)"/>
    <m/>
    <s v="SERVICIO"/>
    <n v="1"/>
    <n v="1000"/>
    <n v="61"/>
    <m/>
    <m/>
    <m/>
    <m/>
    <m/>
    <m/>
    <m/>
    <m/>
    <m/>
    <m/>
    <m/>
    <n v="61000"/>
    <x v="0"/>
    <n v="61000"/>
    <n v="0"/>
    <n v="0"/>
    <n v="0"/>
    <n v="0"/>
    <n v="0"/>
    <n v="0"/>
    <n v="0"/>
    <n v="0"/>
    <n v="0"/>
    <n v="0"/>
    <n v="0"/>
    <n v="610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1"/>
    <s v="PASAJES AÉREOS  NACIONAL (PERSONAL GOECOR)"/>
    <m/>
    <s v="SERVICIO"/>
    <n v="1"/>
    <n v="500"/>
    <n v="50"/>
    <n v="50"/>
    <n v="50"/>
    <n v="50"/>
    <m/>
    <m/>
    <m/>
    <m/>
    <m/>
    <m/>
    <m/>
    <m/>
    <n v="100000"/>
    <x v="0"/>
    <n v="25000"/>
    <n v="25000"/>
    <n v="25000"/>
    <n v="25000"/>
    <n v="0"/>
    <n v="0"/>
    <n v="0"/>
    <n v="0"/>
    <n v="0"/>
    <n v="0"/>
    <n v="0"/>
    <n v="0"/>
    <n v="100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1.2.1"/>
    <s v="PASAJES AÉREOS  NACIONAL (SUPERVISORES)"/>
    <m/>
    <s v="SERVICIO"/>
    <n v="1"/>
    <n v="1000"/>
    <n v="40"/>
    <m/>
    <m/>
    <m/>
    <m/>
    <m/>
    <m/>
    <m/>
    <m/>
    <m/>
    <m/>
    <m/>
    <n v="40000"/>
    <x v="0"/>
    <n v="40000"/>
    <n v="0"/>
    <n v="0"/>
    <n v="0"/>
    <n v="0"/>
    <n v="0"/>
    <n v="0"/>
    <n v="0"/>
    <n v="0"/>
    <n v="0"/>
    <n v="0"/>
    <n v="0"/>
    <n v="400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2"/>
    <s v="ASISTENCIA TECNICA PERSONAL GOECOR"/>
    <m/>
    <s v="VIATICOS"/>
    <n v="50"/>
    <n v="250"/>
    <n v="4"/>
    <n v="4"/>
    <n v="4"/>
    <n v="4"/>
    <m/>
    <m/>
    <m/>
    <m/>
    <m/>
    <m/>
    <m/>
    <m/>
    <n v="200000"/>
    <x v="0"/>
    <n v="50000"/>
    <n v="50000"/>
    <n v="50000"/>
    <n v="50000"/>
    <n v="0"/>
    <n v="0"/>
    <n v="0"/>
    <n v="0"/>
    <n v="0"/>
    <n v="0"/>
    <n v="0"/>
    <n v="0"/>
    <n v="2000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2"/>
    <s v="ASISTENCIA TECNICA DE GOECOR  A LAS ODPE PARA EL ORDENAMIENTO DEL ACERVO DOCUMENTARIO"/>
    <m/>
    <s v="VIATICOS"/>
    <n v="15"/>
    <n v="250"/>
    <m/>
    <n v="6"/>
    <n v="6"/>
    <n v="6"/>
    <m/>
    <m/>
    <m/>
    <m/>
    <m/>
    <m/>
    <m/>
    <m/>
    <n v="67500"/>
    <x v="0"/>
    <n v="0"/>
    <n v="22500"/>
    <n v="22500"/>
    <n v="22500"/>
    <n v="0"/>
    <n v="0"/>
    <n v="0"/>
    <n v="0"/>
    <n v="0"/>
    <n v="0"/>
    <n v="0"/>
    <n v="0"/>
    <n v="675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2"/>
    <s v="ASISTENCIA TECNICA DE LAS ORC A LAS ODPE /  DISTRITO"/>
    <m/>
    <s v="VIATICOS"/>
    <n v="22"/>
    <n v="180"/>
    <n v="6"/>
    <n v="6"/>
    <n v="6"/>
    <n v="6"/>
    <m/>
    <m/>
    <m/>
    <m/>
    <m/>
    <m/>
    <m/>
    <m/>
    <n v="95040"/>
    <x v="0"/>
    <n v="23760"/>
    <n v="23760"/>
    <n v="23760"/>
    <n v="23760"/>
    <n v="0"/>
    <n v="0"/>
    <n v="0"/>
    <n v="0"/>
    <n v="0"/>
    <n v="0"/>
    <n v="0"/>
    <n v="0"/>
    <n v="9504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2"/>
    <s v="ASISTENCIA TECNICA GOECOR A DISTRITOS "/>
    <m/>
    <s v="VIATICOS"/>
    <n v="20"/>
    <n v="250"/>
    <m/>
    <m/>
    <n v="3"/>
    <n v="3"/>
    <m/>
    <m/>
    <m/>
    <m/>
    <m/>
    <m/>
    <m/>
    <m/>
    <n v="30000"/>
    <x v="0"/>
    <n v="0"/>
    <n v="0"/>
    <n v="15000"/>
    <n v="15000"/>
    <n v="0"/>
    <n v="0"/>
    <n v="0"/>
    <n v="0"/>
    <n v="0"/>
    <n v="0"/>
    <n v="0"/>
    <n v="0"/>
    <n v="300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2"/>
    <s v="VIATICOS ASISTENCIA TECNICA GERENCIA"/>
    <m/>
    <s v="VIATICOS"/>
    <n v="1"/>
    <n v="320"/>
    <n v="3"/>
    <n v="3"/>
    <n v="3"/>
    <n v="3"/>
    <m/>
    <m/>
    <m/>
    <m/>
    <m/>
    <m/>
    <m/>
    <m/>
    <n v="3840"/>
    <x v="0"/>
    <n v="960"/>
    <n v="960"/>
    <n v="960"/>
    <n v="960"/>
    <n v="0"/>
    <n v="0"/>
    <n v="0"/>
    <n v="0"/>
    <n v="0"/>
    <n v="0"/>
    <n v="0"/>
    <n v="0"/>
    <n v="384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1.2.2"/>
    <s v="VIATICOS PARA INSTALACIÓN ODPE JEFE ODPE Y COORDINADOR ADMINISTRATIVO"/>
    <m/>
    <s v="VIATICOS"/>
    <n v="252"/>
    <n v="250"/>
    <n v="3"/>
    <m/>
    <m/>
    <m/>
    <m/>
    <m/>
    <m/>
    <m/>
    <m/>
    <m/>
    <m/>
    <m/>
    <n v="189000"/>
    <x v="0"/>
    <n v="189000"/>
    <n v="0"/>
    <n v="0"/>
    <n v="0"/>
    <n v="0"/>
    <n v="0"/>
    <n v="0"/>
    <n v="0"/>
    <n v="0"/>
    <n v="0"/>
    <n v="0"/>
    <n v="0"/>
    <n v="189000"/>
    <n v="0"/>
  </r>
  <r>
    <n v="2026"/>
    <n v="479"/>
    <m/>
    <m/>
    <s v="0125 MEJORA DE LA EFICIENCIA DE LOS PROCESOS ELECTORALES E INCREMENTO DE LA PARTICIPACIÓN POLÍTICA DE LA CIUDADANÍA"/>
    <e v="#N/A"/>
    <e v="#N/A"/>
    <m/>
    <m/>
    <m/>
    <m/>
    <s v="2026EG 2026GOECORCAPACITACIÓN DE PERSONAL DE ONPE Y SEDES (ODPE/ORC/PF) EN MATERIA ELECTORAL"/>
    <s v="CAPACITACIÓN DE PERSONAL DE ONPE Y SEDES (ODPE/ORC/PF) EN MATERIA ELECTORAL"/>
    <m/>
    <s v="PIA"/>
    <x v="7"/>
    <s v="EG 2026"/>
    <s v="ACTUALIZADO 01"/>
    <s v="2.3"/>
    <s v="2.3.2.1.2.2"/>
    <s v="VIATICOS PARA SUPERVISIÓN DE CAPACITACIÓN Y JORNADA DE CAPACITACIÓN"/>
    <m/>
    <s v="VIATICOS"/>
    <n v="1"/>
    <n v="250"/>
    <n v="0"/>
    <n v="120"/>
    <n v="120"/>
    <n v="100"/>
    <m/>
    <m/>
    <m/>
    <m/>
    <m/>
    <m/>
    <m/>
    <m/>
    <n v="85000"/>
    <x v="0"/>
    <n v="0"/>
    <n v="30000"/>
    <n v="30000"/>
    <n v="25000"/>
    <n v="0"/>
    <n v="0"/>
    <n v="0"/>
    <n v="0"/>
    <n v="0"/>
    <n v="0"/>
    <n v="0"/>
    <n v="0"/>
    <n v="85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1.2.99"/>
    <s v="SERVIVIO DE MOVILIDAD DE TAXI PARA EL TRANSPORTE DEL PERSONAL GOECOR - JORNADA (DOM)"/>
    <m/>
    <s v="SERVICIO"/>
    <n v="1"/>
    <n v="35"/>
    <m/>
    <m/>
    <m/>
    <n v="600"/>
    <m/>
    <m/>
    <m/>
    <m/>
    <m/>
    <m/>
    <m/>
    <m/>
    <n v="21000"/>
    <x v="0"/>
    <n v="0"/>
    <n v="0"/>
    <n v="0"/>
    <n v="21000"/>
    <n v="0"/>
    <n v="0"/>
    <n v="0"/>
    <n v="0"/>
    <n v="0"/>
    <n v="0"/>
    <n v="0"/>
    <n v="0"/>
    <n v="21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1.2.99"/>
    <s v="SERVIVIO DE MOVILIDAD DE TAXI PARA EL TRANSPORTE DEL PERSONAL GOECOR - JORNADA (SAB)"/>
    <m/>
    <s v="SERVICIO"/>
    <n v="1"/>
    <n v="35"/>
    <m/>
    <m/>
    <m/>
    <n v="400"/>
    <m/>
    <m/>
    <m/>
    <m/>
    <m/>
    <m/>
    <m/>
    <m/>
    <n v="14000"/>
    <x v="0"/>
    <n v="0"/>
    <n v="0"/>
    <n v="0"/>
    <n v="14000"/>
    <n v="0"/>
    <n v="0"/>
    <n v="0"/>
    <n v="0"/>
    <n v="0"/>
    <n v="0"/>
    <n v="0"/>
    <n v="0"/>
    <n v="14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1.2.99"/>
    <s v="SERVIVIO DE MOVILIDAD DE TAXI PARA EL TRANSPORTE DEL PERSONAL GOECOR - SIMULACRO"/>
    <m/>
    <s v="SERVICIO"/>
    <n v="1"/>
    <n v="35"/>
    <m/>
    <m/>
    <m/>
    <n v="200"/>
    <m/>
    <m/>
    <m/>
    <m/>
    <m/>
    <m/>
    <m/>
    <m/>
    <n v="7000"/>
    <x v="0"/>
    <n v="0"/>
    <n v="0"/>
    <n v="0"/>
    <n v="7000"/>
    <n v="0"/>
    <n v="0"/>
    <n v="0"/>
    <n v="0"/>
    <n v="0"/>
    <n v="0"/>
    <n v="0"/>
    <n v="0"/>
    <n v="7000"/>
    <n v="0"/>
  </r>
  <r>
    <n v="2026"/>
    <n v="479"/>
    <m/>
    <m/>
    <s v="0125 MEJORA DE LA EFICIENCIA DE LOS PROCESOS ELECTORALES E INCREMENTO DE LA PARTICIPACIÓN POLÍTICA DE LA CIUDADANÍA"/>
    <e v="#N/A"/>
    <e v="#N/A"/>
    <m/>
    <m/>
    <m/>
    <m/>
    <s v="2026EG 2026GOECORCOMPENSAR A MIEMBROS DE MESA "/>
    <s v="COMPENSAR A MIEMBROS DE MESA "/>
    <m/>
    <s v="PIA"/>
    <x v="7"/>
    <s v="EG 2026"/>
    <s v="ACTUALIZADO 01"/>
    <s v="2.3"/>
    <s v="2.3.2.10.1.1"/>
    <s v="ASIGNACIÓN DE PROPINAS O ESTIPENDIOS PARA EL CUMPLIMIENTO DE METAS SOCIALES"/>
    <m/>
    <s v="SERVICIO"/>
    <n v="267273"/>
    <n v="160"/>
    <m/>
    <m/>
    <m/>
    <n v="267273"/>
    <m/>
    <m/>
    <m/>
    <m/>
    <m/>
    <m/>
    <m/>
    <m/>
    <n v="42763680"/>
    <x v="0"/>
    <n v="0"/>
    <n v="0"/>
    <n v="0"/>
    <n v="42763680"/>
    <n v="0"/>
    <n v="0"/>
    <n v="0"/>
    <n v="0"/>
    <n v="0"/>
    <n v="0"/>
    <n v="0"/>
    <n v="0"/>
    <n v="4276368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2.2.3"/>
    <s v="SERVICIO DE INTERNET MOVIL "/>
    <m/>
    <s v="SERVICIO"/>
    <n v="4000"/>
    <n v="60"/>
    <m/>
    <m/>
    <m/>
    <n v="4000"/>
    <m/>
    <m/>
    <m/>
    <m/>
    <m/>
    <m/>
    <m/>
    <m/>
    <n v="240000"/>
    <x v="0"/>
    <n v="0"/>
    <n v="0"/>
    <n v="0"/>
    <n v="240000"/>
    <n v="0"/>
    <n v="0"/>
    <n v="0"/>
    <n v="0"/>
    <n v="0"/>
    <n v="0"/>
    <n v="0"/>
    <n v="0"/>
    <n v="2400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5.1.1"/>
    <s v="ALQUILER DE LOCAL ODPE -LIMA CALLAO"/>
    <m/>
    <s v="SERVICIO"/>
    <n v="1"/>
    <n v="665445"/>
    <n v="1"/>
    <n v="1"/>
    <n v="1"/>
    <n v="1"/>
    <n v="1"/>
    <m/>
    <m/>
    <m/>
    <m/>
    <m/>
    <m/>
    <m/>
    <n v="3327225"/>
    <x v="0"/>
    <n v="665445"/>
    <n v="665445"/>
    <n v="665445"/>
    <n v="665445"/>
    <n v="665445"/>
    <n v="0"/>
    <n v="0"/>
    <n v="0"/>
    <n v="0"/>
    <n v="0"/>
    <n v="0"/>
    <n v="0"/>
    <n v="3327225"/>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5.1.3"/>
    <s v="ALQUILER DE MESAS DE MELAMINA"/>
    <m/>
    <s v="SERVICIO"/>
    <n v="1"/>
    <n v="90000"/>
    <n v="1"/>
    <m/>
    <m/>
    <m/>
    <m/>
    <m/>
    <m/>
    <m/>
    <m/>
    <m/>
    <m/>
    <m/>
    <n v="90000"/>
    <x v="0"/>
    <n v="90000"/>
    <n v="0"/>
    <n v="0"/>
    <n v="0"/>
    <n v="0"/>
    <n v="0"/>
    <n v="0"/>
    <n v="0"/>
    <n v="0"/>
    <n v="0"/>
    <n v="0"/>
    <n v="0"/>
    <n v="90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5.1.3"/>
    <s v="ALQUILER DE SILLAS"/>
    <m/>
    <s v="SERVICIO"/>
    <n v="1"/>
    <n v="35000"/>
    <n v="1"/>
    <m/>
    <m/>
    <m/>
    <m/>
    <m/>
    <m/>
    <m/>
    <m/>
    <m/>
    <m/>
    <m/>
    <n v="35000"/>
    <x v="0"/>
    <n v="35000"/>
    <n v="0"/>
    <n v="0"/>
    <n v="0"/>
    <n v="0"/>
    <n v="0"/>
    <n v="0"/>
    <n v="0"/>
    <n v="0"/>
    <n v="0"/>
    <n v="0"/>
    <n v="0"/>
    <n v="35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5.1.4"/>
    <s v="ALQUILER DE EQUIPO MULTIFUNCIONAL COPIADORA IMPRESORA SCANNER (INCLUYE OPERARIO)"/>
    <m/>
    <s v="SERVICIO"/>
    <n v="2"/>
    <n v="32000"/>
    <n v="1"/>
    <m/>
    <m/>
    <m/>
    <m/>
    <m/>
    <m/>
    <m/>
    <m/>
    <m/>
    <m/>
    <m/>
    <n v="32000"/>
    <x v="0"/>
    <n v="32000"/>
    <n v="0"/>
    <n v="0"/>
    <n v="0"/>
    <n v="0"/>
    <n v="0"/>
    <n v="0"/>
    <n v="0"/>
    <n v="0"/>
    <n v="0"/>
    <n v="0"/>
    <n v="0"/>
    <n v="320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BANDEROLA DE CAPACITACIÓN 1.00 m X 1.00 m"/>
    <m/>
    <s v="SERVICIO"/>
    <n v="1"/>
    <n v="66564"/>
    <m/>
    <n v="1"/>
    <m/>
    <m/>
    <m/>
    <m/>
    <m/>
    <m/>
    <m/>
    <m/>
    <m/>
    <m/>
    <n v="66564"/>
    <x v="0"/>
    <n v="0"/>
    <n v="66564"/>
    <n v="0"/>
    <n v="0"/>
    <n v="0"/>
    <n v="0"/>
    <n v="0"/>
    <n v="0"/>
    <n v="0"/>
    <n v="0"/>
    <n v="0"/>
    <n v="0"/>
    <n v="66564"/>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GUÍA DE ENTRENAMIENTO PARA PERSONAL ODPE"/>
    <m/>
    <s v="SERVICIO"/>
    <n v="1"/>
    <n v="105000"/>
    <m/>
    <n v="1"/>
    <m/>
    <m/>
    <m/>
    <m/>
    <m/>
    <m/>
    <m/>
    <m/>
    <m/>
    <m/>
    <n v="105000"/>
    <x v="0"/>
    <n v="0"/>
    <n v="105000"/>
    <n v="0"/>
    <n v="0"/>
    <n v="0"/>
    <n v="0"/>
    <n v="0"/>
    <n v="0"/>
    <n v="0"/>
    <n v="0"/>
    <n v="0"/>
    <n v="0"/>
    <n v="1050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GUÍA DE METOLODOLOGÍA PARA CAPACITACIÓN ELECTORAL"/>
    <m/>
    <s v="SERVICIO"/>
    <n v="1"/>
    <n v="93100"/>
    <n v="1"/>
    <m/>
    <m/>
    <m/>
    <m/>
    <m/>
    <m/>
    <m/>
    <m/>
    <m/>
    <m/>
    <m/>
    <n v="93100"/>
    <x v="0"/>
    <n v="93100"/>
    <n v="0"/>
    <n v="0"/>
    <n v="0"/>
    <n v="0"/>
    <n v="0"/>
    <n v="0"/>
    <n v="0"/>
    <n v="0"/>
    <n v="0"/>
    <n v="0"/>
    <n v="0"/>
    <n v="931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GUÍA DE PROGRAMACIÓN Y ORGANIZACIÓN DE LA CAPACITACIÓN ELECTORAL"/>
    <m/>
    <s v="SERVICIO"/>
    <n v="1"/>
    <n v="32000"/>
    <n v="1"/>
    <m/>
    <m/>
    <m/>
    <m/>
    <m/>
    <m/>
    <m/>
    <m/>
    <m/>
    <m/>
    <m/>
    <n v="32000"/>
    <x v="0"/>
    <n v="32000"/>
    <n v="0"/>
    <n v="0"/>
    <n v="0"/>
    <n v="0"/>
    <n v="0"/>
    <n v="0"/>
    <n v="0"/>
    <n v="0"/>
    <n v="0"/>
    <n v="0"/>
    <n v="0"/>
    <n v="320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INFOGRAFÍA DE CAPACITACIÓN DE PERSONAL TAMANO A1, LONA, 7 PÁGINAS (CC, CAPACITADOR Y FACILITADORES)."/>
    <m/>
    <s v="SERVICIO"/>
    <n v="1"/>
    <n v="77000"/>
    <m/>
    <n v="1"/>
    <m/>
    <m/>
    <m/>
    <m/>
    <m/>
    <m/>
    <m/>
    <m/>
    <m/>
    <m/>
    <n v="77000"/>
    <x v="0"/>
    <n v="0"/>
    <n v="77000"/>
    <n v="0"/>
    <n v="0"/>
    <n v="0"/>
    <n v="0"/>
    <n v="0"/>
    <n v="0"/>
    <n v="0"/>
    <n v="0"/>
    <n v="0"/>
    <n v="0"/>
    <n v="770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LAMINA DE CAPACITACIÓN PARA ELECTORES"/>
    <m/>
    <s v="SERVICIO"/>
    <n v="1"/>
    <n v="64000"/>
    <n v="1"/>
    <m/>
    <m/>
    <m/>
    <m/>
    <m/>
    <m/>
    <m/>
    <m/>
    <m/>
    <m/>
    <m/>
    <n v="64000"/>
    <x v="0"/>
    <n v="64000"/>
    <n v="0"/>
    <n v="0"/>
    <n v="0"/>
    <n v="0"/>
    <n v="0"/>
    <n v="0"/>
    <n v="0"/>
    <n v="0"/>
    <n v="0"/>
    <n v="0"/>
    <n v="0"/>
    <n v="640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LAMINA DE CAPACITACIÓN PARA MIEMBROS DE MESA"/>
    <m/>
    <s v="SERVICIO"/>
    <n v="1"/>
    <n v="67500"/>
    <m/>
    <n v="1"/>
    <m/>
    <m/>
    <m/>
    <m/>
    <m/>
    <m/>
    <m/>
    <m/>
    <m/>
    <m/>
    <n v="67500"/>
    <x v="0"/>
    <n v="0"/>
    <n v="67500"/>
    <n v="0"/>
    <n v="0"/>
    <n v="0"/>
    <n v="0"/>
    <n v="0"/>
    <n v="0"/>
    <n v="0"/>
    <n v="0"/>
    <n v="0"/>
    <n v="0"/>
    <n v="675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MÓDULOS DE CAPACITACIÓN DEL PERSONAL ODPE "/>
    <m/>
    <s v="SERVICIO"/>
    <n v="1"/>
    <n v="316400"/>
    <n v="1"/>
    <m/>
    <m/>
    <m/>
    <m/>
    <m/>
    <m/>
    <m/>
    <m/>
    <m/>
    <m/>
    <m/>
    <n v="316400"/>
    <x v="0"/>
    <n v="316400"/>
    <n v="0"/>
    <n v="0"/>
    <n v="0"/>
    <n v="0"/>
    <n v="0"/>
    <n v="0"/>
    <n v="0"/>
    <n v="0"/>
    <n v="0"/>
    <n v="0"/>
    <n v="0"/>
    <n v="3164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PRODUCCIÓN Y DIRECCIÓN DE MICROPROGRAMAS RADIALES"/>
    <m/>
    <s v="SERVICIO"/>
    <n v="1"/>
    <n v="41000"/>
    <n v="1"/>
    <m/>
    <m/>
    <m/>
    <m/>
    <m/>
    <m/>
    <m/>
    <m/>
    <m/>
    <m/>
    <m/>
    <n v="41000"/>
    <x v="0"/>
    <n v="41000"/>
    <n v="0"/>
    <n v="0"/>
    <n v="0"/>
    <n v="0"/>
    <n v="0"/>
    <n v="0"/>
    <n v="0"/>
    <n v="0"/>
    <n v="0"/>
    <n v="0"/>
    <n v="0"/>
    <n v="41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7.13.98"/>
    <s v="SERVICIO DE ALQUILER DE BAÑOS"/>
    <m/>
    <s v="SERVICIO"/>
    <n v="434"/>
    <n v="500"/>
    <m/>
    <m/>
    <m/>
    <n v="434"/>
    <m/>
    <m/>
    <m/>
    <m/>
    <m/>
    <m/>
    <m/>
    <m/>
    <n v="217000"/>
    <x v="0"/>
    <n v="0"/>
    <n v="0"/>
    <n v="0"/>
    <n v="217000"/>
    <n v="0"/>
    <n v="0"/>
    <n v="0"/>
    <n v="0"/>
    <n v="0"/>
    <n v="0"/>
    <n v="0"/>
    <n v="0"/>
    <n v="217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7.13.98"/>
    <s v="SERVICIO DE ALQUILER DE TOLDOS"/>
    <m/>
    <s v="SERVICIO"/>
    <m/>
    <n v="500"/>
    <m/>
    <m/>
    <m/>
    <n v="34"/>
    <m/>
    <m/>
    <m/>
    <m/>
    <m/>
    <m/>
    <m/>
    <m/>
    <n v="17000"/>
    <x v="0"/>
    <n v="0"/>
    <n v="0"/>
    <n v="0"/>
    <n v="17000"/>
    <n v="0"/>
    <n v="0"/>
    <n v="0"/>
    <n v="0"/>
    <n v="0"/>
    <n v="0"/>
    <n v="0"/>
    <n v="0"/>
    <n v="17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7.13.98"/>
    <s v="SERVICIO DE ALQUILER DE VALLAS DE SEGURIDAD"/>
    <m/>
    <s v="SERVICIO"/>
    <n v="1500"/>
    <n v="50"/>
    <m/>
    <m/>
    <m/>
    <n v="1500"/>
    <m/>
    <m/>
    <m/>
    <m/>
    <m/>
    <m/>
    <m/>
    <m/>
    <n v="75000"/>
    <x v="0"/>
    <n v="0"/>
    <n v="0"/>
    <n v="0"/>
    <n v="75000"/>
    <n v="0"/>
    <n v="0"/>
    <n v="0"/>
    <n v="0"/>
    <n v="0"/>
    <n v="0"/>
    <n v="0"/>
    <n v="0"/>
    <n v="750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SERVICIO DE FOTOCOPIADO DE MATERIAL DE CAPACITACIÓN DEL PERSONAL"/>
    <m/>
    <s v="SERVICIO"/>
    <n v="1"/>
    <n v="41000"/>
    <n v="1"/>
    <m/>
    <m/>
    <m/>
    <m/>
    <m/>
    <m/>
    <m/>
    <m/>
    <m/>
    <m/>
    <m/>
    <n v="41000"/>
    <x v="0"/>
    <n v="41000"/>
    <n v="0"/>
    <n v="0"/>
    <n v="0"/>
    <n v="0"/>
    <n v="0"/>
    <n v="0"/>
    <n v="0"/>
    <n v="0"/>
    <n v="0"/>
    <n v="0"/>
    <n v="0"/>
    <n v="410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SERVICIO DE LOCUCIÓN EN OFF"/>
    <m/>
    <s v="SERVICIO"/>
    <n v="1"/>
    <n v="15000"/>
    <n v="1"/>
    <m/>
    <m/>
    <m/>
    <m/>
    <m/>
    <m/>
    <m/>
    <m/>
    <m/>
    <m/>
    <m/>
    <n v="15000"/>
    <x v="0"/>
    <n v="15000"/>
    <n v="0"/>
    <n v="0"/>
    <n v="0"/>
    <n v="0"/>
    <n v="0"/>
    <n v="0"/>
    <n v="0"/>
    <n v="0"/>
    <n v="0"/>
    <n v="0"/>
    <n v="0"/>
    <n v="150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SERVICIO DE TRADUCCIÓN AL IDIOMA INGLES DEL MATERIAL DE CAPACITACIÓN DE ACTORES ELECTORALES"/>
    <m/>
    <s v="SERVICIO"/>
    <n v="1"/>
    <n v="25000"/>
    <m/>
    <n v="1"/>
    <m/>
    <m/>
    <m/>
    <m/>
    <m/>
    <m/>
    <m/>
    <m/>
    <m/>
    <m/>
    <n v="25000"/>
    <x v="0"/>
    <n v="0"/>
    <n v="25000"/>
    <n v="0"/>
    <n v="0"/>
    <n v="0"/>
    <n v="0"/>
    <n v="0"/>
    <n v="0"/>
    <n v="0"/>
    <n v="0"/>
    <n v="0"/>
    <n v="0"/>
    <n v="25000"/>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7.13.98"/>
    <s v="SERVICIO DE HABILITACION, ACONDICIONAMIENTO Y LOGISTICA INFORMATICA"/>
    <m/>
    <s v="SERVICIO"/>
    <m/>
    <n v="144306000"/>
    <n v="0"/>
    <m/>
    <n v="0"/>
    <n v="1"/>
    <n v="0"/>
    <n v="0"/>
    <m/>
    <m/>
    <m/>
    <m/>
    <m/>
    <m/>
    <n v="144306000"/>
    <x v="0"/>
    <n v="0"/>
    <n v="0"/>
    <n v="0"/>
    <n v="144306000"/>
    <n v="0"/>
    <n v="0"/>
    <n v="0"/>
    <n v="0"/>
    <n v="0"/>
    <n v="0"/>
    <n v="0"/>
    <n v="0"/>
    <n v="144306000"/>
    <n v="0"/>
  </r>
  <r>
    <n v="2026"/>
    <n v="479"/>
    <m/>
    <m/>
    <s v="0125 MEJORA DE LA EFICIENCIA DE LOS PROCESOS ELECTORALES E INCREMENTO DE LA PARTICIPACIÓN POLÍTICA DE LA CIUDADANÍA"/>
    <e v="#N/A"/>
    <e v="#N/A"/>
    <m/>
    <m/>
    <m/>
    <m/>
    <s v="2026EG 2026GITEPREPARACIÓN DE EQUIPOS INFORMÁTICOS ELECTORALES PARA SUFRAGIO"/>
    <s v="PREPARACIÓN DE EQUIPOS INFORMÁTICOS ELECTORALES PARA SUFRAGIO"/>
    <m/>
    <s v="PIA"/>
    <x v="6"/>
    <s v="EG 2026"/>
    <s v="ACTUALIZADO 01"/>
    <s v="2.3"/>
    <s v="2.3.1.99.1.99"/>
    <s v="PELICULA EXTENSIBLE PARA EMBALAJE (FILM STRECH) DE 45 cm DE ANCHO X 5 kg"/>
    <m/>
    <s v="BIEN"/>
    <m/>
    <n v="75"/>
    <n v="200"/>
    <n v="0"/>
    <n v="0"/>
    <n v="0"/>
    <n v="0"/>
    <n v="0"/>
    <m/>
    <m/>
    <m/>
    <m/>
    <m/>
    <m/>
    <n v="15000"/>
    <x v="0"/>
    <n v="15000"/>
    <n v="0"/>
    <n v="0"/>
    <n v="0"/>
    <n v="0"/>
    <n v="0"/>
    <n v="0"/>
    <n v="0"/>
    <n v="0"/>
    <n v="0"/>
    <n v="0"/>
    <n v="0"/>
    <n v="150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1.5.1.2"/>
    <s v="TONER DE IMPRESION PARA HP COD. REF. CF280X NEGRO"/>
    <m/>
    <s v="BIEN"/>
    <m/>
    <n v="500"/>
    <n v="10"/>
    <n v="0"/>
    <n v="0"/>
    <n v="0"/>
    <n v="0"/>
    <n v="0"/>
    <m/>
    <m/>
    <m/>
    <m/>
    <m/>
    <m/>
    <n v="5000"/>
    <x v="0"/>
    <n v="5000"/>
    <n v="0"/>
    <n v="0"/>
    <n v="0"/>
    <n v="0"/>
    <n v="0"/>
    <n v="0"/>
    <n v="0"/>
    <n v="0"/>
    <n v="0"/>
    <n v="0"/>
    <n v="0"/>
    <n v="5000"/>
    <n v="0"/>
  </r>
  <r>
    <n v="2026"/>
    <n v="479"/>
    <m/>
    <m/>
    <s v="0125 MEJORA DE LA EFICIENCIA DE LOS PROCESOS ELECTORALES E INCREMENTO DE LA PARTICIPACIÓN POLÍTICA DE LA CIUDADANÍA"/>
    <e v="#N/A"/>
    <e v="#N/A"/>
    <m/>
    <m/>
    <m/>
    <m/>
    <s v="2026EG 2026GITEPREPARACIÓN DE EQUIPOS INFORMÁTICOS ELECTORALES PARA SUFRAGIO"/>
    <s v="PREPARACIÓN DE EQUIPOS INFORMÁTICOS ELECTORALES PARA SUFRAGIO"/>
    <m/>
    <s v="PIA"/>
    <x v="6"/>
    <s v="EG 2026"/>
    <s v="ACTUALIZADO 01"/>
    <s v="2.3"/>
    <s v="2.3.1.5.3.1"/>
    <s v="ALCOHOL GEL X1L CON GLICERINA CON DISPENSADOR"/>
    <m/>
    <s v="BIEN"/>
    <m/>
    <n v="22"/>
    <n v="120"/>
    <m/>
    <m/>
    <m/>
    <m/>
    <m/>
    <m/>
    <m/>
    <m/>
    <m/>
    <m/>
    <m/>
    <n v="2640"/>
    <x v="0"/>
    <n v="2640"/>
    <n v="0"/>
    <n v="0"/>
    <n v="0"/>
    <n v="0"/>
    <n v="0"/>
    <n v="0"/>
    <n v="0"/>
    <n v="0"/>
    <n v="0"/>
    <n v="0"/>
    <n v="0"/>
    <n v="2640"/>
    <n v="0"/>
  </r>
  <r>
    <n v="2026"/>
    <n v="479"/>
    <m/>
    <m/>
    <s v="0125 MEJORA DE LA EFICIENCIA DE LOS PROCESOS ELECTORALES E INCREMENTO DE LA PARTICIPACIÓN POLÍTICA DE LA CIUDADANÍA"/>
    <e v="#N/A"/>
    <e v="#N/A"/>
    <m/>
    <m/>
    <m/>
    <m/>
    <s v="2026EG 2026GITEPREPARACIÓN DE EQUIPOS INFORMÁTICOS ELECTORALES PARA SUFRAGIO"/>
    <s v="PREPARACIÓN DE EQUIPOS INFORMÁTICOS ELECTORALES PARA SUFRAGIO"/>
    <m/>
    <s v="PIA"/>
    <x v="6"/>
    <s v="EG 2026"/>
    <s v="ACTUALIZADO 01"/>
    <s v="2.3"/>
    <s v="2.3.1.6.1.4"/>
    <s v="GUANTE DE NAILON Y POLIURETANO TALLA 9 1/2"/>
    <m/>
    <s v="BIEN"/>
    <m/>
    <n v="10"/>
    <n v="210"/>
    <n v="0"/>
    <n v="0"/>
    <n v="0"/>
    <n v="0"/>
    <n v="0"/>
    <m/>
    <m/>
    <m/>
    <m/>
    <m/>
    <m/>
    <n v="2100"/>
    <x v="0"/>
    <n v="2100"/>
    <n v="0"/>
    <n v="0"/>
    <n v="0"/>
    <n v="0"/>
    <n v="0"/>
    <n v="0"/>
    <n v="0"/>
    <n v="0"/>
    <n v="0"/>
    <n v="0"/>
    <n v="0"/>
    <n v="21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1.5.1.2"/>
    <s v="TONER DE IMPRESION PARA CANON COD. REF. GPR 57 0473C003 NEGRO"/>
    <m/>
    <s v="BIEN"/>
    <m/>
    <n v="500"/>
    <n v="4"/>
    <n v="0"/>
    <n v="0"/>
    <n v="0"/>
    <n v="0"/>
    <n v="0"/>
    <m/>
    <m/>
    <m/>
    <m/>
    <m/>
    <m/>
    <n v="2000"/>
    <x v="0"/>
    <n v="2000"/>
    <n v="0"/>
    <n v="0"/>
    <n v="0"/>
    <n v="0"/>
    <n v="0"/>
    <n v="0"/>
    <n v="0"/>
    <n v="0"/>
    <n v="0"/>
    <n v="0"/>
    <n v="0"/>
    <n v="20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1.5.1.2"/>
    <s v="TONER DE IMPRESION PARA HP COD. REF. 414X W2020X NEGRO"/>
    <m/>
    <s v="BIEN"/>
    <m/>
    <n v="1000"/>
    <n v="2"/>
    <n v="0"/>
    <n v="0"/>
    <n v="0"/>
    <n v="0"/>
    <n v="0"/>
    <m/>
    <m/>
    <m/>
    <m/>
    <m/>
    <m/>
    <n v="2000"/>
    <x v="0"/>
    <n v="2000"/>
    <n v="0"/>
    <n v="0"/>
    <n v="0"/>
    <n v="0"/>
    <n v="0"/>
    <n v="0"/>
    <n v="0"/>
    <n v="0"/>
    <n v="0"/>
    <n v="0"/>
    <n v="0"/>
    <n v="20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1.5.1.2"/>
    <s v="TONER DE IMPRESION PARA HP COD. REF. 414X W2023X MAGENTA"/>
    <m/>
    <s v="BIEN"/>
    <m/>
    <n v="1000"/>
    <n v="2"/>
    <n v="0"/>
    <n v="0"/>
    <n v="0"/>
    <n v="0"/>
    <n v="0"/>
    <m/>
    <m/>
    <m/>
    <m/>
    <m/>
    <m/>
    <n v="2000"/>
    <x v="0"/>
    <n v="2000"/>
    <n v="0"/>
    <n v="0"/>
    <n v="0"/>
    <n v="0"/>
    <n v="0"/>
    <n v="0"/>
    <n v="0"/>
    <n v="0"/>
    <n v="0"/>
    <n v="0"/>
    <n v="0"/>
    <n v="20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1.5.1.2"/>
    <s v="TONER DE IMPRESION PARA XEROX COD. REF. 006R01731 NEGRO"/>
    <m/>
    <s v="BIEN"/>
    <m/>
    <n v="600"/>
    <n v="3"/>
    <n v="0"/>
    <n v="0"/>
    <n v="0"/>
    <n v="0"/>
    <n v="0"/>
    <m/>
    <m/>
    <m/>
    <m/>
    <m/>
    <m/>
    <n v="1800"/>
    <x v="0"/>
    <n v="1800"/>
    <n v="0"/>
    <n v="0"/>
    <n v="0"/>
    <n v="0"/>
    <n v="0"/>
    <n v="0"/>
    <n v="0"/>
    <n v="0"/>
    <n v="0"/>
    <n v="0"/>
    <n v="0"/>
    <n v="1800"/>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2.3.99"/>
    <s v="SERVICIO DE ENLACE DE TELECOMUNICACIONES"/>
    <m/>
    <s v="SERVICIO"/>
    <m/>
    <n v="19760531"/>
    <n v="0"/>
    <n v="0"/>
    <n v="0"/>
    <n v="1"/>
    <n v="0"/>
    <n v="0"/>
    <m/>
    <m/>
    <m/>
    <m/>
    <m/>
    <m/>
    <n v="19760531"/>
    <x v="0"/>
    <n v="0"/>
    <n v="0"/>
    <n v="0"/>
    <n v="19760531"/>
    <n v="0"/>
    <n v="0"/>
    <n v="0"/>
    <n v="0"/>
    <n v="0"/>
    <n v="0"/>
    <n v="0"/>
    <n v="0"/>
    <n v="19760531"/>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2.3.99"/>
    <s v="SERVICIO DE WEB HOSTING"/>
    <m/>
    <s v="SERVICIO"/>
    <m/>
    <n v="5806684"/>
    <n v="0"/>
    <n v="0"/>
    <m/>
    <n v="1"/>
    <n v="0"/>
    <n v="0"/>
    <m/>
    <m/>
    <m/>
    <m/>
    <m/>
    <m/>
    <n v="5806684"/>
    <x v="0"/>
    <n v="0"/>
    <n v="0"/>
    <n v="0"/>
    <n v="5806684"/>
    <n v="0"/>
    <n v="0"/>
    <n v="0"/>
    <n v="0"/>
    <n v="0"/>
    <n v="0"/>
    <n v="0"/>
    <n v="0"/>
    <n v="5806684"/>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2.7.13.98"/>
    <s v="SERVICIO DE AUDITORÍA PARA LA SOLUCIÓN TECNOLOGÍCA DEL VOTO DIGITAL"/>
    <m/>
    <s v="SERVICIO"/>
    <m/>
    <n v="1665420"/>
    <m/>
    <n v="0"/>
    <n v="0"/>
    <n v="1"/>
    <n v="0"/>
    <n v="0"/>
    <m/>
    <m/>
    <m/>
    <m/>
    <m/>
    <m/>
    <n v="1665420"/>
    <x v="0"/>
    <n v="0"/>
    <n v="0"/>
    <n v="0"/>
    <n v="1665420"/>
    <n v="0"/>
    <n v="0"/>
    <n v="0"/>
    <n v="0"/>
    <n v="0"/>
    <n v="0"/>
    <n v="0"/>
    <n v="0"/>
    <n v="166542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2.7.13.98"/>
    <s v="SERVICIO DE AUDITORÍA INFORMÁTICA PARA LAS SOLUCIONES TECNOLÓGICAS DE SOPORTE ELECTORAL AL ESCRUTINIO, CÓMPUTO DE RESULTADOS Y PRESENTACIÓN DE RESULTADOS"/>
    <m/>
    <s v="SERVICIO"/>
    <m/>
    <n v="2000000"/>
    <m/>
    <n v="0.2"/>
    <m/>
    <n v="0.3"/>
    <n v="0.3"/>
    <m/>
    <m/>
    <m/>
    <m/>
    <m/>
    <m/>
    <m/>
    <n v="1600000"/>
    <x v="0"/>
    <n v="0"/>
    <n v="400000"/>
    <n v="0"/>
    <n v="600000"/>
    <n v="600000"/>
    <n v="0"/>
    <n v="0"/>
    <n v="0"/>
    <n v="0"/>
    <n v="0"/>
    <n v="0"/>
    <n v="0"/>
    <n v="1600000"/>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7.4.99"/>
    <s v="SERVICIO DE CORREO ELECTRONICO EN LA NUBE"/>
    <m/>
    <s v="SERVICIO"/>
    <m/>
    <n v="600000"/>
    <n v="1"/>
    <n v="0"/>
    <n v="0"/>
    <n v="0"/>
    <n v="0"/>
    <n v="0"/>
    <m/>
    <m/>
    <m/>
    <m/>
    <m/>
    <m/>
    <n v="600000"/>
    <x v="0"/>
    <n v="600000"/>
    <n v="0"/>
    <n v="0"/>
    <n v="0"/>
    <n v="0"/>
    <n v="0"/>
    <n v="0"/>
    <n v="0"/>
    <n v="0"/>
    <n v="0"/>
    <n v="0"/>
    <n v="0"/>
    <n v="600000"/>
    <n v="0"/>
  </r>
  <r>
    <n v="2026"/>
    <n v="479"/>
    <m/>
    <m/>
    <s v="0125 MEJORA DE LA EFICIENCIA DE LOS PROCESOS ELECTORALES E INCREMENTO DE LA PARTICIPACIÓN POLÍTICA DE LA CIUDADANÍA"/>
    <e v="#N/A"/>
    <e v="#N/A"/>
    <m/>
    <m/>
    <m/>
    <m/>
    <s v="2026EG 2026GITEGESTIÓN DE LA SEGURIDAD INFORMÁTICA Y CONTINUIDAD DE LOS SERVICIOS TECNOLÓGICOS"/>
    <s v="GESTIÓN DE LA SEGURIDAD INFORMÁTICA Y CONTINUIDAD DE LOS SERVICIOS TECNOLÓGICOS"/>
    <m/>
    <s v="PIA"/>
    <x v="6"/>
    <s v="EG 2026"/>
    <s v="ACTUALIZADO 01"/>
    <s v="2.3"/>
    <s v="2.3.2.7.4.99"/>
    <s v="SERVICIO DE MANTENIMIENTO DE ALMACENAMIENTO DE DISCOS"/>
    <m/>
    <s v="SERVICIO"/>
    <m/>
    <n v="100000"/>
    <m/>
    <n v="1"/>
    <m/>
    <m/>
    <m/>
    <m/>
    <m/>
    <m/>
    <m/>
    <m/>
    <m/>
    <m/>
    <n v="100000"/>
    <x v="0"/>
    <n v="0"/>
    <n v="100000"/>
    <n v="0"/>
    <n v="0"/>
    <n v="0"/>
    <n v="0"/>
    <n v="0"/>
    <n v="0"/>
    <n v="0"/>
    <n v="0"/>
    <n v="0"/>
    <n v="0"/>
    <n v="100000"/>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5.1.99"/>
    <s v="SERVICIO DE SOPORTE Y MANTENIMIENTO DE LICENCIA DE SOFTWARE ANTIVIRUS"/>
    <m/>
    <s v="SERVICIO"/>
    <m/>
    <n v="150000"/>
    <n v="1"/>
    <n v="0"/>
    <n v="0"/>
    <n v="0"/>
    <n v="0"/>
    <n v="0"/>
    <m/>
    <m/>
    <m/>
    <m/>
    <m/>
    <m/>
    <n v="150000"/>
    <x v="0"/>
    <n v="150000"/>
    <n v="0"/>
    <n v="0"/>
    <n v="0"/>
    <n v="0"/>
    <n v="0"/>
    <n v="0"/>
    <n v="0"/>
    <n v="0"/>
    <n v="0"/>
    <n v="0"/>
    <n v="0"/>
    <n v="150000"/>
    <n v="0"/>
  </r>
  <r>
    <n v="2026"/>
    <n v="479"/>
    <m/>
    <m/>
    <s v="0125 MEJORA DE LA EFICIENCIA DE LOS PROCESOS ELECTORALES E INCREMENTO DE LA PARTICIPACIÓN POLÍTICA DE LA CIUDADANÍA"/>
    <e v="#N/A"/>
    <e v="#N/A"/>
    <m/>
    <m/>
    <m/>
    <m/>
    <s v="2026EG 2026GITEGESTIÓN DE LA SEGURIDAD INFORMÁTICA Y CONTINUIDAD DE LOS SERVICIOS TECNOLÓGICOS"/>
    <s v="GESTIÓN DE LA SEGURIDAD INFORMÁTICA Y CONTINUIDAD DE LOS SERVICIOS TECNOLÓGICOS"/>
    <m/>
    <s v="PIA"/>
    <x v="6"/>
    <s v="EG 2026"/>
    <s v="ACTUALIZADO 01"/>
    <s v="2.3"/>
    <s v="2.3.2.7.4.99"/>
    <s v="SERVICIO DE HACKEO ETICO - ETICAL HACKING"/>
    <m/>
    <s v="SERVICIO"/>
    <m/>
    <n v="80000"/>
    <n v="0"/>
    <n v="1"/>
    <n v="0"/>
    <n v="0"/>
    <n v="0"/>
    <n v="0"/>
    <m/>
    <m/>
    <m/>
    <m/>
    <m/>
    <m/>
    <n v="80000"/>
    <x v="0"/>
    <n v="0"/>
    <n v="80000"/>
    <n v="0"/>
    <n v="0"/>
    <n v="0"/>
    <n v="0"/>
    <n v="0"/>
    <n v="0"/>
    <n v="0"/>
    <n v="0"/>
    <n v="0"/>
    <n v="0"/>
    <n v="80000"/>
    <n v="0"/>
  </r>
  <r>
    <n v="2026"/>
    <n v="479"/>
    <m/>
    <m/>
    <s v="0125 MEJORA DE LA EFICIENCIA DE LOS PROCESOS ELECTORALES E INCREMENTO DE LA PARTICIPACIÓN POLÍTICA DE LA CIUDADANÍA"/>
    <e v="#N/A"/>
    <e v="#N/A"/>
    <m/>
    <m/>
    <m/>
    <m/>
    <s v="2026EG 2026GITEPREPARACIÓN DE EQUIPOS INFORMÁTICOS ELECTORALES PARA SUFRAGIO"/>
    <s v="PREPARACIÓN DE EQUIPOS INFORMÁTICOS ELECTORALES PARA SUFRAGIO"/>
    <m/>
    <s v="PIA"/>
    <x v="6"/>
    <s v="EG 2026"/>
    <s v="ACTUALIZADO 01"/>
    <s v="2.3"/>
    <s v="2.3.1.8.2.1"/>
    <s v="GUANTE PARA EXAMEN DESCARTABLE DE NITRILO SIN POLVO TALLA M X 100"/>
    <m/>
    <s v="BIEN"/>
    <m/>
    <n v="17.5"/>
    <n v="100"/>
    <n v="0"/>
    <n v="0"/>
    <n v="0"/>
    <n v="0"/>
    <n v="0"/>
    <m/>
    <m/>
    <m/>
    <m/>
    <m/>
    <m/>
    <n v="1750"/>
    <x v="0"/>
    <n v="1750"/>
    <n v="0"/>
    <n v="0"/>
    <n v="0"/>
    <n v="0"/>
    <n v="0"/>
    <n v="0"/>
    <n v="0"/>
    <n v="0"/>
    <n v="0"/>
    <n v="0"/>
    <n v="0"/>
    <n v="1750"/>
    <n v="0"/>
  </r>
  <r>
    <n v="2026"/>
    <n v="479"/>
    <m/>
    <m/>
    <s v="0125 MEJORA DE LA EFICIENCIA DE LOS PROCESOS ELECTORALES E INCREMENTO DE LA PARTICIPACIÓN POLÍTICA DE LA CIUDADANÍA"/>
    <e v="#N/A"/>
    <e v="#N/A"/>
    <m/>
    <m/>
    <m/>
    <m/>
    <s v="2026EG 2026GITEPREPARACIÓN DE EQUIPOS INFORMÁTICOS ELECTORALES PARA SUFRAGIO"/>
    <s v="PREPARACIÓN DE EQUIPOS INFORMÁTICOS ELECTORALES PARA SUFRAGIO"/>
    <m/>
    <s v="PIA"/>
    <x v="6"/>
    <s v="EG 2026"/>
    <s v="ACTUALIZADO 01"/>
    <s v="2.3"/>
    <s v="2.3.1.8.2.1"/>
    <s v="GUANTE PARA EXAMEN DESCARTABLE DE NITRILO SIN POLVO TALLA L X 100"/>
    <m/>
    <s v="BIEN"/>
    <m/>
    <n v="17.5"/>
    <n v="100"/>
    <n v="0"/>
    <n v="0"/>
    <n v="0"/>
    <n v="0"/>
    <n v="0"/>
    <m/>
    <m/>
    <m/>
    <m/>
    <m/>
    <m/>
    <n v="1750"/>
    <x v="0"/>
    <n v="1750"/>
    <n v="0"/>
    <n v="0"/>
    <n v="0"/>
    <n v="0"/>
    <n v="0"/>
    <n v="0"/>
    <n v="0"/>
    <n v="0"/>
    <n v="0"/>
    <n v="0"/>
    <n v="0"/>
    <n v="1750"/>
    <n v="0"/>
  </r>
  <r>
    <n v="2026"/>
    <n v="479"/>
    <m/>
    <m/>
    <s v="0125 MEJORA DE LA EFICIENCIA DE LOS PROCESOS ELECTORALES E INCREMENTO DE LA PARTICIPACIÓN POLÍTICA DE LA CIUDADANÍA"/>
    <e v="#N/A"/>
    <e v="#N/A"/>
    <m/>
    <m/>
    <m/>
    <m/>
    <s v="2026EG 2026GITEPREPARACIÓN DE EQUIPOS INFORMÁTICOS ELECTORALES PARA SUFRAGIO"/>
    <s v="PREPARACIÓN DE EQUIPOS INFORMÁTICOS ELECTORALES PARA SUFRAGIO"/>
    <m/>
    <s v="PIA"/>
    <x v="6"/>
    <s v="EG 2026"/>
    <s v="ACTUALIZADO 01"/>
    <s v="2.3"/>
    <s v="2.3.1.5.3.1"/>
    <s v="WAYPE"/>
    <m/>
    <s v="BIEN"/>
    <m/>
    <n v="5"/>
    <n v="250"/>
    <n v="0"/>
    <n v="0"/>
    <n v="0"/>
    <n v="0"/>
    <n v="0"/>
    <m/>
    <m/>
    <m/>
    <m/>
    <m/>
    <m/>
    <n v="1250"/>
    <x v="0"/>
    <n v="1250"/>
    <n v="0"/>
    <n v="0"/>
    <n v="0"/>
    <n v="0"/>
    <n v="0"/>
    <n v="0"/>
    <n v="0"/>
    <n v="0"/>
    <n v="0"/>
    <n v="0"/>
    <n v="0"/>
    <n v="1250"/>
    <n v="0"/>
  </r>
  <r>
    <n v="2026"/>
    <n v="479"/>
    <m/>
    <m/>
    <s v="0125 MEJORA DE LA EFICIENCIA DE LOS PROCESOS ELECTORALES E INCREMENTO DE LA PARTICIPACIÓN POLÍTICA DE LA CIUDADANÍA"/>
    <e v="#N/A"/>
    <e v="#N/A"/>
    <m/>
    <m/>
    <m/>
    <m/>
    <s v="2026EG 2026GITEPREPARACIÓN DE EQUIPOS INFORMÁTICOS ELECTORALES PARA SUFRAGIO"/>
    <s v="PREPARACIÓN DE EQUIPOS INFORMÁTICOS ELECTORALES PARA SUFRAGIO"/>
    <m/>
    <s v="PIA"/>
    <x v="6"/>
    <s v="EG 2026"/>
    <s v="ACTUALIZADO 01"/>
    <s v="2.3"/>
    <s v="2.3.1.6.1.4"/>
    <s v="GUANTE DE JEBE DE USO INDUSTRIAL CALIBRE 35 TALLA 8"/>
    <m/>
    <s v="BIEN"/>
    <m/>
    <n v="15"/>
    <n v="80"/>
    <n v="0"/>
    <n v="0"/>
    <n v="0"/>
    <n v="0"/>
    <n v="0"/>
    <m/>
    <m/>
    <m/>
    <m/>
    <m/>
    <m/>
    <n v="1200"/>
    <x v="0"/>
    <n v="1200"/>
    <n v="0"/>
    <n v="0"/>
    <n v="0"/>
    <n v="0"/>
    <n v="0"/>
    <n v="0"/>
    <n v="0"/>
    <n v="0"/>
    <n v="0"/>
    <n v="0"/>
    <n v="0"/>
    <n v="12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1.5.1.2"/>
    <s v="TONER DE IMPRESION PARA HP COD. REF. 414X W2021X CIAN"/>
    <m/>
    <s v="BIEN"/>
    <m/>
    <n v="1000"/>
    <n v="1"/>
    <n v="0"/>
    <n v="0"/>
    <n v="0"/>
    <n v="0"/>
    <n v="0"/>
    <m/>
    <m/>
    <m/>
    <m/>
    <m/>
    <m/>
    <n v="1000"/>
    <x v="0"/>
    <n v="1000"/>
    <n v="0"/>
    <n v="0"/>
    <n v="0"/>
    <n v="0"/>
    <n v="0"/>
    <n v="0"/>
    <n v="0"/>
    <n v="0"/>
    <n v="0"/>
    <n v="0"/>
    <n v="0"/>
    <n v="10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1.5.1.2"/>
    <s v="TONER DE IMPRESION PARA HP COD. REF. 414X W2022X AMARILLO"/>
    <m/>
    <s v="BIEN"/>
    <m/>
    <n v="1000"/>
    <n v="1"/>
    <n v="0"/>
    <n v="0"/>
    <n v="0"/>
    <n v="0"/>
    <n v="0"/>
    <m/>
    <m/>
    <m/>
    <m/>
    <m/>
    <m/>
    <n v="1000"/>
    <x v="0"/>
    <n v="1000"/>
    <n v="0"/>
    <n v="0"/>
    <n v="0"/>
    <n v="0"/>
    <n v="0"/>
    <n v="0"/>
    <n v="0"/>
    <n v="0"/>
    <n v="0"/>
    <n v="0"/>
    <n v="0"/>
    <n v="1000"/>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7.13.98"/>
    <s v="SERVICIO DE SOPORTE INFORMATICO"/>
    <m/>
    <s v="SERVICIO"/>
    <m/>
    <n v="60000"/>
    <n v="0"/>
    <n v="1"/>
    <n v="0"/>
    <n v="0"/>
    <n v="0"/>
    <n v="0"/>
    <m/>
    <m/>
    <m/>
    <m/>
    <m/>
    <m/>
    <n v="60000"/>
    <x v="0"/>
    <n v="0"/>
    <n v="60000"/>
    <n v="0"/>
    <n v="0"/>
    <n v="0"/>
    <n v="0"/>
    <n v="0"/>
    <n v="0"/>
    <n v="0"/>
    <n v="0"/>
    <n v="0"/>
    <n v="0"/>
    <n v="60000"/>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5.1.4"/>
    <s v="ALQUILER DE SERVIDOR"/>
    <m/>
    <s v="SERVICIO"/>
    <m/>
    <n v="42500"/>
    <n v="1"/>
    <n v="1"/>
    <m/>
    <m/>
    <m/>
    <m/>
    <m/>
    <m/>
    <m/>
    <m/>
    <m/>
    <m/>
    <n v="85000"/>
    <x v="0"/>
    <n v="42500"/>
    <n v="42500"/>
    <n v="0"/>
    <n v="0"/>
    <n v="0"/>
    <n v="0"/>
    <n v="0"/>
    <n v="0"/>
    <n v="0"/>
    <n v="0"/>
    <n v="0"/>
    <n v="0"/>
    <n v="85000"/>
    <n v="0"/>
  </r>
  <r>
    <n v="2026"/>
    <n v="479"/>
    <m/>
    <m/>
    <s v="0125 MEJORA DE LA EFICIENCIA DE LOS PROCESOS ELECTORALES E INCREMENTO DE LA PARTICIPACIÓN POLÍTICA DE LA CIUDADANÍA"/>
    <e v="#N/A"/>
    <e v="#N/A"/>
    <m/>
    <m/>
    <m/>
    <m/>
    <s v="2026EG 2026GITEGESTIÓN DE LA SEGURIDAD INFORMÁTICA Y CONTINUIDAD DE LOS SERVICIOS TECNOLÓGICOS"/>
    <s v="GESTIÓN DE LA SEGURIDAD INFORMÁTICA Y CONTINUIDAD DE LOS SERVICIOS TECNOLÓGICOS"/>
    <m/>
    <s v="PIA"/>
    <x v="6"/>
    <s v="EG 2026"/>
    <s v="ACTUALIZADO 01"/>
    <s v="2.3"/>
    <s v="2.3.2.7.4.99"/>
    <s v="SERVICIO DE MANTENIMIENTO DE SWITCHES CORE"/>
    <m/>
    <s v="SERVICIO"/>
    <m/>
    <n v="42000"/>
    <m/>
    <n v="1"/>
    <m/>
    <m/>
    <m/>
    <m/>
    <m/>
    <m/>
    <m/>
    <m/>
    <m/>
    <m/>
    <n v="42000"/>
    <x v="0"/>
    <n v="0"/>
    <n v="42000"/>
    <n v="0"/>
    <n v="0"/>
    <n v="0"/>
    <n v="0"/>
    <n v="0"/>
    <n v="0"/>
    <n v="0"/>
    <n v="0"/>
    <n v="0"/>
    <n v="0"/>
    <n v="420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2.7.4.99"/>
    <s v="SERVICIO DE SUSCRIPCION A BASE DE DATOS DE SERVICIO DE INTELIGENCIA COMERCIAL"/>
    <m/>
    <s v="SERVICIO"/>
    <m/>
    <n v="35000"/>
    <m/>
    <n v="1"/>
    <m/>
    <m/>
    <m/>
    <m/>
    <m/>
    <m/>
    <m/>
    <m/>
    <m/>
    <m/>
    <n v="35000"/>
    <x v="0"/>
    <n v="0"/>
    <n v="35000"/>
    <n v="0"/>
    <n v="0"/>
    <n v="0"/>
    <n v="0"/>
    <n v="0"/>
    <n v="0"/>
    <n v="0"/>
    <n v="0"/>
    <n v="0"/>
    <n v="0"/>
    <n v="350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2.7.4.99"/>
    <s v="SUSCRIPCION DE LICENCIA ANUAL PARA SOFTWARE DE DISEÑO GRAFICO Y DISEÑO WEB"/>
    <m/>
    <s v="SERVICIO"/>
    <m/>
    <n v="30000"/>
    <m/>
    <n v="1"/>
    <m/>
    <m/>
    <m/>
    <m/>
    <m/>
    <m/>
    <m/>
    <m/>
    <m/>
    <m/>
    <n v="30000"/>
    <x v="0"/>
    <n v="0"/>
    <n v="30000"/>
    <n v="0"/>
    <n v="0"/>
    <n v="0"/>
    <n v="0"/>
    <n v="0"/>
    <n v="0"/>
    <n v="0"/>
    <n v="0"/>
    <n v="0"/>
    <n v="0"/>
    <n v="30000"/>
    <n v="0"/>
  </r>
  <r>
    <n v="2026"/>
    <n v="479"/>
    <m/>
    <m/>
    <s v="0125 MEJORA DE LA EFICIENCIA DE LOS PROCESOS ELECTORALES E INCREMENTO DE LA PARTICIPACIÓN POLÍTICA DE LA CIUDADANÍA"/>
    <e v="#N/A"/>
    <e v="#N/A"/>
    <m/>
    <m/>
    <m/>
    <m/>
    <s v="2026EG 2026GITEPREPARACIÓN DE EQUIPOS INFORMÁTICOS ELECTORALES PARA SUFRAGIO"/>
    <s v="PREPARACIÓN DE EQUIPOS INFORMÁTICOS ELECTORALES PARA SUFRAGIO"/>
    <m/>
    <s v="PIA"/>
    <x v="6"/>
    <s v="EG 2026"/>
    <s v="ACTUALIZADO 01"/>
    <s v="2.3"/>
    <s v="2.3.2.5.1.3"/>
    <s v="SERVICIO  DE ALQUILER DE MOBILIARIO DE EQUIPOS DE OFICINA (LURIN)"/>
    <m/>
    <s v="SERVICIO"/>
    <m/>
    <n v="20000"/>
    <n v="1"/>
    <m/>
    <m/>
    <m/>
    <m/>
    <m/>
    <m/>
    <m/>
    <m/>
    <m/>
    <m/>
    <m/>
    <n v="20000"/>
    <x v="0"/>
    <n v="20000"/>
    <n v="0"/>
    <n v="0"/>
    <n v="0"/>
    <n v="0"/>
    <n v="0"/>
    <n v="0"/>
    <n v="0"/>
    <n v="0"/>
    <n v="0"/>
    <n v="0"/>
    <n v="0"/>
    <n v="200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2.5.1.3"/>
    <s v="ALQUILER DE MOBILIARIO PARA CENTRO DE MONITOREO - ESCRITORIOS (50)"/>
    <m/>
    <s v="SERVICIO"/>
    <m/>
    <n v="19500"/>
    <n v="1"/>
    <n v="1"/>
    <n v="1"/>
    <n v="1"/>
    <m/>
    <m/>
    <m/>
    <m/>
    <m/>
    <m/>
    <m/>
    <m/>
    <n v="78000"/>
    <x v="0"/>
    <n v="19500"/>
    <n v="19500"/>
    <n v="19500"/>
    <n v="19500"/>
    <n v="0"/>
    <n v="0"/>
    <n v="0"/>
    <n v="0"/>
    <n v="0"/>
    <n v="0"/>
    <n v="0"/>
    <n v="0"/>
    <n v="78000"/>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5.1.3"/>
    <s v="ALQUILER DE MOBILIARIO PARA CENTRO DE MONITOREO - ESCRITORIOS (40)"/>
    <m/>
    <s v="SERVICIO"/>
    <m/>
    <n v="15600"/>
    <n v="1"/>
    <n v="1"/>
    <n v="1"/>
    <n v="0.30147435897435892"/>
    <m/>
    <m/>
    <m/>
    <m/>
    <m/>
    <m/>
    <m/>
    <m/>
    <n v="51503"/>
    <x v="0"/>
    <n v="15600"/>
    <n v="15600"/>
    <n v="15600"/>
    <n v="4702.9999999999991"/>
    <n v="0"/>
    <n v="0"/>
    <n v="0"/>
    <n v="0"/>
    <n v="0"/>
    <n v="0"/>
    <n v="0"/>
    <n v="0"/>
    <n v="51503"/>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5.1.3"/>
    <s v="ALQUILER DE MOBILIARIO PARA CENTRO DE MONITOREO - SILLAS (40)"/>
    <m/>
    <s v="SERVICIO"/>
    <m/>
    <n v="12000"/>
    <n v="1"/>
    <n v="1"/>
    <n v="1"/>
    <n v="0.46266666666666678"/>
    <m/>
    <m/>
    <m/>
    <m/>
    <m/>
    <m/>
    <m/>
    <m/>
    <n v="41552"/>
    <x v="0"/>
    <n v="12000"/>
    <n v="12000"/>
    <n v="12000"/>
    <n v="5552.0000000000018"/>
    <n v="0"/>
    <n v="0"/>
    <n v="0"/>
    <n v="0"/>
    <n v="0"/>
    <n v="0"/>
    <n v="0"/>
    <n v="0"/>
    <n v="41552"/>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2.5.1.3"/>
    <s v="ALQUILER DE MOBILIARIO PARA CENTRO DE MONITOREO - SILLAS (40)"/>
    <m/>
    <s v="SERVICIO"/>
    <m/>
    <n v="12000"/>
    <n v="1"/>
    <n v="1"/>
    <n v="1"/>
    <n v="0.46266666666666678"/>
    <m/>
    <m/>
    <m/>
    <m/>
    <m/>
    <m/>
    <m/>
    <m/>
    <n v="41552"/>
    <x v="0"/>
    <n v="12000"/>
    <n v="12000"/>
    <n v="12000"/>
    <n v="5552.0000000000018"/>
    <n v="0"/>
    <n v="0"/>
    <n v="0"/>
    <n v="0"/>
    <n v="0"/>
    <n v="0"/>
    <n v="0"/>
    <n v="0"/>
    <n v="41552"/>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2.5.1.3"/>
    <s v="ALQUILER DE MOBILIARIO- ESCRITORIOS (50)"/>
    <m/>
    <s v="SERVICIO"/>
    <m/>
    <n v="8250"/>
    <n v="1"/>
    <n v="1"/>
    <n v="1.6306666666666665"/>
    <m/>
    <m/>
    <m/>
    <m/>
    <m/>
    <m/>
    <m/>
    <m/>
    <m/>
    <n v="29953"/>
    <x v="0"/>
    <n v="8250"/>
    <n v="8250"/>
    <n v="13452.999999999998"/>
    <n v="0"/>
    <n v="0"/>
    <n v="0"/>
    <n v="0"/>
    <n v="0"/>
    <n v="0"/>
    <n v="0"/>
    <n v="0"/>
    <n v="0"/>
    <n v="29953"/>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5.1.4"/>
    <s v="ALQUILER DE EQUIPOS DE COMPUTO PARA CENTRO DE MONITOREO (30)"/>
    <m/>
    <s v="SERVICIO"/>
    <m/>
    <n v="7500"/>
    <n v="1"/>
    <n v="1"/>
    <n v="1"/>
    <n v="0.66426666666666678"/>
    <m/>
    <m/>
    <m/>
    <m/>
    <m/>
    <m/>
    <m/>
    <m/>
    <n v="27482"/>
    <x v="0"/>
    <n v="7500"/>
    <n v="7500"/>
    <n v="7500"/>
    <n v="4982.0000000000009"/>
    <n v="0"/>
    <n v="0"/>
    <n v="0"/>
    <n v="0"/>
    <n v="0"/>
    <n v="0"/>
    <n v="0"/>
    <n v="0"/>
    <n v="27482"/>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5.1.4"/>
    <s v="SERVICIO DE ALQUILER DE IMPRESORA MULTIFUNCIONAL"/>
    <m/>
    <s v="SERVICIO"/>
    <m/>
    <n v="850"/>
    <n v="2"/>
    <n v="2"/>
    <n v="2"/>
    <n v="1.8482352941176474"/>
    <m/>
    <m/>
    <m/>
    <m/>
    <m/>
    <m/>
    <m/>
    <m/>
    <n v="6671"/>
    <x v="0"/>
    <n v="1700"/>
    <n v="1700"/>
    <n v="1700"/>
    <n v="1571.0000000000002"/>
    <n v="0"/>
    <n v="0"/>
    <n v="0"/>
    <n v="0"/>
    <n v="0"/>
    <n v="0"/>
    <n v="0"/>
    <n v="0"/>
    <n v="6671"/>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9.1.1"/>
    <s v="ASISTENTE ADMINISTRATIVO LOGISTICO"/>
    <s v="NO SIAF"/>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9.1.1"/>
    <s v="ASISTENTE DE ARCHIVO"/>
    <s v="NO SIAF"/>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9.1.1"/>
    <s v="ASISTENTE ALTA DIRECCIÓN"/>
    <s v="NO SIAF"/>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9.1.1"/>
    <s v="ESPECIALISTA EN MATERIA LEGAL Y/O GESTIÓN PÚBLICA"/>
    <s v="NO SIAF"/>
    <s v="LOCADOR"/>
    <n v="1"/>
    <n v="12000"/>
    <n v="30"/>
    <n v="2"/>
    <m/>
    <m/>
    <m/>
    <m/>
    <m/>
    <m/>
    <m/>
    <m/>
    <m/>
    <m/>
    <n v="12800"/>
    <x v="1"/>
    <n v="12000"/>
    <n v="800"/>
    <n v="0"/>
    <n v="0"/>
    <n v="0"/>
    <n v="0"/>
    <n v="0"/>
    <n v="0"/>
    <n v="0"/>
    <n v="0"/>
    <n v="0"/>
    <n v="0"/>
    <n v="128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2"/>
    <s v="VIÁTICOS (10 DESTINOS)"/>
    <s v="NO SIAF"/>
    <s v="VIATICOS"/>
    <n v="1"/>
    <n v="380"/>
    <n v="9"/>
    <n v="9"/>
    <n v="9"/>
    <n v="3"/>
    <n v="0"/>
    <n v="0"/>
    <n v="0"/>
    <n v="0"/>
    <n v="0"/>
    <n v="0"/>
    <n v="0"/>
    <n v="0"/>
    <n v="11400"/>
    <x v="1"/>
    <n v="3420"/>
    <n v="3420"/>
    <n v="3420"/>
    <n v="1140"/>
    <n v="0"/>
    <n v="0"/>
    <n v="0"/>
    <n v="0"/>
    <n v="0"/>
    <n v="0"/>
    <n v="0"/>
    <n v="0"/>
    <n v="114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2"/>
    <s v="VIÁTICOS (10 DESTINOS)"/>
    <s v="NO SIAF"/>
    <s v="VIATICOS"/>
    <n v="1"/>
    <n v="250"/>
    <n v="9"/>
    <n v="9"/>
    <n v="9"/>
    <n v="3"/>
    <n v="0"/>
    <n v="0"/>
    <n v="0"/>
    <n v="0"/>
    <n v="0"/>
    <n v="0"/>
    <n v="0"/>
    <n v="0"/>
    <n v="7500"/>
    <x v="1"/>
    <n v="2250"/>
    <n v="2250"/>
    <n v="2250"/>
    <n v="750"/>
    <n v="0"/>
    <n v="0"/>
    <n v="0"/>
    <n v="0"/>
    <n v="0"/>
    <n v="0"/>
    <n v="0"/>
    <n v="0"/>
    <n v="75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2"/>
    <s v="VIÁTICOS (10 DESTINOS)"/>
    <s v="NO SIAF"/>
    <s v="VIATICOS"/>
    <n v="1"/>
    <n v="250"/>
    <n v="12"/>
    <n v="12"/>
    <n v="12"/>
    <n v="4"/>
    <n v="0"/>
    <n v="0"/>
    <n v="0"/>
    <n v="0"/>
    <n v="0"/>
    <n v="0"/>
    <n v="0"/>
    <n v="0"/>
    <n v="10000"/>
    <x v="1"/>
    <n v="3000"/>
    <n v="3000"/>
    <n v="3000"/>
    <n v="1000"/>
    <n v="0"/>
    <n v="0"/>
    <n v="0"/>
    <n v="0"/>
    <n v="0"/>
    <n v="0"/>
    <n v="0"/>
    <n v="0"/>
    <n v="100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1"/>
    <s v="PASAJES TERRESTRES"/>
    <s v="NO SIAF"/>
    <s v="VIATICOS"/>
    <n v="2"/>
    <n v="250"/>
    <n v="2"/>
    <n v="2"/>
    <n v="2"/>
    <n v="1"/>
    <n v="0"/>
    <n v="0"/>
    <n v="0"/>
    <n v="0"/>
    <n v="0"/>
    <n v="0"/>
    <n v="0"/>
    <n v="0"/>
    <n v="3500"/>
    <x v="1"/>
    <n v="1000"/>
    <n v="1000"/>
    <n v="1000"/>
    <n v="500"/>
    <n v="0"/>
    <n v="0"/>
    <n v="0"/>
    <n v="0"/>
    <n v="0"/>
    <n v="0"/>
    <n v="0"/>
    <n v="0"/>
    <n v="35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1"/>
    <s v="TRASLADO PERSONAL - COMISION DE SERVICIO - PASAJES AEREOS  NACIONAL"/>
    <s v="SIAF"/>
    <s v="SERVICIO"/>
    <n v="3"/>
    <n v="1200"/>
    <n v="3"/>
    <n v="3"/>
    <n v="3"/>
    <n v="1"/>
    <n v="0"/>
    <n v="0"/>
    <n v="0"/>
    <n v="0"/>
    <n v="0"/>
    <n v="0"/>
    <n v="0"/>
    <n v="0"/>
    <n v="12000"/>
    <x v="1"/>
    <n v="3600"/>
    <n v="3600"/>
    <n v="3600"/>
    <n v="1200"/>
    <n v="0"/>
    <n v="0"/>
    <n v="0"/>
    <n v="0"/>
    <n v="0"/>
    <n v="0"/>
    <n v="0"/>
    <n v="0"/>
    <n v="1200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m/>
    <s v="2.3"/>
    <s v="2.3.2.9.1.1"/>
    <s v="ESPECIALISTA  EN SEGUIMIENTO DE ACTIVIDADES OPERATIVAS "/>
    <s v="NO SIAF"/>
    <s v="LOCADOR"/>
    <n v="1"/>
    <n v="5500"/>
    <m/>
    <n v="15"/>
    <n v="30"/>
    <n v="30"/>
    <m/>
    <m/>
    <m/>
    <m/>
    <m/>
    <m/>
    <m/>
    <m/>
    <n v="13750"/>
    <x v="1"/>
    <n v="0"/>
    <n v="2750"/>
    <n v="5500"/>
    <n v="5500"/>
    <n v="0"/>
    <n v="0"/>
    <n v="0"/>
    <n v="0"/>
    <n v="0"/>
    <n v="0"/>
    <n v="0"/>
    <n v="0"/>
    <n v="1375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m/>
    <s v="2.3"/>
    <s v="2.3.2.9.1.1"/>
    <s v="ASISTENTE EN GESTIÓN ARCHIVISTICA"/>
    <s v="NO SIAF"/>
    <s v="LOCADOR"/>
    <n v="1"/>
    <n v="3500"/>
    <m/>
    <n v="15"/>
    <n v="30"/>
    <n v="30"/>
    <m/>
    <m/>
    <m/>
    <m/>
    <m/>
    <m/>
    <m/>
    <m/>
    <n v="8750"/>
    <x v="1"/>
    <n v="0"/>
    <n v="1750"/>
    <n v="3500"/>
    <n v="3500"/>
    <n v="0"/>
    <n v="0"/>
    <n v="0"/>
    <n v="0"/>
    <n v="0"/>
    <n v="0"/>
    <n v="0"/>
    <n v="0"/>
    <n v="875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m/>
    <s v="2.3"/>
    <s v="2.3.2.9.1.1"/>
    <s v="ASISTENTE EN SEGUIMIENTO Y MONITOREO DE ACCIONES DE CONTROL EN LAS ODPE/ONPE "/>
    <s v="NO SIAF"/>
    <s v="LOCADOR"/>
    <n v="1"/>
    <n v="4500"/>
    <n v="15"/>
    <n v="30"/>
    <n v="30"/>
    <n v="30"/>
    <m/>
    <m/>
    <m/>
    <m/>
    <m/>
    <m/>
    <m/>
    <m/>
    <n v="15750"/>
    <x v="1"/>
    <n v="2250"/>
    <n v="4500"/>
    <n v="4500"/>
    <n v="4500"/>
    <n v="0"/>
    <n v="0"/>
    <n v="0"/>
    <n v="0"/>
    <n v="0"/>
    <n v="0"/>
    <n v="0"/>
    <n v="0"/>
    <n v="1575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m/>
    <s v="2.3"/>
    <s v="2.3.2.9.1.1"/>
    <s v="ASISTENTE ADMINISTRATIVA "/>
    <s v="NO SIAF"/>
    <s v="LOCADOR"/>
    <n v="1"/>
    <n v="3000"/>
    <n v="22.4"/>
    <n v="30"/>
    <n v="30"/>
    <n v="30"/>
    <m/>
    <m/>
    <m/>
    <m/>
    <m/>
    <m/>
    <m/>
    <m/>
    <n v="11240"/>
    <x v="1"/>
    <n v="2240"/>
    <n v="3000"/>
    <n v="3000"/>
    <n v="3000"/>
    <n v="0"/>
    <n v="0"/>
    <n v="0"/>
    <n v="0"/>
    <n v="0"/>
    <n v="0"/>
    <n v="0"/>
    <n v="0"/>
    <n v="1124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m/>
    <s v="2.3"/>
    <s v="2.3.2.9.1.1"/>
    <s v="ASISTENTE EN LOGISTICA "/>
    <s v="NO SIAF"/>
    <s v="LOCADOR"/>
    <n v="1"/>
    <n v="3500"/>
    <m/>
    <n v="15"/>
    <n v="30"/>
    <n v="30"/>
    <m/>
    <m/>
    <m/>
    <m/>
    <m/>
    <m/>
    <m/>
    <m/>
    <n v="8750"/>
    <x v="1"/>
    <n v="0"/>
    <n v="1750"/>
    <n v="3500"/>
    <n v="3500"/>
    <n v="0"/>
    <n v="0"/>
    <n v="0"/>
    <n v="0"/>
    <n v="0"/>
    <n v="0"/>
    <n v="0"/>
    <n v="0"/>
    <n v="875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m/>
    <s v="2.3"/>
    <s v="2.3.2.9.1.1"/>
    <s v="ASISTENTE  EN GESTIÓN ADMINISTRATIVA Y PRESUPUESTAL"/>
    <s v="NO SIAF"/>
    <s v="LOCADOR"/>
    <n v="1"/>
    <n v="3500"/>
    <n v="15"/>
    <n v="30"/>
    <n v="30"/>
    <n v="30"/>
    <m/>
    <m/>
    <m/>
    <m/>
    <m/>
    <m/>
    <m/>
    <m/>
    <n v="12250"/>
    <x v="1"/>
    <n v="1750"/>
    <n v="3500"/>
    <n v="3500"/>
    <n v="3500"/>
    <n v="0"/>
    <n v="0"/>
    <n v="0"/>
    <n v="0"/>
    <n v="0"/>
    <n v="0"/>
    <n v="0"/>
    <n v="0"/>
    <n v="1225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SUPERVISOR DE SEGURIDAD CENTRAL 1"/>
    <s v="NO SIAF"/>
    <s v="LOCADOR"/>
    <n v="1"/>
    <n v="4000"/>
    <n v="30"/>
    <n v="30"/>
    <n v="30"/>
    <m/>
    <m/>
    <m/>
    <m/>
    <m/>
    <m/>
    <m/>
    <m/>
    <m/>
    <n v="12000"/>
    <x v="1"/>
    <n v="4000"/>
    <n v="4000"/>
    <n v="4000"/>
    <n v="0"/>
    <n v="0"/>
    <n v="0"/>
    <n v="0"/>
    <n v="0"/>
    <n v="0"/>
    <n v="0"/>
    <n v="0"/>
    <n v="0"/>
    <n v="120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SUPERVISOR DE SEGURIDAD LURIN 1"/>
    <s v="NO SIAF"/>
    <s v="LOCADOR"/>
    <n v="1"/>
    <n v="4000"/>
    <n v="30"/>
    <n v="30"/>
    <n v="19.504999999999999"/>
    <m/>
    <m/>
    <m/>
    <m/>
    <m/>
    <m/>
    <m/>
    <m/>
    <m/>
    <n v="10601"/>
    <x v="1"/>
    <n v="4000"/>
    <n v="4000"/>
    <n v="2600.6666666666665"/>
    <n v="0"/>
    <n v="0"/>
    <n v="0"/>
    <n v="0"/>
    <n v="0"/>
    <n v="0"/>
    <n v="0"/>
    <n v="0"/>
    <n v="0"/>
    <n v="10601"/>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ASISTENTE ADMINISTRATIVO EN PROCESOS ELECTORALES"/>
    <s v="NO SIAF"/>
    <s v="LOCADOR"/>
    <n v="1"/>
    <n v="4000"/>
    <n v="15"/>
    <n v="30"/>
    <n v="19"/>
    <m/>
    <m/>
    <m/>
    <m/>
    <m/>
    <m/>
    <m/>
    <m/>
    <m/>
    <n v="8534"/>
    <x v="1"/>
    <n v="2000"/>
    <n v="4000"/>
    <n v="2533.3333333333335"/>
    <n v="0"/>
    <n v="0"/>
    <n v="0"/>
    <n v="0"/>
    <n v="0"/>
    <n v="0"/>
    <n v="0"/>
    <n v="0"/>
    <n v="0"/>
    <n v="8534"/>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OPERADOR DE CAMARAS LURIN 1"/>
    <s v="NO SIAF"/>
    <s v="LOCADOR"/>
    <n v="1"/>
    <n v="2200"/>
    <n v="15"/>
    <n v="30"/>
    <n v="19"/>
    <m/>
    <m/>
    <m/>
    <m/>
    <m/>
    <m/>
    <m/>
    <m/>
    <m/>
    <n v="4694"/>
    <x v="1"/>
    <n v="1100"/>
    <n v="2200"/>
    <n v="1393.3333333333333"/>
    <n v="0"/>
    <n v="0"/>
    <n v="0"/>
    <n v="0"/>
    <n v="0"/>
    <n v="0"/>
    <n v="0"/>
    <n v="0"/>
    <n v="0"/>
    <n v="4694"/>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SUPERVISOR DE SEGURIDAD NORTE 1"/>
    <s v="NO SIAF"/>
    <s v="LOCADOR"/>
    <n v="1"/>
    <n v="4000"/>
    <n v="30"/>
    <n v="30"/>
    <n v="19"/>
    <m/>
    <m/>
    <m/>
    <m/>
    <m/>
    <m/>
    <m/>
    <m/>
    <m/>
    <n v="10534"/>
    <x v="1"/>
    <n v="4000"/>
    <n v="4000"/>
    <n v="2533.3333333333335"/>
    <n v="0"/>
    <n v="0"/>
    <n v="0"/>
    <n v="0"/>
    <n v="0"/>
    <n v="0"/>
    <n v="0"/>
    <n v="0"/>
    <n v="0"/>
    <n v="10534"/>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SERVICIO DE ASISTENCIA EN LA GESTIÓN DE CONTRATACIONES PÚBLICAS"/>
    <s v="NO SIAF"/>
    <s v="LOCADOR"/>
    <n v="1"/>
    <n v="5000"/>
    <n v="15"/>
    <n v="30"/>
    <n v="19"/>
    <m/>
    <m/>
    <m/>
    <m/>
    <m/>
    <m/>
    <m/>
    <m/>
    <m/>
    <n v="10667"/>
    <x v="1"/>
    <n v="2500"/>
    <n v="5000"/>
    <n v="3166.6666666666665"/>
    <n v="0"/>
    <n v="0"/>
    <n v="0"/>
    <n v="0"/>
    <n v="0"/>
    <n v="0"/>
    <n v="0"/>
    <n v="0"/>
    <n v="0"/>
    <n v="10667"/>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SERVICIO DE COORDINACION Y ELABORACION DE INFORMES EN GESTION DE RIESGOS DE DESASTRES"/>
    <s v="NO SIAF"/>
    <s v="LOCADOR"/>
    <n v="1"/>
    <n v="6000"/>
    <n v="15"/>
    <n v="30"/>
    <n v="19"/>
    <m/>
    <m/>
    <m/>
    <m/>
    <m/>
    <m/>
    <m/>
    <m/>
    <m/>
    <n v="12800"/>
    <x v="1"/>
    <n v="3000"/>
    <n v="6000"/>
    <n v="3800"/>
    <n v="0"/>
    <n v="0"/>
    <n v="0"/>
    <n v="0"/>
    <n v="0"/>
    <n v="0"/>
    <n v="0"/>
    <n v="0"/>
    <n v="0"/>
    <n v="128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ASISTENTE DE SEGURIDAD PARA SEGUIMIENTO ODPE 1"/>
    <s v="NO SIAF"/>
    <s v="LOCADOR"/>
    <n v="1"/>
    <n v="2200"/>
    <n v="15"/>
    <n v="30"/>
    <n v="19"/>
    <m/>
    <m/>
    <m/>
    <m/>
    <m/>
    <m/>
    <m/>
    <m/>
    <m/>
    <n v="4694"/>
    <x v="1"/>
    <n v="1100"/>
    <n v="2200"/>
    <n v="1393.3333333333333"/>
    <n v="0"/>
    <n v="0"/>
    <n v="0"/>
    <n v="0"/>
    <n v="0"/>
    <n v="0"/>
    <n v="0"/>
    <n v="0"/>
    <n v="0"/>
    <n v="4694"/>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SERVICIO EN LA SUPERVISION DEL SISTEMA DE INSTALACION DE SISTEMA DE CENTROS DE MONITOREO Y VIDEOVIGILANCIA"/>
    <s v="NO SIAF"/>
    <s v="LOCADOR"/>
    <n v="1"/>
    <n v="5000"/>
    <n v="15"/>
    <n v="30"/>
    <n v="19"/>
    <m/>
    <m/>
    <m/>
    <m/>
    <m/>
    <m/>
    <m/>
    <m/>
    <m/>
    <n v="10667"/>
    <x v="1"/>
    <n v="2500"/>
    <n v="5000"/>
    <n v="3166.6666666666665"/>
    <n v="0"/>
    <n v="0"/>
    <n v="0"/>
    <n v="0"/>
    <n v="0"/>
    <n v="0"/>
    <n v="0"/>
    <n v="0"/>
    <n v="0"/>
    <n v="10667"/>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1.2.1"/>
    <s v="TRASLADO PERSONAL - COMISION DE SERVICIO - PASAJES AEREOS NACIONAL  (OFICIAL DE SEG Y CONF DIGITAL)"/>
    <s v="NO SIAF"/>
    <s v="SERVICIO"/>
    <n v="1"/>
    <n v="1500"/>
    <n v="0"/>
    <n v="0"/>
    <n v="2"/>
    <n v="1"/>
    <n v="0"/>
    <n v="0"/>
    <n v="0"/>
    <n v="0"/>
    <n v="0"/>
    <n v="0"/>
    <n v="0"/>
    <n v="0"/>
    <n v="4500"/>
    <x v="1"/>
    <n v="0"/>
    <n v="0"/>
    <n v="3000"/>
    <n v="1500"/>
    <n v="0"/>
    <n v="0"/>
    <n v="0"/>
    <n v="0"/>
    <n v="0"/>
    <n v="0"/>
    <n v="0"/>
    <n v="0"/>
    <n v="45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1.2.2"/>
    <s v="VIATICOS  (OFICIAL DE SEG Y CONF DIGITAL)"/>
    <s v="NO SIAF"/>
    <s v="VIATICOS"/>
    <n v="1"/>
    <n v="250"/>
    <n v="0"/>
    <n v="0"/>
    <n v="6"/>
    <n v="3"/>
    <n v="0"/>
    <n v="0"/>
    <n v="0"/>
    <n v="0"/>
    <n v="0"/>
    <n v="0"/>
    <n v="0"/>
    <n v="0"/>
    <n v="2250"/>
    <x v="1"/>
    <n v="0"/>
    <n v="0"/>
    <n v="1500"/>
    <n v="750"/>
    <n v="0"/>
    <n v="0"/>
    <n v="0"/>
    <n v="0"/>
    <n v="0"/>
    <n v="0"/>
    <n v="0"/>
    <n v="0"/>
    <n v="225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1.2.1"/>
    <s v="TRASLADO PERSONAL - COMISION DE SERVICIO - PASAJES TERRES. NACIONAL  (OFICIAL DE SEG Y CONF DIGITAL)"/>
    <s v="NO SIAF"/>
    <s v="SERVICIO"/>
    <n v="1"/>
    <n v="250"/>
    <n v="0"/>
    <n v="1"/>
    <n v="0"/>
    <n v="0"/>
    <n v="0"/>
    <n v="0"/>
    <n v="0"/>
    <n v="0"/>
    <n v="0"/>
    <n v="0"/>
    <n v="0"/>
    <n v="0"/>
    <n v="250"/>
    <x v="1"/>
    <n v="0"/>
    <n v="250"/>
    <n v="0"/>
    <n v="0"/>
    <n v="0"/>
    <n v="0"/>
    <n v="0"/>
    <n v="0"/>
    <n v="0"/>
    <n v="0"/>
    <n v="0"/>
    <n v="0"/>
    <n v="25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1.2.2"/>
    <s v="VIATICOS  (OFICIAL DE SEG Y CONF DIGITAL)"/>
    <s v="NO SIAF"/>
    <s v="VIATICOS"/>
    <n v="1"/>
    <n v="250"/>
    <n v="0"/>
    <n v="4"/>
    <n v="0"/>
    <n v="0"/>
    <n v="0"/>
    <n v="0"/>
    <n v="0"/>
    <n v="0"/>
    <n v="0"/>
    <n v="0"/>
    <n v="0"/>
    <n v="0"/>
    <n v="1000"/>
    <x v="1"/>
    <n v="0"/>
    <n v="1000"/>
    <n v="0"/>
    <n v="0"/>
    <n v="0"/>
    <n v="0"/>
    <n v="0"/>
    <n v="0"/>
    <n v="0"/>
    <n v="0"/>
    <n v="0"/>
    <n v="0"/>
    <n v="10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7.11.5"/>
    <s v="SERVICIO DE ALIMENTACION DE PERSONAS"/>
    <s v="SIAF"/>
    <s v="SERVICIO"/>
    <m/>
    <n v="3200"/>
    <n v="0"/>
    <n v="0"/>
    <n v="0"/>
    <n v="1"/>
    <n v="0"/>
    <n v="0"/>
    <n v="0"/>
    <n v="0"/>
    <n v="0"/>
    <n v="0"/>
    <n v="0"/>
    <n v="0"/>
    <n v="3200"/>
    <x v="1"/>
    <n v="0"/>
    <n v="0"/>
    <n v="0"/>
    <n v="3200"/>
    <n v="0"/>
    <n v="0"/>
    <n v="0"/>
    <n v="0"/>
    <n v="0"/>
    <n v="0"/>
    <n v="0"/>
    <n v="0"/>
    <n v="32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7.4.99"/>
    <s v="SERVICIO DE ASISTENCIA TECNICA PARA EL MONITOREO DEL SISTEMA DE CENTROS DE VIDEOVIGILANCIA (126 ODPE)"/>
    <s v="SIAF"/>
    <s v="SERVICIO"/>
    <m/>
    <n v="282292.30769230769"/>
    <n v="1"/>
    <n v="1"/>
    <n v="1"/>
    <n v="1"/>
    <n v="0"/>
    <n v="0"/>
    <n v="0"/>
    <n v="0"/>
    <n v="0"/>
    <n v="0"/>
    <n v="0"/>
    <n v="0"/>
    <n v="1129170"/>
    <x v="1"/>
    <n v="282292.30769230769"/>
    <n v="282292.30769230769"/>
    <n v="282292.30769230769"/>
    <n v="282292.30769230769"/>
    <n v="0"/>
    <n v="0"/>
    <n v="0"/>
    <n v="0"/>
    <n v="0"/>
    <n v="0"/>
    <n v="0"/>
    <n v="0"/>
    <n v="112917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3.1.2"/>
    <s v="SERVICIO DE SEGURIDAD Y VIGILANCIA (126 ODPE)"/>
    <s v="SIAF"/>
    <s v="SERVICIO"/>
    <m/>
    <n v="1995297.226"/>
    <n v="1"/>
    <n v="1"/>
    <n v="1"/>
    <n v="1"/>
    <n v="0"/>
    <n v="0"/>
    <n v="0"/>
    <n v="0"/>
    <n v="0"/>
    <n v="0"/>
    <n v="0"/>
    <n v="0"/>
    <n v="7981189"/>
    <x v="1"/>
    <n v="1995297.226"/>
    <n v="1995297.226"/>
    <n v="1995297.226"/>
    <n v="1995297.226"/>
    <n v="0"/>
    <n v="0"/>
    <n v="0"/>
    <n v="0"/>
    <n v="0"/>
    <n v="0"/>
    <n v="0"/>
    <n v="0"/>
    <n v="7981189"/>
    <n v="0"/>
  </r>
  <r>
    <n v="2026"/>
    <n v="479"/>
    <m/>
    <m/>
    <s v="0125 MEJORA DE LA EFICIENCIA DE LOS PROCESOS ELECTORALES E INCREMENTO DE LA PARTICIPACIÓN POLÍTICA DE LA CIUDADANÍA"/>
    <n v="3000001"/>
    <n v="5000276"/>
    <m/>
    <m/>
    <m/>
    <m/>
    <s v="2026EG 2026SGGESTION DOCUMENTAL"/>
    <s v="GESTION DOCUMENTAL"/>
    <m/>
    <s v="PIA"/>
    <x v="12"/>
    <s v="EG 2026"/>
    <m/>
    <s v="2.3"/>
    <s v="2.3.2.9.1.1"/>
    <s v="ASISTENTE DE CONSERVACION Y RESTAURACION DE DOCUMENTOS"/>
    <s v="NO SIAF"/>
    <s v="LOCADOR"/>
    <n v="1"/>
    <n v="3813"/>
    <n v="30"/>
    <n v="30"/>
    <n v="20"/>
    <m/>
    <m/>
    <m/>
    <m/>
    <m/>
    <m/>
    <m/>
    <m/>
    <m/>
    <n v="10168"/>
    <x v="1"/>
    <n v="3813"/>
    <n v="3813"/>
    <n v="2542"/>
    <n v="0"/>
    <n v="0"/>
    <n v="0"/>
    <n v="0"/>
    <n v="0"/>
    <n v="0"/>
    <n v="0"/>
    <n v="0"/>
    <n v="0"/>
    <n v="10168"/>
    <n v="0"/>
  </r>
  <r>
    <n v="2026"/>
    <n v="479"/>
    <m/>
    <m/>
    <s v="0125 MEJORA DE LA EFICIENCIA DE LOS PROCESOS ELECTORALES E INCREMENTO DE LA PARTICIPACIÓN POLÍTICA DE LA CIUDADANÍA"/>
    <n v="3000001"/>
    <n v="5000276"/>
    <m/>
    <m/>
    <m/>
    <m/>
    <s v="2026EG 2026SGGESTION DOCUMENTAL"/>
    <s v="GESTION DOCUMENTAL"/>
    <m/>
    <s v="PIA"/>
    <x v="12"/>
    <s v="EG 2026"/>
    <m/>
    <s v="2.3"/>
    <s v="2.3.2.9.1.1"/>
    <s v="ASISTENTE EN RESTAURACION DE DOCUMENTOS E INVENTARIO"/>
    <s v="NO SIAF"/>
    <s v="LOCADOR"/>
    <n v="1"/>
    <n v="3813"/>
    <n v="30"/>
    <n v="30"/>
    <n v="20"/>
    <m/>
    <m/>
    <m/>
    <m/>
    <m/>
    <m/>
    <m/>
    <m/>
    <m/>
    <n v="10168"/>
    <x v="1"/>
    <n v="3813"/>
    <n v="3813"/>
    <n v="2542"/>
    <n v="0"/>
    <n v="0"/>
    <n v="0"/>
    <n v="0"/>
    <n v="0"/>
    <n v="0"/>
    <n v="0"/>
    <n v="0"/>
    <n v="0"/>
    <n v="10168"/>
    <n v="0"/>
  </r>
  <r>
    <n v="2026"/>
    <n v="479"/>
    <m/>
    <m/>
    <s v="0125 MEJORA DE LA EFICIENCIA DE LOS PROCESOS ELECTORALES E INCREMENTO DE LA PARTICIPACIÓN POLÍTICA DE LA CIUDADANÍA"/>
    <n v="3000001"/>
    <n v="5000276"/>
    <m/>
    <m/>
    <m/>
    <m/>
    <s v="2026EG 2026SGGESTION DOCUMENTAL"/>
    <s v="GESTION DOCUMENTAL"/>
    <m/>
    <s v="PIA"/>
    <x v="12"/>
    <s v="EG 2026"/>
    <m/>
    <s v="2.3"/>
    <s v="2.3.2.9.1.1"/>
    <s v="ASISTENTE DE ARCHIVO"/>
    <s v="NO SIAF"/>
    <s v="LOCADOR"/>
    <n v="1"/>
    <n v="3813"/>
    <n v="30"/>
    <n v="30"/>
    <n v="19"/>
    <m/>
    <m/>
    <m/>
    <m/>
    <m/>
    <m/>
    <m/>
    <m/>
    <m/>
    <n v="10041"/>
    <x v="1"/>
    <n v="3813"/>
    <n v="3813"/>
    <n v="2414.9"/>
    <n v="0"/>
    <n v="0"/>
    <n v="0"/>
    <n v="0"/>
    <n v="0"/>
    <n v="0"/>
    <n v="0"/>
    <n v="0"/>
    <n v="0"/>
    <n v="10041"/>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NOTIFICADOR MOTORIZADO"/>
    <s v="NO SIAF"/>
    <s v="LOCADOR"/>
    <n v="2"/>
    <n v="3000"/>
    <n v="28"/>
    <n v="30"/>
    <n v="20"/>
    <m/>
    <m/>
    <m/>
    <m/>
    <m/>
    <m/>
    <m/>
    <m/>
    <m/>
    <n v="15600"/>
    <x v="1"/>
    <n v="5600"/>
    <n v="6000"/>
    <n v="4000"/>
    <n v="0"/>
    <n v="0"/>
    <n v="0"/>
    <n v="0"/>
    <n v="0"/>
    <n v="0"/>
    <n v="0"/>
    <n v="0"/>
    <n v="0"/>
    <n v="1560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ASISTENTE ADMINISTRATIVO DE TRÁMITE DOCUMENTARIO"/>
    <s v="NO SIAF"/>
    <s v="LOCADOR"/>
    <n v="3"/>
    <n v="3500"/>
    <n v="30"/>
    <n v="30"/>
    <n v="19"/>
    <m/>
    <m/>
    <m/>
    <m/>
    <m/>
    <m/>
    <m/>
    <m/>
    <m/>
    <n v="27650"/>
    <x v="1"/>
    <n v="10500"/>
    <n v="10500"/>
    <n v="6650"/>
    <n v="0"/>
    <n v="0"/>
    <n v="0"/>
    <n v="0"/>
    <n v="0"/>
    <n v="0"/>
    <n v="0"/>
    <n v="0"/>
    <n v="0"/>
    <n v="2765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COORDINADOR DE ATENCIÓN AL CIUDADANO Y TRÁMITE DOCUMENTARIO"/>
    <s v="NO SIAF"/>
    <s v="LOCADOR"/>
    <n v="1"/>
    <n v="7000"/>
    <n v="30"/>
    <n v="30"/>
    <n v="19"/>
    <m/>
    <m/>
    <m/>
    <m/>
    <m/>
    <m/>
    <m/>
    <m/>
    <m/>
    <n v="18434"/>
    <x v="1"/>
    <n v="7000"/>
    <n v="7000"/>
    <n v="4433.333333333333"/>
    <n v="0"/>
    <n v="0"/>
    <n v="0"/>
    <n v="0"/>
    <n v="0"/>
    <n v="0"/>
    <n v="0"/>
    <n v="0"/>
    <n v="0"/>
    <n v="18434"/>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AUXILIAR DE NOTIFICACIONES"/>
    <s v="NO SIAF"/>
    <s v="LOCADOR"/>
    <n v="1"/>
    <n v="3000"/>
    <n v="30"/>
    <n v="30"/>
    <n v="20"/>
    <m/>
    <m/>
    <m/>
    <m/>
    <m/>
    <m/>
    <m/>
    <m/>
    <m/>
    <n v="8000"/>
    <x v="1"/>
    <n v="3000"/>
    <n v="3000"/>
    <n v="2000"/>
    <n v="0"/>
    <n v="0"/>
    <n v="0"/>
    <n v="0"/>
    <n v="0"/>
    <n v="0"/>
    <n v="0"/>
    <n v="0"/>
    <n v="0"/>
    <n v="800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ASISTENTE EN MONITOREO DE PLANES Y GESTIÓN ADMINISTRATIVA"/>
    <s v="NO SIAF"/>
    <s v="LOCADOR"/>
    <n v="1"/>
    <n v="6000"/>
    <n v="30"/>
    <n v="30"/>
    <n v="20"/>
    <m/>
    <m/>
    <m/>
    <m/>
    <m/>
    <m/>
    <m/>
    <m/>
    <m/>
    <n v="16000"/>
    <x v="1"/>
    <n v="6000"/>
    <n v="6000"/>
    <n v="4000"/>
    <n v="0"/>
    <n v="0"/>
    <n v="0"/>
    <n v="0"/>
    <n v="0"/>
    <n v="0"/>
    <n v="0"/>
    <n v="0"/>
    <n v="0"/>
    <n v="1600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OPERADOR DE CASILLA ELECTRÓNICA"/>
    <s v="NO SIAF"/>
    <s v="LOCADOR"/>
    <n v="3"/>
    <n v="3500"/>
    <n v="15"/>
    <n v="30"/>
    <n v="20"/>
    <m/>
    <m/>
    <m/>
    <m/>
    <m/>
    <m/>
    <m/>
    <m/>
    <m/>
    <n v="22750"/>
    <x v="1"/>
    <n v="5250"/>
    <n v="10500"/>
    <n v="7000"/>
    <n v="0"/>
    <n v="0"/>
    <n v="0"/>
    <n v="0"/>
    <n v="0"/>
    <n v="0"/>
    <n v="0"/>
    <n v="0"/>
    <n v="0"/>
    <n v="2275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ASISTENTE ADMINISTRATIVO SISEN"/>
    <s v="NO SIAF"/>
    <s v="LOCADOR"/>
    <n v="1"/>
    <n v="3000"/>
    <m/>
    <n v="30"/>
    <n v="20"/>
    <n v="0"/>
    <m/>
    <m/>
    <m/>
    <m/>
    <m/>
    <m/>
    <m/>
    <m/>
    <n v="5000"/>
    <x v="1"/>
    <n v="0"/>
    <n v="3000"/>
    <n v="2000"/>
    <n v="0"/>
    <n v="0"/>
    <n v="0"/>
    <n v="0"/>
    <n v="0"/>
    <n v="0"/>
    <n v="0"/>
    <n v="0"/>
    <n v="0"/>
    <n v="500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ABOGADO ESPECIALISTA EN DERECHO ADMINISTRATIVO Y ELECTORAL"/>
    <s v="NO SIAF"/>
    <s v="LOCADOR"/>
    <n v="1"/>
    <n v="8000"/>
    <n v="20"/>
    <n v="30"/>
    <n v="30"/>
    <m/>
    <m/>
    <m/>
    <m/>
    <m/>
    <m/>
    <m/>
    <m/>
    <m/>
    <n v="21334"/>
    <x v="1"/>
    <n v="5333.333333333333"/>
    <n v="8000"/>
    <n v="8000"/>
    <n v="0"/>
    <n v="0"/>
    <n v="0"/>
    <n v="0"/>
    <n v="0"/>
    <n v="0"/>
    <n v="0"/>
    <n v="0"/>
    <n v="0"/>
    <n v="21334"/>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ANALISTA ADMINISTRATIVO 1 PARA LA SECRETARÍA GENERAL"/>
    <s v="NO SIAF"/>
    <s v="LOCADOR"/>
    <n v="1"/>
    <n v="5000"/>
    <n v="20"/>
    <n v="30"/>
    <n v="30"/>
    <m/>
    <m/>
    <m/>
    <m/>
    <m/>
    <m/>
    <m/>
    <m/>
    <m/>
    <n v="13334"/>
    <x v="1"/>
    <n v="3333.3333333333335"/>
    <n v="5000"/>
    <n v="5000"/>
    <n v="0"/>
    <n v="0"/>
    <n v="0"/>
    <n v="0"/>
    <n v="0"/>
    <n v="0"/>
    <n v="0"/>
    <n v="0"/>
    <n v="0"/>
    <n v="13334"/>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ANALISTA LEGAL 1 PARA LA SECRETARÍA GENERAL"/>
    <s v="NO SIAF"/>
    <s v="LOCADOR"/>
    <n v="1"/>
    <n v="6000"/>
    <n v="20"/>
    <n v="30"/>
    <n v="30"/>
    <m/>
    <m/>
    <m/>
    <m/>
    <m/>
    <m/>
    <m/>
    <m/>
    <m/>
    <n v="16000"/>
    <x v="1"/>
    <n v="4000"/>
    <n v="6000"/>
    <n v="6000"/>
    <n v="0"/>
    <n v="0"/>
    <n v="0"/>
    <n v="0"/>
    <n v="0"/>
    <n v="0"/>
    <n v="0"/>
    <n v="0"/>
    <n v="0"/>
    <n v="1600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ANALISTA DE INTEGRIDAD"/>
    <s v="NO SIAF"/>
    <s v="LOCADOR"/>
    <n v="1"/>
    <n v="6000"/>
    <n v="30"/>
    <n v="30"/>
    <n v="0"/>
    <n v="0"/>
    <m/>
    <m/>
    <m/>
    <m/>
    <m/>
    <m/>
    <m/>
    <m/>
    <n v="12000"/>
    <x v="1"/>
    <n v="6000"/>
    <n v="6000"/>
    <n v="0"/>
    <n v="0"/>
    <n v="0"/>
    <n v="0"/>
    <n v="0"/>
    <n v="0"/>
    <n v="0"/>
    <n v="0"/>
    <n v="0"/>
    <n v="0"/>
    <n v="1200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2.3.1"/>
    <s v="SERVICIO DE MENSAJERIA "/>
    <s v="SIAF"/>
    <s v="SERVICIO"/>
    <m/>
    <n v="150000"/>
    <m/>
    <n v="1"/>
    <m/>
    <m/>
    <m/>
    <m/>
    <m/>
    <m/>
    <m/>
    <m/>
    <m/>
    <m/>
    <n v="150000"/>
    <x v="1"/>
    <n v="0"/>
    <n v="150000"/>
    <n v="0"/>
    <n v="0"/>
    <n v="0"/>
    <n v="0"/>
    <n v="0"/>
    <n v="0"/>
    <n v="0"/>
    <n v="0"/>
    <n v="0"/>
    <n v="0"/>
    <n v="150000"/>
    <n v="0"/>
  </r>
  <r>
    <n v="2026"/>
    <n v="479"/>
    <m/>
    <m/>
    <s v="0125 MEJORA DE LA EFICIENCIA DE LOS PROCESOS ELECTORALES E INCREMENTO DE LA PARTICIPACIÓN POLÍTICA DE LA CIUDADANÍA"/>
    <n v="3000001"/>
    <n v="5000276"/>
    <m/>
    <m/>
    <m/>
    <m/>
    <s v="2026EG 2026GAJASESORAMIENTO JURÍDICO"/>
    <s v="ASESORAMIENTO JURÍDICO"/>
    <m/>
    <s v="PIA"/>
    <x v="1"/>
    <s v="EG 2026"/>
    <m/>
    <s v="2.3"/>
    <s v="2.3.2.9.1.1"/>
    <s v="ESPECIALISTA EN ADMINISTRACIÓN Y LOGISTICA "/>
    <s v="NO SIAF"/>
    <s v="LOCADOR"/>
    <n v="1"/>
    <n v="9000"/>
    <n v="30"/>
    <n v="30"/>
    <n v="30"/>
    <n v="30"/>
    <m/>
    <m/>
    <m/>
    <m/>
    <m/>
    <m/>
    <m/>
    <m/>
    <n v="36000"/>
    <x v="1"/>
    <n v="9000"/>
    <n v="9000"/>
    <n v="9000"/>
    <n v="9000"/>
    <n v="0"/>
    <n v="0"/>
    <n v="0"/>
    <n v="0"/>
    <n v="0"/>
    <n v="0"/>
    <n v="0"/>
    <n v="0"/>
    <n v="36000"/>
    <n v="0"/>
  </r>
  <r>
    <n v="2026"/>
    <n v="479"/>
    <m/>
    <m/>
    <s v="0125 MEJORA DE LA EFICIENCIA DE LOS PROCESOS ELECTORALES E INCREMENTO DE LA PARTICIPACIÓN POLÍTICA DE LA CIUDADANÍA"/>
    <n v="3000001"/>
    <n v="5000276"/>
    <m/>
    <m/>
    <m/>
    <m/>
    <s v="2026EG 2026GAJASESORAMIENTO JURÍDICO"/>
    <s v="ASESORAMIENTO JURÍDICO"/>
    <m/>
    <s v="PIA"/>
    <x v="1"/>
    <s v="EG 2026"/>
    <m/>
    <s v="2.3"/>
    <s v="2.3.2.9.1.1"/>
    <s v="ASISTENTE EN MATERIA LEGAL"/>
    <s v="NO SIAF"/>
    <s v="LOCADOR"/>
    <n v="1"/>
    <n v="2000"/>
    <n v="30"/>
    <n v="30"/>
    <m/>
    <m/>
    <m/>
    <m/>
    <m/>
    <m/>
    <m/>
    <m/>
    <m/>
    <m/>
    <n v="4000"/>
    <x v="1"/>
    <n v="2000"/>
    <n v="2000"/>
    <n v="0"/>
    <n v="0"/>
    <n v="0"/>
    <n v="0"/>
    <n v="0"/>
    <n v="0"/>
    <n v="0"/>
    <n v="0"/>
    <n v="0"/>
    <n v="0"/>
    <n v="4000"/>
    <n v="0"/>
  </r>
  <r>
    <n v="2026"/>
    <n v="479"/>
    <m/>
    <m/>
    <s v="0125 MEJORA DE LA EFICIENCIA DE LOS PROCESOS ELECTORALES E INCREMENTO DE LA PARTICIPACIÓN POLÍTICA DE LA CIUDADANÍA"/>
    <n v="3000001"/>
    <n v="5000276"/>
    <m/>
    <m/>
    <m/>
    <m/>
    <s v="2026EG 2026GAJASESORAMIENTO JURÍDICO"/>
    <s v="ASESORAMIENTO JURÍDICO"/>
    <m/>
    <s v="PIA"/>
    <x v="1"/>
    <s v="EG 2026"/>
    <m/>
    <s v="2.3"/>
    <s v="2.3.2.9.1.1"/>
    <s v="ESPECIALISTA LEGAL EN MATERIA ELECTORAL Y/O CONSTITUCIONAL "/>
    <s v="NO SIAF"/>
    <s v="LOCADOR"/>
    <n v="1"/>
    <n v="8000"/>
    <n v="30"/>
    <n v="30"/>
    <m/>
    <m/>
    <m/>
    <m/>
    <m/>
    <m/>
    <m/>
    <m/>
    <m/>
    <m/>
    <n v="16000"/>
    <x v="1"/>
    <n v="8000"/>
    <n v="8000"/>
    <n v="0"/>
    <n v="0"/>
    <n v="0"/>
    <n v="0"/>
    <n v="0"/>
    <n v="0"/>
    <n v="0"/>
    <n v="0"/>
    <n v="0"/>
    <n v="0"/>
    <n v="16000"/>
    <n v="0"/>
  </r>
  <r>
    <n v="2026"/>
    <n v="479"/>
    <m/>
    <m/>
    <s v="0125 MEJORA DE LA EFICIENCIA DE LOS PROCESOS ELECTORALES E INCREMENTO DE LA PARTICIPACIÓN POLÍTICA DE LA CIUDADANÍA"/>
    <n v="3000001"/>
    <n v="5000276"/>
    <m/>
    <m/>
    <m/>
    <m/>
    <s v="2026EG 2026GAJASESORAMIENTO JURÍDICO"/>
    <s v="ASESORAMIENTO JURÍDICO"/>
    <m/>
    <s v="PIA"/>
    <x v="1"/>
    <s v="EG 2026"/>
    <m/>
    <s v="2.3"/>
    <s v="2.3.2.9.1.1"/>
    <s v="ANALISTA LEGAL "/>
    <s v="NO SIAF"/>
    <s v="LOCADOR"/>
    <n v="1"/>
    <n v="6000"/>
    <n v="30"/>
    <n v="30"/>
    <n v="30"/>
    <m/>
    <m/>
    <m/>
    <m/>
    <m/>
    <m/>
    <m/>
    <m/>
    <m/>
    <n v="18000"/>
    <x v="1"/>
    <n v="6000"/>
    <n v="6000"/>
    <n v="6000"/>
    <n v="0"/>
    <n v="0"/>
    <n v="0"/>
    <n v="0"/>
    <n v="0"/>
    <n v="0"/>
    <n v="0"/>
    <n v="0"/>
    <n v="0"/>
    <n v="18000"/>
    <n v="0"/>
  </r>
  <r>
    <n v="2026"/>
    <n v="479"/>
    <m/>
    <m/>
    <s v="0125 MEJORA DE LA EFICIENCIA DE LOS PROCESOS ELECTORALES E INCREMENTO DE LA PARTICIPACIÓN POLÍTICA DE LA CIUDADANÍA"/>
    <n v="3000001"/>
    <n v="5000276"/>
    <m/>
    <m/>
    <m/>
    <m/>
    <s v="2026EG 2026GAJASESORAMIENTO JURÍDICO"/>
    <s v="ASESORAMIENTO JURÍDICO"/>
    <m/>
    <s v="PIA"/>
    <x v="1"/>
    <s v="EG 2026"/>
    <m/>
    <s v="2.3"/>
    <s v="2.3.2.9.1.1"/>
    <s v="ESPECIALISTA LEGAL ELECTORAL"/>
    <s v="NO SIAF"/>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001"/>
    <n v="5000276"/>
    <m/>
    <m/>
    <m/>
    <m/>
    <s v="2026EG 2026GAJASESORAMIENTO JURÍDICO"/>
    <s v="ASESORAMIENTO JURÍDICO"/>
    <m/>
    <s v="PIA"/>
    <x v="1"/>
    <s v="EG 2026"/>
    <m/>
    <s v="2.3"/>
    <s v="2.3.2.9.1.1"/>
    <s v="ESPECIALISTA LEGAL CONTRATACION PÚBLICA"/>
    <s v="NO SIAF"/>
    <s v="LOCADOR"/>
    <n v="1"/>
    <n v="9000"/>
    <n v="30"/>
    <n v="30"/>
    <m/>
    <m/>
    <m/>
    <m/>
    <m/>
    <m/>
    <m/>
    <m/>
    <m/>
    <m/>
    <n v="18000"/>
    <x v="1"/>
    <n v="9000"/>
    <n v="9000"/>
    <n v="0"/>
    <n v="0"/>
    <n v="0"/>
    <n v="0"/>
    <n v="0"/>
    <n v="0"/>
    <n v="0"/>
    <n v="0"/>
    <n v="0"/>
    <n v="0"/>
    <n v="18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1.99.1.3"/>
    <s v="CÉDULAS DE CAPACITACIÓN"/>
    <m/>
    <s v="BIEN"/>
    <m/>
    <n v="0.16"/>
    <n v="1849000"/>
    <m/>
    <m/>
    <m/>
    <m/>
    <m/>
    <m/>
    <m/>
    <m/>
    <m/>
    <m/>
    <m/>
    <n v="295840"/>
    <x v="1"/>
    <n v="295840"/>
    <n v="0"/>
    <n v="0"/>
    <n v="0"/>
    <n v="0"/>
    <n v="0"/>
    <n v="0"/>
    <n v="0"/>
    <n v="0"/>
    <n v="0"/>
    <n v="0"/>
    <n v="0"/>
    <n v="29584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CÉDULA DE SUFRAGIO"/>
    <m/>
    <s v="BIEN"/>
    <m/>
    <n v="0.33"/>
    <m/>
    <n v="22727272.727272"/>
    <m/>
    <m/>
    <m/>
    <m/>
    <m/>
    <m/>
    <m/>
    <m/>
    <m/>
    <m/>
    <n v="7500000"/>
    <x v="1"/>
    <n v="0"/>
    <n v="7499999.9999997607"/>
    <n v="0"/>
    <n v="0"/>
    <n v="0"/>
    <n v="0"/>
    <n v="0"/>
    <n v="0"/>
    <n v="0"/>
    <n v="0"/>
    <n v="0"/>
    <n v="0"/>
    <n v="75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CARTEL DE CANDIDATOS"/>
    <m/>
    <s v="BIEN"/>
    <m/>
    <n v="0.5"/>
    <m/>
    <n v="1374195"/>
    <m/>
    <m/>
    <m/>
    <m/>
    <m/>
    <m/>
    <m/>
    <m/>
    <m/>
    <m/>
    <n v="687098"/>
    <x v="1"/>
    <n v="0"/>
    <n v="687097.5"/>
    <n v="0"/>
    <n v="0"/>
    <n v="0"/>
    <n v="0"/>
    <n v="0"/>
    <n v="0"/>
    <n v="0"/>
    <n v="0"/>
    <n v="0"/>
    <n v="0"/>
    <n v="687098"/>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ADQUISICIÓN DE PLANTILLA BRAILLE - SUFRAGIO"/>
    <m/>
    <s v="BIEN"/>
    <m/>
    <n v="13"/>
    <m/>
    <n v="40000"/>
    <m/>
    <m/>
    <m/>
    <m/>
    <m/>
    <m/>
    <m/>
    <m/>
    <m/>
    <m/>
    <n v="520000"/>
    <x v="1"/>
    <n v="0"/>
    <n v="520000"/>
    <n v="0"/>
    <n v="0"/>
    <n v="0"/>
    <n v="0"/>
    <n v="0"/>
    <n v="0"/>
    <n v="0"/>
    <n v="0"/>
    <n v="0"/>
    <n v="0"/>
    <n v="52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ADQUISICIÓN DE PLANTILLA BRAILLE - CAPACITACIÓN"/>
    <m/>
    <s v="BIEN"/>
    <m/>
    <n v="6.5"/>
    <n v="7692.3076899999996"/>
    <m/>
    <m/>
    <m/>
    <m/>
    <m/>
    <m/>
    <m/>
    <m/>
    <m/>
    <m/>
    <m/>
    <n v="50000"/>
    <x v="1"/>
    <n v="49999.999984999995"/>
    <n v="0"/>
    <n v="0"/>
    <n v="0"/>
    <n v="0"/>
    <n v="0"/>
    <n v="0"/>
    <n v="0"/>
    <n v="0"/>
    <n v="0"/>
    <n v="0"/>
    <n v="0"/>
    <n v="5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HOJA DE RUTA PARA EL REPLIEGUE DE LOS SOBRES PLOMOS"/>
    <m/>
    <s v="BIEN"/>
    <m/>
    <n v="0.3"/>
    <n v="125000"/>
    <m/>
    <m/>
    <m/>
    <m/>
    <m/>
    <m/>
    <m/>
    <m/>
    <m/>
    <m/>
    <m/>
    <n v="37500"/>
    <x v="1"/>
    <n v="37500"/>
    <n v="0"/>
    <n v="0"/>
    <n v="0"/>
    <n v="0"/>
    <n v="0"/>
    <n v="0"/>
    <n v="0"/>
    <n v="0"/>
    <n v="0"/>
    <n v="0"/>
    <n v="0"/>
    <n v="375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1.99.1.3"/>
    <s v="CARTILLAS CAPACITACIÓN"/>
    <m/>
    <s v="BIEN"/>
    <m/>
    <n v="0.7"/>
    <n v="4285714.2857140005"/>
    <m/>
    <m/>
    <m/>
    <m/>
    <m/>
    <m/>
    <m/>
    <m/>
    <m/>
    <m/>
    <m/>
    <n v="3000000"/>
    <x v="1"/>
    <n v="2999999.9999998002"/>
    <n v="0"/>
    <n v="0"/>
    <n v="0"/>
    <n v="0"/>
    <n v="0"/>
    <n v="0"/>
    <n v="0"/>
    <n v="0"/>
    <n v="0"/>
    <n v="0"/>
    <n v="0"/>
    <n v="3000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1.99.1.3"/>
    <s v="AFICHES CAPACITACIÓN"/>
    <m/>
    <s v="BIEN"/>
    <m/>
    <n v="0.8"/>
    <n v="750000"/>
    <m/>
    <m/>
    <m/>
    <m/>
    <m/>
    <m/>
    <m/>
    <m/>
    <m/>
    <m/>
    <m/>
    <n v="600000"/>
    <x v="1"/>
    <n v="600000"/>
    <n v="0"/>
    <n v="0"/>
    <n v="0"/>
    <n v="0"/>
    <n v="0"/>
    <n v="0"/>
    <n v="0"/>
    <n v="0"/>
    <n v="0"/>
    <n v="0"/>
    <n v="0"/>
    <n v="6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CARTILLAS SUFRAGIO"/>
    <m/>
    <s v="BIEN"/>
    <m/>
    <n v="0.7"/>
    <n v="387407"/>
    <m/>
    <m/>
    <m/>
    <m/>
    <m/>
    <m/>
    <m/>
    <m/>
    <m/>
    <m/>
    <m/>
    <n v="271185"/>
    <x v="1"/>
    <n v="271184.89999999997"/>
    <n v="0"/>
    <n v="0"/>
    <n v="0"/>
    <n v="0"/>
    <n v="0"/>
    <n v="0"/>
    <n v="0"/>
    <n v="0"/>
    <n v="0"/>
    <n v="0"/>
    <n v="0"/>
    <n v="271185"/>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AFICHES SUFRAGIO"/>
    <m/>
    <s v="BIEN"/>
    <m/>
    <n v="0.8"/>
    <n v="366452"/>
    <m/>
    <m/>
    <m/>
    <m/>
    <m/>
    <m/>
    <m/>
    <m/>
    <m/>
    <m/>
    <m/>
    <n v="293162"/>
    <x v="1"/>
    <n v="293161.60000000003"/>
    <n v="0"/>
    <n v="0"/>
    <n v="0"/>
    <n v="0"/>
    <n v="0"/>
    <n v="0"/>
    <n v="0"/>
    <n v="0"/>
    <n v="0"/>
    <n v="0"/>
    <n v="0"/>
    <n v="293162"/>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ADQUISICION DE SEÑALES PARA SUFRAGIO"/>
    <m/>
    <s v="BIEN"/>
    <m/>
    <n v="0.5"/>
    <n v="600000"/>
    <m/>
    <m/>
    <m/>
    <m/>
    <m/>
    <m/>
    <m/>
    <m/>
    <m/>
    <m/>
    <m/>
    <n v="300000"/>
    <x v="1"/>
    <n v="300000"/>
    <n v="0"/>
    <n v="0"/>
    <n v="0"/>
    <n v="0"/>
    <n v="0"/>
    <n v="0"/>
    <n v="0"/>
    <n v="0"/>
    <n v="0"/>
    <n v="0"/>
    <n v="0"/>
    <n v="3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FORMATOS CON DATA VARIABLE PARA EL PAQUETE DE COORDINADOR DEL LOCAL DE VOTACIÓN "/>
    <m/>
    <s v="BIEN"/>
    <m/>
    <n v="0.3"/>
    <m/>
    <n v="1022000"/>
    <m/>
    <m/>
    <m/>
    <m/>
    <m/>
    <m/>
    <m/>
    <m/>
    <m/>
    <m/>
    <n v="306600"/>
    <x v="1"/>
    <n v="0"/>
    <n v="306600"/>
    <n v="0"/>
    <n v="0"/>
    <n v="0"/>
    <n v="0"/>
    <n v="0"/>
    <n v="0"/>
    <n v="0"/>
    <n v="0"/>
    <n v="0"/>
    <n v="0"/>
    <n v="3066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ADQUISICIÓN DE HOJA BORRADOR PARA SUFRAGIO "/>
    <m/>
    <s v="BIEN"/>
    <m/>
    <n v="4"/>
    <m/>
    <n v="375000"/>
    <m/>
    <m/>
    <m/>
    <m/>
    <m/>
    <m/>
    <m/>
    <m/>
    <m/>
    <m/>
    <n v="1500000"/>
    <x v="1"/>
    <n v="0"/>
    <n v="1500000"/>
    <n v="0"/>
    <n v="0"/>
    <n v="0"/>
    <n v="0"/>
    <n v="0"/>
    <n v="0"/>
    <n v="0"/>
    <n v="0"/>
    <n v="0"/>
    <n v="0"/>
    <n v="15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6.1.2"/>
    <s v="SERVICIO DE PRESENCIA NOTARIAL"/>
    <m/>
    <s v="SERVICIO"/>
    <m/>
    <n v="1000"/>
    <m/>
    <n v="3"/>
    <n v="6"/>
    <m/>
    <m/>
    <m/>
    <m/>
    <m/>
    <m/>
    <m/>
    <m/>
    <m/>
    <n v="9000"/>
    <x v="1"/>
    <n v="0"/>
    <n v="3000"/>
    <n v="6000"/>
    <n v="0"/>
    <n v="0"/>
    <n v="0"/>
    <n v="0"/>
    <n v="0"/>
    <n v="0"/>
    <n v="0"/>
    <n v="0"/>
    <n v="0"/>
    <n v="9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4.7.1"/>
    <s v="SERVICIO DE MANTENIMIENTO DE IMPRESORA DE CODIGO DE BARRAS (rotulos)"/>
    <m/>
    <s v="SERVICIO"/>
    <m/>
    <n v="15000"/>
    <n v="1"/>
    <m/>
    <m/>
    <m/>
    <m/>
    <m/>
    <m/>
    <m/>
    <m/>
    <m/>
    <m/>
    <m/>
    <n v="15000"/>
    <x v="1"/>
    <n v="15000"/>
    <n v="0"/>
    <n v="0"/>
    <n v="0"/>
    <n v="0"/>
    <n v="0"/>
    <n v="0"/>
    <n v="0"/>
    <n v="0"/>
    <n v="0"/>
    <n v="0"/>
    <n v="0"/>
    <n v="15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5.1.4"/>
    <s v="SERVICIO DE ALQUILER DE EQUIPOS MULTIFUNCIONALES"/>
    <m/>
    <s v="SERVICIO"/>
    <m/>
    <n v="25000"/>
    <m/>
    <n v="1"/>
    <m/>
    <m/>
    <m/>
    <m/>
    <m/>
    <m/>
    <m/>
    <m/>
    <m/>
    <m/>
    <n v="25000"/>
    <x v="1"/>
    <n v="0"/>
    <n v="25000"/>
    <n v="0"/>
    <n v="0"/>
    <n v="0"/>
    <n v="0"/>
    <n v="0"/>
    <n v="0"/>
    <n v="0"/>
    <n v="0"/>
    <n v="0"/>
    <n v="0"/>
    <n v="25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5.1.1"/>
    <s v="ALQUILER DE LOCAL DE PRODUCCIÓN (10,000m2)"/>
    <m/>
    <s v="SERVICIO"/>
    <m/>
    <n v="310000"/>
    <n v="1"/>
    <n v="1"/>
    <n v="1"/>
    <n v="1"/>
    <m/>
    <m/>
    <m/>
    <m/>
    <m/>
    <m/>
    <m/>
    <m/>
    <n v="1240000"/>
    <x v="1"/>
    <n v="310000"/>
    <n v="310000"/>
    <n v="310000"/>
    <n v="310000"/>
    <n v="0"/>
    <n v="0"/>
    <n v="0"/>
    <n v="0"/>
    <n v="0"/>
    <n v="0"/>
    <n v="0"/>
    <n v="0"/>
    <n v="1240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3.1.1"/>
    <s v="SERVICIO DE ACONDICIONAMIENTO, LIMPIEZA, DESRATIZACIÓN, FUMIGACIÓN Y DESINFECCIÓN DE LA SEDE DE PRODUCCIÓN DE ME (LURIN)"/>
    <m/>
    <s v="SERVICIO "/>
    <m/>
    <n v="25000"/>
    <n v="1"/>
    <n v="1"/>
    <n v="1"/>
    <n v="1"/>
    <m/>
    <m/>
    <m/>
    <m/>
    <m/>
    <m/>
    <m/>
    <m/>
    <n v="100000"/>
    <x v="1"/>
    <n v="25000"/>
    <n v="25000"/>
    <n v="25000"/>
    <n v="25000"/>
    <n v="0"/>
    <n v="0"/>
    <n v="0"/>
    <n v="0"/>
    <n v="0"/>
    <n v="0"/>
    <n v="0"/>
    <n v="0"/>
    <n v="100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4.2.1"/>
    <s v="SERVICIO DE CABLEADO ELÉCTRICO"/>
    <m/>
    <s v="SERVICIO "/>
    <m/>
    <n v="250000"/>
    <n v="1"/>
    <m/>
    <m/>
    <m/>
    <m/>
    <m/>
    <m/>
    <m/>
    <m/>
    <m/>
    <m/>
    <m/>
    <n v="250000"/>
    <x v="1"/>
    <n v="250000"/>
    <n v="0"/>
    <n v="0"/>
    <n v="0"/>
    <n v="0"/>
    <n v="0"/>
    <n v="0"/>
    <n v="0"/>
    <n v="0"/>
    <n v="0"/>
    <n v="0"/>
    <n v="0"/>
    <n v="250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4.2.1"/>
    <s v="SERVICIO DE CABLEADO DE ESTRUCTURA DE RED"/>
    <m/>
    <s v="SERVICIO "/>
    <m/>
    <n v="250000"/>
    <n v="1"/>
    <m/>
    <m/>
    <m/>
    <m/>
    <m/>
    <m/>
    <m/>
    <m/>
    <m/>
    <m/>
    <m/>
    <n v="250000"/>
    <x v="1"/>
    <n v="250000"/>
    <n v="0"/>
    <n v="0"/>
    <n v="0"/>
    <n v="0"/>
    <n v="0"/>
    <n v="0"/>
    <n v="0"/>
    <n v="0"/>
    <n v="0"/>
    <n v="0"/>
    <n v="0"/>
    <n v="250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1.1.1.1 "/>
    <s v="AGUA DE MESA SIN GAS X 625 ML"/>
    <m/>
    <s v="BIEN"/>
    <m/>
    <n v="1.2"/>
    <n v="25125"/>
    <m/>
    <m/>
    <m/>
    <m/>
    <m/>
    <m/>
    <m/>
    <m/>
    <m/>
    <m/>
    <m/>
    <n v="30150"/>
    <x v="1"/>
    <n v="30150"/>
    <n v="0"/>
    <n v="0"/>
    <n v="0"/>
    <n v="0"/>
    <n v="0"/>
    <n v="0"/>
    <n v="0"/>
    <n v="0"/>
    <n v="0"/>
    <n v="0"/>
    <n v="0"/>
    <n v="3015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4.7.1"/>
    <s v="SERVICIO DE DESINSTALACIÓN E INSTALACIÓN DE EQUIPOS DE AIRE ACONDICIONADO"/>
    <m/>
    <s v="SERVICIO"/>
    <m/>
    <n v="25000"/>
    <n v="1"/>
    <m/>
    <m/>
    <m/>
    <m/>
    <m/>
    <m/>
    <m/>
    <m/>
    <m/>
    <m/>
    <m/>
    <n v="25000"/>
    <x v="1"/>
    <n v="25000"/>
    <n v="0"/>
    <n v="0"/>
    <n v="0"/>
    <n v="0"/>
    <n v="0"/>
    <n v="0"/>
    <n v="0"/>
    <n v="0"/>
    <n v="0"/>
    <n v="0"/>
    <n v="0"/>
    <n v="25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4.7.1"/>
    <s v="SERVICIO DE MANTENIMIENTO PREVENTIVO, CORRECTIVO Y CALIBRACION CERTIFICADA DE BALANZAS ELECTRONICAS (paquete de instalación de mesa de sufragio)"/>
    <m/>
    <s v="SERVICIO"/>
    <m/>
    <n v="25000"/>
    <m/>
    <n v="1"/>
    <m/>
    <m/>
    <m/>
    <m/>
    <m/>
    <m/>
    <m/>
    <m/>
    <m/>
    <m/>
    <n v="25000"/>
    <x v="1"/>
    <n v="0"/>
    <n v="25000"/>
    <n v="0"/>
    <n v="0"/>
    <n v="0"/>
    <n v="0"/>
    <n v="0"/>
    <n v="0"/>
    <n v="0"/>
    <n v="0"/>
    <n v="0"/>
    <n v="0"/>
    <n v="25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4.7.1"/>
    <s v="MANTENIMIENTO PREVENTIVO DE ESCANER FUJITSU (cedula)"/>
    <m/>
    <s v="SERVICIO"/>
    <m/>
    <n v="33000"/>
    <m/>
    <n v="1"/>
    <m/>
    <m/>
    <m/>
    <m/>
    <m/>
    <m/>
    <m/>
    <m/>
    <m/>
    <m/>
    <n v="33000"/>
    <x v="1"/>
    <n v="0"/>
    <n v="33000"/>
    <n v="0"/>
    <n v="0"/>
    <n v="0"/>
    <n v="0"/>
    <n v="0"/>
    <n v="0"/>
    <n v="0"/>
    <n v="0"/>
    <n v="0"/>
    <n v="0"/>
    <n v="33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5.1.4"/>
    <s v="SERVICIO DE ALQUILER DE BAÑOS MODULARES"/>
    <m/>
    <s v="SERVICIO"/>
    <m/>
    <n v="6000"/>
    <n v="3"/>
    <n v="3"/>
    <m/>
    <m/>
    <m/>
    <m/>
    <m/>
    <m/>
    <m/>
    <m/>
    <m/>
    <m/>
    <n v="36000"/>
    <x v="1"/>
    <n v="18000"/>
    <n v="18000"/>
    <n v="0"/>
    <n v="0"/>
    <n v="0"/>
    <n v="0"/>
    <n v="0"/>
    <n v="0"/>
    <n v="0"/>
    <n v="0"/>
    <n v="0"/>
    <n v="0"/>
    <n v="3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5.1.4"/>
    <s v="SERVICIO DE ALQUILER DE BAÑOS MODULARES"/>
    <m/>
    <s v="SERVICIO"/>
    <m/>
    <n v="6000"/>
    <m/>
    <m/>
    <n v="3"/>
    <n v="3"/>
    <m/>
    <m/>
    <m/>
    <m/>
    <m/>
    <m/>
    <m/>
    <m/>
    <n v="36000"/>
    <x v="1"/>
    <n v="0"/>
    <n v="0"/>
    <n v="18000"/>
    <n v="18000"/>
    <n v="0"/>
    <n v="0"/>
    <n v="0"/>
    <n v="0"/>
    <n v="0"/>
    <n v="0"/>
    <n v="0"/>
    <n v="0"/>
    <n v="36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4.7.1"/>
    <s v="SERVICIO DE MANTENIMIENTO PREVENTIVO Y CORRECTIVO DE PALETAS HIDRAULICAS"/>
    <m/>
    <s v="SERVICIO"/>
    <m/>
    <n v="25000"/>
    <m/>
    <n v="1"/>
    <m/>
    <m/>
    <m/>
    <m/>
    <m/>
    <m/>
    <m/>
    <m/>
    <m/>
    <m/>
    <n v="25000"/>
    <x v="1"/>
    <n v="0"/>
    <n v="25000"/>
    <n v="0"/>
    <n v="0"/>
    <n v="0"/>
    <n v="0"/>
    <n v="0"/>
    <n v="0"/>
    <n v="0"/>
    <n v="0"/>
    <n v="0"/>
    <n v="0"/>
    <n v="25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5.1.2"/>
    <s v="SERVICIO DE MOVILIDAD DE TRANSPORTE  DE CARGA"/>
    <m/>
    <s v="SERVICIO"/>
    <m/>
    <n v="30000"/>
    <n v="1"/>
    <n v="1"/>
    <m/>
    <m/>
    <m/>
    <m/>
    <m/>
    <m/>
    <m/>
    <m/>
    <m/>
    <m/>
    <n v="60000"/>
    <x v="1"/>
    <n v="30000"/>
    <n v="30000"/>
    <n v="0"/>
    <n v="0"/>
    <n v="0"/>
    <n v="0"/>
    <n v="0"/>
    <n v="0"/>
    <n v="0"/>
    <n v="0"/>
    <n v="0"/>
    <n v="0"/>
    <n v="60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5.1.2"/>
    <s v="SERVICIO DE MOVILIDAD DE TRANSPORTE  DE CARGA"/>
    <m/>
    <s v="SERVICIO"/>
    <m/>
    <n v="30000"/>
    <m/>
    <m/>
    <n v="1"/>
    <m/>
    <m/>
    <m/>
    <m/>
    <m/>
    <m/>
    <m/>
    <m/>
    <m/>
    <n v="30000"/>
    <x v="1"/>
    <n v="0"/>
    <n v="0"/>
    <n v="30000"/>
    <n v="0"/>
    <n v="0"/>
    <n v="0"/>
    <n v="0"/>
    <n v="0"/>
    <n v="0"/>
    <n v="0"/>
    <n v="0"/>
    <n v="0"/>
    <n v="3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5.1.2"/>
    <s v="SERVICIO DE MOVILIDAD DE TRANSPORTE  DE CARGA"/>
    <m/>
    <s v="SERVICIO"/>
    <m/>
    <n v="30000"/>
    <m/>
    <m/>
    <m/>
    <n v="1"/>
    <m/>
    <m/>
    <m/>
    <m/>
    <m/>
    <m/>
    <m/>
    <m/>
    <n v="30000"/>
    <x v="1"/>
    <n v="0"/>
    <n v="0"/>
    <n v="0"/>
    <n v="30000"/>
    <n v="0"/>
    <n v="0"/>
    <n v="0"/>
    <n v="0"/>
    <n v="0"/>
    <n v="0"/>
    <n v="0"/>
    <n v="0"/>
    <n v="30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5.1.2"/>
    <s v="SERVICIO DE ALQUILER DE CAMIÓN"/>
    <m/>
    <s v="SERVICIO"/>
    <m/>
    <n v="80000"/>
    <n v="1"/>
    <n v="1"/>
    <m/>
    <m/>
    <m/>
    <m/>
    <m/>
    <m/>
    <m/>
    <m/>
    <m/>
    <m/>
    <n v="160000"/>
    <x v="1"/>
    <n v="80000"/>
    <n v="80000"/>
    <n v="0"/>
    <n v="0"/>
    <n v="0"/>
    <n v="0"/>
    <n v="0"/>
    <n v="0"/>
    <n v="0"/>
    <n v="0"/>
    <n v="0"/>
    <n v="0"/>
    <n v="160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5.1.2"/>
    <s v="SERVICIO DE ALQUILER DE CAMIÓN"/>
    <m/>
    <s v="SERVICIO"/>
    <m/>
    <n v="80000"/>
    <m/>
    <m/>
    <n v="1"/>
    <m/>
    <m/>
    <m/>
    <m/>
    <m/>
    <m/>
    <m/>
    <m/>
    <m/>
    <n v="80000"/>
    <x v="1"/>
    <n v="0"/>
    <n v="0"/>
    <n v="80000"/>
    <n v="0"/>
    <n v="0"/>
    <n v="0"/>
    <n v="0"/>
    <n v="0"/>
    <n v="0"/>
    <n v="0"/>
    <n v="0"/>
    <n v="0"/>
    <n v="8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5.1.2"/>
    <s v="SERVICIO DE ALQUILER DE CAMIÓN"/>
    <m/>
    <s v="SERVICIO"/>
    <m/>
    <n v="80000"/>
    <m/>
    <m/>
    <m/>
    <n v="1"/>
    <m/>
    <m/>
    <m/>
    <m/>
    <m/>
    <m/>
    <m/>
    <m/>
    <n v="80000"/>
    <x v="1"/>
    <n v="0"/>
    <n v="0"/>
    <n v="0"/>
    <n v="80000"/>
    <n v="0"/>
    <n v="0"/>
    <n v="0"/>
    <n v="0"/>
    <n v="0"/>
    <n v="0"/>
    <n v="0"/>
    <n v="0"/>
    <n v="80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5.1.4"/>
    <s v="SERVICIO DE ALQUILER DE GRUPO ELECTRÓGENO"/>
    <m/>
    <s v="SERVICIO"/>
    <m/>
    <n v="50000"/>
    <m/>
    <n v="1"/>
    <n v="1"/>
    <n v="1"/>
    <m/>
    <m/>
    <m/>
    <m/>
    <m/>
    <m/>
    <m/>
    <m/>
    <n v="150000"/>
    <x v="1"/>
    <n v="0"/>
    <n v="50000"/>
    <n v="50000"/>
    <n v="50000"/>
    <n v="0"/>
    <n v="0"/>
    <n v="0"/>
    <n v="0"/>
    <n v="0"/>
    <n v="0"/>
    <n v="0"/>
    <n v="0"/>
    <n v="150000"/>
    <n v="0"/>
  </r>
  <r>
    <n v="2026"/>
    <n v="479"/>
    <m/>
    <m/>
    <s v="0125 MEJORA DE LA EFICIENCIA DE LOS PROCESOS ELECTORALES E INCREMENTO DE LA PARTICIPACIÓN POLÍTICA DE LA CIUDADANÍA"/>
    <n v="3000654"/>
    <n v="5005020"/>
    <m/>
    <m/>
    <m/>
    <m/>
    <s v="2026EG 2026GGEEJECUCIÓN DE LA GESTIÓN ARCHIVÍSTICA DOCUMENTAL ELECTORAL"/>
    <s v="EJECUCIÓN DE LA GESTIÓN ARCHIVÍSTICA DOCUMENTAL ELECTORAL"/>
    <m/>
    <m/>
    <x v="3"/>
    <s v="EG 2026"/>
    <m/>
    <s v="2.3"/>
    <s v="2.3.2.7.11.6"/>
    <s v="SERVICIO DE FOTOCOPIADO E IMPRESIONES"/>
    <m/>
    <s v="SERVICIO"/>
    <m/>
    <n v="2"/>
    <m/>
    <m/>
    <n v="91613"/>
    <m/>
    <m/>
    <m/>
    <m/>
    <m/>
    <m/>
    <m/>
    <m/>
    <m/>
    <n v="183226"/>
    <x v="1"/>
    <n v="0"/>
    <n v="0"/>
    <n v="183226"/>
    <n v="0"/>
    <n v="0"/>
    <n v="0"/>
    <n v="0"/>
    <n v="0"/>
    <n v="0"/>
    <n v="0"/>
    <n v="0"/>
    <n v="0"/>
    <n v="183226"/>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5.1.99"/>
    <s v="SERVICIO DE SUSCRIPCIÓN DE LICENCIA DE SOFTWARE PARA PLANIFICACIÓN DE RECURSOS - (ERP)"/>
    <m/>
    <s v="SERVICIO"/>
    <m/>
    <n v="22222.22222"/>
    <n v="1"/>
    <n v="1"/>
    <n v="1"/>
    <m/>
    <m/>
    <m/>
    <m/>
    <m/>
    <m/>
    <m/>
    <m/>
    <m/>
    <n v="66667"/>
    <x v="1"/>
    <n v="22222.22222"/>
    <n v="22222.22222"/>
    <n v="22222.22222"/>
    <n v="0"/>
    <n v="0"/>
    <n v="0"/>
    <n v="0"/>
    <n v="0"/>
    <n v="0"/>
    <n v="0"/>
    <n v="0"/>
    <n v="0"/>
    <n v="66667"/>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7.11.1"/>
    <s v="SERVICIO PARA LA IMPLEMENTACIÓN DEL PROCESO DE SEGUIMIENTO Y TRAZABILIDAD DE LOS PROCESOS AUTOMATIZADOS"/>
    <m/>
    <s v="SERVICIO"/>
    <m/>
    <n v="2111667"/>
    <m/>
    <m/>
    <m/>
    <n v="1"/>
    <m/>
    <m/>
    <m/>
    <m/>
    <m/>
    <m/>
    <m/>
    <m/>
    <n v="2111667"/>
    <x v="1"/>
    <n v="0"/>
    <n v="0"/>
    <n v="0"/>
    <n v="2111667"/>
    <n v="0"/>
    <n v="0"/>
    <n v="0"/>
    <n v="0"/>
    <n v="0"/>
    <n v="0"/>
    <n v="0"/>
    <n v="0"/>
    <n v="2111667"/>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7.13.98"/>
    <s v="SERVICIO DE SEGUIMIENTO Y MONITOREO EN TIEMPO REAL CON GPS"/>
    <m/>
    <s v="SERVICIO"/>
    <m/>
    <n v="200000"/>
    <n v="1"/>
    <m/>
    <m/>
    <m/>
    <m/>
    <m/>
    <m/>
    <m/>
    <m/>
    <m/>
    <m/>
    <m/>
    <n v="200000"/>
    <x v="1"/>
    <n v="200000"/>
    <n v="0"/>
    <n v="0"/>
    <n v="0"/>
    <n v="0"/>
    <n v="0"/>
    <n v="0"/>
    <n v="0"/>
    <n v="0"/>
    <n v="0"/>
    <n v="0"/>
    <n v="0"/>
    <n v="200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7.11.2"/>
    <s v="DESPLIEGUE DE MATERIAL ELECTORAL Y EIE DE CAPACITACIÓN"/>
    <m/>
    <s v="SERVICIO"/>
    <m/>
    <n v="2400000"/>
    <m/>
    <n v="1"/>
    <m/>
    <m/>
    <m/>
    <m/>
    <m/>
    <m/>
    <m/>
    <m/>
    <m/>
    <m/>
    <n v="2400000"/>
    <x v="1"/>
    <n v="0"/>
    <n v="2400000"/>
    <n v="0"/>
    <n v="0"/>
    <n v="0"/>
    <n v="0"/>
    <n v="0"/>
    <n v="0"/>
    <n v="0"/>
    <n v="0"/>
    <n v="0"/>
    <n v="0"/>
    <n v="240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7.11.2"/>
    <s v="DESPLIEGUE DE MATERIAL ELECTORAL Y EIE DE SUFRAGIO A ODPE"/>
    <m/>
    <s v="SERVICIO"/>
    <m/>
    <n v="3300000"/>
    <m/>
    <m/>
    <n v="1"/>
    <m/>
    <m/>
    <m/>
    <m/>
    <m/>
    <m/>
    <m/>
    <m/>
    <m/>
    <n v="3300000"/>
    <x v="1"/>
    <n v="0"/>
    <n v="0"/>
    <n v="3300000"/>
    <n v="0"/>
    <n v="0"/>
    <n v="0"/>
    <n v="0"/>
    <n v="0"/>
    <n v="0"/>
    <n v="0"/>
    <n v="0"/>
    <n v="0"/>
    <n v="330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7.11.2"/>
    <s v="REPLIEGUE DE MATERIAL, DOCUMENTOS ELECTORALES Y EIE DE ODPE"/>
    <m/>
    <s v="SERVICIO"/>
    <m/>
    <n v="3300000"/>
    <m/>
    <m/>
    <m/>
    <n v="1"/>
    <m/>
    <m/>
    <m/>
    <m/>
    <m/>
    <m/>
    <m/>
    <m/>
    <n v="3300000"/>
    <x v="1"/>
    <n v="0"/>
    <n v="0"/>
    <n v="0"/>
    <n v="3300000"/>
    <n v="0"/>
    <n v="0"/>
    <n v="0"/>
    <n v="0"/>
    <n v="0"/>
    <n v="0"/>
    <n v="0"/>
    <n v="0"/>
    <n v="330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7.11.2"/>
    <s v="DESPLIEGUE DE MATERIAL ELECTORAL SUFRAGIO DE ODPE DEL INTERIOR DEL PAÍS A LOCALES DE VOTACIÓN"/>
    <m/>
    <s v="SERVICIO"/>
    <m/>
    <n v="2500000"/>
    <m/>
    <m/>
    <n v="1"/>
    <m/>
    <m/>
    <m/>
    <m/>
    <m/>
    <m/>
    <m/>
    <m/>
    <m/>
    <n v="2500000"/>
    <x v="1"/>
    <n v="0"/>
    <n v="0"/>
    <n v="2500000"/>
    <n v="0"/>
    <n v="0"/>
    <n v="0"/>
    <n v="0"/>
    <n v="0"/>
    <n v="0"/>
    <n v="0"/>
    <n v="0"/>
    <n v="0"/>
    <n v="250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7.11.2"/>
    <s v="REPLIEGUE DE MATERIAL Y DOCUMENTOS ELECTORALES DE LOCALES DE VOTACIÓN A ODPE DEL INTERIOR DEL PAÍS"/>
    <m/>
    <s v="SERVICIO"/>
    <m/>
    <n v="2500000"/>
    <m/>
    <m/>
    <m/>
    <n v="1"/>
    <m/>
    <m/>
    <m/>
    <m/>
    <m/>
    <m/>
    <m/>
    <m/>
    <n v="2500000"/>
    <x v="1"/>
    <n v="0"/>
    <n v="0"/>
    <n v="0"/>
    <n v="2500000"/>
    <n v="0"/>
    <n v="0"/>
    <n v="0"/>
    <n v="0"/>
    <n v="0"/>
    <n v="0"/>
    <n v="0"/>
    <n v="0"/>
    <n v="2500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1.2.1"/>
    <s v="TRASLADO DE PERSONAL-COMISIÓN DE SERVICIO-PASAJES TERRESTRE NACIONAL"/>
    <m/>
    <s v="SERVICIO"/>
    <m/>
    <n v="200"/>
    <m/>
    <n v="7"/>
    <m/>
    <m/>
    <m/>
    <m/>
    <m/>
    <m/>
    <m/>
    <m/>
    <m/>
    <m/>
    <n v="1400"/>
    <x v="1"/>
    <n v="0"/>
    <n v="1400"/>
    <n v="0"/>
    <n v="0"/>
    <n v="0"/>
    <n v="0"/>
    <n v="0"/>
    <n v="0"/>
    <n v="0"/>
    <n v="0"/>
    <n v="0"/>
    <n v="0"/>
    <n v="14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1.2.1"/>
    <s v="TRASLADO DE PERSONAL-COMISIÓN DE SERVICIO-PASAJES TERRESTRE NACIONAL"/>
    <m/>
    <s v="SERVICIO"/>
    <m/>
    <n v="200"/>
    <m/>
    <m/>
    <n v="10"/>
    <m/>
    <m/>
    <m/>
    <m/>
    <m/>
    <m/>
    <m/>
    <m/>
    <m/>
    <n v="2000"/>
    <x v="1"/>
    <n v="0"/>
    <n v="0"/>
    <n v="2000"/>
    <n v="0"/>
    <n v="0"/>
    <n v="0"/>
    <n v="0"/>
    <n v="0"/>
    <n v="0"/>
    <n v="0"/>
    <n v="0"/>
    <n v="0"/>
    <n v="2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1.2.1"/>
    <s v="TRASLADO DE PERSONAL-COMISIÓN DE SERVICIO-PASAJES TERRESTRE NACIONAL"/>
    <m/>
    <s v="SERVICIO"/>
    <m/>
    <n v="200"/>
    <m/>
    <m/>
    <m/>
    <n v="19"/>
    <m/>
    <m/>
    <m/>
    <m/>
    <m/>
    <m/>
    <m/>
    <m/>
    <n v="3800"/>
    <x v="1"/>
    <n v="0"/>
    <n v="0"/>
    <n v="0"/>
    <n v="3800"/>
    <n v="0"/>
    <n v="0"/>
    <n v="0"/>
    <n v="0"/>
    <n v="0"/>
    <n v="0"/>
    <n v="0"/>
    <n v="0"/>
    <n v="38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1.2.1"/>
    <s v="TRASLADO PERSONAL COMISION DE SERVICIO - PASAJES AEREOS"/>
    <m/>
    <s v="SERVICIO"/>
    <m/>
    <n v="1200"/>
    <m/>
    <n v="26"/>
    <m/>
    <m/>
    <m/>
    <m/>
    <m/>
    <m/>
    <m/>
    <m/>
    <m/>
    <m/>
    <n v="31200"/>
    <x v="1"/>
    <n v="0"/>
    <n v="31200"/>
    <n v="0"/>
    <n v="0"/>
    <n v="0"/>
    <n v="0"/>
    <n v="0"/>
    <n v="0"/>
    <n v="0"/>
    <n v="0"/>
    <n v="0"/>
    <n v="0"/>
    <n v="312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1.2.1"/>
    <s v="TRASLADO PERSONAL COMISION DE SERVICIO - PASAJES AEREOS"/>
    <m/>
    <s v="SERVICIO"/>
    <m/>
    <n v="1200"/>
    <m/>
    <m/>
    <n v="28"/>
    <m/>
    <m/>
    <m/>
    <m/>
    <m/>
    <m/>
    <m/>
    <m/>
    <m/>
    <n v="33600"/>
    <x v="1"/>
    <n v="0"/>
    <n v="0"/>
    <n v="33600"/>
    <n v="0"/>
    <n v="0"/>
    <n v="0"/>
    <n v="0"/>
    <n v="0"/>
    <n v="0"/>
    <n v="0"/>
    <n v="0"/>
    <n v="0"/>
    <n v="336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1.2.1"/>
    <s v="TRASLADO PERSONAL COMISION DE SERVICIO - PASAJES AEREOS"/>
    <m/>
    <s v="SERVICIO"/>
    <m/>
    <n v="1200"/>
    <m/>
    <m/>
    <m/>
    <n v="55"/>
    <m/>
    <m/>
    <m/>
    <m/>
    <m/>
    <m/>
    <m/>
    <m/>
    <n v="66000"/>
    <x v="1"/>
    <n v="0"/>
    <n v="0"/>
    <n v="0"/>
    <n v="66000"/>
    <n v="0"/>
    <n v="0"/>
    <n v="0"/>
    <n v="0"/>
    <n v="0"/>
    <n v="0"/>
    <n v="0"/>
    <n v="0"/>
    <n v="66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1.2.2"/>
    <s v="ASIGNACIONES EN GENERAL-VIÁTICOS Y MOVILIDAD"/>
    <m/>
    <s v="SERVICIO"/>
    <m/>
    <n v="250"/>
    <m/>
    <n v="220"/>
    <m/>
    <m/>
    <m/>
    <m/>
    <m/>
    <m/>
    <m/>
    <m/>
    <m/>
    <m/>
    <n v="55000"/>
    <x v="1"/>
    <n v="0"/>
    <n v="55000"/>
    <n v="0"/>
    <n v="0"/>
    <n v="0"/>
    <n v="0"/>
    <n v="0"/>
    <n v="0"/>
    <n v="0"/>
    <n v="0"/>
    <n v="0"/>
    <n v="0"/>
    <n v="55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1.2.2"/>
    <s v="ASIGNACIONES EN GENERAL-VIÁTICOS Y MOVILIDAD"/>
    <m/>
    <s v="SERVICIO"/>
    <m/>
    <n v="250"/>
    <m/>
    <m/>
    <n v="220"/>
    <m/>
    <m/>
    <m/>
    <m/>
    <m/>
    <m/>
    <m/>
    <m/>
    <m/>
    <n v="55000"/>
    <x v="1"/>
    <n v="0"/>
    <n v="0"/>
    <n v="55000"/>
    <n v="0"/>
    <n v="0"/>
    <n v="0"/>
    <n v="0"/>
    <n v="0"/>
    <n v="0"/>
    <n v="0"/>
    <n v="0"/>
    <n v="0"/>
    <n v="5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1.2.2"/>
    <s v="ASIGNACIONES EN GENERAL-VIÁTICOS Y MOVILIDAD"/>
    <m/>
    <s v="SERVICIO"/>
    <m/>
    <n v="250"/>
    <m/>
    <m/>
    <m/>
    <n v="220"/>
    <m/>
    <m/>
    <m/>
    <m/>
    <m/>
    <m/>
    <m/>
    <m/>
    <n v="55000"/>
    <x v="1"/>
    <n v="0"/>
    <n v="0"/>
    <n v="0"/>
    <n v="55000"/>
    <n v="0"/>
    <n v="0"/>
    <n v="0"/>
    <n v="0"/>
    <n v="0"/>
    <n v="0"/>
    <n v="0"/>
    <n v="0"/>
    <n v="5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7.11.2"/>
    <s v="REPLIEGUE DE CÉDULAS EN LIMA METROPOLITANA Y CALLAO"/>
    <m/>
    <s v="SERVICIO"/>
    <m/>
    <n v="189000"/>
    <m/>
    <m/>
    <n v="1"/>
    <m/>
    <m/>
    <m/>
    <m/>
    <m/>
    <m/>
    <m/>
    <m/>
    <m/>
    <n v="189000"/>
    <x v="1"/>
    <n v="0"/>
    <n v="0"/>
    <n v="189000"/>
    <n v="0"/>
    <n v="0"/>
    <n v="0"/>
    <n v="0"/>
    <n v="0"/>
    <n v="0"/>
    <n v="0"/>
    <n v="0"/>
    <n v="0"/>
    <n v="18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7.11.2"/>
    <s v="REPLIEGUE DE CÉDULAS DE SUFRAGIO DE ODPE A LIMA"/>
    <m/>
    <s v="SERVICIO"/>
    <m/>
    <n v="1200000"/>
    <m/>
    <m/>
    <n v="1"/>
    <m/>
    <m/>
    <m/>
    <m/>
    <m/>
    <m/>
    <m/>
    <m/>
    <m/>
    <n v="1200000"/>
    <x v="1"/>
    <n v="0"/>
    <n v="0"/>
    <n v="1200000"/>
    <n v="0"/>
    <n v="0"/>
    <n v="0"/>
    <n v="0"/>
    <n v="0"/>
    <n v="0"/>
    <n v="0"/>
    <n v="0"/>
    <n v="0"/>
    <n v="120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7.11.2"/>
    <s v="CONTRATACIÓN DE VEHÍCULOS PARA REPLIEGUE DE ACTAS ELECTORALES (INTERIOR DEL PAÍS)"/>
    <m/>
    <s v="SERVICIO"/>
    <m/>
    <n v="1500000"/>
    <m/>
    <m/>
    <n v="1"/>
    <m/>
    <m/>
    <m/>
    <m/>
    <m/>
    <m/>
    <m/>
    <m/>
    <m/>
    <n v="1500000"/>
    <x v="1"/>
    <n v="0"/>
    <n v="0"/>
    <n v="1500000"/>
    <n v="0"/>
    <n v="0"/>
    <n v="0"/>
    <n v="0"/>
    <n v="0"/>
    <n v="0"/>
    <n v="0"/>
    <n v="0"/>
    <n v="0"/>
    <n v="150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6.1.2"/>
    <s v="SERVICIO DE PRESENCIA NOTARIAL PARA DESTRUCCIÓN DE CÉDULAS DE SUFRAGIO"/>
    <m/>
    <s v="SERVICIO"/>
    <m/>
    <n v="5000"/>
    <m/>
    <m/>
    <m/>
    <n v="1"/>
    <m/>
    <m/>
    <m/>
    <m/>
    <m/>
    <m/>
    <m/>
    <m/>
    <n v="5000"/>
    <x v="1"/>
    <n v="0"/>
    <n v="0"/>
    <n v="0"/>
    <n v="5000"/>
    <n v="0"/>
    <n v="0"/>
    <n v="0"/>
    <n v="0"/>
    <n v="0"/>
    <n v="0"/>
    <n v="0"/>
    <n v="0"/>
    <n v="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7.13.98"/>
    <s v="SERVICIO DE DESTRUCCIÓN DE CÉDULAS DE SUFRAGIO"/>
    <m/>
    <s v="SERVICIO"/>
    <m/>
    <n v="50000"/>
    <m/>
    <m/>
    <m/>
    <n v="1"/>
    <m/>
    <m/>
    <m/>
    <m/>
    <m/>
    <m/>
    <m/>
    <m/>
    <n v="50000"/>
    <x v="1"/>
    <n v="0"/>
    <n v="0"/>
    <n v="0"/>
    <n v="50000"/>
    <n v="0"/>
    <n v="0"/>
    <n v="0"/>
    <n v="0"/>
    <n v="0"/>
    <n v="0"/>
    <n v="0"/>
    <n v="0"/>
    <n v="5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7.11.5"/>
    <s v="SERVICIO DE ATENCIÓN DE REFRIGERIOS"/>
    <m/>
    <s v="SERVICIO"/>
    <m/>
    <n v="30"/>
    <m/>
    <m/>
    <n v="3500"/>
    <m/>
    <m/>
    <m/>
    <m/>
    <m/>
    <m/>
    <m/>
    <m/>
    <m/>
    <n v="105000"/>
    <x v="1"/>
    <n v="0"/>
    <n v="0"/>
    <n v="105000"/>
    <n v="0"/>
    <n v="0"/>
    <n v="0"/>
    <n v="0"/>
    <n v="0"/>
    <n v="0"/>
    <n v="0"/>
    <n v="0"/>
    <n v="0"/>
    <n v="105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7.11.99"/>
    <s v="SERVICIO DE PRODUCCION DE ACTA PADRON"/>
    <m/>
    <s v="SERVICIO"/>
    <m/>
    <n v="8500000"/>
    <m/>
    <m/>
    <n v="1"/>
    <m/>
    <m/>
    <m/>
    <m/>
    <m/>
    <m/>
    <m/>
    <m/>
    <m/>
    <n v="8500000"/>
    <x v="1"/>
    <n v="0"/>
    <n v="0"/>
    <n v="8500000"/>
    <n v="0"/>
    <n v="0"/>
    <n v="0"/>
    <n v="0"/>
    <n v="0"/>
    <n v="0"/>
    <n v="0"/>
    <n v="0"/>
    <n v="0"/>
    <n v="85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5.3.1"/>
    <s v="ALCOHOL ISOPROPILICO (ISOPROPANOL) Q.P. X 1 gal"/>
    <m/>
    <s v="BIEN"/>
    <m/>
    <n v="50"/>
    <n v="360"/>
    <m/>
    <m/>
    <m/>
    <m/>
    <m/>
    <m/>
    <m/>
    <m/>
    <m/>
    <m/>
    <m/>
    <n v="18000"/>
    <x v="1"/>
    <n v="18000"/>
    <n v="0"/>
    <n v="0"/>
    <n v="0"/>
    <n v="0"/>
    <n v="0"/>
    <n v="0"/>
    <n v="0"/>
    <n v="0"/>
    <n v="0"/>
    <n v="0"/>
    <n v="0"/>
    <n v="18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5.1.1"/>
    <s v="LÁMPARA PARA ESCANER FUJITSU COD. REF. PA03575D934"/>
    <m/>
    <s v="BIEN"/>
    <m/>
    <n v="2929.25"/>
    <n v="5"/>
    <m/>
    <m/>
    <m/>
    <m/>
    <m/>
    <m/>
    <m/>
    <m/>
    <m/>
    <m/>
    <m/>
    <n v="14647"/>
    <x v="1"/>
    <n v="14646.25"/>
    <n v="0"/>
    <n v="0"/>
    <n v="0"/>
    <n v="0"/>
    <n v="0"/>
    <n v="0"/>
    <n v="0"/>
    <n v="0"/>
    <n v="0"/>
    <n v="0"/>
    <n v="0"/>
    <n v="14647"/>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5.1.1"/>
    <s v="LÁMPARA PARA ESCANER FUJITSU COD. REF. PA03575D935"/>
    <m/>
    <s v="BIEN"/>
    <m/>
    <n v="2884.6"/>
    <n v="15"/>
    <m/>
    <m/>
    <m/>
    <m/>
    <m/>
    <m/>
    <m/>
    <m/>
    <m/>
    <m/>
    <m/>
    <n v="43269"/>
    <x v="1"/>
    <n v="43269"/>
    <n v="0"/>
    <n v="0"/>
    <n v="0"/>
    <n v="0"/>
    <n v="0"/>
    <n v="0"/>
    <n v="0"/>
    <n v="0"/>
    <n v="0"/>
    <n v="0"/>
    <n v="0"/>
    <n v="43269"/>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5.1.1"/>
    <s v="RODILLO DE SEPARACIÓN DE PAPEL PARA FUJITSU COD. REF. PA03450K012"/>
    <m/>
    <s v="BIEN"/>
    <m/>
    <n v="3000"/>
    <n v="10"/>
    <m/>
    <m/>
    <m/>
    <m/>
    <m/>
    <m/>
    <m/>
    <m/>
    <m/>
    <m/>
    <m/>
    <n v="30000"/>
    <x v="1"/>
    <n v="30000"/>
    <n v="0"/>
    <n v="0"/>
    <n v="0"/>
    <n v="0"/>
    <n v="0"/>
    <n v="0"/>
    <n v="0"/>
    <n v="0"/>
    <n v="0"/>
    <n v="0"/>
    <n v="0"/>
    <n v="3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7.13.98"/>
    <s v="SERVICIO ESPECIALIZADO DE FEDATACION JURAMENTADA DE PRODUCCION DE MICROFORMAS"/>
    <m/>
    <s v="SERVICIO "/>
    <m/>
    <n v="200000"/>
    <n v="1"/>
    <m/>
    <m/>
    <m/>
    <m/>
    <m/>
    <m/>
    <m/>
    <m/>
    <m/>
    <m/>
    <m/>
    <n v="200000"/>
    <x v="1"/>
    <n v="200000"/>
    <n v="0"/>
    <n v="0"/>
    <n v="0"/>
    <n v="0"/>
    <n v="0"/>
    <n v="0"/>
    <n v="0"/>
    <n v="0"/>
    <n v="0"/>
    <n v="0"/>
    <n v="0"/>
    <n v="2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5.1.1"/>
    <s v="UNIDAD DE FONDO INFERIOR PARA FUJITSU COD. REF. PA03575D831"/>
    <m/>
    <s v="BIEN"/>
    <m/>
    <n v="2268.5500000000002"/>
    <n v="10"/>
    <m/>
    <m/>
    <m/>
    <m/>
    <m/>
    <m/>
    <m/>
    <m/>
    <m/>
    <m/>
    <m/>
    <n v="22686"/>
    <x v="1"/>
    <n v="22685.5"/>
    <n v="0"/>
    <n v="0"/>
    <n v="0"/>
    <n v="0"/>
    <n v="0"/>
    <n v="0"/>
    <n v="0"/>
    <n v="0"/>
    <n v="0"/>
    <n v="0"/>
    <n v="0"/>
    <n v="22686"/>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6.1.2"/>
    <s v="UNIDAD DE RODILLO DE SELECCIÓN PARA ESCÁNER FUJITSU COD. REF. PA03575K011"/>
    <m/>
    <s v="BIEN"/>
    <m/>
    <n v="5000"/>
    <n v="10"/>
    <m/>
    <m/>
    <m/>
    <m/>
    <m/>
    <m/>
    <m/>
    <m/>
    <m/>
    <m/>
    <m/>
    <n v="50000"/>
    <x v="1"/>
    <n v="50000"/>
    <n v="0"/>
    <n v="0"/>
    <n v="0"/>
    <n v="0"/>
    <n v="0"/>
    <n v="0"/>
    <n v="0"/>
    <n v="0"/>
    <n v="0"/>
    <n v="0"/>
    <n v="0"/>
    <n v="5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6.1.2"/>
    <s v="RODILLO DE FRENO DE ESCÁNER PARA FUJITSU COD. REF. PA03575K013"/>
    <m/>
    <s v="BIEN"/>
    <m/>
    <n v="5000"/>
    <n v="10"/>
    <m/>
    <m/>
    <m/>
    <m/>
    <m/>
    <m/>
    <m/>
    <m/>
    <m/>
    <m/>
    <m/>
    <n v="50000"/>
    <x v="1"/>
    <n v="50000"/>
    <n v="0"/>
    <n v="0"/>
    <n v="0"/>
    <n v="0"/>
    <n v="0"/>
    <n v="0"/>
    <n v="0"/>
    <n v="0"/>
    <n v="0"/>
    <n v="0"/>
    <n v="0"/>
    <n v="5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8.2.1"/>
    <s v="GUANTE PARA EXAMEN DESCARTABLE DE NITRILO SIN POLVO TALLA L X 100"/>
    <m/>
    <s v="BIEN"/>
    <m/>
    <n v="17.5"/>
    <n v="120"/>
    <m/>
    <n v="120"/>
    <n v="240"/>
    <m/>
    <m/>
    <m/>
    <m/>
    <m/>
    <m/>
    <m/>
    <m/>
    <n v="8400"/>
    <x v="1"/>
    <n v="2100"/>
    <n v="0"/>
    <n v="2100"/>
    <n v="4200"/>
    <n v="0"/>
    <n v="0"/>
    <n v="0"/>
    <n v="0"/>
    <n v="0"/>
    <n v="0"/>
    <n v="0"/>
    <n v="0"/>
    <n v="84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4.7.1"/>
    <s v="MANTENIMIENTO PREVENTIVO DE IMPRESORA (PARA LINEA DE IMPRESIÓN DE SECCIÓN 1  DEL ACTA PADRÓN)"/>
    <m/>
    <s v="SERVICIO"/>
    <m/>
    <n v="395997.56"/>
    <n v="1"/>
    <m/>
    <m/>
    <m/>
    <m/>
    <m/>
    <m/>
    <m/>
    <m/>
    <m/>
    <m/>
    <m/>
    <n v="395998"/>
    <x v="1"/>
    <n v="395997.56"/>
    <n v="0"/>
    <n v="0"/>
    <n v="0"/>
    <n v="0"/>
    <n v="0"/>
    <n v="0"/>
    <n v="0"/>
    <n v="0"/>
    <n v="0"/>
    <n v="0"/>
    <n v="0"/>
    <n v="395998"/>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2.1.1 "/>
    <s v="SERVICIO DE ENERGIA ELECTRICA"/>
    <m/>
    <s v="SERVICIO"/>
    <m/>
    <n v="65600"/>
    <n v="1"/>
    <n v="1"/>
    <n v="1"/>
    <n v="1"/>
    <m/>
    <m/>
    <m/>
    <m/>
    <m/>
    <m/>
    <m/>
    <m/>
    <n v="262400"/>
    <x v="1"/>
    <n v="65600"/>
    <n v="65600"/>
    <n v="65600"/>
    <n v="65600"/>
    <n v="0"/>
    <n v="0"/>
    <n v="0"/>
    <n v="0"/>
    <n v="0"/>
    <n v="0"/>
    <n v="0"/>
    <n v="0"/>
    <n v="2624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ESPECIALISTA EN IMPRESIONES"/>
    <m/>
    <s v="LOCADOR"/>
    <n v="3"/>
    <n v="8000"/>
    <n v="30"/>
    <n v="30"/>
    <m/>
    <m/>
    <m/>
    <m/>
    <m/>
    <m/>
    <m/>
    <m/>
    <m/>
    <m/>
    <n v="48000"/>
    <x v="1"/>
    <n v="24000"/>
    <n v="24000"/>
    <n v="0"/>
    <n v="0"/>
    <n v="0"/>
    <n v="0"/>
    <n v="0"/>
    <n v="0"/>
    <n v="0"/>
    <n v="0"/>
    <n v="0"/>
    <n v="0"/>
    <n v="48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ESPECIALISTA EN IMPRESIONES"/>
    <m/>
    <s v="LOCADOR"/>
    <n v="3"/>
    <n v="8000"/>
    <m/>
    <m/>
    <n v="30"/>
    <m/>
    <m/>
    <m/>
    <m/>
    <m/>
    <m/>
    <m/>
    <m/>
    <m/>
    <n v="24000"/>
    <x v="1"/>
    <n v="0"/>
    <n v="0"/>
    <n v="24000"/>
    <n v="0"/>
    <n v="0"/>
    <n v="0"/>
    <n v="0"/>
    <n v="0"/>
    <n v="0"/>
    <n v="0"/>
    <n v="0"/>
    <n v="0"/>
    <n v="24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ESPECIALISTA EN IMPRESIONES"/>
    <m/>
    <s v="LOCADOR"/>
    <n v="1"/>
    <n v="8000"/>
    <m/>
    <m/>
    <m/>
    <n v="30"/>
    <m/>
    <m/>
    <m/>
    <m/>
    <m/>
    <m/>
    <m/>
    <m/>
    <n v="8000"/>
    <x v="1"/>
    <n v="0"/>
    <n v="0"/>
    <n v="0"/>
    <n v="8000"/>
    <n v="0"/>
    <n v="0"/>
    <n v="0"/>
    <n v="0"/>
    <n v="0"/>
    <n v="0"/>
    <n v="0"/>
    <n v="0"/>
    <n v="8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COORDINADOR DE IMPRESIONES"/>
    <m/>
    <s v="LOCADOR"/>
    <n v="3"/>
    <n v="6000"/>
    <n v="30"/>
    <m/>
    <m/>
    <m/>
    <m/>
    <m/>
    <m/>
    <m/>
    <m/>
    <m/>
    <m/>
    <m/>
    <n v="18000"/>
    <x v="1"/>
    <n v="18000"/>
    <n v="0"/>
    <n v="0"/>
    <n v="0"/>
    <n v="0"/>
    <n v="0"/>
    <n v="0"/>
    <n v="0"/>
    <n v="0"/>
    <n v="0"/>
    <n v="0"/>
    <n v="0"/>
    <n v="18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COORDINADOR DE IMPRESIONES"/>
    <m/>
    <s v="LOCADOR"/>
    <n v="6"/>
    <n v="6000"/>
    <m/>
    <n v="30"/>
    <m/>
    <m/>
    <m/>
    <m/>
    <m/>
    <m/>
    <m/>
    <m/>
    <m/>
    <m/>
    <n v="36000"/>
    <x v="1"/>
    <n v="0"/>
    <n v="36000"/>
    <n v="0"/>
    <n v="0"/>
    <n v="0"/>
    <n v="0"/>
    <n v="0"/>
    <n v="0"/>
    <n v="0"/>
    <n v="0"/>
    <n v="0"/>
    <n v="0"/>
    <n v="36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COORDINADOR DE IMPRESIONES"/>
    <m/>
    <s v="LOCADOR"/>
    <n v="6"/>
    <n v="6000"/>
    <m/>
    <m/>
    <n v="30"/>
    <m/>
    <m/>
    <m/>
    <m/>
    <m/>
    <m/>
    <m/>
    <m/>
    <m/>
    <n v="36000"/>
    <x v="1"/>
    <n v="0"/>
    <n v="0"/>
    <n v="36000"/>
    <n v="0"/>
    <n v="0"/>
    <n v="0"/>
    <n v="0"/>
    <n v="0"/>
    <n v="0"/>
    <n v="0"/>
    <n v="0"/>
    <n v="0"/>
    <n v="3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COORDINADOR DE IMPRESIONES"/>
    <m/>
    <s v="LOCADOR"/>
    <n v="1"/>
    <n v="6000"/>
    <m/>
    <m/>
    <m/>
    <n v="30"/>
    <m/>
    <m/>
    <m/>
    <m/>
    <m/>
    <m/>
    <m/>
    <m/>
    <n v="6000"/>
    <x v="1"/>
    <n v="0"/>
    <n v="0"/>
    <n v="0"/>
    <n v="6000"/>
    <n v="0"/>
    <n v="0"/>
    <n v="0"/>
    <n v="0"/>
    <n v="0"/>
    <n v="0"/>
    <n v="0"/>
    <n v="0"/>
    <n v="6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TÉCNICO DE DISEÑO E IMPRESIONES"/>
    <m/>
    <s v="LOCADOR"/>
    <n v="6"/>
    <n v="4000"/>
    <n v="30"/>
    <m/>
    <m/>
    <m/>
    <m/>
    <m/>
    <m/>
    <m/>
    <m/>
    <m/>
    <m/>
    <m/>
    <n v="24000"/>
    <x v="1"/>
    <n v="24000"/>
    <n v="0"/>
    <n v="0"/>
    <n v="0"/>
    <n v="0"/>
    <n v="0"/>
    <n v="0"/>
    <n v="0"/>
    <n v="0"/>
    <n v="0"/>
    <n v="0"/>
    <n v="0"/>
    <n v="24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TÉCNICO DE DISEÑO E IMPRESIONES"/>
    <m/>
    <s v="LOCADOR"/>
    <n v="9"/>
    <n v="4000"/>
    <m/>
    <n v="30"/>
    <m/>
    <m/>
    <m/>
    <m/>
    <m/>
    <m/>
    <m/>
    <m/>
    <m/>
    <m/>
    <n v="36000"/>
    <x v="1"/>
    <n v="0"/>
    <n v="36000"/>
    <n v="0"/>
    <n v="0"/>
    <n v="0"/>
    <n v="0"/>
    <n v="0"/>
    <n v="0"/>
    <n v="0"/>
    <n v="0"/>
    <n v="0"/>
    <n v="0"/>
    <n v="36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TÉCNICO DE DISEÑO E IMPRESIONES"/>
    <m/>
    <s v="LOCADOR"/>
    <n v="9"/>
    <n v="4000"/>
    <m/>
    <m/>
    <n v="30"/>
    <m/>
    <m/>
    <m/>
    <m/>
    <m/>
    <m/>
    <m/>
    <m/>
    <m/>
    <n v="36000"/>
    <x v="1"/>
    <n v="0"/>
    <n v="0"/>
    <n v="36000"/>
    <n v="0"/>
    <n v="0"/>
    <n v="0"/>
    <n v="0"/>
    <n v="0"/>
    <n v="0"/>
    <n v="0"/>
    <n v="0"/>
    <n v="0"/>
    <n v="3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TÉCNICO DE DISEÑO E IMPRESIONES"/>
    <m/>
    <s v="LOCADOR"/>
    <n v="2"/>
    <n v="4000"/>
    <m/>
    <m/>
    <m/>
    <n v="30"/>
    <m/>
    <m/>
    <m/>
    <m/>
    <m/>
    <m/>
    <m/>
    <m/>
    <n v="8000"/>
    <x v="1"/>
    <n v="0"/>
    <n v="0"/>
    <n v="0"/>
    <n v="8000"/>
    <n v="0"/>
    <n v="0"/>
    <n v="0"/>
    <n v="0"/>
    <n v="0"/>
    <n v="0"/>
    <n v="0"/>
    <n v="0"/>
    <n v="8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TÉCNICO DE IMPRENTA"/>
    <m/>
    <s v="LOCADOR"/>
    <n v="6"/>
    <n v="4000"/>
    <n v="30"/>
    <m/>
    <m/>
    <m/>
    <m/>
    <m/>
    <m/>
    <m/>
    <m/>
    <m/>
    <m/>
    <m/>
    <n v="24000"/>
    <x v="1"/>
    <n v="24000"/>
    <n v="0"/>
    <n v="0"/>
    <n v="0"/>
    <n v="0"/>
    <n v="0"/>
    <n v="0"/>
    <n v="0"/>
    <n v="0"/>
    <n v="0"/>
    <n v="0"/>
    <n v="0"/>
    <n v="24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TÉCNICO DE IMPRENTA"/>
    <m/>
    <s v="LOCADOR"/>
    <n v="9"/>
    <n v="4000"/>
    <m/>
    <n v="30"/>
    <m/>
    <m/>
    <m/>
    <m/>
    <m/>
    <m/>
    <m/>
    <m/>
    <m/>
    <m/>
    <n v="36000"/>
    <x v="1"/>
    <n v="0"/>
    <n v="36000"/>
    <n v="0"/>
    <n v="0"/>
    <n v="0"/>
    <n v="0"/>
    <n v="0"/>
    <n v="0"/>
    <n v="0"/>
    <n v="0"/>
    <n v="0"/>
    <n v="0"/>
    <n v="36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TÉCNICO DE IMPRENTA"/>
    <m/>
    <s v="LOCADOR"/>
    <n v="9"/>
    <n v="4000"/>
    <m/>
    <m/>
    <n v="30"/>
    <m/>
    <m/>
    <m/>
    <m/>
    <m/>
    <m/>
    <m/>
    <m/>
    <m/>
    <n v="36000"/>
    <x v="1"/>
    <n v="0"/>
    <n v="0"/>
    <n v="36000"/>
    <n v="0"/>
    <n v="0"/>
    <n v="0"/>
    <n v="0"/>
    <n v="0"/>
    <n v="0"/>
    <n v="0"/>
    <n v="0"/>
    <n v="0"/>
    <n v="3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TÉCNICO DE IMPRENTA"/>
    <m/>
    <s v="LOCADOR"/>
    <n v="2"/>
    <n v="4000"/>
    <m/>
    <m/>
    <m/>
    <n v="30"/>
    <m/>
    <m/>
    <m/>
    <m/>
    <m/>
    <m/>
    <m/>
    <m/>
    <n v="8000"/>
    <x v="1"/>
    <n v="0"/>
    <n v="0"/>
    <n v="0"/>
    <n v="8000"/>
    <n v="0"/>
    <n v="0"/>
    <n v="0"/>
    <n v="0"/>
    <n v="0"/>
    <n v="0"/>
    <n v="0"/>
    <n v="0"/>
    <n v="8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ASISTENTE DE DISEÑO E IMPRESIONES"/>
    <m/>
    <s v="LOCADOR"/>
    <n v="12"/>
    <n v="3500"/>
    <n v="30"/>
    <m/>
    <m/>
    <m/>
    <m/>
    <m/>
    <m/>
    <m/>
    <m/>
    <m/>
    <m/>
    <m/>
    <n v="42000"/>
    <x v="1"/>
    <n v="42000"/>
    <n v="0"/>
    <n v="0"/>
    <n v="0"/>
    <n v="0"/>
    <n v="0"/>
    <n v="0"/>
    <n v="0"/>
    <n v="0"/>
    <n v="0"/>
    <n v="0"/>
    <n v="0"/>
    <n v="42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ASISTENTE DE DISEÑO E IMPRESIONES"/>
    <m/>
    <s v="LOCADOR"/>
    <n v="18"/>
    <n v="3500"/>
    <m/>
    <n v="30"/>
    <m/>
    <m/>
    <m/>
    <m/>
    <m/>
    <m/>
    <m/>
    <m/>
    <m/>
    <m/>
    <n v="63000"/>
    <x v="1"/>
    <n v="0"/>
    <n v="63000"/>
    <n v="0"/>
    <n v="0"/>
    <n v="0"/>
    <n v="0"/>
    <n v="0"/>
    <n v="0"/>
    <n v="0"/>
    <n v="0"/>
    <n v="0"/>
    <n v="0"/>
    <n v="63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ASISTENTE DE DISEÑO E IMPRESIONES"/>
    <m/>
    <s v="LOCADOR"/>
    <n v="18"/>
    <n v="3500"/>
    <m/>
    <m/>
    <n v="30"/>
    <m/>
    <m/>
    <m/>
    <m/>
    <m/>
    <m/>
    <m/>
    <m/>
    <m/>
    <n v="63000"/>
    <x v="1"/>
    <n v="0"/>
    <n v="0"/>
    <n v="63000"/>
    <n v="0"/>
    <n v="0"/>
    <n v="0"/>
    <n v="0"/>
    <n v="0"/>
    <n v="0"/>
    <n v="0"/>
    <n v="0"/>
    <n v="0"/>
    <n v="63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DISEÑO E IMPRESIONES"/>
    <m/>
    <s v="LOCADOR"/>
    <n v="4"/>
    <n v="3500"/>
    <m/>
    <m/>
    <m/>
    <n v="30"/>
    <m/>
    <m/>
    <m/>
    <m/>
    <m/>
    <m/>
    <m/>
    <m/>
    <n v="14000"/>
    <x v="1"/>
    <n v="0"/>
    <n v="0"/>
    <n v="0"/>
    <n v="14000"/>
    <n v="0"/>
    <n v="0"/>
    <n v="0"/>
    <n v="0"/>
    <n v="0"/>
    <n v="0"/>
    <n v="0"/>
    <n v="0"/>
    <n v="14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AUXILIAR DE IMPRESIONES "/>
    <m/>
    <s v="LOCADOR"/>
    <n v="120"/>
    <n v="2100"/>
    <n v="30"/>
    <m/>
    <m/>
    <m/>
    <m/>
    <m/>
    <m/>
    <m/>
    <m/>
    <m/>
    <m/>
    <m/>
    <n v="252000"/>
    <x v="1"/>
    <n v="252000"/>
    <n v="0"/>
    <n v="0"/>
    <n v="0"/>
    <n v="0"/>
    <n v="0"/>
    <n v="0"/>
    <n v="0"/>
    <n v="0"/>
    <n v="0"/>
    <n v="0"/>
    <n v="0"/>
    <n v="252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AUXILIAR DE IMPRESIONES "/>
    <m/>
    <s v="LOCADOR"/>
    <n v="180"/>
    <n v="2100"/>
    <m/>
    <n v="30"/>
    <m/>
    <m/>
    <m/>
    <m/>
    <m/>
    <m/>
    <m/>
    <m/>
    <m/>
    <m/>
    <n v="378000"/>
    <x v="1"/>
    <n v="0"/>
    <n v="378000"/>
    <n v="0"/>
    <n v="0"/>
    <n v="0"/>
    <n v="0"/>
    <n v="0"/>
    <n v="0"/>
    <n v="0"/>
    <n v="0"/>
    <n v="0"/>
    <n v="0"/>
    <n v="378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AUXILIAR DE IMPRESIONES "/>
    <m/>
    <s v="LOCADOR"/>
    <n v="230"/>
    <n v="2100"/>
    <m/>
    <m/>
    <n v="30"/>
    <m/>
    <m/>
    <m/>
    <m/>
    <m/>
    <m/>
    <m/>
    <m/>
    <m/>
    <n v="483000"/>
    <x v="1"/>
    <n v="0"/>
    <n v="0"/>
    <n v="483000"/>
    <n v="0"/>
    <n v="0"/>
    <n v="0"/>
    <n v="0"/>
    <n v="0"/>
    <n v="0"/>
    <n v="0"/>
    <n v="0"/>
    <n v="0"/>
    <n v="483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UXILIAR DE IMPRESIONES "/>
    <m/>
    <s v="LOCADOR"/>
    <n v="90"/>
    <n v="2100"/>
    <m/>
    <m/>
    <m/>
    <n v="30"/>
    <m/>
    <m/>
    <m/>
    <m/>
    <m/>
    <m/>
    <m/>
    <m/>
    <n v="189000"/>
    <x v="1"/>
    <n v="0"/>
    <n v="0"/>
    <n v="0"/>
    <n v="189000"/>
    <n v="0"/>
    <n v="0"/>
    <n v="0"/>
    <n v="0"/>
    <n v="0"/>
    <n v="0"/>
    <n v="0"/>
    <n v="0"/>
    <n v="189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ESPECIALISTA DE RESOLUCIONES"/>
    <m/>
    <s v="LOCADOR"/>
    <n v="1"/>
    <n v="8000"/>
    <n v="30"/>
    <n v="30"/>
    <m/>
    <m/>
    <m/>
    <m/>
    <m/>
    <m/>
    <m/>
    <m/>
    <m/>
    <m/>
    <n v="16000"/>
    <x v="1"/>
    <n v="8000"/>
    <n v="8000"/>
    <n v="0"/>
    <n v="0"/>
    <n v="0"/>
    <n v="0"/>
    <n v="0"/>
    <n v="0"/>
    <n v="0"/>
    <n v="0"/>
    <n v="0"/>
    <n v="0"/>
    <n v="16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ESPECIALISTA DE RESOLUCIONES"/>
    <m/>
    <s v="LOCADOR"/>
    <n v="1"/>
    <n v="8000"/>
    <m/>
    <m/>
    <n v="30"/>
    <m/>
    <m/>
    <m/>
    <m/>
    <m/>
    <m/>
    <m/>
    <m/>
    <m/>
    <n v="8000"/>
    <x v="1"/>
    <n v="0"/>
    <n v="0"/>
    <n v="8000"/>
    <n v="0"/>
    <n v="0"/>
    <n v="0"/>
    <n v="0"/>
    <n v="0"/>
    <n v="0"/>
    <n v="0"/>
    <n v="0"/>
    <n v="0"/>
    <n v="8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ESPECIALISTA DE RESOLUCIONES"/>
    <m/>
    <s v="LOCADOR"/>
    <n v="1"/>
    <n v="8000"/>
    <m/>
    <m/>
    <m/>
    <n v="30"/>
    <m/>
    <m/>
    <m/>
    <m/>
    <m/>
    <m/>
    <m/>
    <m/>
    <n v="8000"/>
    <x v="1"/>
    <n v="0"/>
    <n v="0"/>
    <n v="0"/>
    <n v="8000"/>
    <n v="0"/>
    <n v="0"/>
    <n v="0"/>
    <n v="0"/>
    <n v="0"/>
    <n v="0"/>
    <n v="0"/>
    <n v="0"/>
    <n v="8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COORDINADOR DE RESOLUCIONES"/>
    <m/>
    <s v="LOCADOR"/>
    <n v="2"/>
    <n v="6000"/>
    <n v="30"/>
    <n v="30"/>
    <m/>
    <m/>
    <m/>
    <m/>
    <m/>
    <m/>
    <m/>
    <m/>
    <m/>
    <m/>
    <n v="24000"/>
    <x v="1"/>
    <n v="12000"/>
    <n v="12000"/>
    <n v="0"/>
    <n v="0"/>
    <n v="0"/>
    <n v="0"/>
    <n v="0"/>
    <n v="0"/>
    <n v="0"/>
    <n v="0"/>
    <n v="0"/>
    <n v="0"/>
    <n v="24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COORDINADOR DE RESOLUCIONES"/>
    <m/>
    <s v="LOCADOR"/>
    <n v="2"/>
    <n v="6000"/>
    <m/>
    <m/>
    <n v="30"/>
    <m/>
    <m/>
    <m/>
    <m/>
    <m/>
    <m/>
    <m/>
    <m/>
    <m/>
    <n v="12000"/>
    <x v="1"/>
    <n v="0"/>
    <n v="0"/>
    <n v="12000"/>
    <n v="0"/>
    <n v="0"/>
    <n v="0"/>
    <n v="0"/>
    <n v="0"/>
    <n v="0"/>
    <n v="0"/>
    <n v="0"/>
    <n v="0"/>
    <n v="12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ASISTENTE DE RESOLUCIONES"/>
    <m/>
    <s v="LOCADOR"/>
    <n v="6"/>
    <n v="5000"/>
    <n v="30"/>
    <n v="30"/>
    <m/>
    <m/>
    <m/>
    <m/>
    <m/>
    <m/>
    <m/>
    <m/>
    <m/>
    <m/>
    <n v="60000"/>
    <x v="1"/>
    <n v="30000"/>
    <n v="30000"/>
    <n v="0"/>
    <n v="0"/>
    <n v="0"/>
    <n v="0"/>
    <n v="0"/>
    <n v="0"/>
    <n v="0"/>
    <n v="0"/>
    <n v="0"/>
    <n v="0"/>
    <n v="6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ASISTENTE DE RESOLUCIONES"/>
    <m/>
    <s v="LOCADOR"/>
    <n v="6"/>
    <n v="5000"/>
    <m/>
    <m/>
    <n v="30"/>
    <m/>
    <m/>
    <m/>
    <m/>
    <m/>
    <m/>
    <m/>
    <m/>
    <m/>
    <n v="30000"/>
    <x v="1"/>
    <n v="0"/>
    <n v="0"/>
    <n v="30000"/>
    <n v="0"/>
    <n v="0"/>
    <n v="0"/>
    <n v="0"/>
    <n v="0"/>
    <n v="0"/>
    <n v="0"/>
    <n v="0"/>
    <n v="0"/>
    <n v="3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RESOLUCIONES"/>
    <m/>
    <s v="LOCADOR"/>
    <n v="1"/>
    <n v="5000"/>
    <m/>
    <m/>
    <m/>
    <n v="30"/>
    <m/>
    <m/>
    <m/>
    <m/>
    <m/>
    <m/>
    <m/>
    <m/>
    <n v="5000"/>
    <x v="1"/>
    <n v="0"/>
    <n v="0"/>
    <n v="0"/>
    <n v="5000"/>
    <n v="0"/>
    <n v="0"/>
    <n v="0"/>
    <n v="0"/>
    <n v="0"/>
    <n v="0"/>
    <n v="0"/>
    <n v="0"/>
    <n v="5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COORDINADOR DE CORRECCIÓN DE TEXTO"/>
    <m/>
    <s v="LOCADOR"/>
    <n v="2"/>
    <n v="6000"/>
    <n v="30"/>
    <n v="30"/>
    <m/>
    <m/>
    <m/>
    <m/>
    <m/>
    <m/>
    <m/>
    <m/>
    <m/>
    <m/>
    <n v="24000"/>
    <x v="1"/>
    <n v="12000"/>
    <n v="12000"/>
    <n v="0"/>
    <n v="0"/>
    <n v="0"/>
    <n v="0"/>
    <n v="0"/>
    <n v="0"/>
    <n v="0"/>
    <n v="0"/>
    <n v="0"/>
    <n v="0"/>
    <n v="24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COORDINADOR DE CORRECCIÓN DE TEXTO"/>
    <m/>
    <s v="LOCADOR"/>
    <n v="2"/>
    <n v="6000"/>
    <m/>
    <m/>
    <n v="30"/>
    <m/>
    <m/>
    <m/>
    <m/>
    <m/>
    <m/>
    <m/>
    <m/>
    <m/>
    <n v="12000"/>
    <x v="1"/>
    <n v="0"/>
    <n v="0"/>
    <n v="12000"/>
    <n v="0"/>
    <n v="0"/>
    <n v="0"/>
    <n v="0"/>
    <n v="0"/>
    <n v="0"/>
    <n v="0"/>
    <n v="0"/>
    <n v="0"/>
    <n v="12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COORDINADOR DE CORRECCIÓN DE TEXTO"/>
    <m/>
    <s v="LOCADOR"/>
    <n v="1"/>
    <n v="6000"/>
    <m/>
    <m/>
    <m/>
    <n v="30"/>
    <m/>
    <m/>
    <m/>
    <m/>
    <m/>
    <m/>
    <m/>
    <m/>
    <n v="6000"/>
    <x v="1"/>
    <n v="0"/>
    <n v="0"/>
    <n v="0"/>
    <n v="6000"/>
    <n v="0"/>
    <n v="0"/>
    <n v="0"/>
    <n v="0"/>
    <n v="0"/>
    <n v="0"/>
    <n v="0"/>
    <n v="0"/>
    <n v="6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CORRECTOR DE TEXTO"/>
    <m/>
    <s v="LOCADOR"/>
    <n v="6"/>
    <n v="5000"/>
    <n v="30"/>
    <n v="30"/>
    <m/>
    <m/>
    <m/>
    <m/>
    <m/>
    <m/>
    <m/>
    <m/>
    <m/>
    <m/>
    <n v="60000"/>
    <x v="1"/>
    <n v="30000"/>
    <n v="30000"/>
    <n v="0"/>
    <n v="0"/>
    <n v="0"/>
    <n v="0"/>
    <n v="0"/>
    <n v="0"/>
    <n v="0"/>
    <n v="0"/>
    <n v="0"/>
    <n v="0"/>
    <n v="6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CORRECTOR DE TEXTO"/>
    <m/>
    <s v="LOCADOR"/>
    <n v="12"/>
    <n v="5000"/>
    <m/>
    <m/>
    <n v="30"/>
    <m/>
    <m/>
    <m/>
    <m/>
    <m/>
    <m/>
    <m/>
    <m/>
    <m/>
    <n v="60000"/>
    <x v="1"/>
    <n v="0"/>
    <n v="0"/>
    <n v="60000"/>
    <n v="0"/>
    <n v="0"/>
    <n v="0"/>
    <n v="0"/>
    <n v="0"/>
    <n v="0"/>
    <n v="0"/>
    <n v="0"/>
    <n v="0"/>
    <n v="6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CORRECTOR DE TEXTO"/>
    <m/>
    <s v="LOCADOR"/>
    <n v="1"/>
    <n v="5000"/>
    <m/>
    <m/>
    <m/>
    <n v="30"/>
    <m/>
    <m/>
    <m/>
    <m/>
    <m/>
    <m/>
    <m/>
    <m/>
    <n v="5000"/>
    <x v="1"/>
    <n v="0"/>
    <n v="0"/>
    <n v="0"/>
    <n v="5000"/>
    <n v="0"/>
    <n v="0"/>
    <n v="0"/>
    <n v="0"/>
    <n v="0"/>
    <n v="0"/>
    <n v="0"/>
    <n v="0"/>
    <n v="5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ASISTENTE ADMINISTRATIVO 4"/>
    <m/>
    <s v="LOCADOR"/>
    <n v="4"/>
    <n v="4500"/>
    <n v="30"/>
    <n v="30"/>
    <m/>
    <m/>
    <m/>
    <m/>
    <m/>
    <m/>
    <m/>
    <m/>
    <m/>
    <m/>
    <n v="36000"/>
    <x v="1"/>
    <n v="18000"/>
    <n v="18000"/>
    <n v="0"/>
    <n v="0"/>
    <n v="0"/>
    <n v="0"/>
    <n v="0"/>
    <n v="0"/>
    <n v="0"/>
    <n v="0"/>
    <n v="0"/>
    <n v="0"/>
    <n v="36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ASISTENTE ADMINISTRATIVO 4"/>
    <m/>
    <s v="LOCADOR"/>
    <n v="4"/>
    <n v="4500"/>
    <m/>
    <m/>
    <n v="30"/>
    <m/>
    <m/>
    <m/>
    <m/>
    <m/>
    <m/>
    <m/>
    <m/>
    <m/>
    <n v="18000"/>
    <x v="1"/>
    <n v="0"/>
    <n v="0"/>
    <n v="18000"/>
    <n v="0"/>
    <n v="0"/>
    <n v="0"/>
    <n v="0"/>
    <n v="0"/>
    <n v="0"/>
    <n v="0"/>
    <n v="0"/>
    <n v="0"/>
    <n v="18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ADMINISTRATIVO 4"/>
    <m/>
    <s v="LOCADOR"/>
    <n v="4"/>
    <n v="4500"/>
    <m/>
    <m/>
    <m/>
    <n v="30"/>
    <m/>
    <m/>
    <m/>
    <m/>
    <m/>
    <m/>
    <m/>
    <m/>
    <n v="18000"/>
    <x v="1"/>
    <n v="0"/>
    <n v="0"/>
    <n v="0"/>
    <n v="18000"/>
    <n v="0"/>
    <n v="0"/>
    <n v="0"/>
    <n v="0"/>
    <n v="0"/>
    <n v="0"/>
    <n v="0"/>
    <n v="0"/>
    <n v="18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OPERADOR DE MICROFORMAS"/>
    <m/>
    <s v="LOCADOR"/>
    <n v="54"/>
    <n v="2500"/>
    <m/>
    <m/>
    <n v="30"/>
    <m/>
    <m/>
    <m/>
    <m/>
    <m/>
    <m/>
    <m/>
    <m/>
    <m/>
    <n v="135000"/>
    <x v="1"/>
    <n v="0"/>
    <n v="0"/>
    <n v="135000"/>
    <n v="0"/>
    <n v="0"/>
    <n v="0"/>
    <n v="0"/>
    <n v="0"/>
    <n v="0"/>
    <n v="0"/>
    <n v="0"/>
    <n v="0"/>
    <n v="13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OPERADOR DE MICROFORMAS"/>
    <m/>
    <s v="LOCADOR"/>
    <n v="54"/>
    <n v="2500"/>
    <m/>
    <m/>
    <m/>
    <n v="30"/>
    <m/>
    <m/>
    <m/>
    <m/>
    <m/>
    <m/>
    <m/>
    <m/>
    <n v="135000"/>
    <x v="1"/>
    <n v="0"/>
    <n v="0"/>
    <n v="0"/>
    <n v="135000"/>
    <n v="0"/>
    <n v="0"/>
    <n v="0"/>
    <n v="0"/>
    <n v="0"/>
    <n v="0"/>
    <n v="0"/>
    <n v="0"/>
    <n v="135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SUPERVISOR DE PRODUCCIÓN DE MICROFORMAS"/>
    <m/>
    <s v="LOCADOR"/>
    <n v="2"/>
    <n v="5500"/>
    <m/>
    <n v="30"/>
    <m/>
    <m/>
    <m/>
    <m/>
    <m/>
    <m/>
    <m/>
    <m/>
    <m/>
    <m/>
    <n v="11000"/>
    <x v="1"/>
    <n v="0"/>
    <n v="11000"/>
    <n v="0"/>
    <n v="0"/>
    <n v="0"/>
    <n v="0"/>
    <n v="0"/>
    <n v="0"/>
    <n v="0"/>
    <n v="0"/>
    <n v="0"/>
    <n v="0"/>
    <n v="11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SUPERVISOR DE PRODUCCIÓN DE MICROFORMAS"/>
    <m/>
    <s v="LOCADOR"/>
    <n v="2"/>
    <n v="5500"/>
    <m/>
    <m/>
    <n v="30"/>
    <m/>
    <m/>
    <m/>
    <m/>
    <m/>
    <m/>
    <m/>
    <m/>
    <m/>
    <n v="11000"/>
    <x v="1"/>
    <n v="0"/>
    <n v="0"/>
    <n v="11000"/>
    <n v="0"/>
    <n v="0"/>
    <n v="0"/>
    <n v="0"/>
    <n v="0"/>
    <n v="0"/>
    <n v="0"/>
    <n v="0"/>
    <n v="0"/>
    <n v="11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SUPERVISOR DE PRODUCCIÓN DE MICROFORMAS"/>
    <m/>
    <s v="LOCADOR"/>
    <n v="2"/>
    <n v="5500"/>
    <m/>
    <m/>
    <m/>
    <n v="30"/>
    <m/>
    <m/>
    <m/>
    <m/>
    <m/>
    <m/>
    <m/>
    <m/>
    <n v="11000"/>
    <x v="1"/>
    <n v="0"/>
    <n v="0"/>
    <n v="0"/>
    <n v="11000"/>
    <n v="0"/>
    <n v="0"/>
    <n v="0"/>
    <n v="0"/>
    <n v="0"/>
    <n v="0"/>
    <n v="0"/>
    <n v="0"/>
    <n v="11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SUPERVISOR DE SALA DE IMPRESIONES"/>
    <m/>
    <s v="LOCADOR"/>
    <n v="3"/>
    <n v="5500"/>
    <n v="30"/>
    <m/>
    <m/>
    <m/>
    <m/>
    <m/>
    <m/>
    <m/>
    <m/>
    <m/>
    <m/>
    <m/>
    <n v="16500"/>
    <x v="1"/>
    <n v="16500"/>
    <n v="0"/>
    <n v="0"/>
    <n v="0"/>
    <n v="0"/>
    <n v="0"/>
    <n v="0"/>
    <n v="0"/>
    <n v="0"/>
    <n v="0"/>
    <n v="0"/>
    <n v="0"/>
    <n v="165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SUPERVISOR DE SALA DE IMPRESIONES"/>
    <m/>
    <s v="LOCADOR"/>
    <n v="9"/>
    <n v="5500"/>
    <m/>
    <n v="30"/>
    <n v="30"/>
    <m/>
    <m/>
    <m/>
    <m/>
    <m/>
    <m/>
    <m/>
    <m/>
    <m/>
    <n v="99000"/>
    <x v="1"/>
    <n v="0"/>
    <n v="49500"/>
    <n v="49500"/>
    <n v="0"/>
    <n v="0"/>
    <n v="0"/>
    <n v="0"/>
    <n v="0"/>
    <n v="0"/>
    <n v="0"/>
    <n v="0"/>
    <n v="0"/>
    <n v="9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SUPERVISOR DE SALA DE IMPRESIONES"/>
    <m/>
    <s v="LOCADOR"/>
    <n v="3"/>
    <n v="5500"/>
    <m/>
    <m/>
    <m/>
    <n v="30"/>
    <m/>
    <m/>
    <m/>
    <m/>
    <m/>
    <m/>
    <m/>
    <m/>
    <n v="16500"/>
    <x v="1"/>
    <n v="0"/>
    <n v="0"/>
    <n v="0"/>
    <n v="16500"/>
    <n v="0"/>
    <n v="0"/>
    <n v="0"/>
    <n v="0"/>
    <n v="0"/>
    <n v="0"/>
    <n v="0"/>
    <n v="0"/>
    <n v="165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OPERADOR DE SALA DE IMPRESIONES"/>
    <m/>
    <s v="LOCADOR"/>
    <n v="6"/>
    <n v="2500"/>
    <n v="15"/>
    <m/>
    <m/>
    <m/>
    <m/>
    <m/>
    <m/>
    <m/>
    <m/>
    <m/>
    <m/>
    <m/>
    <n v="7500"/>
    <x v="1"/>
    <n v="7500"/>
    <n v="0"/>
    <n v="0"/>
    <n v="0"/>
    <n v="0"/>
    <n v="0"/>
    <n v="0"/>
    <n v="0"/>
    <n v="0"/>
    <n v="0"/>
    <n v="0"/>
    <n v="0"/>
    <n v="75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OPERADOR DE SALA DE IMPRESIONES"/>
    <m/>
    <s v="LOCADOR"/>
    <n v="120"/>
    <n v="2500"/>
    <m/>
    <n v="30"/>
    <m/>
    <m/>
    <m/>
    <m/>
    <m/>
    <m/>
    <m/>
    <m/>
    <m/>
    <m/>
    <n v="300000"/>
    <x v="1"/>
    <n v="0"/>
    <n v="300000"/>
    <n v="0"/>
    <n v="0"/>
    <n v="0"/>
    <n v="0"/>
    <n v="0"/>
    <n v="0"/>
    <n v="0"/>
    <n v="0"/>
    <n v="0"/>
    <n v="0"/>
    <n v="3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OPERADOR DE SALA DE IMPRESIONES"/>
    <m/>
    <s v="LOCADOR"/>
    <n v="120"/>
    <n v="2500"/>
    <m/>
    <m/>
    <n v="30"/>
    <m/>
    <m/>
    <m/>
    <m/>
    <m/>
    <m/>
    <m/>
    <m/>
    <m/>
    <n v="300000"/>
    <x v="1"/>
    <n v="0"/>
    <n v="0"/>
    <n v="300000"/>
    <n v="0"/>
    <n v="0"/>
    <n v="0"/>
    <n v="0"/>
    <n v="0"/>
    <n v="0"/>
    <n v="0"/>
    <n v="0"/>
    <n v="0"/>
    <n v="30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OPERADOR DE SALA DE IMPRESIONES"/>
    <m/>
    <s v="LOCADOR"/>
    <n v="6"/>
    <n v="2500"/>
    <m/>
    <m/>
    <m/>
    <n v="15"/>
    <m/>
    <m/>
    <m/>
    <m/>
    <m/>
    <m/>
    <m/>
    <m/>
    <n v="7500"/>
    <x v="1"/>
    <n v="0"/>
    <n v="0"/>
    <n v="0"/>
    <n v="7500"/>
    <n v="0"/>
    <n v="0"/>
    <n v="0"/>
    <n v="0"/>
    <n v="0"/>
    <n v="0"/>
    <n v="0"/>
    <n v="0"/>
    <n v="75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OPERADOR DE CONTROL DE CALIDAD MANUAL"/>
    <m/>
    <s v="LOCADOR"/>
    <n v="10"/>
    <n v="2000"/>
    <n v="15"/>
    <m/>
    <m/>
    <m/>
    <m/>
    <m/>
    <m/>
    <m/>
    <m/>
    <m/>
    <m/>
    <m/>
    <n v="10000"/>
    <x v="1"/>
    <n v="10000"/>
    <n v="0"/>
    <n v="0"/>
    <n v="0"/>
    <n v="0"/>
    <n v="0"/>
    <n v="0"/>
    <n v="0"/>
    <n v="0"/>
    <n v="0"/>
    <n v="0"/>
    <n v="0"/>
    <n v="1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OPERADOR DE CONTROL DE CALIDAD MANUAL"/>
    <m/>
    <s v="LOCADOR"/>
    <n v="30"/>
    <n v="2000"/>
    <m/>
    <n v="30"/>
    <n v="30"/>
    <m/>
    <m/>
    <m/>
    <m/>
    <m/>
    <m/>
    <m/>
    <m/>
    <m/>
    <n v="120000"/>
    <x v="1"/>
    <n v="0"/>
    <n v="60000"/>
    <n v="60000"/>
    <n v="0"/>
    <n v="0"/>
    <n v="0"/>
    <n v="0"/>
    <n v="0"/>
    <n v="0"/>
    <n v="0"/>
    <n v="0"/>
    <n v="0"/>
    <n v="120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AUXILIAR DE PRODUCCION"/>
    <m/>
    <s v="LOCADOR"/>
    <n v="15"/>
    <n v="2000"/>
    <m/>
    <n v="30"/>
    <m/>
    <m/>
    <m/>
    <m/>
    <m/>
    <m/>
    <m/>
    <m/>
    <m/>
    <m/>
    <n v="30000"/>
    <x v="1"/>
    <n v="0"/>
    <n v="30000"/>
    <n v="0"/>
    <n v="0"/>
    <n v="0"/>
    <n v="0"/>
    <n v="0"/>
    <n v="0"/>
    <n v="0"/>
    <n v="0"/>
    <n v="0"/>
    <n v="0"/>
    <n v="3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AUXILIAR DE PRODUCCION"/>
    <m/>
    <s v="LOCADOR"/>
    <n v="15"/>
    <n v="2000"/>
    <m/>
    <m/>
    <n v="30"/>
    <m/>
    <m/>
    <m/>
    <m/>
    <m/>
    <m/>
    <m/>
    <m/>
    <m/>
    <n v="30000"/>
    <x v="1"/>
    <n v="0"/>
    <n v="0"/>
    <n v="30000"/>
    <n v="0"/>
    <n v="0"/>
    <n v="0"/>
    <n v="0"/>
    <n v="0"/>
    <n v="0"/>
    <n v="0"/>
    <n v="0"/>
    <n v="0"/>
    <n v="30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OPERADOR DE IMPRESORAS"/>
    <m/>
    <s v="LOCADOR"/>
    <n v="9"/>
    <n v="3000"/>
    <m/>
    <n v="30"/>
    <m/>
    <m/>
    <m/>
    <m/>
    <m/>
    <m/>
    <m/>
    <m/>
    <m/>
    <m/>
    <n v="27000"/>
    <x v="1"/>
    <n v="0"/>
    <n v="27000"/>
    <n v="0"/>
    <n v="0"/>
    <n v="0"/>
    <n v="0"/>
    <n v="0"/>
    <n v="0"/>
    <n v="0"/>
    <n v="0"/>
    <n v="0"/>
    <n v="0"/>
    <n v="27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OPERADOR DE IMPRESORAS"/>
    <m/>
    <s v="LOCADOR"/>
    <n v="9"/>
    <n v="3000"/>
    <m/>
    <m/>
    <n v="30"/>
    <m/>
    <m/>
    <m/>
    <m/>
    <m/>
    <m/>
    <m/>
    <m/>
    <m/>
    <n v="27000"/>
    <x v="1"/>
    <n v="0"/>
    <n v="0"/>
    <n v="27000"/>
    <n v="0"/>
    <n v="0"/>
    <n v="0"/>
    <n v="0"/>
    <n v="0"/>
    <n v="0"/>
    <n v="0"/>
    <n v="0"/>
    <n v="0"/>
    <n v="27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ESPECIALISTA DE CONTROL DE DATOS Y GUÍAS 2"/>
    <m/>
    <s v="LOCADOR"/>
    <n v="2"/>
    <n v="8000"/>
    <n v="30"/>
    <n v="30"/>
    <m/>
    <m/>
    <m/>
    <m/>
    <m/>
    <m/>
    <m/>
    <m/>
    <m/>
    <m/>
    <n v="32000"/>
    <x v="1"/>
    <n v="16000"/>
    <n v="16000"/>
    <n v="0"/>
    <n v="0"/>
    <n v="0"/>
    <n v="0"/>
    <n v="0"/>
    <n v="0"/>
    <n v="0"/>
    <n v="0"/>
    <n v="0"/>
    <n v="0"/>
    <n v="32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ESPECIALISTA DE CONTROL DE DATOS Y GUÍAS 2"/>
    <m/>
    <s v="LOCADOR"/>
    <n v="2"/>
    <n v="8000"/>
    <m/>
    <m/>
    <n v="30"/>
    <m/>
    <m/>
    <m/>
    <m/>
    <m/>
    <m/>
    <m/>
    <m/>
    <m/>
    <n v="16000"/>
    <x v="1"/>
    <n v="0"/>
    <n v="0"/>
    <n v="16000"/>
    <n v="0"/>
    <n v="0"/>
    <n v="0"/>
    <n v="0"/>
    <n v="0"/>
    <n v="0"/>
    <n v="0"/>
    <n v="0"/>
    <n v="0"/>
    <n v="1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ESPECIALISTA DE CONTROL DE DATOS Y GUÍAS 2"/>
    <m/>
    <s v="LOCADOR"/>
    <n v="2"/>
    <n v="8000"/>
    <m/>
    <m/>
    <m/>
    <n v="30"/>
    <m/>
    <m/>
    <m/>
    <m/>
    <m/>
    <m/>
    <m/>
    <m/>
    <n v="16000"/>
    <x v="1"/>
    <n v="0"/>
    <n v="0"/>
    <n v="0"/>
    <n v="16000"/>
    <n v="0"/>
    <n v="0"/>
    <n v="0"/>
    <n v="0"/>
    <n v="0"/>
    <n v="0"/>
    <n v="0"/>
    <n v="0"/>
    <n v="16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NALISTA DE ESTADÍSTICA Y CONTROL DE CAMBIOS 1"/>
    <m/>
    <s v="LOCADOR"/>
    <n v="2"/>
    <n v="7000"/>
    <n v="30"/>
    <n v="30"/>
    <m/>
    <m/>
    <m/>
    <m/>
    <m/>
    <m/>
    <m/>
    <m/>
    <m/>
    <m/>
    <n v="28000"/>
    <x v="1"/>
    <n v="14000"/>
    <n v="14000"/>
    <n v="0"/>
    <n v="0"/>
    <n v="0"/>
    <n v="0"/>
    <n v="0"/>
    <n v="0"/>
    <n v="0"/>
    <n v="0"/>
    <n v="0"/>
    <n v="0"/>
    <n v="28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NALISTA DE ESTADÍSTICA Y CONTROL DE CAMBIOS 1"/>
    <m/>
    <s v="LOCADOR"/>
    <n v="2"/>
    <n v="7000"/>
    <m/>
    <m/>
    <n v="30"/>
    <m/>
    <m/>
    <m/>
    <m/>
    <m/>
    <m/>
    <m/>
    <m/>
    <m/>
    <n v="14000"/>
    <x v="1"/>
    <n v="0"/>
    <n v="0"/>
    <n v="14000"/>
    <n v="0"/>
    <n v="0"/>
    <n v="0"/>
    <n v="0"/>
    <n v="0"/>
    <n v="0"/>
    <n v="0"/>
    <n v="0"/>
    <n v="0"/>
    <n v="14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DE ESTADÍSTICA Y CONTROL DE CAMBIOS 1"/>
    <m/>
    <s v="LOCADOR"/>
    <n v="2"/>
    <n v="7000"/>
    <m/>
    <m/>
    <m/>
    <n v="30"/>
    <m/>
    <m/>
    <m/>
    <m/>
    <m/>
    <m/>
    <m/>
    <m/>
    <n v="14000"/>
    <x v="1"/>
    <n v="0"/>
    <n v="0"/>
    <n v="0"/>
    <n v="14000"/>
    <n v="0"/>
    <n v="0"/>
    <n v="0"/>
    <n v="0"/>
    <n v="0"/>
    <n v="0"/>
    <n v="0"/>
    <n v="0"/>
    <n v="14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ESPECIALISTA DE PROGRAMACIÓN DE BASE DE DATOS"/>
    <m/>
    <s v="LOCADOR"/>
    <n v="3"/>
    <n v="7000"/>
    <n v="30"/>
    <n v="30"/>
    <m/>
    <m/>
    <m/>
    <m/>
    <m/>
    <m/>
    <m/>
    <m/>
    <m/>
    <m/>
    <n v="42000"/>
    <x v="1"/>
    <n v="21000"/>
    <n v="21000"/>
    <n v="0"/>
    <n v="0"/>
    <n v="0"/>
    <n v="0"/>
    <n v="0"/>
    <n v="0"/>
    <n v="0"/>
    <n v="0"/>
    <n v="0"/>
    <n v="0"/>
    <n v="42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ESPECIALISTA DE PROGRAMACIÓN DE BASE DE DATOS"/>
    <m/>
    <s v="LOCADOR"/>
    <n v="3"/>
    <n v="7000"/>
    <m/>
    <m/>
    <n v="30"/>
    <m/>
    <m/>
    <m/>
    <m/>
    <m/>
    <m/>
    <m/>
    <m/>
    <m/>
    <n v="21000"/>
    <x v="1"/>
    <n v="0"/>
    <n v="0"/>
    <n v="21000"/>
    <n v="0"/>
    <n v="0"/>
    <n v="0"/>
    <n v="0"/>
    <n v="0"/>
    <n v="0"/>
    <n v="0"/>
    <n v="0"/>
    <n v="0"/>
    <n v="21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ESPECIALISTA DE PROGRAMACIÓN DE BASE DE DATOS"/>
    <m/>
    <s v="LOCADOR"/>
    <n v="3"/>
    <n v="7000"/>
    <m/>
    <m/>
    <m/>
    <n v="30"/>
    <m/>
    <m/>
    <m/>
    <m/>
    <m/>
    <m/>
    <m/>
    <m/>
    <n v="21000"/>
    <x v="1"/>
    <n v="0"/>
    <n v="0"/>
    <n v="0"/>
    <n v="21000"/>
    <n v="0"/>
    <n v="0"/>
    <n v="0"/>
    <n v="0"/>
    <n v="0"/>
    <n v="0"/>
    <n v="0"/>
    <n v="0"/>
    <n v="21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ESTADISTICA 4"/>
    <m/>
    <s v="LOCADOR"/>
    <n v="1"/>
    <n v="4500"/>
    <n v="30"/>
    <m/>
    <m/>
    <m/>
    <m/>
    <m/>
    <m/>
    <m/>
    <m/>
    <m/>
    <m/>
    <m/>
    <n v="4500"/>
    <x v="1"/>
    <n v="4500"/>
    <n v="0"/>
    <n v="0"/>
    <n v="0"/>
    <n v="0"/>
    <n v="0"/>
    <n v="0"/>
    <n v="0"/>
    <n v="0"/>
    <n v="0"/>
    <n v="0"/>
    <n v="0"/>
    <n v="45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ESTADISTICA 4"/>
    <m/>
    <s v="LOCADOR"/>
    <n v="2"/>
    <n v="4500"/>
    <m/>
    <n v="30"/>
    <m/>
    <m/>
    <m/>
    <m/>
    <m/>
    <m/>
    <m/>
    <m/>
    <m/>
    <m/>
    <n v="9000"/>
    <x v="1"/>
    <n v="0"/>
    <n v="9000"/>
    <n v="0"/>
    <n v="0"/>
    <n v="0"/>
    <n v="0"/>
    <n v="0"/>
    <n v="0"/>
    <n v="0"/>
    <n v="0"/>
    <n v="0"/>
    <n v="0"/>
    <n v="9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DE ESTADISTICA 4"/>
    <m/>
    <s v="LOCADOR"/>
    <n v="2"/>
    <n v="4500"/>
    <m/>
    <m/>
    <n v="30"/>
    <m/>
    <m/>
    <m/>
    <m/>
    <m/>
    <m/>
    <m/>
    <m/>
    <m/>
    <n v="9000"/>
    <x v="1"/>
    <n v="0"/>
    <n v="0"/>
    <n v="9000"/>
    <n v="0"/>
    <n v="0"/>
    <n v="0"/>
    <n v="0"/>
    <n v="0"/>
    <n v="0"/>
    <n v="0"/>
    <n v="0"/>
    <n v="0"/>
    <n v="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ESTADISTICA 4"/>
    <m/>
    <s v="LOCADOR"/>
    <n v="2"/>
    <n v="4500"/>
    <m/>
    <m/>
    <m/>
    <n v="30"/>
    <m/>
    <m/>
    <m/>
    <m/>
    <m/>
    <m/>
    <m/>
    <m/>
    <n v="9000"/>
    <x v="1"/>
    <n v="0"/>
    <n v="0"/>
    <n v="0"/>
    <n v="9000"/>
    <n v="0"/>
    <n v="0"/>
    <n v="0"/>
    <n v="0"/>
    <n v="0"/>
    <n v="0"/>
    <n v="0"/>
    <n v="0"/>
    <n v="9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ESTADISTICA 3"/>
    <m/>
    <s v="LOCADOR"/>
    <n v="2"/>
    <n v="4000"/>
    <m/>
    <n v="30"/>
    <m/>
    <m/>
    <m/>
    <m/>
    <m/>
    <m/>
    <m/>
    <m/>
    <m/>
    <m/>
    <n v="8000"/>
    <x v="1"/>
    <n v="0"/>
    <n v="8000"/>
    <n v="0"/>
    <n v="0"/>
    <n v="0"/>
    <n v="0"/>
    <n v="0"/>
    <n v="0"/>
    <n v="0"/>
    <n v="0"/>
    <n v="0"/>
    <n v="0"/>
    <n v="8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DE ESTADISTICA 3"/>
    <m/>
    <s v="LOCADOR"/>
    <n v="2"/>
    <n v="4000"/>
    <m/>
    <m/>
    <n v="30"/>
    <m/>
    <m/>
    <m/>
    <m/>
    <m/>
    <m/>
    <m/>
    <m/>
    <m/>
    <n v="8000"/>
    <x v="1"/>
    <n v="0"/>
    <n v="0"/>
    <n v="8000"/>
    <n v="0"/>
    <n v="0"/>
    <n v="0"/>
    <n v="0"/>
    <n v="0"/>
    <n v="0"/>
    <n v="0"/>
    <n v="0"/>
    <n v="0"/>
    <n v="8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ESTADISTICA 3"/>
    <m/>
    <s v="LOCADOR"/>
    <n v="2"/>
    <n v="4000"/>
    <m/>
    <m/>
    <m/>
    <n v="30"/>
    <m/>
    <m/>
    <m/>
    <m/>
    <m/>
    <m/>
    <m/>
    <m/>
    <n v="8000"/>
    <x v="1"/>
    <n v="0"/>
    <n v="0"/>
    <n v="0"/>
    <n v="8000"/>
    <n v="0"/>
    <n v="0"/>
    <n v="0"/>
    <n v="0"/>
    <n v="0"/>
    <n v="0"/>
    <n v="0"/>
    <n v="0"/>
    <n v="8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BASE DE DATOS 3"/>
    <m/>
    <s v="LOCADOR"/>
    <n v="2"/>
    <n v="4500"/>
    <n v="30"/>
    <n v="30"/>
    <m/>
    <m/>
    <m/>
    <m/>
    <m/>
    <m/>
    <m/>
    <m/>
    <m/>
    <m/>
    <n v="18000"/>
    <x v="1"/>
    <n v="9000"/>
    <n v="9000"/>
    <n v="0"/>
    <n v="0"/>
    <n v="0"/>
    <n v="0"/>
    <n v="0"/>
    <n v="0"/>
    <n v="0"/>
    <n v="0"/>
    <n v="0"/>
    <n v="0"/>
    <n v="18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DE BASE DE DATOS 3"/>
    <m/>
    <s v="LOCADOR"/>
    <n v="2"/>
    <n v="4500"/>
    <m/>
    <m/>
    <n v="30"/>
    <m/>
    <m/>
    <m/>
    <m/>
    <m/>
    <m/>
    <m/>
    <m/>
    <m/>
    <n v="9000"/>
    <x v="1"/>
    <n v="0"/>
    <n v="0"/>
    <n v="9000"/>
    <n v="0"/>
    <n v="0"/>
    <n v="0"/>
    <n v="0"/>
    <n v="0"/>
    <n v="0"/>
    <n v="0"/>
    <n v="0"/>
    <n v="0"/>
    <n v="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BASE DE DATOS 3"/>
    <m/>
    <s v="LOCADOR"/>
    <n v="2"/>
    <n v="4500"/>
    <m/>
    <m/>
    <m/>
    <n v="30"/>
    <m/>
    <m/>
    <m/>
    <m/>
    <m/>
    <m/>
    <m/>
    <m/>
    <n v="9000"/>
    <x v="1"/>
    <n v="0"/>
    <n v="0"/>
    <n v="0"/>
    <n v="9000"/>
    <n v="0"/>
    <n v="0"/>
    <n v="0"/>
    <n v="0"/>
    <n v="0"/>
    <n v="0"/>
    <n v="0"/>
    <n v="0"/>
    <n v="9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CONTROL DE DATOS Y GUÍAS 3"/>
    <m/>
    <s v="LOCADOR"/>
    <n v="2"/>
    <n v="4500"/>
    <n v="30"/>
    <m/>
    <m/>
    <m/>
    <m/>
    <m/>
    <m/>
    <m/>
    <m/>
    <m/>
    <m/>
    <m/>
    <n v="9000"/>
    <x v="1"/>
    <n v="9000"/>
    <n v="0"/>
    <n v="0"/>
    <n v="0"/>
    <n v="0"/>
    <n v="0"/>
    <n v="0"/>
    <n v="0"/>
    <n v="0"/>
    <n v="0"/>
    <n v="0"/>
    <n v="0"/>
    <n v="9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CONTROL DE DATOS Y GUÍAS 3"/>
    <m/>
    <s v="LOCADOR"/>
    <n v="4"/>
    <n v="4500"/>
    <m/>
    <n v="30"/>
    <m/>
    <m/>
    <m/>
    <m/>
    <m/>
    <m/>
    <m/>
    <m/>
    <m/>
    <m/>
    <n v="18000"/>
    <x v="1"/>
    <n v="0"/>
    <n v="18000"/>
    <n v="0"/>
    <n v="0"/>
    <n v="0"/>
    <n v="0"/>
    <n v="0"/>
    <n v="0"/>
    <n v="0"/>
    <n v="0"/>
    <n v="0"/>
    <n v="0"/>
    <n v="18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DE CONTROL DE DATOS Y GUÍAS 3"/>
    <m/>
    <s v="LOCADOR"/>
    <n v="9"/>
    <n v="4500"/>
    <m/>
    <m/>
    <n v="30"/>
    <m/>
    <m/>
    <m/>
    <m/>
    <m/>
    <m/>
    <m/>
    <m/>
    <m/>
    <n v="40500"/>
    <x v="1"/>
    <n v="0"/>
    <n v="0"/>
    <n v="40500"/>
    <n v="0"/>
    <n v="0"/>
    <n v="0"/>
    <n v="0"/>
    <n v="0"/>
    <n v="0"/>
    <n v="0"/>
    <n v="0"/>
    <n v="0"/>
    <n v="405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CONTROL DE DATOS Y GUÍAS 3"/>
    <m/>
    <s v="LOCADOR"/>
    <n v="9"/>
    <n v="4500"/>
    <m/>
    <m/>
    <m/>
    <n v="30"/>
    <m/>
    <m/>
    <m/>
    <m/>
    <m/>
    <m/>
    <m/>
    <m/>
    <n v="40500"/>
    <x v="1"/>
    <n v="0"/>
    <n v="0"/>
    <n v="0"/>
    <n v="40500"/>
    <n v="0"/>
    <n v="0"/>
    <n v="0"/>
    <n v="0"/>
    <n v="0"/>
    <n v="0"/>
    <n v="0"/>
    <n v="0"/>
    <n v="405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UXILIAR DE IMPRESIONES DE GUÍAS Y ROTULOS"/>
    <m/>
    <s v="LOCADOR"/>
    <n v="1"/>
    <n v="2500"/>
    <n v="30"/>
    <m/>
    <m/>
    <m/>
    <m/>
    <m/>
    <m/>
    <m/>
    <m/>
    <m/>
    <m/>
    <m/>
    <n v="2500"/>
    <x v="1"/>
    <n v="2500"/>
    <n v="0"/>
    <n v="0"/>
    <n v="0"/>
    <n v="0"/>
    <n v="0"/>
    <n v="0"/>
    <n v="0"/>
    <n v="0"/>
    <n v="0"/>
    <n v="0"/>
    <n v="0"/>
    <n v="25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UXILIAR DE IMPRESIONES DE GUÍAS Y ROTULOS"/>
    <m/>
    <s v="LOCADOR"/>
    <n v="4"/>
    <n v="2500"/>
    <m/>
    <n v="30"/>
    <m/>
    <m/>
    <m/>
    <m/>
    <m/>
    <m/>
    <m/>
    <m/>
    <m/>
    <m/>
    <n v="10000"/>
    <x v="1"/>
    <n v="0"/>
    <n v="10000"/>
    <n v="0"/>
    <n v="0"/>
    <n v="0"/>
    <n v="0"/>
    <n v="0"/>
    <n v="0"/>
    <n v="0"/>
    <n v="0"/>
    <n v="0"/>
    <n v="0"/>
    <n v="1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UXILIAR DE IMPRESIONES DE GUÍAS Y ROTULOS"/>
    <m/>
    <s v="LOCADOR"/>
    <n v="20"/>
    <n v="2500"/>
    <m/>
    <m/>
    <n v="30"/>
    <m/>
    <m/>
    <m/>
    <m/>
    <m/>
    <m/>
    <m/>
    <m/>
    <m/>
    <n v="50000"/>
    <x v="1"/>
    <n v="0"/>
    <n v="0"/>
    <n v="50000"/>
    <n v="0"/>
    <n v="0"/>
    <n v="0"/>
    <n v="0"/>
    <n v="0"/>
    <n v="0"/>
    <n v="0"/>
    <n v="0"/>
    <n v="0"/>
    <n v="5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UXILIAR DE IMPRESIONES DE GUÍAS Y ROTULOS"/>
    <m/>
    <s v="LOCADOR"/>
    <n v="20"/>
    <n v="2500"/>
    <m/>
    <m/>
    <m/>
    <n v="30"/>
    <m/>
    <m/>
    <m/>
    <m/>
    <m/>
    <m/>
    <m/>
    <m/>
    <n v="50000"/>
    <x v="1"/>
    <n v="0"/>
    <n v="0"/>
    <n v="0"/>
    <n v="50000"/>
    <n v="0"/>
    <n v="0"/>
    <n v="0"/>
    <n v="0"/>
    <n v="0"/>
    <n v="0"/>
    <n v="0"/>
    <n v="0"/>
    <n v="50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ADMINISTRATIVO 4"/>
    <m/>
    <s v="LOCADOR"/>
    <n v="3"/>
    <n v="4500"/>
    <n v="30"/>
    <n v="30"/>
    <m/>
    <m/>
    <m/>
    <m/>
    <m/>
    <m/>
    <m/>
    <m/>
    <m/>
    <m/>
    <n v="27000"/>
    <x v="1"/>
    <n v="13500"/>
    <n v="13500"/>
    <n v="0"/>
    <n v="0"/>
    <n v="0"/>
    <n v="0"/>
    <n v="0"/>
    <n v="0"/>
    <n v="0"/>
    <n v="0"/>
    <n v="0"/>
    <n v="0"/>
    <n v="27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ADMINISTRATIVO 4"/>
    <m/>
    <s v="LOCADOR"/>
    <n v="3"/>
    <n v="4500"/>
    <m/>
    <m/>
    <n v="30"/>
    <m/>
    <m/>
    <m/>
    <m/>
    <m/>
    <m/>
    <m/>
    <m/>
    <m/>
    <n v="13500"/>
    <x v="1"/>
    <n v="0"/>
    <n v="0"/>
    <n v="13500"/>
    <n v="0"/>
    <n v="0"/>
    <n v="0"/>
    <n v="0"/>
    <n v="0"/>
    <n v="0"/>
    <n v="0"/>
    <n v="0"/>
    <n v="0"/>
    <n v="135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INFÓRMÁTICO"/>
    <m/>
    <s v="LOCADOR"/>
    <n v="2"/>
    <n v="3500"/>
    <n v="30"/>
    <n v="30"/>
    <m/>
    <m/>
    <m/>
    <m/>
    <m/>
    <m/>
    <m/>
    <m/>
    <m/>
    <m/>
    <n v="14000"/>
    <x v="1"/>
    <n v="7000"/>
    <n v="7000"/>
    <n v="0"/>
    <n v="0"/>
    <n v="0"/>
    <n v="0"/>
    <n v="0"/>
    <n v="0"/>
    <n v="0"/>
    <n v="0"/>
    <n v="0"/>
    <n v="0"/>
    <n v="14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INFÓRMÁTICO"/>
    <m/>
    <s v="LOCADOR"/>
    <n v="2"/>
    <n v="3500"/>
    <m/>
    <m/>
    <n v="30"/>
    <m/>
    <m/>
    <m/>
    <m/>
    <m/>
    <m/>
    <m/>
    <m/>
    <m/>
    <n v="7000"/>
    <x v="1"/>
    <n v="0"/>
    <n v="0"/>
    <n v="7000"/>
    <n v="0"/>
    <n v="0"/>
    <n v="0"/>
    <n v="0"/>
    <n v="0"/>
    <n v="0"/>
    <n v="0"/>
    <n v="0"/>
    <n v="0"/>
    <n v="7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BASE DE DATOS 4"/>
    <m/>
    <s v="LOCADOR"/>
    <n v="1"/>
    <n v="4500"/>
    <n v="30"/>
    <n v="30"/>
    <m/>
    <m/>
    <m/>
    <m/>
    <m/>
    <m/>
    <m/>
    <m/>
    <m/>
    <m/>
    <n v="9000"/>
    <x v="1"/>
    <n v="4500"/>
    <n v="4500"/>
    <n v="0"/>
    <n v="0"/>
    <n v="0"/>
    <n v="0"/>
    <n v="0"/>
    <n v="0"/>
    <n v="0"/>
    <n v="0"/>
    <n v="0"/>
    <n v="0"/>
    <n v="9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DE BASE DE DATOS 4"/>
    <m/>
    <s v="LOCADOR"/>
    <n v="2"/>
    <n v="4500"/>
    <m/>
    <m/>
    <n v="30"/>
    <n v="30"/>
    <m/>
    <m/>
    <m/>
    <m/>
    <m/>
    <m/>
    <m/>
    <m/>
    <n v="18000"/>
    <x v="1"/>
    <n v="0"/>
    <n v="0"/>
    <n v="9000"/>
    <n v="9000"/>
    <n v="0"/>
    <n v="0"/>
    <n v="0"/>
    <n v="0"/>
    <n v="0"/>
    <n v="0"/>
    <n v="0"/>
    <n v="0"/>
    <n v="18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UXILIAR DE MANTENIMIENTO 1"/>
    <m/>
    <s v="LOCADOR"/>
    <n v="7"/>
    <n v="2100"/>
    <n v="30"/>
    <m/>
    <m/>
    <m/>
    <m/>
    <m/>
    <m/>
    <m/>
    <m/>
    <m/>
    <m/>
    <m/>
    <n v="14700"/>
    <x v="1"/>
    <n v="14700"/>
    <n v="0"/>
    <n v="0"/>
    <n v="0"/>
    <n v="0"/>
    <n v="0"/>
    <n v="0"/>
    <n v="0"/>
    <n v="0"/>
    <n v="0"/>
    <n v="0"/>
    <n v="0"/>
    <n v="147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UXILIAR DE MANTENIMIENTO 1"/>
    <m/>
    <s v="LOCADOR"/>
    <n v="14"/>
    <n v="2100"/>
    <m/>
    <n v="30"/>
    <m/>
    <m/>
    <m/>
    <m/>
    <m/>
    <m/>
    <m/>
    <m/>
    <m/>
    <m/>
    <n v="29400"/>
    <x v="1"/>
    <n v="0"/>
    <n v="29400"/>
    <n v="0"/>
    <n v="0"/>
    <n v="0"/>
    <n v="0"/>
    <n v="0"/>
    <n v="0"/>
    <n v="0"/>
    <n v="0"/>
    <n v="0"/>
    <n v="0"/>
    <n v="294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UXILIAR DE MANTENIMIENTO 1"/>
    <m/>
    <s v="LOCADOR"/>
    <n v="14"/>
    <n v="2100"/>
    <m/>
    <m/>
    <n v="30"/>
    <m/>
    <m/>
    <m/>
    <m/>
    <m/>
    <m/>
    <m/>
    <m/>
    <m/>
    <n v="29400"/>
    <x v="1"/>
    <n v="0"/>
    <n v="0"/>
    <n v="29400"/>
    <n v="0"/>
    <n v="0"/>
    <n v="0"/>
    <n v="0"/>
    <n v="0"/>
    <n v="0"/>
    <n v="0"/>
    <n v="0"/>
    <n v="0"/>
    <n v="294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UXILIAR DE MANTENIMIENTO 1"/>
    <m/>
    <s v="LOCADOR"/>
    <n v="14"/>
    <n v="2100"/>
    <m/>
    <m/>
    <m/>
    <n v="30"/>
    <m/>
    <m/>
    <m/>
    <m/>
    <m/>
    <m/>
    <m/>
    <m/>
    <n v="29400"/>
    <x v="1"/>
    <n v="0"/>
    <n v="0"/>
    <n v="0"/>
    <n v="29400"/>
    <n v="0"/>
    <n v="0"/>
    <n v="0"/>
    <n v="0"/>
    <n v="0"/>
    <n v="0"/>
    <n v="0"/>
    <n v="0"/>
    <n v="294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TECNICO EN MANTENIMIENTO"/>
    <m/>
    <s v="LOCADOR"/>
    <n v="5"/>
    <n v="3500"/>
    <n v="30"/>
    <m/>
    <m/>
    <m/>
    <m/>
    <m/>
    <m/>
    <m/>
    <m/>
    <m/>
    <m/>
    <m/>
    <n v="17500"/>
    <x v="1"/>
    <n v="17500"/>
    <n v="0"/>
    <n v="0"/>
    <n v="0"/>
    <n v="0"/>
    <n v="0"/>
    <n v="0"/>
    <n v="0"/>
    <n v="0"/>
    <n v="0"/>
    <n v="0"/>
    <n v="0"/>
    <n v="175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TECNICO EN MANTENIMIENTO"/>
    <m/>
    <s v="LOCADOR"/>
    <n v="5"/>
    <n v="3500"/>
    <m/>
    <n v="30"/>
    <m/>
    <m/>
    <m/>
    <m/>
    <m/>
    <m/>
    <m/>
    <m/>
    <m/>
    <m/>
    <n v="17500"/>
    <x v="1"/>
    <n v="0"/>
    <n v="17500"/>
    <n v="0"/>
    <n v="0"/>
    <n v="0"/>
    <n v="0"/>
    <n v="0"/>
    <n v="0"/>
    <n v="0"/>
    <n v="0"/>
    <n v="0"/>
    <n v="0"/>
    <n v="175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TECNICO EN MANTENIMIENTO"/>
    <m/>
    <s v="LOCADOR"/>
    <n v="5"/>
    <n v="3500"/>
    <m/>
    <m/>
    <n v="30"/>
    <m/>
    <m/>
    <m/>
    <m/>
    <m/>
    <m/>
    <m/>
    <m/>
    <m/>
    <n v="17500"/>
    <x v="1"/>
    <n v="0"/>
    <n v="0"/>
    <n v="17500"/>
    <n v="0"/>
    <n v="0"/>
    <n v="0"/>
    <n v="0"/>
    <n v="0"/>
    <n v="0"/>
    <n v="0"/>
    <n v="0"/>
    <n v="0"/>
    <n v="175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TECNICO EN MANTENIMIENTO"/>
    <m/>
    <s v="LOCADOR"/>
    <n v="5"/>
    <n v="3500"/>
    <m/>
    <m/>
    <m/>
    <n v="30"/>
    <m/>
    <m/>
    <m/>
    <m/>
    <m/>
    <m/>
    <m/>
    <m/>
    <n v="17500"/>
    <x v="1"/>
    <n v="0"/>
    <n v="0"/>
    <n v="0"/>
    <n v="17500"/>
    <n v="0"/>
    <n v="0"/>
    <n v="0"/>
    <n v="0"/>
    <n v="0"/>
    <n v="0"/>
    <n v="0"/>
    <n v="0"/>
    <n v="175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TÉCNICO OPERARIO DE MANTENIMIENTO"/>
    <m/>
    <s v="LOCADOR"/>
    <n v="4"/>
    <n v="2500"/>
    <n v="30"/>
    <m/>
    <m/>
    <m/>
    <m/>
    <m/>
    <m/>
    <m/>
    <m/>
    <m/>
    <m/>
    <m/>
    <n v="10000"/>
    <x v="1"/>
    <n v="10000"/>
    <n v="0"/>
    <n v="0"/>
    <n v="0"/>
    <n v="0"/>
    <n v="0"/>
    <n v="0"/>
    <n v="0"/>
    <n v="0"/>
    <n v="0"/>
    <n v="0"/>
    <n v="0"/>
    <n v="10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TÉCNICO OPERARIO DE MANTENIMIENTO"/>
    <m/>
    <s v="LOCADOR"/>
    <n v="7"/>
    <n v="2500"/>
    <m/>
    <n v="30"/>
    <m/>
    <m/>
    <m/>
    <m/>
    <m/>
    <m/>
    <m/>
    <m/>
    <m/>
    <m/>
    <n v="17500"/>
    <x v="1"/>
    <n v="0"/>
    <n v="17500"/>
    <n v="0"/>
    <n v="0"/>
    <n v="0"/>
    <n v="0"/>
    <n v="0"/>
    <n v="0"/>
    <n v="0"/>
    <n v="0"/>
    <n v="0"/>
    <n v="0"/>
    <n v="175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TÉCNICO OPERARIO DE MANTENIMIENTO"/>
    <m/>
    <s v="LOCADOR"/>
    <n v="7"/>
    <n v="2500"/>
    <m/>
    <m/>
    <n v="30"/>
    <m/>
    <m/>
    <m/>
    <m/>
    <m/>
    <m/>
    <m/>
    <m/>
    <m/>
    <n v="17500"/>
    <x v="1"/>
    <n v="0"/>
    <n v="0"/>
    <n v="17500"/>
    <n v="0"/>
    <n v="0"/>
    <n v="0"/>
    <n v="0"/>
    <n v="0"/>
    <n v="0"/>
    <n v="0"/>
    <n v="0"/>
    <n v="0"/>
    <n v="175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TÉCNICO OPERARIO DE MANTENIMIENTO"/>
    <m/>
    <s v="LOCADOR"/>
    <n v="7"/>
    <n v="2500"/>
    <m/>
    <m/>
    <m/>
    <n v="30"/>
    <m/>
    <m/>
    <m/>
    <m/>
    <m/>
    <m/>
    <m/>
    <m/>
    <n v="17500"/>
    <x v="1"/>
    <n v="0"/>
    <n v="0"/>
    <n v="0"/>
    <n v="17500"/>
    <n v="0"/>
    <n v="0"/>
    <n v="0"/>
    <n v="0"/>
    <n v="0"/>
    <n v="0"/>
    <n v="0"/>
    <n v="0"/>
    <n v="175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ESPECIALISTA DE ALMACEN"/>
    <m/>
    <s v="LOCADOR"/>
    <n v="1"/>
    <n v="8000"/>
    <n v="30"/>
    <n v="30"/>
    <m/>
    <m/>
    <m/>
    <m/>
    <m/>
    <m/>
    <m/>
    <m/>
    <m/>
    <m/>
    <n v="16000"/>
    <x v="1"/>
    <n v="8000"/>
    <n v="8000"/>
    <n v="0"/>
    <n v="0"/>
    <n v="0"/>
    <n v="0"/>
    <n v="0"/>
    <n v="0"/>
    <n v="0"/>
    <n v="0"/>
    <n v="0"/>
    <n v="0"/>
    <n v="16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ESPECIALISTA DE ALMACEN"/>
    <m/>
    <s v="LOCADOR"/>
    <n v="1"/>
    <n v="8000"/>
    <m/>
    <m/>
    <n v="30"/>
    <m/>
    <m/>
    <m/>
    <m/>
    <m/>
    <m/>
    <m/>
    <m/>
    <m/>
    <n v="8000"/>
    <x v="1"/>
    <n v="0"/>
    <n v="0"/>
    <n v="8000"/>
    <n v="0"/>
    <n v="0"/>
    <n v="0"/>
    <n v="0"/>
    <n v="0"/>
    <n v="0"/>
    <n v="0"/>
    <n v="0"/>
    <n v="0"/>
    <n v="8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ESPECIALISTA DE ALMACEN"/>
    <m/>
    <s v="LOCADOR"/>
    <n v="1"/>
    <n v="8000"/>
    <m/>
    <m/>
    <m/>
    <n v="30"/>
    <m/>
    <m/>
    <m/>
    <m/>
    <m/>
    <m/>
    <m/>
    <m/>
    <n v="8000"/>
    <x v="1"/>
    <n v="0"/>
    <n v="0"/>
    <n v="0"/>
    <n v="8000"/>
    <n v="0"/>
    <n v="0"/>
    <n v="0"/>
    <n v="0"/>
    <n v="0"/>
    <n v="0"/>
    <n v="0"/>
    <n v="0"/>
    <n v="8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ESPECIALISTA DE CONTROL DE CALIDAD"/>
    <m/>
    <s v="LOCADOR"/>
    <n v="1"/>
    <n v="8000"/>
    <n v="30"/>
    <n v="30"/>
    <m/>
    <m/>
    <m/>
    <m/>
    <m/>
    <m/>
    <m/>
    <m/>
    <m/>
    <m/>
    <n v="16000"/>
    <x v="1"/>
    <n v="8000"/>
    <n v="8000"/>
    <n v="0"/>
    <n v="0"/>
    <n v="0"/>
    <n v="0"/>
    <n v="0"/>
    <n v="0"/>
    <n v="0"/>
    <n v="0"/>
    <n v="0"/>
    <n v="0"/>
    <n v="16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ESPECIALISTA DE CONTROL DE CALIDAD"/>
    <m/>
    <s v="LOCADOR"/>
    <n v="1"/>
    <n v="8000"/>
    <m/>
    <m/>
    <n v="30"/>
    <m/>
    <m/>
    <m/>
    <m/>
    <m/>
    <m/>
    <m/>
    <m/>
    <m/>
    <n v="8000"/>
    <x v="1"/>
    <n v="0"/>
    <n v="0"/>
    <n v="8000"/>
    <n v="0"/>
    <n v="0"/>
    <n v="0"/>
    <n v="0"/>
    <n v="0"/>
    <n v="0"/>
    <n v="0"/>
    <n v="0"/>
    <n v="0"/>
    <n v="8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ESPECIALISTA DE CONTROL DE CALIDAD"/>
    <m/>
    <s v="LOCADOR"/>
    <n v="1"/>
    <n v="8000"/>
    <m/>
    <m/>
    <m/>
    <n v="30"/>
    <m/>
    <m/>
    <m/>
    <m/>
    <m/>
    <m/>
    <m/>
    <m/>
    <n v="8000"/>
    <x v="1"/>
    <n v="0"/>
    <n v="0"/>
    <n v="0"/>
    <n v="8000"/>
    <n v="0"/>
    <n v="0"/>
    <n v="0"/>
    <n v="0"/>
    <n v="0"/>
    <n v="0"/>
    <n v="0"/>
    <n v="0"/>
    <n v="8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NALISTA DE CONTROL DE MATERIALES"/>
    <m/>
    <s v="LOCADOR"/>
    <n v="4"/>
    <n v="6500"/>
    <n v="30"/>
    <m/>
    <m/>
    <m/>
    <m/>
    <m/>
    <m/>
    <m/>
    <m/>
    <m/>
    <m/>
    <m/>
    <n v="26000"/>
    <x v="1"/>
    <n v="26000"/>
    <n v="0"/>
    <n v="0"/>
    <n v="0"/>
    <n v="0"/>
    <n v="0"/>
    <n v="0"/>
    <n v="0"/>
    <n v="0"/>
    <n v="0"/>
    <n v="0"/>
    <n v="0"/>
    <n v="26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NALISTA DE CONTROL DE MATERIALES"/>
    <m/>
    <s v="LOCADOR"/>
    <n v="4"/>
    <n v="6500"/>
    <m/>
    <n v="30"/>
    <m/>
    <m/>
    <m/>
    <m/>
    <m/>
    <m/>
    <m/>
    <m/>
    <m/>
    <m/>
    <n v="26000"/>
    <x v="1"/>
    <n v="0"/>
    <n v="26000"/>
    <n v="0"/>
    <n v="0"/>
    <n v="0"/>
    <n v="0"/>
    <n v="0"/>
    <n v="0"/>
    <n v="0"/>
    <n v="0"/>
    <n v="0"/>
    <n v="0"/>
    <n v="26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NALISTA DE CONTROL DE MATERIALES"/>
    <m/>
    <s v="LOCADOR"/>
    <n v="4"/>
    <n v="6500"/>
    <m/>
    <m/>
    <n v="30"/>
    <m/>
    <m/>
    <m/>
    <m/>
    <m/>
    <m/>
    <m/>
    <m/>
    <m/>
    <n v="26000"/>
    <x v="1"/>
    <n v="0"/>
    <n v="0"/>
    <n v="26000"/>
    <n v="0"/>
    <n v="0"/>
    <n v="0"/>
    <n v="0"/>
    <n v="0"/>
    <n v="0"/>
    <n v="0"/>
    <n v="0"/>
    <n v="0"/>
    <n v="2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DE CONTROL DE MATERIALES"/>
    <m/>
    <s v="LOCADOR"/>
    <n v="4"/>
    <n v="6500"/>
    <m/>
    <m/>
    <m/>
    <n v="30"/>
    <m/>
    <m/>
    <m/>
    <m/>
    <m/>
    <m/>
    <m/>
    <m/>
    <n v="26000"/>
    <x v="1"/>
    <n v="0"/>
    <n v="0"/>
    <n v="0"/>
    <n v="26000"/>
    <n v="0"/>
    <n v="0"/>
    <n v="0"/>
    <n v="0"/>
    <n v="0"/>
    <n v="0"/>
    <n v="0"/>
    <n v="0"/>
    <n v="26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NALISTA DE CONTROL DE DESPACHO"/>
    <m/>
    <s v="LOCADOR"/>
    <n v="4"/>
    <n v="6500"/>
    <n v="30"/>
    <m/>
    <m/>
    <m/>
    <m/>
    <m/>
    <m/>
    <m/>
    <m/>
    <m/>
    <m/>
    <m/>
    <n v="26000"/>
    <x v="1"/>
    <n v="26000"/>
    <n v="0"/>
    <n v="0"/>
    <n v="0"/>
    <n v="0"/>
    <n v="0"/>
    <n v="0"/>
    <n v="0"/>
    <n v="0"/>
    <n v="0"/>
    <n v="0"/>
    <n v="0"/>
    <n v="26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NALISTA DE CONTROL DE DESPACHO"/>
    <m/>
    <s v="LOCADOR"/>
    <n v="4"/>
    <n v="6500"/>
    <m/>
    <n v="30"/>
    <m/>
    <m/>
    <m/>
    <m/>
    <m/>
    <m/>
    <m/>
    <m/>
    <m/>
    <m/>
    <n v="26000"/>
    <x v="1"/>
    <n v="0"/>
    <n v="26000"/>
    <n v="0"/>
    <n v="0"/>
    <n v="0"/>
    <n v="0"/>
    <n v="0"/>
    <n v="0"/>
    <n v="0"/>
    <n v="0"/>
    <n v="0"/>
    <n v="0"/>
    <n v="26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NALISTA DE CONTROL DE DESPACHO"/>
    <m/>
    <s v="LOCADOR"/>
    <n v="4"/>
    <n v="6500"/>
    <m/>
    <m/>
    <n v="30"/>
    <m/>
    <m/>
    <m/>
    <m/>
    <m/>
    <m/>
    <m/>
    <m/>
    <m/>
    <n v="26000"/>
    <x v="1"/>
    <n v="0"/>
    <n v="0"/>
    <n v="26000"/>
    <n v="0"/>
    <n v="0"/>
    <n v="0"/>
    <n v="0"/>
    <n v="0"/>
    <n v="0"/>
    <n v="0"/>
    <n v="0"/>
    <n v="0"/>
    <n v="2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DE CONTROL DE DESPACHO"/>
    <m/>
    <s v="LOCADOR"/>
    <n v="4"/>
    <n v="6500"/>
    <m/>
    <m/>
    <m/>
    <n v="30"/>
    <m/>
    <m/>
    <m/>
    <m/>
    <m/>
    <m/>
    <m/>
    <m/>
    <n v="26000"/>
    <x v="1"/>
    <n v="0"/>
    <n v="0"/>
    <n v="0"/>
    <n v="26000"/>
    <n v="0"/>
    <n v="0"/>
    <n v="0"/>
    <n v="0"/>
    <n v="0"/>
    <n v="0"/>
    <n v="0"/>
    <n v="0"/>
    <n v="26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NALISTA DE CONTROL DE CALIDAD"/>
    <m/>
    <s v="LOCADOR"/>
    <n v="2"/>
    <n v="6500"/>
    <n v="30"/>
    <m/>
    <m/>
    <m/>
    <m/>
    <m/>
    <m/>
    <m/>
    <m/>
    <m/>
    <m/>
    <m/>
    <n v="13000"/>
    <x v="1"/>
    <n v="13000"/>
    <n v="0"/>
    <n v="0"/>
    <n v="0"/>
    <n v="0"/>
    <n v="0"/>
    <n v="0"/>
    <n v="0"/>
    <n v="0"/>
    <n v="0"/>
    <n v="0"/>
    <n v="0"/>
    <n v="13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NALISTA DE CONTROL DE CALIDAD"/>
    <m/>
    <s v="LOCADOR"/>
    <n v="2"/>
    <n v="6500"/>
    <m/>
    <n v="30"/>
    <m/>
    <m/>
    <m/>
    <m/>
    <m/>
    <m/>
    <m/>
    <m/>
    <m/>
    <m/>
    <n v="13000"/>
    <x v="1"/>
    <n v="0"/>
    <n v="13000"/>
    <n v="0"/>
    <n v="0"/>
    <n v="0"/>
    <n v="0"/>
    <n v="0"/>
    <n v="0"/>
    <n v="0"/>
    <n v="0"/>
    <n v="0"/>
    <n v="0"/>
    <n v="13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NALISTA DE CONTROL DE CALIDAD"/>
    <m/>
    <s v="LOCADOR"/>
    <n v="2"/>
    <n v="6500"/>
    <m/>
    <m/>
    <n v="30"/>
    <m/>
    <m/>
    <m/>
    <m/>
    <m/>
    <m/>
    <m/>
    <m/>
    <m/>
    <n v="13000"/>
    <x v="1"/>
    <n v="0"/>
    <n v="0"/>
    <n v="13000"/>
    <n v="0"/>
    <n v="0"/>
    <n v="0"/>
    <n v="0"/>
    <n v="0"/>
    <n v="0"/>
    <n v="0"/>
    <n v="0"/>
    <n v="0"/>
    <n v="13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DE CONTROL DE CALIDAD"/>
    <m/>
    <s v="LOCADOR"/>
    <n v="2"/>
    <n v="6500"/>
    <m/>
    <m/>
    <m/>
    <n v="30"/>
    <m/>
    <m/>
    <m/>
    <m/>
    <m/>
    <m/>
    <m/>
    <m/>
    <n v="13000"/>
    <x v="1"/>
    <n v="0"/>
    <n v="0"/>
    <n v="0"/>
    <n v="13000"/>
    <n v="0"/>
    <n v="0"/>
    <n v="0"/>
    <n v="0"/>
    <n v="0"/>
    <n v="0"/>
    <n v="0"/>
    <n v="0"/>
    <n v="13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CONTROL DE DESPACHO"/>
    <m/>
    <s v="LOCADOR"/>
    <n v="2"/>
    <n v="4500"/>
    <n v="30"/>
    <m/>
    <m/>
    <m/>
    <m/>
    <m/>
    <m/>
    <m/>
    <m/>
    <m/>
    <m/>
    <m/>
    <n v="9000"/>
    <x v="1"/>
    <n v="9000"/>
    <n v="0"/>
    <n v="0"/>
    <n v="0"/>
    <n v="0"/>
    <n v="0"/>
    <n v="0"/>
    <n v="0"/>
    <n v="0"/>
    <n v="0"/>
    <n v="0"/>
    <n v="0"/>
    <n v="9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CONTROL DE DESPACHO"/>
    <m/>
    <s v="LOCADOR"/>
    <n v="4"/>
    <n v="4500"/>
    <m/>
    <n v="30"/>
    <m/>
    <m/>
    <m/>
    <m/>
    <m/>
    <m/>
    <m/>
    <m/>
    <m/>
    <m/>
    <n v="18000"/>
    <x v="1"/>
    <n v="0"/>
    <n v="18000"/>
    <n v="0"/>
    <n v="0"/>
    <n v="0"/>
    <n v="0"/>
    <n v="0"/>
    <n v="0"/>
    <n v="0"/>
    <n v="0"/>
    <n v="0"/>
    <n v="0"/>
    <n v="18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DE CONTROL DE DESPACHO"/>
    <m/>
    <s v="LOCADOR"/>
    <n v="6"/>
    <n v="4500"/>
    <m/>
    <m/>
    <n v="30"/>
    <m/>
    <m/>
    <m/>
    <m/>
    <m/>
    <m/>
    <m/>
    <m/>
    <m/>
    <n v="27000"/>
    <x v="1"/>
    <n v="0"/>
    <n v="0"/>
    <n v="27000"/>
    <n v="0"/>
    <n v="0"/>
    <n v="0"/>
    <n v="0"/>
    <n v="0"/>
    <n v="0"/>
    <n v="0"/>
    <n v="0"/>
    <n v="0"/>
    <n v="27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CONTROL DE DESPACHO"/>
    <m/>
    <s v="LOCADOR"/>
    <n v="6"/>
    <n v="4500"/>
    <m/>
    <m/>
    <m/>
    <n v="30"/>
    <m/>
    <m/>
    <m/>
    <m/>
    <m/>
    <m/>
    <m/>
    <m/>
    <n v="27000"/>
    <x v="1"/>
    <n v="0"/>
    <n v="0"/>
    <n v="0"/>
    <n v="27000"/>
    <n v="0"/>
    <n v="0"/>
    <n v="0"/>
    <n v="0"/>
    <n v="0"/>
    <n v="0"/>
    <n v="0"/>
    <n v="0"/>
    <n v="27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CONTROL DE MATERIALES"/>
    <m/>
    <s v="LOCADOR"/>
    <n v="2"/>
    <n v="4500"/>
    <n v="30"/>
    <m/>
    <m/>
    <m/>
    <m/>
    <m/>
    <m/>
    <m/>
    <m/>
    <m/>
    <m/>
    <m/>
    <n v="9000"/>
    <x v="1"/>
    <n v="9000"/>
    <n v="0"/>
    <n v="0"/>
    <n v="0"/>
    <n v="0"/>
    <n v="0"/>
    <n v="0"/>
    <n v="0"/>
    <n v="0"/>
    <n v="0"/>
    <n v="0"/>
    <n v="0"/>
    <n v="9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CONTROL DE MATERIALES"/>
    <m/>
    <s v="LOCADOR"/>
    <n v="4"/>
    <n v="4500"/>
    <m/>
    <n v="30"/>
    <m/>
    <m/>
    <m/>
    <m/>
    <m/>
    <m/>
    <m/>
    <m/>
    <m/>
    <m/>
    <n v="18000"/>
    <x v="1"/>
    <n v="0"/>
    <n v="18000"/>
    <n v="0"/>
    <n v="0"/>
    <n v="0"/>
    <n v="0"/>
    <n v="0"/>
    <n v="0"/>
    <n v="0"/>
    <n v="0"/>
    <n v="0"/>
    <n v="0"/>
    <n v="18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DE CONTROL DE MATERIALES"/>
    <m/>
    <s v="LOCADOR"/>
    <n v="6"/>
    <n v="4500"/>
    <m/>
    <m/>
    <n v="30"/>
    <m/>
    <m/>
    <m/>
    <m/>
    <m/>
    <m/>
    <m/>
    <m/>
    <m/>
    <n v="27000"/>
    <x v="1"/>
    <n v="0"/>
    <n v="0"/>
    <n v="27000"/>
    <n v="0"/>
    <n v="0"/>
    <n v="0"/>
    <n v="0"/>
    <n v="0"/>
    <n v="0"/>
    <n v="0"/>
    <n v="0"/>
    <n v="0"/>
    <n v="27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CONTROL DE MATERIALES"/>
    <m/>
    <s v="LOCADOR"/>
    <n v="6"/>
    <n v="4500"/>
    <m/>
    <m/>
    <m/>
    <n v="30"/>
    <m/>
    <m/>
    <m/>
    <m/>
    <m/>
    <m/>
    <m/>
    <m/>
    <n v="27000"/>
    <x v="1"/>
    <n v="0"/>
    <n v="0"/>
    <n v="0"/>
    <n v="27000"/>
    <n v="0"/>
    <n v="0"/>
    <n v="0"/>
    <n v="0"/>
    <n v="0"/>
    <n v="0"/>
    <n v="0"/>
    <n v="0"/>
    <n v="27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CONTROL DE CALIDAD"/>
    <m/>
    <s v="LOCADOR"/>
    <n v="2"/>
    <n v="3500"/>
    <n v="30"/>
    <m/>
    <m/>
    <m/>
    <m/>
    <m/>
    <m/>
    <m/>
    <m/>
    <m/>
    <m/>
    <m/>
    <n v="7000"/>
    <x v="1"/>
    <n v="7000"/>
    <n v="0"/>
    <n v="0"/>
    <n v="0"/>
    <n v="0"/>
    <n v="0"/>
    <n v="0"/>
    <n v="0"/>
    <n v="0"/>
    <n v="0"/>
    <n v="0"/>
    <n v="0"/>
    <n v="7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CONTROL DE CALIDAD"/>
    <m/>
    <s v="LOCADOR"/>
    <n v="4"/>
    <n v="3500"/>
    <m/>
    <n v="30"/>
    <m/>
    <m/>
    <m/>
    <m/>
    <m/>
    <m/>
    <m/>
    <m/>
    <m/>
    <m/>
    <n v="14000"/>
    <x v="1"/>
    <n v="0"/>
    <n v="14000"/>
    <n v="0"/>
    <n v="0"/>
    <n v="0"/>
    <n v="0"/>
    <n v="0"/>
    <n v="0"/>
    <n v="0"/>
    <n v="0"/>
    <n v="0"/>
    <n v="0"/>
    <n v="14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DE CONTROL DE CALIDAD"/>
    <m/>
    <s v="LOCADOR"/>
    <n v="6"/>
    <n v="3500"/>
    <m/>
    <m/>
    <n v="30"/>
    <m/>
    <m/>
    <m/>
    <m/>
    <m/>
    <m/>
    <m/>
    <m/>
    <m/>
    <n v="21000"/>
    <x v="1"/>
    <n v="0"/>
    <n v="0"/>
    <n v="21000"/>
    <n v="0"/>
    <n v="0"/>
    <n v="0"/>
    <n v="0"/>
    <n v="0"/>
    <n v="0"/>
    <n v="0"/>
    <n v="0"/>
    <n v="0"/>
    <n v="21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CONTROL DE CALIDAD"/>
    <m/>
    <s v="LOCADOR"/>
    <n v="6"/>
    <n v="3500"/>
    <m/>
    <m/>
    <m/>
    <n v="30"/>
    <m/>
    <m/>
    <m/>
    <m/>
    <m/>
    <m/>
    <m/>
    <m/>
    <n v="21000"/>
    <x v="1"/>
    <n v="0"/>
    <n v="0"/>
    <n v="0"/>
    <n v="21000"/>
    <n v="0"/>
    <n v="0"/>
    <n v="0"/>
    <n v="0"/>
    <n v="0"/>
    <n v="0"/>
    <n v="0"/>
    <n v="0"/>
    <n v="21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ADMINISTRATIVO 4"/>
    <m/>
    <s v="LOCADOR"/>
    <n v="4"/>
    <n v="4500"/>
    <n v="30"/>
    <n v="30"/>
    <m/>
    <m/>
    <m/>
    <m/>
    <m/>
    <m/>
    <m/>
    <m/>
    <m/>
    <m/>
    <n v="36000"/>
    <x v="1"/>
    <n v="18000"/>
    <n v="18000"/>
    <n v="0"/>
    <n v="0"/>
    <n v="0"/>
    <n v="0"/>
    <n v="0"/>
    <n v="0"/>
    <n v="0"/>
    <n v="0"/>
    <n v="0"/>
    <n v="0"/>
    <n v="36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ADMINISTRATIVO 4"/>
    <m/>
    <s v="LOCADOR"/>
    <n v="4"/>
    <n v="4500"/>
    <m/>
    <m/>
    <n v="30"/>
    <m/>
    <m/>
    <m/>
    <m/>
    <m/>
    <m/>
    <m/>
    <m/>
    <m/>
    <n v="18000"/>
    <x v="1"/>
    <n v="0"/>
    <n v="0"/>
    <n v="18000"/>
    <n v="0"/>
    <n v="0"/>
    <n v="0"/>
    <n v="0"/>
    <n v="0"/>
    <n v="0"/>
    <n v="0"/>
    <n v="0"/>
    <n v="0"/>
    <n v="18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ADMINISTRATIVO 4"/>
    <m/>
    <s v="LOCADOR"/>
    <n v="4"/>
    <n v="4500"/>
    <m/>
    <m/>
    <m/>
    <n v="30"/>
    <m/>
    <m/>
    <m/>
    <m/>
    <m/>
    <m/>
    <m/>
    <m/>
    <n v="18000"/>
    <x v="1"/>
    <n v="0"/>
    <n v="0"/>
    <n v="0"/>
    <n v="18000"/>
    <n v="0"/>
    <n v="0"/>
    <n v="0"/>
    <n v="0"/>
    <n v="0"/>
    <n v="0"/>
    <n v="0"/>
    <n v="0"/>
    <n v="18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ADMINISTRATIVO 3"/>
    <m/>
    <s v="LOCADOR"/>
    <n v="6"/>
    <n v="3500"/>
    <n v="30"/>
    <n v="30"/>
    <m/>
    <m/>
    <m/>
    <m/>
    <m/>
    <m/>
    <m/>
    <m/>
    <m/>
    <m/>
    <n v="42000"/>
    <x v="1"/>
    <n v="21000"/>
    <n v="21000"/>
    <n v="0"/>
    <n v="0"/>
    <n v="0"/>
    <n v="0"/>
    <n v="0"/>
    <n v="0"/>
    <n v="0"/>
    <n v="0"/>
    <n v="0"/>
    <n v="0"/>
    <n v="42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ADMINISTRATIVO 3"/>
    <m/>
    <s v="LOCADOR"/>
    <n v="6"/>
    <n v="3500"/>
    <m/>
    <m/>
    <n v="30"/>
    <m/>
    <m/>
    <m/>
    <m/>
    <m/>
    <m/>
    <m/>
    <m/>
    <m/>
    <n v="21000"/>
    <x v="1"/>
    <n v="0"/>
    <n v="0"/>
    <n v="21000"/>
    <n v="0"/>
    <n v="0"/>
    <n v="0"/>
    <n v="0"/>
    <n v="0"/>
    <n v="0"/>
    <n v="0"/>
    <n v="0"/>
    <n v="0"/>
    <n v="21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ADMINISTRATIVO 3"/>
    <m/>
    <s v="LOCADOR"/>
    <n v="6"/>
    <n v="3500"/>
    <m/>
    <m/>
    <m/>
    <n v="30"/>
    <m/>
    <m/>
    <m/>
    <m/>
    <m/>
    <m/>
    <m/>
    <m/>
    <n v="21000"/>
    <x v="1"/>
    <n v="0"/>
    <n v="0"/>
    <n v="0"/>
    <n v="21000"/>
    <n v="0"/>
    <n v="0"/>
    <n v="0"/>
    <n v="0"/>
    <n v="0"/>
    <n v="0"/>
    <n v="0"/>
    <n v="0"/>
    <n v="21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OPERATIVO 2"/>
    <m/>
    <s v="LOCADOR"/>
    <n v="15"/>
    <n v="3000"/>
    <n v="30"/>
    <m/>
    <m/>
    <m/>
    <m/>
    <m/>
    <m/>
    <m/>
    <m/>
    <m/>
    <m/>
    <m/>
    <n v="45000"/>
    <x v="1"/>
    <n v="45000"/>
    <n v="0"/>
    <n v="0"/>
    <n v="0"/>
    <n v="0"/>
    <n v="0"/>
    <n v="0"/>
    <n v="0"/>
    <n v="0"/>
    <n v="0"/>
    <n v="0"/>
    <n v="0"/>
    <n v="45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OPERATIVO 2"/>
    <m/>
    <s v="LOCADOR"/>
    <n v="21"/>
    <n v="3000"/>
    <m/>
    <n v="30"/>
    <m/>
    <m/>
    <m/>
    <m/>
    <m/>
    <m/>
    <m/>
    <m/>
    <m/>
    <m/>
    <n v="63000"/>
    <x v="1"/>
    <n v="0"/>
    <n v="63000"/>
    <n v="0"/>
    <n v="0"/>
    <n v="0"/>
    <n v="0"/>
    <n v="0"/>
    <n v="0"/>
    <n v="0"/>
    <n v="0"/>
    <n v="0"/>
    <n v="0"/>
    <n v="63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OPERATIVO 2"/>
    <m/>
    <s v="LOCADOR"/>
    <n v="21"/>
    <n v="3000"/>
    <m/>
    <m/>
    <n v="30"/>
    <m/>
    <m/>
    <m/>
    <m/>
    <m/>
    <m/>
    <m/>
    <m/>
    <m/>
    <n v="63000"/>
    <x v="1"/>
    <n v="0"/>
    <n v="0"/>
    <n v="63000"/>
    <n v="0"/>
    <n v="0"/>
    <n v="0"/>
    <n v="0"/>
    <n v="0"/>
    <n v="0"/>
    <n v="0"/>
    <n v="0"/>
    <n v="0"/>
    <n v="63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OPERATIVO 2"/>
    <m/>
    <s v="LOCADOR"/>
    <n v="21"/>
    <n v="3000"/>
    <m/>
    <m/>
    <m/>
    <n v="30"/>
    <m/>
    <m/>
    <m/>
    <m/>
    <m/>
    <m/>
    <m/>
    <m/>
    <n v="63000"/>
    <x v="1"/>
    <n v="0"/>
    <n v="0"/>
    <n v="0"/>
    <n v="63000"/>
    <n v="0"/>
    <n v="0"/>
    <n v="0"/>
    <n v="0"/>
    <n v="0"/>
    <n v="0"/>
    <n v="0"/>
    <n v="0"/>
    <n v="63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TECNICO OPERARIO DE MATERIALES"/>
    <m/>
    <s v="LOCADOR"/>
    <n v="2"/>
    <n v="2500"/>
    <n v="30"/>
    <m/>
    <m/>
    <m/>
    <m/>
    <m/>
    <m/>
    <m/>
    <m/>
    <m/>
    <m/>
    <m/>
    <n v="5000"/>
    <x v="1"/>
    <n v="5000"/>
    <n v="0"/>
    <n v="0"/>
    <n v="0"/>
    <n v="0"/>
    <n v="0"/>
    <n v="0"/>
    <n v="0"/>
    <n v="0"/>
    <n v="0"/>
    <n v="0"/>
    <n v="0"/>
    <n v="5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TECNICO OPERARIO DE MATERIALES"/>
    <m/>
    <s v="LOCADOR"/>
    <n v="2"/>
    <n v="2500"/>
    <m/>
    <n v="30"/>
    <m/>
    <m/>
    <m/>
    <m/>
    <m/>
    <m/>
    <m/>
    <m/>
    <m/>
    <m/>
    <n v="5000"/>
    <x v="1"/>
    <n v="0"/>
    <n v="5000"/>
    <n v="0"/>
    <n v="0"/>
    <n v="0"/>
    <n v="0"/>
    <n v="0"/>
    <n v="0"/>
    <n v="0"/>
    <n v="0"/>
    <n v="0"/>
    <n v="0"/>
    <n v="5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TECNICO OPERARIO DE MATERIALES"/>
    <m/>
    <s v="LOCADOR"/>
    <n v="2"/>
    <n v="2500"/>
    <m/>
    <m/>
    <n v="30"/>
    <m/>
    <m/>
    <m/>
    <m/>
    <m/>
    <m/>
    <m/>
    <m/>
    <m/>
    <n v="5000"/>
    <x v="1"/>
    <n v="0"/>
    <n v="0"/>
    <n v="5000"/>
    <n v="0"/>
    <n v="0"/>
    <n v="0"/>
    <n v="0"/>
    <n v="0"/>
    <n v="0"/>
    <n v="0"/>
    <n v="0"/>
    <n v="0"/>
    <n v="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TECNICO OPERARIO DE MATERIALES"/>
    <m/>
    <s v="LOCADOR"/>
    <n v="2"/>
    <n v="2500"/>
    <m/>
    <m/>
    <m/>
    <n v="30"/>
    <m/>
    <m/>
    <m/>
    <m/>
    <m/>
    <m/>
    <m/>
    <m/>
    <n v="5000"/>
    <x v="1"/>
    <n v="0"/>
    <n v="0"/>
    <n v="0"/>
    <n v="5000"/>
    <n v="0"/>
    <n v="0"/>
    <n v="0"/>
    <n v="0"/>
    <n v="0"/>
    <n v="0"/>
    <n v="0"/>
    <n v="0"/>
    <n v="5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UXILIAR OPERATIVO 1"/>
    <m/>
    <s v="LOCADOR"/>
    <n v="80"/>
    <n v="2100"/>
    <n v="30"/>
    <m/>
    <m/>
    <m/>
    <m/>
    <m/>
    <m/>
    <m/>
    <m/>
    <m/>
    <m/>
    <m/>
    <n v="168000"/>
    <x v="1"/>
    <n v="168000"/>
    <n v="0"/>
    <n v="0"/>
    <n v="0"/>
    <n v="0"/>
    <n v="0"/>
    <n v="0"/>
    <n v="0"/>
    <n v="0"/>
    <n v="0"/>
    <n v="0"/>
    <n v="0"/>
    <n v="168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UXILIAR OPERATIVO 1"/>
    <m/>
    <s v="LOCADOR"/>
    <n v="160"/>
    <n v="2100"/>
    <m/>
    <n v="30"/>
    <m/>
    <m/>
    <m/>
    <m/>
    <m/>
    <m/>
    <m/>
    <m/>
    <m/>
    <m/>
    <n v="336000"/>
    <x v="1"/>
    <n v="0"/>
    <n v="336000"/>
    <n v="0"/>
    <n v="0"/>
    <n v="0"/>
    <n v="0"/>
    <n v="0"/>
    <n v="0"/>
    <n v="0"/>
    <n v="0"/>
    <n v="0"/>
    <n v="0"/>
    <n v="336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UXILIAR OPERATIVO 1"/>
    <m/>
    <s v="LOCADOR"/>
    <n v="350"/>
    <n v="2100"/>
    <m/>
    <m/>
    <n v="30"/>
    <m/>
    <m/>
    <m/>
    <m/>
    <m/>
    <m/>
    <m/>
    <m/>
    <m/>
    <n v="735000"/>
    <x v="1"/>
    <n v="0"/>
    <n v="0"/>
    <n v="735000"/>
    <n v="0"/>
    <n v="0"/>
    <n v="0"/>
    <n v="0"/>
    <n v="0"/>
    <n v="0"/>
    <n v="0"/>
    <n v="0"/>
    <n v="0"/>
    <n v="73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UXILIAR OPERATIVO 1"/>
    <m/>
    <s v="LOCADOR"/>
    <n v="350"/>
    <n v="2100"/>
    <m/>
    <m/>
    <m/>
    <n v="30"/>
    <m/>
    <m/>
    <m/>
    <m/>
    <m/>
    <m/>
    <m/>
    <m/>
    <n v="735000"/>
    <x v="1"/>
    <n v="0"/>
    <n v="0"/>
    <n v="0"/>
    <n v="735000"/>
    <n v="0"/>
    <n v="0"/>
    <n v="0"/>
    <n v="0"/>
    <n v="0"/>
    <n v="0"/>
    <n v="0"/>
    <n v="0"/>
    <n v="735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OPERADOR DE APILADOR ELECTRICO"/>
    <m/>
    <s v="LOCADOR"/>
    <n v="2"/>
    <n v="3000"/>
    <n v="30"/>
    <m/>
    <m/>
    <m/>
    <m/>
    <m/>
    <m/>
    <m/>
    <m/>
    <m/>
    <m/>
    <m/>
    <n v="6000"/>
    <x v="1"/>
    <n v="6000"/>
    <n v="0"/>
    <n v="0"/>
    <n v="0"/>
    <n v="0"/>
    <n v="0"/>
    <n v="0"/>
    <n v="0"/>
    <n v="0"/>
    <n v="0"/>
    <n v="0"/>
    <n v="0"/>
    <n v="6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OPERADOR DE APILADOR ELECTRICO"/>
    <m/>
    <s v="LOCADOR"/>
    <n v="3"/>
    <n v="3000"/>
    <m/>
    <n v="30"/>
    <m/>
    <m/>
    <m/>
    <m/>
    <m/>
    <m/>
    <m/>
    <m/>
    <m/>
    <m/>
    <n v="9000"/>
    <x v="1"/>
    <n v="0"/>
    <n v="9000"/>
    <n v="0"/>
    <n v="0"/>
    <n v="0"/>
    <n v="0"/>
    <n v="0"/>
    <n v="0"/>
    <n v="0"/>
    <n v="0"/>
    <n v="0"/>
    <n v="0"/>
    <n v="9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OPERADOR DE APILADOR ELECTRICO"/>
    <m/>
    <s v="LOCADOR"/>
    <n v="3"/>
    <n v="3000"/>
    <m/>
    <m/>
    <n v="30"/>
    <m/>
    <m/>
    <m/>
    <m/>
    <m/>
    <m/>
    <m/>
    <m/>
    <m/>
    <n v="9000"/>
    <x v="1"/>
    <n v="0"/>
    <n v="0"/>
    <n v="9000"/>
    <n v="0"/>
    <n v="0"/>
    <n v="0"/>
    <n v="0"/>
    <n v="0"/>
    <n v="0"/>
    <n v="0"/>
    <n v="0"/>
    <n v="0"/>
    <n v="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OPERADOR DE APILADOR ELECTRICO"/>
    <m/>
    <s v="LOCADOR"/>
    <n v="3"/>
    <n v="3000"/>
    <m/>
    <m/>
    <m/>
    <n v="30"/>
    <m/>
    <m/>
    <m/>
    <m/>
    <m/>
    <m/>
    <m/>
    <m/>
    <n v="9000"/>
    <x v="1"/>
    <n v="0"/>
    <n v="0"/>
    <n v="0"/>
    <n v="9000"/>
    <n v="0"/>
    <n v="0"/>
    <n v="0"/>
    <n v="0"/>
    <n v="0"/>
    <n v="0"/>
    <n v="0"/>
    <n v="0"/>
    <n v="9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ESPECIALISTA 1 (COORDINADOR DE PROGRAMACION Y CONTROL DE PRODUCCION "/>
    <m/>
    <s v="LOCADOR"/>
    <n v="1"/>
    <n v="6000"/>
    <n v="30"/>
    <n v="30"/>
    <m/>
    <m/>
    <m/>
    <m/>
    <m/>
    <m/>
    <m/>
    <m/>
    <m/>
    <m/>
    <n v="12000"/>
    <x v="1"/>
    <n v="6000"/>
    <n v="6000"/>
    <n v="0"/>
    <n v="0"/>
    <n v="0"/>
    <n v="0"/>
    <n v="0"/>
    <n v="0"/>
    <n v="0"/>
    <n v="0"/>
    <n v="0"/>
    <n v="0"/>
    <n v="12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ESPECIALISTA 1 (COORDINADOR DE PROGRAMACION Y CONTROL DE PRODUCCION "/>
    <m/>
    <s v="LOCADOR"/>
    <n v="1"/>
    <n v="6000"/>
    <m/>
    <m/>
    <n v="30"/>
    <m/>
    <m/>
    <m/>
    <m/>
    <m/>
    <m/>
    <m/>
    <m/>
    <m/>
    <n v="6000"/>
    <x v="1"/>
    <n v="0"/>
    <n v="0"/>
    <n v="6000"/>
    <n v="0"/>
    <n v="0"/>
    <n v="0"/>
    <n v="0"/>
    <n v="0"/>
    <n v="0"/>
    <n v="0"/>
    <n v="0"/>
    <n v="0"/>
    <n v="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ESPECIALISTA 1 (COORDINADOR DE PROGRAMACION Y CONTROL DE PRODUCCION "/>
    <m/>
    <s v="LOCADOR"/>
    <n v="1"/>
    <n v="6000"/>
    <m/>
    <m/>
    <m/>
    <n v="30"/>
    <m/>
    <m/>
    <m/>
    <m/>
    <m/>
    <m/>
    <m/>
    <m/>
    <n v="6000"/>
    <x v="1"/>
    <n v="0"/>
    <n v="0"/>
    <n v="0"/>
    <n v="6000"/>
    <n v="0"/>
    <n v="0"/>
    <n v="0"/>
    <n v="0"/>
    <n v="0"/>
    <n v="0"/>
    <n v="0"/>
    <n v="0"/>
    <n v="6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PROGRAMACION Y CONTROL DE PRODUCCION"/>
    <m/>
    <s v="LOCADOR"/>
    <n v="1"/>
    <n v="5300"/>
    <n v="30"/>
    <n v="30"/>
    <m/>
    <m/>
    <m/>
    <m/>
    <m/>
    <m/>
    <m/>
    <m/>
    <m/>
    <m/>
    <n v="10600"/>
    <x v="1"/>
    <n v="5300"/>
    <n v="5300"/>
    <n v="0"/>
    <n v="0"/>
    <n v="0"/>
    <n v="0"/>
    <n v="0"/>
    <n v="0"/>
    <n v="0"/>
    <n v="0"/>
    <n v="0"/>
    <n v="0"/>
    <n v="106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DE PROGRAMACION Y CONTROL DE PRODUCCION"/>
    <m/>
    <s v="LOCADOR"/>
    <n v="1"/>
    <n v="5300"/>
    <m/>
    <m/>
    <n v="30"/>
    <m/>
    <m/>
    <m/>
    <m/>
    <m/>
    <m/>
    <m/>
    <m/>
    <m/>
    <n v="5300"/>
    <x v="1"/>
    <n v="0"/>
    <n v="0"/>
    <n v="5300"/>
    <n v="0"/>
    <n v="0"/>
    <n v="0"/>
    <n v="0"/>
    <n v="0"/>
    <n v="0"/>
    <n v="0"/>
    <n v="0"/>
    <n v="0"/>
    <n v="53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PROGRAMACION Y CONTROL DE PRODUCCION"/>
    <m/>
    <s v="LOCADOR"/>
    <n v="1"/>
    <n v="5300"/>
    <m/>
    <m/>
    <m/>
    <n v="30"/>
    <m/>
    <m/>
    <m/>
    <m/>
    <m/>
    <m/>
    <m/>
    <m/>
    <n v="5300"/>
    <x v="1"/>
    <n v="0"/>
    <n v="0"/>
    <n v="0"/>
    <n v="5300"/>
    <n v="0"/>
    <n v="0"/>
    <n v="0"/>
    <n v="0"/>
    <n v="0"/>
    <n v="0"/>
    <n v="0"/>
    <n v="0"/>
    <n v="53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NALISTA DE TURNO 1 "/>
    <m/>
    <s v="LOCADOR"/>
    <n v="3"/>
    <n v="5300"/>
    <n v="30"/>
    <m/>
    <m/>
    <m/>
    <m/>
    <m/>
    <m/>
    <m/>
    <m/>
    <m/>
    <m/>
    <m/>
    <n v="15900"/>
    <x v="1"/>
    <n v="15900"/>
    <n v="0"/>
    <n v="0"/>
    <n v="0"/>
    <n v="0"/>
    <n v="0"/>
    <n v="0"/>
    <n v="0"/>
    <n v="0"/>
    <n v="0"/>
    <n v="0"/>
    <n v="0"/>
    <n v="159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NALISTA DE TURNO 1 "/>
    <m/>
    <s v="LOCADOR"/>
    <n v="4"/>
    <n v="5300"/>
    <m/>
    <n v="30"/>
    <m/>
    <m/>
    <m/>
    <m/>
    <m/>
    <m/>
    <m/>
    <m/>
    <m/>
    <m/>
    <n v="21200"/>
    <x v="1"/>
    <n v="0"/>
    <n v="21200"/>
    <n v="0"/>
    <n v="0"/>
    <n v="0"/>
    <n v="0"/>
    <n v="0"/>
    <n v="0"/>
    <n v="0"/>
    <n v="0"/>
    <n v="0"/>
    <n v="0"/>
    <n v="212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NALISTA DE TURNO 1 "/>
    <m/>
    <s v="LOCADOR"/>
    <n v="4"/>
    <n v="5300"/>
    <m/>
    <m/>
    <n v="30"/>
    <m/>
    <m/>
    <m/>
    <m/>
    <m/>
    <m/>
    <m/>
    <m/>
    <m/>
    <n v="21200"/>
    <x v="1"/>
    <n v="0"/>
    <n v="0"/>
    <n v="21200"/>
    <n v="0"/>
    <n v="0"/>
    <n v="0"/>
    <n v="0"/>
    <n v="0"/>
    <n v="0"/>
    <n v="0"/>
    <n v="0"/>
    <n v="0"/>
    <n v="212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DE TURNO 1 "/>
    <m/>
    <s v="LOCADOR"/>
    <n v="4"/>
    <n v="5300"/>
    <m/>
    <m/>
    <m/>
    <n v="30"/>
    <m/>
    <m/>
    <m/>
    <m/>
    <m/>
    <m/>
    <m/>
    <m/>
    <n v="21200"/>
    <x v="1"/>
    <n v="0"/>
    <n v="0"/>
    <n v="0"/>
    <n v="21200"/>
    <n v="0"/>
    <n v="0"/>
    <n v="0"/>
    <n v="0"/>
    <n v="0"/>
    <n v="0"/>
    <n v="0"/>
    <n v="0"/>
    <n v="212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LINEA 4 "/>
    <m/>
    <s v="LOCADOR"/>
    <n v="18"/>
    <n v="4500"/>
    <n v="30"/>
    <m/>
    <m/>
    <m/>
    <m/>
    <m/>
    <m/>
    <m/>
    <m/>
    <m/>
    <m/>
    <m/>
    <n v="81000"/>
    <x v="1"/>
    <n v="81000"/>
    <n v="0"/>
    <n v="0"/>
    <n v="0"/>
    <n v="0"/>
    <n v="0"/>
    <n v="0"/>
    <n v="0"/>
    <n v="0"/>
    <n v="0"/>
    <n v="0"/>
    <n v="0"/>
    <n v="81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LINEA 4 "/>
    <m/>
    <s v="LOCADOR"/>
    <n v="20"/>
    <n v="4500"/>
    <m/>
    <n v="30"/>
    <m/>
    <m/>
    <m/>
    <m/>
    <m/>
    <m/>
    <m/>
    <m/>
    <m/>
    <m/>
    <n v="90000"/>
    <x v="1"/>
    <n v="0"/>
    <n v="90000"/>
    <n v="0"/>
    <n v="0"/>
    <n v="0"/>
    <n v="0"/>
    <n v="0"/>
    <n v="0"/>
    <n v="0"/>
    <n v="0"/>
    <n v="0"/>
    <n v="0"/>
    <n v="90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DE LINEA 4 "/>
    <m/>
    <s v="LOCADOR"/>
    <n v="20"/>
    <n v="4500"/>
    <m/>
    <m/>
    <n v="30"/>
    <m/>
    <m/>
    <m/>
    <m/>
    <m/>
    <m/>
    <m/>
    <m/>
    <m/>
    <n v="90000"/>
    <x v="1"/>
    <n v="0"/>
    <n v="0"/>
    <n v="90000"/>
    <n v="0"/>
    <n v="0"/>
    <n v="0"/>
    <n v="0"/>
    <n v="0"/>
    <n v="0"/>
    <n v="0"/>
    <n v="0"/>
    <n v="0"/>
    <n v="9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LINEA 4 "/>
    <m/>
    <s v="LOCADOR"/>
    <n v="20"/>
    <n v="4500"/>
    <m/>
    <m/>
    <m/>
    <n v="30"/>
    <m/>
    <m/>
    <m/>
    <m/>
    <m/>
    <m/>
    <m/>
    <m/>
    <n v="90000"/>
    <x v="1"/>
    <n v="0"/>
    <n v="0"/>
    <n v="0"/>
    <n v="90000"/>
    <n v="0"/>
    <n v="0"/>
    <n v="0"/>
    <n v="0"/>
    <n v="0"/>
    <n v="0"/>
    <n v="0"/>
    <n v="0"/>
    <n v="90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OPERADOR DE DATOS 4"/>
    <m/>
    <s v="LOCADOR"/>
    <n v="2"/>
    <n v="4500"/>
    <n v="30"/>
    <n v="30"/>
    <m/>
    <m/>
    <m/>
    <m/>
    <m/>
    <m/>
    <m/>
    <m/>
    <m/>
    <m/>
    <n v="18000"/>
    <x v="1"/>
    <n v="9000"/>
    <n v="9000"/>
    <n v="0"/>
    <n v="0"/>
    <n v="0"/>
    <n v="0"/>
    <n v="0"/>
    <n v="0"/>
    <n v="0"/>
    <n v="0"/>
    <n v="0"/>
    <n v="0"/>
    <n v="18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OPERADOR DE DATOS 4"/>
    <m/>
    <s v="LOCADOR"/>
    <n v="2"/>
    <n v="4500"/>
    <m/>
    <m/>
    <n v="30"/>
    <m/>
    <m/>
    <m/>
    <m/>
    <m/>
    <m/>
    <m/>
    <m/>
    <m/>
    <n v="9000"/>
    <x v="1"/>
    <n v="0"/>
    <n v="0"/>
    <n v="9000"/>
    <n v="0"/>
    <n v="0"/>
    <n v="0"/>
    <n v="0"/>
    <n v="0"/>
    <n v="0"/>
    <n v="0"/>
    <n v="0"/>
    <n v="0"/>
    <n v="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OPERADOR DE DATOS 4"/>
    <m/>
    <s v="LOCADOR"/>
    <n v="2"/>
    <n v="4500"/>
    <m/>
    <m/>
    <m/>
    <n v="30"/>
    <m/>
    <m/>
    <m/>
    <m/>
    <m/>
    <m/>
    <m/>
    <m/>
    <n v="9000"/>
    <x v="1"/>
    <n v="0"/>
    <n v="0"/>
    <n v="0"/>
    <n v="9000"/>
    <n v="0"/>
    <n v="0"/>
    <n v="0"/>
    <n v="0"/>
    <n v="0"/>
    <n v="0"/>
    <n v="0"/>
    <n v="0"/>
    <n v="9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PRODUCCION 3"/>
    <m/>
    <s v="LOCADOR"/>
    <n v="4"/>
    <n v="3800"/>
    <n v="30"/>
    <m/>
    <m/>
    <m/>
    <m/>
    <m/>
    <m/>
    <m/>
    <m/>
    <m/>
    <m/>
    <m/>
    <n v="15200"/>
    <x v="1"/>
    <n v="15200"/>
    <n v="0"/>
    <n v="0"/>
    <n v="0"/>
    <n v="0"/>
    <n v="0"/>
    <n v="0"/>
    <n v="0"/>
    <n v="0"/>
    <n v="0"/>
    <n v="0"/>
    <n v="0"/>
    <n v="152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PRODUCCION 3"/>
    <m/>
    <s v="LOCADOR"/>
    <n v="5"/>
    <n v="3800"/>
    <m/>
    <n v="30"/>
    <m/>
    <m/>
    <m/>
    <m/>
    <m/>
    <m/>
    <m/>
    <m/>
    <m/>
    <m/>
    <n v="19000"/>
    <x v="1"/>
    <n v="0"/>
    <n v="19000"/>
    <n v="0"/>
    <n v="0"/>
    <n v="0"/>
    <n v="0"/>
    <n v="0"/>
    <n v="0"/>
    <n v="0"/>
    <n v="0"/>
    <n v="0"/>
    <n v="0"/>
    <n v="19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DE PRODUCCION 3"/>
    <m/>
    <s v="LOCADOR"/>
    <n v="5"/>
    <n v="3800"/>
    <m/>
    <m/>
    <n v="30"/>
    <m/>
    <m/>
    <m/>
    <m/>
    <m/>
    <m/>
    <m/>
    <m/>
    <m/>
    <n v="19000"/>
    <x v="1"/>
    <n v="0"/>
    <n v="0"/>
    <n v="19000"/>
    <n v="0"/>
    <n v="0"/>
    <n v="0"/>
    <n v="0"/>
    <n v="0"/>
    <n v="0"/>
    <n v="0"/>
    <n v="0"/>
    <n v="0"/>
    <n v="1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PRODUCCION 3"/>
    <m/>
    <s v="LOCADOR"/>
    <n v="5"/>
    <n v="3800"/>
    <m/>
    <m/>
    <m/>
    <n v="30"/>
    <m/>
    <m/>
    <m/>
    <m/>
    <m/>
    <m/>
    <m/>
    <m/>
    <n v="19000"/>
    <x v="1"/>
    <n v="0"/>
    <n v="0"/>
    <n v="0"/>
    <n v="19000"/>
    <n v="0"/>
    <n v="0"/>
    <n v="0"/>
    <n v="0"/>
    <n v="0"/>
    <n v="0"/>
    <n v="0"/>
    <n v="0"/>
    <n v="19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LINEA 2"/>
    <m/>
    <s v="LOCADOR"/>
    <n v="7"/>
    <n v="3300"/>
    <n v="30"/>
    <m/>
    <m/>
    <m/>
    <m/>
    <m/>
    <m/>
    <m/>
    <m/>
    <m/>
    <m/>
    <m/>
    <n v="23100"/>
    <x v="1"/>
    <n v="23100"/>
    <n v="0"/>
    <n v="0"/>
    <n v="0"/>
    <n v="0"/>
    <n v="0"/>
    <n v="0"/>
    <n v="0"/>
    <n v="0"/>
    <n v="0"/>
    <n v="0"/>
    <n v="0"/>
    <n v="231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LINEA 2"/>
    <m/>
    <s v="LOCADOR"/>
    <n v="14"/>
    <n v="3300"/>
    <m/>
    <n v="30"/>
    <m/>
    <m/>
    <m/>
    <m/>
    <m/>
    <m/>
    <m/>
    <m/>
    <m/>
    <m/>
    <n v="46200"/>
    <x v="1"/>
    <n v="0"/>
    <n v="46200"/>
    <n v="0"/>
    <n v="0"/>
    <n v="0"/>
    <n v="0"/>
    <n v="0"/>
    <n v="0"/>
    <n v="0"/>
    <n v="0"/>
    <n v="0"/>
    <n v="0"/>
    <n v="462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DE LINEA 2"/>
    <m/>
    <s v="LOCADOR"/>
    <n v="14"/>
    <n v="3300"/>
    <m/>
    <m/>
    <n v="30"/>
    <m/>
    <m/>
    <m/>
    <m/>
    <m/>
    <m/>
    <m/>
    <m/>
    <m/>
    <n v="46200"/>
    <x v="1"/>
    <n v="0"/>
    <n v="0"/>
    <n v="46200"/>
    <n v="0"/>
    <n v="0"/>
    <n v="0"/>
    <n v="0"/>
    <n v="0"/>
    <n v="0"/>
    <n v="0"/>
    <n v="0"/>
    <n v="0"/>
    <n v="462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LINEA 2"/>
    <m/>
    <s v="LOCADOR"/>
    <n v="14"/>
    <n v="3300"/>
    <m/>
    <m/>
    <m/>
    <n v="30"/>
    <m/>
    <m/>
    <m/>
    <m/>
    <m/>
    <m/>
    <m/>
    <m/>
    <n v="46200"/>
    <x v="1"/>
    <n v="0"/>
    <n v="0"/>
    <n v="0"/>
    <n v="46200"/>
    <n v="0"/>
    <n v="0"/>
    <n v="0"/>
    <n v="0"/>
    <n v="0"/>
    <n v="0"/>
    <n v="0"/>
    <n v="0"/>
    <n v="462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OPERATIVO 1"/>
    <m/>
    <s v="LOCADOR"/>
    <n v="10"/>
    <n v="2800"/>
    <n v="30"/>
    <m/>
    <m/>
    <m/>
    <m/>
    <m/>
    <m/>
    <m/>
    <m/>
    <m/>
    <m/>
    <m/>
    <n v="28000"/>
    <x v="1"/>
    <n v="28000"/>
    <n v="0"/>
    <n v="0"/>
    <n v="0"/>
    <n v="0"/>
    <n v="0"/>
    <n v="0"/>
    <n v="0"/>
    <n v="0"/>
    <n v="0"/>
    <n v="0"/>
    <n v="0"/>
    <n v="28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OPERATIVO 1"/>
    <m/>
    <s v="LOCADOR"/>
    <n v="10"/>
    <n v="2800"/>
    <m/>
    <n v="30"/>
    <m/>
    <m/>
    <m/>
    <m/>
    <m/>
    <m/>
    <m/>
    <m/>
    <m/>
    <m/>
    <n v="28000"/>
    <x v="1"/>
    <n v="0"/>
    <n v="28000"/>
    <n v="0"/>
    <n v="0"/>
    <n v="0"/>
    <n v="0"/>
    <n v="0"/>
    <n v="0"/>
    <n v="0"/>
    <n v="0"/>
    <n v="0"/>
    <n v="0"/>
    <n v="28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OPERATIVO 1"/>
    <m/>
    <s v="LOCADOR"/>
    <n v="10"/>
    <n v="2800"/>
    <m/>
    <m/>
    <n v="30"/>
    <m/>
    <m/>
    <m/>
    <m/>
    <m/>
    <m/>
    <m/>
    <m/>
    <m/>
    <n v="28000"/>
    <x v="1"/>
    <n v="0"/>
    <n v="0"/>
    <n v="28000"/>
    <n v="0"/>
    <n v="0"/>
    <n v="0"/>
    <n v="0"/>
    <n v="0"/>
    <n v="0"/>
    <n v="0"/>
    <n v="0"/>
    <n v="0"/>
    <n v="28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OPERATIVO 1"/>
    <m/>
    <s v="LOCADOR"/>
    <n v="9"/>
    <n v="2800"/>
    <m/>
    <m/>
    <m/>
    <n v="30"/>
    <m/>
    <m/>
    <m/>
    <m/>
    <m/>
    <m/>
    <m/>
    <m/>
    <n v="25200"/>
    <x v="1"/>
    <n v="0"/>
    <n v="0"/>
    <n v="0"/>
    <n v="25200"/>
    <n v="0"/>
    <n v="0"/>
    <n v="0"/>
    <n v="0"/>
    <n v="0"/>
    <n v="0"/>
    <n v="0"/>
    <n v="0"/>
    <n v="252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ADMINISTRATIVO 4"/>
    <m/>
    <s v="LOCADOR"/>
    <n v="2"/>
    <n v="4500"/>
    <n v="30"/>
    <n v="30"/>
    <m/>
    <m/>
    <m/>
    <m/>
    <m/>
    <m/>
    <m/>
    <m/>
    <m/>
    <m/>
    <n v="18000"/>
    <x v="1"/>
    <n v="9000"/>
    <n v="9000"/>
    <n v="0"/>
    <n v="0"/>
    <n v="0"/>
    <n v="0"/>
    <n v="0"/>
    <n v="0"/>
    <n v="0"/>
    <n v="0"/>
    <n v="0"/>
    <n v="0"/>
    <n v="18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ADMINISTRATIVO 4"/>
    <m/>
    <s v="LOCADOR"/>
    <n v="2"/>
    <n v="4500"/>
    <m/>
    <m/>
    <n v="30"/>
    <m/>
    <m/>
    <m/>
    <m/>
    <m/>
    <m/>
    <m/>
    <m/>
    <m/>
    <n v="9000"/>
    <x v="1"/>
    <n v="0"/>
    <n v="0"/>
    <n v="9000"/>
    <n v="0"/>
    <n v="0"/>
    <n v="0"/>
    <n v="0"/>
    <n v="0"/>
    <n v="0"/>
    <n v="0"/>
    <n v="0"/>
    <n v="0"/>
    <n v="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ADMINISTRATIVO 4"/>
    <m/>
    <s v="LOCADOR"/>
    <n v="2"/>
    <n v="4500"/>
    <m/>
    <m/>
    <m/>
    <n v="30"/>
    <m/>
    <m/>
    <m/>
    <m/>
    <m/>
    <m/>
    <m/>
    <m/>
    <n v="9000"/>
    <x v="1"/>
    <n v="0"/>
    <n v="0"/>
    <n v="0"/>
    <n v="9000"/>
    <n v="0"/>
    <n v="0"/>
    <n v="0"/>
    <n v="0"/>
    <n v="0"/>
    <n v="0"/>
    <n v="0"/>
    <n v="0"/>
    <n v="9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OCUMENTARIO Y DE ARCHIVO 1"/>
    <m/>
    <s v="LOCADOR"/>
    <n v="2"/>
    <n v="2800"/>
    <n v="30"/>
    <n v="30"/>
    <m/>
    <m/>
    <m/>
    <m/>
    <m/>
    <m/>
    <m/>
    <m/>
    <m/>
    <m/>
    <n v="11200"/>
    <x v="1"/>
    <n v="5600"/>
    <n v="5600"/>
    <n v="0"/>
    <n v="0"/>
    <n v="0"/>
    <n v="0"/>
    <n v="0"/>
    <n v="0"/>
    <n v="0"/>
    <n v="0"/>
    <n v="0"/>
    <n v="0"/>
    <n v="112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DOCUMENTARIO Y DE ARCHIVO 1"/>
    <m/>
    <s v="LOCADOR"/>
    <n v="2"/>
    <n v="2800"/>
    <m/>
    <m/>
    <n v="30"/>
    <m/>
    <m/>
    <m/>
    <m/>
    <m/>
    <m/>
    <m/>
    <m/>
    <m/>
    <n v="5600"/>
    <x v="1"/>
    <n v="0"/>
    <n v="0"/>
    <n v="5600"/>
    <n v="0"/>
    <n v="0"/>
    <n v="0"/>
    <n v="0"/>
    <n v="0"/>
    <n v="0"/>
    <n v="0"/>
    <n v="0"/>
    <n v="0"/>
    <n v="56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OCUMENTARIO Y DE ARCHIVO 1"/>
    <m/>
    <s v="LOCADOR"/>
    <n v="2"/>
    <n v="2800"/>
    <m/>
    <m/>
    <m/>
    <n v="30"/>
    <m/>
    <m/>
    <m/>
    <m/>
    <m/>
    <m/>
    <m/>
    <m/>
    <n v="5600"/>
    <x v="1"/>
    <n v="0"/>
    <n v="0"/>
    <n v="0"/>
    <n v="5600"/>
    <n v="0"/>
    <n v="0"/>
    <n v="0"/>
    <n v="0"/>
    <n v="0"/>
    <n v="0"/>
    <n v="0"/>
    <n v="0"/>
    <n v="56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UXILIAR OPERATIVO 1"/>
    <m/>
    <s v="LOCADOR"/>
    <n v="292"/>
    <n v="2100"/>
    <n v="30"/>
    <m/>
    <m/>
    <m/>
    <m/>
    <m/>
    <m/>
    <m/>
    <m/>
    <m/>
    <m/>
    <m/>
    <n v="613200"/>
    <x v="1"/>
    <n v="613200"/>
    <n v="0"/>
    <n v="0"/>
    <n v="0"/>
    <n v="0"/>
    <n v="0"/>
    <n v="0"/>
    <n v="0"/>
    <n v="0"/>
    <n v="0"/>
    <n v="0"/>
    <n v="0"/>
    <n v="6132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UXILIAR OPERATIVO 1"/>
    <m/>
    <s v="LOCADOR"/>
    <n v="450"/>
    <n v="2100"/>
    <m/>
    <n v="30"/>
    <m/>
    <m/>
    <m/>
    <m/>
    <m/>
    <m/>
    <m/>
    <m/>
    <m/>
    <m/>
    <n v="945000"/>
    <x v="1"/>
    <n v="0"/>
    <n v="945000"/>
    <n v="0"/>
    <n v="0"/>
    <n v="0"/>
    <n v="0"/>
    <n v="0"/>
    <n v="0"/>
    <n v="0"/>
    <n v="0"/>
    <n v="0"/>
    <n v="0"/>
    <n v="945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UXILIAR OPERATIVO 1"/>
    <m/>
    <s v="LOCADOR"/>
    <n v="450"/>
    <n v="2100"/>
    <m/>
    <m/>
    <n v="30"/>
    <m/>
    <m/>
    <m/>
    <m/>
    <m/>
    <m/>
    <m/>
    <m/>
    <m/>
    <n v="945000"/>
    <x v="1"/>
    <n v="0"/>
    <n v="0"/>
    <n v="945000"/>
    <n v="0"/>
    <n v="0"/>
    <n v="0"/>
    <n v="0"/>
    <n v="0"/>
    <n v="0"/>
    <n v="0"/>
    <n v="0"/>
    <n v="0"/>
    <n v="94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UXILIAR OPERATIVO 1"/>
    <m/>
    <s v="LOCADOR"/>
    <n v="450"/>
    <n v="2100"/>
    <m/>
    <m/>
    <m/>
    <n v="30"/>
    <m/>
    <m/>
    <m/>
    <m/>
    <m/>
    <m/>
    <m/>
    <m/>
    <n v="945000"/>
    <x v="1"/>
    <n v="0"/>
    <n v="0"/>
    <n v="0"/>
    <n v="945000"/>
    <n v="0"/>
    <n v="0"/>
    <n v="0"/>
    <n v="0"/>
    <n v="0"/>
    <n v="0"/>
    <n v="0"/>
    <n v="0"/>
    <n v="945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NALISTA DE ARCHIVO"/>
    <m/>
    <s v="LOCADOR"/>
    <n v="1"/>
    <n v="6000"/>
    <m/>
    <m/>
    <n v="30"/>
    <m/>
    <m/>
    <m/>
    <m/>
    <m/>
    <m/>
    <m/>
    <m/>
    <m/>
    <n v="6000"/>
    <x v="1"/>
    <n v="0"/>
    <n v="0"/>
    <n v="6000"/>
    <n v="0"/>
    <n v="0"/>
    <n v="0"/>
    <n v="0"/>
    <n v="0"/>
    <n v="0"/>
    <n v="0"/>
    <n v="0"/>
    <n v="0"/>
    <n v="6000"/>
    <n v="0"/>
  </r>
  <r>
    <n v="2026"/>
    <n v="479"/>
    <m/>
    <m/>
    <s v="0125 MEJORA DE LA EFICIENCIA DE LOS PROCESOS ELECTORALES E INCREMENTO DE LA PARTICIPACIÓN POLÍTICA DE LA CIUDADANÍA"/>
    <n v="3000654"/>
    <n v="5005020"/>
    <m/>
    <m/>
    <m/>
    <m/>
    <s v="2026EG 2026GGEEJECUCIÓN DE LA GESTIÓN ARCHIVÍSTICA DOCUMENTAL ELECTORAL"/>
    <s v="EJECUCIÓN DE LA GESTIÓN ARCHIVÍSTICA DOCUMENTAL ELECTORAL"/>
    <m/>
    <m/>
    <x v="3"/>
    <s v="EG 2026"/>
    <m/>
    <s v="2.3"/>
    <s v="2.3.2.9.1.1"/>
    <s v="ANALISTA DE ARCHIVO"/>
    <m/>
    <s v="LOCADOR"/>
    <n v="2"/>
    <n v="6000"/>
    <m/>
    <m/>
    <m/>
    <n v="30"/>
    <m/>
    <m/>
    <m/>
    <m/>
    <m/>
    <m/>
    <m/>
    <m/>
    <n v="12000"/>
    <x v="1"/>
    <n v="0"/>
    <n v="0"/>
    <n v="0"/>
    <n v="12000"/>
    <n v="0"/>
    <n v="0"/>
    <n v="0"/>
    <n v="0"/>
    <n v="0"/>
    <n v="0"/>
    <n v="0"/>
    <n v="0"/>
    <n v="12000"/>
    <n v="0"/>
  </r>
  <r>
    <n v="2026"/>
    <n v="479"/>
    <m/>
    <m/>
    <s v="0125 MEJORA DE LA EFICIENCIA DE LOS PROCESOS ELECTORALES E INCREMENTO DE LA PARTICIPACIÓN POLÍTICA DE LA CIUDADANÍA"/>
    <n v="3000654"/>
    <n v="5005020"/>
    <m/>
    <m/>
    <m/>
    <m/>
    <s v="2026EG 2026GGEEJECUCIÓN DE LA GESTIÓN ARCHIVÍSTICA DOCUMENTAL ELECTORAL"/>
    <s v="EJECUCIÓN DE LA GESTIÓN ARCHIVÍSTICA DOCUMENTAL ELECTORAL"/>
    <m/>
    <m/>
    <x v="3"/>
    <s v="EG 2026"/>
    <m/>
    <s v="2.3"/>
    <s v="2.3.2.9.1.1"/>
    <s v="ASISTENTE DE ARCHIVO "/>
    <m/>
    <s v="LOCADOR"/>
    <n v="20"/>
    <n v="3000"/>
    <m/>
    <m/>
    <m/>
    <n v="30"/>
    <m/>
    <m/>
    <m/>
    <m/>
    <m/>
    <m/>
    <m/>
    <m/>
    <n v="60000"/>
    <x v="1"/>
    <n v="0"/>
    <n v="0"/>
    <n v="0"/>
    <n v="60000"/>
    <n v="0"/>
    <n v="0"/>
    <n v="0"/>
    <n v="0"/>
    <n v="0"/>
    <n v="0"/>
    <n v="0"/>
    <n v="0"/>
    <n v="60000"/>
    <n v="0"/>
  </r>
  <r>
    <n v="2026"/>
    <n v="479"/>
    <m/>
    <m/>
    <s v="0125 MEJORA DE LA EFICIENCIA DE LOS PROCESOS ELECTORALES E INCREMENTO DE LA PARTICIPACIÓN POLÍTICA DE LA CIUDADANÍA"/>
    <n v="3000654"/>
    <n v="5005020"/>
    <m/>
    <m/>
    <m/>
    <m/>
    <s v="2026EG 2026GGEEJECUCIÓN DE LA GESTIÓN ARCHIVÍSTICA DOCUMENTAL ELECTORAL"/>
    <s v="EJECUCIÓN DE LA GESTIÓN ARCHIVÍSTICA DOCUMENTAL ELECTORAL"/>
    <m/>
    <m/>
    <x v="3"/>
    <s v="EG 2026"/>
    <m/>
    <s v="2.3"/>
    <s v="2.3.2.9.1.1"/>
    <s v="ASISTENTE ADMINISTRATIVO 4"/>
    <m/>
    <s v="LOCADOR"/>
    <n v="4"/>
    <n v="4500"/>
    <m/>
    <m/>
    <m/>
    <n v="30"/>
    <m/>
    <m/>
    <m/>
    <m/>
    <m/>
    <m/>
    <m/>
    <m/>
    <n v="18000"/>
    <x v="1"/>
    <n v="0"/>
    <n v="0"/>
    <n v="0"/>
    <n v="18000"/>
    <n v="0"/>
    <n v="0"/>
    <n v="0"/>
    <n v="0"/>
    <n v="0"/>
    <n v="0"/>
    <n v="0"/>
    <n v="0"/>
    <n v="18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SISTENTE ADMINISTRATIVO 3"/>
    <m/>
    <s v="LOCADOR"/>
    <n v="2"/>
    <n v="3800"/>
    <n v="30"/>
    <n v="30"/>
    <n v="30"/>
    <n v="30"/>
    <m/>
    <m/>
    <m/>
    <m/>
    <m/>
    <m/>
    <m/>
    <m/>
    <n v="30400"/>
    <x v="1"/>
    <n v="7600"/>
    <n v="7600"/>
    <n v="7600"/>
    <n v="7600"/>
    <n v="0"/>
    <n v="0"/>
    <n v="0"/>
    <n v="0"/>
    <n v="0"/>
    <n v="0"/>
    <n v="0"/>
    <n v="0"/>
    <n v="304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LEGAL EN TEMAS ELECTORALE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NALISTA DE PROGRAMACIÓN DE BASE DE DATOS"/>
    <m/>
    <s v="LOCADOR"/>
    <n v="1"/>
    <n v="7000"/>
    <n v="30"/>
    <n v="30"/>
    <m/>
    <m/>
    <m/>
    <m/>
    <m/>
    <m/>
    <m/>
    <m/>
    <m/>
    <m/>
    <n v="14000"/>
    <x v="1"/>
    <n v="7000"/>
    <n v="7000"/>
    <n v="0"/>
    <n v="0"/>
    <n v="0"/>
    <n v="0"/>
    <n v="0"/>
    <n v="0"/>
    <n v="0"/>
    <n v="0"/>
    <n v="0"/>
    <n v="0"/>
    <n v="14000"/>
    <n v="0"/>
  </r>
  <r>
    <n v="2026"/>
    <n v="479"/>
    <m/>
    <m/>
    <s v="0125 MEJORA DE LA EFICIENCIA DE LOS PROCESOS ELECTORALES E INCREMENTO DE LA PARTICIPACIÓN POLÍTICA DE LA CIUDADANÍA"/>
    <n v="3000654"/>
    <n v="5005020"/>
    <m/>
    <m/>
    <m/>
    <m/>
    <s v="2026EG 2026GGEEJECUCIÓN DE LA GESTIÓN ARCHIVÍSTICA DOCUMENTAL ELECTORAL"/>
    <s v="EJECUCIÓN DE LA GESTIÓN ARCHIVÍSTICA DOCUMENTAL ELECTORAL"/>
    <m/>
    <m/>
    <x v="3"/>
    <s v="EG 2026"/>
    <m/>
    <s v="2.3"/>
    <s v="2.3.2.9.1.1"/>
    <s v="ANALISTA DE PROGRAMACIÓN DE BASE DE DATOS"/>
    <m/>
    <s v="LOCADOR"/>
    <n v="1"/>
    <n v="7000"/>
    <m/>
    <m/>
    <n v="30"/>
    <n v="30"/>
    <m/>
    <m/>
    <m/>
    <m/>
    <m/>
    <m/>
    <m/>
    <m/>
    <n v="14000"/>
    <x v="1"/>
    <n v="0"/>
    <n v="0"/>
    <n v="7000"/>
    <n v="7000"/>
    <n v="0"/>
    <n v="0"/>
    <n v="0"/>
    <n v="0"/>
    <n v="0"/>
    <n v="0"/>
    <n v="0"/>
    <n v="0"/>
    <n v="14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SISTENTE ADMINISTRATIVO 4"/>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SISTENTE LOGÍSTICO 2"/>
    <m/>
    <s v="LOCADOR"/>
    <n v="5"/>
    <n v="5500"/>
    <n v="30"/>
    <n v="30"/>
    <n v="30"/>
    <n v="30"/>
    <m/>
    <m/>
    <m/>
    <m/>
    <m/>
    <m/>
    <m/>
    <m/>
    <n v="110000"/>
    <x v="1"/>
    <n v="27500"/>
    <n v="27500"/>
    <n v="27500"/>
    <n v="27500"/>
    <n v="0"/>
    <n v="0"/>
    <n v="0"/>
    <n v="0"/>
    <n v="0"/>
    <n v="0"/>
    <n v="0"/>
    <n v="0"/>
    <n v="110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NALISTA ADMINISTRATIVO Y PRESUPUESTO 2"/>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SISTENTE ADMINISTRATIVO Y PRESUPUESTO 4"/>
    <m/>
    <s v="LOCADOR"/>
    <n v="1"/>
    <n v="3500"/>
    <n v="30"/>
    <n v="30"/>
    <n v="30"/>
    <n v="30"/>
    <m/>
    <m/>
    <m/>
    <m/>
    <m/>
    <m/>
    <m/>
    <m/>
    <n v="14000"/>
    <x v="1"/>
    <n v="3500"/>
    <n v="3500"/>
    <n v="3500"/>
    <n v="3500"/>
    <n v="0"/>
    <n v="0"/>
    <n v="0"/>
    <n v="0"/>
    <n v="0"/>
    <n v="0"/>
    <n v="0"/>
    <n v="0"/>
    <n v="14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SISTENTE DE MONITOREO DE PROCESOS"/>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SISTENTE DE CONTROL PREVIO"/>
    <m/>
    <s v="LOCADOR"/>
    <n v="2"/>
    <n v="5000"/>
    <n v="30"/>
    <n v="30"/>
    <n v="30"/>
    <n v="30"/>
    <m/>
    <m/>
    <m/>
    <m/>
    <m/>
    <m/>
    <m/>
    <m/>
    <n v="40000"/>
    <x v="1"/>
    <n v="10000"/>
    <n v="10000"/>
    <n v="10000"/>
    <n v="10000"/>
    <n v="0"/>
    <n v="0"/>
    <n v="0"/>
    <n v="0"/>
    <n v="0"/>
    <n v="0"/>
    <n v="0"/>
    <n v="0"/>
    <n v="40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NALISTA DE OPERACIONES"/>
    <m/>
    <s v="LOCADOR"/>
    <n v="2"/>
    <n v="7000"/>
    <n v="30"/>
    <n v="30"/>
    <n v="30"/>
    <n v="30"/>
    <m/>
    <m/>
    <m/>
    <m/>
    <m/>
    <m/>
    <m/>
    <m/>
    <n v="56000"/>
    <x v="1"/>
    <n v="14000"/>
    <n v="14000"/>
    <n v="14000"/>
    <n v="14000"/>
    <n v="0"/>
    <n v="0"/>
    <n v="0"/>
    <n v="0"/>
    <n v="0"/>
    <n v="0"/>
    <n v="0"/>
    <n v="0"/>
    <n v="56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DE OPERACIONES"/>
    <m/>
    <s v="LOCADOR"/>
    <n v="2"/>
    <n v="8000"/>
    <n v="30"/>
    <n v="30"/>
    <n v="30"/>
    <n v="30"/>
    <m/>
    <m/>
    <m/>
    <m/>
    <m/>
    <m/>
    <m/>
    <m/>
    <n v="64000"/>
    <x v="1"/>
    <n v="16000"/>
    <n v="16000"/>
    <n v="16000"/>
    <n v="16000"/>
    <n v="0"/>
    <n v="0"/>
    <n v="0"/>
    <n v="0"/>
    <n v="0"/>
    <n v="0"/>
    <n v="0"/>
    <n v="0"/>
    <n v="64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ESPECIALISTA EN INFRAESTRUCTURA"/>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SISTENTE TÉCNICO OPERATIVO"/>
    <m/>
    <s v="LOCADOR"/>
    <n v="3"/>
    <n v="3000"/>
    <n v="30"/>
    <n v="30"/>
    <n v="30"/>
    <n v="30"/>
    <m/>
    <m/>
    <m/>
    <m/>
    <m/>
    <m/>
    <m/>
    <m/>
    <n v="36000"/>
    <x v="1"/>
    <n v="9000"/>
    <n v="9000"/>
    <n v="9000"/>
    <n v="9000"/>
    <n v="0"/>
    <n v="0"/>
    <n v="0"/>
    <n v="0"/>
    <n v="0"/>
    <n v="0"/>
    <n v="0"/>
    <n v="0"/>
    <n v="36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DE PERSONAL"/>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NALISTA DE PERSONAL 2"/>
    <m/>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NALISTA DE PERSONAL 1"/>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SISTENTE DE PERSONAL 4"/>
    <m/>
    <s v="LOCADOR"/>
    <n v="8"/>
    <n v="4500"/>
    <n v="30"/>
    <n v="30"/>
    <n v="30"/>
    <n v="30"/>
    <m/>
    <m/>
    <m/>
    <m/>
    <m/>
    <m/>
    <m/>
    <m/>
    <n v="144000"/>
    <x v="1"/>
    <n v="36000"/>
    <n v="36000"/>
    <n v="36000"/>
    <n v="36000"/>
    <n v="0"/>
    <n v="0"/>
    <n v="0"/>
    <n v="0"/>
    <n v="0"/>
    <n v="0"/>
    <n v="0"/>
    <n v="0"/>
    <n v="144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UXILIAR ADMINISTRATIVO DE PERSONAL"/>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ESPECIALISTA EN SISTEMAS ERP 1"/>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ESPECIALISTA EN SISTEMAS ERP 2"/>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ESPECIALISTA EN SISTEMAS ERP 3"/>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EN GESTION DE SERVICIO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ESPECIALISTA EN GESTION DE OPERACIONE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NALISTA DE OPERACIONES"/>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NALISTA LOGISTICO"/>
    <m/>
    <s v="LOCADOR"/>
    <n v="3"/>
    <n v="5000"/>
    <n v="30"/>
    <n v="30"/>
    <n v="30"/>
    <n v="30"/>
    <m/>
    <m/>
    <m/>
    <m/>
    <m/>
    <m/>
    <m/>
    <m/>
    <n v="60000"/>
    <x v="1"/>
    <n v="15000"/>
    <n v="15000"/>
    <n v="15000"/>
    <n v="15000"/>
    <n v="0"/>
    <n v="0"/>
    <n v="0"/>
    <n v="0"/>
    <n v="0"/>
    <n v="0"/>
    <n v="0"/>
    <n v="0"/>
    <n v="60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UXILIAR DE PERSONAL"/>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NALISTA DE PROYECTOS"/>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UXILIAR DE MONITOREO"/>
    <m/>
    <s v="LOCADOR"/>
    <n v="4"/>
    <n v="2500"/>
    <m/>
    <n v="30"/>
    <n v="30"/>
    <n v="30"/>
    <m/>
    <m/>
    <m/>
    <m/>
    <m/>
    <m/>
    <m/>
    <m/>
    <n v="30000"/>
    <x v="1"/>
    <n v="0"/>
    <n v="10000"/>
    <n v="10000"/>
    <n v="10000"/>
    <n v="0"/>
    <n v="0"/>
    <n v="0"/>
    <n v="0"/>
    <n v="0"/>
    <n v="0"/>
    <n v="0"/>
    <n v="0"/>
    <n v="30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EN GESTIÓN DE PROYECTOS"/>
    <m/>
    <s v="LOCADOR"/>
    <n v="1"/>
    <n v="9000"/>
    <n v="30"/>
    <n v="30"/>
    <n v="30"/>
    <n v="30"/>
    <m/>
    <m/>
    <m/>
    <m/>
    <m/>
    <m/>
    <m/>
    <m/>
    <n v="36000"/>
    <x v="1"/>
    <n v="9000"/>
    <n v="9000"/>
    <n v="9000"/>
    <n v="9000"/>
    <n v="0"/>
    <n v="0"/>
    <n v="0"/>
    <n v="0"/>
    <n v="0"/>
    <n v="0"/>
    <n v="0"/>
    <n v="0"/>
    <n v="36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EN GESTION ADMINISTRATIVA Y LOGISTICA"/>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SISTENTE ADMINISTRATIVO 3"/>
    <m/>
    <s v="LOCADOR"/>
    <n v="5"/>
    <n v="3500"/>
    <n v="30"/>
    <n v="30"/>
    <n v="30"/>
    <n v="30"/>
    <m/>
    <m/>
    <m/>
    <m/>
    <m/>
    <m/>
    <m/>
    <m/>
    <n v="70000"/>
    <x v="1"/>
    <n v="17500"/>
    <n v="17500"/>
    <n v="17500"/>
    <n v="17500"/>
    <n v="0"/>
    <n v="0"/>
    <n v="0"/>
    <n v="0"/>
    <n v="0"/>
    <n v="0"/>
    <n v="0"/>
    <n v="0"/>
    <n v="70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UXILIAR DE OPERACIONES"/>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NALISTA ADMINISTRATIVO"/>
    <m/>
    <s v="LOCADOR"/>
    <n v="2"/>
    <n v="5000"/>
    <n v="30"/>
    <n v="30"/>
    <n v="30"/>
    <n v="30"/>
    <m/>
    <m/>
    <m/>
    <m/>
    <m/>
    <m/>
    <m/>
    <m/>
    <n v="40000"/>
    <x v="1"/>
    <n v="10000"/>
    <n v="10000"/>
    <n v="10000"/>
    <n v="10000"/>
    <n v="0"/>
    <n v="0"/>
    <n v="0"/>
    <n v="0"/>
    <n v="0"/>
    <n v="0"/>
    <n v="0"/>
    <n v="0"/>
    <n v="40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NALISTA DE PERSONAL"/>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NALISTA DE CONTRATACIONES"/>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ESPECIALISTA LEGAL"/>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EN PROCESOS LOGÍSTICO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EN GESTIÓN DE RIESGO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NALISTA DE PROCESOS"/>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EN PROCEDIMIENTO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ESPECIALISTA EN PROCESOS ADMINISTRATIVOS"/>
    <m/>
    <s v="LOCADOR"/>
    <n v="2"/>
    <n v="8000"/>
    <n v="30"/>
    <n v="30"/>
    <n v="30"/>
    <n v="30"/>
    <m/>
    <m/>
    <m/>
    <m/>
    <m/>
    <m/>
    <m/>
    <m/>
    <n v="64000"/>
    <x v="1"/>
    <n v="16000"/>
    <n v="16000"/>
    <n v="16000"/>
    <n v="16000"/>
    <n v="0"/>
    <n v="0"/>
    <n v="0"/>
    <n v="0"/>
    <n v="0"/>
    <n v="0"/>
    <n v="0"/>
    <n v="0"/>
    <n v="64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ESPECIALISTA EN PROCESOS OPERATIVO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SISTENTE DOCUMENTADOR"/>
    <m/>
    <s v="LOCADOR"/>
    <n v="1"/>
    <n v="3000"/>
    <n v="30"/>
    <n v="30"/>
    <n v="30"/>
    <n v="30"/>
    <m/>
    <m/>
    <m/>
    <m/>
    <m/>
    <m/>
    <m/>
    <m/>
    <n v="12000"/>
    <x v="1"/>
    <n v="3000"/>
    <n v="3000"/>
    <n v="3000"/>
    <n v="3000"/>
    <n v="0"/>
    <n v="0"/>
    <n v="0"/>
    <n v="0"/>
    <n v="0"/>
    <n v="0"/>
    <n v="0"/>
    <n v="0"/>
    <n v="12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UXILIAR ADMINISTRATIVO"/>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EN CONTROL PREVIO"/>
    <m/>
    <s v="LOCADOR"/>
    <n v="2"/>
    <n v="8000"/>
    <n v="30"/>
    <n v="30"/>
    <n v="30"/>
    <n v="30"/>
    <m/>
    <m/>
    <m/>
    <m/>
    <m/>
    <m/>
    <m/>
    <m/>
    <n v="64000"/>
    <x v="1"/>
    <n v="16000"/>
    <n v="16000"/>
    <n v="16000"/>
    <n v="16000"/>
    <n v="0"/>
    <n v="0"/>
    <n v="0"/>
    <n v="0"/>
    <n v="0"/>
    <n v="0"/>
    <n v="0"/>
    <n v="0"/>
    <n v="64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ESPECIALISTA EN IMPRESIONES"/>
    <m/>
    <s v="LOCADOR"/>
    <n v="1"/>
    <n v="9000"/>
    <n v="30"/>
    <n v="30"/>
    <n v="30"/>
    <n v="30"/>
    <m/>
    <m/>
    <m/>
    <m/>
    <m/>
    <m/>
    <m/>
    <m/>
    <n v="36000"/>
    <x v="1"/>
    <n v="9000"/>
    <n v="9000"/>
    <n v="9000"/>
    <n v="9000"/>
    <n v="0"/>
    <n v="0"/>
    <n v="0"/>
    <n v="0"/>
    <n v="0"/>
    <n v="0"/>
    <n v="0"/>
    <n v="0"/>
    <n v="36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NALISTA DE REQUERIMIENTOS"/>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NALISTA DE IMPLEMENTACIÓN"/>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NALISTA 1 DE OPERACIONES"/>
    <m/>
    <s v="LOCADOR"/>
    <n v="1"/>
    <n v="8000"/>
    <n v="30"/>
    <n v="30"/>
    <m/>
    <m/>
    <m/>
    <m/>
    <m/>
    <m/>
    <m/>
    <m/>
    <m/>
    <m/>
    <n v="16000"/>
    <x v="1"/>
    <n v="8000"/>
    <n v="8000"/>
    <n v="0"/>
    <n v="0"/>
    <n v="0"/>
    <n v="0"/>
    <n v="0"/>
    <n v="0"/>
    <n v="0"/>
    <n v="0"/>
    <n v="0"/>
    <n v="0"/>
    <n v="16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NALISTA 1 DE OPERACIONES"/>
    <m/>
    <s v="LOCADOR"/>
    <n v="1"/>
    <n v="8000"/>
    <m/>
    <m/>
    <n v="30"/>
    <m/>
    <m/>
    <m/>
    <m/>
    <m/>
    <m/>
    <m/>
    <m/>
    <m/>
    <n v="8000"/>
    <x v="1"/>
    <n v="0"/>
    <n v="0"/>
    <n v="8000"/>
    <n v="0"/>
    <n v="0"/>
    <n v="0"/>
    <n v="0"/>
    <n v="0"/>
    <n v="0"/>
    <n v="0"/>
    <n v="0"/>
    <n v="0"/>
    <n v="8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1 DE OPERACIONES"/>
    <m/>
    <s v="LOCADOR"/>
    <n v="1"/>
    <n v="8000"/>
    <m/>
    <m/>
    <m/>
    <n v="30"/>
    <m/>
    <m/>
    <m/>
    <m/>
    <m/>
    <m/>
    <m/>
    <m/>
    <n v="8000"/>
    <x v="1"/>
    <n v="0"/>
    <n v="0"/>
    <n v="0"/>
    <n v="8000"/>
    <n v="0"/>
    <n v="0"/>
    <n v="0"/>
    <n v="0"/>
    <n v="0"/>
    <n v="0"/>
    <n v="0"/>
    <n v="0"/>
    <n v="8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OPERACIONES 1"/>
    <m/>
    <s v="LOCADOR"/>
    <n v="1"/>
    <n v="4500"/>
    <n v="30"/>
    <n v="30"/>
    <m/>
    <m/>
    <m/>
    <m/>
    <m/>
    <m/>
    <m/>
    <m/>
    <m/>
    <m/>
    <n v="9000"/>
    <x v="1"/>
    <n v="4500"/>
    <n v="4500"/>
    <n v="0"/>
    <n v="0"/>
    <n v="0"/>
    <n v="0"/>
    <n v="0"/>
    <n v="0"/>
    <n v="0"/>
    <n v="0"/>
    <n v="0"/>
    <n v="0"/>
    <n v="9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DE OPERACIONES 1"/>
    <m/>
    <s v="LOCADOR"/>
    <n v="1"/>
    <n v="4500"/>
    <m/>
    <m/>
    <n v="30"/>
    <m/>
    <m/>
    <m/>
    <m/>
    <m/>
    <m/>
    <m/>
    <m/>
    <m/>
    <n v="4500"/>
    <x v="1"/>
    <n v="0"/>
    <n v="0"/>
    <n v="4500"/>
    <n v="0"/>
    <n v="0"/>
    <n v="0"/>
    <n v="0"/>
    <n v="0"/>
    <n v="0"/>
    <n v="0"/>
    <n v="0"/>
    <n v="0"/>
    <n v="45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OPERACIONES 1"/>
    <m/>
    <s v="LOCADOR"/>
    <n v="1"/>
    <n v="4500"/>
    <m/>
    <m/>
    <m/>
    <n v="30"/>
    <m/>
    <m/>
    <m/>
    <m/>
    <m/>
    <m/>
    <m/>
    <m/>
    <n v="4500"/>
    <x v="1"/>
    <n v="0"/>
    <n v="0"/>
    <n v="0"/>
    <n v="4500"/>
    <n v="0"/>
    <n v="0"/>
    <n v="0"/>
    <n v="0"/>
    <n v="0"/>
    <n v="0"/>
    <n v="0"/>
    <n v="0"/>
    <n v="45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NALISTA DE DISTRIBUCIÓN 2"/>
    <m/>
    <s v="LOCADOR"/>
    <n v="1"/>
    <n v="7000"/>
    <n v="30"/>
    <n v="30"/>
    <m/>
    <m/>
    <m/>
    <m/>
    <m/>
    <m/>
    <m/>
    <m/>
    <m/>
    <m/>
    <n v="14000"/>
    <x v="1"/>
    <n v="7000"/>
    <n v="7000"/>
    <n v="0"/>
    <n v="0"/>
    <n v="0"/>
    <n v="0"/>
    <n v="0"/>
    <n v="0"/>
    <n v="0"/>
    <n v="0"/>
    <n v="0"/>
    <n v="0"/>
    <n v="14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NALISTA DE DISTRIBUCIÓN 2"/>
    <m/>
    <s v="LOCADOR"/>
    <n v="1"/>
    <n v="7000"/>
    <m/>
    <m/>
    <n v="30"/>
    <m/>
    <m/>
    <m/>
    <m/>
    <m/>
    <m/>
    <m/>
    <m/>
    <m/>
    <n v="7000"/>
    <x v="1"/>
    <n v="0"/>
    <n v="0"/>
    <n v="7000"/>
    <n v="0"/>
    <n v="0"/>
    <n v="0"/>
    <n v="0"/>
    <n v="0"/>
    <n v="0"/>
    <n v="0"/>
    <n v="0"/>
    <n v="0"/>
    <n v="7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DE DISTRIBUCIÓN 2"/>
    <m/>
    <s v="LOCADOR"/>
    <n v="1"/>
    <n v="7000"/>
    <m/>
    <m/>
    <m/>
    <n v="30"/>
    <m/>
    <m/>
    <m/>
    <m/>
    <m/>
    <m/>
    <m/>
    <m/>
    <n v="7000"/>
    <x v="1"/>
    <n v="0"/>
    <n v="0"/>
    <n v="0"/>
    <n v="7000"/>
    <n v="0"/>
    <n v="0"/>
    <n v="0"/>
    <n v="0"/>
    <n v="0"/>
    <n v="0"/>
    <n v="0"/>
    <n v="0"/>
    <n v="7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DISTRIBUCIÓN"/>
    <m/>
    <s v="LOCADOR"/>
    <n v="2"/>
    <n v="4500"/>
    <n v="30"/>
    <n v="30"/>
    <m/>
    <m/>
    <m/>
    <m/>
    <m/>
    <m/>
    <m/>
    <m/>
    <m/>
    <m/>
    <n v="18000"/>
    <x v="1"/>
    <n v="9000"/>
    <n v="9000"/>
    <n v="0"/>
    <n v="0"/>
    <n v="0"/>
    <n v="0"/>
    <n v="0"/>
    <n v="0"/>
    <n v="0"/>
    <n v="0"/>
    <n v="0"/>
    <n v="0"/>
    <n v="18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DE DISTRIBUCIÓN"/>
    <m/>
    <s v="LOCADOR"/>
    <n v="2"/>
    <n v="4500"/>
    <m/>
    <m/>
    <n v="30"/>
    <m/>
    <m/>
    <m/>
    <m/>
    <m/>
    <m/>
    <m/>
    <m/>
    <m/>
    <n v="9000"/>
    <x v="1"/>
    <n v="0"/>
    <n v="0"/>
    <n v="9000"/>
    <n v="0"/>
    <n v="0"/>
    <n v="0"/>
    <n v="0"/>
    <n v="0"/>
    <n v="0"/>
    <n v="0"/>
    <n v="0"/>
    <n v="0"/>
    <n v="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DISTRIBUCIÓN"/>
    <m/>
    <s v="LOCADOR"/>
    <n v="2"/>
    <n v="4500"/>
    <m/>
    <m/>
    <m/>
    <n v="30"/>
    <m/>
    <m/>
    <m/>
    <m/>
    <m/>
    <m/>
    <m/>
    <m/>
    <n v="9000"/>
    <x v="1"/>
    <n v="0"/>
    <n v="0"/>
    <n v="0"/>
    <n v="9000"/>
    <n v="0"/>
    <n v="0"/>
    <n v="0"/>
    <n v="0"/>
    <n v="0"/>
    <n v="0"/>
    <n v="0"/>
    <n v="0"/>
    <n v="9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ADMINISTRATIVO 4"/>
    <m/>
    <s v="LOCADOR"/>
    <n v="2"/>
    <n v="4500"/>
    <n v="30"/>
    <n v="30"/>
    <m/>
    <m/>
    <m/>
    <m/>
    <m/>
    <m/>
    <m/>
    <m/>
    <m/>
    <m/>
    <n v="18000"/>
    <x v="1"/>
    <n v="9000"/>
    <n v="9000"/>
    <n v="0"/>
    <n v="0"/>
    <n v="0"/>
    <n v="0"/>
    <n v="0"/>
    <n v="0"/>
    <n v="0"/>
    <n v="0"/>
    <n v="0"/>
    <n v="0"/>
    <n v="18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ADMINISTRATIVO 4"/>
    <m/>
    <s v="LOCADOR"/>
    <n v="2"/>
    <n v="4500"/>
    <m/>
    <m/>
    <n v="30"/>
    <m/>
    <m/>
    <m/>
    <m/>
    <m/>
    <m/>
    <m/>
    <m/>
    <m/>
    <n v="9000"/>
    <x v="1"/>
    <n v="0"/>
    <n v="0"/>
    <n v="9000"/>
    <n v="0"/>
    <n v="0"/>
    <n v="0"/>
    <n v="0"/>
    <n v="0"/>
    <n v="0"/>
    <n v="0"/>
    <n v="0"/>
    <n v="0"/>
    <n v="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ADMINISTRATIVO 4"/>
    <m/>
    <s v="LOCADOR"/>
    <n v="2"/>
    <n v="4500"/>
    <m/>
    <m/>
    <m/>
    <n v="30"/>
    <m/>
    <m/>
    <m/>
    <m/>
    <m/>
    <m/>
    <m/>
    <m/>
    <n v="9000"/>
    <x v="1"/>
    <n v="0"/>
    <n v="0"/>
    <n v="0"/>
    <n v="9000"/>
    <n v="0"/>
    <n v="0"/>
    <n v="0"/>
    <n v="0"/>
    <n v="0"/>
    <n v="0"/>
    <n v="0"/>
    <n v="0"/>
    <n v="9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UXILIAR DE DISTRIBUCIÓN"/>
    <m/>
    <s v="LOCADOR"/>
    <n v="1"/>
    <n v="3000"/>
    <n v="30"/>
    <n v="30"/>
    <m/>
    <m/>
    <m/>
    <m/>
    <m/>
    <m/>
    <m/>
    <m/>
    <m/>
    <m/>
    <n v="6000"/>
    <x v="1"/>
    <n v="3000"/>
    <n v="3000"/>
    <n v="0"/>
    <n v="0"/>
    <n v="0"/>
    <n v="0"/>
    <n v="0"/>
    <n v="0"/>
    <n v="0"/>
    <n v="0"/>
    <n v="0"/>
    <n v="0"/>
    <n v="6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UXILIAR DE DISTRIBUCIÓN"/>
    <m/>
    <s v="LOCADOR"/>
    <n v="1"/>
    <n v="3000"/>
    <m/>
    <m/>
    <n v="30"/>
    <m/>
    <m/>
    <m/>
    <m/>
    <m/>
    <m/>
    <m/>
    <m/>
    <m/>
    <n v="3000"/>
    <x v="1"/>
    <n v="0"/>
    <n v="0"/>
    <n v="3000"/>
    <n v="0"/>
    <n v="0"/>
    <n v="0"/>
    <n v="0"/>
    <n v="0"/>
    <n v="0"/>
    <n v="0"/>
    <n v="0"/>
    <n v="0"/>
    <n v="3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UXILIAR DE DISTRIBUCIÓN"/>
    <m/>
    <s v="LOCADOR"/>
    <n v="1"/>
    <n v="3000"/>
    <m/>
    <m/>
    <m/>
    <n v="30"/>
    <m/>
    <m/>
    <m/>
    <m/>
    <m/>
    <m/>
    <m/>
    <m/>
    <n v="3000"/>
    <x v="1"/>
    <n v="0"/>
    <n v="0"/>
    <n v="0"/>
    <n v="3000"/>
    <n v="0"/>
    <n v="0"/>
    <n v="0"/>
    <n v="0"/>
    <n v="0"/>
    <n v="0"/>
    <n v="0"/>
    <n v="0"/>
    <n v="3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UXILIAR OPERATIVO 2"/>
    <m/>
    <s v="LOCADOR"/>
    <n v="50"/>
    <n v="2500"/>
    <n v="30"/>
    <n v="30"/>
    <m/>
    <m/>
    <m/>
    <m/>
    <m/>
    <m/>
    <m/>
    <m/>
    <m/>
    <m/>
    <n v="250000"/>
    <x v="1"/>
    <n v="125000"/>
    <n v="125000"/>
    <n v="0"/>
    <n v="0"/>
    <n v="0"/>
    <n v="0"/>
    <n v="0"/>
    <n v="0"/>
    <n v="0"/>
    <n v="0"/>
    <n v="0"/>
    <n v="0"/>
    <n v="25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UXILIAR OPERATIVO 2"/>
    <m/>
    <s v="LOCADOR"/>
    <n v="50"/>
    <n v="2500"/>
    <m/>
    <m/>
    <n v="30"/>
    <m/>
    <m/>
    <m/>
    <m/>
    <m/>
    <m/>
    <m/>
    <m/>
    <m/>
    <n v="125000"/>
    <x v="1"/>
    <n v="0"/>
    <n v="0"/>
    <n v="125000"/>
    <n v="0"/>
    <n v="0"/>
    <n v="0"/>
    <n v="0"/>
    <n v="0"/>
    <n v="0"/>
    <n v="0"/>
    <n v="0"/>
    <n v="0"/>
    <n v="12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UXILIAR OPERATIVO 2"/>
    <m/>
    <s v="LOCADOR"/>
    <n v="50"/>
    <n v="2500"/>
    <m/>
    <m/>
    <m/>
    <n v="30"/>
    <m/>
    <m/>
    <m/>
    <m/>
    <m/>
    <m/>
    <m/>
    <m/>
    <n v="125000"/>
    <x v="1"/>
    <n v="0"/>
    <n v="0"/>
    <n v="0"/>
    <n v="125000"/>
    <n v="0"/>
    <n v="0"/>
    <n v="0"/>
    <n v="0"/>
    <n v="0"/>
    <n v="0"/>
    <n v="0"/>
    <n v="0"/>
    <n v="12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UXILIAR PARA REPLIEGUE DE ACTAS (LIEBRE)"/>
    <m/>
    <s v="LOCADOR"/>
    <n v="3300"/>
    <n v="2400"/>
    <m/>
    <m/>
    <m/>
    <n v="10"/>
    <m/>
    <m/>
    <m/>
    <m/>
    <m/>
    <m/>
    <m/>
    <m/>
    <n v="2640000"/>
    <x v="1"/>
    <n v="0"/>
    <n v="0"/>
    <n v="0"/>
    <n v="2640000"/>
    <n v="0"/>
    <n v="0"/>
    <n v="0"/>
    <n v="0"/>
    <n v="0"/>
    <n v="0"/>
    <n v="0"/>
    <n v="0"/>
    <n v="264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MONITOR DE DISTRIBUCIÓN"/>
    <m/>
    <s v="LOCADOR"/>
    <n v="200"/>
    <n v="3000"/>
    <m/>
    <m/>
    <m/>
    <n v="30"/>
    <m/>
    <m/>
    <m/>
    <m/>
    <m/>
    <m/>
    <m/>
    <m/>
    <n v="600000"/>
    <x v="1"/>
    <n v="0"/>
    <n v="0"/>
    <n v="0"/>
    <n v="600000"/>
    <n v="0"/>
    <n v="0"/>
    <n v="0"/>
    <n v="0"/>
    <n v="0"/>
    <n v="0"/>
    <n v="0"/>
    <n v="0"/>
    <n v="60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PARA REPLIEGUE DE ACTAS"/>
    <m/>
    <s v="LOCADOR"/>
    <n v="13"/>
    <n v="5000"/>
    <m/>
    <m/>
    <n v="30"/>
    <m/>
    <m/>
    <m/>
    <m/>
    <m/>
    <m/>
    <m/>
    <m/>
    <m/>
    <n v="65000"/>
    <x v="1"/>
    <n v="0"/>
    <n v="0"/>
    <n v="65000"/>
    <n v="0"/>
    <n v="0"/>
    <n v="0"/>
    <n v="0"/>
    <n v="0"/>
    <n v="0"/>
    <n v="0"/>
    <n v="0"/>
    <n v="0"/>
    <n v="6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PARA REPLIEGUE DE ACTAS"/>
    <m/>
    <s v="LOCADOR"/>
    <n v="13"/>
    <n v="5000"/>
    <m/>
    <m/>
    <m/>
    <n v="30"/>
    <m/>
    <m/>
    <m/>
    <m/>
    <m/>
    <m/>
    <m/>
    <m/>
    <n v="65000"/>
    <x v="1"/>
    <n v="0"/>
    <n v="0"/>
    <n v="0"/>
    <n v="65000"/>
    <n v="0"/>
    <n v="0"/>
    <n v="0"/>
    <n v="0"/>
    <n v="0"/>
    <n v="0"/>
    <n v="0"/>
    <n v="0"/>
    <n v="65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NALISTA 2 - DE SISTEMAS DE GESTIÓN"/>
    <m/>
    <s v="LOCADOR"/>
    <n v="1"/>
    <n v="6000"/>
    <n v="30"/>
    <n v="30"/>
    <m/>
    <m/>
    <m/>
    <m/>
    <m/>
    <m/>
    <m/>
    <m/>
    <m/>
    <m/>
    <n v="12000"/>
    <x v="1"/>
    <n v="6000"/>
    <n v="6000"/>
    <n v="0"/>
    <n v="0"/>
    <n v="0"/>
    <n v="0"/>
    <n v="0"/>
    <n v="0"/>
    <n v="0"/>
    <n v="0"/>
    <n v="0"/>
    <n v="0"/>
    <n v="12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NALISTA 2 - DE SISTEMAS DE GESTIÓN"/>
    <m/>
    <s v="LOCADOR"/>
    <n v="1"/>
    <n v="6000"/>
    <m/>
    <m/>
    <n v="30"/>
    <m/>
    <m/>
    <m/>
    <m/>
    <m/>
    <m/>
    <m/>
    <m/>
    <m/>
    <n v="6000"/>
    <x v="1"/>
    <n v="0"/>
    <n v="0"/>
    <n v="6000"/>
    <n v="0"/>
    <n v="0"/>
    <n v="0"/>
    <n v="0"/>
    <n v="0"/>
    <n v="0"/>
    <n v="0"/>
    <n v="0"/>
    <n v="0"/>
    <n v="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2 - DE SISTEMAS DE GESTIÓN"/>
    <m/>
    <s v="LOCADOR"/>
    <n v="1"/>
    <n v="6000"/>
    <m/>
    <m/>
    <m/>
    <n v="30"/>
    <m/>
    <m/>
    <m/>
    <m/>
    <m/>
    <m/>
    <m/>
    <m/>
    <n v="6000"/>
    <x v="1"/>
    <n v="0"/>
    <n v="0"/>
    <n v="0"/>
    <n v="6000"/>
    <n v="0"/>
    <n v="0"/>
    <n v="0"/>
    <n v="0"/>
    <n v="0"/>
    <n v="0"/>
    <n v="0"/>
    <n v="0"/>
    <n v="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SUDIME"/>
    <m/>
    <s v="LOCADOR"/>
    <n v="126"/>
    <n v="5000"/>
    <m/>
    <m/>
    <m/>
    <n v="30"/>
    <m/>
    <m/>
    <m/>
    <m/>
    <m/>
    <m/>
    <m/>
    <m/>
    <n v="630000"/>
    <x v="1"/>
    <n v="0"/>
    <n v="0"/>
    <n v="0"/>
    <n v="630000"/>
    <n v="0"/>
    <n v="0"/>
    <n v="0"/>
    <n v="0"/>
    <n v="0"/>
    <n v="0"/>
    <n v="0"/>
    <n v="0"/>
    <n v="630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SUPERVISOR DE DISTRIBUCIÓN DE MATERIAL ELECTORAL"/>
    <m/>
    <s v="LOCADOR"/>
    <n v="126"/>
    <n v="7000"/>
    <n v="15"/>
    <n v="30"/>
    <m/>
    <m/>
    <m/>
    <m/>
    <m/>
    <m/>
    <m/>
    <m/>
    <m/>
    <m/>
    <n v="1323000"/>
    <x v="1"/>
    <n v="441000"/>
    <n v="882000"/>
    <n v="0"/>
    <n v="0"/>
    <n v="0"/>
    <n v="0"/>
    <n v="0"/>
    <n v="0"/>
    <n v="0"/>
    <n v="0"/>
    <n v="0"/>
    <n v="0"/>
    <n v="1323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SUPERVISOR DE DISTRIBUCIÓN DE MATERIAL ELECTORAL"/>
    <m/>
    <s v="LOCADOR"/>
    <n v="126"/>
    <n v="7000"/>
    <m/>
    <m/>
    <n v="30"/>
    <m/>
    <m/>
    <m/>
    <m/>
    <m/>
    <m/>
    <m/>
    <m/>
    <m/>
    <n v="882000"/>
    <x v="1"/>
    <n v="0"/>
    <n v="0"/>
    <n v="882000"/>
    <n v="0"/>
    <n v="0"/>
    <n v="0"/>
    <n v="0"/>
    <n v="0"/>
    <n v="0"/>
    <n v="0"/>
    <n v="0"/>
    <n v="0"/>
    <n v="882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SUPERVISOR DE DISTRIBUCIÓN DE MATERIAL ELECTORAL"/>
    <m/>
    <s v="LOCADOR"/>
    <n v="126"/>
    <n v="7000"/>
    <m/>
    <m/>
    <m/>
    <n v="30"/>
    <m/>
    <m/>
    <m/>
    <m/>
    <m/>
    <m/>
    <m/>
    <m/>
    <n v="882000"/>
    <x v="1"/>
    <n v="0"/>
    <n v="0"/>
    <n v="0"/>
    <n v="882000"/>
    <n v="0"/>
    <n v="0"/>
    <n v="0"/>
    <n v="0"/>
    <n v="0"/>
    <n v="0"/>
    <n v="0"/>
    <n v="0"/>
    <n v="882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NALISTA 2 -  DE SOPORTE Y MONITOREO A SUDIME"/>
    <m/>
    <s v="LOCADOR"/>
    <n v="1"/>
    <n v="6000"/>
    <n v="15"/>
    <m/>
    <m/>
    <m/>
    <m/>
    <m/>
    <m/>
    <m/>
    <m/>
    <m/>
    <m/>
    <m/>
    <n v="3000"/>
    <x v="1"/>
    <n v="3000"/>
    <n v="0"/>
    <n v="0"/>
    <n v="0"/>
    <n v="0"/>
    <n v="0"/>
    <n v="0"/>
    <n v="0"/>
    <n v="0"/>
    <n v="0"/>
    <n v="0"/>
    <n v="0"/>
    <n v="3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NALISTA 2 -  DE SOPORTE Y MONITOREO A SUDIME"/>
    <m/>
    <s v="LOCADOR"/>
    <n v="6"/>
    <n v="6000"/>
    <n v="30"/>
    <m/>
    <m/>
    <m/>
    <m/>
    <m/>
    <m/>
    <m/>
    <m/>
    <m/>
    <m/>
    <m/>
    <n v="36000"/>
    <x v="1"/>
    <n v="36000"/>
    <n v="0"/>
    <n v="0"/>
    <n v="0"/>
    <n v="0"/>
    <n v="0"/>
    <n v="0"/>
    <n v="0"/>
    <n v="0"/>
    <n v="0"/>
    <n v="0"/>
    <n v="0"/>
    <n v="36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NALISTA 2 -  DE SOPORTE Y MONITOREO A SUDIME"/>
    <m/>
    <s v="LOCADOR"/>
    <n v="7"/>
    <n v="6000"/>
    <m/>
    <n v="30"/>
    <n v="30"/>
    <m/>
    <m/>
    <m/>
    <m/>
    <m/>
    <m/>
    <m/>
    <m/>
    <m/>
    <n v="84000"/>
    <x v="1"/>
    <n v="0"/>
    <n v="42000"/>
    <n v="42000"/>
    <n v="0"/>
    <n v="0"/>
    <n v="0"/>
    <n v="0"/>
    <n v="0"/>
    <n v="0"/>
    <n v="0"/>
    <n v="0"/>
    <n v="0"/>
    <n v="84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2 -  DE SOPORTE Y MONITOREO A SUDIME"/>
    <m/>
    <s v="LOCADOR"/>
    <n v="7"/>
    <n v="6000"/>
    <m/>
    <m/>
    <m/>
    <n v="30"/>
    <m/>
    <m/>
    <m/>
    <m/>
    <m/>
    <m/>
    <m/>
    <m/>
    <n v="42000"/>
    <x v="1"/>
    <n v="0"/>
    <n v="0"/>
    <n v="0"/>
    <n v="42000"/>
    <n v="0"/>
    <n v="0"/>
    <n v="0"/>
    <n v="0"/>
    <n v="0"/>
    <n v="0"/>
    <n v="0"/>
    <n v="0"/>
    <n v="42000"/>
    <n v="0"/>
  </r>
  <r>
    <n v="2026"/>
    <n v="479"/>
    <m/>
    <m/>
    <s v="0125 MEJORA DE LA EFICIENCIA DE LOS PROCESOS ELECTORALES E INCREMENTO DE LA PARTICIPACIÓN POLÍTICA DE LA CIUDADANÍA"/>
    <n v="3000001"/>
    <n v="5000276"/>
    <m/>
    <m/>
    <m/>
    <m/>
    <s v="2026EG 2026PPATENCIÓN DE PROCESOS JUDICIALES"/>
    <s v="ATENCIÓN DE PROCESOS JUDICIALES"/>
    <m/>
    <m/>
    <x v="5"/>
    <s v="EG 2026"/>
    <m/>
    <s v="2.3"/>
    <s v="2.3.2.5.1.4"/>
    <s v="ALQUILER  DE EQUIPO MULTIFUNCIONAL COPIADORA COMUNICACIÓN"/>
    <m/>
    <s v="BIEN"/>
    <n v="1"/>
    <n v="800"/>
    <n v="1"/>
    <n v="1"/>
    <n v="1"/>
    <n v="1"/>
    <m/>
    <m/>
    <m/>
    <m/>
    <m/>
    <m/>
    <m/>
    <m/>
    <n v="3200"/>
    <x v="1"/>
    <n v="800"/>
    <n v="800"/>
    <n v="800"/>
    <n v="800"/>
    <n v="0"/>
    <n v="0"/>
    <n v="0"/>
    <n v="0"/>
    <n v="0"/>
    <n v="0"/>
    <n v="0"/>
    <n v="0"/>
    <n v="3200"/>
    <n v="0"/>
  </r>
  <r>
    <n v="2026"/>
    <n v="479"/>
    <m/>
    <m/>
    <s v="0125 MEJORA DE LA EFICIENCIA DE LOS PROCESOS ELECTORALES E INCREMENTO DE LA PARTICIPACIÓN POLÍTICA DE LA CIUDADANÍA"/>
    <n v="3000001"/>
    <n v="5000276"/>
    <m/>
    <m/>
    <m/>
    <m/>
    <s v="2026EG 2026PPATENCIÓN DE PROCESOS JUDICIALES"/>
    <s v="ATENCIÓN DE PROCESOS JUDICIALES"/>
    <m/>
    <m/>
    <x v="5"/>
    <s v="EG 2026"/>
    <m/>
    <s v="2.3"/>
    <s v="2.3.2.9.1.1"/>
    <s v="ESPECIALISTA 1"/>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001"/>
    <n v="5000276"/>
    <m/>
    <m/>
    <m/>
    <m/>
    <s v="2026EG 2026PPATENCIÓN DE PROCESOS JUDICIALES"/>
    <s v="ATENCIÓN DE PROCESOS JUDICIALES"/>
    <m/>
    <m/>
    <x v="5"/>
    <s v="EG 2026"/>
    <m/>
    <s v="2.3"/>
    <s v="2.3.2.9.1.1"/>
    <s v="ESPECIALISTA 1"/>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001"/>
    <n v="5000276"/>
    <m/>
    <m/>
    <m/>
    <m/>
    <s v="2026EG 2026PPATENCIÓN DE PROCESOS JUDICIALES"/>
    <s v="ATENCIÓN DE PROCESOS JUDICIALES"/>
    <m/>
    <m/>
    <x v="5"/>
    <s v="EG 2026"/>
    <m/>
    <s v="2.3"/>
    <s v="2.3.2.9.1.1"/>
    <s v="ANALISTA LEGAL"/>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001"/>
    <n v="5000276"/>
    <m/>
    <m/>
    <m/>
    <m/>
    <s v="2026EG 2026PPATENCIÓN DE PROCESOS JUDICIALES"/>
    <s v="ATENCIÓN DE PROCESOS JUDICIALES"/>
    <m/>
    <m/>
    <x v="5"/>
    <s v="EG 2026"/>
    <m/>
    <s v="2.3"/>
    <s v="2.3.2.9.1.1"/>
    <s v="ANALISTA ADMINISTRATIVO"/>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001"/>
    <n v="5000276"/>
    <m/>
    <m/>
    <m/>
    <m/>
    <s v="2026EG 2026PPATENCIÓN DE PROCESOS JUDICIALES"/>
    <s v="ATENCIÓN DE PROCESOS JUDICIALES"/>
    <m/>
    <m/>
    <x v="5"/>
    <s v="EG 2026"/>
    <m/>
    <s v="2.3"/>
    <s v="2.3.2.9.1.1"/>
    <s v="ASISTENTE LEGAL"/>
    <m/>
    <s v="LOCADOR"/>
    <n v="1"/>
    <n v="2700"/>
    <n v="30"/>
    <n v="30"/>
    <n v="30"/>
    <n v="30"/>
    <m/>
    <m/>
    <m/>
    <m/>
    <m/>
    <m/>
    <m/>
    <m/>
    <n v="10800"/>
    <x v="1"/>
    <n v="2700"/>
    <n v="2700"/>
    <n v="2700"/>
    <n v="2700"/>
    <n v="0"/>
    <n v="0"/>
    <n v="0"/>
    <n v="0"/>
    <n v="0"/>
    <n v="0"/>
    <n v="0"/>
    <n v="0"/>
    <n v="108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SISTENTE LOGISTICO - ADMINISTRATIVO (GERENCIA)"/>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SISTENTE DE SOPORTE ADMINISTRATIVO (GERENCIA)"/>
    <m/>
    <s v="LOCADOR"/>
    <n v="1"/>
    <n v="3500"/>
    <n v="30"/>
    <n v="30"/>
    <n v="30"/>
    <n v="30"/>
    <m/>
    <m/>
    <m/>
    <m/>
    <m/>
    <m/>
    <m/>
    <m/>
    <n v="14000"/>
    <x v="1"/>
    <n v="3500"/>
    <n v="3500"/>
    <n v="3500"/>
    <n v="3500"/>
    <n v="0"/>
    <n v="0"/>
    <n v="0"/>
    <n v="0"/>
    <n v="0"/>
    <n v="0"/>
    <n v="0"/>
    <n v="0"/>
    <n v="14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UXILIAR ADMINISTRATIVO (GERENCIA)"/>
    <m/>
    <s v="LOCADOR"/>
    <n v="1"/>
    <n v="2000"/>
    <n v="30"/>
    <n v="30"/>
    <n v="30"/>
    <n v="30"/>
    <m/>
    <m/>
    <m/>
    <m/>
    <m/>
    <m/>
    <m/>
    <m/>
    <n v="8000"/>
    <x v="1"/>
    <n v="2000"/>
    <n v="2000"/>
    <n v="2000"/>
    <n v="2000"/>
    <n v="0"/>
    <n v="0"/>
    <n v="0"/>
    <n v="0"/>
    <n v="0"/>
    <n v="0"/>
    <n v="0"/>
    <n v="0"/>
    <n v="8000"/>
    <n v="0"/>
  </r>
  <r>
    <n v="2026"/>
    <n v="479"/>
    <m/>
    <m/>
    <s v="0125 MEJORA DE LA EFICIENCIA DE LOS PROCESOS ELECTORALES E INCREMENTO DE LA PARTICIPACIÓN POLÍTICA DE LA CIUDADANÍA"/>
    <n v="3000654"/>
    <n v="5005020"/>
    <m/>
    <m/>
    <m/>
    <m/>
    <s v="2026EG 2026GSFPGESTION DE LA ASISTENCIA TECNICA ELECTORAL"/>
    <s v="GESTION DE LA ASISTENCIA TECNICA ELECTORAL"/>
    <m/>
    <m/>
    <x v="10"/>
    <s v="EG 2026"/>
    <m/>
    <s v="2.3"/>
    <s v="2.3.2.9.1.1"/>
    <s v="PROFESIONAL EN DEMOCRACIA INTERNA"/>
    <m/>
    <s v="LOCADOR"/>
    <n v="2"/>
    <n v="7200"/>
    <n v="30"/>
    <n v="30"/>
    <n v="30"/>
    <n v="0"/>
    <m/>
    <m/>
    <m/>
    <m/>
    <m/>
    <m/>
    <m/>
    <m/>
    <n v="43200"/>
    <x v="1"/>
    <n v="14400"/>
    <n v="14400"/>
    <n v="14400"/>
    <n v="0"/>
    <n v="0"/>
    <n v="0"/>
    <n v="0"/>
    <n v="0"/>
    <n v="0"/>
    <n v="0"/>
    <n v="0"/>
    <n v="0"/>
    <n v="43200"/>
    <n v="0"/>
  </r>
  <r>
    <n v="2026"/>
    <n v="479"/>
    <m/>
    <m/>
    <s v="0125 MEJORA DE LA EFICIENCIA DE LOS PROCESOS ELECTORALES E INCREMENTO DE LA PARTICIPACIÓN POLÍTICA DE LA CIUDADANÍA"/>
    <n v="3000654"/>
    <n v="5005020"/>
    <m/>
    <m/>
    <m/>
    <m/>
    <s v="2026EG 2026GSFPGESTION DE LA ASISTENCIA TECNICA ELECTORAL"/>
    <s v="GESTION DE LA ASISTENCIA TECNICA ELECTORAL"/>
    <m/>
    <m/>
    <x v="10"/>
    <s v="EG 2026"/>
    <m/>
    <s v="2.3"/>
    <s v="2.3.2.9.1.1"/>
    <s v="ESPECIALISTA EN DEMOCRACIA INTERNA"/>
    <m/>
    <s v="LOCADOR"/>
    <n v="1"/>
    <n v="7600"/>
    <n v="30"/>
    <n v="30"/>
    <n v="30"/>
    <n v="0"/>
    <m/>
    <m/>
    <m/>
    <m/>
    <m/>
    <m/>
    <m/>
    <m/>
    <n v="22800"/>
    <x v="1"/>
    <n v="7600"/>
    <n v="7600"/>
    <n v="7600"/>
    <n v="0"/>
    <n v="0"/>
    <n v="0"/>
    <n v="0"/>
    <n v="0"/>
    <n v="0"/>
    <n v="0"/>
    <n v="0"/>
    <n v="0"/>
    <n v="228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NALISTA DE FPI "/>
    <m/>
    <s v="LOCADOR"/>
    <n v="5"/>
    <n v="6000"/>
    <n v="30"/>
    <n v="30"/>
    <n v="30"/>
    <n v="30"/>
    <m/>
    <m/>
    <m/>
    <m/>
    <m/>
    <m/>
    <m/>
    <m/>
    <n v="120000"/>
    <x v="1"/>
    <n v="30000"/>
    <n v="30000"/>
    <n v="30000"/>
    <n v="30000"/>
    <n v="0"/>
    <n v="0"/>
    <n v="0"/>
    <n v="0"/>
    <n v="0"/>
    <n v="0"/>
    <n v="0"/>
    <n v="0"/>
    <n v="120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NALISTA LEGAL"/>
    <m/>
    <s v="LOCADOR"/>
    <n v="22"/>
    <n v="5000"/>
    <n v="27"/>
    <n v="30"/>
    <n v="30"/>
    <n v="30"/>
    <m/>
    <m/>
    <m/>
    <m/>
    <m/>
    <m/>
    <m/>
    <m/>
    <n v="429000"/>
    <x v="1"/>
    <n v="99000"/>
    <n v="110000"/>
    <n v="110000"/>
    <n v="110000"/>
    <n v="0"/>
    <n v="0"/>
    <n v="0"/>
    <n v="0"/>
    <n v="0"/>
    <n v="0"/>
    <n v="0"/>
    <n v="0"/>
    <n v="429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NALISTA LOGISTICO"/>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SISTENTE DE CALIDAD DE PROCESOS"/>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SISTENTE DE GESTIÓN DOCUMENTAL "/>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SISTENTE DE PROCESAMIENTO DE INFORMACIÓN DE FPI"/>
    <m/>
    <s v="LOCADOR"/>
    <n v="10"/>
    <n v="3000"/>
    <n v="15"/>
    <n v="30"/>
    <n v="30"/>
    <n v="30"/>
    <m/>
    <m/>
    <m/>
    <m/>
    <m/>
    <m/>
    <m/>
    <m/>
    <n v="105000"/>
    <x v="1"/>
    <n v="15000"/>
    <n v="30000"/>
    <n v="30000"/>
    <n v="30000"/>
    <n v="0"/>
    <n v="0"/>
    <n v="0"/>
    <n v="0"/>
    <n v="0"/>
    <n v="0"/>
    <n v="0"/>
    <n v="0"/>
    <n v="105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COMUNICADOR I"/>
    <m/>
    <s v="LOCADOR"/>
    <n v="4"/>
    <n v="4000"/>
    <n v="30"/>
    <n v="30"/>
    <n v="30"/>
    <n v="30"/>
    <m/>
    <m/>
    <m/>
    <m/>
    <m/>
    <m/>
    <m/>
    <m/>
    <n v="64000"/>
    <x v="1"/>
    <n v="16000"/>
    <n v="16000"/>
    <n v="16000"/>
    <n v="16000"/>
    <n v="0"/>
    <n v="0"/>
    <n v="0"/>
    <n v="0"/>
    <n v="0"/>
    <n v="0"/>
    <n v="0"/>
    <n v="0"/>
    <n v="64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COORDINADOR DE FRANJA ELECTORAL"/>
    <m/>
    <s v="LOCADOR"/>
    <n v="1"/>
    <n v="11000"/>
    <n v="30"/>
    <n v="30"/>
    <n v="30"/>
    <n v="30"/>
    <m/>
    <m/>
    <m/>
    <m/>
    <m/>
    <m/>
    <m/>
    <m/>
    <n v="44000"/>
    <x v="1"/>
    <n v="11000"/>
    <n v="11000"/>
    <n v="11000"/>
    <n v="11000"/>
    <n v="0"/>
    <n v="0"/>
    <n v="0"/>
    <n v="0"/>
    <n v="0"/>
    <n v="0"/>
    <n v="0"/>
    <n v="0"/>
    <n v="44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ESPECIALISTA EN INFORMÁTICA"/>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ESPECIALISTA EN PLANEAMIENTO, PRESUPUESTO Y LOGÍSTICA"/>
    <m/>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TRADUCTOR DE AYMARA"/>
    <m/>
    <s v="LOCADOR"/>
    <n v="1"/>
    <n v="3700"/>
    <n v="30"/>
    <m/>
    <m/>
    <m/>
    <m/>
    <m/>
    <m/>
    <m/>
    <m/>
    <m/>
    <m/>
    <m/>
    <n v="3700"/>
    <x v="1"/>
    <n v="3700"/>
    <n v="0"/>
    <n v="0"/>
    <n v="0"/>
    <n v="0"/>
    <n v="0"/>
    <n v="0"/>
    <n v="0"/>
    <n v="0"/>
    <n v="0"/>
    <n v="0"/>
    <n v="0"/>
    <n v="37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TRADUCTOR DE LENGUA DE SEÑAS"/>
    <m/>
    <s v="LOCADOR"/>
    <n v="1"/>
    <n v="4000"/>
    <n v="30"/>
    <m/>
    <m/>
    <m/>
    <m/>
    <m/>
    <m/>
    <m/>
    <m/>
    <m/>
    <m/>
    <m/>
    <n v="4000"/>
    <x v="1"/>
    <n v="4000"/>
    <n v="0"/>
    <n v="0"/>
    <n v="0"/>
    <n v="0"/>
    <n v="0"/>
    <n v="0"/>
    <n v="0"/>
    <n v="0"/>
    <n v="0"/>
    <n v="0"/>
    <n v="0"/>
    <n v="4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TRADUCTOR DE QUECHUA"/>
    <m/>
    <s v="LOCADOR"/>
    <n v="1"/>
    <n v="3700"/>
    <n v="30"/>
    <m/>
    <m/>
    <m/>
    <m/>
    <m/>
    <m/>
    <m/>
    <m/>
    <m/>
    <m/>
    <m/>
    <n v="3700"/>
    <x v="1"/>
    <n v="3700"/>
    <n v="0"/>
    <n v="0"/>
    <n v="0"/>
    <n v="0"/>
    <n v="0"/>
    <n v="0"/>
    <n v="0"/>
    <n v="0"/>
    <n v="0"/>
    <n v="0"/>
    <n v="0"/>
    <n v="37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5.1.4"/>
    <s v="ALQUILER DE COMPUTADORAS DE ESCRITORIO"/>
    <m/>
    <s v="SERVICIO"/>
    <m/>
    <n v="300"/>
    <n v="42"/>
    <n v="47"/>
    <n v="47"/>
    <n v="47"/>
    <m/>
    <m/>
    <m/>
    <m/>
    <m/>
    <m/>
    <m/>
    <m/>
    <n v="54900"/>
    <x v="1"/>
    <n v="12600"/>
    <n v="14100"/>
    <n v="14100"/>
    <n v="14100"/>
    <n v="0"/>
    <n v="0"/>
    <n v="0"/>
    <n v="0"/>
    <n v="0"/>
    <n v="0"/>
    <n v="0"/>
    <n v="0"/>
    <n v="549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5.1.3"/>
    <s v="ALQUILER DE MOBILIARIO PARA OFICINA"/>
    <m/>
    <s v="SERVICIO"/>
    <m/>
    <n v="300"/>
    <n v="42"/>
    <n v="47"/>
    <n v="47"/>
    <n v="47"/>
    <m/>
    <m/>
    <m/>
    <m/>
    <m/>
    <m/>
    <m/>
    <m/>
    <n v="54900"/>
    <x v="1"/>
    <n v="12600"/>
    <n v="14100"/>
    <n v="14100"/>
    <n v="14100"/>
    <n v="0"/>
    <n v="0"/>
    <n v="0"/>
    <n v="0"/>
    <n v="0"/>
    <n v="0"/>
    <n v="0"/>
    <n v="0"/>
    <n v="549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7.13.98"/>
    <s v="SERVICIO DE GESTION Y MONITOREO DE REDES SOCIALES"/>
    <m/>
    <s v="SERVICIO"/>
    <m/>
    <n v="200000"/>
    <n v="1"/>
    <n v="0"/>
    <n v="0"/>
    <n v="0"/>
    <m/>
    <m/>
    <m/>
    <m/>
    <m/>
    <m/>
    <m/>
    <m/>
    <n v="200000"/>
    <x v="1"/>
    <n v="200000"/>
    <n v="0"/>
    <n v="0"/>
    <n v="0"/>
    <n v="0"/>
    <n v="0"/>
    <n v="0"/>
    <n v="0"/>
    <n v="0"/>
    <n v="0"/>
    <n v="0"/>
    <n v="0"/>
    <n v="200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7.13.98"/>
    <s v="SERVICIO DE MONITOREO INTEGRAL DE MEDIOS DE COMUNICACION"/>
    <m/>
    <s v="SERVICIO"/>
    <m/>
    <n v="200000"/>
    <n v="1"/>
    <n v="0"/>
    <n v="0"/>
    <n v="0"/>
    <m/>
    <m/>
    <m/>
    <m/>
    <m/>
    <m/>
    <m/>
    <m/>
    <n v="200000"/>
    <x v="1"/>
    <n v="200000"/>
    <n v="0"/>
    <n v="0"/>
    <n v="0"/>
    <n v="0"/>
    <n v="0"/>
    <n v="0"/>
    <n v="0"/>
    <n v="0"/>
    <n v="0"/>
    <n v="0"/>
    <n v="0"/>
    <n v="200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2.4.1"/>
    <s v="SERVICIO DE TRANSMISION EN MEDIOS"/>
    <m/>
    <s v="SERVICIO"/>
    <m/>
    <n v="80000000"/>
    <n v="1"/>
    <n v="0"/>
    <n v="0"/>
    <n v="0"/>
    <m/>
    <m/>
    <m/>
    <m/>
    <m/>
    <m/>
    <m/>
    <m/>
    <n v="80000000"/>
    <x v="1"/>
    <n v="80000000"/>
    <n v="0"/>
    <n v="0"/>
    <n v="0"/>
    <n v="0"/>
    <n v="0"/>
    <n v="0"/>
    <n v="0"/>
    <n v="0"/>
    <n v="0"/>
    <n v="0"/>
    <n v="0"/>
    <n v="80000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ESPECIALISTA EN PLANEAMIENTO, PRESUPUESTO Y LOGÍSTICA"/>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LOGISTICO (APOYO LOGISTICO)"/>
    <m/>
    <s v="LOCADOR"/>
    <n v="2"/>
    <n v="4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SISTENTE DE GESTIÓN DOCUMENTAL "/>
    <m/>
    <s v="LOCADOR"/>
    <n v="1"/>
    <n v="3500"/>
    <m/>
    <m/>
    <n v="30"/>
    <n v="30"/>
    <m/>
    <m/>
    <m/>
    <m/>
    <m/>
    <m/>
    <m/>
    <m/>
    <n v="7000"/>
    <x v="1"/>
    <n v="0"/>
    <n v="0"/>
    <n v="3500"/>
    <n v="3500"/>
    <n v="0"/>
    <n v="0"/>
    <n v="0"/>
    <n v="0"/>
    <n v="0"/>
    <n v="0"/>
    <n v="0"/>
    <n v="0"/>
    <n v="7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DE REVISION Y MONITOREO DE PUBLICACION CLARIDAD -YAUYOS"/>
    <m/>
    <s v="LOCADOR"/>
    <n v="1"/>
    <n v="5000"/>
    <m/>
    <m/>
    <n v="20"/>
    <n v="30"/>
    <m/>
    <m/>
    <m/>
    <m/>
    <m/>
    <m/>
    <m/>
    <m/>
    <n v="8334"/>
    <x v="1"/>
    <n v="0"/>
    <n v="0"/>
    <n v="3333.3333333333335"/>
    <n v="5000"/>
    <n v="0"/>
    <n v="0"/>
    <n v="0"/>
    <n v="0"/>
    <n v="0"/>
    <n v="0"/>
    <n v="0"/>
    <n v="0"/>
    <n v="8334"/>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DE PUBLICACION CLARIDAD I"/>
    <m/>
    <s v="LOCADOR"/>
    <n v="4"/>
    <n v="4000"/>
    <m/>
    <m/>
    <n v="20"/>
    <n v="30"/>
    <m/>
    <m/>
    <m/>
    <m/>
    <m/>
    <m/>
    <m/>
    <m/>
    <n v="26667"/>
    <x v="1"/>
    <n v="0"/>
    <n v="0"/>
    <n v="10666.666666666666"/>
    <n v="16000"/>
    <n v="0"/>
    <n v="0"/>
    <n v="0"/>
    <n v="0"/>
    <n v="0"/>
    <n v="0"/>
    <n v="0"/>
    <n v="0"/>
    <n v="26667"/>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DE REVISION Y MONITOREO DE DIGITACION CLARIDAD"/>
    <m/>
    <s v="LOCADOR"/>
    <n v="1"/>
    <n v="5000"/>
    <m/>
    <m/>
    <n v="15"/>
    <n v="30"/>
    <m/>
    <m/>
    <m/>
    <m/>
    <m/>
    <m/>
    <m/>
    <m/>
    <n v="7500"/>
    <x v="1"/>
    <n v="0"/>
    <n v="0"/>
    <n v="2500"/>
    <n v="5000"/>
    <n v="0"/>
    <n v="0"/>
    <n v="0"/>
    <n v="0"/>
    <n v="0"/>
    <n v="0"/>
    <n v="0"/>
    <n v="0"/>
    <n v="75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DE DIGITACIÓN CLARIDAD -  I "/>
    <m/>
    <s v="LOCADOR"/>
    <n v="8"/>
    <n v="3500"/>
    <m/>
    <m/>
    <n v="15"/>
    <n v="30"/>
    <m/>
    <m/>
    <m/>
    <m/>
    <m/>
    <m/>
    <m/>
    <m/>
    <n v="42000"/>
    <x v="1"/>
    <n v="0"/>
    <n v="0"/>
    <n v="14000"/>
    <n v="28000"/>
    <n v="0"/>
    <n v="0"/>
    <n v="0"/>
    <n v="0"/>
    <n v="0"/>
    <n v="0"/>
    <n v="0"/>
    <n v="0"/>
    <n v="42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DE REVISIONY MONITOREO DE REDES SOCIALES Y APORTES OP Y CANDIDATOS"/>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DE REVISION DE REDES SOCIALES, PROPAGANDA ELECTORAL FISICA Y APORTES"/>
    <m/>
    <s v="LOCADOR"/>
    <n v="7"/>
    <n v="4000"/>
    <n v="30"/>
    <n v="30"/>
    <n v="30"/>
    <n v="30"/>
    <m/>
    <m/>
    <m/>
    <m/>
    <m/>
    <m/>
    <m/>
    <m/>
    <n v="112000"/>
    <x v="1"/>
    <n v="28000"/>
    <n v="28000"/>
    <n v="28000"/>
    <n v="28000"/>
    <n v="0"/>
    <n v="0"/>
    <n v="0"/>
    <n v="0"/>
    <n v="0"/>
    <n v="0"/>
    <n v="0"/>
    <n v="0"/>
    <n v="112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DE REVISION DE REDES SOCIALES, PROPAGANDA ELECTORAL FISICA Y APORTES"/>
    <m/>
    <s v="LOCADOR"/>
    <n v="3"/>
    <n v="4000"/>
    <m/>
    <m/>
    <n v="30"/>
    <n v="30"/>
    <m/>
    <m/>
    <m/>
    <m/>
    <m/>
    <m/>
    <m/>
    <m/>
    <n v="24000"/>
    <x v="1"/>
    <n v="0"/>
    <n v="0"/>
    <n v="12000"/>
    <n v="12000"/>
    <n v="0"/>
    <n v="0"/>
    <n v="0"/>
    <n v="0"/>
    <n v="0"/>
    <n v="0"/>
    <n v="0"/>
    <n v="0"/>
    <n v="24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ESPECIALISTA EN ACTIVIDADES DE VERIFICACION Y CONTROL  (OP Y CA) "/>
    <m/>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UDITOR DE FINANZAS PARTIDARIAS I - YAUYOS"/>
    <m/>
    <s v="LOCADOR"/>
    <n v="8"/>
    <n v="5000"/>
    <n v="15"/>
    <n v="30"/>
    <n v="30"/>
    <n v="30"/>
    <m/>
    <m/>
    <m/>
    <m/>
    <m/>
    <m/>
    <m/>
    <m/>
    <n v="140000"/>
    <x v="1"/>
    <n v="20000"/>
    <n v="40000"/>
    <n v="40000"/>
    <n v="40000"/>
    <n v="0"/>
    <n v="0"/>
    <n v="0"/>
    <n v="0"/>
    <n v="0"/>
    <n v="0"/>
    <n v="0"/>
    <n v="0"/>
    <n v="140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UDITOR DE FINANZAS PARTIDARIAS II - YAUYOS"/>
    <m/>
    <s v="LOCADOR"/>
    <n v="5"/>
    <n v="5000"/>
    <m/>
    <m/>
    <n v="30"/>
    <n v="30"/>
    <m/>
    <m/>
    <m/>
    <m/>
    <m/>
    <m/>
    <m/>
    <m/>
    <n v="50000"/>
    <x v="1"/>
    <n v="0"/>
    <n v="0"/>
    <n v="25000"/>
    <n v="25000"/>
    <n v="0"/>
    <n v="0"/>
    <n v="0"/>
    <n v="0"/>
    <n v="0"/>
    <n v="0"/>
    <n v="0"/>
    <n v="0"/>
    <n v="50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SISTENTE DE AUDITORIA DE FINANZAS PARTIDARIAS - YAUYOS"/>
    <m/>
    <s v="LOCADOR"/>
    <n v="13"/>
    <n v="3500"/>
    <m/>
    <m/>
    <n v="30"/>
    <n v="30"/>
    <m/>
    <m/>
    <m/>
    <m/>
    <m/>
    <m/>
    <m/>
    <m/>
    <n v="91000"/>
    <x v="1"/>
    <n v="0"/>
    <n v="0"/>
    <n v="45500"/>
    <n v="45500"/>
    <n v="0"/>
    <n v="0"/>
    <n v="0"/>
    <n v="0"/>
    <n v="0"/>
    <n v="0"/>
    <n v="0"/>
    <n v="0"/>
    <n v="91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SUPERVISOR DE VERIFICACION Y CONTROL ORC Y ODPE"/>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DE SOPORTE A PARTIDOS POLITICOS Y CANDIDATOS"/>
    <m/>
    <s v="LOCADOR"/>
    <n v="1"/>
    <n v="3500"/>
    <m/>
    <m/>
    <n v="30"/>
    <n v="30"/>
    <m/>
    <m/>
    <m/>
    <m/>
    <m/>
    <m/>
    <m/>
    <m/>
    <n v="7000"/>
    <x v="1"/>
    <n v="0"/>
    <n v="0"/>
    <n v="3500"/>
    <n v="3500"/>
    <n v="0"/>
    <n v="0"/>
    <n v="0"/>
    <n v="0"/>
    <n v="0"/>
    <n v="0"/>
    <n v="0"/>
    <n v="0"/>
    <n v="7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UDITOR REGIONAL DE FINANZAS PARTIDARIAS  - ORC"/>
    <m/>
    <s v="LOCADOR"/>
    <n v="22"/>
    <n v="5000"/>
    <n v="15"/>
    <n v="30"/>
    <n v="30"/>
    <n v="15"/>
    <m/>
    <m/>
    <m/>
    <m/>
    <m/>
    <m/>
    <m/>
    <m/>
    <n v="330000"/>
    <x v="1"/>
    <n v="55000"/>
    <n v="110000"/>
    <n v="110000"/>
    <n v="55000"/>
    <n v="0"/>
    <n v="0"/>
    <n v="0"/>
    <n v="0"/>
    <n v="0"/>
    <n v="0"/>
    <n v="0"/>
    <n v="0"/>
    <n v="330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UDITOR DE FINANZAS PARTIDARIAS - ODPE / INCLUYE CALLAO"/>
    <m/>
    <s v="LOCADOR"/>
    <n v="2"/>
    <n v="5000"/>
    <n v="15"/>
    <n v="30"/>
    <n v="30"/>
    <n v="30"/>
    <m/>
    <m/>
    <m/>
    <m/>
    <m/>
    <m/>
    <m/>
    <m/>
    <n v="35000"/>
    <x v="1"/>
    <n v="5000"/>
    <n v="10000"/>
    <n v="10000"/>
    <n v="10000"/>
    <n v="0"/>
    <n v="0"/>
    <n v="0"/>
    <n v="0"/>
    <n v="0"/>
    <n v="0"/>
    <n v="0"/>
    <n v="0"/>
    <n v="35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SISTENTE DE ARCHIVO DE GESTION  SGVC"/>
    <m/>
    <s v="LOCADOR"/>
    <n v="1"/>
    <n v="3000"/>
    <m/>
    <m/>
    <n v="30"/>
    <n v="30"/>
    <m/>
    <m/>
    <m/>
    <m/>
    <m/>
    <m/>
    <m/>
    <m/>
    <n v="6000"/>
    <x v="1"/>
    <n v="0"/>
    <n v="0"/>
    <n v="3000"/>
    <n v="3000"/>
    <n v="0"/>
    <n v="0"/>
    <n v="0"/>
    <n v="0"/>
    <n v="0"/>
    <n v="0"/>
    <n v="0"/>
    <n v="0"/>
    <n v="6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5.1.3"/>
    <s v="SERVICIO DE ALQUILER DE ESCRITORIOS - YAUYOS"/>
    <m/>
    <s v="SERVICIO"/>
    <m/>
    <n v="300"/>
    <n v="21"/>
    <n v="21"/>
    <n v="61"/>
    <n v="61"/>
    <m/>
    <m/>
    <m/>
    <m/>
    <m/>
    <m/>
    <m/>
    <m/>
    <n v="49200"/>
    <x v="1"/>
    <n v="6300"/>
    <n v="6300"/>
    <n v="18300"/>
    <n v="18300"/>
    <n v="0"/>
    <n v="0"/>
    <n v="0"/>
    <n v="0"/>
    <n v="0"/>
    <n v="0"/>
    <n v="0"/>
    <n v="0"/>
    <n v="492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5.1.3"/>
    <s v="SERVICIO DE ALQUILER DE SILLAS FIJAS DE METAL - YAUYOS"/>
    <m/>
    <s v="SERVICIO"/>
    <m/>
    <n v="150"/>
    <n v="21"/>
    <n v="21"/>
    <n v="61"/>
    <n v="61"/>
    <m/>
    <m/>
    <m/>
    <m/>
    <m/>
    <m/>
    <m/>
    <m/>
    <n v="24600"/>
    <x v="1"/>
    <n v="3150"/>
    <n v="3150"/>
    <n v="9150"/>
    <n v="9150"/>
    <n v="0"/>
    <n v="0"/>
    <n v="0"/>
    <n v="0"/>
    <n v="0"/>
    <n v="0"/>
    <n v="0"/>
    <n v="0"/>
    <n v="246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5.1.4"/>
    <s v="SERVICIO DE ALQUILER DE EQUIPOS DE COMPUTO - YAUYOS"/>
    <m/>
    <s v="SERVICIO"/>
    <m/>
    <n v="300"/>
    <n v="21"/>
    <n v="21"/>
    <n v="61"/>
    <n v="61"/>
    <m/>
    <m/>
    <m/>
    <m/>
    <m/>
    <m/>
    <m/>
    <m/>
    <n v="49200"/>
    <x v="1"/>
    <n v="6300"/>
    <n v="6300"/>
    <n v="18300"/>
    <n v="18300"/>
    <n v="0"/>
    <n v="0"/>
    <n v="0"/>
    <n v="0"/>
    <n v="0"/>
    <n v="0"/>
    <n v="0"/>
    <n v="0"/>
    <n v="492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1.5.1.2"/>
    <s v="PAPEL BOND 80 g TAMAÑO  A4"/>
    <m/>
    <s v="BIEN"/>
    <m/>
    <n v="10"/>
    <m/>
    <m/>
    <n v="64.900000000000006"/>
    <m/>
    <m/>
    <m/>
    <m/>
    <m/>
    <m/>
    <m/>
    <m/>
    <m/>
    <n v="649"/>
    <x v="1"/>
    <n v="0"/>
    <n v="0"/>
    <n v="649"/>
    <n v="0"/>
    <n v="0"/>
    <n v="0"/>
    <n v="0"/>
    <n v="0"/>
    <n v="0"/>
    <n v="0"/>
    <n v="0"/>
    <n v="0"/>
    <n v="649"/>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LOGISTICO Y DE PRODUCCION DE MATERIALES - DIFUSION"/>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COORDINADOR DE DIFUSION - DIFUSION"/>
    <s v="NO SIAF"/>
    <s v="LOCADOR"/>
    <n v="1"/>
    <n v="8500"/>
    <n v="20"/>
    <n v="30"/>
    <n v="30"/>
    <n v="30"/>
    <n v="0"/>
    <n v="0"/>
    <n v="0"/>
    <n v="0"/>
    <n v="0"/>
    <n v="0"/>
    <n v="0"/>
    <n v="0"/>
    <n v="31167"/>
    <x v="1"/>
    <n v="5666.666666666667"/>
    <n v="8500"/>
    <n v="8500"/>
    <n v="8500"/>
    <n v="0"/>
    <n v="0"/>
    <n v="0"/>
    <n v="0"/>
    <n v="0"/>
    <n v="0"/>
    <n v="0"/>
    <n v="0"/>
    <n v="311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DIFUSION NACIONAL 1"/>
    <s v="NO SIAF"/>
    <s v="LOCADOR"/>
    <n v="4"/>
    <n v="4000"/>
    <n v="20"/>
    <n v="30"/>
    <n v="30"/>
    <n v="30"/>
    <n v="0"/>
    <n v="0"/>
    <n v="0"/>
    <n v="0"/>
    <n v="0"/>
    <n v="0"/>
    <n v="0"/>
    <n v="0"/>
    <n v="58667"/>
    <x v="1"/>
    <n v="10666.666666666666"/>
    <n v="16000"/>
    <n v="16000"/>
    <n v="16000"/>
    <n v="0"/>
    <n v="0"/>
    <n v="0"/>
    <n v="0"/>
    <n v="0"/>
    <n v="0"/>
    <n v="0"/>
    <n v="0"/>
    <n v="58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DIFUSION NACIONAL  2"/>
    <s v="NO SIAF"/>
    <s v="LOCADOR"/>
    <n v="4"/>
    <n v="4000"/>
    <n v="0"/>
    <n v="30"/>
    <n v="30"/>
    <n v="30"/>
    <n v="0"/>
    <n v="0"/>
    <n v="0"/>
    <n v="0"/>
    <n v="0"/>
    <n v="0"/>
    <n v="0"/>
    <n v="0"/>
    <n v="48000"/>
    <x v="1"/>
    <n v="0"/>
    <n v="16000"/>
    <n v="16000"/>
    <n v="16000"/>
    <n v="0"/>
    <n v="0"/>
    <n v="0"/>
    <n v="0"/>
    <n v="0"/>
    <n v="0"/>
    <n v="0"/>
    <n v="0"/>
    <n v="4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DISEÑADOR GRÁFICO I - DIFUSION"/>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DISEÑADOR GRÁFICO II - PUBLICIDAD"/>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DISEÑADOR GRÁFICO III - IMAGEN Y LINEA GRAFICA"/>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DE RECURSOS DE DIFUSIÓN"/>
    <s v="NO SIAF"/>
    <s v="LOCADOR"/>
    <n v="1"/>
    <n v="5500"/>
    <n v="20"/>
    <n v="30"/>
    <n v="30"/>
    <n v="30"/>
    <n v="0"/>
    <n v="0"/>
    <n v="0"/>
    <n v="0"/>
    <n v="0"/>
    <n v="0"/>
    <n v="0"/>
    <n v="0"/>
    <n v="20167"/>
    <x v="1"/>
    <n v="3666.6666666666665"/>
    <n v="5500"/>
    <n v="5500"/>
    <n v="5500"/>
    <n v="0"/>
    <n v="0"/>
    <n v="0"/>
    <n v="0"/>
    <n v="0"/>
    <n v="0"/>
    <n v="0"/>
    <n v="0"/>
    <n v="201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DE PLANIFICACION DE MEDIOS - PUBLICIDAD"/>
    <s v="NO SIAF"/>
    <s v="LOCADOR"/>
    <n v="1"/>
    <n v="8000"/>
    <n v="20"/>
    <n v="30"/>
    <n v="30"/>
    <n v="30"/>
    <n v="0"/>
    <n v="0"/>
    <n v="0"/>
    <n v="0"/>
    <n v="0"/>
    <n v="0"/>
    <n v="0"/>
    <n v="0"/>
    <n v="29334"/>
    <x v="1"/>
    <n v="5333.333333333333"/>
    <n v="8000"/>
    <n v="8000"/>
    <n v="8000"/>
    <n v="0"/>
    <n v="0"/>
    <n v="0"/>
    <n v="0"/>
    <n v="0"/>
    <n v="0"/>
    <n v="0"/>
    <n v="0"/>
    <n v="29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DE PLANIFICACION DE MEDIOS - PUBLICIDAD"/>
    <s v="NO SIAF"/>
    <s v="LOCADOR"/>
    <n v="3"/>
    <n v="5000"/>
    <n v="20"/>
    <n v="30"/>
    <n v="30"/>
    <n v="30"/>
    <n v="0"/>
    <n v="0"/>
    <n v="0"/>
    <n v="0"/>
    <n v="0"/>
    <n v="0"/>
    <n v="0"/>
    <n v="0"/>
    <n v="55000"/>
    <x v="1"/>
    <n v="10000"/>
    <n v="15000"/>
    <n v="15000"/>
    <n v="15000"/>
    <n v="0"/>
    <n v="0"/>
    <n v="0"/>
    <n v="0"/>
    <n v="0"/>
    <n v="0"/>
    <n v="0"/>
    <n v="0"/>
    <n v="5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COORDINADOR ADMINISTRATIVO DE CAMPAÑA PUBLICITARIA - PUBLICIDAD"/>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ADMINISTRATIVO DE CAMPAÑA PUBLICITARIA - PUBLICIDAD"/>
    <s v="NO SIAF"/>
    <s v="LOCADOR"/>
    <n v="1"/>
    <n v="3500"/>
    <n v="21"/>
    <n v="30"/>
    <n v="30"/>
    <n v="30"/>
    <n v="0"/>
    <n v="0"/>
    <n v="0"/>
    <n v="0"/>
    <n v="0"/>
    <n v="0"/>
    <n v="0"/>
    <n v="0"/>
    <n v="12950"/>
    <x v="1"/>
    <n v="2450"/>
    <n v="3500"/>
    <n v="3500"/>
    <n v="3500"/>
    <n v="0"/>
    <n v="0"/>
    <n v="0"/>
    <n v="0"/>
    <n v="0"/>
    <n v="0"/>
    <n v="0"/>
    <n v="0"/>
    <n v="1295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9.1.1"/>
    <s v="ESPECIALISTA PARA ATENCION DE EVENTOS INSTITUCIONALES - EVENTOS"/>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9.1.1"/>
    <s v="COORDINADOR DE PROTOCOLO Y COMUNICACIONES - PROTOCOLO"/>
    <s v="NO SIAF"/>
    <s v="LOCADOR"/>
    <n v="1"/>
    <n v="6500"/>
    <n v="20"/>
    <n v="30"/>
    <n v="30"/>
    <n v="30"/>
    <n v="0"/>
    <n v="0"/>
    <n v="0"/>
    <n v="0"/>
    <n v="0"/>
    <n v="0"/>
    <n v="0"/>
    <n v="0"/>
    <n v="23834"/>
    <x v="1"/>
    <n v="4333.333333333333"/>
    <n v="6500"/>
    <n v="6500"/>
    <n v="6500"/>
    <n v="0"/>
    <n v="0"/>
    <n v="0"/>
    <n v="0"/>
    <n v="0"/>
    <n v="0"/>
    <n v="0"/>
    <n v="0"/>
    <n v="238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ADMINISTRATIVO SGRI"/>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SUPERVISOR FONO ONPE"/>
    <s v="NO SIAF"/>
    <s v="LOCADOR"/>
    <n v="2"/>
    <n v="3000"/>
    <n v="20"/>
    <n v="30"/>
    <n v="30"/>
    <n v="30"/>
    <n v="0"/>
    <n v="0"/>
    <n v="0"/>
    <n v="0"/>
    <n v="0"/>
    <n v="0"/>
    <n v="0"/>
    <n v="0"/>
    <n v="22000"/>
    <x v="1"/>
    <n v="4000"/>
    <n v="6000"/>
    <n v="6000"/>
    <n v="6000"/>
    <n v="0"/>
    <n v="0"/>
    <n v="0"/>
    <n v="0"/>
    <n v="0"/>
    <n v="0"/>
    <n v="0"/>
    <n v="0"/>
    <n v="2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OPERADOR FONO ONPE 1"/>
    <s v="NO SIAF"/>
    <s v="LOCADOR"/>
    <n v="23"/>
    <n v="2500"/>
    <n v="20"/>
    <n v="30"/>
    <n v="30"/>
    <n v="30"/>
    <n v="0"/>
    <n v="0"/>
    <n v="0"/>
    <n v="0"/>
    <n v="0"/>
    <n v="0"/>
    <n v="0"/>
    <n v="0"/>
    <n v="210834"/>
    <x v="1"/>
    <n v="38333.333333333336"/>
    <n v="57500"/>
    <n v="57500"/>
    <n v="57500"/>
    <n v="0"/>
    <n v="0"/>
    <n v="0"/>
    <n v="0"/>
    <n v="0"/>
    <n v="0"/>
    <n v="0"/>
    <n v="0"/>
    <n v="2108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OPERADOR FONO ONPE 2"/>
    <s v="NO SIAF"/>
    <s v="LOCADOR"/>
    <n v="21"/>
    <n v="2500"/>
    <n v="0"/>
    <n v="30"/>
    <n v="30"/>
    <n v="15"/>
    <n v="0"/>
    <n v="0"/>
    <n v="0"/>
    <n v="0"/>
    <n v="0"/>
    <n v="0"/>
    <n v="0"/>
    <n v="0"/>
    <n v="131250"/>
    <x v="1"/>
    <n v="0"/>
    <n v="52500"/>
    <n v="52500"/>
    <n v="26250"/>
    <n v="0"/>
    <n v="0"/>
    <n v="0"/>
    <n v="0"/>
    <n v="0"/>
    <n v="0"/>
    <n v="0"/>
    <n v="0"/>
    <n v="13125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INTÉRPRETE EN LENGUA DE SEÑAS PERUANA - COMUNICACIÓN INCLUSIVA"/>
    <s v="NO SIAF"/>
    <s v="LOCADOR"/>
    <n v="1"/>
    <n v="3000"/>
    <n v="20"/>
    <n v="30"/>
    <n v="30"/>
    <n v="30"/>
    <n v="0"/>
    <n v="0"/>
    <n v="0"/>
    <n v="0"/>
    <n v="0"/>
    <n v="0"/>
    <n v="0"/>
    <n v="0"/>
    <n v="11000"/>
    <x v="1"/>
    <n v="2000"/>
    <n v="3000"/>
    <n v="3000"/>
    <n v="3000"/>
    <n v="0"/>
    <n v="0"/>
    <n v="0"/>
    <n v="0"/>
    <n v="0"/>
    <n v="0"/>
    <n v="0"/>
    <n v="0"/>
    <n v="11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RECEPCIÓN - FONO ONPE"/>
    <s v="NO SIAF"/>
    <s v="LOCADOR"/>
    <n v="1"/>
    <n v="2500"/>
    <n v="21"/>
    <n v="30"/>
    <n v="30"/>
    <n v="30"/>
    <n v="0"/>
    <n v="0"/>
    <n v="0"/>
    <n v="0"/>
    <n v="0"/>
    <n v="0"/>
    <n v="0"/>
    <n v="0"/>
    <n v="9250"/>
    <x v="1"/>
    <n v="1750"/>
    <n v="2500"/>
    <n v="2500"/>
    <n v="2500"/>
    <n v="0"/>
    <n v="0"/>
    <n v="0"/>
    <n v="0"/>
    <n v="0"/>
    <n v="0"/>
    <n v="0"/>
    <n v="0"/>
    <n v="925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9.1.1"/>
    <s v="ASISTENTE DE PROTOCOLO Y COMUNICACIONES - PROTOCOLO"/>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COORDINADOR ESTRATÉGICO DE CAMPAÑA PUBLICITARIA - PUBLICIDAD"/>
    <s v="NO SIAF"/>
    <s v="LOCADOR"/>
    <n v="1"/>
    <n v="7500"/>
    <n v="20"/>
    <n v="30"/>
    <n v="30"/>
    <n v="30"/>
    <n v="0"/>
    <n v="0"/>
    <n v="0"/>
    <n v="0"/>
    <n v="0"/>
    <n v="0"/>
    <n v="0"/>
    <n v="0"/>
    <n v="27500"/>
    <x v="1"/>
    <n v="5000"/>
    <n v="7500"/>
    <n v="7500"/>
    <n v="7500"/>
    <n v="0"/>
    <n v="0"/>
    <n v="0"/>
    <n v="0"/>
    <n v="0"/>
    <n v="0"/>
    <n v="0"/>
    <n v="0"/>
    <n v="275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I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II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IV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V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V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VI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VII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IX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X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X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XI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XII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XX - PUBLICIDAD"/>
    <s v="NO SIAF"/>
    <s v="LOCADOR"/>
    <n v="1"/>
    <n v="3500"/>
    <n v="21"/>
    <n v="30"/>
    <n v="30"/>
    <n v="30"/>
    <n v="0"/>
    <n v="0"/>
    <n v="0"/>
    <n v="0"/>
    <n v="0"/>
    <n v="0"/>
    <n v="0"/>
    <n v="0"/>
    <n v="12950"/>
    <x v="1"/>
    <n v="2450"/>
    <n v="3500"/>
    <n v="3500"/>
    <n v="3500"/>
    <n v="0"/>
    <n v="0"/>
    <n v="0"/>
    <n v="0"/>
    <n v="0"/>
    <n v="0"/>
    <n v="0"/>
    <n v="0"/>
    <n v="1295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9.1.1"/>
    <s v="ASISTENTE PARA ATENCION DE EVENTOS INSTITUCIONALES - EVENTOS"/>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EN GESTIÓN DE LA CAMPAÑA PUBLICITARIA - PUBLICIDAD"/>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SUPERVISOR DE DIFUSIÓN EN LIMA"/>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SUPERVISOR DE DIFUSIÓN EN REGIONES"/>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CREATIVO I - DIFUSION"/>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CREATIVO II - DIFUSION"/>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DIFUSIÓN SUBNACIONAL"/>
    <s v="NO SIAF"/>
    <s v="LOCADOR"/>
    <n v="72"/>
    <n v="3000"/>
    <n v="0"/>
    <n v="0"/>
    <n v="30"/>
    <n v="15"/>
    <n v="0"/>
    <n v="0"/>
    <n v="0"/>
    <n v="0"/>
    <n v="0"/>
    <n v="0"/>
    <n v="0"/>
    <n v="0"/>
    <n v="324000"/>
    <x v="1"/>
    <n v="0"/>
    <n v="0"/>
    <n v="216000"/>
    <n v="108000"/>
    <n v="0"/>
    <n v="0"/>
    <n v="0"/>
    <n v="0"/>
    <n v="0"/>
    <n v="0"/>
    <n v="0"/>
    <n v="0"/>
    <n v="32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COORDINADOR DE ESTRATEGIA MAILING"/>
    <s v="NO SIAF"/>
    <s v="LOCADOR"/>
    <n v="1"/>
    <n v="5500"/>
    <n v="20"/>
    <n v="30"/>
    <n v="30"/>
    <n v="30"/>
    <n v="0"/>
    <n v="0"/>
    <n v="0"/>
    <n v="0"/>
    <n v="0"/>
    <n v="0"/>
    <n v="0"/>
    <n v="0"/>
    <n v="20167"/>
    <x v="1"/>
    <n v="3666.6666666666665"/>
    <n v="5500"/>
    <n v="5500"/>
    <n v="5500"/>
    <n v="0"/>
    <n v="0"/>
    <n v="0"/>
    <n v="0"/>
    <n v="0"/>
    <n v="0"/>
    <n v="0"/>
    <n v="0"/>
    <n v="201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DE ESTRATEGIA MAILING 1"/>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DE ESTRATEGIA MAILING 2"/>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GESTIÓN DE BASES DE DATOS - MAILING"/>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DE CONTENIDOS PARA PRODUCTOS COMUNICACIONALES - IMAGEN Y LINEA GRAFICA"/>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DE CONTENIDOS EN SISTEMA BRAILLE - COMUNICACIÓN INCLUSIVA"/>
    <s v="NO SIAF"/>
    <s v="LOCADOR"/>
    <n v="1"/>
    <n v="4000"/>
    <n v="19.399999999999999"/>
    <n v="30"/>
    <n v="30"/>
    <n v="30"/>
    <n v="0"/>
    <n v="0"/>
    <n v="0"/>
    <n v="0"/>
    <n v="0"/>
    <n v="0"/>
    <n v="0"/>
    <n v="0"/>
    <n v="14587"/>
    <x v="1"/>
    <n v="2586.6666666666665"/>
    <n v="4000"/>
    <n v="4000"/>
    <n v="4000"/>
    <n v="0"/>
    <n v="0"/>
    <n v="0"/>
    <n v="0"/>
    <n v="0"/>
    <n v="0"/>
    <n v="0"/>
    <n v="0"/>
    <n v="1458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INTÉRPRETE DE LENGUA ORIGINARIA - COMUNICACIÓN INCLUSIVA"/>
    <s v="NO SIAF"/>
    <s v="LOCADOR"/>
    <n v="2"/>
    <n v="3000"/>
    <n v="20"/>
    <n v="30"/>
    <n v="30"/>
    <n v="30"/>
    <n v="0"/>
    <n v="0"/>
    <n v="0"/>
    <n v="0"/>
    <n v="0"/>
    <n v="0"/>
    <n v="0"/>
    <n v="0"/>
    <n v="22000"/>
    <x v="1"/>
    <n v="4000"/>
    <n v="6000"/>
    <n v="6000"/>
    <n v="6000"/>
    <n v="0"/>
    <n v="0"/>
    <n v="0"/>
    <n v="0"/>
    <n v="0"/>
    <n v="0"/>
    <n v="0"/>
    <n v="0"/>
    <n v="22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9.1.1"/>
    <s v="OPERADOR DE EQUIPOS AUDIOVISUALES (AUDITORIO INSTITUCIONAL) - EVENTOS"/>
    <s v="NO SIAF"/>
    <s v="LOCADOR"/>
    <n v="1"/>
    <n v="4000"/>
    <n v="0"/>
    <n v="30"/>
    <n v="30"/>
    <n v="30"/>
    <n v="0"/>
    <n v="0"/>
    <n v="0"/>
    <n v="0"/>
    <n v="0"/>
    <n v="0"/>
    <n v="0"/>
    <n v="0"/>
    <n v="12000"/>
    <x v="1"/>
    <n v="0"/>
    <n v="4000"/>
    <n v="4000"/>
    <n v="4000"/>
    <n v="0"/>
    <n v="0"/>
    <n v="0"/>
    <n v="0"/>
    <n v="0"/>
    <n v="0"/>
    <n v="0"/>
    <n v="0"/>
    <n v="12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9.1.1"/>
    <s v="ANALISTA DE PROTOCOLO Y COMUNICACIONES II"/>
    <s v="NO SIAF"/>
    <s v="LOCADOR"/>
    <n v="1"/>
    <n v="5500"/>
    <n v="20"/>
    <n v="30"/>
    <n v="30"/>
    <n v="30"/>
    <n v="0"/>
    <n v="0"/>
    <n v="0"/>
    <n v="0"/>
    <n v="0"/>
    <n v="0"/>
    <n v="0"/>
    <n v="0"/>
    <n v="20167"/>
    <x v="1"/>
    <n v="3666.6666666666665"/>
    <n v="5500"/>
    <n v="5500"/>
    <n v="5500"/>
    <n v="0"/>
    <n v="0"/>
    <n v="0"/>
    <n v="0"/>
    <n v="0"/>
    <n v="0"/>
    <n v="0"/>
    <n v="0"/>
    <n v="201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GESTIÓN DE MENSAJERÍA WEB"/>
    <m/>
    <s v="SERVICIO"/>
    <m/>
    <n v="52500"/>
    <n v="1"/>
    <m/>
    <m/>
    <m/>
    <m/>
    <m/>
    <m/>
    <m/>
    <m/>
    <m/>
    <m/>
    <m/>
    <n v="52500"/>
    <x v="1"/>
    <n v="52500"/>
    <n v="0"/>
    <n v="0"/>
    <n v="0"/>
    <n v="0"/>
    <n v="0"/>
    <n v="0"/>
    <n v="0"/>
    <n v="0"/>
    <n v="0"/>
    <n v="0"/>
    <n v="0"/>
    <n v="525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TRADUCCIÓN Y LOCUCIÓN EN LENGUA QUECHUA ÁNCASH - EG 2026"/>
    <m/>
    <s v="SERVICIO"/>
    <m/>
    <n v="4000"/>
    <m/>
    <n v="1"/>
    <m/>
    <m/>
    <m/>
    <m/>
    <m/>
    <m/>
    <m/>
    <m/>
    <m/>
    <m/>
    <n v="4000"/>
    <x v="1"/>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TRADUCCIÓN Y LOCUCIÓN EN LENGUA QUECHUA COLLAO - EG 2026"/>
    <m/>
    <s v="SERVICIO"/>
    <m/>
    <n v="4000"/>
    <m/>
    <n v="1"/>
    <m/>
    <m/>
    <m/>
    <m/>
    <m/>
    <m/>
    <m/>
    <m/>
    <m/>
    <m/>
    <n v="4000"/>
    <x v="1"/>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TRADUCCIÓN Y LOCUCIÓN EN LENGUA QUECHUA CHANKA - EG 2026"/>
    <m/>
    <s v="SERVICIO"/>
    <m/>
    <n v="4000"/>
    <m/>
    <n v="1"/>
    <m/>
    <m/>
    <m/>
    <m/>
    <m/>
    <m/>
    <m/>
    <m/>
    <m/>
    <m/>
    <n v="4000"/>
    <x v="1"/>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TRADUCCIÓN Y LOCUCIÓN EN LENGUA QUECHUA CENTRAL - EG 2026"/>
    <m/>
    <s v="SERVICIO"/>
    <m/>
    <n v="4000"/>
    <m/>
    <n v="1"/>
    <m/>
    <m/>
    <m/>
    <m/>
    <m/>
    <m/>
    <m/>
    <m/>
    <m/>
    <m/>
    <n v="4000"/>
    <x v="1"/>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TRADUCCIÓN Y LOCUCIÓN EN LENGUA AIMARA - EG 2026"/>
    <m/>
    <s v="SERVICIO"/>
    <m/>
    <n v="4000"/>
    <m/>
    <n v="1"/>
    <m/>
    <m/>
    <m/>
    <m/>
    <m/>
    <m/>
    <m/>
    <m/>
    <m/>
    <m/>
    <n v="4000"/>
    <x v="1"/>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TRADUCCIÓN Y LOCUCIÓN EN LENGUA ASHÁNINKA - EG 2026"/>
    <m/>
    <s v="SERVICIO"/>
    <m/>
    <n v="4000"/>
    <m/>
    <n v="1"/>
    <m/>
    <m/>
    <m/>
    <m/>
    <m/>
    <m/>
    <m/>
    <m/>
    <m/>
    <m/>
    <n v="4000"/>
    <x v="1"/>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TRADUCCIÓN Y LOCUCIÓN EN LENGUA AWAJÚN - EG 2026"/>
    <m/>
    <s v="SERVICIO"/>
    <m/>
    <n v="4000"/>
    <m/>
    <n v="1"/>
    <m/>
    <m/>
    <m/>
    <m/>
    <m/>
    <m/>
    <m/>
    <m/>
    <m/>
    <m/>
    <n v="4000"/>
    <x v="1"/>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MODELO LINGUISTICO"/>
    <m/>
    <s v="SERVICIO"/>
    <m/>
    <n v="15000"/>
    <m/>
    <n v="1"/>
    <m/>
    <m/>
    <m/>
    <m/>
    <m/>
    <m/>
    <m/>
    <m/>
    <m/>
    <m/>
    <n v="15000"/>
    <x v="1"/>
    <n v="0"/>
    <n v="15000"/>
    <n v="0"/>
    <n v="0"/>
    <n v="0"/>
    <n v="0"/>
    <n v="0"/>
    <n v="0"/>
    <n v="0"/>
    <n v="0"/>
    <n v="0"/>
    <n v="0"/>
    <n v="1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INTERPRETACIÓN A LENGUA DE SEÑAS PERUANAS - EG 2026"/>
    <m/>
    <s v="SERVICIO"/>
    <m/>
    <n v="10000"/>
    <m/>
    <n v="1"/>
    <m/>
    <m/>
    <m/>
    <m/>
    <m/>
    <m/>
    <m/>
    <m/>
    <m/>
    <m/>
    <n v="10000"/>
    <x v="1"/>
    <n v="0"/>
    <n v="10000"/>
    <n v="0"/>
    <n v="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2.4.1"/>
    <s v="SERVICIO DE PUBLICIDAD EN PLATAFORMAS DIGITALES - EG 2026"/>
    <m/>
    <s v="SERVICIO"/>
    <m/>
    <n v="233333.33333333334"/>
    <m/>
    <n v="1"/>
    <n v="1"/>
    <n v="1"/>
    <m/>
    <m/>
    <m/>
    <m/>
    <m/>
    <m/>
    <m/>
    <m/>
    <n v="700000"/>
    <x v="1"/>
    <n v="0"/>
    <n v="233333.33333333334"/>
    <n v="233333.33333333334"/>
    <n v="233333.33333333334"/>
    <n v="0"/>
    <n v="0"/>
    <n v="0"/>
    <n v="0"/>
    <n v="0"/>
    <n v="0"/>
    <n v="0"/>
    <n v="0"/>
    <n v="7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ELABORACIÓN DE CONTENIDO DIGITAL PARA LAS REDES SOCIALES - EG 2026"/>
    <m/>
    <s v="SERVICIO"/>
    <m/>
    <n v="25000"/>
    <m/>
    <n v="1"/>
    <m/>
    <m/>
    <m/>
    <m/>
    <m/>
    <m/>
    <m/>
    <m/>
    <m/>
    <m/>
    <n v="25000"/>
    <x v="1"/>
    <n v="0"/>
    <n v="25000"/>
    <n v="0"/>
    <n v="0"/>
    <n v="0"/>
    <n v="0"/>
    <n v="0"/>
    <n v="0"/>
    <n v="0"/>
    <n v="0"/>
    <n v="0"/>
    <n v="0"/>
    <n v="2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1.2.1"/>
    <s v="PASAJES AÉREOS"/>
    <m/>
    <s v="SERVICIO"/>
    <m/>
    <n v="1200"/>
    <n v="6"/>
    <n v="6"/>
    <n v="8"/>
    <n v="8"/>
    <m/>
    <m/>
    <m/>
    <m/>
    <m/>
    <m/>
    <m/>
    <m/>
    <n v="33600"/>
    <x v="1"/>
    <n v="7200"/>
    <n v="7200"/>
    <n v="9600"/>
    <n v="9600"/>
    <n v="0"/>
    <n v="0"/>
    <n v="0"/>
    <n v="0"/>
    <n v="0"/>
    <n v="0"/>
    <n v="0"/>
    <n v="0"/>
    <n v="336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5.1.2"/>
    <s v="ALQUILER DE CAMIONETA (RECURSO POR ENCARGO)"/>
    <m/>
    <s v="SERVICIO"/>
    <m/>
    <n v="7000"/>
    <n v="3"/>
    <n v="3"/>
    <n v="4"/>
    <n v="4"/>
    <m/>
    <m/>
    <m/>
    <m/>
    <m/>
    <m/>
    <m/>
    <m/>
    <n v="98000"/>
    <x v="1"/>
    <n v="21000"/>
    <n v="21000"/>
    <n v="28000"/>
    <n v="28000"/>
    <n v="0"/>
    <n v="0"/>
    <n v="0"/>
    <n v="0"/>
    <n v="0"/>
    <n v="0"/>
    <n v="0"/>
    <n v="0"/>
    <n v="9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5.1.4"/>
    <s v="SERVICIO DE ALQUILER DE CIRCUTO CERRADO DE VIDEO"/>
    <m/>
    <s v="SERVICIO"/>
    <m/>
    <n v="40000"/>
    <m/>
    <m/>
    <m/>
    <n v="1"/>
    <m/>
    <m/>
    <m/>
    <m/>
    <m/>
    <m/>
    <m/>
    <m/>
    <n v="40000"/>
    <x v="1"/>
    <n v="0"/>
    <n v="0"/>
    <n v="0"/>
    <n v="4000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DIFUSIÓN DE CONTENIDOS MULTIMEDIA STREAMING"/>
    <m/>
    <s v="SERVICIO"/>
    <m/>
    <n v="40000"/>
    <n v="1"/>
    <m/>
    <m/>
    <m/>
    <m/>
    <m/>
    <m/>
    <m/>
    <m/>
    <m/>
    <m/>
    <m/>
    <n v="40000"/>
    <x v="1"/>
    <n v="40000"/>
    <n v="0"/>
    <n v="0"/>
    <n v="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2.3.99"/>
    <s v="SERVICIO DE MENSAJERIA INSTANTANEA A TRAVES DEL CHAT EN APLICACIÓN WEB "/>
    <m/>
    <s v="SERVICIO"/>
    <m/>
    <n v="3150000"/>
    <n v="1"/>
    <m/>
    <m/>
    <m/>
    <m/>
    <m/>
    <m/>
    <m/>
    <m/>
    <m/>
    <m/>
    <m/>
    <n v="3150000"/>
    <x v="1"/>
    <n v="3150000"/>
    <n v="0"/>
    <n v="0"/>
    <n v="0"/>
    <n v="0"/>
    <n v="0"/>
    <n v="0"/>
    <n v="0"/>
    <n v="0"/>
    <n v="0"/>
    <n v="0"/>
    <n v="0"/>
    <n v="315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USO DE IMÁGENES FOTOGRÁFICAS"/>
    <m/>
    <s v="SERVICIO"/>
    <m/>
    <n v="3500"/>
    <n v="1"/>
    <m/>
    <m/>
    <m/>
    <m/>
    <m/>
    <m/>
    <m/>
    <m/>
    <m/>
    <m/>
    <m/>
    <n v="3500"/>
    <x v="1"/>
    <n v="3500"/>
    <n v="0"/>
    <n v="0"/>
    <n v="0"/>
    <n v="0"/>
    <n v="0"/>
    <n v="0"/>
    <n v="0"/>
    <n v="0"/>
    <n v="0"/>
    <n v="0"/>
    <n v="0"/>
    <n v="35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1.2.2"/>
    <s v="MOVILIDAD LOCAL - COORDINADOR DE COMUNICACIONES ODPE"/>
    <m/>
    <s v="SERVICIO"/>
    <m/>
    <n v="100"/>
    <n v="126"/>
    <n v="126"/>
    <n v="126"/>
    <n v="126"/>
    <m/>
    <m/>
    <m/>
    <m/>
    <m/>
    <m/>
    <m/>
    <m/>
    <n v="50400"/>
    <x v="1"/>
    <n v="12600"/>
    <n v="12600"/>
    <n v="12600"/>
    <n v="12600"/>
    <n v="0"/>
    <n v="0"/>
    <n v="0"/>
    <n v="0"/>
    <n v="0"/>
    <n v="0"/>
    <n v="0"/>
    <n v="0"/>
    <n v="504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1.2.2"/>
    <s v="VIATICOS - COORDINADOR DE COMUNICACIONES ODPE"/>
    <m/>
    <s v="VIATICOS"/>
    <n v="1"/>
    <n v="250"/>
    <m/>
    <m/>
    <n v="94"/>
    <n v="94"/>
    <m/>
    <m/>
    <m/>
    <m/>
    <m/>
    <m/>
    <m/>
    <m/>
    <n v="47000"/>
    <x v="1"/>
    <n v="0"/>
    <n v="0"/>
    <n v="23500"/>
    <n v="23500"/>
    <n v="0"/>
    <n v="0"/>
    <n v="0"/>
    <n v="0"/>
    <n v="0"/>
    <n v="0"/>
    <n v="0"/>
    <n v="0"/>
    <n v="47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DIFUSIÓN DE CONTENIDOS MULTIMEDIA STREAMING"/>
    <m/>
    <s v="SERVICIO"/>
    <m/>
    <n v="40000"/>
    <n v="1"/>
    <m/>
    <m/>
    <m/>
    <m/>
    <m/>
    <m/>
    <m/>
    <m/>
    <m/>
    <m/>
    <m/>
    <n v="40000"/>
    <x v="1"/>
    <n v="40000"/>
    <n v="0"/>
    <n v="0"/>
    <n v="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1.2"/>
    <s v="TRANSPORTE Y TRASLADO DE CARGA TERRESTRE NACIONAL"/>
    <m/>
    <s v="SERVICIO"/>
    <m/>
    <n v="300000"/>
    <m/>
    <n v="1"/>
    <m/>
    <m/>
    <m/>
    <m/>
    <m/>
    <m/>
    <m/>
    <m/>
    <m/>
    <m/>
    <n v="300000"/>
    <x v="1"/>
    <n v="0"/>
    <n v="300000"/>
    <n v="0"/>
    <n v="0"/>
    <n v="0"/>
    <n v="0"/>
    <n v="0"/>
    <n v="0"/>
    <n v="0"/>
    <n v="0"/>
    <n v="0"/>
    <n v="0"/>
    <n v="3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2.4.1"/>
    <s v="PUBLICACIÓN DE LISTA DE MIEMBROS DE MESA"/>
    <m/>
    <s v="SERVICIO"/>
    <m/>
    <n v="500000"/>
    <n v="1"/>
    <m/>
    <m/>
    <m/>
    <m/>
    <m/>
    <m/>
    <m/>
    <m/>
    <m/>
    <m/>
    <m/>
    <n v="500000"/>
    <x v="1"/>
    <n v="500000"/>
    <n v="0"/>
    <n v="0"/>
    <n v="0"/>
    <n v="0"/>
    <n v="0"/>
    <n v="0"/>
    <n v="0"/>
    <n v="0"/>
    <n v="0"/>
    <n v="0"/>
    <n v="0"/>
    <n v="5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1.99.1.3"/>
    <s v="RULETA INFORMATIVA"/>
    <m/>
    <s v="BIEN"/>
    <m/>
    <n v="400"/>
    <n v="70"/>
    <m/>
    <m/>
    <m/>
    <m/>
    <m/>
    <m/>
    <m/>
    <m/>
    <m/>
    <m/>
    <m/>
    <n v="28000"/>
    <x v="1"/>
    <n v="28000"/>
    <n v="0"/>
    <n v="0"/>
    <n v="0"/>
    <n v="0"/>
    <n v="0"/>
    <n v="0"/>
    <n v="0"/>
    <n v="0"/>
    <n v="0"/>
    <n v="0"/>
    <n v="0"/>
    <n v="2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1.99.1.3"/>
    <s v="VINIL IMANTADO PUBLICITARIO"/>
    <m/>
    <s v="BIEN"/>
    <m/>
    <n v="500"/>
    <n v="70"/>
    <m/>
    <m/>
    <m/>
    <m/>
    <m/>
    <m/>
    <m/>
    <m/>
    <m/>
    <m/>
    <m/>
    <n v="35000"/>
    <x v="1"/>
    <n v="35000"/>
    <n v="0"/>
    <n v="0"/>
    <n v="0"/>
    <n v="0"/>
    <n v="0"/>
    <n v="0"/>
    <n v="0"/>
    <n v="0"/>
    <n v="0"/>
    <n v="0"/>
    <n v="0"/>
    <n v="3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1.99.1.3"/>
    <s v="MARCO CREATIVO PARA FOTOGRAFIA EN VINIL"/>
    <m/>
    <s v="BIEN"/>
    <m/>
    <n v="200"/>
    <n v="70"/>
    <m/>
    <m/>
    <m/>
    <m/>
    <m/>
    <m/>
    <m/>
    <m/>
    <m/>
    <m/>
    <m/>
    <n v="14000"/>
    <x v="1"/>
    <n v="14000"/>
    <n v="0"/>
    <n v="0"/>
    <n v="0"/>
    <n v="0"/>
    <n v="0"/>
    <n v="0"/>
    <n v="0"/>
    <n v="0"/>
    <n v="0"/>
    <n v="0"/>
    <n v="0"/>
    <n v="1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5.1.2"/>
    <s v="ALQUILER DE VEHICULO TIPO MINIVAN"/>
    <m/>
    <s v="SERVICIO"/>
    <m/>
    <n v="42000"/>
    <m/>
    <n v="1"/>
    <m/>
    <m/>
    <m/>
    <m/>
    <m/>
    <m/>
    <m/>
    <m/>
    <m/>
    <m/>
    <n v="42000"/>
    <x v="1"/>
    <n v="0"/>
    <n v="4200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5.1.4"/>
    <s v="ALQUILER DE EQUIPOS DE COMPUTO (TABLETS)"/>
    <m/>
    <s v="SERVICIO"/>
    <m/>
    <n v="85000"/>
    <n v="1"/>
    <m/>
    <m/>
    <m/>
    <m/>
    <m/>
    <m/>
    <m/>
    <m/>
    <m/>
    <m/>
    <m/>
    <n v="85000"/>
    <x v="1"/>
    <n v="85000"/>
    <n v="0"/>
    <n v="0"/>
    <n v="0"/>
    <n v="0"/>
    <n v="0"/>
    <n v="0"/>
    <n v="0"/>
    <n v="0"/>
    <n v="0"/>
    <n v="0"/>
    <n v="0"/>
    <n v="8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1.2.1"/>
    <s v="TRASLADO PERSONAL - COMISION DE SERVICIO - PASAJES AEREOS  NACIONAL (DIFUSIÓN)"/>
    <m/>
    <s v="SERVICIO"/>
    <m/>
    <n v="1200"/>
    <n v="12"/>
    <n v="12"/>
    <n v="6"/>
    <m/>
    <m/>
    <m/>
    <m/>
    <m/>
    <m/>
    <m/>
    <m/>
    <m/>
    <n v="36000"/>
    <x v="1"/>
    <n v="14400"/>
    <n v="14400"/>
    <n v="7200"/>
    <n v="0"/>
    <n v="0"/>
    <n v="0"/>
    <n v="0"/>
    <n v="0"/>
    <n v="0"/>
    <n v="0"/>
    <n v="0"/>
    <n v="0"/>
    <n v="36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5.1.2"/>
    <s v="ALQUILER DE CAMIONETA (DIFUSIÓN) - RECURSOS POR ENCARGO"/>
    <m/>
    <s v="SERVICIO"/>
    <m/>
    <n v="4000"/>
    <n v="6"/>
    <n v="6"/>
    <n v="3"/>
    <m/>
    <m/>
    <m/>
    <m/>
    <m/>
    <m/>
    <m/>
    <m/>
    <m/>
    <n v="60000"/>
    <x v="1"/>
    <n v="24000"/>
    <n v="24000"/>
    <n v="12000"/>
    <n v="0"/>
    <n v="0"/>
    <n v="0"/>
    <n v="0"/>
    <n v="0"/>
    <n v="0"/>
    <n v="0"/>
    <n v="0"/>
    <n v="0"/>
    <n v="6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1.2.2"/>
    <s v="VIATICOS (DIFUSIÓN)"/>
    <m/>
    <s v="VIATICOS"/>
    <n v="6"/>
    <n v="250"/>
    <n v="8"/>
    <n v="8"/>
    <n v="4"/>
    <m/>
    <m/>
    <m/>
    <m/>
    <m/>
    <m/>
    <m/>
    <m/>
    <m/>
    <n v="30000"/>
    <x v="1"/>
    <n v="12000"/>
    <n v="12000"/>
    <n v="6000"/>
    <n v="0"/>
    <n v="0"/>
    <n v="0"/>
    <n v="0"/>
    <n v="0"/>
    <n v="0"/>
    <n v="0"/>
    <n v="0"/>
    <n v="0"/>
    <n v="3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1.99.1.3"/>
    <s v="LIBRETA INSTITUCIONALES DE 11 cm X 21 cm"/>
    <m/>
    <s v="BIEN"/>
    <m/>
    <n v="4"/>
    <n v="10000"/>
    <m/>
    <m/>
    <m/>
    <m/>
    <m/>
    <m/>
    <m/>
    <m/>
    <m/>
    <m/>
    <m/>
    <n v="40000"/>
    <x v="1"/>
    <n v="40000"/>
    <n v="0"/>
    <n v="0"/>
    <n v="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1.7.1.1"/>
    <s v="LLAVERO PELOTA ANTIESTRES X 4 cm"/>
    <m/>
    <s v="BIEN"/>
    <m/>
    <n v="4"/>
    <n v="20000"/>
    <m/>
    <m/>
    <m/>
    <m/>
    <m/>
    <m/>
    <m/>
    <m/>
    <m/>
    <m/>
    <m/>
    <n v="80000"/>
    <x v="1"/>
    <n v="80000"/>
    <n v="0"/>
    <n v="0"/>
    <n v="0"/>
    <n v="0"/>
    <n v="0"/>
    <n v="0"/>
    <n v="0"/>
    <n v="0"/>
    <n v="0"/>
    <n v="0"/>
    <n v="0"/>
    <n v="8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1.99.1.3"/>
    <s v="CARPETA PLASTIFICADA"/>
    <m/>
    <s v="BIEN"/>
    <m/>
    <n v="1.2"/>
    <n v="10000"/>
    <m/>
    <m/>
    <m/>
    <m/>
    <m/>
    <m/>
    <m/>
    <m/>
    <m/>
    <m/>
    <m/>
    <n v="12000"/>
    <x v="1"/>
    <n v="12000"/>
    <n v="0"/>
    <n v="0"/>
    <n v="0"/>
    <n v="0"/>
    <n v="0"/>
    <n v="0"/>
    <n v="0"/>
    <n v="0"/>
    <n v="0"/>
    <n v="0"/>
    <n v="0"/>
    <n v="12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1.7.1.1"/>
    <s v="CUADRO DECORATIVO MOTIVO MASCARAS PERUANAS"/>
    <m/>
    <s v="BIEN"/>
    <m/>
    <n v="88"/>
    <m/>
    <n v="200"/>
    <m/>
    <m/>
    <m/>
    <m/>
    <m/>
    <m/>
    <m/>
    <m/>
    <m/>
    <m/>
    <n v="17600"/>
    <x v="1"/>
    <n v="0"/>
    <n v="17600"/>
    <n v="0"/>
    <n v="0"/>
    <n v="0"/>
    <n v="0"/>
    <n v="0"/>
    <n v="0"/>
    <n v="0"/>
    <n v="0"/>
    <n v="0"/>
    <n v="0"/>
    <n v="176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1.99.1.3"/>
    <s v="LLAVERO DE METAL CON LOGOTIPO"/>
    <m/>
    <s v="BIEN"/>
    <m/>
    <n v="10"/>
    <m/>
    <n v="200"/>
    <m/>
    <m/>
    <m/>
    <m/>
    <m/>
    <m/>
    <m/>
    <m/>
    <m/>
    <m/>
    <n v="2000"/>
    <x v="1"/>
    <n v="0"/>
    <n v="2000"/>
    <n v="0"/>
    <n v="0"/>
    <n v="0"/>
    <n v="0"/>
    <n v="0"/>
    <n v="0"/>
    <n v="0"/>
    <n v="0"/>
    <n v="0"/>
    <n v="0"/>
    <n v="2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1.2.1"/>
    <s v="TRASLADO PERSONAL - COMISION DE SERVICIO - PASAJES AEREOS  NACIONAL (PROTOCOLO)"/>
    <m/>
    <s v="SERVICIO"/>
    <m/>
    <n v="1200"/>
    <m/>
    <n v="2"/>
    <n v="2"/>
    <m/>
    <m/>
    <m/>
    <m/>
    <m/>
    <m/>
    <m/>
    <m/>
    <m/>
    <n v="4800"/>
    <x v="1"/>
    <n v="0"/>
    <n v="2400"/>
    <n v="2400"/>
    <n v="0"/>
    <n v="0"/>
    <n v="0"/>
    <n v="0"/>
    <n v="0"/>
    <n v="0"/>
    <n v="0"/>
    <n v="0"/>
    <n v="0"/>
    <n v="48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5.1.2"/>
    <s v="ALQUILER DE CAMIONETA (PROTOCOLO) - RECUROS POR ENCARGO"/>
    <m/>
    <s v="SERVICIO"/>
    <m/>
    <n v="6000"/>
    <m/>
    <n v="2"/>
    <n v="2"/>
    <m/>
    <m/>
    <m/>
    <m/>
    <m/>
    <m/>
    <m/>
    <m/>
    <m/>
    <n v="24000"/>
    <x v="1"/>
    <n v="0"/>
    <n v="12000"/>
    <n v="12000"/>
    <n v="0"/>
    <n v="0"/>
    <n v="0"/>
    <n v="0"/>
    <n v="0"/>
    <n v="0"/>
    <n v="0"/>
    <n v="0"/>
    <n v="0"/>
    <n v="24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1.2.2"/>
    <s v="VIATICOS (PROTOCOLO)"/>
    <m/>
    <s v="VIATICOS"/>
    <n v="1"/>
    <n v="250"/>
    <m/>
    <n v="6"/>
    <n v="6"/>
    <m/>
    <m/>
    <m/>
    <m/>
    <m/>
    <m/>
    <m/>
    <m/>
    <m/>
    <n v="3000"/>
    <x v="1"/>
    <n v="0"/>
    <n v="1500"/>
    <n v="1500"/>
    <n v="0"/>
    <n v="0"/>
    <n v="0"/>
    <n v="0"/>
    <n v="0"/>
    <n v="0"/>
    <n v="0"/>
    <n v="0"/>
    <n v="0"/>
    <n v="3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5.1.1"/>
    <s v="ALQUILER DE AMBIENTES PARA CONFERENCIAS (RECURSO POR ENCARGO)"/>
    <m/>
    <s v="SERVICIO"/>
    <m/>
    <n v="1000"/>
    <m/>
    <n v="2"/>
    <n v="2"/>
    <m/>
    <m/>
    <m/>
    <m/>
    <m/>
    <m/>
    <m/>
    <m/>
    <m/>
    <n v="4000"/>
    <x v="1"/>
    <n v="0"/>
    <n v="2000"/>
    <n v="2000"/>
    <n v="0"/>
    <n v="0"/>
    <n v="0"/>
    <n v="0"/>
    <n v="0"/>
    <n v="0"/>
    <n v="0"/>
    <n v="0"/>
    <n v="0"/>
    <n v="4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7.13.98"/>
    <s v="SERVICIO DE MANTENIMIENTO DE ESTRUCTURA (AUDITORIO INSTITUCIONAL)"/>
    <m/>
    <s v="SERVICIO"/>
    <m/>
    <n v="30000"/>
    <n v="1"/>
    <m/>
    <m/>
    <m/>
    <m/>
    <m/>
    <m/>
    <m/>
    <m/>
    <m/>
    <m/>
    <m/>
    <n v="30000"/>
    <x v="1"/>
    <n v="30000"/>
    <n v="0"/>
    <n v="0"/>
    <n v="0"/>
    <n v="0"/>
    <n v="0"/>
    <n v="0"/>
    <n v="0"/>
    <n v="0"/>
    <n v="0"/>
    <n v="0"/>
    <n v="0"/>
    <n v="3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5.1.4"/>
    <s v="SERVICIO DE ALQUILER DE EQUIPO DE SONIDO E ILUMINACION (PRESENTACIÓN DE RESULTADOS)"/>
    <m/>
    <s v="SERVICIO"/>
    <m/>
    <n v="40000"/>
    <m/>
    <m/>
    <m/>
    <n v="1"/>
    <m/>
    <m/>
    <m/>
    <m/>
    <m/>
    <m/>
    <m/>
    <m/>
    <n v="40000"/>
    <x v="1"/>
    <n v="0"/>
    <n v="0"/>
    <n v="0"/>
    <n v="40000"/>
    <n v="0"/>
    <n v="0"/>
    <n v="0"/>
    <n v="0"/>
    <n v="0"/>
    <n v="0"/>
    <n v="0"/>
    <n v="0"/>
    <n v="4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5.1.4"/>
    <s v="ALQUILER DE SANITARIO PORTÁTIL"/>
    <m/>
    <s v="SERVICIO"/>
    <m/>
    <n v="10000"/>
    <m/>
    <m/>
    <m/>
    <n v="1"/>
    <m/>
    <m/>
    <m/>
    <m/>
    <m/>
    <m/>
    <m/>
    <m/>
    <n v="10000"/>
    <x v="1"/>
    <n v="0"/>
    <n v="0"/>
    <n v="0"/>
    <n v="10000"/>
    <n v="0"/>
    <n v="0"/>
    <n v="0"/>
    <n v="0"/>
    <n v="0"/>
    <n v="0"/>
    <n v="0"/>
    <n v="0"/>
    <n v="1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7.13.98"/>
    <s v="SERVICIO DE AMBIENTACION, DECORACION E IMPLEMENTACION DE LOCAL PARA EVENTOS INSTITUCIONALES (PRESENTACIÓN DE RESULTADOS)"/>
    <m/>
    <s v="SERVICIO"/>
    <m/>
    <n v="42000"/>
    <m/>
    <m/>
    <m/>
    <n v="1"/>
    <m/>
    <m/>
    <m/>
    <m/>
    <m/>
    <m/>
    <m/>
    <m/>
    <n v="42000"/>
    <x v="1"/>
    <n v="0"/>
    <n v="0"/>
    <n v="0"/>
    <n v="4200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DISEÑO DE CONCEPTO CREATIVO Y PIEZAS PUBLICITARIAS"/>
    <m/>
    <s v="SERVICIO"/>
    <m/>
    <n v="42000"/>
    <n v="1"/>
    <m/>
    <m/>
    <m/>
    <m/>
    <m/>
    <m/>
    <m/>
    <m/>
    <m/>
    <m/>
    <m/>
    <n v="42000"/>
    <x v="1"/>
    <n v="42000"/>
    <n v="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PRODUCCIÓN DE PIEZAS PARA LA CAMPAÑA PUBLICITARIA (EG 2026)"/>
    <m/>
    <s v="SERVICIO"/>
    <m/>
    <n v="500000"/>
    <n v="1"/>
    <m/>
    <m/>
    <n v="0"/>
    <m/>
    <m/>
    <m/>
    <m/>
    <m/>
    <m/>
    <m/>
    <m/>
    <n v="500000"/>
    <x v="1"/>
    <n v="500000"/>
    <n v="0"/>
    <n v="0"/>
    <n v="0"/>
    <n v="0"/>
    <n v="0"/>
    <n v="0"/>
    <n v="0"/>
    <n v="0"/>
    <n v="0"/>
    <n v="0"/>
    <n v="0"/>
    <n v="5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2.4.1"/>
    <s v="SERVICIO DE TRANSMISION EN MEDIOS"/>
    <m/>
    <s v="SERVICIO"/>
    <m/>
    <n v="12000000"/>
    <n v="0"/>
    <n v="1"/>
    <m/>
    <n v="0"/>
    <m/>
    <m/>
    <m/>
    <m/>
    <m/>
    <m/>
    <m/>
    <m/>
    <n v="12000000"/>
    <x v="1"/>
    <n v="0"/>
    <n v="12000000"/>
    <n v="0"/>
    <n v="0"/>
    <n v="0"/>
    <n v="0"/>
    <n v="0"/>
    <n v="0"/>
    <n v="0"/>
    <n v="0"/>
    <n v="0"/>
    <n v="0"/>
    <n v="120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ESPECIALIZADO EN ANALISIS DE DATOS Y ESTADISTICAS"/>
    <m/>
    <s v="SERVICIO"/>
    <m/>
    <n v="42000"/>
    <n v="1"/>
    <n v="0"/>
    <m/>
    <n v="0"/>
    <m/>
    <m/>
    <m/>
    <m/>
    <m/>
    <m/>
    <m/>
    <m/>
    <n v="42000"/>
    <x v="1"/>
    <n v="42000"/>
    <n v="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MONITOREO DE PRENSA, RADIOEMISORAS, TELEVISION Y WEB"/>
    <m/>
    <s v="SERVICIO"/>
    <m/>
    <n v="42000"/>
    <m/>
    <n v="1"/>
    <m/>
    <m/>
    <m/>
    <m/>
    <m/>
    <m/>
    <m/>
    <m/>
    <m/>
    <m/>
    <n v="42000"/>
    <x v="1"/>
    <n v="0"/>
    <n v="4200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TOMA Y PROCESAMIENTO DE ENCUESTA"/>
    <m/>
    <s v="SERVICIO"/>
    <m/>
    <n v="42000"/>
    <m/>
    <m/>
    <m/>
    <n v="1"/>
    <m/>
    <m/>
    <m/>
    <m/>
    <m/>
    <m/>
    <m/>
    <m/>
    <n v="42000"/>
    <x v="1"/>
    <n v="0"/>
    <n v="0"/>
    <n v="0"/>
    <n v="4200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ATENCION DE LLAMADAS TELEFONICAS - CALL CENTER - LÍNEA GRATUITA FONO ONPE"/>
    <m/>
    <s v="SERVICIO"/>
    <m/>
    <n v="120000"/>
    <n v="1"/>
    <m/>
    <m/>
    <m/>
    <m/>
    <m/>
    <m/>
    <m/>
    <m/>
    <m/>
    <m/>
    <m/>
    <n v="120000"/>
    <x v="1"/>
    <n v="120000"/>
    <n v="0"/>
    <n v="0"/>
    <n v="0"/>
    <n v="0"/>
    <n v="0"/>
    <n v="0"/>
    <n v="0"/>
    <n v="0"/>
    <n v="0"/>
    <n v="0"/>
    <n v="0"/>
    <n v="1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2.2.1"/>
    <s v="SERVICIO DE TELEFONÍA MOVILES (CELULAR) - LÍNEA GRATUITA FONO ONPE"/>
    <m/>
    <s v="SERVICIO"/>
    <m/>
    <n v="320000"/>
    <n v="1"/>
    <m/>
    <m/>
    <m/>
    <m/>
    <m/>
    <m/>
    <m/>
    <m/>
    <m/>
    <m/>
    <m/>
    <n v="320000"/>
    <x v="1"/>
    <n v="320000"/>
    <n v="0"/>
    <n v="0"/>
    <n v="0"/>
    <n v="0"/>
    <n v="0"/>
    <n v="0"/>
    <n v="0"/>
    <n v="0"/>
    <n v="0"/>
    <n v="0"/>
    <n v="0"/>
    <n v="3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2.3.99"/>
    <s v="SERVICIO DE ROAMING INTERNACIONAL - LÍNEA GRATUITA FONO ONPE"/>
    <m/>
    <s v="SERVICIO"/>
    <s v="?"/>
    <n v="40000"/>
    <n v="1"/>
    <m/>
    <m/>
    <m/>
    <m/>
    <m/>
    <m/>
    <m/>
    <m/>
    <m/>
    <m/>
    <m/>
    <n v="40000"/>
    <x v="1"/>
    <n v="40000"/>
    <n v="0"/>
    <n v="0"/>
    <n v="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2.2.2"/>
    <s v="SERVICIO DE TELEFONIA FIJA - LÍNEA GRATUITA FONO ONPE"/>
    <m/>
    <s v="SERVICIO"/>
    <m/>
    <n v="104000"/>
    <n v="1"/>
    <m/>
    <m/>
    <m/>
    <m/>
    <m/>
    <m/>
    <m/>
    <m/>
    <m/>
    <m/>
    <m/>
    <n v="104000"/>
    <x v="1"/>
    <n v="104000"/>
    <n v="0"/>
    <n v="0"/>
    <n v="0"/>
    <n v="0"/>
    <n v="0"/>
    <n v="0"/>
    <n v="0"/>
    <n v="0"/>
    <n v="0"/>
    <n v="0"/>
    <n v="0"/>
    <n v="10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DESARROLLO DE ACTIVACIONES DE MARCA"/>
    <m/>
    <s v="SERVICIO"/>
    <m/>
    <n v="300000"/>
    <n v="1"/>
    <m/>
    <m/>
    <m/>
    <m/>
    <m/>
    <m/>
    <m/>
    <m/>
    <m/>
    <m/>
    <m/>
    <n v="300000"/>
    <x v="1"/>
    <n v="300000"/>
    <n v="0"/>
    <n v="0"/>
    <n v="0"/>
    <n v="0"/>
    <n v="0"/>
    <n v="0"/>
    <n v="0"/>
    <n v="0"/>
    <n v="0"/>
    <n v="0"/>
    <n v="0"/>
    <n v="30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7.13.98"/>
    <s v="SERVICIO DE INSTALACIÓN DE SISTEMA DE ILUMINACIÓN"/>
    <m/>
    <s v="SERVICIO"/>
    <m/>
    <n v="42000"/>
    <m/>
    <n v="1"/>
    <m/>
    <m/>
    <m/>
    <m/>
    <m/>
    <m/>
    <m/>
    <m/>
    <m/>
    <m/>
    <n v="42000"/>
    <x v="1"/>
    <n v="0"/>
    <n v="4200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1.99.1.3"/>
    <s v="FOLLETOS INFORMATIVOS"/>
    <m/>
    <s v="BIEN"/>
    <m/>
    <n v="0.18"/>
    <n v="1500000"/>
    <m/>
    <m/>
    <m/>
    <m/>
    <m/>
    <m/>
    <m/>
    <m/>
    <m/>
    <m/>
    <m/>
    <n v="270000"/>
    <x v="1"/>
    <n v="270000"/>
    <n v="0"/>
    <n v="0"/>
    <n v="0"/>
    <n v="0"/>
    <n v="0"/>
    <n v="0"/>
    <n v="0"/>
    <n v="0"/>
    <n v="0"/>
    <n v="0"/>
    <n v="0"/>
    <n v="27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1.99.1.3"/>
    <s v="BANDEROLA PARA FACHADA INSTITUCIONAL"/>
    <m/>
    <s v="BIEN"/>
    <m/>
    <n v="5000"/>
    <m/>
    <n v="2"/>
    <m/>
    <m/>
    <m/>
    <m/>
    <m/>
    <m/>
    <m/>
    <m/>
    <m/>
    <m/>
    <n v="10000"/>
    <x v="1"/>
    <n v="0"/>
    <n v="10000"/>
    <n v="0"/>
    <n v="0"/>
    <n v="0"/>
    <n v="0"/>
    <n v="0"/>
    <n v="0"/>
    <n v="0"/>
    <n v="0"/>
    <n v="0"/>
    <n v="0"/>
    <n v="1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1.99.1.4"/>
    <s v="ESTANDARTE INSTITUCIONAL"/>
    <m/>
    <s v="BIEN"/>
    <m/>
    <n v="400"/>
    <n v="24"/>
    <m/>
    <m/>
    <m/>
    <m/>
    <m/>
    <m/>
    <m/>
    <m/>
    <m/>
    <m/>
    <m/>
    <n v="9600"/>
    <x v="1"/>
    <n v="9600"/>
    <n v="0"/>
    <n v="0"/>
    <n v="0"/>
    <n v="0"/>
    <n v="0"/>
    <n v="0"/>
    <n v="0"/>
    <n v="0"/>
    <n v="0"/>
    <n v="0"/>
    <n v="0"/>
    <n v="96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1.99.1.4"/>
    <s v="ESTANDARTE NACIONAL"/>
    <m/>
    <s v="BIEN"/>
    <m/>
    <n v="400"/>
    <n v="24"/>
    <m/>
    <m/>
    <m/>
    <m/>
    <m/>
    <m/>
    <m/>
    <m/>
    <m/>
    <m/>
    <m/>
    <n v="9600"/>
    <x v="1"/>
    <n v="9600"/>
    <n v="0"/>
    <n v="0"/>
    <n v="0"/>
    <n v="0"/>
    <n v="0"/>
    <n v="0"/>
    <n v="0"/>
    <n v="0"/>
    <n v="0"/>
    <n v="0"/>
    <n v="0"/>
    <n v="96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1.99.1.4"/>
    <s v="BANDEROLA DE LINO PLASTIFICADO 2m x 1m (BANNER ROLL SCREEN)"/>
    <m/>
    <s v="BIEN"/>
    <m/>
    <n v="200"/>
    <n v="130"/>
    <m/>
    <m/>
    <m/>
    <m/>
    <m/>
    <m/>
    <m/>
    <m/>
    <m/>
    <m/>
    <m/>
    <n v="26000"/>
    <x v="1"/>
    <n v="26000"/>
    <n v="0"/>
    <n v="0"/>
    <n v="0"/>
    <n v="0"/>
    <n v="0"/>
    <n v="0"/>
    <n v="0"/>
    <n v="0"/>
    <n v="0"/>
    <n v="0"/>
    <n v="0"/>
    <n v="26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5.1.4"/>
    <s v="ALQUILER DE COMPUTADORAS PERSONALES PORTÁTILES (LAPTOPS)"/>
    <m/>
    <s v="SERVICIO"/>
    <m/>
    <n v="42800"/>
    <n v="1"/>
    <m/>
    <m/>
    <m/>
    <m/>
    <m/>
    <m/>
    <m/>
    <m/>
    <m/>
    <m/>
    <m/>
    <n v="42800"/>
    <x v="1"/>
    <n v="42800"/>
    <n v="0"/>
    <n v="0"/>
    <n v="0"/>
    <n v="0"/>
    <n v="0"/>
    <n v="0"/>
    <n v="0"/>
    <n v="0"/>
    <n v="0"/>
    <n v="0"/>
    <n v="0"/>
    <n v="428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5.1.3"/>
    <s v="ALQUILER DE MOBILIARIO (ESCRITORIOS SGRI)"/>
    <m/>
    <s v="SERVICIO"/>
    <m/>
    <n v="42800"/>
    <n v="1"/>
    <m/>
    <m/>
    <m/>
    <m/>
    <m/>
    <m/>
    <m/>
    <m/>
    <m/>
    <m/>
    <m/>
    <n v="42800"/>
    <x v="1"/>
    <n v="42800"/>
    <n v="0"/>
    <n v="0"/>
    <n v="0"/>
    <n v="0"/>
    <n v="0"/>
    <n v="0"/>
    <n v="0"/>
    <n v="0"/>
    <n v="0"/>
    <n v="0"/>
    <n v="0"/>
    <n v="428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7.13.98"/>
    <s v="SERVICIO DE MANTENIMIENTO DE EQUIPOS AUDIOVISUALES (AUDITORIO INSTITUCIONAL)"/>
    <m/>
    <s v="SERVICIO"/>
    <m/>
    <n v="42800"/>
    <m/>
    <n v="1"/>
    <m/>
    <m/>
    <m/>
    <m/>
    <m/>
    <m/>
    <m/>
    <m/>
    <m/>
    <m/>
    <n v="42800"/>
    <x v="1"/>
    <n v="0"/>
    <n v="42800"/>
    <n v="0"/>
    <n v="0"/>
    <n v="0"/>
    <n v="0"/>
    <n v="0"/>
    <n v="0"/>
    <n v="0"/>
    <n v="0"/>
    <n v="0"/>
    <n v="0"/>
    <n v="428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1.99.1.99"/>
    <s v="PODIO (ESTRADO) DE MADERA"/>
    <m/>
    <s v="BIEN"/>
    <m/>
    <n v="500"/>
    <n v="22"/>
    <m/>
    <m/>
    <m/>
    <m/>
    <m/>
    <m/>
    <m/>
    <m/>
    <m/>
    <m/>
    <m/>
    <n v="11000"/>
    <x v="1"/>
    <n v="11000"/>
    <n v="0"/>
    <n v="0"/>
    <n v="0"/>
    <n v="0"/>
    <n v="0"/>
    <n v="0"/>
    <n v="0"/>
    <n v="0"/>
    <n v="0"/>
    <n v="0"/>
    <n v="0"/>
    <n v="11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2.5.1"/>
    <s v="PUBLICACIONES OFICIALES EN EL DIARIO EL PERUANO"/>
    <m/>
    <s v="SERVICIO"/>
    <m/>
    <n v="100000"/>
    <n v="1"/>
    <m/>
    <m/>
    <m/>
    <m/>
    <m/>
    <m/>
    <m/>
    <m/>
    <m/>
    <m/>
    <m/>
    <n v="100000"/>
    <x v="1"/>
    <n v="100000"/>
    <n v="0"/>
    <n v="0"/>
    <n v="0"/>
    <n v="0"/>
    <n v="0"/>
    <n v="0"/>
    <n v="0"/>
    <n v="0"/>
    <n v="0"/>
    <n v="0"/>
    <n v="0"/>
    <n v="10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2.4.1"/>
    <s v="PUBLICACIONES OFICIALES ADMINISTRATIVAS  EN DIARIOS"/>
    <m/>
    <s v="SERVICIO"/>
    <m/>
    <n v="25000"/>
    <n v="1"/>
    <m/>
    <m/>
    <m/>
    <m/>
    <m/>
    <m/>
    <m/>
    <m/>
    <m/>
    <m/>
    <m/>
    <n v="25000"/>
    <x v="1"/>
    <n v="25000"/>
    <n v="0"/>
    <n v="0"/>
    <n v="0"/>
    <n v="0"/>
    <n v="0"/>
    <n v="0"/>
    <n v="0"/>
    <n v="0"/>
    <n v="0"/>
    <n v="0"/>
    <n v="0"/>
    <n v="2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REALIZADOR AUDIOVISUAL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REALIZADOR AUDIOVISUAL I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FOTOGRAFO"/>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REALIZADOR AUDIOVISUAL II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PRODUCTOR Y POST PRODUCTOR DE AUDIO Y VIDEO I"/>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PRODUCCIÓN DE ANIMACIÓN 2D Y 3D"/>
    <m/>
    <s v="LOCADOR"/>
    <n v="1"/>
    <n v="6500"/>
    <n v="30"/>
    <n v="30"/>
    <n v="30"/>
    <n v="30"/>
    <m/>
    <m/>
    <m/>
    <m/>
    <m/>
    <m/>
    <m/>
    <m/>
    <n v="26000"/>
    <x v="1"/>
    <n v="6500"/>
    <n v="6500"/>
    <n v="6500"/>
    <n v="6500"/>
    <n v="0"/>
    <n v="0"/>
    <n v="0"/>
    <n v="0"/>
    <n v="0"/>
    <n v="0"/>
    <n v="0"/>
    <n v="0"/>
    <n v="26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PRODUCTOR PERIODISTICO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COORDINADOR DE COMUNICACIONES "/>
    <m/>
    <s v="LOCADOR"/>
    <n v="65"/>
    <n v="4000"/>
    <n v="15"/>
    <n v="30"/>
    <n v="30"/>
    <n v="30"/>
    <m/>
    <m/>
    <m/>
    <m/>
    <m/>
    <m/>
    <m/>
    <m/>
    <n v="910000"/>
    <x v="1"/>
    <n v="130000"/>
    <n v="260000"/>
    <n v="260000"/>
    <n v="260000"/>
    <n v="0"/>
    <n v="0"/>
    <n v="0"/>
    <n v="0"/>
    <n v="0"/>
    <n v="0"/>
    <n v="0"/>
    <n v="0"/>
    <n v="9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ADMINISTRATIVO I "/>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SUPERVISOR DE INTERACCIÓN CONTACT CENTER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RENSA 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RENSA I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RENSA II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RENSA IV"/>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RENSA V"/>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RENSA V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DISEÑADOR GRÁFICO 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DISEÑADOR GRÁFICO I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DISEÑADOR GRÁFICO II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SUPERVISOR DE INTERACCIÓN CONTACT CENTER I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MONITOR DE INTERACCIÓN DE MEDIOS SOCIALES 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MONITOR DE INTERACCIÓN DE MEDIOS SOCIALES I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MONITOR DE INTERACCIÓN DE MEDIOS SOCIALES II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I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II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IV"/>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V"/>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V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VI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VII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IX"/>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I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II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IV"/>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V"/>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V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VI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VII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IX"/>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X"/>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XII"/>
    <m/>
    <s v="LOCADOR"/>
    <n v="1"/>
    <n v="2500"/>
    <m/>
    <m/>
    <n v="27.13"/>
    <n v="30"/>
    <m/>
    <m/>
    <m/>
    <m/>
    <m/>
    <m/>
    <m/>
    <m/>
    <n v="4761"/>
    <x v="1"/>
    <n v="0"/>
    <n v="0"/>
    <n v="2260.8333333333335"/>
    <n v="2500"/>
    <n v="0"/>
    <n v="0"/>
    <n v="0"/>
    <n v="0"/>
    <n v="0"/>
    <n v="0"/>
    <n v="0"/>
    <n v="0"/>
    <n v="4761"/>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X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SOCIAL MEDIA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SOCIAL MEDIA II"/>
    <m/>
    <s v="LOCADOR"/>
    <n v="1"/>
    <n v="5000"/>
    <m/>
    <m/>
    <n v="30"/>
    <n v="30"/>
    <m/>
    <m/>
    <m/>
    <m/>
    <m/>
    <m/>
    <m/>
    <m/>
    <n v="10000"/>
    <x v="1"/>
    <n v="0"/>
    <n v="0"/>
    <n v="5000"/>
    <n v="50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DE REDES SOCIALES 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DE REDES SOCIALES I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PLATAFORMAS DIGITALES"/>
    <m/>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COMUNICACIÓN DIGITAL INTEGRAL"/>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DESARROLLO DE INTERFACES Y EXPERIENCIA DE USUARIOS"/>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EN CREACIÓN DE CONTENIDOS AUDIOVISUALES I"/>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EN CREACIÓN DE CONTENIDOS AUDIOVISUALES II"/>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ANIMACIÓN Y PRODUCCIÓN AUDIOVISUAL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EN PRODUCCIÓN DE PODCAST 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SOCIAL LISTENING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SOCIAL LISTENING I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SOCIAL LISTENING II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REDACTOR CREATIVO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REDACTOR CREATIVO I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ILUSTRADOR DIGITAL 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INFOGRAFISTA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DE MEDIOS DIGITALES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RECOPILACIÓN DE INFORMACIÓN DIGITAL"/>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SISTENTE EN CONTRATACION Y ARCHIVO LS"/>
    <m/>
    <s v="LOCADOR"/>
    <n v="1"/>
    <n v="4000"/>
    <n v="30"/>
    <n v="30"/>
    <n v="30"/>
    <m/>
    <m/>
    <m/>
    <m/>
    <m/>
    <m/>
    <m/>
    <m/>
    <m/>
    <n v="12000"/>
    <x v="1"/>
    <n v="4000"/>
    <n v="4000"/>
    <n v="4000"/>
    <n v="0"/>
    <n v="0"/>
    <n v="0"/>
    <n v="0"/>
    <n v="0"/>
    <n v="0"/>
    <n v="0"/>
    <n v="0"/>
    <n v="0"/>
    <n v="12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SISTENTE EN ARCHIVO LS"/>
    <m/>
    <s v="LOCADOR"/>
    <n v="2"/>
    <n v="3000"/>
    <n v="30"/>
    <n v="30"/>
    <n v="30"/>
    <m/>
    <m/>
    <m/>
    <m/>
    <m/>
    <m/>
    <m/>
    <m/>
    <m/>
    <n v="18000"/>
    <x v="1"/>
    <n v="6000"/>
    <n v="6000"/>
    <n v="6000"/>
    <n v="0"/>
    <n v="0"/>
    <n v="0"/>
    <n v="0"/>
    <n v="0"/>
    <n v="0"/>
    <n v="0"/>
    <n v="0"/>
    <n v="0"/>
    <n v="18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ESPECIALISTA EN GESTION DE RECURSO HUMANOS"/>
    <m/>
    <s v="LOCADOR"/>
    <n v="1"/>
    <n v="5000"/>
    <n v="30"/>
    <n v="30"/>
    <n v="30"/>
    <m/>
    <m/>
    <m/>
    <m/>
    <m/>
    <m/>
    <m/>
    <m/>
    <m/>
    <n v="15000"/>
    <x v="1"/>
    <n v="5000"/>
    <n v="5000"/>
    <n v="5000"/>
    <n v="0"/>
    <n v="0"/>
    <n v="0"/>
    <n v="0"/>
    <n v="0"/>
    <n v="0"/>
    <n v="0"/>
    <n v="0"/>
    <n v="0"/>
    <n v="15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ESPECIALISTA EN GESTION ADMINISTRATIVA"/>
    <m/>
    <s v="LOCADOR"/>
    <n v="1"/>
    <n v="6000"/>
    <n v="30"/>
    <n v="30"/>
    <n v="30"/>
    <m/>
    <m/>
    <m/>
    <m/>
    <m/>
    <m/>
    <m/>
    <m/>
    <m/>
    <n v="18000"/>
    <x v="1"/>
    <n v="6000"/>
    <n v="6000"/>
    <n v="6000"/>
    <n v="0"/>
    <n v="0"/>
    <n v="0"/>
    <n v="0"/>
    <n v="0"/>
    <n v="0"/>
    <n v="0"/>
    <n v="0"/>
    <n v="0"/>
    <n v="18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SISTENTE EN CONTRATACION LS"/>
    <m/>
    <s v="LOCADOR"/>
    <n v="4"/>
    <n v="3500"/>
    <n v="30"/>
    <n v="30"/>
    <n v="24.6"/>
    <m/>
    <m/>
    <m/>
    <m/>
    <m/>
    <m/>
    <m/>
    <m/>
    <m/>
    <n v="39480"/>
    <x v="1"/>
    <n v="14000"/>
    <n v="14000"/>
    <n v="11480"/>
    <n v="0"/>
    <n v="0"/>
    <n v="0"/>
    <n v="0"/>
    <n v="0"/>
    <n v="0"/>
    <n v="0"/>
    <n v="0"/>
    <n v="0"/>
    <n v="3948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EN CONTRATACION LS"/>
    <m/>
    <s v="LOCADOR"/>
    <n v="5"/>
    <n v="5000"/>
    <n v="30"/>
    <n v="30"/>
    <m/>
    <m/>
    <m/>
    <m/>
    <m/>
    <m/>
    <m/>
    <m/>
    <m/>
    <m/>
    <n v="50000"/>
    <x v="1"/>
    <n v="25000"/>
    <n v="25000"/>
    <n v="0"/>
    <n v="0"/>
    <n v="0"/>
    <n v="0"/>
    <n v="0"/>
    <n v="0"/>
    <n v="0"/>
    <n v="0"/>
    <n v="0"/>
    <n v="0"/>
    <n v="5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LEGAL"/>
    <m/>
    <s v="LOCADOR"/>
    <n v="1"/>
    <n v="4000"/>
    <n v="30"/>
    <n v="30"/>
    <m/>
    <m/>
    <m/>
    <m/>
    <m/>
    <m/>
    <m/>
    <m/>
    <m/>
    <m/>
    <n v="8000"/>
    <x v="1"/>
    <n v="4000"/>
    <n v="4000"/>
    <n v="0"/>
    <n v="0"/>
    <n v="0"/>
    <n v="0"/>
    <n v="0"/>
    <n v="0"/>
    <n v="0"/>
    <n v="0"/>
    <n v="0"/>
    <n v="0"/>
    <n v="8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SISTENTE ADMINISTRATIVO"/>
    <m/>
    <s v="LOCADOR"/>
    <n v="1"/>
    <n v="4000"/>
    <n v="30"/>
    <n v="30"/>
    <m/>
    <m/>
    <m/>
    <m/>
    <m/>
    <m/>
    <m/>
    <m/>
    <m/>
    <m/>
    <n v="8000"/>
    <x v="1"/>
    <n v="4000"/>
    <n v="4000"/>
    <n v="0"/>
    <n v="0"/>
    <n v="0"/>
    <n v="0"/>
    <n v="0"/>
    <n v="0"/>
    <n v="0"/>
    <n v="0"/>
    <n v="0"/>
    <n v="0"/>
    <n v="8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LEGAL"/>
    <m/>
    <s v="LOCADOR"/>
    <n v="2"/>
    <n v="5000"/>
    <n v="30"/>
    <n v="30"/>
    <m/>
    <m/>
    <m/>
    <m/>
    <m/>
    <m/>
    <m/>
    <m/>
    <m/>
    <m/>
    <n v="20000"/>
    <x v="1"/>
    <n v="10000"/>
    <n v="10000"/>
    <n v="0"/>
    <n v="0"/>
    <n v="0"/>
    <n v="0"/>
    <n v="0"/>
    <n v="0"/>
    <n v="0"/>
    <n v="0"/>
    <n v="0"/>
    <n v="0"/>
    <n v="2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DE PRESUPUESTO"/>
    <m/>
    <s v="LOCADOR"/>
    <n v="1"/>
    <n v="5000"/>
    <n v="30"/>
    <n v="30"/>
    <m/>
    <m/>
    <m/>
    <m/>
    <m/>
    <m/>
    <m/>
    <m/>
    <m/>
    <m/>
    <n v="10000"/>
    <x v="1"/>
    <n v="5000"/>
    <n v="5000"/>
    <n v="0"/>
    <n v="0"/>
    <n v="0"/>
    <n v="0"/>
    <n v="0"/>
    <n v="0"/>
    <n v="0"/>
    <n v="0"/>
    <n v="0"/>
    <n v="0"/>
    <n v="1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ESPECIALISTA DE RECURSOS HUMANOS"/>
    <m/>
    <s v="LOCADOR"/>
    <n v="1"/>
    <n v="6000"/>
    <n v="30"/>
    <n v="30"/>
    <n v="30"/>
    <m/>
    <m/>
    <m/>
    <m/>
    <m/>
    <m/>
    <m/>
    <m/>
    <m/>
    <n v="18000"/>
    <x v="1"/>
    <n v="6000"/>
    <n v="6000"/>
    <n v="6000"/>
    <n v="0"/>
    <n v="0"/>
    <n v="0"/>
    <n v="0"/>
    <n v="0"/>
    <n v="0"/>
    <n v="0"/>
    <n v="0"/>
    <n v="0"/>
    <n v="18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ADMINISTRATIVO"/>
    <m/>
    <s v="LOCADOR"/>
    <n v="2"/>
    <n v="5000"/>
    <n v="30"/>
    <n v="30"/>
    <m/>
    <m/>
    <m/>
    <m/>
    <m/>
    <m/>
    <m/>
    <m/>
    <m/>
    <m/>
    <n v="20000"/>
    <x v="1"/>
    <n v="10000"/>
    <n v="10000"/>
    <n v="0"/>
    <n v="0"/>
    <n v="0"/>
    <n v="0"/>
    <n v="0"/>
    <n v="0"/>
    <n v="0"/>
    <n v="0"/>
    <n v="0"/>
    <n v="0"/>
    <n v="2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COORDINADOR LEGAL"/>
    <m/>
    <s v="LOCADOR"/>
    <n v="1"/>
    <n v="9000"/>
    <n v="30"/>
    <n v="30"/>
    <n v="30"/>
    <m/>
    <m/>
    <m/>
    <m/>
    <m/>
    <m/>
    <m/>
    <m/>
    <m/>
    <n v="27000"/>
    <x v="1"/>
    <n v="9000"/>
    <n v="9000"/>
    <n v="9000"/>
    <n v="0"/>
    <n v="0"/>
    <n v="0"/>
    <n v="0"/>
    <n v="0"/>
    <n v="0"/>
    <n v="0"/>
    <n v="0"/>
    <n v="0"/>
    <n v="27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DE DATOS"/>
    <m/>
    <s v="LOCADOR"/>
    <n v="1"/>
    <n v="4500"/>
    <n v="30"/>
    <n v="30"/>
    <m/>
    <m/>
    <m/>
    <m/>
    <m/>
    <m/>
    <m/>
    <m/>
    <m/>
    <m/>
    <n v="9000"/>
    <x v="1"/>
    <n v="4500"/>
    <n v="4500"/>
    <n v="0"/>
    <n v="0"/>
    <n v="0"/>
    <n v="0"/>
    <n v="0"/>
    <n v="0"/>
    <n v="0"/>
    <n v="0"/>
    <n v="0"/>
    <n v="0"/>
    <n v="9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ADMINISTRATIVO"/>
    <m/>
    <s v="LOCADOR"/>
    <n v="1"/>
    <n v="5000"/>
    <n v="30"/>
    <n v="30"/>
    <m/>
    <m/>
    <m/>
    <m/>
    <m/>
    <m/>
    <m/>
    <m/>
    <m/>
    <m/>
    <n v="10000"/>
    <x v="1"/>
    <n v="5000"/>
    <n v="5000"/>
    <n v="0"/>
    <n v="0"/>
    <n v="0"/>
    <n v="0"/>
    <n v="0"/>
    <n v="0"/>
    <n v="0"/>
    <n v="0"/>
    <n v="0"/>
    <n v="0"/>
    <n v="1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DE COMUNICACIÓN"/>
    <m/>
    <s v="LOCADOR"/>
    <n v="1"/>
    <n v="5000"/>
    <n v="30"/>
    <n v="30"/>
    <m/>
    <m/>
    <m/>
    <m/>
    <m/>
    <m/>
    <m/>
    <m/>
    <m/>
    <m/>
    <n v="10000"/>
    <x v="1"/>
    <n v="5000"/>
    <n v="5000"/>
    <n v="0"/>
    <n v="0"/>
    <n v="0"/>
    <n v="0"/>
    <n v="0"/>
    <n v="0"/>
    <n v="0"/>
    <n v="0"/>
    <n v="0"/>
    <n v="0"/>
    <n v="1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DE GESTION DE DATOS"/>
    <m/>
    <s v="LOCADOR"/>
    <n v="1"/>
    <n v="5000"/>
    <n v="30"/>
    <n v="30"/>
    <m/>
    <m/>
    <m/>
    <m/>
    <m/>
    <m/>
    <m/>
    <m/>
    <m/>
    <m/>
    <n v="10000"/>
    <x v="1"/>
    <n v="5000"/>
    <n v="5000"/>
    <n v="0"/>
    <n v="0"/>
    <n v="0"/>
    <n v="0"/>
    <n v="0"/>
    <n v="0"/>
    <n v="0"/>
    <n v="0"/>
    <n v="0"/>
    <n v="0"/>
    <n v="1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DE SCRUM (SIGLOC)"/>
    <m/>
    <s v="LOCADOR"/>
    <n v="1"/>
    <n v="5000"/>
    <n v="30"/>
    <n v="30"/>
    <m/>
    <m/>
    <m/>
    <m/>
    <m/>
    <m/>
    <m/>
    <m/>
    <m/>
    <m/>
    <n v="10000"/>
    <x v="1"/>
    <n v="5000"/>
    <n v="5000"/>
    <n v="0"/>
    <n v="0"/>
    <n v="0"/>
    <n v="0"/>
    <n v="0"/>
    <n v="0"/>
    <n v="0"/>
    <n v="0"/>
    <n v="0"/>
    <n v="0"/>
    <n v="1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ESPECIALISTA DE PROCESOS ELECTORALES"/>
    <m/>
    <s v="LOCADOR"/>
    <n v="1"/>
    <n v="7000"/>
    <n v="30"/>
    <n v="30"/>
    <n v="30"/>
    <m/>
    <m/>
    <m/>
    <m/>
    <m/>
    <m/>
    <m/>
    <m/>
    <m/>
    <n v="21000"/>
    <x v="1"/>
    <n v="7000"/>
    <n v="7000"/>
    <n v="7000"/>
    <n v="0"/>
    <n v="0"/>
    <n v="0"/>
    <n v="0"/>
    <n v="0"/>
    <n v="0"/>
    <n v="0"/>
    <n v="0"/>
    <n v="0"/>
    <n v="21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COORDINADOR DE GESTION DE LA GRH"/>
    <m/>
    <s v="LOCADOR"/>
    <n v="1"/>
    <n v="9000"/>
    <n v="30"/>
    <n v="30"/>
    <n v="30"/>
    <m/>
    <m/>
    <m/>
    <m/>
    <m/>
    <m/>
    <m/>
    <m/>
    <m/>
    <n v="27000"/>
    <x v="1"/>
    <n v="9000"/>
    <n v="9000"/>
    <n v="9000"/>
    <n v="0"/>
    <n v="0"/>
    <n v="0"/>
    <n v="0"/>
    <n v="0"/>
    <n v="0"/>
    <n v="0"/>
    <n v="0"/>
    <n v="0"/>
    <n v="27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ESPECIALISTA DE MONITOREO"/>
    <m/>
    <s v="LOCADOR"/>
    <n v="3"/>
    <n v="6000"/>
    <n v="30"/>
    <n v="30"/>
    <n v="30"/>
    <m/>
    <m/>
    <m/>
    <m/>
    <m/>
    <m/>
    <m/>
    <m/>
    <m/>
    <n v="54000"/>
    <x v="1"/>
    <n v="18000"/>
    <n v="18000"/>
    <n v="18000"/>
    <n v="0"/>
    <n v="0"/>
    <n v="0"/>
    <n v="0"/>
    <n v="0"/>
    <n v="0"/>
    <n v="0"/>
    <n v="0"/>
    <n v="0"/>
    <n v="54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SISTENTE DE MONITOREO"/>
    <m/>
    <s v="LOCADOR"/>
    <n v="3"/>
    <n v="3000"/>
    <n v="30"/>
    <n v="30"/>
    <n v="30"/>
    <m/>
    <m/>
    <m/>
    <m/>
    <m/>
    <m/>
    <m/>
    <m/>
    <m/>
    <n v="27000"/>
    <x v="1"/>
    <n v="9000"/>
    <n v="9000"/>
    <n v="9000"/>
    <n v="0"/>
    <n v="0"/>
    <n v="0"/>
    <n v="0"/>
    <n v="0"/>
    <n v="0"/>
    <n v="0"/>
    <n v="0"/>
    <n v="0"/>
    <n v="27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DE MONITOREO"/>
    <m/>
    <s v="LOCADOR"/>
    <n v="13"/>
    <n v="5000"/>
    <n v="30"/>
    <n v="30"/>
    <m/>
    <m/>
    <m/>
    <m/>
    <m/>
    <m/>
    <m/>
    <m/>
    <m/>
    <m/>
    <n v="130000"/>
    <x v="1"/>
    <n v="65000"/>
    <n v="65000"/>
    <n v="0"/>
    <n v="0"/>
    <n v="0"/>
    <n v="0"/>
    <n v="0"/>
    <n v="0"/>
    <n v="0"/>
    <n v="0"/>
    <n v="0"/>
    <n v="0"/>
    <n v="130000"/>
    <n v="0"/>
  </r>
  <r>
    <n v="2026"/>
    <n v="479"/>
    <m/>
    <m/>
    <s v="0125 MEJORA DE LA EFICIENCIA DE LOS PROCESOS ELECTORALES E INCREMENTO DE LA PARTICIPACIÓN POLÍTICA DE LA CIUDADANÍA"/>
    <n v="3000654"/>
    <n v="5005020"/>
    <m/>
    <m/>
    <m/>
    <m/>
    <s v="2026EG 2026GRHORGANIZACION Y EJECUCION DE LA JORNADA ELECTORAL"/>
    <s v="ORGANIZACION Y EJECUCION DE LA JORNADA ELECTORAL"/>
    <m/>
    <m/>
    <x v="9"/>
    <s v="EG 2026"/>
    <m/>
    <s v="2.3"/>
    <s v="2.3.2.9.1.1"/>
    <s v="ANALISTA DESCENTRALIZADO DE RECURSOS HUMANOS"/>
    <m/>
    <s v="LOCADOR"/>
    <n v="126"/>
    <n v="6000"/>
    <n v="15"/>
    <n v="30"/>
    <n v="30"/>
    <n v="20"/>
    <m/>
    <m/>
    <m/>
    <m/>
    <m/>
    <m/>
    <m/>
    <m/>
    <n v="2394000"/>
    <x v="1"/>
    <n v="378000"/>
    <n v="756000"/>
    <n v="756000"/>
    <n v="504000"/>
    <n v="0"/>
    <n v="0"/>
    <n v="0"/>
    <n v="0"/>
    <n v="0"/>
    <n v="0"/>
    <n v="0"/>
    <n v="0"/>
    <n v="2394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SISTENTE EN COORDINACIÓN DE ACTIVIDADES DE BIENESTAR"/>
    <m/>
    <s v="LOCADOR"/>
    <n v="1"/>
    <n v="4000"/>
    <n v="30"/>
    <n v="30"/>
    <m/>
    <m/>
    <m/>
    <m/>
    <m/>
    <m/>
    <m/>
    <m/>
    <m/>
    <m/>
    <n v="8000"/>
    <x v="1"/>
    <n v="4000"/>
    <n v="4000"/>
    <n v="0"/>
    <n v="0"/>
    <n v="0"/>
    <n v="0"/>
    <n v="0"/>
    <n v="0"/>
    <n v="0"/>
    <n v="0"/>
    <n v="0"/>
    <n v="0"/>
    <n v="8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SISTENTE LOGISTICO"/>
    <m/>
    <s v="LOCADOR"/>
    <n v="1"/>
    <n v="4500"/>
    <n v="30"/>
    <n v="30"/>
    <m/>
    <m/>
    <m/>
    <m/>
    <m/>
    <m/>
    <m/>
    <m/>
    <m/>
    <m/>
    <n v="9000"/>
    <x v="1"/>
    <n v="4500"/>
    <n v="4500"/>
    <n v="0"/>
    <n v="0"/>
    <n v="0"/>
    <n v="0"/>
    <n v="0"/>
    <n v="0"/>
    <n v="0"/>
    <n v="0"/>
    <n v="0"/>
    <n v="0"/>
    <n v="9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DE BIENESTAR Y DESARROLLO HUMANO "/>
    <m/>
    <s v="LOCADOR"/>
    <n v="1"/>
    <n v="6000"/>
    <n v="30"/>
    <n v="30"/>
    <m/>
    <m/>
    <m/>
    <m/>
    <m/>
    <m/>
    <m/>
    <m/>
    <m/>
    <m/>
    <n v="12000"/>
    <x v="1"/>
    <n v="6000"/>
    <n v="6000"/>
    <n v="0"/>
    <n v="0"/>
    <n v="0"/>
    <n v="0"/>
    <n v="0"/>
    <n v="0"/>
    <n v="0"/>
    <n v="0"/>
    <n v="0"/>
    <n v="0"/>
    <n v="12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COORDINADOR DE SEGUROS"/>
    <m/>
    <s v="LOCADOR"/>
    <n v="1"/>
    <n v="6000"/>
    <n v="30"/>
    <n v="30"/>
    <m/>
    <m/>
    <m/>
    <m/>
    <m/>
    <m/>
    <m/>
    <m/>
    <m/>
    <m/>
    <n v="12000"/>
    <x v="1"/>
    <n v="6000"/>
    <n v="6000"/>
    <n v="0"/>
    <n v="0"/>
    <n v="0"/>
    <n v="0"/>
    <n v="0"/>
    <n v="0"/>
    <n v="0"/>
    <n v="0"/>
    <n v="0"/>
    <n v="0"/>
    <n v="12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ESPECIALISTA EN SALUD"/>
    <m/>
    <s v="LOCADOR"/>
    <n v="1"/>
    <n v="6000"/>
    <n v="30"/>
    <n v="30"/>
    <m/>
    <m/>
    <m/>
    <m/>
    <m/>
    <m/>
    <m/>
    <m/>
    <m/>
    <m/>
    <n v="12000"/>
    <x v="1"/>
    <n v="6000"/>
    <n v="6000"/>
    <n v="0"/>
    <n v="0"/>
    <n v="0"/>
    <n v="0"/>
    <n v="0"/>
    <n v="0"/>
    <n v="0"/>
    <n v="0"/>
    <n v="0"/>
    <n v="0"/>
    <n v="12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ESPECIALISTA EN SEGURIDAD Y SALUD EN EL TRABAJO"/>
    <m/>
    <s v="LOCADOR"/>
    <n v="1"/>
    <n v="6000"/>
    <n v="30"/>
    <n v="30"/>
    <m/>
    <m/>
    <m/>
    <m/>
    <m/>
    <m/>
    <m/>
    <m/>
    <m/>
    <m/>
    <n v="12000"/>
    <x v="1"/>
    <n v="6000"/>
    <n v="6000"/>
    <n v="0"/>
    <n v="0"/>
    <n v="0"/>
    <n v="0"/>
    <n v="0"/>
    <n v="0"/>
    <n v="0"/>
    <n v="0"/>
    <n v="0"/>
    <n v="0"/>
    <n v="12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SISTENTE ADMINISTRATIVO Y OPERATIVO"/>
    <m/>
    <s v="LOCADOR"/>
    <n v="3"/>
    <n v="3000"/>
    <n v="30"/>
    <n v="30"/>
    <m/>
    <m/>
    <m/>
    <m/>
    <m/>
    <m/>
    <m/>
    <m/>
    <m/>
    <m/>
    <n v="18000"/>
    <x v="1"/>
    <n v="9000"/>
    <n v="9000"/>
    <n v="0"/>
    <n v="0"/>
    <n v="0"/>
    <n v="0"/>
    <n v="0"/>
    <n v="0"/>
    <n v="0"/>
    <n v="0"/>
    <n v="0"/>
    <n v="0"/>
    <n v="18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PERSONAL DE SALUD EN ENFERMERIA"/>
    <m/>
    <s v="LOCADOR"/>
    <n v="3"/>
    <n v="4000"/>
    <n v="30"/>
    <n v="30"/>
    <m/>
    <m/>
    <m/>
    <m/>
    <m/>
    <m/>
    <m/>
    <m/>
    <m/>
    <m/>
    <n v="24000"/>
    <x v="1"/>
    <n v="12000"/>
    <n v="12000"/>
    <n v="0"/>
    <n v="0"/>
    <n v="0"/>
    <n v="0"/>
    <n v="0"/>
    <n v="0"/>
    <n v="0"/>
    <n v="0"/>
    <n v="0"/>
    <n v="0"/>
    <n v="24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1"/>
    <s v="2.1.1.1.2.99"/>
    <s v="RACIONAMIENTO Y MOVILIDAD"/>
    <m/>
    <s v="SERVICIO"/>
    <s v=" "/>
    <n v="8206.5789000000004"/>
    <n v="152"/>
    <n v="152"/>
    <n v="152"/>
    <n v="152"/>
    <m/>
    <m/>
    <m/>
    <m/>
    <m/>
    <m/>
    <m/>
    <m/>
    <n v="4989600"/>
    <x v="1"/>
    <n v="1247399.9928000001"/>
    <n v="1247399.9928000001"/>
    <n v="1247399.9928000001"/>
    <n v="1247399.9928000001"/>
    <n v="0"/>
    <n v="0"/>
    <n v="0"/>
    <n v="0"/>
    <n v="0"/>
    <n v="0"/>
    <n v="0"/>
    <n v="0"/>
    <n v="4989600"/>
    <n v="0"/>
  </r>
  <r>
    <n v="2026"/>
    <n v="479"/>
    <m/>
    <m/>
    <s v="0125 MEJORA DE LA EFICIENCIA DE LOS PROCESOS ELECTORALES E INCREMENTO DE LA PARTICIPACIÓN POLÍTICA DE LA CIUDADANÍA"/>
    <n v="3000654"/>
    <n v="5005020"/>
    <m/>
    <m/>
    <m/>
    <m/>
    <s v="2026EG 2026GRHORGANIZACION Y EJECUCION DE LA JORNADA ELECTORAL"/>
    <s v="ORGANIZACION Y EJECUCION DE LA JORNADA ELECTORAL"/>
    <m/>
    <m/>
    <x v="9"/>
    <s v="EG 2026"/>
    <m/>
    <s v="2.3"/>
    <s v="2.3.2.6.3.4"/>
    <s v="SEGUROS ACCIDENTES PERSONALES"/>
    <m/>
    <s v="SERVICIO"/>
    <s v=" "/>
    <n v="1624456"/>
    <n v="1"/>
    <m/>
    <m/>
    <m/>
    <m/>
    <m/>
    <m/>
    <m/>
    <m/>
    <m/>
    <m/>
    <m/>
    <n v="1624456"/>
    <x v="1"/>
    <n v="1624456"/>
    <n v="0"/>
    <n v="0"/>
    <n v="0"/>
    <n v="0"/>
    <n v="0"/>
    <n v="0"/>
    <n v="0"/>
    <n v="0"/>
    <n v="0"/>
    <n v="0"/>
    <n v="0"/>
    <n v="1624456"/>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1.2.2"/>
    <s v="VIATICOS - REVISORES Y SUPERVISORES"/>
    <m/>
    <s v="VIATICOS"/>
    <n v="1"/>
    <n v="18500"/>
    <m/>
    <n v="1"/>
    <m/>
    <n v="1"/>
    <m/>
    <m/>
    <m/>
    <m/>
    <m/>
    <m/>
    <m/>
    <m/>
    <n v="37000"/>
    <x v="1"/>
    <n v="0"/>
    <n v="18500"/>
    <n v="0"/>
    <n v="18500"/>
    <n v="0"/>
    <n v="0"/>
    <n v="0"/>
    <n v="0"/>
    <n v="0"/>
    <n v="0"/>
    <n v="0"/>
    <n v="0"/>
    <n v="370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1.1.1"/>
    <s v="FONDO PARA PAGOS EN EFECTIVO"/>
    <m/>
    <s v="CAJA CHICA"/>
    <n v="1"/>
    <n v="4100"/>
    <n v="1"/>
    <n v="1"/>
    <n v="1"/>
    <n v="1"/>
    <m/>
    <m/>
    <m/>
    <m/>
    <m/>
    <m/>
    <m/>
    <m/>
    <n v="16400"/>
    <x v="1"/>
    <n v="4100"/>
    <n v="4100"/>
    <n v="4100"/>
    <n v="4100"/>
    <n v="0"/>
    <n v="0"/>
    <n v="0"/>
    <n v="0"/>
    <n v="0"/>
    <n v="0"/>
    <n v="0"/>
    <n v="0"/>
    <n v="164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3.1.1"/>
    <s v="FONDO PARA PAGOS EN EFECTIVO"/>
    <m/>
    <s v="CAJA CHICA"/>
    <n v="1"/>
    <n v="520"/>
    <n v="1"/>
    <n v="1"/>
    <n v="1"/>
    <n v="1"/>
    <m/>
    <m/>
    <m/>
    <m/>
    <m/>
    <m/>
    <m/>
    <m/>
    <n v="2080"/>
    <x v="1"/>
    <n v="520"/>
    <n v="520"/>
    <n v="520"/>
    <n v="520"/>
    <n v="0"/>
    <n v="0"/>
    <n v="0"/>
    <n v="0"/>
    <n v="0"/>
    <n v="0"/>
    <n v="0"/>
    <n v="0"/>
    <n v="20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3.1.3"/>
    <s v="FONDO PARA PAGOS EN EFECTIVO"/>
    <m/>
    <s v="CAJA CHICA"/>
    <n v="1"/>
    <n v="520"/>
    <n v="1"/>
    <n v="1"/>
    <n v="1"/>
    <n v="1"/>
    <m/>
    <m/>
    <m/>
    <m/>
    <m/>
    <m/>
    <m/>
    <m/>
    <n v="2080"/>
    <x v="1"/>
    <n v="520"/>
    <n v="520"/>
    <n v="520"/>
    <n v="520"/>
    <n v="0"/>
    <n v="0"/>
    <n v="0"/>
    <n v="0"/>
    <n v="0"/>
    <n v="0"/>
    <n v="0"/>
    <n v="0"/>
    <n v="20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5.1.1"/>
    <s v="FONDO PARA PAGOS EN EFECTIVO"/>
    <m/>
    <s v="CAJA CHICA"/>
    <n v="1"/>
    <n v="550"/>
    <n v="1"/>
    <n v="1"/>
    <n v="1"/>
    <n v="1"/>
    <m/>
    <m/>
    <m/>
    <m/>
    <m/>
    <m/>
    <m/>
    <m/>
    <n v="2200"/>
    <x v="1"/>
    <n v="550"/>
    <n v="550"/>
    <n v="550"/>
    <n v="550"/>
    <n v="0"/>
    <n v="0"/>
    <n v="0"/>
    <n v="0"/>
    <n v="0"/>
    <n v="0"/>
    <n v="0"/>
    <n v="0"/>
    <n v="22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5.1.2"/>
    <s v="FONDO PARA PAGOS EN EFECTIVO"/>
    <m/>
    <s v="CAJA CHICA"/>
    <n v="1"/>
    <n v="600"/>
    <n v="1"/>
    <n v="1"/>
    <n v="1"/>
    <n v="1"/>
    <m/>
    <m/>
    <m/>
    <m/>
    <m/>
    <m/>
    <m/>
    <m/>
    <n v="2400"/>
    <x v="1"/>
    <n v="600"/>
    <n v="600"/>
    <n v="600"/>
    <n v="600"/>
    <n v="0"/>
    <n v="0"/>
    <n v="0"/>
    <n v="0"/>
    <n v="0"/>
    <n v="0"/>
    <n v="0"/>
    <n v="0"/>
    <n v="24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5.3.1"/>
    <s v="FONDO PARA PAGOS EN EFECTIVO"/>
    <m/>
    <s v="CAJA CHICA"/>
    <n v="1"/>
    <n v="520"/>
    <n v="1"/>
    <n v="1"/>
    <n v="1"/>
    <n v="1"/>
    <m/>
    <m/>
    <m/>
    <m/>
    <m/>
    <m/>
    <m/>
    <m/>
    <n v="2080"/>
    <x v="1"/>
    <n v="520"/>
    <n v="520"/>
    <n v="520"/>
    <n v="520"/>
    <n v="0"/>
    <n v="0"/>
    <n v="0"/>
    <n v="0"/>
    <n v="0"/>
    <n v="0"/>
    <n v="0"/>
    <n v="0"/>
    <n v="20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5.3.2"/>
    <s v="FONDO PARA PAGOS EN EFECTIVO"/>
    <m/>
    <s v="CAJA CHICA"/>
    <n v="1"/>
    <n v="820"/>
    <n v="1"/>
    <n v="1"/>
    <n v="1"/>
    <n v="1"/>
    <m/>
    <m/>
    <m/>
    <m/>
    <m/>
    <m/>
    <m/>
    <m/>
    <n v="3280"/>
    <x v="1"/>
    <n v="820"/>
    <n v="820"/>
    <n v="820"/>
    <n v="820"/>
    <n v="0"/>
    <n v="0"/>
    <n v="0"/>
    <n v="0"/>
    <n v="0"/>
    <n v="0"/>
    <n v="0"/>
    <n v="0"/>
    <n v="32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5.4.1"/>
    <s v="FONDO PARA PAGOS EN EFECTIVO"/>
    <m/>
    <s v="CAJA CHICA"/>
    <n v="1"/>
    <n v="870"/>
    <n v="1"/>
    <n v="1"/>
    <n v="1"/>
    <n v="1"/>
    <m/>
    <m/>
    <m/>
    <m/>
    <m/>
    <m/>
    <m/>
    <m/>
    <n v="3480"/>
    <x v="1"/>
    <n v="870"/>
    <n v="870"/>
    <n v="870"/>
    <n v="870"/>
    <n v="0"/>
    <n v="0"/>
    <n v="0"/>
    <n v="0"/>
    <n v="0"/>
    <n v="0"/>
    <n v="0"/>
    <n v="0"/>
    <n v="34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6.1.1"/>
    <s v="FONDO PARA PAGOS EN EFECTIVO"/>
    <m/>
    <s v="CAJA CHICA"/>
    <n v="1"/>
    <n v="720"/>
    <n v="1"/>
    <n v="1"/>
    <n v="1"/>
    <n v="1"/>
    <m/>
    <m/>
    <m/>
    <m/>
    <m/>
    <m/>
    <m/>
    <m/>
    <n v="2880"/>
    <x v="1"/>
    <n v="720"/>
    <n v="720"/>
    <n v="720"/>
    <n v="720"/>
    <n v="0"/>
    <n v="0"/>
    <n v="0"/>
    <n v="0"/>
    <n v="0"/>
    <n v="0"/>
    <n v="0"/>
    <n v="0"/>
    <n v="28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6.1.4"/>
    <s v="FONDO PARA PAGOS EN EFECTIVO"/>
    <m/>
    <s v="CAJA CHICA"/>
    <n v="1"/>
    <n v="770"/>
    <n v="1"/>
    <n v="1"/>
    <n v="1"/>
    <n v="1"/>
    <m/>
    <m/>
    <m/>
    <m/>
    <m/>
    <m/>
    <m/>
    <m/>
    <n v="3080"/>
    <x v="1"/>
    <n v="770"/>
    <n v="770"/>
    <n v="770"/>
    <n v="770"/>
    <n v="0"/>
    <n v="0"/>
    <n v="0"/>
    <n v="0"/>
    <n v="0"/>
    <n v="0"/>
    <n v="0"/>
    <n v="0"/>
    <n v="30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6.1.99"/>
    <s v="FONDO PARA PAGOS EN EFECTIVO"/>
    <m/>
    <s v="CAJA CHICA"/>
    <n v="1"/>
    <n v="520"/>
    <n v="1"/>
    <n v="1"/>
    <n v="1"/>
    <n v="1"/>
    <m/>
    <m/>
    <m/>
    <m/>
    <m/>
    <m/>
    <m/>
    <m/>
    <n v="2080"/>
    <x v="1"/>
    <n v="520"/>
    <n v="520"/>
    <n v="520"/>
    <n v="520"/>
    <n v="0"/>
    <n v="0"/>
    <n v="0"/>
    <n v="0"/>
    <n v="0"/>
    <n v="0"/>
    <n v="0"/>
    <n v="0"/>
    <n v="20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11.1.1"/>
    <s v="FONDO PARA PAGOS EN EFECTIVO"/>
    <m/>
    <s v="CAJA CHICA"/>
    <n v="1"/>
    <n v="720"/>
    <n v="1"/>
    <n v="1"/>
    <n v="1"/>
    <n v="1"/>
    <m/>
    <m/>
    <m/>
    <m/>
    <m/>
    <m/>
    <m/>
    <m/>
    <n v="2880"/>
    <x v="1"/>
    <n v="720"/>
    <n v="720"/>
    <n v="720"/>
    <n v="720"/>
    <n v="0"/>
    <n v="0"/>
    <n v="0"/>
    <n v="0"/>
    <n v="0"/>
    <n v="0"/>
    <n v="0"/>
    <n v="0"/>
    <n v="28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11.1.2"/>
    <s v="FONDO PARA PAGOS EN EFECTIVO"/>
    <m/>
    <s v="CAJA CHICA"/>
    <n v="1"/>
    <n v="720"/>
    <n v="1"/>
    <n v="1"/>
    <n v="1"/>
    <n v="1"/>
    <m/>
    <m/>
    <m/>
    <m/>
    <m/>
    <m/>
    <m/>
    <m/>
    <n v="2880"/>
    <x v="1"/>
    <n v="720"/>
    <n v="720"/>
    <n v="720"/>
    <n v="720"/>
    <n v="0"/>
    <n v="0"/>
    <n v="0"/>
    <n v="0"/>
    <n v="0"/>
    <n v="0"/>
    <n v="0"/>
    <n v="0"/>
    <n v="28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11.1.3"/>
    <s v="FONDO PARA PAGOS EN EFECTIVO"/>
    <m/>
    <s v="CAJA CHICA"/>
    <n v="1"/>
    <n v="720"/>
    <n v="1"/>
    <n v="1"/>
    <n v="1"/>
    <n v="1"/>
    <m/>
    <m/>
    <m/>
    <m/>
    <m/>
    <m/>
    <m/>
    <m/>
    <n v="2880"/>
    <x v="1"/>
    <n v="720"/>
    <n v="720"/>
    <n v="720"/>
    <n v="720"/>
    <n v="0"/>
    <n v="0"/>
    <n v="0"/>
    <n v="0"/>
    <n v="0"/>
    <n v="0"/>
    <n v="0"/>
    <n v="0"/>
    <n v="28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11.1.4"/>
    <s v="FONDO PARA PAGOS EN EFECTIVO"/>
    <m/>
    <s v="CAJA CHICA"/>
    <n v="1"/>
    <n v="770"/>
    <n v="1"/>
    <n v="1"/>
    <n v="1"/>
    <n v="1"/>
    <m/>
    <m/>
    <m/>
    <m/>
    <m/>
    <m/>
    <m/>
    <m/>
    <n v="3080"/>
    <x v="1"/>
    <n v="770"/>
    <n v="770"/>
    <n v="770"/>
    <n v="770"/>
    <n v="0"/>
    <n v="0"/>
    <n v="0"/>
    <n v="0"/>
    <n v="0"/>
    <n v="0"/>
    <n v="0"/>
    <n v="0"/>
    <n v="30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99.1.3"/>
    <s v="FONDO PARA PAGOS EN EFECTIVO"/>
    <m/>
    <s v="CAJA CHICA"/>
    <n v="1"/>
    <n v="780"/>
    <n v="1"/>
    <n v="1"/>
    <n v="1"/>
    <n v="1"/>
    <m/>
    <m/>
    <m/>
    <m/>
    <m/>
    <m/>
    <m/>
    <m/>
    <n v="3120"/>
    <x v="1"/>
    <n v="780"/>
    <n v="780"/>
    <n v="780"/>
    <n v="780"/>
    <n v="0"/>
    <n v="0"/>
    <n v="0"/>
    <n v="0"/>
    <n v="0"/>
    <n v="0"/>
    <n v="0"/>
    <n v="0"/>
    <n v="312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99.1.99"/>
    <s v="FONDO PARA PAGOS EN EFECTIVO"/>
    <m/>
    <s v="CAJA CHICA"/>
    <n v="1"/>
    <n v="520"/>
    <n v="1"/>
    <n v="1"/>
    <n v="1"/>
    <n v="1"/>
    <m/>
    <m/>
    <m/>
    <m/>
    <m/>
    <m/>
    <m/>
    <m/>
    <n v="2080"/>
    <x v="1"/>
    <n v="520"/>
    <n v="520"/>
    <n v="520"/>
    <n v="520"/>
    <n v="0"/>
    <n v="0"/>
    <n v="0"/>
    <n v="0"/>
    <n v="0"/>
    <n v="0"/>
    <n v="0"/>
    <n v="0"/>
    <n v="20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1.2.99"/>
    <s v="FONDO PARA PAGOS EN EFECTIVO"/>
    <m/>
    <s v="CAJA CHICA"/>
    <n v="1"/>
    <n v="4700"/>
    <n v="1"/>
    <n v="1"/>
    <n v="1"/>
    <n v="1"/>
    <m/>
    <m/>
    <m/>
    <m/>
    <m/>
    <m/>
    <m/>
    <m/>
    <n v="18800"/>
    <x v="1"/>
    <n v="4700"/>
    <n v="4700"/>
    <n v="4700"/>
    <n v="4700"/>
    <n v="0"/>
    <n v="0"/>
    <n v="0"/>
    <n v="0"/>
    <n v="0"/>
    <n v="0"/>
    <n v="0"/>
    <n v="0"/>
    <n v="188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6.1.2"/>
    <s v="FONDO PARA PAGOS EN EFECTIVO"/>
    <m/>
    <s v="CAJA CHICA"/>
    <n v="1"/>
    <n v="670"/>
    <n v="1"/>
    <n v="1"/>
    <n v="1"/>
    <n v="1"/>
    <m/>
    <m/>
    <m/>
    <m/>
    <m/>
    <m/>
    <m/>
    <m/>
    <n v="2680"/>
    <x v="1"/>
    <n v="670"/>
    <n v="670"/>
    <n v="670"/>
    <n v="670"/>
    <n v="0"/>
    <n v="0"/>
    <n v="0"/>
    <n v="0"/>
    <n v="0"/>
    <n v="0"/>
    <n v="0"/>
    <n v="0"/>
    <n v="26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6.2.1"/>
    <s v="FONDO PARA PAGOS EN EFECTIVO"/>
    <m/>
    <s v="CAJA CHICA"/>
    <n v="1"/>
    <n v="800"/>
    <n v="1"/>
    <n v="1"/>
    <n v="1"/>
    <n v="1"/>
    <m/>
    <m/>
    <m/>
    <m/>
    <m/>
    <m/>
    <m/>
    <m/>
    <n v="3200"/>
    <x v="1"/>
    <n v="800"/>
    <n v="800"/>
    <n v="800"/>
    <n v="800"/>
    <n v="0"/>
    <n v="0"/>
    <n v="0"/>
    <n v="0"/>
    <n v="0"/>
    <n v="0"/>
    <n v="0"/>
    <n v="0"/>
    <n v="32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7.11.99"/>
    <s v="FONDO PARA PAGOS EN EFECTIVO"/>
    <m/>
    <s v="CAJA CHICA"/>
    <n v="1"/>
    <n v="5090"/>
    <n v="1"/>
    <n v="1"/>
    <n v="1"/>
    <n v="1"/>
    <m/>
    <m/>
    <m/>
    <m/>
    <m/>
    <m/>
    <m/>
    <m/>
    <n v="20360"/>
    <x v="1"/>
    <n v="5090"/>
    <n v="5090"/>
    <n v="5090"/>
    <n v="5090"/>
    <n v="0"/>
    <n v="0"/>
    <n v="0"/>
    <n v="0"/>
    <n v="0"/>
    <n v="0"/>
    <n v="0"/>
    <n v="0"/>
    <n v="2036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ESPECIALISTA EN CONTROL PRESUPUESTAL"/>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ASISTENTE DE DEVENGADO"/>
    <m/>
    <s v="LOCADOR"/>
    <n v="2"/>
    <n v="4500"/>
    <n v="30"/>
    <n v="30"/>
    <n v="15"/>
    <m/>
    <m/>
    <m/>
    <m/>
    <m/>
    <m/>
    <m/>
    <m/>
    <m/>
    <n v="22500"/>
    <x v="1"/>
    <n v="9000"/>
    <n v="9000"/>
    <n v="4500"/>
    <n v="0"/>
    <n v="0"/>
    <n v="0"/>
    <n v="0"/>
    <n v="0"/>
    <n v="0"/>
    <n v="0"/>
    <n v="0"/>
    <n v="0"/>
    <n v="225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ESPECIALISTA DE CONTROL PREVIO"/>
    <m/>
    <s v="LOCADOR"/>
    <n v="6"/>
    <n v="5500"/>
    <n v="30"/>
    <n v="30"/>
    <n v="15"/>
    <m/>
    <m/>
    <m/>
    <m/>
    <m/>
    <m/>
    <m/>
    <m/>
    <m/>
    <n v="82500"/>
    <x v="1"/>
    <n v="33000"/>
    <n v="33000"/>
    <n v="16500"/>
    <n v="0"/>
    <n v="0"/>
    <n v="0"/>
    <n v="0"/>
    <n v="0"/>
    <n v="0"/>
    <n v="0"/>
    <n v="0"/>
    <n v="0"/>
    <n v="825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ASISTENTE DE CONTROL PREVIO"/>
    <m/>
    <s v="LOCADOR"/>
    <n v="1"/>
    <n v="4500"/>
    <n v="30"/>
    <n v="30"/>
    <n v="15"/>
    <m/>
    <m/>
    <m/>
    <m/>
    <m/>
    <m/>
    <m/>
    <m/>
    <m/>
    <n v="11250"/>
    <x v="1"/>
    <n v="4500"/>
    <n v="4500"/>
    <n v="2250"/>
    <n v="0"/>
    <n v="0"/>
    <n v="0"/>
    <n v="0"/>
    <n v="0"/>
    <n v="0"/>
    <n v="0"/>
    <n v="0"/>
    <n v="0"/>
    <n v="1125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ASISTENTE DE VIATICOS Y ENCARGOS OTORGADOS"/>
    <m/>
    <s v="LOCADOR"/>
    <n v="2"/>
    <n v="4500"/>
    <n v="30"/>
    <n v="30"/>
    <n v="15"/>
    <m/>
    <m/>
    <m/>
    <m/>
    <m/>
    <m/>
    <m/>
    <m/>
    <m/>
    <n v="22500"/>
    <x v="1"/>
    <n v="9000"/>
    <n v="9000"/>
    <n v="4500"/>
    <n v="0"/>
    <n v="0"/>
    <n v="0"/>
    <n v="0"/>
    <n v="0"/>
    <n v="0"/>
    <n v="0"/>
    <n v="0"/>
    <n v="0"/>
    <n v="225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ASISTENTE EN CONTROL PRESUPUESTAL"/>
    <m/>
    <s v="LOCADOR"/>
    <n v="2"/>
    <n v="4500"/>
    <n v="30"/>
    <n v="30"/>
    <n v="15"/>
    <m/>
    <m/>
    <m/>
    <m/>
    <m/>
    <m/>
    <m/>
    <m/>
    <m/>
    <n v="22500"/>
    <x v="1"/>
    <n v="9000"/>
    <n v="9000"/>
    <n v="4500"/>
    <n v="0"/>
    <n v="0"/>
    <n v="0"/>
    <n v="0"/>
    <n v="0"/>
    <n v="0"/>
    <n v="0"/>
    <n v="0"/>
    <n v="0"/>
    <n v="225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ASISTENTE ADMINISTRATIVO"/>
    <m/>
    <s v="LOCADOR"/>
    <n v="1"/>
    <n v="3500"/>
    <n v="30"/>
    <n v="30"/>
    <n v="15"/>
    <m/>
    <m/>
    <m/>
    <m/>
    <m/>
    <m/>
    <m/>
    <m/>
    <m/>
    <n v="8750"/>
    <x v="1"/>
    <n v="3500"/>
    <n v="3500"/>
    <n v="1750"/>
    <n v="0"/>
    <n v="0"/>
    <n v="0"/>
    <n v="0"/>
    <n v="0"/>
    <n v="0"/>
    <n v="0"/>
    <n v="0"/>
    <n v="0"/>
    <n v="875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AUXILIAR ADMINISTRATIVO"/>
    <m/>
    <s v="LOCADOR"/>
    <n v="1"/>
    <n v="2000"/>
    <n v="30"/>
    <n v="30"/>
    <n v="15"/>
    <m/>
    <m/>
    <m/>
    <m/>
    <m/>
    <m/>
    <m/>
    <m/>
    <m/>
    <n v="5000"/>
    <x v="1"/>
    <n v="2000"/>
    <n v="2000"/>
    <n v="1000"/>
    <n v="0"/>
    <n v="0"/>
    <n v="0"/>
    <n v="0"/>
    <n v="0"/>
    <n v="0"/>
    <n v="0"/>
    <n v="0"/>
    <n v="0"/>
    <n v="50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ASISTENTE DE PAGADURIA"/>
    <m/>
    <s v="LOCADOR"/>
    <n v="1"/>
    <n v="4500"/>
    <n v="30"/>
    <n v="30"/>
    <n v="15"/>
    <m/>
    <m/>
    <m/>
    <m/>
    <m/>
    <m/>
    <m/>
    <m/>
    <m/>
    <n v="11250"/>
    <x v="1"/>
    <n v="4500"/>
    <n v="4500"/>
    <n v="2250"/>
    <n v="0"/>
    <n v="0"/>
    <n v="0"/>
    <n v="0"/>
    <n v="0"/>
    <n v="0"/>
    <n v="0"/>
    <n v="0"/>
    <n v="0"/>
    <n v="1125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ESPECIALISTA EN TESORERIA"/>
    <m/>
    <s v="LOCADOR"/>
    <n v="1"/>
    <n v="5500"/>
    <n v="30"/>
    <n v="30"/>
    <n v="15"/>
    <m/>
    <m/>
    <m/>
    <m/>
    <m/>
    <m/>
    <m/>
    <m/>
    <m/>
    <n v="13750"/>
    <x v="1"/>
    <n v="5500"/>
    <n v="5500"/>
    <n v="2750"/>
    <n v="0"/>
    <n v="0"/>
    <n v="0"/>
    <n v="0"/>
    <n v="0"/>
    <n v="0"/>
    <n v="0"/>
    <n v="0"/>
    <n v="0"/>
    <n v="1375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ASISTENTE DE TESORERIA"/>
    <m/>
    <s v="LOCADOR"/>
    <n v="1"/>
    <n v="4500"/>
    <n v="30"/>
    <n v="30"/>
    <n v="15"/>
    <m/>
    <m/>
    <m/>
    <m/>
    <m/>
    <m/>
    <m/>
    <m/>
    <m/>
    <n v="11250"/>
    <x v="1"/>
    <n v="4500"/>
    <n v="4500"/>
    <n v="2250"/>
    <n v="0"/>
    <n v="0"/>
    <n v="0"/>
    <n v="0"/>
    <n v="0"/>
    <n v="0"/>
    <n v="0"/>
    <n v="0"/>
    <n v="0"/>
    <n v="1125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REVISOR CONTABLE"/>
    <m/>
    <s v="LOCADOR"/>
    <n v="126"/>
    <n v="5500"/>
    <n v="30"/>
    <n v="30"/>
    <n v="24"/>
    <m/>
    <m/>
    <m/>
    <m/>
    <m/>
    <m/>
    <m/>
    <m/>
    <m/>
    <n v="1940400"/>
    <x v="1"/>
    <n v="693000"/>
    <n v="693000"/>
    <n v="554400"/>
    <n v="0"/>
    <n v="0"/>
    <n v="0"/>
    <n v="0"/>
    <n v="0"/>
    <n v="0"/>
    <n v="0"/>
    <n v="0"/>
    <n v="0"/>
    <n v="19404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SUPERVISOR CONTABLE"/>
    <m/>
    <s v="LOCADOR"/>
    <n v="13"/>
    <n v="5500"/>
    <n v="30"/>
    <n v="30"/>
    <n v="29"/>
    <m/>
    <m/>
    <m/>
    <m/>
    <m/>
    <m/>
    <m/>
    <m/>
    <m/>
    <n v="212117"/>
    <x v="1"/>
    <n v="71500"/>
    <n v="71500"/>
    <n v="69116.666666666672"/>
    <n v="0"/>
    <n v="0"/>
    <n v="0"/>
    <n v="0"/>
    <n v="0"/>
    <n v="0"/>
    <n v="0"/>
    <n v="0"/>
    <n v="0"/>
    <n v="212117"/>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1.2.1"/>
    <s v="PASAJE TERRESTRE - REVISORES Y SUPERVISORES"/>
    <m/>
    <s v="VIATICOS"/>
    <n v="1"/>
    <n v="60000"/>
    <m/>
    <n v="1"/>
    <m/>
    <m/>
    <m/>
    <m/>
    <m/>
    <m/>
    <m/>
    <m/>
    <m/>
    <m/>
    <n v="60000"/>
    <x v="1"/>
    <n v="0"/>
    <n v="60000"/>
    <n v="0"/>
    <n v="0"/>
    <n v="0"/>
    <n v="0"/>
    <n v="0"/>
    <n v="0"/>
    <n v="0"/>
    <n v="0"/>
    <n v="0"/>
    <n v="0"/>
    <n v="600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1.2.1"/>
    <s v="TRASLADO PERSONAL - COMISION DE SERVICIO - PASAJES AEREOS  NACIONAL"/>
    <m/>
    <s v="BIEN"/>
    <n v="1"/>
    <n v="80000"/>
    <n v="1"/>
    <n v="0"/>
    <n v="0"/>
    <n v="0"/>
    <m/>
    <m/>
    <m/>
    <m/>
    <m/>
    <m/>
    <m/>
    <m/>
    <n v="80000"/>
    <x v="1"/>
    <n v="80000"/>
    <n v="0"/>
    <n v="0"/>
    <n v="0"/>
    <n v="0"/>
    <n v="0"/>
    <n v="0"/>
    <n v="0"/>
    <n v="0"/>
    <n v="0"/>
    <n v="0"/>
    <n v="0"/>
    <n v="800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4.7.1"/>
    <s v="MANTENIMIENTO CORRECTIVO DE EQUIPO MULTIFUNCIONAL COPIADORA IMPRESORA SCANNER"/>
    <m/>
    <s v="BIEN"/>
    <n v="1"/>
    <n v="20000"/>
    <n v="0"/>
    <n v="1"/>
    <n v="0"/>
    <n v="0"/>
    <m/>
    <m/>
    <m/>
    <m/>
    <m/>
    <m/>
    <m/>
    <m/>
    <n v="20000"/>
    <x v="1"/>
    <n v="0"/>
    <n v="20000"/>
    <n v="0"/>
    <n v="0"/>
    <n v="0"/>
    <n v="0"/>
    <n v="0"/>
    <n v="0"/>
    <n v="0"/>
    <n v="0"/>
    <n v="0"/>
    <n v="0"/>
    <n v="200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5.1.1"/>
    <s v="ALQUILER DE LOCAL"/>
    <m/>
    <s v="BIEN"/>
    <n v="1"/>
    <n v="110000"/>
    <n v="0"/>
    <n v="0"/>
    <n v="0"/>
    <n v="1"/>
    <m/>
    <m/>
    <m/>
    <m/>
    <m/>
    <m/>
    <m/>
    <m/>
    <n v="110000"/>
    <x v="1"/>
    <n v="0"/>
    <n v="0"/>
    <n v="0"/>
    <n v="110000"/>
    <n v="0"/>
    <n v="0"/>
    <n v="0"/>
    <n v="0"/>
    <n v="0"/>
    <n v="0"/>
    <n v="0"/>
    <n v="0"/>
    <n v="1100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5.1.4"/>
    <s v="ALQUILER DE EQUIPO MULTIFUNCIONAL COPIADORA IMPRESORA SCANNER (5 Impresoras)"/>
    <m/>
    <s v="BIEN"/>
    <n v="1"/>
    <n v="7000"/>
    <n v="1"/>
    <n v="1"/>
    <n v="1"/>
    <n v="1"/>
    <m/>
    <m/>
    <m/>
    <m/>
    <m/>
    <m/>
    <m/>
    <m/>
    <n v="28000"/>
    <x v="1"/>
    <n v="7000"/>
    <n v="7000"/>
    <n v="7000"/>
    <n v="7000"/>
    <n v="0"/>
    <n v="0"/>
    <n v="0"/>
    <n v="0"/>
    <n v="0"/>
    <n v="0"/>
    <n v="0"/>
    <n v="0"/>
    <n v="28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5.1.4"/>
    <s v="ALQUILER DE COMPUTADORA"/>
    <m/>
    <s v="SERVICIO"/>
    <n v="1"/>
    <n v="6000"/>
    <n v="1"/>
    <n v="1"/>
    <n v="1"/>
    <n v="1"/>
    <m/>
    <m/>
    <m/>
    <m/>
    <m/>
    <m/>
    <m/>
    <m/>
    <n v="24000"/>
    <x v="1"/>
    <n v="6000"/>
    <n v="6000"/>
    <n v="6000"/>
    <n v="6000"/>
    <n v="0"/>
    <n v="0"/>
    <n v="0"/>
    <n v="0"/>
    <n v="0"/>
    <n v="0"/>
    <n v="0"/>
    <n v="0"/>
    <n v="24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5.1.3"/>
    <s v="ALQUILER DE ESCRITORIOS Y SILLAS"/>
    <m/>
    <s v="SERVICIO"/>
    <n v="1"/>
    <n v="6000"/>
    <n v="1"/>
    <n v="1"/>
    <n v="1"/>
    <n v="1"/>
    <m/>
    <m/>
    <m/>
    <m/>
    <m/>
    <m/>
    <m/>
    <m/>
    <n v="24000"/>
    <x v="1"/>
    <n v="6000"/>
    <n v="6000"/>
    <n v="6000"/>
    <n v="6000"/>
    <n v="0"/>
    <n v="0"/>
    <n v="0"/>
    <n v="0"/>
    <n v="0"/>
    <n v="0"/>
    <n v="0"/>
    <n v="0"/>
    <n v="24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5.1.4"/>
    <s v="COMPUTADORA DE ESCRITORIO"/>
    <m/>
    <s v="BIEN"/>
    <n v="1"/>
    <n v="8000"/>
    <n v="15"/>
    <m/>
    <m/>
    <m/>
    <m/>
    <m/>
    <m/>
    <m/>
    <m/>
    <m/>
    <m/>
    <m/>
    <n v="120000"/>
    <x v="1"/>
    <n v="120000"/>
    <n v="0"/>
    <n v="0"/>
    <n v="0"/>
    <n v="0"/>
    <n v="0"/>
    <n v="0"/>
    <n v="0"/>
    <n v="0"/>
    <n v="0"/>
    <n v="0"/>
    <n v="0"/>
    <n v="1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LMACEN"/>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LMACEN"/>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LMACEN"/>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LMACEN"/>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EN ALMACEN"/>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EN ALMACEN"/>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 ALMACEN"/>
    <m/>
    <s v="LOCADOR"/>
    <n v="1"/>
    <n v="5000"/>
    <n v="30"/>
    <n v="30"/>
    <n v="15"/>
    <m/>
    <m/>
    <m/>
    <m/>
    <m/>
    <m/>
    <m/>
    <m/>
    <m/>
    <n v="12500"/>
    <x v="1"/>
    <n v="5000"/>
    <n v="5000"/>
    <n v="2500"/>
    <n v="0"/>
    <n v="0"/>
    <n v="0"/>
    <n v="0"/>
    <n v="0"/>
    <n v="0"/>
    <n v="0"/>
    <n v="0"/>
    <n v="0"/>
    <n v="12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RCHIV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RCH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RCH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RCH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RCH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RCH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RCH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ADMINISTRATIV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ADMINISTRAT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6000"/>
    <n v="30"/>
    <n v="30"/>
    <n v="15"/>
    <m/>
    <m/>
    <m/>
    <m/>
    <m/>
    <m/>
    <m/>
    <m/>
    <m/>
    <n v="15000"/>
    <x v="1"/>
    <n v="6000"/>
    <n v="6000"/>
    <n v="3000"/>
    <n v="0"/>
    <n v="0"/>
    <n v="0"/>
    <n v="0"/>
    <n v="0"/>
    <n v="0"/>
    <n v="0"/>
    <n v="0"/>
    <n v="0"/>
    <n v="1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6000"/>
    <n v="30"/>
    <n v="30"/>
    <n v="15"/>
    <m/>
    <m/>
    <m/>
    <m/>
    <m/>
    <m/>
    <m/>
    <m/>
    <m/>
    <n v="15000"/>
    <x v="1"/>
    <n v="6000"/>
    <n v="6000"/>
    <n v="3000"/>
    <n v="0"/>
    <n v="0"/>
    <n v="0"/>
    <n v="0"/>
    <n v="0"/>
    <n v="0"/>
    <n v="0"/>
    <n v="0"/>
    <n v="0"/>
    <n v="1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6000"/>
    <n v="30"/>
    <n v="30"/>
    <n v="15"/>
    <m/>
    <m/>
    <m/>
    <m/>
    <m/>
    <m/>
    <m/>
    <m/>
    <m/>
    <n v="15000"/>
    <x v="1"/>
    <n v="6000"/>
    <n v="6000"/>
    <n v="3000"/>
    <n v="0"/>
    <n v="0"/>
    <n v="0"/>
    <n v="0"/>
    <n v="0"/>
    <n v="0"/>
    <n v="0"/>
    <n v="0"/>
    <n v="0"/>
    <n v="1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6000"/>
    <n v="30"/>
    <n v="30"/>
    <n v="15"/>
    <m/>
    <m/>
    <m/>
    <m/>
    <m/>
    <m/>
    <m/>
    <m/>
    <m/>
    <n v="15000"/>
    <x v="1"/>
    <n v="6000"/>
    <n v="6000"/>
    <n v="3000"/>
    <n v="0"/>
    <n v="0"/>
    <n v="0"/>
    <n v="0"/>
    <n v="0"/>
    <n v="0"/>
    <n v="0"/>
    <n v="0"/>
    <n v="0"/>
    <n v="1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9500"/>
    <n v="30"/>
    <n v="30"/>
    <n v="15"/>
    <m/>
    <m/>
    <m/>
    <m/>
    <m/>
    <m/>
    <m/>
    <m/>
    <m/>
    <n v="23750"/>
    <x v="1"/>
    <n v="9500"/>
    <n v="9500"/>
    <n v="4750"/>
    <n v="0"/>
    <n v="0"/>
    <n v="0"/>
    <n v="0"/>
    <n v="0"/>
    <n v="0"/>
    <n v="0"/>
    <n v="0"/>
    <n v="0"/>
    <n v="237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9500"/>
    <n v="30"/>
    <n v="30"/>
    <n v="15"/>
    <m/>
    <m/>
    <m/>
    <m/>
    <m/>
    <m/>
    <m/>
    <m/>
    <m/>
    <n v="23750"/>
    <x v="1"/>
    <n v="9500"/>
    <n v="9500"/>
    <n v="4750"/>
    <n v="0"/>
    <n v="0"/>
    <n v="0"/>
    <n v="0"/>
    <n v="0"/>
    <n v="0"/>
    <n v="0"/>
    <n v="0"/>
    <n v="0"/>
    <n v="237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10000"/>
    <n v="30"/>
    <n v="30"/>
    <n v="15"/>
    <m/>
    <m/>
    <m/>
    <m/>
    <m/>
    <m/>
    <m/>
    <m/>
    <m/>
    <n v="25000"/>
    <x v="1"/>
    <n v="10000"/>
    <n v="10000"/>
    <n v="5000"/>
    <n v="0"/>
    <n v="0"/>
    <n v="0"/>
    <n v="0"/>
    <n v="0"/>
    <n v="0"/>
    <n v="0"/>
    <n v="0"/>
    <n v="0"/>
    <n v="2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OL PREVIO"/>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9000"/>
    <n v="30"/>
    <n v="30"/>
    <n v="15"/>
    <m/>
    <m/>
    <m/>
    <m/>
    <m/>
    <m/>
    <m/>
    <m/>
    <m/>
    <n v="22500"/>
    <x v="1"/>
    <n v="9000"/>
    <n v="9000"/>
    <n v="4500"/>
    <n v="0"/>
    <n v="0"/>
    <n v="0"/>
    <n v="0"/>
    <n v="0"/>
    <n v="0"/>
    <n v="0"/>
    <n v="0"/>
    <n v="0"/>
    <n v="22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9000"/>
    <n v="30"/>
    <n v="30"/>
    <n v="15"/>
    <m/>
    <m/>
    <m/>
    <m/>
    <m/>
    <m/>
    <m/>
    <m/>
    <m/>
    <n v="22500"/>
    <x v="1"/>
    <n v="9000"/>
    <n v="9000"/>
    <n v="4500"/>
    <n v="0"/>
    <n v="0"/>
    <n v="0"/>
    <n v="0"/>
    <n v="0"/>
    <n v="0"/>
    <n v="0"/>
    <n v="0"/>
    <n v="0"/>
    <n v="22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ADMINISTRAT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5000"/>
    <n v="30"/>
    <n v="30"/>
    <n v="15"/>
    <m/>
    <m/>
    <m/>
    <m/>
    <m/>
    <m/>
    <m/>
    <m/>
    <m/>
    <n v="12500"/>
    <x v="1"/>
    <n v="5000"/>
    <n v="5000"/>
    <n v="2500"/>
    <n v="0"/>
    <n v="0"/>
    <n v="0"/>
    <n v="0"/>
    <n v="0"/>
    <n v="0"/>
    <n v="0"/>
    <n v="0"/>
    <n v="0"/>
    <n v="12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6000"/>
    <n v="30"/>
    <n v="30"/>
    <n v="15"/>
    <m/>
    <m/>
    <m/>
    <m/>
    <m/>
    <m/>
    <m/>
    <m/>
    <m/>
    <n v="15000"/>
    <x v="1"/>
    <n v="6000"/>
    <n v="6000"/>
    <n v="3000"/>
    <n v="0"/>
    <n v="0"/>
    <n v="0"/>
    <n v="0"/>
    <n v="0"/>
    <n v="0"/>
    <n v="0"/>
    <n v="0"/>
    <n v="0"/>
    <n v="1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6000"/>
    <n v="30"/>
    <n v="30"/>
    <n v="15"/>
    <m/>
    <m/>
    <m/>
    <m/>
    <m/>
    <m/>
    <m/>
    <m/>
    <m/>
    <n v="15000"/>
    <x v="1"/>
    <n v="6000"/>
    <n v="6000"/>
    <n v="3000"/>
    <n v="0"/>
    <n v="0"/>
    <n v="0"/>
    <n v="0"/>
    <n v="0"/>
    <n v="0"/>
    <n v="0"/>
    <n v="0"/>
    <n v="0"/>
    <n v="1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8500"/>
    <n v="30"/>
    <n v="30"/>
    <n v="15"/>
    <m/>
    <m/>
    <m/>
    <m/>
    <m/>
    <m/>
    <m/>
    <m/>
    <m/>
    <n v="21250"/>
    <x v="1"/>
    <n v="8500"/>
    <n v="8500"/>
    <n v="4250"/>
    <n v="0"/>
    <n v="0"/>
    <n v="0"/>
    <n v="0"/>
    <n v="0"/>
    <n v="0"/>
    <n v="0"/>
    <n v="0"/>
    <n v="0"/>
    <n v="21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10000"/>
    <n v="30"/>
    <n v="30"/>
    <n v="15"/>
    <m/>
    <m/>
    <m/>
    <m/>
    <m/>
    <m/>
    <m/>
    <m/>
    <m/>
    <n v="25000"/>
    <x v="1"/>
    <n v="10000"/>
    <n v="10000"/>
    <n v="5000"/>
    <n v="0"/>
    <n v="0"/>
    <n v="0"/>
    <n v="0"/>
    <n v="0"/>
    <n v="0"/>
    <n v="0"/>
    <n v="0"/>
    <n v="0"/>
    <n v="2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10000"/>
    <n v="30"/>
    <n v="30"/>
    <n v="15"/>
    <m/>
    <m/>
    <m/>
    <m/>
    <m/>
    <m/>
    <m/>
    <m/>
    <m/>
    <n v="25000"/>
    <x v="1"/>
    <n v="10000"/>
    <n v="10000"/>
    <n v="5000"/>
    <n v="0"/>
    <n v="0"/>
    <n v="0"/>
    <n v="0"/>
    <n v="0"/>
    <n v="0"/>
    <n v="0"/>
    <n v="0"/>
    <n v="0"/>
    <n v="2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10000"/>
    <n v="30"/>
    <n v="30"/>
    <n v="15"/>
    <m/>
    <m/>
    <m/>
    <m/>
    <m/>
    <m/>
    <m/>
    <m/>
    <m/>
    <n v="25000"/>
    <x v="1"/>
    <n v="10000"/>
    <n v="10000"/>
    <n v="5000"/>
    <n v="0"/>
    <n v="0"/>
    <n v="0"/>
    <n v="0"/>
    <n v="0"/>
    <n v="0"/>
    <n v="0"/>
    <n v="0"/>
    <n v="0"/>
    <n v="2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OL PREVIO"/>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OL PREVIO"/>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LEGAL EN CONTRATACIONES PUBLICAS"/>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LEGAL EN CONTRATACIONES PUBLICAS"/>
    <m/>
    <s v="LOCADOR"/>
    <n v="1"/>
    <n v="8500"/>
    <n v="30"/>
    <n v="30"/>
    <n v="15"/>
    <m/>
    <m/>
    <m/>
    <m/>
    <m/>
    <m/>
    <m/>
    <m/>
    <m/>
    <n v="21250"/>
    <x v="1"/>
    <n v="8500"/>
    <n v="8500"/>
    <n v="4250"/>
    <n v="0"/>
    <n v="0"/>
    <n v="0"/>
    <n v="0"/>
    <n v="0"/>
    <n v="0"/>
    <n v="0"/>
    <n v="0"/>
    <n v="0"/>
    <n v="21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LEGAL EN CONTRATACIONES PUBLICAS"/>
    <m/>
    <s v="LOCADOR"/>
    <n v="1"/>
    <n v="9500"/>
    <n v="30"/>
    <n v="30"/>
    <n v="15"/>
    <m/>
    <m/>
    <m/>
    <m/>
    <m/>
    <m/>
    <m/>
    <m/>
    <m/>
    <n v="23750"/>
    <x v="1"/>
    <n v="9500"/>
    <n v="9500"/>
    <n v="4750"/>
    <n v="0"/>
    <n v="0"/>
    <n v="0"/>
    <n v="0"/>
    <n v="0"/>
    <n v="0"/>
    <n v="0"/>
    <n v="0"/>
    <n v="0"/>
    <n v="237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VERIFICACION"/>
    <m/>
    <s v="LOCADOR"/>
    <n v="1"/>
    <n v="6000"/>
    <n v="30"/>
    <n v="30"/>
    <n v="15"/>
    <m/>
    <m/>
    <m/>
    <m/>
    <m/>
    <m/>
    <m/>
    <m/>
    <m/>
    <n v="15000"/>
    <x v="1"/>
    <n v="6000"/>
    <n v="6000"/>
    <n v="3000"/>
    <n v="0"/>
    <n v="0"/>
    <n v="0"/>
    <n v="0"/>
    <n v="0"/>
    <n v="0"/>
    <n v="0"/>
    <n v="0"/>
    <n v="0"/>
    <n v="1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LEGAL EN CONTRATACIONES PUBLICAS"/>
    <m/>
    <s v="LOCADOR"/>
    <n v="1"/>
    <n v="9000"/>
    <n v="30"/>
    <n v="30"/>
    <n v="15"/>
    <m/>
    <m/>
    <m/>
    <m/>
    <m/>
    <m/>
    <m/>
    <m/>
    <m/>
    <n v="22500"/>
    <x v="1"/>
    <n v="9000"/>
    <n v="9000"/>
    <n v="4500"/>
    <n v="0"/>
    <n v="0"/>
    <n v="0"/>
    <n v="0"/>
    <n v="0"/>
    <n v="0"/>
    <n v="0"/>
    <n v="0"/>
    <n v="0"/>
    <n v="22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ADMINISTRATIVO"/>
    <m/>
    <s v="LOCADOR"/>
    <n v="1"/>
    <n v="3500"/>
    <n v="30"/>
    <n v="30"/>
    <n v="15"/>
    <m/>
    <m/>
    <m/>
    <m/>
    <m/>
    <m/>
    <m/>
    <m/>
    <m/>
    <n v="8750"/>
    <x v="1"/>
    <n v="3500"/>
    <n v="3500"/>
    <n v="1750"/>
    <n v="0"/>
    <n v="0"/>
    <n v="0"/>
    <n v="0"/>
    <n v="0"/>
    <n v="0"/>
    <n v="0"/>
    <n v="0"/>
    <n v="0"/>
    <n v="87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ADMINISTRAT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OL PREVIO"/>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10000"/>
    <n v="30"/>
    <n v="30"/>
    <n v="15"/>
    <m/>
    <m/>
    <m/>
    <m/>
    <m/>
    <m/>
    <m/>
    <m/>
    <m/>
    <n v="25000"/>
    <x v="1"/>
    <n v="10000"/>
    <n v="10000"/>
    <n v="5000"/>
    <n v="0"/>
    <n v="0"/>
    <n v="0"/>
    <n v="0"/>
    <n v="0"/>
    <n v="0"/>
    <n v="0"/>
    <n v="0"/>
    <n v="0"/>
    <n v="25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1.3.1.1"/>
    <s v="DIESEL B5 S50"/>
    <m/>
    <s v="BIEN"/>
    <n v="1"/>
    <n v="17"/>
    <n v="360"/>
    <n v="360"/>
    <n v="360"/>
    <n v="360"/>
    <m/>
    <m/>
    <m/>
    <m/>
    <m/>
    <m/>
    <m/>
    <m/>
    <n v="24480"/>
    <x v="1"/>
    <n v="6120"/>
    <n v="6120"/>
    <n v="6120"/>
    <n v="6120"/>
    <n v="0"/>
    <n v="0"/>
    <n v="0"/>
    <n v="0"/>
    <n v="0"/>
    <n v="0"/>
    <n v="0"/>
    <n v="0"/>
    <n v="2448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1.3.1.1"/>
    <s v="GASOHOL REGULAR"/>
    <m/>
    <s v="BIEN"/>
    <n v="1"/>
    <n v="18"/>
    <n v="26"/>
    <n v="26"/>
    <n v="26"/>
    <n v="26"/>
    <m/>
    <m/>
    <m/>
    <m/>
    <m/>
    <m/>
    <m/>
    <m/>
    <n v="1872"/>
    <x v="1"/>
    <n v="468"/>
    <n v="468"/>
    <n v="468"/>
    <n v="468"/>
    <n v="0"/>
    <n v="0"/>
    <n v="0"/>
    <n v="0"/>
    <n v="0"/>
    <n v="0"/>
    <n v="0"/>
    <n v="0"/>
    <n v="1872"/>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1.3.1.1"/>
    <s v="GASOHOL PREMIUM"/>
    <m/>
    <s v="BIEN"/>
    <n v="1"/>
    <n v="19"/>
    <n v="100"/>
    <n v="100"/>
    <n v="100"/>
    <n v="100"/>
    <m/>
    <m/>
    <m/>
    <m/>
    <m/>
    <m/>
    <m/>
    <m/>
    <n v="7600"/>
    <x v="1"/>
    <n v="1900"/>
    <n v="1900"/>
    <n v="1900"/>
    <n v="1900"/>
    <n v="0"/>
    <n v="0"/>
    <n v="0"/>
    <n v="0"/>
    <n v="0"/>
    <n v="0"/>
    <n v="0"/>
    <n v="0"/>
    <n v="76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4.5.1"/>
    <s v="MANTENIMIENTO CORRECTIVO DE VEHICULOS EN GENERAL"/>
    <m/>
    <s v="SERVICIO"/>
    <n v="1"/>
    <n v="42000"/>
    <m/>
    <n v="1"/>
    <m/>
    <m/>
    <m/>
    <m/>
    <m/>
    <m/>
    <m/>
    <m/>
    <m/>
    <m/>
    <n v="42000"/>
    <x v="1"/>
    <n v="0"/>
    <n v="42000"/>
    <n v="0"/>
    <n v="0"/>
    <n v="0"/>
    <n v="0"/>
    <n v="0"/>
    <n v="0"/>
    <n v="0"/>
    <n v="0"/>
    <n v="0"/>
    <n v="0"/>
    <n v="42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3.1.1"/>
    <s v="SERVICIO DE LIMPIEZA DE LOCALES (Lurin)"/>
    <m/>
    <s v="SERVICIO"/>
    <n v="1"/>
    <n v="20000"/>
    <n v="1"/>
    <n v="1"/>
    <n v="1"/>
    <n v="1"/>
    <m/>
    <m/>
    <m/>
    <m/>
    <m/>
    <m/>
    <m/>
    <m/>
    <n v="80000"/>
    <x v="1"/>
    <n v="20000"/>
    <n v="20000"/>
    <n v="20000"/>
    <n v="20000"/>
    <n v="0"/>
    <n v="0"/>
    <n v="0"/>
    <n v="0"/>
    <n v="0"/>
    <n v="0"/>
    <n v="0"/>
    <n v="0"/>
    <n v="8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3.1.1"/>
    <s v="SERVICIO DE LIMPIEZA DE LOCALES (Yauyos)"/>
    <m/>
    <s v="SERVICIO"/>
    <n v="1"/>
    <n v="20000"/>
    <n v="1"/>
    <n v="1"/>
    <n v="1"/>
    <n v="1"/>
    <m/>
    <m/>
    <m/>
    <m/>
    <m/>
    <m/>
    <m/>
    <m/>
    <n v="80000"/>
    <x v="1"/>
    <n v="20000"/>
    <n v="20000"/>
    <n v="20000"/>
    <n v="20000"/>
    <n v="0"/>
    <n v="0"/>
    <n v="0"/>
    <n v="0"/>
    <n v="0"/>
    <n v="0"/>
    <n v="0"/>
    <n v="0"/>
    <n v="8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5.1.1"/>
    <s v="ALQUILER DE LOCAL YAUYOS "/>
    <m/>
    <s v="SERVICIO"/>
    <n v="1"/>
    <n v="135000"/>
    <n v="1"/>
    <n v="1"/>
    <n v="1"/>
    <n v="1"/>
    <m/>
    <m/>
    <m/>
    <m/>
    <m/>
    <m/>
    <m/>
    <m/>
    <n v="540000"/>
    <x v="1"/>
    <n v="135000"/>
    <n v="135000"/>
    <n v="135000"/>
    <n v="135000"/>
    <n v="0"/>
    <n v="0"/>
    <n v="0"/>
    <n v="0"/>
    <n v="0"/>
    <n v="0"/>
    <n v="0"/>
    <n v="0"/>
    <n v="54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4.7.1"/>
    <s v="MANTENIMIENTO PREVENTIVO DE DISPENSADOR"/>
    <m/>
    <s v="SERVICIO"/>
    <n v="1"/>
    <n v="20000"/>
    <m/>
    <n v="1"/>
    <m/>
    <m/>
    <m/>
    <m/>
    <m/>
    <m/>
    <m/>
    <m/>
    <m/>
    <m/>
    <n v="20000"/>
    <x v="1"/>
    <n v="0"/>
    <n v="20000"/>
    <n v="0"/>
    <n v="0"/>
    <n v="0"/>
    <n v="0"/>
    <n v="0"/>
    <n v="0"/>
    <n v="0"/>
    <n v="0"/>
    <n v="0"/>
    <n v="0"/>
    <n v="2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4.7.1"/>
    <s v="MANTENIMIENTO PREVENTIVO DE EQUIPO DE AIRE ACONDICIONADO"/>
    <m/>
    <s v="SERVICIO"/>
    <n v="1"/>
    <n v="22000"/>
    <m/>
    <n v="1"/>
    <m/>
    <m/>
    <m/>
    <m/>
    <m/>
    <m/>
    <m/>
    <m/>
    <m/>
    <m/>
    <n v="22000"/>
    <x v="1"/>
    <n v="0"/>
    <n v="22000"/>
    <n v="0"/>
    <n v="0"/>
    <n v="0"/>
    <n v="0"/>
    <n v="0"/>
    <n v="0"/>
    <n v="0"/>
    <n v="0"/>
    <n v="0"/>
    <n v="0"/>
    <n v="22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4.7.1"/>
    <s v="MANTENIMIENTO PREVENTIVO DE ASCENSOR (Yauyos)"/>
    <m/>
    <s v="SERVICIO"/>
    <n v="1"/>
    <n v="10000"/>
    <n v="1"/>
    <n v="1"/>
    <n v="1"/>
    <n v="1"/>
    <m/>
    <m/>
    <m/>
    <m/>
    <m/>
    <m/>
    <m/>
    <m/>
    <n v="40000"/>
    <x v="1"/>
    <n v="10000"/>
    <n v="10000"/>
    <n v="10000"/>
    <n v="10000"/>
    <n v="0"/>
    <n v="0"/>
    <n v="0"/>
    <n v="0"/>
    <n v="0"/>
    <n v="0"/>
    <n v="0"/>
    <n v="0"/>
    <n v="4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5.1.4"/>
    <s v="ALQUILER DE EQUIPO MULTIFUNCIONAL COPIADORA FAX IMPRESORA SCANNER"/>
    <m/>
    <s v="SERVICIO"/>
    <n v="1"/>
    <n v="15000"/>
    <m/>
    <n v="1"/>
    <m/>
    <m/>
    <m/>
    <m/>
    <m/>
    <m/>
    <m/>
    <m/>
    <m/>
    <m/>
    <n v="15000"/>
    <x v="1"/>
    <n v="0"/>
    <n v="15000"/>
    <n v="0"/>
    <n v="0"/>
    <n v="0"/>
    <n v="0"/>
    <n v="0"/>
    <n v="0"/>
    <n v="0"/>
    <n v="0"/>
    <n v="0"/>
    <n v="0"/>
    <n v="15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2.1.1"/>
    <s v="SERVICIO DE ENERGIA ELECTRICA"/>
    <m/>
    <s v="SERVICIO"/>
    <n v="1"/>
    <n v="85000"/>
    <n v="1"/>
    <n v="1"/>
    <n v="1"/>
    <n v="1"/>
    <m/>
    <m/>
    <m/>
    <m/>
    <m/>
    <m/>
    <m/>
    <m/>
    <n v="340000"/>
    <x v="1"/>
    <n v="85000"/>
    <n v="85000"/>
    <n v="85000"/>
    <n v="85000"/>
    <n v="0"/>
    <n v="0"/>
    <n v="0"/>
    <n v="0"/>
    <n v="0"/>
    <n v="0"/>
    <n v="0"/>
    <n v="0"/>
    <n v="34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2.1.2"/>
    <s v="SERVICIO DE AGUA POTABLE Y ALCANTARILLADO"/>
    <m/>
    <s v="SERVICIO"/>
    <n v="1"/>
    <n v="8000"/>
    <n v="1"/>
    <n v="1"/>
    <n v="1"/>
    <n v="1"/>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ESPECIALISTA EN CONTRATACIONES"/>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SISTENTE EN CONTRATACIONES"/>
    <m/>
    <s v="LOCADOR"/>
    <n v="1"/>
    <n v="4000"/>
    <n v="30"/>
    <n v="30"/>
    <n v="15"/>
    <m/>
    <m/>
    <m/>
    <m/>
    <m/>
    <m/>
    <m/>
    <m/>
    <m/>
    <n v="10000"/>
    <x v="1"/>
    <n v="4000"/>
    <n v="4000"/>
    <n v="2000"/>
    <n v="0"/>
    <n v="0"/>
    <n v="0"/>
    <n v="0"/>
    <n v="0"/>
    <n v="0"/>
    <n v="0"/>
    <n v="0"/>
    <n v="0"/>
    <n v="1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SISTENTE ADMINISTRATIVO Y LOGISTICO"/>
    <m/>
    <s v="LOCADOR"/>
    <n v="1"/>
    <n v="3500"/>
    <n v="30"/>
    <n v="30"/>
    <n v="15"/>
    <m/>
    <m/>
    <m/>
    <m/>
    <m/>
    <m/>
    <m/>
    <m/>
    <m/>
    <n v="8750"/>
    <x v="1"/>
    <n v="3500"/>
    <n v="3500"/>
    <n v="1750"/>
    <n v="0"/>
    <n v="0"/>
    <n v="0"/>
    <n v="0"/>
    <n v="0"/>
    <n v="0"/>
    <n v="0"/>
    <n v="0"/>
    <n v="0"/>
    <n v="875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SISTENTE ADMINISTRATIVO Y DE SERVICIOS"/>
    <m/>
    <s v="LOCADOR"/>
    <n v="1"/>
    <n v="4000"/>
    <n v="30"/>
    <n v="30"/>
    <n v="15"/>
    <m/>
    <m/>
    <m/>
    <m/>
    <m/>
    <m/>
    <m/>
    <m/>
    <m/>
    <n v="10000"/>
    <x v="1"/>
    <n v="4000"/>
    <n v="4000"/>
    <n v="2000"/>
    <n v="0"/>
    <n v="0"/>
    <n v="0"/>
    <n v="0"/>
    <n v="0"/>
    <n v="0"/>
    <n v="0"/>
    <n v="0"/>
    <n v="0"/>
    <n v="1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SISTENTE EN FORMULACION Y EVALUACION DE ESPECIFICACIONES TECNICAS"/>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SISTENTE EN FORMULACION Y EVALUACION DE ESPECIFICACIONES TECNICAS"/>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SISTENTE EN FORMULACION Y EVALUACION DE ESPECIFICACIONES TECNICAS"/>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ESPECIALISTA EN ARQUITECTURA"/>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UXILIAR ADMINISTRAT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UXILIAR LOGISTIC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TÉCNICO EN MANTENIMIENT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TÉCNICO EN MANTENIMIENT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TÉCNICO EN MANTENIMIENT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TÉCNICO EN MANTENIMIENT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TÉCNICO EN MANTENIMIENT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TÉCNICO ELECTRICISTA"/>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TÉCNICO EN AIRE ACONDICIONAD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NALISTA DE CONTROL PATRIMONIAL"/>
    <m/>
    <s v="LOCADOR"/>
    <n v="1"/>
    <n v="6500"/>
    <n v="30"/>
    <n v="30"/>
    <n v="15"/>
    <m/>
    <m/>
    <m/>
    <m/>
    <m/>
    <m/>
    <m/>
    <m/>
    <m/>
    <n v="16250"/>
    <x v="1"/>
    <n v="6500"/>
    <n v="6500"/>
    <n v="3250"/>
    <n v="0"/>
    <n v="0"/>
    <n v="0"/>
    <n v="0"/>
    <n v="0"/>
    <n v="0"/>
    <n v="0"/>
    <n v="0"/>
    <n v="0"/>
    <n v="1625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OPERARIO DE PATRIMONIO "/>
    <m/>
    <s v="LOCADOR"/>
    <n v="1"/>
    <n v="2800"/>
    <n v="30"/>
    <n v="30"/>
    <n v="15"/>
    <m/>
    <m/>
    <m/>
    <m/>
    <m/>
    <m/>
    <m/>
    <m/>
    <m/>
    <n v="7000"/>
    <x v="1"/>
    <n v="2800"/>
    <n v="2800"/>
    <n v="1400"/>
    <n v="0"/>
    <n v="0"/>
    <n v="0"/>
    <n v="0"/>
    <n v="0"/>
    <n v="0"/>
    <n v="0"/>
    <n v="0"/>
    <n v="0"/>
    <n v="7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OPERARIO DE PATRIMONIO "/>
    <m/>
    <s v="LOCADOR"/>
    <n v="1"/>
    <n v="2800"/>
    <n v="30"/>
    <n v="30"/>
    <n v="15"/>
    <m/>
    <m/>
    <m/>
    <m/>
    <m/>
    <m/>
    <m/>
    <m/>
    <m/>
    <n v="7000"/>
    <x v="1"/>
    <n v="2800"/>
    <n v="2800"/>
    <n v="1400"/>
    <n v="0"/>
    <n v="0"/>
    <n v="0"/>
    <n v="0"/>
    <n v="0"/>
    <n v="0"/>
    <n v="0"/>
    <n v="0"/>
    <n v="0"/>
    <n v="7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OPERARIO DE PATRIMONIO "/>
    <m/>
    <s v="LOCADOR"/>
    <n v="1"/>
    <n v="2800"/>
    <n v="30"/>
    <n v="30"/>
    <n v="15"/>
    <m/>
    <m/>
    <m/>
    <m/>
    <m/>
    <m/>
    <m/>
    <m/>
    <m/>
    <n v="7000"/>
    <x v="1"/>
    <n v="2800"/>
    <n v="2800"/>
    <n v="1400"/>
    <n v="0"/>
    <n v="0"/>
    <n v="0"/>
    <n v="0"/>
    <n v="0"/>
    <n v="0"/>
    <n v="0"/>
    <n v="0"/>
    <n v="0"/>
    <n v="7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OPERARIO DE PATRIMONIO "/>
    <m/>
    <s v="LOCADOR"/>
    <n v="1"/>
    <n v="2800"/>
    <n v="30"/>
    <n v="30"/>
    <n v="15"/>
    <m/>
    <m/>
    <m/>
    <m/>
    <m/>
    <m/>
    <m/>
    <m/>
    <m/>
    <n v="7000"/>
    <x v="1"/>
    <n v="2800"/>
    <n v="2800"/>
    <n v="1400"/>
    <n v="0"/>
    <n v="0"/>
    <n v="0"/>
    <n v="0"/>
    <n v="0"/>
    <n v="0"/>
    <n v="0"/>
    <n v="0"/>
    <n v="0"/>
    <n v="7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OPERARIO DE PATRIMONIO "/>
    <m/>
    <s v="LOCADOR"/>
    <n v="1"/>
    <n v="2800"/>
    <n v="30"/>
    <n v="30"/>
    <n v="15"/>
    <m/>
    <m/>
    <m/>
    <m/>
    <m/>
    <m/>
    <m/>
    <m/>
    <m/>
    <n v="7000"/>
    <x v="1"/>
    <n v="2800"/>
    <n v="2800"/>
    <n v="1400"/>
    <n v="0"/>
    <n v="0"/>
    <n v="0"/>
    <n v="0"/>
    <n v="0"/>
    <n v="0"/>
    <n v="0"/>
    <n v="0"/>
    <n v="0"/>
    <n v="7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OPERARIO DE PATRIMONIO "/>
    <m/>
    <s v="LOCADOR"/>
    <n v="1"/>
    <n v="2800"/>
    <n v="30"/>
    <n v="30"/>
    <n v="15"/>
    <m/>
    <m/>
    <m/>
    <m/>
    <m/>
    <m/>
    <m/>
    <m/>
    <m/>
    <n v="7000"/>
    <x v="1"/>
    <n v="2800"/>
    <n v="2800"/>
    <n v="1400"/>
    <n v="0"/>
    <n v="0"/>
    <n v="0"/>
    <n v="0"/>
    <n v="0"/>
    <n v="0"/>
    <n v="0"/>
    <n v="0"/>
    <n v="0"/>
    <n v="7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OPERADOR DE PATRIMONIO "/>
    <m/>
    <s v="LOCADOR"/>
    <n v="1"/>
    <n v="2800"/>
    <n v="30"/>
    <n v="30"/>
    <n v="15"/>
    <m/>
    <m/>
    <m/>
    <m/>
    <m/>
    <m/>
    <m/>
    <m/>
    <m/>
    <n v="7000"/>
    <x v="1"/>
    <n v="2800"/>
    <n v="2800"/>
    <n v="1400"/>
    <n v="0"/>
    <n v="0"/>
    <n v="0"/>
    <n v="0"/>
    <n v="0"/>
    <n v="0"/>
    <n v="0"/>
    <n v="0"/>
    <n v="0"/>
    <n v="7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SISTENTE DE TRANSPORTES"/>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CONDUCTOR DE VEHICUL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CONDUCTOR DE VEHICUL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CONDUCTOR DE VEHICUL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CONDUCTOR DE VEHICULO CAMION"/>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1.5.1.2"/>
    <s v="PAPEL BOND 80 g TAMAÑO  A3 EMP X 500 HOJAS"/>
    <m/>
    <s v="BIEN"/>
    <n v="1"/>
    <n v="40.119999999999997"/>
    <n v="400"/>
    <m/>
    <m/>
    <m/>
    <m/>
    <m/>
    <m/>
    <m/>
    <m/>
    <m/>
    <m/>
    <m/>
    <n v="16048"/>
    <x v="1"/>
    <n v="16047.999999999998"/>
    <n v="0"/>
    <n v="0"/>
    <n v="0"/>
    <n v="0"/>
    <n v="0"/>
    <n v="0"/>
    <n v="0"/>
    <n v="0"/>
    <n v="0"/>
    <n v="0"/>
    <n v="0"/>
    <n v="16048"/>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1.5.1.2"/>
    <s v="PAPEL BOND 80 g TAMAÑO  A4 EMP X 500 HOJAS"/>
    <m/>
    <s v="BIEN"/>
    <n v="1"/>
    <n v="18.042200000000001"/>
    <n v="400"/>
    <m/>
    <m/>
    <m/>
    <m/>
    <m/>
    <m/>
    <m/>
    <m/>
    <m/>
    <m/>
    <m/>
    <n v="7217"/>
    <x v="1"/>
    <n v="7216.88"/>
    <n v="0"/>
    <n v="0"/>
    <n v="0"/>
    <n v="0"/>
    <n v="0"/>
    <n v="0"/>
    <n v="0"/>
    <n v="0"/>
    <n v="0"/>
    <n v="0"/>
    <n v="0"/>
    <n v="7217"/>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1.2.1"/>
    <s v="PASAJES AÉREOS  NACIONAL (SUPERVISIÓN DE CAPACITACIÓN Y JORNADA DE CAPACITACIÓN)"/>
    <m/>
    <s v="SERVICIO"/>
    <n v="1"/>
    <n v="1000"/>
    <m/>
    <n v="10"/>
    <n v="10"/>
    <n v="10"/>
    <m/>
    <m/>
    <m/>
    <m/>
    <m/>
    <m/>
    <m/>
    <m/>
    <n v="30000"/>
    <x v="1"/>
    <n v="0"/>
    <n v="10000"/>
    <n v="10000"/>
    <n v="10000"/>
    <n v="0"/>
    <n v="0"/>
    <n v="0"/>
    <n v="0"/>
    <n v="0"/>
    <n v="0"/>
    <n v="0"/>
    <n v="0"/>
    <n v="30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1.2.1"/>
    <s v="PASAJES TERRESTRE NACIONAL (SUPERVISIÓN DE CAPACITACIÓN Y JORNADA DE CAPACITACIÓN)"/>
    <m/>
    <s v="SERVICIO"/>
    <n v="1"/>
    <n v="500"/>
    <m/>
    <n v="10"/>
    <n v="10"/>
    <n v="10"/>
    <m/>
    <m/>
    <m/>
    <m/>
    <m/>
    <m/>
    <m/>
    <m/>
    <n v="15000"/>
    <x v="1"/>
    <n v="0"/>
    <n v="5000"/>
    <n v="5000"/>
    <n v="5000"/>
    <n v="0"/>
    <n v="0"/>
    <n v="0"/>
    <n v="0"/>
    <n v="0"/>
    <n v="0"/>
    <n v="0"/>
    <n v="0"/>
    <n v="15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1.2.2"/>
    <s v="VIATICOS PARA SUPERVISIÓN DE CAPACITACIÓN Y JORNADA DE CAPACITACIÓN"/>
    <m/>
    <s v="VIATICOS"/>
    <n v="10"/>
    <n v="250"/>
    <n v="0"/>
    <n v="5"/>
    <n v="5"/>
    <n v="5"/>
    <m/>
    <m/>
    <m/>
    <m/>
    <m/>
    <m/>
    <m/>
    <m/>
    <n v="37500"/>
    <x v="1"/>
    <n v="0"/>
    <n v="12500"/>
    <n v="12500"/>
    <n v="12500"/>
    <n v="0"/>
    <n v="0"/>
    <n v="0"/>
    <n v="0"/>
    <n v="0"/>
    <n v="0"/>
    <n v="0"/>
    <n v="0"/>
    <n v="375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ASISTENTE EN SEGUIMIENTO DEL POE"/>
    <m/>
    <s v="LOCADOR"/>
    <n v="1"/>
    <n v="5000"/>
    <n v="25"/>
    <n v="30"/>
    <n v="30"/>
    <n v="30"/>
    <m/>
    <m/>
    <m/>
    <m/>
    <m/>
    <m/>
    <m/>
    <m/>
    <n v="19167"/>
    <x v="1"/>
    <n v="4166.666666666667"/>
    <n v="5000"/>
    <n v="5000"/>
    <n v="5000"/>
    <n v="0"/>
    <n v="0"/>
    <n v="0"/>
    <n v="0"/>
    <n v="0"/>
    <n v="0"/>
    <n v="0"/>
    <n v="0"/>
    <n v="19167"/>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ASISTENTE LOGÍSTICO DE CAPACITACIÓN ELECTORAL"/>
    <m/>
    <s v="LOCADOR"/>
    <n v="2"/>
    <n v="3000"/>
    <n v="25"/>
    <n v="30"/>
    <n v="30"/>
    <n v="30"/>
    <m/>
    <m/>
    <m/>
    <m/>
    <m/>
    <m/>
    <m/>
    <m/>
    <n v="23000"/>
    <x v="1"/>
    <n v="5000"/>
    <n v="6000"/>
    <n v="6000"/>
    <n v="6000"/>
    <n v="0"/>
    <n v="0"/>
    <n v="0"/>
    <n v="0"/>
    <n v="0"/>
    <n v="0"/>
    <n v="0"/>
    <n v="0"/>
    <n v="23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COORDINADOR DE CAPACITACIÓN "/>
    <m/>
    <s v="LOCADOR"/>
    <n v="194"/>
    <n v="6000"/>
    <n v="23"/>
    <n v="30"/>
    <n v="30"/>
    <n v="30"/>
    <m/>
    <m/>
    <m/>
    <m/>
    <m/>
    <m/>
    <m/>
    <m/>
    <n v="4384400"/>
    <x v="1"/>
    <n v="892400"/>
    <n v="1164000"/>
    <n v="1164000"/>
    <n v="1164000"/>
    <n v="0"/>
    <n v="0"/>
    <n v="0"/>
    <n v="0"/>
    <n v="0"/>
    <n v="0"/>
    <n v="0"/>
    <n v="0"/>
    <n v="43844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DISEÑADOR GRAFICO DE MATERIALES DE CAPACITACION 1"/>
    <m/>
    <s v="LOCADOR"/>
    <n v="3"/>
    <n v="5500"/>
    <n v="25"/>
    <n v="30"/>
    <n v="30"/>
    <n v="30"/>
    <m/>
    <m/>
    <m/>
    <m/>
    <m/>
    <m/>
    <m/>
    <m/>
    <n v="63250"/>
    <x v="1"/>
    <n v="13750"/>
    <n v="16500"/>
    <n v="16500"/>
    <n v="16500"/>
    <n v="0"/>
    <n v="0"/>
    <n v="0"/>
    <n v="0"/>
    <n v="0"/>
    <n v="0"/>
    <n v="0"/>
    <n v="0"/>
    <n v="6325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DISEÑADOR MULTIMEDIA 1"/>
    <m/>
    <s v="LOCADOR"/>
    <n v="2"/>
    <n v="6000"/>
    <n v="30"/>
    <n v="30"/>
    <n v="30"/>
    <n v="30"/>
    <m/>
    <m/>
    <m/>
    <m/>
    <m/>
    <m/>
    <m/>
    <m/>
    <n v="48000"/>
    <x v="1"/>
    <n v="12000"/>
    <n v="12000"/>
    <n v="12000"/>
    <n v="12000"/>
    <n v="0"/>
    <n v="0"/>
    <n v="0"/>
    <n v="0"/>
    <n v="0"/>
    <n v="0"/>
    <n v="0"/>
    <n v="0"/>
    <n v="48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PROFESIONAL EN ADMINISTRACIÓN"/>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PROFESIONAL EN BASE DE DATOS Y PROCESAMIENTO DE INFORMACIÓN"/>
    <m/>
    <s v="LOCADOR"/>
    <n v="3"/>
    <n v="6000"/>
    <n v="15"/>
    <n v="30"/>
    <n v="30"/>
    <n v="30"/>
    <m/>
    <m/>
    <m/>
    <m/>
    <m/>
    <m/>
    <m/>
    <m/>
    <n v="63000"/>
    <x v="1"/>
    <n v="9000"/>
    <n v="18000"/>
    <n v="18000"/>
    <n v="18000"/>
    <n v="0"/>
    <n v="0"/>
    <n v="0"/>
    <n v="0"/>
    <n v="0"/>
    <n v="0"/>
    <n v="0"/>
    <n v="0"/>
    <n v="63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PROFESIONAL EN CAPACITACIÓN ELECTORAL 1"/>
    <m/>
    <s v="LOCADOR"/>
    <n v="4"/>
    <n v="6000"/>
    <n v="30"/>
    <n v="30"/>
    <n v="30"/>
    <n v="30"/>
    <m/>
    <m/>
    <m/>
    <m/>
    <m/>
    <m/>
    <m/>
    <m/>
    <n v="96000"/>
    <x v="1"/>
    <n v="24000"/>
    <n v="24000"/>
    <n v="24000"/>
    <n v="24000"/>
    <n v="0"/>
    <n v="0"/>
    <n v="0"/>
    <n v="0"/>
    <n v="0"/>
    <n v="0"/>
    <n v="0"/>
    <n v="0"/>
    <n v="96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PROFESIONAL EN CAPACITACIÓN VIRTUAL 1"/>
    <m/>
    <s v="LOCADOR"/>
    <n v="2"/>
    <n v="6000"/>
    <n v="30"/>
    <n v="30"/>
    <n v="30"/>
    <n v="30"/>
    <m/>
    <m/>
    <m/>
    <m/>
    <m/>
    <m/>
    <m/>
    <m/>
    <n v="48000"/>
    <x v="1"/>
    <n v="12000"/>
    <n v="12000"/>
    <n v="12000"/>
    <n v="12000"/>
    <n v="0"/>
    <n v="0"/>
    <n v="0"/>
    <n v="0"/>
    <n v="0"/>
    <n v="0"/>
    <n v="0"/>
    <n v="0"/>
    <n v="48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PROFESIONAL EN COMUNICACIÓN Y GENERACION DE CONTENIDOS 1"/>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PROFESIONAL EN CORRECCIÓN DE ESTILO 1"/>
    <m/>
    <s v="LOCADOR"/>
    <n v="2"/>
    <n v="6000"/>
    <n v="30"/>
    <n v="30"/>
    <n v="30"/>
    <n v="30"/>
    <m/>
    <m/>
    <m/>
    <m/>
    <m/>
    <m/>
    <m/>
    <m/>
    <n v="48000"/>
    <x v="1"/>
    <n v="12000"/>
    <n v="12000"/>
    <n v="12000"/>
    <n v="12000"/>
    <n v="0"/>
    <n v="0"/>
    <n v="0"/>
    <n v="0"/>
    <n v="0"/>
    <n v="0"/>
    <n v="0"/>
    <n v="0"/>
    <n v="48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PROFESIONAL EN SEGUIMIENTO Y MONITOREO"/>
    <m/>
    <s v="LOCADOR"/>
    <n v="6"/>
    <n v="5500"/>
    <n v="30"/>
    <n v="30"/>
    <n v="30"/>
    <n v="30"/>
    <m/>
    <m/>
    <m/>
    <m/>
    <m/>
    <m/>
    <m/>
    <m/>
    <n v="132000"/>
    <x v="1"/>
    <n v="33000"/>
    <n v="33000"/>
    <n v="33000"/>
    <n v="33000"/>
    <n v="0"/>
    <n v="0"/>
    <n v="0"/>
    <n v="0"/>
    <n v="0"/>
    <n v="0"/>
    <n v="0"/>
    <n v="0"/>
    <n v="132000"/>
    <n v="0"/>
  </r>
  <r>
    <n v="2026"/>
    <n v="479"/>
    <m/>
    <m/>
    <s v="0125 MEJORA DE LA EFICIENCIA DE LOS PROCESOS ELECTORALES E INCREMENTO DE LA PARTICIPACIÓN POLÍTICA DE LA CIUDADANÍA"/>
    <n v="3000654"/>
    <n v="5005020"/>
    <m/>
    <m/>
    <m/>
    <m/>
    <s v="2026EG 2026GOECORCOMPENSAR A MIEMBROS DE MESA"/>
    <s v="COMPENSAR A MIEMBROS DE MESA"/>
    <m/>
    <m/>
    <x v="7"/>
    <s v="EG 2026"/>
    <m/>
    <m/>
    <s v="2.3.2.10.1.1"/>
    <s v="ASIGNACIÓN DE PROPINAS O ESTIPENDIOS PARA EL CUMPLIMIENTO DE METAS SOCIALES"/>
    <m/>
    <s v="SERVICIO"/>
    <n v="1"/>
    <n v="160.5"/>
    <m/>
    <m/>
    <m/>
    <n v="267273"/>
    <m/>
    <m/>
    <m/>
    <m/>
    <m/>
    <m/>
    <m/>
    <m/>
    <n v="42897317"/>
    <x v="1"/>
    <n v="0"/>
    <n v="0"/>
    <n v="0"/>
    <n v="42897316.5"/>
    <n v="0"/>
    <n v="0"/>
    <n v="0"/>
    <n v="0"/>
    <n v="0"/>
    <n v="0"/>
    <n v="0"/>
    <n v="0"/>
    <n v="42897317"/>
    <n v="0"/>
  </r>
  <r>
    <n v="2026"/>
    <n v="479"/>
    <m/>
    <m/>
    <s v="0125 MEJORA DE LA EFICIENCIA DE LOS PROCESOS ELECTORALES E INCREMENTO DE LA PARTICIPACIÓN POLÍTICA DE LA CIUDADANÍA"/>
    <n v="3000001"/>
    <n v="5000276"/>
    <m/>
    <m/>
    <m/>
    <m/>
    <s v="2026EG 2026GOECORGESTION DOCUMENTAL"/>
    <s v="GESTION DOCUMENTAL"/>
    <m/>
    <m/>
    <x v="7"/>
    <s v="EG 2026"/>
    <m/>
    <m/>
    <s v="2.3.2.9.1.1"/>
    <s v="ASISTENTE DE OFICINA"/>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3"/>
    <m/>
    <m/>
    <m/>
    <m/>
    <s v="2026EG 2026GOECOROPERACION DEL CENTRO DE COMPUTO"/>
    <s v="OPERACION DEL CENTRO DE COMPUTO"/>
    <m/>
    <m/>
    <x v="7"/>
    <s v="EG 2026"/>
    <m/>
    <m/>
    <s v="2.3.2.9.1.1"/>
    <s v="ASISTENTE DE COMPUTO DESCENTRALIZADO"/>
    <m/>
    <s v="LOCADOR"/>
    <n v="182"/>
    <n v="6000"/>
    <n v="0"/>
    <n v="30"/>
    <n v="30"/>
    <m/>
    <m/>
    <m/>
    <m/>
    <m/>
    <m/>
    <m/>
    <m/>
    <m/>
    <n v="2184000"/>
    <x v="1"/>
    <n v="0"/>
    <n v="1092000"/>
    <n v="1092000"/>
    <n v="0"/>
    <n v="0"/>
    <n v="0"/>
    <n v="0"/>
    <n v="0"/>
    <n v="0"/>
    <n v="0"/>
    <n v="0"/>
    <n v="0"/>
    <n v="2184000"/>
    <n v="0"/>
  </r>
  <r>
    <n v="2026"/>
    <n v="479"/>
    <m/>
    <m/>
    <s v="0125 MEJORA DE LA EFICIENCIA DE LOS PROCESOS ELECTORALES E INCREMENTO DE LA PARTICIPACIÓN POLÍTICA DE LA CIUDADANÍA"/>
    <n v="3000654"/>
    <n v="5005023"/>
    <m/>
    <m/>
    <m/>
    <m/>
    <s v="2026EG 2026GOECOROPERACION DEL CENTRO DE COMPUTO"/>
    <s v="OPERACION DEL CENTRO DE COMPUTO"/>
    <m/>
    <m/>
    <x v="7"/>
    <s v="EG 2026"/>
    <m/>
    <m/>
    <s v="2.3.2.9.1.1"/>
    <s v="ENCARGADO DE COMPUTO DESCENTRALIZADO"/>
    <m/>
    <s v="LOCADOR"/>
    <n v="126"/>
    <n v="7000"/>
    <n v="30"/>
    <n v="30"/>
    <n v="30"/>
    <m/>
    <m/>
    <m/>
    <m/>
    <m/>
    <m/>
    <m/>
    <m/>
    <m/>
    <n v="2646000"/>
    <x v="1"/>
    <n v="882000"/>
    <n v="882000"/>
    <n v="882000"/>
    <n v="0"/>
    <n v="0"/>
    <n v="0"/>
    <n v="0"/>
    <n v="0"/>
    <n v="0"/>
    <n v="0"/>
    <n v="0"/>
    <n v="0"/>
    <n v="2646000"/>
    <n v="0"/>
  </r>
  <r>
    <n v="2026"/>
    <n v="479"/>
    <m/>
    <m/>
    <s v="0125 MEJORA DE LA EFICIENCIA DE LOS PROCESOS ELECTORALES E INCREMENTO DE LA PARTICIPACIÓN POLÍTICA DE LA CIUDADANÍA"/>
    <n v="3000654"/>
    <n v="5005023"/>
    <m/>
    <m/>
    <m/>
    <m/>
    <s v="2026EG 2026GOECOROPERACION DEL CENTRO DE COMPUTO"/>
    <s v="OPERACION DEL CENTRO DE COMPUTO"/>
    <m/>
    <m/>
    <x v="7"/>
    <s v="EG 2026"/>
    <m/>
    <m/>
    <s v="2.3.2.9.1.1"/>
    <s v="GESTOR DE OPERACIONES"/>
    <m/>
    <s v="LOCADOR"/>
    <n v="1"/>
    <n v="8000"/>
    <n v="30"/>
    <n v="30"/>
    <n v="30"/>
    <m/>
    <m/>
    <m/>
    <m/>
    <m/>
    <m/>
    <m/>
    <m/>
    <m/>
    <n v="24000"/>
    <x v="1"/>
    <n v="8000"/>
    <n v="8000"/>
    <n v="8000"/>
    <n v="0"/>
    <n v="0"/>
    <n v="0"/>
    <n v="0"/>
    <n v="0"/>
    <n v="0"/>
    <n v="0"/>
    <n v="0"/>
    <n v="0"/>
    <n v="24000"/>
    <n v="0"/>
  </r>
  <r>
    <n v="2026"/>
    <n v="479"/>
    <m/>
    <m/>
    <s v="0125 MEJORA DE LA EFICIENCIA DE LOS PROCESOS ELECTORALES E INCREMENTO DE LA PARTICIPACIÓN POLÍTICA DE LA CIUDADANÍA"/>
    <n v="3000654"/>
    <n v="5005023"/>
    <m/>
    <m/>
    <m/>
    <m/>
    <s v="2026EG 2026GOECOROPERACION DEL CENTRO DE COMPUTO"/>
    <s v="OPERACION DEL CENTRO DE COMPUTO"/>
    <m/>
    <m/>
    <x v="7"/>
    <s v="EG 2026"/>
    <m/>
    <m/>
    <s v="2.3.2.9.1.1"/>
    <s v="SUPERVISOR DE OPERACIONES Y DEL CENTRO DE COMPUTO "/>
    <m/>
    <s v="LOCADOR"/>
    <n v="1"/>
    <n v="6000"/>
    <n v="30"/>
    <n v="30"/>
    <n v="30"/>
    <m/>
    <m/>
    <m/>
    <m/>
    <m/>
    <m/>
    <m/>
    <m/>
    <m/>
    <n v="18000"/>
    <x v="1"/>
    <n v="6000"/>
    <n v="6000"/>
    <n v="6000"/>
    <n v="0"/>
    <n v="0"/>
    <n v="0"/>
    <n v="0"/>
    <n v="0"/>
    <n v="0"/>
    <n v="0"/>
    <n v="0"/>
    <n v="0"/>
    <n v="18000"/>
    <n v="0"/>
  </r>
  <r>
    <n v="2026"/>
    <n v="479"/>
    <m/>
    <m/>
    <s v="0125 MEJORA DE LA EFICIENCIA DE LOS PROCESOS ELECTORALES E INCREMENTO DE LA PARTICIPACIÓN POLÍTICA DE LA CIUDADANÍA"/>
    <n v="3000654"/>
    <n v="5005023"/>
    <m/>
    <m/>
    <m/>
    <m/>
    <s v="2026EG 2026GOECOROPERACION DEL CENTRO DE COMPUTO"/>
    <s v="OPERACION DEL CENTRO DE COMPUTO"/>
    <m/>
    <m/>
    <x v="7"/>
    <s v="EG 2026"/>
    <m/>
    <m/>
    <s v="2.3.2.9.1.1"/>
    <s v="COORDINADOR DEL CENTRO DE COMPUTO"/>
    <m/>
    <s v="LOCADOR"/>
    <n v="11"/>
    <n v="5500"/>
    <n v="30"/>
    <n v="30"/>
    <n v="30"/>
    <m/>
    <m/>
    <m/>
    <m/>
    <m/>
    <m/>
    <m/>
    <m/>
    <m/>
    <n v="181500"/>
    <x v="1"/>
    <n v="60500"/>
    <n v="60500"/>
    <n v="60500"/>
    <n v="0"/>
    <n v="0"/>
    <n v="0"/>
    <n v="0"/>
    <n v="0"/>
    <n v="0"/>
    <n v="0"/>
    <n v="0"/>
    <n v="0"/>
    <n v="1815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1.1.1.1"/>
    <s v="AGUA MINERAL SIN GAS X 20 L"/>
    <m/>
    <s v="BIEN"/>
    <n v="1"/>
    <n v="25"/>
    <m/>
    <n v="20"/>
    <m/>
    <m/>
    <m/>
    <m/>
    <m/>
    <m/>
    <m/>
    <m/>
    <m/>
    <m/>
    <n v="500"/>
    <x v="1"/>
    <n v="0"/>
    <n v="500"/>
    <n v="0"/>
    <n v="0"/>
    <n v="0"/>
    <n v="0"/>
    <n v="0"/>
    <n v="0"/>
    <n v="0"/>
    <n v="0"/>
    <n v="0"/>
    <n v="0"/>
    <n v="5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1.1.1.1"/>
    <s v="LECHE FRESCA ENTERA"/>
    <m/>
    <s v="BIEN"/>
    <n v="1"/>
    <n v="7"/>
    <m/>
    <n v="100"/>
    <m/>
    <m/>
    <m/>
    <m/>
    <m/>
    <m/>
    <m/>
    <m/>
    <m/>
    <m/>
    <n v="700"/>
    <x v="1"/>
    <n v="0"/>
    <n v="700"/>
    <n v="0"/>
    <n v="0"/>
    <n v="0"/>
    <n v="0"/>
    <n v="0"/>
    <n v="0"/>
    <n v="0"/>
    <n v="0"/>
    <n v="0"/>
    <n v="0"/>
    <n v="7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1.1.1.1"/>
    <s v="REFRIGERIOS DE MIEMBROS DE MESA"/>
    <m/>
    <s v="BIEN"/>
    <n v="2"/>
    <n v="19"/>
    <m/>
    <m/>
    <m/>
    <n v="534546"/>
    <m/>
    <m/>
    <m/>
    <m/>
    <m/>
    <m/>
    <m/>
    <m/>
    <n v="10156374"/>
    <x v="1"/>
    <n v="0"/>
    <n v="0"/>
    <n v="0"/>
    <n v="10156374"/>
    <n v="0"/>
    <n v="0"/>
    <n v="0"/>
    <n v="0"/>
    <n v="0"/>
    <n v="0"/>
    <n v="0"/>
    <n v="0"/>
    <n v="10156374"/>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1.5.1.2"/>
    <s v="PAPEL BOND 80 g TAMAÑO  A4 (RESMA)"/>
    <m/>
    <s v="BIEN"/>
    <n v="1"/>
    <n v="18"/>
    <m/>
    <n v="800"/>
    <m/>
    <m/>
    <m/>
    <m/>
    <m/>
    <m/>
    <m/>
    <m/>
    <m/>
    <m/>
    <n v="14400"/>
    <x v="1"/>
    <n v="0"/>
    <n v="14400"/>
    <n v="0"/>
    <n v="0"/>
    <n v="0"/>
    <n v="0"/>
    <n v="0"/>
    <n v="0"/>
    <n v="0"/>
    <n v="0"/>
    <n v="0"/>
    <n v="0"/>
    <n v="144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1.5.1.2"/>
    <s v="PAPEL BOND 80 g TAMAÑO A3 (RESMA)"/>
    <m/>
    <s v="BIEN"/>
    <n v="1"/>
    <n v="25"/>
    <m/>
    <n v="200"/>
    <m/>
    <m/>
    <m/>
    <m/>
    <m/>
    <m/>
    <m/>
    <m/>
    <m/>
    <m/>
    <n v="5000"/>
    <x v="1"/>
    <n v="0"/>
    <n v="5000"/>
    <n v="0"/>
    <n v="0"/>
    <n v="0"/>
    <n v="0"/>
    <n v="0"/>
    <n v="0"/>
    <n v="0"/>
    <n v="0"/>
    <n v="0"/>
    <n v="0"/>
    <n v="5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1.5.1.2"/>
    <s v="TÓNER DE IMPRESIÓN PARA HP COD. REF. 25X CF325X NEGRO"/>
    <m/>
    <s v="BIEN"/>
    <n v="1"/>
    <n v="500"/>
    <m/>
    <n v="8"/>
    <m/>
    <m/>
    <m/>
    <m/>
    <m/>
    <m/>
    <m/>
    <m/>
    <m/>
    <m/>
    <n v="4000"/>
    <x v="1"/>
    <n v="0"/>
    <n v="4000"/>
    <n v="0"/>
    <n v="0"/>
    <n v="0"/>
    <n v="0"/>
    <n v="0"/>
    <n v="0"/>
    <n v="0"/>
    <n v="0"/>
    <n v="0"/>
    <n v="0"/>
    <n v="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1.5.99.99"/>
    <s v="CAJA DE CARTON CORRUGADO 30 cm X 32 cm X 51 cm APROX."/>
    <m/>
    <s v="BIEN"/>
    <n v="1"/>
    <n v="2.39"/>
    <m/>
    <m/>
    <n v="1000"/>
    <m/>
    <m/>
    <m/>
    <m/>
    <m/>
    <m/>
    <m/>
    <m/>
    <m/>
    <n v="2390"/>
    <x v="1"/>
    <n v="0"/>
    <n v="0"/>
    <n v="2390"/>
    <n v="0"/>
    <n v="0"/>
    <n v="0"/>
    <n v="0"/>
    <n v="0"/>
    <n v="0"/>
    <n v="0"/>
    <n v="0"/>
    <n v="0"/>
    <n v="239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1.2.1"/>
    <s v="PASAJES TERRESTRE DE JEFE ODPE Y COORDINADOR ADMINISTRATIVO"/>
    <m/>
    <s v="SERVICIO"/>
    <n v="1"/>
    <n v="200"/>
    <n v="68"/>
    <m/>
    <n v="0"/>
    <n v="0"/>
    <m/>
    <m/>
    <m/>
    <m/>
    <m/>
    <m/>
    <m/>
    <m/>
    <n v="13600"/>
    <x v="1"/>
    <n v="13600"/>
    <n v="0"/>
    <n v="0"/>
    <n v="0"/>
    <n v="0"/>
    <n v="0"/>
    <n v="0"/>
    <n v="0"/>
    <n v="0"/>
    <n v="0"/>
    <n v="0"/>
    <n v="0"/>
    <n v="136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1.2.1"/>
    <s v="PASAJES AÉREOS  NACIONAL (JEFES/CADM) SOLO IDA"/>
    <m/>
    <s v="SERVICIO"/>
    <n v="1"/>
    <n v="800"/>
    <n v="83"/>
    <m/>
    <m/>
    <m/>
    <m/>
    <m/>
    <m/>
    <m/>
    <m/>
    <m/>
    <m/>
    <m/>
    <n v="66400"/>
    <x v="1"/>
    <n v="66400"/>
    <n v="0"/>
    <n v="0"/>
    <n v="0"/>
    <n v="0"/>
    <n v="0"/>
    <n v="0"/>
    <n v="0"/>
    <n v="0"/>
    <n v="0"/>
    <n v="0"/>
    <n v="0"/>
    <n v="664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1.2.1"/>
    <s v="PASAJES AÉREOS  NACIONAL (LOGISTICO ODPE)"/>
    <m/>
    <s v="SERVICIO"/>
    <n v="1"/>
    <n v="1000"/>
    <n v="61"/>
    <m/>
    <m/>
    <m/>
    <m/>
    <m/>
    <m/>
    <m/>
    <m/>
    <m/>
    <m/>
    <m/>
    <n v="61000"/>
    <x v="1"/>
    <n v="61000"/>
    <n v="0"/>
    <n v="0"/>
    <n v="0"/>
    <n v="0"/>
    <n v="0"/>
    <n v="0"/>
    <n v="0"/>
    <n v="0"/>
    <n v="0"/>
    <n v="0"/>
    <n v="0"/>
    <n v="61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1.2.2"/>
    <s v="VIATICOS PARA INSTALACIÓN ODPE JEFE ODPE Y COORDINADOR ADMINISTRATIVO"/>
    <m/>
    <s v="VIATICOS"/>
    <n v="198"/>
    <n v="250"/>
    <n v="3"/>
    <m/>
    <m/>
    <m/>
    <m/>
    <m/>
    <m/>
    <m/>
    <m/>
    <m/>
    <m/>
    <m/>
    <n v="148500"/>
    <x v="1"/>
    <n v="148500"/>
    <n v="0"/>
    <n v="0"/>
    <n v="0"/>
    <n v="0"/>
    <n v="0"/>
    <n v="0"/>
    <n v="0"/>
    <n v="0"/>
    <n v="0"/>
    <n v="0"/>
    <n v="0"/>
    <n v="1485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1.2.99"/>
    <s v="SERVIVIO DE MOVILIDAD DE TAXI PARA EL TRANSPORTE DEL PERSONAL GOECOR - JORNADA (DOM)"/>
    <m/>
    <s v="SERVICIO"/>
    <n v="1"/>
    <n v="35"/>
    <m/>
    <m/>
    <m/>
    <n v="600"/>
    <m/>
    <m/>
    <m/>
    <m/>
    <m/>
    <m/>
    <m/>
    <m/>
    <n v="21000"/>
    <x v="1"/>
    <n v="0"/>
    <n v="0"/>
    <n v="0"/>
    <n v="21000"/>
    <n v="0"/>
    <n v="0"/>
    <n v="0"/>
    <n v="0"/>
    <n v="0"/>
    <n v="0"/>
    <n v="0"/>
    <n v="0"/>
    <n v="21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1.2.99"/>
    <s v="SERVIVIO DE MOVILIDAD DE TAXI PARA EL TRANSPORTE DEL PERSONAL GOECOR - JORNADA (SAB)"/>
    <m/>
    <s v="SERVICIO"/>
    <n v="1"/>
    <n v="35"/>
    <m/>
    <m/>
    <m/>
    <n v="400"/>
    <m/>
    <m/>
    <m/>
    <m/>
    <m/>
    <m/>
    <m/>
    <m/>
    <n v="14000"/>
    <x v="1"/>
    <n v="0"/>
    <n v="0"/>
    <n v="0"/>
    <n v="14000"/>
    <n v="0"/>
    <n v="0"/>
    <n v="0"/>
    <n v="0"/>
    <n v="0"/>
    <n v="0"/>
    <n v="0"/>
    <n v="0"/>
    <n v="1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1.2.99"/>
    <s v="SERVIVIO DE MOVILIDAD DE TAXI PARA EL TRANSPORTE DEL PERSONAL GOECOR - SIMULACRO"/>
    <m/>
    <s v="SERVICIO"/>
    <n v="1"/>
    <n v="35"/>
    <m/>
    <m/>
    <m/>
    <n v="200"/>
    <m/>
    <m/>
    <m/>
    <m/>
    <m/>
    <m/>
    <m/>
    <m/>
    <n v="7000"/>
    <x v="1"/>
    <n v="0"/>
    <n v="0"/>
    <n v="0"/>
    <n v="7000"/>
    <n v="0"/>
    <n v="0"/>
    <n v="0"/>
    <n v="0"/>
    <n v="0"/>
    <n v="0"/>
    <n v="0"/>
    <n v="0"/>
    <n v="7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2.2.3"/>
    <s v="SERVICIO DE INTERNET MOVIL "/>
    <m/>
    <s v="SERVICIO"/>
    <n v="1"/>
    <n v="30"/>
    <m/>
    <m/>
    <m/>
    <n v="8000"/>
    <m/>
    <m/>
    <m/>
    <m/>
    <m/>
    <m/>
    <m/>
    <m/>
    <n v="240000"/>
    <x v="1"/>
    <n v="0"/>
    <n v="0"/>
    <n v="0"/>
    <n v="240000"/>
    <n v="0"/>
    <n v="0"/>
    <n v="0"/>
    <n v="0"/>
    <n v="0"/>
    <n v="0"/>
    <n v="0"/>
    <n v="0"/>
    <n v="240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5.1.3"/>
    <s v="ALQUILER DE MESAS DE MELAMINA"/>
    <m/>
    <s v="SERVICIO"/>
    <n v="1"/>
    <n v="76076.58"/>
    <n v="1"/>
    <m/>
    <m/>
    <m/>
    <m/>
    <m/>
    <m/>
    <m/>
    <m/>
    <m/>
    <m/>
    <m/>
    <n v="76077"/>
    <x v="1"/>
    <n v="76076.58"/>
    <n v="0"/>
    <n v="0"/>
    <n v="0"/>
    <n v="0"/>
    <n v="0"/>
    <n v="0"/>
    <n v="0"/>
    <n v="0"/>
    <n v="0"/>
    <n v="0"/>
    <n v="0"/>
    <n v="76077"/>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5.1.3"/>
    <s v="ALQUILER DE SILLAS"/>
    <m/>
    <s v="SERVICIO"/>
    <n v="1"/>
    <n v="23000"/>
    <n v="1"/>
    <m/>
    <m/>
    <m/>
    <m/>
    <m/>
    <m/>
    <m/>
    <m/>
    <m/>
    <m/>
    <m/>
    <n v="23000"/>
    <x v="1"/>
    <n v="23000"/>
    <n v="0"/>
    <n v="0"/>
    <n v="0"/>
    <n v="0"/>
    <n v="0"/>
    <n v="0"/>
    <n v="0"/>
    <n v="0"/>
    <n v="0"/>
    <n v="0"/>
    <n v="0"/>
    <n v="23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5.1.4"/>
    <s v="ALQUILER DE COMPUTADORAS DE ESCRITORIO"/>
    <m/>
    <s v="SERVICIO"/>
    <n v="1"/>
    <n v="142000"/>
    <n v="1"/>
    <m/>
    <m/>
    <m/>
    <m/>
    <m/>
    <m/>
    <m/>
    <m/>
    <m/>
    <m/>
    <m/>
    <n v="142000"/>
    <x v="1"/>
    <n v="142000"/>
    <n v="0"/>
    <n v="0"/>
    <n v="0"/>
    <n v="0"/>
    <n v="0"/>
    <n v="0"/>
    <n v="0"/>
    <n v="0"/>
    <n v="0"/>
    <n v="0"/>
    <n v="0"/>
    <n v="142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5.1.4"/>
    <s v="ALQUILER DE EQUIPO MULTIFUNCIONAL COPIADORA IMPRESORA SCANNER (INCLUYE OPERARIO)"/>
    <m/>
    <s v="SERVICIO"/>
    <n v="1"/>
    <n v="24000"/>
    <m/>
    <n v="1"/>
    <m/>
    <m/>
    <m/>
    <m/>
    <m/>
    <m/>
    <m/>
    <m/>
    <m/>
    <m/>
    <n v="24000"/>
    <x v="1"/>
    <n v="0"/>
    <n v="24000"/>
    <n v="0"/>
    <n v="0"/>
    <n v="0"/>
    <n v="0"/>
    <n v="0"/>
    <n v="0"/>
    <n v="0"/>
    <n v="0"/>
    <n v="0"/>
    <n v="0"/>
    <n v="2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7.11.2"/>
    <s v="SERVICIO DE TRANSPORTE DE CARGA TERRESTRE"/>
    <m/>
    <s v="SERVICIO"/>
    <n v="1"/>
    <n v="20000"/>
    <m/>
    <m/>
    <n v="1"/>
    <m/>
    <m/>
    <m/>
    <m/>
    <m/>
    <m/>
    <m/>
    <m/>
    <m/>
    <n v="20000"/>
    <x v="1"/>
    <n v="0"/>
    <n v="0"/>
    <n v="20000"/>
    <n v="0"/>
    <n v="0"/>
    <n v="0"/>
    <n v="0"/>
    <n v="0"/>
    <n v="0"/>
    <n v="0"/>
    <n v="0"/>
    <n v="0"/>
    <n v="20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7.11.5"/>
    <s v="SERVICIO DE ATENCION DE REFRIGERIOS"/>
    <m/>
    <s v="SERVICIO"/>
    <n v="1"/>
    <n v="25000"/>
    <m/>
    <m/>
    <m/>
    <n v="2"/>
    <m/>
    <m/>
    <m/>
    <m/>
    <m/>
    <m/>
    <m/>
    <m/>
    <n v="50000"/>
    <x v="1"/>
    <n v="0"/>
    <n v="0"/>
    <n v="0"/>
    <n v="50000"/>
    <n v="0"/>
    <n v="0"/>
    <n v="0"/>
    <n v="0"/>
    <n v="0"/>
    <n v="0"/>
    <n v="0"/>
    <n v="0"/>
    <n v="50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7.13.98"/>
    <s v="SERVICIO DE ALQUILER DE VALLAS DE SEGURIDAD"/>
    <m/>
    <s v="SERVICIO"/>
    <n v="1"/>
    <n v="50"/>
    <m/>
    <m/>
    <m/>
    <n v="320"/>
    <m/>
    <m/>
    <m/>
    <m/>
    <m/>
    <m/>
    <m/>
    <m/>
    <n v="16000"/>
    <x v="1"/>
    <n v="0"/>
    <n v="0"/>
    <n v="0"/>
    <n v="16000"/>
    <n v="0"/>
    <n v="0"/>
    <n v="0"/>
    <n v="0"/>
    <n v="0"/>
    <n v="0"/>
    <n v="0"/>
    <n v="0"/>
    <n v="1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NALISTA EN ACTIVIDADES ADMINISTRATIVAS"/>
    <m/>
    <s v="LOCADOR"/>
    <n v="2"/>
    <n v="5000"/>
    <n v="30"/>
    <n v="30"/>
    <n v="30"/>
    <n v="30"/>
    <m/>
    <m/>
    <m/>
    <m/>
    <m/>
    <m/>
    <m/>
    <m/>
    <n v="40000"/>
    <x v="1"/>
    <n v="10000"/>
    <n v="10000"/>
    <n v="10000"/>
    <n v="10000"/>
    <n v="0"/>
    <n v="0"/>
    <n v="0"/>
    <n v="0"/>
    <n v="0"/>
    <n v="0"/>
    <n v="0"/>
    <n v="0"/>
    <n v="40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DE ACERVO DOCUMENTARIO"/>
    <m/>
    <s v="LOCADOR"/>
    <n v="2"/>
    <n v="4000"/>
    <n v="15"/>
    <n v="30"/>
    <n v="30"/>
    <n v="30"/>
    <m/>
    <m/>
    <m/>
    <m/>
    <m/>
    <m/>
    <m/>
    <m/>
    <n v="28000"/>
    <x v="1"/>
    <n v="4000"/>
    <n v="8000"/>
    <n v="8000"/>
    <n v="8000"/>
    <n v="0"/>
    <n v="0"/>
    <n v="0"/>
    <n v="0"/>
    <n v="0"/>
    <n v="0"/>
    <n v="0"/>
    <n v="0"/>
    <n v="28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ADMINISTRATIVO DESCENTRALIZADO DE ORC"/>
    <m/>
    <s v="LOCADOR"/>
    <n v="22"/>
    <n v="4000"/>
    <n v="30"/>
    <n v="30"/>
    <n v="30"/>
    <n v="30"/>
    <m/>
    <m/>
    <m/>
    <m/>
    <m/>
    <m/>
    <m/>
    <m/>
    <n v="352000"/>
    <x v="1"/>
    <n v="88000"/>
    <n v="88000"/>
    <n v="88000"/>
    <n v="88000"/>
    <n v="0"/>
    <n v="0"/>
    <n v="0"/>
    <n v="0"/>
    <n v="0"/>
    <n v="0"/>
    <n v="0"/>
    <n v="0"/>
    <n v="352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ADMINISTRATIVO GERENCIAL"/>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DE MONITOREO DE ODPE"/>
    <m/>
    <s v="LOCADOR"/>
    <n v="2"/>
    <n v="4500"/>
    <n v="30"/>
    <n v="30"/>
    <n v="30"/>
    <n v="30"/>
    <m/>
    <m/>
    <m/>
    <m/>
    <m/>
    <m/>
    <m/>
    <m/>
    <n v="36000"/>
    <x v="1"/>
    <n v="9000"/>
    <n v="9000"/>
    <n v="9000"/>
    <n v="9000"/>
    <n v="0"/>
    <n v="0"/>
    <n v="0"/>
    <n v="0"/>
    <n v="0"/>
    <n v="0"/>
    <n v="0"/>
    <n v="0"/>
    <n v="3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DE OFICINA"/>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UXILIAR DE OFICINA ORC"/>
    <m/>
    <s v="LOCADOR"/>
    <n v="22"/>
    <n v="3000"/>
    <n v="30"/>
    <n v="30"/>
    <n v="30"/>
    <n v="30"/>
    <m/>
    <m/>
    <m/>
    <m/>
    <m/>
    <m/>
    <m/>
    <m/>
    <n v="264000"/>
    <x v="1"/>
    <n v="66000"/>
    <n v="66000"/>
    <n v="66000"/>
    <n v="66000"/>
    <n v="0"/>
    <n v="0"/>
    <n v="0"/>
    <n v="0"/>
    <n v="0"/>
    <n v="0"/>
    <n v="0"/>
    <n v="0"/>
    <n v="26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DE REQUERIMIENTO Y DISTRIBUCION DE MATERIALES"/>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DE ELABORACION DE VIATICOS Y  RENDICIONES  "/>
    <m/>
    <s v="LOCADOR"/>
    <n v="2"/>
    <n v="4500"/>
    <n v="30"/>
    <n v="30"/>
    <n v="30"/>
    <n v="30"/>
    <m/>
    <m/>
    <m/>
    <m/>
    <m/>
    <m/>
    <m/>
    <m/>
    <n v="36000"/>
    <x v="1"/>
    <n v="9000"/>
    <n v="9000"/>
    <n v="9000"/>
    <n v="9000"/>
    <n v="0"/>
    <n v="0"/>
    <n v="0"/>
    <n v="0"/>
    <n v="0"/>
    <n v="0"/>
    <n v="0"/>
    <n v="0"/>
    <n v="3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DE TALLER  EVALUACION "/>
    <m/>
    <s v="LOCADOR"/>
    <n v="1"/>
    <n v="4500"/>
    <n v="0"/>
    <n v="15"/>
    <n v="30"/>
    <n v="30"/>
    <m/>
    <m/>
    <m/>
    <m/>
    <m/>
    <m/>
    <m/>
    <m/>
    <n v="11250"/>
    <x v="1"/>
    <n v="0"/>
    <n v="2250"/>
    <n v="4500"/>
    <n v="4500"/>
    <n v="0"/>
    <n v="0"/>
    <n v="0"/>
    <n v="0"/>
    <n v="0"/>
    <n v="0"/>
    <n v="0"/>
    <n v="0"/>
    <n v="1125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DE VOTO DIGITAL"/>
    <m/>
    <s v="LOCADOR"/>
    <n v="3"/>
    <n v="4500"/>
    <n v="30"/>
    <n v="30"/>
    <n v="30"/>
    <n v="30"/>
    <m/>
    <m/>
    <m/>
    <m/>
    <m/>
    <m/>
    <m/>
    <m/>
    <n v="54000"/>
    <x v="1"/>
    <n v="13500"/>
    <n v="13500"/>
    <n v="13500"/>
    <n v="13500"/>
    <n v="0"/>
    <n v="0"/>
    <n v="0"/>
    <n v="0"/>
    <n v="0"/>
    <n v="0"/>
    <n v="0"/>
    <n v="0"/>
    <n v="5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MONITOR DEL CENTRO DE SOPORTE"/>
    <m/>
    <s v="LOCADOR"/>
    <n v="63"/>
    <n v="4500"/>
    <n v="30"/>
    <n v="30"/>
    <n v="30"/>
    <n v="30"/>
    <m/>
    <m/>
    <m/>
    <m/>
    <m/>
    <m/>
    <m/>
    <m/>
    <n v="1134000"/>
    <x v="1"/>
    <n v="283500"/>
    <n v="283500"/>
    <n v="283500"/>
    <n v="283500"/>
    <n v="0"/>
    <n v="0"/>
    <n v="0"/>
    <n v="0"/>
    <n v="0"/>
    <n v="0"/>
    <n v="0"/>
    <n v="0"/>
    <n v="113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EN PROGRAMACION"/>
    <m/>
    <s v="LOCADOR"/>
    <n v="2"/>
    <n v="4500"/>
    <n v="30"/>
    <n v="30"/>
    <n v="30"/>
    <n v="30"/>
    <m/>
    <m/>
    <m/>
    <m/>
    <m/>
    <m/>
    <m/>
    <m/>
    <n v="36000"/>
    <x v="1"/>
    <n v="9000"/>
    <n v="9000"/>
    <n v="9000"/>
    <n v="9000"/>
    <n v="0"/>
    <n v="0"/>
    <n v="0"/>
    <n v="0"/>
    <n v="0"/>
    <n v="0"/>
    <n v="0"/>
    <n v="0"/>
    <n v="3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LEGAL"/>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MACE"/>
    <m/>
    <s v="LOCADOR"/>
    <n v="23"/>
    <n v="4500"/>
    <n v="30"/>
    <n v="30"/>
    <n v="30"/>
    <n v="30"/>
    <m/>
    <m/>
    <m/>
    <m/>
    <m/>
    <m/>
    <m/>
    <m/>
    <n v="414000"/>
    <x v="1"/>
    <n v="103500"/>
    <n v="103500"/>
    <n v="103500"/>
    <n v="103500"/>
    <n v="0"/>
    <n v="0"/>
    <n v="0"/>
    <n v="0"/>
    <n v="0"/>
    <n v="0"/>
    <n v="0"/>
    <n v="0"/>
    <n v="41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DE ACTIVIDADES OPERATIVAS"/>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UXILIAR DE REQUERIMIENTO Y DISTRIBUCION DE MATERIALES"/>
    <m/>
    <s v="LOCADOR"/>
    <n v="3"/>
    <n v="3000"/>
    <n v="30"/>
    <n v="30"/>
    <n v="30"/>
    <n v="30"/>
    <m/>
    <m/>
    <m/>
    <m/>
    <m/>
    <m/>
    <m/>
    <m/>
    <n v="36000"/>
    <x v="1"/>
    <n v="9000"/>
    <n v="9000"/>
    <n v="9000"/>
    <n v="9000"/>
    <n v="0"/>
    <n v="0"/>
    <n v="0"/>
    <n v="0"/>
    <n v="0"/>
    <n v="0"/>
    <n v="0"/>
    <n v="0"/>
    <n v="3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UXILIAR OPERARIO DE ACERVO DOCUMENTARIO  "/>
    <m/>
    <s v="LOCADOR"/>
    <n v="15"/>
    <n v="3000"/>
    <n v="0"/>
    <n v="15"/>
    <n v="30"/>
    <n v="30"/>
    <m/>
    <m/>
    <m/>
    <m/>
    <m/>
    <m/>
    <m/>
    <m/>
    <n v="112500"/>
    <x v="1"/>
    <n v="0"/>
    <n v="22500"/>
    <n v="45000"/>
    <n v="45000"/>
    <n v="0"/>
    <n v="0"/>
    <n v="0"/>
    <n v="0"/>
    <n v="0"/>
    <n v="0"/>
    <n v="0"/>
    <n v="0"/>
    <n v="1125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COORDINADOR ADMINISTRATIVO"/>
    <m/>
    <s v="LOCADOR"/>
    <n v="126"/>
    <n v="8000"/>
    <n v="30"/>
    <n v="30"/>
    <n v="30"/>
    <n v="30"/>
    <m/>
    <m/>
    <m/>
    <m/>
    <m/>
    <m/>
    <m/>
    <m/>
    <n v="4032000"/>
    <x v="1"/>
    <n v="1008000"/>
    <n v="1008000"/>
    <n v="1008000"/>
    <n v="1008000"/>
    <n v="0"/>
    <n v="0"/>
    <n v="0"/>
    <n v="0"/>
    <n v="0"/>
    <n v="0"/>
    <n v="0"/>
    <n v="0"/>
    <n v="4032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COORDINADOR DE MONITOREO DE EJECUCION PRESUPUESTAL"/>
    <m/>
    <s v="LOCADOR"/>
    <n v="4"/>
    <n v="5500"/>
    <n v="30"/>
    <n v="30"/>
    <n v="30"/>
    <n v="30"/>
    <m/>
    <m/>
    <m/>
    <m/>
    <m/>
    <m/>
    <m/>
    <m/>
    <n v="88000"/>
    <x v="1"/>
    <n v="22000"/>
    <n v="22000"/>
    <n v="22000"/>
    <n v="22000"/>
    <n v="0"/>
    <n v="0"/>
    <n v="0"/>
    <n v="0"/>
    <n v="0"/>
    <n v="0"/>
    <n v="0"/>
    <n v="0"/>
    <n v="88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COORDINADOR DEL CENTRO DE SOPORTE"/>
    <m/>
    <s v="LOCADOR"/>
    <n v="11"/>
    <n v="5500"/>
    <n v="30"/>
    <n v="30"/>
    <n v="30"/>
    <n v="30"/>
    <m/>
    <m/>
    <m/>
    <m/>
    <m/>
    <m/>
    <m/>
    <m/>
    <n v="242000"/>
    <x v="1"/>
    <n v="60500"/>
    <n v="60500"/>
    <n v="60500"/>
    <n v="60500"/>
    <n v="0"/>
    <n v="0"/>
    <n v="0"/>
    <n v="0"/>
    <n v="0"/>
    <n v="0"/>
    <n v="0"/>
    <n v="0"/>
    <n v="242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ENCARGADO DE MACE"/>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ENCARGADO DE VOTO DIGITAL"/>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ENCARGADO DEL CENTRO DE SOPORTE"/>
    <m/>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ESPECIALISTA ELECTORAL"/>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ESPECIALISTA EN OPERACIONES"/>
    <m/>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JEFE ODPE"/>
    <m/>
    <s v="LOCADOR"/>
    <n v="126"/>
    <n v="10000"/>
    <n v="30"/>
    <n v="30"/>
    <n v="30"/>
    <n v="30"/>
    <m/>
    <m/>
    <m/>
    <m/>
    <m/>
    <m/>
    <m/>
    <m/>
    <n v="5040000"/>
    <x v="1"/>
    <n v="1260000"/>
    <n v="1260000"/>
    <n v="1260000"/>
    <n v="1260000"/>
    <n v="0"/>
    <n v="0"/>
    <n v="0"/>
    <n v="0"/>
    <n v="0"/>
    <n v="0"/>
    <n v="0"/>
    <n v="0"/>
    <n v="5040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MONITOR DE EJECUCION PRESUPUESTAL"/>
    <m/>
    <s v="LOCADOR"/>
    <n v="32"/>
    <n v="4500"/>
    <n v="30"/>
    <n v="30"/>
    <n v="30"/>
    <n v="30"/>
    <m/>
    <m/>
    <m/>
    <m/>
    <m/>
    <m/>
    <m/>
    <m/>
    <n v="576000"/>
    <x v="1"/>
    <n v="144000"/>
    <n v="144000"/>
    <n v="144000"/>
    <n v="144000"/>
    <n v="0"/>
    <n v="0"/>
    <n v="0"/>
    <n v="0"/>
    <n v="0"/>
    <n v="0"/>
    <n v="0"/>
    <n v="0"/>
    <n v="57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MONITOR DE ODPE"/>
    <m/>
    <s v="LOCADOR"/>
    <n v="32"/>
    <n v="4500"/>
    <n v="30"/>
    <n v="30"/>
    <n v="30"/>
    <n v="30"/>
    <m/>
    <m/>
    <m/>
    <m/>
    <m/>
    <m/>
    <m/>
    <m/>
    <n v="576000"/>
    <x v="1"/>
    <n v="144000"/>
    <n v="144000"/>
    <n v="144000"/>
    <n v="144000"/>
    <n v="0"/>
    <n v="0"/>
    <n v="0"/>
    <n v="0"/>
    <n v="0"/>
    <n v="0"/>
    <n v="0"/>
    <n v="0"/>
    <n v="57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MONITOR LOGISTICO "/>
    <m/>
    <s v="LOCADOR"/>
    <n v="15"/>
    <n v="4500"/>
    <n v="30"/>
    <n v="30"/>
    <n v="30"/>
    <n v="30"/>
    <m/>
    <m/>
    <m/>
    <m/>
    <m/>
    <m/>
    <m/>
    <m/>
    <n v="270000"/>
    <x v="1"/>
    <n v="67500"/>
    <n v="67500"/>
    <n v="67500"/>
    <n v="67500"/>
    <n v="0"/>
    <n v="0"/>
    <n v="0"/>
    <n v="0"/>
    <n v="0"/>
    <n v="0"/>
    <n v="0"/>
    <n v="0"/>
    <n v="270000"/>
    <n v="0"/>
  </r>
  <r>
    <n v="2026"/>
    <n v="479"/>
    <m/>
    <m/>
    <s v="0125 MEJORA DE LA EFICIENCIA DE LOS PROCESOS ELECTORALES E INCREMENTO DE LA PARTICIPACIÓN POLÍTICA DE LA CIUDADANÍA"/>
    <n v="3000654"/>
    <n v="5005023"/>
    <m/>
    <m/>
    <m/>
    <m/>
    <s v="2026EG 2026GOECORPROCESAMIENTO Y TRANSMISION DE RESULTADOS"/>
    <s v="PROCESAMIENTO Y TRANSMISION DE RESULTADOS"/>
    <m/>
    <m/>
    <x v="7"/>
    <s v="EG 2026"/>
    <m/>
    <m/>
    <s v="2.3.2.9.1.1"/>
    <s v="ASISTENTE DE COMPUTO DESCENTRALIZADO"/>
    <m/>
    <s v="LOCADOR"/>
    <n v="182"/>
    <n v="6000"/>
    <m/>
    <m/>
    <m/>
    <n v="30"/>
    <m/>
    <m/>
    <m/>
    <m/>
    <m/>
    <m/>
    <m/>
    <m/>
    <n v="1092000"/>
    <x v="1"/>
    <n v="0"/>
    <n v="0"/>
    <n v="0"/>
    <n v="1092000"/>
    <n v="0"/>
    <n v="0"/>
    <n v="0"/>
    <n v="0"/>
    <n v="0"/>
    <n v="0"/>
    <n v="0"/>
    <n v="0"/>
    <n v="1092000"/>
    <n v="0"/>
  </r>
  <r>
    <n v="2026"/>
    <n v="479"/>
    <m/>
    <m/>
    <s v="0125 MEJORA DE LA EFICIENCIA DE LOS PROCESOS ELECTORALES E INCREMENTO DE LA PARTICIPACIÓN POLÍTICA DE LA CIUDADANÍA"/>
    <n v="3000654"/>
    <n v="5005023"/>
    <m/>
    <m/>
    <m/>
    <m/>
    <s v="2026EG 2026GOECORPROCESAMIENTO Y TRANSMISION DE RESULTADOS"/>
    <s v="PROCESAMIENTO Y TRANSMISION DE RESULTADOS"/>
    <m/>
    <m/>
    <x v="7"/>
    <s v="EG 2026"/>
    <m/>
    <m/>
    <s v="2.3.2.9.1.1"/>
    <s v="ENCARGADO DE COMPUTO DESCENTRALIZADO"/>
    <m/>
    <s v="LOCADOR"/>
    <n v="126"/>
    <n v="7000"/>
    <m/>
    <m/>
    <m/>
    <n v="30"/>
    <m/>
    <m/>
    <m/>
    <m/>
    <m/>
    <m/>
    <m/>
    <m/>
    <n v="882000"/>
    <x v="1"/>
    <n v="0"/>
    <n v="0"/>
    <n v="0"/>
    <n v="882000"/>
    <n v="0"/>
    <n v="0"/>
    <n v="0"/>
    <n v="0"/>
    <n v="0"/>
    <n v="0"/>
    <n v="0"/>
    <n v="0"/>
    <n v="882000"/>
    <n v="0"/>
  </r>
  <r>
    <n v="2026"/>
    <n v="479"/>
    <m/>
    <m/>
    <s v="0125 MEJORA DE LA EFICIENCIA DE LOS PROCESOS ELECTORALES E INCREMENTO DE LA PARTICIPACIÓN POLÍTICA DE LA CIUDADANÍA"/>
    <n v="3000654"/>
    <n v="5005023"/>
    <m/>
    <m/>
    <m/>
    <m/>
    <s v="2026EG 2026GOECORPROCESAMIENTO Y TRANSMISION DE RESULTADOS"/>
    <s v="PROCESAMIENTO Y TRANSMISION DE RESULTADOS"/>
    <m/>
    <m/>
    <x v="7"/>
    <s v="EG 2026"/>
    <m/>
    <m/>
    <s v="2.3.2.9.1.1"/>
    <s v="GESTOR DE OPERACIONES"/>
    <m/>
    <s v="LOCADOR"/>
    <n v="1"/>
    <n v="8000"/>
    <m/>
    <m/>
    <n v="0"/>
    <n v="30"/>
    <m/>
    <m/>
    <m/>
    <m/>
    <m/>
    <m/>
    <m/>
    <m/>
    <n v="8000"/>
    <x v="1"/>
    <n v="0"/>
    <n v="0"/>
    <n v="0"/>
    <n v="8000"/>
    <n v="0"/>
    <n v="0"/>
    <n v="0"/>
    <n v="0"/>
    <n v="0"/>
    <n v="0"/>
    <n v="0"/>
    <n v="0"/>
    <n v="8000"/>
    <n v="0"/>
  </r>
  <r>
    <n v="2026"/>
    <n v="479"/>
    <m/>
    <m/>
    <s v="0125 MEJORA DE LA EFICIENCIA DE LOS PROCESOS ELECTORALES E INCREMENTO DE LA PARTICIPACIÓN POLÍTICA DE LA CIUDADANÍA"/>
    <n v="3000654"/>
    <n v="5005023"/>
    <m/>
    <m/>
    <m/>
    <m/>
    <s v="2026EG 2026GOECORPROCESAMIENTO Y TRANSMISION DE RESULTADOS"/>
    <s v="PROCESAMIENTO Y TRANSMISION DE RESULTADOS"/>
    <m/>
    <m/>
    <x v="7"/>
    <s v="EG 2026"/>
    <m/>
    <m/>
    <s v="2.3.2.9.1.1"/>
    <s v="OPERADOR DEL CENTRO DE MONITOREO DE RESULTADOS ELECTORALES"/>
    <m/>
    <s v="LOCADOR"/>
    <n v="12"/>
    <n v="3000"/>
    <m/>
    <m/>
    <n v="30"/>
    <n v="30"/>
    <m/>
    <m/>
    <m/>
    <m/>
    <m/>
    <m/>
    <m/>
    <m/>
    <n v="72000"/>
    <x v="1"/>
    <n v="0"/>
    <n v="0"/>
    <n v="36000"/>
    <n v="36000"/>
    <n v="0"/>
    <n v="0"/>
    <n v="0"/>
    <n v="0"/>
    <n v="0"/>
    <n v="0"/>
    <n v="0"/>
    <n v="0"/>
    <n v="72000"/>
    <n v="0"/>
  </r>
  <r>
    <n v="2026"/>
    <n v="479"/>
    <m/>
    <m/>
    <s v="0125 MEJORA DE LA EFICIENCIA DE LOS PROCESOS ELECTORALES E INCREMENTO DE LA PARTICIPACIÓN POLÍTICA DE LA CIUDADANÍA"/>
    <n v="3000654"/>
    <n v="5005023"/>
    <m/>
    <m/>
    <m/>
    <m/>
    <s v="2026EG 2026GOECORPROCESAMIENTO Y TRANSMISION DE RESULTADOS"/>
    <s v="PROCESAMIENTO Y TRANSMISION DE RESULTADOS"/>
    <m/>
    <m/>
    <x v="7"/>
    <s v="EG 2026"/>
    <m/>
    <m/>
    <s v="2.3.2.9.1.1"/>
    <s v="SUPERVISOR DE OPERACIONES Y DEL CENTRO DE COMPUTO "/>
    <m/>
    <s v="LOCADOR"/>
    <n v="1"/>
    <n v="6000"/>
    <m/>
    <m/>
    <m/>
    <n v="30"/>
    <m/>
    <m/>
    <m/>
    <m/>
    <m/>
    <m/>
    <m/>
    <m/>
    <n v="6000"/>
    <x v="1"/>
    <n v="0"/>
    <n v="0"/>
    <n v="0"/>
    <n v="6000"/>
    <n v="0"/>
    <n v="0"/>
    <n v="0"/>
    <n v="0"/>
    <n v="0"/>
    <n v="0"/>
    <n v="0"/>
    <n v="0"/>
    <n v="6000"/>
    <n v="0"/>
  </r>
  <r>
    <n v="2026"/>
    <n v="479"/>
    <m/>
    <m/>
    <s v="0125 MEJORA DE LA EFICIENCIA DE LOS PROCESOS ELECTORALES E INCREMENTO DE LA PARTICIPACIÓN POLÍTICA DE LA CIUDADANÍA"/>
    <n v="3000654"/>
    <n v="5005023"/>
    <m/>
    <m/>
    <m/>
    <m/>
    <s v="2026EG 2026GOECORPROCESAMIENTO Y TRANSMISION DE RESULTADOS"/>
    <s v="PROCESAMIENTO Y TRANSMISION DE RESULTADOS"/>
    <m/>
    <m/>
    <x v="7"/>
    <s v="EG 2026"/>
    <m/>
    <m/>
    <s v="2.3.2.9.1.1"/>
    <s v="SUPERVISOR DEL  CENTRO DE MONITOREO DE RESULTADOS ELECTORALES"/>
    <m/>
    <s v="LOCADOR"/>
    <n v="2"/>
    <n v="5500"/>
    <n v="0"/>
    <n v="30"/>
    <n v="30"/>
    <n v="30"/>
    <m/>
    <m/>
    <m/>
    <m/>
    <m/>
    <m/>
    <m/>
    <m/>
    <n v="33000"/>
    <x v="1"/>
    <n v="0"/>
    <n v="11000"/>
    <n v="11000"/>
    <n v="11000"/>
    <n v="0"/>
    <n v="0"/>
    <n v="0"/>
    <n v="0"/>
    <n v="0"/>
    <n v="0"/>
    <n v="0"/>
    <n v="0"/>
    <n v="33000"/>
    <n v="0"/>
  </r>
  <r>
    <n v="2026"/>
    <n v="479"/>
    <m/>
    <m/>
    <s v="0125 MEJORA DE LA EFICIENCIA DE LOS PROCESOS ELECTORALES E INCREMENTO DE LA PARTICIPACIÓN POLÍTICA DE LA CIUDADANÍA"/>
    <n v="3000654"/>
    <n v="5005023"/>
    <m/>
    <m/>
    <m/>
    <m/>
    <s v="2026EG 2026GOECORPROCESAMIENTO Y TRANSMISION DE RESULTADOS"/>
    <s v="PROCESAMIENTO Y TRANSMISION DE RESULTADOS"/>
    <m/>
    <m/>
    <x v="7"/>
    <s v="EG 2026"/>
    <m/>
    <m/>
    <s v="2.3.2.9.1.1"/>
    <s v="COORDINADOR DEL CENTRO DE COMPUTO"/>
    <m/>
    <s v="LOCADOR"/>
    <n v="11"/>
    <n v="5500"/>
    <m/>
    <m/>
    <m/>
    <n v="30"/>
    <m/>
    <m/>
    <m/>
    <m/>
    <m/>
    <m/>
    <m/>
    <m/>
    <n v="60500"/>
    <x v="1"/>
    <n v="0"/>
    <n v="0"/>
    <n v="0"/>
    <n v="60500"/>
    <n v="0"/>
    <n v="0"/>
    <n v="0"/>
    <n v="0"/>
    <n v="0"/>
    <n v="0"/>
    <n v="0"/>
    <n v="0"/>
    <n v="605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1.5.1.2"/>
    <s v="TÓNER DE IMPRESIÓN PARA HP COD. REF. 650A CE270A NEGRO"/>
    <m/>
    <s v="BIEN"/>
    <n v="1"/>
    <n v="1519.1088890000001"/>
    <n v="5"/>
    <m/>
    <m/>
    <m/>
    <m/>
    <m/>
    <m/>
    <m/>
    <m/>
    <m/>
    <m/>
    <m/>
    <n v="7596"/>
    <x v="1"/>
    <n v="7595.5444450000005"/>
    <n v="0"/>
    <n v="0"/>
    <n v="0"/>
    <n v="0"/>
    <n v="0"/>
    <n v="0"/>
    <n v="0"/>
    <n v="0"/>
    <n v="0"/>
    <n v="0"/>
    <n v="0"/>
    <n v="7596"/>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1.5.1.2"/>
    <s v="TÓNER DE IMPRESIÓN PARA SHARP COD. REF. MX 753NT NEGRO"/>
    <m/>
    <s v="BIEN"/>
    <n v="1"/>
    <n v="544.79999999999995"/>
    <n v="5"/>
    <m/>
    <m/>
    <m/>
    <m/>
    <m/>
    <m/>
    <m/>
    <m/>
    <m/>
    <m/>
    <m/>
    <n v="2724"/>
    <x v="1"/>
    <n v="2724"/>
    <n v="0"/>
    <n v="0"/>
    <n v="0"/>
    <n v="0"/>
    <n v="0"/>
    <n v="0"/>
    <n v="0"/>
    <n v="0"/>
    <n v="0"/>
    <n v="0"/>
    <n v="0"/>
    <n v="2724"/>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5.1.1"/>
    <s v="ALQUILER DE SALA PARA EVENTOS DE CAPACITACIÓN DEL PERSONAL"/>
    <m/>
    <s v="SERVICIO"/>
    <n v="1"/>
    <n v="60000"/>
    <n v="1"/>
    <m/>
    <m/>
    <m/>
    <m/>
    <m/>
    <m/>
    <m/>
    <m/>
    <m/>
    <m/>
    <m/>
    <n v="60000"/>
    <x v="1"/>
    <n v="60000"/>
    <n v="0"/>
    <n v="0"/>
    <n v="0"/>
    <n v="0"/>
    <n v="0"/>
    <n v="0"/>
    <n v="0"/>
    <n v="0"/>
    <n v="0"/>
    <n v="0"/>
    <n v="0"/>
    <n v="60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1.2"/>
    <s v="TRANSPORTE Y TRASLADO DE CARGA TERRESTRE NACIONAL"/>
    <m/>
    <s v="SERVICIO"/>
    <n v="1"/>
    <n v="120000"/>
    <n v="1"/>
    <m/>
    <m/>
    <m/>
    <m/>
    <m/>
    <m/>
    <m/>
    <m/>
    <m/>
    <m/>
    <m/>
    <n v="120000"/>
    <x v="1"/>
    <n v="120000"/>
    <n v="0"/>
    <n v="0"/>
    <n v="0"/>
    <n v="0"/>
    <n v="0"/>
    <n v="0"/>
    <n v="0"/>
    <n v="0"/>
    <n v="0"/>
    <n v="0"/>
    <n v="0"/>
    <n v="120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1.5"/>
    <s v="SERVICIO DE COFFEE BREAK PARA CAPACITACIÓN DEL PERSONAL"/>
    <m/>
    <s v="SERVICIO"/>
    <n v="1"/>
    <n v="20000"/>
    <n v="1"/>
    <m/>
    <m/>
    <m/>
    <m/>
    <m/>
    <m/>
    <m/>
    <m/>
    <m/>
    <m/>
    <m/>
    <n v="20000"/>
    <x v="1"/>
    <n v="20000"/>
    <n v="0"/>
    <n v="0"/>
    <n v="0"/>
    <n v="0"/>
    <n v="0"/>
    <n v="0"/>
    <n v="0"/>
    <n v="0"/>
    <n v="0"/>
    <n v="0"/>
    <n v="0"/>
    <n v="20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BANDEROLA DE CAPACITACIÓN 1.00 m X 1.00 m"/>
    <m/>
    <s v="SERVICIO"/>
    <n v="1"/>
    <n v="66564"/>
    <m/>
    <n v="1"/>
    <m/>
    <m/>
    <m/>
    <m/>
    <m/>
    <m/>
    <m/>
    <m/>
    <m/>
    <m/>
    <n v="66564"/>
    <x v="1"/>
    <n v="0"/>
    <n v="66564"/>
    <n v="0"/>
    <n v="0"/>
    <n v="0"/>
    <n v="0"/>
    <n v="0"/>
    <n v="0"/>
    <n v="0"/>
    <n v="0"/>
    <n v="0"/>
    <n v="0"/>
    <n v="66564"/>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GUÍA DE ENTRENAMIENTO PARA PERSONAL ODPE"/>
    <m/>
    <s v="SERVICIO"/>
    <n v="1"/>
    <n v="105000"/>
    <m/>
    <n v="1"/>
    <m/>
    <m/>
    <m/>
    <m/>
    <m/>
    <m/>
    <m/>
    <m/>
    <m/>
    <m/>
    <n v="105000"/>
    <x v="1"/>
    <n v="0"/>
    <n v="105000"/>
    <n v="0"/>
    <n v="0"/>
    <n v="0"/>
    <n v="0"/>
    <n v="0"/>
    <n v="0"/>
    <n v="0"/>
    <n v="0"/>
    <n v="0"/>
    <n v="0"/>
    <n v="105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GUÍA DE METOLODOLOGÍA PARA CAPACITACIÓN ELECTORAL"/>
    <m/>
    <s v="SERVICIO"/>
    <n v="1"/>
    <n v="93100"/>
    <n v="1"/>
    <m/>
    <m/>
    <m/>
    <m/>
    <m/>
    <m/>
    <m/>
    <m/>
    <m/>
    <m/>
    <m/>
    <n v="93100"/>
    <x v="1"/>
    <n v="93100"/>
    <n v="0"/>
    <n v="0"/>
    <n v="0"/>
    <n v="0"/>
    <n v="0"/>
    <n v="0"/>
    <n v="0"/>
    <n v="0"/>
    <n v="0"/>
    <n v="0"/>
    <n v="0"/>
    <n v="931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INFOGRAFÍA DE CAPACITACIÓN DE PERSONAL TAMANO A1, LONA, 7 PÁGINAS (CC, CAPACITADOR Y FACILITADORES)."/>
    <m/>
    <s v="SERVICIO"/>
    <n v="1"/>
    <n v="77000"/>
    <m/>
    <n v="1"/>
    <m/>
    <m/>
    <m/>
    <m/>
    <m/>
    <m/>
    <m/>
    <m/>
    <m/>
    <m/>
    <n v="77000"/>
    <x v="1"/>
    <n v="0"/>
    <n v="77000"/>
    <n v="0"/>
    <n v="0"/>
    <n v="0"/>
    <n v="0"/>
    <n v="0"/>
    <n v="0"/>
    <n v="0"/>
    <n v="0"/>
    <n v="0"/>
    <n v="0"/>
    <n v="77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LAMINA DE CAPACITACIÓN PARA ELECTORES"/>
    <m/>
    <s v="SERVICIO"/>
    <n v="1"/>
    <n v="64000"/>
    <n v="1"/>
    <m/>
    <m/>
    <m/>
    <m/>
    <m/>
    <m/>
    <m/>
    <m/>
    <m/>
    <m/>
    <m/>
    <n v="64000"/>
    <x v="1"/>
    <n v="64000"/>
    <n v="0"/>
    <n v="0"/>
    <n v="0"/>
    <n v="0"/>
    <n v="0"/>
    <n v="0"/>
    <n v="0"/>
    <n v="0"/>
    <n v="0"/>
    <n v="0"/>
    <n v="0"/>
    <n v="64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LAMINA DE CAPACITACIÓN PARA MIEMBROS DE MESA"/>
    <m/>
    <s v="SERVICIO"/>
    <n v="1"/>
    <n v="67500"/>
    <m/>
    <n v="1"/>
    <m/>
    <m/>
    <m/>
    <m/>
    <m/>
    <m/>
    <m/>
    <m/>
    <m/>
    <m/>
    <n v="67500"/>
    <x v="1"/>
    <n v="0"/>
    <n v="67500"/>
    <n v="0"/>
    <n v="0"/>
    <n v="0"/>
    <n v="0"/>
    <n v="0"/>
    <n v="0"/>
    <n v="0"/>
    <n v="0"/>
    <n v="0"/>
    <n v="0"/>
    <n v="675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MÓDULOS DE CAPACITACIÓN DEL PERSONAL ODPE "/>
    <m/>
    <s v="SERVICIO"/>
    <n v="1"/>
    <n v="316400"/>
    <n v="1"/>
    <m/>
    <m/>
    <m/>
    <m/>
    <m/>
    <m/>
    <m/>
    <m/>
    <m/>
    <m/>
    <m/>
    <n v="316400"/>
    <x v="1"/>
    <n v="316400"/>
    <n v="0"/>
    <n v="0"/>
    <n v="0"/>
    <n v="0"/>
    <n v="0"/>
    <n v="0"/>
    <n v="0"/>
    <n v="0"/>
    <n v="0"/>
    <n v="0"/>
    <n v="0"/>
    <n v="3164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PRODUCCIÓN Y DIRECCIÓN DE MICROPROGRAMAS RADIALES"/>
    <m/>
    <s v="SERVICIO"/>
    <n v="1"/>
    <n v="41000"/>
    <n v="1"/>
    <m/>
    <m/>
    <m/>
    <m/>
    <m/>
    <m/>
    <m/>
    <m/>
    <m/>
    <m/>
    <m/>
    <n v="41000"/>
    <x v="1"/>
    <n v="41000"/>
    <n v="0"/>
    <n v="0"/>
    <n v="0"/>
    <n v="0"/>
    <n v="0"/>
    <n v="0"/>
    <n v="0"/>
    <n v="0"/>
    <n v="0"/>
    <n v="0"/>
    <n v="0"/>
    <n v="41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SERVICIO DE LOCUCIÓN EN OFF"/>
    <m/>
    <s v="SERVICIO"/>
    <n v="1"/>
    <n v="15000"/>
    <n v="1"/>
    <m/>
    <m/>
    <m/>
    <m/>
    <m/>
    <m/>
    <m/>
    <m/>
    <m/>
    <m/>
    <m/>
    <n v="15000"/>
    <x v="1"/>
    <n v="15000"/>
    <n v="0"/>
    <n v="0"/>
    <n v="0"/>
    <n v="0"/>
    <n v="0"/>
    <n v="0"/>
    <n v="0"/>
    <n v="0"/>
    <n v="0"/>
    <n v="0"/>
    <n v="0"/>
    <n v="15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SERVICIO DE TRADUCCIÓN AL IDIOMA INGLES DEL MATERIAL DE CAPACITACIÓN DE ACTORES ELECTORALES"/>
    <m/>
    <s v="SERVICIO"/>
    <n v="1"/>
    <n v="15000"/>
    <m/>
    <n v="1"/>
    <m/>
    <m/>
    <m/>
    <m/>
    <m/>
    <m/>
    <m/>
    <m/>
    <m/>
    <m/>
    <n v="15000"/>
    <x v="1"/>
    <n v="0"/>
    <n v="15000"/>
    <n v="0"/>
    <n v="0"/>
    <n v="0"/>
    <n v="0"/>
    <n v="0"/>
    <n v="0"/>
    <n v="0"/>
    <n v="0"/>
    <n v="0"/>
    <n v="0"/>
    <n v="15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ASISTENTE DE OFICINA"/>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ASISTENTE EN DISEÑO GRÁFICO"/>
    <m/>
    <s v="LOCADOR"/>
    <n v="1"/>
    <n v="4500"/>
    <n v="25"/>
    <n v="30"/>
    <n v="30"/>
    <n v="30"/>
    <m/>
    <m/>
    <m/>
    <m/>
    <m/>
    <m/>
    <m/>
    <m/>
    <n v="17250"/>
    <x v="1"/>
    <n v="3750"/>
    <n v="4500"/>
    <n v="4500"/>
    <n v="4500"/>
    <n v="0"/>
    <n v="0"/>
    <n v="0"/>
    <n v="0"/>
    <n v="0"/>
    <n v="0"/>
    <n v="0"/>
    <n v="0"/>
    <n v="1725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AUXILIAR ADMINISTRATIVO"/>
    <m/>
    <s v="LOCADOR"/>
    <n v="1"/>
    <n v="3000"/>
    <n v="25"/>
    <n v="30"/>
    <n v="30"/>
    <n v="30"/>
    <m/>
    <m/>
    <m/>
    <m/>
    <m/>
    <m/>
    <m/>
    <m/>
    <n v="11500"/>
    <x v="1"/>
    <n v="2500"/>
    <n v="3000"/>
    <n v="3000"/>
    <n v="3000"/>
    <n v="0"/>
    <n v="0"/>
    <n v="0"/>
    <n v="0"/>
    <n v="0"/>
    <n v="0"/>
    <n v="0"/>
    <n v="0"/>
    <n v="115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DISEÑADOR GRAFICO DE MATERIALES DE CAPACITACION 2"/>
    <m/>
    <s v="LOCADOR"/>
    <n v="5"/>
    <n v="5500"/>
    <n v="25"/>
    <n v="30"/>
    <n v="30"/>
    <n v="30"/>
    <m/>
    <m/>
    <m/>
    <m/>
    <m/>
    <m/>
    <m/>
    <m/>
    <n v="105417"/>
    <x v="1"/>
    <n v="22916.666666666664"/>
    <n v="27500"/>
    <n v="27500"/>
    <n v="27500"/>
    <n v="0"/>
    <n v="0"/>
    <n v="0"/>
    <n v="0"/>
    <n v="0"/>
    <n v="0"/>
    <n v="0"/>
    <n v="0"/>
    <n v="105417"/>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DISEÑADOR MULTIMEDIA 2"/>
    <m/>
    <s v="LOCADOR"/>
    <n v="2"/>
    <n v="5500"/>
    <n v="25"/>
    <n v="30"/>
    <n v="30"/>
    <n v="30"/>
    <m/>
    <m/>
    <m/>
    <m/>
    <m/>
    <m/>
    <m/>
    <m/>
    <n v="42167"/>
    <x v="1"/>
    <n v="9166.6666666666661"/>
    <n v="11000"/>
    <n v="11000"/>
    <n v="11000"/>
    <n v="0"/>
    <n v="0"/>
    <n v="0"/>
    <n v="0"/>
    <n v="0"/>
    <n v="0"/>
    <n v="0"/>
    <n v="0"/>
    <n v="42167"/>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INTÉRPRETE DE LENGUAJE DE SEÑAS PERUANA"/>
    <m/>
    <s v="LOCADOR"/>
    <n v="1"/>
    <n v="5000"/>
    <m/>
    <n v="30"/>
    <m/>
    <n v="30"/>
    <m/>
    <m/>
    <m/>
    <m/>
    <m/>
    <m/>
    <m/>
    <m/>
    <n v="10000"/>
    <x v="1"/>
    <n v="0"/>
    <n v="5000"/>
    <n v="0"/>
    <n v="5000"/>
    <n v="0"/>
    <n v="0"/>
    <n v="0"/>
    <n v="0"/>
    <n v="0"/>
    <n v="0"/>
    <n v="0"/>
    <n v="0"/>
    <n v="10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PROFESIONAL EN CAPACITACIÓN ELECTORAL 2"/>
    <m/>
    <s v="LOCADOR"/>
    <n v="3"/>
    <n v="6000"/>
    <n v="30"/>
    <n v="30"/>
    <n v="30"/>
    <n v="30"/>
    <m/>
    <m/>
    <m/>
    <m/>
    <m/>
    <m/>
    <m/>
    <m/>
    <n v="72000"/>
    <x v="1"/>
    <n v="18000"/>
    <n v="18000"/>
    <n v="18000"/>
    <n v="18000"/>
    <n v="0"/>
    <n v="0"/>
    <n v="0"/>
    <n v="0"/>
    <n v="0"/>
    <n v="0"/>
    <n v="0"/>
    <n v="0"/>
    <n v="72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PROFESIONAL EN CAPACITACIÓN VIRTUAL 2"/>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PROFESIONAL EN CORRECCIÓN DE ESTILO 2"/>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1"/>
    <s v="PASAJES TERRETRE ASISTENCIA TECNICA DE GOECOR  A LAS ODPE A DISTRITOS"/>
    <m/>
    <s v="SERVICIO"/>
    <n v="1"/>
    <n v="500"/>
    <n v="25"/>
    <n v="25"/>
    <n v="25"/>
    <n v="25"/>
    <m/>
    <m/>
    <m/>
    <m/>
    <m/>
    <m/>
    <m/>
    <m/>
    <n v="50000"/>
    <x v="1"/>
    <n v="12500"/>
    <n v="12500"/>
    <n v="12500"/>
    <n v="12500"/>
    <n v="0"/>
    <n v="0"/>
    <n v="0"/>
    <n v="0"/>
    <n v="0"/>
    <n v="0"/>
    <n v="0"/>
    <n v="0"/>
    <n v="5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1"/>
    <s v="PASAJES TERRESTRES ASISTENCIA TECNICA A LAS ODPE PARA EL ORDENAMIENTO DEL ACERVO DOCUMENTARIO"/>
    <m/>
    <s v="SERVICIO"/>
    <n v="1"/>
    <n v="300"/>
    <m/>
    <n v="18"/>
    <n v="18"/>
    <n v="18"/>
    <m/>
    <m/>
    <m/>
    <m/>
    <m/>
    <m/>
    <m/>
    <m/>
    <n v="16200"/>
    <x v="1"/>
    <n v="0"/>
    <n v="5400"/>
    <n v="5400"/>
    <n v="5400"/>
    <n v="0"/>
    <n v="0"/>
    <n v="0"/>
    <n v="0"/>
    <n v="0"/>
    <n v="0"/>
    <n v="0"/>
    <n v="0"/>
    <n v="162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1"/>
    <s v="PASAJES TERRESTRES ASISTENCIA TECNICA DE GOECOR  A LAS ODPE"/>
    <m/>
    <s v="SERVICIO"/>
    <n v="1"/>
    <n v="300"/>
    <n v="36"/>
    <n v="36"/>
    <n v="36"/>
    <n v="36"/>
    <m/>
    <m/>
    <m/>
    <m/>
    <m/>
    <m/>
    <m/>
    <m/>
    <n v="43200"/>
    <x v="1"/>
    <n v="10800"/>
    <n v="10800"/>
    <n v="10800"/>
    <n v="10800"/>
    <n v="0"/>
    <n v="0"/>
    <n v="0"/>
    <n v="0"/>
    <n v="0"/>
    <n v="0"/>
    <n v="0"/>
    <n v="0"/>
    <n v="432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1"/>
    <s v="PASAJES TERRESTRES ASISTENCIA TECNICA DE LAS ORC A LAS ODPE /  DISTRITO"/>
    <m/>
    <s v="SERVICIO"/>
    <n v="1"/>
    <n v="300"/>
    <n v="22"/>
    <n v="22"/>
    <n v="22"/>
    <n v="22"/>
    <m/>
    <m/>
    <m/>
    <m/>
    <m/>
    <m/>
    <m/>
    <m/>
    <n v="26400"/>
    <x v="1"/>
    <n v="6600"/>
    <n v="6600"/>
    <n v="6600"/>
    <n v="6600"/>
    <n v="0"/>
    <n v="0"/>
    <n v="0"/>
    <n v="0"/>
    <n v="0"/>
    <n v="0"/>
    <n v="0"/>
    <n v="0"/>
    <n v="264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1"/>
    <s v="PASAJES AÉREOS  NACIONAL (PERSONAL GOECOR)"/>
    <m/>
    <s v="SERVICIO"/>
    <n v="1"/>
    <n v="1000"/>
    <n v="40"/>
    <n v="40"/>
    <n v="40"/>
    <n v="40"/>
    <m/>
    <m/>
    <m/>
    <m/>
    <m/>
    <m/>
    <m/>
    <m/>
    <n v="160000"/>
    <x v="1"/>
    <n v="40000"/>
    <n v="40000"/>
    <n v="40000"/>
    <n v="40000"/>
    <n v="0"/>
    <n v="0"/>
    <n v="0"/>
    <n v="0"/>
    <n v="0"/>
    <n v="0"/>
    <n v="0"/>
    <n v="0"/>
    <n v="16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2"/>
    <s v="ASISTENCIA TECNICA PERSONAL GOECOR"/>
    <m/>
    <s v="VIATICOS"/>
    <n v="25"/>
    <n v="250"/>
    <n v="6"/>
    <n v="6"/>
    <n v="6"/>
    <n v="6"/>
    <m/>
    <m/>
    <m/>
    <m/>
    <m/>
    <m/>
    <m/>
    <m/>
    <n v="150000"/>
    <x v="1"/>
    <n v="37500"/>
    <n v="37500"/>
    <n v="37500"/>
    <n v="37500"/>
    <n v="0"/>
    <n v="0"/>
    <n v="0"/>
    <n v="0"/>
    <n v="0"/>
    <n v="0"/>
    <n v="0"/>
    <n v="0"/>
    <n v="15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2"/>
    <s v="ASISTENCIA TECNICA DE GOECOR  A LAS ODPE PARA EL ORDENAMIENTO DEL ACERVO DOCUMENTARIO"/>
    <m/>
    <s v="VIATICOS"/>
    <n v="15"/>
    <n v="250"/>
    <m/>
    <n v="6"/>
    <n v="6"/>
    <n v="6"/>
    <m/>
    <m/>
    <m/>
    <m/>
    <m/>
    <m/>
    <m/>
    <m/>
    <n v="67500"/>
    <x v="1"/>
    <n v="0"/>
    <n v="22500"/>
    <n v="22500"/>
    <n v="22500"/>
    <n v="0"/>
    <n v="0"/>
    <n v="0"/>
    <n v="0"/>
    <n v="0"/>
    <n v="0"/>
    <n v="0"/>
    <n v="0"/>
    <n v="675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2"/>
    <s v="ASISTENCIA TECNICA DE LAS ORC A LAS ODPE /  DISTRITO"/>
    <m/>
    <s v="VIATICOS"/>
    <n v="22"/>
    <n v="180"/>
    <n v="4"/>
    <n v="4"/>
    <n v="4"/>
    <n v="4"/>
    <m/>
    <m/>
    <m/>
    <m/>
    <m/>
    <m/>
    <m/>
    <m/>
    <n v="63360"/>
    <x v="1"/>
    <n v="15840"/>
    <n v="15840"/>
    <n v="15840"/>
    <n v="15840"/>
    <n v="0"/>
    <n v="0"/>
    <n v="0"/>
    <n v="0"/>
    <n v="0"/>
    <n v="0"/>
    <n v="0"/>
    <n v="0"/>
    <n v="6336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2"/>
    <s v="ASISTENCIA TECNICA GOECOR A DISTRITOS "/>
    <m/>
    <s v="VIATICOS"/>
    <n v="10"/>
    <n v="250"/>
    <m/>
    <m/>
    <n v="6"/>
    <n v="6"/>
    <m/>
    <m/>
    <m/>
    <m/>
    <m/>
    <m/>
    <m/>
    <m/>
    <n v="30000"/>
    <x v="1"/>
    <n v="0"/>
    <n v="0"/>
    <n v="15000"/>
    <n v="15000"/>
    <n v="0"/>
    <n v="0"/>
    <n v="0"/>
    <n v="0"/>
    <n v="0"/>
    <n v="0"/>
    <n v="0"/>
    <n v="0"/>
    <n v="3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2"/>
    <s v="VIATICOS ASISTENCIA TECNICA GERENCIA"/>
    <m/>
    <s v="VIATICOS"/>
    <n v="1"/>
    <n v="320"/>
    <n v="3"/>
    <n v="3"/>
    <n v="3"/>
    <n v="3"/>
    <m/>
    <m/>
    <m/>
    <m/>
    <m/>
    <m/>
    <m/>
    <m/>
    <n v="3840"/>
    <x v="1"/>
    <n v="960"/>
    <n v="960"/>
    <n v="960"/>
    <n v="960"/>
    <n v="0"/>
    <n v="0"/>
    <n v="0"/>
    <n v="0"/>
    <n v="0"/>
    <n v="0"/>
    <n v="0"/>
    <n v="0"/>
    <n v="384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5.1.1"/>
    <s v="ALQUILER DE AMBIENTES PARA EL PERSONAL ADMINISTRATIVO DE GOECOR"/>
    <m/>
    <s v="SERVICIO"/>
    <n v="1"/>
    <n v="14000"/>
    <n v="3"/>
    <n v="3"/>
    <n v="3"/>
    <n v="3"/>
    <n v="3"/>
    <m/>
    <m/>
    <m/>
    <m/>
    <m/>
    <m/>
    <m/>
    <n v="210000"/>
    <x v="1"/>
    <n v="42000"/>
    <n v="42000"/>
    <n v="42000"/>
    <n v="42000"/>
    <n v="42000"/>
    <n v="0"/>
    <n v="0"/>
    <n v="0"/>
    <n v="0"/>
    <n v="0"/>
    <n v="0"/>
    <n v="0"/>
    <n v="21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SISTENTE LOGISTICO ODPE"/>
    <m/>
    <s v="LOCADOR"/>
    <n v="126"/>
    <n v="5000"/>
    <n v="30"/>
    <n v="30"/>
    <n v="30"/>
    <n v="30"/>
    <m/>
    <m/>
    <m/>
    <m/>
    <m/>
    <m/>
    <m/>
    <m/>
    <n v="2520000"/>
    <x v="1"/>
    <n v="630000"/>
    <n v="630000"/>
    <n v="630000"/>
    <n v="630000"/>
    <n v="0"/>
    <n v="0"/>
    <n v="0"/>
    <n v="0"/>
    <n v="0"/>
    <n v="0"/>
    <n v="0"/>
    <n v="0"/>
    <n v="252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NALISTA DE MONITOREO DE GOECOR"/>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NALISTA DE MONITOREO DE ODPE"/>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NALISTA DE OPERACIONES ELECTORALES"/>
    <m/>
    <s v="LOCADOR"/>
    <n v="3"/>
    <n v="5000"/>
    <n v="30"/>
    <n v="30"/>
    <n v="30"/>
    <n v="30"/>
    <m/>
    <m/>
    <m/>
    <m/>
    <m/>
    <m/>
    <m/>
    <m/>
    <n v="60000"/>
    <x v="1"/>
    <n v="15000"/>
    <n v="15000"/>
    <n v="15000"/>
    <n v="15000"/>
    <n v="0"/>
    <n v="0"/>
    <n v="0"/>
    <n v="0"/>
    <n v="0"/>
    <n v="0"/>
    <n v="0"/>
    <n v="0"/>
    <n v="6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NALISTA DEL CENTRO DE SOPORTE"/>
    <m/>
    <s v="LOCADOR"/>
    <n v="3"/>
    <n v="5000"/>
    <n v="30"/>
    <n v="30"/>
    <n v="30"/>
    <n v="30"/>
    <m/>
    <m/>
    <m/>
    <m/>
    <m/>
    <m/>
    <m/>
    <m/>
    <n v="60000"/>
    <x v="1"/>
    <n v="15000"/>
    <n v="15000"/>
    <n v="15000"/>
    <n v="15000"/>
    <n v="0"/>
    <n v="0"/>
    <n v="0"/>
    <n v="0"/>
    <n v="0"/>
    <n v="0"/>
    <n v="0"/>
    <n v="0"/>
    <n v="6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NALISTA EN MONITOREO, REVISION Y CONSOLIDACION DE LA EJECUCION PRESUPUESTAL"/>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NALISTA EN PRESUPUESTO"/>
    <m/>
    <s v="LOCADOR"/>
    <n v="5"/>
    <n v="5500"/>
    <n v="30"/>
    <n v="30"/>
    <n v="30"/>
    <n v="30"/>
    <m/>
    <m/>
    <m/>
    <m/>
    <m/>
    <m/>
    <m/>
    <m/>
    <n v="110000"/>
    <x v="1"/>
    <n v="27500"/>
    <n v="27500"/>
    <n v="27500"/>
    <n v="27500"/>
    <n v="0"/>
    <n v="0"/>
    <n v="0"/>
    <n v="0"/>
    <n v="0"/>
    <n v="0"/>
    <n v="0"/>
    <n v="0"/>
    <n v="11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NALISTA LOGISTICO"/>
    <m/>
    <s v="LOCADOR"/>
    <n v="2"/>
    <n v="5500"/>
    <n v="30"/>
    <n v="30"/>
    <n v="30"/>
    <n v="30"/>
    <m/>
    <m/>
    <m/>
    <m/>
    <m/>
    <m/>
    <m/>
    <m/>
    <n v="44000"/>
    <x v="1"/>
    <n v="11000"/>
    <n v="11000"/>
    <n v="11000"/>
    <n v="11000"/>
    <n v="0"/>
    <n v="0"/>
    <n v="0"/>
    <n v="0"/>
    <n v="0"/>
    <n v="0"/>
    <n v="0"/>
    <n v="0"/>
    <n v="44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SISTENTE DE OFICINA"/>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UXILIAR DE OFICINA"/>
    <m/>
    <s v="LOCADOR"/>
    <n v="2"/>
    <n v="3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COORDINADOR DE SUPERVISIÓN ELECTORAL"/>
    <m/>
    <s v="LOCADOR"/>
    <n v="5"/>
    <n v="5000"/>
    <n v="30"/>
    <n v="30"/>
    <n v="30"/>
    <n v="30"/>
    <m/>
    <m/>
    <m/>
    <m/>
    <m/>
    <m/>
    <m/>
    <m/>
    <n v="100000"/>
    <x v="1"/>
    <n v="25000"/>
    <n v="25000"/>
    <n v="25000"/>
    <n v="25000"/>
    <n v="0"/>
    <n v="0"/>
    <n v="0"/>
    <n v="0"/>
    <n v="0"/>
    <n v="0"/>
    <n v="0"/>
    <n v="0"/>
    <n v="10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DE MANEJO DE INFORMACION ELECTORAL"/>
    <m/>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EN ANALISIS ADMINISTRATIVO "/>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EN ANALISIS Y DISEÑO DE OPERACIONES"/>
    <m/>
    <s v="LOCADOR"/>
    <n v="1"/>
    <n v="10000"/>
    <n v="30"/>
    <n v="30"/>
    <n v="30"/>
    <n v="30"/>
    <m/>
    <m/>
    <m/>
    <m/>
    <m/>
    <m/>
    <m/>
    <m/>
    <n v="40000"/>
    <x v="1"/>
    <n v="10000"/>
    <n v="10000"/>
    <n v="10000"/>
    <n v="10000"/>
    <n v="0"/>
    <n v="0"/>
    <n v="0"/>
    <n v="0"/>
    <n v="0"/>
    <n v="0"/>
    <n v="0"/>
    <n v="0"/>
    <n v="4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EN CONTRATACIONE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EN IMPLEMENTACION DE ACCIONES DE CONTROL"/>
    <m/>
    <s v="LOCADOR"/>
    <n v="1"/>
    <n v="10000"/>
    <n v="30"/>
    <n v="30"/>
    <n v="30"/>
    <n v="30"/>
    <m/>
    <m/>
    <m/>
    <m/>
    <m/>
    <m/>
    <m/>
    <m/>
    <n v="40000"/>
    <x v="1"/>
    <n v="10000"/>
    <n v="10000"/>
    <n v="10000"/>
    <n v="10000"/>
    <n v="0"/>
    <n v="0"/>
    <n v="0"/>
    <n v="0"/>
    <n v="0"/>
    <n v="0"/>
    <n v="0"/>
    <n v="0"/>
    <n v="4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EN MODELOS CONCEPTUALES DE DATO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EN PROCESOS"/>
    <m/>
    <s v="LOCADOR"/>
    <n v="1"/>
    <n v="10000"/>
    <n v="30"/>
    <n v="30"/>
    <n v="30"/>
    <n v="30"/>
    <m/>
    <m/>
    <m/>
    <m/>
    <m/>
    <m/>
    <m/>
    <m/>
    <n v="40000"/>
    <x v="1"/>
    <n v="10000"/>
    <n v="10000"/>
    <n v="10000"/>
    <n v="10000"/>
    <n v="0"/>
    <n v="0"/>
    <n v="0"/>
    <n v="0"/>
    <n v="0"/>
    <n v="0"/>
    <n v="0"/>
    <n v="0"/>
    <n v="4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EN PROYECTOS"/>
    <m/>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LEGAL"/>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SUPERVISOR ELECTORAL"/>
    <m/>
    <s v="LOCADOR"/>
    <n v="126"/>
    <n v="6000"/>
    <n v="20"/>
    <n v="30"/>
    <n v="30"/>
    <n v="30"/>
    <m/>
    <m/>
    <m/>
    <m/>
    <m/>
    <m/>
    <m/>
    <m/>
    <n v="2772000"/>
    <x v="1"/>
    <n v="504000"/>
    <n v="756000"/>
    <n v="756000"/>
    <n v="756000"/>
    <n v="0"/>
    <n v="0"/>
    <n v="0"/>
    <n v="0"/>
    <n v="0"/>
    <n v="0"/>
    <n v="0"/>
    <n v="0"/>
    <n v="2772000"/>
    <n v="0"/>
  </r>
  <r>
    <n v="2026"/>
    <n v="479"/>
    <m/>
    <m/>
    <s v="0125 MEJORA DE LA EFICIENCIA DE LOS PROCESOS ELECTORALES E INCREMENTO DE LA PARTICIPACIÓN POLÍTICA DE LA CIUDADANÍA"/>
    <e v="#N/A"/>
    <e v="#N/A"/>
    <m/>
    <m/>
    <m/>
    <m/>
    <s v="2026EG 2026ODPE"/>
    <m/>
    <m/>
    <m/>
    <x v="13"/>
    <s v="EG 2026"/>
    <m/>
    <m/>
    <s v="2.3.XXX"/>
    <m/>
    <m/>
    <m/>
    <m/>
    <n v="341678410"/>
    <n v="1"/>
    <m/>
    <m/>
    <m/>
    <m/>
    <m/>
    <m/>
    <m/>
    <m/>
    <m/>
    <m/>
    <m/>
    <n v="341678410"/>
    <x v="1"/>
    <n v="341678410"/>
    <n v="0"/>
    <n v="0"/>
    <n v="0"/>
    <n v="0"/>
    <n v="0"/>
    <n v="0"/>
    <n v="0"/>
    <n v="0"/>
    <n v="0"/>
    <n v="0"/>
    <n v="0"/>
    <n v="34167841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SERVICIO DE ASISTENCIA ADMINISTRATIVA PARA LA GESTION DE SERVICIOS Y TRAMITE DE DOCUMENTACION"/>
    <m/>
    <s v="LOCADOR"/>
    <n v="1"/>
    <n v="3500"/>
    <n v="30"/>
    <n v="30"/>
    <n v="0"/>
    <n v="0"/>
    <n v="0"/>
    <n v="0"/>
    <n v="0"/>
    <n v="0"/>
    <n v="0"/>
    <n v="0"/>
    <n v="0"/>
    <n v="0"/>
    <n v="7000"/>
    <x v="1"/>
    <n v="3500"/>
    <n v="3500"/>
    <n v="0"/>
    <n v="0"/>
    <n v="0"/>
    <n v="0"/>
    <n v="0"/>
    <n v="0"/>
    <n v="0"/>
    <n v="0"/>
    <n v="0"/>
    <n v="0"/>
    <n v="7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ANALISTA EN PLANEAMIENTO ELECTORAL"/>
    <m/>
    <s v="LOCADOR"/>
    <n v="1"/>
    <n v="6000"/>
    <n v="30"/>
    <n v="30"/>
    <n v="0"/>
    <n v="0"/>
    <n v="0"/>
    <n v="0"/>
    <n v="0"/>
    <n v="0"/>
    <n v="0"/>
    <n v="0"/>
    <n v="0"/>
    <n v="0"/>
    <n v="12000"/>
    <x v="1"/>
    <n v="6000"/>
    <n v="6000"/>
    <n v="0"/>
    <n v="0"/>
    <n v="0"/>
    <n v="0"/>
    <n v="0"/>
    <n v="0"/>
    <n v="0"/>
    <n v="0"/>
    <n v="0"/>
    <n v="0"/>
    <n v="12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ANALISTA EN PLANEAMIENTO ELECTORAL I"/>
    <m/>
    <s v="LOCADOR"/>
    <n v="1"/>
    <n v="6000"/>
    <n v="30"/>
    <n v="30"/>
    <n v="0"/>
    <n v="0"/>
    <n v="0"/>
    <n v="0"/>
    <n v="0"/>
    <n v="0"/>
    <n v="0"/>
    <n v="0"/>
    <n v="0"/>
    <n v="0"/>
    <n v="12000"/>
    <x v="1"/>
    <n v="6000"/>
    <n v="6000"/>
    <n v="0"/>
    <n v="0"/>
    <n v="0"/>
    <n v="0"/>
    <n v="0"/>
    <n v="0"/>
    <n v="0"/>
    <n v="0"/>
    <n v="0"/>
    <n v="0"/>
    <n v="12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ESPECIALISTA EN SEGUIMIENTO, MONITOREO Y EVALUACION"/>
    <m/>
    <s v="LOCADOR"/>
    <n v="1"/>
    <n v="8500"/>
    <n v="30"/>
    <n v="30"/>
    <n v="0"/>
    <n v="0"/>
    <n v="0"/>
    <n v="0"/>
    <n v="0"/>
    <n v="0"/>
    <n v="0"/>
    <n v="0"/>
    <n v="0"/>
    <n v="0"/>
    <n v="17000"/>
    <x v="1"/>
    <n v="8500"/>
    <n v="8500"/>
    <n v="0"/>
    <n v="0"/>
    <n v="0"/>
    <n v="0"/>
    <n v="0"/>
    <n v="0"/>
    <n v="0"/>
    <n v="0"/>
    <n v="0"/>
    <n v="0"/>
    <n v="17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ESPECIALISTA EN PLANEAMIENTO Y PRESUPUESTO"/>
    <m/>
    <s v="LOCADOR"/>
    <n v="1"/>
    <n v="9000"/>
    <n v="30"/>
    <n v="30"/>
    <n v="0"/>
    <n v="0"/>
    <n v="0"/>
    <n v="0"/>
    <n v="0"/>
    <n v="0"/>
    <n v="0"/>
    <n v="0"/>
    <n v="0"/>
    <n v="0"/>
    <n v="18000"/>
    <x v="1"/>
    <n v="9000"/>
    <n v="9000"/>
    <n v="0"/>
    <n v="0"/>
    <n v="0"/>
    <n v="0"/>
    <n v="0"/>
    <n v="0"/>
    <n v="0"/>
    <n v="0"/>
    <n v="0"/>
    <n v="0"/>
    <n v="18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ANALISTA DE PLANEAMIENTO ELECTORAL"/>
    <m/>
    <s v="LOCADOR"/>
    <n v="1"/>
    <n v="4000"/>
    <n v="30"/>
    <n v="30"/>
    <n v="0"/>
    <n v="0"/>
    <n v="0"/>
    <n v="0"/>
    <n v="0"/>
    <n v="0"/>
    <n v="0"/>
    <n v="0"/>
    <n v="0"/>
    <n v="0"/>
    <n v="8000"/>
    <x v="1"/>
    <n v="4000"/>
    <n v="4000"/>
    <n v="0"/>
    <n v="0"/>
    <n v="0"/>
    <n v="0"/>
    <n v="0"/>
    <n v="0"/>
    <n v="0"/>
    <n v="0"/>
    <n v="0"/>
    <n v="0"/>
    <n v="8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ESPECIALISTA EN PLANEAMIENTO Y PRESUPUESTO"/>
    <m/>
    <s v="LOCADOR"/>
    <n v="1"/>
    <n v="7000"/>
    <n v="30"/>
    <n v="30"/>
    <n v="0"/>
    <n v="0"/>
    <n v="0"/>
    <n v="0"/>
    <n v="0"/>
    <n v="0"/>
    <n v="0"/>
    <n v="0"/>
    <n v="0"/>
    <n v="0"/>
    <n v="14000"/>
    <x v="1"/>
    <n v="7000"/>
    <n v="7000"/>
    <n v="0"/>
    <n v="0"/>
    <n v="0"/>
    <n v="0"/>
    <n v="0"/>
    <n v="0"/>
    <n v="0"/>
    <n v="0"/>
    <n v="0"/>
    <n v="0"/>
    <n v="14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ASISTENTE ADMINISTRATIVO "/>
    <m/>
    <s v="LOCADOR"/>
    <n v="1"/>
    <n v="4500"/>
    <n v="30"/>
    <n v="30"/>
    <n v="0"/>
    <n v="0"/>
    <n v="0"/>
    <n v="0"/>
    <n v="0"/>
    <n v="0"/>
    <n v="0"/>
    <n v="0"/>
    <n v="0"/>
    <n v="0"/>
    <n v="9000"/>
    <x v="1"/>
    <n v="4500"/>
    <n v="4500"/>
    <n v="0"/>
    <n v="0"/>
    <n v="0"/>
    <n v="0"/>
    <n v="0"/>
    <n v="0"/>
    <n v="0"/>
    <n v="0"/>
    <n v="0"/>
    <n v="0"/>
    <n v="9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COORDINADORA EN GESTIÓN POR PROCESOS E INNOVACIÓN"/>
    <m/>
    <s v="LOCADOR"/>
    <n v="1"/>
    <n v="12000"/>
    <n v="30"/>
    <n v="30"/>
    <n v="0"/>
    <n v="0"/>
    <n v="0"/>
    <n v="0"/>
    <n v="0"/>
    <n v="0"/>
    <n v="0"/>
    <n v="0"/>
    <n v="0"/>
    <n v="0"/>
    <n v="24000"/>
    <x v="1"/>
    <n v="12000"/>
    <n v="12000"/>
    <n v="0"/>
    <n v="0"/>
    <n v="0"/>
    <n v="0"/>
    <n v="0"/>
    <n v="0"/>
    <n v="0"/>
    <n v="0"/>
    <n v="0"/>
    <n v="0"/>
    <n v="24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ESPECIALISTA EN PRESUPUESTO"/>
    <m/>
    <s v="LOCADOR"/>
    <n v="1"/>
    <n v="7000"/>
    <n v="30"/>
    <n v="30"/>
    <n v="0"/>
    <n v="0"/>
    <n v="0"/>
    <n v="0"/>
    <n v="0"/>
    <n v="0"/>
    <n v="0"/>
    <n v="0"/>
    <n v="0"/>
    <n v="0"/>
    <n v="14000"/>
    <x v="1"/>
    <n v="7000"/>
    <n v="7000"/>
    <n v="0"/>
    <n v="0"/>
    <n v="0"/>
    <n v="0"/>
    <n v="0"/>
    <n v="0"/>
    <n v="0"/>
    <n v="0"/>
    <n v="0"/>
    <n v="0"/>
    <n v="14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ESPECIALISTA EN PLANEAMIENTO Y PRESUPUESTO PÚBLICO"/>
    <m/>
    <s v="LOCADOR"/>
    <n v="1"/>
    <n v="9000"/>
    <n v="30"/>
    <n v="30"/>
    <n v="0"/>
    <n v="0"/>
    <n v="0"/>
    <n v="0"/>
    <n v="0"/>
    <n v="0"/>
    <n v="0"/>
    <n v="0"/>
    <n v="0"/>
    <n v="0"/>
    <n v="18000"/>
    <x v="1"/>
    <n v="9000"/>
    <n v="9000"/>
    <n v="0"/>
    <n v="0"/>
    <n v="0"/>
    <n v="0"/>
    <n v="0"/>
    <n v="0"/>
    <n v="0"/>
    <n v="0"/>
    <n v="0"/>
    <n v="0"/>
    <n v="18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ESPECIALISTA EN PLANEAMIENTO Y PRESUPUESTO"/>
    <m/>
    <s v="LOCADOR"/>
    <n v="1"/>
    <n v="8000"/>
    <n v="30"/>
    <n v="30"/>
    <n v="0"/>
    <n v="0"/>
    <n v="0"/>
    <n v="0"/>
    <n v="0"/>
    <n v="0"/>
    <n v="0"/>
    <n v="0"/>
    <n v="0"/>
    <n v="0"/>
    <n v="16000"/>
    <x v="1"/>
    <n v="8000"/>
    <n v="8000"/>
    <n v="0"/>
    <n v="0"/>
    <n v="0"/>
    <n v="0"/>
    <n v="0"/>
    <n v="0"/>
    <n v="0"/>
    <n v="0"/>
    <n v="0"/>
    <n v="0"/>
    <n v="16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ESPECIALISTA EN PRESUPUESTO I"/>
    <m/>
    <s v="LOCADOR"/>
    <n v="1"/>
    <n v="8000"/>
    <n v="30"/>
    <n v="30"/>
    <n v="0"/>
    <n v="0"/>
    <n v="0"/>
    <n v="0"/>
    <n v="0"/>
    <n v="0"/>
    <n v="0"/>
    <n v="0"/>
    <n v="0"/>
    <n v="0"/>
    <n v="16000"/>
    <x v="1"/>
    <n v="8000"/>
    <n v="8000"/>
    <n v="0"/>
    <n v="0"/>
    <n v="0"/>
    <n v="0"/>
    <n v="0"/>
    <n v="0"/>
    <n v="0"/>
    <n v="0"/>
    <n v="0"/>
    <n v="0"/>
    <n v="1600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m/>
    <x v="8"/>
    <s v="EG 2026"/>
    <m/>
    <m/>
    <s v="2.3.2.9.1.1"/>
    <s v="COORDINADORA EN GESTIÓN POR PROCESOS"/>
    <m/>
    <s v="LOCADOR"/>
    <n v="1"/>
    <n v="10000"/>
    <n v="30"/>
    <n v="30"/>
    <n v="0"/>
    <n v="0"/>
    <n v="0"/>
    <n v="0"/>
    <n v="0"/>
    <n v="0"/>
    <n v="0"/>
    <n v="0"/>
    <n v="0"/>
    <n v="0"/>
    <n v="20000"/>
    <x v="1"/>
    <n v="10000"/>
    <n v="10000"/>
    <n v="0"/>
    <n v="0"/>
    <n v="0"/>
    <n v="0"/>
    <n v="0"/>
    <n v="0"/>
    <n v="0"/>
    <n v="0"/>
    <n v="0"/>
    <n v="0"/>
    <n v="20000"/>
    <n v="0"/>
  </r>
  <r>
    <n v="2026"/>
    <n v="479"/>
    <m/>
    <m/>
    <s v="0125 MEJORA DE LA EFICIENCIA DE LOS PROCESOS ELECTORALES E INCREMENTO DE LA PARTICIPACIÓN POLÍTICA DE LA CIUDADANÍA"/>
    <n v="3000654"/>
    <n v="5005020"/>
    <m/>
    <m/>
    <m/>
    <m/>
    <s v="2026EG 2026GPPGENERACION DE PROYECCIONES PARA LA PLANIFICACION"/>
    <s v="GENERACION DE PROYECCIONES PARA LA PLANIFICACION"/>
    <m/>
    <m/>
    <x v="8"/>
    <s v="EG 2026"/>
    <m/>
    <m/>
    <s v="2.3.2.9.1.1"/>
    <s v="ASISTENTE DE SISTEMATIZACION DE BASE DE DATOS"/>
    <m/>
    <s v="LOCADOR"/>
    <n v="1"/>
    <n v="5000"/>
    <n v="30"/>
    <n v="30"/>
    <n v="0"/>
    <n v="0"/>
    <n v="0"/>
    <n v="0"/>
    <n v="0"/>
    <n v="0"/>
    <n v="0"/>
    <n v="0"/>
    <n v="0"/>
    <n v="0"/>
    <n v="10000"/>
    <x v="1"/>
    <n v="5000"/>
    <n v="5000"/>
    <n v="0"/>
    <n v="0"/>
    <n v="0"/>
    <n v="0"/>
    <n v="0"/>
    <n v="0"/>
    <n v="0"/>
    <n v="0"/>
    <n v="0"/>
    <n v="0"/>
    <n v="1000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m/>
    <x v="8"/>
    <s v="EG 2026"/>
    <m/>
    <m/>
    <s v="2.3.2.1.2.2"/>
    <s v="VIÁTICOS"/>
    <m/>
    <s v="VIATICOS"/>
    <n v="3"/>
    <n v="250"/>
    <m/>
    <n v="2"/>
    <m/>
    <n v="3"/>
    <m/>
    <m/>
    <m/>
    <m/>
    <m/>
    <m/>
    <m/>
    <m/>
    <n v="3750"/>
    <x v="1"/>
    <n v="0"/>
    <n v="1500"/>
    <n v="0"/>
    <n v="2250"/>
    <n v="0"/>
    <n v="0"/>
    <n v="0"/>
    <n v="0"/>
    <n v="0"/>
    <n v="0"/>
    <n v="0"/>
    <n v="0"/>
    <n v="375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m/>
    <x v="8"/>
    <s v="EG 2026"/>
    <m/>
    <m/>
    <s v="2.3.2.1.2.1"/>
    <s v="PASAJES TERRESTRES"/>
    <m/>
    <s v="SERVICIO"/>
    <m/>
    <n v="400"/>
    <m/>
    <n v="2"/>
    <m/>
    <m/>
    <m/>
    <m/>
    <m/>
    <m/>
    <m/>
    <m/>
    <m/>
    <m/>
    <n v="800"/>
    <x v="1"/>
    <n v="0"/>
    <n v="800"/>
    <n v="0"/>
    <n v="0"/>
    <n v="0"/>
    <n v="0"/>
    <n v="0"/>
    <n v="0"/>
    <n v="0"/>
    <n v="0"/>
    <n v="0"/>
    <n v="0"/>
    <n v="8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1"/>
    <s v="SERVICIO DE PASAJES TERRESTRE - LIMA-HUACHO-LIMA"/>
    <m/>
    <s v="SERVICIO"/>
    <n v="2"/>
    <n v="150"/>
    <m/>
    <m/>
    <m/>
    <n v="2"/>
    <m/>
    <m/>
    <m/>
    <m/>
    <m/>
    <m/>
    <m/>
    <m/>
    <n v="300"/>
    <x v="1"/>
    <n v="0"/>
    <n v="0"/>
    <n v="0"/>
    <n v="300"/>
    <n v="0"/>
    <n v="0"/>
    <n v="0"/>
    <n v="0"/>
    <n v="0"/>
    <n v="0"/>
    <n v="0"/>
    <n v="0"/>
    <n v="3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1"/>
    <s v="SERVICIO DE PASAJES TERRESTRE - LIMA-ICA-LIMA"/>
    <m/>
    <s v="SERVICIO"/>
    <n v="2"/>
    <n v="180"/>
    <m/>
    <m/>
    <m/>
    <n v="2"/>
    <m/>
    <m/>
    <m/>
    <m/>
    <m/>
    <m/>
    <m/>
    <m/>
    <n v="360"/>
    <x v="1"/>
    <n v="0"/>
    <n v="0"/>
    <n v="0"/>
    <n v="360"/>
    <n v="0"/>
    <n v="0"/>
    <n v="0"/>
    <n v="0"/>
    <n v="0"/>
    <n v="0"/>
    <n v="0"/>
    <n v="0"/>
    <n v="36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1"/>
    <s v="SERVICIO DE PASAJES TERRESTRE - LIMA-HUANCAYO-LIMA"/>
    <m/>
    <s v="SERVICIO"/>
    <n v="2"/>
    <n v="180"/>
    <m/>
    <m/>
    <m/>
    <n v="2"/>
    <m/>
    <m/>
    <m/>
    <m/>
    <m/>
    <m/>
    <m/>
    <m/>
    <n v="360"/>
    <x v="1"/>
    <n v="0"/>
    <n v="0"/>
    <n v="0"/>
    <n v="360"/>
    <n v="0"/>
    <n v="0"/>
    <n v="0"/>
    <n v="0"/>
    <n v="0"/>
    <n v="0"/>
    <n v="0"/>
    <n v="0"/>
    <n v="36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1"/>
    <s v="SERVICIO DE PASAJES TERRESTRE - LIMA-HUANCAVELICA-LIMA"/>
    <m/>
    <s v="SERVICIO"/>
    <n v="2"/>
    <n v="180"/>
    <m/>
    <m/>
    <m/>
    <n v="2"/>
    <m/>
    <m/>
    <m/>
    <m/>
    <m/>
    <m/>
    <m/>
    <m/>
    <n v="360"/>
    <x v="1"/>
    <n v="0"/>
    <n v="0"/>
    <n v="0"/>
    <n v="360"/>
    <n v="0"/>
    <n v="0"/>
    <n v="0"/>
    <n v="0"/>
    <n v="0"/>
    <n v="0"/>
    <n v="0"/>
    <n v="0"/>
    <n v="36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AREQUIPA-LIMA"/>
    <m/>
    <s v="VIATICOS"/>
    <n v="3"/>
    <n v="250"/>
    <m/>
    <m/>
    <m/>
    <n v="3"/>
    <m/>
    <m/>
    <m/>
    <m/>
    <m/>
    <m/>
    <m/>
    <m/>
    <n v="2250"/>
    <x v="1"/>
    <n v="0"/>
    <n v="0"/>
    <n v="0"/>
    <n v="2250"/>
    <n v="0"/>
    <n v="0"/>
    <n v="0"/>
    <n v="0"/>
    <n v="0"/>
    <n v="0"/>
    <n v="0"/>
    <n v="0"/>
    <n v="225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CUSCO-LIMA"/>
    <m/>
    <s v="VIATICOS"/>
    <n v="3"/>
    <n v="250"/>
    <m/>
    <m/>
    <m/>
    <n v="3"/>
    <m/>
    <m/>
    <m/>
    <m/>
    <m/>
    <m/>
    <m/>
    <m/>
    <n v="2250"/>
    <x v="1"/>
    <n v="0"/>
    <n v="0"/>
    <n v="0"/>
    <n v="2250"/>
    <n v="0"/>
    <n v="0"/>
    <n v="0"/>
    <n v="0"/>
    <n v="0"/>
    <n v="0"/>
    <n v="0"/>
    <n v="0"/>
    <n v="225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TACNA-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CAJAMARCA-LIMA"/>
    <m/>
    <s v="VIATICOS"/>
    <n v="3"/>
    <n v="250"/>
    <m/>
    <m/>
    <m/>
    <n v="3"/>
    <m/>
    <m/>
    <m/>
    <m/>
    <m/>
    <m/>
    <m/>
    <m/>
    <n v="2250"/>
    <x v="1"/>
    <n v="0"/>
    <n v="0"/>
    <n v="0"/>
    <n v="2250"/>
    <n v="0"/>
    <n v="0"/>
    <n v="0"/>
    <n v="0"/>
    <n v="0"/>
    <n v="0"/>
    <n v="0"/>
    <n v="0"/>
    <n v="225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AYACUCHO-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JULIACA-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TRUJILLO-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IQUITOS-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CHICLAYO-LIMA"/>
    <m/>
    <s v="VIATICOS"/>
    <n v="3"/>
    <n v="250"/>
    <m/>
    <m/>
    <m/>
    <n v="3"/>
    <m/>
    <m/>
    <m/>
    <m/>
    <m/>
    <m/>
    <m/>
    <m/>
    <n v="2250"/>
    <x v="1"/>
    <n v="0"/>
    <n v="0"/>
    <n v="0"/>
    <n v="2250"/>
    <n v="0"/>
    <n v="0"/>
    <n v="0"/>
    <n v="0"/>
    <n v="0"/>
    <n v="0"/>
    <n v="0"/>
    <n v="0"/>
    <n v="225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PIURA-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PUCALLPA-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TARAPOTO-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CHACHAPOYAS-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1"/>
    <s v="TRASLADO PERSONAL - COMISION DE SERVICIO - PASAJES AEREOS  NACIONAL"/>
    <m/>
    <s v="BIEN"/>
    <m/>
    <n v="26800"/>
    <n v="0"/>
    <n v="0"/>
    <n v="0"/>
    <n v="1"/>
    <n v="0"/>
    <n v="0"/>
    <n v="0"/>
    <n v="0"/>
    <n v="0"/>
    <n v="0"/>
    <n v="0"/>
    <n v="0"/>
    <n v="26800"/>
    <x v="1"/>
    <n v="0"/>
    <n v="0"/>
    <n v="0"/>
    <n v="26800"/>
    <n v="0"/>
    <n v="0"/>
    <n v="0"/>
    <n v="0"/>
    <n v="0"/>
    <n v="0"/>
    <n v="0"/>
    <n v="0"/>
    <n v="2680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m/>
    <x v="8"/>
    <s v="EG 2026"/>
    <m/>
    <m/>
    <s v="2.3.2.1.2.1"/>
    <s v="TRASLADO PERSONAL - COMISION DE SERVICIO - PASAJES AEREOS  NACIONAL"/>
    <m/>
    <s v="BIEN"/>
    <m/>
    <n v="1"/>
    <n v="0"/>
    <n v="2000"/>
    <n v="3000"/>
    <n v="0"/>
    <n v="0"/>
    <n v="0"/>
    <n v="0"/>
    <n v="0"/>
    <n v="0"/>
    <n v="0"/>
    <n v="0"/>
    <n v="0"/>
    <n v="5000"/>
    <x v="1"/>
    <n v="0"/>
    <n v="2000"/>
    <n v="3000"/>
    <n v="0"/>
    <n v="0"/>
    <n v="0"/>
    <n v="0"/>
    <n v="0"/>
    <n v="0"/>
    <n v="0"/>
    <n v="0"/>
    <n v="0"/>
    <n v="500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0"/>
    <s v="SERVICIO DE HABILITACION, ACONDICIONAMIENTO Y LOGISTICA INFORMATICA"/>
    <s v="SERVICIO"/>
    <m/>
    <n v="144306000"/>
    <n v="0"/>
    <m/>
    <n v="0"/>
    <n v="1"/>
    <m/>
    <m/>
    <m/>
    <m/>
    <m/>
    <m/>
    <m/>
    <m/>
    <n v="144306000"/>
    <n v="0"/>
    <n v="0"/>
    <n v="0"/>
    <n v="144306000"/>
    <n v="0"/>
    <n v="0"/>
    <n v="0"/>
    <n v="0"/>
    <n v="0"/>
    <n v="0"/>
    <n v="0"/>
    <n v="0"/>
    <n v="144306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
    <s v="PELICULA EXTENSIBLE PARA EMBALAJE (FILM STRECH) DE 45 cm DE ANCHO X 5 kg"/>
    <s v="BIEN"/>
    <m/>
    <n v="75"/>
    <n v="200"/>
    <n v="0"/>
    <n v="0"/>
    <n v="0"/>
    <m/>
    <m/>
    <m/>
    <m/>
    <m/>
    <m/>
    <m/>
    <m/>
    <n v="15000"/>
    <n v="15000"/>
    <n v="0"/>
    <n v="0"/>
    <n v="0"/>
    <n v="0"/>
    <n v="0"/>
    <n v="0"/>
    <n v="0"/>
    <n v="0"/>
    <n v="0"/>
    <n v="0"/>
    <n v="0"/>
    <n v="150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HP COD. REF. CF280X NEGRO"/>
    <s v="BIEN"/>
    <m/>
    <n v="500"/>
    <n v="10"/>
    <n v="0"/>
    <n v="0"/>
    <n v="0"/>
    <m/>
    <m/>
    <m/>
    <m/>
    <m/>
    <m/>
    <m/>
    <m/>
    <n v="5000"/>
    <n v="5000"/>
    <n v="0"/>
    <n v="0"/>
    <n v="0"/>
    <n v="0"/>
    <n v="0"/>
    <n v="0"/>
    <n v="0"/>
    <n v="0"/>
    <n v="0"/>
    <n v="0"/>
    <n v="0"/>
    <n v="5000"/>
    <x v="1"/>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3"/>
    <s v="ALCOHOL GEL X1L CON GLICERINA CON DISPENSADOR"/>
    <s v="BIEN"/>
    <m/>
    <n v="22"/>
    <n v="100"/>
    <m/>
    <m/>
    <m/>
    <m/>
    <m/>
    <m/>
    <m/>
    <m/>
    <m/>
    <m/>
    <m/>
    <n v="2200"/>
    <n v="2200"/>
    <n v="0"/>
    <n v="0"/>
    <n v="0"/>
    <n v="0"/>
    <n v="0"/>
    <n v="0"/>
    <n v="0"/>
    <n v="0"/>
    <n v="0"/>
    <n v="0"/>
    <n v="0"/>
    <n v="22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4"/>
    <s v="GUANTE DE NAILON Y POLIURETANO TALLA 9 1/2"/>
    <s v="BIEN"/>
    <m/>
    <n v="10"/>
    <n v="80"/>
    <n v="0"/>
    <n v="0"/>
    <n v="0"/>
    <m/>
    <m/>
    <m/>
    <m/>
    <m/>
    <m/>
    <m/>
    <m/>
    <n v="800"/>
    <n v="800"/>
    <n v="0"/>
    <n v="0"/>
    <n v="0"/>
    <n v="0"/>
    <n v="0"/>
    <n v="0"/>
    <n v="0"/>
    <n v="0"/>
    <n v="0"/>
    <n v="0"/>
    <n v="0"/>
    <n v="8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CANON COD. REF. GPR 57 0473C003 NEGRO"/>
    <s v="BIEN"/>
    <m/>
    <n v="500"/>
    <n v="4"/>
    <n v="0"/>
    <n v="0"/>
    <n v="0"/>
    <m/>
    <m/>
    <m/>
    <m/>
    <m/>
    <m/>
    <m/>
    <m/>
    <n v="2000"/>
    <n v="2000"/>
    <n v="0"/>
    <n v="0"/>
    <n v="0"/>
    <n v="0"/>
    <n v="0"/>
    <n v="0"/>
    <n v="0"/>
    <n v="0"/>
    <n v="0"/>
    <n v="0"/>
    <n v="0"/>
    <n v="2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HP COD. REF. 414X W2020X NEGRO"/>
    <s v="BIEN"/>
    <m/>
    <n v="1000"/>
    <n v="2"/>
    <n v="0"/>
    <n v="0"/>
    <n v="0"/>
    <m/>
    <m/>
    <m/>
    <m/>
    <m/>
    <m/>
    <m/>
    <m/>
    <n v="2000"/>
    <n v="2000"/>
    <n v="0"/>
    <n v="0"/>
    <n v="0"/>
    <n v="0"/>
    <n v="0"/>
    <n v="0"/>
    <n v="0"/>
    <n v="0"/>
    <n v="0"/>
    <n v="0"/>
    <n v="0"/>
    <n v="2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HP COD. REF. 414X W2023X MAGENTA"/>
    <s v="BIEN"/>
    <m/>
    <n v="1000"/>
    <n v="2"/>
    <n v="0"/>
    <n v="0"/>
    <n v="0"/>
    <m/>
    <m/>
    <m/>
    <m/>
    <m/>
    <m/>
    <m/>
    <m/>
    <n v="2000"/>
    <n v="2000"/>
    <n v="0"/>
    <n v="0"/>
    <n v="0"/>
    <n v="0"/>
    <n v="0"/>
    <n v="0"/>
    <n v="0"/>
    <n v="0"/>
    <n v="0"/>
    <n v="0"/>
    <n v="0"/>
    <n v="2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XEROX COD. REF. 006R01731 NEGRO"/>
    <s v="BIEN"/>
    <m/>
    <n v="600"/>
    <n v="3"/>
    <n v="0"/>
    <n v="0"/>
    <n v="0"/>
    <m/>
    <m/>
    <m/>
    <m/>
    <m/>
    <m/>
    <m/>
    <m/>
    <n v="1800"/>
    <n v="1800"/>
    <n v="0"/>
    <n v="0"/>
    <n v="0"/>
    <n v="0"/>
    <n v="0"/>
    <n v="0"/>
    <n v="0"/>
    <n v="0"/>
    <n v="0"/>
    <n v="0"/>
    <n v="0"/>
    <n v="1800"/>
    <x v="1"/>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5"/>
    <s v="SERVICIO DE ENLACE DE TELECOMUNICACIONES"/>
    <s v="SERVICIO"/>
    <m/>
    <n v="19760531"/>
    <n v="0"/>
    <n v="0"/>
    <n v="0"/>
    <n v="1"/>
    <m/>
    <m/>
    <m/>
    <m/>
    <m/>
    <m/>
    <m/>
    <m/>
    <n v="19760531"/>
    <n v="0"/>
    <n v="0"/>
    <n v="0"/>
    <n v="19760531"/>
    <n v="0"/>
    <n v="0"/>
    <n v="0"/>
    <n v="0"/>
    <n v="0"/>
    <n v="0"/>
    <n v="0"/>
    <n v="0"/>
    <n v="19760531"/>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5"/>
    <s v="SERVICIO DE WEB HOSTING"/>
    <s v="SERVICIO"/>
    <m/>
    <n v="5806684.4100000001"/>
    <n v="0"/>
    <n v="0"/>
    <m/>
    <n v="1"/>
    <m/>
    <m/>
    <m/>
    <m/>
    <m/>
    <m/>
    <m/>
    <m/>
    <n v="5806685"/>
    <n v="0"/>
    <n v="0"/>
    <n v="0"/>
    <n v="5806684.4100000001"/>
    <n v="0"/>
    <n v="0"/>
    <n v="0"/>
    <n v="0"/>
    <n v="0"/>
    <n v="0"/>
    <n v="0"/>
    <n v="0"/>
    <n v="5806685"/>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0"/>
    <s v="SERVICIO DE AUDITORÍA PARA LA SOLUCIÓN TECNOLOGÍCA DEL VOTO DIGITAL"/>
    <s v="SERVICIO"/>
    <m/>
    <n v="1421700"/>
    <m/>
    <n v="0"/>
    <n v="0"/>
    <n v="1"/>
    <m/>
    <m/>
    <m/>
    <m/>
    <m/>
    <m/>
    <m/>
    <m/>
    <n v="1421700"/>
    <n v="0"/>
    <n v="0"/>
    <n v="0"/>
    <n v="1421700"/>
    <n v="0"/>
    <n v="0"/>
    <n v="0"/>
    <n v="0"/>
    <n v="0"/>
    <n v="0"/>
    <n v="0"/>
    <n v="0"/>
    <n v="14217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0"/>
    <s v="SERVICIO DE AUDITORÍA INFORMÁTICA PARA LAS SOLUCIONES TECNOLÓGICAS DE SOPORTE ELECTORAL AL ESCRUTINIO, CÓMPUTO DE RESULTADOS Y PRESENTACIÓN DE RESULTADOS"/>
    <s v="SERVICIO"/>
    <m/>
    <n v="755200"/>
    <m/>
    <n v="1"/>
    <m/>
    <n v="0"/>
    <m/>
    <m/>
    <m/>
    <m/>
    <m/>
    <m/>
    <m/>
    <m/>
    <n v="755200"/>
    <n v="0"/>
    <n v="755200"/>
    <n v="0"/>
    <n v="0"/>
    <n v="0"/>
    <n v="0"/>
    <n v="0"/>
    <n v="0"/>
    <n v="0"/>
    <n v="0"/>
    <n v="0"/>
    <n v="0"/>
    <n v="755200"/>
    <x v="2"/>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6"/>
    <s v="SERVICIO DE CORREO ELECTRONICO EN LA NUBE"/>
    <s v="SERVICIO"/>
    <m/>
    <n v="840000"/>
    <n v="1"/>
    <n v="0"/>
    <n v="0"/>
    <n v="0"/>
    <m/>
    <m/>
    <m/>
    <m/>
    <m/>
    <m/>
    <m/>
    <m/>
    <n v="840000"/>
    <n v="840000"/>
    <n v="0"/>
    <n v="0"/>
    <n v="0"/>
    <n v="0"/>
    <n v="0"/>
    <n v="0"/>
    <n v="0"/>
    <n v="0"/>
    <n v="0"/>
    <n v="0"/>
    <n v="0"/>
    <n v="84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7"/>
    <s v="SERVICIO DE SOPORTE Y MANTENIMIENTO DE LICENCIA DE SOFTWARE ANTIVIRUS"/>
    <s v="SERVICIO"/>
    <m/>
    <n v="150000"/>
    <n v="1"/>
    <n v="0"/>
    <n v="0"/>
    <n v="0"/>
    <m/>
    <m/>
    <m/>
    <m/>
    <m/>
    <m/>
    <m/>
    <m/>
    <n v="150000"/>
    <n v="150000"/>
    <n v="0"/>
    <n v="0"/>
    <n v="0"/>
    <n v="0"/>
    <n v="0"/>
    <n v="0"/>
    <n v="0"/>
    <n v="0"/>
    <n v="0"/>
    <n v="0"/>
    <n v="0"/>
    <n v="150000"/>
    <x v="0"/>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6"/>
    <s v="SERVICIO DE HACKEO ETICO - ETICAL HACKING"/>
    <s v="SERVICIO"/>
    <m/>
    <n v="80000"/>
    <n v="0"/>
    <n v="1"/>
    <n v="0"/>
    <n v="0"/>
    <m/>
    <m/>
    <m/>
    <m/>
    <m/>
    <m/>
    <m/>
    <m/>
    <n v="80000"/>
    <n v="0"/>
    <n v="80000"/>
    <n v="0"/>
    <n v="0"/>
    <n v="0"/>
    <n v="0"/>
    <n v="0"/>
    <n v="0"/>
    <n v="0"/>
    <n v="0"/>
    <n v="0"/>
    <n v="0"/>
    <n v="80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8"/>
    <s v="GUANTE PARA EXAMEN DESCARTABLE DE NITRILO SIN POLVO TALLA M X 100"/>
    <s v="BIEN"/>
    <m/>
    <n v="17.5"/>
    <n v="70"/>
    <n v="0"/>
    <n v="0"/>
    <n v="0"/>
    <m/>
    <m/>
    <m/>
    <m/>
    <m/>
    <m/>
    <m/>
    <m/>
    <n v="1225"/>
    <n v="1225"/>
    <n v="0"/>
    <n v="0"/>
    <n v="0"/>
    <n v="0"/>
    <n v="0"/>
    <n v="0"/>
    <n v="0"/>
    <n v="0"/>
    <n v="0"/>
    <n v="0"/>
    <n v="0"/>
    <n v="1225"/>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8"/>
    <s v="GUANTE PARA EXAMEN DESCARTABLE DE NITRILO SIN POLVO TALLA L X 100"/>
    <s v="BIEN"/>
    <m/>
    <n v="17.5"/>
    <n v="70"/>
    <n v="0"/>
    <n v="0"/>
    <n v="0"/>
    <m/>
    <m/>
    <m/>
    <m/>
    <m/>
    <m/>
    <m/>
    <m/>
    <n v="1225"/>
    <n v="1225"/>
    <n v="0"/>
    <n v="0"/>
    <n v="0"/>
    <n v="0"/>
    <n v="0"/>
    <n v="0"/>
    <n v="0"/>
    <n v="0"/>
    <n v="0"/>
    <n v="0"/>
    <n v="0"/>
    <n v="1225"/>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3"/>
    <s v="WAYPE"/>
    <s v="BIEN"/>
    <m/>
    <n v="5"/>
    <n v="250"/>
    <n v="0"/>
    <n v="0"/>
    <n v="0"/>
    <m/>
    <m/>
    <m/>
    <m/>
    <m/>
    <m/>
    <m/>
    <m/>
    <n v="1250"/>
    <n v="1250"/>
    <n v="0"/>
    <n v="0"/>
    <n v="0"/>
    <n v="0"/>
    <n v="0"/>
    <n v="0"/>
    <n v="0"/>
    <n v="0"/>
    <n v="0"/>
    <n v="0"/>
    <n v="0"/>
    <n v="125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4"/>
    <s v="GUANTE DE JEBE DE USO INDUSTRIAL CALIBRE 35 TALLA 8"/>
    <s v="BIEN"/>
    <m/>
    <n v="15"/>
    <n v="10"/>
    <n v="0"/>
    <n v="0"/>
    <n v="0"/>
    <m/>
    <m/>
    <m/>
    <m/>
    <m/>
    <m/>
    <m/>
    <m/>
    <n v="150"/>
    <n v="150"/>
    <n v="0"/>
    <n v="0"/>
    <n v="0"/>
    <n v="0"/>
    <n v="0"/>
    <n v="0"/>
    <n v="0"/>
    <n v="0"/>
    <n v="0"/>
    <n v="0"/>
    <n v="0"/>
    <n v="15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HP COD. REF. 414X W2021X CIAN"/>
    <s v="BIEN"/>
    <m/>
    <n v="1000"/>
    <n v="1"/>
    <n v="0"/>
    <n v="0"/>
    <n v="0"/>
    <m/>
    <m/>
    <m/>
    <m/>
    <m/>
    <m/>
    <m/>
    <m/>
    <n v="1000"/>
    <n v="1000"/>
    <n v="0"/>
    <n v="0"/>
    <n v="0"/>
    <n v="0"/>
    <n v="0"/>
    <n v="0"/>
    <n v="0"/>
    <n v="0"/>
    <n v="0"/>
    <n v="0"/>
    <n v="0"/>
    <n v="1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HP COD. REF. 414X W2022X AMARILLO"/>
    <s v="BIEN"/>
    <m/>
    <n v="1000"/>
    <n v="1"/>
    <n v="0"/>
    <n v="0"/>
    <n v="0"/>
    <m/>
    <m/>
    <m/>
    <m/>
    <m/>
    <m/>
    <m/>
    <m/>
    <n v="1000"/>
    <n v="1000"/>
    <n v="0"/>
    <n v="0"/>
    <n v="0"/>
    <n v="0"/>
    <n v="0"/>
    <n v="0"/>
    <n v="0"/>
    <n v="0"/>
    <n v="0"/>
    <n v="0"/>
    <n v="0"/>
    <n v="1000"/>
    <x v="1"/>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0"/>
    <s v="SERVICIO DE SOPORTE INFORMATICO"/>
    <s v="SERVICIO"/>
    <m/>
    <n v="60000"/>
    <n v="0"/>
    <n v="1"/>
    <n v="0"/>
    <n v="0"/>
    <m/>
    <m/>
    <m/>
    <m/>
    <m/>
    <m/>
    <m/>
    <m/>
    <n v="60000"/>
    <n v="0"/>
    <n v="60000"/>
    <n v="0"/>
    <n v="0"/>
    <n v="0"/>
    <n v="0"/>
    <n v="0"/>
    <n v="0"/>
    <n v="0"/>
    <n v="0"/>
    <n v="0"/>
    <n v="0"/>
    <n v="6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9"/>
    <s v="ALQUILER DE SERVIDOR"/>
    <s v="SERVICIO"/>
    <m/>
    <n v="44000"/>
    <m/>
    <n v="1"/>
    <n v="1"/>
    <m/>
    <m/>
    <m/>
    <m/>
    <m/>
    <m/>
    <m/>
    <m/>
    <m/>
    <n v="88000"/>
    <n v="0"/>
    <n v="44000"/>
    <n v="44000"/>
    <n v="0"/>
    <n v="0"/>
    <n v="0"/>
    <n v="0"/>
    <n v="0"/>
    <n v="0"/>
    <n v="0"/>
    <n v="0"/>
    <n v="0"/>
    <n v="88000"/>
    <x v="0"/>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6"/>
    <s v="SERVICIO DE MANTENIMIENTO DE SWITCHES CORE"/>
    <s v="SERVICIO"/>
    <m/>
    <n v="42000"/>
    <m/>
    <n v="1"/>
    <m/>
    <m/>
    <m/>
    <m/>
    <m/>
    <m/>
    <m/>
    <m/>
    <m/>
    <m/>
    <n v="42000"/>
    <n v="0"/>
    <n v="42000"/>
    <n v="0"/>
    <n v="0"/>
    <n v="0"/>
    <n v="0"/>
    <n v="0"/>
    <n v="0"/>
    <n v="0"/>
    <n v="0"/>
    <n v="0"/>
    <n v="0"/>
    <n v="420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6"/>
    <s v="SERVICIO DE SUSCRIPCION A BASE DE DATOS DE SERVICIO DE INTELIGENCIA COMERCIAL"/>
    <s v="SERVICIO"/>
    <m/>
    <n v="35000"/>
    <m/>
    <n v="1"/>
    <m/>
    <m/>
    <m/>
    <m/>
    <m/>
    <m/>
    <m/>
    <m/>
    <m/>
    <m/>
    <n v="35000"/>
    <n v="0"/>
    <n v="35000"/>
    <n v="0"/>
    <n v="0"/>
    <n v="0"/>
    <n v="0"/>
    <n v="0"/>
    <n v="0"/>
    <n v="0"/>
    <n v="0"/>
    <n v="0"/>
    <n v="0"/>
    <n v="35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6"/>
    <s v="SUSCRIPCION DE LICENCIA ANUAL PARA SOFTWARE DE DISEÑO GRAFICO Y DISEÑO WEB"/>
    <s v="SERVICIO"/>
    <m/>
    <n v="30000"/>
    <m/>
    <n v="1"/>
    <m/>
    <m/>
    <m/>
    <m/>
    <m/>
    <m/>
    <m/>
    <m/>
    <m/>
    <m/>
    <n v="30000"/>
    <n v="0"/>
    <n v="30000"/>
    <n v="0"/>
    <n v="0"/>
    <n v="0"/>
    <n v="0"/>
    <n v="0"/>
    <n v="0"/>
    <n v="0"/>
    <n v="0"/>
    <n v="0"/>
    <n v="0"/>
    <n v="30000"/>
    <x v="2"/>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0"/>
    <s v="SERVICIO  DE ALQUILER DE MOBILIARIO DE EQUIPOS DE OFICINA (LURIN)"/>
    <s v="SERVICIO"/>
    <m/>
    <n v="52000"/>
    <n v="1"/>
    <m/>
    <m/>
    <m/>
    <m/>
    <m/>
    <m/>
    <m/>
    <m/>
    <m/>
    <m/>
    <m/>
    <n v="52000"/>
    <n v="52000"/>
    <n v="0"/>
    <n v="0"/>
    <n v="0"/>
    <n v="0"/>
    <n v="0"/>
    <n v="0"/>
    <n v="0"/>
    <n v="0"/>
    <n v="0"/>
    <n v="0"/>
    <n v="0"/>
    <n v="520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0"/>
    <s v="ALQUILER DE MOBILIARIO PARA CENTRO DE MONITOREO - ESCRITORIOS (50)"/>
    <s v="SERVICIO"/>
    <m/>
    <n v="19500"/>
    <n v="1"/>
    <n v="1"/>
    <n v="1"/>
    <n v="1"/>
    <m/>
    <m/>
    <m/>
    <m/>
    <m/>
    <m/>
    <m/>
    <m/>
    <n v="78000"/>
    <n v="19500"/>
    <n v="19500"/>
    <n v="19500"/>
    <n v="19500"/>
    <n v="0"/>
    <n v="0"/>
    <n v="0"/>
    <n v="0"/>
    <n v="0"/>
    <n v="0"/>
    <n v="0"/>
    <n v="0"/>
    <n v="78000"/>
    <x v="2"/>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0"/>
    <s v="ALQUILER DE MOBILIARIO PARA CENTRO DE MONITOREO - ESCRITORIOS (40)"/>
    <s v="SERVICIO"/>
    <m/>
    <n v="12480"/>
    <n v="1"/>
    <n v="1"/>
    <n v="1"/>
    <n v="1"/>
    <m/>
    <m/>
    <m/>
    <m/>
    <m/>
    <m/>
    <m/>
    <m/>
    <n v="49920"/>
    <n v="12480"/>
    <n v="12480"/>
    <n v="12480"/>
    <n v="12480"/>
    <n v="0"/>
    <n v="0"/>
    <n v="0"/>
    <n v="0"/>
    <n v="0"/>
    <n v="0"/>
    <n v="0"/>
    <n v="0"/>
    <n v="4992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0"/>
    <s v="ALQUILER DE MOBILIARIO PARA CENTRO DE MONITOREO - SILLAS (40)"/>
    <s v="SERVICIO"/>
    <m/>
    <n v="9600"/>
    <n v="1"/>
    <n v="1"/>
    <n v="1"/>
    <n v="1"/>
    <m/>
    <m/>
    <m/>
    <m/>
    <m/>
    <m/>
    <m/>
    <m/>
    <n v="38400"/>
    <n v="9600"/>
    <n v="9600"/>
    <n v="9600"/>
    <n v="9600"/>
    <n v="0"/>
    <n v="0"/>
    <n v="0"/>
    <n v="0"/>
    <n v="0"/>
    <n v="0"/>
    <n v="0"/>
    <n v="0"/>
    <n v="384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0"/>
    <s v="ALQUILER DE MOBILIARIO PARA CENTRO DE MONITOREO - SILLAS (40)"/>
    <s v="SERVICIO"/>
    <m/>
    <n v="12000"/>
    <n v="1"/>
    <n v="1"/>
    <n v="1"/>
    <n v="1"/>
    <m/>
    <m/>
    <m/>
    <m/>
    <m/>
    <m/>
    <m/>
    <m/>
    <n v="48000"/>
    <n v="12000"/>
    <n v="12000"/>
    <n v="12000"/>
    <n v="12000"/>
    <n v="0"/>
    <n v="0"/>
    <n v="0"/>
    <n v="0"/>
    <n v="0"/>
    <n v="0"/>
    <n v="0"/>
    <n v="0"/>
    <n v="48000"/>
    <x v="2"/>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9"/>
    <s v="ALQUILER DE EQUIPOS DE COMPUTO PARA CENTRO DE MONITOREO (30)"/>
    <s v="SERVICIO"/>
    <m/>
    <n v="6000"/>
    <n v="1"/>
    <n v="1"/>
    <n v="1"/>
    <n v="1"/>
    <m/>
    <m/>
    <m/>
    <m/>
    <m/>
    <m/>
    <m/>
    <m/>
    <n v="24000"/>
    <n v="6000"/>
    <n v="6000"/>
    <n v="6000"/>
    <n v="6000"/>
    <n v="0"/>
    <n v="0"/>
    <n v="0"/>
    <n v="0"/>
    <n v="0"/>
    <n v="0"/>
    <n v="0"/>
    <n v="0"/>
    <n v="24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9"/>
    <s v="SERVICIO DE ALQUILER DE IMPRESORA MULTIFUNCIONAL"/>
    <s v="SERVICIO"/>
    <m/>
    <n v="850"/>
    <n v="2"/>
    <n v="2"/>
    <n v="2"/>
    <n v="2"/>
    <m/>
    <m/>
    <m/>
    <m/>
    <m/>
    <m/>
    <m/>
    <m/>
    <n v="6800"/>
    <n v="1700"/>
    <n v="1700"/>
    <n v="1700"/>
    <n v="1700"/>
    <n v="0"/>
    <n v="0"/>
    <n v="0"/>
    <n v="0"/>
    <n v="0"/>
    <n v="0"/>
    <n v="0"/>
    <n v="0"/>
    <n v="68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ASEGURAMIENTO DE CONTROL DE CALIDAD DE SOFTWARE 1"/>
    <s v="LOCADOR"/>
    <n v="1"/>
    <n v="7000"/>
    <n v="30"/>
    <n v="30"/>
    <m/>
    <m/>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ASEGURAMIENTO DE CONTROL DE CALIDAD DE SOFTWARE 2"/>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BASE DE DATOS JUNIOR 3"/>
    <s v="LOCADOR"/>
    <n v="1"/>
    <n v="3500"/>
    <n v="30"/>
    <n v="30"/>
    <m/>
    <m/>
    <m/>
    <m/>
    <m/>
    <m/>
    <m/>
    <m/>
    <m/>
    <m/>
    <n v="7000"/>
    <n v="3500"/>
    <n v="3500"/>
    <n v="0"/>
    <n v="0"/>
    <n v="0"/>
    <n v="0"/>
    <n v="0"/>
    <n v="0"/>
    <n v="0"/>
    <n v="0"/>
    <n v="0"/>
    <n v="0"/>
    <n v="7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OCUMENTADOR DE BASE DE DATOS"/>
    <s v="LOCADOR"/>
    <n v="1"/>
    <n v="4500"/>
    <n v="30"/>
    <n v="30"/>
    <m/>
    <n v="0"/>
    <m/>
    <m/>
    <m/>
    <m/>
    <m/>
    <m/>
    <m/>
    <m/>
    <n v="9000"/>
    <n v="4500"/>
    <n v="45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CIENCIA DE DATOS"/>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1"/>
    <s v="LOCADOR"/>
    <n v="1"/>
    <n v="6000"/>
    <n v="30"/>
    <n v="15"/>
    <m/>
    <n v="0"/>
    <m/>
    <m/>
    <m/>
    <m/>
    <m/>
    <m/>
    <m/>
    <m/>
    <n v="9000"/>
    <n v="6000"/>
    <n v="30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2"/>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3"/>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4"/>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5"/>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DATOS 6"/>
    <s v="LOCADOR"/>
    <n v="1"/>
    <n v="6000"/>
    <n v="30"/>
    <n v="30"/>
    <m/>
    <m/>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7"/>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DATOS BI 1"/>
    <s v="LOCADOR"/>
    <n v="1"/>
    <n v="5500"/>
    <n v="30"/>
    <n v="30"/>
    <m/>
    <m/>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SENIOR 1"/>
    <s v="LOCADOR"/>
    <n v="1"/>
    <n v="6500"/>
    <n v="30"/>
    <n v="30"/>
    <m/>
    <n v="0"/>
    <m/>
    <m/>
    <m/>
    <m/>
    <m/>
    <m/>
    <m/>
    <m/>
    <n v="13000"/>
    <n v="6500"/>
    <n v="6500"/>
    <n v="0"/>
    <n v="0"/>
    <n v="0"/>
    <n v="0"/>
    <n v="0"/>
    <n v="0"/>
    <n v="0"/>
    <n v="0"/>
    <n v="0"/>
    <n v="0"/>
    <n v="13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SENIOR 2"/>
    <s v="LOCADOR"/>
    <n v="1"/>
    <n v="6500"/>
    <n v="30"/>
    <n v="30"/>
    <m/>
    <n v="0"/>
    <m/>
    <m/>
    <m/>
    <m/>
    <m/>
    <m/>
    <m/>
    <m/>
    <n v="13000"/>
    <n v="6500"/>
    <n v="6500"/>
    <n v="0"/>
    <n v="0"/>
    <n v="0"/>
    <n v="0"/>
    <n v="0"/>
    <n v="0"/>
    <n v="0"/>
    <n v="0"/>
    <n v="0"/>
    <n v="0"/>
    <n v="13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SENIOR 3"/>
    <s v="LOCADOR"/>
    <n v="1"/>
    <n v="6500"/>
    <n v="30"/>
    <n v="30"/>
    <m/>
    <n v="0"/>
    <m/>
    <m/>
    <m/>
    <m/>
    <m/>
    <m/>
    <m/>
    <m/>
    <n v="13000"/>
    <n v="6500"/>
    <n v="6500"/>
    <n v="0"/>
    <n v="0"/>
    <n v="0"/>
    <n v="0"/>
    <n v="0"/>
    <n v="0"/>
    <n v="0"/>
    <n v="0"/>
    <n v="0"/>
    <n v="0"/>
    <n v="13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DMINISTRADOR DE BASE DE DATOS SENIOR"/>
    <s v="LOCADOR"/>
    <n v="1"/>
    <n v="7500"/>
    <n v="30"/>
    <n v="15"/>
    <m/>
    <m/>
    <m/>
    <m/>
    <m/>
    <m/>
    <m/>
    <m/>
    <m/>
    <m/>
    <n v="11250"/>
    <n v="7500"/>
    <n v="3750"/>
    <n v="0"/>
    <n v="0"/>
    <n v="0"/>
    <n v="0"/>
    <n v="0"/>
    <n v="0"/>
    <n v="0"/>
    <n v="0"/>
    <n v="0"/>
    <n v="0"/>
    <n v="112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DMINISTRADOR DE BASE DE DATOS SENIOR"/>
    <s v="LOCADOR"/>
    <n v="1"/>
    <n v="7500"/>
    <m/>
    <n v="15"/>
    <m/>
    <n v="0"/>
    <m/>
    <m/>
    <m/>
    <m/>
    <m/>
    <m/>
    <m/>
    <m/>
    <n v="3750"/>
    <n v="0"/>
    <n v="3750"/>
    <n v="0"/>
    <n v="0"/>
    <n v="0"/>
    <n v="0"/>
    <n v="0"/>
    <n v="0"/>
    <n v="0"/>
    <n v="0"/>
    <n v="0"/>
    <n v="0"/>
    <n v="37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SENIOR 1"/>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1"/>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2"/>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DE DESARROLLO DE SOFTWARE 3"/>
    <s v="LOCADOR"/>
    <n v="1"/>
    <n v="5500"/>
    <n v="30"/>
    <n v="30"/>
    <m/>
    <m/>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4"/>
    <s v="LOCADOR"/>
    <n v="1"/>
    <n v="5500"/>
    <n v="30"/>
    <n v="15"/>
    <m/>
    <m/>
    <m/>
    <m/>
    <m/>
    <m/>
    <m/>
    <m/>
    <m/>
    <m/>
    <n v="8250"/>
    <n v="5500"/>
    <n v="2750"/>
    <n v="0"/>
    <n v="0"/>
    <n v="0"/>
    <n v="0"/>
    <n v="0"/>
    <n v="0"/>
    <n v="0"/>
    <n v="0"/>
    <n v="0"/>
    <n v="0"/>
    <n v="82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5"/>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6"/>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7"/>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8"/>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SISTEMAS 1"/>
    <s v="LOCADOR"/>
    <n v="1"/>
    <n v="7000"/>
    <n v="30"/>
    <n v="30"/>
    <m/>
    <m/>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1"/>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2"/>
    <s v="LOCADOR"/>
    <n v="2"/>
    <n v="7000"/>
    <n v="30"/>
    <n v="30"/>
    <m/>
    <n v="0"/>
    <m/>
    <m/>
    <m/>
    <m/>
    <m/>
    <m/>
    <m/>
    <m/>
    <n v="28000"/>
    <n v="14000"/>
    <n v="14000"/>
    <n v="0"/>
    <n v="0"/>
    <n v="0"/>
    <n v="0"/>
    <n v="0"/>
    <n v="0"/>
    <n v="0"/>
    <n v="0"/>
    <n v="0"/>
    <n v="0"/>
    <n v="28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3"/>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5"/>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5"/>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6"/>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7"/>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8"/>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9"/>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ESPECIALISTA FUNCIONAL SENIOR 1"/>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ESPECIALISTA FUNCIONAL SENIOR 2"/>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PROGRAMADOR 1"/>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1"/>
    <s v="LOCADOR"/>
    <n v="2"/>
    <n v="6000"/>
    <n v="30"/>
    <n v="30"/>
    <m/>
    <n v="0"/>
    <m/>
    <m/>
    <m/>
    <m/>
    <m/>
    <m/>
    <m/>
    <m/>
    <n v="24000"/>
    <n v="12000"/>
    <n v="12000"/>
    <n v="0"/>
    <n v="0"/>
    <n v="0"/>
    <n v="0"/>
    <n v="0"/>
    <n v="0"/>
    <n v="0"/>
    <n v="0"/>
    <n v="0"/>
    <n v="0"/>
    <n v="2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2"/>
    <s v="LOCADOR"/>
    <n v="1"/>
    <n v="6000"/>
    <n v="30"/>
    <n v="15"/>
    <m/>
    <m/>
    <m/>
    <m/>
    <m/>
    <m/>
    <m/>
    <m/>
    <m/>
    <m/>
    <n v="9000"/>
    <n v="6000"/>
    <n v="30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2"/>
    <s v="LOCADOR"/>
    <n v="1"/>
    <n v="6000"/>
    <m/>
    <n v="15"/>
    <m/>
    <n v="0"/>
    <m/>
    <m/>
    <m/>
    <m/>
    <m/>
    <m/>
    <m/>
    <m/>
    <n v="3000"/>
    <n v="0"/>
    <n v="3000"/>
    <n v="0"/>
    <n v="0"/>
    <n v="0"/>
    <n v="0"/>
    <n v="0"/>
    <n v="0"/>
    <n v="0"/>
    <n v="0"/>
    <n v="0"/>
    <n v="0"/>
    <n v="3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3"/>
    <s v="LOCADOR"/>
    <n v="2"/>
    <n v="6000"/>
    <n v="30"/>
    <n v="30"/>
    <m/>
    <n v="0"/>
    <m/>
    <m/>
    <m/>
    <m/>
    <m/>
    <m/>
    <m/>
    <m/>
    <n v="24000"/>
    <n v="12000"/>
    <n v="12000"/>
    <n v="0"/>
    <n v="0"/>
    <n v="0"/>
    <n v="0"/>
    <n v="0"/>
    <n v="0"/>
    <n v="0"/>
    <n v="0"/>
    <n v="0"/>
    <n v="0"/>
    <n v="2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4"/>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5"/>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6"/>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7"/>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8"/>
    <s v="LOCADOR"/>
    <n v="1"/>
    <n v="6000"/>
    <n v="30"/>
    <n v="30"/>
    <m/>
    <m/>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9"/>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10"/>
    <s v="LOCADOR"/>
    <n v="1"/>
    <n v="6000"/>
    <n v="30"/>
    <n v="15"/>
    <m/>
    <m/>
    <m/>
    <m/>
    <m/>
    <m/>
    <m/>
    <m/>
    <m/>
    <m/>
    <n v="9000"/>
    <n v="6000"/>
    <n v="30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10"/>
    <s v="LOCADOR"/>
    <n v="1"/>
    <n v="6000"/>
    <m/>
    <n v="15"/>
    <m/>
    <n v="0"/>
    <m/>
    <m/>
    <m/>
    <m/>
    <m/>
    <m/>
    <m/>
    <m/>
    <n v="3000"/>
    <n v="0"/>
    <n v="3000"/>
    <n v="0"/>
    <n v="0"/>
    <n v="0"/>
    <n v="0"/>
    <n v="0"/>
    <n v="0"/>
    <n v="0"/>
    <n v="0"/>
    <n v="0"/>
    <n v="0"/>
    <n v="3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11"/>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12"/>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13"/>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14"/>
    <s v="LOCADOR"/>
    <n v="1"/>
    <n v="6000"/>
    <n v="30"/>
    <n v="30"/>
    <m/>
    <m/>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16"/>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17"/>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18"/>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ULL STACK 1"/>
    <s v="LOCADOR"/>
    <n v="1"/>
    <n v="8000"/>
    <n v="30"/>
    <n v="30"/>
    <m/>
    <m/>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ULL STACK 2"/>
    <s v="LOCADOR"/>
    <n v="1"/>
    <n v="8000"/>
    <n v="30"/>
    <n v="30"/>
    <m/>
    <m/>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ULL STACK 3"/>
    <s v="LOCADOR"/>
    <n v="1"/>
    <n v="8000"/>
    <n v="30"/>
    <n v="30"/>
    <m/>
    <m/>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4"/>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5"/>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9"/>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10"/>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11"/>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12"/>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13"/>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16"/>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ULL STACK 17"/>
    <s v="LOCADOR"/>
    <n v="1"/>
    <n v="8000"/>
    <n v="30"/>
    <n v="15"/>
    <m/>
    <m/>
    <m/>
    <m/>
    <m/>
    <m/>
    <m/>
    <m/>
    <m/>
    <m/>
    <n v="12000"/>
    <n v="8000"/>
    <n v="4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17"/>
    <s v="LOCADOR"/>
    <n v="1"/>
    <n v="8000"/>
    <m/>
    <n v="15"/>
    <m/>
    <n v="0"/>
    <m/>
    <m/>
    <m/>
    <m/>
    <m/>
    <m/>
    <m/>
    <m/>
    <n v="4000"/>
    <n v="0"/>
    <n v="4000"/>
    <n v="0"/>
    <n v="0"/>
    <n v="0"/>
    <n v="0"/>
    <n v="0"/>
    <n v="0"/>
    <n v="0"/>
    <n v="0"/>
    <n v="0"/>
    <n v="0"/>
    <n v="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ULL STACK 18"/>
    <s v="LOCADOR"/>
    <n v="1"/>
    <n v="8000"/>
    <n v="30"/>
    <n v="15"/>
    <m/>
    <m/>
    <m/>
    <m/>
    <m/>
    <m/>
    <m/>
    <m/>
    <m/>
    <m/>
    <n v="12000"/>
    <n v="8000"/>
    <n v="4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18"/>
    <s v="LOCADOR"/>
    <n v="1"/>
    <n v="8000"/>
    <m/>
    <n v="15"/>
    <m/>
    <n v="0"/>
    <m/>
    <m/>
    <m/>
    <m/>
    <m/>
    <m/>
    <m/>
    <m/>
    <n v="4000"/>
    <n v="0"/>
    <n v="4000"/>
    <n v="0"/>
    <n v="0"/>
    <n v="0"/>
    <n v="0"/>
    <n v="0"/>
    <n v="0"/>
    <n v="0"/>
    <n v="0"/>
    <n v="0"/>
    <n v="0"/>
    <n v="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19"/>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20"/>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ULL STACK 21"/>
    <s v="LOCADOR"/>
    <n v="1"/>
    <n v="8000"/>
    <n v="30"/>
    <n v="30"/>
    <m/>
    <m/>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JUNIOR 1"/>
    <s v="LOCADOR"/>
    <n v="1"/>
    <n v="3500"/>
    <n v="30"/>
    <n v="30"/>
    <m/>
    <m/>
    <m/>
    <m/>
    <m/>
    <m/>
    <m/>
    <m/>
    <m/>
    <m/>
    <n v="7000"/>
    <n v="3500"/>
    <n v="3500"/>
    <n v="0"/>
    <n v="0"/>
    <n v="0"/>
    <n v="0"/>
    <n v="0"/>
    <n v="0"/>
    <n v="0"/>
    <n v="0"/>
    <n v="0"/>
    <n v="0"/>
    <n v="7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JUNIOR 2"/>
    <s v="LOCADOR"/>
    <n v="1"/>
    <n v="3500"/>
    <n v="30"/>
    <n v="30"/>
    <m/>
    <n v="0"/>
    <m/>
    <m/>
    <m/>
    <m/>
    <m/>
    <m/>
    <m/>
    <m/>
    <n v="7000"/>
    <n v="3500"/>
    <n v="3500"/>
    <n v="0"/>
    <n v="0"/>
    <n v="0"/>
    <n v="0"/>
    <n v="0"/>
    <n v="0"/>
    <n v="0"/>
    <n v="0"/>
    <n v="0"/>
    <n v="0"/>
    <n v="7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JUNIOR 3"/>
    <s v="LOCADOR"/>
    <n v="1"/>
    <n v="3500"/>
    <n v="30"/>
    <n v="30"/>
    <m/>
    <n v="0"/>
    <m/>
    <m/>
    <m/>
    <m/>
    <m/>
    <m/>
    <m/>
    <m/>
    <n v="7000"/>
    <n v="3500"/>
    <n v="3500"/>
    <n v="0"/>
    <n v="0"/>
    <n v="0"/>
    <n v="0"/>
    <n v="0"/>
    <n v="0"/>
    <n v="0"/>
    <n v="0"/>
    <n v="0"/>
    <n v="0"/>
    <n v="7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JUNIOR 4"/>
    <s v="LOCADOR"/>
    <n v="1"/>
    <n v="3500"/>
    <n v="30"/>
    <n v="30"/>
    <m/>
    <n v="0"/>
    <m/>
    <m/>
    <m/>
    <m/>
    <m/>
    <m/>
    <m/>
    <m/>
    <n v="7000"/>
    <n v="3500"/>
    <n v="3500"/>
    <n v="0"/>
    <n v="0"/>
    <n v="0"/>
    <n v="0"/>
    <n v="0"/>
    <n v="0"/>
    <n v="0"/>
    <n v="0"/>
    <n v="0"/>
    <n v="0"/>
    <n v="7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1"/>
    <s v="LOCADOR"/>
    <n v="1"/>
    <n v="7000"/>
    <n v="30"/>
    <n v="30"/>
    <m/>
    <m/>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2"/>
    <s v="LOCADOR"/>
    <n v="1"/>
    <n v="7000"/>
    <n v="30"/>
    <n v="30"/>
    <m/>
    <m/>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3"/>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4"/>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5"/>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6"/>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7"/>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8"/>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9"/>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0"/>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1"/>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12"/>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2"/>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13"/>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3"/>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14"/>
    <s v="LOCADOR"/>
    <n v="1"/>
    <n v="7000"/>
    <n v="30"/>
    <n v="30"/>
    <m/>
    <m/>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15"/>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5"/>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16"/>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6"/>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7"/>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8"/>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9"/>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0"/>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1"/>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2"/>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3"/>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3"/>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5"/>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7"/>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8"/>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9"/>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30"/>
    <s v="LOCADOR"/>
    <n v="1"/>
    <n v="7000"/>
    <n v="30"/>
    <n v="30"/>
    <m/>
    <m/>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32"/>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34"/>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ISEÑADOR GRAFICO 1"/>
    <s v="LOCADOR"/>
    <n v="1"/>
    <n v="5000"/>
    <n v="30"/>
    <n v="30"/>
    <m/>
    <m/>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UX/UI 1"/>
    <s v="LOCADOR"/>
    <n v="1"/>
    <n v="6500"/>
    <n v="30"/>
    <n v="30"/>
    <m/>
    <n v="0"/>
    <m/>
    <m/>
    <m/>
    <m/>
    <m/>
    <m/>
    <m/>
    <m/>
    <n v="13000"/>
    <n v="6500"/>
    <n v="6500"/>
    <n v="0"/>
    <n v="0"/>
    <n v="0"/>
    <n v="0"/>
    <n v="0"/>
    <n v="0"/>
    <n v="0"/>
    <n v="0"/>
    <n v="0"/>
    <n v="0"/>
    <n v="13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UX/UI 2"/>
    <s v="LOCADOR"/>
    <n v="1"/>
    <n v="6500"/>
    <n v="30"/>
    <n v="15"/>
    <m/>
    <m/>
    <m/>
    <m/>
    <m/>
    <m/>
    <m/>
    <m/>
    <m/>
    <m/>
    <n v="9750"/>
    <n v="6500"/>
    <n v="3250"/>
    <n v="0"/>
    <n v="0"/>
    <n v="0"/>
    <n v="0"/>
    <n v="0"/>
    <n v="0"/>
    <n v="0"/>
    <n v="0"/>
    <n v="0"/>
    <n v="0"/>
    <n v="97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UX/UI 2"/>
    <s v="LOCADOR"/>
    <n v="1"/>
    <n v="6500"/>
    <m/>
    <n v="15"/>
    <m/>
    <n v="0"/>
    <m/>
    <m/>
    <m/>
    <m/>
    <m/>
    <m/>
    <m/>
    <m/>
    <n v="3250"/>
    <n v="0"/>
    <n v="3250"/>
    <n v="0"/>
    <n v="0"/>
    <n v="0"/>
    <n v="0"/>
    <n v="0"/>
    <n v="0"/>
    <n v="0"/>
    <n v="0"/>
    <n v="0"/>
    <n v="0"/>
    <n v="32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UX/UI 3"/>
    <s v="LOCADOR"/>
    <n v="1"/>
    <n v="6500"/>
    <n v="30"/>
    <n v="30"/>
    <m/>
    <n v="0"/>
    <m/>
    <m/>
    <m/>
    <m/>
    <m/>
    <m/>
    <m/>
    <m/>
    <n v="13000"/>
    <n v="6500"/>
    <n v="6500"/>
    <n v="0"/>
    <n v="0"/>
    <n v="0"/>
    <n v="0"/>
    <n v="0"/>
    <n v="0"/>
    <n v="0"/>
    <n v="0"/>
    <n v="0"/>
    <n v="0"/>
    <n v="13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UX/UI 4"/>
    <s v="LOCADOR"/>
    <n v="1"/>
    <n v="6500"/>
    <n v="30"/>
    <n v="30"/>
    <m/>
    <n v="0"/>
    <m/>
    <m/>
    <m/>
    <m/>
    <m/>
    <m/>
    <m/>
    <m/>
    <n v="13000"/>
    <n v="6500"/>
    <n v="6500"/>
    <n v="0"/>
    <n v="0"/>
    <n v="0"/>
    <n v="0"/>
    <n v="0"/>
    <n v="0"/>
    <n v="0"/>
    <n v="0"/>
    <n v="0"/>
    <n v="0"/>
    <n v="13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ISEÑADOR MAQUETADOR 1"/>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ISEÑADOR MAQUETADOR 2"/>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ISEÑADOR MAQUETADOR 3"/>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ISEÑADOR MAQUETADOR 4"/>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RQUITECTO DE DATOS EN LA NUBE"/>
    <s v="LOCADOR"/>
    <n v="1"/>
    <n v="10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RQUITECTO DE SEGURIDAD EN LA NUBE"/>
    <s v="LOCADOR"/>
    <n v="1"/>
    <n v="10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RQUITECTO DE SOLUCIONES EN LA NUBE"/>
    <s v="LOCADOR"/>
    <n v="1"/>
    <n v="10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RQUITECTO DE SOFTWARE 1"/>
    <s v="LOCADOR"/>
    <n v="1"/>
    <n v="9000"/>
    <n v="30"/>
    <n v="15"/>
    <m/>
    <m/>
    <m/>
    <m/>
    <m/>
    <m/>
    <m/>
    <m/>
    <m/>
    <m/>
    <n v="13500"/>
    <n v="9000"/>
    <n v="4500"/>
    <n v="0"/>
    <n v="0"/>
    <n v="0"/>
    <n v="0"/>
    <n v="0"/>
    <n v="0"/>
    <n v="0"/>
    <n v="0"/>
    <n v="0"/>
    <n v="0"/>
    <n v="13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RQUITECTO DE SOFTWARE 1"/>
    <s v="LOCADOR"/>
    <n v="1"/>
    <n v="9000"/>
    <m/>
    <n v="15"/>
    <m/>
    <n v="0"/>
    <m/>
    <m/>
    <m/>
    <m/>
    <m/>
    <m/>
    <m/>
    <m/>
    <n v="4500"/>
    <n v="0"/>
    <n v="4500"/>
    <n v="0"/>
    <n v="0"/>
    <n v="0"/>
    <n v="0"/>
    <n v="0"/>
    <n v="0"/>
    <n v="0"/>
    <n v="0"/>
    <n v="0"/>
    <n v="0"/>
    <n v="4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SISTENTE DE PROYECTOS DE SOFTWARE 1"/>
    <s v="LOCADOR"/>
    <n v="1"/>
    <n v="4500"/>
    <n v="30"/>
    <n v="30"/>
    <m/>
    <n v="0"/>
    <m/>
    <m/>
    <m/>
    <m/>
    <m/>
    <m/>
    <m/>
    <m/>
    <n v="9000"/>
    <n v="4500"/>
    <n v="45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SISTENTE TECNICO INFORMATICO"/>
    <s v="LOCADOR"/>
    <n v="1"/>
    <n v="5000"/>
    <n v="30"/>
    <n v="30"/>
    <m/>
    <n v="0"/>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SISTENTE ADMINISTRATIVO DE PROYECTOS"/>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SISTENTE TECNICO DE GESTION DE PROYECTOS"/>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SISTENTE DE SISTEMAS DE INFORMACION"/>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OYECTOS DE TI"/>
    <s v="LOCADOR"/>
    <n v="1"/>
    <n v="6500"/>
    <n v="30"/>
    <n v="15"/>
    <m/>
    <m/>
    <m/>
    <m/>
    <m/>
    <m/>
    <m/>
    <m/>
    <m/>
    <m/>
    <n v="9750"/>
    <n v="6500"/>
    <n v="3250"/>
    <n v="0"/>
    <n v="0"/>
    <n v="0"/>
    <n v="0"/>
    <n v="0"/>
    <n v="0"/>
    <n v="0"/>
    <n v="0"/>
    <n v="0"/>
    <n v="0"/>
    <n v="97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OYECTOS DE TI"/>
    <s v="LOCADOR"/>
    <n v="1"/>
    <n v="6500"/>
    <m/>
    <n v="15"/>
    <m/>
    <n v="0"/>
    <m/>
    <m/>
    <m/>
    <m/>
    <m/>
    <m/>
    <m/>
    <m/>
    <n v="3250"/>
    <n v="0"/>
    <n v="3250"/>
    <n v="0"/>
    <n v="0"/>
    <n v="0"/>
    <n v="0"/>
    <n v="0"/>
    <n v="0"/>
    <n v="0"/>
    <n v="0"/>
    <n v="0"/>
    <n v="0"/>
    <n v="32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GESTOR DE PROYECTOS TI 1"/>
    <s v="LOCADOR"/>
    <n v="1"/>
    <n v="9000"/>
    <n v="30"/>
    <n v="30"/>
    <m/>
    <n v="0"/>
    <m/>
    <m/>
    <m/>
    <m/>
    <m/>
    <m/>
    <m/>
    <m/>
    <n v="18000"/>
    <n v="9000"/>
    <n v="9000"/>
    <n v="0"/>
    <n v="0"/>
    <n v="0"/>
    <n v="0"/>
    <n v="0"/>
    <n v="0"/>
    <n v="0"/>
    <n v="0"/>
    <n v="0"/>
    <n v="0"/>
    <n v="18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GESTOR DE PROYECTOS TI 2"/>
    <s v="LOCADOR"/>
    <n v="1"/>
    <n v="9000"/>
    <n v="30"/>
    <n v="30"/>
    <m/>
    <n v="0"/>
    <m/>
    <m/>
    <m/>
    <m/>
    <m/>
    <m/>
    <m/>
    <m/>
    <n v="18000"/>
    <n v="9000"/>
    <n v="9000"/>
    <n v="0"/>
    <n v="0"/>
    <n v="0"/>
    <n v="0"/>
    <n v="0"/>
    <n v="0"/>
    <n v="0"/>
    <n v="0"/>
    <n v="0"/>
    <n v="0"/>
    <n v="18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GESTOR DE DESARROLLO"/>
    <s v="LOCADOR"/>
    <n v="1"/>
    <n v="9000"/>
    <n v="30"/>
    <n v="30"/>
    <m/>
    <n v="0"/>
    <m/>
    <m/>
    <m/>
    <m/>
    <m/>
    <m/>
    <m/>
    <m/>
    <n v="18000"/>
    <n v="9000"/>
    <n v="9000"/>
    <n v="0"/>
    <n v="0"/>
    <n v="0"/>
    <n v="0"/>
    <n v="0"/>
    <n v="0"/>
    <n v="0"/>
    <n v="0"/>
    <n v="0"/>
    <n v="0"/>
    <n v="18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GESTOR DE PROYECTOS DE SOFTWARE 1"/>
    <s v="LOCADOR"/>
    <n v="1"/>
    <n v="10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COORDINADOR DE PROYECTOS 1"/>
    <s v="LOCADOR"/>
    <n v="1"/>
    <n v="8500"/>
    <n v="30"/>
    <n v="15"/>
    <m/>
    <m/>
    <m/>
    <m/>
    <m/>
    <m/>
    <m/>
    <m/>
    <m/>
    <m/>
    <n v="12750"/>
    <n v="8500"/>
    <n v="4250"/>
    <n v="0"/>
    <n v="0"/>
    <n v="0"/>
    <n v="0"/>
    <n v="0"/>
    <n v="0"/>
    <n v="0"/>
    <n v="0"/>
    <n v="0"/>
    <n v="0"/>
    <n v="127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COORDINADOR DE PROYECTOS 1"/>
    <s v="LOCADOR"/>
    <n v="1"/>
    <n v="8500"/>
    <m/>
    <n v="15"/>
    <n v="0"/>
    <n v="0"/>
    <m/>
    <m/>
    <m/>
    <m/>
    <m/>
    <m/>
    <m/>
    <m/>
    <n v="4250"/>
    <n v="0"/>
    <n v="4250"/>
    <n v="0"/>
    <n v="0"/>
    <n v="0"/>
    <n v="0"/>
    <n v="0"/>
    <n v="0"/>
    <n v="0"/>
    <n v="0"/>
    <n v="0"/>
    <n v="0"/>
    <n v="425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COORDINADOR UX/UI"/>
    <s v="LOCADOR"/>
    <n v="1"/>
    <n v="8000"/>
    <n v="30"/>
    <n v="15"/>
    <m/>
    <m/>
    <m/>
    <m/>
    <m/>
    <m/>
    <m/>
    <m/>
    <m/>
    <m/>
    <n v="12000"/>
    <n v="8000"/>
    <n v="4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COORDINADOR UX/UI"/>
    <s v="LOCADOR"/>
    <n v="1"/>
    <n v="8000"/>
    <m/>
    <n v="15"/>
    <m/>
    <n v="0"/>
    <m/>
    <m/>
    <m/>
    <m/>
    <m/>
    <m/>
    <m/>
    <m/>
    <n v="4000"/>
    <n v="0"/>
    <n v="4000"/>
    <n v="0"/>
    <n v="0"/>
    <n v="0"/>
    <n v="0"/>
    <n v="0"/>
    <n v="0"/>
    <n v="0"/>
    <n v="0"/>
    <n v="0"/>
    <n v="0"/>
    <n v="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ESPECIALISTA EN GESTION DE PROYECTOS"/>
    <s v="LOCADOR"/>
    <n v="1"/>
    <n v="13000"/>
    <n v="30"/>
    <n v="30"/>
    <m/>
    <n v="0"/>
    <m/>
    <m/>
    <m/>
    <m/>
    <m/>
    <m/>
    <m/>
    <m/>
    <n v="26000"/>
    <n v="13000"/>
    <n v="13000"/>
    <n v="0"/>
    <n v="0"/>
    <n v="0"/>
    <n v="0"/>
    <n v="0"/>
    <n v="0"/>
    <n v="0"/>
    <n v="0"/>
    <n v="0"/>
    <n v="0"/>
    <n v="2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ESPECIALISTA EN BASE DE DATOS"/>
    <s v="LOCADOR"/>
    <n v="1"/>
    <n v="9000"/>
    <n v="30"/>
    <n v="30"/>
    <m/>
    <n v="0"/>
    <m/>
    <m/>
    <m/>
    <m/>
    <m/>
    <m/>
    <m/>
    <m/>
    <n v="18000"/>
    <n v="9000"/>
    <n v="9000"/>
    <n v="0"/>
    <n v="0"/>
    <n v="0"/>
    <n v="0"/>
    <n v="0"/>
    <n v="0"/>
    <n v="0"/>
    <n v="0"/>
    <n v="0"/>
    <n v="0"/>
    <n v="18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ESPECIALISTA EN GESTIÓN DE PROYECTOS DE SOFTWARE 1"/>
    <s v="LOCADOR"/>
    <n v="1"/>
    <n v="10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OCUMENTADOR"/>
    <s v="LOCADOR"/>
    <n v="1"/>
    <n v="4500"/>
    <n v="30"/>
    <n v="30"/>
    <m/>
    <n v="0"/>
    <m/>
    <m/>
    <m/>
    <m/>
    <m/>
    <m/>
    <m/>
    <m/>
    <n v="9000"/>
    <n v="4500"/>
    <n v="45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OCUMENTADOR 1"/>
    <s v="LOCADOR"/>
    <n v="1"/>
    <n v="4500"/>
    <n v="30"/>
    <n v="30"/>
    <m/>
    <n v="0"/>
    <m/>
    <m/>
    <m/>
    <m/>
    <m/>
    <m/>
    <m/>
    <m/>
    <n v="9000"/>
    <n v="4500"/>
    <n v="45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OCUMENTADOR 2"/>
    <s v="LOCADOR"/>
    <n v="1"/>
    <n v="4500"/>
    <n v="30"/>
    <n v="30"/>
    <m/>
    <n v="0"/>
    <m/>
    <m/>
    <m/>
    <m/>
    <m/>
    <m/>
    <m/>
    <m/>
    <n v="9000"/>
    <n v="4500"/>
    <n v="45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OCUMENTADOR 3"/>
    <s v="LOCADOR"/>
    <n v="1"/>
    <n v="4500"/>
    <n v="30"/>
    <n v="30"/>
    <m/>
    <n v="0"/>
    <m/>
    <m/>
    <m/>
    <m/>
    <m/>
    <m/>
    <m/>
    <m/>
    <n v="9000"/>
    <n v="4500"/>
    <n v="45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OCUMENTADOR 4"/>
    <s v="LOCADOR"/>
    <n v="1"/>
    <n v="4500"/>
    <n v="30"/>
    <n v="30"/>
    <m/>
    <n v="0"/>
    <m/>
    <m/>
    <m/>
    <m/>
    <m/>
    <m/>
    <m/>
    <m/>
    <n v="9000"/>
    <n v="4500"/>
    <n v="45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OCUMENTADOR 5"/>
    <s v="LOCADOR"/>
    <n v="3"/>
    <n v="4500"/>
    <n v="30"/>
    <n v="30"/>
    <m/>
    <n v="0"/>
    <m/>
    <m/>
    <m/>
    <m/>
    <m/>
    <m/>
    <m/>
    <m/>
    <n v="27000"/>
    <n v="13500"/>
    <n v="13500"/>
    <n v="0"/>
    <n v="0"/>
    <n v="0"/>
    <n v="0"/>
    <n v="0"/>
    <n v="0"/>
    <n v="0"/>
    <n v="0"/>
    <n v="0"/>
    <n v="0"/>
    <n v="27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6"/>
    <s v="LOCADOR"/>
    <n v="2"/>
    <n v="4500"/>
    <n v="30"/>
    <n v="30"/>
    <m/>
    <m/>
    <m/>
    <m/>
    <m/>
    <m/>
    <m/>
    <m/>
    <m/>
    <m/>
    <n v="18000"/>
    <n v="9000"/>
    <n v="9000"/>
    <n v="0"/>
    <n v="0"/>
    <n v="0"/>
    <n v="0"/>
    <n v="0"/>
    <n v="0"/>
    <n v="0"/>
    <n v="0"/>
    <n v="0"/>
    <n v="0"/>
    <n v="18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DE APLICACIONES JUNIOR 1"/>
    <s v="LOCADOR"/>
    <n v="2"/>
    <n v="3000"/>
    <n v="30"/>
    <n v="15"/>
    <m/>
    <m/>
    <m/>
    <m/>
    <m/>
    <m/>
    <m/>
    <m/>
    <m/>
    <m/>
    <n v="9000"/>
    <n v="6000"/>
    <n v="30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OCUMENTADOR DE APLICACIONES JUNIOR 1"/>
    <s v="LOCADOR"/>
    <n v="3"/>
    <n v="3000"/>
    <m/>
    <n v="15"/>
    <m/>
    <n v="0"/>
    <m/>
    <m/>
    <m/>
    <m/>
    <m/>
    <m/>
    <m/>
    <m/>
    <n v="4500"/>
    <n v="0"/>
    <n v="4500"/>
    <n v="0"/>
    <n v="0"/>
    <n v="0"/>
    <n v="0"/>
    <n v="0"/>
    <n v="0"/>
    <n v="0"/>
    <n v="0"/>
    <n v="0"/>
    <n v="0"/>
    <n v="4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DE APLICACIONES JUNIOR 2"/>
    <s v="LOCADOR"/>
    <n v="1"/>
    <n v="3000"/>
    <n v="30"/>
    <n v="30"/>
    <m/>
    <m/>
    <m/>
    <m/>
    <m/>
    <m/>
    <m/>
    <m/>
    <m/>
    <m/>
    <n v="6000"/>
    <n v="3000"/>
    <n v="3000"/>
    <n v="0"/>
    <n v="0"/>
    <n v="0"/>
    <n v="0"/>
    <n v="0"/>
    <n v="0"/>
    <n v="0"/>
    <n v="0"/>
    <n v="0"/>
    <n v="0"/>
    <n v="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COORDINADOR DE SOPORTE INFORMATICO DE SISTEMAS"/>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1"/>
    <s v="LOCADOR"/>
    <n v="1"/>
    <n v="5000"/>
    <n v="30"/>
    <n v="30"/>
    <m/>
    <n v="0"/>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2"/>
    <s v="LOCADOR"/>
    <n v="1"/>
    <n v="5000"/>
    <n v="30"/>
    <n v="30"/>
    <m/>
    <n v="0"/>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3"/>
    <s v="LOCADOR"/>
    <n v="1"/>
    <n v="5000"/>
    <n v="30"/>
    <n v="30"/>
    <m/>
    <n v="0"/>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4"/>
    <s v="LOCADOR"/>
    <n v="1"/>
    <n v="5000"/>
    <n v="30"/>
    <n v="30"/>
    <m/>
    <n v="0"/>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5"/>
    <s v="LOCADOR"/>
    <n v="1"/>
    <n v="5000"/>
    <n v="30"/>
    <n v="30"/>
    <m/>
    <n v="0"/>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6"/>
    <s v="LOCADOR"/>
    <n v="1"/>
    <n v="5000"/>
    <n v="30"/>
    <n v="30"/>
    <m/>
    <n v="0"/>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7"/>
    <s v="LOCADOR"/>
    <n v="2"/>
    <n v="5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8"/>
    <s v="LOCADOR"/>
    <n v="2"/>
    <n v="5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9"/>
    <s v="LOCADOR"/>
    <n v="2"/>
    <n v="5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10"/>
    <s v="LOCADOR"/>
    <n v="2"/>
    <n v="5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11"/>
    <s v="LOCADOR"/>
    <n v="2"/>
    <n v="5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12"/>
    <s v="LOCADOR"/>
    <n v="2"/>
    <n v="5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13"/>
    <s v="LOCADOR"/>
    <n v="2"/>
    <n v="5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14"/>
    <s v="LOCADOR"/>
    <n v="1"/>
    <n v="5000"/>
    <n v="30"/>
    <n v="30"/>
    <m/>
    <n v="0"/>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BASE DE DATOS SENIOR 2"/>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DE DESARROLLO DE SOFTWARE 10"/>
    <s v="LOCADOR"/>
    <n v="1"/>
    <n v="5500"/>
    <n v="30"/>
    <n v="30"/>
    <m/>
    <m/>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FUNCIONAL SENIOR 4"/>
    <s v="LOCADOR"/>
    <n v="1"/>
    <n v="7000"/>
    <n v="30"/>
    <n v="30"/>
    <m/>
    <m/>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DE APLICACIONES 1"/>
    <s v="LOCADOR"/>
    <n v="1"/>
    <n v="3000"/>
    <n v="30"/>
    <n v="15"/>
    <m/>
    <m/>
    <m/>
    <m/>
    <m/>
    <m/>
    <m/>
    <m/>
    <m/>
    <m/>
    <n v="4500"/>
    <n v="3000"/>
    <n v="1500"/>
    <n v="0"/>
    <n v="0"/>
    <n v="0"/>
    <n v="0"/>
    <n v="0"/>
    <n v="0"/>
    <n v="0"/>
    <n v="0"/>
    <n v="0"/>
    <n v="0"/>
    <n v="4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GESTOR DE PROYECTOS 2"/>
    <s v="LOCADOR"/>
    <n v="1"/>
    <n v="8500"/>
    <n v="30"/>
    <n v="15"/>
    <m/>
    <m/>
    <m/>
    <m/>
    <m/>
    <m/>
    <m/>
    <m/>
    <m/>
    <m/>
    <n v="12750"/>
    <n v="8500"/>
    <n v="4250"/>
    <n v="0"/>
    <n v="0"/>
    <n v="0"/>
    <n v="0"/>
    <n v="0"/>
    <n v="0"/>
    <n v="0"/>
    <n v="0"/>
    <n v="0"/>
    <n v="0"/>
    <n v="127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BASE DE DATOS SENIOR 1"/>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BASE DE DATOS SENIOR 2"/>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1"/>
    <s v="LOCADOR"/>
    <n v="1"/>
    <n v="6000"/>
    <m/>
    <n v="15"/>
    <m/>
    <n v="0"/>
    <m/>
    <m/>
    <m/>
    <m/>
    <m/>
    <m/>
    <m/>
    <m/>
    <n v="3000"/>
    <n v="0"/>
    <n v="3000"/>
    <n v="0"/>
    <n v="0"/>
    <n v="0"/>
    <n v="0"/>
    <n v="0"/>
    <n v="0"/>
    <n v="0"/>
    <n v="0"/>
    <n v="0"/>
    <n v="0"/>
    <n v="3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11"/>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12"/>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13"/>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14"/>
    <s v="LOCADOR"/>
    <n v="3"/>
    <n v="5500"/>
    <n v="30"/>
    <n v="30"/>
    <m/>
    <n v="0"/>
    <m/>
    <m/>
    <m/>
    <m/>
    <m/>
    <m/>
    <m/>
    <m/>
    <n v="33000"/>
    <n v="16500"/>
    <n v="16500"/>
    <n v="0"/>
    <n v="0"/>
    <n v="0"/>
    <n v="0"/>
    <n v="0"/>
    <n v="0"/>
    <n v="0"/>
    <n v="0"/>
    <n v="0"/>
    <n v="0"/>
    <n v="33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15"/>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4"/>
    <s v="LOCADOR"/>
    <n v="1"/>
    <n v="5500"/>
    <m/>
    <n v="15"/>
    <m/>
    <n v="0"/>
    <m/>
    <m/>
    <m/>
    <m/>
    <m/>
    <m/>
    <m/>
    <m/>
    <n v="2750"/>
    <n v="0"/>
    <n v="2750"/>
    <n v="0"/>
    <n v="0"/>
    <n v="0"/>
    <n v="0"/>
    <n v="0"/>
    <n v="0"/>
    <n v="0"/>
    <n v="0"/>
    <n v="0"/>
    <n v="0"/>
    <n v="27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9"/>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6"/>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3"/>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4"/>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COORDINADOR DE REQUERIMIENTOS DE PROYECTOS DE SISTEMAS"/>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ESPECIALISTA FUNCIONAL"/>
    <s v="LOCADOR"/>
    <n v="1"/>
    <n v="7500"/>
    <n v="30"/>
    <n v="30"/>
    <m/>
    <n v="0"/>
    <m/>
    <m/>
    <m/>
    <m/>
    <m/>
    <m/>
    <m/>
    <m/>
    <n v="15000"/>
    <n v="7500"/>
    <n v="7500"/>
    <n v="0"/>
    <n v="0"/>
    <n v="0"/>
    <n v="0"/>
    <n v="0"/>
    <n v="0"/>
    <n v="0"/>
    <n v="0"/>
    <n v="0"/>
    <n v="0"/>
    <n v="15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GESTOR DE PROYECTOS 1"/>
    <s v="LOCADOR"/>
    <n v="1"/>
    <n v="8500"/>
    <n v="30"/>
    <n v="30"/>
    <m/>
    <n v="0"/>
    <m/>
    <m/>
    <m/>
    <m/>
    <m/>
    <m/>
    <m/>
    <m/>
    <n v="17000"/>
    <n v="8500"/>
    <n v="8500"/>
    <n v="0"/>
    <n v="0"/>
    <n v="0"/>
    <n v="0"/>
    <n v="0"/>
    <n v="0"/>
    <n v="0"/>
    <n v="0"/>
    <n v="0"/>
    <n v="0"/>
    <n v="17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GESTOR DE PROYECTOS 2"/>
    <s v="LOCADOR"/>
    <n v="1"/>
    <n v="8500"/>
    <m/>
    <n v="15"/>
    <m/>
    <n v="0"/>
    <m/>
    <m/>
    <m/>
    <m/>
    <m/>
    <m/>
    <m/>
    <m/>
    <n v="4250"/>
    <n v="0"/>
    <n v="4250"/>
    <n v="0"/>
    <n v="0"/>
    <n v="0"/>
    <n v="0"/>
    <n v="0"/>
    <n v="0"/>
    <n v="0"/>
    <n v="0"/>
    <n v="0"/>
    <n v="0"/>
    <n v="425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2"/>
    <s v="ALQUILER PISO 9"/>
    <s v="SERVICIO"/>
    <m/>
    <n v="12000"/>
    <n v="1"/>
    <n v="1"/>
    <n v="1"/>
    <n v="1"/>
    <m/>
    <m/>
    <m/>
    <m/>
    <m/>
    <m/>
    <m/>
    <m/>
    <n v="48000"/>
    <n v="12000"/>
    <n v="12000"/>
    <n v="12000"/>
    <n v="12000"/>
    <n v="0"/>
    <n v="0"/>
    <n v="0"/>
    <n v="0"/>
    <n v="0"/>
    <n v="0"/>
    <n v="0"/>
    <n v="0"/>
    <n v="480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2"/>
    <s v="ALQUILER PISO 10"/>
    <s v="SERVICIO"/>
    <m/>
    <n v="12000"/>
    <n v="1"/>
    <n v="1"/>
    <n v="1"/>
    <n v="1"/>
    <m/>
    <m/>
    <m/>
    <m/>
    <m/>
    <m/>
    <m/>
    <m/>
    <n v="48000"/>
    <n v="12000"/>
    <n v="12000"/>
    <n v="12000"/>
    <n v="12000"/>
    <n v="0"/>
    <n v="0"/>
    <n v="0"/>
    <n v="0"/>
    <n v="0"/>
    <n v="0"/>
    <n v="0"/>
    <n v="0"/>
    <n v="480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EN GESTION DE PROCESOS Y SERVICIOS DE INNOVACION"/>
    <s v="LOCADOR"/>
    <n v="1"/>
    <n v="7000"/>
    <n v="30"/>
    <n v="30"/>
    <m/>
    <n v="0"/>
    <m/>
    <m/>
    <m/>
    <m/>
    <m/>
    <m/>
    <m/>
    <m/>
    <n v="14000"/>
    <n v="7000"/>
    <n v="7000"/>
    <n v="0"/>
    <n v="0"/>
    <n v="0"/>
    <n v="0"/>
    <n v="0"/>
    <n v="0"/>
    <n v="0"/>
    <n v="0"/>
    <n v="0"/>
    <n v="0"/>
    <n v="1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CERTIFICACIÓN DIGITAL Y FIRMA ELECTRONICA CUALIFICADA"/>
    <s v="LOCADOR"/>
    <n v="1"/>
    <n v="10000"/>
    <n v="30"/>
    <n v="30"/>
    <m/>
    <n v="0"/>
    <m/>
    <m/>
    <m/>
    <m/>
    <m/>
    <m/>
    <m/>
    <m/>
    <n v="20000"/>
    <n v="10000"/>
    <n v="10000"/>
    <n v="0"/>
    <n v="0"/>
    <n v="0"/>
    <n v="0"/>
    <n v="0"/>
    <n v="0"/>
    <n v="0"/>
    <n v="0"/>
    <n v="0"/>
    <n v="0"/>
    <n v="2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GESTIÓN DE PROYECTOS Y SERVICIOS DE CERTIFICACIÓN DIGITAL"/>
    <s v="LOCADOR"/>
    <n v="1"/>
    <n v="10000"/>
    <n v="30"/>
    <n v="30"/>
    <m/>
    <n v="0"/>
    <m/>
    <m/>
    <m/>
    <m/>
    <m/>
    <m/>
    <m/>
    <m/>
    <n v="20000"/>
    <n v="10000"/>
    <n v="10000"/>
    <n v="0"/>
    <n v="0"/>
    <n v="0"/>
    <n v="0"/>
    <n v="0"/>
    <n v="0"/>
    <n v="0"/>
    <n v="0"/>
    <n v="0"/>
    <n v="0"/>
    <n v="2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PROCESOS Y SERVICIOS DE CERTIFICACIÓN DIGITAL"/>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SERVICIOS DE CERTIFICACIÓN DIGITAL"/>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OPERADOR TECNICO PKI"/>
    <s v="LOCADOR"/>
    <n v="1"/>
    <n v="4500"/>
    <n v="30"/>
    <n v="30"/>
    <m/>
    <n v="0"/>
    <m/>
    <m/>
    <m/>
    <m/>
    <m/>
    <m/>
    <m/>
    <m/>
    <n v="9000"/>
    <n v="4500"/>
    <n v="4500"/>
    <n v="0"/>
    <n v="0"/>
    <n v="0"/>
    <n v="0"/>
    <n v="0"/>
    <n v="0"/>
    <n v="0"/>
    <n v="0"/>
    <n v="0"/>
    <n v="0"/>
    <n v="9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OPERADOR TECNICO PKI"/>
    <s v="LOCADOR"/>
    <n v="1"/>
    <n v="4500"/>
    <n v="30"/>
    <n v="30"/>
    <m/>
    <n v="0"/>
    <m/>
    <m/>
    <m/>
    <m/>
    <m/>
    <m/>
    <m/>
    <m/>
    <n v="9000"/>
    <n v="4500"/>
    <n v="4500"/>
    <n v="0"/>
    <n v="0"/>
    <n v="0"/>
    <n v="0"/>
    <n v="0"/>
    <n v="0"/>
    <n v="0"/>
    <n v="0"/>
    <n v="0"/>
    <n v="0"/>
    <n v="9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GESTIÓN DE SERVICIOS PKI"/>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SENIOR EN GESTIÓN DE SERVICIOS PKI"/>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ADMINISTRATIVO DE GOBIERNO DIGITAL"/>
    <s v="LOCADOR"/>
    <n v="1"/>
    <n v="6000"/>
    <n v="30"/>
    <n v="30"/>
    <m/>
    <n v="0"/>
    <m/>
    <m/>
    <m/>
    <m/>
    <m/>
    <m/>
    <m/>
    <m/>
    <n v="12000"/>
    <n v="6000"/>
    <n v="6000"/>
    <n v="0"/>
    <n v="0"/>
    <n v="0"/>
    <n v="0"/>
    <n v="0"/>
    <n v="0"/>
    <n v="0"/>
    <n v="0"/>
    <n v="0"/>
    <n v="0"/>
    <n v="12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LIDER DE PROYECTOS DE INNOVACIÓN"/>
    <s v="LOCADOR"/>
    <n v="1"/>
    <n v="14000"/>
    <n v="30"/>
    <n v="30"/>
    <m/>
    <n v="0"/>
    <m/>
    <m/>
    <m/>
    <m/>
    <m/>
    <m/>
    <m/>
    <m/>
    <n v="28000"/>
    <n v="14000"/>
    <n v="14000"/>
    <n v="0"/>
    <n v="0"/>
    <n v="0"/>
    <n v="0"/>
    <n v="0"/>
    <n v="0"/>
    <n v="0"/>
    <n v="0"/>
    <n v="0"/>
    <n v="0"/>
    <n v="2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UX DE PROYECTOS DE INNOVACIÓN"/>
    <s v="LOCADOR"/>
    <n v="1"/>
    <n v="7000"/>
    <n v="30"/>
    <n v="30"/>
    <m/>
    <n v="0"/>
    <m/>
    <m/>
    <m/>
    <m/>
    <m/>
    <m/>
    <m/>
    <m/>
    <n v="14000"/>
    <n v="7000"/>
    <n v="7000"/>
    <n v="0"/>
    <n v="0"/>
    <n v="0"/>
    <n v="0"/>
    <n v="0"/>
    <n v="0"/>
    <n v="0"/>
    <n v="0"/>
    <n v="0"/>
    <n v="0"/>
    <n v="1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PROGRAMACIÓN SENIOR DE APLICACIONES"/>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ULL STACK DE PROYECTOS DE INNOVACIÓN"/>
    <s v="LOCADOR"/>
    <n v="1"/>
    <n v="7000"/>
    <n v="30"/>
    <n v="30"/>
    <m/>
    <n v="0"/>
    <m/>
    <m/>
    <m/>
    <m/>
    <m/>
    <m/>
    <m/>
    <m/>
    <n v="14000"/>
    <n v="7000"/>
    <n v="7000"/>
    <n v="0"/>
    <n v="0"/>
    <n v="0"/>
    <n v="0"/>
    <n v="0"/>
    <n v="0"/>
    <n v="0"/>
    <n v="0"/>
    <n v="0"/>
    <n v="0"/>
    <n v="1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GESTIÓN TECNOLÓGICA DE VOTO DIGITAL"/>
    <s v="LOCADOR"/>
    <n v="1"/>
    <n v="10000"/>
    <n v="30"/>
    <n v="30"/>
    <m/>
    <n v="0"/>
    <m/>
    <m/>
    <m/>
    <m/>
    <m/>
    <m/>
    <m/>
    <m/>
    <n v="20000"/>
    <n v="10000"/>
    <n v="10000"/>
    <n v="0"/>
    <n v="0"/>
    <n v="0"/>
    <n v="0"/>
    <n v="0"/>
    <n v="0"/>
    <n v="0"/>
    <n v="0"/>
    <n v="0"/>
    <n v="0"/>
    <n v="2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RONTEND DE PROYECTOS DE INNOVACIÓN"/>
    <s v="LOCADOR"/>
    <n v="2"/>
    <n v="7000"/>
    <n v="30"/>
    <n v="30"/>
    <m/>
    <n v="0"/>
    <m/>
    <m/>
    <m/>
    <m/>
    <m/>
    <m/>
    <m/>
    <m/>
    <n v="28000"/>
    <n v="14000"/>
    <n v="14000"/>
    <n v="0"/>
    <n v="0"/>
    <n v="0"/>
    <n v="0"/>
    <n v="0"/>
    <n v="0"/>
    <n v="0"/>
    <n v="0"/>
    <n v="0"/>
    <n v="0"/>
    <n v="2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ISEÑADOR UX/UI DE PROYECTOS DE INNOVACIÓN"/>
    <s v="LOCADOR"/>
    <n v="2"/>
    <n v="6500"/>
    <n v="30"/>
    <n v="30"/>
    <m/>
    <n v="0"/>
    <m/>
    <m/>
    <m/>
    <m/>
    <m/>
    <m/>
    <m/>
    <m/>
    <n v="26000"/>
    <n v="13000"/>
    <n v="13000"/>
    <n v="0"/>
    <n v="0"/>
    <n v="0"/>
    <n v="0"/>
    <n v="0"/>
    <n v="0"/>
    <n v="0"/>
    <n v="0"/>
    <n v="0"/>
    <n v="0"/>
    <n v="2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GESTIÓN TECNOLÓGICA DE PROYECTOS DE INNOVACIÓN"/>
    <s v="LOCADOR"/>
    <n v="1"/>
    <n v="10000"/>
    <n v="30"/>
    <n v="30"/>
    <m/>
    <n v="0"/>
    <m/>
    <m/>
    <m/>
    <m/>
    <m/>
    <m/>
    <m/>
    <m/>
    <n v="20000"/>
    <n v="10000"/>
    <n v="10000"/>
    <n v="0"/>
    <n v="0"/>
    <n v="0"/>
    <n v="0"/>
    <n v="0"/>
    <n v="0"/>
    <n v="0"/>
    <n v="0"/>
    <n v="0"/>
    <n v="0"/>
    <n v="2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DESARROLLO DE SOFTWARE DE PROYECTOS DE INNOVACIÓN"/>
    <s v="LOCADOR"/>
    <n v="1"/>
    <n v="7000"/>
    <n v="30"/>
    <n v="30"/>
    <m/>
    <n v="0"/>
    <m/>
    <m/>
    <m/>
    <m/>
    <m/>
    <m/>
    <m/>
    <m/>
    <n v="14000"/>
    <n v="7000"/>
    <n v="7000"/>
    <n v="0"/>
    <n v="0"/>
    <n v="0"/>
    <n v="0"/>
    <n v="0"/>
    <n v="0"/>
    <n v="0"/>
    <n v="0"/>
    <n v="0"/>
    <n v="0"/>
    <n v="1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SENIOR EN DESARROLLO DE SOFTWARE DE PROYECTOS DE INNOVACIÓN"/>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DESARROLLO DE SOFTWARE DE PROYECTOS DE INNOVACIÓN"/>
    <s v="LOCADOR"/>
    <n v="2"/>
    <n v="7000"/>
    <n v="30"/>
    <n v="30"/>
    <m/>
    <n v="0"/>
    <m/>
    <m/>
    <m/>
    <m/>
    <m/>
    <m/>
    <m/>
    <m/>
    <n v="28000"/>
    <n v="14000"/>
    <n v="14000"/>
    <n v="0"/>
    <n v="0"/>
    <n v="0"/>
    <n v="0"/>
    <n v="0"/>
    <n v="0"/>
    <n v="0"/>
    <n v="0"/>
    <n v="0"/>
    <n v="0"/>
    <n v="2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RQUITECTO DE SOLUCIONES DE PROYECTOS DE INNOVACIÓN"/>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JURÍDICO EN GOBIERNO DIGITAL"/>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UX/UI DE SERVICIOS DIGITALES "/>
    <s v="LOCADOR"/>
    <n v="1"/>
    <n v="10000"/>
    <n v="30"/>
    <n v="30"/>
    <n v="30"/>
    <n v="0"/>
    <m/>
    <m/>
    <m/>
    <m/>
    <m/>
    <m/>
    <m/>
    <m/>
    <n v="30000"/>
    <n v="10000"/>
    <n v="10000"/>
    <n v="10000"/>
    <n v="0"/>
    <n v="0"/>
    <n v="0"/>
    <n v="0"/>
    <n v="0"/>
    <n v="0"/>
    <n v="0"/>
    <n v="0"/>
    <n v="0"/>
    <n v="3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PROGRAMACIÓN BACKEND DE PROYECTOS DE INNOVACIÓN"/>
    <s v="LOCADOR"/>
    <n v="4"/>
    <n v="8000"/>
    <n v="30"/>
    <n v="30"/>
    <m/>
    <n v="0"/>
    <m/>
    <m/>
    <m/>
    <m/>
    <m/>
    <m/>
    <m/>
    <m/>
    <n v="64000"/>
    <n v="32000"/>
    <n v="32000"/>
    <n v="0"/>
    <n v="0"/>
    <n v="0"/>
    <n v="0"/>
    <n v="0"/>
    <n v="0"/>
    <n v="0"/>
    <n v="0"/>
    <n v="0"/>
    <n v="0"/>
    <n v="6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PROGRAMACIÓN BACKEND DE PROYECTOS DE INNOVACIÓN"/>
    <s v="LOCADOR"/>
    <n v="1"/>
    <n v="8000"/>
    <n v="30"/>
    <n v="30"/>
    <n v="30"/>
    <n v="0"/>
    <m/>
    <m/>
    <m/>
    <m/>
    <m/>
    <m/>
    <m/>
    <m/>
    <n v="24000"/>
    <n v="8000"/>
    <n v="8000"/>
    <n v="8000"/>
    <n v="0"/>
    <n v="0"/>
    <n v="0"/>
    <n v="0"/>
    <n v="0"/>
    <n v="0"/>
    <n v="0"/>
    <n v="0"/>
    <n v="0"/>
    <n v="2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FUNCIONAL SENIOR DE PROYECTOS DE INNOVACION"/>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GESTIÓN DE PROYECTOS DE INNOVACIÓN"/>
    <s v="LOCADOR"/>
    <n v="1"/>
    <n v="7000"/>
    <n v="30"/>
    <n v="30"/>
    <m/>
    <n v="0"/>
    <m/>
    <m/>
    <m/>
    <m/>
    <m/>
    <m/>
    <m/>
    <m/>
    <n v="14000"/>
    <n v="7000"/>
    <n v="7000"/>
    <n v="0"/>
    <n v="0"/>
    <n v="0"/>
    <n v="0"/>
    <n v="0"/>
    <n v="0"/>
    <n v="0"/>
    <n v="0"/>
    <n v="0"/>
    <n v="0"/>
    <n v="1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PROGRAMACIÓN DE APLICACIONES MOVILES "/>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MOVIL  "/>
    <s v="LOCADOR"/>
    <n v="1"/>
    <n v="6000"/>
    <n v="30"/>
    <n v="30"/>
    <m/>
    <n v="0"/>
    <m/>
    <m/>
    <m/>
    <m/>
    <m/>
    <m/>
    <m/>
    <m/>
    <n v="12000"/>
    <n v="6000"/>
    <n v="6000"/>
    <n v="0"/>
    <n v="0"/>
    <n v="0"/>
    <n v="0"/>
    <n v="0"/>
    <n v="0"/>
    <n v="0"/>
    <n v="0"/>
    <n v="0"/>
    <n v="0"/>
    <n v="12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MOVIL  "/>
    <s v="LOCADOR"/>
    <n v="1"/>
    <n v="6000"/>
    <n v="30"/>
    <n v="30"/>
    <n v="30"/>
    <n v="0"/>
    <m/>
    <m/>
    <m/>
    <m/>
    <m/>
    <m/>
    <m/>
    <m/>
    <n v="18000"/>
    <n v="6000"/>
    <n v="6000"/>
    <n v="600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DESAROLLO DE INTERFACES DE USUARIO "/>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DESAROLLO FULL STACK DE PROYECTOS DE INNOVACIÓN"/>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RQUITECTO EN NUBE DE PROYECTOS DE INNOVACIÓN"/>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DEVOPS DE PROYECTOS DE INNOVACIÓN"/>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PRUEBAS FUNCIONALES AUTOMATIZADAS DE PROYECTOS DE INNOVACIÓN"/>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DE PROYECTOS DE INNOVACIÓN"/>
    <s v="LOCADOR"/>
    <n v="2"/>
    <n v="45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SISTENTE DE PROYECTOS DE INNOVACIÓN"/>
    <s v="LOCADOR"/>
    <n v="1"/>
    <n v="3500"/>
    <n v="30"/>
    <n v="0"/>
    <n v="0"/>
    <n v="0"/>
    <m/>
    <m/>
    <m/>
    <m/>
    <m/>
    <m/>
    <m/>
    <m/>
    <n v="3500"/>
    <n v="3500"/>
    <n v="0"/>
    <n v="0"/>
    <n v="0"/>
    <n v="0"/>
    <n v="0"/>
    <n v="0"/>
    <n v="0"/>
    <n v="0"/>
    <n v="0"/>
    <n v="0"/>
    <n v="0"/>
    <n v="35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RQUITECTO SENIOR EN NUBE DE VOTO DIGITAL"/>
    <s v="LOCADOR"/>
    <n v="1"/>
    <n v="10000"/>
    <n v="30"/>
    <n v="30"/>
    <m/>
    <n v="0"/>
    <m/>
    <m/>
    <m/>
    <m/>
    <m/>
    <m/>
    <m/>
    <m/>
    <n v="20000"/>
    <n v="10000"/>
    <n v="10000"/>
    <n v="0"/>
    <n v="0"/>
    <n v="0"/>
    <n v="0"/>
    <n v="0"/>
    <n v="0"/>
    <n v="0"/>
    <n v="0"/>
    <n v="0"/>
    <n v="0"/>
    <n v="2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MATEMÁTICO "/>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MATEMÁTICO EN CRIPTOGRAFÍA "/>
    <s v="LOCADOR"/>
    <n v="1"/>
    <n v="10000"/>
    <n v="30"/>
    <n v="30"/>
    <n v="30"/>
    <n v="0"/>
    <m/>
    <m/>
    <m/>
    <m/>
    <m/>
    <m/>
    <m/>
    <m/>
    <n v="30000"/>
    <n v="10000"/>
    <n v="10000"/>
    <n v="10000"/>
    <n v="0"/>
    <n v="0"/>
    <n v="0"/>
    <n v="0"/>
    <n v="0"/>
    <n v="0"/>
    <n v="0"/>
    <n v="0"/>
    <n v="0"/>
    <n v="3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ASEGURAMIENTO DE CONTROL DE CALIDAD DE PROYECTOS DE INNOVACION"/>
    <s v="LOCADOR"/>
    <n v="3"/>
    <n v="7500"/>
    <n v="30"/>
    <n v="30"/>
    <m/>
    <n v="0"/>
    <m/>
    <m/>
    <m/>
    <m/>
    <m/>
    <m/>
    <m/>
    <m/>
    <n v="45000"/>
    <n v="22500"/>
    <n v="22500"/>
    <n v="0"/>
    <n v="0"/>
    <n v="0"/>
    <n v="0"/>
    <n v="0"/>
    <n v="0"/>
    <n v="0"/>
    <n v="0"/>
    <n v="0"/>
    <n v="0"/>
    <n v="45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DE PRUEBAS DE SEGURIDAD Y CODIGO ESTATICO DE PROYECTOS DE INNOVACIÓN"/>
    <s v="LOCADOR"/>
    <n v="2"/>
    <n v="7500"/>
    <n v="30"/>
    <n v="30"/>
    <m/>
    <n v="0"/>
    <m/>
    <m/>
    <m/>
    <m/>
    <m/>
    <m/>
    <m/>
    <m/>
    <n v="30000"/>
    <n v="15000"/>
    <n v="15000"/>
    <n v="0"/>
    <n v="0"/>
    <n v="0"/>
    <n v="0"/>
    <n v="0"/>
    <n v="0"/>
    <n v="0"/>
    <n v="0"/>
    <n v="0"/>
    <n v="0"/>
    <n v="3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DE PRUEBAS DE CARGA, ESTRES Y AUTOMATIZACION DE PROYECTOS DE INNOVACIÓN"/>
    <s v="LOCADOR"/>
    <n v="2"/>
    <n v="7500"/>
    <n v="30"/>
    <n v="30"/>
    <m/>
    <n v="0"/>
    <m/>
    <m/>
    <m/>
    <m/>
    <m/>
    <m/>
    <m/>
    <m/>
    <n v="30000"/>
    <n v="15000"/>
    <n v="15000"/>
    <n v="0"/>
    <n v="0"/>
    <n v="0"/>
    <n v="0"/>
    <n v="0"/>
    <n v="0"/>
    <n v="0"/>
    <n v="0"/>
    <n v="0"/>
    <n v="0"/>
    <n v="3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CONTROL DE CALIDAD DE PROYECTOS DE INNOVACION"/>
    <s v="LOCADOR"/>
    <n v="9"/>
    <n v="6500"/>
    <n v="30"/>
    <n v="30"/>
    <m/>
    <n v="0"/>
    <m/>
    <m/>
    <m/>
    <m/>
    <m/>
    <m/>
    <m/>
    <m/>
    <n v="117000"/>
    <n v="58500"/>
    <n v="58500"/>
    <n v="0"/>
    <n v="0"/>
    <n v="0"/>
    <n v="0"/>
    <n v="0"/>
    <n v="0"/>
    <n v="0"/>
    <n v="0"/>
    <n v="0"/>
    <n v="0"/>
    <n v="117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QA DE PROYECTOS DE INNOVACIÓN"/>
    <s v="LOCADOR"/>
    <n v="2"/>
    <n v="45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QA DE PROYECTOS DE INNOVACIÓN"/>
    <s v="LOCADOR"/>
    <n v="1"/>
    <n v="4500"/>
    <n v="30"/>
    <n v="30"/>
    <m/>
    <n v="0"/>
    <m/>
    <m/>
    <m/>
    <m/>
    <m/>
    <m/>
    <m/>
    <m/>
    <n v="9000"/>
    <n v="4500"/>
    <n v="4500"/>
    <n v="0"/>
    <n v="0"/>
    <n v="0"/>
    <n v="0"/>
    <n v="0"/>
    <n v="0"/>
    <n v="0"/>
    <n v="0"/>
    <n v="0"/>
    <n v="0"/>
    <n v="9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CIBERSEGURIDAD DE PROYECTOS DE INNOVACIÓN"/>
    <s v="LOCADOR"/>
    <n v="1"/>
    <n v="10000"/>
    <n v="30"/>
    <n v="30"/>
    <m/>
    <n v="0"/>
    <m/>
    <m/>
    <m/>
    <m/>
    <m/>
    <m/>
    <m/>
    <m/>
    <n v="20000"/>
    <n v="10000"/>
    <n v="10000"/>
    <n v="0"/>
    <n v="0"/>
    <n v="0"/>
    <n v="0"/>
    <n v="0"/>
    <n v="0"/>
    <n v="0"/>
    <n v="0"/>
    <n v="0"/>
    <n v="0"/>
    <n v="2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DESARROLLO DE SOFTWARE FULL STACK DE PROYECTOS DE INNOVACION  "/>
    <s v="LOCADOR"/>
    <n v="3"/>
    <n v="9000"/>
    <n v="30"/>
    <n v="30"/>
    <m/>
    <n v="0"/>
    <m/>
    <m/>
    <m/>
    <m/>
    <m/>
    <m/>
    <m/>
    <m/>
    <n v="54000"/>
    <n v="27000"/>
    <n v="27000"/>
    <n v="0"/>
    <n v="0"/>
    <n v="0"/>
    <n v="0"/>
    <n v="0"/>
    <n v="0"/>
    <n v="0"/>
    <n v="0"/>
    <n v="0"/>
    <n v="0"/>
    <n v="5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DESARROLLO DE SOFTWARE BACKEND DE PROYECTOS DE INNOVACION "/>
    <s v="LOCADOR"/>
    <n v="2"/>
    <n v="8000"/>
    <n v="30"/>
    <n v="30"/>
    <m/>
    <n v="0"/>
    <m/>
    <m/>
    <m/>
    <m/>
    <m/>
    <m/>
    <m/>
    <m/>
    <n v="32000"/>
    <n v="16000"/>
    <n v="16000"/>
    <n v="0"/>
    <n v="0"/>
    <n v="0"/>
    <n v="0"/>
    <n v="0"/>
    <n v="0"/>
    <n v="0"/>
    <n v="0"/>
    <n v="0"/>
    <n v="0"/>
    <n v="32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ATENCIÓN DE AUDITORIAS DE PROYECTOS DE INNOVACIÓN"/>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SENIOR EN ATENCIÓN DE AUDITORIAS DE PROYECTOS DE INNOVACIÓN"/>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DESARROLLO DE INTEGRACIÓN CON MÓDULOS DE SEGURIDAD DE HARDWARE "/>
    <s v="LOCADOR"/>
    <n v="1"/>
    <n v="10000"/>
    <n v="30"/>
    <n v="30"/>
    <m/>
    <n v="0"/>
    <m/>
    <m/>
    <m/>
    <m/>
    <m/>
    <m/>
    <m/>
    <m/>
    <n v="20000"/>
    <n v="10000"/>
    <n v="10000"/>
    <n v="0"/>
    <n v="0"/>
    <n v="0"/>
    <n v="0"/>
    <n v="0"/>
    <n v="0"/>
    <n v="0"/>
    <n v="0"/>
    <n v="0"/>
    <n v="0"/>
    <n v="2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PROGRAMADOR JUNIOR DE PROYECTOS DE INNOVACIÓN"/>
    <s v="LOCADOR"/>
    <n v="1"/>
    <n v="4000"/>
    <n v="30"/>
    <n v="30"/>
    <m/>
    <n v="0"/>
    <m/>
    <m/>
    <m/>
    <m/>
    <m/>
    <m/>
    <m/>
    <m/>
    <n v="8000"/>
    <n v="4000"/>
    <n v="4000"/>
    <n v="0"/>
    <n v="0"/>
    <n v="0"/>
    <n v="0"/>
    <n v="0"/>
    <n v="0"/>
    <n v="0"/>
    <n v="0"/>
    <n v="0"/>
    <n v="0"/>
    <n v="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GESTION DE PROYECTOS DIGITALES "/>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SENIOR CLOUD "/>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ESARROLLADOR BACKEND SENIOR CLOUD"/>
    <s v="LOCADOR"/>
    <n v="2"/>
    <n v="8000"/>
    <n v="30"/>
    <n v="30"/>
    <m/>
    <n v="0"/>
    <m/>
    <m/>
    <m/>
    <m/>
    <m/>
    <m/>
    <m/>
    <m/>
    <n v="32000"/>
    <n v="16000"/>
    <n v="16000"/>
    <n v="0"/>
    <n v="0"/>
    <n v="0"/>
    <n v="0"/>
    <n v="0"/>
    <n v="0"/>
    <n v="0"/>
    <n v="0"/>
    <n v="0"/>
    <n v="0"/>
    <n v="32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ESARROLLADOR BACKEND SENIOR CLOUD"/>
    <s v="LOCADOR"/>
    <n v="1"/>
    <n v="8000"/>
    <n v="30"/>
    <n v="30"/>
    <n v="30"/>
    <n v="0"/>
    <m/>
    <m/>
    <m/>
    <m/>
    <m/>
    <m/>
    <m/>
    <m/>
    <n v="24000"/>
    <n v="8000"/>
    <n v="8000"/>
    <n v="8000"/>
    <n v="0"/>
    <n v="0"/>
    <n v="0"/>
    <n v="0"/>
    <n v="0"/>
    <n v="0"/>
    <n v="0"/>
    <n v="0"/>
    <n v="0"/>
    <n v="2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CLOUD"/>
    <s v="LOCADOR"/>
    <n v="1"/>
    <n v="6000"/>
    <n v="30"/>
    <n v="30"/>
    <m/>
    <n v="0"/>
    <m/>
    <m/>
    <m/>
    <m/>
    <m/>
    <m/>
    <m/>
    <m/>
    <n v="12000"/>
    <n v="6000"/>
    <n v="6000"/>
    <n v="0"/>
    <n v="0"/>
    <n v="0"/>
    <n v="0"/>
    <n v="0"/>
    <n v="0"/>
    <n v="0"/>
    <n v="0"/>
    <n v="0"/>
    <n v="0"/>
    <n v="12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DE PROYECTOS DE INNOVACIÓN"/>
    <s v="LOCADOR"/>
    <n v="2"/>
    <n v="6000"/>
    <n v="30"/>
    <n v="30"/>
    <m/>
    <n v="0"/>
    <m/>
    <m/>
    <m/>
    <m/>
    <m/>
    <m/>
    <m/>
    <m/>
    <n v="24000"/>
    <n v="12000"/>
    <n v="12000"/>
    <n v="0"/>
    <n v="0"/>
    <n v="0"/>
    <n v="0"/>
    <n v="0"/>
    <n v="0"/>
    <n v="0"/>
    <n v="0"/>
    <n v="0"/>
    <n v="0"/>
    <n v="2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COORDINADOR DE CONTROL DE CALIDAD DE SOFTWARE"/>
    <s v="LOCADOR"/>
    <n v="4"/>
    <n v="9000"/>
    <n v="30"/>
    <n v="30"/>
    <m/>
    <n v="0"/>
    <m/>
    <m/>
    <m/>
    <m/>
    <m/>
    <m/>
    <m/>
    <m/>
    <n v="72000"/>
    <n v="36000"/>
    <n v="36000"/>
    <n v="0"/>
    <n v="0"/>
    <n v="0"/>
    <n v="0"/>
    <n v="0"/>
    <n v="0"/>
    <n v="0"/>
    <n v="0"/>
    <n v="0"/>
    <n v="0"/>
    <n v="72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ADMINISTRATIVO DE CONTROL DE CALIDAD DE SOFTWARE"/>
    <s v="LOCADOR"/>
    <n v="1"/>
    <n v="5000"/>
    <n v="30"/>
    <n v="30"/>
    <m/>
    <n v="0"/>
    <m/>
    <m/>
    <m/>
    <m/>
    <m/>
    <m/>
    <m/>
    <m/>
    <n v="10000"/>
    <n v="5000"/>
    <n v="5000"/>
    <n v="0"/>
    <n v="0"/>
    <n v="0"/>
    <n v="0"/>
    <n v="0"/>
    <n v="0"/>
    <n v="0"/>
    <n v="0"/>
    <n v="0"/>
    <n v="0"/>
    <n v="1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EN PRUEBAS AUTOMATIZADAS QA"/>
    <s v="LOCADOR"/>
    <n v="1"/>
    <n v="7500"/>
    <n v="30"/>
    <n v="30"/>
    <m/>
    <n v="0"/>
    <m/>
    <m/>
    <m/>
    <m/>
    <m/>
    <m/>
    <m/>
    <m/>
    <n v="15000"/>
    <n v="7500"/>
    <n v="7500"/>
    <n v="0"/>
    <n v="0"/>
    <n v="0"/>
    <n v="0"/>
    <n v="0"/>
    <n v="0"/>
    <n v="0"/>
    <n v="0"/>
    <n v="0"/>
    <n v="0"/>
    <n v="15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EN PRUEBAS AUTOMATIZADAS QA"/>
    <s v="LOCADOR"/>
    <n v="2"/>
    <n v="7500"/>
    <n v="30"/>
    <n v="30"/>
    <m/>
    <n v="0"/>
    <m/>
    <m/>
    <m/>
    <m/>
    <m/>
    <m/>
    <m/>
    <m/>
    <n v="30000"/>
    <n v="15000"/>
    <n v="15000"/>
    <n v="0"/>
    <n v="0"/>
    <n v="0"/>
    <n v="0"/>
    <n v="0"/>
    <n v="0"/>
    <n v="0"/>
    <n v="0"/>
    <n v="0"/>
    <n v="0"/>
    <n v="3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DE SEGURIDAD DE SOFTWARE"/>
    <s v="LOCADOR"/>
    <n v="1"/>
    <n v="7500"/>
    <n v="30"/>
    <n v="30"/>
    <m/>
    <n v="0"/>
    <m/>
    <m/>
    <m/>
    <m/>
    <m/>
    <m/>
    <m/>
    <m/>
    <n v="15000"/>
    <n v="7500"/>
    <n v="7500"/>
    <n v="0"/>
    <n v="0"/>
    <n v="0"/>
    <n v="0"/>
    <n v="0"/>
    <n v="0"/>
    <n v="0"/>
    <n v="0"/>
    <n v="0"/>
    <n v="0"/>
    <n v="15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DE SEGURIDAD DE SOFTWARE"/>
    <s v="LOCADOR"/>
    <n v="2"/>
    <n v="7500"/>
    <n v="30"/>
    <n v="30"/>
    <m/>
    <n v="0"/>
    <m/>
    <m/>
    <m/>
    <m/>
    <m/>
    <m/>
    <m/>
    <m/>
    <n v="30000"/>
    <n v="15000"/>
    <n v="15000"/>
    <n v="0"/>
    <n v="0"/>
    <n v="0"/>
    <n v="0"/>
    <n v="0"/>
    <n v="0"/>
    <n v="0"/>
    <n v="0"/>
    <n v="0"/>
    <n v="0"/>
    <n v="3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DE CODIGO ESTÁTICO"/>
    <s v="LOCADOR"/>
    <n v="2"/>
    <n v="7500"/>
    <n v="30"/>
    <n v="30"/>
    <m/>
    <n v="0"/>
    <m/>
    <m/>
    <m/>
    <m/>
    <m/>
    <m/>
    <m/>
    <m/>
    <n v="30000"/>
    <n v="15000"/>
    <n v="15000"/>
    <n v="0"/>
    <n v="0"/>
    <n v="0"/>
    <n v="0"/>
    <n v="0"/>
    <n v="0"/>
    <n v="0"/>
    <n v="0"/>
    <n v="0"/>
    <n v="0"/>
    <n v="3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DE CODIGO ESTÁTICO"/>
    <s v="LOCADOR"/>
    <n v="1"/>
    <n v="7500"/>
    <n v="30"/>
    <n v="30"/>
    <m/>
    <n v="0"/>
    <m/>
    <m/>
    <m/>
    <m/>
    <m/>
    <m/>
    <m/>
    <m/>
    <n v="15000"/>
    <n v="7500"/>
    <n v="7500"/>
    <n v="0"/>
    <n v="0"/>
    <n v="0"/>
    <n v="0"/>
    <n v="0"/>
    <n v="0"/>
    <n v="0"/>
    <n v="0"/>
    <n v="0"/>
    <n v="0"/>
    <n v="15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ASEGURAMIENTO DE CONTROL DE CALIDAD DE SOFTWARE"/>
    <s v="LOCADOR"/>
    <n v="6"/>
    <n v="7500"/>
    <n v="30"/>
    <n v="30"/>
    <m/>
    <n v="0"/>
    <m/>
    <m/>
    <m/>
    <m/>
    <m/>
    <m/>
    <m/>
    <m/>
    <n v="90000"/>
    <n v="45000"/>
    <n v="45000"/>
    <n v="0"/>
    <n v="0"/>
    <n v="0"/>
    <n v="0"/>
    <n v="0"/>
    <n v="0"/>
    <n v="0"/>
    <n v="0"/>
    <n v="0"/>
    <n v="0"/>
    <n v="9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ASEGURAMIENTO DE CONTROL DE CALIDAD DE SOFTWARE"/>
    <s v="LOCADOR"/>
    <n v="10"/>
    <n v="7500"/>
    <n v="30"/>
    <n v="30"/>
    <m/>
    <n v="0"/>
    <m/>
    <m/>
    <m/>
    <m/>
    <m/>
    <m/>
    <m/>
    <m/>
    <n v="150000"/>
    <n v="75000"/>
    <n v="75000"/>
    <n v="0"/>
    <n v="0"/>
    <n v="0"/>
    <n v="0"/>
    <n v="0"/>
    <n v="0"/>
    <n v="0"/>
    <n v="0"/>
    <n v="0"/>
    <n v="0"/>
    <n v="15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CONTROL DE CALIDAD DE SOFTWARE"/>
    <s v="LOCADOR"/>
    <n v="5"/>
    <n v="6500"/>
    <n v="30"/>
    <n v="30"/>
    <m/>
    <n v="0"/>
    <m/>
    <m/>
    <m/>
    <m/>
    <m/>
    <m/>
    <m/>
    <m/>
    <n v="65000"/>
    <n v="32500"/>
    <n v="32500"/>
    <n v="0"/>
    <n v="0"/>
    <n v="0"/>
    <n v="0"/>
    <n v="0"/>
    <n v="0"/>
    <n v="0"/>
    <n v="0"/>
    <n v="0"/>
    <n v="0"/>
    <n v="65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CONTROL DE CALIDAD DE SOFTWARE"/>
    <s v="LOCADOR"/>
    <n v="7"/>
    <n v="6500"/>
    <n v="30"/>
    <n v="30"/>
    <m/>
    <n v="0"/>
    <m/>
    <m/>
    <m/>
    <m/>
    <m/>
    <m/>
    <m/>
    <m/>
    <n v="91000"/>
    <n v="45500"/>
    <n v="45500"/>
    <n v="0"/>
    <n v="0"/>
    <n v="0"/>
    <n v="0"/>
    <n v="0"/>
    <n v="0"/>
    <n v="0"/>
    <n v="0"/>
    <n v="0"/>
    <n v="0"/>
    <n v="91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QA"/>
    <s v="LOCADOR"/>
    <n v="3"/>
    <n v="4500"/>
    <n v="30"/>
    <n v="30"/>
    <m/>
    <n v="0"/>
    <m/>
    <m/>
    <m/>
    <m/>
    <m/>
    <m/>
    <m/>
    <m/>
    <n v="27000"/>
    <n v="13500"/>
    <n v="13500"/>
    <n v="0"/>
    <n v="0"/>
    <n v="0"/>
    <n v="0"/>
    <n v="0"/>
    <n v="0"/>
    <n v="0"/>
    <n v="0"/>
    <n v="0"/>
    <n v="0"/>
    <n v="27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ASEGURAMIENTO DE CONTROL DE CALIDAD "/>
    <s v="LOCADOR"/>
    <n v="1"/>
    <n v="6000"/>
    <n v="30"/>
    <n v="30"/>
    <m/>
    <n v="0"/>
    <m/>
    <m/>
    <m/>
    <m/>
    <m/>
    <m/>
    <m/>
    <m/>
    <n v="12000"/>
    <n v="6000"/>
    <n v="6000"/>
    <n v="0"/>
    <n v="0"/>
    <n v="0"/>
    <n v="0"/>
    <n v="0"/>
    <n v="0"/>
    <n v="0"/>
    <n v="0"/>
    <n v="0"/>
    <n v="0"/>
    <n v="12000"/>
    <x v="3"/>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SUPERVISOR DE CONTROL DE CALIDAD DE EIE"/>
    <s v="LOCADOR"/>
    <n v="1"/>
    <n v="5000"/>
    <n v="30"/>
    <n v="30"/>
    <m/>
    <n v="0"/>
    <m/>
    <m/>
    <m/>
    <m/>
    <m/>
    <m/>
    <m/>
    <m/>
    <n v="10000"/>
    <n v="5000"/>
    <n v="5000"/>
    <n v="0"/>
    <n v="0"/>
    <n v="0"/>
    <n v="0"/>
    <n v="0"/>
    <n v="0"/>
    <n v="0"/>
    <n v="0"/>
    <n v="0"/>
    <n v="0"/>
    <n v="10000"/>
    <x v="3"/>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SUPERVISOR DE CONTROL DE CALIDAD DE EIE"/>
    <s v="LOCADOR"/>
    <n v="1"/>
    <n v="5000"/>
    <n v="30"/>
    <n v="30"/>
    <n v="30"/>
    <n v="0"/>
    <m/>
    <m/>
    <m/>
    <m/>
    <m/>
    <m/>
    <m/>
    <m/>
    <n v="15000"/>
    <n v="5000"/>
    <n v="5000"/>
    <n v="5000"/>
    <n v="0"/>
    <n v="0"/>
    <n v="0"/>
    <n v="0"/>
    <n v="0"/>
    <n v="0"/>
    <n v="0"/>
    <n v="0"/>
    <n v="0"/>
    <n v="15000"/>
    <x v="3"/>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ASISTENTE DE CONTROL DE CALIDAD DE EIE"/>
    <s v="LOCADOR"/>
    <n v="2"/>
    <n v="4000"/>
    <n v="30"/>
    <n v="30"/>
    <n v="30"/>
    <n v="0"/>
    <m/>
    <m/>
    <m/>
    <m/>
    <m/>
    <m/>
    <m/>
    <m/>
    <n v="24000"/>
    <n v="8000"/>
    <n v="8000"/>
    <n v="8000"/>
    <n v="0"/>
    <n v="0"/>
    <n v="0"/>
    <n v="0"/>
    <n v="0"/>
    <n v="0"/>
    <n v="0"/>
    <n v="0"/>
    <n v="0"/>
    <n v="24000"/>
    <x v="3"/>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OPERADOR DE CONTROL DE CALIDAD DE EIE"/>
    <s v="LOCADOR"/>
    <n v="28"/>
    <n v="3000"/>
    <n v="30"/>
    <n v="30"/>
    <m/>
    <n v="0"/>
    <m/>
    <m/>
    <m/>
    <m/>
    <m/>
    <m/>
    <m/>
    <m/>
    <n v="168000"/>
    <n v="84000"/>
    <n v="84000"/>
    <n v="0"/>
    <n v="0"/>
    <n v="0"/>
    <n v="0"/>
    <n v="0"/>
    <n v="0"/>
    <n v="0"/>
    <n v="0"/>
    <n v="0"/>
    <n v="0"/>
    <n v="168000"/>
    <x v="3"/>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OPERADOR DE CONTROL DE CALIDAD DE EIE"/>
    <s v="LOCADOR"/>
    <n v="2"/>
    <n v="3000"/>
    <n v="30"/>
    <n v="30"/>
    <n v="30"/>
    <n v="0"/>
    <m/>
    <m/>
    <m/>
    <m/>
    <m/>
    <m/>
    <m/>
    <m/>
    <n v="18000"/>
    <n v="6000"/>
    <n v="6000"/>
    <n v="6000"/>
    <n v="0"/>
    <n v="0"/>
    <n v="0"/>
    <n v="0"/>
    <n v="0"/>
    <n v="0"/>
    <n v="0"/>
    <n v="0"/>
    <n v="0"/>
    <n v="18000"/>
    <x v="3"/>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OPERADOR DE CONTROL DE CALIDAD DE EIE"/>
    <s v="LOCADOR"/>
    <n v="20"/>
    <n v="3000"/>
    <n v="30"/>
    <n v="30"/>
    <n v="17"/>
    <m/>
    <m/>
    <m/>
    <m/>
    <m/>
    <m/>
    <m/>
    <m/>
    <m/>
    <n v="154000"/>
    <n v="60000"/>
    <n v="60000"/>
    <n v="34000"/>
    <n v="0"/>
    <n v="0"/>
    <n v="0"/>
    <n v="0"/>
    <n v="0"/>
    <n v="0"/>
    <n v="0"/>
    <n v="0"/>
    <n v="0"/>
    <n v="15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INTA DE PLASTICO ADHESIVA PARA EMBALAJE 2 in X 110 yd"/>
    <s v="BIEN"/>
    <m/>
    <n v="13.5"/>
    <n v="3"/>
    <n v="0"/>
    <n v="0"/>
    <n v="0"/>
    <m/>
    <m/>
    <m/>
    <m/>
    <m/>
    <m/>
    <m/>
    <m/>
    <n v="41"/>
    <n v="40.5"/>
    <n v="0"/>
    <n v="0"/>
    <n v="0"/>
    <n v="0"/>
    <n v="0"/>
    <n v="0"/>
    <n v="0"/>
    <n v="0"/>
    <n v="0"/>
    <n v="0"/>
    <n v="0"/>
    <n v="41"/>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ETIQUETA DE PAPEL TERMICA 2 in X 1 in X 2000"/>
    <s v="BIEN"/>
    <m/>
    <n v="10"/>
    <n v="18"/>
    <n v="0"/>
    <n v="0"/>
    <n v="0"/>
    <m/>
    <m/>
    <m/>
    <m/>
    <m/>
    <m/>
    <m/>
    <m/>
    <n v="180"/>
    <n v="180"/>
    <n v="0"/>
    <n v="0"/>
    <n v="0"/>
    <n v="0"/>
    <n v="0"/>
    <n v="0"/>
    <n v="0"/>
    <n v="0"/>
    <n v="0"/>
    <n v="0"/>
    <n v="0"/>
    <n v="18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MASKING TAPE 2 in X 40 yd"/>
    <s v="BIEN"/>
    <m/>
    <n v="15"/>
    <n v="3"/>
    <n v="0"/>
    <n v="0"/>
    <n v="0"/>
    <m/>
    <m/>
    <m/>
    <m/>
    <m/>
    <m/>
    <m/>
    <m/>
    <n v="45"/>
    <n v="45"/>
    <n v="0"/>
    <n v="0"/>
    <n v="0"/>
    <n v="0"/>
    <n v="0"/>
    <n v="0"/>
    <n v="0"/>
    <n v="0"/>
    <n v="0"/>
    <n v="0"/>
    <n v="0"/>
    <n v="45"/>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FOLDER MANILA TAMAÑO A4"/>
    <s v="BIEN"/>
    <m/>
    <n v="0.5"/>
    <n v="10"/>
    <n v="0"/>
    <n v="0"/>
    <n v="0"/>
    <m/>
    <m/>
    <m/>
    <m/>
    <m/>
    <m/>
    <m/>
    <m/>
    <n v="5"/>
    <n v="5"/>
    <n v="0"/>
    <n v="0"/>
    <n v="0"/>
    <n v="0"/>
    <n v="0"/>
    <n v="0"/>
    <n v="0"/>
    <n v="0"/>
    <n v="0"/>
    <n v="0"/>
    <n v="0"/>
    <n v="5"/>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SOBRE MANILA TAMAÑO  A4"/>
    <s v="BIEN"/>
    <m/>
    <n v="11.8"/>
    <n v="30"/>
    <n v="0"/>
    <n v="0"/>
    <n v="0"/>
    <m/>
    <m/>
    <m/>
    <m/>
    <m/>
    <m/>
    <m/>
    <m/>
    <n v="354"/>
    <n v="354"/>
    <n v="0"/>
    <n v="0"/>
    <n v="0"/>
    <n v="0"/>
    <n v="0"/>
    <n v="0"/>
    <n v="0"/>
    <n v="0"/>
    <n v="0"/>
    <n v="0"/>
    <n v="0"/>
    <n v="354"/>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BOLIGRAFO (LAPICERO) DE TINTA SECA PUNTA FINA COLOR ROJO"/>
    <s v="BIEN"/>
    <m/>
    <n v="2"/>
    <n v="110"/>
    <n v="0"/>
    <n v="0"/>
    <n v="0"/>
    <m/>
    <m/>
    <m/>
    <m/>
    <m/>
    <m/>
    <m/>
    <m/>
    <n v="220"/>
    <n v="220"/>
    <n v="0"/>
    <n v="0"/>
    <n v="0"/>
    <n v="0"/>
    <n v="0"/>
    <n v="0"/>
    <n v="0"/>
    <n v="0"/>
    <n v="0"/>
    <n v="0"/>
    <n v="0"/>
    <n v="22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BOLIGRAFO (LAPICERO) DE TINTA SECA PUNTA FINA COLOR AZUL"/>
    <s v="BIEN"/>
    <m/>
    <n v="2"/>
    <n v="150"/>
    <n v="0"/>
    <n v="0"/>
    <n v="0"/>
    <m/>
    <m/>
    <m/>
    <m/>
    <m/>
    <m/>
    <m/>
    <m/>
    <n v="300"/>
    <n v="300"/>
    <n v="0"/>
    <n v="0"/>
    <n v="0"/>
    <n v="0"/>
    <n v="0"/>
    <n v="0"/>
    <n v="0"/>
    <n v="0"/>
    <n v="0"/>
    <n v="0"/>
    <n v="0"/>
    <n v="3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BOLIGRAFO (LAPICERO) DE TINTA SECA PUNTA FINA COLOR NEGRO"/>
    <s v="BIEN"/>
    <m/>
    <n v="2"/>
    <n v="110"/>
    <n v="0"/>
    <n v="0"/>
    <n v="0"/>
    <m/>
    <m/>
    <m/>
    <m/>
    <m/>
    <m/>
    <m/>
    <m/>
    <n v="220"/>
    <n v="220"/>
    <n v="0"/>
    <n v="0"/>
    <n v="0"/>
    <n v="0"/>
    <n v="0"/>
    <n v="0"/>
    <n v="0"/>
    <n v="0"/>
    <n v="0"/>
    <n v="0"/>
    <n v="0"/>
    <n v="22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LAPIZ NEGRO GRADO 2B CON BORRADOR"/>
    <s v="BIEN"/>
    <m/>
    <n v="1"/>
    <n v="28"/>
    <n v="0"/>
    <n v="0"/>
    <n v="0"/>
    <m/>
    <m/>
    <m/>
    <m/>
    <m/>
    <m/>
    <m/>
    <m/>
    <n v="28"/>
    <n v="28"/>
    <n v="0"/>
    <n v="0"/>
    <n v="0"/>
    <n v="0"/>
    <n v="0"/>
    <n v="0"/>
    <n v="0"/>
    <n v="0"/>
    <n v="0"/>
    <n v="0"/>
    <n v="0"/>
    <n v="28"/>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PLUMON MARCADOR DE TINTA AL AGUA PUNTA GRUESA COLOR NEGRO"/>
    <s v="BIEN"/>
    <m/>
    <n v="3"/>
    <n v="5"/>
    <n v="0"/>
    <n v="0"/>
    <n v="0"/>
    <m/>
    <m/>
    <m/>
    <m/>
    <m/>
    <m/>
    <m/>
    <m/>
    <n v="15"/>
    <n v="15"/>
    <n v="0"/>
    <n v="0"/>
    <n v="0"/>
    <n v="0"/>
    <n v="0"/>
    <n v="0"/>
    <n v="0"/>
    <n v="0"/>
    <n v="0"/>
    <n v="0"/>
    <n v="0"/>
    <n v="15"/>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PLUMON DE TINTA INDELEBLE PUNTA FINA COLOR NEGRO"/>
    <s v="BIEN"/>
    <m/>
    <n v="2.7021999999999999"/>
    <n v="4"/>
    <n v="0"/>
    <n v="0"/>
    <n v="0"/>
    <m/>
    <m/>
    <m/>
    <m/>
    <m/>
    <m/>
    <m/>
    <m/>
    <n v="11"/>
    <n v="10.8088"/>
    <n v="0"/>
    <n v="0"/>
    <n v="0"/>
    <n v="0"/>
    <n v="0"/>
    <n v="0"/>
    <n v="0"/>
    <n v="0"/>
    <n v="0"/>
    <n v="0"/>
    <n v="0"/>
    <n v="11"/>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PLUMON RESALTADOR PUNTA GRUESA BISELADA COLOR AMARILLO"/>
    <s v="BIEN"/>
    <m/>
    <n v="1.5"/>
    <n v="7"/>
    <n v="0"/>
    <n v="0"/>
    <n v="0"/>
    <m/>
    <m/>
    <m/>
    <m/>
    <m/>
    <m/>
    <m/>
    <m/>
    <n v="11"/>
    <n v="10.5"/>
    <n v="0"/>
    <n v="0"/>
    <n v="0"/>
    <n v="0"/>
    <n v="0"/>
    <n v="0"/>
    <n v="0"/>
    <n v="0"/>
    <n v="0"/>
    <n v="0"/>
    <n v="0"/>
    <n v="11"/>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UADERNO CUADRICULADO TAMAÑO A5 X 100 HOJAS APROX."/>
    <s v="BIEN"/>
    <m/>
    <n v="8"/>
    <n v="28"/>
    <n v="0"/>
    <n v="0"/>
    <n v="0"/>
    <m/>
    <m/>
    <m/>
    <m/>
    <m/>
    <m/>
    <m/>
    <m/>
    <n v="224"/>
    <n v="224"/>
    <n v="0"/>
    <n v="0"/>
    <n v="0"/>
    <n v="0"/>
    <n v="0"/>
    <n v="0"/>
    <n v="0"/>
    <n v="0"/>
    <n v="0"/>
    <n v="0"/>
    <n v="0"/>
    <n v="224"/>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PAPEL BOND 80 g TAMAÑO  A4"/>
    <s v="BIEN"/>
    <m/>
    <n v="11.776400000000001"/>
    <n v="200"/>
    <n v="0"/>
    <n v="0"/>
    <n v="0"/>
    <m/>
    <m/>
    <m/>
    <m/>
    <m/>
    <m/>
    <m/>
    <m/>
    <n v="2356"/>
    <n v="2355.2800000000002"/>
    <n v="0"/>
    <n v="0"/>
    <n v="0"/>
    <n v="0"/>
    <n v="0"/>
    <n v="0"/>
    <n v="0"/>
    <n v="0"/>
    <n v="0"/>
    <n v="0"/>
    <n v="0"/>
    <n v="2356"/>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LIP MARIPOSA DE METAL 45 mm  X 50"/>
    <s v="BIEN"/>
    <m/>
    <n v="4"/>
    <n v="5"/>
    <n v="0"/>
    <n v="0"/>
    <n v="0"/>
    <m/>
    <m/>
    <m/>
    <m/>
    <m/>
    <m/>
    <m/>
    <m/>
    <n v="20"/>
    <n v="20"/>
    <n v="0"/>
    <n v="0"/>
    <n v="0"/>
    <n v="0"/>
    <n v="0"/>
    <n v="0"/>
    <n v="0"/>
    <n v="0"/>
    <n v="0"/>
    <n v="0"/>
    <n v="0"/>
    <n v="2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LIP DE METAL 33 mm X 100"/>
    <s v="BIEN"/>
    <m/>
    <n v="2"/>
    <n v="10"/>
    <n v="0"/>
    <n v="0"/>
    <n v="0"/>
    <m/>
    <m/>
    <m/>
    <m/>
    <m/>
    <m/>
    <m/>
    <m/>
    <n v="20"/>
    <n v="20"/>
    <n v="0"/>
    <n v="0"/>
    <n v="0"/>
    <n v="0"/>
    <n v="0"/>
    <n v="0"/>
    <n v="0"/>
    <n v="0"/>
    <n v="0"/>
    <n v="0"/>
    <n v="0"/>
    <n v="2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GRAPA 26/6 X 5000"/>
    <s v="BIEN"/>
    <m/>
    <n v="5"/>
    <n v="13"/>
    <n v="0"/>
    <n v="0"/>
    <n v="0"/>
    <m/>
    <m/>
    <m/>
    <m/>
    <m/>
    <m/>
    <m/>
    <m/>
    <n v="65"/>
    <n v="65"/>
    <n v="0"/>
    <n v="0"/>
    <n v="0"/>
    <n v="0"/>
    <n v="0"/>
    <n v="0"/>
    <n v="0"/>
    <n v="0"/>
    <n v="0"/>
    <n v="0"/>
    <n v="0"/>
    <n v="65"/>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INTA DE RESINA PARA IMPRESORA TERMICA 65 mm X 74 m"/>
    <s v="BIEN"/>
    <m/>
    <n v="20"/>
    <n v="8"/>
    <n v="0"/>
    <n v="0"/>
    <n v="0"/>
    <m/>
    <m/>
    <m/>
    <m/>
    <m/>
    <m/>
    <m/>
    <m/>
    <n v="160"/>
    <n v="160"/>
    <n v="0"/>
    <n v="0"/>
    <n v="0"/>
    <n v="0"/>
    <n v="0"/>
    <n v="0"/>
    <n v="0"/>
    <n v="0"/>
    <n v="0"/>
    <n v="0"/>
    <n v="0"/>
    <n v="16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DMINISTRADOR DE PROYECTOS Y GESTOR DE RIESGOS"/>
    <s v="LOCADOR"/>
    <n v="1"/>
    <n v="10000"/>
    <n v="30"/>
    <n v="30"/>
    <m/>
    <n v="0"/>
    <m/>
    <m/>
    <m/>
    <m/>
    <m/>
    <m/>
    <m/>
    <m/>
    <n v="20000"/>
    <n v="10000"/>
    <n v="10000"/>
    <n v="0"/>
    <n v="0"/>
    <n v="0"/>
    <n v="0"/>
    <n v="0"/>
    <n v="0"/>
    <n v="0"/>
    <n v="0"/>
    <n v="0"/>
    <n v="0"/>
    <n v="20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ESTRATEGIAS DE GOBIERNO DIGITAL DE TI"/>
    <s v="LOCADOR"/>
    <n v="1"/>
    <n v="12000"/>
    <n v="30"/>
    <n v="30"/>
    <m/>
    <n v="0"/>
    <m/>
    <m/>
    <m/>
    <m/>
    <m/>
    <m/>
    <m/>
    <m/>
    <n v="24000"/>
    <n v="12000"/>
    <n v="12000"/>
    <n v="0"/>
    <n v="0"/>
    <n v="0"/>
    <n v="0"/>
    <n v="0"/>
    <n v="0"/>
    <n v="0"/>
    <n v="0"/>
    <n v="0"/>
    <n v="0"/>
    <n v="24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SENIOR EN PLANIFICACIÓN DE PROYECTOS DE TI"/>
    <s v="LOCADOR"/>
    <n v="1"/>
    <n v="12000"/>
    <n v="30"/>
    <n v="30"/>
    <m/>
    <n v="0"/>
    <m/>
    <m/>
    <m/>
    <m/>
    <m/>
    <m/>
    <m/>
    <m/>
    <n v="24000"/>
    <n v="12000"/>
    <n v="12000"/>
    <n v="0"/>
    <n v="0"/>
    <n v="0"/>
    <n v="0"/>
    <n v="0"/>
    <n v="0"/>
    <n v="0"/>
    <n v="0"/>
    <n v="0"/>
    <n v="0"/>
    <n v="24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GESTIÓN DE PROYECTOS DE TI ELECTORALES"/>
    <s v="LOCADOR"/>
    <n v="1"/>
    <n v="12000"/>
    <n v="30"/>
    <n v="30"/>
    <m/>
    <n v="0"/>
    <m/>
    <m/>
    <m/>
    <m/>
    <m/>
    <m/>
    <m/>
    <m/>
    <n v="24000"/>
    <n v="12000"/>
    <n v="12000"/>
    <n v="0"/>
    <n v="0"/>
    <n v="0"/>
    <n v="0"/>
    <n v="0"/>
    <n v="0"/>
    <n v="0"/>
    <n v="0"/>
    <n v="0"/>
    <n v="0"/>
    <n v="24000"/>
    <x v="1"/>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11"/>
    <s v="ESPECIALISTA EN SEGURIDAD DIGITAL APLICADA A PROCESOS ELECTORALES"/>
    <s v="LOCADOR"/>
    <n v="1"/>
    <n v="12000"/>
    <n v="30"/>
    <n v="30"/>
    <m/>
    <n v="0"/>
    <m/>
    <m/>
    <m/>
    <m/>
    <m/>
    <m/>
    <m/>
    <m/>
    <n v="24000"/>
    <n v="12000"/>
    <n v="12000"/>
    <n v="0"/>
    <n v="0"/>
    <n v="0"/>
    <n v="0"/>
    <n v="0"/>
    <n v="0"/>
    <n v="0"/>
    <n v="0"/>
    <n v="0"/>
    <n v="0"/>
    <n v="24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PROYECTOS ELECTORALES"/>
    <s v="LOCADOR"/>
    <n v="1"/>
    <n v="10000"/>
    <n v="30"/>
    <n v="30"/>
    <m/>
    <n v="0"/>
    <m/>
    <m/>
    <m/>
    <m/>
    <m/>
    <m/>
    <m/>
    <m/>
    <n v="20000"/>
    <n v="10000"/>
    <n v="10000"/>
    <n v="0"/>
    <n v="0"/>
    <n v="0"/>
    <n v="0"/>
    <n v="0"/>
    <n v="0"/>
    <n v="0"/>
    <n v="0"/>
    <n v="0"/>
    <n v="0"/>
    <n v="20000"/>
    <x v="1"/>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11"/>
    <s v="ADMINISTRADOR DE CLAVES DE SEGURIDAD"/>
    <s v="LOCADOR"/>
    <n v="1"/>
    <n v="6000"/>
    <n v="30"/>
    <n v="30"/>
    <m/>
    <n v="0"/>
    <m/>
    <m/>
    <m/>
    <m/>
    <m/>
    <m/>
    <m/>
    <m/>
    <n v="12000"/>
    <n v="6000"/>
    <n v="6000"/>
    <n v="0"/>
    <n v="0"/>
    <n v="0"/>
    <n v="0"/>
    <n v="0"/>
    <n v="0"/>
    <n v="0"/>
    <n v="0"/>
    <n v="0"/>
    <n v="0"/>
    <n v="12000"/>
    <x v="1"/>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11"/>
    <s v="ASISTENTE  DE CLAVES DE SEGURIDAD"/>
    <s v="LOCADOR"/>
    <n v="1"/>
    <n v="5000"/>
    <n v="30"/>
    <n v="30"/>
    <m/>
    <n v="0"/>
    <m/>
    <m/>
    <m/>
    <m/>
    <m/>
    <m/>
    <m/>
    <m/>
    <n v="10000"/>
    <n v="5000"/>
    <n v="5000"/>
    <n v="0"/>
    <n v="0"/>
    <n v="0"/>
    <n v="0"/>
    <n v="0"/>
    <n v="0"/>
    <n v="0"/>
    <n v="0"/>
    <n v="0"/>
    <n v="0"/>
    <n v="10000"/>
    <x v="1"/>
  </r>
  <r>
    <n v="2026"/>
    <n v="479"/>
    <s v="0125 MEJORA DE LA EFICIENCIA DE LOS PROCESOS ELECTORALES E INCREMENTO DE LA PARTICIPACIÓN POLÍTICA DE LA CIUDADANÍA"/>
    <n v="3000001"/>
    <n v="5000276"/>
    <s v="2026EG 2026GITEGESTION DOCUMENTAL"/>
    <s v="GESTION DOCUMENTAL"/>
    <n v="92"/>
    <s v="PIM"/>
    <s v="GITE"/>
    <x v="0"/>
    <s v="2.3"/>
    <x v="11"/>
    <s v="ESPECIALISTA EN GESTIÓN Y CONTROL OPERATIVO DE PROCESOS ELECTORALES"/>
    <s v="LOCADOR"/>
    <n v="1"/>
    <n v="9000"/>
    <n v="30"/>
    <n v="30"/>
    <m/>
    <n v="0"/>
    <m/>
    <m/>
    <m/>
    <m/>
    <m/>
    <m/>
    <m/>
    <m/>
    <n v="18000"/>
    <n v="9000"/>
    <n v="9000"/>
    <n v="0"/>
    <n v="0"/>
    <n v="0"/>
    <n v="0"/>
    <n v="0"/>
    <n v="0"/>
    <n v="0"/>
    <n v="0"/>
    <n v="0"/>
    <n v="0"/>
    <n v="18000"/>
    <x v="1"/>
  </r>
  <r>
    <n v="2026"/>
    <n v="479"/>
    <s v="0125 MEJORA DE LA EFICIENCIA DE LOS PROCESOS ELECTORALES E INCREMENTO DE LA PARTICIPACIÓN POLÍTICA DE LA CIUDADANÍA"/>
    <n v="3000001"/>
    <n v="5000276"/>
    <s v="2026EG 2026GITEGESTION DOCUMENTAL"/>
    <s v="GESTION DOCUMENTAL"/>
    <n v="92"/>
    <s v="PIM"/>
    <s v="GITE"/>
    <x v="0"/>
    <s v="2.3"/>
    <x v="11"/>
    <s v="ESPECIALISTA DE CONTROL DE TI"/>
    <s v="LOCADOR"/>
    <n v="1"/>
    <n v="9000"/>
    <n v="30"/>
    <n v="30"/>
    <m/>
    <n v="0"/>
    <m/>
    <m/>
    <m/>
    <m/>
    <m/>
    <m/>
    <m/>
    <m/>
    <n v="18000"/>
    <n v="9000"/>
    <n v="9000"/>
    <n v="0"/>
    <n v="0"/>
    <n v="0"/>
    <n v="0"/>
    <n v="0"/>
    <n v="0"/>
    <n v="0"/>
    <n v="0"/>
    <n v="0"/>
    <n v="0"/>
    <n v="18000"/>
    <x v="1"/>
  </r>
  <r>
    <n v="2026"/>
    <n v="479"/>
    <s v="0125 MEJORA DE LA EFICIENCIA DE LOS PROCESOS ELECTORALES E INCREMENTO DE LA PARTICIPACIÓN POLÍTICA DE LA CIUDADANÍA"/>
    <n v="3000001"/>
    <n v="5000276"/>
    <s v="2026EG 2026GITEGESTION DOCUMENTAL"/>
    <s v="GESTION DOCUMENTAL"/>
    <n v="92"/>
    <s v="PIM"/>
    <s v="GITE"/>
    <x v="0"/>
    <s v="2.3"/>
    <x v="11"/>
    <s v="ESPECIALISTA LEGAL"/>
    <s v="LOCADOR"/>
    <n v="1"/>
    <n v="8000"/>
    <n v="30"/>
    <n v="30"/>
    <m/>
    <n v="0"/>
    <m/>
    <m/>
    <m/>
    <m/>
    <m/>
    <m/>
    <m/>
    <m/>
    <n v="16000"/>
    <n v="8000"/>
    <n v="8000"/>
    <n v="0"/>
    <n v="0"/>
    <n v="0"/>
    <n v="0"/>
    <n v="0"/>
    <n v="0"/>
    <n v="0"/>
    <n v="0"/>
    <n v="0"/>
    <n v="0"/>
    <n v="16000"/>
    <x v="1"/>
  </r>
  <r>
    <n v="2026"/>
    <n v="479"/>
    <s v="0125 MEJORA DE LA EFICIENCIA DE LOS PROCESOS ELECTORALES E INCREMENTO DE LA PARTICIPACIÓN POLÍTICA DE LA CIUDADANÍA"/>
    <n v="3000001"/>
    <n v="5000276"/>
    <s v="2026EG 2026GITEGESTION DOCUMENTAL"/>
    <s v="GESTION DOCUMENTAL"/>
    <n v="92"/>
    <s v="PIM"/>
    <s v="GITE"/>
    <x v="0"/>
    <s v="2.3"/>
    <x v="11"/>
    <s v="ANALISTA EN GESTIÓN Y CONTROL"/>
    <s v="LOCADOR"/>
    <n v="1"/>
    <n v="6000"/>
    <n v="30"/>
    <n v="30"/>
    <m/>
    <n v="0"/>
    <m/>
    <m/>
    <m/>
    <m/>
    <m/>
    <m/>
    <m/>
    <m/>
    <n v="12000"/>
    <n v="6000"/>
    <n v="6000"/>
    <n v="0"/>
    <n v="0"/>
    <n v="0"/>
    <n v="0"/>
    <n v="0"/>
    <n v="0"/>
    <n v="0"/>
    <n v="0"/>
    <n v="0"/>
    <n v="0"/>
    <n v="12000"/>
    <x v="1"/>
  </r>
  <r>
    <n v="2026"/>
    <n v="479"/>
    <s v="0125 MEJORA DE LA EFICIENCIA DE LOS PROCESOS ELECTORALES E INCREMENTO DE LA PARTICIPACIÓN POLÍTICA DE LA CIUDADANÍA"/>
    <n v="3000001"/>
    <n v="5000276"/>
    <s v="2026EG 2026GITEGESTION DOCUMENTAL"/>
    <s v="GESTION DOCUMENTAL"/>
    <n v="92"/>
    <s v="PIM"/>
    <s v="GITE"/>
    <x v="0"/>
    <s v="2.3"/>
    <x v="11"/>
    <s v="ANALISTA TECNICO ADMINISTRATIVO"/>
    <s v="LOCADOR"/>
    <n v="1"/>
    <n v="6000"/>
    <n v="30"/>
    <n v="30"/>
    <m/>
    <n v="0"/>
    <m/>
    <m/>
    <m/>
    <m/>
    <m/>
    <m/>
    <m/>
    <m/>
    <n v="12000"/>
    <n v="6000"/>
    <n v="6000"/>
    <n v="0"/>
    <n v="0"/>
    <n v="0"/>
    <n v="0"/>
    <n v="0"/>
    <n v="0"/>
    <n v="0"/>
    <n v="0"/>
    <n v="0"/>
    <n v="0"/>
    <n v="12000"/>
    <x v="1"/>
  </r>
  <r>
    <n v="2026"/>
    <n v="479"/>
    <s v="0125 MEJORA DE LA EFICIENCIA DE LOS PROCESOS ELECTORALES E INCREMENTO DE LA PARTICIPACIÓN POLÍTICA DE LA CIUDADANÍA"/>
    <n v="3000001"/>
    <n v="5000276"/>
    <s v="2026EG 2026GITEGESTION DOCUMENTAL"/>
    <s v="GESTION DOCUMENTAL"/>
    <n v="92"/>
    <s v="PIM"/>
    <s v="GITE"/>
    <x v="0"/>
    <s v="2.3"/>
    <x v="11"/>
    <s v="ANALISTA EN GESTION ADMINISTRATIVA 1"/>
    <s v="LOCADOR"/>
    <n v="1"/>
    <n v="5000"/>
    <n v="30"/>
    <n v="30"/>
    <m/>
    <n v="0"/>
    <m/>
    <m/>
    <m/>
    <m/>
    <m/>
    <m/>
    <m/>
    <m/>
    <n v="10000"/>
    <n v="5000"/>
    <n v="5000"/>
    <n v="0"/>
    <n v="0"/>
    <n v="0"/>
    <n v="0"/>
    <n v="0"/>
    <n v="0"/>
    <n v="0"/>
    <n v="0"/>
    <n v="0"/>
    <n v="0"/>
    <n v="10000"/>
    <x v="1"/>
  </r>
  <r>
    <n v="2026"/>
    <n v="479"/>
    <s v="0125 MEJORA DE LA EFICIENCIA DE LOS PROCESOS ELECTORALES E INCREMENTO DE LA PARTICIPACIÓN POLÍTICA DE LA CIUDADANÍA"/>
    <n v="3000001"/>
    <n v="5000276"/>
    <s v="2026EG 2026GITEGESTION DOCUMENTAL"/>
    <s v="GESTION DOCUMENTAL"/>
    <n v="92"/>
    <s v="PIM"/>
    <s v="GITE"/>
    <x v="0"/>
    <s v="2.3"/>
    <x v="11"/>
    <s v="ANALISTA EN GESTION ADMINISTRATIVA 2"/>
    <s v="LOCADOR"/>
    <n v="1"/>
    <n v="5000"/>
    <n v="30"/>
    <n v="30"/>
    <m/>
    <n v="0"/>
    <m/>
    <m/>
    <m/>
    <m/>
    <m/>
    <m/>
    <m/>
    <m/>
    <n v="10000"/>
    <n v="5000"/>
    <n v="5000"/>
    <n v="0"/>
    <n v="0"/>
    <n v="0"/>
    <n v="0"/>
    <n v="0"/>
    <n v="0"/>
    <n v="0"/>
    <n v="0"/>
    <n v="0"/>
    <n v="0"/>
    <n v="10000"/>
    <x v="1"/>
  </r>
  <r>
    <n v="2026"/>
    <n v="479"/>
    <s v="0125 MEJORA DE LA EFICIENCIA DE LOS PROCESOS ELECTORALES E INCREMENTO DE LA PARTICIPACIÓN POLÍTICA DE LA CIUDADANÍA"/>
    <n v="3000001"/>
    <n v="5000276"/>
    <s v="2026EG 2026GITEGESTION DOCUMENTAL"/>
    <s v="GESTION DOCUMENTAL"/>
    <n v="92"/>
    <s v="PIM"/>
    <s v="GITE"/>
    <x v="0"/>
    <s v="2.3"/>
    <x v="11"/>
    <s v="ASISTENTE EN GESTION DOCUMENTAL "/>
    <s v="LOCADOR"/>
    <n v="1"/>
    <n v="4500"/>
    <n v="30"/>
    <n v="30"/>
    <m/>
    <n v="0"/>
    <m/>
    <m/>
    <m/>
    <m/>
    <m/>
    <m/>
    <m/>
    <m/>
    <n v="9000"/>
    <n v="4500"/>
    <n v="4500"/>
    <n v="0"/>
    <n v="0"/>
    <n v="0"/>
    <n v="0"/>
    <n v="0"/>
    <n v="0"/>
    <n v="0"/>
    <n v="0"/>
    <n v="0"/>
    <n v="0"/>
    <n v="9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EN OPERACIONES TECNOLOGICAS"/>
    <s v="LOCADOR"/>
    <n v="1"/>
    <n v="5500"/>
    <n v="30"/>
    <n v="30"/>
    <m/>
    <n v="0"/>
    <m/>
    <m/>
    <m/>
    <m/>
    <m/>
    <m/>
    <m/>
    <m/>
    <n v="11000"/>
    <n v="5500"/>
    <n v="5500"/>
    <n v="0"/>
    <n v="0"/>
    <n v="0"/>
    <n v="0"/>
    <n v="0"/>
    <n v="0"/>
    <n v="0"/>
    <n v="0"/>
    <n v="0"/>
    <n v="0"/>
    <n v="11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INTA DE PLASTICO ADHESIVA PARA EMBALAJE 2 in X 110 yd"/>
    <s v="BIEN"/>
    <m/>
    <n v="13.5"/>
    <n v="3"/>
    <n v="0"/>
    <n v="0"/>
    <n v="0"/>
    <m/>
    <m/>
    <m/>
    <m/>
    <m/>
    <m/>
    <m/>
    <m/>
    <n v="41"/>
    <n v="40.5"/>
    <n v="0"/>
    <n v="0"/>
    <n v="0"/>
    <n v="0"/>
    <n v="0"/>
    <n v="0"/>
    <n v="0"/>
    <n v="0"/>
    <n v="0"/>
    <n v="0"/>
    <n v="0"/>
    <n v="41"/>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ETIQUETA DE PAPEL TERMICA 2 in X 1 in X 2000"/>
    <s v="BIEN"/>
    <m/>
    <n v="10"/>
    <n v="18"/>
    <n v="0"/>
    <n v="0"/>
    <n v="0"/>
    <m/>
    <m/>
    <m/>
    <m/>
    <m/>
    <m/>
    <m/>
    <m/>
    <n v="180"/>
    <n v="180"/>
    <n v="0"/>
    <n v="0"/>
    <n v="0"/>
    <n v="0"/>
    <n v="0"/>
    <n v="0"/>
    <n v="0"/>
    <n v="0"/>
    <n v="0"/>
    <n v="0"/>
    <n v="0"/>
    <n v="18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MASKING TAPE 2 in X 40 yd"/>
    <s v="BIEN"/>
    <m/>
    <n v="15"/>
    <n v="3"/>
    <n v="0"/>
    <n v="0"/>
    <n v="0"/>
    <m/>
    <m/>
    <m/>
    <m/>
    <m/>
    <m/>
    <m/>
    <m/>
    <n v="45"/>
    <n v="45"/>
    <n v="0"/>
    <n v="0"/>
    <n v="0"/>
    <n v="0"/>
    <n v="0"/>
    <n v="0"/>
    <n v="0"/>
    <n v="0"/>
    <n v="0"/>
    <n v="0"/>
    <n v="0"/>
    <n v="45"/>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BOLIGRAFO (LAPICERO) DE TINTA SECA PUNTA FINA COLOR ROJO"/>
    <s v="BIEN"/>
    <m/>
    <n v="2"/>
    <n v="110"/>
    <n v="0"/>
    <n v="0"/>
    <n v="0"/>
    <m/>
    <m/>
    <m/>
    <m/>
    <m/>
    <m/>
    <m/>
    <m/>
    <n v="220"/>
    <n v="220"/>
    <n v="0"/>
    <n v="0"/>
    <n v="0"/>
    <n v="0"/>
    <n v="0"/>
    <n v="0"/>
    <n v="0"/>
    <n v="0"/>
    <n v="0"/>
    <n v="0"/>
    <n v="0"/>
    <n v="22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BOLIGRAFO (LAPICERO) DE TINTA SECA PUNTA FINA COLOR AZUL"/>
    <s v="BIEN"/>
    <m/>
    <n v="2"/>
    <n v="150"/>
    <n v="0"/>
    <n v="0"/>
    <n v="0"/>
    <m/>
    <m/>
    <m/>
    <m/>
    <m/>
    <m/>
    <m/>
    <m/>
    <n v="300"/>
    <n v="300"/>
    <n v="0"/>
    <n v="0"/>
    <n v="0"/>
    <n v="0"/>
    <n v="0"/>
    <n v="0"/>
    <n v="0"/>
    <n v="0"/>
    <n v="0"/>
    <n v="0"/>
    <n v="0"/>
    <n v="3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BOLIGRAFO (LAPICERO) DE TINTA SECA PUNTA FINA COLOR NEGRO"/>
    <s v="BIEN"/>
    <m/>
    <n v="2"/>
    <n v="50"/>
    <n v="0"/>
    <n v="0"/>
    <n v="0"/>
    <m/>
    <m/>
    <m/>
    <m/>
    <m/>
    <m/>
    <m/>
    <m/>
    <n v="100"/>
    <n v="100"/>
    <n v="0"/>
    <n v="0"/>
    <n v="0"/>
    <n v="0"/>
    <n v="0"/>
    <n v="0"/>
    <n v="0"/>
    <n v="0"/>
    <n v="0"/>
    <n v="0"/>
    <n v="0"/>
    <n v="1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LAPIZ NEGRO GRADO 2B CON BORRADOR"/>
    <s v="BIEN"/>
    <m/>
    <n v="1"/>
    <n v="28"/>
    <n v="0"/>
    <n v="0"/>
    <n v="0"/>
    <m/>
    <m/>
    <m/>
    <m/>
    <m/>
    <m/>
    <m/>
    <m/>
    <n v="28"/>
    <n v="28"/>
    <n v="0"/>
    <n v="0"/>
    <n v="0"/>
    <n v="0"/>
    <n v="0"/>
    <n v="0"/>
    <n v="0"/>
    <n v="0"/>
    <n v="0"/>
    <n v="0"/>
    <n v="0"/>
    <n v="28"/>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PLUMON MARCADOR DE TINTA AL AGUA PUNTA GRUESA COLOR NEGRO"/>
    <s v="BIEN"/>
    <m/>
    <n v="3"/>
    <n v="5"/>
    <n v="0"/>
    <n v="0"/>
    <n v="0"/>
    <m/>
    <m/>
    <m/>
    <m/>
    <m/>
    <m/>
    <m/>
    <m/>
    <n v="15"/>
    <n v="15"/>
    <n v="0"/>
    <n v="0"/>
    <n v="0"/>
    <n v="0"/>
    <n v="0"/>
    <n v="0"/>
    <n v="0"/>
    <n v="0"/>
    <n v="0"/>
    <n v="0"/>
    <n v="0"/>
    <n v="15"/>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PLUMON DE TINTA INDELEBLE PUNTA FINA COLOR NEGRO"/>
    <s v="BIEN"/>
    <m/>
    <n v="2.7021999999999999"/>
    <n v="4"/>
    <n v="0"/>
    <n v="0"/>
    <n v="0"/>
    <m/>
    <m/>
    <m/>
    <m/>
    <m/>
    <m/>
    <m/>
    <m/>
    <n v="11"/>
    <n v="10.8088"/>
    <n v="0"/>
    <n v="0"/>
    <n v="0"/>
    <n v="0"/>
    <n v="0"/>
    <n v="0"/>
    <n v="0"/>
    <n v="0"/>
    <n v="0"/>
    <n v="0"/>
    <n v="0"/>
    <n v="11"/>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PLUMON RESALTADOR PUNTA GRUESA BISELADA COLOR AMARILLO"/>
    <s v="BIEN"/>
    <m/>
    <n v="1.5"/>
    <n v="7"/>
    <n v="0"/>
    <n v="0"/>
    <n v="0"/>
    <m/>
    <m/>
    <m/>
    <m/>
    <m/>
    <m/>
    <m/>
    <m/>
    <n v="11"/>
    <n v="10.5"/>
    <n v="0"/>
    <n v="0"/>
    <n v="0"/>
    <n v="0"/>
    <n v="0"/>
    <n v="0"/>
    <n v="0"/>
    <n v="0"/>
    <n v="0"/>
    <n v="0"/>
    <n v="0"/>
    <n v="11"/>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UADERNO CUADRICULADO TAMAÑO A5 X 100 HOJAS APROX."/>
    <s v="BIEN"/>
    <m/>
    <n v="8"/>
    <n v="28"/>
    <n v="0"/>
    <n v="0"/>
    <n v="0"/>
    <m/>
    <m/>
    <m/>
    <m/>
    <m/>
    <m/>
    <m/>
    <m/>
    <n v="224"/>
    <n v="224"/>
    <n v="0"/>
    <n v="0"/>
    <n v="0"/>
    <n v="0"/>
    <n v="0"/>
    <n v="0"/>
    <n v="0"/>
    <n v="0"/>
    <n v="0"/>
    <n v="0"/>
    <n v="0"/>
    <n v="224"/>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PAPEL BOND 80 g TAMAÑO  A4"/>
    <s v="BIEN"/>
    <m/>
    <n v="11.776400000000001"/>
    <n v="200"/>
    <n v="0"/>
    <n v="0"/>
    <n v="0"/>
    <m/>
    <m/>
    <m/>
    <m/>
    <m/>
    <m/>
    <m/>
    <m/>
    <n v="2356"/>
    <n v="2355.2800000000002"/>
    <n v="0"/>
    <n v="0"/>
    <n v="0"/>
    <n v="0"/>
    <n v="0"/>
    <n v="0"/>
    <n v="0"/>
    <n v="0"/>
    <n v="0"/>
    <n v="0"/>
    <n v="0"/>
    <n v="2356"/>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LIP MARIPOSA DE METAL 45 mm  X 50"/>
    <s v="BIEN"/>
    <m/>
    <n v="4"/>
    <n v="5"/>
    <n v="0"/>
    <n v="0"/>
    <n v="0"/>
    <m/>
    <m/>
    <m/>
    <m/>
    <m/>
    <m/>
    <m/>
    <m/>
    <n v="20"/>
    <n v="20"/>
    <n v="0"/>
    <n v="0"/>
    <n v="0"/>
    <n v="0"/>
    <n v="0"/>
    <n v="0"/>
    <n v="0"/>
    <n v="0"/>
    <n v="0"/>
    <n v="0"/>
    <n v="0"/>
    <n v="2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LIP DE METAL 33 mm X 100"/>
    <s v="BIEN"/>
    <m/>
    <n v="2"/>
    <n v="10"/>
    <n v="0"/>
    <n v="0"/>
    <n v="0"/>
    <m/>
    <m/>
    <m/>
    <m/>
    <m/>
    <m/>
    <m/>
    <m/>
    <n v="20"/>
    <n v="20"/>
    <n v="0"/>
    <n v="0"/>
    <n v="0"/>
    <n v="0"/>
    <n v="0"/>
    <n v="0"/>
    <n v="0"/>
    <n v="0"/>
    <n v="0"/>
    <n v="0"/>
    <n v="0"/>
    <n v="2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GRAPA 26/6 X 5000"/>
    <s v="BIEN"/>
    <m/>
    <n v="5"/>
    <n v="13"/>
    <n v="0"/>
    <n v="0"/>
    <n v="0"/>
    <m/>
    <m/>
    <m/>
    <m/>
    <m/>
    <m/>
    <m/>
    <m/>
    <n v="65"/>
    <n v="65"/>
    <n v="0"/>
    <n v="0"/>
    <n v="0"/>
    <n v="0"/>
    <n v="0"/>
    <n v="0"/>
    <n v="0"/>
    <n v="0"/>
    <n v="0"/>
    <n v="0"/>
    <n v="0"/>
    <n v="65"/>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INTA DE RESINA PARA IMPRESORA TERMICA 65 mm X 74 m"/>
    <s v="BIEN"/>
    <m/>
    <n v="20"/>
    <n v="8"/>
    <n v="0"/>
    <n v="0"/>
    <n v="0"/>
    <m/>
    <m/>
    <m/>
    <m/>
    <m/>
    <m/>
    <m/>
    <m/>
    <n v="160"/>
    <n v="160"/>
    <n v="0"/>
    <n v="0"/>
    <n v="0"/>
    <n v="0"/>
    <n v="0"/>
    <n v="0"/>
    <n v="0"/>
    <n v="0"/>
    <n v="0"/>
    <n v="0"/>
    <n v="0"/>
    <n v="16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HP COD. REF. CE255X NEGRO"/>
    <s v="BIEN"/>
    <m/>
    <n v="300"/>
    <n v="6"/>
    <n v="0"/>
    <n v="0"/>
    <n v="0"/>
    <m/>
    <m/>
    <m/>
    <m/>
    <m/>
    <m/>
    <m/>
    <m/>
    <n v="1800"/>
    <n v="1800"/>
    <n v="0"/>
    <n v="0"/>
    <n v="0"/>
    <n v="0"/>
    <n v="0"/>
    <n v="0"/>
    <n v="0"/>
    <n v="0"/>
    <n v="0"/>
    <n v="0"/>
    <n v="0"/>
    <n v="18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HP COD. REF. CE410A NEGRO"/>
    <s v="BIEN"/>
    <m/>
    <n v="500.86"/>
    <n v="2"/>
    <n v="0"/>
    <n v="0"/>
    <n v="0"/>
    <m/>
    <m/>
    <m/>
    <m/>
    <m/>
    <m/>
    <m/>
    <m/>
    <n v="1002"/>
    <n v="1001.72"/>
    <n v="0"/>
    <n v="0"/>
    <n v="0"/>
    <n v="0"/>
    <n v="0"/>
    <n v="0"/>
    <n v="0"/>
    <n v="0"/>
    <n v="0"/>
    <n v="0"/>
    <n v="0"/>
    <n v="1002"/>
    <x v="1"/>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2"/>
    <s v="CINTA DE PLASTICO ADHESIVA PARA EMBALAJE 2 in X 110 yd  APROX."/>
    <s v="BIEN"/>
    <m/>
    <n v="5.29"/>
    <n v="100"/>
    <n v="0"/>
    <n v="0"/>
    <n v="0"/>
    <m/>
    <m/>
    <m/>
    <m/>
    <m/>
    <m/>
    <m/>
    <m/>
    <n v="529"/>
    <n v="529"/>
    <n v="0"/>
    <n v="0"/>
    <n v="0"/>
    <n v="0"/>
    <n v="0"/>
    <n v="0"/>
    <n v="0"/>
    <n v="0"/>
    <n v="0"/>
    <n v="0"/>
    <n v="0"/>
    <n v="529"/>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2"/>
    <s v="ETIQUETA AUTOADHESIVA DE PAPEL 55.8 mm X 99 mm X 100"/>
    <s v="BIEN"/>
    <m/>
    <n v="100"/>
    <n v="9"/>
    <n v="0"/>
    <n v="0"/>
    <n v="0"/>
    <m/>
    <m/>
    <m/>
    <m/>
    <m/>
    <m/>
    <m/>
    <m/>
    <n v="900"/>
    <n v="900"/>
    <n v="0"/>
    <n v="0"/>
    <n v="0"/>
    <n v="0"/>
    <n v="0"/>
    <n v="0"/>
    <n v="0"/>
    <n v="0"/>
    <n v="0"/>
    <n v="0"/>
    <n v="0"/>
    <n v="9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2"/>
    <s v="ETIQUETA AUTOADHESIVA DE SEGURIDAD 5 cm X 30 cm "/>
    <s v="BIEN"/>
    <m/>
    <n v="0.16"/>
    <n v="15000"/>
    <n v="0"/>
    <n v="0"/>
    <n v="0"/>
    <m/>
    <m/>
    <m/>
    <m/>
    <m/>
    <m/>
    <m/>
    <m/>
    <n v="2400"/>
    <n v="2400"/>
    <n v="0"/>
    <n v="0"/>
    <n v="0"/>
    <n v="0"/>
    <n v="0"/>
    <n v="0"/>
    <n v="0"/>
    <n v="0"/>
    <n v="0"/>
    <n v="0"/>
    <n v="0"/>
    <n v="24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2"/>
    <s v="CINTA DE RESINA PARA IMPRESORA TERMICA 65 mm X 74 m"/>
    <s v="BIEN"/>
    <m/>
    <n v="20"/>
    <n v="50"/>
    <n v="0"/>
    <n v="0"/>
    <n v="0"/>
    <m/>
    <m/>
    <m/>
    <m/>
    <m/>
    <m/>
    <m/>
    <m/>
    <n v="1000"/>
    <n v="1000"/>
    <n v="0"/>
    <n v="0"/>
    <n v="0"/>
    <n v="0"/>
    <n v="0"/>
    <n v="0"/>
    <n v="0"/>
    <n v="0"/>
    <n v="0"/>
    <n v="0"/>
    <n v="0"/>
    <n v="1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3"/>
    <s v="AGUA DE MESA SIN GAS X 20L APROX. (2.3.11.11)"/>
    <s v="BIEN"/>
    <m/>
    <n v="25"/>
    <n v="11"/>
    <n v="11"/>
    <n v="11"/>
    <m/>
    <m/>
    <m/>
    <m/>
    <m/>
    <m/>
    <m/>
    <m/>
    <m/>
    <n v="825"/>
    <n v="275"/>
    <n v="275"/>
    <n v="275"/>
    <n v="0"/>
    <n v="0"/>
    <n v="0"/>
    <n v="0"/>
    <n v="0"/>
    <n v="0"/>
    <n v="0"/>
    <n v="0"/>
    <n v="0"/>
    <n v="825"/>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3"/>
    <s v="JUEGO DE LIMPIEZA PARA LAPTOP X 3 PIEZAS ( ESCOBILLA, PAÑO, LIQUIDO LIMPIADOR)"/>
    <s v="BIEN"/>
    <m/>
    <n v="20"/>
    <n v="230"/>
    <n v="0"/>
    <n v="0"/>
    <n v="0"/>
    <m/>
    <m/>
    <m/>
    <m/>
    <m/>
    <m/>
    <m/>
    <m/>
    <n v="4600"/>
    <n v="4600"/>
    <n v="0"/>
    <n v="0"/>
    <n v="0"/>
    <n v="0"/>
    <n v="0"/>
    <n v="0"/>
    <n v="0"/>
    <n v="0"/>
    <n v="0"/>
    <n v="0"/>
    <n v="0"/>
    <n v="46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3"/>
    <s v="SILICONA PARA LIMPIEZA DE SUPERFICIES X 1 L"/>
    <s v="BIEN"/>
    <m/>
    <n v="10"/>
    <n v="230"/>
    <n v="0"/>
    <n v="0"/>
    <n v="0"/>
    <m/>
    <m/>
    <m/>
    <m/>
    <m/>
    <m/>
    <m/>
    <m/>
    <n v="2300"/>
    <n v="2300"/>
    <n v="0"/>
    <n v="0"/>
    <n v="0"/>
    <n v="0"/>
    <n v="0"/>
    <n v="0"/>
    <n v="0"/>
    <n v="0"/>
    <n v="0"/>
    <n v="0"/>
    <n v="0"/>
    <n v="23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3"/>
    <s v="PAÑO DE MICROFIBRA 40 cm X 40 cm APROX."/>
    <s v="BIEN"/>
    <m/>
    <n v="15"/>
    <n v="120"/>
    <n v="0"/>
    <n v="0"/>
    <n v="0"/>
    <m/>
    <m/>
    <m/>
    <m/>
    <m/>
    <m/>
    <m/>
    <m/>
    <n v="1800"/>
    <n v="1800"/>
    <n v="0"/>
    <n v="0"/>
    <n v="0"/>
    <n v="0"/>
    <n v="0"/>
    <n v="0"/>
    <n v="0"/>
    <n v="0"/>
    <n v="0"/>
    <n v="0"/>
    <n v="0"/>
    <n v="18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4"/>
    <s v="ZAPATO DE SEGURIDAD DE CUERO CON PUNTA COMPOSITE"/>
    <s v="BIEN"/>
    <m/>
    <n v="50"/>
    <n v="20"/>
    <n v="0"/>
    <n v="0"/>
    <n v="0"/>
    <m/>
    <m/>
    <m/>
    <m/>
    <m/>
    <m/>
    <m/>
    <m/>
    <n v="1000"/>
    <n v="1000"/>
    <n v="0"/>
    <n v="0"/>
    <n v="0"/>
    <n v="0"/>
    <n v="0"/>
    <n v="0"/>
    <n v="0"/>
    <n v="0"/>
    <n v="0"/>
    <n v="0"/>
    <n v="0"/>
    <n v="1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8"/>
    <s v="GUANTE PARA EXAMEN DESCARTABLE TALLA XL"/>
    <s v="BIEN"/>
    <m/>
    <n v="0.2"/>
    <n v="500"/>
    <n v="0"/>
    <n v="0"/>
    <n v="0"/>
    <m/>
    <m/>
    <m/>
    <m/>
    <m/>
    <m/>
    <m/>
    <m/>
    <n v="100"/>
    <n v="100"/>
    <n v="0"/>
    <n v="0"/>
    <n v="0"/>
    <n v="0"/>
    <n v="0"/>
    <n v="0"/>
    <n v="0"/>
    <n v="0"/>
    <n v="0"/>
    <n v="0"/>
    <n v="0"/>
    <n v="1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8"/>
    <s v="FAJA ERGONOMICA LUMBAR TALLA M"/>
    <s v="BIEN"/>
    <m/>
    <n v="10"/>
    <n v="10"/>
    <n v="0"/>
    <n v="0"/>
    <n v="0"/>
    <m/>
    <m/>
    <m/>
    <m/>
    <m/>
    <m/>
    <m/>
    <m/>
    <n v="100"/>
    <n v="100"/>
    <n v="0"/>
    <n v="0"/>
    <n v="0"/>
    <n v="0"/>
    <n v="0"/>
    <n v="0"/>
    <n v="0"/>
    <n v="0"/>
    <n v="0"/>
    <n v="0"/>
    <n v="0"/>
    <n v="1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8"/>
    <s v="FAJA ERGONOMICA LUMBAR TALLA XXL"/>
    <s v="BIEN"/>
    <m/>
    <n v="20"/>
    <n v="10"/>
    <n v="0"/>
    <n v="0"/>
    <n v="0"/>
    <m/>
    <m/>
    <m/>
    <m/>
    <m/>
    <m/>
    <m/>
    <m/>
    <n v="200"/>
    <n v="200"/>
    <n v="0"/>
    <n v="0"/>
    <n v="0"/>
    <n v="0"/>
    <n v="0"/>
    <n v="0"/>
    <n v="0"/>
    <n v="0"/>
    <n v="0"/>
    <n v="0"/>
    <n v="0"/>
    <n v="2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4"/>
    <s v="CINTA ADHESIVA DE TELA PARA DUCTO 2 in X 60 yd"/>
    <s v="BIEN"/>
    <m/>
    <n v="25"/>
    <n v="50"/>
    <n v="0"/>
    <n v="0"/>
    <n v="0"/>
    <m/>
    <m/>
    <m/>
    <m/>
    <m/>
    <m/>
    <m/>
    <m/>
    <n v="1250"/>
    <n v="1250"/>
    <n v="0"/>
    <n v="0"/>
    <n v="0"/>
    <n v="0"/>
    <n v="0"/>
    <n v="0"/>
    <n v="0"/>
    <n v="0"/>
    <n v="0"/>
    <n v="0"/>
    <n v="0"/>
    <n v="125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8"/>
    <s v="FAJA ERGONOMICA LUMBAR TALLA L"/>
    <s v="BIEN"/>
    <m/>
    <n v="10"/>
    <n v="15"/>
    <n v="0"/>
    <n v="0"/>
    <n v="0"/>
    <m/>
    <m/>
    <m/>
    <m/>
    <m/>
    <m/>
    <m/>
    <m/>
    <n v="150"/>
    <n v="150"/>
    <n v="0"/>
    <n v="0"/>
    <n v="0"/>
    <n v="0"/>
    <n v="0"/>
    <n v="0"/>
    <n v="0"/>
    <n v="0"/>
    <n v="0"/>
    <n v="0"/>
    <n v="0"/>
    <n v="15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8"/>
    <s v="FAJA ERGONOMICA LUMBAR TALLA XL"/>
    <s v="BIEN"/>
    <m/>
    <n v="10"/>
    <n v="15"/>
    <n v="0"/>
    <n v="0"/>
    <n v="0"/>
    <m/>
    <m/>
    <m/>
    <m/>
    <m/>
    <m/>
    <m/>
    <m/>
    <n v="150"/>
    <n v="150"/>
    <n v="0"/>
    <n v="0"/>
    <n v="0"/>
    <n v="0"/>
    <n v="0"/>
    <n v="0"/>
    <n v="0"/>
    <n v="0"/>
    <n v="0"/>
    <n v="0"/>
    <n v="0"/>
    <n v="15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8"/>
    <s v="FAJA ERGONOMICA LUMBAR TALLA S"/>
    <s v="BIEN"/>
    <m/>
    <n v="10"/>
    <n v="25"/>
    <n v="0"/>
    <n v="0"/>
    <n v="0"/>
    <m/>
    <m/>
    <m/>
    <m/>
    <m/>
    <m/>
    <m/>
    <m/>
    <n v="250"/>
    <n v="250"/>
    <n v="0"/>
    <n v="0"/>
    <n v="0"/>
    <n v="0"/>
    <n v="0"/>
    <n v="0"/>
    <n v="0"/>
    <n v="0"/>
    <n v="0"/>
    <n v="0"/>
    <n v="0"/>
    <n v="25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
    <s v="BOLSA DE POLIETILENO 1.5 µm X 50 cm X 80 cm APROX. COLOR NEGRO"/>
    <s v="BIEN"/>
    <m/>
    <n v="0.23"/>
    <n v="2000"/>
    <n v="0"/>
    <n v="0"/>
    <n v="0"/>
    <m/>
    <m/>
    <m/>
    <m/>
    <m/>
    <m/>
    <m/>
    <m/>
    <n v="460"/>
    <n v="460"/>
    <n v="0"/>
    <n v="0"/>
    <n v="0"/>
    <n v="0"/>
    <n v="0"/>
    <n v="0"/>
    <n v="0"/>
    <n v="0"/>
    <n v="0"/>
    <n v="0"/>
    <n v="0"/>
    <n v="46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DE INFRAESTRUCTURA DE BASE DE DATOS"/>
    <s v="LOCADOR"/>
    <n v="2"/>
    <n v="6000"/>
    <n v="30"/>
    <n v="30"/>
    <m/>
    <n v="0"/>
    <m/>
    <m/>
    <m/>
    <m/>
    <m/>
    <m/>
    <m/>
    <m/>
    <n v="24000"/>
    <n v="12000"/>
    <n v="12000"/>
    <n v="0"/>
    <n v="0"/>
    <n v="0"/>
    <n v="0"/>
    <n v="0"/>
    <n v="0"/>
    <n v="0"/>
    <n v="0"/>
    <n v="0"/>
    <n v="0"/>
    <n v="24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DMINISTRADOR DE BASE DE DATOS"/>
    <s v="LOCADOR"/>
    <n v="2"/>
    <n v="6500"/>
    <n v="30"/>
    <n v="30"/>
    <m/>
    <n v="0"/>
    <m/>
    <m/>
    <m/>
    <m/>
    <m/>
    <m/>
    <m/>
    <m/>
    <n v="26000"/>
    <n v="13000"/>
    <n v="13000"/>
    <n v="0"/>
    <n v="0"/>
    <n v="0"/>
    <n v="0"/>
    <n v="0"/>
    <n v="0"/>
    <n v="0"/>
    <n v="0"/>
    <n v="0"/>
    <n v="0"/>
    <n v="2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ELECTORAL DE BASE DE DATOS"/>
    <s v="LOCADOR"/>
    <n v="2"/>
    <n v="6000"/>
    <n v="30"/>
    <n v="30"/>
    <m/>
    <n v="0"/>
    <m/>
    <m/>
    <m/>
    <m/>
    <m/>
    <m/>
    <m/>
    <m/>
    <n v="24000"/>
    <n v="12000"/>
    <n v="12000"/>
    <n v="0"/>
    <n v="0"/>
    <n v="0"/>
    <n v="0"/>
    <n v="0"/>
    <n v="0"/>
    <n v="0"/>
    <n v="0"/>
    <n v="0"/>
    <n v="0"/>
    <n v="24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OPERADOR DE BASE DE DATOS"/>
    <s v="LOCADOR"/>
    <n v="3"/>
    <n v="5500"/>
    <n v="30"/>
    <n v="30"/>
    <m/>
    <n v="0"/>
    <m/>
    <m/>
    <m/>
    <m/>
    <m/>
    <m/>
    <m/>
    <m/>
    <n v="33000"/>
    <n v="16500"/>
    <n v="16500"/>
    <n v="0"/>
    <n v="0"/>
    <n v="0"/>
    <n v="0"/>
    <n v="0"/>
    <n v="0"/>
    <n v="0"/>
    <n v="0"/>
    <n v="0"/>
    <n v="0"/>
    <n v="33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ELECTORAL SENIOR DE BASE DE DATOS"/>
    <s v="LOCADOR"/>
    <n v="2"/>
    <n v="7000"/>
    <n v="30"/>
    <n v="30"/>
    <m/>
    <n v="0"/>
    <m/>
    <m/>
    <m/>
    <m/>
    <m/>
    <m/>
    <m/>
    <m/>
    <n v="28000"/>
    <n v="14000"/>
    <n v="14000"/>
    <n v="0"/>
    <n v="0"/>
    <n v="0"/>
    <n v="0"/>
    <n v="0"/>
    <n v="0"/>
    <n v="0"/>
    <n v="0"/>
    <n v="0"/>
    <n v="0"/>
    <n v="28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EN SERVIDORES DE APLICACIONES"/>
    <s v="LOCADOR"/>
    <n v="1"/>
    <n v="6500"/>
    <n v="30"/>
    <n v="30"/>
    <m/>
    <n v="0"/>
    <m/>
    <m/>
    <m/>
    <m/>
    <m/>
    <m/>
    <m/>
    <m/>
    <n v="13000"/>
    <n v="6500"/>
    <n v="6500"/>
    <n v="0"/>
    <n v="0"/>
    <n v="0"/>
    <n v="0"/>
    <n v="0"/>
    <n v="0"/>
    <n v="0"/>
    <n v="0"/>
    <n v="0"/>
    <n v="0"/>
    <n v="13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SISTENTE TECNICO DE SERVIDORES DE APLICACIONES"/>
    <s v="LOCADOR"/>
    <n v="1"/>
    <n v="5500"/>
    <n v="30"/>
    <n v="30"/>
    <m/>
    <n v="0"/>
    <m/>
    <m/>
    <m/>
    <m/>
    <m/>
    <m/>
    <m/>
    <m/>
    <n v="11000"/>
    <n v="5500"/>
    <n v="5500"/>
    <n v="0"/>
    <n v="0"/>
    <n v="0"/>
    <n v="0"/>
    <n v="0"/>
    <n v="0"/>
    <n v="0"/>
    <n v="0"/>
    <n v="0"/>
    <n v="0"/>
    <n v="11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EN SERVIDORES DE APLICACIONES DE TI"/>
    <s v="LOCADOR"/>
    <n v="1"/>
    <n v="7000"/>
    <n v="30"/>
    <n v="30"/>
    <m/>
    <n v="0"/>
    <m/>
    <m/>
    <m/>
    <m/>
    <m/>
    <m/>
    <m/>
    <m/>
    <n v="14000"/>
    <n v="7000"/>
    <n v="7000"/>
    <n v="0"/>
    <n v="0"/>
    <n v="0"/>
    <n v="0"/>
    <n v="0"/>
    <n v="0"/>
    <n v="0"/>
    <n v="0"/>
    <n v="0"/>
    <n v="0"/>
    <n v="14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GESTOR DE PROYECTOS DE INFRAESTRUCTURA TECNOLOGICA"/>
    <s v="LOCADOR"/>
    <n v="1"/>
    <n v="10000"/>
    <n v="30"/>
    <n v="30"/>
    <m/>
    <n v="0"/>
    <m/>
    <m/>
    <m/>
    <m/>
    <m/>
    <m/>
    <m/>
    <m/>
    <n v="20000"/>
    <n v="10000"/>
    <n v="10000"/>
    <n v="0"/>
    <n v="0"/>
    <n v="0"/>
    <n v="0"/>
    <n v="0"/>
    <n v="0"/>
    <n v="0"/>
    <n v="0"/>
    <n v="0"/>
    <n v="0"/>
    <n v="2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GESTOR DE PROYECTOS DE TELECOMUNICACIONES"/>
    <s v="LOCADOR"/>
    <n v="1"/>
    <n v="10000"/>
    <n v="30"/>
    <n v="30"/>
    <m/>
    <n v="0"/>
    <m/>
    <m/>
    <m/>
    <m/>
    <m/>
    <m/>
    <m/>
    <m/>
    <n v="20000"/>
    <n v="10000"/>
    <n v="10000"/>
    <n v="0"/>
    <n v="0"/>
    <n v="0"/>
    <n v="0"/>
    <n v="0"/>
    <n v="0"/>
    <n v="0"/>
    <n v="0"/>
    <n v="0"/>
    <n v="0"/>
    <n v="2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DE PROCESOS Y SERVICIOS INFORMATICOS"/>
    <s v="LOCADOR"/>
    <n v="1"/>
    <n v="8000"/>
    <n v="30"/>
    <n v="30"/>
    <m/>
    <n v="0"/>
    <m/>
    <m/>
    <m/>
    <m/>
    <m/>
    <m/>
    <m/>
    <m/>
    <n v="16000"/>
    <n v="8000"/>
    <n v="8000"/>
    <n v="0"/>
    <n v="0"/>
    <n v="0"/>
    <n v="0"/>
    <n v="0"/>
    <n v="0"/>
    <n v="0"/>
    <n v="0"/>
    <n v="0"/>
    <n v="0"/>
    <n v="1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DE PROYECTOS DE INFRAESTRUCTURA DE TI"/>
    <s v="LOCADOR"/>
    <n v="1"/>
    <n v="8000"/>
    <n v="30"/>
    <n v="30"/>
    <m/>
    <n v="0"/>
    <m/>
    <m/>
    <m/>
    <m/>
    <m/>
    <m/>
    <m/>
    <m/>
    <n v="16000"/>
    <n v="8000"/>
    <n v="8000"/>
    <n v="0"/>
    <n v="0"/>
    <n v="0"/>
    <n v="0"/>
    <n v="0"/>
    <n v="0"/>
    <n v="0"/>
    <n v="0"/>
    <n v="0"/>
    <n v="0"/>
    <n v="1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EN GESTION Y CONTROL DE CONTRATACIONES Y PROYECTOS"/>
    <s v="LOCADOR"/>
    <n v="1"/>
    <n v="8000"/>
    <n v="30"/>
    <n v="30"/>
    <m/>
    <n v="0"/>
    <m/>
    <m/>
    <m/>
    <m/>
    <m/>
    <m/>
    <m/>
    <m/>
    <n v="16000"/>
    <n v="8000"/>
    <n v="8000"/>
    <n v="0"/>
    <n v="0"/>
    <n v="0"/>
    <n v="0"/>
    <n v="0"/>
    <n v="0"/>
    <n v="0"/>
    <n v="0"/>
    <n v="0"/>
    <n v="0"/>
    <n v="1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DE REDES Y TELECOMUNICACIONES"/>
    <s v="LOCADOR"/>
    <n v="1"/>
    <n v="8000"/>
    <n v="30"/>
    <n v="30"/>
    <m/>
    <n v="0"/>
    <m/>
    <m/>
    <m/>
    <m/>
    <m/>
    <m/>
    <m/>
    <m/>
    <n v="16000"/>
    <n v="8000"/>
    <n v="8000"/>
    <n v="0"/>
    <n v="0"/>
    <n v="0"/>
    <n v="0"/>
    <n v="0"/>
    <n v="0"/>
    <n v="0"/>
    <n v="0"/>
    <n v="0"/>
    <n v="0"/>
    <n v="1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EN REQUERIMIENTOS DE SERVICIOS INFORMATICOS"/>
    <s v="LOCADOR"/>
    <n v="1"/>
    <n v="7000"/>
    <n v="30"/>
    <n v="30"/>
    <m/>
    <n v="0"/>
    <m/>
    <m/>
    <m/>
    <m/>
    <m/>
    <m/>
    <m/>
    <m/>
    <n v="14000"/>
    <n v="7000"/>
    <n v="7000"/>
    <n v="0"/>
    <n v="0"/>
    <n v="0"/>
    <n v="0"/>
    <n v="0"/>
    <n v="0"/>
    <n v="0"/>
    <n v="0"/>
    <n v="0"/>
    <n v="0"/>
    <n v="14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EN REQUERIMIENTOS DE SERVICIOS INFORMATICOS"/>
    <s v="LOCADOR"/>
    <n v="1"/>
    <n v="6500"/>
    <n v="30"/>
    <n v="30"/>
    <m/>
    <n v="0"/>
    <m/>
    <m/>
    <m/>
    <m/>
    <m/>
    <m/>
    <m/>
    <m/>
    <n v="13000"/>
    <n v="6500"/>
    <n v="6500"/>
    <n v="0"/>
    <n v="0"/>
    <n v="0"/>
    <n v="0"/>
    <n v="0"/>
    <n v="0"/>
    <n v="0"/>
    <n v="0"/>
    <n v="0"/>
    <n v="0"/>
    <n v="13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EN CONTRATACION DE SERVICIOS DE TI"/>
    <s v="LOCADOR"/>
    <n v="3"/>
    <n v="5500"/>
    <n v="30"/>
    <n v="30"/>
    <m/>
    <n v="0"/>
    <m/>
    <m/>
    <m/>
    <m/>
    <m/>
    <m/>
    <m/>
    <m/>
    <n v="33000"/>
    <n v="16500"/>
    <n v="16500"/>
    <n v="0"/>
    <n v="0"/>
    <n v="0"/>
    <n v="0"/>
    <n v="0"/>
    <n v="0"/>
    <n v="0"/>
    <n v="0"/>
    <n v="0"/>
    <n v="0"/>
    <n v="33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EN CONTROL PREVIO DE SERVICIOS DE TI"/>
    <s v="LOCADOR"/>
    <n v="1"/>
    <n v="6000"/>
    <n v="30"/>
    <n v="30"/>
    <m/>
    <n v="0"/>
    <m/>
    <m/>
    <m/>
    <m/>
    <m/>
    <m/>
    <m/>
    <m/>
    <n v="12000"/>
    <n v="6000"/>
    <n v="6000"/>
    <n v="0"/>
    <n v="0"/>
    <n v="0"/>
    <n v="0"/>
    <n v="0"/>
    <n v="0"/>
    <n v="0"/>
    <n v="0"/>
    <n v="0"/>
    <n v="0"/>
    <n v="1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DE SERVICIOS INFORMATICOS"/>
    <s v="LOCADOR"/>
    <n v="1"/>
    <n v="5500"/>
    <n v="30"/>
    <n v="30"/>
    <m/>
    <n v="0"/>
    <m/>
    <m/>
    <m/>
    <m/>
    <m/>
    <m/>
    <m/>
    <m/>
    <n v="11000"/>
    <n v="5500"/>
    <n v="5500"/>
    <n v="0"/>
    <n v="0"/>
    <n v="0"/>
    <n v="0"/>
    <n v="0"/>
    <n v="0"/>
    <n v="0"/>
    <n v="0"/>
    <n v="0"/>
    <n v="0"/>
    <n v="11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DE PROYECTOS DE INFRAESTRUCTURA TECNOLOGICA"/>
    <s v="LOCADOR"/>
    <n v="1"/>
    <n v="6000"/>
    <n v="30"/>
    <n v="30"/>
    <m/>
    <n v="0"/>
    <m/>
    <m/>
    <m/>
    <m/>
    <m/>
    <m/>
    <m/>
    <m/>
    <n v="12000"/>
    <n v="6000"/>
    <n v="6000"/>
    <n v="0"/>
    <n v="0"/>
    <n v="0"/>
    <n v="0"/>
    <n v="0"/>
    <n v="0"/>
    <n v="0"/>
    <n v="0"/>
    <n v="0"/>
    <n v="0"/>
    <n v="1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SISTENTE DE PROYECTOS Y SERVICIOS DE TI"/>
    <s v="LOCADOR"/>
    <n v="3"/>
    <n v="5000"/>
    <n v="30"/>
    <n v="30"/>
    <m/>
    <n v="0"/>
    <m/>
    <m/>
    <m/>
    <m/>
    <m/>
    <m/>
    <m/>
    <m/>
    <n v="30000"/>
    <n v="15000"/>
    <n v="15000"/>
    <n v="0"/>
    <n v="0"/>
    <n v="0"/>
    <n v="0"/>
    <n v="0"/>
    <n v="0"/>
    <n v="0"/>
    <n v="0"/>
    <n v="0"/>
    <n v="0"/>
    <n v="3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EN GESTIÓN DE LA PLATAFORMA TECNOLOGICA Y SEGURIDAD TI"/>
    <s v="LOCADOR"/>
    <n v="1"/>
    <n v="8000"/>
    <n v="30"/>
    <n v="30"/>
    <m/>
    <n v="0"/>
    <m/>
    <m/>
    <m/>
    <m/>
    <m/>
    <m/>
    <m/>
    <m/>
    <n v="16000"/>
    <n v="8000"/>
    <n v="8000"/>
    <n v="0"/>
    <n v="0"/>
    <n v="0"/>
    <n v="0"/>
    <n v="0"/>
    <n v="0"/>
    <n v="0"/>
    <n v="0"/>
    <n v="0"/>
    <n v="0"/>
    <n v="1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DE CENTRO DE MONITOREO DE SERVICIOS DE TI"/>
    <s v="LOCADOR"/>
    <n v="3"/>
    <n v="5000"/>
    <n v="30"/>
    <n v="30"/>
    <m/>
    <n v="0"/>
    <m/>
    <m/>
    <m/>
    <m/>
    <m/>
    <m/>
    <m/>
    <m/>
    <n v="30000"/>
    <n v="15000"/>
    <n v="15000"/>
    <n v="0"/>
    <n v="0"/>
    <n v="0"/>
    <n v="0"/>
    <n v="0"/>
    <n v="0"/>
    <n v="0"/>
    <n v="0"/>
    <n v="0"/>
    <n v="0"/>
    <n v="3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EN PLATAFORMA DE VIRTUALIZACION"/>
    <s v="LOCADOR"/>
    <n v="1"/>
    <n v="6500"/>
    <n v="30"/>
    <n v="30"/>
    <m/>
    <n v="0"/>
    <m/>
    <m/>
    <m/>
    <m/>
    <m/>
    <m/>
    <m/>
    <m/>
    <n v="13000"/>
    <n v="6500"/>
    <n v="6500"/>
    <n v="0"/>
    <n v="0"/>
    <n v="0"/>
    <n v="0"/>
    <n v="0"/>
    <n v="0"/>
    <n v="0"/>
    <n v="0"/>
    <n v="0"/>
    <n v="0"/>
    <n v="13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DMINISTRADOR EN PLATAFORMA DE VIRTUALIZACION"/>
    <s v="LOCADOR"/>
    <n v="1"/>
    <n v="6000"/>
    <n v="30"/>
    <n v="30"/>
    <m/>
    <n v="0"/>
    <m/>
    <m/>
    <m/>
    <m/>
    <m/>
    <m/>
    <m/>
    <m/>
    <n v="12000"/>
    <n v="6000"/>
    <n v="6000"/>
    <n v="0"/>
    <n v="0"/>
    <n v="0"/>
    <n v="0"/>
    <n v="0"/>
    <n v="0"/>
    <n v="0"/>
    <n v="0"/>
    <n v="0"/>
    <n v="0"/>
    <n v="1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SISTENTE DE COPIAS DE SEGURIDAD"/>
    <s v="LOCADOR"/>
    <n v="1"/>
    <n v="5000"/>
    <n v="30"/>
    <n v="30"/>
    <m/>
    <n v="0"/>
    <m/>
    <m/>
    <m/>
    <m/>
    <m/>
    <m/>
    <m/>
    <m/>
    <n v="10000"/>
    <n v="5000"/>
    <n v="5000"/>
    <n v="0"/>
    <n v="0"/>
    <n v="0"/>
    <n v="0"/>
    <n v="0"/>
    <n v="0"/>
    <n v="0"/>
    <n v="0"/>
    <n v="0"/>
    <n v="0"/>
    <n v="1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DE PLATAFORMA DE REDES Y COMUNICACIONES"/>
    <s v="LOCADOR"/>
    <n v="3"/>
    <n v="6000"/>
    <n v="30"/>
    <n v="30"/>
    <m/>
    <n v="0"/>
    <m/>
    <m/>
    <m/>
    <m/>
    <m/>
    <m/>
    <m/>
    <m/>
    <n v="36000"/>
    <n v="18000"/>
    <n v="18000"/>
    <n v="0"/>
    <n v="0"/>
    <n v="0"/>
    <n v="0"/>
    <n v="0"/>
    <n v="0"/>
    <n v="0"/>
    <n v="0"/>
    <n v="0"/>
    <n v="0"/>
    <n v="3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EN PLATAFORMA DE SEGURIDAD TECNOLOGICA"/>
    <s v="LOCADOR"/>
    <n v="1"/>
    <n v="7000"/>
    <n v="30"/>
    <n v="30"/>
    <m/>
    <n v="0"/>
    <m/>
    <m/>
    <m/>
    <m/>
    <m/>
    <m/>
    <m/>
    <m/>
    <n v="14000"/>
    <n v="7000"/>
    <n v="7000"/>
    <n v="0"/>
    <n v="0"/>
    <n v="0"/>
    <n v="0"/>
    <n v="0"/>
    <n v="0"/>
    <n v="0"/>
    <n v="0"/>
    <n v="0"/>
    <n v="0"/>
    <n v="14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EN PLATAFORMA DE SEGURIDAD TECNOLOGICA"/>
    <s v="LOCADOR"/>
    <n v="2"/>
    <n v="6500"/>
    <n v="30"/>
    <n v="30"/>
    <m/>
    <n v="0"/>
    <m/>
    <m/>
    <m/>
    <m/>
    <m/>
    <m/>
    <m/>
    <m/>
    <n v="26000"/>
    <n v="13000"/>
    <n v="13000"/>
    <n v="0"/>
    <n v="0"/>
    <n v="0"/>
    <n v="0"/>
    <n v="0"/>
    <n v="0"/>
    <n v="0"/>
    <n v="0"/>
    <n v="0"/>
    <n v="0"/>
    <n v="2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EN INFRAESTRUCTURA TECNOLOGICA"/>
    <s v="LOCADOR"/>
    <n v="1"/>
    <n v="6500"/>
    <n v="30"/>
    <n v="30"/>
    <m/>
    <n v="0"/>
    <m/>
    <m/>
    <m/>
    <m/>
    <m/>
    <m/>
    <m/>
    <m/>
    <n v="13000"/>
    <n v="6500"/>
    <n v="6500"/>
    <n v="0"/>
    <n v="0"/>
    <n v="0"/>
    <n v="0"/>
    <n v="0"/>
    <n v="0"/>
    <n v="0"/>
    <n v="0"/>
    <n v="0"/>
    <n v="0"/>
    <n v="13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SOPORTE DE RED DE SERVICIOS"/>
    <s v="LOCADOR"/>
    <n v="2"/>
    <n v="5000"/>
    <n v="30"/>
    <n v="30"/>
    <m/>
    <n v="0"/>
    <m/>
    <m/>
    <m/>
    <m/>
    <m/>
    <m/>
    <m/>
    <m/>
    <n v="20000"/>
    <n v="10000"/>
    <n v="10000"/>
    <n v="0"/>
    <n v="0"/>
    <n v="0"/>
    <n v="0"/>
    <n v="0"/>
    <n v="0"/>
    <n v="0"/>
    <n v="0"/>
    <n v="0"/>
    <n v="0"/>
    <n v="2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GESTOR DE LA RED ELECTORAL"/>
    <s v="LOCADOR"/>
    <n v="1"/>
    <n v="10000"/>
    <n v="30"/>
    <n v="30"/>
    <m/>
    <n v="0"/>
    <m/>
    <m/>
    <m/>
    <m/>
    <m/>
    <m/>
    <m/>
    <m/>
    <n v="20000"/>
    <n v="10000"/>
    <n v="10000"/>
    <n v="0"/>
    <n v="0"/>
    <n v="0"/>
    <n v="0"/>
    <n v="0"/>
    <n v="0"/>
    <n v="0"/>
    <n v="0"/>
    <n v="0"/>
    <n v="0"/>
    <n v="2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DMINISTRADOR DE LA RED ELECTORAL"/>
    <s v="LOCADOR"/>
    <n v="1"/>
    <n v="6000"/>
    <n v="30"/>
    <n v="30"/>
    <m/>
    <n v="0"/>
    <m/>
    <m/>
    <m/>
    <m/>
    <m/>
    <m/>
    <m/>
    <m/>
    <n v="12000"/>
    <n v="6000"/>
    <n v="6000"/>
    <n v="0"/>
    <n v="0"/>
    <n v="0"/>
    <n v="0"/>
    <n v="0"/>
    <n v="0"/>
    <n v="0"/>
    <n v="0"/>
    <n v="0"/>
    <n v="0"/>
    <n v="1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DE RED DE DATOS ELECTORAL"/>
    <s v="LOCADOR"/>
    <n v="7"/>
    <n v="5000"/>
    <n v="30"/>
    <n v="30"/>
    <m/>
    <n v="0"/>
    <m/>
    <m/>
    <m/>
    <m/>
    <m/>
    <m/>
    <m/>
    <m/>
    <n v="70000"/>
    <n v="35000"/>
    <n v="35000"/>
    <n v="0"/>
    <n v="0"/>
    <n v="0"/>
    <n v="0"/>
    <n v="0"/>
    <n v="0"/>
    <n v="0"/>
    <n v="0"/>
    <n v="0"/>
    <n v="0"/>
    <n v="7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SISTENTE EN SISTEMAS OPERATIVOS"/>
    <s v="LOCADOR"/>
    <n v="1"/>
    <n v="5000"/>
    <n v="30"/>
    <n v="30"/>
    <m/>
    <n v="0"/>
    <m/>
    <m/>
    <m/>
    <m/>
    <m/>
    <m/>
    <m/>
    <m/>
    <n v="10000"/>
    <n v="5000"/>
    <n v="5000"/>
    <n v="0"/>
    <n v="0"/>
    <n v="0"/>
    <n v="0"/>
    <n v="0"/>
    <n v="0"/>
    <n v="0"/>
    <n v="0"/>
    <n v="0"/>
    <n v="0"/>
    <n v="1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DE TELECOMUNICACIONES"/>
    <s v="LOCADOR"/>
    <n v="1"/>
    <n v="6000"/>
    <n v="30"/>
    <n v="30"/>
    <m/>
    <n v="0"/>
    <m/>
    <m/>
    <m/>
    <m/>
    <m/>
    <m/>
    <m/>
    <m/>
    <n v="12000"/>
    <n v="6000"/>
    <n v="6000"/>
    <n v="0"/>
    <n v="0"/>
    <n v="0"/>
    <n v="0"/>
    <n v="0"/>
    <n v="0"/>
    <n v="0"/>
    <n v="0"/>
    <n v="0"/>
    <n v="0"/>
    <n v="1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DMINISTRADOR DE TELECOMUNICACIONES"/>
    <s v="LOCADOR"/>
    <n v="6"/>
    <n v="5000"/>
    <n v="30"/>
    <n v="30"/>
    <m/>
    <n v="0"/>
    <m/>
    <m/>
    <m/>
    <m/>
    <m/>
    <m/>
    <m/>
    <m/>
    <n v="60000"/>
    <n v="30000"/>
    <n v="30000"/>
    <n v="0"/>
    <n v="0"/>
    <n v="0"/>
    <n v="0"/>
    <n v="0"/>
    <n v="0"/>
    <n v="0"/>
    <n v="0"/>
    <n v="0"/>
    <n v="0"/>
    <n v="6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SISTENTE TECNICO DE MESA DE AYUDA"/>
    <s v="LOCADOR"/>
    <n v="7"/>
    <n v="5000"/>
    <n v="30"/>
    <n v="30"/>
    <m/>
    <n v="0"/>
    <m/>
    <m/>
    <m/>
    <m/>
    <m/>
    <m/>
    <m/>
    <m/>
    <n v="70000"/>
    <n v="35000"/>
    <n v="35000"/>
    <n v="0"/>
    <n v="0"/>
    <n v="0"/>
    <n v="0"/>
    <n v="0"/>
    <n v="0"/>
    <n v="0"/>
    <n v="0"/>
    <n v="0"/>
    <n v="0"/>
    <n v="7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SOPORTE TECNICO"/>
    <s v="LOCADOR"/>
    <n v="24"/>
    <n v="5000"/>
    <n v="30"/>
    <n v="30"/>
    <m/>
    <n v="0"/>
    <m/>
    <m/>
    <m/>
    <m/>
    <m/>
    <m/>
    <m/>
    <m/>
    <n v="240000"/>
    <n v="120000"/>
    <n v="120000"/>
    <n v="0"/>
    <n v="0"/>
    <n v="0"/>
    <n v="0"/>
    <n v="0"/>
    <n v="0"/>
    <n v="0"/>
    <n v="0"/>
    <n v="0"/>
    <n v="0"/>
    <n v="240000"/>
    <x v="0"/>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11"/>
    <s v="ANALISTA EN INFRAESTRUCTURA DE SEGURIDAD TECNOLOGICA"/>
    <s v="LOCADOR"/>
    <n v="2"/>
    <n v="6500"/>
    <n v="30"/>
    <n v="30"/>
    <m/>
    <n v="0"/>
    <m/>
    <m/>
    <m/>
    <m/>
    <m/>
    <m/>
    <m/>
    <m/>
    <n v="26000"/>
    <n v="13000"/>
    <n v="13000"/>
    <n v="0"/>
    <n v="0"/>
    <n v="0"/>
    <n v="0"/>
    <n v="0"/>
    <n v="0"/>
    <n v="0"/>
    <n v="0"/>
    <n v="0"/>
    <n v="0"/>
    <n v="26000"/>
    <x v="0"/>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11"/>
    <s v="ESPECIALISTA EN SEGURIDAD DE LA INFORMACION"/>
    <s v="LOCADOR"/>
    <n v="1"/>
    <n v="7000"/>
    <n v="30"/>
    <n v="30"/>
    <m/>
    <n v="0"/>
    <m/>
    <m/>
    <m/>
    <m/>
    <m/>
    <m/>
    <m/>
    <m/>
    <n v="14000"/>
    <n v="7000"/>
    <n v="7000"/>
    <n v="0"/>
    <n v="0"/>
    <n v="0"/>
    <n v="0"/>
    <n v="0"/>
    <n v="0"/>
    <n v="0"/>
    <n v="0"/>
    <n v="0"/>
    <n v="0"/>
    <n v="14000"/>
    <x v="0"/>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11"/>
    <s v="ASISTENTE EN SEGURIDAD DE LA INFORMACION"/>
    <s v="LOCADOR"/>
    <n v="1"/>
    <n v="4500"/>
    <n v="30"/>
    <n v="30"/>
    <m/>
    <n v="0"/>
    <m/>
    <m/>
    <m/>
    <m/>
    <m/>
    <m/>
    <m/>
    <m/>
    <n v="9000"/>
    <n v="4500"/>
    <n v="4500"/>
    <n v="0"/>
    <n v="0"/>
    <n v="0"/>
    <n v="0"/>
    <n v="0"/>
    <n v="0"/>
    <n v="0"/>
    <n v="0"/>
    <n v="0"/>
    <n v="0"/>
    <n v="9000"/>
    <x v="0"/>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11"/>
    <s v="ESPECIALISTA EN CIBERSEGURIDAD"/>
    <s v="LOCADOR"/>
    <n v="1"/>
    <n v="8000"/>
    <n v="30"/>
    <n v="30"/>
    <m/>
    <n v="0"/>
    <m/>
    <m/>
    <m/>
    <m/>
    <m/>
    <m/>
    <m/>
    <m/>
    <n v="16000"/>
    <n v="8000"/>
    <n v="8000"/>
    <n v="0"/>
    <n v="0"/>
    <n v="0"/>
    <n v="0"/>
    <n v="0"/>
    <n v="0"/>
    <n v="0"/>
    <n v="0"/>
    <n v="0"/>
    <n v="0"/>
    <n v="1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MONITOR DE SEGUMIENTO DE PLANES ESPECIALIZADOS"/>
    <s v="LOCADOR"/>
    <n v="1"/>
    <n v="6000"/>
    <n v="30"/>
    <n v="30"/>
    <m/>
    <n v="0"/>
    <m/>
    <m/>
    <m/>
    <m/>
    <m/>
    <m/>
    <m/>
    <m/>
    <n v="12000"/>
    <n v="6000"/>
    <n v="6000"/>
    <n v="0"/>
    <n v="0"/>
    <n v="0"/>
    <n v="0"/>
    <n v="0"/>
    <n v="0"/>
    <n v="0"/>
    <n v="0"/>
    <n v="0"/>
    <n v="0"/>
    <n v="1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SISTENTE TECNICO DE MONITOREO DE PLANES"/>
    <s v="LOCADOR"/>
    <n v="1"/>
    <n v="4500"/>
    <n v="30"/>
    <n v="30"/>
    <m/>
    <n v="0"/>
    <m/>
    <m/>
    <m/>
    <m/>
    <m/>
    <m/>
    <m/>
    <m/>
    <n v="9000"/>
    <n v="4500"/>
    <n v="4500"/>
    <n v="0"/>
    <n v="0"/>
    <n v="0"/>
    <n v="0"/>
    <n v="0"/>
    <n v="0"/>
    <n v="0"/>
    <n v="0"/>
    <n v="0"/>
    <n v="0"/>
    <n v="9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LOGISTICOS DE SERVICIOS INFORMATICOS "/>
    <s v="LOCADOR"/>
    <n v="1"/>
    <n v="6000"/>
    <n v="30"/>
    <n v="30"/>
    <m/>
    <n v="0"/>
    <m/>
    <m/>
    <m/>
    <m/>
    <m/>
    <m/>
    <m/>
    <m/>
    <n v="12000"/>
    <n v="6000"/>
    <n v="6000"/>
    <n v="0"/>
    <n v="0"/>
    <n v="0"/>
    <n v="0"/>
    <n v="0"/>
    <n v="0"/>
    <n v="0"/>
    <n v="0"/>
    <n v="0"/>
    <n v="0"/>
    <n v="1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SISTENTE  LOGISTICOS DE SERVICIOS INFORMATICOS"/>
    <s v="LOCADOR"/>
    <n v="2"/>
    <n v="5000"/>
    <n v="30"/>
    <n v="30"/>
    <m/>
    <n v="0"/>
    <m/>
    <m/>
    <m/>
    <m/>
    <m/>
    <m/>
    <m/>
    <m/>
    <n v="20000"/>
    <n v="10000"/>
    <n v="10000"/>
    <n v="0"/>
    <n v="0"/>
    <n v="0"/>
    <n v="0"/>
    <n v="0"/>
    <n v="0"/>
    <n v="0"/>
    <n v="0"/>
    <n v="0"/>
    <n v="0"/>
    <n v="20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ESPECIALISTA DE PREPARACION DE EIE"/>
    <s v="LOCADOR"/>
    <n v="1"/>
    <n v="6500"/>
    <n v="30"/>
    <n v="30"/>
    <m/>
    <m/>
    <m/>
    <m/>
    <m/>
    <m/>
    <m/>
    <m/>
    <m/>
    <m/>
    <n v="13000"/>
    <n v="6500"/>
    <n v="6500"/>
    <n v="0"/>
    <n v="0"/>
    <n v="0"/>
    <n v="0"/>
    <n v="0"/>
    <n v="0"/>
    <n v="0"/>
    <n v="0"/>
    <n v="0"/>
    <n v="0"/>
    <n v="13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APOYO DE PALETIZADOR"/>
    <s v="LOCADOR"/>
    <n v="24"/>
    <n v="2500"/>
    <n v="30"/>
    <n v="30"/>
    <m/>
    <m/>
    <m/>
    <m/>
    <m/>
    <m/>
    <m/>
    <m/>
    <m/>
    <m/>
    <n v="120000"/>
    <n v="60000"/>
    <n v="60000"/>
    <n v="0"/>
    <n v="0"/>
    <n v="0"/>
    <n v="0"/>
    <n v="0"/>
    <n v="0"/>
    <n v="0"/>
    <n v="0"/>
    <n v="0"/>
    <n v="0"/>
    <n v="120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COORDINADOR DE PREPARACION DE EIE"/>
    <s v="LOCADOR"/>
    <n v="1"/>
    <n v="5000"/>
    <n v="30"/>
    <n v="30"/>
    <m/>
    <m/>
    <m/>
    <m/>
    <m/>
    <m/>
    <m/>
    <m/>
    <m/>
    <m/>
    <n v="10000"/>
    <n v="5000"/>
    <n v="5000"/>
    <n v="0"/>
    <n v="0"/>
    <n v="0"/>
    <n v="0"/>
    <n v="0"/>
    <n v="0"/>
    <n v="0"/>
    <n v="0"/>
    <n v="0"/>
    <n v="0"/>
    <n v="10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OPERADOR TECNICO DE TI"/>
    <s v="LOCADOR"/>
    <n v="144"/>
    <n v="3000"/>
    <n v="30"/>
    <n v="30"/>
    <m/>
    <m/>
    <m/>
    <m/>
    <m/>
    <m/>
    <m/>
    <m/>
    <m/>
    <m/>
    <n v="864000"/>
    <n v="432000"/>
    <n v="432000"/>
    <n v="0"/>
    <n v="0"/>
    <n v="0"/>
    <n v="0"/>
    <n v="0"/>
    <n v="0"/>
    <n v="0"/>
    <n v="0"/>
    <n v="0"/>
    <n v="0"/>
    <n v="864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PALETIZADOR"/>
    <s v="LOCADOR"/>
    <n v="12"/>
    <n v="3000"/>
    <n v="30"/>
    <n v="30"/>
    <m/>
    <m/>
    <m/>
    <m/>
    <m/>
    <m/>
    <m/>
    <m/>
    <m/>
    <m/>
    <n v="72000"/>
    <n v="36000"/>
    <n v="36000"/>
    <n v="0"/>
    <n v="0"/>
    <n v="0"/>
    <n v="0"/>
    <n v="0"/>
    <n v="0"/>
    <n v="0"/>
    <n v="0"/>
    <n v="0"/>
    <n v="0"/>
    <n v="72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SUPERVISOR DE PREPARACION DE EIE"/>
    <s v="LOCADOR"/>
    <n v="12"/>
    <n v="4500"/>
    <n v="30"/>
    <n v="30"/>
    <m/>
    <m/>
    <m/>
    <m/>
    <m/>
    <m/>
    <m/>
    <m/>
    <m/>
    <m/>
    <n v="108000"/>
    <n v="54000"/>
    <n v="54000"/>
    <n v="0"/>
    <n v="0"/>
    <n v="0"/>
    <n v="0"/>
    <n v="0"/>
    <n v="0"/>
    <n v="0"/>
    <n v="0"/>
    <n v="0"/>
    <n v="0"/>
    <n v="108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DE OPERACIONES INFORMATICAS"/>
    <s v="LOCADOR"/>
    <n v="1"/>
    <n v="8000"/>
    <n v="30"/>
    <n v="30"/>
    <m/>
    <n v="0"/>
    <m/>
    <m/>
    <m/>
    <m/>
    <m/>
    <m/>
    <m/>
    <m/>
    <n v="16000"/>
    <n v="8000"/>
    <n v="8000"/>
    <n v="0"/>
    <n v="0"/>
    <n v="0"/>
    <n v="0"/>
    <n v="0"/>
    <n v="0"/>
    <n v="0"/>
    <n v="0"/>
    <n v="0"/>
    <n v="0"/>
    <n v="1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OPERADOR DEL CENTRO DE MONITOREO DE RESULTADOS ELECTORALES"/>
    <s v="LOCADOR"/>
    <n v="25"/>
    <n v="5000"/>
    <n v="30"/>
    <n v="30"/>
    <m/>
    <n v="0"/>
    <m/>
    <m/>
    <m/>
    <m/>
    <m/>
    <m/>
    <m/>
    <m/>
    <n v="250000"/>
    <n v="125000"/>
    <n v="125000"/>
    <n v="0"/>
    <n v="0"/>
    <n v="0"/>
    <n v="0"/>
    <n v="0"/>
    <n v="0"/>
    <n v="0"/>
    <n v="0"/>
    <n v="0"/>
    <n v="0"/>
    <n v="25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SUPERVISOR DE OPERACIONES Y DEL CENTRO DE SOPORTE INFORMATICO"/>
    <s v="LOCADOR"/>
    <n v="3"/>
    <n v="7000"/>
    <n v="30"/>
    <n v="30"/>
    <m/>
    <n v="0"/>
    <m/>
    <m/>
    <m/>
    <m/>
    <m/>
    <m/>
    <m/>
    <m/>
    <n v="42000"/>
    <n v="21000"/>
    <n v="21000"/>
    <n v="0"/>
    <n v="0"/>
    <n v="0"/>
    <n v="0"/>
    <n v="0"/>
    <n v="0"/>
    <n v="0"/>
    <n v="0"/>
    <n v="0"/>
    <n v="0"/>
    <n v="4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EN PLATAFORMA DE SEGURIDAD TECNOLOGICA"/>
    <s v="LOCADOR"/>
    <n v="1"/>
    <n v="7000"/>
    <n v="30"/>
    <n v="30"/>
    <m/>
    <n v="0"/>
    <m/>
    <m/>
    <m/>
    <m/>
    <m/>
    <m/>
    <m/>
    <m/>
    <n v="14000"/>
    <n v="7000"/>
    <n v="7000"/>
    <n v="0"/>
    <n v="0"/>
    <n v="0"/>
    <n v="0"/>
    <n v="0"/>
    <n v="0"/>
    <n v="0"/>
    <n v="0"/>
    <n v="0"/>
    <n v="0"/>
    <n v="14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5"/>
    <s v="SERVICIO DE REFRIGERIOS"/>
    <s v="SERVICIO"/>
    <m/>
    <n v="30026"/>
    <m/>
    <m/>
    <m/>
    <n v="1"/>
    <m/>
    <m/>
    <m/>
    <m/>
    <m/>
    <m/>
    <m/>
    <m/>
    <n v="30026"/>
    <n v="0"/>
    <n v="0"/>
    <n v="0"/>
    <n v="30026"/>
    <n v="0"/>
    <n v="0"/>
    <n v="0"/>
    <n v="0"/>
    <n v="0"/>
    <n v="0"/>
    <n v="0"/>
    <n v="0"/>
    <n v="30026"/>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5"/>
    <s v="SERVICIO DE TRANSMISIÓN DE DATOS"/>
    <s v="SERVICIO"/>
    <m/>
    <n v="1000000"/>
    <n v="0"/>
    <n v="0"/>
    <n v="0"/>
    <n v="1"/>
    <m/>
    <m/>
    <m/>
    <m/>
    <m/>
    <m/>
    <m/>
    <m/>
    <n v="1000000"/>
    <n v="0"/>
    <n v="0"/>
    <n v="0"/>
    <n v="1000000"/>
    <n v="0"/>
    <n v="0"/>
    <n v="0"/>
    <n v="0"/>
    <n v="0"/>
    <n v="0"/>
    <n v="0"/>
    <n v="0"/>
    <n v="1000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0"/>
    <s v="SERVICIO  DE ALQUILER DE MOBILIARIO DE EQUIPOS DE OFICINA (LURIN)"/>
    <s v="SERVICIO"/>
    <m/>
    <n v="37858"/>
    <n v="1"/>
    <m/>
    <m/>
    <m/>
    <m/>
    <m/>
    <m/>
    <m/>
    <m/>
    <m/>
    <m/>
    <m/>
    <n v="37858"/>
    <n v="37858"/>
    <n v="0"/>
    <n v="0"/>
    <n v="0"/>
    <n v="0"/>
    <n v="0"/>
    <n v="0"/>
    <n v="0"/>
    <n v="0"/>
    <n v="0"/>
    <n v="0"/>
    <n v="0"/>
    <n v="37858"/>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0"/>
    <s v="SERVICIO DE TRANSPORTE DE PERSONAS Y BIENES VIA TERRESTRE"/>
    <s v="SERVICIO"/>
    <m/>
    <n v="50000"/>
    <n v="1"/>
    <n v="0"/>
    <n v="0"/>
    <n v="0"/>
    <m/>
    <m/>
    <m/>
    <m/>
    <m/>
    <m/>
    <m/>
    <m/>
    <n v="50000"/>
    <n v="50000"/>
    <n v="0"/>
    <n v="0"/>
    <n v="0"/>
    <n v="0"/>
    <n v="0"/>
    <n v="0"/>
    <n v="0"/>
    <n v="0"/>
    <n v="0"/>
    <n v="0"/>
    <n v="0"/>
    <n v="5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2"/>
    <s v="ALQUILER PISO 8"/>
    <s v="SERVICIO"/>
    <m/>
    <n v="12000"/>
    <n v="1"/>
    <n v="1"/>
    <n v="1"/>
    <n v="1"/>
    <m/>
    <m/>
    <m/>
    <m/>
    <m/>
    <m/>
    <m/>
    <m/>
    <n v="48000"/>
    <n v="12000"/>
    <n v="12000"/>
    <n v="12000"/>
    <n v="12000"/>
    <n v="0"/>
    <n v="0"/>
    <n v="0"/>
    <n v="0"/>
    <n v="0"/>
    <n v="0"/>
    <n v="0"/>
    <n v="0"/>
    <n v="48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6"/>
    <s v="ADQUISICION DE PERSIANA"/>
    <s v="SERVICIO"/>
    <m/>
    <n v="200"/>
    <n v="150"/>
    <m/>
    <m/>
    <m/>
    <m/>
    <m/>
    <m/>
    <m/>
    <m/>
    <m/>
    <m/>
    <m/>
    <n v="30000"/>
    <n v="30000"/>
    <n v="0"/>
    <n v="0"/>
    <n v="0"/>
    <n v="0"/>
    <n v="0"/>
    <n v="0"/>
    <n v="0"/>
    <n v="0"/>
    <n v="0"/>
    <n v="0"/>
    <n v="0"/>
    <n v="30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2"/>
    <s v="MEMORIA PORTATIL USB  (MENOR A1/4 UIT) DE 64 GB"/>
    <s v="BIEN"/>
    <m/>
    <n v="42"/>
    <n v="350"/>
    <m/>
    <m/>
    <m/>
    <m/>
    <m/>
    <m/>
    <m/>
    <m/>
    <m/>
    <m/>
    <m/>
    <n v="14700"/>
    <n v="14700"/>
    <n v="0"/>
    <n v="0"/>
    <n v="0"/>
    <n v="0"/>
    <n v="0"/>
    <n v="0"/>
    <n v="0"/>
    <n v="0"/>
    <n v="0"/>
    <n v="0"/>
    <n v="0"/>
    <n v="147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2"/>
    <s v="MEMORIA PORTATIL USB  (MENOR A1/4 UIT) DE 32 GB"/>
    <s v="BIEN"/>
    <m/>
    <n v="32"/>
    <n v="56000"/>
    <m/>
    <m/>
    <m/>
    <m/>
    <m/>
    <m/>
    <m/>
    <m/>
    <m/>
    <m/>
    <m/>
    <n v="1792000"/>
    <n v="1792000"/>
    <n v="0"/>
    <n v="0"/>
    <n v="0"/>
    <n v="0"/>
    <n v="0"/>
    <n v="0"/>
    <n v="0"/>
    <n v="0"/>
    <n v="0"/>
    <n v="0"/>
    <n v="0"/>
    <n v="179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9"/>
    <s v="ALQUILER DE SERVIDOR"/>
    <s v="SERVICIO"/>
    <m/>
    <n v="17600"/>
    <n v="1"/>
    <m/>
    <m/>
    <m/>
    <m/>
    <m/>
    <m/>
    <m/>
    <m/>
    <m/>
    <m/>
    <m/>
    <n v="17600"/>
    <n v="17600"/>
    <n v="0"/>
    <n v="0"/>
    <n v="0"/>
    <n v="0"/>
    <n v="0"/>
    <n v="0"/>
    <n v="0"/>
    <n v="0"/>
    <n v="0"/>
    <n v="0"/>
    <n v="0"/>
    <n v="176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DATOS 1"/>
    <s v="LOCADOR"/>
    <n v="1"/>
    <n v="6000"/>
    <n v="30"/>
    <n v="15"/>
    <m/>
    <m/>
    <m/>
    <m/>
    <m/>
    <m/>
    <m/>
    <m/>
    <m/>
    <m/>
    <n v="9000"/>
    <n v="6000"/>
    <n v="3000"/>
    <n v="0"/>
    <n v="0"/>
    <n v="0"/>
    <n v="0"/>
    <n v="0"/>
    <n v="0"/>
    <n v="0"/>
    <n v="0"/>
    <n v="0"/>
    <n v="0"/>
    <n v="9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DATOS 1"/>
    <s v="LOCADOR"/>
    <n v="1"/>
    <n v="6000"/>
    <m/>
    <n v="15"/>
    <m/>
    <n v="0"/>
    <m/>
    <m/>
    <m/>
    <m/>
    <m/>
    <m/>
    <m/>
    <m/>
    <n v="3000"/>
    <n v="0"/>
    <n v="3000"/>
    <n v="0"/>
    <n v="0"/>
    <n v="0"/>
    <n v="0"/>
    <n v="0"/>
    <n v="0"/>
    <n v="0"/>
    <n v="0"/>
    <n v="0"/>
    <n v="0"/>
    <n v="3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DE DESARROLLO DE SOFTWARE 1"/>
    <s v="LOCADOR"/>
    <n v="1"/>
    <n v="5500"/>
    <n v="30"/>
    <n v="15"/>
    <m/>
    <m/>
    <m/>
    <m/>
    <m/>
    <m/>
    <m/>
    <m/>
    <m/>
    <m/>
    <n v="8250"/>
    <n v="5500"/>
    <n v="2750"/>
    <n v="0"/>
    <n v="0"/>
    <n v="0"/>
    <n v="0"/>
    <n v="0"/>
    <n v="0"/>
    <n v="0"/>
    <n v="0"/>
    <n v="0"/>
    <n v="0"/>
    <n v="825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DE DESARROLLO DE SOFTWARE 1"/>
    <s v="LOCADOR"/>
    <n v="1"/>
    <n v="5500"/>
    <m/>
    <n v="15"/>
    <m/>
    <n v="0"/>
    <m/>
    <m/>
    <m/>
    <m/>
    <m/>
    <m/>
    <m/>
    <m/>
    <n v="2750"/>
    <n v="0"/>
    <n v="2750"/>
    <n v="0"/>
    <n v="0"/>
    <n v="0"/>
    <n v="0"/>
    <n v="0"/>
    <n v="0"/>
    <n v="0"/>
    <n v="0"/>
    <n v="0"/>
    <n v="0"/>
    <n v="275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FUNCIONAL SENIOR 1"/>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FUNCIONAL SENIOR 1"/>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1"/>
    <s v="LOCADOR"/>
    <n v="1"/>
    <n v="6000"/>
    <n v="30"/>
    <n v="15"/>
    <m/>
    <m/>
    <m/>
    <m/>
    <m/>
    <m/>
    <m/>
    <m/>
    <m/>
    <m/>
    <n v="9000"/>
    <n v="6000"/>
    <n v="3000"/>
    <n v="0"/>
    <n v="0"/>
    <n v="0"/>
    <n v="0"/>
    <n v="0"/>
    <n v="0"/>
    <n v="0"/>
    <n v="0"/>
    <n v="0"/>
    <n v="0"/>
    <n v="9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1"/>
    <s v="LOCADOR"/>
    <n v="1"/>
    <n v="6000"/>
    <m/>
    <n v="15"/>
    <m/>
    <n v="0"/>
    <m/>
    <m/>
    <m/>
    <m/>
    <m/>
    <m/>
    <m/>
    <m/>
    <n v="3000"/>
    <n v="0"/>
    <n v="3000"/>
    <n v="0"/>
    <n v="0"/>
    <n v="0"/>
    <n v="0"/>
    <n v="0"/>
    <n v="0"/>
    <n v="0"/>
    <n v="0"/>
    <n v="0"/>
    <n v="0"/>
    <n v="3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2"/>
    <s v="LOCADOR"/>
    <n v="1"/>
    <n v="6000"/>
    <n v="30"/>
    <n v="15"/>
    <m/>
    <m/>
    <m/>
    <m/>
    <m/>
    <m/>
    <m/>
    <m/>
    <m/>
    <m/>
    <n v="9000"/>
    <n v="6000"/>
    <n v="3000"/>
    <n v="0"/>
    <n v="0"/>
    <n v="0"/>
    <n v="0"/>
    <n v="0"/>
    <n v="0"/>
    <n v="0"/>
    <n v="0"/>
    <n v="0"/>
    <n v="0"/>
    <n v="9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2"/>
    <s v="LOCADOR"/>
    <n v="1"/>
    <n v="6000"/>
    <m/>
    <n v="15"/>
    <m/>
    <n v="0"/>
    <m/>
    <m/>
    <m/>
    <m/>
    <m/>
    <m/>
    <m/>
    <m/>
    <n v="3000"/>
    <n v="0"/>
    <n v="3000"/>
    <n v="0"/>
    <n v="0"/>
    <n v="0"/>
    <n v="0"/>
    <n v="0"/>
    <n v="0"/>
    <n v="0"/>
    <n v="0"/>
    <n v="0"/>
    <n v="0"/>
    <n v="3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1"/>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1"/>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2"/>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2"/>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UX/UI 1"/>
    <s v="LOCADOR"/>
    <n v="1"/>
    <n v="6500"/>
    <n v="30"/>
    <n v="15"/>
    <m/>
    <m/>
    <m/>
    <m/>
    <m/>
    <m/>
    <m/>
    <m/>
    <m/>
    <m/>
    <n v="9750"/>
    <n v="6500"/>
    <n v="3250"/>
    <n v="0"/>
    <n v="0"/>
    <n v="0"/>
    <n v="0"/>
    <n v="0"/>
    <n v="0"/>
    <n v="0"/>
    <n v="0"/>
    <n v="0"/>
    <n v="0"/>
    <n v="975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UX/UI 1"/>
    <s v="LOCADOR"/>
    <n v="1"/>
    <n v="6500"/>
    <m/>
    <n v="15"/>
    <m/>
    <n v="0"/>
    <m/>
    <m/>
    <m/>
    <m/>
    <m/>
    <m/>
    <m/>
    <m/>
    <n v="3250"/>
    <n v="0"/>
    <n v="3250"/>
    <n v="0"/>
    <n v="0"/>
    <n v="0"/>
    <n v="0"/>
    <n v="0"/>
    <n v="0"/>
    <n v="0"/>
    <n v="0"/>
    <n v="0"/>
    <n v="0"/>
    <n v="325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1"/>
    <s v="LOCADOR"/>
    <n v="1"/>
    <n v="4500"/>
    <n v="30"/>
    <n v="15"/>
    <m/>
    <m/>
    <m/>
    <m/>
    <m/>
    <m/>
    <m/>
    <m/>
    <m/>
    <m/>
    <n v="6750"/>
    <n v="4500"/>
    <n v="2250"/>
    <n v="0"/>
    <n v="0"/>
    <n v="0"/>
    <n v="0"/>
    <n v="0"/>
    <n v="0"/>
    <n v="0"/>
    <n v="0"/>
    <n v="0"/>
    <n v="0"/>
    <n v="675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1"/>
    <s v="LOCADOR"/>
    <n v="1"/>
    <n v="4500"/>
    <m/>
    <n v="15"/>
    <m/>
    <n v="0"/>
    <m/>
    <m/>
    <m/>
    <m/>
    <m/>
    <m/>
    <m/>
    <m/>
    <n v="2250"/>
    <n v="0"/>
    <n v="2250"/>
    <n v="0"/>
    <n v="0"/>
    <n v="0"/>
    <n v="0"/>
    <n v="0"/>
    <n v="0"/>
    <n v="0"/>
    <n v="0"/>
    <n v="0"/>
    <n v="0"/>
    <n v="225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COORDINADOR DE SOPORTE INFORMATICO DE DESARROLLO"/>
    <s v="LOCADOR"/>
    <n v="1"/>
    <n v="8000"/>
    <n v="30"/>
    <n v="15"/>
    <m/>
    <m/>
    <m/>
    <m/>
    <m/>
    <m/>
    <m/>
    <m/>
    <m/>
    <m/>
    <n v="12000"/>
    <n v="8000"/>
    <n v="4000"/>
    <n v="0"/>
    <n v="0"/>
    <n v="0"/>
    <n v="0"/>
    <n v="0"/>
    <n v="0"/>
    <n v="0"/>
    <n v="0"/>
    <n v="0"/>
    <n v="0"/>
    <n v="12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COORDINADOR DE SOPORTE INFORMATICO DE DESARROLLO"/>
    <s v="LOCADOR"/>
    <n v="1"/>
    <n v="8000"/>
    <m/>
    <n v="15"/>
    <n v="0"/>
    <n v="0"/>
    <m/>
    <m/>
    <m/>
    <m/>
    <m/>
    <m/>
    <m/>
    <m/>
    <n v="4000"/>
    <n v="0"/>
    <n v="4000"/>
    <n v="0"/>
    <n v="0"/>
    <n v="0"/>
    <n v="0"/>
    <n v="0"/>
    <n v="0"/>
    <n v="0"/>
    <n v="0"/>
    <n v="0"/>
    <n v="0"/>
    <n v="4000"/>
    <x v="2"/>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5"/>
    <s v="SERVICIO DE HABILITACIÓN DE IMPRESORAS EN LURIN"/>
    <s v="SERVICIO"/>
    <m/>
    <n v="45000"/>
    <n v="0"/>
    <n v="1"/>
    <n v="0"/>
    <n v="0"/>
    <m/>
    <m/>
    <m/>
    <m/>
    <m/>
    <m/>
    <m/>
    <m/>
    <n v="45000"/>
    <n v="0"/>
    <n v="45000"/>
    <n v="0"/>
    <n v="0"/>
    <n v="0"/>
    <n v="0"/>
    <n v="0"/>
    <n v="0"/>
    <n v="0"/>
    <n v="0"/>
    <n v="0"/>
    <n v="0"/>
    <n v="45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9"/>
    <s v="SERVICIO DE ALQUILER DE GRUPO ELECTROGENO"/>
    <s v="SERVICIO"/>
    <m/>
    <n v="80000"/>
    <n v="1"/>
    <n v="1"/>
    <n v="1"/>
    <n v="2"/>
    <m/>
    <m/>
    <m/>
    <m/>
    <m/>
    <m/>
    <m/>
    <m/>
    <n v="400000"/>
    <n v="80000"/>
    <n v="80000"/>
    <n v="80000"/>
    <n v="160000"/>
    <n v="0"/>
    <n v="0"/>
    <n v="0"/>
    <n v="0"/>
    <n v="0"/>
    <n v="0"/>
    <n v="0"/>
    <n v="0"/>
    <n v="40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9"/>
    <s v="SERVICIO DE ALQUILER DE AIRE ACONDICIONADO"/>
    <s v="SERVICIO"/>
    <m/>
    <n v="25000"/>
    <n v="4"/>
    <m/>
    <m/>
    <m/>
    <m/>
    <m/>
    <m/>
    <m/>
    <m/>
    <m/>
    <m/>
    <m/>
    <n v="100000"/>
    <n v="100000"/>
    <n v="0"/>
    <n v="0"/>
    <n v="0"/>
    <n v="0"/>
    <n v="0"/>
    <n v="0"/>
    <n v="0"/>
    <n v="0"/>
    <n v="0"/>
    <n v="0"/>
    <n v="0"/>
    <n v="10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5"/>
    <s v="SERVICIO DE ALIMENTACION - ENE-MAYO"/>
    <s v="SERVICIO"/>
    <m/>
    <n v="14000"/>
    <n v="1"/>
    <n v="1"/>
    <n v="1"/>
    <n v="1"/>
    <m/>
    <m/>
    <m/>
    <m/>
    <m/>
    <m/>
    <m/>
    <m/>
    <n v="56000"/>
    <n v="14000"/>
    <n v="14000"/>
    <n v="14000"/>
    <n v="14000"/>
    <n v="0"/>
    <n v="0"/>
    <n v="0"/>
    <n v="0"/>
    <n v="0"/>
    <n v="0"/>
    <n v="0"/>
    <n v="0"/>
    <n v="56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7"/>
    <s v="CABLE DE DATOS PARA IMPRESORA"/>
    <s v="BIEN"/>
    <m/>
    <n v="32"/>
    <n v="500"/>
    <m/>
    <m/>
    <m/>
    <m/>
    <m/>
    <m/>
    <m/>
    <m/>
    <m/>
    <m/>
    <m/>
    <n v="16000"/>
    <n v="16000"/>
    <n v="0"/>
    <n v="0"/>
    <n v="0"/>
    <n v="0"/>
    <n v="0"/>
    <n v="0"/>
    <n v="0"/>
    <n v="0"/>
    <n v="0"/>
    <n v="0"/>
    <n v="0"/>
    <n v="16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8"/>
    <s v="CABLE DE CORRIENTE PARA IMPRESORA"/>
    <s v="BIEN"/>
    <m/>
    <n v="38"/>
    <n v="300"/>
    <m/>
    <m/>
    <m/>
    <m/>
    <m/>
    <m/>
    <m/>
    <m/>
    <m/>
    <m/>
    <m/>
    <n v="11400"/>
    <n v="11400"/>
    <n v="0"/>
    <n v="0"/>
    <n v="0"/>
    <n v="0"/>
    <n v="0"/>
    <n v="0"/>
    <n v="0"/>
    <n v="0"/>
    <n v="0"/>
    <n v="0"/>
    <n v="0"/>
    <n v="114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
    <s v="BOLSAS TRANSPARENTE PARA SOBRES (80CM X 50CM)"/>
    <s v="BIEN"/>
    <m/>
    <n v="0.5"/>
    <n v="1000"/>
    <m/>
    <m/>
    <m/>
    <m/>
    <m/>
    <m/>
    <m/>
    <m/>
    <m/>
    <m/>
    <m/>
    <n v="500"/>
    <n v="500"/>
    <n v="0"/>
    <n v="0"/>
    <n v="0"/>
    <n v="0"/>
    <n v="0"/>
    <n v="0"/>
    <n v="0"/>
    <n v="0"/>
    <n v="0"/>
    <n v="0"/>
    <n v="0"/>
    <n v="5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2"/>
    <s v="ROMPE MUELLE"/>
    <s v="BIEN"/>
    <m/>
    <n v="110"/>
    <n v="10"/>
    <m/>
    <m/>
    <m/>
    <m/>
    <m/>
    <m/>
    <m/>
    <m/>
    <m/>
    <m/>
    <m/>
    <n v="1100"/>
    <n v="1100"/>
    <n v="0"/>
    <n v="0"/>
    <n v="0"/>
    <n v="0"/>
    <n v="0"/>
    <n v="0"/>
    <n v="0"/>
    <n v="0"/>
    <n v="0"/>
    <n v="0"/>
    <n v="0"/>
    <n v="11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2"/>
    <s v="TINTA DE IMPRESIÓN PARA HP COD. REF. 664 F6V29AL NEGRO"/>
    <s v="BIEN"/>
    <m/>
    <n v="65"/>
    <n v="32013"/>
    <m/>
    <m/>
    <m/>
    <m/>
    <m/>
    <m/>
    <m/>
    <m/>
    <m/>
    <m/>
    <m/>
    <n v="2080845"/>
    <n v="2080845"/>
    <n v="0"/>
    <n v="0"/>
    <n v="0"/>
    <n v="0"/>
    <n v="0"/>
    <n v="0"/>
    <n v="0"/>
    <n v="0"/>
    <n v="0"/>
    <n v="0"/>
    <n v="0"/>
    <n v="2080845"/>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TECNICO ADMINISTRATIVO DE PROYECTOS DE INNOVACION"/>
    <s v="LOCADOR"/>
    <n v="1"/>
    <n v="5000"/>
    <n v="30"/>
    <n v="30"/>
    <m/>
    <n v="0"/>
    <m/>
    <m/>
    <m/>
    <m/>
    <m/>
    <m/>
    <m/>
    <m/>
    <n v="10000"/>
    <n v="5000"/>
    <n v="5000"/>
    <n v="0"/>
    <n v="0"/>
    <n v="0"/>
    <n v="0"/>
    <n v="0"/>
    <n v="0"/>
    <n v="0"/>
    <n v="0"/>
    <n v="0"/>
    <n v="0"/>
    <n v="1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Y CONTROL DE CALIDAD DE PROYECTOS DE INNOVACIÓN"/>
    <s v="LOCADOR"/>
    <n v="5"/>
    <n v="6000"/>
    <n v="30"/>
    <n v="30"/>
    <m/>
    <n v="0"/>
    <m/>
    <m/>
    <m/>
    <m/>
    <m/>
    <m/>
    <m/>
    <m/>
    <n v="60000"/>
    <n v="30000"/>
    <n v="30000"/>
    <n v="0"/>
    <n v="0"/>
    <n v="0"/>
    <n v="0"/>
    <n v="0"/>
    <n v="0"/>
    <n v="0"/>
    <n v="0"/>
    <n v="0"/>
    <n v="0"/>
    <n v="6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SENIOR DE PRUEBAS Y CONTROL DE CALIDAD DE PROYECTOS DE INNOVACIÓN"/>
    <s v="LOCADOR"/>
    <n v="4"/>
    <n v="7000"/>
    <n v="30"/>
    <n v="30"/>
    <m/>
    <n v="0"/>
    <m/>
    <m/>
    <m/>
    <m/>
    <m/>
    <m/>
    <m/>
    <m/>
    <n v="56000"/>
    <n v="28000"/>
    <n v="28000"/>
    <n v="0"/>
    <n v="0"/>
    <n v="0"/>
    <n v="0"/>
    <n v="0"/>
    <n v="0"/>
    <n v="0"/>
    <n v="0"/>
    <n v="0"/>
    <n v="0"/>
    <n v="5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SISTENTE ADMINISTRATIVO DE PROYECTOS DE INNOVACIÓN"/>
    <s v="LOCADOR"/>
    <n v="1"/>
    <n v="4000"/>
    <n v="30"/>
    <n v="30"/>
    <m/>
    <n v="0"/>
    <m/>
    <m/>
    <m/>
    <m/>
    <m/>
    <m/>
    <m/>
    <m/>
    <n v="8000"/>
    <n v="4000"/>
    <n v="4000"/>
    <n v="0"/>
    <n v="0"/>
    <n v="0"/>
    <n v="0"/>
    <n v="0"/>
    <n v="0"/>
    <n v="0"/>
    <n v="0"/>
    <n v="0"/>
    <n v="0"/>
    <n v="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PROGRAMACIÓN FRONTEND DE PROYECTOS DE INNOVACIÓN "/>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DATOS SENIOR 2"/>
    <s v="LOCADOR"/>
    <n v="1"/>
    <n v="7000"/>
    <n v="30"/>
    <n v="30"/>
    <n v="30"/>
    <n v="0"/>
    <m/>
    <m/>
    <m/>
    <m/>
    <m/>
    <m/>
    <m/>
    <m/>
    <n v="21000"/>
    <n v="7000"/>
    <n v="7000"/>
    <n v="7000"/>
    <n v="0"/>
    <n v="0"/>
    <n v="0"/>
    <n v="0"/>
    <n v="0"/>
    <n v="0"/>
    <n v="0"/>
    <n v="0"/>
    <n v="0"/>
    <n v="21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ULL STACK DE PROYECTOS DE INNOVACIÓN"/>
    <s v="LOCADOR"/>
    <n v="1"/>
    <n v="7000"/>
    <n v="30"/>
    <n v="30"/>
    <n v="30"/>
    <n v="0"/>
    <m/>
    <m/>
    <m/>
    <m/>
    <m/>
    <m/>
    <m/>
    <m/>
    <n v="21000"/>
    <n v="7000"/>
    <n v="7000"/>
    <n v="7000"/>
    <n v="0"/>
    <n v="0"/>
    <n v="0"/>
    <n v="0"/>
    <n v="0"/>
    <n v="0"/>
    <n v="0"/>
    <n v="0"/>
    <n v="0"/>
    <n v="21000"/>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1">
  <r>
    <s v="DISEÑO, DESARROLLO Y DESPLIEGUE SOLUCIONES TECNOLOGICAS"/>
    <x v="0"/>
    <s v="PIM"/>
    <s v="GITE"/>
    <s v="EG 2026"/>
    <s v="2.3"/>
    <s v="2.3.2.9.1.1"/>
    <x v="0"/>
    <x v="0"/>
    <n v="1"/>
    <n v="7000"/>
    <n v="30"/>
    <n v="30"/>
    <x v="0"/>
    <x v="0"/>
    <m/>
    <m/>
    <m/>
    <m/>
    <m/>
    <m/>
    <m/>
    <m/>
    <n v="14000"/>
    <n v="7000"/>
    <n v="7000"/>
    <n v="0"/>
    <n v="0"/>
    <n v="0"/>
    <n v="0"/>
    <n v="0"/>
    <n v="0"/>
    <n v="0"/>
    <n v="0"/>
    <n v="0"/>
    <n v="0"/>
    <n v="14000"/>
    <s v="SGSI"/>
    <m/>
    <m/>
    <m/>
    <m/>
    <m/>
    <m/>
    <m/>
    <m/>
    <s v="REMITIDO A GRH PARA CONTRATACION"/>
    <s v="0050-2026/SGSI-GITE"/>
    <s v="0286-2026/SGIST-GITE"/>
    <s v="00124-2026/GITE"/>
    <d v="2025-01-08T00:00:00"/>
    <m/>
    <n v="2013"/>
    <m/>
    <m/>
    <m/>
    <s v="YAURI"/>
    <s v="LEON"/>
    <s v="EDGAR"/>
    <n v="40455836"/>
    <n v="10404558361"/>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1"/>
    <x v="0"/>
    <n v="1"/>
    <n v="7000"/>
    <n v="30"/>
    <n v="30"/>
    <x v="0"/>
    <x v="1"/>
    <m/>
    <m/>
    <m/>
    <m/>
    <m/>
    <m/>
    <m/>
    <m/>
    <n v="14000"/>
    <n v="7000"/>
    <n v="7000"/>
    <n v="0"/>
    <n v="0"/>
    <n v="0"/>
    <n v="0"/>
    <n v="0"/>
    <n v="0"/>
    <n v="0"/>
    <n v="0"/>
    <n v="0"/>
    <n v="0"/>
    <n v="14000"/>
    <s v="SGSI"/>
    <m/>
    <m/>
    <m/>
    <m/>
    <m/>
    <m/>
    <m/>
    <m/>
    <s v="REMITIDO A GRH PARA CONTRATACION"/>
    <s v="0050-2026/SGSI-GITE"/>
    <s v="0286-2026/SGIST-GITE"/>
    <s v="00124-2026/GITE"/>
    <d v="2025-01-08T00:00:00"/>
    <m/>
    <n v="2014"/>
    <m/>
    <m/>
    <m/>
    <s v="ACEDO"/>
    <s v="COBA"/>
    <s v="CARLO ANDRE"/>
    <n v="72077416"/>
    <n v="10720774165"/>
    <n v="7000"/>
    <d v="2026-01-06T00:00:00"/>
    <d v="2026-02-28T00:00:00"/>
    <m/>
    <n v="30"/>
    <n v="7000"/>
    <n v="26"/>
    <n v="7000"/>
    <n v="26"/>
    <n v="7000"/>
    <n v="0"/>
    <n v="0"/>
    <m/>
    <n v="30"/>
    <n v="7000"/>
    <n v="28"/>
    <n v="7000"/>
    <n v="28"/>
    <n v="7000"/>
    <n v="0"/>
    <n v="7000"/>
    <m/>
    <n v="0"/>
    <n v="0"/>
    <m/>
    <n v="0"/>
    <m/>
    <n v="0"/>
    <n v="0"/>
    <n v="0"/>
    <m/>
    <n v="0"/>
    <n v="0"/>
    <m/>
    <n v="0"/>
    <m/>
    <n v="0"/>
    <m/>
    <m/>
    <m/>
    <n v="14000"/>
    <n v="14000"/>
    <n v="14000"/>
    <n v="0"/>
    <n v="0"/>
    <m/>
    <m/>
    <m/>
    <m/>
  </r>
  <r>
    <s v="DISEÑO, DESARROLLO Y DESPLIEGUE SOLUCIONES TECNOLOGICAS"/>
    <x v="0"/>
    <s v="PIM"/>
    <s v="GITE"/>
    <s v="EG 2026"/>
    <s v="2.3"/>
    <s v="2.3.2.9.1.1"/>
    <x v="2"/>
    <x v="0"/>
    <n v="1"/>
    <n v="3500"/>
    <n v="30"/>
    <n v="30"/>
    <x v="0"/>
    <x v="0"/>
    <m/>
    <m/>
    <m/>
    <m/>
    <m/>
    <m/>
    <m/>
    <m/>
    <n v="7000"/>
    <n v="3500"/>
    <n v="3500"/>
    <n v="0"/>
    <n v="0"/>
    <n v="0"/>
    <n v="0"/>
    <n v="0"/>
    <n v="0"/>
    <n v="0"/>
    <n v="0"/>
    <n v="0"/>
    <n v="0"/>
    <n v="7000"/>
    <s v="SGSI"/>
    <m/>
    <m/>
    <m/>
    <m/>
    <m/>
    <m/>
    <m/>
    <m/>
    <s v="REMITIDO A GRH PARA CONTRATACION"/>
    <s v="0050-2026/SGSI-GITE"/>
    <s v="0286-2026/SGIST-GITE"/>
    <s v="00124-2026/GITE"/>
    <d v="2025-01-08T00:00:00"/>
    <m/>
    <n v="2002"/>
    <m/>
    <m/>
    <m/>
    <s v="OTERO"/>
    <s v="FARFAN"/>
    <s v="JEAN PIERRE"/>
    <n v="73046143"/>
    <n v="10730461432"/>
    <n v="3500"/>
    <d v="2026-01-06T00:00:00"/>
    <d v="2026-02-28T00:00:00"/>
    <m/>
    <n v="30"/>
    <n v="3500"/>
    <n v="26"/>
    <n v="3500"/>
    <n v="26"/>
    <n v="3500"/>
    <n v="0"/>
    <n v="0"/>
    <m/>
    <n v="30"/>
    <n v="3500"/>
    <n v="28"/>
    <n v="3500"/>
    <n v="28"/>
    <n v="3500"/>
    <n v="0"/>
    <n v="3500"/>
    <m/>
    <n v="0"/>
    <n v="0"/>
    <m/>
    <n v="0"/>
    <m/>
    <n v="0"/>
    <n v="0"/>
    <n v="0"/>
    <m/>
    <n v="0"/>
    <n v="0"/>
    <m/>
    <n v="0"/>
    <m/>
    <n v="0"/>
    <m/>
    <m/>
    <m/>
    <n v="7000"/>
    <n v="7000"/>
    <n v="7000"/>
    <n v="0"/>
    <n v="0"/>
    <m/>
    <m/>
    <m/>
    <m/>
  </r>
  <r>
    <s v="MANTENIMIENTO Y SOPORTE A LAS SOLUCIONES TECNOLOGICAS"/>
    <x v="1"/>
    <s v="PIM"/>
    <s v="GITE"/>
    <s v="EG 2026"/>
    <s v="2.3"/>
    <s v="2.3.2.9.1.1"/>
    <x v="3"/>
    <x v="0"/>
    <n v="1"/>
    <n v="4500"/>
    <n v="30"/>
    <n v="30"/>
    <x v="0"/>
    <x v="1"/>
    <m/>
    <m/>
    <m/>
    <m/>
    <m/>
    <m/>
    <m/>
    <m/>
    <n v="9000"/>
    <n v="4500"/>
    <n v="4500"/>
    <n v="0"/>
    <n v="0"/>
    <n v="0"/>
    <n v="0"/>
    <n v="0"/>
    <n v="0"/>
    <n v="0"/>
    <n v="0"/>
    <n v="0"/>
    <n v="0"/>
    <n v="4500"/>
    <s v="SGSI"/>
    <m/>
    <s v="SOLICITUD 0109 REALIZADA POR LA GITE PARA PRIORIZACION DE 2 CARGOS PARA 1 CARGO NO PROGRAMADO N° 0109"/>
    <s v="SOLICITUD 109"/>
    <m/>
    <s v="000276-2026/GPP"/>
    <d v="2026-02-18T00:00:00"/>
    <n v="4500"/>
    <s v="SE PRIORIZO CARGO PARA HABILITAR 1 CARGO NO PROGRAMADO DE FE A ABRIL"/>
    <s v="PENDIENTE DE REQUERIR"/>
    <m/>
    <m/>
    <m/>
    <m/>
    <m/>
    <m/>
    <m/>
    <m/>
    <m/>
    <m/>
    <m/>
    <m/>
    <m/>
    <m/>
    <m/>
    <m/>
    <m/>
    <m/>
    <n v="30"/>
    <n v="4500"/>
    <m/>
    <m/>
    <m/>
    <m/>
    <n v="4500"/>
    <n v="4500"/>
    <m/>
    <m/>
    <m/>
    <m/>
    <m/>
    <m/>
    <n v="0"/>
    <n v="0"/>
    <n v="0"/>
    <m/>
    <n v="0"/>
    <n v="0"/>
    <m/>
    <n v="0"/>
    <m/>
    <n v="0"/>
    <n v="0"/>
    <n v="0"/>
    <m/>
    <n v="0"/>
    <n v="0"/>
    <m/>
    <n v="0"/>
    <m/>
    <n v="0"/>
    <m/>
    <m/>
    <m/>
    <n v="4500"/>
    <n v="0"/>
    <n v="0"/>
    <n v="4500"/>
    <n v="4500"/>
    <m/>
    <m/>
    <m/>
    <s v="REF INFORME 00056-2026-SGSI - DESISTIO CORREO 19/01 LEANDRO PACHECO PIERO "/>
  </r>
  <r>
    <s v="MANTENIMIENTO Y SOPORTE A LAS SOLUCIONES TECNOLOGICAS"/>
    <x v="1"/>
    <s v="PIM"/>
    <s v="GITE"/>
    <s v="EG 2026"/>
    <s v="2.3"/>
    <s v="2.3.2.9.1.1"/>
    <x v="4"/>
    <x v="0"/>
    <n v="1"/>
    <n v="6000"/>
    <n v="30"/>
    <n v="30"/>
    <x v="0"/>
    <x v="1"/>
    <m/>
    <m/>
    <m/>
    <m/>
    <m/>
    <m/>
    <m/>
    <m/>
    <n v="12000"/>
    <n v="6000"/>
    <n v="6000"/>
    <n v="0"/>
    <n v="0"/>
    <n v="0"/>
    <n v="0"/>
    <n v="0"/>
    <n v="0"/>
    <n v="0"/>
    <n v="0"/>
    <n v="0"/>
    <n v="0"/>
    <n v="12000"/>
    <s v="SGSI"/>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MANTENIMIENTO Y SOPORTE A LAS SOLUCIONES TECNOLOGICAS"/>
    <x v="1"/>
    <s v="PIM"/>
    <s v="GITE"/>
    <s v="EG 2026"/>
    <s v="2.3"/>
    <s v="2.3.2.9.1.1"/>
    <x v="5"/>
    <x v="0"/>
    <n v="1"/>
    <n v="6000"/>
    <n v="30"/>
    <n v="15"/>
    <x v="0"/>
    <x v="1"/>
    <m/>
    <m/>
    <m/>
    <m/>
    <m/>
    <m/>
    <m/>
    <m/>
    <n v="9000"/>
    <n v="6000"/>
    <n v="3000"/>
    <n v="0"/>
    <n v="0"/>
    <n v="0"/>
    <n v="0"/>
    <n v="0"/>
    <n v="0"/>
    <n v="0"/>
    <n v="0"/>
    <n v="0"/>
    <n v="0"/>
    <n v="9000"/>
    <s v="SGSI"/>
    <m/>
    <m/>
    <m/>
    <m/>
    <m/>
    <m/>
    <m/>
    <m/>
    <s v="REMITIDO A GRH PARA CONTRATACION"/>
    <s v="0050-2026/SGSI-GITE"/>
    <s v="0286-2026/SGIST-GITE"/>
    <s v="00124-2026/GITE"/>
    <d v="2025-01-08T00:00:00"/>
    <m/>
    <n v="2005"/>
    <m/>
    <m/>
    <m/>
    <s v="GUTIERREZ "/>
    <s v="MIRANDA "/>
    <s v="JOEL ELIAQUIN"/>
    <n v="25558709"/>
    <s v="_x000a_10255587094"/>
    <n v="6000"/>
    <d v="2026-01-06T00:00:00"/>
    <d v="2026-02-28T00:00:00"/>
    <m/>
    <n v="30"/>
    <n v="6000"/>
    <n v="26"/>
    <n v="6000"/>
    <n v="26"/>
    <n v="6000"/>
    <n v="0"/>
    <n v="0"/>
    <m/>
    <n v="15"/>
    <n v="3000"/>
    <n v="14"/>
    <n v="3000"/>
    <n v="14"/>
    <n v="3000"/>
    <n v="0"/>
    <n v="3000"/>
    <m/>
    <n v="0"/>
    <n v="0"/>
    <m/>
    <n v="0"/>
    <m/>
    <n v="0"/>
    <n v="0"/>
    <n v="0"/>
    <m/>
    <n v="0"/>
    <n v="0"/>
    <m/>
    <n v="0"/>
    <m/>
    <n v="0"/>
    <m/>
    <m/>
    <m/>
    <n v="9000"/>
    <n v="9000"/>
    <n v="9000"/>
    <n v="0"/>
    <n v="0"/>
    <m/>
    <m/>
    <m/>
    <m/>
  </r>
  <r>
    <s v="MANTENIMIENTO Y SOPORTE A LAS SOLUCIONES TECNOLOGICAS"/>
    <x v="1"/>
    <s v="PIM"/>
    <s v="GITE"/>
    <s v="EG 2026"/>
    <s v="2.3"/>
    <s v="2.3.2.9.1.1"/>
    <x v="6"/>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06"/>
    <m/>
    <m/>
    <m/>
    <s v="GARCIA"/>
    <s v="MARQUINA"/>
    <s v="LEONCIO JONELL"/>
    <n v="44486257"/>
    <n v="10444862578"/>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7"/>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07"/>
    <m/>
    <m/>
    <m/>
    <s v="PUMACHOQUE"/>
    <s v="NAVARRO"/>
    <s v="ALFONSO"/>
    <n v="43515589"/>
    <n v="10435155893"/>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8"/>
    <x v="0"/>
    <n v="1"/>
    <n v="6000"/>
    <n v="30"/>
    <n v="30"/>
    <x v="0"/>
    <x v="1"/>
    <m/>
    <m/>
    <m/>
    <m/>
    <m/>
    <m/>
    <m/>
    <m/>
    <n v="12000"/>
    <n v="6000"/>
    <n v="6000"/>
    <n v="0"/>
    <n v="0"/>
    <n v="0"/>
    <n v="0"/>
    <n v="0"/>
    <n v="0"/>
    <n v="0"/>
    <n v="0"/>
    <n v="0"/>
    <n v="0"/>
    <n v="12000"/>
    <s v="SGSI"/>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MANTENIMIENTO Y SOPORTE A LAS SOLUCIONES TECNOLOGICAS"/>
    <x v="1"/>
    <s v="PIM"/>
    <s v="GITE"/>
    <s v="EG 2026"/>
    <s v="2.3"/>
    <s v="2.3.2.9.1.1"/>
    <x v="9"/>
    <x v="0"/>
    <n v="1"/>
    <n v="6000"/>
    <n v="30"/>
    <n v="30"/>
    <x v="0"/>
    <x v="1"/>
    <m/>
    <m/>
    <m/>
    <m/>
    <m/>
    <m/>
    <m/>
    <m/>
    <n v="12000"/>
    <n v="6000"/>
    <n v="6000"/>
    <n v="0"/>
    <n v="0"/>
    <n v="0"/>
    <n v="0"/>
    <n v="0"/>
    <n v="0"/>
    <n v="0"/>
    <n v="0"/>
    <n v="0"/>
    <n v="0"/>
    <n v="12000"/>
    <s v="SGSI"/>
    <m/>
    <m/>
    <m/>
    <m/>
    <m/>
    <m/>
    <m/>
    <m/>
    <s v="REMITIDO A GRH PARA CONTRATACION"/>
    <s v="000220-2026-SGSI/GITE"/>
    <s v="001953-2026-SGIST/GITE"/>
    <s v="000902-2026-GITE/ONPE"/>
    <d v="2026-02-20T00:00:00"/>
    <m/>
    <m/>
    <m/>
    <m/>
    <m/>
    <s v="ÑAUPARI"/>
    <s v="SALVADOR"/>
    <s v="YAZMIN ESMERALDA"/>
    <n v="72549573"/>
    <n v="10725495736"/>
    <n v="6000"/>
    <d v="2026-02-20T00:00:00"/>
    <d v="2026-02-28T00:00:00"/>
    <m/>
    <n v="30"/>
    <n v="6000"/>
    <m/>
    <n v="0"/>
    <m/>
    <n v="0"/>
    <n v="6000"/>
    <n v="6000"/>
    <m/>
    <n v="30"/>
    <n v="6000"/>
    <n v="9"/>
    <n v="1800"/>
    <n v="9"/>
    <n v="1800"/>
    <n v="4200"/>
    <n v="1800"/>
    <m/>
    <n v="0"/>
    <n v="0"/>
    <m/>
    <n v="0"/>
    <m/>
    <n v="0"/>
    <n v="0"/>
    <n v="0"/>
    <m/>
    <n v="0"/>
    <n v="0"/>
    <m/>
    <n v="0"/>
    <m/>
    <n v="0"/>
    <m/>
    <m/>
    <m/>
    <n v="12000"/>
    <n v="1800"/>
    <n v="1800"/>
    <n v="10200"/>
    <n v="7800"/>
    <m/>
    <m/>
    <m/>
    <m/>
  </r>
  <r>
    <s v="DISEÑO, DESARROLLO Y DESPLIEGUE SOLUCIONES TECNOLOGICAS"/>
    <x v="0"/>
    <s v="PIM"/>
    <s v="GITE"/>
    <s v="EG 2026"/>
    <s v="2.3"/>
    <s v="2.3.2.9.1.1"/>
    <x v="10"/>
    <x v="0"/>
    <n v="1"/>
    <n v="6000"/>
    <n v="30"/>
    <n v="30"/>
    <x v="0"/>
    <x v="0"/>
    <m/>
    <m/>
    <m/>
    <m/>
    <m/>
    <m/>
    <m/>
    <m/>
    <n v="12000"/>
    <n v="6000"/>
    <n v="6000"/>
    <n v="0"/>
    <n v="0"/>
    <n v="0"/>
    <n v="0"/>
    <n v="0"/>
    <n v="0"/>
    <n v="0"/>
    <n v="0"/>
    <n v="0"/>
    <n v="0"/>
    <n v="12000"/>
    <s v="SGSI"/>
    <m/>
    <m/>
    <m/>
    <m/>
    <m/>
    <m/>
    <m/>
    <m/>
    <s v="REMITIDO A GRH PARA CONTRATACION"/>
    <s v="0050-2026/SGSI-GITE"/>
    <s v="0286-2026/SGIST-GITE"/>
    <s v="00124-2026/GITE"/>
    <d v="2025-01-08T00:00:00"/>
    <m/>
    <n v="2008"/>
    <m/>
    <m/>
    <m/>
    <s v="RIOS"/>
    <s v="MIRANDA"/>
    <s v="ELISBAN ENRIQUE"/>
    <n v="41222635"/>
    <n v="10412226351"/>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11"/>
    <x v="0"/>
    <n v="1"/>
    <n v="6000"/>
    <n v="30"/>
    <n v="30"/>
    <x v="0"/>
    <x v="1"/>
    <m/>
    <m/>
    <m/>
    <m/>
    <m/>
    <m/>
    <m/>
    <m/>
    <n v="12000"/>
    <n v="6000"/>
    <n v="6000"/>
    <n v="0"/>
    <n v="0"/>
    <n v="0"/>
    <n v="0"/>
    <n v="0"/>
    <n v="0"/>
    <n v="0"/>
    <n v="0"/>
    <n v="0"/>
    <n v="0"/>
    <n v="7300"/>
    <s v="SGSI"/>
    <m/>
    <s v="SOLICITUD 0109 REALIZADA POR LA GITE PARA PRIORIZACION DE 2 CARGOS PARA 1 CARGO NO PROGRAMADO N° 0109"/>
    <s v="SOLICITUD 109"/>
    <m/>
    <s v="000276-2026/GPP"/>
    <d v="2026-02-18T00:00:00"/>
    <n v="7300"/>
    <s v="SE PRIORIZO CARGO PARA HABILITAR 1 CARGO NO PROGRAMADO DE FE A ABRIL"/>
    <s v="PENDIENTE DE REQUERIR"/>
    <m/>
    <m/>
    <m/>
    <m/>
    <m/>
    <m/>
    <m/>
    <m/>
    <m/>
    <m/>
    <m/>
    <m/>
    <m/>
    <m/>
    <m/>
    <m/>
    <m/>
    <m/>
    <n v="30"/>
    <n v="6000"/>
    <m/>
    <n v="0"/>
    <m/>
    <n v="0"/>
    <n v="6000"/>
    <n v="6000"/>
    <m/>
    <n v="30"/>
    <n v="1300"/>
    <m/>
    <n v="0"/>
    <m/>
    <n v="0"/>
    <n v="1300"/>
    <n v="0"/>
    <m/>
    <n v="0"/>
    <n v="0"/>
    <m/>
    <n v="0"/>
    <m/>
    <n v="0"/>
    <n v="0"/>
    <n v="0"/>
    <m/>
    <n v="0"/>
    <n v="0"/>
    <m/>
    <n v="0"/>
    <m/>
    <n v="0"/>
    <m/>
    <m/>
    <m/>
    <n v="7300"/>
    <n v="0"/>
    <n v="0"/>
    <n v="7300"/>
    <n v="6000"/>
    <m/>
    <m/>
    <m/>
    <m/>
  </r>
  <r>
    <s v="DISEÑO, DESARROLLO Y DESPLIEGUE SOLUCIONES TECNOLOGICAS"/>
    <x v="0"/>
    <s v="PIM"/>
    <s v="GITE"/>
    <s v="EG 2026"/>
    <s v="2.3"/>
    <s v="2.3.2.9.1.1"/>
    <x v="12"/>
    <x v="0"/>
    <n v="1"/>
    <n v="5500"/>
    <n v="30"/>
    <n v="30"/>
    <x v="0"/>
    <x v="0"/>
    <m/>
    <m/>
    <m/>
    <m/>
    <m/>
    <m/>
    <m/>
    <m/>
    <n v="11000"/>
    <n v="5500"/>
    <n v="5500"/>
    <n v="0"/>
    <n v="0"/>
    <n v="0"/>
    <n v="0"/>
    <n v="0"/>
    <n v="0"/>
    <n v="0"/>
    <n v="0"/>
    <n v="0"/>
    <n v="0"/>
    <n v="11000"/>
    <s v="SGSI"/>
    <m/>
    <m/>
    <m/>
    <m/>
    <m/>
    <m/>
    <m/>
    <m/>
    <s v="REMITIDO A GRH PARA CONTRATACION"/>
    <s v="0050-2026/SGSI-GITE"/>
    <s v="0286-2026/SGIST-GITE"/>
    <s v="00124-2026/GITE"/>
    <d v="2025-01-08T00:00:00"/>
    <m/>
    <n v="2009"/>
    <m/>
    <m/>
    <m/>
    <s v="RIVERA"/>
    <s v="GIL"/>
    <s v="EDER ALEIXO"/>
    <n v="76444237"/>
    <n v="10764442372"/>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3"/>
    <x v="0"/>
    <n v="1"/>
    <n v="6500"/>
    <n v="30"/>
    <n v="30"/>
    <x v="0"/>
    <x v="1"/>
    <m/>
    <m/>
    <m/>
    <m/>
    <m/>
    <m/>
    <m/>
    <m/>
    <n v="13000"/>
    <n v="6500"/>
    <n v="6500"/>
    <n v="0"/>
    <n v="0"/>
    <n v="0"/>
    <n v="0"/>
    <n v="0"/>
    <n v="0"/>
    <n v="0"/>
    <n v="0"/>
    <n v="0"/>
    <n v="0"/>
    <n v="13000"/>
    <s v="SGSI"/>
    <m/>
    <m/>
    <m/>
    <m/>
    <m/>
    <m/>
    <m/>
    <m/>
    <s v="REMITIDO A GRH PARA CONTRATACION"/>
    <s v="0050-2026/SGSI-GITE"/>
    <s v="0286-2026/SGIST-GITE"/>
    <s v="00124-2026/GITE"/>
    <d v="2025-01-08T00:00:00"/>
    <m/>
    <n v="2010"/>
    <m/>
    <m/>
    <m/>
    <s v="TASAYCO "/>
    <s v="AVILA"/>
    <s v="ULISES PAUL"/>
    <n v="40546898"/>
    <n v="10405468986"/>
    <n v="6500"/>
    <d v="2026-01-06T00:00:00"/>
    <d v="2026-02-28T00:00:00"/>
    <m/>
    <n v="30"/>
    <n v="6500"/>
    <n v="26"/>
    <n v="6500"/>
    <n v="26"/>
    <n v="6500"/>
    <n v="0"/>
    <n v="0"/>
    <m/>
    <n v="30"/>
    <n v="6500"/>
    <n v="28"/>
    <n v="6500"/>
    <n v="28"/>
    <n v="6500"/>
    <n v="0"/>
    <n v="6500"/>
    <m/>
    <n v="0"/>
    <n v="0"/>
    <m/>
    <n v="0"/>
    <m/>
    <n v="0"/>
    <n v="0"/>
    <n v="0"/>
    <m/>
    <n v="0"/>
    <n v="0"/>
    <m/>
    <n v="0"/>
    <m/>
    <n v="0"/>
    <m/>
    <m/>
    <m/>
    <n v="13000"/>
    <n v="13000"/>
    <n v="13000"/>
    <n v="0"/>
    <n v="0"/>
    <m/>
    <m/>
    <m/>
    <m/>
  </r>
  <r>
    <s v="MANTENIMIENTO Y SOPORTE A LAS SOLUCIONES TECNOLOGICAS"/>
    <x v="1"/>
    <s v="PIM"/>
    <s v="GITE"/>
    <s v="EG 2026"/>
    <s v="2.3"/>
    <s v="2.3.2.9.1.1"/>
    <x v="14"/>
    <x v="0"/>
    <n v="1"/>
    <n v="6500"/>
    <n v="30"/>
    <n v="30"/>
    <x v="0"/>
    <x v="1"/>
    <m/>
    <m/>
    <m/>
    <m/>
    <m/>
    <m/>
    <m/>
    <m/>
    <n v="13000"/>
    <n v="6500"/>
    <n v="6500"/>
    <n v="0"/>
    <n v="0"/>
    <n v="0"/>
    <n v="0"/>
    <n v="0"/>
    <n v="0"/>
    <n v="0"/>
    <n v="0"/>
    <n v="0"/>
    <n v="0"/>
    <n v="13000"/>
    <s v="SGSI"/>
    <m/>
    <m/>
    <m/>
    <m/>
    <m/>
    <m/>
    <m/>
    <m/>
    <s v="REMITIDO A GRH PARA CONTRATACION"/>
    <s v="0050-2026/SGSI-GITE"/>
    <s v="0286-2026/SGIST-GITE"/>
    <s v="00124-2026/GITE"/>
    <d v="2025-01-08T00:00:00"/>
    <m/>
    <n v="2011"/>
    <m/>
    <m/>
    <m/>
    <s v="SUPO"/>
    <s v="SAMANEZ"/>
    <s v="MACIEL DENI"/>
    <n v="70030570"/>
    <n v="10700305703"/>
    <n v="6500"/>
    <d v="2026-01-06T00:00:00"/>
    <d v="2026-02-28T00:00:00"/>
    <m/>
    <n v="30"/>
    <n v="6500"/>
    <n v="26"/>
    <n v="6500"/>
    <n v="26"/>
    <n v="6500"/>
    <n v="0"/>
    <n v="0"/>
    <m/>
    <n v="30"/>
    <n v="6500"/>
    <n v="28"/>
    <n v="6500"/>
    <n v="28"/>
    <n v="6500"/>
    <n v="0"/>
    <n v="6500"/>
    <m/>
    <n v="0"/>
    <n v="0"/>
    <m/>
    <n v="0"/>
    <m/>
    <n v="0"/>
    <n v="0"/>
    <n v="0"/>
    <m/>
    <n v="0"/>
    <n v="0"/>
    <m/>
    <n v="0"/>
    <m/>
    <n v="0"/>
    <m/>
    <m/>
    <m/>
    <n v="13000"/>
    <n v="13000"/>
    <n v="13000"/>
    <n v="0"/>
    <n v="0"/>
    <m/>
    <m/>
    <m/>
    <m/>
  </r>
  <r>
    <s v="MANTENIMIENTO Y SOPORTE A LAS SOLUCIONES TECNOLOGICAS"/>
    <x v="1"/>
    <s v="PIM"/>
    <s v="GITE"/>
    <s v="EG 2026"/>
    <s v="2.3"/>
    <s v="2.3.2.9.1.1"/>
    <x v="15"/>
    <x v="0"/>
    <n v="1"/>
    <n v="6500"/>
    <n v="30"/>
    <n v="30"/>
    <x v="0"/>
    <x v="1"/>
    <m/>
    <m/>
    <m/>
    <m/>
    <m/>
    <m/>
    <m/>
    <m/>
    <n v="13000"/>
    <n v="6500"/>
    <n v="6500"/>
    <n v="0"/>
    <n v="0"/>
    <n v="0"/>
    <n v="0"/>
    <n v="0"/>
    <n v="0"/>
    <n v="0"/>
    <n v="0"/>
    <n v="0"/>
    <n v="0"/>
    <n v="13000"/>
    <s v="SGSI"/>
    <m/>
    <m/>
    <m/>
    <m/>
    <m/>
    <m/>
    <m/>
    <m/>
    <s v="REMITIDO A GRH PARA CONTRATACION"/>
    <s v="0050-2026/SGSI-GITE"/>
    <s v="0286-2026/SGIST-GITE"/>
    <s v="00124-2026/GITE"/>
    <d v="2025-01-08T00:00:00"/>
    <m/>
    <n v="2012"/>
    <m/>
    <m/>
    <m/>
    <s v="NOLASCO"/>
    <s v="ROJAS"/>
    <s v="ROMALDO"/>
    <s v="76029792"/>
    <n v="10760297921"/>
    <n v="6500"/>
    <d v="2026-01-06T00:00:00"/>
    <d v="2026-02-28T00:00:00"/>
    <m/>
    <n v="30"/>
    <n v="6500"/>
    <n v="26"/>
    <n v="6500"/>
    <n v="26"/>
    <n v="6500"/>
    <n v="0"/>
    <n v="0"/>
    <m/>
    <n v="30"/>
    <n v="6500"/>
    <n v="28"/>
    <n v="6500"/>
    <n v="28"/>
    <n v="6500"/>
    <n v="0"/>
    <n v="6500"/>
    <m/>
    <n v="0"/>
    <n v="0"/>
    <m/>
    <n v="0"/>
    <m/>
    <n v="0"/>
    <n v="0"/>
    <n v="0"/>
    <m/>
    <n v="0"/>
    <n v="0"/>
    <m/>
    <n v="0"/>
    <m/>
    <n v="0"/>
    <m/>
    <m/>
    <m/>
    <n v="13000"/>
    <n v="13000"/>
    <n v="13000"/>
    <n v="0"/>
    <n v="0"/>
    <m/>
    <m/>
    <m/>
    <m/>
  </r>
  <r>
    <s v="DISEÑO, DESARROLLO Y DESPLIEGUE SOLUCIONES TECNOLOGICAS"/>
    <x v="0"/>
    <s v="PIM"/>
    <s v="GITE"/>
    <s v="EG 2026"/>
    <s v="2.3"/>
    <s v="2.3.2.9.1.1"/>
    <x v="16"/>
    <x v="0"/>
    <n v="1"/>
    <n v="7500"/>
    <n v="30"/>
    <n v="15"/>
    <x v="0"/>
    <x v="0"/>
    <m/>
    <m/>
    <m/>
    <m/>
    <m/>
    <m/>
    <m/>
    <m/>
    <n v="11250"/>
    <n v="7500"/>
    <n v="3750"/>
    <n v="0"/>
    <n v="0"/>
    <n v="0"/>
    <n v="0"/>
    <n v="0"/>
    <n v="0"/>
    <n v="0"/>
    <n v="0"/>
    <n v="0"/>
    <n v="0"/>
    <n v="11250"/>
    <s v="SGSI"/>
    <m/>
    <m/>
    <m/>
    <m/>
    <m/>
    <m/>
    <m/>
    <m/>
    <s v="REMITIDO A GRH PARA CONTRATACION"/>
    <s v="0050-2026/SGSI-GITE_x000a_'000110-2026/SGSI-GITE"/>
    <s v="0286-2026/SGIST-GITE_x000a_'000988-2026/SGIST-GITE"/>
    <s v="00124-2026/GITE_x000a_'000450-2026/GITE"/>
    <s v="8/01/2025_x000a_26/01/2026"/>
    <m/>
    <n v="2001"/>
    <m/>
    <m/>
    <m/>
    <s v="SANCHEZ"/>
    <s v="RIVAS"/>
    <s v="JANET SONIA"/>
    <n v="41532507"/>
    <n v="10415325075"/>
    <n v="7500"/>
    <d v="2026-01-06T00:00:00"/>
    <d v="2026-01-31T00:00:00"/>
    <m/>
    <n v="30"/>
    <n v="7500"/>
    <n v="26"/>
    <n v="7500"/>
    <n v="26"/>
    <n v="7500"/>
    <n v="0"/>
    <n v="0"/>
    <m/>
    <n v="15"/>
    <n v="3750"/>
    <n v="15"/>
    <n v="3750"/>
    <n v="15"/>
    <n v="3750"/>
    <n v="0"/>
    <n v="3750"/>
    <m/>
    <n v="0"/>
    <n v="0"/>
    <m/>
    <n v="0"/>
    <m/>
    <n v="0"/>
    <n v="0"/>
    <n v="0"/>
    <m/>
    <n v="0"/>
    <n v="0"/>
    <m/>
    <n v="0"/>
    <m/>
    <n v="0"/>
    <m/>
    <m/>
    <m/>
    <n v="11250"/>
    <n v="11250"/>
    <n v="11250"/>
    <n v="0"/>
    <n v="0"/>
    <m/>
    <m/>
    <m/>
    <m/>
  </r>
  <r>
    <s v="nuevo: DISEÑO, DESARROLLO Y DESPLIEGUE SOLUCIONES TECNOLOGICAS_x000a_antes; MANTENIMIENTO Y SOPORTE A LAS SOLUCIONES TECNOLOGICAS"/>
    <x v="0"/>
    <s v="PIM"/>
    <s v="GITE"/>
    <s v="EG 2026"/>
    <s v="2.3"/>
    <s v="2.3.2.9.1.1"/>
    <x v="16"/>
    <x v="0"/>
    <n v="1"/>
    <n v="7500"/>
    <m/>
    <n v="15"/>
    <x v="0"/>
    <x v="1"/>
    <m/>
    <m/>
    <m/>
    <m/>
    <m/>
    <m/>
    <m/>
    <m/>
    <n v="3750"/>
    <n v="0"/>
    <n v="3750"/>
    <n v="0"/>
    <n v="0"/>
    <n v="0"/>
    <n v="0"/>
    <n v="0"/>
    <n v="0"/>
    <n v="0"/>
    <n v="0"/>
    <n v="0"/>
    <n v="0"/>
    <n v="3750"/>
    <s v="SGSI"/>
    <m/>
    <s v="000281-2026/SGIST-GITE"/>
    <s v="000278-2026/GITE"/>
    <d v="2026-01-16T00:00:00"/>
    <s v="000111-2026/GPP"/>
    <d v="2026-01-23T00:00:00"/>
    <n v="3750"/>
    <s v="SE REALIZO MODIFICACION PRESUPUESTAL DE LOCADORES DE LA SGSI PARA NUEVA ACTIVIDAD OPERATIVA"/>
    <s v="REMITIDO A GRH PARA CONTRATACION"/>
    <s v="000110-2026/SGSI-GITE"/>
    <s v="000988-2026/SGIST-GITE"/>
    <s v="000450-2026/GITE"/>
    <d v="2025-01-26T00:00:00"/>
    <m/>
    <m/>
    <s v="SI"/>
    <m/>
    <m/>
    <s v="SANCHEZ"/>
    <s v="RIVAS"/>
    <s v="JANET SONIA"/>
    <n v="41532507"/>
    <n v="10415325075"/>
    <n v="7500"/>
    <d v="2026-02-01T00:00:00"/>
    <d v="2026-02-28T00:00:00"/>
    <m/>
    <n v="0"/>
    <n v="0"/>
    <m/>
    <n v="0"/>
    <m/>
    <n v="0"/>
    <n v="0"/>
    <n v="0"/>
    <m/>
    <n v="15"/>
    <n v="3750"/>
    <n v="15"/>
    <n v="3750"/>
    <n v="15"/>
    <n v="3750"/>
    <n v="0"/>
    <n v="3750"/>
    <m/>
    <n v="0"/>
    <n v="0"/>
    <m/>
    <n v="0"/>
    <m/>
    <n v="0"/>
    <n v="0"/>
    <n v="0"/>
    <m/>
    <n v="0"/>
    <n v="0"/>
    <m/>
    <n v="0"/>
    <m/>
    <n v="0"/>
    <m/>
    <m/>
    <m/>
    <n v="3750"/>
    <n v="3750"/>
    <n v="3750"/>
    <n v="0"/>
    <n v="0"/>
    <m/>
    <m/>
    <m/>
    <m/>
  </r>
  <r>
    <s v="MANTENIMIENTO Y SOPORTE A LAS SOLUCIONES TECNOLOGICAS"/>
    <x v="1"/>
    <s v="PIM"/>
    <s v="GITE"/>
    <s v="EG 2026"/>
    <s v="2.3"/>
    <s v="2.3.2.9.1.1"/>
    <x v="17"/>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15"/>
    <m/>
    <m/>
    <m/>
    <s v="TSUKAMOTO"/>
    <s v="ALEJOS"/>
    <s v="ANGELICA JHARUMI"/>
    <n v="42604717"/>
    <n v="10426047174"/>
    <n v="6000"/>
    <d v="2026-01-02T00:00:00"/>
    <d v="2026-02-28T00:00:00"/>
    <m/>
    <n v="30"/>
    <n v="6000"/>
    <n v="26"/>
    <n v="6000"/>
    <n v="26"/>
    <n v="6000"/>
    <n v="0"/>
    <n v="0"/>
    <m/>
    <n v="30"/>
    <n v="6000"/>
    <n v="28"/>
    <n v="5600"/>
    <n v="28"/>
    <n v="5600"/>
    <n v="400"/>
    <n v="5600"/>
    <m/>
    <n v="0"/>
    <n v="0"/>
    <m/>
    <n v="0"/>
    <m/>
    <n v="0"/>
    <n v="0"/>
    <n v="0"/>
    <m/>
    <n v="0"/>
    <n v="0"/>
    <m/>
    <n v="0"/>
    <m/>
    <n v="0"/>
    <m/>
    <m/>
    <m/>
    <n v="12000"/>
    <n v="11600"/>
    <n v="11600"/>
    <n v="400"/>
    <n v="400"/>
    <m/>
    <m/>
    <m/>
    <m/>
  </r>
  <r>
    <s v="MANTENIMIENTO Y SOPORTE A LAS SOLUCIONES TECNOLOGICAS"/>
    <x v="1"/>
    <s v="PIM"/>
    <s v="GITE"/>
    <s v="EG 2026"/>
    <s v="2.3"/>
    <s v="2.3.2.9.1.1"/>
    <x v="18"/>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16"/>
    <m/>
    <m/>
    <m/>
    <s v="AURICH "/>
    <s v="ROCA "/>
    <s v="JUAN AGUSTO JUNIOR"/>
    <n v="71245407"/>
    <n v="10712454071"/>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9"/>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17"/>
    <m/>
    <m/>
    <m/>
    <s v="ESPINOZA "/>
    <s v="MENDOZA "/>
    <s v="ALEXANDRA ROSMERY"/>
    <n v="73011412"/>
    <n v="10730114121"/>
    <n v="5500"/>
    <d v="2026-01-06T00:00:00"/>
    <d v="2026-02-28T00:00:00"/>
    <m/>
    <n v="30"/>
    <n v="5500"/>
    <n v="26"/>
    <n v="5500"/>
    <n v="26"/>
    <n v="5500"/>
    <n v="0"/>
    <n v="0"/>
    <m/>
    <n v="30"/>
    <n v="5500"/>
    <n v="28"/>
    <n v="5500"/>
    <n v="28"/>
    <n v="5500"/>
    <n v="0"/>
    <n v="5500"/>
    <m/>
    <n v="0"/>
    <n v="0"/>
    <m/>
    <n v="0"/>
    <m/>
    <n v="0"/>
    <n v="0"/>
    <n v="0"/>
    <m/>
    <n v="0"/>
    <n v="0"/>
    <m/>
    <n v="0"/>
    <m/>
    <n v="0"/>
    <m/>
    <m/>
    <m/>
    <n v="11000"/>
    <n v="11000"/>
    <n v="11000"/>
    <n v="0"/>
    <n v="0"/>
    <m/>
    <m/>
    <m/>
    <m/>
  </r>
  <r>
    <s v="DISEÑO, DESARROLLO Y DESPLIEGUE SOLUCIONES TECNOLOGICAS"/>
    <x v="0"/>
    <s v="PIM"/>
    <s v="GITE"/>
    <s v="EG 2026"/>
    <s v="2.3"/>
    <s v="2.3.2.9.1.1"/>
    <x v="20"/>
    <x v="0"/>
    <n v="1"/>
    <n v="5500"/>
    <n v="30"/>
    <n v="30"/>
    <x v="0"/>
    <x v="0"/>
    <m/>
    <m/>
    <m/>
    <m/>
    <m/>
    <m/>
    <m/>
    <m/>
    <n v="11000"/>
    <n v="5500"/>
    <n v="5500"/>
    <n v="0"/>
    <n v="0"/>
    <n v="0"/>
    <n v="0"/>
    <n v="0"/>
    <n v="0"/>
    <n v="0"/>
    <n v="0"/>
    <n v="0"/>
    <n v="0"/>
    <n v="11000"/>
    <s v="SGSI"/>
    <m/>
    <m/>
    <m/>
    <m/>
    <m/>
    <m/>
    <m/>
    <m/>
    <s v="REMITIDO A GRH PARA CONTRATACION"/>
    <s v="0050-2026/SGSI-GITE"/>
    <s v="0286-2026/SGIST-GITE"/>
    <s v="00124-2026/GITE"/>
    <d v="2025-01-08T00:00:00"/>
    <m/>
    <n v="2018"/>
    <m/>
    <m/>
    <m/>
    <s v="CHUQUIN"/>
    <s v="ANGLAS"/>
    <s v="JONATHAN JESUS"/>
    <n v="44929399"/>
    <n v="10449293997"/>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21"/>
    <x v="0"/>
    <n v="1"/>
    <n v="5500"/>
    <n v="30"/>
    <n v="15"/>
    <x v="0"/>
    <x v="0"/>
    <m/>
    <m/>
    <m/>
    <m/>
    <m/>
    <m/>
    <m/>
    <m/>
    <n v="8250"/>
    <n v="5500"/>
    <n v="2750"/>
    <n v="0"/>
    <n v="0"/>
    <n v="0"/>
    <n v="0"/>
    <n v="0"/>
    <n v="0"/>
    <n v="0"/>
    <n v="0"/>
    <n v="0"/>
    <n v="0"/>
    <n v="8250"/>
    <s v="SGSI"/>
    <m/>
    <m/>
    <m/>
    <m/>
    <m/>
    <m/>
    <m/>
    <m/>
    <s v="REMITIDO A GRH PARA CONTRATACION"/>
    <s v="0050-2026/SGSI-GITE"/>
    <s v="0286-2026/SGIST-GITE"/>
    <s v="00124-2026/GITE"/>
    <d v="2025-01-08T00:00:00"/>
    <m/>
    <n v="2019"/>
    <m/>
    <m/>
    <m/>
    <s v="FELIX"/>
    <s v="VASQUEZ"/>
    <s v="MARCELA VILMA"/>
    <n v="41779939"/>
    <n v="10417799392"/>
    <n v="5500"/>
    <d v="2026-01-06T00:00:00"/>
    <d v="2026-02-28T00:00:00"/>
    <m/>
    <n v="30"/>
    <n v="5500"/>
    <n v="26"/>
    <n v="5500"/>
    <n v="26"/>
    <n v="5500"/>
    <n v="0"/>
    <n v="0"/>
    <m/>
    <n v="15"/>
    <n v="2750"/>
    <n v="14"/>
    <n v="2750"/>
    <n v="14"/>
    <n v="2750"/>
    <n v="0"/>
    <n v="2750"/>
    <m/>
    <n v="0"/>
    <n v="0"/>
    <m/>
    <n v="0"/>
    <m/>
    <n v="0"/>
    <n v="0"/>
    <n v="0"/>
    <m/>
    <n v="0"/>
    <n v="0"/>
    <m/>
    <n v="0"/>
    <m/>
    <n v="0"/>
    <m/>
    <m/>
    <m/>
    <n v="8250"/>
    <n v="8250"/>
    <n v="8250"/>
    <n v="0"/>
    <n v="0"/>
    <m/>
    <m/>
    <m/>
    <m/>
  </r>
  <r>
    <s v="MANTENIMIENTO Y SOPORTE A LAS SOLUCIONES TECNOLOGICAS"/>
    <x v="1"/>
    <s v="PIM"/>
    <s v="GITE"/>
    <s v="EG 2026"/>
    <s v="2.3"/>
    <s v="2.3.2.9.1.1"/>
    <x v="22"/>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0"/>
    <m/>
    <m/>
    <m/>
    <s v="RODRIGUEZ"/>
    <s v="SURICHAQUI"/>
    <s v="LUIS ANGEL"/>
    <n v="45792367"/>
    <n v="10457923673"/>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23"/>
    <x v="0"/>
    <n v="1"/>
    <n v="5500"/>
    <n v="30"/>
    <n v="30"/>
    <x v="0"/>
    <x v="1"/>
    <m/>
    <m/>
    <m/>
    <m/>
    <m/>
    <m/>
    <m/>
    <m/>
    <n v="11000"/>
    <n v="5500"/>
    <n v="5500"/>
    <n v="0"/>
    <n v="0"/>
    <n v="0"/>
    <n v="0"/>
    <n v="0"/>
    <n v="0"/>
    <n v="0"/>
    <n v="0"/>
    <n v="0"/>
    <n v="0"/>
    <n v="11000"/>
    <s v="SGSI"/>
    <m/>
    <m/>
    <m/>
    <m/>
    <m/>
    <m/>
    <m/>
    <m/>
    <s v="REMITIDO A GRH PARA CONTRATACION"/>
    <s v="000164-2026/SGSI-GITE"/>
    <s v="001459-2026-SGIST"/>
    <s v="000713-2026/GITE-ONPE"/>
    <d v="2026-02-10T00:00:00"/>
    <m/>
    <m/>
    <m/>
    <m/>
    <m/>
    <s v="OBREGON"/>
    <s v="REMUNDO"/>
    <s v="CINTIA ERIKA"/>
    <n v="73335251"/>
    <n v="10733352511"/>
    <n v="5500"/>
    <d v="2026-02-12T00:00:00"/>
    <d v="2026-02-28T00:00:00"/>
    <m/>
    <n v="30"/>
    <n v="5500"/>
    <m/>
    <n v="0"/>
    <m/>
    <n v="0"/>
    <n v="5500"/>
    <n v="5500"/>
    <m/>
    <n v="30"/>
    <n v="5500"/>
    <n v="17"/>
    <n v="3116.666666666667"/>
    <n v="17"/>
    <n v="3116.666666666667"/>
    <n v="2383.333333333333"/>
    <n v="3116.666666666667"/>
    <m/>
    <n v="0"/>
    <n v="0"/>
    <m/>
    <n v="0"/>
    <m/>
    <n v="0"/>
    <n v="0"/>
    <n v="0"/>
    <m/>
    <n v="0"/>
    <n v="0"/>
    <m/>
    <n v="0"/>
    <m/>
    <n v="0"/>
    <m/>
    <m/>
    <m/>
    <n v="11000"/>
    <n v="3116.666666666667"/>
    <n v="3116.666666666667"/>
    <n v="7883.333333333333"/>
    <n v="8616.6666666666679"/>
    <m/>
    <m/>
    <m/>
    <m/>
  </r>
  <r>
    <s v="MANTENIMIENTO Y SOPORTE A LAS SOLUCIONES TECNOLOGICAS"/>
    <x v="1"/>
    <s v="PIM"/>
    <s v="GITE"/>
    <s v="EG 2026"/>
    <s v="2.3"/>
    <s v="2.3.2.9.1.1"/>
    <x v="24"/>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1"/>
    <m/>
    <m/>
    <m/>
    <s v="OJEDA"/>
    <s v="VILLANUEVA"/>
    <s v="SILVIA VIOLETA"/>
    <s v="09902484"/>
    <n v="10099024840"/>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25"/>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2"/>
    <m/>
    <m/>
    <m/>
    <s v="GONZALES"/>
    <s v="RUIZ"/>
    <s v="KIKE ROSALIO"/>
    <n v="41649134"/>
    <n v="10416491343"/>
    <n v="5500"/>
    <d v="2026-01-06T00:00:00"/>
    <d v="2026-02-28T00:00:00"/>
    <m/>
    <n v="30"/>
    <n v="5500"/>
    <n v="26"/>
    <n v="5500"/>
    <n v="26"/>
    <n v="5500"/>
    <n v="0"/>
    <n v="0"/>
    <m/>
    <n v="30"/>
    <n v="5500"/>
    <n v="28"/>
    <n v="5500"/>
    <n v="28"/>
    <n v="5500"/>
    <n v="0"/>
    <n v="5500"/>
    <m/>
    <n v="0"/>
    <n v="0"/>
    <m/>
    <n v="0"/>
    <m/>
    <n v="0"/>
    <n v="0"/>
    <n v="0"/>
    <m/>
    <n v="0"/>
    <n v="0"/>
    <m/>
    <n v="0"/>
    <m/>
    <n v="0"/>
    <m/>
    <m/>
    <m/>
    <n v="11000"/>
    <n v="11000"/>
    <n v="11000"/>
    <n v="0"/>
    <n v="0"/>
    <m/>
    <m/>
    <m/>
    <m/>
  </r>
  <r>
    <s v="DISEÑO, DESARROLLO Y DESPLIEGUE SOLUCIONES TECNOLOGICAS"/>
    <x v="0"/>
    <s v="PIM"/>
    <s v="GITE"/>
    <s v="EG 2026"/>
    <s v="2.3"/>
    <s v="2.3.2.9.1.1"/>
    <x v="26"/>
    <x v="0"/>
    <n v="1"/>
    <n v="7000"/>
    <n v="30"/>
    <n v="30"/>
    <x v="0"/>
    <x v="0"/>
    <m/>
    <m/>
    <m/>
    <m/>
    <m/>
    <m/>
    <m/>
    <m/>
    <n v="14000"/>
    <n v="7000"/>
    <n v="7000"/>
    <n v="0"/>
    <n v="0"/>
    <n v="0"/>
    <n v="0"/>
    <n v="0"/>
    <n v="0"/>
    <n v="0"/>
    <n v="0"/>
    <n v="0"/>
    <n v="0"/>
    <n v="14000"/>
    <s v="SGSI"/>
    <m/>
    <m/>
    <m/>
    <m/>
    <m/>
    <m/>
    <m/>
    <m/>
    <s v="REMITIDO A GRH PARA CONTRATACION"/>
    <s v="0050-2026/SGSI-GITE"/>
    <s v="0286-2026/SGIST-GITE"/>
    <s v="00124-2026/GITE"/>
    <d v="2025-01-08T00:00:00"/>
    <m/>
    <n v="2032"/>
    <m/>
    <m/>
    <m/>
    <s v="BALBARO "/>
    <s v="SALVADOR"/>
    <s v="ELMER RICARDO"/>
    <s v="09605790"/>
    <n v="10096057909"/>
    <n v="7000"/>
    <d v="2026-01-02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27"/>
    <x v="0"/>
    <n v="1"/>
    <n v="7000"/>
    <n v="30"/>
    <n v="30"/>
    <x v="0"/>
    <x v="1"/>
    <m/>
    <m/>
    <m/>
    <m/>
    <m/>
    <m/>
    <m/>
    <m/>
    <n v="14000"/>
    <n v="7000"/>
    <n v="7000"/>
    <n v="0"/>
    <n v="0"/>
    <n v="0"/>
    <n v="0"/>
    <n v="0"/>
    <n v="0"/>
    <n v="0"/>
    <n v="0"/>
    <n v="0"/>
    <n v="0"/>
    <n v="14000"/>
    <s v="SGSI"/>
    <m/>
    <m/>
    <m/>
    <m/>
    <m/>
    <m/>
    <m/>
    <m/>
    <s v="REMITIDO A GRH PARA CONTRATACION"/>
    <s v="0050-2026/SGSI-GITE"/>
    <s v="0286-2026/SGIST-GITE"/>
    <s v="00124-2026/GITE"/>
    <d v="2025-01-08T00:00:00"/>
    <m/>
    <n v="2033"/>
    <m/>
    <m/>
    <m/>
    <s v="TAPIA"/>
    <s v="CHAVESTA "/>
    <s v="YOIS VICTORIA"/>
    <n v="70915333"/>
    <n v="10709153337"/>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28"/>
    <x v="0"/>
    <n v="1"/>
    <n v="7000"/>
    <n v="30"/>
    <n v="30"/>
    <x v="0"/>
    <x v="1"/>
    <m/>
    <m/>
    <m/>
    <m/>
    <m/>
    <m/>
    <m/>
    <m/>
    <n v="14000"/>
    <n v="7000"/>
    <n v="7000"/>
    <n v="0"/>
    <n v="0"/>
    <n v="0"/>
    <n v="0"/>
    <n v="0"/>
    <n v="0"/>
    <n v="0"/>
    <n v="0"/>
    <n v="0"/>
    <n v="0"/>
    <n v="14000"/>
    <s v="SGSI"/>
    <m/>
    <m/>
    <m/>
    <m/>
    <m/>
    <m/>
    <m/>
    <m/>
    <s v="REMITIDO A GRH PARA CONTRATACION"/>
    <s v="0050-2026/SGSI-GITE"/>
    <s v="0286-2026/SGIST-GITE"/>
    <s v="00124-2026/GITE"/>
    <d v="2025-01-08T00:00:00"/>
    <m/>
    <n v="2034"/>
    <m/>
    <m/>
    <m/>
    <s v="BARTOLO"/>
    <s v="ESTRELLA"/>
    <s v="JULIA ALICIA"/>
    <n v="46121251"/>
    <n v="10461212510"/>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29"/>
    <x v="0"/>
    <n v="2"/>
    <n v="7000"/>
    <n v="30"/>
    <n v="30"/>
    <x v="0"/>
    <x v="1"/>
    <m/>
    <m/>
    <m/>
    <m/>
    <m/>
    <m/>
    <m/>
    <m/>
    <n v="28000"/>
    <n v="14000"/>
    <n v="14000"/>
    <n v="0"/>
    <n v="0"/>
    <n v="0"/>
    <n v="0"/>
    <n v="0"/>
    <n v="0"/>
    <n v="0"/>
    <n v="0"/>
    <n v="0"/>
    <n v="0"/>
    <n v="28000"/>
    <s v="SGSI"/>
    <m/>
    <m/>
    <m/>
    <m/>
    <m/>
    <m/>
    <m/>
    <m/>
    <s v="PENDIENTE DE REQUERIR"/>
    <m/>
    <m/>
    <m/>
    <m/>
    <m/>
    <m/>
    <m/>
    <m/>
    <m/>
    <m/>
    <m/>
    <m/>
    <m/>
    <m/>
    <m/>
    <m/>
    <m/>
    <m/>
    <n v="30"/>
    <n v="14000"/>
    <m/>
    <n v="0"/>
    <m/>
    <n v="0"/>
    <n v="14000"/>
    <n v="14000"/>
    <m/>
    <n v="30"/>
    <n v="14000"/>
    <m/>
    <n v="0"/>
    <m/>
    <n v="0"/>
    <n v="14000"/>
    <n v="0"/>
    <m/>
    <n v="0"/>
    <n v="0"/>
    <m/>
    <n v="0"/>
    <m/>
    <n v="0"/>
    <n v="0"/>
    <n v="0"/>
    <m/>
    <n v="0"/>
    <n v="0"/>
    <m/>
    <n v="0"/>
    <m/>
    <n v="0"/>
    <m/>
    <m/>
    <m/>
    <n v="28000"/>
    <n v="0"/>
    <n v="0"/>
    <n v="28000"/>
    <n v="14000"/>
    <m/>
    <m/>
    <m/>
    <m/>
  </r>
  <r>
    <s v="MANTENIMIENTO Y SOPORTE A LAS SOLUCIONES TECNOLOGICAS"/>
    <x v="1"/>
    <s v="PIM"/>
    <s v="GITE"/>
    <s v="EG 2026"/>
    <s v="2.3"/>
    <s v="2.3.2.9.1.1"/>
    <x v="30"/>
    <x v="0"/>
    <n v="1"/>
    <n v="7000"/>
    <n v="30"/>
    <n v="30"/>
    <x v="0"/>
    <x v="1"/>
    <m/>
    <m/>
    <m/>
    <m/>
    <m/>
    <m/>
    <m/>
    <m/>
    <n v="14000"/>
    <n v="7000"/>
    <n v="7000"/>
    <n v="0"/>
    <n v="0"/>
    <n v="0"/>
    <n v="0"/>
    <n v="0"/>
    <n v="0"/>
    <n v="0"/>
    <n v="0"/>
    <n v="0"/>
    <n v="0"/>
    <n v="14000"/>
    <s v="SGSI"/>
    <m/>
    <m/>
    <m/>
    <m/>
    <m/>
    <m/>
    <m/>
    <m/>
    <s v="REMITIDO A GRH PARA CONTRATACION"/>
    <s v="0050-2026/SGSI-GITE"/>
    <s v="0286-2026/SGIST-GITE"/>
    <s v="00124-2026/GITE"/>
    <d v="2025-01-08T00:00:00"/>
    <m/>
    <n v="2035"/>
    <m/>
    <m/>
    <m/>
    <s v="ATAUJE"/>
    <s v="SEGUIN"/>
    <s v="RODOLFO MARTIN"/>
    <n v="47177648"/>
    <n v="10471776489"/>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31"/>
    <x v="0"/>
    <n v="1"/>
    <n v="7000"/>
    <n v="30"/>
    <n v="15"/>
    <x v="0"/>
    <x v="0"/>
    <m/>
    <m/>
    <m/>
    <m/>
    <m/>
    <m/>
    <m/>
    <m/>
    <n v="10500"/>
    <n v="7000"/>
    <n v="3500"/>
    <n v="0"/>
    <n v="0"/>
    <n v="0"/>
    <n v="0"/>
    <n v="0"/>
    <n v="0"/>
    <n v="0"/>
    <n v="0"/>
    <n v="0"/>
    <n v="0"/>
    <n v="10500"/>
    <s v="SGSI"/>
    <m/>
    <m/>
    <m/>
    <m/>
    <m/>
    <m/>
    <m/>
    <m/>
    <s v="REMITIDO A GRH PARA CONTRATACION"/>
    <s v="0050-2026/SGSI-GITE"/>
    <s v="0286-2026/SGIST-GITE"/>
    <s v="00124-2026/GITE"/>
    <d v="2025-01-08T00:00:00"/>
    <m/>
    <n v="2037"/>
    <m/>
    <m/>
    <m/>
    <s v="CHIQUINTA"/>
    <s v="ESPINOZA"/>
    <s v="JORGE LUIS"/>
    <s v="43482416"/>
    <n v="10434824163"/>
    <n v="7000"/>
    <d v="2026-01-06T00:00:00"/>
    <d v="2026-02-28T00:00:00"/>
    <m/>
    <n v="30"/>
    <n v="7000"/>
    <n v="26"/>
    <n v="7000"/>
    <n v="26"/>
    <n v="7000"/>
    <n v="0"/>
    <n v="0"/>
    <m/>
    <n v="15"/>
    <n v="3500"/>
    <n v="14"/>
    <n v="3500"/>
    <n v="14"/>
    <n v="3500"/>
    <n v="0"/>
    <n v="3500"/>
    <m/>
    <n v="0"/>
    <n v="0"/>
    <m/>
    <n v="0"/>
    <m/>
    <n v="0"/>
    <n v="0"/>
    <n v="0"/>
    <m/>
    <n v="0"/>
    <n v="0"/>
    <m/>
    <n v="0"/>
    <m/>
    <n v="0"/>
    <m/>
    <m/>
    <m/>
    <n v="10500"/>
    <n v="10500"/>
    <n v="10500"/>
    <n v="0"/>
    <n v="0"/>
    <m/>
    <m/>
    <m/>
    <m/>
  </r>
  <r>
    <s v="MANTENIMIENTO Y SOPORTE A LAS SOLUCIONES TECNOLOGICAS"/>
    <x v="1"/>
    <s v="PIM"/>
    <s v="GITE"/>
    <s v="EG 2026"/>
    <s v="2.3"/>
    <s v="2.3.2.9.1.1"/>
    <x v="31"/>
    <x v="0"/>
    <n v="1"/>
    <n v="7000"/>
    <m/>
    <n v="15"/>
    <x v="0"/>
    <x v="1"/>
    <m/>
    <m/>
    <m/>
    <m/>
    <m/>
    <m/>
    <m/>
    <m/>
    <n v="3500"/>
    <n v="0"/>
    <n v="3500"/>
    <n v="0"/>
    <n v="0"/>
    <n v="0"/>
    <n v="0"/>
    <n v="0"/>
    <n v="0"/>
    <n v="0"/>
    <n v="0"/>
    <n v="0"/>
    <n v="0"/>
    <n v="3500"/>
    <s v="SGSI"/>
    <m/>
    <m/>
    <m/>
    <m/>
    <m/>
    <m/>
    <m/>
    <m/>
    <s v="REMITIDO A GRH PARA CONTRATACION"/>
    <s v="0050-2026/SGSI-GITE"/>
    <s v="0286-2026/SGIST-GITE"/>
    <s v="00124-2026/GITE"/>
    <d v="2025-01-08T00:00:00"/>
    <m/>
    <n v="2037"/>
    <m/>
    <m/>
    <m/>
    <s v="CHIQUINTA"/>
    <s v="ESPINOZA"/>
    <s v="JORGE LUIS"/>
    <s v="43482416"/>
    <n v="10434824163"/>
    <n v="7000"/>
    <d v="2026-01-06T00:00:00"/>
    <d v="2026-02-28T00:00:00"/>
    <m/>
    <n v="0"/>
    <n v="0"/>
    <m/>
    <n v="0"/>
    <m/>
    <n v="0"/>
    <n v="0"/>
    <n v="0"/>
    <m/>
    <n v="15"/>
    <n v="3500"/>
    <n v="14"/>
    <n v="3500"/>
    <n v="14"/>
    <n v="3500"/>
    <n v="0"/>
    <n v="3500"/>
    <m/>
    <n v="0"/>
    <n v="0"/>
    <m/>
    <n v="0"/>
    <m/>
    <n v="0"/>
    <n v="0"/>
    <n v="0"/>
    <m/>
    <n v="0"/>
    <n v="0"/>
    <m/>
    <n v="0"/>
    <m/>
    <n v="0"/>
    <m/>
    <m/>
    <m/>
    <n v="3500"/>
    <n v="3500"/>
    <n v="3500"/>
    <n v="0"/>
    <n v="0"/>
    <m/>
    <m/>
    <m/>
    <m/>
  </r>
  <r>
    <s v="MANTENIMIENTO Y SOPORTE A LAS SOLUCIONES TECNOLOGICAS"/>
    <x v="1"/>
    <s v="PIM"/>
    <s v="GITE"/>
    <s v="EG 2026"/>
    <s v="2.3"/>
    <s v="2.3.2.9.1.1"/>
    <x v="32"/>
    <x v="0"/>
    <n v="1"/>
    <n v="7000"/>
    <n v="30"/>
    <n v="15"/>
    <x v="0"/>
    <x v="0"/>
    <m/>
    <m/>
    <m/>
    <m/>
    <m/>
    <m/>
    <m/>
    <m/>
    <n v="10500"/>
    <n v="7000"/>
    <n v="3500"/>
    <n v="0"/>
    <n v="0"/>
    <n v="0"/>
    <n v="0"/>
    <n v="0"/>
    <n v="0"/>
    <n v="0"/>
    <n v="0"/>
    <n v="0"/>
    <n v="0"/>
    <n v="10500"/>
    <s v="SGSI"/>
    <m/>
    <m/>
    <m/>
    <m/>
    <m/>
    <m/>
    <m/>
    <m/>
    <s v="REMITIDO A GRH PARA CONTRATACION"/>
    <s v="0050-2026/SGSI-GITE"/>
    <s v="0286-2026/SGIST-GITE"/>
    <s v="00124-2026/GITE"/>
    <d v="2025-01-08T00:00:00"/>
    <m/>
    <n v="2038"/>
    <m/>
    <m/>
    <m/>
    <s v="CACERES"/>
    <s v="BERROSPI DE MOREYRA"/>
    <s v="ADRIANA ESTEFANI"/>
    <s v="70982067"/>
    <n v="10709820678"/>
    <n v="7000"/>
    <d v="2026-01-06T00:00:00"/>
    <d v="2026-02-28T00:00:00"/>
    <m/>
    <n v="30"/>
    <n v="7000"/>
    <n v="26"/>
    <n v="7000"/>
    <n v="26"/>
    <n v="7000"/>
    <n v="0"/>
    <n v="0"/>
    <m/>
    <n v="15"/>
    <n v="3500"/>
    <n v="14"/>
    <n v="3500"/>
    <n v="14"/>
    <n v="3500"/>
    <n v="0"/>
    <n v="3500"/>
    <m/>
    <n v="0"/>
    <n v="0"/>
    <m/>
    <n v="0"/>
    <m/>
    <n v="0"/>
    <n v="0"/>
    <n v="0"/>
    <m/>
    <n v="0"/>
    <n v="0"/>
    <m/>
    <n v="0"/>
    <m/>
    <n v="0"/>
    <m/>
    <m/>
    <m/>
    <n v="10500"/>
    <n v="10500"/>
    <n v="10500"/>
    <n v="0"/>
    <n v="0"/>
    <m/>
    <m/>
    <m/>
    <m/>
  </r>
  <r>
    <s v="MANTENIMIENTO Y SOPORTE A LAS SOLUCIONES TECNOLOGICAS"/>
    <x v="1"/>
    <s v="PIM"/>
    <s v="GITE"/>
    <s v="EG 2026"/>
    <s v="2.3"/>
    <s v="2.3.2.9.1.1"/>
    <x v="32"/>
    <x v="0"/>
    <n v="1"/>
    <n v="7000"/>
    <m/>
    <n v="15"/>
    <x v="0"/>
    <x v="0"/>
    <m/>
    <m/>
    <m/>
    <m/>
    <m/>
    <m/>
    <m/>
    <m/>
    <n v="3500"/>
    <m/>
    <n v="3500"/>
    <m/>
    <m/>
    <m/>
    <m/>
    <m/>
    <m/>
    <m/>
    <m/>
    <m/>
    <m/>
    <n v="3500"/>
    <s v="SGSI"/>
    <m/>
    <m/>
    <m/>
    <m/>
    <m/>
    <m/>
    <m/>
    <m/>
    <s v="REMITIDO A GRH PARA CONTRATACION"/>
    <s v="0050-2026/SGSI-GITE"/>
    <s v="0286-2026/SGIST-GITE"/>
    <s v="00124-2026/GITE"/>
    <d v="2025-01-08T00:00:00"/>
    <m/>
    <n v="2038"/>
    <m/>
    <m/>
    <m/>
    <s v="CACERES"/>
    <s v="BERROSPI DE MOREYRA"/>
    <s v="ADRIANA ESTEFANI"/>
    <s v="70982067"/>
    <n v="10709820678"/>
    <n v="7000"/>
    <d v="2026-01-06T00:00:00"/>
    <d v="2026-02-28T00:00:00"/>
    <m/>
    <m/>
    <m/>
    <m/>
    <m/>
    <m/>
    <m/>
    <m/>
    <m/>
    <m/>
    <n v="15"/>
    <n v="3500"/>
    <n v="15"/>
    <n v="3500"/>
    <n v="15"/>
    <n v="3500"/>
    <n v="0"/>
    <n v="3500"/>
    <m/>
    <n v="0"/>
    <n v="0"/>
    <m/>
    <n v="0"/>
    <m/>
    <n v="0"/>
    <n v="0"/>
    <n v="0"/>
    <m/>
    <n v="0"/>
    <n v="0"/>
    <m/>
    <n v="0"/>
    <m/>
    <n v="0"/>
    <m/>
    <m/>
    <m/>
    <n v="3500"/>
    <n v="3500"/>
    <n v="3500"/>
    <n v="0"/>
    <n v="0"/>
    <m/>
    <m/>
    <m/>
    <m/>
  </r>
  <r>
    <s v="MANTENIMIENTO Y SOPORTE A LAS SOLUCIONES TECNOLOGICAS"/>
    <x v="1"/>
    <s v="PIM"/>
    <s v="GITE"/>
    <s v="EG 2026"/>
    <s v="2.3"/>
    <s v="2.3.2.9.1.1"/>
    <x v="33"/>
    <x v="0"/>
    <n v="1"/>
    <n v="7000"/>
    <n v="30"/>
    <n v="30"/>
    <x v="0"/>
    <x v="1"/>
    <m/>
    <m/>
    <m/>
    <m/>
    <m/>
    <m/>
    <m/>
    <m/>
    <n v="14000"/>
    <n v="7000"/>
    <n v="7000"/>
    <n v="0"/>
    <n v="0"/>
    <n v="0"/>
    <n v="0"/>
    <n v="0"/>
    <n v="0"/>
    <n v="0"/>
    <n v="0"/>
    <n v="0"/>
    <n v="0"/>
    <n v="14000"/>
    <s v="SGSI"/>
    <m/>
    <m/>
    <m/>
    <m/>
    <m/>
    <m/>
    <m/>
    <m/>
    <s v="REMITIDO A GRH PARA CONTRATACION"/>
    <s v="0050-2026/SGSI-GITE"/>
    <s v="0286-2026/SGIST-GITE"/>
    <s v="00124-2026/GITE"/>
    <d v="2025-01-08T00:00:00"/>
    <m/>
    <n v="2039"/>
    <m/>
    <m/>
    <m/>
    <s v="SAMANAMUD"/>
    <s v="WONG"/>
    <s v="JAZMIN CATHERINE"/>
    <s v="43775254"/>
    <n v="10437752546"/>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34"/>
    <x v="0"/>
    <n v="1"/>
    <n v="7000"/>
    <n v="30"/>
    <n v="30"/>
    <x v="0"/>
    <x v="1"/>
    <m/>
    <m/>
    <m/>
    <m/>
    <m/>
    <m/>
    <m/>
    <m/>
    <n v="14000"/>
    <n v="7000"/>
    <n v="7000"/>
    <n v="0"/>
    <n v="0"/>
    <n v="0"/>
    <n v="0"/>
    <n v="0"/>
    <n v="0"/>
    <n v="0"/>
    <n v="0"/>
    <n v="0"/>
    <n v="0"/>
    <n v="14000"/>
    <s v="SGSI"/>
    <m/>
    <m/>
    <m/>
    <m/>
    <m/>
    <m/>
    <m/>
    <m/>
    <s v="REMITIDO A GRH PARA CONTRATACION"/>
    <s v="0050-2026/SGSI-GITE"/>
    <s v="0286-2026/SGIST-GITE"/>
    <s v="00124-2026/GITE"/>
    <d v="2025-01-08T00:00:00"/>
    <m/>
    <n v="2040"/>
    <m/>
    <m/>
    <m/>
    <s v="GUERRERO"/>
    <s v="VARGAS"/>
    <s v="EDDY MARCEL"/>
    <n v="47638903"/>
    <n v="10476389033"/>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35"/>
    <x v="0"/>
    <n v="1"/>
    <n v="7000"/>
    <n v="30"/>
    <n v="30"/>
    <x v="0"/>
    <x v="1"/>
    <m/>
    <m/>
    <m/>
    <m/>
    <m/>
    <m/>
    <m/>
    <m/>
    <n v="14000"/>
    <n v="7000"/>
    <n v="7000"/>
    <n v="0"/>
    <n v="0"/>
    <n v="0"/>
    <n v="0"/>
    <n v="0"/>
    <n v="0"/>
    <n v="0"/>
    <n v="0"/>
    <n v="0"/>
    <n v="0"/>
    <n v="14000"/>
    <s v="SGSI"/>
    <m/>
    <m/>
    <m/>
    <m/>
    <m/>
    <m/>
    <m/>
    <m/>
    <s v="REMITIDO A GRH PARA CONTRATACION"/>
    <s v="0050-2026/SGSI-GITE"/>
    <s v="0286-2026/SGIST-GITE"/>
    <s v="00124-2026/GITE"/>
    <d v="2025-01-08T00:00:00"/>
    <m/>
    <n v="2041"/>
    <m/>
    <m/>
    <m/>
    <s v="ROMAN"/>
    <s v="BALLENA"/>
    <s v="GUILLERMO JESUS"/>
    <n v="40031767"/>
    <n v="10400317670"/>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36"/>
    <x v="0"/>
    <n v="1"/>
    <n v="8000"/>
    <n v="30"/>
    <n v="30"/>
    <x v="0"/>
    <x v="1"/>
    <m/>
    <m/>
    <m/>
    <m/>
    <m/>
    <m/>
    <m/>
    <m/>
    <n v="16000"/>
    <n v="8000"/>
    <n v="8000"/>
    <n v="0"/>
    <n v="0"/>
    <n v="0"/>
    <n v="0"/>
    <n v="0"/>
    <n v="0"/>
    <n v="0"/>
    <n v="0"/>
    <n v="0"/>
    <n v="0"/>
    <n v="16000"/>
    <s v="SGSI"/>
    <m/>
    <m/>
    <m/>
    <m/>
    <m/>
    <m/>
    <m/>
    <m/>
    <s v="REMITIDO A GRH PARA CONTRATACION"/>
    <s v="0051-2026/SGSI-GITE"/>
    <s v="00282-2026/SGIST-GITE"/>
    <s v="000125-2026/GITE"/>
    <d v="2025-01-08T00:00:00"/>
    <m/>
    <n v="1909"/>
    <m/>
    <m/>
    <m/>
    <s v="ENCINAS"/>
    <s v="ZEVALLOS"/>
    <s v="MARIA PAULA"/>
    <n v="45021409"/>
    <n v="10450214090"/>
    <n v="8000"/>
    <d v="2026-01-06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37"/>
    <x v="0"/>
    <n v="1"/>
    <n v="8000"/>
    <n v="30"/>
    <n v="30"/>
    <x v="0"/>
    <x v="1"/>
    <m/>
    <m/>
    <m/>
    <m/>
    <m/>
    <m/>
    <m/>
    <m/>
    <n v="16000"/>
    <n v="8000"/>
    <n v="8000"/>
    <n v="0"/>
    <n v="0"/>
    <n v="0"/>
    <n v="0"/>
    <n v="0"/>
    <n v="0"/>
    <n v="0"/>
    <n v="0"/>
    <n v="0"/>
    <n v="0"/>
    <n v="16000"/>
    <s v="SGSI"/>
    <m/>
    <m/>
    <m/>
    <m/>
    <m/>
    <m/>
    <m/>
    <m/>
    <s v="REMITIDO A GRH PARA CONTRATACION"/>
    <s v="0051-2026/SGSI-GITE"/>
    <s v="00282-2026/SGIST-GITE"/>
    <s v="000125-2026/GITE"/>
    <d v="2025-01-08T00:00:00"/>
    <m/>
    <n v="1910"/>
    <m/>
    <m/>
    <m/>
    <s v="ROBLES"/>
    <s v="BRAVO"/>
    <s v="CRISTHIAN RALPH"/>
    <n v="41451724"/>
    <n v="10414517248"/>
    <n v="8000"/>
    <d v="2026-01-06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38"/>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42"/>
    <m/>
    <m/>
    <m/>
    <s v=" LAVERIANO"/>
    <s v="PORTILLA"/>
    <s v="JULIO ANTONIO"/>
    <s v="43068680"/>
    <n v="10430686807"/>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39"/>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43"/>
    <m/>
    <m/>
    <m/>
    <s v="LEVANO"/>
    <s v="TATAJE"/>
    <s v="GEORGE FRANCISCO"/>
    <n v="47547119"/>
    <n v="10475471194"/>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39"/>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44"/>
    <m/>
    <m/>
    <m/>
    <s v="CORREA"/>
    <s v="GAMEZ"/>
    <s v="JORGE ALEXANDER"/>
    <n v="45288366"/>
    <n v="10452883665"/>
    <n v="6000"/>
    <d v="2026-01-06T00:00:00"/>
    <d v="2026-02-28T00:00:00"/>
    <m/>
    <n v="30"/>
    <n v="6000"/>
    <n v="26"/>
    <n v="6000"/>
    <n v="26"/>
    <n v="6000"/>
    <n v="0"/>
    <n v="0"/>
    <m/>
    <n v="30"/>
    <n v="6000"/>
    <n v="28"/>
    <n v="6000"/>
    <n v="28"/>
    <n v="6000"/>
    <n v="0"/>
    <n v="6000"/>
    <m/>
    <n v="0"/>
    <n v="0"/>
    <m/>
    <n v="0"/>
    <m/>
    <n v="0"/>
    <n v="0"/>
    <n v="0"/>
    <m/>
    <n v="0"/>
    <n v="0"/>
    <m/>
    <n v="0"/>
    <m/>
    <n v="0"/>
    <m/>
    <m/>
    <m/>
    <n v="12000"/>
    <n v="12000"/>
    <n v="12000"/>
    <n v="0"/>
    <n v="0"/>
    <m/>
    <m/>
    <m/>
    <m/>
  </r>
  <r>
    <s v="DISEÑO, DESARROLLO Y DESPLIEGUE SOLUCIONES TECNOLOGICAS"/>
    <x v="0"/>
    <s v="PIM"/>
    <s v="GITE"/>
    <s v="EG 2026"/>
    <s v="2.3"/>
    <s v="2.3.2.9.1.1"/>
    <x v="40"/>
    <x v="0"/>
    <n v="1"/>
    <n v="6000"/>
    <n v="30"/>
    <n v="15"/>
    <x v="0"/>
    <x v="0"/>
    <m/>
    <m/>
    <m/>
    <m/>
    <m/>
    <m/>
    <m/>
    <m/>
    <n v="9000"/>
    <n v="6000"/>
    <n v="3000"/>
    <n v="0"/>
    <n v="0"/>
    <n v="0"/>
    <n v="0"/>
    <n v="0"/>
    <n v="0"/>
    <n v="0"/>
    <n v="0"/>
    <n v="0"/>
    <n v="0"/>
    <n v="9000"/>
    <s v="SGSI"/>
    <m/>
    <m/>
    <m/>
    <m/>
    <m/>
    <m/>
    <m/>
    <m/>
    <s v="REMITIDO A GRH PARA CONTRATACION"/>
    <s v="0050-2026/SGSI-GITE_x000a_'000110-2026/SGSI-GITE"/>
    <s v="0286-2026/SGIST-GITE_x000a_'000988-2026/SGIST-GITE"/>
    <s v="00124-2026/GITE_x000a_'000450-2026/GITE"/>
    <s v="8/01/2025_x000a_26/01/2026"/>
    <m/>
    <n v="2045"/>
    <m/>
    <m/>
    <m/>
    <s v="ELGUERA "/>
    <s v="MACHA "/>
    <s v="JOSE DAVID"/>
    <n v="73827602"/>
    <n v="10738276022"/>
    <n v="6000"/>
    <d v="2026-01-06T00:00:00"/>
    <d v="2026-01-31T00:00:00"/>
    <m/>
    <n v="30"/>
    <n v="6000"/>
    <n v="30"/>
    <n v="6000"/>
    <n v="30"/>
    <n v="6000"/>
    <n v="0"/>
    <n v="0"/>
    <m/>
    <n v="15"/>
    <n v="3000"/>
    <n v="15"/>
    <n v="3000"/>
    <n v="15"/>
    <n v="3000"/>
    <n v="0"/>
    <n v="3000"/>
    <m/>
    <n v="0"/>
    <n v="0"/>
    <m/>
    <n v="0"/>
    <m/>
    <n v="0"/>
    <n v="0"/>
    <n v="0"/>
    <m/>
    <n v="0"/>
    <n v="0"/>
    <m/>
    <n v="0"/>
    <m/>
    <n v="0"/>
    <m/>
    <m/>
    <m/>
    <n v="9000"/>
    <n v="9000"/>
    <n v="9000"/>
    <n v="0"/>
    <n v="0"/>
    <m/>
    <m/>
    <m/>
    <m/>
  </r>
  <r>
    <s v="MANTENIMIENTO Y SOPORTE A LAS SOLUCIONES TECNOLOGICAS"/>
    <x v="1"/>
    <s v="PIM"/>
    <s v="GITE"/>
    <s v="EG 2026"/>
    <s v="2.3"/>
    <s v="2.3.2.9.1.1"/>
    <x v="40"/>
    <x v="0"/>
    <n v="1"/>
    <n v="6000"/>
    <m/>
    <n v="15"/>
    <x v="0"/>
    <x v="1"/>
    <m/>
    <m/>
    <m/>
    <m/>
    <m/>
    <m/>
    <m/>
    <m/>
    <n v="3000"/>
    <n v="0"/>
    <n v="3000"/>
    <n v="0"/>
    <n v="0"/>
    <n v="0"/>
    <n v="0"/>
    <n v="0"/>
    <n v="0"/>
    <n v="0"/>
    <n v="0"/>
    <n v="0"/>
    <n v="0"/>
    <n v="3000"/>
    <s v="SGSI"/>
    <m/>
    <s v="000281-2026/SGIST-GITE"/>
    <s v="000278-2026/GITE"/>
    <d v="2026-01-16T00:00:00"/>
    <s v="000111-2026/GPP"/>
    <d v="2026-01-23T00:00:00"/>
    <n v="3000"/>
    <s v="SE REALIZO MODIFICACION PRESUPUESTAL DE LOCADORES DE LA SGSI PARA NUEVA ACTIVIDAD OPERATIVA"/>
    <s v="REMITIDO A GRH PARA CONTRATACION"/>
    <s v="000110-2026/SGSI-GITE"/>
    <s v="000988-2026/SGIST-GITE"/>
    <s v="000450-2026/GITE"/>
    <d v="2025-01-26T00:00:00"/>
    <m/>
    <m/>
    <s v="SI"/>
    <m/>
    <m/>
    <s v="ELGUERA "/>
    <s v="MACHA "/>
    <s v="JOSE DAVID"/>
    <n v="73827602"/>
    <n v="10738276022"/>
    <n v="6000"/>
    <d v="2026-02-01T00:00:00"/>
    <d v="2026-02-28T00:00:00"/>
    <m/>
    <n v="0"/>
    <n v="0"/>
    <m/>
    <n v="0"/>
    <m/>
    <n v="0"/>
    <n v="0"/>
    <n v="0"/>
    <m/>
    <n v="15"/>
    <n v="3000"/>
    <n v="15"/>
    <n v="3000"/>
    <n v="15"/>
    <n v="3000"/>
    <n v="0"/>
    <n v="3000"/>
    <m/>
    <n v="0"/>
    <n v="0"/>
    <m/>
    <n v="0"/>
    <m/>
    <n v="0"/>
    <n v="0"/>
    <n v="0"/>
    <m/>
    <n v="0"/>
    <n v="0"/>
    <m/>
    <n v="0"/>
    <m/>
    <n v="0"/>
    <m/>
    <m/>
    <m/>
    <n v="3000"/>
    <n v="3000"/>
    <n v="3000"/>
    <n v="0"/>
    <n v="0"/>
    <m/>
    <m/>
    <m/>
    <m/>
  </r>
  <r>
    <s v="MANTENIMIENTO Y SOPORTE A LAS SOLUCIONES TECNOLOGICAS"/>
    <x v="1"/>
    <s v="PIM"/>
    <s v="GITE"/>
    <s v="EG 2026"/>
    <s v="2.3"/>
    <s v="2.3.2.9.1.1"/>
    <x v="41"/>
    <x v="0"/>
    <n v="2"/>
    <n v="6000"/>
    <n v="30"/>
    <n v="30"/>
    <x v="0"/>
    <x v="1"/>
    <m/>
    <m/>
    <m/>
    <m/>
    <m/>
    <m/>
    <m/>
    <m/>
    <n v="24000"/>
    <n v="12000"/>
    <n v="12000"/>
    <n v="0"/>
    <n v="0"/>
    <n v="0"/>
    <n v="0"/>
    <n v="0"/>
    <n v="0"/>
    <n v="0"/>
    <n v="0"/>
    <n v="0"/>
    <n v="0"/>
    <n v="24000"/>
    <s v="SGSI"/>
    <m/>
    <m/>
    <m/>
    <m/>
    <m/>
    <m/>
    <m/>
    <m/>
    <s v="PENDIENTE DE REQUERIR"/>
    <m/>
    <m/>
    <m/>
    <m/>
    <m/>
    <m/>
    <m/>
    <m/>
    <m/>
    <m/>
    <m/>
    <m/>
    <m/>
    <m/>
    <m/>
    <m/>
    <m/>
    <m/>
    <n v="30"/>
    <n v="12000"/>
    <m/>
    <n v="0"/>
    <m/>
    <n v="0"/>
    <n v="12000"/>
    <n v="12000"/>
    <m/>
    <n v="30"/>
    <n v="12000"/>
    <m/>
    <n v="0"/>
    <m/>
    <n v="0"/>
    <n v="12000"/>
    <n v="0"/>
    <m/>
    <n v="0"/>
    <n v="0"/>
    <m/>
    <n v="0"/>
    <m/>
    <n v="0"/>
    <n v="0"/>
    <n v="0"/>
    <m/>
    <n v="0"/>
    <n v="0"/>
    <m/>
    <n v="0"/>
    <m/>
    <n v="0"/>
    <m/>
    <m/>
    <m/>
    <n v="24000"/>
    <n v="0"/>
    <n v="0"/>
    <n v="24000"/>
    <n v="12000"/>
    <m/>
    <m/>
    <m/>
    <m/>
  </r>
  <r>
    <s v="MANTENIMIENTO Y SOPORTE A LAS SOLUCIONES TECNOLOGICAS"/>
    <x v="1"/>
    <s v="PIM"/>
    <s v="GITE"/>
    <s v="EG 2026"/>
    <s v="2.3"/>
    <s v="2.3.2.9.1.1"/>
    <x v="42"/>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46"/>
    <m/>
    <m/>
    <m/>
    <s v="HUAYTA"/>
    <s v="MUÑOZ"/>
    <s v="CARLOS ALBERTO"/>
    <n v="47652585"/>
    <n v="10476525859"/>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43"/>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47"/>
    <m/>
    <m/>
    <m/>
    <s v="SARMIENTO"/>
    <s v="FERNANDEZ"/>
    <s v="JIM JOHEL"/>
    <s v="43646326"/>
    <n v="10436463265"/>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44"/>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48"/>
    <m/>
    <m/>
    <m/>
    <s v="MONGE"/>
    <s v="CASTRO"/>
    <s v="HENRRY DAMIAN"/>
    <s v="72431530"/>
    <n v="10724315301"/>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45"/>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49"/>
    <m/>
    <m/>
    <m/>
    <s v="MACHUCA"/>
    <s v="OVALLE"/>
    <s v="CHRISTIAN LINCOLN"/>
    <s v="40652016"/>
    <n v="10406520167"/>
    <n v="6000"/>
    <d v="2026-01-06T00:00:00"/>
    <d v="2026-02-28T00:00:00"/>
    <m/>
    <n v="30"/>
    <n v="6000"/>
    <n v="26"/>
    <n v="6000"/>
    <n v="26"/>
    <n v="6000"/>
    <n v="0"/>
    <n v="0"/>
    <m/>
    <n v="30"/>
    <n v="6000"/>
    <n v="28"/>
    <n v="6000"/>
    <n v="28"/>
    <n v="6000"/>
    <n v="0"/>
    <n v="6000"/>
    <m/>
    <n v="0"/>
    <n v="0"/>
    <m/>
    <n v="0"/>
    <m/>
    <n v="0"/>
    <n v="0"/>
    <n v="0"/>
    <m/>
    <n v="0"/>
    <n v="0"/>
    <m/>
    <n v="0"/>
    <m/>
    <n v="0"/>
    <m/>
    <m/>
    <m/>
    <n v="12000"/>
    <n v="12000"/>
    <n v="12000"/>
    <n v="0"/>
    <n v="0"/>
    <m/>
    <m/>
    <m/>
    <m/>
  </r>
  <r>
    <s v="DISEÑO, DESARROLLO Y DESPLIEGUE SOLUCIONES TECNOLOGICAS"/>
    <x v="0"/>
    <s v="PIM"/>
    <s v="GITE"/>
    <s v="EG 2026"/>
    <s v="2.3"/>
    <s v="2.3.2.9.1.1"/>
    <x v="46"/>
    <x v="0"/>
    <n v="1"/>
    <n v="6000"/>
    <n v="30"/>
    <n v="30"/>
    <x v="0"/>
    <x v="0"/>
    <m/>
    <m/>
    <m/>
    <m/>
    <m/>
    <m/>
    <m/>
    <m/>
    <n v="12000"/>
    <n v="6000"/>
    <n v="6000"/>
    <n v="0"/>
    <n v="0"/>
    <n v="0"/>
    <n v="0"/>
    <n v="0"/>
    <n v="0"/>
    <n v="0"/>
    <n v="0"/>
    <n v="0"/>
    <n v="0"/>
    <n v="12000"/>
    <s v="SGSI"/>
    <m/>
    <m/>
    <m/>
    <m/>
    <m/>
    <m/>
    <m/>
    <m/>
    <s v="REMITIDO A GRH PARA CONTRATACION"/>
    <s v="000144-2026-SGSI-GITE"/>
    <m/>
    <s v="'000663-2026-GITE"/>
    <d v="2026-02-04T00:00:00"/>
    <m/>
    <m/>
    <m/>
    <m/>
    <m/>
    <s v="NAVARRO"/>
    <s v="MONJA"/>
    <s v="RAUL DANIEL"/>
    <n v="75548766"/>
    <n v="10755487665"/>
    <m/>
    <m/>
    <m/>
    <m/>
    <n v="30"/>
    <n v="6000"/>
    <m/>
    <n v="0"/>
    <m/>
    <n v="0"/>
    <n v="6000"/>
    <n v="6000"/>
    <m/>
    <n v="30"/>
    <n v="6000"/>
    <n v="20"/>
    <n v="4000"/>
    <n v="20"/>
    <n v="4000"/>
    <n v="2000"/>
    <n v="4000"/>
    <m/>
    <n v="0"/>
    <n v="0"/>
    <m/>
    <n v="0"/>
    <m/>
    <n v="0"/>
    <n v="0"/>
    <n v="0"/>
    <m/>
    <n v="0"/>
    <n v="0"/>
    <m/>
    <n v="0"/>
    <m/>
    <n v="0"/>
    <m/>
    <m/>
    <m/>
    <n v="12000"/>
    <n v="4000"/>
    <n v="4000"/>
    <n v="8000"/>
    <n v="10000"/>
    <m/>
    <m/>
    <m/>
    <m/>
  </r>
  <r>
    <s v="MANTENIMIENTO Y SOPORTE A LAS SOLUCIONES TECNOLOGICAS"/>
    <x v="1"/>
    <s v="PIM"/>
    <s v="GITE"/>
    <s v="EG 2026"/>
    <s v="2.3"/>
    <s v="2.3.2.9.1.1"/>
    <x v="47"/>
    <x v="0"/>
    <n v="1"/>
    <n v="6000"/>
    <n v="30"/>
    <n v="30"/>
    <x v="0"/>
    <x v="1"/>
    <m/>
    <m/>
    <m/>
    <m/>
    <m/>
    <m/>
    <m/>
    <m/>
    <n v="12000"/>
    <n v="6000"/>
    <n v="6000"/>
    <n v="0"/>
    <n v="0"/>
    <n v="0"/>
    <n v="0"/>
    <n v="0"/>
    <n v="0"/>
    <n v="0"/>
    <n v="0"/>
    <n v="0"/>
    <n v="0"/>
    <n v="12000"/>
    <s v="SGSI"/>
    <m/>
    <m/>
    <m/>
    <m/>
    <m/>
    <m/>
    <m/>
    <m/>
    <s v="REMITIDO A GRH PARA CONTRATACION"/>
    <s v="00049-2026/SGSI-GITE"/>
    <s v="000284-2026/SGIST-GITE"/>
    <s v="000118-2026/GITE"/>
    <d v="2025-01-08T00:00:00"/>
    <m/>
    <n v="1935"/>
    <m/>
    <m/>
    <m/>
    <s v="PAZ"/>
    <s v="MARCOS"/>
    <s v="JORGE MISSAEL"/>
    <d v="2026-01-06T00:00:00"/>
    <d v="2026-02-28T00:00:00"/>
    <n v="6000"/>
    <s v="74207631"/>
    <n v="10742076313"/>
    <m/>
    <n v="30"/>
    <n v="6000"/>
    <n v="26"/>
    <n v="6000"/>
    <n v="26"/>
    <n v="6000"/>
    <n v="0"/>
    <n v="0"/>
    <m/>
    <n v="30"/>
    <n v="6000"/>
    <n v="28"/>
    <n v="6000"/>
    <n v="28"/>
    <n v="6000"/>
    <n v="0"/>
    <n v="6000"/>
    <m/>
    <n v="0"/>
    <n v="0"/>
    <m/>
    <n v="0"/>
    <m/>
    <n v="0"/>
    <n v="0"/>
    <n v="0"/>
    <m/>
    <n v="0"/>
    <n v="0"/>
    <m/>
    <n v="0"/>
    <m/>
    <n v="0"/>
    <m/>
    <m/>
    <m/>
    <n v="12000"/>
    <n v="12000"/>
    <n v="12000"/>
    <n v="0"/>
    <n v="0"/>
    <m/>
    <m/>
    <m/>
    <m/>
  </r>
  <r>
    <s v="DISEÑO, DESARROLLO Y DESPLIEGUE SOLUCIONES TECNOLOGICAS"/>
    <x v="0"/>
    <s v="PIM"/>
    <s v="GITE"/>
    <s v="EG 2026"/>
    <s v="2.3"/>
    <s v="2.3.2.9.1.1"/>
    <x v="48"/>
    <x v="0"/>
    <n v="1"/>
    <n v="6000"/>
    <n v="30"/>
    <n v="15"/>
    <x v="0"/>
    <x v="0"/>
    <m/>
    <m/>
    <m/>
    <m/>
    <m/>
    <m/>
    <m/>
    <m/>
    <n v="9000"/>
    <n v="6000"/>
    <n v="3000"/>
    <n v="0"/>
    <n v="0"/>
    <n v="0"/>
    <n v="0"/>
    <n v="0"/>
    <n v="0"/>
    <n v="0"/>
    <n v="0"/>
    <n v="0"/>
    <n v="0"/>
    <n v="9000"/>
    <s v="SGSI"/>
    <m/>
    <m/>
    <m/>
    <m/>
    <m/>
    <m/>
    <m/>
    <m/>
    <s v="REMITIDO A GRH PARA CONTRATACION"/>
    <s v="00049-2026/SGSI-GITE_x000a_'000110-2026/SGSI-GITE"/>
    <s v="000284-2026/SGIST-GITE_x000a_000988-2026/SGIST-GITE"/>
    <s v="000118-2026/GITE_x000a_000450-2026/GITE"/>
    <s v="8/01/2025_x000a_26/01/2026"/>
    <m/>
    <n v="1936"/>
    <m/>
    <m/>
    <m/>
    <s v="QUISPE"/>
    <s v="VASQUEZ"/>
    <s v="IGOR ALEXANDER"/>
    <n v="46914430"/>
    <n v="10469144301"/>
    <n v="6000"/>
    <d v="2026-01-06T00:00:00"/>
    <d v="2026-01-31T00:00:00"/>
    <m/>
    <n v="30"/>
    <n v="6000"/>
    <n v="26"/>
    <n v="6000"/>
    <n v="26"/>
    <n v="6000"/>
    <n v="0"/>
    <n v="0"/>
    <m/>
    <n v="15"/>
    <n v="3000"/>
    <n v="15"/>
    <n v="3000"/>
    <n v="15"/>
    <n v="3000"/>
    <n v="0"/>
    <n v="3000"/>
    <m/>
    <n v="0"/>
    <n v="0"/>
    <m/>
    <n v="0"/>
    <m/>
    <n v="0"/>
    <n v="0"/>
    <n v="0"/>
    <m/>
    <n v="0"/>
    <n v="0"/>
    <m/>
    <n v="0"/>
    <m/>
    <n v="0"/>
    <m/>
    <m/>
    <m/>
    <n v="9000"/>
    <n v="9000"/>
    <n v="9000"/>
    <n v="0"/>
    <n v="0"/>
    <m/>
    <m/>
    <m/>
    <m/>
  </r>
  <r>
    <s v="MANTENIMIENTO Y SOPORTE A LAS SOLUCIONES TECNOLOGICAS"/>
    <x v="1"/>
    <s v="PIM"/>
    <s v="GITE"/>
    <s v="EG 2026"/>
    <s v="2.3"/>
    <s v="2.3.2.9.1.1"/>
    <x v="48"/>
    <x v="0"/>
    <n v="1"/>
    <n v="6000"/>
    <m/>
    <n v="15"/>
    <x v="0"/>
    <x v="1"/>
    <m/>
    <m/>
    <m/>
    <m/>
    <m/>
    <m/>
    <m/>
    <m/>
    <n v="3000"/>
    <n v="0"/>
    <n v="3000"/>
    <n v="0"/>
    <n v="0"/>
    <n v="0"/>
    <n v="0"/>
    <n v="0"/>
    <n v="0"/>
    <n v="0"/>
    <n v="0"/>
    <n v="0"/>
    <n v="0"/>
    <n v="3000"/>
    <s v="SGSI"/>
    <m/>
    <s v="000281-2026/SGIST-GITE"/>
    <s v="000278-2026/GITE"/>
    <d v="2026-01-16T00:00:00"/>
    <s v="000111-2026/GPP"/>
    <d v="2026-01-23T00:00:00"/>
    <n v="3000"/>
    <s v="SE REALIZO MODIFICACION PRESUPUESTAL DE LOCADORES DE LA SGSI PARA NUEVA ACTIVIDAD OPERATIVA"/>
    <s v="REMITIDO A GRH PARA CONTRATACION"/>
    <s v="000110-2026/SGSI-GITE"/>
    <s v="000988-2026/SGIST-GITE"/>
    <s v="000450-2026/GITE"/>
    <d v="2026-01-26T00:00:00"/>
    <m/>
    <m/>
    <s v="SI"/>
    <m/>
    <m/>
    <s v="QUISPE"/>
    <s v="VASQUEZ"/>
    <s v="IGOR ALEXANDER"/>
    <n v="46914430"/>
    <n v="10469144301"/>
    <n v="6000"/>
    <d v="2026-02-01T00:00:00"/>
    <d v="2026-02-28T00:00:00"/>
    <m/>
    <n v="0"/>
    <n v="0"/>
    <m/>
    <n v="0"/>
    <m/>
    <n v="0"/>
    <n v="0"/>
    <n v="0"/>
    <m/>
    <n v="15"/>
    <n v="3000"/>
    <n v="15"/>
    <n v="3000"/>
    <n v="15"/>
    <n v="3000"/>
    <n v="0"/>
    <n v="3000"/>
    <m/>
    <n v="0"/>
    <n v="0"/>
    <m/>
    <n v="0"/>
    <m/>
    <n v="0"/>
    <n v="0"/>
    <n v="0"/>
    <m/>
    <n v="0"/>
    <n v="0"/>
    <m/>
    <n v="0"/>
    <m/>
    <n v="0"/>
    <m/>
    <m/>
    <m/>
    <n v="3000"/>
    <n v="3000"/>
    <n v="3000"/>
    <n v="0"/>
    <n v="0"/>
    <m/>
    <m/>
    <m/>
    <m/>
  </r>
  <r>
    <s v="MANTENIMIENTO Y SOPORTE A LAS SOLUCIONES TECNOLOGICAS"/>
    <x v="1"/>
    <s v="PIM"/>
    <s v="GITE"/>
    <s v="EG 2026"/>
    <s v="2.3"/>
    <s v="2.3.2.9.1.1"/>
    <x v="49"/>
    <x v="0"/>
    <n v="1"/>
    <n v="6000"/>
    <n v="30"/>
    <n v="30"/>
    <x v="0"/>
    <x v="1"/>
    <m/>
    <m/>
    <m/>
    <m/>
    <m/>
    <m/>
    <m/>
    <m/>
    <n v="12000"/>
    <n v="6000"/>
    <n v="6000"/>
    <n v="0"/>
    <n v="0"/>
    <n v="0"/>
    <n v="0"/>
    <n v="0"/>
    <n v="0"/>
    <n v="0"/>
    <n v="0"/>
    <n v="0"/>
    <n v="0"/>
    <n v="12000"/>
    <s v="SGSI"/>
    <m/>
    <m/>
    <m/>
    <m/>
    <m/>
    <m/>
    <m/>
    <m/>
    <s v="REMITIDO A GRH PARA CONTRATACION"/>
    <s v="00049-2026/SGSI-GITE"/>
    <s v="000284-2026/SGIST-GITE"/>
    <s v="000118-2026/GITE"/>
    <d v="2025-01-08T00:00:00"/>
    <m/>
    <n v="1937"/>
    <m/>
    <m/>
    <m/>
    <s v="TANG"/>
    <s v="CONTRERAS"/>
    <s v="CARLOS SAMIR"/>
    <n v="47153325"/>
    <n v="10471533250"/>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50"/>
    <x v="0"/>
    <n v="1"/>
    <n v="6000"/>
    <n v="30"/>
    <n v="30"/>
    <x v="0"/>
    <x v="1"/>
    <m/>
    <m/>
    <m/>
    <m/>
    <m/>
    <m/>
    <m/>
    <m/>
    <n v="12000"/>
    <n v="6000"/>
    <n v="6000"/>
    <n v="0"/>
    <n v="0"/>
    <n v="0"/>
    <n v="0"/>
    <n v="0"/>
    <n v="0"/>
    <n v="0"/>
    <n v="0"/>
    <n v="0"/>
    <n v="0"/>
    <n v="12000"/>
    <s v="SGSI"/>
    <m/>
    <m/>
    <m/>
    <m/>
    <m/>
    <m/>
    <m/>
    <m/>
    <s v="REMITIDO A GRH PARA CONTRATACION"/>
    <s v="00049-2026/SGSI-GITE"/>
    <s v="000284-2026/SGIST-GITE"/>
    <s v="000118-2026/GITE"/>
    <d v="2025-01-08T00:00:00"/>
    <m/>
    <n v="1938"/>
    <m/>
    <m/>
    <m/>
    <s v="PRIETO"/>
    <s v="CHAVEZ"/>
    <s v="ALEXANDER"/>
    <n v="42842533"/>
    <n v="10428425338"/>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51"/>
    <x v="0"/>
    <n v="1"/>
    <n v="6000"/>
    <n v="30"/>
    <n v="30"/>
    <x v="0"/>
    <x v="1"/>
    <m/>
    <m/>
    <m/>
    <m/>
    <m/>
    <m/>
    <m/>
    <m/>
    <n v="12000"/>
    <n v="6000"/>
    <n v="6000"/>
    <n v="0"/>
    <n v="0"/>
    <n v="0"/>
    <n v="0"/>
    <n v="0"/>
    <n v="0"/>
    <n v="0"/>
    <n v="0"/>
    <n v="0"/>
    <n v="0"/>
    <n v="12000"/>
    <s v="SGSI"/>
    <m/>
    <m/>
    <m/>
    <m/>
    <m/>
    <m/>
    <m/>
    <m/>
    <s v="REMITIDO A GRH PARA CONTRATACION"/>
    <s v="00049-2026/SGSI-GITE"/>
    <s v="000284-2026/SGIST-GITE"/>
    <s v="000118-2026/GITE"/>
    <d v="2025-01-08T00:00:00"/>
    <m/>
    <n v="1939"/>
    <m/>
    <m/>
    <m/>
    <s v="LEON"/>
    <s v="VERA"/>
    <s v="LEONARDO CAYO"/>
    <s v="70412763"/>
    <n v="10704127630"/>
    <n v="6000"/>
    <d v="2026-01-06T00:00:00"/>
    <d v="2026-02-28T00:00:00"/>
    <m/>
    <n v="30"/>
    <n v="6000"/>
    <n v="26"/>
    <n v="6000"/>
    <n v="26"/>
    <n v="6000"/>
    <n v="0"/>
    <n v="0"/>
    <m/>
    <n v="30"/>
    <n v="6000"/>
    <n v="28"/>
    <n v="6000"/>
    <n v="28"/>
    <n v="6000"/>
    <n v="0"/>
    <n v="6000"/>
    <m/>
    <n v="0"/>
    <n v="0"/>
    <m/>
    <n v="0"/>
    <m/>
    <n v="0"/>
    <n v="0"/>
    <n v="0"/>
    <m/>
    <n v="0"/>
    <n v="0"/>
    <m/>
    <n v="0"/>
    <m/>
    <n v="0"/>
    <m/>
    <m/>
    <m/>
    <n v="12000"/>
    <n v="12000"/>
    <n v="12000"/>
    <n v="0"/>
    <n v="0"/>
    <m/>
    <m/>
    <m/>
    <m/>
  </r>
  <r>
    <s v="DISEÑO, DESARROLLO Y DESPLIEGUE SOLUCIONES TECNOLOGICAS"/>
    <x v="0"/>
    <s v="PIM"/>
    <s v="GITE"/>
    <s v="EG 2026"/>
    <s v="2.3"/>
    <s v="2.3.2.9.1.1"/>
    <x v="52"/>
    <x v="0"/>
    <n v="1"/>
    <n v="6000"/>
    <n v="30"/>
    <n v="30"/>
    <x v="0"/>
    <x v="0"/>
    <m/>
    <m/>
    <m/>
    <m/>
    <m/>
    <m/>
    <m/>
    <m/>
    <n v="12000"/>
    <n v="6000"/>
    <n v="6000"/>
    <n v="0"/>
    <n v="0"/>
    <n v="0"/>
    <n v="0"/>
    <n v="0"/>
    <n v="0"/>
    <n v="0"/>
    <n v="0"/>
    <n v="0"/>
    <n v="0"/>
    <n v="12000"/>
    <s v="SGSI"/>
    <m/>
    <m/>
    <m/>
    <m/>
    <m/>
    <m/>
    <m/>
    <m/>
    <s v="REMITIDO A GRH PARA CONTRATACION"/>
    <s v="00049-2026/SGSI-GITE"/>
    <s v="000284-2026/SGIST-GITE"/>
    <s v="000118-2026/GITE"/>
    <d v="2025-01-08T00:00:00"/>
    <m/>
    <n v="1940"/>
    <m/>
    <m/>
    <m/>
    <s v="RODRIGUEZ"/>
    <s v="RIVERA"/>
    <s v="BRYAN CARLOS"/>
    <n v="71283906"/>
    <n v="10712839061"/>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53"/>
    <x v="0"/>
    <n v="1"/>
    <n v="6000"/>
    <n v="30"/>
    <n v="30"/>
    <x v="0"/>
    <x v="1"/>
    <m/>
    <m/>
    <m/>
    <m/>
    <m/>
    <m/>
    <m/>
    <m/>
    <n v="12000"/>
    <n v="6000"/>
    <n v="6000"/>
    <n v="0"/>
    <n v="0"/>
    <n v="0"/>
    <n v="0"/>
    <n v="0"/>
    <n v="0"/>
    <n v="0"/>
    <n v="0"/>
    <n v="0"/>
    <n v="0"/>
    <n v="12000"/>
    <s v="SGSI"/>
    <m/>
    <m/>
    <m/>
    <m/>
    <m/>
    <m/>
    <m/>
    <m/>
    <s v="REMITIDO A GRH PARA CONTRATACION"/>
    <s v="00049-2026/SGSI-GITE"/>
    <s v="000284-2026/SGIST-GITE"/>
    <s v="000118-2026/GITE"/>
    <d v="2025-01-08T00:00:00"/>
    <m/>
    <n v="1941"/>
    <m/>
    <m/>
    <m/>
    <s v="CHAVEZ"/>
    <s v="TARAZONA"/>
    <s v="LUISA ALESSANDRA"/>
    <n v="71483791"/>
    <n v="10714837911"/>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54"/>
    <x v="0"/>
    <n v="1"/>
    <n v="6000"/>
    <n v="30"/>
    <n v="30"/>
    <x v="0"/>
    <x v="1"/>
    <m/>
    <m/>
    <m/>
    <m/>
    <m/>
    <m/>
    <m/>
    <m/>
    <n v="12000"/>
    <n v="6000"/>
    <n v="6000"/>
    <n v="0"/>
    <n v="0"/>
    <n v="0"/>
    <n v="0"/>
    <n v="0"/>
    <n v="0"/>
    <n v="0"/>
    <n v="0"/>
    <n v="0"/>
    <n v="0"/>
    <n v="12000"/>
    <s v="SGSI"/>
    <m/>
    <m/>
    <m/>
    <m/>
    <m/>
    <m/>
    <m/>
    <m/>
    <s v="REMITIDO A GRH PARA CONTRATACION"/>
    <s v="00049-2026/SGSI-GITE"/>
    <s v="000284-2026/SGIST-GITE"/>
    <s v="000118-2026/GITE"/>
    <d v="2025-01-08T00:00:00"/>
    <m/>
    <n v="1942"/>
    <m/>
    <m/>
    <m/>
    <s v="MEZA"/>
    <s v="REYES"/>
    <s v="KAREM GINA"/>
    <s v="44346216"/>
    <n v="10443462169"/>
    <n v="6000"/>
    <d v="2026-01-02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55"/>
    <x v="0"/>
    <n v="1"/>
    <n v="6000"/>
    <n v="30"/>
    <n v="30"/>
    <x v="0"/>
    <x v="1"/>
    <m/>
    <m/>
    <m/>
    <m/>
    <m/>
    <m/>
    <m/>
    <m/>
    <n v="12000"/>
    <n v="6000"/>
    <n v="6000"/>
    <n v="0"/>
    <n v="0"/>
    <n v="0"/>
    <n v="0"/>
    <n v="0"/>
    <n v="0"/>
    <n v="0"/>
    <n v="0"/>
    <n v="0"/>
    <n v="0"/>
    <n v="12000"/>
    <s v="SGSI"/>
    <m/>
    <m/>
    <m/>
    <m/>
    <m/>
    <m/>
    <m/>
    <m/>
    <s v="REMITIDO A GRH PARA CONTRATACION"/>
    <s v="000186-2026/SGSI-GITE"/>
    <s v="001466-2026-SGIST/GITE"/>
    <s v="000721-2026/GITE"/>
    <d v="2026-02-10T00:00:00"/>
    <m/>
    <m/>
    <m/>
    <m/>
    <m/>
    <s v="MAMANI"/>
    <s v="MAMANI"/>
    <s v="SCANER REYFRELD"/>
    <m/>
    <m/>
    <m/>
    <m/>
    <m/>
    <m/>
    <n v="30"/>
    <n v="6000"/>
    <m/>
    <n v="0"/>
    <m/>
    <n v="0"/>
    <n v="6000"/>
    <n v="6000"/>
    <m/>
    <n v="30"/>
    <n v="6000"/>
    <n v="12"/>
    <n v="2400"/>
    <n v="12"/>
    <n v="2400"/>
    <n v="3600"/>
    <n v="2400"/>
    <m/>
    <n v="0"/>
    <n v="0"/>
    <m/>
    <n v="0"/>
    <m/>
    <n v="0"/>
    <n v="0"/>
    <n v="0"/>
    <m/>
    <n v="0"/>
    <n v="0"/>
    <m/>
    <n v="0"/>
    <m/>
    <n v="0"/>
    <m/>
    <m/>
    <m/>
    <n v="12000"/>
    <n v="2400"/>
    <n v="2400"/>
    <n v="9600"/>
    <n v="8400"/>
    <m/>
    <m/>
    <m/>
    <m/>
  </r>
  <r>
    <s v="MANTENIMIENTO Y SOPORTE A LAS SOLUCIONES TECNOLOGICAS"/>
    <x v="1"/>
    <s v="PIM"/>
    <s v="GITE"/>
    <s v="EG 2026"/>
    <s v="2.3"/>
    <s v="2.3.2.9.1.1"/>
    <x v="56"/>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43"/>
    <m/>
    <m/>
    <m/>
    <s v="SANTIVAÑEZ "/>
    <s v="POVEZ"/>
    <s v="WILLY JONATHAN"/>
    <n v="42078408"/>
    <n v="10420784088"/>
    <n v="8000"/>
    <d v="2026-01-02T00:00:00"/>
    <d v="2026-02-28T00:00:00"/>
    <m/>
    <n v="30"/>
    <n v="8000"/>
    <n v="26"/>
    <n v="8000"/>
    <n v="26"/>
    <n v="8000"/>
    <n v="0"/>
    <n v="0"/>
    <m/>
    <n v="30"/>
    <n v="8000"/>
    <n v="28"/>
    <n v="8000"/>
    <n v="28"/>
    <n v="8000"/>
    <n v="0"/>
    <n v="8000"/>
    <m/>
    <n v="0"/>
    <n v="0"/>
    <m/>
    <n v="0"/>
    <m/>
    <n v="0"/>
    <n v="0"/>
    <n v="0"/>
    <m/>
    <n v="0"/>
    <n v="0"/>
    <m/>
    <n v="0"/>
    <m/>
    <n v="0"/>
    <m/>
    <m/>
    <m/>
    <n v="16000"/>
    <n v="16000"/>
    <n v="16000"/>
    <n v="0"/>
    <n v="0"/>
    <m/>
    <m/>
    <m/>
    <m/>
  </r>
  <r>
    <s v="DISEÑO, DESARROLLO Y DESPLIEGUE SOLUCIONES TECNOLOGICAS"/>
    <x v="0"/>
    <s v="PIM"/>
    <s v="GITE"/>
    <s v="EG 2026"/>
    <s v="2.3"/>
    <s v="2.3.2.9.1.1"/>
    <x v="57"/>
    <x v="0"/>
    <n v="1"/>
    <n v="8000"/>
    <n v="30"/>
    <n v="30"/>
    <x v="0"/>
    <x v="0"/>
    <m/>
    <m/>
    <m/>
    <m/>
    <m/>
    <m/>
    <m/>
    <m/>
    <n v="16000"/>
    <n v="8000"/>
    <n v="8000"/>
    <n v="0"/>
    <n v="0"/>
    <n v="0"/>
    <n v="0"/>
    <n v="0"/>
    <n v="0"/>
    <n v="0"/>
    <n v="0"/>
    <n v="0"/>
    <n v="0"/>
    <n v="16000"/>
    <s v="SGSI"/>
    <m/>
    <m/>
    <m/>
    <m/>
    <m/>
    <m/>
    <m/>
    <m/>
    <s v="REMITIDO A GRH PARA CONTRATACION"/>
    <s v="00049-2026/SGSI-GITE"/>
    <s v="000284-2026/SGIST-GITE"/>
    <s v="000118-2026/GITE"/>
    <d v="2025-01-08T00:00:00"/>
    <m/>
    <n v="1944"/>
    <m/>
    <m/>
    <m/>
    <s v="HUAMAN"/>
    <s v="CERVA"/>
    <s v="NIEL ALDEN"/>
    <n v="70213603"/>
    <n v="10702136038"/>
    <n v="8000"/>
    <d v="2026-01-02T00:00:00"/>
    <d v="2026-02-28T00:00:00"/>
    <m/>
    <n v="30"/>
    <n v="8000"/>
    <n v="26"/>
    <n v="8000"/>
    <n v="26"/>
    <n v="8000"/>
    <n v="0"/>
    <n v="0"/>
    <m/>
    <n v="30"/>
    <n v="8000"/>
    <n v="28"/>
    <n v="8000"/>
    <n v="28"/>
    <n v="8000"/>
    <n v="0"/>
    <n v="8000"/>
    <m/>
    <n v="0"/>
    <n v="0"/>
    <m/>
    <n v="0"/>
    <m/>
    <n v="0"/>
    <n v="0"/>
    <n v="0"/>
    <m/>
    <n v="0"/>
    <n v="0"/>
    <m/>
    <n v="0"/>
    <m/>
    <n v="0"/>
    <m/>
    <m/>
    <m/>
    <n v="16000"/>
    <n v="16000"/>
    <n v="16000"/>
    <n v="0"/>
    <n v="0"/>
    <m/>
    <m/>
    <m/>
    <m/>
  </r>
  <r>
    <s v="DISEÑO, DESARROLLO Y DESPLIEGUE SOLUCIONES TECNOLOGICAS"/>
    <x v="0"/>
    <s v="PIM"/>
    <s v="GITE"/>
    <s v="EG 2026"/>
    <s v="2.3"/>
    <s v="2.3.2.9.1.1"/>
    <x v="58"/>
    <x v="0"/>
    <n v="1"/>
    <n v="8000"/>
    <n v="30"/>
    <n v="30"/>
    <x v="0"/>
    <x v="0"/>
    <m/>
    <m/>
    <m/>
    <m/>
    <m/>
    <m/>
    <m/>
    <m/>
    <n v="16000"/>
    <n v="8000"/>
    <n v="8000"/>
    <n v="0"/>
    <n v="0"/>
    <n v="0"/>
    <n v="0"/>
    <n v="0"/>
    <n v="0"/>
    <n v="0"/>
    <n v="0"/>
    <n v="0"/>
    <n v="0"/>
    <n v="16000"/>
    <s v="SGSI"/>
    <m/>
    <m/>
    <m/>
    <m/>
    <m/>
    <m/>
    <m/>
    <m/>
    <s v="REMITIDO A GRH PARA CONTRATACION"/>
    <s v="00049-2026/SGSI-GITE"/>
    <s v="000284-2026/SGIST-GITE"/>
    <s v="000118-2026/GITE"/>
    <d v="2025-01-08T00:00:00"/>
    <m/>
    <n v="1945"/>
    <m/>
    <m/>
    <m/>
    <s v="BELITO"/>
    <s v="ALLAUCCA"/>
    <s v="EDWER YULIX "/>
    <n v="46485570"/>
    <n v="10464855705"/>
    <n v="8000"/>
    <d v="2026-01-02T00:00:00"/>
    <d v="2026-02-28T00:00:00"/>
    <m/>
    <n v="30"/>
    <n v="8000"/>
    <n v="26"/>
    <n v="8000"/>
    <n v="26"/>
    <n v="8000"/>
    <n v="0"/>
    <n v="0"/>
    <m/>
    <n v="30"/>
    <n v="8000"/>
    <n v="28"/>
    <n v="8000"/>
    <n v="28"/>
    <n v="8000"/>
    <n v="0"/>
    <n v="8000"/>
    <m/>
    <n v="0"/>
    <n v="0"/>
    <m/>
    <n v="0"/>
    <m/>
    <n v="0"/>
    <n v="0"/>
    <n v="0"/>
    <m/>
    <n v="0"/>
    <n v="0"/>
    <m/>
    <n v="0"/>
    <m/>
    <n v="0"/>
    <m/>
    <m/>
    <m/>
    <n v="16000"/>
    <n v="16000"/>
    <n v="16000"/>
    <n v="0"/>
    <n v="0"/>
    <m/>
    <m/>
    <m/>
    <m/>
  </r>
  <r>
    <s v="DISEÑO, DESARROLLO Y DESPLIEGUE SOLUCIONES TECNOLOGICAS"/>
    <x v="0"/>
    <s v="PIM"/>
    <s v="GITE"/>
    <s v="EG 2026"/>
    <s v="2.3"/>
    <s v="2.3.2.9.1.1"/>
    <x v="59"/>
    <x v="0"/>
    <n v="1"/>
    <n v="8000"/>
    <n v="30"/>
    <n v="30"/>
    <x v="0"/>
    <x v="0"/>
    <m/>
    <m/>
    <m/>
    <m/>
    <m/>
    <m/>
    <m/>
    <m/>
    <n v="16000"/>
    <n v="8000"/>
    <n v="8000"/>
    <n v="0"/>
    <n v="0"/>
    <n v="0"/>
    <n v="0"/>
    <n v="0"/>
    <n v="0"/>
    <n v="0"/>
    <n v="0"/>
    <n v="0"/>
    <n v="0"/>
    <n v="16000"/>
    <s v="SGSI"/>
    <m/>
    <m/>
    <m/>
    <m/>
    <m/>
    <m/>
    <m/>
    <m/>
    <s v="REMITIDO A GRH PARA CONTRATACION"/>
    <s v="00049-2026/SGSI-GITE"/>
    <s v="000284-2026/SGIST-GITE"/>
    <s v="000118-2026/GITE"/>
    <d v="2025-01-08T00:00:00"/>
    <m/>
    <n v="1946"/>
    <m/>
    <m/>
    <m/>
    <s v="TAPIA"/>
    <s v="SILVA"/>
    <s v="JAVIER ANGEL"/>
    <n v="45592486"/>
    <n v="10455924869"/>
    <n v="8000"/>
    <d v="2026-01-02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60"/>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47"/>
    <m/>
    <m/>
    <m/>
    <s v="AGUINAGA"/>
    <s v="PEREZ"/>
    <s v="MANUEL JESUS"/>
    <n v="72222464"/>
    <n v="10722224642"/>
    <n v="8000"/>
    <d v="2026-01-06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61"/>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48"/>
    <m/>
    <m/>
    <m/>
    <s v="ROJAS "/>
    <s v="QUISPE "/>
    <s v="PAUL FLORENCIO"/>
    <s v="45435377"/>
    <n v="10454353779"/>
    <n v="8000"/>
    <d v="2026-01-02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62"/>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49"/>
    <m/>
    <m/>
    <m/>
    <s v="HUAMANI"/>
    <s v="MENDOZA"/>
    <s v="MIGUEL ANGEL"/>
    <s v="42003709"/>
    <n v="10420037096"/>
    <n v="8000"/>
    <d v="2026-01-06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63"/>
    <x v="0"/>
    <n v="1"/>
    <n v="8000"/>
    <n v="30"/>
    <n v="30"/>
    <x v="0"/>
    <x v="1"/>
    <m/>
    <m/>
    <m/>
    <m/>
    <m/>
    <m/>
    <m/>
    <m/>
    <n v="16000"/>
    <n v="8000"/>
    <n v="8000"/>
    <n v="0"/>
    <n v="0"/>
    <n v="0"/>
    <n v="0"/>
    <n v="0"/>
    <n v="0"/>
    <n v="0"/>
    <n v="0"/>
    <n v="0"/>
    <n v="0"/>
    <n v="16000"/>
    <s v="SGSI"/>
    <m/>
    <m/>
    <m/>
    <m/>
    <m/>
    <m/>
    <m/>
    <m/>
    <s v="REMITIDO A GRH PARA CONTRATACION"/>
    <s v="0056-2026/SGSI-GITE"/>
    <s v="00439-2026/SGIST-GITE"/>
    <s v="00186-2026/GITE"/>
    <d v="2026-01-12T00:00:00"/>
    <m/>
    <n v="2172"/>
    <m/>
    <m/>
    <m/>
    <s v="VILLENA"/>
    <s v="GARCIA"/>
    <s v="JORGE MIGUEL"/>
    <n v="45694176"/>
    <n v="10456941767"/>
    <n v="8000"/>
    <d v="2026-01-15T00:00:00"/>
    <d v="2026-02-28T00:00:00"/>
    <m/>
    <n v="30"/>
    <n v="8000"/>
    <n v="17"/>
    <n v="4533.3333333333339"/>
    <n v="17"/>
    <n v="4533.3333333333339"/>
    <n v="3466.6666666666661"/>
    <n v="3466.6666666666661"/>
    <m/>
    <n v="30"/>
    <n v="8000"/>
    <n v="28"/>
    <n v="8000"/>
    <n v="28"/>
    <n v="8000"/>
    <n v="0"/>
    <n v="8000"/>
    <m/>
    <n v="0"/>
    <n v="0"/>
    <m/>
    <n v="0"/>
    <m/>
    <n v="0"/>
    <n v="0"/>
    <n v="0"/>
    <m/>
    <n v="0"/>
    <n v="0"/>
    <m/>
    <n v="0"/>
    <m/>
    <n v="0"/>
    <m/>
    <m/>
    <m/>
    <n v="16000"/>
    <n v="12533.333333333334"/>
    <n v="12533.333333333334"/>
    <n v="3466.6666666666661"/>
    <n v="3466.6666666666661"/>
    <m/>
    <m/>
    <m/>
    <m/>
  </r>
  <r>
    <s v="MANTENIMIENTO Y SOPORTE A LAS SOLUCIONES TECNOLOGICAS"/>
    <x v="1"/>
    <s v="PIM"/>
    <s v="GITE"/>
    <s v="EG 2026"/>
    <s v="2.3"/>
    <s v="2.3.2.9.1.1"/>
    <x v="64"/>
    <x v="0"/>
    <n v="1"/>
    <n v="8000"/>
    <n v="30"/>
    <n v="30"/>
    <x v="0"/>
    <x v="1"/>
    <m/>
    <m/>
    <m/>
    <m/>
    <m/>
    <m/>
    <m/>
    <m/>
    <n v="16000"/>
    <n v="8000"/>
    <n v="8000"/>
    <n v="0"/>
    <n v="0"/>
    <n v="0"/>
    <n v="0"/>
    <n v="0"/>
    <n v="0"/>
    <n v="0"/>
    <n v="0"/>
    <n v="0"/>
    <n v="0"/>
    <n v="16000"/>
    <s v="SGSI"/>
    <m/>
    <m/>
    <m/>
    <m/>
    <m/>
    <m/>
    <m/>
    <m/>
    <s v="REMITIDO A GRH PARA CONTRATACION"/>
    <s v="000096-2026/SGSI-GITE"/>
    <s v="001030-2026/SGIST-GITE"/>
    <s v="000479-2026/GITE"/>
    <d v="2026-01-27T00:00:00"/>
    <m/>
    <m/>
    <m/>
    <m/>
    <m/>
    <s v="OLIVERA"/>
    <s v="VASQUEZ"/>
    <s v="BELSER"/>
    <n v="47696276"/>
    <n v="10476962761"/>
    <n v="8000"/>
    <d v="2026-02-02T00:00:00"/>
    <d v="2026-02-28T00:00:00"/>
    <m/>
    <n v="30"/>
    <n v="8000"/>
    <m/>
    <n v="0"/>
    <m/>
    <n v="0"/>
    <n v="8000"/>
    <n v="8000"/>
    <m/>
    <n v="30"/>
    <n v="8000"/>
    <n v="26"/>
    <n v="6933.3333333333339"/>
    <n v="26"/>
    <n v="6933.3333333333339"/>
    <n v="1066.6666666666661"/>
    <n v="6933.3333333333339"/>
    <m/>
    <n v="0"/>
    <n v="0"/>
    <m/>
    <n v="0"/>
    <m/>
    <n v="0"/>
    <n v="0"/>
    <n v="0"/>
    <m/>
    <n v="0"/>
    <n v="0"/>
    <m/>
    <n v="0"/>
    <m/>
    <n v="0"/>
    <m/>
    <m/>
    <m/>
    <n v="16000"/>
    <n v="6933.3333333333339"/>
    <n v="6933.3333333333339"/>
    <n v="9066.6666666666661"/>
    <n v="9066.6666666666661"/>
    <m/>
    <m/>
    <m/>
    <m/>
  </r>
  <r>
    <s v="MANTENIMIENTO Y SOPORTE A LAS SOLUCIONES TECNOLOGICAS"/>
    <x v="1"/>
    <s v="PIM"/>
    <s v="GITE"/>
    <s v="EG 2026"/>
    <s v="2.3"/>
    <s v="2.3.2.9.1.1"/>
    <x v="65"/>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50"/>
    <m/>
    <m/>
    <m/>
    <s v="PUYEN"/>
    <s v="SANTOS"/>
    <s v="JUAN CARLOS"/>
    <n v="72686317"/>
    <n v="10726863178"/>
    <n v="8000"/>
    <d v="2026-01-06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66"/>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51"/>
    <m/>
    <m/>
    <m/>
    <s v="ASCENCIO "/>
    <s v="COILA"/>
    <s v="BORIS ALEXANDER"/>
    <n v="45210221"/>
    <n v="10452102213"/>
    <n v="8000"/>
    <d v="2026-01-06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67"/>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52"/>
    <m/>
    <m/>
    <m/>
    <s v="RACCHUMI "/>
    <s v="LECCA "/>
    <s v="JESUS MANUEL"/>
    <n v="41716347"/>
    <n v="10417163471"/>
    <n v="8000"/>
    <d v="2026-01-06T00:00:00"/>
    <d v="2026-02-28T00:00:00"/>
    <m/>
    <n v="30"/>
    <n v="8000"/>
    <n v="26"/>
    <n v="8000"/>
    <n v="26"/>
    <n v="8000"/>
    <n v="0"/>
    <n v="0"/>
    <m/>
    <n v="30"/>
    <n v="8000"/>
    <n v="28"/>
    <n v="8000"/>
    <n v="28"/>
    <n v="8000"/>
    <n v="0"/>
    <n v="8000"/>
    <m/>
    <n v="0"/>
    <n v="0"/>
    <m/>
    <n v="0"/>
    <m/>
    <n v="0"/>
    <n v="0"/>
    <n v="0"/>
    <m/>
    <n v="0"/>
    <n v="0"/>
    <m/>
    <n v="0"/>
    <m/>
    <n v="0"/>
    <m/>
    <m/>
    <m/>
    <n v="16000"/>
    <n v="16000"/>
    <n v="16000"/>
    <n v="0"/>
    <n v="0"/>
    <m/>
    <m/>
    <m/>
    <m/>
  </r>
  <r>
    <s v="DISEÑO, DESARROLLO Y DESPLIEGUE SOLUCIONES TECNOLOGICAS"/>
    <x v="0"/>
    <s v="PIM"/>
    <s v="GITE"/>
    <s v="EG 2026"/>
    <s v="2.3"/>
    <s v="2.3.2.9.1.1"/>
    <x v="68"/>
    <x v="0"/>
    <n v="1"/>
    <n v="8000"/>
    <n v="30"/>
    <n v="15"/>
    <x v="0"/>
    <x v="0"/>
    <m/>
    <m/>
    <m/>
    <m/>
    <m/>
    <m/>
    <m/>
    <m/>
    <n v="12000"/>
    <n v="8000"/>
    <n v="4000"/>
    <n v="0"/>
    <n v="0"/>
    <n v="0"/>
    <n v="0"/>
    <n v="0"/>
    <n v="0"/>
    <n v="0"/>
    <n v="0"/>
    <n v="0"/>
    <n v="0"/>
    <n v="12000"/>
    <s v="SGSI"/>
    <m/>
    <m/>
    <m/>
    <m/>
    <m/>
    <m/>
    <m/>
    <m/>
    <s v="REMITIDO A GRH PARA CONTRATACION"/>
    <s v="00049-2026/SGSI-GITE_x000a_000110-2026/SGSI-GITE"/>
    <s v="000284-2026/SGIST-GITE_x000a_000988-2026/SGIST"/>
    <s v="000118-2026/GITE_x000a_000450-2026/GITE"/>
    <s v="8/01/2025_x000a_26/01/2026"/>
    <m/>
    <n v="1953"/>
    <m/>
    <m/>
    <m/>
    <s v="PUMAPILLO"/>
    <s v="CCORAHUA"/>
    <s v="RICHARD"/>
    <n v="47341348"/>
    <n v="10473413481"/>
    <n v="8000"/>
    <d v="2026-01-06T00:00:00"/>
    <d v="2026-01-31T00:00:00"/>
    <m/>
    <n v="30"/>
    <n v="8000"/>
    <n v="26"/>
    <n v="8000"/>
    <n v="26"/>
    <n v="8000"/>
    <n v="0"/>
    <n v="0"/>
    <m/>
    <n v="15"/>
    <n v="4000"/>
    <n v="15"/>
    <n v="4000"/>
    <n v="15"/>
    <n v="4000"/>
    <n v="0"/>
    <n v="4000"/>
    <m/>
    <n v="0"/>
    <n v="0"/>
    <m/>
    <n v="0"/>
    <m/>
    <n v="0"/>
    <n v="0"/>
    <n v="0"/>
    <m/>
    <n v="0"/>
    <n v="0"/>
    <m/>
    <n v="0"/>
    <m/>
    <n v="0"/>
    <m/>
    <m/>
    <m/>
    <n v="12000"/>
    <n v="12000"/>
    <n v="12000"/>
    <n v="0"/>
    <n v="0"/>
    <m/>
    <m/>
    <m/>
    <m/>
  </r>
  <r>
    <s v="MANTENIMIENTO Y SOPORTE A LAS SOLUCIONES TECNOLOGICAS"/>
    <x v="1"/>
    <s v="PIM"/>
    <s v="GITE"/>
    <s v="EG 2026"/>
    <s v="2.3"/>
    <s v="2.3.2.9.1.1"/>
    <x v="68"/>
    <x v="0"/>
    <n v="1"/>
    <n v="8000"/>
    <m/>
    <n v="15"/>
    <x v="0"/>
    <x v="1"/>
    <m/>
    <m/>
    <m/>
    <m/>
    <m/>
    <m/>
    <m/>
    <m/>
    <n v="4000"/>
    <n v="0"/>
    <n v="4000"/>
    <n v="0"/>
    <n v="0"/>
    <n v="0"/>
    <n v="0"/>
    <n v="0"/>
    <n v="0"/>
    <n v="0"/>
    <n v="0"/>
    <n v="0"/>
    <n v="0"/>
    <n v="4000"/>
    <s v="SGSI"/>
    <m/>
    <s v="000281-2026/SGIST-GITE"/>
    <s v="000278-2026/GITE"/>
    <d v="2026-01-16T00:00:00"/>
    <s v="000111-2026/GPP"/>
    <d v="2026-01-23T00:00:00"/>
    <n v="4000"/>
    <s v="SE REALIZO MODIFICACION PRESUPUESTAL DE LOCADORES DE LA SGSI PARA NUEVA ACTIVIDAD OPERATIVA"/>
    <s v="REMITIDO A GRH PARA CONTRATACION"/>
    <s v="000110-2026/SGSI-GITE"/>
    <s v="000988-2026/SGIST"/>
    <s v="000450-2026/GITE"/>
    <d v="2026-01-26T00:00:00"/>
    <m/>
    <m/>
    <s v="SI"/>
    <m/>
    <m/>
    <s v="PUMAPILLO"/>
    <s v="CCORAHUA"/>
    <s v="RICHARD"/>
    <n v="47341348"/>
    <n v="10473413481"/>
    <n v="8000"/>
    <d v="2026-02-01T00:00:00"/>
    <d v="2026-02-28T00:00:00"/>
    <m/>
    <n v="0"/>
    <n v="0"/>
    <m/>
    <n v="0"/>
    <m/>
    <n v="0"/>
    <n v="0"/>
    <n v="0"/>
    <m/>
    <n v="15"/>
    <n v="4000"/>
    <n v="15"/>
    <n v="4000.0000000000005"/>
    <n v="15"/>
    <n v="4000.0000000000005"/>
    <n v="0"/>
    <n v="4000"/>
    <m/>
    <n v="0"/>
    <n v="0"/>
    <m/>
    <n v="0"/>
    <m/>
    <n v="0"/>
    <n v="0"/>
    <n v="0"/>
    <m/>
    <n v="0"/>
    <n v="0"/>
    <m/>
    <n v="0"/>
    <m/>
    <n v="0"/>
    <m/>
    <m/>
    <m/>
    <n v="4000"/>
    <n v="4000.0000000000005"/>
    <n v="4000.0000000000005"/>
    <n v="0"/>
    <n v="0"/>
    <m/>
    <m/>
    <m/>
    <m/>
  </r>
  <r>
    <s v="DISEÑO, DESARROLLO Y DESPLIEGUE SOLUCIONES TECNOLOGICAS"/>
    <x v="0"/>
    <s v="PIM"/>
    <s v="GITE"/>
    <s v="EG 2026"/>
    <s v="2.3"/>
    <s v="2.3.2.9.1.1"/>
    <x v="69"/>
    <x v="0"/>
    <n v="1"/>
    <n v="8000"/>
    <n v="30"/>
    <n v="15"/>
    <x v="0"/>
    <x v="0"/>
    <m/>
    <m/>
    <m/>
    <m/>
    <m/>
    <m/>
    <m/>
    <m/>
    <n v="12000"/>
    <n v="8000"/>
    <n v="4000"/>
    <n v="0"/>
    <n v="0"/>
    <n v="0"/>
    <n v="0"/>
    <n v="0"/>
    <n v="0"/>
    <n v="0"/>
    <n v="0"/>
    <n v="0"/>
    <n v="0"/>
    <n v="12000"/>
    <s v="SGSI"/>
    <m/>
    <m/>
    <m/>
    <m/>
    <m/>
    <m/>
    <m/>
    <m/>
    <s v="REMITIDO A GRH PARA CONTRATACION"/>
    <s v="00049-2026/SGSI-GITE_x000a_'000110-2026/SGSI-GITE"/>
    <s v="000284-2026/SGIST-GITE_x000a_000988-2026/SGIST-GITE"/>
    <s v="000118-2026/GITE_x000a_000450-2026/GITE"/>
    <s v="8/01/2025_x000a_26/01/2026"/>
    <m/>
    <n v="1954"/>
    <m/>
    <m/>
    <m/>
    <s v="QUISPE"/>
    <s v="CONDORI"/>
    <s v="ANGEL DAVID"/>
    <n v="46752638"/>
    <n v="10467526389"/>
    <n v="8000"/>
    <d v="2026-01-06T00:00:00"/>
    <d v="2026-01-31T00:00:00"/>
    <m/>
    <n v="30"/>
    <n v="8000"/>
    <n v="26"/>
    <n v="8000"/>
    <n v="26"/>
    <n v="8000"/>
    <n v="0"/>
    <n v="0"/>
    <m/>
    <n v="15"/>
    <n v="4000"/>
    <n v="15"/>
    <n v="4000"/>
    <n v="15"/>
    <n v="4000"/>
    <n v="0"/>
    <n v="4000"/>
    <m/>
    <n v="0"/>
    <n v="0"/>
    <m/>
    <n v="0"/>
    <m/>
    <n v="0"/>
    <n v="0"/>
    <n v="0"/>
    <m/>
    <n v="0"/>
    <n v="0"/>
    <m/>
    <n v="0"/>
    <m/>
    <n v="0"/>
    <m/>
    <m/>
    <m/>
    <n v="12000"/>
    <n v="12000"/>
    <n v="12000"/>
    <n v="0"/>
    <n v="0"/>
    <m/>
    <m/>
    <m/>
    <m/>
  </r>
  <r>
    <s v="MANTENIMIENTO Y SOPORTE A LAS SOLUCIONES TECNOLOGICAS"/>
    <x v="1"/>
    <s v="PIM"/>
    <s v="GITE"/>
    <s v="EG 2026"/>
    <s v="2.3"/>
    <s v="2.3.2.9.1.1"/>
    <x v="69"/>
    <x v="0"/>
    <n v="1"/>
    <n v="8000"/>
    <m/>
    <n v="15"/>
    <x v="0"/>
    <x v="1"/>
    <m/>
    <m/>
    <m/>
    <m/>
    <m/>
    <m/>
    <m/>
    <m/>
    <n v="4000"/>
    <n v="0"/>
    <n v="4000"/>
    <n v="0"/>
    <n v="0"/>
    <n v="0"/>
    <n v="0"/>
    <n v="0"/>
    <n v="0"/>
    <n v="0"/>
    <n v="0"/>
    <n v="0"/>
    <n v="0"/>
    <n v="4000"/>
    <s v="SGSI"/>
    <m/>
    <s v="000281-2026/SGIST-GITE"/>
    <s v="000278-2026/GITE"/>
    <d v="2026-01-16T00:00:00"/>
    <s v="000111-2026/GPP"/>
    <d v="2026-01-23T00:00:00"/>
    <n v="4000"/>
    <s v="SE REALIZO MODIFICACION PRESUPUESTAL DE LOCADORES DE LA SGSI PARA NUEVA ACTIVIDAD OPERATIVA"/>
    <s v="REMITIDO A GRH PARA CONTRATACION"/>
    <s v="000110-2026/SGSI-GITE"/>
    <s v="000988-2026/SGIST-GITE"/>
    <s v="000450-2026/GITE"/>
    <d v="2026-01-26T00:00:00"/>
    <m/>
    <m/>
    <s v="SI"/>
    <m/>
    <m/>
    <s v="QUISPE"/>
    <s v="CONDORI"/>
    <s v="ANGEL DAVID"/>
    <n v="46752638"/>
    <n v="10467526389"/>
    <n v="8000"/>
    <d v="2026-02-01T00:00:00"/>
    <d v="2026-02-28T00:00:00"/>
    <m/>
    <n v="0"/>
    <n v="0"/>
    <m/>
    <n v="0"/>
    <m/>
    <n v="0"/>
    <n v="0"/>
    <n v="0"/>
    <m/>
    <n v="15"/>
    <n v="4000"/>
    <n v="15"/>
    <n v="4000.0000000000005"/>
    <n v="15"/>
    <n v="4000.0000000000005"/>
    <n v="0"/>
    <n v="4000"/>
    <m/>
    <n v="0"/>
    <n v="0"/>
    <m/>
    <n v="0"/>
    <m/>
    <n v="0"/>
    <n v="0"/>
    <n v="0"/>
    <m/>
    <n v="0"/>
    <n v="0"/>
    <m/>
    <n v="0"/>
    <m/>
    <n v="0"/>
    <m/>
    <m/>
    <m/>
    <n v="4000"/>
    <n v="4000.0000000000005"/>
    <n v="4000.0000000000005"/>
    <n v="0"/>
    <n v="0"/>
    <m/>
    <m/>
    <m/>
    <m/>
  </r>
  <r>
    <s v="MANTENIMIENTO Y SOPORTE A LAS SOLUCIONES TECNOLOGICAS"/>
    <x v="1"/>
    <s v="PIM"/>
    <s v="GITE"/>
    <s v="EG 2026"/>
    <s v="2.3"/>
    <s v="2.3.2.9.1.1"/>
    <x v="70"/>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55"/>
    <m/>
    <m/>
    <m/>
    <s v="BERNAOLA"/>
    <s v="GAYOSO"/>
    <s v="CESAR RAUL"/>
    <n v="47114614"/>
    <n v="10471146141"/>
    <n v="8000"/>
    <d v="2026-01-06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71"/>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56"/>
    <m/>
    <m/>
    <m/>
    <s v="VEGA"/>
    <s v="LAUREANO"/>
    <s v="JHEFRY JHONATAN"/>
    <n v="72417179"/>
    <n v="10724171791"/>
    <n v="8000"/>
    <d v="2026-01-06T00:00:00"/>
    <d v="2026-02-28T00:00:00"/>
    <m/>
    <n v="30"/>
    <n v="8000"/>
    <n v="26"/>
    <n v="8000"/>
    <n v="26"/>
    <n v="8000"/>
    <n v="0"/>
    <n v="0"/>
    <m/>
    <n v="30"/>
    <n v="8000"/>
    <n v="28"/>
    <n v="8000"/>
    <n v="28"/>
    <n v="8000"/>
    <n v="0"/>
    <n v="8000"/>
    <m/>
    <n v="0"/>
    <n v="0"/>
    <m/>
    <n v="0"/>
    <m/>
    <n v="0"/>
    <n v="0"/>
    <n v="0"/>
    <m/>
    <n v="0"/>
    <n v="0"/>
    <m/>
    <n v="0"/>
    <m/>
    <n v="0"/>
    <m/>
    <m/>
    <m/>
    <n v="16000"/>
    <n v="16000"/>
    <n v="16000"/>
    <n v="0"/>
    <n v="0"/>
    <m/>
    <m/>
    <m/>
    <m/>
  </r>
  <r>
    <s v="DISEÑO, DESARROLLO Y DESPLIEGUE SOLUCIONES TECNOLOGICAS"/>
    <x v="0"/>
    <s v="PIM"/>
    <s v="GITE"/>
    <s v="EG 2026"/>
    <s v="2.3"/>
    <s v="2.3.2.9.1.1"/>
    <x v="72"/>
    <x v="0"/>
    <n v="1"/>
    <n v="8000"/>
    <n v="30"/>
    <n v="30"/>
    <x v="0"/>
    <x v="0"/>
    <m/>
    <m/>
    <m/>
    <m/>
    <m/>
    <m/>
    <m/>
    <m/>
    <n v="16000"/>
    <n v="8000"/>
    <n v="8000"/>
    <n v="0"/>
    <n v="0"/>
    <n v="0"/>
    <n v="0"/>
    <n v="0"/>
    <n v="0"/>
    <n v="0"/>
    <n v="0"/>
    <n v="0"/>
    <n v="0"/>
    <n v="16000"/>
    <s v="SGSI"/>
    <m/>
    <m/>
    <m/>
    <m/>
    <m/>
    <m/>
    <m/>
    <m/>
    <s v="REMITIDO A GRH PARA CONTRATACION"/>
    <s v="00049-2026/SGSI-GITE"/>
    <s v="000284-2026/SGIST-GITE"/>
    <s v="000118-2026/GITE"/>
    <d v="2025-01-08T00:00:00"/>
    <m/>
    <n v="1957"/>
    <m/>
    <m/>
    <m/>
    <s v="COQCHI"/>
    <s v="APAZA "/>
    <s v="NELSON"/>
    <n v="46435523"/>
    <n v="10464355231"/>
    <n v="8000"/>
    <d v="2026-01-06T00:00:00"/>
    <d v="2026-02-28T00:00:00"/>
    <m/>
    <n v="30"/>
    <n v="8000"/>
    <n v="26"/>
    <n v="8000"/>
    <n v="26"/>
    <n v="8000"/>
    <n v="0"/>
    <n v="0"/>
    <m/>
    <n v="30"/>
    <n v="8000"/>
    <n v="28"/>
    <n v="8000"/>
    <n v="28"/>
    <n v="8000"/>
    <n v="0"/>
    <n v="8000"/>
    <m/>
    <n v="0"/>
    <n v="0"/>
    <m/>
    <n v="0"/>
    <m/>
    <n v="0"/>
    <n v="0"/>
    <n v="0"/>
    <m/>
    <n v="0"/>
    <n v="0"/>
    <m/>
    <n v="0"/>
    <m/>
    <n v="0"/>
    <m/>
    <m/>
    <m/>
    <n v="16000"/>
    <n v="16000"/>
    <n v="16000"/>
    <n v="0"/>
    <n v="0"/>
    <m/>
    <m/>
    <m/>
    <m/>
  </r>
  <r>
    <s v="DISEÑO, DESARROLLO Y DESPLIEGUE SOLUCIONES TECNOLOGICAS"/>
    <x v="0"/>
    <s v="PIM"/>
    <s v="GITE"/>
    <s v="EG 2026"/>
    <s v="2.3"/>
    <s v="2.3.2.9.1.1"/>
    <x v="73"/>
    <x v="0"/>
    <n v="1"/>
    <n v="3500"/>
    <n v="30"/>
    <n v="30"/>
    <x v="0"/>
    <x v="0"/>
    <m/>
    <m/>
    <m/>
    <m/>
    <m/>
    <m/>
    <m/>
    <m/>
    <n v="7000"/>
    <n v="3500"/>
    <n v="3500"/>
    <n v="0"/>
    <n v="0"/>
    <n v="0"/>
    <n v="0"/>
    <n v="0"/>
    <n v="0"/>
    <n v="0"/>
    <n v="0"/>
    <n v="0"/>
    <n v="0"/>
    <n v="7000"/>
    <s v="SGSI"/>
    <m/>
    <m/>
    <m/>
    <m/>
    <m/>
    <m/>
    <m/>
    <m/>
    <s v="REMITIDO A GRH PARA CONTRATACION"/>
    <s v="00049-2026/SGSI-GITE"/>
    <s v="000284-2026/SGIST-GITE"/>
    <s v="000118-2026/GITE"/>
    <d v="2025-01-08T00:00:00"/>
    <m/>
    <n v="1958"/>
    <m/>
    <m/>
    <m/>
    <s v="RAMIREZ"/>
    <s v="MENDOZA"/>
    <s v="JESUS DANIEL"/>
    <n v="72758321"/>
    <n v="10727583217"/>
    <n v="3500"/>
    <d v="2026-01-06T00:00:00"/>
    <d v="2026-02-28T00:00:00"/>
    <m/>
    <n v="30"/>
    <n v="3500"/>
    <n v="26"/>
    <n v="3500"/>
    <n v="26"/>
    <n v="3500"/>
    <n v="0"/>
    <n v="0"/>
    <m/>
    <n v="30"/>
    <n v="3500"/>
    <n v="28"/>
    <n v="3500"/>
    <n v="28"/>
    <n v="3500"/>
    <n v="0"/>
    <n v="3500"/>
    <m/>
    <n v="0"/>
    <n v="0"/>
    <m/>
    <n v="0"/>
    <m/>
    <n v="0"/>
    <n v="0"/>
    <n v="0"/>
    <m/>
    <n v="0"/>
    <n v="0"/>
    <m/>
    <n v="0"/>
    <m/>
    <n v="0"/>
    <m/>
    <m/>
    <m/>
    <n v="7000"/>
    <n v="7000"/>
    <n v="7000"/>
    <n v="0"/>
    <n v="0"/>
    <m/>
    <m/>
    <m/>
    <m/>
  </r>
  <r>
    <s v="MANTENIMIENTO Y SOPORTE A LAS SOLUCIONES TECNOLOGICAS"/>
    <x v="1"/>
    <s v="PIM"/>
    <s v="GITE"/>
    <s v="EG 2026"/>
    <s v="2.3"/>
    <s v="2.3.2.9.1.1"/>
    <x v="74"/>
    <x v="0"/>
    <n v="1"/>
    <n v="3500"/>
    <n v="30"/>
    <n v="30"/>
    <x v="0"/>
    <x v="1"/>
    <m/>
    <m/>
    <m/>
    <m/>
    <m/>
    <m/>
    <m/>
    <m/>
    <n v="7000"/>
    <n v="3500"/>
    <n v="3500"/>
    <n v="0"/>
    <n v="0"/>
    <n v="0"/>
    <n v="0"/>
    <n v="0"/>
    <n v="0"/>
    <n v="0"/>
    <n v="0"/>
    <n v="0"/>
    <n v="0"/>
    <n v="7000"/>
    <s v="SGSI"/>
    <m/>
    <m/>
    <m/>
    <m/>
    <m/>
    <m/>
    <m/>
    <m/>
    <s v="REMITIDO A GRH PARA CONTRATACION"/>
    <s v="00049-2026/SGSI-GITE"/>
    <s v="000284-2026/SGIST-GITE"/>
    <s v="000118-2026/GITE"/>
    <d v="2025-01-08T00:00:00"/>
    <m/>
    <n v="1959"/>
    <m/>
    <m/>
    <m/>
    <s v="SANCHEZ"/>
    <s v="RIVAS"/>
    <s v="JOSE LUIS"/>
    <n v="70025761"/>
    <s v="_x000a_10700257610"/>
    <n v="3500"/>
    <d v="2026-01-06T00:00:00"/>
    <d v="2026-02-28T00:00:00"/>
    <m/>
    <n v="30"/>
    <n v="3500"/>
    <n v="26"/>
    <n v="3500"/>
    <n v="26"/>
    <n v="3500"/>
    <n v="0"/>
    <n v="0"/>
    <m/>
    <n v="30"/>
    <n v="3500"/>
    <n v="28"/>
    <n v="3500"/>
    <n v="28"/>
    <n v="3500"/>
    <n v="0"/>
    <n v="3500"/>
    <m/>
    <n v="0"/>
    <n v="0"/>
    <m/>
    <n v="0"/>
    <m/>
    <n v="0"/>
    <n v="0"/>
    <n v="0"/>
    <m/>
    <n v="0"/>
    <n v="0"/>
    <m/>
    <n v="0"/>
    <m/>
    <n v="0"/>
    <m/>
    <m/>
    <m/>
    <n v="7000"/>
    <n v="7000"/>
    <n v="7000"/>
    <n v="0"/>
    <n v="0"/>
    <m/>
    <m/>
    <m/>
    <m/>
  </r>
  <r>
    <s v="MANTENIMIENTO Y SOPORTE A LAS SOLUCIONES TECNOLOGICAS"/>
    <x v="1"/>
    <s v="PIM"/>
    <s v="GITE"/>
    <s v="EG 2026"/>
    <s v="2.3"/>
    <s v="2.3.2.9.1.1"/>
    <x v="75"/>
    <x v="0"/>
    <n v="1"/>
    <n v="3500"/>
    <n v="30"/>
    <n v="30"/>
    <x v="0"/>
    <x v="1"/>
    <m/>
    <m/>
    <m/>
    <m/>
    <m/>
    <m/>
    <m/>
    <m/>
    <n v="7000"/>
    <n v="3500"/>
    <n v="3500"/>
    <n v="0"/>
    <n v="0"/>
    <n v="0"/>
    <n v="0"/>
    <n v="0"/>
    <n v="0"/>
    <n v="0"/>
    <n v="0"/>
    <n v="0"/>
    <n v="0"/>
    <n v="7000"/>
    <s v="SGSI"/>
    <m/>
    <m/>
    <m/>
    <m/>
    <m/>
    <m/>
    <m/>
    <m/>
    <s v="REMITIDO A GRH PARA CONTRATACION"/>
    <s v="00049-2026/SGSI-GITE"/>
    <s v="000284-2026/SGIST-GITE"/>
    <s v="000118-2026/GITE"/>
    <d v="2025-01-08T00:00:00"/>
    <m/>
    <n v="1960"/>
    <m/>
    <m/>
    <m/>
    <s v="HUAMANI"/>
    <s v="LAUREANO"/>
    <s v="JULIO CESAR"/>
    <n v="71231054"/>
    <n v="10712310541"/>
    <n v="3500"/>
    <d v="2026-01-06T00:00:00"/>
    <d v="2026-02-28T00:00:00"/>
    <m/>
    <n v="30"/>
    <n v="3500"/>
    <n v="26"/>
    <n v="3500"/>
    <n v="26"/>
    <n v="3500"/>
    <n v="0"/>
    <n v="0"/>
    <m/>
    <n v="30"/>
    <n v="3500"/>
    <n v="28"/>
    <n v="3500"/>
    <n v="28"/>
    <n v="3500"/>
    <n v="0"/>
    <n v="3500"/>
    <m/>
    <n v="0"/>
    <n v="0"/>
    <m/>
    <n v="0"/>
    <m/>
    <n v="0"/>
    <n v="0"/>
    <n v="0"/>
    <m/>
    <n v="0"/>
    <n v="0"/>
    <m/>
    <n v="0"/>
    <m/>
    <n v="0"/>
    <m/>
    <m/>
    <m/>
    <n v="7000"/>
    <n v="7000"/>
    <n v="7000"/>
    <n v="0"/>
    <n v="0"/>
    <m/>
    <m/>
    <m/>
    <m/>
  </r>
  <r>
    <s v="MANTENIMIENTO Y SOPORTE A LAS SOLUCIONES TECNOLOGICAS"/>
    <x v="1"/>
    <s v="PIM"/>
    <s v="GITE"/>
    <s v="EG 2026"/>
    <s v="2.3"/>
    <s v="2.3.2.9.1.1"/>
    <x v="76"/>
    <x v="0"/>
    <n v="1"/>
    <n v="3500"/>
    <n v="30"/>
    <n v="30"/>
    <x v="0"/>
    <x v="1"/>
    <m/>
    <m/>
    <m/>
    <m/>
    <m/>
    <m/>
    <m/>
    <m/>
    <n v="7000"/>
    <n v="3500"/>
    <n v="3500"/>
    <n v="0"/>
    <n v="0"/>
    <n v="0"/>
    <n v="0"/>
    <n v="0"/>
    <n v="0"/>
    <n v="0"/>
    <n v="0"/>
    <n v="0"/>
    <n v="0"/>
    <n v="7000"/>
    <s v="SGSI"/>
    <m/>
    <m/>
    <m/>
    <m/>
    <m/>
    <m/>
    <m/>
    <m/>
    <s v="REMITIDO A GRH PARA CONTRATACION"/>
    <s v="00049-2026/SGSI-GITE"/>
    <s v="000284-2026/SGIST-GITE"/>
    <s v="000118-2026/GITE"/>
    <d v="2025-01-08T00:00:00"/>
    <m/>
    <n v="1961"/>
    <m/>
    <m/>
    <m/>
    <s v="QUIROZ"/>
    <s v="DAVILA"/>
    <s v="JEFFERSON LEANDRO"/>
    <n v="72540564"/>
    <n v="10725405648"/>
    <n v="3500"/>
    <d v="2026-01-06T00:00:00"/>
    <d v="2026-02-28T00:00:00"/>
    <m/>
    <n v="30"/>
    <n v="3500"/>
    <n v="26"/>
    <n v="3500"/>
    <n v="26"/>
    <n v="3500"/>
    <n v="0"/>
    <n v="0"/>
    <m/>
    <n v="30"/>
    <n v="3500"/>
    <n v="28"/>
    <n v="3500"/>
    <n v="28"/>
    <n v="3500"/>
    <n v="0"/>
    <n v="3500"/>
    <m/>
    <n v="0"/>
    <n v="0"/>
    <m/>
    <n v="0"/>
    <m/>
    <n v="0"/>
    <n v="0"/>
    <n v="0"/>
    <m/>
    <n v="0"/>
    <n v="0"/>
    <m/>
    <n v="0"/>
    <m/>
    <n v="0"/>
    <m/>
    <m/>
    <m/>
    <n v="7000"/>
    <n v="7000"/>
    <n v="7000"/>
    <n v="0"/>
    <n v="0"/>
    <m/>
    <m/>
    <m/>
    <m/>
  </r>
  <r>
    <s v="MANTENIMIENTO Y SOPORTE A LAS SOLUCIONES TECNOLOGICAS"/>
    <x v="1"/>
    <s v="PIM"/>
    <s v="GITE"/>
    <s v="EG 2026"/>
    <s v="2.3"/>
    <s v="2.3.2.9.1.1"/>
    <x v="77"/>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62"/>
    <m/>
    <m/>
    <m/>
    <s v="CHAVEZ"/>
    <s v="VALVERDE"/>
    <s v="GUILLERMO JUNIOR"/>
    <s v="45011476"/>
    <n v="10450114761"/>
    <n v="7000"/>
    <d v="2026-01-06T00:00:00"/>
    <d v="2026-02-28T00:00:00"/>
    <m/>
    <n v="30"/>
    <n v="7000"/>
    <n v="26"/>
    <n v="7000"/>
    <n v="26"/>
    <n v="7000"/>
    <n v="0"/>
    <n v="0"/>
    <m/>
    <n v="30"/>
    <n v="7000"/>
    <n v="28"/>
    <n v="7000"/>
    <n v="28"/>
    <n v="7000"/>
    <n v="0"/>
    <n v="7000"/>
    <m/>
    <n v="0"/>
    <n v="0"/>
    <m/>
    <n v="0"/>
    <m/>
    <n v="0"/>
    <n v="0"/>
    <n v="0"/>
    <m/>
    <n v="0"/>
    <n v="0"/>
    <m/>
    <n v="0"/>
    <m/>
    <n v="0"/>
    <m/>
    <m/>
    <m/>
    <n v="14000"/>
    <n v="14000"/>
    <n v="14000"/>
    <n v="0"/>
    <n v="0"/>
    <m/>
    <m/>
    <m/>
    <m/>
  </r>
  <r>
    <s v="DISEÑO, DESARROLLO Y DESPLIEGUE SOLUCIONES TECNOLOGICAS"/>
    <x v="0"/>
    <s v="PIM"/>
    <s v="GITE"/>
    <s v="EG 2026"/>
    <s v="2.3"/>
    <s v="2.3.2.9.1.1"/>
    <x v="78"/>
    <x v="0"/>
    <n v="1"/>
    <n v="7000"/>
    <n v="30"/>
    <n v="30"/>
    <x v="0"/>
    <x v="0"/>
    <m/>
    <m/>
    <m/>
    <m/>
    <m/>
    <m/>
    <m/>
    <m/>
    <n v="14000"/>
    <n v="7000"/>
    <n v="7000"/>
    <n v="0"/>
    <n v="0"/>
    <n v="0"/>
    <n v="0"/>
    <n v="0"/>
    <n v="0"/>
    <n v="0"/>
    <n v="0"/>
    <n v="0"/>
    <n v="0"/>
    <n v="14000"/>
    <s v="SGSI"/>
    <m/>
    <m/>
    <m/>
    <m/>
    <m/>
    <m/>
    <m/>
    <m/>
    <s v="REMITIDO A GRH PARA CONTRATACION"/>
    <s v="00049-2026/SGSI-GITE"/>
    <s v="000284-2026/SGIST-GITE"/>
    <s v="000118-2026/GITE"/>
    <d v="2025-01-08T00:00:00"/>
    <m/>
    <n v="1963"/>
    <m/>
    <m/>
    <m/>
    <s v="OYOLA"/>
    <s v="YARLAQUE"/>
    <s v="HUGO HAMILTON"/>
    <n v="70409180"/>
    <n v="10704091805"/>
    <n v="7000"/>
    <d v="2026-01-06T00:00:00"/>
    <d v="2026-02-28T00:00:00"/>
    <m/>
    <n v="30"/>
    <n v="7000"/>
    <n v="26"/>
    <n v="7000"/>
    <n v="26"/>
    <n v="7000"/>
    <n v="0"/>
    <n v="0"/>
    <m/>
    <n v="30"/>
    <n v="7000"/>
    <n v="28"/>
    <n v="7000"/>
    <n v="28"/>
    <n v="7000"/>
    <n v="0"/>
    <n v="7000"/>
    <m/>
    <n v="0"/>
    <n v="0"/>
    <m/>
    <n v="0"/>
    <m/>
    <n v="0"/>
    <n v="0"/>
    <n v="0"/>
    <m/>
    <n v="0"/>
    <n v="0"/>
    <m/>
    <n v="0"/>
    <m/>
    <n v="0"/>
    <m/>
    <m/>
    <m/>
    <n v="14000"/>
    <n v="14000"/>
    <n v="14000"/>
    <n v="0"/>
    <n v="0"/>
    <m/>
    <m/>
    <m/>
    <m/>
  </r>
  <r>
    <s v="DISEÑO, DESARROLLO Y DESPLIEGUE SOLUCIONES TECNOLOGICAS"/>
    <x v="0"/>
    <s v="PIM"/>
    <s v="GITE"/>
    <s v="EG 2026"/>
    <s v="2.3"/>
    <s v="2.3.2.9.1.1"/>
    <x v="79"/>
    <x v="0"/>
    <n v="1"/>
    <n v="7000"/>
    <n v="30"/>
    <n v="30"/>
    <x v="0"/>
    <x v="0"/>
    <m/>
    <m/>
    <m/>
    <m/>
    <m/>
    <m/>
    <m/>
    <m/>
    <n v="14000"/>
    <n v="7000"/>
    <n v="7000"/>
    <n v="0"/>
    <n v="0"/>
    <n v="0"/>
    <n v="0"/>
    <n v="0"/>
    <n v="0"/>
    <n v="0"/>
    <n v="0"/>
    <n v="0"/>
    <n v="0"/>
    <n v="14000"/>
    <s v="SGSI"/>
    <s v="SISTEMA DE PRESENTACION DE RESULTADOS - SPR"/>
    <m/>
    <m/>
    <m/>
    <m/>
    <m/>
    <m/>
    <s v="SE SOLICITO CAMBIO DE DENOMINACION POR CORREO A MONITOR DE GPP VIERNES 09/01/2025"/>
    <s v="REMITIDO A GRH PARA CONTRATACION"/>
    <s v="000059-2026/SGSI-GITE"/>
    <s v="000431-2026/SGIST-GITE"/>
    <s v="00177-2026/GITE"/>
    <d v="2026-01-12T00:00:00"/>
    <m/>
    <n v="2173"/>
    <m/>
    <m/>
    <m/>
    <s v="TAIPE"/>
    <s v="CARRION"/>
    <s v="ERICK RAFAEL CAMILO"/>
    <n v="74438705"/>
    <n v="10744387057"/>
    <n v="7000"/>
    <d v="2026-01-15T00:00:00"/>
    <d v="2026-02-28T00:00:00"/>
    <m/>
    <n v="30"/>
    <n v="7000"/>
    <n v="17"/>
    <n v="3966.666666666667"/>
    <n v="17"/>
    <n v="3966.666666666667"/>
    <n v="3033.333333333333"/>
    <n v="3033.333333333333"/>
    <m/>
    <n v="30"/>
    <n v="7000"/>
    <n v="28"/>
    <n v="7000"/>
    <n v="28"/>
    <n v="7000"/>
    <n v="0"/>
    <n v="7000"/>
    <m/>
    <n v="0"/>
    <n v="0"/>
    <m/>
    <n v="0"/>
    <m/>
    <n v="0"/>
    <n v="0"/>
    <n v="0"/>
    <m/>
    <n v="0"/>
    <n v="0"/>
    <m/>
    <n v="0"/>
    <m/>
    <n v="0"/>
    <m/>
    <m/>
    <m/>
    <n v="14000"/>
    <n v="10966.666666666668"/>
    <n v="10966.666666666668"/>
    <n v="3033.3333333333321"/>
    <n v="3033.3333333333321"/>
    <m/>
    <m/>
    <m/>
    <m/>
  </r>
  <r>
    <s v="MANTENIMIENTO Y SOPORTE A LAS SOLUCIONES TECNOLOGICAS"/>
    <x v="1"/>
    <s v="PIM"/>
    <s v="GITE"/>
    <s v="EG 2026"/>
    <s v="2.3"/>
    <s v="2.3.2.9.1.1"/>
    <x v="80"/>
    <x v="0"/>
    <n v="1"/>
    <n v="7000"/>
    <n v="30"/>
    <n v="15"/>
    <x v="0"/>
    <x v="0"/>
    <m/>
    <m/>
    <m/>
    <m/>
    <m/>
    <m/>
    <m/>
    <m/>
    <n v="10500"/>
    <n v="7000"/>
    <n v="3500"/>
    <n v="0"/>
    <n v="0"/>
    <n v="0"/>
    <n v="0"/>
    <n v="0"/>
    <n v="0"/>
    <n v="0"/>
    <n v="0"/>
    <n v="0"/>
    <n v="0"/>
    <n v="10500"/>
    <s v="SGSI"/>
    <m/>
    <m/>
    <m/>
    <m/>
    <m/>
    <m/>
    <m/>
    <m/>
    <s v="REMITIDO A GRH PARA CONTRATACION"/>
    <s v="00049-2026/SGSI-GITE"/>
    <s v="000284-2026/SGIST-GITE"/>
    <s v="000118-2026/GITE"/>
    <d v="2025-01-08T00:00:00"/>
    <m/>
    <n v="1965"/>
    <m/>
    <m/>
    <m/>
    <s v="ATAYAURI"/>
    <s v="CALDERON"/>
    <s v="RONNIER"/>
    <n v="46837236"/>
    <n v="10468372369"/>
    <n v="7000"/>
    <d v="2026-01-06T00:00:00"/>
    <d v="2026-02-28T00:00:00"/>
    <m/>
    <n v="30"/>
    <n v="7000"/>
    <n v="26"/>
    <n v="7000"/>
    <n v="26"/>
    <n v="7000"/>
    <n v="0"/>
    <n v="0"/>
    <m/>
    <n v="15"/>
    <n v="3500"/>
    <n v="15"/>
    <n v="3500"/>
    <n v="15"/>
    <n v="3500"/>
    <n v="0"/>
    <n v="3500"/>
    <m/>
    <n v="0"/>
    <n v="0"/>
    <m/>
    <n v="0"/>
    <m/>
    <n v="0"/>
    <n v="0"/>
    <n v="0"/>
    <m/>
    <n v="0"/>
    <n v="0"/>
    <m/>
    <n v="0"/>
    <m/>
    <n v="0"/>
    <m/>
    <m/>
    <m/>
    <n v="10500"/>
    <n v="10500"/>
    <n v="10500"/>
    <n v="0"/>
    <n v="0"/>
    <m/>
    <m/>
    <m/>
    <m/>
  </r>
  <r>
    <s v="MANTENIMIENTO Y SOPORTE A LAS SOLUCIONES TECNOLOGICAS"/>
    <x v="1"/>
    <s v="PIM"/>
    <s v="GITE"/>
    <s v="EG 2026"/>
    <s v="2.3"/>
    <s v="2.3.2.9.1.1"/>
    <x v="81"/>
    <x v="0"/>
    <n v="1"/>
    <n v="7000"/>
    <n v="30"/>
    <n v="15"/>
    <x v="0"/>
    <x v="0"/>
    <m/>
    <m/>
    <m/>
    <m/>
    <m/>
    <m/>
    <m/>
    <m/>
    <n v="10500"/>
    <n v="7000"/>
    <n v="3500"/>
    <n v="0"/>
    <n v="0"/>
    <n v="0"/>
    <n v="0"/>
    <n v="0"/>
    <n v="0"/>
    <n v="0"/>
    <n v="0"/>
    <n v="0"/>
    <n v="0"/>
    <n v="10500"/>
    <s v="SGSI"/>
    <m/>
    <m/>
    <m/>
    <m/>
    <m/>
    <m/>
    <m/>
    <m/>
    <s v="REMITIDO A GRH PARA CONTRATACION"/>
    <s v="00049-2026/SGSI-GITE"/>
    <s v="000284-2026/SGIST-GITE"/>
    <s v="000118-2026/GITE"/>
    <d v="2025-01-08T00:00:00"/>
    <m/>
    <n v="1966"/>
    <m/>
    <m/>
    <m/>
    <s v="BRAVO"/>
    <s v="MERLO"/>
    <s v="CRISTIAN JONATHAN"/>
    <n v="47564486"/>
    <n v="10475644862"/>
    <n v="7000"/>
    <d v="2026-01-06T00:00:00"/>
    <d v="2026-02-28T00:00:00"/>
    <m/>
    <n v="30"/>
    <n v="7000"/>
    <n v="26"/>
    <n v="7000"/>
    <n v="26"/>
    <n v="7000"/>
    <n v="0"/>
    <n v="0"/>
    <m/>
    <n v="15"/>
    <n v="3500"/>
    <n v="15"/>
    <n v="3500"/>
    <n v="15"/>
    <n v="3500"/>
    <n v="0"/>
    <n v="3500"/>
    <m/>
    <n v="0"/>
    <n v="0"/>
    <m/>
    <n v="0"/>
    <m/>
    <n v="0"/>
    <n v="0"/>
    <n v="0"/>
    <m/>
    <n v="0"/>
    <n v="0"/>
    <m/>
    <n v="0"/>
    <m/>
    <n v="0"/>
    <m/>
    <m/>
    <m/>
    <n v="10500"/>
    <n v="10500"/>
    <n v="10500"/>
    <n v="0"/>
    <n v="0"/>
    <m/>
    <m/>
    <m/>
    <m/>
  </r>
  <r>
    <s v="MANTENIMIENTO Y SOPORTE A LAS SOLUCIONES TECNOLOGICAS"/>
    <x v="1"/>
    <s v="PIM"/>
    <s v="GITE"/>
    <s v="EG 2026"/>
    <s v="2.3"/>
    <s v="2.3.2.9.1.1"/>
    <x v="82"/>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67"/>
    <m/>
    <m/>
    <m/>
    <s v="GIRON "/>
    <s v="MAZA "/>
    <s v="HOSMAN CARLOS"/>
    <n v="47195955"/>
    <n v="10471959559"/>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83"/>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68"/>
    <m/>
    <m/>
    <m/>
    <s v="VILLANUEVA"/>
    <s v="ARRESTEGUI"/>
    <s v="ANTHONY MAURICIO"/>
    <n v="70814308"/>
    <n v="10708143087"/>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84"/>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69"/>
    <m/>
    <m/>
    <m/>
    <s v=" VALDERRAMA "/>
    <s v="CASTILLO "/>
    <s v="DANIEL ALEXANDER"/>
    <n v="74066783"/>
    <n v="10740667837"/>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85"/>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70"/>
    <m/>
    <m/>
    <m/>
    <s v="ANGELES"/>
    <s v="RODRIGUEZ"/>
    <s v="PERCY GIANMARCO"/>
    <n v="70614114"/>
    <n v="10706141141"/>
    <n v="7000"/>
    <s v="SGSI"/>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86"/>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71"/>
    <m/>
    <m/>
    <m/>
    <s v="LEON"/>
    <s v="QUIROZ"/>
    <s v="MAX SAMIR GABRIEL"/>
    <n v="73790981"/>
    <n v="10737909811"/>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87"/>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72"/>
    <m/>
    <m/>
    <m/>
    <s v="ROJAS"/>
    <s v="LLAULLIPOMA"/>
    <s v="DAVID SALOMON"/>
    <n v="45672213"/>
    <n v="10456722135"/>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88"/>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73"/>
    <m/>
    <m/>
    <m/>
    <s v="MACHACA"/>
    <s v="CHIPANA"/>
    <s v="DENSY"/>
    <n v="46066411"/>
    <n v="10460664115"/>
    <n v="7000"/>
    <d v="2026-01-06T00:00:00"/>
    <d v="2026-02-28T00:00:00"/>
    <m/>
    <n v="30"/>
    <n v="7000"/>
    <n v="26"/>
    <n v="7000"/>
    <n v="26"/>
    <n v="7000"/>
    <n v="0"/>
    <n v="0"/>
    <m/>
    <n v="30"/>
    <n v="7000"/>
    <n v="28"/>
    <n v="7000"/>
    <n v="28"/>
    <n v="7000"/>
    <n v="0"/>
    <n v="7000"/>
    <m/>
    <n v="0"/>
    <n v="0"/>
    <m/>
    <n v="0"/>
    <m/>
    <n v="0"/>
    <n v="0"/>
    <n v="0"/>
    <m/>
    <n v="0"/>
    <n v="0"/>
    <m/>
    <n v="0"/>
    <m/>
    <n v="0"/>
    <m/>
    <m/>
    <m/>
    <n v="14000"/>
    <n v="14000"/>
    <n v="14000"/>
    <n v="0"/>
    <n v="0"/>
    <m/>
    <m/>
    <m/>
    <m/>
  </r>
  <r>
    <s v="DISEÑO, DESARROLLO Y DESPLIEGUE SOLUCIONES TECNOLOGICAS"/>
    <x v="0"/>
    <s v="PIM"/>
    <s v="GITE"/>
    <s v="EG 2026"/>
    <s v="2.3"/>
    <s v="2.3.2.9.1.1"/>
    <x v="89"/>
    <x v="0"/>
    <n v="1"/>
    <n v="7000"/>
    <n v="30"/>
    <n v="15"/>
    <x v="0"/>
    <x v="0"/>
    <m/>
    <m/>
    <m/>
    <m/>
    <m/>
    <m/>
    <m/>
    <m/>
    <n v="10500"/>
    <n v="7000"/>
    <n v="3500"/>
    <n v="0"/>
    <n v="0"/>
    <n v="0"/>
    <n v="0"/>
    <n v="0"/>
    <n v="0"/>
    <n v="0"/>
    <n v="0"/>
    <n v="0"/>
    <n v="0"/>
    <n v="10500"/>
    <s v="SGSI"/>
    <m/>
    <m/>
    <m/>
    <m/>
    <m/>
    <m/>
    <m/>
    <m/>
    <s v="REMITIDO A GRH PARA CONTRATACION"/>
    <s v="00049-2026/SGSI-GITE_x000a_'000110-2026/SGSI-GITE"/>
    <s v="000284-2026/SGIST-GITE_x000a_000988-2026/SGIST-GITE"/>
    <s v="000118-2026/GITE_x000a_000450-2026/GITE"/>
    <s v="8/01/2025_x000a_26/01/2026"/>
    <m/>
    <n v="1974"/>
    <m/>
    <m/>
    <m/>
    <s v="PEREZ"/>
    <s v="ESTRADA"/>
    <s v="JOSÉ ANTONIO"/>
    <n v="41447921"/>
    <n v="10414479214"/>
    <n v="7000"/>
    <d v="2026-01-06T00:00:00"/>
    <d v="2026-01-31T00:00:00"/>
    <m/>
    <n v="30"/>
    <n v="7000"/>
    <n v="26"/>
    <n v="7000"/>
    <n v="26"/>
    <n v="7000"/>
    <n v="0"/>
    <n v="0"/>
    <m/>
    <n v="15"/>
    <n v="3500"/>
    <n v="15"/>
    <n v="3500"/>
    <n v="15"/>
    <n v="3500"/>
    <n v="0"/>
    <n v="3500"/>
    <m/>
    <n v="0"/>
    <n v="0"/>
    <m/>
    <n v="0"/>
    <m/>
    <n v="0"/>
    <n v="0"/>
    <n v="0"/>
    <m/>
    <n v="0"/>
    <n v="0"/>
    <m/>
    <n v="0"/>
    <m/>
    <n v="0"/>
    <m/>
    <m/>
    <m/>
    <n v="10500"/>
    <n v="10500"/>
    <n v="10500"/>
    <n v="0"/>
    <n v="0"/>
    <m/>
    <m/>
    <m/>
    <m/>
  </r>
  <r>
    <s v="MANTENIMIENTO Y SOPORTE A LAS SOLUCIONES TECNOLOGICAS"/>
    <x v="1"/>
    <s v="PIM"/>
    <s v="GITE"/>
    <s v="EG 2026"/>
    <s v="2.3"/>
    <s v="2.3.2.9.1.1"/>
    <x v="89"/>
    <x v="0"/>
    <n v="1"/>
    <n v="7000"/>
    <m/>
    <n v="15"/>
    <x v="0"/>
    <x v="1"/>
    <m/>
    <m/>
    <m/>
    <m/>
    <m/>
    <m/>
    <m/>
    <m/>
    <n v="3500"/>
    <n v="0"/>
    <n v="3500"/>
    <n v="0"/>
    <n v="0"/>
    <n v="0"/>
    <n v="0"/>
    <n v="0"/>
    <n v="0"/>
    <n v="0"/>
    <n v="0"/>
    <n v="0"/>
    <n v="0"/>
    <n v="3500"/>
    <s v="SGSI"/>
    <m/>
    <s v="000281-2026/SGIST-GITE"/>
    <s v="000278-2026/GITE"/>
    <d v="2026-01-16T00:00:00"/>
    <s v="000111-2026/GPP"/>
    <d v="2026-01-23T00:00:00"/>
    <n v="3500"/>
    <s v="SE REALIZO MODIFICACION PRESUPUESTAL DE LOCADORES DE LA SGSI PARA NUEVA ACTIVIDAD OPERATIVA"/>
    <s v="REMITIDO A GRH PARA CONTRATACION"/>
    <s v="000110-2026/SGSI-GITE"/>
    <s v="000988-2026/SGIST"/>
    <s v="000450-2026/GITE"/>
    <d v="2026-01-26T00:00:00"/>
    <m/>
    <m/>
    <s v="SI"/>
    <m/>
    <m/>
    <s v="PEREZ"/>
    <s v="ESTRADA"/>
    <s v="JOSÉ ANTONIO"/>
    <n v="41447921"/>
    <n v="10414479214"/>
    <n v="7000"/>
    <d v="2026-02-01T00:00:00"/>
    <d v="2026-02-28T00:00:00"/>
    <m/>
    <n v="0"/>
    <n v="0"/>
    <m/>
    <n v="0"/>
    <m/>
    <n v="0"/>
    <n v="0"/>
    <n v="0"/>
    <m/>
    <n v="15"/>
    <n v="3500"/>
    <n v="15"/>
    <n v="3500"/>
    <n v="15"/>
    <n v="3500"/>
    <n v="0"/>
    <n v="3500"/>
    <m/>
    <n v="0"/>
    <n v="0"/>
    <m/>
    <n v="0"/>
    <m/>
    <n v="0"/>
    <n v="0"/>
    <n v="0"/>
    <m/>
    <n v="0"/>
    <n v="0"/>
    <m/>
    <n v="0"/>
    <m/>
    <n v="0"/>
    <m/>
    <m/>
    <m/>
    <n v="3500"/>
    <n v="3500"/>
    <n v="3500"/>
    <n v="0"/>
    <n v="0"/>
    <m/>
    <m/>
    <m/>
    <m/>
  </r>
  <r>
    <s v="DISEÑO, DESARROLLO Y DESPLIEGUE SOLUCIONES TECNOLOGICAS"/>
    <x v="0"/>
    <s v="PIM"/>
    <s v="GITE"/>
    <s v="EG 2026"/>
    <s v="2.3"/>
    <s v="2.3.2.9.1.1"/>
    <x v="90"/>
    <x v="0"/>
    <n v="1"/>
    <n v="7000"/>
    <n v="30"/>
    <n v="15"/>
    <x v="0"/>
    <x v="0"/>
    <m/>
    <m/>
    <m/>
    <m/>
    <m/>
    <m/>
    <m/>
    <m/>
    <n v="10500"/>
    <n v="7000"/>
    <n v="3500"/>
    <n v="0"/>
    <n v="0"/>
    <n v="0"/>
    <n v="0"/>
    <n v="0"/>
    <n v="0"/>
    <n v="0"/>
    <n v="0"/>
    <n v="0"/>
    <n v="0"/>
    <n v="10500"/>
    <s v="SGSI"/>
    <m/>
    <m/>
    <m/>
    <m/>
    <m/>
    <m/>
    <m/>
    <m/>
    <s v="REMITIDO A GRH PARA CONTRATACION"/>
    <s v="00049-2026/SGSI-GITE"/>
    <s v="000284-2026/SGIST-GITE_x000a_000988-2026/SGIST-GITE"/>
    <s v="000118-2026/GITE_x000a_000450-2026/GITE"/>
    <s v="8/01/2025_x000a_26/01/2026"/>
    <m/>
    <n v="1975"/>
    <m/>
    <m/>
    <m/>
    <s v="ESCUDERO"/>
    <s v="CAJAN"/>
    <s v="IVAN FERNANDO"/>
    <n v="46126107"/>
    <n v="10461261073"/>
    <n v="7000"/>
    <d v="2026-01-06T00:00:00"/>
    <d v="2026-01-31T00:00:00"/>
    <m/>
    <n v="30"/>
    <n v="7000"/>
    <n v="26"/>
    <n v="7000"/>
    <n v="26"/>
    <n v="7000"/>
    <n v="0"/>
    <n v="0"/>
    <m/>
    <n v="15"/>
    <n v="3500"/>
    <n v="15"/>
    <n v="3500"/>
    <n v="15"/>
    <n v="3500"/>
    <n v="0"/>
    <n v="3500"/>
    <m/>
    <n v="0"/>
    <n v="0"/>
    <m/>
    <n v="0"/>
    <m/>
    <n v="0"/>
    <n v="0"/>
    <n v="0"/>
    <m/>
    <n v="0"/>
    <n v="0"/>
    <m/>
    <n v="0"/>
    <m/>
    <n v="0"/>
    <m/>
    <m/>
    <m/>
    <n v="10500"/>
    <n v="10500"/>
    <n v="10500"/>
    <n v="0"/>
    <n v="0"/>
    <m/>
    <m/>
    <m/>
    <m/>
  </r>
  <r>
    <s v="MANTENIMIENTO Y SOPORTE A LAS SOLUCIONES TECNOLOGICAS"/>
    <x v="1"/>
    <s v="PIM"/>
    <s v="GITE"/>
    <s v="EG 2026"/>
    <s v="2.3"/>
    <s v="2.3.2.9.1.1"/>
    <x v="90"/>
    <x v="0"/>
    <n v="1"/>
    <n v="7000"/>
    <m/>
    <n v="15"/>
    <x v="0"/>
    <x v="1"/>
    <m/>
    <m/>
    <m/>
    <m/>
    <m/>
    <m/>
    <m/>
    <m/>
    <n v="3500"/>
    <n v="0"/>
    <n v="3500"/>
    <n v="0"/>
    <n v="0"/>
    <n v="0"/>
    <n v="0"/>
    <n v="0"/>
    <n v="0"/>
    <n v="0"/>
    <n v="0"/>
    <n v="0"/>
    <n v="0"/>
    <n v="3500"/>
    <s v="SGSI"/>
    <m/>
    <s v="000281-2026/SGIST-GITE"/>
    <s v="000278-2026/GITE"/>
    <d v="2026-01-16T00:00:00"/>
    <s v="000111-2026/GPP"/>
    <d v="2026-01-23T00:00:00"/>
    <n v="3500"/>
    <s v="SE REALIZO MODIFICACION PRESUPUESTAL DE LOCADORES DE LA SGSI PARA NUEVA ACTIVIDAD OPERATIVA"/>
    <s v="REMITIDO A GRH PARA CONTRATACION"/>
    <s v="000110-2026/SGSI-GITE"/>
    <s v="000988-2026/SGIST"/>
    <s v="000450-2026/GITE"/>
    <d v="2026-01-26T00:00:00"/>
    <m/>
    <m/>
    <s v="SI"/>
    <m/>
    <m/>
    <s v="ESCUDERO"/>
    <s v="CAJAN"/>
    <s v="IVAN FERNANDO"/>
    <n v="46126107"/>
    <n v="10461261073"/>
    <n v="7000"/>
    <d v="2026-02-01T00:00:00"/>
    <d v="2026-02-28T00:00:00"/>
    <m/>
    <n v="0"/>
    <n v="0"/>
    <m/>
    <n v="0"/>
    <m/>
    <n v="0"/>
    <n v="0"/>
    <n v="0"/>
    <m/>
    <n v="15"/>
    <n v="3500"/>
    <n v="15"/>
    <n v="3500"/>
    <n v="15"/>
    <n v="3500"/>
    <n v="0"/>
    <n v="3500"/>
    <m/>
    <n v="0"/>
    <n v="0"/>
    <m/>
    <n v="0"/>
    <m/>
    <n v="0"/>
    <n v="0"/>
    <n v="0"/>
    <m/>
    <n v="0"/>
    <n v="0"/>
    <m/>
    <n v="0"/>
    <m/>
    <n v="0"/>
    <m/>
    <m/>
    <m/>
    <n v="3500"/>
    <n v="3500"/>
    <n v="3500"/>
    <n v="0"/>
    <n v="0"/>
    <m/>
    <m/>
    <m/>
    <m/>
  </r>
  <r>
    <s v="DISEÑO, DESARROLLO Y DESPLIEGUE SOLUCIONES TECNOLOGICAS"/>
    <x v="0"/>
    <s v="PIM"/>
    <s v="GITE"/>
    <s v="EG 2026"/>
    <s v="2.3"/>
    <s v="2.3.2.9.1.1"/>
    <x v="91"/>
    <x v="0"/>
    <n v="1"/>
    <n v="7000"/>
    <n v="30"/>
    <n v="30"/>
    <x v="0"/>
    <x v="0"/>
    <m/>
    <m/>
    <m/>
    <m/>
    <m/>
    <m/>
    <m/>
    <m/>
    <n v="14000"/>
    <n v="7000"/>
    <n v="7000"/>
    <n v="0"/>
    <n v="0"/>
    <n v="0"/>
    <n v="0"/>
    <n v="0"/>
    <n v="0"/>
    <n v="0"/>
    <n v="0"/>
    <n v="0"/>
    <n v="0"/>
    <n v="14000"/>
    <s v="SGSI"/>
    <m/>
    <m/>
    <m/>
    <m/>
    <m/>
    <m/>
    <m/>
    <m/>
    <s v="REMITIDO A GRH PARA CONTRATACION"/>
    <s v="00049-2026/SGSI-GITE"/>
    <s v="000284-2026/SGIST-GITE"/>
    <s v="000118-2026/GITE"/>
    <d v="2025-01-08T00:00:00"/>
    <m/>
    <n v="1976"/>
    <m/>
    <m/>
    <m/>
    <s v="MEZA"/>
    <s v="OSORIO"/>
    <s v="JONATHAN HEVERT"/>
    <n v="72459743"/>
    <n v="10724597438"/>
    <n v="7000"/>
    <d v="2026-01-06T00:00:00"/>
    <d v="2026-02-28T00:00:00"/>
    <m/>
    <n v="30"/>
    <n v="7000"/>
    <n v="26"/>
    <n v="7000"/>
    <n v="26"/>
    <n v="7000"/>
    <n v="0"/>
    <n v="0"/>
    <m/>
    <n v="30"/>
    <n v="7000"/>
    <n v="28"/>
    <n v="7000"/>
    <n v="28"/>
    <n v="7000"/>
    <n v="0"/>
    <n v="7000"/>
    <m/>
    <n v="0"/>
    <n v="0"/>
    <m/>
    <n v="0"/>
    <m/>
    <n v="0"/>
    <n v="0"/>
    <n v="0"/>
    <m/>
    <n v="0"/>
    <n v="0"/>
    <m/>
    <n v="0"/>
    <m/>
    <n v="0"/>
    <m/>
    <m/>
    <m/>
    <n v="14000"/>
    <n v="14000"/>
    <n v="14000"/>
    <n v="0"/>
    <n v="0"/>
    <m/>
    <m/>
    <m/>
    <m/>
  </r>
  <r>
    <s v="DISEÑO, DESARROLLO Y DESPLIEGUE SOLUCIONES TECNOLOGICAS"/>
    <x v="0"/>
    <s v="PIM"/>
    <s v="GITE"/>
    <s v="EG 2026"/>
    <s v="2.3"/>
    <s v="2.3.2.9.1.1"/>
    <x v="92"/>
    <x v="0"/>
    <n v="1"/>
    <n v="7000"/>
    <n v="30"/>
    <n v="15"/>
    <x v="0"/>
    <x v="0"/>
    <m/>
    <m/>
    <m/>
    <m/>
    <m/>
    <m/>
    <m/>
    <m/>
    <n v="10500"/>
    <n v="7000"/>
    <n v="3500"/>
    <n v="0"/>
    <n v="0"/>
    <n v="0"/>
    <n v="0"/>
    <n v="0"/>
    <n v="0"/>
    <n v="0"/>
    <n v="0"/>
    <n v="0"/>
    <n v="0"/>
    <n v="10500"/>
    <s v="SGSI"/>
    <m/>
    <m/>
    <m/>
    <m/>
    <m/>
    <m/>
    <m/>
    <m/>
    <s v="REMITIDO A GRH PARA CONTRATACION"/>
    <s v="00049-2026/SGSI-GITE"/>
    <s v="000284-2026/SGIST-GITE_x000a_000988-2026/SGIST-GITE"/>
    <s v="000118-2026/GITE_x000a_000450-2026/GITE"/>
    <s v="8/01/2025_x000a_26/01/2026"/>
    <m/>
    <n v="1977"/>
    <m/>
    <m/>
    <m/>
    <s v="ÑAHUI  "/>
    <s v="PANLLO"/>
    <s v="KUKING"/>
    <n v="46875253"/>
    <n v="10468752536"/>
    <n v="7000"/>
    <d v="2026-01-06T00:00:00"/>
    <d v="2026-01-31T00:00:00"/>
    <m/>
    <n v="30"/>
    <n v="7000"/>
    <n v="26"/>
    <n v="7000"/>
    <n v="26"/>
    <n v="7000"/>
    <n v="0"/>
    <n v="0"/>
    <m/>
    <n v="15"/>
    <n v="3500"/>
    <n v="15"/>
    <n v="3500"/>
    <n v="15"/>
    <n v="3500"/>
    <n v="0"/>
    <n v="3500"/>
    <m/>
    <n v="0"/>
    <n v="0"/>
    <m/>
    <n v="0"/>
    <m/>
    <n v="0"/>
    <n v="0"/>
    <n v="0"/>
    <m/>
    <n v="0"/>
    <n v="0"/>
    <m/>
    <n v="0"/>
    <m/>
    <n v="0"/>
    <m/>
    <m/>
    <m/>
    <n v="10500"/>
    <n v="10500"/>
    <n v="10500"/>
    <n v="0"/>
    <n v="0"/>
    <m/>
    <m/>
    <m/>
    <m/>
  </r>
  <r>
    <s v="MANTENIMIENTO Y SOPORTE A LAS SOLUCIONES TECNOLOGICAS"/>
    <x v="1"/>
    <s v="PIM"/>
    <s v="GITE"/>
    <s v="EG 2026"/>
    <s v="2.3"/>
    <s v="2.3.2.9.1.1"/>
    <x v="92"/>
    <x v="0"/>
    <n v="1"/>
    <n v="7000"/>
    <m/>
    <n v="15"/>
    <x v="0"/>
    <x v="1"/>
    <m/>
    <m/>
    <m/>
    <m/>
    <m/>
    <m/>
    <m/>
    <m/>
    <n v="3500"/>
    <n v="0"/>
    <n v="3500"/>
    <n v="0"/>
    <n v="0"/>
    <n v="0"/>
    <n v="0"/>
    <n v="0"/>
    <n v="0"/>
    <n v="0"/>
    <n v="0"/>
    <n v="0"/>
    <n v="0"/>
    <n v="3500"/>
    <s v="SGSI"/>
    <m/>
    <s v="000281-2026/SGIST-GITE"/>
    <s v="000278-2026/GITE"/>
    <d v="2026-01-16T00:00:00"/>
    <s v="000111-2026/GPP"/>
    <d v="2026-01-23T00:00:00"/>
    <n v="3500"/>
    <s v="SE REALIZO MODIFICACION PRESUPUESTAL DE LOCADORES DE LA SGSI PARA NUEVA ACTIVIDAD OPERATIVA"/>
    <s v="REMITIDO A GRH PARA CONTRATACION"/>
    <s v="000110-2026/SGSI-GITE"/>
    <s v="000988-2026/SGIST"/>
    <s v="000450-2026/GITE"/>
    <d v="2026-01-26T00:00:00"/>
    <m/>
    <m/>
    <s v="SI"/>
    <m/>
    <m/>
    <s v="ÑAHUI  "/>
    <s v="PANLLO"/>
    <s v="KUKING"/>
    <n v="46875253"/>
    <n v="10468752536"/>
    <n v="7000"/>
    <d v="2026-02-01T00:00:00"/>
    <d v="2026-02-28T00:00:00"/>
    <m/>
    <n v="0"/>
    <n v="0"/>
    <m/>
    <n v="0"/>
    <m/>
    <n v="0"/>
    <n v="0"/>
    <n v="0"/>
    <m/>
    <n v="15"/>
    <n v="3500"/>
    <n v="15"/>
    <n v="3500"/>
    <n v="15"/>
    <n v="3500"/>
    <n v="0"/>
    <n v="3500"/>
    <m/>
    <n v="0"/>
    <n v="0"/>
    <m/>
    <n v="0"/>
    <m/>
    <n v="0"/>
    <n v="0"/>
    <n v="0"/>
    <m/>
    <n v="0"/>
    <n v="0"/>
    <m/>
    <n v="0"/>
    <m/>
    <n v="0"/>
    <m/>
    <m/>
    <m/>
    <n v="3500"/>
    <n v="3500"/>
    <n v="3500"/>
    <n v="0"/>
    <n v="0"/>
    <m/>
    <m/>
    <m/>
    <m/>
  </r>
  <r>
    <s v="DISEÑO, DESARROLLO Y DESPLIEGUE SOLUCIONES TECNOLOGICAS"/>
    <x v="0"/>
    <s v="PIM"/>
    <s v="GITE"/>
    <s v="EG 2026"/>
    <s v="2.3"/>
    <s v="2.3.2.9.1.1"/>
    <x v="93"/>
    <x v="0"/>
    <n v="1"/>
    <n v="7000"/>
    <n v="30"/>
    <n v="15"/>
    <x v="0"/>
    <x v="0"/>
    <m/>
    <m/>
    <m/>
    <m/>
    <m/>
    <m/>
    <m/>
    <m/>
    <n v="10500"/>
    <n v="7000"/>
    <n v="3500"/>
    <n v="0"/>
    <n v="0"/>
    <n v="0"/>
    <n v="0"/>
    <n v="0"/>
    <n v="0"/>
    <n v="0"/>
    <n v="0"/>
    <n v="0"/>
    <n v="0"/>
    <n v="10500"/>
    <s v="SGSI"/>
    <m/>
    <m/>
    <m/>
    <m/>
    <m/>
    <m/>
    <m/>
    <m/>
    <s v="REMITIDO A GRH PARA CONTRATACION"/>
    <s v="00049-2026/SGSI-GITE"/>
    <s v="000284-2026/SGIST-GITE_x000a_000988-2026/SGIST-GITE"/>
    <s v="000118-2026/GITE_x000a_000450-2026/GITE"/>
    <s v="8/01/2025_x000a_26/01/2026"/>
    <m/>
    <n v="1978"/>
    <m/>
    <m/>
    <m/>
    <s v="VALDEZ"/>
    <s v="JARA"/>
    <s v="BRYAN LUIS"/>
    <s v="45962109"/>
    <n v="10459621097"/>
    <n v="7000"/>
    <d v="2026-01-06T00:00:00"/>
    <d v="2026-01-31T00:00:00"/>
    <m/>
    <n v="30"/>
    <n v="7000"/>
    <n v="26"/>
    <n v="7000"/>
    <n v="26"/>
    <n v="7000"/>
    <n v="0"/>
    <n v="0"/>
    <m/>
    <n v="15"/>
    <n v="3500"/>
    <n v="15"/>
    <n v="3500"/>
    <n v="15"/>
    <n v="3500"/>
    <n v="0"/>
    <n v="3500"/>
    <m/>
    <n v="0"/>
    <n v="0"/>
    <m/>
    <n v="0"/>
    <m/>
    <n v="0"/>
    <n v="0"/>
    <n v="0"/>
    <m/>
    <n v="0"/>
    <n v="0"/>
    <m/>
    <n v="0"/>
    <m/>
    <n v="0"/>
    <m/>
    <m/>
    <m/>
    <n v="10500"/>
    <n v="10500"/>
    <n v="10500"/>
    <n v="0"/>
    <n v="0"/>
    <m/>
    <m/>
    <m/>
    <m/>
  </r>
  <r>
    <s v="MANTENIMIENTO Y SOPORTE A LAS SOLUCIONES TECNOLOGICAS"/>
    <x v="1"/>
    <s v="PIM"/>
    <s v="GITE"/>
    <s v="EG 2026"/>
    <s v="2.3"/>
    <s v="2.3.2.9.1.1"/>
    <x v="93"/>
    <x v="0"/>
    <n v="1"/>
    <n v="7000"/>
    <m/>
    <n v="15"/>
    <x v="0"/>
    <x v="1"/>
    <m/>
    <m/>
    <m/>
    <m/>
    <m/>
    <m/>
    <m/>
    <m/>
    <n v="3500"/>
    <n v="0"/>
    <n v="3500"/>
    <n v="0"/>
    <n v="0"/>
    <n v="0"/>
    <n v="0"/>
    <n v="0"/>
    <n v="0"/>
    <n v="0"/>
    <n v="0"/>
    <n v="0"/>
    <n v="0"/>
    <n v="3500"/>
    <s v="SGSI"/>
    <m/>
    <s v="000281-2026/SGIST-GITE"/>
    <s v="000278-2026/GITE"/>
    <d v="2026-01-16T00:00:00"/>
    <s v="000111-2026/GPP"/>
    <d v="2026-01-23T00:00:00"/>
    <n v="3500"/>
    <s v="SE REALIZO MODIFICACION PRESUPUESTAL DE LOCADORES DE LA SGSI PARA NUEVA ACTIVIDAD OPERATIVA"/>
    <s v="REMITIDO A GRH PARA CONTRATACION"/>
    <s v="000110-2026/SGSI-GITE"/>
    <s v="000988-2026/SGIST"/>
    <s v="000450-2026/GITE"/>
    <d v="2026-01-26T00:00:00"/>
    <m/>
    <m/>
    <s v="SI"/>
    <m/>
    <m/>
    <s v="VALDEZ"/>
    <s v="JARA"/>
    <s v="BRYAN LUIS"/>
    <s v="45962109"/>
    <n v="10459621097"/>
    <n v="7000"/>
    <d v="2026-02-01T00:00:00"/>
    <d v="2026-02-28T00:00:00"/>
    <m/>
    <n v="0"/>
    <n v="0"/>
    <m/>
    <n v="0"/>
    <m/>
    <n v="0"/>
    <n v="0"/>
    <n v="0"/>
    <m/>
    <n v="15"/>
    <n v="3500"/>
    <n v="15"/>
    <n v="3500"/>
    <n v="15"/>
    <n v="3500"/>
    <n v="0"/>
    <n v="3500"/>
    <m/>
    <n v="0"/>
    <n v="0"/>
    <m/>
    <n v="0"/>
    <m/>
    <n v="0"/>
    <n v="0"/>
    <n v="0"/>
    <m/>
    <n v="0"/>
    <n v="0"/>
    <m/>
    <n v="0"/>
    <m/>
    <n v="0"/>
    <m/>
    <m/>
    <m/>
    <n v="3500"/>
    <n v="3500"/>
    <n v="3500"/>
    <n v="0"/>
    <n v="0"/>
    <m/>
    <m/>
    <m/>
    <m/>
  </r>
  <r>
    <s v="MANTENIMIENTO Y SOPORTE A LAS SOLUCIONES TECNOLOGICAS"/>
    <x v="1"/>
    <s v="PIM"/>
    <s v="GITE"/>
    <s v="EG 2026"/>
    <s v="2.3"/>
    <s v="2.3.2.9.1.1"/>
    <x v="94"/>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79"/>
    <m/>
    <m/>
    <m/>
    <s v="MEJIA"/>
    <s v="SAMAME"/>
    <s v="JUAN FRANCISCO"/>
    <n v="73130710"/>
    <n v="10731307101"/>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95"/>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0"/>
    <m/>
    <m/>
    <m/>
    <s v="BLAS"/>
    <s v="HUAMAN"/>
    <s v="ANDERSON JOSE"/>
    <n v="70185806"/>
    <n v="10701858064"/>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96"/>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1"/>
    <m/>
    <m/>
    <m/>
    <s v="BERNUY"/>
    <s v="FABIAN"/>
    <s v="LUIS"/>
    <n v="44815985"/>
    <n v="10448159855"/>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97"/>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2"/>
    <m/>
    <m/>
    <m/>
    <s v="SOTO"/>
    <s v="HUILLCA"/>
    <s v="FRANK ERICK"/>
    <s v="46130246"/>
    <n v="10461302462"/>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98"/>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3"/>
    <m/>
    <m/>
    <m/>
    <s v="ACOSTA"/>
    <s v="ALVA"/>
    <s v="RONALD WILLIAM"/>
    <n v="74306745"/>
    <n v="10743067458"/>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99"/>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4"/>
    <m/>
    <m/>
    <m/>
    <s v="NUÑEZ"/>
    <s v="MARINOVICH"/>
    <s v="NESTOR MANUEL"/>
    <n v="41667046"/>
    <n v="10416670469"/>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100"/>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5"/>
    <m/>
    <m/>
    <m/>
    <s v="CHAUPEZ"/>
    <s v="SOTO "/>
    <s v="JEFFERSON PAUL"/>
    <n v="72845524"/>
    <n v="10728455247"/>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100"/>
    <x v="0"/>
    <n v="1"/>
    <n v="7000"/>
    <n v="30"/>
    <n v="30"/>
    <x v="0"/>
    <x v="1"/>
    <m/>
    <m/>
    <m/>
    <m/>
    <m/>
    <m/>
    <m/>
    <m/>
    <n v="14000"/>
    <n v="7000"/>
    <n v="7000"/>
    <n v="0"/>
    <n v="0"/>
    <n v="0"/>
    <n v="0"/>
    <n v="0"/>
    <n v="0"/>
    <n v="0"/>
    <n v="0"/>
    <n v="0"/>
    <n v="0"/>
    <n v="14000"/>
    <s v="SGSI"/>
    <m/>
    <m/>
    <m/>
    <m/>
    <m/>
    <m/>
    <m/>
    <m/>
    <s v="PENDIENTE DE REQUERIR"/>
    <m/>
    <m/>
    <m/>
    <m/>
    <m/>
    <m/>
    <m/>
    <m/>
    <m/>
    <m/>
    <m/>
    <m/>
    <m/>
    <m/>
    <m/>
    <m/>
    <m/>
    <m/>
    <n v="30"/>
    <n v="7000"/>
    <m/>
    <n v="0"/>
    <m/>
    <n v="0"/>
    <n v="7000"/>
    <n v="7000"/>
    <m/>
    <n v="30"/>
    <n v="7000"/>
    <m/>
    <n v="0"/>
    <m/>
    <n v="0"/>
    <n v="7000"/>
    <n v="0"/>
    <m/>
    <n v="0"/>
    <n v="0"/>
    <m/>
    <n v="0"/>
    <m/>
    <n v="0"/>
    <n v="0"/>
    <n v="0"/>
    <m/>
    <n v="0"/>
    <n v="0"/>
    <m/>
    <n v="0"/>
    <m/>
    <n v="0"/>
    <m/>
    <m/>
    <m/>
    <n v="14000"/>
    <n v="0"/>
    <n v="0"/>
    <n v="14000"/>
    <n v="7000"/>
    <m/>
    <m/>
    <m/>
    <m/>
  </r>
  <r>
    <s v="MANTENIMIENTO Y SOPORTE A LAS SOLUCIONES TECNOLOGICAS"/>
    <x v="1"/>
    <s v="PIM"/>
    <s v="GITE"/>
    <s v="EG 2026"/>
    <s v="2.3"/>
    <s v="2.3.2.9.1.1"/>
    <x v="101"/>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6"/>
    <m/>
    <m/>
    <m/>
    <s v="ELERA"/>
    <s v="ATO"/>
    <s v="EXXEL POOL"/>
    <n v="47588145"/>
    <n v="10475881457"/>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102"/>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7"/>
    <m/>
    <m/>
    <m/>
    <s v="ALEGRE"/>
    <s v="CCORIMANYA"/>
    <s v="LEONARDO ANDRES"/>
    <n v="75017048"/>
    <n v="10750170485"/>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103"/>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8"/>
    <m/>
    <m/>
    <m/>
    <s v="BARRIOS"/>
    <s v="SALAZAR"/>
    <s v="JHONNY"/>
    <s v="48494303"/>
    <n v="10484943031"/>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104"/>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9"/>
    <m/>
    <m/>
    <m/>
    <s v="FRANCIA"/>
    <s v="AUGUSTO"/>
    <s v="KENNY ANTONIO"/>
    <n v="45590974"/>
    <n v="10455909746"/>
    <n v="7000"/>
    <d v="2026-01-06T00:00:00"/>
    <d v="2026-02-28T00:00:00"/>
    <m/>
    <n v="30"/>
    <n v="7000"/>
    <n v="26"/>
    <n v="7000"/>
    <n v="26"/>
    <n v="7000"/>
    <n v="0"/>
    <n v="0"/>
    <m/>
    <n v="30"/>
    <n v="7000"/>
    <n v="28"/>
    <n v="7000"/>
    <n v="28"/>
    <n v="7000"/>
    <n v="0"/>
    <n v="7000"/>
    <m/>
    <n v="0"/>
    <n v="0"/>
    <m/>
    <n v="0"/>
    <m/>
    <n v="0"/>
    <n v="0"/>
    <n v="0"/>
    <m/>
    <n v="0"/>
    <n v="0"/>
    <m/>
    <n v="0"/>
    <m/>
    <n v="0"/>
    <m/>
    <m/>
    <m/>
    <n v="14000"/>
    <n v="14000"/>
    <n v="14000"/>
    <n v="0"/>
    <n v="0"/>
    <m/>
    <m/>
    <m/>
    <m/>
  </r>
  <r>
    <s v="DISEÑO, DESARROLLO Y DESPLIEGUE SOLUCIONES TECNOLOGICAS"/>
    <x v="0"/>
    <s v="PIM"/>
    <s v="GITE"/>
    <s v="EG 2026"/>
    <s v="2.3"/>
    <s v="2.3.2.9.1.1"/>
    <x v="105"/>
    <x v="0"/>
    <n v="1"/>
    <n v="7000"/>
    <n v="30"/>
    <n v="30"/>
    <x v="0"/>
    <x v="0"/>
    <m/>
    <m/>
    <m/>
    <m/>
    <m/>
    <m/>
    <m/>
    <m/>
    <n v="14000"/>
    <n v="7000"/>
    <n v="7000"/>
    <n v="0"/>
    <n v="0"/>
    <n v="0"/>
    <n v="0"/>
    <n v="0"/>
    <n v="0"/>
    <n v="0"/>
    <n v="0"/>
    <n v="0"/>
    <n v="0"/>
    <n v="14000"/>
    <s v="SGSI"/>
    <m/>
    <m/>
    <m/>
    <m/>
    <m/>
    <m/>
    <m/>
    <m/>
    <s v="REMITIDO A GRH PARA CONTRATACION"/>
    <s v="00049-2026/SGSI-GITE"/>
    <s v="000284-2026/SGIST-GITE"/>
    <s v="000118-2026/GITE"/>
    <d v="2025-01-08T00:00:00"/>
    <m/>
    <n v="1990"/>
    <m/>
    <m/>
    <m/>
    <s v="DEL CASTILLO"/>
    <s v="PUMAHUALLCA"/>
    <s v="VICTOR ANDRES"/>
    <n v="43128117"/>
    <n v="10431281177"/>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106"/>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91"/>
    <m/>
    <m/>
    <m/>
    <s v="POCOHUANCA"/>
    <s v="CHOQUEHUANCA"/>
    <s v="GUIDO"/>
    <n v="44820297"/>
    <n v="10448202971"/>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107"/>
    <x v="0"/>
    <n v="1"/>
    <n v="7000"/>
    <n v="30"/>
    <n v="30"/>
    <x v="0"/>
    <x v="1"/>
    <m/>
    <m/>
    <m/>
    <m/>
    <m/>
    <m/>
    <m/>
    <m/>
    <n v="14000"/>
    <n v="7000"/>
    <n v="7000"/>
    <n v="0"/>
    <n v="0"/>
    <n v="0"/>
    <n v="0"/>
    <n v="0"/>
    <n v="0"/>
    <n v="0"/>
    <n v="0"/>
    <n v="0"/>
    <n v="0"/>
    <n v="14000"/>
    <s v="SGSI"/>
    <m/>
    <m/>
    <m/>
    <m/>
    <m/>
    <m/>
    <m/>
    <m/>
    <s v="REMITIDO A GRH PARA CONTRATACION"/>
    <s v="0051-2026/SGSI-GITE"/>
    <s v="00282-2026/SGIST-GITE"/>
    <s v="000125-2026/GITE"/>
    <d v="2025-01-08T00:00:00"/>
    <m/>
    <n v="1880"/>
    <m/>
    <m/>
    <m/>
    <s v="CLAVIJO"/>
    <s v="MANUTTUPA"/>
    <s v="ELIAQUIN"/>
    <n v="75015118"/>
    <n v="10750151189"/>
    <n v="7000"/>
    <d v="2026-01-06T00:00:00"/>
    <d v="2026-02-28T00:00:00"/>
    <m/>
    <n v="30"/>
    <n v="7000"/>
    <n v="26"/>
    <n v="7000"/>
    <n v="26"/>
    <n v="7000"/>
    <n v="0"/>
    <n v="0"/>
    <m/>
    <n v="30"/>
    <n v="7000"/>
    <n v="28"/>
    <n v="7000"/>
    <n v="28"/>
    <n v="7000"/>
    <n v="0"/>
    <n v="7000"/>
    <m/>
    <n v="0"/>
    <n v="0"/>
    <m/>
    <n v="0"/>
    <m/>
    <n v="0"/>
    <n v="0"/>
    <n v="0"/>
    <m/>
    <n v="0"/>
    <n v="0"/>
    <m/>
    <n v="0"/>
    <m/>
    <n v="0"/>
    <m/>
    <m/>
    <m/>
    <n v="14000"/>
    <n v="14000"/>
    <n v="14000"/>
    <n v="0"/>
    <n v="0"/>
    <m/>
    <m/>
    <m/>
    <m/>
  </r>
  <r>
    <s v="DISEÑO, DESARROLLO Y DESPLIEGUE SOLUCIONES TECNOLOGICAS"/>
    <x v="0"/>
    <s v="PIM"/>
    <s v="GITE"/>
    <s v="EG 2026"/>
    <s v="2.3"/>
    <s v="2.3.2.9.1.1"/>
    <x v="108"/>
    <x v="0"/>
    <n v="1"/>
    <n v="5000"/>
    <n v="30"/>
    <n v="30"/>
    <x v="0"/>
    <x v="0"/>
    <m/>
    <m/>
    <m/>
    <m/>
    <m/>
    <m/>
    <m/>
    <m/>
    <n v="10000"/>
    <n v="5000"/>
    <n v="5000"/>
    <n v="0"/>
    <n v="0"/>
    <n v="0"/>
    <n v="0"/>
    <n v="0"/>
    <n v="0"/>
    <n v="0"/>
    <n v="0"/>
    <n v="0"/>
    <n v="0"/>
    <n v="10000"/>
    <s v="SGSI"/>
    <m/>
    <m/>
    <m/>
    <m/>
    <m/>
    <m/>
    <m/>
    <m/>
    <s v="REMITIDO A GRH PARA CONTRATACION"/>
    <s v="0051-2026/SGSI-GITE"/>
    <s v="00282-2026/SGIST-GITE"/>
    <s v="000125-2026/GITE"/>
    <d v="2025-01-08T00:00:00"/>
    <m/>
    <n v="1885"/>
    <m/>
    <m/>
    <m/>
    <s v="ROSAS"/>
    <s v="SUAREZ"/>
    <s v="SEBASTIAN"/>
    <s v="72728538"/>
    <n v="10727285381"/>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09"/>
    <x v="0"/>
    <n v="1"/>
    <n v="6500"/>
    <n v="30"/>
    <n v="30"/>
    <x v="0"/>
    <x v="1"/>
    <m/>
    <m/>
    <m/>
    <m/>
    <m/>
    <m/>
    <m/>
    <m/>
    <n v="13000"/>
    <n v="6500"/>
    <n v="6500"/>
    <n v="0"/>
    <n v="0"/>
    <n v="0"/>
    <n v="0"/>
    <n v="0"/>
    <n v="0"/>
    <n v="0"/>
    <n v="0"/>
    <n v="0"/>
    <n v="0"/>
    <n v="13000"/>
    <s v="SGSI"/>
    <m/>
    <m/>
    <m/>
    <m/>
    <m/>
    <m/>
    <m/>
    <m/>
    <s v="REMITIDO A GRH PARA CONTRATACION"/>
    <s v="0051-2026/SGSI-GITE"/>
    <s v="00282-2026/SGIST-GITE"/>
    <s v="000125-2026/GITE"/>
    <d v="2025-01-08T00:00:00"/>
    <m/>
    <n v="1886"/>
    <m/>
    <m/>
    <m/>
    <s v="VERA"/>
    <s v="MONTES"/>
    <s v="LUIS ENRIQUE"/>
    <n v="43611128"/>
    <n v="10436111288"/>
    <n v="6500"/>
    <d v="2026-01-06T00:00:00"/>
    <d v="2026-02-28T00:00:00"/>
    <m/>
    <n v="30"/>
    <n v="6500"/>
    <n v="26"/>
    <n v="6500"/>
    <n v="26"/>
    <n v="6500"/>
    <n v="0"/>
    <n v="0"/>
    <m/>
    <n v="30"/>
    <n v="6500"/>
    <n v="28"/>
    <n v="6500"/>
    <n v="28"/>
    <n v="6500"/>
    <n v="0"/>
    <n v="6500"/>
    <m/>
    <n v="0"/>
    <n v="0"/>
    <m/>
    <n v="0"/>
    <m/>
    <n v="0"/>
    <n v="0"/>
    <n v="0"/>
    <m/>
    <n v="0"/>
    <n v="0"/>
    <m/>
    <n v="0"/>
    <m/>
    <n v="0"/>
    <m/>
    <m/>
    <m/>
    <n v="13000"/>
    <n v="13000"/>
    <n v="13000"/>
    <n v="0"/>
    <n v="0"/>
    <m/>
    <m/>
    <m/>
    <m/>
  </r>
  <r>
    <s v="DISEÑO, DESARROLLO Y DESPLIEGUE SOLUCIONES TECNOLOGICAS"/>
    <x v="0"/>
    <s v="PIM"/>
    <s v="GITE"/>
    <s v="EG 2026"/>
    <s v="2.3"/>
    <s v="2.3.2.9.1.1"/>
    <x v="110"/>
    <x v="0"/>
    <n v="1"/>
    <n v="6500"/>
    <n v="30"/>
    <n v="15"/>
    <x v="0"/>
    <x v="0"/>
    <m/>
    <m/>
    <m/>
    <m/>
    <m/>
    <m/>
    <m/>
    <m/>
    <n v="9750"/>
    <n v="6500"/>
    <n v="3250"/>
    <n v="0"/>
    <n v="0"/>
    <n v="0"/>
    <n v="0"/>
    <n v="0"/>
    <n v="0"/>
    <n v="0"/>
    <n v="0"/>
    <n v="0"/>
    <n v="0"/>
    <n v="9750"/>
    <s v="SGSI"/>
    <m/>
    <m/>
    <m/>
    <m/>
    <m/>
    <m/>
    <m/>
    <m/>
    <s v="REMITIDO A GRH PARA CONTRATACION"/>
    <s v="0051-2026/SGSI-GITE_x000a_'000110-2026/SGSI-GITE"/>
    <s v="00282-2026/SGIST-GITE_x000a_000988-2026/SGIST-GITE"/>
    <s v="000125-2026/GITE_x000a_000450-2026/GITE"/>
    <s v="8/01/2025_x000a_26/01/2026"/>
    <m/>
    <n v="1887"/>
    <m/>
    <m/>
    <m/>
    <s v="GIOL"/>
    <s v="PEREZ"/>
    <s v="SALVADOR BRUNO"/>
    <s v="46062502"/>
    <n v="10460625021"/>
    <n v="6500"/>
    <d v="2026-01-06T00:00:00"/>
    <d v="2026-01-31T00:00:00"/>
    <m/>
    <n v="30"/>
    <n v="6500"/>
    <n v="26"/>
    <n v="6500"/>
    <n v="26"/>
    <n v="6500"/>
    <n v="0"/>
    <n v="0"/>
    <m/>
    <n v="15"/>
    <n v="3250"/>
    <n v="15"/>
    <n v="3250"/>
    <n v="15"/>
    <n v="3250"/>
    <n v="0"/>
    <n v="3250"/>
    <m/>
    <n v="0"/>
    <n v="0"/>
    <m/>
    <n v="0"/>
    <m/>
    <n v="0"/>
    <n v="0"/>
    <n v="0"/>
    <m/>
    <n v="0"/>
    <n v="0"/>
    <m/>
    <n v="0"/>
    <m/>
    <n v="0"/>
    <m/>
    <m/>
    <m/>
    <n v="9750"/>
    <n v="9750"/>
    <n v="9750"/>
    <n v="0"/>
    <n v="0"/>
    <m/>
    <m/>
    <m/>
    <m/>
  </r>
  <r>
    <s v="MANTENIMIENTO Y SOPORTE A LAS SOLUCIONES TECNOLOGICAS"/>
    <x v="1"/>
    <s v="PIM"/>
    <s v="GITE"/>
    <s v="EG 2026"/>
    <s v="2.3"/>
    <s v="2.3.2.9.1.1"/>
    <x v="110"/>
    <x v="0"/>
    <n v="1"/>
    <n v="6500"/>
    <m/>
    <n v="15"/>
    <x v="0"/>
    <x v="1"/>
    <m/>
    <m/>
    <m/>
    <m/>
    <m/>
    <m/>
    <m/>
    <m/>
    <n v="3250"/>
    <n v="0"/>
    <n v="3250"/>
    <n v="0"/>
    <n v="0"/>
    <n v="0"/>
    <n v="0"/>
    <n v="0"/>
    <n v="0"/>
    <n v="0"/>
    <n v="0"/>
    <n v="0"/>
    <n v="0"/>
    <n v="3250"/>
    <s v="SGSI"/>
    <m/>
    <s v="000281-2026/SGIST-GITE"/>
    <s v="000278-2026/GITE"/>
    <d v="2026-01-16T00:00:00"/>
    <s v="000111-2026/GPP"/>
    <d v="2026-01-23T00:00:00"/>
    <n v="3250"/>
    <s v="SE REALIZO MODIFICACION PRESUPUESTAL DE LOCADORES DE LA SGSI PARA NUEVA ACTIVIDAD OPERATIVA"/>
    <s v="REMITIDO A GRH PARA CONTRATACION"/>
    <s v="000110-2026/SGSI-GITE"/>
    <s v="000988-2026/SGIST-GITE"/>
    <s v="000450-2026/GITE"/>
    <d v="2026-01-26T00:00:00"/>
    <m/>
    <m/>
    <s v="SI"/>
    <m/>
    <m/>
    <s v="GIOL"/>
    <s v="PEREZ"/>
    <s v="SALVADOR BRUNO"/>
    <s v="46062502"/>
    <n v="10460625021"/>
    <n v="6500"/>
    <d v="2026-02-01T00:00:00"/>
    <d v="2026-02-28T00:00:00"/>
    <m/>
    <n v="0"/>
    <n v="0"/>
    <m/>
    <n v="0"/>
    <m/>
    <n v="0"/>
    <n v="0"/>
    <n v="0"/>
    <m/>
    <n v="15"/>
    <n v="3250"/>
    <n v="15"/>
    <n v="3250"/>
    <n v="15"/>
    <n v="3250"/>
    <n v="0"/>
    <n v="3250"/>
    <m/>
    <n v="0"/>
    <n v="0"/>
    <m/>
    <n v="0"/>
    <m/>
    <n v="0"/>
    <n v="0"/>
    <n v="0"/>
    <m/>
    <n v="0"/>
    <n v="0"/>
    <m/>
    <n v="0"/>
    <m/>
    <n v="0"/>
    <m/>
    <m/>
    <m/>
    <n v="3250"/>
    <n v="3250"/>
    <n v="3250"/>
    <n v="0"/>
    <n v="0"/>
    <m/>
    <m/>
    <m/>
    <m/>
  </r>
  <r>
    <s v="MANTENIMIENTO Y SOPORTE A LAS SOLUCIONES TECNOLOGICAS"/>
    <x v="1"/>
    <s v="PIM"/>
    <s v="GITE"/>
    <s v="EG 2026"/>
    <s v="2.3"/>
    <s v="2.3.2.9.1.1"/>
    <x v="111"/>
    <x v="0"/>
    <n v="1"/>
    <n v="6500"/>
    <n v="30"/>
    <n v="30"/>
    <x v="0"/>
    <x v="1"/>
    <m/>
    <m/>
    <m/>
    <m/>
    <m/>
    <m/>
    <m/>
    <m/>
    <n v="13000"/>
    <n v="6500"/>
    <n v="6500"/>
    <n v="0"/>
    <n v="0"/>
    <n v="0"/>
    <n v="0"/>
    <n v="0"/>
    <n v="0"/>
    <n v="0"/>
    <n v="0"/>
    <n v="0"/>
    <n v="0"/>
    <n v="13000"/>
    <s v="SGSI"/>
    <m/>
    <m/>
    <m/>
    <m/>
    <m/>
    <m/>
    <m/>
    <m/>
    <s v="REMITIDO A GRH PARA CONTRATACION"/>
    <s v="0051-2026/SGSI-GITE"/>
    <s v="00282-2026/SGIST-GITE"/>
    <s v="000125-2026/GITE"/>
    <d v="2025-01-08T00:00:00"/>
    <m/>
    <n v="1888"/>
    <m/>
    <m/>
    <m/>
    <s v="MORENO"/>
    <s v="SOTO"/>
    <s v="NAYELLY TEOFILA"/>
    <n v="77471439"/>
    <n v="10774714397"/>
    <n v="6500"/>
    <d v="2026-01-06T00:00:00"/>
    <d v="2026-02-28T00:00:00"/>
    <m/>
    <n v="30"/>
    <n v="6500"/>
    <n v="26"/>
    <n v="6500"/>
    <n v="26"/>
    <n v="6500"/>
    <n v="0"/>
    <n v="0"/>
    <m/>
    <n v="30"/>
    <n v="6500"/>
    <n v="28"/>
    <n v="6500"/>
    <n v="28"/>
    <n v="6500"/>
    <n v="0"/>
    <n v="6500"/>
    <m/>
    <n v="0"/>
    <n v="0"/>
    <m/>
    <n v="0"/>
    <m/>
    <n v="0"/>
    <n v="0"/>
    <n v="0"/>
    <m/>
    <n v="0"/>
    <n v="0"/>
    <m/>
    <n v="0"/>
    <m/>
    <n v="0"/>
    <m/>
    <m/>
    <m/>
    <n v="13000"/>
    <n v="13000"/>
    <n v="13000"/>
    <n v="0"/>
    <n v="0"/>
    <m/>
    <m/>
    <m/>
    <m/>
  </r>
  <r>
    <s v="MANTENIMIENTO Y SOPORTE A LAS SOLUCIONES TECNOLOGICAS"/>
    <x v="1"/>
    <s v="PIM"/>
    <s v="GITE"/>
    <s v="EG 2026"/>
    <s v="2.3"/>
    <s v="2.3.2.9.1.1"/>
    <x v="112"/>
    <x v="0"/>
    <n v="1"/>
    <n v="6500"/>
    <n v="30"/>
    <n v="30"/>
    <x v="0"/>
    <x v="1"/>
    <m/>
    <m/>
    <m/>
    <m/>
    <m/>
    <m/>
    <m/>
    <m/>
    <n v="13000"/>
    <n v="6500"/>
    <n v="6500"/>
    <n v="0"/>
    <n v="0"/>
    <n v="0"/>
    <n v="0"/>
    <n v="0"/>
    <n v="0"/>
    <n v="0"/>
    <n v="0"/>
    <n v="0"/>
    <n v="0"/>
    <n v="13000"/>
    <s v="SGSI"/>
    <m/>
    <m/>
    <m/>
    <m/>
    <m/>
    <m/>
    <m/>
    <m/>
    <s v="REMITIDO A GRH PARA CONTRATACION"/>
    <s v="0051-2026/SGSI-GITE"/>
    <s v="00282-2026/SGIST-GITE"/>
    <s v="000125-2026/GITE"/>
    <d v="2025-01-08T00:00:00"/>
    <m/>
    <n v="1889"/>
    <m/>
    <m/>
    <m/>
    <s v="CASTILLO"/>
    <s v="SALAZAR "/>
    <s v="RUITOR EDUARDO"/>
    <n v="77796795"/>
    <n v="10777967954"/>
    <n v="6500"/>
    <d v="2026-01-06T00:00:00"/>
    <d v="2026-02-28T00:00:00"/>
    <m/>
    <n v="30"/>
    <n v="6500"/>
    <n v="26"/>
    <n v="6500"/>
    <n v="26"/>
    <n v="6500"/>
    <n v="0"/>
    <n v="0"/>
    <m/>
    <n v="30"/>
    <n v="6500"/>
    <n v="28"/>
    <n v="6500"/>
    <n v="28"/>
    <n v="6500"/>
    <n v="0"/>
    <n v="6500"/>
    <m/>
    <n v="0"/>
    <n v="0"/>
    <m/>
    <n v="0"/>
    <m/>
    <n v="0"/>
    <n v="0"/>
    <n v="0"/>
    <m/>
    <n v="0"/>
    <n v="0"/>
    <m/>
    <n v="0"/>
    <m/>
    <n v="0"/>
    <m/>
    <m/>
    <m/>
    <n v="13000"/>
    <n v="13000"/>
    <n v="13000"/>
    <n v="0"/>
    <n v="0"/>
    <m/>
    <m/>
    <m/>
    <m/>
  </r>
  <r>
    <s v="MANTENIMIENTO Y SOPORTE A LAS SOLUCIONES TECNOLOGICAS"/>
    <x v="1"/>
    <s v="PIM"/>
    <s v="GITE"/>
    <s v="EG 2026"/>
    <s v="2.3"/>
    <s v="2.3.2.9.1.1"/>
    <x v="113"/>
    <x v="0"/>
    <n v="1"/>
    <n v="6000"/>
    <n v="30"/>
    <n v="30"/>
    <x v="0"/>
    <x v="1"/>
    <m/>
    <m/>
    <m/>
    <m/>
    <m/>
    <m/>
    <m/>
    <m/>
    <n v="12000"/>
    <n v="6000"/>
    <n v="6000"/>
    <n v="0"/>
    <n v="0"/>
    <n v="0"/>
    <n v="0"/>
    <n v="0"/>
    <n v="0"/>
    <n v="0"/>
    <n v="0"/>
    <n v="0"/>
    <n v="0"/>
    <n v="12000"/>
    <s v="SGSI"/>
    <m/>
    <m/>
    <m/>
    <m/>
    <m/>
    <m/>
    <m/>
    <m/>
    <s v="REMITIDO A GRH PARA CONTRATACION"/>
    <s v="0051-2026/SGSI-GITE"/>
    <s v="00282-2026/SGIST-GITE"/>
    <s v="000125-2026/GITE"/>
    <d v="2025-01-08T00:00:00"/>
    <m/>
    <n v="1890"/>
    <m/>
    <m/>
    <m/>
    <s v="YANCE"/>
    <s v="QUISPE"/>
    <s v="MOISES FRANCISCO"/>
    <s v="44901960"/>
    <n v="10449019607"/>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114"/>
    <x v="0"/>
    <n v="1"/>
    <n v="6000"/>
    <n v="30"/>
    <n v="30"/>
    <x v="0"/>
    <x v="1"/>
    <m/>
    <m/>
    <m/>
    <m/>
    <m/>
    <m/>
    <m/>
    <m/>
    <n v="12000"/>
    <n v="6000"/>
    <n v="6000"/>
    <n v="0"/>
    <n v="0"/>
    <n v="0"/>
    <n v="0"/>
    <n v="0"/>
    <n v="0"/>
    <n v="0"/>
    <n v="0"/>
    <n v="0"/>
    <n v="0"/>
    <n v="12000"/>
    <s v="SGSI"/>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MANTENIMIENTO Y SOPORTE A LAS SOLUCIONES TECNOLOGICAS"/>
    <x v="1"/>
    <s v="PIM"/>
    <s v="GITE"/>
    <s v="EG 2026"/>
    <s v="2.3"/>
    <s v="2.3.2.9.1.1"/>
    <x v="115"/>
    <x v="0"/>
    <n v="1"/>
    <n v="6000"/>
    <n v="30"/>
    <n v="30"/>
    <x v="0"/>
    <x v="1"/>
    <m/>
    <m/>
    <m/>
    <m/>
    <m/>
    <m/>
    <m/>
    <m/>
    <n v="12000"/>
    <n v="6000"/>
    <n v="6000"/>
    <n v="0"/>
    <n v="0"/>
    <n v="0"/>
    <n v="0"/>
    <n v="0"/>
    <n v="0"/>
    <n v="0"/>
    <n v="0"/>
    <n v="0"/>
    <n v="0"/>
    <n v="12000"/>
    <s v="SGSI"/>
    <m/>
    <m/>
    <m/>
    <m/>
    <m/>
    <m/>
    <m/>
    <m/>
    <s v="REMITIDO A GRH PARA CONTRATACION"/>
    <s v="0051-2026/SGSI-GITE"/>
    <s v="00282-2026/SGIST-GITE"/>
    <s v="000125-2026/GITE"/>
    <d v="2025-01-08T00:00:00"/>
    <m/>
    <n v="1891"/>
    <m/>
    <m/>
    <m/>
    <s v="PEREA"/>
    <s v="CARRILLO"/>
    <s v="JOEL STEVEEN"/>
    <s v="40664846"/>
    <n v="10406648465"/>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116"/>
    <x v="0"/>
    <n v="1"/>
    <n v="6000"/>
    <n v="30"/>
    <n v="30"/>
    <x v="0"/>
    <x v="1"/>
    <m/>
    <m/>
    <m/>
    <m/>
    <m/>
    <m/>
    <m/>
    <m/>
    <n v="12000"/>
    <n v="6000"/>
    <n v="6000"/>
    <n v="0"/>
    <n v="0"/>
    <n v="0"/>
    <n v="0"/>
    <n v="0"/>
    <n v="0"/>
    <n v="0"/>
    <n v="0"/>
    <n v="0"/>
    <n v="0"/>
    <n v="12000"/>
    <s v="SGSI"/>
    <m/>
    <m/>
    <m/>
    <m/>
    <m/>
    <m/>
    <m/>
    <m/>
    <s v="REMITIDO A GRH PARA CONTRATACION"/>
    <s v="0051-2026/SGSI-GITE"/>
    <s v="00282-2026/SGIST-GITE"/>
    <s v="000125-2026/GITE"/>
    <d v="2025-01-08T00:00:00"/>
    <m/>
    <n v="1892"/>
    <m/>
    <m/>
    <m/>
    <s v="CAUSSO"/>
    <s v="GRADOS"/>
    <s v="CLAUDIA LARISSA"/>
    <n v="46312677"/>
    <n v="10463126777"/>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117"/>
    <x v="0"/>
    <n v="1"/>
    <n v="10000"/>
    <n v="30"/>
    <n v="30"/>
    <x v="0"/>
    <x v="1"/>
    <m/>
    <m/>
    <m/>
    <m/>
    <m/>
    <m/>
    <m/>
    <m/>
    <n v="20000"/>
    <n v="10000"/>
    <n v="10000"/>
    <n v="0"/>
    <n v="0"/>
    <n v="0"/>
    <n v="0"/>
    <n v="0"/>
    <n v="0"/>
    <n v="0"/>
    <n v="0"/>
    <n v="0"/>
    <n v="0"/>
    <n v="20000"/>
    <s v="SGSI"/>
    <m/>
    <m/>
    <m/>
    <m/>
    <m/>
    <m/>
    <m/>
    <m/>
    <s v="REMITIDO A GRH PARA CONTRATACION"/>
    <s v="0051-2026/SGSI-GITE"/>
    <s v="00282-2026/SGIST-GITE"/>
    <s v="000125-2026/GITE"/>
    <d v="2025-01-08T00:00:00"/>
    <m/>
    <n v="1881"/>
    <m/>
    <m/>
    <m/>
    <s v="CANCHA "/>
    <s v="YAURI "/>
    <s v="JOHAN ANTONIO"/>
    <s v="77154215"/>
    <n v="10771542153"/>
    <n v="10000"/>
    <d v="2026-01-06T00:00:00"/>
    <d v="2026-02-28T00:00:00"/>
    <m/>
    <n v="30"/>
    <n v="10000"/>
    <n v="26"/>
    <n v="10000"/>
    <n v="26"/>
    <n v="10000"/>
    <n v="0"/>
    <n v="0"/>
    <m/>
    <n v="30"/>
    <n v="10000"/>
    <n v="30"/>
    <n v="10000"/>
    <n v="30"/>
    <n v="10000"/>
    <n v="0"/>
    <n v="10000"/>
    <m/>
    <n v="0"/>
    <n v="0"/>
    <m/>
    <n v="0"/>
    <m/>
    <n v="0"/>
    <n v="0"/>
    <n v="0"/>
    <m/>
    <n v="0"/>
    <n v="0"/>
    <m/>
    <n v="0"/>
    <m/>
    <n v="0"/>
    <m/>
    <m/>
    <m/>
    <n v="20000"/>
    <n v="20000"/>
    <n v="20000"/>
    <n v="0"/>
    <n v="0"/>
    <m/>
    <m/>
    <m/>
    <m/>
  </r>
  <r>
    <s v="MANTENIMIENTO Y SOPORTE A LAS SOLUCIONES TECNOLOGICAS"/>
    <x v="1"/>
    <s v="PIM"/>
    <s v="GITE"/>
    <s v="EG 2026"/>
    <s v="2.3"/>
    <s v="2.3.2.9.1.1"/>
    <x v="118"/>
    <x v="0"/>
    <n v="1"/>
    <n v="10000"/>
    <n v="30"/>
    <n v="30"/>
    <x v="0"/>
    <x v="1"/>
    <m/>
    <m/>
    <m/>
    <m/>
    <m/>
    <m/>
    <m/>
    <m/>
    <n v="20000"/>
    <n v="10000"/>
    <n v="10000"/>
    <n v="0"/>
    <n v="0"/>
    <n v="0"/>
    <n v="0"/>
    <n v="0"/>
    <n v="0"/>
    <n v="0"/>
    <n v="0"/>
    <n v="0"/>
    <n v="0"/>
    <n v="20000"/>
    <s v="SGSI"/>
    <m/>
    <m/>
    <m/>
    <m/>
    <m/>
    <m/>
    <m/>
    <m/>
    <s v="REMITIDO A GRH PARA CONTRATACION"/>
    <s v="0051-2026/SGSI-GITE"/>
    <s v="00282-2026/SGIST-GITE"/>
    <s v="000125-2026/GITE"/>
    <d v="2025-01-08T00:00:00"/>
    <m/>
    <n v="1882"/>
    <m/>
    <m/>
    <m/>
    <s v="AMAYO"/>
    <s v="ZEVALLOS"/>
    <s v="CRISTIAN GIOVANNI"/>
    <s v="25705517"/>
    <n v="10257055171"/>
    <n v="10000"/>
    <d v="2026-01-06T00:00:00"/>
    <d v="2026-02-28T00:00:00"/>
    <m/>
    <n v="30"/>
    <n v="10000"/>
    <n v="26"/>
    <n v="10000"/>
    <n v="26"/>
    <n v="10000"/>
    <n v="0"/>
    <n v="0"/>
    <m/>
    <n v="30"/>
    <n v="10000"/>
    <n v="30"/>
    <n v="10000"/>
    <n v="30"/>
    <n v="10000"/>
    <n v="0"/>
    <n v="10000"/>
    <m/>
    <n v="0"/>
    <n v="0"/>
    <m/>
    <n v="0"/>
    <m/>
    <n v="0"/>
    <n v="0"/>
    <n v="0"/>
    <m/>
    <n v="0"/>
    <n v="0"/>
    <m/>
    <n v="0"/>
    <m/>
    <n v="0"/>
    <m/>
    <m/>
    <m/>
    <n v="20000"/>
    <n v="20000"/>
    <n v="20000"/>
    <n v="0"/>
    <n v="0"/>
    <m/>
    <m/>
    <m/>
    <m/>
  </r>
  <r>
    <s v="MANTENIMIENTO Y SOPORTE A LAS SOLUCIONES TECNOLOGICAS"/>
    <x v="1"/>
    <s v="PIM"/>
    <s v="GITE"/>
    <s v="EG 2026"/>
    <s v="2.3"/>
    <s v="2.3.2.9.1.1"/>
    <x v="119"/>
    <x v="0"/>
    <n v="1"/>
    <n v="10000"/>
    <n v="30"/>
    <n v="30"/>
    <x v="0"/>
    <x v="1"/>
    <m/>
    <m/>
    <m/>
    <m/>
    <m/>
    <m/>
    <m/>
    <m/>
    <n v="20000"/>
    <n v="10000"/>
    <n v="10000"/>
    <n v="0"/>
    <n v="0"/>
    <n v="0"/>
    <n v="0"/>
    <n v="0"/>
    <n v="0"/>
    <n v="0"/>
    <n v="0"/>
    <n v="0"/>
    <n v="0"/>
    <n v="20000"/>
    <s v="SGSI"/>
    <m/>
    <m/>
    <m/>
    <m/>
    <m/>
    <m/>
    <m/>
    <m/>
    <s v="REMITIDO A GRH PARA CONTRATACION"/>
    <s v="0075-2026/SGSI-GITE"/>
    <s v="000766-2026/SGIST-GITE"/>
    <s v="000333-2026/GITE"/>
    <d v="2026-01-20T00:00:00"/>
    <m/>
    <n v="2853"/>
    <m/>
    <m/>
    <m/>
    <s v="ARIZOLA"/>
    <s v="YANAC"/>
    <s v="CARLOS"/>
    <n v="72873519"/>
    <n v="10728735193"/>
    <n v="10000"/>
    <d v="2026-01-21T00:00:00"/>
    <d v="2026-02-28T00:00:00"/>
    <m/>
    <n v="30"/>
    <n v="10000"/>
    <n v="11"/>
    <n v="3666.6666666666665"/>
    <n v="6"/>
    <n v="2000"/>
    <n v="6333.3333333333339"/>
    <n v="8000"/>
    <m/>
    <n v="30"/>
    <n v="10000"/>
    <n v="30"/>
    <n v="10000"/>
    <n v="30"/>
    <n v="10000"/>
    <n v="0"/>
    <n v="10000"/>
    <m/>
    <n v="0"/>
    <n v="0"/>
    <m/>
    <n v="0"/>
    <m/>
    <n v="0"/>
    <n v="0"/>
    <n v="0"/>
    <m/>
    <n v="0"/>
    <n v="0"/>
    <m/>
    <n v="0"/>
    <m/>
    <n v="0"/>
    <m/>
    <m/>
    <m/>
    <n v="20000"/>
    <n v="13666.666666666666"/>
    <n v="12000"/>
    <n v="6333.3333333333339"/>
    <n v="8000"/>
    <m/>
    <m/>
    <m/>
    <m/>
  </r>
  <r>
    <s v="DISEÑO, DESARROLLO Y DESPLIEGUE SOLUCIONES TECNOLOGICAS"/>
    <x v="0"/>
    <s v="PIM"/>
    <s v="GITE"/>
    <s v="EG 2026"/>
    <s v="2.3"/>
    <s v="2.3.2.9.1.1"/>
    <x v="120"/>
    <x v="0"/>
    <n v="1"/>
    <n v="9000"/>
    <n v="30"/>
    <n v="15"/>
    <x v="0"/>
    <x v="0"/>
    <m/>
    <m/>
    <m/>
    <m/>
    <m/>
    <m/>
    <m/>
    <m/>
    <n v="13500"/>
    <n v="9000"/>
    <n v="4500"/>
    <n v="0"/>
    <n v="0"/>
    <n v="0"/>
    <n v="0"/>
    <n v="0"/>
    <n v="0"/>
    <n v="0"/>
    <n v="0"/>
    <n v="0"/>
    <n v="0"/>
    <n v="13500"/>
    <s v="SGSI"/>
    <m/>
    <m/>
    <m/>
    <m/>
    <m/>
    <m/>
    <m/>
    <m/>
    <s v="REMITIDO A GRH PARA CONTRATACION"/>
    <s v="0051-2026/SGSI-GITE"/>
    <s v="00282-2026/SGIST-GITE_x000a_000988-2026/SGIST-GITE"/>
    <s v="000125-2026/GITE_x000a_000450-2026/GITE"/>
    <s v="8/01/2025_x000a_26/01/2026"/>
    <m/>
    <n v="1883"/>
    <m/>
    <m/>
    <m/>
    <s v="FLORES"/>
    <s v="CASTRO"/>
    <s v="KEVIN ANDRES"/>
    <n v="47816158"/>
    <n v="10478161587"/>
    <n v="9000"/>
    <d v="2026-01-06T00:00:00"/>
    <d v="2026-01-31T00:00:00"/>
    <m/>
    <n v="30"/>
    <n v="9000"/>
    <n v="26"/>
    <n v="9000"/>
    <n v="26"/>
    <n v="9000"/>
    <n v="0"/>
    <n v="0"/>
    <m/>
    <n v="15"/>
    <n v="4500"/>
    <n v="15"/>
    <n v="4500"/>
    <n v="15"/>
    <n v="4500"/>
    <n v="0"/>
    <n v="4500"/>
    <m/>
    <n v="0"/>
    <n v="0"/>
    <m/>
    <n v="0"/>
    <m/>
    <n v="0"/>
    <n v="0"/>
    <n v="0"/>
    <m/>
    <n v="0"/>
    <n v="0"/>
    <m/>
    <n v="0"/>
    <m/>
    <n v="0"/>
    <m/>
    <m/>
    <m/>
    <n v="13500"/>
    <n v="13500"/>
    <n v="13500"/>
    <n v="0"/>
    <n v="0"/>
    <m/>
    <m/>
    <m/>
    <m/>
  </r>
  <r>
    <s v="MANTENIMIENTO Y SOPORTE A LAS SOLUCIONES TECNOLOGICAS"/>
    <x v="1"/>
    <s v="PIM"/>
    <s v="GITE"/>
    <s v="EG 2026"/>
    <s v="2.3"/>
    <s v="2.3.2.9.1.1"/>
    <x v="120"/>
    <x v="0"/>
    <n v="1"/>
    <n v="9000"/>
    <m/>
    <n v="15"/>
    <x v="0"/>
    <x v="1"/>
    <m/>
    <m/>
    <m/>
    <m/>
    <m/>
    <m/>
    <m/>
    <m/>
    <n v="4500"/>
    <n v="0"/>
    <n v="4500"/>
    <n v="0"/>
    <n v="0"/>
    <n v="0"/>
    <n v="0"/>
    <n v="0"/>
    <n v="0"/>
    <n v="0"/>
    <n v="0"/>
    <n v="0"/>
    <n v="0"/>
    <n v="4500"/>
    <s v="SGSI"/>
    <m/>
    <s v="000281-2026/SGIST-GITE"/>
    <s v="000278-2026/GITE"/>
    <d v="2026-01-16T00:00:00"/>
    <s v="000111-2026/GPP"/>
    <d v="2026-01-23T00:00:00"/>
    <n v="4500"/>
    <s v="SE REALIZO MODIFICACION PRESUPUESTAL DE LOCADORES DE LA SGSI PARA NUEVA ACTIVIDAD OPERATIVA"/>
    <s v="REMITIDO A GRH PARA CONTRATACION"/>
    <s v="000110-2026/SGSI-GITE"/>
    <s v="000988-2026/SGIST-GITE"/>
    <s v="000450-2026/GITE"/>
    <d v="2026-01-26T00:00:00"/>
    <m/>
    <m/>
    <s v="SI"/>
    <m/>
    <m/>
    <s v="FLORES"/>
    <s v="CASTRO"/>
    <s v="KEVIN ANDRES"/>
    <n v="47816158"/>
    <n v="10478161587"/>
    <n v="9000"/>
    <d v="2026-02-01T00:00:00"/>
    <d v="2026-02-28T00:00:00"/>
    <m/>
    <n v="0"/>
    <n v="0"/>
    <m/>
    <n v="0"/>
    <m/>
    <n v="0"/>
    <n v="0"/>
    <n v="0"/>
    <m/>
    <n v="15"/>
    <n v="4500"/>
    <n v="15"/>
    <n v="4500"/>
    <n v="15"/>
    <n v="4500"/>
    <n v="0"/>
    <n v="4500"/>
    <m/>
    <n v="0"/>
    <n v="0"/>
    <m/>
    <n v="0"/>
    <m/>
    <n v="0"/>
    <n v="0"/>
    <n v="0"/>
    <m/>
    <n v="0"/>
    <n v="0"/>
    <m/>
    <n v="0"/>
    <m/>
    <n v="0"/>
    <m/>
    <m/>
    <m/>
    <n v="4500"/>
    <n v="4500"/>
    <n v="4500"/>
    <n v="0"/>
    <n v="0"/>
    <m/>
    <m/>
    <m/>
    <m/>
  </r>
  <r>
    <s v="MANTENIMIENTO Y SOPORTE A LAS SOLUCIONES TECNOLOGICAS"/>
    <x v="1"/>
    <s v="PIM"/>
    <s v="GITE"/>
    <s v="EG 2026"/>
    <s v="2.3"/>
    <s v="2.3.2.9.1.1"/>
    <x v="121"/>
    <x v="0"/>
    <n v="1"/>
    <n v="4500"/>
    <n v="30"/>
    <n v="30"/>
    <x v="0"/>
    <x v="1"/>
    <m/>
    <m/>
    <m/>
    <m/>
    <m/>
    <m/>
    <m/>
    <m/>
    <n v="9000"/>
    <n v="4500"/>
    <n v="4500"/>
    <n v="0"/>
    <n v="0"/>
    <n v="0"/>
    <n v="0"/>
    <n v="0"/>
    <n v="0"/>
    <n v="0"/>
    <n v="0"/>
    <n v="0"/>
    <n v="0"/>
    <n v="9000"/>
    <s v="SGSI"/>
    <m/>
    <m/>
    <m/>
    <m/>
    <m/>
    <m/>
    <m/>
    <m/>
    <s v="REMITIDO A GRH PARA CONTRATACION"/>
    <s v="0050-2026/SGSI-GITE"/>
    <s v="0286-2026/SGIST-GITE"/>
    <s v="00124-2026/GITE"/>
    <d v="2025-01-08T00:00:00"/>
    <m/>
    <n v="1994"/>
    <m/>
    <m/>
    <m/>
    <s v="TORRES"/>
    <s v="MENDOZA"/>
    <s v="WENDY VALERIA"/>
    <n v="43216000"/>
    <n v="10432160004"/>
    <n v="4500"/>
    <d v="2026-01-06T00:00:00"/>
    <d v="2026-02-28T00:00:00"/>
    <m/>
    <n v="30"/>
    <n v="4500"/>
    <n v="26"/>
    <n v="4500"/>
    <n v="26"/>
    <n v="4500"/>
    <n v="0"/>
    <n v="0"/>
    <m/>
    <n v="30"/>
    <n v="4500"/>
    <n v="28"/>
    <n v="4500"/>
    <n v="28"/>
    <n v="4500"/>
    <n v="0"/>
    <n v="4500"/>
    <m/>
    <n v="0"/>
    <n v="0"/>
    <m/>
    <n v="0"/>
    <m/>
    <n v="0"/>
    <n v="0"/>
    <n v="0"/>
    <m/>
    <n v="0"/>
    <n v="0"/>
    <m/>
    <n v="0"/>
    <m/>
    <n v="0"/>
    <m/>
    <m/>
    <m/>
    <n v="9000"/>
    <n v="9000"/>
    <n v="9000"/>
    <n v="0"/>
    <n v="0"/>
    <m/>
    <m/>
    <m/>
    <m/>
  </r>
  <r>
    <s v="MANTENIMIENTO Y SOPORTE A LAS SOLUCIONES TECNOLOGICAS"/>
    <x v="1"/>
    <s v="PIM"/>
    <s v="GITE"/>
    <s v="EG 2026"/>
    <s v="2.3"/>
    <s v="2.3.2.9.1.1"/>
    <x v="122"/>
    <x v="0"/>
    <n v="1"/>
    <n v="5000"/>
    <n v="30"/>
    <n v="30"/>
    <x v="0"/>
    <x v="1"/>
    <m/>
    <m/>
    <m/>
    <m/>
    <m/>
    <m/>
    <m/>
    <m/>
    <n v="10000"/>
    <n v="5000"/>
    <n v="5000"/>
    <n v="0"/>
    <n v="0"/>
    <n v="0"/>
    <n v="0"/>
    <n v="0"/>
    <n v="0"/>
    <n v="0"/>
    <n v="0"/>
    <n v="0"/>
    <n v="0"/>
    <n v="10000"/>
    <s v="SGSI"/>
    <m/>
    <m/>
    <m/>
    <m/>
    <m/>
    <m/>
    <m/>
    <m/>
    <s v="REMITIDO A GRH PARA CONTRATACION"/>
    <s v="0050-2026/SGSI-GITE"/>
    <s v="0286-2026/SGIST-GITE"/>
    <s v="00124-2026/GITE"/>
    <d v="2025-01-08T00:00:00"/>
    <m/>
    <n v="1997"/>
    <m/>
    <m/>
    <m/>
    <s v="ESPICHAN"/>
    <s v="MORENO"/>
    <s v="CESAR DAVID"/>
    <n v="70548308"/>
    <n v="10705483081"/>
    <n v="5000"/>
    <d v="2026-01-06T00:00:00"/>
    <d v="2026-02-28T00:00:00"/>
    <m/>
    <n v="30"/>
    <n v="5000"/>
    <n v="26"/>
    <n v="5000"/>
    <n v="26"/>
    <n v="5000"/>
    <n v="0"/>
    <n v="0"/>
    <m/>
    <n v="30"/>
    <n v="5000"/>
    <n v="28"/>
    <n v="5000"/>
    <n v="28"/>
    <n v="5000"/>
    <n v="0"/>
    <n v="5000"/>
    <m/>
    <m/>
    <n v="0"/>
    <m/>
    <n v="0"/>
    <m/>
    <n v="0"/>
    <n v="0"/>
    <n v="0"/>
    <m/>
    <n v="0"/>
    <n v="0"/>
    <m/>
    <n v="0"/>
    <m/>
    <n v="0"/>
    <m/>
    <m/>
    <m/>
    <n v="10000"/>
    <n v="10000"/>
    <n v="10000"/>
    <n v="0"/>
    <n v="0"/>
    <m/>
    <m/>
    <m/>
    <m/>
  </r>
  <r>
    <s v="MANTENIMIENTO Y SOPORTE A LAS SOLUCIONES TECNOLOGICAS"/>
    <x v="1"/>
    <s v="PIM"/>
    <s v="GITE"/>
    <s v="EG 2026"/>
    <s v="2.3"/>
    <s v="2.3.2.9.1.1"/>
    <x v="123"/>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1993"/>
    <m/>
    <m/>
    <m/>
    <s v="ADRIANO"/>
    <s v="VALENTIN"/>
    <s v="MAGDELIZ DIANA"/>
    <n v="73771409"/>
    <n v="10737714093"/>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24"/>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1996"/>
    <m/>
    <m/>
    <m/>
    <s v="HINOSTROZA"/>
    <s v="PALOMINO"/>
    <s v="MICHELL DIANA"/>
    <n v="72307148"/>
    <n v="10723071483"/>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25"/>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1995"/>
    <m/>
    <m/>
    <m/>
    <s v="ROJAS"/>
    <s v="ROJAS"/>
    <s v="JORGE LUIS"/>
    <n v="73313906"/>
    <n v="10733139060"/>
    <n v="5500"/>
    <d v="2026-01-06T00:00:00"/>
    <d v="2026-02-28T00:00:00"/>
    <m/>
    <n v="30"/>
    <n v="5500"/>
    <n v="26"/>
    <n v="5500"/>
    <n v="26"/>
    <n v="5500"/>
    <n v="0"/>
    <n v="0"/>
    <m/>
    <n v="30"/>
    <n v="5500"/>
    <n v="28"/>
    <n v="5500"/>
    <n v="28"/>
    <n v="5500"/>
    <n v="0"/>
    <n v="5500"/>
    <m/>
    <n v="0"/>
    <n v="0"/>
    <m/>
    <n v="0"/>
    <m/>
    <n v="0"/>
    <n v="0"/>
    <n v="0"/>
    <m/>
    <n v="0"/>
    <n v="0"/>
    <m/>
    <n v="0"/>
    <m/>
    <n v="0"/>
    <m/>
    <m/>
    <m/>
    <n v="11000"/>
    <n v="11000"/>
    <n v="11000"/>
    <n v="0"/>
    <n v="0"/>
    <m/>
    <m/>
    <m/>
    <m/>
  </r>
  <r>
    <s v="DISEÑO, DESARROLLO Y DESPLIEGUE SOLUCIONES TECNOLOGICAS"/>
    <x v="0"/>
    <s v="PIM"/>
    <s v="GITE"/>
    <s v="EG 2026"/>
    <s v="2.3"/>
    <s v="2.3.2.9.1.1"/>
    <x v="126"/>
    <x v="0"/>
    <n v="1"/>
    <n v="6500"/>
    <n v="30"/>
    <n v="15"/>
    <x v="0"/>
    <x v="0"/>
    <m/>
    <m/>
    <m/>
    <m/>
    <m/>
    <m/>
    <m/>
    <m/>
    <n v="9750"/>
    <n v="6500"/>
    <n v="3250"/>
    <n v="0"/>
    <n v="0"/>
    <n v="0"/>
    <n v="0"/>
    <n v="0"/>
    <n v="0"/>
    <n v="0"/>
    <n v="0"/>
    <n v="0"/>
    <n v="0"/>
    <n v="9750"/>
    <s v="SGSI"/>
    <m/>
    <m/>
    <m/>
    <m/>
    <m/>
    <m/>
    <m/>
    <m/>
    <s v="REMITIDO A GRH PARA CONTRATACION"/>
    <s v="0050-2026/SGSI-GITE_x000a_000110-2026/SGSI-GITE"/>
    <s v="0286-2026/SGIST-GITE_x000a_'000988-2026/SGIST-GITE"/>
    <s v="00124-2026/GITE_x000a_'000450-2026/GITE"/>
    <s v="8/01/2025_x000a_2601/2025"/>
    <m/>
    <n v="1998"/>
    <m/>
    <m/>
    <m/>
    <s v="CARREAZO"/>
    <s v="PARIASCA"/>
    <s v="EVILA ELIZABETH"/>
    <n v="41846729"/>
    <n v="10418467296"/>
    <n v="6500"/>
    <d v="2026-01-06T00:00:00"/>
    <d v="2026-02-15T00:00:00"/>
    <m/>
    <n v="30"/>
    <n v="6500"/>
    <n v="26"/>
    <n v="6500"/>
    <n v="26"/>
    <n v="6500"/>
    <n v="0"/>
    <n v="0"/>
    <m/>
    <n v="15"/>
    <n v="3250"/>
    <n v="15"/>
    <n v="3250"/>
    <n v="15"/>
    <n v="3250"/>
    <n v="0"/>
    <n v="3250"/>
    <m/>
    <n v="0"/>
    <n v="0"/>
    <m/>
    <n v="0"/>
    <m/>
    <n v="0"/>
    <n v="0"/>
    <n v="0"/>
    <m/>
    <n v="0"/>
    <n v="0"/>
    <m/>
    <n v="0"/>
    <m/>
    <n v="0"/>
    <m/>
    <m/>
    <m/>
    <n v="9750"/>
    <n v="9750"/>
    <n v="9750"/>
    <n v="0"/>
    <n v="0"/>
    <m/>
    <m/>
    <m/>
    <m/>
  </r>
  <r>
    <s v="nuevo: DISEÑO, DESARROLLO Y DESPLIEGUE SOLUCIONES TECNOLOGICAS_x000a_antes; MANTENIMIENTO Y SOPORTE A LAS SOLUCIONES TECNOLOGICAS"/>
    <x v="0"/>
    <s v="PIM"/>
    <s v="GITE"/>
    <s v="EG 2026"/>
    <s v="2.3"/>
    <s v="2.3.2.9.1.1"/>
    <x v="126"/>
    <x v="0"/>
    <n v="1"/>
    <n v="6500"/>
    <m/>
    <n v="15"/>
    <x v="0"/>
    <x v="0"/>
    <m/>
    <m/>
    <m/>
    <m/>
    <m/>
    <m/>
    <m/>
    <m/>
    <n v="3250"/>
    <n v="0"/>
    <n v="3250"/>
    <n v="0"/>
    <n v="0"/>
    <n v="0"/>
    <n v="0"/>
    <n v="0"/>
    <n v="0"/>
    <n v="0"/>
    <n v="0"/>
    <n v="0"/>
    <n v="0"/>
    <n v="3250"/>
    <s v="SGSI"/>
    <m/>
    <s v="000281-2026/SGIST-GITE"/>
    <s v="000278-2026/GITE"/>
    <d v="2026-01-16T00:00:00"/>
    <s v="000111-2026/GPP"/>
    <d v="2026-01-23T00:00:00"/>
    <n v="3250"/>
    <s v="SE REALIZO MODIFICACION PRESUPUESTAL DE LOCADORES DE LA SGSI PARA NUEVA ACTIVIDAD OPERATIVA FEBRERO 2026"/>
    <s v="REMITIDO A GRH PARA CONTRATACION"/>
    <s v="000110-2026/SGSI-GITE"/>
    <s v="000988-2026/SGIST-GITE"/>
    <s v="000450-2026/GITE"/>
    <s v="2601/2025"/>
    <m/>
    <m/>
    <s v="SI"/>
    <m/>
    <m/>
    <s v="CARREAZO"/>
    <s v="PARIASCA"/>
    <s v="EVILA ELIZABETH"/>
    <n v="41846729"/>
    <n v="10418467296"/>
    <n v="6500"/>
    <d v="2026-02-16T00:00:00"/>
    <d v="2026-02-28T00:00:00"/>
    <m/>
    <n v="0"/>
    <n v="0"/>
    <m/>
    <n v="0"/>
    <m/>
    <n v="0"/>
    <n v="0"/>
    <n v="0"/>
    <m/>
    <n v="15"/>
    <n v="3250"/>
    <n v="15"/>
    <n v="3250"/>
    <n v="15"/>
    <n v="3250"/>
    <n v="0"/>
    <n v="3250"/>
    <m/>
    <n v="0"/>
    <n v="0"/>
    <m/>
    <n v="0"/>
    <m/>
    <n v="0"/>
    <n v="0"/>
    <n v="0"/>
    <m/>
    <n v="0"/>
    <n v="0"/>
    <m/>
    <n v="0"/>
    <m/>
    <n v="0"/>
    <m/>
    <m/>
    <m/>
    <n v="3250"/>
    <n v="3250"/>
    <n v="3250"/>
    <n v="0"/>
    <n v="0"/>
    <m/>
    <m/>
    <m/>
    <m/>
  </r>
  <r>
    <s v="MANTENIMIENTO Y SOPORTE A LAS SOLUCIONES TECNOLOGICAS"/>
    <x v="1"/>
    <s v="PIM"/>
    <s v="GITE"/>
    <s v="EG 2026"/>
    <s v="2.3"/>
    <s v="2.3.2.9.1.1"/>
    <x v="127"/>
    <x v="0"/>
    <n v="1"/>
    <n v="9000"/>
    <n v="30"/>
    <n v="30"/>
    <x v="0"/>
    <x v="1"/>
    <m/>
    <m/>
    <m/>
    <m/>
    <m/>
    <m/>
    <m/>
    <m/>
    <n v="18000"/>
    <n v="9000"/>
    <n v="9000"/>
    <n v="0"/>
    <n v="0"/>
    <n v="0"/>
    <n v="0"/>
    <n v="0"/>
    <n v="0"/>
    <n v="0"/>
    <n v="0"/>
    <n v="0"/>
    <n v="0"/>
    <n v="18000"/>
    <s v="SGSI"/>
    <m/>
    <m/>
    <m/>
    <m/>
    <m/>
    <m/>
    <m/>
    <m/>
    <s v="REMITIDO A GRH PARA CONTRATACION"/>
    <s v="0051-2026/SGSI-GITE"/>
    <s v="00282-2026/SGIST-GITE"/>
    <s v="000125-2026/GITE"/>
    <d v="2025-01-08T00:00:00"/>
    <m/>
    <n v="1914"/>
    <m/>
    <m/>
    <m/>
    <s v="DAMIANI"/>
    <s v="FONTANA"/>
    <s v="FRANCO ANTONIO"/>
    <s v="42212180"/>
    <n v="10422121809"/>
    <n v="9000"/>
    <d v="2026-01-06T00:00:00"/>
    <d v="2026-02-28T00:00:00"/>
    <m/>
    <n v="30"/>
    <n v="9000"/>
    <n v="26"/>
    <n v="9000"/>
    <n v="26"/>
    <n v="9000"/>
    <n v="0"/>
    <n v="0"/>
    <m/>
    <n v="30"/>
    <n v="9000"/>
    <n v="28"/>
    <n v="9000"/>
    <n v="28"/>
    <n v="9000"/>
    <n v="0"/>
    <n v="9000"/>
    <m/>
    <n v="0"/>
    <n v="0"/>
    <m/>
    <n v="0"/>
    <m/>
    <n v="0"/>
    <n v="0"/>
    <n v="0"/>
    <m/>
    <n v="0"/>
    <n v="0"/>
    <m/>
    <n v="0"/>
    <m/>
    <n v="0"/>
    <m/>
    <m/>
    <m/>
    <n v="18000"/>
    <n v="18000"/>
    <n v="18000"/>
    <n v="0"/>
    <n v="0"/>
    <m/>
    <m/>
    <m/>
    <m/>
  </r>
  <r>
    <s v="MANTENIMIENTO Y SOPORTE A LAS SOLUCIONES TECNOLOGICAS"/>
    <x v="1"/>
    <s v="PIM"/>
    <s v="GITE"/>
    <s v="EG 2026"/>
    <s v="2.3"/>
    <s v="2.3.2.9.1.1"/>
    <x v="128"/>
    <x v="0"/>
    <n v="1"/>
    <n v="9000"/>
    <n v="30"/>
    <n v="30"/>
    <x v="0"/>
    <x v="1"/>
    <m/>
    <m/>
    <m/>
    <m/>
    <m/>
    <m/>
    <m/>
    <m/>
    <n v="18000"/>
    <n v="9000"/>
    <n v="9000"/>
    <n v="0"/>
    <n v="0"/>
    <n v="0"/>
    <n v="0"/>
    <n v="0"/>
    <n v="0"/>
    <n v="0"/>
    <n v="0"/>
    <n v="0"/>
    <n v="0"/>
    <n v="18000"/>
    <s v="SGSI"/>
    <m/>
    <m/>
    <m/>
    <m/>
    <m/>
    <m/>
    <m/>
    <m/>
    <s v="PENDIENTE DE REQUERIR"/>
    <m/>
    <m/>
    <m/>
    <m/>
    <m/>
    <m/>
    <m/>
    <m/>
    <m/>
    <m/>
    <m/>
    <m/>
    <m/>
    <m/>
    <m/>
    <m/>
    <m/>
    <m/>
    <n v="30"/>
    <n v="9000"/>
    <m/>
    <n v="0"/>
    <m/>
    <n v="0"/>
    <n v="9000"/>
    <n v="9000"/>
    <m/>
    <n v="30"/>
    <n v="9000"/>
    <m/>
    <n v="0"/>
    <m/>
    <n v="0"/>
    <n v="9000"/>
    <n v="0"/>
    <m/>
    <n v="0"/>
    <n v="0"/>
    <m/>
    <n v="0"/>
    <m/>
    <n v="0"/>
    <n v="0"/>
    <n v="0"/>
    <m/>
    <n v="0"/>
    <n v="0"/>
    <m/>
    <n v="0"/>
    <m/>
    <n v="0"/>
    <m/>
    <m/>
    <m/>
    <n v="18000"/>
    <n v="0"/>
    <n v="0"/>
    <n v="18000"/>
    <n v="9000"/>
    <m/>
    <m/>
    <m/>
    <m/>
  </r>
  <r>
    <s v="MANTENIMIENTO Y SOPORTE A LAS SOLUCIONES TECNOLOGICAS"/>
    <x v="1"/>
    <s v="PIM"/>
    <s v="GITE"/>
    <s v="EG 2026"/>
    <s v="2.3"/>
    <s v="2.3.2.9.1.1"/>
    <x v="129"/>
    <x v="0"/>
    <n v="1"/>
    <n v="9000"/>
    <n v="30"/>
    <n v="30"/>
    <x v="0"/>
    <x v="1"/>
    <m/>
    <m/>
    <m/>
    <m/>
    <m/>
    <m/>
    <m/>
    <m/>
    <n v="18000"/>
    <n v="9000"/>
    <n v="9000"/>
    <n v="0"/>
    <n v="0"/>
    <n v="0"/>
    <n v="0"/>
    <n v="0"/>
    <n v="0"/>
    <n v="0"/>
    <n v="0"/>
    <n v="0"/>
    <n v="0"/>
    <n v="18000"/>
    <s v="SGSI"/>
    <m/>
    <m/>
    <m/>
    <m/>
    <m/>
    <m/>
    <m/>
    <m/>
    <s v="REMITIDO A GRH PARA CONTRATACION"/>
    <s v="0051-2026/SGSI-GITE"/>
    <s v="00282-2026/SGIST-GITE"/>
    <s v="000125-2026/GITE"/>
    <d v="2025-01-08T00:00:00"/>
    <m/>
    <n v="1911"/>
    <m/>
    <m/>
    <m/>
    <s v="CHAVEZ"/>
    <s v="CHUQUIVAL"/>
    <s v="REGINA"/>
    <s v="09907890"/>
    <n v="10099078907"/>
    <n v="9000"/>
    <d v="2026-01-06T00:00:00"/>
    <d v="2026-02-28T00:00:00"/>
    <m/>
    <n v="30"/>
    <n v="9000"/>
    <n v="26"/>
    <n v="9000"/>
    <n v="26"/>
    <n v="9000"/>
    <n v="0"/>
    <n v="0"/>
    <m/>
    <n v="30"/>
    <n v="9000"/>
    <n v="28"/>
    <n v="9000"/>
    <n v="28"/>
    <n v="9000"/>
    <n v="0"/>
    <n v="9000"/>
    <m/>
    <n v="0"/>
    <n v="0"/>
    <m/>
    <n v="0"/>
    <m/>
    <n v="0"/>
    <n v="0"/>
    <n v="0"/>
    <m/>
    <n v="0"/>
    <n v="0"/>
    <m/>
    <n v="0"/>
    <m/>
    <n v="0"/>
    <m/>
    <m/>
    <m/>
    <n v="18000"/>
    <n v="18000"/>
    <n v="18000"/>
    <n v="0"/>
    <n v="0"/>
    <m/>
    <m/>
    <m/>
    <m/>
  </r>
  <r>
    <s v="MANTENIMIENTO Y SOPORTE A LAS SOLUCIONES TECNOLOGICAS"/>
    <x v="1"/>
    <s v="PIM"/>
    <s v="GITE"/>
    <s v="EG 2026"/>
    <s v="2.3"/>
    <s v="2.3.2.9.1.1"/>
    <x v="130"/>
    <x v="0"/>
    <n v="1"/>
    <n v="10000"/>
    <n v="30"/>
    <n v="30"/>
    <x v="0"/>
    <x v="1"/>
    <m/>
    <m/>
    <m/>
    <m/>
    <m/>
    <m/>
    <m/>
    <m/>
    <n v="20000"/>
    <n v="10000"/>
    <n v="10000"/>
    <n v="0"/>
    <n v="0"/>
    <n v="0"/>
    <n v="0"/>
    <n v="0"/>
    <n v="0"/>
    <n v="0"/>
    <n v="0"/>
    <n v="0"/>
    <n v="0"/>
    <n v="20000"/>
    <s v="SGSI"/>
    <m/>
    <m/>
    <m/>
    <m/>
    <m/>
    <m/>
    <m/>
    <m/>
    <s v="PENDIENTE DE REQUERIR"/>
    <m/>
    <m/>
    <m/>
    <m/>
    <m/>
    <m/>
    <m/>
    <m/>
    <m/>
    <m/>
    <m/>
    <m/>
    <m/>
    <m/>
    <m/>
    <m/>
    <m/>
    <m/>
    <n v="30"/>
    <n v="10000"/>
    <m/>
    <n v="0"/>
    <m/>
    <n v="0"/>
    <n v="10000"/>
    <n v="10000"/>
    <m/>
    <n v="30"/>
    <n v="10000"/>
    <m/>
    <n v="0"/>
    <m/>
    <n v="0"/>
    <n v="10000"/>
    <n v="0"/>
    <m/>
    <n v="0"/>
    <n v="0"/>
    <m/>
    <n v="0"/>
    <m/>
    <n v="0"/>
    <n v="0"/>
    <n v="0"/>
    <m/>
    <n v="0"/>
    <n v="0"/>
    <m/>
    <n v="0"/>
    <m/>
    <n v="0"/>
    <m/>
    <m/>
    <m/>
    <n v="20000"/>
    <n v="0"/>
    <n v="0"/>
    <n v="20000"/>
    <n v="10000"/>
    <m/>
    <m/>
    <m/>
    <m/>
  </r>
  <r>
    <s v="DISEÑO, DESARROLLO Y DESPLIEGUE SOLUCIONES TECNOLOGICAS"/>
    <x v="0"/>
    <s v="PIM"/>
    <s v="GITE"/>
    <s v="EG 2026"/>
    <s v="2.3"/>
    <s v="2.3.2.9.1.1"/>
    <x v="131"/>
    <x v="0"/>
    <n v="1"/>
    <n v="8500"/>
    <n v="30"/>
    <n v="15"/>
    <x v="0"/>
    <x v="0"/>
    <m/>
    <m/>
    <m/>
    <m/>
    <m/>
    <m/>
    <m/>
    <m/>
    <n v="12750"/>
    <n v="8500"/>
    <n v="4250"/>
    <n v="0"/>
    <n v="0"/>
    <n v="0"/>
    <n v="0"/>
    <n v="0"/>
    <n v="0"/>
    <n v="0"/>
    <n v="0"/>
    <n v="0"/>
    <n v="0"/>
    <n v="12750"/>
    <s v="SGSI"/>
    <m/>
    <m/>
    <m/>
    <m/>
    <m/>
    <m/>
    <m/>
    <m/>
    <s v="REMITIDO A GRH PARA CONTRATACION"/>
    <s v="0050-2026/SGSI-GITE_x000a_'000110-2026-SGSI/GITE"/>
    <s v="0286-2026/SGIST-GITE_x000a_'000988-2026-SGIST"/>
    <s v="00124-2026/GITE_x000a_'000450-2026/GITE"/>
    <s v="8/01/2025_x000a_26/01/2026"/>
    <m/>
    <n v="2000"/>
    <m/>
    <m/>
    <m/>
    <s v="CENTURION"/>
    <s v="BARDALES"/>
    <s v="CARLOMAN ALBERTO"/>
    <n v="47318665"/>
    <n v="10473186654"/>
    <n v="8500"/>
    <d v="2026-01-06T00:00:00"/>
    <d v="2026-01-31T00:00:00"/>
    <m/>
    <n v="30"/>
    <n v="8500"/>
    <n v="26"/>
    <n v="8500"/>
    <n v="26"/>
    <n v="8500"/>
    <n v="0"/>
    <n v="0"/>
    <m/>
    <n v="15"/>
    <n v="4250"/>
    <n v="15"/>
    <n v="4250"/>
    <n v="15"/>
    <n v="4250"/>
    <n v="0"/>
    <n v="4250"/>
    <m/>
    <n v="0"/>
    <n v="0"/>
    <m/>
    <n v="0"/>
    <m/>
    <n v="0"/>
    <n v="0"/>
    <n v="0"/>
    <m/>
    <n v="0"/>
    <n v="0"/>
    <m/>
    <n v="0"/>
    <m/>
    <n v="0"/>
    <m/>
    <m/>
    <m/>
    <n v="12750"/>
    <n v="12750"/>
    <n v="12750"/>
    <n v="0"/>
    <n v="0"/>
    <m/>
    <m/>
    <m/>
    <m/>
  </r>
  <r>
    <s v="MANTENIMIENTO Y SOPORTE A LAS SOLUCIONES TECNOLOGICAS"/>
    <x v="0"/>
    <s v="PIM"/>
    <s v="GITE"/>
    <s v="EG 2026"/>
    <s v="2.3"/>
    <s v="2.3.2.9.1.1"/>
    <x v="131"/>
    <x v="0"/>
    <n v="1"/>
    <n v="8500"/>
    <m/>
    <n v="15"/>
    <x v="1"/>
    <x v="1"/>
    <m/>
    <m/>
    <m/>
    <m/>
    <m/>
    <m/>
    <m/>
    <m/>
    <n v="4250"/>
    <n v="0"/>
    <n v="4250"/>
    <n v="0"/>
    <n v="0"/>
    <n v="0"/>
    <n v="0"/>
    <n v="0"/>
    <n v="0"/>
    <n v="0"/>
    <n v="0"/>
    <n v="0"/>
    <n v="0"/>
    <n v="4250"/>
    <s v="SGSI"/>
    <m/>
    <s v="000281-2026/SGIST-GITE"/>
    <s v="000278-2026/GITE"/>
    <d v="2026-01-16T00:00:00"/>
    <s v="000111-2026/GPP"/>
    <d v="2026-01-23T00:00:00"/>
    <n v="4250"/>
    <s v="SE REALIZO MODIFICACION PRESUPUESTAL DE LOCADORES DE LA SGSI PARA NUEVA ACTIVIDAD OPERATIVA"/>
    <s v="REMITIDO A GRH PARA CONTRATACION"/>
    <s v="000110-2026-SGSI/GITE"/>
    <s v="000988-2026-SGIST"/>
    <s v="000450-2026/GITE"/>
    <d v="2026-01-26T00:00:00"/>
    <m/>
    <m/>
    <s v="SI"/>
    <m/>
    <m/>
    <s v="CENTURION"/>
    <s v="BARDALES"/>
    <s v="CARLOMAN ALBERTO"/>
    <n v="47318665"/>
    <n v="10473186654"/>
    <n v="8500"/>
    <d v="2026-02-01T00:00:00"/>
    <d v="2026-02-28T00:00:00"/>
    <m/>
    <n v="0"/>
    <n v="0"/>
    <m/>
    <n v="0"/>
    <m/>
    <n v="0"/>
    <n v="0"/>
    <n v="0"/>
    <m/>
    <n v="15"/>
    <n v="4250"/>
    <n v="15"/>
    <n v="4250"/>
    <n v="15"/>
    <n v="4250"/>
    <n v="0"/>
    <n v="4250"/>
    <m/>
    <n v="0"/>
    <n v="0"/>
    <m/>
    <n v="0"/>
    <m/>
    <n v="0"/>
    <n v="0"/>
    <n v="0"/>
    <m/>
    <n v="0"/>
    <n v="0"/>
    <m/>
    <n v="0"/>
    <m/>
    <n v="0"/>
    <m/>
    <m/>
    <m/>
    <n v="4250"/>
    <n v="4250"/>
    <n v="4250"/>
    <n v="0"/>
    <n v="0"/>
    <m/>
    <m/>
    <m/>
    <m/>
  </r>
  <r>
    <s v="DISEÑO, DESARROLLO Y DESPLIEGUE SOLUCIONES TECNOLOGICAS"/>
    <x v="0"/>
    <s v="PIM"/>
    <s v="GITE"/>
    <s v="EG 2026"/>
    <s v="2.3"/>
    <s v="2.3.2.9.1.1"/>
    <x v="132"/>
    <x v="0"/>
    <n v="1"/>
    <n v="8000"/>
    <n v="30"/>
    <n v="15"/>
    <x v="0"/>
    <x v="0"/>
    <m/>
    <m/>
    <m/>
    <m/>
    <m/>
    <m/>
    <m/>
    <m/>
    <n v="12000"/>
    <n v="8000"/>
    <n v="4000"/>
    <n v="0"/>
    <n v="0"/>
    <n v="0"/>
    <n v="0"/>
    <n v="0"/>
    <n v="0"/>
    <n v="0"/>
    <n v="0"/>
    <n v="0"/>
    <n v="0"/>
    <n v="12000"/>
    <s v="SGSI"/>
    <m/>
    <m/>
    <m/>
    <m/>
    <m/>
    <m/>
    <m/>
    <m/>
    <s v="REMITIDO A GRH PARA CONTRATACION"/>
    <s v="0051-2026/SGSI-GITE"/>
    <s v="00282-2026/SGIST-GITE_x000a_000988-2026/SGIST-GITE"/>
    <s v="000125-2026/GITE_x000a_000450-2026/GITE"/>
    <s v="8/01/2025_x000a_26/01/2026"/>
    <m/>
    <n v="1884"/>
    <m/>
    <m/>
    <m/>
    <s v="SALAS"/>
    <s v="ZAMBRANO"/>
    <s v="CARLOS"/>
    <n v="43446209"/>
    <n v="10434462091"/>
    <n v="8000"/>
    <d v="2026-01-06T00:00:00"/>
    <d v="2026-01-31T00:00:00"/>
    <m/>
    <n v="30"/>
    <n v="8000"/>
    <n v="26"/>
    <n v="8000"/>
    <n v="26"/>
    <n v="8000"/>
    <n v="0"/>
    <n v="0"/>
    <m/>
    <n v="15"/>
    <n v="4000"/>
    <n v="15"/>
    <n v="4000"/>
    <n v="15"/>
    <n v="4000"/>
    <n v="0"/>
    <n v="4000"/>
    <m/>
    <n v="0"/>
    <n v="0"/>
    <m/>
    <n v="0"/>
    <m/>
    <n v="0"/>
    <n v="0"/>
    <n v="0"/>
    <m/>
    <n v="0"/>
    <n v="0"/>
    <m/>
    <n v="0"/>
    <m/>
    <n v="0"/>
    <m/>
    <m/>
    <m/>
    <n v="12000"/>
    <n v="12000"/>
    <n v="12000"/>
    <n v="0"/>
    <n v="0"/>
    <m/>
    <m/>
    <m/>
    <m/>
  </r>
  <r>
    <s v="MANTENIMIENTO Y SOPORTE A LAS SOLUCIONES TECNOLOGICAS"/>
    <x v="1"/>
    <s v="PIM"/>
    <s v="GITE"/>
    <s v="EG 2026"/>
    <s v="2.3"/>
    <s v="2.3.2.9.1.1"/>
    <x v="132"/>
    <x v="0"/>
    <n v="1"/>
    <n v="8000"/>
    <m/>
    <n v="15"/>
    <x v="0"/>
    <x v="1"/>
    <m/>
    <m/>
    <m/>
    <m/>
    <m/>
    <m/>
    <m/>
    <m/>
    <n v="4000"/>
    <n v="0"/>
    <n v="4000"/>
    <n v="0"/>
    <n v="0"/>
    <n v="0"/>
    <n v="0"/>
    <n v="0"/>
    <n v="0"/>
    <n v="0"/>
    <n v="0"/>
    <n v="0"/>
    <n v="0"/>
    <n v="4000"/>
    <s v="SGSI"/>
    <m/>
    <s v="000281-2026/SGIST-GITE"/>
    <s v="000278-2026/GITE"/>
    <d v="2026-01-16T00:00:00"/>
    <s v="000111-2026/GPP"/>
    <d v="2026-01-23T00:00:00"/>
    <n v="4000"/>
    <s v="SE REALIZO MODIFICACION PRESUPUESTAL DE LOCADORES DE LA SGSI PARA NUEVA ACTIVIDAD OPERATIVA"/>
    <s v="REMITIDO A GRH PARA CONTRATACION"/>
    <s v="000110-2026/SGSI-GITE"/>
    <s v="000988-2026/SGIST-GITE"/>
    <s v="000450-2026/GITE"/>
    <d v="2026-01-26T00:00:00"/>
    <m/>
    <m/>
    <s v="SI"/>
    <m/>
    <m/>
    <s v="SALAS"/>
    <s v="ZAMBRANO"/>
    <s v="CARLOS"/>
    <n v="43446209"/>
    <n v="10434462091"/>
    <n v="8000"/>
    <d v="2026-02-01T00:00:00"/>
    <d v="2026-02-28T00:00:00"/>
    <m/>
    <n v="0"/>
    <n v="0"/>
    <m/>
    <n v="0"/>
    <m/>
    <n v="0"/>
    <n v="0"/>
    <n v="0"/>
    <m/>
    <n v="15"/>
    <n v="4000"/>
    <n v="15"/>
    <n v="4000.0000000000005"/>
    <n v="15"/>
    <n v="4000.0000000000005"/>
    <n v="0"/>
    <n v="4000"/>
    <m/>
    <n v="0"/>
    <n v="0"/>
    <m/>
    <n v="0"/>
    <m/>
    <n v="0"/>
    <n v="0"/>
    <n v="0"/>
    <m/>
    <n v="0"/>
    <n v="0"/>
    <m/>
    <n v="0"/>
    <m/>
    <n v="0"/>
    <m/>
    <m/>
    <m/>
    <n v="4000"/>
    <n v="4000.0000000000005"/>
    <n v="4000.0000000000005"/>
    <n v="0"/>
    <n v="0"/>
    <m/>
    <m/>
    <m/>
    <m/>
  </r>
  <r>
    <s v="MANTENIMIENTO Y SOPORTE A LAS SOLUCIONES TECNOLOGICAS"/>
    <x v="1"/>
    <s v="PIM"/>
    <s v="GITE"/>
    <s v="EG 2026"/>
    <s v="2.3"/>
    <s v="2.3.2.9.1.1"/>
    <x v="133"/>
    <x v="0"/>
    <n v="1"/>
    <n v="13000"/>
    <n v="30"/>
    <n v="30"/>
    <x v="0"/>
    <x v="1"/>
    <m/>
    <m/>
    <m/>
    <m/>
    <m/>
    <m/>
    <m/>
    <m/>
    <n v="26000"/>
    <n v="13000"/>
    <n v="13000"/>
    <n v="0"/>
    <n v="0"/>
    <n v="0"/>
    <n v="0"/>
    <n v="0"/>
    <n v="0"/>
    <n v="0"/>
    <n v="0"/>
    <n v="0"/>
    <n v="0"/>
    <n v="26000"/>
    <s v="SGSI"/>
    <m/>
    <m/>
    <m/>
    <m/>
    <m/>
    <m/>
    <m/>
    <m/>
    <s v="REMITIDO A GRH PARA CONTRATACION"/>
    <s v="0051-2026/SGSI-GITE"/>
    <s v="00282-2026/SGIST-GITE"/>
    <s v="000125-2026/GITE"/>
    <d v="2025-01-08T00:00:00"/>
    <m/>
    <n v="2150"/>
    <m/>
    <m/>
    <m/>
    <s v="DIAZ"/>
    <s v="PINGO"/>
    <s v="CARLOS AUGUSTO"/>
    <n v="46821663"/>
    <n v="10468216634"/>
    <m/>
    <d v="2026-01-06T00:00:00"/>
    <d v="2026-02-28T00:00:00"/>
    <m/>
    <n v="30"/>
    <n v="13000"/>
    <n v="26"/>
    <n v="13000"/>
    <n v="26"/>
    <n v="13000"/>
    <n v="0"/>
    <n v="0"/>
    <m/>
    <n v="30"/>
    <n v="13000"/>
    <n v="28"/>
    <n v="13000"/>
    <n v="28"/>
    <n v="13000"/>
    <n v="0"/>
    <n v="13000"/>
    <m/>
    <n v="0"/>
    <n v="0"/>
    <m/>
    <n v="0"/>
    <m/>
    <n v="0"/>
    <n v="0"/>
    <n v="0"/>
    <m/>
    <n v="0"/>
    <n v="0"/>
    <m/>
    <n v="0"/>
    <m/>
    <n v="0"/>
    <m/>
    <m/>
    <m/>
    <n v="26000"/>
    <n v="26000"/>
    <n v="26000"/>
    <n v="0"/>
    <n v="0"/>
    <m/>
    <m/>
    <m/>
    <m/>
  </r>
  <r>
    <s v="MANTENIMIENTO Y SOPORTE A LAS SOLUCIONES TECNOLOGICAS"/>
    <x v="1"/>
    <s v="PIM"/>
    <s v="GITE"/>
    <s v="EG 2026"/>
    <s v="2.3"/>
    <s v="2.3.2.9.1.1"/>
    <x v="134"/>
    <x v="0"/>
    <n v="1"/>
    <n v="9000"/>
    <n v="30"/>
    <n v="30"/>
    <x v="0"/>
    <x v="1"/>
    <m/>
    <m/>
    <m/>
    <m/>
    <m/>
    <m/>
    <m/>
    <m/>
    <n v="18000"/>
    <n v="9000"/>
    <n v="9000"/>
    <n v="0"/>
    <n v="0"/>
    <n v="0"/>
    <n v="0"/>
    <n v="0"/>
    <n v="0"/>
    <n v="0"/>
    <n v="0"/>
    <n v="0"/>
    <n v="0"/>
    <n v="18000"/>
    <s v="SGSI"/>
    <m/>
    <m/>
    <m/>
    <m/>
    <m/>
    <m/>
    <m/>
    <m/>
    <s v="PENDIENTE DE REQUERIR"/>
    <m/>
    <m/>
    <m/>
    <m/>
    <m/>
    <m/>
    <m/>
    <m/>
    <m/>
    <m/>
    <m/>
    <m/>
    <m/>
    <m/>
    <m/>
    <m/>
    <m/>
    <m/>
    <n v="30"/>
    <n v="9000"/>
    <m/>
    <n v="0"/>
    <m/>
    <n v="0"/>
    <n v="9000"/>
    <n v="9000"/>
    <m/>
    <n v="30"/>
    <n v="9000"/>
    <m/>
    <n v="0"/>
    <m/>
    <n v="0"/>
    <n v="9000"/>
    <n v="0"/>
    <m/>
    <n v="0"/>
    <n v="0"/>
    <m/>
    <n v="0"/>
    <m/>
    <n v="0"/>
    <n v="0"/>
    <n v="0"/>
    <m/>
    <n v="0"/>
    <n v="0"/>
    <m/>
    <n v="0"/>
    <m/>
    <n v="0"/>
    <m/>
    <m/>
    <m/>
    <n v="18000"/>
    <n v="0"/>
    <n v="0"/>
    <n v="18000"/>
    <n v="9000"/>
    <m/>
    <m/>
    <m/>
    <m/>
  </r>
  <r>
    <s v="MANTENIMIENTO Y SOPORTE A LAS SOLUCIONES TECNOLOGICAS"/>
    <x v="1"/>
    <s v="PIM"/>
    <s v="GITE"/>
    <s v="EG 2026"/>
    <s v="2.3"/>
    <s v="2.3.2.9.1.1"/>
    <x v="135"/>
    <x v="0"/>
    <n v="1"/>
    <n v="10000"/>
    <n v="30"/>
    <n v="30"/>
    <x v="0"/>
    <x v="1"/>
    <m/>
    <m/>
    <m/>
    <m/>
    <m/>
    <m/>
    <m/>
    <m/>
    <n v="20000"/>
    <n v="10000"/>
    <n v="10000"/>
    <n v="0"/>
    <n v="0"/>
    <n v="0"/>
    <n v="0"/>
    <n v="0"/>
    <n v="0"/>
    <n v="0"/>
    <n v="0"/>
    <n v="0"/>
    <n v="0"/>
    <n v="20000"/>
    <s v="SGSI"/>
    <m/>
    <m/>
    <m/>
    <m/>
    <m/>
    <m/>
    <m/>
    <m/>
    <s v="REMITIDO A GRH PARA CONTRATACION"/>
    <s v="0051-2026/SGSI-GITE"/>
    <s v="00282-2026/SGIST-GITE"/>
    <s v="000125-2026/GITE"/>
    <d v="2025-01-08T00:00:00"/>
    <m/>
    <n v="1907"/>
    <m/>
    <m/>
    <m/>
    <s v="ROJAS"/>
    <s v="SORIA"/>
    <s v="EMILIO OSWALDO"/>
    <n v="41876597"/>
    <n v="10418765971"/>
    <n v="10000"/>
    <d v="2026-01-06T00:00:00"/>
    <d v="2026-02-28T00:00:00"/>
    <m/>
    <n v="30"/>
    <n v="10000"/>
    <n v="26"/>
    <n v="10000"/>
    <n v="26"/>
    <n v="10000"/>
    <n v="0"/>
    <n v="0"/>
    <m/>
    <n v="30"/>
    <n v="10000"/>
    <n v="28"/>
    <n v="10000"/>
    <n v="28"/>
    <n v="10000"/>
    <n v="0"/>
    <n v="10000"/>
    <m/>
    <n v="0"/>
    <n v="0"/>
    <m/>
    <n v="0"/>
    <m/>
    <n v="0"/>
    <n v="0"/>
    <n v="0"/>
    <m/>
    <n v="0"/>
    <n v="0"/>
    <m/>
    <n v="0"/>
    <m/>
    <n v="0"/>
    <m/>
    <m/>
    <m/>
    <n v="20000"/>
    <n v="20000"/>
    <n v="20000"/>
    <n v="0"/>
    <n v="0"/>
    <m/>
    <m/>
    <m/>
    <m/>
  </r>
  <r>
    <s v="MANTENIMIENTO Y SOPORTE A LAS SOLUCIONES TECNOLOGICAS"/>
    <x v="1"/>
    <s v="PIM"/>
    <s v="GITE"/>
    <s v="EG 2026"/>
    <s v="2.3"/>
    <s v="2.3.2.9.1.1"/>
    <x v="136"/>
    <x v="0"/>
    <n v="1"/>
    <n v="4500"/>
    <n v="30"/>
    <n v="30"/>
    <x v="0"/>
    <x v="1"/>
    <m/>
    <m/>
    <m/>
    <m/>
    <m/>
    <m/>
    <m/>
    <m/>
    <n v="9000"/>
    <n v="4500"/>
    <n v="4500"/>
    <n v="0"/>
    <n v="0"/>
    <n v="0"/>
    <n v="0"/>
    <n v="0"/>
    <n v="0"/>
    <n v="0"/>
    <n v="0"/>
    <n v="0"/>
    <n v="0"/>
    <n v="9000"/>
    <s v="SGSI"/>
    <m/>
    <m/>
    <m/>
    <m/>
    <m/>
    <m/>
    <m/>
    <m/>
    <s v="REMITIDO A GRH PARA CONTRATACION"/>
    <s v="0051-2026/SGSI-GITE"/>
    <s v="00282-2026/SGIST-GITE"/>
    <s v="000125-2026/GITE"/>
    <d v="2025-01-08T00:00:00"/>
    <m/>
    <n v="1893"/>
    <m/>
    <m/>
    <m/>
    <s v="GARCIA"/>
    <s v="ARELLANO"/>
    <s v="ELLEN SILVANA"/>
    <n v="44157377"/>
    <n v="10441573770"/>
    <n v="4500"/>
    <d v="2026-01-06T00:00:00"/>
    <d v="2026-02-28T00:00:00"/>
    <m/>
    <n v="30"/>
    <n v="4500"/>
    <n v="26"/>
    <n v="4500"/>
    <n v="26"/>
    <n v="4500"/>
    <n v="0"/>
    <n v="0"/>
    <m/>
    <n v="30"/>
    <n v="4500"/>
    <n v="28"/>
    <n v="4500"/>
    <n v="28"/>
    <n v="4500"/>
    <n v="0"/>
    <n v="4500"/>
    <m/>
    <n v="0"/>
    <n v="0"/>
    <m/>
    <n v="0"/>
    <m/>
    <n v="0"/>
    <n v="0"/>
    <n v="0"/>
    <m/>
    <n v="0"/>
    <n v="0"/>
    <m/>
    <n v="0"/>
    <m/>
    <n v="0"/>
    <m/>
    <m/>
    <m/>
    <n v="9000"/>
    <n v="9000"/>
    <n v="9000"/>
    <n v="0"/>
    <n v="0"/>
    <m/>
    <m/>
    <m/>
    <m/>
  </r>
  <r>
    <s v="MANTENIMIENTO Y SOPORTE A LAS SOLUCIONES TECNOLOGICAS"/>
    <x v="1"/>
    <s v="PIM"/>
    <s v="GITE"/>
    <s v="EG 2026"/>
    <s v="2.3"/>
    <s v="2.3.2.9.1.1"/>
    <x v="137"/>
    <x v="0"/>
    <n v="1"/>
    <n v="4500"/>
    <n v="30"/>
    <n v="30"/>
    <x v="0"/>
    <x v="1"/>
    <m/>
    <m/>
    <m/>
    <m/>
    <m/>
    <m/>
    <m/>
    <m/>
    <n v="9000"/>
    <n v="4500"/>
    <n v="4500"/>
    <n v="0"/>
    <n v="0"/>
    <n v="0"/>
    <n v="0"/>
    <n v="0"/>
    <n v="0"/>
    <n v="0"/>
    <n v="0"/>
    <n v="0"/>
    <n v="0"/>
    <n v="9000"/>
    <s v="SGSI"/>
    <m/>
    <m/>
    <m/>
    <m/>
    <m/>
    <m/>
    <m/>
    <m/>
    <s v="REMITIDO A GRH PARA CONTRATACION"/>
    <s v="0051-2026/SGSI-GITE"/>
    <s v="00282-2026/SGIST-GITE"/>
    <s v="000125-2026/GITE"/>
    <d v="2025-01-08T00:00:00"/>
    <m/>
    <n v="1895"/>
    <m/>
    <m/>
    <m/>
    <s v="MARTINEZ"/>
    <s v="VERONA"/>
    <s v="ANA CECILIA"/>
    <n v="47007071"/>
    <n v="10470070710"/>
    <n v="4500"/>
    <d v="2026-01-06T00:00:00"/>
    <d v="2026-02-28T00:00:00"/>
    <m/>
    <n v="30"/>
    <n v="4500"/>
    <n v="26"/>
    <n v="4500"/>
    <n v="26"/>
    <n v="4500"/>
    <n v="0"/>
    <n v="0"/>
    <m/>
    <n v="30"/>
    <n v="4500"/>
    <n v="28"/>
    <n v="4500"/>
    <n v="28"/>
    <n v="4500"/>
    <n v="0"/>
    <n v="4500"/>
    <m/>
    <n v="0"/>
    <n v="0"/>
    <m/>
    <n v="0"/>
    <m/>
    <n v="0"/>
    <n v="0"/>
    <n v="0"/>
    <m/>
    <n v="0"/>
    <n v="0"/>
    <m/>
    <n v="0"/>
    <m/>
    <n v="0"/>
    <m/>
    <m/>
    <m/>
    <n v="9000"/>
    <n v="9000"/>
    <n v="9000"/>
    <n v="0"/>
    <n v="0"/>
    <m/>
    <m/>
    <m/>
    <m/>
  </r>
  <r>
    <s v="MANTENIMIENTO Y SOPORTE A LAS SOLUCIONES TECNOLOGICAS"/>
    <x v="1"/>
    <s v="PIM"/>
    <s v="GITE"/>
    <s v="EG 2026"/>
    <s v="2.3"/>
    <s v="2.3.2.9.1.1"/>
    <x v="138"/>
    <x v="0"/>
    <n v="1"/>
    <n v="4500"/>
    <n v="30"/>
    <n v="30"/>
    <x v="0"/>
    <x v="1"/>
    <m/>
    <m/>
    <m/>
    <m/>
    <m/>
    <m/>
    <m/>
    <m/>
    <n v="9000"/>
    <n v="4500"/>
    <n v="4500"/>
    <n v="0"/>
    <n v="0"/>
    <n v="0"/>
    <n v="0"/>
    <n v="0"/>
    <n v="0"/>
    <n v="0"/>
    <n v="0"/>
    <n v="0"/>
    <n v="0"/>
    <n v="9000"/>
    <s v="SGSI"/>
    <m/>
    <m/>
    <m/>
    <m/>
    <m/>
    <m/>
    <m/>
    <m/>
    <s v="REMITIDO A GRH PARA CONTRATACION"/>
    <s v="0051-2026/SGSI-GITE"/>
    <s v="00282-2026/SGIST-GITE"/>
    <s v="000125-2026/GITE"/>
    <d v="2025-01-08T00:00:00"/>
    <m/>
    <n v="1896"/>
    <m/>
    <m/>
    <m/>
    <s v="GARCIA"/>
    <s v="BARRIENTOS"/>
    <s v="DIEGO MIGUEL"/>
    <n v="71793168"/>
    <n v="10717931683"/>
    <n v="4500"/>
    <d v="2026-01-06T00:00:00"/>
    <d v="2026-02-28T00:00:00"/>
    <m/>
    <n v="30"/>
    <n v="4500"/>
    <n v="26"/>
    <n v="4500"/>
    <n v="26"/>
    <n v="4500"/>
    <n v="0"/>
    <n v="0"/>
    <m/>
    <n v="30"/>
    <n v="4500"/>
    <n v="28"/>
    <n v="4500"/>
    <n v="28"/>
    <n v="4500"/>
    <n v="0"/>
    <n v="4500"/>
    <m/>
    <n v="0"/>
    <n v="0"/>
    <m/>
    <n v="0"/>
    <m/>
    <n v="0"/>
    <n v="0"/>
    <n v="0"/>
    <m/>
    <n v="0"/>
    <n v="0"/>
    <m/>
    <n v="0"/>
    <m/>
    <n v="0"/>
    <m/>
    <m/>
    <m/>
    <n v="9000"/>
    <n v="9000"/>
    <n v="9000"/>
    <n v="0"/>
    <n v="0"/>
    <m/>
    <m/>
    <m/>
    <m/>
  </r>
  <r>
    <s v="MANTENIMIENTO Y SOPORTE A LAS SOLUCIONES TECNOLOGICAS"/>
    <x v="1"/>
    <s v="PIM"/>
    <s v="GITE"/>
    <s v="EG 2026"/>
    <s v="2.3"/>
    <s v="2.3.2.9.1.1"/>
    <x v="139"/>
    <x v="0"/>
    <n v="1"/>
    <n v="4500"/>
    <n v="30"/>
    <n v="30"/>
    <x v="0"/>
    <x v="1"/>
    <m/>
    <m/>
    <m/>
    <m/>
    <m/>
    <m/>
    <m/>
    <m/>
    <n v="9000"/>
    <n v="4500"/>
    <n v="4500"/>
    <n v="0"/>
    <n v="0"/>
    <n v="0"/>
    <n v="0"/>
    <n v="0"/>
    <n v="0"/>
    <n v="0"/>
    <n v="0"/>
    <n v="0"/>
    <n v="0"/>
    <n v="9000"/>
    <s v="SGSI"/>
    <m/>
    <m/>
    <m/>
    <m/>
    <m/>
    <m/>
    <m/>
    <m/>
    <s v="REMITIDO A GRH PARA CONTRATACION"/>
    <s v="0051-2026/SGSI-GITE"/>
    <s v="00282-2026/SGIST-GITE"/>
    <s v="000125-2026/GITE"/>
    <d v="2025-01-08T00:00:00"/>
    <m/>
    <n v="1897"/>
    <m/>
    <m/>
    <m/>
    <s v="ROJAS"/>
    <s v="BENANCIO"/>
    <s v="CRISTIAN POOL"/>
    <n v="48279034"/>
    <n v="10482790343"/>
    <n v="4500"/>
    <d v="2026-01-06T00:00:00"/>
    <d v="2026-02-28T00:00:00"/>
    <m/>
    <n v="30"/>
    <n v="4500"/>
    <n v="26"/>
    <n v="4500"/>
    <n v="26"/>
    <n v="4500"/>
    <n v="0"/>
    <n v="0"/>
    <m/>
    <n v="30"/>
    <n v="4500"/>
    <n v="28"/>
    <n v="4500"/>
    <n v="28"/>
    <n v="4500"/>
    <n v="0"/>
    <n v="4500"/>
    <m/>
    <n v="0"/>
    <n v="0"/>
    <m/>
    <n v="0"/>
    <m/>
    <n v="0"/>
    <n v="0"/>
    <n v="0"/>
    <m/>
    <n v="0"/>
    <n v="0"/>
    <m/>
    <n v="0"/>
    <m/>
    <n v="0"/>
    <m/>
    <m/>
    <m/>
    <n v="9000"/>
    <n v="9000"/>
    <n v="9000"/>
    <n v="0"/>
    <n v="0"/>
    <m/>
    <m/>
    <m/>
    <m/>
  </r>
  <r>
    <s v="MANTENIMIENTO Y SOPORTE A LAS SOLUCIONES TECNOLOGICAS"/>
    <x v="1"/>
    <s v="PIM"/>
    <s v="GITE"/>
    <s v="EG 2026"/>
    <s v="2.3"/>
    <s v="2.3.2.9.1.1"/>
    <x v="140"/>
    <x v="0"/>
    <n v="1"/>
    <n v="4500"/>
    <n v="30"/>
    <n v="30"/>
    <x v="0"/>
    <x v="1"/>
    <m/>
    <m/>
    <m/>
    <m/>
    <m/>
    <m/>
    <m/>
    <m/>
    <n v="9000"/>
    <n v="4500"/>
    <n v="4500"/>
    <n v="0"/>
    <n v="0"/>
    <n v="0"/>
    <n v="0"/>
    <n v="0"/>
    <n v="0"/>
    <n v="0"/>
    <n v="0"/>
    <n v="0"/>
    <n v="0"/>
    <n v="9000"/>
    <s v="SGSI"/>
    <m/>
    <m/>
    <m/>
    <m/>
    <m/>
    <m/>
    <m/>
    <m/>
    <s v="REMITIDO A GRH PARA CONTRATACION"/>
    <s v="0051-2026/SGSI-GITE"/>
    <s v="00282-2026/SGIST-GITE"/>
    <s v="000125-2026/GITE"/>
    <d v="2025-01-08T00:00:00"/>
    <m/>
    <n v="1898"/>
    <m/>
    <m/>
    <m/>
    <s v="ALVARADO"/>
    <s v="TINEO"/>
    <s v="PIERRE ANTHONY"/>
    <n v="45803443"/>
    <n v="10458034431"/>
    <n v="4500"/>
    <d v="2026-01-06T00:00:00"/>
    <d v="2026-02-28T00:00:00"/>
    <m/>
    <n v="30"/>
    <n v="4500"/>
    <n v="26"/>
    <n v="4500"/>
    <n v="26"/>
    <n v="4500"/>
    <n v="0"/>
    <n v="0"/>
    <m/>
    <n v="30"/>
    <n v="4500"/>
    <n v="28"/>
    <n v="4500"/>
    <n v="28"/>
    <n v="4500"/>
    <n v="0"/>
    <n v="4500"/>
    <m/>
    <n v="0"/>
    <n v="0"/>
    <m/>
    <n v="0"/>
    <m/>
    <n v="0"/>
    <n v="0"/>
    <n v="0"/>
    <m/>
    <n v="0"/>
    <n v="0"/>
    <m/>
    <n v="0"/>
    <m/>
    <n v="0"/>
    <m/>
    <m/>
    <m/>
    <n v="9000"/>
    <n v="9000"/>
    <n v="9000"/>
    <n v="0"/>
    <n v="0"/>
    <m/>
    <m/>
    <m/>
    <m/>
  </r>
  <r>
    <s v="MANTENIMIENTO Y SOPORTE A LAS SOLUCIONES TECNOLOGICAS"/>
    <x v="1"/>
    <s v="PIM"/>
    <s v="GITE"/>
    <s v="EG 2026"/>
    <s v="2.3"/>
    <s v="2.3.2.9.1.1"/>
    <x v="141"/>
    <x v="0"/>
    <n v="1"/>
    <n v="4500"/>
    <n v="30"/>
    <n v="30"/>
    <x v="0"/>
    <x v="1"/>
    <m/>
    <m/>
    <m/>
    <m/>
    <m/>
    <m/>
    <m/>
    <m/>
    <n v="9000"/>
    <n v="4500"/>
    <n v="4500"/>
    <n v="0"/>
    <n v="0"/>
    <n v="0"/>
    <n v="0"/>
    <n v="0"/>
    <n v="0"/>
    <n v="0"/>
    <n v="0"/>
    <n v="0"/>
    <n v="0"/>
    <n v="9000"/>
    <s v="SGSI"/>
    <m/>
    <m/>
    <m/>
    <m/>
    <m/>
    <m/>
    <m/>
    <m/>
    <s v="REMITIDO A GRH PARA CONTRATACION"/>
    <s v="0051-2026/SGSI-GITE"/>
    <s v="00282-2026/SGIST-GITE"/>
    <s v="000125-2026/GITE"/>
    <d v="2025-01-08T00:00:00"/>
    <m/>
    <n v="1899"/>
    <m/>
    <m/>
    <m/>
    <s v="MARCELO"/>
    <s v="SANDOVAL"/>
    <s v="SHARON NATALY"/>
    <n v="42973646"/>
    <n v="10429736469"/>
    <n v="4500"/>
    <d v="2026-01-06T00:00:00"/>
    <d v="2026-02-28T00:00:00"/>
    <m/>
    <n v="30"/>
    <n v="4500"/>
    <n v="26"/>
    <n v="4500"/>
    <n v="26"/>
    <n v="4500"/>
    <n v="0"/>
    <n v="0"/>
    <m/>
    <n v="30"/>
    <n v="4500"/>
    <n v="28"/>
    <n v="4500"/>
    <n v="28"/>
    <n v="4500"/>
    <n v="0"/>
    <n v="4500"/>
    <m/>
    <n v="0"/>
    <n v="0"/>
    <m/>
    <n v="0"/>
    <m/>
    <n v="0"/>
    <n v="0"/>
    <n v="0"/>
    <m/>
    <n v="0"/>
    <n v="0"/>
    <m/>
    <n v="0"/>
    <m/>
    <n v="0"/>
    <m/>
    <m/>
    <m/>
    <n v="9000"/>
    <n v="9000"/>
    <n v="9000"/>
    <n v="0"/>
    <n v="0"/>
    <m/>
    <m/>
    <m/>
    <m/>
  </r>
  <r>
    <s v="MANTENIMIENTO Y SOPORTE A LAS SOLUCIONES TECNOLOGICAS"/>
    <x v="1"/>
    <s v="PIM"/>
    <s v="GITE"/>
    <s v="EG 2026"/>
    <s v="2.3"/>
    <s v="2.3.2.9.1.1"/>
    <x v="141"/>
    <x v="0"/>
    <n v="1"/>
    <n v="4500"/>
    <n v="30"/>
    <n v="30"/>
    <x v="0"/>
    <x v="1"/>
    <m/>
    <m/>
    <m/>
    <m/>
    <m/>
    <m/>
    <m/>
    <m/>
    <n v="9000"/>
    <n v="4500"/>
    <n v="4500"/>
    <n v="0"/>
    <n v="0"/>
    <n v="0"/>
    <n v="0"/>
    <n v="0"/>
    <n v="0"/>
    <n v="0"/>
    <n v="0"/>
    <n v="0"/>
    <n v="0"/>
    <n v="9000"/>
    <s v="SGSI"/>
    <m/>
    <m/>
    <m/>
    <m/>
    <m/>
    <m/>
    <m/>
    <m/>
    <s v="REMITIDO A GRH PARA CONTRATACION"/>
    <s v="0051-2026/SGSI-GITE"/>
    <s v="00282-2026/SGIST-GITE"/>
    <s v="000125-2026/GITE"/>
    <d v="2025-01-08T00:00:00"/>
    <m/>
    <n v="1900"/>
    <m/>
    <m/>
    <m/>
    <s v="REYES"/>
    <s v="GUZMAN"/>
    <s v="JUDYTH FIORELLA"/>
    <n v="77464233"/>
    <n v="10774642337"/>
    <n v="4500"/>
    <d v="2026-01-06T00:00:00"/>
    <d v="2026-02-28T00:00:00"/>
    <m/>
    <n v="30"/>
    <n v="4500"/>
    <n v="26"/>
    <n v="4500"/>
    <n v="26"/>
    <n v="4500"/>
    <n v="0"/>
    <n v="0"/>
    <m/>
    <n v="30"/>
    <n v="4500"/>
    <n v="28"/>
    <n v="4500"/>
    <n v="28"/>
    <n v="4500"/>
    <n v="0"/>
    <n v="4500"/>
    <m/>
    <n v="0"/>
    <n v="0"/>
    <m/>
    <n v="0"/>
    <m/>
    <n v="0"/>
    <n v="0"/>
    <n v="0"/>
    <m/>
    <n v="0"/>
    <n v="0"/>
    <m/>
    <n v="0"/>
    <m/>
    <n v="0"/>
    <m/>
    <m/>
    <m/>
    <n v="9000"/>
    <n v="9000"/>
    <n v="9000"/>
    <n v="0"/>
    <n v="0"/>
    <m/>
    <m/>
    <m/>
    <m/>
  </r>
  <r>
    <s v="MANTENIMIENTO Y SOPORTE A LAS SOLUCIONES TECNOLOGICAS"/>
    <x v="1"/>
    <s v="PIM"/>
    <s v="GITE"/>
    <s v="EG 2026"/>
    <s v="2.3"/>
    <s v="2.3.2.9.1.1"/>
    <x v="141"/>
    <x v="0"/>
    <n v="1"/>
    <n v="4500"/>
    <n v="30"/>
    <n v="30"/>
    <x v="0"/>
    <x v="1"/>
    <m/>
    <m/>
    <m/>
    <m/>
    <m/>
    <m/>
    <m/>
    <m/>
    <n v="9000"/>
    <n v="4500"/>
    <n v="4500"/>
    <n v="0"/>
    <n v="0"/>
    <n v="0"/>
    <n v="0"/>
    <n v="0"/>
    <n v="0"/>
    <n v="0"/>
    <n v="0"/>
    <n v="0"/>
    <n v="0"/>
    <n v="9000"/>
    <s v="SGSI"/>
    <m/>
    <m/>
    <m/>
    <m/>
    <m/>
    <m/>
    <m/>
    <m/>
    <s v="REMITIDO A GRH PARA CONTRATACION"/>
    <s v="0051-2026/SGSI-GITE"/>
    <s v="00282-2026/SGIST-GITE"/>
    <s v="000125-2026/GITE"/>
    <d v="2025-01-08T00:00:00"/>
    <m/>
    <n v="1901"/>
    <m/>
    <m/>
    <m/>
    <s v="PEÑA"/>
    <s v="RIVERA"/>
    <s v="JOHNN ANDRE"/>
    <n v="73013472"/>
    <n v="10730134725"/>
    <n v="4500"/>
    <d v="2026-01-06T00:00:00"/>
    <d v="2026-02-28T00:00:00"/>
    <m/>
    <n v="30"/>
    <n v="4500"/>
    <n v="26"/>
    <n v="4500"/>
    <n v="26"/>
    <n v="4500"/>
    <n v="0"/>
    <n v="0"/>
    <m/>
    <n v="30"/>
    <n v="4500"/>
    <n v="28"/>
    <n v="4500"/>
    <n v="28"/>
    <n v="4500"/>
    <n v="0"/>
    <n v="4500"/>
    <m/>
    <n v="0"/>
    <n v="0"/>
    <m/>
    <n v="0"/>
    <m/>
    <n v="0"/>
    <n v="0"/>
    <n v="0"/>
    <m/>
    <n v="0"/>
    <n v="0"/>
    <m/>
    <n v="0"/>
    <m/>
    <n v="0"/>
    <m/>
    <m/>
    <m/>
    <n v="9000"/>
    <n v="9000"/>
    <n v="9000"/>
    <n v="0"/>
    <n v="0"/>
    <m/>
    <m/>
    <m/>
    <m/>
  </r>
  <r>
    <s v="DISEÑO, DESARROLLO Y DESPLIEGUE SOLUCIONES TECNOLOGICAS"/>
    <x v="0"/>
    <s v="PIM"/>
    <s v="GITE"/>
    <s v="EG 2026"/>
    <s v="2.3"/>
    <s v="2.3.2.9.1.1"/>
    <x v="142"/>
    <x v="0"/>
    <n v="1"/>
    <n v="4500"/>
    <n v="30"/>
    <n v="30"/>
    <x v="0"/>
    <x v="0"/>
    <m/>
    <m/>
    <m/>
    <m/>
    <m/>
    <m/>
    <m/>
    <m/>
    <n v="9000"/>
    <n v="4500"/>
    <n v="4500"/>
    <n v="0"/>
    <n v="0"/>
    <n v="0"/>
    <n v="0"/>
    <n v="0"/>
    <n v="0"/>
    <n v="0"/>
    <n v="0"/>
    <n v="0"/>
    <n v="0"/>
    <n v="9000"/>
    <s v="SGSI"/>
    <m/>
    <m/>
    <m/>
    <m/>
    <m/>
    <m/>
    <m/>
    <m/>
    <s v="REMITIDO A GRH PARA CONTRATACION"/>
    <s v="0051-2026/SGSI-GITE"/>
    <s v="00282-2026/SGIST-GITE"/>
    <s v="000125-2026/GITE"/>
    <d v="2025-01-08T00:00:00"/>
    <m/>
    <n v="1902"/>
    <m/>
    <m/>
    <m/>
    <s v="MEREGILDO"/>
    <s v="RAMOS"/>
    <s v="FANNY PATRICIA"/>
    <n v="40538903"/>
    <n v="10405389032"/>
    <n v="4500"/>
    <d v="2026-01-06T00:00:00"/>
    <d v="2026-02-28T00:00:00"/>
    <m/>
    <n v="30"/>
    <n v="4500"/>
    <n v="26"/>
    <n v="4500"/>
    <n v="26"/>
    <n v="4500"/>
    <n v="0"/>
    <n v="0"/>
    <m/>
    <n v="30"/>
    <n v="4500"/>
    <n v="28"/>
    <n v="4500"/>
    <n v="28"/>
    <n v="4500"/>
    <n v="0"/>
    <n v="4500"/>
    <m/>
    <n v="0"/>
    <n v="0"/>
    <m/>
    <n v="0"/>
    <m/>
    <n v="0"/>
    <n v="0"/>
    <n v="0"/>
    <m/>
    <n v="0"/>
    <n v="0"/>
    <m/>
    <n v="0"/>
    <m/>
    <n v="0"/>
    <m/>
    <m/>
    <m/>
    <n v="9000"/>
    <n v="9000"/>
    <n v="9000"/>
    <n v="0"/>
    <n v="0"/>
    <m/>
    <m/>
    <m/>
    <m/>
  </r>
  <r>
    <s v="DISEÑO, DESARROLLO Y DESPLIEGUE SOLUCIONES TECNOLOGICAS"/>
    <x v="0"/>
    <s v="PIM"/>
    <s v="GITE"/>
    <s v="EG 2026"/>
    <s v="2.3"/>
    <s v="2.3.2.9.1.1"/>
    <x v="142"/>
    <x v="0"/>
    <n v="1"/>
    <n v="4500"/>
    <n v="30"/>
    <n v="30"/>
    <x v="0"/>
    <x v="0"/>
    <m/>
    <m/>
    <m/>
    <m/>
    <m/>
    <m/>
    <m/>
    <m/>
    <n v="9000"/>
    <n v="4500"/>
    <n v="4500"/>
    <n v="0"/>
    <n v="0"/>
    <n v="0"/>
    <n v="0"/>
    <n v="0"/>
    <n v="0"/>
    <n v="0"/>
    <n v="0"/>
    <n v="0"/>
    <n v="0"/>
    <n v="9000"/>
    <s v="SGSI"/>
    <m/>
    <m/>
    <m/>
    <m/>
    <m/>
    <m/>
    <m/>
    <m/>
    <s v="REMITIDO A GRH PARA CONTRATACION"/>
    <s v="0051-2026/SGSI-GITE"/>
    <s v="00282-2026/SGIST-GITE"/>
    <s v="000125-2026/GITE"/>
    <d v="2025-01-08T00:00:00"/>
    <m/>
    <n v="1903"/>
    <m/>
    <m/>
    <m/>
    <s v="CENTURION"/>
    <s v="BARDALES"/>
    <s v="LAURA INES"/>
    <n v="42138246"/>
    <n v="10421382463"/>
    <n v="4500"/>
    <d v="2026-01-06T00:00:00"/>
    <d v="2026-02-28T00:00:00"/>
    <m/>
    <n v="30"/>
    <n v="4500"/>
    <n v="26"/>
    <n v="4500"/>
    <n v="26"/>
    <n v="4500"/>
    <n v="0"/>
    <n v="0"/>
    <m/>
    <n v="30"/>
    <n v="4500"/>
    <n v="28"/>
    <n v="4500"/>
    <n v="28"/>
    <n v="4500"/>
    <n v="0"/>
    <n v="4500"/>
    <m/>
    <n v="0"/>
    <n v="0"/>
    <m/>
    <n v="0"/>
    <m/>
    <n v="0"/>
    <n v="0"/>
    <n v="0"/>
    <m/>
    <n v="0"/>
    <n v="0"/>
    <m/>
    <n v="0"/>
    <m/>
    <n v="0"/>
    <m/>
    <m/>
    <m/>
    <n v="9000"/>
    <n v="9000"/>
    <n v="9000"/>
    <n v="0"/>
    <n v="0"/>
    <m/>
    <m/>
    <m/>
    <m/>
  </r>
  <r>
    <s v="DISEÑO, DESARROLLO Y DESPLIEGUE SOLUCIONES TECNOLOGICAS"/>
    <x v="0"/>
    <s v="PIM"/>
    <s v="GITE"/>
    <s v="EG 2026"/>
    <s v="2.3"/>
    <s v="2.3.2.9.1.1"/>
    <x v="143"/>
    <x v="0"/>
    <n v="1"/>
    <n v="3000"/>
    <n v="30"/>
    <n v="15"/>
    <x v="0"/>
    <x v="0"/>
    <m/>
    <m/>
    <m/>
    <m/>
    <m/>
    <m/>
    <m/>
    <m/>
    <n v="4500"/>
    <n v="3000"/>
    <n v="1500"/>
    <n v="0"/>
    <n v="0"/>
    <n v="0"/>
    <n v="0"/>
    <n v="0"/>
    <n v="0"/>
    <n v="0"/>
    <n v="0"/>
    <n v="0"/>
    <n v="0"/>
    <n v="4500"/>
    <s v="SGSI"/>
    <m/>
    <m/>
    <m/>
    <m/>
    <m/>
    <m/>
    <m/>
    <m/>
    <s v="REMITIDO A GRH PARA CONTRATACION"/>
    <s v="0051-2026/SGSI-GITE_x000a_000110-2026/SGSI-GITE"/>
    <s v="00282-2026/SGIST-GITE_x000a_000988-2026/SGIST-GITE"/>
    <s v="000125-2026/GITE_x000a_000450-2026/GITE"/>
    <s v="8/01/2025_x000a_26/01/2026"/>
    <m/>
    <n v="1905"/>
    <m/>
    <m/>
    <m/>
    <s v="ROMANI "/>
    <s v="LUJAN"/>
    <s v="MELANIE MARICIELO"/>
    <n v="76836675"/>
    <n v="10768366751"/>
    <n v="3000"/>
    <d v="2026-01-06T00:00:00"/>
    <d v="2026-01-31T00:00:00"/>
    <m/>
    <n v="30"/>
    <n v="3000"/>
    <n v="26"/>
    <n v="3000"/>
    <n v="26"/>
    <n v="3000"/>
    <n v="0"/>
    <n v="0"/>
    <m/>
    <n v="15"/>
    <n v="1500"/>
    <n v="15"/>
    <n v="1500"/>
    <n v="15"/>
    <n v="1500"/>
    <n v="0"/>
    <n v="1500"/>
    <m/>
    <n v="0"/>
    <n v="0"/>
    <m/>
    <n v="0"/>
    <m/>
    <n v="0"/>
    <n v="0"/>
    <n v="0"/>
    <m/>
    <n v="0"/>
    <n v="0"/>
    <m/>
    <n v="0"/>
    <m/>
    <n v="0"/>
    <m/>
    <m/>
    <m/>
    <n v="4500"/>
    <n v="4500"/>
    <n v="4500"/>
    <n v="0"/>
    <n v="0"/>
    <m/>
    <m/>
    <m/>
    <m/>
  </r>
  <r>
    <s v="DISEÑO, DESARROLLO Y DESPLIEGUE SOLUCIONES TECNOLOGICAS"/>
    <x v="0"/>
    <s v="PIM"/>
    <s v="GITE"/>
    <s v="EG 2026"/>
    <s v="2.3"/>
    <s v="2.3.2.9.1.1"/>
    <x v="143"/>
    <x v="0"/>
    <n v="1"/>
    <n v="3000"/>
    <n v="30"/>
    <n v="15"/>
    <x v="0"/>
    <x v="0"/>
    <m/>
    <m/>
    <m/>
    <m/>
    <m/>
    <m/>
    <m/>
    <m/>
    <n v="4500"/>
    <n v="3000"/>
    <n v="1500"/>
    <n v="0"/>
    <n v="0"/>
    <n v="0"/>
    <n v="0"/>
    <n v="0"/>
    <n v="0"/>
    <n v="0"/>
    <n v="0"/>
    <n v="0"/>
    <n v="0"/>
    <n v="4500"/>
    <s v="SGSI"/>
    <m/>
    <m/>
    <m/>
    <m/>
    <m/>
    <m/>
    <m/>
    <m/>
    <s v="PENDIENTE DE REQUERIR"/>
    <m/>
    <m/>
    <m/>
    <m/>
    <m/>
    <m/>
    <m/>
    <m/>
    <m/>
    <m/>
    <m/>
    <m/>
    <m/>
    <m/>
    <m/>
    <m/>
    <m/>
    <m/>
    <n v="30"/>
    <n v="3000"/>
    <m/>
    <n v="0"/>
    <m/>
    <n v="0"/>
    <n v="3000"/>
    <n v="3000"/>
    <m/>
    <n v="15"/>
    <n v="1500"/>
    <m/>
    <n v="0"/>
    <m/>
    <n v="0"/>
    <n v="1500"/>
    <n v="0"/>
    <m/>
    <n v="0"/>
    <n v="0"/>
    <m/>
    <n v="0"/>
    <m/>
    <n v="0"/>
    <n v="0"/>
    <n v="0"/>
    <m/>
    <n v="0"/>
    <n v="0"/>
    <m/>
    <n v="0"/>
    <m/>
    <n v="0"/>
    <m/>
    <m/>
    <m/>
    <n v="4500"/>
    <n v="0"/>
    <n v="0"/>
    <n v="4500"/>
    <n v="3000"/>
    <m/>
    <m/>
    <m/>
    <m/>
  </r>
  <r>
    <s v="MANTENIMIENTO Y SOPORTE A LAS SOLUCIONES TECNOLOGICAS"/>
    <x v="0"/>
    <s v="PIM"/>
    <s v="GITE"/>
    <s v="EG 2026"/>
    <s v="2.3"/>
    <s v="2.3.2.9.1.1"/>
    <x v="143"/>
    <x v="0"/>
    <n v="1"/>
    <n v="3000"/>
    <m/>
    <n v="15"/>
    <x v="0"/>
    <x v="1"/>
    <m/>
    <m/>
    <m/>
    <m/>
    <m/>
    <m/>
    <m/>
    <m/>
    <n v="1500"/>
    <n v="0"/>
    <n v="1500"/>
    <n v="0"/>
    <n v="0"/>
    <n v="0"/>
    <n v="0"/>
    <n v="0"/>
    <n v="0"/>
    <n v="0"/>
    <n v="0"/>
    <n v="0"/>
    <n v="0"/>
    <n v="1500"/>
    <s v="SGSI"/>
    <m/>
    <s v="000281-2026/SGIST-GITE"/>
    <s v="000278-2026/GITE"/>
    <d v="2026-01-16T00:00:00"/>
    <s v="000111-2026/GPP"/>
    <d v="2026-01-23T00:00:00"/>
    <n v="3000"/>
    <s v="SE REALIZO MODIFICACION PRESUPUESTAL DE LOCADORES DE LA SGSI PARA NUEVA ACTIVIDAD OPERATIVA"/>
    <s v="REMITIDO A GRH PARA CONTRATACION"/>
    <s v="000110-2026/SGSI-GITE"/>
    <s v="000988-2026/SGIST-GITE"/>
    <s v="000450-2026/GITE"/>
    <d v="2026-01-26T00:00:00"/>
    <m/>
    <m/>
    <s v="SI"/>
    <m/>
    <m/>
    <s v="ROMANI "/>
    <s v="LUJAN"/>
    <s v="MELANIE MARICIELO"/>
    <n v="76836675"/>
    <n v="10768366751"/>
    <n v="3000"/>
    <d v="2026-02-01T00:00:00"/>
    <d v="2026-02-28T00:00:00"/>
    <m/>
    <n v="0"/>
    <n v="0"/>
    <m/>
    <n v="0"/>
    <m/>
    <n v="0"/>
    <n v="0"/>
    <n v="0"/>
    <m/>
    <n v="15"/>
    <n v="1500"/>
    <n v="15"/>
    <n v="1500"/>
    <n v="15"/>
    <n v="1500"/>
    <n v="0"/>
    <n v="1500"/>
    <m/>
    <n v="0"/>
    <n v="0"/>
    <m/>
    <n v="0"/>
    <m/>
    <n v="0"/>
    <n v="0"/>
    <n v="0"/>
    <m/>
    <n v="0"/>
    <n v="0"/>
    <m/>
    <n v="0"/>
    <m/>
    <n v="0"/>
    <m/>
    <m/>
    <m/>
    <n v="1500"/>
    <n v="1500"/>
    <n v="1500"/>
    <n v="0"/>
    <n v="0"/>
    <m/>
    <m/>
    <m/>
    <m/>
  </r>
  <r>
    <s v="MANTENIMIENTO Y SOPORTE A LAS SOLUCIONES TECNOLOGICAS"/>
    <x v="0"/>
    <s v="PIM"/>
    <s v="GITE"/>
    <s v="EG 2026"/>
    <s v="2.3"/>
    <s v="2.3.2.9.1.1"/>
    <x v="144"/>
    <x v="0"/>
    <n v="1"/>
    <n v="3000"/>
    <m/>
    <n v="15"/>
    <x v="0"/>
    <x v="1"/>
    <m/>
    <m/>
    <m/>
    <m/>
    <m/>
    <m/>
    <m/>
    <m/>
    <n v="1500"/>
    <n v="0"/>
    <n v="1500"/>
    <n v="0"/>
    <n v="0"/>
    <n v="0"/>
    <n v="0"/>
    <n v="0"/>
    <n v="0"/>
    <n v="0"/>
    <n v="0"/>
    <n v="0"/>
    <n v="0"/>
    <n v="1500"/>
    <s v="SGSI"/>
    <m/>
    <m/>
    <m/>
    <m/>
    <m/>
    <m/>
    <m/>
    <m/>
    <s v="REMITIDO A GRH PARA CONTRATACION"/>
    <s v="000160-2026-SGSI/GITE"/>
    <s v="001338-2026-SGIST"/>
    <s v="000654-2026-GITE"/>
    <d v="2026-02-05T00:00:00"/>
    <m/>
    <m/>
    <m/>
    <m/>
    <m/>
    <s v="VALENCIA "/>
    <s v="MEZA "/>
    <s v="ANTONY JOSEPH"/>
    <n v="72867449"/>
    <n v="10728674496"/>
    <n v="2500"/>
    <d v="2026-02-11T00:00:00"/>
    <d v="2026-02-28T00:00:00"/>
    <m/>
    <n v="0"/>
    <n v="0"/>
    <m/>
    <n v="0"/>
    <m/>
    <n v="0"/>
    <n v="0"/>
    <n v="0"/>
    <m/>
    <n v="15"/>
    <n v="1500"/>
    <n v="18"/>
    <n v="1800"/>
    <m/>
    <n v="0"/>
    <n v="-300"/>
    <n v="1800"/>
    <m/>
    <n v="0"/>
    <n v="0"/>
    <m/>
    <n v="0"/>
    <m/>
    <n v="0"/>
    <n v="0"/>
    <n v="0"/>
    <m/>
    <n v="0"/>
    <n v="0"/>
    <m/>
    <n v="0"/>
    <m/>
    <n v="0"/>
    <m/>
    <m/>
    <m/>
    <n v="1500"/>
    <n v="1500"/>
    <n v="1500"/>
    <n v="-300"/>
    <n v="1800"/>
    <m/>
    <m/>
    <m/>
    <s v="SGSI - solicita cambio de denominación / GPP Correo del 04/02/2026 procede"/>
  </r>
  <r>
    <s v="DISEÑO, DESARROLLO Y DESPLIEGUE SOLUCIONES TECNOLOGICAS"/>
    <x v="0"/>
    <s v="PIM"/>
    <s v="GITE"/>
    <s v="EG 2026"/>
    <s v="2.3"/>
    <s v="2.3.2.9.1.1"/>
    <x v="145"/>
    <x v="0"/>
    <n v="1"/>
    <n v="3000"/>
    <n v="30"/>
    <n v="30"/>
    <x v="0"/>
    <x v="0"/>
    <m/>
    <m/>
    <m/>
    <m/>
    <m/>
    <m/>
    <m/>
    <m/>
    <n v="6000"/>
    <n v="3000"/>
    <n v="3000"/>
    <n v="0"/>
    <n v="0"/>
    <n v="0"/>
    <n v="0"/>
    <n v="0"/>
    <n v="0"/>
    <n v="0"/>
    <n v="0"/>
    <n v="0"/>
    <n v="0"/>
    <n v="6000"/>
    <s v="SGSI"/>
    <m/>
    <m/>
    <m/>
    <m/>
    <m/>
    <m/>
    <m/>
    <m/>
    <s v="REMITIDO A GRH PARA CONTRATACION"/>
    <s v="0051-2026/SGSI-GITE"/>
    <s v="00282-2026/SGIST-GITE"/>
    <s v="000125-2026/GITE"/>
    <d v="2025-01-08T00:00:00"/>
    <m/>
    <n v="1906"/>
    <m/>
    <m/>
    <m/>
    <s v="VELASQUEZ"/>
    <s v="CUCI RAMOS"/>
    <s v="ANDERSSON CESAR D'JHOSEP"/>
    <n v="76286818"/>
    <n v="10762868186"/>
    <n v="3000"/>
    <d v="2026-01-06T00:00:00"/>
    <d v="2026-02-28T00:00:00"/>
    <m/>
    <n v="30"/>
    <n v="3000"/>
    <n v="26"/>
    <n v="3000"/>
    <n v="26"/>
    <n v="3000"/>
    <n v="0"/>
    <n v="0"/>
    <m/>
    <n v="30"/>
    <n v="3000"/>
    <n v="28"/>
    <n v="3000"/>
    <n v="28"/>
    <n v="3000"/>
    <n v="0"/>
    <n v="3000"/>
    <m/>
    <n v="0"/>
    <n v="0"/>
    <m/>
    <n v="0"/>
    <m/>
    <n v="0"/>
    <n v="0"/>
    <n v="0"/>
    <m/>
    <n v="0"/>
    <n v="0"/>
    <m/>
    <n v="0"/>
    <m/>
    <n v="0"/>
    <m/>
    <m/>
    <m/>
    <n v="6000"/>
    <n v="6000"/>
    <n v="6000"/>
    <n v="0"/>
    <n v="0"/>
    <m/>
    <m/>
    <m/>
    <m/>
  </r>
  <r>
    <s v="MANTENIMIENTO Y SOPORTE A LAS SOLUCIONES TECNOLOGICAS"/>
    <x v="1"/>
    <s v="PIM"/>
    <s v="GITE"/>
    <s v="EG 2026"/>
    <s v="2.3"/>
    <s v="2.3.2.9.1.1"/>
    <x v="146"/>
    <x v="0"/>
    <n v="1"/>
    <n v="7000"/>
    <n v="30"/>
    <n v="30"/>
    <x v="0"/>
    <x v="1"/>
    <m/>
    <m/>
    <m/>
    <m/>
    <m/>
    <m/>
    <m/>
    <m/>
    <n v="14000"/>
    <n v="7000"/>
    <n v="7000"/>
    <n v="0"/>
    <n v="0"/>
    <n v="0"/>
    <n v="0"/>
    <n v="0"/>
    <n v="0"/>
    <n v="0"/>
    <n v="0"/>
    <n v="0"/>
    <n v="0"/>
    <n v="14000"/>
    <s v="SGSI"/>
    <m/>
    <m/>
    <m/>
    <m/>
    <m/>
    <m/>
    <m/>
    <m/>
    <s v="PENDIENTE DE REQUERIR"/>
    <m/>
    <m/>
    <m/>
    <m/>
    <m/>
    <m/>
    <m/>
    <m/>
    <m/>
    <m/>
    <m/>
    <m/>
    <m/>
    <m/>
    <m/>
    <m/>
    <m/>
    <m/>
    <n v="30"/>
    <n v="7000"/>
    <m/>
    <n v="0"/>
    <m/>
    <n v="0"/>
    <n v="7000"/>
    <n v="7000"/>
    <m/>
    <n v="30"/>
    <n v="7000"/>
    <m/>
    <n v="0"/>
    <m/>
    <n v="0"/>
    <n v="7000"/>
    <n v="0"/>
    <m/>
    <n v="0"/>
    <n v="0"/>
    <m/>
    <n v="0"/>
    <m/>
    <n v="0"/>
    <n v="0"/>
    <n v="0"/>
    <m/>
    <n v="0"/>
    <n v="0"/>
    <m/>
    <n v="0"/>
    <m/>
    <n v="0"/>
    <m/>
    <m/>
    <m/>
    <n v="14000"/>
    <n v="0"/>
    <n v="0"/>
    <n v="14000"/>
    <n v="7000"/>
    <m/>
    <m/>
    <m/>
    <m/>
  </r>
  <r>
    <s v="MANTENIMIENTO Y SOPORTE A LAS SOLUCIONES TECNOLOGICAS"/>
    <x v="1"/>
    <s v="PIM"/>
    <s v="GITE"/>
    <s v="EG 2026"/>
    <s v="2.3"/>
    <s v="2.3.2.9.1.1"/>
    <x v="147"/>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16"/>
    <m/>
    <m/>
    <m/>
    <s v="LLATAS"/>
    <s v="MALDONADO DE SANCHEZ"/>
    <s v="KATHYA MERCEDES"/>
    <n v="40457965"/>
    <n v="10404579652"/>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48"/>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17"/>
    <m/>
    <m/>
    <m/>
    <s v="MALDONADO"/>
    <s v="OCAÑA"/>
    <s v="ROCIO ISABEL"/>
    <n v="46439509"/>
    <n v="10464395097"/>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49"/>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18"/>
    <m/>
    <m/>
    <m/>
    <s v="AGUILAR "/>
    <s v="MUÑANTE "/>
    <s v="ROSITA NINJIO"/>
    <n v="43670349"/>
    <n v="10436703495"/>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50"/>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19"/>
    <m/>
    <m/>
    <m/>
    <s v="SANDOVAL"/>
    <s v="YERREN"/>
    <s v="WILMER ALEXANDER"/>
    <n v="43639864"/>
    <n v="10436398641"/>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51"/>
    <x v="0"/>
    <n v="1"/>
    <n v="5000"/>
    <n v="30"/>
    <n v="30"/>
    <x v="0"/>
    <x v="1"/>
    <m/>
    <m/>
    <m/>
    <m/>
    <m/>
    <m/>
    <m/>
    <m/>
    <n v="10000"/>
    <n v="5000"/>
    <n v="5000"/>
    <n v="0"/>
    <n v="0"/>
    <n v="0"/>
    <n v="0"/>
    <n v="0"/>
    <n v="0"/>
    <n v="0"/>
    <n v="0"/>
    <n v="0"/>
    <n v="0"/>
    <n v="10000"/>
    <s v="SGSI"/>
    <m/>
    <m/>
    <m/>
    <m/>
    <m/>
    <m/>
    <m/>
    <m/>
    <s v="REMITIDO A GRH PARA CONTRATACION"/>
    <s v="0051-2026/SGSI-GITE"/>
    <s v="00282-2026/SGIST-GITE"/>
    <s v="000125-2026/GITE"/>
    <d v="2026-01-08T00:00:00"/>
    <m/>
    <n v="1920"/>
    <m/>
    <m/>
    <m/>
    <s v="BASTIDAS"/>
    <s v="RODRIGUEZ "/>
    <s v="EDITH MARY"/>
    <n v="40825980"/>
    <n v="10408259806"/>
    <n v="5000"/>
    <d v="2026-01-06T00:00:00"/>
    <d v="2026-02-28T00:00:00"/>
    <m/>
    <n v="30"/>
    <n v="5000"/>
    <n v="26"/>
    <n v="4333.333333333333"/>
    <n v="26"/>
    <n v="4333.333333333333"/>
    <n v="666.66666666666697"/>
    <n v="666.66666666666697"/>
    <m/>
    <n v="30"/>
    <n v="5000"/>
    <n v="28"/>
    <n v="666.66666666666697"/>
    <n v="28"/>
    <n v="666.66666666666697"/>
    <n v="4333.333333333333"/>
    <n v="666.66666666666697"/>
    <m/>
    <n v="0"/>
    <n v="0"/>
    <m/>
    <n v="0"/>
    <m/>
    <n v="0"/>
    <n v="0"/>
    <n v="0"/>
    <m/>
    <n v="0"/>
    <n v="0"/>
    <m/>
    <n v="0"/>
    <m/>
    <n v="0"/>
    <m/>
    <m/>
    <m/>
    <n v="10000"/>
    <n v="5000"/>
    <n v="5000"/>
    <n v="5000"/>
    <n v="5000"/>
    <m/>
    <m/>
    <m/>
    <m/>
  </r>
  <r>
    <s v="MANTENIMIENTO Y SOPORTE A LAS SOLUCIONES TECNOLOGICAS"/>
    <x v="1"/>
    <s v="PIM"/>
    <s v="GITE"/>
    <s v="EG 2026"/>
    <s v="2.3"/>
    <s v="2.3.2.9.1.1"/>
    <x v="152"/>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21"/>
    <m/>
    <m/>
    <m/>
    <s v="MACHUCA"/>
    <s v="ARTURO"/>
    <s v="JORGE"/>
    <n v="21065346"/>
    <n v="10210653461"/>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53"/>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22"/>
    <m/>
    <m/>
    <m/>
    <s v="BARBADILLO"/>
    <s v="SILVA"/>
    <s v="CHRISTIAN EDILBERTO"/>
    <n v="71502732"/>
    <n v="10715027327"/>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53"/>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23"/>
    <m/>
    <m/>
    <m/>
    <s v="BALVIN"/>
    <s v="CAMARENA"/>
    <s v="FIORELLA PATRICIA"/>
    <n v="71605169"/>
    <n v="10716051698"/>
    <n v="5000"/>
    <d v="2026-01-12T00:00:00"/>
    <d v="2026-02-28T00:00:00"/>
    <m/>
    <n v="30"/>
    <n v="5000"/>
    <n v="20"/>
    <n v="3333.333333333333"/>
    <n v="20"/>
    <n v="3333.333333333333"/>
    <n v="1666.666666666667"/>
    <n v="1666.666666666667"/>
    <m/>
    <n v="30"/>
    <n v="5000"/>
    <n v="28"/>
    <n v="5000"/>
    <n v="28"/>
    <n v="5000"/>
    <n v="0"/>
    <n v="5000"/>
    <m/>
    <n v="0"/>
    <n v="0"/>
    <m/>
    <n v="0"/>
    <m/>
    <n v="0"/>
    <n v="0"/>
    <n v="0"/>
    <m/>
    <n v="0"/>
    <n v="0"/>
    <m/>
    <n v="0"/>
    <m/>
    <n v="0"/>
    <m/>
    <m/>
    <m/>
    <n v="10000"/>
    <n v="8333.3333333333321"/>
    <n v="8333.3333333333321"/>
    <n v="1666.6666666666679"/>
    <n v="1666.6666666666679"/>
    <m/>
    <m/>
    <m/>
    <m/>
  </r>
  <r>
    <s v="MANTENIMIENTO Y SOPORTE A LAS SOLUCIONES TECNOLOGICAS"/>
    <x v="1"/>
    <s v="PIM"/>
    <s v="GITE"/>
    <s v="EG 2026"/>
    <s v="2.3"/>
    <s v="2.3.2.9.1.1"/>
    <x v="154"/>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25"/>
    <m/>
    <m/>
    <m/>
    <s v="FLORES"/>
    <s v="GARCIA "/>
    <s v="SANDRA"/>
    <n v="47093005"/>
    <n v="10470930051"/>
    <n v="5000"/>
    <d v="2026-01-06T00:00:00"/>
    <d v="2026-02-28T00:00:00"/>
    <m/>
    <n v="30"/>
    <n v="5000"/>
    <n v="26"/>
    <n v="4333.333333333333"/>
    <n v="26"/>
    <n v="4333.333333333333"/>
    <n v="666.66666666666697"/>
    <n v="666.66666666666697"/>
    <m/>
    <n v="30"/>
    <n v="5000"/>
    <n v="28"/>
    <n v="666.66666666666697"/>
    <n v="28"/>
    <n v="666.66666666666697"/>
    <n v="4333.333333333333"/>
    <n v="666.66666666666697"/>
    <m/>
    <n v="0"/>
    <n v="0"/>
    <m/>
    <n v="0"/>
    <m/>
    <n v="0"/>
    <n v="0"/>
    <n v="0"/>
    <m/>
    <n v="0"/>
    <n v="0"/>
    <m/>
    <n v="0"/>
    <m/>
    <n v="0"/>
    <m/>
    <m/>
    <m/>
    <n v="10000"/>
    <n v="5000"/>
    <n v="5000"/>
    <n v="5000"/>
    <n v="5000"/>
    <m/>
    <m/>
    <m/>
    <m/>
  </r>
  <r>
    <s v="MANTENIMIENTO Y SOPORTE A LAS SOLUCIONES TECNOLOGICAS"/>
    <x v="1"/>
    <s v="PIM"/>
    <s v="GITE"/>
    <s v="EG 2026"/>
    <s v="2.3"/>
    <s v="2.3.2.9.1.1"/>
    <x v="154"/>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24"/>
    <m/>
    <m/>
    <m/>
    <s v="CARREÑO"/>
    <s v="SEMINARIO"/>
    <s v="VICTOR RAUL"/>
    <n v="47225254"/>
    <n v="10472252548"/>
    <n v="5000"/>
    <d v="2026-01-06T00:00:00"/>
    <d v="2026-02-28T00:00:00"/>
    <m/>
    <n v="30"/>
    <n v="5000"/>
    <n v="26"/>
    <n v="5000"/>
    <n v="26"/>
    <n v="5000"/>
    <n v="0"/>
    <n v="0"/>
    <m/>
    <n v="30"/>
    <n v="5000"/>
    <n v="28"/>
    <n v="4666.6666666666661"/>
    <n v="28"/>
    <n v="4666.6666666666661"/>
    <n v="333.33333333333394"/>
    <n v="4666.6666666666661"/>
    <m/>
    <n v="0"/>
    <n v="0"/>
    <m/>
    <n v="0"/>
    <m/>
    <n v="0"/>
    <n v="0"/>
    <n v="0"/>
    <m/>
    <n v="0"/>
    <n v="0"/>
    <m/>
    <n v="0"/>
    <m/>
    <n v="0"/>
    <m/>
    <m/>
    <m/>
    <n v="10000"/>
    <n v="9666.6666666666661"/>
    <n v="9666.6666666666661"/>
    <n v="333.33333333333394"/>
    <n v="333.33333333333394"/>
    <m/>
    <m/>
    <m/>
    <m/>
  </r>
  <r>
    <s v="MANTENIMIENTO Y SOPORTE A LAS SOLUCIONES TECNOLOGICAS"/>
    <x v="1"/>
    <s v="PIM"/>
    <s v="GITE"/>
    <s v="EG 2026"/>
    <s v="2.3"/>
    <s v="2.3.2.9.1.1"/>
    <x v="155"/>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26"/>
    <m/>
    <m/>
    <m/>
    <s v="CRUZ"/>
    <s v="MUÑOZ"/>
    <s v="MARINA"/>
    <n v="45586520"/>
    <n v="10455865200"/>
    <n v="5000"/>
    <d v="2026-01-06T00:00:00"/>
    <d v="2026-02-28T00:00:00"/>
    <m/>
    <n v="30"/>
    <n v="5000"/>
    <n v="26"/>
    <n v="5000"/>
    <n v="26"/>
    <n v="5000"/>
    <n v="0"/>
    <n v="0"/>
    <m/>
    <n v="30"/>
    <n v="5000"/>
    <n v="28"/>
    <n v="5000"/>
    <n v="27"/>
    <n v="2700"/>
    <n v="0"/>
    <n v="5000"/>
    <m/>
    <n v="0"/>
    <n v="0"/>
    <m/>
    <n v="0"/>
    <m/>
    <n v="0"/>
    <n v="0"/>
    <n v="0"/>
    <m/>
    <n v="0"/>
    <n v="0"/>
    <m/>
    <n v="0"/>
    <m/>
    <n v="0"/>
    <m/>
    <m/>
    <m/>
    <n v="10000"/>
    <n v="10000"/>
    <n v="7700"/>
    <n v="0"/>
    <n v="2300"/>
    <m/>
    <m/>
    <m/>
    <m/>
  </r>
  <r>
    <s v="MANTENIMIENTO Y SOPORTE A LAS SOLUCIONES TECNOLOGICAS"/>
    <x v="1"/>
    <s v="PIM"/>
    <s v="GITE"/>
    <s v="EG 2026"/>
    <s v="2.3"/>
    <s v="2.3.2.9.1.1"/>
    <x v="155"/>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27"/>
    <m/>
    <m/>
    <m/>
    <s v="MENDOZA"/>
    <s v="GARCIA"/>
    <s v="JIMMY ALEXANDER"/>
    <n v="46724271"/>
    <n v="10467242712"/>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56"/>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28"/>
    <m/>
    <m/>
    <m/>
    <s v="CASIMIRO "/>
    <s v="DIAZ "/>
    <s v="MAYRA MELISSA"/>
    <n v="44937147"/>
    <n v="10449371475"/>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56"/>
    <x v="0"/>
    <n v="1"/>
    <n v="5000"/>
    <n v="30"/>
    <n v="0"/>
    <x v="0"/>
    <x v="1"/>
    <m/>
    <m/>
    <m/>
    <m/>
    <m/>
    <m/>
    <m/>
    <m/>
    <n v="5000"/>
    <n v="5000"/>
    <n v="0"/>
    <n v="0"/>
    <n v="0"/>
    <n v="0"/>
    <n v="0"/>
    <n v="0"/>
    <n v="0"/>
    <n v="0"/>
    <n v="0"/>
    <n v="0"/>
    <n v="0"/>
    <n v="5000"/>
    <s v="SGSI"/>
    <m/>
    <m/>
    <m/>
    <m/>
    <m/>
    <m/>
    <m/>
    <m/>
    <s v="REMITIDO A GRH PARA CONTRATACION"/>
    <s v="0051-2026/SGSI-GITE"/>
    <s v="00282-2026/SGIST-GITE"/>
    <s v="000125-2026/GITE"/>
    <d v="2025-01-08T00:00:00"/>
    <m/>
    <n v="1929"/>
    <m/>
    <m/>
    <m/>
    <s v="OBREGON"/>
    <s v="REMUNDO"/>
    <s v="CINTIA ERIKA"/>
    <s v="73335251"/>
    <n v="10733352511"/>
    <n v="5000"/>
    <d v="2026-01-06T00:00:00"/>
    <d v="2026-02-28T00:00:00"/>
    <m/>
    <n v="30"/>
    <n v="5000"/>
    <n v="26"/>
    <n v="5000"/>
    <n v="26"/>
    <n v="5000"/>
    <n v="0"/>
    <n v="0"/>
    <m/>
    <n v="0"/>
    <n v="0"/>
    <n v="28"/>
    <n v="5000"/>
    <n v="28"/>
    <n v="5000"/>
    <n v="-5000"/>
    <n v="5000"/>
    <m/>
    <n v="0"/>
    <n v="0"/>
    <m/>
    <n v="0"/>
    <m/>
    <n v="0"/>
    <n v="0"/>
    <n v="0"/>
    <m/>
    <n v="0"/>
    <n v="0"/>
    <m/>
    <n v="0"/>
    <m/>
    <n v="0"/>
    <m/>
    <m/>
    <m/>
    <n v="5000"/>
    <n v="5000"/>
    <n v="5000"/>
    <n v="0"/>
    <n v="0"/>
    <m/>
    <m/>
    <s v="CARTA RENUNCIA_x000a_DEL 06/01 AL 31/01/2026"/>
    <s v="ACEPTACION RENUNCIA INFORME 000XXX-2026-SGSI / MEMORANDO 000XXX/2026-GITE}"/>
  </r>
  <r>
    <s v="MANTENIMIENTO Y SOPORTE A LAS SOLUCIONES TECNOLOGICAS"/>
    <x v="1"/>
    <s v="PIM"/>
    <s v="GITE"/>
    <s v="EG 2026"/>
    <s v="2.3"/>
    <s v="2.3.2.9.1.1"/>
    <x v="157"/>
    <x v="0"/>
    <n v="1"/>
    <n v="5000"/>
    <n v="0"/>
    <n v="30"/>
    <x v="0"/>
    <x v="1"/>
    <m/>
    <m/>
    <m/>
    <m/>
    <m/>
    <m/>
    <m/>
    <m/>
    <n v="5000"/>
    <n v="0"/>
    <n v="5000"/>
    <n v="0"/>
    <n v="0"/>
    <n v="0"/>
    <n v="0"/>
    <n v="0"/>
    <n v="0"/>
    <n v="0"/>
    <n v="0"/>
    <n v="0"/>
    <n v="0"/>
    <n v="5000"/>
    <s v="SGSI"/>
    <m/>
    <m/>
    <m/>
    <m/>
    <m/>
    <m/>
    <m/>
    <m/>
    <s v="REMITIDO A GRH PARA CONTRATACION"/>
    <s v="000150-2026/SGSI-GITE"/>
    <s v="001260-2026/SGIST-GITE"/>
    <s v="000613-2026/GITE"/>
    <d v="2026-02-04T00:00:00"/>
    <m/>
    <m/>
    <m/>
    <m/>
    <m/>
    <s v="RODRIGUEZ"/>
    <s v="MENDOZA"/>
    <s v="FIORELLA JARDET"/>
    <n v="43078648"/>
    <n v="10430786488"/>
    <n v="5000"/>
    <d v="2026-02-10T00:00:00"/>
    <d v="2026-02-28T00:00:00"/>
    <m/>
    <n v="0"/>
    <n v="0"/>
    <n v="0"/>
    <n v="0"/>
    <n v="0"/>
    <n v="0"/>
    <n v="0"/>
    <n v="0"/>
    <m/>
    <n v="30"/>
    <n v="5000"/>
    <n v="19"/>
    <n v="3166.67"/>
    <n v="19"/>
    <n v="3166.67"/>
    <n v="1833.33"/>
    <n v="3166.67"/>
    <m/>
    <n v="0"/>
    <n v="0"/>
    <m/>
    <n v="0"/>
    <m/>
    <n v="0"/>
    <n v="0"/>
    <n v="0"/>
    <m/>
    <n v="0"/>
    <n v="0"/>
    <m/>
    <n v="0"/>
    <m/>
    <n v="0"/>
    <m/>
    <m/>
    <m/>
    <n v="5000"/>
    <n v="3166.67"/>
    <n v="3166.67"/>
    <n v="1833.33"/>
    <n v="1833.33"/>
    <m/>
    <m/>
    <m/>
    <m/>
  </r>
  <r>
    <s v="MANTENIMIENTO Y SOPORTE A LAS SOLUCIONES TECNOLOGICAS"/>
    <x v="1"/>
    <s v="PIM"/>
    <s v="GITE"/>
    <s v="EG 2026"/>
    <s v="2.3"/>
    <s v="2.3.2.9.1.1"/>
    <x v="158"/>
    <x v="0"/>
    <n v="1"/>
    <n v="5000"/>
    <n v="30"/>
    <n v="30"/>
    <x v="0"/>
    <x v="1"/>
    <m/>
    <m/>
    <m/>
    <m/>
    <m/>
    <m/>
    <m/>
    <m/>
    <n v="10000"/>
    <n v="5000"/>
    <n v="5000"/>
    <n v="0"/>
    <n v="0"/>
    <n v="0"/>
    <n v="0"/>
    <n v="0"/>
    <n v="0"/>
    <n v="0"/>
    <n v="0"/>
    <n v="0"/>
    <n v="0"/>
    <n v="10000"/>
    <s v="SGSI"/>
    <m/>
    <m/>
    <m/>
    <m/>
    <m/>
    <m/>
    <m/>
    <m/>
    <s v="REMITIDO A GRH PARA CONTRATACION"/>
    <s v="0051-2026/SGSI-GITE"/>
    <s v="00282-2026/SGIST-GITE"/>
    <s v="000125-2026/GITE"/>
    <d v="2026-01-08T00:00:00"/>
    <m/>
    <n v="1930"/>
    <m/>
    <m/>
    <m/>
    <s v="LEON"/>
    <s v="FRANCO"/>
    <s v="MARIA DEL CARMEN"/>
    <n v="73034223"/>
    <n v="10730342239"/>
    <n v="5000"/>
    <d v="2026-01-06T00:00:00"/>
    <d v="2026-02-28T00:00:00"/>
    <m/>
    <n v="30"/>
    <n v="5000"/>
    <n v="26"/>
    <n v="4333.333333333333"/>
    <n v="26"/>
    <n v="4333.333333333333"/>
    <n v="666.66666666666697"/>
    <n v="666.66666666666697"/>
    <m/>
    <n v="30"/>
    <n v="5000"/>
    <n v="28"/>
    <n v="4666.6666666666661"/>
    <n v="28"/>
    <n v="4666.6666666666661"/>
    <n v="333.33333333333394"/>
    <n v="4666.6666666666661"/>
    <m/>
    <n v="0"/>
    <n v="0"/>
    <m/>
    <n v="0"/>
    <m/>
    <n v="0"/>
    <n v="0"/>
    <n v="0"/>
    <m/>
    <n v="0"/>
    <n v="0"/>
    <m/>
    <n v="0"/>
    <m/>
    <n v="0"/>
    <m/>
    <m/>
    <m/>
    <n v="10000"/>
    <n v="9000"/>
    <n v="9000"/>
    <n v="1000"/>
    <n v="1000"/>
    <m/>
    <m/>
    <m/>
    <m/>
  </r>
  <r>
    <s v="MANTENIMIENTO Y SOPORTE A LAS SOLUCIONES TECNOLOGICAS"/>
    <x v="1"/>
    <s v="PIM"/>
    <s v="GITE"/>
    <s v="EG 2026"/>
    <s v="2.3"/>
    <s v="2.3.2.9.1.1"/>
    <x v="158"/>
    <x v="0"/>
    <n v="1"/>
    <n v="5000"/>
    <n v="30"/>
    <n v="30"/>
    <x v="0"/>
    <x v="1"/>
    <m/>
    <m/>
    <m/>
    <m/>
    <m/>
    <m/>
    <m/>
    <m/>
    <n v="10000"/>
    <n v="5000"/>
    <n v="5000"/>
    <n v="0"/>
    <n v="0"/>
    <n v="0"/>
    <n v="0"/>
    <n v="0"/>
    <n v="0"/>
    <n v="0"/>
    <n v="0"/>
    <n v="0"/>
    <n v="0"/>
    <n v="10000"/>
    <s v="SGSI"/>
    <m/>
    <m/>
    <m/>
    <m/>
    <m/>
    <m/>
    <m/>
    <m/>
    <s v="REMITIDO A GRH PARA CONTRATACION"/>
    <s v="000096-2026/SGSI-GITE"/>
    <s v="001030-2026/SGIST-GITE"/>
    <s v="000479-2026/GITE"/>
    <d v="2026-01-27T00:00:00"/>
    <m/>
    <m/>
    <m/>
    <m/>
    <m/>
    <s v="ARRIOLA "/>
    <s v="OLIHUA"/>
    <s v="IVAN EDUARDO"/>
    <n v="48548829"/>
    <n v="10485488290"/>
    <n v="5000"/>
    <d v="2026-02-02T00:00:00"/>
    <d v="2026-02-28T00:00:00"/>
    <m/>
    <n v="30"/>
    <n v="5000"/>
    <m/>
    <n v="0"/>
    <m/>
    <m/>
    <n v="5000"/>
    <n v="5000"/>
    <m/>
    <n v="30"/>
    <n v="5000"/>
    <n v="27"/>
    <n v="4500"/>
    <n v="27"/>
    <n v="4500"/>
    <n v="500"/>
    <n v="4500"/>
    <m/>
    <n v="0"/>
    <n v="0"/>
    <m/>
    <n v="0"/>
    <m/>
    <n v="0"/>
    <n v="0"/>
    <n v="0"/>
    <m/>
    <n v="0"/>
    <n v="0"/>
    <m/>
    <n v="0"/>
    <m/>
    <n v="0"/>
    <m/>
    <m/>
    <m/>
    <n v="10000"/>
    <n v="4500"/>
    <n v="4500"/>
    <n v="5500"/>
    <n v="5500"/>
    <m/>
    <m/>
    <m/>
    <s v="DESISTIO 13/01 -  SUCSO HERRERA JONATHAN - REF INFORME 00051-2026-SGSI"/>
  </r>
  <r>
    <s v="MANTENIMIENTO Y SOPORTE A LAS SOLUCIONES TECNOLOGICAS"/>
    <x v="1"/>
    <s v="PIM"/>
    <s v="GITE"/>
    <s v="EG 2026"/>
    <s v="2.3"/>
    <s v="2.3.2.9.1.1"/>
    <x v="159"/>
    <x v="0"/>
    <n v="1"/>
    <n v="5000"/>
    <n v="30"/>
    <n v="30"/>
    <x v="0"/>
    <x v="1"/>
    <m/>
    <m/>
    <m/>
    <m/>
    <m/>
    <m/>
    <m/>
    <m/>
    <n v="10000"/>
    <n v="5000"/>
    <n v="5000"/>
    <n v="0"/>
    <n v="0"/>
    <n v="0"/>
    <n v="0"/>
    <n v="0"/>
    <n v="0"/>
    <n v="0"/>
    <n v="0"/>
    <n v="0"/>
    <n v="0"/>
    <n v="10000"/>
    <s v="SGSI"/>
    <m/>
    <m/>
    <m/>
    <m/>
    <m/>
    <m/>
    <m/>
    <m/>
    <s v="REMITIDO A GRH PARA CONTRATACION"/>
    <s v="0051-2026/SGSI-GITE"/>
    <s v="00282-2026/SGIST-GITE"/>
    <s v="000125-2026/GITE"/>
    <d v="2026-01-08T00:00:00"/>
    <m/>
    <n v="1932"/>
    <m/>
    <m/>
    <m/>
    <s v="CIPRA"/>
    <s v="CAQUI "/>
    <s v="MIRIAN MILAGROS"/>
    <n v="41800998"/>
    <n v="10418009981"/>
    <n v="5000"/>
    <d v="2026-01-06T00:00:00"/>
    <d v="2026-02-28T00:00:00"/>
    <m/>
    <n v="30"/>
    <n v="5000"/>
    <n v="26"/>
    <n v="4333.333333333333"/>
    <n v="26"/>
    <n v="4333.333333333333"/>
    <n v="666.66666666666697"/>
    <n v="666.66666666666697"/>
    <m/>
    <n v="30"/>
    <n v="5000"/>
    <n v="28"/>
    <n v="4666.6666666666661"/>
    <n v="28"/>
    <n v="4666.6666666666661"/>
    <n v="333.33333333333394"/>
    <n v="4666.6666666666661"/>
    <m/>
    <n v="0"/>
    <n v="0"/>
    <m/>
    <n v="0"/>
    <m/>
    <n v="0"/>
    <n v="0"/>
    <n v="0"/>
    <m/>
    <n v="0"/>
    <n v="0"/>
    <m/>
    <n v="0"/>
    <m/>
    <n v="0"/>
    <m/>
    <m/>
    <m/>
    <n v="10000"/>
    <n v="9000"/>
    <n v="9000"/>
    <n v="1000"/>
    <n v="1000"/>
    <m/>
    <m/>
    <m/>
    <m/>
  </r>
  <r>
    <s v="MANTENIMIENTO Y SOPORTE A LAS SOLUCIONES TECNOLOGICAS"/>
    <x v="1"/>
    <s v="PIM"/>
    <s v="GITE"/>
    <s v="EG 2026"/>
    <s v="2.3"/>
    <s v="2.3.2.9.1.1"/>
    <x v="159"/>
    <x v="0"/>
    <n v="1"/>
    <n v="5000"/>
    <n v="30"/>
    <n v="30"/>
    <x v="0"/>
    <x v="1"/>
    <m/>
    <m/>
    <m/>
    <m/>
    <m/>
    <m/>
    <m/>
    <m/>
    <n v="10000"/>
    <n v="5000"/>
    <n v="5000"/>
    <n v="0"/>
    <n v="0"/>
    <n v="0"/>
    <n v="0"/>
    <n v="0"/>
    <n v="0"/>
    <n v="0"/>
    <n v="0"/>
    <n v="0"/>
    <n v="0"/>
    <n v="10000"/>
    <s v="SGSI"/>
    <m/>
    <m/>
    <m/>
    <m/>
    <m/>
    <m/>
    <m/>
    <m/>
    <s v="PENDIENTE DE REQUERIR"/>
    <m/>
    <m/>
    <m/>
    <m/>
    <m/>
    <m/>
    <m/>
    <m/>
    <m/>
    <m/>
    <m/>
    <m/>
    <m/>
    <m/>
    <m/>
    <m/>
    <m/>
    <m/>
    <n v="30"/>
    <n v="5000"/>
    <m/>
    <n v="0"/>
    <m/>
    <n v="0"/>
    <n v="5000"/>
    <n v="5000"/>
    <m/>
    <n v="30"/>
    <n v="5000"/>
    <m/>
    <n v="0"/>
    <m/>
    <n v="0"/>
    <n v="5000"/>
    <n v="0"/>
    <m/>
    <n v="0"/>
    <n v="0"/>
    <m/>
    <n v="0"/>
    <m/>
    <n v="0"/>
    <n v="0"/>
    <n v="0"/>
    <m/>
    <n v="0"/>
    <n v="0"/>
    <m/>
    <n v="0"/>
    <m/>
    <n v="0"/>
    <m/>
    <m/>
    <m/>
    <n v="10000"/>
    <n v="0"/>
    <n v="0"/>
    <n v="10000"/>
    <n v="5000"/>
    <m/>
    <m/>
    <m/>
    <m/>
  </r>
  <r>
    <s v="MANTENIMIENTO Y SOPORTE A LAS SOLUCIONES TECNOLOGICAS"/>
    <x v="1"/>
    <s v="PIM"/>
    <s v="GITE"/>
    <s v="EG 2026"/>
    <s v="2.3"/>
    <s v="2.3.2.9.1.1"/>
    <x v="160"/>
    <x v="0"/>
    <n v="1"/>
    <n v="5000"/>
    <n v="30"/>
    <n v="30"/>
    <x v="0"/>
    <x v="1"/>
    <m/>
    <m/>
    <m/>
    <m/>
    <m/>
    <m/>
    <m/>
    <m/>
    <n v="10000"/>
    <n v="5000"/>
    <n v="5000"/>
    <n v="0"/>
    <n v="0"/>
    <n v="0"/>
    <n v="0"/>
    <n v="0"/>
    <n v="0"/>
    <n v="0"/>
    <n v="0"/>
    <n v="0"/>
    <n v="0"/>
    <n v="10000"/>
    <s v="SGSI"/>
    <m/>
    <m/>
    <m/>
    <m/>
    <m/>
    <m/>
    <m/>
    <m/>
    <s v="REMITIDO A GRH PARA CONTRATACION"/>
    <s v="0051-2026/SGSI-GITE"/>
    <s v="00282-2026/SGIST-GITE"/>
    <s v="000125-2026/GITE"/>
    <d v="2026-01-08T00:00:00"/>
    <m/>
    <n v="1933"/>
    <m/>
    <m/>
    <m/>
    <s v="GARIBAY"/>
    <s v="PEDREGAL "/>
    <s v="CINDY NILA"/>
    <s v="45206589"/>
    <n v="10452065890"/>
    <n v="5000"/>
    <d v="2026-01-06T00:00:00"/>
    <d v="2026-02-28T00:00:00"/>
    <m/>
    <n v="30"/>
    <n v="5000"/>
    <n v="26"/>
    <n v="4333.333333333333"/>
    <n v="26"/>
    <n v="4333.333333333333"/>
    <n v="666.66666666666697"/>
    <n v="666.66666666666697"/>
    <m/>
    <n v="30"/>
    <n v="5000"/>
    <n v="28"/>
    <n v="4666.6666666666661"/>
    <n v="28"/>
    <n v="666.66666666666697"/>
    <n v="333.33333333333394"/>
    <n v="4666.6666666666661"/>
    <m/>
    <n v="0"/>
    <n v="0"/>
    <m/>
    <n v="0"/>
    <m/>
    <n v="0"/>
    <n v="0"/>
    <n v="0"/>
    <m/>
    <n v="0"/>
    <n v="0"/>
    <m/>
    <n v="0"/>
    <m/>
    <n v="0"/>
    <m/>
    <m/>
    <m/>
    <n v="10000"/>
    <n v="9000"/>
    <n v="5000"/>
    <n v="1000"/>
    <n v="5000"/>
    <m/>
    <m/>
    <m/>
    <m/>
  </r>
  <r>
    <s v="MANTENIMIENTO Y SOPORTE A LAS SOLUCIONES TECNOLOGICAS"/>
    <x v="1"/>
    <s v="PIM"/>
    <s v="GITE"/>
    <s v="EG 2026"/>
    <s v="2.3"/>
    <s v="2.3.2.9.1.1"/>
    <x v="160"/>
    <x v="0"/>
    <n v="1"/>
    <n v="5000"/>
    <n v="30"/>
    <n v="30"/>
    <x v="0"/>
    <x v="1"/>
    <m/>
    <m/>
    <m/>
    <m/>
    <m/>
    <m/>
    <m/>
    <m/>
    <n v="10000"/>
    <n v="5000"/>
    <n v="5000"/>
    <n v="0"/>
    <n v="0"/>
    <n v="0"/>
    <n v="0"/>
    <n v="0"/>
    <n v="0"/>
    <n v="0"/>
    <n v="0"/>
    <n v="0"/>
    <n v="0"/>
    <n v="10000"/>
    <s v="SGSI"/>
    <m/>
    <m/>
    <m/>
    <m/>
    <m/>
    <m/>
    <m/>
    <m/>
    <s v="REMITIDO A GRH PARA CONTRATACION"/>
    <s v="0051-2026/SGSI-GITE"/>
    <s v="00282-2026/SGIST-GITE"/>
    <s v="000125-2026/GITE"/>
    <d v="2026-01-08T00:00:00"/>
    <m/>
    <n v="1934"/>
    <m/>
    <m/>
    <m/>
    <s v="DEL RIO"/>
    <s v="VEGA"/>
    <s v=" IRENE ARACELI"/>
    <s v="45128337"/>
    <n v="10451283371"/>
    <n v="5000"/>
    <d v="2026-01-06T00:00:00"/>
    <d v="2026-02-28T00:00:00"/>
    <m/>
    <n v="30"/>
    <n v="5000"/>
    <n v="26"/>
    <n v="4333.333333333333"/>
    <n v="26"/>
    <n v="4333.333333333333"/>
    <n v="666.66666666666697"/>
    <n v="666.66666666666697"/>
    <m/>
    <n v="30"/>
    <n v="5000"/>
    <n v="28"/>
    <n v="4666.6666666666661"/>
    <n v="28"/>
    <n v="666.66666666666697"/>
    <n v="333.33333333333394"/>
    <n v="4666.6666666666661"/>
    <m/>
    <n v="0"/>
    <n v="0"/>
    <m/>
    <n v="0"/>
    <m/>
    <n v="0"/>
    <n v="0"/>
    <n v="0"/>
    <m/>
    <n v="0"/>
    <n v="0"/>
    <m/>
    <n v="0"/>
    <m/>
    <n v="0"/>
    <m/>
    <m/>
    <m/>
    <n v="10000"/>
    <n v="9000"/>
    <n v="5000"/>
    <n v="1000"/>
    <n v="5000"/>
    <m/>
    <m/>
    <m/>
    <m/>
  </r>
  <r>
    <s v="MANTENIMIENTO Y SOPORTE A LAS SOLUCIONES TECNOLOGICAS"/>
    <x v="1"/>
    <s v="PIM"/>
    <s v="GITE"/>
    <s v="EG 2026"/>
    <s v="2.3"/>
    <s v="2.3.2.9.1.1"/>
    <x v="161"/>
    <x v="0"/>
    <n v="1"/>
    <n v="5000"/>
    <n v="30"/>
    <n v="30"/>
    <x v="0"/>
    <x v="1"/>
    <m/>
    <m/>
    <m/>
    <m/>
    <m/>
    <m/>
    <m/>
    <m/>
    <n v="10000"/>
    <n v="5000"/>
    <n v="5000"/>
    <n v="0"/>
    <n v="0"/>
    <n v="0"/>
    <n v="0"/>
    <n v="0"/>
    <n v="0"/>
    <n v="0"/>
    <n v="0"/>
    <n v="0"/>
    <n v="0"/>
    <n v="10000"/>
    <s v="SGSI"/>
    <m/>
    <m/>
    <m/>
    <m/>
    <m/>
    <m/>
    <m/>
    <m/>
    <s v="REMITIDO A GRH PARA CONTRATACION"/>
    <s v="000060-2026-SGSI/GITE"/>
    <m/>
    <s v="000173-2026-GITE"/>
    <d v="2026-01-12T00:00:00"/>
    <m/>
    <n v="2169"/>
    <m/>
    <m/>
    <m/>
    <s v="CARRANZA"/>
    <s v="ANTON"/>
    <s v="GIANCARLOS WALDIR"/>
    <n v="71301456"/>
    <n v="10713014562"/>
    <n v="5000"/>
    <d v="2026-01-17T00:00:00"/>
    <d v="2026-02-28T00:00:00"/>
    <m/>
    <n v="30"/>
    <n v="5000"/>
    <n v="17"/>
    <n v="2833.333333333333"/>
    <n v="17"/>
    <n v="2833.333333333333"/>
    <n v="2166.666666666667"/>
    <n v="2166.666666666667"/>
    <m/>
    <n v="30"/>
    <n v="5000"/>
    <n v="30"/>
    <n v="5000"/>
    <n v="30"/>
    <n v="5000"/>
    <n v="0"/>
    <n v="5000"/>
    <m/>
    <n v="0"/>
    <n v="0"/>
    <m/>
    <n v="0"/>
    <m/>
    <n v="0"/>
    <n v="0"/>
    <n v="0"/>
    <m/>
    <n v="0"/>
    <n v="0"/>
    <m/>
    <n v="0"/>
    <m/>
    <n v="0"/>
    <m/>
    <m/>
    <m/>
    <n v="10000"/>
    <n v="7833.333333333333"/>
    <n v="7833.333333333333"/>
    <n v="2166.666666666667"/>
    <n v="2166.666666666667"/>
    <m/>
    <m/>
    <m/>
    <m/>
  </r>
  <r>
    <s v="DISEÑO, DESARROLLO Y DESPLIEGUE SOLUCIONES TECNOLOGICAS"/>
    <x v="0"/>
    <s v="PIM"/>
    <s v="GITE"/>
    <s v="EG 2026"/>
    <s v="2.3"/>
    <s v="2.3.2.9.1.1"/>
    <x v="162"/>
    <x v="0"/>
    <n v="1"/>
    <n v="7000"/>
    <n v="30"/>
    <n v="15"/>
    <x v="0"/>
    <x v="0"/>
    <m/>
    <m/>
    <m/>
    <m/>
    <m/>
    <m/>
    <m/>
    <m/>
    <n v="10500"/>
    <n v="7000"/>
    <n v="3500"/>
    <n v="0"/>
    <n v="0"/>
    <n v="0"/>
    <n v="0"/>
    <n v="0"/>
    <n v="0"/>
    <n v="0"/>
    <n v="0"/>
    <n v="0"/>
    <n v="0"/>
    <n v="10500"/>
    <s v="SGSI"/>
    <m/>
    <m/>
    <m/>
    <m/>
    <m/>
    <m/>
    <m/>
    <m/>
    <s v="REMITIDO A GRH PARA CONTRATACION"/>
    <s v="0050-2026/SGSI-GITE_x000a_000110-2026/SGSI-GITE"/>
    <s v="0286-2026/SGIST-GITE_x000a_000988-2026-SGIST/GITE"/>
    <s v="00124-2026/GITE_x000a_000450-2026/GITE"/>
    <s v="8/01/2025_x000a_26/01/2026"/>
    <m/>
    <n v="2004"/>
    <m/>
    <m/>
    <m/>
    <s v="EGOAVIL"/>
    <s v="RIVERA"/>
    <s v="JAVIER RICHARD"/>
    <n v="10677149"/>
    <n v="10106771494"/>
    <n v="7000"/>
    <d v="2026-01-06T00:00:00"/>
    <d v="2026-01-31T00:00:00"/>
    <m/>
    <n v="30"/>
    <n v="7000"/>
    <n v="26"/>
    <n v="7000"/>
    <n v="26"/>
    <n v="7000"/>
    <n v="0"/>
    <n v="0"/>
    <m/>
    <n v="15"/>
    <n v="3500"/>
    <n v="15"/>
    <n v="3500"/>
    <n v="15"/>
    <n v="3500"/>
    <n v="0"/>
    <n v="3500"/>
    <m/>
    <n v="0"/>
    <n v="0"/>
    <m/>
    <n v="0"/>
    <m/>
    <n v="0"/>
    <n v="0"/>
    <n v="0"/>
    <m/>
    <n v="0"/>
    <n v="0"/>
    <m/>
    <n v="0"/>
    <m/>
    <n v="0"/>
    <m/>
    <m/>
    <m/>
    <n v="10500"/>
    <n v="10500"/>
    <n v="10500"/>
    <n v="0"/>
    <n v="0"/>
    <m/>
    <m/>
    <m/>
    <m/>
  </r>
  <r>
    <s v="DISEÑO, DESARROLLO Y DESPLIEGUE SOLUCIONES TECNOLOGICAS"/>
    <x v="0"/>
    <s v="PIM"/>
    <s v="GITE"/>
    <s v="EG 2026"/>
    <s v="2.3"/>
    <s v="2.3.2.9.1.1"/>
    <x v="163"/>
    <x v="0"/>
    <n v="1"/>
    <n v="5500"/>
    <n v="30"/>
    <n v="30"/>
    <x v="0"/>
    <x v="0"/>
    <m/>
    <m/>
    <m/>
    <m/>
    <m/>
    <m/>
    <m/>
    <m/>
    <n v="11000"/>
    <n v="5500"/>
    <n v="5500"/>
    <n v="0"/>
    <n v="0"/>
    <n v="0"/>
    <n v="0"/>
    <n v="0"/>
    <n v="0"/>
    <n v="0"/>
    <n v="0"/>
    <n v="0"/>
    <n v="0"/>
    <n v="11000"/>
    <s v="SGSI"/>
    <m/>
    <m/>
    <m/>
    <m/>
    <m/>
    <m/>
    <m/>
    <m/>
    <s v="REMITIDO A GRH PARA CONTRATACION"/>
    <s v="0050-2026/SGSI-GITE"/>
    <s v="0286-2026/SGIST-GITE"/>
    <s v="00124-2026/GITE"/>
    <d v="2025-01-08T00:00:00"/>
    <m/>
    <n v="2024"/>
    <m/>
    <m/>
    <m/>
    <s v="FRANCIA"/>
    <s v="MARROQUIN"/>
    <s v="RENZO STEEVE"/>
    <n v="15443532"/>
    <n v="10154435323"/>
    <n v="5500"/>
    <d v="2026-01-06T00:00:00"/>
    <d v="2026-02-28T00:00:00"/>
    <m/>
    <n v="30"/>
    <n v="5500"/>
    <n v="26"/>
    <n v="5500"/>
    <n v="26"/>
    <n v="5500"/>
    <n v="0"/>
    <n v="0"/>
    <m/>
    <n v="30"/>
    <n v="5500"/>
    <n v="28"/>
    <n v="5133.3333333333339"/>
    <n v="28"/>
    <n v="5500"/>
    <n v="366.66666666666606"/>
    <n v="5133.3333333333339"/>
    <m/>
    <n v="0"/>
    <n v="0"/>
    <m/>
    <n v="0"/>
    <m/>
    <n v="0"/>
    <n v="0"/>
    <n v="0"/>
    <m/>
    <n v="0"/>
    <n v="0"/>
    <m/>
    <n v="0"/>
    <m/>
    <n v="0"/>
    <m/>
    <m/>
    <m/>
    <n v="11000"/>
    <n v="10633.333333333334"/>
    <n v="11000"/>
    <n v="366.66666666666606"/>
    <n v="0"/>
    <m/>
    <m/>
    <m/>
    <m/>
  </r>
  <r>
    <s v="DISEÑO, DESARROLLO Y DESPLIEGUE SOLUCIONES TECNOLOGICAS"/>
    <x v="0"/>
    <s v="PIM"/>
    <s v="GITE"/>
    <s v="EG 2026"/>
    <s v="2.3"/>
    <s v="2.3.2.9.1.1"/>
    <x v="164"/>
    <x v="0"/>
    <n v="1"/>
    <n v="7000"/>
    <n v="30"/>
    <n v="30"/>
    <x v="0"/>
    <x v="0"/>
    <m/>
    <m/>
    <m/>
    <m/>
    <m/>
    <m/>
    <m/>
    <m/>
    <n v="14000"/>
    <n v="7000"/>
    <n v="7000"/>
    <n v="0"/>
    <n v="0"/>
    <n v="0"/>
    <n v="0"/>
    <n v="0"/>
    <n v="0"/>
    <n v="0"/>
    <n v="0"/>
    <n v="0"/>
    <n v="0"/>
    <n v="14000"/>
    <s v="SGSI"/>
    <m/>
    <m/>
    <m/>
    <m/>
    <m/>
    <m/>
    <m/>
    <m/>
    <s v="REMITIDO A GRH PARA CONTRATACION"/>
    <s v="0050-2026/SGSI-GITE"/>
    <s v="0286-2026/SGIST-GITE"/>
    <s v="00124-2026/GITE"/>
    <d v="2025-01-08T00:00:00"/>
    <m/>
    <n v="2036"/>
    <m/>
    <m/>
    <m/>
    <s v="GONZALES"/>
    <s v="PECEROS"/>
    <s v="YESENIA MARLENY"/>
    <n v="73696074"/>
    <n v="10736960741"/>
    <n v="7000"/>
    <d v="2026-01-06T00:00:00"/>
    <d v="2026-02-28T00:00:00"/>
    <m/>
    <n v="30"/>
    <n v="7000"/>
    <n v="26"/>
    <n v="7000"/>
    <n v="26"/>
    <n v="7000"/>
    <n v="0"/>
    <n v="0"/>
    <m/>
    <n v="30"/>
    <n v="7000"/>
    <n v="28"/>
    <n v="6533.3333333333339"/>
    <n v="28"/>
    <n v="7000"/>
    <n v="466.66666666666606"/>
    <n v="6533.3333333333339"/>
    <m/>
    <n v="0"/>
    <n v="0"/>
    <m/>
    <n v="0"/>
    <m/>
    <n v="0"/>
    <n v="0"/>
    <n v="0"/>
    <m/>
    <n v="0"/>
    <n v="0"/>
    <m/>
    <n v="0"/>
    <m/>
    <n v="0"/>
    <m/>
    <m/>
    <m/>
    <n v="14000"/>
    <n v="13533.333333333334"/>
    <n v="14000"/>
    <n v="466.66666666666606"/>
    <n v="0"/>
    <m/>
    <m/>
    <m/>
    <m/>
  </r>
  <r>
    <s v="DISEÑO, DESARROLLO Y DESPLIEGUE SOLUCIONES TECNOLOGICAS"/>
    <x v="0"/>
    <s v="PIM"/>
    <s v="GITE"/>
    <s v="EG 2026"/>
    <s v="2.3"/>
    <s v="2.3.2.9.1.1"/>
    <x v="165"/>
    <x v="0"/>
    <n v="1"/>
    <n v="3000"/>
    <n v="30"/>
    <n v="15"/>
    <x v="0"/>
    <x v="0"/>
    <m/>
    <m/>
    <m/>
    <m/>
    <m/>
    <m/>
    <m/>
    <m/>
    <n v="4500"/>
    <n v="3000"/>
    <n v="1500"/>
    <n v="0"/>
    <n v="0"/>
    <n v="0"/>
    <n v="0"/>
    <n v="0"/>
    <n v="0"/>
    <n v="0"/>
    <n v="0"/>
    <n v="0"/>
    <n v="0"/>
    <n v="4500"/>
    <s v="SGSI"/>
    <m/>
    <m/>
    <m/>
    <m/>
    <m/>
    <m/>
    <m/>
    <m/>
    <s v="REMITIDO A GRH PARA CONTRATACION"/>
    <s v="0051-2026/SGSI-GITE"/>
    <s v="00282-2026/SGIST-GITE"/>
    <s v="000125-2026/GITE"/>
    <d v="2025-01-08T00:00:00"/>
    <m/>
    <n v="1904"/>
    <m/>
    <m/>
    <m/>
    <s v="MAYTA"/>
    <s v="PERCCA"/>
    <s v="MARIA YSABEL"/>
    <s v="09581131"/>
    <n v="10095811316"/>
    <n v="3000"/>
    <d v="2026-01-06T00:00:00"/>
    <d v="2026-01-31T00:00:00"/>
    <m/>
    <n v="30"/>
    <n v="3000"/>
    <n v="26"/>
    <n v="3000"/>
    <n v="26"/>
    <n v="3000"/>
    <n v="0"/>
    <n v="0"/>
    <m/>
    <n v="15"/>
    <n v="1500"/>
    <n v="15"/>
    <n v="1500"/>
    <n v="15"/>
    <n v="1500"/>
    <n v="0"/>
    <n v="1500"/>
    <m/>
    <n v="0"/>
    <n v="0"/>
    <m/>
    <n v="0"/>
    <m/>
    <n v="0"/>
    <n v="0"/>
    <n v="0"/>
    <m/>
    <n v="0"/>
    <n v="0"/>
    <m/>
    <n v="0"/>
    <m/>
    <n v="0"/>
    <m/>
    <m/>
    <m/>
    <n v="4500"/>
    <n v="4500"/>
    <n v="4500"/>
    <n v="0"/>
    <n v="0"/>
    <m/>
    <m/>
    <m/>
    <m/>
  </r>
  <r>
    <s v="DISEÑO, DESARROLLO Y DESPLIEGUE SOLUCIONES TECNOLOGICAS"/>
    <x v="0"/>
    <s v="PIM"/>
    <s v="GITE"/>
    <s v="EG 2026"/>
    <s v="2.3"/>
    <s v="2.3.2.9.1.1"/>
    <x v="166"/>
    <x v="0"/>
    <n v="1"/>
    <n v="8500"/>
    <n v="30"/>
    <n v="15"/>
    <x v="0"/>
    <x v="0"/>
    <m/>
    <m/>
    <m/>
    <m/>
    <m/>
    <m/>
    <m/>
    <m/>
    <n v="12750"/>
    <n v="8500"/>
    <n v="4250"/>
    <n v="0"/>
    <n v="0"/>
    <n v="0"/>
    <n v="0"/>
    <n v="0"/>
    <n v="0"/>
    <n v="0"/>
    <n v="0"/>
    <n v="0"/>
    <n v="0"/>
    <n v="12750"/>
    <s v="SGSI"/>
    <m/>
    <m/>
    <m/>
    <m/>
    <m/>
    <m/>
    <m/>
    <m/>
    <s v="REMITIDO A GRH PARA CONTRATACION"/>
    <s v="0051-2026/SGSI-GITE_x000a_000110-2026/SGSI-GITE"/>
    <s v="00282-2026/SGIST-GITE_x000a_000988-2026/SGIST-GITE"/>
    <s v="000125-2026/GITE_x000a_000450-2026/GITE"/>
    <s v="8/01/2025_x000a_26/01/2026"/>
    <m/>
    <n v="1913"/>
    <m/>
    <m/>
    <m/>
    <s v="OSCANOA"/>
    <s v="OJEDA"/>
    <s v="LUISA"/>
    <n v="41212885"/>
    <n v="10412128856"/>
    <n v="8500"/>
    <d v="2026-01-06T00:00:00"/>
    <d v="2026-01-31T00:00:00"/>
    <m/>
    <n v="30"/>
    <n v="8500"/>
    <n v="26"/>
    <n v="8500"/>
    <n v="26"/>
    <n v="8500"/>
    <n v="0"/>
    <n v="0"/>
    <m/>
    <n v="15"/>
    <n v="4250"/>
    <n v="15"/>
    <n v="4250"/>
    <n v="15"/>
    <n v="4250"/>
    <n v="0"/>
    <n v="4250"/>
    <m/>
    <n v="0"/>
    <n v="0"/>
    <m/>
    <n v="0"/>
    <m/>
    <n v="0"/>
    <n v="0"/>
    <n v="0"/>
    <m/>
    <n v="0"/>
    <n v="0"/>
    <m/>
    <n v="0"/>
    <m/>
    <n v="0"/>
    <m/>
    <m/>
    <m/>
    <n v="12750"/>
    <n v="12750"/>
    <n v="12750"/>
    <n v="0"/>
    <n v="0"/>
    <m/>
    <m/>
    <m/>
    <m/>
  </r>
  <r>
    <s v="MANTENIMIENTO Y SOPORTE A LAS SOLUCIONES TECNOLOGICAS"/>
    <x v="1"/>
    <s v="PIM"/>
    <s v="GITE"/>
    <s v="EG 2026"/>
    <s v="2.3"/>
    <s v="2.3.2.9.1.1"/>
    <x v="167"/>
    <x v="0"/>
    <n v="1"/>
    <n v="7000"/>
    <n v="30"/>
    <n v="30"/>
    <x v="0"/>
    <x v="1"/>
    <m/>
    <m/>
    <m/>
    <m/>
    <m/>
    <m/>
    <m/>
    <m/>
    <n v="14000"/>
    <n v="7000"/>
    <n v="7000"/>
    <n v="0"/>
    <n v="0"/>
    <n v="0"/>
    <n v="0"/>
    <n v="0"/>
    <n v="0"/>
    <n v="0"/>
    <n v="0"/>
    <n v="0"/>
    <n v="0"/>
    <n v="14000"/>
    <s v="SGSI"/>
    <m/>
    <m/>
    <m/>
    <m/>
    <m/>
    <m/>
    <m/>
    <m/>
    <s v="REMITIDO A GRH PARA CONTRATACION"/>
    <s v="0050-2026/SGSI-GITE"/>
    <s v="0286-2026/SGIST-GITE"/>
    <s v="00124-2026/GITE"/>
    <d v="2025-01-08T00:00:00"/>
    <m/>
    <n v="2003"/>
    <m/>
    <m/>
    <m/>
    <s v="ÑAUPARI"/>
    <s v="CHUQUIMAJO"/>
    <s v="MARCOS ANTONIO"/>
    <n v="70315387"/>
    <n v="10703153874"/>
    <n v="7000"/>
    <d v="2026-01-06T00:00:00"/>
    <d v="2026-02-28T00:00:00"/>
    <m/>
    <n v="30"/>
    <n v="7000"/>
    <n v="26"/>
    <n v="7000"/>
    <n v="26"/>
    <n v="7000"/>
    <n v="0"/>
    <n v="0"/>
    <m/>
    <n v="30"/>
    <n v="7000"/>
    <n v="28"/>
    <n v="6533.3333333333339"/>
    <n v="28"/>
    <n v="7000"/>
    <n v="466.66666666666606"/>
    <n v="6533.3333333333339"/>
    <m/>
    <n v="0"/>
    <n v="0"/>
    <m/>
    <n v="0"/>
    <m/>
    <n v="0"/>
    <n v="0"/>
    <n v="0"/>
    <m/>
    <n v="0"/>
    <n v="0"/>
    <m/>
    <n v="0"/>
    <m/>
    <n v="0"/>
    <m/>
    <m/>
    <m/>
    <n v="14000"/>
    <n v="13533.333333333334"/>
    <n v="14000"/>
    <n v="466.66666666666606"/>
    <n v="0"/>
    <m/>
    <m/>
    <m/>
    <m/>
  </r>
  <r>
    <s v="MANTENIMIENTO Y SOPORTE A LAS SOLUCIONES TECNOLOGICAS"/>
    <x v="1"/>
    <s v="PIM"/>
    <s v="GITE"/>
    <s v="EG 2026"/>
    <s v="2.3"/>
    <s v="2.3.2.9.1.1"/>
    <x v="143"/>
    <x v="0"/>
    <n v="1"/>
    <n v="3000"/>
    <m/>
    <n v="15"/>
    <x v="0"/>
    <x v="1"/>
    <m/>
    <m/>
    <m/>
    <m/>
    <m/>
    <m/>
    <m/>
    <m/>
    <n v="1500"/>
    <m/>
    <m/>
    <m/>
    <m/>
    <m/>
    <m/>
    <m/>
    <m/>
    <m/>
    <m/>
    <m/>
    <m/>
    <n v="1500"/>
    <s v="SGSI"/>
    <s v="NUEVO LOCADOR NO PROGRAMADO "/>
    <s v="000281-2026/SGIST-GITE"/>
    <s v="000278-2026/GITE"/>
    <d v="2026-01-16T00:00:00"/>
    <s v="000111-2026/GPP"/>
    <d v="2026-01-23T00:00:00"/>
    <n v="1500"/>
    <s v="SE REALIZO MODIFICACION PRESUPUESTAL DE LOCADORES DE LA SGSI PARA NUEVA ACTIVIDAD OPERATIVA"/>
    <s v="PENDIENTE DE REQUERIR"/>
    <m/>
    <m/>
    <m/>
    <m/>
    <m/>
    <m/>
    <m/>
    <m/>
    <m/>
    <m/>
    <m/>
    <m/>
    <m/>
    <m/>
    <m/>
    <m/>
    <m/>
    <m/>
    <n v="0"/>
    <n v="0"/>
    <m/>
    <n v="0"/>
    <m/>
    <n v="0"/>
    <n v="0"/>
    <n v="0"/>
    <m/>
    <n v="15"/>
    <n v="1500"/>
    <m/>
    <n v="0"/>
    <m/>
    <n v="0"/>
    <n v="1500"/>
    <n v="0"/>
    <m/>
    <n v="0"/>
    <n v="0"/>
    <m/>
    <n v="0"/>
    <m/>
    <n v="0"/>
    <n v="0"/>
    <n v="0"/>
    <m/>
    <n v="0"/>
    <n v="0"/>
    <m/>
    <n v="0"/>
    <m/>
    <n v="0"/>
    <m/>
    <m/>
    <m/>
    <n v="1500"/>
    <n v="0"/>
    <n v="0"/>
    <n v="1500"/>
    <m/>
    <m/>
    <m/>
    <m/>
    <m/>
  </r>
  <r>
    <s v="nuevo: DISEÑO, DESARROLLO Y DESPLIEGUE SOLUCIONES TECNOLOGICAS_x000a_antes; MANTENIMIENTO Y SOPORTE A LAS SOLUCIONES TECNOLOGICAS"/>
    <x v="0"/>
    <s v="PIM"/>
    <s v="GITE"/>
    <s v="EG 2026"/>
    <s v="2.3"/>
    <s v="2.3.2.9.1.1"/>
    <x v="162"/>
    <x v="0"/>
    <n v="1"/>
    <n v="7000"/>
    <m/>
    <n v="15"/>
    <x v="0"/>
    <x v="1"/>
    <m/>
    <m/>
    <m/>
    <m/>
    <m/>
    <m/>
    <m/>
    <m/>
    <n v="3500"/>
    <n v="0"/>
    <n v="3500"/>
    <n v="0"/>
    <n v="0"/>
    <n v="0"/>
    <n v="0"/>
    <n v="0"/>
    <n v="0"/>
    <n v="0"/>
    <n v="0"/>
    <n v="0"/>
    <n v="0"/>
    <n v="3500"/>
    <s v="SGSI"/>
    <m/>
    <s v="000281-2026/SGIST-GITE"/>
    <s v="000278-2026/GITE"/>
    <d v="2026-01-16T00:00:00"/>
    <s v="000111-2026/GPP"/>
    <d v="2026-01-23T00:00:00"/>
    <n v="3500"/>
    <s v="SE REALIZO MODIFICACION PRESUPUESTAL DE LOCADORES DE LA SGSI PARA NUEVA ACTIVIDAD OPERATIVA"/>
    <s v="REMITIDO A GRH PARA CONTRATACION"/>
    <s v="000110-2026/SGSI-GITE"/>
    <s v="000988-2026-SGIST/GITE"/>
    <s v="000450-2026/GITE"/>
    <d v="2026-01-26T00:00:00"/>
    <m/>
    <m/>
    <s v="SI"/>
    <m/>
    <m/>
    <s v="EGOAVIL"/>
    <s v="RIVERA"/>
    <s v="JAVIER RICHARD"/>
    <n v="10677149"/>
    <n v="10106771494"/>
    <n v="7000"/>
    <d v="2026-02-01T00:00:00"/>
    <d v="2026-02-28T00:00:00"/>
    <m/>
    <n v="0"/>
    <n v="0"/>
    <m/>
    <n v="0"/>
    <m/>
    <n v="0"/>
    <n v="0"/>
    <n v="0"/>
    <m/>
    <n v="15"/>
    <n v="3500"/>
    <n v="15"/>
    <n v="3500"/>
    <n v="15"/>
    <n v="3500"/>
    <n v="0"/>
    <n v="3500"/>
    <m/>
    <n v="0"/>
    <n v="0"/>
    <m/>
    <n v="0"/>
    <m/>
    <n v="0"/>
    <n v="0"/>
    <n v="0"/>
    <m/>
    <n v="0"/>
    <n v="0"/>
    <m/>
    <n v="0"/>
    <m/>
    <n v="0"/>
    <m/>
    <m/>
    <m/>
    <n v="3500"/>
    <n v="3500"/>
    <n v="3500"/>
    <n v="0"/>
    <n v="0"/>
    <m/>
    <m/>
    <m/>
    <m/>
  </r>
  <r>
    <s v="MANTENIMIENTO Y SOPORTE A LAS SOLUCIONES TECNOLOGICAS"/>
    <x v="1"/>
    <s v="PIM"/>
    <s v="GITE"/>
    <s v="EG 2026"/>
    <s v="2.3"/>
    <s v="2.3.2.9.1.1"/>
    <x v="5"/>
    <x v="0"/>
    <n v="1"/>
    <n v="6000"/>
    <m/>
    <n v="15"/>
    <x v="0"/>
    <x v="1"/>
    <m/>
    <m/>
    <m/>
    <m/>
    <m/>
    <m/>
    <m/>
    <m/>
    <n v="3000"/>
    <n v="0"/>
    <n v="3000"/>
    <n v="0"/>
    <n v="0"/>
    <n v="0"/>
    <n v="0"/>
    <n v="0"/>
    <n v="0"/>
    <n v="0"/>
    <n v="0"/>
    <n v="0"/>
    <n v="0"/>
    <n v="3000"/>
    <s v="SGSI"/>
    <m/>
    <m/>
    <m/>
    <m/>
    <m/>
    <m/>
    <m/>
    <m/>
    <s v="REMITIDO A GRH PARA CONTRATACION"/>
    <s v="0050-2026/SGSI-GITE"/>
    <s v="0286-2026/SGIST-GITE"/>
    <s v="00124-2026/GITE"/>
    <d v="2025-01-08T00:00:00"/>
    <m/>
    <n v="2005"/>
    <m/>
    <m/>
    <m/>
    <s v="GUTIERREZ "/>
    <s v="MIRANDA "/>
    <s v="JOEL ELIAQUIN"/>
    <n v="25558709"/>
    <s v="_x000a_10255587094"/>
    <n v="6000"/>
    <d v="2026-01-06T00:00:00"/>
    <d v="2026-02-28T00:00:00"/>
    <m/>
    <n v="0"/>
    <n v="0"/>
    <m/>
    <m/>
    <m/>
    <n v="0"/>
    <n v="0"/>
    <n v="0"/>
    <m/>
    <n v="15"/>
    <n v="3000"/>
    <n v="14"/>
    <n v="3000"/>
    <n v="14"/>
    <n v="3000"/>
    <n v="0"/>
    <n v="3000"/>
    <m/>
    <n v="0"/>
    <n v="0"/>
    <m/>
    <n v="0"/>
    <m/>
    <n v="0"/>
    <n v="0"/>
    <n v="0"/>
    <m/>
    <n v="0"/>
    <n v="0"/>
    <m/>
    <n v="0"/>
    <m/>
    <n v="0"/>
    <m/>
    <m/>
    <m/>
    <n v="3000"/>
    <n v="3000"/>
    <n v="3000"/>
    <n v="0"/>
    <n v="0"/>
    <m/>
    <m/>
    <m/>
    <m/>
  </r>
  <r>
    <s v="MANTENIMIENTO Y SOPORTE A LAS SOLUCIONES TECNOLOGICAS"/>
    <x v="1"/>
    <s v="PIM"/>
    <s v="GITE"/>
    <s v="EG 2026"/>
    <s v="2.3"/>
    <s v="2.3.2.9.1.1"/>
    <x v="168"/>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5"/>
    <m/>
    <m/>
    <m/>
    <s v="SOLIS"/>
    <s v="SOTELO"/>
    <s v="LUCILA MARTHA"/>
    <n v="46941575"/>
    <n v="10469415754"/>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69"/>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6"/>
    <m/>
    <m/>
    <m/>
    <s v="MELGAREJO"/>
    <s v="JARA"/>
    <s v="JUAN DUBERTO "/>
    <n v="41608085"/>
    <n v="10416080858"/>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70"/>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7"/>
    <m/>
    <m/>
    <m/>
    <s v="SANCHEZ"/>
    <s v="HINOJOSA"/>
    <s v="STEVEN EMILIO"/>
    <n v="40284016"/>
    <n v="10402840167"/>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71"/>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8"/>
    <m/>
    <m/>
    <m/>
    <s v="ENCARNACION "/>
    <s v="ROQUE "/>
    <s v="MIGUEL ANGEL"/>
    <n v="44350738"/>
    <n v="10443507383"/>
    <n v="5500"/>
    <d v="2026-01-02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71"/>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9"/>
    <m/>
    <m/>
    <m/>
    <s v="VELIZ"/>
    <s v="ZERPA"/>
    <s v="MIGUEL ANGEL"/>
    <n v="43721081"/>
    <n v="10437210816"/>
    <n v="5500"/>
    <d v="2026-01-02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71"/>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30"/>
    <m/>
    <m/>
    <m/>
    <s v="CRISTOBAL"/>
    <s v="BARSALLO"/>
    <s v="GISELLA DEL ROCIO"/>
    <n v="10203296"/>
    <n v="10102032964"/>
    <n v="5500"/>
    <d v="2026-01-02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72"/>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31"/>
    <m/>
    <m/>
    <m/>
    <s v="FERNANDEZ"/>
    <s v="ROJAS"/>
    <s v="WENDEL EMERSON"/>
    <s v="33431623"/>
    <n v="10334316233"/>
    <n v="5500"/>
    <d v="2026-01-06T00:00:00"/>
    <d v="2026-02-28T00:00:00"/>
    <m/>
    <n v="30"/>
    <n v="5500"/>
    <n v="30"/>
    <n v="5500"/>
    <n v="30"/>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21"/>
    <x v="0"/>
    <n v="1"/>
    <n v="5500"/>
    <m/>
    <n v="15"/>
    <x v="0"/>
    <x v="1"/>
    <m/>
    <m/>
    <m/>
    <m/>
    <m/>
    <m/>
    <m/>
    <m/>
    <n v="2750"/>
    <n v="0"/>
    <n v="2750"/>
    <n v="0"/>
    <n v="0"/>
    <n v="0"/>
    <n v="0"/>
    <n v="0"/>
    <n v="0"/>
    <n v="0"/>
    <n v="0"/>
    <n v="0"/>
    <n v="0"/>
    <n v="2750"/>
    <s v="SGSI"/>
    <m/>
    <m/>
    <m/>
    <m/>
    <m/>
    <m/>
    <m/>
    <m/>
    <s v="REMITIDO A GRH PARA CONTRATACION"/>
    <s v="0050-2026/SGSI-GITE"/>
    <s v="0286-2026/SGIST-GITE"/>
    <s v="00124-2026/GITE"/>
    <d v="2025-01-08T00:00:00"/>
    <m/>
    <n v="2019"/>
    <m/>
    <m/>
    <m/>
    <s v="FELIX"/>
    <s v="VASQUEZ"/>
    <s v="MARCELA VILMA"/>
    <n v="41779939"/>
    <n v="10417799392"/>
    <n v="5500"/>
    <d v="2026-01-06T00:00:00"/>
    <d v="2026-02-28T00:00:00"/>
    <m/>
    <n v="0"/>
    <n v="0"/>
    <m/>
    <m/>
    <m/>
    <m/>
    <n v="0"/>
    <n v="0"/>
    <m/>
    <n v="15"/>
    <n v="2750"/>
    <n v="14"/>
    <n v="2750"/>
    <n v="14"/>
    <n v="2750"/>
    <n v="0"/>
    <n v="2750"/>
    <m/>
    <n v="0"/>
    <n v="0"/>
    <m/>
    <n v="0"/>
    <m/>
    <n v="0"/>
    <n v="0"/>
    <n v="0"/>
    <m/>
    <n v="0"/>
    <n v="0"/>
    <m/>
    <n v="0"/>
    <m/>
    <n v="0"/>
    <m/>
    <m/>
    <m/>
    <n v="2750"/>
    <n v="2750"/>
    <n v="2750"/>
    <n v="0"/>
    <n v="0"/>
    <m/>
    <m/>
    <m/>
    <m/>
  </r>
  <r>
    <s v="MANTENIMIENTO Y SOPORTE A LAS SOLUCIONES TECNOLOGICAS"/>
    <x v="1"/>
    <s v="PIM"/>
    <s v="GITE"/>
    <s v="EG 2026"/>
    <s v="2.3"/>
    <s v="2.3.2.9.1.1"/>
    <x v="173"/>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3"/>
    <m/>
    <m/>
    <m/>
    <s v="RAMOS"/>
    <s v="POMPA"/>
    <s v="MARIA MAGDALENA"/>
    <n v="73676963"/>
    <n v="10736769633"/>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80"/>
    <x v="0"/>
    <n v="1"/>
    <n v="7000"/>
    <m/>
    <n v="15"/>
    <x v="0"/>
    <x v="1"/>
    <m/>
    <m/>
    <m/>
    <m/>
    <m/>
    <m/>
    <m/>
    <m/>
    <n v="3500"/>
    <n v="0"/>
    <n v="3500"/>
    <n v="0"/>
    <n v="0"/>
    <n v="0"/>
    <n v="0"/>
    <n v="0"/>
    <n v="0"/>
    <n v="0"/>
    <n v="0"/>
    <n v="0"/>
    <n v="0"/>
    <n v="3500"/>
    <s v="SGSI"/>
    <m/>
    <m/>
    <m/>
    <m/>
    <m/>
    <m/>
    <m/>
    <m/>
    <s v="REMITIDO A GRH PARA CONTRATACION"/>
    <s v="00049-2026/SGSI-GITE"/>
    <s v="000284-2026/SGIST-GITE"/>
    <s v="000118-2026/GITE"/>
    <d v="2025-01-08T00:00:00"/>
    <m/>
    <n v="1965"/>
    <m/>
    <m/>
    <m/>
    <s v="ATAYAURI"/>
    <s v="CALDERON"/>
    <s v="RONNIER"/>
    <n v="46837236"/>
    <n v="10468372369"/>
    <n v="7000"/>
    <d v="2026-01-06T00:00:00"/>
    <d v="2026-02-28T00:00:00"/>
    <m/>
    <n v="0"/>
    <n v="0"/>
    <m/>
    <n v="0"/>
    <m/>
    <n v="0"/>
    <n v="0"/>
    <n v="0"/>
    <m/>
    <n v="15"/>
    <n v="3500"/>
    <n v="15"/>
    <n v="3500"/>
    <n v="15"/>
    <n v="3500"/>
    <n v="0"/>
    <n v="3500"/>
    <m/>
    <n v="0"/>
    <n v="0"/>
    <m/>
    <n v="0"/>
    <m/>
    <n v="0"/>
    <n v="0"/>
    <n v="0"/>
    <m/>
    <n v="0"/>
    <n v="0"/>
    <m/>
    <n v="0"/>
    <m/>
    <n v="0"/>
    <m/>
    <m/>
    <m/>
    <n v="3500"/>
    <n v="3500"/>
    <n v="3500"/>
    <n v="0"/>
    <n v="0"/>
    <m/>
    <m/>
    <m/>
    <m/>
  </r>
  <r>
    <s v="MANTENIMIENTO Y SOPORTE A LAS SOLUCIONES TECNOLOGICAS"/>
    <x v="1"/>
    <s v="PIM"/>
    <s v="GITE"/>
    <s v="EG 2026"/>
    <s v="2.3"/>
    <s v="2.3.2.9.1.1"/>
    <x v="81"/>
    <x v="0"/>
    <n v="1"/>
    <n v="7000"/>
    <m/>
    <n v="15"/>
    <x v="0"/>
    <x v="1"/>
    <m/>
    <m/>
    <m/>
    <m/>
    <m/>
    <m/>
    <m/>
    <m/>
    <n v="3500"/>
    <n v="0"/>
    <n v="3500"/>
    <n v="0"/>
    <n v="0"/>
    <n v="0"/>
    <n v="0"/>
    <n v="0"/>
    <n v="0"/>
    <n v="0"/>
    <n v="0"/>
    <n v="0"/>
    <n v="0"/>
    <n v="3500"/>
    <s v="SGSI"/>
    <m/>
    <m/>
    <m/>
    <m/>
    <m/>
    <m/>
    <m/>
    <m/>
    <s v="REMITIDO A GRH PARA CONTRATACION"/>
    <s v="00049-2026/SGSI-GITE"/>
    <s v="000284-2026/SGIST-GITE"/>
    <s v="000118-2026/GITE"/>
    <d v="2025-01-08T00:00:00"/>
    <m/>
    <n v="1966"/>
    <m/>
    <m/>
    <m/>
    <s v="BRAVO"/>
    <s v="MERLO"/>
    <s v="CRISTIAN JONATHAN"/>
    <n v="47564486"/>
    <n v="10475644862"/>
    <n v="7000"/>
    <d v="2026-01-06T00:00:00"/>
    <d v="2026-02-28T00:00:00"/>
    <m/>
    <n v="0"/>
    <n v="0"/>
    <m/>
    <n v="0"/>
    <m/>
    <n v="0"/>
    <n v="0"/>
    <n v="0"/>
    <m/>
    <n v="15"/>
    <n v="3500"/>
    <n v="15"/>
    <n v="3500"/>
    <n v="15"/>
    <n v="3500"/>
    <n v="0"/>
    <n v="3500"/>
    <m/>
    <n v="0"/>
    <n v="0"/>
    <m/>
    <n v="0"/>
    <m/>
    <n v="0"/>
    <n v="0"/>
    <n v="0"/>
    <m/>
    <n v="0"/>
    <n v="0"/>
    <m/>
    <n v="0"/>
    <m/>
    <n v="0"/>
    <m/>
    <m/>
    <m/>
    <n v="3500"/>
    <n v="3500"/>
    <n v="3500"/>
    <n v="0"/>
    <n v="0"/>
    <m/>
    <m/>
    <m/>
    <m/>
  </r>
  <r>
    <s v="MANTENIMIENTO Y SOPORTE A LAS SOLUCIONES TECNOLOGICAS"/>
    <x v="1"/>
    <s v="PIM"/>
    <s v="GITE"/>
    <s v="EG 2026"/>
    <s v="2.3"/>
    <s v="2.3.2.9.1.1"/>
    <x v="174"/>
    <x v="0"/>
    <n v="1"/>
    <n v="8000"/>
    <n v="30"/>
    <n v="30"/>
    <x v="0"/>
    <x v="1"/>
    <m/>
    <m/>
    <m/>
    <m/>
    <m/>
    <m/>
    <m/>
    <m/>
    <n v="16000"/>
    <n v="8000"/>
    <n v="8000"/>
    <n v="0"/>
    <n v="0"/>
    <n v="0"/>
    <n v="0"/>
    <n v="0"/>
    <n v="0"/>
    <n v="0"/>
    <n v="0"/>
    <n v="0"/>
    <n v="0"/>
    <n v="16000"/>
    <s v="SGSI"/>
    <m/>
    <m/>
    <m/>
    <m/>
    <m/>
    <m/>
    <m/>
    <m/>
    <s v="REMITIDO A GRH PARA CONTRATACION"/>
    <s v="0050-2026/SGSI-GITE"/>
    <s v="0286-2026/SGIST-GITE"/>
    <s v="00124-2026/GITE"/>
    <d v="2025-01-08T00:00:00"/>
    <m/>
    <n v="1999"/>
    <m/>
    <m/>
    <m/>
    <s v="NARIO"/>
    <s v="CORDOVA"/>
    <s v="ELIZABETH ROSMERY"/>
    <n v="43872038"/>
    <n v="10438720389"/>
    <n v="8000"/>
    <d v="2026-01-02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175"/>
    <x v="0"/>
    <n v="1"/>
    <n v="7500"/>
    <n v="30"/>
    <n v="30"/>
    <x v="0"/>
    <x v="1"/>
    <m/>
    <m/>
    <m/>
    <m/>
    <m/>
    <m/>
    <m/>
    <m/>
    <n v="15000"/>
    <n v="7500"/>
    <n v="7500"/>
    <n v="0"/>
    <n v="0"/>
    <n v="0"/>
    <n v="0"/>
    <n v="0"/>
    <n v="0"/>
    <n v="0"/>
    <n v="0"/>
    <n v="0"/>
    <n v="0"/>
    <n v="15000"/>
    <s v="SGSI"/>
    <m/>
    <m/>
    <m/>
    <m/>
    <m/>
    <m/>
    <m/>
    <m/>
    <s v="REMITIDO A GRH PARA CONTRATACION"/>
    <s v="0051-2026/SGSI-GITE"/>
    <s v="00282-2026/SGIST-GITE"/>
    <s v="000125-2026/GITE"/>
    <d v="2025-01-08T00:00:00"/>
    <m/>
    <n v="1908"/>
    <m/>
    <m/>
    <m/>
    <s v="ARAKAKI"/>
    <s v="KIYAMO"/>
    <s v="FERNANDO"/>
    <s v="07198103"/>
    <n v="10071981032"/>
    <n v="7500"/>
    <d v="2026-01-06T00:00:00"/>
    <d v="2026-02-28T00:00:00"/>
    <m/>
    <n v="30"/>
    <n v="7500"/>
    <n v="26"/>
    <n v="7500"/>
    <n v="26"/>
    <n v="7500"/>
    <n v="0"/>
    <n v="0"/>
    <m/>
    <n v="30"/>
    <n v="7500"/>
    <n v="28"/>
    <n v="7500"/>
    <n v="28"/>
    <n v="7500"/>
    <n v="0"/>
    <n v="7500"/>
    <m/>
    <n v="0"/>
    <n v="0"/>
    <m/>
    <n v="0"/>
    <m/>
    <n v="0"/>
    <n v="0"/>
    <n v="0"/>
    <m/>
    <n v="0"/>
    <n v="0"/>
    <m/>
    <n v="0"/>
    <m/>
    <n v="0"/>
    <m/>
    <m/>
    <m/>
    <n v="15000"/>
    <n v="15000"/>
    <n v="15000"/>
    <n v="0"/>
    <n v="0"/>
    <m/>
    <m/>
    <m/>
    <m/>
  </r>
  <r>
    <s v="MANTENIMIENTO Y SOPORTE A LAS SOLUCIONES TECNOLOGICAS"/>
    <x v="1"/>
    <s v="PIM"/>
    <s v="GITE"/>
    <s v="EG 2026"/>
    <s v="2.3"/>
    <s v="2.3.2.9.1.1"/>
    <x v="176"/>
    <x v="0"/>
    <n v="1"/>
    <n v="8500"/>
    <n v="30"/>
    <n v="30"/>
    <x v="0"/>
    <x v="1"/>
    <m/>
    <m/>
    <m/>
    <m/>
    <m/>
    <m/>
    <m/>
    <m/>
    <n v="17000"/>
    <n v="8500"/>
    <n v="8500"/>
    <n v="0"/>
    <n v="0"/>
    <n v="0"/>
    <n v="0"/>
    <n v="0"/>
    <n v="0"/>
    <n v="0"/>
    <n v="0"/>
    <n v="0"/>
    <n v="0"/>
    <n v="17000"/>
    <s v="SGSI"/>
    <m/>
    <m/>
    <m/>
    <m/>
    <m/>
    <m/>
    <m/>
    <m/>
    <s v="REMITIDO A GRH PARA CONTRATACION"/>
    <s v="0051-2026/SGSI-GITE"/>
    <s v="00282-2026/SGIST-GITE"/>
    <s v="000125-2026/GITE"/>
    <d v="2025-01-08T00:00:00"/>
    <m/>
    <n v="1912"/>
    <m/>
    <m/>
    <m/>
    <s v="VILCA"/>
    <s v="RETAMOZO"/>
    <s v="CLARA CARMEN"/>
    <n v="43515206"/>
    <n v="10435152061"/>
    <n v="8500"/>
    <d v="2026-01-06T00:00:00"/>
    <d v="2026-02-28T00:00:00"/>
    <m/>
    <n v="30"/>
    <n v="8500"/>
    <n v="26"/>
    <n v="8500"/>
    <n v="26"/>
    <n v="8500"/>
    <n v="0"/>
    <n v="0"/>
    <m/>
    <n v="30"/>
    <n v="8500"/>
    <n v="28"/>
    <n v="8500"/>
    <n v="28"/>
    <n v="8500"/>
    <n v="0"/>
    <n v="8500"/>
    <m/>
    <n v="0"/>
    <n v="0"/>
    <m/>
    <n v="0"/>
    <m/>
    <n v="0"/>
    <n v="0"/>
    <n v="0"/>
    <m/>
    <n v="0"/>
    <n v="0"/>
    <m/>
    <n v="0"/>
    <m/>
    <n v="0"/>
    <m/>
    <m/>
    <m/>
    <n v="17000"/>
    <n v="17000"/>
    <n v="17000"/>
    <n v="0"/>
    <n v="0"/>
    <m/>
    <m/>
    <m/>
    <m/>
  </r>
  <r>
    <s v="MANTENIMIENTO Y SOPORTE A LAS SOLUCIONES TECNOLOGICAS"/>
    <x v="0"/>
    <s v="PIM"/>
    <s v="GITE"/>
    <s v="EG 2026"/>
    <s v="2.3"/>
    <s v="2.3.2.9.1.1"/>
    <x v="166"/>
    <x v="0"/>
    <n v="1"/>
    <n v="8500"/>
    <m/>
    <n v="15"/>
    <x v="0"/>
    <x v="1"/>
    <m/>
    <m/>
    <m/>
    <m/>
    <m/>
    <m/>
    <m/>
    <m/>
    <n v="4250"/>
    <n v="0"/>
    <n v="4250"/>
    <n v="0"/>
    <n v="0"/>
    <n v="0"/>
    <n v="0"/>
    <n v="0"/>
    <n v="0"/>
    <n v="0"/>
    <n v="0"/>
    <n v="0"/>
    <n v="0"/>
    <n v="4250"/>
    <s v="SGSI"/>
    <m/>
    <s v="000281-2026/SGIST-GITE"/>
    <s v="000278-2026/GITE"/>
    <d v="2026-01-16T00:00:00"/>
    <s v="000111-2026/GPP"/>
    <d v="2026-01-23T00:00:00"/>
    <n v="4250"/>
    <s v="SE REALIZO MODIFICACION PRESUPUESTAL DE LOCADORES DE LA SGSI PARA NUEVA ACTIVIDAD OPERATIVA"/>
    <s v="REMITIDO A GRH PARA CONTRATACION"/>
    <s v="000110-2026/SGSI-GITE"/>
    <s v="000988-2026/SGIST-GITE"/>
    <s v="000450-2026/GITE"/>
    <d v="2026-01-26T00:00:00"/>
    <m/>
    <m/>
    <s v="SI"/>
    <m/>
    <m/>
    <s v="OSCANOA"/>
    <s v="OJEDA"/>
    <s v="LUISA"/>
    <n v="41212885"/>
    <n v="10412128856"/>
    <n v="8500"/>
    <d v="2026-02-01T00:00:00"/>
    <d v="2026-02-28T00:00:00"/>
    <m/>
    <n v="0"/>
    <n v="0"/>
    <m/>
    <n v="0"/>
    <m/>
    <n v="0"/>
    <n v="0"/>
    <n v="0"/>
    <m/>
    <n v="15"/>
    <n v="4250"/>
    <n v="15"/>
    <n v="4250"/>
    <n v="15"/>
    <n v="4250"/>
    <n v="0"/>
    <n v="4250"/>
    <m/>
    <n v="0"/>
    <n v="0"/>
    <m/>
    <n v="0"/>
    <m/>
    <n v="0"/>
    <n v="0"/>
    <n v="0"/>
    <m/>
    <n v="0"/>
    <n v="0"/>
    <m/>
    <n v="0"/>
    <m/>
    <n v="0"/>
    <m/>
    <m/>
    <m/>
    <n v="4250"/>
    <n v="4250"/>
    <n v="4250"/>
    <n v="0"/>
    <n v="0"/>
    <m/>
    <m/>
    <m/>
    <m/>
  </r>
  <r>
    <s v="DISEÑO, DESARROLLO Y DESPLIEGUE SOLUCIONES TECNOLOGICAS"/>
    <x v="0"/>
    <s v="PIM"/>
    <s v="GITE"/>
    <s v="EG 2026"/>
    <s v="2.3"/>
    <s v="2.3.2.9.1.1"/>
    <x v="177"/>
    <x v="0"/>
    <n v="1"/>
    <n v="7000"/>
    <n v="30"/>
    <n v="30"/>
    <x v="0"/>
    <x v="1"/>
    <m/>
    <m/>
    <m/>
    <m/>
    <m/>
    <m/>
    <m/>
    <m/>
    <n v="14000"/>
    <n v="7000"/>
    <n v="7000"/>
    <n v="0"/>
    <n v="0"/>
    <n v="0"/>
    <n v="0"/>
    <n v="0"/>
    <n v="0"/>
    <n v="0"/>
    <n v="0"/>
    <n v="0"/>
    <n v="0"/>
    <n v="14000"/>
    <s v="SGGDI"/>
    <m/>
    <m/>
    <m/>
    <m/>
    <m/>
    <m/>
    <m/>
    <m/>
    <s v="REMITIDO A GRH PARA CONTRATACION"/>
    <s v="000011-2026/SGGDI/GITE"/>
    <s v="000114-2026/SGIST"/>
    <s v="000039-2026-GITE"/>
    <d v="2026-01-06T00:00:00"/>
    <m/>
    <s v="0596"/>
    <m/>
    <m/>
    <m/>
    <s v="VIZCARRA"/>
    <s v="MEDINA"/>
    <s v="DELCY MARIA"/>
    <n v="9541531"/>
    <n v="10095415313"/>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178"/>
    <x v="0"/>
    <n v="1"/>
    <n v="10000"/>
    <n v="30"/>
    <n v="30"/>
    <x v="0"/>
    <x v="1"/>
    <m/>
    <m/>
    <m/>
    <m/>
    <m/>
    <m/>
    <m/>
    <m/>
    <n v="20000"/>
    <n v="10000"/>
    <n v="10000"/>
    <n v="0"/>
    <n v="0"/>
    <n v="0"/>
    <n v="0"/>
    <n v="0"/>
    <n v="0"/>
    <n v="0"/>
    <n v="0"/>
    <n v="0"/>
    <n v="0"/>
    <n v="20000"/>
    <s v="SGGDI"/>
    <m/>
    <m/>
    <m/>
    <m/>
    <m/>
    <m/>
    <m/>
    <m/>
    <s v="REMITIDO A GRH PARA CONTRATACION"/>
    <s v="000011-2026/SGGDI/GITE"/>
    <s v="000114-2026/SGIST"/>
    <s v="000039-2026-GITE"/>
    <d v="2026-01-06T00:00:00"/>
    <m/>
    <s v="0598"/>
    <m/>
    <m/>
    <m/>
    <s v="PORTUGAL"/>
    <s v="VARGAS"/>
    <s v="PAULO CESAR"/>
    <n v="44627780"/>
    <n v="10446277800"/>
    <n v="10000"/>
    <d v="2026-01-06T00:00:00"/>
    <d v="2026-02-28T00:00:00"/>
    <m/>
    <n v="30"/>
    <n v="10000"/>
    <n v="30"/>
    <n v="10000"/>
    <n v="30"/>
    <n v="10000"/>
    <n v="0"/>
    <n v="0"/>
    <m/>
    <n v="30"/>
    <n v="10000"/>
    <n v="30"/>
    <n v="10000"/>
    <n v="30"/>
    <n v="10000"/>
    <n v="0"/>
    <n v="10000"/>
    <m/>
    <n v="0"/>
    <n v="0"/>
    <m/>
    <n v="0"/>
    <m/>
    <n v="0"/>
    <n v="0"/>
    <n v="0"/>
    <m/>
    <n v="0"/>
    <n v="0"/>
    <m/>
    <n v="0"/>
    <m/>
    <n v="0"/>
    <m/>
    <m/>
    <m/>
    <n v="20000"/>
    <n v="20000"/>
    <n v="20000"/>
    <n v="0"/>
    <n v="0"/>
    <m/>
    <m/>
    <m/>
    <m/>
  </r>
  <r>
    <s v="DISEÑO, DESARROLLO Y DESPLIEGUE SOLUCIONES TECNOLOGICAS"/>
    <x v="0"/>
    <s v="PIM"/>
    <s v="GITE"/>
    <s v="EG 2026"/>
    <s v="2.3"/>
    <s v="2.3.2.9.1.1"/>
    <x v="179"/>
    <x v="0"/>
    <n v="1"/>
    <n v="10000"/>
    <n v="30"/>
    <n v="30"/>
    <x v="0"/>
    <x v="1"/>
    <m/>
    <m/>
    <m/>
    <m/>
    <m/>
    <m/>
    <m/>
    <m/>
    <n v="20000"/>
    <n v="10000"/>
    <n v="10000"/>
    <n v="0"/>
    <n v="0"/>
    <n v="0"/>
    <n v="0"/>
    <n v="0"/>
    <n v="0"/>
    <n v="0"/>
    <n v="0"/>
    <n v="0"/>
    <n v="0"/>
    <n v="20000"/>
    <s v="SGGDI"/>
    <m/>
    <m/>
    <m/>
    <m/>
    <m/>
    <m/>
    <m/>
    <m/>
    <s v="REMITIDO A GRH PARA CONTRATACION"/>
    <s v="000011-2026/SGGDI/GITE"/>
    <s v="000114-2026/SGIST"/>
    <s v="000039-2026-GITE"/>
    <d v="2026-01-06T00:00:00"/>
    <m/>
    <s v="0601"/>
    <m/>
    <m/>
    <m/>
    <s v="ROSALES"/>
    <s v="GERONIMO"/>
    <s v="GISSELA KATHERYN"/>
    <n v="41874566"/>
    <n v="10418745661"/>
    <n v="10000"/>
    <d v="2026-01-06T00:00:00"/>
    <d v="2026-02-28T00:00:00"/>
    <m/>
    <n v="30"/>
    <n v="10000"/>
    <n v="30"/>
    <n v="10000"/>
    <n v="30"/>
    <n v="10000"/>
    <n v="0"/>
    <n v="0"/>
    <m/>
    <n v="30"/>
    <n v="10000"/>
    <n v="30"/>
    <n v="10000"/>
    <n v="30"/>
    <n v="10000"/>
    <n v="0"/>
    <n v="10000"/>
    <m/>
    <n v="0"/>
    <n v="0"/>
    <m/>
    <n v="0"/>
    <m/>
    <n v="0"/>
    <n v="0"/>
    <n v="0"/>
    <m/>
    <n v="0"/>
    <n v="0"/>
    <m/>
    <n v="0"/>
    <m/>
    <n v="0"/>
    <m/>
    <m/>
    <m/>
    <n v="20000"/>
    <n v="20000"/>
    <n v="20000"/>
    <n v="0"/>
    <n v="0"/>
    <m/>
    <m/>
    <m/>
    <m/>
  </r>
  <r>
    <s v="DISEÑO, DESARROLLO Y DESPLIEGUE SOLUCIONES TECNOLOGICAS"/>
    <x v="0"/>
    <s v="PIM"/>
    <s v="GITE"/>
    <s v="EG 2026"/>
    <s v="2.3"/>
    <s v="2.3.2.9.1.1"/>
    <x v="180"/>
    <x v="0"/>
    <n v="1"/>
    <n v="9000"/>
    <n v="30"/>
    <n v="30"/>
    <x v="0"/>
    <x v="1"/>
    <m/>
    <m/>
    <m/>
    <m/>
    <m/>
    <m/>
    <m/>
    <m/>
    <n v="18000"/>
    <n v="9000"/>
    <n v="9000"/>
    <n v="0"/>
    <n v="0"/>
    <n v="0"/>
    <n v="0"/>
    <n v="0"/>
    <n v="0"/>
    <n v="0"/>
    <n v="0"/>
    <n v="0"/>
    <n v="0"/>
    <n v="18000"/>
    <s v="SGGDI"/>
    <m/>
    <m/>
    <m/>
    <m/>
    <m/>
    <m/>
    <m/>
    <m/>
    <s v="REMITIDO A GRH PARA CONTRATACION"/>
    <s v="000011-2026/SGGDI/GITE"/>
    <s v="000114-2026/SGIST"/>
    <s v="000039-2026-GITE"/>
    <d v="2026-01-06T00:00:00"/>
    <m/>
    <s v="0605"/>
    <m/>
    <m/>
    <m/>
    <s v="HUANCA"/>
    <s v="FLORES"/>
    <s v="MARIA ELIZABETH"/>
    <n v="43060130"/>
    <n v="10430601305"/>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181"/>
    <x v="0"/>
    <n v="1"/>
    <n v="8000"/>
    <n v="30"/>
    <n v="30"/>
    <x v="0"/>
    <x v="1"/>
    <m/>
    <m/>
    <m/>
    <m/>
    <m/>
    <m/>
    <m/>
    <m/>
    <n v="16000"/>
    <n v="8000"/>
    <n v="8000"/>
    <n v="0"/>
    <n v="0"/>
    <n v="0"/>
    <n v="0"/>
    <n v="0"/>
    <n v="0"/>
    <n v="0"/>
    <n v="0"/>
    <n v="0"/>
    <n v="0"/>
    <n v="16000"/>
    <s v="SGGDI"/>
    <m/>
    <m/>
    <m/>
    <m/>
    <m/>
    <m/>
    <m/>
    <m/>
    <s v="REMITIDO A GRH PARA CONTRATACION"/>
    <s v="000011-2026/SGGDI/GITE"/>
    <s v="000114-2026/SGIST"/>
    <s v="000039-2026-GITE"/>
    <d v="2026-01-06T00:00:00"/>
    <m/>
    <s v="0602"/>
    <m/>
    <m/>
    <m/>
    <s v="SOTO"/>
    <s v="GERONIMO"/>
    <s v="DIANA ASTRID"/>
    <n v="40746616"/>
    <n v="10407466166"/>
    <n v="8000"/>
    <d v="2026-01-06T00:00:00"/>
    <d v="2026-02-28T00:00:00"/>
    <m/>
    <n v="30"/>
    <n v="8000"/>
    <n v="30"/>
    <n v="8000.0000000000009"/>
    <n v="30"/>
    <n v="8000.0000000000009"/>
    <n v="0"/>
    <n v="0"/>
    <m/>
    <n v="30"/>
    <n v="8000"/>
    <n v="30"/>
    <n v="8000.0000000000009"/>
    <n v="30"/>
    <n v="8000.0000000000009"/>
    <n v="0"/>
    <n v="8000"/>
    <m/>
    <n v="0"/>
    <n v="0"/>
    <m/>
    <n v="0"/>
    <m/>
    <n v="0"/>
    <n v="0"/>
    <n v="0"/>
    <m/>
    <n v="0"/>
    <n v="0"/>
    <m/>
    <n v="0"/>
    <m/>
    <n v="0"/>
    <m/>
    <m/>
    <m/>
    <n v="16000"/>
    <n v="16000.000000000002"/>
    <n v="16000.000000000002"/>
    <n v="0"/>
    <n v="0"/>
    <m/>
    <m/>
    <m/>
    <m/>
  </r>
  <r>
    <s v="DISEÑO, DESARROLLO Y DESPLIEGUE SOLUCIONES TECNOLOGICAS"/>
    <x v="0"/>
    <s v="PIM"/>
    <s v="GITE"/>
    <s v="EG 2026"/>
    <s v="2.3"/>
    <s v="2.3.2.9.1.1"/>
    <x v="182"/>
    <x v="0"/>
    <n v="1"/>
    <n v="4500"/>
    <n v="30"/>
    <n v="30"/>
    <x v="0"/>
    <x v="1"/>
    <m/>
    <m/>
    <m/>
    <m/>
    <m/>
    <m/>
    <m/>
    <m/>
    <n v="9000"/>
    <n v="4500"/>
    <n v="4500"/>
    <n v="0"/>
    <n v="0"/>
    <n v="0"/>
    <n v="0"/>
    <n v="0"/>
    <n v="0"/>
    <n v="0"/>
    <n v="0"/>
    <n v="0"/>
    <n v="0"/>
    <n v="9000"/>
    <s v="SGGDI"/>
    <m/>
    <m/>
    <m/>
    <m/>
    <m/>
    <m/>
    <m/>
    <m/>
    <s v="REMITIDO A GRH PARA CONTRATACION"/>
    <s v="000011-2026/SGGDI/GITE"/>
    <s v="000114-2026/SGIST"/>
    <s v="000039-2026-GITE"/>
    <d v="2026-01-06T00:00:00"/>
    <m/>
    <s v="0599"/>
    <m/>
    <m/>
    <m/>
    <s v="PAZO"/>
    <s v="SANCHEZ"/>
    <s v="ANDREA LIZBETH"/>
    <n v="70273864"/>
    <n v="10702738640"/>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182"/>
    <x v="0"/>
    <n v="1"/>
    <n v="4500"/>
    <n v="30"/>
    <n v="30"/>
    <x v="0"/>
    <x v="1"/>
    <m/>
    <m/>
    <m/>
    <m/>
    <m/>
    <m/>
    <m/>
    <m/>
    <n v="9000"/>
    <n v="4500"/>
    <n v="4500"/>
    <n v="0"/>
    <n v="0"/>
    <n v="0"/>
    <n v="0"/>
    <n v="0"/>
    <n v="0"/>
    <n v="0"/>
    <n v="0"/>
    <n v="0"/>
    <n v="0"/>
    <n v="9000"/>
    <s v="SGGDI"/>
    <m/>
    <m/>
    <m/>
    <m/>
    <m/>
    <m/>
    <m/>
    <m/>
    <s v="REMITIDO A GRH PARA CONTRATACION"/>
    <s v="000011-2026/SGGDI/GITE"/>
    <s v="000114-2026/SGIST"/>
    <s v="000039-2026-GITE"/>
    <d v="2026-01-06T00:00:00"/>
    <m/>
    <s v="0600"/>
    <m/>
    <m/>
    <m/>
    <s v="DE LA CRUZ"/>
    <s v="REYES"/>
    <s v="ZENOBIO ALEXANDER"/>
    <n v="43711281"/>
    <n v="10437112814"/>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183"/>
    <x v="0"/>
    <n v="1"/>
    <n v="9000"/>
    <n v="30"/>
    <n v="30"/>
    <x v="0"/>
    <x v="1"/>
    <m/>
    <m/>
    <m/>
    <m/>
    <m/>
    <m/>
    <m/>
    <m/>
    <n v="18000"/>
    <n v="9000"/>
    <n v="9000"/>
    <n v="0"/>
    <n v="0"/>
    <n v="0"/>
    <n v="0"/>
    <n v="0"/>
    <n v="0"/>
    <n v="0"/>
    <n v="0"/>
    <n v="0"/>
    <n v="0"/>
    <n v="18000"/>
    <s v="SGGDI"/>
    <m/>
    <m/>
    <m/>
    <m/>
    <m/>
    <m/>
    <m/>
    <m/>
    <s v="REMITIDO A GRH PARA CONTRATACION"/>
    <s v="000011-2026/SGGDI/GITE"/>
    <s v="000114-2026/SGIST"/>
    <s v="000039-2026-GITE"/>
    <d v="2026-01-06T00:00:00"/>
    <m/>
    <s v="0604"/>
    <m/>
    <m/>
    <m/>
    <s v="PEÑA"/>
    <s v="DUEÑAS"/>
    <s v="CIRO"/>
    <n v="40568758"/>
    <n v="10405687581"/>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184"/>
    <x v="0"/>
    <n v="1"/>
    <n v="8000"/>
    <n v="30"/>
    <n v="30"/>
    <x v="0"/>
    <x v="1"/>
    <m/>
    <m/>
    <m/>
    <m/>
    <m/>
    <m/>
    <m/>
    <m/>
    <n v="16000"/>
    <n v="8000"/>
    <n v="8000"/>
    <n v="0"/>
    <n v="0"/>
    <n v="0"/>
    <n v="0"/>
    <n v="0"/>
    <n v="0"/>
    <n v="0"/>
    <n v="0"/>
    <n v="0"/>
    <n v="0"/>
    <n v="16000"/>
    <s v="SGGDI"/>
    <m/>
    <m/>
    <m/>
    <m/>
    <m/>
    <m/>
    <m/>
    <m/>
    <s v="REMITIDO A GRH PARA CONTRATACION"/>
    <s v="000011-2026/SGGDI/GITE"/>
    <s v="000114-2026/SGIST"/>
    <s v="000039-2026-GITE"/>
    <d v="2026-01-06T00:00:00"/>
    <m/>
    <s v="0597"/>
    <m/>
    <m/>
    <m/>
    <s v="RIVERA"/>
    <s v="GOMEZ"/>
    <s v="DAVIS"/>
    <n v="40421094"/>
    <n v="10404210942"/>
    <n v="8000"/>
    <d v="2026-01-06T00:00:00"/>
    <d v="2026-02-28T00:00:00"/>
    <m/>
    <n v="30"/>
    <n v="8000"/>
    <n v="30"/>
    <n v="8000.0000000000009"/>
    <n v="30"/>
    <n v="8000.0000000000009"/>
    <n v="0"/>
    <n v="0"/>
    <m/>
    <n v="30"/>
    <n v="8000"/>
    <n v="30"/>
    <n v="8000.0000000000009"/>
    <n v="30"/>
    <n v="8000.0000000000009"/>
    <n v="0"/>
    <n v="8000"/>
    <m/>
    <n v="0"/>
    <n v="0"/>
    <m/>
    <n v="0"/>
    <m/>
    <n v="0"/>
    <n v="0"/>
    <n v="0"/>
    <m/>
    <n v="0"/>
    <n v="0"/>
    <m/>
    <n v="0"/>
    <m/>
    <n v="0"/>
    <m/>
    <m/>
    <m/>
    <n v="16000"/>
    <n v="16000.000000000002"/>
    <n v="16000.000000000002"/>
    <n v="0"/>
    <n v="0"/>
    <m/>
    <m/>
    <m/>
    <m/>
  </r>
  <r>
    <s v="DISEÑO, DESARROLLO Y DESPLIEGUE SOLUCIONES TECNOLOGICAS"/>
    <x v="0"/>
    <s v="PIM"/>
    <s v="GITE"/>
    <s v="EG 2026"/>
    <s v="2.3"/>
    <s v="2.3.2.9.1.1"/>
    <x v="185"/>
    <x v="0"/>
    <n v="1"/>
    <n v="6000"/>
    <n v="30"/>
    <n v="30"/>
    <x v="0"/>
    <x v="1"/>
    <m/>
    <m/>
    <m/>
    <m/>
    <m/>
    <m/>
    <m/>
    <m/>
    <n v="12000"/>
    <n v="6000"/>
    <n v="6000"/>
    <n v="0"/>
    <n v="0"/>
    <n v="0"/>
    <n v="0"/>
    <n v="0"/>
    <n v="0"/>
    <n v="0"/>
    <n v="0"/>
    <n v="0"/>
    <n v="0"/>
    <n v="12000"/>
    <s v="SGGDI"/>
    <m/>
    <m/>
    <m/>
    <m/>
    <m/>
    <m/>
    <m/>
    <m/>
    <s v="REMITIDO A GRH PARA CONTRATACION"/>
    <s v="000011-2026/SGGDI/GITE"/>
    <s v="000114-2026/SGIST"/>
    <s v="000039-2026-GITE"/>
    <d v="2026-01-06T00:00:00"/>
    <m/>
    <s v="0603"/>
    <m/>
    <m/>
    <m/>
    <s v="CANCHARI"/>
    <s v="TARRILLO"/>
    <s v="JOHANA VANESSA"/>
    <s v="72227141"/>
    <s v="10722271411"/>
    <n v="6000"/>
    <d v="2026-01-06T00:00:00"/>
    <d v="2026-02-28T00:00:00"/>
    <m/>
    <n v="30"/>
    <n v="6000"/>
    <n v="30"/>
    <n v="6000"/>
    <n v="30"/>
    <n v="6000"/>
    <n v="0"/>
    <n v="0"/>
    <m/>
    <n v="30"/>
    <n v="6000"/>
    <n v="30"/>
    <n v="6000"/>
    <n v="30"/>
    <n v="6000"/>
    <n v="0"/>
    <n v="6000"/>
    <m/>
    <n v="0"/>
    <n v="0"/>
    <m/>
    <n v="0"/>
    <m/>
    <n v="0"/>
    <n v="0"/>
    <n v="0"/>
    <m/>
    <n v="0"/>
    <n v="0"/>
    <m/>
    <n v="0"/>
    <m/>
    <n v="0"/>
    <m/>
    <m/>
    <m/>
    <n v="12000"/>
    <n v="12000"/>
    <n v="12000"/>
    <n v="0"/>
    <n v="0"/>
    <m/>
    <m/>
    <m/>
    <m/>
  </r>
  <r>
    <s v="DISEÑO, DESARROLLO Y DESPLIEGUE SOLUCIONES TECNOLOGICAS"/>
    <x v="0"/>
    <s v="PIM"/>
    <s v="GITE"/>
    <s v="EG 2026"/>
    <s v="2.3"/>
    <s v="2.3.2.9.1.1"/>
    <x v="186"/>
    <x v="0"/>
    <n v="1"/>
    <n v="14000"/>
    <n v="30"/>
    <n v="30"/>
    <x v="0"/>
    <x v="1"/>
    <m/>
    <m/>
    <m/>
    <m/>
    <m/>
    <m/>
    <m/>
    <m/>
    <n v="28000"/>
    <n v="14000"/>
    <n v="14000"/>
    <n v="0"/>
    <n v="0"/>
    <n v="0"/>
    <n v="0"/>
    <n v="0"/>
    <n v="0"/>
    <n v="0"/>
    <n v="0"/>
    <n v="0"/>
    <n v="0"/>
    <n v="24682"/>
    <s v="SGGDI"/>
    <m/>
    <s v="2. solicitud n° 0162-SISPLAN_x000a_1. SE SOLICITO PRIORIZACION DE RECURSOS PARA HABILITAR BIENES (TONERS) PARA LA SGGDI"/>
    <s v="2. SOLICITUD 0162_x000a_1.SOLICITUD 100"/>
    <m/>
    <s v="000246-2026/GPP"/>
    <d v="2026-02-13T00:00:00"/>
    <n v="24682"/>
    <m/>
    <s v="REMITIDO A GRH PARA CONTRATACION"/>
    <s v="000016-2026/SGGDI-GITE"/>
    <s v="000112-2026/SGIST-GITE"/>
    <s v="00038-2026/GITE"/>
    <d v="2026-01-06T00:00:00"/>
    <m/>
    <n v="2147"/>
    <m/>
    <m/>
    <m/>
    <s v="HUAROTO"/>
    <s v="PACHAS"/>
    <s v=" FELIX EDUARDO"/>
    <n v="72761314"/>
    <s v="_x000a_10727613141"/>
    <n v="12000"/>
    <d v="2026-01-06T00:00:00"/>
    <d v="2026-02-28T00:00:00"/>
    <m/>
    <n v="30"/>
    <n v="14000"/>
    <n v="30"/>
    <n v="12000"/>
    <n v="30"/>
    <n v="14000"/>
    <n v="2000"/>
    <n v="0"/>
    <m/>
    <n v="30"/>
    <n v="12000"/>
    <n v="30"/>
    <n v="12000"/>
    <n v="30"/>
    <n v="12000"/>
    <n v="0"/>
    <n v="12000"/>
    <m/>
    <n v="0"/>
    <n v="0"/>
    <m/>
    <n v="0"/>
    <m/>
    <n v="0"/>
    <n v="0"/>
    <n v="0"/>
    <m/>
    <n v="0"/>
    <n v="0"/>
    <m/>
    <n v="0"/>
    <m/>
    <n v="0"/>
    <m/>
    <m/>
    <m/>
    <n v="24682"/>
    <n v="24000"/>
    <n v="24000"/>
    <n v="682"/>
    <n v="682"/>
    <m/>
    <m/>
    <m/>
    <s v="SALDO PARA UTILIZAR ENPRIORIZACION PARA PAGO DE  IGV SERVICIO AUDITORIA DE  VOTO DIGITAL"/>
  </r>
  <r>
    <s v="DISEÑO, DESARROLLO Y DESPLIEGUE SOLUCIONES TECNOLOGICAS"/>
    <x v="0"/>
    <s v="PIM"/>
    <s v="GITE"/>
    <s v="EG 2026"/>
    <s v="2.3"/>
    <s v="2.3.2.9.1.1"/>
    <x v="187"/>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32"/>
    <m/>
    <m/>
    <m/>
    <s v="GALLARDO"/>
    <s v="SILVA"/>
    <s v="JACKELINE ELIZABETH"/>
    <n v="72885337"/>
    <n v="10728853374"/>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188"/>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86"/>
    <m/>
    <m/>
    <m/>
    <s v="CALERO"/>
    <s v="SOLANO"/>
    <s v=" CHRISTIAM GIOVANNI"/>
    <n v="41805281"/>
    <n v="10418052819"/>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189"/>
    <x v="0"/>
    <n v="1"/>
    <n v="7000"/>
    <n v="30"/>
    <n v="30"/>
    <x v="0"/>
    <x v="1"/>
    <m/>
    <m/>
    <m/>
    <m/>
    <m/>
    <m/>
    <m/>
    <m/>
    <n v="14000"/>
    <n v="7000"/>
    <n v="7000"/>
    <n v="0"/>
    <n v="0"/>
    <n v="0"/>
    <n v="0"/>
    <n v="0"/>
    <n v="0"/>
    <n v="0"/>
    <n v="0"/>
    <n v="0"/>
    <n v="0"/>
    <n v="14000"/>
    <s v="SGGDI"/>
    <m/>
    <m/>
    <m/>
    <m/>
    <m/>
    <m/>
    <m/>
    <m/>
    <s v="REMITIDO A GRH PARA CONTRATACION"/>
    <s v="000052-2026/SGGDI-GITE"/>
    <s v="000803-2026/SGIST-GITE"/>
    <s v="000360-2026/GITE"/>
    <d v="2026-01-21T00:00:00"/>
    <m/>
    <m/>
    <m/>
    <m/>
    <m/>
    <s v="DIAZ"/>
    <s v="ECHEVARRIA"/>
    <s v="IRVIN CHARLY"/>
    <n v="45112144"/>
    <n v="10451121443"/>
    <n v="7000"/>
    <d v="2025-01-21T00:00:00"/>
    <d v="2025-02-28T00:00:00"/>
    <m/>
    <n v="30"/>
    <n v="7000"/>
    <n v="11"/>
    <n v="2566.666666666667"/>
    <n v="11"/>
    <n v="2566.666666666667"/>
    <n v="4433.333333333333"/>
    <n v="4433.333333333333"/>
    <m/>
    <n v="30"/>
    <n v="7000"/>
    <n v="30"/>
    <n v="7000"/>
    <n v="30"/>
    <n v="7000"/>
    <n v="0"/>
    <n v="7000"/>
    <m/>
    <n v="0"/>
    <n v="0"/>
    <m/>
    <n v="0"/>
    <m/>
    <n v="0"/>
    <n v="0"/>
    <n v="0"/>
    <m/>
    <n v="0"/>
    <n v="0"/>
    <m/>
    <n v="0"/>
    <m/>
    <n v="0"/>
    <m/>
    <m/>
    <m/>
    <n v="14000"/>
    <n v="9566.6666666666679"/>
    <n v="9566.6666666666679"/>
    <n v="4433.3333333333321"/>
    <n v="4433.3333333333321"/>
    <m/>
    <m/>
    <m/>
    <m/>
  </r>
  <r>
    <s v="DISEÑO, DESARROLLO Y DESPLIEGUE SOLUCIONES TECNOLOGICAS"/>
    <x v="0"/>
    <s v="PIM"/>
    <s v="GITE"/>
    <s v="EG 2026"/>
    <s v="2.3"/>
    <s v="2.3.2.9.1.1"/>
    <x v="190"/>
    <x v="0"/>
    <n v="1"/>
    <n v="10000"/>
    <n v="30"/>
    <n v="30"/>
    <x v="0"/>
    <x v="1"/>
    <m/>
    <m/>
    <m/>
    <m/>
    <m/>
    <m/>
    <m/>
    <m/>
    <n v="20000"/>
    <n v="10000"/>
    <n v="10000"/>
    <n v="0"/>
    <n v="0"/>
    <n v="0"/>
    <n v="0"/>
    <n v="0"/>
    <n v="0"/>
    <n v="0"/>
    <n v="0"/>
    <n v="0"/>
    <n v="0"/>
    <n v="0"/>
    <s v="SGGDI"/>
    <m/>
    <m/>
    <m/>
    <m/>
    <m/>
    <m/>
    <m/>
    <m/>
    <s v="PENDIENTE DE REQUERIR"/>
    <m/>
    <m/>
    <m/>
    <m/>
    <m/>
    <m/>
    <m/>
    <m/>
    <m/>
    <m/>
    <m/>
    <m/>
    <m/>
    <m/>
    <m/>
    <m/>
    <m/>
    <m/>
    <n v="30"/>
    <n v="10000"/>
    <m/>
    <n v="0"/>
    <m/>
    <n v="0"/>
    <n v="10000"/>
    <n v="10000"/>
    <m/>
    <n v="30"/>
    <n v="10000"/>
    <m/>
    <n v="0"/>
    <m/>
    <n v="0"/>
    <n v="10000"/>
    <n v="0"/>
    <m/>
    <n v="0"/>
    <n v="0"/>
    <m/>
    <n v="0"/>
    <m/>
    <n v="0"/>
    <n v="0"/>
    <n v="0"/>
    <m/>
    <n v="0"/>
    <n v="0"/>
    <m/>
    <n v="0"/>
    <m/>
    <n v="0"/>
    <m/>
    <m/>
    <m/>
    <n v="0"/>
    <n v="0"/>
    <n v="0"/>
    <n v="20000"/>
    <n v="10000"/>
    <m/>
    <m/>
    <m/>
    <s v="SALDO PARA UTILIZAR ENPRIORIZACION PARA PAGO DE  IGV SERVICIO AUDITORIA DE  VOTO DIGITAL"/>
  </r>
  <r>
    <s v="DISEÑO, DESARROLLO Y DESPLIEGUE SOLUCIONES TECNOLOGICAS"/>
    <x v="0"/>
    <s v="PIM"/>
    <s v="GITE"/>
    <s v="EG 2026"/>
    <s v="2.3"/>
    <s v="2.3.2.9.1.1"/>
    <x v="191"/>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22"/>
    <m/>
    <m/>
    <m/>
    <s v="CORDOVA"/>
    <s v="FLORES"/>
    <s v=" PERCY HAROLD"/>
    <n v="73901541"/>
    <n v="10739015419"/>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191"/>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23"/>
    <m/>
    <m/>
    <m/>
    <s v="TOLENTINO"/>
    <s v="MENDIVIL"/>
    <s v=" ANGEL ALBERTO"/>
    <n v="76970393"/>
    <n v="10769703930"/>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192"/>
    <x v="0"/>
    <n v="1"/>
    <n v="6500"/>
    <n v="30"/>
    <n v="30"/>
    <x v="0"/>
    <x v="1"/>
    <m/>
    <m/>
    <m/>
    <m/>
    <m/>
    <m/>
    <m/>
    <m/>
    <n v="13000"/>
    <n v="6500"/>
    <n v="6500"/>
    <n v="0"/>
    <n v="0"/>
    <n v="0"/>
    <n v="0"/>
    <n v="0"/>
    <n v="0"/>
    <n v="0"/>
    <n v="0"/>
    <n v="0"/>
    <n v="0"/>
    <n v="13000"/>
    <s v="SGGDI"/>
    <m/>
    <m/>
    <m/>
    <m/>
    <m/>
    <m/>
    <m/>
    <m/>
    <s v="REMITIDO A GRH PARA CONTRATACION"/>
    <s v="000016-2026/SGGDI-GITE"/>
    <s v="000112-2026/SGIST-GITE"/>
    <s v="000038-2026/GITE"/>
    <d v="2026-01-06T00:00:00"/>
    <m/>
    <s v="0853"/>
    <m/>
    <m/>
    <m/>
    <s v="GOÑAS"/>
    <s v="PISCO"/>
    <s v="ROGNER"/>
    <n v="41277872"/>
    <n v="10412778729"/>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192"/>
    <x v="0"/>
    <n v="1"/>
    <n v="6500"/>
    <n v="30"/>
    <n v="30"/>
    <x v="0"/>
    <x v="1"/>
    <m/>
    <m/>
    <m/>
    <m/>
    <m/>
    <m/>
    <m/>
    <m/>
    <n v="13000"/>
    <n v="6500"/>
    <n v="6500"/>
    <n v="0"/>
    <n v="0"/>
    <n v="0"/>
    <n v="0"/>
    <n v="0"/>
    <n v="0"/>
    <n v="0"/>
    <n v="0"/>
    <n v="0"/>
    <n v="0"/>
    <n v="13000"/>
    <s v="SGGDI"/>
    <m/>
    <m/>
    <m/>
    <m/>
    <m/>
    <m/>
    <m/>
    <m/>
    <s v="REMITIDO A GRH PARA CONTRATACION"/>
    <s v="000016-2026/SGGDI-GITE"/>
    <s v="000112-2026/SGIST-GITE"/>
    <s v="000038-2026/GITE"/>
    <d v="2026-01-06T00:00:00"/>
    <m/>
    <s v="0854"/>
    <m/>
    <m/>
    <m/>
    <s v="VILLANUEVA"/>
    <s v="ACHA"/>
    <s v="MIGUEL ANGEL"/>
    <n v="10762142"/>
    <n v="10107621429"/>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193"/>
    <x v="0"/>
    <n v="1"/>
    <n v="10000"/>
    <n v="30"/>
    <n v="30"/>
    <x v="0"/>
    <x v="1"/>
    <m/>
    <m/>
    <m/>
    <m/>
    <m/>
    <m/>
    <m/>
    <m/>
    <n v="20000"/>
    <n v="10000"/>
    <n v="10000"/>
    <n v="0"/>
    <n v="0"/>
    <n v="0"/>
    <n v="0"/>
    <n v="0"/>
    <n v="0"/>
    <n v="0"/>
    <n v="0"/>
    <n v="0"/>
    <n v="0"/>
    <n v="20000"/>
    <s v="SGGDI"/>
    <m/>
    <m/>
    <m/>
    <m/>
    <m/>
    <m/>
    <m/>
    <m/>
    <s v="REMITIDO A GRH PARA CONTRATACION"/>
    <s v="000016-2026/SGGDI-GITE"/>
    <s v="000112-2026/SGIST-GITE"/>
    <s v="000038-2026/GITE"/>
    <d v="2026-01-06T00:00:00"/>
    <m/>
    <s v="0880"/>
    <m/>
    <m/>
    <m/>
    <s v="ARIAS"/>
    <s v="LEVANO"/>
    <s v="ROMAN RAUL"/>
    <n v="70402346"/>
    <n v="10704023460"/>
    <n v="10000"/>
    <d v="2026-01-06T00:00:00"/>
    <d v="2026-02-28T00:00:00"/>
    <m/>
    <n v="30"/>
    <n v="10000"/>
    <n v="30"/>
    <n v="10000"/>
    <n v="30"/>
    <n v="10000"/>
    <n v="0"/>
    <n v="0"/>
    <m/>
    <n v="30"/>
    <n v="10000"/>
    <n v="30"/>
    <n v="10000"/>
    <n v="30"/>
    <n v="10000"/>
    <n v="0"/>
    <n v="10000"/>
    <m/>
    <n v="0"/>
    <n v="0"/>
    <m/>
    <n v="0"/>
    <m/>
    <n v="0"/>
    <n v="0"/>
    <n v="0"/>
    <m/>
    <n v="0"/>
    <n v="0"/>
    <m/>
    <n v="0"/>
    <m/>
    <n v="0"/>
    <m/>
    <m/>
    <m/>
    <n v="20000"/>
    <n v="20000"/>
    <n v="20000"/>
    <n v="0"/>
    <n v="0"/>
    <m/>
    <m/>
    <m/>
    <m/>
  </r>
  <r>
    <s v="DISEÑO, DESARROLLO Y DESPLIEGUE SOLUCIONES TECNOLOGICAS"/>
    <x v="0"/>
    <s v="PIM"/>
    <s v="GITE"/>
    <s v="EG 2026"/>
    <s v="2.3"/>
    <s v="2.3.2.9.1.1"/>
    <x v="194"/>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77"/>
    <m/>
    <m/>
    <m/>
    <s v="MARQUEZ"/>
    <s v="RIJALBA"/>
    <s v=" LUIGY ALEXIS"/>
    <n v="76394473"/>
    <n v="10763944731"/>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195"/>
    <x v="0"/>
    <n v="1"/>
    <n v="9000"/>
    <n v="30"/>
    <n v="30"/>
    <x v="0"/>
    <x v="1"/>
    <m/>
    <m/>
    <m/>
    <m/>
    <m/>
    <m/>
    <m/>
    <m/>
    <n v="18000"/>
    <n v="9000"/>
    <n v="9000"/>
    <n v="0"/>
    <n v="0"/>
    <n v="0"/>
    <n v="0"/>
    <n v="0"/>
    <n v="0"/>
    <n v="0"/>
    <n v="0"/>
    <n v="0"/>
    <n v="0"/>
    <n v="18000"/>
    <s v="SGGDI"/>
    <m/>
    <m/>
    <m/>
    <m/>
    <m/>
    <m/>
    <m/>
    <m/>
    <s v="REMITIDO A GRH PARA CONTRATACION"/>
    <s v="000016-2026/SGGDI-GITE"/>
    <s v="000112-2026/SGIST-GITE"/>
    <s v="000038-2026/GITE"/>
    <d v="2026-01-06T00:00:00"/>
    <m/>
    <s v="0891"/>
    <m/>
    <m/>
    <m/>
    <s v="PALOMINO"/>
    <s v="MALCA"/>
    <s v="EDUARDO ISAAC"/>
    <n v="44185133"/>
    <n v="10441851338"/>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194"/>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78"/>
    <m/>
    <m/>
    <m/>
    <s v="YACTAYO"/>
    <s v="SULLER"/>
    <s v="ADRIANA ROCIO"/>
    <n v="74762589"/>
    <n v="10747625897"/>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194"/>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76"/>
    <m/>
    <m/>
    <m/>
    <s v="LLACHO"/>
    <s v="VARA"/>
    <s v="ALEXANDER"/>
    <n v="46256479"/>
    <n v="10462564797"/>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196"/>
    <x v="0"/>
    <n v="1"/>
    <n v="9000"/>
    <n v="30"/>
    <n v="30"/>
    <x v="0"/>
    <x v="1"/>
    <m/>
    <m/>
    <m/>
    <m/>
    <m/>
    <m/>
    <m/>
    <m/>
    <n v="18000"/>
    <n v="9000"/>
    <n v="9000"/>
    <n v="0"/>
    <n v="0"/>
    <n v="0"/>
    <n v="0"/>
    <n v="0"/>
    <n v="0"/>
    <n v="0"/>
    <n v="0"/>
    <n v="0"/>
    <n v="0"/>
    <n v="18000"/>
    <s v="SGGDI"/>
    <m/>
    <m/>
    <m/>
    <m/>
    <m/>
    <m/>
    <m/>
    <m/>
    <s v="REMITIDO A GRH PARA CONTRATACION"/>
    <s v="000016-2026/SGGDI-GITE"/>
    <s v="000112-2026/SGIST-GITE"/>
    <s v="000038-2026/GITE"/>
    <d v="2026-01-06T00:00:00"/>
    <m/>
    <s v="0845"/>
    <m/>
    <m/>
    <m/>
    <s v="CRUZ"/>
    <s v="PEÑA"/>
    <s v="IVAN JORGE"/>
    <n v="46876484"/>
    <n v="10468764844"/>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197"/>
    <x v="0"/>
    <n v="1"/>
    <n v="9000"/>
    <n v="30"/>
    <n v="30"/>
    <x v="0"/>
    <x v="1"/>
    <m/>
    <m/>
    <m/>
    <m/>
    <m/>
    <m/>
    <m/>
    <m/>
    <n v="18000"/>
    <n v="9000"/>
    <n v="9000"/>
    <n v="0"/>
    <n v="0"/>
    <n v="0"/>
    <n v="0"/>
    <n v="0"/>
    <n v="0"/>
    <n v="0"/>
    <n v="0"/>
    <n v="0"/>
    <n v="0"/>
    <n v="18000"/>
    <s v="SGGDI"/>
    <m/>
    <m/>
    <m/>
    <m/>
    <m/>
    <m/>
    <m/>
    <m/>
    <s v="REMITIDO A GRH PARA CONTRATACION"/>
    <s v="000016-2026/SGGDI-GITE"/>
    <s v="000112-2026/SGIST-GITE"/>
    <s v="000038-2026/GITE"/>
    <d v="2026-01-06T00:00:00"/>
    <m/>
    <s v="0889"/>
    <m/>
    <m/>
    <m/>
    <s v="RIVERO"/>
    <s v="MELENDEZ"/>
    <s v="RITA"/>
    <s v="10804916"/>
    <s v="10108049168"/>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198"/>
    <x v="0"/>
    <n v="1"/>
    <n v="10000"/>
    <n v="30"/>
    <n v="30"/>
    <x v="2"/>
    <x v="1"/>
    <m/>
    <m/>
    <m/>
    <m/>
    <m/>
    <m/>
    <m/>
    <m/>
    <n v="30000"/>
    <n v="10000"/>
    <n v="10000"/>
    <n v="10000"/>
    <n v="0"/>
    <n v="0"/>
    <n v="0"/>
    <n v="0"/>
    <n v="0"/>
    <n v="0"/>
    <n v="0"/>
    <n v="0"/>
    <n v="0"/>
    <n v="30000"/>
    <s v="SGGDI"/>
    <m/>
    <m/>
    <m/>
    <m/>
    <m/>
    <m/>
    <m/>
    <m/>
    <s v="REMITIDO A GRH PARA CONTRATACION"/>
    <s v="000016-2026/SGGDI-GITE"/>
    <s v="000112-2026/SGIST-GITE"/>
    <s v="000038-2026/GITE"/>
    <d v="2026-01-06T00:00:00"/>
    <m/>
    <s v="0887"/>
    <m/>
    <m/>
    <m/>
    <s v="PAZO"/>
    <s v="SANCHEZ"/>
    <s v="MIGUEL_x000a_RODRIGO"/>
    <n v="70273865"/>
    <n v="10702738658"/>
    <n v="10000"/>
    <d v="2026-01-06T00:00:00"/>
    <d v="2026-03-31T00:00:00"/>
    <m/>
    <n v="30"/>
    <n v="10000"/>
    <n v="30"/>
    <n v="10000"/>
    <n v="30"/>
    <n v="10000"/>
    <n v="0"/>
    <n v="0"/>
    <m/>
    <n v="30"/>
    <n v="10000"/>
    <n v="30"/>
    <n v="10000"/>
    <n v="30"/>
    <n v="10000"/>
    <n v="0"/>
    <n v="10000"/>
    <m/>
    <n v="30"/>
    <n v="10000"/>
    <n v="30"/>
    <n v="10000"/>
    <m/>
    <n v="0"/>
    <n v="0"/>
    <n v="10000"/>
    <m/>
    <n v="0"/>
    <n v="0"/>
    <m/>
    <n v="0"/>
    <m/>
    <n v="0"/>
    <m/>
    <m/>
    <m/>
    <n v="30000"/>
    <n v="30000"/>
    <n v="20000"/>
    <n v="0"/>
    <n v="10000"/>
    <m/>
    <m/>
    <m/>
    <m/>
  </r>
  <r>
    <s v="DISEÑO, DESARROLLO Y DESPLIEGUE SOLUCIONES TECNOLOGICAS"/>
    <x v="0"/>
    <s v="PIM"/>
    <s v="GITE"/>
    <s v="EG 2026"/>
    <s v="2.3"/>
    <s v="2.3.2.9.1.1"/>
    <x v="199"/>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81"/>
    <m/>
    <m/>
    <m/>
    <s v="CASTRO"/>
    <s v="CORA"/>
    <s v=" JOSEPH DANIEL"/>
    <n v="46532937"/>
    <n v="10465329373"/>
    <n v="8000"/>
    <d v="2026-01-06T00:00:00"/>
    <d v="2026-02-28T00:00:00"/>
    <m/>
    <n v="30"/>
    <n v="8000"/>
    <n v="30"/>
    <n v="8000"/>
    <n v="30"/>
    <n v="8000"/>
    <n v="0"/>
    <n v="0"/>
    <m/>
    <n v="30"/>
    <n v="8000"/>
    <n v="30"/>
    <n v="8000"/>
    <n v="30"/>
    <n v="8000"/>
    <n v="0"/>
    <n v="8000"/>
    <m/>
    <n v="0"/>
    <n v="0"/>
    <m/>
    <n v="0"/>
    <m/>
    <n v="0"/>
    <n v="0"/>
    <n v="0"/>
    <m/>
    <n v="0"/>
    <n v="0"/>
    <m/>
    <n v="0"/>
    <m/>
    <n v="0"/>
    <m/>
    <m/>
    <m/>
    <n v="16000"/>
    <n v="16000"/>
    <n v="16000"/>
    <n v="0"/>
    <n v="0"/>
    <m/>
    <m/>
    <s v="Carta Renuncia _x000a_08/01 al 31/01/2026"/>
    <s v="ACEPTACION RENUNCIA INFORME 000181-2026-SGGDI/MEMORANDO 000585-2026-GITE"/>
  </r>
  <r>
    <s v="DISEÑO, DESARROLLO Y DESPLIEGUE SOLUCIONES TECNOLOGICAS"/>
    <x v="0"/>
    <s v="PIM"/>
    <s v="GITE"/>
    <s v="EG 2026"/>
    <s v="2.3"/>
    <s v="2.3.2.9.1.1"/>
    <x v="199"/>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82"/>
    <m/>
    <m/>
    <m/>
    <s v="GRANADOS "/>
    <s v="VALLEJOS"/>
    <s v=" JULIO DAVID"/>
    <n v="72506117"/>
    <n v="10725061175"/>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199"/>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83"/>
    <s v="INFORME 0083-2026-SGGDI 21/01/26_x000a_MEMORANDO 000363-2026GITE 21/01/2026"/>
    <m/>
    <m/>
    <s v="HILARIO"/>
    <s v="RENTERA"/>
    <s v=" CRISTIAN ROMEL"/>
    <n v="74588948"/>
    <n v="10745889480"/>
    <n v="8000"/>
    <d v="2026-01-06T00:00:00"/>
    <d v="2026-01-31T00:00:00"/>
    <m/>
    <n v="30"/>
    <n v="8000"/>
    <n v="30"/>
    <n v="8000"/>
    <n v="30"/>
    <n v="8000"/>
    <n v="0"/>
    <n v="0"/>
    <m/>
    <n v="30"/>
    <n v="8000"/>
    <n v="30"/>
    <n v="8000.0000000000009"/>
    <n v="30"/>
    <n v="8000.0000000000009"/>
    <n v="0"/>
    <n v="8000"/>
    <m/>
    <n v="0"/>
    <n v="0"/>
    <m/>
    <n v="0"/>
    <m/>
    <n v="0"/>
    <n v="0"/>
    <n v="0"/>
    <m/>
    <n v="0"/>
    <n v="0"/>
    <m/>
    <n v="0"/>
    <m/>
    <n v="0"/>
    <m/>
    <m/>
    <m/>
    <n v="16000"/>
    <n v="16000"/>
    <n v="16000"/>
    <n v="0"/>
    <n v="0"/>
    <m/>
    <m/>
    <m/>
    <m/>
  </r>
  <r>
    <s v="DISEÑO, DESARROLLO Y DESPLIEGUE SOLUCIONES TECNOLOGICAS"/>
    <x v="0"/>
    <s v="PIM"/>
    <s v="GITE"/>
    <s v="EG 2026"/>
    <s v="2.3"/>
    <s v="2.3.2.9.1.1"/>
    <x v="199"/>
    <x v="0"/>
    <n v="1"/>
    <n v="8000"/>
    <n v="30"/>
    <n v="30"/>
    <x v="0"/>
    <x v="1"/>
    <m/>
    <m/>
    <m/>
    <m/>
    <m/>
    <m/>
    <m/>
    <m/>
    <n v="16000"/>
    <n v="8000"/>
    <n v="8000"/>
    <n v="0"/>
    <n v="0"/>
    <n v="0"/>
    <n v="0"/>
    <n v="0"/>
    <n v="0"/>
    <n v="0"/>
    <n v="0"/>
    <n v="0"/>
    <n v="0"/>
    <n v="16000"/>
    <s v="SGGDI"/>
    <m/>
    <m/>
    <m/>
    <m/>
    <m/>
    <m/>
    <m/>
    <m/>
    <s v="PENDIENTE DE REQUERIR"/>
    <m/>
    <m/>
    <m/>
    <m/>
    <m/>
    <m/>
    <m/>
    <m/>
    <m/>
    <m/>
    <m/>
    <m/>
    <m/>
    <m/>
    <m/>
    <m/>
    <m/>
    <m/>
    <n v="30"/>
    <n v="8000"/>
    <m/>
    <n v="0"/>
    <m/>
    <n v="0"/>
    <n v="8000"/>
    <n v="8000"/>
    <m/>
    <n v="30"/>
    <n v="8000"/>
    <m/>
    <n v="0"/>
    <m/>
    <n v="0"/>
    <n v="8000"/>
    <n v="0"/>
    <m/>
    <n v="0"/>
    <n v="0"/>
    <m/>
    <n v="0"/>
    <m/>
    <n v="0"/>
    <n v="0"/>
    <n v="0"/>
    <m/>
    <n v="0"/>
    <n v="0"/>
    <m/>
    <n v="0"/>
    <m/>
    <n v="0"/>
    <m/>
    <m/>
    <m/>
    <n v="16000"/>
    <n v="0"/>
    <n v="0"/>
    <n v="16000"/>
    <n v="8000"/>
    <m/>
    <m/>
    <m/>
    <m/>
  </r>
  <r>
    <s v="DISEÑO, DESARROLLO Y DESPLIEGUE SOLUCIONES TECNOLOGICAS"/>
    <x v="0"/>
    <s v="PIM"/>
    <s v="GITE"/>
    <s v="EG 2026"/>
    <s v="2.3"/>
    <s v="2.3.2.9.1.1"/>
    <x v="199"/>
    <x v="0"/>
    <n v="1"/>
    <n v="8000"/>
    <n v="30"/>
    <n v="30"/>
    <x v="2"/>
    <x v="1"/>
    <m/>
    <m/>
    <m/>
    <m/>
    <m/>
    <m/>
    <m/>
    <m/>
    <n v="24000"/>
    <n v="8000"/>
    <n v="8000"/>
    <n v="8000"/>
    <n v="0"/>
    <n v="0"/>
    <n v="0"/>
    <n v="0"/>
    <n v="0"/>
    <n v="0"/>
    <n v="0"/>
    <n v="0"/>
    <n v="0"/>
    <n v="0"/>
    <s v="SGGDI"/>
    <m/>
    <m/>
    <m/>
    <m/>
    <m/>
    <m/>
    <m/>
    <m/>
    <s v="PENDIENTE DE REQUERIR"/>
    <m/>
    <m/>
    <m/>
    <m/>
    <m/>
    <m/>
    <m/>
    <m/>
    <m/>
    <m/>
    <m/>
    <m/>
    <m/>
    <m/>
    <m/>
    <m/>
    <m/>
    <m/>
    <n v="30"/>
    <n v="8000"/>
    <m/>
    <n v="0"/>
    <m/>
    <n v="0"/>
    <n v="8000"/>
    <n v="8000"/>
    <m/>
    <n v="30"/>
    <n v="8000"/>
    <m/>
    <n v="0"/>
    <m/>
    <n v="0"/>
    <n v="8000"/>
    <n v="0"/>
    <m/>
    <n v="30"/>
    <n v="8000"/>
    <m/>
    <n v="0"/>
    <m/>
    <n v="0"/>
    <n v="8000"/>
    <n v="8000"/>
    <m/>
    <n v="0"/>
    <n v="0"/>
    <m/>
    <n v="0"/>
    <m/>
    <n v="0"/>
    <m/>
    <m/>
    <m/>
    <n v="0"/>
    <n v="0"/>
    <n v="0"/>
    <n v="24000"/>
    <n v="16000"/>
    <m/>
    <m/>
    <m/>
    <s v="SALDO PARA UTILIZAR ENPRIORIZACION PARA PAGO DE  IGV SERVICIO AUDITORIA DE  VOTO DIGITAL"/>
  </r>
  <r>
    <s v="DISEÑO, DESARROLLO Y DESPLIEGUE SOLUCIONES TECNOLOGICAS"/>
    <x v="0"/>
    <s v="PIM"/>
    <s v="GITE"/>
    <s v="EG 2026"/>
    <s v="2.3"/>
    <s v="2.3.2.9.1.1"/>
    <x v="200"/>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20"/>
    <m/>
    <m/>
    <m/>
    <s v="SANTIVAÑEZ"/>
    <s v="POVEZ "/>
    <s v=" JANET ROSARIO"/>
    <n v="20104364"/>
    <n v="10201043641"/>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01"/>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88"/>
    <m/>
    <m/>
    <m/>
    <s v="AVALOS"/>
    <s v="HUAMANI"/>
    <s v="JANNET KATHERINE"/>
    <s v="41979561"/>
    <s v="10419795611"/>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202"/>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84"/>
    <m/>
    <m/>
    <m/>
    <s v="LEON"/>
    <s v="LLALLIHUAMAN"/>
    <s v=" IRVIN LUIS"/>
    <n v="70466910"/>
    <n v="10704669106"/>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03"/>
    <x v="0"/>
    <n v="1"/>
    <n v="6000"/>
    <n v="30"/>
    <n v="30"/>
    <x v="0"/>
    <x v="1"/>
    <m/>
    <m/>
    <m/>
    <m/>
    <m/>
    <m/>
    <m/>
    <m/>
    <n v="12000"/>
    <n v="6000"/>
    <n v="6000"/>
    <n v="0"/>
    <n v="0"/>
    <n v="0"/>
    <n v="0"/>
    <n v="0"/>
    <n v="0"/>
    <n v="0"/>
    <n v="0"/>
    <n v="0"/>
    <n v="0"/>
    <n v="0"/>
    <s v="SGGDI"/>
    <m/>
    <m/>
    <m/>
    <m/>
    <m/>
    <m/>
    <m/>
    <m/>
    <s v="PENDIENTE DE REQUERIR"/>
    <m/>
    <m/>
    <m/>
    <m/>
    <m/>
    <m/>
    <m/>
    <m/>
    <m/>
    <m/>
    <m/>
    <m/>
    <m/>
    <m/>
    <m/>
    <m/>
    <m/>
    <m/>
    <n v="30"/>
    <n v="6000"/>
    <m/>
    <n v="0"/>
    <m/>
    <n v="0"/>
    <n v="6000"/>
    <n v="6000"/>
    <m/>
    <n v="30"/>
    <n v="6000"/>
    <m/>
    <n v="0"/>
    <m/>
    <n v="0"/>
    <n v="6000"/>
    <n v="0"/>
    <m/>
    <n v="0"/>
    <n v="0"/>
    <m/>
    <n v="0"/>
    <m/>
    <n v="0"/>
    <n v="0"/>
    <n v="0"/>
    <m/>
    <n v="0"/>
    <n v="0"/>
    <m/>
    <n v="0"/>
    <m/>
    <n v="0"/>
    <m/>
    <m/>
    <m/>
    <n v="0"/>
    <n v="0"/>
    <n v="0"/>
    <n v="12000"/>
    <n v="6000"/>
    <m/>
    <m/>
    <m/>
    <s v="SALDO PARA UTILIZAR ENPRIORIZACION PARA PAGO DE  IGV SERVICIO AUDITORIA DE  VOTO DIGITAL"/>
  </r>
  <r>
    <s v="DISEÑO, DESARROLLO Y DESPLIEGUE SOLUCIONES TECNOLOGICAS"/>
    <x v="0"/>
    <s v="PIM"/>
    <s v="GITE"/>
    <s v="EG 2026"/>
    <s v="2.3"/>
    <s v="2.3.2.9.1.1"/>
    <x v="203"/>
    <x v="0"/>
    <n v="1"/>
    <n v="6000"/>
    <n v="30"/>
    <n v="30"/>
    <x v="2"/>
    <x v="1"/>
    <m/>
    <m/>
    <m/>
    <m/>
    <m/>
    <m/>
    <m/>
    <m/>
    <n v="18000"/>
    <n v="6000"/>
    <n v="6000"/>
    <n v="6000"/>
    <n v="0"/>
    <n v="0"/>
    <n v="0"/>
    <n v="0"/>
    <n v="0"/>
    <n v="0"/>
    <n v="0"/>
    <n v="0"/>
    <n v="0"/>
    <n v="18000"/>
    <s v="SGGDI"/>
    <m/>
    <m/>
    <m/>
    <m/>
    <m/>
    <m/>
    <m/>
    <m/>
    <s v="REMITIDO A GRH PARA CONTRATACION"/>
    <s v="000016-2026/SGGDI-GITE"/>
    <s v="000112-2026/SGIST-GITE"/>
    <s v="000038-2026/GITE"/>
    <d v="2026-01-06T00:00:00"/>
    <m/>
    <s v="0825"/>
    <m/>
    <m/>
    <m/>
    <s v="RAMIREZ"/>
    <s v="PACHECO"/>
    <s v="GIAN PAUL"/>
    <n v="48313744"/>
    <n v="10483137449"/>
    <n v="6000"/>
    <d v="2026-01-06T00:00:00"/>
    <d v="2026-03-31T00:00:00"/>
    <m/>
    <n v="30"/>
    <n v="6000"/>
    <n v="30"/>
    <n v="6000"/>
    <n v="30"/>
    <n v="6000"/>
    <n v="0"/>
    <n v="0"/>
    <m/>
    <n v="30"/>
    <n v="6000"/>
    <n v="30"/>
    <n v="6000"/>
    <n v="30"/>
    <n v="6000"/>
    <n v="0"/>
    <n v="6000"/>
    <m/>
    <n v="30"/>
    <n v="6000"/>
    <n v="30"/>
    <n v="6000"/>
    <m/>
    <n v="0"/>
    <n v="0"/>
    <n v="6000"/>
    <m/>
    <n v="0"/>
    <n v="0"/>
    <m/>
    <n v="0"/>
    <m/>
    <n v="0"/>
    <m/>
    <m/>
    <m/>
    <n v="18000"/>
    <n v="18000"/>
    <n v="12000"/>
    <n v="0"/>
    <n v="6000"/>
    <m/>
    <m/>
    <m/>
    <m/>
  </r>
  <r>
    <s v="DISEÑO, DESARROLLO Y DESPLIEGUE SOLUCIONES TECNOLOGICAS"/>
    <x v="0"/>
    <s v="PIM"/>
    <s v="GITE"/>
    <s v="EG 2026"/>
    <s v="2.3"/>
    <s v="2.3.2.9.1.1"/>
    <x v="204"/>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72"/>
    <m/>
    <m/>
    <m/>
    <s v="ESPINOZA"/>
    <s v="GONZALES"/>
    <s v=" ALEXANDER RUIZ"/>
    <n v="47958210"/>
    <n v="10479582101"/>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05"/>
    <x v="0"/>
    <n v="1"/>
    <n v="9000"/>
    <n v="30"/>
    <n v="30"/>
    <x v="0"/>
    <x v="1"/>
    <m/>
    <m/>
    <m/>
    <m/>
    <m/>
    <m/>
    <m/>
    <m/>
    <n v="18000"/>
    <n v="9000"/>
    <n v="9000"/>
    <n v="0"/>
    <n v="0"/>
    <n v="0"/>
    <n v="0"/>
    <n v="0"/>
    <n v="0"/>
    <n v="0"/>
    <n v="0"/>
    <n v="0"/>
    <n v="0"/>
    <n v="0"/>
    <s v="SGGDI"/>
    <m/>
    <m/>
    <m/>
    <m/>
    <m/>
    <m/>
    <m/>
    <m/>
    <s v="PENDIENTE DE REQUERIR"/>
    <m/>
    <m/>
    <m/>
    <m/>
    <m/>
    <m/>
    <m/>
    <m/>
    <m/>
    <m/>
    <m/>
    <m/>
    <m/>
    <m/>
    <m/>
    <m/>
    <m/>
    <m/>
    <n v="30"/>
    <n v="9000"/>
    <m/>
    <n v="0"/>
    <m/>
    <n v="0"/>
    <n v="9000"/>
    <n v="9000"/>
    <m/>
    <n v="30"/>
    <n v="9000"/>
    <m/>
    <n v="0"/>
    <m/>
    <n v="0"/>
    <n v="9000"/>
    <n v="0"/>
    <m/>
    <n v="0"/>
    <n v="0"/>
    <m/>
    <n v="0"/>
    <m/>
    <n v="0"/>
    <n v="0"/>
    <n v="0"/>
    <m/>
    <n v="0"/>
    <n v="0"/>
    <m/>
    <n v="0"/>
    <m/>
    <n v="0"/>
    <m/>
    <m/>
    <m/>
    <n v="0"/>
    <n v="0"/>
    <n v="0"/>
    <n v="18000"/>
    <n v="9000"/>
    <m/>
    <m/>
    <m/>
    <s v="SALDO PARA UTILIZAR ENPRIORIZACION PARA PAGO DE  IGV SERVICIO AUDITORIA DE  VOTO DIGITAL"/>
  </r>
  <r>
    <s v="DISEÑO, DESARROLLO Y DESPLIEGUE SOLUCIONES TECNOLOGICAS"/>
    <x v="0"/>
    <s v="PIM"/>
    <s v="GITE"/>
    <s v="EG 2026"/>
    <s v="2.3"/>
    <s v="2.3.2.9.1.1"/>
    <x v="206"/>
    <x v="0"/>
    <n v="1"/>
    <n v="9000"/>
    <n v="30"/>
    <n v="30"/>
    <x v="0"/>
    <x v="1"/>
    <m/>
    <m/>
    <m/>
    <m/>
    <m/>
    <m/>
    <m/>
    <m/>
    <n v="18000"/>
    <n v="9000"/>
    <n v="9000"/>
    <n v="0"/>
    <n v="0"/>
    <n v="0"/>
    <n v="0"/>
    <n v="0"/>
    <n v="0"/>
    <n v="0"/>
    <n v="0"/>
    <n v="0"/>
    <n v="0"/>
    <n v="18000"/>
    <s v="SGGDI"/>
    <m/>
    <m/>
    <m/>
    <m/>
    <m/>
    <m/>
    <m/>
    <m/>
    <s v="REMITIDO A GRH PARA CONTRATACION"/>
    <s v="000016-2026/SGGDI-GITE"/>
    <s v="000112-2026/SGIST-GITE"/>
    <s v="000038-2026/GITE"/>
    <d v="2026-01-06T00:00:00"/>
    <m/>
    <s v="0846"/>
    <m/>
    <m/>
    <m/>
    <s v="BARRIOS"/>
    <s v="PEÑALOZA"/>
    <s v="JUAN"/>
    <n v="10417279"/>
    <n v="10104172798"/>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207"/>
    <x v="0"/>
    <n v="1"/>
    <n v="9000"/>
    <n v="30"/>
    <n v="30"/>
    <x v="0"/>
    <x v="1"/>
    <m/>
    <m/>
    <m/>
    <m/>
    <m/>
    <m/>
    <m/>
    <m/>
    <n v="18000"/>
    <n v="9000"/>
    <n v="9000"/>
    <n v="0"/>
    <n v="0"/>
    <n v="0"/>
    <n v="0"/>
    <n v="0"/>
    <n v="0"/>
    <n v="0"/>
    <n v="0"/>
    <n v="0"/>
    <n v="0"/>
    <n v="18000"/>
    <s v="SGGDI"/>
    <m/>
    <m/>
    <m/>
    <m/>
    <m/>
    <m/>
    <m/>
    <m/>
    <s v="REMITIDO A GRH PARA CONTRATACION"/>
    <s v="000016-2026/SGGDI-GITE"/>
    <s v="000112-2026/SGIST-GITE"/>
    <s v="000038-2026/GITE"/>
    <d v="2026-01-06T00:00:00"/>
    <m/>
    <s v="0868"/>
    <m/>
    <m/>
    <m/>
    <s v="GONZALES"/>
    <s v="AZCARATE"/>
    <s v=" DIEGO EDUARDO"/>
    <n v="47059004"/>
    <n v="10470590047"/>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208"/>
    <x v="0"/>
    <n v="1"/>
    <n v="8000"/>
    <n v="30"/>
    <n v="30"/>
    <x v="0"/>
    <x v="1"/>
    <m/>
    <m/>
    <m/>
    <m/>
    <m/>
    <m/>
    <m/>
    <m/>
    <n v="16000"/>
    <n v="8000"/>
    <n v="8000"/>
    <n v="0"/>
    <n v="0"/>
    <n v="0"/>
    <n v="0"/>
    <n v="0"/>
    <n v="0"/>
    <n v="0"/>
    <n v="0"/>
    <n v="0"/>
    <n v="0"/>
    <n v="0"/>
    <s v="SGGDI"/>
    <m/>
    <m/>
    <m/>
    <m/>
    <m/>
    <m/>
    <m/>
    <m/>
    <s v="PENDIENTE DE REQUERIR"/>
    <m/>
    <m/>
    <m/>
    <m/>
    <m/>
    <m/>
    <m/>
    <m/>
    <m/>
    <m/>
    <m/>
    <m/>
    <m/>
    <m/>
    <m/>
    <m/>
    <m/>
    <m/>
    <n v="30"/>
    <n v="8000"/>
    <m/>
    <n v="0"/>
    <m/>
    <n v="0"/>
    <n v="8000"/>
    <n v="8000"/>
    <m/>
    <n v="30"/>
    <n v="8000"/>
    <m/>
    <n v="0"/>
    <m/>
    <n v="0"/>
    <n v="8000"/>
    <n v="0"/>
    <m/>
    <n v="0"/>
    <n v="0"/>
    <m/>
    <n v="0"/>
    <m/>
    <n v="0"/>
    <n v="0"/>
    <n v="0"/>
    <m/>
    <n v="0"/>
    <n v="0"/>
    <m/>
    <n v="0"/>
    <m/>
    <n v="0"/>
    <m/>
    <m/>
    <m/>
    <n v="0"/>
    <n v="0"/>
    <n v="0"/>
    <n v="16000"/>
    <n v="8000"/>
    <m/>
    <m/>
    <m/>
    <s v="SALDO PARA UTILIZAR ENPRIORIZACION PARA PAGO DE  IGV SERVICIO AUDITORIA DE  VOTO DIGITAL"/>
  </r>
  <r>
    <s v="DISEÑO, DESARROLLO Y DESPLIEGUE SOLUCIONES TECNOLOGICAS"/>
    <x v="0"/>
    <s v="PIM"/>
    <s v="GITE"/>
    <s v="EG 2026"/>
    <s v="2.3"/>
    <s v="2.3.2.9.1.1"/>
    <x v="209"/>
    <x v="0"/>
    <n v="1"/>
    <n v="4500"/>
    <n v="30"/>
    <n v="30"/>
    <x v="0"/>
    <x v="1"/>
    <m/>
    <m/>
    <m/>
    <m/>
    <m/>
    <m/>
    <m/>
    <m/>
    <n v="9000"/>
    <n v="4500"/>
    <n v="4500"/>
    <n v="0"/>
    <n v="0"/>
    <n v="0"/>
    <n v="0"/>
    <n v="0"/>
    <n v="0"/>
    <n v="0"/>
    <n v="0"/>
    <n v="0"/>
    <n v="0"/>
    <n v="9000"/>
    <s v="SGGDI"/>
    <m/>
    <m/>
    <m/>
    <m/>
    <m/>
    <m/>
    <m/>
    <m/>
    <s v="REMITIDO A GRH PARA CONTRATACION"/>
    <s v="000016-2026/SGGDI-GITE"/>
    <s v="000112-2026/SGIST-GITE"/>
    <s v="000038-2026/GITE"/>
    <d v="2026-01-06T00:00:00"/>
    <m/>
    <s v="0856"/>
    <m/>
    <m/>
    <m/>
    <s v="TASAYCO"/>
    <s v="VILLA"/>
    <s v=" AXEL JAMES"/>
    <n v="72791411"/>
    <n v="10727914116"/>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09"/>
    <x v="0"/>
    <n v="1"/>
    <n v="4500"/>
    <n v="30"/>
    <n v="30"/>
    <x v="0"/>
    <x v="1"/>
    <m/>
    <m/>
    <m/>
    <m/>
    <m/>
    <m/>
    <m/>
    <m/>
    <n v="9000"/>
    <n v="4500"/>
    <n v="4500"/>
    <n v="0"/>
    <n v="0"/>
    <n v="0"/>
    <n v="0"/>
    <n v="0"/>
    <n v="0"/>
    <n v="0"/>
    <n v="0"/>
    <n v="0"/>
    <n v="0"/>
    <n v="9000"/>
    <s v="SGGDI"/>
    <m/>
    <m/>
    <m/>
    <m/>
    <m/>
    <m/>
    <m/>
    <m/>
    <s v="REMITIDO A GRH PARA CONTRATACION"/>
    <s v="000016-2026/SGGDI-GITE"/>
    <s v="000112-2026/SGIST-GITE"/>
    <s v="000038-2026/GITE"/>
    <d v="2026-01-06T00:00:00"/>
    <m/>
    <s v="0855"/>
    <m/>
    <m/>
    <m/>
    <s v="SEMINARIO"/>
    <s v="CAPULIÁN"/>
    <s v=" KARLA PAOLA"/>
    <n v="48381993"/>
    <n v="10483819931"/>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10"/>
    <x v="0"/>
    <n v="1"/>
    <n v="3500"/>
    <n v="30"/>
    <n v="0"/>
    <x v="1"/>
    <x v="1"/>
    <m/>
    <m/>
    <m/>
    <m/>
    <m/>
    <m/>
    <m/>
    <m/>
    <n v="3500"/>
    <n v="3500"/>
    <n v="0"/>
    <n v="0"/>
    <n v="0"/>
    <n v="0"/>
    <n v="0"/>
    <n v="0"/>
    <n v="0"/>
    <n v="0"/>
    <n v="0"/>
    <n v="0"/>
    <n v="0"/>
    <n v="0"/>
    <s v="SGGDI"/>
    <m/>
    <m/>
    <m/>
    <m/>
    <m/>
    <m/>
    <m/>
    <m/>
    <s v="PENDIENTE DE REQUERIR"/>
    <m/>
    <m/>
    <m/>
    <m/>
    <m/>
    <m/>
    <m/>
    <m/>
    <m/>
    <m/>
    <m/>
    <m/>
    <m/>
    <m/>
    <m/>
    <m/>
    <m/>
    <m/>
    <n v="30"/>
    <n v="3500"/>
    <m/>
    <n v="0"/>
    <m/>
    <n v="0"/>
    <n v="3500"/>
    <n v="3500"/>
    <m/>
    <n v="0"/>
    <n v="0"/>
    <m/>
    <n v="0"/>
    <m/>
    <n v="0"/>
    <n v="0"/>
    <n v="0"/>
    <m/>
    <n v="0"/>
    <n v="0"/>
    <m/>
    <n v="0"/>
    <m/>
    <n v="0"/>
    <n v="0"/>
    <n v="0"/>
    <m/>
    <n v="0"/>
    <n v="0"/>
    <m/>
    <n v="0"/>
    <m/>
    <n v="0"/>
    <m/>
    <m/>
    <m/>
    <n v="0"/>
    <n v="0"/>
    <n v="0"/>
    <n v="3500"/>
    <n v="3500"/>
    <m/>
    <m/>
    <m/>
    <s v="SALDO PARA UTILIZAR ENPRIORIZACION PARA PAGO DE  IGV SERVICIO AUDITORIA DE  VOTO DIGITAL"/>
  </r>
  <r>
    <s v="DISEÑO, DESARROLLO Y DESPLIEGUE SOLUCIONES TECNOLOGICAS"/>
    <x v="0"/>
    <s v="PIM"/>
    <s v="GITE"/>
    <s v="EG 2026"/>
    <s v="2.3"/>
    <s v="2.3.2.9.1.1"/>
    <x v="211"/>
    <x v="0"/>
    <n v="1"/>
    <n v="10000"/>
    <n v="30"/>
    <n v="30"/>
    <x v="0"/>
    <x v="1"/>
    <m/>
    <m/>
    <m/>
    <m/>
    <m/>
    <m/>
    <m/>
    <m/>
    <n v="20000"/>
    <n v="10000"/>
    <n v="10000"/>
    <n v="0"/>
    <n v="0"/>
    <n v="0"/>
    <n v="0"/>
    <n v="0"/>
    <n v="0"/>
    <n v="0"/>
    <n v="0"/>
    <n v="0"/>
    <n v="0"/>
    <n v="0"/>
    <s v="SGGDI"/>
    <m/>
    <m/>
    <m/>
    <m/>
    <m/>
    <m/>
    <m/>
    <m/>
    <s v="PENDIENTE DE REQUERIR"/>
    <m/>
    <m/>
    <m/>
    <m/>
    <m/>
    <m/>
    <m/>
    <m/>
    <m/>
    <m/>
    <m/>
    <m/>
    <m/>
    <m/>
    <m/>
    <m/>
    <m/>
    <m/>
    <n v="30"/>
    <n v="10000"/>
    <m/>
    <n v="0"/>
    <m/>
    <n v="0"/>
    <n v="10000"/>
    <n v="10000"/>
    <m/>
    <n v="30"/>
    <n v="10000"/>
    <m/>
    <n v="0"/>
    <m/>
    <n v="0"/>
    <n v="10000"/>
    <n v="0"/>
    <m/>
    <n v="0"/>
    <n v="0"/>
    <m/>
    <n v="0"/>
    <m/>
    <n v="0"/>
    <n v="0"/>
    <n v="0"/>
    <m/>
    <n v="0"/>
    <n v="0"/>
    <m/>
    <n v="0"/>
    <m/>
    <n v="0"/>
    <m/>
    <m/>
    <m/>
    <n v="0"/>
    <n v="0"/>
    <n v="0"/>
    <n v="20000"/>
    <n v="10000"/>
    <m/>
    <m/>
    <m/>
    <s v="SALDO PARA UTILIZAR ENPRIORIZACION PARA PAGO DE  IGV SERVICIO AUDITORIA DE  VOTO DIGITAL"/>
  </r>
  <r>
    <s v="DISEÑO, DESARROLLO Y DESPLIEGUE SOLUCIONES TECNOLOGICAS"/>
    <x v="0"/>
    <s v="PIM"/>
    <s v="GITE"/>
    <s v="EG 2026"/>
    <s v="2.3"/>
    <s v="2.3.2.9.1.1"/>
    <x v="212"/>
    <x v="0"/>
    <n v="1"/>
    <n v="8000"/>
    <n v="30"/>
    <n v="30"/>
    <x v="0"/>
    <x v="1"/>
    <m/>
    <m/>
    <m/>
    <m/>
    <m/>
    <m/>
    <m/>
    <m/>
    <n v="16000"/>
    <n v="8000"/>
    <n v="8000"/>
    <n v="0"/>
    <n v="0"/>
    <n v="0"/>
    <n v="0"/>
    <n v="0"/>
    <n v="0"/>
    <n v="0"/>
    <n v="0"/>
    <n v="0"/>
    <n v="0"/>
    <n v="0"/>
    <s v="SGGDI"/>
    <m/>
    <m/>
    <m/>
    <m/>
    <m/>
    <m/>
    <m/>
    <m/>
    <s v="PENDIENTE DE REQUERIR"/>
    <m/>
    <m/>
    <m/>
    <m/>
    <m/>
    <m/>
    <m/>
    <m/>
    <m/>
    <m/>
    <m/>
    <m/>
    <m/>
    <m/>
    <m/>
    <m/>
    <m/>
    <m/>
    <n v="30"/>
    <n v="8000"/>
    <m/>
    <n v="0"/>
    <m/>
    <n v="0"/>
    <n v="8000"/>
    <n v="8000"/>
    <m/>
    <n v="30"/>
    <n v="8000"/>
    <m/>
    <n v="0"/>
    <m/>
    <n v="0"/>
    <n v="8000"/>
    <n v="0"/>
    <m/>
    <n v="0"/>
    <n v="0"/>
    <m/>
    <n v="0"/>
    <m/>
    <n v="0"/>
    <n v="0"/>
    <n v="0"/>
    <m/>
    <n v="0"/>
    <n v="0"/>
    <m/>
    <n v="0"/>
    <m/>
    <n v="0"/>
    <m/>
    <m/>
    <m/>
    <n v="0"/>
    <n v="0"/>
    <n v="0"/>
    <n v="16000"/>
    <n v="8000"/>
    <m/>
    <m/>
    <m/>
    <s v="SALDO PARA UTILIZAR ENPRIORIZACION PARA PAGO DE  IGV SERVICIO AUDITORIA DE  VOTO DIGITAL"/>
  </r>
  <r>
    <s v="DISEÑO, DESARROLLO Y DESPLIEGUE SOLUCIONES TECNOLOGICAS"/>
    <x v="0"/>
    <s v="PIM"/>
    <s v="GITE"/>
    <s v="EG 2026"/>
    <s v="2.3"/>
    <s v="2.3.2.9.1.1"/>
    <x v="213"/>
    <x v="0"/>
    <n v="1"/>
    <n v="10000"/>
    <n v="30"/>
    <n v="30"/>
    <x v="2"/>
    <x v="1"/>
    <m/>
    <m/>
    <m/>
    <m/>
    <m/>
    <m/>
    <m/>
    <m/>
    <n v="30000"/>
    <n v="10000"/>
    <n v="10000"/>
    <n v="10000"/>
    <n v="0"/>
    <n v="0"/>
    <n v="0"/>
    <n v="0"/>
    <n v="0"/>
    <n v="0"/>
    <n v="0"/>
    <n v="0"/>
    <n v="0"/>
    <n v="0"/>
    <s v="SGGDI"/>
    <m/>
    <m/>
    <m/>
    <m/>
    <m/>
    <m/>
    <m/>
    <m/>
    <s v="PENDIENTE DE REQUERIR"/>
    <m/>
    <m/>
    <m/>
    <m/>
    <m/>
    <m/>
    <m/>
    <m/>
    <m/>
    <m/>
    <m/>
    <m/>
    <m/>
    <m/>
    <m/>
    <m/>
    <m/>
    <m/>
    <n v="30"/>
    <n v="10000"/>
    <m/>
    <n v="0"/>
    <m/>
    <n v="0"/>
    <n v="10000"/>
    <n v="10000"/>
    <m/>
    <n v="30"/>
    <n v="10000"/>
    <m/>
    <n v="0"/>
    <m/>
    <n v="0"/>
    <n v="10000"/>
    <n v="0"/>
    <m/>
    <n v="30"/>
    <n v="10000"/>
    <m/>
    <n v="0"/>
    <m/>
    <n v="0"/>
    <n v="10000"/>
    <n v="10000"/>
    <m/>
    <n v="0"/>
    <n v="0"/>
    <m/>
    <n v="0"/>
    <m/>
    <n v="0"/>
    <m/>
    <m/>
    <m/>
    <n v="0"/>
    <n v="0"/>
    <n v="0"/>
    <n v="30000"/>
    <n v="20000"/>
    <m/>
    <m/>
    <m/>
    <s v="SALDO PARA UTILIZAR ENPRIORIZACION PARA PAGO DE  IGV SERVICIO AUDITORIA DE  VOTO DIGITAL"/>
  </r>
  <r>
    <s v="DISEÑO, DESARROLLO Y DESPLIEGUE SOLUCIONES TECNOLOGICAS"/>
    <x v="0"/>
    <s v="PIM"/>
    <s v="GITE"/>
    <s v="EG 2026"/>
    <s v="2.3"/>
    <s v="2.3.2.9.1.1"/>
    <x v="214"/>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66"/>
    <m/>
    <m/>
    <m/>
    <s v="PEÑA"/>
    <s v="ESPINOZA"/>
    <s v="ABIGAIL ARELI"/>
    <n v="43711999"/>
    <n v="10437119991"/>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14"/>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67"/>
    <m/>
    <m/>
    <m/>
    <s v="SUXE"/>
    <s v="CORREA"/>
    <s v="JHON LENIN"/>
    <n v="73785401"/>
    <n v="10737854014"/>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14"/>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65"/>
    <m/>
    <m/>
    <m/>
    <s v="MORAN"/>
    <s v="SANCHEZ"/>
    <s v="ALEX JERICK"/>
    <n v="72356908"/>
    <n v="10723569082"/>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15"/>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66"/>
    <m/>
    <m/>
    <m/>
    <s v="PAREJAS"/>
    <s v="ESPINOZA"/>
    <s v="HENRY AMERICO"/>
    <n v="43758283"/>
    <n v="10437582837"/>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15"/>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67"/>
    <m/>
    <m/>
    <m/>
    <s v="ROA"/>
    <s v="VICENTE"/>
    <s v="DENNIFER SEVIGNE"/>
    <n v="72174243"/>
    <n v="10721742437"/>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1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964"/>
    <m/>
    <m/>
    <m/>
    <s v="NORABUENA"/>
    <s v="CASIMIRO"/>
    <s v="LECTOR ANTONINO"/>
    <n v="40819234"/>
    <n v="10408192345"/>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1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65"/>
    <m/>
    <m/>
    <m/>
    <s v="RIVERA"/>
    <s v="CHUNG"/>
    <s v=" DAVID"/>
    <n v="75968140"/>
    <n v="10759681407"/>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85"/>
    <m/>
    <m/>
    <m/>
    <s v="FLORIAN"/>
    <s v="CARDENAS"/>
    <s v=" JORGE LUIS"/>
    <n v="43707715"/>
    <n v="10437077156"/>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87"/>
    <m/>
    <m/>
    <m/>
    <s v="MARQUEZ"/>
    <s v="FARFAN"/>
    <s v="FRANCISCO JULIAN"/>
    <n v="47008286"/>
    <n v="10470082866"/>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1"/>
    <m/>
    <m/>
    <m/>
    <s v="SILVA"/>
    <s v="HORNA"/>
    <s v=" LUZ AMARILIS"/>
    <n v="46901338"/>
    <n v="10469013389"/>
    <n v="6500"/>
    <d v="2026-01-06T00:00:00"/>
    <d v="2026-02-28T00:00:00"/>
    <m/>
    <n v="30"/>
    <n v="6500"/>
    <n v="30"/>
    <n v="6500"/>
    <n v="30"/>
    <n v="6500"/>
    <n v="0"/>
    <n v="0"/>
    <m/>
    <n v="30"/>
    <n v="6500"/>
    <n v="30"/>
    <n v="6500"/>
    <n v="30"/>
    <n v="6500"/>
    <n v="0"/>
    <n v="6500"/>
    <m/>
    <n v="0"/>
    <n v="0"/>
    <m/>
    <n v="0"/>
    <m/>
    <n v="0"/>
    <n v="0"/>
    <n v="0"/>
    <m/>
    <n v="0"/>
    <n v="0"/>
    <m/>
    <n v="0"/>
    <m/>
    <n v="0"/>
    <m/>
    <m/>
    <m/>
    <n v="13000"/>
    <n v="13000"/>
    <n v="13000"/>
    <n v="0"/>
    <n v="0"/>
    <m/>
    <m/>
    <s v="Carta Renuncia _x000a_08/01 al 28/02/2026"/>
    <s v="Aceptacion de renuncia Informe 000224-2026-SGGDI /MEemorando 001114-2026/GITE"/>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2"/>
    <m/>
    <m/>
    <m/>
    <s v="VALLE"/>
    <s v="GONZALES"/>
    <s v="BYRON MITCHELL"/>
    <n v="44653924"/>
    <n v="10446539243"/>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88"/>
    <m/>
    <m/>
    <m/>
    <s v="MENDOCILLA"/>
    <s v="POLO"/>
    <s v="_x001c_IVETTE SHIRLEY"/>
    <n v="47532113"/>
    <n v="10475321133"/>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84"/>
    <m/>
    <m/>
    <m/>
    <s v="DEZA"/>
    <s v="PANDIA"/>
    <s v="DALIA KIMBERLY"/>
    <n v="74806132"/>
    <n v="10748061326"/>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86"/>
    <m/>
    <m/>
    <m/>
    <s v="HERRERA"/>
    <s v="VARONA"/>
    <s v="GUISSELLA YULIANA"/>
    <n v="43084079"/>
    <n v="10430840792"/>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89"/>
    <m/>
    <m/>
    <m/>
    <s v="RAMIREZ"/>
    <s v="DIESTRA"/>
    <s v="RICARDO ROBERTO"/>
    <n v="72715758"/>
    <n v="10727157587"/>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0"/>
    <m/>
    <m/>
    <m/>
    <s v="RODRIGUEZ"/>
    <s v="IPARRAGUIRRE"/>
    <s v="MIRTHA LUCY"/>
    <n v="72300067"/>
    <n v="10723000675"/>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18"/>
    <x v="0"/>
    <n v="1"/>
    <n v="4500"/>
    <n v="30"/>
    <n v="30"/>
    <x v="0"/>
    <x v="1"/>
    <m/>
    <m/>
    <m/>
    <m/>
    <m/>
    <m/>
    <m/>
    <m/>
    <n v="9000"/>
    <n v="4500"/>
    <n v="4500"/>
    <n v="0"/>
    <n v="0"/>
    <n v="0"/>
    <n v="0"/>
    <n v="0"/>
    <n v="0"/>
    <n v="0"/>
    <n v="0"/>
    <n v="0"/>
    <n v="0"/>
    <n v="9000"/>
    <s v="SGGDI"/>
    <m/>
    <m/>
    <m/>
    <m/>
    <m/>
    <m/>
    <m/>
    <m/>
    <s v="REMITIDO A GRH PARA CONTRATACION"/>
    <s v="000014-2026/SGGDI-ONPE"/>
    <s v="000124-2026-SGIST"/>
    <s v="000034-2026-GITE"/>
    <d v="2026-01-06T00:00:00"/>
    <m/>
    <s v="0861"/>
    <m/>
    <m/>
    <m/>
    <s v="ESPINOZA"/>
    <s v="CAVERO"/>
    <s v=" DALIA"/>
    <n v="76371305"/>
    <n v="10763713054"/>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18"/>
    <x v="0"/>
    <n v="1"/>
    <n v="4500"/>
    <n v="30"/>
    <n v="30"/>
    <x v="0"/>
    <x v="1"/>
    <m/>
    <m/>
    <m/>
    <m/>
    <m/>
    <m/>
    <m/>
    <m/>
    <n v="9000"/>
    <n v="4500"/>
    <n v="4500"/>
    <n v="0"/>
    <n v="0"/>
    <n v="0"/>
    <n v="0"/>
    <n v="0"/>
    <n v="0"/>
    <n v="0"/>
    <n v="0"/>
    <n v="0"/>
    <n v="0"/>
    <n v="9000"/>
    <s v="SGGDI"/>
    <m/>
    <m/>
    <m/>
    <m/>
    <m/>
    <m/>
    <m/>
    <m/>
    <s v="REMITIDO A GRH PARA CONTRATACION"/>
    <s v="000014-2026/SGGDI-ONPE"/>
    <s v="000124-2026-SGIST"/>
    <s v="000034-2026-GITE"/>
    <d v="2026-01-06T00:00:00"/>
    <m/>
    <s v="0862"/>
    <m/>
    <m/>
    <m/>
    <s v="PACOMPIA"/>
    <s v="OLIVERA"/>
    <s v="YNELDA CECILIA"/>
    <n v="70144604"/>
    <n v="10701446041"/>
    <n v="4500"/>
    <d v="2026-01-06T00:00:00"/>
    <d v="2026-02-28T00:00:00"/>
    <m/>
    <n v="30"/>
    <n v="4500"/>
    <n v="30"/>
    <n v="4500"/>
    <n v="30"/>
    <n v="4500"/>
    <m/>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18"/>
    <x v="0"/>
    <n v="1"/>
    <n v="4500"/>
    <n v="30"/>
    <n v="30"/>
    <x v="0"/>
    <x v="1"/>
    <m/>
    <m/>
    <m/>
    <m/>
    <m/>
    <m/>
    <m/>
    <m/>
    <n v="9000"/>
    <n v="4500"/>
    <n v="4500"/>
    <n v="0"/>
    <n v="0"/>
    <n v="0"/>
    <n v="0"/>
    <n v="0"/>
    <n v="0"/>
    <n v="0"/>
    <n v="0"/>
    <n v="0"/>
    <n v="0"/>
    <n v="9000"/>
    <s v="SGGDI"/>
    <m/>
    <m/>
    <m/>
    <m/>
    <m/>
    <m/>
    <m/>
    <m/>
    <s v="REMITIDO A GRH PARA CONTRATACION"/>
    <s v="000014-2026/SGGDI-ONPE"/>
    <s v="000124-2026-SGIST"/>
    <s v="000034-2026-GITE"/>
    <d v="2026-01-06T00:00:00"/>
    <m/>
    <s v="0860"/>
    <m/>
    <m/>
    <m/>
    <s v="CAMPOVERDE"/>
    <s v="MORENO"/>
    <s v="ISISMARIA EUNICE"/>
    <n v="48409079"/>
    <n v="10484090799"/>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19"/>
    <x v="0"/>
    <n v="1"/>
    <n v="10000"/>
    <n v="30"/>
    <n v="30"/>
    <x v="0"/>
    <x v="1"/>
    <m/>
    <m/>
    <m/>
    <m/>
    <m/>
    <m/>
    <m/>
    <m/>
    <n v="20000"/>
    <n v="10000"/>
    <n v="10000"/>
    <n v="0"/>
    <n v="0"/>
    <n v="0"/>
    <n v="0"/>
    <n v="0"/>
    <n v="0"/>
    <n v="0"/>
    <n v="0"/>
    <n v="0"/>
    <n v="0"/>
    <n v="20000"/>
    <s v="SGGDI"/>
    <m/>
    <m/>
    <m/>
    <m/>
    <m/>
    <m/>
    <m/>
    <m/>
    <s v="REMITIDO A GRH PARA CONTRATACION"/>
    <s v="000016-2026/SGGDI-GITE"/>
    <s v="000112-2026/SGIST-GITE"/>
    <s v="000038-2026/GITE"/>
    <d v="2026-01-06T00:00:00"/>
    <m/>
    <s v="0870"/>
    <m/>
    <m/>
    <m/>
    <s v="TUCTO"/>
    <s v="CALZADA"/>
    <s v=" JERSON WILMER"/>
    <n v="73091238"/>
    <n v="10730912388"/>
    <n v="10000"/>
    <d v="2026-01-06T00:00:00"/>
    <d v="2026-02-28T00:00:00"/>
    <m/>
    <n v="30"/>
    <n v="10000"/>
    <n v="30"/>
    <n v="10000"/>
    <n v="30"/>
    <n v="10000"/>
    <n v="0"/>
    <n v="0"/>
    <m/>
    <n v="30"/>
    <n v="10000"/>
    <n v="30"/>
    <n v="10000"/>
    <n v="30"/>
    <n v="10000"/>
    <n v="0"/>
    <n v="10000"/>
    <m/>
    <n v="0"/>
    <n v="0"/>
    <m/>
    <n v="0"/>
    <m/>
    <n v="0"/>
    <n v="0"/>
    <n v="0"/>
    <m/>
    <n v="0"/>
    <n v="0"/>
    <m/>
    <n v="0"/>
    <m/>
    <n v="0"/>
    <m/>
    <m/>
    <m/>
    <n v="20000"/>
    <n v="20000"/>
    <n v="20000"/>
    <n v="0"/>
    <n v="0"/>
    <m/>
    <m/>
    <m/>
    <m/>
  </r>
  <r>
    <s v="DISEÑO, DESARROLLO Y DESPLIEGUE SOLUCIONES TECNOLOGICAS"/>
    <x v="0"/>
    <s v="PIM"/>
    <s v="GITE"/>
    <s v="EG 2026"/>
    <s v="2.3"/>
    <s v="2.3.2.9.1.1"/>
    <x v="220"/>
    <x v="0"/>
    <n v="1"/>
    <n v="9000"/>
    <n v="30"/>
    <n v="30"/>
    <x v="0"/>
    <x v="1"/>
    <m/>
    <m/>
    <m/>
    <m/>
    <m/>
    <m/>
    <m/>
    <m/>
    <n v="18000"/>
    <n v="9000"/>
    <n v="9000"/>
    <n v="0"/>
    <n v="0"/>
    <n v="0"/>
    <n v="0"/>
    <n v="0"/>
    <n v="0"/>
    <n v="0"/>
    <n v="0"/>
    <n v="0"/>
    <n v="0"/>
    <n v="18000"/>
    <s v="SGGDI"/>
    <m/>
    <m/>
    <m/>
    <m/>
    <m/>
    <m/>
    <m/>
    <m/>
    <s v="REMITIDO A GRH PARA CONTRATACION"/>
    <s v="000016-2026/SGGDI-GITE"/>
    <s v="000112-2026/SGIST-GITE"/>
    <s v="000038-2026/GITE"/>
    <d v="2026-01-06T00:00:00"/>
    <m/>
    <s v="0875"/>
    <m/>
    <m/>
    <m/>
    <s v="POLO"/>
    <s v="QUISPE"/>
    <s v="JOSE LUIS"/>
    <s v="74500488"/>
    <s v="10745004887"/>
    <n v="9000"/>
    <d v="2026-01-06T00:00:00"/>
    <d v="2026-02-28T00:00:00"/>
    <m/>
    <n v="30"/>
    <n v="9000"/>
    <n v="30"/>
    <n v="9000"/>
    <n v="30"/>
    <n v="9000"/>
    <n v="0"/>
    <n v="0"/>
    <m/>
    <n v="30"/>
    <n v="9000"/>
    <n v="30"/>
    <n v="9000"/>
    <n v="30"/>
    <n v="9000"/>
    <n v="0"/>
    <n v="9000"/>
    <m/>
    <n v="0"/>
    <n v="0"/>
    <m/>
    <n v="0"/>
    <m/>
    <n v="0"/>
    <n v="0"/>
    <n v="0"/>
    <m/>
    <n v="0"/>
    <n v="0"/>
    <m/>
    <n v="0"/>
    <m/>
    <n v="0"/>
    <m/>
    <m/>
    <m/>
    <n v="18000"/>
    <n v="18000"/>
    <n v="18000"/>
    <n v="0"/>
    <n v="0"/>
    <m/>
    <m/>
    <m/>
    <s v="SALDO PARA UTILIZAR ENPRIORIZACION PARA PAGO DE  IGV SERVICIO AUDITORIA DE  VOTO DIGITAL"/>
  </r>
  <r>
    <s v="DISEÑO, DESARROLLO Y DESPLIEGUE SOLUCIONES TECNOLOGICAS"/>
    <x v="0"/>
    <s v="PIM"/>
    <s v="GITE"/>
    <s v="EG 2026"/>
    <s v="2.3"/>
    <s v="2.3.2.9.1.1"/>
    <x v="220"/>
    <x v="0"/>
    <n v="1"/>
    <n v="9000"/>
    <n v="30"/>
    <n v="30"/>
    <x v="0"/>
    <x v="1"/>
    <m/>
    <m/>
    <m/>
    <m/>
    <m/>
    <m/>
    <m/>
    <m/>
    <n v="18000"/>
    <n v="9000"/>
    <n v="9000"/>
    <n v="0"/>
    <n v="0"/>
    <n v="0"/>
    <n v="0"/>
    <n v="0"/>
    <n v="0"/>
    <n v="0"/>
    <n v="0"/>
    <n v="0"/>
    <n v="0"/>
    <n v="0"/>
    <s v="SGGDI"/>
    <m/>
    <m/>
    <m/>
    <m/>
    <m/>
    <m/>
    <m/>
    <m/>
    <s v="PENDIENTE DE REQUERIR"/>
    <m/>
    <m/>
    <m/>
    <m/>
    <m/>
    <m/>
    <m/>
    <m/>
    <m/>
    <m/>
    <m/>
    <m/>
    <m/>
    <m/>
    <m/>
    <m/>
    <m/>
    <m/>
    <n v="30"/>
    <n v="9000"/>
    <m/>
    <n v="0"/>
    <m/>
    <n v="0"/>
    <n v="9000"/>
    <n v="9000"/>
    <m/>
    <n v="30"/>
    <n v="9000"/>
    <m/>
    <n v="0"/>
    <m/>
    <n v="0"/>
    <n v="9000"/>
    <n v="0"/>
    <m/>
    <n v="0"/>
    <n v="0"/>
    <m/>
    <n v="0"/>
    <m/>
    <n v="0"/>
    <n v="0"/>
    <n v="0"/>
    <m/>
    <n v="0"/>
    <n v="0"/>
    <m/>
    <n v="0"/>
    <m/>
    <n v="0"/>
    <m/>
    <m/>
    <m/>
    <n v="0"/>
    <n v="0"/>
    <n v="0"/>
    <n v="18000"/>
    <n v="9000"/>
    <m/>
    <m/>
    <m/>
    <s v="SALDO PARA UTILIZAR ENPRIORIZACION PARA PAGO DE  IGV SERVICIO AUDITORIA DE  VOTO DIGITAL"/>
  </r>
  <r>
    <s v="DISEÑO, DESARROLLO Y DESPLIEGUE SOLUCIONES TECNOLOGICAS"/>
    <x v="0"/>
    <s v="PIM"/>
    <s v="GITE"/>
    <s v="EG 2026"/>
    <s v="2.3"/>
    <s v="2.3.2.9.1.1"/>
    <x v="220"/>
    <x v="0"/>
    <n v="1"/>
    <n v="9000"/>
    <n v="30"/>
    <n v="30"/>
    <x v="0"/>
    <x v="1"/>
    <m/>
    <m/>
    <m/>
    <m/>
    <m/>
    <m/>
    <m/>
    <m/>
    <n v="18000"/>
    <n v="9000"/>
    <n v="9000"/>
    <n v="0"/>
    <n v="0"/>
    <n v="0"/>
    <n v="0"/>
    <n v="0"/>
    <n v="0"/>
    <n v="0"/>
    <n v="0"/>
    <n v="0"/>
    <n v="0"/>
    <n v="0"/>
    <s v="SGGDI"/>
    <m/>
    <m/>
    <m/>
    <m/>
    <m/>
    <m/>
    <m/>
    <m/>
    <s v="PENDIENTE DE REQUERIR"/>
    <m/>
    <m/>
    <m/>
    <m/>
    <m/>
    <m/>
    <m/>
    <m/>
    <m/>
    <m/>
    <m/>
    <m/>
    <m/>
    <m/>
    <m/>
    <m/>
    <m/>
    <m/>
    <n v="30"/>
    <n v="9000"/>
    <m/>
    <n v="0"/>
    <m/>
    <n v="0"/>
    <n v="9000"/>
    <n v="9000"/>
    <m/>
    <n v="30"/>
    <n v="9000"/>
    <m/>
    <n v="0"/>
    <m/>
    <n v="0"/>
    <n v="9000"/>
    <n v="0"/>
    <m/>
    <n v="0"/>
    <n v="0"/>
    <m/>
    <n v="0"/>
    <m/>
    <n v="0"/>
    <n v="0"/>
    <n v="0"/>
    <m/>
    <n v="0"/>
    <n v="0"/>
    <m/>
    <n v="0"/>
    <m/>
    <n v="0"/>
    <m/>
    <m/>
    <m/>
    <n v="0"/>
    <n v="0"/>
    <n v="0"/>
    <n v="18000"/>
    <n v="9000"/>
    <m/>
    <m/>
    <m/>
    <s v="SALDO PARA UTILIZAR ENPRIORIZACION PARA PAGO DE  IGV SERVICIO AUDITORIA DE  VOTO DIGITAL"/>
  </r>
  <r>
    <s v="DISEÑO, DESARROLLO Y DESPLIEGUE SOLUCIONES TECNOLOGICAS"/>
    <x v="0"/>
    <s v="PIM"/>
    <s v="GITE"/>
    <s v="EG 2026"/>
    <s v="2.3"/>
    <s v="2.3.2.9.1.1"/>
    <x v="221"/>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74"/>
    <m/>
    <m/>
    <m/>
    <s v="QUEREVALU"/>
    <s v="PURIZACA"/>
    <s v=" MANUEL JESUS"/>
    <n v="46707555"/>
    <n v="10467075557"/>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21"/>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73"/>
    <m/>
    <m/>
    <m/>
    <s v="DE LA CRUZ"/>
    <s v="CABELLO"/>
    <s v=" FERNANDO GUILLERMO"/>
    <n v="31669968"/>
    <n v="10316699681"/>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22"/>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69"/>
    <m/>
    <m/>
    <m/>
    <s v="PECHON"/>
    <s v="BUSTAMANTE"/>
    <s v="CECILIA JOCELYN"/>
    <n v="18140459"/>
    <n v="10181404596"/>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23"/>
    <x v="0"/>
    <n v="1"/>
    <n v="9000"/>
    <n v="30"/>
    <n v="30"/>
    <x v="0"/>
    <x v="1"/>
    <m/>
    <m/>
    <m/>
    <m/>
    <m/>
    <m/>
    <m/>
    <m/>
    <n v="18000"/>
    <n v="9000"/>
    <n v="9000"/>
    <n v="0"/>
    <n v="0"/>
    <n v="0"/>
    <n v="0"/>
    <n v="0"/>
    <n v="0"/>
    <n v="0"/>
    <n v="0"/>
    <n v="0"/>
    <n v="0"/>
    <n v="18000"/>
    <s v="SGGDI"/>
    <m/>
    <m/>
    <m/>
    <m/>
    <m/>
    <m/>
    <m/>
    <m/>
    <s v="REMITIDO A GRH PARA CONTRATACION"/>
    <s v="000016-2026/SGGDI-GITE"/>
    <s v="000112-2026/SGIST-GITE"/>
    <s v="000038-2026/GITE"/>
    <d v="2026-01-06T00:00:00"/>
    <m/>
    <s v="0890"/>
    <m/>
    <m/>
    <m/>
    <s v="VIDAL"/>
    <s v=" MATOS"/>
    <s v=" LIZ NATALIA"/>
    <n v="8144764"/>
    <n v="10081447646"/>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224"/>
    <x v="0"/>
    <n v="1"/>
    <n v="10000"/>
    <n v="30"/>
    <n v="30"/>
    <x v="0"/>
    <x v="1"/>
    <m/>
    <m/>
    <m/>
    <m/>
    <m/>
    <m/>
    <m/>
    <m/>
    <n v="20000"/>
    <n v="10000"/>
    <n v="10000"/>
    <n v="0"/>
    <n v="0"/>
    <n v="0"/>
    <n v="0"/>
    <n v="0"/>
    <n v="0"/>
    <n v="0"/>
    <n v="0"/>
    <n v="0"/>
    <n v="0"/>
    <n v="20000"/>
    <s v="SGGDI"/>
    <m/>
    <m/>
    <m/>
    <m/>
    <m/>
    <m/>
    <m/>
    <m/>
    <s v="REMITIDO A GRH PARA CONTRATACION"/>
    <s v="000016-2026/SGGDI-GITE"/>
    <s v="000112-2026/SGIST-GITE"/>
    <s v="000038-2026/GITE"/>
    <d v="2026-01-06T00:00:00"/>
    <m/>
    <s v="0871"/>
    <m/>
    <m/>
    <m/>
    <s v="MARTINEZ"/>
    <s v="CHUNGA"/>
    <s v="RONALD RICARDO"/>
    <s v="40767939"/>
    <s v="10407679399"/>
    <n v="10000"/>
    <d v="2026-01-06T00:00:00"/>
    <d v="2026-02-28T00:00:00"/>
    <m/>
    <n v="30"/>
    <n v="10000"/>
    <n v="30"/>
    <n v="10000"/>
    <n v="30"/>
    <n v="10000"/>
    <n v="0"/>
    <n v="0"/>
    <m/>
    <n v="30"/>
    <n v="10000"/>
    <n v="30"/>
    <n v="10000"/>
    <n v="30"/>
    <n v="10000"/>
    <n v="0"/>
    <n v="10000"/>
    <m/>
    <n v="0"/>
    <n v="0"/>
    <m/>
    <n v="0"/>
    <m/>
    <n v="0"/>
    <n v="0"/>
    <n v="0"/>
    <m/>
    <n v="0"/>
    <n v="0"/>
    <m/>
    <n v="0"/>
    <m/>
    <n v="0"/>
    <m/>
    <m/>
    <m/>
    <n v="20000"/>
    <n v="20000"/>
    <n v="20000"/>
    <n v="0"/>
    <n v="0"/>
    <m/>
    <m/>
    <m/>
    <m/>
  </r>
  <r>
    <s v="DISEÑO, DESARROLLO Y DESPLIEGUE SOLUCIONES TECNOLOGICAS"/>
    <x v="0"/>
    <s v="PIM"/>
    <s v="GITE"/>
    <s v="EG 2026"/>
    <s v="2.3"/>
    <s v="2.3.2.9.1.1"/>
    <x v="225"/>
    <x v="0"/>
    <n v="1"/>
    <n v="4000"/>
    <n v="30"/>
    <n v="30"/>
    <x v="0"/>
    <x v="1"/>
    <m/>
    <m/>
    <m/>
    <m/>
    <m/>
    <m/>
    <m/>
    <m/>
    <n v="8000"/>
    <n v="4000"/>
    <n v="4000"/>
    <n v="0"/>
    <n v="0"/>
    <n v="0"/>
    <n v="0"/>
    <n v="0"/>
    <n v="0"/>
    <n v="0"/>
    <n v="0"/>
    <n v="0"/>
    <n v="0"/>
    <n v="8000"/>
    <s v="SGGDI"/>
    <m/>
    <m/>
    <m/>
    <m/>
    <m/>
    <m/>
    <m/>
    <m/>
    <s v="REMITIDO A GRH PARA CONTRATACION"/>
    <s v="000016-2026/SGGDI-GITE"/>
    <s v="000112-2026/SGIST-GITE"/>
    <s v="000038-2026/GITE"/>
    <d v="2026-01-06T00:00:00"/>
    <m/>
    <s v="0963"/>
    <m/>
    <m/>
    <m/>
    <s v="MORY"/>
    <s v="TAFUR"/>
    <s v="AITOR ALEXANDER"/>
    <s v="48200687"/>
    <s v="10482006871"/>
    <n v="4000"/>
    <d v="2026-01-06T00:00:00"/>
    <d v="2026-02-28T00:00:00"/>
    <m/>
    <n v="30"/>
    <n v="4000"/>
    <n v="30"/>
    <n v="4000"/>
    <n v="30"/>
    <n v="4000"/>
    <n v="0"/>
    <n v="0"/>
    <m/>
    <n v="30"/>
    <n v="4000"/>
    <n v="30"/>
    <n v="4000"/>
    <n v="30"/>
    <n v="4000"/>
    <n v="0"/>
    <n v="4000"/>
    <m/>
    <n v="0"/>
    <n v="0"/>
    <m/>
    <n v="0"/>
    <m/>
    <n v="0"/>
    <n v="0"/>
    <n v="0"/>
    <m/>
    <n v="0"/>
    <n v="0"/>
    <m/>
    <n v="0"/>
    <m/>
    <n v="0"/>
    <m/>
    <m/>
    <m/>
    <n v="8000"/>
    <n v="8000"/>
    <n v="8000"/>
    <n v="0"/>
    <n v="0"/>
    <m/>
    <m/>
    <m/>
    <m/>
  </r>
  <r>
    <s v="DISEÑO, DESARROLLO Y DESPLIEGUE SOLUCIONES TECNOLOGICAS"/>
    <x v="0"/>
    <s v="PIM"/>
    <s v="GITE"/>
    <s v="EG 2026"/>
    <s v="2.3"/>
    <s v="2.3.2.9.1.1"/>
    <x v="226"/>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79"/>
    <m/>
    <m/>
    <m/>
    <s v="SOLIS"/>
    <s v="VIZURRAGA"/>
    <s v=" RICARDO MANUEL"/>
    <n v="76224735"/>
    <n v="10762247351"/>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27"/>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26"/>
    <s v="INFORME 0083-2026-SGGDI 21/01/26_x000a_MEMORANDO 000363-2026GITE 21/01/2026"/>
    <m/>
    <m/>
    <s v=" NAZARIO"/>
    <s v="VASQUEZ"/>
    <s v="JESUS VLADIMIR"/>
    <s v="46954796"/>
    <s v="_x000a_10469547961"/>
    <n v="8000"/>
    <d v="2026-01-06T00:00:00"/>
    <d v="2026-01-31T00:00:00"/>
    <m/>
    <n v="30"/>
    <n v="8000"/>
    <n v="30"/>
    <n v="8000"/>
    <n v="30"/>
    <n v="8000"/>
    <n v="0"/>
    <n v="0"/>
    <m/>
    <n v="30"/>
    <n v="8000"/>
    <n v="30"/>
    <n v="8000.0000000000009"/>
    <n v="30"/>
    <n v="8000.0000000000009"/>
    <n v="0"/>
    <n v="8000"/>
    <m/>
    <n v="0"/>
    <n v="0"/>
    <m/>
    <n v="0"/>
    <m/>
    <n v="0"/>
    <n v="0"/>
    <n v="0"/>
    <m/>
    <n v="0"/>
    <n v="0"/>
    <m/>
    <n v="0"/>
    <m/>
    <n v="0"/>
    <m/>
    <m/>
    <m/>
    <n v="16000"/>
    <n v="16000"/>
    <n v="16000"/>
    <n v="0"/>
    <n v="0"/>
    <m/>
    <m/>
    <m/>
    <m/>
  </r>
  <r>
    <s v="DISEÑO, DESARROLLO Y DESPLIEGUE SOLUCIONES TECNOLOGICAS"/>
    <x v="0"/>
    <s v="PIM"/>
    <s v="GITE"/>
    <s v="EG 2026"/>
    <s v="2.3"/>
    <s v="2.3.2.9.1.1"/>
    <x v="228"/>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51"/>
    <m/>
    <m/>
    <m/>
    <s v="ALBORNOZ"/>
    <s v="CABRERA"/>
    <s v="BRAIN DAVID"/>
    <s v="46245857"/>
    <s v="10462458571"/>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28"/>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52"/>
    <m/>
    <m/>
    <m/>
    <s v="VELASQUEZ"/>
    <s v="PEREZ"/>
    <s v="MANUEL"/>
    <s v="47163511"/>
    <s v="10471635117"/>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28"/>
    <x v="0"/>
    <n v="1"/>
    <n v="8000"/>
    <n v="30"/>
    <n v="30"/>
    <x v="2"/>
    <x v="1"/>
    <m/>
    <m/>
    <m/>
    <m/>
    <m/>
    <m/>
    <m/>
    <m/>
    <n v="24000"/>
    <n v="8000"/>
    <n v="8000"/>
    <n v="8000"/>
    <n v="0"/>
    <n v="0"/>
    <n v="0"/>
    <n v="0"/>
    <n v="0"/>
    <n v="0"/>
    <n v="0"/>
    <n v="0"/>
    <n v="0"/>
    <n v="0"/>
    <s v="SGGDI"/>
    <m/>
    <m/>
    <m/>
    <m/>
    <m/>
    <m/>
    <m/>
    <m/>
    <s v="PENDIENTE DE REQUERIR"/>
    <m/>
    <m/>
    <m/>
    <m/>
    <m/>
    <m/>
    <m/>
    <m/>
    <m/>
    <m/>
    <m/>
    <m/>
    <m/>
    <m/>
    <m/>
    <m/>
    <m/>
    <m/>
    <n v="30"/>
    <n v="8000"/>
    <m/>
    <n v="0"/>
    <m/>
    <n v="0"/>
    <n v="8000"/>
    <n v="8000"/>
    <m/>
    <n v="30"/>
    <n v="8000"/>
    <m/>
    <n v="0"/>
    <m/>
    <n v="0"/>
    <n v="8000"/>
    <n v="0"/>
    <m/>
    <n v="30"/>
    <n v="8000"/>
    <m/>
    <n v="0"/>
    <m/>
    <n v="0"/>
    <n v="8000"/>
    <n v="8000"/>
    <m/>
    <n v="0"/>
    <n v="0"/>
    <m/>
    <n v="0"/>
    <m/>
    <n v="0"/>
    <m/>
    <m/>
    <m/>
    <n v="0"/>
    <n v="0"/>
    <n v="0"/>
    <n v="24000"/>
    <n v="16000"/>
    <m/>
    <m/>
    <m/>
    <s v="SALDO PARA UTILIZAR ENPRIORIZACION PARA PAGO DE  IGV SERVICIO AUDITORIA DE  VOTO DIGITAL"/>
  </r>
  <r>
    <s v="DISEÑO, DESARROLLO Y DESPLIEGUE SOLUCIONES TECNOLOGICAS"/>
    <x v="0"/>
    <s v="PIM"/>
    <s v="GITE"/>
    <s v="EG 2026"/>
    <s v="2.3"/>
    <s v="2.3.2.9.1.1"/>
    <x v="229"/>
    <x v="0"/>
    <n v="1"/>
    <n v="6000"/>
    <n v="30"/>
    <n v="30"/>
    <x v="0"/>
    <x v="1"/>
    <m/>
    <m/>
    <m/>
    <m/>
    <m/>
    <m/>
    <m/>
    <m/>
    <n v="12000"/>
    <n v="6000"/>
    <n v="6000"/>
    <n v="0"/>
    <n v="0"/>
    <n v="0"/>
    <n v="0"/>
    <n v="0"/>
    <n v="0"/>
    <n v="0"/>
    <n v="0"/>
    <n v="0"/>
    <n v="0"/>
    <n v="0"/>
    <s v="SGGDI"/>
    <m/>
    <m/>
    <m/>
    <m/>
    <m/>
    <m/>
    <m/>
    <m/>
    <s v="PENDIENTE DE REQUERIR"/>
    <m/>
    <m/>
    <m/>
    <m/>
    <m/>
    <m/>
    <m/>
    <m/>
    <m/>
    <m/>
    <m/>
    <m/>
    <m/>
    <m/>
    <m/>
    <m/>
    <m/>
    <m/>
    <n v="30"/>
    <n v="6000"/>
    <m/>
    <n v="0"/>
    <m/>
    <n v="0"/>
    <n v="6000"/>
    <n v="6000"/>
    <m/>
    <n v="30"/>
    <n v="6000"/>
    <m/>
    <n v="0"/>
    <m/>
    <n v="0"/>
    <n v="6000"/>
    <n v="0"/>
    <m/>
    <n v="0"/>
    <n v="0"/>
    <m/>
    <n v="0"/>
    <m/>
    <n v="0"/>
    <n v="0"/>
    <n v="0"/>
    <m/>
    <n v="0"/>
    <n v="0"/>
    <m/>
    <n v="0"/>
    <m/>
    <n v="0"/>
    <m/>
    <m/>
    <m/>
    <n v="0"/>
    <n v="0"/>
    <n v="0"/>
    <n v="12000"/>
    <n v="6000"/>
    <m/>
    <m/>
    <m/>
    <s v="SALDO PARA UTILIZAR ENPRIORIZACION PARA PAGO DE  IGV SERVICIO AUDITORIA DE  VOTO DIGITAL"/>
  </r>
  <r>
    <s v="DISEÑO, DESARROLLO Y DESPLIEGUE SOLUCIONES TECNOLOGICAS"/>
    <x v="0"/>
    <s v="PIM"/>
    <s v="GITE"/>
    <s v="EG 2026"/>
    <s v="2.3"/>
    <s v="2.3.2.9.1.1"/>
    <x v="230"/>
    <x v="0"/>
    <n v="1"/>
    <n v="6000"/>
    <n v="30"/>
    <n v="30"/>
    <x v="0"/>
    <x v="1"/>
    <m/>
    <m/>
    <m/>
    <m/>
    <m/>
    <m/>
    <m/>
    <m/>
    <n v="12000"/>
    <n v="6000"/>
    <n v="6000"/>
    <n v="0"/>
    <n v="0"/>
    <n v="0"/>
    <n v="0"/>
    <n v="0"/>
    <n v="0"/>
    <n v="0"/>
    <n v="0"/>
    <n v="0"/>
    <n v="0"/>
    <n v="12000"/>
    <s v="SGGDI"/>
    <m/>
    <m/>
    <m/>
    <m/>
    <m/>
    <m/>
    <m/>
    <m/>
    <s v="REMITIDO A GRH PARA CONTRATACION"/>
    <s v="000016-2026/SGGDI-GITE"/>
    <s v="000112-2026/SGIST-GITE"/>
    <s v="000038-2026/GITE"/>
    <d v="2026-01-06T00:00:00"/>
    <m/>
    <s v="0821"/>
    <m/>
    <m/>
    <m/>
    <s v="CASTILLO"/>
    <s v="ALIAGA"/>
    <s v="JORGE ALONSO"/>
    <s v="73002607"/>
    <s v="10730026078"/>
    <n v="6000"/>
    <d v="2026-01-06T00:00:00"/>
    <d v="2026-02-28T00:00:00"/>
    <m/>
    <n v="30"/>
    <n v="6000"/>
    <n v="30"/>
    <n v="6000"/>
    <n v="30"/>
    <n v="6000"/>
    <n v="0"/>
    <n v="0"/>
    <m/>
    <n v="30"/>
    <n v="6000"/>
    <n v="30"/>
    <n v="6000"/>
    <n v="30"/>
    <n v="6000"/>
    <n v="0"/>
    <n v="6000"/>
    <m/>
    <n v="0"/>
    <n v="0"/>
    <m/>
    <n v="0"/>
    <m/>
    <n v="0"/>
    <n v="0"/>
    <n v="0"/>
    <m/>
    <n v="0"/>
    <n v="0"/>
    <m/>
    <n v="0"/>
    <m/>
    <n v="0"/>
    <m/>
    <m/>
    <m/>
    <n v="12000"/>
    <n v="12000"/>
    <n v="12000"/>
    <n v="0"/>
    <n v="0"/>
    <m/>
    <m/>
    <m/>
    <m/>
  </r>
  <r>
    <s v="DISEÑO, DESARROLLO Y DESPLIEGUE SOLUCIONES TECNOLOGICAS"/>
    <x v="0"/>
    <s v="PIM"/>
    <s v="GITE"/>
    <s v="EG 2026"/>
    <s v="2.3"/>
    <s v="2.3.2.9.1.1"/>
    <x v="230"/>
    <x v="0"/>
    <n v="1"/>
    <n v="6000"/>
    <n v="30"/>
    <n v="30"/>
    <x v="0"/>
    <x v="1"/>
    <m/>
    <m/>
    <m/>
    <m/>
    <m/>
    <m/>
    <m/>
    <m/>
    <n v="12000"/>
    <n v="6000"/>
    <n v="6000"/>
    <n v="0"/>
    <n v="0"/>
    <n v="0"/>
    <n v="0"/>
    <n v="0"/>
    <n v="0"/>
    <n v="0"/>
    <n v="0"/>
    <n v="0"/>
    <n v="0"/>
    <n v="12000"/>
    <s v="SGGDI"/>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DISEÑO, DESARROLLO Y DESPLIEGUE SOLUCIONES TECNOLOGICAS"/>
    <x v="0"/>
    <s v="PIM"/>
    <s v="GITE"/>
    <s v="EG 2026"/>
    <s v="2.3"/>
    <s v="2.3.2.9.1.1"/>
    <x v="231"/>
    <x v="0"/>
    <n v="1"/>
    <n v="9000"/>
    <n v="30"/>
    <n v="30"/>
    <x v="0"/>
    <x v="0"/>
    <m/>
    <m/>
    <m/>
    <m/>
    <m/>
    <m/>
    <m/>
    <m/>
    <n v="18000"/>
    <n v="9000"/>
    <n v="9000"/>
    <n v="0"/>
    <n v="0"/>
    <n v="0"/>
    <n v="0"/>
    <n v="0"/>
    <n v="0"/>
    <n v="0"/>
    <n v="0"/>
    <n v="0"/>
    <n v="0"/>
    <n v="18000"/>
    <s v="SGGDI"/>
    <m/>
    <m/>
    <m/>
    <m/>
    <m/>
    <m/>
    <m/>
    <m/>
    <s v="REMITIDO A GRH PARA CONTRATACION"/>
    <s v="000014-2026/SGGDI-ONPE"/>
    <s v="000124-2026-SGIST"/>
    <s v="000034-2026-GITE"/>
    <d v="2026-01-06T00:00:00"/>
    <m/>
    <s v="0848"/>
    <m/>
    <m/>
    <m/>
    <s v="MARTINEZ"/>
    <s v="RIVERA"/>
    <s v="BRAYAN STEVEN"/>
    <n v="46174938"/>
    <n v="10461749386"/>
    <n v="9000"/>
    <d v="2026-01-06T00:00:00"/>
    <d v="2026-02-28T00:00:00"/>
    <m/>
    <n v="30"/>
    <n v="9000"/>
    <n v="30"/>
    <n v="9000"/>
    <n v="30"/>
    <n v="9000"/>
    <n v="0"/>
    <n v="0"/>
    <m/>
    <n v="30"/>
    <n v="9000"/>
    <n v="30"/>
    <n v="9000"/>
    <n v="30"/>
    <n v="9000"/>
    <n v="0"/>
    <n v="9000"/>
    <m/>
    <m/>
    <m/>
    <m/>
    <m/>
    <m/>
    <m/>
    <m/>
    <m/>
    <m/>
    <n v="0"/>
    <n v="0"/>
    <m/>
    <n v="0"/>
    <m/>
    <n v="0"/>
    <m/>
    <m/>
    <m/>
    <n v="18000"/>
    <n v="18000"/>
    <n v="18000"/>
    <n v="0"/>
    <n v="0"/>
    <m/>
    <m/>
    <m/>
    <m/>
  </r>
  <r>
    <s v="DISEÑO, DESARROLLO Y DESPLIEGUE SOLUCIONES TECNOLOGICAS"/>
    <x v="0"/>
    <s v="PIM"/>
    <s v="GITE"/>
    <s v="EG 2026"/>
    <s v="2.3"/>
    <s v="2.3.2.9.1.1"/>
    <x v="231"/>
    <x v="0"/>
    <n v="1"/>
    <n v="9000"/>
    <n v="30"/>
    <n v="30"/>
    <x v="0"/>
    <x v="0"/>
    <m/>
    <m/>
    <m/>
    <m/>
    <m/>
    <m/>
    <m/>
    <m/>
    <n v="18000"/>
    <n v="9000"/>
    <n v="9000"/>
    <n v="0"/>
    <n v="0"/>
    <n v="0"/>
    <n v="0"/>
    <n v="0"/>
    <n v="0"/>
    <n v="0"/>
    <n v="0"/>
    <n v="0"/>
    <n v="0"/>
    <n v="18000"/>
    <s v="SGGDI"/>
    <m/>
    <m/>
    <m/>
    <m/>
    <m/>
    <m/>
    <m/>
    <m/>
    <s v="REMITIDO A GRH PARA CONTRATACION"/>
    <s v="000014-2026/SGGDI-ONPE"/>
    <s v="000124-2026-SGIST"/>
    <s v="000034-2026-GITE"/>
    <d v="2026-01-06T00:00:00"/>
    <m/>
    <s v="0849"/>
    <m/>
    <m/>
    <m/>
    <s v="SANTOS"/>
    <s v="CASTAÑEDA"/>
    <s v="EDUARDO DELMER"/>
    <n v="45901627"/>
    <n v="10459016274"/>
    <n v="9000"/>
    <d v="2026-01-06T00:00:00"/>
    <d v="2026-02-28T00:00:00"/>
    <m/>
    <n v="30"/>
    <n v="9000"/>
    <n v="30"/>
    <n v="9000"/>
    <n v="30"/>
    <n v="9000"/>
    <n v="0"/>
    <n v="0"/>
    <m/>
    <n v="30"/>
    <n v="9000"/>
    <n v="30"/>
    <n v="9000"/>
    <n v="30"/>
    <n v="9000"/>
    <n v="0"/>
    <n v="9000"/>
    <m/>
    <m/>
    <m/>
    <m/>
    <m/>
    <m/>
    <m/>
    <m/>
    <m/>
    <m/>
    <n v="0"/>
    <n v="0"/>
    <m/>
    <n v="0"/>
    <m/>
    <n v="0"/>
    <m/>
    <m/>
    <m/>
    <n v="18000"/>
    <n v="18000"/>
    <n v="18000"/>
    <n v="0"/>
    <n v="0"/>
    <m/>
    <m/>
    <m/>
    <m/>
  </r>
  <r>
    <s v="DISEÑO, DESARROLLO Y DESPLIEGUE SOLUCIONES TECNOLOGICAS"/>
    <x v="0"/>
    <s v="PIM"/>
    <s v="GITE"/>
    <s v="EG 2026"/>
    <s v="2.3"/>
    <s v="2.3.2.9.1.1"/>
    <x v="231"/>
    <x v="0"/>
    <n v="1"/>
    <n v="9000"/>
    <n v="30"/>
    <n v="30"/>
    <x v="0"/>
    <x v="0"/>
    <m/>
    <m/>
    <m/>
    <m/>
    <m/>
    <m/>
    <m/>
    <m/>
    <n v="18000"/>
    <n v="9000"/>
    <n v="9000"/>
    <n v="0"/>
    <n v="0"/>
    <n v="0"/>
    <n v="0"/>
    <n v="0"/>
    <n v="0"/>
    <n v="0"/>
    <n v="0"/>
    <n v="0"/>
    <n v="0"/>
    <n v="18000"/>
    <s v="SGGDI"/>
    <m/>
    <m/>
    <m/>
    <m/>
    <m/>
    <m/>
    <m/>
    <m/>
    <s v="REMITIDO A GRH PARA CONTRATACION"/>
    <s v="000014-2026/SGGDI-ONPE"/>
    <s v="000124-2026-SGIST"/>
    <s v="000034-2026-GITE"/>
    <d v="2026-01-06T00:00:00"/>
    <m/>
    <s v="0850"/>
    <m/>
    <m/>
    <m/>
    <s v="SERNAQUE"/>
    <s v="JACINTO"/>
    <s v="CESAR AGUSTIN"/>
    <n v="80220394"/>
    <n v="10802203948"/>
    <n v="9000"/>
    <d v="2026-01-06T00:00:00"/>
    <d v="2026-02-28T00:00:00"/>
    <m/>
    <n v="30"/>
    <n v="9000"/>
    <n v="30"/>
    <n v="9000"/>
    <n v="30"/>
    <n v="9000"/>
    <n v="0"/>
    <n v="0"/>
    <m/>
    <n v="30"/>
    <n v="9000"/>
    <n v="30"/>
    <n v="9000"/>
    <n v="30"/>
    <n v="9000"/>
    <n v="0"/>
    <n v="9000"/>
    <m/>
    <m/>
    <m/>
    <m/>
    <m/>
    <m/>
    <m/>
    <m/>
    <m/>
    <m/>
    <n v="0"/>
    <n v="0"/>
    <m/>
    <n v="0"/>
    <m/>
    <n v="0"/>
    <m/>
    <m/>
    <m/>
    <n v="18000"/>
    <n v="18000"/>
    <n v="18000"/>
    <n v="0"/>
    <n v="0"/>
    <m/>
    <m/>
    <m/>
    <m/>
  </r>
  <r>
    <s v="DISEÑO, DESARROLLO Y DESPLIEGUE SOLUCIONES TECNOLOGICAS"/>
    <x v="0"/>
    <s v="PIM"/>
    <s v="GITE"/>
    <s v="EG 2026"/>
    <s v="2.3"/>
    <s v="2.3.2.9.1.1"/>
    <x v="231"/>
    <x v="0"/>
    <n v="1"/>
    <n v="9000"/>
    <n v="30"/>
    <n v="30"/>
    <x v="0"/>
    <x v="0"/>
    <m/>
    <m/>
    <m/>
    <m/>
    <m/>
    <m/>
    <m/>
    <m/>
    <n v="18000"/>
    <n v="9000"/>
    <n v="9000"/>
    <n v="0"/>
    <n v="0"/>
    <n v="0"/>
    <n v="0"/>
    <n v="0"/>
    <n v="0"/>
    <n v="0"/>
    <n v="0"/>
    <n v="0"/>
    <n v="0"/>
    <n v="18000"/>
    <s v="SGGDI"/>
    <m/>
    <m/>
    <m/>
    <m/>
    <m/>
    <m/>
    <m/>
    <m/>
    <s v="REMITIDO A GRH PARA CONTRATACION"/>
    <s v="000014-2026/SGGDI-ONPE"/>
    <s v="000124-2026-SGIST"/>
    <s v="000034-2026-GITE"/>
    <d v="2026-01-06T00:00:00"/>
    <m/>
    <s v="0847"/>
    <m/>
    <m/>
    <m/>
    <s v="ALVARADO"/>
    <s v="CORDOVA"/>
    <s v="JEISON IVAN"/>
    <n v="71330523"/>
    <n v="10713305231"/>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232"/>
    <x v="0"/>
    <n v="1"/>
    <n v="5000"/>
    <n v="30"/>
    <n v="30"/>
    <x v="0"/>
    <x v="1"/>
    <m/>
    <m/>
    <m/>
    <m/>
    <m/>
    <m/>
    <m/>
    <m/>
    <n v="10000"/>
    <n v="5000"/>
    <n v="5000"/>
    <n v="0"/>
    <n v="0"/>
    <n v="0"/>
    <n v="0"/>
    <n v="0"/>
    <n v="0"/>
    <n v="0"/>
    <n v="0"/>
    <n v="0"/>
    <n v="0"/>
    <n v="10000"/>
    <s v="SGGDI"/>
    <m/>
    <m/>
    <m/>
    <m/>
    <m/>
    <m/>
    <m/>
    <m/>
    <s v="REMITIDO A GRH PARA CONTRATACION"/>
    <s v="000014-2026/SGGDI-ONPE"/>
    <s v="000124-2026-SGIST"/>
    <s v="000034-2026-GITE"/>
    <d v="2026-01-06T00:00:00"/>
    <m/>
    <s v="0763"/>
    <m/>
    <m/>
    <m/>
    <s v="DELGADO"/>
    <s v="MACHCO"/>
    <s v="JEANPOUL LUISALEXIS"/>
    <n v="70525517"/>
    <n v="1070525517"/>
    <n v="5000"/>
    <d v="2026-01-06T00:00:00"/>
    <d v="2026-02-28T00:00:00"/>
    <m/>
    <n v="30"/>
    <n v="5000"/>
    <n v="30"/>
    <n v="5000"/>
    <n v="30"/>
    <n v="5000"/>
    <n v="0"/>
    <n v="0"/>
    <m/>
    <n v="30"/>
    <n v="5000"/>
    <n v="30"/>
    <n v="5000"/>
    <n v="30"/>
    <n v="5000"/>
    <n v="0"/>
    <n v="5000"/>
    <m/>
    <n v="0"/>
    <n v="0"/>
    <m/>
    <n v="0"/>
    <m/>
    <n v="0"/>
    <n v="0"/>
    <n v="0"/>
    <m/>
    <n v="0"/>
    <n v="0"/>
    <m/>
    <n v="0"/>
    <m/>
    <n v="0"/>
    <m/>
    <m/>
    <m/>
    <n v="10000"/>
    <n v="10000"/>
    <n v="10000"/>
    <n v="0"/>
    <n v="0"/>
    <m/>
    <m/>
    <m/>
    <m/>
  </r>
  <r>
    <s v="DISEÑO, DESARROLLO Y DESPLIEGUE SOLUCIONES TECNOLOGICAS"/>
    <x v="0"/>
    <s v="PIM"/>
    <s v="GITE"/>
    <s v="EG 2026"/>
    <s v="2.3"/>
    <s v="2.3.2.9.1.1"/>
    <x v="233"/>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18"/>
    <m/>
    <m/>
    <m/>
    <s v="MONTERO"/>
    <s v="CRUZ"/>
    <s v="EDDY"/>
    <n v="3900627"/>
    <n v="10039006273"/>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33"/>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17"/>
    <m/>
    <m/>
    <m/>
    <s v="DEDIOS"/>
    <s v="MONTENEGRO"/>
    <s v="KEVIN JORDANO"/>
    <n v="75820382"/>
    <n v="10758203820"/>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3"/>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19"/>
    <m/>
    <m/>
    <m/>
    <s v="VALENZUELA"/>
    <s v="DIAZ"/>
    <s v="LORENA NEREYDA"/>
    <n v="46000923"/>
    <n v="10460009231"/>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34"/>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11"/>
    <m/>
    <m/>
    <m/>
    <s v="VIDAL"/>
    <s v="ESTRADA"/>
    <s v="JOSE ANTONIO"/>
    <n v="40430320"/>
    <n v="10404303207"/>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34"/>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10"/>
    <m/>
    <m/>
    <m/>
    <s v="RIOS"/>
    <s v="CHAVEZ"/>
    <s v="ANGELO MARCOS"/>
    <n v="16753523"/>
    <n v="10167535238"/>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4"/>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09"/>
    <m/>
    <m/>
    <m/>
    <s v="GUTIERREZ"/>
    <s v="CONDORI"/>
    <s v="YEREMY JESUS"/>
    <n v="45482731"/>
    <n v="10454827312"/>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35"/>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07"/>
    <m/>
    <m/>
    <m/>
    <s v="CONSTANTINO"/>
    <s v="SENMACHE"/>
    <s v="DORIS JANNETH"/>
    <n v="42696019"/>
    <n v="10426960198"/>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35"/>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08"/>
    <m/>
    <m/>
    <m/>
    <s v="MONTENEGRO"/>
    <s v="DEZA"/>
    <s v="RICHARD ALEXANDER"/>
    <n v="41611913"/>
    <n v="10416119134"/>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36"/>
    <x v="0"/>
    <n v="1"/>
    <n v="7500"/>
    <n v="30"/>
    <m/>
    <x v="0"/>
    <x v="1"/>
    <m/>
    <m/>
    <m/>
    <m/>
    <m/>
    <m/>
    <m/>
    <m/>
    <n v="7500"/>
    <n v="7500"/>
    <n v="0"/>
    <n v="0"/>
    <n v="0"/>
    <n v="0"/>
    <n v="0"/>
    <n v="0"/>
    <n v="0"/>
    <n v="0"/>
    <n v="0"/>
    <n v="0"/>
    <n v="0"/>
    <n v="7500"/>
    <s v="SGGDI"/>
    <m/>
    <m/>
    <m/>
    <m/>
    <m/>
    <m/>
    <m/>
    <m/>
    <s v="REMITIDO A GRH PARA CONTRATACION"/>
    <s v="000014-2026/SGGDI-ONPE"/>
    <s v="000124-2026-SGIST"/>
    <s v="000034-2026-GITE"/>
    <d v="2026-01-06T00:00:00"/>
    <m/>
    <s v="0771"/>
    <m/>
    <m/>
    <m/>
    <s v="DEONICIO"/>
    <s v="VIRHUEZ"/>
    <s v="CARLOS EDUARDO"/>
    <n v="43091908"/>
    <n v="10430919089"/>
    <n v="7500"/>
    <d v="2026-01-06T00:00:00"/>
    <d v="2026-02-28T00:00:00"/>
    <m/>
    <n v="30"/>
    <n v="7500"/>
    <n v="30"/>
    <n v="7500"/>
    <n v="30"/>
    <n v="7500"/>
    <n v="0"/>
    <n v="0"/>
    <m/>
    <n v="0"/>
    <n v="0"/>
    <n v="0"/>
    <n v="0"/>
    <m/>
    <n v="0"/>
    <n v="0"/>
    <n v="0"/>
    <m/>
    <n v="0"/>
    <n v="0"/>
    <m/>
    <n v="0"/>
    <m/>
    <n v="0"/>
    <n v="0"/>
    <n v="0"/>
    <m/>
    <n v="0"/>
    <n v="0"/>
    <m/>
    <n v="0"/>
    <m/>
    <n v="0"/>
    <m/>
    <m/>
    <m/>
    <n v="7500"/>
    <n v="7500"/>
    <n v="7500"/>
    <n v="0"/>
    <n v="0"/>
    <m/>
    <m/>
    <s v="CARTA RENUNCIA_x000a_ 08/01 AL 31/01/2026"/>
    <s v="ACEPTACION RENUNCIA  DEL 08/01 AL 31/01/2026 - INFORME 000078-2026/SGGDI  / MEMORANDO 000350-2026/GITE 20/01/2026"/>
  </r>
  <r>
    <s v="DISEÑO, DESARROLLO Y DESPLIEGUE SOLUCIONES TECNOLOGICAS"/>
    <x v="0"/>
    <s v="PIM"/>
    <s v="GITE"/>
    <s v="EG 2026"/>
    <s v="2.3"/>
    <s v="2.3.2.9.1.1"/>
    <x v="237"/>
    <x v="0"/>
    <n v="1"/>
    <n v="7500"/>
    <m/>
    <n v="30"/>
    <x v="0"/>
    <x v="1"/>
    <m/>
    <m/>
    <m/>
    <m/>
    <m/>
    <m/>
    <m/>
    <m/>
    <n v="7500"/>
    <n v="0"/>
    <n v="7500"/>
    <n v="0"/>
    <n v="0"/>
    <n v="0"/>
    <n v="0"/>
    <n v="0"/>
    <n v="0"/>
    <n v="0"/>
    <n v="0"/>
    <n v="0"/>
    <n v="0"/>
    <n v="7500"/>
    <s v="SGGDI"/>
    <m/>
    <m/>
    <m/>
    <m/>
    <m/>
    <m/>
    <m/>
    <m/>
    <s v="REMITIDO A GRH PARA CONTRATACION"/>
    <s v="000109-2026/SGGDI-ONPE"/>
    <m/>
    <m/>
    <m/>
    <m/>
    <m/>
    <m/>
    <m/>
    <m/>
    <s v="NOLASCO"/>
    <s v="ZAMORA"/>
    <s v="KEVIN ALFONSO"/>
    <n v="41879580"/>
    <n v="10418795803"/>
    <n v="7500"/>
    <d v="2026-02-02T00:00:00"/>
    <d v="2026-02-28T00:00:00"/>
    <m/>
    <n v="0"/>
    <n v="0"/>
    <m/>
    <n v="0"/>
    <m/>
    <n v="0"/>
    <n v="0"/>
    <n v="0"/>
    <m/>
    <n v="30"/>
    <n v="7500"/>
    <n v="30"/>
    <n v="7500"/>
    <n v="30"/>
    <n v="7500"/>
    <n v="0"/>
    <n v="7500"/>
    <m/>
    <n v="0"/>
    <n v="0"/>
    <m/>
    <n v="0"/>
    <m/>
    <n v="0"/>
    <n v="0"/>
    <n v="0"/>
    <m/>
    <n v="0"/>
    <n v="0"/>
    <m/>
    <n v="0"/>
    <m/>
    <n v="0"/>
    <m/>
    <m/>
    <m/>
    <n v="7500"/>
    <n v="7500"/>
    <n v="75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78"/>
    <m/>
    <m/>
    <m/>
    <s v="OCAS"/>
    <s v="MURILLO"/>
    <s v="JOSE NATIVIDAD"/>
    <n v="40127585"/>
    <n v="10401275857"/>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79"/>
    <m/>
    <m/>
    <m/>
    <s v="RAMIREZ"/>
    <s v="DE LA CRUZ"/>
    <s v="ELEYNE KARINA"/>
    <n v="76826309"/>
    <n v="10768263090"/>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80"/>
    <m/>
    <m/>
    <m/>
    <s v="RAMOS"/>
    <s v="DÍAZ"/>
    <s v="JUAN ANTONIO"/>
    <n v="41241819"/>
    <n v="10412418196"/>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83"/>
    <m/>
    <m/>
    <m/>
    <s v="VASQUEZ"/>
    <s v="SANCHEZ"/>
    <s v="CYNTHIA CECILIA"/>
    <n v="42052490"/>
    <n v="10420524906"/>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76"/>
    <m/>
    <m/>
    <m/>
    <s v="MONTENEGRO"/>
    <s v="QUISPE"/>
    <s v="JOSE CARLOS"/>
    <n v="42299461"/>
    <n v="10422994616"/>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69"/>
    <m/>
    <m/>
    <m/>
    <s v="CABRERA"/>
    <s v="TIRADO"/>
    <s v="JOSE SANDRO"/>
    <n v="41402390"/>
    <n v="10414023903"/>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70"/>
    <m/>
    <m/>
    <m/>
    <s v="CARRASCO"/>
    <s v="VILCHEZ"/>
    <s v="JEMMY WILLIAM"/>
    <n v="46023966"/>
    <n v="10460239660"/>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73"/>
    <m/>
    <m/>
    <m/>
    <s v="HUAMANI"/>
    <s v="OROPEZA"/>
    <s v="JHON ARTURO"/>
    <n v="47199889"/>
    <n v="10471998899"/>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74"/>
    <m/>
    <m/>
    <m/>
    <s v="LOPEZ"/>
    <s v="ROJAS"/>
    <s v="JUAN OBED"/>
    <n v="42544476"/>
    <n v="10425444765"/>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77"/>
    <m/>
    <m/>
    <m/>
    <s v="MURIEL"/>
    <s v="ZAMBRANO"/>
    <s v="KEVIN BRAYAN"/>
    <n v="73804965"/>
    <n v="10738049654"/>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81"/>
    <m/>
    <m/>
    <m/>
    <s v="RUMICHE"/>
    <s v="LORO"/>
    <s v="JESUS OSWALDO"/>
    <s v="09624364"/>
    <n v="10096243648"/>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82"/>
    <m/>
    <m/>
    <m/>
    <s v="TIMOTEO"/>
    <s v="CORI"/>
    <s v="JUAN ANTONIO"/>
    <n v="47467968"/>
    <n v="10474679689"/>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68"/>
    <m/>
    <m/>
    <m/>
    <s v="APARICIO"/>
    <s v="SOSA"/>
    <s v="DIANA JUDITH"/>
    <n v="41326081"/>
    <n v="10413260812"/>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6"/>
    <x v="0"/>
    <x v="1"/>
    <m/>
    <m/>
    <m/>
    <m/>
    <m/>
    <m/>
    <m/>
    <m/>
    <n v="9000"/>
    <n v="7500"/>
    <n v="1500"/>
    <n v="0"/>
    <n v="0"/>
    <n v="0"/>
    <n v="0"/>
    <n v="0"/>
    <n v="0"/>
    <n v="0"/>
    <n v="0"/>
    <n v="0"/>
    <n v="0"/>
    <n v="9000"/>
    <s v="SGGDI"/>
    <m/>
    <m/>
    <m/>
    <m/>
    <m/>
    <m/>
    <m/>
    <m/>
    <s v="PENDIENTE DE REQUERIR"/>
    <s v="000014-2026/SGGDI-ONPE"/>
    <s v="000124-2026-SGIST"/>
    <s v="000034-2026-GITE"/>
    <d v="2026-01-06T00:00:00"/>
    <m/>
    <s v="0775"/>
    <m/>
    <m/>
    <m/>
    <s v="LUYO"/>
    <s v="TORRES"/>
    <s v="EDER ALEXIS"/>
    <n v="43225875"/>
    <n v="10432258756"/>
    <n v="7500"/>
    <d v="2026-01-06T00:00:00"/>
    <d v="2026-02-06T00:00:00"/>
    <m/>
    <n v="30"/>
    <n v="7500"/>
    <n v="30"/>
    <n v="7500"/>
    <n v="30"/>
    <n v="7500"/>
    <n v="0"/>
    <n v="0"/>
    <m/>
    <n v="30"/>
    <n v="7500"/>
    <n v="30"/>
    <n v="7500"/>
    <n v="6"/>
    <n v="1607.14"/>
    <n v="0"/>
    <n v="7500"/>
    <m/>
    <m/>
    <m/>
    <m/>
    <m/>
    <m/>
    <m/>
    <m/>
    <m/>
    <m/>
    <n v="0"/>
    <n v="0"/>
    <m/>
    <n v="0"/>
    <m/>
    <n v="0"/>
    <m/>
    <m/>
    <m/>
    <n v="9000"/>
    <n v="15000"/>
    <n v="9107.14"/>
    <n v="-6000"/>
    <n v="-107.13999999999942"/>
    <m/>
    <m/>
    <s v="CARTA RENUNCIA 06/01 AL 08/02/2026"/>
    <s v="ACEPTACION RENUNCIA INFORME 000153-2026-SGGDI / MEMORANDO 000754-2026/GITE"/>
  </r>
  <r>
    <s v="DISEÑO, DESARROLLO Y DESPLIEGUE SOLUCIONES TECNOLOGICAS"/>
    <x v="0"/>
    <s v="PIM"/>
    <s v="GITE"/>
    <s v="EG 2026"/>
    <s v="2.3"/>
    <s v="2.3.2.9.1.1"/>
    <x v="236"/>
    <x v="0"/>
    <n v="1"/>
    <n v="7500"/>
    <m/>
    <n v="24"/>
    <x v="0"/>
    <x v="1"/>
    <m/>
    <m/>
    <m/>
    <m/>
    <m/>
    <m/>
    <m/>
    <m/>
    <n v="6000"/>
    <n v="0"/>
    <n v="6000"/>
    <n v="0"/>
    <n v="0"/>
    <n v="0"/>
    <n v="0"/>
    <n v="0"/>
    <n v="0"/>
    <n v="0"/>
    <n v="0"/>
    <n v="0"/>
    <n v="0"/>
    <n v="6000"/>
    <s v="SGGDI"/>
    <m/>
    <m/>
    <m/>
    <m/>
    <m/>
    <m/>
    <m/>
    <m/>
    <s v="REMITIDO A GRH PARA CONTRATACION"/>
    <s v="000156-2026/SGGDI-ONPE"/>
    <s v="001590-2026-SGIST"/>
    <s v="000782-2026-GITE"/>
    <d v="2026-02-13T00:00:00"/>
    <m/>
    <m/>
    <m/>
    <m/>
    <m/>
    <s v="IBAÑEZ"/>
    <s v="CASTROMONTE"/>
    <s v="MIRTHA GIANNINA"/>
    <n v="40605308"/>
    <n v="10406053089"/>
    <n v="7500"/>
    <d v="2026-02-13T00:00:00"/>
    <d v="2026-02-28T00:00:00"/>
    <m/>
    <n v="0"/>
    <m/>
    <m/>
    <n v="0"/>
    <n v="0"/>
    <m/>
    <n v="0"/>
    <n v="0"/>
    <m/>
    <n v="30"/>
    <n v="7500"/>
    <n v="13"/>
    <n v="3250"/>
    <n v="13"/>
    <n v="3250"/>
    <n v="4250"/>
    <n v="3250"/>
    <m/>
    <m/>
    <m/>
    <m/>
    <m/>
    <m/>
    <m/>
    <m/>
    <m/>
    <m/>
    <n v="0"/>
    <n v="0"/>
    <m/>
    <n v="0"/>
    <m/>
    <n v="0"/>
    <m/>
    <m/>
    <m/>
    <n v="6000"/>
    <n v="3250"/>
    <n v="3250"/>
    <n v="2750"/>
    <n v="2750"/>
    <m/>
    <m/>
    <s v="CARTA RENUNCIA 06/01 AL 08/02/2026"/>
    <s v="ACEPTACION RENUNCIA INFORME 000153-2026-SGGDI / MEMORANDO 000754-2026/GITE"/>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72"/>
    <m/>
    <m/>
    <m/>
    <s v="GARCIA"/>
    <s v="NAPURI"/>
    <s v="PAOLA MERCEDES"/>
    <n v="40307057"/>
    <n v="10403070578"/>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800"/>
    <m/>
    <m/>
    <m/>
    <s v="PANTA"/>
    <s v="BENAVIDES"/>
    <s v="MANUEL BENJAMIN"/>
    <s v="09849551"/>
    <n v="10098495512"/>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4"/>
    <m/>
    <m/>
    <m/>
    <s v="FLORES"/>
    <s v="SIFUENTES"/>
    <s v="LUIS"/>
    <n v="32926314"/>
    <n v="10329263148"/>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7"/>
    <m/>
    <m/>
    <m/>
    <s v="MURRIETA"/>
    <s v="VALLE"/>
    <s v="JOE RAMÓN"/>
    <n v="42536723"/>
    <n v="10425367230"/>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9"/>
    <m/>
    <m/>
    <m/>
    <s v="PALOMINO"/>
    <s v="GRADOS"/>
    <s v="MARÍA NANCY"/>
    <n v="9334266"/>
    <n v="10093342661"/>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801"/>
    <m/>
    <m/>
    <m/>
    <s v="SALAZAR"/>
    <s v="VELEZ"/>
    <s v="ODALIS LUCERITO"/>
    <n v="72897606"/>
    <n v="10728976069"/>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803"/>
    <m/>
    <m/>
    <m/>
    <s v="UCEDA"/>
    <s v="ALVARADO"/>
    <s v="EBER CARLOS"/>
    <n v="42285096"/>
    <n v="10422850967"/>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802"/>
    <m/>
    <m/>
    <m/>
    <s v="TROCONES"/>
    <s v="MUSTO"/>
    <s v="ABEL SANTY"/>
    <n v="43435423"/>
    <n v="10434354230"/>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3"/>
    <m/>
    <m/>
    <m/>
    <s v="FLORES"/>
    <s v="GARCIA"/>
    <s v="ANA ROSA"/>
    <n v="75362915"/>
    <n v="10753629152"/>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804"/>
    <m/>
    <m/>
    <m/>
    <s v="VILLARREAL"/>
    <s v="DIAZ"/>
    <s v="LORENA BEATRIZ"/>
    <n v="15739720"/>
    <n v="10157397201"/>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5"/>
    <m/>
    <m/>
    <m/>
    <s v="MAGUIÑA"/>
    <s v="ANAYA"/>
    <s v="BECKER ALEJANDRO"/>
    <n v="41053452"/>
    <n v="10410534521"/>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6"/>
    <m/>
    <m/>
    <m/>
    <s v="MILLA"/>
    <s v="VILLAFANA"/>
    <s v="IRENE LUCIA"/>
    <n v="33265284"/>
    <n v="10332652848"/>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m/>
    <x v="0"/>
    <x v="1"/>
    <m/>
    <m/>
    <m/>
    <m/>
    <m/>
    <m/>
    <m/>
    <m/>
    <n v="6500"/>
    <n v="6500"/>
    <n v="0"/>
    <n v="0"/>
    <n v="0"/>
    <n v="0"/>
    <n v="0"/>
    <n v="0"/>
    <n v="0"/>
    <n v="0"/>
    <n v="0"/>
    <n v="0"/>
    <n v="0"/>
    <n v="6500"/>
    <s v="SGGDI"/>
    <m/>
    <m/>
    <m/>
    <m/>
    <m/>
    <m/>
    <m/>
    <m/>
    <s v="REMITIDO A GRH PARA CONTRATACION"/>
    <s v="000014-2026/SGGDI-ONPE"/>
    <s v="000124-2026-SGIST"/>
    <s v="000034-2026-GITE"/>
    <d v="2026-01-06T00:00:00"/>
    <m/>
    <s v="0798"/>
    <m/>
    <m/>
    <m/>
    <s v="NOLASCO"/>
    <s v="ZAMORA"/>
    <s v="KEVIN ALONSO"/>
    <n v="41879580"/>
    <n v="10418795803"/>
    <n v="6500"/>
    <d v="2026-01-06T00:00:00"/>
    <d v="2026-02-28T00:00:00"/>
    <m/>
    <n v="30"/>
    <n v="6500"/>
    <n v="30"/>
    <n v="6500"/>
    <n v="30"/>
    <n v="6500"/>
    <n v="0"/>
    <n v="0"/>
    <m/>
    <n v="0"/>
    <n v="0"/>
    <m/>
    <m/>
    <m/>
    <n v="0"/>
    <n v="0"/>
    <n v="0"/>
    <m/>
    <n v="0"/>
    <n v="0"/>
    <m/>
    <n v="0"/>
    <m/>
    <n v="0"/>
    <n v="0"/>
    <n v="0"/>
    <m/>
    <n v="0"/>
    <n v="0"/>
    <m/>
    <n v="0"/>
    <m/>
    <n v="0"/>
    <m/>
    <m/>
    <m/>
    <n v="6500"/>
    <n v="6500"/>
    <n v="6500"/>
    <n v="0"/>
    <n v="0"/>
    <m/>
    <m/>
    <s v="Carta Renuncia _x000a_08/01 al 31/01/2026"/>
    <s v="ACEPTACION DE RENUCNIA - INFORME 000079-2026/SGGDI Y MEMORANDO 000349-2026/GITE 20/01/2026"/>
  </r>
  <r>
    <s v="DISEÑO, DESARROLLO Y DESPLIEGUE SOLUCIONES TECNOLOGICAS"/>
    <x v="0"/>
    <s v="PIM"/>
    <s v="GITE"/>
    <s v="EG 2026"/>
    <s v="2.3"/>
    <s v="2.3.2.9.1.1"/>
    <x v="239"/>
    <x v="0"/>
    <n v="1"/>
    <n v="6500"/>
    <m/>
    <n v="30"/>
    <x v="0"/>
    <x v="1"/>
    <m/>
    <m/>
    <m/>
    <m/>
    <m/>
    <m/>
    <m/>
    <m/>
    <n v="6500"/>
    <n v="0"/>
    <n v="6500"/>
    <n v="0"/>
    <n v="0"/>
    <n v="0"/>
    <n v="0"/>
    <n v="0"/>
    <n v="0"/>
    <n v="0"/>
    <n v="0"/>
    <n v="0"/>
    <n v="0"/>
    <n v="6500"/>
    <s v="SGGDI"/>
    <m/>
    <m/>
    <m/>
    <m/>
    <m/>
    <m/>
    <m/>
    <m/>
    <s v="REMITIDO A GRH PARA CONTRATACION"/>
    <s v="0000110-2026/SGGDI-ONPE"/>
    <m/>
    <m/>
    <m/>
    <m/>
    <m/>
    <m/>
    <m/>
    <m/>
    <s v="PEREZ"/>
    <s v="SALAZAR"/>
    <s v="SARA ELIZABETH"/>
    <n v="73028864"/>
    <n v="10730288641"/>
    <n v="6500"/>
    <d v="2026-02-01T00:00:00"/>
    <d v="2026-02-28T00:00:00"/>
    <m/>
    <n v="0"/>
    <n v="0"/>
    <n v="0"/>
    <n v="0"/>
    <n v="0"/>
    <n v="0"/>
    <n v="0"/>
    <n v="0"/>
    <m/>
    <n v="30"/>
    <n v="6500"/>
    <n v="30"/>
    <n v="6500"/>
    <n v="30"/>
    <n v="6500"/>
    <n v="0"/>
    <n v="6500"/>
    <m/>
    <n v="0"/>
    <n v="0"/>
    <m/>
    <n v="0"/>
    <m/>
    <n v="0"/>
    <n v="0"/>
    <n v="0"/>
    <m/>
    <n v="0"/>
    <n v="0"/>
    <m/>
    <n v="0"/>
    <m/>
    <n v="0"/>
    <m/>
    <m/>
    <m/>
    <n v="6500"/>
    <n v="6500"/>
    <n v="6500"/>
    <n v="0"/>
    <n v="0"/>
    <m/>
    <m/>
    <m/>
    <m/>
  </r>
  <r>
    <s v="DISEÑO, DESARROLLO Y DESPLIEGUE SOLUCIONES TECNOLOGICAS"/>
    <x v="0"/>
    <s v="PIM"/>
    <s v="GITE"/>
    <s v="EG 2026"/>
    <s v="2.3"/>
    <s v="2.3.2.9.1.1"/>
    <x v="240"/>
    <x v="0"/>
    <n v="1"/>
    <n v="4500"/>
    <n v="30"/>
    <n v="30"/>
    <x v="0"/>
    <x v="1"/>
    <m/>
    <m/>
    <m/>
    <m/>
    <m/>
    <m/>
    <m/>
    <m/>
    <n v="9000"/>
    <n v="4500"/>
    <n v="4500"/>
    <n v="0"/>
    <n v="0"/>
    <n v="0"/>
    <n v="0"/>
    <n v="0"/>
    <n v="0"/>
    <n v="0"/>
    <n v="0"/>
    <n v="0"/>
    <n v="0"/>
    <n v="9000"/>
    <s v="SGGDI"/>
    <m/>
    <m/>
    <m/>
    <m/>
    <m/>
    <m/>
    <m/>
    <m/>
    <s v="REMITIDO A GRH PARA CONTRATACION"/>
    <s v="000014-2026/SGGDI-ONPE"/>
    <s v="000124-2026-SGIST"/>
    <s v="000034-2026-GITE"/>
    <d v="2026-01-06T00:00:00"/>
    <m/>
    <s v="0858"/>
    <m/>
    <m/>
    <m/>
    <s v="OCHOA"/>
    <s v="HANCCO"/>
    <s v="LUBEL SAID"/>
    <n v="73832246"/>
    <n v="10738322466"/>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40"/>
    <x v="0"/>
    <n v="1"/>
    <n v="4500"/>
    <n v="30"/>
    <n v="30"/>
    <x v="0"/>
    <x v="1"/>
    <m/>
    <m/>
    <m/>
    <m/>
    <m/>
    <m/>
    <m/>
    <m/>
    <n v="9000"/>
    <n v="4500"/>
    <n v="4500"/>
    <n v="0"/>
    <n v="0"/>
    <n v="0"/>
    <n v="0"/>
    <n v="0"/>
    <n v="0"/>
    <n v="0"/>
    <n v="0"/>
    <n v="0"/>
    <n v="0"/>
    <n v="9000"/>
    <s v="SGGDI"/>
    <m/>
    <m/>
    <m/>
    <m/>
    <m/>
    <m/>
    <m/>
    <m/>
    <s v="REMITIDO A GRH PARA CONTRATACION"/>
    <s v="000014-2026/SGGDI-ONPE"/>
    <s v="000124-2026-SGIST"/>
    <s v="000034-2026-GITE"/>
    <d v="2026-01-06T00:00:00"/>
    <m/>
    <s v="0857"/>
    <m/>
    <m/>
    <m/>
    <s v="MENACHO"/>
    <s v="ZEGARRA"/>
    <s v="RUBI"/>
    <n v="45114987"/>
    <n v="10451149879"/>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40"/>
    <x v="0"/>
    <n v="1"/>
    <n v="4500"/>
    <n v="30"/>
    <n v="30"/>
    <x v="0"/>
    <x v="1"/>
    <m/>
    <m/>
    <m/>
    <m/>
    <m/>
    <m/>
    <m/>
    <m/>
    <n v="9000"/>
    <n v="4500"/>
    <n v="4500"/>
    <n v="0"/>
    <n v="0"/>
    <n v="0"/>
    <n v="0"/>
    <n v="0"/>
    <n v="0"/>
    <n v="0"/>
    <n v="0"/>
    <n v="0"/>
    <n v="0"/>
    <n v="9000"/>
    <s v="SGGDI"/>
    <m/>
    <m/>
    <m/>
    <m/>
    <m/>
    <m/>
    <m/>
    <m/>
    <s v="REMITIDO A GRH PARA CONTRATACION"/>
    <s v="000014-2026/SGGDI-ONPE"/>
    <s v="000124-2026-SGIST"/>
    <s v="000034-2026-GITE"/>
    <d v="2026-01-06T00:00:00"/>
    <m/>
    <s v="0859"/>
    <m/>
    <m/>
    <m/>
    <s v="TEMOCHE"/>
    <s v="LITANO"/>
    <s v="MARINA MILAGROS"/>
    <n v="42096698"/>
    <n v="10420966984"/>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41"/>
    <x v="0"/>
    <n v="1"/>
    <n v="6000"/>
    <n v="30"/>
    <n v="30"/>
    <x v="0"/>
    <x v="1"/>
    <m/>
    <m/>
    <m/>
    <m/>
    <m/>
    <m/>
    <m/>
    <m/>
    <n v="12000"/>
    <n v="6000"/>
    <n v="6000"/>
    <n v="0"/>
    <n v="0"/>
    <n v="0"/>
    <n v="0"/>
    <n v="0"/>
    <n v="0"/>
    <n v="0"/>
    <n v="0"/>
    <n v="0"/>
    <n v="0"/>
    <n v="12000"/>
    <s v="SGGDI"/>
    <m/>
    <m/>
    <m/>
    <m/>
    <m/>
    <m/>
    <m/>
    <m/>
    <s v="REMITIDO A GRH PARA CONTRATACION"/>
    <s v="000014-2026/SGGDI-ONPE"/>
    <s v="000124-2026-SGIST"/>
    <s v="000034-2026-GITE"/>
    <d v="2026-01-06T00:00:00"/>
    <m/>
    <s v="0764"/>
    <m/>
    <m/>
    <m/>
    <s v="IZQUIERDO"/>
    <s v="FUERTES"/>
    <s v="JHUNIOR ALEXI"/>
    <n v="47420440"/>
    <n v="10474204401"/>
    <n v="6000"/>
    <d v="2026-01-06T00:00:00"/>
    <d v="2026-02-28T00:00:00"/>
    <m/>
    <n v="30"/>
    <n v="6000"/>
    <n v="30"/>
    <n v="6000"/>
    <n v="30"/>
    <n v="6000"/>
    <n v="0"/>
    <n v="0"/>
    <m/>
    <n v="30"/>
    <n v="6000"/>
    <n v="30"/>
    <n v="6000"/>
    <n v="30"/>
    <n v="6000"/>
    <n v="0"/>
    <n v="6000"/>
    <m/>
    <n v="0"/>
    <n v="0"/>
    <m/>
    <n v="0"/>
    <m/>
    <n v="0"/>
    <n v="0"/>
    <n v="0"/>
    <m/>
    <n v="0"/>
    <n v="0"/>
    <m/>
    <n v="0"/>
    <m/>
    <n v="0"/>
    <m/>
    <m/>
    <m/>
    <n v="12000"/>
    <n v="12000"/>
    <n v="12000"/>
    <n v="0"/>
    <n v="0"/>
    <m/>
    <m/>
    <m/>
    <m/>
  </r>
  <r>
    <s v="PREPARACION DE EQUIPOS INFORMATICOS ELECTORALES PARA SUFRAGIO"/>
    <x v="2"/>
    <s v="PIM"/>
    <s v="GITE"/>
    <s v="EG 2026"/>
    <s v="2.3"/>
    <s v="2.3.2.9.1.1"/>
    <x v="242"/>
    <x v="0"/>
    <n v="1"/>
    <n v="5000"/>
    <n v="30"/>
    <n v="30"/>
    <x v="0"/>
    <x v="1"/>
    <m/>
    <m/>
    <m/>
    <m/>
    <m/>
    <m/>
    <m/>
    <m/>
    <n v="10000"/>
    <n v="5000"/>
    <n v="5000"/>
    <n v="0"/>
    <n v="0"/>
    <n v="0"/>
    <n v="0"/>
    <n v="0"/>
    <n v="0"/>
    <n v="0"/>
    <n v="0"/>
    <n v="0"/>
    <n v="0"/>
    <n v="9333.33"/>
    <s v="SGGDI"/>
    <s v="PO01.04 PRODUCCIÓN Y DISTRIBUCIÓN DE MATERIALES Y EQUIPOS ELECTORALES"/>
    <m/>
    <m/>
    <m/>
    <m/>
    <m/>
    <m/>
    <m/>
    <s v="REMITIDO A GRH PARA CONTRATACION"/>
    <s v="000013-2026/SGGDI-GITE"/>
    <s v="000113-2026/SGIST-GITE"/>
    <s v="000035-2026/GITE"/>
    <d v="2026-01-06T00:00:00"/>
    <m/>
    <s v="0658"/>
    <m/>
    <m/>
    <m/>
    <s v="VERA PORTOCARRERO"/>
    <s v="CHAVEZ"/>
    <s v="SOFIA ALEXANDRA"/>
    <n v="72771844"/>
    <n v="10727718449"/>
    <n v="5000"/>
    <d v="2026-01-06T00:00:00"/>
    <d v="2026-02-28T00:00:00"/>
    <m/>
    <n v="30"/>
    <n v="5000"/>
    <n v="26"/>
    <n v="4333.333333333333"/>
    <n v="26"/>
    <n v="4333.333333333333"/>
    <n v="666.66666666666697"/>
    <n v="666.66666666666697"/>
    <m/>
    <n v="30"/>
    <n v="5000"/>
    <n v="30"/>
    <n v="5000"/>
    <n v="30"/>
    <n v="5000"/>
    <n v="0"/>
    <n v="5000"/>
    <m/>
    <n v="0"/>
    <n v="0"/>
    <m/>
    <n v="0"/>
    <m/>
    <n v="0"/>
    <n v="0"/>
    <n v="0"/>
    <m/>
    <n v="0"/>
    <n v="0"/>
    <m/>
    <n v="0"/>
    <m/>
    <n v="0"/>
    <m/>
    <m/>
    <m/>
    <n v="9333.33"/>
    <n v="9333.3333333333321"/>
    <n v="9333.3333333333321"/>
    <n v="-3.3333333321934333E-3"/>
    <n v="-3.3333333321934333E-3"/>
    <m/>
    <m/>
    <m/>
    <s v="SALDO PARA UTILIZAR ENPRIORIZACION PARA PAGO DE  IGV SERVICIO AUDITORIA DE  VOTO DIGITAL"/>
  </r>
  <r>
    <s v="PREPARACION DE EQUIPOS INFORMATICOS ELECTORALES PARA SUFRAGIO"/>
    <x v="2"/>
    <s v="PIM"/>
    <s v="GITE"/>
    <s v="EG 2026"/>
    <s v="2.3"/>
    <s v="2.3.2.9.1.1"/>
    <x v="242"/>
    <x v="0"/>
    <n v="1"/>
    <n v="5000"/>
    <n v="30"/>
    <n v="30"/>
    <x v="2"/>
    <x v="1"/>
    <m/>
    <m/>
    <m/>
    <m/>
    <m/>
    <m/>
    <m/>
    <m/>
    <n v="15000"/>
    <n v="5000"/>
    <n v="5000"/>
    <n v="5000"/>
    <n v="0"/>
    <n v="0"/>
    <n v="0"/>
    <n v="0"/>
    <n v="0"/>
    <n v="0"/>
    <n v="0"/>
    <n v="0"/>
    <n v="0"/>
    <n v="14333.33"/>
    <s v="SGGDI"/>
    <s v="PO01.04 PRODUCCIÓN Y DISTRIBUCIÓN DE MATERIALES Y EQUIPOS ELECTORALES"/>
    <m/>
    <m/>
    <m/>
    <m/>
    <m/>
    <m/>
    <m/>
    <s v="REMITIDO A GRH PARA CONTRATACION"/>
    <s v="000013-2026/SGGDI-GITE"/>
    <s v="000113-2026/SGIST-GITE"/>
    <s v="000035-2026/GITE"/>
    <d v="2026-01-06T00:00:00"/>
    <m/>
    <s v="0657"/>
    <m/>
    <m/>
    <m/>
    <s v="APARCANA"/>
    <s v="REYNAGA"/>
    <s v=" CESAR MARTIN"/>
    <n v="42929425"/>
    <n v="10429294253"/>
    <n v="5000"/>
    <d v="2026-01-06T00:00:00"/>
    <d v="2026-03-31T00:00:00"/>
    <m/>
    <n v="30"/>
    <n v="5000"/>
    <n v="26"/>
    <n v="4333.333333333333"/>
    <n v="26"/>
    <n v="4333.333333333333"/>
    <n v="666.66666666666697"/>
    <n v="666.66666666666697"/>
    <m/>
    <n v="30"/>
    <n v="5000"/>
    <n v="30"/>
    <n v="5000"/>
    <n v="30"/>
    <n v="5000"/>
    <n v="0"/>
    <n v="5000"/>
    <m/>
    <n v="30"/>
    <n v="5000"/>
    <n v="30"/>
    <n v="5000"/>
    <m/>
    <n v="0"/>
    <n v="0"/>
    <n v="5000"/>
    <m/>
    <n v="0"/>
    <n v="0"/>
    <m/>
    <n v="0"/>
    <m/>
    <n v="0"/>
    <m/>
    <m/>
    <m/>
    <n v="14333.33"/>
    <n v="14333.333333333332"/>
    <n v="9333.3333333333321"/>
    <n v="-3.3333333321934333E-3"/>
    <n v="4999.9966666666678"/>
    <m/>
    <m/>
    <m/>
    <s v="SALDO PARA UTILIZAR ENPRIORIZACION PARA PAGO DE  IGV SERVICIO AUDITORIA DE  VOTO DIGITAL"/>
  </r>
  <r>
    <s v="PREPARACION DE EQUIPOS INFORMATICOS ELECTORALES PARA SUFRAGIO"/>
    <x v="2"/>
    <s v="PIM"/>
    <s v="GITE"/>
    <s v="EG 2026"/>
    <s v="2.3"/>
    <s v="2.3.2.9.1.1"/>
    <x v="243"/>
    <x v="0"/>
    <n v="1"/>
    <n v="4000"/>
    <n v="30"/>
    <n v="30"/>
    <x v="2"/>
    <x v="1"/>
    <m/>
    <m/>
    <m/>
    <m/>
    <m/>
    <m/>
    <m/>
    <m/>
    <n v="12000"/>
    <n v="4000"/>
    <n v="4000"/>
    <n v="4000"/>
    <n v="0"/>
    <n v="0"/>
    <n v="0"/>
    <n v="0"/>
    <n v="0"/>
    <n v="0"/>
    <n v="0"/>
    <n v="0"/>
    <n v="0"/>
    <n v="11466.67"/>
    <s v="SGGDI"/>
    <s v="PO01.04 PRODUCCIÓN Y DISTRIBUCIÓN DE MATERIALES Y EQUIPOS ELECTORALES"/>
    <m/>
    <m/>
    <m/>
    <m/>
    <m/>
    <m/>
    <m/>
    <s v="REMITIDO A GRH PARA CONTRATACION"/>
    <s v="000013-2026/SGGDI-GITE"/>
    <s v="000113-2026/SGIST-GITE"/>
    <s v="000035-2026/GITE"/>
    <d v="2026-01-06T00:00:00"/>
    <m/>
    <s v="0655"/>
    <m/>
    <m/>
    <m/>
    <s v="RIVAS"/>
    <s v="GUTIERREZ"/>
    <s v="LUCIA MERCEDES"/>
    <n v="72550895"/>
    <n v="10725508951"/>
    <n v="4000"/>
    <d v="2026-01-06T00:00:00"/>
    <d v="2026-03-31T00:00:00"/>
    <m/>
    <n v="30"/>
    <n v="4000"/>
    <n v="26"/>
    <n v="3466.666666666667"/>
    <n v="26"/>
    <n v="3466.666666666667"/>
    <n v="533.33333333333303"/>
    <n v="533.33333333333303"/>
    <m/>
    <n v="30"/>
    <n v="4000"/>
    <n v="30"/>
    <n v="4000.0000000000005"/>
    <n v="30"/>
    <n v="4000.0000000000005"/>
    <n v="0"/>
    <n v="4000"/>
    <m/>
    <n v="30"/>
    <n v="4000"/>
    <n v="30"/>
    <n v="4000.0000000000005"/>
    <m/>
    <n v="0"/>
    <n v="0"/>
    <n v="4000"/>
    <m/>
    <n v="0"/>
    <n v="0"/>
    <m/>
    <n v="0"/>
    <m/>
    <n v="0"/>
    <m/>
    <m/>
    <m/>
    <n v="11466.67"/>
    <n v="11466.666666666668"/>
    <n v="7466.6666666666679"/>
    <n v="3.3333333321934333E-3"/>
    <n v="4000.0033333333322"/>
    <m/>
    <m/>
    <m/>
    <s v="SALDO PARA UTILIZAR ENPRIORIZACION PARA PAGO DE  IGV SERVICIO AUDITORIA DE  VOTO DIGITAL"/>
  </r>
  <r>
    <s v="PREPARACION DE EQUIPOS INFORMATICOS ELECTORALES PARA SUFRAGIO"/>
    <x v="2"/>
    <s v="PIM"/>
    <s v="GITE"/>
    <s v="EG 2026"/>
    <s v="2.3"/>
    <s v="2.3.2.9.1.1"/>
    <x v="243"/>
    <x v="0"/>
    <n v="1"/>
    <n v="4000"/>
    <n v="30"/>
    <n v="30"/>
    <x v="2"/>
    <x v="1"/>
    <m/>
    <m/>
    <m/>
    <m/>
    <m/>
    <m/>
    <m/>
    <m/>
    <n v="12000"/>
    <n v="4000"/>
    <n v="4000"/>
    <n v="4000"/>
    <n v="0"/>
    <n v="0"/>
    <n v="0"/>
    <n v="0"/>
    <n v="0"/>
    <n v="0"/>
    <n v="0"/>
    <n v="0"/>
    <n v="0"/>
    <n v="11466.67"/>
    <s v="SGGDI"/>
    <s v="PO01.04 PRODUCCIÓN Y DISTRIBUCIÓN DE MATERIALES Y EQUIPOS ELECTORALES"/>
    <m/>
    <m/>
    <m/>
    <m/>
    <m/>
    <m/>
    <m/>
    <s v="REMITIDO A GRH PARA CONTRATACION"/>
    <s v="000013-2026/SGGDI-GITE"/>
    <s v="000113-2026/SGIST-GITE"/>
    <s v="000035-2026/GITE"/>
    <d v="2026-01-06T00:00:00"/>
    <m/>
    <s v="0656"/>
    <m/>
    <m/>
    <m/>
    <s v="ZEGARRA"/>
    <s v="REYES"/>
    <s v="SELENY ESPERANZA"/>
    <n v="47100652"/>
    <n v="10471006527"/>
    <n v="4000"/>
    <d v="2026-01-06T00:00:00"/>
    <d v="2026-03-31T00:00:00"/>
    <m/>
    <n v="30"/>
    <n v="4000"/>
    <n v="26"/>
    <n v="3466.666666666667"/>
    <n v="26"/>
    <n v="3466.666666666667"/>
    <n v="533.33333333333303"/>
    <n v="533.33333333333303"/>
    <m/>
    <n v="30"/>
    <n v="4000"/>
    <n v="30"/>
    <n v="4000.0000000000005"/>
    <n v="30"/>
    <n v="4000.0000000000005"/>
    <n v="0"/>
    <n v="4000"/>
    <m/>
    <n v="30"/>
    <n v="4000"/>
    <n v="30"/>
    <n v="4000.0000000000005"/>
    <m/>
    <n v="0"/>
    <n v="0"/>
    <n v="4000"/>
    <m/>
    <n v="0"/>
    <n v="0"/>
    <m/>
    <n v="0"/>
    <m/>
    <n v="0"/>
    <m/>
    <m/>
    <m/>
    <n v="11466.67"/>
    <n v="11466.666666666668"/>
    <n v="7466.6666666666679"/>
    <n v="3.3333333321934333E-3"/>
    <n v="4000.0033333333322"/>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06"/>
    <m/>
    <m/>
    <m/>
    <s v="ABENSUR"/>
    <s v="QUISPE"/>
    <s v="AZAEL NICOLAS"/>
    <n v="74078756"/>
    <n v="10740787565"/>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07"/>
    <m/>
    <m/>
    <m/>
    <s v="ALMEIDA"/>
    <s v="TELLO"/>
    <s v="MARIA ALEJANDRA"/>
    <n v="74860293"/>
    <n v="10748602939"/>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08"/>
    <m/>
    <m/>
    <m/>
    <s v="ALVA"/>
    <s v="EVANGELISTA"/>
    <s v="MAGDA MARELY"/>
    <n v="40502712"/>
    <n v="10405027122"/>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m/>
    <x v="0"/>
    <x v="1"/>
    <m/>
    <m/>
    <m/>
    <m/>
    <m/>
    <m/>
    <m/>
    <m/>
    <n v="3000"/>
    <n v="3000"/>
    <n v="0"/>
    <n v="0"/>
    <n v="0"/>
    <n v="0"/>
    <n v="0"/>
    <n v="0"/>
    <n v="0"/>
    <n v="0"/>
    <n v="0"/>
    <n v="0"/>
    <n v="0"/>
    <n v="2600"/>
    <s v="SGGDI"/>
    <s v="PO01.04 PRODUCCIÓN Y DISTRIBUCIÓN DE MATERIALES Y EQUIPOS ELECTORALES"/>
    <m/>
    <m/>
    <m/>
    <m/>
    <m/>
    <m/>
    <m/>
    <s v="REMITIDO A GRH PARA CONTRATACION"/>
    <s v="000013-2026/SGGDI-GITE"/>
    <s v="000113-2026/SGIST-GITE"/>
    <s v="000035-2026/GITE"/>
    <d v="2026-01-06T00:00:00"/>
    <m/>
    <s v="0609"/>
    <m/>
    <m/>
    <m/>
    <s v="ARRIOLA"/>
    <s v="OLIHUA"/>
    <s v="IVAN EDUARDO"/>
    <n v="48548829"/>
    <n v="10485488290"/>
    <n v="3000"/>
    <d v="2026-01-06T00:00:00"/>
    <d v="2026-02-28T00:00:00"/>
    <m/>
    <n v="30"/>
    <n v="3000"/>
    <n v="26"/>
    <n v="2600"/>
    <n v="26"/>
    <n v="2600"/>
    <n v="400"/>
    <n v="400"/>
    <m/>
    <n v="0"/>
    <n v="0"/>
    <m/>
    <m/>
    <m/>
    <n v="0"/>
    <n v="0"/>
    <n v="0"/>
    <m/>
    <n v="0"/>
    <n v="0"/>
    <m/>
    <n v="0"/>
    <m/>
    <n v="0"/>
    <n v="0"/>
    <n v="0"/>
    <m/>
    <n v="0"/>
    <n v="0"/>
    <m/>
    <n v="0"/>
    <m/>
    <n v="0"/>
    <m/>
    <m/>
    <m/>
    <n v="2600"/>
    <n v="2600"/>
    <n v="2600"/>
    <n v="0"/>
    <n v="0"/>
    <m/>
    <m/>
    <s v="Carta Renuncia _x000a_08/01 al 31/01/2026"/>
    <s v="SALDO PARA UTILIZAR ENPRIORIZACION PARA PAGO DE  IGV SERVICIO AUDITORIA DE  VOTO DIGITAL_x000a_ACEPTACION RENUNCIA - INFORME 000087-2026/SGGDI  / MEMORANDO "/>
  </r>
  <r>
    <s v="PREPARACION DE EQUIPOS INFORMATICOS ELECTORALES PARA SUFRAGIO"/>
    <x v="2"/>
    <s v="PIM"/>
    <s v="GITE"/>
    <s v="EG 2026"/>
    <s v="2.3"/>
    <s v="2.3.2.9.1.1"/>
    <x v="245"/>
    <x v="0"/>
    <n v="1"/>
    <n v="3000"/>
    <m/>
    <n v="30"/>
    <x v="0"/>
    <x v="1"/>
    <m/>
    <m/>
    <m/>
    <m/>
    <m/>
    <m/>
    <m/>
    <m/>
    <n v="3000"/>
    <n v="0"/>
    <n v="3000"/>
    <n v="0"/>
    <n v="0"/>
    <n v="0"/>
    <n v="0"/>
    <n v="0"/>
    <n v="0"/>
    <n v="0"/>
    <n v="0"/>
    <n v="0"/>
    <n v="0"/>
    <n v="3000"/>
    <s v="SGGDI"/>
    <s v="PO01.04 PRODUCCIÓN Y DISTRIBUCIÓN DE MATERIALES Y EQUIPOS ELECTORALES"/>
    <m/>
    <m/>
    <m/>
    <m/>
    <m/>
    <m/>
    <m/>
    <s v="REMITIDO A GRH PARA CONTRATACION"/>
    <s v="000116-2026/SGGDI-GITE"/>
    <m/>
    <m/>
    <m/>
    <m/>
    <m/>
    <m/>
    <m/>
    <m/>
    <s v="PAISIG"/>
    <s v="HEREDIA DE MONTENEGRO"/>
    <s v="NOEMI"/>
    <n v="44830307"/>
    <n v="10448303077"/>
    <n v="3000"/>
    <d v="2028-02-01T00:00:00"/>
    <d v="2026-02-28T00:00:00"/>
    <m/>
    <n v="0"/>
    <n v="0"/>
    <n v="0"/>
    <n v="0"/>
    <n v="0"/>
    <m/>
    <n v="0"/>
    <n v="0"/>
    <m/>
    <n v="30"/>
    <n v="3000"/>
    <n v="30"/>
    <n v="3000"/>
    <n v="30"/>
    <n v="3000"/>
    <n v="0"/>
    <n v="3000"/>
    <m/>
    <n v="0"/>
    <n v="0"/>
    <m/>
    <n v="0"/>
    <m/>
    <n v="0"/>
    <n v="0"/>
    <n v="0"/>
    <m/>
    <n v="0"/>
    <n v="0"/>
    <m/>
    <n v="0"/>
    <m/>
    <n v="0"/>
    <m/>
    <m/>
    <m/>
    <n v="3000"/>
    <n v="3000"/>
    <n v="3000"/>
    <n v="0"/>
    <n v="0"/>
    <m/>
    <m/>
    <s v="Carta Renuncia _x000a_08/01 al 31/01/2026"/>
    <s v="SALDO PARA UTILIZAR ENPRIORIZACION PARA PAGO DE  IGV SERVICIO AUDITORIA DE  VOTO DIGITAL_x000a_ACEPTACION RENUNCIA - INFORME 000087-2026/SGGDI  / MEMORANDO "/>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10"/>
    <m/>
    <m/>
    <m/>
    <s v="AVENDAÑO"/>
    <s v="CARDENAS"/>
    <s v="DIEGO ALONSO"/>
    <n v="76007178"/>
    <n v="10760071787"/>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13"/>
    <m/>
    <m/>
    <m/>
    <s v="CAZORLA"/>
    <s v="OCHOA"/>
    <s v="ISABEL NILDA"/>
    <n v="9604077"/>
    <n v="10096040771"/>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14"/>
    <m/>
    <m/>
    <m/>
    <s v="CHAMBI"/>
    <s v="ALFARO"/>
    <s v="NELIA YOLA"/>
    <n v="43224618"/>
    <n v="10432246189"/>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15"/>
    <m/>
    <m/>
    <m/>
    <s v="CHAVEZ"/>
    <s v="GUTIERREZ"/>
    <s v="LUZ VICTORIA"/>
    <n v="23707940"/>
    <n v="10237079405"/>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19"/>
    <m/>
    <m/>
    <m/>
    <s v="DORIA"/>
    <s v="VEGA"/>
    <s v="PIERO ALESSANDRO"/>
    <n v="75921675"/>
    <n v="10759216755"/>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20"/>
    <m/>
    <m/>
    <m/>
    <s v="FERNANDEZ"/>
    <s v="CARBAJAL"/>
    <s v="JASON HORACIO"/>
    <n v="9890025"/>
    <n v="10098900255"/>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22"/>
    <m/>
    <m/>
    <m/>
    <s v="FERRUA"/>
    <s v="PAUCAR"/>
    <s v="CESAR AUGUSTO NAPOLEON"/>
    <n v="45345810"/>
    <n v="10453458101"/>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23"/>
    <m/>
    <m/>
    <m/>
    <s v="GARCIA"/>
    <s v="BLACIDO"/>
    <s v="JAHAIRA SUJEY"/>
    <n v="43043733"/>
    <n v="10430437335"/>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24"/>
    <m/>
    <m/>
    <m/>
    <s v="GUTIERREZ"/>
    <s v="SANCHEZ"/>
    <s v="EDER"/>
    <n v="43602839"/>
    <n v="10436028399"/>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27"/>
    <m/>
    <m/>
    <m/>
    <s v="HURTADO"/>
    <s v="CHAVEZ"/>
    <s v="FABIOLA RUTH"/>
    <n v="45157041"/>
    <n v="10451570418"/>
    <n v="3000"/>
    <d v="2026-01-06T00:00:00"/>
    <d v="2026-02-28T00:00:00"/>
    <m/>
    <n v="30"/>
    <n v="3000"/>
    <n v="26"/>
    <n v="2600"/>
    <n v="26"/>
    <n v="2600"/>
    <n v="400"/>
    <n v="400"/>
    <m/>
    <n v="30"/>
    <n v="3000"/>
    <n v="30"/>
    <n v="3000"/>
    <n v="30"/>
    <n v="3000"/>
    <n v="0"/>
    <n v="3000"/>
    <m/>
    <n v="0"/>
    <n v="0"/>
    <m/>
    <n v="0"/>
    <m/>
    <n v="0"/>
    <n v="0"/>
    <n v="0"/>
    <m/>
    <n v="0"/>
    <n v="0"/>
    <m/>
    <n v="0"/>
    <m/>
    <n v="0"/>
    <m/>
    <m/>
    <m/>
    <n v="5600"/>
    <n v="5600"/>
    <n v="5600"/>
    <n v="0"/>
    <n v="0"/>
    <m/>
    <m/>
    <s v="CARTA RENUNCIA DE FABIOLA HURTADO DEL 06/01 AL 28/02/2026"/>
    <s v="SALDO PARA UTILIZAR ENPRIORIZACION PARA PAGO DE  IGV SERVICIO AUDITORIA DE  VOTO DIGITAL"/>
  </r>
  <r>
    <s v="PREPARACION DE EQUIPOS INFORMATICOS ELECTORALES PARA SUFRAGIO"/>
    <x v="2"/>
    <s v="PIM"/>
    <s v="GITE"/>
    <s v="EG 2026"/>
    <s v="2.3"/>
    <s v="2.3.2.9.1.1"/>
    <x v="244"/>
    <x v="0"/>
    <n v="1"/>
    <n v="3000"/>
    <n v="30"/>
    <m/>
    <x v="0"/>
    <x v="1"/>
    <m/>
    <m/>
    <m/>
    <m/>
    <m/>
    <m/>
    <m/>
    <m/>
    <n v="3000"/>
    <n v="3000"/>
    <n v="0"/>
    <n v="0"/>
    <n v="0"/>
    <n v="0"/>
    <n v="0"/>
    <n v="0"/>
    <n v="0"/>
    <n v="0"/>
    <n v="0"/>
    <n v="0"/>
    <n v="0"/>
    <n v="2600"/>
    <s v="SGGDI"/>
    <s v="PO01.04 PRODUCCIÓN Y DISTRIBUCIÓN DE MATERIALES Y EQUIPOS ELECTORALES"/>
    <m/>
    <m/>
    <m/>
    <m/>
    <m/>
    <m/>
    <m/>
    <s v="REMITIDO A GRH PARA CONTRATACION"/>
    <s v="000013-2026/SGGDI-GITE"/>
    <s v="000113-2026/SGIST-GITE"/>
    <s v="000035-2026/GITE"/>
    <d v="2026-01-06T00:00:00"/>
    <m/>
    <s v="0629"/>
    <m/>
    <m/>
    <m/>
    <s v="LAZO"/>
    <s v="RIOS"/>
    <s v="ARTEMIO ISAAC"/>
    <n v="42653458"/>
    <n v="10426534580"/>
    <n v="3000"/>
    <d v="2026-01-06T00:00:00"/>
    <d v="2026-02-28T00:00:00"/>
    <m/>
    <n v="30"/>
    <n v="3000"/>
    <n v="7"/>
    <n v="700"/>
    <n v="7"/>
    <n v="700"/>
    <n v="2300"/>
    <n v="2300"/>
    <m/>
    <n v="0"/>
    <n v="0"/>
    <m/>
    <m/>
    <m/>
    <n v="0"/>
    <n v="0"/>
    <n v="0"/>
    <m/>
    <n v="0"/>
    <n v="0"/>
    <m/>
    <n v="0"/>
    <m/>
    <n v="0"/>
    <n v="0"/>
    <n v="0"/>
    <m/>
    <n v="0"/>
    <n v="0"/>
    <m/>
    <n v="0"/>
    <m/>
    <n v="0"/>
    <m/>
    <m/>
    <m/>
    <n v="2600"/>
    <n v="700"/>
    <n v="700"/>
    <n v="1900"/>
    <n v="1900"/>
    <m/>
    <m/>
    <s v="CARTA RENUNCIA _x000a_07/01 AL 12/01/2026"/>
    <s v="SALDO PARA UTILIZAR ENPRIORIZACION PARA PAGO DE  IGV SERVICIO AUDITORIA DE  VOTO DIGITAL_x000a_ACEPTACION RENUNCIA - INFORME 000049-2026/SGGDI / MEMORANDO 000229-2026/GITE"/>
  </r>
  <r>
    <s v="PREPARACION DE EQUIPOS INFORMATICOS ELECTORALES PARA SUFRAGIO"/>
    <x v="2"/>
    <s v="PIM"/>
    <s v="GITE"/>
    <s v="EG 2026"/>
    <s v="2.3"/>
    <s v="2.3.2.9.1.1"/>
    <x v="245"/>
    <x v="0"/>
    <n v="1"/>
    <n v="3000"/>
    <n v="30"/>
    <n v="30"/>
    <x v="0"/>
    <x v="1"/>
    <m/>
    <m/>
    <m/>
    <m/>
    <m/>
    <m/>
    <m/>
    <m/>
    <n v="6000"/>
    <n v="3000"/>
    <n v="3000"/>
    <n v="0"/>
    <n v="0"/>
    <n v="0"/>
    <n v="0"/>
    <n v="0"/>
    <n v="0"/>
    <n v="0"/>
    <n v="0"/>
    <n v="0"/>
    <n v="0"/>
    <n v="5600"/>
    <s v="SGGDI"/>
    <s v="PO01.04 PRODUCCIÓN Y DISTRIBUCIÓN DE MATERIALES Y EQUIPOS ELECTORALES"/>
    <m/>
    <m/>
    <m/>
    <m/>
    <m/>
    <m/>
    <m/>
    <s v="REMITIDO A GRH PARA CONTRATACION"/>
    <s v="000060-2026/SGGDI-GITE"/>
    <s v="000650-2026/SGIST-GITE"/>
    <s v="000229-2026/GITE"/>
    <d v="2026-01-19T00:00:00"/>
    <m/>
    <m/>
    <m/>
    <m/>
    <m/>
    <s v="HUARACHI"/>
    <s v="CALDERON"/>
    <s v="ALDHAIR MATHIAS"/>
    <n v="74532501"/>
    <n v="10745325012"/>
    <n v="3000"/>
    <d v="2026-01-19T00:00:00"/>
    <d v="2026-02-28T00:00:00"/>
    <m/>
    <n v="30"/>
    <n v="3000"/>
    <n v="12"/>
    <n v="1200"/>
    <n v="12"/>
    <n v="1200"/>
    <n v="1800"/>
    <n v="1800"/>
    <m/>
    <n v="30"/>
    <n v="3000"/>
    <n v="30"/>
    <n v="3000"/>
    <n v="30"/>
    <n v="3000"/>
    <n v="0"/>
    <n v="3000"/>
    <m/>
    <n v="0"/>
    <n v="0"/>
    <m/>
    <n v="0"/>
    <m/>
    <n v="0"/>
    <n v="0"/>
    <n v="0"/>
    <m/>
    <n v="0"/>
    <n v="0"/>
    <m/>
    <n v="0"/>
    <m/>
    <n v="0"/>
    <m/>
    <m/>
    <m/>
    <n v="5600"/>
    <n v="4200"/>
    <n v="4200"/>
    <n v="1400"/>
    <n v="1400"/>
    <m/>
    <m/>
    <m/>
    <s v="PROPUESTA DE RENUNCIA ( REF ARTEMIO LAZO)_x000a_ACEPTACION RENUNCIA - INFORME 000049-2026/SGGDI / MEMORANDO 000229-2026/GITE"/>
  </r>
  <r>
    <s v="PREPARACION DE EQUIPOS INFORMATICOS ELECTORALES PARA SUFRAGIO"/>
    <x v="2"/>
    <s v="PIM"/>
    <s v="GITE"/>
    <s v="EG 2026"/>
    <s v="2.3"/>
    <s v="2.3.2.9.1.1"/>
    <x v="244"/>
    <x v="0"/>
    <n v="1"/>
    <n v="3000"/>
    <n v="30"/>
    <m/>
    <x v="0"/>
    <x v="1"/>
    <m/>
    <m/>
    <m/>
    <m/>
    <m/>
    <m/>
    <m/>
    <m/>
    <n v="3000"/>
    <n v="3000"/>
    <n v="0"/>
    <n v="0"/>
    <n v="0"/>
    <n v="0"/>
    <n v="0"/>
    <n v="0"/>
    <n v="0"/>
    <n v="0"/>
    <n v="0"/>
    <n v="0"/>
    <n v="0"/>
    <n v="2600"/>
    <s v="SGGDI"/>
    <s v="PO01.04 PRODUCCIÓN Y DISTRIBUCIÓN DE MATERIALES Y EQUIPOS ELECTORALES"/>
    <m/>
    <m/>
    <m/>
    <m/>
    <m/>
    <m/>
    <m/>
    <s v="REMITIDO A GRH PARA CONTRATACION"/>
    <s v="000013-2026/SGGDI-GITE"/>
    <s v="000113-2026/SGIST-GITE"/>
    <s v="000035-2026/GITE"/>
    <d v="2026-01-06T00:00:00"/>
    <m/>
    <s v="0631"/>
    <m/>
    <m/>
    <m/>
    <s v="LOPEZ"/>
    <s v="CASTILLO"/>
    <s v="KARINA"/>
    <n v="75550209"/>
    <n v="10755502095"/>
    <n v="3000"/>
    <d v="2026-01-06T00:00:00"/>
    <d v="2026-02-28T00:00:00"/>
    <m/>
    <n v="30"/>
    <n v="3000"/>
    <n v="26"/>
    <n v="2600"/>
    <n v="26"/>
    <n v="2600"/>
    <n v="400"/>
    <n v="400"/>
    <m/>
    <n v="0"/>
    <n v="0"/>
    <m/>
    <n v="0"/>
    <m/>
    <m/>
    <n v="0"/>
    <n v="0"/>
    <m/>
    <n v="0"/>
    <n v="0"/>
    <m/>
    <n v="0"/>
    <m/>
    <n v="0"/>
    <n v="0"/>
    <n v="0"/>
    <m/>
    <n v="0"/>
    <n v="0"/>
    <m/>
    <n v="0"/>
    <m/>
    <n v="0"/>
    <m/>
    <m/>
    <m/>
    <n v="2600"/>
    <n v="2600"/>
    <n v="2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32"/>
    <m/>
    <m/>
    <m/>
    <s v="LUYO"/>
    <s v="SERRANO"/>
    <s v="SERGIO STEVEN"/>
    <n v="46487998"/>
    <n v="10464879981"/>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33"/>
    <m/>
    <m/>
    <m/>
    <s v="MACARLUPÚ"/>
    <s v="CHÁVEZ"/>
    <s v="ANGELO MAX"/>
    <n v="72354231"/>
    <n v="10723542311"/>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34"/>
    <m/>
    <m/>
    <m/>
    <s v="MARCELO"/>
    <s v="PICHEN"/>
    <s v="WISTON JUNIOR"/>
    <n v="76860434"/>
    <n v="10768604342"/>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36"/>
    <m/>
    <m/>
    <m/>
    <s v="MENACHO"/>
    <s v="ESTALLA"/>
    <s v="PATRICIA"/>
    <n v="42985729"/>
    <n v="10429857291"/>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m/>
    <x v="0"/>
    <x v="1"/>
    <m/>
    <m/>
    <m/>
    <m/>
    <m/>
    <m/>
    <m/>
    <m/>
    <n v="3000"/>
    <n v="3000"/>
    <n v="0"/>
    <n v="0"/>
    <n v="0"/>
    <n v="0"/>
    <n v="0"/>
    <n v="0"/>
    <n v="0"/>
    <n v="0"/>
    <n v="0"/>
    <n v="0"/>
    <n v="0"/>
    <n v="2600"/>
    <s v="SGGDI"/>
    <s v="PO01.04 PRODUCCIÓN Y DISTRIBUCIÓN DE MATERIALES Y EQUIPOS ELECTORALES"/>
    <m/>
    <m/>
    <m/>
    <m/>
    <m/>
    <m/>
    <m/>
    <s v="REMITIDO A GRH PARA CONTRATACION"/>
    <s v="000013-2026/SGGDI-GITE"/>
    <s v="000113-2026/SGIST-GITE"/>
    <s v="000035-2026/GITE"/>
    <d v="2026-01-06T00:00:00"/>
    <m/>
    <s v="0638"/>
    <m/>
    <m/>
    <m/>
    <s v="MORALES"/>
    <s v="ARROYO"/>
    <s v="FRANCISCO BERNARDO"/>
    <n v="46802387"/>
    <n v="10468023879"/>
    <n v="3000"/>
    <d v="2026-01-06T00:00:00"/>
    <d v="2026-02-28T00:00:00"/>
    <m/>
    <n v="30"/>
    <n v="3000"/>
    <n v="26"/>
    <n v="2600"/>
    <n v="26"/>
    <n v="2600"/>
    <n v="400"/>
    <n v="400"/>
    <m/>
    <n v="0"/>
    <n v="0"/>
    <n v="0"/>
    <n v="0"/>
    <n v="27"/>
    <n v="2700"/>
    <n v="0"/>
    <n v="0"/>
    <m/>
    <n v="0"/>
    <n v="0"/>
    <m/>
    <n v="0"/>
    <m/>
    <n v="0"/>
    <n v="0"/>
    <n v="0"/>
    <m/>
    <n v="0"/>
    <n v="0"/>
    <m/>
    <n v="0"/>
    <m/>
    <n v="0"/>
    <m/>
    <m/>
    <m/>
    <n v="2600"/>
    <n v="2600"/>
    <n v="2600"/>
    <n v="0"/>
    <n v="0"/>
    <m/>
    <m/>
    <s v="CARTA RENUNCIA _x000a_06/01/ AL 31/01/2026"/>
    <s v="SALDO PARA UTILIZAR ENPRIORIZACION PARA PAGO DE  IGV SERVICIO AUDITORIA DE  VOTO DIGITAL_x000a_ACEPTACION RENUNCIA - INFORME 000119/SGGDI Y MEMORANDO 000543/GITE 29/01"/>
  </r>
  <r>
    <s v="PREPARACION DE EQUIPOS INFORMATICOS ELECTORALES PARA SUFRAGIO"/>
    <x v="2"/>
    <s v="PIM"/>
    <s v="GITE"/>
    <s v="EG 2026"/>
    <s v="2.3"/>
    <s v="2.3.2.9.1.1"/>
    <x v="245"/>
    <x v="0"/>
    <n v="1"/>
    <n v="3000"/>
    <m/>
    <n v="30"/>
    <x v="0"/>
    <x v="1"/>
    <m/>
    <m/>
    <m/>
    <m/>
    <m/>
    <m/>
    <m/>
    <m/>
    <n v="3000"/>
    <n v="0"/>
    <n v="3000"/>
    <n v="0"/>
    <n v="0"/>
    <n v="0"/>
    <n v="0"/>
    <n v="0"/>
    <n v="0"/>
    <n v="0"/>
    <n v="0"/>
    <n v="0"/>
    <n v="0"/>
    <n v="3000"/>
    <s v="SGGDI"/>
    <s v="PO01.04 PRODUCCIÓN Y DISTRIBUCIÓN DE MATERIALES Y EQUIPOS ELECTORALES"/>
    <m/>
    <m/>
    <m/>
    <m/>
    <m/>
    <m/>
    <m/>
    <s v="REMITIDO A GRH PARA CONTRATACION"/>
    <s v="000125-2026/SGGDI-GITE"/>
    <s v="001171-2025/SGIST-GITE"/>
    <s v="000568-2026/GITE"/>
    <d v="2026-01-30T00:00:00"/>
    <m/>
    <m/>
    <m/>
    <m/>
    <m/>
    <s v="HUARACHI"/>
    <s v="CALDERON"/>
    <s v="ANDREE FABRIZIO"/>
    <n v="74532500"/>
    <n v="10745325004"/>
    <n v="3000"/>
    <d v="2026-02-01T00:00:00"/>
    <d v="2026-02-28T00:00:00"/>
    <m/>
    <n v="0"/>
    <n v="0"/>
    <n v="0"/>
    <n v="0"/>
    <n v="0"/>
    <m/>
    <n v="0"/>
    <n v="0"/>
    <m/>
    <n v="30"/>
    <n v="3000"/>
    <n v="27"/>
    <n v="2700"/>
    <n v="27"/>
    <n v="2700"/>
    <n v="300"/>
    <n v="2700"/>
    <m/>
    <n v="0"/>
    <n v="0"/>
    <m/>
    <n v="0"/>
    <m/>
    <n v="0"/>
    <n v="0"/>
    <n v="0"/>
    <m/>
    <n v="0"/>
    <n v="0"/>
    <m/>
    <n v="0"/>
    <m/>
    <n v="0"/>
    <m/>
    <m/>
    <m/>
    <n v="3000"/>
    <n v="2700"/>
    <n v="2700"/>
    <n v="300"/>
    <n v="300"/>
    <m/>
    <m/>
    <s v="CARTA RENUNCIA _x000a_06/01/ AL 31/01/2026"/>
    <s v="SALDO PARA UTILIZAR ENPRIORIZACION PARA PAGO DE  IGV SERVICIO AUDITORIA DE  VOTO DIGITAL_x000a_ACEPTACION RENUNCIA - INFORME 000119/SGGDI Y MEMORANDO 000543/GITE 29/01"/>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42"/>
    <m/>
    <m/>
    <m/>
    <s v="PEÑA"/>
    <s v="OLORTEGUI"/>
    <s v="ANGIE"/>
    <n v="44136619"/>
    <n v="10441366197"/>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44"/>
    <m/>
    <m/>
    <m/>
    <s v="RAMIREZ"/>
    <s v="CUSI"/>
    <s v="JULIO CESAR"/>
    <n v="44789837"/>
    <n v="10447898379"/>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25"/>
    <m/>
    <m/>
    <m/>
    <s v="ROJAS"/>
    <s v="BRICEÑO"/>
    <s v="JUAN CARLOS"/>
    <n v="6164999"/>
    <n v="10061649994"/>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52"/>
    <m/>
    <m/>
    <m/>
    <s v="CALDERÓN"/>
    <s v="HILARIÓN"/>
    <s v="ALEXIS JOEL"/>
    <n v="74505317"/>
    <n v="10745053179"/>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6000"/>
    <s v="SGGDI"/>
    <s v="PO01.04 PRODUCCIÓN Y DISTRIBUCIÓN DE MATERIALES Y EQUIPOS ELECTORALES"/>
    <m/>
    <m/>
    <m/>
    <m/>
    <m/>
    <m/>
    <m/>
    <s v="DESISTIDO/RENUNCIA"/>
    <s v="000013-2026/SGGDI-GITE"/>
    <s v="000113-2026/SGIST-GITE"/>
    <s v="000035-2026/GITE"/>
    <d v="2026-01-06T00:00:00"/>
    <m/>
    <s v="0645"/>
    <m/>
    <m/>
    <m/>
    <s v="ROQUE"/>
    <s v="YANA"/>
    <s v="JOSE LUIS"/>
    <n v="76908216"/>
    <n v="10769082161"/>
    <n v="3000"/>
    <d v="2026-01-06T00:00:00"/>
    <d v="2026-02-28T00:00:00"/>
    <m/>
    <n v="30"/>
    <n v="3000"/>
    <n v="26"/>
    <n v="2600"/>
    <n v="26"/>
    <n v="2600"/>
    <n v="400"/>
    <n v="400"/>
    <m/>
    <n v="30"/>
    <n v="3000"/>
    <n v="30"/>
    <n v="3000"/>
    <n v="18"/>
    <n v="1928.57"/>
    <n v="0"/>
    <n v="3000"/>
    <m/>
    <n v="0"/>
    <n v="0"/>
    <m/>
    <n v="0"/>
    <m/>
    <n v="0"/>
    <n v="0"/>
    <n v="0"/>
    <m/>
    <n v="0"/>
    <n v="0"/>
    <m/>
    <n v="0"/>
    <m/>
    <n v="0"/>
    <m/>
    <m/>
    <m/>
    <n v="6000"/>
    <n v="5600"/>
    <n v="4528.57"/>
    <n v="400"/>
    <n v="1471.4300000000003"/>
    <m/>
    <m/>
    <s v="CARTA RENUNCIA DEL 06/01 AL 18/02/2026"/>
    <s v="SALDO PARA UTILIZAR ENPRIORIZACION PARA PAGO DE  IGV SERVICIO AUDITORIA DE  VOTO DIGITAL_x000a_SGGDI ACEPTACION RENUNCIA INFORME 000186-2026 / MEMORANDO 000887-2026/GITE"/>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50"/>
    <m/>
    <m/>
    <m/>
    <s v="ZAPATA"/>
    <s v="LIZANA"/>
    <s v="JUAN LUIS"/>
    <n v="41556965"/>
    <n v="10415569659"/>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51"/>
    <m/>
    <m/>
    <m/>
    <s v="ZARATE"/>
    <s v="VICTORIA"/>
    <s v="PIERO PAUL"/>
    <n v="10050111"/>
    <n v="10100501118"/>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2"/>
    <x v="1"/>
    <m/>
    <m/>
    <m/>
    <m/>
    <m/>
    <m/>
    <m/>
    <m/>
    <n v="9000"/>
    <n v="3000"/>
    <n v="3000"/>
    <n v="3000"/>
    <n v="0"/>
    <n v="0"/>
    <n v="0"/>
    <n v="0"/>
    <n v="0"/>
    <n v="0"/>
    <n v="0"/>
    <n v="0"/>
    <n v="0"/>
    <n v="8600"/>
    <s v="SGGDI"/>
    <s v="PO01.04 PRODUCCIÓN Y DISTRIBUCIÓN DE MATERIALES Y EQUIPOS ELECTORALES"/>
    <m/>
    <m/>
    <m/>
    <m/>
    <m/>
    <m/>
    <m/>
    <s v="REMITIDO A GRH PARA CONTRATACION"/>
    <s v="000013-2026/SGGDI-GITE"/>
    <s v="000113-2026/SGIST-GITE"/>
    <s v="000035-2026/GITE"/>
    <d v="2026-01-06T00:00:00"/>
    <m/>
    <s v="0648"/>
    <m/>
    <m/>
    <m/>
    <s v="SULLON"/>
    <s v="GIRON"/>
    <s v="ALEX JUNIOR"/>
    <n v="47848451"/>
    <n v="10478484513"/>
    <n v="3000"/>
    <d v="2026-01-06T00:00:00"/>
    <d v="2026-03-31T00:00:00"/>
    <m/>
    <n v="30"/>
    <n v="3000"/>
    <n v="26"/>
    <n v="2600"/>
    <n v="26"/>
    <n v="2600"/>
    <n v="400"/>
    <n v="400"/>
    <m/>
    <n v="30"/>
    <n v="3000"/>
    <n v="30"/>
    <n v="3000"/>
    <n v="30"/>
    <n v="3000"/>
    <n v="0"/>
    <n v="3000"/>
    <m/>
    <n v="30"/>
    <n v="3000"/>
    <n v="30"/>
    <n v="3000"/>
    <m/>
    <n v="0"/>
    <n v="0"/>
    <n v="3000"/>
    <m/>
    <n v="0"/>
    <n v="0"/>
    <m/>
    <n v="0"/>
    <m/>
    <n v="0"/>
    <m/>
    <m/>
    <m/>
    <n v="8600"/>
    <n v="8600"/>
    <n v="5600"/>
    <n v="0"/>
    <n v="3000"/>
    <m/>
    <m/>
    <m/>
    <s v="SALDO PARA UTILIZAR ENPRIORIZACION PARA PAGO DE  IGV SERVICIO AUDITORIA DE  VOTO DIGITAL"/>
  </r>
  <r>
    <s v="PREPARACION DE EQUIPOS INFORMATICOS ELECTORALES PARA SUFRAGIO"/>
    <x v="2"/>
    <s v="PIM"/>
    <s v="GITE"/>
    <s v="EG 2026"/>
    <s v="2.3"/>
    <s v="2.3.2.9.1.1"/>
    <x v="244"/>
    <x v="0"/>
    <n v="1"/>
    <n v="3000"/>
    <n v="30"/>
    <n v="30"/>
    <x v="2"/>
    <x v="1"/>
    <m/>
    <m/>
    <m/>
    <m/>
    <m/>
    <m/>
    <m/>
    <m/>
    <n v="9000"/>
    <n v="3000"/>
    <n v="3000"/>
    <n v="3000"/>
    <n v="0"/>
    <n v="0"/>
    <n v="0"/>
    <n v="0"/>
    <n v="0"/>
    <n v="0"/>
    <n v="0"/>
    <n v="0"/>
    <n v="0"/>
    <n v="8600"/>
    <s v="SGGDI"/>
    <s v="PO01.04 PRODUCCIÓN Y DISTRIBUCIÓN DE MATERIALES Y EQUIPOS ELECTORALES"/>
    <m/>
    <m/>
    <m/>
    <m/>
    <m/>
    <m/>
    <m/>
    <s v="REMITIDO A GRH PARA CONTRATACION"/>
    <s v="000013-2026/SGGDI-GITE"/>
    <s v="000113-2026/SGIST-GITE"/>
    <s v="000035-2026/GITE"/>
    <d v="2026-01-06T00:00:00"/>
    <m/>
    <s v="0649"/>
    <m/>
    <m/>
    <m/>
    <s v="VERGARA"/>
    <s v="AQUINO"/>
    <s v="DIEGO ANTHONY"/>
    <n v="74855151"/>
    <n v="10748551510"/>
    <n v="3000"/>
    <d v="2026-01-06T00:00:00"/>
    <d v="2026-03-31T00:00:00"/>
    <m/>
    <n v="30"/>
    <n v="3000"/>
    <n v="26"/>
    <n v="2600"/>
    <n v="26"/>
    <n v="2600"/>
    <n v="400"/>
    <n v="400"/>
    <m/>
    <n v="30"/>
    <n v="3000"/>
    <n v="30"/>
    <n v="3000"/>
    <n v="30"/>
    <n v="3000"/>
    <n v="0"/>
    <n v="3000"/>
    <m/>
    <n v="30"/>
    <n v="3000"/>
    <n v="30"/>
    <n v="3000"/>
    <m/>
    <n v="0"/>
    <n v="0"/>
    <n v="3000"/>
    <m/>
    <n v="0"/>
    <n v="0"/>
    <m/>
    <n v="0"/>
    <m/>
    <n v="0"/>
    <m/>
    <m/>
    <m/>
    <n v="8600"/>
    <n v="8600"/>
    <n v="5600"/>
    <n v="0"/>
    <n v="30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700"/>
    <s v="SGGDI"/>
    <s v="PO01.04 PRODUCCIÓN Y DISTRIBUCIÓN DE MATERIALES Y EQUIPOS ELECTORALES"/>
    <m/>
    <m/>
    <m/>
    <m/>
    <m/>
    <m/>
    <m/>
    <s v="DESISTIDO/RENUNCIA"/>
    <s v="000021-2026/SGGDI-GITE"/>
    <s v="000218-2026/SGIST-GITE"/>
    <s v="000102-2026/GITE"/>
    <d v="2026-01-06T00:00:00"/>
    <m/>
    <n v="1271"/>
    <m/>
    <m/>
    <m/>
    <s v="HURTADO"/>
    <s v="CASTRO "/>
    <s v="JESSICA INGRID"/>
    <n v="46634879"/>
    <n v="10466348797"/>
    <n v="3000"/>
    <d v="2026-01-06T00:00:00"/>
    <d v="2026-02-11T00:00:00"/>
    <m/>
    <n v="30"/>
    <n v="3000"/>
    <n v="26"/>
    <n v="2600"/>
    <n v="26"/>
    <n v="2600"/>
    <n v="400"/>
    <n v="400"/>
    <m/>
    <n v="30"/>
    <n v="3000"/>
    <n v="30"/>
    <n v="3000"/>
    <n v="11"/>
    <n v="1178.57"/>
    <n v="0"/>
    <n v="3000"/>
    <m/>
    <n v="17"/>
    <n v="1700"/>
    <n v="0"/>
    <n v="0"/>
    <m/>
    <n v="0"/>
    <n v="1700"/>
    <n v="1700"/>
    <m/>
    <n v="0"/>
    <n v="0"/>
    <m/>
    <n v="0"/>
    <m/>
    <n v="0"/>
    <m/>
    <m/>
    <m/>
    <n v="7700"/>
    <n v="5600"/>
    <n v="3778.5699999999997"/>
    <n v="2100"/>
    <n v="3921.4300000000003"/>
    <m/>
    <m/>
    <m/>
    <m/>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21-2026/SGGDI-GITE"/>
    <s v="000218-2026/SGIST-GITE"/>
    <s v="000102-2026/GITE"/>
    <d v="2026-01-06T00:00:00"/>
    <m/>
    <n v="1271"/>
    <m/>
    <m/>
    <m/>
    <s v="CHAMPI"/>
    <s v="MARTINEZ"/>
    <s v="ADALIZ PATRICIA"/>
    <n v="74932611"/>
    <n v="10749326111"/>
    <n v="3000"/>
    <d v="2026-02-13T00:00:00"/>
    <d v="2026-03-17T00:00:00"/>
    <m/>
    <n v="30"/>
    <n v="3000"/>
    <n v="0"/>
    <n v="0"/>
    <n v="0"/>
    <s v="-"/>
    <n v="3000"/>
    <m/>
    <m/>
    <n v="30"/>
    <n v="3000"/>
    <n v="30"/>
    <n v="3000"/>
    <n v="16"/>
    <n v="1600"/>
    <n v="0"/>
    <n v="3000"/>
    <m/>
    <n v="17"/>
    <n v="1700"/>
    <n v="17"/>
    <n v="1700"/>
    <m/>
    <n v="0"/>
    <n v="0"/>
    <n v="1700"/>
    <m/>
    <n v="0"/>
    <n v="0"/>
    <m/>
    <n v="0"/>
    <m/>
    <n v="0"/>
    <m/>
    <m/>
    <m/>
    <n v="7300"/>
    <n v="4700"/>
    <n v="4700"/>
    <n v="2600"/>
    <n v="26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11"/>
    <m/>
    <m/>
    <m/>
    <s v="BALAREZO"/>
    <s v="TINEO"/>
    <s v="JORGE EDUARDO"/>
    <n v="44306067"/>
    <n v="10443060672"/>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12"/>
    <m/>
    <m/>
    <m/>
    <s v="BRAVO"/>
    <s v="PALOMINO"/>
    <s v="ANGIE MELANIE"/>
    <n v="48299226"/>
    <n v="10482992264"/>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16"/>
    <m/>
    <m/>
    <m/>
    <s v="CRUZ"/>
    <s v="FRIAS"/>
    <s v="JHOSSE MARTIN"/>
    <n v="73220613"/>
    <n v="10732206138"/>
    <n v="3000"/>
    <d v="2026-01-06T00:00:00"/>
    <d v="2026-02-28T00:00:00"/>
    <m/>
    <n v="30"/>
    <n v="3000"/>
    <n v="26"/>
    <n v="2600"/>
    <n v="26"/>
    <n v="2600"/>
    <n v="400"/>
    <n v="400"/>
    <m/>
    <n v="30"/>
    <n v="3000"/>
    <n v="30"/>
    <n v="3000"/>
    <n v="30"/>
    <n v="3000"/>
    <n v="0"/>
    <n v="3000"/>
    <m/>
    <n v="17"/>
    <n v="1700"/>
    <m/>
    <n v="0"/>
    <m/>
    <n v="0"/>
    <n v="1700"/>
    <n v="1700"/>
    <m/>
    <n v="0"/>
    <n v="0"/>
    <m/>
    <n v="0"/>
    <m/>
    <n v="0"/>
    <m/>
    <m/>
    <m/>
    <n v="7300"/>
    <n v="5600"/>
    <n v="5600"/>
    <n v="1700"/>
    <n v="1700"/>
    <m/>
    <m/>
    <s v="CARTA RENUNCIA _x000a_06/01/ AL 28/02/2026"/>
    <s v="SALDO PARA UTILIZAR ENPRIORIZACION PARA PAGO DE  IGV SERVICIO AUDITORIA DE  VOTO DIGITAL_x000a_Aceptacion renucnia Informe 000208-2026-SGDDI / Memorando 001055-2026-GITE"/>
  </r>
  <r>
    <s v="PREPARACION DE EQUIPOS INFORMATICOS ELECTORALES PARA SUFRAGIO"/>
    <x v="2"/>
    <s v="PIM"/>
    <s v="GITE"/>
    <s v="EG 2026"/>
    <s v="2.3"/>
    <s v="2.3.2.9.1.1"/>
    <x v="244"/>
    <x v="0"/>
    <n v="1"/>
    <n v="3000"/>
    <m/>
    <m/>
    <x v="3"/>
    <x v="0"/>
    <m/>
    <m/>
    <m/>
    <m/>
    <m/>
    <m/>
    <m/>
    <m/>
    <n v="1700"/>
    <n v="0"/>
    <n v="0"/>
    <n v="1700"/>
    <n v="0"/>
    <n v="0"/>
    <n v="0"/>
    <n v="0"/>
    <n v="0"/>
    <n v="0"/>
    <n v="0"/>
    <n v="0"/>
    <n v="0"/>
    <n v="1300"/>
    <s v="SGGDI"/>
    <s v="PO01.04 PRODUCCIÓN Y DISTRIBUCIÓN DE MATERIALES Y EQUIPOS ELECTORALES"/>
    <m/>
    <m/>
    <m/>
    <m/>
    <m/>
    <m/>
    <m/>
    <s v="PENDIENTE DE REQUERIR"/>
    <m/>
    <m/>
    <m/>
    <m/>
    <m/>
    <m/>
    <m/>
    <m/>
    <m/>
    <s v="MEZA"/>
    <s v="ARBIZU"/>
    <s v="LUIS MIGUEL"/>
    <n v="73220613"/>
    <n v="10732206138"/>
    <n v="3000"/>
    <m/>
    <m/>
    <m/>
    <m/>
    <m/>
    <m/>
    <m/>
    <m/>
    <m/>
    <m/>
    <m/>
    <m/>
    <m/>
    <m/>
    <m/>
    <m/>
    <m/>
    <m/>
    <n v="0"/>
    <n v="0"/>
    <m/>
    <m/>
    <m/>
    <m/>
    <m/>
    <m/>
    <m/>
    <m/>
    <m/>
    <m/>
    <n v="0"/>
    <n v="0"/>
    <m/>
    <n v="0"/>
    <m/>
    <n v="0"/>
    <m/>
    <m/>
    <m/>
    <n v="1300"/>
    <n v="0"/>
    <n v="0"/>
    <n v="1300"/>
    <n v="1300"/>
    <m/>
    <m/>
    <m/>
    <m/>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17"/>
    <m/>
    <m/>
    <m/>
    <s v="DELGADO"/>
    <s v="CAMACHO"/>
    <s v=" GABRIEL ALEXANDER"/>
    <n v="72199595"/>
    <n v="10721995955"/>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18"/>
    <m/>
    <m/>
    <m/>
    <s v="DEPAZ"/>
    <s v="NAVARRETE"/>
    <s v="MARCO BRYAN"/>
    <n v="70085892"/>
    <n v="10700858923"/>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21"/>
    <m/>
    <m/>
    <m/>
    <s v="FERREYRA"/>
    <s v="ALVA"/>
    <s v="BENJAMIN SALOMON"/>
    <n v="46702931"/>
    <n v="10467029318"/>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26"/>
    <m/>
    <m/>
    <m/>
    <s v="HURTADO"/>
    <s v="BARBOZA"/>
    <s v="LORENA EMPERATRIZ"/>
    <n v="7536110"/>
    <n v="10075361101"/>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28"/>
    <m/>
    <m/>
    <m/>
    <s v="LAPIZ"/>
    <s v="MAQUE"/>
    <s v="WILSON ADILSON"/>
    <n v="46865296"/>
    <n v="10468652965"/>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m/>
    <x v="0"/>
    <x v="0"/>
    <m/>
    <m/>
    <m/>
    <m/>
    <m/>
    <m/>
    <m/>
    <m/>
    <n v="3000"/>
    <n v="3000"/>
    <m/>
    <m/>
    <n v="0"/>
    <n v="0"/>
    <n v="0"/>
    <n v="0"/>
    <n v="0"/>
    <n v="0"/>
    <n v="0"/>
    <n v="0"/>
    <n v="0"/>
    <n v="3000"/>
    <s v="SGGDI"/>
    <s v="PO01.04 PRODUCCIÓN Y DISTRIBUCIÓN DE MATERIALES Y EQUIPOS ELECTORALES"/>
    <m/>
    <m/>
    <m/>
    <m/>
    <m/>
    <m/>
    <m/>
    <s v="REMITIDO A GRH PARA CONTRATACION"/>
    <s v="000013-2026/SGGDI-GITE"/>
    <s v="000113-2026/SGIST-GITE"/>
    <s v="000035-2026/GITE"/>
    <d v="2026-01-06T00:00:00"/>
    <m/>
    <s v="0630"/>
    <m/>
    <m/>
    <m/>
    <s v="LOPEZ"/>
    <s v="CARRASCO"/>
    <s v="WILLIAM CHOY"/>
    <n v="28300166"/>
    <n v="10283001666"/>
    <n v="3000"/>
    <d v="2026-01-06T00:00:00"/>
    <d v="2026-03-17T00:00:00"/>
    <m/>
    <n v="30"/>
    <n v="3000"/>
    <n v="30"/>
    <n v="3000"/>
    <m/>
    <n v="2600"/>
    <n v="0"/>
    <n v="400"/>
    <m/>
    <n v="0"/>
    <n v="0"/>
    <n v="0"/>
    <n v="0"/>
    <m/>
    <m/>
    <n v="0"/>
    <n v="0"/>
    <m/>
    <n v="0"/>
    <n v="0"/>
    <n v="0"/>
    <n v="0"/>
    <m/>
    <n v="0"/>
    <n v="0"/>
    <n v="0"/>
    <m/>
    <n v="0"/>
    <n v="0"/>
    <m/>
    <n v="0"/>
    <m/>
    <n v="0"/>
    <m/>
    <m/>
    <m/>
    <n v="3000"/>
    <n v="3000"/>
    <n v="2600"/>
    <n v="0"/>
    <n v="400"/>
    <m/>
    <m/>
    <s v="CARTA RENUNCIA DEL 07 AL 30/01/2026 - PROVEDOR ANTERIOR LOPEZ CARASCO WILLIAM CHOY"/>
    <s v="SALDO PARA UTILIZAR ENPRIORIZACION PARA PAGO DE  IGV SERVICIO AUDITORIA DE  VOTO DIGITAL_x000a_ACEPTACION DE RENUNCIA - INF 000142-2026-SGGDI/MEMORANDO 000670-2026/GITE"/>
  </r>
  <r>
    <s v="PREPARACION DE EQUIPOS INFORMATICOS ELECTORALES PARA SUFRAGIO"/>
    <x v="2"/>
    <s v="PIM"/>
    <s v="GITE"/>
    <s v="EG 2026"/>
    <s v="2.3"/>
    <s v="2.3.2.9.1.1"/>
    <x v="245"/>
    <x v="0"/>
    <n v="1"/>
    <n v="3000"/>
    <m/>
    <n v="30"/>
    <x v="3"/>
    <x v="0"/>
    <m/>
    <m/>
    <m/>
    <m/>
    <m/>
    <m/>
    <m/>
    <m/>
    <n v="4700"/>
    <m/>
    <n v="3000"/>
    <n v="1700"/>
    <n v="0"/>
    <n v="0"/>
    <n v="0"/>
    <n v="0"/>
    <n v="0"/>
    <n v="0"/>
    <n v="0"/>
    <n v="0"/>
    <n v="0"/>
    <n v="4300"/>
    <s v="SGGDI"/>
    <s v="PO01.04 PRODUCCIÓN Y DISTRIBUCIÓN DE MATERIALES Y EQUIPOS ELECTORALES"/>
    <m/>
    <m/>
    <m/>
    <m/>
    <m/>
    <m/>
    <m/>
    <s v="REMITIDO A GRH PARA CONTRATACION"/>
    <s v="000144-2026/SGGDI-GITE"/>
    <s v="001460-2026/SGIST-GITE"/>
    <s v="000708-2026/GITE"/>
    <d v="2026-02-10T00:00:00"/>
    <m/>
    <m/>
    <m/>
    <m/>
    <m/>
    <s v="VASQUEZ"/>
    <s v="ESPINOZA"/>
    <s v="JORGE RODOLFO"/>
    <m/>
    <m/>
    <n v="3000"/>
    <d v="2026-02-10T00:00:00"/>
    <d v="2026-03-17T00:00:00"/>
    <m/>
    <n v="0"/>
    <n v="0"/>
    <n v="30"/>
    <n v="3000"/>
    <m/>
    <n v="2600"/>
    <n v="-3000"/>
    <n v="-2600"/>
    <m/>
    <n v="30"/>
    <n v="3000"/>
    <n v="19"/>
    <n v="1900"/>
    <n v="30"/>
    <n v="3000"/>
    <n v="1100"/>
    <n v="1900"/>
    <m/>
    <n v="17"/>
    <n v="1700"/>
    <n v="17"/>
    <n v="1700"/>
    <m/>
    <n v="0"/>
    <n v="0"/>
    <n v="1700"/>
    <m/>
    <n v="0"/>
    <n v="0"/>
    <m/>
    <n v="0"/>
    <m/>
    <n v="0"/>
    <m/>
    <m/>
    <m/>
    <n v="4300"/>
    <n v="4300"/>
    <n v="4300"/>
    <n v="0"/>
    <n v="0"/>
    <m/>
    <m/>
    <s v="CARTA RENUNCIA DEL 07 AL 30/01/2026 - PROVEDOR ANTERIOR LOPEZ CARASCO WILLIAM CHOY"/>
    <s v="SALDO PARA UTILIZAR ENPRIORIZACION PARA PAGO DE  IGV SERVICIO AUDITORIA DE  VOTO DIGITAL_x000a_ACEPTACION DE RENUNCIA - INF 000142-2026-SGGDI/MEMORANDO 000670-2026/GITE"/>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35"/>
    <m/>
    <m/>
    <m/>
    <s v="MEDINA"/>
    <s v="GUADALUPE"/>
    <s v="JOSUE ELIEZER"/>
    <n v="73142588"/>
    <n v="10731425880"/>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53"/>
    <m/>
    <m/>
    <m/>
    <s v="GUTIERREZ"/>
    <s v="PALOMINO"/>
    <s v="MARISOL"/>
    <n v="40162860"/>
    <n v="10401628601"/>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37"/>
    <m/>
    <m/>
    <m/>
    <s v="MONTENEGRO"/>
    <s v="RODRIGUEZ"/>
    <s v="EDITH GEORGINA"/>
    <n v="45237863"/>
    <n v="10452378634"/>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39"/>
    <m/>
    <m/>
    <m/>
    <s v="NAJARRO"/>
    <s v="SANDOVAL"/>
    <s v="ASTRID LESLY"/>
    <n v="73191230"/>
    <n v="10731912306"/>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40"/>
    <m/>
    <m/>
    <m/>
    <s v="PALACIOS"/>
    <s v="FLORES"/>
    <s v="LUIS ENRIQUE"/>
    <n v="72164948"/>
    <n v="10721649488"/>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41"/>
    <m/>
    <m/>
    <m/>
    <s v="PALACIOS"/>
    <s v="HERRERA"/>
    <s v="ANTHONY WILLIAM"/>
    <n v="43670564"/>
    <n v="10436705641"/>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s v="CARTA RENUNCIA DEL 06/01 AL 28/02/2025"/>
    <s v="SALDO PARA UTILIZAR EN PRIORIZACION PARA PAGO DE  IGV SERVICIO AUDITORIA DE  VOTO DIGITAL_x000a_ACEPTACION DE RENUCNIA INFORME 000219-2026-SGGDI Y MEMORANDO 001086-2026-GITE"/>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PENDIENTE DE REQUERIR"/>
    <m/>
    <m/>
    <m/>
    <m/>
    <m/>
    <m/>
    <m/>
    <m/>
    <m/>
    <s v="ANTON"/>
    <s v="DURAND"/>
    <s v="JULIO CESAR"/>
    <m/>
    <m/>
    <m/>
    <m/>
    <m/>
    <m/>
    <n v="30"/>
    <n v="3000"/>
    <n v="26"/>
    <n v="2600"/>
    <n v="26"/>
    <n v="2600"/>
    <n v="400"/>
    <n v="400"/>
    <m/>
    <n v="30"/>
    <n v="3000"/>
    <n v="30"/>
    <n v="3000"/>
    <n v="30"/>
    <n v="3000"/>
    <n v="0"/>
    <n v="3000"/>
    <m/>
    <n v="17"/>
    <n v="1700"/>
    <n v="17"/>
    <n v="1700"/>
    <m/>
    <n v="0"/>
    <n v="0"/>
    <n v="1700"/>
    <m/>
    <n v="0"/>
    <n v="0"/>
    <m/>
    <n v="0"/>
    <m/>
    <n v="0"/>
    <m/>
    <m/>
    <m/>
    <n v="7300"/>
    <n v="7300"/>
    <n v="5600"/>
    <n v="0"/>
    <n v="1700"/>
    <m/>
    <m/>
    <s v="CARTA RENUNCIA DEL 06/01 AL 28/02/2025"/>
    <s v="SALDO PARA UTILIZAR ENPRIORIZACION PARA PAGO DE  IGV SERVICIO AUDITORIA DE  VOTO DIGITAL_x000a_ACEPTACION DE RENUCNIA INFORME 000219-2026-SGGDI Y MEMORANDO 001086-2026-GITE"/>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43"/>
    <m/>
    <m/>
    <m/>
    <s v="QUISPE"/>
    <s v="HUANCA DE ABENSUR"/>
    <s v="TERESA"/>
    <n v="29591043"/>
    <n v="10295910432"/>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54"/>
    <m/>
    <m/>
    <m/>
    <s v="LOPEZ"/>
    <s v="NAVARRO"/>
    <s v="MAGNO ENRIQUE"/>
    <n v="41497911"/>
    <n v="10414979110"/>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46"/>
    <m/>
    <m/>
    <m/>
    <s v="ROSALES"/>
    <s v="ROSALES"/>
    <s v="MICHAEL EDER"/>
    <n v="42968715"/>
    <n v="10429687158"/>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47"/>
    <m/>
    <m/>
    <m/>
    <s v="SARMIENTO"/>
    <s v="QUISPITUPA"/>
    <s v="AMANDA"/>
    <n v="74755447"/>
    <n v="10747554477"/>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DISEÑO, DESARROLLO Y DESPLIEGUE SOLUCIONES TECNOLOGICAS"/>
    <x v="0"/>
    <s v="PIM"/>
    <s v="GITE"/>
    <s v="EG 2026"/>
    <s v="2.3"/>
    <s v="2.3.2.9.1.1"/>
    <x v="246"/>
    <x v="0"/>
    <n v="1"/>
    <n v="10000"/>
    <n v="30"/>
    <n v="30"/>
    <x v="0"/>
    <x v="1"/>
    <m/>
    <m/>
    <m/>
    <m/>
    <m/>
    <m/>
    <m/>
    <m/>
    <n v="20000"/>
    <n v="10000"/>
    <n v="10000"/>
    <n v="0"/>
    <n v="0"/>
    <n v="0"/>
    <n v="0"/>
    <n v="0"/>
    <n v="0"/>
    <n v="0"/>
    <n v="0"/>
    <n v="0"/>
    <n v="0"/>
    <n v="20000"/>
    <s v="GITE"/>
    <m/>
    <m/>
    <m/>
    <m/>
    <m/>
    <m/>
    <m/>
    <m/>
    <s v="REMITIDO A GRH PARA CONTRATACION"/>
    <s v="000047-2026/SGIST-GITE"/>
    <s v="000013-2026/GITE"/>
    <s v="000013-2026/GITE"/>
    <d v="2026-01-05T00:00:00"/>
    <m/>
    <s v="0588"/>
    <m/>
    <m/>
    <m/>
    <s v="QUISPE"/>
    <s v="RAMOS"/>
    <s v="GUILLERMO JAZMANI"/>
    <s v="44671699"/>
    <n v="10446716994"/>
    <n v="10000"/>
    <s v=" 06/01/2026"/>
    <d v="2026-02-28T00:00:00"/>
    <m/>
    <n v="30"/>
    <n v="10000"/>
    <n v="30"/>
    <n v="10000"/>
    <n v="30"/>
    <n v="10000"/>
    <n v="0"/>
    <n v="0"/>
    <m/>
    <n v="30"/>
    <n v="10000"/>
    <n v="30"/>
    <n v="10000"/>
    <n v="30"/>
    <n v="10000"/>
    <n v="0"/>
    <n v="10000"/>
    <m/>
    <n v="0"/>
    <n v="0"/>
    <m/>
    <n v="0"/>
    <m/>
    <n v="0"/>
    <n v="0"/>
    <n v="0"/>
    <m/>
    <n v="0"/>
    <n v="0"/>
    <m/>
    <n v="0"/>
    <m/>
    <n v="0"/>
    <m/>
    <m/>
    <m/>
    <n v="20000"/>
    <n v="20000"/>
    <n v="20000"/>
    <n v="0"/>
    <n v="0"/>
    <m/>
    <m/>
    <m/>
    <m/>
  </r>
  <r>
    <s v="DISEÑO, DESARROLLO Y DESPLIEGUE SOLUCIONES TECNOLOGICAS"/>
    <x v="0"/>
    <s v="PIM"/>
    <s v="GITE"/>
    <s v="EG 2026"/>
    <s v="2.3"/>
    <s v="2.3.2.9.1.1"/>
    <x v="247"/>
    <x v="0"/>
    <n v="1"/>
    <n v="12000"/>
    <n v="30"/>
    <n v="30"/>
    <x v="0"/>
    <x v="1"/>
    <m/>
    <m/>
    <m/>
    <m/>
    <m/>
    <m/>
    <m/>
    <m/>
    <n v="24000"/>
    <n v="12000"/>
    <n v="12000"/>
    <n v="0"/>
    <n v="0"/>
    <n v="0"/>
    <n v="0"/>
    <n v="0"/>
    <n v="0"/>
    <n v="0"/>
    <n v="0"/>
    <n v="0"/>
    <n v="0"/>
    <n v="24000"/>
    <s v="GITE"/>
    <m/>
    <m/>
    <m/>
    <m/>
    <m/>
    <m/>
    <m/>
    <m/>
    <s v="REMITIDO A GRH PARA CONTRATACION"/>
    <s v="000047-2026/SGIST-GITE"/>
    <s v="000013-2026/GITE"/>
    <s v="000013-2026/GITE"/>
    <d v="2026-01-05T00:00:00"/>
    <m/>
    <n v="2148"/>
    <m/>
    <m/>
    <m/>
    <s v="VALDEZ"/>
    <s v="CORDOVA"/>
    <s v="HJALMAR NERYGHT YOGHT"/>
    <s v="03898117"/>
    <n v="10038981175"/>
    <n v="12000"/>
    <s v=" 06/01/2026"/>
    <d v="2026-02-28T00:00:00"/>
    <m/>
    <n v="30"/>
    <n v="12000"/>
    <n v="30"/>
    <n v="12000"/>
    <n v="30"/>
    <n v="12000"/>
    <n v="0"/>
    <n v="0"/>
    <m/>
    <n v="30"/>
    <n v="12000"/>
    <n v="30"/>
    <n v="12000"/>
    <n v="30"/>
    <n v="12000"/>
    <n v="0"/>
    <n v="12000"/>
    <m/>
    <n v="0"/>
    <n v="0"/>
    <m/>
    <n v="0"/>
    <m/>
    <n v="0"/>
    <n v="0"/>
    <n v="0"/>
    <m/>
    <n v="0"/>
    <n v="0"/>
    <m/>
    <n v="0"/>
    <m/>
    <n v="0"/>
    <m/>
    <m/>
    <m/>
    <n v="24000"/>
    <n v="24000"/>
    <n v="24000"/>
    <n v="0"/>
    <n v="0"/>
    <m/>
    <m/>
    <m/>
    <m/>
  </r>
  <r>
    <s v="DISEÑO, DESARROLLO Y DESPLIEGUE SOLUCIONES TECNOLOGICAS"/>
    <x v="0"/>
    <s v="PIM"/>
    <s v="GITE"/>
    <s v="EG 2026"/>
    <s v="2.3"/>
    <s v="2.3.2.9.1.1"/>
    <x v="248"/>
    <x v="0"/>
    <n v="1"/>
    <n v="12000"/>
    <n v="30"/>
    <n v="30"/>
    <x v="0"/>
    <x v="1"/>
    <m/>
    <m/>
    <m/>
    <m/>
    <m/>
    <m/>
    <m/>
    <m/>
    <n v="24000"/>
    <n v="12000"/>
    <n v="12000"/>
    <n v="0"/>
    <n v="0"/>
    <n v="0"/>
    <n v="0"/>
    <n v="0"/>
    <n v="0"/>
    <n v="0"/>
    <n v="0"/>
    <n v="0"/>
    <n v="0"/>
    <n v="24000"/>
    <s v="GITE"/>
    <m/>
    <m/>
    <m/>
    <m/>
    <m/>
    <m/>
    <m/>
    <m/>
    <s v="REMITIDO A GRH PARA CONTRATACION"/>
    <m/>
    <s v="001223-2026/SGSIT/GITE"/>
    <s v="000595-2026/gite"/>
    <d v="2026-02-02T00:00:00"/>
    <m/>
    <n v="3293"/>
    <m/>
    <m/>
    <m/>
    <s v="CHIARELLA"/>
    <s v="CANDIOTTI"/>
    <s v="GEOVANNI ALBERTO"/>
    <s v="44095082"/>
    <s v="10440950821"/>
    <n v="10000"/>
    <d v="2026-02-02T00:00:00"/>
    <d v="2026-02-28T00:00:00"/>
    <m/>
    <n v="30"/>
    <n v="12000"/>
    <m/>
    <m/>
    <m/>
    <n v="0"/>
    <n v="12000"/>
    <n v="12000"/>
    <m/>
    <n v="30"/>
    <n v="12000"/>
    <n v="27"/>
    <n v="9000"/>
    <n v="27"/>
    <n v="9000"/>
    <n v="3000"/>
    <n v="9000"/>
    <m/>
    <n v="0"/>
    <n v="0"/>
    <m/>
    <n v="0"/>
    <m/>
    <n v="0"/>
    <n v="0"/>
    <n v="0"/>
    <m/>
    <n v="0"/>
    <n v="0"/>
    <m/>
    <n v="0"/>
    <m/>
    <n v="0"/>
    <m/>
    <m/>
    <m/>
    <n v="24000"/>
    <n v="9000"/>
    <n v="9000"/>
    <n v="15000"/>
    <n v="15000"/>
    <m/>
    <m/>
    <m/>
    <m/>
  </r>
  <r>
    <s v="DISEÑO, DESARROLLO Y DESPLIEGUE SOLUCIONES TECNOLOGICAS"/>
    <x v="0"/>
    <s v="PIM"/>
    <s v="GITE"/>
    <s v="EG 2026"/>
    <s v="2.3"/>
    <s v="2.3.2.9.1.1"/>
    <x v="249"/>
    <x v="0"/>
    <n v="1"/>
    <n v="12000"/>
    <n v="30"/>
    <n v="30"/>
    <x v="0"/>
    <x v="1"/>
    <m/>
    <m/>
    <m/>
    <m/>
    <m/>
    <m/>
    <m/>
    <m/>
    <n v="24000"/>
    <n v="12000"/>
    <n v="12000"/>
    <n v="0"/>
    <n v="0"/>
    <n v="0"/>
    <n v="0"/>
    <n v="0"/>
    <n v="0"/>
    <n v="0"/>
    <n v="0"/>
    <n v="0"/>
    <n v="0"/>
    <m/>
    <s v="GITE"/>
    <m/>
    <s v="000284-2026/SGIST-GITE"/>
    <s v="000280-2026/GITE"/>
    <d v="2026-01-16T00:00:00"/>
    <s v="000091-2026/GPP"/>
    <d v="2026-01-21T00:00:00"/>
    <n v="0"/>
    <s v="SE PRIORIZO EL MONTO TOTAL DE S/ 24 000 PARA LA ADQUISICION DE FORMATOS CLAVES NUMERADAS"/>
    <s v="PRIORIZADO"/>
    <m/>
    <m/>
    <m/>
    <m/>
    <m/>
    <m/>
    <m/>
    <m/>
    <s v="SE PRIORIZA PARA FORMATOS CLAVES"/>
    <m/>
    <m/>
    <m/>
    <m/>
    <m/>
    <m/>
    <m/>
    <m/>
    <m/>
    <n v="30"/>
    <n v="12000"/>
    <m/>
    <n v="0"/>
    <m/>
    <n v="0"/>
    <n v="12000"/>
    <n v="12000"/>
    <m/>
    <n v="30"/>
    <n v="12000"/>
    <m/>
    <n v="0"/>
    <m/>
    <n v="0"/>
    <n v="12000"/>
    <n v="0"/>
    <m/>
    <n v="0"/>
    <n v="0"/>
    <m/>
    <n v="0"/>
    <m/>
    <n v="0"/>
    <n v="0"/>
    <n v="0"/>
    <m/>
    <n v="0"/>
    <n v="0"/>
    <m/>
    <n v="0"/>
    <m/>
    <n v="0"/>
    <m/>
    <m/>
    <m/>
    <n v="0"/>
    <n v="0"/>
    <n v="0"/>
    <n v="24000"/>
    <n v="12000"/>
    <m/>
    <m/>
    <m/>
    <m/>
  </r>
  <r>
    <s v="GESTION DE LA SEGURIDAD INFORMATICA Y CONTINUIDAD DE LOS SERVICIOS TECNOLOGICOS"/>
    <x v="3"/>
    <s v="PIM"/>
    <s v="GITE"/>
    <s v="EG 2026"/>
    <s v="2.3"/>
    <s v="2.3.2.9.1.1"/>
    <x v="250"/>
    <x v="0"/>
    <n v="1"/>
    <n v="12000"/>
    <n v="30"/>
    <n v="30"/>
    <x v="0"/>
    <x v="1"/>
    <m/>
    <m/>
    <m/>
    <m/>
    <m/>
    <m/>
    <m/>
    <m/>
    <n v="24000"/>
    <n v="12000"/>
    <n v="12000"/>
    <n v="0"/>
    <n v="0"/>
    <n v="0"/>
    <n v="0"/>
    <n v="0"/>
    <n v="0"/>
    <n v="0"/>
    <n v="0"/>
    <n v="0"/>
    <n v="0"/>
    <n v="24000"/>
    <s v="GITE"/>
    <m/>
    <m/>
    <m/>
    <m/>
    <m/>
    <m/>
    <m/>
    <m/>
    <s v="REMITIDO A GRH PARA CONTRATACION"/>
    <s v="000047-2026/SGIST-GITE"/>
    <s v="000013-2026/GITE"/>
    <s v="000013-2026/GITE"/>
    <d v="2026-01-05T00:00:00"/>
    <m/>
    <n v="2149"/>
    <m/>
    <m/>
    <m/>
    <s v="COTRINA"/>
    <s v="CASTAÑEDA"/>
    <s v="LIDER JEN"/>
    <s v="08679106"/>
    <n v="10086791060"/>
    <n v="12000"/>
    <s v=" 06/01/2026"/>
    <d v="2026-02-28T00:00:00"/>
    <m/>
    <n v="30"/>
    <n v="12000"/>
    <n v="30"/>
    <n v="12000"/>
    <n v="30"/>
    <n v="12000"/>
    <n v="0"/>
    <n v="0"/>
    <m/>
    <n v="30"/>
    <n v="12000"/>
    <n v="30"/>
    <n v="12000"/>
    <n v="30"/>
    <n v="12000"/>
    <n v="0"/>
    <n v="12000"/>
    <m/>
    <n v="0"/>
    <n v="0"/>
    <m/>
    <n v="0"/>
    <m/>
    <n v="0"/>
    <n v="0"/>
    <n v="0"/>
    <m/>
    <n v="0"/>
    <n v="0"/>
    <m/>
    <n v="0"/>
    <m/>
    <n v="0"/>
    <m/>
    <m/>
    <m/>
    <n v="24000"/>
    <n v="24000"/>
    <n v="24000"/>
    <n v="0"/>
    <n v="0"/>
    <m/>
    <m/>
    <m/>
    <m/>
  </r>
  <r>
    <s v="DISEÑO, DESARROLLO Y DESPLIEGUE SOLUCIONES TECNOLOGICAS"/>
    <x v="0"/>
    <s v="PIM"/>
    <s v="GITE"/>
    <s v="EG 2026"/>
    <s v="2.3"/>
    <s v="2.3.2.9.1.1"/>
    <x v="251"/>
    <x v="0"/>
    <n v="1"/>
    <n v="10000"/>
    <n v="30"/>
    <n v="30"/>
    <x v="0"/>
    <x v="1"/>
    <m/>
    <m/>
    <m/>
    <m/>
    <m/>
    <m/>
    <m/>
    <m/>
    <n v="20000"/>
    <n v="10000"/>
    <n v="10000"/>
    <n v="0"/>
    <n v="0"/>
    <n v="0"/>
    <n v="0"/>
    <n v="0"/>
    <n v="0"/>
    <n v="0"/>
    <n v="0"/>
    <n v="0"/>
    <n v="0"/>
    <n v="20000"/>
    <s v="GITE"/>
    <m/>
    <m/>
    <m/>
    <m/>
    <m/>
    <m/>
    <m/>
    <m/>
    <s v="REMITIDO A GRH PARA CONTRATACION"/>
    <s v="000047-2026/SGIST-GITE"/>
    <s v="000013-2026/GITE"/>
    <s v="000013-2026/GITE"/>
    <d v="2026-01-05T00:00:00"/>
    <m/>
    <s v="0592"/>
    <m/>
    <m/>
    <m/>
    <s v="CUEVA"/>
    <s v="AGUIRRE"/>
    <s v="ROBERTO ANGEL"/>
    <s v="06086296"/>
    <n v="10060862961"/>
    <n v="10000"/>
    <s v=" 06/01/2026"/>
    <d v="2026-02-28T00:00:00"/>
    <m/>
    <n v="30"/>
    <n v="10000"/>
    <n v="30"/>
    <n v="10000"/>
    <n v="30"/>
    <n v="10000"/>
    <n v="0"/>
    <n v="0"/>
    <m/>
    <n v="30"/>
    <n v="10000"/>
    <n v="30"/>
    <n v="10000"/>
    <n v="30"/>
    <n v="10000"/>
    <n v="0"/>
    <n v="10000"/>
    <m/>
    <n v="0"/>
    <n v="0"/>
    <m/>
    <n v="0"/>
    <m/>
    <n v="0"/>
    <n v="0"/>
    <n v="0"/>
    <m/>
    <n v="0"/>
    <n v="0"/>
    <m/>
    <n v="0"/>
    <m/>
    <n v="0"/>
    <m/>
    <m/>
    <m/>
    <n v="20000"/>
    <n v="20000"/>
    <n v="20000"/>
    <n v="0"/>
    <n v="0"/>
    <m/>
    <m/>
    <m/>
    <m/>
  </r>
  <r>
    <s v="GESTION DE LA SEGURIDAD INFORMATICA Y CONTINUIDAD DE LOS SERVICIOS TECNOLOGICOS"/>
    <x v="3"/>
    <s v="PIM"/>
    <s v="GITE"/>
    <s v="EG 2026"/>
    <s v="2.3"/>
    <s v="2.3.2.9.1.1"/>
    <x v="252"/>
    <x v="0"/>
    <n v="1"/>
    <n v="6000"/>
    <n v="30"/>
    <n v="30"/>
    <x v="0"/>
    <x v="1"/>
    <m/>
    <m/>
    <m/>
    <m/>
    <m/>
    <m/>
    <m/>
    <m/>
    <n v="12000"/>
    <n v="6000"/>
    <n v="6000"/>
    <n v="0"/>
    <n v="0"/>
    <n v="0"/>
    <n v="0"/>
    <n v="0"/>
    <n v="0"/>
    <n v="0"/>
    <n v="0"/>
    <n v="0"/>
    <n v="0"/>
    <n v="12000"/>
    <s v="GITE"/>
    <m/>
    <m/>
    <m/>
    <m/>
    <m/>
    <m/>
    <m/>
    <m/>
    <s v="REMITIDO A GRH PARA CONTRATACION"/>
    <s v="000047-2026/SGIST-GITE"/>
    <s v="000013-2026/GITE"/>
    <s v="000013-2026/GITE"/>
    <d v="2026-01-05T00:00:00"/>
    <m/>
    <s v="0587"/>
    <m/>
    <m/>
    <m/>
    <s v="BARDALES"/>
    <s v="CARLOS"/>
    <s v="CARLOS ALBERTO"/>
    <s v="41401296"/>
    <n v="10414012961"/>
    <n v="6000"/>
    <s v=" 06/01/2026"/>
    <d v="2026-02-28T00:00:00"/>
    <m/>
    <n v="30"/>
    <n v="6000"/>
    <n v="30"/>
    <n v="6000"/>
    <n v="30"/>
    <n v="6000"/>
    <n v="0"/>
    <n v="0"/>
    <m/>
    <n v="30"/>
    <n v="6000"/>
    <n v="30"/>
    <n v="6000"/>
    <n v="30"/>
    <n v="6000"/>
    <n v="0"/>
    <n v="6000"/>
    <m/>
    <n v="0"/>
    <n v="0"/>
    <m/>
    <n v="0"/>
    <m/>
    <n v="0"/>
    <n v="0"/>
    <n v="0"/>
    <m/>
    <n v="0"/>
    <n v="0"/>
    <m/>
    <n v="0"/>
    <m/>
    <n v="0"/>
    <m/>
    <m/>
    <m/>
    <n v="12000"/>
    <n v="12000"/>
    <n v="12000"/>
    <n v="0"/>
    <n v="0"/>
    <m/>
    <m/>
    <m/>
    <m/>
  </r>
  <r>
    <s v="GESTION DE LA SEGURIDAD INFORMATICA Y CONTINUIDAD DE LOS SERVICIOS TECNOLOGICOS"/>
    <x v="3"/>
    <s v="PIM"/>
    <s v="GITE"/>
    <s v="EG 2026"/>
    <s v="2.3"/>
    <s v="2.3.2.9.1.1"/>
    <x v="253"/>
    <x v="0"/>
    <n v="1"/>
    <n v="5000"/>
    <n v="30"/>
    <n v="30"/>
    <x v="0"/>
    <x v="1"/>
    <m/>
    <m/>
    <m/>
    <m/>
    <m/>
    <m/>
    <m/>
    <m/>
    <n v="10000"/>
    <n v="5000"/>
    <n v="5000"/>
    <n v="0"/>
    <n v="0"/>
    <n v="0"/>
    <n v="0"/>
    <n v="0"/>
    <n v="0"/>
    <n v="0"/>
    <n v="0"/>
    <n v="0"/>
    <n v="0"/>
    <m/>
    <s v="GITE"/>
    <m/>
    <s v="000284-2026/SGIST-GITE"/>
    <s v="000280-2026/GITE"/>
    <d v="2026-01-16T00:00:00"/>
    <s v="000091-2026/GPP"/>
    <d v="2026-01-21T00:00:00"/>
    <m/>
    <s v="SE PRIORIZO EL MONTO TOTAL DE S/ 24 000 PARA LA ADQUISICION DE FORMATOS CLAVES NUMERADAS"/>
    <s v="PRIORIZADO"/>
    <m/>
    <m/>
    <m/>
    <m/>
    <m/>
    <m/>
    <m/>
    <m/>
    <s v="SE PRIORIZA PARA FORMATOS CLAVES"/>
    <m/>
    <m/>
    <m/>
    <m/>
    <m/>
    <m/>
    <m/>
    <m/>
    <m/>
    <n v="30"/>
    <n v="5000"/>
    <m/>
    <n v="0"/>
    <m/>
    <n v="0"/>
    <n v="5000"/>
    <n v="5000"/>
    <m/>
    <n v="30"/>
    <n v="5000"/>
    <m/>
    <n v="0"/>
    <m/>
    <n v="0"/>
    <n v="5000"/>
    <n v="0"/>
    <m/>
    <n v="0"/>
    <n v="0"/>
    <m/>
    <n v="0"/>
    <m/>
    <n v="0"/>
    <n v="0"/>
    <n v="0"/>
    <m/>
    <n v="0"/>
    <n v="0"/>
    <m/>
    <n v="0"/>
    <m/>
    <n v="0"/>
    <m/>
    <m/>
    <m/>
    <n v="0"/>
    <n v="0"/>
    <n v="0"/>
    <n v="10000"/>
    <n v="5000"/>
    <m/>
    <m/>
    <m/>
    <m/>
  </r>
  <r>
    <s v="GESTION DOCUMENTAL"/>
    <x v="4"/>
    <s v="PIM"/>
    <s v="GITE"/>
    <s v="EG 2026"/>
    <s v="2.3"/>
    <s v="2.3.2.9.1.1"/>
    <x v="254"/>
    <x v="0"/>
    <n v="1"/>
    <n v="9000"/>
    <n v="30"/>
    <n v="30"/>
    <x v="0"/>
    <x v="1"/>
    <m/>
    <m/>
    <m/>
    <m/>
    <m/>
    <m/>
    <m/>
    <m/>
    <n v="18000"/>
    <n v="9000"/>
    <n v="9000"/>
    <n v="0"/>
    <n v="0"/>
    <n v="0"/>
    <n v="0"/>
    <n v="0"/>
    <n v="0"/>
    <n v="0"/>
    <n v="0"/>
    <n v="0"/>
    <n v="0"/>
    <n v="18000"/>
    <s v="GITE"/>
    <m/>
    <m/>
    <m/>
    <m/>
    <m/>
    <m/>
    <m/>
    <m/>
    <s v="REMITIDO A GRH PARA CONTRATACION"/>
    <s v="000047-2026/SGIST-GITE"/>
    <s v="000013-2026/GITE"/>
    <s v="000013-2026/GITE"/>
    <d v="2026-01-05T00:00:00"/>
    <m/>
    <s v="0594"/>
    <m/>
    <m/>
    <m/>
    <s v="ESPINOZA"/>
    <s v="PITOT"/>
    <s v="JUAN CARLOS"/>
    <s v="09439449"/>
    <n v="10094394495"/>
    <n v="9000"/>
    <s v=" 06/01/2026"/>
    <d v="2026-02-28T00:00:00"/>
    <m/>
    <n v="30"/>
    <n v="9000"/>
    <n v="30"/>
    <n v="9000"/>
    <n v="30"/>
    <n v="9000"/>
    <n v="0"/>
    <n v="0"/>
    <m/>
    <n v="30"/>
    <n v="9000"/>
    <n v="30"/>
    <n v="9000"/>
    <n v="30"/>
    <n v="9000"/>
    <n v="0"/>
    <n v="9000"/>
    <m/>
    <n v="0"/>
    <n v="0"/>
    <m/>
    <n v="0"/>
    <m/>
    <n v="0"/>
    <n v="0"/>
    <n v="0"/>
    <m/>
    <n v="0"/>
    <n v="0"/>
    <m/>
    <n v="0"/>
    <m/>
    <n v="0"/>
    <m/>
    <m/>
    <m/>
    <n v="18000"/>
    <n v="18000"/>
    <n v="18000"/>
    <n v="0"/>
    <n v="0"/>
    <m/>
    <m/>
    <m/>
    <m/>
  </r>
  <r>
    <s v="GESTION DOCUMENTAL"/>
    <x v="4"/>
    <s v="PIM"/>
    <s v="GITE"/>
    <s v="EG 2026"/>
    <s v="2.3"/>
    <s v="2.3.2.9.1.1"/>
    <x v="255"/>
    <x v="0"/>
    <n v="1"/>
    <n v="9000"/>
    <n v="30"/>
    <n v="30"/>
    <x v="0"/>
    <x v="1"/>
    <m/>
    <m/>
    <m/>
    <m/>
    <m/>
    <m/>
    <m/>
    <m/>
    <n v="18000"/>
    <n v="9000"/>
    <n v="9000"/>
    <n v="0"/>
    <n v="0"/>
    <n v="0"/>
    <n v="0"/>
    <n v="0"/>
    <n v="0"/>
    <n v="0"/>
    <n v="0"/>
    <n v="0"/>
    <n v="0"/>
    <n v="18000"/>
    <s v="GITE"/>
    <m/>
    <m/>
    <m/>
    <m/>
    <m/>
    <m/>
    <m/>
    <m/>
    <s v="REMITIDO A GRH PARA CONTRATACION"/>
    <s v="000047-2026/SGIST-GITE"/>
    <s v="000013-2026/GITE"/>
    <s v="000013-2026/GITE"/>
    <d v="2026-01-05T00:00:00"/>
    <m/>
    <s v="0593"/>
    <m/>
    <m/>
    <m/>
    <s v="AGÜERO"/>
    <s v="VILLEGAS"/>
    <s v="JOSE ANTONIO"/>
    <s v="07220467"/>
    <n v="10072204676"/>
    <n v="9000"/>
    <s v=" 06/01/2026"/>
    <d v="2026-02-28T00:00:00"/>
    <m/>
    <n v="30"/>
    <n v="9000"/>
    <n v="30"/>
    <n v="9000"/>
    <n v="30"/>
    <n v="9000"/>
    <n v="0"/>
    <n v="0"/>
    <m/>
    <n v="30"/>
    <n v="9000"/>
    <n v="30"/>
    <n v="9000"/>
    <n v="30"/>
    <n v="9000"/>
    <n v="0"/>
    <n v="9000"/>
    <m/>
    <n v="0"/>
    <n v="0"/>
    <m/>
    <n v="0"/>
    <m/>
    <n v="0"/>
    <n v="0"/>
    <n v="0"/>
    <m/>
    <n v="0"/>
    <n v="0"/>
    <m/>
    <n v="0"/>
    <m/>
    <n v="0"/>
    <m/>
    <m/>
    <m/>
    <n v="18000"/>
    <n v="18000"/>
    <n v="18000"/>
    <n v="0"/>
    <n v="0"/>
    <m/>
    <m/>
    <m/>
    <m/>
  </r>
  <r>
    <s v="GESTION DOCUMENTAL"/>
    <x v="4"/>
    <s v="PIM"/>
    <s v="GITE"/>
    <s v="EG 2026"/>
    <s v="2.3"/>
    <s v="2.3.2.9.1.1"/>
    <x v="256"/>
    <x v="0"/>
    <n v="1"/>
    <n v="8000"/>
    <n v="30"/>
    <n v="30"/>
    <x v="0"/>
    <x v="1"/>
    <m/>
    <m/>
    <m/>
    <m/>
    <m/>
    <m/>
    <m/>
    <m/>
    <n v="16000"/>
    <n v="8000"/>
    <n v="8000"/>
    <n v="0"/>
    <n v="0"/>
    <n v="0"/>
    <n v="0"/>
    <n v="0"/>
    <n v="0"/>
    <n v="0"/>
    <n v="0"/>
    <n v="0"/>
    <n v="0"/>
    <n v="16000"/>
    <s v="GITE"/>
    <m/>
    <m/>
    <m/>
    <m/>
    <m/>
    <m/>
    <m/>
    <m/>
    <s v="REMITIDO A GRH PARA CONTRATACION"/>
    <s v="000047-2026/SGIST-GITE"/>
    <s v="000013-2026/GITE"/>
    <s v="000013-2026/GITE"/>
    <d v="2026-01-05T00:00:00"/>
    <m/>
    <s v="0595"/>
    <m/>
    <m/>
    <m/>
    <s v="VALDIVIA"/>
    <s v="BARRIONUEVO"/>
    <s v="JUAN CARLOS"/>
    <s v="45801976"/>
    <n v="10458019768"/>
    <n v="8000"/>
    <s v=" 06/01/2026"/>
    <d v="2026-02-28T00:00:00"/>
    <m/>
    <n v="30"/>
    <n v="8000"/>
    <n v="30"/>
    <n v="8000"/>
    <n v="30"/>
    <n v="8000"/>
    <n v="0"/>
    <n v="0"/>
    <m/>
    <n v="30"/>
    <n v="8000"/>
    <n v="30"/>
    <n v="8000"/>
    <n v="30"/>
    <n v="8000"/>
    <n v="0"/>
    <n v="8000"/>
    <m/>
    <n v="0"/>
    <n v="0"/>
    <m/>
    <n v="0"/>
    <m/>
    <n v="0"/>
    <n v="0"/>
    <n v="0"/>
    <m/>
    <n v="0"/>
    <n v="0"/>
    <m/>
    <n v="0"/>
    <m/>
    <n v="0"/>
    <m/>
    <m/>
    <m/>
    <n v="16000"/>
    <n v="16000"/>
    <n v="16000"/>
    <n v="0"/>
    <n v="0"/>
    <m/>
    <m/>
    <m/>
    <m/>
  </r>
  <r>
    <s v="GESTION DOCUMENTAL"/>
    <x v="4"/>
    <s v="PIM"/>
    <s v="GITE"/>
    <s v="EG 2026"/>
    <s v="2.3"/>
    <s v="2.3.2.9.1.1"/>
    <x v="257"/>
    <x v="0"/>
    <n v="1"/>
    <n v="6000"/>
    <n v="30"/>
    <n v="30"/>
    <x v="0"/>
    <x v="1"/>
    <m/>
    <m/>
    <m/>
    <m/>
    <m/>
    <m/>
    <m/>
    <m/>
    <n v="12000"/>
    <n v="6000"/>
    <n v="6000"/>
    <n v="0"/>
    <n v="0"/>
    <n v="0"/>
    <n v="0"/>
    <n v="0"/>
    <n v="0"/>
    <n v="0"/>
    <n v="0"/>
    <n v="0"/>
    <n v="0"/>
    <n v="12000"/>
    <s v="GITE"/>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GESTION DOCUMENTAL"/>
    <x v="4"/>
    <s v="PIM"/>
    <s v="GITE"/>
    <s v="EG 2026"/>
    <s v="2.3"/>
    <s v="2.3.2.9.1.1"/>
    <x v="258"/>
    <x v="0"/>
    <n v="1"/>
    <n v="6000"/>
    <n v="30"/>
    <n v="30"/>
    <x v="0"/>
    <x v="1"/>
    <m/>
    <m/>
    <m/>
    <m/>
    <m/>
    <m/>
    <m/>
    <m/>
    <n v="12000"/>
    <n v="6000"/>
    <n v="6000"/>
    <n v="0"/>
    <n v="0"/>
    <n v="0"/>
    <n v="0"/>
    <n v="0"/>
    <n v="0"/>
    <n v="0"/>
    <n v="0"/>
    <n v="0"/>
    <n v="0"/>
    <n v="12000"/>
    <s v="GITE"/>
    <m/>
    <m/>
    <m/>
    <m/>
    <m/>
    <m/>
    <m/>
    <m/>
    <s v="REMITIDO A GRH PARA CONTRATACION"/>
    <s v="000047-2026/SGIST-GITE"/>
    <s v="000013-2026/GITE"/>
    <s v="000013-2026/GITE"/>
    <d v="2026-01-05T00:00:00"/>
    <m/>
    <s v="0590"/>
    <m/>
    <m/>
    <m/>
    <s v="MARTINEZ"/>
    <s v="MELENDEZ"/>
    <s v="SUSY JAQUELINE"/>
    <n v="43524820"/>
    <n v="10435248204"/>
    <n v="6000"/>
    <s v=" 06/01/2026"/>
    <d v="2026-02-28T00:00:00"/>
    <m/>
    <n v="30"/>
    <n v="6000"/>
    <n v="30"/>
    <n v="6000"/>
    <n v="30"/>
    <n v="6000"/>
    <n v="0"/>
    <n v="0"/>
    <m/>
    <n v="30"/>
    <n v="6000"/>
    <n v="30"/>
    <n v="6000"/>
    <n v="30"/>
    <n v="6000"/>
    <n v="0"/>
    <n v="6000"/>
    <m/>
    <n v="0"/>
    <n v="0"/>
    <m/>
    <n v="0"/>
    <m/>
    <n v="0"/>
    <n v="0"/>
    <n v="0"/>
    <m/>
    <n v="0"/>
    <n v="0"/>
    <m/>
    <n v="0"/>
    <m/>
    <n v="0"/>
    <m/>
    <m/>
    <m/>
    <n v="12000"/>
    <n v="12000"/>
    <n v="12000"/>
    <n v="0"/>
    <n v="0"/>
    <m/>
    <m/>
    <m/>
    <m/>
  </r>
  <r>
    <s v="GESTION DOCUMENTAL"/>
    <x v="4"/>
    <s v="PIM"/>
    <s v="GITE"/>
    <s v="EG 2026"/>
    <s v="2.3"/>
    <s v="2.3.2.9.1.1"/>
    <x v="259"/>
    <x v="0"/>
    <n v="1"/>
    <n v="5000"/>
    <n v="30"/>
    <n v="30"/>
    <x v="0"/>
    <x v="1"/>
    <m/>
    <m/>
    <m/>
    <m/>
    <m/>
    <m/>
    <m/>
    <m/>
    <n v="10000"/>
    <n v="5000"/>
    <n v="5000"/>
    <n v="0"/>
    <n v="0"/>
    <n v="0"/>
    <n v="0"/>
    <n v="0"/>
    <n v="0"/>
    <n v="0"/>
    <n v="0"/>
    <n v="0"/>
    <n v="0"/>
    <n v="10000"/>
    <s v="GITE"/>
    <m/>
    <m/>
    <m/>
    <m/>
    <m/>
    <m/>
    <m/>
    <m/>
    <s v="REMITIDO A GRH PARA CONTRATACION"/>
    <s v="000047-2026/SGIST-GITE"/>
    <s v="000013-2026/GITE"/>
    <s v="000013-2026/GITE"/>
    <d v="2026-01-05T00:00:00"/>
    <m/>
    <s v="0589"/>
    <m/>
    <m/>
    <m/>
    <s v="SALVADOR"/>
    <s v="MENESES"/>
    <s v="CHRISTIAN ARMANDO"/>
    <s v="40128698"/>
    <n v="10401286981"/>
    <n v="5000"/>
    <s v=" 06/01/2026"/>
    <d v="2026-02-28T00:00:00"/>
    <m/>
    <n v="30"/>
    <n v="5000"/>
    <n v="30"/>
    <n v="5000"/>
    <n v="30"/>
    <n v="5000"/>
    <n v="0"/>
    <n v="0"/>
    <m/>
    <n v="30"/>
    <n v="5000"/>
    <n v="30"/>
    <n v="5000"/>
    <n v="30"/>
    <n v="5000"/>
    <n v="0"/>
    <n v="5000"/>
    <m/>
    <n v="0"/>
    <n v="0"/>
    <m/>
    <n v="0"/>
    <m/>
    <n v="0"/>
    <n v="0"/>
    <n v="0"/>
    <m/>
    <n v="0"/>
    <n v="0"/>
    <m/>
    <n v="0"/>
    <m/>
    <n v="0"/>
    <m/>
    <m/>
    <m/>
    <n v="10000"/>
    <n v="10000"/>
    <n v="10000"/>
    <n v="0"/>
    <n v="0"/>
    <m/>
    <m/>
    <m/>
    <m/>
  </r>
  <r>
    <s v="GESTION DOCUMENTAL"/>
    <x v="4"/>
    <s v="PIM"/>
    <s v="GITE"/>
    <s v="EG 2026"/>
    <s v="2.3"/>
    <s v="2.3.2.9.1.1"/>
    <x v="260"/>
    <x v="0"/>
    <n v="1"/>
    <n v="5000"/>
    <n v="30"/>
    <n v="30"/>
    <x v="0"/>
    <x v="1"/>
    <m/>
    <m/>
    <m/>
    <m/>
    <m/>
    <m/>
    <m/>
    <m/>
    <n v="10000"/>
    <n v="5000"/>
    <n v="5000"/>
    <n v="0"/>
    <n v="0"/>
    <n v="0"/>
    <n v="0"/>
    <n v="0"/>
    <n v="0"/>
    <n v="0"/>
    <n v="0"/>
    <n v="0"/>
    <n v="0"/>
    <n v="10000"/>
    <s v="GITE"/>
    <m/>
    <m/>
    <m/>
    <m/>
    <m/>
    <m/>
    <m/>
    <m/>
    <s v="PENDIENTE DE REQUERIR"/>
    <m/>
    <m/>
    <m/>
    <m/>
    <m/>
    <m/>
    <m/>
    <m/>
    <m/>
    <m/>
    <m/>
    <m/>
    <m/>
    <m/>
    <m/>
    <m/>
    <m/>
    <m/>
    <n v="30"/>
    <n v="5000"/>
    <m/>
    <n v="0"/>
    <m/>
    <n v="0"/>
    <n v="5000"/>
    <n v="5000"/>
    <m/>
    <n v="30"/>
    <n v="5000"/>
    <m/>
    <n v="0"/>
    <m/>
    <n v="0"/>
    <n v="5000"/>
    <n v="0"/>
    <m/>
    <n v="0"/>
    <n v="0"/>
    <m/>
    <n v="0"/>
    <m/>
    <n v="0"/>
    <n v="0"/>
    <n v="0"/>
    <m/>
    <n v="0"/>
    <n v="0"/>
    <m/>
    <n v="0"/>
    <m/>
    <n v="0"/>
    <m/>
    <m/>
    <m/>
    <n v="10000"/>
    <n v="0"/>
    <n v="0"/>
    <n v="10000"/>
    <n v="5000"/>
    <m/>
    <m/>
    <m/>
    <m/>
  </r>
  <r>
    <s v="GESTION DOCUMENTAL"/>
    <x v="4"/>
    <s v="PIM"/>
    <s v="GITE"/>
    <s v="EG 2026"/>
    <s v="2.3"/>
    <s v="2.3.2.9.1.1"/>
    <x v="261"/>
    <x v="0"/>
    <n v="1"/>
    <n v="4500"/>
    <n v="30"/>
    <n v="30"/>
    <x v="0"/>
    <x v="1"/>
    <m/>
    <m/>
    <m/>
    <m/>
    <m/>
    <m/>
    <m/>
    <m/>
    <n v="9000"/>
    <n v="4500"/>
    <n v="4500"/>
    <n v="0"/>
    <n v="0"/>
    <n v="0"/>
    <n v="0"/>
    <n v="0"/>
    <n v="0"/>
    <n v="0"/>
    <n v="0"/>
    <n v="0"/>
    <n v="0"/>
    <n v="9000"/>
    <s v="GITE"/>
    <m/>
    <m/>
    <m/>
    <m/>
    <m/>
    <m/>
    <m/>
    <m/>
    <s v="REMITIDO A GRH PARA CONTRATACION"/>
    <s v="000047-2026/SGIST-GITE"/>
    <s v="000013-2026/GITE"/>
    <s v="000013-2026/GITE"/>
    <d v="2026-01-05T00:00:00"/>
    <m/>
    <s v="0591"/>
    <m/>
    <m/>
    <m/>
    <s v="GUERRA"/>
    <s v="GOSSIN"/>
    <s v="MARIANNE CARLA"/>
    <s v="25844628"/>
    <n v="10258446289"/>
    <n v="4500"/>
    <s v=" 06/01/2026"/>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62"/>
    <x v="0"/>
    <n v="1"/>
    <n v="5500"/>
    <n v="30"/>
    <n v="30"/>
    <x v="0"/>
    <x v="1"/>
    <m/>
    <m/>
    <m/>
    <m/>
    <m/>
    <m/>
    <m/>
    <m/>
    <n v="11000"/>
    <n v="5500"/>
    <n v="5500"/>
    <n v="0"/>
    <n v="0"/>
    <n v="0"/>
    <n v="0"/>
    <n v="0"/>
    <n v="0"/>
    <n v="0"/>
    <n v="0"/>
    <n v="0"/>
    <n v="0"/>
    <n v="11000"/>
    <s v="GITE"/>
    <m/>
    <m/>
    <m/>
    <m/>
    <m/>
    <m/>
    <m/>
    <m/>
    <s v="REMITIDO A GRH PARA CONTRATACION"/>
    <s v="000053-2026/GITE"/>
    <s v="000522-2026/SGIST-GITE"/>
    <s v="000053-2026/GITE"/>
    <d v="2026-01-06T00:00:00"/>
    <m/>
    <s v="0816"/>
    <m/>
    <m/>
    <m/>
    <s v="VELASQUEZ "/>
    <s v="YSUIZA"/>
    <s v="MIGUEL ANGEL"/>
    <s v="46480250"/>
    <s v="10464802504"/>
    <n v="5500"/>
    <s v=" 06/01/2026"/>
    <d v="2026-02-28T00:00:00"/>
    <m/>
    <n v="30"/>
    <n v="5500"/>
    <n v="30"/>
    <n v="5500"/>
    <n v="30"/>
    <n v="5500"/>
    <n v="0"/>
    <n v="0"/>
    <m/>
    <n v="30"/>
    <n v="5500"/>
    <n v="30"/>
    <n v="5500"/>
    <n v="30"/>
    <n v="5500"/>
    <n v="0"/>
    <n v="5500"/>
    <m/>
    <n v="0"/>
    <n v="0"/>
    <m/>
    <n v="0"/>
    <m/>
    <n v="0"/>
    <n v="0"/>
    <n v="0"/>
    <m/>
    <n v="0"/>
    <n v="0"/>
    <m/>
    <n v="0"/>
    <m/>
    <n v="0"/>
    <m/>
    <m/>
    <m/>
    <n v="11000"/>
    <n v="11000"/>
    <n v="11000"/>
    <n v="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33"/>
    <m/>
    <m/>
    <m/>
    <s v="BLANCO"/>
    <s v="MARTINEZ"/>
    <s v="JUAN MANUEL"/>
    <s v="09777744"/>
    <n v="10097777441"/>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34"/>
    <m/>
    <m/>
    <m/>
    <s v="DIAZ "/>
    <s v="AGUILAR"/>
    <s v="FAVIO JESUS"/>
    <s v="09812629"/>
    <s v="10098126291"/>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35"/>
    <m/>
    <m/>
    <m/>
    <s v="DURAND"/>
    <s v="QUISPE"/>
    <s v="DENNISSE MARCELA"/>
    <s v="72775342"/>
    <s v="10727753422"/>
    <n v="2500"/>
    <d v="2026-01-06T00:00:00"/>
    <d v="2026-02-28T00:00:00"/>
    <m/>
    <n v="30"/>
    <n v="2500"/>
    <n v="26"/>
    <n v="2500"/>
    <n v="26"/>
    <n v="2500"/>
    <n v="0"/>
    <n v="0"/>
    <m/>
    <n v="30"/>
    <n v="2500"/>
    <n v="28"/>
    <n v="0"/>
    <n v="28"/>
    <n v="2500"/>
    <n v="2500"/>
    <n v="0"/>
    <m/>
    <n v="0"/>
    <n v="0"/>
    <m/>
    <n v="0"/>
    <m/>
    <n v="0"/>
    <n v="0"/>
    <n v="0"/>
    <m/>
    <n v="0"/>
    <n v="0"/>
    <m/>
    <n v="0"/>
    <m/>
    <n v="0"/>
    <m/>
    <m/>
    <m/>
    <n v="5000"/>
    <n v="2500"/>
    <n v="5000"/>
    <n v="2500"/>
    <n v="0"/>
    <m/>
    <m/>
    <s v="Carta renuncia al 26/01/2026"/>
    <s v="ACEPTACION RENUNCIA - INFORME 000553-2026-SGIST / MEMORANDO 000611-2026-GITE"/>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36"/>
    <m/>
    <m/>
    <m/>
    <s v="HUARHUA"/>
    <s v="HUARHUA"/>
    <s v="RICARDO JOSUE"/>
    <s v="43850082"/>
    <s v="10438500826"/>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37"/>
    <m/>
    <m/>
    <m/>
    <s v="JARA"/>
    <s v="RUIZ "/>
    <s v="LUIS FABRIZIO"/>
    <s v="73232173 "/>
    <n v="10732321735"/>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38"/>
    <m/>
    <m/>
    <m/>
    <s v="LINDO"/>
    <s v="ESPINOZA"/>
    <s v="LAURA ESTEFANI"/>
    <n v="70316290"/>
    <n v="10703162903"/>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39"/>
    <m/>
    <m/>
    <m/>
    <s v="MARTINEZ"/>
    <s v="NORIEGA"/>
    <s v="DOUGLAS BRIAN"/>
    <n v="74715982"/>
    <n v="10747159829"/>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40"/>
    <m/>
    <m/>
    <m/>
    <s v="MENDOZA"/>
    <s v="PLASENCIA"/>
    <s v="ANDREE FRANCISCO"/>
    <s v="46954988"/>
    <s v="10469549882"/>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41"/>
    <m/>
    <m/>
    <m/>
    <s v="NOVOA"/>
    <s v="HUANAQUIRI"/>
    <s v="HECTOR IVAN"/>
    <n v="77505551"/>
    <n v="10775055516"/>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42"/>
    <m/>
    <m/>
    <m/>
    <s v="OLAZABAL"/>
    <s v="LEON"/>
    <s v="BETTY MELANNIE"/>
    <s v="72381754"/>
    <n v="10723817540"/>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43"/>
    <m/>
    <m/>
    <m/>
    <s v="SANTISTEBAN "/>
    <s v="VALDERA"/>
    <s v=" RUDY ROBERT"/>
    <s v="17623086"/>
    <s v="10176230865"/>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44"/>
    <m/>
    <m/>
    <m/>
    <s v="UTANI"/>
    <s v="MAURICIO"/>
    <s v="ANIBAL JULIO"/>
    <s v="70435966"/>
    <n v="10704359662"/>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4"/>
    <x v="0"/>
    <n v="1"/>
    <n v="6500"/>
    <n v="30"/>
    <n v="30"/>
    <x v="0"/>
    <x v="0"/>
    <m/>
    <m/>
    <m/>
    <m/>
    <m/>
    <m/>
    <m/>
    <m/>
    <n v="13000"/>
    <n v="6500"/>
    <n v="6500"/>
    <n v="0"/>
    <n v="0"/>
    <n v="0"/>
    <n v="0"/>
    <n v="0"/>
    <n v="0"/>
    <n v="0"/>
    <n v="0"/>
    <n v="0"/>
    <n v="0"/>
    <n v="13000"/>
    <s v="SGIST"/>
    <s v="2.6 PRODUCCIÓN Y DISTRIBUCIÓN DE MATERIALES Y EQUIPOS ELECTORALES"/>
    <m/>
    <m/>
    <m/>
    <m/>
    <m/>
    <m/>
    <m/>
    <s v="REMITIDO A GRH PARA CONTRATACION"/>
    <s v="000032-2026/SGIST-GITE"/>
    <s v="000032-2026/SGIST-GITE"/>
    <s v="000036-2026/GITE"/>
    <d v="2026-01-06T00:00:00"/>
    <m/>
    <s v="0863"/>
    <m/>
    <m/>
    <m/>
    <s v="BULEJE"/>
    <s v="OSIS"/>
    <s v="LUIS"/>
    <n v="40634534"/>
    <n v="10406345349"/>
    <n v="6500"/>
    <d v="2026-01-06T00:00:00"/>
    <d v="2026-02-28T00:00:00"/>
    <m/>
    <n v="30"/>
    <n v="6500"/>
    <n v="26"/>
    <n v="6500"/>
    <n v="26"/>
    <n v="6500"/>
    <n v="0"/>
    <n v="0"/>
    <m/>
    <n v="30"/>
    <n v="6500"/>
    <n v="30"/>
    <n v="6500"/>
    <n v="30"/>
    <n v="6500"/>
    <n v="0"/>
    <n v="6500"/>
    <m/>
    <n v="0"/>
    <n v="0"/>
    <m/>
    <n v="0"/>
    <m/>
    <n v="0"/>
    <n v="0"/>
    <n v="0"/>
    <m/>
    <n v="0"/>
    <n v="0"/>
    <m/>
    <n v="0"/>
    <m/>
    <n v="0"/>
    <m/>
    <m/>
    <m/>
    <n v="13000"/>
    <n v="13000"/>
    <n v="13000"/>
    <n v="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892"/>
    <m/>
    <m/>
    <m/>
    <s v="MENESES "/>
    <s v="ESPINOZA "/>
    <s v="DEISY BIELITZ"/>
    <s v="41033325"/>
    <s v="10410333258"/>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893"/>
    <m/>
    <m/>
    <m/>
    <s v="CIUDAD "/>
    <s v="SANDOVAL "/>
    <s v="LUIS ENRIQUE"/>
    <s v="70490549"/>
    <s v="10704905497"/>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894"/>
    <m/>
    <m/>
    <m/>
    <s v="AIQUIPA "/>
    <s v="GOMEZ "/>
    <s v="BRAYAN HERMINIO"/>
    <s v="45620539"/>
    <s v="10456205394 "/>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895"/>
    <m/>
    <m/>
    <m/>
    <s v="ALVAREZ"/>
    <s v="CALDERON"/>
    <s v="ROBERT JACINTO"/>
    <n v="71778915"/>
    <n v="1071778915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896"/>
    <m/>
    <m/>
    <m/>
    <s v="ALVAREZ"/>
    <s v="CALDERON"/>
    <s v="RAEDER EMILIO"/>
    <n v="45022363"/>
    <n v="10450223633"/>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897"/>
    <m/>
    <m/>
    <m/>
    <s v="ALVAREZ"/>
    <s v="PLATA"/>
    <s v="RICARDO"/>
    <s v="41044435"/>
    <s v="1041044435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898"/>
    <m/>
    <m/>
    <m/>
    <s v="AQUINO "/>
    <s v="SANDOVAL "/>
    <s v="EDAR OSMAR"/>
    <s v="32542514"/>
    <s v="10325425143"/>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899"/>
    <m/>
    <m/>
    <m/>
    <s v="ARIAS"/>
    <s v="LEYTON "/>
    <s v="MIGUEL ANGEL"/>
    <s v="33262868"/>
    <s v="10332628688"/>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0"/>
    <m/>
    <m/>
    <m/>
    <s v="BALABARCA "/>
    <s v="MUÑOZ"/>
    <s v="JUNIOR JHON"/>
    <s v="47893793"/>
    <s v="10478937933"/>
    <n v="3000"/>
    <d v="2026-01-06T00:00:00"/>
    <d v="2026-02-28T00:00:00"/>
    <m/>
    <n v="30"/>
    <n v="3000"/>
    <n v="26"/>
    <n v="3000"/>
    <n v="26"/>
    <n v="3000"/>
    <n v="0"/>
    <n v="0"/>
    <m/>
    <n v="30"/>
    <n v="3000"/>
    <n v="28"/>
    <n v="0"/>
    <n v="28"/>
    <n v="3000"/>
    <n v="3000"/>
    <n v="0"/>
    <m/>
    <n v="0"/>
    <n v="0"/>
    <m/>
    <n v="0"/>
    <m/>
    <n v="0"/>
    <n v="0"/>
    <n v="0"/>
    <m/>
    <n v="0"/>
    <n v="0"/>
    <m/>
    <n v="0"/>
    <m/>
    <n v="0"/>
    <m/>
    <m/>
    <m/>
    <n v="6000"/>
    <n v="3000"/>
    <n v="6000"/>
    <n v="3000"/>
    <n v="0"/>
    <m/>
    <m/>
    <s v="Carta renuncia"/>
    <s v="ACEPTACION DE RENUNCIA INFORME 000589-2026-SGIST / MEMORANDO 000650-2026-GITE"/>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1"/>
    <m/>
    <m/>
    <m/>
    <s v="BARRERA "/>
    <s v="SANCHEZ "/>
    <s v="ROY KENNEDY"/>
    <s v="41423937"/>
    <s v="10414239370"/>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2"/>
    <m/>
    <m/>
    <m/>
    <s v="BELLIDO"/>
    <s v="OCHOA"/>
    <s v="YUDE"/>
    <s v="41896582"/>
    <s v="10418965822"/>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3"/>
    <m/>
    <m/>
    <m/>
    <s v="BUENO"/>
    <s v="ENERO"/>
    <s v="LUIS EDUARDO"/>
    <n v="20724712"/>
    <n v="10207247125"/>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4"/>
    <m/>
    <m/>
    <m/>
    <s v="CARREÑO "/>
    <s v="JIRON"/>
    <s v="PEDRO DIOVALDO"/>
    <s v="10235197"/>
    <s v="1010235197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5"/>
    <m/>
    <m/>
    <m/>
    <s v="CASIMIRIO"/>
    <s v="PACHECO"/>
    <s v="VICTOR FRANCISCO"/>
    <s v="46487865"/>
    <s v="10464878659"/>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d v="1899-12-30T00:00:00"/>
    <n v="0"/>
    <n v="0"/>
    <n v="0"/>
    <n v="0"/>
    <n v="6000"/>
    <s v="SGIST"/>
    <s v="2.6 PRODUCCIÓN Y DISTRIBUCIÓN DE MATERIALES Y EQUIPOS ELECTORALES"/>
    <m/>
    <m/>
    <m/>
    <m/>
    <m/>
    <m/>
    <m/>
    <s v="REMITIDO A GRH PARA CONTRATACION"/>
    <s v="000032-2026/SGIST-GITE"/>
    <s v="000032-2026/SGIST-GITE"/>
    <s v="000036-2026/GITE"/>
    <d v="2026-01-06T00:00:00"/>
    <m/>
    <s v="0906"/>
    <m/>
    <m/>
    <m/>
    <s v="CASTAÑEDA"/>
    <s v="QUILCATE"/>
    <s v="JORGE JIMMY"/>
    <s v="44345743"/>
    <s v="10443457432"/>
    <n v="3000"/>
    <n v="46028"/>
    <n v="46081"/>
    <m/>
    <n v="30"/>
    <n v="3000"/>
    <n v="26"/>
    <n v="3000"/>
    <n v="25"/>
    <n v="1258.06"/>
    <n v="0"/>
    <n v="1741.94"/>
    <m/>
    <n v="30"/>
    <n v="3000"/>
    <n v="30"/>
    <n v="3000"/>
    <n v="30"/>
    <n v="3000"/>
    <n v="0"/>
    <n v="3000"/>
    <m/>
    <n v="0"/>
    <n v="0"/>
    <m/>
    <n v="0"/>
    <m/>
    <n v="0"/>
    <n v="0"/>
    <n v="0"/>
    <m/>
    <n v="0"/>
    <n v="0"/>
    <m/>
    <n v="0"/>
    <m/>
    <n v="0"/>
    <m/>
    <m/>
    <m/>
    <n v="6000"/>
    <n v="6000"/>
    <n v="4258.0599999999995"/>
    <n v="0"/>
    <n v="1741.9400000000005"/>
    <m/>
    <m/>
    <s v="Carta renuncia del _x000a_ 08/01 al 13/01/2026"/>
    <s v="ACEPTACION DE RENUNCIA - INFORME 000285-2026-SGIST / MEMORANDOO 000279-2026/GITE"/>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7"/>
    <m/>
    <m/>
    <m/>
    <s v="CASTILLO "/>
    <s v="SEMINARIO"/>
    <s v="FRANK EDUARDO"/>
    <s v="44414143"/>
    <s v="10444141439"/>
    <n v="3000"/>
    <d v="2026-01-06T00:00:00"/>
    <d v="2026-02-28T00:00:00"/>
    <m/>
    <n v="30"/>
    <n v="3000"/>
    <n v="26"/>
    <n v="3000"/>
    <n v="26"/>
    <n v="3000"/>
    <n v="0"/>
    <n v="0"/>
    <m/>
    <n v="30"/>
    <n v="3000"/>
    <n v="28"/>
    <n v="0"/>
    <n v="28"/>
    <n v="3000"/>
    <n v="3000"/>
    <n v="0"/>
    <m/>
    <n v="0"/>
    <n v="0"/>
    <m/>
    <n v="0"/>
    <m/>
    <n v="0"/>
    <n v="0"/>
    <n v="0"/>
    <m/>
    <n v="0"/>
    <n v="0"/>
    <m/>
    <n v="0"/>
    <m/>
    <n v="0"/>
    <m/>
    <m/>
    <m/>
    <n v="6000"/>
    <n v="3000"/>
    <n v="6000"/>
    <n v="3000"/>
    <n v="0"/>
    <m/>
    <m/>
    <s v="Carta renuncia al 30/01/2026"/>
    <s v="ACEPTACION RENUNCIA - INFORME 000582-20266-SGIST / "/>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8"/>
    <m/>
    <m/>
    <m/>
    <s v="CHATE"/>
    <s v="GOMEZ "/>
    <s v="CARLOS"/>
    <s v="43843393"/>
    <s v="10438433932"/>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9"/>
    <m/>
    <m/>
    <m/>
    <s v="CHUMACERO"/>
    <s v="LOZANO"/>
    <s v="DANIEL MAURICIO"/>
    <s v="79299994"/>
    <s v="10792999943"/>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0"/>
    <m/>
    <m/>
    <m/>
    <s v="CIEZA"/>
    <s v="PEREZ "/>
    <s v="JOSELITO"/>
    <s v="27278992"/>
    <s v="10272789920"/>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1"/>
    <m/>
    <m/>
    <m/>
    <s v="COLCA"/>
    <s v="SUASNABAR"/>
    <s v="JORGE ENRIQUE"/>
    <s v="06772388"/>
    <s v="10067723886 "/>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2"/>
    <m/>
    <m/>
    <m/>
    <s v="CRISOSTOMO "/>
    <s v="CACCHA "/>
    <s v="WALTER ORLANDO"/>
    <s v="10753631"/>
    <s v="10107536316"/>
    <n v="3000"/>
    <d v="2026-01-06T00:00:00"/>
    <d v="2026-02-28T00:00:00"/>
    <m/>
    <n v="30"/>
    <n v="3000"/>
    <n v="26"/>
    <n v="3000"/>
    <n v="26"/>
    <n v="3000"/>
    <n v="0"/>
    <n v="0"/>
    <m/>
    <n v="30"/>
    <n v="3000"/>
    <n v="28"/>
    <n v="0"/>
    <n v="28"/>
    <n v="3000"/>
    <n v="3000"/>
    <n v="0"/>
    <m/>
    <n v="0"/>
    <n v="0"/>
    <m/>
    <n v="0"/>
    <m/>
    <n v="0"/>
    <n v="0"/>
    <n v="0"/>
    <m/>
    <n v="0"/>
    <n v="0"/>
    <m/>
    <n v="0"/>
    <m/>
    <n v="0"/>
    <m/>
    <m/>
    <m/>
    <n v="6000"/>
    <n v="3000"/>
    <n v="6000"/>
    <n v="3000"/>
    <n v="0"/>
    <m/>
    <m/>
    <s v="Carta renuncia del "/>
    <s v="ACEPTACION DE RENUNCIA INFORME 000581-2026SGIST / MEMORANDO 000635-2026-GITE"/>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3"/>
    <m/>
    <m/>
    <m/>
    <s v="GARCIA"/>
    <s v="MENDOZA"/>
    <s v="GIANCARLO FRANCO"/>
    <n v="44912602"/>
    <n v="1044912602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4"/>
    <m/>
    <m/>
    <m/>
    <s v="GONZALES "/>
    <s v="AYAUCAN"/>
    <s v="KATHERYN ALICIA"/>
    <s v="41010758"/>
    <s v="10410107584"/>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5"/>
    <m/>
    <m/>
    <m/>
    <s v="HERNADEZ"/>
    <s v="BORDA"/>
    <s v="LEIDI URSULA"/>
    <s v="74829796"/>
    <s v="10748297966"/>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6"/>
    <m/>
    <m/>
    <m/>
    <s v="LOPEZ "/>
    <s v="MARTINEZ "/>
    <s v="MAGALI LIZ"/>
    <s v="47131930"/>
    <s v="10471319304"/>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7"/>
    <m/>
    <m/>
    <m/>
    <s v="MEDINA "/>
    <s v="QUESQUEN"/>
    <s v="RONALD JEFFERSON"/>
    <s v="44647089"/>
    <s v="10446470898"/>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8"/>
    <m/>
    <m/>
    <m/>
    <s v="MORALES"/>
    <s v="ROJAS"/>
    <s v="OMAR DAVID"/>
    <s v="10355243"/>
    <n v="1010355243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9"/>
    <m/>
    <m/>
    <m/>
    <s v="NERIO"/>
    <s v="MORENO"/>
    <s v="NOHEMA ANEL"/>
    <n v="73058650"/>
    <n v="10730586502"/>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0"/>
    <m/>
    <m/>
    <m/>
    <s v="ORDOÑEZ"/>
    <s v="COSSIO"/>
    <s v="JAIME ALEJANDRO"/>
    <n v="72215339"/>
    <n v="10722153397"/>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1"/>
    <m/>
    <m/>
    <m/>
    <s v="PUICAN "/>
    <s v="QUESQUEN"/>
    <s v="JHON ROBERT"/>
    <s v="41102440"/>
    <s v="10411024402"/>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2"/>
    <m/>
    <m/>
    <m/>
    <s v="PUMACAYO"/>
    <s v="CHAMBA"/>
    <s v="ENRIQUE DAVID"/>
    <n v="73026272"/>
    <n v="10730262723"/>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3"/>
    <m/>
    <m/>
    <m/>
    <s v="RAMIREZ"/>
    <s v="ARGUMEDO "/>
    <s v="MARCO ANTONIO"/>
    <s v="08155438"/>
    <s v="10081554388"/>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4"/>
    <m/>
    <m/>
    <m/>
    <s v="RAMIREZ"/>
    <s v="PINELLA "/>
    <s v="GIOVANA PAOLA"/>
    <s v="41592865"/>
    <s v="10415928659"/>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5"/>
    <m/>
    <m/>
    <m/>
    <s v="RAMIREZ"/>
    <s v="REYNA"/>
    <s v="EMERSON OSWALDO"/>
    <s v="40314508"/>
    <s v="10403145080"/>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6"/>
    <m/>
    <m/>
    <m/>
    <s v="RAMOS"/>
    <s v="DE LA CRUZ"/>
    <s v="RONALD EDWARD"/>
    <n v="10204182"/>
    <n v="10102041823"/>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7"/>
    <m/>
    <m/>
    <m/>
    <s v="RAMOS"/>
    <s v="PEREZ"/>
    <s v="JORGE JESUS"/>
    <s v="40964993"/>
    <n v="10409649934"/>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8"/>
    <m/>
    <m/>
    <m/>
    <s v="ROJAS "/>
    <s v="PAREDES"/>
    <s v="JOSE LUIS"/>
    <s v="10077097 "/>
    <n v="10100770976"/>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9"/>
    <m/>
    <m/>
    <m/>
    <s v="ROMERO"/>
    <s v="CHAVEZ"/>
    <s v="DANIEL ALEJANDRO"/>
    <n v="72696054"/>
    <n v="10726960548"/>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0"/>
    <m/>
    <m/>
    <m/>
    <s v="SALCEDO"/>
    <s v="ROMAN "/>
    <s v="JUAN ABDUL"/>
    <s v="70790869"/>
    <s v="1070790869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1"/>
    <m/>
    <m/>
    <m/>
    <s v="SANCHEZ"/>
    <s v="CHICLAYO"/>
    <s v="IRENE DEL PILAR"/>
    <s v="45344623"/>
    <s v="10453446234"/>
    <n v="3000"/>
    <d v="2026-01-06T00:00:00"/>
    <d v="2026-02-28T00:00:00"/>
    <m/>
    <n v="30"/>
    <n v="3000"/>
    <n v="26"/>
    <n v="3000"/>
    <n v="26"/>
    <n v="3000"/>
    <n v="0"/>
    <n v="0"/>
    <m/>
    <n v="30"/>
    <n v="3000"/>
    <n v="28"/>
    <n v="0"/>
    <n v="28"/>
    <n v="3000"/>
    <n v="3000"/>
    <n v="0"/>
    <m/>
    <n v="0"/>
    <n v="0"/>
    <m/>
    <n v="0"/>
    <m/>
    <n v="0"/>
    <n v="0"/>
    <n v="0"/>
    <m/>
    <n v="0"/>
    <n v="0"/>
    <m/>
    <n v="0"/>
    <m/>
    <n v="0"/>
    <m/>
    <m/>
    <m/>
    <n v="6000"/>
    <n v="3000"/>
    <n v="6000"/>
    <n v="3000"/>
    <n v="0"/>
    <m/>
    <m/>
    <s v="Carta renuncia del 08/01 al 28/02/2026"/>
    <s v="Aceptación de renuncia 000945-2026-SGIST / Memorando 001116-2026-GITE "/>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2"/>
    <m/>
    <m/>
    <m/>
    <s v="SANTIAGO "/>
    <s v="ASTO"/>
    <s v="MARISELA"/>
    <s v="72287934"/>
    <s v="10722879347"/>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3"/>
    <m/>
    <m/>
    <m/>
    <s v="SANTILLAN"/>
    <s v="CALONGOS"/>
    <s v="EDITH JESUS"/>
    <s v="06816201"/>
    <n v="10068162012"/>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4"/>
    <m/>
    <m/>
    <m/>
    <s v="SEGUNDO "/>
    <s v="HUAMAN "/>
    <s v="HENRY RAUL"/>
    <s v="09909014"/>
    <s v="1009909014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5"/>
    <m/>
    <m/>
    <m/>
    <s v="SILVESTRE"/>
    <s v="SALAS"/>
    <s v="JUAN ISMAEL"/>
    <s v="43522269"/>
    <s v="10435222698"/>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6"/>
    <m/>
    <m/>
    <m/>
    <s v="SOJO "/>
    <s v="ZAPATA"/>
    <s v="CARLOS ALCIDES"/>
    <s v="42761228"/>
    <s v="10427612282"/>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7"/>
    <m/>
    <m/>
    <m/>
    <s v="SOTO"/>
    <s v="MENDOZA"/>
    <s v="ALCIDES JOEL"/>
    <s v="76626538"/>
    <s v="10766265389"/>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8"/>
    <m/>
    <m/>
    <m/>
    <s v="SUAREZ"/>
    <s v="PALOMINO"/>
    <s v="JEAN PAUL"/>
    <s v="75481106"/>
    <s v="10754811060"/>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9"/>
    <m/>
    <m/>
    <m/>
    <s v="SUAREZ "/>
    <s v="PAZ"/>
    <s v="MELISSA LISBETH"/>
    <s v="49002496"/>
    <s v="15603191703"/>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0"/>
    <m/>
    <m/>
    <m/>
    <s v="TAFUR "/>
    <s v="MELGAREJO "/>
    <s v="ELIZABETH ASTRID CAROLINA"/>
    <s v="75531714"/>
    <s v="10755317140"/>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1"/>
    <m/>
    <m/>
    <m/>
    <s v="TAPIA"/>
    <s v="PERALTA"/>
    <s v="LIT FRANK"/>
    <s v="45710070"/>
    <s v="10457100707"/>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2"/>
    <m/>
    <m/>
    <m/>
    <s v="TAQUIRI "/>
    <s v="VICERREL"/>
    <s v="JOSE ANTONIO"/>
    <s v="73515951"/>
    <s v="10735159513"/>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3"/>
    <m/>
    <m/>
    <m/>
    <s v="TIPTE "/>
    <s v="PALOMINO"/>
    <s v="JAVIER FERNANDO"/>
    <s v="41364821"/>
    <s v="10413648217"/>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4"/>
    <m/>
    <m/>
    <m/>
    <s v="TITO"/>
    <s v="ATOCCSA"/>
    <s v="EMILY MELISSA"/>
    <n v="77361388"/>
    <n v="1077361388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5"/>
    <m/>
    <m/>
    <m/>
    <s v="TORPOCO "/>
    <s v="ALFONSO"/>
    <s v="EDUARDO"/>
    <s v="74727117"/>
    <s v="10747271173"/>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6"/>
    <m/>
    <m/>
    <m/>
    <s v="TORRES"/>
    <s v="SEVILLANO"/>
    <s v="DENIS"/>
    <s v="42502039"/>
    <s v="10425020396"/>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7"/>
    <m/>
    <m/>
    <m/>
    <s v="VALDIVIA"/>
    <s v="ZAVALETA"/>
    <s v="MICHAEL ANDRE"/>
    <s v="73219863"/>
    <n v="1073219863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8"/>
    <m/>
    <m/>
    <m/>
    <s v="VALLE "/>
    <s v="MORENO"/>
    <s v="PEDRO ELIAS"/>
    <s v="42199456"/>
    <n v="10421994566"/>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9"/>
    <m/>
    <m/>
    <m/>
    <s v="VALLEJOS"/>
    <s v="GONZALES "/>
    <s v="JOSE ANTONIO"/>
    <s v="48143534"/>
    <s v="10481435345"/>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50"/>
    <m/>
    <m/>
    <m/>
    <s v="VALLES "/>
    <s v="SOTO"/>
    <s v="JAVIER ALEXANDER"/>
    <s v="41380060"/>
    <s v="10413800604"/>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51"/>
    <m/>
    <m/>
    <m/>
    <s v="VASQUEZ"/>
    <s v="PARRAGUEZ"/>
    <s v="ROXANA CHARITO"/>
    <s v="46057190"/>
    <s v="10460571907"/>
    <n v="3000"/>
    <d v="2026-01-06T00:00:00"/>
    <d v="2026-02-28T00:00:00"/>
    <m/>
    <n v="30"/>
    <n v="3000"/>
    <n v="26"/>
    <n v="3000"/>
    <n v="26"/>
    <n v="3000"/>
    <n v="0"/>
    <n v="0"/>
    <m/>
    <n v="30"/>
    <n v="3000"/>
    <n v="28"/>
    <n v="0"/>
    <n v="28"/>
    <n v="3000"/>
    <n v="3000"/>
    <n v="0"/>
    <m/>
    <n v="0"/>
    <n v="0"/>
    <m/>
    <n v="0"/>
    <m/>
    <n v="0"/>
    <n v="0"/>
    <n v="0"/>
    <m/>
    <n v="0"/>
    <n v="0"/>
    <m/>
    <n v="0"/>
    <m/>
    <n v="0"/>
    <m/>
    <m/>
    <m/>
    <n v="6000"/>
    <n v="3000"/>
    <n v="6000"/>
    <n v="3000"/>
    <n v="0"/>
    <m/>
    <m/>
    <m/>
    <s v="Memorando 000689-2026/GITE / dejar sin efecto su renuncia - proveido 1404"/>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PENDIENTE DE REQUERIR"/>
    <s v="000032-2026/SGIST-GITE"/>
    <s v="000032-2026/SGIST-GITE"/>
    <s v="000036-2026/GITE"/>
    <d v="2026-01-06T00:00:00"/>
    <m/>
    <s v="0952"/>
    <m/>
    <m/>
    <m/>
    <s v="VELARDE"/>
    <s v="MONTALVO"/>
    <s v="WILLIAM ALBERTO"/>
    <s v="40208895"/>
    <s v="10402088953"/>
    <n v="3000"/>
    <d v="2026-01-06T00:00:00"/>
    <d v="2026-02-28T00:00:00"/>
    <m/>
    <n v="30"/>
    <n v="3000"/>
    <n v="26"/>
    <n v="3000"/>
    <n v="26"/>
    <n v="3000"/>
    <n v="0"/>
    <n v="0"/>
    <m/>
    <n v="30"/>
    <n v="3000"/>
    <n v="28"/>
    <n v="0"/>
    <n v="28"/>
    <n v="3000"/>
    <n v="3000"/>
    <n v="0"/>
    <m/>
    <n v="0"/>
    <n v="0"/>
    <m/>
    <n v="0"/>
    <m/>
    <n v="0"/>
    <n v="0"/>
    <n v="0"/>
    <m/>
    <n v="0"/>
    <n v="0"/>
    <m/>
    <n v="0"/>
    <m/>
    <n v="0"/>
    <m/>
    <m/>
    <m/>
    <n v="6000"/>
    <n v="3000"/>
    <n v="6000"/>
    <n v="3000"/>
    <n v="0"/>
    <m/>
    <m/>
    <s v="Carta renuncia l 11/02/2026"/>
    <s v="Aceptación de Renuncia - Informe 00725-2026-SGIST / MEMORANDO 000818-2026/GITE"/>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53"/>
    <m/>
    <m/>
    <m/>
    <s v="VELI"/>
    <s v="RICSI"/>
    <s v="JIMY POOL"/>
    <s v="47175451"/>
    <s v="10471754515"/>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54"/>
    <m/>
    <m/>
    <m/>
    <s v="VERA"/>
    <s v="QUISPE"/>
    <s v="ROYER ANDRES"/>
    <s v="48170938"/>
    <s v="1048170938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55"/>
    <m/>
    <m/>
    <m/>
    <s v="VIDAL "/>
    <s v="CULLANDO"/>
    <s v="JAHIR JUAN DE DIOS"/>
    <s v="72841826"/>
    <s v="1072841826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56"/>
    <m/>
    <m/>
    <m/>
    <s v="YOPAN"/>
    <s v="HUAMAN "/>
    <s v="JHON DENIS"/>
    <s v="43256578"/>
    <s v="1043256578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57"/>
    <m/>
    <m/>
    <m/>
    <s v="YUCRA"/>
    <s v="ORDAYA "/>
    <s v="FREDY FERIOL"/>
    <s v="40620206"/>
    <s v="10406202068"/>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REMITIDO A GRH PARA CONTRATACION"/>
    <s v="000032-2026/SGIST-GITE"/>
    <s v="000032-2026/SGIST-GITE"/>
    <s v="000036-2026/GITE"/>
    <d v="2026-01-06T00:00:00"/>
    <m/>
    <s v="0958"/>
    <m/>
    <m/>
    <m/>
    <s v="AGAMA"/>
    <s v="LOZADA"/>
    <s v="PEDRO GABRIEL"/>
    <s v="02891442"/>
    <s v="10028914429"/>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REMITIDO A GRH PARA CONTRATACION"/>
    <s v="000032-2026/SGIST-GITE"/>
    <s v="000032-2026/SGIST-GITE"/>
    <s v="000036-2026/GITE"/>
    <d v="2026-01-06T00:00:00"/>
    <m/>
    <s v="0959"/>
    <m/>
    <m/>
    <m/>
    <s v="ALARCON "/>
    <s v="PAREDES"/>
    <s v="HAROLD ROBERTO"/>
    <n v="71337438"/>
    <n v="1071337438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REMITIDO A GRH PARA CONTRATACION"/>
    <s v="000032-2026/SGIST-GITE"/>
    <s v="000032-2026/SGIST-GITE"/>
    <s v="000036-2026/GITE"/>
    <d v="2026-01-06T00:00:00"/>
    <m/>
    <s v="0960"/>
    <m/>
    <m/>
    <m/>
    <s v="ISHUIZA"/>
    <s v="ACOSTA"/>
    <s v="MARIZET"/>
    <n v="40675283"/>
    <n v="1040675283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REMITIDO A GRH PARA CONTRATACION"/>
    <s v="000032-2026/SGIST-GITE"/>
    <s v="000032-2026/SGIST-GITE"/>
    <s v="000036-2026/GITE"/>
    <d v="2026-01-06T00:00:00"/>
    <m/>
    <s v="0961"/>
    <m/>
    <m/>
    <m/>
    <s v="MACHACA"/>
    <s v="HUAMANI"/>
    <s v="YVAN WILLIAMS"/>
    <s v="41094057"/>
    <s v="10410940570"/>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REMITIDO A GRH PARA CONTRATACION"/>
    <s v="000032-2026/SGIST-GITE"/>
    <s v="000032-2026/SGIST-GITE"/>
    <s v="000036-2026/GITE"/>
    <d v="2026-01-06T00:00:00"/>
    <m/>
    <s v="0962"/>
    <m/>
    <m/>
    <m/>
    <s v="ZAPANA"/>
    <s v="QUISPE "/>
    <s v="CINTIA"/>
    <s v="60368474"/>
    <s v="1060368474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s v="2.6 PRODUCCIÓN Y DISTRIBUCIÓN DE MATERIALES Y EQUIPOS ELECTORALES"/>
    <m/>
    <m/>
    <m/>
    <m/>
    <m/>
    <m/>
    <m/>
    <s v="REMITIDO A GRH PARA CONTRATACION"/>
    <s v="000032-2026/SGIST-GITE"/>
    <s v="000032-2026/SGIST-GITE"/>
    <s v="000036-2026/GITE"/>
    <d v="2026-01-06T00:00:00"/>
    <m/>
    <s v="0964"/>
    <m/>
    <m/>
    <m/>
    <s v="CABRERA"/>
    <s v="MORALES"/>
    <s v="SERGIO"/>
    <n v="16014484"/>
    <n v="10160144845"/>
    <n v="4500"/>
    <d v="2026-01-06T00:00:00"/>
    <d v="2026-02-28T00:00:00"/>
    <m/>
    <n v="30"/>
    <n v="4500"/>
    <n v="26"/>
    <n v="4500"/>
    <n v="26"/>
    <n v="4500"/>
    <n v="0"/>
    <n v="0"/>
    <m/>
    <n v="30"/>
    <n v="4500"/>
    <n v="28"/>
    <n v="0"/>
    <n v="28"/>
    <n v="4500"/>
    <n v="4500"/>
    <n v="0"/>
    <m/>
    <n v="0"/>
    <n v="0"/>
    <m/>
    <n v="0"/>
    <m/>
    <n v="0"/>
    <n v="0"/>
    <n v="0"/>
    <m/>
    <n v="0"/>
    <n v="0"/>
    <m/>
    <n v="0"/>
    <m/>
    <n v="0"/>
    <m/>
    <m/>
    <m/>
    <n v="9000"/>
    <n v="4500"/>
    <n v="9000"/>
    <n v="4500"/>
    <n v="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s v="2.6 PRODUCCIÓN Y DISTRIBUCIÓN DE MATERIALES Y EQUIPOS ELECTORALES"/>
    <m/>
    <m/>
    <m/>
    <m/>
    <m/>
    <m/>
    <m/>
    <s v="REMITIDO A GRH PARA CONTRATACION"/>
    <s v="000032-2026/SGIST-GITE"/>
    <s v="000032-2026/SGIST-GITE"/>
    <s v="000036-2026/GITE"/>
    <d v="2026-01-06T00:00:00"/>
    <m/>
    <s v="0965"/>
    <m/>
    <m/>
    <m/>
    <s v="CORONADO"/>
    <s v="AGURTO"/>
    <s v="OSCAR EDUARDO"/>
    <n v="47282710"/>
    <n v="10472827109"/>
    <n v="4500"/>
    <d v="2026-01-06T00:00:00"/>
    <d v="2026-02-28T00:00:00"/>
    <m/>
    <n v="30"/>
    <n v="4500"/>
    <n v="26"/>
    <n v="4500"/>
    <n v="26"/>
    <n v="4500"/>
    <n v="0"/>
    <n v="0"/>
    <m/>
    <n v="30"/>
    <n v="4500"/>
    <n v="28"/>
    <n v="0"/>
    <n v="28"/>
    <n v="4500"/>
    <n v="4500"/>
    <n v="0"/>
    <m/>
    <n v="0"/>
    <n v="0"/>
    <m/>
    <n v="0"/>
    <m/>
    <n v="0"/>
    <n v="0"/>
    <n v="0"/>
    <m/>
    <n v="0"/>
    <n v="0"/>
    <m/>
    <n v="0"/>
    <m/>
    <n v="0"/>
    <m/>
    <m/>
    <m/>
    <n v="9000"/>
    <n v="4500"/>
    <n v="9000"/>
    <n v="4500"/>
    <n v="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s v="2.6 PRODUCCIÓN Y DISTRIBUCIÓN DE MATERIALES Y EQUIPOS ELECTORALES"/>
    <m/>
    <m/>
    <m/>
    <m/>
    <m/>
    <m/>
    <m/>
    <s v="REMITIDO A GRH PARA CONTRATACION"/>
    <s v="000032-2026/SGIST-GITE"/>
    <s v="000032-2026/SGIST-GITE"/>
    <s v="000036-2026/GITE"/>
    <d v="2026-01-06T00:00:00"/>
    <m/>
    <s v="0966"/>
    <m/>
    <m/>
    <m/>
    <s v="DUEÑAS"/>
    <s v="LLANOS"/>
    <s v="HENRY DOUGLAS"/>
    <n v="41220505"/>
    <n v="10412205052"/>
    <n v="4500"/>
    <d v="2026-01-06T00:00:00"/>
    <d v="2026-02-28T00:00:00"/>
    <m/>
    <n v="30"/>
    <n v="4500"/>
    <n v="26"/>
    <n v="4500"/>
    <n v="26"/>
    <n v="4500"/>
    <n v="0"/>
    <n v="0"/>
    <m/>
    <n v="30"/>
    <n v="4500"/>
    <n v="28"/>
    <n v="0"/>
    <n v="28"/>
    <n v="4500"/>
    <n v="4500"/>
    <n v="0"/>
    <m/>
    <n v="0"/>
    <n v="0"/>
    <m/>
    <n v="0"/>
    <m/>
    <n v="0"/>
    <n v="0"/>
    <n v="0"/>
    <m/>
    <n v="0"/>
    <n v="0"/>
    <m/>
    <n v="0"/>
    <m/>
    <n v="0"/>
    <m/>
    <m/>
    <m/>
    <n v="9000"/>
    <n v="4500"/>
    <n v="9000"/>
    <n v="4500"/>
    <n v="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s v="2.6 PRODUCCIÓN Y DISTRIBUCIÓN DE MATERIALES Y EQUIPOS ELECTORALES"/>
    <m/>
    <m/>
    <m/>
    <m/>
    <m/>
    <m/>
    <m/>
    <s v="REMITIDO A GRH PARA CONTRATACION"/>
    <s v="000032-2026/SGIST-GITE"/>
    <s v="000032-2026/SGIST-GITE"/>
    <s v="000036-2026/GITE"/>
    <d v="2026-01-06T00:00:00"/>
    <m/>
    <s v="0967"/>
    <m/>
    <m/>
    <m/>
    <s v="ELESCANO"/>
    <s v="VILLAGARAY"/>
    <s v="IVAN MARCOS"/>
    <n v="43204279"/>
    <n v="10432042796"/>
    <n v="4500"/>
    <d v="2026-01-06T00:00:00"/>
    <d v="2026-02-28T00:00:00"/>
    <m/>
    <n v="30"/>
    <n v="4500"/>
    <n v="26"/>
    <n v="4500"/>
    <n v="26"/>
    <n v="4500"/>
    <n v="0"/>
    <n v="0"/>
    <m/>
    <n v="30"/>
    <n v="4500"/>
    <n v="28"/>
    <n v="0"/>
    <n v="28"/>
    <n v="4500"/>
    <n v="4500"/>
    <n v="0"/>
    <m/>
    <n v="0"/>
    <n v="0"/>
    <m/>
    <n v="0"/>
    <m/>
    <n v="0"/>
    <n v="0"/>
    <n v="0"/>
    <m/>
    <n v="0"/>
    <n v="0"/>
    <m/>
    <n v="0"/>
    <m/>
    <n v="0"/>
    <m/>
    <m/>
    <m/>
    <n v="9000"/>
    <n v="4500"/>
    <n v="9000"/>
    <n v="4500"/>
    <n v="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s v="2.6 PRODUCCIÓN Y DISTRIBUCIÓN DE MATERIALES Y EQUIPOS ELECTORALES"/>
    <m/>
    <m/>
    <m/>
    <m/>
    <m/>
    <m/>
    <m/>
    <s v="REMITIDO A GRH PARA CONTRATACION"/>
    <s v="000032-2026/SGIST-GITE"/>
    <s v="000032-2026/SGIST-GITE"/>
    <s v="000036-2026/GITE"/>
    <d v="2026-01-06T00:00:00"/>
    <m/>
    <s v="0968"/>
    <m/>
    <m/>
    <m/>
    <s v="MENDOZA"/>
    <s v="ESPINOZA"/>
    <s v="LADY ROCIO"/>
    <n v="77418580"/>
    <n v="10774185807"/>
    <n v="4500"/>
    <d v="2026-01-06T00:00:00"/>
    <d v="2026-02-28T00:00:00"/>
    <m/>
    <n v="30"/>
    <n v="4500"/>
    <n v="26"/>
    <n v="4500"/>
    <n v="26"/>
    <n v="4500"/>
    <n v="0"/>
    <n v="0"/>
    <m/>
    <n v="30"/>
    <n v="4500"/>
    <n v="28"/>
    <n v="0"/>
    <n v="28"/>
    <n v="4500"/>
    <n v="4500"/>
    <n v="0"/>
    <m/>
    <n v="0"/>
    <n v="0"/>
    <m/>
    <n v="0"/>
    <m/>
    <n v="0"/>
    <n v="0"/>
    <n v="0"/>
    <m/>
    <n v="0"/>
    <n v="0"/>
    <m/>
    <n v="0"/>
    <m/>
    <n v="0"/>
    <m/>
    <m/>
    <m/>
    <n v="9000"/>
    <n v="4500"/>
    <n v="9000"/>
    <n v="4500"/>
    <n v="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s v="2.6 PRODUCCIÓN Y DISTRIBUCIÓN DE MATERIALES Y EQUIPOS ELECTORALES"/>
    <m/>
    <m/>
    <m/>
    <m/>
    <m/>
    <m/>
    <m/>
    <s v="REMITIDO A GRH PARA CONTRATACION"/>
    <s v="000032-2026/SGIST-GITE"/>
    <s v="000032-2026/SGIST-GITE"/>
    <s v="000036-2026/GITE"/>
    <d v="2026-01-06T00:00:00"/>
    <m/>
    <s v="0969"/>
    <m/>
    <m/>
    <m/>
    <s v="VILCA"/>
    <s v="PARI"/>
    <s v="PATRICIA PAOLA"/>
    <n v="72788476"/>
    <n v="10727884764"/>
    <n v="4500"/>
    <d v="2026-01-06T00:00:00"/>
    <d v="2026-02-28T00:00:00"/>
    <m/>
    <n v="30"/>
    <n v="4500"/>
    <n v="26"/>
    <n v="4500"/>
    <n v="26"/>
    <n v="4500"/>
    <n v="0"/>
    <n v="0"/>
    <m/>
    <n v="30"/>
    <n v="4500"/>
    <n v="28"/>
    <n v="0"/>
    <n v="28"/>
    <n v="4500"/>
    <n v="4500"/>
    <n v="0"/>
    <m/>
    <n v="0"/>
    <n v="0"/>
    <m/>
    <n v="0"/>
    <m/>
    <n v="0"/>
    <n v="0"/>
    <n v="0"/>
    <m/>
    <n v="0"/>
    <n v="0"/>
    <m/>
    <n v="0"/>
    <m/>
    <n v="0"/>
    <m/>
    <m/>
    <m/>
    <n v="9000"/>
    <n v="4500"/>
    <n v="9000"/>
    <n v="45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n v="1280"/>
    <m/>
    <m/>
    <m/>
    <s v="RAMOS"/>
    <s v="ALBORNOS"/>
    <s v="MARCOS ANTONIO"/>
    <n v="48344547"/>
    <n v="10483445470"/>
    <n v="3000"/>
    <d v="2026-01-06T00:00:00"/>
    <d v="2026-02-28T00:00:00"/>
    <m/>
    <n v="30"/>
    <n v="3000"/>
    <n v="26"/>
    <n v="3000"/>
    <n v="26"/>
    <n v="3000"/>
    <n v="0"/>
    <n v="0"/>
    <m/>
    <n v="30"/>
    <n v="3000"/>
    <n v="28"/>
    <n v="0"/>
    <n v="28"/>
    <n v="3000"/>
    <n v="3000"/>
    <n v="0"/>
    <m/>
    <n v="0"/>
    <n v="0"/>
    <m/>
    <n v="0"/>
    <m/>
    <n v="0"/>
    <n v="0"/>
    <n v="0"/>
    <m/>
    <n v="0"/>
    <n v="0"/>
    <m/>
    <n v="0"/>
    <m/>
    <n v="0"/>
    <m/>
    <m/>
    <m/>
    <n v="6000"/>
    <n v="3000"/>
    <n v="6000"/>
    <n v="3000"/>
    <n v="0"/>
    <m/>
    <m/>
    <m/>
    <m/>
  </r>
  <r>
    <s v="GESTION DE LA INFRAESTRUCTURA TECNOLOGICA Y BASE DE DATOS"/>
    <x v="5"/>
    <s v="PIM"/>
    <s v="GITE"/>
    <s v="EG 2026"/>
    <s v="2.3"/>
    <s v="2.3.2.9.1.1"/>
    <x v="268"/>
    <x v="1"/>
    <n v="1"/>
    <n v="6000"/>
    <n v="30"/>
    <n v="30"/>
    <x v="0"/>
    <x v="1"/>
    <m/>
    <m/>
    <m/>
    <m/>
    <m/>
    <m/>
    <m/>
    <m/>
    <n v="360000"/>
    <n v="6000"/>
    <n v="6000"/>
    <n v="0"/>
    <n v="0"/>
    <n v="0"/>
    <n v="0"/>
    <n v="0"/>
    <n v="0"/>
    <n v="0"/>
    <n v="0"/>
    <n v="0"/>
    <n v="0"/>
    <n v="12000"/>
    <s v="SGIST"/>
    <s v="3.2 GESTION DE LAS TECNOLOGIAS DE LA INFORMACION Y COMUNICACIONES"/>
    <m/>
    <m/>
    <m/>
    <m/>
    <m/>
    <m/>
    <m/>
    <s v="REMITIDO A GRH PARA CONTRATACION"/>
    <s v="000041-2026/SGIST-GITE"/>
    <s v="000041-2026/SGIST-GITE"/>
    <s v="000057-2026/GITE"/>
    <d v="2026-01-07T00:00:00"/>
    <m/>
    <n v="1281"/>
    <m/>
    <m/>
    <m/>
    <s v="GONZALES"/>
    <s v="ABAD"/>
    <s v="MILTON CESAR"/>
    <s v="07886622"/>
    <n v="10078866221"/>
    <n v="6000"/>
    <d v="2026-01-06T00:00:00"/>
    <d v="2026-02-28T00:00:00"/>
    <m/>
    <n v="30"/>
    <n v="6000"/>
    <n v="30"/>
    <n v="6000"/>
    <n v="30"/>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69"/>
    <x v="1"/>
    <n v="1"/>
    <n v="6500"/>
    <n v="30"/>
    <n v="30"/>
    <x v="0"/>
    <x v="1"/>
    <m/>
    <m/>
    <m/>
    <m/>
    <m/>
    <m/>
    <m/>
    <m/>
    <n v="390000"/>
    <n v="6500"/>
    <n v="6500"/>
    <n v="0"/>
    <n v="0"/>
    <n v="0"/>
    <n v="0"/>
    <n v="0"/>
    <n v="0"/>
    <n v="0"/>
    <n v="0"/>
    <n v="0"/>
    <n v="0"/>
    <n v="13000"/>
    <s v="SGIST"/>
    <s v="3.2 GESTION DE LAS TECNOLOGIAS DE LA INFORMACION Y COMUNICACIONES"/>
    <m/>
    <m/>
    <m/>
    <m/>
    <m/>
    <m/>
    <m/>
    <s v="REMITIDO A GRH PARA CONTRATACION"/>
    <s v="000041-2026/SGIST-GITE"/>
    <s v="000041-2026/SGIST-GITE"/>
    <s v="000057-2026/GITE"/>
    <d v="2026-01-07T00:00:00"/>
    <m/>
    <n v="1282"/>
    <m/>
    <m/>
    <m/>
    <s v="CIPRIANO"/>
    <s v="POMA"/>
    <s v="ELVIS TEODORO"/>
    <n v="45506071"/>
    <n v="10455060716"/>
    <n v="6500"/>
    <d v="2026-01-06T00:00:00"/>
    <d v="2026-02-28T00:00:00"/>
    <m/>
    <n v="30"/>
    <n v="6500"/>
    <n v="26"/>
    <n v="6500"/>
    <n v="26"/>
    <n v="6500"/>
    <n v="0"/>
    <n v="0"/>
    <m/>
    <n v="30"/>
    <n v="6500"/>
    <n v="30"/>
    <n v="6500"/>
    <n v="30"/>
    <n v="6500"/>
    <n v="0"/>
    <n v="6500"/>
    <m/>
    <n v="0"/>
    <n v="0"/>
    <m/>
    <n v="0"/>
    <m/>
    <n v="0"/>
    <n v="0"/>
    <n v="0"/>
    <m/>
    <n v="0"/>
    <n v="0"/>
    <m/>
    <n v="0"/>
    <m/>
    <n v="0"/>
    <m/>
    <m/>
    <m/>
    <n v="13000"/>
    <n v="13000"/>
    <n v="13000"/>
    <n v="0"/>
    <n v="0"/>
    <m/>
    <m/>
    <m/>
    <m/>
  </r>
  <r>
    <s v="GESTION DE LA INFRAESTRUCTURA TECNOLOGICA Y BASE DE DATOS"/>
    <x v="5"/>
    <s v="PIM"/>
    <s v="GITE"/>
    <s v="EG 2026"/>
    <s v="2.3"/>
    <s v="2.3.2.9.1.1"/>
    <x v="270"/>
    <x v="0"/>
    <n v="1"/>
    <n v="6000"/>
    <n v="30"/>
    <n v="30"/>
    <x v="0"/>
    <x v="1"/>
    <m/>
    <m/>
    <m/>
    <m/>
    <m/>
    <m/>
    <m/>
    <m/>
    <n v="12000"/>
    <n v="6000"/>
    <n v="6000"/>
    <n v="0"/>
    <n v="0"/>
    <n v="0"/>
    <n v="0"/>
    <n v="0"/>
    <n v="0"/>
    <n v="0"/>
    <n v="0"/>
    <n v="0"/>
    <n v="0"/>
    <n v="12000"/>
    <s v="SGIST"/>
    <s v="3.2 GESTION DE LAS TECNOLOGIAS DE LA INFORMACION Y COMUNICACIONES"/>
    <m/>
    <m/>
    <m/>
    <m/>
    <m/>
    <m/>
    <m/>
    <s v="REMITIDO A GRH PARA CONTRATACION"/>
    <s v="000041-2026/SGIST-GITE"/>
    <s v="000041-2026/SGIST-GITE"/>
    <s v="000057-2026/GITE"/>
    <d v="2026-01-07T00:00:00"/>
    <m/>
    <n v="1283"/>
    <m/>
    <m/>
    <m/>
    <s v="CAMPOS"/>
    <s v="GUTIERREZ"/>
    <s v="MAYTE KATHERINE"/>
    <n v="45310125"/>
    <n v="10453101253"/>
    <n v="6000"/>
    <d v="2026-01-06T00:00:00"/>
    <d v="2026-02-28T00:00:00"/>
    <m/>
    <n v="30"/>
    <n v="6000"/>
    <n v="26"/>
    <n v="6000"/>
    <n v="26"/>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71"/>
    <x v="1"/>
    <n v="1"/>
    <n v="6500"/>
    <n v="30"/>
    <n v="30"/>
    <x v="0"/>
    <x v="1"/>
    <m/>
    <m/>
    <m/>
    <m/>
    <m/>
    <m/>
    <m/>
    <m/>
    <n v="390000"/>
    <n v="6500"/>
    <n v="6500"/>
    <n v="0"/>
    <n v="0"/>
    <n v="0"/>
    <n v="0"/>
    <n v="0"/>
    <n v="0"/>
    <n v="0"/>
    <n v="0"/>
    <n v="0"/>
    <n v="0"/>
    <n v="13000"/>
    <s v="SGIST"/>
    <s v="3.2 GESTION DE LAS TECNOLOGIAS DE LA INFORMACION Y COMUNICACIONES"/>
    <m/>
    <m/>
    <m/>
    <m/>
    <m/>
    <m/>
    <m/>
    <s v="REMITIDO A GRH PARA CONTRATACION"/>
    <s v="000041-2026/SGIST-GITE"/>
    <s v="000041-2026/SGIST-GITE"/>
    <s v="000057-2026/GITE"/>
    <d v="2026-01-07T00:00:00"/>
    <m/>
    <n v="1284"/>
    <m/>
    <m/>
    <m/>
    <s v="DIAZ"/>
    <s v="GARCIA"/>
    <s v="RICHARD ALEXANDER"/>
    <n v="70757048"/>
    <n v="10707570488"/>
    <n v="6500"/>
    <d v="2026-01-06T00:00:00"/>
    <d v="2026-02-28T00:00:00"/>
    <m/>
    <n v="30"/>
    <n v="6500"/>
    <n v="26"/>
    <n v="6500"/>
    <n v="26"/>
    <n v="6500"/>
    <n v="0"/>
    <n v="0"/>
    <m/>
    <n v="30"/>
    <n v="6500"/>
    <n v="30"/>
    <n v="6500"/>
    <n v="30"/>
    <n v="6500"/>
    <n v="0"/>
    <n v="6500"/>
    <m/>
    <n v="0"/>
    <n v="0"/>
    <m/>
    <n v="0"/>
    <m/>
    <n v="0"/>
    <n v="0"/>
    <n v="0"/>
    <m/>
    <n v="0"/>
    <n v="0"/>
    <m/>
    <n v="0"/>
    <m/>
    <n v="0"/>
    <m/>
    <m/>
    <m/>
    <n v="13000"/>
    <n v="13000"/>
    <n v="13000"/>
    <n v="0"/>
    <n v="0"/>
    <m/>
    <m/>
    <m/>
    <m/>
  </r>
  <r>
    <s v="GESTION DE LA INFRAESTRUCTURA TECNOLOGICA Y BASE DE DATOS"/>
    <x v="5"/>
    <s v="PIM"/>
    <s v="GITE"/>
    <s v="EG 2026"/>
    <s v="2.3"/>
    <s v="2.3.2.9.1.1"/>
    <x v="272"/>
    <x v="0"/>
    <n v="1"/>
    <n v="8000"/>
    <n v="30"/>
    <n v="30"/>
    <x v="0"/>
    <x v="1"/>
    <m/>
    <m/>
    <m/>
    <m/>
    <m/>
    <m/>
    <m/>
    <m/>
    <n v="16000"/>
    <n v="8000"/>
    <n v="8000"/>
    <n v="0"/>
    <n v="0"/>
    <n v="0"/>
    <n v="0"/>
    <n v="0"/>
    <n v="0"/>
    <n v="0"/>
    <n v="0"/>
    <n v="0"/>
    <n v="0"/>
    <n v="16000"/>
    <s v="SGIST"/>
    <s v="3.2 GESTION DE LAS TECNOLOGIAS DE LA INFORMACION Y COMUNICACIONES"/>
    <m/>
    <m/>
    <m/>
    <m/>
    <m/>
    <m/>
    <m/>
    <s v="REMITIDO A GRH PARA CONTRATACION"/>
    <s v="000041-2026/SGIST-GITE"/>
    <s v="000041-2026/SGIST-GITE"/>
    <s v="000057-2026/GITE"/>
    <d v="2026-01-07T00:00:00"/>
    <m/>
    <n v="1285"/>
    <m/>
    <m/>
    <m/>
    <s v="CONDOR"/>
    <s v="PATILONGO"/>
    <s v="JOSE ANTONIO"/>
    <n v="21261169"/>
    <n v="10212611692"/>
    <n v="8000"/>
    <d v="2026-01-06T00:00:00"/>
    <d v="2026-02-28T00:00:00"/>
    <m/>
    <n v="30"/>
    <n v="8000"/>
    <n v="26"/>
    <n v="8000.0000000000009"/>
    <n v="26"/>
    <n v="8000.0000000000009"/>
    <n v="0"/>
    <n v="0"/>
    <m/>
    <n v="30"/>
    <n v="8000"/>
    <n v="30"/>
    <n v="8000.0000000000009"/>
    <n v="30"/>
    <n v="8000.0000000000009"/>
    <n v="0"/>
    <n v="8000"/>
    <m/>
    <n v="0"/>
    <n v="0"/>
    <m/>
    <n v="0"/>
    <m/>
    <n v="0"/>
    <n v="0"/>
    <n v="0"/>
    <m/>
    <n v="0"/>
    <n v="0"/>
    <m/>
    <n v="0"/>
    <m/>
    <n v="0"/>
    <m/>
    <m/>
    <m/>
    <n v="16000"/>
    <n v="16000.000000000002"/>
    <n v="16000.000000000002"/>
    <n v="0"/>
    <n v="0"/>
    <m/>
    <m/>
    <m/>
    <m/>
  </r>
  <r>
    <s v="GESTION DE LA INFRAESTRUCTURA TECNOLOGICA Y BASE DE DATOS"/>
    <x v="5"/>
    <s v="PIM"/>
    <s v="GITE"/>
    <s v="EG 2026"/>
    <s v="2.3"/>
    <s v="2.3.2.9.1.1"/>
    <x v="273"/>
    <x v="0"/>
    <n v="1"/>
    <n v="6500"/>
    <n v="30"/>
    <n v="30"/>
    <x v="0"/>
    <x v="1"/>
    <m/>
    <m/>
    <m/>
    <m/>
    <m/>
    <m/>
    <m/>
    <m/>
    <n v="13000"/>
    <n v="6500"/>
    <n v="6500"/>
    <n v="0"/>
    <n v="0"/>
    <n v="0"/>
    <n v="0"/>
    <n v="0"/>
    <n v="0"/>
    <n v="0"/>
    <n v="0"/>
    <n v="0"/>
    <n v="0"/>
    <n v="13000"/>
    <s v="SGIST"/>
    <s v="3.2 GESTION DE LAS TECNOLOGIAS DE LA INFORMACION Y COMUNICACIONES"/>
    <m/>
    <m/>
    <m/>
    <m/>
    <m/>
    <m/>
    <m/>
    <s v="REMITIDO A GRH PARA CONTRATACION"/>
    <s v="000041-2026/SGIST-GITE"/>
    <s v="000041-2026/SGIST-GITE"/>
    <s v="000057-2026/GITE"/>
    <d v="2026-01-07T00:00:00"/>
    <m/>
    <n v="1286"/>
    <m/>
    <m/>
    <m/>
    <s v="MANTILLA"/>
    <s v="SOTO"/>
    <s v="LISNETH DALYBEL"/>
    <n v="45096283"/>
    <n v="10450962835"/>
    <m/>
    <d v="2026-01-06T00:00:00"/>
    <d v="2026-02-28T00:00:00"/>
    <m/>
    <n v="30"/>
    <n v="6500"/>
    <n v="26"/>
    <n v="6500"/>
    <n v="26"/>
    <n v="6500"/>
    <n v="0"/>
    <n v="0"/>
    <m/>
    <n v="30"/>
    <n v="6500"/>
    <n v="30"/>
    <n v="6500"/>
    <n v="30"/>
    <n v="6500"/>
    <n v="0"/>
    <n v="6500"/>
    <m/>
    <n v="0"/>
    <n v="0"/>
    <m/>
    <n v="0"/>
    <m/>
    <n v="0"/>
    <n v="0"/>
    <n v="0"/>
    <m/>
    <n v="0"/>
    <n v="0"/>
    <m/>
    <n v="0"/>
    <m/>
    <n v="0"/>
    <m/>
    <m/>
    <m/>
    <n v="13000"/>
    <n v="13000"/>
    <n v="13000"/>
    <n v="0"/>
    <n v="0"/>
    <m/>
    <m/>
    <m/>
    <m/>
  </r>
  <r>
    <s v="GESTION DE LA INFRAESTRUCTURA TECNOLOGICA Y BASE DE DATOS"/>
    <x v="5"/>
    <s v="PIM"/>
    <s v="GITE"/>
    <s v="EG 2026"/>
    <s v="2.3"/>
    <s v="2.3.2.9.1.1"/>
    <x v="274"/>
    <x v="0"/>
    <n v="1"/>
    <n v="5500"/>
    <n v="30"/>
    <n v="30"/>
    <x v="0"/>
    <x v="1"/>
    <m/>
    <m/>
    <m/>
    <m/>
    <m/>
    <m/>
    <m/>
    <m/>
    <n v="11000"/>
    <n v="5500"/>
    <n v="5500"/>
    <n v="0"/>
    <n v="0"/>
    <n v="0"/>
    <n v="0"/>
    <n v="0"/>
    <n v="0"/>
    <n v="0"/>
    <n v="0"/>
    <n v="0"/>
    <n v="0"/>
    <n v="11000"/>
    <s v="SGIST"/>
    <s v="3.2 GESTION DE LAS TECNOLOGIAS DE LA INFORMACION Y COMUNICACIONES"/>
    <m/>
    <m/>
    <m/>
    <m/>
    <m/>
    <m/>
    <m/>
    <s v="REMITIDO A GRH PARA CONTRATACION"/>
    <s v="000041-2026/SGIST-GITE"/>
    <s v="000041-2026/SGIST-GITE"/>
    <s v="000057-2026/GITE"/>
    <d v="2026-01-07T00:00:00"/>
    <m/>
    <n v="1287"/>
    <m/>
    <m/>
    <m/>
    <s v="DELGADO"/>
    <s v="PAREDES"/>
    <s v="DAISSY GIULIANA"/>
    <n v="44303048"/>
    <n v="10443030480"/>
    <n v="5500"/>
    <d v="2026-01-06T00:00:00"/>
    <d v="2026-02-28T00:00:00"/>
    <m/>
    <n v="30"/>
    <n v="5500"/>
    <n v="26"/>
    <n v="5500"/>
    <n v="26"/>
    <n v="5500"/>
    <n v="0"/>
    <n v="0"/>
    <m/>
    <n v="30"/>
    <n v="5500"/>
    <n v="30"/>
    <n v="5500"/>
    <n v="30"/>
    <n v="5500"/>
    <n v="0"/>
    <n v="5500"/>
    <m/>
    <n v="0"/>
    <n v="0"/>
    <m/>
    <n v="0"/>
    <m/>
    <n v="0"/>
    <n v="0"/>
    <n v="0"/>
    <m/>
    <n v="0"/>
    <n v="0"/>
    <m/>
    <n v="0"/>
    <m/>
    <n v="0"/>
    <m/>
    <m/>
    <m/>
    <n v="11000"/>
    <n v="11000"/>
    <n v="11000"/>
    <n v="0"/>
    <n v="0"/>
    <m/>
    <m/>
    <m/>
    <m/>
  </r>
  <r>
    <s v="GESTION DE LA INFRAESTRUCTURA TECNOLOGICA Y BASE DE DATOS"/>
    <x v="5"/>
    <s v="PIM"/>
    <s v="GITE"/>
    <s v="EG 2026"/>
    <s v="2.3"/>
    <s v="2.3.2.9.1.1"/>
    <x v="275"/>
    <x v="0"/>
    <n v="1"/>
    <n v="6000"/>
    <n v="30"/>
    <n v="30"/>
    <x v="0"/>
    <x v="1"/>
    <m/>
    <m/>
    <m/>
    <m/>
    <m/>
    <m/>
    <m/>
    <m/>
    <n v="12000"/>
    <n v="6000"/>
    <n v="6000"/>
    <n v="0"/>
    <n v="0"/>
    <n v="0"/>
    <n v="0"/>
    <n v="0"/>
    <n v="0"/>
    <n v="0"/>
    <n v="0"/>
    <n v="0"/>
    <n v="0"/>
    <n v="12000"/>
    <s v="SGIST"/>
    <s v="3.2 GESTION DE LAS TECNOLOGIAS DE LA INFORMACION Y COMUNICACIONES"/>
    <m/>
    <m/>
    <m/>
    <m/>
    <m/>
    <m/>
    <m/>
    <s v="REMITIDO A GRH PARA CONTRATACION"/>
    <s v="000041-2026/SGIST-GITE"/>
    <s v="000041-2026/SGIST-GITE"/>
    <s v="000057-2026/GITE"/>
    <m/>
    <m/>
    <n v="1288"/>
    <m/>
    <m/>
    <m/>
    <s v="ZEGARRA"/>
    <s v="NORIEGA"/>
    <s v="TALIA YESABELLA"/>
    <n v="44913697"/>
    <n v="10449136972"/>
    <n v="6000"/>
    <d v="2026-01-06T00:00:00"/>
    <d v="2026-02-28T00:00:00"/>
    <m/>
    <n v="30"/>
    <n v="6000"/>
    <n v="26"/>
    <n v="6000"/>
    <n v="26"/>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76"/>
    <x v="0"/>
    <n v="1"/>
    <n v="5000"/>
    <n v="30"/>
    <n v="30"/>
    <x v="0"/>
    <x v="1"/>
    <m/>
    <m/>
    <m/>
    <m/>
    <m/>
    <m/>
    <m/>
    <m/>
    <n v="10000"/>
    <n v="5000"/>
    <n v="5000"/>
    <n v="0"/>
    <n v="0"/>
    <n v="0"/>
    <n v="0"/>
    <n v="0"/>
    <n v="0"/>
    <n v="0"/>
    <n v="0"/>
    <n v="0"/>
    <n v="0"/>
    <n v="10000"/>
    <s v="SGIST"/>
    <s v="3.2 GESTION DE LAS TECNOLOGIAS DE LA INFORMACION Y COMUNICACIONES"/>
    <m/>
    <m/>
    <m/>
    <m/>
    <m/>
    <m/>
    <m/>
    <s v="REMITIDO A GRH PARA CONTRATACION"/>
    <s v="000041-2026/SGIST-GITE"/>
    <s v="000041-2026/SGIST-GITE"/>
    <s v="000057-2026/GITE"/>
    <d v="2026-01-07T00:00:00"/>
    <m/>
    <n v="1289"/>
    <m/>
    <m/>
    <m/>
    <s v="CRUZ"/>
    <s v="MENDOZA"/>
    <s v="BREYDI STALIN"/>
    <n v="75742009"/>
    <n v="10757420096"/>
    <n v="5000"/>
    <d v="2026-01-06T00:00:00"/>
    <d v="2026-02-28T00:00:00"/>
    <m/>
    <n v="30"/>
    <n v="5000"/>
    <n v="26"/>
    <n v="5000"/>
    <n v="26"/>
    <n v="5000"/>
    <n v="0"/>
    <n v="0"/>
    <m/>
    <n v="30"/>
    <n v="5000"/>
    <n v="30"/>
    <n v="5000"/>
    <n v="30"/>
    <n v="5000"/>
    <n v="0"/>
    <n v="5000"/>
    <m/>
    <n v="0"/>
    <n v="0"/>
    <m/>
    <n v="0"/>
    <m/>
    <n v="0"/>
    <n v="0"/>
    <n v="0"/>
    <m/>
    <n v="0"/>
    <n v="0"/>
    <m/>
    <n v="0"/>
    <m/>
    <n v="0"/>
    <m/>
    <m/>
    <m/>
    <n v="10000"/>
    <n v="10000"/>
    <n v="10000"/>
    <n v="0"/>
    <n v="0"/>
    <m/>
    <m/>
    <s v="CARTA RENUNCIA DEL 06/01 AL 28/02/2026"/>
    <s v="ACEPTACION DE RENUNCIA INFORME 000208-2026-SGGDI Y MEMORANDO 001055-2026 02/03/2026"/>
  </r>
  <r>
    <s v="GESTION DE LA INFRAESTRUCTURA TECNOLOGICA Y BASE DE DATOS"/>
    <x v="5"/>
    <s v="PIM"/>
    <s v="GITE"/>
    <s v="EG 2026"/>
    <s v="2.3"/>
    <s v="2.3.2.9.1.1"/>
    <x v="277"/>
    <x v="1"/>
    <n v="1"/>
    <n v="6000"/>
    <n v="30"/>
    <n v="30"/>
    <x v="0"/>
    <x v="1"/>
    <m/>
    <m/>
    <m/>
    <m/>
    <m/>
    <m/>
    <m/>
    <m/>
    <n v="360000"/>
    <n v="6000"/>
    <n v="6000"/>
    <n v="0"/>
    <n v="0"/>
    <n v="0"/>
    <n v="0"/>
    <n v="0"/>
    <n v="0"/>
    <n v="0"/>
    <n v="0"/>
    <n v="0"/>
    <n v="0"/>
    <n v="12000"/>
    <s v="SGIST"/>
    <s v="3.2 GESTION DE LAS TECNOLOGIAS DE LA INFORMACION Y COMUNICACIONES"/>
    <m/>
    <m/>
    <m/>
    <m/>
    <m/>
    <m/>
    <m/>
    <s v="REMITIDO A GRH PARA CONTRATACION"/>
    <s v="000041-2026/SGIST-GITE"/>
    <s v="000041-2026/SGIST-GITE"/>
    <s v="000057-2026/GITE"/>
    <d v="2026-01-07T00:00:00"/>
    <m/>
    <n v="1290"/>
    <m/>
    <m/>
    <m/>
    <s v="QUISPE"/>
    <s v="COSSER"/>
    <s v="HUGO RAUL"/>
    <n v="45847537"/>
    <n v="10458475372"/>
    <n v="6000"/>
    <d v="2026-01-06T00:00:00"/>
    <d v="2026-02-28T00:00:00"/>
    <m/>
    <n v="30"/>
    <n v="6000"/>
    <n v="26"/>
    <n v="6000"/>
    <n v="26"/>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77"/>
    <x v="1"/>
    <n v="1"/>
    <n v="6000"/>
    <n v="30"/>
    <n v="30"/>
    <x v="0"/>
    <x v="1"/>
    <m/>
    <m/>
    <m/>
    <m/>
    <m/>
    <m/>
    <m/>
    <m/>
    <n v="360000"/>
    <n v="6000"/>
    <n v="6000"/>
    <n v="0"/>
    <n v="0"/>
    <n v="0"/>
    <n v="0"/>
    <n v="0"/>
    <n v="0"/>
    <n v="0"/>
    <n v="0"/>
    <n v="0"/>
    <n v="0"/>
    <n v="12000"/>
    <s v="SGIST"/>
    <s v="3.2 GESTION DE LAS TECNOLOGIAS DE LA INFORMACION Y COMUNICACIONES"/>
    <m/>
    <m/>
    <m/>
    <m/>
    <m/>
    <m/>
    <m/>
    <s v="REMITIDO A GRH PARA CONTRATACION"/>
    <s v="000041-2026/SGIST-GITE"/>
    <s v="000041-2026/SGIST-GITE"/>
    <s v="000057-2026/GITE"/>
    <d v="2026-01-07T00:00:00"/>
    <m/>
    <n v="1291"/>
    <m/>
    <m/>
    <m/>
    <s v="ALEGRE"/>
    <s v="HENDERSON"/>
    <s v="ANGIE"/>
    <s v="09863266"/>
    <n v="10098632668"/>
    <n v="6000"/>
    <d v="2026-01-06T00:00:00"/>
    <d v="2026-02-28T00:00:00"/>
    <m/>
    <n v="30"/>
    <n v="6000"/>
    <n v="26"/>
    <n v="6000"/>
    <n v="26"/>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78"/>
    <x v="1"/>
    <n v="1"/>
    <n v="7000"/>
    <n v="30"/>
    <n v="30"/>
    <x v="0"/>
    <x v="1"/>
    <m/>
    <m/>
    <m/>
    <m/>
    <m/>
    <m/>
    <m/>
    <m/>
    <n v="420000"/>
    <n v="7000"/>
    <n v="7000"/>
    <n v="0"/>
    <n v="0"/>
    <n v="0"/>
    <n v="0"/>
    <n v="0"/>
    <n v="0"/>
    <n v="0"/>
    <n v="0"/>
    <n v="0"/>
    <n v="0"/>
    <n v="14000"/>
    <s v="SGIST"/>
    <s v="3.2 GESTION DE LAS TECNOLOGIAS DE LA INFORMACION Y COMUNICACIONES"/>
    <m/>
    <m/>
    <m/>
    <m/>
    <m/>
    <m/>
    <m/>
    <s v="REMITIDO A GRH PARA CONTRATACION"/>
    <s v="000041-2026/SGIST-GITE"/>
    <s v="000041-2026/SGIST-GITE"/>
    <s v="000057-2026/GITE"/>
    <d v="2026-01-07T00:00:00"/>
    <m/>
    <n v="1292"/>
    <m/>
    <m/>
    <m/>
    <s v="MESIAS"/>
    <s v="AVALOS"/>
    <s v="ALEXANDER"/>
    <n v="72239259"/>
    <n v="10722392596"/>
    <n v="7000"/>
    <d v="2026-01-06T00:00:00"/>
    <d v="2026-02-28T00:00:00"/>
    <m/>
    <n v="30"/>
    <n v="7000"/>
    <n v="26"/>
    <n v="7000"/>
    <n v="26"/>
    <n v="7000"/>
    <n v="0"/>
    <n v="0"/>
    <m/>
    <n v="30"/>
    <n v="7000"/>
    <n v="30"/>
    <n v="7000"/>
    <n v="30"/>
    <n v="7000"/>
    <n v="0"/>
    <n v="7000"/>
    <m/>
    <n v="0"/>
    <n v="0"/>
    <m/>
    <n v="0"/>
    <m/>
    <n v="0"/>
    <n v="0"/>
    <n v="0"/>
    <m/>
    <n v="0"/>
    <n v="0"/>
    <m/>
    <n v="0"/>
    <m/>
    <n v="0"/>
    <m/>
    <m/>
    <m/>
    <n v="14000"/>
    <n v="14000"/>
    <n v="14000"/>
    <n v="0"/>
    <n v="0"/>
    <m/>
    <m/>
    <m/>
    <m/>
  </r>
  <r>
    <s v="GESTION DE LA SEGURIDAD INFORMATICA Y CONTINUIDAD DE LOS SERVICIOS TECNOLOGICOS"/>
    <x v="3"/>
    <s v="PIM"/>
    <s v="GITE"/>
    <s v="EG 2026"/>
    <s v="2.3"/>
    <s v="2.3.2.9.1.1"/>
    <x v="279"/>
    <x v="0"/>
    <n v="1"/>
    <n v="6500"/>
    <n v="30"/>
    <n v="30"/>
    <x v="0"/>
    <x v="1"/>
    <m/>
    <m/>
    <m/>
    <m/>
    <m/>
    <m/>
    <m/>
    <m/>
    <n v="13000"/>
    <n v="6500"/>
    <n v="6500"/>
    <n v="0"/>
    <n v="0"/>
    <n v="0"/>
    <n v="0"/>
    <n v="0"/>
    <n v="0"/>
    <n v="0"/>
    <n v="0"/>
    <n v="0"/>
    <n v="0"/>
    <n v="13000"/>
    <s v="SGIST"/>
    <s v="3.2 GESTION DE LAS TECNOLOGIAS DE LA INFORMACION Y COMUNICACIONES"/>
    <m/>
    <m/>
    <m/>
    <m/>
    <m/>
    <m/>
    <m/>
    <s v="REMITIDO A GRH PARA CONTRATACION"/>
    <s v="000041-2026/SGIST-GITE"/>
    <s v="000041-2026/SGIST-GITE"/>
    <s v="000057-2026/GITE"/>
    <d v="2026-01-07T00:00:00"/>
    <m/>
    <n v="1293"/>
    <m/>
    <m/>
    <m/>
    <s v="ENGRACIO"/>
    <s v="CANAL"/>
    <s v="ELVIS ANTONIO"/>
    <n v="41200743"/>
    <n v="10412007439"/>
    <n v="6500"/>
    <d v="2026-01-06T00:00:00"/>
    <d v="2026-02-28T00:00:00"/>
    <m/>
    <n v="30"/>
    <n v="6500"/>
    <n v="26"/>
    <n v="6500"/>
    <n v="26"/>
    <n v="6500"/>
    <n v="0"/>
    <n v="0"/>
    <m/>
    <n v="30"/>
    <n v="6500"/>
    <n v="30"/>
    <n v="6500"/>
    <n v="30"/>
    <n v="6500"/>
    <n v="0"/>
    <n v="6500"/>
    <m/>
    <n v="0"/>
    <n v="0"/>
    <m/>
    <n v="0"/>
    <m/>
    <n v="0"/>
    <n v="0"/>
    <n v="0"/>
    <m/>
    <n v="0"/>
    <n v="0"/>
    <m/>
    <n v="0"/>
    <m/>
    <n v="0"/>
    <m/>
    <m/>
    <m/>
    <n v="13000"/>
    <n v="13000"/>
    <n v="13000"/>
    <n v="0"/>
    <n v="0"/>
    <m/>
    <m/>
    <m/>
    <m/>
  </r>
  <r>
    <s v="GESTION DE LA SEGURIDAD INFORMATICA Y CONTINUIDAD DE LOS SERVICIOS TECNOLOGICOS"/>
    <x v="3"/>
    <s v="PIM"/>
    <s v="GITE"/>
    <s v="EG 2026"/>
    <s v="2.3"/>
    <s v="2.3.2.9.1.1"/>
    <x v="280"/>
    <x v="0"/>
    <n v="1"/>
    <n v="7000"/>
    <n v="30"/>
    <n v="30"/>
    <x v="0"/>
    <x v="1"/>
    <m/>
    <m/>
    <m/>
    <m/>
    <m/>
    <m/>
    <m/>
    <m/>
    <n v="14000"/>
    <n v="7000"/>
    <n v="7000"/>
    <n v="0"/>
    <n v="0"/>
    <n v="0"/>
    <n v="0"/>
    <n v="0"/>
    <n v="0"/>
    <n v="0"/>
    <n v="0"/>
    <n v="0"/>
    <n v="0"/>
    <n v="14000"/>
    <s v="SGIST"/>
    <s v="3.2 GESTION DE LAS TECNOLOGIAS DE LA INFORMACION Y COMUNICACIONES"/>
    <m/>
    <m/>
    <m/>
    <m/>
    <m/>
    <m/>
    <m/>
    <s v="REMITIDO A GRH PARA CONTRATACION"/>
    <s v="000041-2026/SGIST-GITE"/>
    <s v="000041-2026/SGIST-GITE"/>
    <s v="000057-2026/GITE"/>
    <d v="2026-01-07T00:00:00"/>
    <m/>
    <n v="1294"/>
    <m/>
    <m/>
    <m/>
    <s v="CARPIO"/>
    <s v="MONTEZA"/>
    <s v="JOEL ENRIQUE"/>
    <n v="40587637"/>
    <n v="10405876375"/>
    <n v="7000"/>
    <d v="2026-01-06T00:00:00"/>
    <d v="2026-02-28T00:00:00"/>
    <m/>
    <n v="30"/>
    <n v="7000"/>
    <n v="26"/>
    <n v="7000"/>
    <n v="26"/>
    <n v="7000"/>
    <n v="0"/>
    <n v="0"/>
    <m/>
    <n v="30"/>
    <n v="7000"/>
    <n v="30"/>
    <n v="7000"/>
    <n v="30"/>
    <n v="7000"/>
    <n v="0"/>
    <n v="7000"/>
    <m/>
    <n v="0"/>
    <n v="0"/>
    <m/>
    <n v="0"/>
    <m/>
    <n v="0"/>
    <n v="0"/>
    <n v="0"/>
    <m/>
    <n v="0"/>
    <n v="0"/>
    <m/>
    <n v="0"/>
    <m/>
    <n v="0"/>
    <m/>
    <m/>
    <m/>
    <n v="14000"/>
    <n v="14000"/>
    <n v="14000"/>
    <n v="0"/>
    <n v="0"/>
    <m/>
    <m/>
    <m/>
    <m/>
  </r>
  <r>
    <s v="GESTION DE LA INFRAESTRUCTURA TECNOLOGICA Y BASE DE DATOS"/>
    <x v="5"/>
    <s v="PIM"/>
    <s v="GITE"/>
    <s v="EG 2026"/>
    <s v="2.3"/>
    <s v="2.3.2.9.1.1"/>
    <x v="281"/>
    <x v="0"/>
    <n v="1"/>
    <n v="5000"/>
    <n v="30"/>
    <n v="30"/>
    <x v="0"/>
    <x v="1"/>
    <m/>
    <m/>
    <m/>
    <m/>
    <m/>
    <m/>
    <m/>
    <m/>
    <n v="10000"/>
    <n v="5000"/>
    <n v="5000"/>
    <n v="0"/>
    <n v="0"/>
    <n v="0"/>
    <n v="0"/>
    <n v="0"/>
    <n v="0"/>
    <n v="0"/>
    <n v="0"/>
    <n v="0"/>
    <n v="0"/>
    <n v="10000"/>
    <s v="SGIST"/>
    <s v="3.2 GESTION DE LAS TECNOLOGIAS DE LA INFORMACION Y COMUNICACIONES"/>
    <m/>
    <m/>
    <m/>
    <m/>
    <m/>
    <m/>
    <m/>
    <s v="REMITIDO A GRH PARA CONTRATACION"/>
    <s v="000041-2026/SGIST-GITE"/>
    <s v="000041-2026/SGIST-GITE"/>
    <s v="000057-2026/GITE"/>
    <d v="2026-01-07T00:00:00"/>
    <m/>
    <n v="1295"/>
    <m/>
    <m/>
    <m/>
    <s v="PEÑA"/>
    <s v="CUYA"/>
    <s v="LUIS JESUS"/>
    <n v="45847853"/>
    <n v="10458478533"/>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1"/>
    <x v="0"/>
    <n v="1"/>
    <n v="5000"/>
    <n v="30"/>
    <n v="30"/>
    <x v="0"/>
    <x v="1"/>
    <m/>
    <m/>
    <m/>
    <m/>
    <m/>
    <m/>
    <m/>
    <m/>
    <n v="10000"/>
    <n v="5000"/>
    <n v="5000"/>
    <n v="0"/>
    <n v="0"/>
    <n v="0"/>
    <n v="0"/>
    <n v="0"/>
    <n v="0"/>
    <n v="0"/>
    <n v="0"/>
    <n v="0"/>
    <n v="0"/>
    <n v="10000"/>
    <s v="SGIST"/>
    <s v="3.2 GESTION DE LAS TECNOLOGIAS DE LA INFORMACION Y COMUNICACIONES"/>
    <m/>
    <m/>
    <m/>
    <m/>
    <m/>
    <m/>
    <m/>
    <s v="REMITIDO A GRH PARA CONTRATACION"/>
    <s v="000041-2026/SGIST-GITE"/>
    <s v="000041-2026/SGIST-GITE"/>
    <s v="000057-2026/GITE"/>
    <d v="2026-01-07T00:00:00"/>
    <m/>
    <n v="1296"/>
    <m/>
    <m/>
    <m/>
    <s v="INGA"/>
    <s v="HUANCA"/>
    <s v="ABNER OMAR"/>
    <n v="45558213"/>
    <n v="10455582135"/>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1"/>
    <x v="0"/>
    <n v="1"/>
    <n v="5000"/>
    <n v="30"/>
    <n v="30"/>
    <x v="0"/>
    <x v="1"/>
    <m/>
    <m/>
    <m/>
    <m/>
    <m/>
    <m/>
    <m/>
    <m/>
    <n v="10000"/>
    <n v="5000"/>
    <n v="5000"/>
    <n v="0"/>
    <n v="0"/>
    <n v="0"/>
    <n v="0"/>
    <n v="0"/>
    <n v="0"/>
    <n v="0"/>
    <n v="0"/>
    <n v="0"/>
    <n v="0"/>
    <n v="10000"/>
    <s v="SGIST"/>
    <s v="3.2 GESTION DE LAS TECNOLOGIAS DE LA INFORMACION Y COMUNICACIONES"/>
    <m/>
    <m/>
    <m/>
    <m/>
    <m/>
    <m/>
    <m/>
    <s v="REMITIDO A GRH PARA CONTRATACION"/>
    <s v="000041-2026/SGIST-GITE"/>
    <s v="000041-2026/SGIST-GITE"/>
    <s v="000057-2026/GITE"/>
    <d v="2026-01-07T00:00:00"/>
    <m/>
    <n v="1297"/>
    <m/>
    <m/>
    <m/>
    <s v="DELGADO"/>
    <s v="DURAN"/>
    <s v="FREDDY GIOVANNI"/>
    <n v="10045517"/>
    <n v="10100455175"/>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1"/>
    <x v="0"/>
    <n v="1"/>
    <n v="5000"/>
    <n v="30"/>
    <n v="30"/>
    <x v="0"/>
    <x v="1"/>
    <m/>
    <m/>
    <m/>
    <m/>
    <m/>
    <m/>
    <m/>
    <m/>
    <n v="10000"/>
    <n v="5000"/>
    <n v="5000"/>
    <n v="0"/>
    <n v="0"/>
    <n v="0"/>
    <n v="0"/>
    <n v="0"/>
    <n v="0"/>
    <n v="0"/>
    <n v="0"/>
    <n v="0"/>
    <n v="0"/>
    <n v="10000"/>
    <s v="SGIST"/>
    <s v="3.2 GESTION DE LAS TECNOLOGIAS DE LA INFORMACION Y COMUNICACIONES"/>
    <m/>
    <m/>
    <m/>
    <m/>
    <m/>
    <m/>
    <m/>
    <s v="REMITIDO A GRH PARA CONTRATACION"/>
    <s v="000041-2026/SGIST-GITE"/>
    <s v="000041-2026/SGIST-GITE"/>
    <s v="000057-2026/GITE"/>
    <d v="2026-01-07T00:00:00"/>
    <m/>
    <n v="1298"/>
    <m/>
    <m/>
    <m/>
    <s v="HUAYANEY"/>
    <s v="CERVERA"/>
    <s v="CHRISTIAN ANTONINNI"/>
    <n v="44776254"/>
    <n v="10447762540"/>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1"/>
    <x v="0"/>
    <n v="1"/>
    <n v="5000"/>
    <n v="30"/>
    <n v="30"/>
    <x v="0"/>
    <x v="1"/>
    <m/>
    <m/>
    <m/>
    <m/>
    <m/>
    <m/>
    <m/>
    <m/>
    <n v="10000"/>
    <n v="5000"/>
    <n v="5000"/>
    <n v="0"/>
    <n v="0"/>
    <n v="0"/>
    <n v="0"/>
    <n v="0"/>
    <n v="0"/>
    <n v="0"/>
    <n v="0"/>
    <n v="0"/>
    <n v="0"/>
    <n v="10000"/>
    <s v="SGIST"/>
    <s v="3.2 GESTION DE LAS TECNOLOGIAS DE LA INFORMACION Y COMUNICACIONES"/>
    <m/>
    <m/>
    <m/>
    <m/>
    <m/>
    <m/>
    <m/>
    <s v="REMITIDO A GRH PARA CONTRATACION"/>
    <s v="000041-2026/SGIST-GITE"/>
    <s v="000041-2026/SGIST-GITE"/>
    <s v="000057-2026/GITE"/>
    <d v="2026-01-07T00:00:00"/>
    <m/>
    <n v="1299"/>
    <m/>
    <m/>
    <m/>
    <s v="GARCIA"/>
    <s v="CORDOVA"/>
    <s v="KARIN BERNEHT"/>
    <n v="10722131"/>
    <n v="10107221315"/>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s v="3.2 GESTION DE LAS TECNOLOGIAS DE LA INFORMACION Y COMUNICACIONES"/>
    <m/>
    <m/>
    <m/>
    <m/>
    <m/>
    <m/>
    <m/>
    <s v="REMITIDO A GRH PARA CONTRATACION"/>
    <s v="000041-2026/SGIST-GITE"/>
    <s v="000041-2026/SGIST-GITE"/>
    <s v="000057-2026/GITE"/>
    <d v="2026-01-07T00:00:00"/>
    <m/>
    <n v="1300"/>
    <m/>
    <m/>
    <m/>
    <s v="HILARIO"/>
    <s v="ESPINOZA"/>
    <s v="OSCAR DAVID"/>
    <n v="40666520"/>
    <n v="10406665203"/>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3"/>
    <x v="0"/>
    <n v="1"/>
    <n v="6000"/>
    <n v="30"/>
    <n v="30"/>
    <x v="0"/>
    <x v="1"/>
    <m/>
    <m/>
    <m/>
    <m/>
    <m/>
    <m/>
    <m/>
    <m/>
    <n v="12000"/>
    <n v="6000"/>
    <n v="6000"/>
    <n v="0"/>
    <n v="0"/>
    <n v="0"/>
    <n v="0"/>
    <n v="0"/>
    <n v="0"/>
    <n v="0"/>
    <n v="0"/>
    <n v="0"/>
    <n v="0"/>
    <n v="12000"/>
    <s v="SGIST"/>
    <s v="3.2 GESTION DE LAS TECNOLOGIAS DE LA INFORMACION Y COMUNICACIONES"/>
    <m/>
    <m/>
    <m/>
    <m/>
    <m/>
    <m/>
    <m/>
    <s v="REMITIDO A GRH PARA CONTRATACION"/>
    <s v="000041-2026/SGIST-GITE"/>
    <s v="000041-2026/SGIST-GITE"/>
    <s v="000057-2026/GITE"/>
    <d v="2026-01-07T00:00:00"/>
    <m/>
    <n v="1301"/>
    <m/>
    <m/>
    <m/>
    <s v="CARRILLO"/>
    <s v="SILVA "/>
    <s v="MARLENI"/>
    <n v="7759543"/>
    <n v="10077595436"/>
    <n v="6000"/>
    <d v="2026-01-06T00:00:00"/>
    <d v="2026-02-28T00:00:00"/>
    <m/>
    <n v="30"/>
    <n v="6000"/>
    <n v="26"/>
    <n v="6000"/>
    <n v="26"/>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84"/>
    <x v="0"/>
    <n v="1"/>
    <n v="5000"/>
    <n v="30"/>
    <n v="30"/>
    <x v="0"/>
    <x v="1"/>
    <m/>
    <m/>
    <m/>
    <m/>
    <m/>
    <m/>
    <m/>
    <m/>
    <n v="10000"/>
    <n v="5000"/>
    <n v="5000"/>
    <n v="0"/>
    <n v="0"/>
    <n v="0"/>
    <n v="0"/>
    <n v="0"/>
    <n v="0"/>
    <n v="0"/>
    <n v="0"/>
    <n v="0"/>
    <n v="0"/>
    <n v="10000"/>
    <s v="SGIST"/>
    <s v="3.2 GESTION DE LAS TECNOLOGIAS DE LA INFORMACION Y COMUNICACIONES"/>
    <m/>
    <m/>
    <m/>
    <m/>
    <m/>
    <m/>
    <m/>
    <s v="REMITIDO A GRH PARA CONTRATACION"/>
    <s v="000041-2026/SGIST-GITE"/>
    <s v="000041-2026/SGIST-GITE"/>
    <s v="000057-2026/GITE"/>
    <d v="2026-01-07T00:00:00"/>
    <m/>
    <n v="1302"/>
    <m/>
    <m/>
    <m/>
    <s v="SAAVEDRA "/>
    <s v="LOPEZ"/>
    <s v="CARLOS GIOVANNI"/>
    <n v="73212565"/>
    <n v="10732125651"/>
    <n v="5000"/>
    <d v="2026-01-06T00:00:00"/>
    <d v="2026-02-28T00:00:00"/>
    <m/>
    <n v="30"/>
    <n v="5000"/>
    <n v="26"/>
    <n v="5000"/>
    <n v="26"/>
    <n v="5000"/>
    <n v="0"/>
    <n v="0"/>
    <m/>
    <n v="30"/>
    <n v="5000"/>
    <n v="30"/>
    <n v="5000"/>
    <n v="30"/>
    <n v="5000"/>
    <n v="0"/>
    <n v="5000"/>
    <m/>
    <n v="0"/>
    <n v="0"/>
    <m/>
    <n v="0"/>
    <m/>
    <n v="0"/>
    <n v="0"/>
    <n v="0"/>
    <m/>
    <n v="0"/>
    <n v="0"/>
    <m/>
    <n v="0"/>
    <m/>
    <n v="0"/>
    <m/>
    <m/>
    <m/>
    <n v="10000"/>
    <n v="10000"/>
    <n v="10000"/>
    <n v="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m/>
    <m/>
    <s v="000036-2026/GITE"/>
    <d v="2026-01-06T00:00:00"/>
    <m/>
    <n v="1700"/>
    <m/>
    <m/>
    <m/>
    <s v="VILLAVICENCIO"/>
    <s v="PAREDES"/>
    <s v="CARLOS ENRIQUE"/>
    <s v="18131218"/>
    <n v="17457789670"/>
    <n v="3000"/>
    <d v="2026-01-06T00:00:00"/>
    <d v="2026-02-28T00:00:00"/>
    <m/>
    <n v="30"/>
    <n v="3000"/>
    <n v="26"/>
    <n v="3000"/>
    <n v="26"/>
    <n v="3000"/>
    <n v="0"/>
    <n v="3000"/>
    <m/>
    <n v="30"/>
    <n v="3000"/>
    <n v="28"/>
    <n v="2800"/>
    <n v="28"/>
    <n v="2800"/>
    <n v="200"/>
    <n v="2800"/>
    <m/>
    <n v="0"/>
    <n v="0"/>
    <m/>
    <n v="0"/>
    <m/>
    <n v="0"/>
    <n v="0"/>
    <n v="0"/>
    <m/>
    <n v="0"/>
    <n v="0"/>
    <m/>
    <n v="0"/>
    <m/>
    <n v="0"/>
    <m/>
    <m/>
    <m/>
    <n v="6000"/>
    <n v="5800"/>
    <n v="5800"/>
    <n v="200"/>
    <n v="200"/>
    <m/>
    <m/>
    <s v="Carta renuncia del "/>
    <s v="ACEPTACION DE RENUNCIA - INFORME 000660-2026-SGIST / MEMORANDO 000728-2026-GITE"/>
  </r>
  <r>
    <s v="GESTION DE LA INFRAESTRUCTURA TECNOLOGICA Y BASE DE DATOS"/>
    <x v="5"/>
    <s v="PIM"/>
    <s v="GITE"/>
    <s v="EG 2026"/>
    <s v="2.3"/>
    <s v="2.3.2.9.1.1"/>
    <x v="285"/>
    <x v="1"/>
    <n v="1"/>
    <n v="7000"/>
    <n v="30"/>
    <n v="30"/>
    <x v="0"/>
    <x v="1"/>
    <m/>
    <m/>
    <m/>
    <m/>
    <m/>
    <m/>
    <m/>
    <m/>
    <n v="420000"/>
    <n v="7000"/>
    <n v="7000"/>
    <n v="0"/>
    <n v="0"/>
    <n v="0"/>
    <n v="0"/>
    <n v="0"/>
    <n v="0"/>
    <n v="0"/>
    <n v="0"/>
    <n v="0"/>
    <n v="0"/>
    <n v="14000"/>
    <s v="SGIST"/>
    <m/>
    <m/>
    <m/>
    <m/>
    <m/>
    <m/>
    <m/>
    <m/>
    <s v="REMITIDO A GRH PARA CONTRATACION"/>
    <s v="000048-2026/SGIST-GITE"/>
    <s v="000216-2026/SGIST-GITE"/>
    <s v="000108-2026/GITE"/>
    <d v="2026-01-08T00:00:00"/>
    <m/>
    <n v="1838"/>
    <m/>
    <m/>
    <m/>
    <s v="PINTADO"/>
    <s v="HUAMAN"/>
    <s v="JOSE LUIS"/>
    <n v="25860770"/>
    <n v="10258607703"/>
    <n v="7000"/>
    <d v="2026-01-06T00:00:00"/>
    <d v="2026-02-28T00:00:00"/>
    <m/>
    <n v="30"/>
    <n v="7000"/>
    <n v="26"/>
    <n v="7000"/>
    <n v="26"/>
    <n v="7000"/>
    <n v="0"/>
    <n v="0"/>
    <m/>
    <n v="30"/>
    <n v="7000"/>
    <n v="30"/>
    <n v="7000"/>
    <n v="30"/>
    <n v="7000"/>
    <n v="0"/>
    <n v="7000"/>
    <m/>
    <n v="0"/>
    <n v="0"/>
    <m/>
    <n v="0"/>
    <m/>
    <n v="0"/>
    <n v="0"/>
    <n v="0"/>
    <m/>
    <n v="0"/>
    <n v="0"/>
    <m/>
    <n v="0"/>
    <m/>
    <n v="0"/>
    <m/>
    <m/>
    <m/>
    <n v="14000"/>
    <n v="14000"/>
    <n v="14000"/>
    <n v="0"/>
    <n v="0"/>
    <m/>
    <m/>
    <m/>
    <m/>
  </r>
  <r>
    <s v="GESTION DE LA INFRAESTRUCTURA TECNOLOGICA Y BASE DE DATOS"/>
    <x v="5"/>
    <s v="PIM"/>
    <s v="GITE"/>
    <s v="EG 2026"/>
    <s v="2.3"/>
    <s v="2.3.2.9.1.1"/>
    <x v="285"/>
    <x v="1"/>
    <n v="1"/>
    <n v="7000"/>
    <n v="30"/>
    <n v="30"/>
    <x v="0"/>
    <x v="1"/>
    <m/>
    <m/>
    <m/>
    <m/>
    <m/>
    <m/>
    <m/>
    <m/>
    <n v="420000"/>
    <n v="7000"/>
    <n v="7000"/>
    <n v="0"/>
    <n v="0"/>
    <n v="0"/>
    <n v="0"/>
    <n v="0"/>
    <n v="0"/>
    <n v="0"/>
    <n v="0"/>
    <n v="0"/>
    <n v="0"/>
    <n v="14000"/>
    <s v="SGIST"/>
    <m/>
    <m/>
    <m/>
    <m/>
    <m/>
    <m/>
    <m/>
    <m/>
    <s v="REMITIDO A GRH PARA CONTRATACION"/>
    <s v="000048-2026/SGIST-GITE"/>
    <s v="000216-2026/SGIST-GITE"/>
    <s v="000108-2026/GITE"/>
    <d v="2026-01-08T00:00:00"/>
    <m/>
    <n v="1839"/>
    <m/>
    <m/>
    <m/>
    <s v="LEIVA"/>
    <s v="ROJAS"/>
    <s v="JESUS CORNELIO"/>
    <n v="45402132"/>
    <n v="10454021326"/>
    <n v="7000"/>
    <d v="2026-01-06T00:00:00"/>
    <d v="2026-02-28T00:00:00"/>
    <m/>
    <n v="30"/>
    <n v="7000"/>
    <n v="26"/>
    <n v="7000"/>
    <n v="26"/>
    <n v="7000"/>
    <n v="0"/>
    <n v="0"/>
    <m/>
    <n v="30"/>
    <n v="7000"/>
    <n v="30"/>
    <n v="7000"/>
    <n v="30"/>
    <n v="7000"/>
    <n v="0"/>
    <n v="7000"/>
    <m/>
    <n v="0"/>
    <n v="0"/>
    <m/>
    <n v="0"/>
    <m/>
    <n v="0"/>
    <n v="0"/>
    <n v="0"/>
    <m/>
    <n v="0"/>
    <n v="0"/>
    <m/>
    <n v="0"/>
    <m/>
    <n v="0"/>
    <m/>
    <m/>
    <m/>
    <n v="14000"/>
    <n v="14000"/>
    <n v="14000"/>
    <n v="0"/>
    <n v="0"/>
    <m/>
    <m/>
    <m/>
    <m/>
  </r>
  <r>
    <s v="GESTION DE LA INFRAESTRUCTURA TECNOLOGICA Y BASE DE DATOS"/>
    <x v="5"/>
    <s v="PIM"/>
    <s v="GITE"/>
    <s v="EG 2026"/>
    <s v="2.3"/>
    <s v="2.3.2.9.1.1"/>
    <x v="286"/>
    <x v="0"/>
    <n v="1"/>
    <n v="10000"/>
    <n v="30"/>
    <n v="30"/>
    <x v="0"/>
    <x v="1"/>
    <m/>
    <m/>
    <m/>
    <m/>
    <m/>
    <m/>
    <m/>
    <m/>
    <n v="20000"/>
    <n v="10000"/>
    <n v="10000"/>
    <n v="0"/>
    <n v="0"/>
    <n v="0"/>
    <n v="0"/>
    <n v="0"/>
    <n v="0"/>
    <n v="0"/>
    <n v="0"/>
    <n v="0"/>
    <n v="0"/>
    <n v="20000"/>
    <s v="SGIST"/>
    <m/>
    <m/>
    <m/>
    <m/>
    <m/>
    <m/>
    <m/>
    <m/>
    <s v="REMITIDO A GRH PARA CONTRATACION"/>
    <s v="000048-2026/SGIST-GITE"/>
    <s v="000216-2026/SGIST-GITE"/>
    <s v="000108-2026/GITE"/>
    <d v="2026-01-08T00:00:00"/>
    <m/>
    <n v="1840"/>
    <m/>
    <m/>
    <m/>
    <s v="BALBUENA"/>
    <s v="RODRIGUEZ"/>
    <s v="RICARDO GERARDO"/>
    <n v="25792462"/>
    <n v="10257924624"/>
    <n v="10000"/>
    <d v="2026-01-06T00:00:00"/>
    <d v="2026-02-28T00:00:00"/>
    <m/>
    <n v="30"/>
    <n v="10000"/>
    <n v="26"/>
    <n v="10000"/>
    <n v="26"/>
    <n v="10000"/>
    <n v="0"/>
    <n v="0"/>
    <m/>
    <n v="30"/>
    <n v="10000"/>
    <n v="30"/>
    <n v="10000"/>
    <n v="30"/>
    <n v="10000"/>
    <n v="0"/>
    <n v="10000"/>
    <m/>
    <n v="0"/>
    <n v="0"/>
    <m/>
    <n v="0"/>
    <m/>
    <n v="0"/>
    <n v="0"/>
    <n v="0"/>
    <m/>
    <n v="0"/>
    <n v="0"/>
    <m/>
    <n v="0"/>
    <m/>
    <n v="0"/>
    <m/>
    <m/>
    <m/>
    <n v="20000"/>
    <n v="20000"/>
    <n v="20000"/>
    <n v="0"/>
    <n v="0"/>
    <m/>
    <m/>
    <m/>
    <m/>
  </r>
  <r>
    <s v="GESTION DE LA INFRAESTRUCTURA TECNOLOGICA Y BASE DE DATOS"/>
    <x v="5"/>
    <s v="PIM"/>
    <s v="GITE"/>
    <s v="EG 2026"/>
    <s v="2.3"/>
    <s v="2.3.2.9.1.1"/>
    <x v="287"/>
    <x v="0"/>
    <n v="1"/>
    <n v="10000"/>
    <n v="30"/>
    <n v="30"/>
    <x v="0"/>
    <x v="1"/>
    <m/>
    <m/>
    <m/>
    <m/>
    <m/>
    <m/>
    <m/>
    <m/>
    <n v="20000"/>
    <n v="10000"/>
    <n v="10000"/>
    <n v="0"/>
    <n v="0"/>
    <n v="0"/>
    <n v="0"/>
    <n v="0"/>
    <n v="0"/>
    <n v="0"/>
    <n v="0"/>
    <n v="0"/>
    <n v="0"/>
    <n v="20000"/>
    <s v="SGIST"/>
    <m/>
    <m/>
    <m/>
    <m/>
    <m/>
    <m/>
    <m/>
    <m/>
    <s v="REMITIDO A GRH PARA CONTRATACION"/>
    <s v="000048-2026/SGIST-GITE"/>
    <s v="000216-2026/SGIST-GITE"/>
    <s v="000108-2026/GITE"/>
    <d v="2026-01-08T00:00:00"/>
    <m/>
    <n v="1841"/>
    <m/>
    <m/>
    <m/>
    <s v="GUEVARA"/>
    <s v="JORDAN"/>
    <s v="RAFAEL"/>
    <s v="09859555"/>
    <n v="10098595550"/>
    <n v="10000"/>
    <d v="2026-01-06T00:00:00"/>
    <d v="2026-02-28T00:00:00"/>
    <m/>
    <n v="30"/>
    <n v="10000"/>
    <n v="26"/>
    <n v="10000"/>
    <n v="26"/>
    <n v="10000"/>
    <n v="0"/>
    <n v="0"/>
    <m/>
    <n v="30"/>
    <n v="10000"/>
    <n v="30"/>
    <n v="10000"/>
    <n v="30"/>
    <n v="10000"/>
    <n v="0"/>
    <n v="10000"/>
    <m/>
    <n v="0"/>
    <n v="0"/>
    <m/>
    <n v="0"/>
    <m/>
    <n v="0"/>
    <n v="0"/>
    <n v="0"/>
    <m/>
    <n v="0"/>
    <n v="0"/>
    <m/>
    <n v="0"/>
    <m/>
    <n v="0"/>
    <m/>
    <m/>
    <m/>
    <n v="20000"/>
    <n v="20000"/>
    <n v="20000"/>
    <n v="0"/>
    <n v="0"/>
    <m/>
    <m/>
    <m/>
    <m/>
  </r>
  <r>
    <s v="GESTION DE LA INFRAESTRUCTURA TECNOLOGICA Y BASE DE DATOS"/>
    <x v="5"/>
    <s v="PIM"/>
    <s v="GITE"/>
    <s v="EG 2026"/>
    <s v="2.3"/>
    <s v="2.3.2.9.1.1"/>
    <x v="288"/>
    <x v="0"/>
    <n v="1"/>
    <n v="8000"/>
    <n v="30"/>
    <n v="30"/>
    <x v="0"/>
    <x v="1"/>
    <m/>
    <m/>
    <m/>
    <m/>
    <m/>
    <m/>
    <m/>
    <m/>
    <n v="16000"/>
    <n v="8000"/>
    <n v="8000"/>
    <n v="0"/>
    <n v="0"/>
    <n v="0"/>
    <n v="0"/>
    <n v="0"/>
    <n v="0"/>
    <n v="0"/>
    <n v="0"/>
    <n v="0"/>
    <n v="0"/>
    <n v="16000"/>
    <s v="SGIST"/>
    <m/>
    <m/>
    <m/>
    <m/>
    <m/>
    <m/>
    <m/>
    <m/>
    <s v="REMITIDO A GRH PARA CONTRATACION"/>
    <s v="000048-2026/SGIST-GITE"/>
    <s v="000216-2026/SGIST-GITE"/>
    <s v="000108-2026/GITE"/>
    <d v="2026-01-08T00:00:00"/>
    <m/>
    <n v="1842"/>
    <m/>
    <m/>
    <m/>
    <s v="RAMOS"/>
    <s v="CONTRERAS"/>
    <s v="SHERLY DIANA"/>
    <n v="70041314"/>
    <n v="10700413140"/>
    <n v="8000"/>
    <d v="2026-01-06T00:00:00"/>
    <d v="2026-02-28T00:00:00"/>
    <m/>
    <n v="30"/>
    <n v="8000"/>
    <n v="26"/>
    <n v="8000.0000000000009"/>
    <n v="26"/>
    <n v="8000.0000000000009"/>
    <n v="0"/>
    <n v="0"/>
    <m/>
    <n v="30"/>
    <n v="8000"/>
    <n v="30"/>
    <n v="8000.0000000000009"/>
    <n v="30"/>
    <n v="8000.0000000000009"/>
    <n v="0"/>
    <n v="8000"/>
    <m/>
    <n v="0"/>
    <n v="0"/>
    <m/>
    <n v="0"/>
    <m/>
    <n v="0"/>
    <n v="0"/>
    <n v="0"/>
    <m/>
    <n v="0"/>
    <n v="0"/>
    <m/>
    <n v="0"/>
    <m/>
    <n v="0"/>
    <m/>
    <m/>
    <m/>
    <n v="16000"/>
    <n v="16000.000000000002"/>
    <n v="16000.000000000002"/>
    <n v="0"/>
    <n v="0"/>
    <m/>
    <m/>
    <m/>
    <m/>
  </r>
  <r>
    <s v="GESTION DE LA INFRAESTRUCTURA TECNOLOGICA Y BASE DE DATOS"/>
    <x v="5"/>
    <s v="PIM"/>
    <s v="GITE"/>
    <s v="EG 2026"/>
    <s v="2.3"/>
    <s v="2.3.2.9.1.1"/>
    <x v="289"/>
    <x v="0"/>
    <n v="1"/>
    <n v="8000"/>
    <n v="30"/>
    <n v="30"/>
    <x v="0"/>
    <x v="1"/>
    <m/>
    <m/>
    <m/>
    <m/>
    <m/>
    <m/>
    <m/>
    <m/>
    <n v="16000"/>
    <n v="8000"/>
    <n v="8000"/>
    <n v="0"/>
    <n v="0"/>
    <n v="0"/>
    <n v="0"/>
    <n v="0"/>
    <n v="0"/>
    <n v="0"/>
    <n v="0"/>
    <n v="0"/>
    <n v="0"/>
    <n v="16000"/>
    <s v="SGIST"/>
    <m/>
    <m/>
    <m/>
    <m/>
    <m/>
    <m/>
    <m/>
    <m/>
    <s v="REMITIDO A GRH PARA CONTRATACION"/>
    <s v="000048-2026/SGIST-GITE"/>
    <s v="000216-2026/SGIST-GITE"/>
    <s v="000108-2026/GITE"/>
    <d v="2026-01-08T00:00:00"/>
    <m/>
    <n v="1843"/>
    <m/>
    <m/>
    <m/>
    <s v="VILLAVICENCIO"/>
    <s v="PEIRANO"/>
    <s v="INGRID CECILIA"/>
    <s v="07757557"/>
    <n v="10077575575"/>
    <n v="8000"/>
    <d v="2026-01-06T00:00:00"/>
    <d v="2026-02-28T00:00:00"/>
    <m/>
    <n v="30"/>
    <n v="8000"/>
    <n v="26"/>
    <n v="8000.0000000000009"/>
    <n v="26"/>
    <n v="8000.0000000000009"/>
    <n v="0"/>
    <n v="0"/>
    <m/>
    <n v="30"/>
    <n v="8000"/>
    <n v="30"/>
    <n v="8000.0000000000009"/>
    <n v="30"/>
    <n v="8000.0000000000009"/>
    <n v="0"/>
    <n v="8000"/>
    <m/>
    <n v="0"/>
    <n v="0"/>
    <m/>
    <n v="0"/>
    <m/>
    <n v="0"/>
    <n v="0"/>
    <n v="0"/>
    <m/>
    <n v="0"/>
    <n v="0"/>
    <m/>
    <n v="0"/>
    <m/>
    <n v="0"/>
    <m/>
    <m/>
    <m/>
    <n v="16000"/>
    <n v="16000.000000000002"/>
    <n v="16000.000000000002"/>
    <n v="0"/>
    <n v="0"/>
    <m/>
    <m/>
    <s v="observado"/>
    <m/>
  </r>
  <r>
    <s v="GESTION DE LA INFRAESTRUCTURA TECNOLOGICA Y BASE DE DATOS"/>
    <x v="5"/>
    <s v="PIM"/>
    <s v="GITE"/>
    <s v="EG 2026"/>
    <s v="2.3"/>
    <s v="2.3.2.9.1.1"/>
    <x v="290"/>
    <x v="0"/>
    <n v="1"/>
    <n v="8000"/>
    <n v="30"/>
    <n v="30"/>
    <x v="0"/>
    <x v="1"/>
    <m/>
    <m/>
    <m/>
    <m/>
    <m/>
    <m/>
    <m/>
    <m/>
    <n v="16000"/>
    <n v="8000"/>
    <n v="8000"/>
    <n v="0"/>
    <n v="0"/>
    <n v="0"/>
    <n v="0"/>
    <n v="0"/>
    <n v="0"/>
    <n v="0"/>
    <n v="0"/>
    <n v="0"/>
    <n v="0"/>
    <n v="16000"/>
    <s v="SGIST"/>
    <m/>
    <m/>
    <m/>
    <m/>
    <m/>
    <m/>
    <m/>
    <m/>
    <s v="REMITIDO A GRH PARA CONTRATACION"/>
    <s v="000048-2026/SGIST-GITE"/>
    <s v="000216-2026/SGIST-GITE"/>
    <s v="000108-2026/GITE"/>
    <d v="2026-01-08T00:00:00"/>
    <m/>
    <n v="1844"/>
    <m/>
    <m/>
    <m/>
    <s v="CASTRO"/>
    <s v="VILCA"/>
    <s v="IRVIN HANS"/>
    <n v="45387627"/>
    <n v="10453876271"/>
    <n v="8000"/>
    <d v="2026-01-06T00:00:00"/>
    <d v="2026-02-28T00:00:00"/>
    <m/>
    <n v="30"/>
    <n v="8000"/>
    <n v="26"/>
    <n v="8000.0000000000009"/>
    <n v="26"/>
    <n v="8000.0000000000009"/>
    <n v="0"/>
    <n v="0"/>
    <m/>
    <n v="30"/>
    <n v="8000"/>
    <n v="30"/>
    <n v="8000.0000000000009"/>
    <n v="30"/>
    <n v="8000.0000000000009"/>
    <n v="0"/>
    <n v="8000"/>
    <m/>
    <n v="0"/>
    <n v="0"/>
    <m/>
    <n v="0"/>
    <m/>
    <n v="0"/>
    <n v="0"/>
    <n v="0"/>
    <m/>
    <n v="0"/>
    <n v="0"/>
    <m/>
    <n v="0"/>
    <m/>
    <n v="0"/>
    <m/>
    <m/>
    <m/>
    <n v="16000"/>
    <n v="16000.000000000002"/>
    <n v="16000.000000000002"/>
    <n v="0"/>
    <n v="0"/>
    <m/>
    <m/>
    <m/>
    <m/>
  </r>
  <r>
    <s v="GESTION DE LA INFRAESTRUCTURA TECNOLOGICA Y BASE DE DATOS"/>
    <x v="5"/>
    <s v="PIM"/>
    <s v="GITE"/>
    <s v="EG 2026"/>
    <s v="2.3"/>
    <s v="2.3.2.9.1.1"/>
    <x v="291"/>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45"/>
    <m/>
    <m/>
    <m/>
    <s v="ESCOBEDO"/>
    <s v="BENITES"/>
    <s v="RICARDO MARTIN"/>
    <n v="18111741"/>
    <n v="10181117414"/>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1"/>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46"/>
    <m/>
    <m/>
    <m/>
    <s v="TAPIA"/>
    <s v="TORRES"/>
    <s v="JOE DANTE"/>
    <n v="45250945"/>
    <n v="10452509453"/>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1"/>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47"/>
    <m/>
    <m/>
    <m/>
    <s v="MOSTACERO"/>
    <s v="ALIAGA"/>
    <s v="NANI LISLEI"/>
    <n v="47737701"/>
    <n v="10477377012"/>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2"/>
    <x v="0"/>
    <n v="1"/>
    <n v="8000"/>
    <n v="30"/>
    <n v="30"/>
    <x v="0"/>
    <x v="1"/>
    <m/>
    <m/>
    <m/>
    <m/>
    <m/>
    <m/>
    <m/>
    <m/>
    <n v="16000"/>
    <n v="8000"/>
    <n v="8000"/>
    <n v="0"/>
    <n v="0"/>
    <n v="0"/>
    <n v="0"/>
    <n v="0"/>
    <n v="0"/>
    <n v="0"/>
    <n v="0"/>
    <n v="0"/>
    <n v="0"/>
    <n v="16000"/>
    <s v="SGIST"/>
    <m/>
    <m/>
    <m/>
    <m/>
    <m/>
    <m/>
    <m/>
    <m/>
    <s v="REMITIDO A GRH PARA CONTRATACION"/>
    <s v="000048-2026/SGIST-GITE"/>
    <s v="000216-2026/SGIST-GITE"/>
    <s v="000108-2026/GITE"/>
    <d v="2026-01-08T00:00:00"/>
    <m/>
    <n v="1848"/>
    <m/>
    <m/>
    <m/>
    <s v="POLO"/>
    <s v="PALACIOS"/>
    <s v="MIGUEL ANGEL"/>
    <n v="46836739"/>
    <n v="10468367390"/>
    <n v="8000"/>
    <d v="2026-01-06T00:00:00"/>
    <d v="2026-02-28T00:00:00"/>
    <m/>
    <n v="30"/>
    <n v="8000"/>
    <n v="26"/>
    <n v="8000.0000000000009"/>
    <n v="26"/>
    <n v="8000.0000000000009"/>
    <n v="0"/>
    <n v="0"/>
    <m/>
    <n v="30"/>
    <n v="8000"/>
    <n v="30"/>
    <n v="8000.0000000000009"/>
    <n v="30"/>
    <n v="8000.0000000000009"/>
    <n v="0"/>
    <n v="8000"/>
    <m/>
    <n v="0"/>
    <n v="0"/>
    <m/>
    <n v="0"/>
    <m/>
    <n v="0"/>
    <n v="0"/>
    <n v="0"/>
    <m/>
    <n v="0"/>
    <n v="0"/>
    <m/>
    <n v="0"/>
    <m/>
    <n v="0"/>
    <m/>
    <m/>
    <m/>
    <n v="16000"/>
    <n v="16000.000000000002"/>
    <n v="16000.000000000002"/>
    <n v="0"/>
    <n v="0"/>
    <m/>
    <m/>
    <m/>
    <m/>
  </r>
  <r>
    <s v="GESTION DE LA INFRAESTRUCTURA TECNOLOGICA Y BASE DE DATOS"/>
    <x v="5"/>
    <s v="PIM"/>
    <s v="GITE"/>
    <s v="EG 2026"/>
    <s v="2.3"/>
    <s v="2.3.2.9.1.1"/>
    <x v="293"/>
    <x v="1"/>
    <n v="1"/>
    <n v="6500"/>
    <n v="30"/>
    <n v="30"/>
    <x v="0"/>
    <x v="1"/>
    <m/>
    <m/>
    <m/>
    <m/>
    <m/>
    <m/>
    <m/>
    <m/>
    <n v="390000"/>
    <n v="6500"/>
    <n v="6500"/>
    <n v="0"/>
    <n v="0"/>
    <n v="0"/>
    <n v="0"/>
    <n v="0"/>
    <n v="0"/>
    <n v="0"/>
    <n v="0"/>
    <n v="0"/>
    <n v="0"/>
    <n v="13000"/>
    <s v="SGIST"/>
    <m/>
    <m/>
    <m/>
    <m/>
    <m/>
    <m/>
    <m/>
    <m/>
    <s v="REMITIDO A GRH PARA CONTRATACION"/>
    <s v="000048-2026/SGIST-GITE"/>
    <s v="000216-2026/SGIST-GITE"/>
    <s v="000108-2026/GITE"/>
    <d v="2026-01-08T00:00:00"/>
    <m/>
    <n v="1849"/>
    <m/>
    <m/>
    <m/>
    <s v="AYALA"/>
    <s v="AVALOS"/>
    <s v="JORGE LUIS"/>
    <n v="41668590"/>
    <n v="10416685903"/>
    <n v="6500"/>
    <d v="2026-01-06T00:00:00"/>
    <d v="2026-02-28T00:00:00"/>
    <m/>
    <n v="30"/>
    <n v="6500"/>
    <n v="30"/>
    <n v="6500"/>
    <n v="30"/>
    <n v="6500"/>
    <n v="0"/>
    <n v="0"/>
    <m/>
    <n v="30"/>
    <n v="6500"/>
    <n v="30"/>
    <n v="6500"/>
    <n v="30"/>
    <n v="6500"/>
    <n v="0"/>
    <n v="6500"/>
    <m/>
    <n v="0"/>
    <n v="0"/>
    <m/>
    <n v="0"/>
    <m/>
    <n v="0"/>
    <n v="0"/>
    <n v="0"/>
    <m/>
    <n v="0"/>
    <n v="0"/>
    <m/>
    <n v="0"/>
    <m/>
    <n v="0"/>
    <m/>
    <m/>
    <m/>
    <n v="13000"/>
    <n v="13000"/>
    <n v="13000"/>
    <n v="0"/>
    <n v="0"/>
    <m/>
    <m/>
    <m/>
    <m/>
  </r>
  <r>
    <s v="GESTION DE LA INFRAESTRUCTURA TECNOLOGICA Y BASE DE DATOS"/>
    <x v="5"/>
    <s v="PIM"/>
    <s v="GITE"/>
    <s v="EG 2026"/>
    <s v="2.3"/>
    <s v="2.3.2.9.1.1"/>
    <x v="294"/>
    <x v="0"/>
    <n v="1"/>
    <n v="6000"/>
    <n v="30"/>
    <n v="30"/>
    <x v="0"/>
    <x v="1"/>
    <m/>
    <m/>
    <m/>
    <m/>
    <m/>
    <m/>
    <m/>
    <m/>
    <n v="12000"/>
    <n v="6000"/>
    <n v="6000"/>
    <n v="0"/>
    <n v="0"/>
    <n v="0"/>
    <n v="0"/>
    <n v="0"/>
    <n v="0"/>
    <n v="0"/>
    <n v="0"/>
    <n v="0"/>
    <n v="0"/>
    <n v="12000"/>
    <s v="SGIST"/>
    <m/>
    <m/>
    <m/>
    <m/>
    <m/>
    <m/>
    <m/>
    <m/>
    <s v="REMITIDO A GRH PARA CONTRATACION"/>
    <s v="000048-2026/SGIST-GITE"/>
    <s v="000216-2026/SGIST-GITE"/>
    <s v="000108-2026/GITE"/>
    <d v="2026-01-08T00:00:00"/>
    <m/>
    <n v="1850"/>
    <m/>
    <m/>
    <m/>
    <s v="INFANTE"/>
    <s v="BARCO"/>
    <s v="MIGUEL ANGEL"/>
    <n v="25747618"/>
    <n v="10257476184"/>
    <n v="6000"/>
    <d v="2026-01-06T00:00:00"/>
    <d v="2026-02-28T00:00:00"/>
    <m/>
    <n v="30"/>
    <n v="6000"/>
    <n v="26"/>
    <n v="6000"/>
    <n v="26"/>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95"/>
    <x v="1"/>
    <n v="1"/>
    <n v="5000"/>
    <n v="30"/>
    <n v="30"/>
    <x v="0"/>
    <x v="1"/>
    <m/>
    <m/>
    <m/>
    <m/>
    <m/>
    <m/>
    <m/>
    <m/>
    <n v="300000"/>
    <n v="5000"/>
    <n v="5000"/>
    <n v="0"/>
    <n v="0"/>
    <n v="0"/>
    <n v="0"/>
    <n v="0"/>
    <n v="0"/>
    <n v="0"/>
    <n v="0"/>
    <n v="0"/>
    <n v="0"/>
    <n v="10000"/>
    <s v="SGIST"/>
    <m/>
    <m/>
    <m/>
    <m/>
    <m/>
    <m/>
    <m/>
    <m/>
    <s v="REMITIDO A GRH PARA CONTRATACION"/>
    <s v="000048-2026/SGIST-GITE"/>
    <s v="000216-2026/SGIST-GITE"/>
    <s v="000108-2026/GITE"/>
    <d v="2026-01-08T00:00:00"/>
    <m/>
    <n v="1851"/>
    <m/>
    <m/>
    <m/>
    <s v="VELASCO"/>
    <s v="SANCHEZ"/>
    <s v="HECTOR"/>
    <n v="44433194"/>
    <n v="10444331947"/>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6"/>
    <x v="1"/>
    <n v="1"/>
    <n v="6500"/>
    <n v="30"/>
    <n v="30"/>
    <x v="0"/>
    <x v="1"/>
    <m/>
    <m/>
    <m/>
    <m/>
    <m/>
    <m/>
    <m/>
    <m/>
    <n v="390000"/>
    <n v="6500"/>
    <n v="6500"/>
    <n v="0"/>
    <n v="0"/>
    <n v="0"/>
    <n v="0"/>
    <n v="0"/>
    <n v="0"/>
    <n v="0"/>
    <n v="0"/>
    <n v="0"/>
    <n v="0"/>
    <n v="13000"/>
    <s v="SGIST"/>
    <m/>
    <m/>
    <m/>
    <m/>
    <m/>
    <m/>
    <m/>
    <m/>
    <s v="REMITIDO A GRH PARA CONTRATACION"/>
    <s v="000048-2026/SGIST-GITE"/>
    <s v="000216-2026/SGIST-GITE"/>
    <s v="000108-2026/GITE"/>
    <d v="2026-01-08T00:00:00"/>
    <m/>
    <n v="1852"/>
    <m/>
    <m/>
    <m/>
    <s v="CHACALTANA"/>
    <s v="LA ROSA"/>
    <s v="HAROLD ANDERSON"/>
    <n v="44983360"/>
    <n v="10449833606"/>
    <n v="6500"/>
    <d v="2026-01-06T00:00:00"/>
    <d v="2026-02-28T00:00:00"/>
    <m/>
    <n v="30"/>
    <n v="6500"/>
    <n v="26"/>
    <n v="6500"/>
    <n v="26"/>
    <n v="6500"/>
    <n v="0"/>
    <n v="0"/>
    <m/>
    <n v="30"/>
    <n v="6500"/>
    <n v="30"/>
    <n v="6500"/>
    <n v="30"/>
    <n v="6500"/>
    <n v="0"/>
    <n v="6500"/>
    <m/>
    <n v="0"/>
    <n v="0"/>
    <m/>
    <n v="0"/>
    <m/>
    <n v="0"/>
    <n v="0"/>
    <n v="0"/>
    <m/>
    <n v="0"/>
    <n v="0"/>
    <m/>
    <n v="0"/>
    <m/>
    <n v="0"/>
    <m/>
    <m/>
    <m/>
    <n v="13000"/>
    <n v="13000"/>
    <n v="13000"/>
    <n v="0"/>
    <n v="0"/>
    <m/>
    <m/>
    <m/>
    <m/>
  </r>
  <r>
    <s v="GESTION DE LA INFRAESTRUCTURA TECNOLOGICA Y BASE DE DATOS"/>
    <x v="5"/>
    <s v="PIM"/>
    <s v="GITE"/>
    <s v="EG 2026"/>
    <s v="2.3"/>
    <s v="2.3.2.9.1.1"/>
    <x v="297"/>
    <x v="0"/>
    <n v="1"/>
    <n v="6000"/>
    <n v="30"/>
    <n v="30"/>
    <x v="0"/>
    <x v="1"/>
    <m/>
    <m/>
    <m/>
    <m/>
    <m/>
    <m/>
    <m/>
    <m/>
    <n v="12000"/>
    <n v="6000"/>
    <n v="6000"/>
    <n v="0"/>
    <n v="0"/>
    <n v="0"/>
    <n v="0"/>
    <n v="0"/>
    <n v="0"/>
    <n v="0"/>
    <n v="0"/>
    <n v="0"/>
    <n v="0"/>
    <n v="12000"/>
    <s v="SGIST"/>
    <m/>
    <m/>
    <m/>
    <m/>
    <m/>
    <m/>
    <m/>
    <m/>
    <s v="REMITIDO A GRH PARA CONTRATACION"/>
    <s v="000048-2026/SGIST-GITE"/>
    <s v="000216-2026/SGIST-GITE"/>
    <s v="000108-2026/GITE"/>
    <d v="2026-01-08T00:00:00"/>
    <m/>
    <n v="1853"/>
    <m/>
    <m/>
    <m/>
    <s v="CONTRERAS"/>
    <s v="CAPCHA"/>
    <s v="RAUL OCTAVIO"/>
    <n v="41932749"/>
    <n v="10419327498"/>
    <m/>
    <d v="2026-01-06T00:00:00"/>
    <d v="2026-02-28T00:00:00"/>
    <m/>
    <n v="30"/>
    <n v="6000"/>
    <n v="26"/>
    <n v="6000"/>
    <n v="26"/>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98"/>
    <x v="0"/>
    <n v="1"/>
    <n v="6000"/>
    <n v="30"/>
    <n v="30"/>
    <x v="0"/>
    <x v="1"/>
    <m/>
    <m/>
    <m/>
    <m/>
    <m/>
    <m/>
    <m/>
    <m/>
    <n v="12000"/>
    <n v="6000"/>
    <n v="6000"/>
    <n v="0"/>
    <n v="0"/>
    <n v="0"/>
    <n v="0"/>
    <n v="0"/>
    <n v="0"/>
    <n v="0"/>
    <n v="0"/>
    <n v="0"/>
    <n v="0"/>
    <n v="12000"/>
    <s v="SGIST"/>
    <m/>
    <m/>
    <m/>
    <m/>
    <m/>
    <m/>
    <m/>
    <m/>
    <s v="REMITIDO A GRH PARA CONTRATACION"/>
    <s v="000048-2026/SGIST-GITE"/>
    <s v="000216-2026/SGIST-GITE"/>
    <s v="000108-2026/GITE"/>
    <d v="2026-01-08T00:00:00"/>
    <m/>
    <n v="1854"/>
    <m/>
    <m/>
    <m/>
    <s v="YASUDA"/>
    <s v="OCHOA"/>
    <s v="VICTOR RICARDO"/>
    <s v="07507109"/>
    <n v="10075071090"/>
    <n v="6000"/>
    <d v="2026-01-06T00:00:00"/>
    <d v="2026-02-28T00:00:00"/>
    <m/>
    <n v="30"/>
    <n v="6000"/>
    <n v="26"/>
    <n v="6000"/>
    <n v="26"/>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99"/>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55"/>
    <m/>
    <m/>
    <m/>
    <s v="CABEZAS"/>
    <s v="RODRIGUEZ"/>
    <s v="HENRY CARLOS"/>
    <n v="10666773"/>
    <n v="10106667735"/>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9"/>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56"/>
    <m/>
    <m/>
    <m/>
    <s v="LAURA"/>
    <s v="HUAROC"/>
    <s v="KENIL"/>
    <n v="45728536"/>
    <n v="10457285367"/>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9"/>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57"/>
    <m/>
    <m/>
    <m/>
    <s v="ROLDAN"/>
    <s v="ESPINOZA"/>
    <s v="HUGO HUMBERTO"/>
    <n v="42223682"/>
    <n v="10422236827"/>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9"/>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58"/>
    <m/>
    <m/>
    <m/>
    <s v="ESPILCO"/>
    <s v="PORTUGAL"/>
    <s v="PAULO CESAR"/>
    <n v="47553669"/>
    <n v="10475536695"/>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9"/>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59"/>
    <m/>
    <m/>
    <m/>
    <s v="TORRES"/>
    <s v="MOREANO"/>
    <s v="CARLOS MIGUEL"/>
    <n v="42545681"/>
    <n v="10425456810"/>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9"/>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0"/>
    <m/>
    <m/>
    <m/>
    <s v="CARDENAS"/>
    <s v="SOTO"/>
    <s v="DANIEL WILSON"/>
    <n v="41908372"/>
    <n v="10419083726"/>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1"/>
    <m/>
    <m/>
    <m/>
    <s v="ACUÑA"/>
    <s v="MORI"/>
    <s v="SAMUEL KEPLER"/>
    <n v="41143960"/>
    <n v="10411439602"/>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2"/>
    <m/>
    <m/>
    <m/>
    <s v="TORRES"/>
    <s v="SAMAME"/>
    <s v="DIOMENES"/>
    <n v="45252382"/>
    <n v="10452523821"/>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3"/>
    <m/>
    <m/>
    <m/>
    <s v="VILLANUEVA"/>
    <s v="TENA"/>
    <s v="FERNANDO ALFREDO"/>
    <s v="07529977"/>
    <n v="10075299775"/>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4"/>
    <m/>
    <m/>
    <m/>
    <s v="PEREZ"/>
    <s v="FRIAS"/>
    <s v="RICHARD"/>
    <n v="74288308"/>
    <n v="10742883081"/>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5"/>
    <m/>
    <m/>
    <m/>
    <s v="CALLATA"/>
    <s v="MAMANI"/>
    <s v="TONNY EDWIN"/>
    <n v="10289960"/>
    <n v="10102899607"/>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6"/>
    <m/>
    <m/>
    <m/>
    <s v="LEO"/>
    <s v="NEYRA"/>
    <s v="STEVE JHORDAN"/>
    <n v="48723353"/>
    <n v="10487233531"/>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7"/>
    <m/>
    <m/>
    <m/>
    <s v="DELGADO"/>
    <s v="NARVAEZ"/>
    <s v="JULIO CESAR"/>
    <n v="43978086"/>
    <n v="10439780865"/>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8"/>
    <m/>
    <m/>
    <m/>
    <s v="GONZALEZ"/>
    <s v="SANTIVAÑEZ"/>
    <s v="PERCY JHON"/>
    <n v="73056060"/>
    <n v="10730560601"/>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9"/>
    <m/>
    <m/>
    <m/>
    <s v="DIAZ"/>
    <s v="GUEVARA"/>
    <s v="VICTOR"/>
    <s v="06807256"/>
    <n v="10068072561"/>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0"/>
    <m/>
    <m/>
    <m/>
    <s v="SOLLER"/>
    <s v="ORTIZ"/>
    <s v="CARLOS ALBERTO"/>
    <s v="09984548"/>
    <n v="10099845487"/>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1"/>
    <m/>
    <m/>
    <m/>
    <s v="ANAMARIA"/>
    <s v="VEGA"/>
    <s v="JORGE MARIO"/>
    <s v="09951518"/>
    <n v="10099515185"/>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2"/>
    <m/>
    <m/>
    <m/>
    <s v="CASTRO"/>
    <s v="GUTIERREZ"/>
    <s v="AARON JUNIOR"/>
    <n v="71483538"/>
    <n v="1071483538"/>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3"/>
    <m/>
    <m/>
    <m/>
    <s v="MENDOZA"/>
    <s v="GONZALES"/>
    <s v="ELIAZAR"/>
    <n v="40188228"/>
    <n v="10401882281"/>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4"/>
    <m/>
    <m/>
    <m/>
    <s v="PINEDA"/>
    <s v="VALDIVIA"/>
    <s v="LORENZO IVAN"/>
    <n v="42098301"/>
    <n v="10420983013"/>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5"/>
    <m/>
    <m/>
    <m/>
    <s v="CANDIOTTI"/>
    <s v="LOPEZ"/>
    <s v="SERGIO"/>
    <n v="71467722"/>
    <n v="10714677221"/>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6"/>
    <m/>
    <m/>
    <m/>
    <s v="SANTAYANA"/>
    <s v="FRETELL"/>
    <s v="MARCO ANTONIO"/>
    <n v="25797741"/>
    <n v="10257977418"/>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7"/>
    <m/>
    <m/>
    <m/>
    <s v="SANTAMARIA"/>
    <s v="VALLE"/>
    <s v="JUAN CARLOS"/>
    <n v="40869933"/>
    <n v="10408699334"/>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8"/>
    <m/>
    <m/>
    <m/>
    <s v="DAVILA"/>
    <s v="TORRES"/>
    <s v="JORIS"/>
    <n v="25648865"/>
    <n v="10256488651"/>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300"/>
    <x v="0"/>
    <n v="1"/>
    <n v="4500"/>
    <n v="30"/>
    <n v="30"/>
    <x v="0"/>
    <x v="1"/>
    <m/>
    <m/>
    <m/>
    <m/>
    <m/>
    <m/>
    <m/>
    <m/>
    <n v="9000"/>
    <n v="4500"/>
    <n v="4500"/>
    <n v="0"/>
    <n v="0"/>
    <n v="0"/>
    <n v="0"/>
    <n v="0"/>
    <n v="0"/>
    <n v="0"/>
    <n v="0"/>
    <n v="0"/>
    <n v="0"/>
    <n v="9000"/>
    <s v="SGIST"/>
    <m/>
    <m/>
    <m/>
    <m/>
    <m/>
    <m/>
    <m/>
    <m/>
    <s v="REMITIDO A GRH PARA CONTRATACION"/>
    <s v="000048-2026/SGIST-GITE"/>
    <s v="000216-2026/SGIST-GITE"/>
    <s v="000108-2026/GITE"/>
    <d v="2026-01-08T00:00:00"/>
    <m/>
    <n v="1879"/>
    <m/>
    <m/>
    <m/>
    <s v="LOZANO"/>
    <s v="ARAGON"/>
    <s v="DANIEL ALEXANDER"/>
    <n v="72177456"/>
    <n v="10721774568"/>
    <n v="4500"/>
    <d v="2026-01-06T00:00:00"/>
    <d v="2026-02-28T00:00:00"/>
    <m/>
    <n v="30"/>
    <n v="4500"/>
    <n v="26"/>
    <n v="4500"/>
    <n v="26"/>
    <n v="4500"/>
    <n v="0"/>
    <n v="0"/>
    <m/>
    <n v="30"/>
    <n v="4500"/>
    <n v="30"/>
    <n v="4500"/>
    <n v="30"/>
    <n v="4500"/>
    <n v="0"/>
    <n v="4500"/>
    <m/>
    <n v="0"/>
    <n v="0"/>
    <m/>
    <n v="0"/>
    <m/>
    <n v="0"/>
    <n v="0"/>
    <n v="0"/>
    <m/>
    <n v="0"/>
    <n v="0"/>
    <m/>
    <n v="0"/>
    <m/>
    <n v="0"/>
    <m/>
    <m/>
    <m/>
    <n v="9000"/>
    <n v="9000"/>
    <n v="9000"/>
    <n v="0"/>
    <n v="0"/>
    <m/>
    <m/>
    <m/>
    <m/>
  </r>
  <r>
    <s v="GESTION DE LA INFRAESTRUCTURA TECNOLOGICA Y BASE DE DATOS"/>
    <x v="5"/>
    <s v="PIM"/>
    <s v="GITE"/>
    <s v="EG 2026"/>
    <s v="2.3"/>
    <s v="2.3.2.9.1.1"/>
    <x v="301"/>
    <x v="1"/>
    <n v="1"/>
    <n v="6500"/>
    <n v="30"/>
    <n v="30"/>
    <x v="0"/>
    <x v="1"/>
    <m/>
    <m/>
    <m/>
    <m/>
    <m/>
    <m/>
    <m/>
    <m/>
    <n v="390000"/>
    <n v="6500"/>
    <n v="6500"/>
    <n v="0"/>
    <n v="0"/>
    <n v="0"/>
    <n v="0"/>
    <n v="0"/>
    <n v="0"/>
    <n v="0"/>
    <n v="0"/>
    <n v="0"/>
    <n v="0"/>
    <n v="13000"/>
    <s v="SGIST"/>
    <m/>
    <m/>
    <m/>
    <m/>
    <m/>
    <m/>
    <m/>
    <m/>
    <s v="REMITIDO A GRH PARA CONTRATACION"/>
    <s v="000075-2026/SGIST-GITE"/>
    <s v="000266-2026/SGIST-GITE"/>
    <s v="000099-2026/GITE"/>
    <d v="2026-01-08T00:00:00"/>
    <m/>
    <n v="1992"/>
    <m/>
    <m/>
    <m/>
    <s v="ALVITRES"/>
    <s v="LIZANO"/>
    <s v="EDIEE ALEX"/>
    <n v="41825757"/>
    <n v="10418257577"/>
    <n v="6500"/>
    <d v="2026-01-06T00:00:00"/>
    <d v="2026-02-28T00:00:00"/>
    <m/>
    <n v="30"/>
    <n v="6500"/>
    <n v="26"/>
    <n v="6500"/>
    <n v="26"/>
    <n v="6500"/>
    <n v="0"/>
    <n v="0"/>
    <m/>
    <n v="30"/>
    <n v="6500"/>
    <n v="30"/>
    <n v="6500"/>
    <n v="30"/>
    <n v="6500"/>
    <n v="0"/>
    <n v="6500"/>
    <m/>
    <n v="0"/>
    <n v="0"/>
    <m/>
    <n v="0"/>
    <m/>
    <n v="0"/>
    <n v="0"/>
    <n v="0"/>
    <m/>
    <n v="0"/>
    <n v="0"/>
    <m/>
    <n v="0"/>
    <m/>
    <n v="0"/>
    <m/>
    <m/>
    <m/>
    <n v="13000"/>
    <n v="13000"/>
    <n v="13000"/>
    <n v="0"/>
    <n v="0"/>
    <m/>
    <m/>
    <m/>
    <m/>
  </r>
  <r>
    <s v="GESTION DE LA INFRAESTRUCTURA TECNOLOGICA Y BASE DE DATOS"/>
    <x v="5"/>
    <s v="PIM"/>
    <s v="GITE"/>
    <s v="EG 2026"/>
    <s v="2.3"/>
    <s v="2.3.2.9.1.1"/>
    <x v="302"/>
    <x v="0"/>
    <n v="1"/>
    <n v="6000"/>
    <n v="30"/>
    <n v="30"/>
    <x v="0"/>
    <x v="1"/>
    <m/>
    <m/>
    <m/>
    <m/>
    <m/>
    <m/>
    <m/>
    <m/>
    <n v="12000"/>
    <n v="6000"/>
    <n v="6000"/>
    <n v="0"/>
    <n v="0"/>
    <n v="0"/>
    <n v="0"/>
    <n v="0"/>
    <n v="0"/>
    <n v="0"/>
    <n v="0"/>
    <n v="0"/>
    <n v="0"/>
    <n v="12000"/>
    <s v="SGIST"/>
    <m/>
    <m/>
    <m/>
    <m/>
    <m/>
    <m/>
    <m/>
    <m/>
    <s v="REMITIDO A GRH PARA CONTRATACION"/>
    <s v="000201-2026/SGIST-GITE"/>
    <s v="000542-2026/SGIST-GITE"/>
    <s v="000239-2026/GITE"/>
    <d v="2026-01-14T00:00:00"/>
    <m/>
    <n v="2502"/>
    <m/>
    <m/>
    <m/>
    <s v="BENDEZU"/>
    <s v="ALVAREZ"/>
    <s v="NORMA NELIDA"/>
    <s v="08384147"/>
    <n v="10083841473"/>
    <n v="6000"/>
    <d v="2026-01-19T00:00:00"/>
    <d v="2026-02-28T00:00:00"/>
    <m/>
    <n v="30"/>
    <n v="6000"/>
    <n v="13"/>
    <n v="2600"/>
    <n v="13"/>
    <n v="2600"/>
    <n v="3400"/>
    <n v="3400"/>
    <m/>
    <n v="30"/>
    <n v="6000"/>
    <n v="28"/>
    <n v="6000"/>
    <n v="28"/>
    <n v="6000"/>
    <n v="0"/>
    <n v="6000"/>
    <m/>
    <n v="0"/>
    <n v="0"/>
    <m/>
    <n v="0"/>
    <m/>
    <n v="0"/>
    <n v="0"/>
    <n v="0"/>
    <m/>
    <n v="0"/>
    <n v="0"/>
    <m/>
    <n v="0"/>
    <m/>
    <n v="0"/>
    <m/>
    <m/>
    <m/>
    <n v="12000"/>
    <n v="8600"/>
    <n v="8600"/>
    <n v="3400"/>
    <n v="3400"/>
    <m/>
    <m/>
    <m/>
    <m/>
  </r>
  <r>
    <s v="GESTION DE LA INFRAESTRUCTURA TECNOLOGICA Y BASE DE DATOS"/>
    <x v="5"/>
    <s v="PIM"/>
    <s v="GITE"/>
    <s v="EG 2026"/>
    <s v="2.3"/>
    <s v="2.3.2.9.1.1"/>
    <x v="303"/>
    <x v="0"/>
    <n v="1"/>
    <n v="5000"/>
    <n v="30"/>
    <n v="30"/>
    <x v="0"/>
    <x v="1"/>
    <m/>
    <m/>
    <m/>
    <m/>
    <m/>
    <m/>
    <m/>
    <m/>
    <n v="10000"/>
    <n v="5000"/>
    <n v="5000"/>
    <n v="0"/>
    <n v="0"/>
    <n v="0"/>
    <n v="0"/>
    <n v="0"/>
    <n v="0"/>
    <n v="0"/>
    <n v="0"/>
    <n v="0"/>
    <n v="0"/>
    <n v="10000"/>
    <s v="SGIST"/>
    <m/>
    <m/>
    <m/>
    <m/>
    <m/>
    <m/>
    <m/>
    <m/>
    <s v="REMITIDO A GRH PARA CONTRATACION"/>
    <s v="000201-2026/SGIST-GITE"/>
    <s v="000542-2026/SGIST-GITE"/>
    <s v="000239-2026/GITE"/>
    <d v="2026-01-14T00:00:00"/>
    <m/>
    <n v="2503"/>
    <m/>
    <m/>
    <m/>
    <s v="AHUMADA"/>
    <s v="CHUMBIAUCA"/>
    <s v="GIULIO ARTURO"/>
    <s v="09992885"/>
    <n v="10099928854"/>
    <n v="5000"/>
    <d v="2026-01-19T00:00:00"/>
    <d v="2026-02-28T00:00:00"/>
    <m/>
    <n v="30"/>
    <n v="5000"/>
    <n v="13"/>
    <n v="2166.6666666666665"/>
    <n v="13"/>
    <n v="2166.6666666666665"/>
    <n v="2833.3333333333335"/>
    <n v="2833.3333333333335"/>
    <m/>
    <n v="30"/>
    <n v="5000"/>
    <n v="28"/>
    <n v="5000"/>
    <n v="28"/>
    <n v="4666.6666666666661"/>
    <n v="0"/>
    <n v="5000"/>
    <m/>
    <n v="0"/>
    <n v="0"/>
    <m/>
    <n v="0"/>
    <m/>
    <n v="0"/>
    <n v="0"/>
    <n v="0"/>
    <m/>
    <n v="0"/>
    <n v="0"/>
    <m/>
    <n v="0"/>
    <m/>
    <n v="0"/>
    <m/>
    <m/>
    <m/>
    <n v="10000"/>
    <n v="7166.6666666666661"/>
    <n v="6833.3333333333321"/>
    <n v="2833.3333333333339"/>
    <n v="3166.6666666666679"/>
    <m/>
    <m/>
    <m/>
    <m/>
  </r>
  <r>
    <s v="GESTION DE LA INFRAESTRUCTURA TECNOLOGICA Y BASE DE DATOS"/>
    <x v="5"/>
    <s v="PIM"/>
    <s v="GITE"/>
    <s v="EG 2026"/>
    <s v="2.3"/>
    <s v="2.3.2.9.1.1"/>
    <x v="303"/>
    <x v="0"/>
    <n v="1"/>
    <n v="5000"/>
    <n v="30"/>
    <n v="30"/>
    <x v="0"/>
    <x v="1"/>
    <m/>
    <m/>
    <m/>
    <m/>
    <m/>
    <m/>
    <m/>
    <m/>
    <n v="10000"/>
    <n v="5000"/>
    <n v="5000"/>
    <n v="0"/>
    <n v="0"/>
    <n v="0"/>
    <n v="0"/>
    <n v="0"/>
    <n v="0"/>
    <n v="0"/>
    <n v="0"/>
    <n v="0"/>
    <n v="0"/>
    <n v="10000"/>
    <s v="SGIST"/>
    <m/>
    <m/>
    <m/>
    <m/>
    <m/>
    <m/>
    <m/>
    <m/>
    <s v="REMITIDO A GRH PARA CONTRATACION"/>
    <s v="000201-2026/SGIST-GITE"/>
    <s v="000542-2026/SGIST-GITE"/>
    <s v="000239-2026/GITE"/>
    <d v="2026-01-14T00:00:00"/>
    <m/>
    <n v="2504"/>
    <m/>
    <m/>
    <m/>
    <s v="TRUJILLO"/>
    <s v="GUTIERREZ"/>
    <s v="JOSE EDUARDO"/>
    <n v="46243994"/>
    <n v="10462439941"/>
    <n v="5000"/>
    <d v="2026-01-19T00:00:00"/>
    <d v="2026-02-28T00:00:00"/>
    <m/>
    <n v="30"/>
    <n v="5000"/>
    <n v="13"/>
    <n v="2166.6666666666665"/>
    <n v="13"/>
    <n v="2166.6666666666665"/>
    <n v="2833.3333333333335"/>
    <n v="2833.3333333333335"/>
    <m/>
    <n v="30"/>
    <n v="5000"/>
    <n v="28"/>
    <n v="5000"/>
    <n v="28"/>
    <n v="4666.6666666666661"/>
    <n v="0"/>
    <n v="5000"/>
    <m/>
    <n v="0"/>
    <n v="0"/>
    <m/>
    <n v="0"/>
    <m/>
    <n v="0"/>
    <n v="0"/>
    <n v="0"/>
    <m/>
    <n v="0"/>
    <n v="0"/>
    <m/>
    <n v="0"/>
    <m/>
    <n v="0"/>
    <m/>
    <m/>
    <m/>
    <n v="10000"/>
    <n v="7166.6666666666661"/>
    <n v="6833.3333333333321"/>
    <n v="2833.3333333333339"/>
    <n v="3166.6666666666679"/>
    <m/>
    <m/>
    <m/>
    <m/>
  </r>
  <r>
    <s v="GESTION DE LA SEGURIDAD INFORMATICA Y CONTINUIDAD DE LOS SERVICIOS TECNOLOGICOS"/>
    <x v="3"/>
    <s v="PIM"/>
    <s v="GITE"/>
    <s v="EG 2026"/>
    <s v="2.3"/>
    <s v="2.3.2.9.1.1"/>
    <x v="304"/>
    <x v="0"/>
    <n v="1"/>
    <n v="4500"/>
    <n v="30"/>
    <n v="30"/>
    <x v="0"/>
    <x v="1"/>
    <m/>
    <m/>
    <m/>
    <m/>
    <m/>
    <m/>
    <m/>
    <m/>
    <n v="9000"/>
    <n v="4500"/>
    <n v="4500"/>
    <n v="0"/>
    <n v="0"/>
    <n v="0"/>
    <n v="0"/>
    <n v="0"/>
    <n v="0"/>
    <n v="0"/>
    <n v="0"/>
    <n v="0"/>
    <n v="0"/>
    <n v="9000"/>
    <s v="SGIST"/>
    <m/>
    <m/>
    <m/>
    <m/>
    <m/>
    <m/>
    <m/>
    <m/>
    <s v="REMITIDO A GRH PARA CONTRATACION"/>
    <s v="000300-2026/SGIST-GITE"/>
    <s v="000668-2026/SGIST-GITE"/>
    <s v="00177-2026/GITE000299-2026/GITE"/>
    <d v="2026-01-19T00:00:00"/>
    <m/>
    <n v="2854"/>
    <m/>
    <m/>
    <m/>
    <s v="ALVAREZ"/>
    <s v="FLORES"/>
    <s v="GERALDINE MARIA"/>
    <n v="74374518"/>
    <n v="10743745189"/>
    <n v="4500"/>
    <d v="2026-01-21T00:00:00"/>
    <d v="2026-02-28T00:00:00"/>
    <m/>
    <n v="30"/>
    <n v="4500"/>
    <n v="11"/>
    <n v="1650"/>
    <n v="11"/>
    <n v="1650"/>
    <n v="2850"/>
    <n v="2850"/>
    <m/>
    <n v="30"/>
    <n v="4500"/>
    <n v="28"/>
    <n v="4500"/>
    <n v="28"/>
    <n v="4500"/>
    <n v="0"/>
    <n v="4500"/>
    <m/>
    <n v="0"/>
    <n v="0"/>
    <m/>
    <n v="0"/>
    <m/>
    <n v="0"/>
    <n v="0"/>
    <n v="0"/>
    <m/>
    <n v="0"/>
    <n v="0"/>
    <m/>
    <n v="0"/>
    <m/>
    <n v="0"/>
    <m/>
    <m/>
    <m/>
    <n v="9000"/>
    <n v="6150"/>
    <n v="6150"/>
    <n v="2850"/>
    <n v="2850"/>
    <m/>
    <m/>
    <m/>
    <m/>
  </r>
  <r>
    <s v="GESTION DE LA INFRAESTRUCTURA TECNOLOGICA Y BASE DE DATOS"/>
    <x v="5"/>
    <s v="PIM"/>
    <s v="GITE"/>
    <s v="EG 2026"/>
    <s v="2.3"/>
    <s v="2.3.2.9.1.1"/>
    <x v="305"/>
    <x v="0"/>
    <n v="1"/>
    <n v="5500"/>
    <n v="30"/>
    <n v="30"/>
    <x v="0"/>
    <x v="1"/>
    <m/>
    <m/>
    <m/>
    <m/>
    <m/>
    <m/>
    <m/>
    <m/>
    <n v="11000"/>
    <n v="5500"/>
    <n v="5500"/>
    <n v="0"/>
    <n v="0"/>
    <n v="0"/>
    <n v="0"/>
    <n v="0"/>
    <n v="0"/>
    <n v="0"/>
    <n v="0"/>
    <n v="0"/>
    <n v="0"/>
    <n v="11000"/>
    <s v="SGIST"/>
    <m/>
    <m/>
    <m/>
    <m/>
    <m/>
    <m/>
    <m/>
    <m/>
    <s v="REMITIDO A GRH PARA CONTRATACION"/>
    <s v="000300-2026/SGIST-GITE"/>
    <s v="000668-2026/SGIST-GITE"/>
    <s v="00177-2026/GITE000299-2026/GITE"/>
    <d v="2026-01-19T00:00:00"/>
    <m/>
    <n v="2855"/>
    <m/>
    <m/>
    <m/>
    <s v="FLORES"/>
    <s v="BARRIOS"/>
    <s v="ROCIO MILAGROS DEL PILAR"/>
    <n v="40057994"/>
    <n v="10400579941"/>
    <n v="5500"/>
    <d v="2026-01-21T00:00:00"/>
    <d v="2026-02-28T00:00:00"/>
    <m/>
    <n v="30"/>
    <n v="5500"/>
    <n v="11"/>
    <n v="2016.6666666666667"/>
    <n v="11"/>
    <n v="2016.6666666666667"/>
    <n v="3483.333333333333"/>
    <n v="3483.333333333333"/>
    <m/>
    <n v="30"/>
    <n v="5500"/>
    <n v="28"/>
    <n v="5500"/>
    <n v="28"/>
    <n v="5500"/>
    <n v="0"/>
    <n v="5500"/>
    <m/>
    <n v="0"/>
    <n v="0"/>
    <m/>
    <n v="0"/>
    <m/>
    <n v="0"/>
    <n v="0"/>
    <n v="0"/>
    <m/>
    <n v="0"/>
    <n v="0"/>
    <m/>
    <n v="0"/>
    <m/>
    <n v="0"/>
    <m/>
    <m/>
    <m/>
    <n v="11000"/>
    <n v="7516.666666666667"/>
    <n v="7516.666666666667"/>
    <n v="3483.333333333333"/>
    <n v="3483.333333333333"/>
    <m/>
    <m/>
    <m/>
    <m/>
  </r>
  <r>
    <s v="GESTION DE LA INFRAESTRUCTURA TECNOLOGICA Y BASE DE DATOS"/>
    <x v="5"/>
    <s v="PIM"/>
    <s v="GITE"/>
    <s v="EG 2026"/>
    <s v="2.3"/>
    <s v="2.3.2.9.1.1"/>
    <x v="305"/>
    <x v="0"/>
    <n v="1"/>
    <n v="5500"/>
    <n v="30"/>
    <n v="30"/>
    <x v="0"/>
    <x v="1"/>
    <m/>
    <m/>
    <m/>
    <m/>
    <m/>
    <m/>
    <m/>
    <m/>
    <n v="11000"/>
    <n v="5500"/>
    <n v="5500"/>
    <n v="0"/>
    <n v="0"/>
    <n v="0"/>
    <n v="0"/>
    <n v="0"/>
    <n v="0"/>
    <n v="0"/>
    <n v="0"/>
    <n v="0"/>
    <n v="0"/>
    <n v="11000"/>
    <s v="SGIST"/>
    <m/>
    <m/>
    <m/>
    <m/>
    <m/>
    <m/>
    <m/>
    <m/>
    <s v="REMITIDO A GRH PARA CONTRATACION"/>
    <s v="000300-2026/SGIST-GITE"/>
    <s v="000668-2026/SGIST-GITE"/>
    <s v="00177-2026/GITE000299-2026/GITE"/>
    <d v="2026-01-19T00:00:00"/>
    <m/>
    <n v="2856"/>
    <m/>
    <m/>
    <m/>
    <s v="QUIROZ"/>
    <s v="CABRERA"/>
    <s v="MARIA RITA"/>
    <s v="07529074"/>
    <n v="10075290743"/>
    <n v="5500"/>
    <d v="2026-01-21T00:00:00"/>
    <d v="2026-02-28T00:00:00"/>
    <m/>
    <n v="30"/>
    <n v="5500"/>
    <n v="11"/>
    <n v="2016.6666666666667"/>
    <n v="11"/>
    <n v="2016.6666666666667"/>
    <n v="3483.333333333333"/>
    <n v="3483.333333333333"/>
    <m/>
    <n v="30"/>
    <n v="5500"/>
    <n v="28"/>
    <n v="5500"/>
    <n v="28"/>
    <n v="5500"/>
    <n v="0"/>
    <n v="5500"/>
    <m/>
    <n v="0"/>
    <n v="0"/>
    <m/>
    <n v="0"/>
    <m/>
    <n v="0"/>
    <n v="0"/>
    <n v="0"/>
    <m/>
    <n v="0"/>
    <n v="0"/>
    <m/>
    <n v="0"/>
    <m/>
    <n v="0"/>
    <m/>
    <m/>
    <m/>
    <n v="11000"/>
    <n v="7516.666666666667"/>
    <n v="7516.666666666667"/>
    <n v="3483.333333333333"/>
    <n v="3483.333333333333"/>
    <m/>
    <m/>
    <m/>
    <m/>
  </r>
  <r>
    <s v="GESTION DE LA INFRAESTRUCTURA TECNOLOGICA Y BASE DE DATOS"/>
    <x v="5"/>
    <s v="PIM"/>
    <s v="GITE"/>
    <s v="EG 2026"/>
    <s v="2.3"/>
    <s v="2.3.2.9.1.1"/>
    <x v="303"/>
    <x v="0"/>
    <n v="1"/>
    <n v="5000"/>
    <n v="30"/>
    <n v="30"/>
    <x v="0"/>
    <x v="1"/>
    <m/>
    <m/>
    <m/>
    <m/>
    <m/>
    <m/>
    <m/>
    <m/>
    <n v="10000"/>
    <n v="5000"/>
    <n v="5000"/>
    <n v="0"/>
    <n v="0"/>
    <n v="0"/>
    <n v="0"/>
    <n v="0"/>
    <n v="0"/>
    <n v="0"/>
    <n v="0"/>
    <n v="0"/>
    <n v="0"/>
    <n v="10000"/>
    <s v="SGIST"/>
    <m/>
    <m/>
    <m/>
    <m/>
    <m/>
    <m/>
    <m/>
    <m/>
    <s v="REMITIDO A GRH PARA CONTRATACION"/>
    <s v="000300-2026/SGIST-GITE"/>
    <s v="000668-2026/SGIST-GITE"/>
    <s v="00177-2026/GITE000299-2026/GITE"/>
    <d v="2026-01-19T00:00:00"/>
    <m/>
    <n v="2857"/>
    <m/>
    <m/>
    <m/>
    <s v="CELIS"/>
    <s v="FERNANDEZ"/>
    <s v="GUSTAVO ERNESTO"/>
    <n v="70444064"/>
    <n v="10704440648"/>
    <n v="5000"/>
    <d v="2026-01-21T00:00:00"/>
    <d v="2026-02-28T00:00:00"/>
    <m/>
    <n v="30"/>
    <n v="5000"/>
    <n v="11"/>
    <n v="1833.3333333333333"/>
    <n v="11"/>
    <n v="1833.3333333333333"/>
    <n v="3166.666666666667"/>
    <n v="3166.666666666667"/>
    <m/>
    <n v="30"/>
    <n v="5000"/>
    <n v="28"/>
    <n v="5000"/>
    <n v="28"/>
    <n v="4666.6666666666661"/>
    <n v="0"/>
    <n v="5000"/>
    <m/>
    <n v="0"/>
    <n v="0"/>
    <m/>
    <n v="0"/>
    <m/>
    <n v="0"/>
    <n v="0"/>
    <n v="0"/>
    <m/>
    <n v="0"/>
    <n v="0"/>
    <m/>
    <n v="0"/>
    <m/>
    <n v="0"/>
    <m/>
    <m/>
    <m/>
    <n v="10000"/>
    <n v="6833.333333333333"/>
    <n v="6499.9999999999991"/>
    <n v="3166.666666666667"/>
    <n v="3500.0000000000009"/>
    <m/>
    <m/>
    <m/>
    <m/>
  </r>
  <r>
    <s v="GESTION DE LA INFRAESTRUCTURA TECNOLOGICA Y BASE DE DATOS"/>
    <x v="5"/>
    <s v="PIM"/>
    <s v="GITE"/>
    <s v="EG 2026"/>
    <s v="2.3"/>
    <s v="2.3.2.9.1.1"/>
    <x v="303"/>
    <x v="0"/>
    <n v="1"/>
    <n v="5000"/>
    <n v="30"/>
    <n v="30"/>
    <x v="0"/>
    <x v="1"/>
    <m/>
    <m/>
    <m/>
    <m/>
    <m/>
    <m/>
    <m/>
    <m/>
    <n v="10000"/>
    <n v="5000"/>
    <n v="5000"/>
    <n v="0"/>
    <n v="0"/>
    <n v="0"/>
    <n v="0"/>
    <n v="0"/>
    <n v="0"/>
    <n v="0"/>
    <n v="0"/>
    <n v="0"/>
    <n v="0"/>
    <n v="10000"/>
    <s v="SGIST"/>
    <m/>
    <m/>
    <m/>
    <m/>
    <m/>
    <m/>
    <m/>
    <m/>
    <s v="REMITIDO A GRH PARA CONTRATACION"/>
    <s v="000300-2026/SGIST-GITE"/>
    <s v="000668-2026/SGIST-GITE"/>
    <s v="00177-2026/GITE000299-2026/GITE"/>
    <d v="2026-01-19T00:00:00"/>
    <m/>
    <n v="2858"/>
    <m/>
    <m/>
    <m/>
    <s v="HERNANDEZ"/>
    <s v="CHACALTANA "/>
    <s v="ELIZABETH KARINA"/>
    <n v="46358893"/>
    <n v="10463588932"/>
    <n v="5000"/>
    <d v="2026-01-21T00:00:00"/>
    <d v="2026-02-28T00:00:00"/>
    <m/>
    <n v="30"/>
    <n v="5000"/>
    <n v="11"/>
    <n v="1833.3333333333333"/>
    <n v="11"/>
    <n v="1833.3333333333333"/>
    <n v="3166.666666666667"/>
    <n v="3166.666666666667"/>
    <m/>
    <n v="30"/>
    <n v="5000"/>
    <n v="28"/>
    <n v="5000"/>
    <n v="28"/>
    <n v="4666.6666666666661"/>
    <n v="0"/>
    <n v="5000"/>
    <m/>
    <n v="0"/>
    <n v="0"/>
    <m/>
    <n v="0"/>
    <m/>
    <n v="0"/>
    <n v="0"/>
    <n v="0"/>
    <m/>
    <n v="0"/>
    <n v="0"/>
    <m/>
    <n v="0"/>
    <m/>
    <n v="0"/>
    <m/>
    <m/>
    <m/>
    <n v="10000"/>
    <n v="6833.333333333333"/>
    <n v="6499.9999999999991"/>
    <n v="3166.666666666667"/>
    <n v="3500.0000000000009"/>
    <m/>
    <m/>
    <m/>
    <m/>
  </r>
  <r>
    <s v="GESTION DE LA INFRAESTRUCTURA TECNOLOGICA Y BASE DE DATOS"/>
    <x v="5"/>
    <s v="PIM"/>
    <s v="GITE"/>
    <s v="EG 2026"/>
    <s v="2.3"/>
    <s v="2.3.2.9.1.1"/>
    <x v="306"/>
    <x v="0"/>
    <n v="1"/>
    <n v="5000"/>
    <n v="30"/>
    <n v="30"/>
    <x v="0"/>
    <x v="1"/>
    <m/>
    <m/>
    <m/>
    <m/>
    <m/>
    <m/>
    <m/>
    <m/>
    <n v="10000"/>
    <n v="5000"/>
    <n v="5000"/>
    <n v="0"/>
    <n v="0"/>
    <n v="0"/>
    <n v="0"/>
    <n v="0"/>
    <n v="0"/>
    <n v="0"/>
    <n v="0"/>
    <n v="0"/>
    <n v="0"/>
    <n v="10000"/>
    <s v="SGIST"/>
    <m/>
    <m/>
    <m/>
    <m/>
    <m/>
    <m/>
    <m/>
    <m/>
    <s v="REMITIDO A GRH PARA CONTRATACION"/>
    <s v="000300-2026/SGIST-GITE"/>
    <s v="000668-2026/SGIST-GITE"/>
    <s v="00177-2026/GITE000299-2026/GITE"/>
    <d v="2026-01-19T00:00:00"/>
    <m/>
    <n v="2859"/>
    <m/>
    <m/>
    <m/>
    <s v="URRUTIA"/>
    <s v="MARCOS"/>
    <s v="VICTOR RAUL"/>
    <n v="73110132"/>
    <n v="10731101324"/>
    <n v="5000"/>
    <d v="2026-01-21T00:00:00"/>
    <d v="2026-02-28T00:00:00"/>
    <m/>
    <n v="30"/>
    <n v="5000"/>
    <n v="11"/>
    <n v="1833.3333333333333"/>
    <n v="11"/>
    <n v="1833.3333333333333"/>
    <n v="3166.666666666667"/>
    <n v="3166.666666666667"/>
    <m/>
    <n v="30"/>
    <n v="5000"/>
    <n v="28"/>
    <n v="5000"/>
    <n v="28"/>
    <n v="5000"/>
    <n v="0"/>
    <n v="5000"/>
    <m/>
    <n v="0"/>
    <n v="0"/>
    <m/>
    <n v="0"/>
    <m/>
    <n v="0"/>
    <n v="0"/>
    <n v="0"/>
    <m/>
    <n v="0"/>
    <n v="0"/>
    <m/>
    <n v="0"/>
    <m/>
    <n v="0"/>
    <m/>
    <m/>
    <m/>
    <n v="10000"/>
    <n v="6833.333333333333"/>
    <n v="6833.333333333333"/>
    <n v="3166.666666666667"/>
    <n v="3166.666666666667"/>
    <m/>
    <m/>
    <m/>
    <m/>
  </r>
  <r>
    <s v="GESTION DE LA INFRAESTRUCTURA TECNOLOGICA Y BASE DE DATOS"/>
    <x v="5"/>
    <s v="PIM"/>
    <s v="GITE"/>
    <s v="EG 2026"/>
    <s v="2.3"/>
    <s v="2.3.2.9.1.1"/>
    <x v="306"/>
    <x v="0"/>
    <n v="1"/>
    <n v="5000"/>
    <n v="30"/>
    <n v="30"/>
    <x v="0"/>
    <x v="1"/>
    <m/>
    <m/>
    <m/>
    <m/>
    <m/>
    <m/>
    <m/>
    <m/>
    <n v="10000"/>
    <n v="5000"/>
    <n v="5000"/>
    <n v="0"/>
    <n v="0"/>
    <n v="0"/>
    <n v="0"/>
    <n v="0"/>
    <n v="0"/>
    <n v="0"/>
    <n v="0"/>
    <n v="0"/>
    <n v="0"/>
    <n v="10000"/>
    <s v="SGIST"/>
    <m/>
    <m/>
    <m/>
    <m/>
    <m/>
    <m/>
    <m/>
    <m/>
    <s v="REMITIDO A GRH PARA CONTRATACION"/>
    <s v="000300-2026/SGIST-GITE"/>
    <s v="000668-2026/SGIST-GITE"/>
    <s v="00177-2026/GITE000299-2026/GITE"/>
    <d v="2026-01-19T00:00:00"/>
    <m/>
    <n v="2861"/>
    <m/>
    <m/>
    <m/>
    <s v="PAJUELO"/>
    <s v="MENDOZA"/>
    <s v="MARCO ANTONIO"/>
    <n v="47981017"/>
    <n v="10479810171"/>
    <n v="5000"/>
    <d v="2026-01-21T00:00:00"/>
    <d v="2026-02-28T00:00:00"/>
    <m/>
    <n v="30"/>
    <n v="5000"/>
    <n v="11"/>
    <n v="1833.3333333333333"/>
    <n v="11"/>
    <n v="1833.3333333333333"/>
    <n v="3166.666666666667"/>
    <n v="3166.666666666667"/>
    <m/>
    <n v="30"/>
    <n v="5000"/>
    <n v="28"/>
    <n v="5000"/>
    <n v="28"/>
    <n v="5000"/>
    <n v="0"/>
    <n v="5000"/>
    <m/>
    <n v="0"/>
    <n v="0"/>
    <m/>
    <n v="0"/>
    <m/>
    <n v="0"/>
    <n v="0"/>
    <n v="0"/>
    <m/>
    <n v="0"/>
    <n v="0"/>
    <m/>
    <n v="0"/>
    <m/>
    <n v="0"/>
    <m/>
    <m/>
    <m/>
    <n v="10000"/>
    <n v="6833.333333333333"/>
    <n v="6833.333333333333"/>
    <n v="3166.666666666667"/>
    <n v="3166.666666666667"/>
    <m/>
    <m/>
    <m/>
    <m/>
  </r>
  <r>
    <s v="GESTION DE LA INFRAESTRUCTURA TECNOLOGICA Y BASE DE DATOS"/>
    <x v="5"/>
    <s v="PIM"/>
    <s v="GITE"/>
    <s v="EG 2026"/>
    <s v="2.3"/>
    <s v="2.3.2.9.1.1"/>
    <x v="306"/>
    <x v="0"/>
    <n v="1"/>
    <n v="5000"/>
    <n v="30"/>
    <n v="30"/>
    <x v="0"/>
    <x v="1"/>
    <m/>
    <m/>
    <m/>
    <m/>
    <m/>
    <m/>
    <m/>
    <m/>
    <n v="10000"/>
    <n v="5000"/>
    <n v="5000"/>
    <n v="0"/>
    <n v="0"/>
    <n v="0"/>
    <n v="0"/>
    <n v="0"/>
    <n v="0"/>
    <n v="0"/>
    <n v="0"/>
    <n v="0"/>
    <n v="0"/>
    <n v="10000"/>
    <s v="SGIST"/>
    <m/>
    <m/>
    <m/>
    <m/>
    <m/>
    <m/>
    <m/>
    <m/>
    <s v="REMITIDO A GRH PARA CONTRATACION"/>
    <s v="000300-2026/SGIST-GITE"/>
    <s v="000668-2026/SGIST-GITE"/>
    <s v="00177-2026/GITE000299-2026/GITE"/>
    <d v="2026-01-19T00:00:00"/>
    <m/>
    <n v="2860"/>
    <m/>
    <m/>
    <m/>
    <s v="VIDAL"/>
    <s v="LOPEZ"/>
    <s v="DORA ALBINA"/>
    <n v="41805261"/>
    <n v="10418052614"/>
    <n v="5000"/>
    <d v="2026-01-21T00:00:00"/>
    <d v="2026-02-28T00:00:00"/>
    <m/>
    <n v="30"/>
    <n v="5000"/>
    <n v="11"/>
    <n v="1833.3333333333333"/>
    <n v="11"/>
    <n v="1833.3333333333333"/>
    <n v="3166.666666666667"/>
    <n v="3166.666666666667"/>
    <m/>
    <n v="30"/>
    <n v="5000"/>
    <n v="28"/>
    <n v="5000"/>
    <n v="28"/>
    <n v="5000"/>
    <n v="0"/>
    <n v="5000"/>
    <m/>
    <n v="0"/>
    <n v="0"/>
    <m/>
    <n v="0"/>
    <m/>
    <n v="0"/>
    <n v="0"/>
    <n v="0"/>
    <m/>
    <n v="0"/>
    <n v="0"/>
    <m/>
    <n v="0"/>
    <m/>
    <n v="0"/>
    <m/>
    <m/>
    <m/>
    <n v="10000"/>
    <n v="6833.333333333333"/>
    <n v="6833.333333333333"/>
    <n v="3166.666666666667"/>
    <n v="3166.666666666667"/>
    <m/>
    <m/>
    <m/>
    <m/>
  </r>
  <r>
    <s v="GESTION DE LA INFRAESTRUCTURA TECNOLOGICA Y BASE DE DATOS"/>
    <x v="5"/>
    <s v="PIM"/>
    <s v="GITE"/>
    <s v="EG 2026"/>
    <s v="2.3"/>
    <s v="2.3.2.9.1.1"/>
    <x v="268"/>
    <x v="1"/>
    <n v="1"/>
    <n v="6000"/>
    <n v="30"/>
    <n v="30"/>
    <x v="0"/>
    <x v="1"/>
    <m/>
    <m/>
    <m/>
    <m/>
    <m/>
    <m/>
    <m/>
    <m/>
    <n v="360000"/>
    <n v="6000"/>
    <n v="6000"/>
    <n v="0"/>
    <n v="0"/>
    <n v="0"/>
    <n v="0"/>
    <n v="0"/>
    <n v="0"/>
    <n v="0"/>
    <n v="0"/>
    <n v="0"/>
    <n v="0"/>
    <n v="12000"/>
    <s v="SGIST"/>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GESTION DE LA INFRAESTRUCTURA TECNOLOGICA Y BASE DE DATOS"/>
    <x v="5"/>
    <s v="PIM"/>
    <s v="GITE"/>
    <s v="EG 2026"/>
    <s v="2.3"/>
    <s v="2.3.2.9.1.1"/>
    <x v="269"/>
    <x v="1"/>
    <n v="1"/>
    <n v="6500"/>
    <n v="30"/>
    <n v="30"/>
    <x v="0"/>
    <x v="1"/>
    <m/>
    <m/>
    <m/>
    <m/>
    <m/>
    <m/>
    <m/>
    <m/>
    <n v="390000"/>
    <n v="6500"/>
    <n v="6500"/>
    <n v="0"/>
    <n v="0"/>
    <n v="0"/>
    <n v="0"/>
    <n v="0"/>
    <n v="0"/>
    <n v="0"/>
    <n v="0"/>
    <n v="0"/>
    <n v="0"/>
    <n v="13000"/>
    <s v="SGIST"/>
    <m/>
    <m/>
    <m/>
    <m/>
    <m/>
    <m/>
    <m/>
    <m/>
    <s v="REMITIDO A GRH PARA CONTRATACION"/>
    <s v="000300-2026/SGIST-GITE"/>
    <s v="000668-2026/SGIST-GITE"/>
    <s v="00177-2026/GITE000299-2026/GITE"/>
    <d v="2026-01-19T00:00:00"/>
    <m/>
    <n v="2988"/>
    <m/>
    <m/>
    <m/>
    <s v="PARDO"/>
    <s v="MAURICIO"/>
    <s v="GENARO ALONSO"/>
    <n v="72445680"/>
    <n v="10724456800"/>
    <n v="6500"/>
    <d v="2026-02-01T00:00:00"/>
    <d v="2026-02-28T00:00:00"/>
    <m/>
    <n v="30"/>
    <n v="6500"/>
    <n v="30"/>
    <n v="6500"/>
    <n v="30"/>
    <n v="6500"/>
    <n v="0"/>
    <n v="0"/>
    <m/>
    <n v="30"/>
    <n v="6500"/>
    <n v="28"/>
    <n v="6500"/>
    <n v="28"/>
    <n v="6500"/>
    <n v="0"/>
    <n v="6500"/>
    <m/>
    <n v="0"/>
    <n v="0"/>
    <m/>
    <n v="0"/>
    <m/>
    <n v="0"/>
    <n v="0"/>
    <n v="0"/>
    <m/>
    <n v="0"/>
    <n v="0"/>
    <m/>
    <n v="0"/>
    <m/>
    <n v="0"/>
    <m/>
    <m/>
    <m/>
    <n v="13000"/>
    <n v="13000"/>
    <n v="13000"/>
    <n v="0"/>
    <n v="0"/>
    <m/>
    <m/>
    <m/>
    <m/>
  </r>
  <r>
    <s v="GESTION DE LA INFRAESTRUCTURA TECNOLOGICA Y BASE DE DATOS"/>
    <x v="5"/>
    <s v="PIM"/>
    <s v="GITE"/>
    <s v="EG 2026"/>
    <s v="2.3"/>
    <s v="2.3.2.9.1.1"/>
    <x v="270"/>
    <x v="0"/>
    <n v="1"/>
    <n v="6000"/>
    <n v="30"/>
    <n v="30"/>
    <x v="0"/>
    <x v="1"/>
    <m/>
    <m/>
    <m/>
    <m/>
    <m/>
    <m/>
    <m/>
    <m/>
    <n v="12000"/>
    <n v="6000"/>
    <n v="6000"/>
    <n v="0"/>
    <n v="0"/>
    <n v="0"/>
    <n v="0"/>
    <n v="0"/>
    <n v="0"/>
    <n v="0"/>
    <n v="0"/>
    <n v="0"/>
    <n v="0"/>
    <n v="12000"/>
    <s v="SGIST"/>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GESTION DE LA INFRAESTRUCTURA TECNOLOGICA Y BASE DE DATOS"/>
    <x v="5"/>
    <s v="PIM"/>
    <s v="GITE"/>
    <s v="EG 2026"/>
    <s v="2.3"/>
    <s v="2.3.2.9.1.1"/>
    <x v="305"/>
    <x v="0"/>
    <n v="1"/>
    <n v="5500"/>
    <n v="30"/>
    <n v="30"/>
    <x v="0"/>
    <x v="1"/>
    <m/>
    <m/>
    <m/>
    <m/>
    <m/>
    <m/>
    <m/>
    <m/>
    <n v="11000"/>
    <n v="5500"/>
    <n v="5500"/>
    <n v="0"/>
    <n v="0"/>
    <n v="0"/>
    <n v="0"/>
    <n v="0"/>
    <n v="0"/>
    <n v="0"/>
    <n v="0"/>
    <n v="0"/>
    <n v="0"/>
    <n v="11000"/>
    <s v="SGIST"/>
    <m/>
    <m/>
    <m/>
    <m/>
    <m/>
    <m/>
    <m/>
    <m/>
    <s v="REMITIDO A GRH PARA CONTRATACION"/>
    <s v="000300-2026/SGIST-GITE"/>
    <s v="000668-2026/SGIST-GITE"/>
    <s v="00177-2026/GITE000299-2026/GITE"/>
    <d v="2026-01-19T00:00:00"/>
    <m/>
    <m/>
    <m/>
    <m/>
    <m/>
    <s v="SANCHEZ"/>
    <s v="ESPINOZA"/>
    <s v="SANDRO JESUS"/>
    <n v="416301234"/>
    <n v="10416301234"/>
    <n v="5500"/>
    <d v="2026-01-21T00:00:00"/>
    <d v="2026-02-28T00:00:00"/>
    <m/>
    <n v="30"/>
    <n v="5500"/>
    <n v="11"/>
    <n v="2016.6666666666667"/>
    <n v="11"/>
    <n v="2016.6666666666667"/>
    <n v="3483.333333333333"/>
    <n v="3483.333333333333"/>
    <m/>
    <n v="30"/>
    <n v="5500"/>
    <n v="28"/>
    <n v="5500"/>
    <n v="28"/>
    <n v="5500"/>
    <n v="0"/>
    <n v="5500"/>
    <m/>
    <n v="0"/>
    <n v="0"/>
    <m/>
    <n v="0"/>
    <m/>
    <n v="0"/>
    <n v="0"/>
    <n v="0"/>
    <m/>
    <n v="0"/>
    <n v="0"/>
    <m/>
    <n v="0"/>
    <m/>
    <n v="0"/>
    <m/>
    <m/>
    <m/>
    <n v="11000"/>
    <n v="7516.666666666667"/>
    <n v="7516.666666666667"/>
    <n v="3483.333333333333"/>
    <n v="3483.333333333333"/>
    <m/>
    <m/>
    <m/>
    <m/>
  </r>
  <r>
    <s v="GESTION DE LA INFRAESTRUCTURA TECNOLOGICA Y BASE DE DATOS"/>
    <x v="5"/>
    <s v="PIM"/>
    <s v="GITE"/>
    <s v="EG 2026"/>
    <s v="2.3"/>
    <s v="2.3.2.9.1.1"/>
    <x v="307"/>
    <x v="0"/>
    <n v="1"/>
    <n v="5500"/>
    <n v="30"/>
    <n v="30"/>
    <x v="0"/>
    <x v="1"/>
    <m/>
    <m/>
    <m/>
    <m/>
    <m/>
    <m/>
    <m/>
    <m/>
    <n v="11000"/>
    <n v="5500"/>
    <n v="5500"/>
    <n v="0"/>
    <n v="0"/>
    <n v="0"/>
    <n v="0"/>
    <n v="0"/>
    <n v="0"/>
    <n v="0"/>
    <n v="0"/>
    <n v="0"/>
    <n v="0"/>
    <n v="11000"/>
    <s v="SGIST"/>
    <m/>
    <m/>
    <m/>
    <m/>
    <m/>
    <m/>
    <m/>
    <m/>
    <s v="PENDIENTE DE REQUERIR"/>
    <m/>
    <m/>
    <m/>
    <m/>
    <m/>
    <m/>
    <m/>
    <m/>
    <m/>
    <m/>
    <m/>
    <m/>
    <m/>
    <m/>
    <m/>
    <m/>
    <m/>
    <m/>
    <n v="30"/>
    <n v="5500"/>
    <m/>
    <n v="0"/>
    <m/>
    <n v="0"/>
    <n v="5500"/>
    <n v="5500"/>
    <m/>
    <n v="30"/>
    <n v="5500"/>
    <m/>
    <n v="0"/>
    <m/>
    <n v="0"/>
    <n v="5500"/>
    <n v="0"/>
    <m/>
    <n v="0"/>
    <n v="0"/>
    <m/>
    <n v="0"/>
    <m/>
    <n v="0"/>
    <n v="0"/>
    <n v="0"/>
    <m/>
    <n v="0"/>
    <n v="0"/>
    <m/>
    <n v="0"/>
    <m/>
    <n v="0"/>
    <m/>
    <m/>
    <m/>
    <n v="11000"/>
    <n v="0"/>
    <n v="0"/>
    <n v="11000"/>
    <n v="5500"/>
    <m/>
    <m/>
    <m/>
    <m/>
  </r>
  <r>
    <s v="GESTION DE LA INFRAESTRUCTURA TECNOLOGICA Y BASE DE DATOS"/>
    <x v="5"/>
    <s v="PIM"/>
    <s v="GITE"/>
    <s v="EG 2026"/>
    <s v="2.3"/>
    <s v="2.3.2.9.1.1"/>
    <x v="308"/>
    <x v="0"/>
    <n v="1"/>
    <n v="7000"/>
    <n v="30"/>
    <n v="30"/>
    <x v="0"/>
    <x v="1"/>
    <m/>
    <m/>
    <m/>
    <m/>
    <m/>
    <m/>
    <m/>
    <m/>
    <n v="14000"/>
    <n v="7000"/>
    <n v="7000"/>
    <n v="0"/>
    <n v="0"/>
    <n v="0"/>
    <n v="0"/>
    <n v="0"/>
    <n v="0"/>
    <n v="0"/>
    <n v="0"/>
    <n v="0"/>
    <n v="0"/>
    <n v="14000"/>
    <s v="SGIST"/>
    <m/>
    <m/>
    <m/>
    <m/>
    <m/>
    <m/>
    <m/>
    <m/>
    <s v="PENDIENTE DE REQUERIR"/>
    <m/>
    <m/>
    <m/>
    <m/>
    <m/>
    <m/>
    <m/>
    <m/>
    <m/>
    <m/>
    <m/>
    <m/>
    <m/>
    <m/>
    <m/>
    <m/>
    <m/>
    <m/>
    <n v="30"/>
    <n v="7000"/>
    <m/>
    <n v="0"/>
    <m/>
    <n v="0"/>
    <n v="7000"/>
    <n v="7000"/>
    <m/>
    <n v="30"/>
    <n v="7000"/>
    <m/>
    <n v="0"/>
    <m/>
    <n v="0"/>
    <n v="7000"/>
    <n v="0"/>
    <m/>
    <n v="0"/>
    <n v="0"/>
    <m/>
    <n v="0"/>
    <m/>
    <n v="0"/>
    <n v="0"/>
    <n v="0"/>
    <m/>
    <n v="0"/>
    <n v="0"/>
    <m/>
    <n v="0"/>
    <m/>
    <n v="0"/>
    <m/>
    <m/>
    <m/>
    <n v="14000"/>
    <n v="0"/>
    <n v="0"/>
    <n v="14000"/>
    <n v="7000"/>
    <m/>
    <m/>
    <m/>
    <m/>
  </r>
  <r>
    <s v="GESTION DE LA INFRAESTRUCTURA TECNOLOGICA Y BASE DE DATOS"/>
    <x v="5"/>
    <s v="PIM"/>
    <s v="GITE"/>
    <s v="EG 2026"/>
    <s v="2.3"/>
    <s v="2.3.2.9.1.1"/>
    <x v="309"/>
    <x v="0"/>
    <n v="1"/>
    <n v="7000"/>
    <n v="30"/>
    <n v="30"/>
    <x v="0"/>
    <x v="1"/>
    <m/>
    <m/>
    <m/>
    <m/>
    <m/>
    <m/>
    <m/>
    <m/>
    <n v="14000"/>
    <n v="7000"/>
    <n v="7000"/>
    <n v="0"/>
    <n v="0"/>
    <n v="0"/>
    <n v="0"/>
    <n v="0"/>
    <n v="0"/>
    <n v="0"/>
    <n v="0"/>
    <n v="0"/>
    <n v="0"/>
    <n v="14000"/>
    <s v="SGIST"/>
    <s v="3.2 GESTION DE LAS TECNOLOGIAS DE LA INFORMACION Y COMUNICACIONES"/>
    <m/>
    <m/>
    <m/>
    <m/>
    <m/>
    <m/>
    <m/>
    <s v="REMITIDO A GRH PARA CONTRATACION"/>
    <s v="000541-2026/SGIST-GITE"/>
    <s v="001271-2026/SGIST-GITE"/>
    <s v="000616-2026/GITE"/>
    <d v="2026-02-03T00:00:00"/>
    <m/>
    <m/>
    <m/>
    <m/>
    <m/>
    <s v="BELLIDO"/>
    <s v="QUISPE"/>
    <s v="LUCY AMPARO"/>
    <n v="42365984"/>
    <n v="10423659845"/>
    <n v="7000"/>
    <d v="2026-02-09T00:00:00"/>
    <d v="2026-02-28T00:00:00"/>
    <m/>
    <n v="30"/>
    <n v="7000"/>
    <m/>
    <n v="0"/>
    <m/>
    <n v="0"/>
    <n v="7000"/>
    <n v="7000"/>
    <m/>
    <n v="30"/>
    <n v="7000"/>
    <n v="20"/>
    <n v="4666.666666666667"/>
    <n v="20"/>
    <n v="4666.666666666667"/>
    <n v="2333.333333333333"/>
    <n v="4666.666666666667"/>
    <m/>
    <n v="0"/>
    <n v="0"/>
    <m/>
    <n v="0"/>
    <m/>
    <n v="0"/>
    <n v="0"/>
    <n v="0"/>
    <m/>
    <n v="0"/>
    <n v="0"/>
    <m/>
    <n v="0"/>
    <m/>
    <n v="0"/>
    <m/>
    <m/>
    <m/>
    <n v="14000"/>
    <n v="4666.666666666667"/>
    <n v="4666.666666666667"/>
    <n v="9333.3333333333321"/>
    <n v="9333.3333333333321"/>
    <m/>
    <m/>
    <m/>
    <m/>
  </r>
  <r>
    <s v="GESTION DE LA INFRAESTRUCTURA TECNOLOGICA Y BASE DE DATOS"/>
    <x v="5"/>
    <s v="PIM"/>
    <s v="GITE"/>
    <s v="EG 2026"/>
    <s v="2.3"/>
    <s v="2.3.2.9.1.1"/>
    <x v="310"/>
    <x v="0"/>
    <n v="1"/>
    <n v="5500"/>
    <n v="30"/>
    <n v="30"/>
    <x v="0"/>
    <x v="1"/>
    <m/>
    <m/>
    <m/>
    <m/>
    <m/>
    <m/>
    <m/>
    <m/>
    <n v="11000"/>
    <n v="5500"/>
    <n v="5500"/>
    <n v="0"/>
    <n v="0"/>
    <n v="0"/>
    <n v="0"/>
    <n v="0"/>
    <n v="0"/>
    <n v="0"/>
    <n v="0"/>
    <n v="0"/>
    <n v="0"/>
    <n v="11000"/>
    <s v="SGIST"/>
    <m/>
    <m/>
    <m/>
    <m/>
    <m/>
    <m/>
    <m/>
    <m/>
    <s v="REMITIDO A GRH PARA CONTRATACION"/>
    <s v="000451-2026/SGIST-GITE"/>
    <m/>
    <s v="00525-2026/GITE"/>
    <d v="2026-01-29T00:00:00"/>
    <m/>
    <n v="3347"/>
    <m/>
    <m/>
    <m/>
    <s v="BENITES"/>
    <s v="CENTENO"/>
    <s v="ISIDIO SOLIS"/>
    <n v="70491896"/>
    <n v="10704918963"/>
    <n v="5500"/>
    <d v="2026-02-02T00:00:00"/>
    <d v="2026-02-28T00:00:00"/>
    <m/>
    <n v="30"/>
    <n v="5500"/>
    <m/>
    <n v="0"/>
    <m/>
    <n v="0"/>
    <n v="5500"/>
    <n v="5500"/>
    <m/>
    <n v="30"/>
    <n v="5500"/>
    <n v="27"/>
    <n v="4950"/>
    <n v="27"/>
    <n v="4950"/>
    <n v="550"/>
    <n v="4950"/>
    <m/>
    <n v="0"/>
    <n v="0"/>
    <m/>
    <n v="0"/>
    <m/>
    <n v="0"/>
    <n v="0"/>
    <n v="0"/>
    <m/>
    <n v="0"/>
    <n v="0"/>
    <m/>
    <n v="0"/>
    <m/>
    <n v="0"/>
    <m/>
    <m/>
    <m/>
    <n v="11000"/>
    <n v="4950"/>
    <n v="4950"/>
    <n v="6050"/>
    <n v="6050"/>
    <m/>
    <m/>
    <m/>
    <m/>
  </r>
  <r>
    <s v="GESTION DE LA INFRAESTRUCTURA TECNOLOGICA Y BASE DE DATOS"/>
    <x v="5"/>
    <s v="PIM"/>
    <s v="GITE"/>
    <s v="EG 2026"/>
    <s v="2.3"/>
    <s v="2.3.2.9.1.1"/>
    <x v="310"/>
    <x v="0"/>
    <n v="2"/>
    <n v="5500"/>
    <n v="30"/>
    <n v="30"/>
    <x v="0"/>
    <x v="1"/>
    <m/>
    <m/>
    <m/>
    <m/>
    <m/>
    <m/>
    <m/>
    <m/>
    <n v="22000"/>
    <n v="11000"/>
    <n v="11000"/>
    <n v="0"/>
    <n v="0"/>
    <n v="0"/>
    <n v="0"/>
    <n v="0"/>
    <n v="0"/>
    <n v="0"/>
    <n v="0"/>
    <n v="0"/>
    <n v="0"/>
    <n v="22000"/>
    <s v="SGIST"/>
    <m/>
    <m/>
    <m/>
    <m/>
    <m/>
    <m/>
    <m/>
    <m/>
    <s v="PENDIENTE DE REQUERIR"/>
    <m/>
    <m/>
    <m/>
    <m/>
    <m/>
    <m/>
    <m/>
    <m/>
    <m/>
    <m/>
    <m/>
    <m/>
    <m/>
    <m/>
    <m/>
    <m/>
    <m/>
    <m/>
    <n v="30"/>
    <n v="11000"/>
    <m/>
    <n v="0"/>
    <m/>
    <n v="0"/>
    <n v="11000"/>
    <n v="11000"/>
    <m/>
    <n v="30"/>
    <n v="11000"/>
    <m/>
    <n v="0"/>
    <m/>
    <n v="0"/>
    <n v="11000"/>
    <n v="0"/>
    <m/>
    <n v="0"/>
    <n v="0"/>
    <m/>
    <n v="0"/>
    <m/>
    <n v="0"/>
    <n v="0"/>
    <n v="0"/>
    <m/>
    <n v="0"/>
    <n v="0"/>
    <m/>
    <n v="0"/>
    <m/>
    <n v="0"/>
    <m/>
    <m/>
    <m/>
    <n v="22000"/>
    <n v="0"/>
    <n v="0"/>
    <n v="22000"/>
    <n v="11000"/>
    <m/>
    <m/>
    <m/>
    <m/>
  </r>
  <r>
    <s v="GESTION DE LA INFRAESTRUCTURA TECNOLOGICA Y BASE DE DATOS"/>
    <x v="5"/>
    <s v="PIM"/>
    <s v="GITE"/>
    <s v="EG 2026"/>
    <s v="2.3"/>
    <s v="2.3.2.9.1.1"/>
    <x v="311"/>
    <x v="0"/>
    <n v="1"/>
    <n v="6000"/>
    <n v="30"/>
    <n v="30"/>
    <x v="0"/>
    <x v="1"/>
    <m/>
    <m/>
    <m/>
    <m/>
    <m/>
    <m/>
    <m/>
    <m/>
    <n v="12000"/>
    <n v="6000"/>
    <n v="6000"/>
    <n v="0"/>
    <n v="0"/>
    <n v="0"/>
    <n v="0"/>
    <n v="0"/>
    <n v="0"/>
    <n v="0"/>
    <n v="0"/>
    <n v="0"/>
    <n v="0"/>
    <n v="12000"/>
    <s v="SGIST"/>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GESTION DE LA INFRAESTRUCTURA TECNOLOGICA Y BASE DE DATOS"/>
    <x v="5"/>
    <s v="PIM"/>
    <s v="GITE"/>
    <s v="EG 2026"/>
    <s v="2.3"/>
    <s v="2.3.2.9.1.1"/>
    <x v="312"/>
    <x v="1"/>
    <n v="1"/>
    <n v="6000"/>
    <n v="30"/>
    <n v="30"/>
    <x v="0"/>
    <x v="1"/>
    <m/>
    <m/>
    <m/>
    <m/>
    <m/>
    <m/>
    <m/>
    <m/>
    <n v="360000"/>
    <n v="6000"/>
    <n v="6000"/>
    <n v="0"/>
    <n v="0"/>
    <n v="0"/>
    <n v="0"/>
    <n v="0"/>
    <n v="0"/>
    <n v="0"/>
    <n v="0"/>
    <n v="0"/>
    <n v="0"/>
    <n v="12000"/>
    <s v="SGIST"/>
    <m/>
    <m/>
    <m/>
    <m/>
    <m/>
    <m/>
    <m/>
    <m/>
    <s v="REMITIDO A GRH PARA CONTRATACION"/>
    <s v="000724-2026/SGIST-GITE"/>
    <s v="001876-2026/SGIST-GITE"/>
    <s v="000857-2026/GITE"/>
    <d v="2026-02-18T00:00:00"/>
    <m/>
    <m/>
    <m/>
    <m/>
    <s v="10/02 SGIST SOLICITO CAMBIO DE DENOMINACION _x000a_11/02 GPP COMUNICO CAMBIO Y REGISTRO EN SISPLAN"/>
    <s v="FARFAN"/>
    <s v="AVILA"/>
    <s v="DEYBI JORDAN"/>
    <n v="77101404"/>
    <n v="10771014041"/>
    <n v="6000"/>
    <d v="2026-02-18T00:00:00"/>
    <d v="2026-02-28T00:00:00"/>
    <m/>
    <n v="30"/>
    <n v="6000"/>
    <n v="30"/>
    <n v="6000"/>
    <n v="30"/>
    <n v="6000"/>
    <n v="0"/>
    <n v="0"/>
    <m/>
    <n v="30"/>
    <n v="6000"/>
    <n v="11"/>
    <n v="2383.33"/>
    <n v="11"/>
    <n v="2383.33"/>
    <n v="3616.67"/>
    <n v="2383.33"/>
    <m/>
    <n v="0"/>
    <n v="0"/>
    <m/>
    <n v="0"/>
    <m/>
    <n v="0"/>
    <n v="0"/>
    <n v="0"/>
    <m/>
    <n v="0"/>
    <n v="0"/>
    <m/>
    <n v="0"/>
    <m/>
    <n v="0"/>
    <m/>
    <m/>
    <m/>
    <n v="12000"/>
    <n v="8383.33"/>
    <n v="2383.33"/>
    <n v="3616.67"/>
    <n v="2383.33"/>
    <m/>
    <m/>
    <m/>
    <m/>
  </r>
  <r>
    <s v="GESTION DE LA INFRAESTRUCTURA TECNOLOGICA Y BASE DE DATOS"/>
    <x v="5"/>
    <s v="PIM"/>
    <s v="GITE"/>
    <s v="EG 2026"/>
    <s v="2.3"/>
    <s v="2.3.2.9.1.1"/>
    <x v="276"/>
    <x v="0"/>
    <n v="1"/>
    <n v="5000"/>
    <n v="30"/>
    <n v="30"/>
    <x v="0"/>
    <x v="1"/>
    <m/>
    <m/>
    <m/>
    <m/>
    <m/>
    <m/>
    <m/>
    <m/>
    <n v="10000"/>
    <n v="5000"/>
    <n v="5000"/>
    <n v="0"/>
    <n v="0"/>
    <n v="0"/>
    <n v="0"/>
    <n v="0"/>
    <n v="0"/>
    <n v="0"/>
    <n v="0"/>
    <n v="0"/>
    <n v="0"/>
    <n v="10000"/>
    <s v="SGIST"/>
    <s v="3.2 GESTION DE LAS TECNOLOGIAS DE LA INFORMACION Y COMUNICACIONES"/>
    <m/>
    <m/>
    <m/>
    <m/>
    <m/>
    <m/>
    <m/>
    <s v="REMITIDO A GRH PARA CONTRATACION"/>
    <s v="000541-2026/SGIST-GITE"/>
    <s v="001271-2026/SGIST-GITE"/>
    <s v="000616-2026/GITE"/>
    <d v="2026-02-03T00:00:00"/>
    <m/>
    <n v="3718"/>
    <m/>
    <m/>
    <m/>
    <s v="CARDENAS"/>
    <s v="ALVARADO"/>
    <s v="RAY CARLOS"/>
    <n v="44765490"/>
    <n v="10447654909"/>
    <n v="5000"/>
    <d v="2026-02-04T00:00:00"/>
    <d v="2026-02-28T00:00:00"/>
    <m/>
    <n v="30"/>
    <n v="5000"/>
    <m/>
    <n v="0"/>
    <m/>
    <n v="0"/>
    <n v="5000"/>
    <n v="5000"/>
    <m/>
    <n v="30"/>
    <n v="5000"/>
    <n v="25"/>
    <n v="4166.6666666666661"/>
    <n v="25"/>
    <n v="4166.6666666666661"/>
    <n v="833.33333333333394"/>
    <n v="4166.6666666666661"/>
    <m/>
    <n v="0"/>
    <n v="0"/>
    <m/>
    <n v="0"/>
    <m/>
    <n v="0"/>
    <n v="0"/>
    <n v="0"/>
    <m/>
    <n v="0"/>
    <n v="0"/>
    <m/>
    <n v="0"/>
    <m/>
    <n v="0"/>
    <m/>
    <m/>
    <m/>
    <n v="10000"/>
    <n v="4166.6666666666661"/>
    <n v="4166.6666666666661"/>
    <n v="5833.3333333333339"/>
    <n v="5833.3333333333339"/>
    <m/>
    <m/>
    <m/>
    <m/>
  </r>
  <r>
    <s v="GESTION DE LA INFRAESTRUCTURA TECNOLOGICA Y BASE DE DATOS"/>
    <x v="5"/>
    <s v="PIM"/>
    <s v="GITE"/>
    <s v="EG 2026"/>
    <s v="2.3"/>
    <s v="2.3.2.9.1.1"/>
    <x v="313"/>
    <x v="0"/>
    <n v="1"/>
    <n v="10000"/>
    <n v="30"/>
    <n v="30"/>
    <x v="0"/>
    <x v="1"/>
    <m/>
    <m/>
    <m/>
    <m/>
    <m/>
    <m/>
    <m/>
    <m/>
    <n v="20000"/>
    <n v="10000"/>
    <n v="10000"/>
    <n v="0"/>
    <n v="0"/>
    <n v="0"/>
    <n v="0"/>
    <n v="0"/>
    <n v="0"/>
    <n v="0"/>
    <n v="0"/>
    <n v="0"/>
    <n v="0"/>
    <n v="20000"/>
    <s v="SGIST"/>
    <m/>
    <m/>
    <m/>
    <m/>
    <m/>
    <m/>
    <m/>
    <m/>
    <s v="PENDIENTE DE REQUERIR"/>
    <m/>
    <m/>
    <m/>
    <m/>
    <m/>
    <m/>
    <m/>
    <m/>
    <m/>
    <m/>
    <m/>
    <m/>
    <m/>
    <m/>
    <m/>
    <m/>
    <m/>
    <m/>
    <n v="30"/>
    <n v="10000"/>
    <m/>
    <n v="0"/>
    <m/>
    <n v="0"/>
    <n v="10000"/>
    <n v="10000"/>
    <m/>
    <n v="30"/>
    <n v="10000"/>
    <m/>
    <n v="0"/>
    <m/>
    <n v="0"/>
    <n v="10000"/>
    <n v="0"/>
    <m/>
    <n v="0"/>
    <n v="0"/>
    <m/>
    <n v="0"/>
    <m/>
    <n v="0"/>
    <n v="0"/>
    <n v="0"/>
    <m/>
    <n v="0"/>
    <n v="0"/>
    <m/>
    <n v="0"/>
    <m/>
    <n v="0"/>
    <m/>
    <m/>
    <m/>
    <n v="20000"/>
    <n v="0"/>
    <n v="0"/>
    <n v="20000"/>
    <n v="10000"/>
    <m/>
    <m/>
    <m/>
    <m/>
  </r>
  <r>
    <s v="GESTION DE LA INFRAESTRUCTURA TECNOLOGICA Y BASE DE DATOS"/>
    <x v="5"/>
    <s v="PIM"/>
    <s v="GITE"/>
    <s v="EG 2026"/>
    <s v="2.3"/>
    <s v="2.3.2.9.1.1"/>
    <x v="303"/>
    <x v="0"/>
    <n v="1"/>
    <n v="5000"/>
    <n v="30"/>
    <n v="30"/>
    <x v="0"/>
    <x v="1"/>
    <m/>
    <m/>
    <m/>
    <m/>
    <m/>
    <m/>
    <m/>
    <m/>
    <n v="10000"/>
    <n v="5000"/>
    <n v="5000"/>
    <n v="0"/>
    <n v="0"/>
    <n v="0"/>
    <n v="0"/>
    <n v="0"/>
    <n v="0"/>
    <n v="0"/>
    <n v="0"/>
    <n v="0"/>
    <n v="0"/>
    <n v="10000"/>
    <s v="SGIST"/>
    <m/>
    <m/>
    <m/>
    <m/>
    <m/>
    <m/>
    <m/>
    <m/>
    <s v="REMITIDO A GRH PARA CONTRATACION"/>
    <s v="000451-2026/SGIST-GITE"/>
    <m/>
    <s v="00525-2026/GITE"/>
    <d v="2026-01-29T00:00:00"/>
    <m/>
    <m/>
    <m/>
    <m/>
    <m/>
    <s v="FLORES"/>
    <s v="RODRIGUEZ"/>
    <s v="JOEL"/>
    <n v="48112803"/>
    <n v="10481128035"/>
    <n v="5000"/>
    <d v="2026-02-02T00:00:00"/>
    <d v="2026-02-28T00:00:00"/>
    <m/>
    <n v="30"/>
    <n v="5000"/>
    <m/>
    <m/>
    <m/>
    <n v="0"/>
    <n v="5000"/>
    <n v="5000"/>
    <m/>
    <n v="30"/>
    <n v="5000"/>
    <n v="27"/>
    <n v="4500"/>
    <n v="27"/>
    <n v="4500"/>
    <n v="500"/>
    <n v="4500"/>
    <m/>
    <n v="0"/>
    <n v="0"/>
    <m/>
    <n v="0"/>
    <m/>
    <n v="0"/>
    <n v="0"/>
    <n v="0"/>
    <m/>
    <n v="0"/>
    <n v="0"/>
    <m/>
    <n v="0"/>
    <m/>
    <n v="0"/>
    <m/>
    <m/>
    <m/>
    <n v="10000"/>
    <n v="4500"/>
    <n v="4500"/>
    <n v="5500"/>
    <n v="5500"/>
    <m/>
    <m/>
    <m/>
    <m/>
  </r>
  <r>
    <s v="GESTION DE LA INFRAESTRUCTURA TECNOLOGICA Y BASE DE DATOS"/>
    <x v="5"/>
    <s v="PIM"/>
    <s v="GITE"/>
    <s v="EG 2026"/>
    <s v="2.3"/>
    <s v="2.3.2.9.1.1"/>
    <x v="303"/>
    <x v="0"/>
    <n v="1"/>
    <n v="5000"/>
    <n v="30"/>
    <n v="30"/>
    <x v="0"/>
    <x v="1"/>
    <m/>
    <m/>
    <m/>
    <m/>
    <m/>
    <m/>
    <m/>
    <m/>
    <n v="10000"/>
    <n v="5000"/>
    <n v="5000"/>
    <n v="0"/>
    <n v="0"/>
    <n v="0"/>
    <n v="0"/>
    <n v="0"/>
    <n v="0"/>
    <n v="0"/>
    <n v="0"/>
    <n v="0"/>
    <n v="0"/>
    <n v="10000"/>
    <s v="SGIST"/>
    <m/>
    <m/>
    <m/>
    <m/>
    <m/>
    <m/>
    <m/>
    <m/>
    <s v="REMITIDO A GRH PARA CONTRATACION"/>
    <s v="000451-2026/SGIST-GITE"/>
    <m/>
    <s v="00525-2026/GITE"/>
    <d v="2026-01-29T00:00:00"/>
    <m/>
    <n v="3346"/>
    <m/>
    <m/>
    <m/>
    <s v="CHUMACERO"/>
    <s v="CHUMPITAZ"/>
    <s v="ELOY GUILLERMO"/>
    <n v="42309854"/>
    <n v="10423098541"/>
    <n v="5000"/>
    <d v="2026-02-02T00:00:00"/>
    <d v="2026-02-28T00:00:00"/>
    <m/>
    <n v="30"/>
    <n v="5000"/>
    <m/>
    <m/>
    <m/>
    <n v="0"/>
    <n v="5000"/>
    <n v="5000"/>
    <m/>
    <n v="30"/>
    <n v="5000"/>
    <n v="27"/>
    <n v="4500"/>
    <n v="27"/>
    <n v="4500"/>
    <n v="500"/>
    <n v="4500"/>
    <m/>
    <n v="0"/>
    <n v="0"/>
    <m/>
    <n v="0"/>
    <m/>
    <n v="0"/>
    <n v="0"/>
    <n v="0"/>
    <m/>
    <n v="0"/>
    <n v="0"/>
    <m/>
    <n v="0"/>
    <m/>
    <n v="0"/>
    <m/>
    <m/>
    <m/>
    <n v="10000"/>
    <n v="4500"/>
    <n v="4500"/>
    <n v="5500"/>
    <n v="5500"/>
    <m/>
    <m/>
    <m/>
    <m/>
  </r>
  <r>
    <s v="GESTION DE LA INFRAESTRUCTURA TECNOLOGICA Y BASE DE DATOS"/>
    <x v="5"/>
    <s v="PIM"/>
    <s v="GITE"/>
    <s v="EG 2026"/>
    <s v="2.3"/>
    <s v="2.3.2.9.1.1"/>
    <x v="303"/>
    <x v="0"/>
    <n v="1"/>
    <n v="5000"/>
    <n v="30"/>
    <n v="30"/>
    <x v="0"/>
    <x v="1"/>
    <m/>
    <m/>
    <m/>
    <m/>
    <m/>
    <m/>
    <m/>
    <m/>
    <n v="10000"/>
    <n v="5000"/>
    <n v="5000"/>
    <n v="0"/>
    <n v="0"/>
    <n v="0"/>
    <n v="0"/>
    <n v="0"/>
    <n v="0"/>
    <n v="0"/>
    <n v="0"/>
    <n v="0"/>
    <n v="0"/>
    <n v="10000"/>
    <s v="SGIST"/>
    <m/>
    <m/>
    <m/>
    <m/>
    <m/>
    <m/>
    <m/>
    <m/>
    <s v="REMITIDO A GRH PARA CONTRATACION"/>
    <s v="000724-2026/SGIST-GITE"/>
    <s v="001876-2026/SGIST-GITE"/>
    <s v="000857-2026/GITE"/>
    <d v="2026-02-18T00:00:00"/>
    <m/>
    <m/>
    <m/>
    <m/>
    <m/>
    <s v="TOCTO"/>
    <s v="CARLOS"/>
    <s v="DENIS FRANCO"/>
    <n v="46734878"/>
    <n v="10467348782"/>
    <n v="5000"/>
    <d v="2026-02-18T00:00:00"/>
    <d v="2026-02-28T00:00:00"/>
    <m/>
    <n v="30"/>
    <n v="5000"/>
    <m/>
    <m/>
    <m/>
    <n v="0"/>
    <n v="5000"/>
    <n v="5000"/>
    <m/>
    <n v="30"/>
    <n v="5000"/>
    <n v="11"/>
    <n v="1833.33"/>
    <m/>
    <n v="0"/>
    <n v="3166.67"/>
    <n v="1833.33"/>
    <m/>
    <n v="0"/>
    <n v="0"/>
    <m/>
    <n v="0"/>
    <m/>
    <n v="0"/>
    <n v="0"/>
    <n v="0"/>
    <m/>
    <n v="0"/>
    <n v="0"/>
    <m/>
    <n v="0"/>
    <m/>
    <n v="0"/>
    <m/>
    <m/>
    <m/>
    <n v="10000"/>
    <n v="1833.33"/>
    <n v="1833.33"/>
    <n v="8166.67"/>
    <n v="6833.33"/>
    <m/>
    <m/>
    <m/>
    <m/>
  </r>
  <r>
    <s v="GESTION DE LA INFRAESTRUCTURA TECNOLOGICA Y BASE DE DATOS"/>
    <x v="5"/>
    <s v="PIM"/>
    <s v="GITE"/>
    <s v="EG 2026"/>
    <s v="2.3"/>
    <s v="2.3.2.9.1.1"/>
    <x v="314"/>
    <x v="0"/>
    <n v="1"/>
    <n v="5000"/>
    <n v="30"/>
    <n v="30"/>
    <x v="0"/>
    <x v="1"/>
    <m/>
    <m/>
    <m/>
    <m/>
    <m/>
    <m/>
    <m/>
    <m/>
    <n v="10000"/>
    <n v="5000"/>
    <n v="5000"/>
    <n v="0"/>
    <n v="0"/>
    <n v="0"/>
    <n v="0"/>
    <n v="0"/>
    <n v="0"/>
    <n v="0"/>
    <n v="0"/>
    <n v="0"/>
    <n v="0"/>
    <n v="10000"/>
    <s v="SGIST"/>
    <m/>
    <m/>
    <m/>
    <m/>
    <m/>
    <m/>
    <m/>
    <m/>
    <s v="REMITIDO A GRH PARA CONTRATACION"/>
    <s v="000451-2026/SGIST-GITE_x000a_000506-2026/SGIST-GITE"/>
    <s v="001168-2026/SGIST-GITE"/>
    <s v="00525-2026/GITE_x000a_000567-202/GITE"/>
    <s v="29/01/2026_x000a_30/01/2026"/>
    <m/>
    <n v="3348"/>
    <m/>
    <m/>
    <m/>
    <s v="ROMERO"/>
    <s v="MEZA"/>
    <s v="CESAR MARTIN"/>
    <n v="40694257"/>
    <n v="10406942576"/>
    <n v="5000"/>
    <d v="2026-02-02T00:00:00"/>
    <d v="2026-02-28T00:00:00"/>
    <m/>
    <n v="30"/>
    <n v="5000"/>
    <m/>
    <n v="0"/>
    <m/>
    <n v="0"/>
    <n v="5000"/>
    <n v="5000"/>
    <m/>
    <n v="30"/>
    <n v="5000"/>
    <n v="27"/>
    <n v="4500"/>
    <n v="27"/>
    <n v="4500"/>
    <n v="500"/>
    <n v="4500"/>
    <m/>
    <n v="0"/>
    <n v="0"/>
    <m/>
    <n v="0"/>
    <m/>
    <n v="0"/>
    <n v="0"/>
    <n v="0"/>
    <m/>
    <n v="0"/>
    <n v="0"/>
    <m/>
    <n v="0"/>
    <m/>
    <n v="0"/>
    <m/>
    <m/>
    <m/>
    <n v="10000"/>
    <n v="4500"/>
    <n v="4500"/>
    <n v="5500"/>
    <n v="5500"/>
    <m/>
    <m/>
    <m/>
    <m/>
  </r>
  <r>
    <s v="GESTION DE LA INFRAESTRUCTURA TECNOLOGICA Y BASE DE DATOS"/>
    <x v="5"/>
    <s v="PIM"/>
    <s v="GITE"/>
    <s v="EG 2026"/>
    <s v="2.3"/>
    <s v="2.3.2.9.1.1"/>
    <x v="281"/>
    <x v="0"/>
    <n v="1"/>
    <n v="5000"/>
    <n v="30"/>
    <n v="30"/>
    <x v="0"/>
    <x v="1"/>
    <m/>
    <m/>
    <m/>
    <m/>
    <m/>
    <m/>
    <m/>
    <m/>
    <n v="10000"/>
    <n v="5000"/>
    <n v="5000"/>
    <n v="0"/>
    <n v="0"/>
    <n v="0"/>
    <n v="0"/>
    <n v="0"/>
    <n v="0"/>
    <n v="0"/>
    <n v="0"/>
    <n v="0"/>
    <n v="0"/>
    <n v="10000"/>
    <s v="SGIST"/>
    <s v="3.2 GESTION DE LAS TECNOLOGIAS DE LA INFORMACION Y COMUNICACIONES"/>
    <m/>
    <m/>
    <m/>
    <m/>
    <m/>
    <m/>
    <m/>
    <s v="REMITIDO A GRH PARA CONTRATACION"/>
    <s v="000541-2026/SGIST-GITE"/>
    <s v="001271-2026/SGIST-GITE"/>
    <s v="000616-2026/GITE"/>
    <d v="2026-02-03T00:00:00"/>
    <m/>
    <n v="3719"/>
    <m/>
    <m/>
    <m/>
    <s v="REVILLA"/>
    <s v="CORNEJO"/>
    <s v="NADIA JOSEFA"/>
    <s v="07517370"/>
    <n v="10075173704"/>
    <n v="5000"/>
    <d v="2026-02-04T00:00:00"/>
    <d v="2026-02-28T00:00:00"/>
    <m/>
    <n v="30"/>
    <n v="5000"/>
    <m/>
    <n v="0"/>
    <m/>
    <n v="0"/>
    <n v="5000"/>
    <n v="5000"/>
    <m/>
    <n v="30"/>
    <n v="5000"/>
    <n v="25"/>
    <n v="4166.6666666666661"/>
    <n v="25"/>
    <n v="4166.6666666666661"/>
    <n v="833.33333333333394"/>
    <n v="4166.6666666666661"/>
    <m/>
    <n v="0"/>
    <n v="0"/>
    <m/>
    <n v="0"/>
    <m/>
    <n v="0"/>
    <n v="0"/>
    <n v="0"/>
    <m/>
    <n v="0"/>
    <n v="0"/>
    <m/>
    <n v="0"/>
    <m/>
    <n v="0"/>
    <m/>
    <m/>
    <m/>
    <n v="10000"/>
    <n v="4166.6666666666661"/>
    <n v="4166.6666666666661"/>
    <n v="5833.3333333333339"/>
    <n v="5833.3333333333339"/>
    <m/>
    <m/>
    <m/>
    <m/>
  </r>
  <r>
    <s v="GESTION DE LA INFRAESTRUCTURA TECNOLOGICA Y BASE DE DATOS"/>
    <x v="5"/>
    <s v="PIM"/>
    <s v="GITE"/>
    <s v="EG 2026"/>
    <s v="2.3"/>
    <s v="2.3.2.9.1.1"/>
    <x v="281"/>
    <x v="0"/>
    <n v="1"/>
    <n v="5000"/>
    <n v="30"/>
    <n v="30"/>
    <x v="0"/>
    <x v="1"/>
    <m/>
    <m/>
    <m/>
    <m/>
    <m/>
    <m/>
    <m/>
    <m/>
    <n v="10000"/>
    <n v="5000"/>
    <n v="5000"/>
    <n v="0"/>
    <n v="0"/>
    <n v="0"/>
    <n v="0"/>
    <n v="0"/>
    <n v="0"/>
    <n v="0"/>
    <n v="0"/>
    <n v="0"/>
    <n v="0"/>
    <n v="10000"/>
    <s v="SGIST"/>
    <s v="3.2 GESTION DE LAS TECNOLOGIAS DE LA INFORMACION Y COMUNICACIONES"/>
    <m/>
    <m/>
    <m/>
    <m/>
    <m/>
    <m/>
    <m/>
    <s v="REMITIDO A GRH PARA CONTRATACION"/>
    <s v="000778-202/SGIST-GITE"/>
    <s v="001939-2026/SGIST"/>
    <s v="000892-2026-GITE"/>
    <d v="2026-02-19T00:00:00"/>
    <m/>
    <m/>
    <m/>
    <m/>
    <m/>
    <s v="ALVARADO"/>
    <s v="PECEROS"/>
    <s v="ALEXIS SEGUNDO"/>
    <n v="41114185"/>
    <n v="10411141859"/>
    <n v="5000"/>
    <d v="2026-02-23T00:00:00"/>
    <d v="2026-02-28T00:00:00"/>
    <m/>
    <n v="30"/>
    <n v="5000"/>
    <m/>
    <n v="0"/>
    <m/>
    <n v="0"/>
    <n v="5000"/>
    <n v="5000"/>
    <m/>
    <n v="30"/>
    <n v="5000"/>
    <n v="6"/>
    <n v="1000"/>
    <m/>
    <n v="0"/>
    <n v="4000"/>
    <n v="1000"/>
    <m/>
    <n v="0"/>
    <n v="0"/>
    <m/>
    <n v="0"/>
    <m/>
    <n v="0"/>
    <n v="0"/>
    <n v="0"/>
    <m/>
    <n v="0"/>
    <n v="0"/>
    <m/>
    <n v="0"/>
    <m/>
    <n v="0"/>
    <m/>
    <m/>
    <m/>
    <n v="10000"/>
    <n v="1000"/>
    <n v="1000"/>
    <n v="9000"/>
    <n v="600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451-2026/SGIST-GITE"/>
    <m/>
    <s v="000525-2026/GITE"/>
    <d v="2026-01-29T00:00:00"/>
    <m/>
    <m/>
    <m/>
    <m/>
    <m/>
    <s v="ZAMORA"/>
    <s v="AYALA"/>
    <s v="RODIL"/>
    <n v="47563387"/>
    <n v="10475633879"/>
    <n v="5500"/>
    <d v="2026-02-02T00:00:00"/>
    <d v="2026-02-28T00:00:00"/>
    <m/>
    <n v="30"/>
    <n v="5000"/>
    <m/>
    <n v="0"/>
    <m/>
    <n v="0"/>
    <n v="5000"/>
    <n v="5000"/>
    <m/>
    <n v="30"/>
    <n v="5000"/>
    <n v="27"/>
    <n v="4500"/>
    <n v="27"/>
    <n v="4500"/>
    <n v="500"/>
    <n v="4500"/>
    <m/>
    <n v="0"/>
    <n v="0"/>
    <m/>
    <n v="0"/>
    <m/>
    <n v="0"/>
    <n v="0"/>
    <n v="0"/>
    <m/>
    <n v="0"/>
    <n v="0"/>
    <m/>
    <n v="0"/>
    <m/>
    <n v="0"/>
    <m/>
    <m/>
    <m/>
    <n v="10000"/>
    <n v="4500"/>
    <n v="4500"/>
    <n v="5500"/>
    <n v="550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778/2026/SGIST-GITE"/>
    <s v="001939-2026/SGIST"/>
    <s v="000892-2026-GITE"/>
    <d v="2026-02-19T00:00:00"/>
    <m/>
    <m/>
    <m/>
    <m/>
    <m/>
    <s v="ALVAREZ"/>
    <s v="ROSADO"/>
    <s v="GERARDO MIGUEL"/>
    <n v="70572675"/>
    <n v="10705726758"/>
    <n v="5000"/>
    <d v="2026-02-23T00:00:00"/>
    <d v="2026-02-28T00:00:00"/>
    <m/>
    <n v="30"/>
    <n v="5000"/>
    <m/>
    <n v="0"/>
    <m/>
    <n v="0"/>
    <n v="5000"/>
    <n v="5000"/>
    <m/>
    <n v="30"/>
    <n v="5000"/>
    <n v="6"/>
    <n v="1000"/>
    <m/>
    <n v="0"/>
    <n v="4000"/>
    <n v="1000"/>
    <m/>
    <n v="0"/>
    <n v="0"/>
    <m/>
    <n v="0"/>
    <m/>
    <n v="0"/>
    <n v="0"/>
    <n v="0"/>
    <m/>
    <n v="0"/>
    <n v="0"/>
    <m/>
    <n v="0"/>
    <m/>
    <n v="0"/>
    <m/>
    <m/>
    <m/>
    <n v="10000"/>
    <n v="1000"/>
    <n v="1000"/>
    <n v="9000"/>
    <n v="9000"/>
    <m/>
    <m/>
    <m/>
    <m/>
  </r>
  <r>
    <s v="GESTION DE LA INFRAESTRUCTURA TECNOLOGICA Y BASE DE DATOS"/>
    <x v="5"/>
    <s v="PIM"/>
    <s v="GITE"/>
    <s v="EG 2026"/>
    <s v="2.3"/>
    <s v="2.3.2.9.1.1"/>
    <x v="282"/>
    <x v="0"/>
    <n v="3"/>
    <n v="5000"/>
    <n v="30"/>
    <n v="30"/>
    <x v="0"/>
    <x v="1"/>
    <m/>
    <m/>
    <m/>
    <m/>
    <m/>
    <m/>
    <m/>
    <m/>
    <n v="30000"/>
    <n v="15000"/>
    <n v="15000"/>
    <n v="0"/>
    <n v="0"/>
    <n v="0"/>
    <n v="0"/>
    <n v="0"/>
    <n v="0"/>
    <n v="0"/>
    <n v="0"/>
    <n v="0"/>
    <n v="0"/>
    <n v="30000"/>
    <s v="SGIST"/>
    <m/>
    <m/>
    <m/>
    <m/>
    <m/>
    <m/>
    <m/>
    <m/>
    <s v="PENDIENTE DE REQUERIR"/>
    <m/>
    <m/>
    <m/>
    <m/>
    <m/>
    <m/>
    <m/>
    <m/>
    <m/>
    <m/>
    <m/>
    <m/>
    <m/>
    <m/>
    <m/>
    <m/>
    <m/>
    <m/>
    <n v="30"/>
    <n v="15000"/>
    <m/>
    <n v="0"/>
    <m/>
    <n v="0"/>
    <n v="15000"/>
    <n v="15000"/>
    <m/>
    <n v="30"/>
    <n v="15000"/>
    <m/>
    <n v="0"/>
    <m/>
    <n v="0"/>
    <n v="15000"/>
    <n v="0"/>
    <m/>
    <n v="0"/>
    <n v="0"/>
    <m/>
    <n v="0"/>
    <m/>
    <n v="0"/>
    <n v="0"/>
    <n v="0"/>
    <m/>
    <n v="0"/>
    <n v="0"/>
    <m/>
    <n v="0"/>
    <m/>
    <n v="0"/>
    <m/>
    <m/>
    <m/>
    <n v="30000"/>
    <n v="0"/>
    <n v="0"/>
    <n v="30000"/>
    <n v="15000"/>
    <m/>
    <m/>
    <m/>
    <m/>
  </r>
  <r>
    <s v="GESTION DE LA SEGURIDAD INFORMATICA Y CONTINUIDAD DE LOS SERVICIOS TECNOLOGICOS"/>
    <x v="3"/>
    <s v="PIM"/>
    <s v="GITE"/>
    <s v="EG 2026"/>
    <s v="2.3"/>
    <s v="2.3.2.9.1.1"/>
    <x v="279"/>
    <x v="0"/>
    <n v="1"/>
    <n v="6500"/>
    <n v="30"/>
    <n v="30"/>
    <x v="0"/>
    <x v="1"/>
    <m/>
    <m/>
    <m/>
    <m/>
    <m/>
    <m/>
    <m/>
    <m/>
    <n v="13000"/>
    <n v="6500"/>
    <n v="6500"/>
    <n v="0"/>
    <n v="0"/>
    <n v="0"/>
    <n v="0"/>
    <n v="0"/>
    <n v="0"/>
    <n v="0"/>
    <n v="0"/>
    <n v="0"/>
    <n v="0"/>
    <n v="13000"/>
    <s v="SGIST"/>
    <m/>
    <m/>
    <m/>
    <m/>
    <m/>
    <m/>
    <m/>
    <m/>
    <s v="PENDIENTE DE REQUERIR"/>
    <m/>
    <m/>
    <m/>
    <m/>
    <m/>
    <m/>
    <m/>
    <m/>
    <m/>
    <m/>
    <m/>
    <m/>
    <m/>
    <m/>
    <m/>
    <m/>
    <m/>
    <m/>
    <n v="30"/>
    <n v="6500"/>
    <m/>
    <n v="0"/>
    <m/>
    <n v="0"/>
    <n v="6500"/>
    <n v="6500"/>
    <m/>
    <n v="30"/>
    <n v="6500"/>
    <m/>
    <n v="0"/>
    <m/>
    <n v="0"/>
    <n v="6500"/>
    <n v="0"/>
    <m/>
    <n v="0"/>
    <n v="0"/>
    <m/>
    <n v="0"/>
    <m/>
    <n v="0"/>
    <n v="0"/>
    <n v="0"/>
    <m/>
    <n v="0"/>
    <n v="0"/>
    <m/>
    <n v="0"/>
    <m/>
    <n v="0"/>
    <m/>
    <m/>
    <m/>
    <n v="13000"/>
    <n v="0"/>
    <n v="0"/>
    <n v="13000"/>
    <n v="6500"/>
    <m/>
    <m/>
    <m/>
    <m/>
  </r>
  <r>
    <s v="GESTION DE LA SEGURIDAD INFORMATICA Y CONTINUIDAD DE LOS SERVICIOS TECNOLOGICOS"/>
    <x v="3"/>
    <s v="PIM"/>
    <s v="GITE"/>
    <s v="EG 2026"/>
    <s v="2.3"/>
    <s v="2.3.2.9.1.1"/>
    <x v="315"/>
    <x v="0"/>
    <n v="1"/>
    <n v="8000"/>
    <n v="30"/>
    <n v="30"/>
    <x v="0"/>
    <x v="1"/>
    <m/>
    <m/>
    <m/>
    <m/>
    <m/>
    <m/>
    <m/>
    <m/>
    <n v="16000"/>
    <n v="8000"/>
    <n v="8000"/>
    <n v="0"/>
    <n v="0"/>
    <n v="0"/>
    <n v="0"/>
    <n v="0"/>
    <n v="0"/>
    <n v="0"/>
    <n v="0"/>
    <n v="0"/>
    <n v="0"/>
    <n v="16000"/>
    <s v="SGIST"/>
    <m/>
    <m/>
    <m/>
    <m/>
    <m/>
    <m/>
    <m/>
    <m/>
    <s v="PENDIENTE DE REQUERIR"/>
    <m/>
    <m/>
    <m/>
    <m/>
    <m/>
    <m/>
    <m/>
    <m/>
    <m/>
    <m/>
    <m/>
    <m/>
    <m/>
    <m/>
    <m/>
    <m/>
    <m/>
    <m/>
    <n v="30"/>
    <n v="8000"/>
    <m/>
    <n v="0"/>
    <m/>
    <n v="0"/>
    <n v="8000"/>
    <n v="8000"/>
    <m/>
    <n v="30"/>
    <n v="8000"/>
    <m/>
    <n v="0"/>
    <m/>
    <n v="0"/>
    <n v="8000"/>
    <n v="0"/>
    <m/>
    <n v="0"/>
    <n v="0"/>
    <m/>
    <n v="0"/>
    <m/>
    <n v="0"/>
    <n v="0"/>
    <n v="0"/>
    <m/>
    <n v="0"/>
    <n v="0"/>
    <m/>
    <n v="0"/>
    <m/>
    <n v="0"/>
    <m/>
    <m/>
    <m/>
    <n v="16000"/>
    <n v="0"/>
    <n v="0"/>
    <n v="16000"/>
    <n v="8000"/>
    <m/>
    <m/>
    <m/>
    <m/>
  </r>
  <r>
    <s v="GESTION DE LA INFRAESTRUCTURA TECNOLOGICA Y BASE DE DATOS"/>
    <x v="5"/>
    <s v="PIM"/>
    <s v="GITE"/>
    <s v="EG 2026"/>
    <s v="2.3"/>
    <s v="2.3.2.9.1.1"/>
    <x v="284"/>
    <x v="0"/>
    <n v="1"/>
    <n v="5000"/>
    <n v="30"/>
    <n v="30"/>
    <x v="0"/>
    <x v="1"/>
    <m/>
    <m/>
    <m/>
    <m/>
    <m/>
    <m/>
    <m/>
    <m/>
    <n v="10000"/>
    <n v="5000"/>
    <n v="5000"/>
    <n v="0"/>
    <n v="0"/>
    <n v="0"/>
    <n v="0"/>
    <n v="0"/>
    <n v="0"/>
    <n v="0"/>
    <n v="0"/>
    <n v="0"/>
    <n v="0"/>
    <n v="10000"/>
    <s v="SGIST"/>
    <s v="3.2 GESTION DE LAS TECNOLOGIAS DE LA INFORMACION Y COMUNICACIONES"/>
    <m/>
    <m/>
    <m/>
    <m/>
    <m/>
    <m/>
    <m/>
    <s v="REMITIDO A GRH PARA CONTRATACION"/>
    <s v="000541-2026/SGIST-GITE"/>
    <s v="001271-2026/SGIST-GITE"/>
    <s v="000616-2026/GITE"/>
    <d v="2026-02-03T00:00:00"/>
    <m/>
    <m/>
    <m/>
    <m/>
    <m/>
    <s v="CASTILLO"/>
    <s v="ORTEGA"/>
    <s v="YESSENIA"/>
    <n v="45601876"/>
    <n v="10456018764"/>
    <n v="5000"/>
    <d v="2026-02-04T00:00:00"/>
    <d v="2026-02-28T00:00:00"/>
    <m/>
    <n v="30"/>
    <n v="5000"/>
    <m/>
    <n v="0"/>
    <m/>
    <n v="0"/>
    <n v="5000"/>
    <n v="5000"/>
    <m/>
    <n v="30"/>
    <n v="5000"/>
    <n v="25"/>
    <n v="4166.6666666666661"/>
    <n v="25"/>
    <n v="4166.6666666666661"/>
    <n v="833.33333333333394"/>
    <n v="4166.6666666666661"/>
    <m/>
    <n v="0"/>
    <n v="0"/>
    <m/>
    <n v="0"/>
    <m/>
    <n v="0"/>
    <n v="0"/>
    <n v="0"/>
    <m/>
    <n v="0"/>
    <n v="0"/>
    <m/>
    <n v="0"/>
    <m/>
    <n v="0"/>
    <m/>
    <m/>
    <m/>
    <n v="10000"/>
    <n v="4166.6666666666661"/>
    <n v="4166.6666666666661"/>
    <n v="5833.3333333333339"/>
    <n v="5833.3333333333339"/>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PENDIENTE DE REQUERIR"/>
    <s v="000795-2026/SGIST-GITE"/>
    <m/>
    <m/>
    <m/>
    <m/>
    <m/>
    <m/>
    <m/>
    <m/>
    <s v="MONTALVAN "/>
    <s v="CANCHARI"/>
    <s v="JOSE ARMANDO "/>
    <s v="43119877"/>
    <n v="10431198776"/>
    <n v="2500"/>
    <d v="2026-02-23T00:00:00"/>
    <d v="2026-02-28T00:00:00"/>
    <m/>
    <n v="30"/>
    <n v="2500"/>
    <m/>
    <n v="0"/>
    <m/>
    <n v="0"/>
    <n v="2500"/>
    <n v="2500"/>
    <m/>
    <n v="30"/>
    <n v="2500"/>
    <n v="6"/>
    <n v="500"/>
    <n v="6"/>
    <n v="500"/>
    <n v="2000"/>
    <n v="500"/>
    <m/>
    <n v="0"/>
    <n v="0"/>
    <m/>
    <n v="0"/>
    <m/>
    <n v="0"/>
    <n v="0"/>
    <n v="0"/>
    <m/>
    <n v="0"/>
    <n v="0"/>
    <m/>
    <n v="0"/>
    <m/>
    <n v="0"/>
    <m/>
    <m/>
    <m/>
    <n v="5000"/>
    <n v="500"/>
    <n v="500"/>
    <n v="4500"/>
    <n v="3000"/>
    <m/>
    <m/>
    <m/>
    <s v="13/02 - CORREO DE SGIST COMUNICA DESISTIMIENTO DE GOMERO ANGLAS CHRISTIA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623-2026/SGIST-GITE"/>
    <s v="001390-2026/SGIST-GITE"/>
    <s v="000687-2026/GITE"/>
    <d v="2026-02-06T00:00:00"/>
    <m/>
    <m/>
    <m/>
    <m/>
    <m/>
    <s v="DURAN"/>
    <s v="OVIEDO"/>
    <s v=" ANTHONY"/>
    <n v="43808333"/>
    <n v="10438083338"/>
    <n v="2500"/>
    <d v="2026-02-09T00:00:00"/>
    <d v="2026-02-28T00:00:00"/>
    <m/>
    <n v="30"/>
    <n v="2500"/>
    <m/>
    <n v="0"/>
    <m/>
    <n v="0"/>
    <n v="2500"/>
    <n v="2500"/>
    <m/>
    <n v="30"/>
    <n v="2500"/>
    <n v="20"/>
    <n v="1666.6666666666665"/>
    <n v="20"/>
    <n v="1666.6666666666665"/>
    <n v="833.33333333333348"/>
    <n v="1666.6666666666665"/>
    <m/>
    <n v="0"/>
    <n v="0"/>
    <m/>
    <n v="0"/>
    <m/>
    <n v="0"/>
    <n v="0"/>
    <n v="0"/>
    <m/>
    <n v="0"/>
    <n v="0"/>
    <m/>
    <n v="0"/>
    <m/>
    <n v="0"/>
    <m/>
    <m/>
    <m/>
    <n v="5000"/>
    <n v="1666.6666666666665"/>
    <n v="1666.6666666666665"/>
    <n v="3333.3333333333335"/>
    <n v="4166.6666666666661"/>
    <m/>
    <m/>
    <m/>
    <m/>
  </r>
  <r>
    <s v="PREPARACION DE EQUIPOS INFORMATICOS ELECTORALES PARA SUFRAGIO"/>
    <x v="2"/>
    <s v="PIM"/>
    <s v="GITE"/>
    <s v="EG 2026"/>
    <s v="2.3"/>
    <s v="2.3.2.9.1.1"/>
    <x v="263"/>
    <x v="0"/>
    <n v="10"/>
    <n v="2500"/>
    <n v="30"/>
    <n v="30"/>
    <x v="0"/>
    <x v="0"/>
    <m/>
    <m/>
    <m/>
    <m/>
    <m/>
    <m/>
    <m/>
    <m/>
    <n v="50000"/>
    <n v="25000"/>
    <n v="25000"/>
    <n v="0"/>
    <n v="0"/>
    <n v="0"/>
    <n v="0"/>
    <n v="0"/>
    <n v="0"/>
    <n v="0"/>
    <n v="0"/>
    <n v="0"/>
    <n v="0"/>
    <n v="50000"/>
    <s v="SGIST"/>
    <m/>
    <m/>
    <m/>
    <m/>
    <m/>
    <m/>
    <m/>
    <m/>
    <s v="PENDIENTE DE REQUERIR"/>
    <m/>
    <m/>
    <m/>
    <m/>
    <m/>
    <m/>
    <m/>
    <m/>
    <m/>
    <m/>
    <m/>
    <m/>
    <m/>
    <m/>
    <m/>
    <m/>
    <m/>
    <m/>
    <n v="30"/>
    <n v="25000"/>
    <m/>
    <n v="0"/>
    <m/>
    <n v="0"/>
    <n v="25000"/>
    <n v="25000"/>
    <m/>
    <n v="30"/>
    <n v="25000"/>
    <m/>
    <n v="0"/>
    <m/>
    <n v="0"/>
    <n v="25000"/>
    <n v="0"/>
    <m/>
    <n v="0"/>
    <n v="0"/>
    <m/>
    <n v="0"/>
    <m/>
    <n v="0"/>
    <n v="0"/>
    <n v="0"/>
    <m/>
    <n v="0"/>
    <n v="0"/>
    <m/>
    <n v="0"/>
    <m/>
    <n v="0"/>
    <m/>
    <m/>
    <m/>
    <n v="50000"/>
    <n v="0"/>
    <n v="0"/>
    <n v="50000"/>
    <n v="25000"/>
    <m/>
    <m/>
    <m/>
    <m/>
  </r>
  <r>
    <s v="PREPARACION DE EQUIPOS INFORMATICOS ELECTORALES PARA SUFRAGIO"/>
    <x v="2"/>
    <s v="PIM"/>
    <s v="GITE"/>
    <s v="EG 2026"/>
    <s v="2.3"/>
    <s v="2.3.2.9.1.1"/>
    <x v="316"/>
    <x v="0"/>
    <n v="1"/>
    <n v="5000"/>
    <n v="30"/>
    <n v="30"/>
    <x v="0"/>
    <x v="0"/>
    <m/>
    <m/>
    <m/>
    <m/>
    <m/>
    <m/>
    <m/>
    <m/>
    <n v="10000"/>
    <n v="5000"/>
    <n v="5000"/>
    <n v="0"/>
    <n v="0"/>
    <n v="0"/>
    <n v="0"/>
    <n v="0"/>
    <n v="0"/>
    <n v="0"/>
    <n v="0"/>
    <n v="0"/>
    <n v="0"/>
    <n v="10000"/>
    <s v="SGIST"/>
    <m/>
    <m/>
    <m/>
    <m/>
    <m/>
    <m/>
    <m/>
    <m/>
    <s v="PENDIENTE DE REQUERIR"/>
    <m/>
    <m/>
    <m/>
    <m/>
    <m/>
    <m/>
    <m/>
    <m/>
    <m/>
    <m/>
    <m/>
    <m/>
    <m/>
    <m/>
    <m/>
    <m/>
    <m/>
    <m/>
    <n v="30"/>
    <n v="5000"/>
    <m/>
    <n v="0"/>
    <m/>
    <n v="0"/>
    <n v="5000"/>
    <n v="5000"/>
    <m/>
    <n v="30"/>
    <n v="5000"/>
    <m/>
    <n v="0"/>
    <m/>
    <n v="0"/>
    <n v="5000"/>
    <n v="0"/>
    <m/>
    <n v="0"/>
    <n v="0"/>
    <m/>
    <n v="0"/>
    <m/>
    <n v="0"/>
    <n v="0"/>
    <n v="0"/>
    <m/>
    <n v="0"/>
    <n v="0"/>
    <m/>
    <n v="0"/>
    <m/>
    <n v="0"/>
    <m/>
    <m/>
    <m/>
    <n v="10000"/>
    <n v="0"/>
    <n v="0"/>
    <n v="10000"/>
    <n v="5000"/>
    <m/>
    <m/>
    <m/>
    <m/>
  </r>
  <r>
    <s v="PREPARACION DE EQUIPOS INFORMATICOS ELECTORALES PARA SUFRAGIO"/>
    <x v="2"/>
    <s v="PIM"/>
    <s v="GITE"/>
    <s v="EG 2026"/>
    <s v="2.3"/>
    <s v="2.3.2.9.1.1"/>
    <x v="317"/>
    <x v="0"/>
    <n v="1"/>
    <n v="3000"/>
    <n v="30"/>
    <n v="30"/>
    <x v="0"/>
    <x v="0"/>
    <m/>
    <m/>
    <m/>
    <m/>
    <m/>
    <m/>
    <m/>
    <m/>
    <n v="6000"/>
    <n v="3000"/>
    <n v="3000"/>
    <n v="0"/>
    <n v="0"/>
    <n v="0"/>
    <n v="0"/>
    <n v="0"/>
    <n v="0"/>
    <n v="0"/>
    <n v="0"/>
    <n v="0"/>
    <n v="0"/>
    <n v="6000"/>
    <s v="SGIST"/>
    <s v="2.6 PRODUCCIÓN Y DISTRIBUCIÓN DE MATERIALES Y EQUIPOS ELECTORALES"/>
    <m/>
    <m/>
    <m/>
    <m/>
    <m/>
    <m/>
    <m/>
    <s v="REMITIDO A GRH PARA CONTRATACION"/>
    <s v="nuevo requerimiento: 000206-2026/SGIST-GITE_x000a_primer requerimiento: 000032-2026/SGIST-GITE"/>
    <s v="nuevo requerimiento: 000521-2026/SGIST-GITE_x000a_primer requerimiento: 000032-2026/SGIST-GITE"/>
    <s v="nuevo requerimiento: 000224-2026/GITE_x000a_primer requerimiento: 000036-2026/GITE"/>
    <d v="2026-01-14T00:00:00"/>
    <m/>
    <m/>
    <m/>
    <m/>
    <m/>
    <s v="NORIEGA"/>
    <s v="CORONADO"/>
    <s v="MARICRUZ DEL ROCIO"/>
    <s v="74924001"/>
    <n v="10749240011"/>
    <n v="3000"/>
    <d v="2026-01-19T00:00:00"/>
    <d v="2026-02-28T00:00:00"/>
    <m/>
    <n v="30"/>
    <n v="3000"/>
    <n v="26"/>
    <n v="2600"/>
    <n v="26"/>
    <n v="2600"/>
    <n v="400"/>
    <n v="400"/>
    <m/>
    <n v="30"/>
    <n v="3000"/>
    <n v="28"/>
    <n v="400"/>
    <n v="28"/>
    <n v="3000"/>
    <n v="2600"/>
    <n v="400"/>
    <m/>
    <n v="0"/>
    <n v="0"/>
    <m/>
    <n v="0"/>
    <m/>
    <n v="0"/>
    <n v="0"/>
    <n v="0"/>
    <m/>
    <n v="0"/>
    <n v="0"/>
    <m/>
    <n v="0"/>
    <m/>
    <n v="0"/>
    <m/>
    <m/>
    <m/>
    <n v="6000"/>
    <n v="3000"/>
    <n v="5600"/>
    <n v="3000"/>
    <n v="400"/>
    <m/>
    <m/>
    <m/>
    <s v="Primer proveedor: huamani salazar antoni abdon, renuncio al cargo, se solicito nueva contratacion "/>
  </r>
  <r>
    <s v="PREPARACION DE EQUIPOS INFORMATICOS ELECTORALES PARA SUFRAGIO"/>
    <x v="2"/>
    <s v="PIM"/>
    <s v="GITE"/>
    <s v="EG 2026"/>
    <s v="2.3"/>
    <s v="2.3.2.9.1.1"/>
    <x v="265"/>
    <x v="0"/>
    <n v="1"/>
    <n v="3000"/>
    <n v="30"/>
    <n v="30"/>
    <x v="0"/>
    <x v="0"/>
    <m/>
    <m/>
    <m/>
    <m/>
    <m/>
    <m/>
    <m/>
    <m/>
    <n v="6000"/>
    <n v="3000"/>
    <n v="3000"/>
    <n v="0"/>
    <n v="0"/>
    <n v="0"/>
    <n v="0"/>
    <n v="0"/>
    <n v="0"/>
    <n v="0"/>
    <n v="0"/>
    <n v="0"/>
    <n v="0"/>
    <n v="6000"/>
    <s v="SGIST"/>
    <s v="Preaparación de equipos informaticos electorales para la implementación de la Solución Tecnologica de Apoyo a Escrutinio y transmisión de resultados electorales"/>
    <m/>
    <m/>
    <m/>
    <m/>
    <m/>
    <m/>
    <m/>
    <s v="PENDIENTE DE REQUERIR"/>
    <s v="000201-2026/SGIST-GITE"/>
    <s v="000542-2026/SGIST-GITE"/>
    <s v="000239-2026/GITE"/>
    <d v="2026-01-14T00:00:00"/>
    <m/>
    <m/>
    <m/>
    <m/>
    <m/>
    <s v="HUAMAN"/>
    <s v="ORBEZO"/>
    <s v="PATRICIA DEL ROSARIO"/>
    <n v="46599303"/>
    <n v="10465993036"/>
    <n v="3000"/>
    <d v="2026-01-19T00:00:00"/>
    <d v="2026-02-28T00:00:00"/>
    <m/>
    <n v="30"/>
    <n v="3000"/>
    <n v="13"/>
    <n v="1300"/>
    <n v="13"/>
    <n v="1300"/>
    <n v="1700"/>
    <n v="1700"/>
    <m/>
    <n v="30"/>
    <n v="3000"/>
    <n v="28"/>
    <n v="3000"/>
    <n v="18"/>
    <n v="1928.57"/>
    <n v="0"/>
    <n v="3000"/>
    <m/>
    <n v="0"/>
    <n v="0"/>
    <m/>
    <n v="0"/>
    <m/>
    <n v="0"/>
    <n v="0"/>
    <n v="0"/>
    <m/>
    <n v="0"/>
    <n v="0"/>
    <m/>
    <n v="0"/>
    <m/>
    <n v="0"/>
    <m/>
    <m/>
    <m/>
    <n v="6000"/>
    <n v="4300"/>
    <n v="3228.5699999999997"/>
    <n v="1700"/>
    <n v="2771.4300000000003"/>
    <m/>
    <m/>
    <s v="Carta renuncia del 18/02/2026"/>
    <s v="ACEPTACION RENUNCIA : INFORME 000796-206-SGIST / MEMORANDO 000909-2026-GITE"/>
  </r>
  <r>
    <s v="PREPARACION DE EQUIPOS INFORMATICOS ELECTORALES PARA SUFRAGIO"/>
    <x v="2"/>
    <s v="PIM"/>
    <s v="GITE"/>
    <s v="EG 2026"/>
    <s v="2.3"/>
    <s v="2.3.2.9.1.1"/>
    <x v="265"/>
    <x v="0"/>
    <n v="1"/>
    <n v="3000"/>
    <n v="30"/>
    <n v="30"/>
    <x v="0"/>
    <x v="0"/>
    <m/>
    <m/>
    <m/>
    <m/>
    <m/>
    <m/>
    <m/>
    <m/>
    <n v="6000"/>
    <n v="3000"/>
    <n v="3000"/>
    <n v="0"/>
    <n v="0"/>
    <n v="0"/>
    <n v="0"/>
    <n v="0"/>
    <n v="0"/>
    <n v="0"/>
    <n v="0"/>
    <n v="0"/>
    <n v="0"/>
    <n v="6000"/>
    <s v="SGIST"/>
    <s v="Preaparación de equipos informaticos electorales para la implementación de la Solución Tecnologica de Apoyo a Escrutinio y transmisión de resultados electorales"/>
    <m/>
    <m/>
    <m/>
    <m/>
    <m/>
    <m/>
    <m/>
    <s v="REMITIDO A GRH PARA CONTRATACION"/>
    <s v="000201-2026/SGIST-GITE"/>
    <s v="000542-2026/SGIST-GITE"/>
    <s v="000239-2026/GITE"/>
    <d v="2026-01-14T00:00:00"/>
    <m/>
    <m/>
    <m/>
    <m/>
    <m/>
    <s v="YACTAYO"/>
    <s v="VICENTE"/>
    <s v="JAVIER ORLANDO"/>
    <n v="10621964"/>
    <n v="10106219643"/>
    <n v="3000"/>
    <d v="2026-01-19T00:00:00"/>
    <d v="2026-02-28T00:00:00"/>
    <m/>
    <n v="30"/>
    <n v="3000"/>
    <n v="13"/>
    <n v="1300"/>
    <n v="13"/>
    <n v="1300"/>
    <n v="1700"/>
    <n v="1700"/>
    <m/>
    <n v="30"/>
    <n v="3000"/>
    <n v="28"/>
    <n v="3000"/>
    <n v="28"/>
    <n v="3000"/>
    <n v="0"/>
    <n v="3000"/>
    <m/>
    <n v="0"/>
    <n v="0"/>
    <m/>
    <n v="0"/>
    <m/>
    <n v="0"/>
    <n v="0"/>
    <n v="0"/>
    <m/>
    <n v="0"/>
    <n v="0"/>
    <m/>
    <n v="0"/>
    <m/>
    <n v="0"/>
    <m/>
    <m/>
    <m/>
    <n v="6000"/>
    <n v="4300"/>
    <n v="4300"/>
    <n v="1700"/>
    <n v="17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GUILLERMO"/>
    <s v="GUANILO"/>
    <s v=" JORGE WILLY"/>
    <n v="42252203"/>
    <n v="10422522030"/>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PARDO "/>
    <s v="ROJAS"/>
    <s v=" LUIS ALFONSO"/>
    <s v="09653476"/>
    <s v="10096534766"/>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PALOMINO"/>
    <s v="MOTTA"/>
    <s v=" MIGUEL ANGEL "/>
    <s v="09570961"/>
    <s v="10095709619"/>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ARTEGA"/>
    <s v="JARA"/>
    <s v=" ANTONIO OMAR "/>
    <n v="41741304"/>
    <n v="10417413044"/>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PENDIENTE DE REQUERIR"/>
    <s v="000623-2026/SGIST-GITE"/>
    <s v="001390-2026/SGIST-GITE"/>
    <s v="000687-2026/GITE"/>
    <d v="2026-02-06T00:00:00"/>
    <m/>
    <m/>
    <m/>
    <m/>
    <s v="DESISTIDO "/>
    <s v="GONZALES "/>
    <s v="AYASTA"/>
    <s v=" JUANA DEL MILAGRO"/>
    <n v="47660918"/>
    <n v="10476609181"/>
    <n v="3000"/>
    <d v="2026-02-09T00:00:00"/>
    <d v="2026-02-28T00:00:00"/>
    <m/>
    <n v="30"/>
    <n v="3000"/>
    <m/>
    <n v="0"/>
    <m/>
    <n v="0"/>
    <n v="3000"/>
    <n v="3000"/>
    <m/>
    <n v="30"/>
    <n v="3000"/>
    <n v="20"/>
    <n v="2000"/>
    <n v="20"/>
    <n v="2000"/>
    <n v="1000"/>
    <n v="2000"/>
    <m/>
    <n v="0"/>
    <n v="0"/>
    <m/>
    <n v="0"/>
    <m/>
    <n v="0"/>
    <n v="0"/>
    <n v="0"/>
    <m/>
    <n v="0"/>
    <n v="0"/>
    <m/>
    <n v="0"/>
    <m/>
    <n v="0"/>
    <m/>
    <m/>
    <m/>
    <n v="6000"/>
    <n v="2000"/>
    <n v="2000"/>
    <n v="4000"/>
    <n v="5000"/>
    <m/>
    <m/>
    <m/>
    <s v="19/02 - CORREO DE SGIST COMUNICA DESISTIMIENTO "/>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AGUILAR "/>
    <s v="CASTRO"/>
    <s v="JIMMY CRISTHIAN"/>
    <s v="41875310"/>
    <n v="10418753108"/>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ATOCCSA"/>
    <s v="OYOLO"/>
    <s v=" ELIZABETH SUSAN"/>
    <n v="44138402"/>
    <n v="10441384021"/>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CHOTA"/>
    <s v="LOAYZA"/>
    <s v=" PEDRO AYATO "/>
    <n v="41662966"/>
    <n v="10416629663"/>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BAYONA"/>
    <s v="FLORES"/>
    <s v="JORGE LUIS "/>
    <n v="70098651"/>
    <n v="10700986514"/>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YAUYOS "/>
    <s v="TORRES"/>
    <s v=" JESUS ROLAND "/>
    <n v="40037714"/>
    <n v="10400377141"/>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SILVA"/>
    <s v="QUESQUEN"/>
    <s v=" LUIS ANGEL "/>
    <n v="43234840"/>
    <n v="10432348402"/>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HUAMANI"/>
    <s v="SOLANO"/>
    <s v=" BEATRIZ LUCY "/>
    <n v="41551649"/>
    <n v="10415516491"/>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MACHACA"/>
    <s v="LEANDRO"/>
    <s v=" DANIEL ENRIQUE "/>
    <n v="72352907"/>
    <n v="10723529072"/>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ZAPATA"/>
    <s v="RIOFRIO"/>
    <s v="BRUSH WINNER "/>
    <n v="47170479"/>
    <n v="10471704798"/>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s v="DESISITIO"/>
    <s v="COPA"/>
    <s v="PALOMINO"/>
    <s v=" HAYDEE ROSARIO"/>
    <n v="10052488"/>
    <n v="10100524886"/>
    <n v="3000"/>
    <d v="2026-02-09T00:00:00"/>
    <d v="2026-02-28T00:00:00"/>
    <m/>
    <n v="30"/>
    <n v="3000"/>
    <m/>
    <n v="0"/>
    <m/>
    <n v="0"/>
    <n v="3000"/>
    <n v="3000"/>
    <m/>
    <n v="30"/>
    <n v="3000"/>
    <n v="20"/>
    <n v="2000"/>
    <n v="20"/>
    <n v="2000"/>
    <n v="1000"/>
    <n v="2000"/>
    <m/>
    <n v="0"/>
    <n v="0"/>
    <m/>
    <n v="0"/>
    <m/>
    <n v="0"/>
    <n v="0"/>
    <n v="0"/>
    <m/>
    <n v="0"/>
    <n v="0"/>
    <m/>
    <n v="0"/>
    <m/>
    <n v="0"/>
    <m/>
    <m/>
    <m/>
    <n v="6000"/>
    <n v="2000"/>
    <n v="2000"/>
    <n v="4000"/>
    <n v="5000"/>
    <m/>
    <m/>
    <m/>
    <s v="13/02 - CORREO DE SGIST COMUNICA DESISTIMIENTO "/>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ANAYA"/>
    <s v="GUERREROS"/>
    <s v=" MONICA SOFIA "/>
    <n v="10077147"/>
    <n v="10100771476"/>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PENDIENTE DE REQUERIR"/>
    <s v="000623-2026/SGIST-GITE"/>
    <s v="001390-2026/SGIST-GITE"/>
    <s v="000687-2026/GITE"/>
    <d v="2026-02-06T00:00:00"/>
    <m/>
    <m/>
    <m/>
    <m/>
    <s v="DESISTIO"/>
    <s v="HERRERA"/>
    <s v="AGUILAR"/>
    <s v=" JUAN CARLOS "/>
    <n v="48425941"/>
    <n v="10484259416"/>
    <n v="3000"/>
    <d v="2026-02-09T00:00:00"/>
    <d v="2026-02-28T00:00:00"/>
    <m/>
    <n v="30"/>
    <n v="3000"/>
    <m/>
    <n v="0"/>
    <m/>
    <n v="0"/>
    <n v="3000"/>
    <n v="3000"/>
    <m/>
    <n v="30"/>
    <n v="3000"/>
    <n v="20"/>
    <n v="2000"/>
    <n v="20"/>
    <n v="2000"/>
    <n v="1000"/>
    <n v="2000"/>
    <m/>
    <n v="0"/>
    <n v="0"/>
    <m/>
    <n v="0"/>
    <m/>
    <n v="0"/>
    <n v="0"/>
    <n v="0"/>
    <m/>
    <n v="0"/>
    <n v="0"/>
    <m/>
    <n v="0"/>
    <m/>
    <n v="0"/>
    <m/>
    <m/>
    <m/>
    <n v="6000"/>
    <n v="2000"/>
    <n v="2000"/>
    <n v="4000"/>
    <n v="5000"/>
    <m/>
    <m/>
    <m/>
    <s v="19/02 - CORREO DE SGIST COMUNICA DESISTIMIENTO "/>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COLAN "/>
    <s v="ARHUIRE"/>
    <s v="EDER OMAR "/>
    <n v="47734716"/>
    <n v="10477347164"/>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GUTIERREZ"/>
    <s v="SANCHEZ"/>
    <s v=" JANET SANDY"/>
    <n v="47381386"/>
    <n v="10473813861"/>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MOINA"/>
    <s v="CHOQUE"/>
    <s v="MARGOT DORIS "/>
    <s v="09590920"/>
    <s v="10095909201"/>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TORRES"/>
    <s v="VASQUEZ"/>
    <s v=" JUAN MANUEL "/>
    <n v="74737913"/>
    <n v="10747379136"/>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TAFUR"/>
    <s v="CORDOVA"/>
    <s v=" PABLO JHOVAN"/>
    <n v="47933807"/>
    <n v="10479338073"/>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SALAZAR"/>
    <s v="ADRIAN"/>
    <s v=" LUIS FERNANDO "/>
    <n v="75455342"/>
    <n v="10754553427"/>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PENDIENTE DE REQUERIR"/>
    <s v="000623-2026/SGIST-GITE"/>
    <s v="001390-2026/SGIST-GITE"/>
    <s v="000687-2026/GITE"/>
    <d v="2026-02-06T00:00:00"/>
    <m/>
    <m/>
    <m/>
    <m/>
    <s v="DESISTIO"/>
    <s v="BECERRA"/>
    <s v="DELGADO"/>
    <s v=" GERMAN EUGENIO "/>
    <n v="71403188"/>
    <n v="10714031886"/>
    <n v="3000"/>
    <d v="2026-02-09T00:00:00"/>
    <d v="2026-02-28T00:00:00"/>
    <m/>
    <n v="30"/>
    <n v="3000"/>
    <m/>
    <n v="0"/>
    <m/>
    <n v="0"/>
    <n v="3000"/>
    <n v="3000"/>
    <m/>
    <n v="30"/>
    <n v="3000"/>
    <n v="20"/>
    <n v="2000"/>
    <n v="20"/>
    <n v="2000"/>
    <n v="1000"/>
    <n v="2000"/>
    <m/>
    <n v="0"/>
    <n v="0"/>
    <m/>
    <n v="0"/>
    <m/>
    <n v="0"/>
    <n v="0"/>
    <n v="0"/>
    <m/>
    <n v="0"/>
    <n v="0"/>
    <m/>
    <n v="0"/>
    <m/>
    <n v="0"/>
    <m/>
    <m/>
    <m/>
    <n v="6000"/>
    <n v="2000"/>
    <n v="2000"/>
    <n v="4000"/>
    <n v="5000"/>
    <m/>
    <m/>
    <m/>
    <s v="19/02 - CORREO DE SGIST COMUNICA DESISTIMIENTO "/>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TEIXEIRA "/>
    <s v="CAMPOS"/>
    <s v=" DIANA "/>
    <n v="76699118"/>
    <n v="10766991187"/>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s v="DESISTIO"/>
    <s v="GUZMAN"/>
    <s v="AGILA"/>
    <s v=" MARLI LILIAN"/>
    <n v="10667696"/>
    <n v="10106676963"/>
    <n v="3000"/>
    <d v="2026-02-09T00:00:00"/>
    <d v="2026-02-28T00:00:00"/>
    <m/>
    <n v="30"/>
    <n v="3000"/>
    <m/>
    <n v="0"/>
    <m/>
    <n v="0"/>
    <n v="3000"/>
    <n v="3000"/>
    <m/>
    <n v="30"/>
    <n v="3000"/>
    <n v="20"/>
    <n v="2000"/>
    <n v="20"/>
    <n v="2000"/>
    <n v="1000"/>
    <n v="2000"/>
    <m/>
    <n v="0"/>
    <n v="0"/>
    <m/>
    <n v="0"/>
    <m/>
    <n v="0"/>
    <n v="0"/>
    <n v="0"/>
    <m/>
    <n v="0"/>
    <n v="0"/>
    <m/>
    <n v="0"/>
    <m/>
    <n v="0"/>
    <m/>
    <m/>
    <m/>
    <n v="6000"/>
    <n v="2000"/>
    <n v="2000"/>
    <n v="4000"/>
    <n v="5000"/>
    <m/>
    <m/>
    <m/>
    <s v="13/02 - CORREO DE SGIST COMUNICA DESISTIMIENTO "/>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AÑANCA"/>
    <s v="BULEJE"/>
    <s v=" CHRISTIAN FRANCIS"/>
    <n v="47404675"/>
    <n v="10474046759"/>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AGURTO"/>
    <s v="CRUZ"/>
    <s v="MANUEL JESUS"/>
    <s v="02868293"/>
    <n v="10028682935"/>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ARPITA "/>
    <s v="CHECASACA"/>
    <s v="RONALD"/>
    <s v="41991771"/>
    <n v="10419917716"/>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CALERO"/>
    <s v="ESPINOZA"/>
    <s v="MARIA REYNA"/>
    <s v="10783889"/>
    <n v="10107838894"/>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CASTILLO "/>
    <s v="CARDENAS"/>
    <s v="FARIT OMAR"/>
    <s v="73596468"/>
    <s v="_x000a_10735964688"/>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CONDORI"/>
    <s v="VASQUEZ"/>
    <s v="DAVID RICARDO"/>
    <s v="75911353"/>
    <s v="_x000a_10759113531"/>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CORIPUNA"/>
    <s v="ROMERO"/>
    <s v="ALEX TORIBIO"/>
    <s v="10543524"/>
    <n v="10105435245"/>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CURIOSO"/>
    <s v="MORALES"/>
    <s v="ALEJANDRO GEORGE"/>
    <s v="75531006"/>
    <s v="_x000a_10755310064"/>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SALAZAR"/>
    <s v="ADRIAN"/>
    <s v="LUIS FERNANDO"/>
    <s v="75455342 "/>
    <s v="10754553427"/>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MAMANI"/>
    <s v="QUISPE"/>
    <s v="JENNY JOSELIN"/>
    <s v="47958803"/>
    <n v="10479588037"/>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PAREDES"/>
    <s v="FERNANDEZ"/>
    <s v="JOSE ANTONIO"/>
    <s v="09611731"/>
    <n v="10096117316"/>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QUIBIO"/>
    <s v="CAMPANA"/>
    <s v="GUIDO FELIX"/>
    <s v="40361781"/>
    <n v="10403617810"/>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RIVERA"/>
    <s v="SANCHEZ"/>
    <s v="VIVIANA LISA"/>
    <s v="42127893"/>
    <n v="10421278933"/>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ZAVALETA"/>
    <s v="VARGAS"/>
    <s v="RICHARD GUIUSTI"/>
    <s v="45551674"/>
    <n v="10455516744"/>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ZAGACETA"/>
    <s v="RODRIGUEZ"/>
    <s v="JIMMY LEVIS"/>
    <n v="73230100"/>
    <n v="10732301009"/>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AGUILAR"/>
    <s v="CASTRO"/>
    <s v="JIMMY CRISTHIAN"/>
    <n v="41875310"/>
    <n v="10418753108"/>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ESPINOZA"/>
    <s v="ZARATE"/>
    <s v="CHRISTIAN CARLOS"/>
    <s v="70101270"/>
    <n v="10701012700"/>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HERRERA"/>
    <s v="RAU"/>
    <s v="LUCY MARLENE"/>
    <s v="40600456"/>
    <s v="_x000a_10406004568"/>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QUISPEAYALA"/>
    <s v="PEREZ"/>
    <s v="HERVIN ROGGER"/>
    <s v="76769837"/>
    <n v="10767698378"/>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27"/>
    <n v="3000"/>
    <n v="30"/>
    <n v="30"/>
    <x v="0"/>
    <x v="0"/>
    <m/>
    <m/>
    <m/>
    <m/>
    <m/>
    <m/>
    <m/>
    <m/>
    <n v="162000"/>
    <n v="81000"/>
    <n v="81000"/>
    <n v="0"/>
    <n v="0"/>
    <n v="0"/>
    <n v="0"/>
    <n v="0"/>
    <n v="0"/>
    <n v="0"/>
    <n v="0"/>
    <n v="0"/>
    <n v="0"/>
    <n v="162000"/>
    <s v="SGIST"/>
    <m/>
    <m/>
    <m/>
    <m/>
    <m/>
    <m/>
    <m/>
    <m/>
    <s v="PENDIENTE DE REQUERIR"/>
    <m/>
    <m/>
    <m/>
    <m/>
    <m/>
    <m/>
    <m/>
    <m/>
    <m/>
    <m/>
    <m/>
    <m/>
    <m/>
    <m/>
    <m/>
    <m/>
    <m/>
    <m/>
    <n v="30"/>
    <n v="81000"/>
    <m/>
    <n v="0"/>
    <m/>
    <n v="0"/>
    <n v="81000"/>
    <n v="81000"/>
    <m/>
    <n v="30"/>
    <n v="81000"/>
    <m/>
    <n v="0"/>
    <n v="5"/>
    <n v="13500"/>
    <n v="81000"/>
    <n v="0"/>
    <m/>
    <n v="0"/>
    <n v="0"/>
    <m/>
    <n v="0"/>
    <m/>
    <n v="0"/>
    <n v="0"/>
    <n v="0"/>
    <m/>
    <n v="0"/>
    <n v="0"/>
    <m/>
    <n v="0"/>
    <m/>
    <n v="0"/>
    <m/>
    <m/>
    <m/>
    <n v="162000"/>
    <n v="0"/>
    <n v="13500"/>
    <n v="162000"/>
    <n v="81000"/>
    <m/>
    <m/>
    <m/>
    <m/>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REMITIDO A GRH PARA CONTRATACION"/>
    <s v="nuevo requerimiento: 000206-2026/SGIST-GITE_x000a_primer requerimiento: 000032-2026/SGIST-GITE"/>
    <s v="nuevo requerimiento: 000521-2026/SGIST-GITE_x000a_primer requerimiento: 000032-2026/SGIST-GITE"/>
    <s v="nuevo requerimiento: 000224-2026/GITE_x000a_primer requerimiento: 000036-2026/GITE"/>
    <d v="2026-01-14T00:00:00"/>
    <m/>
    <m/>
    <m/>
    <m/>
    <m/>
    <s v="ECHENIQUE"/>
    <s v="CAHUANA"/>
    <s v="AZUCENA SOLEDAD"/>
    <s v="41097100"/>
    <n v="10410971009"/>
    <n v="3000"/>
    <d v="2026-01-19T00:00:00"/>
    <d v="2026-02-28T00:00:00"/>
    <m/>
    <n v="30"/>
    <n v="3000"/>
    <n v="26"/>
    <n v="2600"/>
    <n v="26"/>
    <n v="2600"/>
    <n v="400"/>
    <n v="400"/>
    <m/>
    <n v="30"/>
    <n v="3000"/>
    <n v="28"/>
    <n v="400"/>
    <n v="5"/>
    <n v="3000"/>
    <n v="2600"/>
    <n v="400"/>
    <m/>
    <n v="0"/>
    <n v="0"/>
    <m/>
    <n v="0"/>
    <m/>
    <n v="0"/>
    <n v="0"/>
    <n v="0"/>
    <m/>
    <n v="0"/>
    <n v="0"/>
    <m/>
    <n v="0"/>
    <m/>
    <n v="0"/>
    <m/>
    <m/>
    <m/>
    <n v="6000"/>
    <n v="3000"/>
    <n v="5600"/>
    <n v="3000"/>
    <n v="400"/>
    <m/>
    <m/>
    <m/>
    <s v="Primer proveedor: cusi imata renzo diego, renuncio al cargo, se solicito nueva contratacion "/>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ALVAREZ"/>
    <s v="URBINA"/>
    <s v=" JOSE CARLOS "/>
    <n v="71335562"/>
    <n v="10713355629"/>
    <n v="2000"/>
    <d v="2026-02-09T00:00:00"/>
    <d v="2026-02-28T00:00:00"/>
    <m/>
    <n v="30"/>
    <n v="3000"/>
    <m/>
    <n v="0"/>
    <m/>
    <n v="0"/>
    <n v="3000"/>
    <n v="3000"/>
    <m/>
    <n v="30"/>
    <n v="3000"/>
    <n v="20"/>
    <n v="2000"/>
    <n v="5"/>
    <n v="2000"/>
    <n v="1000"/>
    <n v="2000"/>
    <m/>
    <n v="0"/>
    <n v="0"/>
    <m/>
    <n v="0"/>
    <m/>
    <n v="0"/>
    <n v="0"/>
    <n v="0"/>
    <m/>
    <n v="0"/>
    <n v="0"/>
    <m/>
    <n v="0"/>
    <m/>
    <n v="0"/>
    <m/>
    <m/>
    <m/>
    <n v="6000"/>
    <n v="2000"/>
    <n v="2000"/>
    <n v="4000"/>
    <n v="5000"/>
    <m/>
    <m/>
    <m/>
    <m/>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PENDIENTE DE REQUERIR"/>
    <s v="000795-2026/SGIST-GITE"/>
    <m/>
    <m/>
    <m/>
    <m/>
    <m/>
    <m/>
    <m/>
    <m/>
    <s v="SUAREZ "/>
    <s v="MARICHI "/>
    <s v="KAREN MILITZA"/>
    <s v="71043254"/>
    <n v="10710432541"/>
    <n v="2000"/>
    <d v="2026-02-23T00:00:00"/>
    <d v="2026-02-28T00:00:00"/>
    <m/>
    <n v="30"/>
    <n v="3000"/>
    <m/>
    <n v="0"/>
    <m/>
    <n v="0"/>
    <n v="3000"/>
    <n v="3000"/>
    <m/>
    <n v="30"/>
    <n v="3000"/>
    <n v="20"/>
    <n v="2000"/>
    <n v="20"/>
    <n v="2000"/>
    <n v="1000"/>
    <n v="2000"/>
    <m/>
    <n v="0"/>
    <n v="0"/>
    <m/>
    <n v="0"/>
    <m/>
    <n v="0"/>
    <n v="0"/>
    <n v="0"/>
    <m/>
    <n v="0"/>
    <n v="0"/>
    <m/>
    <n v="0"/>
    <m/>
    <n v="0"/>
    <m/>
    <m/>
    <m/>
    <n v="6000"/>
    <n v="2000"/>
    <n v="2000"/>
    <n v="4000"/>
    <n v="5000"/>
    <m/>
    <m/>
    <m/>
    <s v="19/02 - CORREO DE SGIST COMUNICA DESISTIMIENTO DE INGA ESPICHAN ADRIAN"/>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PENDIENTE DE REQUERIR"/>
    <s v="000795-2026/SGIST-GITE"/>
    <m/>
    <m/>
    <m/>
    <m/>
    <m/>
    <m/>
    <m/>
    <m/>
    <s v="VELA "/>
    <s v="SHAPIAMA "/>
    <s v="GABRIELA DEL PILAR"/>
    <s v="728489397"/>
    <n v="10728489397"/>
    <n v="2000"/>
    <d v="2026-02-23T00:00:00"/>
    <d v="2026-02-28T00:00:00"/>
    <m/>
    <n v="30"/>
    <n v="3000"/>
    <m/>
    <n v="0"/>
    <m/>
    <n v="0"/>
    <n v="3000"/>
    <n v="3000"/>
    <m/>
    <n v="30"/>
    <n v="3000"/>
    <n v="20"/>
    <n v="2000"/>
    <n v="20"/>
    <n v="2000"/>
    <n v="1000"/>
    <n v="2000"/>
    <m/>
    <n v="0"/>
    <n v="0"/>
    <m/>
    <n v="0"/>
    <m/>
    <n v="0"/>
    <n v="0"/>
    <n v="0"/>
    <m/>
    <n v="0"/>
    <n v="0"/>
    <m/>
    <n v="0"/>
    <m/>
    <n v="0"/>
    <m/>
    <m/>
    <m/>
    <n v="6000"/>
    <n v="2000"/>
    <n v="2000"/>
    <n v="4000"/>
    <n v="5000"/>
    <m/>
    <m/>
    <m/>
    <s v="19/02 - CORREO DE SGIST COMUNICA DESISTIMIENTO DE TAFUR CARRASCO JOEL"/>
  </r>
  <r>
    <s v="PREPARACION DE EQUIPOS INFORMATICOS ELECTORALES PARA SUFRAGIO"/>
    <x v="2"/>
    <s v="PIM"/>
    <s v="GITE"/>
    <s v="EG 2026"/>
    <s v="2.3"/>
    <s v="2.3.2.9.1.1"/>
    <x v="266"/>
    <x v="0"/>
    <n v="1"/>
    <n v="3000"/>
    <n v="30"/>
    <n v="30"/>
    <x v="0"/>
    <x v="0"/>
    <m/>
    <m/>
    <m/>
    <m/>
    <m/>
    <m/>
    <m/>
    <m/>
    <n v="6000"/>
    <n v="3000"/>
    <n v="3000"/>
    <m/>
    <m/>
    <m/>
    <m/>
    <m/>
    <m/>
    <m/>
    <m/>
    <m/>
    <m/>
    <n v="6000"/>
    <s v="SGIST"/>
    <m/>
    <m/>
    <m/>
    <m/>
    <m/>
    <m/>
    <m/>
    <m/>
    <s v="REMITIDO A GRH PARA CONTRATACION"/>
    <s v="000822-2026/SGIST-GITE"/>
    <s v="002037-2026-SGIST"/>
    <s v="000940-2026/GITE"/>
    <d v="2026-02-23T00:00:00"/>
    <m/>
    <m/>
    <m/>
    <m/>
    <m/>
    <s v="BARBOZA"/>
    <s v="MENDOZA"/>
    <s v="LUIS FELIPE"/>
    <n v="40655345"/>
    <n v="10406553456"/>
    <n v="3000"/>
    <d v="2026-02-24T00:00:00"/>
    <d v="2026-02-28T00:00:00"/>
    <m/>
    <n v="30"/>
    <n v="3000"/>
    <m/>
    <n v="0"/>
    <m/>
    <n v="0"/>
    <n v="3000"/>
    <n v="3000"/>
    <m/>
    <n v="30"/>
    <n v="3000"/>
    <n v="5"/>
    <n v="500"/>
    <n v="5"/>
    <n v="500"/>
    <n v="2500"/>
    <n v="500"/>
    <m/>
    <n v="0"/>
    <m/>
    <m/>
    <m/>
    <m/>
    <m/>
    <m/>
    <m/>
    <m/>
    <n v="0"/>
    <n v="0"/>
    <m/>
    <n v="0"/>
    <m/>
    <n v="0"/>
    <m/>
    <m/>
    <m/>
    <n v="6000"/>
    <n v="500"/>
    <n v="500"/>
    <n v="5500"/>
    <n v="3500"/>
    <m/>
    <m/>
    <m/>
    <m/>
  </r>
  <r>
    <s v="PREPARACION DE EQUIPOS INFORMATICOS ELECTORALES PARA SUFRAGIO"/>
    <x v="2"/>
    <s v="PIM"/>
    <s v="GITE"/>
    <s v="EG 2026"/>
    <s v="2.3"/>
    <s v="2.3.2.9.1.1"/>
    <x v="266"/>
    <x v="0"/>
    <n v="1"/>
    <n v="3000"/>
    <n v="30"/>
    <n v="30"/>
    <x v="0"/>
    <x v="0"/>
    <m/>
    <m/>
    <m/>
    <m/>
    <m/>
    <m/>
    <m/>
    <m/>
    <n v="6000"/>
    <n v="3000"/>
    <n v="3000"/>
    <m/>
    <m/>
    <m/>
    <m/>
    <m/>
    <m/>
    <m/>
    <m/>
    <m/>
    <m/>
    <n v="6000"/>
    <s v="SGIST"/>
    <m/>
    <m/>
    <m/>
    <m/>
    <m/>
    <m/>
    <m/>
    <m/>
    <s v="REMITIDO A GRH PARA CONTRATACION"/>
    <s v="000822-2026/SGIST-GITE"/>
    <s v="002037-2026-SGIST"/>
    <s v="000940-2026/GITE"/>
    <d v="2026-02-23T00:00:00"/>
    <m/>
    <m/>
    <m/>
    <m/>
    <m/>
    <s v="GONZALES"/>
    <s v="LEYTON"/>
    <s v="FRANK EDUARDO"/>
    <s v="44993053"/>
    <n v="10449930539"/>
    <n v="3000"/>
    <d v="2026-02-24T00:00:00"/>
    <d v="2026-02-28T00:00:00"/>
    <m/>
    <n v="30"/>
    <n v="3000"/>
    <m/>
    <n v="0"/>
    <m/>
    <n v="0"/>
    <n v="3000"/>
    <n v="3000"/>
    <m/>
    <n v="30"/>
    <n v="3000"/>
    <n v="5"/>
    <n v="500"/>
    <n v="5"/>
    <n v="500"/>
    <n v="2500"/>
    <n v="500"/>
    <m/>
    <n v="0"/>
    <m/>
    <m/>
    <m/>
    <m/>
    <m/>
    <m/>
    <m/>
    <m/>
    <n v="0"/>
    <n v="0"/>
    <m/>
    <n v="0"/>
    <m/>
    <n v="0"/>
    <m/>
    <m/>
    <m/>
    <n v="6000"/>
    <n v="500"/>
    <n v="500"/>
    <n v="5500"/>
    <n v="3500"/>
    <m/>
    <m/>
    <m/>
    <m/>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REMITIDO A GRH PARA CONTRATACION"/>
    <s v="000822-2026/SGIST-GITE"/>
    <s v="002037-2026-SGIST"/>
    <s v="000940-2026/GITE"/>
    <d v="2026-02-23T00:00:00"/>
    <m/>
    <m/>
    <m/>
    <m/>
    <m/>
    <s v="GRANDA"/>
    <s v="GONZALES"/>
    <s v="MIRELLA SOFIA"/>
    <s v="77530077"/>
    <n v="10775300774"/>
    <n v="3000"/>
    <d v="2026-02-24T00:00:00"/>
    <d v="2026-02-28T00:00:00"/>
    <m/>
    <n v="30"/>
    <n v="3000"/>
    <m/>
    <n v="0"/>
    <m/>
    <n v="0"/>
    <n v="3000"/>
    <n v="3000"/>
    <m/>
    <n v="30"/>
    <n v="3000"/>
    <n v="5"/>
    <n v="500"/>
    <n v="5"/>
    <n v="500"/>
    <n v="2500"/>
    <n v="500"/>
    <m/>
    <n v="0"/>
    <n v="0"/>
    <m/>
    <n v="0"/>
    <m/>
    <n v="0"/>
    <n v="0"/>
    <n v="0"/>
    <m/>
    <n v="0"/>
    <n v="0"/>
    <m/>
    <n v="0"/>
    <m/>
    <n v="0"/>
    <m/>
    <m/>
    <m/>
    <n v="6000"/>
    <n v="500"/>
    <n v="500"/>
    <n v="5500"/>
    <n v="350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s v="2.6 PRODUCCIÓN Y DISTRIBUCIÓN DE MATERIALES Y EQUIPOS ELECTORALES"/>
    <m/>
    <m/>
    <m/>
    <m/>
    <m/>
    <m/>
    <m/>
    <s v="REMITIDO A GRH PARA CONTRATACION"/>
    <s v="000623-2026/SGIST-GITE"/>
    <s v="001390-2026/SGIST-GITE"/>
    <s v="000687-2026/GITE"/>
    <d v="2026-02-06T00:00:00"/>
    <m/>
    <m/>
    <m/>
    <m/>
    <m/>
    <s v="REQUE"/>
    <s v="REYES"/>
    <s v=" WILLY CHAYANNE"/>
    <n v="46710125"/>
    <n v="10467101256"/>
    <n v="4500"/>
    <d v="2026-02-09T00:00:00"/>
    <d v="2026-02-28T00:00:00"/>
    <m/>
    <n v="30"/>
    <n v="4500"/>
    <m/>
    <m/>
    <m/>
    <m/>
    <n v="4500"/>
    <n v="4500"/>
    <m/>
    <n v="30"/>
    <n v="4500"/>
    <n v="20"/>
    <n v="3000"/>
    <m/>
    <m/>
    <n v="1500"/>
    <n v="3000"/>
    <m/>
    <m/>
    <m/>
    <m/>
    <m/>
    <m/>
    <m/>
    <m/>
    <m/>
    <m/>
    <n v="0"/>
    <n v="0"/>
    <m/>
    <n v="0"/>
    <m/>
    <n v="0"/>
    <m/>
    <m/>
    <m/>
    <n v="9000"/>
    <n v="3000"/>
    <n v="3000"/>
    <n v="6000"/>
    <n v="750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s v="2.6 PRODUCCIÓN Y DISTRIBUCIÓN DE MATERIALES Y EQUIPOS ELECTORALES"/>
    <m/>
    <m/>
    <m/>
    <m/>
    <m/>
    <m/>
    <m/>
    <s v="REMITIDO A GRH PARA CONTRATACION"/>
    <s v="000623-2026/SGIST-GITE"/>
    <s v="001390-2026/SGIST-GITE"/>
    <s v="000687-2026/GITE"/>
    <d v="2026-02-06T00:00:00"/>
    <m/>
    <m/>
    <m/>
    <m/>
    <m/>
    <s v="RAMOS"/>
    <s v="URETA"/>
    <s v=" PAMELA "/>
    <n v="47817178"/>
    <n v="10478171787"/>
    <n v="4500"/>
    <d v="2026-02-09T00:00:00"/>
    <d v="2026-02-28T00:00:00"/>
    <m/>
    <n v="30"/>
    <n v="4500"/>
    <m/>
    <m/>
    <m/>
    <m/>
    <n v="4500"/>
    <n v="4500"/>
    <m/>
    <n v="30"/>
    <n v="4500"/>
    <n v="20"/>
    <n v="3000"/>
    <m/>
    <m/>
    <n v="1500"/>
    <n v="3000"/>
    <m/>
    <m/>
    <m/>
    <m/>
    <m/>
    <m/>
    <m/>
    <m/>
    <m/>
    <m/>
    <n v="0"/>
    <n v="0"/>
    <m/>
    <n v="0"/>
    <m/>
    <n v="0"/>
    <m/>
    <m/>
    <m/>
    <n v="9000"/>
    <n v="3000"/>
    <n v="3000"/>
    <n v="6000"/>
    <n v="750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m/>
    <m/>
    <m/>
    <m/>
    <m/>
    <m/>
    <m/>
    <m/>
    <s v="REMITIDO A GRH PARA CONTRATACION"/>
    <s v="000822-2026/SGIST-GITE"/>
    <s v="002037-2026-SGIST"/>
    <s v="000940-2026/GITE"/>
    <d v="2026-02-23T00:00:00"/>
    <m/>
    <m/>
    <m/>
    <m/>
    <m/>
    <s v="HUAMAN"/>
    <s v="ORBEZO"/>
    <s v="PATRICIA DEL ROSARIO"/>
    <s v="46599303"/>
    <n v="10465993036"/>
    <n v="4500"/>
    <d v="2026-02-25T00:00:00"/>
    <d v="2026-02-28T00:00:00"/>
    <m/>
    <n v="30"/>
    <n v="4500"/>
    <m/>
    <n v="0"/>
    <m/>
    <n v="0"/>
    <n v="4500"/>
    <n v="4500"/>
    <m/>
    <n v="30"/>
    <n v="4500"/>
    <n v="4"/>
    <n v="600"/>
    <n v="4"/>
    <n v="600"/>
    <n v="3900"/>
    <n v="600"/>
    <m/>
    <n v="0"/>
    <n v="0"/>
    <m/>
    <n v="0"/>
    <m/>
    <n v="0"/>
    <n v="0"/>
    <n v="0"/>
    <m/>
    <n v="0"/>
    <n v="0"/>
    <m/>
    <n v="0"/>
    <m/>
    <n v="0"/>
    <m/>
    <m/>
    <m/>
    <n v="9000"/>
    <n v="600"/>
    <n v="600"/>
    <n v="8400"/>
    <n v="5100"/>
    <m/>
    <m/>
    <m/>
    <m/>
  </r>
  <r>
    <s v="PREPARACION DE EQUIPOS INFORMATICOS ELECTORALES PARA SUFRAGIO"/>
    <x v="2"/>
    <s v="PIM"/>
    <s v="GITE"/>
    <s v="EG 2026"/>
    <s v="2.3"/>
    <s v="2.3.2.9.1.1"/>
    <x v="267"/>
    <x v="0"/>
    <n v="3"/>
    <n v="4500"/>
    <n v="30"/>
    <n v="30"/>
    <x v="0"/>
    <x v="0"/>
    <m/>
    <m/>
    <m/>
    <m/>
    <m/>
    <m/>
    <m/>
    <m/>
    <n v="27000"/>
    <n v="13500"/>
    <n v="13500"/>
    <n v="0"/>
    <n v="0"/>
    <n v="0"/>
    <n v="0"/>
    <n v="0"/>
    <n v="0"/>
    <n v="0"/>
    <n v="0"/>
    <n v="0"/>
    <n v="0"/>
    <n v="27000"/>
    <s v="SGIST"/>
    <m/>
    <m/>
    <m/>
    <m/>
    <m/>
    <m/>
    <m/>
    <m/>
    <s v="PENDIENTE DE REQUERIR"/>
    <m/>
    <m/>
    <m/>
    <m/>
    <m/>
    <m/>
    <m/>
    <m/>
    <m/>
    <m/>
    <m/>
    <m/>
    <m/>
    <m/>
    <m/>
    <m/>
    <m/>
    <m/>
    <n v="30"/>
    <n v="13500"/>
    <m/>
    <n v="0"/>
    <m/>
    <n v="0"/>
    <n v="13500"/>
    <n v="13500"/>
    <m/>
    <n v="30"/>
    <n v="13500"/>
    <m/>
    <n v="0"/>
    <m/>
    <m/>
    <n v="13500"/>
    <n v="0"/>
    <m/>
    <n v="0"/>
    <n v="0"/>
    <m/>
    <n v="0"/>
    <m/>
    <n v="0"/>
    <n v="0"/>
    <n v="0"/>
    <m/>
    <n v="0"/>
    <n v="0"/>
    <m/>
    <n v="0"/>
    <m/>
    <n v="0"/>
    <m/>
    <m/>
    <m/>
    <n v="27000"/>
    <n v="0"/>
    <n v="0"/>
    <n v="27000"/>
    <n v="13500"/>
    <m/>
    <m/>
    <m/>
    <m/>
  </r>
  <r>
    <s v="GESTION DE LA INFRAESTRUCTURA TECNOLOGICA Y BASE DE DATOS"/>
    <x v="5"/>
    <s v="PIM"/>
    <s v="GITE"/>
    <s v="EG 2026"/>
    <s v="2.3"/>
    <s v="2.3.2.9.1.1"/>
    <x v="319"/>
    <x v="0"/>
    <n v="1"/>
    <n v="8000"/>
    <n v="30"/>
    <n v="30"/>
    <x v="0"/>
    <x v="1"/>
    <m/>
    <m/>
    <m/>
    <m/>
    <m/>
    <m/>
    <m/>
    <m/>
    <n v="16000"/>
    <n v="8000"/>
    <n v="8000"/>
    <n v="0"/>
    <n v="0"/>
    <n v="0"/>
    <n v="0"/>
    <n v="0"/>
    <n v="0"/>
    <n v="0"/>
    <n v="0"/>
    <n v="0"/>
    <n v="0"/>
    <n v="16000"/>
    <s v="SGIST"/>
    <m/>
    <m/>
    <m/>
    <m/>
    <m/>
    <m/>
    <m/>
    <m/>
    <s v="PENDIENTE DE REQUERIR"/>
    <m/>
    <m/>
    <m/>
    <m/>
    <m/>
    <m/>
    <m/>
    <m/>
    <m/>
    <m/>
    <m/>
    <m/>
    <m/>
    <m/>
    <m/>
    <m/>
    <m/>
    <m/>
    <n v="30"/>
    <n v="8000"/>
    <m/>
    <n v="0"/>
    <m/>
    <n v="0"/>
    <n v="8000"/>
    <n v="8000"/>
    <m/>
    <n v="30"/>
    <n v="8000"/>
    <m/>
    <n v="0"/>
    <m/>
    <n v="0"/>
    <n v="8000"/>
    <n v="0"/>
    <m/>
    <n v="0"/>
    <n v="0"/>
    <m/>
    <n v="0"/>
    <m/>
    <n v="0"/>
    <n v="0"/>
    <n v="0"/>
    <m/>
    <n v="0"/>
    <n v="0"/>
    <m/>
    <n v="0"/>
    <m/>
    <n v="0"/>
    <m/>
    <m/>
    <m/>
    <n v="16000"/>
    <n v="0"/>
    <n v="0"/>
    <n v="16000"/>
    <n v="8000"/>
    <m/>
    <m/>
    <m/>
    <m/>
  </r>
  <r>
    <s v="GESTION DE LA INFRAESTRUCTURA TECNOLOGICA Y BASE DE DATOS"/>
    <x v="5"/>
    <s v="PIM"/>
    <s v="GITE"/>
    <s v="EG 2026"/>
    <s v="2.3"/>
    <s v="2.3.2.9.1.1"/>
    <x v="320"/>
    <x v="0"/>
    <n v="25"/>
    <n v="5000"/>
    <n v="30"/>
    <n v="30"/>
    <x v="0"/>
    <x v="1"/>
    <m/>
    <m/>
    <m/>
    <m/>
    <m/>
    <m/>
    <m/>
    <m/>
    <n v="250000"/>
    <n v="125000"/>
    <n v="125000"/>
    <n v="0"/>
    <n v="0"/>
    <n v="0"/>
    <n v="0"/>
    <n v="0"/>
    <n v="0"/>
    <n v="0"/>
    <n v="0"/>
    <n v="0"/>
    <n v="0"/>
    <n v="250000"/>
    <s v="SGIST"/>
    <m/>
    <m/>
    <m/>
    <m/>
    <m/>
    <m/>
    <m/>
    <m/>
    <s v="PENDIENTE DE REQUERIR"/>
    <m/>
    <m/>
    <m/>
    <m/>
    <m/>
    <m/>
    <m/>
    <m/>
    <m/>
    <m/>
    <m/>
    <m/>
    <m/>
    <m/>
    <m/>
    <m/>
    <m/>
    <m/>
    <n v="30"/>
    <n v="125000"/>
    <m/>
    <n v="0"/>
    <m/>
    <n v="0"/>
    <n v="125000"/>
    <n v="125000"/>
    <m/>
    <n v="30"/>
    <n v="125000"/>
    <m/>
    <n v="0"/>
    <m/>
    <n v="0"/>
    <n v="125000"/>
    <n v="0"/>
    <m/>
    <n v="0"/>
    <n v="0"/>
    <m/>
    <n v="0"/>
    <m/>
    <n v="0"/>
    <n v="0"/>
    <n v="0"/>
    <m/>
    <n v="0"/>
    <n v="0"/>
    <m/>
    <n v="0"/>
    <m/>
    <n v="0"/>
    <m/>
    <m/>
    <m/>
    <n v="250000"/>
    <n v="0"/>
    <n v="0"/>
    <n v="250000"/>
    <n v="125000"/>
    <m/>
    <m/>
    <m/>
    <m/>
  </r>
  <r>
    <s v="GESTION DE LA INFRAESTRUCTURA TECNOLOGICA Y BASE DE DATOS"/>
    <x v="5"/>
    <s v="PIM"/>
    <s v="GITE"/>
    <s v="EG 2026"/>
    <s v="2.3"/>
    <s v="2.3.2.9.1.1"/>
    <x v="321"/>
    <x v="0"/>
    <n v="3"/>
    <n v="7000"/>
    <n v="30"/>
    <n v="30"/>
    <x v="0"/>
    <x v="1"/>
    <m/>
    <m/>
    <m/>
    <m/>
    <m/>
    <m/>
    <m/>
    <m/>
    <n v="42000"/>
    <n v="21000"/>
    <n v="21000"/>
    <n v="0"/>
    <n v="0"/>
    <n v="0"/>
    <n v="0"/>
    <n v="0"/>
    <n v="0"/>
    <n v="0"/>
    <n v="0"/>
    <n v="0"/>
    <n v="0"/>
    <n v="42000"/>
    <s v="SGIST"/>
    <m/>
    <m/>
    <m/>
    <m/>
    <m/>
    <m/>
    <m/>
    <m/>
    <s v="PENDIENTE DE REQUERIR"/>
    <m/>
    <m/>
    <m/>
    <m/>
    <m/>
    <m/>
    <m/>
    <m/>
    <m/>
    <m/>
    <m/>
    <m/>
    <m/>
    <m/>
    <m/>
    <m/>
    <m/>
    <m/>
    <n v="30"/>
    <n v="21000"/>
    <m/>
    <n v="0"/>
    <m/>
    <n v="0"/>
    <n v="21000"/>
    <n v="21000"/>
    <m/>
    <n v="30"/>
    <n v="21000"/>
    <m/>
    <n v="0"/>
    <m/>
    <n v="0"/>
    <n v="21000"/>
    <n v="0"/>
    <m/>
    <n v="0"/>
    <n v="0"/>
    <m/>
    <n v="0"/>
    <m/>
    <n v="0"/>
    <n v="0"/>
    <n v="0"/>
    <m/>
    <n v="0"/>
    <n v="0"/>
    <m/>
    <n v="0"/>
    <m/>
    <n v="0"/>
    <m/>
    <m/>
    <m/>
    <n v="42000"/>
    <n v="0"/>
    <n v="0"/>
    <n v="42000"/>
    <n v="21000"/>
    <m/>
    <m/>
    <m/>
    <m/>
  </r>
  <r>
    <s v="GESTION DE LA INFRAESTRUCTURA TECNOLOGICA Y BASE DE DATOS"/>
    <x v="5"/>
    <s v="PIM"/>
    <s v="GITE"/>
    <s v="EG 2026"/>
    <s v="2.3"/>
    <s v="2.3.2.9.1.1"/>
    <x v="278"/>
    <x v="1"/>
    <n v="1"/>
    <n v="7000"/>
    <n v="30"/>
    <n v="30"/>
    <x v="0"/>
    <x v="1"/>
    <m/>
    <m/>
    <m/>
    <m/>
    <m/>
    <m/>
    <m/>
    <m/>
    <n v="420000"/>
    <n v="7000"/>
    <n v="7000"/>
    <n v="0"/>
    <n v="0"/>
    <n v="0"/>
    <n v="0"/>
    <n v="0"/>
    <n v="0"/>
    <n v="0"/>
    <n v="0"/>
    <n v="0"/>
    <n v="0"/>
    <n v="14000"/>
    <s v="SGIST"/>
    <m/>
    <m/>
    <m/>
    <m/>
    <m/>
    <m/>
    <m/>
    <m/>
    <s v="PENDIENTE DE REQUERIR"/>
    <m/>
    <m/>
    <m/>
    <m/>
    <m/>
    <m/>
    <m/>
    <m/>
    <m/>
    <m/>
    <m/>
    <m/>
    <m/>
    <m/>
    <m/>
    <m/>
    <m/>
    <m/>
    <n v="30"/>
    <n v="7000"/>
    <m/>
    <n v="0"/>
    <m/>
    <n v="0"/>
    <n v="7000"/>
    <n v="7000"/>
    <m/>
    <n v="30"/>
    <n v="7000"/>
    <m/>
    <n v="0"/>
    <m/>
    <n v="0"/>
    <n v="7000"/>
    <n v="0"/>
    <m/>
    <n v="0"/>
    <n v="0"/>
    <m/>
    <n v="0"/>
    <m/>
    <n v="0"/>
    <n v="0"/>
    <n v="0"/>
    <m/>
    <n v="0"/>
    <n v="0"/>
    <m/>
    <n v="0"/>
    <m/>
    <n v="0"/>
    <m/>
    <m/>
    <m/>
    <n v="14000"/>
    <n v="0"/>
    <n v="0"/>
    <n v="14000"/>
    <n v="7000"/>
    <m/>
    <m/>
    <m/>
    <m/>
  </r>
  <r>
    <s v="DISEÑO, DESARROLLO Y DESPLIEGUE SOLUCIONES TECNOLOGICAS"/>
    <x v="0"/>
    <s v="PIM"/>
    <s v="GITE"/>
    <s v="EG 2026"/>
    <s v="2.3"/>
    <s v="2.3.2.9.1.1"/>
    <x v="5"/>
    <x v="0"/>
    <n v="1"/>
    <n v="6000"/>
    <n v="30"/>
    <n v="15"/>
    <x v="0"/>
    <x v="0"/>
    <m/>
    <m/>
    <m/>
    <m/>
    <m/>
    <m/>
    <m/>
    <m/>
    <n v="9000"/>
    <n v="6000"/>
    <n v="3000"/>
    <n v="0"/>
    <n v="0"/>
    <n v="0"/>
    <n v="0"/>
    <n v="0"/>
    <n v="0"/>
    <n v="0"/>
    <n v="0"/>
    <n v="0"/>
    <n v="0"/>
    <n v="9000"/>
    <s v="SGSI"/>
    <m/>
    <m/>
    <m/>
    <m/>
    <m/>
    <m/>
    <m/>
    <m/>
    <s v="PENDIENTE DE REQUERIR"/>
    <m/>
    <m/>
    <m/>
    <m/>
    <m/>
    <m/>
    <m/>
    <m/>
    <m/>
    <m/>
    <m/>
    <m/>
    <m/>
    <m/>
    <m/>
    <m/>
    <m/>
    <m/>
    <n v="30"/>
    <n v="6000"/>
    <m/>
    <n v="0"/>
    <m/>
    <n v="0"/>
    <n v="6000"/>
    <n v="6000"/>
    <m/>
    <n v="15"/>
    <n v="3000"/>
    <m/>
    <n v="0"/>
    <m/>
    <n v="0"/>
    <n v="3000"/>
    <n v="0"/>
    <m/>
    <n v="0"/>
    <n v="0"/>
    <m/>
    <n v="0"/>
    <m/>
    <n v="0"/>
    <n v="0"/>
    <n v="0"/>
    <m/>
    <n v="0"/>
    <n v="0"/>
    <m/>
    <n v="0"/>
    <m/>
    <n v="0"/>
    <m/>
    <m/>
    <m/>
    <n v="9000"/>
    <n v="0"/>
    <n v="0"/>
    <n v="9000"/>
    <n v="6000"/>
    <m/>
    <m/>
    <m/>
    <m/>
  </r>
  <r>
    <s v="DISEÑO, DESARROLLO Y DESPLIEGUE SOLUCIONES TECNOLOGICAS"/>
    <x v="0"/>
    <s v="PIM"/>
    <s v="GITE"/>
    <s v="EG 2026"/>
    <s v="2.3"/>
    <s v="2.3.2.9.1.1"/>
    <x v="5"/>
    <x v="0"/>
    <n v="1"/>
    <n v="6000"/>
    <m/>
    <n v="15"/>
    <x v="0"/>
    <x v="1"/>
    <m/>
    <m/>
    <m/>
    <m/>
    <m/>
    <m/>
    <m/>
    <m/>
    <n v="3000"/>
    <n v="0"/>
    <n v="3000"/>
    <n v="0"/>
    <n v="0"/>
    <n v="0"/>
    <n v="0"/>
    <n v="0"/>
    <n v="0"/>
    <n v="0"/>
    <n v="0"/>
    <n v="0"/>
    <n v="0"/>
    <n v="3000"/>
    <s v="SGSI"/>
    <m/>
    <m/>
    <m/>
    <m/>
    <m/>
    <m/>
    <m/>
    <m/>
    <s v="PENDIENTE DE REQUERIR"/>
    <m/>
    <m/>
    <m/>
    <m/>
    <m/>
    <m/>
    <m/>
    <m/>
    <m/>
    <m/>
    <m/>
    <m/>
    <m/>
    <m/>
    <m/>
    <m/>
    <m/>
    <m/>
    <n v="0"/>
    <n v="0"/>
    <m/>
    <n v="0"/>
    <m/>
    <n v="0"/>
    <n v="0"/>
    <n v="0"/>
    <m/>
    <n v="15"/>
    <n v="3000"/>
    <m/>
    <n v="0"/>
    <m/>
    <n v="0"/>
    <n v="3000"/>
    <n v="0"/>
    <m/>
    <n v="0"/>
    <n v="0"/>
    <m/>
    <n v="0"/>
    <m/>
    <n v="0"/>
    <n v="0"/>
    <n v="0"/>
    <m/>
    <n v="0"/>
    <n v="0"/>
    <m/>
    <n v="0"/>
    <m/>
    <n v="0"/>
    <m/>
    <m/>
    <m/>
    <n v="3000"/>
    <n v="0"/>
    <n v="0"/>
    <n v="3000"/>
    <n v="0"/>
    <m/>
    <m/>
    <m/>
    <m/>
  </r>
  <r>
    <s v="DISEÑO, DESARROLLO Y DESPLIEGUE SOLUCIONES TECNOLOGICAS"/>
    <x v="0"/>
    <s v="PIM"/>
    <s v="GITE"/>
    <s v="EG 2026"/>
    <s v="2.3"/>
    <s v="2.3.2.9.1.1"/>
    <x v="18"/>
    <x v="0"/>
    <n v="1"/>
    <n v="5500"/>
    <n v="30"/>
    <n v="15"/>
    <x v="0"/>
    <x v="0"/>
    <m/>
    <m/>
    <m/>
    <m/>
    <m/>
    <m/>
    <m/>
    <m/>
    <n v="8250"/>
    <n v="5500"/>
    <n v="2750"/>
    <n v="0"/>
    <n v="0"/>
    <n v="0"/>
    <n v="0"/>
    <n v="0"/>
    <n v="0"/>
    <n v="0"/>
    <n v="0"/>
    <n v="0"/>
    <n v="0"/>
    <n v="8250"/>
    <s v="SGSI"/>
    <m/>
    <m/>
    <m/>
    <m/>
    <m/>
    <m/>
    <m/>
    <m/>
    <s v="PENDIENTE DE REQUERIR"/>
    <m/>
    <m/>
    <m/>
    <m/>
    <m/>
    <m/>
    <m/>
    <m/>
    <m/>
    <m/>
    <m/>
    <m/>
    <m/>
    <m/>
    <m/>
    <m/>
    <m/>
    <m/>
    <n v="30"/>
    <n v="5500"/>
    <m/>
    <n v="0"/>
    <m/>
    <n v="0"/>
    <n v="5500"/>
    <n v="5500"/>
    <m/>
    <n v="15"/>
    <n v="2750"/>
    <m/>
    <n v="0"/>
    <m/>
    <n v="0"/>
    <n v="2750"/>
    <n v="0"/>
    <m/>
    <n v="0"/>
    <n v="0"/>
    <m/>
    <n v="0"/>
    <m/>
    <n v="0"/>
    <n v="0"/>
    <n v="0"/>
    <m/>
    <n v="0"/>
    <n v="0"/>
    <m/>
    <n v="0"/>
    <m/>
    <n v="0"/>
    <m/>
    <m/>
    <m/>
    <n v="8250"/>
    <n v="0"/>
    <n v="0"/>
    <n v="8250"/>
    <n v="5500"/>
    <m/>
    <m/>
    <m/>
    <m/>
  </r>
  <r>
    <s v="DISEÑO, DESARROLLO Y DESPLIEGUE SOLUCIONES TECNOLOGICAS"/>
    <x v="0"/>
    <s v="PIM"/>
    <s v="GITE"/>
    <s v="EG 2026"/>
    <s v="2.3"/>
    <s v="2.3.2.9.1.1"/>
    <x v="18"/>
    <x v="0"/>
    <n v="1"/>
    <n v="5500"/>
    <m/>
    <n v="15"/>
    <x v="0"/>
    <x v="1"/>
    <m/>
    <m/>
    <m/>
    <m/>
    <m/>
    <m/>
    <m/>
    <m/>
    <n v="2750"/>
    <n v="0"/>
    <n v="2750"/>
    <n v="0"/>
    <n v="0"/>
    <n v="0"/>
    <n v="0"/>
    <n v="0"/>
    <n v="0"/>
    <n v="0"/>
    <n v="0"/>
    <n v="0"/>
    <n v="0"/>
    <n v="2750"/>
    <s v="SGSI"/>
    <m/>
    <m/>
    <m/>
    <m/>
    <m/>
    <m/>
    <m/>
    <m/>
    <s v="PENDIENTE DE REQUERIR"/>
    <m/>
    <m/>
    <m/>
    <m/>
    <m/>
    <m/>
    <m/>
    <m/>
    <m/>
    <m/>
    <m/>
    <m/>
    <m/>
    <m/>
    <m/>
    <m/>
    <m/>
    <m/>
    <n v="0"/>
    <n v="0"/>
    <m/>
    <n v="0"/>
    <m/>
    <n v="0"/>
    <n v="0"/>
    <n v="0"/>
    <m/>
    <n v="15"/>
    <n v="2750"/>
    <m/>
    <n v="0"/>
    <m/>
    <n v="0"/>
    <n v="2750"/>
    <n v="0"/>
    <m/>
    <n v="0"/>
    <n v="0"/>
    <m/>
    <n v="0"/>
    <m/>
    <n v="0"/>
    <n v="0"/>
    <n v="0"/>
    <m/>
    <n v="0"/>
    <n v="0"/>
    <m/>
    <n v="0"/>
    <m/>
    <n v="0"/>
    <m/>
    <m/>
    <m/>
    <n v="2750"/>
    <n v="0"/>
    <n v="0"/>
    <n v="2750"/>
    <n v="0"/>
    <m/>
    <m/>
    <m/>
    <m/>
  </r>
  <r>
    <s v="DISEÑO, DESARROLLO Y DESPLIEGUE SOLUCIONES TECNOLOGICAS"/>
    <x v="0"/>
    <s v="PIM"/>
    <s v="GITE"/>
    <s v="EG 2026"/>
    <s v="2.3"/>
    <s v="2.3.2.9.1.1"/>
    <x v="28"/>
    <x v="0"/>
    <n v="1"/>
    <n v="7000"/>
    <n v="30"/>
    <n v="15"/>
    <x v="0"/>
    <x v="0"/>
    <m/>
    <m/>
    <m/>
    <m/>
    <m/>
    <m/>
    <m/>
    <m/>
    <n v="10500"/>
    <n v="7000"/>
    <n v="3500"/>
    <n v="0"/>
    <n v="0"/>
    <n v="0"/>
    <n v="0"/>
    <n v="0"/>
    <n v="0"/>
    <n v="0"/>
    <n v="0"/>
    <n v="0"/>
    <n v="0"/>
    <n v="10500"/>
    <s v="SGSI"/>
    <m/>
    <m/>
    <m/>
    <m/>
    <m/>
    <m/>
    <m/>
    <m/>
    <s v="REMITIDO A GRH PARA CONTRATACION"/>
    <s v="000143-2026/SGSI-GITE"/>
    <s v="001225-2026/SGIST-GITE"/>
    <s v="000597-2026/GITE"/>
    <d v="2026-02-02T00:00:00"/>
    <m/>
    <m/>
    <m/>
    <m/>
    <m/>
    <s v="RODRIGUEZ"/>
    <s v="CHACARA"/>
    <s v="BRYAN"/>
    <d v="2026-02-11T00:00:00"/>
    <d v="2026-02-28T00:00:00"/>
    <n v="7000"/>
    <d v="2026-02-11T00:00:00"/>
    <d v="2026-02-28T00:00:00"/>
    <m/>
    <n v="30"/>
    <n v="7000"/>
    <m/>
    <n v="0"/>
    <m/>
    <n v="0"/>
    <n v="7000"/>
    <n v="7000"/>
    <m/>
    <n v="15"/>
    <n v="3500"/>
    <n v="9"/>
    <n v="2100"/>
    <n v="9"/>
    <n v="2100"/>
    <n v="1400"/>
    <n v="2100"/>
    <m/>
    <n v="0"/>
    <n v="0"/>
    <m/>
    <n v="0"/>
    <m/>
    <n v="0"/>
    <n v="0"/>
    <n v="0"/>
    <m/>
    <n v="0"/>
    <n v="0"/>
    <m/>
    <n v="0"/>
    <m/>
    <n v="0"/>
    <m/>
    <m/>
    <m/>
    <n v="10500"/>
    <n v="2100"/>
    <n v="2100"/>
    <n v="8400"/>
    <n v="8400"/>
    <m/>
    <m/>
    <m/>
    <m/>
  </r>
  <r>
    <s v="DISEÑO, DESARROLLO Y DESPLIEGUE SOLUCIONES TECNOLOGICAS"/>
    <x v="0"/>
    <s v="PIM"/>
    <s v="GITE"/>
    <s v="EG 2026"/>
    <s v="2.3"/>
    <s v="2.3.2.9.1.1"/>
    <x v="28"/>
    <x v="0"/>
    <n v="1"/>
    <n v="7000"/>
    <m/>
    <n v="15"/>
    <x v="0"/>
    <x v="1"/>
    <m/>
    <m/>
    <m/>
    <m/>
    <m/>
    <m/>
    <m/>
    <m/>
    <n v="3500"/>
    <n v="0"/>
    <n v="3500"/>
    <n v="0"/>
    <n v="0"/>
    <n v="0"/>
    <n v="0"/>
    <n v="0"/>
    <n v="0"/>
    <n v="0"/>
    <n v="0"/>
    <n v="0"/>
    <n v="0"/>
    <n v="3500"/>
    <s v="SGSI"/>
    <m/>
    <m/>
    <m/>
    <m/>
    <m/>
    <m/>
    <m/>
    <m/>
    <s v="REMITIDO A GRH PARA CONTRATACION"/>
    <s v="000143-2026/SGSI-GITE"/>
    <s v="001225-2026/SGIST-GITE"/>
    <s v="000597-2026/GITE"/>
    <d v="2026-02-02T00:00:00"/>
    <m/>
    <m/>
    <m/>
    <m/>
    <m/>
    <s v="RODRIGUEZ"/>
    <s v="CHACARA"/>
    <s v="BRYAN"/>
    <d v="2026-02-11T00:00:00"/>
    <d v="2026-02-28T00:00:00"/>
    <n v="7000"/>
    <d v="2026-02-11T00:00:00"/>
    <d v="2026-02-28T00:00:00"/>
    <m/>
    <n v="0"/>
    <n v="0"/>
    <m/>
    <n v="0"/>
    <m/>
    <n v="0"/>
    <n v="0"/>
    <n v="0"/>
    <m/>
    <n v="15"/>
    <n v="3500"/>
    <n v="9"/>
    <n v="2100"/>
    <n v="9"/>
    <n v="2100"/>
    <n v="1400"/>
    <n v="2100"/>
    <m/>
    <n v="0"/>
    <n v="0"/>
    <m/>
    <n v="0"/>
    <m/>
    <n v="0"/>
    <n v="0"/>
    <n v="0"/>
    <m/>
    <n v="0"/>
    <n v="0"/>
    <m/>
    <n v="0"/>
    <m/>
    <n v="0"/>
    <m/>
    <m/>
    <m/>
    <n v="3500"/>
    <n v="2100"/>
    <n v="2100"/>
    <n v="1400"/>
    <n v="1400"/>
    <m/>
    <m/>
    <m/>
    <m/>
  </r>
  <r>
    <s v="DISEÑO, DESARROLLO Y DESPLIEGUE SOLUCIONES TECNOLOGICAS"/>
    <x v="0"/>
    <s v="PIM"/>
    <s v="GITE"/>
    <s v="EG 2026"/>
    <s v="2.3"/>
    <s v="2.3.2.9.1.1"/>
    <x v="39"/>
    <x v="0"/>
    <n v="1"/>
    <n v="6000"/>
    <n v="30"/>
    <n v="15"/>
    <x v="0"/>
    <x v="0"/>
    <m/>
    <m/>
    <m/>
    <m/>
    <m/>
    <m/>
    <m/>
    <m/>
    <n v="9000"/>
    <n v="6000"/>
    <n v="3000"/>
    <n v="0"/>
    <n v="0"/>
    <n v="0"/>
    <n v="0"/>
    <n v="0"/>
    <n v="0"/>
    <n v="0"/>
    <n v="0"/>
    <n v="0"/>
    <n v="0"/>
    <n v="9000"/>
    <s v="SGSI"/>
    <m/>
    <m/>
    <m/>
    <m/>
    <m/>
    <m/>
    <m/>
    <m/>
    <s v="REMITIDO A GRH PARA CONTRATACION"/>
    <s v="000125-2026/SGSI-GITE"/>
    <s v="001140-2026/SGIST-GITE"/>
    <s v="000538-2026/GITE"/>
    <d v="2025-01-29T00:00:00"/>
    <m/>
    <m/>
    <m/>
    <m/>
    <m/>
    <s v="MALLQUI"/>
    <s v="PARRA"/>
    <s v="FRANCO ERNESTO"/>
    <n v="70443940"/>
    <n v="10704439402"/>
    <n v="6000"/>
    <d v="2026-02-04T00:00:00"/>
    <d v="2026-02-28T00:00:00"/>
    <m/>
    <n v="30"/>
    <n v="6000"/>
    <m/>
    <n v="0"/>
    <m/>
    <n v="0"/>
    <n v="6000"/>
    <n v="6000"/>
    <m/>
    <n v="15"/>
    <n v="3000"/>
    <n v="13"/>
    <n v="2600"/>
    <n v="13"/>
    <n v="2600"/>
    <n v="400"/>
    <n v="2600"/>
    <m/>
    <n v="0"/>
    <n v="0"/>
    <m/>
    <n v="0"/>
    <m/>
    <n v="0"/>
    <n v="0"/>
    <n v="0"/>
    <m/>
    <n v="0"/>
    <n v="0"/>
    <m/>
    <n v="0"/>
    <m/>
    <n v="0"/>
    <m/>
    <m/>
    <m/>
    <n v="9000"/>
    <n v="2600"/>
    <n v="2600"/>
    <n v="6400"/>
    <n v="6400"/>
    <m/>
    <m/>
    <m/>
    <m/>
  </r>
  <r>
    <s v="DISEÑO, DESARROLLO Y DESPLIEGUE SOLUCIONES TECNOLOGICAS"/>
    <x v="0"/>
    <s v="PIM"/>
    <s v="GITE"/>
    <s v="EG 2026"/>
    <s v="2.3"/>
    <s v="2.3.2.9.1.1"/>
    <x v="39"/>
    <x v="0"/>
    <n v="1"/>
    <n v="6000"/>
    <m/>
    <n v="15"/>
    <x v="0"/>
    <x v="1"/>
    <m/>
    <m/>
    <m/>
    <m/>
    <m/>
    <m/>
    <m/>
    <m/>
    <n v="3000"/>
    <n v="0"/>
    <n v="3000"/>
    <n v="0"/>
    <n v="0"/>
    <n v="0"/>
    <n v="0"/>
    <n v="0"/>
    <n v="0"/>
    <n v="0"/>
    <n v="0"/>
    <n v="0"/>
    <n v="0"/>
    <n v="3000"/>
    <s v="SGSI"/>
    <m/>
    <m/>
    <m/>
    <m/>
    <m/>
    <m/>
    <m/>
    <m/>
    <s v="REMITIDO A GRH PARA CONTRATACION"/>
    <s v="000125-2026/SGSI-GITE"/>
    <s v="001140-2026/SGIST-GITE"/>
    <s v="000538-2026/GITE"/>
    <d v="2025-01-29T00:00:00"/>
    <m/>
    <m/>
    <m/>
    <m/>
    <m/>
    <s v="MALLQUI"/>
    <s v="PARRA"/>
    <s v="FRANCO ERNESTO"/>
    <n v="70443940"/>
    <n v="10704439402"/>
    <n v="6000"/>
    <d v="2026-02-04T00:00:00"/>
    <d v="2026-02-28T00:00:00"/>
    <m/>
    <n v="0"/>
    <n v="0"/>
    <m/>
    <n v="0"/>
    <m/>
    <n v="0"/>
    <n v="0"/>
    <n v="0"/>
    <m/>
    <n v="15"/>
    <n v="3000"/>
    <n v="12"/>
    <n v="2400"/>
    <n v="12"/>
    <n v="2400"/>
    <n v="600"/>
    <n v="2400"/>
    <m/>
    <n v="0"/>
    <n v="0"/>
    <m/>
    <n v="0"/>
    <m/>
    <n v="0"/>
    <n v="0"/>
    <n v="0"/>
    <m/>
    <n v="0"/>
    <n v="0"/>
    <m/>
    <n v="0"/>
    <m/>
    <n v="0"/>
    <m/>
    <m/>
    <m/>
    <n v="3000"/>
    <n v="2400"/>
    <n v="2400"/>
    <n v="600"/>
    <n v="600"/>
    <m/>
    <m/>
    <m/>
    <m/>
  </r>
  <r>
    <s v="DISEÑO, DESARROLLO Y DESPLIEGUE SOLUCIONES TECNOLOGICAS"/>
    <x v="0"/>
    <s v="PIM"/>
    <s v="GITE"/>
    <s v="EG 2026"/>
    <s v="2.3"/>
    <s v="2.3.2.9.1.1"/>
    <x v="40"/>
    <x v="0"/>
    <n v="1"/>
    <n v="6000"/>
    <n v="30"/>
    <n v="15"/>
    <x v="0"/>
    <x v="0"/>
    <m/>
    <m/>
    <m/>
    <m/>
    <m/>
    <m/>
    <m/>
    <m/>
    <n v="9000"/>
    <n v="6000"/>
    <n v="3000"/>
    <n v="0"/>
    <n v="0"/>
    <n v="0"/>
    <n v="0"/>
    <n v="0"/>
    <n v="0"/>
    <n v="0"/>
    <n v="0"/>
    <n v="0"/>
    <n v="0"/>
    <n v="9000"/>
    <s v="SGSI"/>
    <m/>
    <m/>
    <m/>
    <m/>
    <m/>
    <m/>
    <m/>
    <m/>
    <s v="REMITIDO A GRH PARA CONTRATACION"/>
    <s v="000125-2026/SGSI-GITE"/>
    <s v="001140-2026/SGIST-GITE"/>
    <s v="000538-2026/GITE"/>
    <d v="2025-01-29T00:00:00"/>
    <m/>
    <m/>
    <m/>
    <m/>
    <m/>
    <s v="VILLAIZAN"/>
    <s v="YAMAMOTO"/>
    <s v="HANS RICHARD"/>
    <n v="70443940"/>
    <n v="10704439402"/>
    <n v="6000"/>
    <d v="2026-02-04T00:00:00"/>
    <d v="2026-02-28T00:00:00"/>
    <m/>
    <n v="30"/>
    <n v="6000"/>
    <m/>
    <n v="0"/>
    <m/>
    <n v="0"/>
    <n v="6000"/>
    <n v="6000"/>
    <m/>
    <n v="15"/>
    <n v="3000"/>
    <n v="13"/>
    <n v="2600"/>
    <n v="13"/>
    <n v="2600"/>
    <n v="400"/>
    <n v="2600"/>
    <m/>
    <n v="0"/>
    <n v="0"/>
    <m/>
    <n v="0"/>
    <m/>
    <n v="0"/>
    <n v="0"/>
    <n v="0"/>
    <m/>
    <n v="0"/>
    <n v="0"/>
    <m/>
    <n v="0"/>
    <m/>
    <n v="0"/>
    <m/>
    <m/>
    <m/>
    <n v="9000"/>
    <n v="2600"/>
    <n v="2600"/>
    <n v="6400"/>
    <n v="6400"/>
    <m/>
    <m/>
    <m/>
    <m/>
  </r>
  <r>
    <s v="DISEÑO, DESARROLLO Y DESPLIEGUE SOLUCIONES TECNOLOGICAS"/>
    <x v="0"/>
    <s v="PIM"/>
    <s v="GITE"/>
    <s v="EG 2026"/>
    <s v="2.3"/>
    <s v="2.3.2.9.1.1"/>
    <x v="40"/>
    <x v="0"/>
    <n v="1"/>
    <n v="6000"/>
    <m/>
    <n v="15"/>
    <x v="0"/>
    <x v="1"/>
    <m/>
    <m/>
    <m/>
    <m/>
    <m/>
    <m/>
    <m/>
    <m/>
    <n v="3000"/>
    <n v="0"/>
    <n v="3000"/>
    <n v="0"/>
    <n v="0"/>
    <n v="0"/>
    <n v="0"/>
    <n v="0"/>
    <n v="0"/>
    <n v="0"/>
    <n v="0"/>
    <n v="0"/>
    <n v="0"/>
    <n v="3000"/>
    <s v="SGSI"/>
    <m/>
    <m/>
    <m/>
    <m/>
    <m/>
    <m/>
    <m/>
    <m/>
    <s v="REMITIDO A GRH PARA CONTRATACION"/>
    <s v="000125-2026/SGSI-GITE"/>
    <s v="001140-2026/SGIST-GITE"/>
    <s v="000538-2026/GITE"/>
    <d v="2025-01-29T00:00:00"/>
    <m/>
    <m/>
    <m/>
    <m/>
    <m/>
    <s v="VILLAIZAN"/>
    <s v="YAMAMOTO"/>
    <s v="HANS RICHARD"/>
    <n v="70443940"/>
    <n v="10704439402"/>
    <n v="6000"/>
    <d v="2026-02-04T00:00:00"/>
    <d v="2026-02-28T00:00:00"/>
    <m/>
    <n v="0"/>
    <n v="0"/>
    <m/>
    <n v="0"/>
    <m/>
    <n v="0"/>
    <n v="0"/>
    <n v="0"/>
    <m/>
    <n v="15"/>
    <n v="3000"/>
    <n v="12"/>
    <n v="2400"/>
    <n v="12"/>
    <n v="2400"/>
    <n v="600"/>
    <n v="2400"/>
    <m/>
    <n v="0"/>
    <n v="0"/>
    <m/>
    <n v="0"/>
    <m/>
    <n v="0"/>
    <n v="0"/>
    <n v="0"/>
    <m/>
    <n v="0"/>
    <n v="0"/>
    <m/>
    <n v="0"/>
    <m/>
    <n v="0"/>
    <m/>
    <m/>
    <m/>
    <n v="3000"/>
    <n v="2400"/>
    <n v="2400"/>
    <n v="600"/>
    <n v="600"/>
    <m/>
    <m/>
    <m/>
    <m/>
  </r>
  <r>
    <s v="DISEÑO, DESARROLLO Y DESPLIEGUE SOLUCIONES TECNOLOGICAS"/>
    <x v="0"/>
    <s v="PIM"/>
    <s v="GITE"/>
    <s v="EG 2026"/>
    <s v="2.3"/>
    <s v="2.3.2.9.1.1"/>
    <x v="78"/>
    <x v="0"/>
    <n v="1"/>
    <n v="7000"/>
    <n v="30"/>
    <n v="15"/>
    <x v="0"/>
    <x v="0"/>
    <m/>
    <m/>
    <m/>
    <m/>
    <m/>
    <m/>
    <m/>
    <m/>
    <n v="10500"/>
    <n v="7000"/>
    <n v="3500"/>
    <n v="0"/>
    <n v="0"/>
    <n v="0"/>
    <n v="0"/>
    <n v="0"/>
    <n v="0"/>
    <n v="0"/>
    <n v="0"/>
    <n v="0"/>
    <n v="0"/>
    <n v="10500"/>
    <s v="SGSI"/>
    <m/>
    <m/>
    <m/>
    <m/>
    <m/>
    <m/>
    <m/>
    <m/>
    <s v="REMITIDO A GRH PARA CONTRATACION"/>
    <s v="0056-2026/SGSI-GITE"/>
    <s v="00439-2026/SGIST-GITE"/>
    <s v="00186-2026/GITE"/>
    <d v="2026-01-12T00:00:00"/>
    <m/>
    <n v="2170"/>
    <m/>
    <m/>
    <m/>
    <s v="ESCALANTE"/>
    <s v="BAÑARES"/>
    <s v="JUAN CARLOS"/>
    <n v="77037007"/>
    <n v="10770370073"/>
    <n v="7000"/>
    <d v="2026-01-15T00:00:00"/>
    <d v="2026-02-28T00:00:00"/>
    <m/>
    <n v="30"/>
    <n v="7000"/>
    <n v="17"/>
    <n v="3966.666666666667"/>
    <n v="17"/>
    <n v="3966.666666666667"/>
    <n v="3033.333333333333"/>
    <n v="3033.333333333333"/>
    <m/>
    <n v="15"/>
    <n v="3500"/>
    <n v="28"/>
    <n v="3500"/>
    <n v="28"/>
    <n v="3500"/>
    <n v="0"/>
    <n v="3500"/>
    <m/>
    <n v="0"/>
    <n v="0"/>
    <m/>
    <n v="0"/>
    <m/>
    <n v="0"/>
    <n v="0"/>
    <n v="0"/>
    <m/>
    <n v="0"/>
    <n v="0"/>
    <m/>
    <n v="0"/>
    <m/>
    <n v="0"/>
    <m/>
    <m/>
    <m/>
    <n v="10500"/>
    <n v="7466.666666666667"/>
    <n v="7466.666666666667"/>
    <n v="3033.333333333333"/>
    <n v="3033.333333333333"/>
    <m/>
    <m/>
    <m/>
    <m/>
  </r>
  <r>
    <s v="DISEÑO, DESARROLLO Y DESPLIEGUE SOLUCIONES TECNOLOGICAS"/>
    <x v="0"/>
    <s v="PIM"/>
    <s v="GITE"/>
    <s v="EG 2026"/>
    <s v="2.3"/>
    <s v="2.3.2.9.1.1"/>
    <x v="78"/>
    <x v="0"/>
    <n v="1"/>
    <n v="7000"/>
    <m/>
    <n v="15"/>
    <x v="0"/>
    <x v="1"/>
    <m/>
    <m/>
    <m/>
    <m/>
    <m/>
    <m/>
    <m/>
    <m/>
    <n v="3500"/>
    <n v="0"/>
    <n v="3500"/>
    <n v="0"/>
    <n v="0"/>
    <n v="0"/>
    <n v="0"/>
    <n v="0"/>
    <n v="0"/>
    <n v="0"/>
    <n v="0"/>
    <n v="0"/>
    <n v="0"/>
    <n v="3500"/>
    <s v="SGSI"/>
    <m/>
    <m/>
    <m/>
    <m/>
    <m/>
    <m/>
    <m/>
    <m/>
    <s v="PENDIENTE DE REQUERIR"/>
    <m/>
    <m/>
    <m/>
    <m/>
    <m/>
    <m/>
    <m/>
    <m/>
    <m/>
    <m/>
    <m/>
    <m/>
    <m/>
    <m/>
    <m/>
    <m/>
    <m/>
    <m/>
    <n v="0"/>
    <n v="0"/>
    <m/>
    <n v="0"/>
    <m/>
    <n v="0"/>
    <n v="0"/>
    <n v="0"/>
    <m/>
    <n v="15"/>
    <n v="3500"/>
    <m/>
    <n v="0"/>
    <m/>
    <n v="0"/>
    <n v="3500"/>
    <n v="0"/>
    <m/>
    <n v="0"/>
    <n v="0"/>
    <m/>
    <n v="0"/>
    <m/>
    <n v="0"/>
    <n v="0"/>
    <n v="0"/>
    <m/>
    <n v="0"/>
    <n v="0"/>
    <m/>
    <n v="0"/>
    <m/>
    <n v="0"/>
    <m/>
    <m/>
    <m/>
    <n v="3500"/>
    <n v="0"/>
    <n v="0"/>
    <n v="3500"/>
    <n v="0"/>
    <m/>
    <m/>
    <m/>
    <m/>
  </r>
  <r>
    <s v="DISEÑO, DESARROLLO Y DESPLIEGUE SOLUCIONES TECNOLOGICAS"/>
    <x v="0"/>
    <s v="PIM"/>
    <s v="GITE"/>
    <s v="EG 2026"/>
    <s v="2.3"/>
    <s v="2.3.2.9.1.1"/>
    <x v="322"/>
    <x v="0"/>
    <n v="1"/>
    <n v="7000"/>
    <n v="30"/>
    <n v="15"/>
    <x v="0"/>
    <x v="0"/>
    <m/>
    <m/>
    <m/>
    <m/>
    <m/>
    <m/>
    <m/>
    <m/>
    <n v="10500"/>
    <n v="7000"/>
    <n v="3500"/>
    <n v="0"/>
    <n v="0"/>
    <n v="0"/>
    <n v="0"/>
    <n v="0"/>
    <n v="0"/>
    <n v="0"/>
    <n v="0"/>
    <n v="0"/>
    <n v="0"/>
    <n v="10500"/>
    <s v="SGSI"/>
    <m/>
    <m/>
    <m/>
    <m/>
    <m/>
    <m/>
    <m/>
    <m/>
    <s v="REMITIDO A GRH PARA CONTRATACION"/>
    <s v="00049-2026/SGSI-GITE"/>
    <s v="000284-2026/SGIST-GITE"/>
    <s v="000118-2026/GITE"/>
    <d v="2025-01-08T00:00:00"/>
    <m/>
    <n v="1964"/>
    <m/>
    <m/>
    <m/>
    <s v="CORTEGANA "/>
    <s v="MALLA "/>
    <s v="ISMAEL LUIS"/>
    <n v="75596254"/>
    <n v="10755962541"/>
    <n v="7000"/>
    <d v="2026-01-06T00:00:00"/>
    <d v="2026-02-28T00:00:00"/>
    <m/>
    <n v="30"/>
    <n v="7000"/>
    <n v="26"/>
    <n v="7000"/>
    <n v="26"/>
    <n v="7000"/>
    <n v="0"/>
    <n v="0"/>
    <m/>
    <n v="15"/>
    <n v="3500"/>
    <n v="14"/>
    <n v="3500"/>
    <n v="14"/>
    <n v="3500"/>
    <n v="0"/>
    <n v="3500"/>
    <m/>
    <n v="0"/>
    <n v="0"/>
    <m/>
    <n v="0"/>
    <m/>
    <n v="0"/>
    <n v="0"/>
    <n v="0"/>
    <m/>
    <n v="0"/>
    <n v="0"/>
    <m/>
    <n v="0"/>
    <m/>
    <n v="0"/>
    <m/>
    <m/>
    <m/>
    <n v="10500"/>
    <n v="10500"/>
    <n v="10500"/>
    <n v="0"/>
    <n v="0"/>
    <m/>
    <m/>
    <m/>
    <m/>
  </r>
  <r>
    <s v="DISEÑO, DESARROLLO Y DESPLIEGUE SOLUCIONES TECNOLOGICAS"/>
    <x v="0"/>
    <s v="PIM"/>
    <s v="GITE"/>
    <s v="EG 2026"/>
    <s v="2.3"/>
    <s v="2.3.2.9.1.1"/>
    <x v="322"/>
    <x v="0"/>
    <n v="1"/>
    <n v="7000"/>
    <m/>
    <n v="15"/>
    <x v="0"/>
    <x v="1"/>
    <m/>
    <m/>
    <m/>
    <m/>
    <m/>
    <m/>
    <m/>
    <m/>
    <n v="3500"/>
    <n v="0"/>
    <n v="3500"/>
    <n v="0"/>
    <n v="0"/>
    <n v="0"/>
    <n v="0"/>
    <n v="0"/>
    <n v="0"/>
    <n v="0"/>
    <n v="0"/>
    <n v="0"/>
    <n v="0"/>
    <n v="3500"/>
    <s v="SGSI"/>
    <m/>
    <m/>
    <m/>
    <m/>
    <m/>
    <m/>
    <m/>
    <m/>
    <s v="REMITIDO A GRH PARA CONTRATACION"/>
    <s v="00049-2026/SGSI-GITE"/>
    <s v="000284-2026/SGIST-GITE"/>
    <s v="000118-2026/GITE"/>
    <d v="2025-01-08T00:00:00"/>
    <m/>
    <n v="1964"/>
    <m/>
    <m/>
    <m/>
    <s v="CORTEGANA "/>
    <s v="MALLA "/>
    <s v="ISMAEL LUIS"/>
    <n v="75596254"/>
    <n v="10755962541"/>
    <n v="7000"/>
    <d v="2026-01-06T00:00:00"/>
    <d v="2026-02-28T00:00:00"/>
    <m/>
    <n v="0"/>
    <n v="0"/>
    <m/>
    <n v="0"/>
    <m/>
    <n v="0"/>
    <n v="0"/>
    <n v="0"/>
    <m/>
    <n v="15"/>
    <n v="3500"/>
    <n v="14"/>
    <n v="3500"/>
    <n v="14"/>
    <n v="3500"/>
    <n v="0"/>
    <n v="3500"/>
    <m/>
    <n v="0"/>
    <n v="0"/>
    <m/>
    <n v="0"/>
    <m/>
    <n v="0"/>
    <n v="0"/>
    <n v="0"/>
    <m/>
    <n v="0"/>
    <n v="0"/>
    <m/>
    <n v="0"/>
    <m/>
    <n v="0"/>
    <m/>
    <m/>
    <m/>
    <n v="3500"/>
    <n v="3500"/>
    <n v="3500"/>
    <n v="0"/>
    <n v="0"/>
    <m/>
    <m/>
    <m/>
    <m/>
  </r>
  <r>
    <s v="DISEÑO, DESARROLLO Y DESPLIEGUE SOLUCIONES TECNOLOGICAS"/>
    <x v="0"/>
    <s v="PIM"/>
    <s v="GITE"/>
    <s v="EG 2026"/>
    <s v="2.3"/>
    <s v="2.3.2.9.1.1"/>
    <x v="109"/>
    <x v="0"/>
    <n v="1"/>
    <n v="6500"/>
    <n v="30"/>
    <n v="15"/>
    <x v="0"/>
    <x v="0"/>
    <m/>
    <m/>
    <m/>
    <m/>
    <m/>
    <m/>
    <m/>
    <m/>
    <n v="9750"/>
    <n v="6500"/>
    <n v="3250"/>
    <n v="0"/>
    <n v="0"/>
    <n v="0"/>
    <n v="0"/>
    <n v="0"/>
    <n v="0"/>
    <n v="0"/>
    <n v="0"/>
    <n v="0"/>
    <n v="0"/>
    <n v="9750"/>
    <s v="SGSI"/>
    <m/>
    <m/>
    <m/>
    <m/>
    <m/>
    <m/>
    <m/>
    <m/>
    <s v="PENDIENTE DE REQUERIR"/>
    <m/>
    <m/>
    <m/>
    <m/>
    <m/>
    <m/>
    <m/>
    <m/>
    <m/>
    <m/>
    <m/>
    <m/>
    <m/>
    <m/>
    <m/>
    <m/>
    <m/>
    <m/>
    <n v="30"/>
    <n v="6500"/>
    <m/>
    <n v="0"/>
    <m/>
    <n v="0"/>
    <n v="6500"/>
    <n v="6500"/>
    <m/>
    <n v="15"/>
    <n v="3250"/>
    <m/>
    <n v="0"/>
    <m/>
    <n v="0"/>
    <n v="3250"/>
    <n v="0"/>
    <m/>
    <n v="0"/>
    <n v="0"/>
    <m/>
    <n v="0"/>
    <m/>
    <n v="0"/>
    <n v="0"/>
    <n v="0"/>
    <m/>
    <n v="0"/>
    <n v="0"/>
    <m/>
    <n v="0"/>
    <m/>
    <n v="0"/>
    <m/>
    <m/>
    <m/>
    <n v="9750"/>
    <n v="0"/>
    <n v="0"/>
    <n v="9750"/>
    <n v="6500"/>
    <m/>
    <m/>
    <m/>
    <m/>
  </r>
  <r>
    <s v="DISEÑO, DESARROLLO Y DESPLIEGUE SOLUCIONES TECNOLOGICAS"/>
    <x v="0"/>
    <s v="PIM"/>
    <s v="GITE"/>
    <s v="EG 2026"/>
    <s v="2.3"/>
    <s v="2.3.2.9.1.1"/>
    <x v="109"/>
    <x v="0"/>
    <n v="1"/>
    <n v="6500"/>
    <m/>
    <n v="15"/>
    <x v="0"/>
    <x v="1"/>
    <m/>
    <m/>
    <m/>
    <m/>
    <m/>
    <m/>
    <m/>
    <m/>
    <n v="3250"/>
    <n v="0"/>
    <n v="3250"/>
    <n v="0"/>
    <n v="0"/>
    <n v="0"/>
    <n v="0"/>
    <n v="0"/>
    <n v="0"/>
    <n v="0"/>
    <n v="0"/>
    <n v="0"/>
    <n v="0"/>
    <n v="3250"/>
    <s v="SGSI"/>
    <m/>
    <m/>
    <m/>
    <m/>
    <m/>
    <m/>
    <m/>
    <m/>
    <s v="PENDIENTE DE REQUERIR"/>
    <m/>
    <m/>
    <m/>
    <m/>
    <m/>
    <m/>
    <m/>
    <m/>
    <m/>
    <m/>
    <m/>
    <m/>
    <m/>
    <m/>
    <m/>
    <m/>
    <m/>
    <m/>
    <n v="0"/>
    <n v="0"/>
    <m/>
    <n v="0"/>
    <m/>
    <n v="0"/>
    <n v="0"/>
    <n v="0"/>
    <m/>
    <n v="15"/>
    <n v="3250"/>
    <m/>
    <n v="0"/>
    <m/>
    <n v="0"/>
    <n v="3250"/>
    <n v="0"/>
    <m/>
    <n v="0"/>
    <n v="0"/>
    <m/>
    <n v="0"/>
    <m/>
    <n v="0"/>
    <n v="0"/>
    <n v="0"/>
    <m/>
    <n v="0"/>
    <n v="0"/>
    <m/>
    <n v="0"/>
    <m/>
    <n v="0"/>
    <m/>
    <m/>
    <m/>
    <n v="3250"/>
    <n v="0"/>
    <n v="0"/>
    <n v="3250"/>
    <n v="0"/>
    <m/>
    <m/>
    <m/>
    <m/>
  </r>
  <r>
    <s v="DISEÑO, DESARROLLO Y DESPLIEGUE SOLUCIONES TECNOLOGICAS"/>
    <x v="0"/>
    <s v="PIM"/>
    <s v="GITE"/>
    <s v="EG 2026"/>
    <s v="2.3"/>
    <s v="2.3.2.9.1.1"/>
    <x v="137"/>
    <x v="0"/>
    <n v="1"/>
    <n v="4500"/>
    <n v="30"/>
    <n v="15"/>
    <x v="0"/>
    <x v="0"/>
    <m/>
    <m/>
    <m/>
    <m/>
    <m/>
    <m/>
    <m/>
    <m/>
    <n v="6750"/>
    <n v="4500"/>
    <n v="2250"/>
    <n v="0"/>
    <n v="0"/>
    <n v="0"/>
    <n v="0"/>
    <n v="0"/>
    <n v="0"/>
    <n v="0"/>
    <n v="0"/>
    <n v="0"/>
    <n v="0"/>
    <n v="6750"/>
    <s v="SGSI"/>
    <m/>
    <m/>
    <m/>
    <m/>
    <m/>
    <m/>
    <m/>
    <m/>
    <s v="REMITIDO A GRH PARA CONTRATACION"/>
    <s v="0051-2026/SGSI-GITE"/>
    <s v="00282-2026/SGIST-GITE"/>
    <s v="000125-2026/GITE"/>
    <d v="2025-01-08T00:00:00"/>
    <m/>
    <n v="1894"/>
    <m/>
    <m/>
    <m/>
    <s v="QUISPE"/>
    <s v="SAUÑE"/>
    <s v="GUISELLA ANTONIA"/>
    <n v="44329546"/>
    <n v="10443295467"/>
    <n v="4500"/>
    <d v="2026-01-06T00:00:00"/>
    <d v="2026-02-28T00:00:00"/>
    <m/>
    <n v="30"/>
    <n v="4500"/>
    <n v="26"/>
    <n v="4500"/>
    <n v="26"/>
    <n v="4500"/>
    <n v="0"/>
    <n v="0"/>
    <m/>
    <n v="15"/>
    <n v="2250"/>
    <n v="14"/>
    <n v="2250"/>
    <n v="14"/>
    <n v="2250"/>
    <n v="0"/>
    <n v="2250"/>
    <m/>
    <n v="0"/>
    <n v="0"/>
    <m/>
    <n v="0"/>
    <m/>
    <n v="0"/>
    <n v="0"/>
    <n v="0"/>
    <m/>
    <n v="0"/>
    <n v="0"/>
    <m/>
    <n v="0"/>
    <m/>
    <n v="0"/>
    <m/>
    <m/>
    <m/>
    <n v="6750"/>
    <n v="6750"/>
    <n v="6750"/>
    <n v="0"/>
    <n v="0"/>
    <m/>
    <m/>
    <m/>
    <m/>
  </r>
  <r>
    <s v="DISEÑO, DESARROLLO Y DESPLIEGUE SOLUCIONES TECNOLOGICAS"/>
    <x v="0"/>
    <s v="PIM"/>
    <s v="GITE"/>
    <s v="EG 2026"/>
    <s v="2.3"/>
    <s v="2.3.2.9.1.1"/>
    <x v="137"/>
    <x v="0"/>
    <n v="1"/>
    <n v="4500"/>
    <m/>
    <n v="15"/>
    <x v="0"/>
    <x v="1"/>
    <m/>
    <m/>
    <m/>
    <m/>
    <m/>
    <m/>
    <m/>
    <m/>
    <n v="2250"/>
    <n v="0"/>
    <n v="2250"/>
    <n v="0"/>
    <n v="0"/>
    <n v="0"/>
    <n v="0"/>
    <n v="0"/>
    <n v="0"/>
    <n v="0"/>
    <n v="0"/>
    <n v="0"/>
    <n v="0"/>
    <n v="2250"/>
    <s v="SGSI"/>
    <m/>
    <m/>
    <m/>
    <m/>
    <m/>
    <m/>
    <m/>
    <m/>
    <s v="REMITIDO A GRH PARA CONTRATACION"/>
    <s v="0051-2026/SGSI-GITE"/>
    <s v="00282-2026/SGIST-GITE"/>
    <s v="000125-2026/GITE"/>
    <d v="2025-01-08T00:00:00"/>
    <m/>
    <n v="1894"/>
    <m/>
    <m/>
    <m/>
    <s v="QUISPE"/>
    <s v="SAUÑE"/>
    <s v="GUISELLA ANTONIA"/>
    <n v="44329546"/>
    <n v="10443295467"/>
    <n v="4500"/>
    <d v="2026-01-06T00:00:00"/>
    <d v="2026-02-28T00:00:00"/>
    <m/>
    <n v="0"/>
    <n v="0"/>
    <m/>
    <n v="0"/>
    <m/>
    <n v="0"/>
    <n v="0"/>
    <n v="0"/>
    <m/>
    <n v="15"/>
    <n v="2250"/>
    <n v="14"/>
    <n v="2250"/>
    <n v="14"/>
    <n v="2250"/>
    <n v="0"/>
    <n v="2250"/>
    <m/>
    <n v="0"/>
    <n v="0"/>
    <m/>
    <n v="0"/>
    <m/>
    <n v="0"/>
    <n v="0"/>
    <n v="0"/>
    <m/>
    <n v="0"/>
    <n v="0"/>
    <m/>
    <n v="0"/>
    <m/>
    <n v="0"/>
    <m/>
    <m/>
    <m/>
    <n v="2250"/>
    <n v="2250"/>
    <n v="2250"/>
    <n v="0"/>
    <n v="0"/>
    <m/>
    <m/>
    <m/>
    <m/>
  </r>
  <r>
    <s v="DISEÑO, DESARROLLO Y DESPLIEGUE SOLUCIONES TECNOLOGICAS"/>
    <x v="0"/>
    <s v="PIM"/>
    <s v="GITE"/>
    <s v="EG 2026"/>
    <s v="2.3"/>
    <s v="2.3.2.9.1.1"/>
    <x v="323"/>
    <x v="0"/>
    <n v="1"/>
    <n v="8000"/>
    <n v="30"/>
    <n v="15"/>
    <x v="0"/>
    <x v="0"/>
    <m/>
    <m/>
    <m/>
    <m/>
    <m/>
    <m/>
    <m/>
    <m/>
    <n v="12000"/>
    <n v="8000"/>
    <n v="4000"/>
    <n v="0"/>
    <n v="0"/>
    <n v="0"/>
    <n v="0"/>
    <n v="0"/>
    <n v="0"/>
    <n v="0"/>
    <n v="0"/>
    <n v="0"/>
    <n v="0"/>
    <n v="12000"/>
    <s v="SGSI"/>
    <m/>
    <m/>
    <m/>
    <m/>
    <m/>
    <m/>
    <m/>
    <m/>
    <s v="REMITIDO A GRH PARA CONTRATACION"/>
    <s v="0051-2026/SGSI-GITE"/>
    <s v="00282-2026/SGIST-GITE"/>
    <s v="000125-2026/GITE"/>
    <d v="2025-01-08T00:00:00"/>
    <m/>
    <n v="1915"/>
    <m/>
    <m/>
    <m/>
    <s v="MONZON"/>
    <s v="SANDOVAL"/>
    <s v="MILI ROSARIO"/>
    <n v="41915781"/>
    <n v="10419157819"/>
    <n v="8000"/>
    <d v="2026-01-06T00:00:00"/>
    <d v="2026-02-28T00:00:00"/>
    <m/>
    <n v="30"/>
    <n v="8000"/>
    <n v="26"/>
    <n v="8000"/>
    <n v="26"/>
    <n v="8000"/>
    <n v="0"/>
    <n v="0"/>
    <m/>
    <n v="15"/>
    <n v="4000"/>
    <n v="14"/>
    <n v="4000"/>
    <n v="14"/>
    <n v="4000"/>
    <n v="0"/>
    <n v="4000"/>
    <m/>
    <n v="0"/>
    <n v="0"/>
    <m/>
    <n v="0"/>
    <m/>
    <n v="0"/>
    <n v="0"/>
    <n v="0"/>
    <m/>
    <n v="0"/>
    <n v="0"/>
    <m/>
    <n v="0"/>
    <m/>
    <n v="0"/>
    <m/>
    <m/>
    <m/>
    <n v="12000"/>
    <n v="12000"/>
    <n v="12000"/>
    <n v="0"/>
    <n v="0"/>
    <m/>
    <m/>
    <m/>
    <m/>
  </r>
  <r>
    <s v="DISEÑO, DESARROLLO Y DESPLIEGUE SOLUCIONES TECNOLOGICAS"/>
    <x v="0"/>
    <s v="PIM"/>
    <s v="GITE"/>
    <s v="EG 2026"/>
    <s v="2.3"/>
    <s v="2.3.2.9.1.1"/>
    <x v="323"/>
    <x v="0"/>
    <n v="1"/>
    <n v="8000"/>
    <m/>
    <n v="15"/>
    <x v="1"/>
    <x v="1"/>
    <m/>
    <m/>
    <m/>
    <m/>
    <m/>
    <m/>
    <m/>
    <m/>
    <n v="4000"/>
    <n v="0"/>
    <n v="4000"/>
    <n v="0"/>
    <n v="0"/>
    <n v="0"/>
    <n v="0"/>
    <n v="0"/>
    <n v="0"/>
    <n v="0"/>
    <n v="0"/>
    <n v="0"/>
    <n v="0"/>
    <n v="4000"/>
    <s v="SGSI"/>
    <m/>
    <m/>
    <m/>
    <m/>
    <m/>
    <m/>
    <m/>
    <m/>
    <s v="REMITIDO A GRH PARA CONTRATACION"/>
    <s v="0051-2026/SGSI-GITE"/>
    <s v="00282-2026/SGIST-GITE"/>
    <s v="000125-2026/GITE"/>
    <d v="2025-01-08T00:00:00"/>
    <m/>
    <n v="1915"/>
    <m/>
    <m/>
    <m/>
    <s v="MONZON"/>
    <s v="SANDOVAL"/>
    <s v="MILI ROSARIO"/>
    <n v="41915781"/>
    <n v="10419157819"/>
    <n v="8000"/>
    <d v="2026-01-06T00:00:00"/>
    <d v="2026-02-28T00:00:00"/>
    <m/>
    <n v="0"/>
    <n v="0"/>
    <m/>
    <n v="0"/>
    <m/>
    <n v="0"/>
    <n v="0"/>
    <n v="0"/>
    <m/>
    <n v="15"/>
    <n v="4000"/>
    <n v="14"/>
    <n v="4000"/>
    <n v="14"/>
    <n v="4000"/>
    <n v="0"/>
    <n v="4000"/>
    <m/>
    <n v="0"/>
    <n v="0"/>
    <m/>
    <n v="0"/>
    <m/>
    <n v="0"/>
    <n v="0"/>
    <n v="0"/>
    <m/>
    <n v="0"/>
    <n v="0"/>
    <m/>
    <n v="0"/>
    <m/>
    <n v="0"/>
    <m/>
    <m/>
    <m/>
    <n v="4000"/>
    <n v="4000"/>
    <n v="4000"/>
    <n v="0"/>
    <n v="0"/>
    <m/>
    <m/>
    <m/>
    <m/>
  </r>
  <r>
    <s v="DISEÑO, DESARROLLO Y DESPLIEGUE SOLUCIONES TECNOLOGICAS"/>
    <x v="0"/>
    <s v="PIM"/>
    <s v="GITE"/>
    <s v="EG 2026"/>
    <s v="2.3"/>
    <s v="2.3.2.9.1.1"/>
    <x v="324"/>
    <x v="0"/>
    <n v="1"/>
    <n v="5000"/>
    <n v="30"/>
    <n v="30"/>
    <x v="3"/>
    <x v="1"/>
    <m/>
    <m/>
    <m/>
    <m/>
    <m/>
    <m/>
    <m/>
    <m/>
    <n v="12834"/>
    <n v="5000"/>
    <n v="5000"/>
    <n v="2834"/>
    <n v="0"/>
    <n v="0"/>
    <n v="0"/>
    <n v="0"/>
    <n v="0"/>
    <n v="0"/>
    <n v="0"/>
    <n v="0"/>
    <n v="0"/>
    <n v="12834"/>
    <s v="SGGDI"/>
    <m/>
    <m/>
    <m/>
    <m/>
    <m/>
    <m/>
    <m/>
    <m/>
    <s v="REMITIDO A GRH PARA CONTRATACION"/>
    <s v="000016-2026/SGGDI-GITE"/>
    <s v="000112-2026/SGIST-GITE"/>
    <s v="000038-2026/GITE"/>
    <d v="2026-01-06T00:00:00"/>
    <m/>
    <s v="0831"/>
    <m/>
    <m/>
    <m/>
    <s v="PALACIOS"/>
    <s v="FLORES"/>
    <s v="MAIRA LISSETH"/>
    <s v="46171894"/>
    <s v="10461718944"/>
    <n v="5000"/>
    <d v="2026-01-06T00:00:00"/>
    <d v="2026-02-28T00:00:00"/>
    <m/>
    <n v="30"/>
    <n v="5000"/>
    <n v="30"/>
    <n v="5000"/>
    <n v="30"/>
    <n v="5000"/>
    <n v="0"/>
    <n v="0"/>
    <m/>
    <n v="30"/>
    <n v="5000"/>
    <n v="30"/>
    <n v="5000"/>
    <n v="30"/>
    <n v="5000"/>
    <n v="0"/>
    <n v="5000"/>
    <m/>
    <n v="17"/>
    <n v="2834"/>
    <m/>
    <n v="0"/>
    <m/>
    <n v="0"/>
    <n v="2834"/>
    <n v="2834"/>
    <m/>
    <n v="0"/>
    <n v="0"/>
    <m/>
    <n v="0"/>
    <m/>
    <n v="0"/>
    <m/>
    <m/>
    <m/>
    <n v="12834"/>
    <n v="10000"/>
    <n v="10000"/>
    <n v="2834"/>
    <n v="2834"/>
    <m/>
    <m/>
    <s v="CARTA RENUNCIA DEL 08/01 AL 28/02/2025"/>
    <s v="INFORME 00236-2026-SDDGI Y MEMORANDO 001165-2026-GITR"/>
  </r>
  <r>
    <s v="DISEÑO, DESARROLLO Y DESPLIEGUE SOLUCIONES TECNOLOGICAS"/>
    <x v="0"/>
    <s v="PIM"/>
    <s v="GITE"/>
    <s v="EG 2026"/>
    <s v="2.3"/>
    <s v="2.3.2.9.1.1"/>
    <x v="325"/>
    <x v="0"/>
    <n v="1"/>
    <n v="6000"/>
    <n v="30"/>
    <n v="30"/>
    <x v="0"/>
    <x v="1"/>
    <m/>
    <m/>
    <m/>
    <m/>
    <m/>
    <m/>
    <m/>
    <m/>
    <n v="12000"/>
    <n v="6000"/>
    <n v="6000"/>
    <n v="0"/>
    <n v="0"/>
    <n v="0"/>
    <n v="0"/>
    <n v="0"/>
    <n v="0"/>
    <n v="0"/>
    <n v="0"/>
    <n v="0"/>
    <n v="0"/>
    <n v="12000"/>
    <s v="SGGDI"/>
    <m/>
    <m/>
    <m/>
    <m/>
    <m/>
    <m/>
    <m/>
    <m/>
    <s v="REMITIDO A GRH PARA CONTRATACION"/>
    <s v="000016-2026/SGGDI-GITE"/>
    <s v="000112-2026/SGIST-GITE"/>
    <s v="000038-2026/GITE"/>
    <d v="2026-01-06T00:00:00"/>
    <m/>
    <s v="0814"/>
    <m/>
    <m/>
    <m/>
    <s v="LOZADA"/>
    <s v="NAVARRETE"/>
    <s v=" KAROL STEFHANIE"/>
    <n v="45112142"/>
    <n v="10451121427"/>
    <n v="6000"/>
    <d v="2026-01-06T00:00:00"/>
    <d v="2026-02-28T00:00:00"/>
    <m/>
    <n v="30"/>
    <n v="6000"/>
    <n v="30"/>
    <n v="6000"/>
    <n v="30"/>
    <n v="6000"/>
    <n v="0"/>
    <n v="0"/>
    <m/>
    <n v="30"/>
    <n v="6000"/>
    <n v="30"/>
    <n v="6000"/>
    <n v="30"/>
    <n v="6000"/>
    <n v="0"/>
    <n v="6000"/>
    <m/>
    <n v="0"/>
    <n v="0"/>
    <m/>
    <n v="0"/>
    <m/>
    <n v="0"/>
    <n v="0"/>
    <n v="0"/>
    <m/>
    <n v="0"/>
    <n v="0"/>
    <m/>
    <n v="0"/>
    <m/>
    <n v="0"/>
    <m/>
    <m/>
    <m/>
    <n v="12000"/>
    <n v="12000"/>
    <n v="12000"/>
    <n v="0"/>
    <n v="0"/>
    <m/>
    <m/>
    <m/>
    <m/>
  </r>
  <r>
    <s v="DISEÑO, DESARROLLO Y DESPLIEGUE SOLUCIONES TECNOLOGICAS"/>
    <x v="0"/>
    <s v="PIM"/>
    <s v="GITE"/>
    <s v="EG 2026"/>
    <s v="2.3"/>
    <s v="2.3.2.9.1.1"/>
    <x v="325"/>
    <x v="0"/>
    <n v="1"/>
    <n v="6000"/>
    <n v="30"/>
    <n v="30"/>
    <x v="0"/>
    <x v="1"/>
    <m/>
    <m/>
    <m/>
    <m/>
    <m/>
    <m/>
    <m/>
    <m/>
    <n v="12000"/>
    <n v="6000"/>
    <n v="6000"/>
    <n v="0"/>
    <n v="0"/>
    <n v="0"/>
    <n v="0"/>
    <n v="0"/>
    <n v="0"/>
    <n v="0"/>
    <n v="0"/>
    <n v="0"/>
    <n v="0"/>
    <n v="12000"/>
    <s v="SGGDI"/>
    <m/>
    <m/>
    <m/>
    <m/>
    <m/>
    <m/>
    <m/>
    <m/>
    <s v="REMITIDO A GRH PARA CONTRATACION"/>
    <s v="000016-2026/SGGDI-GITE"/>
    <s v="000112-2026/SGIST-GITE"/>
    <s v="000038-2026/GITE"/>
    <d v="2026-01-06T00:00:00"/>
    <m/>
    <s v="0812"/>
    <m/>
    <m/>
    <m/>
    <s v="BAYLON"/>
    <s v="ULLOA"/>
    <s v=" EDGAR HERNAN"/>
    <n v="80639112"/>
    <n v="10806391129"/>
    <n v="6000"/>
    <d v="2026-01-06T00:00:00"/>
    <d v="2026-02-28T00:00:00"/>
    <m/>
    <n v="30"/>
    <n v="6000"/>
    <n v="30"/>
    <n v="6000"/>
    <n v="30"/>
    <n v="6000"/>
    <n v="0"/>
    <n v="0"/>
    <m/>
    <n v="30"/>
    <n v="6000"/>
    <n v="30"/>
    <n v="6000"/>
    <n v="30"/>
    <n v="6000"/>
    <n v="0"/>
    <n v="6000"/>
    <m/>
    <n v="0"/>
    <n v="0"/>
    <m/>
    <n v="0"/>
    <m/>
    <n v="0"/>
    <n v="0"/>
    <n v="0"/>
    <m/>
    <n v="0"/>
    <n v="0"/>
    <m/>
    <n v="0"/>
    <m/>
    <n v="0"/>
    <m/>
    <m/>
    <m/>
    <n v="12000"/>
    <n v="12000"/>
    <n v="12000"/>
    <n v="0"/>
    <n v="0"/>
    <m/>
    <m/>
    <m/>
    <m/>
  </r>
  <r>
    <s v="DISEÑO, DESARROLLO Y DESPLIEGUE SOLUCIONES TECNOLOGICAS"/>
    <x v="0"/>
    <s v="PIM"/>
    <s v="GITE"/>
    <s v="EG 2026"/>
    <s v="2.3"/>
    <s v="2.3.2.9.1.1"/>
    <x v="325"/>
    <x v="0"/>
    <n v="1"/>
    <n v="6000"/>
    <n v="30"/>
    <n v="30"/>
    <x v="0"/>
    <x v="1"/>
    <m/>
    <m/>
    <m/>
    <m/>
    <m/>
    <m/>
    <m/>
    <m/>
    <n v="12000"/>
    <n v="6000"/>
    <n v="6000"/>
    <n v="0"/>
    <n v="0"/>
    <n v="0"/>
    <n v="0"/>
    <n v="0"/>
    <n v="0"/>
    <n v="0"/>
    <n v="0"/>
    <n v="0"/>
    <n v="0"/>
    <n v="12000"/>
    <s v="SGGDI"/>
    <m/>
    <m/>
    <m/>
    <m/>
    <m/>
    <m/>
    <m/>
    <m/>
    <s v="REMITIDO A GRH PARA CONTRATACION"/>
    <s v="000016-2026/SGGDI-GITE"/>
    <s v="000112-2026/SGIST-GITE"/>
    <s v="000038-2026/GITE"/>
    <d v="2026-01-06T00:00:00"/>
    <m/>
    <s v="0815"/>
    <m/>
    <m/>
    <m/>
    <s v="MERA"/>
    <s v="GIL"/>
    <s v=" ELVIN OBED"/>
    <n v="42167242"/>
    <n v="10421672429"/>
    <n v="6000"/>
    <d v="2026-01-06T00:00:00"/>
    <d v="2026-02-28T00:00:00"/>
    <m/>
    <n v="30"/>
    <n v="6000"/>
    <n v="30"/>
    <n v="6000"/>
    <n v="30"/>
    <n v="6000"/>
    <n v="0"/>
    <n v="0"/>
    <m/>
    <n v="30"/>
    <n v="6000"/>
    <n v="30"/>
    <n v="6000"/>
    <n v="30"/>
    <n v="6000"/>
    <n v="0"/>
    <n v="6000"/>
    <m/>
    <n v="0"/>
    <n v="0"/>
    <m/>
    <n v="0"/>
    <m/>
    <n v="0"/>
    <n v="0"/>
    <n v="0"/>
    <m/>
    <n v="0"/>
    <n v="0"/>
    <m/>
    <n v="0"/>
    <m/>
    <n v="0"/>
    <m/>
    <m/>
    <m/>
    <n v="12000"/>
    <n v="12000"/>
    <n v="12000"/>
    <n v="0"/>
    <n v="0"/>
    <m/>
    <m/>
    <m/>
    <m/>
  </r>
  <r>
    <s v="DISEÑO, DESARROLLO Y DESPLIEGUE SOLUCIONES TECNOLOGICAS"/>
    <x v="0"/>
    <s v="PIM"/>
    <s v="GITE"/>
    <s v="EG 2026"/>
    <s v="2.3"/>
    <s v="2.3.2.9.1.1"/>
    <x v="325"/>
    <x v="0"/>
    <n v="1"/>
    <n v="6000"/>
    <n v="30"/>
    <n v="30"/>
    <x v="0"/>
    <x v="1"/>
    <m/>
    <m/>
    <m/>
    <m/>
    <m/>
    <m/>
    <m/>
    <m/>
    <n v="12000"/>
    <n v="6000"/>
    <n v="6000"/>
    <n v="0"/>
    <n v="0"/>
    <n v="0"/>
    <n v="0"/>
    <n v="0"/>
    <n v="0"/>
    <n v="0"/>
    <n v="0"/>
    <n v="0"/>
    <n v="0"/>
    <n v="12000"/>
    <s v="SGGDI"/>
    <m/>
    <m/>
    <m/>
    <m/>
    <m/>
    <m/>
    <m/>
    <m/>
    <s v="REMITIDO A GRH PARA CONTRATACION"/>
    <s v="000016-2026/SGGDI-GITE"/>
    <s v="000112-2026/SGIST-GITE"/>
    <s v="000038-2026/GITE"/>
    <d v="2026-01-06T00:00:00"/>
    <m/>
    <s v="0813"/>
    <m/>
    <m/>
    <m/>
    <s v="CHAPOÑAN"/>
    <s v="SANTISTEBAN"/>
    <s v=" LUZ NOEMI"/>
    <n v="41277732"/>
    <n v="10412777323"/>
    <n v="6000"/>
    <d v="2026-01-06T00:00:00"/>
    <d v="2026-02-28T00:00:00"/>
    <m/>
    <n v="30"/>
    <n v="6000"/>
    <n v="30"/>
    <n v="6000"/>
    <n v="30"/>
    <n v="6000"/>
    <n v="0"/>
    <n v="0"/>
    <m/>
    <n v="30"/>
    <n v="6000"/>
    <n v="30"/>
    <n v="6000"/>
    <n v="30"/>
    <n v="6000"/>
    <n v="0"/>
    <n v="6000"/>
    <m/>
    <n v="0"/>
    <n v="0"/>
    <m/>
    <n v="0"/>
    <m/>
    <n v="0"/>
    <n v="0"/>
    <n v="0"/>
    <m/>
    <n v="0"/>
    <n v="0"/>
    <m/>
    <n v="0"/>
    <m/>
    <n v="0"/>
    <m/>
    <m/>
    <m/>
    <n v="12000"/>
    <n v="12000"/>
    <n v="12000"/>
    <n v="0"/>
    <n v="0"/>
    <m/>
    <m/>
    <m/>
    <m/>
  </r>
  <r>
    <s v="DISEÑO, DESARROLLO Y DESPLIEGUE SOLUCIONES TECNOLOGICAS"/>
    <x v="0"/>
    <s v="PIM"/>
    <s v="GITE"/>
    <s v="EG 2026"/>
    <s v="2.3"/>
    <s v="2.3.2.9.1.1"/>
    <x v="325"/>
    <x v="0"/>
    <n v="1"/>
    <n v="6000"/>
    <n v="30"/>
    <n v="30"/>
    <x v="0"/>
    <x v="1"/>
    <m/>
    <m/>
    <m/>
    <m/>
    <m/>
    <m/>
    <m/>
    <m/>
    <n v="12000"/>
    <n v="6000"/>
    <n v="6000"/>
    <n v="0"/>
    <n v="0"/>
    <n v="0"/>
    <n v="0"/>
    <n v="0"/>
    <n v="0"/>
    <n v="0"/>
    <n v="0"/>
    <n v="0"/>
    <n v="0"/>
    <n v="12000"/>
    <s v="SGGDI"/>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DISEÑO, DESARROLLO Y DESPLIEGUE SOLUCIONES TECNOLOGICAS"/>
    <x v="0"/>
    <s v="PIM"/>
    <s v="GITE"/>
    <s v="EG 2026"/>
    <s v="2.3"/>
    <s v="2.3.2.9.1.1"/>
    <x v="326"/>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30"/>
    <m/>
    <m/>
    <m/>
    <s v="RIVAS"/>
    <s v="PAREDES"/>
    <s v=" HENRY ALONSO"/>
    <n v="41053337"/>
    <n v="10410533371"/>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326"/>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29"/>
    <m/>
    <m/>
    <m/>
    <s v="GUZMAN"/>
    <s v="SAMAN"/>
    <s v="JUAN FRANCISCO"/>
    <n v="47150277"/>
    <n v="10471502770"/>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326"/>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28"/>
    <m/>
    <m/>
    <m/>
    <s v="ARELLANOS"/>
    <s v="ZAVALETA"/>
    <s v=" RONNY MAXIEL"/>
    <n v="70305766"/>
    <n v="10703057662"/>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326"/>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27"/>
    <m/>
    <m/>
    <m/>
    <s v="AGUIRRE"/>
    <s v="ASCONA"/>
    <s v=" RUT YENIDA"/>
    <n v="46728513"/>
    <n v="10467285136"/>
    <n v="7000"/>
    <d v="2026-01-06T00:00:00"/>
    <d v="2026-02-28T00:00:00"/>
    <m/>
    <n v="30"/>
    <n v="7000"/>
    <n v="30"/>
    <n v="7000"/>
    <n v="30"/>
    <n v="7000"/>
    <n v="0"/>
    <n v="0"/>
    <m/>
    <n v="30"/>
    <n v="7000"/>
    <n v="30"/>
    <n v="7000"/>
    <n v="30"/>
    <n v="7000"/>
    <n v="0"/>
    <n v="7000"/>
    <m/>
    <n v="0"/>
    <n v="0"/>
    <m/>
    <n v="0"/>
    <m/>
    <n v="0"/>
    <n v="0"/>
    <n v="0"/>
    <m/>
    <n v="0"/>
    <n v="0"/>
    <m/>
    <n v="0"/>
    <m/>
    <n v="0"/>
    <m/>
    <m/>
    <m/>
    <n v="14000"/>
    <n v="14000"/>
    <n v="14000"/>
    <n v="0"/>
    <n v="0"/>
    <m/>
    <m/>
    <s v="CARTA RENUNCIA_x000a_ 08/01 AL 31/01/2026"/>
    <s v="ACEPTACION RENUNCIA - INFORME 000130-2026-SGGDI / MEMORANDO 000586-2026/GITE"/>
  </r>
  <r>
    <s v="DISEÑO, DESARROLLO Y DESPLIEGUE SOLUCIONES TECNOLOGICAS"/>
    <x v="0"/>
    <s v="PIM"/>
    <s v="GITE"/>
    <s v="EG 2026"/>
    <s v="2.3"/>
    <s v="2.3.2.9.1.1"/>
    <x v="327"/>
    <x v="0"/>
    <n v="1"/>
    <n v="4000"/>
    <n v="30"/>
    <n v="30"/>
    <x v="0"/>
    <x v="1"/>
    <m/>
    <m/>
    <m/>
    <m/>
    <m/>
    <m/>
    <m/>
    <m/>
    <n v="8000"/>
    <n v="4000"/>
    <n v="4000"/>
    <n v="0"/>
    <n v="0"/>
    <n v="0"/>
    <n v="0"/>
    <n v="0"/>
    <n v="0"/>
    <n v="0"/>
    <n v="0"/>
    <n v="0"/>
    <n v="0"/>
    <n v="0"/>
    <s v="SGGDI"/>
    <m/>
    <m/>
    <m/>
    <m/>
    <m/>
    <m/>
    <m/>
    <m/>
    <s v="PENDIENTE DE REQUERIR"/>
    <m/>
    <m/>
    <m/>
    <m/>
    <m/>
    <m/>
    <m/>
    <m/>
    <m/>
    <m/>
    <m/>
    <m/>
    <m/>
    <m/>
    <m/>
    <m/>
    <m/>
    <m/>
    <n v="30"/>
    <n v="4000"/>
    <m/>
    <n v="0"/>
    <m/>
    <n v="0"/>
    <n v="4000"/>
    <n v="4000"/>
    <m/>
    <n v="30"/>
    <n v="4000"/>
    <m/>
    <n v="0"/>
    <m/>
    <n v="0"/>
    <n v="4000"/>
    <n v="0"/>
    <m/>
    <n v="0"/>
    <n v="0"/>
    <m/>
    <n v="0"/>
    <m/>
    <n v="0"/>
    <n v="0"/>
    <n v="0"/>
    <m/>
    <n v="0"/>
    <n v="0"/>
    <m/>
    <n v="0"/>
    <m/>
    <n v="0"/>
    <m/>
    <m/>
    <m/>
    <n v="0"/>
    <n v="0"/>
    <n v="0"/>
    <n v="8000"/>
    <n v="4000"/>
    <m/>
    <m/>
    <m/>
    <s v="SALDO PARA UTILIZAR ENPRIORIZACION PARA PAGO DE  IGV SERVICIO AUDITORIA DE  VOTO DIGITAL"/>
  </r>
  <r>
    <s v="DISEÑO, DESARROLLO Y DESPLIEGUE SOLUCIONES TECNOLOGICAS"/>
    <x v="0"/>
    <s v="PIM"/>
    <s v="GITE"/>
    <s v="EG 2026"/>
    <s v="2.3"/>
    <s v="2.3.2.9.1.1"/>
    <x v="328"/>
    <x v="0"/>
    <n v="1"/>
    <n v="9000"/>
    <n v="30"/>
    <n v="30"/>
    <x v="0"/>
    <x v="1"/>
    <m/>
    <m/>
    <m/>
    <m/>
    <m/>
    <m/>
    <m/>
    <m/>
    <n v="18000"/>
    <n v="9000"/>
    <n v="9000"/>
    <n v="0"/>
    <n v="0"/>
    <n v="0"/>
    <n v="0"/>
    <n v="0"/>
    <n v="0"/>
    <n v="0"/>
    <n v="0"/>
    <n v="0"/>
    <n v="0"/>
    <n v="18000"/>
    <s v="SGGDI"/>
    <m/>
    <m/>
    <m/>
    <m/>
    <m/>
    <m/>
    <m/>
    <m/>
    <s v="REMITIDO A GRH PARA CONTRATACION"/>
    <s v="000016-2026/SGGDI-GITE"/>
    <s v="000112-2026/SGIST-GITE"/>
    <s v="000038-2026/GITE"/>
    <d v="2026-01-06T00:00:00"/>
    <m/>
    <s v="0885"/>
    <m/>
    <m/>
    <m/>
    <s v="RIVERA"/>
    <s v="CALDERON"/>
    <s v="JIMMY EDGARD"/>
    <s v="10790700"/>
    <s v="10107907004"/>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14"/>
    <x v="0"/>
    <n v="1"/>
    <n v="7000"/>
    <n v="30"/>
    <n v="30"/>
    <x v="2"/>
    <x v="1"/>
    <m/>
    <m/>
    <m/>
    <m/>
    <m/>
    <m/>
    <m/>
    <m/>
    <n v="21000"/>
    <n v="7000"/>
    <n v="7000"/>
    <n v="7000"/>
    <n v="0"/>
    <n v="0"/>
    <n v="0"/>
    <n v="0"/>
    <n v="0"/>
    <n v="0"/>
    <n v="0"/>
    <n v="0"/>
    <n v="0"/>
    <n v="21000"/>
    <s v="SGGDI"/>
    <m/>
    <m/>
    <m/>
    <m/>
    <m/>
    <m/>
    <m/>
    <m/>
    <s v="REMITIDO A GRH PARA CONTRATACION"/>
    <s v="000016-2026/SGGDI-GITE"/>
    <s v="000112-2026/SGIST-GITE"/>
    <s v="000038-2026/GITE"/>
    <d v="2026-01-06T00:00:00"/>
    <m/>
    <s v="0805"/>
    <m/>
    <m/>
    <m/>
    <s v="HUACHIHUACO"/>
    <s v="CARPIO"/>
    <s v="ALEXANDER PABLO"/>
    <s v="74279615"/>
    <s v="10742796154"/>
    <n v="7000"/>
    <d v="2026-01-06T00:00:00"/>
    <d v="2026-03-31T00:00:00"/>
    <m/>
    <n v="30"/>
    <n v="7000"/>
    <n v="30"/>
    <n v="7000"/>
    <n v="30"/>
    <n v="7000"/>
    <n v="0"/>
    <n v="0"/>
    <m/>
    <n v="30"/>
    <n v="7000"/>
    <n v="30"/>
    <n v="7000"/>
    <n v="30"/>
    <n v="7000"/>
    <n v="0"/>
    <n v="7000"/>
    <m/>
    <n v="30"/>
    <n v="7000"/>
    <n v="30"/>
    <n v="7000"/>
    <m/>
    <n v="0"/>
    <n v="0"/>
    <n v="7000"/>
    <m/>
    <n v="0"/>
    <n v="0"/>
    <m/>
    <n v="0"/>
    <m/>
    <n v="0"/>
    <m/>
    <m/>
    <m/>
    <n v="21000"/>
    <n v="21000"/>
    <n v="14000"/>
    <n v="0"/>
    <n v="7000"/>
    <m/>
    <m/>
    <m/>
    <m/>
  </r>
  <r>
    <s v="DISEÑO, DESARROLLO Y DESPLIEGUE SOLUCIONES TECNOLOGICAS"/>
    <x v="0"/>
    <s v="PIM"/>
    <s v="GITE"/>
    <s v="EG 2026"/>
    <s v="2.3"/>
    <s v="2.3.2.9.1.1"/>
    <x v="189"/>
    <x v="0"/>
    <n v="1"/>
    <n v="7000"/>
    <n v="30"/>
    <n v="30"/>
    <x v="2"/>
    <x v="1"/>
    <m/>
    <m/>
    <m/>
    <m/>
    <m/>
    <m/>
    <m/>
    <m/>
    <n v="21000"/>
    <n v="7000"/>
    <n v="7000"/>
    <n v="7000"/>
    <n v="0"/>
    <n v="0"/>
    <n v="0"/>
    <n v="0"/>
    <n v="0"/>
    <n v="0"/>
    <n v="0"/>
    <n v="0"/>
    <n v="0"/>
    <n v="21000"/>
    <s v="SGGDI"/>
    <m/>
    <m/>
    <m/>
    <m/>
    <m/>
    <m/>
    <m/>
    <m/>
    <s v="REMITIDO A GRH PARA CONTRATACION"/>
    <s v="000016-2026/SGGDI-GITE"/>
    <s v="000112-2026/SGIST-GITE"/>
    <s v="000038-2026/GITE"/>
    <d v="2026-01-06T00:00:00"/>
    <m/>
    <s v="0824"/>
    <m/>
    <m/>
    <m/>
    <s v="HUAYANAY"/>
    <s v="CASIMIRO"/>
    <s v=" LINN KERRY"/>
    <n v="70033475"/>
    <n v="10700334754"/>
    <n v="7000"/>
    <d v="2026-01-06T00:00:00"/>
    <d v="2026-03-31T00:00:00"/>
    <m/>
    <n v="30"/>
    <n v="7000"/>
    <n v="30"/>
    <n v="7000"/>
    <n v="30"/>
    <n v="7000"/>
    <n v="0"/>
    <n v="0"/>
    <m/>
    <n v="30"/>
    <n v="7000"/>
    <n v="30"/>
    <n v="7000"/>
    <n v="30"/>
    <n v="7000"/>
    <n v="0"/>
    <n v="7000"/>
    <m/>
    <n v="30"/>
    <n v="7000"/>
    <n v="30"/>
    <n v="7000"/>
    <m/>
    <n v="0"/>
    <n v="0"/>
    <n v="7000"/>
    <m/>
    <n v="0"/>
    <n v="0"/>
    <m/>
    <n v="0"/>
    <m/>
    <n v="0"/>
    <m/>
    <m/>
    <m/>
    <n v="21000"/>
    <n v="21000"/>
    <n v="14000"/>
    <n v="0"/>
    <n v="7000"/>
    <m/>
    <m/>
    <m/>
    <m/>
  </r>
  <r>
    <s v="MANTENIMIENTO Y SOPORTE A LAS SOLUCIONES TECNOLOGICAS"/>
    <x v="1"/>
    <s v="PIM"/>
    <s v="GITE"/>
    <s v="EG 2026"/>
    <s v="2.3"/>
    <s v="2.3.2.9.1.1"/>
    <x v="329"/>
    <x v="0"/>
    <n v="1"/>
    <n v="4000"/>
    <m/>
    <n v="9"/>
    <x v="2"/>
    <x v="2"/>
    <m/>
    <m/>
    <m/>
    <m/>
    <m/>
    <m/>
    <m/>
    <m/>
    <s v="no programado"/>
    <n v="0"/>
    <n v="1200"/>
    <n v="4000"/>
    <n v="4000"/>
    <n v="0"/>
    <n v="0"/>
    <n v="0"/>
    <n v="0"/>
    <n v="0"/>
    <n v="0"/>
    <n v="0"/>
    <n v="0"/>
    <n v="9200"/>
    <s v="SGSI"/>
    <s v="NO PROGRAMADO"/>
    <s v="SOLICITUD 0109 REALIZADA POR LA GITE PARA PRIORIZACION DE 2 CARGOS PARA 1 CARGO NO PROGRAMADO N° 0109"/>
    <s v="SOLICITUD 109"/>
    <m/>
    <s v="000276-2026/GPP"/>
    <d v="2026-02-18T00:00:00"/>
    <n v="9200"/>
    <s v="SE PRIORIZO CARGO PARA HABILITAR 1 CARGO NO PROGRAMADO DE FE A ABRIL"/>
    <s v="REMITIDO A GRH PARA CONTRATACION"/>
    <s v="000218-2026/SGSI"/>
    <s v="001886-2026/SGIST-GITE"/>
    <s v="000866-2026-GITE"/>
    <d v="2026-02-18T00:00:00"/>
    <m/>
    <m/>
    <m/>
    <m/>
    <m/>
    <s v="CABALLERO"/>
    <s v="RODRIGUEZ"/>
    <s v="JORGE"/>
    <n v="71558948"/>
    <n v="10715589481"/>
    <n v="4000"/>
    <d v="2026-02-20T00:00:00"/>
    <d v="2026-02-28T00:00:00"/>
    <m/>
    <n v="0"/>
    <n v="0"/>
    <m/>
    <n v="0"/>
    <m/>
    <n v="0"/>
    <n v="0"/>
    <n v="0"/>
    <m/>
    <n v="9"/>
    <n v="1200"/>
    <n v="9"/>
    <n v="1200"/>
    <m/>
    <n v="0"/>
    <n v="0"/>
    <n v="1200"/>
    <m/>
    <n v="30"/>
    <n v="4000"/>
    <m/>
    <n v="0"/>
    <m/>
    <n v="0"/>
    <n v="4000"/>
    <n v="4000"/>
    <m/>
    <n v="30"/>
    <n v="4000"/>
    <m/>
    <n v="0"/>
    <m/>
    <n v="0"/>
    <m/>
    <m/>
    <m/>
    <n v="9200"/>
    <n v="1200"/>
    <n v="1200"/>
    <n v="4000"/>
    <n v="5200"/>
    <m/>
    <m/>
    <m/>
    <m/>
  </r>
  <r>
    <m/>
    <x v="6"/>
    <m/>
    <m/>
    <m/>
    <m/>
    <m/>
    <x v="330"/>
    <x v="2"/>
    <m/>
    <m/>
    <m/>
    <m/>
    <x v="0"/>
    <x v="0"/>
    <m/>
    <m/>
    <m/>
    <m/>
    <m/>
    <m/>
    <m/>
    <m/>
    <n v="5340000"/>
    <n v="89000"/>
    <n v="89000"/>
    <n v="0"/>
    <n v="0"/>
    <n v="0"/>
    <n v="0"/>
    <n v="0"/>
    <n v="0"/>
    <n v="0"/>
    <n v="0"/>
    <n v="0"/>
    <n v="0"/>
    <n v="178000"/>
    <m/>
    <n v="0"/>
    <m/>
    <m/>
    <m/>
    <m/>
    <m/>
    <n v="0"/>
    <m/>
    <m/>
    <m/>
    <m/>
    <m/>
    <s v="}"/>
    <m/>
    <m/>
    <m/>
    <m/>
    <m/>
    <m/>
    <m/>
    <m/>
    <m/>
    <m/>
    <m/>
    <m/>
    <m/>
    <m/>
    <n v="420"/>
    <n v="89000"/>
    <m/>
    <n v="89000"/>
    <m/>
    <n v="89000"/>
    <n v="0"/>
    <n v="0"/>
    <m/>
    <m/>
    <n v="89000"/>
    <m/>
    <n v="85383.33"/>
    <m/>
    <n v="85383.33"/>
    <n v="3616.67"/>
    <n v="85383.33"/>
    <n v="0"/>
    <m/>
    <n v="0"/>
    <m/>
    <n v="0"/>
    <m/>
    <n v="0"/>
    <n v="0"/>
    <n v="0"/>
    <m/>
    <n v="0"/>
    <n v="0"/>
    <m/>
    <n v="0"/>
    <m/>
    <n v="0"/>
    <m/>
    <m/>
    <m/>
    <n v="178000"/>
    <n v="174383.33"/>
    <n v="168383.33"/>
    <n v="3616.67"/>
    <n v="2383.33"/>
    <m/>
    <m/>
    <m/>
    <m/>
  </r>
  <r>
    <s v="DISEÑO, DESARROLLO Y DESPLIEGUE SOLUCIONES TECNOLOGICAS"/>
    <x v="0"/>
    <s v="PIM"/>
    <s v="GITE"/>
    <s v="EG 2026"/>
    <s v="2.3"/>
    <s v="2.3.2.9.1.1"/>
    <x v="0"/>
    <x v="0"/>
    <n v="1"/>
    <n v="7000"/>
    <m/>
    <m/>
    <x v="2"/>
    <x v="0"/>
    <m/>
    <m/>
    <m/>
    <m/>
    <m/>
    <m/>
    <m/>
    <m/>
    <n v="7000"/>
    <n v="0"/>
    <n v="0"/>
    <n v="7000"/>
    <n v="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YAURI"/>
    <s v="LEON"/>
    <s v="EDGAR"/>
    <n v="40455836"/>
    <n v="10404558361"/>
    <n v="7000"/>
    <d v="2026-03-01T00:00:00"/>
    <d v="2026-03-31T00:00:00"/>
    <m/>
    <m/>
    <m/>
    <m/>
    <m/>
    <m/>
    <m/>
    <m/>
    <m/>
    <m/>
    <m/>
    <m/>
    <m/>
    <m/>
    <m/>
    <m/>
    <m/>
    <m/>
    <m/>
    <n v="30"/>
    <n v="7000"/>
    <n v="30"/>
    <n v="7000"/>
    <n v="30"/>
    <n v="7000"/>
    <m/>
    <m/>
    <m/>
    <n v="0"/>
    <n v="0"/>
    <m/>
    <n v="0"/>
    <m/>
    <n v="0"/>
    <m/>
    <m/>
    <m/>
    <n v="7000"/>
    <n v="7000"/>
    <n v="7000"/>
    <n v="0"/>
    <n v="0"/>
    <m/>
    <m/>
    <m/>
    <m/>
  </r>
  <r>
    <s v="MANTENIMIENTO Y SOPORTE A LAS SOLUCIONES TECNOLÓGICAS"/>
    <x v="1"/>
    <s v="PIM"/>
    <s v="GITE"/>
    <s v="EG 2026"/>
    <s v="2.3"/>
    <s v="2.3.2.9.1.1"/>
    <x v="1"/>
    <x v="0"/>
    <n v="1"/>
    <n v="7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m/>
    <m/>
    <m/>
    <m/>
    <m/>
    <m/>
    <m/>
    <m/>
    <m/>
    <m/>
    <m/>
    <m/>
    <m/>
    <m/>
    <m/>
    <m/>
    <m/>
    <m/>
  </r>
  <r>
    <s v="DISEÑO, DESARROLLO Y DESPLIEGUE SOLUCIONES TECNOLOGICAS"/>
    <x v="0"/>
    <s v="PIM"/>
    <s v="GITE"/>
    <s v="EG 2026"/>
    <s v="2.3"/>
    <s v="2.3.2.9.1.1"/>
    <x v="2"/>
    <x v="0"/>
    <n v="1"/>
    <n v="3500"/>
    <m/>
    <m/>
    <x v="2"/>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OTERO"/>
    <s v="FARFAN"/>
    <s v="JEAN PIERRE"/>
    <n v="73046143"/>
    <n v="10730461432"/>
    <n v="3500"/>
    <d v="2026-03-01T00:00:00"/>
    <d v="2026-03-31T00:00:00"/>
    <m/>
    <m/>
    <m/>
    <m/>
    <m/>
    <m/>
    <m/>
    <m/>
    <m/>
    <m/>
    <m/>
    <m/>
    <m/>
    <m/>
    <m/>
    <m/>
    <m/>
    <m/>
    <m/>
    <n v="30"/>
    <n v="3500"/>
    <n v="30"/>
    <n v="3500"/>
    <n v="30"/>
    <n v="3500"/>
    <m/>
    <m/>
    <m/>
    <n v="0"/>
    <n v="0"/>
    <m/>
    <n v="0"/>
    <m/>
    <n v="0"/>
    <m/>
    <m/>
    <m/>
    <n v="3500"/>
    <n v="3500"/>
    <n v="3500"/>
    <n v="0"/>
    <n v="0"/>
    <m/>
    <m/>
    <m/>
    <m/>
  </r>
  <r>
    <s v="MANTENIMIENTO Y SOPORTE A LAS SOLUCIONES TECNOLÓGICAS"/>
    <x v="1"/>
    <s v="PIM"/>
    <s v="GITE"/>
    <s v="EG 2026"/>
    <s v="2.3"/>
    <s v="2.3.2.9.1.1"/>
    <x v="3"/>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n v="6000"/>
    <m/>
    <m/>
    <m/>
    <n v="30"/>
    <n v="4500"/>
    <m/>
    <n v="0"/>
    <m/>
    <n v="0"/>
    <m/>
    <m/>
    <m/>
    <m/>
    <m/>
    <m/>
    <m/>
    <m/>
    <m/>
    <m/>
    <m/>
    <m/>
  </r>
  <r>
    <s v="MANTENIMIENTO Y SOPORTE A LAS SOLUCIONES TECNOLÓGICAS"/>
    <x v="1"/>
    <s v="PIM"/>
    <s v="GITE"/>
    <s v="EG 2026"/>
    <s v="2.3"/>
    <s v="2.3.2.9.1.1"/>
    <x v="4"/>
    <x v="0"/>
    <n v="1"/>
    <n v="6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n v="6000"/>
    <m/>
    <m/>
    <m/>
    <n v="0"/>
    <n v="0"/>
    <m/>
    <n v="0"/>
    <m/>
    <n v="0"/>
    <m/>
    <m/>
    <m/>
    <m/>
    <m/>
    <m/>
    <m/>
    <m/>
    <m/>
    <m/>
    <m/>
    <m/>
  </r>
  <r>
    <s v="MANTENIMIENTO Y SOPORTE A LAS SOLUCIONES TECNOLÓGICAS"/>
    <x v="1"/>
    <s v="PIM"/>
    <s v="GITE"/>
    <s v="EG 2026"/>
    <s v="2.3"/>
    <s v="2.3.2.9.1.1"/>
    <x v="5"/>
    <x v="0"/>
    <n v="1"/>
    <n v="6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m/>
    <m/>
    <m/>
    <n v="0"/>
    <n v="0"/>
    <m/>
    <n v="0"/>
    <m/>
    <n v="0"/>
    <m/>
    <m/>
    <m/>
    <m/>
    <m/>
    <m/>
    <m/>
    <m/>
    <m/>
    <m/>
    <m/>
    <m/>
  </r>
  <r>
    <s v="MANTENIMIENTO Y SOPORTE A LAS SOLUCIONES TECNOLÓGICAS"/>
    <x v="1"/>
    <s v="PIM"/>
    <s v="GITE"/>
    <s v="EG 2026"/>
    <s v="2.3"/>
    <s v="2.3.2.9.1.1"/>
    <x v="7"/>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PUMACHOQUE"/>
    <s v="NAVARRO"/>
    <s v="ALFONSO"/>
    <n v="43515589"/>
    <n v="10435155893"/>
    <n v="6000"/>
    <d v="2026-03-01T00:00:00"/>
    <d v="2026-04-30T00:00:00"/>
    <m/>
    <m/>
    <m/>
    <m/>
    <m/>
    <m/>
    <m/>
    <m/>
    <m/>
    <m/>
    <m/>
    <m/>
    <m/>
    <m/>
    <m/>
    <m/>
    <m/>
    <m/>
    <m/>
    <n v="30"/>
    <n v="6000"/>
    <n v="30"/>
    <n v="6000"/>
    <n v="30"/>
    <n v="6000"/>
    <m/>
    <m/>
    <m/>
    <n v="30"/>
    <n v="6000"/>
    <n v="30"/>
    <n v="6000"/>
    <n v="30"/>
    <n v="6000"/>
    <m/>
    <m/>
    <m/>
    <n v="12000"/>
    <n v="6000"/>
    <n v="6000"/>
    <n v="0"/>
    <n v="0"/>
    <m/>
    <m/>
    <m/>
    <m/>
  </r>
  <r>
    <s v="MANTENIMIENTO Y SOPORTE A LAS SOLUCIONES TECNOLÓGICAS"/>
    <x v="1"/>
    <s v="PIM"/>
    <s v="GITE"/>
    <s v="EG 2026"/>
    <s v="2.3"/>
    <s v="2.3.2.9.1.1"/>
    <x v="8"/>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m/>
    <s v="002231-2026-SGIST/GITE"/>
    <s v="001023-2026/GITE"/>
    <d v="2026-02-26T00:00:00"/>
    <m/>
    <m/>
    <m/>
    <m/>
    <m/>
    <s v="MONRROY"/>
    <s v="ALVAREZ"/>
    <s v="JORGE ALBERTO"/>
    <s v="08871335"/>
    <n v="10088713350"/>
    <n v="6000"/>
    <d v="2026-03-02T00:00:00"/>
    <d v="2026-04-30T00:00:00"/>
    <m/>
    <m/>
    <m/>
    <m/>
    <m/>
    <m/>
    <m/>
    <m/>
    <m/>
    <m/>
    <m/>
    <m/>
    <m/>
    <m/>
    <m/>
    <m/>
    <m/>
    <m/>
    <m/>
    <n v="30"/>
    <n v="6000"/>
    <n v="30"/>
    <n v="6000"/>
    <n v="30"/>
    <n v="6500"/>
    <m/>
    <m/>
    <m/>
    <n v="30"/>
    <n v="6000"/>
    <n v="30"/>
    <n v="6000"/>
    <n v="30"/>
    <n v="6000"/>
    <m/>
    <m/>
    <m/>
    <n v="12000"/>
    <n v="6000"/>
    <n v="6500"/>
    <n v="0"/>
    <n v="0"/>
    <m/>
    <m/>
    <m/>
    <m/>
  </r>
  <r>
    <s v="MANTENIMIENTO Y SOPORTE A LAS SOLUCIONES TECNOLÓGICAS"/>
    <x v="1"/>
    <s v="PIM"/>
    <s v="GITE"/>
    <s v="EG 2026"/>
    <s v="2.3"/>
    <s v="2.3.2.9.1.1"/>
    <x v="9"/>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ÑAUPARI"/>
    <s v="SALVADOR"/>
    <s v="YAZMIN ESMERALDA"/>
    <n v="72549573"/>
    <n v="10725495736"/>
    <n v="6000"/>
    <d v="2026-03-01T00:00:00"/>
    <d v="2026-04-30T00:00:00"/>
    <m/>
    <m/>
    <m/>
    <m/>
    <m/>
    <m/>
    <m/>
    <m/>
    <m/>
    <m/>
    <m/>
    <m/>
    <m/>
    <m/>
    <m/>
    <m/>
    <m/>
    <m/>
    <m/>
    <n v="30"/>
    <n v="6000"/>
    <n v="30"/>
    <n v="6000"/>
    <n v="30"/>
    <n v="6000"/>
    <m/>
    <m/>
    <m/>
    <n v="30"/>
    <n v="6000"/>
    <n v="30"/>
    <n v="6000"/>
    <n v="30"/>
    <n v="6000"/>
    <m/>
    <m/>
    <m/>
    <n v="12000"/>
    <n v="6000"/>
    <n v="6000"/>
    <n v="0"/>
    <n v="0"/>
    <m/>
    <m/>
    <m/>
    <m/>
  </r>
  <r>
    <s v="DISEÑO, DESARROLLO Y DESPLIEGUE SOLUCIONES TECNOLOGICAS"/>
    <x v="0"/>
    <s v="PIM"/>
    <s v="GITE"/>
    <s v="EG 2026"/>
    <s v="2.3"/>
    <s v="2.3.2.9.1.1"/>
    <x v="10"/>
    <x v="0"/>
    <n v="1"/>
    <n v="6000"/>
    <m/>
    <m/>
    <x v="2"/>
    <x v="0"/>
    <m/>
    <m/>
    <m/>
    <m/>
    <m/>
    <m/>
    <m/>
    <m/>
    <n v="6000"/>
    <n v="0"/>
    <n v="0"/>
    <n v="6000"/>
    <n v="0"/>
    <n v="0"/>
    <n v="0"/>
    <n v="0"/>
    <n v="0"/>
    <n v="0"/>
    <n v="0"/>
    <n v="0"/>
    <n v="0"/>
    <n v="6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RIOS"/>
    <s v="MIRANDA"/>
    <s v="ELISBAN ENRIQUE"/>
    <n v="41222635"/>
    <n v="10412226351"/>
    <n v="6000"/>
    <d v="2026-03-01T00:00:00"/>
    <d v="2026-03-30T00:00:00"/>
    <m/>
    <m/>
    <m/>
    <m/>
    <m/>
    <m/>
    <m/>
    <m/>
    <m/>
    <m/>
    <m/>
    <m/>
    <m/>
    <m/>
    <m/>
    <m/>
    <m/>
    <m/>
    <m/>
    <n v="30"/>
    <n v="6000"/>
    <n v="30"/>
    <n v="6000"/>
    <n v="30"/>
    <n v="6000"/>
    <m/>
    <m/>
    <m/>
    <n v="0"/>
    <n v="0"/>
    <m/>
    <n v="0"/>
    <m/>
    <n v="0"/>
    <m/>
    <m/>
    <m/>
    <n v="6000"/>
    <n v="6000"/>
    <n v="6000"/>
    <n v="0"/>
    <n v="0"/>
    <m/>
    <m/>
    <m/>
    <m/>
  </r>
  <r>
    <s v="MANTENIMIENTO Y SOPORTE A LAS SOLUCIONES TECNOLÓGICAS"/>
    <x v="1"/>
    <s v="PIM"/>
    <s v="GITE"/>
    <s v="EG 2026"/>
    <s v="2.3"/>
    <s v="2.3.2.9.1.1"/>
    <x v="11"/>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n v="5500"/>
    <m/>
    <m/>
    <m/>
    <n v="30"/>
    <n v="6000"/>
    <m/>
    <n v="0"/>
    <m/>
    <n v="0"/>
    <m/>
    <m/>
    <m/>
    <m/>
    <m/>
    <m/>
    <m/>
    <m/>
    <m/>
    <m/>
    <m/>
    <m/>
  </r>
  <r>
    <s v="DISEÑO, DESARROLLO Y DESPLIEGUE SOLUCIONES TECNOLOGICAS"/>
    <x v="0"/>
    <s v="PIM"/>
    <s v="GITE"/>
    <s v="EG 2026"/>
    <s v="2.3"/>
    <s v="2.3.2.9.1.1"/>
    <x v="12"/>
    <x v="0"/>
    <n v="1"/>
    <n v="5500"/>
    <m/>
    <m/>
    <x v="2"/>
    <x v="0"/>
    <m/>
    <m/>
    <m/>
    <m/>
    <m/>
    <m/>
    <m/>
    <m/>
    <n v="5500"/>
    <n v="0"/>
    <n v="0"/>
    <n v="5500"/>
    <n v="0"/>
    <n v="0"/>
    <n v="0"/>
    <n v="0"/>
    <n v="0"/>
    <n v="0"/>
    <n v="0"/>
    <n v="0"/>
    <n v="0"/>
    <n v="55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RIVERA"/>
    <s v="GIL"/>
    <s v="EDER ALEIXO"/>
    <n v="76444237"/>
    <n v="10764442372"/>
    <n v="5500"/>
    <d v="2026-03-01T00:00:00"/>
    <d v="2026-03-31T00:00:00"/>
    <m/>
    <m/>
    <m/>
    <m/>
    <m/>
    <m/>
    <m/>
    <m/>
    <m/>
    <m/>
    <m/>
    <m/>
    <m/>
    <m/>
    <m/>
    <m/>
    <m/>
    <m/>
    <m/>
    <n v="30"/>
    <n v="5500"/>
    <n v="30"/>
    <n v="5500"/>
    <n v="30"/>
    <n v="5500"/>
    <m/>
    <m/>
    <m/>
    <n v="0"/>
    <n v="0"/>
    <m/>
    <n v="0"/>
    <m/>
    <n v="0"/>
    <m/>
    <m/>
    <m/>
    <n v="5500"/>
    <n v="5500"/>
    <n v="5500"/>
    <n v="0"/>
    <n v="0"/>
    <m/>
    <m/>
    <m/>
    <m/>
  </r>
  <r>
    <s v="MANTENIMIENTO Y SOPORTE A LAS SOLUCIONES TECNOLÓGICAS"/>
    <x v="1"/>
    <s v="PIM"/>
    <s v="GITE"/>
    <s v="EG 2026"/>
    <s v="2.3"/>
    <s v="2.3.2.9.1.1"/>
    <x v="13"/>
    <x v="0"/>
    <n v="1"/>
    <n v="6500"/>
    <m/>
    <m/>
    <x v="2"/>
    <x v="2"/>
    <m/>
    <m/>
    <m/>
    <m/>
    <m/>
    <m/>
    <m/>
    <m/>
    <n v="13000"/>
    <n v="0"/>
    <n v="0"/>
    <n v="6500"/>
    <n v="6500"/>
    <n v="0"/>
    <n v="0"/>
    <n v="0"/>
    <n v="0"/>
    <n v="0"/>
    <n v="0"/>
    <n v="0"/>
    <n v="0"/>
    <n v="13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TASAYCO "/>
    <s v="AVILA"/>
    <s v="ULISES PAUL"/>
    <n v="40546898"/>
    <n v="10405468986"/>
    <n v="6500"/>
    <d v="2026-03-01T00:00:00"/>
    <d v="2026-04-30T00:00:00"/>
    <m/>
    <m/>
    <m/>
    <m/>
    <m/>
    <m/>
    <m/>
    <m/>
    <m/>
    <m/>
    <m/>
    <m/>
    <m/>
    <m/>
    <m/>
    <m/>
    <m/>
    <m/>
    <m/>
    <n v="30"/>
    <n v="6500"/>
    <n v="30"/>
    <n v="6500"/>
    <n v="30"/>
    <n v="6500"/>
    <m/>
    <m/>
    <m/>
    <n v="30"/>
    <n v="6500"/>
    <n v="30"/>
    <n v="6500"/>
    <n v="30"/>
    <n v="6500"/>
    <m/>
    <m/>
    <m/>
    <n v="13000"/>
    <n v="6500"/>
    <n v="6500"/>
    <n v="0"/>
    <n v="0"/>
    <m/>
    <m/>
    <m/>
    <m/>
  </r>
  <r>
    <s v="MANTENIMIENTO Y SOPORTE A LAS SOLUCIONES TECNOLÓGICAS"/>
    <x v="1"/>
    <s v="PIM"/>
    <s v="GITE"/>
    <s v="EG 2026"/>
    <s v="2.3"/>
    <s v="2.3.2.9.1.1"/>
    <x v="14"/>
    <x v="0"/>
    <n v="1"/>
    <n v="6500"/>
    <m/>
    <m/>
    <x v="2"/>
    <x v="2"/>
    <m/>
    <m/>
    <m/>
    <m/>
    <m/>
    <m/>
    <m/>
    <m/>
    <n v="13000"/>
    <n v="0"/>
    <n v="0"/>
    <n v="6500"/>
    <n v="6500"/>
    <n v="0"/>
    <n v="0"/>
    <n v="0"/>
    <n v="0"/>
    <n v="0"/>
    <n v="0"/>
    <n v="0"/>
    <n v="0"/>
    <n v="13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SUPO"/>
    <s v="SAMANEZ"/>
    <s v="MACIEL DENI"/>
    <n v="70030570"/>
    <n v="10700305703"/>
    <n v="6500"/>
    <d v="2026-03-01T00:00:00"/>
    <d v="2026-04-30T00:00:00"/>
    <m/>
    <m/>
    <m/>
    <m/>
    <m/>
    <m/>
    <m/>
    <m/>
    <m/>
    <m/>
    <m/>
    <m/>
    <m/>
    <m/>
    <m/>
    <m/>
    <m/>
    <m/>
    <m/>
    <n v="30"/>
    <n v="6500"/>
    <n v="30"/>
    <n v="6500"/>
    <n v="30"/>
    <n v="6500"/>
    <m/>
    <m/>
    <m/>
    <n v="30"/>
    <n v="6500"/>
    <n v="30"/>
    <n v="6500"/>
    <n v="30"/>
    <n v="6500"/>
    <m/>
    <m/>
    <m/>
    <n v="13000"/>
    <n v="6500"/>
    <n v="6500"/>
    <n v="0"/>
    <n v="0"/>
    <m/>
    <m/>
    <m/>
    <m/>
  </r>
  <r>
    <s v="MANTENIMIENTO Y SOPORTE A LAS SOLUCIONES TECNOLÓGICAS"/>
    <x v="1"/>
    <s v="PIM"/>
    <s v="GITE"/>
    <s v="EG 2026"/>
    <s v="2.3"/>
    <s v="2.3.2.9.1.1"/>
    <x v="15"/>
    <x v="0"/>
    <n v="1"/>
    <n v="6500"/>
    <m/>
    <m/>
    <x v="2"/>
    <x v="2"/>
    <m/>
    <m/>
    <m/>
    <m/>
    <m/>
    <m/>
    <m/>
    <m/>
    <n v="13000"/>
    <n v="0"/>
    <n v="0"/>
    <n v="6500"/>
    <n v="6500"/>
    <n v="0"/>
    <n v="0"/>
    <n v="0"/>
    <n v="0"/>
    <n v="0"/>
    <n v="0"/>
    <n v="0"/>
    <n v="0"/>
    <n v="13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NOLASCO"/>
    <s v="ROJAS"/>
    <s v="ROMALDO"/>
    <s v="76029792"/>
    <n v="10760297921"/>
    <n v="6500"/>
    <d v="2026-03-01T00:00:00"/>
    <d v="2026-04-30T00:00:00"/>
    <m/>
    <m/>
    <m/>
    <m/>
    <m/>
    <m/>
    <m/>
    <m/>
    <m/>
    <m/>
    <m/>
    <m/>
    <m/>
    <m/>
    <m/>
    <m/>
    <m/>
    <m/>
    <m/>
    <n v="30"/>
    <n v="6500"/>
    <n v="30"/>
    <n v="6500"/>
    <n v="30"/>
    <n v="6500"/>
    <n v="0"/>
    <n v="0"/>
    <m/>
    <n v="30"/>
    <n v="6500"/>
    <n v="30"/>
    <n v="6500"/>
    <n v="30"/>
    <n v="6500"/>
    <m/>
    <m/>
    <m/>
    <n v="13000"/>
    <n v="6500"/>
    <n v="6500"/>
    <n v="0"/>
    <n v="0"/>
    <m/>
    <m/>
    <m/>
    <m/>
  </r>
  <r>
    <s v="DISEÑO, DESARROLLO Y DESPLIEGUE SOLUCIONES TECNOLOGICAS"/>
    <x v="0"/>
    <s v="PIM"/>
    <s v="GITE"/>
    <s v="EG 2026"/>
    <s v="2.3"/>
    <s v="2.3.2.9.1.1"/>
    <x v="16"/>
    <x v="0"/>
    <n v="1"/>
    <n v="7500"/>
    <m/>
    <m/>
    <x v="4"/>
    <x v="0"/>
    <m/>
    <m/>
    <m/>
    <m/>
    <m/>
    <m/>
    <m/>
    <m/>
    <n v="3750"/>
    <n v="0"/>
    <n v="0"/>
    <n v="3750"/>
    <n v="0"/>
    <n v="0"/>
    <n v="0"/>
    <n v="0"/>
    <n v="0"/>
    <n v="0"/>
    <n v="0"/>
    <n v="0"/>
    <n v="0"/>
    <n v="375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SANCHEZ"/>
    <s v="RIVAS"/>
    <s v="JANET SONIA"/>
    <n v="41532507"/>
    <n v="10415325075"/>
    <n v="7500"/>
    <d v="2026-03-01T00:00:00"/>
    <d v="2026-03-15T00:00:00"/>
    <m/>
    <m/>
    <m/>
    <m/>
    <m/>
    <m/>
    <m/>
    <m/>
    <m/>
    <m/>
    <m/>
    <m/>
    <m/>
    <m/>
    <m/>
    <m/>
    <m/>
    <m/>
    <m/>
    <n v="15"/>
    <n v="3750"/>
    <n v="15"/>
    <n v="3750"/>
    <n v="15"/>
    <n v="3750"/>
    <m/>
    <m/>
    <m/>
    <n v="0"/>
    <n v="0"/>
    <m/>
    <n v="0"/>
    <m/>
    <n v="0"/>
    <m/>
    <m/>
    <m/>
    <n v="3750"/>
    <n v="3750"/>
    <n v="3750"/>
    <n v="0"/>
    <n v="0"/>
    <m/>
    <m/>
    <m/>
    <m/>
  </r>
  <r>
    <s v="DISEÑO, DESARROLLO Y DESPLIEGUE SOLUCIONES TECNOLOGICAS"/>
    <x v="0"/>
    <s v="PIM"/>
    <s v="GITE"/>
    <s v="EG 2026"/>
    <s v="2.3"/>
    <s v="2.3.2.9.1.1"/>
    <x v="16"/>
    <x v="0"/>
    <n v="1"/>
    <n v="75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s v="SANCHEZ"/>
    <s v="RIVAS"/>
    <s v="JANET SONIA"/>
    <n v="41532507"/>
    <n v="10415325075"/>
    <n v="7500"/>
    <d v="2026-03-16T00:00:00"/>
    <s v="30/04/02026"/>
    <m/>
    <m/>
    <m/>
    <m/>
    <m/>
    <m/>
    <m/>
    <m/>
    <m/>
    <m/>
    <m/>
    <m/>
    <m/>
    <m/>
    <m/>
    <m/>
    <m/>
    <m/>
    <m/>
    <m/>
    <n v="0"/>
    <m/>
    <n v="0"/>
    <m/>
    <n v="0"/>
    <m/>
    <m/>
    <m/>
    <n v="0"/>
    <n v="0"/>
    <m/>
    <n v="0"/>
    <m/>
    <n v="0"/>
    <m/>
    <m/>
    <m/>
    <m/>
    <m/>
    <m/>
    <m/>
    <m/>
    <m/>
    <m/>
    <m/>
    <m/>
  </r>
  <r>
    <s v="MANTENIMIENTO Y SOPORTE A LAS SOLUCIONES TECNOLÓGICAS"/>
    <x v="1"/>
    <s v="PIM"/>
    <s v="GITE"/>
    <s v="EG 2026"/>
    <s v="2.3"/>
    <s v="2.3.2.9.1.1"/>
    <x v="17"/>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TSUKAMOTO"/>
    <s v="ALEJOS"/>
    <s v="ANGELICA JHARUMI"/>
    <n v="42604717"/>
    <n v="10426047174"/>
    <n v="6000"/>
    <d v="2026-03-01T00:00:00"/>
    <d v="2026-04-30T00:00:00"/>
    <m/>
    <m/>
    <m/>
    <m/>
    <m/>
    <m/>
    <m/>
    <m/>
    <m/>
    <m/>
    <m/>
    <m/>
    <m/>
    <m/>
    <m/>
    <m/>
    <m/>
    <m/>
    <m/>
    <n v="30"/>
    <n v="6000"/>
    <n v="30"/>
    <n v="6000"/>
    <n v="30"/>
    <n v="6000"/>
    <m/>
    <m/>
    <m/>
    <n v="30"/>
    <n v="6000"/>
    <n v="30"/>
    <n v="6000"/>
    <n v="30"/>
    <n v="6000"/>
    <m/>
    <m/>
    <m/>
    <m/>
    <m/>
    <m/>
    <m/>
    <m/>
    <m/>
    <m/>
    <m/>
    <m/>
  </r>
  <r>
    <s v="MANTENIMIENTO Y SOPORTE A LAS SOLUCIONES TECNOLÓGICAS"/>
    <x v="1"/>
    <s v="PIM"/>
    <s v="GITE"/>
    <s v="EG 2026"/>
    <s v="2.3"/>
    <s v="2.3.2.9.1.1"/>
    <x v="18"/>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AURICH "/>
    <s v="ROCA "/>
    <s v="JUAN AGUSTO JUNIOR"/>
    <n v="71245407"/>
    <n v="10712454071"/>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19"/>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ESPINOZA "/>
    <s v="MENDOZA "/>
    <s v="ALEXANDRA ROSMERY"/>
    <n v="73011412"/>
    <n v="10730114121"/>
    <n v="5500"/>
    <d v="2026-03-01T00:00:00"/>
    <d v="2026-04-30T00:00:00"/>
    <m/>
    <m/>
    <m/>
    <m/>
    <m/>
    <m/>
    <m/>
    <m/>
    <m/>
    <m/>
    <m/>
    <m/>
    <m/>
    <m/>
    <m/>
    <m/>
    <m/>
    <m/>
    <m/>
    <n v="30"/>
    <n v="5500"/>
    <n v="30"/>
    <n v="5500"/>
    <n v="30"/>
    <n v="5500"/>
    <n v="0"/>
    <n v="0"/>
    <m/>
    <n v="30"/>
    <n v="5500"/>
    <n v="30"/>
    <n v="5500"/>
    <n v="30"/>
    <n v="5500"/>
    <m/>
    <m/>
    <m/>
    <m/>
    <m/>
    <m/>
    <m/>
    <m/>
    <m/>
    <m/>
    <m/>
    <m/>
  </r>
  <r>
    <s v="DISEÑO, DESARROLLO Y DESPLIEGUE SOLUCIONES TECNOLOGICAS"/>
    <x v="0"/>
    <s v="PIM"/>
    <s v="GITE"/>
    <s v="EG 2026"/>
    <s v="2.3"/>
    <s v="2.3.2.9.1.1"/>
    <x v="20"/>
    <x v="0"/>
    <n v="1"/>
    <n v="5500"/>
    <m/>
    <m/>
    <x v="2"/>
    <x v="0"/>
    <m/>
    <m/>
    <m/>
    <m/>
    <m/>
    <m/>
    <m/>
    <m/>
    <n v="5500"/>
    <n v="0"/>
    <n v="0"/>
    <n v="5500"/>
    <n v="0"/>
    <n v="0"/>
    <n v="0"/>
    <n v="0"/>
    <n v="0"/>
    <n v="0"/>
    <n v="0"/>
    <n v="0"/>
    <n v="0"/>
    <n v="55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CHUQUIN"/>
    <s v="ANGLAS"/>
    <s v="JONATHAN JESUS"/>
    <n v="44929399"/>
    <n v="10449293997"/>
    <n v="5500"/>
    <d v="2026-03-01T00:00:00"/>
    <d v="2026-03-31T00:00:00"/>
    <m/>
    <m/>
    <m/>
    <m/>
    <m/>
    <m/>
    <m/>
    <m/>
    <m/>
    <m/>
    <m/>
    <m/>
    <m/>
    <m/>
    <m/>
    <m/>
    <m/>
    <m/>
    <m/>
    <n v="30"/>
    <n v="5500"/>
    <n v="30"/>
    <n v="5500"/>
    <n v="30"/>
    <n v="5500"/>
    <m/>
    <m/>
    <m/>
    <n v="0"/>
    <n v="0"/>
    <m/>
    <n v="0"/>
    <m/>
    <n v="0"/>
    <m/>
    <m/>
    <m/>
    <m/>
    <m/>
    <m/>
    <m/>
    <m/>
    <m/>
    <m/>
    <m/>
    <m/>
  </r>
  <r>
    <s v="MANTENIMIENTO Y SOPORTE A LAS SOLUCIONES TECNOLÓGICAS"/>
    <x v="1"/>
    <s v="PIM"/>
    <s v="GITE"/>
    <s v="EG 2026"/>
    <s v="2.3"/>
    <s v="2.3.2.9.1.1"/>
    <x v="21"/>
    <x v="0"/>
    <n v="1"/>
    <n v="5500"/>
    <m/>
    <m/>
    <x v="4"/>
    <x v="2"/>
    <m/>
    <m/>
    <m/>
    <m/>
    <m/>
    <m/>
    <m/>
    <m/>
    <n v="8250"/>
    <n v="0"/>
    <n v="0"/>
    <n v="2750"/>
    <n v="5500"/>
    <n v="0"/>
    <n v="0"/>
    <n v="0"/>
    <n v="0"/>
    <n v="0"/>
    <n v="0"/>
    <n v="0"/>
    <n v="0"/>
    <n v="82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FELIX"/>
    <s v="VASQUEZ"/>
    <s v="MARCELA VILMA"/>
    <n v="41779939"/>
    <n v="10417799392"/>
    <n v="5500"/>
    <d v="2026-03-16T00:00:00"/>
    <d v="2026-04-30T00:00:00"/>
    <m/>
    <m/>
    <m/>
    <m/>
    <m/>
    <m/>
    <m/>
    <m/>
    <m/>
    <m/>
    <m/>
    <m/>
    <m/>
    <m/>
    <m/>
    <m/>
    <m/>
    <m/>
    <m/>
    <n v="15"/>
    <n v="2750"/>
    <n v="15"/>
    <n v="2750"/>
    <n v="15"/>
    <n v="2750"/>
    <n v="0"/>
    <n v="0"/>
    <m/>
    <n v="30"/>
    <n v="5500"/>
    <n v="30"/>
    <n v="5500"/>
    <n v="30"/>
    <n v="5500"/>
    <m/>
    <m/>
    <m/>
    <m/>
    <m/>
    <m/>
    <m/>
    <m/>
    <m/>
    <m/>
    <m/>
    <m/>
  </r>
  <r>
    <s v="MANTENIMIENTO Y SOPORTE A LAS SOLUCIONES TECNOLÓGICAS"/>
    <x v="1"/>
    <s v="PIM"/>
    <s v="GITE"/>
    <s v="EG 2026"/>
    <s v="2.3"/>
    <s v="2.3.2.9.1.1"/>
    <x v="22"/>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RODRIGUEZ"/>
    <s v="SURICHAQUI"/>
    <s v="LUIS ANGEL"/>
    <n v="45792367"/>
    <n v="10457923673"/>
    <n v="5500"/>
    <d v="2026-03-01T00:00:00"/>
    <d v="2026-04-30T00:00:00"/>
    <m/>
    <m/>
    <m/>
    <m/>
    <m/>
    <m/>
    <m/>
    <m/>
    <m/>
    <m/>
    <m/>
    <m/>
    <m/>
    <m/>
    <m/>
    <m/>
    <m/>
    <m/>
    <m/>
    <n v="30"/>
    <n v="5500"/>
    <n v="30"/>
    <n v="5500"/>
    <n v="30"/>
    <n v="5500"/>
    <m/>
    <m/>
    <m/>
    <n v="30"/>
    <n v="5500"/>
    <n v="30"/>
    <n v="5500"/>
    <n v="30"/>
    <n v="5500"/>
    <m/>
    <m/>
    <m/>
    <m/>
    <m/>
    <m/>
    <m/>
    <m/>
    <m/>
    <m/>
    <m/>
    <m/>
  </r>
  <r>
    <s v="MANTENIMIENTO Y SOPORTE A LAS SOLUCIONES TECNOLÓGICAS"/>
    <x v="1"/>
    <s v="PIM"/>
    <s v="GITE"/>
    <s v="EG 2026"/>
    <s v="2.3"/>
    <s v="2.3.2.9.1.1"/>
    <x v="23"/>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OBREGON"/>
    <s v="REMUNDO"/>
    <s v="CINTIA ERIKA"/>
    <n v="73335251"/>
    <n v="10733352511"/>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24"/>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OJEDA"/>
    <s v="VILLANUEVA"/>
    <s v="SILVIA VIOLETA"/>
    <s v="09902484"/>
    <n v="10099024840"/>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25"/>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GONZALES"/>
    <s v="RUIZ"/>
    <s v="KIKE ROSALIO"/>
    <n v="41649134"/>
    <n v="10416491343"/>
    <n v="5500"/>
    <d v="2026-03-01T00:00:00"/>
    <d v="2026-04-30T00:00:00"/>
    <m/>
    <m/>
    <m/>
    <m/>
    <m/>
    <m/>
    <m/>
    <m/>
    <m/>
    <m/>
    <m/>
    <m/>
    <m/>
    <m/>
    <m/>
    <m/>
    <m/>
    <m/>
    <m/>
    <n v="30"/>
    <n v="5500"/>
    <n v="30"/>
    <n v="5500"/>
    <n v="30"/>
    <n v="5500"/>
    <n v="0"/>
    <n v="0"/>
    <m/>
    <n v="30"/>
    <n v="5500"/>
    <n v="30"/>
    <n v="5500"/>
    <n v="30"/>
    <n v="5500"/>
    <m/>
    <m/>
    <m/>
    <m/>
    <m/>
    <m/>
    <m/>
    <m/>
    <m/>
    <m/>
    <m/>
    <m/>
  </r>
  <r>
    <s v="DISEÑO, DESARROLLO Y DESPLIEGUE SOLUCIONES TECNOLOGICAS"/>
    <x v="0"/>
    <s v="PIM"/>
    <s v="GITE"/>
    <s v="EG 2026"/>
    <s v="2.3"/>
    <s v="2.3.2.9.1.1"/>
    <x v="26"/>
    <x v="0"/>
    <n v="1"/>
    <n v="7000"/>
    <m/>
    <m/>
    <x v="2"/>
    <x v="0"/>
    <m/>
    <m/>
    <m/>
    <m/>
    <m/>
    <m/>
    <m/>
    <m/>
    <n v="7000"/>
    <n v="0"/>
    <n v="0"/>
    <n v="7000"/>
    <n v="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BALBARO "/>
    <s v="SALVADOR"/>
    <s v="ELMER RICARDO"/>
    <s v="09605790"/>
    <n v="10096057909"/>
    <n v="7000"/>
    <d v="2026-03-01T00:00:00"/>
    <d v="2026-03-31T00:00:00"/>
    <m/>
    <m/>
    <m/>
    <m/>
    <m/>
    <m/>
    <m/>
    <m/>
    <m/>
    <m/>
    <m/>
    <m/>
    <m/>
    <m/>
    <m/>
    <m/>
    <m/>
    <m/>
    <m/>
    <n v="30"/>
    <n v="7000"/>
    <n v="30"/>
    <n v="7000"/>
    <n v="30"/>
    <n v="7000"/>
    <n v="0"/>
    <n v="0"/>
    <m/>
    <m/>
    <n v="0"/>
    <m/>
    <n v="0"/>
    <m/>
    <n v="0"/>
    <m/>
    <m/>
    <m/>
    <m/>
    <m/>
    <m/>
    <m/>
    <m/>
    <m/>
    <m/>
    <m/>
    <m/>
  </r>
  <r>
    <s v="MANTENIMIENTO Y SOPORTE A LAS SOLUCIONES TECNOLÓGICAS"/>
    <x v="1"/>
    <s v="PIM"/>
    <s v="GITE"/>
    <s v="EG 2026"/>
    <s v="2.3"/>
    <s v="2.3.2.9.1.1"/>
    <x v="27"/>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TAPIA"/>
    <s v="CHAVESTA "/>
    <s v="YOIS VICTORIA"/>
    <n v="70915333"/>
    <n v="10709153337"/>
    <n v="7000"/>
    <d v="2026-03-01T00:00:00"/>
    <d v="2026-04-30T00:00:00"/>
    <m/>
    <m/>
    <m/>
    <m/>
    <m/>
    <m/>
    <m/>
    <m/>
    <m/>
    <m/>
    <m/>
    <m/>
    <m/>
    <m/>
    <m/>
    <m/>
    <m/>
    <m/>
    <m/>
    <n v="300"/>
    <n v="7000"/>
    <n v="30"/>
    <n v="7000"/>
    <n v="30"/>
    <n v="7000"/>
    <n v="0"/>
    <n v="0"/>
    <m/>
    <n v="30"/>
    <n v="7000"/>
    <n v="30"/>
    <n v="7000"/>
    <n v="30"/>
    <n v="7000"/>
    <m/>
    <m/>
    <m/>
    <m/>
    <m/>
    <m/>
    <m/>
    <m/>
    <m/>
    <m/>
    <m/>
    <m/>
  </r>
  <r>
    <s v="MANTENIMIENTO Y SOPORTE A LAS SOLUCIONES TECNOLÓGICAS"/>
    <x v="1"/>
    <s v="PIM"/>
    <s v="GITE"/>
    <s v="EG 2026"/>
    <s v="2.3"/>
    <s v="2.3.2.9.1.1"/>
    <x v="28"/>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BARTOLO"/>
    <s v="ESTRELLA"/>
    <s v="JULIA ALICIA"/>
    <n v="46121251"/>
    <n v="10461212510"/>
    <n v="7000"/>
    <d v="2026-03-01T00:00:00"/>
    <d v="2026-04-30T00:00:00"/>
    <m/>
    <m/>
    <m/>
    <m/>
    <m/>
    <m/>
    <m/>
    <m/>
    <m/>
    <m/>
    <m/>
    <m/>
    <m/>
    <m/>
    <m/>
    <m/>
    <m/>
    <m/>
    <m/>
    <n v="30"/>
    <n v="7000"/>
    <n v="30"/>
    <n v="7000"/>
    <n v="30"/>
    <n v="7000"/>
    <n v="0"/>
    <n v="0"/>
    <m/>
    <n v="30"/>
    <n v="7000"/>
    <n v="30"/>
    <n v="7000"/>
    <n v="30"/>
    <n v="7000"/>
    <m/>
    <m/>
    <m/>
    <m/>
    <m/>
    <m/>
    <m/>
    <m/>
    <m/>
    <m/>
    <m/>
    <m/>
  </r>
  <r>
    <s v="MANTENIMIENTO Y SOPORTE A LAS SOLUCIONES TECNOLÓGICAS"/>
    <x v="1"/>
    <s v="PIM"/>
    <s v="GITE"/>
    <s v="EG 2026"/>
    <s v="2.3"/>
    <s v="2.3.2.9.1.1"/>
    <x v="29"/>
    <x v="0"/>
    <n v="2"/>
    <n v="7000"/>
    <m/>
    <m/>
    <x v="2"/>
    <x v="2"/>
    <m/>
    <m/>
    <m/>
    <m/>
    <m/>
    <m/>
    <m/>
    <m/>
    <n v="28000"/>
    <n v="0"/>
    <n v="0"/>
    <n v="14000"/>
    <n v="14000"/>
    <n v="0"/>
    <n v="0"/>
    <n v="0"/>
    <n v="0"/>
    <n v="0"/>
    <n v="0"/>
    <n v="0"/>
    <n v="0"/>
    <n v="28000"/>
    <s v="SGSI"/>
    <m/>
    <s v="000594-2026/SGIST-GITE"/>
    <s v="000659-2026/GITE"/>
    <d v="2026-02-05T00:00:00"/>
    <s v="000345-2026/GPP"/>
    <d v="2026-02-25T00:00:00"/>
    <m/>
    <s v="HABILITACION PRESUPUESTAL POR LOCACION DE SERVICIOS PARA LOS MESES DE MARZO - ABRIL "/>
    <s v="PENDIENTE DE REQUERIR"/>
    <m/>
    <m/>
    <m/>
    <d v="2026-02-26T00:00:00"/>
    <m/>
    <m/>
    <m/>
    <m/>
    <m/>
    <m/>
    <m/>
    <m/>
    <m/>
    <m/>
    <m/>
    <m/>
    <m/>
    <m/>
    <m/>
    <m/>
    <m/>
    <m/>
    <m/>
    <m/>
    <m/>
    <m/>
    <m/>
    <m/>
    <m/>
    <m/>
    <m/>
    <m/>
    <m/>
    <m/>
    <m/>
    <m/>
    <m/>
    <m/>
    <m/>
    <m/>
    <m/>
    <m/>
    <m/>
    <m/>
    <m/>
    <n v="30"/>
    <n v="14000"/>
    <m/>
    <n v="0"/>
    <m/>
    <n v="0"/>
    <m/>
    <m/>
    <m/>
    <m/>
    <m/>
    <m/>
    <m/>
    <m/>
    <m/>
    <m/>
    <m/>
    <m/>
  </r>
  <r>
    <s v="MANTENIMIENTO Y SOPORTE A LAS SOLUCIONES TECNOLÓGICAS"/>
    <x v="1"/>
    <s v="PIM"/>
    <s v="GITE"/>
    <s v="EG 2026"/>
    <s v="2.3"/>
    <s v="2.3.2.9.1.1"/>
    <x v="30"/>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000"/>
    <m/>
    <n v="0"/>
    <m/>
    <n v="0"/>
    <m/>
    <m/>
    <m/>
    <m/>
    <m/>
    <m/>
    <m/>
    <m/>
    <m/>
    <m/>
    <m/>
    <m/>
  </r>
  <r>
    <s v="MANTENIMIENTO Y SOPORTE A LAS SOLUCIONES TECNOLÓGICAS"/>
    <x v="1"/>
    <s v="PIM"/>
    <s v="GITE"/>
    <s v="EG 2026"/>
    <s v="2.3"/>
    <s v="2.3.2.9.1.1"/>
    <x v="31"/>
    <x v="0"/>
    <n v="1"/>
    <n v="7000"/>
    <m/>
    <m/>
    <x v="0"/>
    <x v="2"/>
    <m/>
    <m/>
    <m/>
    <m/>
    <m/>
    <m/>
    <m/>
    <m/>
    <n v="7000"/>
    <n v="0"/>
    <n v="0"/>
    <n v="0"/>
    <n v="7000"/>
    <n v="0"/>
    <n v="0"/>
    <n v="0"/>
    <n v="0"/>
    <n v="0"/>
    <n v="0"/>
    <n v="0"/>
    <n v="0"/>
    <n v="7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n v="0"/>
    <n v="0"/>
    <m/>
    <n v="30"/>
    <n v="7000"/>
    <m/>
    <n v="0"/>
    <m/>
    <n v="0"/>
    <m/>
    <m/>
    <m/>
    <m/>
    <m/>
    <m/>
    <m/>
    <m/>
    <m/>
    <m/>
    <m/>
    <m/>
  </r>
  <r>
    <s v="MANTENIMIENTO Y SOPORTE A LAS SOLUCIONES TECNOLÓGICAS"/>
    <x v="1"/>
    <s v="PIM"/>
    <s v="GITE"/>
    <s v="EG 2026"/>
    <s v="2.3"/>
    <s v="2.3.2.9.1.1"/>
    <x v="31"/>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CHIQUINTA"/>
    <s v="ESPINOZA"/>
    <s v="JORGE LUIS"/>
    <s v="43482416"/>
    <n v="10434824163"/>
    <n v="7000"/>
    <d v="2026-03-16T00:00:00"/>
    <d v="2026-04-30T00:00:00"/>
    <m/>
    <m/>
    <m/>
    <m/>
    <m/>
    <m/>
    <m/>
    <m/>
    <m/>
    <m/>
    <m/>
    <m/>
    <m/>
    <m/>
    <m/>
    <m/>
    <m/>
    <m/>
    <m/>
    <n v="15"/>
    <n v="3500"/>
    <n v="15"/>
    <n v="3500"/>
    <n v="15"/>
    <n v="3500"/>
    <n v="0"/>
    <n v="0"/>
    <m/>
    <n v="30"/>
    <n v="7000"/>
    <n v="30"/>
    <n v="7000"/>
    <n v="30"/>
    <n v="7000"/>
    <m/>
    <m/>
    <m/>
    <m/>
    <m/>
    <m/>
    <m/>
    <m/>
    <m/>
    <m/>
    <m/>
    <m/>
  </r>
  <r>
    <s v="MANTENIMIENTO Y SOPORTE A LAS SOLUCIONES TECNOLÓGICAS"/>
    <x v="1"/>
    <s v="PIM"/>
    <s v="GITE"/>
    <s v="EG 2026"/>
    <s v="2.3"/>
    <s v="2.3.2.9.1.1"/>
    <x v="32"/>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CACERES"/>
    <s v="BERROSPI DE MOREYRA"/>
    <s v="ADRIANA ESTEFANI"/>
    <s v="70982067"/>
    <n v="10709820678"/>
    <n v="7000"/>
    <d v="2026-03-16T00:00:00"/>
    <d v="2026-04-30T00:00:00"/>
    <m/>
    <m/>
    <m/>
    <m/>
    <m/>
    <m/>
    <m/>
    <m/>
    <m/>
    <m/>
    <m/>
    <m/>
    <m/>
    <m/>
    <m/>
    <m/>
    <m/>
    <m/>
    <m/>
    <n v="15"/>
    <n v="3500"/>
    <n v="15"/>
    <n v="3500"/>
    <n v="15"/>
    <n v="3500"/>
    <n v="0"/>
    <n v="0"/>
    <m/>
    <n v="30"/>
    <n v="7000"/>
    <n v="30"/>
    <n v="7000"/>
    <n v="30"/>
    <n v="7000"/>
    <m/>
    <m/>
    <m/>
    <m/>
    <m/>
    <m/>
    <m/>
    <m/>
    <m/>
    <m/>
    <m/>
    <m/>
  </r>
  <r>
    <s v="MANTENIMIENTO Y SOPORTE A LAS SOLUCIONES TECNOLÓGICAS"/>
    <x v="1"/>
    <s v="PIM"/>
    <s v="GITE"/>
    <s v="EG 2026"/>
    <s v="2.3"/>
    <s v="2.3.2.9.1.1"/>
    <x v="33"/>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000"/>
    <m/>
    <n v="0"/>
    <m/>
    <n v="0"/>
    <m/>
    <m/>
    <m/>
    <m/>
    <m/>
    <m/>
    <m/>
    <m/>
    <m/>
    <m/>
    <m/>
    <m/>
  </r>
  <r>
    <s v="MANTENIMIENTO Y SOPORTE A LAS SOLUCIONES TECNOLÓGICAS"/>
    <x v="1"/>
    <s v="PIM"/>
    <s v="GITE"/>
    <s v="EG 2026"/>
    <s v="2.3"/>
    <s v="2.3.2.9.1.1"/>
    <x v="34"/>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GUERRERO"/>
    <s v="VARGAS"/>
    <s v="EDDY MARCEL"/>
    <n v="47638903"/>
    <n v="10476389033"/>
    <n v="7000"/>
    <d v="2026-03-01T00:00:00"/>
    <d v="2026-04-30T00:00:00"/>
    <m/>
    <m/>
    <m/>
    <m/>
    <m/>
    <m/>
    <m/>
    <m/>
    <m/>
    <m/>
    <m/>
    <m/>
    <m/>
    <m/>
    <m/>
    <m/>
    <m/>
    <m/>
    <m/>
    <n v="30"/>
    <n v="7000"/>
    <n v="30"/>
    <n v="7000"/>
    <n v="30"/>
    <n v="7000"/>
    <n v="0"/>
    <m/>
    <m/>
    <n v="30"/>
    <n v="7000"/>
    <n v="30"/>
    <n v="7000"/>
    <n v="30"/>
    <n v="7000"/>
    <m/>
    <m/>
    <m/>
    <m/>
    <m/>
    <m/>
    <m/>
    <m/>
    <m/>
    <m/>
    <m/>
    <m/>
  </r>
  <r>
    <s v="MANTENIMIENTO Y SOPORTE A LAS SOLUCIONES TECNOLÓGICAS"/>
    <x v="1"/>
    <s v="PIM"/>
    <s v="GITE"/>
    <s v="EG 2026"/>
    <s v="2.3"/>
    <s v="2.3.2.9.1.1"/>
    <x v="35"/>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ROMAN"/>
    <s v="BALLENA"/>
    <s v="GUILLERMO JESUS"/>
    <n v="40031767"/>
    <n v="10400317670"/>
    <n v="7000"/>
    <d v="2026-03-01T00:00:00"/>
    <d v="2026-04-30T00:00:00"/>
    <m/>
    <m/>
    <m/>
    <m/>
    <m/>
    <m/>
    <m/>
    <m/>
    <m/>
    <m/>
    <m/>
    <m/>
    <m/>
    <m/>
    <m/>
    <m/>
    <m/>
    <m/>
    <m/>
    <n v="30"/>
    <n v="7000"/>
    <n v="30"/>
    <n v="7000"/>
    <n v="30"/>
    <n v="7000"/>
    <n v="0"/>
    <n v="0"/>
    <m/>
    <n v="30"/>
    <n v="7000"/>
    <n v="30"/>
    <n v="7000"/>
    <n v="30"/>
    <n v="7000"/>
    <m/>
    <m/>
    <m/>
    <m/>
    <m/>
    <m/>
    <m/>
    <m/>
    <m/>
    <m/>
    <m/>
    <m/>
  </r>
  <r>
    <s v="MANTENIMIENTO Y SOPORTE A LAS SOLUCIONES TECNOLÓGICAS"/>
    <x v="1"/>
    <s v="PIM"/>
    <s v="GITE"/>
    <s v="EG 2026"/>
    <s v="2.3"/>
    <s v="2.3.2.9.1.1"/>
    <x v="36"/>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ENCINAS"/>
    <s v="ZEVALLOS"/>
    <s v="MARIA PAULA"/>
    <n v="45021409"/>
    <n v="10450214090"/>
    <n v="8000"/>
    <d v="2026-03-01T00:00:00"/>
    <d v="2026-04-30T00:00:00"/>
    <m/>
    <m/>
    <m/>
    <m/>
    <m/>
    <m/>
    <m/>
    <m/>
    <m/>
    <m/>
    <m/>
    <m/>
    <m/>
    <m/>
    <m/>
    <m/>
    <m/>
    <m/>
    <m/>
    <n v="30"/>
    <n v="8000"/>
    <n v="30"/>
    <n v="8000.0000000000009"/>
    <n v="30"/>
    <n v="8000.0000000000009"/>
    <m/>
    <m/>
    <m/>
    <n v="30"/>
    <n v="8000"/>
    <n v="30"/>
    <n v="8000.0000000000009"/>
    <n v="30"/>
    <n v="8000.0000000000009"/>
    <m/>
    <m/>
    <m/>
    <m/>
    <m/>
    <m/>
    <m/>
    <m/>
    <m/>
    <m/>
    <m/>
    <m/>
  </r>
  <r>
    <s v="MANTENIMIENTO Y SOPORTE A LAS SOLUCIONES TECNOLÓGICAS"/>
    <x v="1"/>
    <s v="PIM"/>
    <s v="GITE"/>
    <s v="EG 2026"/>
    <s v="2.3"/>
    <s v="2.3.2.9.1.1"/>
    <x v="37"/>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ROBLES"/>
    <s v="BRAVO"/>
    <s v="CRISTHIAN RALPH"/>
    <n v="41451724"/>
    <n v="10414517248"/>
    <n v="8000"/>
    <d v="2026-03-01T00:00:00"/>
    <d v="2026-04-30T00:00:00"/>
    <m/>
    <m/>
    <m/>
    <m/>
    <m/>
    <m/>
    <m/>
    <m/>
    <m/>
    <m/>
    <m/>
    <m/>
    <m/>
    <m/>
    <m/>
    <m/>
    <m/>
    <m/>
    <m/>
    <n v="30"/>
    <n v="8000"/>
    <n v="30"/>
    <n v="8000.0000000000009"/>
    <n v="30"/>
    <n v="8000.0000000000009"/>
    <n v="0"/>
    <m/>
    <m/>
    <n v="30"/>
    <n v="8000"/>
    <n v="30"/>
    <n v="8000.0000000000009"/>
    <n v="30"/>
    <n v="8000.0000000000009"/>
    <m/>
    <m/>
    <m/>
    <m/>
    <m/>
    <m/>
    <m/>
    <m/>
    <m/>
    <m/>
    <m/>
    <m/>
  </r>
  <r>
    <s v="MANTENIMIENTO Y SOPORTE A LAS SOLUCIONES TECNOLÓGICAS"/>
    <x v="1"/>
    <s v="PIM"/>
    <s v="GITE"/>
    <s v="EG 2026"/>
    <s v="2.3"/>
    <s v="2.3.2.9.1.1"/>
    <x v="38"/>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 LAVERIANO"/>
    <s v="PORTILLA"/>
    <s v="JULIO ANTONIO"/>
    <s v="43068680"/>
    <n v="10430686807"/>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39"/>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LEVANO"/>
    <s v="TATAJE"/>
    <s v="GEORGE FRANCISCO"/>
    <n v="47547119"/>
    <n v="10475471194"/>
    <n v="6000"/>
    <d v="2026-03-01T00:00:00"/>
    <d v="2026-04-30T00:00:00"/>
    <m/>
    <m/>
    <m/>
    <m/>
    <m/>
    <m/>
    <m/>
    <m/>
    <m/>
    <m/>
    <m/>
    <m/>
    <m/>
    <m/>
    <m/>
    <m/>
    <m/>
    <m/>
    <m/>
    <n v="30"/>
    <n v="6000"/>
    <n v="30"/>
    <n v="6000"/>
    <n v="30"/>
    <n v="6000"/>
    <n v="0"/>
    <n v="0"/>
    <m/>
    <n v="30"/>
    <n v="6000"/>
    <n v="30"/>
    <n v="6000"/>
    <n v="30"/>
    <n v="6000"/>
    <m/>
    <m/>
    <m/>
    <m/>
    <m/>
    <m/>
    <m/>
    <m/>
    <m/>
    <m/>
    <m/>
    <m/>
  </r>
  <r>
    <s v="MANTENIMIENTO Y SOPORTE A LAS SOLUCIONES TECNOLÓGICAS"/>
    <x v="1"/>
    <s v="PIM"/>
    <s v="GITE"/>
    <s v="EG 2026"/>
    <s v="2.3"/>
    <s v="2.3.2.9.1.1"/>
    <x v="39"/>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CORREA"/>
    <s v="GAMEZ"/>
    <s v="JORGE ALEXANDER"/>
    <n v="45288366"/>
    <n v="10452883665"/>
    <n v="6000"/>
    <d v="2026-03-01T00:00:00"/>
    <d v="2026-04-30T00:00:00"/>
    <m/>
    <m/>
    <m/>
    <m/>
    <m/>
    <m/>
    <m/>
    <m/>
    <m/>
    <m/>
    <m/>
    <m/>
    <m/>
    <m/>
    <m/>
    <m/>
    <m/>
    <m/>
    <m/>
    <n v="30"/>
    <n v="6000"/>
    <n v="30"/>
    <n v="6000"/>
    <n v="30"/>
    <n v="6000"/>
    <n v="0"/>
    <m/>
    <m/>
    <n v="30"/>
    <n v="6000"/>
    <n v="30"/>
    <n v="6000"/>
    <n v="30"/>
    <n v="6000"/>
    <m/>
    <m/>
    <m/>
    <m/>
    <m/>
    <m/>
    <m/>
    <m/>
    <m/>
    <m/>
    <m/>
    <m/>
  </r>
  <r>
    <s v="DISEÑO, DESARROLLO Y DESPLIEGUE SOLUCIONES TECNOLOGICAS"/>
    <x v="0"/>
    <s v="PIM"/>
    <s v="GITE"/>
    <s v="EG 2026"/>
    <s v="2.3"/>
    <s v="2.3.2.9.1.1"/>
    <x v="40"/>
    <x v="0"/>
    <n v="1"/>
    <n v="6000"/>
    <m/>
    <m/>
    <x v="4"/>
    <x v="0"/>
    <m/>
    <m/>
    <m/>
    <m/>
    <m/>
    <m/>
    <m/>
    <m/>
    <n v="3000"/>
    <n v="0"/>
    <n v="0"/>
    <n v="3000"/>
    <n v="0"/>
    <n v="0"/>
    <n v="0"/>
    <n v="0"/>
    <n v="0"/>
    <n v="0"/>
    <n v="0"/>
    <n v="0"/>
    <n v="0"/>
    <n v="3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VILLAIZAN"/>
    <s v="YAMAMOTO"/>
    <s v="HANS RICHARD"/>
    <n v="70443940"/>
    <n v="10704439402"/>
    <n v="6000"/>
    <d v="2026-03-01T00:00:00"/>
    <d v="2026-03-15T00:00:00"/>
    <m/>
    <m/>
    <m/>
    <m/>
    <m/>
    <m/>
    <m/>
    <m/>
    <m/>
    <m/>
    <m/>
    <m/>
    <m/>
    <m/>
    <m/>
    <m/>
    <m/>
    <m/>
    <m/>
    <n v="15"/>
    <n v="3000"/>
    <n v="15"/>
    <n v="3000"/>
    <n v="15"/>
    <n v="3000"/>
    <n v="0"/>
    <n v="0"/>
    <m/>
    <n v="0"/>
    <n v="0"/>
    <m/>
    <n v="0"/>
    <m/>
    <n v="0"/>
    <m/>
    <m/>
    <m/>
    <m/>
    <m/>
    <m/>
    <m/>
    <m/>
    <m/>
    <m/>
    <m/>
    <m/>
  </r>
  <r>
    <s v="DISEÑO, DESARROLLO Y DESPLIEGUE SOLUCIONES TECNOLOGICAS"/>
    <x v="0"/>
    <s v="PIM"/>
    <s v="GITE"/>
    <s v="EG 2026"/>
    <s v="2.3"/>
    <s v="2.3.2.9.1.1"/>
    <x v="40"/>
    <x v="0"/>
    <n v="1"/>
    <n v="6000"/>
    <m/>
    <m/>
    <x v="4"/>
    <x v="1"/>
    <m/>
    <m/>
    <m/>
    <m/>
    <m/>
    <m/>
    <m/>
    <m/>
    <n v="3000"/>
    <n v="0"/>
    <n v="0"/>
    <n v="3000"/>
    <n v="0"/>
    <n v="0"/>
    <n v="0"/>
    <n v="0"/>
    <n v="0"/>
    <n v="0"/>
    <n v="0"/>
    <n v="0"/>
    <n v="0"/>
    <n v="3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ELGUERA "/>
    <s v="MACHA "/>
    <s v="JOSE DAVID"/>
    <n v="73827602"/>
    <n v="10738276022"/>
    <n v="6000"/>
    <d v="2026-03-01T00:00:00"/>
    <d v="2026-03-15T00:00:00"/>
    <m/>
    <m/>
    <m/>
    <m/>
    <m/>
    <m/>
    <m/>
    <m/>
    <m/>
    <m/>
    <m/>
    <m/>
    <m/>
    <m/>
    <m/>
    <m/>
    <m/>
    <m/>
    <m/>
    <n v="15"/>
    <n v="3000"/>
    <n v="15"/>
    <n v="3000"/>
    <n v="15"/>
    <n v="3000"/>
    <n v="0"/>
    <n v="0"/>
    <m/>
    <n v="0"/>
    <n v="0"/>
    <m/>
    <n v="0"/>
    <m/>
    <n v="0"/>
    <m/>
    <m/>
    <m/>
    <m/>
    <m/>
    <m/>
    <m/>
    <m/>
    <m/>
    <m/>
    <m/>
    <m/>
  </r>
  <r>
    <s v="MANTENIMIENTO Y SOPORTE A LAS SOLUCIONES TECNOLÓGICAS"/>
    <x v="1"/>
    <s v="PIM"/>
    <s v="GITE"/>
    <s v="EG 2026"/>
    <s v="2.3"/>
    <s v="2.3.2.9.1.1"/>
    <x v="331"/>
    <x v="0"/>
    <n v="1"/>
    <n v="6000"/>
    <m/>
    <m/>
    <x v="2"/>
    <x v="2"/>
    <m/>
    <m/>
    <m/>
    <m/>
    <m/>
    <m/>
    <m/>
    <m/>
    <n v="12000"/>
    <m/>
    <m/>
    <n v="6000"/>
    <n v="6000"/>
    <m/>
    <m/>
    <m/>
    <m/>
    <m/>
    <m/>
    <m/>
    <m/>
    <n v="12000"/>
    <s v="SGSI"/>
    <m/>
    <m/>
    <m/>
    <m/>
    <m/>
    <m/>
    <m/>
    <s v="NUEVO REQUERIMIENTO "/>
    <s v="REMITIDO A GRH PARA CONTRATACION"/>
    <s v="000287-2026/SGSI-GITE"/>
    <s v="002172-2026-SGIST/GITE"/>
    <s v="001036-2026/GITE"/>
    <d v="2026-02-26T00:00:00"/>
    <m/>
    <m/>
    <m/>
    <m/>
    <m/>
    <s v="MAZA"/>
    <s v="ALCALDE"/>
    <s v="LUISIN ENRIQUE"/>
    <n v="46223581"/>
    <n v="10462235815"/>
    <n v="6000"/>
    <d v="2026-03-03T00:00:00"/>
    <d v="2026-04-30T00:00:00"/>
    <m/>
    <m/>
    <m/>
    <m/>
    <m/>
    <m/>
    <m/>
    <m/>
    <m/>
    <m/>
    <m/>
    <m/>
    <m/>
    <m/>
    <m/>
    <m/>
    <m/>
    <m/>
    <m/>
    <n v="30"/>
    <n v="6000"/>
    <n v="29"/>
    <n v="5800"/>
    <n v="29"/>
    <n v="5800"/>
    <m/>
    <m/>
    <m/>
    <n v="30"/>
    <n v="6000"/>
    <n v="30"/>
    <n v="6000"/>
    <n v="30"/>
    <n v="6000"/>
    <m/>
    <m/>
    <m/>
    <n v="12000"/>
    <n v="5800"/>
    <n v="5800"/>
    <n v="0"/>
    <n v="0"/>
    <m/>
    <m/>
    <m/>
    <m/>
  </r>
  <r>
    <s v="MANTENIMIENTO Y SOPORTE A LAS SOLUCIONES TECNOLÓGICAS"/>
    <x v="1"/>
    <s v="PIM"/>
    <s v="GITE"/>
    <s v="EG 2026"/>
    <s v="2.3"/>
    <s v="2.3.2.9.1.1"/>
    <x v="332"/>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_x000a_NUEVO REQUERIMIENTO "/>
    <s v="REMITIDO A GRH PARA CONTRATACION"/>
    <s v="000287-2026/SGSI-GITE"/>
    <s v="002256-2026/SGIST-GITE"/>
    <s v="001036-2026/GITE"/>
    <d v="2026-02-27T00:00:00"/>
    <m/>
    <m/>
    <m/>
    <m/>
    <m/>
    <s v="FLORES"/>
    <s v="CHAMBA"/>
    <s v="JOSE"/>
    <n v="76636482"/>
    <n v="10766364824"/>
    <n v="6000"/>
    <d v="2026-03-03T00:00:00"/>
    <d v="2026-04-30T00:00:00"/>
    <m/>
    <m/>
    <m/>
    <m/>
    <m/>
    <m/>
    <m/>
    <m/>
    <m/>
    <m/>
    <m/>
    <m/>
    <m/>
    <m/>
    <m/>
    <m/>
    <m/>
    <m/>
    <m/>
    <n v="30"/>
    <n v="6000"/>
    <n v="29"/>
    <n v="5800"/>
    <n v="29"/>
    <n v="5800"/>
    <m/>
    <m/>
    <m/>
    <n v="30"/>
    <n v="6000"/>
    <n v="30"/>
    <n v="6000"/>
    <n v="30"/>
    <n v="6000"/>
    <m/>
    <m/>
    <m/>
    <n v="12000"/>
    <n v="5800"/>
    <n v="5800"/>
    <n v="0"/>
    <n v="0"/>
    <m/>
    <m/>
    <m/>
    <m/>
  </r>
  <r>
    <s v="MANTENIMIENTO Y SOPORTE A LAS SOLUCIONES TECNOLÓGICAS"/>
    <x v="1"/>
    <s v="PIM"/>
    <s v="GITE"/>
    <s v="EG 2026"/>
    <s v="2.3"/>
    <s v="2.3.2.9.1.1"/>
    <x v="42"/>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HUAYTA"/>
    <s v="MUÑOZ"/>
    <s v="CARLOS ALBERTO"/>
    <n v="47652585"/>
    <n v="10476525859"/>
    <n v="6000"/>
    <d v="2026-03-01T00:00:00"/>
    <d v="2026-04-30T00:00:00"/>
    <m/>
    <m/>
    <m/>
    <m/>
    <m/>
    <m/>
    <m/>
    <m/>
    <m/>
    <m/>
    <m/>
    <m/>
    <m/>
    <m/>
    <m/>
    <m/>
    <m/>
    <m/>
    <m/>
    <n v="30"/>
    <n v="6000"/>
    <n v="30"/>
    <n v="6000"/>
    <n v="30"/>
    <n v="6000"/>
    <n v="0"/>
    <n v="0"/>
    <m/>
    <n v="30"/>
    <n v="6000"/>
    <n v="30"/>
    <n v="6000"/>
    <n v="30"/>
    <n v="6000"/>
    <m/>
    <m/>
    <m/>
    <m/>
    <m/>
    <m/>
    <m/>
    <m/>
    <m/>
    <m/>
    <m/>
    <m/>
  </r>
  <r>
    <s v="MANTENIMIENTO Y SOPORTE A LAS SOLUCIONES TECNOLÓGICAS"/>
    <x v="1"/>
    <s v="PIM"/>
    <s v="GITE"/>
    <s v="EG 2026"/>
    <s v="2.3"/>
    <s v="2.3.2.9.1.1"/>
    <x v="43"/>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SARMIENTO"/>
    <s v="FERNANDEZ"/>
    <s v="JIM JOHEL"/>
    <s v="43646326"/>
    <n v="10436463265"/>
    <n v="6000"/>
    <d v="2026-03-01T00:00:00"/>
    <d v="2026-04-30T00:00:00"/>
    <m/>
    <m/>
    <m/>
    <m/>
    <m/>
    <m/>
    <m/>
    <m/>
    <m/>
    <m/>
    <m/>
    <m/>
    <m/>
    <m/>
    <m/>
    <m/>
    <m/>
    <m/>
    <m/>
    <n v="30"/>
    <n v="6000"/>
    <n v="30"/>
    <n v="6000"/>
    <n v="30"/>
    <n v="6000"/>
    <n v="0"/>
    <n v="0"/>
    <m/>
    <n v="30"/>
    <n v="6000"/>
    <n v="30"/>
    <n v="6000"/>
    <n v="30"/>
    <n v="6000"/>
    <m/>
    <m/>
    <m/>
    <m/>
    <m/>
    <m/>
    <m/>
    <m/>
    <m/>
    <m/>
    <m/>
    <m/>
  </r>
  <r>
    <s v="MANTENIMIENTO Y SOPORTE A LAS SOLUCIONES TECNOLÓGICAS"/>
    <x v="1"/>
    <s v="PIM"/>
    <s v="GITE"/>
    <s v="EG 2026"/>
    <s v="2.3"/>
    <s v="2.3.2.9.1.1"/>
    <x v="44"/>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MONGE"/>
    <s v="CASTRO"/>
    <s v="HENRRY DAMIAN"/>
    <s v="72431530"/>
    <n v="10724315301"/>
    <n v="6000"/>
    <d v="2026-03-01T00:00:00"/>
    <d v="2026-04-30T00:00:00"/>
    <m/>
    <m/>
    <m/>
    <m/>
    <m/>
    <m/>
    <m/>
    <m/>
    <m/>
    <m/>
    <m/>
    <m/>
    <m/>
    <m/>
    <m/>
    <m/>
    <m/>
    <m/>
    <m/>
    <n v="30"/>
    <n v="6000"/>
    <n v="30"/>
    <n v="6000"/>
    <n v="30"/>
    <n v="6000"/>
    <n v="0"/>
    <n v="0"/>
    <m/>
    <n v="30"/>
    <n v="6000"/>
    <n v="30"/>
    <n v="6000"/>
    <n v="30"/>
    <n v="6000"/>
    <m/>
    <m/>
    <m/>
    <m/>
    <m/>
    <m/>
    <m/>
    <m/>
    <m/>
    <m/>
    <m/>
    <m/>
  </r>
  <r>
    <s v="MANTENIMIENTO Y SOPORTE A LAS SOLUCIONES TECNOLÓGICAS"/>
    <x v="1"/>
    <s v="PIM"/>
    <s v="GITE"/>
    <s v="EG 2026"/>
    <s v="2.3"/>
    <s v="2.3.2.9.1.1"/>
    <x v="45"/>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MACHUCA"/>
    <s v="OVALLE"/>
    <s v="CHRISTIAN LINCOLN"/>
    <s v="40652016"/>
    <n v="10406520167"/>
    <n v="6000"/>
    <d v="2026-03-01T00:00:00"/>
    <d v="2026-04-30T00:00:00"/>
    <m/>
    <m/>
    <m/>
    <m/>
    <m/>
    <m/>
    <m/>
    <m/>
    <m/>
    <m/>
    <m/>
    <m/>
    <m/>
    <m/>
    <m/>
    <m/>
    <m/>
    <m/>
    <m/>
    <n v="30"/>
    <n v="6000"/>
    <n v="30"/>
    <n v="6000"/>
    <n v="30"/>
    <n v="6000"/>
    <n v="0"/>
    <n v="0"/>
    <m/>
    <n v="30"/>
    <n v="6000"/>
    <n v="30"/>
    <n v="6000"/>
    <n v="30"/>
    <n v="6000"/>
    <m/>
    <m/>
    <m/>
    <m/>
    <m/>
    <m/>
    <m/>
    <m/>
    <m/>
    <m/>
    <m/>
    <m/>
  </r>
  <r>
    <s v="DISEÑO, DESARROLLO Y DESPLIEGUE SOLUCIONES TECNOLOGICAS"/>
    <x v="0"/>
    <s v="PIM"/>
    <s v="GITE"/>
    <s v="EG 2026"/>
    <s v="2.3"/>
    <s v="2.3.2.9.1.1"/>
    <x v="46"/>
    <x v="0"/>
    <n v="1"/>
    <n v="6000"/>
    <m/>
    <m/>
    <x v="2"/>
    <x v="0"/>
    <m/>
    <m/>
    <m/>
    <m/>
    <m/>
    <m/>
    <m/>
    <m/>
    <n v="6000"/>
    <n v="0"/>
    <n v="0"/>
    <n v="6000"/>
    <n v="0"/>
    <n v="0"/>
    <n v="0"/>
    <n v="0"/>
    <n v="0"/>
    <n v="0"/>
    <n v="0"/>
    <n v="0"/>
    <n v="0"/>
    <n v="6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NAVARRO"/>
    <s v="MONJA"/>
    <s v="RAUL DANIEL"/>
    <n v="75548766"/>
    <n v="10755487665"/>
    <s v="S/ 6,000.00"/>
    <d v="2026-03-01T00:00:00"/>
    <d v="2026-03-31T00:00:00"/>
    <m/>
    <m/>
    <m/>
    <m/>
    <m/>
    <m/>
    <m/>
    <m/>
    <m/>
    <m/>
    <m/>
    <m/>
    <m/>
    <m/>
    <m/>
    <m/>
    <m/>
    <m/>
    <m/>
    <n v="30"/>
    <n v="6000"/>
    <n v="30"/>
    <n v="6000"/>
    <n v="30"/>
    <n v="6000"/>
    <n v="0"/>
    <n v="0"/>
    <m/>
    <n v="0"/>
    <n v="0"/>
    <m/>
    <n v="0"/>
    <m/>
    <n v="0"/>
    <m/>
    <m/>
    <m/>
    <m/>
    <m/>
    <m/>
    <m/>
    <m/>
    <m/>
    <m/>
    <m/>
    <m/>
  </r>
  <r>
    <s v="MANTENIMIENTO Y SOPORTE A LAS SOLUCIONES TECNOLÓGICAS"/>
    <x v="1"/>
    <s v="PIM"/>
    <s v="GITE"/>
    <s v="EG 2026"/>
    <s v="2.3"/>
    <s v="2.3.2.9.1.1"/>
    <x v="47"/>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PAZ"/>
    <s v="MARCOS"/>
    <s v="JORGE MISSAEL"/>
    <n v="74207631"/>
    <n v="10742076313"/>
    <n v="6000"/>
    <d v="2026-03-01T00:00:00"/>
    <d v="2026-04-30T00:00:00"/>
    <m/>
    <m/>
    <m/>
    <m/>
    <m/>
    <m/>
    <m/>
    <m/>
    <m/>
    <m/>
    <m/>
    <m/>
    <m/>
    <m/>
    <m/>
    <m/>
    <m/>
    <m/>
    <m/>
    <n v="30"/>
    <n v="6000"/>
    <n v="30"/>
    <n v="6000"/>
    <n v="30"/>
    <n v="6000"/>
    <n v="0"/>
    <n v="0"/>
    <m/>
    <n v="30"/>
    <n v="6000"/>
    <n v="30"/>
    <n v="6000"/>
    <n v="30"/>
    <n v="6000"/>
    <m/>
    <m/>
    <m/>
    <n v="12000"/>
    <n v="6000"/>
    <n v="6000"/>
    <n v="0"/>
    <n v="0"/>
    <m/>
    <m/>
    <m/>
    <m/>
  </r>
  <r>
    <s v="DISEÑO, DESARROLLO Y DESPLIEGUE SOLUCIONES TECNOLOGICAS"/>
    <x v="0"/>
    <s v="PIM"/>
    <s v="GITE"/>
    <s v="EG 2026"/>
    <s v="2.3"/>
    <s v="2.3.2.9.1.1"/>
    <x v="48"/>
    <x v="0"/>
    <n v="1"/>
    <n v="6000"/>
    <m/>
    <m/>
    <x v="4"/>
    <x v="0"/>
    <m/>
    <m/>
    <m/>
    <m/>
    <m/>
    <m/>
    <m/>
    <m/>
    <n v="3000"/>
    <n v="0"/>
    <n v="0"/>
    <n v="3000"/>
    <n v="0"/>
    <n v="0"/>
    <n v="0"/>
    <n v="0"/>
    <n v="0"/>
    <n v="0"/>
    <n v="0"/>
    <n v="0"/>
    <n v="0"/>
    <n v="3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QUISPE"/>
    <s v="VASQUEZ"/>
    <s v="IGOR ALEXANDER"/>
    <n v="46914430"/>
    <n v="10469144301"/>
    <n v="6000"/>
    <d v="2026-03-01T00:00:00"/>
    <d v="2026-03-15T00:00:00"/>
    <m/>
    <m/>
    <m/>
    <m/>
    <m/>
    <m/>
    <m/>
    <m/>
    <m/>
    <m/>
    <m/>
    <m/>
    <m/>
    <m/>
    <m/>
    <m/>
    <m/>
    <m/>
    <m/>
    <n v="15"/>
    <n v="3000"/>
    <n v="15"/>
    <n v="3000"/>
    <n v="15"/>
    <n v="3000"/>
    <n v="0"/>
    <n v="0"/>
    <m/>
    <n v="0"/>
    <n v="0"/>
    <m/>
    <n v="0"/>
    <m/>
    <n v="0"/>
    <m/>
    <m/>
    <m/>
    <n v="3000"/>
    <n v="3000"/>
    <n v="3000"/>
    <n v="0"/>
    <n v="0"/>
    <m/>
    <m/>
    <m/>
    <m/>
  </r>
  <r>
    <s v="MANTENIMIENTO Y SOPORTE A LAS SOLUCIONES TECNOLÓGICAS"/>
    <x v="1"/>
    <s v="PIM"/>
    <s v="GITE"/>
    <s v="EG 2026"/>
    <s v="2.3"/>
    <s v="2.3.2.9.1.1"/>
    <x v="48"/>
    <x v="0"/>
    <n v="1"/>
    <n v="6000"/>
    <m/>
    <m/>
    <x v="4"/>
    <x v="2"/>
    <m/>
    <m/>
    <m/>
    <m/>
    <m/>
    <m/>
    <m/>
    <m/>
    <n v="9000"/>
    <n v="0"/>
    <n v="0"/>
    <n v="3000"/>
    <n v="60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QUISPE"/>
    <s v="VASQUEZ"/>
    <s v="IGOR ALEXANDER"/>
    <n v="46914430"/>
    <n v="10469144301"/>
    <n v="6000"/>
    <d v="2026-03-16T00:00:00"/>
    <d v="2026-04-30T00:00:00"/>
    <m/>
    <m/>
    <m/>
    <m/>
    <m/>
    <m/>
    <m/>
    <m/>
    <m/>
    <m/>
    <m/>
    <m/>
    <m/>
    <m/>
    <m/>
    <m/>
    <m/>
    <m/>
    <m/>
    <n v="15"/>
    <n v="3000"/>
    <n v="15"/>
    <n v="3000"/>
    <n v="15"/>
    <n v="3000"/>
    <m/>
    <m/>
    <m/>
    <n v="30"/>
    <n v="6000"/>
    <n v="30"/>
    <n v="6000"/>
    <n v="30"/>
    <n v="6000"/>
    <m/>
    <m/>
    <m/>
    <m/>
    <m/>
    <m/>
    <m/>
    <m/>
    <m/>
    <m/>
    <m/>
    <m/>
  </r>
  <r>
    <s v="MANTENIMIENTO Y SOPORTE A LAS SOLUCIONES TECNOLÓGICAS"/>
    <x v="1"/>
    <s v="PIM"/>
    <s v="GITE"/>
    <s v="EG 2026"/>
    <s v="2.3"/>
    <s v="2.3.2.9.1.1"/>
    <x v="49"/>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000"/>
    <m/>
    <n v="0"/>
    <m/>
    <n v="0"/>
    <m/>
    <m/>
    <m/>
    <m/>
    <m/>
    <m/>
    <m/>
    <m/>
    <m/>
    <m/>
    <m/>
    <m/>
  </r>
  <r>
    <s v="MANTENIMIENTO Y SOPORTE A LAS SOLUCIONES TECNOLÓGICAS"/>
    <x v="1"/>
    <s v="PIM"/>
    <s v="GITE"/>
    <s v="EG 2026"/>
    <s v="2.3"/>
    <s v="2.3.2.9.1.1"/>
    <x v="50"/>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PRIETO"/>
    <s v="CHAVEZ"/>
    <s v="ALEXANDER"/>
    <n v="42842533"/>
    <n v="10428425338"/>
    <n v="6000"/>
    <d v="2026-03-01T00:00:00"/>
    <d v="2026-04-30T00:00:00"/>
    <m/>
    <m/>
    <m/>
    <m/>
    <m/>
    <m/>
    <m/>
    <m/>
    <m/>
    <m/>
    <m/>
    <m/>
    <m/>
    <m/>
    <m/>
    <m/>
    <m/>
    <m/>
    <m/>
    <n v="30"/>
    <n v="6000"/>
    <n v="30"/>
    <n v="6000"/>
    <n v="30"/>
    <n v="6000"/>
    <n v="0"/>
    <n v="0"/>
    <m/>
    <n v="30"/>
    <n v="6000"/>
    <n v="30"/>
    <n v="6000"/>
    <n v="30"/>
    <n v="6000"/>
    <m/>
    <m/>
    <m/>
    <n v="12000"/>
    <n v="6000"/>
    <n v="6000"/>
    <n v="0"/>
    <n v="0"/>
    <m/>
    <m/>
    <m/>
    <m/>
  </r>
  <r>
    <s v="MANTENIMIENTO Y SOPORTE A LAS SOLUCIONES TECNOLÓGICAS"/>
    <x v="1"/>
    <s v="PIM"/>
    <s v="GITE"/>
    <s v="EG 2026"/>
    <s v="2.3"/>
    <s v="2.3.2.9.1.1"/>
    <x v="51"/>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LEON"/>
    <s v="VERA"/>
    <s v="LEONARDO CAYO"/>
    <s v="70412763"/>
    <n v="10704127630"/>
    <n v="6000"/>
    <d v="2026-03-01T00:00:00"/>
    <d v="2026-04-30T00:00:00"/>
    <m/>
    <m/>
    <m/>
    <m/>
    <m/>
    <m/>
    <m/>
    <m/>
    <m/>
    <m/>
    <m/>
    <m/>
    <m/>
    <m/>
    <m/>
    <m/>
    <m/>
    <m/>
    <m/>
    <n v="30"/>
    <n v="6000"/>
    <n v="30"/>
    <n v="6000"/>
    <n v="30"/>
    <n v="6000"/>
    <n v="0"/>
    <m/>
    <m/>
    <n v="30"/>
    <n v="6000"/>
    <n v="30"/>
    <n v="6000"/>
    <n v="30"/>
    <n v="6000"/>
    <m/>
    <m/>
    <m/>
    <n v="12000"/>
    <n v="6000"/>
    <n v="6000"/>
    <n v="0"/>
    <n v="0"/>
    <m/>
    <m/>
    <m/>
    <m/>
  </r>
  <r>
    <s v="DISEÑO, DESARROLLO Y DESPLIEGUE SOLUCIONES TECNOLOGICAS"/>
    <x v="0"/>
    <s v="PIM"/>
    <s v="GITE"/>
    <s v="EG 2026"/>
    <s v="2.3"/>
    <s v="2.3.2.9.1.1"/>
    <x v="52"/>
    <x v="0"/>
    <n v="1"/>
    <n v="6000"/>
    <m/>
    <m/>
    <x v="2"/>
    <x v="0"/>
    <m/>
    <m/>
    <m/>
    <m/>
    <m/>
    <m/>
    <m/>
    <m/>
    <n v="6000"/>
    <n v="0"/>
    <n v="0"/>
    <n v="6000"/>
    <n v="0"/>
    <n v="0"/>
    <n v="0"/>
    <n v="0"/>
    <n v="0"/>
    <n v="0"/>
    <n v="0"/>
    <n v="0"/>
    <n v="0"/>
    <n v="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RODRIGUEZ"/>
    <s v="RIVERA"/>
    <s v="BRYAN CARLOS"/>
    <n v="71283906"/>
    <n v="10712839061"/>
    <n v="6000"/>
    <d v="2026-03-01T00:00:00"/>
    <d v="2026-03-31T00:00:00"/>
    <m/>
    <m/>
    <m/>
    <m/>
    <m/>
    <m/>
    <m/>
    <m/>
    <m/>
    <m/>
    <m/>
    <m/>
    <m/>
    <m/>
    <m/>
    <m/>
    <m/>
    <m/>
    <m/>
    <n v="30"/>
    <n v="6000"/>
    <n v="30"/>
    <n v="6000"/>
    <n v="30"/>
    <n v="6000"/>
    <n v="0"/>
    <n v="0"/>
    <m/>
    <n v="0"/>
    <n v="0"/>
    <m/>
    <n v="0"/>
    <m/>
    <n v="0"/>
    <m/>
    <m/>
    <m/>
    <n v="6000"/>
    <n v="6000"/>
    <n v="6000"/>
    <n v="0"/>
    <n v="0"/>
    <m/>
    <m/>
    <m/>
    <m/>
  </r>
  <r>
    <s v="MANTENIMIENTO Y SOPORTE A LAS SOLUCIONES TECNOLÓGICAS"/>
    <x v="1"/>
    <s v="PIM"/>
    <s v="GITE"/>
    <s v="EG 2026"/>
    <s v="2.3"/>
    <s v="2.3.2.9.1.1"/>
    <x v="53"/>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CHAVEZ"/>
    <s v="TARAZONA"/>
    <s v="LUISA ALESSANDRA"/>
    <n v="71483791"/>
    <n v="10714837911"/>
    <n v="6000"/>
    <d v="2026-03-01T00:00:00"/>
    <d v="2026-04-30T00:00:00"/>
    <m/>
    <m/>
    <m/>
    <m/>
    <m/>
    <m/>
    <m/>
    <m/>
    <m/>
    <m/>
    <m/>
    <m/>
    <m/>
    <m/>
    <m/>
    <m/>
    <m/>
    <m/>
    <m/>
    <n v="30"/>
    <n v="6000"/>
    <n v="30"/>
    <n v="6000"/>
    <n v="30"/>
    <n v="6000"/>
    <n v="0"/>
    <m/>
    <m/>
    <n v="30"/>
    <n v="6000"/>
    <n v="30"/>
    <n v="6000"/>
    <n v="30"/>
    <n v="6000"/>
    <m/>
    <m/>
    <m/>
    <n v="12000"/>
    <n v="6000"/>
    <n v="6000"/>
    <n v="0"/>
    <n v="0"/>
    <m/>
    <m/>
    <m/>
    <m/>
  </r>
  <r>
    <s v="MANTENIMIENTO Y SOPORTE A LAS SOLUCIONES TECNOLÓGICAS"/>
    <x v="1"/>
    <s v="PIM"/>
    <s v="GITE"/>
    <s v="EG 2026"/>
    <s v="2.3"/>
    <s v="2.3.2.9.1.1"/>
    <x v="54"/>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MEZA"/>
    <s v="REYES"/>
    <s v="KAREM GINA"/>
    <s v="44346216"/>
    <n v="10443462169"/>
    <n v="6000"/>
    <d v="2026-03-01T00:00:00"/>
    <d v="2026-04-30T00:00:00"/>
    <m/>
    <m/>
    <m/>
    <m/>
    <m/>
    <m/>
    <m/>
    <m/>
    <m/>
    <m/>
    <m/>
    <m/>
    <m/>
    <m/>
    <m/>
    <m/>
    <m/>
    <m/>
    <m/>
    <n v="30"/>
    <n v="6000"/>
    <n v="30"/>
    <n v="6000"/>
    <n v="30"/>
    <n v="6000"/>
    <n v="0"/>
    <m/>
    <m/>
    <n v="30"/>
    <n v="6000"/>
    <n v="30"/>
    <n v="6000"/>
    <n v="30"/>
    <n v="6000"/>
    <m/>
    <m/>
    <m/>
    <n v="12000"/>
    <n v="6000"/>
    <n v="6000"/>
    <n v="0"/>
    <n v="0"/>
    <m/>
    <m/>
    <m/>
    <m/>
  </r>
  <r>
    <s v="MANTENIMIENTO Y SOPORTE A LAS SOLUCIONES TECNOLÓGICAS"/>
    <x v="1"/>
    <s v="PIM"/>
    <s v="GITE"/>
    <s v="EG 2026"/>
    <s v="2.3"/>
    <s v="2.3.2.9.1.1"/>
    <x v="55"/>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MAMANI"/>
    <s v="MAMANI"/>
    <s v="SCANER REYFRELD"/>
    <n v="46970797"/>
    <n v="10469707976"/>
    <n v="6000"/>
    <d v="2026-03-01T00:00:00"/>
    <d v="2026-04-30T00:00:00"/>
    <m/>
    <m/>
    <m/>
    <m/>
    <m/>
    <m/>
    <m/>
    <m/>
    <m/>
    <m/>
    <m/>
    <m/>
    <m/>
    <m/>
    <m/>
    <m/>
    <m/>
    <m/>
    <m/>
    <n v="30"/>
    <n v="6000"/>
    <n v="30"/>
    <n v="6000"/>
    <n v="30"/>
    <n v="6000"/>
    <n v="0"/>
    <m/>
    <m/>
    <n v="30"/>
    <n v="6000"/>
    <n v="30"/>
    <n v="6000"/>
    <n v="30"/>
    <n v="6000"/>
    <m/>
    <m/>
    <m/>
    <n v="12000"/>
    <n v="6000"/>
    <n v="6000"/>
    <n v="0"/>
    <n v="0"/>
    <m/>
    <m/>
    <m/>
    <m/>
  </r>
  <r>
    <s v="MANTENIMIENTO Y SOPORTE A LAS SOLUCIONES TECNOLÓGICAS"/>
    <x v="1"/>
    <s v="PIM"/>
    <s v="GITE"/>
    <s v="EG 2026"/>
    <s v="2.3"/>
    <s v="2.3.2.9.1.1"/>
    <x v="56"/>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SANTIVAÑEZ "/>
    <s v="POVEZ"/>
    <s v="WILLY JONATHAN"/>
    <n v="42078408"/>
    <n v="10420784088"/>
    <n v="8000"/>
    <d v="2026-03-01T00:00:00"/>
    <d v="2026-04-30T00:00:00"/>
    <m/>
    <m/>
    <m/>
    <m/>
    <m/>
    <m/>
    <m/>
    <m/>
    <m/>
    <m/>
    <m/>
    <m/>
    <m/>
    <m/>
    <m/>
    <m/>
    <m/>
    <m/>
    <m/>
    <n v="30"/>
    <n v="8000"/>
    <n v="30"/>
    <n v="8000.0000000000009"/>
    <n v="30"/>
    <n v="8000.0000000000009"/>
    <m/>
    <m/>
    <m/>
    <n v="30"/>
    <n v="8000"/>
    <n v="30"/>
    <n v="8000.0000000000009"/>
    <n v="30"/>
    <n v="8000.0000000000009"/>
    <m/>
    <m/>
    <m/>
    <n v="16000"/>
    <n v="8000.0000000000009"/>
    <n v="8000.0000000000009"/>
    <n v="0"/>
    <n v="0"/>
    <m/>
    <m/>
    <m/>
    <m/>
  </r>
  <r>
    <s v="DISEÑO, DESARROLLO Y DESPLIEGUE SOLUCIONES TECNOLOGICAS"/>
    <x v="0"/>
    <s v="PIM"/>
    <s v="GITE"/>
    <s v="EG 2026"/>
    <s v="2.3"/>
    <s v="2.3.2.9.1.1"/>
    <x v="57"/>
    <x v="0"/>
    <n v="1"/>
    <n v="8000"/>
    <m/>
    <m/>
    <x v="2"/>
    <x v="0"/>
    <m/>
    <m/>
    <m/>
    <m/>
    <m/>
    <m/>
    <m/>
    <m/>
    <n v="8000"/>
    <n v="0"/>
    <n v="0"/>
    <n v="8000"/>
    <n v="0"/>
    <n v="0"/>
    <n v="0"/>
    <n v="0"/>
    <n v="0"/>
    <n v="0"/>
    <n v="0"/>
    <n v="0"/>
    <n v="0"/>
    <n v="8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HUAMAN"/>
    <s v="CERVA"/>
    <s v="NIEL ALDEN"/>
    <n v="70213603"/>
    <n v="10702136038"/>
    <n v="8000"/>
    <d v="2026-03-01T00:00:00"/>
    <d v="2026-03-31T00:00:00"/>
    <m/>
    <m/>
    <m/>
    <m/>
    <m/>
    <m/>
    <m/>
    <m/>
    <m/>
    <m/>
    <m/>
    <m/>
    <m/>
    <m/>
    <m/>
    <m/>
    <m/>
    <m/>
    <m/>
    <n v="30"/>
    <n v="8000"/>
    <n v="30"/>
    <n v="8000.0000000000009"/>
    <n v="30"/>
    <n v="8000.0000000000009"/>
    <n v="0"/>
    <m/>
    <m/>
    <n v="0"/>
    <n v="0"/>
    <m/>
    <n v="0"/>
    <m/>
    <n v="0"/>
    <m/>
    <m/>
    <m/>
    <n v="8000"/>
    <n v="8000.0000000000009"/>
    <n v="8000.0000000000009"/>
    <n v="0"/>
    <n v="0"/>
    <m/>
    <m/>
    <m/>
    <m/>
  </r>
  <r>
    <s v="DISEÑO, DESARROLLO Y DESPLIEGUE SOLUCIONES TECNOLOGICAS"/>
    <x v="0"/>
    <s v="PIM"/>
    <s v="GITE"/>
    <s v="EG 2026"/>
    <s v="2.3"/>
    <s v="2.3.2.9.1.1"/>
    <x v="58"/>
    <x v="0"/>
    <n v="1"/>
    <n v="8000"/>
    <m/>
    <m/>
    <x v="2"/>
    <x v="0"/>
    <m/>
    <m/>
    <m/>
    <m/>
    <m/>
    <m/>
    <m/>
    <m/>
    <n v="8000"/>
    <n v="0"/>
    <n v="0"/>
    <n v="8000"/>
    <n v="0"/>
    <n v="0"/>
    <n v="0"/>
    <n v="0"/>
    <n v="0"/>
    <n v="0"/>
    <n v="0"/>
    <n v="0"/>
    <n v="0"/>
    <n v="8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BELITO"/>
    <s v="ALLAUCCA"/>
    <s v="EDWER YULIX "/>
    <n v="46485570"/>
    <n v="10464855705"/>
    <n v="8000"/>
    <d v="2026-03-01T00:00:00"/>
    <d v="2026-03-31T00:00:00"/>
    <m/>
    <m/>
    <m/>
    <m/>
    <m/>
    <m/>
    <m/>
    <m/>
    <m/>
    <m/>
    <m/>
    <m/>
    <m/>
    <m/>
    <m/>
    <m/>
    <m/>
    <m/>
    <m/>
    <n v="30"/>
    <n v="8000"/>
    <n v="30"/>
    <n v="8000.0000000000009"/>
    <n v="30"/>
    <n v="8000.0000000000009"/>
    <n v="0"/>
    <n v="0"/>
    <m/>
    <n v="0"/>
    <n v="0"/>
    <m/>
    <n v="0"/>
    <m/>
    <n v="0"/>
    <m/>
    <m/>
    <m/>
    <n v="8000"/>
    <n v="8000.0000000000009"/>
    <n v="8000.0000000000009"/>
    <n v="0"/>
    <n v="0"/>
    <m/>
    <m/>
    <m/>
    <m/>
  </r>
  <r>
    <s v="DISEÑO, DESARROLLO Y DESPLIEGUE SOLUCIONES TECNOLOGICAS"/>
    <x v="0"/>
    <s v="PIM"/>
    <s v="GITE"/>
    <s v="EG 2026"/>
    <s v="2.3"/>
    <s v="2.3.2.9.1.1"/>
    <x v="59"/>
    <x v="0"/>
    <n v="1"/>
    <n v="8000"/>
    <m/>
    <m/>
    <x v="2"/>
    <x v="0"/>
    <m/>
    <m/>
    <m/>
    <m/>
    <m/>
    <m/>
    <m/>
    <m/>
    <n v="8000"/>
    <n v="0"/>
    <n v="0"/>
    <n v="8000"/>
    <n v="0"/>
    <n v="0"/>
    <n v="0"/>
    <n v="0"/>
    <n v="0"/>
    <n v="0"/>
    <n v="0"/>
    <n v="0"/>
    <n v="0"/>
    <n v="8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TAPIA"/>
    <s v="SILVA"/>
    <s v="JAVIER ANGEL"/>
    <n v="45592486"/>
    <n v="10455924869"/>
    <n v="8000"/>
    <d v="2026-03-01T00:00:00"/>
    <d v="2026-03-31T00:00:00"/>
    <m/>
    <m/>
    <m/>
    <m/>
    <m/>
    <m/>
    <m/>
    <m/>
    <m/>
    <m/>
    <m/>
    <m/>
    <m/>
    <m/>
    <m/>
    <m/>
    <m/>
    <m/>
    <m/>
    <n v="30"/>
    <n v="8000"/>
    <n v="30"/>
    <n v="8000.0000000000009"/>
    <n v="30"/>
    <n v="8000.0000000000009"/>
    <n v="0"/>
    <m/>
    <m/>
    <n v="0"/>
    <n v="0"/>
    <m/>
    <n v="0"/>
    <m/>
    <n v="0"/>
    <m/>
    <m/>
    <m/>
    <n v="8000"/>
    <n v="8000.0000000000009"/>
    <n v="8000.0000000000009"/>
    <n v="0"/>
    <n v="0"/>
    <m/>
    <m/>
    <m/>
    <m/>
  </r>
  <r>
    <s v="MANTENIMIENTO Y SOPORTE A LAS SOLUCIONES TECNOLÓGICAS"/>
    <x v="1"/>
    <s v="PIM"/>
    <s v="GITE"/>
    <s v="EG 2026"/>
    <s v="2.3"/>
    <s v="2.3.2.9.1.1"/>
    <x v="60"/>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AGUINAGA"/>
    <s v="PEREZ"/>
    <s v="MANUEL JESUS"/>
    <n v="72222464"/>
    <n v="10722224642"/>
    <n v="8000"/>
    <d v="2024-03-01T00:00:00"/>
    <d v="2026-04-30T00:00:00"/>
    <m/>
    <m/>
    <m/>
    <m/>
    <m/>
    <m/>
    <m/>
    <m/>
    <m/>
    <m/>
    <m/>
    <m/>
    <m/>
    <m/>
    <m/>
    <m/>
    <m/>
    <m/>
    <m/>
    <n v="30"/>
    <n v="8000"/>
    <n v="30"/>
    <n v="8000.0000000000009"/>
    <n v="30"/>
    <n v="8000.0000000000009"/>
    <n v="0"/>
    <n v="0"/>
    <m/>
    <n v="30"/>
    <n v="8000"/>
    <n v="30"/>
    <n v="8000.0000000000009"/>
    <n v="30"/>
    <n v="8000.0000000000009"/>
    <m/>
    <m/>
    <m/>
    <n v="16000"/>
    <n v="8000.0000000000009"/>
    <n v="8000.0000000000009"/>
    <n v="0"/>
    <n v="0"/>
    <m/>
    <m/>
    <m/>
    <m/>
  </r>
  <r>
    <s v="MANTENIMIENTO Y SOPORTE A LAS SOLUCIONES TECNOLÓGICAS"/>
    <x v="1"/>
    <s v="PIM"/>
    <s v="GITE"/>
    <s v="EG 2026"/>
    <s v="2.3"/>
    <s v="2.3.2.9.1.1"/>
    <x v="61"/>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ROJAS "/>
    <s v="QUISPE "/>
    <s v="PAUL FLORENCIO"/>
    <s v="45435377"/>
    <n v="10454353779"/>
    <n v="8000"/>
    <d v="2026-03-01T00:00:00"/>
    <d v="2026-04-30T00:00:00"/>
    <m/>
    <m/>
    <m/>
    <m/>
    <m/>
    <m/>
    <m/>
    <m/>
    <m/>
    <m/>
    <m/>
    <m/>
    <m/>
    <m/>
    <m/>
    <m/>
    <m/>
    <m/>
    <m/>
    <n v="30"/>
    <n v="8000"/>
    <n v="30"/>
    <n v="8000.0000000000009"/>
    <n v="30"/>
    <n v="8000.0000000000009"/>
    <n v="0"/>
    <m/>
    <m/>
    <n v="30"/>
    <n v="8000"/>
    <n v="30"/>
    <n v="8000.0000000000009"/>
    <n v="30"/>
    <n v="8000.0000000000009"/>
    <m/>
    <m/>
    <m/>
    <n v="16000"/>
    <n v="8000.0000000000009"/>
    <n v="8000.0000000000009"/>
    <n v="0"/>
    <n v="0"/>
    <m/>
    <m/>
    <m/>
    <m/>
  </r>
  <r>
    <s v="MANTENIMIENTO Y SOPORTE A LAS SOLUCIONES TECNOLÓGICAS"/>
    <x v="1"/>
    <s v="PIM"/>
    <s v="GITE"/>
    <s v="EG 2026"/>
    <s v="2.3"/>
    <s v="2.3.2.9.1.1"/>
    <x v="62"/>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HUAMANI"/>
    <s v="MENDOZA"/>
    <s v="MIGUEL ANGEL"/>
    <s v="42003709"/>
    <n v="10420037096"/>
    <n v="8000"/>
    <d v="2026-03-01T00:00:00"/>
    <d v="2026-04-30T00:00:00"/>
    <m/>
    <m/>
    <m/>
    <m/>
    <m/>
    <m/>
    <m/>
    <m/>
    <m/>
    <m/>
    <m/>
    <m/>
    <m/>
    <m/>
    <m/>
    <m/>
    <m/>
    <m/>
    <m/>
    <n v="30"/>
    <n v="8000"/>
    <n v="30"/>
    <n v="8000.0000000000009"/>
    <n v="30"/>
    <n v="8000.0000000000009"/>
    <n v="0"/>
    <m/>
    <m/>
    <n v="30"/>
    <n v="8000"/>
    <n v="30"/>
    <n v="8000.0000000000009"/>
    <n v="30"/>
    <n v="8000.0000000000009"/>
    <m/>
    <m/>
    <m/>
    <n v="16000"/>
    <n v="8000.0000000000009"/>
    <n v="8000.0000000000009"/>
    <n v="0"/>
    <n v="0"/>
    <m/>
    <m/>
    <m/>
    <m/>
  </r>
  <r>
    <s v="MANTENIMIENTO Y SOPORTE A LAS SOLUCIONES TECNOLÓGICAS"/>
    <x v="1"/>
    <s v="PIM"/>
    <s v="GITE"/>
    <s v="EG 2026"/>
    <s v="2.3"/>
    <s v="2.3.2.9.1.1"/>
    <x v="63"/>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VILLENA"/>
    <s v="GARCIA"/>
    <s v="JORGE MIGUEL"/>
    <n v="45694176"/>
    <n v="10456941767"/>
    <n v="8000"/>
    <d v="2026-03-01T00:00:00"/>
    <d v="2026-04-30T00:00:00"/>
    <m/>
    <m/>
    <m/>
    <m/>
    <m/>
    <m/>
    <m/>
    <m/>
    <m/>
    <m/>
    <m/>
    <m/>
    <m/>
    <m/>
    <m/>
    <m/>
    <m/>
    <m/>
    <m/>
    <n v="30"/>
    <n v="8000"/>
    <n v="30"/>
    <n v="8000.0000000000009"/>
    <n v="30"/>
    <n v="8000.0000000000009"/>
    <n v="0"/>
    <n v="0"/>
    <m/>
    <n v="30"/>
    <n v="8000"/>
    <n v="30"/>
    <n v="8000.0000000000009"/>
    <n v="30"/>
    <n v="8000.0000000000009"/>
    <m/>
    <m/>
    <m/>
    <n v="16000"/>
    <n v="8000.0000000000009"/>
    <n v="8000.0000000000009"/>
    <n v="0"/>
    <n v="0"/>
    <m/>
    <m/>
    <m/>
    <m/>
  </r>
  <r>
    <s v="MANTENIMIENTO Y SOPORTE A LAS SOLUCIONES TECNOLÓGICAS"/>
    <x v="1"/>
    <s v="PIM"/>
    <s v="GITE"/>
    <s v="EG 2026"/>
    <s v="2.3"/>
    <s v="2.3.2.9.1.1"/>
    <x v="64"/>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OLIVERA"/>
    <s v="VASQUEZ"/>
    <s v="BELSER"/>
    <n v="47696276"/>
    <n v="10476962761"/>
    <n v="8000"/>
    <d v="2026-03-01T00:00:00"/>
    <d v="2026-04-30T00:00:00"/>
    <m/>
    <m/>
    <m/>
    <m/>
    <m/>
    <m/>
    <m/>
    <m/>
    <m/>
    <m/>
    <m/>
    <m/>
    <m/>
    <m/>
    <m/>
    <m/>
    <m/>
    <m/>
    <m/>
    <n v="30"/>
    <n v="8000"/>
    <n v="30"/>
    <n v="8000.0000000000009"/>
    <n v="30"/>
    <n v="8000.0000000000009"/>
    <n v="0"/>
    <n v="0"/>
    <m/>
    <n v="30"/>
    <n v="8000"/>
    <n v="30"/>
    <n v="8000.0000000000009"/>
    <n v="30"/>
    <n v="8000.0000000000009"/>
    <m/>
    <m/>
    <m/>
    <n v="16000"/>
    <n v="8000.0000000000009"/>
    <n v="8000.0000000000009"/>
    <n v="0"/>
    <n v="0"/>
    <m/>
    <m/>
    <m/>
    <m/>
  </r>
  <r>
    <s v="MANTENIMIENTO Y SOPORTE A LAS SOLUCIONES TECNOLÓGICAS"/>
    <x v="1"/>
    <s v="PIM"/>
    <s v="GITE"/>
    <s v="EG 2026"/>
    <s v="2.3"/>
    <s v="2.3.2.9.1.1"/>
    <x v="65"/>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PUYEN"/>
    <s v="SANTOS"/>
    <s v="JUAN CARLOS"/>
    <n v="72686317"/>
    <n v="10726863178"/>
    <n v="8000"/>
    <d v="2026-03-01T00:00:00"/>
    <d v="2026-04-30T00:00:00"/>
    <m/>
    <m/>
    <m/>
    <m/>
    <m/>
    <m/>
    <m/>
    <m/>
    <m/>
    <m/>
    <m/>
    <m/>
    <m/>
    <m/>
    <m/>
    <m/>
    <m/>
    <m/>
    <m/>
    <n v="30"/>
    <n v="8000"/>
    <n v="30"/>
    <n v="8000.0000000000009"/>
    <n v="30"/>
    <n v="8000.0000000000009"/>
    <m/>
    <m/>
    <m/>
    <n v="30"/>
    <n v="8000"/>
    <n v="30"/>
    <n v="8000.0000000000009"/>
    <n v="30"/>
    <n v="8000.0000000000009"/>
    <m/>
    <m/>
    <m/>
    <n v="16000"/>
    <n v="8000.0000000000009"/>
    <n v="8000.0000000000009"/>
    <n v="0"/>
    <n v="0"/>
    <m/>
    <m/>
    <m/>
    <m/>
  </r>
  <r>
    <s v="MANTENIMIENTO Y SOPORTE A LAS SOLUCIONES TECNOLÓGICAS"/>
    <x v="1"/>
    <s v="PIM"/>
    <s v="GITE"/>
    <s v="EG 2026"/>
    <s v="2.3"/>
    <s v="2.3.2.9.1.1"/>
    <x v="66"/>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ASCENCIO "/>
    <s v="COILA"/>
    <s v="BORIS ALEXANDER"/>
    <n v="45210221"/>
    <n v="10452102213"/>
    <n v="8000"/>
    <d v="2026-03-01T00:00:00"/>
    <d v="2026-04-30T00:00:00"/>
    <m/>
    <m/>
    <m/>
    <m/>
    <m/>
    <m/>
    <m/>
    <m/>
    <m/>
    <m/>
    <m/>
    <m/>
    <m/>
    <m/>
    <m/>
    <m/>
    <m/>
    <m/>
    <m/>
    <n v="30"/>
    <n v="8000"/>
    <n v="30"/>
    <n v="8000.0000000000009"/>
    <n v="30"/>
    <n v="8000.0000000000009"/>
    <n v="0"/>
    <n v="0"/>
    <m/>
    <n v="30"/>
    <n v="8000"/>
    <n v="30"/>
    <n v="8000.0000000000009"/>
    <n v="30"/>
    <n v="8000.0000000000009"/>
    <m/>
    <m/>
    <m/>
    <n v="16000"/>
    <n v="8000.0000000000009"/>
    <n v="8000.0000000000009"/>
    <n v="0"/>
    <n v="0"/>
    <m/>
    <m/>
    <m/>
    <m/>
  </r>
  <r>
    <s v="MANTENIMIENTO Y SOPORTE A LAS SOLUCIONES TECNOLÓGICAS"/>
    <x v="1"/>
    <s v="PIM"/>
    <s v="GITE"/>
    <s v="EG 2026"/>
    <s v="2.3"/>
    <s v="2.3.2.9.1.1"/>
    <x v="67"/>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RACCHUMI "/>
    <s v="LECCA "/>
    <s v="JESUS MANUEL"/>
    <n v="41716347"/>
    <n v="10417163471"/>
    <n v="8000"/>
    <m/>
    <m/>
    <m/>
    <m/>
    <m/>
    <m/>
    <m/>
    <m/>
    <m/>
    <m/>
    <m/>
    <m/>
    <m/>
    <m/>
    <m/>
    <m/>
    <m/>
    <m/>
    <m/>
    <m/>
    <m/>
    <n v="30"/>
    <n v="8000"/>
    <n v="30"/>
    <n v="8000.0000000000009"/>
    <n v="30"/>
    <n v="8000.0000000000009"/>
    <n v="0"/>
    <m/>
    <m/>
    <n v="30"/>
    <n v="8000"/>
    <n v="30"/>
    <n v="8000.0000000000009"/>
    <n v="30"/>
    <n v="8000.0000000000009"/>
    <m/>
    <m/>
    <m/>
    <n v="16000"/>
    <n v="8000.0000000000009"/>
    <n v="8000.0000000000009"/>
    <n v="0"/>
    <n v="0"/>
    <m/>
    <m/>
    <m/>
    <m/>
  </r>
  <r>
    <s v="DISEÑO, DESARROLLO Y DESPLIEGUE SOLUCIONES TECNOLOGICAS"/>
    <x v="0"/>
    <s v="PIM"/>
    <s v="GITE"/>
    <s v="EG 2026"/>
    <s v="2.3"/>
    <s v="2.3.2.9.1.1"/>
    <x v="68"/>
    <x v="0"/>
    <n v="1"/>
    <n v="8000"/>
    <m/>
    <m/>
    <x v="4"/>
    <x v="0"/>
    <m/>
    <m/>
    <m/>
    <m/>
    <m/>
    <m/>
    <m/>
    <m/>
    <n v="4000"/>
    <n v="0"/>
    <n v="0"/>
    <n v="4000"/>
    <n v="0"/>
    <n v="0"/>
    <n v="0"/>
    <n v="0"/>
    <n v="0"/>
    <n v="0"/>
    <n v="0"/>
    <n v="0"/>
    <n v="0"/>
    <n v="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PUMAPILLO"/>
    <s v="CCORAHUA"/>
    <s v="RICHARD"/>
    <n v="47341348"/>
    <n v="10473413481"/>
    <n v="8000"/>
    <d v="2026-03-01T00:00:00"/>
    <d v="2026-03-15T00:00:00"/>
    <m/>
    <m/>
    <m/>
    <m/>
    <m/>
    <m/>
    <m/>
    <m/>
    <m/>
    <m/>
    <m/>
    <m/>
    <m/>
    <m/>
    <m/>
    <m/>
    <m/>
    <m/>
    <m/>
    <n v="15"/>
    <n v="4000"/>
    <n v="15"/>
    <n v="4000.0000000000005"/>
    <n v="15"/>
    <n v="4000.0000000000005"/>
    <n v="0"/>
    <n v="0"/>
    <m/>
    <n v="0"/>
    <n v="0"/>
    <m/>
    <n v="0"/>
    <m/>
    <n v="0"/>
    <m/>
    <m/>
    <m/>
    <n v="4000"/>
    <n v="4000.0000000000005"/>
    <n v="4000.0000000000005"/>
    <n v="0"/>
    <n v="0"/>
    <m/>
    <m/>
    <m/>
    <m/>
  </r>
  <r>
    <s v="MANTENIMIENTO Y SOPORTE A LAS SOLUCIONES TECNOLÓGICAS"/>
    <x v="1"/>
    <s v="PIM"/>
    <s v="GITE"/>
    <s v="EG 2026"/>
    <s v="2.3"/>
    <s v="2.3.2.9.1.1"/>
    <x v="68"/>
    <x v="0"/>
    <n v="1"/>
    <n v="8000"/>
    <m/>
    <m/>
    <x v="4"/>
    <x v="2"/>
    <m/>
    <m/>
    <m/>
    <m/>
    <m/>
    <m/>
    <m/>
    <m/>
    <n v="12000"/>
    <n v="0"/>
    <n v="0"/>
    <n v="4000"/>
    <n v="8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PUMAPILLO"/>
    <s v="CCORAHUA"/>
    <s v="RICHARD"/>
    <n v="47341348"/>
    <n v="10473413481"/>
    <n v="8000"/>
    <d v="2026-03-16T00:00:00"/>
    <d v="2026-04-30T00:00:00"/>
    <m/>
    <m/>
    <m/>
    <m/>
    <m/>
    <m/>
    <m/>
    <m/>
    <m/>
    <m/>
    <m/>
    <m/>
    <m/>
    <m/>
    <m/>
    <m/>
    <m/>
    <m/>
    <m/>
    <n v="15"/>
    <n v="4000"/>
    <n v="15"/>
    <n v="4000.0000000000005"/>
    <n v="15"/>
    <n v="4000.0000000000005"/>
    <m/>
    <m/>
    <m/>
    <n v="30"/>
    <n v="8000"/>
    <n v="30"/>
    <n v="8000.0000000000009"/>
    <n v="30"/>
    <n v="8000.0000000000009"/>
    <m/>
    <m/>
    <m/>
    <m/>
    <m/>
    <m/>
    <m/>
    <m/>
    <m/>
    <m/>
    <m/>
    <m/>
  </r>
  <r>
    <s v="DISEÑO, DESARROLLO Y DESPLIEGUE SOLUCIONES TECNOLOGICAS"/>
    <x v="0"/>
    <s v="PIM"/>
    <s v="GITE"/>
    <s v="EG 2026"/>
    <s v="2.3"/>
    <s v="2.3.2.9.1.1"/>
    <x v="69"/>
    <x v="0"/>
    <n v="1"/>
    <n v="8000"/>
    <m/>
    <m/>
    <x v="4"/>
    <x v="0"/>
    <m/>
    <m/>
    <m/>
    <m/>
    <m/>
    <m/>
    <m/>
    <m/>
    <n v="4000"/>
    <n v="0"/>
    <n v="0"/>
    <n v="4000"/>
    <n v="0"/>
    <n v="0"/>
    <n v="0"/>
    <n v="0"/>
    <n v="0"/>
    <n v="0"/>
    <n v="0"/>
    <n v="0"/>
    <n v="0"/>
    <n v="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QUISPE"/>
    <s v="CONDORI"/>
    <s v="ANGEL DAVID"/>
    <n v="46752638"/>
    <n v="10467526389"/>
    <n v="8000"/>
    <d v="2026-03-01T00:00:00"/>
    <d v="2026-03-15T00:00:00"/>
    <m/>
    <m/>
    <m/>
    <m/>
    <m/>
    <m/>
    <m/>
    <m/>
    <m/>
    <m/>
    <m/>
    <m/>
    <m/>
    <m/>
    <m/>
    <m/>
    <m/>
    <m/>
    <m/>
    <n v="15"/>
    <n v="4000"/>
    <m/>
    <n v="0"/>
    <m/>
    <n v="0"/>
    <n v="4000"/>
    <n v="4000"/>
    <m/>
    <n v="0"/>
    <n v="0"/>
    <m/>
    <n v="0"/>
    <m/>
    <n v="0"/>
    <m/>
    <m/>
    <m/>
    <n v="4000"/>
    <n v="0"/>
    <n v="0"/>
    <n v="4000"/>
    <n v="4000"/>
    <m/>
    <m/>
    <m/>
    <m/>
  </r>
  <r>
    <s v="MANTENIMIENTO Y SOPORTE A LAS SOLUCIONES TECNOLÓGICAS"/>
    <x v="1"/>
    <s v="PIM"/>
    <s v="GITE"/>
    <s v="EG 2026"/>
    <s v="2.3"/>
    <s v="2.3.2.9.1.1"/>
    <x v="69"/>
    <x v="0"/>
    <n v="1"/>
    <n v="8000"/>
    <m/>
    <m/>
    <x v="4"/>
    <x v="2"/>
    <m/>
    <m/>
    <m/>
    <m/>
    <m/>
    <m/>
    <m/>
    <m/>
    <n v="12000"/>
    <n v="0"/>
    <n v="0"/>
    <n v="4000"/>
    <n v="8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QUISPE"/>
    <s v="CONDORI"/>
    <s v="ANGEL DAVID"/>
    <n v="46752638"/>
    <n v="10467526389"/>
    <n v="8000"/>
    <d v="2026-03-16T00:00:00"/>
    <d v="2026-04-30T00:00:00"/>
    <m/>
    <m/>
    <m/>
    <m/>
    <m/>
    <m/>
    <m/>
    <m/>
    <m/>
    <m/>
    <m/>
    <m/>
    <m/>
    <m/>
    <m/>
    <m/>
    <m/>
    <m/>
    <m/>
    <n v="15"/>
    <n v="4000"/>
    <n v="15"/>
    <n v="4000.0000000000005"/>
    <n v="15"/>
    <n v="4000.0000000000005"/>
    <n v="0"/>
    <n v="0"/>
    <m/>
    <n v="30"/>
    <n v="8000"/>
    <n v="30"/>
    <n v="8000.0000000000009"/>
    <n v="30"/>
    <n v="8000.0000000000009"/>
    <m/>
    <m/>
    <m/>
    <m/>
    <m/>
    <m/>
    <m/>
    <m/>
    <m/>
    <m/>
    <m/>
    <m/>
  </r>
  <r>
    <s v="MANTENIMIENTO Y SOPORTE A LAS SOLUCIONES TECNOLÓGICAS"/>
    <x v="1"/>
    <s v="PIM"/>
    <s v="GITE"/>
    <s v="EG 2026"/>
    <s v="2.3"/>
    <s v="2.3.2.9.1.1"/>
    <x v="70"/>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BERNAOLA"/>
    <s v="GAYOSO"/>
    <s v="CESAR RAUL"/>
    <n v="47114614"/>
    <n v="10471146141"/>
    <n v="8000"/>
    <d v="2026-03-01T00:00:00"/>
    <d v="2026-04-30T00:00:00"/>
    <m/>
    <m/>
    <m/>
    <m/>
    <m/>
    <m/>
    <m/>
    <m/>
    <m/>
    <m/>
    <m/>
    <m/>
    <m/>
    <m/>
    <m/>
    <m/>
    <m/>
    <m/>
    <m/>
    <n v="30"/>
    <n v="8000"/>
    <n v="30"/>
    <n v="8000.0000000000009"/>
    <n v="30"/>
    <n v="8000.0000000000009"/>
    <n v="0"/>
    <n v="0"/>
    <m/>
    <n v="30"/>
    <n v="8000"/>
    <n v="30"/>
    <n v="8000.0000000000009"/>
    <n v="30"/>
    <n v="8000.0000000000009"/>
    <m/>
    <m/>
    <m/>
    <n v="16000"/>
    <n v="8000.0000000000009"/>
    <n v="8000.0000000000009"/>
    <n v="0"/>
    <n v="0"/>
    <m/>
    <m/>
    <m/>
    <m/>
  </r>
  <r>
    <s v="MANTENIMIENTO Y SOPORTE A LAS SOLUCIONES TECNOLÓGICAS"/>
    <x v="1"/>
    <s v="PIM"/>
    <s v="GITE"/>
    <s v="EG 2026"/>
    <s v="2.3"/>
    <s v="2.3.2.9.1.1"/>
    <x v="71"/>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VEGA"/>
    <s v="LAUREANO"/>
    <s v="JHEFRY JHONATAN"/>
    <n v="72417179"/>
    <n v="10724171791"/>
    <n v="8000"/>
    <d v="2026-03-01T00:00:00"/>
    <d v="2026-04-30T00:00:00"/>
    <m/>
    <m/>
    <m/>
    <m/>
    <m/>
    <m/>
    <m/>
    <m/>
    <m/>
    <m/>
    <m/>
    <m/>
    <m/>
    <m/>
    <m/>
    <m/>
    <m/>
    <m/>
    <m/>
    <n v="30"/>
    <n v="8000"/>
    <n v="30"/>
    <n v="8000.0000000000009"/>
    <n v="30"/>
    <n v="8000.0000000000009"/>
    <n v="0"/>
    <n v="0"/>
    <m/>
    <n v="30"/>
    <n v="8000"/>
    <n v="30"/>
    <n v="8000.0000000000009"/>
    <n v="30"/>
    <n v="8000.0000000000009"/>
    <m/>
    <m/>
    <m/>
    <n v="16000"/>
    <n v="8000.0000000000009"/>
    <n v="8000.0000000000009"/>
    <n v="0"/>
    <n v="0"/>
    <m/>
    <m/>
    <m/>
    <m/>
  </r>
  <r>
    <s v="DISEÑO, DESARROLLO Y DESPLIEGUE SOLUCIONES TECNOLOGICAS"/>
    <x v="0"/>
    <s v="PIM"/>
    <s v="GITE"/>
    <s v="EG 2026"/>
    <s v="2.3"/>
    <s v="2.3.2.9.1.1"/>
    <x v="72"/>
    <x v="0"/>
    <n v="1"/>
    <n v="8000"/>
    <m/>
    <m/>
    <x v="2"/>
    <x v="0"/>
    <m/>
    <m/>
    <m/>
    <m/>
    <m/>
    <m/>
    <m/>
    <m/>
    <n v="8000"/>
    <n v="0"/>
    <n v="0"/>
    <n v="8000"/>
    <n v="0"/>
    <n v="0"/>
    <n v="0"/>
    <n v="0"/>
    <n v="0"/>
    <n v="0"/>
    <n v="0"/>
    <n v="0"/>
    <n v="0"/>
    <n v="8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COQCHI"/>
    <s v="APAZA "/>
    <s v="NELSON"/>
    <n v="46435523"/>
    <n v="10464355231"/>
    <n v="8000"/>
    <d v="2026-03-01T00:00:00"/>
    <d v="2026-03-31T00:00:00"/>
    <m/>
    <m/>
    <m/>
    <m/>
    <m/>
    <m/>
    <m/>
    <m/>
    <m/>
    <m/>
    <m/>
    <m/>
    <m/>
    <m/>
    <m/>
    <m/>
    <m/>
    <m/>
    <m/>
    <n v="30"/>
    <n v="8000"/>
    <n v="30"/>
    <n v="8000.0000000000009"/>
    <n v="30"/>
    <n v="8000.0000000000009"/>
    <n v="0"/>
    <m/>
    <m/>
    <n v="0"/>
    <n v="0"/>
    <m/>
    <n v="0"/>
    <m/>
    <n v="0"/>
    <m/>
    <m/>
    <m/>
    <n v="8000"/>
    <n v="8000.0000000000009"/>
    <n v="8000.0000000000009"/>
    <n v="0"/>
    <n v="0"/>
    <m/>
    <m/>
    <m/>
    <m/>
  </r>
  <r>
    <s v="DISEÑO, DESARROLLO Y DESPLIEGUE SOLUCIONES TECNOLOGICAS"/>
    <x v="0"/>
    <s v="PIM"/>
    <s v="GITE"/>
    <s v="EG 2026"/>
    <s v="2.3"/>
    <s v="2.3.2.9.1.1"/>
    <x v="73"/>
    <x v="0"/>
    <n v="1"/>
    <n v="3500"/>
    <m/>
    <m/>
    <x v="2"/>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RAMIREZ"/>
    <s v="MENDOZA"/>
    <s v="JESUS DANIEL"/>
    <n v="72758321"/>
    <n v="10727583217"/>
    <n v="3500"/>
    <d v="2026-03-01T00:00:00"/>
    <d v="2026-03-31T00:00:00"/>
    <m/>
    <m/>
    <m/>
    <m/>
    <m/>
    <m/>
    <m/>
    <m/>
    <m/>
    <m/>
    <m/>
    <m/>
    <m/>
    <m/>
    <m/>
    <m/>
    <m/>
    <m/>
    <m/>
    <n v="30"/>
    <n v="3500"/>
    <n v="30"/>
    <n v="3500"/>
    <n v="30"/>
    <n v="3500"/>
    <n v="0"/>
    <n v="0"/>
    <m/>
    <n v="0"/>
    <n v="0"/>
    <m/>
    <n v="0"/>
    <m/>
    <n v="0"/>
    <m/>
    <m/>
    <m/>
    <n v="3500"/>
    <n v="3500"/>
    <n v="3500"/>
    <n v="0"/>
    <n v="0"/>
    <m/>
    <m/>
    <m/>
    <m/>
  </r>
  <r>
    <s v="MANTENIMIENTO Y SOPORTE A LAS SOLUCIONES TECNOLÓGICAS"/>
    <x v="1"/>
    <s v="PIM"/>
    <s v="GITE"/>
    <s v="EG 2026"/>
    <s v="2.3"/>
    <s v="2.3.2.9.1.1"/>
    <x v="74"/>
    <x v="0"/>
    <n v="1"/>
    <n v="3500"/>
    <m/>
    <m/>
    <x v="2"/>
    <x v="2"/>
    <m/>
    <m/>
    <m/>
    <m/>
    <m/>
    <m/>
    <m/>
    <m/>
    <n v="7000"/>
    <n v="0"/>
    <n v="0"/>
    <n v="3500"/>
    <n v="350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SANCHEZ"/>
    <s v="RIVAS"/>
    <s v="JOSE LUIS"/>
    <n v="70025761"/>
    <s v="_x000a_10700257610"/>
    <n v="3500"/>
    <d v="2026-03-01T00:00:00"/>
    <d v="2026-04-30T00:00:00"/>
    <m/>
    <m/>
    <m/>
    <m/>
    <m/>
    <m/>
    <m/>
    <m/>
    <m/>
    <m/>
    <m/>
    <m/>
    <m/>
    <m/>
    <m/>
    <m/>
    <m/>
    <m/>
    <m/>
    <n v="30"/>
    <n v="3500"/>
    <n v="30"/>
    <n v="3500"/>
    <n v="30"/>
    <n v="3500"/>
    <m/>
    <m/>
    <m/>
    <n v="30"/>
    <n v="3500"/>
    <n v="30"/>
    <n v="3500"/>
    <n v="30"/>
    <n v="3500"/>
    <m/>
    <m/>
    <m/>
    <n v="7000"/>
    <n v="3500"/>
    <n v="3500"/>
    <n v="0"/>
    <n v="0"/>
    <m/>
    <m/>
    <m/>
    <m/>
  </r>
  <r>
    <s v="MANTENIMIENTO Y SOPORTE A LAS SOLUCIONES TECNOLÓGICAS"/>
    <x v="1"/>
    <s v="PIM"/>
    <s v="GITE"/>
    <s v="EG 2026"/>
    <s v="2.3"/>
    <s v="2.3.2.9.1.1"/>
    <x v="75"/>
    <x v="0"/>
    <n v="1"/>
    <n v="3500"/>
    <m/>
    <m/>
    <x v="2"/>
    <x v="2"/>
    <m/>
    <m/>
    <m/>
    <m/>
    <m/>
    <m/>
    <m/>
    <m/>
    <n v="7000"/>
    <n v="0"/>
    <n v="0"/>
    <n v="3500"/>
    <n v="350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HUAMANI"/>
    <s v="LAUREANO"/>
    <s v="JULIO CESAR"/>
    <n v="71231054"/>
    <n v="10712310541"/>
    <n v="3500"/>
    <d v="2026-03-01T00:00:00"/>
    <d v="2026-04-30T00:00:00"/>
    <m/>
    <m/>
    <m/>
    <m/>
    <m/>
    <m/>
    <m/>
    <m/>
    <m/>
    <m/>
    <m/>
    <m/>
    <m/>
    <m/>
    <m/>
    <m/>
    <m/>
    <m/>
    <m/>
    <n v="30"/>
    <n v="3500"/>
    <n v="30"/>
    <n v="3500"/>
    <n v="30"/>
    <n v="3500"/>
    <n v="0"/>
    <m/>
    <m/>
    <n v="30"/>
    <n v="3500"/>
    <n v="30"/>
    <n v="3500"/>
    <n v="30"/>
    <n v="3500"/>
    <m/>
    <m/>
    <m/>
    <n v="7000"/>
    <n v="3500"/>
    <n v="3500"/>
    <n v="0"/>
    <n v="0"/>
    <m/>
    <m/>
    <m/>
    <m/>
  </r>
  <r>
    <s v="MANTENIMIENTO Y SOPORTE A LAS SOLUCIONES TECNOLÓGICAS"/>
    <x v="1"/>
    <s v="PIM"/>
    <s v="GITE"/>
    <s v="EG 2026"/>
    <s v="2.3"/>
    <s v="2.3.2.9.1.1"/>
    <x v="76"/>
    <x v="0"/>
    <n v="1"/>
    <n v="3500"/>
    <m/>
    <m/>
    <x v="2"/>
    <x v="2"/>
    <m/>
    <m/>
    <m/>
    <m/>
    <m/>
    <m/>
    <m/>
    <m/>
    <n v="7000"/>
    <n v="0"/>
    <n v="0"/>
    <n v="3500"/>
    <n v="350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QUIROZ"/>
    <s v="DAVILA"/>
    <s v="JEFFERSON LEANDRO"/>
    <n v="72540564"/>
    <n v="10725405648"/>
    <n v="3500"/>
    <d v="2026-03-01T00:00:00"/>
    <d v="2026-04-30T00:00:00"/>
    <m/>
    <m/>
    <m/>
    <m/>
    <m/>
    <m/>
    <m/>
    <m/>
    <m/>
    <m/>
    <m/>
    <m/>
    <m/>
    <m/>
    <m/>
    <m/>
    <m/>
    <m/>
    <m/>
    <n v="30"/>
    <n v="3500"/>
    <n v="30"/>
    <n v="3500"/>
    <n v="30"/>
    <n v="3500"/>
    <m/>
    <m/>
    <m/>
    <n v="30"/>
    <n v="3500"/>
    <n v="30"/>
    <n v="3500"/>
    <n v="30"/>
    <n v="3500"/>
    <m/>
    <m/>
    <m/>
    <n v="7000"/>
    <n v="3500"/>
    <n v="3500"/>
    <n v="0"/>
    <n v="0"/>
    <m/>
    <m/>
    <m/>
    <m/>
  </r>
  <r>
    <s v="MANTENIMIENTO Y SOPORTE A LAS SOLUCIONES TECNOLÓGICAS"/>
    <x v="1"/>
    <s v="PIM"/>
    <s v="GITE"/>
    <s v="EG 2026"/>
    <s v="2.3"/>
    <s v="2.3.2.9.1.1"/>
    <x v="77"/>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CHAVEZ"/>
    <s v="VALVERDE"/>
    <s v="GUILLERMO JUNIOR"/>
    <s v="45011476"/>
    <n v="10450114761"/>
    <n v="7000"/>
    <d v="2026-03-01T00:00:00"/>
    <d v="2026-04-30T00:00:00"/>
    <m/>
    <m/>
    <m/>
    <m/>
    <m/>
    <m/>
    <m/>
    <m/>
    <m/>
    <m/>
    <m/>
    <m/>
    <m/>
    <m/>
    <m/>
    <m/>
    <m/>
    <m/>
    <m/>
    <n v="30"/>
    <n v="7000"/>
    <n v="30"/>
    <n v="7000"/>
    <n v="30"/>
    <n v="7000"/>
    <n v="0"/>
    <n v="0"/>
    <m/>
    <n v="30"/>
    <n v="7000"/>
    <n v="30"/>
    <n v="7000"/>
    <n v="30"/>
    <n v="7000"/>
    <m/>
    <m/>
    <m/>
    <n v="14000"/>
    <n v="7000"/>
    <n v="7000"/>
    <n v="0"/>
    <n v="0"/>
    <m/>
    <m/>
    <m/>
    <m/>
  </r>
  <r>
    <s v="DISEÑO, DESARROLLO Y DESPLIEGUE SOLUCIONES TECNOLOGICAS"/>
    <x v="0"/>
    <s v="PIM"/>
    <s v="GITE"/>
    <s v="EG 2026"/>
    <s v="2.3"/>
    <s v="2.3.2.9.1.1"/>
    <x v="78"/>
    <x v="0"/>
    <n v="1"/>
    <n v="7000"/>
    <m/>
    <m/>
    <x v="2"/>
    <x v="0"/>
    <m/>
    <m/>
    <m/>
    <m/>
    <m/>
    <m/>
    <m/>
    <m/>
    <n v="7000"/>
    <n v="0"/>
    <n v="0"/>
    <n v="7000"/>
    <n v="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OYOLA"/>
    <s v="YARLAQUE"/>
    <s v="HUGO HAMILTON"/>
    <n v="70409180"/>
    <n v="10704091805"/>
    <n v="7000"/>
    <d v="2026-03-01T00:00:00"/>
    <d v="2026-03-31T00:00:00"/>
    <m/>
    <m/>
    <m/>
    <m/>
    <m/>
    <m/>
    <m/>
    <m/>
    <m/>
    <m/>
    <m/>
    <m/>
    <m/>
    <m/>
    <m/>
    <m/>
    <m/>
    <m/>
    <m/>
    <n v="30"/>
    <n v="7000"/>
    <n v="30"/>
    <n v="7000"/>
    <n v="30"/>
    <n v="7000"/>
    <n v="0"/>
    <n v="0"/>
    <m/>
    <n v="0"/>
    <n v="0"/>
    <m/>
    <n v="0"/>
    <m/>
    <n v="0"/>
    <m/>
    <m/>
    <m/>
    <n v="7000"/>
    <n v="7000"/>
    <n v="7000"/>
    <n v="0"/>
    <n v="0"/>
    <m/>
    <m/>
    <m/>
    <m/>
  </r>
  <r>
    <s v="DISEÑO, DESARROLLO Y DESPLIEGUE SOLUCIONES TECNOLOGICAS"/>
    <x v="0"/>
    <s v="PIM"/>
    <s v="GITE"/>
    <s v="EG 2026"/>
    <s v="2.3"/>
    <s v="2.3.2.9.1.1"/>
    <x v="333"/>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TAIPE"/>
    <s v="CARRION"/>
    <s v="ERICK RAFAEL CAMILO"/>
    <n v="74438705"/>
    <n v="10744387057"/>
    <n v="7000"/>
    <d v="2026-03-01T00:00:00"/>
    <d v="2026-03-15T00:00:00"/>
    <m/>
    <m/>
    <m/>
    <m/>
    <m/>
    <m/>
    <m/>
    <m/>
    <m/>
    <m/>
    <m/>
    <m/>
    <m/>
    <m/>
    <m/>
    <m/>
    <m/>
    <m/>
    <m/>
    <n v="15"/>
    <n v="3500"/>
    <n v="15"/>
    <n v="3500"/>
    <n v="15"/>
    <n v="3500"/>
    <n v="0"/>
    <n v="0"/>
    <m/>
    <n v="0"/>
    <n v="0"/>
    <m/>
    <n v="0"/>
    <m/>
    <n v="0"/>
    <m/>
    <m/>
    <m/>
    <m/>
    <m/>
    <m/>
    <m/>
    <m/>
    <m/>
    <m/>
    <m/>
    <m/>
  </r>
  <r>
    <s v="MANTENIMIENTO Y SOPORTE A LAS SOLUCIONES TECNOLÓGICAS"/>
    <x v="1"/>
    <s v="PIM"/>
    <s v="GITE"/>
    <s v="EG 2026"/>
    <s v="2.3"/>
    <s v="2.3.2.9.1.1"/>
    <x v="80"/>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ATAYAURI"/>
    <s v="CALDERON"/>
    <s v="RONNIER"/>
    <n v="46837236"/>
    <n v="10468372369"/>
    <n v="7000"/>
    <d v="2026-03-16T00:00:00"/>
    <d v="2026-04-30T00:00:00"/>
    <m/>
    <m/>
    <m/>
    <m/>
    <m/>
    <m/>
    <m/>
    <m/>
    <m/>
    <m/>
    <m/>
    <n v="0"/>
    <m/>
    <m/>
    <m/>
    <m/>
    <m/>
    <m/>
    <m/>
    <n v="15"/>
    <n v="3500"/>
    <n v="15"/>
    <n v="3500"/>
    <n v="15"/>
    <n v="3500"/>
    <n v="0"/>
    <m/>
    <m/>
    <n v="30"/>
    <n v="7000"/>
    <n v="30"/>
    <n v="7000"/>
    <n v="30"/>
    <n v="7000"/>
    <m/>
    <m/>
    <m/>
    <n v="10500"/>
    <n v="3500"/>
    <n v="3500"/>
    <n v="0"/>
    <n v="0"/>
    <m/>
    <m/>
    <m/>
    <m/>
  </r>
  <r>
    <s v="MANTENIMIENTO Y SOPORTE A LAS SOLUCIONES TECNOLÓGICAS"/>
    <x v="1"/>
    <s v="PIM"/>
    <s v="GITE"/>
    <s v="EG 2026"/>
    <s v="2.3"/>
    <s v="2.3.2.9.1.1"/>
    <x v="81"/>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BRAVO"/>
    <s v="MERLO"/>
    <s v="CRISTIAN JONATHAN"/>
    <n v="47564486"/>
    <n v="10475644862"/>
    <n v="7000"/>
    <d v="2026-03-16T00:00:00"/>
    <d v="2026-04-30T00:00:00"/>
    <m/>
    <m/>
    <m/>
    <m/>
    <m/>
    <m/>
    <m/>
    <m/>
    <m/>
    <m/>
    <m/>
    <m/>
    <m/>
    <m/>
    <m/>
    <m/>
    <m/>
    <m/>
    <m/>
    <n v="15"/>
    <n v="3500"/>
    <n v="15"/>
    <n v="3500"/>
    <n v="15"/>
    <n v="3500"/>
    <n v="0"/>
    <n v="0"/>
    <m/>
    <n v="30"/>
    <n v="7000"/>
    <n v="30"/>
    <n v="7000"/>
    <n v="30"/>
    <n v="7000"/>
    <m/>
    <m/>
    <m/>
    <m/>
    <m/>
    <m/>
    <m/>
    <m/>
    <m/>
    <m/>
    <m/>
    <m/>
  </r>
  <r>
    <s v="MANTENIMIENTO Y SOPORTE A LAS SOLUCIONES TECNOLÓGICAS"/>
    <x v="1"/>
    <s v="PIM"/>
    <s v="GITE"/>
    <s v="EG 2026"/>
    <s v="2.3"/>
    <s v="2.3.2.9.1.1"/>
    <x v="82"/>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GIRON "/>
    <s v="MAZA "/>
    <s v="HOSMAN CARLOS"/>
    <n v="47195955"/>
    <n v="10471959559"/>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83"/>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VILLANUEVA"/>
    <s v="ARRESTEGUI"/>
    <s v="ANTHONY MAURICIO"/>
    <n v="70814308"/>
    <n v="10708143087"/>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84"/>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 VALDERRAMA "/>
    <s v="CASTILLO "/>
    <s v="DANIEL ALEXANDER"/>
    <n v="74066783"/>
    <n v="10740667837"/>
    <n v="7000"/>
    <d v="2026-03-01T00:00:00"/>
    <d v="2026-04-30T00:00:00"/>
    <m/>
    <m/>
    <m/>
    <m/>
    <m/>
    <m/>
    <m/>
    <m/>
    <m/>
    <m/>
    <m/>
    <m/>
    <m/>
    <m/>
    <m/>
    <m/>
    <m/>
    <m/>
    <m/>
    <n v="30"/>
    <n v="7000"/>
    <n v="30"/>
    <n v="7000"/>
    <n v="30"/>
    <n v="7000"/>
    <n v="0"/>
    <m/>
    <m/>
    <n v="30"/>
    <n v="7000"/>
    <n v="30"/>
    <n v="7000"/>
    <n v="30"/>
    <n v="7000"/>
    <m/>
    <m/>
    <m/>
    <n v="14000"/>
    <n v="7000"/>
    <n v="7000"/>
    <n v="0"/>
    <n v="0"/>
    <m/>
    <m/>
    <m/>
    <m/>
  </r>
  <r>
    <s v="MANTENIMIENTO Y SOPORTE A LAS SOLUCIONES TECNOLÓGICAS"/>
    <x v="1"/>
    <s v="PIM"/>
    <s v="GITE"/>
    <s v="EG 2026"/>
    <s v="2.3"/>
    <s v="2.3.2.9.1.1"/>
    <x v="85"/>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ANGELES"/>
    <s v="RODRIGUEZ"/>
    <s v="PERCY GIANMARCO"/>
    <n v="70614114"/>
    <n v="10706141141"/>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86"/>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LEON"/>
    <s v="QUIROZ"/>
    <s v="MAX SAMIR GABRIEL"/>
    <n v="73790981"/>
    <n v="10737909811"/>
    <n v="7000"/>
    <d v="2026-03-01T00:00:00"/>
    <d v="2026-04-30T00:00:00"/>
    <m/>
    <m/>
    <m/>
    <m/>
    <m/>
    <m/>
    <m/>
    <m/>
    <m/>
    <m/>
    <m/>
    <m/>
    <m/>
    <m/>
    <m/>
    <m/>
    <m/>
    <m/>
    <m/>
    <n v="30"/>
    <n v="7000"/>
    <n v="30"/>
    <n v="7000"/>
    <n v="30"/>
    <n v="7000"/>
    <n v="0"/>
    <n v="0"/>
    <m/>
    <n v="30"/>
    <n v="7000"/>
    <n v="30"/>
    <n v="7000"/>
    <n v="30"/>
    <n v="7000"/>
    <m/>
    <m/>
    <m/>
    <n v="14000"/>
    <n v="7000"/>
    <n v="7000"/>
    <n v="0"/>
    <n v="0"/>
    <m/>
    <m/>
    <m/>
    <m/>
  </r>
  <r>
    <s v="MANTENIMIENTO Y SOPORTE A LAS SOLUCIONES TECNOLÓGICAS"/>
    <x v="1"/>
    <s v="PIM"/>
    <s v="GITE"/>
    <s v="EG 2026"/>
    <s v="2.3"/>
    <s v="2.3.2.9.1.1"/>
    <x v="87"/>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ROJAS"/>
    <s v="LLAULLIPOMA"/>
    <s v="DAVID SALOMON"/>
    <n v="45672213"/>
    <n v="10456722135"/>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88"/>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MACHACA"/>
    <s v="CHIPANA"/>
    <s v="DENSY"/>
    <n v="46066411"/>
    <n v="10460664115"/>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89"/>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PEREZ"/>
    <s v="ESTRADA"/>
    <s v="JOSÉ ANTONIO"/>
    <n v="41447921"/>
    <n v="10414479214"/>
    <n v="7000"/>
    <d v="2026-03-01T00:00:00"/>
    <d v="2026-03-15T00:00:00"/>
    <m/>
    <m/>
    <m/>
    <m/>
    <m/>
    <m/>
    <m/>
    <m/>
    <m/>
    <m/>
    <m/>
    <m/>
    <m/>
    <m/>
    <m/>
    <m/>
    <m/>
    <m/>
    <m/>
    <n v="15"/>
    <n v="3500"/>
    <n v="15"/>
    <n v="3500"/>
    <n v="15"/>
    <n v="3500"/>
    <n v="0"/>
    <m/>
    <m/>
    <n v="0"/>
    <n v="0"/>
    <m/>
    <n v="0"/>
    <m/>
    <n v="0"/>
    <m/>
    <m/>
    <m/>
    <n v="3500"/>
    <n v="3500"/>
    <n v="3500"/>
    <n v="0"/>
    <n v="0"/>
    <m/>
    <m/>
    <m/>
    <m/>
  </r>
  <r>
    <s v="MANTENIMIENTO Y SOPORTE A LAS SOLUCIONES TECNOLÓGICAS"/>
    <x v="1"/>
    <s v="PIM"/>
    <s v="GITE"/>
    <s v="EG 2026"/>
    <s v="2.3"/>
    <s v="2.3.2.9.1.1"/>
    <x v="89"/>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PEREZ"/>
    <s v="ESTRADA"/>
    <s v="JOSÉ ANTONIO"/>
    <n v="41447921"/>
    <n v="10414479214"/>
    <n v="7000"/>
    <d v="2026-03-16T00:00:00"/>
    <d v="2026-04-30T00:00:00"/>
    <m/>
    <m/>
    <m/>
    <m/>
    <m/>
    <m/>
    <m/>
    <m/>
    <m/>
    <m/>
    <m/>
    <m/>
    <m/>
    <m/>
    <m/>
    <m/>
    <m/>
    <m/>
    <m/>
    <n v="15"/>
    <n v="3500"/>
    <n v="15"/>
    <n v="3500"/>
    <n v="15"/>
    <n v="3500"/>
    <m/>
    <m/>
    <m/>
    <n v="30"/>
    <n v="7000"/>
    <n v="30"/>
    <n v="7000"/>
    <n v="30"/>
    <n v="7000"/>
    <m/>
    <m/>
    <m/>
    <m/>
    <m/>
    <m/>
    <m/>
    <m/>
    <m/>
    <m/>
    <m/>
    <m/>
  </r>
  <r>
    <s v="DISEÑO, DESARROLLO Y DESPLIEGUE SOLUCIONES TECNOLOGICAS"/>
    <x v="0"/>
    <s v="PIM"/>
    <s v="GITE"/>
    <s v="EG 2026"/>
    <s v="2.3"/>
    <s v="2.3.2.9.1.1"/>
    <x v="90"/>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ESCUDERO"/>
    <s v="CAJAN"/>
    <s v="IVAN FERNANDO"/>
    <n v="46126107"/>
    <n v="10461261073"/>
    <n v="7000"/>
    <d v="2026-03-01T00:00:00"/>
    <d v="2026-03-15T00:00:00"/>
    <m/>
    <m/>
    <m/>
    <m/>
    <m/>
    <m/>
    <m/>
    <m/>
    <m/>
    <m/>
    <m/>
    <m/>
    <m/>
    <m/>
    <m/>
    <m/>
    <m/>
    <m/>
    <m/>
    <n v="15"/>
    <n v="3500"/>
    <n v="15"/>
    <n v="3500"/>
    <n v="15"/>
    <n v="3500"/>
    <m/>
    <m/>
    <m/>
    <n v="0"/>
    <n v="0"/>
    <m/>
    <n v="0"/>
    <m/>
    <n v="0"/>
    <m/>
    <m/>
    <m/>
    <n v="3500"/>
    <n v="3500"/>
    <n v="3500"/>
    <n v="0"/>
    <n v="0"/>
    <m/>
    <m/>
    <m/>
    <m/>
  </r>
  <r>
    <s v="MANTENIMIENTO Y SOPORTE A LAS SOLUCIONES TECNOLÓGICAS"/>
    <x v="1"/>
    <s v="PIM"/>
    <s v="GITE"/>
    <s v="EG 2026"/>
    <s v="2.3"/>
    <s v="2.3.2.9.1.1"/>
    <x v="90"/>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ESCUDERO"/>
    <s v="CAJAN"/>
    <s v="IVAN FERNANDO"/>
    <n v="46126107"/>
    <n v="10461261073"/>
    <n v="7000"/>
    <d v="2026-03-16T00:00:00"/>
    <m/>
    <m/>
    <m/>
    <m/>
    <m/>
    <m/>
    <m/>
    <m/>
    <m/>
    <m/>
    <m/>
    <m/>
    <m/>
    <m/>
    <m/>
    <m/>
    <m/>
    <m/>
    <m/>
    <m/>
    <n v="15"/>
    <n v="3500"/>
    <n v="15"/>
    <n v="3500"/>
    <n v="15"/>
    <n v="3500"/>
    <m/>
    <m/>
    <m/>
    <n v="30"/>
    <n v="7000"/>
    <n v="30"/>
    <n v="7000"/>
    <n v="30"/>
    <n v="7000"/>
    <m/>
    <m/>
    <m/>
    <m/>
    <m/>
    <m/>
    <m/>
    <m/>
    <m/>
    <m/>
    <m/>
    <m/>
  </r>
  <r>
    <s v="DISEÑO, DESARROLLO Y DESPLIEGUE SOLUCIONES TECNOLOGICAS"/>
    <x v="0"/>
    <s v="PIM"/>
    <s v="GITE"/>
    <s v="EG 2026"/>
    <s v="2.3"/>
    <s v="2.3.2.9.1.1"/>
    <x v="91"/>
    <x v="0"/>
    <n v="1"/>
    <n v="7000"/>
    <m/>
    <m/>
    <x v="2"/>
    <x v="0"/>
    <m/>
    <m/>
    <m/>
    <m/>
    <m/>
    <m/>
    <m/>
    <m/>
    <n v="7000"/>
    <n v="0"/>
    <n v="0"/>
    <n v="7000"/>
    <n v="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MEZA"/>
    <s v="OSORIO"/>
    <s v="JONATHAN HEVERT"/>
    <n v="72459743"/>
    <n v="10724597438"/>
    <n v="7000"/>
    <d v="2026-03-01T00:00:00"/>
    <d v="2026-03-31T00:00:00"/>
    <m/>
    <m/>
    <m/>
    <m/>
    <m/>
    <m/>
    <m/>
    <m/>
    <m/>
    <m/>
    <m/>
    <m/>
    <m/>
    <m/>
    <m/>
    <m/>
    <m/>
    <m/>
    <m/>
    <n v="30"/>
    <n v="7000"/>
    <n v="30"/>
    <n v="7000"/>
    <n v="30"/>
    <n v="7000"/>
    <n v="0"/>
    <m/>
    <m/>
    <n v="0"/>
    <n v="0"/>
    <m/>
    <n v="0"/>
    <m/>
    <n v="0"/>
    <m/>
    <m/>
    <m/>
    <n v="7000"/>
    <n v="7000"/>
    <n v="7000"/>
    <n v="0"/>
    <n v="0"/>
    <m/>
    <m/>
    <m/>
    <m/>
  </r>
  <r>
    <s v="DISEÑO, DESARROLLO Y DESPLIEGUE SOLUCIONES TECNOLOGICAS"/>
    <x v="0"/>
    <s v="PIM"/>
    <s v="GITE"/>
    <s v="EG 2026"/>
    <s v="2.3"/>
    <s v="2.3.2.9.1.1"/>
    <x v="92"/>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ÑAHUI  "/>
    <s v="PANLLO"/>
    <s v="KUKING"/>
    <n v="46875253"/>
    <n v="10468752536"/>
    <n v="7000"/>
    <d v="2026-03-01T00:00:00"/>
    <d v="2026-03-15T00:00:00"/>
    <m/>
    <m/>
    <m/>
    <m/>
    <m/>
    <m/>
    <m/>
    <m/>
    <m/>
    <m/>
    <m/>
    <m/>
    <m/>
    <m/>
    <m/>
    <m/>
    <m/>
    <m/>
    <m/>
    <n v="15"/>
    <n v="3500"/>
    <n v="15"/>
    <n v="3500"/>
    <n v="15"/>
    <n v="3500"/>
    <n v="0"/>
    <n v="0"/>
    <m/>
    <n v="0"/>
    <n v="0"/>
    <m/>
    <n v="0"/>
    <m/>
    <n v="0"/>
    <m/>
    <m/>
    <m/>
    <n v="3500"/>
    <n v="3500"/>
    <n v="3500"/>
    <n v="0"/>
    <n v="0"/>
    <m/>
    <m/>
    <m/>
    <m/>
  </r>
  <r>
    <s v="MANTENIMIENTO Y SOPORTE A LAS SOLUCIONES TECNOLÓGICAS"/>
    <x v="1"/>
    <s v="PIM"/>
    <s v="GITE"/>
    <s v="EG 2026"/>
    <s v="2.3"/>
    <s v="2.3.2.9.1.1"/>
    <x v="92"/>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ÑAHUI  "/>
    <s v="PANLLO"/>
    <s v="KUKING"/>
    <n v="46875253"/>
    <n v="10468752536"/>
    <n v="7000"/>
    <d v="2026-03-16T00:00:00"/>
    <d v="2026-04-30T00:00:00"/>
    <m/>
    <m/>
    <m/>
    <m/>
    <m/>
    <m/>
    <m/>
    <m/>
    <m/>
    <m/>
    <m/>
    <m/>
    <m/>
    <m/>
    <m/>
    <m/>
    <m/>
    <m/>
    <m/>
    <n v="15"/>
    <n v="3500"/>
    <n v="15"/>
    <n v="3500"/>
    <n v="15"/>
    <n v="3500"/>
    <n v="0"/>
    <n v="0"/>
    <m/>
    <n v="30"/>
    <n v="7000"/>
    <n v="30"/>
    <n v="7000"/>
    <n v="30"/>
    <n v="7000"/>
    <m/>
    <m/>
    <m/>
    <m/>
    <m/>
    <m/>
    <m/>
    <m/>
    <m/>
    <m/>
    <m/>
    <m/>
  </r>
  <r>
    <s v="DISEÑO, DESARROLLO Y DESPLIEGUE SOLUCIONES TECNOLOGICAS"/>
    <x v="0"/>
    <s v="PIM"/>
    <s v="GITE"/>
    <s v="EG 2026"/>
    <s v="2.3"/>
    <s v="2.3.2.9.1.1"/>
    <x v="93"/>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VALDEZ"/>
    <s v="JARA"/>
    <s v="BRYAN LUIS"/>
    <s v="45962109"/>
    <n v="10459621097"/>
    <n v="7000"/>
    <d v="2026-03-01T00:00:00"/>
    <d v="2026-03-15T00:00:00"/>
    <m/>
    <m/>
    <m/>
    <m/>
    <m/>
    <m/>
    <m/>
    <m/>
    <m/>
    <m/>
    <m/>
    <m/>
    <m/>
    <m/>
    <m/>
    <m/>
    <m/>
    <m/>
    <m/>
    <n v="15"/>
    <n v="3500"/>
    <n v="15"/>
    <n v="3500"/>
    <n v="15"/>
    <n v="3500"/>
    <m/>
    <m/>
    <m/>
    <n v="0"/>
    <n v="0"/>
    <m/>
    <n v="0"/>
    <m/>
    <n v="0"/>
    <m/>
    <m/>
    <m/>
    <n v="3500"/>
    <n v="3500"/>
    <n v="3500"/>
    <n v="0"/>
    <n v="0"/>
    <m/>
    <m/>
    <m/>
    <m/>
  </r>
  <r>
    <s v="MANTENIMIENTO Y SOPORTE A LAS SOLUCIONES TECNOLÓGICAS"/>
    <x v="1"/>
    <s v="PIM"/>
    <s v="GITE"/>
    <s v="EG 2026"/>
    <s v="2.3"/>
    <s v="2.3.2.9.1.1"/>
    <x v="93"/>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VALDEZ"/>
    <s v="JARA"/>
    <s v="BRYAN LUIS"/>
    <s v="45962109"/>
    <n v="10459621097"/>
    <n v="7000"/>
    <d v="2026-03-16T00:00:00"/>
    <d v="2026-04-30T00:00:00"/>
    <m/>
    <m/>
    <m/>
    <m/>
    <m/>
    <m/>
    <m/>
    <m/>
    <m/>
    <m/>
    <m/>
    <m/>
    <m/>
    <m/>
    <m/>
    <m/>
    <m/>
    <m/>
    <m/>
    <n v="15"/>
    <n v="3500"/>
    <n v="15"/>
    <n v="3500"/>
    <n v="15"/>
    <n v="3500"/>
    <m/>
    <m/>
    <m/>
    <n v="30"/>
    <n v="7000"/>
    <n v="30"/>
    <n v="7000"/>
    <n v="30"/>
    <n v="7000"/>
    <m/>
    <m/>
    <m/>
    <m/>
    <m/>
    <m/>
    <m/>
    <m/>
    <m/>
    <m/>
    <m/>
    <m/>
  </r>
  <r>
    <s v="MANTENIMIENTO Y SOPORTE A LAS SOLUCIONES TECNOLÓGICAS"/>
    <x v="1"/>
    <s v="PIM"/>
    <s v="GITE"/>
    <s v="EG 2026"/>
    <s v="2.3"/>
    <s v="2.3.2.9.1.1"/>
    <x v="94"/>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000"/>
    <m/>
    <n v="0"/>
    <m/>
    <n v="0"/>
    <m/>
    <m/>
    <m/>
    <m/>
    <m/>
    <m/>
    <m/>
    <m/>
    <m/>
    <m/>
    <m/>
    <m/>
  </r>
  <r>
    <s v="MANTENIMIENTO Y SOPORTE A LAS SOLUCIONES TECNOLÓGICAS"/>
    <x v="1"/>
    <s v="PIM"/>
    <s v="GITE"/>
    <s v="EG 2026"/>
    <s v="2.3"/>
    <s v="2.3.2.9.1.1"/>
    <x v="95"/>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BLAS"/>
    <s v="HUAMAN"/>
    <s v="ANDERSON JOSE"/>
    <n v="70185806"/>
    <n v="10701858064"/>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96"/>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BERNUY"/>
    <s v="FABIAN"/>
    <s v="LUIS"/>
    <n v="44815985"/>
    <n v="10448159855"/>
    <n v="7000"/>
    <d v="2026-03-01T00:00:00"/>
    <d v="2026-04-30T00:00:00"/>
    <m/>
    <m/>
    <m/>
    <m/>
    <m/>
    <m/>
    <m/>
    <m/>
    <m/>
    <m/>
    <m/>
    <m/>
    <m/>
    <m/>
    <m/>
    <m/>
    <m/>
    <m/>
    <m/>
    <n v="30"/>
    <n v="7000"/>
    <n v="30"/>
    <n v="7000"/>
    <n v="30"/>
    <n v="7000"/>
    <n v="0"/>
    <m/>
    <m/>
    <n v="30"/>
    <n v="7000"/>
    <n v="30"/>
    <n v="7000"/>
    <n v="30"/>
    <n v="7000"/>
    <m/>
    <m/>
    <m/>
    <n v="14000"/>
    <n v="7000"/>
    <n v="7000"/>
    <n v="0"/>
    <n v="0"/>
    <m/>
    <m/>
    <m/>
    <m/>
  </r>
  <r>
    <s v="MANTENIMIENTO Y SOPORTE A LAS SOLUCIONES TECNOLÓGICAS"/>
    <x v="1"/>
    <s v="PIM"/>
    <s v="GITE"/>
    <s v="EG 2026"/>
    <s v="2.3"/>
    <s v="2.3.2.9.1.1"/>
    <x v="97"/>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SOTO"/>
    <s v="HUILLCA"/>
    <s v="FRANK ERICK"/>
    <s v="46130246"/>
    <n v="10461302462"/>
    <n v="7000"/>
    <d v="2026-03-01T00:00:00"/>
    <d v="2026-04-30T00:00:00"/>
    <m/>
    <m/>
    <m/>
    <m/>
    <m/>
    <m/>
    <m/>
    <m/>
    <m/>
    <m/>
    <m/>
    <m/>
    <m/>
    <m/>
    <m/>
    <m/>
    <m/>
    <m/>
    <m/>
    <n v="30"/>
    <n v="7000"/>
    <n v="30"/>
    <n v="7000"/>
    <n v="30"/>
    <n v="7000"/>
    <n v="0"/>
    <m/>
    <m/>
    <n v="30"/>
    <n v="7000"/>
    <n v="30"/>
    <n v="7000"/>
    <n v="30"/>
    <n v="7000"/>
    <m/>
    <m/>
    <m/>
    <n v="14000"/>
    <n v="7000"/>
    <n v="7000"/>
    <n v="0"/>
    <n v="0"/>
    <m/>
    <m/>
    <m/>
    <m/>
  </r>
  <r>
    <s v="MANTENIMIENTO Y SOPORTE A LAS SOLUCIONES TECNOLÓGICAS"/>
    <x v="1"/>
    <s v="PIM"/>
    <s v="GITE"/>
    <s v="EG 2026"/>
    <s v="2.3"/>
    <s v="2.3.2.9.1.1"/>
    <x v="98"/>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ACOSTA"/>
    <s v="ALVA"/>
    <s v="RONALD WILLIAM"/>
    <n v="74306745"/>
    <n v="10743067458"/>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99"/>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NUÑEZ"/>
    <s v="MARINOVICH"/>
    <s v="NESTOR MANUEL"/>
    <n v="41667046"/>
    <n v="10416670469"/>
    <n v="7000"/>
    <d v="2026-01-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100"/>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CHAUPEZ"/>
    <s v="SOTO "/>
    <s v="JEFFERSON PAUL"/>
    <n v="72845524"/>
    <n v="10728455247"/>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334"/>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87-2026/SGSI-GITE"/>
    <s v="002256-2026/SGIST-GITE"/>
    <s v="001036-2026/GITE"/>
    <d v="2026-02-27T00:00:00"/>
    <m/>
    <m/>
    <m/>
    <m/>
    <m/>
    <s v="CHOZO"/>
    <s v="SAAVEDRA"/>
    <s v="ERIKA MARGOT"/>
    <s v="72487448"/>
    <n v="10724874482"/>
    <n v="7000"/>
    <d v="2026-03-03T00:00:00"/>
    <d v="2026-04-30T00:00:00"/>
    <m/>
    <m/>
    <m/>
    <m/>
    <m/>
    <m/>
    <m/>
    <m/>
    <m/>
    <m/>
    <m/>
    <m/>
    <m/>
    <m/>
    <m/>
    <m/>
    <m/>
    <m/>
    <m/>
    <n v="30"/>
    <n v="7000"/>
    <n v="29"/>
    <n v="6766.67"/>
    <n v="29"/>
    <n v="6766.67"/>
    <m/>
    <m/>
    <m/>
    <n v="30"/>
    <n v="7000"/>
    <n v="30"/>
    <n v="7000"/>
    <n v="30"/>
    <n v="7000"/>
    <m/>
    <m/>
    <m/>
    <n v="14000"/>
    <n v="6766.67"/>
    <n v="6766.67"/>
    <n v="0"/>
    <n v="0"/>
    <m/>
    <m/>
    <m/>
    <m/>
  </r>
  <r>
    <s v="MANTENIMIENTO Y SOPORTE A LAS SOLUCIONES TECNOLÓGICAS"/>
    <x v="1"/>
    <s v="PIM"/>
    <s v="GITE"/>
    <s v="EG 2026"/>
    <s v="2.3"/>
    <s v="2.3.2.9.1.1"/>
    <x v="101"/>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ELERA"/>
    <s v="ATO"/>
    <s v="EXXEL POOL"/>
    <n v="47588145"/>
    <n v="10475881457"/>
    <n v="7000"/>
    <d v="2026-03-01T00:00:00"/>
    <d v="2026-04-30T00:00:00"/>
    <m/>
    <m/>
    <m/>
    <m/>
    <m/>
    <m/>
    <m/>
    <m/>
    <m/>
    <m/>
    <m/>
    <m/>
    <m/>
    <m/>
    <m/>
    <m/>
    <m/>
    <m/>
    <m/>
    <n v="30"/>
    <n v="7000"/>
    <n v="30"/>
    <n v="7000"/>
    <n v="30"/>
    <n v="7000"/>
    <n v="0"/>
    <m/>
    <m/>
    <n v="30"/>
    <n v="7000"/>
    <n v="30"/>
    <n v="7000"/>
    <n v="30"/>
    <n v="7000"/>
    <m/>
    <m/>
    <m/>
    <n v="14000"/>
    <n v="7000"/>
    <n v="7000"/>
    <n v="0"/>
    <n v="0"/>
    <m/>
    <m/>
    <m/>
    <m/>
  </r>
  <r>
    <s v="MANTENIMIENTO Y SOPORTE A LAS SOLUCIONES TECNOLÓGICAS"/>
    <x v="1"/>
    <s v="PIM"/>
    <s v="GITE"/>
    <s v="EG 2026"/>
    <s v="2.3"/>
    <s v="2.3.2.9.1.1"/>
    <x v="102"/>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ALEGRE"/>
    <s v="CCORIMANYA"/>
    <s v="LEONARDO ANDRES"/>
    <n v="75017048"/>
    <n v="10750170485"/>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103"/>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BARRIOS"/>
    <s v="SALAZAR"/>
    <s v="JHONNY"/>
    <s v="48494303"/>
    <n v="10484943031"/>
    <n v="7000"/>
    <d v="2026-03-01T00:00:00"/>
    <d v="2026-04-30T00:00:00"/>
    <m/>
    <m/>
    <m/>
    <m/>
    <m/>
    <m/>
    <m/>
    <m/>
    <m/>
    <m/>
    <m/>
    <m/>
    <m/>
    <m/>
    <m/>
    <m/>
    <m/>
    <m/>
    <m/>
    <n v="30"/>
    <n v="7000"/>
    <n v="30"/>
    <n v="7000"/>
    <n v="30"/>
    <n v="7000"/>
    <n v="0"/>
    <n v="0"/>
    <m/>
    <n v="30"/>
    <n v="7000"/>
    <n v="30"/>
    <n v="7000"/>
    <n v="30"/>
    <n v="7000"/>
    <m/>
    <m/>
    <m/>
    <n v="14000"/>
    <n v="7000"/>
    <n v="7000"/>
    <n v="0"/>
    <n v="0"/>
    <m/>
    <m/>
    <m/>
    <m/>
  </r>
  <r>
    <s v="MANTENIMIENTO Y SOPORTE A LAS SOLUCIONES TECNOLÓGICAS"/>
    <x v="1"/>
    <s v="PIM"/>
    <s v="GITE"/>
    <s v="EG 2026"/>
    <s v="2.3"/>
    <s v="2.3.2.9.1.1"/>
    <x v="104"/>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FRANCIA"/>
    <s v="AUGUSTO"/>
    <s v="KENNY ANTONIO"/>
    <n v="45590974"/>
    <n v="10455909746"/>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105"/>
    <x v="0"/>
    <n v="1"/>
    <n v="7000"/>
    <m/>
    <m/>
    <x v="2"/>
    <x v="0"/>
    <m/>
    <m/>
    <m/>
    <m/>
    <m/>
    <m/>
    <m/>
    <m/>
    <n v="7000"/>
    <n v="0"/>
    <n v="0"/>
    <n v="7000"/>
    <n v="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DEL CASTILLO"/>
    <s v="PUMAHUALLCA"/>
    <s v="VICTOR ANDRES"/>
    <n v="43128117"/>
    <n v="10431281177"/>
    <n v="7000"/>
    <m/>
    <m/>
    <m/>
    <m/>
    <m/>
    <m/>
    <m/>
    <m/>
    <m/>
    <m/>
    <m/>
    <m/>
    <m/>
    <m/>
    <m/>
    <m/>
    <m/>
    <m/>
    <m/>
    <m/>
    <m/>
    <n v="30"/>
    <n v="7000"/>
    <n v="30"/>
    <n v="7000"/>
    <n v="30"/>
    <n v="7000"/>
    <n v="0"/>
    <m/>
    <m/>
    <n v="0"/>
    <n v="0"/>
    <m/>
    <n v="0"/>
    <m/>
    <n v="0"/>
    <m/>
    <m/>
    <m/>
    <n v="7000"/>
    <n v="7000"/>
    <n v="7000"/>
    <n v="0"/>
    <n v="0"/>
    <m/>
    <m/>
    <m/>
    <m/>
  </r>
  <r>
    <s v="MANTENIMIENTO Y SOPORTE A LAS SOLUCIONES TECNOLÓGICAS"/>
    <x v="1"/>
    <s v="PIM"/>
    <s v="GITE"/>
    <s v="EG 2026"/>
    <s v="2.3"/>
    <s v="2.3.2.9.1.1"/>
    <x v="106"/>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POCOHUANCA"/>
    <s v="CHOQUEHUANCA"/>
    <s v="GUIDO"/>
    <n v="44820297"/>
    <n v="10448202971"/>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107"/>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CLAVIJO"/>
    <s v="MANUTTUPA"/>
    <s v="ELIAQUIN"/>
    <n v="75015118"/>
    <n v="10750151189"/>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108"/>
    <x v="0"/>
    <n v="1"/>
    <n v="5000"/>
    <m/>
    <m/>
    <x v="2"/>
    <x v="0"/>
    <m/>
    <m/>
    <m/>
    <m/>
    <m/>
    <m/>
    <m/>
    <m/>
    <n v="5000"/>
    <n v="0"/>
    <n v="0"/>
    <n v="5000"/>
    <n v="0"/>
    <n v="0"/>
    <n v="0"/>
    <n v="0"/>
    <n v="0"/>
    <n v="0"/>
    <n v="0"/>
    <n v="0"/>
    <n v="0"/>
    <n v="5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ROSAS"/>
    <s v="SUAREZ"/>
    <s v="SEBASTIAN"/>
    <s v="72728538"/>
    <n v="10727285381"/>
    <n v="5000"/>
    <d v="2026-03-01T00:00:00"/>
    <d v="2026-03-31T00:00:00"/>
    <m/>
    <m/>
    <m/>
    <m/>
    <m/>
    <m/>
    <m/>
    <m/>
    <m/>
    <m/>
    <m/>
    <m/>
    <m/>
    <m/>
    <m/>
    <m/>
    <m/>
    <m/>
    <m/>
    <n v="30"/>
    <n v="5000"/>
    <n v="30"/>
    <n v="5000"/>
    <n v="30"/>
    <n v="5000"/>
    <n v="0"/>
    <n v="0"/>
    <m/>
    <n v="0"/>
    <n v="0"/>
    <m/>
    <n v="0"/>
    <m/>
    <n v="0"/>
    <m/>
    <m/>
    <m/>
    <m/>
    <m/>
    <m/>
    <m/>
    <m/>
    <m/>
    <m/>
    <m/>
    <m/>
  </r>
  <r>
    <s v="MANTENIMIENTO Y SOPORTE A LAS SOLUCIONES TECNOLÓGICAS"/>
    <x v="1"/>
    <s v="PIM"/>
    <s v="GITE"/>
    <s v="EG 2026"/>
    <s v="2.3"/>
    <s v="2.3.2.9.1.1"/>
    <x v="109"/>
    <x v="0"/>
    <n v="1"/>
    <n v="65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DISEÑO, DESARROLLO Y DESPLIEGUE SOLUCIONES TECNOLOGICAS"/>
    <x v="0"/>
    <s v="PIM"/>
    <s v="GITE"/>
    <s v="EG 2026"/>
    <s v="2.3"/>
    <s v="2.3.2.9.1.1"/>
    <x v="110"/>
    <x v="0"/>
    <n v="1"/>
    <n v="6500"/>
    <m/>
    <m/>
    <x v="4"/>
    <x v="0"/>
    <m/>
    <m/>
    <m/>
    <m/>
    <m/>
    <m/>
    <m/>
    <m/>
    <n v="3250"/>
    <n v="0"/>
    <n v="0"/>
    <n v="3250"/>
    <n v="0"/>
    <n v="0"/>
    <n v="0"/>
    <n v="0"/>
    <n v="0"/>
    <n v="0"/>
    <n v="0"/>
    <n v="0"/>
    <n v="0"/>
    <n v="325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GIOL"/>
    <s v="PEREZ"/>
    <s v="SALVADOR BRUNO"/>
    <s v="46062502"/>
    <n v="10460625021"/>
    <n v="6500"/>
    <m/>
    <m/>
    <m/>
    <m/>
    <m/>
    <m/>
    <m/>
    <m/>
    <m/>
    <m/>
    <m/>
    <m/>
    <m/>
    <m/>
    <m/>
    <m/>
    <m/>
    <m/>
    <m/>
    <m/>
    <m/>
    <n v="15"/>
    <n v="3250"/>
    <n v="15"/>
    <n v="3250"/>
    <n v="15"/>
    <n v="3250"/>
    <n v="0"/>
    <n v="0"/>
    <m/>
    <n v="0"/>
    <n v="0"/>
    <m/>
    <n v="0"/>
    <m/>
    <n v="0"/>
    <m/>
    <m/>
    <m/>
    <m/>
    <m/>
    <m/>
    <m/>
    <m/>
    <m/>
    <m/>
    <m/>
    <m/>
  </r>
  <r>
    <s v="DISEÑO, DESARROLLO Y DESPLIEGUE SOLUCIONES TECNOLOGICAS"/>
    <x v="0"/>
    <s v="PIM"/>
    <s v="GITE"/>
    <s v="EG 2026"/>
    <s v="2.3"/>
    <s v="2.3.2.9.1.1"/>
    <x v="110"/>
    <x v="0"/>
    <n v="1"/>
    <n v="65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m/>
    <m/>
    <m/>
    <n v="0"/>
    <n v="0"/>
    <m/>
    <n v="0"/>
    <m/>
    <n v="0"/>
    <m/>
    <m/>
    <m/>
    <m/>
    <m/>
    <m/>
    <m/>
    <m/>
    <m/>
    <m/>
    <m/>
    <m/>
  </r>
  <r>
    <s v="MANTENIMIENTO Y SOPORTE A LAS SOLUCIONES TECNOLÓGICAS"/>
    <x v="1"/>
    <s v="PIM"/>
    <s v="GITE"/>
    <s v="EG 2026"/>
    <s v="2.3"/>
    <s v="2.3.2.9.1.1"/>
    <x v="111"/>
    <x v="0"/>
    <n v="1"/>
    <n v="6500"/>
    <m/>
    <m/>
    <x v="2"/>
    <x v="2"/>
    <m/>
    <m/>
    <m/>
    <m/>
    <m/>
    <m/>
    <m/>
    <m/>
    <n v="13000"/>
    <n v="0"/>
    <n v="0"/>
    <n v="6500"/>
    <n v="6500"/>
    <n v="0"/>
    <n v="0"/>
    <n v="0"/>
    <n v="0"/>
    <n v="0"/>
    <n v="0"/>
    <n v="0"/>
    <n v="0"/>
    <n v="13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ORENO"/>
    <s v="SOTO"/>
    <s v="NAYELLY TEOFILA"/>
    <n v="77471439"/>
    <n v="10774714397"/>
    <n v="6500"/>
    <d v="2026-03-01T00:00:00"/>
    <d v="2026-04-30T00:00:00"/>
    <m/>
    <m/>
    <m/>
    <m/>
    <m/>
    <m/>
    <m/>
    <m/>
    <m/>
    <m/>
    <m/>
    <m/>
    <m/>
    <m/>
    <m/>
    <m/>
    <m/>
    <m/>
    <m/>
    <n v="30"/>
    <n v="6500"/>
    <n v="30"/>
    <n v="6500"/>
    <n v="30"/>
    <n v="6500"/>
    <n v="0"/>
    <n v="0"/>
    <m/>
    <n v="30"/>
    <n v="6500"/>
    <n v="30"/>
    <n v="6500"/>
    <n v="30"/>
    <n v="6500"/>
    <m/>
    <m/>
    <m/>
    <m/>
    <m/>
    <m/>
    <m/>
    <m/>
    <m/>
    <m/>
    <m/>
    <m/>
  </r>
  <r>
    <s v="MANTENIMIENTO Y SOPORTE A LAS SOLUCIONES TECNOLÓGICAS"/>
    <x v="1"/>
    <s v="PIM"/>
    <s v="GITE"/>
    <s v="EG 2026"/>
    <s v="2.3"/>
    <s v="2.3.2.9.1.1"/>
    <x v="112"/>
    <x v="0"/>
    <n v="1"/>
    <n v="6500"/>
    <m/>
    <m/>
    <x v="2"/>
    <x v="2"/>
    <m/>
    <m/>
    <m/>
    <m/>
    <m/>
    <m/>
    <m/>
    <m/>
    <n v="13000"/>
    <n v="0"/>
    <n v="0"/>
    <n v="6500"/>
    <n v="6500"/>
    <n v="0"/>
    <n v="0"/>
    <n v="0"/>
    <n v="0"/>
    <n v="0"/>
    <n v="0"/>
    <n v="0"/>
    <n v="0"/>
    <n v="13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ASTILLO"/>
    <s v="SALAZAR "/>
    <s v="RUITOR EDUARDO"/>
    <n v="77796795"/>
    <n v="10777967954"/>
    <n v="6500"/>
    <d v="2026-03-01T00:00:00"/>
    <d v="2026-04-30T00:00:00"/>
    <m/>
    <m/>
    <m/>
    <m/>
    <m/>
    <m/>
    <m/>
    <m/>
    <m/>
    <m/>
    <m/>
    <m/>
    <m/>
    <m/>
    <m/>
    <m/>
    <m/>
    <m/>
    <m/>
    <n v="30"/>
    <n v="6500"/>
    <n v="30"/>
    <n v="6500"/>
    <n v="30"/>
    <n v="6500"/>
    <m/>
    <m/>
    <m/>
    <n v="30"/>
    <n v="6500"/>
    <n v="30"/>
    <n v="6500"/>
    <n v="30"/>
    <n v="6500"/>
    <m/>
    <m/>
    <m/>
    <m/>
    <m/>
    <m/>
    <m/>
    <m/>
    <m/>
    <m/>
    <m/>
    <m/>
  </r>
  <r>
    <s v="MANTENIMIENTO Y SOPORTE A LAS SOLUCIONES TECNOLÓGICAS"/>
    <x v="1"/>
    <s v="PIM"/>
    <s v="GITE"/>
    <s v="EG 2026"/>
    <s v="2.3"/>
    <s v="2.3.2.9.1.1"/>
    <x v="113"/>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YANCE"/>
    <s v="QUISPE"/>
    <s v="MOISES FRANCISCO"/>
    <s v="44901960"/>
    <n v="10449019607"/>
    <n v="6000"/>
    <d v="2026-03-01T00:00:00"/>
    <d v="2026-04-30T00:00:00"/>
    <m/>
    <m/>
    <m/>
    <m/>
    <m/>
    <m/>
    <m/>
    <m/>
    <m/>
    <m/>
    <m/>
    <m/>
    <m/>
    <m/>
    <m/>
    <m/>
    <m/>
    <m/>
    <m/>
    <n v="30"/>
    <n v="6000"/>
    <n v="30"/>
    <n v="6000"/>
    <n v="30"/>
    <n v="6000"/>
    <m/>
    <m/>
    <m/>
    <n v="30"/>
    <n v="6000"/>
    <n v="30"/>
    <n v="6000"/>
    <n v="30"/>
    <n v="6000"/>
    <m/>
    <m/>
    <m/>
    <m/>
    <m/>
    <m/>
    <m/>
    <m/>
    <m/>
    <m/>
    <m/>
    <m/>
  </r>
  <r>
    <s v="MANTENIMIENTO Y SOPORTE A LAS SOLUCIONES TECNOLÓGICAS"/>
    <x v="1"/>
    <s v="PIM"/>
    <s v="GITE"/>
    <s v="EG 2026"/>
    <s v="2.3"/>
    <s v="2.3.2.9.1.1"/>
    <x v="114"/>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000"/>
    <m/>
    <n v="0"/>
    <m/>
    <n v="0"/>
    <m/>
    <m/>
    <m/>
    <m/>
    <m/>
    <m/>
    <m/>
    <m/>
    <m/>
    <m/>
    <m/>
    <m/>
  </r>
  <r>
    <s v="MANTENIMIENTO Y SOPORTE A LAS SOLUCIONES TECNOLÓGICAS"/>
    <x v="1"/>
    <s v="PIM"/>
    <s v="GITE"/>
    <s v="EG 2026"/>
    <s v="2.3"/>
    <s v="2.3.2.9.1.1"/>
    <x v="115"/>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PEREA"/>
    <s v="CARRILLO"/>
    <s v="JOEL STEVEEN"/>
    <s v="40664846"/>
    <n v="10406648465"/>
    <n v="6000"/>
    <d v="2026-03-01T00:00:00"/>
    <d v="2026-04-30T00:00:00"/>
    <m/>
    <m/>
    <m/>
    <m/>
    <m/>
    <m/>
    <m/>
    <m/>
    <m/>
    <m/>
    <m/>
    <m/>
    <m/>
    <m/>
    <m/>
    <m/>
    <m/>
    <m/>
    <m/>
    <n v="30"/>
    <n v="6000"/>
    <n v="30"/>
    <n v="6000"/>
    <n v="30"/>
    <n v="6000"/>
    <m/>
    <m/>
    <m/>
    <n v="30"/>
    <n v="6000"/>
    <n v="30"/>
    <n v="6000"/>
    <n v="30"/>
    <n v="6000"/>
    <m/>
    <m/>
    <m/>
    <m/>
    <m/>
    <m/>
    <m/>
    <m/>
    <m/>
    <m/>
    <m/>
    <m/>
  </r>
  <r>
    <s v="MANTENIMIENTO Y SOPORTE A LAS SOLUCIONES TECNOLÓGICAS"/>
    <x v="1"/>
    <s v="PIM"/>
    <s v="GITE"/>
    <s v="EG 2026"/>
    <s v="2.3"/>
    <s v="2.3.2.9.1.1"/>
    <x v="116"/>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AUSSO"/>
    <s v="GRADOS"/>
    <s v="CLAUDIA LARISSA"/>
    <n v="46312677"/>
    <n v="10463126777"/>
    <n v="6000"/>
    <d v="2026-03-01T00:00:00"/>
    <d v="2026-04-30T00:00:00"/>
    <m/>
    <m/>
    <m/>
    <m/>
    <m/>
    <m/>
    <m/>
    <m/>
    <m/>
    <m/>
    <m/>
    <m/>
    <m/>
    <m/>
    <m/>
    <m/>
    <m/>
    <m/>
    <m/>
    <n v="30"/>
    <n v="6000"/>
    <n v="30"/>
    <n v="6000"/>
    <n v="30"/>
    <n v="6000"/>
    <m/>
    <m/>
    <m/>
    <n v="30"/>
    <n v="6000"/>
    <n v="30"/>
    <n v="6000"/>
    <n v="30"/>
    <n v="6000"/>
    <m/>
    <m/>
    <m/>
    <m/>
    <m/>
    <m/>
    <m/>
    <m/>
    <m/>
    <m/>
    <m/>
    <m/>
  </r>
  <r>
    <s v="MANTENIMIENTO Y SOPORTE A LAS SOLUCIONES TECNOLÓGICAS"/>
    <x v="1"/>
    <s v="PIM"/>
    <s v="GITE"/>
    <s v="EG 2026"/>
    <s v="2.3"/>
    <s v="2.3.2.9.1.1"/>
    <x v="117"/>
    <x v="0"/>
    <n v="1"/>
    <n v="10000"/>
    <m/>
    <m/>
    <x v="2"/>
    <x v="2"/>
    <m/>
    <m/>
    <m/>
    <m/>
    <m/>
    <m/>
    <m/>
    <m/>
    <n v="20000"/>
    <n v="0"/>
    <n v="0"/>
    <n v="10000"/>
    <n v="10000"/>
    <n v="0"/>
    <n v="0"/>
    <n v="0"/>
    <n v="0"/>
    <n v="0"/>
    <n v="0"/>
    <n v="0"/>
    <n v="0"/>
    <n v="2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ANCHA "/>
    <s v="YAURI "/>
    <s v="JOHAN ANTONIO"/>
    <s v="77154215"/>
    <n v="10771542153"/>
    <n v="10000"/>
    <d v="2026-03-01T00:00:00"/>
    <d v="2026-04-30T00:00:00"/>
    <m/>
    <m/>
    <m/>
    <m/>
    <m/>
    <m/>
    <m/>
    <m/>
    <m/>
    <m/>
    <m/>
    <m/>
    <m/>
    <m/>
    <m/>
    <m/>
    <m/>
    <m/>
    <m/>
    <n v="30"/>
    <n v="10000"/>
    <n v="30"/>
    <n v="10000"/>
    <n v="30"/>
    <n v="10000"/>
    <n v="0"/>
    <m/>
    <m/>
    <n v="30"/>
    <n v="10000"/>
    <n v="30"/>
    <n v="10000"/>
    <n v="30"/>
    <n v="10000"/>
    <m/>
    <m/>
    <m/>
    <m/>
    <m/>
    <m/>
    <m/>
    <m/>
    <m/>
    <m/>
    <m/>
    <m/>
  </r>
  <r>
    <s v="MANTENIMIENTO Y SOPORTE A LAS SOLUCIONES TECNOLÓGICAS"/>
    <x v="1"/>
    <s v="PIM"/>
    <s v="GITE"/>
    <s v="EG 2026"/>
    <s v="2.3"/>
    <s v="2.3.2.9.1.1"/>
    <x v="118"/>
    <x v="0"/>
    <n v="1"/>
    <n v="10000"/>
    <m/>
    <m/>
    <x v="2"/>
    <x v="2"/>
    <m/>
    <m/>
    <m/>
    <m/>
    <m/>
    <m/>
    <m/>
    <m/>
    <n v="20000"/>
    <n v="0"/>
    <n v="0"/>
    <n v="10000"/>
    <n v="10000"/>
    <n v="0"/>
    <n v="0"/>
    <n v="0"/>
    <n v="0"/>
    <n v="0"/>
    <n v="0"/>
    <n v="0"/>
    <n v="0"/>
    <n v="2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AMAYO"/>
    <s v="ZEVALLOS"/>
    <s v="CRISTIAN GIOVANNI"/>
    <s v="25705517"/>
    <n v="10257055171"/>
    <n v="10000"/>
    <d v="2026-03-01T00:00:00"/>
    <d v="2026-04-30T00:00:00"/>
    <m/>
    <m/>
    <m/>
    <m/>
    <m/>
    <m/>
    <m/>
    <m/>
    <m/>
    <m/>
    <m/>
    <m/>
    <m/>
    <m/>
    <m/>
    <m/>
    <m/>
    <m/>
    <m/>
    <n v="30"/>
    <n v="10000"/>
    <n v="30"/>
    <n v="10000"/>
    <n v="30"/>
    <n v="10000"/>
    <n v="0"/>
    <m/>
    <m/>
    <n v="30"/>
    <n v="10000"/>
    <n v="30"/>
    <n v="10000"/>
    <n v="30"/>
    <n v="10000"/>
    <m/>
    <m/>
    <m/>
    <m/>
    <m/>
    <m/>
    <m/>
    <m/>
    <m/>
    <m/>
    <m/>
    <m/>
  </r>
  <r>
    <s v="MANTENIMIENTO Y SOPORTE A LAS SOLUCIONES TECNOLÓGICAS"/>
    <x v="1"/>
    <s v="PIM"/>
    <s v="GITE"/>
    <s v="EG 2026"/>
    <s v="2.3"/>
    <s v="2.3.2.9.1.1"/>
    <x v="119"/>
    <x v="0"/>
    <n v="1"/>
    <n v="10000"/>
    <m/>
    <m/>
    <x v="2"/>
    <x v="2"/>
    <m/>
    <m/>
    <m/>
    <m/>
    <m/>
    <m/>
    <m/>
    <m/>
    <n v="20000"/>
    <n v="0"/>
    <n v="0"/>
    <n v="10000"/>
    <n v="10000"/>
    <n v="0"/>
    <n v="0"/>
    <n v="0"/>
    <n v="0"/>
    <n v="0"/>
    <n v="0"/>
    <n v="0"/>
    <n v="0"/>
    <n v="2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ARIZOLA"/>
    <s v="YANAC"/>
    <s v="CARLOS"/>
    <n v="72873519"/>
    <n v="10728735193"/>
    <n v="10000"/>
    <d v="2026-03-01T00:00:00"/>
    <d v="2026-04-30T00:00:00"/>
    <m/>
    <m/>
    <m/>
    <m/>
    <m/>
    <m/>
    <m/>
    <m/>
    <m/>
    <m/>
    <m/>
    <m/>
    <m/>
    <m/>
    <m/>
    <m/>
    <m/>
    <m/>
    <m/>
    <n v="30"/>
    <n v="10000"/>
    <n v="30"/>
    <n v="10000"/>
    <n v="30"/>
    <n v="10000"/>
    <n v="0"/>
    <m/>
    <m/>
    <n v="30"/>
    <n v="10000"/>
    <n v="30"/>
    <n v="10000"/>
    <n v="30"/>
    <n v="10000"/>
    <m/>
    <m/>
    <m/>
    <m/>
    <m/>
    <m/>
    <m/>
    <m/>
    <m/>
    <m/>
    <m/>
    <m/>
  </r>
  <r>
    <s v="DISEÑO, DESARROLLO Y DESPLIEGUE SOLUCIONES TECNOLOGICAS"/>
    <x v="0"/>
    <s v="PIM"/>
    <s v="GITE"/>
    <s v="EG 2026"/>
    <s v="2.3"/>
    <s v="2.3.2.9.1.1"/>
    <x v="120"/>
    <x v="0"/>
    <n v="1"/>
    <n v="9000"/>
    <m/>
    <m/>
    <x v="4"/>
    <x v="0"/>
    <m/>
    <m/>
    <m/>
    <m/>
    <m/>
    <m/>
    <m/>
    <m/>
    <n v="4500"/>
    <n v="0"/>
    <n v="0"/>
    <n v="4500"/>
    <n v="0"/>
    <n v="0"/>
    <n v="0"/>
    <n v="0"/>
    <n v="0"/>
    <n v="0"/>
    <n v="0"/>
    <n v="0"/>
    <n v="0"/>
    <n v="45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FLORES"/>
    <s v="CASTRO"/>
    <s v="KEVIN ANDRES"/>
    <n v="47816158"/>
    <n v="10478161587"/>
    <n v="9000"/>
    <d v="2026-03-01T00:00:00"/>
    <d v="2026-03-15T00:00:00"/>
    <m/>
    <m/>
    <n v="0"/>
    <m/>
    <n v="0"/>
    <m/>
    <n v="0"/>
    <n v="0"/>
    <n v="0"/>
    <m/>
    <m/>
    <m/>
    <m/>
    <m/>
    <m/>
    <m/>
    <m/>
    <m/>
    <m/>
    <n v="15"/>
    <n v="4500"/>
    <n v="15"/>
    <n v="4500"/>
    <n v="15"/>
    <n v="4500"/>
    <n v="0"/>
    <n v="0"/>
    <m/>
    <n v="0"/>
    <n v="0"/>
    <m/>
    <n v="0"/>
    <m/>
    <n v="0"/>
    <m/>
    <m/>
    <m/>
    <m/>
    <m/>
    <m/>
    <m/>
    <m/>
    <m/>
    <m/>
    <m/>
    <m/>
  </r>
  <r>
    <s v="DISEÑO, DESARROLLO Y DESPLIEGUE SOLUCIONES TECNOLOGICAS"/>
    <x v="0"/>
    <s v="PIM"/>
    <s v="GITE"/>
    <s v="EG 2026"/>
    <s v="2.3"/>
    <s v="2.3.2.9.1.1"/>
    <x v="120"/>
    <x v="0"/>
    <n v="1"/>
    <n v="9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m/>
    <m/>
    <m/>
    <n v="0"/>
    <n v="0"/>
    <m/>
    <n v="0"/>
    <m/>
    <n v="0"/>
    <m/>
    <m/>
    <m/>
    <m/>
    <m/>
    <m/>
    <m/>
    <m/>
    <m/>
    <m/>
    <m/>
    <m/>
  </r>
  <r>
    <s v="MANTENIMIENTO Y SOPORTE A LAS SOLUCIONES TECNOLÓGICAS"/>
    <x v="1"/>
    <s v="PIM"/>
    <s v="GITE"/>
    <s v="EG 2026"/>
    <s v="2.3"/>
    <s v="2.3.2.9.1.1"/>
    <x v="121"/>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TORRES"/>
    <s v="MENDOZA"/>
    <s v="WENDY VALERIA"/>
    <n v="43216000"/>
    <n v="10432160004"/>
    <n v="4500"/>
    <d v="2026-03-01T00:00:00"/>
    <d v="2026-04-30T00:00:00"/>
    <m/>
    <m/>
    <m/>
    <m/>
    <m/>
    <m/>
    <m/>
    <m/>
    <m/>
    <m/>
    <m/>
    <m/>
    <m/>
    <m/>
    <m/>
    <m/>
    <m/>
    <m/>
    <m/>
    <n v="4500"/>
    <n v="4500"/>
    <n v="30"/>
    <n v="4500"/>
    <n v="30"/>
    <n v="4500"/>
    <n v="0"/>
    <n v="0"/>
    <m/>
    <n v="30"/>
    <n v="4500"/>
    <n v="30"/>
    <n v="4500"/>
    <n v="30"/>
    <n v="4500"/>
    <m/>
    <m/>
    <m/>
    <m/>
    <m/>
    <m/>
    <m/>
    <m/>
    <m/>
    <m/>
    <m/>
    <m/>
  </r>
  <r>
    <s v="MANTENIMIENTO Y SOPORTE A LAS SOLUCIONES TECNOLÓGICAS"/>
    <x v="1"/>
    <s v="PIM"/>
    <s v="GITE"/>
    <s v="EG 2026"/>
    <s v="2.3"/>
    <s v="2.3.2.9.1.1"/>
    <x v="122"/>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ESPICHAN"/>
    <s v="MORENO"/>
    <s v="CESAR DAVID"/>
    <n v="70548308"/>
    <n v="10705483081"/>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23"/>
    <x v="0"/>
    <n v="1"/>
    <n v="55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MANTENIMIENTO Y SOPORTE A LAS SOLUCIONES TECNOLÓGICAS"/>
    <x v="1"/>
    <s v="PIM"/>
    <s v="GITE"/>
    <s v="EG 2026"/>
    <s v="2.3"/>
    <s v="2.3.2.9.1.1"/>
    <x v="124"/>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HINOSTROZA"/>
    <s v="PALOMINO"/>
    <s v="MICHELL DIANA"/>
    <n v="72307148"/>
    <n v="10723071483"/>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125"/>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ROJAS"/>
    <s v="ROJAS"/>
    <s v="JORGE LUIS"/>
    <n v="73313906"/>
    <n v="10733139060"/>
    <n v="5500"/>
    <d v="2026-03-01T00:00:00"/>
    <d v="2026-04-30T00:00:00"/>
    <m/>
    <m/>
    <m/>
    <m/>
    <m/>
    <m/>
    <m/>
    <m/>
    <m/>
    <m/>
    <m/>
    <m/>
    <m/>
    <m/>
    <m/>
    <m/>
    <m/>
    <m/>
    <m/>
    <n v="5500"/>
    <n v="5500"/>
    <n v="30"/>
    <n v="5500"/>
    <n v="30"/>
    <n v="5500"/>
    <n v="0"/>
    <n v="0"/>
    <m/>
    <n v="30"/>
    <n v="5500"/>
    <n v="30"/>
    <n v="5500"/>
    <n v="30"/>
    <n v="5500"/>
    <m/>
    <m/>
    <m/>
    <m/>
    <m/>
    <m/>
    <m/>
    <m/>
    <m/>
    <m/>
    <m/>
    <m/>
  </r>
  <r>
    <s v="DISEÑO, DESARROLLO Y DESPLIEGUE SOLUCIONES TECNOLOGICAS"/>
    <x v="0"/>
    <s v="PIM"/>
    <s v="GITE"/>
    <s v="EG 2026"/>
    <s v="2.3"/>
    <s v="2.3.2.9.1.1"/>
    <x v="126"/>
    <x v="0"/>
    <n v="1"/>
    <n v="6500"/>
    <m/>
    <m/>
    <x v="4"/>
    <x v="0"/>
    <m/>
    <m/>
    <m/>
    <m/>
    <m/>
    <m/>
    <m/>
    <m/>
    <n v="3250"/>
    <n v="0"/>
    <n v="0"/>
    <n v="3250"/>
    <n v="0"/>
    <n v="0"/>
    <n v="0"/>
    <n v="0"/>
    <n v="0"/>
    <n v="0"/>
    <n v="0"/>
    <n v="0"/>
    <n v="0"/>
    <n v="325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CARREAZO"/>
    <s v="PARIASCA"/>
    <s v="EVILA ELIZABETH"/>
    <n v="41846729"/>
    <n v="10418467296"/>
    <n v="6500"/>
    <d v="2026-03-01T00:00:00"/>
    <d v="2026-03-15T00:00:00"/>
    <m/>
    <m/>
    <m/>
    <m/>
    <m/>
    <m/>
    <m/>
    <m/>
    <m/>
    <m/>
    <m/>
    <m/>
    <m/>
    <m/>
    <m/>
    <m/>
    <m/>
    <m/>
    <m/>
    <n v="15"/>
    <n v="3250"/>
    <n v="15"/>
    <n v="3250"/>
    <n v="15"/>
    <n v="3250"/>
    <n v="0"/>
    <n v="0"/>
    <m/>
    <n v="0"/>
    <n v="0"/>
    <m/>
    <n v="0"/>
    <m/>
    <n v="0"/>
    <m/>
    <m/>
    <m/>
    <m/>
    <m/>
    <m/>
    <m/>
    <m/>
    <m/>
    <m/>
    <m/>
    <m/>
  </r>
  <r>
    <s v="MANTENIMIENTO Y SOPORTE A LAS SOLUCIONES TECNOLÓGICAS"/>
    <x v="1"/>
    <s v="PIM"/>
    <s v="GITE"/>
    <s v="EG 2026"/>
    <s v="2.3"/>
    <s v="2.3.2.9.1.1"/>
    <x v="126"/>
    <x v="0"/>
    <n v="1"/>
    <n v="6500"/>
    <m/>
    <m/>
    <x v="4"/>
    <x v="2"/>
    <m/>
    <m/>
    <m/>
    <m/>
    <m/>
    <m/>
    <m/>
    <m/>
    <n v="9750"/>
    <n v="0"/>
    <n v="0"/>
    <n v="3250"/>
    <n v="6500"/>
    <n v="0"/>
    <n v="0"/>
    <n v="0"/>
    <n v="0"/>
    <n v="0"/>
    <n v="0"/>
    <n v="0"/>
    <n v="0"/>
    <n v="97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CARREAZO"/>
    <s v="PARIASCA"/>
    <s v="EVILA ELIZABETH"/>
    <n v="41846729"/>
    <n v="10418467296"/>
    <n v="6500"/>
    <d v="2026-03-16T00:00:00"/>
    <d v="2026-04-30T00:00:00"/>
    <m/>
    <m/>
    <m/>
    <m/>
    <m/>
    <m/>
    <m/>
    <m/>
    <m/>
    <m/>
    <m/>
    <m/>
    <m/>
    <m/>
    <m/>
    <m/>
    <m/>
    <m/>
    <m/>
    <n v="15"/>
    <n v="3250"/>
    <n v="15"/>
    <n v="3250"/>
    <n v="15"/>
    <n v="3250"/>
    <n v="0"/>
    <n v="0"/>
    <m/>
    <n v="30"/>
    <n v="6500"/>
    <n v="30"/>
    <n v="6500"/>
    <n v="30"/>
    <n v="6500"/>
    <m/>
    <m/>
    <m/>
    <m/>
    <m/>
    <m/>
    <m/>
    <m/>
    <m/>
    <m/>
    <m/>
    <m/>
  </r>
  <r>
    <s v="MANTENIMIENTO Y SOPORTE A LAS SOLUCIONES TECNOLÓGICAS"/>
    <x v="1"/>
    <s v="PIM"/>
    <s v="GITE"/>
    <s v="EG 2026"/>
    <s v="2.3"/>
    <s v="2.3.2.9.1.1"/>
    <x v="127"/>
    <x v="0"/>
    <n v="1"/>
    <n v="9000"/>
    <m/>
    <m/>
    <x v="2"/>
    <x v="2"/>
    <m/>
    <m/>
    <m/>
    <m/>
    <m/>
    <m/>
    <m/>
    <m/>
    <n v="18000"/>
    <n v="0"/>
    <n v="0"/>
    <n v="9000"/>
    <n v="9000"/>
    <n v="0"/>
    <n v="0"/>
    <n v="0"/>
    <n v="0"/>
    <n v="0"/>
    <n v="0"/>
    <n v="0"/>
    <n v="0"/>
    <n v="18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DAMIANI"/>
    <s v="FONTANA"/>
    <s v="FRANCO ANTONIO"/>
    <s v="42212180"/>
    <n v="10422121809"/>
    <n v="9000"/>
    <d v="2026-03-01T00:00:00"/>
    <d v="2026-04-30T00:00:00"/>
    <m/>
    <m/>
    <m/>
    <m/>
    <m/>
    <m/>
    <m/>
    <m/>
    <m/>
    <m/>
    <m/>
    <m/>
    <m/>
    <m/>
    <m/>
    <m/>
    <m/>
    <m/>
    <m/>
    <n v="30"/>
    <n v="9000"/>
    <n v="30"/>
    <n v="9000"/>
    <n v="30"/>
    <n v="9000"/>
    <n v="0"/>
    <m/>
    <m/>
    <n v="30"/>
    <n v="9000"/>
    <n v="30"/>
    <n v="9000"/>
    <n v="30"/>
    <n v="9000"/>
    <m/>
    <m/>
    <m/>
    <m/>
    <m/>
    <m/>
    <m/>
    <m/>
    <m/>
    <m/>
    <m/>
    <m/>
  </r>
  <r>
    <s v="MANTENIMIENTO Y SOPORTE A LAS SOLUCIONES TECNOLÓGICAS"/>
    <x v="1"/>
    <s v="PIM"/>
    <s v="GITE"/>
    <s v="EG 2026"/>
    <s v="2.3"/>
    <s v="2.3.2.9.1.1"/>
    <x v="128"/>
    <x v="0"/>
    <n v="1"/>
    <n v="9000"/>
    <m/>
    <m/>
    <x v="2"/>
    <x v="2"/>
    <m/>
    <m/>
    <m/>
    <m/>
    <m/>
    <m/>
    <m/>
    <m/>
    <n v="18000"/>
    <n v="0"/>
    <n v="0"/>
    <n v="9000"/>
    <n v="9000"/>
    <n v="0"/>
    <n v="0"/>
    <n v="0"/>
    <n v="0"/>
    <n v="0"/>
    <n v="0"/>
    <n v="0"/>
    <n v="0"/>
    <n v="18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9000"/>
    <m/>
    <n v="0"/>
    <m/>
    <n v="0"/>
    <m/>
    <m/>
    <m/>
    <m/>
    <m/>
    <m/>
    <m/>
    <m/>
    <m/>
    <m/>
    <m/>
    <m/>
  </r>
  <r>
    <s v="MANTENIMIENTO Y SOPORTE A LAS SOLUCIONES TECNOLÓGICAS"/>
    <x v="1"/>
    <s v="PIM"/>
    <s v="GITE"/>
    <s v="EG 2026"/>
    <s v="2.3"/>
    <s v="2.3.2.9.1.1"/>
    <x v="129"/>
    <x v="0"/>
    <n v="1"/>
    <n v="9000"/>
    <m/>
    <m/>
    <x v="2"/>
    <x v="2"/>
    <m/>
    <m/>
    <m/>
    <m/>
    <m/>
    <m/>
    <m/>
    <m/>
    <n v="18000"/>
    <n v="0"/>
    <n v="0"/>
    <n v="9000"/>
    <n v="9000"/>
    <n v="0"/>
    <n v="0"/>
    <n v="0"/>
    <n v="0"/>
    <n v="0"/>
    <n v="0"/>
    <n v="0"/>
    <n v="0"/>
    <n v="18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HAVEZ"/>
    <s v="CHUQUIVAL"/>
    <s v="REGINA"/>
    <s v="09907890"/>
    <n v="10099078907"/>
    <n v="9000"/>
    <d v="2026-02-01T00:00:00"/>
    <d v="2026-04-30T00:00:00"/>
    <m/>
    <m/>
    <m/>
    <m/>
    <m/>
    <m/>
    <m/>
    <m/>
    <m/>
    <m/>
    <m/>
    <m/>
    <m/>
    <m/>
    <m/>
    <m/>
    <m/>
    <m/>
    <m/>
    <n v="30"/>
    <n v="9000"/>
    <n v="30"/>
    <n v="9000"/>
    <n v="30"/>
    <n v="9000"/>
    <n v="0"/>
    <m/>
    <m/>
    <n v="30"/>
    <n v="9000"/>
    <n v="30"/>
    <n v="9000"/>
    <n v="30"/>
    <n v="9000"/>
    <m/>
    <m/>
    <m/>
    <m/>
    <m/>
    <m/>
    <m/>
    <m/>
    <m/>
    <m/>
    <m/>
    <m/>
  </r>
  <r>
    <s v="MANTENIMIENTO Y SOPORTE A LAS SOLUCIONES TECNOLÓGICAS"/>
    <x v="1"/>
    <s v="PIM"/>
    <s v="GITE"/>
    <s v="EG 2026"/>
    <s v="2.3"/>
    <s v="2.3.2.9.1.1"/>
    <x v="130"/>
    <x v="0"/>
    <n v="1"/>
    <n v="10000"/>
    <m/>
    <m/>
    <x v="2"/>
    <x v="2"/>
    <m/>
    <m/>
    <m/>
    <m/>
    <m/>
    <m/>
    <m/>
    <m/>
    <n v="20000"/>
    <n v="0"/>
    <n v="0"/>
    <n v="10000"/>
    <n v="10000"/>
    <n v="0"/>
    <n v="0"/>
    <n v="0"/>
    <n v="0"/>
    <n v="0"/>
    <n v="0"/>
    <n v="0"/>
    <n v="0"/>
    <n v="20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0000"/>
    <m/>
    <n v="0"/>
    <m/>
    <n v="0"/>
    <m/>
    <m/>
    <m/>
    <m/>
    <m/>
    <m/>
    <m/>
    <m/>
    <m/>
    <m/>
    <m/>
    <m/>
  </r>
  <r>
    <s v="DISEÑO, DESARROLLO Y DESPLIEGUE SOLUCIONES TECNOLOGICAS"/>
    <x v="0"/>
    <s v="PIM"/>
    <s v="GITE"/>
    <s v="EG 2026"/>
    <s v="2.3"/>
    <s v="2.3.2.9.1.1"/>
    <x v="131"/>
    <x v="0"/>
    <n v="1"/>
    <n v="8500"/>
    <m/>
    <m/>
    <x v="4"/>
    <x v="0"/>
    <m/>
    <m/>
    <m/>
    <m/>
    <m/>
    <m/>
    <m/>
    <m/>
    <n v="4250"/>
    <n v="0"/>
    <n v="0"/>
    <n v="4250"/>
    <n v="0"/>
    <n v="0"/>
    <n v="0"/>
    <n v="0"/>
    <n v="0"/>
    <n v="0"/>
    <n v="0"/>
    <n v="0"/>
    <n v="0"/>
    <n v="425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CENTURION"/>
    <s v="BARDALES"/>
    <s v="CARLOMAN ALBERTO"/>
    <n v="47318665"/>
    <n v="10473186654"/>
    <n v="8500"/>
    <d v="2026-03-01T00:00:00"/>
    <d v="2026-03-15T00:00:00"/>
    <m/>
    <m/>
    <m/>
    <m/>
    <m/>
    <m/>
    <m/>
    <m/>
    <m/>
    <m/>
    <m/>
    <m/>
    <m/>
    <m/>
    <m/>
    <m/>
    <m/>
    <m/>
    <m/>
    <n v="15"/>
    <n v="4250"/>
    <n v="15"/>
    <n v="4250"/>
    <n v="15"/>
    <n v="4250"/>
    <n v="0"/>
    <n v="0"/>
    <m/>
    <n v="15"/>
    <n v="0"/>
    <n v="0"/>
    <n v="0"/>
    <m/>
    <n v="0"/>
    <m/>
    <m/>
    <m/>
    <m/>
    <m/>
    <m/>
    <m/>
    <m/>
    <m/>
    <m/>
    <m/>
    <m/>
  </r>
  <r>
    <s v="DISEÑO, DESARROLLO Y DESPLIEGUE SOLUCIONES TECNOLOGICAS"/>
    <x v="0"/>
    <s v="PIM"/>
    <s v="GITE"/>
    <s v="EG 2026"/>
    <s v="2.3"/>
    <s v="2.3.2.9.1.1"/>
    <x v="131"/>
    <x v="0"/>
    <n v="1"/>
    <n v="8500"/>
    <m/>
    <m/>
    <x v="1"/>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s v="002172-2026-SGIST/GITE"/>
    <m/>
    <m/>
    <m/>
    <m/>
    <m/>
    <m/>
    <m/>
    <m/>
    <m/>
    <m/>
    <m/>
    <m/>
    <m/>
    <m/>
    <m/>
    <m/>
    <m/>
    <m/>
    <m/>
    <m/>
    <m/>
    <m/>
    <m/>
    <m/>
    <m/>
    <m/>
    <m/>
    <m/>
    <m/>
    <m/>
    <m/>
    <m/>
    <m/>
    <m/>
    <m/>
    <n v="0"/>
    <m/>
    <n v="0"/>
    <m/>
    <n v="0"/>
    <n v="0"/>
    <n v="0"/>
    <m/>
    <n v="0"/>
    <n v="0"/>
    <m/>
    <n v="0"/>
    <m/>
    <n v="0"/>
    <m/>
    <m/>
    <m/>
    <m/>
    <m/>
    <m/>
    <m/>
    <m/>
    <m/>
    <m/>
    <m/>
    <m/>
  </r>
  <r>
    <s v="DISEÑO, DESARROLLO Y DESPLIEGUE SOLUCIONES TECNOLOGICAS"/>
    <x v="0"/>
    <s v="PIM"/>
    <s v="GITE"/>
    <s v="EG 2026"/>
    <s v="2.3"/>
    <s v="2.3.2.9.1.1"/>
    <x v="132"/>
    <x v="0"/>
    <n v="1"/>
    <n v="8000"/>
    <m/>
    <m/>
    <x v="4"/>
    <x v="0"/>
    <m/>
    <m/>
    <m/>
    <m/>
    <m/>
    <m/>
    <m/>
    <m/>
    <n v="4000"/>
    <n v="0"/>
    <n v="0"/>
    <n v="4000"/>
    <n v="0"/>
    <n v="0"/>
    <n v="0"/>
    <n v="0"/>
    <n v="0"/>
    <n v="0"/>
    <n v="0"/>
    <n v="0"/>
    <n v="0"/>
    <n v="4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SALAS"/>
    <s v="ZAMBRANO"/>
    <s v="CARLOS"/>
    <n v="43446209"/>
    <n v="10434462091"/>
    <n v="8000"/>
    <d v="2026-03-01T00:00:00"/>
    <d v="2026-03-15T00:00:00"/>
    <m/>
    <m/>
    <m/>
    <m/>
    <m/>
    <m/>
    <m/>
    <m/>
    <m/>
    <m/>
    <m/>
    <m/>
    <m/>
    <m/>
    <m/>
    <m/>
    <m/>
    <m/>
    <m/>
    <n v="15"/>
    <n v="4000"/>
    <n v="15"/>
    <n v="4000.0000000000005"/>
    <n v="15"/>
    <n v="4000.0000000000005"/>
    <n v="0"/>
    <m/>
    <m/>
    <n v="0"/>
    <n v="0"/>
    <m/>
    <n v="0"/>
    <m/>
    <n v="0"/>
    <m/>
    <m/>
    <m/>
    <m/>
    <m/>
    <m/>
    <m/>
    <m/>
    <m/>
    <m/>
    <m/>
    <m/>
  </r>
  <r>
    <s v="DISEÑO, DESARROLLO Y DESPLIEGUE SOLUCIONES TECNOLOGICAS"/>
    <x v="0"/>
    <s v="PIM"/>
    <s v="GITE"/>
    <s v="EG 2026"/>
    <s v="2.3"/>
    <s v="2.3.2.9.1.1"/>
    <x v="132"/>
    <x v="0"/>
    <n v="1"/>
    <n v="8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m/>
    <m/>
    <m/>
    <n v="0"/>
    <n v="0"/>
    <m/>
    <n v="0"/>
    <m/>
    <n v="0"/>
    <m/>
    <m/>
    <m/>
    <m/>
    <m/>
    <m/>
    <m/>
    <m/>
    <m/>
    <m/>
    <m/>
    <m/>
  </r>
  <r>
    <s v="MANTENIMIENTO Y SOPORTE A LAS SOLUCIONES TECNOLÓGICAS"/>
    <x v="1"/>
    <s v="PIM"/>
    <s v="GITE"/>
    <s v="EG 2026"/>
    <s v="2.3"/>
    <s v="2.3.2.9.1.1"/>
    <x v="133"/>
    <x v="0"/>
    <n v="1"/>
    <n v="13000"/>
    <m/>
    <m/>
    <x v="2"/>
    <x v="2"/>
    <m/>
    <m/>
    <m/>
    <m/>
    <m/>
    <m/>
    <m/>
    <m/>
    <n v="26000"/>
    <n v="0"/>
    <n v="0"/>
    <n v="13000"/>
    <n v="13000"/>
    <n v="0"/>
    <n v="0"/>
    <n v="0"/>
    <n v="0"/>
    <n v="0"/>
    <n v="0"/>
    <n v="0"/>
    <n v="0"/>
    <n v="26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DIAZ"/>
    <s v="PINGO"/>
    <s v="CARLOS AUGUSTO"/>
    <n v="46821663"/>
    <n v="10468216634"/>
    <n v="12000"/>
    <d v="2024-03-01T00:00:00"/>
    <d v="2026-04-30T00:00:00"/>
    <m/>
    <m/>
    <m/>
    <m/>
    <m/>
    <m/>
    <m/>
    <m/>
    <m/>
    <m/>
    <m/>
    <m/>
    <m/>
    <m/>
    <m/>
    <m/>
    <m/>
    <m/>
    <m/>
    <n v="30"/>
    <n v="13000"/>
    <n v="30"/>
    <n v="12000"/>
    <n v="30"/>
    <n v="12000"/>
    <n v="1000"/>
    <n v="1000"/>
    <m/>
    <n v="30"/>
    <n v="13000"/>
    <n v="30"/>
    <n v="12000"/>
    <n v="30"/>
    <n v="12000"/>
    <m/>
    <m/>
    <m/>
    <m/>
    <m/>
    <m/>
    <m/>
    <m/>
    <m/>
    <m/>
    <m/>
    <m/>
  </r>
  <r>
    <s v="MANTENIMIENTO Y SOPORTE A LAS SOLUCIONES TECNOLÓGICAS"/>
    <x v="1"/>
    <s v="PIM"/>
    <s v="GITE"/>
    <s v="EG 2026"/>
    <s v="2.3"/>
    <s v="2.3.2.9.1.1"/>
    <x v="134"/>
    <x v="0"/>
    <n v="1"/>
    <n v="9000"/>
    <m/>
    <m/>
    <x v="2"/>
    <x v="2"/>
    <m/>
    <m/>
    <m/>
    <m/>
    <m/>
    <m/>
    <m/>
    <m/>
    <n v="18000"/>
    <n v="0"/>
    <n v="0"/>
    <n v="9000"/>
    <n v="9000"/>
    <n v="0"/>
    <n v="0"/>
    <n v="0"/>
    <n v="0"/>
    <n v="0"/>
    <n v="0"/>
    <n v="0"/>
    <n v="0"/>
    <n v="18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9000"/>
    <m/>
    <n v="0"/>
    <m/>
    <n v="0"/>
    <m/>
    <m/>
    <m/>
    <m/>
    <m/>
    <m/>
    <m/>
    <m/>
    <m/>
    <m/>
    <m/>
    <m/>
  </r>
  <r>
    <s v="MANTENIMIENTO Y SOPORTE A LAS SOLUCIONES TECNOLÓGICAS"/>
    <x v="1"/>
    <s v="PIM"/>
    <s v="GITE"/>
    <s v="EG 2026"/>
    <s v="2.3"/>
    <s v="2.3.2.9.1.1"/>
    <x v="135"/>
    <x v="0"/>
    <n v="1"/>
    <n v="10000"/>
    <m/>
    <m/>
    <x v="2"/>
    <x v="2"/>
    <m/>
    <m/>
    <m/>
    <m/>
    <m/>
    <m/>
    <m/>
    <m/>
    <n v="20000"/>
    <n v="0"/>
    <n v="0"/>
    <n v="10000"/>
    <n v="10000"/>
    <n v="0"/>
    <n v="0"/>
    <n v="0"/>
    <n v="0"/>
    <n v="0"/>
    <n v="0"/>
    <n v="0"/>
    <n v="0"/>
    <n v="2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ROJAS"/>
    <s v="SORIA"/>
    <s v="EMILIO OSWALDO"/>
    <n v="41876597"/>
    <n v="10418765971"/>
    <n v="10000"/>
    <m/>
    <m/>
    <m/>
    <m/>
    <m/>
    <m/>
    <m/>
    <m/>
    <m/>
    <m/>
    <m/>
    <m/>
    <m/>
    <m/>
    <m/>
    <m/>
    <m/>
    <m/>
    <m/>
    <m/>
    <m/>
    <n v="30"/>
    <n v="10000"/>
    <n v="30"/>
    <n v="10000"/>
    <n v="30"/>
    <n v="10000"/>
    <n v="0"/>
    <n v="0"/>
    <m/>
    <n v="30"/>
    <n v="10000"/>
    <n v="30"/>
    <n v="10000"/>
    <n v="30"/>
    <n v="10000"/>
    <m/>
    <m/>
    <m/>
    <m/>
    <m/>
    <m/>
    <m/>
    <m/>
    <m/>
    <m/>
    <m/>
    <m/>
  </r>
  <r>
    <s v="MANTENIMIENTO Y SOPORTE A LAS SOLUCIONES TECNOLÓGICAS"/>
    <x v="1"/>
    <s v="PIM"/>
    <s v="GITE"/>
    <s v="EG 2026"/>
    <s v="2.3"/>
    <s v="2.3.2.9.1.1"/>
    <x v="136"/>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GARCIA"/>
    <s v="ARELLANO"/>
    <s v="ELLEN SILVANA"/>
    <n v="44157377"/>
    <n v="10441573770"/>
    <n v="4500"/>
    <m/>
    <m/>
    <m/>
    <m/>
    <m/>
    <m/>
    <m/>
    <m/>
    <m/>
    <m/>
    <m/>
    <m/>
    <m/>
    <m/>
    <m/>
    <m/>
    <m/>
    <m/>
    <m/>
    <m/>
    <m/>
    <n v="30"/>
    <n v="4500"/>
    <n v="30"/>
    <n v="4500"/>
    <n v="30"/>
    <n v="4500"/>
    <n v="0"/>
    <n v="0"/>
    <m/>
    <n v="30"/>
    <n v="4500"/>
    <n v="30"/>
    <n v="4500"/>
    <n v="30"/>
    <n v="4500"/>
    <m/>
    <m/>
    <m/>
    <m/>
    <m/>
    <m/>
    <m/>
    <m/>
    <m/>
    <m/>
    <m/>
    <m/>
  </r>
  <r>
    <s v="MANTENIMIENTO Y SOPORTE A LAS SOLUCIONES TECNOLÓGICAS"/>
    <x v="1"/>
    <s v="PIM"/>
    <s v="GITE"/>
    <s v="EG 2026"/>
    <s v="2.3"/>
    <s v="2.3.2.9.1.1"/>
    <x v="137"/>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ARTINEZ"/>
    <s v="VERONA"/>
    <s v="ANA CECILIA"/>
    <n v="47007071"/>
    <n v="10470070710"/>
    <n v="4500"/>
    <d v="2026-03-01T00:00:00"/>
    <d v="2026-04-30T00:00:00"/>
    <m/>
    <m/>
    <m/>
    <m/>
    <m/>
    <m/>
    <m/>
    <m/>
    <m/>
    <m/>
    <m/>
    <m/>
    <m/>
    <m/>
    <m/>
    <m/>
    <m/>
    <m/>
    <m/>
    <n v="30"/>
    <n v="4500"/>
    <n v="30"/>
    <n v="4500"/>
    <n v="30"/>
    <n v="4500"/>
    <n v="0"/>
    <n v="0"/>
    <m/>
    <n v="30"/>
    <n v="4500"/>
    <n v="30"/>
    <n v="4500"/>
    <n v="30"/>
    <n v="4500"/>
    <m/>
    <m/>
    <m/>
    <m/>
    <m/>
    <m/>
    <m/>
    <m/>
    <m/>
    <m/>
    <m/>
    <m/>
  </r>
  <r>
    <s v="MANTENIMIENTO Y SOPORTE A LAS SOLUCIONES TECNOLÓGICAS"/>
    <x v="1"/>
    <s v="PIM"/>
    <s v="GITE"/>
    <s v="EG 2026"/>
    <s v="2.3"/>
    <s v="2.3.2.9.1.1"/>
    <x v="138"/>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GARCIA"/>
    <s v="BARRIENTOS"/>
    <s v="DIEGO MIGUEL"/>
    <n v="71793168"/>
    <n v="10717931683"/>
    <n v="4500"/>
    <d v="2026-03-01T00:00:00"/>
    <d v="2026-04-30T00:00:00"/>
    <m/>
    <m/>
    <m/>
    <m/>
    <m/>
    <m/>
    <m/>
    <m/>
    <m/>
    <m/>
    <m/>
    <m/>
    <m/>
    <m/>
    <m/>
    <m/>
    <m/>
    <m/>
    <m/>
    <n v="30"/>
    <n v="4500"/>
    <n v="30"/>
    <n v="4500"/>
    <n v="30"/>
    <n v="4500"/>
    <n v="0"/>
    <n v="0"/>
    <m/>
    <n v="30"/>
    <n v="4500"/>
    <n v="30"/>
    <n v="4500"/>
    <n v="30"/>
    <n v="4500"/>
    <m/>
    <m/>
    <m/>
    <m/>
    <m/>
    <m/>
    <m/>
    <m/>
    <m/>
    <m/>
    <m/>
    <m/>
  </r>
  <r>
    <s v="MANTENIMIENTO Y SOPORTE A LAS SOLUCIONES TECNOLÓGICAS"/>
    <x v="1"/>
    <s v="PIM"/>
    <s v="GITE"/>
    <s v="EG 2026"/>
    <s v="2.3"/>
    <s v="2.3.2.9.1.1"/>
    <x v="139"/>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ROJAS"/>
    <s v="BENANCIO"/>
    <s v="CRISTIAN POOL"/>
    <n v="48279034"/>
    <n v="10482790343"/>
    <n v="4500"/>
    <d v="2026-03-01T00:00:00"/>
    <d v="2026-04-30T00:00:00"/>
    <m/>
    <m/>
    <m/>
    <m/>
    <m/>
    <m/>
    <m/>
    <m/>
    <m/>
    <m/>
    <m/>
    <m/>
    <m/>
    <m/>
    <m/>
    <m/>
    <m/>
    <m/>
    <m/>
    <n v="30"/>
    <n v="4500"/>
    <n v="30"/>
    <n v="4500"/>
    <n v="30"/>
    <n v="4500"/>
    <n v="0"/>
    <m/>
    <m/>
    <n v="30"/>
    <n v="4500"/>
    <n v="30"/>
    <n v="4500"/>
    <n v="30"/>
    <n v="4500"/>
    <m/>
    <m/>
    <m/>
    <m/>
    <m/>
    <m/>
    <m/>
    <m/>
    <m/>
    <m/>
    <m/>
    <m/>
  </r>
  <r>
    <s v="MANTENIMIENTO Y SOPORTE A LAS SOLUCIONES TECNOLÓGICAS"/>
    <x v="1"/>
    <s v="PIM"/>
    <s v="GITE"/>
    <s v="EG 2026"/>
    <s v="2.3"/>
    <s v="2.3.2.9.1.1"/>
    <x v="140"/>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ALVARADO"/>
    <s v="TINEO"/>
    <s v="PIERRE ANTHONY"/>
    <n v="45803443"/>
    <n v="10458034431"/>
    <n v="4500"/>
    <d v="2026-03-01T00:00:00"/>
    <d v="2026-04-30T00:00:00"/>
    <m/>
    <m/>
    <m/>
    <m/>
    <m/>
    <m/>
    <m/>
    <m/>
    <m/>
    <m/>
    <m/>
    <m/>
    <m/>
    <m/>
    <m/>
    <m/>
    <m/>
    <m/>
    <m/>
    <n v="30"/>
    <n v="4500"/>
    <n v="30"/>
    <n v="4500"/>
    <n v="30"/>
    <n v="4500"/>
    <n v="0"/>
    <n v="0"/>
    <m/>
    <n v="30"/>
    <n v="4500"/>
    <n v="30"/>
    <n v="4500"/>
    <n v="30"/>
    <n v="4500"/>
    <m/>
    <m/>
    <m/>
    <m/>
    <m/>
    <m/>
    <m/>
    <m/>
    <m/>
    <m/>
    <m/>
    <m/>
  </r>
  <r>
    <s v="MANTENIMIENTO Y SOPORTE A LAS SOLUCIONES TECNOLÓGICAS"/>
    <x v="1"/>
    <s v="PIM"/>
    <s v="GITE"/>
    <s v="EG 2026"/>
    <s v="2.3"/>
    <s v="2.3.2.9.1.1"/>
    <x v="141"/>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ARCELO"/>
    <s v="SANDOVAL"/>
    <s v="SHARON NATALY"/>
    <n v="42973646"/>
    <n v="10429736469"/>
    <n v="4500"/>
    <d v="2026-03-01T00:00:00"/>
    <d v="2026-04-30T00:00:00"/>
    <m/>
    <m/>
    <m/>
    <m/>
    <m/>
    <m/>
    <m/>
    <m/>
    <m/>
    <m/>
    <m/>
    <m/>
    <m/>
    <m/>
    <m/>
    <m/>
    <m/>
    <m/>
    <m/>
    <n v="30"/>
    <n v="4500"/>
    <n v="30"/>
    <n v="4500"/>
    <n v="30"/>
    <n v="4500"/>
    <n v="0"/>
    <m/>
    <m/>
    <n v="30"/>
    <n v="4500"/>
    <n v="30"/>
    <n v="4500"/>
    <n v="30"/>
    <n v="4500"/>
    <m/>
    <m/>
    <m/>
    <m/>
    <m/>
    <m/>
    <m/>
    <m/>
    <m/>
    <m/>
    <m/>
    <m/>
  </r>
  <r>
    <s v="MANTENIMIENTO Y SOPORTE A LAS SOLUCIONES TECNOLÓGICAS"/>
    <x v="1"/>
    <s v="PIM"/>
    <s v="GITE"/>
    <s v="EG 2026"/>
    <s v="2.3"/>
    <s v="2.3.2.9.1.1"/>
    <x v="141"/>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REYES"/>
    <s v="GUZMAN"/>
    <s v="JUDYTH FIORELLA"/>
    <n v="77464233"/>
    <n v="10774642337"/>
    <n v="4500"/>
    <d v="2026-03-01T00:00:00"/>
    <d v="2026-04-30T00:00:00"/>
    <m/>
    <m/>
    <m/>
    <m/>
    <m/>
    <m/>
    <m/>
    <m/>
    <m/>
    <m/>
    <m/>
    <m/>
    <m/>
    <m/>
    <m/>
    <m/>
    <m/>
    <m/>
    <m/>
    <n v="30"/>
    <n v="4500"/>
    <n v="30"/>
    <n v="4500"/>
    <n v="30"/>
    <n v="4500"/>
    <n v="0"/>
    <m/>
    <m/>
    <n v="30"/>
    <n v="4500"/>
    <n v="30"/>
    <n v="4500"/>
    <n v="30"/>
    <n v="4500"/>
    <m/>
    <m/>
    <m/>
    <m/>
    <m/>
    <m/>
    <m/>
    <m/>
    <m/>
    <m/>
    <m/>
    <m/>
  </r>
  <r>
    <s v="MANTENIMIENTO Y SOPORTE A LAS SOLUCIONES TECNOLÓGICAS"/>
    <x v="1"/>
    <s v="PIM"/>
    <s v="GITE"/>
    <s v="EG 2026"/>
    <s v="2.3"/>
    <s v="2.3.2.9.1.1"/>
    <x v="141"/>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PEÑA"/>
    <s v="RIVERA"/>
    <s v="JOHNN ANDRE"/>
    <n v="73013472"/>
    <n v="10730134725"/>
    <n v="4500"/>
    <d v="2026-03-01T00:00:00"/>
    <d v="2026-04-30T00:00:00"/>
    <m/>
    <m/>
    <m/>
    <m/>
    <m/>
    <m/>
    <m/>
    <m/>
    <m/>
    <m/>
    <m/>
    <m/>
    <m/>
    <m/>
    <m/>
    <m/>
    <m/>
    <m/>
    <m/>
    <n v="30"/>
    <n v="4500"/>
    <n v="30"/>
    <n v="4500"/>
    <n v="30"/>
    <n v="4500"/>
    <m/>
    <m/>
    <m/>
    <n v="30"/>
    <n v="4500"/>
    <n v="30"/>
    <n v="4500"/>
    <n v="30"/>
    <n v="4500"/>
    <m/>
    <m/>
    <m/>
    <m/>
    <m/>
    <m/>
    <m/>
    <m/>
    <m/>
    <m/>
    <m/>
    <m/>
  </r>
  <r>
    <s v="DISEÑO, DESARROLLO Y DESPLIEGUE SOLUCIONES TECNOLOGICAS"/>
    <x v="0"/>
    <s v="PIM"/>
    <s v="GITE"/>
    <s v="EG 2026"/>
    <s v="2.3"/>
    <s v="2.3.2.9.1.1"/>
    <x v="142"/>
    <x v="0"/>
    <n v="1"/>
    <n v="4500"/>
    <m/>
    <m/>
    <x v="2"/>
    <x v="0"/>
    <m/>
    <m/>
    <m/>
    <m/>
    <m/>
    <m/>
    <m/>
    <m/>
    <n v="4500"/>
    <n v="0"/>
    <n v="0"/>
    <n v="4500"/>
    <n v="0"/>
    <n v="0"/>
    <n v="0"/>
    <n v="0"/>
    <n v="0"/>
    <n v="0"/>
    <n v="0"/>
    <n v="0"/>
    <n v="0"/>
    <n v="45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EREGILDO"/>
    <s v="RAMOS"/>
    <s v="FANNY PATRICIA"/>
    <n v="40538903"/>
    <n v="10405389032"/>
    <n v="4500"/>
    <d v="2026-03-01T00:00:00"/>
    <d v="2026-03-31T00:00:00"/>
    <m/>
    <m/>
    <m/>
    <m/>
    <m/>
    <m/>
    <m/>
    <m/>
    <m/>
    <m/>
    <m/>
    <n v="0"/>
    <m/>
    <m/>
    <m/>
    <m/>
    <m/>
    <m/>
    <m/>
    <n v="30"/>
    <n v="4500"/>
    <n v="30"/>
    <n v="4500"/>
    <n v="30"/>
    <n v="4500"/>
    <n v="0"/>
    <n v="0"/>
    <m/>
    <n v="0"/>
    <n v="0"/>
    <m/>
    <n v="0"/>
    <m/>
    <n v="0"/>
    <m/>
    <m/>
    <m/>
    <m/>
    <m/>
    <m/>
    <m/>
    <m/>
    <m/>
    <m/>
    <m/>
    <m/>
  </r>
  <r>
    <s v="DISEÑO, DESARROLLO Y DESPLIEGUE SOLUCIONES TECNOLOGICAS"/>
    <x v="0"/>
    <s v="PIM"/>
    <s v="GITE"/>
    <s v="EG 2026"/>
    <s v="2.3"/>
    <s v="2.3.2.9.1.1"/>
    <x v="142"/>
    <x v="0"/>
    <n v="1"/>
    <n v="4500"/>
    <m/>
    <m/>
    <x v="2"/>
    <x v="0"/>
    <m/>
    <m/>
    <m/>
    <m/>
    <m/>
    <m/>
    <m/>
    <m/>
    <n v="4500"/>
    <n v="0"/>
    <n v="0"/>
    <n v="4500"/>
    <n v="0"/>
    <n v="0"/>
    <n v="0"/>
    <n v="0"/>
    <n v="0"/>
    <n v="0"/>
    <n v="0"/>
    <n v="0"/>
    <n v="0"/>
    <n v="45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ENTURION"/>
    <s v="BARDALES"/>
    <s v="LAURA INES"/>
    <n v="42138246"/>
    <n v="10421382463"/>
    <n v="4500"/>
    <d v="2026-03-01T00:00:00"/>
    <d v="2026-03-31T00:00:00"/>
    <m/>
    <m/>
    <m/>
    <m/>
    <m/>
    <m/>
    <m/>
    <m/>
    <m/>
    <m/>
    <m/>
    <n v="0"/>
    <m/>
    <m/>
    <m/>
    <m/>
    <m/>
    <m/>
    <m/>
    <n v="30"/>
    <n v="4500"/>
    <n v="30"/>
    <n v="4500"/>
    <n v="30"/>
    <n v="4500"/>
    <n v="0"/>
    <n v="0"/>
    <m/>
    <n v="0"/>
    <n v="0"/>
    <m/>
    <n v="0"/>
    <m/>
    <n v="0"/>
    <m/>
    <m/>
    <m/>
    <m/>
    <m/>
    <m/>
    <m/>
    <m/>
    <m/>
    <m/>
    <m/>
    <m/>
  </r>
  <r>
    <s v="DISEÑO, DESARROLLO Y DESPLIEGUE SOLUCIONES TECNOLOGICAS"/>
    <x v="0"/>
    <s v="PIM"/>
    <s v="GITE"/>
    <s v="EG 2026"/>
    <s v="2.3"/>
    <s v="2.3.2.9.1.1"/>
    <x v="143"/>
    <x v="0"/>
    <n v="1"/>
    <n v="3000"/>
    <m/>
    <m/>
    <x v="4"/>
    <x v="0"/>
    <m/>
    <m/>
    <m/>
    <m/>
    <m/>
    <m/>
    <m/>
    <m/>
    <n v="1500"/>
    <n v="0"/>
    <n v="0"/>
    <n v="1500"/>
    <n v="0"/>
    <n v="0"/>
    <n v="0"/>
    <n v="0"/>
    <n v="0"/>
    <n v="0"/>
    <n v="0"/>
    <n v="0"/>
    <n v="0"/>
    <n v="15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ROMANI "/>
    <s v="LUJAN"/>
    <s v="MELANIE MARICIELO"/>
    <n v="76836675"/>
    <n v="10768366751"/>
    <n v="3000"/>
    <d v="2026-03-01T00:00:00"/>
    <d v="2026-03-15T00:00:00"/>
    <m/>
    <m/>
    <m/>
    <m/>
    <m/>
    <m/>
    <m/>
    <m/>
    <m/>
    <m/>
    <m/>
    <m/>
    <m/>
    <m/>
    <m/>
    <m/>
    <m/>
    <m/>
    <m/>
    <n v="15"/>
    <n v="1500"/>
    <n v="15"/>
    <n v="1500"/>
    <n v="15"/>
    <n v="1500"/>
    <n v="0"/>
    <m/>
    <m/>
    <n v="0"/>
    <n v="0"/>
    <m/>
    <n v="0"/>
    <m/>
    <n v="0"/>
    <m/>
    <m/>
    <m/>
    <m/>
    <m/>
    <m/>
    <m/>
    <m/>
    <m/>
    <m/>
    <m/>
    <m/>
  </r>
  <r>
    <s v="MANTENIMIENTO Y SOPORTE A LAS SOLUCIONES TECNOLÓGICAS"/>
    <x v="1"/>
    <s v="PIM"/>
    <s v="GITE"/>
    <s v="EG 2026"/>
    <s v="2.3"/>
    <s v="2.3.2.9.1.1"/>
    <x v="143"/>
    <x v="0"/>
    <n v="1"/>
    <n v="3000"/>
    <m/>
    <m/>
    <x v="4"/>
    <x v="2"/>
    <m/>
    <m/>
    <m/>
    <m/>
    <m/>
    <m/>
    <m/>
    <m/>
    <n v="4500"/>
    <n v="0"/>
    <n v="0"/>
    <n v="1500"/>
    <n v="3000"/>
    <n v="0"/>
    <n v="0"/>
    <n v="0"/>
    <n v="0"/>
    <n v="0"/>
    <n v="0"/>
    <n v="0"/>
    <n v="0"/>
    <n v="4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ROMANI "/>
    <s v="LUJAN"/>
    <s v="MELANIE MARICIELO"/>
    <n v="76836675"/>
    <n v="10768366751"/>
    <n v="3000"/>
    <d v="2026-03-16T00:00:00"/>
    <d v="2026-04-30T00:00:00"/>
    <m/>
    <m/>
    <m/>
    <m/>
    <m/>
    <m/>
    <m/>
    <m/>
    <m/>
    <m/>
    <m/>
    <m/>
    <m/>
    <m/>
    <m/>
    <m/>
    <m/>
    <m/>
    <m/>
    <n v="15"/>
    <n v="1500"/>
    <n v="15"/>
    <n v="1500"/>
    <n v="15"/>
    <n v="1500"/>
    <n v="0"/>
    <m/>
    <m/>
    <n v="30"/>
    <n v="3000"/>
    <n v="30"/>
    <n v="3000"/>
    <n v="30"/>
    <n v="3000"/>
    <m/>
    <m/>
    <m/>
    <m/>
    <m/>
    <m/>
    <m/>
    <m/>
    <m/>
    <m/>
    <m/>
    <m/>
  </r>
  <r>
    <s v="DISEÑO, DESARROLLO Y DESPLIEGUE SOLUCIONES TECNOLOGICAS"/>
    <x v="0"/>
    <s v="PIM"/>
    <s v="GITE"/>
    <s v="EG 2026"/>
    <s v="2.3"/>
    <s v="2.3.2.9.1.1"/>
    <x v="145"/>
    <x v="0"/>
    <n v="1"/>
    <n v="3000"/>
    <m/>
    <m/>
    <x v="2"/>
    <x v="0"/>
    <m/>
    <m/>
    <m/>
    <m/>
    <m/>
    <m/>
    <m/>
    <m/>
    <n v="3000"/>
    <n v="0"/>
    <n v="0"/>
    <n v="3000"/>
    <n v="0"/>
    <n v="0"/>
    <n v="0"/>
    <n v="0"/>
    <n v="0"/>
    <n v="0"/>
    <n v="0"/>
    <n v="0"/>
    <n v="0"/>
    <n v="3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VELASQUEZ"/>
    <s v="CUCI RAMOS"/>
    <s v="ANDERSSON CESAR D'JHOSEP"/>
    <n v="76286818"/>
    <n v="10762868186"/>
    <n v="3000"/>
    <d v="2026-03-01T00:00:00"/>
    <d v="2026-03-31T00:00:00"/>
    <m/>
    <m/>
    <m/>
    <m/>
    <m/>
    <m/>
    <m/>
    <m/>
    <m/>
    <m/>
    <m/>
    <m/>
    <m/>
    <m/>
    <m/>
    <m/>
    <m/>
    <m/>
    <m/>
    <n v="30"/>
    <n v="3000"/>
    <n v="30"/>
    <n v="3000"/>
    <n v="30"/>
    <n v="3000"/>
    <n v="0"/>
    <n v="0"/>
    <m/>
    <n v="0"/>
    <n v="0"/>
    <m/>
    <n v="0"/>
    <m/>
    <n v="0"/>
    <m/>
    <m/>
    <m/>
    <m/>
    <m/>
    <m/>
    <m/>
    <m/>
    <m/>
    <m/>
    <m/>
    <m/>
  </r>
  <r>
    <s v="MANTENIMIENTO Y SOPORTE A LAS SOLUCIONES TECNOLÓGICAS"/>
    <x v="1"/>
    <s v="PIM"/>
    <s v="GITE"/>
    <s v="EG 2026"/>
    <s v="2.3"/>
    <s v="2.3.2.9.1.1"/>
    <x v="146"/>
    <x v="0"/>
    <n v="1"/>
    <n v="7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MANTENIMIENTO Y SOPORTE A LAS SOLUCIONES TECNOLÓGICAS"/>
    <x v="1"/>
    <s v="PIM"/>
    <s v="GITE"/>
    <s v="EG 2026"/>
    <s v="2.3"/>
    <s v="2.3.2.9.1.1"/>
    <x v="147"/>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LLATAS"/>
    <s v="MALDONADO DE SANCHEZ"/>
    <s v="KATHYA MERCEDES"/>
    <n v="40457965"/>
    <n v="10404579652"/>
    <n v="5000"/>
    <d v="2026-03-01T00:00:00"/>
    <d v="2026-04-30T00:00:00"/>
    <m/>
    <m/>
    <m/>
    <m/>
    <m/>
    <m/>
    <m/>
    <m/>
    <m/>
    <m/>
    <m/>
    <m/>
    <m/>
    <m/>
    <m/>
    <m/>
    <m/>
    <m/>
    <m/>
    <n v="30"/>
    <n v="5000"/>
    <n v="30"/>
    <n v="5000"/>
    <n v="30"/>
    <n v="5000"/>
    <n v="0"/>
    <m/>
    <m/>
    <n v="30"/>
    <n v="5000"/>
    <n v="30"/>
    <n v="5000"/>
    <n v="30"/>
    <n v="5000"/>
    <m/>
    <m/>
    <m/>
    <m/>
    <m/>
    <m/>
    <m/>
    <m/>
    <m/>
    <m/>
    <m/>
    <m/>
  </r>
  <r>
    <s v="MANTENIMIENTO Y SOPORTE A LAS SOLUCIONES TECNOLÓGICAS"/>
    <x v="1"/>
    <s v="PIM"/>
    <s v="GITE"/>
    <s v="EG 2026"/>
    <s v="2.3"/>
    <s v="2.3.2.9.1.1"/>
    <x v="148"/>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ALDONADO"/>
    <s v="OCAÑA"/>
    <s v="ROCIO ISABEL"/>
    <n v="46439509"/>
    <n v="10464395097"/>
    <n v="5000"/>
    <m/>
    <m/>
    <m/>
    <m/>
    <m/>
    <m/>
    <m/>
    <m/>
    <m/>
    <m/>
    <m/>
    <m/>
    <m/>
    <m/>
    <m/>
    <m/>
    <m/>
    <m/>
    <m/>
    <m/>
    <m/>
    <n v="30"/>
    <n v="5000"/>
    <n v="30"/>
    <n v="5000"/>
    <n v="30"/>
    <n v="5000"/>
    <n v="0"/>
    <m/>
    <m/>
    <n v="30"/>
    <n v="5000"/>
    <n v="30"/>
    <n v="5000"/>
    <n v="30"/>
    <n v="5000"/>
    <m/>
    <m/>
    <m/>
    <m/>
    <m/>
    <m/>
    <m/>
    <m/>
    <m/>
    <m/>
    <m/>
    <m/>
  </r>
  <r>
    <s v="MANTENIMIENTO Y SOPORTE A LAS SOLUCIONES TECNOLÓGICAS"/>
    <x v="1"/>
    <s v="PIM"/>
    <s v="GITE"/>
    <s v="EG 2026"/>
    <s v="2.3"/>
    <s v="2.3.2.9.1.1"/>
    <x v="149"/>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AGUILAR "/>
    <s v="MUÑANTE "/>
    <s v="ROSITA NINJIO"/>
    <n v="43670349"/>
    <n v="10436703495"/>
    <n v="5000"/>
    <d v="2026-03-01T00:00:00"/>
    <d v="2026-04-30T00:00:00"/>
    <m/>
    <m/>
    <m/>
    <m/>
    <m/>
    <m/>
    <m/>
    <m/>
    <m/>
    <m/>
    <m/>
    <m/>
    <m/>
    <m/>
    <m/>
    <m/>
    <m/>
    <m/>
    <m/>
    <n v="30"/>
    <n v="5000"/>
    <n v="30"/>
    <n v="5000"/>
    <n v="30"/>
    <n v="5000"/>
    <n v="0"/>
    <m/>
    <m/>
    <n v="30"/>
    <n v="5000"/>
    <n v="30"/>
    <n v="5000"/>
    <n v="30"/>
    <n v="5000"/>
    <m/>
    <m/>
    <m/>
    <m/>
    <m/>
    <m/>
    <m/>
    <m/>
    <m/>
    <m/>
    <m/>
    <m/>
  </r>
  <r>
    <s v="MANTENIMIENTO Y SOPORTE A LAS SOLUCIONES TECNOLÓGICAS"/>
    <x v="1"/>
    <s v="PIM"/>
    <s v="GITE"/>
    <s v="EG 2026"/>
    <s v="2.3"/>
    <s v="2.3.2.9.1.1"/>
    <x v="150"/>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SANDOVAL"/>
    <s v="YERREN"/>
    <s v="WILMER ALEXANDER"/>
    <n v="43639864"/>
    <n v="10436398641"/>
    <n v="5000"/>
    <d v="2026-03-01T00:00:00"/>
    <d v="2026-04-30T00:00:00"/>
    <m/>
    <m/>
    <m/>
    <m/>
    <m/>
    <m/>
    <m/>
    <m/>
    <m/>
    <m/>
    <m/>
    <m/>
    <m/>
    <m/>
    <m/>
    <m/>
    <m/>
    <m/>
    <m/>
    <n v="30"/>
    <n v="5000"/>
    <n v="30"/>
    <n v="5000"/>
    <n v="30"/>
    <n v="5000"/>
    <n v="0"/>
    <m/>
    <m/>
    <n v="30"/>
    <n v="5000"/>
    <n v="30"/>
    <n v="5000"/>
    <n v="30"/>
    <n v="5000"/>
    <m/>
    <m/>
    <m/>
    <m/>
    <m/>
    <m/>
    <m/>
    <m/>
    <m/>
    <m/>
    <m/>
    <m/>
  </r>
  <r>
    <s v="MANTENIMIENTO Y SOPORTE A LAS SOLUCIONES TECNOLÓGICAS"/>
    <x v="1"/>
    <s v="PIM"/>
    <s v="GITE"/>
    <s v="EG 2026"/>
    <s v="2.3"/>
    <s v="2.3.2.9.1.1"/>
    <x v="151"/>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BASTIDAS"/>
    <s v="RODRIGUEZ "/>
    <s v="EDITH MARY"/>
    <n v="40825980"/>
    <n v="10408259806"/>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52"/>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ACHUCA"/>
    <s v="ARTURO"/>
    <s v="JORGE"/>
    <n v="21065346"/>
    <n v="10210653461"/>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53"/>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BARBADILLO"/>
    <s v="SILVA"/>
    <s v="CHRISTIAN EDILBERTO"/>
    <n v="71502732"/>
    <n v="10715027327"/>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53"/>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BALVIN"/>
    <s v="CAMARENA"/>
    <s v="FIORELLA PATRICIA"/>
    <n v="71605169"/>
    <n v="10716051698"/>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54"/>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ARREÑO"/>
    <s v="SEMINARIO"/>
    <s v="VICTOR RAUL"/>
    <n v="47225254"/>
    <n v="10472252548"/>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55"/>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RUZ"/>
    <s v="MUÑOZ"/>
    <s v="MARINA"/>
    <n v="45586520"/>
    <n v="10455865200"/>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55"/>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ENDOZA"/>
    <s v="GARCIA"/>
    <s v="JIMMY ALEXANDER"/>
    <n v="46724271"/>
    <n v="10467242712"/>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335"/>
    <x v="0"/>
    <n v="1"/>
    <n v="5000"/>
    <m/>
    <m/>
    <x v="2"/>
    <x v="2"/>
    <m/>
    <m/>
    <m/>
    <m/>
    <m/>
    <m/>
    <m/>
    <m/>
    <n v="10000"/>
    <m/>
    <m/>
    <n v="5000"/>
    <n v="5000"/>
    <m/>
    <m/>
    <m/>
    <m/>
    <m/>
    <m/>
    <m/>
    <m/>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ASIMIRO "/>
    <s v="DIAZ "/>
    <s v="MAYRA MELISSA"/>
    <n v="44937147"/>
    <n v="10449371475"/>
    <n v="5000"/>
    <d v="2026-03-01T00:00:00"/>
    <d v="2026-04-30T00:00:00"/>
    <m/>
    <m/>
    <m/>
    <m/>
    <m/>
    <m/>
    <m/>
    <m/>
    <m/>
    <m/>
    <m/>
    <m/>
    <m/>
    <m/>
    <m/>
    <m/>
    <m/>
    <m/>
    <m/>
    <n v="30"/>
    <n v="5000"/>
    <n v="30"/>
    <n v="5000"/>
    <n v="30"/>
    <n v="5000"/>
    <m/>
    <m/>
    <m/>
    <n v="30"/>
    <n v="5000"/>
    <n v="30"/>
    <n v="5000"/>
    <n v="30"/>
    <n v="5000"/>
    <m/>
    <m/>
    <m/>
    <n v="10000"/>
    <n v="5000"/>
    <n v="5000"/>
    <n v="0"/>
    <n v="0"/>
    <m/>
    <m/>
    <m/>
    <m/>
  </r>
  <r>
    <s v="MANTENIMIENTO Y SOPORTE A LAS SOLUCIONES TECNOLÓGICAS"/>
    <x v="1"/>
    <s v="PIM"/>
    <s v="GITE"/>
    <s v="EG 2026"/>
    <s v="2.3"/>
    <s v="2.3.2.9.1.1"/>
    <x v="336"/>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87-2026/SGSI-GITE"/>
    <s v="002256-2026/SGIST-GITE"/>
    <s v="001036-2026/GITE"/>
    <d v="2026-02-27T00:00:00"/>
    <m/>
    <m/>
    <m/>
    <m/>
    <m/>
    <s v="RODRIGUEZ"/>
    <s v="MENDOZA"/>
    <s v="FIORELLA JARDET"/>
    <s v="43078648"/>
    <n v="10430786488"/>
    <n v="5000"/>
    <d v="2026-03-03T00:00:00"/>
    <d v="2026-04-30T00:00:00"/>
    <m/>
    <m/>
    <m/>
    <m/>
    <m/>
    <m/>
    <m/>
    <m/>
    <m/>
    <m/>
    <m/>
    <m/>
    <m/>
    <m/>
    <m/>
    <m/>
    <m/>
    <m/>
    <m/>
    <n v="30"/>
    <n v="5000"/>
    <n v="29"/>
    <n v="4833.33"/>
    <n v="29"/>
    <n v="4833.33"/>
    <m/>
    <m/>
    <m/>
    <n v="30"/>
    <n v="10000"/>
    <n v="30"/>
    <n v="5000"/>
    <n v="30"/>
    <n v="5000"/>
    <m/>
    <m/>
    <m/>
    <n v="10000"/>
    <n v="4833.33"/>
    <n v="4833.33"/>
    <n v="0"/>
    <n v="0"/>
    <m/>
    <m/>
    <m/>
    <m/>
  </r>
  <r>
    <s v="MANTENIMIENTO Y SOPORTE A LAS SOLUCIONES TECNOLÓGICAS"/>
    <x v="1"/>
    <s v="PIM"/>
    <s v="GITE"/>
    <s v="EG 2026"/>
    <s v="2.3"/>
    <s v="2.3.2.9.1.1"/>
    <x v="158"/>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LEON"/>
    <s v="FRANCO"/>
    <s v="MARIA DEL CARMEN"/>
    <n v="73034223"/>
    <n v="10730342239"/>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58"/>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ARRIOLA "/>
    <s v="OLIHUA"/>
    <s v="IVAN EDUARDO"/>
    <n v="48548829"/>
    <n v="10485488290"/>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59"/>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IPRA"/>
    <s v="CAQUI "/>
    <s v="MIRIAN MILAGROS"/>
    <n v="41800998"/>
    <n v="10418009981"/>
    <m/>
    <m/>
    <m/>
    <m/>
    <m/>
    <m/>
    <m/>
    <m/>
    <m/>
    <m/>
    <m/>
    <m/>
    <m/>
    <m/>
    <m/>
    <m/>
    <m/>
    <m/>
    <m/>
    <m/>
    <m/>
    <m/>
    <n v="30"/>
    <n v="5000"/>
    <n v="30"/>
    <n v="5000"/>
    <n v="30"/>
    <n v="5000"/>
    <n v="0"/>
    <n v="0"/>
    <m/>
    <n v="30"/>
    <n v="5000"/>
    <n v="30"/>
    <n v="5000"/>
    <n v="30"/>
    <n v="5000"/>
    <m/>
    <m/>
    <m/>
    <m/>
    <m/>
    <m/>
    <m/>
    <m/>
    <m/>
    <m/>
    <m/>
    <m/>
  </r>
  <r>
    <s v="MANTENIMIENTO Y SOPORTE A LAS SOLUCIONES TECNOLÓGICAS"/>
    <x v="1"/>
    <s v="PIM"/>
    <s v="GITE"/>
    <s v="EG 2026"/>
    <s v="2.3"/>
    <s v="2.3.2.9.1.1"/>
    <x v="159"/>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ASTILLO"/>
    <s v="ZAVALETA"/>
    <s v="PEDRO LUIS"/>
    <n v="46846249"/>
    <n v="10468462490"/>
    <m/>
    <m/>
    <m/>
    <m/>
    <m/>
    <m/>
    <m/>
    <m/>
    <m/>
    <m/>
    <m/>
    <m/>
    <m/>
    <m/>
    <m/>
    <m/>
    <m/>
    <m/>
    <m/>
    <m/>
    <m/>
    <m/>
    <n v="30"/>
    <n v="5000"/>
    <n v="30"/>
    <n v="5000"/>
    <n v="30"/>
    <n v="5000"/>
    <n v="0"/>
    <n v="0"/>
    <m/>
    <n v="30"/>
    <n v="5000"/>
    <n v="30"/>
    <n v="5000"/>
    <n v="30"/>
    <n v="5000"/>
    <m/>
    <m/>
    <m/>
    <m/>
    <m/>
    <m/>
    <m/>
    <m/>
    <m/>
    <m/>
    <m/>
    <m/>
  </r>
  <r>
    <s v="MANTENIMIENTO Y SOPORTE A LAS SOLUCIONES TECNOLÓGICAS"/>
    <x v="1"/>
    <s v="PIM"/>
    <s v="GITE"/>
    <s v="EG 2026"/>
    <s v="2.3"/>
    <s v="2.3.2.9.1.1"/>
    <x v="160"/>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GARIBAY"/>
    <s v="PEDREGAL "/>
    <s v="CINDY NILA"/>
    <s v="45206589"/>
    <n v="10452065890"/>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60"/>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DEL RIO"/>
    <s v="VEGA"/>
    <s v=" IRENE ARACELI"/>
    <s v="45128337"/>
    <n v="10451283371"/>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61"/>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ARRANZA"/>
    <s v="ANTON"/>
    <s v="GIANCARLOS WALDIR"/>
    <n v="71301456"/>
    <n v="10713014562"/>
    <n v="5000"/>
    <m/>
    <m/>
    <m/>
    <m/>
    <m/>
    <m/>
    <m/>
    <m/>
    <m/>
    <m/>
    <m/>
    <m/>
    <m/>
    <m/>
    <m/>
    <m/>
    <m/>
    <m/>
    <m/>
    <m/>
    <m/>
    <n v="30"/>
    <n v="5000"/>
    <n v="30"/>
    <n v="5000"/>
    <n v="30"/>
    <n v="5000"/>
    <n v="0"/>
    <n v="0"/>
    <m/>
    <n v="30"/>
    <n v="5000"/>
    <n v="30"/>
    <n v="5000"/>
    <n v="30"/>
    <n v="5000"/>
    <m/>
    <m/>
    <m/>
    <m/>
    <m/>
    <m/>
    <m/>
    <m/>
    <m/>
    <m/>
    <m/>
    <m/>
  </r>
  <r>
    <s v="DISEÑO, DESARROLLO Y DESPLIEGUE SOLUCIONES TECNOLOGICAS"/>
    <x v="0"/>
    <s v="PIM"/>
    <s v="GITE"/>
    <s v="EG 2026"/>
    <s v="2.3"/>
    <s v="2.3.2.9.1.1"/>
    <x v="162"/>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EGOAVIL"/>
    <s v="RIVERA"/>
    <s v="JAVIER RICHARD"/>
    <n v="10677149"/>
    <n v="10106771494"/>
    <n v="7000"/>
    <d v="2026-03-01T00:00:00"/>
    <d v="2026-03-15T00:00:00"/>
    <m/>
    <m/>
    <m/>
    <m/>
    <m/>
    <m/>
    <m/>
    <m/>
    <m/>
    <m/>
    <m/>
    <m/>
    <m/>
    <m/>
    <m/>
    <m/>
    <m/>
    <m/>
    <m/>
    <n v="15"/>
    <n v="3500"/>
    <n v="15"/>
    <n v="3500"/>
    <n v="15"/>
    <n v="3500"/>
    <m/>
    <m/>
    <m/>
    <n v="0"/>
    <n v="0"/>
    <m/>
    <n v="0"/>
    <m/>
    <n v="0"/>
    <m/>
    <m/>
    <m/>
    <n v="3500"/>
    <n v="3500"/>
    <n v="3500"/>
    <n v="0"/>
    <n v="0"/>
    <m/>
    <m/>
    <m/>
    <m/>
  </r>
  <r>
    <s v="DISEÑO, DESARROLLO Y DESPLIEGUE SOLUCIONES TECNOLOGICAS"/>
    <x v="0"/>
    <s v="PIM"/>
    <s v="GITE"/>
    <s v="EG 2026"/>
    <s v="2.3"/>
    <s v="2.3.2.9.1.1"/>
    <x v="163"/>
    <x v="0"/>
    <n v="1"/>
    <n v="5500"/>
    <m/>
    <m/>
    <x v="2"/>
    <x v="0"/>
    <m/>
    <m/>
    <m/>
    <m/>
    <m/>
    <m/>
    <m/>
    <m/>
    <n v="5500"/>
    <n v="0"/>
    <n v="0"/>
    <n v="5500"/>
    <n v="0"/>
    <n v="0"/>
    <n v="0"/>
    <n v="0"/>
    <n v="0"/>
    <n v="0"/>
    <n v="0"/>
    <n v="0"/>
    <n v="0"/>
    <n v="55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FRANCIA"/>
    <s v="MARROQUIN"/>
    <s v="RENZO STEEVE"/>
    <n v="15443532"/>
    <n v="10154435323"/>
    <n v="5500"/>
    <d v="2026-03-01T00:00:00"/>
    <d v="2026-03-31T00:00:00"/>
    <m/>
    <m/>
    <m/>
    <m/>
    <m/>
    <m/>
    <m/>
    <m/>
    <m/>
    <m/>
    <m/>
    <m/>
    <m/>
    <m/>
    <m/>
    <m/>
    <m/>
    <m/>
    <m/>
    <n v="30"/>
    <n v="5500"/>
    <n v="30"/>
    <n v="5500"/>
    <n v="30"/>
    <n v="5500"/>
    <m/>
    <m/>
    <m/>
    <n v="0"/>
    <n v="0"/>
    <m/>
    <n v="0"/>
    <m/>
    <n v="0"/>
    <m/>
    <m/>
    <m/>
    <m/>
    <m/>
    <m/>
    <m/>
    <m/>
    <m/>
    <m/>
    <m/>
    <m/>
  </r>
  <r>
    <s v="DISEÑO, DESARROLLO Y DESPLIEGUE SOLUCIONES TECNOLOGICAS"/>
    <x v="0"/>
    <s v="PIM"/>
    <s v="GITE"/>
    <s v="EG 2026"/>
    <s v="2.3"/>
    <s v="2.3.2.9.1.1"/>
    <x v="164"/>
    <x v="0"/>
    <n v="1"/>
    <n v="7000"/>
    <m/>
    <m/>
    <x v="2"/>
    <x v="0"/>
    <m/>
    <m/>
    <m/>
    <m/>
    <m/>
    <m/>
    <m/>
    <m/>
    <n v="7000"/>
    <n v="0"/>
    <n v="0"/>
    <n v="7000"/>
    <n v="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GONZALES"/>
    <s v="PECEROS"/>
    <s v="YESENIA MARLENY"/>
    <n v="73696074"/>
    <n v="10736960741"/>
    <n v="7000"/>
    <d v="2026-03-01T00:00:00"/>
    <d v="2026-03-31T00:00:00"/>
    <m/>
    <m/>
    <m/>
    <m/>
    <m/>
    <m/>
    <m/>
    <m/>
    <m/>
    <m/>
    <m/>
    <m/>
    <m/>
    <m/>
    <m/>
    <m/>
    <m/>
    <m/>
    <m/>
    <n v="30"/>
    <n v="7000"/>
    <n v="30"/>
    <n v="7000"/>
    <n v="30"/>
    <n v="7000"/>
    <n v="0"/>
    <n v="0"/>
    <m/>
    <n v="0"/>
    <n v="0"/>
    <m/>
    <n v="0"/>
    <m/>
    <n v="0"/>
    <m/>
    <m/>
    <m/>
    <m/>
    <m/>
    <m/>
    <m/>
    <m/>
    <m/>
    <m/>
    <m/>
    <m/>
  </r>
  <r>
    <s v="DISEÑO, DESARROLLO Y DESPLIEGUE SOLUCIONES TECNOLOGICAS"/>
    <x v="0"/>
    <s v="PIM"/>
    <s v="GITE"/>
    <s v="EG 2026"/>
    <s v="2.3"/>
    <s v="2.3.2.9.1.1"/>
    <x v="165"/>
    <x v="0"/>
    <n v="1"/>
    <n v="3000"/>
    <m/>
    <m/>
    <x v="4"/>
    <x v="0"/>
    <m/>
    <m/>
    <m/>
    <m/>
    <m/>
    <m/>
    <m/>
    <m/>
    <n v="1500"/>
    <n v="0"/>
    <n v="0"/>
    <n v="1500"/>
    <n v="0"/>
    <n v="0"/>
    <n v="0"/>
    <n v="0"/>
    <n v="0"/>
    <n v="0"/>
    <n v="0"/>
    <n v="0"/>
    <n v="0"/>
    <n v="15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AYTA"/>
    <s v="PERCCA"/>
    <s v="MARIA YSABEL"/>
    <s v="09581131"/>
    <n v="10095811316"/>
    <n v="3000"/>
    <d v="2026-03-01T00:00:00"/>
    <d v="2026-03-15T00:00:00"/>
    <m/>
    <m/>
    <m/>
    <m/>
    <m/>
    <m/>
    <m/>
    <m/>
    <m/>
    <m/>
    <m/>
    <m/>
    <m/>
    <m/>
    <m/>
    <m/>
    <m/>
    <m/>
    <m/>
    <n v="15"/>
    <n v="1500"/>
    <n v="15"/>
    <n v="1500"/>
    <n v="15"/>
    <n v="1500"/>
    <n v="0"/>
    <n v="0"/>
    <m/>
    <n v="0"/>
    <n v="0"/>
    <m/>
    <n v="0"/>
    <m/>
    <n v="0"/>
    <m/>
    <m/>
    <m/>
    <m/>
    <m/>
    <m/>
    <m/>
    <m/>
    <m/>
    <m/>
    <m/>
    <m/>
  </r>
  <r>
    <s v="DISEÑO, DESARROLLO Y DESPLIEGUE SOLUCIONES TECNOLOGICAS"/>
    <x v="0"/>
    <s v="PIM"/>
    <s v="GITE"/>
    <s v="EG 2026"/>
    <s v="2.3"/>
    <s v="2.3.2.9.1.1"/>
    <x v="166"/>
    <x v="0"/>
    <n v="1"/>
    <n v="8500"/>
    <m/>
    <m/>
    <x v="4"/>
    <x v="0"/>
    <m/>
    <m/>
    <m/>
    <m/>
    <m/>
    <m/>
    <m/>
    <m/>
    <n v="4250"/>
    <n v="0"/>
    <n v="0"/>
    <n v="4250"/>
    <n v="0"/>
    <n v="0"/>
    <n v="0"/>
    <n v="0"/>
    <n v="0"/>
    <n v="0"/>
    <n v="0"/>
    <n v="0"/>
    <n v="0"/>
    <n v="425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OSCANOA"/>
    <s v="OJEDA"/>
    <s v="LUISA"/>
    <n v="41212885"/>
    <n v="10412128856"/>
    <n v="8500"/>
    <d v="2026-03-01T00:00:00"/>
    <d v="2026-03-15T00:00:00"/>
    <m/>
    <m/>
    <m/>
    <m/>
    <m/>
    <m/>
    <m/>
    <m/>
    <m/>
    <m/>
    <m/>
    <m/>
    <m/>
    <m/>
    <m/>
    <m/>
    <m/>
    <m/>
    <m/>
    <n v="15"/>
    <n v="4250"/>
    <n v="15"/>
    <n v="4250"/>
    <n v="15"/>
    <n v="4250"/>
    <n v="0"/>
    <m/>
    <m/>
    <n v="0"/>
    <n v="0"/>
    <m/>
    <n v="0"/>
    <m/>
    <n v="0"/>
    <m/>
    <m/>
    <m/>
    <m/>
    <m/>
    <m/>
    <m/>
    <m/>
    <m/>
    <m/>
    <m/>
    <m/>
  </r>
  <r>
    <s v="MANTENIMIENTO Y SOPORTE A LAS SOLUCIONES TECNOLÓGICAS"/>
    <x v="1"/>
    <s v="PIM"/>
    <s v="GITE"/>
    <s v="EG 2026"/>
    <s v="2.3"/>
    <s v="2.3.2.9.1.1"/>
    <x v="167"/>
    <x v="0"/>
    <n v="1"/>
    <n v="7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DISEÑO, DESARROLLO Y DESPLIEGUE SOLUCIONES TECNOLOGICAS"/>
    <x v="0"/>
    <s v="PIM"/>
    <s v="GITE"/>
    <s v="EG 2026"/>
    <s v="2.3"/>
    <s v="2.3.2.9.1.1"/>
    <x v="162"/>
    <x v="0"/>
    <n v="1"/>
    <n v="7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m/>
    <m/>
    <m/>
    <n v="0"/>
    <n v="0"/>
    <m/>
    <n v="0"/>
    <m/>
    <n v="0"/>
    <m/>
    <m/>
    <m/>
    <m/>
    <m/>
    <m/>
    <m/>
    <m/>
    <m/>
    <m/>
    <m/>
    <m/>
  </r>
  <r>
    <s v="MANTENIMIENTO Y SOPORTE A LAS SOLUCIONES TECNOLÓGICAS"/>
    <x v="1"/>
    <s v="PIM"/>
    <s v="GITE"/>
    <s v="EG 2026"/>
    <s v="2.3"/>
    <s v="2.3.2.9.1.1"/>
    <x v="5"/>
    <x v="0"/>
    <n v="1"/>
    <n v="6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m/>
    <m/>
    <m/>
    <n v="0"/>
    <n v="0"/>
    <m/>
    <n v="0"/>
    <m/>
    <n v="0"/>
    <m/>
    <m/>
    <m/>
    <m/>
    <m/>
    <m/>
    <m/>
    <m/>
    <m/>
    <m/>
    <m/>
    <m/>
  </r>
  <r>
    <s v="MANTENIMIENTO Y SOPORTE A LAS SOLUCIONES TECNOLÓGICAS"/>
    <x v="1"/>
    <s v="PIM"/>
    <s v="GITE"/>
    <s v="EG 2026"/>
    <s v="2.3"/>
    <s v="2.3.2.9.1.1"/>
    <x v="168"/>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SOLIS"/>
    <s v="SOTELO"/>
    <s v="LUCILA MARTHA"/>
    <n v="46941575"/>
    <n v="10469415754"/>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169"/>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MELGAREJO"/>
    <s v="JARA"/>
    <s v="JUAN DUBERTO "/>
    <n v="41608085"/>
    <n v="10416080858"/>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170"/>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SANCHEZ"/>
    <s v="HINOJOSA"/>
    <s v="STEVEN EMILIO"/>
    <n v="40284016"/>
    <n v="10402840167"/>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171"/>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ENCARNACION "/>
    <s v="ROQUE "/>
    <s v="MIGUEL ANGEL"/>
    <n v="44350738"/>
    <n v="10443507383"/>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171"/>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VELIZ"/>
    <s v="ZERPA"/>
    <s v="MIGUEL ANGEL"/>
    <n v="43721081"/>
    <n v="10437210816"/>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171"/>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CRISTOBAL"/>
    <s v="BARSALLO"/>
    <s v="GISELLA DEL ROCIO"/>
    <n v="10203296"/>
    <n v="10102032964"/>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172"/>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FERNANDEZ"/>
    <s v="ROJAS"/>
    <s v="WENDEL EMERSON"/>
    <s v="33431623"/>
    <n v="10334316233"/>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21"/>
    <x v="0"/>
    <n v="1"/>
    <n v="55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n v="0"/>
    <n v="0"/>
    <m/>
    <n v="0"/>
    <n v="0"/>
    <m/>
    <n v="0"/>
    <m/>
    <n v="0"/>
    <m/>
    <m/>
    <m/>
    <m/>
    <m/>
    <m/>
    <m/>
    <m/>
    <m/>
    <m/>
    <m/>
    <m/>
  </r>
  <r>
    <s v="MANTENIMIENTO Y SOPORTE A LAS SOLUCIONES TECNOLÓGICAS"/>
    <x v="1"/>
    <s v="PIM"/>
    <s v="GITE"/>
    <s v="EG 2026"/>
    <s v="2.3"/>
    <s v="2.3.2.9.1.1"/>
    <x v="173"/>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RAMOS"/>
    <s v="POMPA"/>
    <s v="MARIA MAGDALENA"/>
    <n v="73676963"/>
    <n v="10736769633"/>
    <n v="5500"/>
    <d v="2026-03-01T00:00:00"/>
    <d v="2026-04-30T00:00:00"/>
    <m/>
    <m/>
    <m/>
    <m/>
    <m/>
    <m/>
    <m/>
    <m/>
    <m/>
    <m/>
    <m/>
    <m/>
    <m/>
    <m/>
    <m/>
    <m/>
    <m/>
    <m/>
    <m/>
    <n v="30"/>
    <n v="5500"/>
    <n v="30"/>
    <n v="5500"/>
    <n v="30"/>
    <n v="5500"/>
    <m/>
    <m/>
    <m/>
    <n v="30"/>
    <n v="5500"/>
    <n v="30"/>
    <n v="5500"/>
    <n v="30"/>
    <n v="5500"/>
    <m/>
    <m/>
    <m/>
    <m/>
    <m/>
    <m/>
    <m/>
    <m/>
    <m/>
    <m/>
    <m/>
    <m/>
  </r>
  <r>
    <s v="MANTENIMIENTO Y SOPORTE A LAS SOLUCIONES TECNOLÓGICAS"/>
    <x v="1"/>
    <s v="PIM"/>
    <s v="GITE"/>
    <s v="EG 2026"/>
    <s v="2.3"/>
    <s v="2.3.2.9.1.1"/>
    <x v="32"/>
    <x v="0"/>
    <n v="1"/>
    <n v="7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n v="0"/>
    <n v="0"/>
    <m/>
    <n v="0"/>
    <n v="0"/>
    <m/>
    <n v="0"/>
    <m/>
    <n v="0"/>
    <m/>
    <m/>
    <m/>
    <m/>
    <m/>
    <m/>
    <m/>
    <m/>
    <m/>
    <m/>
    <m/>
    <m/>
  </r>
  <r>
    <s v="MANTENIMIENTO Y SOPORTE A LAS SOLUCIONES TECNOLÓGICAS"/>
    <x v="1"/>
    <s v="PIM"/>
    <s v="GITE"/>
    <s v="EG 2026"/>
    <s v="2.3"/>
    <s v="2.3.2.9.1.1"/>
    <x v="80"/>
    <x v="0"/>
    <n v="1"/>
    <n v="7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n v="0"/>
    <m/>
    <m/>
    <m/>
    <m/>
    <m/>
    <m/>
    <m/>
    <m/>
    <n v="0"/>
    <m/>
    <n v="0"/>
    <m/>
    <n v="0"/>
    <m/>
    <m/>
    <m/>
    <n v="0"/>
    <n v="0"/>
    <m/>
    <n v="0"/>
    <m/>
    <n v="0"/>
    <m/>
    <m/>
    <m/>
    <m/>
    <m/>
    <m/>
    <m/>
    <m/>
    <m/>
    <m/>
    <m/>
    <m/>
  </r>
  <r>
    <s v="MANTENIMIENTO Y SOPORTE A LAS SOLUCIONES TECNOLÓGICAS"/>
    <x v="1"/>
    <s v="PIM"/>
    <s v="GITE"/>
    <s v="EG 2026"/>
    <s v="2.3"/>
    <s v="2.3.2.9.1.1"/>
    <x v="81"/>
    <x v="0"/>
    <n v="1"/>
    <n v="7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n v="0"/>
    <n v="0"/>
    <m/>
    <n v="0"/>
    <n v="0"/>
    <m/>
    <n v="0"/>
    <m/>
    <n v="0"/>
    <m/>
    <m/>
    <m/>
    <m/>
    <m/>
    <m/>
    <m/>
    <m/>
    <m/>
    <m/>
    <m/>
    <m/>
  </r>
  <r>
    <s v="MANTENIMIENTO Y SOPORTE A LAS SOLUCIONES TECNOLÓGICAS"/>
    <x v="1"/>
    <s v="PIM"/>
    <s v="GITE"/>
    <s v="EG 2026"/>
    <s v="2.3"/>
    <s v="2.3.2.9.1.1"/>
    <x v="174"/>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5-02-26T00:00:00"/>
    <m/>
    <m/>
    <m/>
    <m/>
    <m/>
    <s v="NARIO"/>
    <s v="CORDOVA"/>
    <s v="ELIZABETH ROSMERY"/>
    <n v="43872038"/>
    <n v="10438720389"/>
    <n v="8000"/>
    <d v="2026-03-01T00:00:00"/>
    <d v="2026-04-30T00:00:00"/>
    <m/>
    <m/>
    <m/>
    <m/>
    <m/>
    <m/>
    <m/>
    <m/>
    <m/>
    <m/>
    <m/>
    <m/>
    <m/>
    <m/>
    <m/>
    <m/>
    <m/>
    <m/>
    <m/>
    <n v="30"/>
    <n v="8000"/>
    <n v="30"/>
    <n v="8000.0000000000009"/>
    <n v="30"/>
    <n v="8000.0000000000009"/>
    <n v="0"/>
    <n v="0"/>
    <m/>
    <n v="30"/>
    <n v="8000"/>
    <n v="30"/>
    <n v="8000.0000000000009"/>
    <n v="30"/>
    <n v="8000.0000000000009"/>
    <m/>
    <m/>
    <m/>
    <m/>
    <m/>
    <m/>
    <m/>
    <m/>
    <m/>
    <m/>
    <m/>
    <m/>
  </r>
  <r>
    <s v="MANTENIMIENTO Y SOPORTE A LAS SOLUCIONES TECNOLÓGICAS"/>
    <x v="1"/>
    <s v="PIM"/>
    <s v="GITE"/>
    <s v="EG 2026"/>
    <s v="2.3"/>
    <s v="2.3.2.9.1.1"/>
    <x v="175"/>
    <x v="0"/>
    <n v="1"/>
    <n v="7500"/>
    <m/>
    <m/>
    <x v="2"/>
    <x v="2"/>
    <m/>
    <m/>
    <m/>
    <m/>
    <m/>
    <m/>
    <m/>
    <m/>
    <n v="15000"/>
    <n v="0"/>
    <n v="0"/>
    <n v="7500"/>
    <n v="7500"/>
    <n v="0"/>
    <n v="0"/>
    <n v="0"/>
    <n v="0"/>
    <n v="0"/>
    <n v="0"/>
    <n v="0"/>
    <n v="0"/>
    <n v="15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ARAKAKI"/>
    <s v="KIYAMO"/>
    <s v="FERNANDO"/>
    <s v="07198103"/>
    <n v="10071981032"/>
    <n v="7500"/>
    <d v="2026-03-01T00:00:00"/>
    <d v="2026-04-30T00:00:00"/>
    <m/>
    <m/>
    <m/>
    <m/>
    <m/>
    <m/>
    <m/>
    <m/>
    <m/>
    <m/>
    <m/>
    <m/>
    <m/>
    <m/>
    <m/>
    <m/>
    <m/>
    <m/>
    <m/>
    <n v="30"/>
    <n v="7500"/>
    <n v="30"/>
    <n v="7500"/>
    <n v="30"/>
    <n v="7500"/>
    <n v="0"/>
    <m/>
    <m/>
    <n v="30"/>
    <n v="7500"/>
    <n v="30"/>
    <n v="7500"/>
    <n v="30"/>
    <n v="7500"/>
    <m/>
    <m/>
    <m/>
    <m/>
    <m/>
    <m/>
    <m/>
    <m/>
    <m/>
    <m/>
    <m/>
    <m/>
  </r>
  <r>
    <s v="MANTENIMIENTO Y SOPORTE A LAS SOLUCIONES TECNOLÓGICAS"/>
    <x v="1"/>
    <s v="PIM"/>
    <s v="GITE"/>
    <s v="EG 2026"/>
    <s v="2.3"/>
    <s v="2.3.2.9.1.1"/>
    <x v="176"/>
    <x v="0"/>
    <n v="1"/>
    <n v="8500"/>
    <m/>
    <m/>
    <x v="2"/>
    <x v="2"/>
    <m/>
    <m/>
    <m/>
    <m/>
    <m/>
    <m/>
    <m/>
    <m/>
    <n v="17000"/>
    <n v="0"/>
    <n v="0"/>
    <n v="8500"/>
    <n v="8500"/>
    <n v="0"/>
    <n v="0"/>
    <n v="0"/>
    <n v="0"/>
    <n v="0"/>
    <n v="0"/>
    <n v="0"/>
    <n v="0"/>
    <n v="17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VILCA"/>
    <s v="RETAMOZO"/>
    <s v="CLARA CARMEN"/>
    <n v="43515206"/>
    <n v="10435152061"/>
    <n v="8500"/>
    <m/>
    <m/>
    <m/>
    <m/>
    <m/>
    <m/>
    <m/>
    <m/>
    <m/>
    <m/>
    <m/>
    <m/>
    <m/>
    <m/>
    <m/>
    <m/>
    <m/>
    <m/>
    <m/>
    <m/>
    <m/>
    <n v="30"/>
    <n v="8500"/>
    <n v="30"/>
    <n v="8500"/>
    <n v="30"/>
    <n v="8500"/>
    <n v="0"/>
    <n v="0"/>
    <m/>
    <n v="30"/>
    <n v="8500"/>
    <n v="30"/>
    <n v="8500"/>
    <n v="30"/>
    <n v="8500"/>
    <m/>
    <m/>
    <m/>
    <m/>
    <m/>
    <m/>
    <m/>
    <m/>
    <m/>
    <m/>
    <m/>
    <m/>
  </r>
  <r>
    <s v="MANTENIMIENTO Y SOPORTE A LAS SOLUCIONES TECNOLÓGICAS"/>
    <x v="1"/>
    <s v="PIM"/>
    <s v="GITE"/>
    <s v="EG 2026"/>
    <s v="2.3"/>
    <s v="2.3.2.9.1.1"/>
    <x v="166"/>
    <x v="0"/>
    <n v="1"/>
    <n v="8500"/>
    <m/>
    <m/>
    <x v="4"/>
    <x v="2"/>
    <m/>
    <m/>
    <m/>
    <m/>
    <m/>
    <m/>
    <m/>
    <m/>
    <n v="12750"/>
    <n v="0"/>
    <n v="0"/>
    <n v="4250"/>
    <n v="8500"/>
    <n v="0"/>
    <n v="0"/>
    <n v="0"/>
    <n v="0"/>
    <n v="0"/>
    <n v="0"/>
    <n v="0"/>
    <n v="0"/>
    <n v="127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OSCANOA"/>
    <s v="OJEDA"/>
    <s v="LUISA"/>
    <n v="41212885"/>
    <n v="10412128856"/>
    <n v="8500"/>
    <d v="2026-03-16T00:00:00"/>
    <d v="2026-04-30T00:00:00"/>
    <m/>
    <m/>
    <m/>
    <m/>
    <m/>
    <m/>
    <m/>
    <m/>
    <m/>
    <m/>
    <m/>
    <m/>
    <m/>
    <m/>
    <m/>
    <m/>
    <m/>
    <m/>
    <m/>
    <n v="15"/>
    <n v="4250"/>
    <n v="15"/>
    <n v="4250"/>
    <n v="15"/>
    <n v="4250"/>
    <n v="0"/>
    <m/>
    <m/>
    <n v="30"/>
    <n v="8500"/>
    <n v="30"/>
    <n v="8500"/>
    <n v="30"/>
    <n v="8500"/>
    <m/>
    <m/>
    <m/>
    <m/>
    <m/>
    <m/>
    <m/>
    <m/>
    <m/>
    <m/>
    <m/>
    <m/>
  </r>
  <r>
    <s v="DISEÑO, DESARROLLO Y DESPLIEGUE SOLUCIONES TECNOLOGICAS"/>
    <x v="0"/>
    <s v="PIM"/>
    <s v="GITE"/>
    <s v="EG 2026"/>
    <s v="2.3"/>
    <s v="2.3.2.9.1.1"/>
    <x v="177"/>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000"/>
    <m/>
    <n v="0"/>
    <m/>
    <n v="0"/>
    <m/>
    <m/>
    <m/>
    <m/>
    <m/>
    <m/>
    <m/>
    <m/>
    <m/>
    <m/>
    <m/>
    <m/>
  </r>
  <r>
    <s v="DISEÑO, DESARROLLO Y DESPLIEGUE SOLUCIONES TECNOLOGICAS"/>
    <x v="0"/>
    <s v="PIM"/>
    <s v="GITE"/>
    <s v="EG 2026"/>
    <s v="2.3"/>
    <s v="2.3.2.9.1.1"/>
    <x v="178"/>
    <x v="0"/>
    <n v="1"/>
    <n v="10000"/>
    <m/>
    <m/>
    <x v="2"/>
    <x v="2"/>
    <m/>
    <m/>
    <m/>
    <m/>
    <m/>
    <m/>
    <m/>
    <m/>
    <n v="20000"/>
    <n v="0"/>
    <n v="0"/>
    <n v="10000"/>
    <n v="10000"/>
    <n v="0"/>
    <n v="0"/>
    <n v="0"/>
    <n v="0"/>
    <n v="0"/>
    <n v="0"/>
    <n v="0"/>
    <n v="0"/>
    <n v="2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0000"/>
    <m/>
    <n v="0"/>
    <m/>
    <n v="0"/>
    <m/>
    <m/>
    <m/>
    <m/>
    <m/>
    <m/>
    <m/>
    <m/>
    <m/>
    <m/>
    <m/>
    <m/>
  </r>
  <r>
    <s v="DISEÑO, DESARROLLO Y DESPLIEGUE SOLUCIONES TECNOLOGICAS"/>
    <x v="0"/>
    <s v="PIM"/>
    <s v="GITE"/>
    <s v="EG 2026"/>
    <s v="2.3"/>
    <s v="2.3.2.9.1.1"/>
    <x v="179"/>
    <x v="0"/>
    <n v="1"/>
    <n v="10000"/>
    <m/>
    <m/>
    <x v="2"/>
    <x v="2"/>
    <m/>
    <m/>
    <m/>
    <m/>
    <m/>
    <m/>
    <m/>
    <m/>
    <n v="20000"/>
    <n v="0"/>
    <n v="0"/>
    <n v="10000"/>
    <n v="10000"/>
    <n v="0"/>
    <n v="0"/>
    <n v="0"/>
    <n v="0"/>
    <n v="0"/>
    <n v="0"/>
    <n v="0"/>
    <n v="0"/>
    <n v="2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0000"/>
    <m/>
    <n v="0"/>
    <m/>
    <n v="0"/>
    <m/>
    <m/>
    <m/>
    <m/>
    <m/>
    <m/>
    <m/>
    <m/>
    <m/>
    <m/>
    <m/>
    <m/>
  </r>
  <r>
    <s v="DISEÑO, DESARROLLO Y DESPLIEGUE SOLUCIONES TECNOLOGICAS"/>
    <x v="0"/>
    <s v="PIM"/>
    <s v="GITE"/>
    <s v="EG 2026"/>
    <s v="2.3"/>
    <s v="2.3.2.9.1.1"/>
    <x v="180"/>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9000"/>
    <m/>
    <n v="0"/>
    <m/>
    <n v="0"/>
    <m/>
    <m/>
    <m/>
    <m/>
    <m/>
    <m/>
    <m/>
    <m/>
    <m/>
    <m/>
    <m/>
    <m/>
  </r>
  <r>
    <s v="DISEÑO, DESARROLLO Y DESPLIEGUE SOLUCIONES TECNOLOGICAS"/>
    <x v="0"/>
    <s v="PIM"/>
    <s v="GITE"/>
    <s v="EG 2026"/>
    <s v="2.3"/>
    <s v="2.3.2.9.1.1"/>
    <x v="181"/>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8000"/>
    <m/>
    <n v="0"/>
    <m/>
    <n v="0"/>
    <m/>
    <m/>
    <m/>
    <m/>
    <m/>
    <m/>
    <m/>
    <m/>
    <m/>
    <m/>
    <m/>
    <m/>
  </r>
  <r>
    <s v="DISEÑO, DESARROLLO Y DESPLIEGUE SOLUCIONES TECNOLOGICAS"/>
    <x v="0"/>
    <s v="PIM"/>
    <s v="GITE"/>
    <s v="EG 2026"/>
    <s v="2.3"/>
    <s v="2.3.2.9.1.1"/>
    <x v="182"/>
    <x v="0"/>
    <n v="1"/>
    <n v="4500"/>
    <m/>
    <m/>
    <x v="2"/>
    <x v="2"/>
    <m/>
    <m/>
    <m/>
    <m/>
    <m/>
    <m/>
    <m/>
    <m/>
    <n v="9000"/>
    <n v="0"/>
    <n v="0"/>
    <n v="4500"/>
    <n v="4500"/>
    <n v="0"/>
    <n v="0"/>
    <n v="0"/>
    <n v="0"/>
    <n v="0"/>
    <n v="0"/>
    <n v="0"/>
    <n v="0"/>
    <n v="9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4500"/>
    <m/>
    <n v="0"/>
    <m/>
    <n v="0"/>
    <m/>
    <m/>
    <m/>
    <m/>
    <m/>
    <m/>
    <m/>
    <m/>
    <m/>
    <m/>
    <m/>
    <m/>
  </r>
  <r>
    <s v="DISEÑO, DESARROLLO Y DESPLIEGUE SOLUCIONES TECNOLOGICAS"/>
    <x v="0"/>
    <s v="PIM"/>
    <s v="GITE"/>
    <s v="EG 2026"/>
    <s v="2.3"/>
    <s v="2.3.2.9.1.1"/>
    <x v="182"/>
    <x v="0"/>
    <n v="1"/>
    <n v="4500"/>
    <m/>
    <m/>
    <x v="2"/>
    <x v="2"/>
    <m/>
    <m/>
    <m/>
    <m/>
    <m/>
    <m/>
    <m/>
    <m/>
    <n v="9000"/>
    <n v="0"/>
    <n v="0"/>
    <n v="4500"/>
    <n v="4500"/>
    <n v="0"/>
    <n v="0"/>
    <n v="0"/>
    <n v="0"/>
    <n v="0"/>
    <n v="0"/>
    <n v="0"/>
    <n v="0"/>
    <n v="9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4500"/>
    <m/>
    <n v="0"/>
    <m/>
    <n v="0"/>
    <m/>
    <m/>
    <m/>
    <m/>
    <m/>
    <m/>
    <m/>
    <m/>
    <m/>
    <m/>
    <m/>
    <m/>
  </r>
  <r>
    <s v="DISEÑO, DESARROLLO Y DESPLIEGUE SOLUCIONES TECNOLOGICAS"/>
    <x v="0"/>
    <s v="PIM"/>
    <s v="GITE"/>
    <s v="EG 2026"/>
    <s v="2.3"/>
    <s v="2.3.2.9.1.1"/>
    <x v="183"/>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9000"/>
    <m/>
    <n v="0"/>
    <m/>
    <n v="0"/>
    <m/>
    <m/>
    <m/>
    <m/>
    <m/>
    <m/>
    <m/>
    <m/>
    <m/>
    <m/>
    <m/>
    <m/>
  </r>
  <r>
    <s v="DISEÑO, DESARROLLO Y DESPLIEGUE SOLUCIONES TECNOLOGICAS"/>
    <x v="0"/>
    <s v="PIM"/>
    <s v="GITE"/>
    <s v="EG 2026"/>
    <s v="2.3"/>
    <s v="2.3.2.9.1.1"/>
    <x v="184"/>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8000"/>
    <m/>
    <n v="0"/>
    <m/>
    <n v="0"/>
    <m/>
    <m/>
    <m/>
    <m/>
    <m/>
    <m/>
    <m/>
    <m/>
    <m/>
    <m/>
    <m/>
    <m/>
  </r>
  <r>
    <s v="DISEÑO, DESARROLLO Y DESPLIEGUE SOLUCIONES TECNOLOGICAS"/>
    <x v="0"/>
    <s v="PIM"/>
    <s v="GITE"/>
    <s v="EG 2026"/>
    <s v="2.3"/>
    <s v="2.3.2.9.1.1"/>
    <x v="185"/>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000"/>
    <m/>
    <n v="0"/>
    <m/>
    <n v="0"/>
    <m/>
    <m/>
    <m/>
    <m/>
    <m/>
    <m/>
    <m/>
    <m/>
    <m/>
    <m/>
    <m/>
    <m/>
  </r>
  <r>
    <s v="DISEÑO, DESARROLLO Y DESPLIEGUE SOLUCIONES TECNOLOGICAS"/>
    <x v="0"/>
    <s v="PIM"/>
    <s v="GITE"/>
    <s v="EG 2026"/>
    <s v="2.3"/>
    <s v="2.3.2.9.1.1"/>
    <x v="186"/>
    <x v="0"/>
    <n v="1"/>
    <n v="12000"/>
    <m/>
    <m/>
    <x v="2"/>
    <x v="2"/>
    <m/>
    <m/>
    <m/>
    <m/>
    <m/>
    <m/>
    <m/>
    <m/>
    <n v="24000"/>
    <n v="0"/>
    <n v="0"/>
    <n v="12000"/>
    <n v="12000"/>
    <n v="0"/>
    <n v="0"/>
    <n v="0"/>
    <n v="0"/>
    <n v="0"/>
    <n v="0"/>
    <n v="0"/>
    <n v="0"/>
    <n v="2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HUAROTO"/>
    <s v="PACHAS"/>
    <s v="FELIX EDUARDO"/>
    <n v="72761314"/>
    <n v="10727613141"/>
    <n v="12000"/>
    <d v="2026-03-01T00:00:00"/>
    <d v="2026-04-30T00:00:00"/>
    <m/>
    <m/>
    <m/>
    <m/>
    <m/>
    <m/>
    <m/>
    <m/>
    <m/>
    <m/>
    <m/>
    <m/>
    <m/>
    <m/>
    <m/>
    <m/>
    <m/>
    <m/>
    <m/>
    <n v="30"/>
    <n v="12000"/>
    <n v="30"/>
    <n v="12000"/>
    <n v="30"/>
    <n v="12000"/>
    <m/>
    <m/>
    <m/>
    <n v="30"/>
    <n v="12000"/>
    <n v="30"/>
    <n v="12000"/>
    <n v="30"/>
    <n v="12000"/>
    <m/>
    <m/>
    <m/>
    <n v="24000"/>
    <n v="12000"/>
    <n v="12000"/>
    <n v="0"/>
    <n v="0"/>
    <m/>
    <m/>
    <m/>
    <m/>
  </r>
  <r>
    <s v="DISEÑO, DESARROLLO Y DESPLIEGUE SOLUCIONES TECNOLOGICAS"/>
    <x v="0"/>
    <s v="PIM"/>
    <s v="GITE"/>
    <s v="EG 2026"/>
    <s v="2.3"/>
    <s v="2.3.2.9.1.1"/>
    <x v="187"/>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REMITIDO A GRH PARA CONTRATACION"/>
    <s v="000268-2026-SGSI/GITE"/>
    <s v="002231-2026-SGIST/GITE"/>
    <s v="001023-2026/GITE"/>
    <d v="2026-02-26T00:00:00"/>
    <m/>
    <m/>
    <m/>
    <m/>
    <m/>
    <s v="GALLARDO"/>
    <s v="SILVA"/>
    <s v="JACKELINE ELIZABETH"/>
    <n v="72885337"/>
    <n v="10728853374"/>
    <n v="6000"/>
    <d v="2026-03-02T00:00:00"/>
    <d v="2026-04-30T00:00:00"/>
    <m/>
    <m/>
    <m/>
    <m/>
    <m/>
    <m/>
    <m/>
    <m/>
    <m/>
    <m/>
    <m/>
    <m/>
    <m/>
    <m/>
    <m/>
    <m/>
    <m/>
    <m/>
    <m/>
    <n v="30"/>
    <n v="6000"/>
    <n v="30"/>
    <n v="6000"/>
    <n v="30"/>
    <n v="6000"/>
    <m/>
    <m/>
    <m/>
    <n v="30"/>
    <n v="6000"/>
    <n v="30"/>
    <n v="6000"/>
    <n v="30"/>
    <n v="6000"/>
    <m/>
    <m/>
    <m/>
    <n v="12000"/>
    <n v="6000"/>
    <n v="6000"/>
    <n v="0"/>
    <n v="0"/>
    <m/>
    <m/>
    <m/>
    <m/>
  </r>
  <r>
    <s v="DISEÑO, DESARROLLO Y DESPLIEGUE SOLUCIONES TECNOLOGICAS"/>
    <x v="0"/>
    <s v="PIM"/>
    <s v="GITE"/>
    <s v="EG 2026"/>
    <s v="2.3"/>
    <s v="2.3.2.9.1.1"/>
    <x v="188"/>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CALERO"/>
    <s v="SOLANO"/>
    <s v="CHRISTIAM GIOVANNI"/>
    <n v="41805281"/>
    <n v="10418052819"/>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190"/>
    <x v="0"/>
    <n v="1"/>
    <n v="10000"/>
    <m/>
    <m/>
    <x v="0"/>
    <x v="0"/>
    <m/>
    <m/>
    <m/>
    <m/>
    <m/>
    <m/>
    <m/>
    <m/>
    <n v="0"/>
    <n v="0"/>
    <n v="0"/>
    <n v="0"/>
    <n v="0"/>
    <n v="0"/>
    <n v="0"/>
    <n v="0"/>
    <n v="0"/>
    <n v="0"/>
    <n v="0"/>
    <n v="0"/>
    <n v="0"/>
    <n v="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DISEÑO, DESARROLLO Y DESPLIEGUE SOLUCIONES TECNOLOGICAS"/>
    <x v="0"/>
    <s v="PIM"/>
    <s v="GITE"/>
    <s v="EG 2026"/>
    <s v="2.3"/>
    <s v="2.3.2.9.1.1"/>
    <x v="191"/>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CORDOVA"/>
    <s v="FLORES"/>
    <s v="PERCY HAROLD"/>
    <n v="73901541"/>
    <n v="10739015419"/>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191"/>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TOLENTINO"/>
    <s v="MENDIVIL"/>
    <s v="ANGEL ALBERTO"/>
    <n v="76970393"/>
    <n v="10769703930"/>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192"/>
    <x v="0"/>
    <n v="1"/>
    <n v="6500"/>
    <m/>
    <m/>
    <x v="2"/>
    <x v="2"/>
    <m/>
    <m/>
    <m/>
    <m/>
    <m/>
    <m/>
    <m/>
    <m/>
    <n v="13000"/>
    <n v="0"/>
    <n v="0"/>
    <n v="6500"/>
    <n v="6500"/>
    <n v="0"/>
    <n v="0"/>
    <n v="0"/>
    <n v="0"/>
    <n v="0"/>
    <n v="0"/>
    <n v="0"/>
    <n v="0"/>
    <n v="13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GOÑAS"/>
    <s v="PISCO"/>
    <s v="ROGNER"/>
    <n v="41277872"/>
    <n v="10412778729"/>
    <n v="6500"/>
    <d v="2026-03-01T00:00:00"/>
    <d v="2026-04-30T00:00:00"/>
    <m/>
    <m/>
    <m/>
    <m/>
    <m/>
    <m/>
    <m/>
    <m/>
    <m/>
    <m/>
    <m/>
    <m/>
    <m/>
    <m/>
    <m/>
    <m/>
    <m/>
    <m/>
    <m/>
    <n v="30"/>
    <n v="6500"/>
    <n v="30"/>
    <n v="6500"/>
    <n v="30"/>
    <n v="6500"/>
    <m/>
    <m/>
    <m/>
    <n v="30"/>
    <n v="6500"/>
    <n v="30"/>
    <n v="6500"/>
    <n v="30"/>
    <n v="6500"/>
    <m/>
    <m/>
    <m/>
    <n v="13000"/>
    <n v="6500"/>
    <n v="6500"/>
    <n v="0"/>
    <n v="0"/>
    <m/>
    <m/>
    <m/>
    <m/>
  </r>
  <r>
    <s v="DISEÑO, DESARROLLO Y DESPLIEGUE SOLUCIONES TECNOLOGICAS"/>
    <x v="0"/>
    <s v="PIM"/>
    <s v="GITE"/>
    <s v="EG 2026"/>
    <s v="2.3"/>
    <s v="2.3.2.9.1.1"/>
    <x v="192"/>
    <x v="0"/>
    <n v="1"/>
    <n v="6500"/>
    <m/>
    <m/>
    <x v="2"/>
    <x v="2"/>
    <m/>
    <m/>
    <m/>
    <m/>
    <m/>
    <m/>
    <m/>
    <m/>
    <n v="13000"/>
    <n v="0"/>
    <n v="0"/>
    <n v="6500"/>
    <n v="6500"/>
    <n v="0"/>
    <n v="0"/>
    <n v="0"/>
    <n v="0"/>
    <n v="0"/>
    <n v="0"/>
    <n v="0"/>
    <n v="0"/>
    <n v="13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VILLANUEVA"/>
    <s v="ACHA"/>
    <s v="MIGUEL ANGEL"/>
    <n v="10762142"/>
    <n v="10107621429"/>
    <n v="6500"/>
    <d v="2026-03-01T00:00:00"/>
    <d v="2026-04-30T00:00:00"/>
    <m/>
    <m/>
    <m/>
    <m/>
    <m/>
    <m/>
    <m/>
    <m/>
    <m/>
    <m/>
    <m/>
    <m/>
    <m/>
    <m/>
    <m/>
    <m/>
    <m/>
    <m/>
    <m/>
    <n v="30"/>
    <n v="6500"/>
    <n v="30"/>
    <n v="6500"/>
    <n v="30"/>
    <n v="6500"/>
    <m/>
    <m/>
    <m/>
    <n v="30"/>
    <n v="6500"/>
    <n v="30"/>
    <n v="6500"/>
    <n v="30"/>
    <n v="6500"/>
    <m/>
    <m/>
    <m/>
    <n v="13000"/>
    <n v="6500"/>
    <n v="6500"/>
    <n v="0"/>
    <n v="0"/>
    <m/>
    <m/>
    <m/>
    <m/>
  </r>
  <r>
    <s v="DISEÑO, DESARROLLO Y DESPLIEGUE SOLUCIONES TECNOLOGICAS"/>
    <x v="0"/>
    <s v="PIM"/>
    <s v="GITE"/>
    <s v="EG 2026"/>
    <s v="2.3"/>
    <s v="2.3.2.9.1.1"/>
    <x v="193"/>
    <x v="0"/>
    <n v="1"/>
    <n v="10000"/>
    <m/>
    <m/>
    <x v="2"/>
    <x v="2"/>
    <m/>
    <m/>
    <m/>
    <m/>
    <m/>
    <m/>
    <m/>
    <m/>
    <n v="20000"/>
    <n v="0"/>
    <n v="0"/>
    <n v="10000"/>
    <n v="10000"/>
    <n v="0"/>
    <n v="0"/>
    <n v="0"/>
    <n v="0"/>
    <n v="0"/>
    <n v="0"/>
    <n v="0"/>
    <n v="0"/>
    <n v="20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ARIAS"/>
    <s v="LEVANO"/>
    <s v="ROMAN RAUL"/>
    <n v="70402346"/>
    <n v="10704023460"/>
    <n v="10000"/>
    <d v="2026-03-01T00:00:00"/>
    <d v="2026-04-30T00:00:00"/>
    <m/>
    <m/>
    <m/>
    <m/>
    <m/>
    <m/>
    <m/>
    <m/>
    <m/>
    <m/>
    <m/>
    <m/>
    <m/>
    <m/>
    <m/>
    <m/>
    <m/>
    <m/>
    <m/>
    <n v="30"/>
    <n v="10000"/>
    <n v="30"/>
    <n v="10000"/>
    <n v="30"/>
    <n v="10000"/>
    <m/>
    <m/>
    <m/>
    <n v="30"/>
    <n v="10000"/>
    <n v="30"/>
    <n v="10000"/>
    <n v="30"/>
    <n v="10000"/>
    <m/>
    <m/>
    <m/>
    <n v="20000"/>
    <n v="10000"/>
    <n v="10000"/>
    <n v="0"/>
    <n v="0"/>
    <m/>
    <m/>
    <m/>
    <m/>
  </r>
  <r>
    <s v="DISEÑO, DESARROLLO Y DESPLIEGUE SOLUCIONES TECNOLOGICAS"/>
    <x v="0"/>
    <s v="PIM"/>
    <s v="GITE"/>
    <s v="EG 2026"/>
    <s v="2.3"/>
    <s v="2.3.2.9.1.1"/>
    <x v="194"/>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MARQUEZ"/>
    <s v="RIJALBA"/>
    <s v="LUIGY ALEXIS"/>
    <n v="76394473"/>
    <n v="10763944731"/>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195"/>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198-2026/SGGDI-GITE"/>
    <s v="002188-2026/GIST"/>
    <s v="000199-2026/GITE"/>
    <d v="2026-02-26T00:00:00"/>
    <m/>
    <m/>
    <m/>
    <m/>
    <m/>
    <s v="PALOMINO"/>
    <s v="MALCA"/>
    <s v="EDUARDO ISAAC"/>
    <n v="44185133"/>
    <n v="10441851338"/>
    <n v="9000"/>
    <d v="2026-03-01T00:00:00"/>
    <d v="2026-04-30T00:00:00"/>
    <m/>
    <m/>
    <m/>
    <m/>
    <m/>
    <m/>
    <m/>
    <m/>
    <m/>
    <m/>
    <m/>
    <m/>
    <m/>
    <m/>
    <m/>
    <m/>
    <m/>
    <m/>
    <m/>
    <n v="30"/>
    <n v="9000"/>
    <n v="30"/>
    <n v="9000"/>
    <n v="30"/>
    <n v="9000"/>
    <m/>
    <m/>
    <m/>
    <n v="30"/>
    <n v="9000"/>
    <n v="30"/>
    <n v="9000"/>
    <n v="30"/>
    <n v="9000"/>
    <m/>
    <m/>
    <m/>
    <n v="18000"/>
    <n v="9000"/>
    <n v="9000"/>
    <n v="0"/>
    <n v="0"/>
    <m/>
    <m/>
    <m/>
    <m/>
  </r>
  <r>
    <s v="DISEÑO, DESARROLLO Y DESPLIEGUE SOLUCIONES TECNOLOGICAS"/>
    <x v="0"/>
    <s v="PIM"/>
    <s v="GITE"/>
    <s v="EG 2026"/>
    <s v="2.3"/>
    <s v="2.3.2.9.1.1"/>
    <x v="194"/>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YACTAYO"/>
    <s v="SULLER"/>
    <s v="ADRIANA ROCIO"/>
    <n v="74762589"/>
    <n v="10747625897"/>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194"/>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LLACHO"/>
    <s v="VARA"/>
    <s v="ALEXANDER"/>
    <n v="46256479"/>
    <n v="10462564797"/>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196"/>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CRUZ"/>
    <s v="PEÑA"/>
    <s v="IVAN JORGE"/>
    <n v="46876484"/>
    <n v="10468764844"/>
    <n v="9000"/>
    <d v="2026-03-01T00:00:00"/>
    <d v="2026-04-30T00:00:00"/>
    <m/>
    <m/>
    <m/>
    <m/>
    <m/>
    <m/>
    <m/>
    <m/>
    <m/>
    <m/>
    <m/>
    <m/>
    <m/>
    <m/>
    <m/>
    <m/>
    <m/>
    <m/>
    <m/>
    <n v="30"/>
    <n v="9000"/>
    <n v="30"/>
    <n v="8000"/>
    <n v="30"/>
    <n v="8000"/>
    <m/>
    <m/>
    <m/>
    <n v="30"/>
    <n v="9000"/>
    <n v="30"/>
    <n v="8000"/>
    <n v="30"/>
    <n v="8000"/>
    <m/>
    <m/>
    <m/>
    <n v="18000"/>
    <n v="8000"/>
    <n v="8000"/>
    <n v="0"/>
    <n v="0"/>
    <m/>
    <m/>
    <m/>
    <m/>
  </r>
  <r>
    <s v="DISEÑO, DESARROLLO Y DESPLIEGUE SOLUCIONES TECNOLOGICAS"/>
    <x v="0"/>
    <s v="PIM"/>
    <s v="GITE"/>
    <s v="EG 2026"/>
    <s v="2.3"/>
    <s v="2.3.2.9.1.1"/>
    <x v="197"/>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RIVERO"/>
    <s v="MELENDEZ"/>
    <s v="RITA"/>
    <n v="10804916"/>
    <n v="10108049168"/>
    <n v="9000"/>
    <d v="2026-03-01T00:00:00"/>
    <d v="2026-04-30T00:00:00"/>
    <m/>
    <m/>
    <m/>
    <m/>
    <m/>
    <m/>
    <m/>
    <m/>
    <m/>
    <m/>
    <m/>
    <m/>
    <m/>
    <m/>
    <m/>
    <m/>
    <m/>
    <m/>
    <m/>
    <n v="30"/>
    <n v="9000"/>
    <n v="30"/>
    <n v="9000"/>
    <n v="30"/>
    <n v="9000"/>
    <m/>
    <m/>
    <m/>
    <n v="30"/>
    <n v="9000"/>
    <n v="30"/>
    <n v="9000"/>
    <n v="30"/>
    <n v="9000"/>
    <m/>
    <m/>
    <m/>
    <n v="18000"/>
    <n v="9000"/>
    <n v="9000"/>
    <n v="0"/>
    <n v="0"/>
    <m/>
    <m/>
    <m/>
    <m/>
  </r>
  <r>
    <s v="DISEÑO, DESARROLLO Y DESPLIEGUE SOLUCIONES TECNOLOGICAS"/>
    <x v="0"/>
    <s v="PIM"/>
    <s v="GITE"/>
    <s v="EG 2026"/>
    <s v="2.3"/>
    <s v="2.3.2.9.1.1"/>
    <x v="337"/>
    <x v="0"/>
    <n v="1"/>
    <n v="10000"/>
    <m/>
    <m/>
    <x v="0"/>
    <x v="2"/>
    <m/>
    <m/>
    <m/>
    <m/>
    <m/>
    <m/>
    <m/>
    <m/>
    <n v="10000"/>
    <n v="0"/>
    <n v="0"/>
    <n v="0"/>
    <n v="10000"/>
    <n v="0"/>
    <n v="0"/>
    <n v="0"/>
    <n v="0"/>
    <n v="0"/>
    <n v="0"/>
    <n v="0"/>
    <n v="0"/>
    <n v="1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0000"/>
    <m/>
    <n v="0"/>
    <m/>
    <n v="0"/>
    <m/>
    <m/>
    <m/>
    <m/>
    <m/>
    <m/>
    <m/>
    <m/>
    <m/>
    <m/>
    <m/>
    <m/>
  </r>
  <r>
    <s v="DISEÑO, DESARROLLO Y DESPLIEGUE SOLUCIONES TECNOLOGICAS"/>
    <x v="0"/>
    <s v="PIM"/>
    <s v="GITE"/>
    <s v="EG 2026"/>
    <s v="2.3"/>
    <s v="2.3.2.9.1.1"/>
    <x v="199"/>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GRANADOS"/>
    <s v="VALLEJOS"/>
    <s v="JULIO DAVID"/>
    <n v="72506117"/>
    <n v="10725061175"/>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199"/>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HILARIO"/>
    <s v="RENTERA"/>
    <s v="CRISTIAN ROMEL"/>
    <n v="74588948"/>
    <n v="10745889480"/>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199"/>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NEVADO"/>
    <s v="ZEGARRA"/>
    <s v="JULIO CESAR"/>
    <n v="41404588"/>
    <n v="10414045885"/>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199"/>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8000"/>
    <m/>
    <n v="0"/>
    <m/>
    <n v="0"/>
    <m/>
    <m/>
    <m/>
    <m/>
    <m/>
    <m/>
    <m/>
    <m/>
    <m/>
    <m/>
    <m/>
    <m/>
  </r>
  <r>
    <s v="DISEÑO, DESARROLLO Y DESPLIEGUE SOLUCIONES TECNOLOGICAS"/>
    <x v="0"/>
    <s v="PIM"/>
    <s v="GITE"/>
    <s v="EG 2026"/>
    <s v="2.3"/>
    <s v="2.3.2.9.1.1"/>
    <x v="338"/>
    <x v="0"/>
    <n v="1"/>
    <n v="8000"/>
    <m/>
    <m/>
    <x v="0"/>
    <x v="2"/>
    <m/>
    <m/>
    <m/>
    <m/>
    <m/>
    <m/>
    <m/>
    <m/>
    <n v="8000"/>
    <n v="0"/>
    <n v="0"/>
    <n v="0"/>
    <n v="8000"/>
    <n v="0"/>
    <n v="0"/>
    <n v="0"/>
    <n v="0"/>
    <n v="0"/>
    <n v="0"/>
    <n v="0"/>
    <n v="0"/>
    <n v="8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8000"/>
    <m/>
    <n v="0"/>
    <m/>
    <n v="0"/>
    <m/>
    <m/>
    <m/>
    <m/>
    <m/>
    <m/>
    <m/>
    <m/>
    <m/>
    <m/>
    <m/>
    <m/>
  </r>
  <r>
    <s v="DISEÑO, DESARROLLO Y DESPLIEGUE SOLUCIONES TECNOLOGICAS"/>
    <x v="0"/>
    <s v="PIM"/>
    <s v="GITE"/>
    <s v="EG 2026"/>
    <s v="2.3"/>
    <s v="2.3.2.9.1.1"/>
    <x v="200"/>
    <x v="0"/>
    <n v="1"/>
    <n v="8000"/>
    <m/>
    <m/>
    <x v="2"/>
    <x v="2"/>
    <m/>
    <m/>
    <m/>
    <m/>
    <m/>
    <m/>
    <m/>
    <m/>
    <n v="16000"/>
    <n v="0"/>
    <n v="0"/>
    <n v="8000"/>
    <n v="8000"/>
    <n v="0"/>
    <n v="0"/>
    <n v="0"/>
    <n v="0"/>
    <n v="0"/>
    <n v="0"/>
    <n v="0"/>
    <n v="0"/>
    <n v="16000"/>
    <s v="SGGDI"/>
    <m/>
    <s v="000594-2026/SGIST-GITE"/>
    <s v="000659-2026/GITE"/>
    <n v="46058"/>
    <s v="000345-2026/GPP"/>
    <n v="46078"/>
    <m/>
    <s v="HABILITACION PRESUPUESTAL POR LOCACION DE SERVICIOS PARA LOS MESES DE MARZO - ABRIL "/>
    <s v="REMITIDO A GRH PARA CONTRATACION"/>
    <s v="000268-2026-SGSI/GITE"/>
    <s v="002231-2026-SGIST/GITE"/>
    <s v="001023-2026/GITE"/>
    <d v="2026-02-26T00:00:00"/>
    <m/>
    <m/>
    <m/>
    <m/>
    <m/>
    <s v="SANTIVAÑEZ"/>
    <s v="POVEZ "/>
    <s v="JANET ROSARIO"/>
    <n v="20104364"/>
    <n v="10201043641"/>
    <n v="8000"/>
    <d v="2026-03-02T00:00:00"/>
    <d v="2026-04-30T00:00:00"/>
    <m/>
    <m/>
    <m/>
    <m/>
    <m/>
    <m/>
    <m/>
    <m/>
    <m/>
    <m/>
    <m/>
    <m/>
    <m/>
    <m/>
    <m/>
    <m/>
    <m/>
    <m/>
    <m/>
    <n v="30"/>
    <n v="8000"/>
    <n v="30"/>
    <n v="8000"/>
    <n v="30"/>
    <n v="8000"/>
    <m/>
    <m/>
    <m/>
    <n v="30"/>
    <n v="8000"/>
    <n v="30"/>
    <n v="8000"/>
    <n v="30"/>
    <n v="8000.0000000000009"/>
    <m/>
    <m/>
    <m/>
    <n v="16000"/>
    <n v="8000"/>
    <n v="8000"/>
    <n v="0"/>
    <n v="0"/>
    <m/>
    <m/>
    <m/>
    <m/>
  </r>
  <r>
    <s v="DISEÑO, DESARROLLO Y DESPLIEGUE SOLUCIONES TECNOLOGICAS"/>
    <x v="0"/>
    <s v="PIM"/>
    <s v="GITE"/>
    <s v="EG 2026"/>
    <s v="2.3"/>
    <s v="2.3.2.9.1.1"/>
    <x v="201"/>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AVALOS"/>
    <s v="HUAMANI"/>
    <s v="JANNET KATHERINE"/>
    <n v="41979561"/>
    <n v="10419795611"/>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202"/>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LEON"/>
    <s v="LLALLIHUAMAN"/>
    <s v="IRVIN LUIS"/>
    <n v="46876484"/>
    <n v="10704669106"/>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339"/>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RAMIREZ"/>
    <s v="PACHECO"/>
    <s v="GIAN PAUL"/>
    <n v="48313744"/>
    <n v="10483137449"/>
    <n v="6000"/>
    <d v="2026-03-01T00:00:00"/>
    <d v="2026-04-30T00:00:00"/>
    <m/>
    <m/>
    <m/>
    <m/>
    <m/>
    <m/>
    <m/>
    <m/>
    <m/>
    <m/>
    <m/>
    <m/>
    <m/>
    <m/>
    <m/>
    <m/>
    <m/>
    <m/>
    <m/>
    <n v="30"/>
    <n v="6000"/>
    <n v="30"/>
    <n v="6000"/>
    <n v="30"/>
    <n v="6000"/>
    <m/>
    <m/>
    <m/>
    <n v="30"/>
    <n v="6000"/>
    <n v="30"/>
    <n v="6000"/>
    <n v="30"/>
    <n v="6000"/>
    <m/>
    <m/>
    <m/>
    <n v="12000"/>
    <n v="6000"/>
    <n v="6000"/>
    <n v="0"/>
    <n v="0"/>
    <m/>
    <m/>
    <m/>
    <m/>
  </r>
  <r>
    <s v="DISEÑO, DESARROLLO Y DESPLIEGUE SOLUCIONES TECNOLOGICAS"/>
    <x v="0"/>
    <s v="PIM"/>
    <s v="GITE"/>
    <s v="EG 2026"/>
    <s v="2.3"/>
    <s v="2.3.2.9.1.1"/>
    <x v="340"/>
    <x v="0"/>
    <n v="1"/>
    <n v="6000"/>
    <m/>
    <m/>
    <x v="0"/>
    <x v="2"/>
    <m/>
    <m/>
    <m/>
    <m/>
    <m/>
    <m/>
    <m/>
    <m/>
    <n v="6000"/>
    <n v="0"/>
    <n v="0"/>
    <n v="0"/>
    <n v="6000"/>
    <n v="0"/>
    <n v="0"/>
    <n v="0"/>
    <n v="0"/>
    <n v="0"/>
    <n v="0"/>
    <n v="0"/>
    <n v="0"/>
    <n v="6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000"/>
    <m/>
    <n v="0"/>
    <m/>
    <n v="0"/>
    <m/>
    <m/>
    <m/>
    <m/>
    <m/>
    <m/>
    <m/>
    <m/>
    <m/>
    <m/>
    <m/>
    <m/>
  </r>
  <r>
    <s v="DISEÑO, DESARROLLO Y DESPLIEGUE SOLUCIONES TECNOLOGICAS"/>
    <x v="0"/>
    <s v="PIM"/>
    <s v="GITE"/>
    <s v="EG 2026"/>
    <s v="2.3"/>
    <s v="2.3.2.9.1.1"/>
    <x v="204"/>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ESPINOZA"/>
    <s v="GONZALES"/>
    <s v="ALEXANDER RUIZ"/>
    <n v="47958210"/>
    <n v="10479582101"/>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205"/>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9000"/>
    <m/>
    <n v="0"/>
    <m/>
    <n v="0"/>
    <m/>
    <m/>
    <m/>
    <m/>
    <m/>
    <m/>
    <m/>
    <m/>
    <m/>
    <m/>
    <m/>
    <m/>
  </r>
  <r>
    <s v="DISEÑO, DESARROLLO Y DESPLIEGUE SOLUCIONES TECNOLOGICAS"/>
    <x v="0"/>
    <s v="PIM"/>
    <s v="GITE"/>
    <s v="EG 2026"/>
    <s v="2.3"/>
    <s v="2.3.2.9.1.1"/>
    <x v="206"/>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BARRIOS"/>
    <s v="PEÑALOZA"/>
    <s v="JUAN"/>
    <d v="2026-03-01T00:00:00"/>
    <d v="2026-04-30T00:00:00"/>
    <n v="9000"/>
    <d v="2026-03-01T00:00:00"/>
    <d v="2026-04-30T00:00:00"/>
    <m/>
    <m/>
    <m/>
    <m/>
    <m/>
    <m/>
    <m/>
    <m/>
    <m/>
    <m/>
    <m/>
    <m/>
    <m/>
    <m/>
    <m/>
    <m/>
    <m/>
    <m/>
    <m/>
    <n v="30"/>
    <n v="9000"/>
    <n v="30"/>
    <n v="9000"/>
    <n v="30"/>
    <n v="9000"/>
    <m/>
    <m/>
    <m/>
    <n v="30"/>
    <n v="9000"/>
    <n v="30"/>
    <n v="9000"/>
    <n v="30"/>
    <n v="9000"/>
    <m/>
    <m/>
    <m/>
    <n v="18000"/>
    <n v="9000"/>
    <n v="9000"/>
    <n v="0"/>
    <n v="0"/>
    <m/>
    <m/>
    <m/>
    <m/>
  </r>
  <r>
    <s v="DISEÑO, DESARROLLO Y DESPLIEGUE SOLUCIONES TECNOLOGICAS"/>
    <x v="0"/>
    <s v="PIM"/>
    <s v="GITE"/>
    <s v="EG 2026"/>
    <s v="2.3"/>
    <s v="2.3.2.9.1.1"/>
    <x v="207"/>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GONZALES"/>
    <s v="AZCARATE"/>
    <s v="DIEGO EDUARDO"/>
    <n v="47059004"/>
    <n v="10470590047"/>
    <n v="9000"/>
    <d v="2026-03-01T00:00:00"/>
    <d v="2026-04-30T00:00:00"/>
    <m/>
    <m/>
    <m/>
    <m/>
    <m/>
    <m/>
    <m/>
    <m/>
    <m/>
    <m/>
    <m/>
    <m/>
    <m/>
    <m/>
    <m/>
    <m/>
    <m/>
    <m/>
    <m/>
    <n v="30"/>
    <n v="9000"/>
    <n v="30"/>
    <n v="9000"/>
    <n v="30"/>
    <n v="9000"/>
    <m/>
    <m/>
    <m/>
    <n v="30"/>
    <n v="9000"/>
    <n v="30"/>
    <n v="9000"/>
    <n v="30"/>
    <n v="9000"/>
    <m/>
    <m/>
    <m/>
    <n v="18000"/>
    <n v="9000"/>
    <n v="9000"/>
    <n v="0"/>
    <n v="0"/>
    <m/>
    <m/>
    <m/>
    <m/>
  </r>
  <r>
    <s v="DISEÑO, DESARROLLO Y DESPLIEGUE SOLUCIONES TECNOLOGICAS"/>
    <x v="0"/>
    <s v="PIM"/>
    <s v="GITE"/>
    <s v="EG 2026"/>
    <s v="2.3"/>
    <s v="2.3.2.9.1.1"/>
    <x v="208"/>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8000"/>
    <m/>
    <n v="0"/>
    <m/>
    <n v="0"/>
    <m/>
    <m/>
    <m/>
    <m/>
    <m/>
    <m/>
    <m/>
    <m/>
    <m/>
    <m/>
    <m/>
    <m/>
  </r>
  <r>
    <s v="DISEÑO, DESARROLLO Y DESPLIEGUE SOLUCIONES TECNOLOGICAS"/>
    <x v="0"/>
    <s v="PIM"/>
    <s v="GITE"/>
    <s v="EG 2026"/>
    <s v="2.3"/>
    <s v="2.3.2.9.1.1"/>
    <x v="209"/>
    <x v="0"/>
    <n v="1"/>
    <n v="4500"/>
    <m/>
    <m/>
    <x v="2"/>
    <x v="2"/>
    <m/>
    <m/>
    <m/>
    <m/>
    <m/>
    <m/>
    <m/>
    <m/>
    <n v="9000"/>
    <n v="0"/>
    <n v="0"/>
    <n v="4500"/>
    <n v="4500"/>
    <n v="0"/>
    <n v="0"/>
    <n v="0"/>
    <n v="0"/>
    <n v="0"/>
    <n v="0"/>
    <n v="0"/>
    <n v="0"/>
    <n v="9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TASAYCO"/>
    <s v="VILLA"/>
    <s v="AXEL JAMES"/>
    <n v="72791411"/>
    <n v="10727914116"/>
    <n v="4500"/>
    <d v="2026-03-01T00:00:00"/>
    <d v="2026-04-30T00:00:00"/>
    <m/>
    <m/>
    <m/>
    <m/>
    <m/>
    <m/>
    <m/>
    <m/>
    <m/>
    <m/>
    <m/>
    <m/>
    <m/>
    <m/>
    <m/>
    <m/>
    <m/>
    <m/>
    <m/>
    <n v="30"/>
    <n v="4500"/>
    <n v="30"/>
    <n v="4500"/>
    <n v="30"/>
    <n v="4500"/>
    <m/>
    <m/>
    <m/>
    <n v="30"/>
    <n v="4500"/>
    <n v="30"/>
    <n v="4500"/>
    <n v="30"/>
    <n v="4500"/>
    <m/>
    <m/>
    <m/>
    <n v="9000"/>
    <n v="4500"/>
    <n v="4500"/>
    <n v="0"/>
    <n v="0"/>
    <m/>
    <m/>
    <m/>
    <m/>
  </r>
  <r>
    <s v="DISEÑO, DESARROLLO Y DESPLIEGUE SOLUCIONES TECNOLOGICAS"/>
    <x v="0"/>
    <s v="PIM"/>
    <s v="GITE"/>
    <s v="EG 2026"/>
    <s v="2.3"/>
    <s v="2.3.2.9.1.1"/>
    <x v="209"/>
    <x v="0"/>
    <n v="1"/>
    <n v="4500"/>
    <m/>
    <m/>
    <x v="2"/>
    <x v="2"/>
    <m/>
    <m/>
    <m/>
    <m/>
    <m/>
    <m/>
    <m/>
    <m/>
    <n v="9000"/>
    <n v="0"/>
    <n v="0"/>
    <n v="4500"/>
    <n v="4500"/>
    <n v="0"/>
    <n v="0"/>
    <n v="0"/>
    <n v="0"/>
    <n v="0"/>
    <n v="0"/>
    <n v="0"/>
    <n v="0"/>
    <n v="9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SEMINARIO"/>
    <s v="CAPULIÁN"/>
    <s v="KARLA PAOLA"/>
    <n v="48381993"/>
    <n v="10483819931"/>
    <n v="4500"/>
    <d v="2026-03-01T00:00:00"/>
    <d v="2026-04-30T00:00:00"/>
    <m/>
    <m/>
    <m/>
    <m/>
    <m/>
    <m/>
    <m/>
    <m/>
    <m/>
    <m/>
    <m/>
    <m/>
    <m/>
    <m/>
    <m/>
    <m/>
    <m/>
    <m/>
    <m/>
    <n v="30"/>
    <n v="4500"/>
    <n v="30"/>
    <n v="4500"/>
    <n v="30"/>
    <n v="4500"/>
    <m/>
    <m/>
    <m/>
    <n v="30"/>
    <n v="4500"/>
    <n v="30"/>
    <n v="4500"/>
    <n v="30"/>
    <n v="4500"/>
    <m/>
    <m/>
    <m/>
    <n v="9000"/>
    <n v="4500"/>
    <n v="4500"/>
    <n v="0"/>
    <n v="0"/>
    <m/>
    <m/>
    <m/>
    <m/>
  </r>
  <r>
    <s v="DISEÑO, DESARROLLO Y DESPLIEGUE SOLUCIONES TECNOLOGICAS"/>
    <x v="0"/>
    <s v="PIM"/>
    <s v="GITE"/>
    <s v="EG 2026"/>
    <s v="2.3"/>
    <s v="2.3.2.9.1.1"/>
    <x v="210"/>
    <x v="0"/>
    <n v="1"/>
    <n v="3500"/>
    <m/>
    <n v="0"/>
    <x v="1"/>
    <x v="1"/>
    <m/>
    <m/>
    <m/>
    <m/>
    <m/>
    <m/>
    <m/>
    <m/>
    <n v="0"/>
    <n v="0"/>
    <n v="0"/>
    <n v="0"/>
    <n v="0"/>
    <n v="0"/>
    <n v="0"/>
    <n v="0"/>
    <n v="0"/>
    <n v="0"/>
    <n v="0"/>
    <n v="0"/>
    <n v="0"/>
    <n v="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DISEÑO, DESARROLLO Y DESPLIEGUE SOLUCIONES TECNOLOGICAS"/>
    <x v="0"/>
    <s v="PIM"/>
    <s v="GITE"/>
    <s v="EG 2026"/>
    <s v="2.3"/>
    <s v="2.3.2.9.1.1"/>
    <x v="211"/>
    <x v="0"/>
    <n v="1"/>
    <n v="10000"/>
    <m/>
    <m/>
    <x v="0"/>
    <x v="1"/>
    <m/>
    <m/>
    <m/>
    <m/>
    <m/>
    <m/>
    <m/>
    <m/>
    <n v="0"/>
    <n v="0"/>
    <n v="0"/>
    <n v="0"/>
    <n v="0"/>
    <n v="0"/>
    <n v="0"/>
    <n v="0"/>
    <n v="0"/>
    <n v="0"/>
    <n v="0"/>
    <n v="0"/>
    <n v="0"/>
    <n v="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DISEÑO, DESARROLLO Y DESPLIEGUE SOLUCIONES TECNOLOGICAS"/>
    <x v="0"/>
    <s v="PIM"/>
    <s v="GITE"/>
    <s v="EG 2026"/>
    <s v="2.3"/>
    <s v="2.3.2.9.1.1"/>
    <x v="341"/>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_x000a_SGGDI - 26/02 SOLICITA POR COREO CAMBIO DE DENOMINACIÓN  "/>
    <s v="REMITIDO A GRH PARA CONTRATACION"/>
    <s v="000204-2026-SGGDI/GITE"/>
    <s v="002269-2026-SGIST"/>
    <s v="001038-2026/GITE"/>
    <d v="2026-02-27T00:00:00"/>
    <m/>
    <m/>
    <m/>
    <m/>
    <m/>
    <s v="IBAÑEZ"/>
    <s v="CASTROMONTE"/>
    <s v="MIRTHA GIANNINA"/>
    <n v="40605308"/>
    <n v="10406053089"/>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213"/>
    <x v="0"/>
    <n v="1"/>
    <n v="10000"/>
    <m/>
    <m/>
    <x v="0"/>
    <x v="1"/>
    <m/>
    <m/>
    <m/>
    <m/>
    <m/>
    <m/>
    <m/>
    <m/>
    <n v="0"/>
    <n v="0"/>
    <n v="0"/>
    <n v="0"/>
    <n v="0"/>
    <n v="0"/>
    <n v="0"/>
    <n v="0"/>
    <n v="0"/>
    <n v="0"/>
    <n v="0"/>
    <n v="0"/>
    <n v="0"/>
    <n v="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DISEÑO, DESARROLLO Y DESPLIEGUE SOLUCIONES TECNOLOGICAS"/>
    <x v="0"/>
    <s v="PIM"/>
    <s v="GITE"/>
    <s v="EG 2026"/>
    <s v="2.3"/>
    <s v="2.3.2.9.1.1"/>
    <x v="214"/>
    <x v="0"/>
    <n v="3"/>
    <n v="7500"/>
    <m/>
    <m/>
    <x v="2"/>
    <x v="2"/>
    <m/>
    <m/>
    <m/>
    <m/>
    <m/>
    <m/>
    <m/>
    <m/>
    <n v="45000"/>
    <n v="0"/>
    <n v="0"/>
    <n v="22500"/>
    <n v="22500"/>
    <n v="0"/>
    <n v="0"/>
    <n v="0"/>
    <n v="0"/>
    <n v="0"/>
    <n v="0"/>
    <n v="0"/>
    <n v="0"/>
    <n v="4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22500"/>
    <m/>
    <n v="0"/>
    <m/>
    <n v="0"/>
    <m/>
    <m/>
    <m/>
    <m/>
    <m/>
    <m/>
    <m/>
    <m/>
    <m/>
    <m/>
    <m/>
    <m/>
  </r>
  <r>
    <s v="DISEÑO, DESARROLLO Y DESPLIEGUE SOLUCIONES TECNOLOGICAS"/>
    <x v="0"/>
    <s v="PIM"/>
    <s v="GITE"/>
    <s v="EG 2026"/>
    <s v="2.3"/>
    <s v="2.3.2.9.1.1"/>
    <x v="215"/>
    <x v="0"/>
    <n v="2"/>
    <n v="7500"/>
    <m/>
    <m/>
    <x v="2"/>
    <x v="2"/>
    <m/>
    <m/>
    <m/>
    <m/>
    <m/>
    <m/>
    <m/>
    <m/>
    <n v="30000"/>
    <n v="0"/>
    <n v="0"/>
    <n v="15000"/>
    <n v="15000"/>
    <n v="0"/>
    <n v="0"/>
    <n v="0"/>
    <n v="0"/>
    <n v="0"/>
    <n v="0"/>
    <n v="0"/>
    <n v="0"/>
    <n v="3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5000"/>
    <m/>
    <n v="0"/>
    <m/>
    <n v="0"/>
    <m/>
    <m/>
    <m/>
    <m/>
    <m/>
    <m/>
    <m/>
    <m/>
    <m/>
    <m/>
    <m/>
    <m/>
  </r>
  <r>
    <s v="DISEÑO, DESARROLLO Y DESPLIEGUE SOLUCIONES TECNOLOGICAS"/>
    <x v="0"/>
    <s v="PIM"/>
    <s v="GITE"/>
    <s v="EG 2026"/>
    <s v="2.3"/>
    <s v="2.3.2.9.1.1"/>
    <x v="216"/>
    <x v="0"/>
    <n v="2"/>
    <n v="7500"/>
    <m/>
    <m/>
    <x v="2"/>
    <x v="2"/>
    <m/>
    <m/>
    <m/>
    <m/>
    <m/>
    <m/>
    <m/>
    <m/>
    <n v="30000"/>
    <n v="0"/>
    <n v="0"/>
    <n v="15000"/>
    <n v="15000"/>
    <n v="0"/>
    <n v="0"/>
    <n v="0"/>
    <n v="0"/>
    <n v="0"/>
    <n v="0"/>
    <n v="0"/>
    <n v="0"/>
    <n v="3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5000"/>
    <m/>
    <n v="0"/>
    <m/>
    <n v="0"/>
    <m/>
    <m/>
    <m/>
    <m/>
    <m/>
    <m/>
    <m/>
    <m/>
    <m/>
    <m/>
    <m/>
    <m/>
  </r>
  <r>
    <s v="DISEÑO, DESARROLLO Y DESPLIEGUE SOLUCIONES TECNOLOGICAS"/>
    <x v="0"/>
    <s v="PIM"/>
    <s v="GITE"/>
    <s v="EG 2026"/>
    <s v="2.3"/>
    <s v="2.3.2.9.1.1"/>
    <x v="217"/>
    <x v="0"/>
    <n v="1"/>
    <n v="6500"/>
    <m/>
    <m/>
    <x v="2"/>
    <x v="2"/>
    <m/>
    <m/>
    <m/>
    <m/>
    <m/>
    <m/>
    <m/>
    <m/>
    <n v="13000"/>
    <m/>
    <m/>
    <n v="6500"/>
    <n v="6500"/>
    <m/>
    <m/>
    <m/>
    <m/>
    <m/>
    <m/>
    <m/>
    <m/>
    <n v="13000"/>
    <s v="SGGDI"/>
    <m/>
    <s v="000594-2026/SGIST-GITE"/>
    <s v="000659-2026/GITE"/>
    <d v="2026-02-05T00:00:00"/>
    <s v="000345-2026/GPP"/>
    <d v="2026-02-25T00:00:00"/>
    <m/>
    <s v="HABILITACION PRESUPUESTAL POR LOCACION DE SERVICIOS PARA LOS MESES DE MARZO - ABRIL "/>
    <s v="REMITIDO A GRH PARA CONTRATACION"/>
    <s v="000204-2026-SGGDI/GITE"/>
    <s v="002269-2026-SGIST"/>
    <s v="001038-2026/GITE"/>
    <d v="2026-02-27T00:00:00"/>
    <m/>
    <m/>
    <m/>
    <m/>
    <m/>
    <s v="PALACIOS"/>
    <s v="HERRERA"/>
    <s v="ANTHONY WILLIAM"/>
    <n v="43670564"/>
    <n v="10436705641"/>
    <n v="6500"/>
    <d v="2026-03-01T00:00:00"/>
    <d v="2026-04-30T00:00:00"/>
    <m/>
    <m/>
    <m/>
    <m/>
    <m/>
    <m/>
    <m/>
    <m/>
    <m/>
    <m/>
    <m/>
    <m/>
    <m/>
    <m/>
    <m/>
    <m/>
    <m/>
    <m/>
    <m/>
    <n v="30"/>
    <n v="6500"/>
    <n v="30"/>
    <n v="6500"/>
    <n v="30"/>
    <n v="6500"/>
    <m/>
    <m/>
    <m/>
    <n v="30"/>
    <n v="6500"/>
    <n v="30"/>
    <n v="6500"/>
    <n v="30"/>
    <n v="6500"/>
    <m/>
    <m/>
    <m/>
    <n v="13000"/>
    <n v="6500"/>
    <n v="6500"/>
    <n v="0"/>
    <n v="0"/>
    <m/>
    <m/>
    <m/>
    <m/>
  </r>
  <r>
    <s v="DISEÑO, DESARROLLO Y DESPLIEGUE SOLUCIONES TECNOLOGICAS"/>
    <x v="0"/>
    <s v="PIM"/>
    <s v="GITE"/>
    <s v="EG 2026"/>
    <s v="2.3"/>
    <s v="2.3.2.9.1.1"/>
    <x v="217"/>
    <x v="0"/>
    <n v="8"/>
    <n v="6500"/>
    <m/>
    <m/>
    <x v="2"/>
    <x v="2"/>
    <m/>
    <m/>
    <m/>
    <m/>
    <m/>
    <m/>
    <m/>
    <m/>
    <n v="104000"/>
    <n v="0"/>
    <n v="0"/>
    <n v="52000"/>
    <n v="52000"/>
    <n v="0"/>
    <n v="0"/>
    <n v="0"/>
    <n v="0"/>
    <n v="0"/>
    <n v="0"/>
    <n v="0"/>
    <n v="0"/>
    <n v="104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52000"/>
    <m/>
    <n v="0"/>
    <m/>
    <n v="0"/>
    <m/>
    <m/>
    <m/>
    <m/>
    <m/>
    <m/>
    <m/>
    <m/>
    <m/>
    <m/>
    <m/>
    <m/>
  </r>
  <r>
    <s v="DISEÑO, DESARROLLO Y DESPLIEGUE SOLUCIONES TECNOLOGICAS"/>
    <x v="0"/>
    <s v="PIM"/>
    <s v="GITE"/>
    <s v="EG 2026"/>
    <s v="2.3"/>
    <s v="2.3.2.9.1.1"/>
    <x v="218"/>
    <x v="0"/>
    <n v="2"/>
    <n v="45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9000"/>
    <m/>
    <n v="0"/>
    <m/>
    <n v="0"/>
    <m/>
    <m/>
    <m/>
    <m/>
    <m/>
    <m/>
    <m/>
    <m/>
    <m/>
    <m/>
    <m/>
    <m/>
  </r>
  <r>
    <s v="DISEÑO, DESARROLLO Y DESPLIEGUE SOLUCIONES TECNOLOGICAS"/>
    <x v="0"/>
    <s v="PIM"/>
    <s v="GITE"/>
    <s v="EG 2026"/>
    <s v="2.3"/>
    <s v="2.3.2.9.1.1"/>
    <x v="218"/>
    <x v="0"/>
    <n v="1"/>
    <n v="4500"/>
    <m/>
    <m/>
    <x v="2"/>
    <x v="2"/>
    <m/>
    <m/>
    <m/>
    <m/>
    <m/>
    <m/>
    <m/>
    <m/>
    <n v="9000"/>
    <n v="0"/>
    <n v="0"/>
    <n v="4500"/>
    <n v="4500"/>
    <n v="0"/>
    <n v="0"/>
    <n v="0"/>
    <n v="0"/>
    <n v="0"/>
    <n v="0"/>
    <n v="0"/>
    <n v="0"/>
    <n v="9000"/>
    <s v="SGGDI"/>
    <m/>
    <s v="000594-2026/SGIST-GITE"/>
    <s v="000659-2026/GITE"/>
    <d v="2026-02-05T00:00:00"/>
    <s v="000345-2026/GPP"/>
    <d v="2026-02-25T00:00:00"/>
    <m/>
    <s v="HABILITACION PRESUPUESTAL POR LOCACION DE SERVICIOS PARA LOS MESES DE MARZO - ABRIL "/>
    <s v="REMITIDO A GRH PARA CONTRATACION"/>
    <s v="000204-2026-SGGDI/GITE"/>
    <s v="002269-2026-SGIST"/>
    <s v="001038-2026/GITE"/>
    <d v="2026-02-27T00:00:00"/>
    <m/>
    <m/>
    <m/>
    <m/>
    <m/>
    <s v="CRUZ"/>
    <s v="FRIAS"/>
    <s v="JHOSSE MARTIN"/>
    <n v="73220613"/>
    <n v="10732206138"/>
    <n v="4500"/>
    <d v="2026-03-01T00:00:00"/>
    <d v="2026-04-30T00:00:00"/>
    <m/>
    <m/>
    <m/>
    <m/>
    <m/>
    <m/>
    <m/>
    <m/>
    <m/>
    <m/>
    <m/>
    <m/>
    <m/>
    <m/>
    <m/>
    <m/>
    <m/>
    <m/>
    <m/>
    <n v="30"/>
    <n v="4500"/>
    <n v="30"/>
    <n v="4500"/>
    <n v="30"/>
    <n v="4500"/>
    <m/>
    <m/>
    <m/>
    <n v="30"/>
    <n v="4500"/>
    <n v="30"/>
    <n v="4500"/>
    <n v="30"/>
    <n v="4500"/>
    <m/>
    <m/>
    <m/>
    <n v="9000"/>
    <n v="4500"/>
    <n v="4500"/>
    <n v="0"/>
    <n v="0"/>
    <m/>
    <m/>
    <m/>
    <m/>
  </r>
  <r>
    <s v="DISEÑO, DESARROLLO Y DESPLIEGUE SOLUCIONES TECNOLOGICAS"/>
    <x v="0"/>
    <s v="PIM"/>
    <s v="GITE"/>
    <s v="EG 2026"/>
    <s v="2.3"/>
    <s v="2.3.2.9.1.1"/>
    <x v="342"/>
    <x v="0"/>
    <n v="1"/>
    <n v="10000"/>
    <m/>
    <m/>
    <x v="2"/>
    <x v="2"/>
    <m/>
    <m/>
    <m/>
    <m/>
    <m/>
    <m/>
    <m/>
    <m/>
    <n v="20000"/>
    <n v="0"/>
    <n v="0"/>
    <n v="10000"/>
    <n v="10000"/>
    <n v="0"/>
    <n v="0"/>
    <n v="0"/>
    <n v="0"/>
    <n v="0"/>
    <n v="0"/>
    <n v="0"/>
    <n v="0"/>
    <n v="2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0000"/>
    <m/>
    <n v="0"/>
    <m/>
    <n v="0"/>
    <m/>
    <m/>
    <m/>
    <m/>
    <m/>
    <m/>
    <m/>
    <m/>
    <m/>
    <m/>
    <m/>
    <m/>
  </r>
  <r>
    <s v="DISEÑO, DESARROLLO Y DESPLIEGUE SOLUCIONES TECNOLOGICAS"/>
    <x v="0"/>
    <s v="PIM"/>
    <s v="GITE"/>
    <s v="EG 2026"/>
    <s v="2.3"/>
    <s v="2.3.2.9.1.1"/>
    <x v="220"/>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POLO"/>
    <s v="QUISPE"/>
    <s v="JOSE LUIS"/>
    <n v="74500488"/>
    <n v="10745004887"/>
    <n v="9000"/>
    <d v="2026-03-01T00:00:00"/>
    <d v="2026-04-30T00:00:00"/>
    <m/>
    <m/>
    <m/>
    <m/>
    <m/>
    <m/>
    <m/>
    <m/>
    <m/>
    <m/>
    <m/>
    <m/>
    <m/>
    <m/>
    <m/>
    <m/>
    <m/>
    <m/>
    <m/>
    <n v="30"/>
    <n v="9000"/>
    <n v="30"/>
    <n v="9000"/>
    <n v="30"/>
    <n v="9000"/>
    <m/>
    <m/>
    <m/>
    <n v="30"/>
    <n v="9000"/>
    <n v="30"/>
    <n v="9000"/>
    <n v="30"/>
    <n v="9000"/>
    <m/>
    <m/>
    <m/>
    <n v="18000"/>
    <n v="9000"/>
    <n v="9000"/>
    <n v="0"/>
    <n v="0"/>
    <m/>
    <m/>
    <m/>
    <m/>
  </r>
  <r>
    <s v="DISEÑO, DESARROLLO Y DESPLIEGUE SOLUCIONES TECNOLOGICAS"/>
    <x v="0"/>
    <s v="PIM"/>
    <s v="GITE"/>
    <s v="EG 2026"/>
    <s v="2.3"/>
    <s v="2.3.2.9.1.1"/>
    <x v="220"/>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m/>
    <m/>
    <m/>
    <m/>
    <m/>
    <m/>
    <m/>
    <m/>
    <m/>
    <m/>
    <m/>
    <m/>
    <m/>
    <m/>
    <m/>
    <m/>
    <m/>
    <m/>
  </r>
  <r>
    <s v="DISEÑO, DESARROLLO Y DESPLIEGUE SOLUCIONES TECNOLOGICAS"/>
    <x v="0"/>
    <s v="PIM"/>
    <s v="GITE"/>
    <s v="EG 2026"/>
    <s v="2.3"/>
    <s v="2.3.2.9.1.1"/>
    <x v="343"/>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0209-2026-SGGDI/GITE"/>
    <s v="002331-2026-SGIST/GITE"/>
    <s v="001057-2026/GITE"/>
    <d v="2026-03-02T00:00:00"/>
    <m/>
    <m/>
    <m/>
    <m/>
    <m/>
    <s v="LACHIRA"/>
    <s v="ESPINOZA"/>
    <s v="EMILIO"/>
    <n v="42549733"/>
    <n v="10425497338"/>
    <n v="9000"/>
    <d v="2026-03-06T00:00:00"/>
    <d v="2026-04-30T00:00:00"/>
    <m/>
    <m/>
    <m/>
    <m/>
    <m/>
    <m/>
    <m/>
    <m/>
    <m/>
    <m/>
    <m/>
    <m/>
    <m/>
    <m/>
    <m/>
    <m/>
    <m/>
    <m/>
    <m/>
    <n v="26"/>
    <n v="9000"/>
    <n v="26"/>
    <n v="7800"/>
    <n v="26"/>
    <n v="7800"/>
    <m/>
    <m/>
    <m/>
    <n v="30"/>
    <n v="9000"/>
    <n v="30"/>
    <n v="9000"/>
    <n v="30"/>
    <n v="9000"/>
    <m/>
    <m/>
    <m/>
    <m/>
    <m/>
    <m/>
    <m/>
    <m/>
    <m/>
    <m/>
    <m/>
    <m/>
  </r>
  <r>
    <s v="DISEÑO, DESARROLLO Y DESPLIEGUE SOLUCIONES TECNOLOGICAS"/>
    <x v="0"/>
    <s v="PIM"/>
    <s v="GITE"/>
    <s v="EG 2026"/>
    <s v="2.3"/>
    <s v="2.3.2.9.1.1"/>
    <x v="221"/>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QUEREVALU"/>
    <s v="PURIZACA"/>
    <s v="MANUEL JESUS"/>
    <n v="46707555"/>
    <n v="10467075557"/>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221"/>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DE LA CRUZ"/>
    <s v="CABELLO"/>
    <s v="FERNANDO GUILLERMO"/>
    <n v="31669968"/>
    <n v="10316699681"/>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222"/>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PECHON"/>
    <s v="BUSTAMANTE"/>
    <s v="CECILIA JOCELYN"/>
    <n v="18140459"/>
    <n v="10181404596"/>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223"/>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VIDAL"/>
    <s v="MATOS"/>
    <s v="LIZ NATALIA"/>
    <n v="8144764"/>
    <n v="10081447646"/>
    <n v="9000"/>
    <d v="2026-03-01T00:00:00"/>
    <d v="2026-04-30T00:00:00"/>
    <m/>
    <m/>
    <m/>
    <m/>
    <m/>
    <m/>
    <m/>
    <m/>
    <m/>
    <m/>
    <m/>
    <m/>
    <m/>
    <m/>
    <m/>
    <m/>
    <m/>
    <m/>
    <m/>
    <n v="30"/>
    <n v="9000"/>
    <n v="30"/>
    <n v="9000"/>
    <n v="30"/>
    <n v="9000"/>
    <m/>
    <m/>
    <m/>
    <n v="30"/>
    <n v="9000"/>
    <n v="30"/>
    <n v="9000"/>
    <n v="30"/>
    <n v="9000"/>
    <m/>
    <m/>
    <m/>
    <n v="18000"/>
    <n v="9000"/>
    <n v="9000"/>
    <n v="0"/>
    <n v="0"/>
    <m/>
    <m/>
    <m/>
    <m/>
  </r>
  <r>
    <s v="DISEÑO, DESARROLLO Y DESPLIEGUE SOLUCIONES TECNOLOGICAS"/>
    <x v="0"/>
    <s v="PIM"/>
    <s v="GITE"/>
    <s v="EG 2026"/>
    <s v="2.3"/>
    <s v="2.3.2.9.1.1"/>
    <x v="224"/>
    <x v="0"/>
    <n v="1"/>
    <n v="10000"/>
    <m/>
    <m/>
    <x v="2"/>
    <x v="2"/>
    <m/>
    <m/>
    <m/>
    <m/>
    <m/>
    <m/>
    <m/>
    <m/>
    <n v="20000"/>
    <n v="0"/>
    <n v="0"/>
    <n v="10000"/>
    <n v="10000"/>
    <n v="0"/>
    <n v="0"/>
    <n v="0"/>
    <n v="0"/>
    <n v="0"/>
    <n v="0"/>
    <n v="0"/>
    <n v="0"/>
    <n v="20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MARTINEZ"/>
    <s v="CHUNGA"/>
    <s v="RONALD RICARDO"/>
    <n v="40767939"/>
    <n v="10407679399"/>
    <n v="10000"/>
    <d v="2026-03-01T00:00:00"/>
    <d v="2026-04-30T00:00:00"/>
    <m/>
    <m/>
    <m/>
    <m/>
    <m/>
    <m/>
    <m/>
    <m/>
    <m/>
    <m/>
    <m/>
    <m/>
    <m/>
    <m/>
    <m/>
    <m/>
    <m/>
    <m/>
    <m/>
    <n v="30"/>
    <n v="10000"/>
    <n v="30"/>
    <n v="10000"/>
    <n v="30"/>
    <n v="10000"/>
    <m/>
    <m/>
    <m/>
    <n v="30"/>
    <n v="10000"/>
    <n v="30"/>
    <n v="10000"/>
    <n v="30"/>
    <n v="10000"/>
    <m/>
    <m/>
    <m/>
    <n v="20000"/>
    <n v="10000"/>
    <n v="10000"/>
    <n v="0"/>
    <n v="0"/>
    <m/>
    <m/>
    <m/>
    <m/>
  </r>
  <r>
    <s v="DISEÑO, DESARROLLO Y DESPLIEGUE SOLUCIONES TECNOLOGICAS"/>
    <x v="0"/>
    <s v="PIM"/>
    <s v="GITE"/>
    <s v="EG 2026"/>
    <s v="2.3"/>
    <s v="2.3.2.9.1.1"/>
    <x v="225"/>
    <x v="0"/>
    <n v="1"/>
    <n v="4000"/>
    <m/>
    <m/>
    <x v="2"/>
    <x v="2"/>
    <m/>
    <m/>
    <m/>
    <m/>
    <m/>
    <m/>
    <m/>
    <m/>
    <n v="8000"/>
    <n v="0"/>
    <n v="0"/>
    <n v="4000"/>
    <n v="4000"/>
    <n v="0"/>
    <n v="0"/>
    <n v="0"/>
    <n v="0"/>
    <n v="0"/>
    <n v="0"/>
    <n v="0"/>
    <n v="0"/>
    <n v="8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MORY"/>
    <s v="TAFUR"/>
    <s v="AITOR ALEXANDER"/>
    <n v="48200687"/>
    <n v="10482006871"/>
    <n v="4000"/>
    <d v="2026-03-01T00:00:00"/>
    <d v="2026-04-30T00:00:00"/>
    <m/>
    <m/>
    <m/>
    <m/>
    <m/>
    <m/>
    <m/>
    <m/>
    <m/>
    <m/>
    <m/>
    <m/>
    <m/>
    <m/>
    <m/>
    <m/>
    <m/>
    <m/>
    <m/>
    <n v="30"/>
    <n v="4000"/>
    <n v="30"/>
    <n v="4000"/>
    <n v="30"/>
    <n v="4000"/>
    <m/>
    <m/>
    <m/>
    <n v="30"/>
    <n v="4000"/>
    <n v="30"/>
    <n v="4000.0000000000005"/>
    <n v="30"/>
    <n v="4000.0000000000005"/>
    <m/>
    <m/>
    <m/>
    <n v="8000"/>
    <n v="4000"/>
    <n v="4000"/>
    <n v="0"/>
    <n v="0"/>
    <m/>
    <m/>
    <m/>
    <m/>
  </r>
  <r>
    <s v="DISEÑO, DESARROLLO Y DESPLIEGUE SOLUCIONES TECNOLOGICAS"/>
    <x v="0"/>
    <s v="PIM"/>
    <s v="GITE"/>
    <s v="EG 2026"/>
    <s v="2.3"/>
    <s v="2.3.2.9.1.1"/>
    <x v="226"/>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SOLIS"/>
    <s v="VIZURRAGA"/>
    <s v="RICARDO MANUEL"/>
    <n v="76224735"/>
    <n v="10762247351"/>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227"/>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8000"/>
    <m/>
    <n v="0"/>
    <m/>
    <n v="0"/>
    <m/>
    <m/>
    <m/>
    <m/>
    <m/>
    <m/>
    <m/>
    <m/>
    <m/>
    <m/>
    <m/>
    <m/>
  </r>
  <r>
    <s v="DISEÑO, DESARROLLO Y DESPLIEGUE SOLUCIONES TECNOLOGICAS"/>
    <x v="0"/>
    <s v="PIM"/>
    <s v="GITE"/>
    <s v="EG 2026"/>
    <s v="2.3"/>
    <s v="2.3.2.9.1.1"/>
    <x v="228"/>
    <x v="0"/>
    <n v="1"/>
    <n v="8000"/>
    <m/>
    <m/>
    <x v="2"/>
    <x v="2"/>
    <m/>
    <m/>
    <m/>
    <m/>
    <m/>
    <m/>
    <m/>
    <m/>
    <n v="16000"/>
    <m/>
    <m/>
    <n v="8000"/>
    <n v="8000"/>
    <m/>
    <m/>
    <m/>
    <m/>
    <m/>
    <m/>
    <m/>
    <m/>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VELASQUEZ"/>
    <s v="PEREZ"/>
    <s v="MANUEL"/>
    <n v="47163511"/>
    <n v="10471635117"/>
    <n v="8000"/>
    <d v="2026-03-01T00:00:00"/>
    <d v="2026-04-30T00:00:00"/>
    <m/>
    <m/>
    <m/>
    <m/>
    <m/>
    <m/>
    <m/>
    <m/>
    <m/>
    <m/>
    <m/>
    <m/>
    <m/>
    <m/>
    <m/>
    <m/>
    <m/>
    <m/>
    <m/>
    <n v="30"/>
    <n v="8000"/>
    <n v="30"/>
    <n v="8000"/>
    <n v="30"/>
    <n v="8000"/>
    <m/>
    <m/>
    <m/>
    <n v="30"/>
    <n v="8000"/>
    <n v="30"/>
    <n v="8000"/>
    <n v="30"/>
    <n v="8000"/>
    <m/>
    <m/>
    <m/>
    <n v="16000"/>
    <n v="8000"/>
    <n v="8000"/>
    <n v="0"/>
    <n v="0"/>
    <m/>
    <m/>
    <m/>
    <m/>
  </r>
  <r>
    <s v="DISEÑO, DESARROLLO Y DESPLIEGUE SOLUCIONES TECNOLOGICAS"/>
    <x v="0"/>
    <s v="PIM"/>
    <s v="GITE"/>
    <s v="EG 2026"/>
    <s v="2.3"/>
    <s v="2.3.2.9.1.1"/>
    <x v="228"/>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ALBORNOZ"/>
    <s v="CABRERA"/>
    <s v="BRAIN DAVID"/>
    <n v="46245857"/>
    <n v="10462458571"/>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228"/>
    <x v="0"/>
    <n v="1"/>
    <n v="8000"/>
    <m/>
    <m/>
    <x v="0"/>
    <x v="1"/>
    <m/>
    <m/>
    <m/>
    <m/>
    <m/>
    <m/>
    <m/>
    <m/>
    <n v="0"/>
    <n v="0"/>
    <n v="0"/>
    <n v="0"/>
    <n v="0"/>
    <n v="0"/>
    <n v="0"/>
    <n v="0"/>
    <n v="0"/>
    <n v="0"/>
    <n v="0"/>
    <n v="0"/>
    <n v="0"/>
    <n v="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DISEÑO, DESARROLLO Y DESPLIEGUE SOLUCIONES TECNOLOGICAS"/>
    <x v="0"/>
    <s v="PIM"/>
    <s v="GITE"/>
    <s v="EG 2026"/>
    <s v="2.3"/>
    <s v="2.3.2.9.1.1"/>
    <x v="229"/>
    <x v="0"/>
    <n v="1"/>
    <n v="6000"/>
    <m/>
    <m/>
    <x v="0"/>
    <x v="1"/>
    <m/>
    <m/>
    <m/>
    <m/>
    <m/>
    <m/>
    <m/>
    <m/>
    <n v="0"/>
    <n v="0"/>
    <n v="0"/>
    <n v="0"/>
    <n v="0"/>
    <n v="0"/>
    <n v="0"/>
    <n v="0"/>
    <n v="0"/>
    <n v="0"/>
    <n v="0"/>
    <n v="0"/>
    <n v="0"/>
    <n v="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DISEÑO, DESARROLLO Y DESPLIEGUE SOLUCIONES TECNOLOGICAS"/>
    <x v="0"/>
    <s v="PIM"/>
    <s v="GITE"/>
    <s v="EG 2026"/>
    <s v="2.3"/>
    <s v="2.3.2.9.1.1"/>
    <x v="230"/>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CASTILLO"/>
    <s v="ALIAGA"/>
    <s v="JORGE ALONSO"/>
    <n v="73002607"/>
    <n v="10730026078"/>
    <n v="6000"/>
    <d v="2026-03-01T00:00:00"/>
    <d v="2026-04-30T00:00:00"/>
    <m/>
    <m/>
    <m/>
    <m/>
    <m/>
    <m/>
    <m/>
    <m/>
    <m/>
    <m/>
    <m/>
    <m/>
    <m/>
    <m/>
    <m/>
    <m/>
    <m/>
    <m/>
    <m/>
    <n v="30"/>
    <n v="6000"/>
    <n v="30"/>
    <n v="6000"/>
    <n v="30"/>
    <n v="6000"/>
    <m/>
    <m/>
    <m/>
    <n v="30"/>
    <n v="6000"/>
    <n v="30"/>
    <n v="6000"/>
    <n v="30"/>
    <n v="6000"/>
    <m/>
    <m/>
    <m/>
    <n v="12000"/>
    <n v="6000"/>
    <n v="6000"/>
    <n v="0"/>
    <n v="0"/>
    <m/>
    <m/>
    <m/>
    <m/>
  </r>
  <r>
    <s v="DISEÑO, DESARROLLO Y DESPLIEGUE SOLUCIONES TECNOLOGICAS"/>
    <x v="0"/>
    <s v="PIM"/>
    <s v="GITE"/>
    <s v="EG 2026"/>
    <s v="2.3"/>
    <s v="2.3.2.9.1.1"/>
    <x v="230"/>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000"/>
    <m/>
    <n v="0"/>
    <m/>
    <n v="0"/>
    <m/>
    <m/>
    <m/>
    <m/>
    <m/>
    <m/>
    <m/>
    <m/>
    <m/>
    <m/>
    <m/>
    <m/>
  </r>
  <r>
    <s v="DISEÑO, DESARROLLO Y DESPLIEGUE SOLUCIONES TECNOLOGICAS"/>
    <x v="0"/>
    <s v="PIM"/>
    <s v="GITE"/>
    <s v="EG 2026"/>
    <s v="2.3"/>
    <s v="2.3.2.9.1.1"/>
    <x v="231"/>
    <x v="0"/>
    <n v="4"/>
    <n v="9000"/>
    <m/>
    <m/>
    <x v="2"/>
    <x v="2"/>
    <m/>
    <m/>
    <m/>
    <m/>
    <m/>
    <m/>
    <m/>
    <m/>
    <n v="72000"/>
    <n v="0"/>
    <n v="0"/>
    <n v="36000"/>
    <n v="36000"/>
    <n v="0"/>
    <n v="0"/>
    <n v="0"/>
    <n v="0"/>
    <n v="0"/>
    <n v="0"/>
    <n v="0"/>
    <n v="0"/>
    <n v="72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36000"/>
    <m/>
    <n v="0"/>
    <m/>
    <n v="0"/>
    <m/>
    <m/>
    <m/>
    <m/>
    <m/>
    <m/>
    <m/>
    <m/>
    <m/>
    <m/>
    <m/>
    <m/>
  </r>
  <r>
    <s v="DISEÑO, DESARROLLO Y DESPLIEGUE SOLUCIONES TECNOLOGICAS"/>
    <x v="0"/>
    <s v="PIM"/>
    <s v="GITE"/>
    <s v="EG 2026"/>
    <s v="2.3"/>
    <s v="2.3.2.9.1.1"/>
    <x v="232"/>
    <x v="0"/>
    <n v="1"/>
    <n v="5000"/>
    <m/>
    <m/>
    <x v="2"/>
    <x v="2"/>
    <m/>
    <m/>
    <m/>
    <m/>
    <m/>
    <m/>
    <m/>
    <m/>
    <n v="10000"/>
    <n v="0"/>
    <n v="0"/>
    <n v="5000"/>
    <n v="5000"/>
    <n v="0"/>
    <n v="0"/>
    <n v="0"/>
    <n v="0"/>
    <n v="0"/>
    <n v="0"/>
    <n v="0"/>
    <n v="0"/>
    <n v="1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5000"/>
    <m/>
    <n v="0"/>
    <m/>
    <n v="0"/>
    <m/>
    <m/>
    <m/>
    <m/>
    <m/>
    <m/>
    <m/>
    <m/>
    <m/>
    <m/>
    <m/>
    <m/>
  </r>
  <r>
    <s v="DISEÑO, DESARROLLO Y DESPLIEGUE SOLUCIONES TECNOLOGICAS"/>
    <x v="0"/>
    <s v="PIM"/>
    <s v="GITE"/>
    <s v="EG 2026"/>
    <s v="2.3"/>
    <s v="2.3.2.9.1.1"/>
    <x v="233"/>
    <x v="0"/>
    <n v="1"/>
    <n v="7500"/>
    <m/>
    <m/>
    <x v="2"/>
    <x v="2"/>
    <m/>
    <m/>
    <m/>
    <m/>
    <m/>
    <m/>
    <m/>
    <m/>
    <n v="15000"/>
    <n v="0"/>
    <n v="0"/>
    <n v="7500"/>
    <n v="7500"/>
    <n v="0"/>
    <n v="0"/>
    <n v="0"/>
    <n v="0"/>
    <n v="0"/>
    <n v="0"/>
    <n v="0"/>
    <n v="0"/>
    <n v="1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500"/>
    <m/>
    <n v="0"/>
    <m/>
    <n v="0"/>
    <m/>
    <m/>
    <m/>
    <m/>
    <m/>
    <m/>
    <m/>
    <m/>
    <m/>
    <m/>
    <m/>
    <m/>
  </r>
  <r>
    <s v="DISEÑO, DESARROLLO Y DESPLIEGUE SOLUCIONES TECNOLOGICAS"/>
    <x v="0"/>
    <s v="PIM"/>
    <s v="GITE"/>
    <s v="EG 2026"/>
    <s v="2.3"/>
    <s v="2.3.2.9.1.1"/>
    <x v="233"/>
    <x v="0"/>
    <n v="2"/>
    <n v="7500"/>
    <m/>
    <m/>
    <x v="2"/>
    <x v="2"/>
    <m/>
    <m/>
    <m/>
    <m/>
    <m/>
    <m/>
    <m/>
    <m/>
    <n v="30000"/>
    <n v="0"/>
    <n v="0"/>
    <n v="15000"/>
    <n v="15000"/>
    <n v="0"/>
    <n v="0"/>
    <n v="0"/>
    <n v="0"/>
    <n v="0"/>
    <n v="0"/>
    <n v="0"/>
    <n v="0"/>
    <n v="3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5000"/>
    <m/>
    <n v="0"/>
    <m/>
    <n v="0"/>
    <m/>
    <m/>
    <m/>
    <m/>
    <m/>
    <m/>
    <m/>
    <m/>
    <m/>
    <m/>
    <m/>
    <m/>
  </r>
  <r>
    <s v="DISEÑO, DESARROLLO Y DESPLIEGUE SOLUCIONES TECNOLOGICAS"/>
    <x v="0"/>
    <s v="PIM"/>
    <s v="GITE"/>
    <s v="EG 2026"/>
    <s v="2.3"/>
    <s v="2.3.2.9.1.1"/>
    <x v="234"/>
    <x v="0"/>
    <n v="1"/>
    <n v="7500"/>
    <m/>
    <m/>
    <x v="2"/>
    <x v="2"/>
    <m/>
    <m/>
    <m/>
    <m/>
    <m/>
    <m/>
    <m/>
    <m/>
    <n v="15000"/>
    <n v="0"/>
    <n v="0"/>
    <n v="7500"/>
    <n v="7500"/>
    <n v="0"/>
    <n v="0"/>
    <n v="0"/>
    <n v="0"/>
    <n v="0"/>
    <n v="0"/>
    <n v="0"/>
    <n v="0"/>
    <n v="15000"/>
    <s v="SGGDI"/>
    <m/>
    <s v="000594-2026/SGIST-GITE"/>
    <s v="000659-2026/GITE"/>
    <d v="2026-02-05T00:00:00"/>
    <s v="000345-2026/GPP"/>
    <d v="2026-02-25T00:00:00"/>
    <m/>
    <s v="HABILITACION PRESUPUESTAL POR LOCACION DE SERVICIOS PARA LOS MESES DE MARZO - ABRIL "/>
    <s v="REMITIDO A GRH PARA CONTRATACION"/>
    <s v="000204-2026-SGGDI/GITE"/>
    <s v="002269-2026-SGIST"/>
    <s v="001038-2026/GITE"/>
    <d v="2026-02-27T00:00:00"/>
    <m/>
    <m/>
    <m/>
    <m/>
    <m/>
    <s v="OCAS"/>
    <s v="MURILLO"/>
    <s v="JOSE NATIVIDAD"/>
    <n v="40127585"/>
    <n v="10401275857"/>
    <n v="7500"/>
    <d v="2026-03-01T00:00:00"/>
    <d v="2026-04-30T00:00:00"/>
    <m/>
    <m/>
    <m/>
    <m/>
    <m/>
    <m/>
    <m/>
    <m/>
    <m/>
    <m/>
    <m/>
    <m/>
    <m/>
    <m/>
    <m/>
    <m/>
    <m/>
    <m/>
    <m/>
    <n v="30"/>
    <n v="7500"/>
    <n v="30"/>
    <n v="7500"/>
    <n v="30"/>
    <n v="7500"/>
    <m/>
    <m/>
    <m/>
    <n v="30"/>
    <n v="7500"/>
    <n v="30"/>
    <n v="7500"/>
    <n v="30"/>
    <n v="7500"/>
    <m/>
    <m/>
    <m/>
    <n v="15000"/>
    <n v="7500"/>
    <n v="7500"/>
    <n v="0"/>
    <n v="0"/>
    <m/>
    <m/>
    <m/>
    <m/>
  </r>
  <r>
    <s v="DISEÑO, DESARROLLO Y DESPLIEGUE SOLUCIONES TECNOLOGICAS"/>
    <x v="0"/>
    <s v="PIM"/>
    <s v="GITE"/>
    <s v="EG 2026"/>
    <s v="2.3"/>
    <s v="2.3.2.9.1.1"/>
    <x v="234"/>
    <x v="0"/>
    <n v="2"/>
    <n v="7500"/>
    <m/>
    <m/>
    <x v="2"/>
    <x v="2"/>
    <m/>
    <m/>
    <m/>
    <m/>
    <m/>
    <m/>
    <m/>
    <m/>
    <n v="30000"/>
    <n v="0"/>
    <n v="0"/>
    <n v="15000"/>
    <n v="15000"/>
    <n v="0"/>
    <n v="0"/>
    <n v="0"/>
    <n v="0"/>
    <n v="0"/>
    <n v="0"/>
    <n v="0"/>
    <n v="0"/>
    <n v="3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5000"/>
    <m/>
    <n v="0"/>
    <m/>
    <n v="0"/>
    <m/>
    <m/>
    <m/>
    <m/>
    <m/>
    <m/>
    <m/>
    <m/>
    <m/>
    <m/>
    <m/>
    <m/>
  </r>
  <r>
    <s v="DISEÑO, DESARROLLO Y DESPLIEGUE SOLUCIONES TECNOLOGICAS"/>
    <x v="0"/>
    <s v="PIM"/>
    <s v="GITE"/>
    <s v="EG 2026"/>
    <s v="2.3"/>
    <s v="2.3.2.9.1.1"/>
    <x v="235"/>
    <x v="0"/>
    <n v="1"/>
    <n v="7500"/>
    <m/>
    <m/>
    <x v="2"/>
    <x v="2"/>
    <m/>
    <m/>
    <m/>
    <m/>
    <m/>
    <m/>
    <m/>
    <m/>
    <n v="15000"/>
    <n v="0"/>
    <n v="0"/>
    <n v="7500"/>
    <n v="7500"/>
    <n v="0"/>
    <n v="0"/>
    <n v="0"/>
    <n v="0"/>
    <n v="0"/>
    <n v="0"/>
    <n v="0"/>
    <n v="0"/>
    <n v="15000"/>
    <s v="SGGDI"/>
    <m/>
    <s v="000594-2026/SGIST-GITE"/>
    <s v="000659-2026/GITE"/>
    <d v="2026-02-05T00:00:00"/>
    <s v="000345-2026/GPP"/>
    <d v="2026-02-25T00:00:00"/>
    <m/>
    <s v="HABILITACION PRESUPUESTAL POR LOCACION DE SERVICIOS PARA LOS MESES DE MARZO - ABRIL "/>
    <s v="REMITIDO A GRH PARA CONTRATACION"/>
    <s v="000204-2026-SGGDI/GITE"/>
    <s v="002269-2026-SGIST"/>
    <s v="001038-2026/GITE"/>
    <d v="2026-02-27T00:00:00"/>
    <m/>
    <m/>
    <m/>
    <m/>
    <m/>
    <s v="HUAMANI"/>
    <s v="OROPEZA"/>
    <s v="JHON ARTURO"/>
    <n v="47199889"/>
    <n v="10471998899"/>
    <n v="7500"/>
    <d v="2026-03-01T00:00:00"/>
    <d v="2026-04-30T00:00:00"/>
    <m/>
    <m/>
    <m/>
    <m/>
    <m/>
    <m/>
    <m/>
    <m/>
    <m/>
    <m/>
    <m/>
    <m/>
    <m/>
    <m/>
    <m/>
    <m/>
    <m/>
    <m/>
    <m/>
    <n v="30"/>
    <n v="7500"/>
    <n v="30"/>
    <n v="7500"/>
    <n v="30"/>
    <n v="7500"/>
    <m/>
    <m/>
    <m/>
    <n v="30"/>
    <n v="7500"/>
    <n v="30"/>
    <n v="7500"/>
    <n v="30"/>
    <n v="7500"/>
    <m/>
    <m/>
    <m/>
    <n v="15000"/>
    <n v="7500"/>
    <n v="7500"/>
    <n v="0"/>
    <n v="0"/>
    <m/>
    <m/>
    <m/>
    <m/>
  </r>
  <r>
    <s v="DISEÑO, DESARROLLO Y DESPLIEGUE SOLUCIONES TECNOLOGICAS"/>
    <x v="0"/>
    <s v="PIM"/>
    <s v="GITE"/>
    <s v="EG 2026"/>
    <s v="2.3"/>
    <s v="2.3.2.9.1.1"/>
    <x v="235"/>
    <x v="0"/>
    <n v="1"/>
    <n v="7500"/>
    <m/>
    <m/>
    <x v="2"/>
    <x v="2"/>
    <m/>
    <m/>
    <m/>
    <m/>
    <m/>
    <m/>
    <m/>
    <m/>
    <n v="15000"/>
    <n v="0"/>
    <n v="0"/>
    <n v="7500"/>
    <n v="7500"/>
    <n v="0"/>
    <n v="0"/>
    <n v="0"/>
    <n v="0"/>
    <n v="0"/>
    <n v="0"/>
    <n v="0"/>
    <n v="0"/>
    <n v="1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500"/>
    <m/>
    <n v="0"/>
    <m/>
    <n v="0"/>
    <m/>
    <m/>
    <m/>
    <m/>
    <m/>
    <m/>
    <m/>
    <m/>
    <m/>
    <m/>
    <m/>
    <m/>
  </r>
  <r>
    <s v="DISEÑO, DESARROLLO Y DESPLIEGUE SOLUCIONES TECNOLOGICAS"/>
    <x v="0"/>
    <s v="PIM"/>
    <s v="GITE"/>
    <s v="EG 2026"/>
    <s v="2.3"/>
    <s v="2.3.2.9.1.1"/>
    <x v="235"/>
    <x v="0"/>
    <n v="1"/>
    <n v="7500"/>
    <m/>
    <m/>
    <x v="2"/>
    <x v="2"/>
    <m/>
    <m/>
    <m/>
    <m/>
    <m/>
    <m/>
    <m/>
    <m/>
    <n v="15000"/>
    <n v="0"/>
    <n v="0"/>
    <n v="7500"/>
    <n v="7500"/>
    <n v="0"/>
    <n v="0"/>
    <n v="0"/>
    <n v="0"/>
    <n v="0"/>
    <n v="0"/>
    <n v="0"/>
    <n v="0"/>
    <n v="1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500"/>
    <m/>
    <n v="0"/>
    <m/>
    <n v="0"/>
    <m/>
    <m/>
    <m/>
    <m/>
    <m/>
    <m/>
    <m/>
    <m/>
    <m/>
    <m/>
    <m/>
    <m/>
  </r>
  <r>
    <s v="DISEÑO, DESARROLLO Y DESPLIEGUE SOLUCIONES TECNOLOGICAS"/>
    <x v="0"/>
    <s v="PIM"/>
    <s v="GITE"/>
    <s v="EG 2026"/>
    <s v="2.3"/>
    <s v="2.3.2.9.1.1"/>
    <x v="236"/>
    <x v="0"/>
    <n v="6"/>
    <n v="7500"/>
    <m/>
    <m/>
    <x v="2"/>
    <x v="2"/>
    <m/>
    <m/>
    <m/>
    <m/>
    <m/>
    <m/>
    <m/>
    <m/>
    <n v="90000"/>
    <n v="0"/>
    <n v="0"/>
    <n v="45000"/>
    <n v="45000"/>
    <n v="0"/>
    <n v="0"/>
    <n v="0"/>
    <n v="0"/>
    <n v="0"/>
    <n v="0"/>
    <n v="0"/>
    <n v="0"/>
    <n v="0"/>
    <s v="SGGDI"/>
    <m/>
    <s v="000594-2026/SGIST-GITE"/>
    <s v="000659-2026/GITE"/>
    <d v="2026-02-05T00:00:00"/>
    <s v="000345-2026/GPP"/>
    <d v="2026-02-25T00:00:00"/>
    <m/>
    <s v="HABILITACION PRESUPUESTAL POR LOCACION DE SERVICIOS PARA LOS MESES DE MARZO - ABRIL _x000a_CORREO DEL 23/02 SGGDI SOLICITA CAMBIO DE DENOMINACIÓN  "/>
    <s v="PENDIENTE DE REQUERIR"/>
    <m/>
    <m/>
    <m/>
    <m/>
    <m/>
    <m/>
    <m/>
    <m/>
    <m/>
    <m/>
    <m/>
    <m/>
    <m/>
    <m/>
    <m/>
    <m/>
    <m/>
    <m/>
    <m/>
    <m/>
    <m/>
    <m/>
    <m/>
    <m/>
    <m/>
    <m/>
    <m/>
    <m/>
    <m/>
    <m/>
    <m/>
    <m/>
    <m/>
    <m/>
    <m/>
    <m/>
    <m/>
    <m/>
    <m/>
    <m/>
    <m/>
    <m/>
    <m/>
    <m/>
    <m/>
    <n v="30"/>
    <n v="45000"/>
    <m/>
    <n v="0"/>
    <m/>
    <n v="0"/>
    <m/>
    <m/>
    <m/>
    <m/>
    <m/>
    <m/>
    <m/>
    <m/>
    <m/>
    <m/>
    <m/>
    <m/>
  </r>
  <r>
    <s v="DISEÑO, DESARROLLO Y DESPLIEGUE SOLUCIONES TECNOLOGICAS"/>
    <x v="0"/>
    <s v="PIM"/>
    <s v="GITE"/>
    <s v="EG 2026"/>
    <s v="2.3"/>
    <s v="2.3.2.9.1.1"/>
    <x v="236"/>
    <x v="0"/>
    <n v="4"/>
    <n v="7500"/>
    <m/>
    <m/>
    <x v="2"/>
    <x v="2"/>
    <m/>
    <m/>
    <m/>
    <m/>
    <m/>
    <m/>
    <m/>
    <m/>
    <m/>
    <n v="0"/>
    <n v="0"/>
    <n v="30000"/>
    <n v="30000"/>
    <n v="0"/>
    <n v="0"/>
    <n v="0"/>
    <n v="0"/>
    <n v="0"/>
    <n v="0"/>
    <n v="0"/>
    <n v="0"/>
    <n v="6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30000"/>
    <m/>
    <n v="0"/>
    <m/>
    <n v="0"/>
    <m/>
    <m/>
    <m/>
    <m/>
    <m/>
    <m/>
    <m/>
    <m/>
    <m/>
    <m/>
    <m/>
    <m/>
  </r>
  <r>
    <s v="DISEÑO, DESARROLLO Y DESPLIEGUE SOLUCIONES TECNOLOGICAS"/>
    <x v="0"/>
    <s v="PIM"/>
    <s v="GITE"/>
    <s v="EG 2026"/>
    <s v="2.3"/>
    <s v="2.3.2.9.1.1"/>
    <x v="344"/>
    <x v="0"/>
    <n v="1"/>
    <n v="7500"/>
    <m/>
    <m/>
    <x v="2"/>
    <x v="2"/>
    <m/>
    <m/>
    <m/>
    <m/>
    <m/>
    <m/>
    <m/>
    <m/>
    <m/>
    <n v="0"/>
    <n v="0"/>
    <n v="7500"/>
    <n v="7500"/>
    <n v="0"/>
    <n v="0"/>
    <n v="0"/>
    <n v="0"/>
    <n v="0"/>
    <n v="0"/>
    <n v="0"/>
    <n v="0"/>
    <n v="1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500"/>
    <m/>
    <n v="0"/>
    <m/>
    <n v="0"/>
    <m/>
    <m/>
    <m/>
    <m/>
    <m/>
    <m/>
    <m/>
    <m/>
    <m/>
    <m/>
    <m/>
    <m/>
  </r>
  <r>
    <s v="DISEÑO, DESARROLLO Y DESPLIEGUE SOLUCIONES TECNOLOGICAS"/>
    <x v="0"/>
    <s v="PIM"/>
    <s v="GITE"/>
    <s v="EG 2026"/>
    <s v="2.3"/>
    <s v="2.3.2.9.1.1"/>
    <x v="345"/>
    <x v="0"/>
    <n v="1"/>
    <n v="7500"/>
    <m/>
    <m/>
    <x v="2"/>
    <x v="2"/>
    <m/>
    <m/>
    <m/>
    <m/>
    <m/>
    <m/>
    <m/>
    <m/>
    <m/>
    <n v="0"/>
    <n v="0"/>
    <n v="7500"/>
    <n v="7500"/>
    <n v="0"/>
    <n v="0"/>
    <n v="0"/>
    <n v="0"/>
    <n v="0"/>
    <n v="0"/>
    <n v="0"/>
    <n v="0"/>
    <n v="15000"/>
    <s v="SGGDI"/>
    <m/>
    <s v="000594-2026/SGIST-GITE"/>
    <s v="000659-2026/GITE"/>
    <d v="2026-02-05T00:00:00"/>
    <s v="000345-2026/GPP"/>
    <d v="2026-02-25T00:00:00"/>
    <m/>
    <s v="HABILITACION PRESUPUESTAL POR LOCACION DE SERVICIOS PARA LOS MESES DE MARZO - ABRIL "/>
    <s v="REMITIDO A GRH PARA CONTRATACION"/>
    <s v="000216-2026-SGGDI/GITE"/>
    <s v="002389-2026-SGIST"/>
    <s v="001083-2026/GITE"/>
    <d v="2026-03-03T00:00:00"/>
    <m/>
    <m/>
    <m/>
    <m/>
    <m/>
    <s v="OLIVOS"/>
    <s v="ARRUNATEGUI"/>
    <s v="SANDRO RONALDO"/>
    <n v="74368772"/>
    <n v="10743687723"/>
    <n v="7500"/>
    <d v="2026-03-04T00:00:00"/>
    <d v="2026-04-30T00:00:00"/>
    <m/>
    <m/>
    <m/>
    <m/>
    <m/>
    <m/>
    <m/>
    <m/>
    <m/>
    <m/>
    <m/>
    <m/>
    <m/>
    <m/>
    <m/>
    <m/>
    <m/>
    <m/>
    <m/>
    <n v="30"/>
    <n v="7500"/>
    <n v="28"/>
    <n v="7000"/>
    <n v="28"/>
    <n v="7000"/>
    <m/>
    <m/>
    <m/>
    <n v="30"/>
    <n v="7500"/>
    <n v="30"/>
    <n v="7500"/>
    <n v="30"/>
    <n v="7500"/>
    <m/>
    <m/>
    <m/>
    <n v="15000"/>
    <n v="7000"/>
    <n v="7000"/>
    <n v="0"/>
    <n v="0"/>
    <m/>
    <m/>
    <m/>
    <m/>
  </r>
  <r>
    <s v="DISEÑO, DESARROLLO Y DESPLIEGUE SOLUCIONES TECNOLOGICAS"/>
    <x v="0"/>
    <s v="PIM"/>
    <s v="GITE"/>
    <s v="EG 2026"/>
    <s v="2.3"/>
    <s v="2.3.2.9.1.1"/>
    <x v="236"/>
    <x v="0"/>
    <n v="10"/>
    <n v="7500"/>
    <m/>
    <m/>
    <x v="2"/>
    <x v="2"/>
    <m/>
    <m/>
    <m/>
    <m/>
    <m/>
    <m/>
    <m/>
    <m/>
    <n v="150000"/>
    <n v="0"/>
    <n v="0"/>
    <n v="75000"/>
    <n v="75000"/>
    <n v="0"/>
    <n v="0"/>
    <n v="0"/>
    <n v="0"/>
    <n v="0"/>
    <n v="0"/>
    <n v="0"/>
    <n v="0"/>
    <n v="0"/>
    <s v="SGGDI"/>
    <m/>
    <s v="000594-2026/SGIST-GITE"/>
    <s v="000659-2026/GITE"/>
    <d v="2026-02-05T00:00:00"/>
    <s v="000345-2026/GPP"/>
    <d v="2026-02-25T00:00:00"/>
    <m/>
    <s v="HABILITACION PRESUPUESTAL POR LOCACION DE SERVICIOS PARA LOS MESES DE MARZO - ABRIL _x000a_CORREO DEL 23/02 SGGDI SOLICITA CAMBIO DE DENOMINACIÓN  "/>
    <s v="PENDIENTE DE REQUERIR"/>
    <m/>
    <m/>
    <m/>
    <m/>
    <m/>
    <m/>
    <m/>
    <m/>
    <m/>
    <m/>
    <m/>
    <m/>
    <m/>
    <m/>
    <m/>
    <m/>
    <m/>
    <m/>
    <m/>
    <m/>
    <m/>
    <m/>
    <m/>
    <m/>
    <m/>
    <m/>
    <m/>
    <m/>
    <m/>
    <m/>
    <m/>
    <m/>
    <m/>
    <m/>
    <m/>
    <m/>
    <m/>
    <m/>
    <m/>
    <m/>
    <m/>
    <m/>
    <m/>
    <m/>
    <m/>
    <n v="30"/>
    <n v="75000"/>
    <m/>
    <n v="0"/>
    <m/>
    <n v="0"/>
    <m/>
    <m/>
    <m/>
    <m/>
    <m/>
    <m/>
    <m/>
    <m/>
    <m/>
    <m/>
    <m/>
    <m/>
  </r>
  <r>
    <s v="DISEÑO, DESARROLLO Y DESPLIEGUE SOLUCIONES TECNOLOGICAS"/>
    <x v="0"/>
    <s v="PIM"/>
    <s v="GITE"/>
    <s v="EG 2026"/>
    <s v="2.3"/>
    <s v="2.3.2.9.1.1"/>
    <x v="236"/>
    <x v="0"/>
    <n v="9"/>
    <n v="7500"/>
    <m/>
    <m/>
    <x v="2"/>
    <x v="2"/>
    <m/>
    <m/>
    <m/>
    <m/>
    <m/>
    <m/>
    <m/>
    <m/>
    <n v="135000"/>
    <n v="0"/>
    <n v="0"/>
    <n v="67500"/>
    <n v="67500"/>
    <n v="0"/>
    <n v="0"/>
    <n v="0"/>
    <n v="0"/>
    <n v="0"/>
    <n v="0"/>
    <n v="0"/>
    <n v="0"/>
    <n v="13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7500"/>
    <m/>
    <n v="0"/>
    <m/>
    <n v="0"/>
    <m/>
    <m/>
    <m/>
    <m/>
    <m/>
    <m/>
    <m/>
    <m/>
    <m/>
    <m/>
    <m/>
    <m/>
  </r>
  <r>
    <s v="DISEÑO, DESARROLLO Y DESPLIEGUE SOLUCIONES TECNOLOGICAS"/>
    <x v="0"/>
    <s v="PIM"/>
    <s v="GITE"/>
    <s v="EG 2026"/>
    <s v="2.3"/>
    <s v="2.3.2.9.1.1"/>
    <x v="346"/>
    <x v="0"/>
    <n v="1"/>
    <n v="7500"/>
    <m/>
    <m/>
    <x v="2"/>
    <x v="2"/>
    <m/>
    <m/>
    <m/>
    <m/>
    <m/>
    <m/>
    <m/>
    <m/>
    <n v="15000"/>
    <n v="0"/>
    <n v="0"/>
    <n v="7500"/>
    <n v="7500"/>
    <n v="0"/>
    <n v="0"/>
    <n v="0"/>
    <n v="0"/>
    <n v="0"/>
    <n v="0"/>
    <n v="0"/>
    <n v="0"/>
    <n v="1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500"/>
    <m/>
    <n v="0"/>
    <m/>
    <n v="0"/>
    <m/>
    <m/>
    <m/>
    <m/>
    <m/>
    <m/>
    <m/>
    <m/>
    <m/>
    <m/>
    <m/>
    <m/>
  </r>
  <r>
    <s v="DISEÑO, DESARROLLO Y DESPLIEGUE SOLUCIONES TECNOLOGICAS"/>
    <x v="0"/>
    <s v="PIM"/>
    <s v="GITE"/>
    <s v="EG 2026"/>
    <s v="2.3"/>
    <s v="2.3.2.9.1.1"/>
    <x v="238"/>
    <x v="0"/>
    <n v="5"/>
    <n v="6500"/>
    <m/>
    <m/>
    <x v="2"/>
    <x v="2"/>
    <m/>
    <m/>
    <m/>
    <m/>
    <m/>
    <m/>
    <m/>
    <m/>
    <n v="65000"/>
    <n v="0"/>
    <n v="0"/>
    <n v="32500"/>
    <n v="32500"/>
    <n v="0"/>
    <n v="0"/>
    <n v="0"/>
    <n v="0"/>
    <n v="0"/>
    <n v="0"/>
    <n v="0"/>
    <n v="0"/>
    <n v="6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32500"/>
    <m/>
    <n v="0"/>
    <m/>
    <n v="0"/>
    <m/>
    <m/>
    <m/>
    <m/>
    <m/>
    <m/>
    <m/>
    <m/>
    <m/>
    <m/>
    <m/>
    <m/>
  </r>
  <r>
    <s v="DISEÑO, DESARROLLO Y DESPLIEGUE SOLUCIONES TECNOLOGICAS"/>
    <x v="0"/>
    <s v="PIM"/>
    <s v="GITE"/>
    <s v="EG 2026"/>
    <s v="2.3"/>
    <s v="2.3.2.9.1.1"/>
    <x v="238"/>
    <x v="0"/>
    <n v="7"/>
    <n v="6500"/>
    <m/>
    <m/>
    <x v="2"/>
    <x v="2"/>
    <m/>
    <m/>
    <m/>
    <m/>
    <m/>
    <m/>
    <m/>
    <m/>
    <n v="91000"/>
    <n v="0"/>
    <n v="0"/>
    <n v="45500"/>
    <n v="45500"/>
    <n v="0"/>
    <n v="0"/>
    <n v="0"/>
    <n v="0"/>
    <n v="0"/>
    <n v="0"/>
    <n v="0"/>
    <n v="0"/>
    <n v="91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45500"/>
    <m/>
    <n v="0"/>
    <m/>
    <n v="0"/>
    <m/>
    <m/>
    <m/>
    <m/>
    <m/>
    <m/>
    <m/>
    <m/>
    <m/>
    <m/>
    <m/>
    <m/>
  </r>
  <r>
    <s v="DISEÑO, DESARROLLO Y DESPLIEGUE SOLUCIONES TECNOLOGICAS"/>
    <x v="0"/>
    <s v="PIM"/>
    <s v="GITE"/>
    <s v="EG 2026"/>
    <s v="2.3"/>
    <s v="2.3.2.9.1.1"/>
    <x v="240"/>
    <x v="0"/>
    <n v="3"/>
    <n v="4500"/>
    <m/>
    <m/>
    <x v="2"/>
    <x v="2"/>
    <m/>
    <m/>
    <m/>
    <m/>
    <m/>
    <m/>
    <m/>
    <m/>
    <n v="27000"/>
    <n v="0"/>
    <n v="0"/>
    <n v="13500"/>
    <n v="13500"/>
    <n v="0"/>
    <n v="0"/>
    <n v="0"/>
    <n v="0"/>
    <n v="0"/>
    <n v="0"/>
    <n v="0"/>
    <n v="0"/>
    <n v="27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3500"/>
    <m/>
    <n v="0"/>
    <m/>
    <n v="0"/>
    <m/>
    <m/>
    <m/>
    <m/>
    <m/>
    <m/>
    <m/>
    <m/>
    <m/>
    <m/>
    <m/>
    <m/>
  </r>
  <r>
    <s v="DISEÑO, DESARROLLO Y DESPLIEGUE SOLUCIONES TECNOLOGICAS"/>
    <x v="0"/>
    <s v="PIM"/>
    <s v="GITE"/>
    <s v="EG 2026"/>
    <s v="2.3"/>
    <s v="2.3.2.9.1.1"/>
    <x v="241"/>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000"/>
    <m/>
    <n v="0"/>
    <m/>
    <n v="0"/>
    <m/>
    <m/>
    <m/>
    <m/>
    <m/>
    <m/>
    <m/>
    <m/>
    <m/>
    <m/>
    <m/>
    <m/>
  </r>
  <r>
    <s v="PREPARACION DE EQUIPOS INFORMATICOS ELECTORALES PARA SUFRAGIO"/>
    <x v="2"/>
    <s v="PIM"/>
    <s v="GITE"/>
    <s v="EG 2026"/>
    <s v="2.3"/>
    <s v="2.3.2.9.1.1"/>
    <x v="242"/>
    <x v="0"/>
    <n v="1"/>
    <n v="5000"/>
    <m/>
    <m/>
    <x v="2"/>
    <x v="2"/>
    <m/>
    <m/>
    <m/>
    <m/>
    <m/>
    <m/>
    <m/>
    <m/>
    <n v="10000"/>
    <n v="0"/>
    <n v="0"/>
    <n v="5000"/>
    <n v="5000"/>
    <n v="0"/>
    <n v="0"/>
    <n v="0"/>
    <n v="0"/>
    <n v="0"/>
    <n v="0"/>
    <n v="0"/>
    <n v="0"/>
    <n v="1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5000"/>
    <m/>
    <n v="0"/>
    <m/>
    <n v="0"/>
    <m/>
    <m/>
    <m/>
    <m/>
    <m/>
    <m/>
    <m/>
    <m/>
    <m/>
    <m/>
    <m/>
    <m/>
  </r>
  <r>
    <s v="PREPARACION DE EQUIPOS INFORMATICOS ELECTORALES PARA SUFRAGIO"/>
    <x v="2"/>
    <s v="PIM"/>
    <s v="GITE"/>
    <s v="EG 2026"/>
    <s v="2.3"/>
    <s v="2.3.2.9.1.1"/>
    <x v="242"/>
    <x v="0"/>
    <n v="1"/>
    <n v="5000"/>
    <m/>
    <m/>
    <x v="0"/>
    <x v="2"/>
    <m/>
    <m/>
    <m/>
    <m/>
    <m/>
    <m/>
    <m/>
    <m/>
    <n v="5000"/>
    <n v="0"/>
    <n v="0"/>
    <n v="0"/>
    <n v="5000"/>
    <n v="0"/>
    <n v="0"/>
    <n v="0"/>
    <n v="0"/>
    <n v="0"/>
    <n v="0"/>
    <n v="0"/>
    <n v="0"/>
    <n v="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5000"/>
    <m/>
    <n v="0"/>
    <m/>
    <n v="0"/>
    <m/>
    <m/>
    <m/>
    <m/>
    <m/>
    <m/>
    <m/>
    <m/>
    <m/>
    <m/>
    <m/>
    <m/>
  </r>
  <r>
    <s v="PREPARACION DE EQUIPOS INFORMATICOS ELECTORALES PARA SUFRAGIO"/>
    <x v="2"/>
    <s v="PIM"/>
    <s v="GITE"/>
    <s v="EG 2026"/>
    <s v="2.3"/>
    <s v="2.3.2.9.1.1"/>
    <x v="243"/>
    <x v="0"/>
    <n v="2"/>
    <n v="4000"/>
    <m/>
    <m/>
    <x v="0"/>
    <x v="2"/>
    <m/>
    <m/>
    <m/>
    <m/>
    <m/>
    <m/>
    <m/>
    <m/>
    <n v="8000"/>
    <n v="0"/>
    <n v="0"/>
    <n v="0"/>
    <n v="8000"/>
    <n v="0"/>
    <n v="0"/>
    <n v="0"/>
    <n v="0"/>
    <n v="0"/>
    <n v="0"/>
    <n v="0"/>
    <n v="0"/>
    <n v="8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8000"/>
    <m/>
    <n v="0"/>
    <m/>
    <n v="0"/>
    <m/>
    <m/>
    <m/>
    <m/>
    <m/>
    <m/>
    <m/>
    <m/>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ABENSUR"/>
    <s v="QUISPE"/>
    <s v="AZAEL NICOLAS"/>
    <n v="74078756"/>
    <n v="10740787565"/>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ALMEIDA"/>
    <s v="TELLO"/>
    <s v="MARIA ALEJANDRA"/>
    <n v="74860293"/>
    <n v="10748602939"/>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ALVA"/>
    <s v="EVANGELISTA"/>
    <s v="MAGDA MARELY"/>
    <n v="40502712"/>
    <n v="10405027122"/>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PAISIG"/>
    <s v="HEREDIA DE MONTENEGRO"/>
    <s v="NOEMI"/>
    <n v="44830307"/>
    <n v="10448303077"/>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AVENDAÑO"/>
    <s v="CARDENAS"/>
    <s v="DIEGO ALONSO"/>
    <n v="76007178"/>
    <n v="10760071787"/>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CAZORLA"/>
    <s v="OCHOA"/>
    <s v="ISABEL NILDA"/>
    <n v="9604077"/>
    <n v="10096040771"/>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CHAMBI"/>
    <s v="ALFARO"/>
    <s v="NELIA YOLA"/>
    <n v="43224618"/>
    <n v="10432246189"/>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CHAVEZ"/>
    <s v="GUTIERREZ"/>
    <s v="LUZ VICTORIA"/>
    <n v="23707940"/>
    <n v="10237079405"/>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DORIA"/>
    <s v="VEGA"/>
    <s v="PIERO ALESSANDRO"/>
    <n v="75921675"/>
    <n v="10759216755"/>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FERNANDEZ"/>
    <s v="CARBAJAL"/>
    <s v="JASON HORACIO"/>
    <n v="9890025"/>
    <n v="10098900255"/>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FERRUA"/>
    <s v="PAUCAR"/>
    <s v="CESAR AUGUSTO NAPOLEON"/>
    <n v="45345810"/>
    <n v="10453458101"/>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GARCIA"/>
    <s v="BLACIDO"/>
    <s v="JAHAIRA SUJEY"/>
    <n v="43043733"/>
    <n v="10430437335"/>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GUTIERREZ"/>
    <s v="SANCHEZ"/>
    <s v="EDER"/>
    <n v="43602839"/>
    <n v="10436028399"/>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HUARACHI"/>
    <s v="CALDERON"/>
    <s v="ALDHAIR MATHIAS"/>
    <n v="74532501"/>
    <n v="10745325012"/>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LOPEZ"/>
    <s v="CASTILLO"/>
    <s v="KARINA"/>
    <n v="75550209"/>
    <n v="10755502095"/>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LUYO"/>
    <s v="SERRANO"/>
    <s v="SERGIO STEVEN"/>
    <n v="46487998"/>
    <n v="10464879981"/>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MACARLUPÚ"/>
    <s v="CHÁVEZ"/>
    <s v="ANGELO MAX"/>
    <n v="72354231"/>
    <n v="10723542311"/>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MARCELO"/>
    <s v="PICHEN"/>
    <s v="WISTON JUNIOR"/>
    <n v="76860434"/>
    <n v="10768604342"/>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MENACHO"/>
    <s v="ESTALLA"/>
    <s v="PATRICIA"/>
    <n v="42985729"/>
    <n v="10429857291"/>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HUARACHI"/>
    <s v="CALDERON"/>
    <s v="ANDREE FABRIZIO"/>
    <n v="74532500"/>
    <n v="10745325004"/>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PEÑA"/>
    <s v="OLORTEGUI"/>
    <s v="ANGIE"/>
    <n v="44136619"/>
    <n v="10441366197"/>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RAMIREZ"/>
    <s v="CUSI"/>
    <s v="JULIO CESAR"/>
    <n v="44789837"/>
    <n v="10447898379"/>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ROJAS"/>
    <s v="BRICEÑO"/>
    <s v="JUAN CARLOS"/>
    <n v="6164999"/>
    <n v="10061649994"/>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CALDERÓN"/>
    <s v="HILARIÓN"/>
    <s v="ALEXIS JOEL"/>
    <n v="74505317"/>
    <n v="10745053179"/>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ZAPATA"/>
    <s v="LIZANA"/>
    <s v="JUAN LUIS"/>
    <n v="41556965"/>
    <n v="10415569659"/>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ZARATE"/>
    <s v="VICTORIA"/>
    <s v="PIERO PAUL"/>
    <n v="10050111"/>
    <n v="10100501118"/>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4-2026-SGGDI/GITE"/>
    <s v="002269-2026-SGIST"/>
    <s v="001038-2026/GITE"/>
    <d v="2026-02-27T00:00:00"/>
    <m/>
    <m/>
    <m/>
    <m/>
    <m/>
    <s v="RUIZ"/>
    <s v="CAMPOS"/>
    <s v="JONATHAN GERMAN"/>
    <n v="48113648"/>
    <n v="10481136488"/>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32-2026-SGGDI/GITE"/>
    <s v="002494-2026-SGIST/GITE"/>
    <s v="001137-2026/GITE"/>
    <d v="2025-03-06T00:00:00"/>
    <m/>
    <m/>
    <m/>
    <m/>
    <m/>
    <s v="CHUMACERO"/>
    <s v="PAIVA"/>
    <s v="GUISELLA LISBETH"/>
    <n v="42952205"/>
    <n v="10429522051"/>
    <n v="3000"/>
    <d v="2026-03-09T00:00:00"/>
    <d v="2025-04-30T00:00:00"/>
    <m/>
    <m/>
    <m/>
    <m/>
    <m/>
    <m/>
    <m/>
    <m/>
    <m/>
    <m/>
    <m/>
    <m/>
    <m/>
    <m/>
    <m/>
    <m/>
    <m/>
    <m/>
    <m/>
    <n v="30"/>
    <n v="3000"/>
    <n v="23"/>
    <n v="2300"/>
    <n v="23"/>
    <n v="2300"/>
    <n v="700"/>
    <n v="700"/>
    <m/>
    <n v="30"/>
    <n v="3000"/>
    <n v="30"/>
    <n v="3000"/>
    <n v="30"/>
    <n v="3000"/>
    <m/>
    <m/>
    <m/>
    <m/>
    <m/>
    <m/>
    <m/>
    <m/>
    <m/>
    <m/>
    <m/>
    <m/>
  </r>
  <r>
    <s v="PREPARACION DE EQUIPOS INFORMATICOS ELECTORALES PARA SUFRAGIO"/>
    <x v="2"/>
    <s v="PIM"/>
    <s v="GITE"/>
    <s v="EG 2026"/>
    <s v="2.3"/>
    <s v="2.3.2.9.1.1"/>
    <x v="244"/>
    <x v="0"/>
    <n v="1"/>
    <n v="3000"/>
    <m/>
    <m/>
    <x v="0"/>
    <x v="2"/>
    <m/>
    <m/>
    <m/>
    <m/>
    <m/>
    <m/>
    <m/>
    <m/>
    <n v="3000"/>
    <n v="0"/>
    <n v="0"/>
    <n v="0"/>
    <n v="3000"/>
    <n v="0"/>
    <n v="0"/>
    <n v="0"/>
    <n v="0"/>
    <n v="0"/>
    <n v="0"/>
    <n v="0"/>
    <n v="0"/>
    <n v="3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SULLON"/>
    <s v="GIRON"/>
    <s v="ALEX JUNIOR"/>
    <n v="47848451"/>
    <n v="10478484513"/>
    <n v="3000"/>
    <d v="2026-04-01T00:00:00"/>
    <d v="2026-04-30T00:00:00"/>
    <m/>
    <m/>
    <m/>
    <m/>
    <m/>
    <m/>
    <m/>
    <m/>
    <m/>
    <m/>
    <m/>
    <m/>
    <m/>
    <m/>
    <m/>
    <m/>
    <m/>
    <m/>
    <m/>
    <n v="14"/>
    <n v="3000"/>
    <n v="14"/>
    <n v="3000"/>
    <n v="14"/>
    <n v="3000"/>
    <m/>
    <m/>
    <m/>
    <n v="30"/>
    <n v="3000"/>
    <n v="30"/>
    <n v="3000"/>
    <n v="30"/>
    <n v="3000"/>
    <m/>
    <m/>
    <m/>
    <n v="3000"/>
    <n v="3000"/>
    <n v="3000"/>
    <n v="0"/>
    <n v="0"/>
    <m/>
    <m/>
    <m/>
    <m/>
  </r>
  <r>
    <s v="PREPARACION DE EQUIPOS INFORMATICOS ELECTORALES PARA SUFRAGIO"/>
    <x v="2"/>
    <s v="PIM"/>
    <s v="GITE"/>
    <s v="EG 2026"/>
    <s v="2.3"/>
    <s v="2.3.2.9.1.1"/>
    <x v="244"/>
    <x v="0"/>
    <n v="1"/>
    <n v="3000"/>
    <m/>
    <m/>
    <x v="0"/>
    <x v="2"/>
    <m/>
    <m/>
    <m/>
    <m/>
    <m/>
    <m/>
    <m/>
    <m/>
    <n v="3000"/>
    <n v="0"/>
    <n v="0"/>
    <n v="0"/>
    <n v="3000"/>
    <n v="0"/>
    <n v="0"/>
    <n v="0"/>
    <n v="0"/>
    <n v="0"/>
    <n v="0"/>
    <n v="0"/>
    <n v="0"/>
    <n v="3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VERGARA"/>
    <s v="AQUINO"/>
    <s v="DIEGO ANTHONY"/>
    <n v="74855151"/>
    <n v="10748551510"/>
    <n v="3000"/>
    <d v="2026-04-01T00:00:00"/>
    <d v="2026-04-30T00:00:00"/>
    <m/>
    <m/>
    <m/>
    <m/>
    <m/>
    <m/>
    <m/>
    <m/>
    <m/>
    <m/>
    <m/>
    <m/>
    <m/>
    <m/>
    <m/>
    <m/>
    <m/>
    <m/>
    <m/>
    <n v="14"/>
    <n v="3000"/>
    <n v="14"/>
    <n v="3000"/>
    <n v="14"/>
    <n v="3000"/>
    <m/>
    <m/>
    <m/>
    <n v="30"/>
    <n v="3000"/>
    <n v="30"/>
    <n v="3000"/>
    <n v="30"/>
    <n v="3000"/>
    <m/>
    <m/>
    <m/>
    <n v="30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DORIA"/>
    <s v="VEGA"/>
    <s v="FIORELLA SAMANTHA"/>
    <n v="48270809"/>
    <n v="10482708094"/>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BALAREZO"/>
    <s v="TINEO"/>
    <s v="JORGE EDUARDO"/>
    <n v="44306067"/>
    <n v="10443060672"/>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BRAVO"/>
    <s v="PALOMINO"/>
    <s v="ANGIE MELANIE"/>
    <n v="48299226"/>
    <n v="10482992264"/>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DELGADO"/>
    <s v="CAMACHO"/>
    <s v=" GABRIEL ALEXANDER"/>
    <n v="72199595"/>
    <n v="10721995955"/>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DEPAZ"/>
    <s v="NAVARRETE"/>
    <s v="MARCO BRYAN"/>
    <n v="70085892"/>
    <n v="10700858923"/>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FERREYRA"/>
    <s v="ALVA"/>
    <s v="BENJAMIN SALOMON"/>
    <n v="46702931"/>
    <n v="10467029318"/>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HURTADO"/>
    <s v="BARBOZA"/>
    <s v="LORENA EMPERATRIZ"/>
    <n v="7536110"/>
    <n v="10075361101"/>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LAPIZ"/>
    <s v="MAQUE"/>
    <s v="WILSON ADILSON"/>
    <n v="46865296"/>
    <n v="10468652965"/>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VASQUEZ"/>
    <s v="ESPINOZA"/>
    <s v="JORGE RODOLFO"/>
    <n v="40036563"/>
    <n v="10400365631"/>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MEDINA"/>
    <s v="GUADALUPE"/>
    <s v="JOSUE ELIEZER"/>
    <n v="73142588"/>
    <n v="10731425880"/>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GUTIERREZ"/>
    <s v="PALOMINO"/>
    <s v="MARISOL"/>
    <n v="40162860"/>
    <n v="10401628601"/>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MONTENEGRO"/>
    <s v="RODRIGUEZ"/>
    <s v="EDITH GEORGINA"/>
    <n v="45237863"/>
    <n v="10452378634"/>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NAJARRO"/>
    <s v="SANDOVAL"/>
    <s v="ASTRID LESLY"/>
    <n v="73191230"/>
    <n v="10731912306"/>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PALACIOS"/>
    <s v="FLORES"/>
    <s v="LUIS ENRIQUE"/>
    <n v="72164948"/>
    <n v="10721649488"/>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QUISPE"/>
    <s v="HUANCA DE ABENSUR"/>
    <s v="TERESA"/>
    <n v="29591043"/>
    <n v="10295910432"/>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LOPEZ"/>
    <s v="NAVARRO"/>
    <s v="MAGNO ENRIQUE"/>
    <n v="41497911"/>
    <n v="10414979110"/>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ROSALES"/>
    <s v="ROSALES"/>
    <s v="MICHAEL EDER"/>
    <n v="42968715"/>
    <n v="10429687158"/>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SARMIENTO"/>
    <s v="QUISPITUPA"/>
    <s v="AMANDA"/>
    <n v="74755447"/>
    <n v="10747554477"/>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2"/>
    <n v="3000"/>
    <m/>
    <m/>
    <x v="5"/>
    <x v="2"/>
    <m/>
    <m/>
    <m/>
    <m/>
    <m/>
    <m/>
    <m/>
    <m/>
    <n v="8800"/>
    <n v="0"/>
    <n v="0"/>
    <n v="2800"/>
    <n v="6000"/>
    <n v="0"/>
    <n v="0"/>
    <n v="0"/>
    <n v="0"/>
    <n v="0"/>
    <n v="0"/>
    <n v="0"/>
    <n v="0"/>
    <n v="88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2800"/>
    <m/>
    <n v="0"/>
    <m/>
    <n v="0"/>
    <n v="2800"/>
    <n v="2800"/>
    <m/>
    <n v="30"/>
    <n v="6000"/>
    <m/>
    <n v="0"/>
    <m/>
    <n v="0"/>
    <m/>
    <m/>
    <m/>
    <m/>
    <m/>
    <m/>
    <m/>
    <m/>
    <m/>
    <m/>
    <m/>
    <m/>
  </r>
  <r>
    <s v="DISEÑO, DESARROLLO Y DESPLIEGUE SOLUCIONES TECNOLOGICAS"/>
    <x v="0"/>
    <s v="PIM"/>
    <s v="GITE"/>
    <s v="EG 2026"/>
    <s v="2.3"/>
    <s v="2.3.2.9.1.1"/>
    <x v="246"/>
    <x v="0"/>
    <n v="1"/>
    <n v="10000"/>
    <m/>
    <m/>
    <x v="2"/>
    <x v="2"/>
    <m/>
    <m/>
    <m/>
    <m/>
    <m/>
    <m/>
    <m/>
    <m/>
    <n v="20000"/>
    <n v="0"/>
    <n v="0"/>
    <n v="10000"/>
    <n v="10000"/>
    <n v="0"/>
    <n v="0"/>
    <n v="0"/>
    <n v="0"/>
    <n v="0"/>
    <n v="0"/>
    <n v="0"/>
    <n v="0"/>
    <n v="20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QUISPE"/>
    <s v="RAMOS"/>
    <s v="GUILLERMO JAZMANI"/>
    <n v="44671699"/>
    <n v="10446716994"/>
    <n v="10000"/>
    <d v="2026-03-01T00:00:00"/>
    <d v="2026-04-30T00:00:00"/>
    <m/>
    <m/>
    <m/>
    <m/>
    <m/>
    <m/>
    <m/>
    <m/>
    <m/>
    <m/>
    <m/>
    <m/>
    <m/>
    <m/>
    <m/>
    <m/>
    <m/>
    <m/>
    <m/>
    <n v="30"/>
    <n v="10000"/>
    <n v="30"/>
    <n v="10000"/>
    <n v="30"/>
    <n v="10000"/>
    <m/>
    <m/>
    <m/>
    <n v="30"/>
    <n v="10000"/>
    <n v="30"/>
    <n v="10000"/>
    <n v="30"/>
    <n v="10000"/>
    <m/>
    <m/>
    <m/>
    <n v="20000"/>
    <n v="10000"/>
    <n v="10000"/>
    <n v="0"/>
    <n v="0"/>
    <m/>
    <m/>
    <m/>
    <m/>
  </r>
  <r>
    <s v="DISEÑO, DESARROLLO Y DESPLIEGUE SOLUCIONES TECNOLOGICAS"/>
    <x v="0"/>
    <s v="PIM"/>
    <s v="GITE"/>
    <s v="EG 2026"/>
    <s v="2.3"/>
    <s v="2.3.2.9.1.1"/>
    <x v="247"/>
    <x v="0"/>
    <n v="1"/>
    <n v="10000"/>
    <m/>
    <m/>
    <x v="2"/>
    <x v="2"/>
    <m/>
    <m/>
    <m/>
    <m/>
    <m/>
    <m/>
    <m/>
    <m/>
    <n v="20000"/>
    <n v="0"/>
    <n v="0"/>
    <n v="10000"/>
    <n v="10000"/>
    <n v="0"/>
    <n v="0"/>
    <n v="0"/>
    <n v="0"/>
    <n v="0"/>
    <n v="0"/>
    <n v="0"/>
    <n v="0"/>
    <n v="20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VALDEZ"/>
    <s v="CORDOVA"/>
    <s v="HJALMAR NERYGHT YOGHT"/>
    <n v="3898117"/>
    <n v="10038981175"/>
    <n v="10000"/>
    <d v="2026-03-01T00:00:00"/>
    <d v="2026-04-30T00:00:00"/>
    <m/>
    <m/>
    <m/>
    <m/>
    <m/>
    <m/>
    <m/>
    <m/>
    <m/>
    <m/>
    <m/>
    <m/>
    <m/>
    <m/>
    <m/>
    <m/>
    <m/>
    <m/>
    <m/>
    <n v="30"/>
    <n v="10000"/>
    <n v="30"/>
    <n v="10000"/>
    <n v="30"/>
    <n v="10000"/>
    <m/>
    <m/>
    <m/>
    <n v="30"/>
    <n v="10000"/>
    <n v="30"/>
    <n v="10000"/>
    <n v="30"/>
    <n v="10000"/>
    <m/>
    <m/>
    <m/>
    <n v="20000"/>
    <n v="10000"/>
    <n v="10000"/>
    <n v="0"/>
    <n v="0"/>
    <m/>
    <m/>
    <m/>
    <m/>
  </r>
  <r>
    <s v="DISEÑO, DESARROLLO Y DESPLIEGUE SOLUCIONES TECNOLOGICAS"/>
    <x v="0"/>
    <s v="PIM"/>
    <s v="GITE"/>
    <s v="EG 2026"/>
    <s v="2.3"/>
    <s v="2.3.2.9.1.1"/>
    <x v="248"/>
    <x v="0"/>
    <n v="1"/>
    <n v="10000"/>
    <m/>
    <m/>
    <x v="2"/>
    <x v="2"/>
    <m/>
    <m/>
    <m/>
    <m/>
    <m/>
    <m/>
    <m/>
    <m/>
    <n v="20000"/>
    <n v="0"/>
    <n v="0"/>
    <n v="10000"/>
    <n v="10000"/>
    <n v="0"/>
    <n v="0"/>
    <n v="0"/>
    <n v="0"/>
    <n v="0"/>
    <n v="0"/>
    <n v="0"/>
    <n v="0"/>
    <n v="20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CHIARELLA"/>
    <s v="CANDIOTTI"/>
    <s v="GEOVANNI ALBERTO"/>
    <n v="44095082"/>
    <n v="10440950821"/>
    <n v="10000"/>
    <d v="2026-03-01T00:00:00"/>
    <d v="2026-04-30T00:00:00"/>
    <m/>
    <m/>
    <m/>
    <m/>
    <m/>
    <m/>
    <m/>
    <m/>
    <m/>
    <m/>
    <m/>
    <m/>
    <m/>
    <m/>
    <m/>
    <m/>
    <m/>
    <m/>
    <m/>
    <n v="30"/>
    <n v="10000"/>
    <n v="30"/>
    <n v="10000"/>
    <n v="30"/>
    <n v="10000"/>
    <m/>
    <m/>
    <m/>
    <n v="30"/>
    <n v="10000"/>
    <n v="30"/>
    <n v="10000"/>
    <n v="30"/>
    <n v="10000"/>
    <m/>
    <m/>
    <m/>
    <n v="20000"/>
    <n v="10000"/>
    <n v="10000"/>
    <n v="0"/>
    <n v="0"/>
    <m/>
    <m/>
    <m/>
    <m/>
  </r>
  <r>
    <s v="DISEÑO, DESARROLLO Y DESPLIEGUE SOLUCIONES TECNOLOGICAS"/>
    <x v="0"/>
    <s v="PIM"/>
    <s v="GITE"/>
    <s v="EG 2026"/>
    <s v="2.3"/>
    <s v="2.3.2.9.1.1"/>
    <x v="249"/>
    <x v="0"/>
    <n v="1"/>
    <n v="10000"/>
    <m/>
    <m/>
    <x v="2"/>
    <x v="2"/>
    <m/>
    <m/>
    <m/>
    <m/>
    <m/>
    <m/>
    <m/>
    <m/>
    <n v="20000"/>
    <n v="0"/>
    <n v="0"/>
    <n v="10000"/>
    <n v="10000"/>
    <n v="0"/>
    <n v="0"/>
    <n v="0"/>
    <n v="0"/>
    <n v="0"/>
    <n v="0"/>
    <n v="0"/>
    <n v="0"/>
    <n v="20000"/>
    <s v="GITE"/>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0000"/>
    <m/>
    <n v="0"/>
    <m/>
    <n v="0"/>
    <m/>
    <m/>
    <m/>
    <m/>
    <m/>
    <m/>
    <m/>
    <m/>
    <m/>
    <m/>
    <m/>
    <m/>
  </r>
  <r>
    <s v="GESTION DE LA SEGURIDAD INFORMATICA Y CONTINUIDAD DE LOS SERVICIOS TECNOLOGICOS"/>
    <x v="3"/>
    <s v="PIM"/>
    <s v="GITE"/>
    <s v="EG 2026"/>
    <s v="2.3"/>
    <s v="2.3.2.9.1.1"/>
    <x v="250"/>
    <x v="0"/>
    <n v="1"/>
    <n v="10000"/>
    <m/>
    <m/>
    <x v="2"/>
    <x v="2"/>
    <m/>
    <m/>
    <m/>
    <m/>
    <m/>
    <m/>
    <m/>
    <m/>
    <n v="20000"/>
    <n v="0"/>
    <n v="0"/>
    <n v="10000"/>
    <n v="10000"/>
    <n v="0"/>
    <n v="0"/>
    <n v="0"/>
    <n v="0"/>
    <n v="0"/>
    <n v="0"/>
    <n v="0"/>
    <n v="0"/>
    <n v="20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COTRINA"/>
    <s v="CASTAÑEDA"/>
    <s v="LIDER JEN"/>
    <n v="8679106"/>
    <n v="10086791060"/>
    <n v="10000"/>
    <d v="2026-03-01T00:00:00"/>
    <d v="2026-04-30T00:00:00"/>
    <m/>
    <m/>
    <m/>
    <m/>
    <m/>
    <m/>
    <m/>
    <m/>
    <m/>
    <m/>
    <m/>
    <m/>
    <m/>
    <m/>
    <m/>
    <m/>
    <m/>
    <m/>
    <m/>
    <n v="30"/>
    <n v="10000"/>
    <n v="30"/>
    <n v="10000"/>
    <n v="30"/>
    <n v="10000"/>
    <m/>
    <m/>
    <m/>
    <n v="30"/>
    <n v="10000"/>
    <n v="30"/>
    <n v="10000"/>
    <n v="30"/>
    <n v="10000"/>
    <m/>
    <m/>
    <m/>
    <n v="20000"/>
    <n v="10000"/>
    <n v="10000"/>
    <n v="0"/>
    <n v="0"/>
    <m/>
    <m/>
    <m/>
    <m/>
  </r>
  <r>
    <s v="DISEÑO, DESARROLLO Y DESPLIEGUE SOLUCIONES TECNOLOGICAS"/>
    <x v="0"/>
    <s v="PIM"/>
    <s v="GITE"/>
    <s v="EG 2026"/>
    <s v="2.3"/>
    <s v="2.3.2.9.1.1"/>
    <x v="251"/>
    <x v="0"/>
    <n v="1"/>
    <n v="10000"/>
    <m/>
    <m/>
    <x v="2"/>
    <x v="2"/>
    <m/>
    <m/>
    <m/>
    <m/>
    <m/>
    <m/>
    <m/>
    <m/>
    <n v="20000"/>
    <n v="0"/>
    <n v="0"/>
    <n v="10000"/>
    <n v="10000"/>
    <n v="0"/>
    <n v="0"/>
    <n v="0"/>
    <n v="0"/>
    <n v="0"/>
    <n v="0"/>
    <n v="0"/>
    <n v="0"/>
    <n v="20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CUEVA"/>
    <s v="AGUIRRE"/>
    <s v="ROBERTO ANGEL"/>
    <n v="6086296"/>
    <n v="10060862961"/>
    <n v="10000"/>
    <d v="2026-03-01T00:00:00"/>
    <d v="2026-04-30T00:00:00"/>
    <m/>
    <m/>
    <m/>
    <m/>
    <m/>
    <m/>
    <m/>
    <m/>
    <m/>
    <m/>
    <m/>
    <m/>
    <m/>
    <m/>
    <m/>
    <m/>
    <m/>
    <m/>
    <m/>
    <n v="30"/>
    <n v="10000"/>
    <n v="30"/>
    <n v="10000"/>
    <n v="30"/>
    <n v="10000"/>
    <m/>
    <m/>
    <m/>
    <n v="30"/>
    <n v="10000"/>
    <n v="30"/>
    <n v="10000"/>
    <n v="30"/>
    <n v="10000"/>
    <m/>
    <m/>
    <m/>
    <n v="20000"/>
    <n v="10000"/>
    <n v="10000"/>
    <n v="0"/>
    <n v="0"/>
    <m/>
    <m/>
    <m/>
    <m/>
  </r>
  <r>
    <s v="GESTION DE LA SEGURIDAD INFORMATICA Y CONTINUIDAD DE LOS SERVICIOS TECNOLOGICOS"/>
    <x v="3"/>
    <s v="PIM"/>
    <s v="GITE"/>
    <s v="EG 2026"/>
    <s v="2.3"/>
    <s v="2.3.2.9.1.1"/>
    <x v="252"/>
    <x v="0"/>
    <n v="1"/>
    <n v="6000"/>
    <m/>
    <m/>
    <x v="2"/>
    <x v="2"/>
    <m/>
    <m/>
    <m/>
    <m/>
    <m/>
    <m/>
    <m/>
    <m/>
    <n v="12000"/>
    <n v="0"/>
    <n v="0"/>
    <n v="6000"/>
    <n v="6000"/>
    <n v="0"/>
    <n v="0"/>
    <n v="0"/>
    <n v="0"/>
    <n v="0"/>
    <n v="0"/>
    <n v="0"/>
    <n v="0"/>
    <n v="12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BARDALES"/>
    <s v="CARLOS"/>
    <s v="CARLOS ALBERTO"/>
    <n v="41401296"/>
    <n v="10414012961"/>
    <n v="6000"/>
    <d v="2026-03-01T00:00:00"/>
    <d v="2026-04-30T00:00:00"/>
    <m/>
    <m/>
    <m/>
    <m/>
    <m/>
    <m/>
    <m/>
    <m/>
    <m/>
    <m/>
    <m/>
    <m/>
    <m/>
    <m/>
    <m/>
    <m/>
    <m/>
    <m/>
    <m/>
    <n v="30"/>
    <n v="6000"/>
    <n v="30"/>
    <n v="6000"/>
    <n v="30"/>
    <n v="6000"/>
    <m/>
    <m/>
    <m/>
    <n v="30"/>
    <n v="6000"/>
    <n v="30"/>
    <n v="6000"/>
    <n v="30"/>
    <n v="6000"/>
    <m/>
    <m/>
    <m/>
    <n v="12000"/>
    <n v="6000"/>
    <n v="6000"/>
    <n v="0"/>
    <n v="0"/>
    <m/>
    <m/>
    <m/>
    <m/>
  </r>
  <r>
    <s v="GESTION DE LA SEGURIDAD INFORMATICA Y CONTINUIDAD DE LOS SERVICIOS TECNOLOGICOS"/>
    <x v="3"/>
    <s v="PIM"/>
    <s v="GITE"/>
    <s v="EG 2026"/>
    <s v="2.3"/>
    <s v="2.3.2.9.1.1"/>
    <x v="253"/>
    <x v="0"/>
    <n v="1"/>
    <n v="5000"/>
    <m/>
    <m/>
    <x v="2"/>
    <x v="2"/>
    <m/>
    <m/>
    <m/>
    <m/>
    <m/>
    <m/>
    <m/>
    <m/>
    <n v="10000"/>
    <n v="0"/>
    <n v="0"/>
    <n v="5000"/>
    <n v="5000"/>
    <n v="0"/>
    <n v="0"/>
    <n v="0"/>
    <n v="0"/>
    <n v="0"/>
    <n v="0"/>
    <n v="0"/>
    <n v="0"/>
    <n v="10000"/>
    <s v="GITE"/>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5000"/>
    <m/>
    <n v="0"/>
    <m/>
    <n v="0"/>
    <m/>
    <m/>
    <m/>
    <m/>
    <m/>
    <m/>
    <m/>
    <m/>
    <m/>
    <m/>
    <m/>
    <m/>
  </r>
  <r>
    <s v="GESTION DOCUMENTAL"/>
    <x v="4"/>
    <s v="PIM"/>
    <s v="GITE"/>
    <s v="EG 2026"/>
    <s v="2.3"/>
    <s v="2.3.2.9.1.1"/>
    <x v="254"/>
    <x v="0"/>
    <n v="1"/>
    <n v="9000"/>
    <m/>
    <m/>
    <x v="2"/>
    <x v="2"/>
    <m/>
    <m/>
    <m/>
    <m/>
    <m/>
    <m/>
    <m/>
    <m/>
    <n v="18000"/>
    <n v="0"/>
    <n v="0"/>
    <n v="9000"/>
    <n v="9000"/>
    <n v="0"/>
    <n v="0"/>
    <n v="0"/>
    <n v="0"/>
    <n v="0"/>
    <n v="0"/>
    <n v="0"/>
    <n v="0"/>
    <n v="18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ESPINOZA"/>
    <s v="PITOT"/>
    <s v="JUAN CARLOS"/>
    <n v="9439449"/>
    <n v="10094394495"/>
    <n v="9000"/>
    <d v="2026-03-01T00:00:00"/>
    <d v="2026-04-30T00:00:00"/>
    <m/>
    <m/>
    <m/>
    <m/>
    <m/>
    <m/>
    <m/>
    <m/>
    <m/>
    <m/>
    <m/>
    <m/>
    <m/>
    <m/>
    <m/>
    <m/>
    <m/>
    <m/>
    <m/>
    <n v="30"/>
    <n v="9000"/>
    <n v="30"/>
    <n v="9000"/>
    <n v="30"/>
    <n v="9000"/>
    <m/>
    <m/>
    <m/>
    <n v="30"/>
    <n v="9000"/>
    <n v="30"/>
    <n v="9000"/>
    <n v="30"/>
    <n v="9000"/>
    <m/>
    <m/>
    <m/>
    <n v="18000"/>
    <n v="9000"/>
    <n v="9000"/>
    <n v="0"/>
    <n v="0"/>
    <m/>
    <m/>
    <m/>
    <m/>
  </r>
  <r>
    <s v="GESTION DOCUMENTAL"/>
    <x v="4"/>
    <s v="PIM"/>
    <s v="GITE"/>
    <s v="EG 2026"/>
    <s v="2.3"/>
    <s v="2.3.2.9.1.1"/>
    <x v="255"/>
    <x v="0"/>
    <n v="1"/>
    <n v="9000"/>
    <m/>
    <m/>
    <x v="2"/>
    <x v="2"/>
    <m/>
    <m/>
    <m/>
    <m/>
    <m/>
    <m/>
    <m/>
    <m/>
    <n v="18000"/>
    <n v="0"/>
    <n v="0"/>
    <n v="9000"/>
    <n v="9000"/>
    <n v="0"/>
    <n v="0"/>
    <n v="0"/>
    <n v="0"/>
    <n v="0"/>
    <n v="0"/>
    <n v="0"/>
    <n v="0"/>
    <n v="18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AGÜERO"/>
    <s v="VILLEGAS"/>
    <s v="JOSE ANTONIO"/>
    <n v="7220467"/>
    <n v="10072204676"/>
    <n v="9000"/>
    <d v="2026-03-01T00:00:00"/>
    <d v="2026-04-30T00:00:00"/>
    <m/>
    <m/>
    <m/>
    <m/>
    <m/>
    <m/>
    <m/>
    <m/>
    <m/>
    <m/>
    <m/>
    <m/>
    <m/>
    <m/>
    <m/>
    <m/>
    <m/>
    <m/>
    <m/>
    <n v="30"/>
    <n v="9000"/>
    <n v="30"/>
    <n v="9000"/>
    <n v="30"/>
    <n v="9000"/>
    <m/>
    <m/>
    <m/>
    <n v="30"/>
    <n v="9000"/>
    <n v="30"/>
    <n v="9000"/>
    <n v="30"/>
    <n v="9000"/>
    <m/>
    <m/>
    <m/>
    <n v="18000"/>
    <n v="9000"/>
    <n v="9000"/>
    <n v="0"/>
    <n v="0"/>
    <m/>
    <m/>
    <m/>
    <m/>
  </r>
  <r>
    <s v="GESTION DOCUMENTAL"/>
    <x v="4"/>
    <s v="PIM"/>
    <s v="GITE"/>
    <s v="EG 2026"/>
    <s v="2.3"/>
    <s v="2.3.2.9.1.1"/>
    <x v="256"/>
    <x v="0"/>
    <n v="1"/>
    <n v="8000"/>
    <m/>
    <m/>
    <x v="2"/>
    <x v="2"/>
    <m/>
    <m/>
    <m/>
    <m/>
    <m/>
    <m/>
    <m/>
    <m/>
    <n v="16000"/>
    <n v="0"/>
    <n v="0"/>
    <n v="8000"/>
    <n v="8000"/>
    <n v="0"/>
    <n v="0"/>
    <n v="0"/>
    <n v="0"/>
    <n v="0"/>
    <n v="0"/>
    <n v="0"/>
    <n v="0"/>
    <n v="16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VALDIVIA"/>
    <s v="BARRIONUEVO"/>
    <s v="JUAN CARLOS"/>
    <n v="45801976"/>
    <n v="10458019768"/>
    <n v="8000"/>
    <d v="2026-03-01T00:00:00"/>
    <d v="2026-04-30T00:00:00"/>
    <m/>
    <m/>
    <m/>
    <m/>
    <m/>
    <m/>
    <m/>
    <m/>
    <m/>
    <m/>
    <m/>
    <m/>
    <m/>
    <m/>
    <m/>
    <m/>
    <m/>
    <m/>
    <m/>
    <n v="30"/>
    <n v="8000"/>
    <n v="30"/>
    <n v="8000"/>
    <n v="30"/>
    <n v="8000"/>
    <m/>
    <m/>
    <m/>
    <n v="30"/>
    <n v="8000"/>
    <n v="30"/>
    <n v="8000.0000000000009"/>
    <n v="30"/>
    <n v="8000.0000000000009"/>
    <m/>
    <m/>
    <m/>
    <n v="16000"/>
    <n v="8000"/>
    <n v="8000"/>
    <n v="0"/>
    <n v="0"/>
    <m/>
    <m/>
    <m/>
    <m/>
  </r>
  <r>
    <s v="GESTION DOCUMENTAL"/>
    <x v="4"/>
    <s v="PIM"/>
    <s v="GITE"/>
    <s v="EG 2026"/>
    <s v="2.3"/>
    <s v="2.3.2.9.1.1"/>
    <x v="257"/>
    <x v="0"/>
    <n v="1"/>
    <n v="6000"/>
    <m/>
    <m/>
    <x v="2"/>
    <x v="2"/>
    <m/>
    <m/>
    <m/>
    <m/>
    <m/>
    <m/>
    <m/>
    <m/>
    <n v="12000"/>
    <n v="0"/>
    <n v="0"/>
    <n v="6000"/>
    <n v="6000"/>
    <n v="0"/>
    <n v="0"/>
    <n v="0"/>
    <n v="0"/>
    <n v="0"/>
    <n v="0"/>
    <n v="0"/>
    <n v="0"/>
    <n v="12000"/>
    <s v="GITE"/>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000"/>
    <m/>
    <n v="0"/>
    <m/>
    <n v="0"/>
    <m/>
    <m/>
    <m/>
    <m/>
    <m/>
    <m/>
    <m/>
    <m/>
    <m/>
    <m/>
    <m/>
    <m/>
  </r>
  <r>
    <s v="GESTION DOCUMENTAL"/>
    <x v="4"/>
    <s v="PIM"/>
    <s v="GITE"/>
    <s v="EG 2026"/>
    <s v="2.3"/>
    <s v="2.3.2.9.1.1"/>
    <x v="258"/>
    <x v="0"/>
    <n v="1"/>
    <n v="6500"/>
    <m/>
    <m/>
    <x v="2"/>
    <x v="2"/>
    <m/>
    <m/>
    <m/>
    <m/>
    <m/>
    <m/>
    <m/>
    <m/>
    <n v="13000"/>
    <n v="0"/>
    <n v="0"/>
    <n v="6500"/>
    <n v="6500"/>
    <n v="0"/>
    <n v="0"/>
    <n v="0"/>
    <n v="0"/>
    <n v="0"/>
    <n v="0"/>
    <n v="0"/>
    <n v="0"/>
    <n v="13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MARTINEZ"/>
    <s v="MELENDEZ"/>
    <s v="SUSY JAQUELINE"/>
    <n v="43524820"/>
    <n v="10435248204"/>
    <n v="6500"/>
    <d v="2026-03-01T00:00:00"/>
    <d v="2026-04-30T00:00:00"/>
    <m/>
    <m/>
    <m/>
    <m/>
    <m/>
    <m/>
    <m/>
    <m/>
    <m/>
    <m/>
    <m/>
    <m/>
    <m/>
    <m/>
    <m/>
    <m/>
    <m/>
    <m/>
    <m/>
    <n v="30"/>
    <n v="6500"/>
    <n v="30"/>
    <n v="6500"/>
    <n v="30"/>
    <n v="6500"/>
    <m/>
    <m/>
    <m/>
    <n v="30"/>
    <n v="6500"/>
    <n v="30"/>
    <n v="6500"/>
    <n v="30"/>
    <n v="6500"/>
    <m/>
    <m/>
    <m/>
    <n v="13000"/>
    <n v="6500"/>
    <n v="6500"/>
    <n v="0"/>
    <n v="0"/>
    <m/>
    <m/>
    <m/>
    <m/>
  </r>
  <r>
    <s v="GESTION DOCUMENTAL"/>
    <x v="4"/>
    <s v="PIM"/>
    <s v="GITE"/>
    <s v="EG 2026"/>
    <s v="2.3"/>
    <s v="2.3.2.9.1.1"/>
    <x v="259"/>
    <x v="0"/>
    <n v="1"/>
    <n v="5500"/>
    <m/>
    <m/>
    <x v="2"/>
    <x v="2"/>
    <m/>
    <m/>
    <m/>
    <m/>
    <m/>
    <m/>
    <m/>
    <m/>
    <n v="11000"/>
    <n v="0"/>
    <n v="0"/>
    <n v="5500"/>
    <n v="5500"/>
    <n v="0"/>
    <n v="0"/>
    <n v="0"/>
    <n v="0"/>
    <n v="0"/>
    <n v="0"/>
    <n v="0"/>
    <n v="0"/>
    <n v="11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SALVADOR"/>
    <s v="MENESES"/>
    <s v="CHRISTIAN ARMANDO"/>
    <n v="40128698"/>
    <n v="10401286981"/>
    <n v="5500"/>
    <d v="2026-03-01T00:00:00"/>
    <d v="2026-04-30T00:00:00"/>
    <m/>
    <m/>
    <m/>
    <m/>
    <m/>
    <m/>
    <m/>
    <m/>
    <m/>
    <m/>
    <m/>
    <m/>
    <m/>
    <m/>
    <m/>
    <m/>
    <m/>
    <m/>
    <m/>
    <n v="30"/>
    <n v="5500"/>
    <n v="30"/>
    <n v="5500"/>
    <n v="30"/>
    <n v="5500"/>
    <m/>
    <m/>
    <m/>
    <n v="30"/>
    <n v="5500"/>
    <n v="30"/>
    <n v="5500"/>
    <n v="30"/>
    <n v="5500"/>
    <m/>
    <m/>
    <m/>
    <n v="11000"/>
    <n v="5500"/>
    <n v="5500"/>
    <n v="0"/>
    <n v="0"/>
    <m/>
    <m/>
    <m/>
    <m/>
  </r>
  <r>
    <s v="GESTION DOCUMENTAL"/>
    <x v="4"/>
    <s v="PIM"/>
    <s v="GITE"/>
    <s v="EG 2026"/>
    <s v="2.3"/>
    <s v="2.3.2.9.1.1"/>
    <x v="260"/>
    <x v="0"/>
    <n v="1"/>
    <n v="5500"/>
    <m/>
    <m/>
    <x v="2"/>
    <x v="2"/>
    <m/>
    <m/>
    <m/>
    <m/>
    <m/>
    <m/>
    <m/>
    <m/>
    <n v="11000"/>
    <n v="0"/>
    <n v="0"/>
    <n v="5500"/>
    <n v="5500"/>
    <n v="0"/>
    <n v="0"/>
    <n v="0"/>
    <n v="0"/>
    <n v="0"/>
    <n v="0"/>
    <n v="0"/>
    <n v="0"/>
    <n v="11000"/>
    <s v="GITE"/>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5500"/>
    <m/>
    <n v="0"/>
    <m/>
    <n v="0"/>
    <m/>
    <m/>
    <m/>
    <m/>
    <m/>
    <m/>
    <m/>
    <m/>
    <m/>
    <m/>
    <m/>
    <m/>
  </r>
  <r>
    <s v="GESTION DOCUMENTAL"/>
    <x v="4"/>
    <s v="PIM"/>
    <s v="GITE"/>
    <s v="EG 2026"/>
    <s v="2.3"/>
    <s v="2.3.2.9.1.1"/>
    <x v="261"/>
    <x v="0"/>
    <n v="1"/>
    <n v="5000"/>
    <m/>
    <m/>
    <x v="2"/>
    <x v="2"/>
    <m/>
    <m/>
    <m/>
    <m/>
    <m/>
    <m/>
    <m/>
    <m/>
    <n v="10000"/>
    <n v="0"/>
    <n v="0"/>
    <n v="5000"/>
    <n v="5000"/>
    <n v="0"/>
    <n v="0"/>
    <n v="0"/>
    <n v="0"/>
    <n v="0"/>
    <n v="0"/>
    <n v="0"/>
    <n v="0"/>
    <n v="10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GUERRA"/>
    <s v="GOSSIN"/>
    <s v="MARIANNE CARLA"/>
    <n v="25844628"/>
    <n v="10258446289"/>
    <n v="5000"/>
    <d v="2026-03-01T00:00:00"/>
    <d v="2026-04-30T00:00:00"/>
    <m/>
    <m/>
    <m/>
    <m/>
    <m/>
    <m/>
    <m/>
    <m/>
    <m/>
    <m/>
    <m/>
    <m/>
    <m/>
    <m/>
    <m/>
    <m/>
    <m/>
    <m/>
    <m/>
    <n v="30"/>
    <n v="5000"/>
    <n v="30"/>
    <n v="5000"/>
    <n v="30"/>
    <n v="5000"/>
    <m/>
    <m/>
    <m/>
    <n v="30"/>
    <n v="5000"/>
    <n v="30"/>
    <n v="5000"/>
    <n v="30"/>
    <n v="5000"/>
    <m/>
    <m/>
    <m/>
    <n v="10000"/>
    <n v="5000"/>
    <n v="5000"/>
    <n v="0"/>
    <n v="0"/>
    <m/>
    <m/>
    <m/>
    <m/>
  </r>
  <r>
    <s v="DISEÑO, DESARROLLO Y DESPLIEGUE SOLUCIONES TECNOLOGICAS"/>
    <x v="0"/>
    <s v="PIM"/>
    <s v="GITE"/>
    <s v="EG 2026"/>
    <s v="2.3"/>
    <s v="2.3.2.9.1.1"/>
    <x v="262"/>
    <x v="0"/>
    <n v="1"/>
    <n v="6000"/>
    <m/>
    <m/>
    <x v="2"/>
    <x v="2"/>
    <m/>
    <m/>
    <m/>
    <m/>
    <m/>
    <m/>
    <m/>
    <m/>
    <n v="12000"/>
    <n v="0"/>
    <n v="0"/>
    <n v="6000"/>
    <n v="6000"/>
    <n v="0"/>
    <n v="0"/>
    <n v="0"/>
    <n v="0"/>
    <n v="0"/>
    <n v="0"/>
    <n v="0"/>
    <n v="0"/>
    <n v="12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VELASQUEZ "/>
    <s v="YSUIZA"/>
    <s v="MIGUEL ANGEL"/>
    <n v="46480250"/>
    <n v="10464802504"/>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68"/>
    <x v="1"/>
    <n v="1"/>
    <n v="6000"/>
    <m/>
    <m/>
    <x v="2"/>
    <x v="2"/>
    <m/>
    <m/>
    <m/>
    <m/>
    <m/>
    <m/>
    <m/>
    <m/>
    <n v="360000"/>
    <n v="0"/>
    <n v="0"/>
    <n v="6000"/>
    <n v="6000"/>
    <n v="0"/>
    <n v="0"/>
    <n v="0"/>
    <n v="0"/>
    <n v="0"/>
    <n v="0"/>
    <n v="0"/>
    <n v="0"/>
    <n v="12000"/>
    <s v="SGIST"/>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000"/>
    <m/>
    <n v="0"/>
    <m/>
    <n v="0"/>
    <m/>
    <m/>
    <m/>
    <m/>
    <m/>
    <m/>
    <m/>
    <m/>
    <m/>
    <m/>
    <m/>
    <m/>
  </r>
  <r>
    <s v="GESTION DE LA INFRAESTRUCTURA TECNOLOGICA Y BASE DE DATOS"/>
    <x v="5"/>
    <s v="PIM"/>
    <s v="GITE"/>
    <s v="EG 2026"/>
    <s v="2.3"/>
    <s v="2.3.2.9.1.1"/>
    <x v="268"/>
    <x v="1"/>
    <n v="1"/>
    <n v="6000"/>
    <m/>
    <m/>
    <x v="2"/>
    <x v="2"/>
    <m/>
    <m/>
    <m/>
    <m/>
    <m/>
    <m/>
    <m/>
    <m/>
    <n v="360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00-2026-GITE/ONPE"/>
    <d v="2026-02-26T00:00:00"/>
    <m/>
    <m/>
    <m/>
    <m/>
    <m/>
    <s v="GONZALES"/>
    <s v="ABAD"/>
    <s v="MILTON CESAR"/>
    <s v="07886622"/>
    <n v="10078866221"/>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69"/>
    <x v="1"/>
    <n v="1"/>
    <n v="6500"/>
    <m/>
    <m/>
    <x v="2"/>
    <x v="2"/>
    <m/>
    <m/>
    <m/>
    <m/>
    <m/>
    <m/>
    <m/>
    <m/>
    <n v="390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00-2026-GITE/ONPE"/>
    <d v="2026-02-26T00:00:00"/>
    <m/>
    <m/>
    <m/>
    <m/>
    <m/>
    <s v="CIPRIANO"/>
    <s v="POMA"/>
    <s v="ELVIS TEODORO"/>
    <n v="45506071"/>
    <n v="10455060716"/>
    <n v="6500"/>
    <d v="2026-03-01T00:00:00"/>
    <d v="2026-04-30T00:00:00"/>
    <m/>
    <m/>
    <m/>
    <m/>
    <m/>
    <m/>
    <m/>
    <m/>
    <m/>
    <m/>
    <m/>
    <m/>
    <m/>
    <m/>
    <m/>
    <m/>
    <m/>
    <m/>
    <m/>
    <n v="30"/>
    <n v="6500"/>
    <n v="30"/>
    <n v="6500"/>
    <n v="30"/>
    <n v="6500"/>
    <m/>
    <m/>
    <m/>
    <n v="30"/>
    <n v="6500"/>
    <n v="30"/>
    <n v="6500"/>
    <n v="30"/>
    <n v="6500"/>
    <m/>
    <m/>
    <m/>
    <n v="13000"/>
    <n v="6500"/>
    <n v="6500"/>
    <n v="0"/>
    <n v="0"/>
    <m/>
    <m/>
    <m/>
    <m/>
  </r>
  <r>
    <s v="GESTION DE LA INFRAESTRUCTURA TECNOLOGICA Y BASE DE DATOS"/>
    <x v="5"/>
    <s v="PIM"/>
    <s v="GITE"/>
    <s v="EG 2026"/>
    <s v="2.3"/>
    <s v="2.3.2.9.1.1"/>
    <x v="269"/>
    <x v="1"/>
    <n v="1"/>
    <n v="6500"/>
    <m/>
    <m/>
    <x v="2"/>
    <x v="2"/>
    <m/>
    <m/>
    <m/>
    <m/>
    <m/>
    <m/>
    <m/>
    <m/>
    <n v="390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00-2026-GITE/ONPE"/>
    <d v="2026-02-26T00:00:00"/>
    <m/>
    <m/>
    <m/>
    <m/>
    <m/>
    <s v="PARDO"/>
    <s v="MAURICIO"/>
    <s v="GENARO ALONSO"/>
    <n v="72445680"/>
    <n v="10724456800"/>
    <n v="6500"/>
    <d v="2026-03-01T00:00:00"/>
    <d v="2026-04-30T00:00:00"/>
    <m/>
    <m/>
    <m/>
    <m/>
    <m/>
    <m/>
    <m/>
    <m/>
    <m/>
    <m/>
    <m/>
    <m/>
    <m/>
    <m/>
    <m/>
    <m/>
    <m/>
    <m/>
    <m/>
    <n v="30"/>
    <n v="6500"/>
    <n v="30"/>
    <n v="6500"/>
    <n v="30"/>
    <n v="6500"/>
    <m/>
    <m/>
    <m/>
    <n v="30"/>
    <n v="6500"/>
    <n v="30"/>
    <n v="6500"/>
    <n v="30"/>
    <n v="6500"/>
    <m/>
    <m/>
    <m/>
    <n v="13000"/>
    <n v="6500"/>
    <n v="6500"/>
    <n v="0"/>
    <n v="0"/>
    <m/>
    <m/>
    <m/>
    <m/>
  </r>
  <r>
    <s v="GESTION DE LA INFRAESTRUCTURA TECNOLOGICA Y BASE DE DATOS"/>
    <x v="5"/>
    <s v="PIM"/>
    <s v="GITE"/>
    <s v="EG 2026"/>
    <s v="2.3"/>
    <s v="2.3.2.9.1.1"/>
    <x v="270"/>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00-2026-GITE/ONPE"/>
    <d v="2026-02-26T00:00:00"/>
    <m/>
    <m/>
    <m/>
    <m/>
    <m/>
    <s v="CAMPOS"/>
    <s v="GUTIERREZ"/>
    <s v="MAYTE KATHERINE"/>
    <n v="45310125"/>
    <n v="10453101253"/>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70"/>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94-2026-SGIST/GITE"/>
    <s v="002326-2026-SGIST"/>
    <s v="001056-2026/GITE"/>
    <d v="2026-03-02T00:00:00"/>
    <m/>
    <m/>
    <m/>
    <m/>
    <m/>
    <s v="QUIROZ"/>
    <s v="CABRERA"/>
    <s v="MARIA RITA"/>
    <n v="7529074"/>
    <n v="10075290743"/>
    <n v="6000"/>
    <d v="2026-03-04T00:00:00"/>
    <d v="2026-04-30T00:00:00"/>
    <m/>
    <m/>
    <m/>
    <m/>
    <m/>
    <m/>
    <m/>
    <m/>
    <m/>
    <m/>
    <m/>
    <m/>
    <m/>
    <m/>
    <m/>
    <m/>
    <m/>
    <m/>
    <m/>
    <n v="30"/>
    <n v="6000"/>
    <n v="28"/>
    <n v="5600"/>
    <n v="28"/>
    <n v="5600"/>
    <m/>
    <m/>
    <m/>
    <n v="30"/>
    <n v="6000"/>
    <n v="30"/>
    <n v="6000"/>
    <n v="30"/>
    <n v="6000"/>
    <m/>
    <m/>
    <m/>
    <n v="12000"/>
    <n v="5600"/>
    <n v="5600"/>
    <n v="0"/>
    <n v="0"/>
    <m/>
    <m/>
    <m/>
    <m/>
  </r>
  <r>
    <s v="GESTION DE LA INFRAESTRUCTURA TECNOLOGICA Y BASE DE DATOS"/>
    <x v="5"/>
    <s v="PIM"/>
    <s v="GITE"/>
    <s v="EG 2026"/>
    <s v="2.3"/>
    <s v="2.3.2.9.1.1"/>
    <x v="305"/>
    <x v="0"/>
    <n v="1"/>
    <n v="5500"/>
    <m/>
    <m/>
    <x v="2"/>
    <x v="2"/>
    <m/>
    <m/>
    <m/>
    <m/>
    <m/>
    <m/>
    <m/>
    <m/>
    <n v="11000"/>
    <n v="0"/>
    <n v="0"/>
    <n v="5500"/>
    <n v="5500"/>
    <n v="0"/>
    <n v="0"/>
    <n v="0"/>
    <n v="0"/>
    <n v="0"/>
    <n v="0"/>
    <n v="0"/>
    <n v="0"/>
    <n v="11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00-2026-GITE/ONPE"/>
    <d v="2026-02-26T00:00:00"/>
    <m/>
    <m/>
    <m/>
    <m/>
    <m/>
    <s v="FLORES"/>
    <s v="BARRIOS"/>
    <s v="ROCIO MILAGROS DEL PILAR"/>
    <n v="40057994"/>
    <n v="10400579941"/>
    <n v="5500"/>
    <d v="2026-03-01T00:00:00"/>
    <d v="2026-04-30T00:00:00"/>
    <m/>
    <m/>
    <m/>
    <m/>
    <m/>
    <m/>
    <m/>
    <m/>
    <m/>
    <m/>
    <m/>
    <m/>
    <m/>
    <m/>
    <m/>
    <m/>
    <m/>
    <m/>
    <m/>
    <n v="30"/>
    <n v="5500"/>
    <n v="30"/>
    <n v="5500"/>
    <n v="30"/>
    <n v="5500"/>
    <m/>
    <m/>
    <m/>
    <n v="30"/>
    <n v="5500"/>
    <n v="30"/>
    <n v="5500"/>
    <n v="30"/>
    <n v="5500"/>
    <m/>
    <m/>
    <m/>
    <n v="11000"/>
    <n v="5500"/>
    <n v="5500"/>
    <n v="0"/>
    <n v="0"/>
    <m/>
    <m/>
    <m/>
    <m/>
  </r>
  <r>
    <s v="GESTION DE LA INFRAESTRUCTURA TECNOLOGICA Y BASE DE DATOS"/>
    <x v="5"/>
    <s v="PIM"/>
    <s v="GITE"/>
    <s v="EG 2026"/>
    <s v="2.3"/>
    <s v="2.3.2.9.1.1"/>
    <x v="305"/>
    <x v="0"/>
    <n v="1"/>
    <n v="5500"/>
    <m/>
    <m/>
    <x v="2"/>
    <x v="2"/>
    <m/>
    <m/>
    <m/>
    <m/>
    <m/>
    <m/>
    <m/>
    <m/>
    <n v="11000"/>
    <n v="0"/>
    <n v="0"/>
    <n v="5500"/>
    <n v="5500"/>
    <n v="0"/>
    <n v="0"/>
    <n v="0"/>
    <n v="0"/>
    <n v="0"/>
    <n v="0"/>
    <n v="0"/>
    <n v="0"/>
    <n v="11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00-2026-GITE/ONPE"/>
    <d v="2026-02-26T00:00:00"/>
    <m/>
    <m/>
    <m/>
    <m/>
    <m/>
    <s v="SANCHEZ"/>
    <s v="ESPINOZA"/>
    <s v="SANDRO JESUS"/>
    <n v="416301234"/>
    <n v="10416301234"/>
    <n v="5500"/>
    <d v="2026-03-01T00:00:00"/>
    <d v="2026-04-30T00:00:00"/>
    <m/>
    <m/>
    <m/>
    <m/>
    <m/>
    <m/>
    <m/>
    <m/>
    <m/>
    <m/>
    <m/>
    <m/>
    <m/>
    <m/>
    <m/>
    <m/>
    <m/>
    <m/>
    <m/>
    <n v="30"/>
    <n v="5500"/>
    <n v="30"/>
    <n v="5500"/>
    <n v="30"/>
    <n v="5500"/>
    <m/>
    <m/>
    <m/>
    <n v="30"/>
    <n v="5500"/>
    <n v="30"/>
    <n v="5500"/>
    <n v="30"/>
    <n v="5500"/>
    <m/>
    <m/>
    <m/>
    <n v="11000"/>
    <n v="5500"/>
    <n v="5500"/>
    <n v="0"/>
    <n v="0"/>
    <m/>
    <m/>
    <m/>
    <m/>
  </r>
  <r>
    <s v="GESTION DE LA INFRAESTRUCTURA TECNOLOGICA Y BASE DE DATOS"/>
    <x v="5"/>
    <s v="PIM"/>
    <s v="GITE"/>
    <s v="EG 2026"/>
    <s v="2.3"/>
    <s v="2.3.2.9.1.1"/>
    <x v="305"/>
    <x v="0"/>
    <n v="1"/>
    <n v="5500"/>
    <m/>
    <m/>
    <x v="2"/>
    <x v="2"/>
    <m/>
    <m/>
    <m/>
    <m/>
    <m/>
    <m/>
    <m/>
    <m/>
    <n v="11000"/>
    <n v="0"/>
    <n v="0"/>
    <n v="5500"/>
    <n v="5500"/>
    <n v="0"/>
    <n v="0"/>
    <n v="0"/>
    <n v="0"/>
    <n v="0"/>
    <n v="0"/>
    <n v="0"/>
    <n v="0"/>
    <n v="11000"/>
    <s v="SGIST"/>
    <m/>
    <s v="000594-2026/SGIST-GITE"/>
    <s v="000659-2026/GITE"/>
    <d v="2026-02-05T00:00:00"/>
    <s v="000345-2026/GPP"/>
    <d v="2026-02-25T00:00:00"/>
    <m/>
    <s v="HABILITACION PRESUPUESTAL POR LOCACION DE SERVICIOS PARA LOS MESES DE MARZO - ABRIL "/>
    <s v="REMITIDO A GRH PARA CONTRATACION"/>
    <s v="000894-2026-SGIST/GITE"/>
    <s v="002326-2026-SGIST"/>
    <s v="001056-2026/GITE"/>
    <d v="2026-03-02T00:00:00"/>
    <m/>
    <m/>
    <m/>
    <m/>
    <m/>
    <s v="RAMOS"/>
    <s v="PACHERRES"/>
    <s v="KATERINE PATRICIA"/>
    <n v="46897043"/>
    <n v="10468970436"/>
    <n v="5500"/>
    <d v="2026-03-04T00:00:00"/>
    <d v="2026-04-30T00:00:00"/>
    <m/>
    <m/>
    <m/>
    <m/>
    <m/>
    <m/>
    <m/>
    <m/>
    <m/>
    <m/>
    <m/>
    <m/>
    <m/>
    <m/>
    <m/>
    <m/>
    <m/>
    <m/>
    <m/>
    <n v="30"/>
    <n v="5500"/>
    <n v="28"/>
    <n v="5133.33"/>
    <n v="30"/>
    <n v="5133.33"/>
    <m/>
    <m/>
    <m/>
    <n v="30"/>
    <n v="5500"/>
    <n v="30"/>
    <n v="5500"/>
    <n v="30"/>
    <n v="5500"/>
    <m/>
    <m/>
    <m/>
    <n v="11000"/>
    <n v="5133.33"/>
    <n v="5133.33"/>
    <n v="0"/>
    <n v="0"/>
    <m/>
    <m/>
    <m/>
    <m/>
  </r>
  <r>
    <s v="GESTION DE LA INFRAESTRUCTURA TECNOLOGICA Y BASE DE DATOS"/>
    <x v="5"/>
    <s v="PIM"/>
    <s v="GITE"/>
    <s v="EG 2026"/>
    <s v="2.3"/>
    <s v="2.3.2.9.1.1"/>
    <x v="285"/>
    <x v="1"/>
    <n v="2"/>
    <n v="7000"/>
    <m/>
    <m/>
    <x v="2"/>
    <x v="2"/>
    <m/>
    <m/>
    <m/>
    <m/>
    <m/>
    <m/>
    <m/>
    <m/>
    <n v="420000"/>
    <n v="0"/>
    <n v="0"/>
    <n v="14000"/>
    <n v="14000"/>
    <n v="0"/>
    <n v="0"/>
    <n v="0"/>
    <n v="0"/>
    <n v="0"/>
    <n v="0"/>
    <n v="0"/>
    <n v="0"/>
    <n v="28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PINTADO"/>
    <s v="HUAMAN"/>
    <s v="JOSE LUIS"/>
    <n v="25860770"/>
    <n v="10258607703"/>
    <n v="7000"/>
    <d v="2026-03-01T00:00:00"/>
    <d v="2026-04-30T00:00:00"/>
    <m/>
    <m/>
    <m/>
    <m/>
    <m/>
    <m/>
    <m/>
    <m/>
    <m/>
    <m/>
    <m/>
    <m/>
    <m/>
    <m/>
    <m/>
    <m/>
    <m/>
    <m/>
    <m/>
    <n v="30"/>
    <n v="7000"/>
    <n v="30"/>
    <n v="7000"/>
    <n v="30"/>
    <n v="7000"/>
    <m/>
    <m/>
    <m/>
    <n v="30"/>
    <n v="7000"/>
    <n v="30"/>
    <n v="7000"/>
    <n v="30"/>
    <n v="7000"/>
    <m/>
    <m/>
    <m/>
    <n v="28000"/>
    <n v="7000"/>
    <n v="7000"/>
    <n v="0"/>
    <n v="0"/>
    <m/>
    <m/>
    <m/>
    <m/>
  </r>
  <r>
    <s v="GESTION DE LA INFRAESTRUCTURA TECNOLOGICA Y BASE DE DATOS"/>
    <x v="5"/>
    <s v="PIM"/>
    <s v="GITE"/>
    <s v="EG 2026"/>
    <s v="2.3"/>
    <s v="2.3.2.9.1.1"/>
    <x v="285"/>
    <x v="1"/>
    <n v="2"/>
    <n v="7000"/>
    <m/>
    <m/>
    <x v="2"/>
    <x v="2"/>
    <m/>
    <m/>
    <m/>
    <m/>
    <m/>
    <m/>
    <m/>
    <m/>
    <n v="420000"/>
    <n v="0"/>
    <n v="0"/>
    <n v="14000"/>
    <n v="14000"/>
    <n v="0"/>
    <n v="0"/>
    <n v="0"/>
    <n v="0"/>
    <n v="0"/>
    <n v="0"/>
    <n v="0"/>
    <n v="0"/>
    <n v="28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LEIVA"/>
    <s v="ROJAS"/>
    <s v="JESUS CORNELIO"/>
    <n v="45402132"/>
    <n v="10454021326"/>
    <n v="7000"/>
    <d v="2026-03-01T00:00:00"/>
    <d v="2026-04-30T00:00:00"/>
    <m/>
    <m/>
    <m/>
    <m/>
    <m/>
    <m/>
    <m/>
    <m/>
    <m/>
    <m/>
    <m/>
    <m/>
    <m/>
    <m/>
    <m/>
    <m/>
    <m/>
    <m/>
    <m/>
    <n v="30"/>
    <n v="7000"/>
    <n v="30"/>
    <n v="7000"/>
    <n v="30"/>
    <n v="7000"/>
    <m/>
    <m/>
    <m/>
    <n v="30"/>
    <n v="7000"/>
    <n v="30"/>
    <n v="7000"/>
    <n v="30"/>
    <n v="7000"/>
    <m/>
    <m/>
    <m/>
    <n v="28000"/>
    <n v="7000"/>
    <n v="7000"/>
    <n v="0"/>
    <n v="0"/>
    <m/>
    <m/>
    <m/>
    <m/>
  </r>
  <r>
    <s v="GESTION DE LA INFRAESTRUCTURA TECNOLOGICA Y BASE DE DATOS"/>
    <x v="5"/>
    <s v="PIM"/>
    <s v="GITE"/>
    <s v="EG 2026"/>
    <s v="2.3"/>
    <s v="2.3.2.9.1.1"/>
    <x v="271"/>
    <x v="1"/>
    <n v="1"/>
    <n v="6500"/>
    <m/>
    <m/>
    <x v="2"/>
    <x v="2"/>
    <m/>
    <m/>
    <m/>
    <m/>
    <m/>
    <m/>
    <m/>
    <m/>
    <n v="390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DIAZ"/>
    <s v="GARCIA"/>
    <s v="RICHARD ALEXANDER"/>
    <n v="70757048"/>
    <n v="10707570488"/>
    <n v="6500"/>
    <d v="2026-03-01T00:00:00"/>
    <d v="2026-04-30T00:00:00"/>
    <m/>
    <m/>
    <m/>
    <m/>
    <m/>
    <m/>
    <m/>
    <m/>
    <m/>
    <m/>
    <m/>
    <m/>
    <m/>
    <m/>
    <m/>
    <m/>
    <m/>
    <m/>
    <m/>
    <n v="30"/>
    <n v="6500"/>
    <n v="30"/>
    <n v="6500"/>
    <n v="30"/>
    <n v="6500"/>
    <m/>
    <m/>
    <m/>
    <n v="30"/>
    <n v="6500"/>
    <n v="30"/>
    <n v="6500"/>
    <n v="30"/>
    <n v="6500"/>
    <m/>
    <m/>
    <m/>
    <n v="13000"/>
    <n v="6500"/>
    <n v="6500"/>
    <n v="0"/>
    <n v="0"/>
    <m/>
    <m/>
    <m/>
    <m/>
  </r>
  <r>
    <s v="GESTION DE LA INFRAESTRUCTURA TECNOLOGICA Y BASE DE DATOS"/>
    <x v="5"/>
    <s v="PIM"/>
    <s v="GITE"/>
    <s v="EG 2026"/>
    <s v="2.3"/>
    <s v="2.3.2.9.1.1"/>
    <x v="307"/>
    <x v="0"/>
    <n v="1"/>
    <n v="5500"/>
    <m/>
    <m/>
    <x v="2"/>
    <x v="2"/>
    <m/>
    <m/>
    <m/>
    <m/>
    <m/>
    <m/>
    <m/>
    <m/>
    <n v="11000"/>
    <n v="0"/>
    <n v="0"/>
    <n v="5500"/>
    <n v="5500"/>
    <n v="0"/>
    <n v="0"/>
    <n v="0"/>
    <n v="0"/>
    <n v="0"/>
    <n v="0"/>
    <n v="0"/>
    <n v="0"/>
    <n v="11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5500"/>
    <m/>
    <n v="0"/>
    <m/>
    <n v="0"/>
    <m/>
    <m/>
    <m/>
    <m/>
    <m/>
    <m/>
    <m/>
    <m/>
    <m/>
    <m/>
    <m/>
    <m/>
  </r>
  <r>
    <s v="GESTION DE LA INFRAESTRUCTURA TECNOLOGICA Y BASE DE DATOS"/>
    <x v="5"/>
    <s v="PIM"/>
    <s v="GITE"/>
    <s v="EG 2026"/>
    <s v="2.3"/>
    <s v="2.3.2.9.1.1"/>
    <x v="308"/>
    <x v="0"/>
    <n v="1"/>
    <n v="7000"/>
    <m/>
    <m/>
    <x v="2"/>
    <x v="2"/>
    <m/>
    <m/>
    <m/>
    <m/>
    <m/>
    <m/>
    <m/>
    <m/>
    <n v="14000"/>
    <n v="0"/>
    <n v="0"/>
    <n v="7000"/>
    <n v="7000"/>
    <n v="0"/>
    <n v="0"/>
    <n v="0"/>
    <n v="0"/>
    <n v="0"/>
    <n v="0"/>
    <n v="0"/>
    <n v="0"/>
    <n v="14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7000"/>
    <m/>
    <n v="0"/>
    <m/>
    <n v="0"/>
    <m/>
    <m/>
    <m/>
    <m/>
    <m/>
    <m/>
    <m/>
    <m/>
    <m/>
    <m/>
    <m/>
    <m/>
  </r>
  <r>
    <s v="GESTION DE LA INFRAESTRUCTURA TECNOLOGICA Y BASE DE DATOS"/>
    <x v="5"/>
    <s v="PIM"/>
    <s v="GITE"/>
    <s v="EG 2026"/>
    <s v="2.3"/>
    <s v="2.3.2.9.1.1"/>
    <x v="286"/>
    <x v="0"/>
    <n v="1"/>
    <n v="10000"/>
    <m/>
    <m/>
    <x v="2"/>
    <x v="2"/>
    <m/>
    <m/>
    <m/>
    <m/>
    <m/>
    <m/>
    <m/>
    <m/>
    <n v="20000"/>
    <n v="0"/>
    <n v="0"/>
    <n v="10000"/>
    <n v="10000"/>
    <n v="0"/>
    <n v="0"/>
    <n v="0"/>
    <n v="0"/>
    <n v="0"/>
    <n v="0"/>
    <n v="0"/>
    <n v="0"/>
    <n v="2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BALBUENA"/>
    <s v="RODRIGUEZ"/>
    <s v="RICARDO GERARDO"/>
    <n v="25792462"/>
    <n v="10257924624"/>
    <n v="10000"/>
    <d v="2026-03-01T00:00:00"/>
    <d v="2026-04-30T00:00:00"/>
    <m/>
    <m/>
    <m/>
    <m/>
    <m/>
    <m/>
    <m/>
    <m/>
    <m/>
    <m/>
    <m/>
    <m/>
    <m/>
    <m/>
    <m/>
    <m/>
    <m/>
    <m/>
    <m/>
    <n v="30"/>
    <n v="10000"/>
    <n v="30"/>
    <n v="10000"/>
    <n v="30"/>
    <n v="10000"/>
    <m/>
    <m/>
    <m/>
    <n v="30"/>
    <n v="10000"/>
    <n v="30"/>
    <n v="10000"/>
    <n v="30"/>
    <n v="10000"/>
    <m/>
    <m/>
    <m/>
    <n v="20000"/>
    <n v="10000"/>
    <n v="10000"/>
    <n v="0"/>
    <n v="0"/>
    <m/>
    <m/>
    <m/>
    <m/>
  </r>
  <r>
    <s v="GESTION DE LA INFRAESTRUCTURA TECNOLOGICA Y BASE DE DATOS"/>
    <x v="5"/>
    <s v="PIM"/>
    <s v="GITE"/>
    <s v="EG 2026"/>
    <s v="2.3"/>
    <s v="2.3.2.9.1.1"/>
    <x v="287"/>
    <x v="0"/>
    <n v="1"/>
    <n v="10000"/>
    <m/>
    <m/>
    <x v="2"/>
    <x v="2"/>
    <m/>
    <m/>
    <m/>
    <m/>
    <m/>
    <m/>
    <m/>
    <m/>
    <n v="20000"/>
    <n v="0"/>
    <n v="0"/>
    <n v="10000"/>
    <n v="10000"/>
    <n v="0"/>
    <n v="0"/>
    <n v="0"/>
    <n v="0"/>
    <n v="0"/>
    <n v="0"/>
    <n v="0"/>
    <n v="0"/>
    <n v="2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GUEVARA"/>
    <s v="JORDAN"/>
    <s v="RAFAEL"/>
    <s v="09859555"/>
    <n v="10098595550"/>
    <n v="10000"/>
    <d v="2026-03-01T00:00:00"/>
    <d v="2026-04-30T00:00:00"/>
    <m/>
    <m/>
    <m/>
    <m/>
    <m/>
    <m/>
    <m/>
    <m/>
    <m/>
    <m/>
    <m/>
    <m/>
    <m/>
    <m/>
    <m/>
    <m/>
    <m/>
    <m/>
    <m/>
    <n v="30"/>
    <n v="10000"/>
    <n v="30"/>
    <n v="10000"/>
    <n v="30"/>
    <n v="10000"/>
    <m/>
    <m/>
    <m/>
    <n v="30"/>
    <n v="10000"/>
    <n v="30"/>
    <n v="10000"/>
    <n v="30"/>
    <n v="10000"/>
    <m/>
    <m/>
    <m/>
    <n v="20000"/>
    <n v="10000"/>
    <n v="10000"/>
    <n v="0"/>
    <n v="0"/>
    <m/>
    <m/>
    <m/>
    <m/>
  </r>
  <r>
    <s v="GESTION DE LA INFRAESTRUCTURA TECNOLOGICA Y BASE DE DATOS"/>
    <x v="5"/>
    <s v="PIM"/>
    <s v="GITE"/>
    <s v="EG 2026"/>
    <s v="2.3"/>
    <s v="2.3.2.9.1.1"/>
    <x v="288"/>
    <x v="0"/>
    <n v="1"/>
    <n v="8000"/>
    <m/>
    <m/>
    <x v="2"/>
    <x v="2"/>
    <m/>
    <m/>
    <m/>
    <m/>
    <m/>
    <m/>
    <m/>
    <m/>
    <n v="16000"/>
    <n v="0"/>
    <n v="0"/>
    <n v="8000"/>
    <n v="8000"/>
    <n v="0"/>
    <n v="0"/>
    <n v="0"/>
    <n v="0"/>
    <n v="0"/>
    <n v="0"/>
    <n v="0"/>
    <n v="0"/>
    <n v="16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RAMOS"/>
    <s v="CONTRERAS"/>
    <s v="SHERLY DIANA"/>
    <n v="70041314"/>
    <n v="10700413140"/>
    <n v="8000"/>
    <d v="2026-03-01T00:00:00"/>
    <d v="2026-04-30T00:00:00"/>
    <m/>
    <m/>
    <m/>
    <m/>
    <m/>
    <m/>
    <m/>
    <m/>
    <m/>
    <m/>
    <m/>
    <m/>
    <m/>
    <m/>
    <m/>
    <m/>
    <m/>
    <m/>
    <m/>
    <n v="30"/>
    <n v="8000"/>
    <n v="30"/>
    <n v="8000"/>
    <n v="30"/>
    <n v="8000"/>
    <m/>
    <m/>
    <m/>
    <n v="30"/>
    <n v="8000"/>
    <n v="30"/>
    <n v="8000"/>
    <n v="30"/>
    <n v="8000"/>
    <m/>
    <m/>
    <m/>
    <n v="16000"/>
    <n v="8000"/>
    <n v="8000"/>
    <n v="0"/>
    <n v="0"/>
    <m/>
    <m/>
    <m/>
    <m/>
  </r>
  <r>
    <s v="GESTION DE LA INFRAESTRUCTURA TECNOLOGICA Y BASE DE DATOS"/>
    <x v="5"/>
    <s v="PIM"/>
    <s v="GITE"/>
    <s v="EG 2026"/>
    <s v="2.3"/>
    <s v="2.3.2.9.1.1"/>
    <x v="289"/>
    <x v="0"/>
    <n v="1"/>
    <n v="8000"/>
    <m/>
    <m/>
    <x v="2"/>
    <x v="2"/>
    <m/>
    <m/>
    <m/>
    <m/>
    <m/>
    <m/>
    <m/>
    <m/>
    <n v="16000"/>
    <n v="0"/>
    <n v="0"/>
    <n v="8000"/>
    <n v="8000"/>
    <n v="0"/>
    <n v="0"/>
    <n v="0"/>
    <n v="0"/>
    <n v="0"/>
    <n v="0"/>
    <n v="0"/>
    <n v="0"/>
    <n v="16000"/>
    <s v="SGIST"/>
    <m/>
    <s v="000594-2026/SGIST-GITE"/>
    <s v="000659-2026/GITE"/>
    <d v="2026-02-05T00:00:00"/>
    <s v="000345-2026/GPP"/>
    <d v="2026-02-25T00:00:00"/>
    <m/>
    <s v="HABILITACION PRESUPUESTAL POR LOCACION DE SERVICIOS PARA LOS MESES DE MARZO - ABRIL "/>
    <s v="REMITIDO A GRH PARA CONTRATACION"/>
    <s v="000929-2026-SGIST/GITE "/>
    <s v="002440-2026/SGIST"/>
    <s v="001107-2026/GITE"/>
    <d v="2026-03-04T00:00:00"/>
    <m/>
    <m/>
    <m/>
    <m/>
    <m/>
    <s v="ESCOBEDO"/>
    <s v="BENITES"/>
    <s v="RICARDO MARTIN"/>
    <n v="18111741"/>
    <n v="10181117414"/>
    <n v="8000"/>
    <d v="2026-03-09T00:00:00"/>
    <d v="2026-04-30T00:00:00"/>
    <m/>
    <m/>
    <m/>
    <m/>
    <m/>
    <m/>
    <m/>
    <m/>
    <m/>
    <m/>
    <m/>
    <m/>
    <m/>
    <m/>
    <m/>
    <m/>
    <m/>
    <m/>
    <m/>
    <n v="30"/>
    <n v="8000"/>
    <n v="23"/>
    <n v="6133.33"/>
    <n v="23"/>
    <n v="6133.33"/>
    <m/>
    <m/>
    <m/>
    <n v="30"/>
    <n v="8000"/>
    <n v="30"/>
    <n v="8000.0000000000009"/>
    <n v="30"/>
    <n v="8000.0000000000009"/>
    <m/>
    <m/>
    <m/>
    <n v="16000"/>
    <n v="16000"/>
    <n v="16000"/>
    <n v="0"/>
    <n v="0"/>
    <m/>
    <m/>
    <m/>
    <m/>
  </r>
  <r>
    <s v="GESTION DE LA INFRAESTRUCTURA TECNOLOGICA Y BASE DE DATOS"/>
    <x v="5"/>
    <s v="PIM"/>
    <s v="GITE"/>
    <s v="EG 2026"/>
    <s v="2.3"/>
    <s v="2.3.2.9.1.1"/>
    <x v="290"/>
    <x v="0"/>
    <n v="1"/>
    <n v="8000"/>
    <m/>
    <m/>
    <x v="2"/>
    <x v="2"/>
    <m/>
    <m/>
    <m/>
    <m/>
    <m/>
    <m/>
    <m/>
    <m/>
    <n v="16000"/>
    <n v="0"/>
    <n v="0"/>
    <n v="8000"/>
    <n v="8000"/>
    <n v="0"/>
    <n v="0"/>
    <n v="0"/>
    <n v="0"/>
    <n v="0"/>
    <n v="0"/>
    <n v="0"/>
    <n v="0"/>
    <n v="16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STRO"/>
    <s v="VILCA"/>
    <s v="IRVIN HANS"/>
    <n v="45387627"/>
    <n v="10453876271"/>
    <n v="8000"/>
    <d v="2026-03-01T00:00:00"/>
    <d v="2026-04-30T00:00:00"/>
    <m/>
    <m/>
    <m/>
    <m/>
    <m/>
    <m/>
    <m/>
    <m/>
    <m/>
    <m/>
    <m/>
    <m/>
    <m/>
    <m/>
    <m/>
    <m/>
    <m/>
    <m/>
    <m/>
    <n v="30"/>
    <n v="8000"/>
    <n v="30"/>
    <n v="8000"/>
    <n v="30"/>
    <n v="8000"/>
    <m/>
    <m/>
    <m/>
    <n v="30"/>
    <n v="8000"/>
    <n v="30"/>
    <n v="8000"/>
    <n v="30"/>
    <n v="8000"/>
    <m/>
    <m/>
    <m/>
    <n v="16000"/>
    <n v="8000"/>
    <n v="8000"/>
    <n v="0"/>
    <n v="0"/>
    <m/>
    <m/>
    <m/>
    <m/>
  </r>
  <r>
    <s v="GESTION DE LA INFRAESTRUCTURA TECNOLOGICA Y BASE DE DATOS"/>
    <x v="5"/>
    <s v="PIM"/>
    <s v="GITE"/>
    <s v="EG 2026"/>
    <s v="2.3"/>
    <s v="2.3.2.9.1.1"/>
    <x v="272"/>
    <x v="0"/>
    <n v="1"/>
    <n v="8000"/>
    <m/>
    <m/>
    <x v="2"/>
    <x v="2"/>
    <m/>
    <m/>
    <m/>
    <m/>
    <m/>
    <m/>
    <m/>
    <m/>
    <n v="16000"/>
    <n v="0"/>
    <n v="0"/>
    <n v="8000"/>
    <n v="8000"/>
    <n v="0"/>
    <n v="0"/>
    <n v="0"/>
    <n v="0"/>
    <n v="0"/>
    <n v="0"/>
    <n v="0"/>
    <n v="0"/>
    <n v="16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ONDOR"/>
    <s v="PATILONGO"/>
    <s v="JOSE ANTONIO"/>
    <n v="21261169"/>
    <n v="10212611692"/>
    <n v="8000"/>
    <d v="2026-03-01T00:00:00"/>
    <d v="2026-04-30T00:00:00"/>
    <m/>
    <m/>
    <m/>
    <m/>
    <m/>
    <m/>
    <m/>
    <m/>
    <m/>
    <m/>
    <m/>
    <m/>
    <m/>
    <m/>
    <m/>
    <m/>
    <m/>
    <m/>
    <m/>
    <n v="30"/>
    <n v="8000"/>
    <n v="30"/>
    <n v="8000"/>
    <n v="30"/>
    <n v="8000"/>
    <m/>
    <m/>
    <m/>
    <n v="30"/>
    <n v="8000"/>
    <n v="30"/>
    <n v="8000"/>
    <n v="30"/>
    <n v="8000"/>
    <m/>
    <m/>
    <m/>
    <n v="16000"/>
    <n v="8000"/>
    <n v="8000"/>
    <n v="0"/>
    <n v="0"/>
    <m/>
    <m/>
    <m/>
    <m/>
  </r>
  <r>
    <s v="GESTION DE LA INFRAESTRUCTURA TECNOLOGICA Y BASE DE DATOS"/>
    <x v="5"/>
    <s v="PIM"/>
    <s v="GITE"/>
    <s v="EG 2026"/>
    <s v="2.3"/>
    <s v="2.3.2.9.1.1"/>
    <x v="309"/>
    <x v="0"/>
    <n v="1"/>
    <n v="7000"/>
    <m/>
    <m/>
    <x v="2"/>
    <x v="2"/>
    <m/>
    <m/>
    <m/>
    <m/>
    <m/>
    <m/>
    <m/>
    <m/>
    <n v="14000"/>
    <n v="0"/>
    <n v="0"/>
    <n v="7000"/>
    <n v="7000"/>
    <n v="0"/>
    <n v="0"/>
    <n v="0"/>
    <n v="0"/>
    <n v="0"/>
    <n v="0"/>
    <n v="0"/>
    <n v="0"/>
    <n v="14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7000"/>
    <m/>
    <n v="0"/>
    <m/>
    <n v="0"/>
    <m/>
    <m/>
    <m/>
    <m/>
    <m/>
    <m/>
    <m/>
    <m/>
    <m/>
    <m/>
    <m/>
    <m/>
  </r>
  <r>
    <s v="GESTION DE LA INFRAESTRUCTURA TECNOLOGICA Y BASE DE DATOS"/>
    <x v="5"/>
    <s v="PIM"/>
    <s v="GITE"/>
    <s v="EG 2026"/>
    <s v="2.3"/>
    <s v="2.3.2.9.1.1"/>
    <x v="273"/>
    <x v="0"/>
    <n v="1"/>
    <n v="6500"/>
    <m/>
    <m/>
    <x v="2"/>
    <x v="2"/>
    <m/>
    <m/>
    <m/>
    <m/>
    <m/>
    <m/>
    <m/>
    <m/>
    <n v="13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MANTILLA"/>
    <s v="SOTO"/>
    <s v="LISNETH DALYBEL"/>
    <n v="45096283"/>
    <n v="10450962835"/>
    <n v="6500"/>
    <d v="2026-03-01T00:00:00"/>
    <d v="2026-04-30T00:00:00"/>
    <m/>
    <m/>
    <m/>
    <m/>
    <m/>
    <m/>
    <m/>
    <m/>
    <m/>
    <m/>
    <m/>
    <m/>
    <m/>
    <m/>
    <m/>
    <m/>
    <m/>
    <m/>
    <m/>
    <n v="30"/>
    <n v="6500"/>
    <n v="30"/>
    <n v="6500"/>
    <n v="30"/>
    <n v="6500"/>
    <m/>
    <m/>
    <m/>
    <n v="30"/>
    <n v="6500"/>
    <n v="30"/>
    <n v="6500"/>
    <n v="30"/>
    <n v="6500"/>
    <m/>
    <m/>
    <m/>
    <n v="13000"/>
    <n v="6500"/>
    <n v="6500"/>
    <n v="0"/>
    <n v="0"/>
    <m/>
    <m/>
    <m/>
    <m/>
  </r>
  <r>
    <s v="GESTION DE LA INFRAESTRUCTURA TECNOLOGICA Y BASE DE DATOS"/>
    <x v="5"/>
    <s v="PIM"/>
    <s v="GITE"/>
    <s v="EG 2026"/>
    <s v="2.3"/>
    <s v="2.3.2.9.1.1"/>
    <x v="310"/>
    <x v="0"/>
    <n v="1"/>
    <n v="5500"/>
    <m/>
    <m/>
    <x v="2"/>
    <x v="2"/>
    <m/>
    <m/>
    <m/>
    <m/>
    <m/>
    <m/>
    <m/>
    <m/>
    <n v="11000"/>
    <n v="0"/>
    <n v="0"/>
    <n v="5500"/>
    <n v="5500"/>
    <n v="0"/>
    <n v="0"/>
    <n v="0"/>
    <n v="0"/>
    <n v="0"/>
    <n v="0"/>
    <n v="0"/>
    <n v="0"/>
    <n v="11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BENITES"/>
    <s v="CENTENO"/>
    <s v="ISIDIO SOLIS"/>
    <n v="70491896"/>
    <n v="10704918963"/>
    <n v="5500"/>
    <d v="2026-03-01T00:00:00"/>
    <d v="2026-04-30T00:00:00"/>
    <m/>
    <m/>
    <m/>
    <m/>
    <m/>
    <m/>
    <m/>
    <m/>
    <m/>
    <m/>
    <m/>
    <m/>
    <m/>
    <m/>
    <m/>
    <m/>
    <m/>
    <m/>
    <m/>
    <n v="30"/>
    <n v="5500"/>
    <n v="30"/>
    <n v="5500"/>
    <n v="30"/>
    <n v="5500"/>
    <m/>
    <m/>
    <m/>
    <n v="30"/>
    <n v="5500"/>
    <n v="30"/>
    <n v="5500"/>
    <n v="30"/>
    <n v="5500"/>
    <m/>
    <m/>
    <m/>
    <n v="11000"/>
    <n v="5500"/>
    <n v="5500"/>
    <n v="0"/>
    <n v="0"/>
    <m/>
    <m/>
    <m/>
    <m/>
  </r>
  <r>
    <s v="GESTION DE LA INFRAESTRUCTURA TECNOLOGICA Y BASE DE DATOS"/>
    <x v="5"/>
    <s v="PIM"/>
    <s v="GITE"/>
    <s v="EG 2026"/>
    <s v="2.3"/>
    <s v="2.3.2.9.1.1"/>
    <x v="310"/>
    <x v="0"/>
    <n v="2"/>
    <n v="5500"/>
    <m/>
    <m/>
    <x v="2"/>
    <x v="2"/>
    <m/>
    <m/>
    <m/>
    <m/>
    <m/>
    <m/>
    <m/>
    <m/>
    <n v="22000"/>
    <n v="0"/>
    <n v="0"/>
    <n v="11000"/>
    <n v="11000"/>
    <n v="0"/>
    <n v="0"/>
    <n v="0"/>
    <n v="0"/>
    <n v="0"/>
    <n v="0"/>
    <n v="0"/>
    <n v="0"/>
    <n v="22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11000"/>
    <m/>
    <n v="0"/>
    <m/>
    <n v="0"/>
    <m/>
    <m/>
    <m/>
    <m/>
    <m/>
    <m/>
    <m/>
    <m/>
    <m/>
    <m/>
    <m/>
    <m/>
  </r>
  <r>
    <s v="GESTION DE LA INFRAESTRUCTURA TECNOLOGICA Y BASE DE DATOS"/>
    <x v="5"/>
    <s v="PIM"/>
    <s v="GITE"/>
    <s v="EG 2026"/>
    <s v="2.3"/>
    <s v="2.3.2.9.1.1"/>
    <x v="311"/>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6000"/>
    <m/>
    <n v="0"/>
    <m/>
    <n v="0"/>
    <m/>
    <m/>
    <m/>
    <m/>
    <m/>
    <m/>
    <m/>
    <m/>
    <m/>
    <m/>
    <m/>
    <m/>
  </r>
  <r>
    <s v="GESTION DE LA INFRAESTRUCTURA TECNOLOGICA Y BASE DE DATOS"/>
    <x v="5"/>
    <s v="PIM"/>
    <s v="GITE"/>
    <s v="EG 2026"/>
    <s v="2.3"/>
    <s v="2.3.2.9.1.1"/>
    <x v="274"/>
    <x v="0"/>
    <n v="1"/>
    <n v="5500"/>
    <m/>
    <m/>
    <x v="2"/>
    <x v="2"/>
    <m/>
    <m/>
    <m/>
    <m/>
    <m/>
    <m/>
    <m/>
    <m/>
    <n v="11000"/>
    <n v="0"/>
    <n v="0"/>
    <n v="5500"/>
    <n v="5500"/>
    <n v="0"/>
    <n v="0"/>
    <n v="0"/>
    <n v="0"/>
    <n v="0"/>
    <n v="0"/>
    <n v="0"/>
    <n v="0"/>
    <n v="11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DELGADO"/>
    <s v="PAREDES"/>
    <s v="DAISSY GIULIANA"/>
    <n v="44303048"/>
    <n v="10443030480"/>
    <n v="5500"/>
    <d v="2026-03-01T00:00:00"/>
    <d v="2026-04-30T00:00:00"/>
    <m/>
    <m/>
    <m/>
    <m/>
    <m/>
    <m/>
    <m/>
    <m/>
    <m/>
    <m/>
    <m/>
    <m/>
    <m/>
    <m/>
    <m/>
    <m/>
    <m/>
    <m/>
    <m/>
    <n v="30"/>
    <n v="5500"/>
    <n v="30"/>
    <n v="5500"/>
    <n v="30"/>
    <n v="5500"/>
    <m/>
    <m/>
    <m/>
    <n v="30"/>
    <n v="5500"/>
    <n v="30"/>
    <n v="5500"/>
    <n v="30"/>
    <n v="5500"/>
    <m/>
    <m/>
    <m/>
    <n v="11000"/>
    <n v="5500"/>
    <n v="5500"/>
    <n v="0"/>
    <n v="0"/>
    <m/>
    <m/>
    <m/>
    <m/>
  </r>
  <r>
    <s v="GESTION DE LA INFRAESTRUCTURA TECNOLOGICA Y BASE DE DATOS"/>
    <x v="5"/>
    <s v="PIM"/>
    <s v="GITE"/>
    <s v="EG 2026"/>
    <s v="2.3"/>
    <s v="2.3.2.9.1.1"/>
    <x v="275"/>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ZEGARRA"/>
    <s v="NORIEGA"/>
    <s v="TALIA YESABELLA"/>
    <n v="44913697"/>
    <n v="10449136972"/>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9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ESCOBEDO"/>
    <s v="BENITES"/>
    <s v="RICARDO MARTIN"/>
    <n v="18111741"/>
    <n v="10181117414"/>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1"/>
    <x v="0"/>
    <n v="1"/>
    <n v="5000"/>
    <m/>
    <m/>
    <x v="2"/>
    <x v="1"/>
    <m/>
    <m/>
    <m/>
    <m/>
    <m/>
    <m/>
    <m/>
    <m/>
    <n v="5000"/>
    <n v="0"/>
    <n v="0"/>
    <n v="5000"/>
    <n v="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TAPIA"/>
    <s v="TORRES"/>
    <s v="JOE DANTE"/>
    <n v="45250945"/>
    <n v="10452509453"/>
    <n v="5000"/>
    <d v="2026-03-01T00:00:00"/>
    <d v="2026-04-30T00:00:00"/>
    <m/>
    <m/>
    <m/>
    <m/>
    <m/>
    <m/>
    <m/>
    <m/>
    <m/>
    <m/>
    <m/>
    <m/>
    <m/>
    <m/>
    <m/>
    <m/>
    <m/>
    <m/>
    <m/>
    <n v="30"/>
    <n v="5000"/>
    <n v="30"/>
    <n v="5000"/>
    <n v="30"/>
    <n v="5000"/>
    <m/>
    <m/>
    <m/>
    <n v="30"/>
    <n v="5000"/>
    <n v="30"/>
    <n v="5000"/>
    <n v="30"/>
    <n v="5000"/>
    <m/>
    <m/>
    <m/>
    <n v="5000"/>
    <n v="5000"/>
    <n v="5000"/>
    <n v="0"/>
    <n v="0"/>
    <m/>
    <m/>
    <m/>
    <m/>
  </r>
  <r>
    <s v="GESTION DE LA INFRAESTRUCTURA TECNOLOGICA Y BASE DE DATOS"/>
    <x v="5"/>
    <s v="PIM"/>
    <s v="GITE"/>
    <s v="EG 2026"/>
    <s v="2.3"/>
    <s v="2.3.2.9.1.1"/>
    <x v="29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MOSTACERO"/>
    <s v="ALIAGA"/>
    <s v="NANI LISLEI"/>
    <n v="47737701"/>
    <n v="10477377012"/>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2"/>
    <x v="0"/>
    <n v="1"/>
    <n v="8000"/>
    <m/>
    <m/>
    <x v="2"/>
    <x v="2"/>
    <m/>
    <m/>
    <m/>
    <m/>
    <m/>
    <m/>
    <m/>
    <m/>
    <n v="16000"/>
    <n v="0"/>
    <n v="0"/>
    <n v="8000"/>
    <n v="8000"/>
    <n v="0"/>
    <n v="0"/>
    <n v="0"/>
    <n v="0"/>
    <n v="0"/>
    <n v="0"/>
    <n v="0"/>
    <n v="0"/>
    <n v="16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POLO"/>
    <s v="PALACIOS"/>
    <s v="MIGUEL ANGEL"/>
    <n v="46836739"/>
    <n v="10468367390"/>
    <n v="8000"/>
    <d v="2026-03-01T00:00:00"/>
    <d v="2026-04-30T00:00:00"/>
    <m/>
    <m/>
    <m/>
    <m/>
    <m/>
    <m/>
    <m/>
    <m/>
    <m/>
    <m/>
    <m/>
    <m/>
    <m/>
    <m/>
    <m/>
    <m/>
    <m/>
    <m/>
    <m/>
    <n v="30"/>
    <n v="8000"/>
    <n v="30"/>
    <n v="8000"/>
    <n v="30"/>
    <n v="8000"/>
    <m/>
    <m/>
    <m/>
    <n v="30"/>
    <n v="8000"/>
    <n v="30"/>
    <n v="8000"/>
    <n v="30"/>
    <n v="8000"/>
    <m/>
    <m/>
    <m/>
    <n v="16000"/>
    <n v="8000"/>
    <n v="8000"/>
    <n v="0"/>
    <n v="0"/>
    <m/>
    <m/>
    <m/>
    <m/>
  </r>
  <r>
    <s v="GESTION DE LA INFRAESTRUCTURA TECNOLOGICA Y BASE DE DATOS"/>
    <x v="5"/>
    <s v="PIM"/>
    <s v="GITE"/>
    <s v="EG 2026"/>
    <s v="2.3"/>
    <s v="2.3.2.9.1.1"/>
    <x v="306"/>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URRUTIA"/>
    <s v="MARCOS"/>
    <s v="VICTOR RAUL"/>
    <n v="73110132"/>
    <n v="10731101324"/>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306"/>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PAJUELO"/>
    <s v="MENDOZA"/>
    <s v="MARCO ANTONIO"/>
    <n v="47981017"/>
    <n v="1047981017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306"/>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VIDAL"/>
    <s v="LOPEZ"/>
    <s v="DORA ALBINA"/>
    <n v="41805261"/>
    <n v="10418052614"/>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3"/>
    <x v="1"/>
    <n v="1"/>
    <n v="6500"/>
    <m/>
    <m/>
    <x v="2"/>
    <x v="2"/>
    <m/>
    <m/>
    <m/>
    <m/>
    <m/>
    <m/>
    <m/>
    <m/>
    <n v="390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AYALA"/>
    <s v="AVALOS"/>
    <s v="JORGE LUIS"/>
    <n v="41668590"/>
    <n v="10416685903"/>
    <n v="6500"/>
    <d v="2026-03-01T00:00:00"/>
    <d v="2026-04-30T00:00:00"/>
    <m/>
    <m/>
    <m/>
    <m/>
    <m/>
    <m/>
    <m/>
    <m/>
    <m/>
    <m/>
    <m/>
    <m/>
    <m/>
    <m/>
    <m/>
    <m/>
    <m/>
    <m/>
    <m/>
    <n v="30"/>
    <n v="6500"/>
    <n v="30"/>
    <n v="6500"/>
    <n v="30"/>
    <n v="6500"/>
    <m/>
    <m/>
    <m/>
    <n v="30"/>
    <n v="6500"/>
    <n v="30"/>
    <n v="6500"/>
    <n v="30"/>
    <n v="6500"/>
    <m/>
    <m/>
    <m/>
    <n v="13000"/>
    <n v="6500"/>
    <n v="6500"/>
    <n v="0"/>
    <n v="0"/>
    <m/>
    <m/>
    <m/>
    <m/>
  </r>
  <r>
    <s v="GESTION DE LA INFRAESTRUCTURA TECNOLOGICA Y BASE DE DATOS"/>
    <x v="5"/>
    <s v="PIM"/>
    <s v="GITE"/>
    <s v="EG 2026"/>
    <s v="2.3"/>
    <s v="2.3.2.9.1.1"/>
    <x v="294"/>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INFANTE"/>
    <s v="BARCO"/>
    <s v="MIGUEL ANGEL"/>
    <n v="25747618"/>
    <n v="10257476184"/>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95"/>
    <x v="1"/>
    <n v="1"/>
    <n v="5000"/>
    <m/>
    <m/>
    <x v="2"/>
    <x v="2"/>
    <m/>
    <m/>
    <m/>
    <m/>
    <m/>
    <m/>
    <m/>
    <m/>
    <n v="30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VELASCO"/>
    <s v="SANCHEZ"/>
    <s v="HECTOR"/>
    <n v="44433194"/>
    <n v="10444331947"/>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77"/>
    <x v="1"/>
    <n v="1"/>
    <n v="6000"/>
    <m/>
    <m/>
    <x v="2"/>
    <x v="2"/>
    <m/>
    <m/>
    <m/>
    <m/>
    <m/>
    <m/>
    <m/>
    <m/>
    <n v="360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QUISPE"/>
    <s v="COSSER"/>
    <s v="HUGO RAUL"/>
    <n v="45847537"/>
    <n v="10458475372"/>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77"/>
    <x v="1"/>
    <n v="1"/>
    <n v="6000"/>
    <m/>
    <m/>
    <x v="2"/>
    <x v="2"/>
    <m/>
    <m/>
    <m/>
    <m/>
    <m/>
    <m/>
    <m/>
    <m/>
    <n v="360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ALEGRE"/>
    <s v="HENDERSON"/>
    <s v="ANGIE"/>
    <s v="09863266"/>
    <n v="10098632668"/>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77"/>
    <x v="1"/>
    <n v="1"/>
    <n v="6000"/>
    <m/>
    <m/>
    <x v="2"/>
    <x v="2"/>
    <m/>
    <m/>
    <m/>
    <m/>
    <m/>
    <m/>
    <m/>
    <m/>
    <n v="360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94-2026-SGIST/GITE"/>
    <s v="002326-2026-SGIST"/>
    <s v="001056-2026/GITE"/>
    <d v="2026-03-02T00:00:00"/>
    <m/>
    <m/>
    <m/>
    <m/>
    <m/>
    <s v="CRUZ"/>
    <s v="MENDOZA"/>
    <s v="BREYDI STALIN"/>
    <n v="75742009"/>
    <n v="10757420096"/>
    <n v="6000"/>
    <d v="2026-03-04T00:00:00"/>
    <d v="2026-04-30T00:00:00"/>
    <m/>
    <m/>
    <m/>
    <m/>
    <m/>
    <m/>
    <m/>
    <m/>
    <m/>
    <m/>
    <m/>
    <m/>
    <m/>
    <m/>
    <m/>
    <m/>
    <m/>
    <m/>
    <m/>
    <n v="30"/>
    <n v="6000"/>
    <n v="28"/>
    <n v="5600"/>
    <n v="28"/>
    <n v="5600"/>
    <m/>
    <m/>
    <m/>
    <n v="30"/>
    <n v="6000"/>
    <n v="30"/>
    <n v="6000"/>
    <n v="30"/>
    <n v="6000"/>
    <m/>
    <m/>
    <m/>
    <n v="12000"/>
    <n v="5600"/>
    <n v="5600"/>
    <n v="0"/>
    <n v="0"/>
    <m/>
    <m/>
    <m/>
    <m/>
  </r>
  <r>
    <s v="GESTION DE LA INFRAESTRUCTURA TECNOLOGICA Y BASE DE DATOS"/>
    <x v="5"/>
    <s v="PIM"/>
    <s v="GITE"/>
    <s v="EG 2026"/>
    <s v="2.3"/>
    <s v="2.3.2.9.1.1"/>
    <x v="278"/>
    <x v="1"/>
    <n v="1"/>
    <n v="7000"/>
    <m/>
    <m/>
    <x v="2"/>
    <x v="2"/>
    <m/>
    <m/>
    <m/>
    <m/>
    <m/>
    <m/>
    <m/>
    <m/>
    <n v="420000"/>
    <n v="0"/>
    <n v="0"/>
    <n v="7000"/>
    <n v="7000"/>
    <n v="0"/>
    <n v="0"/>
    <n v="0"/>
    <n v="0"/>
    <n v="0"/>
    <n v="0"/>
    <n v="0"/>
    <n v="0"/>
    <n v="14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MESIAS"/>
    <s v="AVALOS"/>
    <s v="ALEXANDER"/>
    <n v="72239259"/>
    <n v="10722392596"/>
    <n v="7000"/>
    <d v="2026-03-01T00:00:00"/>
    <d v="2026-04-30T00:00:00"/>
    <m/>
    <m/>
    <m/>
    <m/>
    <m/>
    <m/>
    <m/>
    <m/>
    <m/>
    <m/>
    <m/>
    <m/>
    <m/>
    <m/>
    <m/>
    <m/>
    <m/>
    <m/>
    <m/>
    <n v="30"/>
    <n v="7000"/>
    <n v="30"/>
    <n v="7000"/>
    <n v="30"/>
    <n v="7000"/>
    <m/>
    <m/>
    <m/>
    <n v="30"/>
    <n v="7000"/>
    <n v="30"/>
    <n v="7000"/>
    <n v="30"/>
    <n v="7000"/>
    <m/>
    <m/>
    <m/>
    <n v="14000"/>
    <n v="7000"/>
    <n v="7000"/>
    <n v="0"/>
    <n v="0"/>
    <m/>
    <m/>
    <m/>
    <m/>
  </r>
  <r>
    <s v="GESTION DE LA INFRAESTRUCTURA TECNOLOGICA Y BASE DE DATOS"/>
    <x v="5"/>
    <s v="PIM"/>
    <s v="GITE"/>
    <s v="EG 2026"/>
    <s v="2.3"/>
    <s v="2.3.2.9.1.1"/>
    <x v="301"/>
    <x v="1"/>
    <n v="1"/>
    <n v="6500"/>
    <m/>
    <m/>
    <x v="2"/>
    <x v="2"/>
    <m/>
    <m/>
    <m/>
    <m/>
    <m/>
    <m/>
    <m/>
    <m/>
    <n v="390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ALVITRES"/>
    <s v="LIZANO"/>
    <s v="EDIEE ALEX"/>
    <n v="41825757"/>
    <n v="10418257577"/>
    <n v="6500"/>
    <d v="2026-03-01T00:00:00"/>
    <d v="2026-04-30T00:00:00"/>
    <m/>
    <m/>
    <m/>
    <m/>
    <m/>
    <m/>
    <m/>
    <m/>
    <m/>
    <m/>
    <m/>
    <m/>
    <m/>
    <m/>
    <m/>
    <m/>
    <m/>
    <m/>
    <m/>
    <n v="30"/>
    <n v="6500"/>
    <n v="30"/>
    <n v="6500"/>
    <n v="30"/>
    <n v="6500"/>
    <m/>
    <m/>
    <m/>
    <n v="30"/>
    <n v="6500"/>
    <n v="30"/>
    <n v="6500"/>
    <n v="30"/>
    <n v="6500"/>
    <m/>
    <m/>
    <m/>
    <n v="13000"/>
    <n v="6500"/>
    <n v="6500"/>
    <n v="0"/>
    <n v="0"/>
    <m/>
    <m/>
    <m/>
    <m/>
  </r>
  <r>
    <s v="GESTION DE LA INFRAESTRUCTURA TECNOLOGICA Y BASE DE DATOS"/>
    <x v="5"/>
    <s v="PIM"/>
    <s v="GITE"/>
    <s v="EG 2026"/>
    <s v="2.3"/>
    <s v="2.3.2.9.1.1"/>
    <x v="301"/>
    <x v="1"/>
    <n v="1"/>
    <n v="6500"/>
    <m/>
    <m/>
    <x v="2"/>
    <x v="2"/>
    <m/>
    <m/>
    <m/>
    <m/>
    <m/>
    <m/>
    <m/>
    <m/>
    <n v="390000"/>
    <n v="0"/>
    <n v="0"/>
    <n v="6500"/>
    <n v="6500"/>
    <n v="0"/>
    <n v="0"/>
    <n v="0"/>
    <n v="0"/>
    <n v="0"/>
    <n v="0"/>
    <n v="0"/>
    <n v="0"/>
    <n v="13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6500"/>
    <m/>
    <n v="0"/>
    <m/>
    <n v="0"/>
    <m/>
    <m/>
    <m/>
    <m/>
    <m/>
    <m/>
    <m/>
    <m/>
    <m/>
    <m/>
    <m/>
    <m/>
  </r>
  <r>
    <s v="GESTION DE LA INFRAESTRUCTURA TECNOLOGICA Y BASE DE DATOS"/>
    <x v="5"/>
    <s v="PIM"/>
    <s v="GITE"/>
    <s v="EG 2026"/>
    <s v="2.3"/>
    <s v="2.3.2.9.1.1"/>
    <x v="296"/>
    <x v="1"/>
    <n v="1"/>
    <n v="6500"/>
    <m/>
    <m/>
    <x v="2"/>
    <x v="2"/>
    <m/>
    <m/>
    <m/>
    <m/>
    <m/>
    <m/>
    <m/>
    <m/>
    <n v="390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HACALTANA"/>
    <s v="LA ROSA"/>
    <s v="HAROLD ANDERSON"/>
    <n v="44983360"/>
    <n v="10449833606"/>
    <n v="6500"/>
    <d v="2026-03-01T00:00:00"/>
    <d v="2026-04-30T00:00:00"/>
    <m/>
    <m/>
    <m/>
    <m/>
    <m/>
    <m/>
    <m/>
    <m/>
    <m/>
    <m/>
    <m/>
    <m/>
    <m/>
    <m/>
    <m/>
    <m/>
    <m/>
    <m/>
    <m/>
    <n v="30"/>
    <n v="6500"/>
    <n v="30"/>
    <n v="6500"/>
    <n v="30"/>
    <n v="6500"/>
    <m/>
    <m/>
    <m/>
    <n v="30"/>
    <n v="6500"/>
    <n v="30"/>
    <n v="6500"/>
    <n v="30"/>
    <n v="6500"/>
    <m/>
    <m/>
    <m/>
    <n v="13000"/>
    <n v="6500"/>
    <n v="6500"/>
    <n v="0"/>
    <n v="0"/>
    <m/>
    <m/>
    <m/>
    <m/>
  </r>
  <r>
    <s v="GESTION DE LA INFRAESTRUCTURA TECNOLOGICA Y BASE DE DATOS"/>
    <x v="5"/>
    <s v="PIM"/>
    <s v="GITE"/>
    <s v="EG 2026"/>
    <s v="2.3"/>
    <s v="2.3.2.9.1.1"/>
    <x v="276"/>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RDENAS"/>
    <s v="ALVARADO"/>
    <s v="RAY CARLOS"/>
    <n v="44765490"/>
    <n v="10447654909"/>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76"/>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5000"/>
    <m/>
    <n v="0"/>
    <m/>
    <n v="0"/>
    <m/>
    <m/>
    <m/>
    <m/>
    <m/>
    <m/>
    <m/>
    <m/>
    <m/>
    <m/>
    <m/>
    <m/>
  </r>
  <r>
    <s v="GESTION DE LA INFRAESTRUCTURA TECNOLOGICA Y BASE DE DATOS"/>
    <x v="5"/>
    <s v="PIM"/>
    <s v="GITE"/>
    <s v="EG 2026"/>
    <s v="2.3"/>
    <s v="2.3.2.9.1.1"/>
    <x v="313"/>
    <x v="0"/>
    <n v="1"/>
    <n v="10000"/>
    <m/>
    <m/>
    <x v="2"/>
    <x v="2"/>
    <m/>
    <m/>
    <m/>
    <m/>
    <m/>
    <m/>
    <m/>
    <m/>
    <n v="20000"/>
    <n v="0"/>
    <n v="0"/>
    <n v="10000"/>
    <n v="10000"/>
    <n v="0"/>
    <n v="0"/>
    <n v="0"/>
    <n v="0"/>
    <n v="0"/>
    <n v="0"/>
    <n v="0"/>
    <n v="0"/>
    <n v="20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10000"/>
    <m/>
    <n v="0"/>
    <m/>
    <n v="0"/>
    <m/>
    <m/>
    <m/>
    <m/>
    <m/>
    <m/>
    <m/>
    <m/>
    <m/>
    <m/>
    <m/>
    <m/>
  </r>
  <r>
    <s v="GESTION DE LA INFRAESTRUCTURA TECNOLOGICA Y BASE DE DATOS"/>
    <x v="5"/>
    <s v="PIM"/>
    <s v="GITE"/>
    <s v="EG 2026"/>
    <s v="2.3"/>
    <s v="2.3.2.9.1.1"/>
    <x v="297"/>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ONTRERAS"/>
    <s v="CAPCHA"/>
    <s v="RAUL OCTAVIO"/>
    <n v="41932749"/>
    <n v="10419327498"/>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303"/>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TRUJILLO"/>
    <s v="GUTIERREZ"/>
    <s v="JOSE EDUARDO"/>
    <n v="46243994"/>
    <n v="1046243994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303"/>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AHUMADA"/>
    <s v="CHUMBIAUCA"/>
    <s v="GIULIO ARTURO"/>
    <s v="09992885"/>
    <n v="10099928854"/>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303"/>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ELIS"/>
    <s v="FERNANDEZ"/>
    <s v="GUSTAVO ERNESTO"/>
    <n v="70444064"/>
    <n v="10704440648"/>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303"/>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HERNANDEZ"/>
    <s v="CHACALTANA "/>
    <s v="ELIZABETH KARINA"/>
    <n v="46358893"/>
    <n v="10463588932"/>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303"/>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HUMACERO"/>
    <s v="CHUMPITAZ"/>
    <s v="ELOY GUILLERMO"/>
    <n v="42309854"/>
    <n v="1042309854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303"/>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TOCTO"/>
    <s v="CARLOS"/>
    <s v="DENIS FRANCO"/>
    <n v="46734878"/>
    <n v="10467348782"/>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303"/>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5000"/>
    <m/>
    <n v="0"/>
    <m/>
    <n v="0"/>
    <m/>
    <m/>
    <m/>
    <m/>
    <m/>
    <m/>
    <m/>
    <m/>
    <m/>
    <m/>
    <m/>
    <m/>
  </r>
  <r>
    <s v="GESTION DE LA INFRAESTRUCTURA TECNOLOGICA Y BASE DE DATOS"/>
    <x v="5"/>
    <s v="PIM"/>
    <s v="GITE"/>
    <s v="EG 2026"/>
    <s v="2.3"/>
    <s v="2.3.2.9.1.1"/>
    <x v="314"/>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ROMERO"/>
    <s v="MEZA"/>
    <s v="CESAR MARTIN"/>
    <n v="40694257"/>
    <n v="10406942576"/>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8"/>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YASUDA"/>
    <s v="OCHOA"/>
    <s v="VICTOR RICARDO"/>
    <s v="07507109"/>
    <n v="10075071090"/>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99"/>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BEZAS"/>
    <s v="RODRIGUEZ"/>
    <s v="HENRY CARLOS"/>
    <n v="10666773"/>
    <n v="10106667735"/>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9"/>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LAURA"/>
    <s v="HUAROC"/>
    <s v="KENIL"/>
    <n v="45728536"/>
    <n v="10457285367"/>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9"/>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ROLDAN"/>
    <s v="ESPINOZA"/>
    <s v="HUGO HUMBERTO"/>
    <n v="42223682"/>
    <n v="10422236827"/>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9"/>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ESPILCO"/>
    <s v="PORTUGAL"/>
    <s v="PAULO CESAR"/>
    <n v="47553669"/>
    <n v="10475536695"/>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9"/>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TORRES"/>
    <s v="MOREANO"/>
    <s v="CARLOS MIGUEL"/>
    <n v="42545681"/>
    <n v="10425456810"/>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9"/>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RDENAS"/>
    <s v="SOTO"/>
    <s v="DANIEL WILSON"/>
    <n v="41908372"/>
    <n v="10419083726"/>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PEÑA"/>
    <s v="CUYA"/>
    <s v="LUIS JESUS"/>
    <n v="45847853"/>
    <n v="10458478533"/>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INGA"/>
    <s v="HUANCA"/>
    <s v="ABNER OMAR"/>
    <n v="45558213"/>
    <n v="10455582135"/>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DELGADO"/>
    <s v="DURAN"/>
    <s v="FREDDY GIOVANNI"/>
    <n v="10045517"/>
    <n v="10100455175"/>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HUAYANEY"/>
    <s v="CERVERA"/>
    <s v="CHRISTIAN ANTONINNI"/>
    <n v="44776254"/>
    <n v="10447762540"/>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GARCIA"/>
    <s v="CORDOVA"/>
    <s v="KARIN BERNEHT"/>
    <n v="10722131"/>
    <n v="10107221315"/>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REVILLA"/>
    <s v="CORNEJO"/>
    <s v="NADIA JOSEFA"/>
    <s v="07517370"/>
    <n v="10075173704"/>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ALVARADO"/>
    <s v="PECEROS"/>
    <s v="ALEXIS SEGUNDO"/>
    <n v="41114185"/>
    <n v="10411141859"/>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m/>
    <m/>
    <m/>
    <m/>
    <m/>
    <m/>
    <m/>
    <m/>
    <n v="10000"/>
    <s v="SGIST"/>
    <m/>
    <s v="000594-2026/SGIST-GITE"/>
    <s v="000659-2026/GITE"/>
    <d v="2026-02-05T00:00:00"/>
    <s v="000345-2026/GPP"/>
    <d v="2026-02-25T00:00:00"/>
    <m/>
    <s v="HABILITACION PRESUPUESTAL POR LOCACION DE SERVICIOS PARA LOS MESES DE MARZO - ABRIL "/>
    <s v="REMITIDO A GRH PARA CONTRATACION"/>
    <s v="000887-2026/SGIST-GITE"/>
    <m/>
    <s v="001056-2026/GITE"/>
    <d v="2026-03-02T00:00:00"/>
    <m/>
    <m/>
    <m/>
    <m/>
    <m/>
    <s v="ALVAREZ"/>
    <s v="ROSADO"/>
    <s v="GERARDO MIGUEL"/>
    <n v="70572675"/>
    <n v="10705726758"/>
    <n v="5000"/>
    <d v="2026-03-01T00:00:00"/>
    <d v="2026-04-01T00:00:00"/>
    <m/>
    <m/>
    <m/>
    <m/>
    <m/>
    <m/>
    <m/>
    <m/>
    <m/>
    <m/>
    <m/>
    <m/>
    <m/>
    <m/>
    <m/>
    <m/>
    <m/>
    <m/>
    <m/>
    <n v="30"/>
    <n v="5000"/>
    <n v="30"/>
    <n v="5000"/>
    <n v="30"/>
    <n v="5000"/>
    <m/>
    <m/>
    <m/>
    <n v="30"/>
    <n v="5000"/>
    <n v="30"/>
    <n v="5000"/>
    <n v="30"/>
    <n v="5000"/>
    <m/>
    <m/>
    <m/>
    <n v="10000"/>
    <n v="5000"/>
    <n v="5000"/>
    <n v="0"/>
    <n v="0"/>
    <m/>
    <m/>
    <m/>
    <m/>
  </r>
  <r>
    <m/>
    <x v="6"/>
    <m/>
    <m/>
    <m/>
    <m/>
    <m/>
    <x v="330"/>
    <x v="2"/>
    <m/>
    <m/>
    <m/>
    <m/>
    <x v="0"/>
    <x v="0"/>
    <m/>
    <m/>
    <m/>
    <m/>
    <m/>
    <m/>
    <m/>
    <m/>
    <m/>
    <m/>
    <m/>
    <m/>
    <m/>
    <m/>
    <m/>
    <m/>
    <m/>
    <m/>
    <m/>
    <m/>
    <m/>
    <m/>
    <m/>
    <m/>
    <m/>
    <m/>
    <m/>
    <m/>
    <m/>
    <m/>
    <m/>
    <m/>
    <m/>
    <m/>
    <m/>
    <d v="2026-03-02T00:00:00"/>
    <m/>
    <m/>
    <m/>
    <m/>
    <m/>
    <m/>
    <m/>
    <m/>
    <m/>
    <m/>
    <m/>
    <m/>
    <m/>
    <m/>
    <m/>
    <m/>
    <m/>
    <m/>
    <m/>
    <m/>
    <m/>
    <m/>
    <m/>
    <m/>
    <m/>
    <m/>
    <m/>
    <m/>
    <m/>
    <m/>
    <m/>
    <m/>
    <m/>
    <m/>
    <m/>
    <m/>
    <m/>
    <m/>
    <m/>
    <m/>
    <m/>
    <n v="0"/>
    <n v="0"/>
    <m/>
    <n v="0"/>
    <m/>
    <n v="0"/>
    <m/>
    <m/>
    <m/>
    <m/>
    <m/>
    <m/>
    <m/>
    <m/>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HILARIO"/>
    <s v="ESPINOZA"/>
    <s v="OSCAR DAVID"/>
    <n v="40666520"/>
    <n v="10406665203"/>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ACUÑA"/>
    <s v="MORI"/>
    <s v="SAMUEL KEPLER"/>
    <n v="41143960"/>
    <n v="10411439602"/>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TORRES"/>
    <s v="SAMAME"/>
    <s v="DIOMENES"/>
    <n v="45252382"/>
    <n v="1045252382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VILLANUEVA"/>
    <s v="TENA"/>
    <s v="FERNANDO ALFREDO"/>
    <s v="07529977"/>
    <n v="10075299775"/>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PEREZ"/>
    <s v="FRIAS"/>
    <s v="RICHARD"/>
    <n v="74288308"/>
    <n v="1074288308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LLATA"/>
    <s v="MAMANI"/>
    <s v="TONNY EDWIN"/>
    <n v="10289960"/>
    <n v="10102899607"/>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LEO"/>
    <s v="NEYRA"/>
    <s v="STEVE JHORDAN"/>
    <n v="48723353"/>
    <n v="1048723353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DELGADO"/>
    <s v="NARVAEZ"/>
    <s v="JULIO CESAR"/>
    <n v="43978086"/>
    <n v="10439780865"/>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GONZALEZ"/>
    <s v="SANTIVAÑEZ"/>
    <s v="PERCY JHON"/>
    <n v="73056060"/>
    <n v="1073056060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DIAZ"/>
    <s v="GUEVARA"/>
    <s v="VICTOR"/>
    <s v="06807256"/>
    <n v="1006807256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SOLLER"/>
    <s v="ORTIZ"/>
    <s v="CARLOS ALBERTO"/>
    <s v="09984548"/>
    <n v="10099845487"/>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ANAMARIA"/>
    <s v="VEGA"/>
    <s v="JORGE MARIO"/>
    <s v="09951518"/>
    <n v="10099515185"/>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STRO"/>
    <s v="GUTIERREZ"/>
    <s v="AARON JUNIOR"/>
    <n v="71483538"/>
    <n v="1071483538"/>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MENDOZA"/>
    <s v="GONZALES"/>
    <s v="ELIAZAR"/>
    <n v="40188228"/>
    <n v="1040188228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PINEDA"/>
    <s v="VALDIVIA"/>
    <s v="LORENZO IVAN"/>
    <n v="42098301"/>
    <n v="10420983013"/>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NDIOTTI"/>
    <s v="LOPEZ"/>
    <s v="SERGIO"/>
    <n v="71467722"/>
    <n v="1071467722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SANTAYANA"/>
    <s v="FRETELL"/>
    <s v="MARCO ANTONIO"/>
    <n v="25797741"/>
    <n v="10257977418"/>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SANTAMARIA"/>
    <s v="VALLE"/>
    <s v="JUAN CARLOS"/>
    <n v="40869933"/>
    <n v="10408699334"/>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DAVILA"/>
    <s v="TORRES"/>
    <s v="JORIS"/>
    <n v="25648865"/>
    <n v="1025648865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94-2026-SGIST/GITE"/>
    <s v="002326-2026-SGIST"/>
    <s v="001056-2026/GITE"/>
    <d v="2026-03-02T00:00:00"/>
    <m/>
    <m/>
    <m/>
    <m/>
    <m/>
    <s v="CRUZ"/>
    <s v="MUÑOZ"/>
    <s v="ERDINI HENRY"/>
    <n v="42459726"/>
    <n v="10424597266"/>
    <n v="5000"/>
    <d v="2026-03-04T00:00:00"/>
    <d v="2026-04-30T00:00:00"/>
    <m/>
    <m/>
    <m/>
    <m/>
    <m/>
    <m/>
    <m/>
    <m/>
    <m/>
    <m/>
    <m/>
    <m/>
    <m/>
    <m/>
    <m/>
    <m/>
    <m/>
    <m/>
    <m/>
    <n v="30"/>
    <n v="5000"/>
    <n v="28"/>
    <n v="4666.67"/>
    <n v="28"/>
    <n v="4666.67"/>
    <m/>
    <m/>
    <m/>
    <n v="30"/>
    <n v="5000"/>
    <n v="30"/>
    <n v="5000"/>
    <n v="30"/>
    <n v="5000"/>
    <m/>
    <m/>
    <m/>
    <n v="10000"/>
    <n v="4666.67"/>
    <n v="4666.67"/>
    <n v="0"/>
    <n v="0"/>
    <m/>
    <m/>
    <m/>
    <m/>
  </r>
  <r>
    <s v="GESTION DE LA INFRAESTRUCTURA TECNOLOGICA Y BASE DE DATOS"/>
    <x v="5"/>
    <s v="PIM"/>
    <s v="GITE"/>
    <s v="EG 2026"/>
    <s v="2.3"/>
    <s v="2.3.2.9.1.1"/>
    <x v="282"/>
    <x v="0"/>
    <n v="4"/>
    <n v="5000"/>
    <m/>
    <m/>
    <x v="2"/>
    <x v="2"/>
    <m/>
    <m/>
    <m/>
    <m/>
    <m/>
    <m/>
    <m/>
    <m/>
    <n v="40000"/>
    <n v="0"/>
    <n v="0"/>
    <n v="20000"/>
    <n v="20000"/>
    <n v="0"/>
    <n v="0"/>
    <n v="0"/>
    <n v="0"/>
    <n v="0"/>
    <n v="0"/>
    <n v="0"/>
    <n v="0"/>
    <n v="40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20000"/>
    <m/>
    <n v="0"/>
    <m/>
    <n v="0"/>
    <m/>
    <m/>
    <m/>
    <m/>
    <m/>
    <m/>
    <m/>
    <m/>
    <m/>
    <m/>
    <m/>
    <m/>
  </r>
  <r>
    <s v="GESTION DE LA SEGURIDAD INFORMATICA Y CONTINUIDAD DE LOS SERVICIOS TECNOLOGICOS"/>
    <x v="3"/>
    <s v="PIM"/>
    <s v="GITE"/>
    <s v="EG 2026"/>
    <s v="2.3"/>
    <s v="2.3.2.9.1.1"/>
    <x v="279"/>
    <x v="0"/>
    <n v="1"/>
    <n v="6500"/>
    <m/>
    <m/>
    <x v="2"/>
    <x v="2"/>
    <m/>
    <m/>
    <m/>
    <m/>
    <m/>
    <m/>
    <m/>
    <m/>
    <n v="13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ENGRACIO"/>
    <s v="CANAL"/>
    <s v="ELVIS ANTONIO"/>
    <n v="41200743"/>
    <n v="10412007439"/>
    <n v="6500"/>
    <d v="2026-03-01T00:00:00"/>
    <d v="2026-04-30T00:00:00"/>
    <m/>
    <m/>
    <m/>
    <m/>
    <m/>
    <m/>
    <m/>
    <m/>
    <m/>
    <m/>
    <m/>
    <m/>
    <m/>
    <m/>
    <m/>
    <m/>
    <m/>
    <m/>
    <m/>
    <n v="30"/>
    <n v="6500"/>
    <n v="30"/>
    <n v="6500"/>
    <n v="30"/>
    <n v="6500"/>
    <m/>
    <m/>
    <m/>
    <n v="30"/>
    <n v="6500"/>
    <n v="30"/>
    <n v="6500"/>
    <n v="30"/>
    <n v="6500"/>
    <m/>
    <m/>
    <m/>
    <n v="13000"/>
    <n v="6500"/>
    <n v="6500"/>
    <n v="0"/>
    <n v="0"/>
    <m/>
    <m/>
    <m/>
    <m/>
  </r>
  <r>
    <s v="GESTION DE LA SEGURIDAD INFORMATICA Y CONTINUIDAD DE LOS SERVICIOS TECNOLOGICOS"/>
    <x v="3"/>
    <s v="PIM"/>
    <s v="GITE"/>
    <s v="EG 2026"/>
    <s v="2.3"/>
    <s v="2.3.2.9.1.1"/>
    <x v="279"/>
    <x v="0"/>
    <n v="1"/>
    <n v="6500"/>
    <m/>
    <m/>
    <x v="2"/>
    <x v="2"/>
    <m/>
    <m/>
    <m/>
    <m/>
    <m/>
    <m/>
    <m/>
    <m/>
    <n v="13000"/>
    <n v="0"/>
    <n v="0"/>
    <n v="6500"/>
    <n v="6500"/>
    <n v="0"/>
    <n v="0"/>
    <n v="0"/>
    <n v="0"/>
    <n v="0"/>
    <n v="0"/>
    <n v="0"/>
    <n v="0"/>
    <n v="13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6500"/>
    <m/>
    <n v="0"/>
    <m/>
    <n v="0"/>
    <m/>
    <m/>
    <m/>
    <m/>
    <m/>
    <m/>
    <m/>
    <m/>
    <m/>
    <m/>
    <m/>
    <m/>
  </r>
  <r>
    <s v="GESTION DE LA SEGURIDAD INFORMATICA Y CONTINUIDAD DE LOS SERVICIOS TECNOLOGICOS"/>
    <x v="3"/>
    <s v="PIM"/>
    <s v="GITE"/>
    <s v="EG 2026"/>
    <s v="2.3"/>
    <s v="2.3.2.9.1.1"/>
    <x v="280"/>
    <x v="0"/>
    <n v="1"/>
    <n v="7000"/>
    <m/>
    <m/>
    <x v="2"/>
    <x v="2"/>
    <m/>
    <m/>
    <m/>
    <m/>
    <m/>
    <m/>
    <m/>
    <m/>
    <n v="14000"/>
    <n v="0"/>
    <n v="0"/>
    <n v="7000"/>
    <n v="7000"/>
    <n v="0"/>
    <n v="0"/>
    <n v="0"/>
    <n v="0"/>
    <n v="0"/>
    <n v="0"/>
    <n v="0"/>
    <n v="0"/>
    <n v="14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RPIO"/>
    <s v="MONTEZA"/>
    <s v="JOEL ENRIQUE"/>
    <n v="40587637"/>
    <n v="10405876375"/>
    <n v="7000"/>
    <d v="2026-03-01T00:00:00"/>
    <d v="2026-04-30T00:00:00"/>
    <m/>
    <m/>
    <m/>
    <m/>
    <m/>
    <m/>
    <m/>
    <m/>
    <m/>
    <m/>
    <m/>
    <m/>
    <m/>
    <m/>
    <m/>
    <m/>
    <m/>
    <m/>
    <m/>
    <n v="30"/>
    <n v="7000"/>
    <n v="30"/>
    <n v="7000"/>
    <n v="30"/>
    <n v="7000"/>
    <m/>
    <m/>
    <m/>
    <n v="30"/>
    <n v="7000"/>
    <n v="30"/>
    <n v="7000"/>
    <n v="30"/>
    <n v="7000"/>
    <m/>
    <m/>
    <m/>
    <n v="14000"/>
    <n v="7000"/>
    <n v="7000"/>
    <n v="0"/>
    <n v="0"/>
    <m/>
    <m/>
    <m/>
    <m/>
  </r>
  <r>
    <s v="GESTION DE LA SEGURIDAD INFORMATICA Y CONTINUIDAD DE LOS SERVICIOS TECNOLOGICOS"/>
    <x v="3"/>
    <s v="PIM"/>
    <s v="GITE"/>
    <s v="EG 2026"/>
    <s v="2.3"/>
    <s v="2.3.2.9.1.1"/>
    <x v="304"/>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ALVAREZ"/>
    <s v="FLORES"/>
    <s v="GERALDINE MARIA"/>
    <n v="74374518"/>
    <n v="10743745189"/>
    <n v="4500"/>
    <d v="2026-03-01T00:00:00"/>
    <d v="2026-04-30T00:00:00"/>
    <m/>
    <m/>
    <m/>
    <m/>
    <m/>
    <m/>
    <m/>
    <m/>
    <m/>
    <m/>
    <m/>
    <m/>
    <m/>
    <m/>
    <m/>
    <m/>
    <m/>
    <m/>
    <m/>
    <n v="30"/>
    <n v="4500"/>
    <n v="30"/>
    <n v="4500"/>
    <n v="30"/>
    <n v="4500"/>
    <m/>
    <m/>
    <m/>
    <n v="30"/>
    <n v="4500"/>
    <n v="30"/>
    <n v="4500"/>
    <n v="30"/>
    <n v="4500"/>
    <m/>
    <m/>
    <m/>
    <n v="9000"/>
    <n v="4500"/>
    <n v="4500"/>
    <n v="0"/>
    <n v="0"/>
    <m/>
    <m/>
    <m/>
    <m/>
  </r>
  <r>
    <s v="GESTION DE LA SEGURIDAD INFORMATICA Y CONTINUIDAD DE LOS SERVICIOS TECNOLOGICOS"/>
    <x v="3"/>
    <s v="PIM"/>
    <s v="GITE"/>
    <s v="EG 2026"/>
    <s v="2.3"/>
    <s v="2.3.2.9.1.1"/>
    <x v="315"/>
    <x v="0"/>
    <n v="1"/>
    <n v="8000"/>
    <m/>
    <m/>
    <x v="2"/>
    <x v="2"/>
    <m/>
    <m/>
    <m/>
    <m/>
    <m/>
    <m/>
    <m/>
    <m/>
    <n v="16000"/>
    <n v="0"/>
    <n v="0"/>
    <n v="8000"/>
    <n v="8000"/>
    <n v="0"/>
    <n v="0"/>
    <n v="0"/>
    <n v="0"/>
    <n v="0"/>
    <n v="0"/>
    <n v="0"/>
    <n v="0"/>
    <n v="16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8000"/>
    <m/>
    <n v="0"/>
    <m/>
    <n v="0"/>
    <m/>
    <m/>
    <m/>
    <m/>
    <m/>
    <m/>
    <m/>
    <m/>
    <m/>
    <m/>
    <m/>
    <m/>
  </r>
  <r>
    <s v="GESTION DE LA INFRAESTRUCTURA TECNOLOGICA Y BASE DE DATOS"/>
    <x v="5"/>
    <s v="PIM"/>
    <s v="GITE"/>
    <s v="EG 2026"/>
    <s v="2.3"/>
    <s v="2.3.2.9.1.1"/>
    <x v="283"/>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RRILLO"/>
    <s v="SILVA "/>
    <s v="MARLENI"/>
    <n v="7759543"/>
    <n v="10077595436"/>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300"/>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LOZANO"/>
    <s v="ARAGON"/>
    <s v="DANIEL ALEXANDER"/>
    <n v="72177456"/>
    <n v="10721774568"/>
    <n v="4500"/>
    <d v="2026-03-01T00:00:00"/>
    <d v="2026-04-30T00:00:00"/>
    <m/>
    <m/>
    <m/>
    <m/>
    <m/>
    <m/>
    <m/>
    <m/>
    <m/>
    <m/>
    <m/>
    <m/>
    <m/>
    <m/>
    <m/>
    <m/>
    <m/>
    <m/>
    <m/>
    <n v="30"/>
    <n v="4500"/>
    <n v="30"/>
    <n v="4500"/>
    <n v="30"/>
    <n v="4500"/>
    <m/>
    <m/>
    <m/>
    <n v="30"/>
    <n v="4500"/>
    <n v="30"/>
    <n v="4500"/>
    <n v="30"/>
    <n v="4500"/>
    <m/>
    <m/>
    <m/>
    <n v="9000"/>
    <n v="4500"/>
    <n v="4500"/>
    <n v="0"/>
    <n v="0"/>
    <m/>
    <m/>
    <m/>
    <m/>
  </r>
  <r>
    <s v="GESTION DE LA INFRAESTRUCTURA TECNOLOGICA Y BASE DE DATOS"/>
    <x v="5"/>
    <s v="PIM"/>
    <s v="GITE"/>
    <s v="EG 2026"/>
    <s v="2.3"/>
    <s v="2.3.2.9.1.1"/>
    <x v="302"/>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BENDEZU"/>
    <s v="ALVAREZ"/>
    <s v="NORMA NELIDA"/>
    <s v="08384147"/>
    <n v="10083841473"/>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84"/>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SAAVEDRA "/>
    <s v="LOPEZ"/>
    <s v="CARLOS GIOVANNI"/>
    <n v="73212565"/>
    <n v="1073212565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4"/>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STILLO"/>
    <s v="ORTEGA"/>
    <s v="YESSENIA"/>
    <n v="45601876"/>
    <n v="10456018764"/>
    <n v="5000"/>
    <d v="2026-03-01T00:00:00"/>
    <d v="2026-04-30T00:00:00"/>
    <m/>
    <m/>
    <m/>
    <m/>
    <m/>
    <m/>
    <m/>
    <m/>
    <m/>
    <m/>
    <m/>
    <m/>
    <m/>
    <m/>
    <m/>
    <m/>
    <m/>
    <m/>
    <m/>
    <n v="30"/>
    <n v="5000"/>
    <n v="30"/>
    <n v="5000"/>
    <n v="30"/>
    <n v="5000"/>
    <m/>
    <m/>
    <m/>
    <n v="30"/>
    <n v="5000"/>
    <n v="30"/>
    <n v="5000"/>
    <n v="30"/>
    <n v="5000"/>
    <m/>
    <m/>
    <m/>
    <n v="10000"/>
    <n v="5000"/>
    <n v="5000"/>
    <n v="0"/>
    <n v="0"/>
    <m/>
    <m/>
    <m/>
    <m/>
  </r>
  <r>
    <s v="PREPARACION DE EQUIPOS INFORMATICOS ELECTORALES PARA SUFRAGIO"/>
    <x v="2"/>
    <s v="PIM"/>
    <s v="GITE"/>
    <s v="EG 2026"/>
    <s v="2.3"/>
    <s v="2.3.2.9.1.1"/>
    <x v="264"/>
    <x v="0"/>
    <n v="1"/>
    <n v="6500"/>
    <m/>
    <m/>
    <x v="2"/>
    <x v="2"/>
    <m/>
    <m/>
    <m/>
    <m/>
    <m/>
    <m/>
    <m/>
    <m/>
    <n v="13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BULEJE"/>
    <s v="OSIS"/>
    <s v="LUIS"/>
    <n v="40634534"/>
    <n v="10406345349"/>
    <n v="6500"/>
    <d v="2026-03-01T00:00:00"/>
    <d v="2026-04-04T00:00:00"/>
    <m/>
    <m/>
    <m/>
    <m/>
    <m/>
    <m/>
    <m/>
    <m/>
    <m/>
    <m/>
    <m/>
    <m/>
    <m/>
    <m/>
    <m/>
    <m/>
    <m/>
    <m/>
    <m/>
    <n v="30"/>
    <n v="6500"/>
    <n v="30"/>
    <n v="6500"/>
    <n v="30"/>
    <n v="6500"/>
    <m/>
    <m/>
    <m/>
    <n v="30"/>
    <n v="6500"/>
    <n v="4"/>
    <n v="866.66666666666663"/>
    <n v="4"/>
    <n v="866.66666666666663"/>
    <m/>
    <m/>
    <m/>
    <n v="13000"/>
    <n v="6500"/>
    <n v="6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BLANCO"/>
    <s v="MARTINEZ"/>
    <s v="JUAN MANUEL"/>
    <s v="09777744"/>
    <n v="10097777441"/>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DIAZ "/>
    <s v="AGUILAR"/>
    <s v="FAVIO JESUS"/>
    <s v="09812629"/>
    <s v="10098126291"/>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DURAN"/>
    <s v="OVIEDO"/>
    <s v=" ANTHONY"/>
    <n v="43808333"/>
    <n v="10418430828"/>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HUARHUA"/>
    <s v="HUARHUA"/>
    <s v="RICARDO JOSUE"/>
    <s v="43850082"/>
    <s v="10438500826"/>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JARA"/>
    <s v="RUIZ "/>
    <s v="LUIS FABRIZIO"/>
    <s v="73232173 "/>
    <n v="10732321735"/>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LINDO"/>
    <s v="ESPINOZA"/>
    <s v="LAURA ESTEFANI"/>
    <n v="70316290"/>
    <n v="10703162903"/>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MARTINEZ"/>
    <s v="NORIEGA"/>
    <s v="DOUGLAS BRIAN"/>
    <n v="74715982"/>
    <n v="10747159829"/>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MENDOZA"/>
    <s v="PLASENCIA"/>
    <s v="ANDREE FRANCISCO"/>
    <s v="46954988"/>
    <s v="10469549882"/>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NOVOA"/>
    <s v="HUANAQUIRI"/>
    <s v="HECTOR IVAN"/>
    <n v="77505551"/>
    <n v="10775055516"/>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OLAZABAL"/>
    <s v="LEON"/>
    <s v="BETTY MELANNIE"/>
    <s v="72381754"/>
    <n v="10723817540"/>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ANTISTEBAN "/>
    <s v="VALDERA"/>
    <s v=" RUDY ROBERT"/>
    <s v="17623086"/>
    <s v="10176230865"/>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UTANI"/>
    <s v="MAURICIO"/>
    <s v="ANIBAL JULIO"/>
    <s v="70435966"/>
    <n v="10704359662"/>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316"/>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5000"/>
    <m/>
    <m/>
    <m/>
    <n v="0"/>
    <m/>
    <m/>
    <m/>
    <m/>
    <m/>
    <m/>
    <m/>
    <m/>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IQUIPA "/>
    <s v="GOMEZ "/>
    <s v="BRAYAN HERMINIO"/>
    <s v="45620539"/>
    <s v="10456205394 "/>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LVAREZ"/>
    <s v="PLATA"/>
    <s v="RICARDO"/>
    <s v="41044435"/>
    <s v="1041044435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LVAREZ"/>
    <s v="CALDERON"/>
    <s v="ROBERT JACINTO"/>
    <n v="71778915"/>
    <n v="1071778915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LVAREZ"/>
    <s v="CALDERON"/>
    <s v="RAEDER EMILIO"/>
    <n v="45022363"/>
    <n v="1045022363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NAYA"/>
    <s v="GUERREROS"/>
    <s v=" MONICA SOFIA "/>
    <n v="10077147"/>
    <n v="10100771476"/>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ÑANCA"/>
    <s v="BULEJE"/>
    <s v=" CHRISTIAN FRANCIS"/>
    <n v="47404675"/>
    <n v="10474046759"/>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QUINO "/>
    <s v="SANDOVAL "/>
    <s v="EDAR OSMAR"/>
    <s v="32542514"/>
    <s v="1032542514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RIAS"/>
    <s v="LEYTON "/>
    <s v="MIGUEL ANGEL"/>
    <s v="33262868"/>
    <s v="10332628688"/>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RTEGA"/>
    <s v="JARA"/>
    <s v=" ANTONIO OMAR "/>
    <n v="41741304"/>
    <n v="10417413044"/>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TOCCSA"/>
    <s v="OYOLO"/>
    <s v=" ELIZABETH SUSAN"/>
    <n v="44138402"/>
    <n v="1044138402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BARRERA "/>
    <s v="SANCHEZ "/>
    <s v="ROY KENNEDY"/>
    <s v="41423937"/>
    <s v="10414239370"/>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BAYONA"/>
    <s v="FLORES"/>
    <s v="JORGE LUIS "/>
    <n v="70098651"/>
    <n v="10700986514"/>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BELLIDO"/>
    <s v="OCHOA"/>
    <s v="YUDE"/>
    <s v="41896582"/>
    <s v="10418965822"/>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BUENO"/>
    <s v="ENERO"/>
    <s v="LUIS EDUARDO"/>
    <n v="20724712"/>
    <n v="10207247125"/>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ARREÑO "/>
    <s v="JIRON"/>
    <s v="PEDRO DIOVALDO"/>
    <s v="10235197"/>
    <s v="1010235197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ASIMIRIO"/>
    <s v="PACHECO"/>
    <s v="VICTOR FRANCISCO"/>
    <s v="46487865"/>
    <s v="10464878659"/>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HATE"/>
    <s v="GOMEZ "/>
    <s v="CARLOS"/>
    <s v="43843393"/>
    <s v="10438433932"/>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HOTA"/>
    <s v="LOAYZA"/>
    <s v=" PEDRO AYATO "/>
    <n v="41662966"/>
    <n v="1041662966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HUMACERO"/>
    <s v="LOZANO"/>
    <s v="DANIEL MAURICIO"/>
    <s v="79299994"/>
    <s v="1079299994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IEZA"/>
    <s v="PEREZ "/>
    <s v="JOSELITO"/>
    <s v="27278992"/>
    <s v="10272789920"/>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IUDAD "/>
    <s v="SANDOVAL "/>
    <s v="LUIS ENRIQUE"/>
    <s v="70490549"/>
    <s v="10704905497"/>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OLCA"/>
    <s v="SUASNABAR"/>
    <s v="JORGE ENRIQUE"/>
    <s v="06772388"/>
    <s v="10067723886 "/>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GARCIA"/>
    <s v="MENDOZA"/>
    <s v="GIANCARLO FRANCO"/>
    <n v="44912602"/>
    <n v="1044912602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GONZALES "/>
    <s v="AYAUCAN"/>
    <s v="KATHERYN ALICIA"/>
    <s v="41010758"/>
    <s v="10410107584"/>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GUILLERMO"/>
    <s v="GUANILLO"/>
    <s v=" JORGE WILLY"/>
    <n v="42252203"/>
    <n v="10422522030"/>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GUTIERREZ"/>
    <s v="SANCHEZ"/>
    <s v=" JANET SANDY"/>
    <n v="47381386"/>
    <n v="1047381386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HERNADEZ"/>
    <s v="BORDA"/>
    <s v="LEIDI URSULA"/>
    <s v="74829796"/>
    <s v="10748297966"/>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HUAMANI"/>
    <s v="SOLANO"/>
    <s v=" BEATRIZ LUCY "/>
    <n v="41551649"/>
    <n v="1041551649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MEDINA "/>
    <s v="QUESQUEN"/>
    <s v="RONALD JEFFERSON"/>
    <s v="44647089"/>
    <s v="10446470898"/>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MENESES "/>
    <s v="ESPINOZA "/>
    <s v="DEISY BIELITZ"/>
    <s v="41033325"/>
    <s v="10410333258"/>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MOINA"/>
    <s v="CHOQUE"/>
    <s v="MARGOT DORIS "/>
    <s v="09590920"/>
    <s v="1009590920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MORALES"/>
    <s v="ROJAS"/>
    <s v="OMAR DAVID"/>
    <s v="10355243"/>
    <n v="1010355243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NERIO"/>
    <s v="MORENO"/>
    <s v="NOHEMA ANEL"/>
    <n v="73058650"/>
    <n v="10730586502"/>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NORIEGA"/>
    <s v="CORONADO"/>
    <s v="MARICRUZ DEL ROCIO"/>
    <s v="74924001"/>
    <n v="1074924001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ORDOÑEZ"/>
    <s v="COSSIO"/>
    <s v="JAIME ALEJANDRO"/>
    <n v="72215339"/>
    <n v="10722153397"/>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PALOMINO"/>
    <s v="MOTTA"/>
    <s v=" MIGUEL ANGEL "/>
    <s v="09570961"/>
    <s v="10095709619"/>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PARDO "/>
    <s v="ROJAS"/>
    <s v=" LUIS ALFONSO"/>
    <s v="09653476"/>
    <s v="10096534766"/>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PUICAN "/>
    <s v="QUESQUEN"/>
    <s v="JHON ROBERT"/>
    <s v="41102440"/>
    <s v="10411024402"/>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PUMACAYO"/>
    <s v="CHAMBA"/>
    <s v="ENRIQUE DAVID"/>
    <n v="73026272"/>
    <n v="1073026272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AMIREZ"/>
    <s v="REYNA"/>
    <s v="EMERSON OSWALDO"/>
    <s v="40314508"/>
    <s v="10403145080"/>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AMIREZ"/>
    <s v="PINELLA "/>
    <s v="GIOVANA PAOLA"/>
    <s v="41592865"/>
    <s v="10415928659"/>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AMIREZ"/>
    <s v="ARGUMEDO "/>
    <s v="MARCO ANTONIO"/>
    <s v="08155438"/>
    <s v="10081554388"/>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AMOS"/>
    <s v="PEREZ"/>
    <s v="JORGE JESUS"/>
    <s v="40964993"/>
    <n v="10409649934"/>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AMOS"/>
    <s v="ALBORNOS"/>
    <s v="MARCOS ANTONIO"/>
    <n v="48344547"/>
    <n v="10483445470"/>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AMOS"/>
    <s v="DE LA CRUZ"/>
    <s v="RONALD EDWARD"/>
    <n v="10204182"/>
    <n v="1010204182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OJAS "/>
    <s v="PAREDES"/>
    <s v="JOSE LUIS"/>
    <s v="10077097 "/>
    <n v="10100770976"/>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OMERO"/>
    <s v="CHAVEZ"/>
    <s v="DANIEL ALEJANDRO"/>
    <n v="72696054"/>
    <n v="10726960548"/>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ALCEDO"/>
    <s v="ROMAN "/>
    <s v="JUAN ABDUL"/>
    <s v="70790869"/>
    <s v="1070790869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ANCHEZ"/>
    <s v="CHICLAYO"/>
    <s v="IRENE DEL PILAR"/>
    <s v="45344623"/>
    <s v="10453446234"/>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ANTIAGO "/>
    <s v="ASTO"/>
    <s v="MARISELA"/>
    <s v="72287934"/>
    <s v="10722879347"/>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ANTILLAN"/>
    <s v="CALONGOS"/>
    <s v="EDITH JESUS"/>
    <s v="06816201"/>
    <n v="10068162012"/>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EGUNDO "/>
    <s v="HUAMAN "/>
    <s v="HENRY RAUL"/>
    <s v="09909014"/>
    <s v="1009909014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ILVESTRE"/>
    <s v="SALAS"/>
    <s v="JUAN ISMAEL"/>
    <s v="43522269"/>
    <s v="10435222698"/>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OJO "/>
    <s v="ZAPATA"/>
    <s v="CARLOS ALCIDES"/>
    <s v="42761228"/>
    <s v="10427612282"/>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OTO"/>
    <s v="MENDOZA"/>
    <s v="ALCIDES JOEL"/>
    <s v="76626538"/>
    <s v="10766265389"/>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UAREZ"/>
    <s v="PALOMINO"/>
    <s v="JEAN PAUL"/>
    <s v="75481106"/>
    <s v="10754811060"/>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UAREZ "/>
    <s v="PAZ"/>
    <s v="MELISSA LISBETH"/>
    <s v="49002496"/>
    <s v="1560319170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AFUR"/>
    <s v="CORDOVA"/>
    <s v=" PABLO JHOVAN"/>
    <n v="47933807"/>
    <n v="1047933807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AFUR "/>
    <s v="MELGAREJO "/>
    <s v="ELIZABETH ASTRID CAROLINA"/>
    <s v="75531714"/>
    <s v="10755317140"/>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APIA"/>
    <s v="PERALTA"/>
    <s v="LIT FRANK"/>
    <s v="45710070"/>
    <s v="10457100707"/>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AQUIRI "/>
    <s v="VICERREL"/>
    <s v="JOSE ANTONIO"/>
    <s v="73515951"/>
    <s v="1073515951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EIXEIRA "/>
    <s v="CAMPOS"/>
    <s v=" DIANA "/>
    <n v="76699118"/>
    <n v="10766991187"/>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IPTE "/>
    <s v="PALOMINO"/>
    <s v="JAVIER FERNANDO"/>
    <s v="41364821"/>
    <s v="10413648217"/>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ITO"/>
    <s v="ATOCCSA"/>
    <s v="EMILY MELISSA"/>
    <n v="77361388"/>
    <n v="1077361388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ORPOCO "/>
    <s v="ALFONSO"/>
    <s v="EDUARDO"/>
    <s v="74727117"/>
    <s v="1074727117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ORRES"/>
    <s v="SEVILLANO"/>
    <s v="DENIS"/>
    <s v="42502039"/>
    <s v="10425020396"/>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ORRES"/>
    <s v="VÁSQUEZ"/>
    <s v=" JUAN MANUEL "/>
    <n v="74737913"/>
    <n v="10747379136"/>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ALDIVIA"/>
    <s v="ZAVALETA"/>
    <s v="MICHAEL ANDRE"/>
    <s v="73219863"/>
    <n v="1073219863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ALLE "/>
    <s v="MORENO"/>
    <s v="PEDRO ELIAS"/>
    <s v="42199456"/>
    <n v="10421994566"/>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ALLEJOS"/>
    <s v="GONZALES "/>
    <s v="JOSE ANTONIO"/>
    <s v="48143534"/>
    <s v="10481435345"/>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ALLES "/>
    <s v="SOTO"/>
    <s v="JAVIER ALEXANDER"/>
    <s v="41380060"/>
    <s v="10413800604"/>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ASQUEZ"/>
    <s v="PARRAGUEZ"/>
    <s v="ROXANA CHARITO"/>
    <s v="46057190"/>
    <s v="10460571907"/>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ELI"/>
    <s v="RICSI"/>
    <s v="JIMY POOL"/>
    <s v="47175451"/>
    <s v="10471754515"/>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ERA"/>
    <s v="QUISPE"/>
    <s v="ROYER ANDRES"/>
    <s v="48170938"/>
    <s v="1048170938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IDAL "/>
    <s v="CULLANDO"/>
    <s v="JAHIR JUAN DE DIOS"/>
    <s v="72841826"/>
    <s v="1072841826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YAUYOS "/>
    <s v="TORRES"/>
    <s v=" JESUS ROLAND "/>
    <n v="40037714"/>
    <n v="1040037714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YOPAN"/>
    <s v="HUAMAN "/>
    <s v="JHON DENIS"/>
    <s v="43256578"/>
    <s v="1043256578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YUCRA"/>
    <s v="ORDAYA "/>
    <s v="FREDY FERIOL"/>
    <s v="40620206"/>
    <s v="10406202068"/>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ZAPATA"/>
    <s v="RIOFRIO"/>
    <s v="BRUSH WINNER "/>
    <n v="47170479"/>
    <n v="10471704798"/>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20"/>
    <n v="3000"/>
    <m/>
    <m/>
    <x v="2"/>
    <x v="2"/>
    <m/>
    <n v="390000"/>
    <n v="0"/>
    <n v="0"/>
    <n v="195000"/>
    <n v="195000"/>
    <n v="0"/>
    <n v="0"/>
    <n v="120000"/>
    <n v="0"/>
    <n v="0"/>
    <n v="60000"/>
    <n v="60000"/>
    <n v="0"/>
    <m/>
    <n v="0"/>
    <n v="0"/>
    <m/>
    <m/>
    <n v="0"/>
    <n v="0"/>
    <n v="120000"/>
    <s v="SGIST"/>
    <m/>
    <s v="000594-2026/SGIST-GITE"/>
    <s v="000659-2026/GITE"/>
    <d v="2026-02-05T00:00:00"/>
    <s v="000345-2026/GPP"/>
    <d v="2026-02-25T00:00:00"/>
    <m/>
    <s v="HABILITACION PRESUPUESTAL POR LOCACION DE SERVICIOS PARA LOS MESES DE MARZO - ABRIL "/>
    <m/>
    <m/>
    <m/>
    <m/>
    <d v="2026-03-02T00:00:00"/>
    <m/>
    <m/>
    <m/>
    <m/>
    <m/>
    <m/>
    <m/>
    <m/>
    <m/>
    <m/>
    <m/>
    <m/>
    <m/>
    <m/>
    <m/>
    <m/>
    <m/>
    <m/>
    <m/>
    <m/>
    <m/>
    <m/>
    <m/>
    <m/>
    <m/>
    <m/>
    <m/>
    <m/>
    <m/>
    <m/>
    <m/>
    <m/>
    <m/>
    <m/>
    <m/>
    <m/>
    <m/>
    <m/>
    <m/>
    <m/>
    <m/>
    <m/>
    <m/>
    <m/>
    <m/>
    <m/>
    <m/>
    <m/>
    <m/>
    <m/>
    <m/>
    <m/>
    <m/>
    <m/>
    <m/>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ARPITA "/>
    <s v="CHECASACA"/>
    <s v="RONALD"/>
    <s v="41991771"/>
    <n v="10419917716"/>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CALERO"/>
    <s v="ESPINOZA"/>
    <s v="MARIA ELENA"/>
    <s v="10783889"/>
    <n v="10107838894"/>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CONDORI"/>
    <s v="VASQUEZ"/>
    <s v="DAVID RICARDO"/>
    <s v="75911353"/>
    <n v="10759113531"/>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CORIPUNA"/>
    <s v="ROMERO"/>
    <s v="ALEX TORIBIO"/>
    <s v="10543524"/>
    <n v="10105435245"/>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CURIOSO"/>
    <s v="MORALES"/>
    <s v="ALEJANDRO GEORGE"/>
    <s v="75531006"/>
    <n v="10755310064"/>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SALAZAR"/>
    <s v="ADRIAN"/>
    <s v="LUIS FERNANDO"/>
    <s v="75455342 "/>
    <s v="10754553427"/>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PAREDES"/>
    <s v="FERNANDEZ"/>
    <s v="JOSE ANTONIO"/>
    <s v="09611731"/>
    <n v="10096117316"/>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RIVERA"/>
    <s v="SANCHEZ"/>
    <s v="VIVIANA LIZA"/>
    <s v="42127893"/>
    <n v="10421278933"/>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ZAGACETA"/>
    <s v="RODRIGUEZ"/>
    <s v="JIMMY LEVIS"/>
    <n v="73230100"/>
    <n v="10732301009"/>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AGUILAR"/>
    <s v="CASTRO"/>
    <s v="JIMMY CRISTHIAN"/>
    <n v="41875310"/>
    <n v="10418753108"/>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HERRERA"/>
    <s v="RAU"/>
    <s v="LUCI MARLENE"/>
    <s v="40600456"/>
    <n v="10406004568"/>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m/>
    <m/>
    <m/>
    <m/>
    <m/>
    <m/>
    <m/>
    <m/>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QUISPEALAYA"/>
    <s v="PEREZ"/>
    <s v="HERVIN ROGGER"/>
    <s v="76769837"/>
    <n v="10767698378"/>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33"/>
    <n v="3000"/>
    <m/>
    <m/>
    <x v="2"/>
    <x v="2"/>
    <m/>
    <m/>
    <m/>
    <m/>
    <m/>
    <m/>
    <m/>
    <m/>
    <n v="198000"/>
    <n v="0"/>
    <n v="0"/>
    <n v="99000"/>
    <n v="99000"/>
    <n v="0"/>
    <n v="0"/>
    <n v="0"/>
    <n v="0"/>
    <n v="0"/>
    <n v="0"/>
    <n v="0"/>
    <n v="0"/>
    <n v="198000"/>
    <s v="SGIST"/>
    <m/>
    <s v="000594-2026/SGIST-GITE"/>
    <s v="000659-2026/GITE"/>
    <d v="2026-02-05T00:00:00"/>
    <s v="000345-2026/GPP"/>
    <d v="2026-02-25T00:00:00"/>
    <m/>
    <s v="HABILITACION PRESUPUESTAL POR LOCACION DE SERVICIOS PARA LOS MESES DE MARZO - ABRIL "/>
    <s v="PENDIENTE DE REQUERIR"/>
    <m/>
    <m/>
    <s v="001056-2026/GITE"/>
    <d v="2026-03-02T00:00:00"/>
    <m/>
    <m/>
    <m/>
    <m/>
    <m/>
    <m/>
    <m/>
    <m/>
    <m/>
    <m/>
    <m/>
    <m/>
    <m/>
    <m/>
    <m/>
    <m/>
    <m/>
    <m/>
    <m/>
    <m/>
    <m/>
    <m/>
    <m/>
    <m/>
    <m/>
    <m/>
    <m/>
    <m/>
    <m/>
    <m/>
    <m/>
    <m/>
    <m/>
    <m/>
    <m/>
    <m/>
    <m/>
    <m/>
    <m/>
    <m/>
    <m/>
    <m/>
    <m/>
    <m/>
    <m/>
    <m/>
    <n v="0"/>
    <m/>
    <m/>
    <m/>
    <m/>
    <m/>
    <m/>
    <m/>
    <m/>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GAMA"/>
    <s v="LOZADA"/>
    <s v="PEDRO GABRIEL"/>
    <s v="02891442"/>
    <s v="10028914429"/>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LARCON "/>
    <s v="PAREDES"/>
    <s v="HAROLD ROBERTO"/>
    <n v="71337438"/>
    <n v="1071337438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ECHENIQUE"/>
    <s v="CAHUANA"/>
    <s v="AZUCENA SOLEDAD"/>
    <s v="41097100"/>
    <n v="10410971009"/>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ISHUIZA"/>
    <s v="ACOSTA"/>
    <s v="MARIZET"/>
    <n v="40675283"/>
    <n v="1040675283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MACHACA"/>
    <s v="HUAMANI"/>
    <s v="YVAN WILLIAMS"/>
    <s v="41094057"/>
    <s v="10410940570"/>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ZAPANA"/>
    <s v="QUISPE "/>
    <s v="CINTIA"/>
    <s v="60368474"/>
    <s v="1060368474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UAREZ "/>
    <s v="MARICHI "/>
    <s v="KAREN MILITZA"/>
    <s v="71043254"/>
    <n v="1071043254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BARBOZA"/>
    <s v="MENDOZA"/>
    <s v="LUIS FELIPE"/>
    <n v="40655345"/>
    <n v="10406553456"/>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GONZALES"/>
    <s v="LEYTON"/>
    <s v="FRANK EDUARDO"/>
    <s v="44993053"/>
    <n v="10449930539"/>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GRANDA"/>
    <s v="GONZALES"/>
    <s v="MIRELLA SOFIA"/>
    <s v="77530077"/>
    <n v="10775300774"/>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986-2026-SGIST/GITE"/>
    <s v="002592-2026-SGIST"/>
    <s v="001169-2026/GITE"/>
    <d v="2026-03-09T00:00:00"/>
    <m/>
    <m/>
    <m/>
    <m/>
    <m/>
    <s v="ALVAREZ"/>
    <s v="URBINA"/>
    <s v=" JOSE CARLOS "/>
    <n v="71335562"/>
    <n v="10713355629"/>
    <n v="3000"/>
    <d v="2026-03-01T00:00:00"/>
    <d v="2026-04-04T00:00:00"/>
    <m/>
    <m/>
    <m/>
    <m/>
    <m/>
    <m/>
    <m/>
    <m/>
    <m/>
    <m/>
    <m/>
    <m/>
    <m/>
    <m/>
    <m/>
    <m/>
    <m/>
    <m/>
    <m/>
    <n v="30"/>
    <n v="3000"/>
    <n v="30"/>
    <n v="3000"/>
    <n v="30"/>
    <n v="3000"/>
    <m/>
    <m/>
    <m/>
    <n v="30"/>
    <n v="3000"/>
    <n v="4"/>
    <n v="400"/>
    <n v="4"/>
    <n v="400"/>
    <m/>
    <m/>
    <m/>
    <m/>
    <m/>
    <m/>
    <m/>
    <m/>
    <m/>
    <m/>
    <m/>
    <m/>
  </r>
  <r>
    <s v="PREPARACION DE EQUIPOS INFORMATICOS ELECTORALES PARA SUFRAGIO"/>
    <x v="2"/>
    <s v="PIM"/>
    <s v="GITE"/>
    <s v="EG 2026"/>
    <s v="2.3"/>
    <s v="2.3.2.9.1.1"/>
    <x v="266"/>
    <x v="0"/>
    <n v="4"/>
    <n v="3000"/>
    <m/>
    <m/>
    <x v="2"/>
    <x v="2"/>
    <m/>
    <m/>
    <m/>
    <m/>
    <m/>
    <m/>
    <m/>
    <m/>
    <n v="24000"/>
    <n v="0"/>
    <n v="0"/>
    <n v="12000"/>
    <n v="12000"/>
    <n v="0"/>
    <n v="0"/>
    <n v="0"/>
    <n v="0"/>
    <n v="0"/>
    <n v="0"/>
    <n v="0"/>
    <n v="0"/>
    <n v="24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12000"/>
    <m/>
    <n v="0"/>
    <m/>
    <n v="0"/>
    <m/>
    <m/>
    <m/>
    <m/>
    <m/>
    <m/>
    <m/>
    <m/>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ABRERA"/>
    <s v="MORALES"/>
    <s v="SERGIO"/>
    <n v="16014484"/>
    <n v="10160144845"/>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ORONADO"/>
    <s v="AGURTO"/>
    <s v="OSCAR EDUARDO"/>
    <n v="47282710"/>
    <n v="10472827109"/>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DUEÑAS"/>
    <s v="LLANOS"/>
    <s v="HENRY DOUGLAS"/>
    <n v="41220505"/>
    <n v="10412205052"/>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ELESCANO"/>
    <s v="VILLAGARAY"/>
    <s v="IVAN MARCOS"/>
    <n v="43204279"/>
    <n v="10432042796"/>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MENDOZA"/>
    <s v="ESPINOZA"/>
    <s v="LADY ROCIO"/>
    <n v="77418580"/>
    <n v="10774185807"/>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AMOS"/>
    <s v="URETA"/>
    <s v=" PAMELA "/>
    <n v="47817178"/>
    <n v="10478171787"/>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EQUE"/>
    <s v="REYES"/>
    <s v=" WILLY CHAYANNE"/>
    <n v="46710125"/>
    <n v="10467101256"/>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ILCA"/>
    <s v="PARI"/>
    <s v="PATRICIA PAOLA"/>
    <n v="72788476"/>
    <n v="10727884764"/>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HUAMAN"/>
    <s v="ORBEZO"/>
    <s v="PATRICIA DEL ROSARIO"/>
    <s v="46599303"/>
    <n v="10465993036"/>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3"/>
    <n v="4500"/>
    <m/>
    <m/>
    <x v="2"/>
    <x v="2"/>
    <m/>
    <m/>
    <m/>
    <m/>
    <m/>
    <m/>
    <m/>
    <m/>
    <n v="27000"/>
    <n v="0"/>
    <n v="0"/>
    <n v="13500"/>
    <n v="13500"/>
    <n v="0"/>
    <n v="0"/>
    <n v="0"/>
    <n v="0"/>
    <n v="0"/>
    <n v="0"/>
    <n v="0"/>
    <n v="0"/>
    <n v="27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13500"/>
    <m/>
    <n v="0"/>
    <m/>
    <n v="0"/>
    <m/>
    <m/>
    <m/>
    <m/>
    <m/>
    <m/>
    <m/>
    <m/>
    <m/>
    <m/>
    <m/>
    <m/>
  </r>
  <r>
    <s v="GESTION DE LA INFRAESTRUCTURA TECNOLOGICA Y BASE DE DATOS"/>
    <x v="5"/>
    <s v="PIM"/>
    <s v="GITE"/>
    <s v="EG 2026"/>
    <s v="2.3"/>
    <s v="2.3.2.9.1.1"/>
    <x v="319"/>
    <x v="0"/>
    <n v="1"/>
    <n v="8000"/>
    <m/>
    <m/>
    <x v="2"/>
    <x v="2"/>
    <m/>
    <m/>
    <m/>
    <m/>
    <m/>
    <m/>
    <m/>
    <m/>
    <n v="16000"/>
    <n v="0"/>
    <n v="0"/>
    <n v="8000"/>
    <n v="8000"/>
    <n v="0"/>
    <n v="0"/>
    <n v="0"/>
    <n v="0"/>
    <n v="0"/>
    <n v="0"/>
    <n v="0"/>
    <n v="0"/>
    <n v="16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8000"/>
    <m/>
    <n v="0"/>
    <m/>
    <n v="0"/>
    <m/>
    <m/>
    <m/>
    <m/>
    <m/>
    <m/>
    <m/>
    <m/>
    <m/>
    <m/>
    <m/>
    <m/>
  </r>
  <r>
    <s v="GESTION DE LA INFRAESTRUCTURA TECNOLOGICA Y BASE DE DATOS"/>
    <x v="5"/>
    <s v="PIM"/>
    <s v="GITE"/>
    <s v="EG 2026"/>
    <s v="2.3"/>
    <s v="2.3.2.9.1.1"/>
    <x v="320"/>
    <x v="0"/>
    <n v="25"/>
    <n v="5000"/>
    <m/>
    <m/>
    <x v="2"/>
    <x v="2"/>
    <m/>
    <m/>
    <m/>
    <m/>
    <m/>
    <m/>
    <m/>
    <m/>
    <n v="250000"/>
    <n v="0"/>
    <n v="0"/>
    <n v="125000"/>
    <n v="125000"/>
    <n v="0"/>
    <n v="0"/>
    <n v="0"/>
    <n v="0"/>
    <n v="0"/>
    <n v="0"/>
    <n v="0"/>
    <n v="0"/>
    <n v="4000"/>
    <s v="SGIST"/>
    <m/>
    <s v="SOLICITUD 221 - SISPLAN"/>
    <m/>
    <m/>
    <s v="000379-2026/GPP"/>
    <d v="2026-03-02T00:00:00"/>
    <m/>
    <s v="HABILITACION PRESUPUESTAL POR LOCACION DE SERVICIOS PARA LOS MESES DE MARZO - ABRIL _x000a_PRIORIZADO - SOLICITUD 221 - SISPLAN  - SALDO 4,0000"/>
    <s v="PENDIENTE DE REQUERIR"/>
    <m/>
    <m/>
    <s v="001056-2026/GITE"/>
    <d v="2026-03-02T00:00:00"/>
    <m/>
    <m/>
    <m/>
    <m/>
    <m/>
    <m/>
    <m/>
    <m/>
    <m/>
    <m/>
    <m/>
    <m/>
    <m/>
    <m/>
    <m/>
    <m/>
    <m/>
    <m/>
    <m/>
    <m/>
    <m/>
    <m/>
    <m/>
    <m/>
    <m/>
    <m/>
    <m/>
    <m/>
    <m/>
    <m/>
    <m/>
    <m/>
    <m/>
    <m/>
    <m/>
    <m/>
    <m/>
    <m/>
    <m/>
    <m/>
    <m/>
    <n v="30"/>
    <n v="125000"/>
    <m/>
    <n v="0"/>
    <m/>
    <n v="0"/>
    <m/>
    <m/>
    <m/>
    <m/>
    <m/>
    <m/>
    <m/>
    <m/>
    <m/>
    <m/>
    <m/>
    <m/>
  </r>
  <r>
    <s v="GESTION DE LA INFRAESTRUCTURA TECNOLOGICA Y BASE DE DATOS"/>
    <x v="5"/>
    <s v="PIM"/>
    <s v="GITE"/>
    <s v="EG 2026"/>
    <s v="2.3"/>
    <s v="2.3.2.9.1.1"/>
    <x v="320"/>
    <x v="0"/>
    <n v="2"/>
    <n v="5000"/>
    <m/>
    <m/>
    <x v="2"/>
    <x v="2"/>
    <m/>
    <m/>
    <m/>
    <m/>
    <m/>
    <m/>
    <m/>
    <m/>
    <n v="20000"/>
    <n v="0"/>
    <n v="0"/>
    <n v="10000"/>
    <n v="10000"/>
    <n v="0"/>
    <n v="0"/>
    <n v="0"/>
    <n v="0"/>
    <n v="0"/>
    <n v="0"/>
    <n v="0"/>
    <n v="0"/>
    <n v="20000"/>
    <s v="SGIST"/>
    <s v="NO PROGRAMADO "/>
    <s v="SOLICITUD 221 - SISPLAN"/>
    <m/>
    <m/>
    <s v="000379-2026/GPP"/>
    <d v="2026-03-02T00:00:00"/>
    <m/>
    <s v="APROBADO POR GPP"/>
    <s v="PENDIENTE DE REQUERIR"/>
    <m/>
    <m/>
    <s v="001056-2026/GITE"/>
    <d v="2026-03-02T00:00:00"/>
    <m/>
    <m/>
    <m/>
    <m/>
    <m/>
    <m/>
    <m/>
    <m/>
    <m/>
    <m/>
    <m/>
    <m/>
    <m/>
    <m/>
    <m/>
    <m/>
    <m/>
    <m/>
    <m/>
    <m/>
    <m/>
    <m/>
    <m/>
    <m/>
    <m/>
    <m/>
    <m/>
    <m/>
    <m/>
    <m/>
    <m/>
    <m/>
    <m/>
    <m/>
    <m/>
    <m/>
    <m/>
    <m/>
    <m/>
    <m/>
    <m/>
    <n v="30"/>
    <n v="10000"/>
    <m/>
    <n v="0"/>
    <m/>
    <n v="0"/>
    <m/>
    <m/>
    <m/>
    <n v="20000"/>
    <n v="50000"/>
    <n v="50000"/>
    <n v="0"/>
    <n v="0"/>
    <m/>
    <m/>
    <m/>
    <m/>
  </r>
  <r>
    <s v="GESTION DE LA INFRAESTRUCTURA TECNOLOGICA Y BASE DE DATOS"/>
    <x v="5"/>
    <s v="PIM"/>
    <s v="GITE"/>
    <s v="EG 2026"/>
    <s v="2.3"/>
    <s v="2.3.2.9.1.1"/>
    <x v="320"/>
    <x v="0"/>
    <n v="1"/>
    <n v="5000"/>
    <m/>
    <m/>
    <x v="2"/>
    <x v="2"/>
    <m/>
    <m/>
    <m/>
    <m/>
    <m/>
    <m/>
    <m/>
    <m/>
    <n v="10000"/>
    <m/>
    <m/>
    <n v="5000"/>
    <n v="5000"/>
    <m/>
    <m/>
    <m/>
    <m/>
    <m/>
    <m/>
    <m/>
    <m/>
    <n v="10000"/>
    <s v="SGIST"/>
    <s v="NO PROGRAMADO "/>
    <s v="SOLICITUD 221 - SISPLAN"/>
    <m/>
    <m/>
    <s v="000379-2026/GPP"/>
    <d v="2026-03-02T00:00:00"/>
    <m/>
    <s v="APROBADO POR GPP"/>
    <s v="REMITIDO A GRH PARA CONTRATACION"/>
    <s v="000929-2026-SGIST/GITE"/>
    <s v="002440-2026/SGIST"/>
    <s v="001107-2026-/GITE"/>
    <d v="2026-03-04T00:00:00"/>
    <m/>
    <m/>
    <m/>
    <m/>
    <m/>
    <s v="CRISTOBAL"/>
    <s v="EULOGIO"/>
    <s v="NANCY SONIA"/>
    <n v="20113309"/>
    <n v="10201133098"/>
    <n v="5000"/>
    <d v="2026-03-09T00:00:00"/>
    <d v="2026-04-30T00:00:00"/>
    <m/>
    <m/>
    <m/>
    <m/>
    <m/>
    <m/>
    <m/>
    <m/>
    <m/>
    <m/>
    <m/>
    <m/>
    <m/>
    <m/>
    <m/>
    <m/>
    <m/>
    <m/>
    <m/>
    <n v="30"/>
    <n v="5000"/>
    <n v="23"/>
    <n v="3833.33"/>
    <n v="23"/>
    <n v="3833.33"/>
    <m/>
    <m/>
    <m/>
    <n v="30"/>
    <n v="5000"/>
    <n v="30"/>
    <n v="5000"/>
    <n v="30"/>
    <n v="5000"/>
    <m/>
    <m/>
    <m/>
    <m/>
    <m/>
    <m/>
    <m/>
    <m/>
    <m/>
    <m/>
    <m/>
    <m/>
  </r>
  <r>
    <s v="GESTION DE LA INFRAESTRUCTURA TECNOLOGICA Y BASE DE DATOS"/>
    <x v="5"/>
    <s v="PIM"/>
    <s v="GITE"/>
    <s v="EG 2026"/>
    <s v="2.3"/>
    <s v="2.3.2.9.1.1"/>
    <x v="320"/>
    <x v="0"/>
    <n v="1"/>
    <n v="5000"/>
    <m/>
    <m/>
    <x v="2"/>
    <x v="2"/>
    <m/>
    <m/>
    <m/>
    <m/>
    <m/>
    <m/>
    <m/>
    <m/>
    <n v="10000"/>
    <m/>
    <m/>
    <n v="5000"/>
    <n v="5000"/>
    <m/>
    <m/>
    <m/>
    <m/>
    <m/>
    <m/>
    <m/>
    <m/>
    <n v="10000"/>
    <s v="SGIST"/>
    <s v="NO PROGRAMADO "/>
    <s v="SOLICITUD 221 - SISPLAN"/>
    <m/>
    <m/>
    <s v="000379-2026/GPP"/>
    <d v="2026-03-02T00:00:00"/>
    <m/>
    <s v="APROBADO POR GPP"/>
    <s v="REMITIDO A GRH PARA CONTRATACION"/>
    <s v="000929-2026-SGIST/GITE"/>
    <s v="002440-2026/SGIST"/>
    <s v="001107-2026-/GITE"/>
    <d v="2026-03-04T00:00:00"/>
    <m/>
    <m/>
    <m/>
    <m/>
    <m/>
    <s v="ALPES"/>
    <s v="SIFUENTES"/>
    <s v="JOANY"/>
    <n v="72165750"/>
    <n v="10721657502"/>
    <n v="5000"/>
    <d v="2026-03-09T00:00:00"/>
    <d v="2026-04-30T00:00:00"/>
    <m/>
    <m/>
    <m/>
    <m/>
    <m/>
    <m/>
    <m/>
    <m/>
    <m/>
    <m/>
    <m/>
    <m/>
    <m/>
    <m/>
    <m/>
    <m/>
    <m/>
    <m/>
    <m/>
    <n v="30"/>
    <n v="5000"/>
    <n v="23"/>
    <n v="3833.33"/>
    <n v="23"/>
    <n v="3833.33"/>
    <m/>
    <m/>
    <m/>
    <n v="30"/>
    <n v="5000"/>
    <n v="30"/>
    <n v="5000"/>
    <n v="30"/>
    <n v="5000"/>
    <m/>
    <m/>
    <m/>
    <m/>
    <m/>
    <m/>
    <m/>
    <m/>
    <m/>
    <m/>
    <m/>
    <m/>
  </r>
  <r>
    <s v="GESTION DE LA INFRAESTRUCTURA TECNOLOGICA Y BASE DE DATOS"/>
    <x v="5"/>
    <s v="PIM"/>
    <s v="GITE"/>
    <s v="EG 2026"/>
    <s v="2.3"/>
    <s v="2.3.2.9.1.1"/>
    <x v="320"/>
    <x v="0"/>
    <n v="1"/>
    <n v="5000"/>
    <m/>
    <m/>
    <x v="2"/>
    <x v="2"/>
    <m/>
    <m/>
    <m/>
    <m/>
    <m/>
    <m/>
    <m/>
    <m/>
    <n v="10000"/>
    <m/>
    <m/>
    <n v="5000"/>
    <n v="5000"/>
    <m/>
    <m/>
    <m/>
    <m/>
    <m/>
    <m/>
    <m/>
    <m/>
    <n v="10000"/>
    <s v="SGIST"/>
    <s v="NO PROGRAMADO "/>
    <s v="SOLICITUD 221 - SISPLAN"/>
    <m/>
    <m/>
    <s v="000379-2026/GPP"/>
    <d v="2026-03-02T00:00:00"/>
    <m/>
    <s v="APROBADO POR GPP"/>
    <s v="REMITIDO A GRH PARA CONTRATACION"/>
    <s v="000929-2026-SGIST/GITE"/>
    <s v="002440-2026/SGIST"/>
    <s v="001107-2026-/GITE"/>
    <d v="2026-03-04T00:00:00"/>
    <m/>
    <m/>
    <m/>
    <m/>
    <m/>
    <s v="COVEÑAS"/>
    <s v="SILVA"/>
    <s v="JESSICA LISBET"/>
    <n v="48169287"/>
    <n v="10481692879"/>
    <n v="5000"/>
    <d v="2026-03-09T00:00:00"/>
    <d v="2026-04-30T00:00:00"/>
    <m/>
    <m/>
    <m/>
    <m/>
    <m/>
    <m/>
    <m/>
    <m/>
    <m/>
    <m/>
    <m/>
    <m/>
    <m/>
    <m/>
    <m/>
    <m/>
    <m/>
    <m/>
    <m/>
    <n v="30"/>
    <n v="5000"/>
    <n v="23"/>
    <n v="3833.33"/>
    <n v="23"/>
    <n v="3833.33"/>
    <m/>
    <m/>
    <m/>
    <n v="30"/>
    <n v="5000"/>
    <n v="30"/>
    <n v="5000"/>
    <n v="30"/>
    <n v="5000"/>
    <m/>
    <m/>
    <m/>
    <m/>
    <m/>
    <m/>
    <m/>
    <m/>
    <m/>
    <m/>
    <m/>
    <m/>
  </r>
  <r>
    <s v="GESTION DE LA INFRAESTRUCTURA TECNOLOGICA Y BASE DE DATOS"/>
    <x v="5"/>
    <s v="PIM"/>
    <s v="GITE"/>
    <s v="EG 2026"/>
    <s v="2.3"/>
    <s v="2.3.2.9.1.1"/>
    <x v="320"/>
    <x v="0"/>
    <n v="1"/>
    <n v="5000"/>
    <m/>
    <m/>
    <x v="2"/>
    <x v="2"/>
    <m/>
    <m/>
    <m/>
    <m/>
    <m/>
    <m/>
    <m/>
    <m/>
    <n v="10000"/>
    <n v="0"/>
    <n v="0"/>
    <n v="5000"/>
    <n v="5000"/>
    <n v="0"/>
    <n v="0"/>
    <n v="0"/>
    <n v="0"/>
    <n v="0"/>
    <n v="0"/>
    <n v="0"/>
    <n v="0"/>
    <n v="10000"/>
    <s v="SGIST"/>
    <s v="NO PROGRAMADO "/>
    <s v="SOLICITUD 221 - SISPLAN"/>
    <m/>
    <m/>
    <s v="000379-2026/GPP"/>
    <d v="2026-03-02T00:00:00"/>
    <m/>
    <s v="APROBADO POR GPP"/>
    <s v="PENDIENTE DE REQUERIR"/>
    <s v="000894-2026-SGIST/GITE"/>
    <s v="002326-2026-SGIST"/>
    <s v="001056-2026/GITE"/>
    <d v="2026-03-02T00:00:00"/>
    <m/>
    <m/>
    <m/>
    <m/>
    <m/>
    <s v="QUISPE"/>
    <s v="VARGAS"/>
    <s v="JENIFFER"/>
    <n v="40466355"/>
    <n v="10404663556"/>
    <n v="5000"/>
    <d v="2026-03-04T00:00:00"/>
    <d v="2026-04-30T00:00:00"/>
    <m/>
    <m/>
    <m/>
    <m/>
    <m/>
    <m/>
    <m/>
    <m/>
    <m/>
    <m/>
    <m/>
    <m/>
    <m/>
    <m/>
    <m/>
    <m/>
    <m/>
    <m/>
    <m/>
    <n v="30"/>
    <n v="5000"/>
    <n v="28"/>
    <n v="4666.67"/>
    <n v="28"/>
    <n v="4666.67"/>
    <m/>
    <m/>
    <m/>
    <n v="30"/>
    <n v="5000"/>
    <n v="30"/>
    <n v="5000"/>
    <n v="30"/>
    <n v="5000"/>
    <m/>
    <m/>
    <m/>
    <n v="10000"/>
    <n v="4666.67"/>
    <n v="4666.67"/>
    <n v="0"/>
    <n v="0"/>
    <m/>
    <m/>
    <m/>
    <m/>
  </r>
  <r>
    <s v="GESTION DE LA INFRAESTRUCTURA TECNOLOGICA Y BASE DE DATOS"/>
    <x v="5"/>
    <s v="PIM"/>
    <s v="GITE"/>
    <s v="EG 2026"/>
    <s v="2.3"/>
    <s v="2.3.2.9.1.1"/>
    <x v="321"/>
    <x v="0"/>
    <n v="1"/>
    <n v="7000"/>
    <m/>
    <m/>
    <x v="2"/>
    <x v="2"/>
    <m/>
    <m/>
    <m/>
    <m/>
    <m/>
    <m/>
    <m/>
    <m/>
    <n v="14000"/>
    <n v="0"/>
    <n v="0"/>
    <n v="7000"/>
    <n v="7000"/>
    <n v="0"/>
    <n v="0"/>
    <n v="0"/>
    <n v="0"/>
    <n v="0"/>
    <n v="0"/>
    <n v="0"/>
    <n v="0"/>
    <n v="14000"/>
    <s v="SGIST"/>
    <m/>
    <s v="000594-2026/SGIST-GITE"/>
    <s v="000659-2026/GITE"/>
    <d v="2026-02-05T00:00:00"/>
    <s v="000345-2026/GPP"/>
    <d v="2026-02-25T00:00:00"/>
    <m/>
    <s v="HABILITACION PRESUPUESTAL POR LOCACION DE SERVICIOS PARA LOS MESES DE MARZO - ABRIL "/>
    <s v="REMITIDO A GRH PARA CONTRATACION"/>
    <s v="000929-2026-SGIST/GITE "/>
    <s v="002440-2026/SGIST"/>
    <s v="001107-2026/GITE"/>
    <d v="2026-03-04T00:00:00"/>
    <m/>
    <m/>
    <m/>
    <m/>
    <m/>
    <s v="ESPINOZA"/>
    <s v="DEL ROSARIO"/>
    <s v="MERITA ELIZABETH"/>
    <n v="45220402"/>
    <n v="10452204024"/>
    <n v="7000"/>
    <d v="2026-03-09T00:00:00"/>
    <d v="2026-04-30T00:00:00"/>
    <m/>
    <m/>
    <m/>
    <m/>
    <m/>
    <m/>
    <m/>
    <m/>
    <m/>
    <m/>
    <m/>
    <m/>
    <m/>
    <m/>
    <m/>
    <m/>
    <m/>
    <m/>
    <m/>
    <n v="30"/>
    <n v="7000"/>
    <n v="23"/>
    <n v="5366.67"/>
    <n v="23"/>
    <n v="5366.67"/>
    <m/>
    <m/>
    <m/>
    <n v="30"/>
    <n v="7000"/>
    <n v="30"/>
    <n v="7000"/>
    <n v="30"/>
    <n v="7000"/>
    <m/>
    <m/>
    <m/>
    <m/>
    <m/>
    <m/>
    <m/>
    <m/>
    <m/>
    <m/>
    <m/>
    <m/>
  </r>
  <r>
    <s v="GESTION DE LA INFRAESTRUCTURA TECNOLOGICA Y BASE DE DATOS"/>
    <x v="5"/>
    <s v="PIM"/>
    <s v="GITE"/>
    <s v="EG 2026"/>
    <s v="2.3"/>
    <s v="2.3.2.9.1.1"/>
    <x v="321"/>
    <x v="0"/>
    <n v="2"/>
    <n v="7000"/>
    <m/>
    <m/>
    <x v="2"/>
    <x v="2"/>
    <m/>
    <m/>
    <m/>
    <m/>
    <m/>
    <m/>
    <m/>
    <m/>
    <n v="28000"/>
    <n v="0"/>
    <n v="0"/>
    <n v="14000"/>
    <n v="14000"/>
    <n v="0"/>
    <n v="0"/>
    <n v="0"/>
    <n v="0"/>
    <n v="0"/>
    <n v="0"/>
    <n v="0"/>
    <n v="0"/>
    <n v="28000"/>
    <s v="SGIST"/>
    <m/>
    <s v="000594-2026/SGIST-GITE"/>
    <s v="000659-2026/GITE"/>
    <d v="2026-02-05T00:00:00"/>
    <s v="000345-2026/GPP"/>
    <d v="2026-02-25T00:00:00"/>
    <m/>
    <s v="HABILITACION PRESUPUESTAL POR LOCACION DE SERVICIOS PARA LOS MESES DE MARZO - ABRIL "/>
    <s v="REMITIDO A GRH PARA CONTRATACION"/>
    <m/>
    <m/>
    <m/>
    <m/>
    <m/>
    <m/>
    <m/>
    <m/>
    <m/>
    <m/>
    <m/>
    <m/>
    <m/>
    <m/>
    <m/>
    <m/>
    <m/>
    <m/>
    <m/>
    <m/>
    <m/>
    <m/>
    <m/>
    <m/>
    <m/>
    <m/>
    <m/>
    <m/>
    <m/>
    <m/>
    <m/>
    <m/>
    <m/>
    <m/>
    <m/>
    <m/>
    <m/>
    <m/>
    <m/>
    <m/>
    <m/>
    <m/>
    <m/>
    <m/>
    <m/>
    <m/>
    <n v="7000"/>
    <m/>
    <n v="0"/>
    <m/>
    <n v="0"/>
    <m/>
    <m/>
    <m/>
    <m/>
    <m/>
    <m/>
    <m/>
    <m/>
    <m/>
    <m/>
    <m/>
    <m/>
  </r>
  <r>
    <s v="GESTION DE LA INFRAESTRUCTURA TECNOLOGICA Y BASE DE DATOS"/>
    <x v="5"/>
    <s v="PIM"/>
    <s v="GITE"/>
    <s v="EG 2026"/>
    <s v="2.3"/>
    <s v="2.3.2.9.1.1"/>
    <x v="278"/>
    <x v="1"/>
    <n v="1"/>
    <n v="7000"/>
    <m/>
    <m/>
    <x v="2"/>
    <x v="2"/>
    <m/>
    <m/>
    <m/>
    <m/>
    <m/>
    <m/>
    <m/>
    <m/>
    <n v="420000"/>
    <n v="0"/>
    <n v="0"/>
    <n v="7000"/>
    <n v="7000"/>
    <n v="0"/>
    <n v="0"/>
    <n v="0"/>
    <n v="0"/>
    <n v="0"/>
    <n v="0"/>
    <n v="0"/>
    <n v="0"/>
    <n v="14000"/>
    <s v="SGIST"/>
    <m/>
    <s v="000594-2026/SGIST-GITE"/>
    <s v="000659-2026/GITE"/>
    <d v="2026-02-05T00:00:00"/>
    <s v="000345-2026/GPP"/>
    <d v="2026-02-25T00:00:00"/>
    <m/>
    <s v="HABILITACION PRESUPUESTAL POR LOCACION DE SERVICIOS PARA LOS MESES DE MARZO - ABRIL "/>
    <s v="PENDIENTE DE REQUERIR"/>
    <m/>
    <m/>
    <s v="001056-2026/GITE"/>
    <d v="2026-03-02T00:00:00"/>
    <m/>
    <m/>
    <m/>
    <m/>
    <m/>
    <m/>
    <m/>
    <m/>
    <m/>
    <m/>
    <m/>
    <m/>
    <m/>
    <m/>
    <m/>
    <m/>
    <m/>
    <m/>
    <m/>
    <m/>
    <m/>
    <m/>
    <m/>
    <m/>
    <m/>
    <m/>
    <m/>
    <m/>
    <m/>
    <m/>
    <m/>
    <m/>
    <m/>
    <m/>
    <m/>
    <m/>
    <m/>
    <m/>
    <m/>
    <m/>
    <m/>
    <n v="30"/>
    <n v="7000"/>
    <m/>
    <n v="0"/>
    <m/>
    <n v="0"/>
    <m/>
    <m/>
    <m/>
    <m/>
    <m/>
    <m/>
    <m/>
    <m/>
    <m/>
    <m/>
    <m/>
    <m/>
  </r>
  <r>
    <s v="DISEÑO, DESARROLLO Y DESPLIEGUE SOLUCIONES TECNOLOGICAS"/>
    <x v="0"/>
    <s v="PIM"/>
    <s v="GITE"/>
    <s v="EG 2026"/>
    <s v="2.3"/>
    <s v="2.3.2.9.1.1"/>
    <x v="5"/>
    <x v="0"/>
    <n v="1"/>
    <n v="6000"/>
    <m/>
    <m/>
    <x v="4"/>
    <x v="0"/>
    <m/>
    <m/>
    <m/>
    <m/>
    <m/>
    <m/>
    <m/>
    <m/>
    <n v="3000"/>
    <n v="0"/>
    <n v="0"/>
    <n v="3000"/>
    <n v="0"/>
    <n v="0"/>
    <n v="0"/>
    <n v="0"/>
    <n v="0"/>
    <n v="0"/>
    <n v="0"/>
    <n v="0"/>
    <n v="0"/>
    <n v="3000"/>
    <s v="SGSI"/>
    <m/>
    <s v="000594-2026/SGIST-GITE"/>
    <s v="000659-2026/GITE"/>
    <d v="2026-02-05T00:00:00"/>
    <s v="000345-2026/GPP"/>
    <d v="2026-02-25T00:00:00"/>
    <m/>
    <s v="HABILITACION PRESUPUESTAL POR LOCACION DE SERVICIOS PARA LOS MESES DE MARZO - ABRIL "/>
    <s v="REMITIDO A GRH PARA CONTRATACION"/>
    <s v="000267-2026-SGSI/GITE"/>
    <s v="002202-2026/SGIST/GITE"/>
    <s v="001056-2026/GITE"/>
    <d v="2026-03-02T00:00:00"/>
    <m/>
    <m/>
    <m/>
    <m/>
    <m/>
    <s v="GUTIERREZ "/>
    <s v="MIRANDA "/>
    <s v="JOEL ELIAQUIN"/>
    <n v="25558709"/>
    <n v="10255587094"/>
    <n v="6000"/>
    <d v="2026-03-01T00:00:00"/>
    <d v="2026-03-15T00:00:00"/>
    <m/>
    <m/>
    <m/>
    <m/>
    <m/>
    <m/>
    <m/>
    <m/>
    <m/>
    <m/>
    <m/>
    <m/>
    <m/>
    <m/>
    <m/>
    <m/>
    <m/>
    <m/>
    <m/>
    <n v="15"/>
    <n v="3000"/>
    <n v="15"/>
    <n v="3000"/>
    <n v="15"/>
    <n v="3000"/>
    <m/>
    <m/>
    <m/>
    <n v="0"/>
    <n v="0"/>
    <m/>
    <n v="0"/>
    <m/>
    <n v="0"/>
    <m/>
    <m/>
    <m/>
    <n v="3000"/>
    <n v="3000"/>
    <n v="3000"/>
    <n v="0"/>
    <n v="0"/>
    <m/>
    <m/>
    <m/>
    <m/>
  </r>
  <r>
    <s v="DISEÑO, DESARROLLO Y DESPLIEGUE SOLUCIONES TECNOLOGICAS"/>
    <x v="0"/>
    <s v="PIM"/>
    <s v="GITE"/>
    <s v="EG 2026"/>
    <s v="2.3"/>
    <s v="2.3.2.9.1.1"/>
    <x v="5"/>
    <x v="0"/>
    <n v="1"/>
    <n v="6000"/>
    <m/>
    <m/>
    <x v="4"/>
    <x v="1"/>
    <m/>
    <m/>
    <m/>
    <m/>
    <m/>
    <m/>
    <m/>
    <m/>
    <n v="3000"/>
    <n v="0"/>
    <n v="0"/>
    <n v="3000"/>
    <n v="0"/>
    <n v="0"/>
    <n v="0"/>
    <n v="0"/>
    <n v="0"/>
    <n v="0"/>
    <n v="0"/>
    <n v="0"/>
    <n v="0"/>
    <n v="3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n v="3000"/>
    <m/>
    <n v="0"/>
    <m/>
    <n v="0"/>
    <m/>
    <m/>
    <m/>
    <n v="0"/>
    <n v="0"/>
    <m/>
    <n v="0"/>
    <m/>
    <n v="0"/>
    <m/>
    <m/>
    <m/>
    <m/>
    <m/>
    <m/>
    <m/>
    <m/>
    <m/>
    <m/>
    <m/>
    <m/>
  </r>
  <r>
    <s v="MANTENIMIENTO Y SOPORTE A LAS SOLUCIONES TECNOLÓGICAS"/>
    <x v="1"/>
    <s v="PIM"/>
    <s v="GITE"/>
    <s v="EG 2026"/>
    <s v="2.3"/>
    <s v="2.3.2.9.1.1"/>
    <x v="18"/>
    <x v="0"/>
    <n v="1"/>
    <n v="5500"/>
    <m/>
    <m/>
    <x v="4"/>
    <x v="2"/>
    <m/>
    <m/>
    <m/>
    <m/>
    <m/>
    <m/>
    <m/>
    <m/>
    <n v="8250"/>
    <n v="0"/>
    <n v="0"/>
    <n v="2750"/>
    <n v="5500"/>
    <n v="0"/>
    <n v="0"/>
    <n v="0"/>
    <n v="0"/>
    <n v="0"/>
    <n v="0"/>
    <n v="0"/>
    <n v="0"/>
    <n v="82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SILVA"/>
    <s v="HORNA"/>
    <s v="LUZ AMARILIS"/>
    <n v="46901338"/>
    <n v="10469013389"/>
    <n v="5500"/>
    <d v="2026-03-16T00:00:00"/>
    <d v="2026-04-30T00:00:00"/>
    <m/>
    <m/>
    <m/>
    <m/>
    <m/>
    <m/>
    <m/>
    <m/>
    <m/>
    <m/>
    <m/>
    <m/>
    <m/>
    <m/>
    <m/>
    <m/>
    <m/>
    <m/>
    <m/>
    <n v="15"/>
    <n v="2750"/>
    <n v="15"/>
    <n v="2750"/>
    <n v="15"/>
    <n v="2750"/>
    <n v="0"/>
    <n v="0"/>
    <m/>
    <n v="30"/>
    <n v="5500"/>
    <n v="30"/>
    <n v="5500"/>
    <n v="30"/>
    <n v="5500"/>
    <m/>
    <m/>
    <m/>
    <m/>
    <m/>
    <m/>
    <m/>
    <m/>
    <m/>
    <m/>
    <m/>
    <m/>
  </r>
  <r>
    <s v="DISEÑO, DESARROLLO Y DESPLIEGUE SOLUCIONES TECNOLOGICAS"/>
    <x v="0"/>
    <s v="PIM"/>
    <s v="GITE"/>
    <s v="EG 2026"/>
    <s v="2.3"/>
    <s v="2.3.2.9.1.1"/>
    <x v="18"/>
    <x v="0"/>
    <n v="1"/>
    <n v="5500"/>
    <m/>
    <m/>
    <x v="4"/>
    <x v="0"/>
    <m/>
    <m/>
    <m/>
    <m/>
    <m/>
    <m/>
    <m/>
    <m/>
    <n v="2750"/>
    <n v="0"/>
    <n v="0"/>
    <n v="2750"/>
    <n v="0"/>
    <n v="0"/>
    <n v="0"/>
    <n v="0"/>
    <n v="0"/>
    <n v="0"/>
    <n v="0"/>
    <n v="0"/>
    <n v="0"/>
    <n v="2750"/>
    <s v="SGSI"/>
    <m/>
    <s v="000594-2026/SGIST-GITE"/>
    <s v="000659-2026/GITE"/>
    <d v="2026-02-05T00:00:00"/>
    <s v="000345-2026/GPP"/>
    <d v="2026-02-25T00:00:00"/>
    <m/>
    <s v="HABILITACION PRESUPUESTAL POR LOCACION DE SERVICIOS PARA LOS MESES DE MARZO - ABRIL "/>
    <s v="REMITIDO A GRH PARA CONTRATACION"/>
    <s v="000282-2026-SGSI/GITE"/>
    <s v="002254-2026-SGIST/GITE"/>
    <s v="001056-2026/GITE"/>
    <d v="2026-03-02T00:00:00"/>
    <m/>
    <m/>
    <m/>
    <m/>
    <m/>
    <s v="SILVA"/>
    <s v="HORNA"/>
    <s v="LUZ AMARILIS"/>
    <n v="46901338"/>
    <n v="10469013389"/>
    <n v="5500"/>
    <d v="2026-03-04T00:00:00"/>
    <d v="2026-03-15T00:00:00"/>
    <m/>
    <m/>
    <m/>
    <m/>
    <m/>
    <m/>
    <m/>
    <m/>
    <m/>
    <m/>
    <m/>
    <m/>
    <m/>
    <m/>
    <m/>
    <m/>
    <m/>
    <m/>
    <m/>
    <n v="15"/>
    <n v="2750"/>
    <n v="12"/>
    <n v="2200"/>
    <n v="12"/>
    <n v="2200"/>
    <n v="550"/>
    <n v="550"/>
    <m/>
    <n v="0"/>
    <n v="0"/>
    <m/>
    <n v="0"/>
    <m/>
    <n v="0"/>
    <m/>
    <m/>
    <m/>
    <n v="2750"/>
    <n v="2200"/>
    <n v="2200"/>
    <n v="550"/>
    <n v="550"/>
    <m/>
    <m/>
    <m/>
    <m/>
  </r>
  <r>
    <s v="DISEÑO, DESARROLLO Y DESPLIEGUE SOLUCIONES TECNOLOGICAS"/>
    <x v="0"/>
    <s v="PIM"/>
    <s v="GITE"/>
    <s v="EG 2026"/>
    <s v="2.3"/>
    <s v="2.3.2.9.1.1"/>
    <x v="21"/>
    <x v="0"/>
    <n v="1"/>
    <n v="5500"/>
    <m/>
    <m/>
    <x v="4"/>
    <x v="1"/>
    <m/>
    <m/>
    <m/>
    <m/>
    <m/>
    <m/>
    <m/>
    <m/>
    <n v="2750"/>
    <n v="0"/>
    <n v="0"/>
    <n v="2750"/>
    <n v="0"/>
    <n v="0"/>
    <n v="0"/>
    <n v="0"/>
    <n v="0"/>
    <n v="0"/>
    <n v="0"/>
    <n v="0"/>
    <n v="0"/>
    <n v="2750"/>
    <s v="SGSI"/>
    <m/>
    <s v="000594-2026/SGIST-GITE"/>
    <s v="000659-2026/GITE"/>
    <d v="2026-02-05T00:00:00"/>
    <s v="000345-2026/GPP"/>
    <d v="2026-02-25T00:00:00"/>
    <m/>
    <s v="HABILITACION PRESUPUESTAL POR LOCACION DE SERVICIOS PARA LOS MESES DE MARZO - ABRIL "/>
    <s v="REMITIDO A GRH PARA CONTRATACION"/>
    <s v="000267-2026-SGSI/GITE"/>
    <s v="002202-2026-SGIST/GITE"/>
    <s v="001015-2026/GITE"/>
    <d v="2026-02-26T00:00:00"/>
    <m/>
    <m/>
    <m/>
    <m/>
    <m/>
    <s v="FELIX"/>
    <s v="VASQUEZ"/>
    <s v="MARCELA VILMA"/>
    <n v="41779939"/>
    <n v="10417799392"/>
    <n v="5500"/>
    <d v="2026-03-01T00:00:00"/>
    <d v="2026-03-15T00:00:00"/>
    <m/>
    <m/>
    <m/>
    <m/>
    <m/>
    <m/>
    <m/>
    <m/>
    <m/>
    <m/>
    <m/>
    <m/>
    <m/>
    <m/>
    <m/>
    <m/>
    <m/>
    <m/>
    <m/>
    <n v="15"/>
    <n v="2750"/>
    <n v="15"/>
    <n v="2750"/>
    <n v="15"/>
    <n v="2750"/>
    <n v="0"/>
    <n v="0"/>
    <m/>
    <n v="0"/>
    <n v="0"/>
    <m/>
    <n v="0"/>
    <m/>
    <n v="0"/>
    <m/>
    <m/>
    <m/>
    <m/>
    <m/>
    <m/>
    <m/>
    <m/>
    <m/>
    <m/>
    <m/>
    <m/>
  </r>
  <r>
    <s v="MANTENIMIENTO Y SOPORTE A LAS SOLUCIONES TECNOLÓGICAS"/>
    <x v="1"/>
    <s v="PIM"/>
    <s v="GITE"/>
    <s v="EG 2026"/>
    <s v="2.3"/>
    <s v="2.3.2.9.1.1"/>
    <x v="28"/>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RODRIGUEZ"/>
    <s v="CHACARA"/>
    <s v="BRYAN"/>
    <n v="45153030"/>
    <n v="10451530301"/>
    <n v="7000"/>
    <d v="2026-03-16T00:00:00"/>
    <d v="2026-04-30T00:00:00"/>
    <m/>
    <m/>
    <m/>
    <m/>
    <m/>
    <m/>
    <m/>
    <m/>
    <m/>
    <m/>
    <m/>
    <m/>
    <m/>
    <m/>
    <m/>
    <m/>
    <m/>
    <m/>
    <m/>
    <n v="15"/>
    <n v="3500"/>
    <n v="15"/>
    <n v="3500"/>
    <n v="15"/>
    <n v="3500"/>
    <m/>
    <m/>
    <m/>
    <n v="30"/>
    <n v="7000"/>
    <n v="30"/>
    <n v="7000"/>
    <n v="30"/>
    <n v="7000"/>
    <m/>
    <m/>
    <m/>
    <m/>
    <m/>
    <m/>
    <m/>
    <m/>
    <m/>
    <m/>
    <m/>
    <m/>
  </r>
  <r>
    <s v="DISEÑO, DESARROLLO Y DESPLIEGUE SOLUCIONES TECNOLOGICAS"/>
    <x v="0"/>
    <s v="PIM"/>
    <s v="GITE"/>
    <s v="EG 2026"/>
    <s v="2.3"/>
    <s v="2.3.2.9.1.1"/>
    <x v="28"/>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5-02-26T00:00:00"/>
    <m/>
    <m/>
    <m/>
    <m/>
    <m/>
    <s v="RODRIGUEZ"/>
    <s v="CHACARA"/>
    <s v="BRYAN"/>
    <n v="45153030"/>
    <n v="10451530301"/>
    <n v="7000"/>
    <d v="2026-03-01T00:00:00"/>
    <d v="2026-03-15T00:00:00"/>
    <m/>
    <m/>
    <m/>
    <m/>
    <m/>
    <m/>
    <m/>
    <m/>
    <m/>
    <m/>
    <m/>
    <m/>
    <m/>
    <m/>
    <m/>
    <m/>
    <m/>
    <m/>
    <m/>
    <n v="15"/>
    <n v="3500"/>
    <n v="15"/>
    <n v="3500"/>
    <n v="15"/>
    <n v="3500"/>
    <m/>
    <m/>
    <m/>
    <n v="0"/>
    <n v="0"/>
    <m/>
    <n v="0"/>
    <m/>
    <n v="0"/>
    <m/>
    <m/>
    <m/>
    <m/>
    <m/>
    <m/>
    <m/>
    <m/>
    <m/>
    <m/>
    <m/>
    <m/>
  </r>
  <r>
    <s v="DISEÑO, DESARROLLO Y DESPLIEGUE SOLUCIONES TECNOLOGICAS"/>
    <x v="0"/>
    <s v="PIM"/>
    <s v="GITE"/>
    <s v="EG 2026"/>
    <s v="2.3"/>
    <s v="2.3.2.9.1.1"/>
    <x v="31"/>
    <x v="0"/>
    <n v="1"/>
    <n v="7000"/>
    <m/>
    <m/>
    <x v="4"/>
    <x v="1"/>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7-2026-SGSI/GITE"/>
    <s v="002202-2026-SGIST/GITE"/>
    <s v="001015-2026/GITE"/>
    <d v="2026-02-26T00:00:00"/>
    <m/>
    <m/>
    <m/>
    <m/>
    <m/>
    <s v="CHIQUINTA"/>
    <s v="ESPINOZA"/>
    <s v="JORGE LUIS"/>
    <s v="43482416"/>
    <n v="10434824163"/>
    <n v="7000"/>
    <d v="2026-03-01T00:00:00"/>
    <d v="2026-03-15T00:00:00"/>
    <m/>
    <m/>
    <m/>
    <m/>
    <m/>
    <m/>
    <m/>
    <m/>
    <m/>
    <m/>
    <m/>
    <m/>
    <m/>
    <m/>
    <m/>
    <m/>
    <m/>
    <m/>
    <m/>
    <n v="15"/>
    <n v="3500"/>
    <n v="15"/>
    <n v="3500"/>
    <n v="15"/>
    <n v="3500"/>
    <n v="0"/>
    <n v="0"/>
    <m/>
    <n v="0"/>
    <n v="0"/>
    <m/>
    <n v="0"/>
    <m/>
    <n v="0"/>
    <m/>
    <m/>
    <m/>
    <m/>
    <m/>
    <m/>
    <m/>
    <m/>
    <m/>
    <m/>
    <m/>
    <m/>
  </r>
  <r>
    <s v="DISEÑO, DESARROLLO Y DESPLIEGUE SOLUCIONES TECNOLOGICAS"/>
    <x v="0"/>
    <s v="PIM"/>
    <s v="GITE"/>
    <s v="EG 2026"/>
    <s v="2.3"/>
    <s v="2.3.2.9.1.1"/>
    <x v="39"/>
    <x v="0"/>
    <n v="1"/>
    <n v="6000"/>
    <m/>
    <m/>
    <x v="4"/>
    <x v="0"/>
    <m/>
    <m/>
    <m/>
    <m/>
    <m/>
    <m/>
    <m/>
    <m/>
    <n v="3000"/>
    <n v="0"/>
    <n v="0"/>
    <n v="3000"/>
    <n v="0"/>
    <n v="0"/>
    <n v="0"/>
    <n v="0"/>
    <n v="0"/>
    <n v="0"/>
    <n v="0"/>
    <n v="0"/>
    <n v="0"/>
    <n v="3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5-02-26T00:00:00"/>
    <m/>
    <m/>
    <m/>
    <m/>
    <m/>
    <s v="MALLQUI"/>
    <s v="PARRA"/>
    <s v="FRANCO ERNESTO"/>
    <n v="70443940"/>
    <n v="10704439402"/>
    <n v="6000"/>
    <d v="2026-03-01T00:00:00"/>
    <d v="2026-03-15T00:00:00"/>
    <m/>
    <m/>
    <m/>
    <m/>
    <m/>
    <m/>
    <m/>
    <m/>
    <m/>
    <m/>
    <m/>
    <m/>
    <m/>
    <m/>
    <m/>
    <m/>
    <m/>
    <m/>
    <m/>
    <n v="15"/>
    <n v="3000"/>
    <n v="15"/>
    <n v="3000"/>
    <n v="15"/>
    <n v="3000"/>
    <m/>
    <m/>
    <m/>
    <n v="0"/>
    <n v="0"/>
    <m/>
    <n v="0"/>
    <m/>
    <n v="0"/>
    <m/>
    <m/>
    <m/>
    <m/>
    <m/>
    <m/>
    <m/>
    <m/>
    <m/>
    <m/>
    <m/>
    <m/>
  </r>
  <r>
    <s v="MANTENIMIENTO Y SOPORTE A LAS SOLUCIONES TECNOLÓGICAS"/>
    <x v="1"/>
    <s v="PIM"/>
    <s v="GITE"/>
    <s v="EG 2026"/>
    <s v="2.3"/>
    <s v="2.3.2.9.1.1"/>
    <x v="39"/>
    <x v="0"/>
    <n v="1"/>
    <n v="6000"/>
    <m/>
    <m/>
    <x v="4"/>
    <x v="2"/>
    <m/>
    <m/>
    <m/>
    <m/>
    <m/>
    <m/>
    <m/>
    <m/>
    <n v="9000"/>
    <n v="0"/>
    <n v="0"/>
    <n v="3000"/>
    <n v="60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MALLQUI"/>
    <s v="PARRA"/>
    <s v="FRANCO ERNESTO"/>
    <n v="70443940"/>
    <n v="10704439402"/>
    <n v="6000"/>
    <d v="2026-03-16T00:00:00"/>
    <d v="2026-04-30T00:00:00"/>
    <m/>
    <m/>
    <m/>
    <m/>
    <m/>
    <m/>
    <m/>
    <m/>
    <m/>
    <m/>
    <m/>
    <m/>
    <m/>
    <m/>
    <m/>
    <m/>
    <m/>
    <m/>
    <m/>
    <n v="15"/>
    <n v="3000"/>
    <n v="15"/>
    <n v="3000"/>
    <n v="15"/>
    <n v="3000"/>
    <m/>
    <m/>
    <m/>
    <n v="30"/>
    <n v="6000"/>
    <n v="30"/>
    <n v="6000"/>
    <n v="30"/>
    <n v="6000"/>
    <m/>
    <m/>
    <m/>
    <m/>
    <m/>
    <m/>
    <m/>
    <m/>
    <m/>
    <m/>
    <m/>
    <m/>
  </r>
  <r>
    <s v="MANTENIMIENTO Y SOPORTE A LAS SOLUCIONES TECNOLÓGICAS"/>
    <x v="1"/>
    <s v="PIM"/>
    <s v="GITE"/>
    <s v="EG 2026"/>
    <s v="2.3"/>
    <s v="2.3.2.9.1.1"/>
    <x v="40"/>
    <x v="0"/>
    <n v="1"/>
    <n v="6000"/>
    <m/>
    <m/>
    <x v="4"/>
    <x v="2"/>
    <m/>
    <m/>
    <m/>
    <m/>
    <m/>
    <m/>
    <m/>
    <m/>
    <n v="9000"/>
    <n v="0"/>
    <n v="0"/>
    <n v="3000"/>
    <n v="60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VILLAIZAN"/>
    <s v="YAMAMOTO"/>
    <s v="HANS RICHARD"/>
    <n v="70443940"/>
    <n v="10704439402"/>
    <n v="6000"/>
    <d v="2026-03-16T00:00:00"/>
    <d v="2026-04-30T00:00:00"/>
    <m/>
    <m/>
    <m/>
    <m/>
    <m/>
    <m/>
    <m/>
    <m/>
    <m/>
    <m/>
    <m/>
    <m/>
    <m/>
    <m/>
    <m/>
    <m/>
    <m/>
    <m/>
    <m/>
    <n v="15"/>
    <n v="3000"/>
    <n v="15"/>
    <n v="3000"/>
    <n v="15"/>
    <n v="3000"/>
    <n v="0"/>
    <m/>
    <m/>
    <n v="30"/>
    <n v="6000"/>
    <n v="30"/>
    <n v="6000"/>
    <n v="30"/>
    <n v="6000"/>
    <m/>
    <m/>
    <m/>
    <m/>
    <m/>
    <m/>
    <m/>
    <m/>
    <m/>
    <m/>
    <m/>
    <m/>
  </r>
  <r>
    <s v="MANTENIMIENTO Y SOPORTE A LAS SOLUCIONES TECNOLÓGICAS"/>
    <x v="1"/>
    <s v="PIM"/>
    <s v="GITE"/>
    <s v="EG 2026"/>
    <s v="2.3"/>
    <s v="2.3.2.9.1.1"/>
    <x v="40"/>
    <x v="0"/>
    <n v="1"/>
    <n v="6000"/>
    <m/>
    <m/>
    <x v="4"/>
    <x v="2"/>
    <m/>
    <m/>
    <m/>
    <m/>
    <m/>
    <m/>
    <m/>
    <m/>
    <n v="9000"/>
    <n v="0"/>
    <n v="0"/>
    <n v="3000"/>
    <n v="60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ELGUERA "/>
    <s v="MACHA "/>
    <s v="JOSE DAVID"/>
    <n v="73827602"/>
    <n v="10738276022"/>
    <n v="6000"/>
    <d v="2026-03-16T00:00:00"/>
    <d v="2026-04-30T00:00:00"/>
    <m/>
    <m/>
    <m/>
    <m/>
    <m/>
    <m/>
    <m/>
    <m/>
    <m/>
    <m/>
    <m/>
    <m/>
    <m/>
    <m/>
    <m/>
    <m/>
    <m/>
    <m/>
    <m/>
    <n v="15"/>
    <n v="3000"/>
    <n v="15"/>
    <n v="3000"/>
    <n v="15"/>
    <n v="3000"/>
    <n v="0"/>
    <m/>
    <m/>
    <n v="30"/>
    <n v="6000"/>
    <n v="30"/>
    <n v="6000"/>
    <n v="30"/>
    <n v="6000"/>
    <m/>
    <m/>
    <m/>
    <m/>
    <m/>
    <m/>
    <m/>
    <m/>
    <m/>
    <m/>
    <m/>
    <m/>
  </r>
  <r>
    <s v="DISEÑO, DESARROLLO Y DESPLIEGUE SOLUCIONES TECNOLOGICAS"/>
    <x v="0"/>
    <s v="PIM"/>
    <s v="GITE"/>
    <s v="EG 2026"/>
    <s v="2.3"/>
    <s v="2.3.2.9.1.1"/>
    <x v="78"/>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ESCALANTE"/>
    <s v="BAÑARES"/>
    <s v="JUAN CARLOS"/>
    <n v="77037007"/>
    <n v="10770370073"/>
    <n v="7000"/>
    <d v="2026-03-01T00:00:00"/>
    <d v="2026-03-15T00:00:00"/>
    <m/>
    <m/>
    <m/>
    <m/>
    <m/>
    <m/>
    <m/>
    <m/>
    <m/>
    <m/>
    <m/>
    <m/>
    <m/>
    <m/>
    <m/>
    <m/>
    <m/>
    <m/>
    <m/>
    <n v="15"/>
    <n v="3500"/>
    <n v="15"/>
    <n v="3500"/>
    <n v="15"/>
    <n v="3500"/>
    <n v="0"/>
    <n v="0"/>
    <m/>
    <n v="0"/>
    <n v="0"/>
    <m/>
    <n v="0"/>
    <m/>
    <n v="0"/>
    <m/>
    <m/>
    <m/>
    <n v="3500"/>
    <n v="3500"/>
    <n v="3500"/>
    <n v="0"/>
    <n v="0"/>
    <m/>
    <m/>
    <m/>
    <m/>
  </r>
  <r>
    <s v="MANTENIMIENTO Y SOPORTE A LAS SOLUCIONES TECNOLÓGICAS"/>
    <x v="1"/>
    <s v="PIM"/>
    <s v="GITE"/>
    <s v="EG 2026"/>
    <s v="2.3"/>
    <s v="2.3.2.9.1.1"/>
    <x v="78"/>
    <x v="0"/>
    <n v="1"/>
    <n v="7000"/>
    <m/>
    <m/>
    <x v="0"/>
    <x v="2"/>
    <m/>
    <m/>
    <m/>
    <m/>
    <m/>
    <m/>
    <m/>
    <m/>
    <n v="7000"/>
    <n v="0"/>
    <n v="0"/>
    <n v="0"/>
    <n v="7000"/>
    <n v="0"/>
    <n v="0"/>
    <n v="0"/>
    <n v="0"/>
    <n v="0"/>
    <n v="0"/>
    <n v="0"/>
    <n v="0"/>
    <n v="7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m/>
    <m/>
    <m/>
    <n v="30"/>
    <n v="7000"/>
    <m/>
    <n v="0"/>
    <m/>
    <n v="0"/>
    <m/>
    <m/>
    <m/>
    <m/>
    <m/>
    <m/>
    <m/>
    <m/>
    <m/>
    <m/>
    <m/>
    <m/>
  </r>
  <r>
    <s v="DISEÑO, DESARROLLO Y DESPLIEGUE SOLUCIONES TECNOLOGICAS"/>
    <x v="0"/>
    <s v="PIM"/>
    <s v="GITE"/>
    <s v="EG 2026"/>
    <s v="2.3"/>
    <s v="2.3.2.9.1.1"/>
    <x v="322"/>
    <x v="0"/>
    <n v="1"/>
    <n v="7000"/>
    <m/>
    <m/>
    <x v="2"/>
    <x v="0"/>
    <m/>
    <m/>
    <m/>
    <m/>
    <m/>
    <m/>
    <m/>
    <m/>
    <n v="7000"/>
    <n v="0"/>
    <n v="0"/>
    <n v="7000"/>
    <n v="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CORTEGANA "/>
    <s v="MALLA "/>
    <s v="ISMAEL LUIS"/>
    <n v="75596254"/>
    <n v="10755962541"/>
    <n v="7000"/>
    <d v="2026-03-01T00:00:00"/>
    <d v="2026-03-31T00:00:00"/>
    <m/>
    <m/>
    <m/>
    <m/>
    <m/>
    <m/>
    <m/>
    <m/>
    <m/>
    <m/>
    <m/>
    <m/>
    <m/>
    <m/>
    <m/>
    <m/>
    <m/>
    <m/>
    <m/>
    <n v="30"/>
    <n v="7000"/>
    <n v="30"/>
    <n v="7000"/>
    <n v="30"/>
    <n v="7000"/>
    <n v="0"/>
    <m/>
    <m/>
    <n v="0"/>
    <n v="0"/>
    <m/>
    <n v="0"/>
    <m/>
    <n v="0"/>
    <m/>
    <m/>
    <m/>
    <n v="7000"/>
    <n v="7000"/>
    <n v="7000"/>
    <n v="0"/>
    <n v="0"/>
    <m/>
    <m/>
    <m/>
    <m/>
  </r>
  <r>
    <s v="MANTENIMIENTO Y SOPORTE A LAS SOLUCIONES TECNOLÓGICAS"/>
    <x v="1"/>
    <s v="PIM"/>
    <s v="GITE"/>
    <s v="EG 2026"/>
    <s v="2.3"/>
    <s v="2.3.2.9.1.1"/>
    <x v="347"/>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TAIPE"/>
    <s v="CARRION"/>
    <s v="ERICK RAFAEL CAMILO"/>
    <n v="74438705"/>
    <n v="10744387057"/>
    <n v="7000"/>
    <d v="2026-03-16T00:00:00"/>
    <d v="2026-04-30T00:00:00"/>
    <m/>
    <m/>
    <m/>
    <m/>
    <m/>
    <m/>
    <m/>
    <m/>
    <m/>
    <m/>
    <m/>
    <m/>
    <m/>
    <m/>
    <m/>
    <m/>
    <m/>
    <m/>
    <m/>
    <n v="15"/>
    <n v="3500"/>
    <n v="15"/>
    <n v="3500"/>
    <n v="15"/>
    <n v="3500"/>
    <n v="0"/>
    <n v="0"/>
    <m/>
    <n v="30"/>
    <n v="7000"/>
    <n v="30"/>
    <n v="7000"/>
    <n v="30"/>
    <n v="7000"/>
    <m/>
    <m/>
    <m/>
    <m/>
    <m/>
    <m/>
    <m/>
    <m/>
    <m/>
    <m/>
    <m/>
    <m/>
  </r>
  <r>
    <s v="DISEÑO, DESARROLLO Y DESPLIEGUE SOLUCIONES TECNOLOGICAS"/>
    <x v="0"/>
    <s v="PIM"/>
    <s v="GITE"/>
    <s v="EG 2026"/>
    <s v="2.3"/>
    <s v="2.3.2.9.1.1"/>
    <x v="109"/>
    <x v="0"/>
    <n v="1"/>
    <n v="6500"/>
    <m/>
    <m/>
    <x v="0"/>
    <x v="0"/>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0"/>
    <n v="0"/>
    <m/>
    <n v="0"/>
    <m/>
    <n v="0"/>
    <m/>
    <m/>
    <m/>
    <m/>
    <m/>
    <m/>
    <m/>
    <m/>
    <m/>
    <m/>
    <m/>
    <m/>
  </r>
  <r>
    <s v="DISEÑO, DESARROLLO Y DESPLIEGUE SOLUCIONES TECNOLOGICAS"/>
    <x v="0"/>
    <s v="PIM"/>
    <s v="GITE"/>
    <s v="EG 2026"/>
    <s v="2.3"/>
    <s v="2.3.2.9.1.1"/>
    <x v="109"/>
    <x v="0"/>
    <n v="1"/>
    <n v="65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0"/>
    <n v="0"/>
    <m/>
    <n v="0"/>
    <m/>
    <n v="0"/>
    <m/>
    <m/>
    <m/>
    <m/>
    <m/>
    <m/>
    <m/>
    <m/>
    <m/>
    <m/>
    <m/>
    <m/>
  </r>
  <r>
    <s v="DISEÑO, DESARROLLO Y DESPLIEGUE SOLUCIONES TECNOLOGICAS"/>
    <x v="0"/>
    <s v="PIM"/>
    <s v="GITE"/>
    <s v="EG 2026"/>
    <s v="2.3"/>
    <s v="2.3.2.9.1.1"/>
    <x v="137"/>
    <x v="0"/>
    <n v="1"/>
    <n v="4500"/>
    <m/>
    <m/>
    <x v="4"/>
    <x v="0"/>
    <m/>
    <m/>
    <m/>
    <m/>
    <m/>
    <m/>
    <m/>
    <m/>
    <n v="2250"/>
    <n v="0"/>
    <n v="0"/>
    <n v="2250"/>
    <n v="0"/>
    <n v="0"/>
    <n v="0"/>
    <n v="0"/>
    <n v="0"/>
    <n v="0"/>
    <n v="0"/>
    <n v="0"/>
    <n v="0"/>
    <n v="225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QUISPE"/>
    <s v="SAUÑE"/>
    <s v="GUISELLA ANTONIA"/>
    <n v="44329546"/>
    <n v="10443295467"/>
    <n v="4500"/>
    <d v="2026-03-01T00:00:00"/>
    <d v="2026-03-15T00:00:00"/>
    <m/>
    <m/>
    <m/>
    <m/>
    <m/>
    <m/>
    <m/>
    <m/>
    <m/>
    <m/>
    <m/>
    <m/>
    <m/>
    <m/>
    <m/>
    <m/>
    <m/>
    <m/>
    <m/>
    <n v="15"/>
    <n v="2250"/>
    <n v="15"/>
    <n v="2250"/>
    <n v="15"/>
    <n v="2250"/>
    <m/>
    <m/>
    <m/>
    <n v="0"/>
    <n v="0"/>
    <m/>
    <n v="0"/>
    <m/>
    <n v="0"/>
    <m/>
    <m/>
    <m/>
    <m/>
    <m/>
    <m/>
    <m/>
    <m/>
    <m/>
    <m/>
    <m/>
    <m/>
  </r>
  <r>
    <s v="DISEÑO, DESARROLLO Y DESPLIEGUE SOLUCIONES TECNOLOGICAS"/>
    <x v="0"/>
    <s v="PIM"/>
    <s v="GITE"/>
    <s v="EG 2026"/>
    <s v="2.3"/>
    <s v="2.3.2.9.1.1"/>
    <x v="137"/>
    <x v="0"/>
    <n v="1"/>
    <n v="45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n v="0"/>
    <m/>
    <n v="0"/>
    <m/>
    <n v="0"/>
    <m/>
    <m/>
    <m/>
    <n v="0"/>
    <n v="0"/>
    <m/>
    <n v="0"/>
    <m/>
    <n v="0"/>
    <m/>
    <m/>
    <m/>
    <m/>
    <m/>
    <m/>
    <m/>
    <m/>
    <m/>
    <m/>
    <m/>
    <m/>
  </r>
  <r>
    <s v="DISEÑO, DESARROLLO Y DESPLIEGUE SOLUCIONES TECNOLOGICAS"/>
    <x v="0"/>
    <s v="PIM"/>
    <s v="GITE"/>
    <s v="EG 2026"/>
    <s v="2.3"/>
    <s v="2.3.2.9.1.1"/>
    <x v="323"/>
    <x v="0"/>
    <n v="1"/>
    <n v="8000"/>
    <m/>
    <m/>
    <x v="4"/>
    <x v="0"/>
    <m/>
    <m/>
    <m/>
    <m/>
    <m/>
    <m/>
    <m/>
    <m/>
    <n v="4000"/>
    <n v="0"/>
    <n v="0"/>
    <n v="4000"/>
    <n v="0"/>
    <n v="0"/>
    <n v="0"/>
    <n v="0"/>
    <n v="0"/>
    <n v="0"/>
    <n v="0"/>
    <n v="0"/>
    <n v="0"/>
    <n v="4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ONZON"/>
    <s v="SANDOVAL"/>
    <s v="MILI ROSARIO"/>
    <n v="41915781"/>
    <n v="10419157819"/>
    <n v="8000"/>
    <d v="2026-03-01T00:00:00"/>
    <d v="2026-03-15T00:00:00"/>
    <m/>
    <m/>
    <m/>
    <m/>
    <m/>
    <m/>
    <m/>
    <m/>
    <m/>
    <m/>
    <m/>
    <m/>
    <m/>
    <m/>
    <m/>
    <m/>
    <m/>
    <m/>
    <m/>
    <n v="15"/>
    <n v="4000"/>
    <n v="15"/>
    <n v="4000.0000000000005"/>
    <n v="15"/>
    <n v="4000.0000000000005"/>
    <m/>
    <m/>
    <m/>
    <n v="0"/>
    <n v="0"/>
    <m/>
    <n v="0"/>
    <m/>
    <n v="0"/>
    <m/>
    <m/>
    <m/>
    <m/>
    <m/>
    <m/>
    <m/>
    <m/>
    <m/>
    <m/>
    <m/>
    <m/>
  </r>
  <r>
    <s v="DISEÑO, DESARROLLO Y DESPLIEGUE SOLUCIONES TECNOLOGICAS"/>
    <x v="0"/>
    <s v="PIM"/>
    <s v="GITE"/>
    <s v="EG 2026"/>
    <s v="2.3"/>
    <s v="2.3.2.9.1.1"/>
    <x v="323"/>
    <x v="0"/>
    <n v="1"/>
    <n v="8000"/>
    <m/>
    <m/>
    <x v="1"/>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n v="0"/>
    <m/>
    <n v="0"/>
    <m/>
    <n v="0"/>
    <m/>
    <m/>
    <m/>
    <n v="0"/>
    <n v="0"/>
    <m/>
    <n v="0"/>
    <m/>
    <n v="0"/>
    <m/>
    <m/>
    <m/>
    <m/>
    <m/>
    <m/>
    <m/>
    <m/>
    <m/>
    <m/>
    <m/>
    <m/>
  </r>
  <r>
    <s v="DISEÑO, DESARROLLO Y DESPLIEGUE SOLUCIONES TECNOLOGICAS"/>
    <x v="0"/>
    <s v="PIM"/>
    <s v="GITE"/>
    <s v="EG 2026"/>
    <s v="2.3"/>
    <s v="2.3.2.9.1.1"/>
    <x v="324"/>
    <x v="0"/>
    <n v="1"/>
    <n v="5000"/>
    <m/>
    <m/>
    <x v="2"/>
    <x v="2"/>
    <m/>
    <m/>
    <m/>
    <m/>
    <m/>
    <m/>
    <m/>
    <m/>
    <n v="10000"/>
    <n v="0"/>
    <n v="0"/>
    <n v="5000"/>
    <n v="5000"/>
    <n v="0"/>
    <n v="0"/>
    <n v="0"/>
    <n v="0"/>
    <n v="0"/>
    <n v="0"/>
    <n v="0"/>
    <n v="0"/>
    <n v="10000"/>
    <s v="SGGD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5000"/>
    <m/>
    <n v="0"/>
    <m/>
    <n v="0"/>
    <m/>
    <m/>
    <m/>
    <m/>
    <m/>
    <m/>
    <m/>
    <m/>
    <m/>
    <m/>
    <m/>
    <m/>
  </r>
  <r>
    <s v="DISEÑO, DESARROLLO Y DESPLIEGUE SOLUCIONES TECNOLOGICAS"/>
    <x v="0"/>
    <s v="PIM"/>
    <s v="GITE"/>
    <s v="EG 2026"/>
    <s v="2.3"/>
    <s v="2.3.2.9.1.1"/>
    <x v="325"/>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LOZADA"/>
    <s v="NAVARRETE"/>
    <s v="KAROL STEFHANIE"/>
    <n v="45112142"/>
    <n v="10451121427"/>
    <n v="6000"/>
    <d v="2026-03-01T00:00:00"/>
    <d v="2026-04-30T00:00:00"/>
    <m/>
    <m/>
    <m/>
    <m/>
    <m/>
    <m/>
    <m/>
    <m/>
    <m/>
    <m/>
    <m/>
    <m/>
    <m/>
    <m/>
    <m/>
    <m/>
    <m/>
    <m/>
    <m/>
    <n v="30"/>
    <n v="6000"/>
    <n v="30"/>
    <n v="6000"/>
    <n v="30"/>
    <n v="6000"/>
    <m/>
    <m/>
    <m/>
    <n v="30"/>
    <n v="6000"/>
    <n v="30"/>
    <n v="6000"/>
    <n v="30"/>
    <n v="6000"/>
    <m/>
    <m/>
    <m/>
    <n v="12000"/>
    <n v="6000"/>
    <n v="6000"/>
    <n v="0"/>
    <n v="0"/>
    <m/>
    <m/>
    <m/>
    <m/>
  </r>
  <r>
    <s v="DISEÑO, DESARROLLO Y DESPLIEGUE SOLUCIONES TECNOLOGICAS"/>
    <x v="0"/>
    <s v="PIM"/>
    <s v="GITE"/>
    <s v="EG 2026"/>
    <s v="2.3"/>
    <s v="2.3.2.9.1.1"/>
    <x v="325"/>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BAYLON"/>
    <s v="ULLOA"/>
    <s v="EDGAR HERNAN"/>
    <n v="80639112"/>
    <n v="10806391129"/>
    <n v="6000"/>
    <d v="2026-03-01T00:00:00"/>
    <d v="2026-04-30T00:00:00"/>
    <m/>
    <m/>
    <m/>
    <m/>
    <m/>
    <m/>
    <m/>
    <m/>
    <m/>
    <m/>
    <m/>
    <m/>
    <m/>
    <m/>
    <m/>
    <m/>
    <m/>
    <m/>
    <m/>
    <n v="30"/>
    <n v="6000"/>
    <n v="30"/>
    <n v="6000"/>
    <n v="30"/>
    <n v="6000"/>
    <m/>
    <m/>
    <m/>
    <n v="30"/>
    <n v="6000"/>
    <n v="30"/>
    <n v="6000"/>
    <n v="30"/>
    <n v="6000"/>
    <m/>
    <m/>
    <m/>
    <n v="12000"/>
    <n v="6000"/>
    <n v="6000"/>
    <n v="0"/>
    <n v="0"/>
    <m/>
    <m/>
    <m/>
    <m/>
  </r>
  <r>
    <s v="DISEÑO, DESARROLLO Y DESPLIEGUE SOLUCIONES TECNOLOGICAS"/>
    <x v="0"/>
    <s v="PIM"/>
    <s v="GITE"/>
    <s v="EG 2026"/>
    <s v="2.3"/>
    <s v="2.3.2.9.1.1"/>
    <x v="325"/>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MERA"/>
    <s v="GIL"/>
    <s v="ELVIN OBED"/>
    <n v="42167242"/>
    <n v="10421672429"/>
    <n v="6000"/>
    <d v="2026-03-01T00:00:00"/>
    <d v="2026-04-30T00:00:00"/>
    <m/>
    <m/>
    <m/>
    <m/>
    <m/>
    <m/>
    <m/>
    <m/>
    <m/>
    <m/>
    <m/>
    <m/>
    <m/>
    <m/>
    <m/>
    <m/>
    <m/>
    <m/>
    <m/>
    <n v="30"/>
    <n v="6000"/>
    <n v="30"/>
    <n v="6000"/>
    <n v="30"/>
    <n v="6000"/>
    <m/>
    <m/>
    <m/>
    <n v="30"/>
    <n v="6000"/>
    <n v="30"/>
    <n v="6000"/>
    <n v="30"/>
    <n v="6000"/>
    <m/>
    <m/>
    <m/>
    <n v="12000"/>
    <n v="6000"/>
    <n v="6000"/>
    <n v="0"/>
    <n v="0"/>
    <m/>
    <m/>
    <m/>
    <m/>
  </r>
  <r>
    <s v="DISEÑO, DESARROLLO Y DESPLIEGUE SOLUCIONES TECNOLOGICAS"/>
    <x v="0"/>
    <s v="PIM"/>
    <s v="GITE"/>
    <s v="EG 2026"/>
    <s v="2.3"/>
    <s v="2.3.2.9.1.1"/>
    <x v="325"/>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CHAPOÑAN"/>
    <s v="SANTISTEBAN"/>
    <s v="LUZ NOEMI"/>
    <n v="41277732"/>
    <n v="10412777323"/>
    <n v="6000"/>
    <d v="2026-03-01T00:00:00"/>
    <d v="2026-04-30T00:00:00"/>
    <m/>
    <m/>
    <m/>
    <m/>
    <m/>
    <m/>
    <m/>
    <m/>
    <m/>
    <m/>
    <m/>
    <m/>
    <m/>
    <m/>
    <m/>
    <m/>
    <m/>
    <m/>
    <m/>
    <n v="30"/>
    <n v="6000"/>
    <n v="30"/>
    <n v="6000"/>
    <n v="30"/>
    <n v="6000"/>
    <m/>
    <m/>
    <m/>
    <n v="30"/>
    <n v="6000"/>
    <n v="30"/>
    <n v="6000"/>
    <n v="30"/>
    <n v="6000"/>
    <m/>
    <m/>
    <m/>
    <n v="12000"/>
    <n v="6000"/>
    <n v="6000"/>
    <n v="0"/>
    <n v="0"/>
    <m/>
    <m/>
    <m/>
    <m/>
  </r>
  <r>
    <s v="DISEÑO, DESARROLLO Y DESPLIEGUE SOLUCIONES TECNOLOGICAS"/>
    <x v="0"/>
    <s v="PIM"/>
    <s v="GITE"/>
    <s v="EG 2026"/>
    <s v="2.3"/>
    <s v="2.3.2.9.1.1"/>
    <x v="325"/>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6000"/>
    <m/>
    <n v="0"/>
    <m/>
    <n v="0"/>
    <m/>
    <m/>
    <m/>
    <m/>
    <m/>
    <m/>
    <m/>
    <m/>
    <m/>
    <m/>
    <m/>
    <m/>
  </r>
  <r>
    <s v="DISEÑO, DESARROLLO Y DESPLIEGUE SOLUCIONES TECNOLOGICAS"/>
    <x v="0"/>
    <s v="PIM"/>
    <s v="GITE"/>
    <s v="EG 2026"/>
    <s v="2.3"/>
    <s v="2.3.2.9.1.1"/>
    <x v="326"/>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GUZMAN"/>
    <s v="SAMAN"/>
    <s v="JUAN FRANCISCO"/>
    <n v="47150277"/>
    <n v="10471502770"/>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326"/>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ARELLANOS"/>
    <s v="ZAVALETA"/>
    <s v="RONNY MAXIEL"/>
    <n v="70305766"/>
    <n v="10703057662"/>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326"/>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RIVAS"/>
    <s v="PAREDES"/>
    <s v="HENRY ALONSO"/>
    <n v="41053337"/>
    <n v="10410533371"/>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326"/>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7000"/>
    <m/>
    <n v="0"/>
    <m/>
    <n v="0"/>
    <m/>
    <m/>
    <m/>
    <m/>
    <m/>
    <m/>
    <m/>
    <m/>
    <m/>
    <m/>
    <m/>
    <m/>
  </r>
  <r>
    <s v="DISEÑO, DESARROLLO Y DESPLIEGUE SOLUCIONES TECNOLOGICAS"/>
    <x v="0"/>
    <s v="PIM"/>
    <s v="GITE"/>
    <s v="EG 2026"/>
    <s v="2.3"/>
    <s v="2.3.2.9.1.1"/>
    <x v="327"/>
    <x v="0"/>
    <n v="1"/>
    <n v="4000"/>
    <m/>
    <m/>
    <x v="0"/>
    <x v="0"/>
    <m/>
    <m/>
    <m/>
    <m/>
    <m/>
    <m/>
    <m/>
    <m/>
    <n v="0"/>
    <n v="0"/>
    <n v="0"/>
    <n v="0"/>
    <n v="0"/>
    <n v="0"/>
    <n v="0"/>
    <n v="0"/>
    <n v="0"/>
    <n v="0"/>
    <n v="0"/>
    <n v="0"/>
    <n v="0"/>
    <n v="0"/>
    <s v="SGGD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0"/>
    <n v="0"/>
    <m/>
    <n v="0"/>
    <m/>
    <n v="0"/>
    <m/>
    <m/>
    <m/>
    <m/>
    <m/>
    <m/>
    <m/>
    <m/>
    <m/>
    <m/>
    <m/>
    <m/>
  </r>
  <r>
    <s v="DISEÑO, DESARROLLO Y DESPLIEGUE SOLUCIONES TECNOLOGICAS"/>
    <x v="0"/>
    <s v="PIM"/>
    <s v="GITE"/>
    <s v="EG 2026"/>
    <s v="2.3"/>
    <s v="2.3.2.9.1.1"/>
    <x v="328"/>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RIVERA"/>
    <s v="CALDERON"/>
    <s v="JIMMY EDGARD"/>
    <n v="10790700"/>
    <n v="10107907004"/>
    <n v="9000"/>
    <d v="2026-03-01T00:00:00"/>
    <d v="2026-04-30T00:00:00"/>
    <m/>
    <m/>
    <m/>
    <m/>
    <m/>
    <m/>
    <m/>
    <m/>
    <m/>
    <m/>
    <m/>
    <m/>
    <m/>
    <m/>
    <m/>
    <m/>
    <m/>
    <m/>
    <m/>
    <n v="30"/>
    <n v="9000"/>
    <n v="30"/>
    <n v="9000"/>
    <n v="30"/>
    <n v="9000"/>
    <m/>
    <m/>
    <m/>
    <n v="30"/>
    <n v="9000"/>
    <n v="30"/>
    <n v="9000"/>
    <n v="30"/>
    <n v="9000"/>
    <m/>
    <m/>
    <m/>
    <n v="18000"/>
    <n v="9000"/>
    <n v="9000"/>
    <n v="0"/>
    <n v="0"/>
    <m/>
    <m/>
    <m/>
    <m/>
  </r>
  <r>
    <s v="DISEÑO, DESARROLLO Y DESPLIEGUE SOLUCIONES TECNOLOGICAS"/>
    <x v="0"/>
    <s v="PIM"/>
    <s v="GITE"/>
    <s v="EG 2026"/>
    <s v="2.3"/>
    <s v="2.3.2.9.1.1"/>
    <x v="14"/>
    <x v="0"/>
    <n v="1"/>
    <n v="7000"/>
    <m/>
    <m/>
    <x v="0"/>
    <x v="2"/>
    <m/>
    <m/>
    <m/>
    <m/>
    <m/>
    <m/>
    <m/>
    <m/>
    <n v="7000"/>
    <n v="0"/>
    <n v="0"/>
    <n v="0"/>
    <n v="7000"/>
    <n v="0"/>
    <n v="0"/>
    <n v="0"/>
    <n v="0"/>
    <n v="0"/>
    <n v="0"/>
    <n v="0"/>
    <n v="0"/>
    <n v="7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HUACHIHUACO"/>
    <s v="CARPIO"/>
    <s v="ALEXANDER PABLO"/>
    <n v="74279615"/>
    <n v="10742796154"/>
    <n v="7000"/>
    <d v="2026-04-01T00:00:00"/>
    <d v="2026-04-30T00:00:00"/>
    <m/>
    <m/>
    <m/>
    <m/>
    <m/>
    <m/>
    <m/>
    <m/>
    <m/>
    <m/>
    <m/>
    <m/>
    <m/>
    <m/>
    <m/>
    <m/>
    <m/>
    <m/>
    <m/>
    <m/>
    <m/>
    <m/>
    <m/>
    <m/>
    <m/>
    <m/>
    <m/>
    <m/>
    <n v="30"/>
    <n v="7000"/>
    <n v="30"/>
    <n v="7000"/>
    <n v="30"/>
    <n v="7000"/>
    <m/>
    <m/>
    <m/>
    <n v="7000"/>
    <n v="7000"/>
    <n v="7000"/>
    <n v="0"/>
    <n v="0"/>
    <m/>
    <m/>
    <m/>
    <m/>
  </r>
  <r>
    <s v="DISEÑO, DESARROLLO Y DESPLIEGUE SOLUCIONES TECNOLOGICAS"/>
    <x v="0"/>
    <s v="PIM"/>
    <s v="GITE"/>
    <s v="EG 2026"/>
    <s v="2.3"/>
    <s v="2.3.2.9.1.1"/>
    <x v="348"/>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217-2026-SGGDI/GITE"/>
    <m/>
    <s v="001084-2026/GITE"/>
    <d v="2026-03-03T00:00:00"/>
    <m/>
    <m/>
    <m/>
    <m/>
    <m/>
    <s v="DIAZ"/>
    <s v="ECHEVARRIA"/>
    <s v="IRVIN CHARLY"/>
    <n v="45112144"/>
    <n v="10451121443"/>
    <n v="7000"/>
    <d v="2026-03-05T00:00:00"/>
    <d v="2026-04-30T00:00:00"/>
    <m/>
    <m/>
    <m/>
    <m/>
    <m/>
    <m/>
    <m/>
    <m/>
    <m/>
    <m/>
    <m/>
    <m/>
    <m/>
    <m/>
    <m/>
    <m/>
    <m/>
    <m/>
    <m/>
    <n v="30"/>
    <n v="7000"/>
    <n v="27"/>
    <n v="6300"/>
    <n v="27"/>
    <n v="6300"/>
    <m/>
    <m/>
    <m/>
    <n v="30"/>
    <n v="7000"/>
    <n v="30"/>
    <n v="7000"/>
    <n v="30"/>
    <n v="7000"/>
    <m/>
    <m/>
    <m/>
    <n v="14000"/>
    <n v="6300"/>
    <n v="6300"/>
    <n v="0"/>
    <n v="0"/>
    <m/>
    <m/>
    <m/>
    <m/>
  </r>
  <r>
    <s v="DISEÑO, DESARROLLO Y DESPLIEGUE SOLUCIONES TECNOLOGICAS"/>
    <x v="0"/>
    <s v="PIM"/>
    <s v="GITE"/>
    <s v="EG 2026"/>
    <s v="2.3"/>
    <s v="2.3.2.9.1.1"/>
    <x v="189"/>
    <x v="0"/>
    <n v="1"/>
    <n v="7000"/>
    <m/>
    <m/>
    <x v="0"/>
    <x v="2"/>
    <m/>
    <m/>
    <m/>
    <m/>
    <m/>
    <m/>
    <m/>
    <m/>
    <n v="7000"/>
    <n v="0"/>
    <n v="0"/>
    <n v="0"/>
    <n v="7000"/>
    <n v="0"/>
    <n v="0"/>
    <n v="0"/>
    <n v="0"/>
    <n v="0"/>
    <n v="0"/>
    <n v="0"/>
    <n v="0"/>
    <n v="7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HUAYANAY"/>
    <s v="CASIMIRO"/>
    <s v="LINN KERRY"/>
    <n v="70033475"/>
    <n v="10700334754"/>
    <n v="7000"/>
    <d v="2026-04-01T00:00:00"/>
    <d v="2026-04-30T00:00:00"/>
    <m/>
    <m/>
    <m/>
    <m/>
    <m/>
    <m/>
    <m/>
    <m/>
    <m/>
    <m/>
    <m/>
    <m/>
    <m/>
    <m/>
    <m/>
    <m/>
    <m/>
    <m/>
    <m/>
    <m/>
    <m/>
    <m/>
    <m/>
    <m/>
    <m/>
    <m/>
    <m/>
    <m/>
    <n v="30"/>
    <n v="7000"/>
    <n v="30"/>
    <n v="7000"/>
    <n v="30"/>
    <n v="7000"/>
    <m/>
    <m/>
    <m/>
    <n v="7000"/>
    <n v="7000"/>
    <n v="7000"/>
    <n v="0"/>
    <n v="0"/>
    <m/>
    <m/>
    <m/>
    <m/>
  </r>
  <r>
    <s v="MANTENIMIENTO Y SOPORTE A LAS SOLUCIONES TECNOLÓGICAS"/>
    <x v="1"/>
    <s v="PIM"/>
    <s v="GITE"/>
    <s v="EG 2026"/>
    <s v="2.3"/>
    <s v="2.3.2.9.1.1"/>
    <x v="165"/>
    <x v="0"/>
    <n v="1"/>
    <n v="3000"/>
    <m/>
    <m/>
    <x v="4"/>
    <x v="2"/>
    <m/>
    <m/>
    <m/>
    <m/>
    <m/>
    <m/>
    <m/>
    <m/>
    <n v="4500"/>
    <n v="0"/>
    <n v="0"/>
    <n v="1500"/>
    <n v="3000"/>
    <n v="0"/>
    <n v="0"/>
    <n v="0"/>
    <n v="0"/>
    <n v="0"/>
    <n v="0"/>
    <n v="0"/>
    <n v="0"/>
    <n v="4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MAYTA"/>
    <s v="PERCCA"/>
    <s v="MARIA YSABEL"/>
    <s v="09581131"/>
    <n v="10095811316"/>
    <n v="3000"/>
    <d v="2026-03-16T00:00:00"/>
    <d v="2026-04-30T00:00:00"/>
    <m/>
    <m/>
    <m/>
    <m/>
    <m/>
    <m/>
    <m/>
    <m/>
    <m/>
    <m/>
    <m/>
    <m/>
    <m/>
    <m/>
    <m/>
    <m/>
    <m/>
    <m/>
    <m/>
    <n v="15"/>
    <n v="1500"/>
    <n v="15"/>
    <n v="1500"/>
    <n v="15"/>
    <n v="1500"/>
    <n v="0"/>
    <n v="0"/>
    <m/>
    <n v="30"/>
    <n v="3000"/>
    <n v="30"/>
    <n v="3000"/>
    <n v="30"/>
    <n v="3000"/>
    <m/>
    <m/>
    <m/>
    <m/>
    <m/>
    <m/>
    <m/>
    <m/>
    <m/>
    <m/>
    <m/>
    <m/>
  </r>
  <r>
    <s v="DISEÑO, DESARROLLO Y DESPLIEGUE SOLUCIONES TECNOLOGICAS"/>
    <x v="0"/>
    <s v="PIM"/>
    <s v="GITE"/>
    <s v="EG 2026"/>
    <s v="2.3"/>
    <s v="2.3.2.9.1.1"/>
    <x v="32"/>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7-2026-SGSI/GITE"/>
    <s v="002202-2026-SGIST/GITE"/>
    <s v="001015-2026/GITE"/>
    <d v="2026-02-26T00:00:00"/>
    <m/>
    <m/>
    <m/>
    <m/>
    <m/>
    <s v="CACERES"/>
    <s v="BERROSPI DE MOREYRA"/>
    <s v="ADRIANA ESTEFANI"/>
    <s v="70982067"/>
    <n v="10709820678"/>
    <n v="7000"/>
    <d v="2026-03-01T00:00:00"/>
    <d v="2026-03-15T00:00:00"/>
    <m/>
    <m/>
    <m/>
    <m/>
    <m/>
    <m/>
    <m/>
    <m/>
    <m/>
    <m/>
    <m/>
    <m/>
    <m/>
    <m/>
    <m/>
    <m/>
    <m/>
    <m/>
    <m/>
    <n v="15"/>
    <n v="3500"/>
    <n v="15"/>
    <n v="3500"/>
    <n v="15"/>
    <n v="3500"/>
    <n v="0"/>
    <n v="0"/>
    <m/>
    <n v="0"/>
    <n v="0"/>
    <m/>
    <n v="0"/>
    <m/>
    <n v="0"/>
    <m/>
    <m/>
    <m/>
    <m/>
    <m/>
    <m/>
    <m/>
    <m/>
    <m/>
    <m/>
    <m/>
    <m/>
  </r>
  <r>
    <s v="DISEÑO, DESARROLLO Y DESPLIEGUE SOLUCIONES TECNOLOGICAS"/>
    <x v="0"/>
    <s v="PIM"/>
    <s v="GITE"/>
    <s v="EG 2026"/>
    <s v="2.3"/>
    <s v="2.3.2.9.1.1"/>
    <x v="80"/>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7-2026-SGSI/GITE"/>
    <s v="002202-2026-SGIST/GITE"/>
    <s v="001015-2026/GITE"/>
    <d v="2026-02-26T00:00:00"/>
    <m/>
    <m/>
    <m/>
    <m/>
    <m/>
    <s v="ATAYAURI"/>
    <s v="CALDERON"/>
    <s v="RONNIER"/>
    <n v="46837236"/>
    <n v="10468372369"/>
    <n v="7000"/>
    <d v="2026-03-01T00:00:00"/>
    <d v="2026-03-15T00:00:00"/>
    <m/>
    <m/>
    <m/>
    <m/>
    <m/>
    <m/>
    <m/>
    <m/>
    <m/>
    <m/>
    <m/>
    <n v="0"/>
    <m/>
    <m/>
    <m/>
    <m/>
    <m/>
    <m/>
    <m/>
    <n v="15"/>
    <n v="3500"/>
    <n v="15"/>
    <n v="3500"/>
    <n v="15"/>
    <n v="3500"/>
    <m/>
    <m/>
    <m/>
    <n v="0"/>
    <n v="0"/>
    <m/>
    <n v="0"/>
    <m/>
    <n v="0"/>
    <m/>
    <m/>
    <m/>
    <n v="3500"/>
    <n v="3500"/>
    <n v="3500"/>
    <n v="0"/>
    <n v="0"/>
    <m/>
    <m/>
    <m/>
    <m/>
  </r>
  <r>
    <s v="DISEÑO, DESARROLLO Y DESPLIEGUE SOLUCIONES TECNOLOGICAS"/>
    <x v="0"/>
    <s v="PIM"/>
    <s v="GITE"/>
    <s v="EG 2026"/>
    <s v="2.3"/>
    <s v="2.3.2.9.1.1"/>
    <x v="81"/>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7-2026-SGSI/GITE"/>
    <s v="002202-2026-SGIST/GITE"/>
    <s v="001015-2026/GITE"/>
    <d v="2026-02-26T00:00:00"/>
    <m/>
    <m/>
    <m/>
    <m/>
    <m/>
    <s v="BRAVO"/>
    <s v="MERLO"/>
    <s v="CRISTIAN JONATHAN"/>
    <n v="47564486"/>
    <n v="10475644862"/>
    <n v="7000"/>
    <d v="2026-03-01T00:00:00"/>
    <d v="2026-03-15T00:00:00"/>
    <m/>
    <m/>
    <m/>
    <m/>
    <m/>
    <m/>
    <m/>
    <m/>
    <m/>
    <m/>
    <m/>
    <m/>
    <m/>
    <m/>
    <m/>
    <m/>
    <m/>
    <m/>
    <m/>
    <n v="15"/>
    <n v="3500"/>
    <n v="15"/>
    <n v="3500"/>
    <n v="15"/>
    <n v="3500"/>
    <n v="0"/>
    <n v="0"/>
    <m/>
    <n v="0"/>
    <n v="0"/>
    <m/>
    <n v="0"/>
    <m/>
    <n v="0"/>
    <m/>
    <m/>
    <m/>
    <m/>
    <m/>
    <m/>
    <m/>
    <m/>
    <m/>
    <m/>
    <m/>
    <m/>
  </r>
  <r>
    <s v="DISEÑO, DESARROLLO Y DESPLIEGUE SOLUCIONES TECNOLOGICAS"/>
    <x v="0"/>
    <s v="PIM"/>
    <s v="GITE"/>
    <s v="EG 2026"/>
    <s v="2.3"/>
    <s v="2.3.2.9.1.1"/>
    <x v="349"/>
    <x v="0"/>
    <n v="1"/>
    <n v="2500"/>
    <m/>
    <m/>
    <x v="4"/>
    <x v="0"/>
    <m/>
    <m/>
    <m/>
    <m/>
    <m/>
    <m/>
    <m/>
    <m/>
    <n v="1250"/>
    <n v="0"/>
    <n v="0"/>
    <n v="1250"/>
    <n v="0"/>
    <n v="0"/>
    <n v="0"/>
    <n v="0"/>
    <n v="0"/>
    <n v="0"/>
    <n v="0"/>
    <n v="0"/>
    <n v="0"/>
    <n v="125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VALENCIA "/>
    <s v="MEZA "/>
    <s v="ANTONY JOSEPH"/>
    <n v="72867449"/>
    <n v="10728674496"/>
    <n v="2500"/>
    <d v="2026-03-01T00:00:00"/>
    <d v="2026-03-15T00:00:00"/>
    <m/>
    <m/>
    <m/>
    <m/>
    <m/>
    <m/>
    <m/>
    <m/>
    <m/>
    <m/>
    <m/>
    <m/>
    <m/>
    <m/>
    <m/>
    <m/>
    <m/>
    <m/>
    <m/>
    <n v="15"/>
    <n v="1250"/>
    <n v="15"/>
    <n v="1250"/>
    <n v="15"/>
    <n v="1250"/>
    <n v="0"/>
    <n v="0"/>
    <m/>
    <n v="0"/>
    <n v="0"/>
    <m/>
    <n v="0"/>
    <m/>
    <n v="0"/>
    <m/>
    <m/>
    <m/>
    <m/>
    <m/>
    <m/>
    <m/>
    <m/>
    <m/>
    <m/>
    <m/>
    <m/>
  </r>
  <r>
    <s v="MANTENIMIENTO Y SOPORTE A LAS SOLUCIONES TECNOLÓGICAS"/>
    <x v="1"/>
    <s v="PIM"/>
    <s v="GITE"/>
    <s v="EG 2026"/>
    <s v="2.3"/>
    <s v="2.3.2.9.1.1"/>
    <x v="16"/>
    <x v="0"/>
    <n v="1"/>
    <n v="7500"/>
    <m/>
    <m/>
    <x v="4"/>
    <x v="2"/>
    <m/>
    <m/>
    <m/>
    <m/>
    <m/>
    <m/>
    <m/>
    <m/>
    <n v="11250"/>
    <n v="0"/>
    <n v="0"/>
    <n v="3750"/>
    <n v="7500"/>
    <n v="0"/>
    <n v="0"/>
    <n v="0"/>
    <n v="0"/>
    <n v="0"/>
    <n v="0"/>
    <n v="0"/>
    <n v="0"/>
    <n v="112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m/>
    <m/>
    <m/>
    <m/>
    <m/>
    <m/>
    <m/>
    <m/>
    <m/>
    <m/>
    <m/>
    <m/>
    <m/>
    <m/>
    <m/>
    <m/>
    <m/>
    <m/>
    <m/>
    <m/>
    <m/>
    <m/>
    <m/>
    <m/>
    <m/>
    <m/>
    <m/>
    <n v="15"/>
    <n v="3750"/>
    <n v="15"/>
    <n v="3750"/>
    <n v="15"/>
    <n v="3750"/>
    <m/>
    <m/>
    <m/>
    <n v="30"/>
    <n v="7500"/>
    <n v="30"/>
    <n v="7500"/>
    <n v="30"/>
    <n v="7500"/>
    <m/>
    <m/>
    <m/>
    <m/>
    <m/>
    <m/>
    <m/>
    <m/>
    <m/>
    <m/>
    <m/>
    <m/>
  </r>
  <r>
    <s v="MANTENIMIENTO Y SOPORTE A LAS SOLUCIONES TECNOLÓGICAS"/>
    <x v="1"/>
    <s v="PIM"/>
    <s v="GITE"/>
    <s v="EG 2026"/>
    <s v="2.3"/>
    <s v="2.3.2.9.1.1"/>
    <x v="350"/>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8-2026-SGSI/GITE"/>
    <s v="002231-2026-SGIST/GITE"/>
    <s v="001056-2026/GITE"/>
    <d v="2026-03-02T00:00:00"/>
    <m/>
    <m/>
    <m/>
    <m/>
    <m/>
    <s v="ADRIANO"/>
    <s v="VALENTIN"/>
    <s v="MAGDELIZ DIANA"/>
    <n v="73771409"/>
    <n v="10737714093"/>
    <n v="5500"/>
    <d v="2026-03-02T00:00:00"/>
    <d v="2026-04-30T00:00:00"/>
    <m/>
    <m/>
    <m/>
    <m/>
    <m/>
    <m/>
    <m/>
    <m/>
    <m/>
    <m/>
    <m/>
    <m/>
    <m/>
    <m/>
    <m/>
    <m/>
    <m/>
    <m/>
    <m/>
    <n v="30"/>
    <n v="5500"/>
    <n v="30"/>
    <n v="5500"/>
    <n v="30"/>
    <n v="5500"/>
    <m/>
    <m/>
    <m/>
    <n v="30"/>
    <n v="5500"/>
    <n v="30"/>
    <n v="5500"/>
    <n v="30"/>
    <n v="5500"/>
    <m/>
    <m/>
    <m/>
    <n v="11000"/>
    <n v="5500"/>
    <n v="5500"/>
    <n v="0"/>
    <n v="0"/>
    <m/>
    <m/>
    <m/>
    <m/>
  </r>
  <r>
    <s v="MANTENIMIENTO Y SOPORTE A LAS SOLUCIONES TECNOLÓGICAS"/>
    <x v="1"/>
    <s v="PIM"/>
    <s v="GITE"/>
    <s v="EG 2026"/>
    <s v="2.3"/>
    <s v="2.3.2.9.1.1"/>
    <x v="0"/>
    <x v="0"/>
    <n v="1"/>
    <n v="7000"/>
    <m/>
    <m/>
    <x v="0"/>
    <x v="0"/>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0"/>
    <n v="0"/>
    <m/>
    <n v="0"/>
    <m/>
    <n v="0"/>
    <m/>
    <m/>
    <m/>
    <m/>
    <m/>
    <m/>
    <m/>
    <m/>
    <m/>
    <m/>
    <m/>
    <m/>
  </r>
  <r>
    <s v="MANTENIMIENTO Y SOPORTE A LAS SOLUCIONES TECNOLÓGICAS"/>
    <x v="1"/>
    <s v="PIM"/>
    <s v="GITE"/>
    <s v="EG 2026"/>
    <s v="2.3"/>
    <s v="2.3.2.9.1.1"/>
    <x v="1"/>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ACEDO"/>
    <s v="COBA"/>
    <s v="CARLO ANDRE"/>
    <n v="72077416"/>
    <n v="10720774165"/>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2"/>
    <x v="0"/>
    <n v="1"/>
    <n v="3500"/>
    <m/>
    <m/>
    <x v="0"/>
    <x v="2"/>
    <m/>
    <m/>
    <m/>
    <m/>
    <m/>
    <m/>
    <m/>
    <m/>
    <n v="3500"/>
    <n v="0"/>
    <n v="0"/>
    <n v="0"/>
    <n v="3500"/>
    <n v="0"/>
    <n v="0"/>
    <n v="0"/>
    <n v="0"/>
    <n v="0"/>
    <n v="0"/>
    <n v="0"/>
    <n v="0"/>
    <n v="35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3500"/>
    <m/>
    <n v="0"/>
    <m/>
    <n v="0"/>
    <m/>
    <m/>
    <m/>
    <m/>
    <m/>
    <m/>
    <m/>
    <m/>
    <m/>
    <m/>
    <m/>
    <m/>
  </r>
  <r>
    <s v="MANTENIMIENTO Y SOPORTE A LAS SOLUCIONES TECNOLÓGICAS"/>
    <x v="1"/>
    <s v="PIM"/>
    <s v="GITE"/>
    <s v="EG 2026"/>
    <s v="2.3"/>
    <s v="2.3.2.9.1.1"/>
    <x v="167"/>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ÑAUPARI"/>
    <s v="CHUQUIMAJO"/>
    <s v="MARCOS ANTONIO"/>
    <n v="70315387"/>
    <n v="10703153874"/>
    <n v="7000"/>
    <d v="2026-03-01T00:00:00"/>
    <d v="2026-04-30T00:00:00"/>
    <m/>
    <m/>
    <m/>
    <m/>
    <m/>
    <m/>
    <m/>
    <m/>
    <m/>
    <m/>
    <m/>
    <m/>
    <m/>
    <m/>
    <m/>
    <m/>
    <m/>
    <m/>
    <m/>
    <n v="30"/>
    <n v="7000"/>
    <n v="30"/>
    <n v="7000"/>
    <n v="30"/>
    <n v="7000"/>
    <m/>
    <m/>
    <m/>
    <n v="30"/>
    <n v="7000"/>
    <n v="30"/>
    <n v="7000"/>
    <n v="30"/>
    <n v="7000"/>
    <m/>
    <m/>
    <m/>
    <m/>
    <m/>
    <m/>
    <m/>
    <m/>
    <m/>
    <m/>
    <m/>
    <m/>
  </r>
  <r>
    <s v="MANTENIMIENTO Y SOPORTE A LAS SOLUCIONES TECNOLÓGICAS"/>
    <x v="1"/>
    <s v="PIM"/>
    <s v="GITE"/>
    <s v="EG 2026"/>
    <s v="2.3"/>
    <s v="2.3.2.9.1.1"/>
    <x v="162"/>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EGOAVIL"/>
    <s v="RIVERA"/>
    <s v="JAVIER RICHARD"/>
    <n v="10677149"/>
    <n v="10106771494"/>
    <n v="7000"/>
    <d v="2026-03-16T00:00:00"/>
    <d v="2026-04-30T00:00:00"/>
    <m/>
    <m/>
    <m/>
    <m/>
    <m/>
    <m/>
    <m/>
    <m/>
    <m/>
    <m/>
    <m/>
    <m/>
    <m/>
    <m/>
    <m/>
    <m/>
    <m/>
    <m/>
    <m/>
    <n v="15"/>
    <n v="3500"/>
    <n v="15"/>
    <n v="3500"/>
    <n v="15"/>
    <n v="3500"/>
    <m/>
    <m/>
    <m/>
    <n v="30"/>
    <n v="7000"/>
    <n v="30"/>
    <n v="7000"/>
    <n v="30"/>
    <n v="7000"/>
    <m/>
    <m/>
    <m/>
    <m/>
    <m/>
    <m/>
    <m/>
    <m/>
    <m/>
    <m/>
    <m/>
    <m/>
  </r>
  <r>
    <s v="MANTENIMIENTO Y SOPORTE A LAS SOLUCIONES TECNOLÓGICAS"/>
    <x v="1"/>
    <s v="PIM"/>
    <s v="GITE"/>
    <s v="EG 2026"/>
    <s v="2.3"/>
    <s v="2.3.2.9.1.1"/>
    <x v="4"/>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6000"/>
    <m/>
    <n v="0"/>
    <m/>
    <n v="0"/>
    <m/>
    <m/>
    <m/>
    <m/>
    <m/>
    <m/>
    <m/>
    <m/>
    <m/>
    <m/>
    <m/>
    <m/>
  </r>
  <r>
    <s v="MANTENIMIENTO Y SOPORTE A LAS SOLUCIONES TECNOLÓGICAS"/>
    <x v="1"/>
    <s v="PIM"/>
    <s v="GITE"/>
    <s v="EG 2026"/>
    <s v="2.3"/>
    <s v="2.3.2.9.1.1"/>
    <x v="5"/>
    <x v="0"/>
    <n v="1"/>
    <n v="6000"/>
    <m/>
    <m/>
    <x v="4"/>
    <x v="2"/>
    <m/>
    <m/>
    <m/>
    <m/>
    <m/>
    <m/>
    <m/>
    <m/>
    <n v="9000"/>
    <n v="0"/>
    <n v="0"/>
    <n v="3000"/>
    <n v="60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GUTIERREZ "/>
    <s v="MIRANDA "/>
    <s v="JOEL ELIAQUIN"/>
    <n v="25558709"/>
    <n v="10255587094"/>
    <n v="6000"/>
    <d v="2026-03-16T00:00:00"/>
    <d v="2026-04-30T00:00:00"/>
    <m/>
    <m/>
    <m/>
    <m/>
    <m/>
    <m/>
    <m/>
    <m/>
    <m/>
    <m/>
    <m/>
    <m/>
    <m/>
    <m/>
    <m/>
    <m/>
    <m/>
    <m/>
    <m/>
    <n v="15"/>
    <n v="3000"/>
    <n v="15"/>
    <n v="3000"/>
    <n v="15"/>
    <n v="3000"/>
    <m/>
    <m/>
    <m/>
    <n v="30"/>
    <n v="6000"/>
    <n v="30"/>
    <n v="6000"/>
    <n v="30"/>
    <n v="6000"/>
    <m/>
    <m/>
    <m/>
    <m/>
    <m/>
    <m/>
    <m/>
    <m/>
    <m/>
    <m/>
    <m/>
    <m/>
  </r>
  <r>
    <s v="MANTENIMIENTO Y SOPORTE A LAS SOLUCIONES TECNOLÓGICAS"/>
    <x v="1"/>
    <s v="PIM"/>
    <s v="GITE"/>
    <s v="EG 2026"/>
    <s v="2.3"/>
    <s v="2.3.2.9.1.1"/>
    <x v="5"/>
    <x v="0"/>
    <n v="1"/>
    <n v="6000"/>
    <m/>
    <m/>
    <x v="4"/>
    <x v="2"/>
    <m/>
    <m/>
    <m/>
    <m/>
    <m/>
    <m/>
    <m/>
    <m/>
    <n v="9000"/>
    <n v="0"/>
    <n v="0"/>
    <n v="3000"/>
    <n v="6000"/>
    <n v="0"/>
    <n v="0"/>
    <n v="0"/>
    <n v="0"/>
    <n v="0"/>
    <n v="0"/>
    <n v="0"/>
    <n v="0"/>
    <n v="9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3000"/>
    <m/>
    <n v="0"/>
    <m/>
    <n v="0"/>
    <m/>
    <m/>
    <m/>
    <n v="30"/>
    <n v="6000"/>
    <m/>
    <n v="0"/>
    <m/>
    <n v="0"/>
    <m/>
    <m/>
    <m/>
    <m/>
    <m/>
    <m/>
    <m/>
    <m/>
    <m/>
    <m/>
    <m/>
    <m/>
  </r>
  <r>
    <s v="MANTENIMIENTO Y SOPORTE A LAS SOLUCIONES TECNOLÓGICAS"/>
    <x v="1"/>
    <s v="PIM"/>
    <s v="GITE"/>
    <s v="EG 2026"/>
    <s v="2.3"/>
    <s v="2.3.2.9.1.1"/>
    <x v="6"/>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GARCIA"/>
    <s v="MARQUINA"/>
    <s v="LEONCIO JONELL"/>
    <n v="44486257"/>
    <n v="10444862578"/>
    <n v="6000"/>
    <d v="2026-03-01T00:00:00"/>
    <d v="2026-04-30T00:00:00"/>
    <m/>
    <m/>
    <m/>
    <m/>
    <m/>
    <m/>
    <m/>
    <m/>
    <m/>
    <m/>
    <m/>
    <m/>
    <m/>
    <m/>
    <m/>
    <m/>
    <m/>
    <m/>
    <m/>
    <n v="30"/>
    <n v="6000"/>
    <n v="30"/>
    <n v="6000"/>
    <n v="30"/>
    <n v="6000"/>
    <m/>
    <m/>
    <m/>
    <n v="30"/>
    <n v="6000"/>
    <n v="30"/>
    <n v="6000"/>
    <n v="30"/>
    <n v="6000"/>
    <m/>
    <m/>
    <m/>
    <n v="12000"/>
    <n v="6000"/>
    <n v="6000"/>
    <n v="0"/>
    <n v="0"/>
    <m/>
    <m/>
    <m/>
    <m/>
  </r>
  <r>
    <s v="MANTENIMIENTO Y SOPORTE A LAS SOLUCIONES TECNOLÓGICAS"/>
    <x v="1"/>
    <s v="PIM"/>
    <s v="GITE"/>
    <s v="EG 2026"/>
    <s v="2.3"/>
    <s v="2.3.2.9.1.1"/>
    <x v="10"/>
    <x v="0"/>
    <n v="1"/>
    <n v="6000"/>
    <m/>
    <m/>
    <x v="0"/>
    <x v="2"/>
    <m/>
    <m/>
    <m/>
    <m/>
    <m/>
    <m/>
    <m/>
    <m/>
    <n v="6000"/>
    <n v="0"/>
    <n v="0"/>
    <n v="0"/>
    <n v="6000"/>
    <n v="0"/>
    <n v="0"/>
    <n v="0"/>
    <n v="0"/>
    <n v="0"/>
    <n v="0"/>
    <n v="0"/>
    <n v="0"/>
    <n v="6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6000"/>
    <m/>
    <n v="0"/>
    <m/>
    <n v="0"/>
    <m/>
    <m/>
    <m/>
    <m/>
    <m/>
    <m/>
    <m/>
    <m/>
    <m/>
    <m/>
    <m/>
    <m/>
  </r>
  <r>
    <s v="MANTENIMIENTO Y SOPORTE A LAS SOLUCIONES TECNOLÓGICAS"/>
    <x v="1"/>
    <s v="PIM"/>
    <s v="GITE"/>
    <s v="EG 2026"/>
    <s v="2.3"/>
    <s v="2.3.2.9.1.1"/>
    <x v="12"/>
    <x v="0"/>
    <n v="1"/>
    <n v="5500"/>
    <m/>
    <m/>
    <x v="0"/>
    <x v="2"/>
    <m/>
    <m/>
    <m/>
    <m/>
    <m/>
    <m/>
    <m/>
    <m/>
    <n v="5500"/>
    <n v="0"/>
    <n v="0"/>
    <n v="0"/>
    <n v="5500"/>
    <n v="0"/>
    <n v="0"/>
    <n v="0"/>
    <n v="0"/>
    <n v="0"/>
    <n v="0"/>
    <n v="0"/>
    <n v="0"/>
    <n v="55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5500"/>
    <m/>
    <n v="0"/>
    <m/>
    <n v="0"/>
    <m/>
    <m/>
    <m/>
    <m/>
    <m/>
    <m/>
    <m/>
    <m/>
    <m/>
    <m/>
    <m/>
    <m/>
  </r>
  <r>
    <s v="MANTENIMIENTO Y SOPORTE A LAS SOLUCIONES TECNOLÓGICAS"/>
    <x v="1"/>
    <s v="PIM"/>
    <s v="GITE"/>
    <s v="EG 2026"/>
    <s v="2.3"/>
    <s v="2.3.2.9.1.1"/>
    <x v="163"/>
    <x v="0"/>
    <n v="1"/>
    <n v="5500"/>
    <m/>
    <m/>
    <x v="0"/>
    <x v="2"/>
    <m/>
    <m/>
    <m/>
    <m/>
    <m/>
    <m/>
    <m/>
    <m/>
    <n v="5500"/>
    <n v="0"/>
    <n v="0"/>
    <n v="0"/>
    <n v="5500"/>
    <n v="0"/>
    <n v="0"/>
    <n v="0"/>
    <n v="0"/>
    <n v="0"/>
    <n v="0"/>
    <n v="0"/>
    <n v="0"/>
    <n v="55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5500"/>
    <m/>
    <n v="0"/>
    <m/>
    <n v="0"/>
    <m/>
    <m/>
    <m/>
    <m/>
    <m/>
    <m/>
    <m/>
    <m/>
    <m/>
    <m/>
    <m/>
    <m/>
  </r>
  <r>
    <s v="MANTENIMIENTO Y SOPORTE A LAS SOLUCIONES TECNOLÓGICAS"/>
    <x v="1"/>
    <s v="PIM"/>
    <s v="GITE"/>
    <s v="EG 2026"/>
    <s v="2.3"/>
    <s v="2.3.2.9.1.1"/>
    <x v="20"/>
    <x v="0"/>
    <n v="1"/>
    <n v="5500"/>
    <m/>
    <m/>
    <x v="0"/>
    <x v="2"/>
    <m/>
    <m/>
    <m/>
    <m/>
    <m/>
    <m/>
    <m/>
    <m/>
    <n v="5500"/>
    <n v="0"/>
    <n v="0"/>
    <n v="0"/>
    <n v="5500"/>
    <n v="0"/>
    <n v="0"/>
    <n v="0"/>
    <n v="0"/>
    <n v="0"/>
    <n v="0"/>
    <n v="0"/>
    <n v="0"/>
    <n v="55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5500"/>
    <m/>
    <n v="0"/>
    <m/>
    <n v="0"/>
    <m/>
    <m/>
    <m/>
    <m/>
    <m/>
    <m/>
    <m/>
    <m/>
    <m/>
    <m/>
    <m/>
    <m/>
  </r>
  <r>
    <s v="MANTENIMIENTO Y SOPORTE A LAS SOLUCIONES TECNOLÓGICAS"/>
    <x v="1"/>
    <s v="PIM"/>
    <s v="GITE"/>
    <s v="EG 2026"/>
    <s v="2.3"/>
    <s v="2.3.2.9.1.1"/>
    <x v="26"/>
    <x v="0"/>
    <n v="1"/>
    <n v="7000"/>
    <m/>
    <m/>
    <x v="0"/>
    <x v="2"/>
    <m/>
    <m/>
    <m/>
    <m/>
    <m/>
    <m/>
    <m/>
    <m/>
    <n v="7000"/>
    <n v="0"/>
    <n v="0"/>
    <n v="0"/>
    <n v="7000"/>
    <n v="0"/>
    <n v="0"/>
    <n v="0"/>
    <n v="0"/>
    <n v="0"/>
    <n v="0"/>
    <n v="0"/>
    <n v="0"/>
    <n v="7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7000"/>
    <m/>
    <n v="0"/>
    <m/>
    <n v="0"/>
    <m/>
    <m/>
    <m/>
    <m/>
    <m/>
    <m/>
    <m/>
    <m/>
    <m/>
    <m/>
    <m/>
    <m/>
  </r>
  <r>
    <s v="MANTENIMIENTO Y SOPORTE A LAS SOLUCIONES TECNOLÓGICAS"/>
    <x v="1"/>
    <s v="PIM"/>
    <s v="GITE"/>
    <s v="EG 2026"/>
    <s v="2.3"/>
    <s v="2.3.2.9.1.1"/>
    <x v="52"/>
    <x v="0"/>
    <n v="1"/>
    <n v="6000"/>
    <m/>
    <m/>
    <x v="0"/>
    <x v="2"/>
    <m/>
    <m/>
    <m/>
    <m/>
    <m/>
    <m/>
    <m/>
    <m/>
    <n v="6000"/>
    <n v="0"/>
    <n v="0"/>
    <n v="0"/>
    <n v="6000"/>
    <n v="0"/>
    <n v="0"/>
    <n v="0"/>
    <n v="0"/>
    <n v="0"/>
    <n v="0"/>
    <n v="0"/>
    <n v="0"/>
    <n v="6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6000"/>
    <m/>
    <n v="0"/>
    <m/>
    <n v="0"/>
    <m/>
    <m/>
    <m/>
    <m/>
    <m/>
    <m/>
    <m/>
    <m/>
    <m/>
    <m/>
    <m/>
    <m/>
  </r>
  <r>
    <s v="MANTENIMIENTO Y SOPORTE A LAS SOLUCIONES TECNOLÓGICAS"/>
    <x v="1"/>
    <s v="PIM"/>
    <s v="GITE"/>
    <s v="EG 2026"/>
    <s v="2.3"/>
    <s v="2.3.2.9.1.1"/>
    <x v="46"/>
    <x v="0"/>
    <n v="1"/>
    <n v="6000"/>
    <m/>
    <m/>
    <x v="0"/>
    <x v="2"/>
    <m/>
    <m/>
    <m/>
    <m/>
    <m/>
    <m/>
    <m/>
    <m/>
    <n v="6000"/>
    <n v="0"/>
    <n v="0"/>
    <n v="0"/>
    <n v="6000"/>
    <n v="0"/>
    <n v="0"/>
    <n v="0"/>
    <n v="0"/>
    <n v="0"/>
    <n v="0"/>
    <n v="0"/>
    <n v="0"/>
    <n v="6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6000"/>
    <m/>
    <n v="0"/>
    <m/>
    <n v="0"/>
    <m/>
    <m/>
    <m/>
    <m/>
    <m/>
    <m/>
    <m/>
    <m/>
    <m/>
    <m/>
    <m/>
    <m/>
  </r>
  <r>
    <s v="MANTENIMIENTO Y SOPORTE A LAS SOLUCIONES TECNOLÓGICAS"/>
    <x v="1"/>
    <s v="PIM"/>
    <s v="GITE"/>
    <s v="EG 2026"/>
    <s v="2.3"/>
    <s v="2.3.2.9.1.1"/>
    <x v="57"/>
    <x v="0"/>
    <n v="1"/>
    <n v="8000"/>
    <m/>
    <m/>
    <x v="0"/>
    <x v="2"/>
    <m/>
    <m/>
    <m/>
    <m/>
    <m/>
    <m/>
    <m/>
    <m/>
    <n v="8000"/>
    <n v="0"/>
    <n v="0"/>
    <n v="0"/>
    <n v="8000"/>
    <n v="0"/>
    <n v="0"/>
    <n v="0"/>
    <n v="0"/>
    <n v="0"/>
    <n v="0"/>
    <n v="0"/>
    <n v="0"/>
    <n v="8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8000"/>
    <m/>
    <n v="0"/>
    <m/>
    <n v="0"/>
    <m/>
    <m/>
    <m/>
    <m/>
    <m/>
    <m/>
    <m/>
    <m/>
    <m/>
    <m/>
    <m/>
    <m/>
  </r>
  <r>
    <s v="MANTENIMIENTO Y SOPORTE A LAS SOLUCIONES TECNOLÓGICAS"/>
    <x v="1"/>
    <s v="PIM"/>
    <s v="GITE"/>
    <s v="EG 2026"/>
    <s v="2.3"/>
    <s v="2.3.2.9.1.1"/>
    <x v="58"/>
    <x v="0"/>
    <n v="1"/>
    <n v="8000"/>
    <m/>
    <m/>
    <x v="0"/>
    <x v="2"/>
    <m/>
    <m/>
    <m/>
    <m/>
    <m/>
    <m/>
    <m/>
    <m/>
    <n v="8000"/>
    <n v="0"/>
    <n v="0"/>
    <n v="0"/>
    <n v="8000"/>
    <n v="0"/>
    <n v="0"/>
    <n v="0"/>
    <n v="0"/>
    <n v="0"/>
    <n v="0"/>
    <n v="0"/>
    <n v="0"/>
    <n v="8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8000"/>
    <m/>
    <n v="0"/>
    <m/>
    <n v="0"/>
    <m/>
    <m/>
    <m/>
    <m/>
    <m/>
    <m/>
    <m/>
    <m/>
    <m/>
    <m/>
    <m/>
    <m/>
  </r>
  <r>
    <s v="MANTENIMIENTO Y SOPORTE A LAS SOLUCIONES TECNOLÓGICAS"/>
    <x v="1"/>
    <s v="PIM"/>
    <s v="GITE"/>
    <s v="EG 2026"/>
    <s v="2.3"/>
    <s v="2.3.2.9.1.1"/>
    <x v="72"/>
    <x v="0"/>
    <n v="1"/>
    <n v="8000"/>
    <m/>
    <m/>
    <x v="0"/>
    <x v="2"/>
    <m/>
    <m/>
    <m/>
    <m/>
    <m/>
    <m/>
    <m/>
    <m/>
    <n v="8000"/>
    <n v="0"/>
    <n v="0"/>
    <n v="0"/>
    <n v="8000"/>
    <n v="0"/>
    <n v="0"/>
    <n v="0"/>
    <n v="0"/>
    <n v="0"/>
    <n v="0"/>
    <n v="0"/>
    <n v="0"/>
    <n v="8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8000"/>
    <m/>
    <n v="0"/>
    <m/>
    <n v="0"/>
    <m/>
    <m/>
    <m/>
    <m/>
    <m/>
    <m/>
    <m/>
    <m/>
    <m/>
    <m/>
    <m/>
    <m/>
  </r>
  <r>
    <s v="MANTENIMIENTO Y SOPORTE A LAS SOLUCIONES TECNOLÓGICAS"/>
    <x v="1"/>
    <s v="PIM"/>
    <s v="GITE"/>
    <s v="EG 2026"/>
    <s v="2.3"/>
    <s v="2.3.2.9.1.1"/>
    <x v="59"/>
    <x v="0"/>
    <n v="1"/>
    <n v="8000"/>
    <m/>
    <m/>
    <x v="0"/>
    <x v="2"/>
    <m/>
    <m/>
    <m/>
    <m/>
    <m/>
    <m/>
    <m/>
    <m/>
    <n v="8000"/>
    <n v="0"/>
    <n v="0"/>
    <n v="0"/>
    <n v="8000"/>
    <n v="0"/>
    <n v="0"/>
    <n v="0"/>
    <n v="0"/>
    <n v="0"/>
    <n v="0"/>
    <n v="0"/>
    <n v="0"/>
    <n v="8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n v="0"/>
    <m/>
    <n v="0"/>
    <m/>
    <n v="0"/>
    <n v="0"/>
    <m/>
    <m/>
    <n v="30"/>
    <n v="8000"/>
    <m/>
    <n v="0"/>
    <m/>
    <n v="0"/>
    <m/>
    <m/>
    <m/>
    <m/>
    <m/>
    <m/>
    <m/>
    <m/>
    <m/>
    <m/>
    <m/>
    <m/>
  </r>
  <r>
    <s v="MANTENIMIENTO Y SOPORTE A LAS SOLUCIONES TECNOLÓGICAS"/>
    <x v="1"/>
    <s v="PIM"/>
    <s v="GITE"/>
    <s v="EG 2026"/>
    <s v="2.3"/>
    <s v="2.3.2.9.1.1"/>
    <x v="73"/>
    <x v="0"/>
    <n v="1"/>
    <n v="3500"/>
    <m/>
    <m/>
    <x v="0"/>
    <x v="2"/>
    <m/>
    <m/>
    <m/>
    <m/>
    <m/>
    <m/>
    <m/>
    <m/>
    <n v="3500"/>
    <n v="0"/>
    <n v="0"/>
    <n v="0"/>
    <n v="3500"/>
    <n v="0"/>
    <n v="0"/>
    <n v="0"/>
    <n v="0"/>
    <n v="0"/>
    <n v="0"/>
    <n v="0"/>
    <n v="0"/>
    <n v="35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3500"/>
    <m/>
    <n v="0"/>
    <m/>
    <n v="0"/>
    <m/>
    <m/>
    <m/>
    <m/>
    <m/>
    <m/>
    <m/>
    <m/>
    <m/>
    <m/>
    <m/>
    <m/>
  </r>
  <r>
    <s v="MANTENIMIENTO Y SOPORTE A LAS SOLUCIONES TECNOLÓGICAS"/>
    <x v="1"/>
    <s v="PIM"/>
    <s v="GITE"/>
    <s v="EG 2026"/>
    <s v="2.3"/>
    <s v="2.3.2.9.1.1"/>
    <x v="78"/>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ESCALANTE"/>
    <s v="BAÑARES"/>
    <s v="JUAN CARLOS"/>
    <n v="77037007"/>
    <n v="10770370073"/>
    <n v="7000"/>
    <d v="2026-03-16T00:00:00"/>
    <d v="2026-04-30T00:00:00"/>
    <m/>
    <m/>
    <m/>
    <m/>
    <m/>
    <m/>
    <m/>
    <m/>
    <m/>
    <m/>
    <m/>
    <m/>
    <m/>
    <m/>
    <m/>
    <m/>
    <m/>
    <m/>
    <m/>
    <n v="15"/>
    <n v="3500"/>
    <n v="15"/>
    <n v="3500"/>
    <n v="15"/>
    <n v="3500"/>
    <m/>
    <m/>
    <m/>
    <n v="30"/>
    <n v="7000"/>
    <n v="30"/>
    <n v="7000"/>
    <n v="30"/>
    <n v="7000"/>
    <m/>
    <m/>
    <m/>
    <m/>
    <m/>
    <m/>
    <m/>
    <m/>
    <m/>
    <m/>
    <m/>
    <m/>
  </r>
  <r>
    <s v="MANTENIMIENTO Y SOPORTE A LAS SOLUCIONES TECNOLÓGICAS"/>
    <x v="1"/>
    <s v="PIM"/>
    <s v="GITE"/>
    <s v="EG 2026"/>
    <s v="2.3"/>
    <s v="2.3.2.9.1.1"/>
    <x v="91"/>
    <x v="0"/>
    <n v="1"/>
    <n v="7000"/>
    <m/>
    <m/>
    <x v="0"/>
    <x v="2"/>
    <m/>
    <m/>
    <m/>
    <m/>
    <m/>
    <m/>
    <m/>
    <m/>
    <n v="7000"/>
    <n v="0"/>
    <n v="0"/>
    <n v="0"/>
    <n v="7000"/>
    <n v="0"/>
    <n v="0"/>
    <n v="0"/>
    <n v="0"/>
    <n v="0"/>
    <n v="0"/>
    <n v="0"/>
    <n v="0"/>
    <n v="7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7000"/>
    <m/>
    <n v="0"/>
    <m/>
    <n v="0"/>
    <m/>
    <m/>
    <m/>
    <m/>
    <m/>
    <m/>
    <m/>
    <m/>
    <m/>
    <m/>
    <m/>
    <m/>
  </r>
  <r>
    <s v="MANTENIMIENTO Y SOPORTE A LAS SOLUCIONES TECNOLÓGICAS"/>
    <x v="1"/>
    <s v="PIM"/>
    <s v="GITE"/>
    <s v="EG 2026"/>
    <s v="2.3"/>
    <s v="2.3.2.9.1.1"/>
    <x v="322"/>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7000"/>
    <m/>
    <n v="0"/>
    <m/>
    <n v="0"/>
    <m/>
    <m/>
    <m/>
    <m/>
    <m/>
    <m/>
    <m/>
    <m/>
    <m/>
    <m/>
    <m/>
    <m/>
  </r>
  <r>
    <s v="MANTENIMIENTO Y SOPORTE A LAS SOLUCIONES TECNOLÓGICAS"/>
    <x v="1"/>
    <s v="PIM"/>
    <s v="GITE"/>
    <s v="EG 2026"/>
    <s v="2.3"/>
    <s v="2.3.2.9.1.1"/>
    <x v="105"/>
    <x v="0"/>
    <n v="1"/>
    <n v="7000"/>
    <m/>
    <m/>
    <x v="0"/>
    <x v="2"/>
    <m/>
    <m/>
    <m/>
    <m/>
    <m/>
    <m/>
    <m/>
    <m/>
    <n v="7000"/>
    <n v="0"/>
    <n v="0"/>
    <n v="0"/>
    <n v="7000"/>
    <n v="0"/>
    <n v="0"/>
    <n v="0"/>
    <n v="0"/>
    <n v="0"/>
    <n v="0"/>
    <n v="0"/>
    <n v="0"/>
    <n v="7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n v="0"/>
    <m/>
    <n v="0"/>
    <m/>
    <n v="0"/>
    <n v="0"/>
    <m/>
    <m/>
    <n v="30"/>
    <n v="7000"/>
    <m/>
    <n v="0"/>
    <m/>
    <n v="0"/>
    <m/>
    <m/>
    <m/>
    <m/>
    <m/>
    <m/>
    <m/>
    <m/>
    <m/>
    <m/>
    <m/>
    <m/>
  </r>
  <r>
    <s v="MANTENIMIENTO Y SOPORTE A LAS SOLUCIONES TECNOLÓGICAS"/>
    <x v="1"/>
    <s v="PIM"/>
    <s v="GITE"/>
    <s v="EG 2026"/>
    <s v="2.3"/>
    <s v="2.3.2.9.1.1"/>
    <x v="351"/>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8-2026-SGSI/GITE"/>
    <s v="002231-2026-SGIST/GITE"/>
    <s v="001056-2026/GITE"/>
    <d v="2026-03-02T00:00:00"/>
    <m/>
    <m/>
    <m/>
    <m/>
    <m/>
    <s v="TANG"/>
    <s v="CONTRERAS"/>
    <s v="CARLOS SAMIR"/>
    <n v="47153325"/>
    <n v="10471533250"/>
    <n v="7000"/>
    <d v="2026-03-02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110"/>
    <x v="0"/>
    <n v="1"/>
    <n v="6500"/>
    <m/>
    <m/>
    <x v="4"/>
    <x v="2"/>
    <m/>
    <m/>
    <m/>
    <m/>
    <m/>
    <m/>
    <m/>
    <m/>
    <n v="9750"/>
    <n v="0"/>
    <n v="0"/>
    <n v="3250"/>
    <n v="6500"/>
    <n v="0"/>
    <n v="0"/>
    <n v="0"/>
    <n v="0"/>
    <n v="0"/>
    <n v="0"/>
    <n v="0"/>
    <n v="0"/>
    <n v="97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GIOL"/>
    <s v="PEREZ"/>
    <s v="SALVADOR BRUNO"/>
    <s v="46062502"/>
    <n v="10460625021"/>
    <n v="6500"/>
    <d v="2026-03-16T00:00:00"/>
    <d v="2026-04-30T00:00:00"/>
    <m/>
    <m/>
    <m/>
    <m/>
    <m/>
    <m/>
    <m/>
    <m/>
    <m/>
    <m/>
    <m/>
    <m/>
    <m/>
    <m/>
    <m/>
    <m/>
    <m/>
    <m/>
    <m/>
    <n v="15"/>
    <n v="3250"/>
    <n v="15"/>
    <n v="3250"/>
    <n v="15"/>
    <n v="3250"/>
    <m/>
    <m/>
    <m/>
    <n v="30"/>
    <n v="6500"/>
    <n v="30"/>
    <n v="6500"/>
    <n v="30"/>
    <n v="6500"/>
    <m/>
    <m/>
    <m/>
    <m/>
    <m/>
    <m/>
    <m/>
    <m/>
    <m/>
    <m/>
    <m/>
    <m/>
  </r>
  <r>
    <s v="MANTENIMIENTO Y SOPORTE A LAS SOLUCIONES TECNOLÓGICAS"/>
    <x v="1"/>
    <s v="PIM"/>
    <s v="GITE"/>
    <s v="EG 2026"/>
    <s v="2.3"/>
    <s v="2.3.2.9.1.1"/>
    <x v="120"/>
    <x v="0"/>
    <n v="1"/>
    <n v="9000"/>
    <m/>
    <m/>
    <x v="4"/>
    <x v="2"/>
    <m/>
    <m/>
    <m/>
    <m/>
    <m/>
    <m/>
    <m/>
    <m/>
    <n v="13500"/>
    <n v="0"/>
    <n v="0"/>
    <n v="4500"/>
    <n v="9000"/>
    <n v="0"/>
    <n v="0"/>
    <n v="0"/>
    <n v="0"/>
    <n v="0"/>
    <n v="0"/>
    <n v="0"/>
    <n v="0"/>
    <n v="13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FLORES"/>
    <s v="CASTRO"/>
    <s v="KEVIN ANDRES"/>
    <n v="47816158"/>
    <n v="10478161587"/>
    <n v="9000"/>
    <d v="2026-03-16T00:00:00"/>
    <d v="2026-04-30T00:00:00"/>
    <m/>
    <m/>
    <m/>
    <m/>
    <m/>
    <m/>
    <m/>
    <m/>
    <m/>
    <m/>
    <m/>
    <m/>
    <m/>
    <m/>
    <m/>
    <m/>
    <m/>
    <m/>
    <m/>
    <n v="15"/>
    <n v="4500"/>
    <n v="15"/>
    <n v="4500"/>
    <n v="15"/>
    <n v="4500"/>
    <m/>
    <m/>
    <m/>
    <n v="30"/>
    <n v="9000"/>
    <n v="30"/>
    <n v="9000"/>
    <n v="30"/>
    <n v="9000"/>
    <m/>
    <m/>
    <m/>
    <m/>
    <m/>
    <m/>
    <m/>
    <m/>
    <m/>
    <m/>
    <m/>
    <m/>
  </r>
  <r>
    <s v="MANTENIMIENTO Y SOPORTE A LAS SOLUCIONES TECNOLÓGICAS"/>
    <x v="1"/>
    <s v="PIM"/>
    <s v="GITE"/>
    <s v="EG 2026"/>
    <s v="2.3"/>
    <s v="2.3.2.9.1.1"/>
    <x v="131"/>
    <x v="0"/>
    <n v="1"/>
    <n v="8500"/>
    <m/>
    <m/>
    <x v="4"/>
    <x v="2"/>
    <m/>
    <m/>
    <m/>
    <m/>
    <m/>
    <m/>
    <m/>
    <m/>
    <n v="12750"/>
    <n v="0"/>
    <n v="0"/>
    <n v="4250"/>
    <n v="8500"/>
    <n v="0"/>
    <n v="0"/>
    <n v="0"/>
    <n v="0"/>
    <n v="0"/>
    <n v="0"/>
    <n v="0"/>
    <n v="0"/>
    <n v="127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CENTURION"/>
    <s v="BARDALES"/>
    <s v="CARLOMAN ALBERTO"/>
    <n v="47318665"/>
    <n v="10473186654"/>
    <n v="8500"/>
    <d v="2026-03-16T00:00:00"/>
    <d v="2026-04-30T00:00:00"/>
    <m/>
    <m/>
    <m/>
    <m/>
    <m/>
    <m/>
    <m/>
    <m/>
    <m/>
    <m/>
    <m/>
    <m/>
    <m/>
    <m/>
    <m/>
    <m/>
    <m/>
    <m/>
    <m/>
    <n v="15"/>
    <n v="4250"/>
    <n v="15"/>
    <n v="4250"/>
    <n v="15"/>
    <n v="4250"/>
    <m/>
    <m/>
    <m/>
    <n v="30"/>
    <n v="8500"/>
    <n v="30"/>
    <n v="8500"/>
    <n v="30"/>
    <n v="8500"/>
    <m/>
    <m/>
    <m/>
    <m/>
    <m/>
    <m/>
    <m/>
    <m/>
    <m/>
    <m/>
    <m/>
    <m/>
  </r>
  <r>
    <s v="MANTENIMIENTO Y SOPORTE A LAS SOLUCIONES TECNOLÓGICAS"/>
    <x v="1"/>
    <s v="PIM"/>
    <s v="GITE"/>
    <s v="EG 2026"/>
    <s v="2.3"/>
    <s v="2.3.2.9.1.1"/>
    <x v="323"/>
    <x v="0"/>
    <n v="1"/>
    <n v="8000"/>
    <m/>
    <m/>
    <x v="4"/>
    <x v="2"/>
    <m/>
    <m/>
    <m/>
    <m/>
    <m/>
    <m/>
    <m/>
    <m/>
    <n v="12000"/>
    <n v="0"/>
    <n v="0"/>
    <n v="4000"/>
    <n v="8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MONZON"/>
    <s v="SANDOVAL"/>
    <s v="MILI ROSARIO"/>
    <n v="41915781"/>
    <n v="10419157819"/>
    <n v="8000"/>
    <d v="2026-03-16T00:00:00"/>
    <d v="2026-04-30T00:00:00"/>
    <m/>
    <m/>
    <m/>
    <m/>
    <m/>
    <m/>
    <m/>
    <m/>
    <m/>
    <m/>
    <m/>
    <m/>
    <m/>
    <m/>
    <m/>
    <m/>
    <m/>
    <m/>
    <m/>
    <n v="15"/>
    <n v="4000"/>
    <n v="15"/>
    <n v="4000.0000000000005"/>
    <n v="15"/>
    <n v="4000.0000000000005"/>
    <m/>
    <m/>
    <m/>
    <n v="30"/>
    <n v="8000"/>
    <n v="30"/>
    <n v="8000.0000000000009"/>
    <n v="30"/>
    <n v="8000.0000000000009"/>
    <m/>
    <m/>
    <m/>
    <m/>
    <m/>
    <m/>
    <m/>
    <m/>
    <m/>
    <m/>
    <m/>
    <m/>
  </r>
  <r>
    <s v="MANTENIMIENTO Y SOPORTE A LAS SOLUCIONES TECNOLÓGICAS"/>
    <x v="1"/>
    <s v="PIM"/>
    <s v="GITE"/>
    <s v="EG 2026"/>
    <s v="2.3"/>
    <s v="2.3.2.9.1.1"/>
    <x v="132"/>
    <x v="0"/>
    <n v="1"/>
    <n v="8000"/>
    <m/>
    <m/>
    <x v="4"/>
    <x v="2"/>
    <m/>
    <m/>
    <m/>
    <m/>
    <m/>
    <m/>
    <m/>
    <m/>
    <n v="12000"/>
    <n v="0"/>
    <n v="0"/>
    <n v="4000"/>
    <n v="8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SALAS"/>
    <s v="ZAMBRANO"/>
    <s v="CARLOS"/>
    <n v="43446209"/>
    <n v="10434462091"/>
    <n v="8000"/>
    <d v="2026-03-16T00:00:00"/>
    <d v="2026-04-30T00:00:00"/>
    <m/>
    <m/>
    <m/>
    <m/>
    <m/>
    <m/>
    <m/>
    <m/>
    <m/>
    <m/>
    <m/>
    <m/>
    <m/>
    <m/>
    <m/>
    <m/>
    <m/>
    <m/>
    <m/>
    <n v="15"/>
    <n v="4000"/>
    <n v="15"/>
    <n v="4000.0000000000005"/>
    <n v="15"/>
    <n v="4000.0000000000005"/>
    <m/>
    <m/>
    <m/>
    <n v="30"/>
    <n v="8000"/>
    <n v="30"/>
    <n v="8000.0000000000009"/>
    <n v="30"/>
    <n v="8000.0000000000009"/>
    <m/>
    <m/>
    <m/>
    <m/>
    <m/>
    <m/>
    <m/>
    <m/>
    <m/>
    <m/>
    <m/>
    <m/>
  </r>
  <r>
    <s v="MANTENIMIENTO Y SOPORTE A LAS SOLUCIONES TECNOLÓGICAS"/>
    <x v="1"/>
    <s v="PIM"/>
    <s v="GITE"/>
    <s v="EG 2026"/>
    <s v="2.3"/>
    <s v="2.3.2.9.1.1"/>
    <x v="108"/>
    <x v="0"/>
    <n v="1"/>
    <n v="5000"/>
    <m/>
    <m/>
    <x v="0"/>
    <x v="2"/>
    <m/>
    <m/>
    <m/>
    <m/>
    <m/>
    <m/>
    <m/>
    <m/>
    <n v="5000"/>
    <n v="0"/>
    <n v="0"/>
    <n v="0"/>
    <n v="5000"/>
    <n v="0"/>
    <n v="0"/>
    <n v="0"/>
    <n v="0"/>
    <n v="0"/>
    <n v="0"/>
    <n v="0"/>
    <n v="0"/>
    <n v="5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n v="0"/>
    <m/>
    <n v="0"/>
    <m/>
    <n v="0"/>
    <n v="0"/>
    <n v="0"/>
    <m/>
    <n v="30"/>
    <n v="5000"/>
    <m/>
    <n v="0"/>
    <m/>
    <n v="0"/>
    <m/>
    <m/>
    <m/>
    <m/>
    <m/>
    <m/>
    <m/>
    <m/>
    <m/>
    <m/>
    <m/>
    <m/>
  </r>
  <r>
    <s v="MANTENIMIENTO Y SOPORTE A LAS SOLUCIONES TECNOLÓGICAS"/>
    <x v="1"/>
    <s v="PIM"/>
    <s v="GITE"/>
    <s v="EG 2026"/>
    <s v="2.3"/>
    <s v="2.3.2.9.1.1"/>
    <x v="137"/>
    <x v="0"/>
    <n v="1"/>
    <n v="4500"/>
    <m/>
    <m/>
    <x v="4"/>
    <x v="2"/>
    <m/>
    <m/>
    <m/>
    <m/>
    <m/>
    <m/>
    <m/>
    <m/>
    <n v="6750"/>
    <n v="0"/>
    <n v="0"/>
    <n v="2250"/>
    <n v="4500"/>
    <n v="0"/>
    <n v="0"/>
    <n v="0"/>
    <n v="0"/>
    <n v="0"/>
    <n v="0"/>
    <n v="0"/>
    <n v="0"/>
    <n v="67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QUISPE"/>
    <s v="SAUÑE"/>
    <s v="GUISELLA ANTONIA"/>
    <n v="44329546"/>
    <n v="10443295467"/>
    <n v="4500"/>
    <d v="2026-03-16T00:00:00"/>
    <d v="2026-04-30T00:00:00"/>
    <m/>
    <m/>
    <m/>
    <m/>
    <m/>
    <m/>
    <m/>
    <m/>
    <m/>
    <m/>
    <m/>
    <m/>
    <m/>
    <m/>
    <m/>
    <m/>
    <m/>
    <m/>
    <m/>
    <n v="15"/>
    <n v="2250"/>
    <n v="15"/>
    <n v="2250"/>
    <n v="15"/>
    <n v="2250"/>
    <m/>
    <m/>
    <m/>
    <n v="30"/>
    <n v="4500"/>
    <n v="30"/>
    <n v="4500"/>
    <n v="30"/>
    <n v="4500"/>
    <m/>
    <m/>
    <m/>
    <m/>
    <m/>
    <m/>
    <m/>
    <m/>
    <m/>
    <m/>
    <m/>
    <m/>
  </r>
  <r>
    <s v="MANTENIMIENTO Y SOPORTE A LAS SOLUCIONES TECNOLÓGICAS"/>
    <x v="1"/>
    <s v="PIM"/>
    <s v="GITE"/>
    <s v="EG 2026"/>
    <s v="2.3"/>
    <s v="2.3.2.9.1.1"/>
    <x v="142"/>
    <x v="0"/>
    <n v="2"/>
    <n v="4500"/>
    <m/>
    <m/>
    <x v="0"/>
    <x v="2"/>
    <m/>
    <m/>
    <m/>
    <m/>
    <m/>
    <m/>
    <m/>
    <m/>
    <n v="9000"/>
    <n v="0"/>
    <n v="0"/>
    <n v="0"/>
    <n v="9000"/>
    <n v="0"/>
    <n v="0"/>
    <n v="0"/>
    <n v="0"/>
    <n v="0"/>
    <n v="0"/>
    <n v="0"/>
    <n v="0"/>
    <n v="9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n v="0"/>
    <m/>
    <m/>
    <m/>
    <m/>
    <m/>
    <m/>
    <m/>
    <m/>
    <n v="0"/>
    <m/>
    <n v="0"/>
    <m/>
    <n v="0"/>
    <n v="0"/>
    <n v="0"/>
    <m/>
    <n v="30"/>
    <n v="9000"/>
    <m/>
    <n v="0"/>
    <m/>
    <n v="0"/>
    <m/>
    <m/>
    <m/>
    <m/>
    <m/>
    <m/>
    <m/>
    <m/>
    <m/>
    <m/>
    <m/>
    <m/>
  </r>
  <r>
    <s v="MANTENIMIENTO Y SOPORTE A LAS SOLUCIONES TECNOLÓGICAS"/>
    <x v="1"/>
    <s v="PIM"/>
    <s v="GITE"/>
    <s v="EG 2026"/>
    <s v="2.3"/>
    <s v="2.3.2.9.1.1"/>
    <x v="145"/>
    <x v="0"/>
    <n v="1"/>
    <n v="3000"/>
    <m/>
    <m/>
    <x v="0"/>
    <x v="2"/>
    <m/>
    <m/>
    <m/>
    <m/>
    <m/>
    <m/>
    <m/>
    <m/>
    <n v="3000"/>
    <n v="0"/>
    <n v="0"/>
    <n v="0"/>
    <n v="3000"/>
    <n v="0"/>
    <n v="0"/>
    <n v="0"/>
    <n v="0"/>
    <n v="0"/>
    <n v="0"/>
    <n v="0"/>
    <n v="0"/>
    <n v="3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n v="0"/>
    <m/>
    <n v="0"/>
    <m/>
    <n v="0"/>
    <n v="0"/>
    <n v="0"/>
    <m/>
    <n v="30"/>
    <n v="3000"/>
    <m/>
    <n v="0"/>
    <m/>
    <n v="0"/>
    <m/>
    <m/>
    <m/>
    <m/>
    <m/>
    <m/>
    <m/>
    <m/>
    <m/>
    <m/>
    <m/>
    <m/>
  </r>
  <r>
    <s v="MANTENIMIENTO Y SOPORTE A LAS SOLUCIONES TECNOLÓGICAS"/>
    <x v="1"/>
    <s v="PIM"/>
    <s v="GITE"/>
    <s v="EG 2026"/>
    <s v="2.3"/>
    <s v="2.3.2.9.1.1"/>
    <x v="349"/>
    <x v="0"/>
    <n v="1"/>
    <n v="2500"/>
    <m/>
    <m/>
    <x v="4"/>
    <x v="2"/>
    <m/>
    <m/>
    <m/>
    <m/>
    <m/>
    <m/>
    <m/>
    <m/>
    <n v="3750"/>
    <n v="0"/>
    <n v="0"/>
    <n v="1250"/>
    <n v="2500"/>
    <n v="0"/>
    <n v="0"/>
    <n v="0"/>
    <n v="0"/>
    <n v="0"/>
    <n v="0"/>
    <n v="0"/>
    <n v="0"/>
    <n v="37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VALENCIA "/>
    <s v="MEZA "/>
    <s v="ANTONY JOSEPH"/>
    <n v="72867449"/>
    <n v="10728674496"/>
    <n v="2500"/>
    <d v="2026-03-16T00:00:00"/>
    <d v="2026-04-30T00:00:00"/>
    <m/>
    <m/>
    <m/>
    <m/>
    <m/>
    <m/>
    <m/>
    <m/>
    <m/>
    <m/>
    <m/>
    <m/>
    <m/>
    <m/>
    <m/>
    <m/>
    <m/>
    <m/>
    <m/>
    <n v="15"/>
    <n v="1250"/>
    <n v="15"/>
    <n v="1250"/>
    <n v="15"/>
    <n v="1250"/>
    <n v="0"/>
    <n v="0"/>
    <m/>
    <n v="30"/>
    <n v="2500"/>
    <n v="30"/>
    <n v="2500"/>
    <n v="30"/>
    <n v="2500"/>
    <m/>
    <m/>
    <m/>
    <m/>
    <m/>
    <m/>
    <m/>
    <m/>
    <m/>
    <m/>
    <m/>
    <m/>
  </r>
  <r>
    <s v="MANTENIMIENTO Y SOPORTE A LAS SOLUCIONES TECNOLÓGICAS"/>
    <x v="1"/>
    <s v="PIM"/>
    <s v="GITE"/>
    <s v="EG 2026"/>
    <s v="2.3"/>
    <s v="2.3.2.9.1.1"/>
    <x v="352"/>
    <x v="0"/>
    <n v="1"/>
    <n v="7500"/>
    <m/>
    <m/>
    <x v="2"/>
    <x v="2"/>
    <m/>
    <m/>
    <m/>
    <m/>
    <m/>
    <m/>
    <m/>
    <m/>
    <n v="15000"/>
    <n v="0"/>
    <n v="0"/>
    <n v="7500"/>
    <n v="7500"/>
    <n v="0"/>
    <n v="0"/>
    <n v="0"/>
    <n v="0"/>
    <n v="0"/>
    <n v="0"/>
    <n v="0"/>
    <n v="0"/>
    <n v="15000"/>
    <s v="SGSI"/>
    <m/>
    <s v="000594-2026/SGIST-GITE"/>
    <s v="000659-2026/GITE"/>
    <d v="2026-02-05T00:00:00"/>
    <s v="000345-2026/GPP"/>
    <d v="2026-02-25T00:00:00"/>
    <m/>
    <s v="HABILITACION PRESUPUESTAL POR LOCACION DE SERVICIOS PARA LOS MESES DE MARZO - ABRIL "/>
    <s v="REMITIDO A GRH PARA CONTRATACION"/>
    <s v="000268-2026-SGSI/GITE"/>
    <s v="002231-2026-SGIST/GITE"/>
    <s v="001056-2026/GITE"/>
    <d v="2026-03-02T00:00:00"/>
    <m/>
    <m/>
    <m/>
    <m/>
    <m/>
    <s v="VERA"/>
    <s v="MONTES"/>
    <s v="LUIS ENRIQUE"/>
    <n v="43611128"/>
    <n v="10436111288"/>
    <n v="7500"/>
    <d v="2026-03-02T00:00:00"/>
    <d v="2026-04-30T00:00:00"/>
    <m/>
    <m/>
    <m/>
    <m/>
    <m/>
    <m/>
    <m/>
    <m/>
    <m/>
    <m/>
    <m/>
    <m/>
    <m/>
    <m/>
    <m/>
    <m/>
    <m/>
    <m/>
    <m/>
    <n v="30"/>
    <n v="7500"/>
    <n v="30"/>
    <n v="7500"/>
    <n v="30"/>
    <n v="7500"/>
    <m/>
    <m/>
    <m/>
    <n v="30"/>
    <n v="7500"/>
    <n v="30"/>
    <n v="7500"/>
    <n v="30"/>
    <n v="7500"/>
    <m/>
    <m/>
    <m/>
    <n v="15000"/>
    <n v="7500"/>
    <n v="7500"/>
    <n v="0"/>
    <n v="0"/>
    <m/>
    <m/>
    <m/>
    <m/>
  </r>
  <r>
    <s v="MANTENIMIENTO Y SOPORTE A LAS SOLUCIONES TECNOLÓGICAS"/>
    <x v="1"/>
    <s v="PIM"/>
    <s v="GITE"/>
    <s v="EG 2026"/>
    <s v="2.3"/>
    <s v="2.3.2.9.1.1"/>
    <x v="353"/>
    <x v="0"/>
    <n v="1"/>
    <n v="8500"/>
    <m/>
    <m/>
    <x v="6"/>
    <x v="2"/>
    <m/>
    <m/>
    <m/>
    <m/>
    <m/>
    <m/>
    <m/>
    <m/>
    <n v="11050"/>
    <n v="0"/>
    <n v="0"/>
    <n v="2550"/>
    <n v="8500"/>
    <n v="0"/>
    <n v="0"/>
    <n v="0"/>
    <n v="0"/>
    <n v="0"/>
    <n v="0"/>
    <n v="0"/>
    <n v="0"/>
    <n v="11050"/>
    <s v="SGSI"/>
    <m/>
    <s v="000594-2026/SGIST-GITE"/>
    <s v="000659-2026/GITE"/>
    <d v="2026-02-05T00:00:00"/>
    <s v="000345-2026/GPP"/>
    <d v="2026-02-25T00:00:00"/>
    <m/>
    <s v="HABILITACION PRESUPUESTAL POR LOCACION DE SERVICIOS PARA LOS MESES DE MARZO - ABRIL "/>
    <s v="PENDIENTE DE REQUERIR"/>
    <m/>
    <m/>
    <s v="001056-2026/GITE"/>
    <d v="2026-03-02T00:00:00"/>
    <m/>
    <m/>
    <m/>
    <m/>
    <m/>
    <m/>
    <m/>
    <m/>
    <m/>
    <m/>
    <m/>
    <m/>
    <m/>
    <m/>
    <m/>
    <m/>
    <m/>
    <m/>
    <m/>
    <m/>
    <m/>
    <m/>
    <m/>
    <m/>
    <m/>
    <m/>
    <m/>
    <m/>
    <m/>
    <m/>
    <m/>
    <m/>
    <m/>
    <m/>
    <m/>
    <m/>
    <m/>
    <m/>
    <m/>
    <m/>
    <m/>
    <n v="30"/>
    <n v="8500"/>
    <m/>
    <n v="0"/>
    <m/>
    <n v="0"/>
    <m/>
    <m/>
    <m/>
    <m/>
    <m/>
    <m/>
    <m/>
    <m/>
    <m/>
    <m/>
    <m/>
    <m/>
  </r>
  <r>
    <s v="PREPARACION DE EQUIPOS INFORMATICOS ELECTORALES PARA SUFRAGIO"/>
    <x v="2"/>
    <s v="PIM"/>
    <s v="GITE"/>
    <s v="EG 2026"/>
    <s v="2.3"/>
    <s v="2.3.2.9.1.1"/>
    <x v="354"/>
    <x v="0"/>
    <n v="1"/>
    <n v="3000"/>
    <m/>
    <m/>
    <x v="2"/>
    <x v="2"/>
    <m/>
    <m/>
    <m/>
    <m/>
    <m/>
    <m/>
    <m/>
    <m/>
    <n v="6000"/>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_x000a_000249-2026-SGGDI/GITE (propuesta)"/>
    <s v="002268-2026-SGIST/GITE_x000a_002663-2026-SGIST/GITE"/>
    <s v="001039-2026/GITE_x000a_001199-2026/GITE"/>
    <s v="27/02/2026_x000a_10/03/2026"/>
    <m/>
    <m/>
    <m/>
    <m/>
    <m/>
    <s v="CONDE "/>
    <s v="GUTIERREZ"/>
    <s v="CARLA SELENE"/>
    <n v="72510455"/>
    <n v="10725104559"/>
    <n v="3000"/>
    <d v="2026-03-12T00:00:00"/>
    <d v="2026-04-30T00:00:00"/>
    <m/>
    <m/>
    <m/>
    <m/>
    <m/>
    <m/>
    <m/>
    <m/>
    <m/>
    <m/>
    <m/>
    <m/>
    <m/>
    <m/>
    <m/>
    <m/>
    <m/>
    <m/>
    <m/>
    <n v="30"/>
    <n v="3000"/>
    <n v="20"/>
    <n v="2000"/>
    <n v="20"/>
    <n v="2000"/>
    <m/>
    <m/>
    <m/>
    <n v="30"/>
    <n v="3000"/>
    <n v="30"/>
    <n v="3000"/>
    <n v="30"/>
    <n v="3000"/>
    <m/>
    <m/>
    <m/>
    <n v="6000"/>
    <n v="2000"/>
    <n v="2000"/>
    <n v="0"/>
    <n v="0"/>
    <m/>
    <m/>
    <m/>
    <s v="10/03 SGGDI MEDIANTE CORREO COMUNICA DESISTIMIENTO DE ALLCACCO CABELLO NEYDU"/>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BALDEON"/>
    <s v="NAMAY"/>
    <s v="VICTOR ALEJANDRO"/>
    <n v="47357374"/>
    <n v="10473573747"/>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BARRIENTOS"/>
    <s v="BENDEZU"/>
    <s v="MEQUIAS JONAS"/>
    <n v="72388901"/>
    <n v="10723889010"/>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BARZOLA"/>
    <s v="FLORES"/>
    <s v="MELIA MARGOTH"/>
    <n v="76062958"/>
    <n v="10760629583"/>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BENAVENTE"/>
    <s v="RODRIGUEZ"/>
    <s v="MIRIAM ROSA"/>
    <n v="8445914"/>
    <n v="10084459149"/>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BOCANEGRA"/>
    <s v="SALAS"/>
    <s v="THOMAS RAYMUNDO"/>
    <n v="70055155"/>
    <n v="10700551551"/>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ARBAJAL"/>
    <s v="ANCHAY"/>
    <s v="ALISON ADRIANA"/>
    <n v="76416513"/>
    <n v="10764165131"/>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ARBAJAL"/>
    <s v="CALDERON"/>
    <s v="LEONARDO DANIEL"/>
    <n v="73857128"/>
    <n v="10738571288"/>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ARLES"/>
    <s v="CORONADO"/>
    <s v="ORNELLA CLORINDA"/>
    <n v="42865784"/>
    <n v="10428657841"/>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ARPIO"/>
    <s v="APAZA"/>
    <s v="YERYLYX SINDY"/>
    <n v="74662758"/>
    <n v="10746627586"/>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ASANOVA"/>
    <s v="IZQUIERDO"/>
    <s v="ANGEL EDUARDO"/>
    <n v="73252926"/>
    <n v="10732529263"/>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HAMBILLA"/>
    <s v="NINA"/>
    <s v="MILAGROS ROCIO"/>
    <n v="73252471"/>
    <n v="10732524717"/>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HAMPI"/>
    <s v="MARTINEZ"/>
    <s v="ADALIZ PATRICIA"/>
    <n v="74932611"/>
    <n v="10749326111"/>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HAVEZ"/>
    <s v="CASTRO"/>
    <s v="SANDRA LISBETH"/>
    <n v="71831501"/>
    <n v="10718315013"/>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ORNEJO"/>
    <s v="SECLEN"/>
    <s v="LUIS ARMANDO"/>
    <n v="73706314"/>
    <n v="10737063149"/>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DE LA CRUZ"/>
    <s v="PISFIL"/>
    <s v="PEDRO SANTOS"/>
    <n v="33263106"/>
    <n v="10332631069"/>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DELGADO"/>
    <s v="TARMEÑO"/>
    <s v="MARIA DEL CARMEN"/>
    <n v="48215220"/>
    <n v="10482152207"/>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DIOSES"/>
    <s v="ARCO"/>
    <s v="STACY ROSINA"/>
    <n v="47975238"/>
    <n v="10479752384"/>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FERNANDEZ"/>
    <s v="CALVAY"/>
    <s v="KAREM ELSIRA"/>
    <n v="46257932"/>
    <n v="10462579328"/>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GALLO"/>
    <s v="REYES"/>
    <s v="CESAR CRISTIAN"/>
    <n v="76370815"/>
    <n v="10763708158"/>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GARCIA"/>
    <s v="RAMOS"/>
    <s v="VITALIANO ALDRIN"/>
    <n v="4015809"/>
    <n v="10040158095"/>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GASTELU"/>
    <s v="DIAZ"/>
    <s v="BRENDA PAOLA"/>
    <n v="77223942"/>
    <n v="10772239420"/>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GOMEZ"/>
    <s v="ABANTO"/>
    <s v="DANTE ANGELO"/>
    <n v="41752664"/>
    <n v="10417526647"/>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GOÑAZ"/>
    <s v="DEL AGUILA"/>
    <s v="CESAR ADRIAN"/>
    <n v="73362403"/>
    <n v="10733624031"/>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GRANDE"/>
    <s v="ORE"/>
    <s v="ALAN JOHN"/>
    <n v="40986913"/>
    <n v="10409869136"/>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GUTIERREZ"/>
    <s v="ALVAREZ"/>
    <s v="EDWIN "/>
    <n v="70862179"/>
    <n v="10708621795"/>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GUTIERREZ"/>
    <s v="SANCHEZ"/>
    <s v="ARACELY "/>
    <n v="74957448"/>
    <n v="10749574483"/>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HUAMANI"/>
    <s v="OROPEZA"/>
    <s v="ALEX CRISTIAN"/>
    <n v="76083034"/>
    <n v="10760830343"/>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IZQUIERDO"/>
    <s v="FUERTES"/>
    <s v="ROSE MERY"/>
    <n v="77145990"/>
    <n v="10771459906"/>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JARAMILLO"/>
    <s v="DAVILA"/>
    <s v="JOHNATHAN KARLO"/>
    <n v="41781595"/>
    <n v="10417815959"/>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JULCA"/>
    <s v="AGUIRRE"/>
    <s v="NATHALY NORMA LUZ"/>
    <n v="70272688"/>
    <n v="10702726889"/>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LEON"/>
    <s v="HUAMANI"/>
    <s v="JULIA ODELIA"/>
    <n v="10104479"/>
    <n v="10101044799"/>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LOAYZA"/>
    <s v="DE LA CRUZ"/>
    <s v="BRYAN AARON"/>
    <n v="75281719"/>
    <n v="10752817192"/>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MANCILLA"/>
    <s v="VILCHES"/>
    <s v="PILAR "/>
    <n v="40044349"/>
    <n v="10400443497"/>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MARCELO"/>
    <s v="CHAVARRIA"/>
    <s v="JOSUE AMIR"/>
    <n v="70082680"/>
    <n v="1070082680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MARTÍNEZ"/>
    <s v="GIRÓN"/>
    <s v="PAOLA MILAGROS"/>
    <n v="75927385"/>
    <n v="10759273856"/>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MARTINEZ"/>
    <s v="SANCHEZ"/>
    <s v="ERICK EDUARDO"/>
    <n v="74294499"/>
    <n v="10742944994"/>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MENESES"/>
    <s v="TORRES"/>
    <s v="MARY OLENKA PIERINA"/>
    <n v="72195672"/>
    <n v="1072195672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MERCADO"/>
    <s v="CORNEJO"/>
    <s v="FAVIO ARMANDO"/>
    <n v="72402982"/>
    <n v="1072402982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MEZA"/>
    <s v="VALLADOLID"/>
    <s v="YOSELIN DALIA"/>
    <n v="74041895"/>
    <n v="1074041895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OCHOA"/>
    <s v="HANCCO"/>
    <s v="JOAD GIANCARLO"/>
    <n v="70267134"/>
    <n v="1070267134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ORTEGA"/>
    <s v="NUÑEZ"/>
    <s v="MARTIN DANIEL"/>
    <n v="44090684"/>
    <n v="10440906848"/>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OSORIO"/>
    <s v="BRAVO"/>
    <s v="URIEL ALEXANDER"/>
    <n v="72452936"/>
    <n v="10724529360"/>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PEREZ"/>
    <s v="HUAMANI"/>
    <s v="CLAUDIA CECILIA"/>
    <n v="29659572"/>
    <n v="10296595727"/>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RAMOS"/>
    <s v="HUAMAN"/>
    <s v="DAVID AUGUSTO"/>
    <n v="73137739"/>
    <n v="10731377397"/>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RIVERA"/>
    <s v="CHANCASANA"/>
    <s v="HELEN DIANA"/>
    <n v="48171089"/>
    <n v="10481710893"/>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ROA"/>
    <s v="VICENTE"/>
    <s v="KEYNER ALEXANDER"/>
    <n v="72174241"/>
    <n v="1072174241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ROJAS "/>
    <s v="PRIMO"/>
    <s v="ANDREZ ENRIQUE"/>
    <n v="75116964"/>
    <n v="10751169642"/>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ROJAS"/>
    <s v="ROJAS"/>
    <s v="PATRICIA INÉS"/>
    <n v="44489481"/>
    <n v="10444894810"/>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RUIZ"/>
    <s v="CAMPOS"/>
    <s v="JONATHAN GERMAN"/>
    <n v="48113648"/>
    <n v="10481136488"/>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SALVADOR"/>
    <s v="MAMANI"/>
    <s v="KARLA MARIBEL"/>
    <n v="72435137"/>
    <n v="10724351374"/>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SIGUAS"/>
    <s v="ACEVEDO"/>
    <s v="FABRICIO JOAO ELVAIR"/>
    <n v="72731736"/>
    <n v="10727317363"/>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TICSE"/>
    <s v="ESPINOZA"/>
    <s v="FRANZ JOEL"/>
    <n v="75911826"/>
    <n v="10759118265"/>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TORRES"/>
    <s v="CAHUANA"/>
    <s v="TONNY ROLAND"/>
    <n v="41276016"/>
    <n v="1041276016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VÁSQUEZ"/>
    <s v="SÁNCHEZ"/>
    <s v="LIZBETH YECENIA"/>
    <n v="47786397"/>
    <n v="10477863979"/>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VILLALOBOS"/>
    <s v="BARZOLA"/>
    <s v="DANIEL GERARDO"/>
    <n v="61330248"/>
    <n v="10613302480"/>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ZARATE"/>
    <s v="GUADAMUR"/>
    <s v="VANESA NATALI"/>
    <n v="46504601"/>
    <n v="1046504601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ZAVALA"/>
    <s v="MEZA"/>
    <s v="CARLOS "/>
    <n v="76591596"/>
    <n v="10765915967"/>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DELGADO"/>
    <s v="TARMEÑO"/>
    <s v="GASTON DONOVAN"/>
    <n v="45010289"/>
    <n v="10450102895"/>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RAMOS"/>
    <s v="MILLA"/>
    <s v="RICARDO"/>
    <n v="41697411"/>
    <n v="10416974115"/>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SEGURA"/>
    <s v="RAMIREZ"/>
    <s v="FRANK JONATHAN"/>
    <n v="45932538"/>
    <n v="10459325382"/>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MALQUICHAGUA"/>
    <s v="PICON"/>
    <s v="JOANA MARIA"/>
    <n v="75574350"/>
    <n v="10755743505"/>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PALACIOS"/>
    <s v="CAMASCA"/>
    <s v="LEONARDO MARTIN"/>
    <n v="70352328"/>
    <n v="1070352328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ALMINAGORDA"/>
    <s v="FLORES"/>
    <s v="SONIA BERTHA"/>
    <n v="48372369"/>
    <n v="10483723691"/>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CHALLCO"/>
    <s v="PORTUGAL"/>
    <s v="ANEL"/>
    <n v="76211381"/>
    <n v="10762113819"/>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CHOQUE"/>
    <s v="VEGA"/>
    <s v="CRISTHIAN HECTOR"/>
    <n v="60923243"/>
    <n v="10609232434"/>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CISNEROS"/>
    <s v="HUALPA"/>
    <s v="ANELL MADELEINE"/>
    <n v="72270751"/>
    <n v="10722707511"/>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DEZA"/>
    <s v="DEL AGUILA"/>
    <s v="ALEX VENANCIO"/>
    <n v="40217388"/>
    <n v="10402173888"/>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HARO"/>
    <s v="FERNANDEZ"/>
    <s v="PEDRO ALEX"/>
    <n v="8681149"/>
    <n v="1086811494"/>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JULIAN"/>
    <s v="YALTA"/>
    <s v="PIERO ALEXANDER"/>
    <n v="73305664"/>
    <n v="10733056644"/>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LEYVA"/>
    <s v="MESONES"/>
    <s v="FREDY GONZALO"/>
    <n v="43387882"/>
    <n v="10433878821"/>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OCROSPOMA "/>
    <s v="BARRENECHEA "/>
    <s v="DALIN WALDIR"/>
    <n v="61692422"/>
    <n v="10616924228"/>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PACHECO"/>
    <s v=" CUYA"/>
    <s v=" FRANCO JORDY"/>
    <n v="72865699"/>
    <n v="10728656994"/>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RAMIREZ "/>
    <s v="RODRIGUEZ "/>
    <s v="CARLOS DAVID"/>
    <n v="46980683"/>
    <n v="10469806834"/>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ROJAS"/>
    <s v=" BENANCIO"/>
    <s v=" FRANK ANTONY"/>
    <n v="47199151"/>
    <n v="10471991517"/>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ROJAS "/>
    <s v="HUAMAN "/>
    <s v="PIERO JEANPIERRE"/>
    <n v="72704973"/>
    <n v="10727049733"/>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SANDOVAL "/>
    <s v="PEVES   "/>
    <s v="LIZ PAMELA"/>
    <n v="15451467"/>
    <n v="10154514673"/>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SARMIENTO "/>
    <s v="SARMIENTO"/>
    <s v="RAFAEL LEONARDO"/>
    <n v="45909186"/>
    <n v="10459091861"/>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VASQUEZ"/>
    <s v="COTRINA"/>
    <s v="JACK ANDEL"/>
    <n v="48025455"/>
    <n v="10480254550"/>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VEGA "/>
    <s v="MINIANO DE ALCANTARA"/>
    <s v=" YOVANNA JANET"/>
    <n v="9556218"/>
    <n v="10095562189"/>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VILLANUEVA"/>
    <s v=" PEREZ "/>
    <s v="JOSÉ ALAN "/>
    <n v="72888335"/>
    <n v="10728883354"/>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ZAPATA"/>
    <s v=" PEÑA "/>
    <s v="DIANA "/>
    <n v="46546176"/>
    <n v="10465461760"/>
    <s v="S/3,000.00"/>
    <d v="2026-03-04T00:00:00"/>
    <d v="2026-04-30T00:00:00"/>
    <m/>
    <m/>
    <m/>
    <m/>
    <m/>
    <m/>
    <m/>
    <m/>
    <m/>
    <m/>
    <m/>
    <m/>
    <m/>
    <m/>
    <m/>
    <m/>
    <m/>
    <m/>
    <m/>
    <n v="30"/>
    <n v="3000"/>
    <n v="28"/>
    <n v="2800"/>
    <n v="28"/>
    <n v="2800"/>
    <m/>
    <m/>
    <m/>
    <n v="30"/>
    <n v="3000"/>
    <n v="30"/>
    <n v="3000"/>
    <n v="30"/>
    <n v="3000"/>
    <m/>
    <m/>
    <m/>
    <n v="6000"/>
    <n v="2800"/>
    <n v="2800"/>
    <n v="0"/>
    <n v="0"/>
    <m/>
    <m/>
    <m/>
    <m/>
  </r>
  <r>
    <s v="GESTION DE LA INFRAESTRUCTURA TECNOLOGICA Y BASE DE DATOS"/>
    <x v="5"/>
    <s v="PIM"/>
    <s v="GITE"/>
    <s v="EG 2026"/>
    <s v="2.3"/>
    <s v="2.3.2.9.1.1"/>
    <x v="357"/>
    <x v="0"/>
    <n v="1"/>
    <n v="5000"/>
    <m/>
    <m/>
    <x v="2"/>
    <x v="2"/>
    <m/>
    <m/>
    <m/>
    <m/>
    <m/>
    <m/>
    <m/>
    <m/>
    <n v="10000"/>
    <n v="0"/>
    <n v="0"/>
    <n v="5000"/>
    <n v="5000"/>
    <n v="0"/>
    <n v="0"/>
    <n v="0"/>
    <n v="0"/>
    <n v="0"/>
    <n v="0"/>
    <n v="0"/>
    <n v="0"/>
    <n v="10000"/>
    <s v="SGIST"/>
    <s v="NO PROGRAMADO "/>
    <s v="SOLICITUD 221 - SISPLAN"/>
    <m/>
    <m/>
    <s v="000379-2026/GPP"/>
    <d v="2026-03-02T00:00:00"/>
    <m/>
    <s v="APROBADO POR GPP"/>
    <s v="REMITIDO A GRH PARA CONTRATACION"/>
    <s v="000894-2026-SGIST/GITE"/>
    <s v="002326-2026-SGIST"/>
    <s v="001056-2026/GITE"/>
    <d v="2026-03-02T00:00:00"/>
    <m/>
    <m/>
    <m/>
    <m/>
    <m/>
    <s v="LOPEZ"/>
    <s v="MARTINEZ"/>
    <s v="MAGALI LIZ"/>
    <n v="47131930"/>
    <n v="10471319304"/>
    <n v="5000"/>
    <d v="2026-03-04T00:00:00"/>
    <d v="2026-04-30T00:00:00"/>
    <m/>
    <m/>
    <m/>
    <m/>
    <m/>
    <m/>
    <m/>
    <m/>
    <m/>
    <m/>
    <m/>
    <m/>
    <m/>
    <m/>
    <m/>
    <m/>
    <m/>
    <m/>
    <m/>
    <n v="30"/>
    <n v="5000"/>
    <n v="28"/>
    <n v="4666.67"/>
    <n v="28"/>
    <n v="4666.67"/>
    <m/>
    <m/>
    <m/>
    <n v="30"/>
    <n v="5000"/>
    <n v="30"/>
    <n v="5000"/>
    <n v="30"/>
    <n v="5000"/>
    <m/>
    <m/>
    <m/>
    <n v="10000"/>
    <n v="4666.67"/>
    <n v="4666.67"/>
    <n v="0"/>
    <n v="0"/>
    <m/>
    <m/>
    <m/>
    <m/>
  </r>
  <r>
    <s v="GESTION DE LA INFRAESTRUCTURA TECNOLOGICA Y BASE DE DATOS"/>
    <x v="5"/>
    <s v="PIM"/>
    <s v="GITE"/>
    <s v="EG 2026"/>
    <s v="2.3"/>
    <s v="2.3.2.9.1.1"/>
    <x v="358"/>
    <x v="0"/>
    <n v="1"/>
    <n v="5500"/>
    <m/>
    <m/>
    <x v="2"/>
    <x v="2"/>
    <m/>
    <m/>
    <m/>
    <m/>
    <m/>
    <m/>
    <m/>
    <m/>
    <n v="11000"/>
    <n v="0"/>
    <n v="0"/>
    <n v="5500"/>
    <n v="5500"/>
    <n v="0"/>
    <n v="0"/>
    <n v="0"/>
    <n v="0"/>
    <n v="0"/>
    <n v="0"/>
    <n v="0"/>
    <n v="0"/>
    <n v="11000"/>
    <s v="SGIST"/>
    <s v="NO PROGRAMADO "/>
    <s v="SOLICITUD 221 - SISPLAN"/>
    <m/>
    <m/>
    <s v="000379-2026/GPP"/>
    <d v="2026-03-02T00:00:00"/>
    <m/>
    <s v="APROBADO POR GPP"/>
    <s v="REMITIDO A GRH PARA CONTRATACION"/>
    <s v="000929-2026-SGIST/GITE"/>
    <s v="002240-2026/SGIST"/>
    <s v="001107-2026/GITE"/>
    <d v="2026-03-04T00:00:00"/>
    <m/>
    <m/>
    <m/>
    <m/>
    <m/>
    <s v="SILVA"/>
    <s v="HORNA"/>
    <s v="LUZ AMARILIS"/>
    <n v="46901338"/>
    <n v="10469013389"/>
    <n v="5500"/>
    <d v="2026-03-09T00:00:00"/>
    <d v="2026-04-30T00:00:00"/>
    <m/>
    <m/>
    <m/>
    <m/>
    <m/>
    <m/>
    <m/>
    <m/>
    <m/>
    <m/>
    <m/>
    <m/>
    <m/>
    <m/>
    <m/>
    <m/>
    <m/>
    <m/>
    <m/>
    <n v="30"/>
    <n v="5500"/>
    <n v="23"/>
    <n v="4216.666666666667"/>
    <n v="23"/>
    <n v="4216.666666666667"/>
    <m/>
    <m/>
    <m/>
    <n v="30"/>
    <n v="5500"/>
    <n v="30"/>
    <n v="5500"/>
    <n v="30"/>
    <n v="5500"/>
    <m/>
    <m/>
    <m/>
    <m/>
    <m/>
    <m/>
    <m/>
    <m/>
    <m/>
    <m/>
    <m/>
    <m/>
  </r>
  <r>
    <s v="GESTION DE LA INFRAESTRUCTURA TECNOLOGICA Y BASE DE DATOS"/>
    <x v="5"/>
    <s v="PIM"/>
    <s v="GITE"/>
    <s v="EG 2026"/>
    <s v="2.3"/>
    <s v="2.3.2.9.1.1"/>
    <x v="358"/>
    <x v="0"/>
    <n v="1"/>
    <n v="5500"/>
    <m/>
    <m/>
    <x v="2"/>
    <x v="2"/>
    <m/>
    <m/>
    <m/>
    <m/>
    <m/>
    <m/>
    <m/>
    <m/>
    <n v="11000"/>
    <n v="0"/>
    <n v="0"/>
    <n v="5500"/>
    <n v="5500"/>
    <n v="0"/>
    <n v="0"/>
    <n v="0"/>
    <n v="0"/>
    <n v="0"/>
    <n v="0"/>
    <n v="0"/>
    <n v="0"/>
    <n v="11000"/>
    <s v="SGIST"/>
    <s v="NO PROGRAMADO "/>
    <s v="SOLICITUD 221 - SISPLAN"/>
    <m/>
    <m/>
    <s v="000379-2026/GPP"/>
    <d v="2026-03-02T00:00:00"/>
    <m/>
    <s v="APROBADO POR GPP"/>
    <s v="REMITIDO A GRH PARA CONTRATACION"/>
    <s v="000929-2026-SGIST/GITE"/>
    <s v="002240-2026/SGIST"/>
    <s v="001107-2026/GITE"/>
    <d v="2026-03-04T00:00:00"/>
    <m/>
    <m/>
    <m/>
    <m/>
    <m/>
    <s v="VENTURA"/>
    <s v="LAZO"/>
    <s v="JOSE ANTONIO"/>
    <n v="40631549"/>
    <n v="10406315491"/>
    <n v="5500"/>
    <d v="2026-03-09T00:00:00"/>
    <d v="2026-04-30T00:00:00"/>
    <m/>
    <m/>
    <m/>
    <m/>
    <m/>
    <m/>
    <m/>
    <m/>
    <m/>
    <m/>
    <m/>
    <m/>
    <m/>
    <m/>
    <m/>
    <m/>
    <m/>
    <m/>
    <m/>
    <n v="30"/>
    <n v="5500"/>
    <n v="23"/>
    <n v="4216.666666666667"/>
    <n v="23"/>
    <n v="4216.666666666667"/>
    <m/>
    <m/>
    <m/>
    <n v="30"/>
    <n v="5500"/>
    <n v="30"/>
    <n v="5500"/>
    <n v="30"/>
    <n v="5500"/>
    <m/>
    <m/>
    <m/>
    <m/>
    <m/>
    <m/>
    <m/>
    <m/>
    <m/>
    <m/>
    <m/>
    <m/>
  </r>
  <r>
    <s v="GESTION DE LA INFRAESTRUCTURA TECNOLOGICA Y BASE DE DATOS"/>
    <x v="5"/>
    <s v="PIM"/>
    <s v="GITE"/>
    <s v="EG 2026"/>
    <s v="2.3"/>
    <s v="2.3.2.9.1.1"/>
    <x v="358"/>
    <x v="0"/>
    <n v="15"/>
    <n v="5500"/>
    <m/>
    <m/>
    <x v="2"/>
    <x v="2"/>
    <m/>
    <m/>
    <m/>
    <m/>
    <m/>
    <m/>
    <m/>
    <m/>
    <n v="165000"/>
    <n v="0"/>
    <n v="0"/>
    <n v="82500"/>
    <n v="82500"/>
    <n v="0"/>
    <n v="0"/>
    <n v="0"/>
    <n v="0"/>
    <n v="0"/>
    <n v="0"/>
    <n v="0"/>
    <n v="0"/>
    <n v="165000"/>
    <s v="SGIST"/>
    <s v="NO PROGRAMADO "/>
    <s v="SOLICITUD 221 - SISPLAN"/>
    <m/>
    <m/>
    <s v="000379-2026/GPP"/>
    <d v="2026-03-02T00:00:00"/>
    <m/>
    <s v="APROBADO POR GPP"/>
    <s v="PENDIENTE DE REQUERIR"/>
    <m/>
    <m/>
    <m/>
    <m/>
    <m/>
    <m/>
    <m/>
    <m/>
    <m/>
    <m/>
    <m/>
    <m/>
    <m/>
    <m/>
    <m/>
    <m/>
    <m/>
    <m/>
    <m/>
    <m/>
    <m/>
    <m/>
    <m/>
    <m/>
    <m/>
    <m/>
    <m/>
    <m/>
    <m/>
    <m/>
    <m/>
    <m/>
    <m/>
    <m/>
    <m/>
    <m/>
    <m/>
    <n v="82500"/>
    <m/>
    <n v="0"/>
    <m/>
    <n v="0"/>
    <m/>
    <m/>
    <m/>
    <m/>
    <n v="5500"/>
    <m/>
    <n v="0"/>
    <m/>
    <n v="0"/>
    <m/>
    <m/>
    <m/>
    <m/>
    <m/>
    <m/>
    <m/>
    <m/>
    <m/>
    <m/>
    <m/>
    <m/>
  </r>
  <r>
    <s v="MANTENIMIENTO Y SOPORTE A LAS SOLUCIONES TECNOLÓGICAS"/>
    <x v="1"/>
    <s v="PIM"/>
    <s v="GITE"/>
    <s v="EG 2026"/>
    <s v="2.3"/>
    <s v="2.3.2.9.1.1"/>
    <x v="154"/>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FLORES"/>
    <s v="GARCIA "/>
    <s v="SANDRA"/>
    <n v="47093005"/>
    <n v="10470930051"/>
    <n v="5000"/>
    <d v="2026-03-01T00:00:00"/>
    <d v="2026-04-30T00:00:00"/>
    <m/>
    <m/>
    <m/>
    <m/>
    <m/>
    <m/>
    <m/>
    <m/>
    <m/>
    <m/>
    <m/>
    <m/>
    <m/>
    <m/>
    <m/>
    <m/>
    <m/>
    <m/>
    <m/>
    <n v="30"/>
    <n v="5000"/>
    <n v="30"/>
    <n v="5000"/>
    <n v="30"/>
    <n v="5000"/>
    <n v="0"/>
    <n v="0"/>
    <m/>
    <n v="30"/>
    <n v="5000"/>
    <n v="30"/>
    <n v="5000"/>
    <n v="30"/>
    <n v="5000"/>
    <m/>
    <m/>
    <m/>
    <m/>
    <m/>
    <m/>
    <m/>
    <m/>
    <m/>
    <m/>
    <m/>
    <m/>
  </r>
  <r>
    <m/>
    <x v="6"/>
    <m/>
    <m/>
    <m/>
    <m/>
    <m/>
    <x v="330"/>
    <x v="2"/>
    <m/>
    <m/>
    <m/>
    <m/>
    <x v="0"/>
    <x v="0"/>
    <m/>
    <m/>
    <m/>
    <m/>
    <m/>
    <m/>
    <m/>
    <m/>
    <m/>
    <m/>
    <m/>
    <m/>
    <m/>
    <m/>
    <m/>
    <m/>
    <m/>
    <m/>
    <m/>
    <m/>
    <m/>
    <m/>
    <m/>
    <m/>
    <m/>
    <m/>
    <m/>
    <m/>
    <m/>
    <m/>
    <m/>
    <m/>
    <m/>
    <m/>
    <m/>
    <m/>
    <m/>
    <m/>
    <m/>
    <m/>
    <m/>
    <m/>
    <m/>
    <m/>
    <m/>
    <m/>
    <m/>
    <m/>
    <m/>
    <m/>
    <m/>
    <m/>
    <m/>
    <m/>
    <m/>
    <m/>
    <m/>
    <m/>
    <m/>
    <m/>
    <m/>
    <m/>
    <m/>
    <m/>
    <m/>
    <m/>
    <m/>
    <m/>
    <m/>
    <n v="0"/>
    <m/>
    <n v="0"/>
    <m/>
    <n v="0"/>
    <n v="0"/>
    <n v="0"/>
    <m/>
    <m/>
    <n v="0"/>
    <m/>
    <n v="0"/>
    <m/>
    <n v="0"/>
    <m/>
    <m/>
    <m/>
    <m/>
    <m/>
    <m/>
    <m/>
    <m/>
    <m/>
    <m/>
    <m/>
    <m/>
  </r>
  <r>
    <m/>
    <x v="6"/>
    <m/>
    <m/>
    <m/>
    <m/>
    <m/>
    <x v="330"/>
    <x v="2"/>
    <m/>
    <m/>
    <m/>
    <m/>
    <x v="0"/>
    <x v="0"/>
    <m/>
    <m/>
    <m/>
    <m/>
    <m/>
    <m/>
    <m/>
    <m/>
    <m/>
    <m/>
    <m/>
    <m/>
    <m/>
    <m/>
    <m/>
    <m/>
    <m/>
    <m/>
    <m/>
    <m/>
    <m/>
    <m/>
    <m/>
    <m/>
    <m/>
    <m/>
    <m/>
    <m/>
    <m/>
    <m/>
    <m/>
    <m/>
    <m/>
    <m/>
    <m/>
    <m/>
    <m/>
    <m/>
    <m/>
    <m/>
    <m/>
    <m/>
    <m/>
    <m/>
    <m/>
    <m/>
    <m/>
    <m/>
    <m/>
    <m/>
    <m/>
    <m/>
    <m/>
    <m/>
    <m/>
    <m/>
    <m/>
    <m/>
    <m/>
    <m/>
    <m/>
    <m/>
    <m/>
    <m/>
    <m/>
    <m/>
    <m/>
    <m/>
    <m/>
    <n v="0"/>
    <m/>
    <n v="0"/>
    <m/>
    <n v="0"/>
    <n v="0"/>
    <n v="0"/>
    <m/>
    <m/>
    <n v="0"/>
    <m/>
    <n v="0"/>
    <m/>
    <n v="0"/>
    <m/>
    <m/>
    <m/>
    <m/>
    <m/>
    <m/>
    <m/>
    <m/>
    <m/>
    <m/>
    <m/>
    <m/>
  </r>
  <r>
    <m/>
    <x v="6"/>
    <m/>
    <m/>
    <m/>
    <m/>
    <m/>
    <x v="330"/>
    <x v="2"/>
    <m/>
    <m/>
    <m/>
    <m/>
    <x v="0"/>
    <x v="0"/>
    <m/>
    <m/>
    <m/>
    <m/>
    <m/>
    <m/>
    <m/>
    <m/>
    <m/>
    <m/>
    <m/>
    <m/>
    <m/>
    <m/>
    <m/>
    <m/>
    <m/>
    <m/>
    <m/>
    <m/>
    <m/>
    <m/>
    <m/>
    <m/>
    <m/>
    <m/>
    <m/>
    <m/>
    <m/>
    <m/>
    <m/>
    <m/>
    <m/>
    <m/>
    <m/>
    <m/>
    <m/>
    <m/>
    <m/>
    <m/>
    <m/>
    <m/>
    <m/>
    <m/>
    <m/>
    <m/>
    <m/>
    <m/>
    <m/>
    <m/>
    <m/>
    <m/>
    <m/>
    <m/>
    <m/>
    <m/>
    <m/>
    <m/>
    <m/>
    <m/>
    <m/>
    <m/>
    <m/>
    <m/>
    <m/>
    <m/>
    <m/>
    <m/>
    <m/>
    <n v="0"/>
    <m/>
    <n v="0"/>
    <m/>
    <n v="0"/>
    <n v="0"/>
    <n v="0"/>
    <m/>
    <m/>
    <n v="0"/>
    <m/>
    <n v="0"/>
    <m/>
    <n v="0"/>
    <m/>
    <m/>
    <m/>
    <m/>
    <m/>
    <m/>
    <m/>
    <m/>
    <m/>
    <m/>
    <m/>
    <m/>
  </r>
  <r>
    <m/>
    <x v="6"/>
    <m/>
    <m/>
    <m/>
    <m/>
    <m/>
    <x v="330"/>
    <x v="2"/>
    <m/>
    <m/>
    <m/>
    <m/>
    <x v="0"/>
    <x v="0"/>
    <m/>
    <m/>
    <m/>
    <m/>
    <m/>
    <m/>
    <m/>
    <m/>
    <m/>
    <m/>
    <m/>
    <m/>
    <m/>
    <m/>
    <m/>
    <m/>
    <m/>
    <m/>
    <m/>
    <m/>
    <m/>
    <m/>
    <m/>
    <m/>
    <m/>
    <m/>
    <m/>
    <m/>
    <m/>
    <m/>
    <m/>
    <m/>
    <m/>
    <m/>
    <m/>
    <m/>
    <m/>
    <m/>
    <m/>
    <m/>
    <m/>
    <m/>
    <m/>
    <m/>
    <m/>
    <m/>
    <m/>
    <m/>
    <m/>
    <m/>
    <m/>
    <m/>
    <m/>
    <m/>
    <m/>
    <m/>
    <m/>
    <m/>
    <m/>
    <m/>
    <m/>
    <m/>
    <m/>
    <m/>
    <m/>
    <m/>
    <m/>
    <m/>
    <m/>
    <n v="0"/>
    <m/>
    <n v="0"/>
    <m/>
    <n v="0"/>
    <n v="0"/>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7.13.98"/>
    <m/>
    <s v="SERVICIO DE HABILITACION, ACONDICIONAMIENTO Y LOGISTICA INFORMATICA"/>
    <s v="SERVICIO"/>
    <m/>
    <n v="144306000"/>
    <n v="0"/>
    <m/>
    <n v="0"/>
    <n v="1"/>
    <m/>
    <m/>
    <m/>
    <m/>
    <m/>
    <m/>
    <m/>
    <m/>
    <n v="144306000"/>
    <n v="0"/>
    <n v="0"/>
    <n v="0"/>
    <n v="144306000"/>
    <n v="0"/>
    <n v="0"/>
    <n v="0"/>
    <n v="0"/>
    <n v="0"/>
    <n v="0"/>
    <n v="0"/>
    <n v="0"/>
    <n v="144306000"/>
    <s v="SGIST"/>
    <s v="INCLUIDO AL SIGA 12/01/2025"/>
    <s v="ANEXO 0001 (15/01/2026)"/>
    <m/>
    <m/>
    <m/>
    <n v="144306000"/>
    <m/>
    <m/>
    <s v="SERVICIO DE HABILITACION, ACONDICIONAMIENTO Y LOGISTICA INFORMATICA"/>
    <n v="144306000"/>
    <s v="SIN PEDIDO"/>
    <s v="DANIEL VELA VILLAMONTE"/>
    <s v="03039-2025/SGIST-GITE"/>
    <d v="2025-10-30T00:00:00"/>
    <s v="03039-2025/SGIST-GITE"/>
    <d v="2025-10-30T00:00:00"/>
    <s v="005342-2025/GITE"/>
    <d v="2025-11-04T00:00:00"/>
    <s v="REMITIDO PARA CONTRATACION/ ADQUISICION"/>
    <s v="CONTRATO N° 0217-2025-ONPE_x000a_SERVICIO CERTIFICADO POR S/ 144 306 000- JASEC - ESPECIALISTA A CARGO VELA VILLAMONTE JONATHAN DANIEL"/>
    <s v="CER-0117"/>
    <n v="144306000"/>
    <n v="0"/>
    <s v="CONTRATO/ORDEN "/>
    <x v="0"/>
    <d v="2026-02-03T00:00:00"/>
    <n v="144306000"/>
    <n v="144306000"/>
    <n v="0"/>
    <s v="ADMINISTRADOR DE PROCESOS ELECTORALES CSA"/>
    <m/>
    <m/>
    <m/>
    <m/>
    <m/>
    <m/>
    <m/>
    <s v="CONFORMIDAD PENDIENTE DE EMITIR SE SOLICITO PRESTACIONES ADICIONAL CON FECHA HASTA EL 30/06/2026"/>
    <s v="COMPROMETIDO "/>
    <s v="PENDIENTE"/>
    <s v="PENDIENTE"/>
    <s v="PENDIENTE"/>
    <s v="PENDIENTE"/>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99.1.99"/>
    <n v="503300220006"/>
    <s v="PELICULA EXTENSIBLE PARA EMBALAJE (FILM STRECH) DE 45 cm DE ANCHO X 5 kg"/>
    <s v="BIEN"/>
    <s v="UNIDAD  "/>
    <n v="75"/>
    <n v="200"/>
    <n v="0"/>
    <n v="0"/>
    <n v="0"/>
    <m/>
    <m/>
    <m/>
    <m/>
    <m/>
    <m/>
    <m/>
    <m/>
    <n v="15000"/>
    <n v="15000"/>
    <n v="0"/>
    <n v="0"/>
    <n v="0"/>
    <n v="0"/>
    <n v="0"/>
    <n v="0"/>
    <n v="0"/>
    <n v="0"/>
    <n v="0"/>
    <n v="0"/>
    <n v="0"/>
    <n v="5980"/>
    <s v="SGIST"/>
    <s v="INCLUIDO AL SIGA 12/01/2025"/>
    <s v="ANEXO 0001 (15/01/2026)"/>
    <m/>
    <m/>
    <m/>
    <n v="5980"/>
    <m/>
    <m/>
    <s v="Nuevo: PELICULA EXTENSIBLE PARA EMBALAJE (FILM STRECH) DE 50 cm x 500m_x000a_antes: PELICULA EXTENSIBLE PARA EMBALAJE (FILM STRECH) DE 45 cm DE ANCHO X 5 kg"/>
    <n v="5980"/>
    <s v="nuevo: 00113_x000a_antes '035"/>
    <s v="ANA OTERO"/>
    <s v="nuevo: 000033-2026/CSL-SGIST-GITE_x000a_antes 000007-2026/CSL-SGIST-GITE"/>
    <d v="2026-01-20T00:00:00"/>
    <s v="000358-2026/SGIST-GITE"/>
    <d v="2026-01-20T00:00:00"/>
    <s v="000862-2026/SGIST-GITE"/>
    <d v="2026-01-22T00:00:00"/>
    <s v="REMITIDO PARA CONTRATACION/ ADQUISICION"/>
    <s v="06/03/2026: PROVEIDO 003228-2026/JAPROG-SGL-GAD, DERIVADO AL LOGISTICO ANA OTERO PARA ELABORACION DE O.C_x000a_05/03/2026: SGPR APROBO CCP MEDIANTE INFORME N° 000955-2026/SGPR-GPP _x000a_04/03/2026: SE SOLICITO APROBACION DE CCP MEDIANTE MEMORANDO 001452-2026/SGL-GAD _x000a_20/02/2026: PROVEIDO N° 002496-2026/JAPROG-SGL-GAD, DERIVADO A ANA OTERO PARA ATENCION_x000a_20/02/2026: MEMORANDO N° 000918-2026/GITE, GITE REMITIO LA VERIFICACION DE CUMPLIMIENTO FM 07_x000a_19/02/2026: JAPROG SOLICITO LA VERIFICACION DE CUMPLIMIENTO MEDIANTE HOJA DE ELEVACION N° 000997-2026/JAPROG-SGL-GAD_x000a_05/02/2026: GITE REMITIO MEMORANDO N °000499-2026/JAPROG-SGL-GAD, CON LA VERSION 2 DE LA ET_x000a_02/02/2026: HOJA DE ELEVACION N° 000499-2026/JAPROG-SGL-GAD, JAPROG REMITIO LAS COTIZACIONES PARA LA VERIFICACION DE CUMPLIMIENTO_x000a_26/01/2026: HOJA DE ELEVACION 000253-2026/JAPROG-SGL-GAD, JAPROG REMITIO LAS OBSERVACIONES A LA ET_x000a_22/01/2026: MEMORANDO N° 000380-2026/GITE, GITE REMITIO LAS ET A LA SGL PARA INICIO DE ADQUISICION"/>
    <s v="CER-1195"/>
    <n v="5980"/>
    <n v="0"/>
    <s v="CONTRATO/ORDEN "/>
    <x v="1"/>
    <d v="2026-03-06T00:00:00"/>
    <n v="5980"/>
    <n v="5980"/>
    <n v="0"/>
    <s v="DVM SUMINISTROS Y SERVICIOS E.IR.L"/>
    <m/>
    <m/>
    <m/>
    <m/>
    <m/>
    <m/>
    <m/>
    <s v="20/03/2026: SE REALIZO EL PAGO DE LA O.C POR EL MONTO DE S/ 223.79+7235.71"/>
    <s v="COMPROMETIDO "/>
    <s v="DEVENGADO "/>
    <s v="GIRADO"/>
    <d v="2026-03-20T00:00:00"/>
    <s v="20/03/2026: SE REALIZO EL PAGO DE LA ORDEN POR EL MONTO TOTAL"/>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67400061351"/>
    <s v="TONER DE IMPRESION PARA HP COD. REF. CF280X NEGRO"/>
    <s v="BIEN"/>
    <s v="UNIDAD  "/>
    <n v="500"/>
    <n v="10"/>
    <n v="0"/>
    <n v="0"/>
    <n v="0"/>
    <m/>
    <m/>
    <m/>
    <m/>
    <m/>
    <m/>
    <m/>
    <m/>
    <n v="5000"/>
    <n v="5000"/>
    <n v="0"/>
    <n v="0"/>
    <n v="0"/>
    <n v="0"/>
    <n v="0"/>
    <n v="0"/>
    <n v="0"/>
    <n v="0"/>
    <n v="0"/>
    <n v="0"/>
    <n v="0"/>
    <n v="4586"/>
    <s v="GITE"/>
    <s v="INCLUIDO AL SIGA 12/01/2025"/>
    <s v="ANEXO 0001 (15/01/2026)"/>
    <s v="SE REALIZO SOLICITUD N| 0101"/>
    <s v="SE REALIZO SOLICITUD N| 0101"/>
    <s v="000295-2026/GPP"/>
    <n v="4586"/>
    <m/>
    <m/>
    <s v="TONER DE IMPRESION PARA HP COD. REF. CF280X NEGRO"/>
    <n v="4586"/>
    <s v="0053"/>
    <s v="ERIKA ZEGARRA"/>
    <s v="000009-2026/CSL-SGIST-GITE"/>
    <d v="2026-01-26T00:00:00"/>
    <s v="000502-2026/SGIST-GITE"/>
    <d v="2026-01-29T00:00:00"/>
    <s v="000541-2026/GITE"/>
    <d v="2026-01-29T00:00:00"/>
    <s v="REMITIDO PARA CONTRATACION/ ADQUISICION"/>
    <s v="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0942"/>
    <n v="4586"/>
    <n v="0"/>
    <s v="CONTRATO/ORDEN "/>
    <x v="2"/>
    <d v="2026-03-09T00:00:00"/>
    <n v="4586"/>
    <n v="4586"/>
    <n v="0"/>
    <s v="DISTRIBUIDORA C'MASH E.I.R.L"/>
    <m/>
    <m/>
    <m/>
    <m/>
    <m/>
    <m/>
    <m/>
    <s v="05/06/2026:area tecnica estrategica informo la resolucion de la O.C.  085-2026, POR EL NO CUMPLIMIENTO EN LA ENTREGA POR PARTE DEL PROVEEDOR"/>
    <s v="ANULADO"/>
    <s v="ANULADO"/>
    <s v="ANULADO"/>
    <s v="ANULADO"/>
    <s v="05/06/2026:area tecnica estrategica informo la resolucion de la O.C.  085-2026, POR EL NO CUMPLIMIENTO EN LA ENTREGA POR PARTE DEL PROVEEDOR"/>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NUE"/>
    <s v="NUEVO_: 2.3.1.8.1.99_x000a_ANTES: 2.3.1.5.3.1"/>
    <n v="586600290011"/>
    <s v="ALCOHOL GEL X1L CON GLICERINA CON DISPENSADOR"/>
    <s v="BIEN"/>
    <m/>
    <n v="22"/>
    <n v="100"/>
    <m/>
    <m/>
    <m/>
    <m/>
    <m/>
    <m/>
    <m/>
    <m/>
    <m/>
    <m/>
    <m/>
    <n v="2200"/>
    <n v="2200"/>
    <n v="0"/>
    <n v="0"/>
    <n v="0"/>
    <n v="0"/>
    <n v="0"/>
    <n v="0"/>
    <n v="0"/>
    <n v="0"/>
    <n v="0"/>
    <n v="0"/>
    <n v="0"/>
    <n v="891"/>
    <s v="SGIST"/>
    <s v="SE SOLICITARA CAMBIO DE CLASIFICADOR EN LA 2.3.1.8.1.99"/>
    <m/>
    <m/>
    <m/>
    <m/>
    <n v="891"/>
    <m/>
    <s v="ADQUISICIÓN DE MATERIALES DE LIMPIEZA Y EMBALAJE – EG 2026"/>
    <s v="ALCOHOL ETILICO 70% GEL 1L"/>
    <n v="891"/>
    <s v="00084"/>
    <s v="ANA OTERO"/>
    <s v="000019-2026/CSL-SGIST-GITE"/>
    <d v="2026-02-02T00:00:00"/>
    <s v="000535-2026/SGIST-GITE"/>
    <d v="2026-02-02T00:00:00"/>
    <s v="000601-2026/GITE"/>
    <d v="2026-02-02T00:00:00"/>
    <s v="REMITIDO PARA CONTRATACION/ ADQUISICION"/>
    <s v="04/03/2026: orden de compra n° 0056-2026_x000a_18/02/2026: MEMORANDO N° 1213-2026-SGL-GAD/ONPE, SE APROBO CCP N° 00928-00929-0930-0931_x000a_06/02/2026: PROVEIDO 001515-2026/JAPROG-SGL-GAD DERIVADO A ESPECIALISTA DE JAPROG PARA INDAGACION_x000a_05/02/2026: JAPROG REMITIO HOJA DE ELEVACION 000688-2026/JAPROG-SGL-GAD, CON OBSERACIONES A LA ET_x000a_02/02/2026. MEMORANDO 000601-2026/GITE, GITE REMITIO REQUERIMIENTO A SGL _x000a_02/02/2026: INFORME 000535-2026/SGIST-GITE, SGIST REMITIO ET Y PEDIDOS PARA INICIO DE ADQUISICION"/>
    <s v="CER-928"/>
    <n v="890.9"/>
    <n v="0.10000000000002274"/>
    <s v="CONTRATO/ORDEN "/>
    <x v="3"/>
    <d v="2026-02-27T00:00:00"/>
    <n v="891"/>
    <n v="890.9"/>
    <n v="0.10000000000002274"/>
    <s v="FAMILIA PEC E.I.R.L"/>
    <s v="05/03/2026 AL 12/03/2026"/>
    <m/>
    <m/>
    <m/>
    <m/>
    <m/>
    <m/>
    <s v="18/03/2026: se realizo el pago de la oc. 56-2026 por el monto de S/ 864.17 + 26.73"/>
    <s v="COMPROMETIDO "/>
    <s v="DEVENGADO "/>
    <s v="GIRADO"/>
    <d v="2026-03-17T00:00:00"/>
    <s v="18/03/2026: se realizo el pago de la oc. 56-2026 por el monto de S/ 864.17 + 26.73"/>
    <n v="891"/>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6.1.4"/>
    <n v="805000050345"/>
    <s v="GUANTE DE NAILON Y POLIURETANO TALLA 9 1/2"/>
    <s v="BIEN"/>
    <s v="PAR"/>
    <n v="10"/>
    <n v="80"/>
    <n v="0"/>
    <n v="0"/>
    <n v="0"/>
    <m/>
    <m/>
    <m/>
    <m/>
    <m/>
    <m/>
    <m/>
    <m/>
    <n v="800"/>
    <n v="800"/>
    <n v="0"/>
    <n v="0"/>
    <n v="0"/>
    <n v="0"/>
    <n v="0"/>
    <n v="0"/>
    <n v="0"/>
    <n v="0"/>
    <n v="0"/>
    <n v="0"/>
    <n v="0"/>
    <n v="314"/>
    <s v="SGIST"/>
    <s v="INCLUIDO AL SIGA 12/01/2025"/>
    <s v="ANEXO 0001 (15/01/2026)"/>
    <s v="solicitud n° 0333-sisplan"/>
    <s v="solicitud n° 0333-sisplan"/>
    <s v="000481-2026/GPP"/>
    <n v="314"/>
    <s v="se priorizo saldos para la adquisicion de rompemuelle"/>
    <m/>
    <s v="GUANTE DE POLIESTER CON PALMA DE LATEX"/>
    <n v="314"/>
    <s v="033"/>
    <s v="ANA OTERO"/>
    <s v="000007-2026/CSL-SGIST-GITE"/>
    <d v="2026-01-20T00:00:00"/>
    <s v="000358-2026/SGIST-GITE"/>
    <d v="2026-01-20T00:00:00"/>
    <s v="000862-2026/SGIST-GITE"/>
    <d v="2026-01-22T00:00:00"/>
    <s v="REMITIDO PARA CONTRATACION/ ADQUISICION"/>
    <s v="02/03/2026: ORDEN DE COMPRA N° 060-2026_x000a_20/02/20296: MEMORANDO N° 000918-2026/GITE, GITE REMITIO LA VERIFICACION DE CUMPLIMIENTO FM 07_x000a_19/02/2026: JAPROG SOLICITO LA VERIFICACION DE CUMPLIMIENTO MEDIANTE HOJA DE ELEVACION N° 000997-2026/JAPROG-SGL-GAD_x000a_05/02/2026: GITE REMITIO MEMORANDO N °000499-2026/JAPROG-SGL-GAD, CON LA VERSION 2 DE LA ET_x000a_02/02/2026: HOJA DE ELEVACION N° 000499-2026/JAPROG-SGL-GAD, JAPROG REMITIO LAS COTIZACIONES PARA LA VERIFICACION DE CUMPLIMIENTO_x000a_26/01/2026: HOJA DE ELEVACION 000253-2026/JAPROG-SGL-GAD, JAPROG REMITIO LAS OBSERVACIONES A LA ET_x000a_22/01/2026: MEMORANDO N° 000380-2026/GITE, GITE REMITIO LAS ET A LA SGL PARA INICIO DE ADQUISICION"/>
    <s v="CER-1129"/>
    <n v="313.60000000000002"/>
    <n v="0.39999999999997726"/>
    <s v="CONTRATO/ORDEN "/>
    <x v="4"/>
    <d v="2026-03-02T00:00:00"/>
    <n v="314"/>
    <n v="313.60000000000002"/>
    <n v="0.39999999999997726"/>
    <s v="ARP INNOVACIONES E.I.R.L"/>
    <s v="10 DIAS CALENDARIOS CONTADOR APARTIR DEL 04/032026"/>
    <s v="001211-2026/SGIST-GITE"/>
    <d v="2026-03-20T00:00:00"/>
    <s v="001465-2026/GITE"/>
    <m/>
    <m/>
    <m/>
    <s v="27/03/2026: se realizo el pago de la oc 060-2026 por el importe de S/ 100.65 + 3254.45 con fecha al 26/03/2026_x000a_20/03/2026: PROVEIDO 003140-2026/SGIST-GITE                                                                                                                                                                                                                                                                                                      20/03/2026. MEMORANDO 001465-2026/GITE - CONFORMIDAD DE LA ADQUISICIÓN DE MATERIALES DE LIMPIEZA Y ACONDICIONAMIENTO PARA LA LINEA DE PREPARACION DE EQUIPOS INFORMATICOS – EG 2026 - ORDEN DE COMPRA N 000060-2026-ONPE - ITEMS 1,2 Y 5"/>
    <s v="COMPROMETIDO "/>
    <s v="DEVENGADO "/>
    <s v="GIRADO"/>
    <d v="2026-03-26T00:00:00"/>
    <s v="27/03/2026: se realizo el pago de la oc 060-2026 por el importe de S/ 100.65 + 3254.45 con fecha al 26/03/2026_x000a_20/03/2026: PROVEIDO 003140-2026/SGIST-GITE - CONFORMIDAD DE LA ADQUISICIÓN DE MATERIALES DE LIMPIEZA Y ACONDICIONAMIENTO PARA LA LINEA DE PREPARACION DE EQUIPOS INFORMATICOS – EG 2026 - ORDEN DE COMPRA N 000060-2026-ONPE - ITEMS 1,2 Y 5"/>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67400062930"/>
    <s v="TONER DE IMPRESION PARA CANON COD. REF. GPR 57 0473C003 NEGRO"/>
    <s v="BIEN"/>
    <m/>
    <n v="500"/>
    <n v="4"/>
    <n v="0"/>
    <n v="0"/>
    <n v="0"/>
    <m/>
    <m/>
    <m/>
    <m/>
    <m/>
    <m/>
    <m/>
    <m/>
    <n v="2000"/>
    <n v="2000"/>
    <n v="0"/>
    <n v="0"/>
    <n v="0"/>
    <n v="0"/>
    <n v="0"/>
    <n v="0"/>
    <n v="0"/>
    <n v="0"/>
    <n v="0"/>
    <n v="0"/>
    <n v="0"/>
    <n v="1953"/>
    <s v="GITE"/>
    <s v="INCLUIDO AL SIGA 12/01/2025"/>
    <s v="ANEXO 0001 (15/01/2026)"/>
    <m/>
    <m/>
    <m/>
    <n v="1953"/>
    <m/>
    <m/>
    <s v="TONER DE IMPRESION PARA CANON COD. REF. GPR 57 0473C003 NEGRO"/>
    <n v="1953"/>
    <s v="0053"/>
    <s v="ERIKA ZEGARRA"/>
    <s v="000009-2026/CSL-SGIST-GITE"/>
    <d v="2026-01-26T00:00:00"/>
    <s v="000502-2026/SGIST-GITE"/>
    <d v="2026-01-29T00:00:00"/>
    <s v="000541-2026/GITE"/>
    <d v="2026-01-29T00:00:00"/>
    <s v="REMITIDO PARA CONTRATACION/ ADQUISICION"/>
    <s v="03/03/2026: ORDEN DE COMPA N° 00119-2026_x000a_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1342"/>
    <n v="1952.48"/>
    <n v="0.51999999999998181"/>
    <s v="CONTRATO/ORDEN "/>
    <x v="5"/>
    <d v="2026-03-18T00:00:00"/>
    <n v="1953"/>
    <n v="1952.48"/>
    <n v="0.51999999999998181"/>
    <s v="TRADING SERVICE M&amp;A SRLTDA"/>
    <s v="15 DIAS CALENDARIOS  APARTIR DEL 04-03-2026 AL 19032026"/>
    <m/>
    <m/>
    <m/>
    <m/>
    <m/>
    <m/>
    <s v="se realizo el pago de la O.C. 0119-2026, con fecha al 13/04/2026 por el monto total de la o.c"/>
    <s v="COMPROMETIDO "/>
    <s v="DEVENGADO "/>
    <s v="GIRADO"/>
    <d v="2026-04-13T00:00:00"/>
    <s v="se realizo el pago de la O.C. 0119-2026, con fecha al 13/04/2026 por el monto total de la o.c"/>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67400063262"/>
    <s v="TONER DE IMPRESION PARA HP COD. REF. 414X W2020X NEGRO"/>
    <s v="BIEN"/>
    <m/>
    <n v="1000"/>
    <n v="2"/>
    <n v="0"/>
    <n v="0"/>
    <n v="0"/>
    <m/>
    <m/>
    <m/>
    <m/>
    <m/>
    <m/>
    <m/>
    <m/>
    <n v="2000"/>
    <n v="2000"/>
    <n v="0"/>
    <n v="0"/>
    <n v="0"/>
    <n v="0"/>
    <n v="0"/>
    <n v="0"/>
    <n v="0"/>
    <n v="0"/>
    <n v="0"/>
    <n v="0"/>
    <n v="0"/>
    <n v="1275"/>
    <s v="GITE"/>
    <s v="INCLUIDO AL SIGA 12/01/2025"/>
    <s v="ANEXO 0001 (15/01/2026)"/>
    <m/>
    <m/>
    <m/>
    <n v="1275"/>
    <m/>
    <m/>
    <s v="TONER DE IMPRESION PARA HP COD. REF. 414X W2020X NEGRO"/>
    <n v="1275"/>
    <s v="0053"/>
    <s v="ERIKA ZEGARRA"/>
    <s v="000009-2026/CSL-SGIST-GITE"/>
    <d v="2026-01-26T00:00:00"/>
    <s v="000502-2026/SGIST-GITE"/>
    <d v="2026-01-29T00:00:00"/>
    <s v="000541-2026/GITE"/>
    <d v="2026-01-29T00:00:00"/>
    <s v="REMITIDO PARA CONTRATACION/ ADQUISICION"/>
    <s v="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1007"/>
    <n v="1274"/>
    <n v="1"/>
    <s v="CONTRATO/ORDEN "/>
    <x v="6"/>
    <d v="2026-03-09T00:00:00"/>
    <n v="1275"/>
    <n v="1152.53"/>
    <n v="122.47000000000003"/>
    <s v="DISTRIBUIDORA C'MASH E.I.R.L"/>
    <m/>
    <m/>
    <m/>
    <m/>
    <m/>
    <m/>
    <m/>
    <s v="05/06/2026:area tecnica estrategica informo la resolucion de la O.C.  086-2026, POR EL NO CUMPLIMIENTO EN LA ENTREGA POR PARTE DEL PROVEEDOR"/>
    <s v="ANULADO"/>
    <s v="ANULADO"/>
    <s v="ANULADO"/>
    <s v="ANULADO"/>
    <s v="05/06/2026:area tecnica estrategica informo la resolucion de la O.C.  086-2026, POR EL NO CUMPLIMIENTO EN LA ENTREGA POR PARTE DEL PROVEEDOR"/>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TONER DE IMPRESION PARA HP COD. REF. 414X W2023X MAGENTA"/>
    <s v="BIEN"/>
    <m/>
    <n v="1000"/>
    <n v="2"/>
    <n v="0"/>
    <n v="0"/>
    <n v="0"/>
    <m/>
    <m/>
    <m/>
    <m/>
    <m/>
    <m/>
    <m/>
    <m/>
    <n v="2000"/>
    <n v="2000"/>
    <n v="0"/>
    <n v="0"/>
    <n v="0"/>
    <n v="0"/>
    <n v="0"/>
    <n v="0"/>
    <n v="0"/>
    <n v="0"/>
    <n v="0"/>
    <n v="0"/>
    <n v="0"/>
    <n v="1765"/>
    <s v="GITE"/>
    <s v="INCLUIDO AL SIGA 12/01/2025"/>
    <s v="ANEXO 0001 (15/01/2026)"/>
    <m/>
    <m/>
    <m/>
    <n v="1765"/>
    <m/>
    <m/>
    <s v="TONER DE IMPRESION PARA HP COD. REF. 414X W2023X MAGENTA"/>
    <n v="1765"/>
    <s v="0053"/>
    <s v="ERIKA ZEGARRA"/>
    <s v="000009-2026/CSL-SGIST-GITE"/>
    <d v="2026-01-26T00:00:00"/>
    <s v="000502-2026/SGIST-GITE"/>
    <d v="2026-01-29T00:00:00"/>
    <s v="000541-2026/GITE"/>
    <d v="2026-01-29T00:00:00"/>
    <s v="REMITIDO PARA CONTRATACION/ ADQUISICION"/>
    <s v="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1007"/>
    <n v="1549.95"/>
    <n v="215.04999999999995"/>
    <s v="CONTRATO/ORDEN "/>
    <x v="7"/>
    <d v="2026-03-09T00:00:00"/>
    <n v="1765"/>
    <n v="1549.95"/>
    <n v="215.04999999999995"/>
    <s v="COMPUTER LVC SYSTEM E.I.R.L"/>
    <m/>
    <m/>
    <m/>
    <m/>
    <m/>
    <m/>
    <m/>
    <s v="PAGADO EL 27/03/2026"/>
    <s v="COMPROMETIDO "/>
    <s v="DEVENGADO "/>
    <s v="GIRADO"/>
    <d v="2026-03-27T00:00:00"/>
    <s v="se realizo el pago de la oc con fecha al 26/03/2026 por dos montos: S/ 1503.45 + S/ 46.50"/>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67400062977"/>
    <s v="TONER DE IMPRESION PARA XEROX COD. REF. 006R01731 NEGRO"/>
    <s v="BIEN"/>
    <s v="UNIDAD  "/>
    <n v="600"/>
    <n v="3"/>
    <n v="0"/>
    <n v="0"/>
    <n v="0"/>
    <m/>
    <m/>
    <m/>
    <m/>
    <m/>
    <m/>
    <m/>
    <m/>
    <n v="1800"/>
    <n v="1800"/>
    <n v="0"/>
    <n v="0"/>
    <n v="0"/>
    <n v="0"/>
    <n v="0"/>
    <n v="0"/>
    <n v="0"/>
    <n v="0"/>
    <n v="0"/>
    <n v="0"/>
    <n v="0"/>
    <n v="916.5"/>
    <s v="GITE"/>
    <s v="INCLUIDO AL SIGA 12/01/2025"/>
    <s v="ANEXO 0001 (15/01/2026)"/>
    <m/>
    <m/>
    <m/>
    <n v="916.5"/>
    <m/>
    <m/>
    <s v="TONER DE IMPRESION PARA XEROX COD. REF. 006R01731 NEGRO"/>
    <n v="916.5"/>
    <s v="0053"/>
    <s v="ERIKA ZEGARRA"/>
    <s v="000009-2026/CSL-SGIST-GITE"/>
    <d v="2026-01-26T00:00:00"/>
    <s v="000502-2026/SGIST-GITE"/>
    <d v="2026-01-29T00:00:00"/>
    <s v="000541-2026/GITE"/>
    <d v="2026-01-29T00:00:00"/>
    <s v="REMITIDO PARA CONTRATACION/ ADQUISICION"/>
    <s v="03/03/2026: ORDEN DE COMPA N° 0068-2026_x000a_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0920"/>
    <n v="866.61"/>
    <n v="49.889999999999986"/>
    <s v="CONTRATO/ORDEN "/>
    <x v="8"/>
    <d v="2026-03-03T00:00:00"/>
    <n v="916.5"/>
    <n v="866.61"/>
    <n v="49.889999999999986"/>
    <s v="TRADING SERVICE M&amp;A SRLTDA"/>
    <s v="15 DIAS CALENDARIOS  APARTIR DEL 04-03-2026 AL 19032026"/>
    <m/>
    <m/>
    <m/>
    <m/>
    <m/>
    <m/>
    <s v="05/03/2026: orden de compra rechazada por el proveedor, se realizo la anulacion de la O.C. con fecha al  05/03/2026"/>
    <s v="ANULADO"/>
    <s v="ANULADO"/>
    <s v="ANULADO"/>
    <m/>
    <s v="05/03/2026: orden de compra rechazada por el proveedor, se realizo la anulacion de la O.C. con fecha al  05/03/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2.3.99"/>
    <m/>
    <s v="SERVICIO DE ENLACE DE TELECOMUNICACIONES"/>
    <s v="SERVICIO"/>
    <m/>
    <n v="19760531"/>
    <n v="0"/>
    <n v="0"/>
    <n v="0"/>
    <n v="1"/>
    <m/>
    <m/>
    <m/>
    <m/>
    <m/>
    <m/>
    <m/>
    <m/>
    <n v="19760531"/>
    <n v="0"/>
    <n v="0"/>
    <n v="0"/>
    <n v="19760531"/>
    <n v="0"/>
    <n v="0"/>
    <n v="0"/>
    <n v="0"/>
    <n v="0"/>
    <n v="0"/>
    <n v="0"/>
    <n v="0"/>
    <n v="20403625"/>
    <s v="SGIST"/>
    <s v="INCLUIDO AL SIGA 12/01/2025"/>
    <s v="ANEXO 0001 (15/01/2026)"/>
    <s v="2. SOLICITUD 0433-SISPLAN_x000a_1. 00444-2026/SGIST-GITE"/>
    <s v="2. SOLICITUD 0433-SISPLAN_x000a_000472-2026/GITE"/>
    <s v="2. 000635-2026/GPP_x000a_1. 000174-2026/GPP"/>
    <n v="20480659"/>
    <s v="2. GITE SOLICITO HABILITACION POR S/ 175925_x000a_ 1. GITE SOLICITO HABILITACION PRESUPUESTAL PARA CONTINU"/>
    <m/>
    <s v="SERVICIO DE ENLACE DE TELECOMUNICACIONES"/>
    <n v="20403625"/>
    <s v="SIN PEDIDO"/>
    <s v="DANIEL VELA VILLAMONTE"/>
    <n v="2025"/>
    <n v="2025"/>
    <n v="2025"/>
    <n v="2025"/>
    <n v="2025"/>
    <n v="2025"/>
    <s v="REMITIDO PARA CONTRATACION/ ADQUISICION"/>
    <s v="CCP APROBADA_x000a_08/01/2026 - SE INFORMA APROBACION DEL PLAN DE TRABAJO CORRESPONDIENTE AL SERVICIO DE ENLACE DE TELECOMUNICACIONES EG 2026 | CONTRATO N° 134-2025- ONPE_x000a_SERVICIO CERTIFICADO POR S/ 19760530.18 - JASEC - ESPECIALISTA A CARGO POLO BAZAN VICTOR HUGO"/>
    <s v="CER-00197"/>
    <n v="20403625"/>
    <n v="0"/>
    <s v="CONTRATO/ORDEN "/>
    <x v="9"/>
    <d v="2026-02-04T00:00:00"/>
    <n v="20403625"/>
    <s v="19760530.18"/>
    <e v="#VALUE!"/>
    <s v="AMERICA MOVIL S.A.C"/>
    <s v="desde el dia siguiente de suscrito el acta de inicio hasta 20/05/2026"/>
    <m/>
    <m/>
    <m/>
    <m/>
    <m/>
    <m/>
    <s v="PENDIENTE DE CONFORMIDAD"/>
    <s v="COMPROMETIDO "/>
    <s v="PENDIENTE"/>
    <s v="PENDIENTE"/>
    <s v="PENDIENTE"/>
    <s v="PENDIENT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2.3.99"/>
    <m/>
    <s v="SERVICIO DE WEB HOSTING"/>
    <s v="SERVICIO"/>
    <m/>
    <n v="5806684.4100000001"/>
    <n v="0"/>
    <n v="0"/>
    <m/>
    <n v="1"/>
    <m/>
    <m/>
    <m/>
    <m/>
    <m/>
    <m/>
    <m/>
    <m/>
    <n v="5806685"/>
    <n v="0"/>
    <n v="0"/>
    <n v="0"/>
    <n v="5806684.4100000001"/>
    <n v="0"/>
    <n v="0"/>
    <n v="0"/>
    <n v="0"/>
    <n v="0"/>
    <n v="0"/>
    <n v="0"/>
    <n v="0"/>
    <n v="7099404"/>
    <s v="SGIST"/>
    <s v="INCLUIDO AL SIGA 12/01/2025"/>
    <s v="ANEXO 0001 (15/01/2026)"/>
    <s v="SISPLAN 392 "/>
    <s v="SISPLAN 392 "/>
    <s v="MEMORANDO 543-2026-GPP"/>
    <n v="7099404"/>
    <s v="SE HABILITO PRESUPUESTO ADICIONAL PARA EL SERVICIO DE WEB HOSTIN"/>
    <m/>
    <s v="SERVICIO DE WEB HOSTING"/>
    <n v="7099404"/>
    <m/>
    <m/>
    <m/>
    <m/>
    <m/>
    <m/>
    <m/>
    <m/>
    <s v="REMITIDO PARA CONTRATACION/ ADQUISICION"/>
    <s v="CON CONTRATO n° 0023-2025-ONPE, PLAZO D EJECUCION HASTA 20/05/2026, SE REALIZARA CERTIFICACION PARA EL 2026 - JASEC - GUTIERREZ PAITAN JOSE LUIS"/>
    <s v="cer-306"/>
    <n v="7099403.2800000003"/>
    <n v="0.71999999973922968"/>
    <s v="CONTRATO/ORDEN "/>
    <x v="10"/>
    <d v="2026-02-04T00:00:00"/>
    <n v="7099404"/>
    <n v="5274185.55"/>
    <n v="1825218.4500000002"/>
    <s v="ITG SOLUTIONS SOCIEDAD ANONIMA CERRADA"/>
    <s v="hasta 20/05/2026"/>
    <s v="4. 002296-2026/SGIST-GITE - SE REMITE PRECISIONES A LA CONFORMIDAD _x000a_3. INFORME 002039-2026/SGIST-GITE_x000a_2. 001722-2026/SGIST-GITE_x000a_1. 002247-2026/GITE"/>
    <s v="4. 07/06/2026_x000a_3. 20/05/2026_x000a_2. 28/04/2026_x000a_1. 06/05/2026"/>
    <s v="4. 002870-2026/GITE_x000a_3. MEMORANDO 002521-2026/GITE _x000a_2. 002126-2026/GITE_x000a_1. 002247-2026/GITE"/>
    <s v="08/06/2026_x000a_3. 20/05/2026_x000a_2. 28/04/2026_x000a_1. 06/05/2026"/>
    <m/>
    <m/>
    <s v="08/06/2026: MEMORANDO 002870-2026/GITE - SE REMITE PRECISIONES A LA CONFORMIDAD DEL SERVICIO DE WEB HOSTING - EG 2026 - ENTREGABLE 01 - SEPTIMO PERIODO - CONTRATO N 23-2025-ONPE - ORDEN DE SERVICIO 336-2026_x000a_20/05/2026: MEMORANDO 002521-2026/GITE - SE REMITE PRECISIONES A LA CONFORMIDAD DEL SERVICIO DE WEB HOSTING - EG 2026 - ENTREGABLE N° 01 - QUINTO PERIODO _x000a_28/04/2026 GITE REMITIO MEMORANDO 002126-2026/GITE CON LA CONFORMIDAD DEL SERVICIO"/>
    <s v="COMPROMETIDO "/>
    <s v="DEVENGADO "/>
    <s v="entregable 7-8 en tramite de pago"/>
    <m/>
    <s v="09/06/2026: GITE REMITIO MEMORANDO 002870-2026/GITE -ADJUNTO PRECISIONES A LA CONFORMIDAD DEL ENTREGABLE 01_x000a_25/05/2026; MEMORANDO 002592-2026/GITE - CONFORMIDAD DEL SERVICIO DE WEB HOSTING - EG 2026 - ENTREGABLE 01 - SEPTIMO PERIODO - CONTRATO N 23-2025-ONPE - ORDEN DE SERVICIO 336-2026_x000a_25/05/2026: INFORME 002094-2026/SGIST-GITE - INFORME PREVIO DE CONFORMIDAD DEL SERVICIO DE WEB HOSTING_x000a_3. 20/05/2026: MEMORANDO 002521-2026/GITE - SE REMITE PRECISIONES A LA CONFORMIDAD DEL SERVICIO DE WEB HOSTING - EG 2026 - ENTREGABLE N° 01 - QUINTO PERIODO _x000a_2. MEMORANDO 002126-2026/GITE - ONFORMIDAD DEL SERVICIO DE WEB HOSTING - EG 2026 - ENTREGABLE 01 - SEXTO PERIODO - CONTRATO N 23-2025-ONPE - ORDEN DE SERVICIO 336-2026_x000a_1.07/05/2026 proveido 004997-2026/SGIST-GITE - SE REMITE OBSERVACIONES AL ENTREGABLE 1 PERIODO 7 DEL SERVICIO DE WEB HOSTING – EG 2026 | ORDEN DE SERVICIO N 000336-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2.7.13.98"/>
    <m/>
    <s v="SERVICIO DE AUDITORÍA PARA LA SOLUCIÓN TECNOLOGÍCA DEL VOTO DIGITAL"/>
    <s v="SERVICIO"/>
    <m/>
    <n v="1421700"/>
    <m/>
    <n v="0"/>
    <n v="0"/>
    <n v="1"/>
    <m/>
    <m/>
    <m/>
    <m/>
    <m/>
    <m/>
    <m/>
    <m/>
    <n v="1421700"/>
    <n v="0"/>
    <n v="0"/>
    <n v="0"/>
    <n v="1421700"/>
    <n v="0"/>
    <n v="0"/>
    <n v="0"/>
    <n v="0"/>
    <n v="0"/>
    <n v="0"/>
    <n v="0"/>
    <n v="0"/>
    <n v="994378"/>
    <s v="SGGDI"/>
    <s v="INCLUIDO AL SIGA 12/01/2025"/>
    <s v="ANEXO 0001 (15/01/2026)"/>
    <m/>
    <m/>
    <m/>
    <n v="994378"/>
    <m/>
    <m/>
    <s v="SERVICIO DE AUDITORÍA PARA LA SOLUCIÓN TECNOLOGÍCA DEL VOTO DIGITAL"/>
    <n v="994378"/>
    <m/>
    <m/>
    <m/>
    <m/>
    <m/>
    <m/>
    <m/>
    <m/>
    <s v="REMITIDO PARA CONTRATACION/ ADQUISICION"/>
    <s v="CONTRATO N° 050-2025_x000a_23/01/2026: PROVEIDO N° 000574-2026/SGPR-GPP, DERIVADO A GPP PARA ATENCION_x000a_22/01/2026: MEMORANDO 000401-2026/GITE, SE REMITIO SOLICITUD DE HABILITACION PARA COMPLETAR EL CERTIFICADO PARA LA EMISION DE LA ORDEN_x000a_2025- ORDEN NOTIFICADA N° 2007"/>
    <s v="CER-1243"/>
    <n v="994378"/>
    <n v="0"/>
    <s v="CONTRATO/ORDEN "/>
    <x v="11"/>
    <d v="2026-03-16T00:00:00"/>
    <n v="994378"/>
    <n v="994378"/>
    <n v="0"/>
    <s v="CGTS CORP"/>
    <m/>
    <s v="2. 000520-2026/SGGDI-GITE_x000a_1. 000439-2026/SGGDI-GITE"/>
    <s v="2. 07/05/2026_x000a_1. 22/04/2026"/>
    <s v="2. 002285-2026/GITE_x000a_1. 002048-2026/GITE"/>
    <s v="2. 08/05/2026 _x000a_1. 23/04/2026"/>
    <m/>
    <m/>
    <s v="11/05/2026: GITE REMITIO MEMORANDO 002285-2026/GITE, DERIVANDO 3 ENTREGALE DEL SERVICIO  (CONFORMIDAD)"/>
    <s v="COMPROMETIDO "/>
    <s v="DEVENGADO "/>
    <m/>
    <m/>
    <s v="11/05/2026: GITE REMITIO CONFORMIDAD DEL SERVICIO 3ER ENTREGABLE MEDIANTE MEMORANDO 002285-2026/GITE"/>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2.7.13.98"/>
    <m/>
    <s v="SERVICIO DE AUDITORÍA INFORMÁTICA PARA LAS SOLUCIONES TECNOLÓGICAS DE SOPORTE ELECTORAL AL ESCRUTINIO, CÓMPUTO DE RESULTADOS Y PRESENTACIÓN DE RESULTADOS"/>
    <s v="SERVICIO"/>
    <m/>
    <n v="755200"/>
    <m/>
    <n v="1"/>
    <m/>
    <n v="0"/>
    <m/>
    <m/>
    <m/>
    <m/>
    <m/>
    <m/>
    <m/>
    <m/>
    <n v="755200"/>
    <n v="0"/>
    <n v="755200"/>
    <n v="0"/>
    <n v="0"/>
    <n v="0"/>
    <n v="0"/>
    <n v="0"/>
    <n v="0"/>
    <n v="0"/>
    <n v="0"/>
    <n v="0"/>
    <n v="0"/>
    <n v="755200"/>
    <s v="SGSI"/>
    <s v="INCLUIDO AL SIGA 12/01/2025"/>
    <s v="ANEXO 0001 (15/01/2026)"/>
    <m/>
    <m/>
    <m/>
    <n v="755200"/>
    <m/>
    <m/>
    <s v="SERVICIO DE AUDITORÍA INFORMÁTICA PARA LAS SOLUCIONES TECNOLÓGICAS DE SOPORTE ELECTORAL AL ESCRUTINIO, CÓMPUTO DE RESULTADOS Y PRESENTACIÓN DE RESULTADOS"/>
    <n v="755200"/>
    <s v="00023"/>
    <n v="755200"/>
    <n v="2025"/>
    <n v="2025"/>
    <n v="2025"/>
    <n v="2025"/>
    <n v="2025"/>
    <n v="2025"/>
    <s v="REMITIDO PARA CONTRATACION/ ADQUISICION"/>
    <s v="01/02/2026: SE ELABORO ORDEN DE SERVICIO N° 00284 POR EL MONTO DE S/ 755,200_x000a_04/11/2025: CONTRATO N° 7-2025-ONPE, CON FECHA DEL 04/11/2025 CONCLUIDO_x000a_CCP APROBADA"/>
    <s v="CER-00119"/>
    <n v="755200"/>
    <n v="0"/>
    <s v="CONTRATO/ORDEN "/>
    <x v="12"/>
    <d v="2026-02-03T00:00:00"/>
    <n v="755200"/>
    <n v="755200"/>
    <n v="0"/>
    <s v="M &amp;T CORPORATION DEL PERU S.A.C."/>
    <m/>
    <s v="1. 00698-2026/SGSI-GITE_x000a_2. INFORME 000834-2026/SGSI-GITE"/>
    <s v="1. 09/05/2026_x000a_2. 25/05/2026"/>
    <s v="1. 002306-2026/GITE_x000a_2. MEMORANDO 002582-2026/GITE"/>
    <s v="1. 11/05/2026"/>
    <m/>
    <m/>
    <s v="29/05/2026: memorando 002678-2026/GITE - SE REMITE FORMATO “FM12-GAD/LOG” ACTUALIZADO, DE LA CONFORMIDAD DEL ENTREGABLE 4 _x000a_29/05/2026: informe 000867-2026/SGSI-GITE -SE REMITE FORMATO “FM12-GAD/LOG” ACTUALIZADO_x000a_25/05/2026: CONFORMIDAD AL ENTREGABLE 4 DEL SERVICIO DE AUDITORÍA INFORMÁTICA PARA LAS SOLUCIONES TECNOLÓGICAS DE SOPORTE ELECTORAL AL ESCRUTINIO, CÓMPUTO DE RESULTADOS Y PRESENTACIÓN DE RESULTADOS – EG 2026_x000a_21/05/2026: HOJA DE ENVIO 00301-2026/JAV-GITE, SE REMITIO OBSERVACIONES A LA CONFORMIDAD DEL ENTREGABLE 4 DEL SERVICIO_x000a_18/05/2026: INFORME  000568-2026/SGGDI-GITE - Atendido | M &amp; T CORPORATION DEL PERU S.A.C.- SUBSANACIÓN DEL 4TO ENTREGABLE - SE REMITE INFORME DE VERIFICACIÓN DE CUMPLIMIENTO DE LAS CONDICIONES ESTABLECIDAS EN LOS TERMINOS DE REFERENCIA DEL SERVICIO DE AUDITORÍA INFORMÁTICA PARA LAS SOLUCIONES TECNOLÓGICAS DE SOPORTE - ELECTORAL AL ESCRUTINIO, CÓMPUTO DE RESULTADOS Y PRESENTACIÓN DE RESULTADOS - EG 2026_x000a_11/05/2026: MEMORANDO 002306-2026/GITE - OBSERVACIÓN DEL ENTREGABLE 4 DEL SERVICIO DE AUDITORÍA INFORMÁTICA PARA LAS SOLUCIONES TECNOLÓGICAS DE SOPORTE ELECTORAL AL ESCRUTINIO, CÓMPUTO DE RESULTADOS Y PRESENTACIÓN DE RESULTADOS – EG 2026"/>
    <s v="COMPROMETIDO "/>
    <s v="DEVENGADO "/>
    <s v="GIRADO"/>
    <d v="2026-06-05T00:00:00"/>
    <s v="06/06/2026: SE REALIZO EL PAGO DEL 4TO ENTREGABLE DEL SERVICIO DE AUDITORIA DE LA SGSI_x000a_29/05/2026: memorando 002678-2026/GITE - SE REMITE FORMATO “FM12-GAD/LOG” ACTUALIZADO, DE LA CONFORMIDAD DEL ENTREGABLE 4 _x000a_29/05/2026: informe 000867-2026/SGSI-GITE -SE REMITE FORMATO “FM12-GAD/LOG” ACTUALIZADO_x000a_25/05/2026: MEMORANDO N° 02582-2026-GITE - CONFORMIDAD AL ENTREGABLE 4 DEL SERVICIO DE AUDITORÍA INFORMÁTICA PARA LAS SOLUCIONES TECNOLÓGICAS DE SOPORTE ELECTORAL AL ESCRUTINIO, CÓMPUTO DE RESULTADOS Y PRESENTACIÓN DE RESULTADOS – EG 2026_x000a_21/05/2026: HOJA DE ENVIO 00301-2026/JAV-GITE, SE REMITIO OBSERVACIONES A LA CONFORMIDAD DEL ENTREGABLE 4 DEL SERVICIO_x000a_11/05/2026: MEMORANDO 002306-2026/GITE - OBSERVACIÓN DEL ENTREGABLE 4 DEL SERVICIO DE AUDITORÍA INFORMÁTICA PARA LAS SOLUCIONES TECNOLÓGICAS DE SOPORTE ELECTORAL AL ESCRUTINIO, CÓMPUTO DE RESULTADOS Y PRESENTACIÓN DE RESULTADOS – EG 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7.4.99"/>
    <m/>
    <s v="SERVICIO DE CORREO ELECTRONICO EN LA NUBE"/>
    <s v="SERVICIO"/>
    <m/>
    <n v="840000"/>
    <n v="1"/>
    <n v="0"/>
    <n v="0"/>
    <n v="0"/>
    <m/>
    <m/>
    <m/>
    <m/>
    <m/>
    <m/>
    <m/>
    <m/>
    <n v="840000"/>
    <n v="840000"/>
    <n v="0"/>
    <n v="0"/>
    <n v="0"/>
    <n v="0"/>
    <n v="0"/>
    <n v="0"/>
    <n v="0"/>
    <n v="0"/>
    <n v="0"/>
    <n v="0"/>
    <n v="0"/>
    <n v="840000"/>
    <s v="SGIST"/>
    <s v="INCLUIDO AL SIGA 12/01/2025"/>
    <s v="ANEXO 0001 (15/01/2026)"/>
    <m/>
    <m/>
    <m/>
    <n v="840000"/>
    <m/>
    <m/>
    <s v="SERVICIO DE CORREO ELECTRONICO EN LA NUBE"/>
    <n v="840000"/>
    <m/>
    <s v="NAVARRO VENEGAS EDIBER IVANNY - JASEC"/>
    <s v="000125-2025/LIT-SGIST-GITE"/>
    <d v="2025-11-05T00:00:00"/>
    <s v="003140-2025/SGIST-GITE"/>
    <d v="2025-11-05T00:00:00"/>
    <s v="005369-2025/GITE"/>
    <d v="2025-11-05T00:00:00"/>
    <s v="REMITIDO PARA CONTRATACION/ ADQUISICION"/>
    <s v="CONTRATO N° 0231-2025-ONPE_x000a_02/02/2026: Proveido n° 000827-2026/SGPR-GPP - SE REMITE SOLICITUD DE APROBACION DE CCP 559-2026 - “SERVICIO DE CORREO ELECTRÓNICO EN LA NUBE - EG 2026”_x000a_02/02/206: MEMORANDO N° 000858-2026/SGL-GAD - SE SOLICITO APROBACION DE CCP_x000a_PENDIENTE DE CERTIFICAR SERVICIO CUENTA CON PREVISION 0067-2025-POR S/840 000 - JAPROG - MOLINA CAYO GUIDO ENRIQUE"/>
    <s v="CER- 0559"/>
    <n v="840000"/>
    <n v="0"/>
    <s v="CONTRATO/ORDEN "/>
    <x v="13"/>
    <d v="2025-12-19T00:00:00"/>
    <n v="840000"/>
    <n v="840000"/>
    <n v="0"/>
    <m/>
    <s v="fecha fin 20/05/2026"/>
    <s v="4. INFORME 002431-2026/SGIST-GITE _x000a_3.001914-2026/SGIST-GITE_x000a_2.001654-2026/SGIST-GITE_x000a_3. informe 01914-2026/SGIST-GITE_x000a_1. 001654-2026/SGIST-GITE"/>
    <s v="3. 12/05/2026 _x000a_2. 22/04/2026_x000a_1. 22/04/2026"/>
    <s v="3. 002383-2026/GITE_x000a_2. 002039-2026/GITE"/>
    <s v="2. 22/04/2026"/>
    <m/>
    <m/>
    <s v="16/06/2026: INFORME 002431-2026/SGIST-GITE - INFORME PREVIO DE CONFORMIDAD AL ENTREGABLE N° 2 – PERIODO 5 ( DEL 21ABR2026 AL 20MAY2026) Y AL ENTREGABLE N° 3 CORRESPONDIENTE AL SERVICIO DE CORREO ELECTRÓNICO EN LA NUBE - EG 2026 |  CONTRATO N° 231-2025-ONPE | ORDEN DE SERVICIO N° 000479-2026-ONPE_x000a_16/06/2026: INFORME 002431-2026/SGIST-GITE  - INFORME PREVIO DE CONFORMIDAD AL ENTREGABLE N° 2 – PERIODO 5 ( DEL 21ABR2026 AL 20MAY2026) Y AL ENTREGABLE N° 3 CORRESPONDIENTE AL SERVICIO DE CORREO ELECTRÓNICO EN LA NUBE - EG 2026 |  CONTRATO N° 231-2025-ONPE | ORDEN DE SERVICIO N° 000479-2026-ONPE_x000a_22/04/2026: MEMORANDO 002039-2026/GITE - CONFORMIDAD AL ENTREGABLE 2 – PERIODO 3 ( DEL 20/02/2026 AL 21/03/2026) CORRESPONDIENTE AL SERVICIO DE CORREO ELECTRÓNICO EN LA NUBE - EG 2026 |  CONTRATO N° 231-2025-ONPE | ORDEN DE SERVICIO N° 000479-2026-ONPE"/>
    <s v="COMPROMETIDO "/>
    <s v="PENDIENTE"/>
    <s v="pendiente  - ENTREGABLE N°2 – PERIODO N°5 - ENTREGABLE N°3"/>
    <m/>
    <s v="16/06/2026: MEMORANDO 003105-2026/GITE - CONFORMIDAD AL ENTREGABLE N° 2 – PERIODO 5 ( DEL 21ABR2026 AL 20MAY2026) Y AL ENTREGABLE N° 3 CORRESPONDIENTE AL SERVICIO DE CORREO ELECTRÓNICO EN LA NUBE - EG 2026 |  CONTRATO N° 231-2025-ONPE | ORDEN DE SERVICIO N° 000479-2026-ONPE_x000a_16/06/2026: INFORME 002431-2026/SGIST-GITE  - INFORME PREVIO DE CONFORMIDAD AL ENTREGABLE N° 2 – PERIODO 5 ( DEL 21ABR2026 AL 20MAY2026) Y AL ENTREGABLE N° 3 CORRESPONDIENTE AL SERVICIO DE CORREO ELECTRÓNICO EN LA NUBE - EG 2026 |  CONTRATO N° 231-2025-ONPE | ORDEN DE SERVICIO N° 000479-2026-ONPE_x000a_14/05/2026: MEMORANDO 002383-2026/GITE, CONFORMIDAD AL ENTREGABLE 2 – PERIODO 4 ( DEL 22MAR2026 AL 20ABR2026) CORRESPONDIENTE AL SERVICIO DE CORREO ELECTRÓNICO EN LA NUBE - EG 2026 |  CONTRATO N° 231-2025-ONPE | ORDEN DE SERVICIO N° 000479-2026-ONPE_x000a_14/05/2026: INFORME N° 001914-2026/SGIST-GITE, SGIST REMITIO INFORME PREVIO DE CONFORMIDAD AL ENTREGABLE 2 – PERIODO 4 ( DEL 22MAR2026 AL 20ABR2026) CORRESPONDIENTE AL SERVICIO DE CORREO ELECTRÓNICO EN LA NUBE - EG 2026 |  CONTRATO N° 231-2025-ONPE | ORDEN DE SERVICIO N° 000479-2026-ONPE_x000a_2.INFORME PREVIO DE CONFORMIDAD AL ENTREGABLE 2 – PERIODO 4 ( DEL 22MAR2026 AL 20ABR2026) CORRESPONDIENTE AL SERVICIO DE CORREO ELECTRÓNICO EN LA NUBE - EG 2026 |  CONTRATO N° 231-2025-ONPE | ORDEN DE SERVICIO N° 000479-2026-ONPE_x000a_1.CONFORMIDAD AL ENTREGABLE 2 – PERIODO 3 ( DEL 20/02/2026 AL 21/03/2026) CORRESPONDIENTE AL SERVICIO DE CORREO ELECTRÓNICO EN LA NUBE - EG 2026 |  CONTRATO N° 231-2025-ONPE | ORDEN DE SERVICIO N° 000479-2026-ONP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99"/>
    <m/>
    <s v="nueva denominmacion: SERVICIO DE RENOVACION DE LICENCIA DE SOFTWARE ANTIVIRUS - EG 2026 _x000a_antes_ SERVICIO DE SOPORTE Y MANTENIMIENTO DE LICENCIA DE SOFTWARE ANTIVIRUS"/>
    <s v="SERVICIO"/>
    <m/>
    <n v="150000"/>
    <n v="1"/>
    <n v="0"/>
    <n v="0"/>
    <n v="0"/>
    <m/>
    <m/>
    <m/>
    <m/>
    <m/>
    <m/>
    <m/>
    <m/>
    <n v="150000"/>
    <n v="150000"/>
    <n v="0"/>
    <n v="0"/>
    <n v="0"/>
    <n v="0"/>
    <n v="0"/>
    <n v="0"/>
    <n v="0"/>
    <n v="0"/>
    <n v="0"/>
    <n v="0"/>
    <n v="0"/>
    <n v="150000"/>
    <s v="SGIST"/>
    <s v="INCLUIDO AL SIGA 12/01/2025"/>
    <s v="ANEXO 0001 (15/01/2026)"/>
    <m/>
    <m/>
    <m/>
    <n v="150000"/>
    <s v="se solicita nueva denominacion"/>
    <m/>
    <s v="nueva denominmacion: SERVICIO DE RENOVACION DE LICENCIA DE SOFTWARE ANTIVIRUS - EG 2026 _x000a_antes_ SERVICIO DE SOPORTE Y MANTENIMIENTO DE LICENCIA DE SOFTWARE ANTIVIRUS"/>
    <n v="150000"/>
    <s v="00759"/>
    <s v="ERIKA ZEGARRA"/>
    <s v="000017-2026/CSL-SGIST-GITE"/>
    <d v="2026-02-02T00:00:00"/>
    <s v="000537-2026/SGIST-GITE"/>
    <d v="2026-02-02T00:00:00"/>
    <s v="000600-2026/GITE"/>
    <d v="2026-02-02T00:00:00"/>
    <s v="NO EJECUTADO / PRIORIZADO"/>
    <s v="10/03/2026: HOJA DE ELEVACION N °002988-2026/JASEC-SGL-GAD, JASEC SOLICITO HABILITACION PRESUPUESTAL PARA COMPLETAR LA OFERTA DEL PROVEEDOR_x000a_09/03/2026: PROVEIDO N° 000280-2026/OCI, INVITACION A PARTICIPAR EN ACTO PUBLICO_x000a_06/03/2026: MEMORANDO001540-2026/SGL-GAD, Invitación a participar en Acto Público para la contratación bajo lineamiento aprobado mediante RJ N° 000002-2026-JN/ONPE - “SERVICIO DE RENOVACION DE LICENCIA DE SOFTWARE ANTIVIRUS – EG 2026&quot;_x000a_03/02/2026. PROVEIDO 001256-2026/JAPROG-SGL-GAD, DERIVADO A ESPECIALISTA DE JAPROG_x000a_02/02/2026: MEMORANDO 000600-2026/GITE., DERIVADO A SGL PARA CONTRATACION_x000a_02/02/2026: SGIST REMITIO INFORME 000537-2026/SGIST-GITE, CON PEDIDOS PARA INICIO DE CONTRATACION"/>
    <s v="CER-01081"/>
    <n v="150000"/>
    <n v="0"/>
    <s v="TRÁMITE PRESUPUESTAL"/>
    <x v="14"/>
    <m/>
    <n v="150000"/>
    <m/>
    <n v="150000"/>
    <m/>
    <m/>
    <m/>
    <m/>
    <m/>
    <m/>
    <m/>
    <m/>
    <m/>
    <m/>
    <m/>
    <m/>
    <m/>
    <m/>
    <m/>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s v="EG 2026"/>
    <s v="2.3"/>
    <s v="2.3.2.7.4.99"/>
    <m/>
    <s v="SERVICIO DE HACKEO ETICO - ETICAL HACKING"/>
    <s v="SERVICIO"/>
    <m/>
    <n v="80000"/>
    <n v="0"/>
    <n v="1"/>
    <n v="0"/>
    <n v="0"/>
    <m/>
    <m/>
    <m/>
    <m/>
    <m/>
    <m/>
    <m/>
    <m/>
    <n v="80000"/>
    <n v="0"/>
    <n v="80000"/>
    <n v="0"/>
    <n v="0"/>
    <n v="0"/>
    <n v="0"/>
    <n v="0"/>
    <n v="0"/>
    <n v="0"/>
    <n v="0"/>
    <n v="0"/>
    <n v="0"/>
    <n v="61000"/>
    <s v="SGIST"/>
    <s v="INCLUIDO AL SIGA 12/01/2025"/>
    <s v="ANEXO 0001 (15/01/2026)"/>
    <m/>
    <m/>
    <m/>
    <n v="80000"/>
    <m/>
    <m/>
    <s v="SERVICIO DE HACKEO ETICO - ETICAL HACKING"/>
    <n v="61000"/>
    <m/>
    <s v="POLO BAZAN VICTOR HUGO"/>
    <n v="2025"/>
    <n v="2025"/>
    <n v="2025"/>
    <n v="2025"/>
    <n v="2025"/>
    <n v="2025"/>
    <s v="REMITIDO PARA CONTRATACION/ ADQUISICION"/>
    <s v="ORDEN DE SERVICIO N-° 0298-2026 CON FECHA DEL 04/02/2026_x000a_CCP APROBADA_x000a_SERVICIO CERTIFICADO, CUENTA CON PREVISION N° 086-2025 _x000a_"/>
    <s v="CER-00096"/>
    <n v="61000"/>
    <n v="0"/>
    <s v="CONTRATO/ORDEN "/>
    <x v="15"/>
    <d v="2026-02-04T00:00:00"/>
    <n v="61000"/>
    <n v="61000"/>
    <n v="0"/>
    <s v="STRATEGOS Y ASOCIADOS S.A.C"/>
    <s v="fecha fin 20/05/2026"/>
    <s v="12/06/2026: entregable 3 mediante informe 002399-2026/SGIST-GITE, SGIST remitio 3er entregable  - SE REMITE OBSERVACIONES AL ENTREGABLE 3 DEL SERVICIO DE ETHICAL HACKING - EG2026 - ORDEN DE SERVICIO N 000298-2026-ONPE_x000a_1018-2026-STRATEGOS Y ASOCIADOS SAC"/>
    <d v="2026-06-12T00:00:00"/>
    <s v="003031-2026/GITE"/>
    <d v="2026-06-12T00:00:00"/>
    <m/>
    <m/>
    <s v="12/06/2026: Memorando 003031-2026/GITE, SE REMITIO OBSERVACIONES AL ENTREGABLE 03 EL CUAL SERA NOTIFICADO POR LA SGL AL PROVEEDOR_x000a_11/06/2026: informe 000007-2026/JCM-SGIST-GITE, OBSERVADO | STRATEGOS Y ASOCIADOS S.A.C - TERCER ENTREGABLE DEL SERVICIO DE ETHICAL HACKING EG2026_x000a_25/05/2026: carta del proveedor n ° 0018-2026-STRATEGOS Y ASOCIADOS SAC, derivo el tercer entregable del servicio"/>
    <s v="COMPROMETIDO "/>
    <s v="PENDIENTE"/>
    <s v="PENDIENTE"/>
    <s v="PENDIENTE"/>
    <s v="25/05/2026: proveedor presento carta 018-2026-STRATEGOS Y ASOCIADOS SAC, tercer entregable del servicio"/>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8.2.1"/>
    <n v="495700280141"/>
    <s v="GUANTE PARA EXAMEN DESCARTABLE DE NITRILO SIN POLVO TALLA M X 100"/>
    <s v="BIEN"/>
    <s v="UNIDAD  "/>
    <n v="17.5"/>
    <n v="70"/>
    <n v="0"/>
    <n v="0"/>
    <n v="0"/>
    <m/>
    <m/>
    <m/>
    <m/>
    <m/>
    <m/>
    <m/>
    <m/>
    <n v="1225"/>
    <n v="1225"/>
    <n v="0"/>
    <n v="0"/>
    <n v="0"/>
    <n v="0"/>
    <n v="0"/>
    <n v="0"/>
    <n v="0"/>
    <n v="0"/>
    <n v="0"/>
    <n v="0"/>
    <n v="0"/>
    <n v="665"/>
    <s v="SGIST"/>
    <s v="INCLUIDO AL SIGA 12/01/2025"/>
    <s v="ANEXO 0001 (15/01/2026)"/>
    <m/>
    <m/>
    <m/>
    <n v="665"/>
    <m/>
    <s v=" ADQUISICION DE GUANTES DE NITRILO – EG 2026"/>
    <s v="GUANTE PARA EXAMEN DESCARTABLE DE NITRILO SIN POLVO TALLA M X 100"/>
    <n v="665"/>
    <s v="031"/>
    <s v="LUIS QUINTANA"/>
    <s v="000844-2026/SGIST-GITE"/>
    <d v="2026-01-20T00:00:00"/>
    <s v="000844-2026/SGIST-GITE"/>
    <d v="2026-01-20T00:00:00"/>
    <s v="000963-2026/GITE"/>
    <d v="2026-02-25T00:00:00"/>
    <s v="REMITIDO PARA CONTRATACION/ ADQUISICION"/>
    <s v="04/03/2026 INFOR E000052-2026/SGBDH-GRH, GRH  remite especificaciones técnicas (FM28-GAD/LOG) para la ADQUISICION DE GUANTES DE NITRILO – EG 2026_x000a_25/02/2026: SE REMITIO MEMORANDO 000963-2026/GITE, DERIVADIO A GRH COMO AREA TECNICA ESTRATEGICA PARA INICIO DE ADQUISICION_x000a_20/02/20296: MEMORANDO N° 000918-2026/GITE, GITE REMITIO LA VERIFICACION DE CUMPLIMIENTO FM 07_x000a_19/02/2026: JAPROG SOLICITO LA VERIFICACION DE CUMPLIMIENTO MEDIANTE HOJA DE ELEVACION N° 000997-2026/JAPROG-SGL-GAD_x000a_05/02/2026: GITE REMITIO MEMORANDO N °000499-2026/JAPROG-SGL-GAD, CON LA VERSION 2 DE LA ET_x000a_02/02/2026: HOJA DE ELEVACION N° 000499-2026/JAPROG-SGL-GAD, JAPROG REMITIO LAS COTIZACIONES PARA LA VERIFICACION DE CUMPLIMIENTO_x000a_26/01/2026: HOJA DE ELEVACION 000253-2026/JAPROG-SGL-GAD, JAPROG REMITIO LAS OBSERVACIONES A LA ET_x000a_22/01/2026: MEMORANDO N° 000380-2026/GITE, GITE REMITIO LAS ET A LA SGL PARA INICIO DE ADQUISICION"/>
    <s v="CER-1331"/>
    <n v="665"/>
    <n v="0"/>
    <s v="CONTRATO/ORDEN "/>
    <x v="16"/>
    <d v="2026-03-17T00:00:00"/>
    <n v="665"/>
    <n v="665"/>
    <n v="0"/>
    <s v="ALKHOFAR S.A.C"/>
    <s v="05 DIAS CALENDARIOS NOTIFICADA LA O.C."/>
    <m/>
    <m/>
    <m/>
    <m/>
    <m/>
    <m/>
    <s v="14/04/2026: se realizo el pago de la o.c. 110-2026, por los importes de S/ 39.90 + S/ 1290.10"/>
    <s v="COMPROMETIDO "/>
    <s v="DEVENGADO "/>
    <s v="GIRADO"/>
    <d v="2026-04-13T00:00:00"/>
    <s v="14/04/2026: se realizo el pago de la o.c. 110-2026, por los importes de S/ 39.90 + S/ 1290.10"/>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8.2.1"/>
    <n v="495700280142"/>
    <s v="GUANTE PARA EXAMEN DESCARTABLE DE NITRILO SIN POLVO TALLA L X 100"/>
    <s v="BIEN"/>
    <s v="UNIDAD  "/>
    <n v="17.5"/>
    <n v="70"/>
    <n v="0"/>
    <n v="0"/>
    <n v="0"/>
    <m/>
    <m/>
    <m/>
    <m/>
    <m/>
    <m/>
    <m/>
    <m/>
    <n v="1225"/>
    <n v="1225"/>
    <n v="0"/>
    <n v="0"/>
    <n v="0"/>
    <n v="0"/>
    <n v="0"/>
    <n v="0"/>
    <n v="0"/>
    <n v="0"/>
    <n v="0"/>
    <n v="0"/>
    <n v="0"/>
    <n v="665"/>
    <s v="SGIST"/>
    <s v="INCLUIDO AL SIGA 12/01/2025"/>
    <s v="ANEXO 0001 (15/01/2026)"/>
    <m/>
    <m/>
    <m/>
    <n v="665"/>
    <m/>
    <s v=" ADQUISICION DE GUANTES DE NITRILO – EG 2026"/>
    <s v="GUANTE PARA EXAMEN DESCARTABLE DE NITRILO SIN POLVO TALLA L X 100"/>
    <n v="665"/>
    <s v="032"/>
    <s v="LUIS QUINTANA"/>
    <s v="000844-2026/SGIST-GITE"/>
    <d v="2026-01-20T00:00:00"/>
    <s v="000844-2026/SGIST-GITE"/>
    <d v="2026-01-20T00:00:00"/>
    <s v="000963-2026/GITE"/>
    <d v="2026-02-25T00:00:00"/>
    <s v="REMITIDO PARA CONTRATACION/ ADQUISICION"/>
    <s v="04/03/2026 INFOR E000052-2026/SGBDH-GRH, GRH  remite especificaciones técnicas (FM28-GAD/LOG) para la ADQUISICION DE GUANTES DE NITRILO – EG 2026_x000a_25/02/2026: SE REMITIO MEMORANDO 000963-2026/GITE, DERIVADIO A GRH COMO AREA TECNICA ESTRATEGICA PARA INICIO DE ADQUISICION_x000a_20/02/20296: MEMORANDO N° 000918-2026/GITE, GITE REMITIO LA VERIFICACION DE CUMPLIMIENTO FM 07_x000a_19/02/2026: JAPROG SOLICITO LA VERIFICACION DE CUMPLIMIENTO MEDIANTE HOJA DE ELEVACION N° 000997-2026/JAPROG-SGL-GAD_x000a_05/02/2026: GITE REMITIO MEMORANDO N °000499-2026/JAPROG-SGL-GAD, CON LA VERSION 2 DE LA ET_x000a_02/02/2026: HOJA DE ELEVACION N° 000499-2026/JAPROG-SGL-GAD, JAPROG REMITIO LAS COTIZACIONES PARA LA VERIFICACION DE CUMPLIMIENTO_x000a_26/01/2026: HOJA DE ELEVACION 000253-2026/JAPROG-SGL-GAD, JAPROG REMITIO LAS OBSERVACIONES A LA ET_x000a_22/01/2026: MEMORANDO N° 000380-2026/GITE, GITE REMITIO LAS ET A LA SGL PARA INICIO DE ADQUISICION"/>
    <s v="CER-1331"/>
    <n v="665"/>
    <n v="0"/>
    <s v="CONTRATO/ORDEN "/>
    <x v="16"/>
    <d v="2026-03-17T00:00:00"/>
    <n v="665"/>
    <n v="665"/>
    <n v="0"/>
    <s v="ALKHOFAR S.A.C"/>
    <s v="05 DIAS CALENDARIOS NOTIFICADA LA O.C."/>
    <m/>
    <m/>
    <m/>
    <m/>
    <m/>
    <m/>
    <s v="14/04/2026: se realizo el pago de la o.c. 110-2026, por los importes de S/ 39.90 + S/ 1290.10"/>
    <s v="COMPROMETIDO "/>
    <s v="DEVENGADO "/>
    <s v="GIRADO"/>
    <d v="2026-04-13T00:00:00"/>
    <s v="14/04/2026: se realizo el pago de la o.c. 110-2026, por los importes de S/ 39.90 + S/ 1290.10"/>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3.1"/>
    <n v="737100040001"/>
    <s v="WAYPE"/>
    <s v="BIEN"/>
    <s v="kilogramo"/>
    <n v="5"/>
    <n v="250"/>
    <n v="0"/>
    <n v="0"/>
    <n v="0"/>
    <m/>
    <m/>
    <m/>
    <m/>
    <m/>
    <m/>
    <m/>
    <m/>
    <n v="1250"/>
    <n v="1250"/>
    <n v="0"/>
    <n v="0"/>
    <n v="0"/>
    <n v="0"/>
    <n v="0"/>
    <n v="0"/>
    <n v="0"/>
    <n v="0"/>
    <n v="0"/>
    <n v="0"/>
    <n v="0"/>
    <n v="1250"/>
    <s v="SGIST"/>
    <s v="INCLUIDO AL SIGA 12/01/2025"/>
    <s v="ANEXO 0001 (15/01/2026)"/>
    <m/>
    <m/>
    <m/>
    <n v="1250"/>
    <m/>
    <m/>
    <s v="WAYPE"/>
    <n v="1250"/>
    <s v="030"/>
    <s v="ANA OTERO"/>
    <s v="000007-2026/CSL-SGIST-GITE"/>
    <d v="2026-01-20T00:00:00"/>
    <s v="000358-2026/SGIST-GITE"/>
    <d v="2026-01-20T00:00:00"/>
    <s v="000862-2026/SGIST-GITE"/>
    <d v="2026-01-22T00:00:00"/>
    <s v="REMITIDO PARA CONTRATACION/ ADQUISICION"/>
    <s v="02/03/2026: ORDEN DE COMPRA N° 060-2026_x000a_20/02/20296: MEMORANDO N° 000918-2026/GITE, GITE REMITIO LA VERIFICACION DE CUMPLIMIENTO FM 07_x000a_19/02/2026: JAPROG SOLICITO LA VERIFICACION DE CUMPLIMIENTO MEDIANTE HOJA DE ELEVACION N° 000997-2026/JAPROG-SGL-GAD_x000a_05/02/2026: GITE REMITIO MEMORANDO N °000499-2026/JAPROG-SGL-GAD, CON LA VERSION 2 DE LA ET_x000a_02/02/2026: HOJA DE ELEVACION N° 000499-2026/JAPROG-SGL-GAD, JAPROG REMITIO LAS COTIZACIONES PARA LA VERIFICACION DE CUMPLIMIENTO_x000a_26/01/2026: HOJA DE ELEVACION 000253-2026/JAPROG-SGL-GAD, JAPROG REMITIO LAS OBSERVACIONES A LA ET_x000a_22/01/2026: MEMORANDO N° 000380-2026/GITE, GITE REMITIO LAS ET A LA SGL PARA INICIO DE ADQUISICION"/>
    <s v="CER-1129"/>
    <n v="1250"/>
    <n v="0"/>
    <s v="CONTRATO/ORDEN "/>
    <x v="4"/>
    <d v="2026-03-02T00:00:00"/>
    <n v="1250"/>
    <n v="1247.5"/>
    <n v="2.5"/>
    <s v="ARP INNOVACIONES E.I.R.L"/>
    <s v="10 DIAS CALENDARIOS CONTADOR APARTIR DEL 04/032026"/>
    <s v="001211-2026-SGIST/GITE"/>
    <d v="2026-03-20T00:00:00"/>
    <s v="001465-2026/GITE"/>
    <m/>
    <m/>
    <m/>
    <s v="27/03/2026: se realizo el pago de la oc 060-2026 por el importe de S/ 100.65 + 3254.45 con fecha al 26/03/2026_x000a_20/03/2026: PROVEIDO 003140-2026/SGIST-GITE                                                                                                                                                                                                                                                                                                      20/03/2026. MEMORANDO 001465-2026/GITE - CONFORMIDAD DE LA ADQUISICIÓN DE MATERIALES DE LIMPIEZA Y ACONDICIONAMIENTO PARA LA LINEA DE PREPARACION DE EQUIPOS INFORMATICOS – EG 2026 - ORDEN DE COMPRA N 000060-2026-ONPE - ITEMS 1,2 Y 5"/>
    <s v="COMPROMETIDO "/>
    <s v="DEVENGADO "/>
    <s v="GIRADO"/>
    <d v="2026-03-26T00:00:00"/>
    <s v="27/03/2026: se realizo el pago de la oc 060-2026 por el importe de S/ 100.65 + 3254.45 con fecha al 26/03/2026_x000a_20/03/2026: PROVEIDO 003140-2026/SGIST-GITE - CONFORMIDAD DE LA ADQUISICIÓN DE MATERIALES DE LIMPIEZA Y ACONDICIONAMIENTO PARA LA LINEA DE PREPARACION DE EQUIPOS INFORMATICOS – EG 2026 - ORDEN DE COMPRA N 000060-2026-ONPE - ITEMS 1,2 Y 5"/>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6.1.4"/>
    <n v="805000050155"/>
    <s v="GUANTE DE JEBE DE USO INDUSTRIAL CALIBRE 35 TALLA 8"/>
    <s v="BIEN"/>
    <s v="PAR"/>
    <n v="15"/>
    <n v="10"/>
    <n v="0"/>
    <n v="0"/>
    <n v="0"/>
    <m/>
    <m/>
    <m/>
    <m/>
    <m/>
    <m/>
    <m/>
    <m/>
    <n v="150"/>
    <n v="150"/>
    <n v="0"/>
    <n v="0"/>
    <n v="0"/>
    <n v="0"/>
    <n v="0"/>
    <n v="0"/>
    <n v="0"/>
    <n v="0"/>
    <n v="0"/>
    <n v="0"/>
    <n v="0"/>
    <n v="0"/>
    <s v="SGIST"/>
    <s v="INCLUIDO AL SIGA 12/01/2025"/>
    <s v="ANEXO 0001 (15/01/2026)"/>
    <s v="SOLICITUD N° 0184-SISPLAN"/>
    <s v="SOLICITUD N° 0184-SISPLAN"/>
    <s v="000338-2026/GPP"/>
    <n v="150"/>
    <s v="SE REALIZO MODIFICACION PRESUPUESTAL PARA BIENES DE SEGURIDAD PERSONAL POR MAYOR MONTO INTERACCION DE MERCADO SOLICITUD N° 0184"/>
    <m/>
    <s v="GUANTE DE JEBE DE USO INDUSTRIAL CALIBRE 35 TALLA 8"/>
    <n v="0"/>
    <m/>
    <m/>
    <m/>
    <m/>
    <m/>
    <m/>
    <m/>
    <m/>
    <s v="NO EJECUTADO / PRIORIZADO"/>
    <m/>
    <m/>
    <m/>
    <n v="0"/>
    <m/>
    <x v="14"/>
    <m/>
    <m/>
    <m/>
    <m/>
    <m/>
    <m/>
    <m/>
    <m/>
    <m/>
    <m/>
    <m/>
    <m/>
    <m/>
    <m/>
    <m/>
    <m/>
    <m/>
    <m/>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TONER DE IMPRESION PARA HP COD. REF. 414X W2021X CIAN"/>
    <s v="BIEN"/>
    <m/>
    <n v="1000"/>
    <n v="1"/>
    <n v="0"/>
    <n v="0"/>
    <n v="0"/>
    <m/>
    <m/>
    <m/>
    <m/>
    <m/>
    <m/>
    <m/>
    <m/>
    <n v="1000"/>
    <n v="1000"/>
    <n v="0"/>
    <n v="0"/>
    <n v="0"/>
    <n v="0"/>
    <n v="0"/>
    <n v="0"/>
    <n v="0"/>
    <n v="0"/>
    <n v="0"/>
    <n v="0"/>
    <n v="0"/>
    <n v="506"/>
    <s v="GITE"/>
    <s v="INCLUIDO AL SIGA 12/01/2025"/>
    <s v="ANEXO 0001 (15/01/2026)"/>
    <m/>
    <m/>
    <m/>
    <n v="506"/>
    <m/>
    <m/>
    <s v="TONER DE IMPRESION PARA HP COD. REF. 414X W2021X CIAN"/>
    <n v="506"/>
    <s v="0053"/>
    <s v="ERIKA ZEGARRA"/>
    <s v="000009-2026/CSL-SGIST-GITE"/>
    <d v="2026-01-26T00:00:00"/>
    <s v="000502-2026/SGIST-GITE"/>
    <d v="2026-01-29T00:00:00"/>
    <s v="000541-2026/GITE"/>
    <d v="2026-01-29T00:00:00"/>
    <s v="REMITIDO PARA CONTRATACION/ ADQUISICION"/>
    <s v="09/03/2026: ORDEN DE COMPRA N° 088-2026 NOTIFICADA_x000a_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1007"/>
    <n v="505.44"/>
    <n v="0.56000000000000227"/>
    <s v="CONTRATO/ORDEN "/>
    <x v="17"/>
    <d v="2026-03-09T00:00:00"/>
    <n v="506"/>
    <n v="505.44"/>
    <n v="0.56000000000000227"/>
    <s v="COMPUTER LVC SYSTEM E.I.R.L"/>
    <s v="15/03/2026 AL 30/03/2026"/>
    <m/>
    <m/>
    <m/>
    <m/>
    <m/>
    <m/>
    <s v="se realizo el pago de la oc con fecha al 01/04/2026 por el monto de S/ 751. 23 + 23.25"/>
    <s v="COMPROMETIDO "/>
    <s v="DEVENGADO "/>
    <s v="GIRADO"/>
    <d v="2026-04-01T00:00:00"/>
    <s v="ORDEN GIRADA CON FECHA AL 01/04/2026 POR EL MONTO TOTAL DE LA ORDEN EN DOS PAGOS: 751.73 + 23.25"/>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TONER DE IMPRESION PARA HP COD. REF. 414X W2022X AMARILLO"/>
    <s v="BIEN"/>
    <m/>
    <n v="1000"/>
    <n v="1"/>
    <n v="0"/>
    <n v="0"/>
    <n v="0"/>
    <m/>
    <m/>
    <m/>
    <m/>
    <m/>
    <m/>
    <m/>
    <m/>
    <n v="1000"/>
    <n v="1000"/>
    <n v="0"/>
    <n v="0"/>
    <n v="0"/>
    <n v="0"/>
    <n v="0"/>
    <n v="0"/>
    <n v="0"/>
    <n v="0"/>
    <n v="0"/>
    <n v="0"/>
    <n v="0"/>
    <n v="883"/>
    <s v="GITE"/>
    <s v="INCLUIDO AL SIGA 12/01/2025"/>
    <s v="ANEXO 0001 (15/01/2026)"/>
    <m/>
    <m/>
    <m/>
    <n v="883"/>
    <m/>
    <m/>
    <s v="TONER DE IMPRESION PARA HP COD. REF. 414X W2022X AMARILLO"/>
    <n v="883"/>
    <s v="0053"/>
    <s v="ERIKA ZEGARRA"/>
    <s v="000009-2026/CSL-SGIST-GITE"/>
    <d v="2026-01-26T00:00:00"/>
    <s v="000502-2026/SGIST-GITE"/>
    <d v="2026-01-29T00:00:00"/>
    <s v="000541-2026/GITE"/>
    <d v="2026-01-29T00:00:00"/>
    <s v="REMITIDO PARA CONTRATACION/ ADQUISICION"/>
    <s v="09/03/2026: orden de compra n° 090-2026, JAPROG REMITIO ORDEN _x000a_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1007"/>
    <n v="882.37"/>
    <n v="0.62999999999999545"/>
    <s v="CONTRATO/ORDEN "/>
    <x v="18"/>
    <d v="2026-03-09T00:00:00"/>
    <n v="883"/>
    <n v="774.98"/>
    <n v="108.01999999999998"/>
    <s v="COMPUTER SUSTEM E.I.R.L"/>
    <s v="15/03/2026 AL 30/03/2026"/>
    <m/>
    <m/>
    <m/>
    <m/>
    <m/>
    <m/>
    <s v="se realizo el pago de la oc con fecha al 15/04/2026, por dos montos S/ 751.73 + 23.25"/>
    <s v="COMPROMETIDO "/>
    <s v="DEVENGADO "/>
    <s v="GIRADO"/>
    <d v="2026-04-15T00:00:00"/>
    <s v="SE REALIZO EL PAGO DE LA ORDEN N° 090-2026, CON DOS PAGOS : S/ 751.73+23.25"/>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NUE"/>
    <s v="nuevo: 2.3.2.7.4.99_x000a_antes: 2.3.2.7.13.98"/>
    <m/>
    <s v="SERVICIO DE SOPORTE INFORMATICO"/>
    <s v="SERVICIO"/>
    <m/>
    <n v="60000"/>
    <n v="0"/>
    <n v="1"/>
    <n v="0"/>
    <n v="0"/>
    <m/>
    <m/>
    <m/>
    <m/>
    <m/>
    <m/>
    <m/>
    <m/>
    <n v="60000"/>
    <n v="0"/>
    <n v="60000"/>
    <n v="0"/>
    <n v="0"/>
    <n v="0"/>
    <n v="0"/>
    <n v="0"/>
    <n v="0"/>
    <n v="0"/>
    <n v="0"/>
    <n v="0"/>
    <n v="0"/>
    <n v="42150"/>
    <s v="SGIST"/>
    <s v="INCLUIDO AL SIGA 12/01/2025"/>
    <s v="ANEXO 0001 (15/01/2026)"/>
    <s v="2. SOLICITUD N° 215-SISPLAN_x000a_1. 000012-2026/SGIST-GITE"/>
    <s v="2. SOLICITUD N° 215-SISPLAN_x000a_1. 000014-2026/GITE"/>
    <s v="2. MEMORANDO-000383-2026-GPP-ONPE_x000a_1. 000031-2026/GPP"/>
    <n v="42150"/>
    <s v="SE SOLICITO PRIORIZACION PRESUPUESTAL PARA COMPLETAR EL MONTO EN LA INTERACCION DE MERCADO POR S/ 4011 PARA EL SERVICIO DE ALQUILER DE COMPUTADORAS CLASIFICADOR 2.3.2.5.1.4"/>
    <m/>
    <s v="SERVICIO DE SOPORTE INFORMATICO"/>
    <n v="44000"/>
    <s v="NUEVO: 001216_x000a_ANTES: '01016"/>
    <s v="ANA OTERO"/>
    <s v="2: 000041-2026/CSL-SGIST-GITE_x000a_1: 000032-2026/CSL-SGIST-GITE"/>
    <s v="2: 24/02/2026_x000a_1:13/02/2026"/>
    <s v="000842-2026/SGIST-GITE"/>
    <d v="2026-02-24T00:00:00"/>
    <s v="000973-2026/GITE"/>
    <d v="2026-02-25T00:00:00"/>
    <s v="REMITIDO PARA CONTRATACION/ ADQUISICION"/>
    <s v="06/03/2026: HOJA DE ELEBVACION 001395-2026/JAPROG-SGL-GAD, JAPROG REMITIO COTIZACIONES PARA LA RESPECTIVA VERIFICACION DE CUMPLIMIENTO_x000a_26/02/2026: PROVEIDO N° 002857-2026/JAPROG-SGL-GAD, SE REMITIO PROVEIDO PARA LA ATENCION DE LA ESPECIALISTA DE JAPROG_x000a_25/02/2026: MEMORANDO N° 000973-2026/GITE, GITE REMITIO TDR Y PEDIDO PARA INICIO DE CONRATACION_x000a_17/02/2026: SE REMITIO HOJA DE ELEVACION 000912-2026/JAPROG-SGL-GAD, CON OBSERVACIONES AL TDR_x000a_13/02/2026: SE REMITIO MEMORANDO 000795-2026/GITE PARA EL INICIO DE CONTRATACION DERIVADO A LOGISTICA"/>
    <s v="CER-1356"/>
    <n v="42150"/>
    <n v="0"/>
    <s v="CONTRATO/ORDEN "/>
    <x v="19"/>
    <d v="2026-03-18T00:00:00"/>
    <n v="42150"/>
    <n v="42150"/>
    <n v="0"/>
    <s v="PERU GROUP SOLUTIONS S.A.C"/>
    <s v="50 DIAS CALENDARIOS"/>
    <s v="001927-2026/SGIST-GITE"/>
    <d v="2026-05-13T00:00:00"/>
    <s v="002404-2026/GITE"/>
    <d v="2026-05-14T00:00:00"/>
    <m/>
    <m/>
    <s v="04/06/2026: SE REALIZO EL PAGO DE LA O.S. 01113-2026, POR LOS IMPORTES DES/ 5058+ S/ 37092 con fecha del 04/06/2026_x000a_18/05/2026: memorando 002404-2026/GITE - CONFORMIDAD DEL SERVICIO DE SOPORTE INFORMATICO - EG2026 - ORDEN DE SERVICIO N 001113-2026-ONPE"/>
    <s v="COMPROMETIDO "/>
    <s v="DEVENGADO "/>
    <s v="GIRADO"/>
    <d v="2026-06-04T00:00:00"/>
    <s v="04/06/2026: SE REALIZO EL PAGO DE LA O.S. 01113-2026, POR LOS IMPORTES DES/ 5058+ S/ 37092 con fecha del 04/06/2026_x000a_14/05/2026: memorandoi 002404-2026/GITE- CONFORMIDAD DEL SERVICIO DE SOPORTE INFORMATICO - EG2026 - ORDEN DE SERVICIO N 001113-2026-ONP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4"/>
    <m/>
    <s v="ALQUILER DE SERVIDOR"/>
    <s v="SERVICIO"/>
    <m/>
    <n v="44000"/>
    <m/>
    <n v="1"/>
    <n v="1"/>
    <m/>
    <m/>
    <m/>
    <m/>
    <m/>
    <m/>
    <m/>
    <m/>
    <m/>
    <n v="88000"/>
    <n v="0"/>
    <n v="44000"/>
    <n v="44000"/>
    <n v="0"/>
    <n v="0"/>
    <n v="0"/>
    <n v="0"/>
    <n v="0"/>
    <n v="0"/>
    <n v="0"/>
    <n v="0"/>
    <n v="0"/>
    <n v="43896"/>
    <s v="SGIST"/>
    <s v="INCLUIDO AL SIGA 12/01/2025"/>
    <s v="ANEXO 0001 (15/01/2026)"/>
    <s v="2. SOLICITUD N° 0298-SISPLAN_x000a_1.SOLICITUD N° 0230-SISPLAN"/>
    <s v="2. SOLICITUD N° 0298-SISPLAN_x000a_1.SOLICITUD N° 0230-SISPLAN"/>
    <s v="2. MEMORANDO 000478-2026/GPP_x000a_1. 000408-2026/GPP"/>
    <n v="43896"/>
    <s v="1. SE PRIORIZO 10 000 PARA EL SERVICIO DE INSTALACION Y CONFIGURACION DE MULTIFUNCIONAL_x000a_se priorizo 20 000 para el servicio no programado de alquiler de equipos de computo"/>
    <m/>
    <s v="ALQUILER DE SERVIDOR"/>
    <n v="44000"/>
    <s v="001011"/>
    <m/>
    <s v="000028-2026/CSL-SGIST-GITE"/>
    <d v="2026-02-12T00:00:00"/>
    <s v="000700-2026/SGIST-GITE"/>
    <d v="2026-02-12T00:00:00"/>
    <s v="000781-2026/GITE"/>
    <d v="2026-02-13T00:00:00"/>
    <s v="REMITIDO PARA CONTRATACION/ ADQUISICION"/>
    <s v="_x000a_19/03/2026: ORDEN DE SERVICIO N° 01121 NOTIFICADA EL DA 20/03/2026_x000a_11/03/2026: SGIST REMITIO MEMORANDO N° 001235-2026/GITE CON LA VERIFICACION DE CUMPLIMIENTO_x000a_09/03/2026: HOJA DE ELEVACION N° 001433-2026/JAPROG-SGL-GAD, JAPROG REMITIO VERIFICACION DE CUMPLIMIENTO_x000a_27/02/2026: PROVEIDO EN PROYECTO ESPECIALISTA DE JAPROG EN INDAGACION DE MERCADO_x000a_25/02/2026: MEMORANDO 000978-2026/GITE, GITE REMITIO TDR Y PEDIDO PARA INICIO DE CONTRATACION"/>
    <s v="CER-1357"/>
    <n v="43896"/>
    <n v="0"/>
    <s v="CONTRATO/ORDEN "/>
    <x v="20"/>
    <d v="2026-03-19T00:00:00"/>
    <n v="43896"/>
    <n v="43896"/>
    <n v="0"/>
    <s v="ALFIL CONSULTORIA %COMUNICACIONES S.A.C"/>
    <s v="24 DE MARZO AL 30 ABRIL"/>
    <s v="2. 001889-2026/SGIST-GITE_x000a_1. 001689-2026/SGIST-GITE"/>
    <s v="2. 11/05/2026_x000a_1.23/04/2026"/>
    <s v="2. 002360-2026/GITE_x000a_1. 002069-2026/GITE"/>
    <s v="2. 13/05/2026_x000a_1.24/04/2026"/>
    <m/>
    <m/>
    <s v="29/05/2026: se realizo el pago de la O.S. 01121-2026, por los importes de S/ 4390+ S/ 39506 con fecha del 29/05/2026_x000a_13/05/2026: MEMORANDO 002360-2026/GITE, GITE REMITIO CONFORMIDAD DEL SERVICIO DE ALQUILER DE SERVIDORES – EG2026 - ORDEN DE SERVICIO N 001121-2026-ONPE_x000a_24/04/2026 -  MEMORANDO 002069-2026/GITE - CONFORMIDAD DEL SERVICIO DE ALQUILER DE SERVIDORES – EG2026 - ORDEN DE SERVICIO N 001121-2026-ONPE"/>
    <s v="COMPROMETIDO "/>
    <s v="DEVENGADO "/>
    <s v="GIRADO"/>
    <d v="2026-05-29T00:00:00"/>
    <s v="_x000a_29/05/2026: se realizo el pago de la O.S. 01121-2026, por los importes de S/ 4390+ S/ 39506 con fecha del 29/05/2026_x000a_MEMORANDO 002069-2026/GITE - CONFORMIDAD DEL SERVICIO DE ALQUILER DE SERVIDORES – EG2026 - ORDEN DE SERVICIO N 001121-2026-ONPE"/>
    <m/>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s v="EG 2026"/>
    <s v="2.3"/>
    <s v="2.3.2.7.4.99"/>
    <n v="170100040091"/>
    <s v="nuevo: RENOVACION DE SOPORTE DE SWITCHES CORE _x000a_antes: SERVICIO DE MANTENIMIENTO DE SWITCHES CORE"/>
    <s v="SERVICIO"/>
    <m/>
    <n v="42000"/>
    <m/>
    <n v="1"/>
    <m/>
    <m/>
    <m/>
    <m/>
    <m/>
    <m/>
    <m/>
    <m/>
    <m/>
    <m/>
    <n v="42000"/>
    <n v="0"/>
    <n v="42000"/>
    <n v="0"/>
    <n v="0"/>
    <n v="0"/>
    <n v="0"/>
    <n v="0"/>
    <n v="0"/>
    <n v="0"/>
    <n v="0"/>
    <n v="0"/>
    <n v="0"/>
    <m/>
    <s v="SGIST"/>
    <s v="INCLUIDO AL SIGA 12/01/2025"/>
    <s v="ANEXO 0001 (15/01/2026)"/>
    <s v="2. SOLICITUD N° 0298-SISPLAN"/>
    <s v="2. SOLICITUD N° 0298-SISPLAN"/>
    <s v="2. MEMORANDO 000478-2026/GPP"/>
    <n v="42000"/>
    <s v="SE PRIORIZO 25 000 PARA EL SERVICIO DE INSTALACION Y CONFIGURACION DE MULTIFUNCIONAL"/>
    <m/>
    <s v="RENOVACION DE SOPORTE DE SWITCHES CORE"/>
    <n v="0"/>
    <m/>
    <m/>
    <m/>
    <m/>
    <m/>
    <m/>
    <m/>
    <m/>
    <s v="NO EJECUTADO / PRIORIZADO"/>
    <m/>
    <m/>
    <m/>
    <n v="0"/>
    <m/>
    <x v="14"/>
    <m/>
    <m/>
    <m/>
    <m/>
    <m/>
    <m/>
    <m/>
    <m/>
    <m/>
    <m/>
    <m/>
    <m/>
    <m/>
    <m/>
    <m/>
    <m/>
    <m/>
    <m/>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2.7.4.99"/>
    <m/>
    <s v="SERVICIO DE SUSCRIPCION A BASE DE DATOS DE SERVICIO DE INTELIGENCIA COMERCIAL"/>
    <s v="SERVICIO"/>
    <m/>
    <n v="35000"/>
    <m/>
    <n v="1"/>
    <m/>
    <m/>
    <m/>
    <m/>
    <m/>
    <m/>
    <m/>
    <m/>
    <m/>
    <m/>
    <n v="35000"/>
    <n v="0"/>
    <n v="35000"/>
    <n v="0"/>
    <n v="0"/>
    <n v="0"/>
    <n v="0"/>
    <n v="0"/>
    <n v="0"/>
    <n v="0"/>
    <n v="0"/>
    <n v="0"/>
    <n v="0"/>
    <n v="19791"/>
    <s v="SGSI"/>
    <s v="INCLUIDO AL SIGA 12/01/2025"/>
    <s v="ANEXO 0001 (15/01/2026)"/>
    <m/>
    <m/>
    <m/>
    <n v="19791"/>
    <m/>
    <m/>
    <s v="SERVICIO DE SUSCRIPCION A BASE DE DATOS DE SERVICIO DE INTELIGENCIA COMERCIAL"/>
    <n v="19791"/>
    <s v="01018"/>
    <s v="ANA OTERO"/>
    <s v="000197-2026/SGSI-GITE"/>
    <d v="2026-02-12T00:00:00"/>
    <s v="000720-2026/SGIST-GITE"/>
    <d v="2026-02-13T00:00:00"/>
    <s v="000762-2026/GITE"/>
    <s v="13/02/20269"/>
    <s v="REMITIDO PARA CONTRATACION/ ADQUISICION"/>
    <s v="04/03/2026: PROVEIDO 003133-2026/JAPROG-SGL-GAD SE DERIVO APROBACION DE CCP A ESPECIALISTA DE JAPROG PARA ELABORACION DE O.S_x000a_04/03/2026: SGPR APROBO LA SOLICITUD DE CCP MEDIANTE INFORME N° 000927-2026/SGPR-GPP_x000a_02/03/2026: JAPROG REMITIO HOJA DE ELEVACION 001242-2026/JAPROG-SGL-GAD, PARA LA SOLICITUD DE CCP_x000a_25/02/2026: JAPROG REMITIO HOJA DE ELEVACION N| 001150-2026/JAPROG-SGL-GAD, CON COTIZACIONES PARA LA RESPECTIVA VERIFICACION DE CUMPLIMIENTO_x000a_13/02/2026: GITE REMITIO MEMORANDO N° 000762-2026/GITE, DERIVADO A SGL CON PEDIDO Y TDR PARA INICIO DE CONTRATACION_x000a_13/02/2026: SGIST remitio informe n° 000720-2026/SGIST-GITE para contratacion del ERVICIO DE SUSCRIPCION A BASE DE DATOS DE SERVICIO DE INTELIGENCIA COMERCIAL – EG 2026 de la SGSI"/>
    <s v="CER-1175"/>
    <n v="19790.400000000001"/>
    <n v="0.59999999999854481"/>
    <s v="CONTRATO/ORDEN "/>
    <x v="21"/>
    <d v="2026-03-04T00:00:00"/>
    <n v="19791"/>
    <n v="19790.400000000001"/>
    <n v="0.59999999999854481"/>
    <s v="T &amp; G INFORMATICA S.A.C"/>
    <m/>
    <m/>
    <m/>
    <m/>
    <m/>
    <m/>
    <m/>
    <s v="se realizo la anulacion de la O.S. 0941-2026 del servicio de suscripcion de base de datos de servicio de inteligencia comercial"/>
    <s v="anulada"/>
    <s v="anulada"/>
    <s v="anulada"/>
    <s v="anulada"/>
    <s v="se realizo la anulacion de la O.S. 0941-2026 del servicio de suscripcion de base de datos de servicio de inteligencia comercial"/>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NUE"/>
    <s v="nuevo: 2.3.2.5.1.99_x000a_antes: 2.3.2.7.4.99"/>
    <m/>
    <s v="SUSCRIPCION DE LICENCIA ANUAL PARA SOFTWARE DE DISEÑO GRAFICO Y DISEÑO WEB"/>
    <s v="SERVICIO"/>
    <m/>
    <n v="30000"/>
    <m/>
    <n v="1"/>
    <m/>
    <m/>
    <m/>
    <m/>
    <m/>
    <m/>
    <m/>
    <m/>
    <m/>
    <m/>
    <n v="30000"/>
    <n v="0"/>
    <n v="30000"/>
    <n v="0"/>
    <n v="0"/>
    <n v="0"/>
    <n v="0"/>
    <n v="0"/>
    <n v="0"/>
    <n v="0"/>
    <n v="0"/>
    <n v="0"/>
    <n v="0"/>
    <n v="30000"/>
    <s v="SGSI"/>
    <s v="REGISTRADO 15/01/2026"/>
    <s v="ANEXO 0001 (15/01/2026)"/>
    <s v="000224-2026/SGIST-GITE"/>
    <s v="000224-2026/SGIST-GITE"/>
    <s v="000058-2026/SGPR-GPP"/>
    <n v="30000"/>
    <s v="se solicito cambio de clasificador de gasto nuevo clasificador 2.3.2.5.1.99"/>
    <m/>
    <s v="SUSCRIPCION DE LICENCIA ANUAL PARA SOFTWARE DE DISEÑO GRAFICO Y DISEÑO WEB"/>
    <n v="30000"/>
    <s v="01602"/>
    <s v="ERIKA ZEGARRA"/>
    <s v="000213-2026/SGSI-GITE"/>
    <d v="2026-02-16T00:00:00"/>
    <s v="000737-2026/SGIST-GITE"/>
    <d v="2026-02-17T00:00:00"/>
    <s v="000820-2026/GITE"/>
    <d v="2026-02-17T00:00:00"/>
    <s v="REMITIDO PARA CONTRATACION/ ADQUISICION"/>
    <s v="12/03/2026:SGPR REMITIO INFORME N° 001117-2026/SGPR-GPP APROBANDO SOLICITUD DE CCP_x000a_11/03/2026: MEMORANDO N° 001645-2026/SGL-GAD, LOGISITCA REMITIO LA SOLICITUD DE APROBACION DE CCP N° 1310, DERIVADO A GPP_x000a_11/03/2026: HOJA DE ELEVACION N° 001510-2026/JAPROG-SGL-GAD (11/03/2026) JAPROG SOLICITO APROBACION DE CCP N° 1310 _x000a_27/02/2026: DERIVADO A JIMMY DE SGGDI PARA ELABORACION DE VERIFICACION DE CUMPLIMIENTO_x000a_27/02/2026: HOJA DE ELEVACION N° 001207-2026/JAPROG-SGL-GAD, JAPROG REMITIO COTIZACIONES PARA LA RESPECTIVA VERIFICACION DE CUMPLIMIENTO_x000a_17/02/2026: PROVEIDO 002284-2026/JAPROG-SGL-GAD, DERIVADO A ERIKA ZEGARRA PARA ATENCION_x000a_17/02/2026: MEMORANDO N° 000820-2026/GITE, GITE DERIVO REQUERIMIENTO A LOGISTICA PARA INICIO DE CONTRATACION_x000a_17/02/2026: informe 000737-2026/SGIST-GITE, SGIST REMITIO PEDIDO PARAINICIO DE CONTRATACION"/>
    <s v="CER-1310"/>
    <n v="29999.4"/>
    <n v="0.59999999999854481"/>
    <s v="CONTRATO/ORDEN "/>
    <x v="22"/>
    <d v="2023-03-13T00:00:00"/>
    <n v="30000"/>
    <n v="29999.4"/>
    <n v="0.59999999999854481"/>
    <s v="jl business and service s.a.c."/>
    <m/>
    <s v="2. 000496-2026/SGSI-GITE_x000a_1. 00490-2026/SGSI-GITE"/>
    <s v="2. 09/04/2026_x000a_1. 08/04/2026"/>
    <s v="001798-2026/GITE"/>
    <d v="2026-04-09T00:00:00"/>
    <m/>
    <m/>
    <s v="016/04/2026: se realizo el pago de la O.S. 01093-2026 por los importes de S/ 3000+26999.40_x000a_09/04/2026- MEMORANDO 001798-2026/GITE, CONFORMIDAD DE LA SUSCRIPCION DE LICENCIA ANUAL PARA SOFTWARE DE DISEÑO GRAFICO Y DISEÑO WEB - EG 2026, ORDEN DE SERVICIO N° 1093-2026 [JL BUSINESS AND SERVICE S.A.C.]"/>
    <s v="COMPROMETIDO "/>
    <s v="DEVENGADO "/>
    <s v="GIRADO"/>
    <d v="2026-04-16T00:00:00"/>
    <s v="016/04/2026: se realizo el pago de la O.S. 01093-2026 por los importes de S/ 3000+26999.40_x000a_09/04/2026. MEMORANDO 001798-2026/GITE CONFORMIDAD DE LA SUSCRIPCION DE LICENCIA ANUAL PARA SOFTWARE DE DISEÑO GRAFICO Y DISEÑO WEB - EG 2026, ORDEN DE SERVICIO N° 1093-2026 [JL BUSINESS AND SERVICE S.A.C.]"/>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2.5.1.3"/>
    <n v="941000010052"/>
    <s v="SERVICIO  DE ALQUILER DE MOBILIARIO DE EQUIPOS DE OFICINA (LURIN)"/>
    <s v="SERVICIO"/>
    <s v="SERVICIO"/>
    <n v="52000"/>
    <n v="1"/>
    <m/>
    <m/>
    <m/>
    <m/>
    <m/>
    <m/>
    <m/>
    <m/>
    <m/>
    <m/>
    <m/>
    <n v="52000"/>
    <n v="52000"/>
    <n v="0"/>
    <n v="0"/>
    <n v="0"/>
    <n v="0"/>
    <n v="0"/>
    <n v="0"/>
    <n v="0"/>
    <n v="0"/>
    <n v="0"/>
    <n v="0"/>
    <n v="0"/>
    <n v="21988.05"/>
    <s v="SGIST"/>
    <s v="INCLUIDO AL SIGA 12/01/2025"/>
    <s v="ANEXO 0001 (15/01/2026)"/>
    <s v="SOLICITUD N° 0246-SISPLAN"/>
    <s v="SOLICITUD N° 0246-SISPLAN"/>
    <s v="000416-2026/GPP"/>
    <n v="21988.05"/>
    <s v="SE PRIORIZO EL MONTO DE 30000 PARA DERIVARSE A NUEVA ACTIVIDAD OPERATIVA DE LA SGIST"/>
    <m/>
    <s v="ALQUILER DE MOBILIARIO PARA OFICINA"/>
    <n v="22000"/>
    <s v="01262"/>
    <m/>
    <s v="000049-2026/CSL-SGIST-GITE"/>
    <d v="2026-03-03T00:00:00"/>
    <s v="000913-2026/SGIST-GITE"/>
    <d v="2026-03-03T00:00:00"/>
    <s v="001075-2026/GITE"/>
    <d v="2026-03-03T00:00:00"/>
    <s v="REMITIDO PARA CONTRATACION/ ADQUISICION"/>
    <s v="_x000a_04/03/2026: HOJA DE ELEVACION 001411-2026/JAPROG-SGL-GAD, SE REMTIO COTIZACION PARA LA VERIFICACION DE CUMPLIMIENTO_x000a_03/03/2026: MEMORANDO N° 001075-2026/GITE, GITE REMITIO PEDIDO Y TDR PARA INICIO DE CONTRATACION PARA SEDE LURIN_x000a_03/03/2026: SGIST REMITIO INFORME N° 0913-2026-SGIST, PARA REVISION POR CONTRATACION MENORES SEDE LURIN_x000a_23/02/2026: HOJA DE ELEVACION N° 001094-2026/JAPROG-SGL-GAD, DONDE SE INDICA LA PUBLICACION DEL SERVICIO_x000a_23/02/2026: MEMORANDO 000925-2026/GITE, GITE REMITIO TERMINOS DE REFERENCIA ACTUALIZADOS PARA ALQUILER DE MOBILIARIO_x000a_05/02/2026: INFORME N| 000604-2026/SGIST-GITE, EN PROYECTO DE SGIST"/>
    <s v="CER-1311"/>
    <n v="21988.05"/>
    <n v="0"/>
    <s v="CONTRATO/ORDEN "/>
    <x v="23"/>
    <d v="2026-03-13T00:00:00"/>
    <n v="21988.05"/>
    <n v="21988.05"/>
    <n v="0"/>
    <s v="MOBILIART S.A.C"/>
    <m/>
    <s v="2. 001846-2026/SGIST-GITE_x000a_1. 001691-2026/SGIST-GITE"/>
    <s v="2. 07/05/2026_x000a_1. 23/04/2026"/>
    <s v="2. 002267-2026/GITE_x000a_1. 002073-2026/GITE"/>
    <s v="2. 07/05/2026_x000a_1. 24/04/2026"/>
    <m/>
    <m/>
    <s v="13/05/2026: SE REALIZO EL PAGO DE LA O..S. 01095-2026 por los importes de S/ 3979+ S/ 35808.90 con fecha del 13/05/2026_x000a_11/05/2026: PRECISIONES A LA CONFORMIDAD DE PAGO_x000a_24/04/2026: MEMORANDO  002073-2026/GITE - CONFORMIDAD DEL SERVICIO DE ALQUILER DE MOBILIARIO PARA OFICINA - EG 2026 - UNICO ENTREGABLE - ORDEN DE SERVICIO N 1095"/>
    <s v="COMPROMETIDO "/>
    <s v="DEVENGADO "/>
    <s v="GIRADO"/>
    <d v="2026-05-13T00:00:00"/>
    <s v="07/05/2026: GITE REMITIO MEMORANDO CON LAS PRECISIONES A LA CONFORMIDAD DEL SERVICIO DE ALQUILER DE MOBILIARIO PARA OFICINA - EG 2026 - UNICO ENTREGABLE - ORDEN DE SERVICIO N 1095"/>
    <s v="13/05/2026: SE REALIZO EL PAGO DE LA O..S. 01095-2026 por los importes de S/ 3979+ S/ 35808.90 con fecha del 13/05/2026"/>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2.5.1.3"/>
    <m/>
    <s v="ALQUILER DE MOBILIARIO PARA CENTRO DE MONITOREO - ESCRITORIOS (50)"/>
    <s v="SERVICIO"/>
    <m/>
    <n v="19500"/>
    <n v="1"/>
    <n v="1"/>
    <n v="1"/>
    <n v="1"/>
    <m/>
    <m/>
    <m/>
    <m/>
    <m/>
    <m/>
    <m/>
    <m/>
    <n v="78000"/>
    <n v="19500"/>
    <n v="19500"/>
    <n v="19500"/>
    <n v="19500"/>
    <n v="0"/>
    <n v="0"/>
    <n v="0"/>
    <n v="0"/>
    <n v="0"/>
    <n v="0"/>
    <n v="0"/>
    <n v="0"/>
    <m/>
    <s v="SGSI"/>
    <s v="INCLUIDO AL SIGA 12/01/2025"/>
    <s v="ANEXO 0001 (15/01/2026)"/>
    <s v="3. SOLICITUD N° 0246-SISPLAN_x000a_2. solicitud n° 0138-SISPLAN_x000a_1. 000284-2026/SGIST-GITE"/>
    <s v="3. SOLICITUD N° 0246-SISPLAN_x000a_2. solicitud n° 0138-SISPLAN_x000a_1. 000284-2026/SGIST-GITE"/>
    <s v="3. MEMORANDO N° 000416-2026/GPP_x000a_2. MEMORANDO-000301-2026-GPP-ONPE_x000a_1. 000091-2026/GPP"/>
    <n v="0"/>
    <s v="SE PRIORIZA PARA FORMATOS CLAVES"/>
    <m/>
    <s v="ALQUILER DE MOBILIARIO PARA OFICINA"/>
    <m/>
    <m/>
    <m/>
    <m/>
    <m/>
    <m/>
    <m/>
    <m/>
    <m/>
    <s v="NO EJECUTADO / PRIORIZADO"/>
    <s v="16/03/2026: memorando 000042-2026/SGIST-GITE, SGIST COMUNICO DESISTIMIENTO A LA CONTRATACION POR CAMBIO DE ESTRATEGICAS Y PLAZOS DE CONTRATACION_x000a_07/03/2026: GPP DEBE REMITIR MEMORANDO DONDE APRUEBA LA MODIFICACION PRESUPUESTAL DONDE SE PRIORIIZO SALDOS DE LA META 93 Y 94 PARA DERIVARSE A LA META 95 (SGIST)_x000a_23/02/2026: HOJA DE ELEVACION N° 001094-2026/JAPROG-SGL-GAD, DONDE SE INDICA LA PUBLICACION DEL SERVICIO_x000a_23/02/2026: MEMORANDO 000925-2026/GITE, GITE REMITIO TERMINOS DE REFERENCIA ACTUALIZADOS PARA ALQUILER DE MOBILIARIO_x000a_05/02/2026: INFORME N| 000604-2026/SGIST-GITE, EN PROYECTO DE SGIST"/>
    <s v="PENDIENTE DE CCP"/>
    <m/>
    <n v="0"/>
    <s v="PENDIENTE DE CCP"/>
    <x v="14"/>
    <m/>
    <n v="0"/>
    <m/>
    <n v="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3"/>
    <m/>
    <s v="ALQUILER DE MOBILIARIO PARA CENTRO DE MONITOREO - ESCRITORIOS (40)"/>
    <s v="SERVICIO"/>
    <m/>
    <n v="12480"/>
    <n v="1"/>
    <n v="1"/>
    <n v="1"/>
    <n v="1"/>
    <m/>
    <m/>
    <m/>
    <m/>
    <m/>
    <m/>
    <m/>
    <m/>
    <n v="49920"/>
    <n v="12480"/>
    <n v="12480"/>
    <n v="12480"/>
    <n v="12480"/>
    <n v="0"/>
    <n v="0"/>
    <n v="0"/>
    <n v="0"/>
    <n v="0"/>
    <n v="0"/>
    <n v="0"/>
    <n v="0"/>
    <m/>
    <s v="SGIST"/>
    <s v="INCLUIDO AL SIGA 12/01/2025"/>
    <m/>
    <s v="SOLICITUD N° 0246-SISPLAN"/>
    <s v="SOLICITUD N° 0246-SISPLAN"/>
    <s v="000416-2026/GPP"/>
    <n v="0"/>
    <s v="SE HABILITO PRESUPUESTO DE LAS METAS 93 Y 94 PARA CONSOLIDAR ITEMS "/>
    <m/>
    <s v="ALQUILER DE MOBILIARIO PARA OFICINA"/>
    <m/>
    <m/>
    <m/>
    <s v="2. 000052-2026/CSL-SGIST-GITE_x000a_1. 000039-2026/CSL-SGIST-GITE"/>
    <s v="2. 09/03/2026_x000a_1. 20/02/2026"/>
    <s v="000815-2026/SGIST-GITE"/>
    <d v="2026-02-20T00:00:00"/>
    <s v="000925-2026/GITE"/>
    <d v="2026-02-23T00:00:00"/>
    <s v="NO EJECUTADO / PRIORIZADO"/>
    <s v="16/03/2026: memorando 000042-2026/SGIST-GITE, SGIST COMUNICO DESISTIMIENTO A LA CONTRATACION POR CAMBIO DE ESTRATEGICAS Y PLAZOS DE CONTRATACION_x000a_07/03/2026: GPP DEBE REMITIR MEMORANDO DONDE APRUEBA LA MODIFICACION PRESUPUESTAL DONDE SE PRIORIIZO SALDOS DE LA META 93 Y 94 PARA DERIVARSE A LA META 95 (SGIST)_x000a_23/02/2026: HOJA DE ELEVACION N° 001094-2026/JAPROG-SGL-GAD, DONDE SE INDICA LA PUBLICACION DEL SERVICIO_x000a_23/02/2026: MEMORANDO 000925-2026/GITE, GITE REMITIO TERMINOS DE REFERENCIA ACTUALIZADOS PARA ALQUILER DE MOBILIARIO_x000a_05/02/2026: INFORME N| 000604-2026/SGIST-GITE, EN PROYECTO DE SGIST"/>
    <s v="PENDIENTE DE CCP"/>
    <m/>
    <n v="0"/>
    <s v=" INTERACCIÓN CON EL MERCADO"/>
    <x v="14"/>
    <m/>
    <n v="0"/>
    <m/>
    <n v="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3"/>
    <m/>
    <s v="ALQUILER DE MOBILIARIO PARA CENTRO DE MONITOREO - SILLAS (40)"/>
    <s v="SERVICIO"/>
    <m/>
    <n v="9600"/>
    <n v="1"/>
    <n v="1"/>
    <n v="1"/>
    <n v="1"/>
    <m/>
    <m/>
    <m/>
    <m/>
    <m/>
    <m/>
    <m/>
    <m/>
    <n v="38400"/>
    <n v="9600"/>
    <n v="9600"/>
    <n v="9600"/>
    <n v="9600"/>
    <n v="0"/>
    <n v="0"/>
    <n v="0"/>
    <n v="0"/>
    <n v="0"/>
    <n v="0"/>
    <n v="0"/>
    <n v="0"/>
    <m/>
    <s v="SGIST"/>
    <s v="INCLUIDO AL SIGA 12/01/2025"/>
    <m/>
    <s v="SOLICITUD N° 0246-SISPLAN"/>
    <s v="SOLICITUD N° 0246-SISPLAN"/>
    <s v="000416-2026/GPP"/>
    <n v="0"/>
    <s v="SE HABILITO PRESUPUESTO DE LAS METAS 93 Y 94 PARA CONSOLIDAR ITEMS "/>
    <m/>
    <s v="ALQUILER DE MOBILIARIO PARA OFICINA"/>
    <n v="0"/>
    <n v="1275"/>
    <m/>
    <s v="2. 000052-2026/CSL-SGIST-GITE_x000a_1. 000039-2026/CSL-SGIST-GITE"/>
    <s v="2. 09/03/2026_x000a_1. 20/02/2026"/>
    <m/>
    <m/>
    <m/>
    <m/>
    <s v="NO EJECUTADO / PRIORIZADO"/>
    <s v="16/03/2026: memorando 000042-2026/SGIST-GITE, SGIST COMUNICO DESISTIMIENTO A LA CONTRATACION POR CAMBIO DE ESTRATEGICAS Y PLAZOS DE CONTRATACION_x000a_07/03/2026: GPP DEBE REMITIR MEMORANDO DONDE APRUEBA LA MODIFICACION PRESUPUESTAL DONDE SE PRIORIIZO SALDOS DE LA META 93 Y 94 PARA DERIVARSE A LA META 95 (SGIST)_x000a_23/02/2026: HOJA DE ELEVACION N° 001094-2026/JAPROG-SGL-GAD, DONDE SE INDICA LA PUBLICACION DEL SERVICIO_x000a_23/02/2026: MEMORANDO 000925-2026/GITE, GITE REMITIO TERMINOS DE REFERENCIA ACTUALIZADOS PARA ALQUILER DE MOBILIARIO_x000a_05/02/2026: INFORME N| 000604-2026/SGIST-GITE, EN PROYECTO DE SGIST"/>
    <s v="PENDIENTE DE CCP"/>
    <m/>
    <n v="0"/>
    <s v=" INTERACCIÓN CON EL MERCADO"/>
    <x v="14"/>
    <m/>
    <n v="0"/>
    <m/>
    <n v="0"/>
    <m/>
    <m/>
    <m/>
    <m/>
    <m/>
    <m/>
    <m/>
    <m/>
    <m/>
    <m/>
    <m/>
    <m/>
    <m/>
    <m/>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2.5.1.3"/>
    <m/>
    <s v="ALQUILER DE MOBILIARIO PARA CENTRO DE MONITOREO - SILLAS (40)"/>
    <s v="SERVICIO"/>
    <m/>
    <n v="12000"/>
    <n v="1"/>
    <n v="1"/>
    <n v="1"/>
    <n v="1"/>
    <m/>
    <m/>
    <m/>
    <m/>
    <m/>
    <m/>
    <m/>
    <m/>
    <n v="48000"/>
    <n v="12000"/>
    <n v="12000"/>
    <n v="12000"/>
    <n v="12000"/>
    <n v="0"/>
    <n v="0"/>
    <n v="0"/>
    <n v="0"/>
    <n v="0"/>
    <n v="0"/>
    <n v="0"/>
    <n v="0"/>
    <m/>
    <s v="SGSI"/>
    <s v="INCLUIDO AL SIGA 12/01/2025"/>
    <m/>
    <s v="3. SOLICITUD N° 0246-SISPLAN_x000a_2. solicitud n° 0138-SISPLAN_x000a_1. 000284-2026/SGIST-GITE"/>
    <s v="3. SOLICITUD N° 0246-SISPLAN_x000a_2. solicitud n° 0138-SISPLAN_x000a_1. 000284-2026/SGIST-GITE"/>
    <s v="3. MEMORANDO N° 000416-2026/GPP_x000a_2. MEMORANDO-000301-2026-GPP-ONPE_x000a_1. 000091-2026/GPP"/>
    <n v="0"/>
    <s v="SE PRIORIZA PARA FORMATOS CLAVES"/>
    <m/>
    <s v="ALQUILER DE MOBILIARIO PARA OFICINA"/>
    <n v="15000"/>
    <n v="1275"/>
    <m/>
    <m/>
    <m/>
    <m/>
    <m/>
    <m/>
    <m/>
    <s v="NO EJECUTADO / PRIORIZADO"/>
    <s v="16/03/2026: memorando 000042-2026/SGIST-GITE, SGIST COMUNICO DESISTIMIENTO A LA CONTRATACION POR CAMBIO DE ESTRATEGICAS Y PLAZOS DE CONTRATACION_x000a_07/03/2026: GPP DEBE REMITIR MEMORANDO DONDE APRUEBA LA MODIFICACION PRESUPUESTAL DONDE SE PRIORIIZO SALDOS DE LA META 93 Y 94 PARA DERIVARSE A LA META 95 (SGIST)_x000a_23/02/2026: HOJA DE ELEVACION N° 001094-2026/JAPROG-SGL-GAD, DONDE SE INDICA LA PUBLICACION DEL SERVICIO_x000a_23/02/2026: MEMORANDO 000925-2026/GITE, GITE REMITIO TERMINOS DE REFERENCIA ACTUALIZADOS PARA ALQUILER DE MOBILIARIO_x000a_05/02/2026: INFORME N| 000604-2026/SGIST-GITE, EN PROYECTO DE SGIST"/>
    <s v="PENDIENTE DE CCP"/>
    <m/>
    <n v="0"/>
    <s v="PENDIENTE DE CCP"/>
    <x v="14"/>
    <m/>
    <n v="0"/>
    <m/>
    <n v="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4"/>
    <m/>
    <s v="ALQUILER DE EQUIPOS DE COMPUTO PARA CENTRO DE MONITOREO (30)"/>
    <s v="SERVICIO"/>
    <m/>
    <n v="6000"/>
    <n v="1"/>
    <n v="1"/>
    <n v="1"/>
    <n v="1"/>
    <m/>
    <m/>
    <m/>
    <m/>
    <m/>
    <m/>
    <m/>
    <m/>
    <n v="24000"/>
    <n v="6000"/>
    <n v="6000"/>
    <n v="6000"/>
    <n v="6000"/>
    <n v="0"/>
    <n v="0"/>
    <n v="0"/>
    <n v="0"/>
    <n v="0"/>
    <n v="0"/>
    <n v="0"/>
    <n v="0"/>
    <n v="13548.15"/>
    <s v="SGIST"/>
    <s v="INCLUIDO AL SIGA 12/01/2025"/>
    <s v="ANEXO 0001 (15/01/2026)"/>
    <s v="000012-2026/SGIST-GITE"/>
    <s v="000014-2026/GITE"/>
    <s v="000031-2026/GPP"/>
    <n v="28011"/>
    <s v="SE HABILITO PARA COMPLETAR EL MONTO EN LA INTERACCION DE MERCADO POR S/ 4011 PDEL SERVICIO DE SOPORTE INFORMATICO CLASIFICADOR 2.3.7.13.98"/>
    <m/>
    <s v="ALQUILER DE EQUIPO DE COMPUTO"/>
    <n v="13548.15"/>
    <n v="240"/>
    <m/>
    <s v="000003-2026/CSL-SGIST-GITE"/>
    <d v="2026-01-19T00:00:00"/>
    <s v="000318-2026/SGIST-GITE"/>
    <d v="2026-01-19T00:00:00"/>
    <s v="000312-2026/GITE"/>
    <d v="2026-01-20T00:00:00"/>
    <s v="REMITIDO PARA CONTRATACION/ ADQUISICION"/>
    <s v="06/02/2026: NOTIFICACION DE ORDEN DE SERVICIO N° 0558_x000a_06/02/2026: PROVEIDO N° 001654-2026/GAD, DERIVADO A FINANZAS_x000a_06/02/2026: se remitio informe n° 000534-2026/SGPR-GPP, para solicitud de aprobacion de CCP_x000a_20/01/2026: GITE remitio memorando n° 000312-2026/GITE, remtiido a SGL para contratacion"/>
    <s v="CER-798"/>
    <n v="13548.15"/>
    <n v="0"/>
    <s v="CONTRATO/ORDEN "/>
    <x v="24"/>
    <d v="2026-02-05T00:00:00"/>
    <n v="13548.15"/>
    <n v="13548.15"/>
    <n v="0"/>
    <s v="W&amp;H SOLUTIONS INTEGRALES S.A.C"/>
    <m/>
    <s v="2.informe 002024-2026/SGIST-GITE - INFORME PREVIO DE CONFORMIDAD DEL SERVICIO DE ALQUILER DE EQUIPO DE COMPUTO - EG 2026 - ORDEN DE SERVICIO N 000558-2026-ONPE - ENTREGABLE 2_x000a_1. 001520-2026/SGIST-GITE"/>
    <s v="2. 19/05/2026_x000a_1. 14/04/2026"/>
    <s v="2. memorando 002503-2026/GITE - _x000a_1.001879-2026/GITE"/>
    <s v="2. 20/05/2026_x000a_1. 15/04/2026"/>
    <m/>
    <m/>
    <s v="20/04/2026: _x000a_02/06/2026: informe 002205-2026/SGIST-GITE, SGIST solicito la rebaja de la orden de servicio n° 0558-2026 del servicio de alquiler de equipo de computo EG 2026_x000a_28/05/2026: MEMORANDO 002673-2026/GITE - CONFORMIDAD DEL SERVICIO DE ALQUILER DE EQUIPO DE COMPUTO - EG 2026 - ORDEN DE SERVICIO N 000558-2026-ONPE - ENTREGABLE 3_x000a_28/05/2026: INFORME 02152-2026/SGIST-GITE - INFORME PREVIO DE CONFORMIDAD DEL SERVICIO DE ALQUILER DE EQUIPO DE COMPUTO - EG 2026 - ORDEN DE SERVICIO N 000558-2026-ONPE - ENTREGABLE 3_x000a_20/05/2026: GITE REMITIO MEMORANDO N° 02503-2026/GITE -  ENTREGABLE 2CONFORMIDAD DEL SERVICIO DE ALQUILER DE EQUIPO DE COMPUTO_x000a_15/04/2026: memorando 001879-2026/GITE - SE REMITE LAS PRECISIONES A LA CONFORMIDAD DEL SERVICIO DE ALQUILER DE EQUIPO DE COMPUTO - EG 2026 - ORDEN DE SERVICIO N 000558-2026-ONPE"/>
    <s v="COMPROMETIDO "/>
    <s v="DEVENGADO "/>
    <s v="GIRADO"/>
    <s v="20/04/2026 y 28/05/2026"/>
    <s v="se realizo el pago de la O.S. 558 con dos fechas de pago 21/04/2026 y 28/05/2026_x000a_3. memorando 002419-2026/GITE - SE REMITE OBSERVACIONES AL ENTREGABLE 2 DEL SERVICIO DE ALQUILER DE EQUIPO DE COMPUTO - EG 2026 - ORDEN DE SERVICIO N 000558-2026-ONPE_x000a_2. informe 001964-2026/SGIST-GITE SE REMITE OBSERVACIONES AL ENTREGABLE 2 DEL SERVICIO DE ALQUILER DE EQUIPO DE COMPUTO - EG 2026 - ORDEN DE SERVICIO N 000558-2026-ONPE_x000a_02/06/2026: informe 002205-2026/SGIST-GITE, SGIST solicito la rebaja de la orden de servicio n° 0558-2026 del servicio de alquiler de equipo de computo EG 2026_x000a_1.SE REMITE LAS PRECISIONES A LA CONFORMIDAD DEL SERVICIO DE ALQUILER DE EQUIPO DE COMPUTO - EG 2026 - ORDEN DE SERVICIO N 000558-2026-ONP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4"/>
    <m/>
    <s v="SERVICIO DE ALQUILER DE IMPRESORA MULTIFUNCIONAL"/>
    <s v="SERVICIO"/>
    <m/>
    <n v="850"/>
    <n v="2"/>
    <n v="2"/>
    <n v="2"/>
    <n v="2"/>
    <m/>
    <m/>
    <m/>
    <m/>
    <m/>
    <m/>
    <m/>
    <m/>
    <n v="6800"/>
    <n v="1700"/>
    <n v="1700"/>
    <n v="1700"/>
    <n v="1700"/>
    <n v="0"/>
    <n v="0"/>
    <n v="0"/>
    <n v="0"/>
    <n v="0"/>
    <n v="0"/>
    <n v="0"/>
    <n v="0"/>
    <n v="3000"/>
    <s v="SGIST"/>
    <s v="INCLUIDO AL SIGA 12/01/2025"/>
    <s v="ANEXO 0001 (15/01/2026)"/>
    <m/>
    <m/>
    <m/>
    <n v="3000"/>
    <m/>
    <m/>
    <s v="nueva denominacion: 940100060008 - ALQUILER DE EQUIPO MULTIFUNCIONAL COPIADORA IMPRESORA SCANNER_x000a_antes: ALQUILER DE IMPRESORAS"/>
    <n v="3000"/>
    <s v="0757"/>
    <m/>
    <s v="000022-2026/CSL-SGIST-GITE"/>
    <d v="2026-02-04T00:00:00"/>
    <s v="001300-2026/SGIST-GITE"/>
    <d v="2026-02-04T00:00:00"/>
    <s v="001007-2026/GITE"/>
    <d v="2026-02-26T00:00:00"/>
    <s v="REMITIDO PARA CONTRATACION/ ADQUISICION"/>
    <s v="11/03/2026: HOJA DE ELEVACION N °001512-2026/JAPROG-SGL-GAD, JAPROG SOLICITO APROBACION DE CCP_x000a_06/03/2026: PROVEIDO 003306-2026/JAPROG-SGL-GAD, DERIVADO A ESPECIALISTA DE JAPROG JUAN YAIPEN PARA CONTINUAR CON LA SOLICITUD DE CCP_x000a_06/03/2026: MEMORANDO 001148-2026/GITE, SE REMITIO VERIFICACION DE CUMPLIMIENTO DERIVADO A SGIST_x000a_06/03/2026: INFORME 000973-2026/SGIST-GITE, SE REMTIO VERIFICACION DE CUMPLIMIENTO_x000a_04/03/2026: HOJA DE ELVACION N° 001328-2026/JAPROG-SGL-GAD, JAPROG REMITIO COTIZACIONES PARA LA RESPECTIVA VERIFICACION DE CUMPLIMIENTO_x000a_004/02/2026: PROVEIDO N° 001300-2026/SGIST-GITE, DERIVADO A SGIST ATE PARA CONSOLIDAR"/>
    <s v="CER-1312"/>
    <n v="3000"/>
    <n v="0"/>
    <s v="CONTRATO/ORDEN "/>
    <x v="25"/>
    <d v="2026-03-13T00:00:00"/>
    <n v="3000"/>
    <n v="3000"/>
    <n v="0"/>
    <s v="TRAINING CONSULTING MANAGEMENT S.A.C."/>
    <m/>
    <m/>
    <m/>
    <m/>
    <m/>
    <m/>
    <m/>
    <s v="01/06/2026: se realizo el pago de la O.S. 01094-2026, por el importe de S/ 300 + S/ 2700"/>
    <s v="COMPROMETIDO "/>
    <s v="DEVENGADO "/>
    <s v="GIRADO"/>
    <d v="2026-06-01T00:00:00"/>
    <s v="01/06/2026: se realizo el pago de la O.S. 01094-2026, por el importe de S/ 300 + S/ 2700"/>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2.5.1.1"/>
    <m/>
    <s v="ALQUILER PISO 9"/>
    <s v="SERVICIO"/>
    <m/>
    <n v="12000"/>
    <n v="1"/>
    <n v="1"/>
    <n v="1"/>
    <n v="1"/>
    <m/>
    <m/>
    <m/>
    <m/>
    <m/>
    <m/>
    <m/>
    <m/>
    <n v="48000"/>
    <n v="12000"/>
    <n v="12000"/>
    <n v="12000"/>
    <n v="12000"/>
    <n v="0"/>
    <n v="0"/>
    <n v="0"/>
    <n v="0"/>
    <n v="0"/>
    <n v="0"/>
    <n v="0"/>
    <n v="0"/>
    <m/>
    <s v="SGSI"/>
    <s v="INCLUIDO AL SIGA 12/01/2025"/>
    <s v="ANEXO 0001 (15/01/2026)"/>
    <m/>
    <m/>
    <m/>
    <n v="48000"/>
    <m/>
    <m/>
    <s v="ALQUILER DE OFICINAS ADMINISTRATIVAS"/>
    <n v="0"/>
    <m/>
    <m/>
    <m/>
    <m/>
    <m/>
    <m/>
    <m/>
    <m/>
    <s v="NO EJECUTADO / PRIORIZADO"/>
    <m/>
    <m/>
    <m/>
    <n v="0"/>
    <m/>
    <x v="14"/>
    <m/>
    <m/>
    <m/>
    <m/>
    <m/>
    <m/>
    <m/>
    <m/>
    <m/>
    <m/>
    <m/>
    <m/>
    <m/>
    <m/>
    <m/>
    <m/>
    <m/>
    <m/>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2.5.1.1"/>
    <m/>
    <s v="ALQUILER PISO 10"/>
    <s v="SERVICIO"/>
    <m/>
    <n v="12000"/>
    <n v="1"/>
    <n v="1"/>
    <n v="1"/>
    <n v="1"/>
    <m/>
    <m/>
    <m/>
    <m/>
    <m/>
    <m/>
    <m/>
    <m/>
    <n v="48000"/>
    <n v="12000"/>
    <n v="12000"/>
    <n v="12000"/>
    <n v="12000"/>
    <n v="0"/>
    <n v="0"/>
    <n v="0"/>
    <n v="0"/>
    <n v="0"/>
    <n v="0"/>
    <n v="0"/>
    <n v="0"/>
    <m/>
    <s v="SGGDI"/>
    <s v="INCLUIDO AL SIGA 12/01/2025"/>
    <s v="ANEXO 0001 (15/01/2026)"/>
    <m/>
    <m/>
    <m/>
    <n v="48000"/>
    <m/>
    <m/>
    <s v="ALQUILER DE OFICINAS ADMINISTRATIVAS"/>
    <n v="0"/>
    <m/>
    <m/>
    <m/>
    <m/>
    <m/>
    <m/>
    <m/>
    <m/>
    <s v="NO EJECUTADO / PRIORIZADO"/>
    <m/>
    <m/>
    <m/>
    <n v="0"/>
    <m/>
    <x v="14"/>
    <m/>
    <m/>
    <m/>
    <m/>
    <m/>
    <m/>
    <m/>
    <m/>
    <m/>
    <m/>
    <m/>
    <m/>
    <m/>
    <m/>
    <m/>
    <m/>
    <m/>
    <m/>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CINTA DE PLASTICO ADHESIVA PARA EMBALAJE 2 in X 110 yd"/>
    <s v="BIEN"/>
    <m/>
    <n v="13.5"/>
    <n v="3"/>
    <n v="0"/>
    <n v="0"/>
    <n v="0"/>
    <m/>
    <m/>
    <m/>
    <m/>
    <m/>
    <m/>
    <m/>
    <m/>
    <n v="41"/>
    <n v="40.5"/>
    <n v="0"/>
    <n v="0"/>
    <n v="0"/>
    <n v="0"/>
    <n v="0"/>
    <n v="0"/>
    <n v="0"/>
    <n v="0"/>
    <n v="0"/>
    <n v="0"/>
    <n v="0"/>
    <n v="41"/>
    <s v="GITE"/>
    <s v="INCLUIDO AL SIGA 12/01/2025"/>
    <s v="ANEXO 0001 (15/01/2026)"/>
    <m/>
    <m/>
    <m/>
    <n v="41"/>
    <m/>
    <m/>
    <s v="CINTA DE PLASTICO ADHESIVA PARA EMBALAJE 2 in X 110 yd"/>
    <n v="41"/>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41"/>
    <n v="0"/>
    <s v="CONTRATO/ORDEN "/>
    <x v="26"/>
    <d v="2026-02-19T00:00:00"/>
    <n v="41"/>
    <n v="7.5"/>
    <n v="33.5"/>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0300050295"/>
    <s v="ETIQUETA DE PAPEL TERMICA 2 in X 1 in X 2000"/>
    <s v="BIEN"/>
    <m/>
    <n v="10"/>
    <n v="18"/>
    <n v="0"/>
    <n v="0"/>
    <n v="0"/>
    <m/>
    <m/>
    <m/>
    <m/>
    <m/>
    <m/>
    <m/>
    <m/>
    <n v="180"/>
    <n v="180"/>
    <n v="0"/>
    <n v="0"/>
    <n v="0"/>
    <n v="0"/>
    <n v="0"/>
    <n v="0"/>
    <n v="0"/>
    <n v="0"/>
    <n v="0"/>
    <n v="0"/>
    <n v="0"/>
    <n v="351"/>
    <s v="GITE"/>
    <s v="INCLUIDO AL SIGA 12/01/2025"/>
    <s v="ANEXO 0001 (15/01/2026)"/>
    <s v="SOLICITUD N° 0195-SISPLAN"/>
    <s v="SOLICITUD N° 0195-SISPLAN"/>
    <s v="MEMORANDO-000373-2026-GPP-ONPE"/>
    <n v="351"/>
    <m/>
    <m/>
    <s v="ETIQUETA DE PAPEL TERMICA 2 in X 1 in X 2000"/>
    <n v="351"/>
    <s v="0046"/>
    <s v="ANA OTERO"/>
    <s v="000008-2026/CSL-SGIST-GITE"/>
    <d v="2026-01-26T00:00:00"/>
    <s v="000524-2026/SGIST-GITE"/>
    <d v="2026-01-30T00:00:00"/>
    <s v="000576-2026/GITE"/>
    <d v="2026-01-30T00:00:00"/>
    <s v="REMITIDO PARA CONTRATACION/ ADQUISICION"/>
    <s v="04/03/2026: PROVEIDO N° 003130-2026/JAPROG-SGL-GAD, DERIVADO A ESPECIALISTA DE JAPROG PARA SOLICITUD DE O._x000a_04/03/2026: INFORME N° 000928-2026/SGPR-GPP, SGPR APROBO SOLICITU DE CCP_x000a_02/03/2026: SGL SOLICITO APROBACION DE CCP MEDIANTE MEMORANDO 001420-2026/SGL-GAD_x000a_18/02/2026: INFORME N° 000776-2026/SGIST-GITE, SGIST ATE DERIVO VERIFICACION DE CUMPLIMIENTO DE LOS BIENES REQUERIDOS_x000a_03/02/2026: PROVEIDO N° 001180-2026/JAPROG-SGL-GAD, DERIVADO A ANA OTERO PARA ADQUISICION_x000a_26/01/2026: INFORME N° 000971-2026/SGIST-GITE, ATE SGIST REMITIO ADQUISICION ED TONER CONSOLIDADO A LA SGL PARA INICIO DE ADQUISICION"/>
    <s v="CER-1117"/>
    <n v="350.2"/>
    <n v="0.80000000000001137"/>
    <s v="CONTRATO/ORDEN "/>
    <x v="27"/>
    <d v="2026-03-04T00:00:00"/>
    <n v="351"/>
    <n v="350.1"/>
    <n v="0.89999999999997726"/>
    <m/>
    <m/>
    <m/>
    <m/>
    <m/>
    <m/>
    <m/>
    <m/>
    <s v="25/03/2026:se realizo el pago de la O.C. 070-2026, CON FECHA DEL 26/03/2026"/>
    <s v="COMPROMETIDO "/>
    <s v="DEVENGADO "/>
    <s v="GIRADO"/>
    <d v="2026-03-25T00:00:00"/>
    <s v="SE REALIZO EL PAGO DE O.C. CON FECHA AL 26/03/2026- POR DOS MONTOS S/ 1089"/>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0300160006"/>
    <s v="MASKING TAPE 2 in X 40 yd"/>
    <s v="BIEN"/>
    <m/>
    <n v="15"/>
    <n v="3"/>
    <n v="0"/>
    <n v="0"/>
    <n v="0"/>
    <m/>
    <m/>
    <m/>
    <m/>
    <m/>
    <m/>
    <m/>
    <m/>
    <n v="45"/>
    <n v="45"/>
    <n v="0"/>
    <n v="0"/>
    <n v="0"/>
    <n v="0"/>
    <n v="0"/>
    <n v="0"/>
    <n v="0"/>
    <n v="0"/>
    <n v="0"/>
    <n v="0"/>
    <n v="0"/>
    <n v="15"/>
    <s v="GITE"/>
    <s v="INCLUIDO AL SIGA 12/01/2025"/>
    <s v="ANEXO 0001 (15/01/2026)"/>
    <m/>
    <m/>
    <m/>
    <n v="45"/>
    <m/>
    <m/>
    <s v="cinta de papel para enmascarar-Masking tape 2in x 40 yd aprox"/>
    <n v="15"/>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15.2"/>
    <n v="-0.19999999999999929"/>
    <s v="CONTRATO/ORDEN "/>
    <x v="26"/>
    <d v="2026-02-19T00:00:00"/>
    <n v="15"/>
    <n v="14.7"/>
    <n v="0.30000000000000071"/>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0600040004"/>
    <s v="FOLDER MANILA TAMAÑO A4"/>
    <s v="BIEN"/>
    <m/>
    <n v="0.5"/>
    <n v="10"/>
    <n v="0"/>
    <n v="0"/>
    <n v="0"/>
    <m/>
    <m/>
    <m/>
    <m/>
    <m/>
    <m/>
    <m/>
    <m/>
    <n v="5"/>
    <n v="5"/>
    <n v="0"/>
    <n v="0"/>
    <n v="0"/>
    <n v="0"/>
    <n v="0"/>
    <n v="0"/>
    <n v="0"/>
    <n v="0"/>
    <n v="0"/>
    <n v="0"/>
    <n v="0"/>
    <n v="4"/>
    <s v="SGGDI"/>
    <s v="INCLUIDO AL SIGA 12/01/2025"/>
    <m/>
    <m/>
    <m/>
    <m/>
    <n v="5"/>
    <m/>
    <m/>
    <s v="FOLDER MANILA TAMAÑO A4"/>
    <n v="4"/>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4"/>
    <n v="0"/>
    <s v="CONTRATO/ORDEN "/>
    <x v="26"/>
    <d v="2026-02-19T00:00:00"/>
    <n v="4"/>
    <n v="4"/>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0600100234"/>
    <s v="SOBRE MANILA TAMAÑO  A4"/>
    <s v="BIEN"/>
    <s v="EMPAQUE X 50"/>
    <n v="11.8"/>
    <n v="30"/>
    <n v="0"/>
    <n v="0"/>
    <n v="0"/>
    <m/>
    <m/>
    <m/>
    <m/>
    <m/>
    <m/>
    <m/>
    <m/>
    <n v="354"/>
    <n v="354"/>
    <n v="0"/>
    <n v="0"/>
    <n v="0"/>
    <n v="0"/>
    <n v="0"/>
    <n v="0"/>
    <n v="0"/>
    <n v="0"/>
    <n v="0"/>
    <n v="0"/>
    <n v="0"/>
    <n v="270"/>
    <s v="SGGDI"/>
    <s v="INCLUIDO AL SIGA 12/01/2025"/>
    <m/>
    <m/>
    <m/>
    <m/>
    <n v="354"/>
    <m/>
    <m/>
    <s v="SOBRE MANILA TAMAÑO  A4"/>
    <n v="270"/>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270"/>
    <n v="0"/>
    <s v="CONTRATO/ORDEN "/>
    <x v="26"/>
    <d v="2026-02-19T00:00:00"/>
    <n v="270"/>
    <n v="225"/>
    <n v="45"/>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BOLIGRAFO (LAPICERO) DE TINTA SECA PUNTA FINA COLOR ROJO"/>
    <s v="BIEN"/>
    <m/>
    <n v="2"/>
    <n v="110"/>
    <n v="0"/>
    <n v="0"/>
    <n v="0"/>
    <m/>
    <m/>
    <m/>
    <m/>
    <m/>
    <m/>
    <m/>
    <m/>
    <n v="220"/>
    <n v="220"/>
    <n v="0"/>
    <n v="0"/>
    <n v="0"/>
    <n v="0"/>
    <n v="0"/>
    <n v="0"/>
    <n v="0"/>
    <n v="0"/>
    <n v="0"/>
    <n v="0"/>
    <n v="0"/>
    <n v="41.9"/>
    <s v="GITE"/>
    <s v="INCLUIDO AL SIGA 12/01/2025"/>
    <s v="ANEXO 0001 (15/01/2026)"/>
    <m/>
    <m/>
    <m/>
    <n v="220"/>
    <m/>
    <m/>
    <s v="BOLIGRAFO (LAPICERO) DE TINTA SECA PUNTA FINA COLOR ROJO"/>
    <n v="41.9"/>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41.9"/>
    <n v="0"/>
    <s v="CONTRATO/ORDEN "/>
    <x v="26"/>
    <d v="2026-02-19T00:00:00"/>
    <n v="41.9"/>
    <n v="41.8"/>
    <n v="0.10000000000000142"/>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BOLIGRAFO (LAPICERO) DE TINTA SECA PUNTA FINA COLOR AZUL"/>
    <s v="BIEN"/>
    <m/>
    <n v="2"/>
    <n v="150"/>
    <n v="0"/>
    <n v="0"/>
    <n v="0"/>
    <m/>
    <m/>
    <m/>
    <m/>
    <m/>
    <m/>
    <m/>
    <m/>
    <n v="300"/>
    <n v="300"/>
    <n v="0"/>
    <n v="0"/>
    <n v="0"/>
    <n v="0"/>
    <n v="0"/>
    <n v="0"/>
    <n v="0"/>
    <n v="0"/>
    <n v="0"/>
    <n v="0"/>
    <n v="0"/>
    <n v="57"/>
    <s v="GITE"/>
    <s v="INCLUIDO AL SIGA 12/01/2025"/>
    <s v="ANEXO 0001 (15/01/2026)"/>
    <m/>
    <m/>
    <m/>
    <n v="300"/>
    <m/>
    <m/>
    <s v="BOLIGRAFO (LAPICERO) DE TINTA SECA PUNTA FINA COLOR AZUL"/>
    <n v="57"/>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57"/>
    <n v="0"/>
    <s v="CONTRATO/ORDEN "/>
    <x v="26"/>
    <d v="2026-02-19T00:00:00"/>
    <n v="57"/>
    <n v="57"/>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BOLIGRAFO (LAPICERO) DE TINTA SECA PUNTA FINA COLOR NEGRO"/>
    <s v="BIEN"/>
    <m/>
    <n v="2"/>
    <n v="110"/>
    <n v="0"/>
    <n v="0"/>
    <n v="0"/>
    <m/>
    <m/>
    <m/>
    <m/>
    <m/>
    <m/>
    <m/>
    <m/>
    <n v="220"/>
    <n v="220"/>
    <n v="0"/>
    <n v="0"/>
    <n v="0"/>
    <n v="0"/>
    <n v="0"/>
    <n v="0"/>
    <n v="0"/>
    <n v="0"/>
    <n v="0"/>
    <n v="0"/>
    <n v="0"/>
    <n v="51"/>
    <s v="SGGDI"/>
    <s v="INCLUIDO AL SIGA 12/01/2025"/>
    <s v="ANEXO 0001 (15/01/2026)"/>
    <m/>
    <m/>
    <m/>
    <n v="220"/>
    <m/>
    <m/>
    <s v="BOLIGRAFO (LAPICERO) DE TINTA SECA PUNTA FINA COLOR NEGRO"/>
    <n v="51"/>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51"/>
    <n v="0"/>
    <s v="CONTRATO/ORDEN "/>
    <x v="26"/>
    <d v="2026-02-19T00:00:00"/>
    <n v="51"/>
    <n v="41.8"/>
    <n v="9.2000000000000028"/>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LAPIZ NEGRO GRADO 2B CON BORRADOR"/>
    <s v="BIEN"/>
    <m/>
    <n v="1"/>
    <n v="28"/>
    <n v="0"/>
    <n v="0"/>
    <n v="0"/>
    <m/>
    <m/>
    <m/>
    <m/>
    <m/>
    <m/>
    <m/>
    <m/>
    <n v="28"/>
    <n v="28"/>
    <n v="0"/>
    <n v="0"/>
    <n v="0"/>
    <n v="0"/>
    <n v="0"/>
    <n v="0"/>
    <n v="0"/>
    <n v="0"/>
    <n v="0"/>
    <n v="0"/>
    <n v="0"/>
    <n v="8.3800000000000008"/>
    <s v="GITE"/>
    <s v="INCLUIDO AL SIGA 12/01/2025"/>
    <s v="ANEXO 0001 (15/01/2026)"/>
    <m/>
    <m/>
    <m/>
    <n v="28"/>
    <m/>
    <m/>
    <s v="LAPIZ NEGRO GRADO 2B CON BORRADOR"/>
    <n v="8.3800000000000008"/>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8.3800000000000008"/>
    <n v="0"/>
    <s v="CONTRATO/ORDEN "/>
    <x v="26"/>
    <d v="2026-02-19T00:00:00"/>
    <n v="8.3800000000000008"/>
    <n v="8.3800000000000008"/>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6000060413"/>
    <s v="PLUMON MARCADOR DE TINTA AL AGUA PUNTA GRUESA COLOR NEGRO"/>
    <s v="BIEN"/>
    <s v="UNIDAD  "/>
    <n v="3"/>
    <n v="5"/>
    <n v="0"/>
    <n v="0"/>
    <n v="0"/>
    <m/>
    <m/>
    <m/>
    <m/>
    <m/>
    <m/>
    <m/>
    <m/>
    <n v="15"/>
    <n v="15"/>
    <n v="0"/>
    <n v="0"/>
    <n v="0"/>
    <n v="0"/>
    <n v="0"/>
    <n v="0"/>
    <n v="0"/>
    <n v="0"/>
    <n v="0"/>
    <n v="0"/>
    <n v="0"/>
    <n v="5.5"/>
    <s v="GITE"/>
    <s v="INCLUIDO AL SIGA 12/01/2025"/>
    <s v="ANEXO 0001 (15/01/2026)"/>
    <m/>
    <m/>
    <m/>
    <n v="15"/>
    <m/>
    <m/>
    <s v="PLUMON MARCADOR DE TINTA AL AGUA PUNTA GRUESA COLOR NEGRO"/>
    <n v="5.5"/>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5.5"/>
    <n v="0"/>
    <s v="CONTRATO/ORDEN "/>
    <x v="26"/>
    <d v="2026-02-19T00:00:00"/>
    <n v="5.5"/>
    <n v="5.3"/>
    <n v="0.20000000000000018"/>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6000060432"/>
    <s v="PLUMON DE TINTA INDELEBLE PUNTA FINA COLOR NEGRO"/>
    <s v="BIEN"/>
    <s v="UNIDAD  "/>
    <n v="2.7021999999999999"/>
    <n v="4"/>
    <n v="0"/>
    <n v="0"/>
    <n v="0"/>
    <m/>
    <m/>
    <m/>
    <m/>
    <m/>
    <m/>
    <m/>
    <m/>
    <n v="11"/>
    <n v="10.8088"/>
    <n v="0"/>
    <n v="0"/>
    <n v="0"/>
    <n v="0"/>
    <n v="0"/>
    <n v="0"/>
    <n v="0"/>
    <n v="0"/>
    <n v="0"/>
    <n v="0"/>
    <n v="0"/>
    <n v="5"/>
    <s v="GITE"/>
    <s v="INCLUIDO AL SIGA 12/01/2025"/>
    <s v="ANEXO 0001 (15/01/2026)"/>
    <m/>
    <m/>
    <m/>
    <n v="11"/>
    <m/>
    <m/>
    <s v="PLUMON DE TINTA INDELEBLE PUNTA FINA COLOR NEGRO"/>
    <n v="5"/>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4.8"/>
    <n v="0.20000000000000018"/>
    <s v="CONTRATO/ORDEN "/>
    <x v="26"/>
    <d v="2026-02-19T00:00:00"/>
    <n v="5"/>
    <n v="4.8"/>
    <n v="0.20000000000000018"/>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PLUMON RESALTADOR PUNTA GRUESA BISELADA COLOR AMARILLO"/>
    <s v="BIEN"/>
    <m/>
    <n v="1.5"/>
    <n v="7"/>
    <n v="0"/>
    <n v="0"/>
    <n v="0"/>
    <m/>
    <m/>
    <m/>
    <m/>
    <m/>
    <m/>
    <m/>
    <m/>
    <n v="11"/>
    <n v="10.5"/>
    <n v="0"/>
    <n v="0"/>
    <n v="0"/>
    <n v="0"/>
    <n v="0"/>
    <n v="0"/>
    <n v="0"/>
    <n v="0"/>
    <n v="0"/>
    <n v="0"/>
    <n v="0"/>
    <n v="5.5"/>
    <s v="GITE"/>
    <s v="INCLUIDO AL SIGA 12/01/2025"/>
    <s v="ANEXO 0001 (15/01/2026)"/>
    <m/>
    <m/>
    <m/>
    <n v="11"/>
    <m/>
    <m/>
    <s v="PLUMON RESALTADOR PUNTA GRUESA BISELADA COLOR AMARILLO"/>
    <n v="5.5"/>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5.5"/>
    <n v="0"/>
    <s v="CONTRATO/ORDEN "/>
    <x v="26"/>
    <d v="2026-02-19T00:00:00"/>
    <n v="5.5"/>
    <n v="5.5"/>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7200030372"/>
    <s v="CUADERNO CUADRICULADO TAMAÑO A5 X 100 HOJAS APROX."/>
    <s v="BIEN"/>
    <s v="UNIDAD  "/>
    <n v="8"/>
    <n v="28"/>
    <n v="0"/>
    <n v="0"/>
    <n v="0"/>
    <m/>
    <m/>
    <m/>
    <m/>
    <m/>
    <m/>
    <m/>
    <m/>
    <n v="224"/>
    <n v="224"/>
    <n v="0"/>
    <n v="0"/>
    <n v="0"/>
    <n v="0"/>
    <n v="0"/>
    <n v="0"/>
    <n v="0"/>
    <n v="0"/>
    <n v="0"/>
    <n v="0"/>
    <n v="0"/>
    <n v="112"/>
    <s v="GITE"/>
    <s v="INCLUIDO AL SIGA 12/01/2025"/>
    <s v="ANEXO 0001 (15/01/2026)"/>
    <m/>
    <m/>
    <m/>
    <n v="224"/>
    <m/>
    <m/>
    <s v="CUADERNO CUADRICULADO TAMAÑO A5 X 100 HOJAS APROX."/>
    <n v="112"/>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112"/>
    <n v="0"/>
    <s v="CONTRATO/ORDEN "/>
    <x v="26"/>
    <d v="2026-02-19T00:00:00"/>
    <n v="112"/>
    <n v="112"/>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7200050224"/>
    <s v="PAPEL BOND 80 g TAMAÑO  A4"/>
    <s v="BIEN"/>
    <m/>
    <n v="11.776400000000001"/>
    <n v="200"/>
    <n v="0"/>
    <n v="0"/>
    <n v="0"/>
    <m/>
    <m/>
    <m/>
    <m/>
    <m/>
    <m/>
    <m/>
    <m/>
    <n v="2356"/>
    <n v="2355.2800000000002"/>
    <n v="0"/>
    <n v="0"/>
    <n v="0"/>
    <n v="0"/>
    <n v="0"/>
    <n v="0"/>
    <n v="0"/>
    <n v="0"/>
    <n v="0"/>
    <n v="0"/>
    <n v="0"/>
    <n v="2614"/>
    <s v="GITE"/>
    <s v="INCLUIDO AL SIGA 12/01/2025"/>
    <s v="ANEXO 0001 (15/01/2026)"/>
    <s v=" SE REALIZO SOLICITUD 0130 EN SISPLAN"/>
    <s v=" SE REALIZO SOLICITUD 0130 EN SISPLAN"/>
    <s v="000284-2026/GPP"/>
    <n v="2614"/>
    <m/>
    <m/>
    <s v="PAPEL BOND 80 g TAMAÑO  A4"/>
    <n v="2614"/>
    <s v="0042"/>
    <s v="JUAN YAIPEN"/>
    <s v="000429-2026/SGIST-GITE"/>
    <d v="2026-01-26T00:00:00"/>
    <s v="000429-2026/SGIST-GITE"/>
    <d v="2026-01-26T00:00:00"/>
    <s v="000449-2026/GITE"/>
    <d v="2026-01-26T00:00:00"/>
    <s v="REMITIDO PARA CONTRATACION/ ADQUISICION"/>
    <s v="23/02/2026: PROVEIDO N °002547-2026/JAPROG-SGL-GAD, DERIVADO A JAPROG CON CCP APROBADO_x000a_20/02/2026: INFORME N° 000759-2026/SGPR-GPP, SGPR APROBO LA SOLICITUD DE CCP_x000a_18/02/2026: JAPROG REMITIO HOJA DE ELEVACION 000989-2026/JAPROG-SGL-GAD, SOLICITANDO APROBACION DE CCP N° 0937_x000a_12/02/2026: JAPROG REMITIO HOJA DE ELEVACION N° 000852-2026/JAPROG-SGL-GAD, PARA REALIZAR SOLICITUD DE HABILITACION PRESUPUESTLA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 0937"/>
    <n v="2613"/>
    <n v="1"/>
    <s v="CONTRATO/ORDEN "/>
    <x v="28"/>
    <d v="2026-03-09T00:00:00"/>
    <n v="2614"/>
    <n v="2613"/>
    <n v="1"/>
    <s v="CONTINENTAL S.A.C"/>
    <m/>
    <m/>
    <m/>
    <m/>
    <m/>
    <m/>
    <m/>
    <s v="se realizo el pago de la O.C. N° 093-2026, con fecha al 17-03-2026 por el pago total de S/ 3,894"/>
    <s v="COMPROMETIDO "/>
    <s v="DEVENGADO "/>
    <s v="GIRADO"/>
    <d v="2026-03-17T00:00:00"/>
    <s v="se realizo el pago de la O.C. N° 093-2026, con fecha al 17-03-2026 por el pago total de S/ 3,894"/>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8500050041"/>
    <s v="CLIP MARIPOSA DE METAL 45 mm  X 50"/>
    <s v="BIEN"/>
    <s v="UNIDAD  "/>
    <n v="4"/>
    <n v="5"/>
    <n v="0"/>
    <n v="0"/>
    <n v="0"/>
    <m/>
    <m/>
    <m/>
    <m/>
    <m/>
    <m/>
    <m/>
    <m/>
    <n v="20"/>
    <n v="20"/>
    <n v="0"/>
    <n v="0"/>
    <n v="0"/>
    <n v="0"/>
    <n v="0"/>
    <n v="0"/>
    <n v="0"/>
    <n v="0"/>
    <n v="0"/>
    <n v="0"/>
    <n v="0"/>
    <n v="20"/>
    <s v="GITE"/>
    <s v="INCLUIDO AL SIGA 12/01/2025"/>
    <s v="ANEXO 0001 (15/01/2026)"/>
    <m/>
    <m/>
    <m/>
    <n v="20"/>
    <m/>
    <m/>
    <s v="CLIP MARIPOSA DE METAL 45 mm  X 50"/>
    <n v="20"/>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20"/>
    <n v="0"/>
    <s v="CONTRATO/ORDEN "/>
    <x v="26"/>
    <d v="2026-02-19T00:00:00"/>
    <n v="20"/>
    <n v="20"/>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8500050058"/>
    <s v="CLIP DE METAL 33 mm X 100"/>
    <s v="BIEN"/>
    <s v="UNIDAD  "/>
    <n v="2"/>
    <n v="10"/>
    <n v="0"/>
    <n v="0"/>
    <n v="0"/>
    <m/>
    <m/>
    <m/>
    <m/>
    <m/>
    <m/>
    <m/>
    <m/>
    <n v="20"/>
    <n v="20"/>
    <n v="0"/>
    <n v="0"/>
    <n v="0"/>
    <n v="0"/>
    <n v="0"/>
    <n v="0"/>
    <n v="0"/>
    <n v="0"/>
    <n v="0"/>
    <n v="0"/>
    <n v="0"/>
    <n v="20"/>
    <s v="GITE"/>
    <s v="INCLUIDO AL SIGA 12/01/2025"/>
    <s v="ANEXO 0001 (15/01/2026)"/>
    <m/>
    <m/>
    <m/>
    <n v="20"/>
    <m/>
    <m/>
    <s v="CLIP DE METAL 30 mm APROX X 100"/>
    <n v="20"/>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20"/>
    <n v="0"/>
    <s v="CONTRATO/ORDEN "/>
    <x v="26"/>
    <d v="2026-02-19T00:00:00"/>
    <n v="20"/>
    <n v="9.5"/>
    <n v="10.5"/>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8500080026"/>
    <s v="GRAPA 26/6 X 5000"/>
    <s v="BIEN"/>
    <s v="UNIDAD  "/>
    <n v="5"/>
    <n v="13"/>
    <n v="0"/>
    <n v="0"/>
    <n v="0"/>
    <m/>
    <m/>
    <m/>
    <m/>
    <m/>
    <m/>
    <m/>
    <m/>
    <n v="65"/>
    <n v="65"/>
    <n v="0"/>
    <n v="0"/>
    <n v="0"/>
    <n v="0"/>
    <n v="0"/>
    <n v="0"/>
    <n v="0"/>
    <n v="0"/>
    <n v="0"/>
    <n v="0"/>
    <n v="0"/>
    <n v="38.6"/>
    <s v="GITE"/>
    <s v="INCLUIDO AL SIGA 12/01/2025"/>
    <s v="ANEXO 0001 (15/01/2026)"/>
    <m/>
    <m/>
    <m/>
    <n v="38.6"/>
    <m/>
    <m/>
    <s v="GRAPA 26/6 X 5000"/>
    <n v="38.6"/>
    <s v="0109"/>
    <m/>
    <s v="000694-2026/SGIST-GITE"/>
    <d v="2026-02-12T00:00:00"/>
    <s v="000694-2026/SGIST-GITE"/>
    <d v="2026-02-12T00:00:00"/>
    <s v="000748-2026/GITE"/>
    <d v="2026-02-12T00:00:00"/>
    <s v="REMITIDO PARA CONTRATACION/ ADQUISICION"/>
    <s v="05/03/2026: MEMORANDO 001486-2026/SGL-GAD, SE REMITIO SOLICITUD DE APROBACION DE CCP N° 1197_x000a_05/03/2026: JAPROG REMITIO HOJA DE ELEVACION 001338-2026/JAPROG-SGL-GAD SOLICITANDO APROBACION DE CCP_x000a_13/02/2026: Proveido n° 002064-2026/SGL-GAD, derivado a almacen para atender como area Tecnica Estrategica_x000a_12/02/2026: Memorando ° 000748-2026/GITE gite remitio memorando _x000a_12/02/2026: SGIST remitio informe n° 000694-2026/SGIST-GITE, remitido con pedido n° 00109"/>
    <s v="CER-1197"/>
    <n v="38.35"/>
    <n v="0.25"/>
    <s v="CONTRATO/ORDEN "/>
    <x v="29"/>
    <d v="2026-03-25T00:00:00"/>
    <n v="38.6"/>
    <n v="38.35"/>
    <n v="0.25"/>
    <m/>
    <m/>
    <m/>
    <m/>
    <m/>
    <m/>
    <m/>
    <m/>
    <s v="08/04/2026: GIRADO CON FECHA DEL  08/04/2026"/>
    <s v="COMPROMETIDO "/>
    <s v="DEVENGADO "/>
    <s v="GIRADO"/>
    <d v="2026-04-08T00:00:00"/>
    <s v="SEGUNDO PAGO 09/04/2026- 24.4_x000a_PRIMER PAGO 8/04/2026- MONTO S/ 789.77"/>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67400090293"/>
    <s v="CINTA DE RESINA PARA IMPRESORA TERMICA 65 mm X 74 m"/>
    <s v="BIEN"/>
    <s v="UNIDAD  "/>
    <n v="20"/>
    <n v="8"/>
    <n v="0"/>
    <n v="0"/>
    <n v="0"/>
    <m/>
    <m/>
    <m/>
    <m/>
    <m/>
    <m/>
    <m/>
    <m/>
    <n v="160"/>
    <n v="160"/>
    <n v="0"/>
    <n v="0"/>
    <n v="0"/>
    <n v="0"/>
    <n v="0"/>
    <n v="0"/>
    <n v="0"/>
    <n v="0"/>
    <n v="0"/>
    <n v="0"/>
    <n v="0"/>
    <n v="195"/>
    <s v="GITE"/>
    <s v="INCLUIDO AL SIGA 12/01/2025"/>
    <s v="ANEXO 0001 (15/01/2026)"/>
    <s v="SOLICITUD N° 0195-SISPLAN"/>
    <s v="SOLICITUD N° 0195-SISPLAN"/>
    <s v="MEMORANDO-000373-2026-GPP-ONPE"/>
    <n v="195"/>
    <m/>
    <m/>
    <s v="CINTA DE RESINA PARA IMPRESORA TERMICA 65 mm X 74 m"/>
    <n v="195"/>
    <s v="0047"/>
    <s v="ANA OTERO"/>
    <s v="000008-2026/CSL-SGIST-GITE"/>
    <d v="2026-01-26T00:00:00"/>
    <s v="000524-2026/SGIST-GITE"/>
    <d v="2026-01-30T00:00:00"/>
    <s v="000576-2026/GITE"/>
    <d v="2026-01-30T00:00:00"/>
    <s v="REMITIDO PARA CONTRATACION/ ADQUISICION"/>
    <s v="04/03/2026: PROVEIDO N° 003130-2026/JAPROG-SGL-GAD, DERIVADO A ESPECIALISTA DE JAPROG PARA SOLICITUD DE O._x000a_04/03/2026: INFORME N° 000928-2026/SGPR-GPP, SGPR APROBO SOLICITU DE CCP_x000a_02/03/2026: SGL SOLICITO APROBACION DE CCP MEDIANTE MEMORANDO 001420-2026/SGL-GAD_x000a_18/02/2026: INFORME N° 000776-2026/SGIST-GITE, SGIST ATE DERIVO VERIFICACION DE CUMPLIMIENTO DE LOS BIENES REQUERIDOS_x000a_03/02/2026: PROVEIDO N° 001180-2026/JAPROG-SGL-GAD, DERIVADO A ANA OTERO PARA ADQUISICION_x000a_26/01/2026: INFORME N° 000971-2026/SGIST-GITE, ATE SGIST REMITIO ADQUISICION ED TONER CONSOLIDADO A LA SGL PARA INICIO DE ADQUISICION"/>
    <s v="CER-1117"/>
    <n v="195"/>
    <n v="0"/>
    <s v="CONTRATO/ORDEN "/>
    <x v="27"/>
    <d v="2026-03-04T00:00:00"/>
    <n v="195"/>
    <n v="194.4"/>
    <n v="0.59999999999999432"/>
    <s v="TRADING SERVICE M&amp;A SRLTDA"/>
    <m/>
    <m/>
    <m/>
    <m/>
    <m/>
    <m/>
    <m/>
    <s v="25/03/2026:se realizo el pago de la O.C. 070-2026, CON FECHA DEL 26/03/2026"/>
    <s v="COMPROMETIDO "/>
    <s v="DEVENGADO "/>
    <s v="GIRADO"/>
    <d v="2026-03-25T00:00:00"/>
    <s v="SE REALIZO EL PAGO DE O.C. CON FECHA AL 26/03/2026- POR DOS MONTOS S/ 1089"/>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CINTA DE PLASTICO ADHESIVA PARA EMBALAJE 2 in X 110 yd"/>
    <s v="BIEN"/>
    <m/>
    <n v="13.5"/>
    <n v="3"/>
    <n v="0"/>
    <n v="0"/>
    <n v="0"/>
    <m/>
    <m/>
    <m/>
    <m/>
    <m/>
    <m/>
    <m/>
    <m/>
    <n v="41"/>
    <n v="40.5"/>
    <n v="0"/>
    <n v="0"/>
    <n v="0"/>
    <n v="0"/>
    <n v="0"/>
    <n v="0"/>
    <n v="0"/>
    <n v="0"/>
    <n v="0"/>
    <n v="0"/>
    <n v="0"/>
    <n v="41"/>
    <s v="SGGDI"/>
    <s v="INCLUIDO AL SIGA 12/01/2025"/>
    <s v="ANEXO 0001 (15/01/2026)"/>
    <m/>
    <m/>
    <m/>
    <n v="41"/>
    <m/>
    <m/>
    <s v="CINTA DE PLASTICO ADHESIVA PARA EMBALAJE 2 in X 110 yd"/>
    <n v="41"/>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41"/>
    <n v="0"/>
    <s v="CONTRATO/ORDEN "/>
    <x v="26"/>
    <d v="2026-02-19T00:00:00"/>
    <n v="41"/>
    <n v="7.5"/>
    <n v="33.5"/>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0300050295"/>
    <s v="ETIQUETA DE PAPEL TERMICA 2 in X 1 in X 2000"/>
    <s v="BIEN"/>
    <m/>
    <n v="10"/>
    <n v="18"/>
    <n v="0"/>
    <n v="0"/>
    <n v="0"/>
    <m/>
    <m/>
    <m/>
    <m/>
    <m/>
    <m/>
    <m/>
    <m/>
    <n v="180"/>
    <n v="180"/>
    <n v="0"/>
    <n v="0"/>
    <n v="0"/>
    <n v="0"/>
    <n v="0"/>
    <n v="0"/>
    <n v="0"/>
    <n v="0"/>
    <n v="0"/>
    <n v="0"/>
    <n v="0"/>
    <n v="350"/>
    <s v="SGGDI"/>
    <s v="INCLUIDO AL SIGA 12/01/2025"/>
    <s v="ANEXO 0001 (15/01/2026)"/>
    <s v="SOLICITUD N° 0195-SISPLAN"/>
    <s v="SOLICITUD N° 0195-SISPLAN"/>
    <s v="MEMORANDO-000373-2026-GPP-ONPE"/>
    <n v="350"/>
    <m/>
    <m/>
    <s v="ETIQUETA DE PAPEL TERMICA 2 in X 1 in X 2000"/>
    <n v="350"/>
    <s v="0046"/>
    <s v="ANA OTERO"/>
    <s v="000008-2026/CSL-SGIST-GITE"/>
    <d v="2026-01-26T00:00:00"/>
    <s v="000524-2026/SGIST-GITE"/>
    <d v="2026-01-30T00:00:00"/>
    <s v="000576-2026/GITE"/>
    <d v="2026-01-30T00:00:00"/>
    <s v="REMITIDO PARA CONTRATACION/ ADQUISICION"/>
    <s v="04/03/2026: PROVEIDO N° 003130-2026/JAPROG-SGL-GAD, DERIVADO A ESPECIALISTA DE JAPROG PARA SOLICITUD DE O._x000a_04/03/2026: INFORME N° 000928-2026/SGPR-GPP, SGPR APROBO SOLICITU DE CCP_x000a_02/03/2026: SGL SOLICITO APROBACION DE CCP MEDIANTE MEMORANDO 001420-2026/SGL-GAD_x000a_18/02/2026: INFORME N° 000776-2026/SGIST-GITE, SGIST ATE DERIVO VERIFICACION DE CUMPLIMIENTO DE LOS BIENES REQUERIDOS_x000a_03/02/2026: PROVEIDO N° 001180-2026/JAPROG-SGL-GAD, DERIVADO A ANA OTERO PARA ADQUISICION_x000a_26/01/2026: INFORME N° 000971-2026/SGIST-GITE, ATE SGIST REMITIO ADQUISICION ED TONER CONSOLIDADO A LA SGL PARA INICIO DE ADQUISICION"/>
    <s v="CER-1117"/>
    <n v="350"/>
    <n v="0"/>
    <s v="CONTRATO/ORDEN "/>
    <x v="27"/>
    <d v="2026-03-04T00:00:00"/>
    <n v="350"/>
    <n v="350"/>
    <n v="0"/>
    <m/>
    <m/>
    <m/>
    <m/>
    <m/>
    <m/>
    <m/>
    <m/>
    <s v="25/03/2026:se realizo el pago de la O.C. 070-2026, CON FECHA DEL 26/03/2026"/>
    <s v="COMPROMETIDO "/>
    <s v="DEVENGADO "/>
    <s v="GIRADO"/>
    <d v="2026-03-25T00:00:00"/>
    <s v="SE REALIZO EL PAGO DE O.C. CON FECHA AL 26/03/2026- POR DOS MONTOS S/ 1089"/>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0300160006"/>
    <s v="MASKING TAPE 2 in X 40 yd"/>
    <s v="BIEN"/>
    <m/>
    <n v="15"/>
    <n v="3"/>
    <n v="0"/>
    <n v="0"/>
    <n v="0"/>
    <m/>
    <m/>
    <m/>
    <m/>
    <m/>
    <m/>
    <m/>
    <m/>
    <n v="45"/>
    <n v="45"/>
    <n v="0"/>
    <n v="0"/>
    <n v="0"/>
    <n v="0"/>
    <n v="0"/>
    <n v="0"/>
    <n v="0"/>
    <n v="0"/>
    <n v="0"/>
    <n v="0"/>
    <n v="0"/>
    <n v="30"/>
    <s v="SGGDI"/>
    <s v="INCLUIDO AL SIGA 12/01/2025"/>
    <s v="ANEXO 0001 (15/01/2026)"/>
    <m/>
    <m/>
    <m/>
    <n v="45"/>
    <m/>
    <m/>
    <s v="cinta de papel para enmascarar-Masking tape 2in x 40 yd aprox"/>
    <n v="30"/>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29.2"/>
    <n v="0.80000000000000071"/>
    <s v="CONTRATO/ORDEN "/>
    <x v="26"/>
    <d v="2026-02-19T00:00:00"/>
    <n v="30"/>
    <n v="14.7"/>
    <n v="15.3"/>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BOLIGRAFO (LAPICERO) DE TINTA SECA PUNTA FINA COLOR ROJO"/>
    <s v="BIEN"/>
    <m/>
    <n v="2"/>
    <n v="110"/>
    <n v="0"/>
    <n v="0"/>
    <n v="0"/>
    <m/>
    <m/>
    <m/>
    <m/>
    <m/>
    <m/>
    <m/>
    <m/>
    <n v="220"/>
    <n v="220"/>
    <n v="0"/>
    <n v="0"/>
    <n v="0"/>
    <n v="0"/>
    <n v="0"/>
    <n v="0"/>
    <n v="0"/>
    <n v="0"/>
    <n v="0"/>
    <n v="0"/>
    <n v="0"/>
    <n v="42.1"/>
    <s v="SGGDI"/>
    <s v="INCLUIDO AL SIGA 12/01/2025"/>
    <s v="ANEXO 0001 (15/01/2026)"/>
    <m/>
    <m/>
    <m/>
    <n v="220"/>
    <m/>
    <m/>
    <s v="BOLIGRAFO (LAPICERO) DE TINTA SECA PUNTA FINA COLOR ROJO"/>
    <n v="42.1"/>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42.1"/>
    <n v="0"/>
    <s v="CONTRATO/ORDEN "/>
    <x v="26"/>
    <d v="2026-02-19T00:00:00"/>
    <n v="42.1"/>
    <n v="41.8"/>
    <n v="0.30000000000000426"/>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BOLIGRAFO (LAPICERO) DE TINTA SECA PUNTA FINA COLOR AZUL"/>
    <s v="BIEN"/>
    <m/>
    <n v="2"/>
    <n v="150"/>
    <n v="0"/>
    <n v="0"/>
    <n v="0"/>
    <m/>
    <m/>
    <m/>
    <m/>
    <m/>
    <m/>
    <m/>
    <m/>
    <n v="300"/>
    <n v="300"/>
    <n v="0"/>
    <n v="0"/>
    <n v="0"/>
    <n v="0"/>
    <n v="0"/>
    <n v="0"/>
    <n v="0"/>
    <n v="0"/>
    <n v="0"/>
    <n v="0"/>
    <n v="0"/>
    <n v="57"/>
    <s v="SGGDI"/>
    <s v="INCLUIDO AL SIGA 12/01/2025"/>
    <s v="ANEXO 0001 (15/01/2026)"/>
    <m/>
    <m/>
    <m/>
    <n v="300"/>
    <m/>
    <m/>
    <s v="BOLIGRAFO (LAPICERO) DE TINTA SECA PUNTA FINA COLOR AZUL"/>
    <n v="57"/>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57"/>
    <n v="0"/>
    <s v="CONTRATO/ORDEN "/>
    <x v="26"/>
    <d v="2026-02-19T00:00:00"/>
    <n v="57"/>
    <n v="57"/>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BOLIGRAFO (LAPICERO) DE TINTA SECA PUNTA FINA COLOR NEGRO"/>
    <s v="BIEN"/>
    <m/>
    <n v="2"/>
    <n v="50"/>
    <n v="0"/>
    <n v="0"/>
    <n v="0"/>
    <m/>
    <m/>
    <m/>
    <m/>
    <m/>
    <m/>
    <m/>
    <m/>
    <n v="100"/>
    <n v="100"/>
    <n v="0"/>
    <n v="0"/>
    <n v="0"/>
    <n v="0"/>
    <n v="0"/>
    <n v="0"/>
    <n v="0"/>
    <n v="0"/>
    <n v="0"/>
    <n v="0"/>
    <n v="0"/>
    <n v="20"/>
    <s v="GITE"/>
    <s v="INCLUIDO AL SIGA 12/01/2025"/>
    <s v="ANEXO 0001 (15/01/2026)"/>
    <m/>
    <m/>
    <m/>
    <n v="100"/>
    <m/>
    <m/>
    <s v="BOLIGRAFO (LAPICERO) DE TINTA SECA PUNTA FINA COLOR NEGRO"/>
    <n v="20"/>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20"/>
    <n v="0"/>
    <s v="CONTRATO/ORDEN "/>
    <x v="26"/>
    <d v="2026-02-19T00:00:00"/>
    <n v="20"/>
    <n v="19"/>
    <n v="1"/>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LAPIZ NEGRO GRADO 2B CON BORRADOR"/>
    <s v="BIEN"/>
    <m/>
    <n v="1"/>
    <n v="28"/>
    <n v="0"/>
    <n v="0"/>
    <n v="0"/>
    <m/>
    <m/>
    <m/>
    <m/>
    <m/>
    <m/>
    <m/>
    <m/>
    <n v="28"/>
    <n v="28"/>
    <n v="0"/>
    <n v="0"/>
    <n v="0"/>
    <n v="0"/>
    <n v="0"/>
    <n v="0"/>
    <n v="0"/>
    <n v="0"/>
    <n v="0"/>
    <n v="0"/>
    <n v="0"/>
    <n v="8.6199999999999992"/>
    <s v="SGGDI"/>
    <s v="INCLUIDO AL SIGA 12/01/2025"/>
    <s v="ANEXO 0001 (15/01/2026)"/>
    <m/>
    <m/>
    <m/>
    <n v="28"/>
    <m/>
    <m/>
    <s v="LAPIZ NEGRO GRADO 2B CON BORRADOR"/>
    <n v="8.6199999999999992"/>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8.6199999999999992"/>
    <n v="0"/>
    <s v="CONTRATO/ORDEN "/>
    <x v="26"/>
    <d v="2026-02-19T00:00:00"/>
    <n v="8.6199999999999992"/>
    <n v="8.6199999999999992"/>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6000060413"/>
    <s v="PLUMON MARCADOR DE TINTA AL AGUA PUNTA GRUESA COLOR NEGRO"/>
    <s v="BIEN"/>
    <s v="UNIDAD  "/>
    <n v="3"/>
    <n v="5"/>
    <n v="0"/>
    <n v="0"/>
    <n v="0"/>
    <m/>
    <m/>
    <m/>
    <m/>
    <m/>
    <m/>
    <m/>
    <m/>
    <n v="15"/>
    <n v="15"/>
    <n v="0"/>
    <n v="0"/>
    <n v="0"/>
    <n v="0"/>
    <n v="0"/>
    <n v="0"/>
    <n v="0"/>
    <n v="0"/>
    <n v="0"/>
    <n v="0"/>
    <n v="0"/>
    <n v="5.5"/>
    <s v="SGGDI"/>
    <s v="INCLUIDO AL SIGA 12/01/2025"/>
    <s v="ANEXO 0001 (15/01/2026)"/>
    <m/>
    <m/>
    <m/>
    <n v="15"/>
    <m/>
    <m/>
    <s v="PLUMON MARCADOR DE TINTA AL AGUA PUNTA GRUESA COLOR NEGRO"/>
    <n v="5.5"/>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5.26"/>
    <n v="0.24000000000000021"/>
    <s v="CONTRATO/ORDEN "/>
    <x v="26"/>
    <d v="2026-02-19T00:00:00"/>
    <n v="5.5"/>
    <n v="5.3"/>
    <n v="0.20000000000000018"/>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6000060432"/>
    <s v="PLUMON DE TINTA INDELEBLE PUNTA FINA COLOR NEGRO"/>
    <s v="BIEN"/>
    <s v="UNIDAD  "/>
    <n v="2.7021999999999999"/>
    <n v="4"/>
    <n v="0"/>
    <n v="0"/>
    <n v="0"/>
    <m/>
    <m/>
    <m/>
    <m/>
    <m/>
    <m/>
    <m/>
    <m/>
    <n v="11"/>
    <n v="10.8088"/>
    <n v="0"/>
    <n v="0"/>
    <n v="0"/>
    <n v="0"/>
    <n v="0"/>
    <n v="0"/>
    <n v="0"/>
    <n v="0"/>
    <n v="0"/>
    <n v="0"/>
    <n v="0"/>
    <n v="5"/>
    <s v="SGGDI"/>
    <s v="INCLUIDO AL SIGA 12/01/2025"/>
    <s v="ANEXO 0001 (15/01/2026)"/>
    <m/>
    <m/>
    <m/>
    <n v="11"/>
    <m/>
    <m/>
    <s v="PLUMON DE TINTA INDELEBLE PUNTA FINA COLOR NEGRO"/>
    <n v="5"/>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4.8"/>
    <n v="0.20000000000000018"/>
    <s v="CONTRATO/ORDEN "/>
    <x v="26"/>
    <d v="2026-02-19T00:00:00"/>
    <n v="5"/>
    <n v="4.8"/>
    <n v="0.20000000000000018"/>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PLUMON RESALTADOR PUNTA GRUESA BISELADA COLOR AMARILLO"/>
    <s v="BIEN"/>
    <m/>
    <n v="1.5"/>
    <n v="7"/>
    <n v="0"/>
    <n v="0"/>
    <n v="0"/>
    <m/>
    <m/>
    <m/>
    <m/>
    <m/>
    <m/>
    <m/>
    <m/>
    <n v="11"/>
    <n v="10.5"/>
    <n v="0"/>
    <n v="0"/>
    <n v="0"/>
    <n v="0"/>
    <n v="0"/>
    <n v="0"/>
    <n v="0"/>
    <n v="0"/>
    <n v="0"/>
    <n v="0"/>
    <n v="0"/>
    <n v="5.5"/>
    <s v="SGGDI"/>
    <s v="INCLUIDO AL SIGA 12/01/2025"/>
    <s v="ANEXO 0001 (15/01/2026)"/>
    <m/>
    <m/>
    <m/>
    <n v="11"/>
    <m/>
    <m/>
    <s v="PLUMON RESALTADOR PUNTA GRUESA BISELADA COLOR AMARILLO"/>
    <n v="5.5"/>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5.5"/>
    <n v="0"/>
    <s v="CONTRATO/ORDEN "/>
    <x v="26"/>
    <d v="2026-02-19T00:00:00"/>
    <n v="5.5"/>
    <n v="5.5"/>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7200030372"/>
    <s v="CUADERNO CUADRICULADO TAMAÑO A5 X 100 HOJAS APROX."/>
    <s v="BIEN"/>
    <s v="UNIDAD  "/>
    <n v="8"/>
    <n v="28"/>
    <n v="0"/>
    <n v="0"/>
    <n v="0"/>
    <m/>
    <m/>
    <m/>
    <m/>
    <m/>
    <m/>
    <m/>
    <m/>
    <n v="224"/>
    <n v="224"/>
    <n v="0"/>
    <n v="0"/>
    <n v="0"/>
    <n v="0"/>
    <n v="0"/>
    <n v="0"/>
    <n v="0"/>
    <n v="0"/>
    <n v="0"/>
    <n v="0"/>
    <n v="0"/>
    <n v="112"/>
    <s v="SGGDI"/>
    <s v="INCLUIDO AL SIGA 12/01/2025"/>
    <s v="ANEXO 0001 (15/01/2026)"/>
    <m/>
    <m/>
    <m/>
    <n v="224"/>
    <m/>
    <m/>
    <s v="CUADERNO CUADRICULADO TAMAÑO A5 X 100 HOJAS APROX."/>
    <n v="112"/>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112"/>
    <n v="0"/>
    <s v="CONTRATO/ORDEN "/>
    <x v="26"/>
    <d v="2026-02-19T00:00:00"/>
    <n v="112"/>
    <n v="112"/>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7200050224"/>
    <s v="PAPEL BOND 80 g TAMAÑO  A4"/>
    <s v="BIEN"/>
    <m/>
    <n v="11.776400000000001"/>
    <n v="200"/>
    <n v="0"/>
    <n v="0"/>
    <n v="0"/>
    <m/>
    <m/>
    <m/>
    <m/>
    <m/>
    <m/>
    <m/>
    <m/>
    <n v="2356"/>
    <n v="2355.2800000000002"/>
    <n v="0"/>
    <n v="0"/>
    <n v="0"/>
    <n v="0"/>
    <n v="0"/>
    <n v="0"/>
    <n v="0"/>
    <n v="0"/>
    <n v="0"/>
    <n v="0"/>
    <n v="0"/>
    <n v="1281"/>
    <s v="SGGDI"/>
    <s v="INCLUIDO AL SIGA 12/01/2025"/>
    <s v="ANEXO 0001 (15/01/2026)"/>
    <s v=" SE REALIZO SOLICITUD 0130 EN SISPLAN"/>
    <s v=" SE REALIZO SOLICITUD 0130 EN SISPLAN"/>
    <s v="000284-2026/GPP"/>
    <n v="1281"/>
    <m/>
    <m/>
    <s v="PAPEL BOND 80 g TAMAÑO  A4"/>
    <n v="1281"/>
    <s v="0042"/>
    <s v="JUAN YAIPEN"/>
    <s v="000429-2026/SGIST-GITE"/>
    <d v="2026-01-26T00:00:00"/>
    <s v="000429-2026/SGIST-GITE"/>
    <d v="2026-01-26T00:00:00"/>
    <s v="000449-2026/GITE"/>
    <d v="2026-01-26T00:00:00"/>
    <s v="REMITIDO PARA CONTRATACION/ ADQUISICION"/>
    <s v="23/02/2026: PROVEIDO N °002547-2026/JAPROG-SGL-GAD, DERIVADO A JAPROG CON CCP APROBADO_x000a_20/02/2026: INFORME N° 000759-2026/SGPR-GPP, SGPR APROBO LA SOLICITUD DE CCP_x000a_18/02/2026: JAPROG REMITIO HOJA DE ELEVACION 000989-2026/JAPROG-SGL-GAD, SOLICITANDO APROBACION DE CCP N° 0937_x000a_12/02/2026: JAPROG REMITIO HOJA DE ELEVACION N° 000852-2026/JAPROG-SGL-GAD, PARA REALIZAR SOLICITUD DE HABILITACION PRESUPUESTLA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 0937"/>
    <n v="1281"/>
    <n v="0"/>
    <s v="CONTRATO/ORDEN "/>
    <x v="28"/>
    <d v="2026-03-09T00:00:00"/>
    <n v="1281"/>
    <n v="1281"/>
    <n v="0"/>
    <s v="CONTINENTAL S.A.C"/>
    <m/>
    <m/>
    <m/>
    <m/>
    <m/>
    <m/>
    <m/>
    <s v="se realizo el pago de la O.C. N° 093-2026, con fecha al 17-03-2026 por el pago total de S/ 3,894"/>
    <s v="COMPROMETIDO "/>
    <s v="DEVENGADO "/>
    <s v="GIRADO"/>
    <d v="2026-03-17T00:00:00"/>
    <s v="se realizo el pago de la O.C. N° 093-2026, con fecha al 17-03-2026 por el pago total de S/ 3,894"/>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8500050041"/>
    <s v="CLIP MARIPOSA DE METAL 45 mm  X 50"/>
    <s v="BIEN"/>
    <s v="UNIDAD  "/>
    <n v="4"/>
    <n v="5"/>
    <n v="0"/>
    <n v="0"/>
    <n v="0"/>
    <m/>
    <m/>
    <m/>
    <m/>
    <m/>
    <m/>
    <m/>
    <m/>
    <n v="20"/>
    <n v="20"/>
    <n v="0"/>
    <n v="0"/>
    <n v="0"/>
    <n v="0"/>
    <n v="0"/>
    <n v="0"/>
    <n v="0"/>
    <n v="0"/>
    <n v="0"/>
    <n v="0"/>
    <n v="0"/>
    <m/>
    <s v="SGGDI"/>
    <s v="INCLUIDO AL SIGA 12/01/2025"/>
    <s v="ANEXO 0001 (15/01/2026)"/>
    <m/>
    <m/>
    <m/>
    <n v="20"/>
    <m/>
    <m/>
    <s v="CLIP MARIPOSA DE METAL 45 mm  X 50"/>
    <n v="0"/>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0"/>
    <n v="0"/>
    <s v="CONTRATO/ORDEN "/>
    <x v="26"/>
    <d v="2026-02-19T00:00:00"/>
    <n v="0"/>
    <n v="0"/>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8500050058"/>
    <s v="CLIP DE METAL 33 mm X 100"/>
    <s v="BIEN"/>
    <s v="UNIDAD  "/>
    <n v="2"/>
    <n v="10"/>
    <n v="0"/>
    <n v="0"/>
    <n v="0"/>
    <m/>
    <m/>
    <m/>
    <m/>
    <m/>
    <m/>
    <m/>
    <m/>
    <n v="20"/>
    <n v="20"/>
    <n v="0"/>
    <n v="0"/>
    <n v="0"/>
    <n v="0"/>
    <n v="0"/>
    <n v="0"/>
    <n v="0"/>
    <n v="0"/>
    <n v="0"/>
    <n v="0"/>
    <n v="0"/>
    <n v="20"/>
    <s v="SGGDI"/>
    <s v="INCLUIDO AL SIGA 12/01/2025"/>
    <s v="ANEXO 0001 (15/01/2026)"/>
    <m/>
    <m/>
    <m/>
    <n v="20"/>
    <m/>
    <m/>
    <s v="CLIP DE METAL 30 mm APROX X 100"/>
    <n v="20"/>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20"/>
    <n v="0"/>
    <s v="CONTRATO/ORDEN "/>
    <x v="26"/>
    <d v="2026-02-19T00:00:00"/>
    <n v="20"/>
    <n v="9.5"/>
    <n v="10.5"/>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8500080026"/>
    <s v="GRAPA 26/6 X 5000"/>
    <s v="BIEN"/>
    <s v="UNIDAD  "/>
    <n v="5"/>
    <n v="13"/>
    <n v="0"/>
    <n v="0"/>
    <n v="0"/>
    <m/>
    <m/>
    <m/>
    <m/>
    <m/>
    <m/>
    <m/>
    <m/>
    <n v="65"/>
    <n v="65"/>
    <n v="0"/>
    <n v="0"/>
    <n v="0"/>
    <n v="0"/>
    <n v="0"/>
    <n v="0"/>
    <n v="0"/>
    <n v="0"/>
    <n v="0"/>
    <n v="0"/>
    <n v="0"/>
    <n v="38.4"/>
    <s v="SGGDI"/>
    <s v="INCLUIDO AL SIGA 12/01/2025"/>
    <s v="ANEXO 0001 (15/01/2026)"/>
    <m/>
    <m/>
    <m/>
    <n v="38.4"/>
    <m/>
    <m/>
    <s v="GRAPA 26/6 X 5000"/>
    <n v="38.4"/>
    <s v="0109"/>
    <m/>
    <s v="000694-2026/SGIST-GITE"/>
    <d v="2026-02-12T00:00:00"/>
    <s v="000694-2026/SGIST-GITE"/>
    <d v="2026-02-12T00:00:00"/>
    <s v="000748-2026/GITE"/>
    <d v="2026-02-12T00:00:00"/>
    <s v="REMITIDO PARA CONTRATACION/ ADQUISICION"/>
    <s v="05/03/2026: MEMORANDO 001486-2026/SGL-GAD, SE REMITIO SOLICITUD DE APROBACION DE CCP N° 1197_x000a_05/03/2026: JAPROG REMITIO HOJA DE ELEVACION 001338-2026/JAPROG-SGL-GAD SOLICITANDO APROBACION DE CCP_x000a_13/02/2026: Proveido n° 002064-2026/SGL-GAD, derivado a almacen para atender como area Tecnica Estrategica_x000a_12/02/2026: Memorando ° 000748-2026/GITE gite remitio memorando _x000a_12/02/2026: SGIST remitio informe n° 000694-2026/SGIST-GITE, remitido con pedido n° 00109"/>
    <s v="CER-1197"/>
    <n v="38.35"/>
    <n v="4.9999999999997158E-2"/>
    <s v="CONTRATO/ORDEN "/>
    <x v="29"/>
    <d v="2026-03-25T00:00:00"/>
    <n v="38.4"/>
    <n v="38.35"/>
    <n v="4.9999999999997158E-2"/>
    <m/>
    <m/>
    <m/>
    <m/>
    <m/>
    <m/>
    <m/>
    <m/>
    <s v="08/04/2026: GIRADO CON FECHA DEL  08/04/2026"/>
    <s v="COMPROMETIDO "/>
    <s v="DEVENGADO "/>
    <s v="GIRADO"/>
    <d v="2026-04-08T00:00:00"/>
    <s v="SEGUNDO PAGO 09/04/2026- 24.4_x000a_PRIMER PAGO 8/04/2026- MONTO S/ 789.77"/>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67400090293"/>
    <s v="CINTA DE RESINA PARA IMPRESORA TERMICA 65 mm X 74 m"/>
    <s v="BIEN"/>
    <s v="UNIDAD  "/>
    <n v="20"/>
    <n v="8"/>
    <n v="0"/>
    <n v="0"/>
    <n v="0"/>
    <m/>
    <m/>
    <m/>
    <m/>
    <m/>
    <m/>
    <m/>
    <m/>
    <n v="160"/>
    <n v="160"/>
    <n v="0"/>
    <n v="0"/>
    <n v="0"/>
    <n v="0"/>
    <n v="0"/>
    <n v="0"/>
    <n v="0"/>
    <n v="0"/>
    <n v="0"/>
    <n v="0"/>
    <n v="0"/>
    <n v="194"/>
    <s v="SGGDI"/>
    <s v="INCLUIDO AL SIGA 12/01/2025"/>
    <s v="ANEXO 0001 (15/01/2026)"/>
    <s v="SOLICITUD N° 0195-SISPLAN"/>
    <s v="SOLICITUD N° 0195-SISPLAN"/>
    <s v="MEMORANDO-000373-2026-GPP-ONPE"/>
    <n v="194"/>
    <m/>
    <m/>
    <s v="CINTA DE RESINA PARA IMPRESORA TERMICA 65 mm X 74 m"/>
    <n v="194"/>
    <s v="0047"/>
    <s v="ANA OTERO"/>
    <s v="000008-2026/CSL-SGIST-GITE"/>
    <d v="2026-01-26T00:00:00"/>
    <s v="000524-2026/SGIST-GITE"/>
    <d v="2026-01-30T00:00:00"/>
    <s v="000576-2026/GITE"/>
    <d v="2026-01-30T00:00:00"/>
    <s v="REMITIDO PARA CONTRATACION/ ADQUISICION"/>
    <s v="04/03/2026: PROVEIDO N° 003130-2026/JAPROG-SGL-GAD, DERIVADO A ESPECIALISTA DE JAPROG PARA SOLICITUD DE O._x000a_04/03/2026: INFORME N° 000928-2026/SGPR-GPP, SGPR APROBO SOLICITU DE CCP_x000a_02/03/2026: SGL SOLICITO APROBACION DE CCP MEDIANTE MEMORANDO 001420-2026/SGL-GAD_x000a_18/02/2026: INFORME N° 000776-2026/SGIST-GITE, SGIST ATE DERIVO VERIFICACION DE CUMPLIMIENTO DE LOS BIENES REQUERIDOS_x000a_03/02/2026: PROVEIDO N° 001180-2026/JAPROG-SGL-GAD, DERIVADO A ANA OTERO PARA ADQUISICION_x000a_26/01/2026: INFORME N° 000971-2026/SGIST-GITE, ATE SGIST REMITIO ADQUISICION ED TONER CONSOLIDADO A LA SGL PARA INICIO DE ADQUISICION"/>
    <s v="CER-1117"/>
    <n v="193.8"/>
    <n v="0.19999999999998863"/>
    <s v="CONTRATO/ORDEN "/>
    <x v="27"/>
    <d v="2026-03-04T00:00:00"/>
    <n v="194"/>
    <n v="194"/>
    <n v="0"/>
    <s v="TRADING SERVICE M&amp;A SRLTDA"/>
    <m/>
    <m/>
    <m/>
    <m/>
    <m/>
    <m/>
    <m/>
    <s v="25/03/2026:se realizo el pago de la O.C. 070-2026, CON FECHA DEL 26/03/2026"/>
    <s v="COMPROMETIDO "/>
    <s v="DEVENGADO "/>
    <s v="GIRADO"/>
    <d v="2026-03-25T00:00:00"/>
    <s v="SE REALIZO EL PAGO DE O.C. CON FECHA AL 26/03/2026- POR DOS MONTOS S/ 1089"/>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TONER DE IMPRESION PARA HP COD. REF. CE255X NEGRO"/>
    <s v="BIEN"/>
    <m/>
    <n v="300"/>
    <n v="6"/>
    <n v="0"/>
    <n v="0"/>
    <n v="0"/>
    <m/>
    <m/>
    <m/>
    <m/>
    <m/>
    <m/>
    <m/>
    <m/>
    <n v="1800"/>
    <n v="1800"/>
    <n v="0"/>
    <n v="0"/>
    <n v="0"/>
    <n v="0"/>
    <n v="0"/>
    <n v="0"/>
    <n v="0"/>
    <n v="0"/>
    <n v="0"/>
    <n v="0"/>
    <n v="0"/>
    <n v="4779"/>
    <s v="GITE"/>
    <s v="INCLUIDO AL SIGA 12/01/2025"/>
    <s v="ANEXO 0001 (15/01/2026)"/>
    <s v="SE REALIZO SOLICITUD N| 0101"/>
    <s v="SE REALIZO SOLICITUD N| 0101"/>
    <s v="000295-2026/GPP"/>
    <n v="4779"/>
    <m/>
    <m/>
    <s v="TONER DE IMPRESION PARA HP COD. REF. CE255X NEGRO"/>
    <n v="4779"/>
    <s v="0053"/>
    <s v="ERIKA ZEGARRA"/>
    <s v="000009-2026/CSL-SGIST-GITE"/>
    <d v="1899-12-30T00:00:00"/>
    <s v="000502-2026/SGIST-GITE"/>
    <d v="2026-01-29T00:00:00"/>
    <s v="000541-2026/GITE"/>
    <d v="2026-01-29T00:00:00"/>
    <s v="REMITIDO PARA CONTRATACION/ ADQUISICION"/>
    <s v="09/03/2026: orden de compra n° 084-2026, notificada_x000a_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0942"/>
    <n v="4244.46"/>
    <n v="534.54"/>
    <s v="CONTRATO/ORDEN "/>
    <x v="30"/>
    <d v="2026-03-09T00:00:00"/>
    <n v="4779"/>
    <n v="4244.46"/>
    <n v="534.54"/>
    <s v="DISTRIBUIDORA C'MASH E.I.R.L"/>
    <s v="15/03/2026 AL 30/03/2026"/>
    <m/>
    <m/>
    <m/>
    <m/>
    <m/>
    <m/>
    <s v="05/06/2026:area tecnica estrategica informo la resolucion de la O.C.  084-2026, POR EL NO CUMPLIMIENTO EN LA ENTREGA POR PARTE DEL PROVEEDOR"/>
    <s v="ANULADO"/>
    <s v="ANULADO"/>
    <s v="ANULADO"/>
    <s v="ANULADO"/>
    <s v="05/06/2026:area tecnica estrategica informo la resolucion de la O.C.  084-2026, POR EL NO CUMPLIMIENTO EN LA ENTREGA POR PARTE DEL PROVEEDOR"/>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TONER DE IMPRESION PARA HP COD. REF. CE410A NEGRO"/>
    <s v="BIEN"/>
    <m/>
    <n v="500.86"/>
    <n v="2"/>
    <n v="0"/>
    <n v="0"/>
    <n v="0"/>
    <m/>
    <m/>
    <m/>
    <m/>
    <m/>
    <m/>
    <m/>
    <m/>
    <n v="1002"/>
    <n v="1001.72"/>
    <n v="0"/>
    <n v="0"/>
    <n v="0"/>
    <n v="0"/>
    <n v="0"/>
    <n v="0"/>
    <n v="0"/>
    <n v="0"/>
    <n v="0"/>
    <n v="0"/>
    <n v="0"/>
    <n v="699"/>
    <s v="GITE"/>
    <s v="INCLUIDO AL SIGA 12/01/2025"/>
    <s v="ANEXO 0001 (15/01/2026)"/>
    <m/>
    <m/>
    <m/>
    <n v="699"/>
    <m/>
    <m/>
    <s v="TONER DE IMPRESION PARA HP COD. REF. CE410A NEGRO"/>
    <n v="699"/>
    <s v="0053"/>
    <s v="ERIKA ZEGARRA"/>
    <s v="000009-2026/CSL-SGIST-GITE"/>
    <d v="2026-01-26T00:00:00"/>
    <s v="000502-2026/SGIST-GITE"/>
    <d v="2026-01-29T00:00:00"/>
    <s v="000541-2026/GITE"/>
    <d v="2026-01-29T00:00:00"/>
    <s v="REMITIDO PARA CONTRATACION/ ADQUISICION"/>
    <s v="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1007"/>
    <n v="627.92999999999995"/>
    <n v="71.07000000000005"/>
    <s v="CONTRATO/ORDEN "/>
    <x v="31"/>
    <d v="2026-03-09T00:00:00"/>
    <n v="699"/>
    <n v="627.92999999999995"/>
    <n v="71.07000000000005"/>
    <s v="COMPUTER SYSTEM E.I.R.L"/>
    <m/>
    <m/>
    <m/>
    <m/>
    <m/>
    <m/>
    <m/>
    <s v="se realio el pago de la O.C. con fecha al 25-03-2026"/>
    <s v="COMPROMETIDO "/>
    <s v="DEVENGADO "/>
    <s v="GIRADO"/>
    <d v="2026-03-25T00:00:00"/>
    <s v="se realio el pago de la O.C. 87-2026, con fecha al 25-03-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1.2"/>
    <n v="503300250045"/>
    <s v="CINTA DE PLASTICO ADHESIVA PARA EMBALAJE 2 in X 110 yd  APROX."/>
    <s v="BIEN"/>
    <s v="UNIDAD  "/>
    <n v="5.29"/>
    <n v="100"/>
    <n v="0"/>
    <n v="0"/>
    <n v="0"/>
    <m/>
    <m/>
    <m/>
    <m/>
    <m/>
    <m/>
    <m/>
    <m/>
    <n v="529"/>
    <n v="529"/>
    <n v="0"/>
    <n v="0"/>
    <n v="0"/>
    <n v="0"/>
    <n v="0"/>
    <n v="0"/>
    <n v="0"/>
    <n v="0"/>
    <n v="0"/>
    <n v="0"/>
    <n v="0"/>
    <n v="614"/>
    <s v="SGIST"/>
    <s v="INCLUIDO AL SIGA 12/01/2025"/>
    <s v="ANEXO 0001 (15/01/2026)"/>
    <s v="SE REALIZO MODIFICACION POR PRIORIZACION PARA BIENES POR MAYOR MONTO EN LA INTERACCION DE MERCADO SOLICITUD N° 00120"/>
    <s v="SE REALIZO MODIFICACION POR PRIORIZACION PARA BIENES POR MAYOR MONTO EN LA INTERACCION DE MERCADO SOLICITUD N° 00120"/>
    <s v="000266-2026/GPP"/>
    <n v="614"/>
    <s v="SE PRIORIZO ITEMS PARA ITEMS EN FLUJO DE ADQUISICION"/>
    <s v="ADQUISICIÓN DE MATERIALES DE LIMPIEZA Y EMBALAJE – EG 2026"/>
    <s v="CINTA DE PLASTICO ADHESIVA PARA EMBALAJE 2 in X 110 yd  APROX."/>
    <n v="614"/>
    <s v="00085"/>
    <s v="ANA OTERO"/>
    <s v="000019-2026/CSL-SGIST-GITE"/>
    <d v="2026-02-02T00:00:00"/>
    <s v="000535-2026/SGIST-GITE"/>
    <d v="2026-02-02T00:00:00"/>
    <s v="000601-2026/GITE"/>
    <d v="2026-02-02T00:00:00"/>
    <s v="REMITIDO PARA CONTRATACION/ ADQUISICION"/>
    <s v="04/03/2026: ORDEN DE COMPRA N° 055-2026_x000a_18/02/2026: MEMORANDO N° 1213-2026-SGL-GAD/ONPE, SE APROBO CCP N° 00928-00929-0930-0931_x000a_06/02/2026: PROVEIDO 001515-2026/JAPROG-SGL-GAD DERIVADO A ESPECIALISTA DE JAPROG PARA INDAGACION_x000a_05/02/2026: JAPROG REMITIO HOJA DE ELEVACION 000688-2026/JAPROG-SGL-GAD, CON OBSERACIONES A LA ET_x000a_02/02/2026. MEMORANDO 000601-2026/GITE, GITE REMITIO REQUERIMIENTO A SGL _x000a_02/02/2026: INFORME 000535-2026/SGIST-GITE, SGIST REMITIO ET Y PEDIDOS PARA INICIO DE ADQUISICION"/>
    <s v="CER-929"/>
    <n v="614"/>
    <n v="0"/>
    <s v="CONTRATO/ORDEN "/>
    <x v="32"/>
    <d v="2026-02-27T00:00:00"/>
    <n v="614"/>
    <n v="613.6"/>
    <n v="0.39999999999997726"/>
    <s v="COMERCIAL GIOVA S.A."/>
    <s v="05/03/2026 AL 12/03/2026"/>
    <s v="001074-2026-SGIST/GITE"/>
    <d v="2026-03-11T00:00:00"/>
    <s v="001282-2026/GITE"/>
    <d v="2026-03-12T00:00:00"/>
    <m/>
    <m/>
    <s v="17/03/2026: SE REALIZO EL PAGO DE LA O.C. 055-2026 por el monto total de S/ 613.60 con fecha al 17/03/2026_x000a_12/03/2026: PROVEIDO 002767-2026-SGIST/GITE                                                                                  13/03/2026:MEMORANDO 001282-2026/GITE- CONFORMIDAD DE LA ADQUISICION DE MATERIALES DE LIMPIEZA Y EMBALAJE - EG 2026, ORDEN DE COMPRA 0055-2026"/>
    <s v="COMPROMETIDO "/>
    <s v="DEVENGADO "/>
    <s v="GIRADO"/>
    <d v="2026-03-17T00:00:00"/>
    <s v="17/03/2026: SE REALIZO EL PAGO DE LA O.C. 055-2026 por el monto total de S/ 613.60 con fecha al 17/03/2026_x000a_12/03/2026: MEMORANDO 001282-2026/GITE - CONFORMIDAD PARA ADQUISICION DE CINTA - ORDEN DE COMPRA 0055-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1.2"/>
    <s v="nuevo: 710300050661_x000a_antes: 710300050296"/>
    <s v="nueva denominacionc: ETIQUETA AUTOADHESIVA DE POLIESTER 1.5 in X 2 in x 2000_x000a_antes: ETIQUETA AUTOADHESIVA DE PAPEL 55.8 mm X 99 mm X 100"/>
    <s v="BIEN"/>
    <s v="UNIDAD  "/>
    <n v="18"/>
    <n v="50"/>
    <n v="0"/>
    <n v="0"/>
    <n v="0"/>
    <m/>
    <m/>
    <m/>
    <m/>
    <m/>
    <m/>
    <m/>
    <m/>
    <n v="900"/>
    <n v="900"/>
    <n v="0"/>
    <n v="0"/>
    <n v="0"/>
    <n v="0"/>
    <n v="0"/>
    <n v="0"/>
    <n v="0"/>
    <n v="0"/>
    <n v="0"/>
    <n v="0"/>
    <n v="0"/>
    <n v="1250"/>
    <s v="SGIST"/>
    <s v="INCLUIDO AL SIGA 12/01/2025 - SE SOLICITARA CAMBIO DE DENOMINACION PRECIO UNITARIO INICIAL S/ 100 CANTIDAD 9, SE MODIFICA A PRECIO S/18.00 CANTIDAD 50"/>
    <s v="ANEXO 0001 (15/01/2026)"/>
    <s v="2. SOLICITUD N° 215-SISPLAN"/>
    <s v="2. SOLICITUD N° 215-SISPLAN"/>
    <s v="2. MEMORANDO-000383-2026-GPP-ONPE"/>
    <n v="1250"/>
    <m/>
    <m/>
    <s v="nueva denominacionc: ETIQUETA AUTOADHESIVA DE POLIESTER 1.5 in X 2 in x 2000_x000a_antes: ETIQUETA AUTOADHESIVA DE PAPEL 55.8 mm X 99 mm X 100"/>
    <n v="1250"/>
    <s v="0059"/>
    <s v="ERIKA ZEGARRA"/>
    <s v="000015-2026/CSL-SGIST-GITE"/>
    <d v="2026-01-28T00:00:00"/>
    <s v="000498-2026/SGIST-GITE"/>
    <d v="2026-01-29T00:00:00"/>
    <s v="000539-2026/GITE"/>
    <d v="2026-01-29T00:00:00"/>
    <s v="REMITIDO PARA CONTRATACION/ ADQUISICION"/>
    <s v="11/03/2026: SGL REMITIO MEMORANDO N° 001671-2026/SGL-GAD, SOLICITANDO LA APROBACION DE CCP_x000a_05/03/2026: MEMORANDO 001487-2026/SGL-GAD. SGL SOLICITO APROBACION DE CCP_x000a_03/02/2026: PROVEIDO N° 001172-2026/JAPROG-SGL-GAD, DERIVADO A ESPECIALISTA DE JAPROG PARA ATENCION_x000a_29/01/2026: MEMORANDO 000539-2026/GITE, GITE REMITIO ADQUISICION A LA SGL _x000a_29/01/2026: INFORME N° 000498-2026/SGIST-GITE, SGIST REMITIO REQUERIMIENTO CON PEDIDOS"/>
    <s v="CER-1352"/>
    <n v="1250"/>
    <n v="0"/>
    <s v="CONTRATO/ORDEN "/>
    <x v="33"/>
    <d v="2026-03-18T00:00:00"/>
    <n v="1250"/>
    <n v="1250"/>
    <n v="0"/>
    <s v="DISTRIBUIDORA Y COMERCIALIZADO FANERO S.A.C"/>
    <m/>
    <m/>
    <m/>
    <m/>
    <m/>
    <m/>
    <m/>
    <s v="20/04/2026: se realizo el pago de la O.C. 0116-2026, por el monto de s/ 522 + 16878"/>
    <s v="COMPROMETIDO "/>
    <s v="DEVENGADO "/>
    <s v="GIRADO"/>
    <d v="2026-04-20T00:00:00"/>
    <s v="20/04/2026: se realizo el pago de la O.C. 0116-2026, por el monto de s/ 522 + 16878"/>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1.2"/>
    <n v="710300050914"/>
    <s v="ETIQUETA AUTOADHESIVA DE SEGURIDAD 5 cm X 30 cm "/>
    <s v="BIEN"/>
    <s v="UNIDAD  "/>
    <n v="0.16"/>
    <n v="15000"/>
    <n v="0"/>
    <n v="0"/>
    <n v="0"/>
    <m/>
    <m/>
    <m/>
    <m/>
    <m/>
    <m/>
    <m/>
    <m/>
    <n v="2400"/>
    <n v="2400"/>
    <n v="0"/>
    <n v="0"/>
    <n v="0"/>
    <n v="0"/>
    <n v="0"/>
    <n v="0"/>
    <n v="0"/>
    <n v="0"/>
    <n v="0"/>
    <n v="0"/>
    <n v="0"/>
    <m/>
    <s v="SGIST"/>
    <s v="INCLUIDO AL SIGA 12/01/2025"/>
    <m/>
    <s v="2. SOLICITUD N° 215-SISPLAN_x000a_1. SOLICITUD N° 0184-SISPLAN"/>
    <s v="2. SOLICITUD N° 215-SISPLAN_x000a_1. SOLICITUD N° 0184-SISPLAN"/>
    <s v="2. MEMORANDO-000383-2026-GPP-ONPE_x000a_1. 000338-2026/GPP"/>
    <n v="0"/>
    <s v="SE REALIZO MODIFICACION PRESUPUESTAL PARA BIENES DE SEGURIDAD PERSONAL POR MAYOR MONTO INTERACCION DE MERCADO SOLICITUD N° 0184"/>
    <m/>
    <s v="ETIQUETA AUTOADHESIVA DE SEGURIDAD 5 cm X 30 cm "/>
    <n v="0"/>
    <m/>
    <m/>
    <m/>
    <m/>
    <m/>
    <m/>
    <m/>
    <m/>
    <s v="NO EJECUTADO / PRIORIZADO"/>
    <m/>
    <m/>
    <m/>
    <n v="0"/>
    <m/>
    <x v="14"/>
    <m/>
    <m/>
    <m/>
    <m/>
    <m/>
    <m/>
    <m/>
    <m/>
    <m/>
    <m/>
    <m/>
    <m/>
    <m/>
    <m/>
    <m/>
    <m/>
    <m/>
    <m/>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1.2"/>
    <n v="767400090293"/>
    <s v="CINTA DE RESINA PARA IMPRESORA TERMICA 65 mm X 74 m"/>
    <s v="BIEN"/>
    <s v="UNIDAD  "/>
    <n v="20"/>
    <n v="50"/>
    <n v="0"/>
    <n v="0"/>
    <n v="0"/>
    <m/>
    <m/>
    <m/>
    <m/>
    <m/>
    <m/>
    <m/>
    <m/>
    <n v="1000"/>
    <n v="1000"/>
    <n v="0"/>
    <n v="0"/>
    <n v="0"/>
    <n v="0"/>
    <n v="0"/>
    <n v="0"/>
    <n v="0"/>
    <n v="0"/>
    <n v="0"/>
    <n v="0"/>
    <n v="0"/>
    <n v="1148"/>
    <s v="SGIST"/>
    <s v="INCLUIDO AL SIGA 12/01/2025"/>
    <m/>
    <s v="2. SOLICITUD N° 215-SISPLAN"/>
    <s v="2. SOLICITUD N° 215-SISPLAN"/>
    <s v="2. MEMORANDO-000383-2026-GPP-ONPE"/>
    <n v="1148"/>
    <m/>
    <m/>
    <s v="CINTA DE RESINA PARA IMPRESORA TERMICA 65 mm X 74 m"/>
    <n v="1148"/>
    <s v="0060"/>
    <s v="ERIKA ZEGARRA"/>
    <s v="000015-2026/CSL-SGIST-GITE"/>
    <d v="2026-01-28T00:00:00"/>
    <s v="000498-2026/SGIST-GITE"/>
    <d v="2026-01-29T00:00:00"/>
    <s v="000539-2026/GITE"/>
    <d v="2026-01-29T00:00:00"/>
    <s v="REMITIDO PARA CONTRATACION/ ADQUISICION"/>
    <s v="11/03/2026: SGL REMITIO MEMORANDO N° 001671-2026/SGL-GAD, SOLICITANDO LA APROBACION DE CCP_x000a_05/03/2026: MEMORANDO 001487-2026/SGL-GAD. SGL SOLICITO APROBACION DE CCP_x000a_03/02/2026: PROVEIDO N° 001172-2026/JAPROG-SGL-GAD, DERIVADO A ESPECIALISTA DE JAPROG PARA ATENCION_x000a_29/01/2026: MEMORANDO 000539-2026/GITE, GITE REMITIO ADQUISICION A LA SGL _x000a_29/01/2026: INFORME N° 000498-2026/SGIST-GITE, SGIST REMITIO REQUERIMIENTO CON PEDIDOS"/>
    <s v="CER-1353"/>
    <n v="1148"/>
    <n v="0"/>
    <s v="CONTRATO/ORDEN "/>
    <x v="34"/>
    <d v="2026-03-18T00:00:00"/>
    <n v="1148"/>
    <n v="363.29115000000002"/>
    <n v="784.70884999999998"/>
    <s v="TRADING SERVICE M&amp;A SRLTDA"/>
    <m/>
    <s v="2. 001458-2026/SGIST-GITE_x000a_1. 001358-2026/SGIST-GITE"/>
    <s v="1. 06/04/2026"/>
    <s v="1. 01723-2026/GITE"/>
    <s v="1. 06/04/2026"/>
    <m/>
    <m/>
    <s v="16/04/2026: se realizo el pago de la oc 118-2026 por el monto de S/1148 con fecha del 16/04/2026_x000a_06/04/2026: MEMORANDO 001723-2026/GITE, GITE REMITIO CONFORMIDAD DE LA ADQUISICIÓN DE MATERIALES PARA LA PREPARACIÓN DE DISPOSITIVOS INFORMATICOS ELECTORALES – EG 2026 - ORDEN DE COMPRA N 000118-2026-ONPE - ITEM 1"/>
    <s v="COMPROMETIDO "/>
    <s v="DEVENGADO "/>
    <s v="GIRADO"/>
    <d v="2026-04-16T00:00:00"/>
    <s v="16/04/2026: se realizo el pago de la oc 118-2026 por el monto de S/1148 con fecha del 16/04/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1.1.1 "/>
    <m/>
    <s v="AGUA DE MESA SIN GAS X 20L APROX. (2.3.11.11)"/>
    <s v="BIEN"/>
    <s v="UNIDAD  "/>
    <n v="25"/>
    <n v="11"/>
    <n v="11"/>
    <n v="11"/>
    <m/>
    <m/>
    <m/>
    <m/>
    <m/>
    <m/>
    <m/>
    <m/>
    <m/>
    <n v="825"/>
    <n v="275"/>
    <n v="275"/>
    <n v="275"/>
    <n v="0"/>
    <n v="0"/>
    <n v="0"/>
    <n v="0"/>
    <n v="0"/>
    <n v="0"/>
    <n v="0"/>
    <n v="0"/>
    <n v="0"/>
    <n v="760"/>
    <s v="SGIST"/>
    <s v="INCLUIDO AL SIGA 12/01/2025"/>
    <m/>
    <m/>
    <m/>
    <m/>
    <n v="825"/>
    <m/>
    <m/>
    <s v="AGUA DE MESA SIN GAS X 20L. APROX"/>
    <n v="760"/>
    <s v="0049"/>
    <s v="ERIKA ZEGARRA"/>
    <s v="000013-2026/CSL-SGIST-GITE"/>
    <d v="2026-01-27T00:00:00"/>
    <s v="000469-2026/SGIST-GITE"/>
    <d v="2026-01-27T00:00:00"/>
    <s v="000498-2026/GITE"/>
    <d v="2026-01-28T00:00:00"/>
    <s v="REMITIDO PARA CONTRATACION/ ADQUISICION"/>
    <s v="04/02/2026: GITE REMITIO MEMORANDO 000629-2026/GITE, CON LA VERIFICACION DE CUMPLIMIENTO_x000a_03/02/2026: JAPROG REMITIO HOJA DE ELEVACION N °000518-2026/JAPROG-SGL-GAD, PARA LA RESPECTIVA VERIFICACION DE CUMPLIMIENTO_x000a_28/01/2026: MEMORANDO N° 000498-2026/GITE, GITE REMITIO REQUERIMIENTO A LA SGL"/>
    <s v="CER-802"/>
    <n v="760"/>
    <n v="0"/>
    <s v="CONTRATO/ORDEN "/>
    <x v="35"/>
    <d v="2026-02-19T00:00:00"/>
    <n v="760"/>
    <n v="759.72"/>
    <n v="0.27999999999997272"/>
    <s v="fawre inversiones y representaciones de marca S.A.C"/>
    <s v="23/02/2026 AL 25/02/2026"/>
    <s v="000983-2026-SGIST/GITE"/>
    <d v="2026-03-06T00:00:00"/>
    <s v="001156-2026/GITE"/>
    <d v="2026-03-09T00:00:00"/>
    <m/>
    <m/>
    <s v="19/03/2026: se realizo el pago de la o.c. 044-2026 OR EL MONTO TOTAL DE LA OC._x000a_09/03/2026: PROVEIDO 002560-2026-SGIST/GITE                                                                                                                                                                                                                                                                                                                                     09/03/2026: MEMORANDO 001156-2026/GITE - CONFORMIDAD DE LA ADQUISICION DE AGIA DE MESA - EG 202, ORDEN DE COMPRA 0044-2026"/>
    <s v="COMPROMETIDO "/>
    <s v="DEVENGADO "/>
    <s v="GIRADO"/>
    <d v="2026-03-20T00:00:00"/>
    <s v="09/03/2026: MEMORANDO 001156-2026/GITE CONFORMIDAD DE LA ADQUISICIÓN DE AGUA DE_x000a_MESA DESCARTABLE - ORDEN DE COMPRA 0044-2026"/>
    <n v="76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3.1"/>
    <n v="133000370102"/>
    <s v="JUEGO DE LIMPIEZA PARA LAPTOP X 3 PIEZAS ( ESCOBILLA, PAÑO, LIQUIDO LIMPIADOR)"/>
    <s v="BIEN"/>
    <s v="UNIDAD"/>
    <n v="20"/>
    <n v="230"/>
    <n v="0"/>
    <n v="0"/>
    <n v="0"/>
    <m/>
    <m/>
    <m/>
    <m/>
    <m/>
    <m/>
    <m/>
    <m/>
    <n v="4600"/>
    <n v="4600"/>
    <n v="0"/>
    <n v="0"/>
    <n v="0"/>
    <n v="0"/>
    <n v="0"/>
    <n v="0"/>
    <n v="0"/>
    <n v="0"/>
    <n v="0"/>
    <n v="0"/>
    <n v="0"/>
    <n v="1794"/>
    <s v="SGIST"/>
    <s v="INCLUIDO AL SIGA 12/01/2025"/>
    <s v="ANEXO 0001 (15/01/2026)"/>
    <m/>
    <m/>
    <m/>
    <n v="1794"/>
    <m/>
    <m/>
    <s v="JUEGO DE LIMPIEZA PARA LAPTOP X 3 PIEZAS ( ESCOBILLA, PAÑO, LIQUIDO LIMPIADOR)"/>
    <n v="1794"/>
    <s v="029"/>
    <s v="ANA OTERO"/>
    <s v="000007-2026/CSL-SGIST-GITE"/>
    <d v="2026-01-20T00:00:00"/>
    <s v="000358-2026/SGIST-GITE"/>
    <d v="2026-01-20T00:00:00"/>
    <s v="000862-2026/SGIST-GITE"/>
    <d v="2026-01-22T00:00:00"/>
    <s v="REMITIDO PARA CONTRATACION/ ADQUISICION"/>
    <s v="02/03/2026: ORDEN DE COMPRA N° 060-2026_x000a_20/02/20296: MEMORANDO N° 000918-2026/GITE, GITE REMITIO LA VERIFICACION DE CUMPLIMIENTO FM 07_x000a_19/02/2026: JAPROG SOLICITO LA VERIFICACION DE CUMPLIMIENTO MEDIANTE HOJA DE ELEVACION N° 000997-2026/JAPROG-SGL-GAD_x000a_05/02/2026: GITE REMITIO MEMORANDO N °000499-2026/JAPROG-SGL-GAD, CON LA VERSION 2 DE LA ET_x000a_02/02/2026: HOJA DE ELEVACION N° 000499-2026/JAPROG-SGL-GAD, JAPROG REMITIO LAS COTIZACIONES PARA LA VERIFICACION DE CUMPLIMIENTO_x000a_26/01/2026: HOJA DE ELEVACION 000253-2026/JAPROG-SGL-GAD, JAPROG REMITIO LAS OBSERVACIONES A LA ET_x000a_22/01/2026: MEMORANDO N° 000380-2026/GITE, GITE REMITIO LAS ET A LA SGL PARA INICIO DE ADQUISICION"/>
    <s v="CER-1129"/>
    <n v="1794"/>
    <n v="0"/>
    <s v="CONTRATO/ORDEN "/>
    <x v="4"/>
    <d v="2026-03-02T00:00:00"/>
    <n v="1794"/>
    <n v="1794"/>
    <n v="0"/>
    <s v="ARP INNOVACIONES E.I.R.L"/>
    <s v="10 DIAS CALENDARIOS CONTADOR APARTIR DEL 04/032026"/>
    <s v="001211-2026-SGIST/GITE"/>
    <d v="2026-03-20T00:00:00"/>
    <s v="001465-2026/GITE"/>
    <m/>
    <m/>
    <m/>
    <s v="27/03/2026: se realizo el pago de la oc 060-2026 por el importe de S/ 100.65 + 3254.45 con fecha al 26/03/2026_x000a_20/03/2026: PROVEIDO 003140-2026/SGIST-GITE                                                                                                                                                                                                                                                                                                      20/03/2026. MEMORANDO 001465-2026/GITE - CONFORMIDAD DE LA ADQUISICIÓN DE MATERIALES DE LIMPIEZA Y ACONDICIONAMIENTO PARA LA LINEA DE PREPARACION DE EQUIPOS INFORMATICOS – EG 2026 - ORDEN DE COMPRA N 000060-2026-ONPE - ITEMS 1,2 Y 5"/>
    <s v="COMPROMETIDO "/>
    <s v="DEVENGADO "/>
    <s v="GIRADO"/>
    <d v="2026-03-26T00:00:00"/>
    <s v="27/03/2026: se realizo el pago de la oc 060-2026 por el importe de S/ 100.65 + 3254.45 con fecha al 26/03/2026_x000a_20/03/2026: PROVEIDO 003140-2026/SGIST-GITE - CONFORMIDAD DE LA ADQUISICIÓN DE MATERIALES DE LIMPIEZA Y ACONDICIONAMIENTO PARA LA LINEA DE PREPARACION DE EQUIPOS INFORMATICOS – EG 2026 - ORDEN DE COMPRA N 000060-2026-ONPE - ITEMS 1,2 Y 5"/>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3.1"/>
    <n v="133000370109"/>
    <s v="SILICONA PARA LIMPIEZA DE SUPERFICIES X 1 L"/>
    <s v="BIEN"/>
    <s v="UNIDAD"/>
    <n v="10"/>
    <n v="230"/>
    <n v="0"/>
    <n v="0"/>
    <n v="0"/>
    <m/>
    <m/>
    <m/>
    <m/>
    <m/>
    <m/>
    <m/>
    <m/>
    <n v="2300"/>
    <n v="2300"/>
    <n v="0"/>
    <n v="0"/>
    <n v="0"/>
    <n v="0"/>
    <n v="0"/>
    <n v="0"/>
    <n v="0"/>
    <n v="0"/>
    <n v="0"/>
    <n v="0"/>
    <n v="0"/>
    <n v="1971"/>
    <s v="SGIST"/>
    <s v="INCLUIDO AL SIGA 12/01/2025"/>
    <s v="ANEXO 0001 (15/01/2026)"/>
    <s v="SE REALIZO MODIFICACION POR PRIORIZACION PARA BIENES POR MAYOR MONTO EN LA INTERACCION DE MERCADO SOLICITUD N° 00120"/>
    <s v="SE REALIZO MODIFICACION POR PRIORIZACION PARA BIENES POR MAYOR MONTO EN LA INTERACCION DE MERCADO SOLICITUD N° 00120"/>
    <s v="000266-2026/GPP"/>
    <n v="1971"/>
    <s v="SE PRIORIZO ITEMS PARA ITEMS EN FLUJO DE ADQUISICION"/>
    <s v="ADQUISICIÓN DE MATERIALES DE LIMPIEZA Y EMBALAJE – EG 2026"/>
    <s v="SILICONA PARA LIMPIEZA DE SUPERFICIES X 1 L"/>
    <n v="1971"/>
    <s v="0086"/>
    <s v="ANA OTERO"/>
    <s v="000019-2026/CSL-SGIST-GITE"/>
    <d v="2026-02-02T00:00:00"/>
    <s v="000535-2026/SGIST-GITE"/>
    <d v="2026-02-02T00:00:00"/>
    <s v="000601-2026/GITE"/>
    <d v="2026-02-02T00:00:00"/>
    <s v="REMITIDO PARA CONTRATACION/ ADQUISICION"/>
    <s v="03/03/2026: ORDEN DE COMPRA N° 0058_x000a_18/02/2026: MEMORANDO N° 1213-2026-SGL-GAD/ONPE, SE APROBO CCP N° 00928-00929-0930-0931_x000a_06/02/2026: PROVEIDO 001515-2026/JAPROG-SGL-GAD DERIVADO A ESPECIALISTA DE JAPROG PARA INDAGACION_x000a_05/02/2026: JAPROG REMITIO HOJA DE ELEVACION 000688-2026/JAPROG-SGL-GAD, CON OBSERACIONES A LA ET_x000a_02/02/2026. MEMORANDO 000601-2026/GITE, GITE REMITIO REQUERIMIENTO A SGL _x000a_02/02/2026: INFORME 000535-2026/SGIST-GITE, SGIST REMITIO ET Y PEDIDOS PARA INICIO DE ADQUISICION"/>
    <s v="CER-930"/>
    <n v="1970.58"/>
    <n v="0.42000000000007276"/>
    <s v="CONTRATO/ORDEN "/>
    <x v="36"/>
    <d v="2026-02-27T00:00:00"/>
    <n v="1971"/>
    <n v="1970.5"/>
    <n v="0.5"/>
    <s v="IMPORTACIONES HUARMEY S.A.C. - IHUASAC"/>
    <s v="05/03/2026 AL 12/03/2026"/>
    <m/>
    <m/>
    <m/>
    <m/>
    <m/>
    <m/>
    <s v="09/04/2026: SE REALIZO EL PAGO DE LA O.C. 0058-2026 POR EL MONTO DE S/ 59.19+197.31+1716.58"/>
    <s v="COMPROMETIDO "/>
    <s v="DEVENGADO "/>
    <s v="GIRADO"/>
    <d v="2026-04-09T00:00:00"/>
    <s v="09/04/2026: SE REALIZO EL PAGO DE LA O.C. 0058-2026 POR EL MONTO DE S/ 59.19+197.31+1716.58"/>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6.1.4"/>
    <n v="805000080753"/>
    <s v="ZAPATO DE SEGURIDAD DE CUERO CON PUNTA COMPOSITE"/>
    <s v="BIEN"/>
    <s v="PAR"/>
    <n v="50"/>
    <n v="20"/>
    <n v="0"/>
    <n v="0"/>
    <n v="0"/>
    <m/>
    <m/>
    <m/>
    <m/>
    <m/>
    <m/>
    <m/>
    <m/>
    <n v="1000"/>
    <n v="1000"/>
    <n v="0"/>
    <n v="0"/>
    <n v="0"/>
    <n v="0"/>
    <n v="0"/>
    <n v="0"/>
    <n v="0"/>
    <n v="0"/>
    <n v="0"/>
    <n v="0"/>
    <n v="0"/>
    <n v="1550"/>
    <s v="SGIST"/>
    <s v="INCLUIDO AL SIGA 21/01/2025"/>
    <m/>
    <s v="SOLICITUD N° 0184-SISPLAN"/>
    <s v="SOLICITUD N° 0184-SISPLAN"/>
    <s v="000338-2026/GPP"/>
    <n v="1550"/>
    <s v="SE REALIZO MODIFICACION PRESUPUESTAL PARA BIENES DE SEGURIDAD PERSONAL POR MAYOR MONTO INTERACCION DE MERCADO SOLICITUD N° 0184"/>
    <s v="ADQUISICIÓN DE MATERIALES PARA PROTECCIÓN PERSONAL – EG 2026"/>
    <s v="ZAPATO DE SEGURIDAD DE CUERO CON PUNTA COMPOSITE"/>
    <n v="1550"/>
    <s v="00079"/>
    <s v="JUAN YAIPEN"/>
    <s v="000018-2026/CSL-SGIST-GITE"/>
    <d v="2026-02-02T00:00:00"/>
    <s v="000533-2026/SGIST-GITE"/>
    <d v="2026-02-02T00:00:00"/>
    <s v="000591-2026/GITE"/>
    <d v="2026-02-02T00:00:00"/>
    <s v="REMITIDO PARA CONTRATACION/ ADQUISICION"/>
    <s v="03/02/2026: PROVEIDO 001205-2026/JAPROG-SGL-GAD, DERIVADO A ESPECIALISTA DE JAPROG_x000a_02/02/2026: GITE REMITIO MEMORANDO 000591-2026/GITE, PARA INICIO DE ADQUISICION_x000a_02/02/2026. SGIST REMITIO INFORME 000533-2026/SGIST-GITE, CON PEDIDOS PARA ADQUISICION"/>
    <s v="CER-1156"/>
    <n v="1550"/>
    <n v="0"/>
    <s v="CONTRATO/ORDEN "/>
    <x v="37"/>
    <d v="2026-03-03T00:00:00"/>
    <n v="1550"/>
    <n v="1550"/>
    <n v="0"/>
    <m/>
    <m/>
    <m/>
    <m/>
    <m/>
    <m/>
    <m/>
    <m/>
    <s v="23/03/2026: se realizo el pago de la O.C., 067-2026 por los importes de S/ 87.75 + S/ 2837.25 con fecha del 23/03/2026"/>
    <s v="COMPROMETIDO "/>
    <s v="DEVENGADO "/>
    <s v="GIRADO"/>
    <d v="2026-03-23T00:00:00"/>
    <s v="23/03/2026: se realizo el pago de la O.C., 067-2026 por los importes de S/ 87.75 + S/ 2837.25 con fecha del 23/03/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8.2.1"/>
    <n v="495700280133"/>
    <s v="GUANTE PARA EXAMEN DESCARTABLE TALLA XL"/>
    <s v="BIEN"/>
    <s v="UNIDAD"/>
    <n v="0.2"/>
    <n v="500"/>
    <n v="0"/>
    <n v="0"/>
    <n v="0"/>
    <m/>
    <m/>
    <m/>
    <m/>
    <m/>
    <m/>
    <m/>
    <m/>
    <n v="100"/>
    <n v="100"/>
    <n v="0"/>
    <n v="0"/>
    <n v="0"/>
    <n v="0"/>
    <n v="0"/>
    <n v="0"/>
    <n v="0"/>
    <n v="0"/>
    <n v="0"/>
    <n v="0"/>
    <n v="0"/>
    <n v="0"/>
    <s v="SGIST"/>
    <s v="INCLUIDO AL SIGA 12/01/2025"/>
    <s v="ANEXO 0001 (15/01/2026)"/>
    <s v="2. SOLICITUD N° 0184-SISPLAN_x000a_1. SE REALIZO MODIFICACION POR PRIORIZACION PARA BIENES POR MAYOR MONTO EN LA INTERACCION DE MERCADO SOLICITUD N° 00120"/>
    <s v="2. SOLICITUD N° 0184-SISPLAN_x000a_1 . SE REALIZO MODIFICACION POR PRIORIZACION PARA BIENES POR MAYOR MONTO EN LA INTERACCION DE MERCADO SOLICITUD N° 00120"/>
    <s v="2. 000338-2026/GPP_x000a_1. 000266-2026/GPP"/>
    <n v="53"/>
    <s v="2. SE REALIZO MODIFICACION PRESUPUESTAL PARA BIENES DE SEGURIDAD PERSONAL POR MAYOR MONTO INTERACCION DE MERCADO SOLICITUD N° 0184_x000a_1. SE PRIORIZO ITEMS PARA ITEMS EN FLUJO DE ADQUISICION"/>
    <m/>
    <s v="GUANTE PARA EXAMEN DESCARTABLE TALLA XL"/>
    <n v="0"/>
    <m/>
    <m/>
    <m/>
    <m/>
    <m/>
    <m/>
    <m/>
    <m/>
    <s v="NO EJECUTADO / PRIORIZADO"/>
    <m/>
    <m/>
    <m/>
    <n v="0"/>
    <m/>
    <x v="14"/>
    <m/>
    <m/>
    <m/>
    <m/>
    <m/>
    <m/>
    <m/>
    <m/>
    <m/>
    <m/>
    <m/>
    <m/>
    <m/>
    <m/>
    <m/>
    <m/>
    <m/>
    <m/>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8.2.1"/>
    <n v="496900320025"/>
    <s v="FAJA ERGONOMICA LUMBAR TALLA M"/>
    <s v="BIEN"/>
    <s v="UNIDAD  "/>
    <n v="10"/>
    <n v="10"/>
    <n v="0"/>
    <n v="0"/>
    <n v="0"/>
    <m/>
    <m/>
    <m/>
    <m/>
    <m/>
    <m/>
    <m/>
    <m/>
    <n v="100"/>
    <n v="100"/>
    <n v="0"/>
    <n v="0"/>
    <n v="0"/>
    <n v="0"/>
    <n v="0"/>
    <n v="0"/>
    <n v="0"/>
    <n v="0"/>
    <n v="0"/>
    <n v="0"/>
    <n v="0"/>
    <n v="275"/>
    <s v="SGIST"/>
    <s v="INCLUIDO AL SIGA 12/01/2025"/>
    <s v="ANEXO 0001 (15/01/2026)"/>
    <s v="SOLICITUD N° 0184-SISPLAN"/>
    <s v="SOLICITUD N° 0184-SISPLAN"/>
    <s v="000338-2026/GPP"/>
    <n v="275"/>
    <s v="SE REALIZO MODIFICACION PRESUPUESTAL PARA BIENES DE SEGURIDAD PERSONAL POR MAYOR MONTO INTERACCION DE MERCADO SOLICITUD N° 0184"/>
    <s v="ADQUISICIÓN DE MATERIALES PARA PROTECCIÓN PERSONAL – EG 2026"/>
    <s v="FAJA ERGONOMICA LUMBAR TALLA M"/>
    <n v="275"/>
    <s v="0080"/>
    <s v="JUAN YAIPEN"/>
    <s v="000018-2026/CSL-SGIST-GITE"/>
    <d v="2026-02-02T00:00:00"/>
    <s v="000533-2026/SGIST-GITE"/>
    <d v="2026-02-02T00:00:00"/>
    <s v="000591-2026/GITE"/>
    <d v="2026-02-02T00:00:00"/>
    <s v="REMITIDO PARA CONTRATACION/ ADQUISICION"/>
    <s v="03/02/2026: PROVEIDO 001205-2026/JAPROG-SGL-GAD, DERIVADO A ESPECIALISTA DE JAPROG_x000a_02/02/2026: GITE REMITIO MEMORANDO 000591-2026/GITE, PARA INICIO DE ADQUISICION_x000a_02/02/2026. SGIST REMITIO INFORME 000533-2026/SGIST-GITE, CON PEDIDOS PARA ADQUISICION"/>
    <s v="CER-1156"/>
    <n v="275"/>
    <n v="0"/>
    <s v="CONTRATO/ORDEN "/>
    <x v="37"/>
    <d v="2026-03-03T00:00:00"/>
    <n v="275"/>
    <n v="275"/>
    <n v="0"/>
    <m/>
    <m/>
    <m/>
    <m/>
    <m/>
    <m/>
    <m/>
    <m/>
    <s v="23/03/2026: se realizo el pago de la O.C., 067-2026 por los importes de S/ 87.75 + S/ 2837.25 con fecha del 23/03/2026"/>
    <s v="COMPROMETIDO "/>
    <s v="DEVENGADO "/>
    <s v="GIRADO"/>
    <d v="2026-03-23T00:00:00"/>
    <s v="23/03/2026: se realizo el pago de la O.C., 067-2026 por los importes de S/ 87.75 + S/ 2837.25 con fecha del 23/03/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8.2.1"/>
    <n v="496900320051"/>
    <s v="FAJA ERGONOMICA LUMBAR TALLA XXL"/>
    <s v="BIEN"/>
    <s v="UNIDAD  "/>
    <n v="20"/>
    <n v="10"/>
    <n v="0"/>
    <n v="0"/>
    <n v="0"/>
    <m/>
    <m/>
    <m/>
    <m/>
    <m/>
    <m/>
    <m/>
    <m/>
    <n v="200"/>
    <n v="200"/>
    <n v="0"/>
    <n v="0"/>
    <n v="0"/>
    <n v="0"/>
    <n v="0"/>
    <n v="0"/>
    <n v="0"/>
    <n v="0"/>
    <n v="0"/>
    <n v="0"/>
    <n v="0"/>
    <n v="275"/>
    <s v="SGIST"/>
    <s v="INCLUIDO AL SIGA 12/01/2025"/>
    <s v="ANEXO 0001 (15/01/2026)"/>
    <s v="SOLICITUD N° 0184-SISPLAN"/>
    <s v="SOLICITUD N° 0184-SISPLAN"/>
    <s v="000338-2026/GPP"/>
    <n v="275"/>
    <s v="SE REALIZO MODIFICACION PRESUPUESTAL PARA BIENES DE SEGURIDAD PERSONAL POR MAYOR MONTO INTERACCION DE MERCADO SOLICITUD N° 0184"/>
    <s v="ADQUISICIÓN DE MATERIALES PARA PROTECCIÓN PERSONAL – EG 2026"/>
    <s v="FAJA ERGONOMICA LUMBAR TALLA XXL"/>
    <n v="275"/>
    <s v="0081"/>
    <s v="JUAN YAIPEN"/>
    <s v="000018-2026/CSL-SGIST-GITE"/>
    <d v="2026-02-02T00:00:00"/>
    <s v="000533-2026/SGIST-GITE"/>
    <d v="2026-02-02T00:00:00"/>
    <s v="000591-2026/GITE"/>
    <d v="2026-02-02T00:00:00"/>
    <s v="REMITIDO PARA CONTRATACION/ ADQUISICION"/>
    <s v="03/02/2026: PROVEIDO 001205-2026/JAPROG-SGL-GAD, DERIVADO A ESPECIALISTA DE JAPROG_x000a_02/02/2026: GITE REMITIO MEMORANDO 000591-2026/GITE, PARA INICIO DE ADQUISICION_x000a_02/02/2026. SGIST REMITIO INFORME 000533-2026/SGIST-GITE, CON PEDIDOS PARA ADQUISICION"/>
    <s v="CER-1156"/>
    <n v="275"/>
    <n v="0"/>
    <s v="CONTRATO/ORDEN "/>
    <x v="37"/>
    <d v="2026-03-03T00:00:00"/>
    <n v="275"/>
    <n v="275"/>
    <n v="0"/>
    <m/>
    <m/>
    <m/>
    <m/>
    <m/>
    <m/>
    <m/>
    <m/>
    <s v="23/03/2026: se realizo el pago de la O.C., 067-2026 por los importes de S/ 87.75 + S/ 2837.25 con fecha del 23/03/2026"/>
    <s v="COMPROMETIDO "/>
    <s v="DEVENGADO "/>
    <s v="GIRADO"/>
    <d v="2026-03-23T00:00:00"/>
    <s v="23/03/2026: se realizo el pago de la O.C., 067-2026 por los importes de S/ 87.75 + S/ 2837.25 con fecha del 23/03/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11.1.4"/>
    <s v="070400190149"/>
    <s v="CINTA ADHESIVA DE TELA PARA DUCTO 2 in X 60 yd"/>
    <s v="BIEN"/>
    <s v="UNIDAD  "/>
    <n v="25"/>
    <n v="50"/>
    <n v="0"/>
    <n v="0"/>
    <n v="0"/>
    <m/>
    <m/>
    <m/>
    <m/>
    <m/>
    <m/>
    <m/>
    <m/>
    <n v="1250"/>
    <n v="1250"/>
    <n v="0"/>
    <n v="0"/>
    <n v="0"/>
    <n v="0"/>
    <n v="0"/>
    <n v="0"/>
    <n v="0"/>
    <n v="0"/>
    <n v="0"/>
    <n v="0"/>
    <n v="0"/>
    <n v="1480"/>
    <s v="SGIST"/>
    <s v="INCLUIDO AL SIGA 12/01/2025"/>
    <s v="ANEXO 0001 (15/01/2026)"/>
    <s v="2. SOLICITUD N° 215-SISPLAN"/>
    <s v="2. SOLICITUD N° 215-SISPLAN"/>
    <s v="2. MEMORANDO-000383-2026-GPP-ONPE"/>
    <n v="1480"/>
    <m/>
    <m/>
    <s v="CINTA ADHESIVA DE TELA PARA DUCTO 2 in X 60 yd"/>
    <n v="1480"/>
    <s v="034"/>
    <s v="ANA OTERO"/>
    <s v="000007-2026/CSL-SGIST-GITE"/>
    <d v="2026-01-20T00:00:00"/>
    <s v="000358-2026/SGIST-GITE"/>
    <d v="2026-01-20T00:00:00"/>
    <s v="000862-2026/SGIST-GITE"/>
    <d v="2026-01-22T00:00:00"/>
    <s v="REMITIDO PARA CONTRATACION/ ADQUISICION"/>
    <s v="06/03/2026: PROVEIDO 003228-2026/JAPROG-SGL-GAD, DERIVADO AL LOGISTICO ANA OTERO PARA ELABORACION DE O.C_x000a_05/03/2026: INFORME N° 000955-2026/SGPR-GPP SE APROBO SOLICITUD DE CCP_x000a_04/03/2026: MEMORANDO N° 001452-2026/SGL-GAD SE SOLICITO SOLICITUD DE APROBACION DE CCP_x000a_20/02/20296: MEMORANDO N° 000918-2026/GITE, GITE REMITIO LA VERIFICACION DE CUMPLIMIENTO FM 07_x000a_19/02/2026: JAPROG SOLICITO LA VERIFICACION DE CUMPLIMIENTO MEDIANTE HOJA DE ELEVACION N° 000997-2026/JAPROG-SGL-GAD_x000a_05/02/2026: GITE REMITIO MEMORANDO N °000499-2026/JAPROG-SGL-GAD, CON LA VERSION 2 DE LA ET_x000a_02/02/2026: HOJA DE ELEVACION N° 000499-2026/JAPROG-SGL-GAD, JAPROG REMITIO LAS COTIZACIONES PARA LA VERIFICACION DE CUMPLIMIENTO_x000a_26/01/2026: HOJA DE ELEVACION 000253-2026/JAPROG-SGL-GAD, JAPROG REMITIO LAS OBSERVACIONES A LA ET_x000a_22/01/2026: MEMORANDO N° 000380-2026/GITE, GITE REMITIO LAS ET A LA SGL PARA INICIO DE ADQUISICION"/>
    <s v="CER-1195"/>
    <n v="1479.5"/>
    <n v="0.5"/>
    <s v="CONTRATO/ORDEN "/>
    <x v="1"/>
    <d v="2026-03-06T00:00:00"/>
    <n v="1480"/>
    <n v="1479.5"/>
    <n v="0.5"/>
    <s v="DVM SUMINISTROS Y SERVICIOS E.IR.L"/>
    <m/>
    <m/>
    <m/>
    <m/>
    <m/>
    <m/>
    <m/>
    <s v="20/03/2026: SE REALIZO EL PAGO DE LA O.C POR EL MONTO DE S/ 223.79+7235.71"/>
    <s v="COMPROMETIDO "/>
    <s v="DEVENGADO "/>
    <s v="GIRADO"/>
    <d v="2026-03-20T00:00:00"/>
    <s v="20/03/2026: SE REALIZO EL PAGO DE LA ORDEN POR EL MONTO TOTAL"/>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8.2.1"/>
    <n v="496900320024"/>
    <s v="FAJA ERGONOMICA LUMBAR TALLA L"/>
    <s v="BIEN"/>
    <s v="UNIDAD  "/>
    <n v="10"/>
    <n v="15"/>
    <n v="0"/>
    <n v="0"/>
    <n v="0"/>
    <m/>
    <m/>
    <m/>
    <m/>
    <m/>
    <m/>
    <m/>
    <m/>
    <n v="150"/>
    <n v="150"/>
    <n v="0"/>
    <n v="0"/>
    <n v="0"/>
    <n v="0"/>
    <n v="0"/>
    <n v="0"/>
    <n v="0"/>
    <n v="0"/>
    <n v="0"/>
    <n v="0"/>
    <n v="0"/>
    <n v="412"/>
    <s v="SGIST"/>
    <s v="INCLUIDO AL SIGA 12/01/2025"/>
    <s v="ANEXO 0001 (15/01/2026)"/>
    <s v="SOLICITUD N° 0184-SISPLAN"/>
    <s v="SOLICITUD N° 0184-SISPLAN"/>
    <s v="000338-2026/GPP"/>
    <n v="412"/>
    <s v="SE REALIZO MODIFICACION PRESUPUESTAL PARA BIENES DE SEGURIDAD PERSONAL POR MAYOR MONTO INTERACCION DE MERCADO SOLICITUD N° 0184"/>
    <s v="ADQUISICIÓN DE MATERIALES PARA PROTECCIÓN PERSONAL – EG 2026"/>
    <s v="FAJA ERGONOMICA LUMBAR TALLA L"/>
    <n v="412"/>
    <s v="0082"/>
    <s v="JUAN YAIPEN"/>
    <s v="000018-2026/CSL-SGIST-GITE"/>
    <d v="2026-02-02T00:00:00"/>
    <s v="000533-2026/SGIST-GITE"/>
    <d v="2026-02-02T00:00:00"/>
    <s v="000591-2026/GITE"/>
    <d v="2026-02-02T00:00:00"/>
    <s v="REMITIDO PARA CONTRATACION/ ADQUISICION"/>
    <s v="03/02/2026: PROVEIDO 001205-2026/JAPROG-SGL-GAD, DERIVADO A ESPECIALISTA DE JAPROG_x000a_02/02/2026: GITE REMITIO MEMORANDO 000591-2026/GITE, PARA INICIO DE ADQUISICION_x000a_02/02/2026. SGIST REMITIO INFORME 000533-2026/SGIST-GITE, CON PEDIDOS PARA ADQUISICION"/>
    <s v="CER-1156"/>
    <n v="412"/>
    <n v="0"/>
    <s v="CONTRATO/ORDEN "/>
    <x v="37"/>
    <d v="2026-03-03T00:00:00"/>
    <n v="412"/>
    <n v="412"/>
    <n v="0"/>
    <m/>
    <m/>
    <m/>
    <m/>
    <m/>
    <m/>
    <m/>
    <m/>
    <s v="23/03/2026: se realizo el pago de la O.C., 067-2026 por los importes de S/ 87.75 + S/ 2837.25 con fecha del 23/03/2026"/>
    <s v="COMPROMETIDO "/>
    <s v="DEVENGADO "/>
    <s v="GIRADO"/>
    <d v="2026-03-23T00:00:00"/>
    <s v="23/03/2026: se realizo el pago de la O.C., 067-2026 por los importes de S/ 87.75 + S/ 2837.25 con fecha del 23/03/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8.2.1"/>
    <n v="496900320032"/>
    <s v="FAJA ERGONOMICA LUMBAR TALLA XL"/>
    <s v="BIEN"/>
    <s v="UNIDAD  "/>
    <n v="10"/>
    <n v="15"/>
    <n v="0"/>
    <n v="0"/>
    <n v="0"/>
    <m/>
    <m/>
    <m/>
    <m/>
    <m/>
    <m/>
    <m/>
    <m/>
    <n v="150"/>
    <n v="150"/>
    <n v="0"/>
    <n v="0"/>
    <n v="0"/>
    <n v="0"/>
    <n v="0"/>
    <n v="0"/>
    <n v="0"/>
    <n v="0"/>
    <n v="0"/>
    <n v="0"/>
    <n v="0"/>
    <n v="413"/>
    <s v="SGIST"/>
    <s v="INCLUIDO AL SIGA 12/01/2025"/>
    <s v="ANEXO 0001 (15/01/2026)"/>
    <s v="SOLICITUD N° 0184-SISPLAN"/>
    <s v="SOLICITUD N° 0184-SISPLAN"/>
    <s v="000338-2026/GPP"/>
    <n v="413"/>
    <s v="SE REALIZO MODIFICACION PRESUPUESTAL PARA BIENES DE SEGURIDAD PERSONAL POR MAYOR MONTO INTERACCION DE MERCADO SOLICITUD N° 0184"/>
    <s v="ADQUISICIÓN DE MATERIALES PARA PROTECCIÓN PERSONAL – EG 2026"/>
    <s v="FAJA ERGONOMICA LUMBAR TALLA XL"/>
    <n v="413"/>
    <s v="0083"/>
    <s v="JUAN YAIPEN"/>
    <s v="000018-2026/CSL-SGIST-GITE"/>
    <d v="2026-02-02T00:00:00"/>
    <s v="000533-2026/SGIST-GITE"/>
    <d v="2026-02-02T00:00:00"/>
    <s v="000591-2026/GITE"/>
    <d v="2026-02-02T00:00:00"/>
    <s v="REMITIDO PARA CONTRATACION/ ADQUISICION"/>
    <s v="03/02/2026: PROVEIDO 001205-2026/JAPROG-SGL-GAD, DERIVADO A ESPECIALISTA DE JAPROG_x000a_02/02/2026: GITE REMITIO MEMORANDO 000591-2026/GITE, PARA INICIO DE ADQUISICION_x000a_02/02/2026. SGIST REMITIO INFORME 000533-2026/SGIST-GITE, CON PEDIDOS PARA ADQUISICION"/>
    <s v="CER-1156"/>
    <n v="413"/>
    <n v="0"/>
    <s v="CONTRATO/ORDEN "/>
    <x v="37"/>
    <d v="2026-03-03T00:00:00"/>
    <n v="413"/>
    <n v="412.5"/>
    <n v="0.5"/>
    <m/>
    <m/>
    <m/>
    <m/>
    <m/>
    <m/>
    <m/>
    <m/>
    <s v="23/03/2026: se realizo el pago de la O.C., 067-2026 por los importes de S/ 87.75 + S/ 2837.25 con fecha del 23/03/2026"/>
    <s v="COMPROMETIDO "/>
    <s v="DEVENGADO "/>
    <s v="GIRADO"/>
    <d v="2026-03-23T00:00:00"/>
    <s v="23/03/2026: se realizo el pago de la O.C., 067-2026 por los importes de S/ 87.75 + S/ 2837.25 con fecha del 23/03/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8.2.1"/>
    <n v="496900320042"/>
    <s v="FAJA ERGONOMICA LUMBAR TALLA S"/>
    <s v="BIEN"/>
    <s v="UNIDAD  "/>
    <n v="10"/>
    <n v="25"/>
    <n v="0"/>
    <n v="0"/>
    <n v="0"/>
    <m/>
    <m/>
    <m/>
    <m/>
    <m/>
    <m/>
    <m/>
    <m/>
    <n v="250"/>
    <n v="250"/>
    <n v="0"/>
    <n v="0"/>
    <n v="0"/>
    <n v="0"/>
    <n v="0"/>
    <n v="0"/>
    <n v="0"/>
    <n v="0"/>
    <n v="0"/>
    <n v="0"/>
    <n v="0"/>
    <n v="0"/>
    <s v="SGIST"/>
    <s v="INCLUIDO AL SIGA 12/01/2025"/>
    <s v="ANEXO 0001 (15/01/2026)"/>
    <s v="SE REALIZO MODIFICACION POR PRIORIZACION PARA BIENES POR MAYOR MONTO EN LA INTERACCION DE MERCADO SOLICITUD N° 00120"/>
    <s v="SE REALIZO MODIFICACION POR PRIORIZACION PARA BIENES POR MAYOR MONTO EN LA INTERACCION DE MERCADO SOLICITUD N° 00120"/>
    <s v="000266-2026/GPP"/>
    <n v="0"/>
    <s v="SE PRIORIZO ITEMS PARA ITEMS EN FLUJO DE ADQUISICION"/>
    <m/>
    <s v="FAJA ERGONOMICA LUMBAR TALLA S"/>
    <n v="0"/>
    <m/>
    <m/>
    <m/>
    <m/>
    <m/>
    <m/>
    <m/>
    <m/>
    <s v="NO EJECUTADO / PRIORIZADO"/>
    <m/>
    <m/>
    <m/>
    <n v="0"/>
    <m/>
    <x v="14"/>
    <m/>
    <m/>
    <m/>
    <m/>
    <m/>
    <m/>
    <m/>
    <m/>
    <m/>
    <m/>
    <m/>
    <m/>
    <m/>
    <m/>
    <m/>
    <m/>
    <m/>
    <m/>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99.1.99"/>
    <n v="501100041599"/>
    <s v="BOLSA DE POLIETILENO 1.5 µm X 50 cm X 80 cm APROX. COLOR NEGRO"/>
    <s v="BIEN"/>
    <s v="UNIDAD  "/>
    <n v="0.23"/>
    <n v="2000"/>
    <n v="0"/>
    <n v="0"/>
    <n v="0"/>
    <m/>
    <m/>
    <m/>
    <m/>
    <m/>
    <m/>
    <m/>
    <m/>
    <n v="460"/>
    <n v="460"/>
    <n v="0"/>
    <n v="0"/>
    <n v="0"/>
    <n v="0"/>
    <n v="0"/>
    <n v="0"/>
    <n v="0"/>
    <n v="0"/>
    <n v="0"/>
    <n v="0"/>
    <n v="0"/>
    <n v="0"/>
    <s v="SGIST"/>
    <s v="INCLUIDO AL SIGA 12/01/2025"/>
    <s v="ANEXO 0001 (15/01/2026)"/>
    <s v="SE REALIZO MODIFICACION POR PRIORIZACION PARA BIENES POR MAYOR MONTO EN LA INTERACCION DE MERCADO SOLICITUD N° 00120"/>
    <s v="SE REALIZO MODIFICACION POR PRIORIZACION PARA BIENES POR MAYOR MONTO EN LA INTERACCION DE MERCADO SOLICITUD N° 00120"/>
    <s v="000266-2026/GPP"/>
    <n v="0"/>
    <s v="SE PRIORIZO ITEMS PARA ITEMS EN FLUJO DE ADQUISICION"/>
    <m/>
    <s v="BOLSA DE POLIETILENO 1.5 µm X 50 cm X 80 cm APROX. COLOR NEGRO"/>
    <n v="0"/>
    <m/>
    <m/>
    <m/>
    <m/>
    <m/>
    <m/>
    <m/>
    <m/>
    <s v="NO EJECUTADO / PRIORIZADO"/>
    <m/>
    <m/>
    <m/>
    <n v="0"/>
    <m/>
    <x v="14"/>
    <m/>
    <m/>
    <m/>
    <m/>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7.11.5"/>
    <m/>
    <s v="SERVICIO DE REFRIGERIOS"/>
    <s v="SERVICIO"/>
    <m/>
    <n v="30026"/>
    <m/>
    <m/>
    <m/>
    <n v="1"/>
    <m/>
    <m/>
    <m/>
    <m/>
    <m/>
    <m/>
    <m/>
    <m/>
    <n v="30026"/>
    <n v="0"/>
    <n v="0"/>
    <n v="0"/>
    <n v="30026"/>
    <n v="0"/>
    <n v="0"/>
    <n v="0"/>
    <n v="0"/>
    <n v="0"/>
    <n v="0"/>
    <n v="0"/>
    <n v="0"/>
    <n v="30026"/>
    <s v="SGIST"/>
    <s v="INCLUIDO AL SIGA 12/01/2025"/>
    <s v="ANEXO 0001 (15/01/2026)"/>
    <m/>
    <m/>
    <m/>
    <n v="30026"/>
    <m/>
    <m/>
    <s v="SERVICIO DE ATENCION DE REFRIGERIOS"/>
    <n v="30026"/>
    <s v="00994"/>
    <s v="DE LA CRUZ TASAYCO ELIZABETH"/>
    <s v="000648-2026/SGIST-GITE"/>
    <d v="2026-02-10T00:00:00"/>
    <s v="000648-2026/SGIST-GITE"/>
    <d v="2026-02-10T00:00:00"/>
    <s v="000724-2026/GITE"/>
    <d v="2026-02-10T00:00:00"/>
    <s v="REMITIDO PARA CONTRATACION/ ADQUISICION"/>
    <s v="20/03/20226: proveido 006234-2026/JASEC-SGL-GAD - Remisión del Contrato N° 175-2026-ONPE para el “SERVICIO DE ATENCIÓN DE REFRIGERIOS – EG 2026”_x000a_19/03/2026 proveido n°  003325-2026/JASEC-SGL-GAD - Perfeccionamiento del Contrato para el “SERVICIO DE ATENCIÓN DE REFRIGERIOS – EG 2026”_x000a_05/03/2026: SGPR REMITIO INFORME N° 000950-2026/SGPR-GPP CON APROBACION DE CCP_x000a_04/03/2026: MEMORANDO N° 001442-2026/SGL-GAD, SE SOLICITO CCP _x000a_24/02/2026: GITE REMITIO MEMORANDO N° 000942-2026/GITE, PARA INICIO DE CONTRATADCION DERIVADO A GIEE COMO AREA TECNICA ESTRATEGIC_x000a_24/02/2026:  SGIST REMITIO INFORME N° 000829-2026/SGIST-GITE, DE LA SGIST DONDE DERIVA PEDIDO Y TDR PARA FLUJO DE REVISION"/>
    <s v="CER-1186"/>
    <n v="30026"/>
    <n v="0"/>
    <s v="CONTRATO/ORDEN "/>
    <x v="38"/>
    <d v="2026-03-19T00:00:00"/>
    <n v="30026"/>
    <n v="30026"/>
    <n v="0"/>
    <s v="JGOURMET S.A.C"/>
    <m/>
    <s v="002278-2026/GITE"/>
    <d v="2026-05-07T00:00:00"/>
    <s v="002278-2026/GITE"/>
    <d v="2026-05-07T00:00:00"/>
    <m/>
    <m/>
    <s v="11/06/2026: se realizo el pago con fecha al 11/06/2026_x000a_GITE REMITE LA CONFORMIDAD DEL SERVICIO DE ATENCIÓN DE REFRIGERIOS - EG 2026 (CONTRATO N 175-2026/ONPE"/>
    <s v="COMPROMETIDO "/>
    <s v="DEVENGADO "/>
    <s v="GIRADO"/>
    <d v="2026-06-11T00:00:00"/>
    <s v="11/06/2026: se realizo el pago con fecha al 11/06/2026_x000a_GITE REMITE LA CONFORMIDAD DEL SERVICIO DE ATENCIÓN DE REFRIGERIOS - EG 2026 (CONTRATO N 175-2026/ONP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2.3.99"/>
    <m/>
    <s v="SERVICIO DE TRANSMISIÓN DE DATOS"/>
    <s v="SERVICIO"/>
    <m/>
    <n v="1000000"/>
    <n v="0"/>
    <n v="0"/>
    <n v="0"/>
    <n v="1"/>
    <m/>
    <m/>
    <m/>
    <m/>
    <m/>
    <m/>
    <m/>
    <m/>
    <n v="1000000"/>
    <n v="0"/>
    <n v="0"/>
    <n v="0"/>
    <n v="1000000"/>
    <n v="0"/>
    <n v="0"/>
    <n v="0"/>
    <n v="0"/>
    <n v="0"/>
    <n v="0"/>
    <n v="0"/>
    <n v="0"/>
    <n v="1274765"/>
    <s v="SGIST"/>
    <s v="INCLUIDO AL SIGA 12/01/2025"/>
    <s v="ANEXO 0001 (15/01/2026)"/>
    <m/>
    <m/>
    <m/>
    <n v="1000000"/>
    <m/>
    <m/>
    <s v="SERVICIO DE TRANSMISIÓN DE DATOS"/>
    <n v="1274765"/>
    <m/>
    <m/>
    <m/>
    <m/>
    <m/>
    <m/>
    <m/>
    <m/>
    <s v="REMITIDO PARA CONTRATACION/ ADQUISICION"/>
    <s v="CCP APROBADA_x000a_SERVICIO CERTIFICADO, MEMORANDO N° 000340-2026/GITE EN ABSOLUCION DE CONSULTAS RECIBIDAS (20/01/2026)- JAPROG - ESPECIALISTA A CARGO  ALDANA ESPINOZA JOSE FRANCISCO_x000a_"/>
    <s v="CER-00185"/>
    <n v="1169123.5"/>
    <n v="105641.5"/>
    <s v="CONTRATO/ORDEN "/>
    <x v="39"/>
    <d v="2026-02-13T00:00:00"/>
    <n v="1274765"/>
    <n v="1000000"/>
    <n v="274765"/>
    <m/>
    <m/>
    <s v="4. informe 002398-2026/SGIST-GITE -INFORME PREVIO DE CONFORMIDAD DEL ENTREGABLE N° 1 Y DEL ENTREGABLE N° 2 DEL SERVICIO DE TRANSMISION DE DATOS - EG 2026 | CONTRATO N° 056-2026-ONPE | ORDEN DE SERVICIO N° 000625-2026._x000a_3. informe 002401-2026/SGIST-GITE_x000a_2. 001896-2026/SGIST-GITE_x000a_1. 01888-2026/SGIST-GITE"/>
    <s v="4. 12/06/2026_x000a_03- 15/06/2026_x000a_2. 11/05/2026_x000a_1. 11/05/2026"/>
    <s v="4. memorando 003039-2026/GITE_x000a_3- memorando 003042-2026/GITE_x000a_2. 002354-2026/GITE_x000a_1. 002355-2026/GITE"/>
    <s v="4. 15/06/2026_x000a_15/06/2026_x000a_2. 13/05/2026_x000a_1. 13/05/2026"/>
    <m/>
    <m/>
    <s v="16/06/2026: memorando 003039-2026/GITE - GITE remitio conformidad del entregable 01 y del entregable 2 subsanado del servicio de transmision de datos_x000a_15/06/2026: memorando 003042-2026/GITE - CONFORMIDAD DEL ENTREGABLE N° 2 DEL SERVICIO DE TRANSMISION DE DATOS - EG 2026 | PRIMERA ADENDA AL CONTRATO N° 056-2026-ONPE | ORDEN DE SERVICIO N° 0001122-2026_x000a_29/05/2026: MEMORANDO 002162-2026/SGIST-GITE, SE REMITIO OBSERVACIOES AL ENTREGABLE 2 DEL SERVICIO DE TRANSMISION DE DATOS _x000a_28/05/2026: INFORME 002160-2026/SGIST-GITE, SGIST REMITIO OBSERVACIONES AL ENTREGABLE N ° 02 - CORRESPONDIENTE AL SERVICIO DE TRANSMISION DE DATOS_x000a_13/05/2026: 002354-2026/GITE- MEMORANDO 002354-2026/GITE CONFORMIDAD DEL ENTREGABLE N° 2 DEL SERVICIO DE TRANSMISION DE DATOS - EG 2026 | PRIMERA ADENDA AL CONTRATO N° 056-2026-ONPE | ORDEN DE SERVICIO N° 0001122-2026_x000a_11/05/2026: INFORME 001888-2026/SGIST-GITE- INFORME PREVIO DE CONFORMIDAD DEL ENTREGABLE N° 1 Y DEL ENTREGABLE N° 2 DEL SERVICIO DE TRANSMISION DE DATOS - EG 2026 | CONTRATO N° 056-2026-ONPE | ORDEN DE SERVICIO N° 000625-2026_x000a_28/04/2026: INFORME 000043-2026/RGJ-SGIST-GITE, SE REMITIO CONFORMIDAD ENTREGABLE 2 SERVICIO DE TRANSMISION DE DATOS"/>
    <s v="COMPROMETIDO "/>
    <s v="EN TRAMITE"/>
    <s v="EN TRAMITE"/>
    <s v="EN TRAMITE"/>
    <s v="16/06/2026: memorando 003039-2026/GITE - GITE remitio conformidad del entregable 01 y del entregable 2 subsanado del servicio de transmision de datos- EN TRAMITE DE REVISION Y PAGO_x000a_15/06/2026: GITE remitio Memorando n° 003042-2026/GITE, correspondiente a la conformidad del entregable n° 02 - primera adenda del contrato n° 056_x000a_28/05/2026: INFORME 002160-2026/SGIST-GITE, SGIST REMITIO OBSERVACIONES AL ENTREGABLE N ° 02 - CORRESPONDIENTE AL SERVICIO DE TRANSMISION DE DATOS_x000a_13/05/2026: MEMORANDO 02355-2026/GITE, CONFORMIDAD DEL ENTREGABLE N° 1 Y DEL ENTREGABLE N° 2 DEL SERVICIO DE TRANSMISION DE DATOS - EG 2026 | CONTRATO N° 056-2026-ONPE | ORDEN DE SERVICIO N° 000625-2026_x000a_11/05/2026: informe 001896-2026/SGIST-GITE, INFORME PREVIO DE CONFORMIDAD DEL ENTREGABLE N° 2 DEL SERVICIO DE TRANSMISION DE DATOS - EG 2026 | PRIMERA ADENDA AL CONTRATO N° 056-2026-ONPE | ORDEN DE SERVICIO N° 0001122-2026_x000a_INFORME PREVIO DE CONFORMIDAD DEL ENTREGABLE N° 1 Y DEL ENTREGABLE N° 2 DEL SERVICIO DE TRANSMISION DE DATOS - EG 2026 | CONTRATO N° 056-2026-ONPE | ORDEN DE SERVICIO N° 000625-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2.5.1.3"/>
    <n v="941000010052"/>
    <s v="SERVICIO  DE ALQUILER DE MOBILIARIO DE EQUIPOS DE OFICINA (LURIN)"/>
    <s v="SERVICIO"/>
    <s v="SERVICIO"/>
    <n v="37858"/>
    <n v="1"/>
    <m/>
    <m/>
    <m/>
    <m/>
    <m/>
    <m/>
    <m/>
    <m/>
    <m/>
    <m/>
    <m/>
    <n v="37858"/>
    <n v="37858"/>
    <n v="0"/>
    <n v="0"/>
    <n v="0"/>
    <n v="0"/>
    <n v="0"/>
    <n v="0"/>
    <n v="0"/>
    <n v="0"/>
    <n v="0"/>
    <n v="0"/>
    <n v="0"/>
    <n v="21988.95"/>
    <s v="SGIST"/>
    <s v="INCLUIDO AL SIGA 12/01/2025"/>
    <s v="ANEXO 0001 (15/01/2026)"/>
    <s v="SOLICITUD N° 0246-SISPLAN"/>
    <s v="SOLICITUD N° 0246-SISPLAN"/>
    <s v="000416-2026/GPP"/>
    <n v="21988.95"/>
    <s v="SE PRIORIZO EL MONTO DE 15858 PARA DERIVARSE A NUEVA ACTIVIDAD OPERATIVA DE LA SGIST"/>
    <m/>
    <s v="ALQUILER DE MOBILIARIO PARA OFICINA"/>
    <n v="22000"/>
    <s v="01262"/>
    <m/>
    <s v="000049-2026/CSL-SGIST-GITE"/>
    <d v="2026-03-03T00:00:00"/>
    <s v="000913-2026/SGIST-GITE"/>
    <d v="2026-03-03T00:00:00"/>
    <s v="001075-2026/GITE"/>
    <d v="2026-03-03T00:00:00"/>
    <s v="REMITIDO PARA CONTRATACION/ ADQUISICION"/>
    <s v="_x000a_04/03/2026: HOJA DE ELEVACION 001411-2026/JAPROG-SGL-GAD, SE REMTIO COTIZACION PARA LA VERIFICACION DE CUMPLIMIENTO_x000a_03/03/2026: MEMORANDO N° 001075-2026/GITE, GITE REMITIO PEDIDO Y TDR PARA INICIO DE CONTRATACION PARA SEDE LURIN_x000a_03/03/2026: SGIST REMITIO INFORME N° 0913-2026-SGIST, PARA REVISION POR CONTRATACION MENORES SEDE LURIN_x000a_23/02/2026: HOJA DE ELEVACION N° 001094-2026/JAPROG-SGL-GAD, DONDE SE INDICA LA PUBLICACION DEL SERVICIO_x000a_23/02/2026: MEMORANDO 000925-2026/GITE, GITE REMITIO TERMINOS DE REFERENCIA ACTUALIZADOS PARA ALQUILER DE MOBILIARIO_x000a_05/02/2026: INFORME N| 000604-2026/SGIST-GITE, EN PROYECTO DE SGIST"/>
    <s v="CER-1311"/>
    <n v="21988.05"/>
    <n v="0.90000000000145519"/>
    <s v="CONTRATO/ORDEN "/>
    <x v="23"/>
    <d v="2026-03-13T00:00:00"/>
    <n v="21988.95"/>
    <n v="21988.05"/>
    <n v="0.90000000000145519"/>
    <s v="MOBILIART S.A.C"/>
    <m/>
    <s v="2. 001846-2026/SGIST-GITE_x000a_1. 001691-2026/SGIST-GITE"/>
    <s v="2. 07/05/2026_x000a_1. 23/04/2026"/>
    <s v="2. 002267-2026/GITE_x000a_1. 002073-2026/GITE"/>
    <s v="2. 07/05/2026_x000a_1. 24/04/2026"/>
    <m/>
    <m/>
    <s v="13/05/2026: SE REALIZO EL PAGO DE LA O..S. 01095-2026 por los importes de S/ 3979+ S/ 35808.90 con fecha del 13/05/2026_x000a_11/05/2026: PRECISIONES A LA CONFORMIDAD DE PAGO_x000a_24/04/2026: MEMORANDO  002073-2026/GITE - CONFORMIDAD DEL SERVICIO DE ALQUILER DE MOBILIARIO PARA OFICINA - EG 2026 - UNICO ENTREGABLE - ORDEN DE SERVICIO N 1095"/>
    <s v="COMPROMETIDO "/>
    <s v="DEVENGADO "/>
    <s v="GIRADO"/>
    <d v="2026-05-13T00:00:00"/>
    <s v="07/05/2026: GITE REMITIO MEMORANDO CON LAS PRECISIONES A LA CONFORMIDAD DEL SERVICIO DE ALQUILER DE MOBILIARIO PARA OFICINA - EG 2026 - UNICO ENTREGABLE - ORDEN DE SERVICIO N 1095"/>
    <s v="13/05/2026: SE REALIZO EL PAGO DE LA O..S. 01095-2026 por los importes de S/ 3979+ S/ 35808.90 con fecha del 13/05/2026"/>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NUE"/>
    <s v="nuevo:2.3.2.7.14.98_x000a_antes: 2.3.2.7.13.98"/>
    <n v="210100040112"/>
    <s v="SERVICIO DE TRANSPORTE DE PERSONAS Y BIENES VIA TERRESTRE"/>
    <s v="SERVICIO"/>
    <s v="SERVICIO"/>
    <n v="50000"/>
    <n v="1"/>
    <n v="0"/>
    <n v="0"/>
    <n v="0"/>
    <m/>
    <m/>
    <m/>
    <m/>
    <m/>
    <m/>
    <m/>
    <m/>
    <n v="50000"/>
    <n v="50000"/>
    <n v="0"/>
    <n v="0"/>
    <n v="0"/>
    <n v="0"/>
    <n v="0"/>
    <n v="0"/>
    <n v="0"/>
    <n v="0"/>
    <n v="0"/>
    <n v="0"/>
    <n v="0"/>
    <m/>
    <s v="SGIST"/>
    <s v="INCLUIDO AL SIGA 12/01/2025"/>
    <s v="ANEXO 0001 (15/01/2026)"/>
    <s v="2. SOLICITUD N° 0297_x000a_1. SOLICITUD N° 0199 "/>
    <s v="2. SOLICITUD N° 0297_x000a_1. SOLICITUD N° 0199 "/>
    <s v="1. MEMORANDO-000458-2026-GPP-ONPE (1)_x000a_MEMORANDO-000371-2026-GPP-ONPE (1)"/>
    <n v="0"/>
    <s v="SE REALIZO CAMBIO DE CLASIFICADOR  2.3.2.7.1.4.98"/>
    <m/>
    <s v="SERVICIO DE TRANSPORTE DE PERSONAS Y BIENES VIA TERRESTRE"/>
    <m/>
    <n v="1258"/>
    <s v="JUAN YAIPEN"/>
    <s v="000048-2026/CSL-SGIST-GITE"/>
    <d v="2026-03-02T00:00:00"/>
    <s v="000900-2026/SGIST-GITE"/>
    <d v="2026-03-02T00:00:00"/>
    <s v="001070-2026/GITE"/>
    <d v="2026-03-03T00:00:00"/>
    <s v="NO EJECUTADO / PRIORIZADO"/>
    <s v="05/03/2026: HOJA DE ELEVACION N!°001349-2026/JAPROG-SGL-GAD, CON OBSERVACIONES DE JAPROG_x000a_03/03/2026: MEMORANDO 001070-2026/, GITE REMITIO MEMORANDO CON PEDIDO Y TDR PARA INICIO DE CONTRATACION_x000a_02/03/2026: SGIST REMITIO INFORME N° 000900-2026/SGIST-GITE PARA REVISION DE TDR POR MENORES A 8UIT_x000a_24/02/2026: SE REGISTRO SOLICITUD EN SISPLAN PARA MODIFICACION DE CLASIFICADOR_x000a_19/02/2026: MEDIANTE HOJA DE ELEVACION N° 001013-2026/JAPROG-SGL-GAD, EL ESPECIALISTA REMITIO OBSERVACIONES Y CONSULTAS AL TDR DEL REQUERIMIENTO_x000a_13/02/2026: MEMORANDO N °000791-2026/GITE, GITE DERIVO PEDIDO Y TDR A LOGISTICA PARA INICIO DE CONTRATACION_x000a_13/02/2026: INFORME N° 000718-2026/SGIST-GITE, SGIST REMITIO TDR PARA FLUJO DE REVISION "/>
    <s v="PENDIENTE DE CCP"/>
    <m/>
    <n v="0"/>
    <s v=" INTERACCIÓN CON EL MERCADO"/>
    <x v="14"/>
    <m/>
    <n v="0"/>
    <m/>
    <n v="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1"/>
    <m/>
    <s v="ALQUILER PISO 8"/>
    <s v="SERVICIO"/>
    <m/>
    <n v="12000"/>
    <n v="1"/>
    <n v="1"/>
    <n v="1"/>
    <n v="1"/>
    <m/>
    <m/>
    <m/>
    <m/>
    <m/>
    <m/>
    <m/>
    <m/>
    <n v="48000"/>
    <n v="12000"/>
    <n v="12000"/>
    <n v="12000"/>
    <n v="12000"/>
    <n v="0"/>
    <n v="0"/>
    <n v="0"/>
    <n v="0"/>
    <n v="0"/>
    <n v="0"/>
    <n v="0"/>
    <n v="0"/>
    <m/>
    <s v="SGIST"/>
    <s v="INCLUIDO AL SIGA 12/01/2025"/>
    <s v="ANEXO 0001 (15/01/2026)"/>
    <m/>
    <m/>
    <m/>
    <n v="48000"/>
    <m/>
    <m/>
    <s v="ALQUILER DE OFICINAS ADMINISTRATIVAS"/>
    <n v="0"/>
    <m/>
    <m/>
    <m/>
    <m/>
    <m/>
    <m/>
    <m/>
    <m/>
    <s v="NO EJECUTADO / PRIORIZADO"/>
    <m/>
    <m/>
    <m/>
    <n v="0"/>
    <m/>
    <x v="14"/>
    <m/>
    <m/>
    <m/>
    <m/>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7.1.1"/>
    <n v="642900063722"/>
    <s v="ADQUISICION DE PERSIANA"/>
    <s v="AHORA: BIEN_x000a_ANTES: SERVICIO"/>
    <m/>
    <n v="200"/>
    <n v="150"/>
    <m/>
    <m/>
    <m/>
    <m/>
    <m/>
    <m/>
    <m/>
    <m/>
    <m/>
    <m/>
    <m/>
    <n v="30000"/>
    <n v="30000"/>
    <n v="0"/>
    <n v="0"/>
    <n v="0"/>
    <n v="0"/>
    <n v="0"/>
    <n v="0"/>
    <n v="0"/>
    <n v="0"/>
    <n v="0"/>
    <n v="0"/>
    <n v="0"/>
    <m/>
    <s v="SGIST"/>
    <s v="INCLUIDO AL SIGA 12/01/2025"/>
    <s v="ANEXO 0001 (15/01/2026)"/>
    <s v="SE REALIZO SOLICITUD N° '097 - MODIFICACION PRESUPUESTAL"/>
    <s v="SE REALIZO SOLICITUD N° '097 - MODIFICACION PRESUPUESTAL"/>
    <s v="MEMORANDO N° 000245-2026/GPP, GPP ATENDIO LA SOLICITUD "/>
    <n v="25260"/>
    <m/>
    <m/>
    <s v="PERSIANA HORIZONTAL DE PVC 0.72mm x 1.20 m x 2.20 m"/>
    <n v="0"/>
    <s v="0091"/>
    <m/>
    <s v="000567-2026/SGIST-GITE"/>
    <d v="2026-02-03T00:00:00"/>
    <s v="000567-2026/SGIST-GITE"/>
    <d v="2026-02-03T00:00:00"/>
    <s v="000619-2026/GITE"/>
    <d v="2026-02-03T00:00:00"/>
    <s v="NO EJECUTADO / PRIORIZADO"/>
    <s v="06/02/2026: se realizo modificacion presupuestal por clasificador para nuevas denominaciones 000602-2026/SGIST-GITE_x000a_04/02/2026: HOJA DE ELEVACION 000008-2026/SGMCP-GAD, SGMCP COMUNICO OBSERVACIONES _x000a_03/02/2026: MEMORANDO 03/02/2026, DERIVADO A SGMCP COMO AREA TECNICA ESTRATEGICA"/>
    <s v="PENDIENTE DE CCP"/>
    <m/>
    <n v="0"/>
    <m/>
    <x v="14"/>
    <m/>
    <m/>
    <m/>
    <m/>
    <m/>
    <m/>
    <m/>
    <m/>
    <m/>
    <m/>
    <m/>
    <m/>
    <m/>
    <m/>
    <m/>
    <m/>
    <m/>
    <s v="Se solicito modificacion presupuestal, según los items comunicados por la SGMCP"/>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1.2"/>
    <n v="767500590014"/>
    <s v="MEMORIA PORTATIL USB  (MENOR A1/4 UIT) DE 64 GB"/>
    <s v="BIEN"/>
    <s v="UNIDAD  "/>
    <n v="42"/>
    <n v="350"/>
    <m/>
    <m/>
    <m/>
    <m/>
    <m/>
    <m/>
    <m/>
    <m/>
    <m/>
    <m/>
    <m/>
    <n v="14700"/>
    <n v="14700"/>
    <n v="0"/>
    <n v="0"/>
    <n v="0"/>
    <n v="0"/>
    <n v="0"/>
    <n v="0"/>
    <n v="0"/>
    <n v="0"/>
    <n v="0"/>
    <n v="0"/>
    <n v="0"/>
    <n v="9800"/>
    <s v="SGIST"/>
    <s v="INCLUIDO AL SIGA 12/01/2025"/>
    <s v="ANEXO 0001 (15/01/2026)"/>
    <m/>
    <m/>
    <m/>
    <n v="14700"/>
    <m/>
    <m/>
    <s v="MEMORIA PORTATIL USB  (MENOR A1/4 UIT) DE 64 GB"/>
    <n v="9800"/>
    <s v="0002"/>
    <m/>
    <n v="2025"/>
    <n v="2025"/>
    <n v="2025"/>
    <n v="2025"/>
    <n v="2025"/>
    <n v="2025"/>
    <s v="REMITIDO PARA CONTRATACION/ ADQUISICION"/>
    <s v="27/01/2026: SE NOTIFICO LA ORDEN DE COMPRA N° 0006 PARA TRAMITE DE PAGO POR EL MONTO DE S/ 1,521,800_x000a_19/12/2025. CONTRATO 233-2025-ONPE, POR EL MONTO DE S/ 1,5421,800._x000a_CCP APROBADA"/>
    <s v="CER-00182"/>
    <n v="9800"/>
    <n v="0"/>
    <s v="CONTRATO/ORDEN "/>
    <x v="40"/>
    <d v="2026-01-27T00:00:00"/>
    <n v="9800"/>
    <n v="9800"/>
    <n v="0"/>
    <s v="GRUPO LOGISTICO ECONOMICO Y FINANCIERO DEL PERU SOCIEDAD"/>
    <m/>
    <s v="000566-2026/SGIST-GITE"/>
    <d v="2026-02-03T00:00:00"/>
    <s v="000634-2026/GITE"/>
    <d v="2026-02-04T00:00:00"/>
    <m/>
    <m/>
    <s v="04/02/2026: PROVEIDO 001291-2026/SGIST-GITE                                                                                                                                    04/02/2026: MEMORANDO 00634-2026/SGIST-GITE - CONFORMIDAD DE LA ADQUISICION DE MEMORIA PORTATIL USB_x000a_- EG 2026 - ORDEN DE COMPRA N 00006-2026 - CONTRATO 233-2025"/>
    <s v="COMPROMETIDO "/>
    <s v="DEVENGADO "/>
    <s v="GIRADO"/>
    <d v="2026-02-16T00:00:00"/>
    <s v="16/02/2026: se realizo el pago de la orden de compra n° 006-2026, correspondiente a la adquisicion de memoras portatiles eg 206_x000a_04/02/2026: PROVEIDO 001291-2026/SGIST-GITE                                                                                                                                   _x000a_- EG 2026 - ORDEN DE COMPRA N 00006-2026 - CONTRATO 233-2025"/>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1.2"/>
    <n v="767500590010"/>
    <s v="MEMORIA PORTATIL USB  (MENOR A1/4 UIT) DE 32 GB"/>
    <s v="BIEN"/>
    <s v="UNIDAD  "/>
    <n v="32"/>
    <n v="56000"/>
    <m/>
    <m/>
    <m/>
    <m/>
    <m/>
    <m/>
    <m/>
    <m/>
    <m/>
    <m/>
    <m/>
    <n v="1792000"/>
    <n v="1792000"/>
    <n v="0"/>
    <n v="0"/>
    <n v="0"/>
    <n v="0"/>
    <n v="0"/>
    <n v="0"/>
    <n v="0"/>
    <n v="0"/>
    <n v="0"/>
    <n v="0"/>
    <n v="0"/>
    <n v="1512000"/>
    <s v="SGIST"/>
    <s v="INCLUIDO AL SIGA 12/01/2025"/>
    <s v="ANEXO 0001 (15/01/2026)"/>
    <m/>
    <m/>
    <m/>
    <n v="1792000"/>
    <m/>
    <m/>
    <s v="MEMORIA PORTATIL USB  (MENOR A1/4 UIT) DE 32 GB"/>
    <n v="1512000"/>
    <s v="0002"/>
    <m/>
    <n v="2025"/>
    <n v="2025"/>
    <n v="2025"/>
    <n v="2025"/>
    <n v="2025"/>
    <n v="2025"/>
    <s v="REMITIDO PARA CONTRATACION/ ADQUISICION"/>
    <s v="27/01/2026: SE NOTIFICO LA ORDEN DE COMPRA N° 0006 PARA TRAMITE DE PAGO POR EL MONTO DE S/ 1,521,800_x000a_19/12/2025. CONTRATO 233-2025-ONPE, POR EL MONTO DE S/ 1,5421,800._x000a_CCP APROBADA"/>
    <s v="CER-00182"/>
    <n v="1512000"/>
    <n v="0"/>
    <s v="CONTRATO/ORDEN "/>
    <x v="40"/>
    <d v="2026-01-27T00:00:00"/>
    <n v="1512000"/>
    <n v="1512000"/>
    <n v="0"/>
    <s v="GRUPO LOGISTICO ECONOMICO Y FINANCIERO DEL PERU SOCIEDAD"/>
    <m/>
    <s v="000566-2026/SGIST-GITE"/>
    <d v="2026-02-03T00:00:00"/>
    <s v="000634-2026/GITE"/>
    <d v="2026-02-04T00:00:00"/>
    <m/>
    <m/>
    <s v="04/02/2026: PROVEIDO 001291-2026/SGIST-GITE                                                                                                                                    04/02/2026: MEMORANDO 00634-2026/SGIST-GITE - CONFORMIDAD DE LA ADQUISICION DE MEMORIA PORTATIL USB_x000a_- EG 2026 - ORDEN DE COMPRA N 00006-2026 - CONTRATO 233-2025"/>
    <s v="COMPROMETIDO "/>
    <s v="DEVENGADO "/>
    <s v="GIRADO"/>
    <d v="2026-02-16T00:00:00"/>
    <s v="16/02/2026: se realizo el pago de la orden de compra n° 006-2026, correspondiente a la adquisicion de memoras portatiles eg 206_x000a_04/02/2026: PROVEIDO 001291-2026/SGIST-GITE                                                                                                                                   _x000a_- EG 2026 - ORDEN DE COMPRA N 00006-2026 - CONTRATO 233-2025"/>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4"/>
    <m/>
    <s v="ALQUILER DE SERVIDOR"/>
    <s v="SERVICIO"/>
    <m/>
    <n v="17600"/>
    <n v="1"/>
    <m/>
    <m/>
    <m/>
    <m/>
    <m/>
    <m/>
    <m/>
    <m/>
    <m/>
    <m/>
    <m/>
    <n v="17600"/>
    <n v="17600"/>
    <n v="0"/>
    <n v="0"/>
    <n v="0"/>
    <n v="0"/>
    <n v="0"/>
    <n v="0"/>
    <n v="0"/>
    <n v="0"/>
    <n v="0"/>
    <n v="0"/>
    <n v="0"/>
    <n v="17600"/>
    <s v="SGIST"/>
    <s v="INCLUIDO AL SIGA 12/01/2025"/>
    <s v="ANEXO 0001 (15/01/2026)"/>
    <m/>
    <m/>
    <m/>
    <n v="17600"/>
    <m/>
    <m/>
    <s v="ALQUILER DE SERVIDOR"/>
    <n v="17600"/>
    <m/>
    <m/>
    <m/>
    <m/>
    <m/>
    <m/>
    <m/>
    <m/>
    <s v="REMITIDO PARA CONTRATACION/ ADQUISICION"/>
    <s v="05/02/2026: ORDEN DE SERVICIO N° 0369-2026 DEL 05/02/2026_x000a_SERVICIO CON CONTRATO N° 094-205 PLAZO DE EJECUCION 120 DIAS CALENDARIOS - JASEC - NAVARRO VENEGAS EDIBER IVANNY"/>
    <s v=" CER-00288 "/>
    <n v="17600"/>
    <n v="0"/>
    <s v="CONTRATO/ORDEN "/>
    <x v="41"/>
    <d v="2026-02-05T00:00:00"/>
    <n v="17600"/>
    <n v="17600"/>
    <n v="0"/>
    <s v="ALFIL CONSULTORIA Y COMUNICACIONES SAC"/>
    <s v="120 dias"/>
    <s v="001397-2026/SGIST-GITE"/>
    <m/>
    <s v="001758-2026/GITE"/>
    <d v="2026-04-08T00:00:00"/>
    <m/>
    <m/>
    <s v="15/04/2026: se realizo el pago de la O.S. por el monto de S/ 1760+S/ 15840 con fecha al 15/04/2026"/>
    <s v="COMPROMETIDO "/>
    <s v="DEVENGADO "/>
    <s v="GIRADO"/>
    <d v="2026-04-15T00:00:00"/>
    <s v="15/04/2026: se realizo el pago de la O.S. por el monto de S/ 1760+S/ 15840 con fecha al 15/04/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NUE"/>
    <s v="nuevo: 2.3.2.7.4.99_x000a_antes: 2.3.2.2.3.99"/>
    <m/>
    <s v="ahora: SERVICIO DE INSTALACIÓN Y CONFIGURACIÓN DE EQUIPO MULTIFUNCIONAL_x000a_anbtes; SERVICIO DE HABILITACIÓN DE IMPRESORAS EN LURIN"/>
    <s v="SERVICIO"/>
    <m/>
    <n v="45000"/>
    <n v="0"/>
    <n v="1"/>
    <n v="0"/>
    <n v="0"/>
    <m/>
    <m/>
    <m/>
    <m/>
    <m/>
    <m/>
    <m/>
    <m/>
    <n v="45000"/>
    <n v="0"/>
    <n v="45000"/>
    <n v="0"/>
    <n v="0"/>
    <n v="0"/>
    <n v="0"/>
    <n v="0"/>
    <n v="0"/>
    <n v="0"/>
    <n v="0"/>
    <n v="0"/>
    <n v="0"/>
    <n v="80000"/>
    <s v="SGIST"/>
    <s v="REGISTRADO 15/01/2026 "/>
    <s v="ANEXO 0001 (15/01/2026)"/>
    <s v="2. SOLICITUD N° 0298-SISPLAN_x000a_1. 000224-2026/SGIST-GITE"/>
    <s v="2. SOLICITUD N° 0298-SISPLAN_x000a_1. 000224-2026/SGIST-GITE"/>
    <s v="2. MEMORANDO 000478-2026/GPP_x000a_1. 000058-2026/SGPR-GPP"/>
    <n v="80000"/>
    <s v="2. SE REALIZO MODIFICACION PARA COMPLETAR EL MONTO PARA CONTRATACION POR LINEAMIENTOS_x000a_1 se solicito cambio de clasificador de gasto nuevo clasificador 2.3.2.7.4.99"/>
    <m/>
    <s v="SERVICIO DE INSTALACION Y CONFIGURACION DE EQUIPO MULTIFUNCIONAL"/>
    <n v="80000"/>
    <n v="1322"/>
    <m/>
    <s v="000056-2026/CSL-SGIST-GITE"/>
    <d v="2026-03-18T00:00:00"/>
    <s v="001192-2026/SGIST-GITE"/>
    <d v="2026-03-20T00:00:00"/>
    <m/>
    <m/>
    <s v="REMITIDO PARA CONTRATACION/ ADQUISICION"/>
    <s v="contrato 186-2026-onpe_x000a_17/04/2026: informe 000880-2026/SGL-GAD, perfeccionamiento de contrato_x000a_16/04/2026: Proveido n °007348-2026/JASEC-SGL-GAD, Entrega de Expediente de Contratación bajo lineamiento aprobado mediante RJ 0002-2026-JN/ONPE “SERVICIO DE INSTALACIÓN Y CONFIGURACIÓN DE EQUIPOS MULTIFUNCIONAL – EG 2026” para perfeccionamiento del contrato.09/04/2026: MEMORANDO 000146-2026/OCI, SE REMITIO INVITACION A PARTICIPAR EN ACTOS PUBLICOS _x000a_08/04/2026: ACTO PUBLICO DOA 09/04/2026-12AM OFICINA 702 - INVITACIÓN A PARTICIPAR EN ACTOS PÚBLICOS EN EL MARCO DE LOS LINEAMIENTOS EN APLICACIÓN DE LA LEY Nº 32513 “SERVICIO DE INSTALACIÓN Y CONFIGURACIÓN DE EQUIPOS MULTIFUNCIONAL – EG 2026”_x000a_07/04/2026: MEMORANDO 000050-2026/JAPROG-SGL-GAD, JAPROG REMITIO EXPEDIENTE BAJO LINEAMIENTOS APROBADO PARA CONTINUAR CON LA CONTRATACION_x000a_30/03/2026: INFORME N° 001301-2026/SGPR-GPP, SE REMITIO CCP N° 1450 DERIVADO A LOGISTICA_x000a_20/03/2026: SE REMITIO INFORME N° 001192-2026/SGIST-GITE BAJO LA CONTRATACION DE LINEAMIENTOS _x000a_06/03/2026: MEMORANDO 001134-2026/GITE, GITE REMITIO TDR Y PEDIDO DERIVADO A SGL PARA INICIO DE CONTRATACION_x000a_05/03/2026: SGIST REMITIO INFORME 000966-2026/SGIST-GITE, CON TDR Y PEDIDO PARA INICIO DE CONTRATACION, EN REVISION DE GITE _x000a_04/02/2026: PROVEIDO N° 001285-2026/JAPROG-SGL-GAD, DERIVADO A JAPROG EN ATENCION DE JOSE ALDANA_x000a_03/02/2026: GITE REMITIO MEMORANDO N° 000615-2026/GITE, REMITIDO A SGL PARA FLUJO DE CONTRATACION"/>
    <s v="CER-1450"/>
    <n v="80000"/>
    <n v="0"/>
    <s v="CONTRATO/ORDEN "/>
    <x v="42"/>
    <d v="2026-04-17T00:00:00"/>
    <n v="80000"/>
    <n v="79980"/>
    <n v="20"/>
    <m/>
    <m/>
    <s v="2. 002002-2026/SGIST-GITE_x000a_1. 001828-2026/SGIST-GITE"/>
    <s v="2. 19/05/2026_x000a_1.06/05/2026"/>
    <s v="2. 02471-2026/GITE_x000a_1. 002254-2026/GITE"/>
    <s v="2. 18/05/2026_x000a_1. 07/05/2026"/>
    <m/>
    <m/>
    <s v="20/05/2026: se realizo el pago de la os. 1348 con fecha del 20/05/2026_x000a_2. MEMORANDO 002471-2026/GITE - SE REMITE PRECISIONES A LA CONFORMIDAD DEL SERVICIO DE INSTALACIÓN Y CONFIGURACIÓN DE EQUIPOS MULTIFUNCIONAL - EG 2026 - UNICO ENTREGABLE_x000a_01. 7/08/2026: MEMORANDO 002254-2026/GITE, GITE REMITIO CONFORMIDAD DEL SERVICIO DE INSTALACION Y CONFIGURACION DE EQUIPOS MULTIFUNCIONAL - EG 2026 - ORDEN DE SERVICIO N 0001348-2026"/>
    <s v="COMPROMETIDO "/>
    <s v="DEVENGADO "/>
    <s v="GIRADO"/>
    <d v="2026-05-20T00:00:00"/>
    <s v="_x000a_20/05/2026: se realizo el pago de la os. 1348 con fecha del 20/05/2026_x000a_2. GITE REMITIO MEMORANDO 02471-2026/GITE - REMITE PRECISIONES A LA CONFORMIDAD _x000a_1. CONFORMIDAD DEL SERVICIO DE INSTALACION Y CONFIGURACION DE EQUIPOS MULTIFUNCIONAL - EG 2026 - ORDEN DE SERVICIO N 0001348-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4"/>
    <m/>
    <s v="SERVICIO DE ALQUILER DE GRUPO ELECTROGENO"/>
    <s v="SERVICIO"/>
    <m/>
    <n v="80000"/>
    <n v="1"/>
    <n v="1"/>
    <n v="1"/>
    <n v="2"/>
    <m/>
    <m/>
    <m/>
    <m/>
    <m/>
    <m/>
    <m/>
    <m/>
    <n v="400000"/>
    <n v="80000"/>
    <n v="80000"/>
    <n v="80000"/>
    <n v="160000"/>
    <n v="0"/>
    <n v="0"/>
    <n v="0"/>
    <n v="0"/>
    <n v="0"/>
    <n v="0"/>
    <n v="0"/>
    <n v="0"/>
    <n v="43890"/>
    <s v="SGIST"/>
    <s v="INCLUIDO AL SIGA 12/01/2025"/>
    <s v="ANEXO 0001 (15/01/2026)"/>
    <s v="2. se utilizo saldos para items no pogramados por un total de s/ 74470_x000a_1. SE REALIZO PRIORIZACION DEL SERVICIO DE GRUPO ELECTROGENO POR EL MONTO DE S/ 33756 PARA BIENES NO PROGRAMADOS"/>
    <s v="2. solicitud 0357_x000a_1. SOLICITUD  0088"/>
    <s v="2. 000527-2026/GPP_x000a_1. 234-2026-GPP-ONPE"/>
    <n v="43890"/>
    <m/>
    <m/>
    <s v="ALQUILER DE GRUPO ELECTROGENO"/>
    <n v="44000"/>
    <s v="01222"/>
    <s v="JOSE ALDANA"/>
    <s v="000042-2026/CSL-SGIST-GITE"/>
    <d v="2026-02-24T00:00:00"/>
    <s v="000869-2026/SGIST-GITE"/>
    <d v="2026-02-26T00:00:00"/>
    <s v="001008-2026/GITE"/>
    <d v="2026-02-26T00:00:00"/>
    <s v="REMITIDO PARA CONTRATACION/ ADQUISICION"/>
    <s v="11/03/2026: MEMORANDO 001240-2026/GITE, GPP REALIZO APROBACION DE CCP N° 1348 _x000a_06/03/2026:HOJA DE ELEVACION 001404-2026/JAPROG-SGL-GAD, JAPROG REMITIO COTIZACIONES PARA LA VERIFICACION DE CUMPLIMIENTO POR S/ 43890_x000a_26/02/2026: PROVEIDO N° 002872-2026/JAPROG-SGL-GAD, JAPROG REMITIO PROVEIDO A ESPECIALISTA DE JAPROG PARA RVISION DE ET_x000a_26/02/2026: MEMORANDO N° 001008-2026/GITE, GITE REMITIO MEMORANDO A SGL PARA INICIO DE CONTRATACION_x000a_23/02/2026: HOJA DE ENVIO N° 000006-2026/ALG-JAPT-SGIST-GITE, SGIST REALIZA LEVANTAMIENTO DE OBSERVACIONES_x000a_18/02/2026: HOJA DE ELEVACION N° 000938-2026/JAPROG-SGL-GAD, JAPROG REMITIO OBSERVACIONES AL REQUERIMIENTO_x000a_12/02/2026: MEMORANDO N° 000760-2026/GITE, GITE REMITIO REQUERIMIENTO PARA INICIO DE CONTRATACION BAJO LINEAMIENTOS_x000a_11/02/2026: SGIST REMITIO INFORME N° 000683-2026/SGIST-GITE,DONDE REMITE EL PEDIDO DE SERVICIO N° 01005 PARA INICIO DE CONTRATACION"/>
    <s v="TRÁMITE PRESUPUESTAL"/>
    <n v="43890"/>
    <n v="0"/>
    <s v="CONTRATO/ORDEN "/>
    <x v="43"/>
    <d v="2026-03-17T00:00:00"/>
    <n v="43890"/>
    <n v="43890"/>
    <n v="0"/>
    <s v="ILLAPAY ENERGY S.A.C"/>
    <s v="20 DIAS CALENDARIO"/>
    <s v="04/06/2026_; INFORME 002266-2026/SGIST-GITE_x000a_2. 002088-2026/SGIST-GITE_x000a_1. 001799-2026/SGIST-GITE"/>
    <s v="3. 04/06/2026_x000a_2. 25/05/2026_x000a_1.05/05/2026"/>
    <s v="3. MEMORANDO 002839-2026/GITE_x000a_2. 002589-2026/GITE_x000a_1. 002217-2026/GITE"/>
    <s v="3. 05/06/2026_x000a_2. 25/05/2026_x000a_1.05/05/2026"/>
    <m/>
    <m/>
    <s v="08/06/2026: MEMORANDO 002839-2026/GITE - CONFORMIDAD DEL SERVICIO DE ALQUILER DE GRUPO ELECTROGENO – EG 2026 - ORDEN DE SERVICIO N° 0001110-2026-ONPE - UNICO ENTREGABLE_x000a_25/05/2026: MEMORANDO 2589-2026 - SE REMITE OBSERVACIONES AL UNICO ENTREGABLE DEL SERVICIO DE ALQUILER DE GRUPO ELECTROGENO – EG 2026 - ORDEN DE SERVICIO N° 0001110-2026-ONPE_x000a_06/05/2026: PROVEIDO 004933-2026/SGIST-GITE, SGIST REMITIO CONFORMIDAD PARA CONOCIMIENTO_x000a_05/05/2026: GITE REMITIO MEMORANDO 002217-2026/GITE, CON LA CONFORMIDAD DEL SERVICIO UNICO ENTREGABLE"/>
    <s v="COMPROMETIDO "/>
    <s v="PENDIENTE"/>
    <s v="PENDIENTE"/>
    <s v="PENDIENTE"/>
    <s v="05/06/2026: SE REMITIO MEMORANDO N° 002839-2026/GITE, DONDE SE ENVIA LA CONFORMIDAD AL UNICO ENTREGABLE DEL SERVICIO DE ALQUILER DE GRUPO ELECTROGENO O.S. 01110-2026_x000a_06/05/2026: PROVEIDO 004933-2026/SGIST-GITE, SGIST REMITIO CONFORMIDAD PARA CONOCIMIENTO_x000a_05/05/2026: GITE REMITIO MEMORANDO 002217-2026/GITE, CON LA CONFORMIDAD DEL SERVICIO UNICO ENTREGABL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4"/>
    <m/>
    <s v="SERVICIO DE ALQUILER DE AIRE ACONDICIONADO"/>
    <s v="SERVICIO"/>
    <m/>
    <n v="25000"/>
    <n v="4"/>
    <m/>
    <m/>
    <m/>
    <m/>
    <m/>
    <m/>
    <m/>
    <m/>
    <m/>
    <m/>
    <m/>
    <n v="100000"/>
    <n v="100000"/>
    <n v="0"/>
    <n v="0"/>
    <n v="0"/>
    <n v="0"/>
    <n v="0"/>
    <n v="0"/>
    <n v="0"/>
    <n v="0"/>
    <n v="0"/>
    <n v="0"/>
    <n v="0"/>
    <m/>
    <s v="SGIST"/>
    <s v="INCLUIDO AL SIGA 12/01/2025"/>
    <s v="ANEXO 0001 (15/01/2026)"/>
    <s v="SOLICITUD N° 0367-SISPLAN"/>
    <s v="SOLICITUD N° 0367-SISPLAN"/>
    <s v="000626-2026/GPP"/>
    <m/>
    <s v="SE PRIORIZO 20520 PARA ALQUILER DE VENTILADORES"/>
    <m/>
    <s v="ALQUILER DE EQUIPO AIRE ACONDICIONADO"/>
    <n v="0"/>
    <m/>
    <m/>
    <m/>
    <m/>
    <m/>
    <m/>
    <m/>
    <m/>
    <s v="NO EJECUTADO / PRIORIZADO"/>
    <m/>
    <m/>
    <m/>
    <n v="0"/>
    <m/>
    <x v="14"/>
    <m/>
    <m/>
    <m/>
    <m/>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7.11.5"/>
    <m/>
    <s v="SERVICIO DE ALIMENTACION - ENE-MAYO"/>
    <s v="SERVICIO"/>
    <m/>
    <n v="14000"/>
    <n v="1"/>
    <n v="1"/>
    <n v="1"/>
    <n v="1"/>
    <m/>
    <m/>
    <m/>
    <m/>
    <m/>
    <m/>
    <m/>
    <m/>
    <n v="56000"/>
    <n v="14000"/>
    <n v="14000"/>
    <n v="14000"/>
    <n v="14000"/>
    <n v="0"/>
    <n v="0"/>
    <n v="0"/>
    <n v="0"/>
    <n v="0"/>
    <n v="0"/>
    <n v="0"/>
    <n v="0"/>
    <n v="28000"/>
    <s v="SGIST"/>
    <s v="INCLUIDO AL SIGA 12/01/2025"/>
    <s v="ANEXO 0001 (15/01/2026)"/>
    <m/>
    <m/>
    <m/>
    <n v="28000"/>
    <m/>
    <m/>
    <s v="SERVICIO DE ALIMENTACION DE PERSONAS"/>
    <n v="28000"/>
    <n v="1129"/>
    <s v="DE LA CRUZ TASAYCO ELIZABETH"/>
    <s v="000829-2026/SGIST-GITE"/>
    <d v="2026-02-24T00:00:00"/>
    <s v="000829-2026/SGIST-GITE"/>
    <d v="2026-02-24T00:00:00"/>
    <s v="000942-2026/GITE"/>
    <m/>
    <s v="REMITIDO PARA CONTRATACION/ ADQUISICION"/>
    <s v="05/03/2026: SGPR REMITIO INFORME N° 000950-2026/SGPR-GPP CON APROBACION DE CCP_x000a_04/03/2026: MEMORANDO N° 001442-2026/SGL-GAD, SE SOLICITO CCP _x000a_24/02/2026: GITE REMITIO MEMORANDO N° 000942-2026/GITE, PARA INICIO DE CONTRATADCION DERIVADO A GIEE COMO AREA TECNICA ESTRATEGIC_x000a_24/02/2026:  SGIST REMITIO INFORME N° 000829-2026/SGIST-GITE, DE LA SGIST DONDE DERIVA PEDIDO Y TDR PARA FLUJO DE REVISION"/>
    <s v="CER-1186"/>
    <n v="28000"/>
    <n v="0"/>
    <s v="CONTRATO/ORDEN "/>
    <x v="38"/>
    <d v="2026-03-19T00:00:00"/>
    <n v="28000"/>
    <n v="28000"/>
    <n v="0"/>
    <s v="JGOURMET S.A.C"/>
    <m/>
    <s v="002278-2026/GITE"/>
    <d v="2026-05-07T00:00:00"/>
    <s v="002278-2026/GITE"/>
    <d v="2026-05-07T00:00:00"/>
    <m/>
    <m/>
    <s v="11/06/2026: se realizo el pago con fecha al 11/06/2026_x000a_GITE REMITE LA CONFORMIDAD DEL SERVICIO DE ATENCIÓN DE REFRIGERIOS - EG 2026 (CONTRATO N 175-2026/ONPE"/>
    <s v="COMPROMETIDO "/>
    <s v="DEVENGADO "/>
    <s v="GIRADO"/>
    <d v="2026-06-11T00:00:00"/>
    <s v="11/06/2026: se realizo el pago con fecha al 11/06/2026_x000a_GITE REMITE LA CONFORMIDAD DEL SERVICIO DE ATENCIÓN DE REFRIGERIOS - EG 2026 (CONTRATO N 175-2026/ONPE"/>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1.1"/>
    <n v="767500493460"/>
    <s v="CABLE DE DATOS PARA IMPRESORA"/>
    <s v="BIEN"/>
    <m/>
    <n v="32"/>
    <n v="500"/>
    <m/>
    <m/>
    <m/>
    <m/>
    <m/>
    <m/>
    <m/>
    <m/>
    <m/>
    <m/>
    <m/>
    <n v="16000"/>
    <n v="16000"/>
    <n v="0"/>
    <n v="0"/>
    <n v="0"/>
    <n v="0"/>
    <n v="0"/>
    <n v="0"/>
    <n v="0"/>
    <n v="0"/>
    <n v="0"/>
    <n v="0"/>
    <n v="0"/>
    <n v="16150"/>
    <s v="SGIST"/>
    <s v="INCLUIDO AL SIGA 12/01/2025"/>
    <s v="ANEXO 0001 (15/01/2026)"/>
    <s v="2. SOLICITUD N° 215-SISPLAN"/>
    <s v="2. SOLICITUD N° 215-SISPLAN"/>
    <s v="2. MEMORANDO-000383-2026-GPP-ONPE"/>
    <n v="16150"/>
    <m/>
    <m/>
    <s v="CABLE USB PARA IMPRESORA X 1.5 m"/>
    <n v="16150"/>
    <s v="0061"/>
    <s v="ERIKA ZEGARRA"/>
    <s v="000015-2026/CSL-SGIST-GITE"/>
    <d v="2026-01-28T00:00:00"/>
    <s v="000498-2026/SGIST-GITE"/>
    <d v="2026-01-29T00:00:00"/>
    <s v="000539-2026/GITE"/>
    <d v="2026-01-29T00:00:00"/>
    <s v="REMITIDO PARA CONTRATACION/ ADQUISICION"/>
    <s v="11/03/2026: SGL REMITIO MEMORANDO N° 001671-2026/SGL-GAD, SOLICITANDO LA APROBACION DE CCP_x000a_05/03/2026: MEMORANDO 001487-2026/SGL-GAD. SGL SOLICITO APROBACION DE CCP_x000a_03/02/2026: PROVEIDO N° 001172-2026/JAPROG-SGL-GAD, DERIVADO A ESPECIALISTA DE JAPROG PARA ATENCION_x000a_29/01/2026: MEMORANDO 000539-2026/GITE, GITE REMITIO ADQUISICION A LA SGL _x000a_29/01/2026: INFORME N° 000498-2026/SGIST-GITE, SGIST REMITIO REQUERIMIENTO CON PEDIDOS"/>
    <s v="CER-1352"/>
    <n v="16150"/>
    <n v="0"/>
    <s v="CONTRATO/ORDEN "/>
    <x v="33"/>
    <d v="2026-03-18T00:00:00"/>
    <n v="16150"/>
    <n v="16150"/>
    <n v="0"/>
    <s v="DISTRIBUIDORA Y COMERCIALIZADO FANERO S.A.C"/>
    <m/>
    <m/>
    <m/>
    <m/>
    <m/>
    <m/>
    <m/>
    <s v="20/04/2026: se realizo el pago de la O.C. 0116-2026, por el monto de s/ 522 + 16878"/>
    <s v="COMPROMETIDO "/>
    <s v="DEVENGADO "/>
    <s v="GIRADO"/>
    <d v="2026-04-20T00:00:00"/>
    <s v="20/04/2026: se realizo el pago de la O.C. 0116-2026, por el monto de s/ 522 + 16878"/>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4.1"/>
    <n v="767500010059"/>
    <s v="CABLE DE CORRIENTE PARA IMPRESORA"/>
    <s v="BIEN"/>
    <m/>
    <n v="38"/>
    <n v="300"/>
    <m/>
    <m/>
    <m/>
    <m/>
    <m/>
    <m/>
    <m/>
    <m/>
    <m/>
    <m/>
    <m/>
    <n v="11400"/>
    <n v="11400"/>
    <n v="0"/>
    <n v="0"/>
    <n v="0"/>
    <n v="0"/>
    <n v="0"/>
    <n v="0"/>
    <n v="0"/>
    <n v="0"/>
    <n v="0"/>
    <n v="0"/>
    <n v="0"/>
    <n v="6270"/>
    <s v="SGIST"/>
    <s v="INCLUIDO AL SIGA 12/01/2025"/>
    <s v="ANEXO 0001 (15/01/2026)"/>
    <m/>
    <m/>
    <m/>
    <n v="6270"/>
    <m/>
    <m/>
    <s v="CABLE PARA FUENTE DE PODER"/>
    <n v="6270"/>
    <s v="0062"/>
    <s v="ERIKA ZEGARRA"/>
    <s v="000015-2026/CSL-SGIST-GITE"/>
    <d v="2026-01-28T00:00:00"/>
    <s v="000498-2026/SGIST-GITE"/>
    <d v="2026-01-29T00:00:00"/>
    <s v="000539-2026/GITE"/>
    <d v="2026-01-29T00:00:00"/>
    <s v="REMITIDO PARA CONTRATACION/ ADQUISICION"/>
    <s v="06/03/2026: SGL remitio solicitud de aprobacion de CCP CON MEMORANDO 001535-2026/SGL-GAD_x000a_04/03/2026: memorando n-° 001094-2026/GITE, se remitio verificacion de cumplimiento_x000a_06/03/2026: MEMORANDO 001535-2026/SGL-GAD, SGL SOLICITO APROBACION DE CCP_x000a_3/02/2026: PROVEIDO N° 001172-2026/JAPROG-SGL-GAD, DERIVADO A ESPECIALISTA DE JAPROG PARA ATENCION_x000a_29/01/2026: MEMORANDO 000539-2026/GITE, GITE REMITIO ADQUISICION A LA SGL _x000a_29/01/2026: INFORME N° 000498-2026/SGIST-GITE, SGIST REMITIO REQUERIMIENTO CON PEDIDOS"/>
    <s v="CER-1230"/>
    <n v="6270"/>
    <n v="0"/>
    <s v="CONTRATO/ORDEN "/>
    <x v="44"/>
    <d v="2026-03-13T00:00:00"/>
    <n v="6270"/>
    <n v="6270"/>
    <n v="0"/>
    <s v="DISTRIBUIDORA Y COMERCIALIZADORA FANERO S.A.C"/>
    <m/>
    <s v="001277-2026-SGIST/GITE"/>
    <d v="2026-03-27T00:00:00"/>
    <s v="001619-2026/GITE"/>
    <d v="2026-03-27T00:00:00"/>
    <m/>
    <m/>
    <s v="15/04/2026: se realizo el pago de la o.c. 0101-2026 por los importes de S/ 188.10 + S/ 6081.90 con fecha del 15/04/2026_x000a_27/03/2026: PROVEIDO 003426-2026-SGIST/GITE  _x000a_  27/03/2026: MEMORANDO 001619-2026/GITE - CONFORMIDAD DE LA ADQUISICIÓN DE MATERIALES PARA LA PREPARACIÓN DE DISPOSITIVOS INFORMATICOS ELECTORALES, COMPRA DE CABLE PARA FUENTE DE PODER - ORDEN DE COMPRA 00101-2026 - ITEM 4"/>
    <s v="COMPROMETIDO "/>
    <s v="DEVENGADO "/>
    <s v="GIRADO"/>
    <d v="2026-04-15T00:00:00"/>
    <s v="15/04/2026: se realizo el pago de la o.c. 0101-2026 por los importes de S/ 188.10 + S/ 6081.90 con fecha del 15/04/2026_x000a_27/03/2026: PROVEIDO 003426-2026-SGIST/GITE - CONFORMIDAD DE LA ADQUISICIÓN DE MATERIALES PARA LA_x000a_PREPARACIÓN DE DISPOSITIVOS INFORMATICOS ELECTORALES – EG 2026 -_x000a_ORDEN DE COMPRA N 000101-2026-ONPE - ITEM 4"/>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99.1.99"/>
    <m/>
    <s v="NUEVO: BOLSA DE POLIETILENO TRANSPARENTE CON PEGA FACIL 50 µm X 45 cm X 64 cm APROX._x000a_ANTES: BOLSAS TRANSPARENTE PARA SOBRES (80CM X 50CM)"/>
    <s v="BIEN"/>
    <m/>
    <n v="0.5"/>
    <n v="1000"/>
    <m/>
    <m/>
    <m/>
    <m/>
    <m/>
    <m/>
    <m/>
    <m/>
    <m/>
    <m/>
    <m/>
    <n v="500"/>
    <n v="500"/>
    <n v="0"/>
    <n v="0"/>
    <n v="0"/>
    <n v="0"/>
    <n v="0"/>
    <n v="0"/>
    <n v="0"/>
    <n v="0"/>
    <n v="0"/>
    <n v="0"/>
    <n v="0"/>
    <m/>
    <s v="SGIST"/>
    <s v="INGRESO AL SIGA 20/02/2026"/>
    <m/>
    <m/>
    <m/>
    <m/>
    <n v="500"/>
    <m/>
    <s v="ADQUISICIÓN DE MATERIALES PARA IMPRESIÓN Y ENTREGA DE NUMEROS DE MESA DEL STAE – EG 2026"/>
    <s v="BOLSA DE POLIETILENO TRANSPARENTE CON CINTA ADHESIVA 50 µm X 45 cm X 64 cm APROX"/>
    <n v="0"/>
    <s v="0189"/>
    <s v="JOSE ALDANA"/>
    <s v="000043-2026/CSL-SGIST-GITE"/>
    <d v="2026-02-24T00:00:00"/>
    <s v="000872-2026/SGIST-GITE"/>
    <d v="2026-02-26T00:00:00"/>
    <s v="001010-2026/GITE"/>
    <d v="2026-02-26T00:00:00"/>
    <s v="NO EJECUTADO / PRIORIZADO"/>
    <s v="20/03/2026: INFORME N° 001223-2026/SGIST-GITE - SGIST COMUNICO DESISTIMIENTO A LA CONTRATACION_x000a_04/03/2026: HOJA DE ELEVACION EN PROYECTO DE JAPROG, ET EN REVISION_x000a_26/02/2026: PROVEIDO N° 002875-2026/JAPROG-SGL-GAD, DERIVADO A JAPROG PARA INICIO DE ADQUISICION_x000a_26/02/2026: GITE REMITIO MEMORANDO 001010-2026/GITE, DONDE DERIVO ET Y PEDIDOS A LOGISTICA PARA INICIO DE REQUERIMIENTO_x000a_25/02/2026: INFORME 000872-2026/SGIST-GITE, REMITIDO POR LA SGIST PARA FLUJO DE REVISION_x000a_24/02/2026: HOJA DE ENVIO 000043-2026/CSL-SGIST-GITE, SE REMITIO PEDIDOS DE COMPRAS, PENDIENTE DE DERIVADA INFORME Y ET A FLUJO DE REVISION DE GITE"/>
    <s v="PENDIENTE DE CCP"/>
    <m/>
    <n v="0"/>
    <s v=" INTERACCIÓN CON EL MERCADO"/>
    <x v="14"/>
    <m/>
    <n v="500"/>
    <m/>
    <n v="500"/>
    <m/>
    <m/>
    <m/>
    <m/>
    <m/>
    <m/>
    <m/>
    <m/>
    <m/>
    <m/>
    <m/>
    <m/>
    <m/>
    <s v="se remitio solicitud de creacion de item - pendiente de respuesta del MEF"/>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6.1.4"/>
    <n v="941000110613"/>
    <s v="ROMPE MUELLE"/>
    <s v="BIEN"/>
    <m/>
    <n v="110"/>
    <n v="10"/>
    <m/>
    <m/>
    <m/>
    <m/>
    <m/>
    <m/>
    <m/>
    <m/>
    <m/>
    <m/>
    <m/>
    <n v="1100"/>
    <n v="1100"/>
    <n v="0"/>
    <n v="0"/>
    <n v="0"/>
    <n v="0"/>
    <n v="0"/>
    <n v="0"/>
    <n v="0"/>
    <n v="0"/>
    <n v="0"/>
    <n v="0"/>
    <n v="0"/>
    <n v="1505"/>
    <s v="SGIST"/>
    <s v="INCLUIDO 13/02/2026"/>
    <m/>
    <s v="2. solicitud n° 0334-sisplan_x000a_1. solicitud n° 0333-sisplan"/>
    <s v="2. solicitud n° 0334-sisplan_x000a_1. solicitud n° 0333-sisplan"/>
    <s v="2. 000482-2026/GPP_x000a_1. 000481-2026/GPP"/>
    <n v="1505"/>
    <s v="SE priorizo saldos de guante de nailony poliuretano"/>
    <m/>
    <s v="ROMPEMUELLE DE CAUCHO 5 cm X 30 cm X 1.00 m APROX."/>
    <n v="1505"/>
    <s v="0141"/>
    <s v="ANA OTERO"/>
    <s v="000037-2026/CSL-SGIST-GITE"/>
    <d v="2026-02-17T00:00:00"/>
    <s v="000774-2026/SGIST-GITE"/>
    <d v="2026-02-18T00:00:00"/>
    <s v="000873-2026/GITE"/>
    <d v="2026-02-18T00:00:00"/>
    <s v="REMITIDO PARA CONTRATACION/ ADQUISICION"/>
    <s v="20/03/2026: SGPR REMITIO EL INFORME N° 001205-2026/SGPR-GPP_x000a_1_x000a_9/03/2026: JAPROG REMITIO HOJA DE ELEVACION N° 001637-2026/JAPROG-SGL-GAD, SOLICITANDO APROBACION DE CCP 1382_x000a_03/03/2026: JAPROG DERIVO LA HOJA DE ELEVACION N° 001273-2026/JAPROG-SGL-GAD, CON COTIZACION DEL ITEM EL MONTO ES S/ 1505_x000a_25/02/2026: PROVEIDO N° 002686-2026/JAPROG-SGL-GAD, EN BANDEJA DE ANA OTERO PARA CONTINUAR CON TRAMITES DE ADQUISICION_x000a_25/02/2026: PROVEIDO N° 000422-2026/SGMCP-GAD_x000a_25/02/2026: PROVEIDO DE SGMCP  DONDE SE INDICA QUE EL ITEM NO CORRESPONDE A AREA TECNICA ESTRATEGICA_x000a_24/02/2026: ANA OTERO REMITIO HOJA DE ELEVACION 001096-2026/JAPROG-SGL-GAD, SOLICITANDO INFORMACION SI EL BIEN CORRESPONDE A AREA TECNICA_x000a_23/02/2026: PROVEIDO 002526-2026/JAPROG-SGL-GAD, DERIVADO A ANA OTERO, SE SOLICITO CONFIRMAR SI SE CUENTA CON STOCK_x000a_18/02/2026: GITE REMITIO MEMORANDO 000873-2026/GITE, CON PEDIDO, ET DERIVADO A LOGISTICA PARA INICIO DE CONTRATACION_x000a_18/02/2026: SGIST REMITIO INFORME 000774-2026/SGIST-GITE, DERIVADO A GITE PARA FLUJO DE REVISION _x000a_17/02/2026: HOJA DE ENVIO 000037-2026/CSL-SGIST-GITE, SE REMITIO PEDIDO PARA ELABORACION DE ET"/>
    <s v="CER-1382"/>
    <n v="1505"/>
    <n v="0"/>
    <s v="CONTRATO/ORDEN "/>
    <x v="45"/>
    <d v="2026-03-23T00:00:00"/>
    <n v="1505"/>
    <n v="1505"/>
    <n v="0"/>
    <s v="INVERSIONES JEACORP S.A.C"/>
    <m/>
    <s v="001403-2026-SGIST"/>
    <d v="2026-03-26T00:00:00"/>
    <s v="001762-2026/GITE"/>
    <d v="2026-04-08T00:00:00"/>
    <m/>
    <m/>
    <s v="14/04/2026: se realizo el pago de la oc. 0121-2026, por el monto de S/ 45,15+S/ 1459.85_x000a_CONFORMIDAD DE LA ADQUISICIÓN DE ROMPEMUELLE DE CAUCHO – EG 2026 - ORDEN DE COMPRA N 000121-2026-ONPE"/>
    <s v="COMPROMETIDO "/>
    <s v="DEVENGADO "/>
    <s v="GIRADO"/>
    <d v="2026-04-14T00:00:00"/>
    <s v="14/04/2026: se realizo el pago de la oc. 0121-2026, por el monto de S/ 45,15+S/ 1459.85_x000a_se remitio solicitud de creacion de item - pendiente de respuesta del MEF"/>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1.2"/>
    <n v="767400052331"/>
    <s v="TINTA DE IMPRESIÓN PARA HP COD. REF. 664 F6V29AL NEGRO"/>
    <s v="BIEN"/>
    <s v="UNIDAD  "/>
    <n v="65"/>
    <n v="32013"/>
    <m/>
    <m/>
    <m/>
    <m/>
    <m/>
    <m/>
    <m/>
    <m/>
    <m/>
    <m/>
    <m/>
    <n v="2080845"/>
    <n v="2080845"/>
    <n v="0"/>
    <n v="0"/>
    <n v="0"/>
    <n v="0"/>
    <n v="0"/>
    <n v="0"/>
    <n v="0"/>
    <n v="0"/>
    <n v="0"/>
    <n v="0"/>
    <n v="0"/>
    <n v="1371623"/>
    <s v="SGIST"/>
    <s v="INCLUIDO AL SIGA 12/01/2025"/>
    <s v="ANEXO 0001 (15/01/2026)"/>
    <m/>
    <m/>
    <m/>
    <n v="2080845"/>
    <m/>
    <m/>
    <s v="TINTA DE IMPRESIÓN PARA HP COD. REF. 664 F6V29AL NEGRO"/>
    <n v="1371623"/>
    <s v="0055"/>
    <s v="ANA OTERO"/>
    <s v="000012-2026/CSL-SGIST-GITE"/>
    <d v="2026-01-27T00:00:00"/>
    <s v="000461-2026/SGIST-GITE"/>
    <d v="2026-01-27T00:00:00"/>
    <s v="000493-2026/GITE"/>
    <d v="2026-01-27T00:00:00"/>
    <s v="REMITIDO PARA CONTRATACION/ ADQUISICION"/>
    <s v="29/01/2026: PROVEIDO N° 000771-2026/JAPROG-SGL-GAD, DERIVADO A ANA OTERO CON RESPUESTA DE ALMACEN_x000a_28/01/2026; PROVEIDO N° 000686-2026/JAPROG-SGL-GAD, DERIVADO A ESPECIALISTA ANA OTERO_x000a_27/01/2026: MEMORANDO N° 000493-2026/GITE, SE REMITIDIO REQUERIMIENTO A SGL"/>
    <s v="CER-731"/>
    <n v="1371662.6"/>
    <n v="-39.600000000093132"/>
    <s v="CONTRATO/ORDEN "/>
    <x v="46"/>
    <d v="2026-02-17T00:00:00"/>
    <n v="1371623"/>
    <n v="1371622.6"/>
    <n v="0.39999999990686774"/>
    <s v="COMPUSOFT DAT S.A.C"/>
    <s v="23/02/2026 - 30/03/2026"/>
    <m/>
    <m/>
    <m/>
    <m/>
    <m/>
    <m/>
    <s v="19/03/2026: se realizo el pago de la O.C. 042-2026 por el importe total de la o.s. con fecha al 19/03/2026"/>
    <s v="COMPROMETIDO "/>
    <s v="DEVENGADO "/>
    <s v="GIRADO"/>
    <d v="2026-03-19T00:00:00"/>
    <s v="19/03/2026: se realizo el pago de la O.C. 042-2026 por el importe total de la o.s. con fecha al 19/03/2026"/>
    <m/>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s v="EG 2026"/>
    <s v="2.3"/>
    <s v="2.3.2.7.4.99"/>
    <m/>
    <s v="ADQUISICION DE FORMATOS CLAVES NUMERADAS"/>
    <s v="BIEN"/>
    <s v="UNIDAD  "/>
    <n v="440"/>
    <n v="100"/>
    <m/>
    <m/>
    <m/>
    <m/>
    <m/>
    <m/>
    <m/>
    <m/>
    <m/>
    <m/>
    <m/>
    <m/>
    <m/>
    <m/>
    <m/>
    <m/>
    <m/>
    <m/>
    <m/>
    <m/>
    <m/>
    <m/>
    <m/>
    <m/>
    <n v="42900"/>
    <s v="GITE"/>
    <s v="INCLUIDO AL SIGA 23/01/2025"/>
    <s v="ANEXO 0002 (23/01/2026)"/>
    <s v="000284-2026/SGIST-GITE"/>
    <s v="000280-2026/GITE"/>
    <s v="000091-2026/GPP"/>
    <n v="44000"/>
    <s v="NO PROGRAMADO - SE APROBO PRIORIZACION DE 2 LS Y SERVICIO DE MOBILIARIO PARA LA ADQUISICION DE FORMATOS CLAVES NUMERADAS S/ 44000"/>
    <m/>
    <s v="ADQUISICION DE FORMATOS CLAVES NUMERADAS"/>
    <n v="42900"/>
    <n v="51"/>
    <m/>
    <s v="000001-2026/CBC-GITE"/>
    <d v="2026-01-21T00:00:00"/>
    <s v="000421-2026/SGIST-GITE"/>
    <d v="2026-01-23T00:00:00"/>
    <s v="000435-2026/GITE"/>
    <d v="2026-01-23T00:00:00"/>
    <s v="REMITIDO PARA CONTRATACION/ ADQUISICION"/>
    <s v="29/01/2026: GITE remitio memorando n° 000535-2026/GITE, con la verificacion de cumplimiento_x000a_29/01/2026: JAPROG remitio memorando n° 000391-2026/JAPROG-SGL-GAD, para la respectiva verificacion de cumplimiento_x000a_23/01/2026: se remitio memorando n ° 000435-2026/GITE, derivado a la SGL para adquisicion"/>
    <n v="533"/>
    <n v="42900"/>
    <n v="0"/>
    <s v="CONTRATO/ORDEN "/>
    <x v="47"/>
    <d v="2026-02-04T00:00:00"/>
    <n v="42900"/>
    <n v="42900"/>
    <n v="0"/>
    <s v="FORMATOS TECNICOS Y DERIVADOS SA FORTESA"/>
    <s v="PLAZO DE ENTREGA 45 DIAS CALENDARIOS  APARTIR DEL DIA SIGUIENTE DE FIRMADO EL ACTA DE APROBACION DE MUESTRA"/>
    <s v="0004-2026/CBC-GITE"/>
    <d v="2026-02-26T00:00:00"/>
    <s v="001013-2026/GITE"/>
    <d v="2026-02-26T00:00:00"/>
    <m/>
    <m/>
    <s v="26/02/2026: PROVEIDO 002203-2026/SGIST-GITE                                                                                                                                                                                                                                                                                                                                                           26/02/2026: MEMORANDO 001013-2026/GITE - CONFORMIDAD DE LA OC Nº 0018-2026 DE FECHA 04/02/2026 CORRESPONDIENTE A LA “ADQUISICIÓN DE FORMATO DE CLAVES NUMERADAS - EG2026”. PEDIDO DE COMPRA Nº 000051-2026"/>
    <s v="COMPROMETIDO "/>
    <s v="DEVENGADO "/>
    <s v="GIRADO"/>
    <d v="2026-03-12T00:00:00"/>
    <s v="orden girada con fecha 13/03/2026 - dos pagos S/ 41,613+S/ 1,287_x000a_26/02/2026: PROVEIDO 002203-2026/SGIST- GITE -  CONFORMIDAD DE LA &quot;ADQUISICIÓN DEFORMATOS DE CLAVES NUMERADAS EG2026” - O/C N° 018-2026"/>
    <m/>
  </r>
  <r>
    <n v="2026"/>
    <n v="479"/>
    <s v="0125 MEJORA DE LA EFICIENCIA DE LOS PROCESOS ELECTORALES E INCREMENTO DE LA PARTICIPACIÓN POLÍTICA DE LA CIUDADANÍA"/>
    <n v="3000654"/>
    <n v="5005023"/>
    <s v="2026EG 2026GITEGESTION DE LA INFRAESTRUCTURA TECNOLOGICA Y BASE DE DATOS"/>
    <s v="PREPARACION DE EQUIPOS INFORMATICOS ELECTORALES PARA SUFRAGIO"/>
    <n v="93"/>
    <s v="PIM"/>
    <s v="GITE"/>
    <s v="EG 2026"/>
    <s v="2.3"/>
    <s v="2.3.1.5.4.1"/>
    <m/>
    <s v="REGLETA ELECTRICA DE 08 TOMAS"/>
    <s v="BIEN"/>
    <m/>
    <n v="180"/>
    <m/>
    <m/>
    <n v="100"/>
    <m/>
    <m/>
    <m/>
    <m/>
    <m/>
    <m/>
    <m/>
    <m/>
    <m/>
    <s v="NO PROGRAMADO"/>
    <n v="0"/>
    <n v="0"/>
    <n v="18000"/>
    <n v="0"/>
    <n v="0"/>
    <n v="0"/>
    <n v="0"/>
    <n v="0"/>
    <n v="0"/>
    <n v="0"/>
    <n v="0"/>
    <n v="0"/>
    <n v="12896"/>
    <s v="SGIST"/>
    <s v="INCLUIDO AL SIGA 13/02/2026"/>
    <m/>
    <s v="SE REALIZO PRIORIZACION DEL SERVICIO DE GRUPO ELECTROGENO POR EL MONTO DE S/ 33756 PARA BIENES NO PROGRAMADOS"/>
    <s v="SOLICITUD  0088"/>
    <s v="234-2026-GPP-ONPE"/>
    <n v="12896"/>
    <m/>
    <m/>
    <s v="REGLETA ELECTRICA DE 08 TOMAS"/>
    <n v="12896"/>
    <s v="0139"/>
    <s v="ANA OTERO"/>
    <s v="000035-2026/CSL-SGIST-GITE"/>
    <d v="2026-02-17T00:00:00"/>
    <s v="000767-2026/SGIST-GITE"/>
    <d v="2026-02-18T00:00:00"/>
    <s v="000875-2026/GITE"/>
    <d v="2026-02-18T00:00:00"/>
    <s v="REMITIDO PARA CONTRATACION/ ADQUISICION"/>
    <s v="18/03/2026: JAPROG REMITIO COTIZACIONES PARA LA VERIFICACION DE CUMPLIMIENTO SE COTIZO LO SIGUIENTE: 1- FANERO 17500, KATYA 26500, SUMINISTROS 12896_x000a_05/03/2026: COTIZACION DEL PROVEEDOR ORTIZ INDICA EL PRECIO ESTIMADO S/ 27,800_x000a_04/03/2026: COTIZACION PROVEEDOR CAMPOS MONTO DE 27800 CUMPLE CON LO REQUERIDO EN LAS ET_x000a_04/03/2026: INFORME N° 000931-2026/SGIST-GITE SGIST REMITIO LA VERIFICACION DE CUMPLIMIENTO_x000a_23/02/2026: PROVEIDO N° 002524-2026/JAPROG-SGL-GAD EN ATENCION DE ANA OTERO - SE SOLICITO CONFIRMAR SI CUENTAN CON STOCK DISPONIBLE EN EL ALMACÉN _x000a_RESPPECTO A  LA “ADQUISICIÓN DE REGLETA ELÉCTRICA  - EG 2026_x000a_19/02/2026: PROVEIDO N° 002346-2026/JAPROG-SGL-GAD, DERIVADO A ANA OTERO PARA INICIO DE ADQUISICION_x000a_18/02/2026: GITE REMITIO MEMORANDO N° 000875-2026/GITE, DERIVADO A LOGISTICA PARA INICIO DE ADQUISICION"/>
    <s v="CER-1439"/>
    <n v="12896"/>
    <n v="0"/>
    <s v="CONTRATO/ORDEN "/>
    <x v="48"/>
    <d v="2026-03-27T00:00:00"/>
    <n v="12896"/>
    <n v="12896"/>
    <n v="0"/>
    <m/>
    <m/>
    <s v="01456-2026/SGIST-GITE"/>
    <d v="2026-04-09T00:00:00"/>
    <s v="001818-2026/GITE"/>
    <d v="2026-04-10T00:00:00"/>
    <m/>
    <m/>
    <s v="15/04/2026: orden girada con fecha al 15/04/2026 por el monto de S/ 12,509.12_x000a_10/04/2026: MEMORANDO001818-2026/GITE - CONFORMIDAD DE LA ADQUISICIÓN DE REGLETA ELECTRICA – EG 2026 - ORDEN DE COMPRA N 000131-2026-ONPE"/>
    <s v="COMPROMETIDO "/>
    <s v="DEVENGADO "/>
    <s v="GIRADO"/>
    <d v="2026-04-15T00:00:00"/>
    <s v="15/04/2026: orden girada con fecha al 15/04/2026 por el monto de S/ 12,509.12 + S/ 386.88_x000a_10/04/2026: PROVEIDO  003951-2026/SGIST-GITE - CONFORMIDAD DE LA ADQUISICIÓN DE REGLETA ELECTRICA – EG 2026 - ORDEN DE COMPRA N 000131-2026-ONPE"/>
    <m/>
  </r>
  <r>
    <n v="2026"/>
    <n v="479"/>
    <s v="0125 MEJORA DE LA EFICIENCIA DE LOS PROCESOS ELECTORALES E INCREMENTO DE LA PARTICIPACIÓN POLÍTICA DE LA CIUDADANÍA"/>
    <n v="3000654"/>
    <n v="5005023"/>
    <s v="2026EG 2026GITEGESTION DE LA INFRAESTRUCTURA TECNOLOGICA Y BASE DE DATOS"/>
    <s v="PREPARACION DE EQUIPOS INFORMATICOS ELECTORALES PARA SUFRAGIO"/>
    <n v="93"/>
    <s v="PIM"/>
    <s v="GITE"/>
    <s v="EG 2026"/>
    <s v="2.3"/>
    <s v="2.3.1.5.4.1"/>
    <m/>
    <s v="PILA PARA LAPTOPS (PILA DE LITIO 3V CR 2032)"/>
    <s v="BIEN"/>
    <m/>
    <n v="5"/>
    <m/>
    <m/>
    <n v="1300"/>
    <m/>
    <m/>
    <m/>
    <m/>
    <m/>
    <m/>
    <m/>
    <m/>
    <m/>
    <s v="NO PROGRAMADO"/>
    <n v="0"/>
    <n v="0"/>
    <n v="6500"/>
    <n v="0"/>
    <n v="0"/>
    <n v="0"/>
    <n v="0"/>
    <n v="0"/>
    <n v="0"/>
    <n v="0"/>
    <n v="0"/>
    <n v="0"/>
    <n v="1638"/>
    <s v="SGIST"/>
    <s v="INCLUIDO AL SIGA 13/02/2026"/>
    <m/>
    <s v="SE REALIZO PRIORIZACION DEL SERVICIO DE GRUPO ELECTROGENO POR EL MONTO DE S/ 33756 PARA BIENES NO PROGRAMADOS"/>
    <s v="SOLICITUD  0088"/>
    <s v="234-2026-GPP-ONPE"/>
    <n v="1638"/>
    <m/>
    <m/>
    <s v="(PILA DE LITIO 3V CR 2032)"/>
    <n v="1638"/>
    <s v="00140"/>
    <s v="JUAN YAIPEN"/>
    <s v="000036-2026/CSL-SGIST-GITE"/>
    <d v="2026-02-17T00:00:00"/>
    <s v="000769-2026/SGIST-GITE"/>
    <d v="2026-02-18T00:00:00"/>
    <s v="000877-2026/GITE"/>
    <d v="2026-02-18T00:00:00"/>
    <s v="REMITIDO PARA CONTRATACION/ ADQUISICION"/>
    <s v="04/03/2026: PROVEIDO N| 003132-2026/JAPROG-SGL-GAD, SE ATENDIO SOLICITUD DE CCP_x000a_04/03/2026: INFORME N° 000926-2026/SGPR-GPP, SE REMITIO APROBACION DECCP_x000a_02/03/2026: GPP APROBO CCP MEDIANTE MEMORANDO N- |001415-2026/SGL-GAD_x000a_25/02/2026: HOJA DE ELEVACION N 001168-2026/JAPROG-SGL-GAD, JAPROG REMITIO COTIZACIONES PARA LA VERIFICACION DE CUMPLIMIENTO_x000a_20/02/2026: SE DERIVO PROVEIDO 002502-2026/JAPROG-SGL-GAD, A JUAN YAIPEN CONFIRMAN LA RESPUESTA DEL STOCK_x000a_20/02/2026: HOJA DE ELEVACION N° 001076-2026/JAPROG-SGL-GAD, ESPECIALISTA SOLICITO CONFIRMAR LA VERIFICACION DE EXISTENCIAS DE BIENES_x000a_19/02/2026: PROVEIDO N° 002304-2026/SGL-GAD DERIVADO A LOS JAPROG_x000a_18/02/2026: GITE REMITIO MEMORANDO 000877-2026/GITE, DERIVADO A LOGISTICA PARA INICIO DE ADQUISICION DE LOS BIENES_x000a_18/02/2026: SGIST REMITIO INFORME 000769-2026/SGIST-GITE PARA CON PEDIDO Y ET "/>
    <s v="CER-01174"/>
    <n v="1638"/>
    <n v="0"/>
    <s v="CONTRATO/ORDEN "/>
    <x v="49"/>
    <d v="2026-03-04T00:00:00"/>
    <n v="1638"/>
    <n v="1638"/>
    <n v="0"/>
    <m/>
    <m/>
    <m/>
    <m/>
    <m/>
    <m/>
    <m/>
    <m/>
    <s v="24/03/2026: se realizo el pago de la O.C. 072-2026 por los montos de S/ 49.14 + S/1588.86 con fecha del 24/03/2026"/>
    <s v="COMPROMETIDO "/>
    <s v="DEVENGADO "/>
    <s v="GIRADO"/>
    <d v="2026-03-23T00:00:00"/>
    <s v="24/03/2026: se realizo el pago de la O.C. 072-2026 por los montos de S/ 49.14 + S/1588.86 con fecha del 24/03/2026"/>
    <m/>
  </r>
  <r>
    <n v="2026"/>
    <n v="479"/>
    <s v="0125 MEJORA DE LA EFICIENCIA DE LOS PROCESOS ELECTORALES E INCREMENTO DE LA PARTICIPACIÓN POLÍTICA DE LA CIUDADANÍA"/>
    <n v="3000654"/>
    <n v="5005023"/>
    <s v="2026EG 2026GITEGESTION DE LA INFRAESTRUCTURA TECNOLOGICA Y BASE DE DATOS"/>
    <s v="PREPARACION DE EQUIPOS INFORMATICOS ELECTORALES PARA SUFRAGIO"/>
    <n v="93"/>
    <s v="PIM"/>
    <s v="GITE"/>
    <s v="EG 2026"/>
    <s v="2.3"/>
    <s v="2.3.1.5.1.2"/>
    <n v="767400090293"/>
    <s v="CINTA RIBBON (CINTA DE RESINA PARA IMPRESORA TERMICA 65 mm x 74 m)"/>
    <s v="BIEN"/>
    <m/>
    <n v="52"/>
    <m/>
    <m/>
    <n v="108"/>
    <m/>
    <m/>
    <m/>
    <m/>
    <m/>
    <m/>
    <m/>
    <m/>
    <m/>
    <s v="NO PROGRAMADO"/>
    <n v="0"/>
    <n v="0"/>
    <n v="5616"/>
    <n v="0"/>
    <n v="0"/>
    <n v="0"/>
    <n v="0"/>
    <n v="0"/>
    <n v="0"/>
    <n v="0"/>
    <n v="0"/>
    <n v="0"/>
    <n v="2160"/>
    <s v="SGIST"/>
    <s v="INCLUIDO AL SIGA 13/02/2026"/>
    <m/>
    <s v="SE REALIZO PRIORIZACION DEL SERVICIO DE GRUPO ELECTROGENO POR EL MONTO DE S/ 33756 PARA BIENES NO PROGRAMADOS"/>
    <s v="SOLICITUD  0088"/>
    <s v="234-2026-GPP-ONPE"/>
    <n v="2160"/>
    <m/>
    <s v="ADQUISICIÓN DE MATERIALES PARA IMPRESIÓN Y ENTREGA DE NUMEROS DE MESA DEL STAE – EG 2026"/>
    <s v="CINTA DE RESINA PARA IMPRESORA TERMICA 65 mm x 74 m"/>
    <n v="2160"/>
    <s v="0187"/>
    <s v="JOSE ALDANA"/>
    <s v="000043-2026/CSL-SGIST-GITE"/>
    <d v="2026-02-24T00:00:00"/>
    <s v="000872-2026/SGIST-GITE"/>
    <d v="2026-02-26T00:00:00"/>
    <s v="001010-2026/GITE"/>
    <d v="2026-02-26T00:00:00"/>
    <s v="REMITIDO PARA CONTRATACION/ ADQUISICION"/>
    <s v="27/03/2026: PROVEIDO N° 004150-2026/JAPROG-SGL-GAD, SE REMITIO APROBACION DE CCP A ESPECIALISTA DE JAPROG PARA EMISION DE ORDEN_x000a_04/03/2026: HOJA DE ELEVACION EN PROYECTO DE JAPROG, ET EN REVISION_x000a_26/02/2026: PROVEIDO N° 002875-2026/JAPROG-SGL-GAD, DERIVADO A JAPROG PARA INICIO DE ADQUISICION_x000a_26/02/2026: GITE REMITIO MEMORANDO 001010-2026/GITE, DONDE DERIVO ET Y PEDIDOS A LOGISTICA PARA INICIO DE REQUERIMIENTO_x000a_25/02/2026: INFORME 000872-2026/SGIST-GITE, REMITIDO POR LA SGIST PARA FLUJO DE REVISION_x000a_24/02/2026: HOJA DE ENVIO 000043-2026/CSL-SGIST-GITE, SE REMITIO PEDIDOS DE COMPRAS, PENDIENTE DE DERIVADA INFORME Y ET A FLUJO DE REVISION DE GITE"/>
    <s v="CER-1432"/>
    <n v="2160"/>
    <n v="0"/>
    <s v="CONTRATO/ORDEN "/>
    <x v="50"/>
    <d v="2026-03-27T00:00:00"/>
    <n v="2160"/>
    <n v="2160"/>
    <n v="0"/>
    <s v="TRADING SERVICE M&amp;A SRLTDA"/>
    <m/>
    <s v="001405-2026/SGIST-GITE"/>
    <d v="2026-04-08T00:00:00"/>
    <s v="001763-2026/GITE"/>
    <d v="2026-04-08T00:00:00"/>
    <m/>
    <m/>
    <s v="17/04/2026: memorando 001859-2026/GITE, se remitio precisiones a la conformidad_x000a_13/04/2026: informe 001499-2026/SGIST-GITE, se remitio precisiones a la conformidad_x000a_13/04/2026: hoja de elevacion 004050-2026/JASEC-SGL-GAD, JASEC remitio observaciones a la conformidad_x000a_08/04/2026-001763-2026/GITE - CONFORMIDAD DE LA ADQUISICIÓN DE MATERIALES PARA IMPRESIÓN Y ENTREGA DE NUMEROS DE MESA DEL STAE – EG 2026 - ORDEN DE COMPRA N 000132-2026-ONPE - ITEM 1 Y2"/>
    <m/>
    <m/>
    <m/>
    <m/>
    <s v="14/04/2026: memorando 001859-2026/GITE - Se remite precisión a la conformidad de la Adquisición de materiales para impresión y entrega de números de mesa para STAE - EG 2026"/>
    <m/>
  </r>
  <r>
    <n v="2026"/>
    <n v="479"/>
    <s v="0125 MEJORA DE LA EFICIENCIA DE LOS PROCESOS ELECTORALES E INCREMENTO DE LA PARTICIPACIÓN POLÍTICA DE LA CIUDADANÍA"/>
    <n v="3000654"/>
    <n v="5005023"/>
    <s v="2026EG 2026GITEGESTION DE LA INFRAESTRUCTURA TECNOLOGICA Y BASE DE DATOS"/>
    <s v="PREPARACION DE EQUIPOS INFORMATICOS ELECTORALES PARA SUFRAGIO"/>
    <n v="93"/>
    <s v="PIM"/>
    <s v="GITE"/>
    <s v="EG 2026"/>
    <s v="2.3"/>
    <s v="2.3.1.5.1.2"/>
    <m/>
    <s v=" ETIQUETA PARA RIBBON (etiqueta autoadhesiva de poliester 1.5 in x 2 in x 2000"/>
    <s v="BIEN"/>
    <m/>
    <n v="52"/>
    <m/>
    <m/>
    <n v="70"/>
    <m/>
    <m/>
    <m/>
    <m/>
    <m/>
    <m/>
    <m/>
    <m/>
    <m/>
    <s v="NO PROGRAMADO"/>
    <n v="0"/>
    <n v="0"/>
    <n v="3640"/>
    <n v="0"/>
    <n v="0"/>
    <n v="0"/>
    <n v="0"/>
    <n v="0"/>
    <n v="0"/>
    <n v="0"/>
    <n v="0"/>
    <n v="0"/>
    <n v="1470"/>
    <s v="SGIST"/>
    <s v="INCLUIDO AL SIGA 13/02/2026"/>
    <m/>
    <s v="SE REALIZO PRIORIZACION DEL SERVICIO DE GRUPO ELECTROGENO POR EL MONTO DE S/ 33756 PARA BIENES NO PROGRAMADOS"/>
    <s v="SOLICITUD  0088"/>
    <s v="234-2026-GPP-ONPE"/>
    <n v="1470"/>
    <m/>
    <s v="ADQUISICIÓN DE MATERIALES PARA IMPRESIÓN Y ENTREGA DE NUMEROS DE MESA DEL STAE – EG 2026"/>
    <s v="etiqueta autoadhesiva de poliester 1.5 in x 2 in x 2000"/>
    <n v="1470"/>
    <s v="0188"/>
    <s v="JOSE ALDANA"/>
    <s v="000043-2026/CSL-SGIST-GITE"/>
    <d v="2026-02-24T00:00:00"/>
    <s v="000872-2026/SGIST-GITE"/>
    <d v="2026-02-26T00:00:00"/>
    <s v="001010-2026/GITE"/>
    <d v="2026-02-26T00:00:00"/>
    <s v="REMITIDO PARA CONTRATACION/ ADQUISICION"/>
    <s v="27/03/2026: PROVEIDO N° 004150-2026/JAPROG-SGL-GAD, SE REMITIO APROBACION DE CCP A ESPECIALISTA DE JAPROG PARA EMISION DE ORDEN_x000a_04/03/2026: HOJA DE ELEVACION EN PROYECTO DE JAPROG, ET EN REVISION_x000a_26/02/2026: PROVEIDO N° 002875-2026/JAPROG-SGL-GAD, DERIVADO A JAPROG PARA INICIO DE ADQUISICION_x000a_26/02/2026: GITE REMITIO MEMORANDO 001010-2026/GITE, DONDE DERIVO ET Y PEDIDOS A LOGISTICA PARA INICIO DE REQUERIMIENTO_x000a_25/02/2026: INFORME 000872-2026/SGIST-GITE, REMITIDO POR LA SGIST PARA FLUJO DE REVISION_x000a_24/02/2026: HOJA DE ENVIO 000043-2026/CSL-SGIST-GITE, SE REMITIO PEDIDOS DE COMPRAS, PENDIENTE DE DERIVADA INFORME Y ET A FLUJO DE REVISION DE GITE"/>
    <s v="CER-1432"/>
    <n v="1470"/>
    <n v="0"/>
    <s v="CONTRATO/ORDEN "/>
    <x v="50"/>
    <d v="2026-03-27T00:00:00"/>
    <n v="1470"/>
    <n v="1470"/>
    <n v="0"/>
    <m/>
    <m/>
    <s v="001405-2026/SGIST-GITE"/>
    <d v="2026-04-08T00:00:00"/>
    <s v="001763-2026/GITE"/>
    <d v="2026-04-08T00:00:00"/>
    <m/>
    <m/>
    <s v="16/04/2026: se realizo el pagode la O.S. 132-2026 por el importe de S/ 108.90 + S/ 3521.10 con fecha del 16/04/2026_x000a_17/04/2026: memorando 001859-2026/GITE, se remitio precisiones a la conformidad_x000a_13/04/2026: informe 001499-2026/SGIST-GITE, se remitio precisiones a la conformidad_x000a_13/04/2026: hoja de elevacion 004050-2026/JASEC-SGL-GAD, JASEC remitio observaciones a la conformidad_x000a_08/04/2026-001763-2026/GITE - CONFORMIDAD DE LA ADQUISICIÓN DE MATERIALES PARA IMPRESIÓN Y ENTREGA DE NUMEROS DE MESA DEL STAE – EG 2026 - ORDEN DE COMPRA N 000132-2026-ONPE - ITEM 1 Y2"/>
    <s v="COMPROMETIDO "/>
    <s v="DEVENGADO "/>
    <s v="GIRADO"/>
    <d v="2026-04-16T00:00:00"/>
    <s v="16/04/2026: se realizo el pagode la O.S. 132-2026 por el importe de S/ 108.90 + S/ 3521.10 con fecha del 16/04/2026_x000a_14/04/2026: memorando 001859-2026/GITE - Se remite precisión a la conformidad de la Adquisición de materiales para impresión y entrega de números de mesa para STAE - EG 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TONER DE IMPRESIÓN PARA RICOH COD. REF. 842542 NEGRO"/>
    <s v="BIEN"/>
    <s v="UNIDAD  "/>
    <n v="500"/>
    <m/>
    <m/>
    <n v="2"/>
    <m/>
    <m/>
    <m/>
    <m/>
    <m/>
    <m/>
    <m/>
    <m/>
    <m/>
    <s v="N0 PROGRAMADO"/>
    <n v="0"/>
    <n v="0"/>
    <n v="1000"/>
    <n v="0"/>
    <n v="0"/>
    <n v="0"/>
    <n v="0"/>
    <n v="0"/>
    <n v="0"/>
    <n v="0"/>
    <n v="0"/>
    <n v="0"/>
    <n v="1517"/>
    <s v="SGGDI"/>
    <s v="INCLUIDO AL SIGA 18/02/2026"/>
    <m/>
    <s v="SGGDI PRIORIZO SALDOS DE LOCADOR PARA ADQUIRIR TONERS "/>
    <s v="SOLICITUD 0100"/>
    <s v="000246-2026/GPP"/>
    <n v="1517"/>
    <s v="SE PRIORIZO SALDOS DE LIDER DE INNOVACION PARA TONERS DE SGGDI"/>
    <m/>
    <s v="TONER DE IMPRESIÓN PARA RICOH COD. REF. 842542 NEGRO"/>
    <n v="1517"/>
    <s v="0161"/>
    <s v="JUAN YAIPEN"/>
    <s v="000040-2026/CSL-SGIST-GITE"/>
    <d v="2026-02-23T00:00:00"/>
    <s v="000833-2026/SGIST-GITE"/>
    <d v="2026-02-24T00:00:00"/>
    <s v="000950-2026/GITE"/>
    <d v="2026-02-24T00:00:00"/>
    <s v="REMITIDO PARA CONTRATACION/ ADQUISICION"/>
    <s v="09/03/2026: PROVEIDO N° 003321-2026/JAPROG-SGL-GAD, SE DERIVO APROBACION DE CCP A ESPECIALISTA DE JAPROG_x000a_06/03/2026: SGPR APROBO LA SOLICITUD DE CCP 000985-2026/SGPR-GPP_x000a_05/03/2026: SGL REMITIO MEMORANDO N° 001484-2026/SGL-GAD CON LA SOLICITUD DE CCP_x000a_04/03/2026: MEMORANDO N 001096-2026/GITE, GITE REMITIO LA VERIFICACION DE CUMPLIMIENTO_x000a_27/02/0226: JAPROG REMITIO HOJA DE ELEVACION N °001218-2026/JAPROG-SGL-GAD, DONDE DERIVO FICHAS PARA LA RESPECTIVO VERIFICACION DE CUMPLIMIENTO_x000a_25/02/2026: PROVEIDO N° 002718-2026/JAPROG-SGL-GAD, SGL DERIVO EXPEDIENTE A JAPROG ESPECIALISTA JUAN YAIPEN PARA INICIO DE REVISION DE ET_x000a_24/02/2026: MEMORANDO 000950-2026/GITE, GITE REMITIO ET PARA INICIO DE ADQUISICION DE BIENES_x000a_23/02/2026:CON PROVEIDO N° 001984-2026/SGIST-GITE EN ATENCION DE SGIST ATE PARA REMITIR CONSOLIDADO"/>
    <s v="CER-1211"/>
    <n v="732.59"/>
    <n v="784.41"/>
    <s v="CONTRATO/ORDEN "/>
    <x v="51"/>
    <d v="2026-03-18T00:00:00"/>
    <n v="1517"/>
    <n v="1516.09"/>
    <n v="0.91000000000008185"/>
    <s v="LEVEL TECH PERU S.A.C"/>
    <m/>
    <m/>
    <m/>
    <m/>
    <m/>
    <m/>
    <m/>
    <s v="03/06/2026: se realizo el pago de la o.s. 114-2026 por los importes de S/ 3553.07 + S/ 109.89 con fecha del 03/06/2026"/>
    <s v="COMPROMETIDO "/>
    <s v="DEVENGADO "/>
    <s v="GIRADO"/>
    <d v="2026-06-03T00:00:00"/>
    <s v="03/06/2026: se realizo el pago de la o.s. 114-2026 por los importes de S/ 3553.07 + S/ 109.89 con fecha del 03/06/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TONER DE IMPRESIÓN PARA KYOCERA COD. REF TK 8547 K NEGRO"/>
    <s v="BIEN"/>
    <s v="UNIDAD  "/>
    <n v="500"/>
    <m/>
    <m/>
    <n v="2"/>
    <m/>
    <m/>
    <m/>
    <m/>
    <m/>
    <m/>
    <m/>
    <m/>
    <m/>
    <s v="N0 PROGRAMADO"/>
    <n v="0"/>
    <n v="0"/>
    <n v="1000"/>
    <n v="0"/>
    <n v="0"/>
    <n v="0"/>
    <n v="0"/>
    <n v="0"/>
    <n v="0"/>
    <n v="0"/>
    <n v="0"/>
    <n v="0"/>
    <m/>
    <s v="SGGDI"/>
    <s v="INCLUIDO AL SIGA 18/02/2026"/>
    <m/>
    <s v="SGGDI PRIORIZO SALDOS DE LOCADOR PARA ADQUIRIR TONERS "/>
    <s v="SOLICITUD 0100"/>
    <s v="000246-2026/GPP"/>
    <n v="0"/>
    <s v="SE PRIORIZO SALDOS DE LIDER DE INNOVACION PARA TONERS DE SGGDI"/>
    <m/>
    <s v="TONER DE IMPRESIÓN PARA KYOCERA COD. REF TK 8547 K NEGRO"/>
    <n v="0"/>
    <s v="0161"/>
    <s v="JUAN YAIPEN"/>
    <s v="000040-2026/CSL-SGIST-GITE"/>
    <d v="2026-02-23T00:00:00"/>
    <s v="EN ELABORACION"/>
    <d v="2026-02-24T00:00:00"/>
    <s v="000950-2026/GITE"/>
    <d v="2026-02-24T00:00:00"/>
    <s v="REMITIDO PARA CONTRATACION/ ADQUISICION"/>
    <s v="09/03/2026: PROVEIDO N° 003321-2026/JAPROG-SGL-GAD, SE DERIVO APROBACION DE CCP A ESPECIALISTA DE JAPROG_x000a_06/03/2026: SGPR APROBO LA SOLICITUD DE CCP 000985-2026/SGPR-GPP_x000a_05/03/2026: SGL REMITIO MEMORANDO N° 001484-2026/SGL-GAD CON LA SOLICITUD DE CCP_x000a_04/03/2026: MEMORANDO N 001096-2026/GITE, GITE REMITIO LA VERIFICACION DE CUMPLIMIENTO_x000a_27/02/0226: JAPROG REMITIO HOJA DE ELEVACION N °001218-2026/JAPROG-SGL-GAD, DONDE DERIVO FICHAS PARA LA RESPECTIVO VERIFICACION DE CUMPLIMIENTO_x000a_25/02/2026: PROVEIDO N° 002718-2026/JAPROG-SGL-GAD, SGL DERIVO EXPEDIENTE A JAPROG ESPECIALISTA JUAN YAIPEN PARA INICIO DE REVISION DE ET_x000a_24/02/2026: MEMORANDO 000950-2026/GITE, GITE REMITIO ET PARA INICIO DE ADQUISICION DE BIENES_x000a_23/02/2026:CON PROVEIDO N° 001984-2026/SGIST-GITE EN ATENCION DE SGIST ATE PARA REMITIR CONSOLIDADO"/>
    <s v="CER-1211"/>
    <m/>
    <n v="0"/>
    <s v="CONTRATO/ORDEN "/>
    <x v="52"/>
    <d v="2026-03-18T00:00:00"/>
    <n v="0"/>
    <m/>
    <n v="0"/>
    <s v="LULLY IMPORT E.I.RL"/>
    <m/>
    <m/>
    <m/>
    <m/>
    <m/>
    <m/>
    <s v="23/04/2026: SE REALIZO EL PAGO DE O.S. 0111-2026 por los importes de S/ 23.51+759.99 CON FECHA AL 23/04/2026"/>
    <s v="23/04/2026: SE REALIZO EL PAGO DE O.S. 0111-2026 por los importes de S/ 23.51+759.99 CON FECHA AL 23/04/2026"/>
    <s v="COMPROMETIDO "/>
    <s v="DEVENGADO "/>
    <s v="GIRADO"/>
    <d v="2026-04-23T00:00:00"/>
    <s v="23/04/2026: SE REALIZO EL PAGO DE O.S. 0111-2026 por los importes de S/ 23.51+759.99 CON FECHA AL 23/04/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2.12"/>
    <m/>
    <s v="CORTINA DE TELA TIPO SCREEN ENROLLABLE 1.13 M X 2.00 M"/>
    <s v="BIEN"/>
    <m/>
    <n v="270"/>
    <m/>
    <m/>
    <n v="12"/>
    <m/>
    <m/>
    <m/>
    <m/>
    <m/>
    <m/>
    <m/>
    <m/>
    <m/>
    <s v="N0 PROGRAMADO"/>
    <n v="0"/>
    <n v="0"/>
    <n v="3240"/>
    <n v="0"/>
    <n v="0"/>
    <n v="0"/>
    <n v="0"/>
    <n v="0"/>
    <n v="0"/>
    <n v="0"/>
    <n v="0"/>
    <n v="0"/>
    <n v="2400"/>
    <s v="SGIST"/>
    <s v="INCLUIDO AL SIGA 18/02/2026"/>
    <m/>
    <s v="SE REALIZO SOLICITUD N° '097 - MODIFICACION PRESUPUESTAL"/>
    <s v="SE REALIZO SOLICITUD N° '097 - MODIFICACION PRESUPUESTAL"/>
    <s v="MEMORANDO N° 000245-2026/GPP, GPP ATENDIO LA SOLICITUD "/>
    <n v="3240"/>
    <m/>
    <m/>
    <s v="CORTINA DE TELA TIPO SCREEN ENROLLABLE 1.13 M X 2.00 M"/>
    <n v="2400"/>
    <s v="0160"/>
    <m/>
    <s v="000818-2026/SGIST-GITE"/>
    <d v="2026-02-23T00:00:00"/>
    <s v="000818-2026/SGIST-GITE"/>
    <d v="2026-02-23T00:00:00"/>
    <s v="000932-2026/GITE"/>
    <d v="2026-02-23T00:00:00"/>
    <s v="REMITIDO PARA CONTRATACION/ ADQUISICION"/>
    <s v="05/03/2026: HOJA DE ELEVACION 000001-2026/SGMCP-GAD, SE REMITIO VERIFICACION DE CUMPLIMIENTO_x000a_27/02/2026: SGMCP REMITIO INFORME 000284-2026/SGMCP-GAD, CON ET PARA INICIO DE ADQUISICION DE CORTINAS_x000a_23/02/2026: MEMORANDO N° 000932-2026/GITE, DERIVADO A GAD CON COPIA A SGMCP_x000a_23/02/2026: INFORME N° 000818-2026/SGIST-GITE, SGIST REMITIO PEDIDOS PARA INICIO DE REQUERIMIENTO COMO AREA TECNICA ESTRATEGICA DERIVADO A SGMCP"/>
    <s v="CER-1236"/>
    <n v="2400"/>
    <n v="0"/>
    <s v="CONTRATO/ORDEN "/>
    <x v="53"/>
    <d v="2026-03-13T00:00:00"/>
    <n v="2400"/>
    <n v="2400"/>
    <n v="0"/>
    <s v="CORPORACION  &amp; E DECORACION Y MANTENIMIENTO S.A.C"/>
    <s v="07 DIAS CALENDARIOS POSTERIOR A LA NOTIFICACION DE O.C"/>
    <m/>
    <m/>
    <m/>
    <m/>
    <m/>
    <m/>
    <s v="06/04/2026: se realizo el pago de la O.C. 0104-2026 correspondiente a dos pagos  /S 104.10 + S/ 3365.90 con fecha del 06/04/2026"/>
    <s v="COMPROMETIDO "/>
    <s v="DEVENGADO "/>
    <s v="GIRADO"/>
    <d v="2026-04-06T00:00:00"/>
    <s v="06/04/2026: se realizo el pago de la O.C. 0104-2026 correspondiente a dos pagos /S 104.10 + S/ 3365.90 con fecha del 06/04/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2.12"/>
    <m/>
    <s v="CORTINA DE TELA TIPO SCREEN ENROLLABLE 1.21 M X 2.00M"/>
    <s v="BIEN"/>
    <m/>
    <n v="300"/>
    <m/>
    <m/>
    <n v="5"/>
    <m/>
    <m/>
    <m/>
    <m/>
    <m/>
    <m/>
    <m/>
    <m/>
    <m/>
    <s v="N0 PROGRAMADO"/>
    <n v="0"/>
    <n v="0"/>
    <n v="1500"/>
    <n v="0"/>
    <n v="0"/>
    <n v="0"/>
    <n v="0"/>
    <n v="0"/>
    <n v="0"/>
    <n v="0"/>
    <n v="0"/>
    <n v="0"/>
    <n v="1070"/>
    <s v="SGIST"/>
    <s v="INCLUIDO AL SIGA 18/02/2026"/>
    <m/>
    <s v="SE REALIZO SOLICITUD N° '097 - MODIFICACION PRESUPUESTAL"/>
    <s v="SE REALIZO SOLICITUD N° '097 - MODIFICACION PRESUPUESTAL"/>
    <s v="MEMORANDO N° 000245-2026/GPP, GPP ATENDIO LA SOLICITUD "/>
    <n v="1500"/>
    <m/>
    <m/>
    <s v="CORTINA DE TELA TIPO SCREEN ENROLLABLE 1.21 M X 2.00M"/>
    <n v="1070"/>
    <s v="0160"/>
    <m/>
    <s v="000818-2026/SGIST-GITE"/>
    <d v="2026-02-23T00:00:00"/>
    <s v="000818-2026/SGIST-GITE"/>
    <d v="2026-02-23T00:00:00"/>
    <s v="000932-2026/GITE"/>
    <d v="2026-02-23T00:00:00"/>
    <s v="REMITIDO PARA CONTRATACION/ ADQUISICION"/>
    <s v="23/02/2026: MEMORANDO N° 000932-2026/GITE, DERIVADO A GAD CON COPIA A SGMCP_x000a_23/02/2026: INFORME N° 000818-2026/SGIST-GITE, SGIST REMITIO PEDIDOS PARA INICIO DE REQUERIMIENTO COMO AREA TECNICA ESTRATEGICA DERIVADO A SGMCP"/>
    <s v="CER-1236"/>
    <n v="1070"/>
    <n v="0"/>
    <s v="CONTRATO/ORDEN "/>
    <x v="53"/>
    <d v="2026-03-13T00:00:00"/>
    <n v="1070"/>
    <n v="1070"/>
    <n v="0"/>
    <s v="CORPORACION  &amp; E DECORACION Y MANTENIMIENTO S.A.C"/>
    <m/>
    <m/>
    <m/>
    <m/>
    <m/>
    <m/>
    <m/>
    <s v="06/04/2026: se realizo el pago de la O.C. 0104-2026 correspondiente a dos pagos  /S 104.10 + S/ 3365.90 con fecha del 06/04/2026"/>
    <s v="COMPROMETIDO "/>
    <s v="DEVENGADO "/>
    <s v="GIRADO"/>
    <d v="2026-04-06T00:00:00"/>
    <s v="06/04/2026: se realizo el pago de la O.C. 0104-2026 correspondiente a dos pagos /S 104.10 + S/ 3365.90 con fecha del 06/04/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7.11.5"/>
    <m/>
    <s v="SERVICIO DE ALIMENTACION DE PERSONAS SGSI- GITE"/>
    <s v="SERVICIO"/>
    <m/>
    <n v="5880"/>
    <m/>
    <m/>
    <n v="1"/>
    <n v="1"/>
    <m/>
    <m/>
    <m/>
    <m/>
    <m/>
    <m/>
    <m/>
    <m/>
    <s v="NO PROGRAMADO"/>
    <n v="0"/>
    <n v="0"/>
    <n v="5880"/>
    <n v="5880"/>
    <n v="0"/>
    <n v="0"/>
    <n v="0"/>
    <n v="0"/>
    <n v="0"/>
    <n v="0"/>
    <n v="0"/>
    <n v="0"/>
    <n v="11760"/>
    <s v="SGSI"/>
    <s v="INCLUIDO 20/02/2026"/>
    <m/>
    <m/>
    <m/>
    <m/>
    <n v="11760"/>
    <m/>
    <m/>
    <s v="SERVICIO DE ALIMENTACION DE PERSONAS SGSI- GITE"/>
    <n v="11760"/>
    <n v="1128"/>
    <s v="DE LA CRUZ TASAYCO ELIZABETH"/>
    <s v="000829-2026/SGIST-GITE"/>
    <d v="2026-02-24T00:00:00"/>
    <s v="000829-2026/SGIST-GITE"/>
    <d v="2026-02-24T00:00:00"/>
    <s v="000942-2026/GITE"/>
    <m/>
    <s v="REMITIDO PARA CONTRATACION/ ADQUISICION"/>
    <s v="05/03/2026: SGPR REMITIO INFORME N° 000950-2026/SGPR-GPP CON APROBACION DE CCP_x000a_04/03/2026: MEMORANDO N° 001442-2026/SGL-GAD, SE SOLICITO CCP _x000a_24/02/2026: GITE REMITIO MEMORANDO N° 000942-2026/GITE, PARA INICIO DE CONTRATADCION DERIVADO A GIEE COMO AREA TECNICA ESTRATEGIC_x000a_24/02/2026:  SGIST REMITIO INFORME N° 000829-2026/SGIST-GITE, DE LA SGIST DONDE DERIVA PEDIDO Y TDR PARA FLUJO DE REVISION"/>
    <s v="CER-1186"/>
    <n v="11760"/>
    <n v="0"/>
    <s v="CONTRATO/ORDEN "/>
    <x v="38"/>
    <d v="2026-03-19T00:00:00"/>
    <n v="11760"/>
    <n v="11760"/>
    <n v="0"/>
    <s v="JGOURMET S.A.C"/>
    <m/>
    <s v="002278-2026/GITE"/>
    <d v="2026-05-07T00:00:00"/>
    <s v="002278-2026/GITE"/>
    <d v="2026-05-07T00:00:00"/>
    <m/>
    <m/>
    <s v="11/06/2026: se realizo el pago con fecha al 11/06/2026_x000a_GITE REMITE LA CONFORMIDAD DEL SERVICIO DE ATENCIÓN DE REFRIGERIOS - EG 2026 (CONTRATO N 175-2026/ONPE"/>
    <s v="COMPROMETIDO "/>
    <s v="DEVENGADO "/>
    <s v="GIRADO"/>
    <d v="2026-06-11T00:00:00"/>
    <s v="11/06/2026: se realizo el pago con fecha al 11/06/2026_x000a_GITE REMITE LA CONFORMIDAD DEL SERVICIO DE ATENCIÓN DE REFRIGERIOS - EG 2026 (CONTRATO N 175-2026/ONPE"/>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2.5.1.4"/>
    <m/>
    <s v="ALQUILER DE EQUIPOS DE COMPUTO"/>
    <s v="SERVICIO"/>
    <s v="UNIDAD  "/>
    <n v="25000"/>
    <m/>
    <m/>
    <n v="1"/>
    <m/>
    <m/>
    <m/>
    <m/>
    <m/>
    <m/>
    <m/>
    <m/>
    <m/>
    <s v="N0 PROGRAMADO"/>
    <n v="0"/>
    <n v="0"/>
    <n v="25000"/>
    <m/>
    <n v="0"/>
    <n v="0"/>
    <n v="0"/>
    <n v="0"/>
    <n v="0"/>
    <n v="0"/>
    <n v="0"/>
    <n v="0"/>
    <m/>
    <s v="SGSI"/>
    <s v="INCLUIDO EL 24/02/2026"/>
    <m/>
    <s v="SE REALIZO LA SOLICITUD 096-2026-SISPLAN"/>
    <s v="SE REALIZO LA SOLICITUD 096-2026-SISPLAN"/>
    <s v="000319-2026/GPP"/>
    <n v="0"/>
    <s v="SE REALIZO LA HABILITACION PRESUPUESTAL"/>
    <m/>
    <s v="ALQUILER DE EQUIPOS DE COMPUTO"/>
    <n v="0"/>
    <n v="1256"/>
    <m/>
    <s v="000047-2026/CSL-SGIST-GITE"/>
    <d v="2026-03-02T00:00:00"/>
    <s v="000999-2026/SGIST-GITE"/>
    <d v="2026-03-09T00:00:00"/>
    <s v="001202-2026/GITE"/>
    <d v="2026-03-10T00:00:00"/>
    <s v="NO EJECUTADO / PRIORIZADO"/>
    <s v="18/03/2026: MEMORANDO 001371-2026/GITE, GITE REMITIO TDR ACTUALIZADO_x000a_17/03/2026: INFORME N° 001153-2026/SGIST-GITE, SGIST REMITIO TDR ACTUALIZADO _x000a_11/03/2026: JAPROG REMITIO CONSULTAS Y OBSERVACIONES A LOS TDR _x000a_10/03/2026: MEMORANDO 001202-2026/GITE, GITE REMITIO REQUERIMIENTO PARA INICIO DE CONTRATACION_x000a_09/03/2026: INFORME N° 000999-2026/SGIST-GITE, SGIST REMITIO REQUERIMIENTO TDR Y PEDIDO PARA FLUJO DE REVISION DE GITE_x000a_02/03/2026: PROVEIDO 002320-2026/SGIST-GITE, DERIVADO A TAPIA TORRES PARA CONSOLIDAR REQUERIMIENTOS_x000a_02/03/2026: SE REMITIO HOJA DE ENVIO 000047-2026/CSL-SGIST-GITE, CON PEDIDO DERIVADO A SGIST ATE PARA CONSOLIDAR"/>
    <s v="PENDIENTE DE CCP"/>
    <m/>
    <n v="0"/>
    <s v="VERIFICACIÓN DE CUMPLIMIENTO"/>
    <x v="14"/>
    <m/>
    <n v="0"/>
    <m/>
    <n v="0"/>
    <m/>
    <m/>
    <m/>
    <m/>
    <m/>
    <m/>
    <m/>
    <m/>
    <m/>
    <m/>
    <m/>
    <m/>
    <m/>
    <m/>
    <m/>
  </r>
  <r>
    <n v="2026"/>
    <n v="479"/>
    <s v="0125 MEJORA DE LA EFICIENCIA DE LOS PROCESOS ELECTORALES E INCREMENTO DE LA PARTICIPACIÓN POLÍTICA DE LA CIUDADANÍA"/>
    <n v="3000654"/>
    <n v="5005023"/>
    <s v="2026EG 2026GITEDISEÑO, DESARROLLO Y DESPLIEGUE SOLUCIONES TECNOLOGICAS"/>
    <s v="MANTENIMIENTO Y SOPORTE A LAS SOLUCIONES TECNOLOGICAS"/>
    <n v="97"/>
    <s v="PIM"/>
    <s v="GITE"/>
    <s v="EG 2026"/>
    <s v="2.3"/>
    <s v="2.3.1.5.12"/>
    <s v="767400063804)"/>
    <s v="TONER DE IMPRESIÓN PARA RICOH COD. REF. 842542 NEGRO"/>
    <s v="BIEN"/>
    <m/>
    <n v="490"/>
    <m/>
    <m/>
    <n v="9"/>
    <m/>
    <m/>
    <m/>
    <m/>
    <m/>
    <m/>
    <m/>
    <m/>
    <m/>
    <s v="N0 PROGRAMADO"/>
    <n v="0"/>
    <n v="0"/>
    <n v="4410"/>
    <m/>
    <n v="0"/>
    <n v="0"/>
    <n v="0"/>
    <n v="0"/>
    <n v="0"/>
    <n v="0"/>
    <n v="0"/>
    <n v="0"/>
    <n v="3775"/>
    <s v="SGSI"/>
    <s v="INCLUIDO EL 24/02/2026"/>
    <m/>
    <s v="SE REALIZO LA SOLICITUD 073-2026-SISPLAN"/>
    <s v="SE REALIZO LA SOLICITUD 073-2026-SISPLAN"/>
    <s v="000317-2026/GPP"/>
    <n v="3775"/>
    <s v="SE REALIZO LA HABILITACION PRESUPUESTAL"/>
    <m/>
    <s v="TONER DE IMPRESIÓN PARA RICOH COD. REF. 842542 NEGRO"/>
    <n v="3775"/>
    <s v="0190"/>
    <m/>
    <s v="000046-2026/CSL-SGIST-GITE"/>
    <d v="2026-03-02T00:00:00"/>
    <s v="001285-2026/SGIST-GITE"/>
    <d v="2026-03-27T00:00:00"/>
    <s v="001616-2026/GITE"/>
    <d v="2026-03-27T00:00:00"/>
    <s v="REMITIDO PARA CONTRATACION/ ADQUISICION"/>
    <s v="17/04/2026: orden de compra n° 0173_x000a_07/04/2026: PROVEIDO N° 004479-2026/JAPROG-SGL-GAD, SE DERIVO ET Y TAREAS ACTUALIZADAS A JAPROG PARA CONTINUAR CON FLUJO DE ADQUISICION DE TONER_x000a_02/04/2026: MEMORANDO 001711-2026/GITE, GITE REMITIO VERIFICACION DE CUMPLIMIENTO DE TONERS_x000a_31/03/2026: HOJA DE ELEVACION N °001788-2026/JAPROG-SGL-GAD, JAPROG REMITIO COTIZACIONES PARA LA RESPECTIVA VERIFICACION D ECUMPLIMIENTO _x000a_02/03/2026: HOJA DE ENVIO N° 000046-2026/CSL-SGIST-GITE_x0009_02/03/2026, SE REMITIO PEDIDO A SGIST ATE PARA CONSOLIDACION"/>
    <s v="CER-1514"/>
    <n v="3774.56"/>
    <n v="0.44000000000005457"/>
    <s v="CONTRATO/ORDEN "/>
    <x v="54"/>
    <d v="2026-04-17T00:00:00"/>
    <n v="3775"/>
    <n v="3415.18"/>
    <n v="359.82000000000016"/>
    <m/>
    <m/>
    <m/>
    <m/>
    <m/>
    <m/>
    <m/>
    <m/>
    <s v="PENDIENTE"/>
    <s v="PENDIENTE"/>
    <s v="PENDIENTE"/>
    <s v="PENDIENTE"/>
    <s v="PENDIENTE"/>
    <s v="PENDIENTE"/>
    <m/>
  </r>
  <r>
    <n v="2026"/>
    <n v="479"/>
    <s v="0125 MEJORA DE LA EFICIENCIA DE LOS PROCESOS ELECTORALES E INCREMENTO DE LA PARTICIPACIÓN POLÍTICA DE LA CIUDADANÍA"/>
    <n v="3000654"/>
    <n v="5005023"/>
    <s v="2026EG 2026GITEDISEÑO, DESARROLLO Y DESPLIEGUE SOLUCIONES TECNOLOGICAS"/>
    <s v="MANTENIMIENTO Y SOPORTE A LAS SOLUCIONES TECNOLOGICAS"/>
    <n v="97"/>
    <s v="PIM"/>
    <s v="GITE"/>
    <s v="EG 2026"/>
    <s v="2.3"/>
    <s v="2.3.1.5.12"/>
    <m/>
    <s v="(COD.767400063802) -TONER DE IMPRESIÓN PARA RICOH COD. REF. 842544 MAGENTA"/>
    <s v="BIEN"/>
    <m/>
    <n v="945"/>
    <m/>
    <m/>
    <n v="9"/>
    <m/>
    <m/>
    <m/>
    <m/>
    <m/>
    <m/>
    <m/>
    <m/>
    <m/>
    <s v="N0 PROGRAMADO"/>
    <n v="0"/>
    <n v="0"/>
    <n v="8505"/>
    <m/>
    <n v="0"/>
    <n v="0"/>
    <n v="0"/>
    <n v="0"/>
    <n v="0"/>
    <n v="0"/>
    <n v="0"/>
    <n v="0"/>
    <n v="7110"/>
    <s v="SGSI"/>
    <s v="INCLUIDO EL 24/02/2026"/>
    <m/>
    <s v="SE REALIZO LA SOLICITUD 073-2026-SISPLAN"/>
    <s v="SE REALIZO LA SOLICITUD 073-2026-SISPLAN"/>
    <s v="000317-2026/GPP"/>
    <n v="7110"/>
    <s v="SE REALIZO LA HABILITACION PRESUPUESTAL"/>
    <m/>
    <s v="(COD.767400063802) -TONER DE IMPRESIÓN PARA RICOH COD. REF. 842544 MAGENTA"/>
    <n v="7110"/>
    <s v="0190"/>
    <m/>
    <s v="000046-2026/CSL-SGIST-GITE"/>
    <d v="2026-03-02T00:00:00"/>
    <s v="001285-2026/SGIST-GITE"/>
    <d v="2026-03-27T00:00:00"/>
    <s v="001616-2026/GITE"/>
    <d v="2026-03-27T00:00:00"/>
    <s v="REMITIDO PARA CONTRATACION/ ADQUISICION"/>
    <s v="17/04/2026: orden de compra n° 0175_x000a_07/04/2026: PROVEIDO N° 004479-2026/JAPROG-SGL-GAD, SE DERIVO ET Y TAREAS ACTUALIZADAS A JAPROG PARA CONTINUAR CON FLUJO DE ADQUISICION DE TONER_x000a_02/04/2026: MEMORANDO 001711-2026/GITE, GITE REMITIO VERIFICACION DE CUMPLIMIENTO DE TONERS_x000a_31/03/2026: HOJA DE ELEVACION N °001788-2026/JAPROG-SGL-GAD, JAPROG REMITIO COTIZACIONES PARA LA RESPECTIVA VERIFICACION D ECUMPLIMIENTO _x000a_02/03/2026: HOJA DE ENVIO N° 000046-2026/CSL-SGIST-GITE_x0009_02/03/2026, SE REMITIO PEDIDO A SGIST ATE PARA CONSOLIDACION"/>
    <s v="CER-1514"/>
    <n v="7110"/>
    <n v="0"/>
    <s v="CONTRATO/ORDEN "/>
    <x v="55"/>
    <d v="2026-04-17T00:00:00"/>
    <n v="7110"/>
    <n v="5751.79"/>
    <n v="1358.21"/>
    <m/>
    <m/>
    <m/>
    <m/>
    <m/>
    <m/>
    <m/>
    <m/>
    <s v="PENDIENTE"/>
    <s v="PENDIENTE"/>
    <s v="PENDIENTE"/>
    <s v="PENDIENTE"/>
    <s v="PENDIENTE"/>
    <s v="PENDIENTE"/>
    <m/>
  </r>
  <r>
    <n v="2026"/>
    <n v="479"/>
    <s v="0125 MEJORA DE LA EFICIENCIA DE LOS PROCESOS ELECTORALES E INCREMENTO DE LA PARTICIPACIÓN POLÍTICA DE LA CIUDADANÍA"/>
    <n v="3000654"/>
    <n v="5005023"/>
    <s v="2026EG 2026GITEDISEÑO, DESARROLLO Y DESPLIEGUE SOLUCIONES TECNOLOGICAS"/>
    <s v="MANTENIMIENTO Y SOPORTE A LAS SOLUCIONES TECNOLOGICAS"/>
    <n v="97"/>
    <s v="PIM"/>
    <s v="GITE"/>
    <s v="EG 2026"/>
    <s v="2.3"/>
    <s v="2.3.1.5.12"/>
    <m/>
    <s v="COD.767400063801) -TONER DE IMPRESIÓN PARA RICOH COD. REF. 842545 CIAN"/>
    <s v="BIEN"/>
    <m/>
    <n v="945"/>
    <m/>
    <m/>
    <n v="9"/>
    <m/>
    <m/>
    <m/>
    <m/>
    <m/>
    <m/>
    <m/>
    <m/>
    <m/>
    <s v="N0 PROGRAMADO"/>
    <n v="0"/>
    <n v="0"/>
    <n v="8505"/>
    <m/>
    <n v="0"/>
    <n v="0"/>
    <n v="0"/>
    <n v="0"/>
    <n v="0"/>
    <n v="0"/>
    <n v="0"/>
    <n v="0"/>
    <n v="7110"/>
    <s v="SGSI"/>
    <s v="INCLUIDO EL 24/02/2026"/>
    <m/>
    <s v="SE REALIZO LA SOLICITUD 073-2026-SISPLAN"/>
    <s v="SE REALIZO LA SOLICITUD 073-2026-SISPLAN"/>
    <s v="000317-2026/GPP"/>
    <n v="7110"/>
    <s v="SE REALIZO LA HABILITACION PRESUPUESTAL"/>
    <m/>
    <s v="COD.767400063801) -TONER DE IMPRESIÓN PARA RICOH COD. REF. 842545 CIAN"/>
    <n v="7110"/>
    <s v="0190"/>
    <m/>
    <s v="000046-2026/CSL-SGIST-GITE"/>
    <d v="2026-03-02T00:00:00"/>
    <s v="001285-2026/SGIST-GITE"/>
    <d v="2026-03-27T00:00:00"/>
    <s v="001616-2026/GITE"/>
    <d v="2026-03-27T00:00:00"/>
    <s v="REMITIDO PARA CONTRATACION/ ADQUISICION"/>
    <s v="17/04/2026: orden de compra n° 0172-2026_x000a_07/04/2026: PROVEIDO N° 004479-2026/JAPROG-SGL-GAD, SE DERIVO ET Y TAREAS ACTUALIZADAS A JAPROG PARA CONTINUAR CON FLUJO DE ADQUISICION DE TONER_x000a_02/04/2026: MEMORANDO 001711-2026/GITE, GITE REMITIO VERIFICACION DE CUMPLIMIENTO DE TONERS_x000a_31/03/2026: HOJA DE ELEVACION N °001788-2026/JAPROG-SGL-GAD, JAPROG REMITIO COTIZACIONES PARA LA RESPECTIVA VERIFICACION D ECUMPLIMIENTO _x000a_02/03/2026: HOJA DE ENVIO N° 000046-2026/CSL-SGIST-GITE_x0009_02/03/2026, SE REMITIO PEDIDO A SGIST ATE PARA CONSOLIDACION"/>
    <s v="CER-1514"/>
    <n v="7110"/>
    <n v="0"/>
    <s v="CONTRATO/ORDEN "/>
    <x v="56"/>
    <d v="2026-04-17T00:00:00"/>
    <n v="7110"/>
    <n v="5751.79"/>
    <n v="1358.21"/>
    <m/>
    <m/>
    <m/>
    <m/>
    <m/>
    <m/>
    <m/>
    <m/>
    <s v="PENDIENTE"/>
    <s v="PENDIENTE"/>
    <s v="PENDIENTE"/>
    <s v="PENDIENTE"/>
    <s v="PENDIENTE"/>
    <s v="PENDIENTE"/>
    <m/>
  </r>
  <r>
    <n v="2026"/>
    <n v="479"/>
    <s v="0125 MEJORA DE LA EFICIENCIA DE LOS PROCESOS ELECTORALES E INCREMENTO DE LA PARTICIPACIÓN POLÍTICA DE LA CIUDADANÍA"/>
    <n v="3000654"/>
    <n v="5005023"/>
    <s v="2026EG 2026GITEDISEÑO, DESARROLLO Y DESPLIEGUE SOLUCIONES TECNOLOGICAS"/>
    <s v="MANTENIMIENTO Y SOPORTE A LAS SOLUCIONES TECNOLOGICAS"/>
    <n v="97"/>
    <s v="PIM"/>
    <s v="GITE"/>
    <s v="EG 2026"/>
    <s v="2.3"/>
    <s v="2.3.1.5.12"/>
    <m/>
    <s v="COD.767400063803) -TONER DE IMPRESIÓN PARA RICOH COD. REF. 842543 AMARILLO"/>
    <s v="BIEN"/>
    <m/>
    <n v="945"/>
    <m/>
    <m/>
    <n v="9"/>
    <m/>
    <m/>
    <m/>
    <m/>
    <m/>
    <m/>
    <m/>
    <m/>
    <m/>
    <s v="N0 PROGRAMADO"/>
    <n v="0"/>
    <n v="0"/>
    <n v="8505"/>
    <m/>
    <n v="0"/>
    <n v="0"/>
    <n v="0"/>
    <n v="0"/>
    <n v="0"/>
    <n v="0"/>
    <n v="0"/>
    <n v="0"/>
    <n v="7110"/>
    <s v="SGSI"/>
    <s v="INCLUIDO EL 24/02/2026"/>
    <m/>
    <s v="SE REALIZO LA SOLICITUD 073-2026-SISPLAN"/>
    <s v="SE REALIZO LA SOLICITUD 073-2026-SISPLAN"/>
    <s v="000317-2026/GPP"/>
    <n v="7110"/>
    <s v="SE REALIZO LA HABILITACION PRESUPUESTAL"/>
    <m/>
    <s v="COD.767400063803) -TONER DE IMPRESIÓN PARA RICOH COD. REF. 842543 AMARILLO"/>
    <n v="7110"/>
    <s v="0190"/>
    <m/>
    <s v="000046-2026/CSL-SGIST-GITE"/>
    <d v="2026-03-02T00:00:00"/>
    <s v="001285-2026/SGIST-GITE"/>
    <d v="2026-03-27T00:00:00"/>
    <s v="001616-2026/GITE"/>
    <d v="2026-03-27T00:00:00"/>
    <s v="REMITIDO PARA CONTRATACION/ ADQUISICION"/>
    <s v="17/04/2026: elaboracion de orden de compra n° 0171-2026_x000a_07/04/2026: PROVEIDO N° 004479-2026/JAPROG-SGL-GAD, SE DERIVO ET Y TAREAS ACTUALIZADAS A JAPROG PARA CONTINUAR CON FLUJO DE ADQUISICION DE TONER_x000a_02/04/2026: MEMORANDO 001711-2026/GITE, GITE REMITIO VERIFICACION DE CUMPLIMIENTO DE TONERS_x000a_31/03/2026: HOJA DE ELEVACION N °001788-2026/JAPROG-SGL-GAD, JAPROG REMITIO COTIZACIONES PARA LA RESPECTIVA VERIFICACION D ECUMPLIMIENTO _x000a_02/03/2026: HOJA DE ENVIO N° 000046-2026/CSL-SGIST-GITE_x0009_02/03/2026, SE REMITIO PEDIDO A SGIST ATE PARA CONSOLIDACION"/>
    <s v="CER-1514"/>
    <n v="7110"/>
    <n v="0"/>
    <s v="CONTRATO/ORDEN "/>
    <x v="57"/>
    <d v="2026-04-17T00:00:00"/>
    <n v="7110"/>
    <n v="5751.79"/>
    <n v="1358.21"/>
    <m/>
    <m/>
    <m/>
    <m/>
    <m/>
    <m/>
    <m/>
    <m/>
    <s v="informe 2228- se remitio la conformidad de la o.c. 0171 derivado a valle aranda videlmira para tramite de pago con fecha 04/06/2026"/>
    <s v="COMPROMETIDO "/>
    <s v="PENDIENTE"/>
    <s v="PENDIENTE"/>
    <s v="PENDIENTE"/>
    <s v="informe 2228- se remitio la conformidad de la o.c. 0171 derivado a valle aranda videlmira para tramite de pago con fecha 04/06/2026"/>
    <m/>
  </r>
  <r>
    <n v="2026"/>
    <n v="479"/>
    <s v="0125 MEJORA DE LA EFICIENCIA DE LOS PROCESOS ELECTORALES E INCREMENTO DE LA PARTICIPACIÓN POLÍTICA DE LA CIUDADANÍA"/>
    <n v="3000654"/>
    <n v="5005023"/>
    <s v="2026EG 2026GITEDISEÑO, DESARROLLO Y DESPLIEGUE SOLUCIONES TECNOLOGICAS"/>
    <s v="MANTENIMIENTO Y SOPORTE A LAS SOLUCIONES TECNOLOGICAS"/>
    <n v="97"/>
    <s v="PIM"/>
    <s v="GITE"/>
    <s v="EG 2026"/>
    <s v="2.3"/>
    <s v="2.3.1.5.12"/>
    <m/>
    <s v="(COD.767400063889 - TONER DE IMPRESIÓN PARAIMPRESORA LASER XEROX COD. REF 006R04672 NEGRO"/>
    <s v="BIEN"/>
    <m/>
    <n v="1000"/>
    <m/>
    <m/>
    <n v="4"/>
    <m/>
    <m/>
    <m/>
    <m/>
    <m/>
    <m/>
    <m/>
    <m/>
    <m/>
    <s v="N0 PROGRAMADO"/>
    <n v="0"/>
    <n v="0"/>
    <n v="4000"/>
    <m/>
    <n v="0"/>
    <n v="0"/>
    <n v="0"/>
    <n v="0"/>
    <n v="0"/>
    <n v="0"/>
    <n v="0"/>
    <n v="0"/>
    <n v="3490"/>
    <s v="SGSI"/>
    <s v="INCLUIDO EL 24/02/2026"/>
    <m/>
    <s v="SE REALIZO LA SOLICITUD 073-2026-SISPLAN"/>
    <s v="SE REALIZO LA SOLICITUD 073-2026-SISPLAN"/>
    <s v="000317-2026/GPP"/>
    <n v="3490"/>
    <s v="SE REALIZO LA HABILITACION PRESUPUESTAL"/>
    <m/>
    <s v="(COD.767400063889 - TONER DE IMPRESIÓN PARAIMPRESORA LASER XEROX COD. REF 006R04672 NEGRO"/>
    <n v="3490"/>
    <s v="0190"/>
    <m/>
    <s v="000046-2026/CSL-SGIST-GITE"/>
    <d v="2026-03-02T00:00:00"/>
    <s v="001285-2026/SGIST-GITE"/>
    <d v="2026-03-27T00:00:00"/>
    <s v="001616-2026/GITE"/>
    <d v="2026-03-27T00:00:00"/>
    <s v="REMITIDO PARA CONTRATACION/ ADQUISICION"/>
    <s v="20/04/2026: orden de compra n° 0177_x000a_07/04/2026: PROVEIDO N° 004479-2026/JAPROG-SGL-GAD, SE DERIVO ET Y TAREAS ACTUALIZADAS A JAPROG PARA CONTINUAR CON FLUJO DE ADQUISICION DE TONER_x000a_02/04/2026: MEMORANDO 001711-2026/GITE, GITE REMITIO VERIFICACION DE CUMPLIMIENTO DE TONERS_x000a_31/03/2026: HOJA DE ELEVACION N °001788-2026/JAPROG-SGL-GAD, JAPROG REMITIO COTIZACIONES PARA LA RESPECTIVA VERIFICACION D ECUMPLIMIENTO _x000a_02/03/2026: HOJA DE ENVIO N° 000046-2026/CSL-SGIST-GITE_x0009_02/03/2026, SE REMITIO PEDIDO A SGIST ATE PARA CONSOLIDACION"/>
    <s v="CER-1514"/>
    <n v="3489.78"/>
    <n v="0.21999999999979991"/>
    <s v="CONTRATO/ORDEN "/>
    <x v="58"/>
    <d v="2026-04-20T00:00:00"/>
    <n v="3490"/>
    <n v="3371.5"/>
    <n v="118.5"/>
    <m/>
    <m/>
    <m/>
    <m/>
    <m/>
    <m/>
    <m/>
    <m/>
    <s v="22/05/2026_: SE REALIZO EL PAGO DE LA O.C. 0177-2026, por el importe de S/ 101.15+S/ 3270.35"/>
    <s v="COMPROMETIDO "/>
    <s v="DEVENGADO "/>
    <s v="GIRADO"/>
    <d v="2026-05-22T00:00:00"/>
    <s v="22/05/2026_: SE REALIZO EL PAGO DE LA O.C. 0177-2026, por el importe de S/ 101.15+S/ 3270.35"/>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4"/>
    <m/>
    <s v="ALQUILER DE EQUIPOS DE COMPUTO - NO PROGRAMADO"/>
    <s v="SERVICIO"/>
    <m/>
    <n v="20000"/>
    <m/>
    <m/>
    <m/>
    <n v="1"/>
    <m/>
    <m/>
    <m/>
    <m/>
    <m/>
    <m/>
    <m/>
    <m/>
    <s v="NO PROGRAMADO"/>
    <n v="0"/>
    <n v="0"/>
    <n v="0"/>
    <n v="20000"/>
    <n v="0"/>
    <n v="0"/>
    <n v="0"/>
    <n v="0"/>
    <n v="0"/>
    <n v="0"/>
    <n v="0"/>
    <n v="0"/>
    <n v="10080"/>
    <s v="SGIST"/>
    <m/>
    <m/>
    <s v="SOLICITUD N° 0230-SISPLAN"/>
    <s v="SOLICITUD N° 0230-SISPLAN"/>
    <s v="000408-2026/GPP"/>
    <n v="20000"/>
    <s v="SE HABILITO ITEM NO PROGRAMADO POR EL MONTO DE S/ 20 000 "/>
    <m/>
    <s v="ALQUILER DE EQUIPO DE COMPUTO"/>
    <n v="20000"/>
    <n v="1277"/>
    <m/>
    <s v="000053-2026/CSL-SGIST-GITE"/>
    <d v="2026-03-09T00:00:00"/>
    <s v="000999-2026/SGIST-GITE"/>
    <d v="2026-03-09T00:00:00"/>
    <s v="001202-2026/GITE"/>
    <d v="2026-03-10T00:00:00"/>
    <s v="REMITIDO PARA CONTRATACION/ ADQUISICION"/>
    <s v="18/03/2026: MEMORANDO 001371-2026/GITE, GITE REMITIO TDR ACTUALIZADO_x000a_17/03/2026: INFORME N° 001153-2026/SGIST-GITE, SGIST REMITIO TDR ACTUALIZADO _x000a_09/03/2026: SE REMITIO HOJA DE ENVIO N° 00053-2026/CSL-SGIST-GITE PARA EL INICIO DE CONTRATACION COMO AREA TECNICA ESTRATEGICA"/>
    <s v="CER-1475"/>
    <n v="10080"/>
    <n v="0"/>
    <s v="CONTRATO/ORDEN "/>
    <x v="59"/>
    <d v="2026-03-31T00:00:00"/>
    <n v="10080"/>
    <n v="10080"/>
    <n v="0"/>
    <m/>
    <s v="60 DIAS CALENDARIO O HASTA EL 30 DE MAYO"/>
    <m/>
    <m/>
    <m/>
    <m/>
    <m/>
    <m/>
    <s v="informe 2327- se remite informe de conformidad con fecha al 18/06/2026 en jasec logistica vale aranda videlmira"/>
    <s v="COMPROMETIDO "/>
    <s v="PENDIENTE"/>
    <s v="PENDIENTE"/>
    <s v="pendiente"/>
    <s v="informe 2327- se remite informe de conformidad con fecha al 18/06/2026 en jasec logistica vale aranda videlmira"/>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2.1.2"/>
    <m/>
    <s v="CORTINA DE TELA TIPO SCREEN ENROLLABLE 1.21 M X 2.00 M"/>
    <s v="BIEN"/>
    <s v="UNIDAD  "/>
    <n v="300"/>
    <m/>
    <m/>
    <n v="25"/>
    <m/>
    <m/>
    <m/>
    <m/>
    <m/>
    <m/>
    <m/>
    <m/>
    <m/>
    <s v="N0 PROGRAMADO"/>
    <n v="0"/>
    <n v="0"/>
    <n v="7500"/>
    <m/>
    <n v="0"/>
    <n v="0"/>
    <n v="0"/>
    <n v="0"/>
    <n v="0"/>
    <n v="0"/>
    <n v="0"/>
    <n v="0"/>
    <n v="5025"/>
    <s v="SGGDI"/>
    <s v="INCLUIDO SIGA 14/03/2026"/>
    <m/>
    <s v="SE REALIZO LA SOLICITUD 0260-2026-SISPLAN"/>
    <s v="SE REALIZO LA SOLICITUD 0260-2026-SISPLAN"/>
    <s v="000450-2026/GPP"/>
    <n v="5025"/>
    <s v="SE REALIZO LA HABILITACION PRESUPUESTAL"/>
    <m/>
    <s v="CORTINA DE TELA TIPO SCREEN ENROLLABLE 1.21 M X 2.00 M"/>
    <n v="5025"/>
    <n v="205"/>
    <m/>
    <s v="001190-2026/SGIST-GITE"/>
    <d v="2026-03-18T00:00:00"/>
    <s v="001190-2026/SGIST-GITE"/>
    <d v="2026-03-18T00:00:00"/>
    <s v="001436-2026/GITE"/>
    <d v="2026-03-19T00:00:00"/>
    <s v="REMITIDO PARA CONTRATACION/ ADQUISICION"/>
    <s v="20/03/2026: PROVEIDO 000647-2026/SGMCP-GAD, EN ELABORACION DE ET PARA INICIO DE ADQUISICION_x000a_19/03/2026: GITE REMITIO MEMORANDO N° 001436-2026/GITE, DERIVADO A SGMCP COMO AREA TECNICA ESTRATEGICA"/>
    <s v="CER-1472"/>
    <n v="5025"/>
    <n v="0"/>
    <s v="CONTRATO/ORDEN "/>
    <x v="60"/>
    <d v="2026-03-31T00:00:00"/>
    <n v="5025"/>
    <n v="5025"/>
    <n v="0"/>
    <m/>
    <m/>
    <m/>
    <m/>
    <m/>
    <m/>
    <m/>
    <m/>
    <s v="22/04/2026: se realizo el pago de la o.c 141-2026 por los importes de S/ 307.50 +S/ 9942.50 con fecha del 23/04/2026"/>
    <s v="COMPROMETIDO "/>
    <s v="DEVENGADO "/>
    <s v="GIRADO"/>
    <d v="2026-04-22T00:00:00"/>
    <s v="22/04/2026: se realizo el pago de la o.c 141-2026 por los importes de S/ 307.50 +S/ 9942.50 con fecha del 23/04/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2.1.2"/>
    <m/>
    <s v="CORTINA DE TELA TIPO SCREEN ENROLLABLE 1.25 M X 2.00 M"/>
    <s v="BIEN"/>
    <s v="UNIDAD  "/>
    <n v="300"/>
    <m/>
    <m/>
    <n v="25"/>
    <m/>
    <m/>
    <m/>
    <m/>
    <m/>
    <m/>
    <m/>
    <m/>
    <m/>
    <s v="N0 PROGRAMADO"/>
    <n v="0"/>
    <n v="0"/>
    <n v="7500"/>
    <m/>
    <n v="0"/>
    <n v="0"/>
    <n v="0"/>
    <n v="0"/>
    <n v="0"/>
    <n v="0"/>
    <n v="0"/>
    <n v="0"/>
    <n v="5225"/>
    <s v="SGGDI"/>
    <s v="INCLUIDO SIGA 14/03/2026"/>
    <m/>
    <s v="SE REALIZO LA SOLICITUD 0260-2026-SISPLAN"/>
    <s v="SE REALIZO LA SOLICITUD 0260-2026-SISPLAN"/>
    <s v="000450-2026/GPP"/>
    <n v="5225"/>
    <s v="SE REALIZO LA HABILITACION PRESUPUESTAL"/>
    <m/>
    <s v="CORTINA DE TELA TIPO SCREEN ENROLLABLE 1.25 M X 2.00 M"/>
    <n v="5225"/>
    <n v="205"/>
    <m/>
    <s v="001190-2026/SGIST-GITE"/>
    <d v="2026-03-18T00:00:00"/>
    <s v="001190-2026/SGIST-GITE"/>
    <d v="2026-03-18T00:00:00"/>
    <s v="001436-2026/GITE"/>
    <d v="2026-03-19T00:00:00"/>
    <s v="REMITIDO PARA CONTRATACION/ ADQUISICION"/>
    <s v="20/03/2026: PROVEIDO 000647-2026/SGMCP-GAD, EN ELABORACION DE ET PARA INICIO DE ADQUISICION_x000a_19/03/2026: GITE REMITIO MEMORANDO N° 001436-2026/GITE, DERIVADO A SGMCP COMO AREA TECNICA ESTRATEGICA"/>
    <s v="CER-1472"/>
    <n v="5225"/>
    <n v="0"/>
    <s v="CONTRATO/ORDEN "/>
    <x v="60"/>
    <d v="2026-03-31T00:00:00"/>
    <n v="5225"/>
    <n v="5225"/>
    <n v="0"/>
    <m/>
    <m/>
    <m/>
    <m/>
    <m/>
    <m/>
    <m/>
    <m/>
    <s v="22/04/2026: se realizo el pago de la o.c 141-2026 por los importes de S/ 307.50 +S/ 9942.50 con fecha del 23/04/2026"/>
    <s v="COMPROMETIDO "/>
    <s v="DEVENGADO "/>
    <s v="GIRADO"/>
    <d v="2026-04-22T00:00:00"/>
    <s v="22/04/2026: se realizo el pago de la o.c 141-2026 por los importes de S/ 307.50 +S/ 9942.50 con fecha del 23/04/2026"/>
    <m/>
  </r>
  <r>
    <n v="2026"/>
    <n v="479"/>
    <s v="0125 MEJORA DE LA EFICIENCIA DE LOS PROCESOS ELECTORALES E INCREMENTO DE LA PARTICIPACIÓN POLÍTICA DE LA CIUDADANÍA"/>
    <n v="3000654"/>
    <n v="5005020"/>
    <s v="2026EG 2026GITEPREPARACION DE EQUIPOS INFORMATICOS ELECTORALES PARA SUFRAGIO"/>
    <s v="GESTION DE LA INFRAESTRUCTURA TECNOLOGICA Y BASE DE DATOS"/>
    <n v="95"/>
    <s v="PIM"/>
    <s v="GITE"/>
    <s v="EG 2026"/>
    <s v="2.3"/>
    <s v="2.3.2.5.1.2"/>
    <m/>
    <s v="ALQUILER DE MINIBUS"/>
    <s v="SERVICIO"/>
    <m/>
    <n v="17000"/>
    <m/>
    <m/>
    <n v="2"/>
    <m/>
    <m/>
    <m/>
    <m/>
    <m/>
    <m/>
    <m/>
    <m/>
    <m/>
    <s v="NO PROGRAMADO"/>
    <n v="0"/>
    <n v="0"/>
    <n v="34000"/>
    <n v="0"/>
    <n v="0"/>
    <n v="0"/>
    <n v="0"/>
    <n v="0"/>
    <n v="0"/>
    <n v="0"/>
    <n v="0"/>
    <n v="0"/>
    <m/>
    <s v="SGIST"/>
    <s v="INCLUIDO SIGA 14/03/2025"/>
    <m/>
    <s v="SOLICITUD N° 0297"/>
    <s v="SOLICITUD N° 0297"/>
    <s v="MEMORANDO-000458-2026-GPP-ONPE (1)"/>
    <n v="0"/>
    <s v="SE REALIZO MODIFICACION PARA NUEVOS ITEMS DE TRANSPORTE"/>
    <m/>
    <s v="ALQUILER DE MINIBUS"/>
    <n v="34000"/>
    <n v="1324"/>
    <s v="CASTRO CARRILLO NARGHY EJENNEL"/>
    <s v="000057-2026/CSL-SGIST-GITE"/>
    <d v="2026-03-18T00:00:00"/>
    <s v="001198-2026/SGIST-GITE"/>
    <d v="2026-03-19T00:00:00"/>
    <s v="001443-2026/GITE"/>
    <d v="2026-03-19T00:00:00"/>
    <s v="NO EJECUTADO / PRIORIZADO"/>
    <s v="14/04/2026: memorando 001873-2026/GITE, GITE comunico desistimiento a la contratacion_x000a_14/04/2026: informe 001524-2026/SGIST-GITE, SGIST comunico desistimiento a la contratacion_x000a_13/04/2026: PROVEIDO N° 004026-2026/GITE, GITE REMITIO OBSERVACIONES A LOS TDR_x000a_09/04/2026: INFORME 001476-2026/SGIST-GITE, SGIST REMITIO TDR ACTUALIZADO EN FLUJO DE REVISION DE GITE_x000a_09/04/2026: hoja de elevacion n° 001904-2026/JAPROG-SGL-GAD, JAPROG REMITIO COTIZACIONES PARA LA VERIFICACION DE CUMPLIMIENTO_x000a_06/04/2026: PROVEIDO N° 004429-2026/JAPROG-SGL-GAD, DERIVADO A ESPECIALISTA NARGHY CASTRO_x000a_06/04/2026: MEMORANDO N° 001724-2026/GITE, GITE REMITIO TDR ACTUALIZADO PARA CONTINUAR CON LA CONTRATACION_x000a_27/03/2026: HOJA DE ELEVACION N° 001744-2026/JAPROG-SGL-GAD, JAPROG REMITIO EVALUACION DE LAS CARACTERISTICAS TECNICAS MINIMAS PARA LA CONTRATACION_x000a_20/03/2026: PROVEIDO N° 003903-2026/JAPROG-SGL-GAD, DERIVADO A LOGISTICA PARA DERIVARSE EXPEDIENTE A ESPECIALISTA_x000a_19/03/2026: GITE REMITIO MEMORANDO N 001443-2026/GITE, PARA DERIVAR TDR A LOGISTICA PARA INICIO DE CONTRATACIÓN_x000a_19/03/2026: SGIST REMITIO INFORME N° 001198-2026/SGIST-GITE, DONDE REMITE TDR ACTUALIZADO Y PEDIDOS "/>
    <s v="PENDIENTE DE CCP"/>
    <m/>
    <n v="0"/>
    <s v="VERIFICACIÓN DE CUMPLIMIENTO"/>
    <x v="14"/>
    <m/>
    <n v="0"/>
    <m/>
    <n v="0"/>
    <m/>
    <m/>
    <m/>
    <m/>
    <m/>
    <m/>
    <m/>
    <m/>
    <m/>
    <m/>
    <m/>
    <m/>
    <m/>
    <m/>
    <m/>
  </r>
  <r>
    <n v="2026"/>
    <n v="479"/>
    <s v="0125 MEJORA DE LA EFICIENCIA DE LOS PROCESOS ELECTORALES E INCREMENTO DE LA PARTICIPACIÓN POLÍTICA DE LA CIUDADANÍA"/>
    <n v="3000654"/>
    <n v="5005020"/>
    <s v="2026EG 2026GITEPREPARACION DE EQUIPOS INFORMATICOS ELECTORALES PARA SUFRAGIO"/>
    <s v="GESTION DE LA INFRAESTRUCTURA TECNOLOGICA Y BASE DE DATOS"/>
    <n v="95"/>
    <s v="PIM"/>
    <s v="GITE"/>
    <s v="EG 2026"/>
    <s v="2.3"/>
    <s v="2.3.2.5.1.2"/>
    <m/>
    <s v="ALQUILER DE AUTOMOVIL"/>
    <s v="SERVICIO"/>
    <m/>
    <n v="10000"/>
    <m/>
    <m/>
    <n v="1"/>
    <m/>
    <m/>
    <m/>
    <m/>
    <m/>
    <m/>
    <m/>
    <m/>
    <m/>
    <s v="NO PROGRAMADO"/>
    <n v="0"/>
    <n v="0"/>
    <n v="10000"/>
    <n v="0"/>
    <n v="0"/>
    <n v="0"/>
    <n v="0"/>
    <n v="0"/>
    <n v="0"/>
    <n v="0"/>
    <n v="0"/>
    <n v="0"/>
    <m/>
    <s v="SGIST"/>
    <s v="INCLUIDO SIGA 14/03/2025"/>
    <m/>
    <s v="SOLICITUD N° 0297"/>
    <s v="SOLICITUD N° 0297"/>
    <s v="MEMORANDO-000458-2026-GPP-ONPE (1)"/>
    <n v="0"/>
    <s v="SE REALIZO MODIFICACION PARA NUEVOS ITEMS DE TRANSPORTE"/>
    <m/>
    <s v="ALQUILER DE AUTOMOVIL"/>
    <n v="10000"/>
    <s v="1323-2026"/>
    <s v="CASTRO CARRILLO NARGHY EJENNEL"/>
    <s v="000057-2026/CSL-SGIST-GITE"/>
    <d v="2026-03-18T00:00:00"/>
    <s v="001198-2026/SGIST-GITE"/>
    <d v="2026-03-19T00:00:00"/>
    <s v="001443-2026/GITE"/>
    <d v="2026-03-19T00:00:00"/>
    <s v="NO EJECUTADO / PRIORIZADO"/>
    <s v="13/04/2026: PROVEIDO N° 004026-2026/GITE, GITE REMITIO OBSERVACIONES A LOS TDR_x000a_09/04/2026: INFORME 001476-2026/SGIST-GITE, SGIST REMITIO TDR ACTUALIZADO EN FLUJO DE REVISION DE GITE_x000a_09/04/2026: hoja de elevacion n° 001904-2026/JAPROG-SGL-GAD, JAPROG REMITIO COTIZACIONES PARA LA VERIFICACION DE CUMPLIMIENTO_x000a_06/04/2026: PROVEIDO N° 004429-2026/JAPROG-SGL-GAD, DERIVADO A ESPECIALISTA NARGHY CASTRO_x000a_06/04/2026: MEMORANDO N° 001724-2026/GITE, GITE REMITIO TDR ACTUALIZADO PARA CONTINUAR CON LA CONTRATACION_x000a_27/03/2026: HOJA DE ELEVACION N° 001744-2026/JAPROG-SGL-GAD, JAPROG REMITIO EVALUACION DE LAS CARACTERISTICAS TECNICAS MINIMAS PARA LA CONTRATACION_x000a_20/03/2026: PROVEIDO N° 003903-2026/JAPROG-SGL-GAD, DERIVADO A LOGISTICA PARA DERIVARSE EXPEDIENTE A ESPECIALISTA_x000a_19/03/2026: GITE REMITIO MEMORANDO N 001443-2026/GITE, PARA DERIVAR TDR A LOGISTICA PARA INICIO DE CONTRATACIÓN_x000a_19/03/2026: SGIST REMITIO INFORME N° 001198-2026/SGIST-GITE, DONDE REMITE TDR ACTUALIZADO Y PEDIDOS "/>
    <s v="PENDIENTE DE CCP"/>
    <m/>
    <n v="0"/>
    <s v="VERIFICACIÓN DE CUMPLIMIENTO"/>
    <x v="14"/>
    <m/>
    <n v="0"/>
    <m/>
    <n v="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1.1.1"/>
    <m/>
    <s v="(Cod. 091100070041) - AGUA DE MESA SIN GAS X 20L APROX."/>
    <s v="BIEN"/>
    <m/>
    <n v="30"/>
    <m/>
    <m/>
    <m/>
    <n v="500"/>
    <m/>
    <m/>
    <m/>
    <m/>
    <m/>
    <m/>
    <m/>
    <m/>
    <m/>
    <m/>
    <m/>
    <m/>
    <m/>
    <m/>
    <m/>
    <m/>
    <m/>
    <m/>
    <m/>
    <m/>
    <m/>
    <m/>
    <s v="SGIST"/>
    <m/>
    <m/>
    <s v=" se utilizo saldos para items no pogramados por un total de s/ 74470"/>
    <s v="solicitud 0357"/>
    <s v=" 000527-2026/GPP"/>
    <n v="0"/>
    <m/>
    <m/>
    <s v="(Cod. 091100070041) - AGUA DE MESA SIN GAS X 20L APROX."/>
    <m/>
    <n v="276"/>
    <m/>
    <s v="000064-2026/CSL-SGIST-GITE"/>
    <d v="2026-03-27T00:00:00"/>
    <s v="001402-2026/SGIST-GITE"/>
    <d v="2026-04-06T00:00:00"/>
    <s v="001799-2026/GITE"/>
    <d v="2026-04-07T00:00:00"/>
    <s v="NO EJECUTADO / PRIORIZADO"/>
    <s v="15/04/2026: MEMORANDO 001872-2026/GITE, GITE COMUNICO DESISTIMIENTO A LA ADQUISICION DE AGU_x000a_14/04/2026: SGIST REMITIO INFORME 001523-2026/SGIST-GITE, INDICANDO EL DESISTIMIENTO A LA ADQUISICION DE AGU_x000a_14/04/2026: COTIZACION DE PLUS PERU L&amp;C POR EL MONTO DE S/ 23500 Y OFERTA DE REAL SERVICE POR EL MONTO DE S/ 21,450_x000a_14/04/2026: HOJA DE ELEVACION N° 002003-2026/JAPROG-SGL-GAD, JAPROG REMITIO COTIZACIONES PARA LA RESPECTIVA VERIFICACION DE CUMPLIMIENTO_x000a_10/04/2026: MEMORANDO 001799-2026/GITE, GITE REMITIO ET PARA LA ADQUISICION DE AGUA DE MESA_x000a_10/04/2026: HOJA DE ELEVACION EN PROYECTO DE JAPROG, INDAGACION DE MERCADO HASTA 13/04_x000a_07/04/2026: PROVEIDO 004729-2026/GAD, DERIVADO A ESPACIALISTA DE JAPROG_x000a_07/04/2026: MEMORANDO 001741-2026/GITE, GITE REMITIO ET Y PC PARA INICIO DE ADQUISCION "/>
    <m/>
    <m/>
    <n v="0"/>
    <s v="VERIFICACIÓN DE CUMPLIMIENTO"/>
    <x v="14"/>
    <m/>
    <n v="0"/>
    <m/>
    <n v="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99.1.99"/>
    <m/>
    <s v="(cod. 642900160496) - DISPENSADOR DE AGUA PORTATIL PARA BIDON "/>
    <s v="BIEN"/>
    <m/>
    <n v="250"/>
    <m/>
    <m/>
    <m/>
    <n v="6"/>
    <m/>
    <m/>
    <m/>
    <m/>
    <m/>
    <m/>
    <m/>
    <m/>
    <m/>
    <m/>
    <m/>
    <m/>
    <m/>
    <m/>
    <m/>
    <m/>
    <m/>
    <m/>
    <m/>
    <m/>
    <m/>
    <n v="1500"/>
    <s v="SGIST"/>
    <m/>
    <m/>
    <s v=" se utilizo saldos para items no pogramados por un total de s/ 74470"/>
    <s v="solicitud 0357"/>
    <s v=" 000527-2026/GPP"/>
    <n v="1500"/>
    <m/>
    <m/>
    <s v="(cod. 642900160496) - DISPENSADOR DE AGUA PORTATIL PARA BIDON "/>
    <m/>
    <n v="277"/>
    <m/>
    <s v="000064-2026/CSL-SGIST-GITE"/>
    <d v="2026-03-27T00:00:00"/>
    <s v="001304-2026/SGIST-GITE"/>
    <d v="2026-03-30T00:00:00"/>
    <s v="001644-2026/GITE"/>
    <d v="2026-03-30T00:00:00"/>
    <s v="REMITIDO PARA CONTRATACION/ ADQUISICION"/>
    <s v="13/04/2026: proveido 004684-2026/JAPROG-SGL-GAD, derivado a especialista de JAPROG_x000a_10/04/2026: MEMORANDO N° 002120-2026/SGL-GAD, SGL REMITIO SOLICITUD DE APROBACION DE CCP N° 01540_x000a_06/04/2026: PROVEIDO 004400-2026/JAPROG-SGL-GAD, DERIVADO A ESPECIALISTA DE JAPROG BERNAL MEDINA JEISON_x000a_30/03/2026: MEMORANDO 001644-2026/GITE, SE REMITIO PEDIDO Y ET PARA INICIO DE ADQUISICION"/>
    <s v="CER-1540"/>
    <n v="1500"/>
    <n v="0"/>
    <s v="CONTRATO/ORDEN "/>
    <x v="61"/>
    <d v="2026-04-13T00:00:00"/>
    <n v="1500"/>
    <n v="1500"/>
    <n v="0"/>
    <m/>
    <m/>
    <s v="001686-2026/SGIST-GITE"/>
    <d v="2026-04-23T00:00:00"/>
    <s v="002070-2026/GITE"/>
    <d v="2026-04-24T00:00:00"/>
    <m/>
    <m/>
    <s v="30/04/2026: se realizo el pago de la o.c 0165-2026 con fecha al 30/04/2026_x000a_25/04/2026: PROVEIDO 04558-2026/SGIST-GITE, SE REMITIO CONFORMIDAD DEL ITEM_x000a_24/04/2026_: CONFORMIDAD DE LA ADQUISICIÓN DE DISPENSADOR DE AGUA PORTATIL PARA BIDON – EG 2026 - ORDEN DE COMPRA N 000165-2026-ONPE"/>
    <s v="COMPROMETIDO "/>
    <s v="DEVENGADO "/>
    <s v="GIRADO"/>
    <d v="2026-04-30T00:00:00"/>
    <s v="se realizo el pago de la o.c 0165-2026 con fecha al 30/04/2026_x000a_24/04/2026: memorando 02070-2026/GITE - SE REMITIO CONFORMIDAD DE LA ADQUISICIÓN DE DISPENSADOR DE AGUA PORTATIL PARA BIDON – EG 2026 - ORDEN DE COMPRA N 000165-2026-ONP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99.1.99"/>
    <m/>
    <s v="(COD. 501100043952) - BOLSA DE POLIETILENO TRANSPARENTE CON CINTA ADHESIVA 50 µm x 45cm x 64 cm aprox_x0009__x000a_"/>
    <s v="BIEN"/>
    <m/>
    <n v="2"/>
    <m/>
    <m/>
    <m/>
    <s v=" 5000 (unidades) "/>
    <m/>
    <m/>
    <m/>
    <m/>
    <m/>
    <m/>
    <m/>
    <m/>
    <m/>
    <m/>
    <m/>
    <m/>
    <m/>
    <m/>
    <m/>
    <m/>
    <m/>
    <m/>
    <m/>
    <m/>
    <m/>
    <n v="3675"/>
    <s v="SGIST"/>
    <m/>
    <m/>
    <s v=" se utilizo saldos para items no pogramados por un total de s/ 74470"/>
    <s v="solicitud 0357"/>
    <s v=" 000527-2026/GPP"/>
    <n v="3675"/>
    <m/>
    <m/>
    <s v="(COD. 501100043952) - BOLSA DE POLIETILENO TRANSPARENTE CON CINTA ADHESIVA 50 µm x 45cm x 64 cm aprox_x0009__x000a_"/>
    <m/>
    <n v="278"/>
    <m/>
    <s v="000064-2026/CSL-SGIST-GITE"/>
    <d v="2026-03-27T00:00:00"/>
    <s v="001301-2026/SGIST-GITE"/>
    <d v="2026-03-30T00:00:00"/>
    <s v="001645-2026/GITE"/>
    <d v="2026-03-30T00:00:00"/>
    <s v="REMITIDO PARA CONTRATACION/ ADQUISICION"/>
    <s v="13/04/2026: PROVEIDO 004677-2026/JAPROG-SGL-GAD, SE REMITIO APROBACION DE CCP N° 1539_x000a_10/04/2026: INFORME 001481-2026/SGPR-GPP, SGPR REMITIO INFORME CON APROBACION DE CCP_x000a_10/04/2026: MEMORANDO 002107-2026/SGL-GAD, SOLICITO APROBACION DE CCP N° 01539_x000a_09/04/2026: COTIZACION DVM S/ 18000, 13750 COMERCIALIZADORA FANERO,  INVERSIONES ALDO S/ 20 000, TECHNOFLEX 3675_x000a_07/04/2026: HOJA DE ELEVACION 001859-2026/JAPROG-SGL-GAD, SE DERIVO  COTIZACIONES PARA LA VERIFICACION DE CUMPLIMIENTO_x000a_31/03/2026: HOJA DE ELEVACION N° -2026/JAPROG-SGL-GAD, JAPROG INFORMO INICIO DE INDAGACION DE MERCADO_x000a_30/03/2026: MEMORANDO 001645-2026/GITE, GITE REMITIO PEDIDO Y ET PARA INICIO DE ADQUISICION"/>
    <s v="CER-1539"/>
    <n v="3675"/>
    <n v="0"/>
    <s v="CONTRATO/ORDEN "/>
    <x v="62"/>
    <d v="2026-04-13T00:00:00"/>
    <n v="3675"/>
    <n v="3675"/>
    <n v="0"/>
    <m/>
    <m/>
    <s v="001732-2026/SGIST-GITE"/>
    <d v="2026-04-28T00:00:00"/>
    <s v="002135-2026/GITE"/>
    <d v="2026-04-29T00:00:00"/>
    <m/>
    <m/>
    <s v="06/05/2026: se realizo el pago de la o.c. 0164-2026 por el importe de S/ 110.25 + S/ 3564.75 con fecha al 06/05/2026_x000a_29/04/2026: PROVEIDO N° 004756-2026/SGIST-GITE, SE DERIVO CONFORMIDAD_x000a_29/04/2026: GITE REMITIO MEMORANDO 002135-2026/GITE, CON EL INFORME PREVIO DE CONFORMIDAD DEL ITEM BOLSA DE POLIETILENO TRANSPARENTE"/>
    <s v="COMPROMETIDO "/>
    <s v="DEVENGADO "/>
    <s v="GIRADO"/>
    <d v="2026-05-06T00:00:00"/>
    <s v="06/05/2026: se realizo el pago de la o.c. 0164-2026 por el importe de S/ 110.25 + S/ 3564.75 con fecha al 06/05/2026_x000a_CONFORMIDAD DE LA ADQUISICIÓN DE BOLSA DE POLIETILENO TRANSPARENTE CON CINTA ADHESIVA – EG 2026 - ORDEN DE COMPRA N 000164-2026-ONP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67400052077) - TINTA DE IMPRESIÓN PARA EPSON COD. REF. T774120 NEGRO_x0009__x000a_"/>
    <s v="BIEN"/>
    <m/>
    <n v="110"/>
    <m/>
    <m/>
    <m/>
    <n v="25"/>
    <m/>
    <m/>
    <m/>
    <m/>
    <m/>
    <m/>
    <m/>
    <m/>
    <m/>
    <m/>
    <m/>
    <m/>
    <m/>
    <m/>
    <m/>
    <m/>
    <m/>
    <m/>
    <m/>
    <m/>
    <m/>
    <m/>
    <s v="SGIST"/>
    <m/>
    <m/>
    <s v=" se utilizo saldos para items no pogramados por un total de s/ 74470"/>
    <s v="solicitud 0357"/>
    <s v=" 000527-2026/GPP"/>
    <n v="0"/>
    <m/>
    <m/>
    <s v="(COD. 767400052077) - TINTA DE IMPRESIÓN PARA EPSON COD. REF. T774120 NEGRO_x0009__x000a_"/>
    <m/>
    <n v="279"/>
    <m/>
    <s v="000064-2026/CSL-SGIST-GITE"/>
    <d v="2026-03-27T00:00:00"/>
    <s v="001303-2026/SGIST-GITE"/>
    <d v="2026-03-30T00:00:00"/>
    <m/>
    <m/>
    <s v="NO EJECUTADO / PRIORIZADO"/>
    <s v="15/04/2026: proveido n° 003292-2026/GITE, SGIST INDICO EL DESISTIMIENTO A LA ADQUISICION DE TINTAS_x000a_14/04/2026: SGIST REMITIRA INFORME ACTUALIZADO CON LAS ET, PENDIENTE DE REMITIR_x000a_10/04/2026: SGIST EN ELABORACION DE ET ACTUALIZADA PENDIENTE DE REMITIRSE PARA INCIO DE REVISION EN GITE_x000a_30/03/2026: SGIST REMITIO INFORME 001303-2026/SGIST-GITE, PARA REVISION DE ET"/>
    <m/>
    <m/>
    <n v="0"/>
    <s v="PARA REMISIÓN DEL REQUERIMIENTO"/>
    <x v="14"/>
    <m/>
    <n v="0"/>
    <m/>
    <n v="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7200050224) - PAPEL BOND 80 g Tamaño A4  (EMPAQUE X 500)"/>
    <s v="BIEN"/>
    <m/>
    <n v="15"/>
    <m/>
    <m/>
    <m/>
    <n v="100"/>
    <m/>
    <m/>
    <m/>
    <m/>
    <m/>
    <m/>
    <m/>
    <m/>
    <m/>
    <m/>
    <m/>
    <m/>
    <m/>
    <m/>
    <m/>
    <m/>
    <m/>
    <m/>
    <m/>
    <m/>
    <m/>
    <n v="1228"/>
    <s v="SGIST"/>
    <m/>
    <m/>
    <s v=" se utilizo saldos para items no pogramados por un total de s/ 74470"/>
    <s v="solicitud 0357"/>
    <s v=" 000527-2026/GPP"/>
    <n v="1228"/>
    <s v="ALMACEN ATE"/>
    <m/>
    <m/>
    <m/>
    <n v="287"/>
    <m/>
    <s v="001294-2026/SGIST-GITE"/>
    <d v="2026-03-27T00:00:00"/>
    <s v="001294-2026/SGIST-GITE"/>
    <d v="2026-03-27T00:00:00"/>
    <s v="001627-2026/GITE"/>
    <d v="2026-03-27T00:00:00"/>
    <s v="REMITIDO PARA CONTRATACION/ ADQUISICION"/>
    <s v="_x000a_21/04/2026: ORDEN DE COMPRA N° 0168-2026 _x000a_10/04/2026: INFORME 000205-2026/JAPROG-SGL-GAD, JAPROG ELABORO INFORME DE INTERACCION DE MERCADO PARA LA ADQUISICION DE PAPEL BOND_x000a_10/04/2026: INFORME 001425-2026/SGPR-GPP, SGPR ATENDIO SOLICITUD DE CCP N° 01505_x000a_09/04/2026: informe 000205-2026/JAPROG-SGL-GAD, se derivo expediente de contratacion_x000a_08/04/2026: PROVEIDO 004500-2026/JAPROG-SGL-GAD, SE REMITIO CCP A ESPECIALISTA DE JAPROG PARA EMISION DE O.C_x000a_08/04/2026: INFORME 001425-2026/SGPR-GPP, GPP REMITIO APROBACION DE CCP_x000a_07/04/2026: HOJA DE ELEVACION 001872-2026/JAPROG-SGL-GAD, SE SOLICITO APROBACION DE CCP N° 1505_x000a_06/04/2026: HOJA DE ELEVACION N° 001843-2026/JAPROG-SGL-GAD, JAPROG REMITIO COTIZACIONES PARA LA VERIFICACION DE CUMPLIMIENTO_x000a_31/03/2026: PROVEIDO N° 004264-2026/JAPROG-SGL-GAD DERIVADO A LOGISTICA PARA INICIO DE ADQUISICION_x000a_30/03/2026: informe n° 000025-2026/ALM-SGL-GAD, almacen central remitio informe solicitando la adquisicion de utiles de oficina por ACUERDO MARCO"/>
    <s v="CER-1505"/>
    <n v="1227.2"/>
    <n v="0.79999999999995453"/>
    <s v="CONTRATO/ORDEN "/>
    <x v="63"/>
    <d v="2026-04-14T00:00:00"/>
    <n v="1228"/>
    <n v="1023.08"/>
    <n v="204.91999999999996"/>
    <m/>
    <m/>
    <m/>
    <m/>
    <m/>
    <m/>
    <m/>
    <m/>
    <s v="28/04/2026: se realizo el pago de la o.c. 0168-2026 por el importe de S/ 1023.06"/>
    <s v="COMPROMETIDO "/>
    <s v="DEVENGADO "/>
    <s v="GIRADO"/>
    <d v="2026-04-28T00:00:00"/>
    <s v="28/04/2026: se realizo el pago de la o.c. 0168-2026 por el importe de S/ 1023.0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504200010002)  - DISPENSADOR DE MANO PARA CINTA DE EMBALAJE DE 2 in "/>
    <s v="BIEN"/>
    <m/>
    <n v="50"/>
    <m/>
    <m/>
    <m/>
    <n v="6"/>
    <m/>
    <m/>
    <m/>
    <m/>
    <m/>
    <m/>
    <m/>
    <m/>
    <m/>
    <m/>
    <m/>
    <m/>
    <m/>
    <m/>
    <m/>
    <m/>
    <m/>
    <m/>
    <m/>
    <m/>
    <m/>
    <n v="300"/>
    <s v="SGIST"/>
    <m/>
    <m/>
    <s v=" se utilizo saldos para items no pogramados por un total de s/ 74470"/>
    <s v="solicitud 0357"/>
    <s v=" 000527-2026/GPP"/>
    <n v="30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132.61000000000001"/>
    <n v="167.39"/>
    <s v="CONTRATO/ORDEN "/>
    <x v="64"/>
    <d v="2026-04-29T00:00:00"/>
    <n v="300"/>
    <n v="162.84"/>
    <n v="137.16"/>
    <m/>
    <m/>
    <m/>
    <m/>
    <m/>
    <m/>
    <m/>
    <m/>
    <s v="04/06/2026: se realizo el pago con la fecha de 04/06/2026"/>
    <s v="COMPROMETIDO "/>
    <s v="DEVENGADO "/>
    <s v="GIRADO"/>
    <d v="2026-06-04T00:00:00"/>
    <s v="04/06/2026: se realizo el pago con la fecha de 04/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503300220006) - PELICULA EXTENSIBLE PARA EMBALAJE (FILM STRECH) DE 45 CM DE ANCHO X 5KG "/>
    <s v="BIEN"/>
    <m/>
    <s v="                 45.20"/>
    <m/>
    <m/>
    <m/>
    <n v="250"/>
    <m/>
    <m/>
    <m/>
    <m/>
    <m/>
    <m/>
    <m/>
    <m/>
    <m/>
    <m/>
    <m/>
    <m/>
    <m/>
    <m/>
    <m/>
    <m/>
    <m/>
    <m/>
    <m/>
    <m/>
    <m/>
    <m/>
    <s v="SGIST"/>
    <m/>
    <m/>
    <s v=" se utilizo saldos para items no pogramados por un total de s/ 74470"/>
    <s v="solicitud 0357"/>
    <s v=" 000527-2026/GPP"/>
    <n v="0"/>
    <m/>
    <m/>
    <s v="(COD. 503300220006) - PELICULA EXTENSIBLE PARA EMBALAJE (FILM STRECH) DE 45 CM DE ANCHO X 5KG "/>
    <m/>
    <n v="280"/>
    <m/>
    <s v="000064-2026/CSL-SGIST-GITE"/>
    <d v="2026-03-27T00:00:00"/>
    <s v="001300-2026/SGIST-GITE"/>
    <d v="2026-03-27T00:00:00"/>
    <s v="001669-2026/GITE"/>
    <s v="31/03/202"/>
    <s v="NO EJECUTADO / PRIORIZADO"/>
    <s v="15/04/2026: MEMORANDO N° 001886-2026/GITE, GITE REMITIO MEMORANDO INDICANDO DEL DESISTIMIENTO A LA ADQUISICION DE PELICULA EXTENSIBLE_x000a_15/04/2026: informe n° 001529-2026/SGIST-GITE, SGIST comunicó el desistimiento a la adquisicion de pelicula extensible para el proceso EG 2026_x000a_13/04/2026: HOJA DE ELEVACION N°001986-2026/JAPROG-SGL-GAD, JAPROG SOLICITO LA APROBACION DE CCP N° 1562_x000a_13/04/2026: proveido n° 004643-2026/JAPROG-SGL-GAD, derivado a japrog para continuar con la solicitud de CCP_x000a_09/04/2026: COTIZACION DE MENOR CUANTIA S/ 14375 DE SOLPACK, PIERRE CORDERO SUMICONS  S/ 19975, EGOCHEAGA S/ 17000_x000a_08/04/2026: HOJA DE ELEVACION N° 001885-2026/JAPROG-SGL-GAD, JAPROG REMITIO COTIZACIONES PARA LA VERIFICACION DE CUMPLIMIENTO_x000a_31/03/2026: MEMORANDO N° 001669-2026/GITE, GITE REMITIO PEDIDO Y ET PARA INICIO DE ADQUISICION"/>
    <s v="CER-1562"/>
    <m/>
    <n v="0"/>
    <s v="VERIFICACIÓN DE CUMPLIMIENTO"/>
    <x v="14"/>
    <m/>
    <n v="0"/>
    <m/>
    <n v="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5000320008) - CUCHILLA PARA CORTAR PAPEL TAMAÑO MEDIANO (CUTTER PROFESIONAL)_x0009__x000a_"/>
    <s v="BIEN"/>
    <m/>
    <n v="45"/>
    <m/>
    <m/>
    <m/>
    <n v="20"/>
    <m/>
    <m/>
    <m/>
    <m/>
    <m/>
    <m/>
    <m/>
    <m/>
    <m/>
    <m/>
    <m/>
    <m/>
    <m/>
    <m/>
    <m/>
    <m/>
    <m/>
    <m/>
    <m/>
    <m/>
    <m/>
    <n v="900"/>
    <s v="SGIST"/>
    <m/>
    <m/>
    <s v=" se utilizo saldos para items no pogramados por un total de s/ 74470"/>
    <s v="solicitud 0357"/>
    <s v=" 000527-2026/GPP"/>
    <n v="90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105.49"/>
    <n v="794.51"/>
    <s v="CONTRATO/ORDEN "/>
    <x v="65"/>
    <d v="2026-04-29T00:00:00"/>
    <n v="900"/>
    <n v="141.6"/>
    <n v="758.4"/>
    <m/>
    <m/>
    <m/>
    <m/>
    <m/>
    <m/>
    <m/>
    <m/>
    <s v="pendiente"/>
    <s v="PENDIENTE"/>
    <s v="PENDIENTE"/>
    <s v="PENDIENTE"/>
    <s v="pendiente"/>
    <s v="pendient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503300250045) - CINTA DE PLASTICO ADHESIVA PARA EMBALAJE 2in x 110 YD aprox."/>
    <s v="BIEN"/>
    <m/>
    <n v="7"/>
    <m/>
    <m/>
    <m/>
    <n v="100"/>
    <m/>
    <m/>
    <m/>
    <m/>
    <m/>
    <m/>
    <m/>
    <m/>
    <m/>
    <m/>
    <m/>
    <m/>
    <m/>
    <m/>
    <m/>
    <m/>
    <m/>
    <m/>
    <m/>
    <m/>
    <m/>
    <n v="700"/>
    <s v="SGIST"/>
    <m/>
    <m/>
    <s v=" se utilizo saldos para items no pogramados por un total de s/ 74470"/>
    <s v="solicitud 0357"/>
    <s v=" 000527-2026/GPP"/>
    <n v="70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548.70000000000005"/>
    <n v="151.29999999999995"/>
    <s v="CONTRATO/ORDEN "/>
    <x v="66"/>
    <d v="2026-04-29T00:00:00"/>
    <n v="700"/>
    <n v="313.88"/>
    <n v="386.12"/>
    <m/>
    <m/>
    <m/>
    <m/>
    <m/>
    <m/>
    <m/>
    <m/>
    <s v="08/06/2026: se realizo el pago de la oc con fecha al 08/06/2026"/>
    <s v="COMPROMETIDO "/>
    <s v="DEVENGADO "/>
    <s v="GIRADO"/>
    <d v="2026-06-08T00:00:00"/>
    <s v="08/06/2026: se realizo el pago de la oc con fecha al 08/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0300010048) - CINTA ADHESIVA TRANSPARENTE  1/2'' X 72 Yd"/>
    <s v="BIEN"/>
    <m/>
    <n v="4"/>
    <m/>
    <m/>
    <m/>
    <n v="100"/>
    <m/>
    <m/>
    <m/>
    <m/>
    <m/>
    <m/>
    <m/>
    <m/>
    <m/>
    <m/>
    <m/>
    <m/>
    <m/>
    <m/>
    <m/>
    <m/>
    <m/>
    <m/>
    <m/>
    <m/>
    <m/>
    <n v="400"/>
    <s v="SGIST"/>
    <m/>
    <m/>
    <s v=" se utilizo saldos para items no pogramados por un total de s/ 74470"/>
    <s v="solicitud 0357"/>
    <s v=" 000527-2026/GPP"/>
    <n v="40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217.12"/>
    <n v="182.88"/>
    <s v="CONTRATO/ORDEN "/>
    <x v="67"/>
    <d v="2026-04-29T00:00:00"/>
    <n v="400"/>
    <n v="171.1"/>
    <n v="228.9"/>
    <m/>
    <m/>
    <m/>
    <m/>
    <m/>
    <m/>
    <m/>
    <m/>
    <s v="28/05/2026: SE REALIZO EL PAGO CON FECHA 28/05/2026"/>
    <s v="COMPROMETIDO "/>
    <s v="DEVENGADO "/>
    <s v="GIRADO"/>
    <d v="2026-05-28T00:00:00"/>
    <s v="28/05/2026: SE REALIZO EL PAGO CON FECHA 28/05/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5000300021) - DISPENSADOR DE CINTA ADHESIVA TRANSPARENTE  1/2'' X 72 Yd"/>
    <s v="BIEN"/>
    <m/>
    <n v="27"/>
    <m/>
    <m/>
    <m/>
    <n v="20"/>
    <m/>
    <m/>
    <m/>
    <m/>
    <m/>
    <m/>
    <m/>
    <m/>
    <m/>
    <m/>
    <m/>
    <m/>
    <m/>
    <m/>
    <m/>
    <m/>
    <m/>
    <m/>
    <m/>
    <m/>
    <m/>
    <n v="540"/>
    <s v="SGIST"/>
    <m/>
    <m/>
    <s v=" se utilizo saldos para items no pogramados por un total de s/ 74470"/>
    <s v="solicitud 0357"/>
    <s v=" 000527-2026/GPP"/>
    <n v="54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305.14999999999998"/>
    <n v="234.85000000000002"/>
    <s v="CONTRATO/ORDEN "/>
    <x v="68"/>
    <d v="2026-04-29T00:00:00"/>
    <n v="540"/>
    <n v="351.64"/>
    <n v="188.36"/>
    <m/>
    <m/>
    <m/>
    <m/>
    <m/>
    <m/>
    <m/>
    <m/>
    <s v="03/06/2026: se realizo el pago de la o.c. 0208-2026 con fecha al 03/06/2026"/>
    <s v="COMPROMETIDO "/>
    <s v="DEVENGADO "/>
    <s v="GIRADO"/>
    <d v="2026-06-03T00:00:00"/>
    <s v="03/06/2026: se realizo el pago de la o.c. 0208-2026 con fecha al 03/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6000060443) - PLUMON RESALTADOR PUNTA GRUESA BISELADA COLOR AMARILLO"/>
    <s v="BIEN"/>
    <m/>
    <n v="26"/>
    <m/>
    <m/>
    <m/>
    <n v="50"/>
    <m/>
    <m/>
    <m/>
    <m/>
    <m/>
    <m/>
    <m/>
    <m/>
    <m/>
    <m/>
    <m/>
    <m/>
    <m/>
    <m/>
    <m/>
    <m/>
    <m/>
    <m/>
    <m/>
    <m/>
    <m/>
    <n v="1300"/>
    <s v="SGIST"/>
    <m/>
    <m/>
    <s v=" se utilizo saldos para items no pogramados por un total de s/ 74470"/>
    <s v="solicitud 0357"/>
    <s v=" 000527-2026/GPP"/>
    <n v="130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77.88"/>
    <n v="1222.1199999999999"/>
    <s v="CONTRATO/ORDEN "/>
    <x v="69"/>
    <d v="2026-04-29T00:00:00"/>
    <n v="1300"/>
    <n v="67.849999999999994"/>
    <n v="1232.1500000000001"/>
    <m/>
    <m/>
    <m/>
    <m/>
    <m/>
    <m/>
    <m/>
    <m/>
    <s v="03/06/2026: se realizo el pago con fecha al 03/06/2026"/>
    <s v="COMPROMETIDO "/>
    <s v="DEVENGADO "/>
    <s v="GIRADO"/>
    <d v="2026-06-03T00:00:00"/>
    <s v="03/06/2026: se realizo el pago con fecha al 03/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6000040112) - LAPIZ NEGRO GRADO 2B CON BORRADOR (unidad)"/>
    <s v="BIEN"/>
    <m/>
    <s v="                    0.83"/>
    <m/>
    <m/>
    <m/>
    <n v="96"/>
    <m/>
    <m/>
    <m/>
    <m/>
    <m/>
    <m/>
    <m/>
    <m/>
    <m/>
    <m/>
    <m/>
    <m/>
    <m/>
    <m/>
    <m/>
    <m/>
    <m/>
    <m/>
    <m/>
    <m/>
    <m/>
    <n v="80"/>
    <s v="SGIST"/>
    <m/>
    <m/>
    <s v=" se utilizo saldos para items no pogramados por un total de s/ 74470"/>
    <s v="solicitud 0357"/>
    <s v=" 000527-2026/GPP"/>
    <n v="80"/>
    <s v="ALMACEN ATE"/>
    <m/>
    <m/>
    <m/>
    <n v="288"/>
    <m/>
    <s v="001294-2026/SGIST-GITE"/>
    <d v="2026-03-27T00:00:00"/>
    <s v="001294-2026/SGIST-GITE"/>
    <d v="2026-03-27T00:00:00"/>
    <s v="001627-2026/GITE"/>
    <d v="2026-03-27T00:00:00"/>
    <s v="NO EJECUTADO / PRIORIZADO"/>
    <s v="13/05/2026: PROVEIDO 005266-2026/SGIST-GITE, SE COMUNICO DESISTIMIENTO DEL ITEM 9_x000a_13/05/2026: proveido 005224-2026/SGIST-GITE - ITEM 9 - BAJO LA MODALIDAD DE ACUERDO MARCO EN ESTADO DESIERTO -EG 2026-POST ELECTORAL–GITE - PC 0288_x000a_12/05/2026: proveido 002963-2026/JAPROG-SGL-GAD, ITEM 9 - BAJO LA MODALIDAD DE ACUERDO MARCO EN ESTADO DESIERTO -EG 2026-POST ELECTORAL–GITE - PC 0288_x000a_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33.979999999999997"/>
    <n v="46.02"/>
    <s v="TRÁMITE PRESUPUESTAL"/>
    <x v="14"/>
    <m/>
    <n v="80"/>
    <m/>
    <n v="8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1100010036) -BORRADOR BLANCO PARA LAPIZ TAMAÑO GRANDE "/>
    <s v="BIEN"/>
    <m/>
    <n v="4"/>
    <m/>
    <m/>
    <m/>
    <n v="60"/>
    <m/>
    <m/>
    <m/>
    <m/>
    <m/>
    <m/>
    <m/>
    <m/>
    <m/>
    <m/>
    <m/>
    <m/>
    <m/>
    <m/>
    <m/>
    <m/>
    <m/>
    <m/>
    <m/>
    <m/>
    <m/>
    <n v="240"/>
    <s v="SGIST"/>
    <m/>
    <m/>
    <s v=" se utilizo saldos para items no pogramados por un total de s/ 74470"/>
    <s v="solicitud 0357"/>
    <s v=" 000527-2026/GPP"/>
    <n v="24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38.94"/>
    <n v="201.06"/>
    <s v="CONTRATO/ORDEN "/>
    <x v="70"/>
    <d v="2026-04-29T00:00:00"/>
    <n v="240"/>
    <n v="38.229999999999997"/>
    <n v="201.77"/>
    <m/>
    <m/>
    <m/>
    <m/>
    <m/>
    <m/>
    <m/>
    <m/>
    <s v="25/05/2026: SE REALIZO EL PAGO DE LA O.C. 0205-2026 CON FECHA DEL 25/05/2026"/>
    <s v="COMPROMETIDO "/>
    <s v="DEVENGADO "/>
    <s v="GIRADO"/>
    <d v="2026-05-25T00:00:00"/>
    <s v="25/05/2026: SE REALIZO EL PAGO DE LA O.C. 0205-2026 CON FECHA DEL 25/05/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5000220038) - TAJADOR DE METAL CON DEPOSITO"/>
    <s v="BIEN"/>
    <m/>
    <s v="                   4.60"/>
    <m/>
    <m/>
    <m/>
    <n v="50"/>
    <m/>
    <m/>
    <m/>
    <m/>
    <m/>
    <m/>
    <m/>
    <m/>
    <m/>
    <m/>
    <m/>
    <m/>
    <m/>
    <m/>
    <m/>
    <m/>
    <m/>
    <m/>
    <m/>
    <m/>
    <m/>
    <n v="230"/>
    <s v="SGIST"/>
    <m/>
    <m/>
    <s v=" se utilizo saldos para items no pogramados por un total de s/ 74470"/>
    <s v="solicitud 0357"/>
    <s v=" 000527-2026/GPP"/>
    <n v="23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100.89"/>
    <n v="129.11000000000001"/>
    <s v="CONTRATO/ORDEN "/>
    <x v="71"/>
    <d v="2026-04-29T00:00:00"/>
    <n v="230"/>
    <n v="135.69999999999999"/>
    <n v="94.300000000000011"/>
    <m/>
    <m/>
    <m/>
    <m/>
    <m/>
    <m/>
    <m/>
    <m/>
    <s v="26/05/2026: se realizo el pago de la o.c con fecha al 26/05/2026"/>
    <s v="COMPROMETIDO "/>
    <s v="DEVENGADO "/>
    <s v="GIRADO"/>
    <d v="2026-05-26T00:00:00"/>
    <s v="26/05/2026: se realizo el pago de la o.c con fecha al 26/05/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0300120209) - NOTA AUTOADHESIVA 75 mm x 75 mm aprox x 500 hojas"/>
    <s v="BIEN"/>
    <m/>
    <s v="                    9.00"/>
    <m/>
    <m/>
    <m/>
    <n v="60"/>
    <m/>
    <m/>
    <m/>
    <m/>
    <m/>
    <m/>
    <m/>
    <m/>
    <m/>
    <m/>
    <m/>
    <m/>
    <m/>
    <m/>
    <m/>
    <m/>
    <m/>
    <m/>
    <m/>
    <m/>
    <m/>
    <n v="540"/>
    <s v="SGIST"/>
    <m/>
    <m/>
    <s v=" se utilizo saldos para items no pogramados por un total de s/ 74470"/>
    <s v="solicitud 0357"/>
    <s v=" 000527-2026/GPP"/>
    <n v="54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522.5"/>
    <n v="17.5"/>
    <s v="CONTRATO/ORDEN "/>
    <x v="72"/>
    <d v="2026-04-29T00:00:00"/>
    <n v="540"/>
    <n v="357.54"/>
    <n v="182.45999999999998"/>
    <m/>
    <m/>
    <m/>
    <m/>
    <m/>
    <m/>
    <m/>
    <m/>
    <s v="08/06/2026: se realizo el pago de la o.c. con fecha 08/06/2026"/>
    <s v="COMPROMETIDO "/>
    <s v="DEVENGADO "/>
    <s v="GIRADO"/>
    <d v="2026-06-08T00:00:00"/>
    <s v="08/06/2026: se realizo el pago de la o.c. con fecha 08/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5000190001) - REGLA DE PLASTICO 30 cm"/>
    <s v="BIEN"/>
    <m/>
    <s v="                   4.00"/>
    <m/>
    <m/>
    <m/>
    <n v="60"/>
    <m/>
    <m/>
    <m/>
    <m/>
    <m/>
    <m/>
    <m/>
    <m/>
    <m/>
    <m/>
    <m/>
    <m/>
    <m/>
    <m/>
    <m/>
    <m/>
    <m/>
    <m/>
    <m/>
    <m/>
    <m/>
    <n v="240"/>
    <s v="SGIST"/>
    <m/>
    <m/>
    <m/>
    <m/>
    <m/>
    <n v="24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198.24"/>
    <n v="41.759999999999991"/>
    <s v="CONTRATO/ORDEN "/>
    <x v="73"/>
    <d v="2026-04-29T00:00:00"/>
    <n v="240"/>
    <n v="134.52000000000001"/>
    <n v="105.47999999999999"/>
    <m/>
    <m/>
    <m/>
    <m/>
    <m/>
    <m/>
    <m/>
    <m/>
    <s v="08/06/2026: se realizo el pago de la o.c. 0215 con fecha al 08/06/2026"/>
    <s v="COMPROMETIDO "/>
    <s v="DEVENGADO "/>
    <s v="GIRADO"/>
    <d v="2026-06-08T00:00:00"/>
    <s v="08/06/2026: se realizo el pago de la o.c. 0215 con fecha al 08/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8500080026) - GRAPAS 26/6 x 5000"/>
    <s v="BIEN"/>
    <m/>
    <s v="                   5.00"/>
    <m/>
    <m/>
    <m/>
    <n v="90"/>
    <m/>
    <m/>
    <m/>
    <m/>
    <m/>
    <m/>
    <m/>
    <m/>
    <m/>
    <m/>
    <m/>
    <m/>
    <m/>
    <m/>
    <m/>
    <m/>
    <m/>
    <m/>
    <m/>
    <m/>
    <m/>
    <n v="450"/>
    <s v="SGIST"/>
    <m/>
    <m/>
    <s v=" se utilizo saldos para items no pogramados por un total de s/ 74470"/>
    <s v="solicitud 0357"/>
    <s v=" 000527-2026/GPP"/>
    <n v="45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236.83"/>
    <n v="213.17"/>
    <s v="CONTRATO/ORDEN "/>
    <x v="74"/>
    <d v="2026-04-29T00:00:00"/>
    <n v="450"/>
    <n v="183.73"/>
    <n v="266.27"/>
    <m/>
    <m/>
    <m/>
    <m/>
    <m/>
    <m/>
    <m/>
    <m/>
    <s v="02/06/2026: se realizo el pago con fecha 02/06/2026"/>
    <s v="COMPROMETIDO "/>
    <s v="DEVENGADO "/>
    <s v="GIRADO"/>
    <d v="2026-06-02T00:00:00"/>
    <s v="02/06/2026: se realizo el pago con fecha 02/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6000060410) -   PLUMON DE TINTA INDELEBLE PUNTA FINA COLOR AZUL"/>
    <s v="BIEN"/>
    <m/>
    <s v="                   5.00"/>
    <m/>
    <m/>
    <m/>
    <n v="20"/>
    <m/>
    <m/>
    <m/>
    <m/>
    <m/>
    <m/>
    <m/>
    <m/>
    <m/>
    <m/>
    <m/>
    <m/>
    <m/>
    <m/>
    <m/>
    <m/>
    <m/>
    <m/>
    <m/>
    <m/>
    <m/>
    <n v="100"/>
    <s v="SGIST"/>
    <m/>
    <m/>
    <s v=" se utilizo saldos para items no pogramados por un total de s/ 74470"/>
    <s v="solicitud 0357"/>
    <s v=" 000527-2026/GPP"/>
    <n v="10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39.409999999999997"/>
    <n v="60.59"/>
    <s v="CONTRATO/ORDEN "/>
    <x v="75"/>
    <d v="2026-04-29T00:00:00"/>
    <n v="100"/>
    <n v="42.48"/>
    <n v="57.52"/>
    <m/>
    <m/>
    <m/>
    <m/>
    <m/>
    <m/>
    <m/>
    <m/>
    <s v="08/06/2026: se realizo el pago con fecha al 08/06/2026"/>
    <s v="COMPROMETIDO "/>
    <s v="DEVENGADO "/>
    <s v="GIRADO"/>
    <d v="2026-06-08T00:00:00"/>
    <s v="08/06/2026: se realizo el pago con fecha al 08/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6000060397) - PLUMON DE TINTA INDELEBLE PUNTA GRUESA COLOR AZUL"/>
    <s v="BIEN"/>
    <m/>
    <s v="                   8.00"/>
    <m/>
    <m/>
    <m/>
    <n v="20"/>
    <m/>
    <m/>
    <m/>
    <m/>
    <m/>
    <m/>
    <m/>
    <m/>
    <m/>
    <m/>
    <m/>
    <m/>
    <m/>
    <m/>
    <m/>
    <m/>
    <m/>
    <m/>
    <m/>
    <m/>
    <m/>
    <n v="160"/>
    <s v="SGIST"/>
    <m/>
    <m/>
    <s v=" se utilizo saldos para items no pogramados por un total de s/ 74470"/>
    <s v="solicitud 0357"/>
    <s v=" 000527-2026/GPP"/>
    <n v="16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24.54"/>
    <n v="135.46"/>
    <s v="CONTRATO/ORDEN "/>
    <x v="76"/>
    <d v="2026-04-29T00:00:00"/>
    <n v="160"/>
    <n v="37.76"/>
    <n v="122.24000000000001"/>
    <m/>
    <m/>
    <m/>
    <m/>
    <m/>
    <m/>
    <m/>
    <m/>
    <s v="25/05/2026: se realizo el pago de la o.c con fecha al 25/05/2026"/>
    <s v="COMPROMETIDO "/>
    <s v="DEVENGADO "/>
    <s v="GIRADO"/>
    <d v="2026-05-25T00:00:00"/>
    <s v="25/05/2026: se realizo el pago de la o.c con fecha al 25/05/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6000010208) - BOLIGRAFO (LAPICERO) DE TINTA SECA PUNTA FINA COLOR AZUL"/>
    <s v="BIEN"/>
    <m/>
    <s v="                   0.80"/>
    <m/>
    <m/>
    <m/>
    <n v="300"/>
    <m/>
    <m/>
    <m/>
    <m/>
    <m/>
    <m/>
    <m/>
    <m/>
    <m/>
    <m/>
    <m/>
    <m/>
    <m/>
    <m/>
    <m/>
    <m/>
    <m/>
    <m/>
    <m/>
    <m/>
    <m/>
    <n v="240"/>
    <s v="SGIST"/>
    <m/>
    <m/>
    <s v=" se utilizo saldos para items no pogramados por un total de s/ 74470"/>
    <s v="solicitud 0357"/>
    <s v=" 000527-2026/GPP"/>
    <n v="24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240"/>
    <n v="0"/>
    <s v="CONTRATO/ORDEN "/>
    <x v="77"/>
    <d v="2026-04-29T00:00:00"/>
    <n v="240"/>
    <n v="240"/>
    <n v="0"/>
    <m/>
    <m/>
    <m/>
    <m/>
    <m/>
    <m/>
    <m/>
    <m/>
    <s v="01/06/2026: SE REALIZO EL PAGO DE LA O.C. CON FECHA 01/06/2026"/>
    <s v="COMPROMETIDO "/>
    <s v="DEVENGADO "/>
    <s v="GIRADO"/>
    <d v="2026-06-01T00:00:00"/>
    <s v="01/06/2026: SE REALIZO EL PAGO DE LA O.C. CON FECHA 01/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3.1_x000a_ANTES:2.3.1.99.1.2_x000a_"/>
    <m/>
    <s v="(COD. 353800020037) - ALCOHOL ISOPROPILICO (ISOPROPANOL) Q.P X 1 GAL"/>
    <s v="BIEN"/>
    <m/>
    <n v="100"/>
    <m/>
    <m/>
    <m/>
    <n v="10"/>
    <m/>
    <m/>
    <m/>
    <m/>
    <m/>
    <m/>
    <m/>
    <m/>
    <m/>
    <m/>
    <m/>
    <m/>
    <m/>
    <m/>
    <m/>
    <m/>
    <m/>
    <m/>
    <m/>
    <m/>
    <m/>
    <n v="680"/>
    <s v="SGIST"/>
    <m/>
    <m/>
    <s v=" se utilizo saldos para items no pogramados por un total de s/ 74470"/>
    <s v="solicitud 0357"/>
    <s v=" 000527-2026/GPP"/>
    <n v="680"/>
    <m/>
    <m/>
    <s v="(COD. 353800020037) - ALCOHOL ISOPROPILICO (ISOPROPANOL) Q.P X 1 GAL"/>
    <m/>
    <n v="286"/>
    <m/>
    <s v="000064-2026/CSL-SGIST-GITE"/>
    <d v="2026-03-27T00:00:00"/>
    <s v="001302-2026/SGIST-GITE"/>
    <d v="2026-03-30T00:00:00"/>
    <s v="001646-2026/GITE"/>
    <d v="2026-03-30T00:00:00"/>
    <s v="REMITIDO PARA CONTRATACION/ ADQUISICION"/>
    <s v="10/04/2026: MEMORANDO N° 002116-2026/SGL-GAD, SGL REMITIO SOLICITUD DE APROBACION DE CCP N° 1541_x000a_06/04/2026: MEMORANDO 001725-2026/GITE, SE REMITE ET ACTUALIZADA VERSION 1_x000a_31/03/2026: JAPROG REMITIO CONSULTAS  Y OBSERVACIONES A LA ET MEDIANTE HOJA DE ELEVACION N° 001806-2026/JAPROG-SGL-GAD_x000a_30/03/2026: MEMORANDO 001646-2026/GITE, GITE REMITIO PEDIDO Y ET PARA INICIO DE ADQUISICION"/>
    <s v="CER-1541"/>
    <n v="680"/>
    <n v="0"/>
    <s v="CONTRATO/ORDEN "/>
    <x v="78"/>
    <d v="2026-04-10T00:00:00"/>
    <n v="680"/>
    <n v="680"/>
    <n v="0"/>
    <m/>
    <m/>
    <s v="001677-2026/SGIST-GITE"/>
    <d v="2026-04-23T00:00:00"/>
    <s v="002052-2026/GITE"/>
    <d v="2026-04-23T00:00:00"/>
    <m/>
    <m/>
    <s v="28/04/2026: se realizo el pago de la o.c 163-2026 por el importe de S/ 680 con fecha al 28/04/2026_x000a_25/04/2026: PROVEIDO 004518-2026/SGIST-GITE, SE DERIVO CONFORMIDAD DEL ITEM ALCOHOL_x000a_23/04/2026: MEMORANDO 02052-2026/GITE- SE REMITIO CONFORMIDAD DE LA ADQUISICIÓN DE ALCOHOL ISOPROPÍLICO – EG 2026 - ORDEN DE COMPRA N 000163-2026-ONPE"/>
    <s v="COMPROMETIDO "/>
    <s v="DEVENGADO "/>
    <s v="GIRADO"/>
    <d v="2026-04-28T00:00:00"/>
    <s v="28/04/2026: se realizo el pago de la o.c 163-2026 por el importe de S/ 680 con fecha al 28/04/2026_x000a_CONFORMIDAD DE LA ADQUISICIÓN DE ALCOHOL ISOPROPÍLICO – EG 2026 - ORDEN DE COMPRA N 000163-2026-ONP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4"/>
    <m/>
    <s v="(COD. 941500010060) - ALQUILER DE CARGADOR DE PALETA MANUAL (STOCA)"/>
    <s v="BIEN"/>
    <m/>
    <n v="6.25"/>
    <m/>
    <m/>
    <m/>
    <n v="4"/>
    <m/>
    <m/>
    <m/>
    <m/>
    <m/>
    <m/>
    <m/>
    <m/>
    <m/>
    <m/>
    <m/>
    <m/>
    <m/>
    <m/>
    <m/>
    <m/>
    <m/>
    <m/>
    <m/>
    <m/>
    <m/>
    <n v="3210"/>
    <s v="SGIST"/>
    <m/>
    <m/>
    <s v=" se utilizo saldos para items no pogramados por un total de s/ 74470"/>
    <s v="solicitud 0357"/>
    <s v=" 000527-2026/GPP"/>
    <n v="3210"/>
    <m/>
    <m/>
    <s v="(COD. 941500010060) - ALQUILER DE CARGADOR DE PALETA MANUAL (STOCA)"/>
    <m/>
    <n v="1410"/>
    <m/>
    <s v="00063-2026/CSL-SGIST-GITE"/>
    <d v="2026-03-27T00:00:00"/>
    <s v="001331-2026/SGIST-GITE"/>
    <d v="2026-04-01T00:00:00"/>
    <s v="001700-2026/GITE"/>
    <d v="2026-04-01T00:00:00"/>
    <s v="NO EJECUTADO / PRIORIZADO"/>
    <s v=" 14/04/2026: MEMORANDO 001867-2026/GITE, GITE COMUNICO DESISTIMIENTO A LA EJECUCION DE LA ORDEN 1306_x000a_14/04/2026: SGIST comunico desistimiento a la ejecucion de la orden 1306, informe 001510-2026/SGIST-GITE_x000a_10/04/2026]: MEMORANDO N° 002122-2026/SGL-GAD, SGL REMITIO SOLICITUD DE APROBACION DE CCP N° 01545_x000a_01/04/2026: PROVEIDO 004360-2026/JAPROG-SGL-GAD, DERIVADO A ESPECIALISTA DE JAPROG_x000a_01/04/2026: MEMORANDO N° 001700-2026/GITE, GITE REMITIO TDR PARA INICIO DE CONTRATACION DERIVAOD A LOGISTICA_x000a_ 01/04/2026: SGIST REMITIO INFORME N° 001331-2026/SGIST-GITE DOINDE SE REMITE ET Y PEDIDO PARA REVISION DE GITE"/>
    <s v="CER-1545"/>
    <n v="3209.6"/>
    <n v="0.40000000000009095"/>
    <s v="CONTRATO/ORDEN "/>
    <x v="79"/>
    <d v="2026-04-13T00:00:00"/>
    <n v="3210"/>
    <n v="3209.6"/>
    <n v="0.40000000000009095"/>
    <m/>
    <m/>
    <m/>
    <m/>
    <m/>
    <m/>
    <m/>
    <m/>
    <s v="21/05/2026: HOJA DE ELEVACION N° 05901-2026-JASEC-SGL, SE COMUNICO LA RESOLUCION TOTAL, ANULACION DE LA ORDEN DE SERVICIO N° 01306-2026_x000a_15/04/2026: AREA USUARIA COMUNICA EL DESISTIMIENTO DE LA EJECUCION DE LA ORDEN DE SERVICIO_x000a_14/04/2026: SE NOTIFICO AL PROVEEDOR LA ORDEN DE SERVICIO N° 01306-2026"/>
    <s v="ANULADO"/>
    <s v="ANULADO"/>
    <s v="ANULADO"/>
    <s v="ANULADO"/>
    <s v="SE ANULO LA ORDEN DE SERVICIO, COMUNICADO POR JASEC 15/05/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TINTA DE IMPRESION PARA HP COD. REF. 3YM79AL NEGRO "/>
    <s v="BIEN"/>
    <m/>
    <n v="50"/>
    <m/>
    <m/>
    <m/>
    <n v="86510"/>
    <m/>
    <m/>
    <m/>
    <m/>
    <m/>
    <m/>
    <m/>
    <m/>
    <m/>
    <m/>
    <m/>
    <m/>
    <m/>
    <m/>
    <m/>
    <m/>
    <m/>
    <m/>
    <m/>
    <m/>
    <m/>
    <m/>
    <s v="SGIST"/>
    <m/>
    <m/>
    <s v="SE HABILITO PRESUPUESTO PARA LA ADQUISICION DE TINTAS MEDIANTE SOLICITUD 414-SISPLAN"/>
    <s v="SOLICITUD 414-SISPLAN"/>
    <s v="00580-2026/GPP"/>
    <n v="0"/>
    <m/>
    <m/>
    <s v="TINTA DE IMPRESION PARA HP COD. REF. 3YM79AL NEGRO "/>
    <m/>
    <n v="317"/>
    <m/>
    <s v="000071-2026/CSL-SGIST-GITE"/>
    <d v="2026-04-01T00:00:00"/>
    <s v="001350-2026/SGIST-GITE"/>
    <d v="2026-04-02T00:00:00"/>
    <s v="001713-2026/GITE"/>
    <d v="2026-04-02T00:00:00"/>
    <s v="NO EJECUTADO / PRIORIZADO"/>
    <s v="13/04/2026: informe 001502-2026/SGIST-GITE, SGIST comunico el desistimiento a la adquisicion de toners_x000a_10/04/2026: CARTA 000438-2026/JAPROG-SGL-GAD, _x000a_06/04/2026: MEMORANDO 000910-2026/GAD, Se solicita Publicación para difusión del requerimiento para “ADQUISICIÓN DE TINTAS PARA IMPRESORA A INYECCIÓN – EG 2026” - GITE PC 317 LINEAMIENTO_x000a_06/04/2026_: HOJA DE ELEVACION 001840-2026/JAPROG-SGL-GAD, Se solicita Publicación para difusión del requerimiento para “ADQUISICIÓN DE TINTAS PARA IMPRESORA A INYECCIÓN – EG 2026” - GITE PC 317 LINEAMIENTO_x000a_06/04/2026: MEMORANDO 002005-2026/SGL-GAD, LOGISTICO SOLICITO LA APROBACION DE CCP N° 01490 PARA LA ADQUISICION DE TINTAS POR LINEAMIENTOS_x000a_06/04/2026: JAPROG SOLICITO PUBLICACION PARA DIFUSION DE REQUERIMIENTO MEDIANTE 001840-2026/JAPROG-SGL-GAD_x000a_02/04/2026: MEMORANDO 001713-2026/GITE, GITE REMITIO ET Y PEDIDO PARA INICIO DE CONTRATACION POR LINEAMIENTOS"/>
    <s v="CER-1490"/>
    <n v="4325500"/>
    <n v="-4325500"/>
    <s v="TRÁMITE PRESUPUESTAL"/>
    <x v="14"/>
    <m/>
    <n v="0"/>
    <m/>
    <m/>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TINTA DE IMPRESION PARA HP COD. REF. 664 F6V29AL NEGRO"/>
    <s v="BIEN"/>
    <m/>
    <n v="65"/>
    <m/>
    <m/>
    <m/>
    <n v="46067"/>
    <m/>
    <m/>
    <m/>
    <m/>
    <m/>
    <m/>
    <m/>
    <m/>
    <m/>
    <m/>
    <m/>
    <m/>
    <m/>
    <m/>
    <m/>
    <m/>
    <m/>
    <m/>
    <m/>
    <m/>
    <m/>
    <m/>
    <s v="SGIST"/>
    <m/>
    <m/>
    <s v="SE HABILITO PRESUPUESTO PARA LA ADQUISICION DE TINTAS MEDIANTE SOLICITUD 414-SISPLAN"/>
    <s v="SOLICITUD 414-SISPLAN"/>
    <s v="00580-2026/GPP"/>
    <n v="0"/>
    <m/>
    <m/>
    <s v="TINTA DE IMPRESION PARA HP COD. REF. 664 F6V29AL NEGRO"/>
    <m/>
    <n v="316"/>
    <m/>
    <s v="000071-2026/CSL-SGIST-GITE"/>
    <d v="2026-04-01T00:00:00"/>
    <s v="001349-2026/SGIST-GITE"/>
    <d v="2026-04-02T00:00:00"/>
    <s v="001712-2026/GITE"/>
    <d v="2026-04-02T00:00:00"/>
    <s v="NO EJECUTADO / PRIORIZADO"/>
    <s v="13/04/2026: informe 001502-2026/SGIST-GITE, SGIST comunico el desistimiento a la adquisicion de toners_x000a_10/04/2026: CARTA 000438-2026/JAPROG-SGL-GAD, _x000a_06/04/2026: MEMORANDO 000910-2026/GAD, Se solicita Publicación para difusión del requerimiento para “ADQUISICIÓN DE TINTAS PARA IMPRESORA A INYECCIÓN – EG 2026” - GITE PC 317 LINEAMIENTO_x000a_06/04/2026_: HOJA DE ELEVACION 001840-2026/JAPROG-SGL-GAD, Se solicita Publicación para difusión del requerimiento para “ADQUISICIÓN DE TINTAS PARA IMPRESORA A INYECCIÓN – EG 2026” - GITE PC 317 LINEAMIENTO_x000a_06/04/2026: MEMORANDO 002005-2026/SGL-GAD, LOGISTICO SOLICITO LA APROBACION DE CCP N° 01490 PARA LA ADQUISICION DE TINTAS POR LINEAMIENTOS_x000a_06/04/2026: JAPROG SOLICITO PUBLICACION PARA DIFUSION DE REQUERIMIENTO MEDIANTE 001840-2026/JAPROG-SGL-GAD_x000a_02/04/2026: MEMORANDO 001713-2026/GITE, GITE REMITIO ET Y PEDIDO PARA INICIO DE CONTRATACION POR LINEAMIENTOS"/>
    <s v="CER-1508"/>
    <m/>
    <n v="0"/>
    <s v="TRÁMITE PRESUPUESTAL"/>
    <x v="14"/>
    <m/>
    <n v="0"/>
    <m/>
    <m/>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99"/>
    <m/>
    <s v="ALQUILER DE VENTILADOR"/>
    <s v="SERVICIO"/>
    <m/>
    <n v="2280"/>
    <n v="9"/>
    <m/>
    <m/>
    <m/>
    <m/>
    <m/>
    <m/>
    <m/>
    <m/>
    <m/>
    <m/>
    <m/>
    <s v="NO PROGRAMADO"/>
    <m/>
    <m/>
    <m/>
    <m/>
    <m/>
    <m/>
    <m/>
    <m/>
    <m/>
    <m/>
    <m/>
    <m/>
    <m/>
    <s v="SGIST"/>
    <s v="INCLUIDO 08/04/2026"/>
    <s v="INCLUIDO 08/04/2026"/>
    <s v="SOLICITUD N° 0367-SISPLAN"/>
    <s v="SOLICITUD N° 0367-SISPLAN"/>
    <s v="000626-2026/GPP"/>
    <m/>
    <s v="SE PRIORIZO 20520 PARA ALQUILER DE VENTILADORES"/>
    <m/>
    <s v="ALQUILER DE VENTILADOR"/>
    <n v="0"/>
    <m/>
    <m/>
    <m/>
    <m/>
    <m/>
    <m/>
    <m/>
    <m/>
    <s v="NO EJECUTADO / PRIORIZADO"/>
    <m/>
    <m/>
    <m/>
    <n v="0"/>
    <m/>
    <x v="14"/>
    <m/>
    <m/>
    <m/>
    <m/>
    <m/>
    <m/>
    <m/>
    <m/>
    <m/>
    <m/>
    <m/>
    <m/>
    <m/>
    <m/>
    <m/>
    <m/>
    <m/>
    <m/>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3.1"/>
    <n v="135000210067"/>
    <s v="PAÑO DE MICROFIBRA 40 cm X 40 cm APROX."/>
    <s v="BIEN"/>
    <s v="UNIDAD"/>
    <n v="15"/>
    <n v="120"/>
    <n v="0"/>
    <n v="0"/>
    <n v="0"/>
    <m/>
    <m/>
    <m/>
    <m/>
    <m/>
    <m/>
    <m/>
    <m/>
    <n v="1800"/>
    <n v="1800"/>
    <n v="0"/>
    <n v="0"/>
    <n v="0"/>
    <n v="0"/>
    <n v="0"/>
    <n v="0"/>
    <n v="0"/>
    <n v="0"/>
    <n v="0"/>
    <n v="0"/>
    <n v="0"/>
    <n v="326"/>
    <s v="SGIST"/>
    <s v="INCLUIDO AL SIGA 12/01/2025"/>
    <s v="ANEXO 0001 (15/01/2026)"/>
    <s v="SE REALIZO MODIFICACION POR PRIORIZACION PARA BIENES POR MAYOR MONTO EN LA INTERACCION DE MERCADO SOLICITUD N° 00120"/>
    <s v="SE REALIZO MODIFICACION POR PRIORIZACION PARA BIENES POR MAYOR MONTO EN LA INTERACCION DE MERCADO SOLICITUD N° 00120"/>
    <s v="000266-2026/GPP"/>
    <n v="326"/>
    <s v="SE PRIORIZO ITEMS PARA ITEMS EN FLUJO DE ADQUISICION"/>
    <s v="ADQUISICIÓN DE MATERIALES DE LIMPIEZA Y EMBALAJE – EG 2026"/>
    <s v="PAÑO DE MICROFIBRA 40 cm X 40 cm APROX."/>
    <n v="326"/>
    <s v="00087"/>
    <s v="ANA OTERO"/>
    <s v="000019-2026/CSL-SGIST-GITE"/>
    <d v="2026-02-02T00:00:00"/>
    <s v="000535-2026/SGIST-GITE"/>
    <d v="2026-02-02T00:00:00"/>
    <s v="000601-2026/GITE"/>
    <d v="2026-02-02T00:00:00"/>
    <s v="REMITIDO PARA CONTRATACION/ ADQUISICION"/>
    <s v="03/03/2026: ORDEN DE COMPRA N° 0057-2026_x000a_18/02/2026: MEMORANDO N° 1213-2026-SGL-GAD/ONPE, SE APROBO CCP N° 00928-00929-0930-0931_x000a_06/02/2026: PROVEIDO 001515-2026/JAPROG-SGL-GAD DERIVADO A ESPECIALISTA DE JAPROG PARA INDAGACION_x000a_05/02/2026: JAPROG REMITIO HOJA DE ELEVACION 000688-2026/JAPROG-SGL-GAD, CON OBSERACIONES A LA ET_x000a_02/02/2026. MEMORANDO 000601-2026/GITE, GITE REMITIO REQUERIMIENTO A SGL _x000a_02/02/2026: INFORME 000535-2026/SGIST-GITE, SGIST REMITIO ET Y PEDIDOS PARA INICIO DE ADQUISICION"/>
    <s v="CER-931"/>
    <n v="325.68"/>
    <n v="0.31999999999999318"/>
    <s v="CONTRATO/ORDEN "/>
    <x v="80"/>
    <d v="2026-02-27T00:00:00"/>
    <n v="326"/>
    <n v="325.68"/>
    <n v="0.31999999999999318"/>
    <s v="INVERSIONES KEVA E.I.R.L"/>
    <s v="05/03/2026 AL 12/03/2026"/>
    <s v="001110-2026-SGIST/GITE"/>
    <d v="2026-03-13T00:00:00"/>
    <s v="001309-2026/GITE"/>
    <d v="2026-09-13T00:00:00"/>
    <m/>
    <m/>
    <s v="07/04/2026: SE REALIZO EL PAGO DE LA O.C. 057-2026, POR EL MONTO DE S/ 325.67_x000a_14/03/2026: PROVEIDO 002828-SGIST/GITE, SE DERIVO CONFORMIDAD DEL ITEM PAÑO DE MICROFIBRA                                                                                                                                                                                          13/03/2026: MEMORANDO 001309-2026/GITE - SE REMITIO CONFORMIDAD DE LA ADQUISION DE  PAÑOS Y BAYETAS - O/C 0057-2026"/>
    <s v="COMPROMETIDO "/>
    <s v="DEVENGADO "/>
    <s v="GIRADO"/>
    <d v="2026-04-07T00:00:00"/>
    <s v="13/03/2026: MEMORANDO 001309-2026/GITE - SE REMITE CONFORMIDAD  DE LA ADQUISICION DE MATERIALES DE LIMPIEZA_x000a_Y EMBALAJE - EG 2026 – PAÑO DE MICROFIBRA - ITEM 2 - ORDEN_x000a_DE COMPRA N 000057-2026-ONPE"/>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8E6642-DF0D-48CD-B708-F7828221BA5A}" name="TablaDinámica1" cacheId="2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18" firstHeaderRow="1" firstDataRow="2" firstDataCol="1"/>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6"/>
        <item x="7"/>
        <item x="8"/>
        <item x="9"/>
        <item x="10"/>
        <item x="11"/>
        <item x="13"/>
        <item x="5"/>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3" showAll="0"/>
    <pivotField axis="axisCol" showAll="0">
      <items count="3">
        <item x="0"/>
        <item h="1" x="1"/>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s>
  <rowFields count="1">
    <field x="15"/>
  </rowFields>
  <rowItems count="14">
    <i>
      <x/>
    </i>
    <i>
      <x v="1"/>
    </i>
    <i>
      <x v="2"/>
    </i>
    <i>
      <x v="3"/>
    </i>
    <i>
      <x v="4"/>
    </i>
    <i>
      <x v="5"/>
    </i>
    <i>
      <x v="6"/>
    </i>
    <i>
      <x v="7"/>
    </i>
    <i>
      <x v="8"/>
    </i>
    <i>
      <x v="9"/>
    </i>
    <i>
      <x v="10"/>
    </i>
    <i>
      <x v="12"/>
    </i>
    <i>
      <x v="13"/>
    </i>
    <i t="grand">
      <x/>
    </i>
  </rowItems>
  <colFields count="1">
    <field x="38"/>
  </colFields>
  <colItems count="2">
    <i>
      <x/>
    </i>
    <i t="grand">
      <x/>
    </i>
  </colItems>
  <dataFields count="1">
    <dataField name="Suma de Total Costo de B.S" fld="37"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5F6E0A-2AD0-44CC-B7FE-8A13AEE92E4D}" name="TablaDinámica1" cacheId="2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B85" firstHeaderRow="1" firstDataRow="1" firstDataCol="1"/>
  <pivotFields count="8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72" outline="0" showAll="0"/>
    <pivotField compact="0" outline="0" showAll="0"/>
    <pivotField axis="axisRow" compact="0" outline="0" showAll="0">
      <items count="82">
        <item x="29"/>
        <item x="48"/>
        <item x="12"/>
        <item x="13"/>
        <item x="39"/>
        <item x="79"/>
        <item x="40"/>
        <item x="47"/>
        <item x="0"/>
        <item x="26"/>
        <item x="3"/>
        <item x="80"/>
        <item x="36"/>
        <item x="8"/>
        <item x="1"/>
        <item x="33"/>
        <item x="34"/>
        <item x="45"/>
        <item x="15"/>
        <item x="9"/>
        <item x="41"/>
        <item x="46"/>
        <item x="35"/>
        <item x="32"/>
        <item x="24"/>
        <item x="4"/>
        <item x="37"/>
        <item x="27"/>
        <item x="49"/>
        <item x="30"/>
        <item x="2"/>
        <item x="6"/>
        <item x="31"/>
        <item x="17"/>
        <item x="7"/>
        <item x="18"/>
        <item x="28"/>
        <item x="21"/>
        <item x="44"/>
        <item x="53"/>
        <item x="22"/>
        <item x="25"/>
        <item x="23"/>
        <item x="11"/>
        <item x="16"/>
        <item x="43"/>
        <item x="52"/>
        <item x="19"/>
        <item x="20"/>
        <item x="51"/>
        <item x="5"/>
        <item x="59"/>
        <item x="50"/>
        <item x="42"/>
        <item x="60"/>
        <item x="78"/>
        <item x="62"/>
        <item x="61"/>
        <item x="63"/>
        <item x="57"/>
        <item x="56"/>
        <item x="54"/>
        <item x="55"/>
        <item x="58"/>
        <item x="70"/>
        <item x="67"/>
        <item x="77"/>
        <item x="68"/>
        <item x="74"/>
        <item x="72"/>
        <item x="71"/>
        <item x="75"/>
        <item x="66"/>
        <item x="69"/>
        <item x="73"/>
        <item x="76"/>
        <item x="64"/>
        <item x="65"/>
        <item x="10"/>
        <item x="38"/>
        <item x="1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9"/>
  </rowFields>
  <rowItems count="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rowItems>
  <colItems count="1">
    <i/>
  </colItems>
  <dataFields count="1">
    <dataField name="Cuenta de MONTO TOTAL EJECUTADO CON ORDEN" fld="7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5DD68F-B6B1-4D08-BC1C-8471A73F65FE}" name="TablaDinámica1" cacheId="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Proceso / clasificador">
  <location ref="A3:B36" firstHeaderRow="1" firstDataRow="1" firstDataCol="1"/>
  <pivotFields count="44">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axis="axisRow" showAll="0">
      <items count="20">
        <item x="13"/>
        <item x="14"/>
        <item x="17"/>
        <item x="2"/>
        <item x="3"/>
        <item x="18"/>
        <item x="4"/>
        <item x="16"/>
        <item x="8"/>
        <item x="1"/>
        <item x="5"/>
        <item x="12"/>
        <item x="10"/>
        <item x="9"/>
        <item x="7"/>
        <item x="15"/>
        <item x="0"/>
        <item x="6"/>
        <item x="11"/>
        <item t="default"/>
      </items>
    </pivotField>
    <pivotField showAll="0"/>
    <pivotField showAll="0"/>
    <pivotField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dataField="1" numFmtId="165" showAll="0"/>
    <pivotField axis="axisRow" showAll="0">
      <items count="5">
        <item x="1"/>
        <item x="3"/>
        <item x="0"/>
        <item x="2"/>
        <item t="default"/>
      </items>
    </pivotField>
  </pivotFields>
  <rowFields count="3">
    <field x="10"/>
    <field x="43"/>
    <field x="12"/>
  </rowFields>
  <rowItems count="33">
    <i>
      <x/>
    </i>
    <i r="1">
      <x/>
    </i>
    <i r="2">
      <x v="3"/>
    </i>
    <i r="2">
      <x v="18"/>
    </i>
    <i r="1">
      <x v="1"/>
    </i>
    <i r="2">
      <x v="3"/>
    </i>
    <i r="2">
      <x v="18"/>
    </i>
    <i r="1">
      <x v="2"/>
    </i>
    <i r="2">
      <x/>
    </i>
    <i r="2">
      <x v="1"/>
    </i>
    <i r="2">
      <x v="2"/>
    </i>
    <i r="2">
      <x v="3"/>
    </i>
    <i r="2">
      <x v="4"/>
    </i>
    <i r="2">
      <x v="5"/>
    </i>
    <i r="2">
      <x v="6"/>
    </i>
    <i r="2">
      <x v="7"/>
    </i>
    <i r="2">
      <x v="8"/>
    </i>
    <i r="2">
      <x v="9"/>
    </i>
    <i r="2">
      <x v="10"/>
    </i>
    <i r="2">
      <x v="11"/>
    </i>
    <i r="2">
      <x v="12"/>
    </i>
    <i r="2">
      <x v="13"/>
    </i>
    <i r="2">
      <x v="14"/>
    </i>
    <i r="2">
      <x v="15"/>
    </i>
    <i r="2">
      <x v="16"/>
    </i>
    <i r="2">
      <x v="17"/>
    </i>
    <i r="2">
      <x v="18"/>
    </i>
    <i r="1">
      <x v="3"/>
    </i>
    <i r="2">
      <x v="12"/>
    </i>
    <i r="2">
      <x v="16"/>
    </i>
    <i r="2">
      <x v="17"/>
    </i>
    <i r="2">
      <x v="18"/>
    </i>
    <i t="grand">
      <x/>
    </i>
  </rowItems>
  <colItems count="1">
    <i/>
  </colItems>
  <dataFields count="1">
    <dataField name="Monto Total S/ " fld="42" baseField="0" baseItem="0" numFmtId="165"/>
  </dataFields>
  <formats count="33">
    <format dxfId="136">
      <pivotArea field="10" type="button" dataOnly="0" labelOnly="1" outline="0" axis="axisRow" fieldPosition="0"/>
    </format>
    <format dxfId="135">
      <pivotArea dataOnly="0" labelOnly="1" outline="0" axis="axisValues" fieldPosition="0"/>
    </format>
    <format dxfId="134">
      <pivotArea field="10" type="button" dataOnly="0" labelOnly="1" outline="0" axis="axisRow" fieldPosition="0"/>
    </format>
    <format dxfId="133">
      <pivotArea dataOnly="0" labelOnly="1" outline="0" axis="axisValues" fieldPosition="0"/>
    </format>
    <format dxfId="132">
      <pivotArea collapsedLevelsAreSubtotals="1" fieldPosition="0">
        <references count="1">
          <reference field="10" count="0"/>
        </references>
      </pivotArea>
    </format>
    <format dxfId="131">
      <pivotArea collapsedLevelsAreSubtotals="1" fieldPosition="0">
        <references count="2">
          <reference field="10" count="0" selected="0"/>
          <reference field="43" count="1">
            <x v="0"/>
          </reference>
        </references>
      </pivotArea>
    </format>
    <format dxfId="130">
      <pivotArea collapsedLevelsAreSubtotals="1" fieldPosition="0">
        <references count="3">
          <reference field="10" count="0" selected="0"/>
          <reference field="12" count="2">
            <x v="3"/>
            <x v="18"/>
          </reference>
          <reference field="43" count="1" selected="0">
            <x v="0"/>
          </reference>
        </references>
      </pivotArea>
    </format>
    <format dxfId="129">
      <pivotArea collapsedLevelsAreSubtotals="1" fieldPosition="0">
        <references count="2">
          <reference field="10" count="0" selected="0"/>
          <reference field="43" count="1">
            <x v="1"/>
          </reference>
        </references>
      </pivotArea>
    </format>
    <format dxfId="128">
      <pivotArea collapsedLevelsAreSubtotals="1" fieldPosition="0">
        <references count="3">
          <reference field="10" count="0" selected="0"/>
          <reference field="12" count="2">
            <x v="3"/>
            <x v="18"/>
          </reference>
          <reference field="43" count="1" selected="0">
            <x v="1"/>
          </reference>
        </references>
      </pivotArea>
    </format>
    <format dxfId="127">
      <pivotArea collapsedLevelsAreSubtotals="1" fieldPosition="0">
        <references count="2">
          <reference field="10" count="0" selected="0"/>
          <reference field="43" count="1">
            <x v="2"/>
          </reference>
        </references>
      </pivotArea>
    </format>
    <format dxfId="126">
      <pivotArea collapsedLevelsAreSubtotals="1" fieldPosition="0">
        <references count="3">
          <reference field="10" count="0" selected="0"/>
          <reference field="12" count="18">
            <x v="0"/>
            <x v="1"/>
            <x v="2"/>
            <x v="3"/>
            <x v="4"/>
            <x v="5"/>
            <x v="6"/>
            <x v="7"/>
            <x v="8"/>
            <x v="9"/>
            <x v="10"/>
            <x v="11"/>
            <x v="12"/>
            <x v="13"/>
            <x v="14"/>
            <x v="15"/>
            <x v="16"/>
            <x v="17"/>
          </reference>
          <reference field="43" count="1" selected="0">
            <x v="2"/>
          </reference>
        </references>
      </pivotArea>
    </format>
    <format dxfId="125">
      <pivotArea dataOnly="0" labelOnly="1" fieldPosition="0">
        <references count="1">
          <reference field="10" count="0"/>
        </references>
      </pivotArea>
    </format>
    <format dxfId="124">
      <pivotArea dataOnly="0" labelOnly="1" fieldPosition="0">
        <references count="2">
          <reference field="10" count="0" selected="0"/>
          <reference field="43" count="3">
            <x v="0"/>
            <x v="1"/>
            <x v="2"/>
          </reference>
        </references>
      </pivotArea>
    </format>
    <format dxfId="123">
      <pivotArea dataOnly="0" labelOnly="1" fieldPosition="0">
        <references count="3">
          <reference field="10" count="0" selected="0"/>
          <reference field="12" count="2">
            <x v="3"/>
            <x v="18"/>
          </reference>
          <reference field="43" count="1" selected="0">
            <x v="0"/>
          </reference>
        </references>
      </pivotArea>
    </format>
    <format dxfId="122">
      <pivotArea dataOnly="0" labelOnly="1" fieldPosition="0">
        <references count="3">
          <reference field="10" count="0" selected="0"/>
          <reference field="12" count="2">
            <x v="3"/>
            <x v="18"/>
          </reference>
          <reference field="43" count="1" selected="0">
            <x v="1"/>
          </reference>
        </references>
      </pivotArea>
    </format>
    <format dxfId="121">
      <pivotArea dataOnly="0" labelOnly="1" fieldPosition="0">
        <references count="3">
          <reference field="10" count="0" selected="0"/>
          <reference field="12" count="18">
            <x v="0"/>
            <x v="1"/>
            <x v="2"/>
            <x v="3"/>
            <x v="4"/>
            <x v="5"/>
            <x v="6"/>
            <x v="7"/>
            <x v="8"/>
            <x v="9"/>
            <x v="10"/>
            <x v="11"/>
            <x v="12"/>
            <x v="13"/>
            <x v="14"/>
            <x v="15"/>
            <x v="16"/>
            <x v="17"/>
          </reference>
          <reference field="43" count="1" selected="0">
            <x v="2"/>
          </reference>
        </references>
      </pivotArea>
    </format>
    <format dxfId="120">
      <pivotArea collapsedLevelsAreSubtotals="1" fieldPosition="0">
        <references count="1">
          <reference field="10" count="0"/>
        </references>
      </pivotArea>
    </format>
    <format dxfId="119">
      <pivotArea collapsedLevelsAreSubtotals="1" fieldPosition="0">
        <references count="2">
          <reference field="10" count="0" selected="0"/>
          <reference field="43" count="1">
            <x v="0"/>
          </reference>
        </references>
      </pivotArea>
    </format>
    <format dxfId="118">
      <pivotArea collapsedLevelsAreSubtotals="1" fieldPosition="0">
        <references count="3">
          <reference field="10" count="0" selected="0"/>
          <reference field="12" count="2">
            <x v="3"/>
            <x v="18"/>
          </reference>
          <reference field="43" count="1" selected="0">
            <x v="0"/>
          </reference>
        </references>
      </pivotArea>
    </format>
    <format dxfId="117">
      <pivotArea collapsedLevelsAreSubtotals="1" fieldPosition="0">
        <references count="2">
          <reference field="10" count="0" selected="0"/>
          <reference field="43" count="1">
            <x v="1"/>
          </reference>
        </references>
      </pivotArea>
    </format>
    <format dxfId="116">
      <pivotArea collapsedLevelsAreSubtotals="1" fieldPosition="0">
        <references count="3">
          <reference field="10" count="0" selected="0"/>
          <reference field="12" count="2">
            <x v="3"/>
            <x v="18"/>
          </reference>
          <reference field="43" count="1" selected="0">
            <x v="1"/>
          </reference>
        </references>
      </pivotArea>
    </format>
    <format dxfId="115">
      <pivotArea collapsedLevelsAreSubtotals="1" fieldPosition="0">
        <references count="2">
          <reference field="10" count="0" selected="0"/>
          <reference field="43" count="1">
            <x v="2"/>
          </reference>
        </references>
      </pivotArea>
    </format>
    <format dxfId="114">
      <pivotArea collapsedLevelsAreSubtotals="1" fieldPosition="0">
        <references count="3">
          <reference field="10" count="0" selected="0"/>
          <reference field="12" count="0"/>
          <reference field="43" count="1" selected="0">
            <x v="2"/>
          </reference>
        </references>
      </pivotArea>
    </format>
    <format dxfId="113">
      <pivotArea collapsedLevelsAreSubtotals="1" fieldPosition="0">
        <references count="2">
          <reference field="10" count="0" selected="0"/>
          <reference field="43" count="1">
            <x v="3"/>
          </reference>
        </references>
      </pivotArea>
    </format>
    <format dxfId="112">
      <pivotArea collapsedLevelsAreSubtotals="1" fieldPosition="0">
        <references count="3">
          <reference field="10" count="0" selected="0"/>
          <reference field="12" count="4">
            <x v="12"/>
            <x v="16"/>
            <x v="17"/>
            <x v="18"/>
          </reference>
          <reference field="43" count="1" selected="0">
            <x v="3"/>
          </reference>
        </references>
      </pivotArea>
    </format>
    <format dxfId="111">
      <pivotArea dataOnly="0" labelOnly="1" fieldPosition="0">
        <references count="1">
          <reference field="10" count="0"/>
        </references>
      </pivotArea>
    </format>
    <format dxfId="110">
      <pivotArea dataOnly="0" labelOnly="1" fieldPosition="0">
        <references count="2">
          <reference field="10" count="0" selected="0"/>
          <reference field="43" count="0"/>
        </references>
      </pivotArea>
    </format>
    <format dxfId="109">
      <pivotArea dataOnly="0" labelOnly="1" fieldPosition="0">
        <references count="3">
          <reference field="10" count="0" selected="0"/>
          <reference field="12" count="2">
            <x v="3"/>
            <x v="18"/>
          </reference>
          <reference field="43" count="1" selected="0">
            <x v="0"/>
          </reference>
        </references>
      </pivotArea>
    </format>
    <format dxfId="108">
      <pivotArea dataOnly="0" labelOnly="1" fieldPosition="0">
        <references count="3">
          <reference field="10" count="0" selected="0"/>
          <reference field="12" count="2">
            <x v="3"/>
            <x v="18"/>
          </reference>
          <reference field="43" count="1" selected="0">
            <x v="1"/>
          </reference>
        </references>
      </pivotArea>
    </format>
    <format dxfId="107">
      <pivotArea dataOnly="0" labelOnly="1" fieldPosition="0">
        <references count="3">
          <reference field="10" count="0" selected="0"/>
          <reference field="12" count="0"/>
          <reference field="43" count="1" selected="0">
            <x v="2"/>
          </reference>
        </references>
      </pivotArea>
    </format>
    <format dxfId="106">
      <pivotArea dataOnly="0" labelOnly="1" fieldPosition="0">
        <references count="3">
          <reference field="10" count="0" selected="0"/>
          <reference field="12" count="4">
            <x v="12"/>
            <x v="16"/>
            <x v="17"/>
            <x v="18"/>
          </reference>
          <reference field="43" count="1" selected="0">
            <x v="3"/>
          </reference>
        </references>
      </pivotArea>
    </format>
    <format dxfId="105">
      <pivotArea grandRow="1" outline="0" collapsedLevelsAreSubtotals="1" fieldPosition="0"/>
    </format>
    <format dxfId="104">
      <pivotArea field="10" type="button" dataOnly="0" labelOnly="1" outline="0" axis="axisRow" fieldPosition="0"/>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02D441-AB9E-426C-A9ED-929D4D0F12E3}" name="TablaDinámica2" cacheId="2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6:C18" firstHeaderRow="0" firstDataRow="1" firstDataCol="1" rowPageCount="4" colPageCount="1"/>
  <pivotFields count="110">
    <pivotField compact="0" outline="0" showAll="0"/>
    <pivotField axis="axisPage" compact="0" outline="0" showAll="0">
      <items count="8">
        <item h="1" x="4"/>
        <item h="1" x="2"/>
        <item h="1" x="0"/>
        <item x="5"/>
        <item h="1" x="3"/>
        <item h="1" x="1"/>
        <item h="1" x="6"/>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360">
        <item x="331"/>
        <item x="198"/>
        <item x="269"/>
        <item x="16"/>
        <item x="252"/>
        <item x="297"/>
        <item x="246"/>
        <item x="299"/>
        <item x="294"/>
        <item x="232"/>
        <item x="185"/>
        <item x="350"/>
        <item x="241"/>
        <item x="214"/>
        <item x="236"/>
        <item x="237"/>
        <item x="0"/>
        <item x="1"/>
        <item x="2"/>
        <item x="167"/>
        <item x="162"/>
        <item x="306"/>
        <item x="4"/>
        <item x="217"/>
        <item x="238"/>
        <item x="239"/>
        <item x="5"/>
        <item x="6"/>
        <item x="7"/>
        <item x="8"/>
        <item x="9"/>
        <item x="10"/>
        <item x="11"/>
        <item x="12"/>
        <item x="13"/>
        <item x="14"/>
        <item x="15"/>
        <item x="268"/>
        <item x="277"/>
        <item x="275"/>
        <item x="126"/>
        <item x="235"/>
        <item x="18"/>
        <item x="163"/>
        <item x="168"/>
        <item x="169"/>
        <item x="170"/>
        <item x="171"/>
        <item x="172"/>
        <item x="19"/>
        <item x="20"/>
        <item x="21"/>
        <item x="22"/>
        <item x="23"/>
        <item x="24"/>
        <item x="25"/>
        <item x="173"/>
        <item x="17"/>
        <item x="234"/>
        <item x="325"/>
        <item x="303"/>
        <item x="274"/>
        <item x="26"/>
        <item x="298"/>
        <item x="270"/>
        <item x="310"/>
        <item x="311"/>
        <item x="259"/>
        <item x="260"/>
        <item x="177"/>
        <item x="257"/>
        <item x="279"/>
        <item x="296"/>
        <item x="262"/>
        <item x="301"/>
        <item x="293"/>
        <item x="233"/>
        <item x="273"/>
        <item x="271"/>
        <item x="27"/>
        <item x="28"/>
        <item x="29"/>
        <item x="30"/>
        <item x="164"/>
        <item x="31"/>
        <item x="32"/>
        <item x="33"/>
        <item x="34"/>
        <item x="35"/>
        <item x="200"/>
        <item x="302"/>
        <item x="39"/>
        <item x="48"/>
        <item x="49"/>
        <item x="50"/>
        <item x="51"/>
        <item x="52"/>
        <item x="53"/>
        <item x="54"/>
        <item x="55"/>
        <item x="40"/>
        <item x="41"/>
        <item x="42"/>
        <item x="43"/>
        <item x="44"/>
        <item x="45"/>
        <item x="46"/>
        <item x="47"/>
        <item x="230"/>
        <item x="191"/>
        <item x="56"/>
        <item x="57"/>
        <item x="63"/>
        <item x="64"/>
        <item x="65"/>
        <item x="66"/>
        <item x="67"/>
        <item x="68"/>
        <item x="69"/>
        <item x="70"/>
        <item x="58"/>
        <item x="71"/>
        <item x="72"/>
        <item x="59"/>
        <item x="60"/>
        <item x="61"/>
        <item x="62"/>
        <item x="189"/>
        <item x="348"/>
        <item x="73"/>
        <item x="74"/>
        <item x="75"/>
        <item x="76"/>
        <item x="339"/>
        <item x="203"/>
        <item x="77"/>
        <item x="78"/>
        <item x="87"/>
        <item x="88"/>
        <item x="89"/>
        <item x="90"/>
        <item x="91"/>
        <item x="92"/>
        <item x="93"/>
        <item x="94"/>
        <item x="95"/>
        <item x="96"/>
        <item x="322"/>
        <item x="97"/>
        <item x="98"/>
        <item x="99"/>
        <item x="100"/>
        <item x="101"/>
        <item x="102"/>
        <item x="103"/>
        <item x="104"/>
        <item x="80"/>
        <item x="105"/>
        <item x="351"/>
        <item x="106"/>
        <item x="107"/>
        <item x="81"/>
        <item x="82"/>
        <item x="83"/>
        <item x="84"/>
        <item x="85"/>
        <item x="86"/>
        <item x="227"/>
        <item x="326"/>
        <item x="184"/>
        <item x="258"/>
        <item x="324"/>
        <item x="187"/>
        <item x="109"/>
        <item x="110"/>
        <item x="111"/>
        <item x="112"/>
        <item x="332"/>
        <item x="344"/>
        <item x="345"/>
        <item x="346"/>
        <item x="312"/>
        <item x="340"/>
        <item x="347"/>
        <item x="333"/>
        <item x="334"/>
        <item x="144"/>
        <item x="342"/>
        <item x="343"/>
        <item x="338"/>
        <item x="337"/>
        <item x="355"/>
        <item x="354"/>
        <item x="336"/>
        <item x="341"/>
        <item x="263"/>
        <item x="117"/>
        <item x="118"/>
        <item x="120"/>
        <item x="196"/>
        <item x="119"/>
        <item x="206"/>
        <item x="211"/>
        <item x="253"/>
        <item x="284"/>
        <item x="123"/>
        <item x="327"/>
        <item x="243"/>
        <item x="295"/>
        <item x="210"/>
        <item x="121"/>
        <item x="291"/>
        <item x="125"/>
        <item x="261"/>
        <item x="304"/>
        <item x="314"/>
        <item x="357"/>
        <item x="124"/>
        <item x="281"/>
        <item x="300"/>
        <item x="307"/>
        <item x="122"/>
        <item x="231"/>
        <item x="316"/>
        <item x="131"/>
        <item x="174"/>
        <item x="323"/>
        <item x="146"/>
        <item x="358"/>
        <item x="132"/>
        <item x="228"/>
        <item x="108"/>
        <item x="113"/>
        <item x="114"/>
        <item x="115"/>
        <item x="116"/>
        <item x="192"/>
        <item x="136"/>
        <item x="137"/>
        <item x="138"/>
        <item x="139"/>
        <item x="140"/>
        <item x="141"/>
        <item x="142"/>
        <item x="229"/>
        <item x="165"/>
        <item x="143"/>
        <item x="145"/>
        <item x="3"/>
        <item x="349"/>
        <item x="209"/>
        <item x="240"/>
        <item x="218"/>
        <item x="255"/>
        <item x="319"/>
        <item x="264"/>
        <item x="288"/>
        <item x="289"/>
        <item x="216"/>
        <item x="215"/>
        <item x="272"/>
        <item x="207"/>
        <item x="285"/>
        <item x="222"/>
        <item x="134"/>
        <item x="178"/>
        <item x="315"/>
        <item x="219"/>
        <item x="204"/>
        <item x="205"/>
        <item x="224"/>
        <item x="221"/>
        <item x="220"/>
        <item x="194"/>
        <item x="247"/>
        <item x="292"/>
        <item x="133"/>
        <item x="135"/>
        <item x="249"/>
        <item x="226"/>
        <item x="179"/>
        <item x="183"/>
        <item x="193"/>
        <item x="190"/>
        <item x="290"/>
        <item x="254"/>
        <item x="278"/>
        <item x="180"/>
        <item x="199"/>
        <item x="202"/>
        <item x="328"/>
        <item x="188"/>
        <item x="251"/>
        <item x="208"/>
        <item x="309"/>
        <item x="280"/>
        <item x="250"/>
        <item x="181"/>
        <item x="308"/>
        <item x="175"/>
        <item x="36"/>
        <item x="37"/>
        <item x="201"/>
        <item x="197"/>
        <item x="256"/>
        <item x="212"/>
        <item x="213"/>
        <item x="223"/>
        <item x="195"/>
        <item x="248"/>
        <item x="352"/>
        <item x="129"/>
        <item x="313"/>
        <item x="176"/>
        <item x="166"/>
        <item x="353"/>
        <item x="286"/>
        <item x="130"/>
        <item x="287"/>
        <item x="127"/>
        <item x="128"/>
        <item x="186"/>
        <item x="283"/>
        <item x="79"/>
        <item x="305"/>
        <item x="244"/>
        <item x="245"/>
        <item x="356"/>
        <item x="320"/>
        <item x="265"/>
        <item x="317"/>
        <item x="318"/>
        <item x="182"/>
        <item x="266"/>
        <item x="38"/>
        <item x="225"/>
        <item x="329"/>
        <item x="276"/>
        <item x="147"/>
        <item x="156"/>
        <item x="157"/>
        <item x="335"/>
        <item x="158"/>
        <item x="159"/>
        <item x="160"/>
        <item x="161"/>
        <item x="148"/>
        <item x="149"/>
        <item x="150"/>
        <item x="151"/>
        <item x="152"/>
        <item x="153"/>
        <item x="154"/>
        <item x="155"/>
        <item x="282"/>
        <item x="242"/>
        <item x="321"/>
        <item x="267"/>
        <item x="330"/>
        <item t="default"/>
      </items>
    </pivotField>
    <pivotField axis="axisPage" compact="0" outline="0" showAll="0">
      <items count="4">
        <item h="1" x="0"/>
        <item h="1" x="2"/>
        <item x="1"/>
        <item t="default"/>
      </items>
    </pivotField>
    <pivotField compact="0" outline="0" showAll="0"/>
    <pivotField compact="0" outline="0" showAll="0"/>
    <pivotField compact="0" outline="0" showAll="0"/>
    <pivotField compact="0" outline="0" showAll="0"/>
    <pivotField axis="axisPage" compact="0" outline="0" multipleItemSelectionAllowed="1" showAll="0">
      <items count="8">
        <item x="1"/>
        <item h="1" x="6"/>
        <item h="1" x="5"/>
        <item h="1" x="4"/>
        <item h="1" x="3"/>
        <item h="1" x="2"/>
        <item x="0"/>
        <item t="default"/>
      </items>
    </pivotField>
    <pivotField axis="axisPage" compact="0" outline="0" multipleItemSelectionAllowed="1" showAll="0">
      <items count="4">
        <item x="1"/>
        <item h="1"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2">
    <i>
      <x v="2"/>
    </i>
    <i>
      <x v="37"/>
    </i>
    <i>
      <x v="38"/>
    </i>
    <i>
      <x v="72"/>
    </i>
    <i>
      <x v="74"/>
    </i>
    <i>
      <x v="75"/>
    </i>
    <i>
      <x v="78"/>
    </i>
    <i>
      <x v="181"/>
    </i>
    <i>
      <x v="208"/>
    </i>
    <i>
      <x v="262"/>
    </i>
    <i>
      <x v="286"/>
    </i>
    <i t="grand">
      <x/>
    </i>
  </rowItems>
  <colFields count="1">
    <field x="-2"/>
  </colFields>
  <colItems count="2">
    <i>
      <x/>
    </i>
    <i i="1">
      <x v="1"/>
    </i>
  </colItems>
  <pageFields count="4">
    <pageField fld="1" item="3" hier="-1"/>
    <pageField fld="8" item="2" hier="-1"/>
    <pageField fld="13" hier="-1"/>
    <pageField fld="14" hier="-1"/>
  </pageFields>
  <dataFields count="2">
    <dataField name="Suma de Total Costo de B.S - PIA" fld="23" baseField="0" baseItem="0"/>
    <dataField name="Suma de MONTO TOTAL CERTIFICADO/EJECUTADO" fld="103" baseField="0" baseItem="0"/>
  </dataFields>
  <formats count="3">
    <format dxfId="103">
      <pivotArea outline="0" collapsedLevelsAreSubtotals="1" fieldPosition="0"/>
    </format>
    <format dxfId="102">
      <pivotArea dataOnly="0" labelOnly="1" outline="0" fieldPosition="0">
        <references count="1">
          <reference field="4294967294" count="1">
            <x v="1"/>
          </reference>
        </references>
      </pivotArea>
    </format>
    <format dxfId="101">
      <pivotArea dataOnly="0" labelOnly="1" outline="0" fieldPosition="0">
        <references count="1">
          <reference field="7" count="11">
            <x v="2"/>
            <x v="37"/>
            <x v="38"/>
            <x v="72"/>
            <x v="74"/>
            <x v="75"/>
            <x v="78"/>
            <x v="181"/>
            <x v="208"/>
            <x v="262"/>
            <x v="28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E1542" dT="2026-03-03T22:14:12.40" personId="{664CC4E6-62F4-488E-B9B4-38AA7E300FDD}" id="{9F40D81B-BEF2-4C31-9E36-17DD85CCAB61}">
    <text xml:space="preserve">PROGRAMADO POR S/ 250,000.00 - SE PRIROIZO S/ 246,000.00 PARA REQUERIR 3 CARGOS NUEVOS 
</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EFF86-7128-4FE9-B5C5-10A9BEB6E6E9}">
  <dimension ref="A3:C18"/>
  <sheetViews>
    <sheetView workbookViewId="0">
      <selection activeCell="A5" sqref="A5:B17"/>
    </sheetView>
  </sheetViews>
  <sheetFormatPr baseColWidth="10" defaultColWidth="11.42578125" defaultRowHeight="15" x14ac:dyDescent="0.25"/>
  <cols>
    <col min="1" max="1" width="25" bestFit="1" customWidth="1"/>
    <col min="2" max="2" width="22.42578125" bestFit="1" customWidth="1"/>
    <col min="3" max="3" width="15.140625" bestFit="1" customWidth="1"/>
    <col min="4" max="4" width="16.85546875" bestFit="1" customWidth="1"/>
  </cols>
  <sheetData>
    <row r="3" spans="1:3" x14ac:dyDescent="0.25">
      <c r="A3" s="24" t="s">
        <v>0</v>
      </c>
      <c r="B3" s="24" t="s">
        <v>1</v>
      </c>
    </row>
    <row r="4" spans="1:3" x14ac:dyDescent="0.25">
      <c r="A4" s="24" t="s">
        <v>2</v>
      </c>
      <c r="B4" t="s">
        <v>3</v>
      </c>
      <c r="C4" t="s">
        <v>4</v>
      </c>
    </row>
    <row r="5" spans="1:3" x14ac:dyDescent="0.25">
      <c r="A5" s="51" t="s">
        <v>5</v>
      </c>
      <c r="B5" s="22">
        <v>5459893</v>
      </c>
      <c r="C5" s="22">
        <v>5459893</v>
      </c>
    </row>
    <row r="6" spans="1:3" x14ac:dyDescent="0.25">
      <c r="A6" s="51" t="s">
        <v>6</v>
      </c>
      <c r="B6" s="22">
        <v>120000</v>
      </c>
      <c r="C6" s="22">
        <v>120000</v>
      </c>
    </row>
    <row r="7" spans="1:3" x14ac:dyDescent="0.25">
      <c r="A7" s="51" t="s">
        <v>7</v>
      </c>
      <c r="B7" s="22">
        <v>70490</v>
      </c>
      <c r="C7" s="22">
        <v>70490</v>
      </c>
    </row>
    <row r="8" spans="1:3" x14ac:dyDescent="0.25">
      <c r="A8" s="51" t="s">
        <v>8</v>
      </c>
      <c r="B8" s="22">
        <v>69020269</v>
      </c>
      <c r="C8" s="22">
        <v>69020269</v>
      </c>
    </row>
    <row r="9" spans="1:3" x14ac:dyDescent="0.25">
      <c r="A9" s="51" t="s">
        <v>9</v>
      </c>
      <c r="B9" s="22">
        <v>23523600</v>
      </c>
      <c r="C9" s="22">
        <v>23523600</v>
      </c>
    </row>
    <row r="10" spans="1:3" x14ac:dyDescent="0.25">
      <c r="A10" s="51" t="s">
        <v>10</v>
      </c>
      <c r="B10" s="22">
        <v>182682298</v>
      </c>
      <c r="C10" s="22">
        <v>182682298</v>
      </c>
    </row>
    <row r="11" spans="1:3" x14ac:dyDescent="0.25">
      <c r="A11" s="51" t="s">
        <v>11</v>
      </c>
      <c r="B11" s="22">
        <v>88040669</v>
      </c>
      <c r="C11" s="22">
        <v>88040669</v>
      </c>
    </row>
    <row r="12" spans="1:3" x14ac:dyDescent="0.25">
      <c r="A12" s="51" t="s">
        <v>12</v>
      </c>
      <c r="B12" s="22">
        <v>275230</v>
      </c>
      <c r="C12" s="22">
        <v>275230</v>
      </c>
    </row>
    <row r="13" spans="1:3" x14ac:dyDescent="0.25">
      <c r="A13" s="51" t="s">
        <v>13</v>
      </c>
      <c r="B13" s="22">
        <v>9686536</v>
      </c>
      <c r="C13" s="22">
        <v>9686536</v>
      </c>
    </row>
    <row r="14" spans="1:3" x14ac:dyDescent="0.25">
      <c r="A14" s="51" t="s">
        <v>14</v>
      </c>
      <c r="B14" s="22">
        <v>82627350</v>
      </c>
      <c r="C14" s="22">
        <v>82627350</v>
      </c>
    </row>
    <row r="15" spans="1:3" x14ac:dyDescent="0.25">
      <c r="A15" s="51" t="s">
        <v>15</v>
      </c>
      <c r="B15" s="22">
        <v>97200</v>
      </c>
      <c r="C15" s="22">
        <v>97200</v>
      </c>
    </row>
    <row r="16" spans="1:3" x14ac:dyDescent="0.25">
      <c r="A16" s="51" t="s">
        <v>16</v>
      </c>
      <c r="B16" s="22">
        <v>98000</v>
      </c>
      <c r="C16" s="22">
        <v>98000</v>
      </c>
    </row>
    <row r="17" spans="1:3" x14ac:dyDescent="0.25">
      <c r="A17" s="51" t="s">
        <v>17</v>
      </c>
      <c r="B17" s="22">
        <v>9563228</v>
      </c>
      <c r="C17" s="22">
        <v>9563228</v>
      </c>
    </row>
    <row r="18" spans="1:3" x14ac:dyDescent="0.25">
      <c r="A18" s="51" t="s">
        <v>4</v>
      </c>
      <c r="B18" s="22">
        <v>471264763</v>
      </c>
      <c r="C18" s="22">
        <v>471264763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40918-CECA-43C3-AB8C-5F0AF8B3CC77}">
  <sheetPr>
    <tabColor rgb="FF002060"/>
  </sheetPr>
  <dimension ref="A2:BB1048568"/>
  <sheetViews>
    <sheetView zoomScale="115" zoomScaleNormal="115" workbookViewId="0">
      <pane xSplit="1" ySplit="2" topLeftCell="U3" activePane="bottomRight" state="frozen"/>
      <selection pane="topRight" activeCell="A5" sqref="A5:B17"/>
      <selection pane="bottomLeft" activeCell="A5" sqref="A5:B17"/>
      <selection pane="bottomRight" activeCell="A5" sqref="A5:B17"/>
    </sheetView>
  </sheetViews>
  <sheetFormatPr baseColWidth="10" defaultColWidth="11.42578125" defaultRowHeight="15" x14ac:dyDescent="0.25"/>
  <cols>
    <col min="1" max="1" width="2.5703125" customWidth="1"/>
    <col min="2" max="3" width="10.42578125" customWidth="1"/>
    <col min="4" max="4" width="17.140625" customWidth="1"/>
    <col min="5" max="6" width="10.42578125" customWidth="1"/>
    <col min="7" max="8" width="12.140625" customWidth="1"/>
    <col min="9" max="12" width="10.42578125" customWidth="1"/>
    <col min="13" max="13" width="48.140625" customWidth="1"/>
    <col min="14" max="14" width="79" customWidth="1"/>
    <col min="15" max="16" width="12.42578125" customWidth="1"/>
    <col min="17" max="17" width="7.140625" customWidth="1"/>
    <col min="18" max="19" width="12.42578125" customWidth="1"/>
    <col min="20" max="21" width="9.5703125" customWidth="1"/>
    <col min="22" max="22" width="46.5703125" customWidth="1"/>
    <col min="23" max="26" width="12.42578125" customWidth="1"/>
    <col min="27" max="29" width="7.140625" customWidth="1"/>
    <col min="30" max="38" width="6.42578125" customWidth="1"/>
    <col min="39" max="39" width="12.42578125" customWidth="1"/>
    <col min="41" max="41" width="14.5703125" customWidth="1"/>
    <col min="42" max="42" width="15" customWidth="1"/>
    <col min="43" max="43" width="15" bestFit="1" customWidth="1"/>
    <col min="53" max="54" width="13.42578125" bestFit="1" customWidth="1"/>
  </cols>
  <sheetData>
    <row r="2" spans="2:54" ht="38.25" x14ac:dyDescent="0.25">
      <c r="B2" s="1" t="s">
        <v>18</v>
      </c>
      <c r="C2" s="1" t="s">
        <v>19</v>
      </c>
      <c r="D2" s="2" t="s">
        <v>20</v>
      </c>
      <c r="E2" s="2" t="s">
        <v>21</v>
      </c>
      <c r="F2" s="2" t="s">
        <v>22</v>
      </c>
      <c r="G2" s="2" t="s">
        <v>23</v>
      </c>
      <c r="H2" s="2" t="s">
        <v>24</v>
      </c>
      <c r="I2" s="2" t="s">
        <v>25</v>
      </c>
      <c r="J2" s="2" t="s">
        <v>26</v>
      </c>
      <c r="K2" s="2" t="s">
        <v>27</v>
      </c>
      <c r="L2" s="2" t="s">
        <v>28</v>
      </c>
      <c r="M2" s="3" t="s">
        <v>29</v>
      </c>
      <c r="N2" s="1" t="s">
        <v>30</v>
      </c>
      <c r="O2" s="4" t="s">
        <v>31</v>
      </c>
      <c r="P2" s="5" t="s">
        <v>32</v>
      </c>
      <c r="Q2" s="5" t="s">
        <v>33</v>
      </c>
      <c r="R2" s="5" t="s">
        <v>34</v>
      </c>
      <c r="S2" s="6" t="s">
        <v>35</v>
      </c>
      <c r="T2" s="7" t="s">
        <v>7</v>
      </c>
      <c r="U2" s="8" t="s">
        <v>36</v>
      </c>
      <c r="V2" s="9" t="s">
        <v>37</v>
      </c>
      <c r="W2" s="9" t="s">
        <v>38</v>
      </c>
      <c r="X2" s="10" t="s">
        <v>39</v>
      </c>
      <c r="Y2" s="11" t="s">
        <v>40</v>
      </c>
      <c r="Z2" s="12" t="s">
        <v>41</v>
      </c>
      <c r="AA2" s="9" t="s">
        <v>42</v>
      </c>
      <c r="AB2" s="9" t="s">
        <v>43</v>
      </c>
      <c r="AC2" s="9" t="s">
        <v>44</v>
      </c>
      <c r="AD2" s="9" t="s">
        <v>45</v>
      </c>
      <c r="AE2" s="9" t="s">
        <v>46</v>
      </c>
      <c r="AF2" s="9" t="s">
        <v>47</v>
      </c>
      <c r="AG2" s="9" t="s">
        <v>48</v>
      </c>
      <c r="AH2" s="9" t="s">
        <v>49</v>
      </c>
      <c r="AI2" s="9" t="s">
        <v>50</v>
      </c>
      <c r="AJ2" s="9" t="s">
        <v>51</v>
      </c>
      <c r="AK2" s="9" t="s">
        <v>52</v>
      </c>
      <c r="AL2" s="9" t="s">
        <v>53</v>
      </c>
      <c r="AM2" s="13" t="s">
        <v>54</v>
      </c>
      <c r="AN2" s="25" t="s">
        <v>55</v>
      </c>
      <c r="AO2" s="49" t="s">
        <v>42</v>
      </c>
      <c r="AP2" s="49" t="s">
        <v>43</v>
      </c>
      <c r="AQ2" s="49" t="s">
        <v>44</v>
      </c>
      <c r="AR2" s="49" t="s">
        <v>45</v>
      </c>
      <c r="AS2" s="49" t="s">
        <v>46</v>
      </c>
      <c r="AT2" s="49" t="s">
        <v>47</v>
      </c>
      <c r="AU2" s="49" t="s">
        <v>48</v>
      </c>
      <c r="AV2" s="49" t="s">
        <v>49</v>
      </c>
      <c r="AW2" s="49" t="s">
        <v>50</v>
      </c>
      <c r="AX2" s="49" t="s">
        <v>51</v>
      </c>
      <c r="AY2" s="49" t="s">
        <v>52</v>
      </c>
      <c r="AZ2" s="49" t="s">
        <v>53</v>
      </c>
      <c r="BA2" s="49" t="s">
        <v>56</v>
      </c>
      <c r="BB2" s="49" t="s">
        <v>57</v>
      </c>
    </row>
    <row r="3" spans="2:54" x14ac:dyDescent="0.25">
      <c r="B3" s="14">
        <v>2026</v>
      </c>
      <c r="C3" s="14">
        <v>479</v>
      </c>
      <c r="D3" s="15"/>
      <c r="E3" s="15"/>
      <c r="F3" s="15" t="s">
        <v>58</v>
      </c>
      <c r="G3" s="14" t="e">
        <f>+VLOOKUP(M3,#REF!,5,FALSE)</f>
        <v>#REF!</v>
      </c>
      <c r="H3" s="14" t="e">
        <f>+VLOOKUP(M3,#REF!,7,FALSE)</f>
        <v>#REF!</v>
      </c>
      <c r="I3" s="14"/>
      <c r="J3" s="14"/>
      <c r="K3" s="14"/>
      <c r="L3" s="14"/>
      <c r="M3" s="15" t="str">
        <f>+CONCATENATE(B3,R3,Q3,N3)</f>
        <v>2026EG 2026GAD</v>
      </c>
      <c r="N3" s="15"/>
      <c r="O3" s="16"/>
      <c r="P3" s="14" t="s">
        <v>59</v>
      </c>
      <c r="Q3" s="14" t="s">
        <v>5</v>
      </c>
      <c r="R3" s="14" t="s">
        <v>60</v>
      </c>
      <c r="S3" s="14" t="s">
        <v>61</v>
      </c>
      <c r="T3" s="14" t="str">
        <f>+MID(U3,1,3)</f>
        <v>2.3</v>
      </c>
      <c r="U3" s="17" t="s">
        <v>62</v>
      </c>
      <c r="V3" s="15" t="s">
        <v>63</v>
      </c>
      <c r="W3" s="15" t="s">
        <v>64</v>
      </c>
      <c r="X3" s="14" t="s">
        <v>65</v>
      </c>
      <c r="Y3" s="18">
        <v>1</v>
      </c>
      <c r="Z3" s="19">
        <v>3607920</v>
      </c>
      <c r="AA3" s="14">
        <v>30</v>
      </c>
      <c r="AB3" s="14">
        <v>0</v>
      </c>
      <c r="AC3" s="14">
        <v>0</v>
      </c>
      <c r="AD3" s="14">
        <v>0</v>
      </c>
      <c r="AE3" s="20">
        <v>0</v>
      </c>
      <c r="AF3" s="20">
        <v>0</v>
      </c>
      <c r="AG3" s="20">
        <v>0</v>
      </c>
      <c r="AH3" s="20">
        <v>0</v>
      </c>
      <c r="AI3" s="20">
        <v>0</v>
      </c>
      <c r="AJ3" s="20">
        <v>0</v>
      </c>
      <c r="AK3" s="20">
        <v>0</v>
      </c>
      <c r="AL3" s="20">
        <v>0</v>
      </c>
      <c r="AM3" s="19">
        <f>+IFERROR(IF(OR(X3="LOCADOR",X3="VIATICOS",X3="CAJA CHICA"),IF(X3="LOCADOR",Y3*(Z3/30)*SUM(AA3:AL3),Y3*Z3*SUM(AA3:AL3)),Z3*SUM(AA3:AL3)),"")</f>
        <v>3607920</v>
      </c>
      <c r="AN3" s="26" t="s">
        <v>3</v>
      </c>
      <c r="AO3" s="50">
        <f>+$Z3*AA3/30*$Y3</f>
        <v>3607920</v>
      </c>
      <c r="AP3" s="50">
        <f t="shared" ref="AP3:AZ3" si="0">+$Z3*AB3/30*$Y3</f>
        <v>0</v>
      </c>
      <c r="AQ3" s="50">
        <f t="shared" si="0"/>
        <v>0</v>
      </c>
      <c r="AR3" s="50">
        <f t="shared" si="0"/>
        <v>0</v>
      </c>
      <c r="AS3" s="50">
        <f t="shared" si="0"/>
        <v>0</v>
      </c>
      <c r="AT3" s="50">
        <f t="shared" si="0"/>
        <v>0</v>
      </c>
      <c r="AU3" s="50">
        <f t="shared" si="0"/>
        <v>0</v>
      </c>
      <c r="AV3" s="50">
        <f t="shared" si="0"/>
        <v>0</v>
      </c>
      <c r="AW3" s="50">
        <f t="shared" si="0"/>
        <v>0</v>
      </c>
      <c r="AX3" s="50">
        <f t="shared" si="0"/>
        <v>0</v>
      </c>
      <c r="AY3" s="50">
        <f t="shared" si="0"/>
        <v>0</v>
      </c>
      <c r="AZ3" s="50">
        <f t="shared" si="0"/>
        <v>0</v>
      </c>
      <c r="BA3" s="50">
        <f>+ROUNDUP(SUM(AO3:AZ3),0)</f>
        <v>3607920</v>
      </c>
      <c r="BB3" s="50">
        <f>+AM3-BA3</f>
        <v>0</v>
      </c>
    </row>
    <row r="4" spans="2:54" x14ac:dyDescent="0.25">
      <c r="B4" s="14">
        <v>2026</v>
      </c>
      <c r="C4" s="14">
        <v>479</v>
      </c>
      <c r="D4" s="15"/>
      <c r="E4" s="15"/>
      <c r="F4" s="15" t="s">
        <v>58</v>
      </c>
      <c r="G4" s="14" t="e">
        <f>+VLOOKUP(M4,#REF!,5,FALSE)</f>
        <v>#REF!</v>
      </c>
      <c r="H4" s="14" t="e">
        <f>+VLOOKUP(M4,#REF!,7,FALSE)</f>
        <v>#REF!</v>
      </c>
      <c r="I4" s="14"/>
      <c r="J4" s="14"/>
      <c r="K4" s="14"/>
      <c r="L4" s="14"/>
      <c r="M4" s="15" t="str">
        <f t="shared" ref="M4:M67" si="1">+CONCATENATE(B4,R4,Q4,N4)</f>
        <v>2026EG 2026GAJ</v>
      </c>
      <c r="N4" s="15"/>
      <c r="O4" s="16"/>
      <c r="P4" s="14" t="s">
        <v>59</v>
      </c>
      <c r="Q4" s="14" t="s">
        <v>6</v>
      </c>
      <c r="R4" s="14" t="s">
        <v>60</v>
      </c>
      <c r="S4" s="14" t="s">
        <v>61</v>
      </c>
      <c r="T4" s="14" t="str">
        <f t="shared" ref="T4:T67" si="2">+MID(U4,1,3)</f>
        <v>2.3</v>
      </c>
      <c r="U4" s="17" t="s">
        <v>62</v>
      </c>
      <c r="V4" s="15" t="s">
        <v>63</v>
      </c>
      <c r="W4" s="15" t="s">
        <v>64</v>
      </c>
      <c r="X4" s="14" t="s">
        <v>65</v>
      </c>
      <c r="Y4" s="18">
        <v>1</v>
      </c>
      <c r="Z4" s="19">
        <v>120000</v>
      </c>
      <c r="AA4" s="14">
        <v>30</v>
      </c>
      <c r="AB4" s="14">
        <v>0</v>
      </c>
      <c r="AC4" s="14">
        <v>0</v>
      </c>
      <c r="AD4" s="14">
        <v>0</v>
      </c>
      <c r="AE4" s="20">
        <v>0</v>
      </c>
      <c r="AF4" s="20">
        <v>0</v>
      </c>
      <c r="AG4" s="20">
        <v>0</v>
      </c>
      <c r="AH4" s="20">
        <v>0</v>
      </c>
      <c r="AI4" s="20">
        <v>0</v>
      </c>
      <c r="AJ4" s="20">
        <v>0</v>
      </c>
      <c r="AK4" s="20">
        <v>0</v>
      </c>
      <c r="AL4" s="20">
        <v>0</v>
      </c>
      <c r="AM4" s="19">
        <f t="shared" ref="AM4:AM67" si="3">+IFERROR(IF(OR(X4="LOCADOR",X4="VIATICOS",X4="CAJA CHICA"),IF(X4="LOCADOR",Y4*(Z4/30)*SUM(AA4:AL4),Y4*Z4*SUM(AA4:AL4)),Z4*SUM(AA4:AL4)),"")</f>
        <v>120000</v>
      </c>
      <c r="AN4" s="26" t="s">
        <v>3</v>
      </c>
      <c r="AO4" s="50">
        <f t="shared" ref="AO4:AO7" si="4">+$Z4*AA4/30*$Y4</f>
        <v>120000</v>
      </c>
      <c r="AP4" s="50">
        <f t="shared" ref="AP4:AP7" si="5">+$Z4*AB4/30*$Y4</f>
        <v>0</v>
      </c>
      <c r="AQ4" s="50">
        <f t="shared" ref="AQ4:AQ7" si="6">+$Z4*AC4/30*$Y4</f>
        <v>0</v>
      </c>
      <c r="AR4" s="50">
        <f t="shared" ref="AR4:AR7" si="7">+$Z4*AD4/30*$Y4</f>
        <v>0</v>
      </c>
      <c r="AS4" s="50">
        <f t="shared" ref="AS4:AS7" si="8">+$Z4*AE4/30*$Y4</f>
        <v>0</v>
      </c>
      <c r="AT4" s="50">
        <f t="shared" ref="AT4:AT7" si="9">+$Z4*AF4/30*$Y4</f>
        <v>0</v>
      </c>
      <c r="AU4" s="50">
        <f t="shared" ref="AU4:AU7" si="10">+$Z4*AG4/30*$Y4</f>
        <v>0</v>
      </c>
      <c r="AV4" s="50">
        <f t="shared" ref="AV4:AV7" si="11">+$Z4*AH4/30*$Y4</f>
        <v>0</v>
      </c>
      <c r="AW4" s="50">
        <f t="shared" ref="AW4:AW7" si="12">+$Z4*AI4/30*$Y4</f>
        <v>0</v>
      </c>
      <c r="AX4" s="50">
        <f t="shared" ref="AX4:AX7" si="13">+$Z4*AJ4/30*$Y4</f>
        <v>0</v>
      </c>
      <c r="AY4" s="50">
        <f t="shared" ref="AY4:AY7" si="14">+$Z4*AK4/30*$Y4</f>
        <v>0</v>
      </c>
      <c r="AZ4" s="50">
        <f t="shared" ref="AZ4:AZ7" si="15">+$Z4*AL4/30*$Y4</f>
        <v>0</v>
      </c>
      <c r="BA4" s="50">
        <f t="shared" ref="BA4:BA67" si="16">+ROUNDUP(SUM(AO4:AZ4),0)</f>
        <v>120000</v>
      </c>
      <c r="BB4" s="50">
        <f t="shared" ref="BB4:BB67" si="17">+AM4-BA4</f>
        <v>0</v>
      </c>
    </row>
    <row r="5" spans="2:54" x14ac:dyDescent="0.25">
      <c r="B5" s="14">
        <v>2026</v>
      </c>
      <c r="C5" s="14">
        <v>479</v>
      </c>
      <c r="D5" s="15"/>
      <c r="E5" s="15"/>
      <c r="F5" s="15" t="s">
        <v>58</v>
      </c>
      <c r="G5" s="14" t="e">
        <f>+VLOOKUP(M5,#REF!,5,FALSE)</f>
        <v>#REF!</v>
      </c>
      <c r="H5" s="14" t="e">
        <f>+VLOOKUP(M5,#REF!,7,FALSE)</f>
        <v>#REF!</v>
      </c>
      <c r="I5" s="14"/>
      <c r="J5" s="14"/>
      <c r="K5" s="14"/>
      <c r="L5" s="14"/>
      <c r="M5" s="15" t="str">
        <f t="shared" si="1"/>
        <v>2026EG 2026GG</v>
      </c>
      <c r="N5" s="15"/>
      <c r="O5" s="16"/>
      <c r="P5" s="14" t="s">
        <v>59</v>
      </c>
      <c r="Q5" s="14" t="s">
        <v>7</v>
      </c>
      <c r="R5" s="14" t="s">
        <v>60</v>
      </c>
      <c r="S5" s="14" t="s">
        <v>61</v>
      </c>
      <c r="T5" s="14" t="str">
        <f t="shared" si="2"/>
        <v>2.3</v>
      </c>
      <c r="U5" s="17" t="s">
        <v>62</v>
      </c>
      <c r="V5" s="15" t="s">
        <v>63</v>
      </c>
      <c r="W5" s="15" t="s">
        <v>64</v>
      </c>
      <c r="X5" s="14" t="s">
        <v>65</v>
      </c>
      <c r="Y5" s="18">
        <v>1</v>
      </c>
      <c r="Z5" s="19">
        <v>67200</v>
      </c>
      <c r="AA5" s="14">
        <v>30</v>
      </c>
      <c r="AB5" s="14">
        <v>0</v>
      </c>
      <c r="AC5" s="14">
        <v>0</v>
      </c>
      <c r="AD5" s="14">
        <v>0</v>
      </c>
      <c r="AE5" s="20">
        <v>0</v>
      </c>
      <c r="AF5" s="20">
        <v>0</v>
      </c>
      <c r="AG5" s="20">
        <v>0</v>
      </c>
      <c r="AH5" s="20">
        <v>0</v>
      </c>
      <c r="AI5" s="20">
        <v>0</v>
      </c>
      <c r="AJ5" s="20">
        <v>0</v>
      </c>
      <c r="AK5" s="20">
        <v>0</v>
      </c>
      <c r="AL5" s="20">
        <v>0</v>
      </c>
      <c r="AM5" s="19">
        <f t="shared" si="3"/>
        <v>67200</v>
      </c>
      <c r="AN5" s="26" t="s">
        <v>3</v>
      </c>
      <c r="AO5" s="50">
        <f t="shared" si="4"/>
        <v>67200</v>
      </c>
      <c r="AP5" s="50">
        <f t="shared" si="5"/>
        <v>0</v>
      </c>
      <c r="AQ5" s="50">
        <f t="shared" si="6"/>
        <v>0</v>
      </c>
      <c r="AR5" s="50">
        <f t="shared" si="7"/>
        <v>0</v>
      </c>
      <c r="AS5" s="50">
        <f t="shared" si="8"/>
        <v>0</v>
      </c>
      <c r="AT5" s="50">
        <f t="shared" si="9"/>
        <v>0</v>
      </c>
      <c r="AU5" s="50">
        <f t="shared" si="10"/>
        <v>0</v>
      </c>
      <c r="AV5" s="50">
        <f t="shared" si="11"/>
        <v>0</v>
      </c>
      <c r="AW5" s="50">
        <f t="shared" si="12"/>
        <v>0</v>
      </c>
      <c r="AX5" s="50">
        <f t="shared" si="13"/>
        <v>0</v>
      </c>
      <c r="AY5" s="50">
        <f t="shared" si="14"/>
        <v>0</v>
      </c>
      <c r="AZ5" s="50">
        <f t="shared" si="15"/>
        <v>0</v>
      </c>
      <c r="BA5" s="50">
        <f t="shared" si="16"/>
        <v>67200</v>
      </c>
      <c r="BB5" s="50">
        <f t="shared" si="17"/>
        <v>0</v>
      </c>
    </row>
    <row r="6" spans="2:54" x14ac:dyDescent="0.25">
      <c r="B6" s="14">
        <v>2026</v>
      </c>
      <c r="C6" s="14">
        <v>479</v>
      </c>
      <c r="D6" s="15"/>
      <c r="E6" s="15"/>
      <c r="F6" s="15" t="s">
        <v>58</v>
      </c>
      <c r="G6" s="14" t="e">
        <f>+VLOOKUP(M6,#REF!,5,FALSE)</f>
        <v>#REF!</v>
      </c>
      <c r="H6" s="14" t="e">
        <f>+VLOOKUP(M6,#REF!,7,FALSE)</f>
        <v>#REF!</v>
      </c>
      <c r="I6" s="14"/>
      <c r="J6" s="14"/>
      <c r="K6" s="14"/>
      <c r="L6" s="14"/>
      <c r="M6" s="15" t="str">
        <f t="shared" si="1"/>
        <v>2026EG 2026GGE</v>
      </c>
      <c r="N6" s="15"/>
      <c r="O6" s="16"/>
      <c r="P6" s="14" t="s">
        <v>59</v>
      </c>
      <c r="Q6" s="14" t="s">
        <v>8</v>
      </c>
      <c r="R6" s="14" t="s">
        <v>60</v>
      </c>
      <c r="S6" s="14" t="s">
        <v>61</v>
      </c>
      <c r="T6" s="14" t="str">
        <f t="shared" si="2"/>
        <v>2.3</v>
      </c>
      <c r="U6" s="17" t="s">
        <v>62</v>
      </c>
      <c r="V6" s="15" t="s">
        <v>63</v>
      </c>
      <c r="W6" s="15" t="s">
        <v>64</v>
      </c>
      <c r="X6" s="14" t="s">
        <v>65</v>
      </c>
      <c r="Y6" s="18">
        <v>1</v>
      </c>
      <c r="Z6" s="19">
        <v>16900380</v>
      </c>
      <c r="AA6" s="14">
        <v>30</v>
      </c>
      <c r="AB6" s="14">
        <v>0</v>
      </c>
      <c r="AC6" s="14">
        <v>0</v>
      </c>
      <c r="AD6" s="14">
        <v>0</v>
      </c>
      <c r="AE6" s="20">
        <v>0</v>
      </c>
      <c r="AF6" s="20">
        <v>0</v>
      </c>
      <c r="AG6" s="20">
        <v>0</v>
      </c>
      <c r="AH6" s="20">
        <v>0</v>
      </c>
      <c r="AI6" s="20">
        <v>0</v>
      </c>
      <c r="AJ6" s="20">
        <v>0</v>
      </c>
      <c r="AK6" s="20">
        <v>0</v>
      </c>
      <c r="AL6" s="20">
        <v>0</v>
      </c>
      <c r="AM6" s="19">
        <f t="shared" si="3"/>
        <v>16900380</v>
      </c>
      <c r="AN6" s="26" t="s">
        <v>3</v>
      </c>
      <c r="AO6" s="50">
        <f t="shared" si="4"/>
        <v>16900380</v>
      </c>
      <c r="AP6" s="50">
        <f t="shared" si="5"/>
        <v>0</v>
      </c>
      <c r="AQ6" s="50">
        <f t="shared" si="6"/>
        <v>0</v>
      </c>
      <c r="AR6" s="50">
        <f t="shared" si="7"/>
        <v>0</v>
      </c>
      <c r="AS6" s="50">
        <f t="shared" si="8"/>
        <v>0</v>
      </c>
      <c r="AT6" s="50">
        <f t="shared" si="9"/>
        <v>0</v>
      </c>
      <c r="AU6" s="50">
        <f t="shared" si="10"/>
        <v>0</v>
      </c>
      <c r="AV6" s="50">
        <f t="shared" si="11"/>
        <v>0</v>
      </c>
      <c r="AW6" s="50">
        <f t="shared" si="12"/>
        <v>0</v>
      </c>
      <c r="AX6" s="50">
        <f t="shared" si="13"/>
        <v>0</v>
      </c>
      <c r="AY6" s="50">
        <f t="shared" si="14"/>
        <v>0</v>
      </c>
      <c r="AZ6" s="50">
        <f t="shared" si="15"/>
        <v>0</v>
      </c>
      <c r="BA6" s="50">
        <f t="shared" si="16"/>
        <v>16900380</v>
      </c>
      <c r="BB6" s="50">
        <f t="shared" si="17"/>
        <v>0</v>
      </c>
    </row>
    <row r="7" spans="2:54" x14ac:dyDescent="0.25">
      <c r="B7" s="14">
        <v>2026</v>
      </c>
      <c r="C7" s="14">
        <v>479</v>
      </c>
      <c r="D7" s="15"/>
      <c r="E7" s="15"/>
      <c r="F7" s="15" t="s">
        <v>58</v>
      </c>
      <c r="G7" s="14" t="e">
        <f>+VLOOKUP(M7,#REF!,5,FALSE)</f>
        <v>#REF!</v>
      </c>
      <c r="H7" s="14" t="e">
        <f>+VLOOKUP(M7,#REF!,7,FALSE)</f>
        <v>#REF!</v>
      </c>
      <c r="I7" s="14"/>
      <c r="J7" s="14"/>
      <c r="K7" s="14"/>
      <c r="L7" s="14"/>
      <c r="M7" s="15" t="str">
        <f t="shared" si="1"/>
        <v>2026EG 2026GIEE</v>
      </c>
      <c r="N7" s="15"/>
      <c r="O7" s="16"/>
      <c r="P7" s="14" t="s">
        <v>59</v>
      </c>
      <c r="Q7" s="14" t="s">
        <v>9</v>
      </c>
      <c r="R7" s="14" t="s">
        <v>60</v>
      </c>
      <c r="S7" s="14" t="s">
        <v>61</v>
      </c>
      <c r="T7" s="14" t="str">
        <f t="shared" si="2"/>
        <v>2.3</v>
      </c>
      <c r="U7" s="17" t="s">
        <v>62</v>
      </c>
      <c r="V7" s="15" t="s">
        <v>63</v>
      </c>
      <c r="W7" s="15" t="s">
        <v>64</v>
      </c>
      <c r="X7" s="14" t="s">
        <v>65</v>
      </c>
      <c r="Y7" s="18">
        <v>1</v>
      </c>
      <c r="Z7" s="19">
        <v>3567600</v>
      </c>
      <c r="AA7" s="14">
        <v>30</v>
      </c>
      <c r="AB7" s="14">
        <v>0</v>
      </c>
      <c r="AC7" s="14">
        <v>0</v>
      </c>
      <c r="AD7" s="14">
        <v>0</v>
      </c>
      <c r="AE7" s="20">
        <v>0</v>
      </c>
      <c r="AF7" s="20">
        <v>0</v>
      </c>
      <c r="AG7" s="20">
        <v>0</v>
      </c>
      <c r="AH7" s="20">
        <v>0</v>
      </c>
      <c r="AI7" s="20">
        <v>0</v>
      </c>
      <c r="AJ7" s="20">
        <v>0</v>
      </c>
      <c r="AK7" s="20">
        <v>0</v>
      </c>
      <c r="AL7" s="20">
        <v>0</v>
      </c>
      <c r="AM7" s="19">
        <f t="shared" si="3"/>
        <v>3567600</v>
      </c>
      <c r="AN7" s="26" t="s">
        <v>3</v>
      </c>
      <c r="AO7" s="50">
        <f t="shared" si="4"/>
        <v>3567600</v>
      </c>
      <c r="AP7" s="50">
        <f t="shared" si="5"/>
        <v>0</v>
      </c>
      <c r="AQ7" s="50">
        <f t="shared" si="6"/>
        <v>0</v>
      </c>
      <c r="AR7" s="50">
        <f t="shared" si="7"/>
        <v>0</v>
      </c>
      <c r="AS7" s="50">
        <f t="shared" si="8"/>
        <v>0</v>
      </c>
      <c r="AT7" s="50">
        <f t="shared" si="9"/>
        <v>0</v>
      </c>
      <c r="AU7" s="50">
        <f t="shared" si="10"/>
        <v>0</v>
      </c>
      <c r="AV7" s="50">
        <f t="shared" si="11"/>
        <v>0</v>
      </c>
      <c r="AW7" s="50">
        <f t="shared" si="12"/>
        <v>0</v>
      </c>
      <c r="AX7" s="50">
        <f t="shared" si="13"/>
        <v>0</v>
      </c>
      <c r="AY7" s="50">
        <f t="shared" si="14"/>
        <v>0</v>
      </c>
      <c r="AZ7" s="50">
        <f t="shared" si="15"/>
        <v>0</v>
      </c>
      <c r="BA7" s="50">
        <f t="shared" si="16"/>
        <v>3567600</v>
      </c>
      <c r="BB7" s="50">
        <f t="shared" si="17"/>
        <v>0</v>
      </c>
    </row>
    <row r="8" spans="2:54" x14ac:dyDescent="0.25">
      <c r="B8" s="14">
        <v>2026</v>
      </c>
      <c r="C8" s="14">
        <v>479</v>
      </c>
      <c r="D8" s="15"/>
      <c r="E8" s="15"/>
      <c r="F8" s="15" t="s">
        <v>58</v>
      </c>
      <c r="G8" s="14" t="e">
        <f>+VLOOKUP(M8,#REF!,5,FALSE)</f>
        <v>#REF!</v>
      </c>
      <c r="H8" s="14" t="e">
        <f>+VLOOKUP(M8,#REF!,7,FALSE)</f>
        <v>#REF!</v>
      </c>
      <c r="I8" s="14"/>
      <c r="J8" s="14"/>
      <c r="K8" s="14"/>
      <c r="L8" s="14"/>
      <c r="M8" s="15" t="str">
        <f t="shared" si="1"/>
        <v>2026EG 2026PPATENCIÓN DE PROCESOS JUDICIALES</v>
      </c>
      <c r="N8" s="15" t="s">
        <v>66</v>
      </c>
      <c r="O8" s="16"/>
      <c r="P8" s="14" t="s">
        <v>59</v>
      </c>
      <c r="Q8" s="14" t="s">
        <v>16</v>
      </c>
      <c r="R8" s="14" t="s">
        <v>60</v>
      </c>
      <c r="S8" s="14" t="s">
        <v>61</v>
      </c>
      <c r="T8" s="14" t="str">
        <f t="shared" si="2"/>
        <v>2.3</v>
      </c>
      <c r="U8" s="17" t="s">
        <v>67</v>
      </c>
      <c r="V8" s="15" t="s">
        <v>68</v>
      </c>
      <c r="W8" s="15" t="s">
        <v>69</v>
      </c>
      <c r="X8" s="14" t="s">
        <v>70</v>
      </c>
      <c r="Y8" s="18">
        <v>1</v>
      </c>
      <c r="Z8" s="19">
        <v>800</v>
      </c>
      <c r="AA8" s="14">
        <v>1</v>
      </c>
      <c r="AB8" s="14">
        <v>1</v>
      </c>
      <c r="AC8" s="14">
        <v>1</v>
      </c>
      <c r="AD8" s="14">
        <v>1</v>
      </c>
      <c r="AE8" s="20"/>
      <c r="AF8" s="20"/>
      <c r="AG8" s="20"/>
      <c r="AH8" s="20"/>
      <c r="AI8" s="20"/>
      <c r="AJ8" s="20"/>
      <c r="AK8" s="20"/>
      <c r="AL8" s="20"/>
      <c r="AM8" s="19">
        <f t="shared" si="3"/>
        <v>3200</v>
      </c>
      <c r="AN8" s="26" t="s">
        <v>3</v>
      </c>
      <c r="AO8" s="50">
        <f t="shared" ref="AO8:AO67" si="18">+AA8*$Z8</f>
        <v>800</v>
      </c>
      <c r="AP8" s="50">
        <f t="shared" ref="AP8:AP67" si="19">+AB8*$Z8</f>
        <v>800</v>
      </c>
      <c r="AQ8" s="50">
        <f t="shared" ref="AQ8:AQ67" si="20">+AC8*$Z8</f>
        <v>800</v>
      </c>
      <c r="AR8" s="50">
        <f t="shared" ref="AR8:AR67" si="21">+AD8*$Z8</f>
        <v>800</v>
      </c>
      <c r="AS8" s="50">
        <f t="shared" ref="AS8:AS67" si="22">+AE8*$Z8</f>
        <v>0</v>
      </c>
      <c r="AT8" s="50">
        <f t="shared" ref="AT8:AT67" si="23">+AF8*$Z8</f>
        <v>0</v>
      </c>
      <c r="AU8" s="50">
        <f t="shared" ref="AU8:AU67" si="24">+AG8*$Z8</f>
        <v>0</v>
      </c>
      <c r="AV8" s="50">
        <f t="shared" ref="AV8:AV67" si="25">+AH8*$Z8</f>
        <v>0</v>
      </c>
      <c r="AW8" s="50">
        <f t="shared" ref="AW8:AW67" si="26">+AI8*$Z8</f>
        <v>0</v>
      </c>
      <c r="AX8" s="50">
        <f t="shared" ref="AX8:AX67" si="27">+AJ8*$Z8</f>
        <v>0</v>
      </c>
      <c r="AY8" s="50">
        <f t="shared" ref="AY8:AY67" si="28">+AK8*$Z8</f>
        <v>0</v>
      </c>
      <c r="AZ8" s="50">
        <f t="shared" ref="AZ8:AZ67" si="29">+AL8*$Z8</f>
        <v>0</v>
      </c>
      <c r="BA8" s="50">
        <f t="shared" si="16"/>
        <v>3200</v>
      </c>
      <c r="BB8" s="50">
        <f t="shared" si="17"/>
        <v>0</v>
      </c>
    </row>
    <row r="9" spans="2:54" x14ac:dyDescent="0.25">
      <c r="B9" s="14">
        <v>2026</v>
      </c>
      <c r="C9" s="14">
        <v>479</v>
      </c>
      <c r="D9" s="15"/>
      <c r="E9" s="15"/>
      <c r="F9" s="15" t="s">
        <v>58</v>
      </c>
      <c r="G9" s="14" t="e">
        <f>+VLOOKUP(M9,#REF!,5,FALSE)</f>
        <v>#REF!</v>
      </c>
      <c r="H9" s="14" t="e">
        <f>+VLOOKUP(M9,#REF!,7,FALSE)</f>
        <v>#REF!</v>
      </c>
      <c r="I9" s="14"/>
      <c r="J9" s="14"/>
      <c r="K9" s="14"/>
      <c r="L9" s="14"/>
      <c r="M9" s="15" t="str">
        <f t="shared" si="1"/>
        <v>2026EG 2026GGDIRECCIÓN Y GESTIÓN DE LAS ACCIONES OPERATIVAS CON LOS ÓRGANOS DE LA ENTIDAD</v>
      </c>
      <c r="N9" s="15" t="s">
        <v>71</v>
      </c>
      <c r="O9" s="16"/>
      <c r="P9" s="14" t="s">
        <v>59</v>
      </c>
      <c r="Q9" s="14" t="s">
        <v>7</v>
      </c>
      <c r="R9" s="14" t="s">
        <v>60</v>
      </c>
      <c r="S9" s="14" t="s">
        <v>61</v>
      </c>
      <c r="T9" s="14" t="str">
        <f t="shared" si="2"/>
        <v>2.3</v>
      </c>
      <c r="U9" s="17" t="s">
        <v>72</v>
      </c>
      <c r="V9" s="15" t="s">
        <v>73</v>
      </c>
      <c r="W9" s="15" t="s">
        <v>69</v>
      </c>
      <c r="X9" s="14" t="s">
        <v>74</v>
      </c>
      <c r="Y9" s="18">
        <v>3</v>
      </c>
      <c r="Z9" s="19">
        <v>800</v>
      </c>
      <c r="AA9" s="14"/>
      <c r="AB9" s="14">
        <v>3</v>
      </c>
      <c r="AC9" s="14"/>
      <c r="AD9" s="14"/>
      <c r="AE9" s="20"/>
      <c r="AF9" s="20"/>
      <c r="AG9" s="20"/>
      <c r="AH9" s="20"/>
      <c r="AI9" s="20"/>
      <c r="AJ9" s="20"/>
      <c r="AK9" s="20"/>
      <c r="AL9" s="20"/>
      <c r="AM9" s="19">
        <f t="shared" si="3"/>
        <v>2400</v>
      </c>
      <c r="AN9" s="26" t="s">
        <v>3</v>
      </c>
      <c r="AO9" s="50">
        <f t="shared" si="18"/>
        <v>0</v>
      </c>
      <c r="AP9" s="50">
        <f t="shared" si="19"/>
        <v>2400</v>
      </c>
      <c r="AQ9" s="50">
        <f t="shared" si="20"/>
        <v>0</v>
      </c>
      <c r="AR9" s="50">
        <f t="shared" si="21"/>
        <v>0</v>
      </c>
      <c r="AS9" s="50">
        <f t="shared" si="22"/>
        <v>0</v>
      </c>
      <c r="AT9" s="50">
        <f t="shared" si="23"/>
        <v>0</v>
      </c>
      <c r="AU9" s="50">
        <f t="shared" si="24"/>
        <v>0</v>
      </c>
      <c r="AV9" s="50">
        <f t="shared" si="25"/>
        <v>0</v>
      </c>
      <c r="AW9" s="50">
        <f t="shared" si="26"/>
        <v>0</v>
      </c>
      <c r="AX9" s="50">
        <f t="shared" si="27"/>
        <v>0</v>
      </c>
      <c r="AY9" s="50">
        <f t="shared" si="28"/>
        <v>0</v>
      </c>
      <c r="AZ9" s="50">
        <f t="shared" si="29"/>
        <v>0</v>
      </c>
      <c r="BA9" s="50">
        <f t="shared" si="16"/>
        <v>2400</v>
      </c>
      <c r="BB9" s="50">
        <f t="shared" si="17"/>
        <v>0</v>
      </c>
    </row>
    <row r="10" spans="2:54" x14ac:dyDescent="0.25">
      <c r="B10" s="14">
        <v>2026</v>
      </c>
      <c r="C10" s="14">
        <v>479</v>
      </c>
      <c r="D10" s="15"/>
      <c r="E10" s="15"/>
      <c r="F10" s="15" t="s">
        <v>58</v>
      </c>
      <c r="G10" s="14" t="e">
        <f>+VLOOKUP(M10,#REF!,5,FALSE)</f>
        <v>#REF!</v>
      </c>
      <c r="H10" s="14" t="e">
        <f>+VLOOKUP(M10,#REF!,7,FALSE)</f>
        <v>#REF!</v>
      </c>
      <c r="I10" s="14"/>
      <c r="J10" s="14"/>
      <c r="K10" s="14"/>
      <c r="L10" s="14"/>
      <c r="M10" s="15" t="str">
        <f t="shared" si="1"/>
        <v>2026EG 2026GGDIRECCIÓN Y GESTIÓN DE LAS ACCIONES OPERATIVAS CON LOS ÓRGANOS DE LA ENTIDAD</v>
      </c>
      <c r="N10" s="15" t="s">
        <v>71</v>
      </c>
      <c r="O10" s="16"/>
      <c r="P10" s="14" t="s">
        <v>59</v>
      </c>
      <c r="Q10" s="14" t="s">
        <v>7</v>
      </c>
      <c r="R10" s="14" t="s">
        <v>60</v>
      </c>
      <c r="S10" s="14" t="s">
        <v>61</v>
      </c>
      <c r="T10" s="14" t="str">
        <f t="shared" si="2"/>
        <v>2.3</v>
      </c>
      <c r="U10" s="17" t="s">
        <v>75</v>
      </c>
      <c r="V10" s="15" t="s">
        <v>76</v>
      </c>
      <c r="W10" s="15" t="s">
        <v>64</v>
      </c>
      <c r="X10" s="14" t="s">
        <v>77</v>
      </c>
      <c r="Y10" s="18">
        <v>1</v>
      </c>
      <c r="Z10" s="19">
        <v>350</v>
      </c>
      <c r="AA10" s="14"/>
      <c r="AB10" s="14">
        <v>1</v>
      </c>
      <c r="AC10" s="14"/>
      <c r="AD10" s="14"/>
      <c r="AE10" s="20"/>
      <c r="AF10" s="20"/>
      <c r="AG10" s="20"/>
      <c r="AH10" s="20"/>
      <c r="AI10" s="20"/>
      <c r="AJ10" s="20"/>
      <c r="AK10" s="20"/>
      <c r="AL10" s="20"/>
      <c r="AM10" s="19">
        <f t="shared" si="3"/>
        <v>350</v>
      </c>
      <c r="AN10" s="26" t="s">
        <v>3</v>
      </c>
      <c r="AO10" s="50">
        <f t="shared" si="18"/>
        <v>0</v>
      </c>
      <c r="AP10" s="50">
        <f t="shared" si="19"/>
        <v>350</v>
      </c>
      <c r="AQ10" s="50">
        <f t="shared" si="20"/>
        <v>0</v>
      </c>
      <c r="AR10" s="50">
        <f t="shared" si="21"/>
        <v>0</v>
      </c>
      <c r="AS10" s="50">
        <f t="shared" si="22"/>
        <v>0</v>
      </c>
      <c r="AT10" s="50">
        <f t="shared" si="23"/>
        <v>0</v>
      </c>
      <c r="AU10" s="50">
        <f t="shared" si="24"/>
        <v>0</v>
      </c>
      <c r="AV10" s="50">
        <f t="shared" si="25"/>
        <v>0</v>
      </c>
      <c r="AW10" s="50">
        <f t="shared" si="26"/>
        <v>0</v>
      </c>
      <c r="AX10" s="50">
        <f t="shared" si="27"/>
        <v>0</v>
      </c>
      <c r="AY10" s="50">
        <f t="shared" si="28"/>
        <v>0</v>
      </c>
      <c r="AZ10" s="50">
        <f t="shared" si="29"/>
        <v>0</v>
      </c>
      <c r="BA10" s="50">
        <f t="shared" si="16"/>
        <v>350</v>
      </c>
      <c r="BB10" s="50">
        <f t="shared" si="17"/>
        <v>0</v>
      </c>
    </row>
    <row r="11" spans="2:54" x14ac:dyDescent="0.25">
      <c r="B11" s="14">
        <v>2026</v>
      </c>
      <c r="C11" s="14">
        <v>479</v>
      </c>
      <c r="D11" s="15"/>
      <c r="E11" s="15"/>
      <c r="F11" s="15" t="s">
        <v>58</v>
      </c>
      <c r="G11" s="14" t="e">
        <f>+VLOOKUP(M11,#REF!,5,FALSE)</f>
        <v>#REF!</v>
      </c>
      <c r="H11" s="14" t="e">
        <f>+VLOOKUP(M11,#REF!,7,FALSE)</f>
        <v>#REF!</v>
      </c>
      <c r="I11" s="14"/>
      <c r="J11" s="14"/>
      <c r="K11" s="14"/>
      <c r="L11" s="14"/>
      <c r="M11" s="15" t="str">
        <f t="shared" si="1"/>
        <v>2026EG 2026GGDIRECCIÓN Y GESTIÓN DE LAS ACCIONES OPERATIVAS CON LOS ÓRGANOS DE LA ENTIDAD</v>
      </c>
      <c r="N11" s="15" t="s">
        <v>71</v>
      </c>
      <c r="O11" s="16"/>
      <c r="P11" s="14" t="s">
        <v>59</v>
      </c>
      <c r="Q11" s="14" t="s">
        <v>7</v>
      </c>
      <c r="R11" s="14" t="s">
        <v>60</v>
      </c>
      <c r="S11" s="14" t="s">
        <v>61</v>
      </c>
      <c r="T11" s="14" t="str">
        <f t="shared" si="2"/>
        <v>2.3</v>
      </c>
      <c r="U11" s="17" t="s">
        <v>75</v>
      </c>
      <c r="V11" s="15" t="s">
        <v>76</v>
      </c>
      <c r="W11" s="15" t="s">
        <v>64</v>
      </c>
      <c r="X11" s="14" t="s">
        <v>77</v>
      </c>
      <c r="Y11" s="18">
        <v>1</v>
      </c>
      <c r="Z11" s="19">
        <v>270</v>
      </c>
      <c r="AA11" s="14"/>
      <c r="AB11" s="14">
        <v>1</v>
      </c>
      <c r="AC11" s="14"/>
      <c r="AD11" s="14"/>
      <c r="AE11" s="20"/>
      <c r="AF11" s="20"/>
      <c r="AG11" s="20"/>
      <c r="AH11" s="20"/>
      <c r="AI11" s="20"/>
      <c r="AJ11" s="20"/>
      <c r="AK11" s="20"/>
      <c r="AL11" s="20"/>
      <c r="AM11" s="19">
        <f t="shared" si="3"/>
        <v>270</v>
      </c>
      <c r="AN11" s="26" t="s">
        <v>3</v>
      </c>
      <c r="AO11" s="50">
        <f t="shared" si="18"/>
        <v>0</v>
      </c>
      <c r="AP11" s="50">
        <f t="shared" si="19"/>
        <v>270</v>
      </c>
      <c r="AQ11" s="50">
        <f t="shared" si="20"/>
        <v>0</v>
      </c>
      <c r="AR11" s="50">
        <f t="shared" si="21"/>
        <v>0</v>
      </c>
      <c r="AS11" s="50">
        <f t="shared" si="22"/>
        <v>0</v>
      </c>
      <c r="AT11" s="50">
        <f t="shared" si="23"/>
        <v>0</v>
      </c>
      <c r="AU11" s="50">
        <f t="shared" si="24"/>
        <v>0</v>
      </c>
      <c r="AV11" s="50">
        <f t="shared" si="25"/>
        <v>0</v>
      </c>
      <c r="AW11" s="50">
        <f t="shared" si="26"/>
        <v>0</v>
      </c>
      <c r="AX11" s="50">
        <f t="shared" si="27"/>
        <v>0</v>
      </c>
      <c r="AY11" s="50">
        <f t="shared" si="28"/>
        <v>0</v>
      </c>
      <c r="AZ11" s="50">
        <f t="shared" si="29"/>
        <v>0</v>
      </c>
      <c r="BA11" s="50">
        <f t="shared" si="16"/>
        <v>270</v>
      </c>
      <c r="BB11" s="50">
        <f t="shared" si="17"/>
        <v>0</v>
      </c>
    </row>
    <row r="12" spans="2:54" x14ac:dyDescent="0.25">
      <c r="B12" s="14">
        <v>2026</v>
      </c>
      <c r="C12" s="14">
        <v>479</v>
      </c>
      <c r="D12" s="15"/>
      <c r="E12" s="15"/>
      <c r="F12" s="15" t="s">
        <v>58</v>
      </c>
      <c r="G12" s="14" t="e">
        <f>+VLOOKUP(M12,#REF!,5,FALSE)</f>
        <v>#REF!</v>
      </c>
      <c r="H12" s="14" t="e">
        <f>+VLOOKUP(M12,#REF!,7,FALSE)</f>
        <v>#REF!</v>
      </c>
      <c r="I12" s="14"/>
      <c r="J12" s="14"/>
      <c r="K12" s="14"/>
      <c r="L12" s="14"/>
      <c r="M12" s="15" t="str">
        <f t="shared" si="1"/>
        <v>2026EG 2026GGDIRECCIÓN Y GESTIÓN DE LAS ACCIONES OPERATIVAS CON LOS ÓRGANOS DE LA ENTIDAD</v>
      </c>
      <c r="N12" s="15" t="s">
        <v>71</v>
      </c>
      <c r="O12" s="16"/>
      <c r="P12" s="14" t="s">
        <v>59</v>
      </c>
      <c r="Q12" s="14" t="s">
        <v>7</v>
      </c>
      <c r="R12" s="14" t="s">
        <v>60</v>
      </c>
      <c r="S12" s="14" t="s">
        <v>61</v>
      </c>
      <c r="T12" s="14" t="str">
        <f t="shared" si="2"/>
        <v>2.3</v>
      </c>
      <c r="U12" s="17" t="s">
        <v>75</v>
      </c>
      <c r="V12" s="15" t="s">
        <v>76</v>
      </c>
      <c r="W12" s="15" t="s">
        <v>64</v>
      </c>
      <c r="X12" s="14" t="s">
        <v>77</v>
      </c>
      <c r="Y12" s="18">
        <v>1</v>
      </c>
      <c r="Z12" s="19">
        <v>270</v>
      </c>
      <c r="AA12" s="14"/>
      <c r="AB12" s="14">
        <v>1</v>
      </c>
      <c r="AC12" s="14"/>
      <c r="AD12" s="14"/>
      <c r="AE12" s="20"/>
      <c r="AF12" s="20"/>
      <c r="AG12" s="20"/>
      <c r="AH12" s="20"/>
      <c r="AI12" s="20"/>
      <c r="AJ12" s="20"/>
      <c r="AK12" s="20"/>
      <c r="AL12" s="20"/>
      <c r="AM12" s="19">
        <f t="shared" si="3"/>
        <v>270</v>
      </c>
      <c r="AN12" s="26" t="s">
        <v>3</v>
      </c>
      <c r="AO12" s="50">
        <f t="shared" si="18"/>
        <v>0</v>
      </c>
      <c r="AP12" s="50">
        <f t="shared" si="19"/>
        <v>270</v>
      </c>
      <c r="AQ12" s="50">
        <f t="shared" si="20"/>
        <v>0</v>
      </c>
      <c r="AR12" s="50">
        <f t="shared" si="21"/>
        <v>0</v>
      </c>
      <c r="AS12" s="50">
        <f t="shared" si="22"/>
        <v>0</v>
      </c>
      <c r="AT12" s="50">
        <f t="shared" si="23"/>
        <v>0</v>
      </c>
      <c r="AU12" s="50">
        <f t="shared" si="24"/>
        <v>0</v>
      </c>
      <c r="AV12" s="50">
        <f t="shared" si="25"/>
        <v>0</v>
      </c>
      <c r="AW12" s="50">
        <f t="shared" si="26"/>
        <v>0</v>
      </c>
      <c r="AX12" s="50">
        <f t="shared" si="27"/>
        <v>0</v>
      </c>
      <c r="AY12" s="50">
        <f t="shared" si="28"/>
        <v>0</v>
      </c>
      <c r="AZ12" s="50">
        <f t="shared" si="29"/>
        <v>0</v>
      </c>
      <c r="BA12" s="50">
        <f t="shared" si="16"/>
        <v>270</v>
      </c>
      <c r="BB12" s="50">
        <f t="shared" si="17"/>
        <v>0</v>
      </c>
    </row>
    <row r="13" spans="2:54" x14ac:dyDescent="0.25">
      <c r="B13" s="14">
        <v>2026</v>
      </c>
      <c r="C13" s="14">
        <v>479</v>
      </c>
      <c r="D13" s="15"/>
      <c r="E13" s="15"/>
      <c r="F13" s="15" t="s">
        <v>58</v>
      </c>
      <c r="G13" s="14" t="e">
        <f>+VLOOKUP(M13,#REF!,5,FALSE)</f>
        <v>#REF!</v>
      </c>
      <c r="H13" s="14" t="e">
        <f>+VLOOKUP(M13,#REF!,7,FALSE)</f>
        <v>#REF!</v>
      </c>
      <c r="I13" s="14"/>
      <c r="J13" s="14"/>
      <c r="K13" s="14"/>
      <c r="L13" s="14"/>
      <c r="M13" s="15" t="str">
        <f t="shared" si="1"/>
        <v>2026EG 2026GITE</v>
      </c>
      <c r="N13" s="15"/>
      <c r="O13" s="16"/>
      <c r="P13" s="14" t="s">
        <v>59</v>
      </c>
      <c r="Q13" s="14" t="s">
        <v>10</v>
      </c>
      <c r="R13" s="14" t="s">
        <v>60</v>
      </c>
      <c r="S13" s="14" t="s">
        <v>61</v>
      </c>
      <c r="T13" s="14" t="str">
        <f t="shared" si="2"/>
        <v>2.3</v>
      </c>
      <c r="U13" s="17" t="s">
        <v>62</v>
      </c>
      <c r="V13" s="15" t="s">
        <v>63</v>
      </c>
      <c r="W13" s="15" t="s">
        <v>69</v>
      </c>
      <c r="X13" s="14" t="s">
        <v>65</v>
      </c>
      <c r="Y13" s="18">
        <v>1</v>
      </c>
      <c r="Z13" s="19">
        <v>8024460</v>
      </c>
      <c r="AA13" s="14">
        <v>30</v>
      </c>
      <c r="AB13" s="14">
        <v>0</v>
      </c>
      <c r="AC13" s="14">
        <v>0</v>
      </c>
      <c r="AD13" s="14">
        <v>0</v>
      </c>
      <c r="AE13" s="20">
        <v>0</v>
      </c>
      <c r="AF13" s="20">
        <v>0</v>
      </c>
      <c r="AG13" s="20">
        <v>0</v>
      </c>
      <c r="AH13" s="20">
        <v>0</v>
      </c>
      <c r="AI13" s="20">
        <v>0</v>
      </c>
      <c r="AJ13" s="20">
        <v>0</v>
      </c>
      <c r="AK13" s="20">
        <v>0</v>
      </c>
      <c r="AL13" s="20">
        <v>0</v>
      </c>
      <c r="AM13" s="19">
        <f t="shared" si="3"/>
        <v>8024460</v>
      </c>
      <c r="AN13" s="26" t="s">
        <v>3</v>
      </c>
      <c r="AO13" s="50">
        <f t="shared" ref="AO13:AO20" si="30">+$Z13*AA13/30*$Y13</f>
        <v>8024460</v>
      </c>
      <c r="AP13" s="50">
        <f t="shared" ref="AP13:AP20" si="31">+$Z13*AB13/30*$Y13</f>
        <v>0</v>
      </c>
      <c r="AQ13" s="50">
        <f t="shared" ref="AQ13:AQ20" si="32">+$Z13*AC13/30*$Y13</f>
        <v>0</v>
      </c>
      <c r="AR13" s="50">
        <f t="shared" ref="AR13:AR20" si="33">+$Z13*AD13/30*$Y13</f>
        <v>0</v>
      </c>
      <c r="AS13" s="50">
        <f t="shared" ref="AS13:AS20" si="34">+$Z13*AE13/30*$Y13</f>
        <v>0</v>
      </c>
      <c r="AT13" s="50">
        <f t="shared" ref="AT13:AT20" si="35">+$Z13*AF13/30*$Y13</f>
        <v>0</v>
      </c>
      <c r="AU13" s="50">
        <f t="shared" ref="AU13:AU20" si="36">+$Z13*AG13/30*$Y13</f>
        <v>0</v>
      </c>
      <c r="AV13" s="50">
        <f t="shared" ref="AV13:AV20" si="37">+$Z13*AH13/30*$Y13</f>
        <v>0</v>
      </c>
      <c r="AW13" s="50">
        <f t="shared" ref="AW13:AW20" si="38">+$Z13*AI13/30*$Y13</f>
        <v>0</v>
      </c>
      <c r="AX13" s="50">
        <f t="shared" ref="AX13:AX20" si="39">+$Z13*AJ13/30*$Y13</f>
        <v>0</v>
      </c>
      <c r="AY13" s="50">
        <f t="shared" ref="AY13:AY20" si="40">+$Z13*AK13/30*$Y13</f>
        <v>0</v>
      </c>
      <c r="AZ13" s="50">
        <f t="shared" ref="AZ13:AZ20" si="41">+$Z13*AL13/30*$Y13</f>
        <v>0</v>
      </c>
      <c r="BA13" s="50">
        <f t="shared" si="16"/>
        <v>8024460</v>
      </c>
      <c r="BB13" s="50">
        <f t="shared" si="17"/>
        <v>0</v>
      </c>
    </row>
    <row r="14" spans="2:54" x14ac:dyDescent="0.25">
      <c r="B14" s="14">
        <v>2026</v>
      </c>
      <c r="C14" s="14">
        <v>479</v>
      </c>
      <c r="D14" s="15"/>
      <c r="E14" s="15"/>
      <c r="F14" s="15" t="s">
        <v>58</v>
      </c>
      <c r="G14" s="14" t="e">
        <f>+VLOOKUP(M14,#REF!,5,FALSE)</f>
        <v>#REF!</v>
      </c>
      <c r="H14" s="14" t="e">
        <f>+VLOOKUP(M14,#REF!,7,FALSE)</f>
        <v>#REF!</v>
      </c>
      <c r="I14" s="14"/>
      <c r="J14" s="14"/>
      <c r="K14" s="14"/>
      <c r="L14" s="14"/>
      <c r="M14" s="15" t="str">
        <f t="shared" si="1"/>
        <v>2026EG 2026GOECOR</v>
      </c>
      <c r="N14" s="15"/>
      <c r="O14" s="16"/>
      <c r="P14" s="14" t="s">
        <v>59</v>
      </c>
      <c r="Q14" s="14" t="s">
        <v>11</v>
      </c>
      <c r="R14" s="14" t="s">
        <v>60</v>
      </c>
      <c r="S14" s="14" t="s">
        <v>61</v>
      </c>
      <c r="T14" s="14" t="str">
        <f t="shared" si="2"/>
        <v>2.3</v>
      </c>
      <c r="U14" s="17" t="s">
        <v>62</v>
      </c>
      <c r="V14" s="15" t="s">
        <v>63</v>
      </c>
      <c r="W14" s="15" t="s">
        <v>69</v>
      </c>
      <c r="X14" s="14" t="s">
        <v>65</v>
      </c>
      <c r="Y14" s="18">
        <v>1</v>
      </c>
      <c r="Z14" s="19">
        <v>20949640</v>
      </c>
      <c r="AA14" s="14">
        <v>30</v>
      </c>
      <c r="AB14" s="14">
        <v>0</v>
      </c>
      <c r="AC14" s="14">
        <v>0</v>
      </c>
      <c r="AD14" s="14">
        <v>0</v>
      </c>
      <c r="AE14" s="20">
        <v>0</v>
      </c>
      <c r="AF14" s="20">
        <v>0</v>
      </c>
      <c r="AG14" s="20">
        <v>0</v>
      </c>
      <c r="AH14" s="20">
        <v>0</v>
      </c>
      <c r="AI14" s="20">
        <v>0</v>
      </c>
      <c r="AJ14" s="20">
        <v>0</v>
      </c>
      <c r="AK14" s="20">
        <v>0</v>
      </c>
      <c r="AL14" s="20">
        <v>0</v>
      </c>
      <c r="AM14" s="19">
        <f t="shared" si="3"/>
        <v>20949640</v>
      </c>
      <c r="AN14" s="26" t="s">
        <v>3</v>
      </c>
      <c r="AO14" s="50">
        <f t="shared" si="30"/>
        <v>20949640</v>
      </c>
      <c r="AP14" s="50">
        <f t="shared" si="31"/>
        <v>0</v>
      </c>
      <c r="AQ14" s="50">
        <f t="shared" si="32"/>
        <v>0</v>
      </c>
      <c r="AR14" s="50">
        <f t="shared" si="33"/>
        <v>0</v>
      </c>
      <c r="AS14" s="50">
        <f t="shared" si="34"/>
        <v>0</v>
      </c>
      <c r="AT14" s="50">
        <f t="shared" si="35"/>
        <v>0</v>
      </c>
      <c r="AU14" s="50">
        <f t="shared" si="36"/>
        <v>0</v>
      </c>
      <c r="AV14" s="50">
        <f t="shared" si="37"/>
        <v>0</v>
      </c>
      <c r="AW14" s="50">
        <f t="shared" si="38"/>
        <v>0</v>
      </c>
      <c r="AX14" s="50">
        <f t="shared" si="39"/>
        <v>0</v>
      </c>
      <c r="AY14" s="50">
        <f t="shared" si="40"/>
        <v>0</v>
      </c>
      <c r="AZ14" s="50">
        <f t="shared" si="41"/>
        <v>0</v>
      </c>
      <c r="BA14" s="50">
        <f t="shared" si="16"/>
        <v>20949640</v>
      </c>
      <c r="BB14" s="50">
        <f t="shared" si="17"/>
        <v>0</v>
      </c>
    </row>
    <row r="15" spans="2:54" x14ac:dyDescent="0.25">
      <c r="B15" s="14">
        <v>2026</v>
      </c>
      <c r="C15" s="14">
        <v>479</v>
      </c>
      <c r="D15" s="15"/>
      <c r="E15" s="15"/>
      <c r="F15" s="15" t="s">
        <v>58</v>
      </c>
      <c r="G15" s="14" t="e">
        <f>+VLOOKUP(M15,#REF!,5,FALSE)</f>
        <v>#REF!</v>
      </c>
      <c r="H15" s="14" t="e">
        <f>+VLOOKUP(M15,#REF!,7,FALSE)</f>
        <v>#REF!</v>
      </c>
      <c r="I15" s="14"/>
      <c r="J15" s="14"/>
      <c r="K15" s="14"/>
      <c r="L15" s="14"/>
      <c r="M15" s="15" t="str">
        <f t="shared" si="1"/>
        <v>2026EG 2026GPP</v>
      </c>
      <c r="N15" s="15"/>
      <c r="O15" s="16"/>
      <c r="P15" s="14" t="s">
        <v>59</v>
      </c>
      <c r="Q15" s="14" t="s">
        <v>12</v>
      </c>
      <c r="R15" s="14" t="s">
        <v>60</v>
      </c>
      <c r="S15" s="14" t="s">
        <v>61</v>
      </c>
      <c r="T15" s="14" t="str">
        <f t="shared" si="2"/>
        <v>2.3</v>
      </c>
      <c r="U15" s="17" t="s">
        <v>62</v>
      </c>
      <c r="V15" s="15" t="s">
        <v>63</v>
      </c>
      <c r="W15" s="15" t="s">
        <v>69</v>
      </c>
      <c r="X15" s="14" t="s">
        <v>65</v>
      </c>
      <c r="Y15" s="18">
        <v>1</v>
      </c>
      <c r="Z15" s="19">
        <v>208800</v>
      </c>
      <c r="AA15" s="14">
        <v>30</v>
      </c>
      <c r="AB15" s="14">
        <v>0</v>
      </c>
      <c r="AC15" s="14">
        <v>0</v>
      </c>
      <c r="AD15" s="14">
        <v>0</v>
      </c>
      <c r="AE15" s="20">
        <v>0</v>
      </c>
      <c r="AF15" s="20">
        <v>0</v>
      </c>
      <c r="AG15" s="20">
        <v>0</v>
      </c>
      <c r="AH15" s="20">
        <v>0</v>
      </c>
      <c r="AI15" s="20">
        <v>0</v>
      </c>
      <c r="AJ15" s="20">
        <v>0</v>
      </c>
      <c r="AK15" s="20">
        <v>0</v>
      </c>
      <c r="AL15" s="20">
        <v>0</v>
      </c>
      <c r="AM15" s="19">
        <f t="shared" si="3"/>
        <v>208800</v>
      </c>
      <c r="AN15" s="26" t="s">
        <v>3</v>
      </c>
      <c r="AO15" s="50">
        <f t="shared" si="30"/>
        <v>208800</v>
      </c>
      <c r="AP15" s="50">
        <f t="shared" si="31"/>
        <v>0</v>
      </c>
      <c r="AQ15" s="50">
        <f t="shared" si="32"/>
        <v>0</v>
      </c>
      <c r="AR15" s="50">
        <f t="shared" si="33"/>
        <v>0</v>
      </c>
      <c r="AS15" s="50">
        <f t="shared" si="34"/>
        <v>0</v>
      </c>
      <c r="AT15" s="50">
        <f t="shared" si="35"/>
        <v>0</v>
      </c>
      <c r="AU15" s="50">
        <f t="shared" si="36"/>
        <v>0</v>
      </c>
      <c r="AV15" s="50">
        <f t="shared" si="37"/>
        <v>0</v>
      </c>
      <c r="AW15" s="50">
        <f t="shared" si="38"/>
        <v>0</v>
      </c>
      <c r="AX15" s="50">
        <f t="shared" si="39"/>
        <v>0</v>
      </c>
      <c r="AY15" s="50">
        <f t="shared" si="40"/>
        <v>0</v>
      </c>
      <c r="AZ15" s="50">
        <f t="shared" si="41"/>
        <v>0</v>
      </c>
      <c r="BA15" s="50">
        <f t="shared" si="16"/>
        <v>208800</v>
      </c>
      <c r="BB15" s="50">
        <f t="shared" si="17"/>
        <v>0</v>
      </c>
    </row>
    <row r="16" spans="2:54" x14ac:dyDescent="0.25">
      <c r="B16" s="14">
        <v>2026</v>
      </c>
      <c r="C16" s="14">
        <v>479</v>
      </c>
      <c r="D16" s="15"/>
      <c r="E16" s="15"/>
      <c r="F16" s="15" t="s">
        <v>58</v>
      </c>
      <c r="G16" s="14" t="e">
        <f>+VLOOKUP(M16,#REF!,5,FALSE)</f>
        <v>#REF!</v>
      </c>
      <c r="H16" s="14" t="e">
        <f>+VLOOKUP(M16,#REF!,7,FALSE)</f>
        <v>#REF!</v>
      </c>
      <c r="I16" s="14"/>
      <c r="J16" s="14"/>
      <c r="K16" s="14"/>
      <c r="L16" s="14"/>
      <c r="M16" s="15" t="str">
        <f t="shared" si="1"/>
        <v>2026EG 2026GRH</v>
      </c>
      <c r="N16" s="15"/>
      <c r="O16" s="16"/>
      <c r="P16" s="14" t="s">
        <v>59</v>
      </c>
      <c r="Q16" s="14" t="s">
        <v>13</v>
      </c>
      <c r="R16" s="14" t="s">
        <v>60</v>
      </c>
      <c r="S16" s="14" t="s">
        <v>61</v>
      </c>
      <c r="T16" s="14" t="str">
        <f t="shared" si="2"/>
        <v>2.3</v>
      </c>
      <c r="U16" s="17" t="s">
        <v>62</v>
      </c>
      <c r="V16" s="15" t="s">
        <v>63</v>
      </c>
      <c r="W16" s="15" t="s">
        <v>69</v>
      </c>
      <c r="X16" s="14" t="s">
        <v>65</v>
      </c>
      <c r="Y16" s="18">
        <v>1</v>
      </c>
      <c r="Z16" s="19">
        <v>3072480</v>
      </c>
      <c r="AA16" s="14">
        <v>30</v>
      </c>
      <c r="AB16" s="14">
        <v>0</v>
      </c>
      <c r="AC16" s="14">
        <v>0</v>
      </c>
      <c r="AD16" s="14">
        <v>0</v>
      </c>
      <c r="AE16" s="20">
        <v>0</v>
      </c>
      <c r="AF16" s="20">
        <v>0</v>
      </c>
      <c r="AG16" s="20">
        <v>0</v>
      </c>
      <c r="AH16" s="20">
        <v>0</v>
      </c>
      <c r="AI16" s="20">
        <v>0</v>
      </c>
      <c r="AJ16" s="20">
        <v>0</v>
      </c>
      <c r="AK16" s="20">
        <v>0</v>
      </c>
      <c r="AL16" s="20">
        <v>0</v>
      </c>
      <c r="AM16" s="19">
        <f t="shared" si="3"/>
        <v>3072480</v>
      </c>
      <c r="AN16" s="26" t="s">
        <v>3</v>
      </c>
      <c r="AO16" s="50">
        <f t="shared" si="30"/>
        <v>3072480</v>
      </c>
      <c r="AP16" s="50">
        <f t="shared" si="31"/>
        <v>0</v>
      </c>
      <c r="AQ16" s="50">
        <f t="shared" si="32"/>
        <v>0</v>
      </c>
      <c r="AR16" s="50">
        <f t="shared" si="33"/>
        <v>0</v>
      </c>
      <c r="AS16" s="50">
        <f t="shared" si="34"/>
        <v>0</v>
      </c>
      <c r="AT16" s="50">
        <f t="shared" si="35"/>
        <v>0</v>
      </c>
      <c r="AU16" s="50">
        <f t="shared" si="36"/>
        <v>0</v>
      </c>
      <c r="AV16" s="50">
        <f t="shared" si="37"/>
        <v>0</v>
      </c>
      <c r="AW16" s="50">
        <f t="shared" si="38"/>
        <v>0</v>
      </c>
      <c r="AX16" s="50">
        <f t="shared" si="39"/>
        <v>0</v>
      </c>
      <c r="AY16" s="50">
        <f t="shared" si="40"/>
        <v>0</v>
      </c>
      <c r="AZ16" s="50">
        <f t="shared" si="41"/>
        <v>0</v>
      </c>
      <c r="BA16" s="50">
        <f t="shared" si="16"/>
        <v>3072480</v>
      </c>
      <c r="BB16" s="50">
        <f t="shared" si="17"/>
        <v>0</v>
      </c>
    </row>
    <row r="17" spans="2:54" x14ac:dyDescent="0.25">
      <c r="B17" s="14">
        <v>2026</v>
      </c>
      <c r="C17" s="14">
        <v>479</v>
      </c>
      <c r="D17" s="15"/>
      <c r="E17" s="15"/>
      <c r="F17" s="15" t="s">
        <v>58</v>
      </c>
      <c r="G17" s="14" t="e">
        <f>+VLOOKUP(M17,#REF!,5,FALSE)</f>
        <v>#REF!</v>
      </c>
      <c r="H17" s="14" t="e">
        <f>+VLOOKUP(M17,#REF!,7,FALSE)</f>
        <v>#REF!</v>
      </c>
      <c r="I17" s="14"/>
      <c r="J17" s="14"/>
      <c r="K17" s="14"/>
      <c r="L17" s="14"/>
      <c r="M17" s="15" t="str">
        <f t="shared" si="1"/>
        <v>2026EG 2026GSFP</v>
      </c>
      <c r="N17" s="15"/>
      <c r="O17" s="16"/>
      <c r="P17" s="14" t="s">
        <v>59</v>
      </c>
      <c r="Q17" s="14" t="s">
        <v>14</v>
      </c>
      <c r="R17" s="14" t="s">
        <v>60</v>
      </c>
      <c r="S17" s="14" t="s">
        <v>61</v>
      </c>
      <c r="T17" s="14" t="str">
        <f t="shared" si="2"/>
        <v>2.3</v>
      </c>
      <c r="U17" s="17" t="s">
        <v>62</v>
      </c>
      <c r="V17" s="15" t="s">
        <v>63</v>
      </c>
      <c r="W17" s="15" t="s">
        <v>69</v>
      </c>
      <c r="X17" s="14" t="s">
        <v>65</v>
      </c>
      <c r="Y17" s="18">
        <v>1</v>
      </c>
      <c r="Z17" s="19">
        <v>1874400</v>
      </c>
      <c r="AA17" s="14">
        <v>30</v>
      </c>
      <c r="AB17" s="14">
        <v>0</v>
      </c>
      <c r="AC17" s="14">
        <v>0</v>
      </c>
      <c r="AD17" s="14">
        <v>0</v>
      </c>
      <c r="AE17" s="20">
        <v>0</v>
      </c>
      <c r="AF17" s="20">
        <v>0</v>
      </c>
      <c r="AG17" s="20">
        <v>0</v>
      </c>
      <c r="AH17" s="20">
        <v>0</v>
      </c>
      <c r="AI17" s="20">
        <v>0</v>
      </c>
      <c r="AJ17" s="20">
        <v>0</v>
      </c>
      <c r="AK17" s="20">
        <v>0</v>
      </c>
      <c r="AL17" s="20">
        <v>0</v>
      </c>
      <c r="AM17" s="19">
        <f t="shared" si="3"/>
        <v>1874400</v>
      </c>
      <c r="AN17" s="26" t="s">
        <v>3</v>
      </c>
      <c r="AO17" s="50">
        <f t="shared" si="30"/>
        <v>1874400</v>
      </c>
      <c r="AP17" s="50">
        <f t="shared" si="31"/>
        <v>0</v>
      </c>
      <c r="AQ17" s="50">
        <f t="shared" si="32"/>
        <v>0</v>
      </c>
      <c r="AR17" s="50">
        <f t="shared" si="33"/>
        <v>0</v>
      </c>
      <c r="AS17" s="50">
        <f t="shared" si="34"/>
        <v>0</v>
      </c>
      <c r="AT17" s="50">
        <f t="shared" si="35"/>
        <v>0</v>
      </c>
      <c r="AU17" s="50">
        <f t="shared" si="36"/>
        <v>0</v>
      </c>
      <c r="AV17" s="50">
        <f t="shared" si="37"/>
        <v>0</v>
      </c>
      <c r="AW17" s="50">
        <f t="shared" si="38"/>
        <v>0</v>
      </c>
      <c r="AX17" s="50">
        <f t="shared" si="39"/>
        <v>0</v>
      </c>
      <c r="AY17" s="50">
        <f t="shared" si="40"/>
        <v>0</v>
      </c>
      <c r="AZ17" s="50">
        <f t="shared" si="41"/>
        <v>0</v>
      </c>
      <c r="BA17" s="50">
        <f t="shared" si="16"/>
        <v>1874400</v>
      </c>
      <c r="BB17" s="50">
        <f t="shared" si="17"/>
        <v>0</v>
      </c>
    </row>
    <row r="18" spans="2:54" x14ac:dyDescent="0.25">
      <c r="B18" s="14">
        <v>2026</v>
      </c>
      <c r="C18" s="14">
        <v>479</v>
      </c>
      <c r="D18" s="15"/>
      <c r="E18" s="15"/>
      <c r="F18" s="15" t="s">
        <v>58</v>
      </c>
      <c r="G18" s="14" t="e">
        <f>+VLOOKUP(M18,#REF!,5,FALSE)</f>
        <v>#REF!</v>
      </c>
      <c r="H18" s="14" t="e">
        <f>+VLOOKUP(M18,#REF!,7,FALSE)</f>
        <v>#REF!</v>
      </c>
      <c r="I18" s="14"/>
      <c r="J18" s="14"/>
      <c r="K18" s="14"/>
      <c r="L18" s="14"/>
      <c r="M18" s="15" t="str">
        <f t="shared" si="1"/>
        <v>2026EG 2026JN</v>
      </c>
      <c r="N18" s="15"/>
      <c r="O18" s="16"/>
      <c r="P18" s="14" t="s">
        <v>59</v>
      </c>
      <c r="Q18" s="14" t="s">
        <v>15</v>
      </c>
      <c r="R18" s="14" t="s">
        <v>60</v>
      </c>
      <c r="S18" s="14" t="s">
        <v>61</v>
      </c>
      <c r="T18" s="14" t="str">
        <f t="shared" si="2"/>
        <v>2.3</v>
      </c>
      <c r="U18" s="17" t="s">
        <v>62</v>
      </c>
      <c r="V18" s="15" t="s">
        <v>63</v>
      </c>
      <c r="W18" s="15" t="s">
        <v>64</v>
      </c>
      <c r="X18" s="14" t="s">
        <v>65</v>
      </c>
      <c r="Y18" s="18">
        <v>1</v>
      </c>
      <c r="Z18" s="19">
        <v>52800</v>
      </c>
      <c r="AA18" s="14">
        <v>30</v>
      </c>
      <c r="AB18" s="14">
        <v>0</v>
      </c>
      <c r="AC18" s="14">
        <v>0</v>
      </c>
      <c r="AD18" s="14">
        <v>0</v>
      </c>
      <c r="AE18" s="20">
        <v>0</v>
      </c>
      <c r="AF18" s="20">
        <v>0</v>
      </c>
      <c r="AG18" s="20">
        <v>0</v>
      </c>
      <c r="AH18" s="20">
        <v>0</v>
      </c>
      <c r="AI18" s="20">
        <v>0</v>
      </c>
      <c r="AJ18" s="20">
        <v>0</v>
      </c>
      <c r="AK18" s="20">
        <v>0</v>
      </c>
      <c r="AL18" s="20">
        <v>0</v>
      </c>
      <c r="AM18" s="19">
        <f t="shared" si="3"/>
        <v>52800</v>
      </c>
      <c r="AN18" s="26" t="s">
        <v>3</v>
      </c>
      <c r="AO18" s="50">
        <f t="shared" si="30"/>
        <v>52800</v>
      </c>
      <c r="AP18" s="50">
        <f t="shared" si="31"/>
        <v>0</v>
      </c>
      <c r="AQ18" s="50">
        <f t="shared" si="32"/>
        <v>0</v>
      </c>
      <c r="AR18" s="50">
        <f t="shared" si="33"/>
        <v>0</v>
      </c>
      <c r="AS18" s="50">
        <f t="shared" si="34"/>
        <v>0</v>
      </c>
      <c r="AT18" s="50">
        <f t="shared" si="35"/>
        <v>0</v>
      </c>
      <c r="AU18" s="50">
        <f t="shared" si="36"/>
        <v>0</v>
      </c>
      <c r="AV18" s="50">
        <f t="shared" si="37"/>
        <v>0</v>
      </c>
      <c r="AW18" s="50">
        <f t="shared" si="38"/>
        <v>0</v>
      </c>
      <c r="AX18" s="50">
        <f t="shared" si="39"/>
        <v>0</v>
      </c>
      <c r="AY18" s="50">
        <f t="shared" si="40"/>
        <v>0</v>
      </c>
      <c r="AZ18" s="50">
        <f t="shared" si="41"/>
        <v>0</v>
      </c>
      <c r="BA18" s="50">
        <f t="shared" si="16"/>
        <v>52800</v>
      </c>
      <c r="BB18" s="50">
        <f t="shared" si="17"/>
        <v>0</v>
      </c>
    </row>
    <row r="19" spans="2:54" x14ac:dyDescent="0.25">
      <c r="B19" s="14">
        <v>2026</v>
      </c>
      <c r="C19" s="14">
        <v>479</v>
      </c>
      <c r="D19" s="15"/>
      <c r="E19" s="15"/>
      <c r="F19" s="15" t="s">
        <v>58</v>
      </c>
      <c r="G19" s="14" t="e">
        <f>+VLOOKUP(M19,#REF!,5,FALSE)</f>
        <v>#REF!</v>
      </c>
      <c r="H19" s="14" t="e">
        <f>+VLOOKUP(M19,#REF!,7,FALSE)</f>
        <v>#REF!</v>
      </c>
      <c r="I19" s="14"/>
      <c r="J19" s="14"/>
      <c r="K19" s="14"/>
      <c r="L19" s="14"/>
      <c r="M19" s="15" t="str">
        <f t="shared" si="1"/>
        <v>2026EG 2026PP</v>
      </c>
      <c r="N19" s="15"/>
      <c r="O19" s="16"/>
      <c r="P19" s="14" t="s">
        <v>59</v>
      </c>
      <c r="Q19" s="14" t="s">
        <v>16</v>
      </c>
      <c r="R19" s="14" t="s">
        <v>60</v>
      </c>
      <c r="S19" s="14" t="s">
        <v>61</v>
      </c>
      <c r="T19" s="14" t="str">
        <f t="shared" si="2"/>
        <v>2.3</v>
      </c>
      <c r="U19" s="17" t="s">
        <v>62</v>
      </c>
      <c r="V19" s="15" t="s">
        <v>63</v>
      </c>
      <c r="W19" s="15" t="s">
        <v>64</v>
      </c>
      <c r="X19" s="14" t="s">
        <v>65</v>
      </c>
      <c r="Y19" s="18">
        <v>1</v>
      </c>
      <c r="Z19" s="19">
        <v>94800</v>
      </c>
      <c r="AA19" s="14">
        <v>30</v>
      </c>
      <c r="AB19" s="14">
        <v>0</v>
      </c>
      <c r="AC19" s="14">
        <v>0</v>
      </c>
      <c r="AD19" s="14">
        <v>0</v>
      </c>
      <c r="AE19" s="20">
        <v>0</v>
      </c>
      <c r="AF19" s="20">
        <v>0</v>
      </c>
      <c r="AG19" s="20">
        <v>0</v>
      </c>
      <c r="AH19" s="20">
        <v>0</v>
      </c>
      <c r="AI19" s="20">
        <v>0</v>
      </c>
      <c r="AJ19" s="20">
        <v>0</v>
      </c>
      <c r="AK19" s="20">
        <v>0</v>
      </c>
      <c r="AL19" s="20">
        <v>0</v>
      </c>
      <c r="AM19" s="19">
        <f t="shared" si="3"/>
        <v>94800</v>
      </c>
      <c r="AN19" s="26" t="s">
        <v>3</v>
      </c>
      <c r="AO19" s="50">
        <f t="shared" si="30"/>
        <v>94800</v>
      </c>
      <c r="AP19" s="50">
        <f t="shared" si="31"/>
        <v>0</v>
      </c>
      <c r="AQ19" s="50">
        <f t="shared" si="32"/>
        <v>0</v>
      </c>
      <c r="AR19" s="50">
        <f t="shared" si="33"/>
        <v>0</v>
      </c>
      <c r="AS19" s="50">
        <f t="shared" si="34"/>
        <v>0</v>
      </c>
      <c r="AT19" s="50">
        <f t="shared" si="35"/>
        <v>0</v>
      </c>
      <c r="AU19" s="50">
        <f t="shared" si="36"/>
        <v>0</v>
      </c>
      <c r="AV19" s="50">
        <f t="shared" si="37"/>
        <v>0</v>
      </c>
      <c r="AW19" s="50">
        <f t="shared" si="38"/>
        <v>0</v>
      </c>
      <c r="AX19" s="50">
        <f t="shared" si="39"/>
        <v>0</v>
      </c>
      <c r="AY19" s="50">
        <f t="shared" si="40"/>
        <v>0</v>
      </c>
      <c r="AZ19" s="50">
        <f t="shared" si="41"/>
        <v>0</v>
      </c>
      <c r="BA19" s="50">
        <f t="shared" si="16"/>
        <v>94800</v>
      </c>
      <c r="BB19" s="50">
        <f t="shared" si="17"/>
        <v>0</v>
      </c>
    </row>
    <row r="20" spans="2:54" x14ac:dyDescent="0.25">
      <c r="B20" s="14">
        <v>2026</v>
      </c>
      <c r="C20" s="14">
        <v>479</v>
      </c>
      <c r="D20" s="15"/>
      <c r="E20" s="15"/>
      <c r="F20" s="15" t="s">
        <v>58</v>
      </c>
      <c r="G20" s="14" t="e">
        <f>+VLOOKUP(M20,#REF!,5,FALSE)</f>
        <v>#REF!</v>
      </c>
      <c r="H20" s="14" t="e">
        <f>+VLOOKUP(M20,#REF!,7,FALSE)</f>
        <v>#REF!</v>
      </c>
      <c r="I20" s="14"/>
      <c r="J20" s="14"/>
      <c r="K20" s="14"/>
      <c r="L20" s="14"/>
      <c r="M20" s="15" t="str">
        <f t="shared" si="1"/>
        <v>2026EG 2026SG</v>
      </c>
      <c r="N20" s="15"/>
      <c r="O20" s="16"/>
      <c r="P20" s="14" t="s">
        <v>59</v>
      </c>
      <c r="Q20" s="14" t="s">
        <v>17</v>
      </c>
      <c r="R20" s="14" t="s">
        <v>60</v>
      </c>
      <c r="S20" s="14" t="s">
        <v>61</v>
      </c>
      <c r="T20" s="14" t="str">
        <f t="shared" si="2"/>
        <v>2.3</v>
      </c>
      <c r="U20" s="17" t="s">
        <v>62</v>
      </c>
      <c r="V20" s="15" t="s">
        <v>63</v>
      </c>
      <c r="W20" s="15" t="s">
        <v>64</v>
      </c>
      <c r="X20" s="14" t="s">
        <v>65</v>
      </c>
      <c r="Y20" s="18">
        <v>1</v>
      </c>
      <c r="Z20" s="19">
        <v>393360</v>
      </c>
      <c r="AA20" s="14">
        <v>30</v>
      </c>
      <c r="AB20" s="14">
        <v>0</v>
      </c>
      <c r="AC20" s="14">
        <v>0</v>
      </c>
      <c r="AD20" s="14">
        <v>0</v>
      </c>
      <c r="AE20" s="20">
        <v>0</v>
      </c>
      <c r="AF20" s="20">
        <v>0</v>
      </c>
      <c r="AG20" s="20">
        <v>0</v>
      </c>
      <c r="AH20" s="20">
        <v>0</v>
      </c>
      <c r="AI20" s="20">
        <v>0</v>
      </c>
      <c r="AJ20" s="20">
        <v>0</v>
      </c>
      <c r="AK20" s="20">
        <v>0</v>
      </c>
      <c r="AL20" s="20">
        <v>0</v>
      </c>
      <c r="AM20" s="19">
        <f t="shared" si="3"/>
        <v>393360</v>
      </c>
      <c r="AN20" s="26" t="s">
        <v>3</v>
      </c>
      <c r="AO20" s="50">
        <f t="shared" si="30"/>
        <v>393360</v>
      </c>
      <c r="AP20" s="50">
        <f t="shared" si="31"/>
        <v>0</v>
      </c>
      <c r="AQ20" s="50">
        <f t="shared" si="32"/>
        <v>0</v>
      </c>
      <c r="AR20" s="50">
        <f t="shared" si="33"/>
        <v>0</v>
      </c>
      <c r="AS20" s="50">
        <f t="shared" si="34"/>
        <v>0</v>
      </c>
      <c r="AT20" s="50">
        <f t="shared" si="35"/>
        <v>0</v>
      </c>
      <c r="AU20" s="50">
        <f t="shared" si="36"/>
        <v>0</v>
      </c>
      <c r="AV20" s="50">
        <f t="shared" si="37"/>
        <v>0</v>
      </c>
      <c r="AW20" s="50">
        <f t="shared" si="38"/>
        <v>0</v>
      </c>
      <c r="AX20" s="50">
        <f t="shared" si="39"/>
        <v>0</v>
      </c>
      <c r="AY20" s="50">
        <f t="shared" si="40"/>
        <v>0</v>
      </c>
      <c r="AZ20" s="50">
        <f t="shared" si="41"/>
        <v>0</v>
      </c>
      <c r="BA20" s="50">
        <f t="shared" si="16"/>
        <v>393360</v>
      </c>
      <c r="BB20" s="50">
        <f t="shared" si="17"/>
        <v>0</v>
      </c>
    </row>
    <row r="21" spans="2:54" x14ac:dyDescent="0.25">
      <c r="B21" s="14">
        <v>2026</v>
      </c>
      <c r="C21" s="14">
        <v>479</v>
      </c>
      <c r="D21" s="15"/>
      <c r="E21" s="15"/>
      <c r="F21" s="15" t="s">
        <v>58</v>
      </c>
      <c r="G21" s="14" t="e">
        <f>+VLOOKUP(M21,#REF!,5,FALSE)</f>
        <v>#REF!</v>
      </c>
      <c r="H21" s="14" t="e">
        <f>+VLOOKUP(M21,#REF!,7,FALSE)</f>
        <v>#REF!</v>
      </c>
      <c r="I21" s="14"/>
      <c r="J21" s="14"/>
      <c r="K21" s="14"/>
      <c r="L21" s="14"/>
      <c r="M21" s="15" t="str">
        <f t="shared" si="1"/>
        <v>2026EG 2026JNDIRECCIÓN Y GESTIÓN DE LAS ACCIONES OPERATIVAS CON LOS ÓRGANOS DE LA ENTIDAD</v>
      </c>
      <c r="N21" s="15" t="s">
        <v>71</v>
      </c>
      <c r="O21" s="16"/>
      <c r="P21" s="14" t="s">
        <v>59</v>
      </c>
      <c r="Q21" s="14" t="s">
        <v>15</v>
      </c>
      <c r="R21" s="14" t="s">
        <v>60</v>
      </c>
      <c r="S21" s="14" t="s">
        <v>61</v>
      </c>
      <c r="T21" s="14" t="str">
        <f t="shared" si="2"/>
        <v>2.3</v>
      </c>
      <c r="U21" s="17" t="s">
        <v>75</v>
      </c>
      <c r="V21" s="15" t="s">
        <v>78</v>
      </c>
      <c r="W21" s="15" t="s">
        <v>64</v>
      </c>
      <c r="X21" s="14" t="s">
        <v>77</v>
      </c>
      <c r="Y21" s="18">
        <v>1</v>
      </c>
      <c r="Z21" s="19">
        <v>380</v>
      </c>
      <c r="AA21" s="14">
        <v>9</v>
      </c>
      <c r="AB21" s="14">
        <v>9</v>
      </c>
      <c r="AC21" s="14">
        <v>9</v>
      </c>
      <c r="AD21" s="14">
        <v>3</v>
      </c>
      <c r="AE21" s="20">
        <v>0</v>
      </c>
      <c r="AF21" s="20">
        <v>0</v>
      </c>
      <c r="AG21" s="20">
        <v>0</v>
      </c>
      <c r="AH21" s="20">
        <v>0</v>
      </c>
      <c r="AI21" s="20">
        <v>0</v>
      </c>
      <c r="AJ21" s="20">
        <v>0</v>
      </c>
      <c r="AK21" s="20">
        <v>0</v>
      </c>
      <c r="AL21" s="20">
        <v>0</v>
      </c>
      <c r="AM21" s="19">
        <f t="shared" si="3"/>
        <v>11400</v>
      </c>
      <c r="AN21" s="26" t="s">
        <v>3</v>
      </c>
      <c r="AO21" s="50">
        <f t="shared" si="18"/>
        <v>3420</v>
      </c>
      <c r="AP21" s="50">
        <f t="shared" si="19"/>
        <v>3420</v>
      </c>
      <c r="AQ21" s="50">
        <f t="shared" si="20"/>
        <v>3420</v>
      </c>
      <c r="AR21" s="50">
        <f t="shared" si="21"/>
        <v>1140</v>
      </c>
      <c r="AS21" s="50">
        <f t="shared" si="22"/>
        <v>0</v>
      </c>
      <c r="AT21" s="50">
        <f t="shared" si="23"/>
        <v>0</v>
      </c>
      <c r="AU21" s="50">
        <f t="shared" si="24"/>
        <v>0</v>
      </c>
      <c r="AV21" s="50">
        <f t="shared" si="25"/>
        <v>0</v>
      </c>
      <c r="AW21" s="50">
        <f t="shared" si="26"/>
        <v>0</v>
      </c>
      <c r="AX21" s="50">
        <f t="shared" si="27"/>
        <v>0</v>
      </c>
      <c r="AY21" s="50">
        <f t="shared" si="28"/>
        <v>0</v>
      </c>
      <c r="AZ21" s="50">
        <f t="shared" si="29"/>
        <v>0</v>
      </c>
      <c r="BA21" s="50">
        <f t="shared" si="16"/>
        <v>11400</v>
      </c>
      <c r="BB21" s="50">
        <f t="shared" si="17"/>
        <v>0</v>
      </c>
    </row>
    <row r="22" spans="2:54" x14ac:dyDescent="0.25">
      <c r="B22" s="14">
        <v>2026</v>
      </c>
      <c r="C22" s="14">
        <v>479</v>
      </c>
      <c r="D22" s="15"/>
      <c r="E22" s="15"/>
      <c r="F22" s="15" t="s">
        <v>58</v>
      </c>
      <c r="G22" s="14" t="e">
        <f>+VLOOKUP(M22,#REF!,5,FALSE)</f>
        <v>#REF!</v>
      </c>
      <c r="H22" s="14" t="e">
        <f>+VLOOKUP(M22,#REF!,7,FALSE)</f>
        <v>#REF!</v>
      </c>
      <c r="I22" s="14"/>
      <c r="J22" s="14"/>
      <c r="K22" s="14"/>
      <c r="L22" s="14"/>
      <c r="M22" s="15" t="str">
        <f t="shared" si="1"/>
        <v>2026EG 2026JNDIRECCIÓN Y GESTIÓN DE LAS ACCIONES OPERATIVAS CON LOS ÓRGANOS DE LA ENTIDAD</v>
      </c>
      <c r="N22" s="15" t="s">
        <v>71</v>
      </c>
      <c r="O22" s="16"/>
      <c r="P22" s="14" t="s">
        <v>59</v>
      </c>
      <c r="Q22" s="14" t="s">
        <v>15</v>
      </c>
      <c r="R22" s="14" t="s">
        <v>60</v>
      </c>
      <c r="S22" s="14" t="s">
        <v>61</v>
      </c>
      <c r="T22" s="14" t="str">
        <f t="shared" si="2"/>
        <v>2.3</v>
      </c>
      <c r="U22" s="17" t="s">
        <v>75</v>
      </c>
      <c r="V22" s="15" t="s">
        <v>78</v>
      </c>
      <c r="W22" s="15" t="s">
        <v>64</v>
      </c>
      <c r="X22" s="14" t="s">
        <v>77</v>
      </c>
      <c r="Y22" s="18">
        <v>1</v>
      </c>
      <c r="Z22" s="19">
        <v>250</v>
      </c>
      <c r="AA22" s="14">
        <v>9</v>
      </c>
      <c r="AB22" s="14">
        <v>9</v>
      </c>
      <c r="AC22" s="14">
        <v>9</v>
      </c>
      <c r="AD22" s="14">
        <v>3</v>
      </c>
      <c r="AE22" s="20">
        <v>0</v>
      </c>
      <c r="AF22" s="20">
        <v>0</v>
      </c>
      <c r="AG22" s="20">
        <v>0</v>
      </c>
      <c r="AH22" s="20">
        <v>0</v>
      </c>
      <c r="AI22" s="20">
        <v>0</v>
      </c>
      <c r="AJ22" s="20">
        <v>0</v>
      </c>
      <c r="AK22" s="20">
        <v>0</v>
      </c>
      <c r="AL22" s="20">
        <v>0</v>
      </c>
      <c r="AM22" s="19">
        <f t="shared" si="3"/>
        <v>7500</v>
      </c>
      <c r="AN22" s="26" t="s">
        <v>3</v>
      </c>
      <c r="AO22" s="50">
        <f t="shared" si="18"/>
        <v>2250</v>
      </c>
      <c r="AP22" s="50">
        <f t="shared" si="19"/>
        <v>2250</v>
      </c>
      <c r="AQ22" s="50">
        <f t="shared" si="20"/>
        <v>2250</v>
      </c>
      <c r="AR22" s="50">
        <f t="shared" si="21"/>
        <v>750</v>
      </c>
      <c r="AS22" s="50">
        <f t="shared" si="22"/>
        <v>0</v>
      </c>
      <c r="AT22" s="50">
        <f t="shared" si="23"/>
        <v>0</v>
      </c>
      <c r="AU22" s="50">
        <f t="shared" si="24"/>
        <v>0</v>
      </c>
      <c r="AV22" s="50">
        <f t="shared" si="25"/>
        <v>0</v>
      </c>
      <c r="AW22" s="50">
        <f t="shared" si="26"/>
        <v>0</v>
      </c>
      <c r="AX22" s="50">
        <f t="shared" si="27"/>
        <v>0</v>
      </c>
      <c r="AY22" s="50">
        <f t="shared" si="28"/>
        <v>0</v>
      </c>
      <c r="AZ22" s="50">
        <f t="shared" si="29"/>
        <v>0</v>
      </c>
      <c r="BA22" s="50">
        <f t="shared" si="16"/>
        <v>7500</v>
      </c>
      <c r="BB22" s="50">
        <f t="shared" si="17"/>
        <v>0</v>
      </c>
    </row>
    <row r="23" spans="2:54" x14ac:dyDescent="0.25">
      <c r="B23" s="14">
        <v>2026</v>
      </c>
      <c r="C23" s="14">
        <v>479</v>
      </c>
      <c r="D23" s="15"/>
      <c r="E23" s="15"/>
      <c r="F23" s="15" t="s">
        <v>58</v>
      </c>
      <c r="G23" s="14" t="e">
        <f>+VLOOKUP(M23,#REF!,5,FALSE)</f>
        <v>#REF!</v>
      </c>
      <c r="H23" s="14" t="e">
        <f>+VLOOKUP(M23,#REF!,7,FALSE)</f>
        <v>#REF!</v>
      </c>
      <c r="I23" s="14"/>
      <c r="J23" s="14"/>
      <c r="K23" s="14"/>
      <c r="L23" s="14"/>
      <c r="M23" s="15" t="str">
        <f t="shared" si="1"/>
        <v>2026EG 2026JNDIRECCIÓN Y GESTIÓN DE LAS ACCIONES OPERATIVAS CON LOS ÓRGANOS DE LA ENTIDAD</v>
      </c>
      <c r="N23" s="15" t="s">
        <v>71</v>
      </c>
      <c r="O23" s="16"/>
      <c r="P23" s="14" t="s">
        <v>59</v>
      </c>
      <c r="Q23" s="14" t="s">
        <v>15</v>
      </c>
      <c r="R23" s="14" t="s">
        <v>60</v>
      </c>
      <c r="S23" s="14" t="s">
        <v>61</v>
      </c>
      <c r="T23" s="14" t="str">
        <f t="shared" si="2"/>
        <v>2.3</v>
      </c>
      <c r="U23" s="17" t="s">
        <v>75</v>
      </c>
      <c r="V23" s="15" t="s">
        <v>78</v>
      </c>
      <c r="W23" s="15" t="s">
        <v>64</v>
      </c>
      <c r="X23" s="14" t="s">
        <v>77</v>
      </c>
      <c r="Y23" s="18">
        <v>1</v>
      </c>
      <c r="Z23" s="19">
        <v>250</v>
      </c>
      <c r="AA23" s="14">
        <v>12</v>
      </c>
      <c r="AB23" s="14">
        <v>12</v>
      </c>
      <c r="AC23" s="14">
        <v>12</v>
      </c>
      <c r="AD23" s="14">
        <v>4</v>
      </c>
      <c r="AE23" s="20">
        <v>0</v>
      </c>
      <c r="AF23" s="20">
        <v>0</v>
      </c>
      <c r="AG23" s="20">
        <v>0</v>
      </c>
      <c r="AH23" s="20">
        <v>0</v>
      </c>
      <c r="AI23" s="20">
        <v>0</v>
      </c>
      <c r="AJ23" s="20">
        <v>0</v>
      </c>
      <c r="AK23" s="20">
        <v>0</v>
      </c>
      <c r="AL23" s="20">
        <v>0</v>
      </c>
      <c r="AM23" s="19">
        <f t="shared" si="3"/>
        <v>10000</v>
      </c>
      <c r="AN23" s="26" t="s">
        <v>3</v>
      </c>
      <c r="AO23" s="50">
        <f t="shared" si="18"/>
        <v>3000</v>
      </c>
      <c r="AP23" s="50">
        <f t="shared" si="19"/>
        <v>3000</v>
      </c>
      <c r="AQ23" s="50">
        <f t="shared" si="20"/>
        <v>3000</v>
      </c>
      <c r="AR23" s="50">
        <f t="shared" si="21"/>
        <v>1000</v>
      </c>
      <c r="AS23" s="50">
        <f t="shared" si="22"/>
        <v>0</v>
      </c>
      <c r="AT23" s="50">
        <f t="shared" si="23"/>
        <v>0</v>
      </c>
      <c r="AU23" s="50">
        <f t="shared" si="24"/>
        <v>0</v>
      </c>
      <c r="AV23" s="50">
        <f t="shared" si="25"/>
        <v>0</v>
      </c>
      <c r="AW23" s="50">
        <f t="shared" si="26"/>
        <v>0</v>
      </c>
      <c r="AX23" s="50">
        <f t="shared" si="27"/>
        <v>0</v>
      </c>
      <c r="AY23" s="50">
        <f t="shared" si="28"/>
        <v>0</v>
      </c>
      <c r="AZ23" s="50">
        <f t="shared" si="29"/>
        <v>0</v>
      </c>
      <c r="BA23" s="50">
        <f t="shared" si="16"/>
        <v>10000</v>
      </c>
      <c r="BB23" s="50">
        <f t="shared" si="17"/>
        <v>0</v>
      </c>
    </row>
    <row r="24" spans="2:54" x14ac:dyDescent="0.25">
      <c r="B24" s="14">
        <v>2026</v>
      </c>
      <c r="C24" s="14">
        <v>479</v>
      </c>
      <c r="D24" s="15"/>
      <c r="E24" s="15"/>
      <c r="F24" s="15" t="s">
        <v>58</v>
      </c>
      <c r="G24" s="14" t="e">
        <f>+VLOOKUP(M24,#REF!,5,FALSE)</f>
        <v>#REF!</v>
      </c>
      <c r="H24" s="14" t="e">
        <f>+VLOOKUP(M24,#REF!,7,FALSE)</f>
        <v>#REF!</v>
      </c>
      <c r="I24" s="14"/>
      <c r="J24" s="14"/>
      <c r="K24" s="14"/>
      <c r="L24" s="14"/>
      <c r="M24" s="15" t="str">
        <f t="shared" si="1"/>
        <v>2026EG 2026JNDIRECCIÓN Y GESTIÓN DE LAS ACCIONES OPERATIVAS CON LOS ÓRGANOS DE LA ENTIDAD</v>
      </c>
      <c r="N24" s="15" t="s">
        <v>71</v>
      </c>
      <c r="O24" s="16"/>
      <c r="P24" s="14" t="s">
        <v>59</v>
      </c>
      <c r="Q24" s="14" t="s">
        <v>15</v>
      </c>
      <c r="R24" s="14" t="s">
        <v>60</v>
      </c>
      <c r="S24" s="14" t="s">
        <v>61</v>
      </c>
      <c r="T24" s="14" t="str">
        <f t="shared" si="2"/>
        <v>2.3</v>
      </c>
      <c r="U24" s="17" t="s">
        <v>72</v>
      </c>
      <c r="V24" s="15" t="s">
        <v>79</v>
      </c>
      <c r="W24" s="15" t="s">
        <v>64</v>
      </c>
      <c r="X24" s="14" t="s">
        <v>77</v>
      </c>
      <c r="Y24" s="18">
        <v>2</v>
      </c>
      <c r="Z24" s="19">
        <v>250</v>
      </c>
      <c r="AA24" s="14">
        <v>2</v>
      </c>
      <c r="AB24" s="14">
        <v>2</v>
      </c>
      <c r="AC24" s="14">
        <v>2</v>
      </c>
      <c r="AD24" s="14">
        <v>1</v>
      </c>
      <c r="AE24" s="20">
        <v>0</v>
      </c>
      <c r="AF24" s="20">
        <v>0</v>
      </c>
      <c r="AG24" s="20">
        <v>0</v>
      </c>
      <c r="AH24" s="20">
        <v>0</v>
      </c>
      <c r="AI24" s="20">
        <v>0</v>
      </c>
      <c r="AJ24" s="20">
        <v>0</v>
      </c>
      <c r="AK24" s="20">
        <v>0</v>
      </c>
      <c r="AL24" s="20">
        <v>0</v>
      </c>
      <c r="AM24" s="19">
        <f t="shared" si="3"/>
        <v>3500</v>
      </c>
      <c r="AN24" s="26" t="s">
        <v>3</v>
      </c>
      <c r="AO24" s="50">
        <f>+$Y24*AA24*$Z24</f>
        <v>1000</v>
      </c>
      <c r="AP24" s="50">
        <f t="shared" ref="AP24:AZ24" si="42">+$Y24*AB24*$Z24</f>
        <v>1000</v>
      </c>
      <c r="AQ24" s="50">
        <f t="shared" si="42"/>
        <v>1000</v>
      </c>
      <c r="AR24" s="50">
        <f t="shared" si="42"/>
        <v>500</v>
      </c>
      <c r="AS24" s="50">
        <f t="shared" si="42"/>
        <v>0</v>
      </c>
      <c r="AT24" s="50">
        <f t="shared" si="42"/>
        <v>0</v>
      </c>
      <c r="AU24" s="50">
        <f t="shared" si="42"/>
        <v>0</v>
      </c>
      <c r="AV24" s="50">
        <f t="shared" si="42"/>
        <v>0</v>
      </c>
      <c r="AW24" s="50">
        <f t="shared" si="42"/>
        <v>0</v>
      </c>
      <c r="AX24" s="50">
        <f t="shared" si="42"/>
        <v>0</v>
      </c>
      <c r="AY24" s="50">
        <f t="shared" si="42"/>
        <v>0</v>
      </c>
      <c r="AZ24" s="50">
        <f t="shared" si="42"/>
        <v>0</v>
      </c>
      <c r="BA24" s="50">
        <f t="shared" si="16"/>
        <v>3500</v>
      </c>
      <c r="BB24" s="50">
        <f t="shared" si="17"/>
        <v>0</v>
      </c>
    </row>
    <row r="25" spans="2:54" x14ac:dyDescent="0.25">
      <c r="B25" s="14">
        <v>2026</v>
      </c>
      <c r="C25" s="14">
        <v>479</v>
      </c>
      <c r="D25" s="15"/>
      <c r="E25" s="15"/>
      <c r="F25" s="15" t="s">
        <v>58</v>
      </c>
      <c r="G25" s="14" t="e">
        <f>+VLOOKUP(M25,#REF!,5,FALSE)</f>
        <v>#REF!</v>
      </c>
      <c r="H25" s="14" t="e">
        <f>+VLOOKUP(M25,#REF!,7,FALSE)</f>
        <v>#REF!</v>
      </c>
      <c r="I25" s="14"/>
      <c r="J25" s="14"/>
      <c r="K25" s="14"/>
      <c r="L25" s="14"/>
      <c r="M25" s="15" t="str">
        <f t="shared" si="1"/>
        <v>2026EG 2026JNDIRECCIÓN Y GESTIÓN DE LAS ACCIONES OPERATIVAS CON LOS ÓRGANOS DE LA ENTIDAD</v>
      </c>
      <c r="N25" s="15" t="s">
        <v>71</v>
      </c>
      <c r="O25" s="16"/>
      <c r="P25" s="14" t="s">
        <v>59</v>
      </c>
      <c r="Q25" s="14" t="s">
        <v>15</v>
      </c>
      <c r="R25" s="14" t="s">
        <v>60</v>
      </c>
      <c r="S25" s="14" t="s">
        <v>61</v>
      </c>
      <c r="T25" s="14" t="str">
        <f t="shared" si="2"/>
        <v>2.3</v>
      </c>
      <c r="U25" s="17" t="s">
        <v>72</v>
      </c>
      <c r="V25" s="15" t="s">
        <v>80</v>
      </c>
      <c r="W25" s="15" t="s">
        <v>69</v>
      </c>
      <c r="X25" s="14" t="s">
        <v>74</v>
      </c>
      <c r="Y25" s="18">
        <v>3</v>
      </c>
      <c r="Z25" s="19">
        <v>1200</v>
      </c>
      <c r="AA25" s="14">
        <v>3</v>
      </c>
      <c r="AB25" s="14">
        <v>3</v>
      </c>
      <c r="AC25" s="14">
        <v>3</v>
      </c>
      <c r="AD25" s="14">
        <v>1</v>
      </c>
      <c r="AE25" s="20">
        <v>0</v>
      </c>
      <c r="AF25" s="20">
        <v>0</v>
      </c>
      <c r="AG25" s="20">
        <v>0</v>
      </c>
      <c r="AH25" s="20">
        <v>0</v>
      </c>
      <c r="AI25" s="20">
        <v>0</v>
      </c>
      <c r="AJ25" s="20">
        <v>0</v>
      </c>
      <c r="AK25" s="20">
        <v>0</v>
      </c>
      <c r="AL25" s="20">
        <v>0</v>
      </c>
      <c r="AM25" s="19">
        <f t="shared" si="3"/>
        <v>12000</v>
      </c>
      <c r="AN25" s="26" t="s">
        <v>3</v>
      </c>
      <c r="AO25" s="50">
        <f t="shared" si="18"/>
        <v>3600</v>
      </c>
      <c r="AP25" s="50">
        <f t="shared" si="19"/>
        <v>3600</v>
      </c>
      <c r="AQ25" s="50">
        <f t="shared" si="20"/>
        <v>3600</v>
      </c>
      <c r="AR25" s="50">
        <f t="shared" si="21"/>
        <v>1200</v>
      </c>
      <c r="AS25" s="50">
        <f t="shared" si="22"/>
        <v>0</v>
      </c>
      <c r="AT25" s="50">
        <f t="shared" si="23"/>
        <v>0</v>
      </c>
      <c r="AU25" s="50">
        <f t="shared" si="24"/>
        <v>0</v>
      </c>
      <c r="AV25" s="50">
        <f t="shared" si="25"/>
        <v>0</v>
      </c>
      <c r="AW25" s="50">
        <f t="shared" si="26"/>
        <v>0</v>
      </c>
      <c r="AX25" s="50">
        <f t="shared" si="27"/>
        <v>0</v>
      </c>
      <c r="AY25" s="50">
        <f t="shared" si="28"/>
        <v>0</v>
      </c>
      <c r="AZ25" s="50">
        <f t="shared" si="29"/>
        <v>0</v>
      </c>
      <c r="BA25" s="50">
        <f t="shared" si="16"/>
        <v>12000</v>
      </c>
      <c r="BB25" s="50">
        <f t="shared" si="17"/>
        <v>0</v>
      </c>
    </row>
    <row r="26" spans="2:54" x14ac:dyDescent="0.25">
      <c r="B26" s="14">
        <v>2026</v>
      </c>
      <c r="C26" s="14">
        <v>479</v>
      </c>
      <c r="D26" s="15"/>
      <c r="E26" s="15"/>
      <c r="F26" s="15" t="s">
        <v>58</v>
      </c>
      <c r="G26" s="14" t="e">
        <f>+VLOOKUP(M26,#REF!,5,FALSE)</f>
        <v>#REF!</v>
      </c>
      <c r="H26" s="14" t="e">
        <f>+VLOOKUP(M26,#REF!,7,FALSE)</f>
        <v>#REF!</v>
      </c>
      <c r="I26" s="14"/>
      <c r="J26" s="14"/>
      <c r="K26" s="14"/>
      <c r="L26" s="14"/>
      <c r="M26" s="15" t="str">
        <f t="shared" si="1"/>
        <v>2026EG 2026GRHGESTIÓN DE RECURSOS HUMANOS</v>
      </c>
      <c r="N26" s="15" t="s">
        <v>81</v>
      </c>
      <c r="O26" s="16"/>
      <c r="P26" s="14" t="s">
        <v>59</v>
      </c>
      <c r="Q26" s="14" t="s">
        <v>13</v>
      </c>
      <c r="R26" s="14" t="s">
        <v>60</v>
      </c>
      <c r="S26" s="14" t="s">
        <v>61</v>
      </c>
      <c r="T26" s="14" t="str">
        <f t="shared" si="2"/>
        <v>2.1</v>
      </c>
      <c r="U26" s="17" t="s">
        <v>82</v>
      </c>
      <c r="V26" s="15" t="s">
        <v>83</v>
      </c>
      <c r="W26" s="15" t="s">
        <v>64</v>
      </c>
      <c r="X26" s="14" t="s">
        <v>74</v>
      </c>
      <c r="Y26" s="18"/>
      <c r="Z26" s="19">
        <v>8206.5789473684217</v>
      </c>
      <c r="AA26" s="14">
        <v>152</v>
      </c>
      <c r="AB26" s="14">
        <v>152</v>
      </c>
      <c r="AC26" s="14">
        <v>152</v>
      </c>
      <c r="AD26" s="14">
        <v>152</v>
      </c>
      <c r="AE26" s="20"/>
      <c r="AF26" s="20"/>
      <c r="AG26" s="20"/>
      <c r="AH26" s="20"/>
      <c r="AI26" s="20"/>
      <c r="AJ26" s="20"/>
      <c r="AK26" s="20"/>
      <c r="AL26" s="20"/>
      <c r="AM26" s="19">
        <f t="shared" si="3"/>
        <v>4989600</v>
      </c>
      <c r="AN26" s="26" t="s">
        <v>3</v>
      </c>
      <c r="AO26" s="50">
        <f t="shared" si="18"/>
        <v>1247400</v>
      </c>
      <c r="AP26" s="50">
        <f t="shared" si="19"/>
        <v>1247400</v>
      </c>
      <c r="AQ26" s="50">
        <f t="shared" si="20"/>
        <v>1247400</v>
      </c>
      <c r="AR26" s="50">
        <f t="shared" si="21"/>
        <v>1247400</v>
      </c>
      <c r="AS26" s="50">
        <f t="shared" si="22"/>
        <v>0</v>
      </c>
      <c r="AT26" s="50">
        <f t="shared" si="23"/>
        <v>0</v>
      </c>
      <c r="AU26" s="50">
        <f t="shared" si="24"/>
        <v>0</v>
      </c>
      <c r="AV26" s="50">
        <f t="shared" si="25"/>
        <v>0</v>
      </c>
      <c r="AW26" s="50">
        <f t="shared" si="26"/>
        <v>0</v>
      </c>
      <c r="AX26" s="50">
        <f t="shared" si="27"/>
        <v>0</v>
      </c>
      <c r="AY26" s="50">
        <f t="shared" si="28"/>
        <v>0</v>
      </c>
      <c r="AZ26" s="50">
        <f t="shared" si="29"/>
        <v>0</v>
      </c>
      <c r="BA26" s="50">
        <f t="shared" si="16"/>
        <v>4989600</v>
      </c>
      <c r="BB26" s="50">
        <f t="shared" si="17"/>
        <v>0</v>
      </c>
    </row>
    <row r="27" spans="2:54" x14ac:dyDescent="0.25">
      <c r="B27" s="14">
        <v>2026</v>
      </c>
      <c r="C27" s="14">
        <v>479</v>
      </c>
      <c r="D27" s="15"/>
      <c r="E27" s="15"/>
      <c r="F27" s="15" t="s">
        <v>58</v>
      </c>
      <c r="G27" s="14" t="e">
        <f>+VLOOKUP(M27,#REF!,5,FALSE)</f>
        <v>#REF!</v>
      </c>
      <c r="H27" s="14" t="e">
        <f>+VLOOKUP(M27,#REF!,7,FALSE)</f>
        <v>#REF!</v>
      </c>
      <c r="I27" s="14"/>
      <c r="J27" s="14"/>
      <c r="K27" s="14"/>
      <c r="L27" s="14"/>
      <c r="M27" s="15" t="str">
        <f t="shared" si="1"/>
        <v>2026EG 2026GRHORGANIZACIÓN Y EJECUCIÓN DE LA JORNADA ELECTORAL</v>
      </c>
      <c r="N27" s="15" t="s">
        <v>84</v>
      </c>
      <c r="O27" s="16"/>
      <c r="P27" s="14" t="s">
        <v>59</v>
      </c>
      <c r="Q27" s="14" t="s">
        <v>13</v>
      </c>
      <c r="R27" s="14" t="s">
        <v>60</v>
      </c>
      <c r="S27" s="14" t="s">
        <v>61</v>
      </c>
      <c r="T27" s="14" t="str">
        <f t="shared" si="2"/>
        <v>2.3</v>
      </c>
      <c r="U27" s="17" t="s">
        <v>85</v>
      </c>
      <c r="V27" s="15" t="s">
        <v>86</v>
      </c>
      <c r="W27" s="15" t="s">
        <v>69</v>
      </c>
      <c r="X27" s="14" t="s">
        <v>70</v>
      </c>
      <c r="Y27" s="18"/>
      <c r="Z27" s="19">
        <v>1</v>
      </c>
      <c r="AA27" s="14">
        <v>1624456</v>
      </c>
      <c r="AB27" s="14">
        <v>0</v>
      </c>
      <c r="AC27" s="14">
        <v>0</v>
      </c>
      <c r="AD27" s="14">
        <v>0</v>
      </c>
      <c r="AE27" s="20">
        <v>0</v>
      </c>
      <c r="AF27" s="20">
        <v>0</v>
      </c>
      <c r="AG27" s="20">
        <v>0</v>
      </c>
      <c r="AH27" s="20">
        <v>0</v>
      </c>
      <c r="AI27" s="20">
        <v>0</v>
      </c>
      <c r="AJ27" s="20">
        <v>0</v>
      </c>
      <c r="AK27" s="20">
        <v>0</v>
      </c>
      <c r="AL27" s="20">
        <v>0</v>
      </c>
      <c r="AM27" s="19">
        <f t="shared" si="3"/>
        <v>1624456</v>
      </c>
      <c r="AN27" s="26" t="s">
        <v>3</v>
      </c>
      <c r="AO27" s="50">
        <f t="shared" si="18"/>
        <v>1624456</v>
      </c>
      <c r="AP27" s="50">
        <f t="shared" si="19"/>
        <v>0</v>
      </c>
      <c r="AQ27" s="50">
        <f t="shared" si="20"/>
        <v>0</v>
      </c>
      <c r="AR27" s="50">
        <f t="shared" si="21"/>
        <v>0</v>
      </c>
      <c r="AS27" s="50">
        <f t="shared" si="22"/>
        <v>0</v>
      </c>
      <c r="AT27" s="50">
        <f t="shared" si="23"/>
        <v>0</v>
      </c>
      <c r="AU27" s="50">
        <f t="shared" si="24"/>
        <v>0</v>
      </c>
      <c r="AV27" s="50">
        <f t="shared" si="25"/>
        <v>0</v>
      </c>
      <c r="AW27" s="50">
        <f t="shared" si="26"/>
        <v>0</v>
      </c>
      <c r="AX27" s="50">
        <f t="shared" si="27"/>
        <v>0</v>
      </c>
      <c r="AY27" s="50">
        <f t="shared" si="28"/>
        <v>0</v>
      </c>
      <c r="AZ27" s="50">
        <f t="shared" si="29"/>
        <v>0</v>
      </c>
      <c r="BA27" s="50">
        <f t="shared" si="16"/>
        <v>1624456</v>
      </c>
      <c r="BB27" s="50">
        <f t="shared" si="17"/>
        <v>0</v>
      </c>
    </row>
    <row r="28" spans="2:54" x14ac:dyDescent="0.25">
      <c r="B28" s="14">
        <v>2026</v>
      </c>
      <c r="C28" s="14">
        <v>479</v>
      </c>
      <c r="D28" s="15"/>
      <c r="E28" s="15"/>
      <c r="F28" s="15" t="s">
        <v>58</v>
      </c>
      <c r="G28" s="14" t="e">
        <f>+VLOOKUP(M28,#REF!,5,FALSE)</f>
        <v>#REF!</v>
      </c>
      <c r="H28" s="14" t="e">
        <f>+VLOOKUP(M28,#REF!,7,FALSE)</f>
        <v>#REF!</v>
      </c>
      <c r="I28" s="14"/>
      <c r="J28" s="14"/>
      <c r="K28" s="14"/>
      <c r="L28" s="14"/>
      <c r="M28" s="15" t="str">
        <f t="shared" si="1"/>
        <v>2026EG 2026GADGESTIÓN FINANCIERA Y CONTABLE</v>
      </c>
      <c r="N28" s="15" t="s">
        <v>87</v>
      </c>
      <c r="O28" s="16"/>
      <c r="P28" s="14" t="s">
        <v>59</v>
      </c>
      <c r="Q28" s="14" t="s">
        <v>5</v>
      </c>
      <c r="R28" s="14" t="s">
        <v>60</v>
      </c>
      <c r="S28" s="14" t="s">
        <v>61</v>
      </c>
      <c r="T28" s="14" t="str">
        <f t="shared" si="2"/>
        <v>2.3</v>
      </c>
      <c r="U28" s="17" t="s">
        <v>75</v>
      </c>
      <c r="V28" s="15" t="s">
        <v>88</v>
      </c>
      <c r="W28" s="15"/>
      <c r="X28" s="14" t="s">
        <v>77</v>
      </c>
      <c r="Y28" s="18">
        <v>1</v>
      </c>
      <c r="Z28" s="19">
        <v>18500</v>
      </c>
      <c r="AA28" s="14"/>
      <c r="AB28" s="14">
        <v>1</v>
      </c>
      <c r="AC28" s="14"/>
      <c r="AD28" s="14">
        <v>1</v>
      </c>
      <c r="AE28" s="20"/>
      <c r="AF28" s="20"/>
      <c r="AG28" s="20"/>
      <c r="AH28" s="20"/>
      <c r="AI28" s="20"/>
      <c r="AJ28" s="20"/>
      <c r="AK28" s="20"/>
      <c r="AL28" s="20"/>
      <c r="AM28" s="19">
        <f t="shared" si="3"/>
        <v>37000</v>
      </c>
      <c r="AN28" s="26" t="s">
        <v>3</v>
      </c>
      <c r="AO28" s="50">
        <f t="shared" si="18"/>
        <v>0</v>
      </c>
      <c r="AP28" s="50">
        <f t="shared" si="19"/>
        <v>18500</v>
      </c>
      <c r="AQ28" s="50">
        <f t="shared" si="20"/>
        <v>0</v>
      </c>
      <c r="AR28" s="50">
        <f t="shared" si="21"/>
        <v>18500</v>
      </c>
      <c r="AS28" s="50">
        <f t="shared" si="22"/>
        <v>0</v>
      </c>
      <c r="AT28" s="50">
        <f t="shared" si="23"/>
        <v>0</v>
      </c>
      <c r="AU28" s="50">
        <f t="shared" si="24"/>
        <v>0</v>
      </c>
      <c r="AV28" s="50">
        <f t="shared" si="25"/>
        <v>0</v>
      </c>
      <c r="AW28" s="50">
        <f t="shared" si="26"/>
        <v>0</v>
      </c>
      <c r="AX28" s="50">
        <f t="shared" si="27"/>
        <v>0</v>
      </c>
      <c r="AY28" s="50">
        <f t="shared" si="28"/>
        <v>0</v>
      </c>
      <c r="AZ28" s="50">
        <f t="shared" si="29"/>
        <v>0</v>
      </c>
      <c r="BA28" s="50">
        <f t="shared" si="16"/>
        <v>37000</v>
      </c>
      <c r="BB28" s="50">
        <f t="shared" si="17"/>
        <v>0</v>
      </c>
    </row>
    <row r="29" spans="2:54" x14ac:dyDescent="0.25">
      <c r="B29" s="14">
        <v>2026</v>
      </c>
      <c r="C29" s="14">
        <v>479</v>
      </c>
      <c r="D29" s="15"/>
      <c r="E29" s="15"/>
      <c r="F29" s="15" t="s">
        <v>58</v>
      </c>
      <c r="G29" s="14" t="e">
        <f>+VLOOKUP(M29,#REF!,5,FALSE)</f>
        <v>#REF!</v>
      </c>
      <c r="H29" s="14" t="e">
        <f>+VLOOKUP(M29,#REF!,7,FALSE)</f>
        <v>#REF!</v>
      </c>
      <c r="I29" s="14"/>
      <c r="J29" s="14"/>
      <c r="K29" s="14"/>
      <c r="L29" s="14"/>
      <c r="M29" s="15" t="str">
        <f t="shared" si="1"/>
        <v>2026EG 2026GADGESTIÓN FINANCIERA Y CONTABLE</v>
      </c>
      <c r="N29" s="15" t="s">
        <v>87</v>
      </c>
      <c r="O29" s="16"/>
      <c r="P29" s="14" t="s">
        <v>59</v>
      </c>
      <c r="Q29" s="14" t="s">
        <v>5</v>
      </c>
      <c r="R29" s="14" t="s">
        <v>60</v>
      </c>
      <c r="S29" s="14" t="s">
        <v>61</v>
      </c>
      <c r="T29" s="14" t="str">
        <f t="shared" si="2"/>
        <v>2.3</v>
      </c>
      <c r="U29" s="17" t="s">
        <v>89</v>
      </c>
      <c r="V29" s="15" t="s">
        <v>90</v>
      </c>
      <c r="W29" s="15"/>
      <c r="X29" s="14" t="s">
        <v>91</v>
      </c>
      <c r="Y29" s="18">
        <v>1</v>
      </c>
      <c r="Z29" s="19">
        <v>4100</v>
      </c>
      <c r="AA29" s="14">
        <v>1</v>
      </c>
      <c r="AB29" s="14">
        <v>1</v>
      </c>
      <c r="AC29" s="14">
        <v>1</v>
      </c>
      <c r="AD29" s="14">
        <v>1</v>
      </c>
      <c r="AE29" s="20"/>
      <c r="AF29" s="20"/>
      <c r="AG29" s="20"/>
      <c r="AH29" s="20"/>
      <c r="AI29" s="20"/>
      <c r="AJ29" s="20"/>
      <c r="AK29" s="20"/>
      <c r="AL29" s="20"/>
      <c r="AM29" s="19">
        <f t="shared" si="3"/>
        <v>16400</v>
      </c>
      <c r="AN29" s="26" t="s">
        <v>3</v>
      </c>
      <c r="AO29" s="50">
        <f t="shared" si="18"/>
        <v>4100</v>
      </c>
      <c r="AP29" s="50">
        <f t="shared" si="19"/>
        <v>4100</v>
      </c>
      <c r="AQ29" s="50">
        <f t="shared" si="20"/>
        <v>4100</v>
      </c>
      <c r="AR29" s="50">
        <f t="shared" si="21"/>
        <v>4100</v>
      </c>
      <c r="AS29" s="50">
        <f t="shared" si="22"/>
        <v>0</v>
      </c>
      <c r="AT29" s="50">
        <f t="shared" si="23"/>
        <v>0</v>
      </c>
      <c r="AU29" s="50">
        <f t="shared" si="24"/>
        <v>0</v>
      </c>
      <c r="AV29" s="50">
        <f t="shared" si="25"/>
        <v>0</v>
      </c>
      <c r="AW29" s="50">
        <f t="shared" si="26"/>
        <v>0</v>
      </c>
      <c r="AX29" s="50">
        <f t="shared" si="27"/>
        <v>0</v>
      </c>
      <c r="AY29" s="50">
        <f t="shared" si="28"/>
        <v>0</v>
      </c>
      <c r="AZ29" s="50">
        <f t="shared" si="29"/>
        <v>0</v>
      </c>
      <c r="BA29" s="50">
        <f t="shared" si="16"/>
        <v>16400</v>
      </c>
      <c r="BB29" s="50">
        <f t="shared" si="17"/>
        <v>0</v>
      </c>
    </row>
    <row r="30" spans="2:54" x14ac:dyDescent="0.25">
      <c r="B30" s="14">
        <v>2026</v>
      </c>
      <c r="C30" s="14">
        <v>479</v>
      </c>
      <c r="D30" s="15"/>
      <c r="E30" s="15"/>
      <c r="F30" s="15" t="s">
        <v>58</v>
      </c>
      <c r="G30" s="14" t="e">
        <f>+VLOOKUP(M30,#REF!,5,FALSE)</f>
        <v>#REF!</v>
      </c>
      <c r="H30" s="14" t="e">
        <f>+VLOOKUP(M30,#REF!,7,FALSE)</f>
        <v>#REF!</v>
      </c>
      <c r="I30" s="14"/>
      <c r="J30" s="14"/>
      <c r="K30" s="14"/>
      <c r="L30" s="14"/>
      <c r="M30" s="15" t="str">
        <f t="shared" si="1"/>
        <v>2026EG 2026GADGESTIÓN FINANCIERA Y CONTABLE</v>
      </c>
      <c r="N30" s="15" t="s">
        <v>87</v>
      </c>
      <c r="O30" s="16"/>
      <c r="P30" s="14" t="s">
        <v>59</v>
      </c>
      <c r="Q30" s="14" t="s">
        <v>5</v>
      </c>
      <c r="R30" s="14" t="s">
        <v>60</v>
      </c>
      <c r="S30" s="14" t="s">
        <v>61</v>
      </c>
      <c r="T30" s="14" t="str">
        <f t="shared" si="2"/>
        <v>2.3</v>
      </c>
      <c r="U30" s="17" t="s">
        <v>92</v>
      </c>
      <c r="V30" s="15" t="s">
        <v>90</v>
      </c>
      <c r="W30" s="15"/>
      <c r="X30" s="14" t="s">
        <v>91</v>
      </c>
      <c r="Y30" s="18">
        <v>1</v>
      </c>
      <c r="Z30" s="19">
        <v>520</v>
      </c>
      <c r="AA30" s="14">
        <v>1</v>
      </c>
      <c r="AB30" s="14">
        <v>1</v>
      </c>
      <c r="AC30" s="14">
        <v>1</v>
      </c>
      <c r="AD30" s="14">
        <v>1</v>
      </c>
      <c r="AE30" s="20"/>
      <c r="AF30" s="20"/>
      <c r="AG30" s="20"/>
      <c r="AH30" s="20"/>
      <c r="AI30" s="20"/>
      <c r="AJ30" s="20"/>
      <c r="AK30" s="20"/>
      <c r="AL30" s="20"/>
      <c r="AM30" s="19">
        <f t="shared" si="3"/>
        <v>2080</v>
      </c>
      <c r="AN30" s="26" t="s">
        <v>3</v>
      </c>
      <c r="AO30" s="50">
        <f t="shared" si="18"/>
        <v>520</v>
      </c>
      <c r="AP30" s="50">
        <f t="shared" si="19"/>
        <v>520</v>
      </c>
      <c r="AQ30" s="50">
        <f t="shared" si="20"/>
        <v>520</v>
      </c>
      <c r="AR30" s="50">
        <f t="shared" si="21"/>
        <v>520</v>
      </c>
      <c r="AS30" s="50">
        <f t="shared" si="22"/>
        <v>0</v>
      </c>
      <c r="AT30" s="50">
        <f t="shared" si="23"/>
        <v>0</v>
      </c>
      <c r="AU30" s="50">
        <f t="shared" si="24"/>
        <v>0</v>
      </c>
      <c r="AV30" s="50">
        <f t="shared" si="25"/>
        <v>0</v>
      </c>
      <c r="AW30" s="50">
        <f t="shared" si="26"/>
        <v>0</v>
      </c>
      <c r="AX30" s="50">
        <f t="shared" si="27"/>
        <v>0</v>
      </c>
      <c r="AY30" s="50">
        <f t="shared" si="28"/>
        <v>0</v>
      </c>
      <c r="AZ30" s="50">
        <f t="shared" si="29"/>
        <v>0</v>
      </c>
      <c r="BA30" s="50">
        <f t="shared" si="16"/>
        <v>2080</v>
      </c>
      <c r="BB30" s="50">
        <f t="shared" si="17"/>
        <v>0</v>
      </c>
    </row>
    <row r="31" spans="2:54" x14ac:dyDescent="0.25">
      <c r="B31" s="14">
        <v>2026</v>
      </c>
      <c r="C31" s="14">
        <v>479</v>
      </c>
      <c r="D31" s="15"/>
      <c r="E31" s="15"/>
      <c r="F31" s="15" t="s">
        <v>58</v>
      </c>
      <c r="G31" s="14" t="e">
        <f>+VLOOKUP(M31,#REF!,5,FALSE)</f>
        <v>#REF!</v>
      </c>
      <c r="H31" s="14" t="e">
        <f>+VLOOKUP(M31,#REF!,7,FALSE)</f>
        <v>#REF!</v>
      </c>
      <c r="I31" s="14"/>
      <c r="J31" s="14"/>
      <c r="K31" s="14"/>
      <c r="L31" s="14"/>
      <c r="M31" s="15" t="str">
        <f t="shared" si="1"/>
        <v>2026EG 2026GADGESTIÓN FINANCIERA Y CONTABLE</v>
      </c>
      <c r="N31" s="15" t="s">
        <v>87</v>
      </c>
      <c r="O31" s="16"/>
      <c r="P31" s="14" t="s">
        <v>59</v>
      </c>
      <c r="Q31" s="14" t="s">
        <v>5</v>
      </c>
      <c r="R31" s="14" t="s">
        <v>60</v>
      </c>
      <c r="S31" s="14" t="s">
        <v>61</v>
      </c>
      <c r="T31" s="14" t="str">
        <f t="shared" si="2"/>
        <v>2.3</v>
      </c>
      <c r="U31" s="17" t="s">
        <v>93</v>
      </c>
      <c r="V31" s="15" t="s">
        <v>90</v>
      </c>
      <c r="W31" s="15"/>
      <c r="X31" s="14" t="s">
        <v>91</v>
      </c>
      <c r="Y31" s="18">
        <v>1</v>
      </c>
      <c r="Z31" s="19">
        <v>520</v>
      </c>
      <c r="AA31" s="14">
        <v>1</v>
      </c>
      <c r="AB31" s="14">
        <v>1</v>
      </c>
      <c r="AC31" s="14">
        <v>1</v>
      </c>
      <c r="AD31" s="14">
        <v>1</v>
      </c>
      <c r="AE31" s="20"/>
      <c r="AF31" s="20"/>
      <c r="AG31" s="20"/>
      <c r="AH31" s="20"/>
      <c r="AI31" s="20"/>
      <c r="AJ31" s="20"/>
      <c r="AK31" s="20"/>
      <c r="AL31" s="20"/>
      <c r="AM31" s="19">
        <f t="shared" si="3"/>
        <v>2080</v>
      </c>
      <c r="AN31" s="26" t="s">
        <v>3</v>
      </c>
      <c r="AO31" s="50">
        <f t="shared" si="18"/>
        <v>520</v>
      </c>
      <c r="AP31" s="50">
        <f t="shared" si="19"/>
        <v>520</v>
      </c>
      <c r="AQ31" s="50">
        <f t="shared" si="20"/>
        <v>520</v>
      </c>
      <c r="AR31" s="50">
        <f t="shared" si="21"/>
        <v>520</v>
      </c>
      <c r="AS31" s="50">
        <f t="shared" si="22"/>
        <v>0</v>
      </c>
      <c r="AT31" s="50">
        <f t="shared" si="23"/>
        <v>0</v>
      </c>
      <c r="AU31" s="50">
        <f t="shared" si="24"/>
        <v>0</v>
      </c>
      <c r="AV31" s="50">
        <f t="shared" si="25"/>
        <v>0</v>
      </c>
      <c r="AW31" s="50">
        <f t="shared" si="26"/>
        <v>0</v>
      </c>
      <c r="AX31" s="50">
        <f t="shared" si="27"/>
        <v>0</v>
      </c>
      <c r="AY31" s="50">
        <f t="shared" si="28"/>
        <v>0</v>
      </c>
      <c r="AZ31" s="50">
        <f t="shared" si="29"/>
        <v>0</v>
      </c>
      <c r="BA31" s="50">
        <f t="shared" si="16"/>
        <v>2080</v>
      </c>
      <c r="BB31" s="50">
        <f t="shared" si="17"/>
        <v>0</v>
      </c>
    </row>
    <row r="32" spans="2:54" x14ac:dyDescent="0.25">
      <c r="B32" s="14">
        <v>2026</v>
      </c>
      <c r="C32" s="14">
        <v>479</v>
      </c>
      <c r="D32" s="15"/>
      <c r="E32" s="15"/>
      <c r="F32" s="15" t="s">
        <v>58</v>
      </c>
      <c r="G32" s="14" t="e">
        <f>+VLOOKUP(M32,#REF!,5,FALSE)</f>
        <v>#REF!</v>
      </c>
      <c r="H32" s="14" t="e">
        <f>+VLOOKUP(M32,#REF!,7,FALSE)</f>
        <v>#REF!</v>
      </c>
      <c r="I32" s="14"/>
      <c r="J32" s="14"/>
      <c r="K32" s="14"/>
      <c r="L32" s="14"/>
      <c r="M32" s="15" t="str">
        <f t="shared" si="1"/>
        <v>2026EG 2026GADGESTIÓN FINANCIERA Y CONTABLE</v>
      </c>
      <c r="N32" s="15" t="s">
        <v>87</v>
      </c>
      <c r="O32" s="16"/>
      <c r="P32" s="14" t="s">
        <v>59</v>
      </c>
      <c r="Q32" s="14" t="s">
        <v>5</v>
      </c>
      <c r="R32" s="14" t="s">
        <v>60</v>
      </c>
      <c r="S32" s="14" t="s">
        <v>61</v>
      </c>
      <c r="T32" s="14" t="str">
        <f t="shared" si="2"/>
        <v>2.3</v>
      </c>
      <c r="U32" s="17" t="s">
        <v>94</v>
      </c>
      <c r="V32" s="15" t="s">
        <v>90</v>
      </c>
      <c r="W32" s="15"/>
      <c r="X32" s="14" t="s">
        <v>91</v>
      </c>
      <c r="Y32" s="18">
        <v>1</v>
      </c>
      <c r="Z32" s="19">
        <v>550</v>
      </c>
      <c r="AA32" s="14">
        <v>1</v>
      </c>
      <c r="AB32" s="14">
        <v>1</v>
      </c>
      <c r="AC32" s="14">
        <v>1</v>
      </c>
      <c r="AD32" s="14">
        <v>1</v>
      </c>
      <c r="AE32" s="20"/>
      <c r="AF32" s="20"/>
      <c r="AG32" s="20"/>
      <c r="AH32" s="20"/>
      <c r="AI32" s="20"/>
      <c r="AJ32" s="20"/>
      <c r="AK32" s="20"/>
      <c r="AL32" s="20"/>
      <c r="AM32" s="19">
        <f t="shared" si="3"/>
        <v>2200</v>
      </c>
      <c r="AN32" s="26" t="s">
        <v>3</v>
      </c>
      <c r="AO32" s="50">
        <f t="shared" si="18"/>
        <v>550</v>
      </c>
      <c r="AP32" s="50">
        <f t="shared" si="19"/>
        <v>550</v>
      </c>
      <c r="AQ32" s="50">
        <f t="shared" si="20"/>
        <v>550</v>
      </c>
      <c r="AR32" s="50">
        <f t="shared" si="21"/>
        <v>550</v>
      </c>
      <c r="AS32" s="50">
        <f t="shared" si="22"/>
        <v>0</v>
      </c>
      <c r="AT32" s="50">
        <f t="shared" si="23"/>
        <v>0</v>
      </c>
      <c r="AU32" s="50">
        <f t="shared" si="24"/>
        <v>0</v>
      </c>
      <c r="AV32" s="50">
        <f t="shared" si="25"/>
        <v>0</v>
      </c>
      <c r="AW32" s="50">
        <f t="shared" si="26"/>
        <v>0</v>
      </c>
      <c r="AX32" s="50">
        <f t="shared" si="27"/>
        <v>0</v>
      </c>
      <c r="AY32" s="50">
        <f t="shared" si="28"/>
        <v>0</v>
      </c>
      <c r="AZ32" s="50">
        <f t="shared" si="29"/>
        <v>0</v>
      </c>
      <c r="BA32" s="50">
        <f t="shared" si="16"/>
        <v>2200</v>
      </c>
      <c r="BB32" s="50">
        <f t="shared" si="17"/>
        <v>0</v>
      </c>
    </row>
    <row r="33" spans="2:54" x14ac:dyDescent="0.25">
      <c r="B33" s="14">
        <v>2026</v>
      </c>
      <c r="C33" s="14">
        <v>479</v>
      </c>
      <c r="D33" s="15"/>
      <c r="E33" s="15"/>
      <c r="F33" s="15" t="s">
        <v>58</v>
      </c>
      <c r="G33" s="14" t="e">
        <f>+VLOOKUP(M33,#REF!,5,FALSE)</f>
        <v>#REF!</v>
      </c>
      <c r="H33" s="14" t="e">
        <f>+VLOOKUP(M33,#REF!,7,FALSE)</f>
        <v>#REF!</v>
      </c>
      <c r="I33" s="14"/>
      <c r="J33" s="14"/>
      <c r="K33" s="14"/>
      <c r="L33" s="14"/>
      <c r="M33" s="15" t="str">
        <f t="shared" si="1"/>
        <v>2026EG 2026GADGESTIÓN FINANCIERA Y CONTABLE</v>
      </c>
      <c r="N33" s="15" t="s">
        <v>87</v>
      </c>
      <c r="O33" s="16"/>
      <c r="P33" s="14" t="s">
        <v>59</v>
      </c>
      <c r="Q33" s="14" t="s">
        <v>5</v>
      </c>
      <c r="R33" s="14" t="s">
        <v>60</v>
      </c>
      <c r="S33" s="14" t="s">
        <v>61</v>
      </c>
      <c r="T33" s="14" t="str">
        <f t="shared" si="2"/>
        <v>2.3</v>
      </c>
      <c r="U33" s="17" t="s">
        <v>95</v>
      </c>
      <c r="V33" s="15" t="s">
        <v>90</v>
      </c>
      <c r="W33" s="15"/>
      <c r="X33" s="14" t="s">
        <v>91</v>
      </c>
      <c r="Y33" s="18">
        <v>1</v>
      </c>
      <c r="Z33" s="19">
        <v>600</v>
      </c>
      <c r="AA33" s="14">
        <v>1</v>
      </c>
      <c r="AB33" s="14">
        <v>1</v>
      </c>
      <c r="AC33" s="14">
        <v>1</v>
      </c>
      <c r="AD33" s="14">
        <v>1</v>
      </c>
      <c r="AE33" s="20"/>
      <c r="AF33" s="20"/>
      <c r="AG33" s="20"/>
      <c r="AH33" s="20"/>
      <c r="AI33" s="20"/>
      <c r="AJ33" s="20"/>
      <c r="AK33" s="20"/>
      <c r="AL33" s="20"/>
      <c r="AM33" s="19">
        <f t="shared" si="3"/>
        <v>2400</v>
      </c>
      <c r="AN33" s="26" t="s">
        <v>3</v>
      </c>
      <c r="AO33" s="50">
        <f t="shared" si="18"/>
        <v>600</v>
      </c>
      <c r="AP33" s="50">
        <f t="shared" si="19"/>
        <v>600</v>
      </c>
      <c r="AQ33" s="50">
        <f t="shared" si="20"/>
        <v>600</v>
      </c>
      <c r="AR33" s="50">
        <f t="shared" si="21"/>
        <v>600</v>
      </c>
      <c r="AS33" s="50">
        <f t="shared" si="22"/>
        <v>0</v>
      </c>
      <c r="AT33" s="50">
        <f t="shared" si="23"/>
        <v>0</v>
      </c>
      <c r="AU33" s="50">
        <f t="shared" si="24"/>
        <v>0</v>
      </c>
      <c r="AV33" s="50">
        <f t="shared" si="25"/>
        <v>0</v>
      </c>
      <c r="AW33" s="50">
        <f t="shared" si="26"/>
        <v>0</v>
      </c>
      <c r="AX33" s="50">
        <f t="shared" si="27"/>
        <v>0</v>
      </c>
      <c r="AY33" s="50">
        <f t="shared" si="28"/>
        <v>0</v>
      </c>
      <c r="AZ33" s="50">
        <f t="shared" si="29"/>
        <v>0</v>
      </c>
      <c r="BA33" s="50">
        <f t="shared" si="16"/>
        <v>2400</v>
      </c>
      <c r="BB33" s="50">
        <f t="shared" si="17"/>
        <v>0</v>
      </c>
    </row>
    <row r="34" spans="2:54" x14ac:dyDescent="0.25">
      <c r="B34" s="14">
        <v>2026</v>
      </c>
      <c r="C34" s="14">
        <v>479</v>
      </c>
      <c r="D34" s="15"/>
      <c r="E34" s="15"/>
      <c r="F34" s="15" t="s">
        <v>58</v>
      </c>
      <c r="G34" s="14" t="e">
        <f>+VLOOKUP(M34,#REF!,5,FALSE)</f>
        <v>#REF!</v>
      </c>
      <c r="H34" s="14" t="e">
        <f>+VLOOKUP(M34,#REF!,7,FALSE)</f>
        <v>#REF!</v>
      </c>
      <c r="I34" s="14"/>
      <c r="J34" s="14"/>
      <c r="K34" s="14"/>
      <c r="L34" s="14"/>
      <c r="M34" s="15" t="str">
        <f t="shared" si="1"/>
        <v>2026EG 2026GADGESTIÓN FINANCIERA Y CONTABLE</v>
      </c>
      <c r="N34" s="15" t="s">
        <v>87</v>
      </c>
      <c r="O34" s="16"/>
      <c r="P34" s="14" t="s">
        <v>59</v>
      </c>
      <c r="Q34" s="14" t="s">
        <v>5</v>
      </c>
      <c r="R34" s="14" t="s">
        <v>60</v>
      </c>
      <c r="S34" s="14" t="s">
        <v>61</v>
      </c>
      <c r="T34" s="14" t="str">
        <f t="shared" si="2"/>
        <v>2.3</v>
      </c>
      <c r="U34" s="17" t="s">
        <v>96</v>
      </c>
      <c r="V34" s="15" t="s">
        <v>90</v>
      </c>
      <c r="W34" s="15"/>
      <c r="X34" s="14" t="s">
        <v>91</v>
      </c>
      <c r="Y34" s="18">
        <v>1</v>
      </c>
      <c r="Z34" s="19">
        <v>520</v>
      </c>
      <c r="AA34" s="14">
        <v>1</v>
      </c>
      <c r="AB34" s="14">
        <v>1</v>
      </c>
      <c r="AC34" s="14">
        <v>1</v>
      </c>
      <c r="AD34" s="14">
        <v>1</v>
      </c>
      <c r="AE34" s="20"/>
      <c r="AF34" s="20"/>
      <c r="AG34" s="20"/>
      <c r="AH34" s="20"/>
      <c r="AI34" s="20"/>
      <c r="AJ34" s="20"/>
      <c r="AK34" s="20"/>
      <c r="AL34" s="20"/>
      <c r="AM34" s="19">
        <f t="shared" si="3"/>
        <v>2080</v>
      </c>
      <c r="AN34" s="26" t="s">
        <v>3</v>
      </c>
      <c r="AO34" s="50">
        <f t="shared" si="18"/>
        <v>520</v>
      </c>
      <c r="AP34" s="50">
        <f t="shared" si="19"/>
        <v>520</v>
      </c>
      <c r="AQ34" s="50">
        <f t="shared" si="20"/>
        <v>520</v>
      </c>
      <c r="AR34" s="50">
        <f t="shared" si="21"/>
        <v>520</v>
      </c>
      <c r="AS34" s="50">
        <f t="shared" si="22"/>
        <v>0</v>
      </c>
      <c r="AT34" s="50">
        <f t="shared" si="23"/>
        <v>0</v>
      </c>
      <c r="AU34" s="50">
        <f t="shared" si="24"/>
        <v>0</v>
      </c>
      <c r="AV34" s="50">
        <f t="shared" si="25"/>
        <v>0</v>
      </c>
      <c r="AW34" s="50">
        <f t="shared" si="26"/>
        <v>0</v>
      </c>
      <c r="AX34" s="50">
        <f t="shared" si="27"/>
        <v>0</v>
      </c>
      <c r="AY34" s="50">
        <f t="shared" si="28"/>
        <v>0</v>
      </c>
      <c r="AZ34" s="50">
        <f t="shared" si="29"/>
        <v>0</v>
      </c>
      <c r="BA34" s="50">
        <f t="shared" si="16"/>
        <v>2080</v>
      </c>
      <c r="BB34" s="50">
        <f t="shared" si="17"/>
        <v>0</v>
      </c>
    </row>
    <row r="35" spans="2:54" x14ac:dyDescent="0.25">
      <c r="B35" s="14">
        <v>2026</v>
      </c>
      <c r="C35" s="14">
        <v>479</v>
      </c>
      <c r="D35" s="15"/>
      <c r="E35" s="15"/>
      <c r="F35" s="15" t="s">
        <v>58</v>
      </c>
      <c r="G35" s="14" t="e">
        <f>+VLOOKUP(M35,#REF!,5,FALSE)</f>
        <v>#REF!</v>
      </c>
      <c r="H35" s="14" t="e">
        <f>+VLOOKUP(M35,#REF!,7,FALSE)</f>
        <v>#REF!</v>
      </c>
      <c r="I35" s="14"/>
      <c r="J35" s="14"/>
      <c r="K35" s="14"/>
      <c r="L35" s="14"/>
      <c r="M35" s="15" t="str">
        <f t="shared" si="1"/>
        <v>2026EG 2026GADGESTIÓN FINANCIERA Y CONTABLE</v>
      </c>
      <c r="N35" s="15" t="s">
        <v>87</v>
      </c>
      <c r="O35" s="16"/>
      <c r="P35" s="14" t="s">
        <v>59</v>
      </c>
      <c r="Q35" s="14" t="s">
        <v>5</v>
      </c>
      <c r="R35" s="14" t="s">
        <v>60</v>
      </c>
      <c r="S35" s="14" t="s">
        <v>61</v>
      </c>
      <c r="T35" s="14" t="str">
        <f t="shared" si="2"/>
        <v>2.3</v>
      </c>
      <c r="U35" s="17" t="s">
        <v>97</v>
      </c>
      <c r="V35" s="15" t="s">
        <v>90</v>
      </c>
      <c r="W35" s="15"/>
      <c r="X35" s="14" t="s">
        <v>91</v>
      </c>
      <c r="Y35" s="18">
        <v>1</v>
      </c>
      <c r="Z35" s="19">
        <v>820</v>
      </c>
      <c r="AA35" s="14">
        <v>1</v>
      </c>
      <c r="AB35" s="14">
        <v>1</v>
      </c>
      <c r="AC35" s="14">
        <v>1</v>
      </c>
      <c r="AD35" s="14">
        <v>1</v>
      </c>
      <c r="AE35" s="20"/>
      <c r="AF35" s="20"/>
      <c r="AG35" s="20"/>
      <c r="AH35" s="20"/>
      <c r="AI35" s="20"/>
      <c r="AJ35" s="20"/>
      <c r="AK35" s="20"/>
      <c r="AL35" s="20"/>
      <c r="AM35" s="19">
        <f t="shared" si="3"/>
        <v>3280</v>
      </c>
      <c r="AN35" s="26" t="s">
        <v>3</v>
      </c>
      <c r="AO35" s="50">
        <f t="shared" si="18"/>
        <v>820</v>
      </c>
      <c r="AP35" s="50">
        <f t="shared" si="19"/>
        <v>820</v>
      </c>
      <c r="AQ35" s="50">
        <f t="shared" si="20"/>
        <v>820</v>
      </c>
      <c r="AR35" s="50">
        <f t="shared" si="21"/>
        <v>820</v>
      </c>
      <c r="AS35" s="50">
        <f t="shared" si="22"/>
        <v>0</v>
      </c>
      <c r="AT35" s="50">
        <f t="shared" si="23"/>
        <v>0</v>
      </c>
      <c r="AU35" s="50">
        <f t="shared" si="24"/>
        <v>0</v>
      </c>
      <c r="AV35" s="50">
        <f t="shared" si="25"/>
        <v>0</v>
      </c>
      <c r="AW35" s="50">
        <f t="shared" si="26"/>
        <v>0</v>
      </c>
      <c r="AX35" s="50">
        <f t="shared" si="27"/>
        <v>0</v>
      </c>
      <c r="AY35" s="50">
        <f t="shared" si="28"/>
        <v>0</v>
      </c>
      <c r="AZ35" s="50">
        <f t="shared" si="29"/>
        <v>0</v>
      </c>
      <c r="BA35" s="50">
        <f t="shared" si="16"/>
        <v>3280</v>
      </c>
      <c r="BB35" s="50">
        <f t="shared" si="17"/>
        <v>0</v>
      </c>
    </row>
    <row r="36" spans="2:54" x14ac:dyDescent="0.25">
      <c r="B36" s="14">
        <v>2026</v>
      </c>
      <c r="C36" s="14">
        <v>479</v>
      </c>
      <c r="D36" s="15"/>
      <c r="E36" s="15"/>
      <c r="F36" s="15" t="s">
        <v>58</v>
      </c>
      <c r="G36" s="14" t="e">
        <f>+VLOOKUP(M36,#REF!,5,FALSE)</f>
        <v>#REF!</v>
      </c>
      <c r="H36" s="14" t="e">
        <f>+VLOOKUP(M36,#REF!,7,FALSE)</f>
        <v>#REF!</v>
      </c>
      <c r="I36" s="14"/>
      <c r="J36" s="14"/>
      <c r="K36" s="14"/>
      <c r="L36" s="14"/>
      <c r="M36" s="15" t="str">
        <f t="shared" si="1"/>
        <v>2026EG 2026GADGESTIÓN FINANCIERA Y CONTABLE</v>
      </c>
      <c r="N36" s="15" t="s">
        <v>87</v>
      </c>
      <c r="O36" s="16"/>
      <c r="P36" s="14" t="s">
        <v>59</v>
      </c>
      <c r="Q36" s="14" t="s">
        <v>5</v>
      </c>
      <c r="R36" s="14" t="s">
        <v>60</v>
      </c>
      <c r="S36" s="14" t="s">
        <v>61</v>
      </c>
      <c r="T36" s="14" t="str">
        <f t="shared" si="2"/>
        <v>2.3</v>
      </c>
      <c r="U36" s="17" t="s">
        <v>98</v>
      </c>
      <c r="V36" s="15" t="s">
        <v>90</v>
      </c>
      <c r="W36" s="15"/>
      <c r="X36" s="14" t="s">
        <v>91</v>
      </c>
      <c r="Y36" s="18">
        <v>1</v>
      </c>
      <c r="Z36" s="19">
        <v>870</v>
      </c>
      <c r="AA36" s="14">
        <v>1</v>
      </c>
      <c r="AB36" s="14">
        <v>1</v>
      </c>
      <c r="AC36" s="14">
        <v>1</v>
      </c>
      <c r="AD36" s="14">
        <v>1</v>
      </c>
      <c r="AE36" s="20"/>
      <c r="AF36" s="20"/>
      <c r="AG36" s="20"/>
      <c r="AH36" s="20"/>
      <c r="AI36" s="20"/>
      <c r="AJ36" s="20"/>
      <c r="AK36" s="20"/>
      <c r="AL36" s="20"/>
      <c r="AM36" s="19">
        <f t="shared" si="3"/>
        <v>3480</v>
      </c>
      <c r="AN36" s="26" t="s">
        <v>3</v>
      </c>
      <c r="AO36" s="50">
        <f t="shared" si="18"/>
        <v>870</v>
      </c>
      <c r="AP36" s="50">
        <f t="shared" si="19"/>
        <v>870</v>
      </c>
      <c r="AQ36" s="50">
        <f t="shared" si="20"/>
        <v>870</v>
      </c>
      <c r="AR36" s="50">
        <f t="shared" si="21"/>
        <v>870</v>
      </c>
      <c r="AS36" s="50">
        <f t="shared" si="22"/>
        <v>0</v>
      </c>
      <c r="AT36" s="50">
        <f t="shared" si="23"/>
        <v>0</v>
      </c>
      <c r="AU36" s="50">
        <f t="shared" si="24"/>
        <v>0</v>
      </c>
      <c r="AV36" s="50">
        <f t="shared" si="25"/>
        <v>0</v>
      </c>
      <c r="AW36" s="50">
        <f t="shared" si="26"/>
        <v>0</v>
      </c>
      <c r="AX36" s="50">
        <f t="shared" si="27"/>
        <v>0</v>
      </c>
      <c r="AY36" s="50">
        <f t="shared" si="28"/>
        <v>0</v>
      </c>
      <c r="AZ36" s="50">
        <f t="shared" si="29"/>
        <v>0</v>
      </c>
      <c r="BA36" s="50">
        <f t="shared" si="16"/>
        <v>3480</v>
      </c>
      <c r="BB36" s="50">
        <f t="shared" si="17"/>
        <v>0</v>
      </c>
    </row>
    <row r="37" spans="2:54" x14ac:dyDescent="0.25">
      <c r="B37" s="14">
        <v>2026</v>
      </c>
      <c r="C37" s="14">
        <v>479</v>
      </c>
      <c r="D37" s="15"/>
      <c r="E37" s="15"/>
      <c r="F37" s="15" t="s">
        <v>58</v>
      </c>
      <c r="G37" s="14" t="e">
        <f>+VLOOKUP(M37,#REF!,5,FALSE)</f>
        <v>#REF!</v>
      </c>
      <c r="H37" s="14" t="e">
        <f>+VLOOKUP(M37,#REF!,7,FALSE)</f>
        <v>#REF!</v>
      </c>
      <c r="I37" s="14"/>
      <c r="J37" s="14"/>
      <c r="K37" s="14"/>
      <c r="L37" s="14"/>
      <c r="M37" s="15" t="str">
        <f t="shared" si="1"/>
        <v>2026EG 2026GADGESTIÓN FINANCIERA Y CONTABLE</v>
      </c>
      <c r="N37" s="15" t="s">
        <v>87</v>
      </c>
      <c r="O37" s="16"/>
      <c r="P37" s="14" t="s">
        <v>59</v>
      </c>
      <c r="Q37" s="14" t="s">
        <v>5</v>
      </c>
      <c r="R37" s="14" t="s">
        <v>60</v>
      </c>
      <c r="S37" s="14" t="s">
        <v>61</v>
      </c>
      <c r="T37" s="14" t="str">
        <f t="shared" si="2"/>
        <v>2.3</v>
      </c>
      <c r="U37" s="17" t="s">
        <v>99</v>
      </c>
      <c r="V37" s="15" t="s">
        <v>90</v>
      </c>
      <c r="W37" s="15"/>
      <c r="X37" s="14" t="s">
        <v>91</v>
      </c>
      <c r="Y37" s="18">
        <v>1</v>
      </c>
      <c r="Z37" s="19">
        <v>720</v>
      </c>
      <c r="AA37" s="14">
        <v>1</v>
      </c>
      <c r="AB37" s="14">
        <v>1</v>
      </c>
      <c r="AC37" s="14">
        <v>1</v>
      </c>
      <c r="AD37" s="14">
        <v>1</v>
      </c>
      <c r="AE37" s="20"/>
      <c r="AF37" s="20"/>
      <c r="AG37" s="20"/>
      <c r="AH37" s="20"/>
      <c r="AI37" s="20"/>
      <c r="AJ37" s="20"/>
      <c r="AK37" s="20"/>
      <c r="AL37" s="20"/>
      <c r="AM37" s="19">
        <f t="shared" si="3"/>
        <v>2880</v>
      </c>
      <c r="AN37" s="26" t="s">
        <v>3</v>
      </c>
      <c r="AO37" s="50">
        <f t="shared" si="18"/>
        <v>720</v>
      </c>
      <c r="AP37" s="50">
        <f t="shared" si="19"/>
        <v>720</v>
      </c>
      <c r="AQ37" s="50">
        <f t="shared" si="20"/>
        <v>720</v>
      </c>
      <c r="AR37" s="50">
        <f t="shared" si="21"/>
        <v>720</v>
      </c>
      <c r="AS37" s="50">
        <f t="shared" si="22"/>
        <v>0</v>
      </c>
      <c r="AT37" s="50">
        <f t="shared" si="23"/>
        <v>0</v>
      </c>
      <c r="AU37" s="50">
        <f t="shared" si="24"/>
        <v>0</v>
      </c>
      <c r="AV37" s="50">
        <f t="shared" si="25"/>
        <v>0</v>
      </c>
      <c r="AW37" s="50">
        <f t="shared" si="26"/>
        <v>0</v>
      </c>
      <c r="AX37" s="50">
        <f t="shared" si="27"/>
        <v>0</v>
      </c>
      <c r="AY37" s="50">
        <f t="shared" si="28"/>
        <v>0</v>
      </c>
      <c r="AZ37" s="50">
        <f t="shared" si="29"/>
        <v>0</v>
      </c>
      <c r="BA37" s="50">
        <f t="shared" si="16"/>
        <v>2880</v>
      </c>
      <c r="BB37" s="50">
        <f t="shared" si="17"/>
        <v>0</v>
      </c>
    </row>
    <row r="38" spans="2:54" x14ac:dyDescent="0.25">
      <c r="B38" s="14">
        <v>2026</v>
      </c>
      <c r="C38" s="14">
        <v>479</v>
      </c>
      <c r="D38" s="15"/>
      <c r="E38" s="15"/>
      <c r="F38" s="15" t="s">
        <v>58</v>
      </c>
      <c r="G38" s="14" t="e">
        <f>+VLOOKUP(M38,#REF!,5,FALSE)</f>
        <v>#REF!</v>
      </c>
      <c r="H38" s="14" t="e">
        <f>+VLOOKUP(M38,#REF!,7,FALSE)</f>
        <v>#REF!</v>
      </c>
      <c r="I38" s="14"/>
      <c r="J38" s="14"/>
      <c r="K38" s="14"/>
      <c r="L38" s="14"/>
      <c r="M38" s="15" t="str">
        <f t="shared" si="1"/>
        <v>2026EG 2026GADGESTIÓN FINANCIERA Y CONTABLE</v>
      </c>
      <c r="N38" s="15" t="s">
        <v>87</v>
      </c>
      <c r="O38" s="16"/>
      <c r="P38" s="14" t="s">
        <v>59</v>
      </c>
      <c r="Q38" s="14" t="s">
        <v>5</v>
      </c>
      <c r="R38" s="14" t="s">
        <v>60</v>
      </c>
      <c r="S38" s="14" t="s">
        <v>61</v>
      </c>
      <c r="T38" s="14" t="str">
        <f t="shared" si="2"/>
        <v>2.3</v>
      </c>
      <c r="U38" s="17" t="s">
        <v>100</v>
      </c>
      <c r="V38" s="15" t="s">
        <v>90</v>
      </c>
      <c r="W38" s="15"/>
      <c r="X38" s="14" t="s">
        <v>91</v>
      </c>
      <c r="Y38" s="18">
        <v>1</v>
      </c>
      <c r="Z38" s="19">
        <v>770</v>
      </c>
      <c r="AA38" s="14">
        <v>1</v>
      </c>
      <c r="AB38" s="14">
        <v>1</v>
      </c>
      <c r="AC38" s="14">
        <v>1</v>
      </c>
      <c r="AD38" s="14">
        <v>1</v>
      </c>
      <c r="AE38" s="20"/>
      <c r="AF38" s="20"/>
      <c r="AG38" s="20"/>
      <c r="AH38" s="20"/>
      <c r="AI38" s="20"/>
      <c r="AJ38" s="20"/>
      <c r="AK38" s="20"/>
      <c r="AL38" s="20"/>
      <c r="AM38" s="19">
        <f t="shared" si="3"/>
        <v>3080</v>
      </c>
      <c r="AN38" s="26" t="s">
        <v>3</v>
      </c>
      <c r="AO38" s="50">
        <f t="shared" si="18"/>
        <v>770</v>
      </c>
      <c r="AP38" s="50">
        <f t="shared" si="19"/>
        <v>770</v>
      </c>
      <c r="AQ38" s="50">
        <f t="shared" si="20"/>
        <v>770</v>
      </c>
      <c r="AR38" s="50">
        <f t="shared" si="21"/>
        <v>770</v>
      </c>
      <c r="AS38" s="50">
        <f t="shared" si="22"/>
        <v>0</v>
      </c>
      <c r="AT38" s="50">
        <f t="shared" si="23"/>
        <v>0</v>
      </c>
      <c r="AU38" s="50">
        <f t="shared" si="24"/>
        <v>0</v>
      </c>
      <c r="AV38" s="50">
        <f t="shared" si="25"/>
        <v>0</v>
      </c>
      <c r="AW38" s="50">
        <f t="shared" si="26"/>
        <v>0</v>
      </c>
      <c r="AX38" s="50">
        <f t="shared" si="27"/>
        <v>0</v>
      </c>
      <c r="AY38" s="50">
        <f t="shared" si="28"/>
        <v>0</v>
      </c>
      <c r="AZ38" s="50">
        <f t="shared" si="29"/>
        <v>0</v>
      </c>
      <c r="BA38" s="50">
        <f t="shared" si="16"/>
        <v>3080</v>
      </c>
      <c r="BB38" s="50">
        <f t="shared" si="17"/>
        <v>0</v>
      </c>
    </row>
    <row r="39" spans="2:54" x14ac:dyDescent="0.25">
      <c r="B39" s="14">
        <v>2026</v>
      </c>
      <c r="C39" s="14">
        <v>479</v>
      </c>
      <c r="D39" s="15"/>
      <c r="E39" s="15"/>
      <c r="F39" s="15" t="s">
        <v>58</v>
      </c>
      <c r="G39" s="14" t="e">
        <f>+VLOOKUP(M39,#REF!,5,FALSE)</f>
        <v>#REF!</v>
      </c>
      <c r="H39" s="14" t="e">
        <f>+VLOOKUP(M39,#REF!,7,FALSE)</f>
        <v>#REF!</v>
      </c>
      <c r="I39" s="14"/>
      <c r="J39" s="14"/>
      <c r="K39" s="14"/>
      <c r="L39" s="14"/>
      <c r="M39" s="15" t="str">
        <f t="shared" si="1"/>
        <v>2026EG 2026GADGESTIÓN FINANCIERA Y CONTABLE</v>
      </c>
      <c r="N39" s="15" t="s">
        <v>87</v>
      </c>
      <c r="O39" s="16"/>
      <c r="P39" s="14" t="s">
        <v>59</v>
      </c>
      <c r="Q39" s="14" t="s">
        <v>5</v>
      </c>
      <c r="R39" s="14" t="s">
        <v>60</v>
      </c>
      <c r="S39" s="14" t="s">
        <v>61</v>
      </c>
      <c r="T39" s="14" t="str">
        <f t="shared" si="2"/>
        <v>2.3</v>
      </c>
      <c r="U39" s="17" t="s">
        <v>101</v>
      </c>
      <c r="V39" s="15" t="s">
        <v>90</v>
      </c>
      <c r="W39" s="15"/>
      <c r="X39" s="14" t="s">
        <v>91</v>
      </c>
      <c r="Y39" s="18">
        <v>1</v>
      </c>
      <c r="Z39" s="19">
        <v>520</v>
      </c>
      <c r="AA39" s="14">
        <v>1</v>
      </c>
      <c r="AB39" s="14">
        <v>1</v>
      </c>
      <c r="AC39" s="14">
        <v>1</v>
      </c>
      <c r="AD39" s="14">
        <v>1</v>
      </c>
      <c r="AE39" s="20"/>
      <c r="AF39" s="20"/>
      <c r="AG39" s="20"/>
      <c r="AH39" s="20"/>
      <c r="AI39" s="20"/>
      <c r="AJ39" s="20"/>
      <c r="AK39" s="20"/>
      <c r="AL39" s="20"/>
      <c r="AM39" s="19">
        <f t="shared" si="3"/>
        <v>2080</v>
      </c>
      <c r="AN39" s="26" t="s">
        <v>3</v>
      </c>
      <c r="AO39" s="50">
        <f t="shared" si="18"/>
        <v>520</v>
      </c>
      <c r="AP39" s="50">
        <f t="shared" si="19"/>
        <v>520</v>
      </c>
      <c r="AQ39" s="50">
        <f t="shared" si="20"/>
        <v>520</v>
      </c>
      <c r="AR39" s="50">
        <f t="shared" si="21"/>
        <v>520</v>
      </c>
      <c r="AS39" s="50">
        <f t="shared" si="22"/>
        <v>0</v>
      </c>
      <c r="AT39" s="50">
        <f t="shared" si="23"/>
        <v>0</v>
      </c>
      <c r="AU39" s="50">
        <f t="shared" si="24"/>
        <v>0</v>
      </c>
      <c r="AV39" s="50">
        <f t="shared" si="25"/>
        <v>0</v>
      </c>
      <c r="AW39" s="50">
        <f t="shared" si="26"/>
        <v>0</v>
      </c>
      <c r="AX39" s="50">
        <f t="shared" si="27"/>
        <v>0</v>
      </c>
      <c r="AY39" s="50">
        <f t="shared" si="28"/>
        <v>0</v>
      </c>
      <c r="AZ39" s="50">
        <f t="shared" si="29"/>
        <v>0</v>
      </c>
      <c r="BA39" s="50">
        <f t="shared" si="16"/>
        <v>2080</v>
      </c>
      <c r="BB39" s="50">
        <f t="shared" si="17"/>
        <v>0</v>
      </c>
    </row>
    <row r="40" spans="2:54" x14ac:dyDescent="0.25">
      <c r="B40" s="14">
        <v>2026</v>
      </c>
      <c r="C40" s="14">
        <v>479</v>
      </c>
      <c r="D40" s="15"/>
      <c r="E40" s="15"/>
      <c r="F40" s="15" t="s">
        <v>58</v>
      </c>
      <c r="G40" s="14" t="e">
        <f>+VLOOKUP(M40,#REF!,5,FALSE)</f>
        <v>#REF!</v>
      </c>
      <c r="H40" s="14" t="e">
        <f>+VLOOKUP(M40,#REF!,7,FALSE)</f>
        <v>#REF!</v>
      </c>
      <c r="I40" s="14"/>
      <c r="J40" s="14"/>
      <c r="K40" s="14"/>
      <c r="L40" s="14"/>
      <c r="M40" s="15" t="str">
        <f t="shared" si="1"/>
        <v>2026EG 2026GADGESTIÓN FINANCIERA Y CONTABLE</v>
      </c>
      <c r="N40" s="15" t="s">
        <v>87</v>
      </c>
      <c r="O40" s="16"/>
      <c r="P40" s="14" t="s">
        <v>59</v>
      </c>
      <c r="Q40" s="14" t="s">
        <v>5</v>
      </c>
      <c r="R40" s="14" t="s">
        <v>60</v>
      </c>
      <c r="S40" s="14" t="s">
        <v>61</v>
      </c>
      <c r="T40" s="14" t="str">
        <f t="shared" si="2"/>
        <v>2.3</v>
      </c>
      <c r="U40" s="17" t="s">
        <v>102</v>
      </c>
      <c r="V40" s="15" t="s">
        <v>90</v>
      </c>
      <c r="W40" s="15"/>
      <c r="X40" s="14" t="s">
        <v>91</v>
      </c>
      <c r="Y40" s="18">
        <v>1</v>
      </c>
      <c r="Z40" s="19">
        <v>720</v>
      </c>
      <c r="AA40" s="14">
        <v>1</v>
      </c>
      <c r="AB40" s="14">
        <v>1</v>
      </c>
      <c r="AC40" s="14">
        <v>1</v>
      </c>
      <c r="AD40" s="14">
        <v>1</v>
      </c>
      <c r="AE40" s="20"/>
      <c r="AF40" s="20"/>
      <c r="AG40" s="20"/>
      <c r="AH40" s="20"/>
      <c r="AI40" s="20"/>
      <c r="AJ40" s="20"/>
      <c r="AK40" s="20"/>
      <c r="AL40" s="20"/>
      <c r="AM40" s="19">
        <f t="shared" si="3"/>
        <v>2880</v>
      </c>
      <c r="AN40" s="26" t="s">
        <v>3</v>
      </c>
      <c r="AO40" s="50">
        <f t="shared" si="18"/>
        <v>720</v>
      </c>
      <c r="AP40" s="50">
        <f t="shared" si="19"/>
        <v>720</v>
      </c>
      <c r="AQ40" s="50">
        <f t="shared" si="20"/>
        <v>720</v>
      </c>
      <c r="AR40" s="50">
        <f t="shared" si="21"/>
        <v>720</v>
      </c>
      <c r="AS40" s="50">
        <f t="shared" si="22"/>
        <v>0</v>
      </c>
      <c r="AT40" s="50">
        <f t="shared" si="23"/>
        <v>0</v>
      </c>
      <c r="AU40" s="50">
        <f t="shared" si="24"/>
        <v>0</v>
      </c>
      <c r="AV40" s="50">
        <f t="shared" si="25"/>
        <v>0</v>
      </c>
      <c r="AW40" s="50">
        <f t="shared" si="26"/>
        <v>0</v>
      </c>
      <c r="AX40" s="50">
        <f t="shared" si="27"/>
        <v>0</v>
      </c>
      <c r="AY40" s="50">
        <f t="shared" si="28"/>
        <v>0</v>
      </c>
      <c r="AZ40" s="50">
        <f t="shared" si="29"/>
        <v>0</v>
      </c>
      <c r="BA40" s="50">
        <f t="shared" si="16"/>
        <v>2880</v>
      </c>
      <c r="BB40" s="50">
        <f t="shared" si="17"/>
        <v>0</v>
      </c>
    </row>
    <row r="41" spans="2:54" x14ac:dyDescent="0.25">
      <c r="B41" s="14">
        <v>2026</v>
      </c>
      <c r="C41" s="14">
        <v>479</v>
      </c>
      <c r="D41" s="15"/>
      <c r="E41" s="15"/>
      <c r="F41" s="15" t="s">
        <v>58</v>
      </c>
      <c r="G41" s="14" t="e">
        <f>+VLOOKUP(M41,#REF!,5,FALSE)</f>
        <v>#REF!</v>
      </c>
      <c r="H41" s="14" t="e">
        <f>+VLOOKUP(M41,#REF!,7,FALSE)</f>
        <v>#REF!</v>
      </c>
      <c r="I41" s="14"/>
      <c r="J41" s="14"/>
      <c r="K41" s="14"/>
      <c r="L41" s="14"/>
      <c r="M41" s="15" t="str">
        <f t="shared" si="1"/>
        <v>2026EG 2026GADGESTIÓN FINANCIERA Y CONTABLE</v>
      </c>
      <c r="N41" s="15" t="s">
        <v>87</v>
      </c>
      <c r="O41" s="16"/>
      <c r="P41" s="14" t="s">
        <v>59</v>
      </c>
      <c r="Q41" s="14" t="s">
        <v>5</v>
      </c>
      <c r="R41" s="14" t="s">
        <v>60</v>
      </c>
      <c r="S41" s="14" t="s">
        <v>61</v>
      </c>
      <c r="T41" s="14" t="str">
        <f t="shared" si="2"/>
        <v>2.3</v>
      </c>
      <c r="U41" s="17" t="s">
        <v>103</v>
      </c>
      <c r="V41" s="15" t="s">
        <v>90</v>
      </c>
      <c r="W41" s="15"/>
      <c r="X41" s="14" t="s">
        <v>91</v>
      </c>
      <c r="Y41" s="18">
        <v>1</v>
      </c>
      <c r="Z41" s="19">
        <v>720</v>
      </c>
      <c r="AA41" s="14">
        <v>1</v>
      </c>
      <c r="AB41" s="14">
        <v>1</v>
      </c>
      <c r="AC41" s="14">
        <v>1</v>
      </c>
      <c r="AD41" s="14">
        <v>1</v>
      </c>
      <c r="AE41" s="20"/>
      <c r="AF41" s="20"/>
      <c r="AG41" s="20"/>
      <c r="AH41" s="20"/>
      <c r="AI41" s="20"/>
      <c r="AJ41" s="20"/>
      <c r="AK41" s="20"/>
      <c r="AL41" s="20"/>
      <c r="AM41" s="19">
        <f t="shared" si="3"/>
        <v>2880</v>
      </c>
      <c r="AN41" s="26" t="s">
        <v>3</v>
      </c>
      <c r="AO41" s="50">
        <f t="shared" si="18"/>
        <v>720</v>
      </c>
      <c r="AP41" s="50">
        <f t="shared" si="19"/>
        <v>720</v>
      </c>
      <c r="AQ41" s="50">
        <f t="shared" si="20"/>
        <v>720</v>
      </c>
      <c r="AR41" s="50">
        <f t="shared" si="21"/>
        <v>720</v>
      </c>
      <c r="AS41" s="50">
        <f t="shared" si="22"/>
        <v>0</v>
      </c>
      <c r="AT41" s="50">
        <f t="shared" si="23"/>
        <v>0</v>
      </c>
      <c r="AU41" s="50">
        <f t="shared" si="24"/>
        <v>0</v>
      </c>
      <c r="AV41" s="50">
        <f t="shared" si="25"/>
        <v>0</v>
      </c>
      <c r="AW41" s="50">
        <f t="shared" si="26"/>
        <v>0</v>
      </c>
      <c r="AX41" s="50">
        <f t="shared" si="27"/>
        <v>0</v>
      </c>
      <c r="AY41" s="50">
        <f t="shared" si="28"/>
        <v>0</v>
      </c>
      <c r="AZ41" s="50">
        <f t="shared" si="29"/>
        <v>0</v>
      </c>
      <c r="BA41" s="50">
        <f t="shared" si="16"/>
        <v>2880</v>
      </c>
      <c r="BB41" s="50">
        <f t="shared" si="17"/>
        <v>0</v>
      </c>
    </row>
    <row r="42" spans="2:54" x14ac:dyDescent="0.25">
      <c r="B42" s="14">
        <v>2026</v>
      </c>
      <c r="C42" s="14">
        <v>479</v>
      </c>
      <c r="D42" s="15"/>
      <c r="E42" s="15"/>
      <c r="F42" s="15" t="s">
        <v>58</v>
      </c>
      <c r="G42" s="14" t="e">
        <f>+VLOOKUP(M42,#REF!,5,FALSE)</f>
        <v>#REF!</v>
      </c>
      <c r="H42" s="14" t="e">
        <f>+VLOOKUP(M42,#REF!,7,FALSE)</f>
        <v>#REF!</v>
      </c>
      <c r="I42" s="14"/>
      <c r="J42" s="14"/>
      <c r="K42" s="14"/>
      <c r="L42" s="14"/>
      <c r="M42" s="15" t="str">
        <f t="shared" si="1"/>
        <v>2026EG 2026GADGESTIÓN FINANCIERA Y CONTABLE</v>
      </c>
      <c r="N42" s="15" t="s">
        <v>87</v>
      </c>
      <c r="O42" s="16"/>
      <c r="P42" s="14" t="s">
        <v>59</v>
      </c>
      <c r="Q42" s="14" t="s">
        <v>5</v>
      </c>
      <c r="R42" s="14" t="s">
        <v>60</v>
      </c>
      <c r="S42" s="14" t="s">
        <v>61</v>
      </c>
      <c r="T42" s="14" t="str">
        <f t="shared" si="2"/>
        <v>2.3</v>
      </c>
      <c r="U42" s="17" t="s">
        <v>104</v>
      </c>
      <c r="V42" s="15" t="s">
        <v>90</v>
      </c>
      <c r="W42" s="15"/>
      <c r="X42" s="14" t="s">
        <v>91</v>
      </c>
      <c r="Y42" s="18">
        <v>1</v>
      </c>
      <c r="Z42" s="19">
        <v>720</v>
      </c>
      <c r="AA42" s="14">
        <v>1</v>
      </c>
      <c r="AB42" s="14">
        <v>1</v>
      </c>
      <c r="AC42" s="14">
        <v>1</v>
      </c>
      <c r="AD42" s="14">
        <v>1</v>
      </c>
      <c r="AE42" s="20"/>
      <c r="AF42" s="20"/>
      <c r="AG42" s="20"/>
      <c r="AH42" s="20"/>
      <c r="AI42" s="20"/>
      <c r="AJ42" s="20"/>
      <c r="AK42" s="20"/>
      <c r="AL42" s="20"/>
      <c r="AM42" s="19">
        <f t="shared" si="3"/>
        <v>2880</v>
      </c>
      <c r="AN42" s="26" t="s">
        <v>3</v>
      </c>
      <c r="AO42" s="50">
        <f t="shared" si="18"/>
        <v>720</v>
      </c>
      <c r="AP42" s="50">
        <f t="shared" si="19"/>
        <v>720</v>
      </c>
      <c r="AQ42" s="50">
        <f t="shared" si="20"/>
        <v>720</v>
      </c>
      <c r="AR42" s="50">
        <f t="shared" si="21"/>
        <v>720</v>
      </c>
      <c r="AS42" s="50">
        <f t="shared" si="22"/>
        <v>0</v>
      </c>
      <c r="AT42" s="50">
        <f t="shared" si="23"/>
        <v>0</v>
      </c>
      <c r="AU42" s="50">
        <f t="shared" si="24"/>
        <v>0</v>
      </c>
      <c r="AV42" s="50">
        <f t="shared" si="25"/>
        <v>0</v>
      </c>
      <c r="AW42" s="50">
        <f t="shared" si="26"/>
        <v>0</v>
      </c>
      <c r="AX42" s="50">
        <f t="shared" si="27"/>
        <v>0</v>
      </c>
      <c r="AY42" s="50">
        <f t="shared" si="28"/>
        <v>0</v>
      </c>
      <c r="AZ42" s="50">
        <f t="shared" si="29"/>
        <v>0</v>
      </c>
      <c r="BA42" s="50">
        <f t="shared" si="16"/>
        <v>2880</v>
      </c>
      <c r="BB42" s="50">
        <f t="shared" si="17"/>
        <v>0</v>
      </c>
    </row>
    <row r="43" spans="2:54" x14ac:dyDescent="0.25">
      <c r="B43" s="14">
        <v>2026</v>
      </c>
      <c r="C43" s="14">
        <v>479</v>
      </c>
      <c r="D43" s="15"/>
      <c r="E43" s="15"/>
      <c r="F43" s="15" t="s">
        <v>58</v>
      </c>
      <c r="G43" s="14" t="e">
        <f>+VLOOKUP(M43,#REF!,5,FALSE)</f>
        <v>#REF!</v>
      </c>
      <c r="H43" s="14" t="e">
        <f>+VLOOKUP(M43,#REF!,7,FALSE)</f>
        <v>#REF!</v>
      </c>
      <c r="I43" s="14"/>
      <c r="J43" s="14"/>
      <c r="K43" s="14"/>
      <c r="L43" s="14"/>
      <c r="M43" s="15" t="str">
        <f t="shared" si="1"/>
        <v>2026EG 2026GADGESTIÓN FINANCIERA Y CONTABLE</v>
      </c>
      <c r="N43" s="15" t="s">
        <v>87</v>
      </c>
      <c r="O43" s="16"/>
      <c r="P43" s="14" t="s">
        <v>59</v>
      </c>
      <c r="Q43" s="14" t="s">
        <v>5</v>
      </c>
      <c r="R43" s="14" t="s">
        <v>60</v>
      </c>
      <c r="S43" s="14" t="s">
        <v>61</v>
      </c>
      <c r="T43" s="14" t="str">
        <f t="shared" si="2"/>
        <v>2.3</v>
      </c>
      <c r="U43" s="17" t="s">
        <v>105</v>
      </c>
      <c r="V43" s="15" t="s">
        <v>90</v>
      </c>
      <c r="W43" s="15"/>
      <c r="X43" s="14" t="s">
        <v>91</v>
      </c>
      <c r="Y43" s="18">
        <v>1</v>
      </c>
      <c r="Z43" s="19">
        <v>770</v>
      </c>
      <c r="AA43" s="14">
        <v>1</v>
      </c>
      <c r="AB43" s="14">
        <v>1</v>
      </c>
      <c r="AC43" s="14">
        <v>1</v>
      </c>
      <c r="AD43" s="14">
        <v>1</v>
      </c>
      <c r="AE43" s="20"/>
      <c r="AF43" s="20"/>
      <c r="AG43" s="20"/>
      <c r="AH43" s="20"/>
      <c r="AI43" s="20"/>
      <c r="AJ43" s="20"/>
      <c r="AK43" s="20"/>
      <c r="AL43" s="20"/>
      <c r="AM43" s="19">
        <f t="shared" si="3"/>
        <v>3080</v>
      </c>
      <c r="AN43" s="26" t="s">
        <v>3</v>
      </c>
      <c r="AO43" s="50">
        <f t="shared" si="18"/>
        <v>770</v>
      </c>
      <c r="AP43" s="50">
        <f t="shared" si="19"/>
        <v>770</v>
      </c>
      <c r="AQ43" s="50">
        <f t="shared" si="20"/>
        <v>770</v>
      </c>
      <c r="AR43" s="50">
        <f t="shared" si="21"/>
        <v>770</v>
      </c>
      <c r="AS43" s="50">
        <f t="shared" si="22"/>
        <v>0</v>
      </c>
      <c r="AT43" s="50">
        <f t="shared" si="23"/>
        <v>0</v>
      </c>
      <c r="AU43" s="50">
        <f t="shared" si="24"/>
        <v>0</v>
      </c>
      <c r="AV43" s="50">
        <f t="shared" si="25"/>
        <v>0</v>
      </c>
      <c r="AW43" s="50">
        <f t="shared" si="26"/>
        <v>0</v>
      </c>
      <c r="AX43" s="50">
        <f t="shared" si="27"/>
        <v>0</v>
      </c>
      <c r="AY43" s="50">
        <f t="shared" si="28"/>
        <v>0</v>
      </c>
      <c r="AZ43" s="50">
        <f t="shared" si="29"/>
        <v>0</v>
      </c>
      <c r="BA43" s="50">
        <f t="shared" si="16"/>
        <v>3080</v>
      </c>
      <c r="BB43" s="50">
        <f t="shared" si="17"/>
        <v>0</v>
      </c>
    </row>
    <row r="44" spans="2:54" x14ac:dyDescent="0.25">
      <c r="B44" s="14">
        <v>2026</v>
      </c>
      <c r="C44" s="14">
        <v>479</v>
      </c>
      <c r="D44" s="15"/>
      <c r="E44" s="15"/>
      <c r="F44" s="15" t="s">
        <v>58</v>
      </c>
      <c r="G44" s="14" t="e">
        <f>+VLOOKUP(M44,#REF!,5,FALSE)</f>
        <v>#REF!</v>
      </c>
      <c r="H44" s="14" t="e">
        <f>+VLOOKUP(M44,#REF!,7,FALSE)</f>
        <v>#REF!</v>
      </c>
      <c r="I44" s="14"/>
      <c r="J44" s="14"/>
      <c r="K44" s="14"/>
      <c r="L44" s="14"/>
      <c r="M44" s="15" t="str">
        <f t="shared" si="1"/>
        <v>2026EG 2026GADGESTIÓN FINANCIERA Y CONTABLE</v>
      </c>
      <c r="N44" s="15" t="s">
        <v>87</v>
      </c>
      <c r="O44" s="16"/>
      <c r="P44" s="14" t="s">
        <v>59</v>
      </c>
      <c r="Q44" s="14" t="s">
        <v>5</v>
      </c>
      <c r="R44" s="14" t="s">
        <v>60</v>
      </c>
      <c r="S44" s="14" t="s">
        <v>61</v>
      </c>
      <c r="T44" s="14" t="str">
        <f t="shared" si="2"/>
        <v>2.3</v>
      </c>
      <c r="U44" s="17" t="s">
        <v>106</v>
      </c>
      <c r="V44" s="15" t="s">
        <v>90</v>
      </c>
      <c r="W44" s="15"/>
      <c r="X44" s="14" t="s">
        <v>91</v>
      </c>
      <c r="Y44" s="18">
        <v>1</v>
      </c>
      <c r="Z44" s="19">
        <v>780</v>
      </c>
      <c r="AA44" s="14">
        <v>1</v>
      </c>
      <c r="AB44" s="14">
        <v>1</v>
      </c>
      <c r="AC44" s="14">
        <v>1</v>
      </c>
      <c r="AD44" s="14">
        <v>1</v>
      </c>
      <c r="AE44" s="20"/>
      <c r="AF44" s="20"/>
      <c r="AG44" s="20"/>
      <c r="AH44" s="20"/>
      <c r="AI44" s="20"/>
      <c r="AJ44" s="20"/>
      <c r="AK44" s="20"/>
      <c r="AL44" s="20"/>
      <c r="AM44" s="19">
        <f t="shared" si="3"/>
        <v>3120</v>
      </c>
      <c r="AN44" s="26" t="s">
        <v>3</v>
      </c>
      <c r="AO44" s="50">
        <f t="shared" si="18"/>
        <v>780</v>
      </c>
      <c r="AP44" s="50">
        <f t="shared" si="19"/>
        <v>780</v>
      </c>
      <c r="AQ44" s="50">
        <f t="shared" si="20"/>
        <v>780</v>
      </c>
      <c r="AR44" s="50">
        <f t="shared" si="21"/>
        <v>780</v>
      </c>
      <c r="AS44" s="50">
        <f t="shared" si="22"/>
        <v>0</v>
      </c>
      <c r="AT44" s="50">
        <f t="shared" si="23"/>
        <v>0</v>
      </c>
      <c r="AU44" s="50">
        <f t="shared" si="24"/>
        <v>0</v>
      </c>
      <c r="AV44" s="50">
        <f t="shared" si="25"/>
        <v>0</v>
      </c>
      <c r="AW44" s="50">
        <f t="shared" si="26"/>
        <v>0</v>
      </c>
      <c r="AX44" s="50">
        <f t="shared" si="27"/>
        <v>0</v>
      </c>
      <c r="AY44" s="50">
        <f t="shared" si="28"/>
        <v>0</v>
      </c>
      <c r="AZ44" s="50">
        <f t="shared" si="29"/>
        <v>0</v>
      </c>
      <c r="BA44" s="50">
        <f t="shared" si="16"/>
        <v>3120</v>
      </c>
      <c r="BB44" s="50">
        <f t="shared" si="17"/>
        <v>0</v>
      </c>
    </row>
    <row r="45" spans="2:54" x14ac:dyDescent="0.25">
      <c r="B45" s="14">
        <v>2026</v>
      </c>
      <c r="C45" s="14">
        <v>479</v>
      </c>
      <c r="D45" s="15"/>
      <c r="E45" s="15"/>
      <c r="F45" s="15" t="s">
        <v>58</v>
      </c>
      <c r="G45" s="14" t="e">
        <f>+VLOOKUP(M45,#REF!,5,FALSE)</f>
        <v>#REF!</v>
      </c>
      <c r="H45" s="14" t="e">
        <f>+VLOOKUP(M45,#REF!,7,FALSE)</f>
        <v>#REF!</v>
      </c>
      <c r="I45" s="14"/>
      <c r="J45" s="14"/>
      <c r="K45" s="14"/>
      <c r="L45" s="14"/>
      <c r="M45" s="15" t="str">
        <f t="shared" si="1"/>
        <v>2026EG 2026GADGESTIÓN FINANCIERA Y CONTABLE</v>
      </c>
      <c r="N45" s="15" t="s">
        <v>87</v>
      </c>
      <c r="O45" s="16"/>
      <c r="P45" s="14" t="s">
        <v>59</v>
      </c>
      <c r="Q45" s="14" t="s">
        <v>5</v>
      </c>
      <c r="R45" s="14" t="s">
        <v>60</v>
      </c>
      <c r="S45" s="14" t="s">
        <v>61</v>
      </c>
      <c r="T45" s="14" t="str">
        <f t="shared" si="2"/>
        <v>2.3</v>
      </c>
      <c r="U45" s="17" t="s">
        <v>107</v>
      </c>
      <c r="V45" s="15" t="s">
        <v>90</v>
      </c>
      <c r="W45" s="15"/>
      <c r="X45" s="14" t="s">
        <v>91</v>
      </c>
      <c r="Y45" s="18">
        <v>1</v>
      </c>
      <c r="Z45" s="19">
        <v>520</v>
      </c>
      <c r="AA45" s="14">
        <v>1</v>
      </c>
      <c r="AB45" s="14">
        <v>1</v>
      </c>
      <c r="AC45" s="14">
        <v>1</v>
      </c>
      <c r="AD45" s="14">
        <v>1</v>
      </c>
      <c r="AE45" s="20"/>
      <c r="AF45" s="20"/>
      <c r="AG45" s="20"/>
      <c r="AH45" s="20"/>
      <c r="AI45" s="20"/>
      <c r="AJ45" s="20"/>
      <c r="AK45" s="20"/>
      <c r="AL45" s="20"/>
      <c r="AM45" s="19">
        <f t="shared" si="3"/>
        <v>2080</v>
      </c>
      <c r="AN45" s="26" t="s">
        <v>3</v>
      </c>
      <c r="AO45" s="50">
        <f t="shared" si="18"/>
        <v>520</v>
      </c>
      <c r="AP45" s="50">
        <f t="shared" si="19"/>
        <v>520</v>
      </c>
      <c r="AQ45" s="50">
        <f t="shared" si="20"/>
        <v>520</v>
      </c>
      <c r="AR45" s="50">
        <f t="shared" si="21"/>
        <v>520</v>
      </c>
      <c r="AS45" s="50">
        <f t="shared" si="22"/>
        <v>0</v>
      </c>
      <c r="AT45" s="50">
        <f t="shared" si="23"/>
        <v>0</v>
      </c>
      <c r="AU45" s="50">
        <f t="shared" si="24"/>
        <v>0</v>
      </c>
      <c r="AV45" s="50">
        <f t="shared" si="25"/>
        <v>0</v>
      </c>
      <c r="AW45" s="50">
        <f t="shared" si="26"/>
        <v>0</v>
      </c>
      <c r="AX45" s="50">
        <f t="shared" si="27"/>
        <v>0</v>
      </c>
      <c r="AY45" s="50">
        <f t="shared" si="28"/>
        <v>0</v>
      </c>
      <c r="AZ45" s="50">
        <f t="shared" si="29"/>
        <v>0</v>
      </c>
      <c r="BA45" s="50">
        <f t="shared" si="16"/>
        <v>2080</v>
      </c>
      <c r="BB45" s="50">
        <f t="shared" si="17"/>
        <v>0</v>
      </c>
    </row>
    <row r="46" spans="2:54" x14ac:dyDescent="0.25">
      <c r="B46" s="14">
        <v>2026</v>
      </c>
      <c r="C46" s="14">
        <v>479</v>
      </c>
      <c r="D46" s="15"/>
      <c r="E46" s="15"/>
      <c r="F46" s="15" t="s">
        <v>58</v>
      </c>
      <c r="G46" s="14" t="e">
        <f>+VLOOKUP(M46,#REF!,5,FALSE)</f>
        <v>#REF!</v>
      </c>
      <c r="H46" s="14" t="e">
        <f>+VLOOKUP(M46,#REF!,7,FALSE)</f>
        <v>#REF!</v>
      </c>
      <c r="I46" s="14"/>
      <c r="J46" s="14"/>
      <c r="K46" s="14"/>
      <c r="L46" s="14"/>
      <c r="M46" s="15" t="str">
        <f t="shared" si="1"/>
        <v>2026EG 2026GADGESTIÓN FINANCIERA Y CONTABLE</v>
      </c>
      <c r="N46" s="15" t="s">
        <v>87</v>
      </c>
      <c r="O46" s="16"/>
      <c r="P46" s="14" t="s">
        <v>59</v>
      </c>
      <c r="Q46" s="14" t="s">
        <v>5</v>
      </c>
      <c r="R46" s="14" t="s">
        <v>60</v>
      </c>
      <c r="S46" s="14" t="s">
        <v>61</v>
      </c>
      <c r="T46" s="14" t="str">
        <f t="shared" si="2"/>
        <v>2.3</v>
      </c>
      <c r="U46" s="17" t="s">
        <v>108</v>
      </c>
      <c r="V46" s="15" t="s">
        <v>90</v>
      </c>
      <c r="W46" s="15"/>
      <c r="X46" s="14" t="s">
        <v>91</v>
      </c>
      <c r="Y46" s="18">
        <v>1</v>
      </c>
      <c r="Z46" s="19">
        <v>4700</v>
      </c>
      <c r="AA46" s="14">
        <v>1</v>
      </c>
      <c r="AB46" s="14">
        <v>1</v>
      </c>
      <c r="AC46" s="14">
        <v>1</v>
      </c>
      <c r="AD46" s="14">
        <v>1</v>
      </c>
      <c r="AE46" s="20"/>
      <c r="AF46" s="20"/>
      <c r="AG46" s="20"/>
      <c r="AH46" s="20"/>
      <c r="AI46" s="20"/>
      <c r="AJ46" s="20"/>
      <c r="AK46" s="20"/>
      <c r="AL46" s="20"/>
      <c r="AM46" s="19">
        <f t="shared" si="3"/>
        <v>18800</v>
      </c>
      <c r="AN46" s="26" t="s">
        <v>3</v>
      </c>
      <c r="AO46" s="50">
        <f t="shared" si="18"/>
        <v>4700</v>
      </c>
      <c r="AP46" s="50">
        <f t="shared" si="19"/>
        <v>4700</v>
      </c>
      <c r="AQ46" s="50">
        <f t="shared" si="20"/>
        <v>4700</v>
      </c>
      <c r="AR46" s="50">
        <f t="shared" si="21"/>
        <v>4700</v>
      </c>
      <c r="AS46" s="50">
        <f t="shared" si="22"/>
        <v>0</v>
      </c>
      <c r="AT46" s="50">
        <f t="shared" si="23"/>
        <v>0</v>
      </c>
      <c r="AU46" s="50">
        <f t="shared" si="24"/>
        <v>0</v>
      </c>
      <c r="AV46" s="50">
        <f t="shared" si="25"/>
        <v>0</v>
      </c>
      <c r="AW46" s="50">
        <f t="shared" si="26"/>
        <v>0</v>
      </c>
      <c r="AX46" s="50">
        <f t="shared" si="27"/>
        <v>0</v>
      </c>
      <c r="AY46" s="50">
        <f t="shared" si="28"/>
        <v>0</v>
      </c>
      <c r="AZ46" s="50">
        <f t="shared" si="29"/>
        <v>0</v>
      </c>
      <c r="BA46" s="50">
        <f t="shared" si="16"/>
        <v>18800</v>
      </c>
      <c r="BB46" s="50">
        <f t="shared" si="17"/>
        <v>0</v>
      </c>
    </row>
    <row r="47" spans="2:54" x14ac:dyDescent="0.25">
      <c r="B47" s="14">
        <v>2026</v>
      </c>
      <c r="C47" s="14">
        <v>479</v>
      </c>
      <c r="D47" s="15"/>
      <c r="E47" s="15"/>
      <c r="F47" s="15" t="s">
        <v>58</v>
      </c>
      <c r="G47" s="14" t="e">
        <f>+VLOOKUP(M47,#REF!,5,FALSE)</f>
        <v>#REF!</v>
      </c>
      <c r="H47" s="14" t="e">
        <f>+VLOOKUP(M47,#REF!,7,FALSE)</f>
        <v>#REF!</v>
      </c>
      <c r="I47" s="14"/>
      <c r="J47" s="14"/>
      <c r="K47" s="14"/>
      <c r="L47" s="14"/>
      <c r="M47" s="15" t="str">
        <f t="shared" si="1"/>
        <v>2026EG 2026GADGESTIÓN FINANCIERA Y CONTABLE</v>
      </c>
      <c r="N47" s="15" t="s">
        <v>87</v>
      </c>
      <c r="O47" s="16"/>
      <c r="P47" s="14" t="s">
        <v>59</v>
      </c>
      <c r="Q47" s="14" t="s">
        <v>5</v>
      </c>
      <c r="R47" s="14" t="s">
        <v>60</v>
      </c>
      <c r="S47" s="14" t="s">
        <v>61</v>
      </c>
      <c r="T47" s="14" t="str">
        <f t="shared" si="2"/>
        <v>2.3</v>
      </c>
      <c r="U47" s="17" t="s">
        <v>109</v>
      </c>
      <c r="V47" s="15" t="s">
        <v>90</v>
      </c>
      <c r="W47" s="15"/>
      <c r="X47" s="14" t="s">
        <v>91</v>
      </c>
      <c r="Y47" s="18">
        <v>1</v>
      </c>
      <c r="Z47" s="19">
        <v>670</v>
      </c>
      <c r="AA47" s="14">
        <v>1</v>
      </c>
      <c r="AB47" s="14">
        <v>1</v>
      </c>
      <c r="AC47" s="14">
        <v>1</v>
      </c>
      <c r="AD47" s="14">
        <v>1</v>
      </c>
      <c r="AE47" s="20"/>
      <c r="AF47" s="20"/>
      <c r="AG47" s="20"/>
      <c r="AH47" s="20"/>
      <c r="AI47" s="20"/>
      <c r="AJ47" s="20"/>
      <c r="AK47" s="20"/>
      <c r="AL47" s="20"/>
      <c r="AM47" s="19">
        <f t="shared" si="3"/>
        <v>2680</v>
      </c>
      <c r="AN47" s="26" t="s">
        <v>3</v>
      </c>
      <c r="AO47" s="50">
        <f t="shared" si="18"/>
        <v>670</v>
      </c>
      <c r="AP47" s="50">
        <f t="shared" si="19"/>
        <v>670</v>
      </c>
      <c r="AQ47" s="50">
        <f t="shared" si="20"/>
        <v>670</v>
      </c>
      <c r="AR47" s="50">
        <f t="shared" si="21"/>
        <v>670</v>
      </c>
      <c r="AS47" s="50">
        <f t="shared" si="22"/>
        <v>0</v>
      </c>
      <c r="AT47" s="50">
        <f t="shared" si="23"/>
        <v>0</v>
      </c>
      <c r="AU47" s="50">
        <f t="shared" si="24"/>
        <v>0</v>
      </c>
      <c r="AV47" s="50">
        <f t="shared" si="25"/>
        <v>0</v>
      </c>
      <c r="AW47" s="50">
        <f t="shared" si="26"/>
        <v>0</v>
      </c>
      <c r="AX47" s="50">
        <f t="shared" si="27"/>
        <v>0</v>
      </c>
      <c r="AY47" s="50">
        <f t="shared" si="28"/>
        <v>0</v>
      </c>
      <c r="AZ47" s="50">
        <f t="shared" si="29"/>
        <v>0</v>
      </c>
      <c r="BA47" s="50">
        <f t="shared" si="16"/>
        <v>2680</v>
      </c>
      <c r="BB47" s="50">
        <f t="shared" si="17"/>
        <v>0</v>
      </c>
    </row>
    <row r="48" spans="2:54" x14ac:dyDescent="0.25">
      <c r="B48" s="14">
        <v>2026</v>
      </c>
      <c r="C48" s="14">
        <v>479</v>
      </c>
      <c r="D48" s="15"/>
      <c r="E48" s="15"/>
      <c r="F48" s="15" t="s">
        <v>58</v>
      </c>
      <c r="G48" s="14" t="e">
        <f>+VLOOKUP(M48,#REF!,5,FALSE)</f>
        <v>#REF!</v>
      </c>
      <c r="H48" s="14" t="e">
        <f>+VLOOKUP(M48,#REF!,7,FALSE)</f>
        <v>#REF!</v>
      </c>
      <c r="I48" s="14"/>
      <c r="J48" s="14"/>
      <c r="K48" s="14"/>
      <c r="L48" s="14"/>
      <c r="M48" s="15" t="str">
        <f t="shared" si="1"/>
        <v>2026EG 2026GADGESTIÓN FINANCIERA Y CONTABLE</v>
      </c>
      <c r="N48" s="15" t="s">
        <v>87</v>
      </c>
      <c r="O48" s="16"/>
      <c r="P48" s="14" t="s">
        <v>59</v>
      </c>
      <c r="Q48" s="14" t="s">
        <v>5</v>
      </c>
      <c r="R48" s="14" t="s">
        <v>60</v>
      </c>
      <c r="S48" s="14" t="s">
        <v>61</v>
      </c>
      <c r="T48" s="14" t="str">
        <f t="shared" si="2"/>
        <v>2.3</v>
      </c>
      <c r="U48" s="17" t="s">
        <v>110</v>
      </c>
      <c r="V48" s="15" t="s">
        <v>90</v>
      </c>
      <c r="W48" s="15"/>
      <c r="X48" s="14" t="s">
        <v>91</v>
      </c>
      <c r="Y48" s="18">
        <v>1</v>
      </c>
      <c r="Z48" s="19">
        <v>800</v>
      </c>
      <c r="AA48" s="14">
        <v>1</v>
      </c>
      <c r="AB48" s="14">
        <v>1</v>
      </c>
      <c r="AC48" s="14">
        <v>1</v>
      </c>
      <c r="AD48" s="14">
        <v>1</v>
      </c>
      <c r="AE48" s="20"/>
      <c r="AF48" s="20"/>
      <c r="AG48" s="20"/>
      <c r="AH48" s="20"/>
      <c r="AI48" s="20"/>
      <c r="AJ48" s="20"/>
      <c r="AK48" s="20"/>
      <c r="AL48" s="20"/>
      <c r="AM48" s="19">
        <f t="shared" si="3"/>
        <v>3200</v>
      </c>
      <c r="AN48" s="26" t="s">
        <v>3</v>
      </c>
      <c r="AO48" s="50">
        <f t="shared" si="18"/>
        <v>800</v>
      </c>
      <c r="AP48" s="50">
        <f t="shared" si="19"/>
        <v>800</v>
      </c>
      <c r="AQ48" s="50">
        <f t="shared" si="20"/>
        <v>800</v>
      </c>
      <c r="AR48" s="50">
        <f t="shared" si="21"/>
        <v>800</v>
      </c>
      <c r="AS48" s="50">
        <f t="shared" si="22"/>
        <v>0</v>
      </c>
      <c r="AT48" s="50">
        <f t="shared" si="23"/>
        <v>0</v>
      </c>
      <c r="AU48" s="50">
        <f t="shared" si="24"/>
        <v>0</v>
      </c>
      <c r="AV48" s="50">
        <f t="shared" si="25"/>
        <v>0</v>
      </c>
      <c r="AW48" s="50">
        <f t="shared" si="26"/>
        <v>0</v>
      </c>
      <c r="AX48" s="50">
        <f t="shared" si="27"/>
        <v>0</v>
      </c>
      <c r="AY48" s="50">
        <f t="shared" si="28"/>
        <v>0</v>
      </c>
      <c r="AZ48" s="50">
        <f t="shared" si="29"/>
        <v>0</v>
      </c>
      <c r="BA48" s="50">
        <f t="shared" si="16"/>
        <v>3200</v>
      </c>
      <c r="BB48" s="50">
        <f t="shared" si="17"/>
        <v>0</v>
      </c>
    </row>
    <row r="49" spans="2:54" x14ac:dyDescent="0.25">
      <c r="B49" s="14">
        <v>2026</v>
      </c>
      <c r="C49" s="14">
        <v>479</v>
      </c>
      <c r="D49" s="15"/>
      <c r="E49" s="15"/>
      <c r="F49" s="15" t="s">
        <v>58</v>
      </c>
      <c r="G49" s="14" t="e">
        <f>+VLOOKUP(M49,#REF!,5,FALSE)</f>
        <v>#REF!</v>
      </c>
      <c r="H49" s="14" t="e">
        <f>+VLOOKUP(M49,#REF!,7,FALSE)</f>
        <v>#REF!</v>
      </c>
      <c r="I49" s="14"/>
      <c r="J49" s="14"/>
      <c r="K49" s="14"/>
      <c r="L49" s="14"/>
      <c r="M49" s="15" t="str">
        <f t="shared" si="1"/>
        <v>2026EG 2026GADGESTIÓN FINANCIERA Y CONTABLE</v>
      </c>
      <c r="N49" s="15" t="s">
        <v>87</v>
      </c>
      <c r="O49" s="16"/>
      <c r="P49" s="14" t="s">
        <v>59</v>
      </c>
      <c r="Q49" s="14" t="s">
        <v>5</v>
      </c>
      <c r="R49" s="14" t="s">
        <v>60</v>
      </c>
      <c r="S49" s="14" t="s">
        <v>61</v>
      </c>
      <c r="T49" s="14" t="str">
        <f t="shared" si="2"/>
        <v>2.3</v>
      </c>
      <c r="U49" s="17" t="s">
        <v>111</v>
      </c>
      <c r="V49" s="15" t="s">
        <v>90</v>
      </c>
      <c r="W49" s="15"/>
      <c r="X49" s="14" t="s">
        <v>91</v>
      </c>
      <c r="Y49" s="18">
        <v>1</v>
      </c>
      <c r="Z49" s="19">
        <v>5090</v>
      </c>
      <c r="AA49" s="14">
        <v>1</v>
      </c>
      <c r="AB49" s="14">
        <v>1</v>
      </c>
      <c r="AC49" s="14">
        <v>1</v>
      </c>
      <c r="AD49" s="14">
        <v>1</v>
      </c>
      <c r="AE49" s="20"/>
      <c r="AF49" s="20"/>
      <c r="AG49" s="20"/>
      <c r="AH49" s="20"/>
      <c r="AI49" s="20"/>
      <c r="AJ49" s="20"/>
      <c r="AK49" s="20"/>
      <c r="AL49" s="20"/>
      <c r="AM49" s="19">
        <f t="shared" si="3"/>
        <v>20360</v>
      </c>
      <c r="AN49" s="26" t="s">
        <v>3</v>
      </c>
      <c r="AO49" s="50">
        <f t="shared" si="18"/>
        <v>5090</v>
      </c>
      <c r="AP49" s="50">
        <f t="shared" si="19"/>
        <v>5090</v>
      </c>
      <c r="AQ49" s="50">
        <f t="shared" si="20"/>
        <v>5090</v>
      </c>
      <c r="AR49" s="50">
        <f t="shared" si="21"/>
        <v>5090</v>
      </c>
      <c r="AS49" s="50">
        <f t="shared" si="22"/>
        <v>0</v>
      </c>
      <c r="AT49" s="50">
        <f t="shared" si="23"/>
        <v>0</v>
      </c>
      <c r="AU49" s="50">
        <f t="shared" si="24"/>
        <v>0</v>
      </c>
      <c r="AV49" s="50">
        <f t="shared" si="25"/>
        <v>0</v>
      </c>
      <c r="AW49" s="50">
        <f t="shared" si="26"/>
        <v>0</v>
      </c>
      <c r="AX49" s="50">
        <f t="shared" si="27"/>
        <v>0</v>
      </c>
      <c r="AY49" s="50">
        <f t="shared" si="28"/>
        <v>0</v>
      </c>
      <c r="AZ49" s="50">
        <f t="shared" si="29"/>
        <v>0</v>
      </c>
      <c r="BA49" s="50">
        <f t="shared" si="16"/>
        <v>20360</v>
      </c>
      <c r="BB49" s="50">
        <f t="shared" si="17"/>
        <v>0</v>
      </c>
    </row>
    <row r="50" spans="2:54" x14ac:dyDescent="0.25">
      <c r="B50" s="14">
        <v>2026</v>
      </c>
      <c r="C50" s="14">
        <v>479</v>
      </c>
      <c r="D50" s="15"/>
      <c r="E50" s="15"/>
      <c r="F50" s="15" t="s">
        <v>58</v>
      </c>
      <c r="G50" s="14" t="e">
        <f>+VLOOKUP(M50,#REF!,5,FALSE)</f>
        <v>#REF!</v>
      </c>
      <c r="H50" s="14" t="e">
        <f>+VLOOKUP(M50,#REF!,7,FALSE)</f>
        <v>#REF!</v>
      </c>
      <c r="I50" s="14"/>
      <c r="J50" s="14"/>
      <c r="K50" s="14"/>
      <c r="L50" s="14"/>
      <c r="M50" s="15" t="str">
        <f t="shared" si="1"/>
        <v>2026EG 2026GADGESTIÓN FINANCIERA Y CONTABLE</v>
      </c>
      <c r="N50" s="15" t="s">
        <v>87</v>
      </c>
      <c r="O50" s="16"/>
      <c r="P50" s="14" t="s">
        <v>59</v>
      </c>
      <c r="Q50" s="14" t="s">
        <v>5</v>
      </c>
      <c r="R50" s="14" t="s">
        <v>60</v>
      </c>
      <c r="S50" s="14" t="s">
        <v>61</v>
      </c>
      <c r="T50" s="14" t="str">
        <f t="shared" si="2"/>
        <v>2.3</v>
      </c>
      <c r="U50" s="17" t="s">
        <v>72</v>
      </c>
      <c r="V50" s="15" t="s">
        <v>112</v>
      </c>
      <c r="W50" s="15"/>
      <c r="X50" s="14" t="s">
        <v>77</v>
      </c>
      <c r="Y50" s="18">
        <v>1</v>
      </c>
      <c r="Z50" s="19">
        <v>60000</v>
      </c>
      <c r="AA50" s="14"/>
      <c r="AB50" s="14">
        <v>1</v>
      </c>
      <c r="AC50" s="14"/>
      <c r="AD50" s="14"/>
      <c r="AE50" s="20"/>
      <c r="AF50" s="20"/>
      <c r="AG50" s="20"/>
      <c r="AH50" s="20"/>
      <c r="AI50" s="20"/>
      <c r="AJ50" s="20"/>
      <c r="AK50" s="20"/>
      <c r="AL50" s="20"/>
      <c r="AM50" s="19">
        <f t="shared" si="3"/>
        <v>60000</v>
      </c>
      <c r="AN50" s="26" t="s">
        <v>3</v>
      </c>
      <c r="AO50" s="50">
        <f t="shared" si="18"/>
        <v>0</v>
      </c>
      <c r="AP50" s="50">
        <f t="shared" si="19"/>
        <v>60000</v>
      </c>
      <c r="AQ50" s="50">
        <f t="shared" si="20"/>
        <v>0</v>
      </c>
      <c r="AR50" s="50">
        <f t="shared" si="21"/>
        <v>0</v>
      </c>
      <c r="AS50" s="50">
        <f t="shared" si="22"/>
        <v>0</v>
      </c>
      <c r="AT50" s="50">
        <f t="shared" si="23"/>
        <v>0</v>
      </c>
      <c r="AU50" s="50">
        <f t="shared" si="24"/>
        <v>0</v>
      </c>
      <c r="AV50" s="50">
        <f t="shared" si="25"/>
        <v>0</v>
      </c>
      <c r="AW50" s="50">
        <f t="shared" si="26"/>
        <v>0</v>
      </c>
      <c r="AX50" s="50">
        <f t="shared" si="27"/>
        <v>0</v>
      </c>
      <c r="AY50" s="50">
        <f t="shared" si="28"/>
        <v>0</v>
      </c>
      <c r="AZ50" s="50">
        <f t="shared" si="29"/>
        <v>0</v>
      </c>
      <c r="BA50" s="50">
        <f t="shared" si="16"/>
        <v>60000</v>
      </c>
      <c r="BB50" s="50">
        <f t="shared" si="17"/>
        <v>0</v>
      </c>
    </row>
    <row r="51" spans="2:54" x14ac:dyDescent="0.25">
      <c r="B51" s="14">
        <v>2026</v>
      </c>
      <c r="C51" s="14">
        <v>479</v>
      </c>
      <c r="D51" s="15"/>
      <c r="E51" s="15"/>
      <c r="F51" s="15" t="s">
        <v>58</v>
      </c>
      <c r="G51" s="14" t="e">
        <f>+VLOOKUP(M51,#REF!,5,FALSE)</f>
        <v>#REF!</v>
      </c>
      <c r="H51" s="14" t="e">
        <f>+VLOOKUP(M51,#REF!,7,FALSE)</f>
        <v>#REF!</v>
      </c>
      <c r="I51" s="14"/>
      <c r="J51" s="14"/>
      <c r="K51" s="14"/>
      <c r="L51" s="14"/>
      <c r="M51" s="15" t="str">
        <f t="shared" si="1"/>
        <v>2026EG 2026GADGESTIÓN FINANCIERA Y CONTABLE</v>
      </c>
      <c r="N51" s="15" t="s">
        <v>87</v>
      </c>
      <c r="O51" s="16"/>
      <c r="P51" s="14" t="s">
        <v>59</v>
      </c>
      <c r="Q51" s="14" t="s">
        <v>5</v>
      </c>
      <c r="R51" s="14" t="s">
        <v>60</v>
      </c>
      <c r="S51" s="14" t="s">
        <v>61</v>
      </c>
      <c r="T51" s="14" t="str">
        <f t="shared" si="2"/>
        <v>2.3</v>
      </c>
      <c r="U51" s="17" t="s">
        <v>72</v>
      </c>
      <c r="V51" s="15" t="s">
        <v>80</v>
      </c>
      <c r="W51" s="15"/>
      <c r="X51" s="14" t="s">
        <v>70</v>
      </c>
      <c r="Y51" s="18">
        <v>1</v>
      </c>
      <c r="Z51" s="19">
        <v>80000</v>
      </c>
      <c r="AA51" s="14">
        <v>1</v>
      </c>
      <c r="AB51" s="14">
        <v>0</v>
      </c>
      <c r="AC51" s="14">
        <v>0</v>
      </c>
      <c r="AD51" s="14">
        <v>0</v>
      </c>
      <c r="AE51" s="20">
        <v>0</v>
      </c>
      <c r="AF51" s="20">
        <v>0</v>
      </c>
      <c r="AG51" s="20">
        <v>0</v>
      </c>
      <c r="AH51" s="20">
        <v>0</v>
      </c>
      <c r="AI51" s="20">
        <v>0</v>
      </c>
      <c r="AJ51" s="20">
        <v>0</v>
      </c>
      <c r="AK51" s="20">
        <v>0</v>
      </c>
      <c r="AL51" s="20">
        <v>0</v>
      </c>
      <c r="AM51" s="19">
        <f t="shared" si="3"/>
        <v>80000</v>
      </c>
      <c r="AN51" s="26" t="s">
        <v>3</v>
      </c>
      <c r="AO51" s="50">
        <f t="shared" si="18"/>
        <v>80000</v>
      </c>
      <c r="AP51" s="50">
        <f t="shared" si="19"/>
        <v>0</v>
      </c>
      <c r="AQ51" s="50">
        <f t="shared" si="20"/>
        <v>0</v>
      </c>
      <c r="AR51" s="50">
        <f t="shared" si="21"/>
        <v>0</v>
      </c>
      <c r="AS51" s="50">
        <f t="shared" si="22"/>
        <v>0</v>
      </c>
      <c r="AT51" s="50">
        <f t="shared" si="23"/>
        <v>0</v>
      </c>
      <c r="AU51" s="50">
        <f t="shared" si="24"/>
        <v>0</v>
      </c>
      <c r="AV51" s="50">
        <f t="shared" si="25"/>
        <v>0</v>
      </c>
      <c r="AW51" s="50">
        <f t="shared" si="26"/>
        <v>0</v>
      </c>
      <c r="AX51" s="50">
        <f t="shared" si="27"/>
        <v>0</v>
      </c>
      <c r="AY51" s="50">
        <f t="shared" si="28"/>
        <v>0</v>
      </c>
      <c r="AZ51" s="50">
        <f t="shared" si="29"/>
        <v>0</v>
      </c>
      <c r="BA51" s="50">
        <f t="shared" si="16"/>
        <v>80000</v>
      </c>
      <c r="BB51" s="50">
        <f t="shared" si="17"/>
        <v>0</v>
      </c>
    </row>
    <row r="52" spans="2:54" x14ac:dyDescent="0.25">
      <c r="B52" s="14">
        <v>2026</v>
      </c>
      <c r="C52" s="14">
        <v>479</v>
      </c>
      <c r="D52" s="15"/>
      <c r="E52" s="15"/>
      <c r="F52" s="15" t="s">
        <v>58</v>
      </c>
      <c r="G52" s="14" t="e">
        <f>+VLOOKUP(M52,#REF!,5,FALSE)</f>
        <v>#REF!</v>
      </c>
      <c r="H52" s="14" t="e">
        <f>+VLOOKUP(M52,#REF!,7,FALSE)</f>
        <v>#REF!</v>
      </c>
      <c r="I52" s="14"/>
      <c r="J52" s="14"/>
      <c r="K52" s="14"/>
      <c r="L52" s="14"/>
      <c r="M52" s="15" t="str">
        <f t="shared" si="1"/>
        <v>2026EG 2026GADGESTIÓN FINANCIERA Y CONTABLE</v>
      </c>
      <c r="N52" s="15" t="s">
        <v>87</v>
      </c>
      <c r="O52" s="16"/>
      <c r="P52" s="14" t="s">
        <v>59</v>
      </c>
      <c r="Q52" s="14" t="s">
        <v>5</v>
      </c>
      <c r="R52" s="14" t="s">
        <v>60</v>
      </c>
      <c r="S52" s="14" t="s">
        <v>61</v>
      </c>
      <c r="T52" s="14" t="str">
        <f t="shared" si="2"/>
        <v>2.3</v>
      </c>
      <c r="U52" s="17" t="s">
        <v>113</v>
      </c>
      <c r="V52" s="15" t="s">
        <v>114</v>
      </c>
      <c r="W52" s="15"/>
      <c r="X52" s="14" t="s">
        <v>70</v>
      </c>
      <c r="Y52" s="18">
        <v>1</v>
      </c>
      <c r="Z52" s="19">
        <v>20000</v>
      </c>
      <c r="AA52" s="14">
        <v>0</v>
      </c>
      <c r="AB52" s="14">
        <v>1</v>
      </c>
      <c r="AC52" s="14">
        <v>0</v>
      </c>
      <c r="AD52" s="14">
        <v>0</v>
      </c>
      <c r="AE52" s="20">
        <v>0</v>
      </c>
      <c r="AF52" s="20">
        <v>0</v>
      </c>
      <c r="AG52" s="20">
        <v>0</v>
      </c>
      <c r="AH52" s="20">
        <v>0</v>
      </c>
      <c r="AI52" s="20">
        <v>0</v>
      </c>
      <c r="AJ52" s="20">
        <v>0</v>
      </c>
      <c r="AK52" s="20">
        <v>0</v>
      </c>
      <c r="AL52" s="20">
        <v>0</v>
      </c>
      <c r="AM52" s="19">
        <f t="shared" si="3"/>
        <v>20000</v>
      </c>
      <c r="AN52" s="26" t="s">
        <v>3</v>
      </c>
      <c r="AO52" s="50">
        <f t="shared" si="18"/>
        <v>0</v>
      </c>
      <c r="AP52" s="50">
        <f t="shared" si="19"/>
        <v>20000</v>
      </c>
      <c r="AQ52" s="50">
        <f t="shared" si="20"/>
        <v>0</v>
      </c>
      <c r="AR52" s="50">
        <f t="shared" si="21"/>
        <v>0</v>
      </c>
      <c r="AS52" s="50">
        <f t="shared" si="22"/>
        <v>0</v>
      </c>
      <c r="AT52" s="50">
        <f t="shared" si="23"/>
        <v>0</v>
      </c>
      <c r="AU52" s="50">
        <f t="shared" si="24"/>
        <v>0</v>
      </c>
      <c r="AV52" s="50">
        <f t="shared" si="25"/>
        <v>0</v>
      </c>
      <c r="AW52" s="50">
        <f t="shared" si="26"/>
        <v>0</v>
      </c>
      <c r="AX52" s="50">
        <f t="shared" si="27"/>
        <v>0</v>
      </c>
      <c r="AY52" s="50">
        <f t="shared" si="28"/>
        <v>0</v>
      </c>
      <c r="AZ52" s="50">
        <f t="shared" si="29"/>
        <v>0</v>
      </c>
      <c r="BA52" s="50">
        <f t="shared" si="16"/>
        <v>20000</v>
      </c>
      <c r="BB52" s="50">
        <f t="shared" si="17"/>
        <v>0</v>
      </c>
    </row>
    <row r="53" spans="2:54" x14ac:dyDescent="0.25">
      <c r="B53" s="14">
        <v>2026</v>
      </c>
      <c r="C53" s="14">
        <v>479</v>
      </c>
      <c r="D53" s="15"/>
      <c r="E53" s="15"/>
      <c r="F53" s="15" t="s">
        <v>58</v>
      </c>
      <c r="G53" s="14" t="e">
        <f>+VLOOKUP(M53,#REF!,5,FALSE)</f>
        <v>#REF!</v>
      </c>
      <c r="H53" s="14" t="e">
        <f>+VLOOKUP(M53,#REF!,7,FALSE)</f>
        <v>#REF!</v>
      </c>
      <c r="I53" s="14"/>
      <c r="J53" s="14"/>
      <c r="K53" s="14"/>
      <c r="L53" s="14"/>
      <c r="M53" s="15" t="str">
        <f t="shared" si="1"/>
        <v>2026EG 2026GADGESTIÓN FINANCIERA Y CONTABLE</v>
      </c>
      <c r="N53" s="15" t="s">
        <v>87</v>
      </c>
      <c r="O53" s="16"/>
      <c r="P53" s="14" t="s">
        <v>59</v>
      </c>
      <c r="Q53" s="14" t="s">
        <v>5</v>
      </c>
      <c r="R53" s="14" t="s">
        <v>60</v>
      </c>
      <c r="S53" s="14" t="s">
        <v>61</v>
      </c>
      <c r="T53" s="14" t="str">
        <f t="shared" si="2"/>
        <v>2.3</v>
      </c>
      <c r="U53" s="17" t="s">
        <v>115</v>
      </c>
      <c r="V53" s="15" t="s">
        <v>116</v>
      </c>
      <c r="W53" s="15"/>
      <c r="X53" s="14" t="s">
        <v>70</v>
      </c>
      <c r="Y53" s="18">
        <v>1</v>
      </c>
      <c r="Z53" s="19">
        <v>110000</v>
      </c>
      <c r="AA53" s="14">
        <v>0</v>
      </c>
      <c r="AB53" s="14">
        <v>0</v>
      </c>
      <c r="AC53" s="14">
        <v>0</v>
      </c>
      <c r="AD53" s="14">
        <v>1</v>
      </c>
      <c r="AE53" s="20">
        <v>0</v>
      </c>
      <c r="AF53" s="20">
        <v>0</v>
      </c>
      <c r="AG53" s="20">
        <v>0</v>
      </c>
      <c r="AH53" s="20">
        <v>0</v>
      </c>
      <c r="AI53" s="20">
        <v>0</v>
      </c>
      <c r="AJ53" s="20">
        <v>0</v>
      </c>
      <c r="AK53" s="20">
        <v>0</v>
      </c>
      <c r="AL53" s="20">
        <v>0</v>
      </c>
      <c r="AM53" s="19">
        <f t="shared" si="3"/>
        <v>110000</v>
      </c>
      <c r="AN53" s="26" t="s">
        <v>3</v>
      </c>
      <c r="AO53" s="50">
        <f t="shared" si="18"/>
        <v>0</v>
      </c>
      <c r="AP53" s="50">
        <f t="shared" si="19"/>
        <v>0</v>
      </c>
      <c r="AQ53" s="50">
        <f t="shared" si="20"/>
        <v>0</v>
      </c>
      <c r="AR53" s="50">
        <f t="shared" si="21"/>
        <v>110000</v>
      </c>
      <c r="AS53" s="50">
        <f t="shared" si="22"/>
        <v>0</v>
      </c>
      <c r="AT53" s="50">
        <f t="shared" si="23"/>
        <v>0</v>
      </c>
      <c r="AU53" s="50">
        <f t="shared" si="24"/>
        <v>0</v>
      </c>
      <c r="AV53" s="50">
        <f t="shared" si="25"/>
        <v>0</v>
      </c>
      <c r="AW53" s="50">
        <f t="shared" si="26"/>
        <v>0</v>
      </c>
      <c r="AX53" s="50">
        <f t="shared" si="27"/>
        <v>0</v>
      </c>
      <c r="AY53" s="50">
        <f t="shared" si="28"/>
        <v>0</v>
      </c>
      <c r="AZ53" s="50">
        <f t="shared" si="29"/>
        <v>0</v>
      </c>
      <c r="BA53" s="50">
        <f t="shared" si="16"/>
        <v>110000</v>
      </c>
      <c r="BB53" s="50">
        <f t="shared" si="17"/>
        <v>0</v>
      </c>
    </row>
    <row r="54" spans="2:54" x14ac:dyDescent="0.25">
      <c r="B54" s="14">
        <v>2026</v>
      </c>
      <c r="C54" s="14">
        <v>479</v>
      </c>
      <c r="D54" s="15"/>
      <c r="E54" s="15"/>
      <c r="F54" s="15" t="s">
        <v>58</v>
      </c>
      <c r="G54" s="14" t="e">
        <f>+VLOOKUP(M54,#REF!,5,FALSE)</f>
        <v>#REF!</v>
      </c>
      <c r="H54" s="14" t="e">
        <f>+VLOOKUP(M54,#REF!,7,FALSE)</f>
        <v>#REF!</v>
      </c>
      <c r="I54" s="14"/>
      <c r="J54" s="14"/>
      <c r="K54" s="14"/>
      <c r="L54" s="14"/>
      <c r="M54" s="15" t="str">
        <f t="shared" si="1"/>
        <v>2026EG 2026GADGESTIÓN FINANCIERA Y CONTABLE</v>
      </c>
      <c r="N54" s="15" t="s">
        <v>87</v>
      </c>
      <c r="O54" s="16"/>
      <c r="P54" s="14" t="s">
        <v>59</v>
      </c>
      <c r="Q54" s="14" t="s">
        <v>5</v>
      </c>
      <c r="R54" s="14" t="s">
        <v>60</v>
      </c>
      <c r="S54" s="14" t="s">
        <v>61</v>
      </c>
      <c r="T54" s="14" t="str">
        <f t="shared" si="2"/>
        <v>2.3</v>
      </c>
      <c r="U54" s="17" t="s">
        <v>67</v>
      </c>
      <c r="V54" s="15" t="s">
        <v>117</v>
      </c>
      <c r="W54" s="15"/>
      <c r="X54" s="14" t="s">
        <v>70</v>
      </c>
      <c r="Y54" s="18">
        <v>1</v>
      </c>
      <c r="Z54" s="19">
        <v>7000</v>
      </c>
      <c r="AA54" s="14">
        <v>1</v>
      </c>
      <c r="AB54" s="14">
        <v>1</v>
      </c>
      <c r="AC54" s="14">
        <v>1</v>
      </c>
      <c r="AD54" s="14">
        <v>1</v>
      </c>
      <c r="AE54" s="20">
        <v>0</v>
      </c>
      <c r="AF54" s="20">
        <v>0</v>
      </c>
      <c r="AG54" s="20">
        <v>0</v>
      </c>
      <c r="AH54" s="20">
        <v>0</v>
      </c>
      <c r="AI54" s="20">
        <v>0</v>
      </c>
      <c r="AJ54" s="20">
        <v>0</v>
      </c>
      <c r="AK54" s="20">
        <v>0</v>
      </c>
      <c r="AL54" s="20">
        <v>0</v>
      </c>
      <c r="AM54" s="19">
        <f t="shared" si="3"/>
        <v>28000</v>
      </c>
      <c r="AN54" s="26" t="s">
        <v>3</v>
      </c>
      <c r="AO54" s="50">
        <f t="shared" si="18"/>
        <v>7000</v>
      </c>
      <c r="AP54" s="50">
        <f t="shared" si="19"/>
        <v>7000</v>
      </c>
      <c r="AQ54" s="50">
        <f t="shared" si="20"/>
        <v>7000</v>
      </c>
      <c r="AR54" s="50">
        <f t="shared" si="21"/>
        <v>7000</v>
      </c>
      <c r="AS54" s="50">
        <f t="shared" si="22"/>
        <v>0</v>
      </c>
      <c r="AT54" s="50">
        <f t="shared" si="23"/>
        <v>0</v>
      </c>
      <c r="AU54" s="50">
        <f t="shared" si="24"/>
        <v>0</v>
      </c>
      <c r="AV54" s="50">
        <f t="shared" si="25"/>
        <v>0</v>
      </c>
      <c r="AW54" s="50">
        <f t="shared" si="26"/>
        <v>0</v>
      </c>
      <c r="AX54" s="50">
        <f t="shared" si="27"/>
        <v>0</v>
      </c>
      <c r="AY54" s="50">
        <f t="shared" si="28"/>
        <v>0</v>
      </c>
      <c r="AZ54" s="50">
        <f t="shared" si="29"/>
        <v>0</v>
      </c>
      <c r="BA54" s="50">
        <f t="shared" si="16"/>
        <v>28000</v>
      </c>
      <c r="BB54" s="50">
        <f t="shared" si="17"/>
        <v>0</v>
      </c>
    </row>
    <row r="55" spans="2:54" x14ac:dyDescent="0.25">
      <c r="B55" s="14">
        <v>2026</v>
      </c>
      <c r="C55" s="14">
        <v>479</v>
      </c>
      <c r="D55" s="15"/>
      <c r="E55" s="15"/>
      <c r="F55" s="15" t="s">
        <v>58</v>
      </c>
      <c r="G55" s="14" t="e">
        <f>+VLOOKUP(M55,#REF!,5,FALSE)</f>
        <v>#REF!</v>
      </c>
      <c r="H55" s="14" t="e">
        <f>+VLOOKUP(M55,#REF!,7,FALSE)</f>
        <v>#REF!</v>
      </c>
      <c r="I55" s="14"/>
      <c r="J55" s="14"/>
      <c r="K55" s="14"/>
      <c r="L55" s="14"/>
      <c r="M55" s="15" t="str">
        <f t="shared" si="1"/>
        <v>2026EG 2026GADGESTIÓN DEL SISTEMA DE ABASTECIMIENTO</v>
      </c>
      <c r="N55" s="15" t="s">
        <v>118</v>
      </c>
      <c r="O55" s="16"/>
      <c r="P55" s="14" t="s">
        <v>59</v>
      </c>
      <c r="Q55" s="14" t="s">
        <v>5</v>
      </c>
      <c r="R55" s="14" t="s">
        <v>60</v>
      </c>
      <c r="S55" s="14" t="s">
        <v>61</v>
      </c>
      <c r="T55" s="14" t="str">
        <f t="shared" si="2"/>
        <v>2.3</v>
      </c>
      <c r="U55" s="17" t="s">
        <v>67</v>
      </c>
      <c r="V55" s="15" t="s">
        <v>119</v>
      </c>
      <c r="W55" s="15"/>
      <c r="X55" s="14" t="s">
        <v>74</v>
      </c>
      <c r="Y55" s="18">
        <v>1</v>
      </c>
      <c r="Z55" s="19">
        <v>6000</v>
      </c>
      <c r="AA55" s="14">
        <v>1</v>
      </c>
      <c r="AB55" s="14">
        <v>1</v>
      </c>
      <c r="AC55" s="14">
        <v>1</v>
      </c>
      <c r="AD55" s="14">
        <v>1</v>
      </c>
      <c r="AE55" s="20"/>
      <c r="AF55" s="20"/>
      <c r="AG55" s="20"/>
      <c r="AH55" s="20"/>
      <c r="AI55" s="20"/>
      <c r="AJ55" s="20"/>
      <c r="AK55" s="20"/>
      <c r="AL55" s="20"/>
      <c r="AM55" s="19">
        <f t="shared" si="3"/>
        <v>24000</v>
      </c>
      <c r="AN55" s="26" t="s">
        <v>3</v>
      </c>
      <c r="AO55" s="50">
        <f t="shared" si="18"/>
        <v>6000</v>
      </c>
      <c r="AP55" s="50">
        <f t="shared" si="19"/>
        <v>6000</v>
      </c>
      <c r="AQ55" s="50">
        <f t="shared" si="20"/>
        <v>6000</v>
      </c>
      <c r="AR55" s="50">
        <f t="shared" si="21"/>
        <v>6000</v>
      </c>
      <c r="AS55" s="50">
        <f t="shared" si="22"/>
        <v>0</v>
      </c>
      <c r="AT55" s="50">
        <f t="shared" si="23"/>
        <v>0</v>
      </c>
      <c r="AU55" s="50">
        <f t="shared" si="24"/>
        <v>0</v>
      </c>
      <c r="AV55" s="50">
        <f t="shared" si="25"/>
        <v>0</v>
      </c>
      <c r="AW55" s="50">
        <f t="shared" si="26"/>
        <v>0</v>
      </c>
      <c r="AX55" s="50">
        <f t="shared" si="27"/>
        <v>0</v>
      </c>
      <c r="AY55" s="50">
        <f t="shared" si="28"/>
        <v>0</v>
      </c>
      <c r="AZ55" s="50">
        <f t="shared" si="29"/>
        <v>0</v>
      </c>
      <c r="BA55" s="50">
        <f t="shared" si="16"/>
        <v>24000</v>
      </c>
      <c r="BB55" s="50">
        <f t="shared" si="17"/>
        <v>0</v>
      </c>
    </row>
    <row r="56" spans="2:54" x14ac:dyDescent="0.25">
      <c r="B56" s="14">
        <v>2026</v>
      </c>
      <c r="C56" s="14">
        <v>479</v>
      </c>
      <c r="D56" s="15"/>
      <c r="E56" s="15"/>
      <c r="F56" s="15" t="s">
        <v>58</v>
      </c>
      <c r="G56" s="14" t="e">
        <f>+VLOOKUP(M56,#REF!,5,FALSE)</f>
        <v>#REF!</v>
      </c>
      <c r="H56" s="14" t="e">
        <f>+VLOOKUP(M56,#REF!,7,FALSE)</f>
        <v>#REF!</v>
      </c>
      <c r="I56" s="14"/>
      <c r="J56" s="14"/>
      <c r="K56" s="14"/>
      <c r="L56" s="14"/>
      <c r="M56" s="15" t="str">
        <f t="shared" si="1"/>
        <v>2026EG 2026GADGESTIÓN DEL SISTEMA DE ABASTECIMIENTO</v>
      </c>
      <c r="N56" s="15" t="s">
        <v>118</v>
      </c>
      <c r="O56" s="16"/>
      <c r="P56" s="14" t="s">
        <v>59</v>
      </c>
      <c r="Q56" s="14" t="s">
        <v>5</v>
      </c>
      <c r="R56" s="14" t="s">
        <v>60</v>
      </c>
      <c r="S56" s="14" t="s">
        <v>61</v>
      </c>
      <c r="T56" s="14" t="str">
        <f t="shared" si="2"/>
        <v>2.3</v>
      </c>
      <c r="U56" s="17" t="s">
        <v>120</v>
      </c>
      <c r="V56" s="15" t="s">
        <v>121</v>
      </c>
      <c r="W56" s="15"/>
      <c r="X56" s="14" t="s">
        <v>74</v>
      </c>
      <c r="Y56" s="18">
        <v>1</v>
      </c>
      <c r="Z56" s="19">
        <v>6000</v>
      </c>
      <c r="AA56" s="14">
        <v>1</v>
      </c>
      <c r="AB56" s="14">
        <v>1</v>
      </c>
      <c r="AC56" s="14">
        <v>1</v>
      </c>
      <c r="AD56" s="14">
        <v>1</v>
      </c>
      <c r="AE56" s="20"/>
      <c r="AF56" s="20"/>
      <c r="AG56" s="20"/>
      <c r="AH56" s="20"/>
      <c r="AI56" s="20"/>
      <c r="AJ56" s="20"/>
      <c r="AK56" s="20"/>
      <c r="AL56" s="20"/>
      <c r="AM56" s="19">
        <f t="shared" si="3"/>
        <v>24000</v>
      </c>
      <c r="AN56" s="26" t="s">
        <v>3</v>
      </c>
      <c r="AO56" s="50">
        <f t="shared" si="18"/>
        <v>6000</v>
      </c>
      <c r="AP56" s="50">
        <f t="shared" si="19"/>
        <v>6000</v>
      </c>
      <c r="AQ56" s="50">
        <f t="shared" si="20"/>
        <v>6000</v>
      </c>
      <c r="AR56" s="50">
        <f t="shared" si="21"/>
        <v>6000</v>
      </c>
      <c r="AS56" s="50">
        <f t="shared" si="22"/>
        <v>0</v>
      </c>
      <c r="AT56" s="50">
        <f t="shared" si="23"/>
        <v>0</v>
      </c>
      <c r="AU56" s="50">
        <f t="shared" si="24"/>
        <v>0</v>
      </c>
      <c r="AV56" s="50">
        <f t="shared" si="25"/>
        <v>0</v>
      </c>
      <c r="AW56" s="50">
        <f t="shared" si="26"/>
        <v>0</v>
      </c>
      <c r="AX56" s="50">
        <f t="shared" si="27"/>
        <v>0</v>
      </c>
      <c r="AY56" s="50">
        <f t="shared" si="28"/>
        <v>0</v>
      </c>
      <c r="AZ56" s="50">
        <f t="shared" si="29"/>
        <v>0</v>
      </c>
      <c r="BA56" s="50">
        <f t="shared" si="16"/>
        <v>24000</v>
      </c>
      <c r="BB56" s="50">
        <f t="shared" si="17"/>
        <v>0</v>
      </c>
    </row>
    <row r="57" spans="2:54" x14ac:dyDescent="0.25">
      <c r="B57" s="14">
        <v>2026</v>
      </c>
      <c r="C57" s="14">
        <v>479</v>
      </c>
      <c r="D57" s="15"/>
      <c r="E57" s="15"/>
      <c r="F57" s="15" t="s">
        <v>58</v>
      </c>
      <c r="G57" s="14" t="e">
        <f>+VLOOKUP(M57,#REF!,5,FALSE)</f>
        <v>#REF!</v>
      </c>
      <c r="H57" s="14" t="e">
        <f>+VLOOKUP(M57,#REF!,7,FALSE)</f>
        <v>#REF!</v>
      </c>
      <c r="I57" s="14"/>
      <c r="J57" s="14"/>
      <c r="K57" s="14"/>
      <c r="L57" s="14"/>
      <c r="M57" s="15" t="str">
        <f t="shared" si="1"/>
        <v>2026EG 2026GADGESTIÓN DEL SISTEMA DE ABASTECIMIENTO</v>
      </c>
      <c r="N57" s="15" t="s">
        <v>118</v>
      </c>
      <c r="O57" s="16"/>
      <c r="P57" s="14" t="s">
        <v>59</v>
      </c>
      <c r="Q57" s="14" t="s">
        <v>5</v>
      </c>
      <c r="R57" s="14" t="s">
        <v>60</v>
      </c>
      <c r="S57" s="14" t="s">
        <v>61</v>
      </c>
      <c r="T57" s="14" t="str">
        <f t="shared" si="2"/>
        <v>2.3</v>
      </c>
      <c r="U57" s="17" t="s">
        <v>67</v>
      </c>
      <c r="V57" s="15" t="s">
        <v>122</v>
      </c>
      <c r="W57" s="15"/>
      <c r="X57" s="14" t="s">
        <v>70</v>
      </c>
      <c r="Y57" s="18">
        <v>1</v>
      </c>
      <c r="Z57" s="19">
        <v>8000</v>
      </c>
      <c r="AA57" s="14">
        <v>15</v>
      </c>
      <c r="AB57" s="14"/>
      <c r="AC57" s="14"/>
      <c r="AD57" s="14"/>
      <c r="AE57" s="20"/>
      <c r="AF57" s="20"/>
      <c r="AG57" s="20"/>
      <c r="AH57" s="20"/>
      <c r="AI57" s="20"/>
      <c r="AJ57" s="20"/>
      <c r="AK57" s="20"/>
      <c r="AL57" s="20"/>
      <c r="AM57" s="19">
        <f t="shared" si="3"/>
        <v>120000</v>
      </c>
      <c r="AN57" s="26" t="s">
        <v>3</v>
      </c>
      <c r="AO57" s="50">
        <f t="shared" si="18"/>
        <v>120000</v>
      </c>
      <c r="AP57" s="50">
        <f t="shared" si="19"/>
        <v>0</v>
      </c>
      <c r="AQ57" s="50">
        <f t="shared" si="20"/>
        <v>0</v>
      </c>
      <c r="AR57" s="50">
        <f t="shared" si="21"/>
        <v>0</v>
      </c>
      <c r="AS57" s="50">
        <f t="shared" si="22"/>
        <v>0</v>
      </c>
      <c r="AT57" s="50">
        <f t="shared" si="23"/>
        <v>0</v>
      </c>
      <c r="AU57" s="50">
        <f t="shared" si="24"/>
        <v>0</v>
      </c>
      <c r="AV57" s="50">
        <f t="shared" si="25"/>
        <v>0</v>
      </c>
      <c r="AW57" s="50">
        <f t="shared" si="26"/>
        <v>0</v>
      </c>
      <c r="AX57" s="50">
        <f t="shared" si="27"/>
        <v>0</v>
      </c>
      <c r="AY57" s="50">
        <f t="shared" si="28"/>
        <v>0</v>
      </c>
      <c r="AZ57" s="50">
        <f t="shared" si="29"/>
        <v>0</v>
      </c>
      <c r="BA57" s="50">
        <f t="shared" si="16"/>
        <v>120000</v>
      </c>
      <c r="BB57" s="50">
        <f t="shared" si="17"/>
        <v>0</v>
      </c>
    </row>
    <row r="58" spans="2:54" x14ac:dyDescent="0.25">
      <c r="B58" s="14">
        <v>2026</v>
      </c>
      <c r="C58" s="14">
        <v>479</v>
      </c>
      <c r="D58" s="15"/>
      <c r="E58" s="15"/>
      <c r="F58" s="15" t="s">
        <v>58</v>
      </c>
      <c r="G58" s="14" t="e">
        <f>+VLOOKUP(M58,#REF!,5,FALSE)</f>
        <v>#REF!</v>
      </c>
      <c r="H58" s="14" t="e">
        <f>+VLOOKUP(M58,#REF!,7,FALSE)</f>
        <v>#REF!</v>
      </c>
      <c r="I58" s="14"/>
      <c r="J58" s="14"/>
      <c r="K58" s="14"/>
      <c r="L58" s="14"/>
      <c r="M58" s="15" t="str">
        <f t="shared" si="1"/>
        <v>2026EG 2026GADCONTROL PATRIMONIAL Y SERVICIOS GENERALES</v>
      </c>
      <c r="N58" s="15" t="s">
        <v>123</v>
      </c>
      <c r="O58" s="16"/>
      <c r="P58" s="14" t="s">
        <v>59</v>
      </c>
      <c r="Q58" s="14" t="s">
        <v>5</v>
      </c>
      <c r="R58" s="14" t="s">
        <v>60</v>
      </c>
      <c r="S58" s="14" t="s">
        <v>61</v>
      </c>
      <c r="T58" s="14" t="str">
        <f t="shared" si="2"/>
        <v>2.3</v>
      </c>
      <c r="U58" s="17" t="s">
        <v>93</v>
      </c>
      <c r="V58" s="15" t="s">
        <v>124</v>
      </c>
      <c r="W58" s="15"/>
      <c r="X58" s="14" t="s">
        <v>70</v>
      </c>
      <c r="Y58" s="18">
        <v>1</v>
      </c>
      <c r="Z58" s="19">
        <v>135</v>
      </c>
      <c r="AA58" s="14"/>
      <c r="AB58" s="14">
        <v>5</v>
      </c>
      <c r="AC58" s="14"/>
      <c r="AD58" s="14"/>
      <c r="AE58" s="20"/>
      <c r="AF58" s="20"/>
      <c r="AG58" s="20"/>
      <c r="AH58" s="20"/>
      <c r="AI58" s="20"/>
      <c r="AJ58" s="20"/>
      <c r="AK58" s="20"/>
      <c r="AL58" s="20"/>
      <c r="AM58" s="19">
        <f t="shared" si="3"/>
        <v>675</v>
      </c>
      <c r="AN58" s="26" t="s">
        <v>3</v>
      </c>
      <c r="AO58" s="50">
        <f t="shared" si="18"/>
        <v>0</v>
      </c>
      <c r="AP58" s="50">
        <f t="shared" si="19"/>
        <v>675</v>
      </c>
      <c r="AQ58" s="50">
        <f t="shared" si="20"/>
        <v>0</v>
      </c>
      <c r="AR58" s="50">
        <f t="shared" si="21"/>
        <v>0</v>
      </c>
      <c r="AS58" s="50">
        <f t="shared" si="22"/>
        <v>0</v>
      </c>
      <c r="AT58" s="50">
        <f t="shared" si="23"/>
        <v>0</v>
      </c>
      <c r="AU58" s="50">
        <f t="shared" si="24"/>
        <v>0</v>
      </c>
      <c r="AV58" s="50">
        <f t="shared" si="25"/>
        <v>0</v>
      </c>
      <c r="AW58" s="50">
        <f t="shared" si="26"/>
        <v>0</v>
      </c>
      <c r="AX58" s="50">
        <f t="shared" si="27"/>
        <v>0</v>
      </c>
      <c r="AY58" s="50">
        <f t="shared" si="28"/>
        <v>0</v>
      </c>
      <c r="AZ58" s="50">
        <f t="shared" si="29"/>
        <v>0</v>
      </c>
      <c r="BA58" s="50">
        <f t="shared" si="16"/>
        <v>675</v>
      </c>
      <c r="BB58" s="50">
        <f t="shared" si="17"/>
        <v>0</v>
      </c>
    </row>
    <row r="59" spans="2:54" x14ac:dyDescent="0.25">
      <c r="B59" s="14">
        <v>2026</v>
      </c>
      <c r="C59" s="14">
        <v>479</v>
      </c>
      <c r="D59" s="15"/>
      <c r="E59" s="15"/>
      <c r="F59" s="15" t="s">
        <v>58</v>
      </c>
      <c r="G59" s="14" t="e">
        <f>+VLOOKUP(M59,#REF!,5,FALSE)</f>
        <v>#REF!</v>
      </c>
      <c r="H59" s="14" t="e">
        <f>+VLOOKUP(M59,#REF!,7,FALSE)</f>
        <v>#REF!</v>
      </c>
      <c r="I59" s="14"/>
      <c r="J59" s="14"/>
      <c r="K59" s="14"/>
      <c r="L59" s="14"/>
      <c r="M59" s="15" t="str">
        <f t="shared" si="1"/>
        <v>2026EG 2026GADCONTROL PATRIMONIAL Y SERVICIOS GENERALES</v>
      </c>
      <c r="N59" s="15" t="s">
        <v>123</v>
      </c>
      <c r="O59" s="16"/>
      <c r="P59" s="14" t="s">
        <v>59</v>
      </c>
      <c r="Q59" s="14" t="s">
        <v>5</v>
      </c>
      <c r="R59" s="14" t="s">
        <v>60</v>
      </c>
      <c r="S59" s="14" t="s">
        <v>61</v>
      </c>
      <c r="T59" s="14" t="str">
        <f t="shared" si="2"/>
        <v>2.3</v>
      </c>
      <c r="U59" s="17" t="s">
        <v>92</v>
      </c>
      <c r="V59" s="15" t="s">
        <v>125</v>
      </c>
      <c r="W59" s="15"/>
      <c r="X59" s="14" t="s">
        <v>70</v>
      </c>
      <c r="Y59" s="18">
        <v>1</v>
      </c>
      <c r="Z59" s="19">
        <v>17</v>
      </c>
      <c r="AA59" s="14">
        <v>360</v>
      </c>
      <c r="AB59" s="14">
        <v>360</v>
      </c>
      <c r="AC59" s="14">
        <v>360</v>
      </c>
      <c r="AD59" s="14">
        <v>360</v>
      </c>
      <c r="AE59" s="20"/>
      <c r="AF59" s="20"/>
      <c r="AG59" s="20"/>
      <c r="AH59" s="20"/>
      <c r="AI59" s="20"/>
      <c r="AJ59" s="20"/>
      <c r="AK59" s="20"/>
      <c r="AL59" s="20"/>
      <c r="AM59" s="19">
        <f t="shared" si="3"/>
        <v>24480</v>
      </c>
      <c r="AN59" s="26" t="s">
        <v>3</v>
      </c>
      <c r="AO59" s="50">
        <f t="shared" si="18"/>
        <v>6120</v>
      </c>
      <c r="AP59" s="50">
        <f t="shared" si="19"/>
        <v>6120</v>
      </c>
      <c r="AQ59" s="50">
        <f t="shared" si="20"/>
        <v>6120</v>
      </c>
      <c r="AR59" s="50">
        <f t="shared" si="21"/>
        <v>6120</v>
      </c>
      <c r="AS59" s="50">
        <f t="shared" si="22"/>
        <v>0</v>
      </c>
      <c r="AT59" s="50">
        <f t="shared" si="23"/>
        <v>0</v>
      </c>
      <c r="AU59" s="50">
        <f t="shared" si="24"/>
        <v>0</v>
      </c>
      <c r="AV59" s="50">
        <f t="shared" si="25"/>
        <v>0</v>
      </c>
      <c r="AW59" s="50">
        <f t="shared" si="26"/>
        <v>0</v>
      </c>
      <c r="AX59" s="50">
        <f t="shared" si="27"/>
        <v>0</v>
      </c>
      <c r="AY59" s="50">
        <f t="shared" si="28"/>
        <v>0</v>
      </c>
      <c r="AZ59" s="50">
        <f t="shared" si="29"/>
        <v>0</v>
      </c>
      <c r="BA59" s="50">
        <f t="shared" si="16"/>
        <v>24480</v>
      </c>
      <c r="BB59" s="50">
        <f t="shared" si="17"/>
        <v>0</v>
      </c>
    </row>
    <row r="60" spans="2:54" x14ac:dyDescent="0.25">
      <c r="B60" s="14">
        <v>2026</v>
      </c>
      <c r="C60" s="14">
        <v>479</v>
      </c>
      <c r="D60" s="15"/>
      <c r="E60" s="15"/>
      <c r="F60" s="15" t="s">
        <v>58</v>
      </c>
      <c r="G60" s="14" t="e">
        <f>+VLOOKUP(M60,#REF!,5,FALSE)</f>
        <v>#REF!</v>
      </c>
      <c r="H60" s="14" t="e">
        <f>+VLOOKUP(M60,#REF!,7,FALSE)</f>
        <v>#REF!</v>
      </c>
      <c r="I60" s="14"/>
      <c r="J60" s="14"/>
      <c r="K60" s="14"/>
      <c r="L60" s="14"/>
      <c r="M60" s="15" t="str">
        <f t="shared" si="1"/>
        <v>2026EG 2026GADCONTROL PATRIMONIAL Y SERVICIOS GENERALES</v>
      </c>
      <c r="N60" s="15" t="s">
        <v>123</v>
      </c>
      <c r="O60" s="16"/>
      <c r="P60" s="14" t="s">
        <v>59</v>
      </c>
      <c r="Q60" s="14" t="s">
        <v>5</v>
      </c>
      <c r="R60" s="14" t="s">
        <v>60</v>
      </c>
      <c r="S60" s="14" t="s">
        <v>61</v>
      </c>
      <c r="T60" s="14" t="str">
        <f t="shared" si="2"/>
        <v>2.3</v>
      </c>
      <c r="U60" s="17" t="s">
        <v>92</v>
      </c>
      <c r="V60" s="15" t="s">
        <v>126</v>
      </c>
      <c r="W60" s="15"/>
      <c r="X60" s="14" t="s">
        <v>70</v>
      </c>
      <c r="Y60" s="18">
        <v>1</v>
      </c>
      <c r="Z60" s="19">
        <v>18</v>
      </c>
      <c r="AA60" s="14">
        <v>26</v>
      </c>
      <c r="AB60" s="14">
        <v>26</v>
      </c>
      <c r="AC60" s="14">
        <v>26</v>
      </c>
      <c r="AD60" s="14">
        <v>26</v>
      </c>
      <c r="AE60" s="20"/>
      <c r="AF60" s="20"/>
      <c r="AG60" s="20"/>
      <c r="AH60" s="20"/>
      <c r="AI60" s="20"/>
      <c r="AJ60" s="20"/>
      <c r="AK60" s="20"/>
      <c r="AL60" s="20"/>
      <c r="AM60" s="19">
        <f t="shared" si="3"/>
        <v>1872</v>
      </c>
      <c r="AN60" s="26" t="s">
        <v>3</v>
      </c>
      <c r="AO60" s="50">
        <f t="shared" si="18"/>
        <v>468</v>
      </c>
      <c r="AP60" s="50">
        <f t="shared" si="19"/>
        <v>468</v>
      </c>
      <c r="AQ60" s="50">
        <f t="shared" si="20"/>
        <v>468</v>
      </c>
      <c r="AR60" s="50">
        <f t="shared" si="21"/>
        <v>468</v>
      </c>
      <c r="AS60" s="50">
        <f t="shared" si="22"/>
        <v>0</v>
      </c>
      <c r="AT60" s="50">
        <f t="shared" si="23"/>
        <v>0</v>
      </c>
      <c r="AU60" s="50">
        <f t="shared" si="24"/>
        <v>0</v>
      </c>
      <c r="AV60" s="50">
        <f t="shared" si="25"/>
        <v>0</v>
      </c>
      <c r="AW60" s="50">
        <f t="shared" si="26"/>
        <v>0</v>
      </c>
      <c r="AX60" s="50">
        <f t="shared" si="27"/>
        <v>0</v>
      </c>
      <c r="AY60" s="50">
        <f t="shared" si="28"/>
        <v>0</v>
      </c>
      <c r="AZ60" s="50">
        <f t="shared" si="29"/>
        <v>0</v>
      </c>
      <c r="BA60" s="50">
        <f t="shared" si="16"/>
        <v>1872</v>
      </c>
      <c r="BB60" s="50">
        <f t="shared" si="17"/>
        <v>0</v>
      </c>
    </row>
    <row r="61" spans="2:54" x14ac:dyDescent="0.25">
      <c r="B61" s="14">
        <v>2026</v>
      </c>
      <c r="C61" s="14">
        <v>479</v>
      </c>
      <c r="D61" s="15"/>
      <c r="E61" s="15"/>
      <c r="F61" s="15" t="s">
        <v>58</v>
      </c>
      <c r="G61" s="14" t="e">
        <f>+VLOOKUP(M61,#REF!,5,FALSE)</f>
        <v>#REF!</v>
      </c>
      <c r="H61" s="14" t="e">
        <f>+VLOOKUP(M61,#REF!,7,FALSE)</f>
        <v>#REF!</v>
      </c>
      <c r="I61" s="14"/>
      <c r="J61" s="14"/>
      <c r="K61" s="14"/>
      <c r="L61" s="14"/>
      <c r="M61" s="15" t="str">
        <f t="shared" si="1"/>
        <v>2026EG 2026GADCONTROL PATRIMONIAL Y SERVICIOS GENERALES</v>
      </c>
      <c r="N61" s="15" t="s">
        <v>123</v>
      </c>
      <c r="O61" s="16"/>
      <c r="P61" s="14" t="s">
        <v>59</v>
      </c>
      <c r="Q61" s="14" t="s">
        <v>5</v>
      </c>
      <c r="R61" s="14" t="s">
        <v>60</v>
      </c>
      <c r="S61" s="14" t="s">
        <v>61</v>
      </c>
      <c r="T61" s="14" t="str">
        <f t="shared" si="2"/>
        <v>2.3</v>
      </c>
      <c r="U61" s="17" t="s">
        <v>92</v>
      </c>
      <c r="V61" s="15" t="s">
        <v>127</v>
      </c>
      <c r="W61" s="15"/>
      <c r="X61" s="14" t="s">
        <v>70</v>
      </c>
      <c r="Y61" s="18">
        <v>1</v>
      </c>
      <c r="Z61" s="19">
        <v>19</v>
      </c>
      <c r="AA61" s="14">
        <v>100</v>
      </c>
      <c r="AB61" s="14">
        <v>100</v>
      </c>
      <c r="AC61" s="14">
        <v>100</v>
      </c>
      <c r="AD61" s="14">
        <v>100</v>
      </c>
      <c r="AE61" s="20"/>
      <c r="AF61" s="20"/>
      <c r="AG61" s="20"/>
      <c r="AH61" s="20"/>
      <c r="AI61" s="20"/>
      <c r="AJ61" s="20"/>
      <c r="AK61" s="20"/>
      <c r="AL61" s="20"/>
      <c r="AM61" s="19">
        <f t="shared" si="3"/>
        <v>7600</v>
      </c>
      <c r="AN61" s="26" t="s">
        <v>3</v>
      </c>
      <c r="AO61" s="50">
        <f t="shared" si="18"/>
        <v>1900</v>
      </c>
      <c r="AP61" s="50">
        <f t="shared" si="19"/>
        <v>1900</v>
      </c>
      <c r="AQ61" s="50">
        <f t="shared" si="20"/>
        <v>1900</v>
      </c>
      <c r="AR61" s="50">
        <f t="shared" si="21"/>
        <v>1900</v>
      </c>
      <c r="AS61" s="50">
        <f t="shared" si="22"/>
        <v>0</v>
      </c>
      <c r="AT61" s="50">
        <f t="shared" si="23"/>
        <v>0</v>
      </c>
      <c r="AU61" s="50">
        <f t="shared" si="24"/>
        <v>0</v>
      </c>
      <c r="AV61" s="50">
        <f t="shared" si="25"/>
        <v>0</v>
      </c>
      <c r="AW61" s="50">
        <f t="shared" si="26"/>
        <v>0</v>
      </c>
      <c r="AX61" s="50">
        <f t="shared" si="27"/>
        <v>0</v>
      </c>
      <c r="AY61" s="50">
        <f t="shared" si="28"/>
        <v>0</v>
      </c>
      <c r="AZ61" s="50">
        <f t="shared" si="29"/>
        <v>0</v>
      </c>
      <c r="BA61" s="50">
        <f t="shared" si="16"/>
        <v>7600</v>
      </c>
      <c r="BB61" s="50">
        <f t="shared" si="17"/>
        <v>0</v>
      </c>
    </row>
    <row r="62" spans="2:54" x14ac:dyDescent="0.25">
      <c r="B62" s="14">
        <v>2026</v>
      </c>
      <c r="C62" s="14">
        <v>479</v>
      </c>
      <c r="D62" s="15"/>
      <c r="E62" s="15"/>
      <c r="F62" s="15" t="s">
        <v>58</v>
      </c>
      <c r="G62" s="14" t="e">
        <f>+VLOOKUP(M62,#REF!,5,FALSE)</f>
        <v>#REF!</v>
      </c>
      <c r="H62" s="14" t="e">
        <f>+VLOOKUP(M62,#REF!,7,FALSE)</f>
        <v>#REF!</v>
      </c>
      <c r="I62" s="14"/>
      <c r="J62" s="14"/>
      <c r="K62" s="14"/>
      <c r="L62" s="14"/>
      <c r="M62" s="15" t="str">
        <f t="shared" si="1"/>
        <v>2026EG 2026GADCONTROL PATRIMONIAL Y SERVICIOS GENERALES</v>
      </c>
      <c r="N62" s="15" t="s">
        <v>123</v>
      </c>
      <c r="O62" s="16"/>
      <c r="P62" s="14" t="s">
        <v>59</v>
      </c>
      <c r="Q62" s="14" t="s">
        <v>5</v>
      </c>
      <c r="R62" s="14" t="s">
        <v>60</v>
      </c>
      <c r="S62" s="14" t="s">
        <v>61</v>
      </c>
      <c r="T62" s="14" t="str">
        <f t="shared" si="2"/>
        <v>2.3</v>
      </c>
      <c r="U62" s="17" t="s">
        <v>93</v>
      </c>
      <c r="V62" s="15" t="s">
        <v>128</v>
      </c>
      <c r="W62" s="15"/>
      <c r="X62" s="14" t="s">
        <v>70</v>
      </c>
      <c r="Y62" s="18">
        <v>1</v>
      </c>
      <c r="Z62" s="19">
        <v>42</v>
      </c>
      <c r="AA62" s="14"/>
      <c r="AB62" s="14">
        <v>5</v>
      </c>
      <c r="AC62" s="14"/>
      <c r="AD62" s="14"/>
      <c r="AE62" s="20"/>
      <c r="AF62" s="20"/>
      <c r="AG62" s="20"/>
      <c r="AH62" s="20"/>
      <c r="AI62" s="20"/>
      <c r="AJ62" s="20"/>
      <c r="AK62" s="20"/>
      <c r="AL62" s="20"/>
      <c r="AM62" s="19">
        <f t="shared" si="3"/>
        <v>210</v>
      </c>
      <c r="AN62" s="26" t="s">
        <v>3</v>
      </c>
      <c r="AO62" s="50">
        <f t="shared" si="18"/>
        <v>0</v>
      </c>
      <c r="AP62" s="50">
        <f t="shared" si="19"/>
        <v>210</v>
      </c>
      <c r="AQ62" s="50">
        <f t="shared" si="20"/>
        <v>0</v>
      </c>
      <c r="AR62" s="50">
        <f t="shared" si="21"/>
        <v>0</v>
      </c>
      <c r="AS62" s="50">
        <f t="shared" si="22"/>
        <v>0</v>
      </c>
      <c r="AT62" s="50">
        <f t="shared" si="23"/>
        <v>0</v>
      </c>
      <c r="AU62" s="50">
        <f t="shared" si="24"/>
        <v>0</v>
      </c>
      <c r="AV62" s="50">
        <f t="shared" si="25"/>
        <v>0</v>
      </c>
      <c r="AW62" s="50">
        <f t="shared" si="26"/>
        <v>0</v>
      </c>
      <c r="AX62" s="50">
        <f t="shared" si="27"/>
        <v>0</v>
      </c>
      <c r="AY62" s="50">
        <f t="shared" si="28"/>
        <v>0</v>
      </c>
      <c r="AZ62" s="50">
        <f t="shared" si="29"/>
        <v>0</v>
      </c>
      <c r="BA62" s="50">
        <f t="shared" si="16"/>
        <v>210</v>
      </c>
      <c r="BB62" s="50">
        <f t="shared" si="17"/>
        <v>0</v>
      </c>
    </row>
    <row r="63" spans="2:54" x14ac:dyDescent="0.25">
      <c r="B63" s="14">
        <v>2026</v>
      </c>
      <c r="C63" s="14">
        <v>479</v>
      </c>
      <c r="D63" s="15"/>
      <c r="E63" s="15"/>
      <c r="F63" s="15" t="s">
        <v>58</v>
      </c>
      <c r="G63" s="14" t="e">
        <f>+VLOOKUP(M63,#REF!,5,FALSE)</f>
        <v>#REF!</v>
      </c>
      <c r="H63" s="14" t="e">
        <f>+VLOOKUP(M63,#REF!,7,FALSE)</f>
        <v>#REF!</v>
      </c>
      <c r="I63" s="14"/>
      <c r="J63" s="14"/>
      <c r="K63" s="14"/>
      <c r="L63" s="14"/>
      <c r="M63" s="15" t="str">
        <f t="shared" si="1"/>
        <v>2026EG 2026GADCONTROL PATRIMONIAL Y SERVICIOS GENERALES</v>
      </c>
      <c r="N63" s="15" t="s">
        <v>123</v>
      </c>
      <c r="O63" s="16"/>
      <c r="P63" s="14" t="s">
        <v>59</v>
      </c>
      <c r="Q63" s="14" t="s">
        <v>5</v>
      </c>
      <c r="R63" s="14" t="s">
        <v>60</v>
      </c>
      <c r="S63" s="14" t="s">
        <v>61</v>
      </c>
      <c r="T63" s="14" t="str">
        <f t="shared" si="2"/>
        <v>2.3</v>
      </c>
      <c r="U63" s="17" t="s">
        <v>129</v>
      </c>
      <c r="V63" s="15" t="s">
        <v>130</v>
      </c>
      <c r="W63" s="15"/>
      <c r="X63" s="14" t="s">
        <v>74</v>
      </c>
      <c r="Y63" s="18">
        <v>1</v>
      </c>
      <c r="Z63" s="19">
        <v>40000</v>
      </c>
      <c r="AA63" s="14"/>
      <c r="AB63" s="14">
        <v>1</v>
      </c>
      <c r="AC63" s="14"/>
      <c r="AD63" s="14"/>
      <c r="AE63" s="20"/>
      <c r="AF63" s="20"/>
      <c r="AG63" s="20"/>
      <c r="AH63" s="20"/>
      <c r="AI63" s="20"/>
      <c r="AJ63" s="20"/>
      <c r="AK63" s="20"/>
      <c r="AL63" s="20"/>
      <c r="AM63" s="19">
        <f t="shared" si="3"/>
        <v>40000</v>
      </c>
      <c r="AN63" s="26" t="s">
        <v>3</v>
      </c>
      <c r="AO63" s="50">
        <f t="shared" si="18"/>
        <v>0</v>
      </c>
      <c r="AP63" s="50">
        <f t="shared" si="19"/>
        <v>40000</v>
      </c>
      <c r="AQ63" s="50">
        <f t="shared" si="20"/>
        <v>0</v>
      </c>
      <c r="AR63" s="50">
        <f t="shared" si="21"/>
        <v>0</v>
      </c>
      <c r="AS63" s="50">
        <f t="shared" si="22"/>
        <v>0</v>
      </c>
      <c r="AT63" s="50">
        <f t="shared" si="23"/>
        <v>0</v>
      </c>
      <c r="AU63" s="50">
        <f t="shared" si="24"/>
        <v>0</v>
      </c>
      <c r="AV63" s="50">
        <f t="shared" si="25"/>
        <v>0</v>
      </c>
      <c r="AW63" s="50">
        <f t="shared" si="26"/>
        <v>0</v>
      </c>
      <c r="AX63" s="50">
        <f t="shared" si="27"/>
        <v>0</v>
      </c>
      <c r="AY63" s="50">
        <f t="shared" si="28"/>
        <v>0</v>
      </c>
      <c r="AZ63" s="50">
        <f t="shared" si="29"/>
        <v>0</v>
      </c>
      <c r="BA63" s="50">
        <f t="shared" si="16"/>
        <v>40000</v>
      </c>
      <c r="BB63" s="50">
        <f t="shared" si="17"/>
        <v>0</v>
      </c>
    </row>
    <row r="64" spans="2:54" x14ac:dyDescent="0.25">
      <c r="B64" s="14">
        <v>2026</v>
      </c>
      <c r="C64" s="14">
        <v>479</v>
      </c>
      <c r="D64" s="15"/>
      <c r="E64" s="15"/>
      <c r="F64" s="15" t="s">
        <v>58</v>
      </c>
      <c r="G64" s="14" t="e">
        <f>+VLOOKUP(M64,#REF!,5,FALSE)</f>
        <v>#REF!</v>
      </c>
      <c r="H64" s="14" t="e">
        <f>+VLOOKUP(M64,#REF!,7,FALSE)</f>
        <v>#REF!</v>
      </c>
      <c r="I64" s="14"/>
      <c r="J64" s="14"/>
      <c r="K64" s="14"/>
      <c r="L64" s="14"/>
      <c r="M64" s="15" t="str">
        <f t="shared" si="1"/>
        <v>2026EG 2026GADCONTROL PATRIMONIAL Y SERVICIOS GENERALES</v>
      </c>
      <c r="N64" s="15" t="s">
        <v>123</v>
      </c>
      <c r="O64" s="16"/>
      <c r="P64" s="14" t="s">
        <v>59</v>
      </c>
      <c r="Q64" s="14" t="s">
        <v>5</v>
      </c>
      <c r="R64" s="14" t="s">
        <v>60</v>
      </c>
      <c r="S64" s="14" t="s">
        <v>61</v>
      </c>
      <c r="T64" s="14" t="str">
        <f t="shared" si="2"/>
        <v>2.3</v>
      </c>
      <c r="U64" s="17" t="s">
        <v>93</v>
      </c>
      <c r="V64" s="15" t="s">
        <v>131</v>
      </c>
      <c r="W64" s="15"/>
      <c r="X64" s="14" t="s">
        <v>70</v>
      </c>
      <c r="Y64" s="18">
        <v>1</v>
      </c>
      <c r="Z64" s="19">
        <v>46.5</v>
      </c>
      <c r="AA64" s="14"/>
      <c r="AB64" s="14">
        <v>4</v>
      </c>
      <c r="AC64" s="14"/>
      <c r="AD64" s="14"/>
      <c r="AE64" s="20"/>
      <c r="AF64" s="20"/>
      <c r="AG64" s="20"/>
      <c r="AH64" s="20"/>
      <c r="AI64" s="20"/>
      <c r="AJ64" s="20"/>
      <c r="AK64" s="20"/>
      <c r="AL64" s="20"/>
      <c r="AM64" s="19">
        <f t="shared" si="3"/>
        <v>186</v>
      </c>
      <c r="AN64" s="26" t="s">
        <v>3</v>
      </c>
      <c r="AO64" s="50">
        <f t="shared" si="18"/>
        <v>0</v>
      </c>
      <c r="AP64" s="50">
        <f t="shared" si="19"/>
        <v>186</v>
      </c>
      <c r="AQ64" s="50">
        <f t="shared" si="20"/>
        <v>0</v>
      </c>
      <c r="AR64" s="50">
        <f t="shared" si="21"/>
        <v>0</v>
      </c>
      <c r="AS64" s="50">
        <f t="shared" si="22"/>
        <v>0</v>
      </c>
      <c r="AT64" s="50">
        <f t="shared" si="23"/>
        <v>0</v>
      </c>
      <c r="AU64" s="50">
        <f t="shared" si="24"/>
        <v>0</v>
      </c>
      <c r="AV64" s="50">
        <f t="shared" si="25"/>
        <v>0</v>
      </c>
      <c r="AW64" s="50">
        <f t="shared" si="26"/>
        <v>0</v>
      </c>
      <c r="AX64" s="50">
        <f t="shared" si="27"/>
        <v>0</v>
      </c>
      <c r="AY64" s="50">
        <f t="shared" si="28"/>
        <v>0</v>
      </c>
      <c r="AZ64" s="50">
        <f t="shared" si="29"/>
        <v>0</v>
      </c>
      <c r="BA64" s="50">
        <f t="shared" si="16"/>
        <v>186</v>
      </c>
      <c r="BB64" s="50">
        <f t="shared" si="17"/>
        <v>0</v>
      </c>
    </row>
    <row r="65" spans="2:54" x14ac:dyDescent="0.25">
      <c r="B65" s="14">
        <v>2026</v>
      </c>
      <c r="C65" s="14">
        <v>479</v>
      </c>
      <c r="D65" s="15"/>
      <c r="E65" s="15"/>
      <c r="F65" s="15" t="s">
        <v>58</v>
      </c>
      <c r="G65" s="14" t="e">
        <f>+VLOOKUP(M65,#REF!,5,FALSE)</f>
        <v>#REF!</v>
      </c>
      <c r="H65" s="14" t="e">
        <f>+VLOOKUP(M65,#REF!,7,FALSE)</f>
        <v>#REF!</v>
      </c>
      <c r="I65" s="14"/>
      <c r="J65" s="14"/>
      <c r="K65" s="14"/>
      <c r="L65" s="14"/>
      <c r="M65" s="15" t="str">
        <f t="shared" si="1"/>
        <v>2026EG 2026GADCONTROL PATRIMONIAL Y SERVICIOS GENERALES</v>
      </c>
      <c r="N65" s="15" t="s">
        <v>123</v>
      </c>
      <c r="O65" s="16"/>
      <c r="P65" s="14" t="s">
        <v>59</v>
      </c>
      <c r="Q65" s="14" t="s">
        <v>5</v>
      </c>
      <c r="R65" s="14" t="s">
        <v>60</v>
      </c>
      <c r="S65" s="14" t="s">
        <v>61</v>
      </c>
      <c r="T65" s="14" t="str">
        <f t="shared" si="2"/>
        <v>2.3</v>
      </c>
      <c r="U65" s="17" t="s">
        <v>129</v>
      </c>
      <c r="V65" s="15" t="s">
        <v>132</v>
      </c>
      <c r="W65" s="15"/>
      <c r="X65" s="14" t="s">
        <v>74</v>
      </c>
      <c r="Y65" s="18">
        <v>1</v>
      </c>
      <c r="Z65" s="19">
        <v>6000</v>
      </c>
      <c r="AA65" s="14"/>
      <c r="AB65" s="14">
        <v>1</v>
      </c>
      <c r="AC65" s="14"/>
      <c r="AD65" s="14"/>
      <c r="AE65" s="20"/>
      <c r="AF65" s="20"/>
      <c r="AG65" s="20"/>
      <c r="AH65" s="20"/>
      <c r="AI65" s="20"/>
      <c r="AJ65" s="20"/>
      <c r="AK65" s="20"/>
      <c r="AL65" s="20"/>
      <c r="AM65" s="19">
        <f t="shared" si="3"/>
        <v>6000</v>
      </c>
      <c r="AN65" s="26" t="s">
        <v>3</v>
      </c>
      <c r="AO65" s="50">
        <f t="shared" si="18"/>
        <v>0</v>
      </c>
      <c r="AP65" s="50">
        <f t="shared" si="19"/>
        <v>6000</v>
      </c>
      <c r="AQ65" s="50">
        <f t="shared" si="20"/>
        <v>0</v>
      </c>
      <c r="AR65" s="50">
        <f t="shared" si="21"/>
        <v>0</v>
      </c>
      <c r="AS65" s="50">
        <f t="shared" si="22"/>
        <v>0</v>
      </c>
      <c r="AT65" s="50">
        <f t="shared" si="23"/>
        <v>0</v>
      </c>
      <c r="AU65" s="50">
        <f t="shared" si="24"/>
        <v>0</v>
      </c>
      <c r="AV65" s="50">
        <f t="shared" si="25"/>
        <v>0</v>
      </c>
      <c r="AW65" s="50">
        <f t="shared" si="26"/>
        <v>0</v>
      </c>
      <c r="AX65" s="50">
        <f t="shared" si="27"/>
        <v>0</v>
      </c>
      <c r="AY65" s="50">
        <f t="shared" si="28"/>
        <v>0</v>
      </c>
      <c r="AZ65" s="50">
        <f t="shared" si="29"/>
        <v>0</v>
      </c>
      <c r="BA65" s="50">
        <f t="shared" si="16"/>
        <v>6000</v>
      </c>
      <c r="BB65" s="50">
        <f t="shared" si="17"/>
        <v>0</v>
      </c>
    </row>
    <row r="66" spans="2:54" x14ac:dyDescent="0.25">
      <c r="B66" s="14">
        <v>2026</v>
      </c>
      <c r="C66" s="14">
        <v>479</v>
      </c>
      <c r="D66" s="15"/>
      <c r="E66" s="15"/>
      <c r="F66" s="15" t="s">
        <v>58</v>
      </c>
      <c r="G66" s="14" t="e">
        <f>+VLOOKUP(M66,#REF!,5,FALSE)</f>
        <v>#REF!</v>
      </c>
      <c r="H66" s="14" t="e">
        <f>+VLOOKUP(M66,#REF!,7,FALSE)</f>
        <v>#REF!</v>
      </c>
      <c r="I66" s="14"/>
      <c r="J66" s="14"/>
      <c r="K66" s="14"/>
      <c r="L66" s="14"/>
      <c r="M66" s="15" t="str">
        <f t="shared" si="1"/>
        <v>2026EG 2026GADCONTROL PATRIMONIAL Y SERVICIOS GENERALES</v>
      </c>
      <c r="N66" s="15" t="s">
        <v>123</v>
      </c>
      <c r="O66" s="16"/>
      <c r="P66" s="14" t="s">
        <v>59</v>
      </c>
      <c r="Q66" s="14" t="s">
        <v>5</v>
      </c>
      <c r="R66" s="14" t="s">
        <v>60</v>
      </c>
      <c r="S66" s="14" t="s">
        <v>61</v>
      </c>
      <c r="T66" s="14" t="str">
        <f t="shared" si="2"/>
        <v>2.3</v>
      </c>
      <c r="U66" s="17" t="s">
        <v>133</v>
      </c>
      <c r="V66" s="15" t="s">
        <v>134</v>
      </c>
      <c r="W66" s="15"/>
      <c r="X66" s="14" t="s">
        <v>74</v>
      </c>
      <c r="Y66" s="18">
        <v>1</v>
      </c>
      <c r="Z66" s="19">
        <v>14000</v>
      </c>
      <c r="AA66" s="14">
        <v>1</v>
      </c>
      <c r="AB66" s="14">
        <v>1</v>
      </c>
      <c r="AC66" s="14">
        <v>1</v>
      </c>
      <c r="AD66" s="14">
        <v>1</v>
      </c>
      <c r="AE66" s="20"/>
      <c r="AF66" s="20"/>
      <c r="AG66" s="20"/>
      <c r="AH66" s="20"/>
      <c r="AI66" s="20"/>
      <c r="AJ66" s="20"/>
      <c r="AK66" s="20"/>
      <c r="AL66" s="20"/>
      <c r="AM66" s="19">
        <f t="shared" si="3"/>
        <v>56000</v>
      </c>
      <c r="AN66" s="26" t="s">
        <v>3</v>
      </c>
      <c r="AO66" s="50">
        <f t="shared" si="18"/>
        <v>14000</v>
      </c>
      <c r="AP66" s="50">
        <f t="shared" si="19"/>
        <v>14000</v>
      </c>
      <c r="AQ66" s="50">
        <f t="shared" si="20"/>
        <v>14000</v>
      </c>
      <c r="AR66" s="50">
        <f t="shared" si="21"/>
        <v>14000</v>
      </c>
      <c r="AS66" s="50">
        <f t="shared" si="22"/>
        <v>0</v>
      </c>
      <c r="AT66" s="50">
        <f t="shared" si="23"/>
        <v>0</v>
      </c>
      <c r="AU66" s="50">
        <f t="shared" si="24"/>
        <v>0</v>
      </c>
      <c r="AV66" s="50">
        <f t="shared" si="25"/>
        <v>0</v>
      </c>
      <c r="AW66" s="50">
        <f t="shared" si="26"/>
        <v>0</v>
      </c>
      <c r="AX66" s="50">
        <f t="shared" si="27"/>
        <v>0</v>
      </c>
      <c r="AY66" s="50">
        <f t="shared" si="28"/>
        <v>0</v>
      </c>
      <c r="AZ66" s="50">
        <f t="shared" si="29"/>
        <v>0</v>
      </c>
      <c r="BA66" s="50">
        <f t="shared" si="16"/>
        <v>56000</v>
      </c>
      <c r="BB66" s="50">
        <f t="shared" si="17"/>
        <v>0</v>
      </c>
    </row>
    <row r="67" spans="2:54" x14ac:dyDescent="0.25">
      <c r="B67" s="14">
        <v>2026</v>
      </c>
      <c r="C67" s="14">
        <v>479</v>
      </c>
      <c r="D67" s="15"/>
      <c r="E67" s="15"/>
      <c r="F67" s="15" t="s">
        <v>58</v>
      </c>
      <c r="G67" s="14" t="e">
        <f>+VLOOKUP(M67,#REF!,5,FALSE)</f>
        <v>#REF!</v>
      </c>
      <c r="H67" s="14" t="e">
        <f>+VLOOKUP(M67,#REF!,7,FALSE)</f>
        <v>#REF!</v>
      </c>
      <c r="I67" s="14"/>
      <c r="J67" s="14"/>
      <c r="K67" s="14"/>
      <c r="L67" s="14"/>
      <c r="M67" s="15" t="str">
        <f t="shared" si="1"/>
        <v>2026EG 2026GADCONTROL PATRIMONIAL Y SERVICIOS GENERALES</v>
      </c>
      <c r="N67" s="15" t="s">
        <v>123</v>
      </c>
      <c r="O67" s="16"/>
      <c r="P67" s="14" t="s">
        <v>59</v>
      </c>
      <c r="Q67" s="14" t="s">
        <v>5</v>
      </c>
      <c r="R67" s="14" t="s">
        <v>60</v>
      </c>
      <c r="S67" s="14" t="s">
        <v>61</v>
      </c>
      <c r="T67" s="14" t="str">
        <f t="shared" si="2"/>
        <v>2.3</v>
      </c>
      <c r="U67" s="17" t="s">
        <v>133</v>
      </c>
      <c r="V67" s="15" t="s">
        <v>135</v>
      </c>
      <c r="W67" s="15"/>
      <c r="X67" s="14" t="s">
        <v>74</v>
      </c>
      <c r="Y67" s="18">
        <v>1</v>
      </c>
      <c r="Z67" s="19">
        <v>14000</v>
      </c>
      <c r="AA67" s="14">
        <v>1</v>
      </c>
      <c r="AB67" s="14">
        <v>1</v>
      </c>
      <c r="AC67" s="14">
        <v>1</v>
      </c>
      <c r="AD67" s="14">
        <v>1</v>
      </c>
      <c r="AE67" s="20"/>
      <c r="AF67" s="20"/>
      <c r="AG67" s="20"/>
      <c r="AH67" s="20"/>
      <c r="AI67" s="20"/>
      <c r="AJ67" s="20"/>
      <c r="AK67" s="20"/>
      <c r="AL67" s="20"/>
      <c r="AM67" s="19">
        <f t="shared" si="3"/>
        <v>56000</v>
      </c>
      <c r="AN67" s="26" t="s">
        <v>3</v>
      </c>
      <c r="AO67" s="50">
        <f t="shared" si="18"/>
        <v>14000</v>
      </c>
      <c r="AP67" s="50">
        <f t="shared" si="19"/>
        <v>14000</v>
      </c>
      <c r="AQ67" s="50">
        <f t="shared" si="20"/>
        <v>14000</v>
      </c>
      <c r="AR67" s="50">
        <f t="shared" si="21"/>
        <v>14000</v>
      </c>
      <c r="AS67" s="50">
        <f t="shared" si="22"/>
        <v>0</v>
      </c>
      <c r="AT67" s="50">
        <f t="shared" si="23"/>
        <v>0</v>
      </c>
      <c r="AU67" s="50">
        <f t="shared" si="24"/>
        <v>0</v>
      </c>
      <c r="AV67" s="50">
        <f t="shared" si="25"/>
        <v>0</v>
      </c>
      <c r="AW67" s="50">
        <f t="shared" si="26"/>
        <v>0</v>
      </c>
      <c r="AX67" s="50">
        <f t="shared" si="27"/>
        <v>0</v>
      </c>
      <c r="AY67" s="50">
        <f t="shared" si="28"/>
        <v>0</v>
      </c>
      <c r="AZ67" s="50">
        <f t="shared" si="29"/>
        <v>0</v>
      </c>
      <c r="BA67" s="50">
        <f t="shared" si="16"/>
        <v>56000</v>
      </c>
      <c r="BB67" s="50">
        <f t="shared" si="17"/>
        <v>0</v>
      </c>
    </row>
    <row r="68" spans="2:54" x14ac:dyDescent="0.25">
      <c r="B68" s="14">
        <v>2026</v>
      </c>
      <c r="C68" s="14">
        <v>479</v>
      </c>
      <c r="D68" s="15"/>
      <c r="E68" s="15"/>
      <c r="F68" s="15" t="s">
        <v>58</v>
      </c>
      <c r="G68" s="14" t="e">
        <f>+VLOOKUP(M68,#REF!,5,FALSE)</f>
        <v>#REF!</v>
      </c>
      <c r="H68" s="14" t="e">
        <f>+VLOOKUP(M68,#REF!,7,FALSE)</f>
        <v>#REF!</v>
      </c>
      <c r="I68" s="14"/>
      <c r="J68" s="14"/>
      <c r="K68" s="14"/>
      <c r="L68" s="14"/>
      <c r="M68" s="15" t="str">
        <f t="shared" ref="M68:M131" si="43">+CONCATENATE(B68,R68,Q68,N68)</f>
        <v>2026EG 2026GADCONTROL PATRIMONIAL Y SERVICIOS GENERALES</v>
      </c>
      <c r="N68" s="15" t="s">
        <v>123</v>
      </c>
      <c r="O68" s="16"/>
      <c r="P68" s="14" t="s">
        <v>59</v>
      </c>
      <c r="Q68" s="14" t="s">
        <v>5</v>
      </c>
      <c r="R68" s="14" t="s">
        <v>60</v>
      </c>
      <c r="S68" s="14" t="s">
        <v>61</v>
      </c>
      <c r="T68" s="14" t="str">
        <f t="shared" ref="T68:T131" si="44">+MID(U68,1,3)</f>
        <v>2.3</v>
      </c>
      <c r="U68" s="17" t="s">
        <v>115</v>
      </c>
      <c r="V68" s="15" t="s">
        <v>136</v>
      </c>
      <c r="W68" s="15"/>
      <c r="X68" s="14" t="s">
        <v>74</v>
      </c>
      <c r="Y68" s="18">
        <v>1</v>
      </c>
      <c r="Z68" s="19">
        <v>135000</v>
      </c>
      <c r="AA68" s="14">
        <v>1</v>
      </c>
      <c r="AB68" s="14">
        <v>1</v>
      </c>
      <c r="AC68" s="14">
        <v>1</v>
      </c>
      <c r="AD68" s="14">
        <v>1</v>
      </c>
      <c r="AE68" s="20"/>
      <c r="AF68" s="20"/>
      <c r="AG68" s="20"/>
      <c r="AH68" s="20"/>
      <c r="AI68" s="20"/>
      <c r="AJ68" s="20"/>
      <c r="AK68" s="20"/>
      <c r="AL68" s="20"/>
      <c r="AM68" s="19">
        <f t="shared" ref="AM68:AM131" si="45">+IFERROR(IF(OR(X68="LOCADOR",X68="VIATICOS",X68="CAJA CHICA"),IF(X68="LOCADOR",Y68*(Z68/30)*SUM(AA68:AL68),Y68*Z68*SUM(AA68:AL68)),Z68*SUM(AA68:AL68)),"")</f>
        <v>540000</v>
      </c>
      <c r="AN68" s="26" t="s">
        <v>3</v>
      </c>
      <c r="AO68" s="50">
        <f t="shared" ref="AO68:AO131" si="46">+AA68*$Z68</f>
        <v>135000</v>
      </c>
      <c r="AP68" s="50">
        <f t="shared" ref="AP68:AP131" si="47">+AB68*$Z68</f>
        <v>135000</v>
      </c>
      <c r="AQ68" s="50">
        <f t="shared" ref="AQ68:AQ131" si="48">+AC68*$Z68</f>
        <v>135000</v>
      </c>
      <c r="AR68" s="50">
        <f t="shared" ref="AR68:AR131" si="49">+AD68*$Z68</f>
        <v>135000</v>
      </c>
      <c r="AS68" s="50">
        <f t="shared" ref="AS68:AS131" si="50">+AE68*$Z68</f>
        <v>0</v>
      </c>
      <c r="AT68" s="50">
        <f t="shared" ref="AT68:AT131" si="51">+AF68*$Z68</f>
        <v>0</v>
      </c>
      <c r="AU68" s="50">
        <f t="shared" ref="AU68:AU131" si="52">+AG68*$Z68</f>
        <v>0</v>
      </c>
      <c r="AV68" s="50">
        <f t="shared" ref="AV68:AV131" si="53">+AH68*$Z68</f>
        <v>0</v>
      </c>
      <c r="AW68" s="50">
        <f t="shared" ref="AW68:AW131" si="54">+AI68*$Z68</f>
        <v>0</v>
      </c>
      <c r="AX68" s="50">
        <f t="shared" ref="AX68:AX131" si="55">+AJ68*$Z68</f>
        <v>0</v>
      </c>
      <c r="AY68" s="50">
        <f t="shared" ref="AY68:AY131" si="56">+AK68*$Z68</f>
        <v>0</v>
      </c>
      <c r="AZ68" s="50">
        <f t="shared" ref="AZ68:AZ131" si="57">+AL68*$Z68</f>
        <v>0</v>
      </c>
      <c r="BA68" s="50">
        <f t="shared" ref="BA68:BA131" si="58">+ROUNDUP(SUM(AO68:AZ68),0)</f>
        <v>540000</v>
      </c>
      <c r="BB68" s="50">
        <f t="shared" ref="BB68:BB131" si="59">+AM68-BA68</f>
        <v>0</v>
      </c>
    </row>
    <row r="69" spans="2:54" x14ac:dyDescent="0.25">
      <c r="B69" s="14">
        <v>2026</v>
      </c>
      <c r="C69" s="14">
        <v>479</v>
      </c>
      <c r="D69" s="15"/>
      <c r="E69" s="15"/>
      <c r="F69" s="15" t="s">
        <v>58</v>
      </c>
      <c r="G69" s="14" t="e">
        <f>+VLOOKUP(M69,#REF!,5,FALSE)</f>
        <v>#REF!</v>
      </c>
      <c r="H69" s="14" t="e">
        <f>+VLOOKUP(M69,#REF!,7,FALSE)</f>
        <v>#REF!</v>
      </c>
      <c r="I69" s="14"/>
      <c r="J69" s="14"/>
      <c r="K69" s="14"/>
      <c r="L69" s="14"/>
      <c r="M69" s="15" t="str">
        <f t="shared" si="43"/>
        <v>2026EG 2026GADCONTROL PATRIMONIAL Y SERVICIOS GENERALES</v>
      </c>
      <c r="N69" s="15" t="s">
        <v>123</v>
      </c>
      <c r="O69" s="16"/>
      <c r="P69" s="14" t="s">
        <v>59</v>
      </c>
      <c r="Q69" s="14" t="s">
        <v>5</v>
      </c>
      <c r="R69" s="14" t="s">
        <v>60</v>
      </c>
      <c r="S69" s="14" t="s">
        <v>61</v>
      </c>
      <c r="T69" s="14" t="str">
        <f t="shared" si="44"/>
        <v>2.3</v>
      </c>
      <c r="U69" s="17" t="s">
        <v>113</v>
      </c>
      <c r="V69" s="15" t="s">
        <v>137</v>
      </c>
      <c r="W69" s="15"/>
      <c r="X69" s="14" t="s">
        <v>74</v>
      </c>
      <c r="Y69" s="18">
        <v>1</v>
      </c>
      <c r="Z69" s="19">
        <v>22000</v>
      </c>
      <c r="AA69" s="14"/>
      <c r="AB69" s="14">
        <v>1</v>
      </c>
      <c r="AC69" s="14"/>
      <c r="AD69" s="14"/>
      <c r="AE69" s="20"/>
      <c r="AF69" s="20"/>
      <c r="AG69" s="20"/>
      <c r="AH69" s="20"/>
      <c r="AI69" s="20"/>
      <c r="AJ69" s="20"/>
      <c r="AK69" s="20"/>
      <c r="AL69" s="20"/>
      <c r="AM69" s="19">
        <f t="shared" si="45"/>
        <v>22000</v>
      </c>
      <c r="AN69" s="26" t="s">
        <v>3</v>
      </c>
      <c r="AO69" s="50">
        <f t="shared" si="46"/>
        <v>0</v>
      </c>
      <c r="AP69" s="50">
        <f t="shared" si="47"/>
        <v>22000</v>
      </c>
      <c r="AQ69" s="50">
        <f t="shared" si="48"/>
        <v>0</v>
      </c>
      <c r="AR69" s="50">
        <f t="shared" si="49"/>
        <v>0</v>
      </c>
      <c r="AS69" s="50">
        <f t="shared" si="50"/>
        <v>0</v>
      </c>
      <c r="AT69" s="50">
        <f t="shared" si="51"/>
        <v>0</v>
      </c>
      <c r="AU69" s="50">
        <f t="shared" si="52"/>
        <v>0</v>
      </c>
      <c r="AV69" s="50">
        <f t="shared" si="53"/>
        <v>0</v>
      </c>
      <c r="AW69" s="50">
        <f t="shared" si="54"/>
        <v>0</v>
      </c>
      <c r="AX69" s="50">
        <f t="shared" si="55"/>
        <v>0</v>
      </c>
      <c r="AY69" s="50">
        <f t="shared" si="56"/>
        <v>0</v>
      </c>
      <c r="AZ69" s="50">
        <f t="shared" si="57"/>
        <v>0</v>
      </c>
      <c r="BA69" s="50">
        <f t="shared" si="58"/>
        <v>22000</v>
      </c>
      <c r="BB69" s="50">
        <f t="shared" si="59"/>
        <v>0</v>
      </c>
    </row>
    <row r="70" spans="2:54" x14ac:dyDescent="0.25">
      <c r="B70" s="14">
        <v>2026</v>
      </c>
      <c r="C70" s="14">
        <v>479</v>
      </c>
      <c r="D70" s="15"/>
      <c r="E70" s="15"/>
      <c r="F70" s="15" t="s">
        <v>58</v>
      </c>
      <c r="G70" s="14" t="e">
        <f>+VLOOKUP(M70,#REF!,5,FALSE)</f>
        <v>#REF!</v>
      </c>
      <c r="H70" s="14" t="e">
        <f>+VLOOKUP(M70,#REF!,7,FALSE)</f>
        <v>#REF!</v>
      </c>
      <c r="I70" s="14"/>
      <c r="J70" s="14"/>
      <c r="K70" s="14"/>
      <c r="L70" s="14"/>
      <c r="M70" s="15" t="str">
        <f t="shared" si="43"/>
        <v>2026EG 2026GADCONTROL PATRIMONIAL Y SERVICIOS GENERALES</v>
      </c>
      <c r="N70" s="15" t="s">
        <v>123</v>
      </c>
      <c r="O70" s="16"/>
      <c r="P70" s="14" t="s">
        <v>59</v>
      </c>
      <c r="Q70" s="14" t="s">
        <v>5</v>
      </c>
      <c r="R70" s="14" t="s">
        <v>60</v>
      </c>
      <c r="S70" s="14" t="s">
        <v>61</v>
      </c>
      <c r="T70" s="14" t="str">
        <f t="shared" si="44"/>
        <v>2.3</v>
      </c>
      <c r="U70" s="17" t="s">
        <v>113</v>
      </c>
      <c r="V70" s="15" t="s">
        <v>138</v>
      </c>
      <c r="W70" s="15"/>
      <c r="X70" s="14" t="s">
        <v>74</v>
      </c>
      <c r="Y70" s="18">
        <v>1</v>
      </c>
      <c r="Z70" s="19">
        <v>42800</v>
      </c>
      <c r="AA70" s="14"/>
      <c r="AB70" s="14">
        <v>1</v>
      </c>
      <c r="AC70" s="14"/>
      <c r="AD70" s="14"/>
      <c r="AE70" s="20"/>
      <c r="AF70" s="20"/>
      <c r="AG70" s="20"/>
      <c r="AH70" s="20"/>
      <c r="AI70" s="20"/>
      <c r="AJ70" s="20"/>
      <c r="AK70" s="20"/>
      <c r="AL70" s="20"/>
      <c r="AM70" s="19">
        <f t="shared" si="45"/>
        <v>42800</v>
      </c>
      <c r="AN70" s="26" t="s">
        <v>3</v>
      </c>
      <c r="AO70" s="50">
        <f t="shared" si="46"/>
        <v>0</v>
      </c>
      <c r="AP70" s="50">
        <f t="shared" si="47"/>
        <v>42800</v>
      </c>
      <c r="AQ70" s="50">
        <f t="shared" si="48"/>
        <v>0</v>
      </c>
      <c r="AR70" s="50">
        <f t="shared" si="49"/>
        <v>0</v>
      </c>
      <c r="AS70" s="50">
        <f t="shared" si="50"/>
        <v>0</v>
      </c>
      <c r="AT70" s="50">
        <f t="shared" si="51"/>
        <v>0</v>
      </c>
      <c r="AU70" s="50">
        <f t="shared" si="52"/>
        <v>0</v>
      </c>
      <c r="AV70" s="50">
        <f t="shared" si="53"/>
        <v>0</v>
      </c>
      <c r="AW70" s="50">
        <f t="shared" si="54"/>
        <v>0</v>
      </c>
      <c r="AX70" s="50">
        <f t="shared" si="55"/>
        <v>0</v>
      </c>
      <c r="AY70" s="50">
        <f t="shared" si="56"/>
        <v>0</v>
      </c>
      <c r="AZ70" s="50">
        <f t="shared" si="57"/>
        <v>0</v>
      </c>
      <c r="BA70" s="50">
        <f t="shared" si="58"/>
        <v>42800</v>
      </c>
      <c r="BB70" s="50">
        <f t="shared" si="59"/>
        <v>0</v>
      </c>
    </row>
    <row r="71" spans="2:54" x14ac:dyDescent="0.25">
      <c r="B71" s="14">
        <v>2026</v>
      </c>
      <c r="C71" s="14">
        <v>479</v>
      </c>
      <c r="D71" s="15"/>
      <c r="E71" s="15"/>
      <c r="F71" s="15" t="s">
        <v>58</v>
      </c>
      <c r="G71" s="14" t="e">
        <f>+VLOOKUP(M71,#REF!,5,FALSE)</f>
        <v>#REF!</v>
      </c>
      <c r="H71" s="14" t="e">
        <f>+VLOOKUP(M71,#REF!,7,FALSE)</f>
        <v>#REF!</v>
      </c>
      <c r="I71" s="14"/>
      <c r="J71" s="14"/>
      <c r="K71" s="14"/>
      <c r="L71" s="14"/>
      <c r="M71" s="15" t="str">
        <f t="shared" si="43"/>
        <v>2026EG 2026GADCONTROL PATRIMONIAL Y SERVICIOS GENERALES</v>
      </c>
      <c r="N71" s="15" t="s">
        <v>123</v>
      </c>
      <c r="O71" s="16"/>
      <c r="P71" s="14" t="s">
        <v>59</v>
      </c>
      <c r="Q71" s="14" t="s">
        <v>5</v>
      </c>
      <c r="R71" s="14" t="s">
        <v>60</v>
      </c>
      <c r="S71" s="14" t="s">
        <v>61</v>
      </c>
      <c r="T71" s="14" t="str">
        <f t="shared" si="44"/>
        <v>2.3</v>
      </c>
      <c r="U71" s="17" t="s">
        <v>113</v>
      </c>
      <c r="V71" s="15" t="s">
        <v>139</v>
      </c>
      <c r="W71" s="15"/>
      <c r="X71" s="14" t="s">
        <v>74</v>
      </c>
      <c r="Y71" s="18">
        <v>1</v>
      </c>
      <c r="Z71" s="19">
        <v>10000</v>
      </c>
      <c r="AA71" s="14">
        <v>1</v>
      </c>
      <c r="AB71" s="14">
        <v>1</v>
      </c>
      <c r="AC71" s="14">
        <v>1</v>
      </c>
      <c r="AD71" s="14">
        <v>1</v>
      </c>
      <c r="AE71" s="20"/>
      <c r="AF71" s="20"/>
      <c r="AG71" s="20"/>
      <c r="AH71" s="20"/>
      <c r="AI71" s="20"/>
      <c r="AJ71" s="20"/>
      <c r="AK71" s="20"/>
      <c r="AL71" s="20"/>
      <c r="AM71" s="19">
        <f t="shared" si="45"/>
        <v>40000</v>
      </c>
      <c r="AN71" s="26" t="s">
        <v>3</v>
      </c>
      <c r="AO71" s="50">
        <f t="shared" si="46"/>
        <v>10000</v>
      </c>
      <c r="AP71" s="50">
        <f t="shared" si="47"/>
        <v>10000</v>
      </c>
      <c r="AQ71" s="50">
        <f t="shared" si="48"/>
        <v>10000</v>
      </c>
      <c r="AR71" s="50">
        <f t="shared" si="49"/>
        <v>10000</v>
      </c>
      <c r="AS71" s="50">
        <f t="shared" si="50"/>
        <v>0</v>
      </c>
      <c r="AT71" s="50">
        <f t="shared" si="51"/>
        <v>0</v>
      </c>
      <c r="AU71" s="50">
        <f t="shared" si="52"/>
        <v>0</v>
      </c>
      <c r="AV71" s="50">
        <f t="shared" si="53"/>
        <v>0</v>
      </c>
      <c r="AW71" s="50">
        <f t="shared" si="54"/>
        <v>0</v>
      </c>
      <c r="AX71" s="50">
        <f t="shared" si="55"/>
        <v>0</v>
      </c>
      <c r="AY71" s="50">
        <f t="shared" si="56"/>
        <v>0</v>
      </c>
      <c r="AZ71" s="50">
        <f t="shared" si="57"/>
        <v>0</v>
      </c>
      <c r="BA71" s="50">
        <f t="shared" si="58"/>
        <v>40000</v>
      </c>
      <c r="BB71" s="50">
        <f t="shared" si="59"/>
        <v>0</v>
      </c>
    </row>
    <row r="72" spans="2:54" x14ac:dyDescent="0.25">
      <c r="B72" s="14">
        <v>2026</v>
      </c>
      <c r="C72" s="14">
        <v>479</v>
      </c>
      <c r="D72" s="15"/>
      <c r="E72" s="15"/>
      <c r="F72" s="15" t="s">
        <v>58</v>
      </c>
      <c r="G72" s="14" t="e">
        <f>+VLOOKUP(M72,#REF!,5,FALSE)</f>
        <v>#REF!</v>
      </c>
      <c r="H72" s="14" t="e">
        <f>+VLOOKUP(M72,#REF!,7,FALSE)</f>
        <v>#REF!</v>
      </c>
      <c r="I72" s="14"/>
      <c r="J72" s="14"/>
      <c r="K72" s="14"/>
      <c r="L72" s="14"/>
      <c r="M72" s="15" t="str">
        <f t="shared" si="43"/>
        <v>2026EG 2026GADCONTROL PATRIMONIAL Y SERVICIOS GENERALES</v>
      </c>
      <c r="N72" s="15" t="s">
        <v>123</v>
      </c>
      <c r="O72" s="16"/>
      <c r="P72" s="14" t="s">
        <v>59</v>
      </c>
      <c r="Q72" s="14" t="s">
        <v>5</v>
      </c>
      <c r="R72" s="14" t="s">
        <v>60</v>
      </c>
      <c r="S72" s="14" t="s">
        <v>61</v>
      </c>
      <c r="T72" s="14" t="str">
        <f t="shared" si="44"/>
        <v>2.3</v>
      </c>
      <c r="U72" s="17" t="s">
        <v>67</v>
      </c>
      <c r="V72" s="15" t="s">
        <v>140</v>
      </c>
      <c r="W72" s="15"/>
      <c r="X72" s="14" t="s">
        <v>74</v>
      </c>
      <c r="Y72" s="18">
        <v>1</v>
      </c>
      <c r="Z72" s="19">
        <v>15000</v>
      </c>
      <c r="AA72" s="14"/>
      <c r="AB72" s="14">
        <v>1</v>
      </c>
      <c r="AC72" s="14"/>
      <c r="AD72" s="14"/>
      <c r="AE72" s="20"/>
      <c r="AF72" s="20"/>
      <c r="AG72" s="20"/>
      <c r="AH72" s="20"/>
      <c r="AI72" s="20"/>
      <c r="AJ72" s="20"/>
      <c r="AK72" s="20"/>
      <c r="AL72" s="20"/>
      <c r="AM72" s="19">
        <f t="shared" si="45"/>
        <v>15000</v>
      </c>
      <c r="AN72" s="26" t="s">
        <v>3</v>
      </c>
      <c r="AO72" s="50">
        <f t="shared" si="46"/>
        <v>0</v>
      </c>
      <c r="AP72" s="50">
        <f t="shared" si="47"/>
        <v>15000</v>
      </c>
      <c r="AQ72" s="50">
        <f t="shared" si="48"/>
        <v>0</v>
      </c>
      <c r="AR72" s="50">
        <f t="shared" si="49"/>
        <v>0</v>
      </c>
      <c r="AS72" s="50">
        <f t="shared" si="50"/>
        <v>0</v>
      </c>
      <c r="AT72" s="50">
        <f t="shared" si="51"/>
        <v>0</v>
      </c>
      <c r="AU72" s="50">
        <f t="shared" si="52"/>
        <v>0</v>
      </c>
      <c r="AV72" s="50">
        <f t="shared" si="53"/>
        <v>0</v>
      </c>
      <c r="AW72" s="50">
        <f t="shared" si="54"/>
        <v>0</v>
      </c>
      <c r="AX72" s="50">
        <f t="shared" si="55"/>
        <v>0</v>
      </c>
      <c r="AY72" s="50">
        <f t="shared" si="56"/>
        <v>0</v>
      </c>
      <c r="AZ72" s="50">
        <f t="shared" si="57"/>
        <v>0</v>
      </c>
      <c r="BA72" s="50">
        <f t="shared" si="58"/>
        <v>15000</v>
      </c>
      <c r="BB72" s="50">
        <f t="shared" si="59"/>
        <v>0</v>
      </c>
    </row>
    <row r="73" spans="2:54" x14ac:dyDescent="0.25">
      <c r="B73" s="14">
        <v>2026</v>
      </c>
      <c r="C73" s="14">
        <v>479</v>
      </c>
      <c r="D73" s="15"/>
      <c r="E73" s="15"/>
      <c r="F73" s="15" t="s">
        <v>58</v>
      </c>
      <c r="G73" s="14" t="e">
        <f>+VLOOKUP(M73,#REF!,5,FALSE)</f>
        <v>#REF!</v>
      </c>
      <c r="H73" s="14" t="e">
        <f>+VLOOKUP(M73,#REF!,7,FALSE)</f>
        <v>#REF!</v>
      </c>
      <c r="I73" s="14"/>
      <c r="J73" s="14"/>
      <c r="K73" s="14"/>
      <c r="L73" s="14"/>
      <c r="M73" s="15" t="str">
        <f t="shared" si="43"/>
        <v>2026EG 2026GADCONTROL PATRIMONIAL Y SERVICIOS GENERALES</v>
      </c>
      <c r="N73" s="15" t="s">
        <v>123</v>
      </c>
      <c r="O73" s="16"/>
      <c r="P73" s="14" t="s">
        <v>59</v>
      </c>
      <c r="Q73" s="14" t="s">
        <v>5</v>
      </c>
      <c r="R73" s="14" t="s">
        <v>60</v>
      </c>
      <c r="S73" s="14" t="s">
        <v>61</v>
      </c>
      <c r="T73" s="14" t="str">
        <f t="shared" si="44"/>
        <v>2.3</v>
      </c>
      <c r="U73" s="17" t="s">
        <v>93</v>
      </c>
      <c r="V73" s="15" t="s">
        <v>141</v>
      </c>
      <c r="W73" s="15"/>
      <c r="X73" s="14" t="s">
        <v>70</v>
      </c>
      <c r="Y73" s="18">
        <v>33</v>
      </c>
      <c r="Z73" s="19">
        <v>50</v>
      </c>
      <c r="AA73" s="14"/>
      <c r="AB73" s="14">
        <v>3</v>
      </c>
      <c r="AC73" s="14"/>
      <c r="AD73" s="14"/>
      <c r="AE73" s="20"/>
      <c r="AF73" s="20"/>
      <c r="AG73" s="20"/>
      <c r="AH73" s="20"/>
      <c r="AI73" s="20"/>
      <c r="AJ73" s="20"/>
      <c r="AK73" s="20"/>
      <c r="AL73" s="20"/>
      <c r="AM73" s="19">
        <f t="shared" si="45"/>
        <v>150</v>
      </c>
      <c r="AN73" s="26" t="s">
        <v>3</v>
      </c>
      <c r="AO73" s="50">
        <f t="shared" si="46"/>
        <v>0</v>
      </c>
      <c r="AP73" s="50">
        <f t="shared" si="47"/>
        <v>150</v>
      </c>
      <c r="AQ73" s="50">
        <f t="shared" si="48"/>
        <v>0</v>
      </c>
      <c r="AR73" s="50">
        <f t="shared" si="49"/>
        <v>0</v>
      </c>
      <c r="AS73" s="50">
        <f t="shared" si="50"/>
        <v>0</v>
      </c>
      <c r="AT73" s="50">
        <f t="shared" si="51"/>
        <v>0</v>
      </c>
      <c r="AU73" s="50">
        <f t="shared" si="52"/>
        <v>0</v>
      </c>
      <c r="AV73" s="50">
        <f t="shared" si="53"/>
        <v>0</v>
      </c>
      <c r="AW73" s="50">
        <f t="shared" si="54"/>
        <v>0</v>
      </c>
      <c r="AX73" s="50">
        <f t="shared" si="55"/>
        <v>0</v>
      </c>
      <c r="AY73" s="50">
        <f t="shared" si="56"/>
        <v>0</v>
      </c>
      <c r="AZ73" s="50">
        <f t="shared" si="57"/>
        <v>0</v>
      </c>
      <c r="BA73" s="50">
        <f t="shared" si="58"/>
        <v>150</v>
      </c>
      <c r="BB73" s="50">
        <f t="shared" si="59"/>
        <v>0</v>
      </c>
    </row>
    <row r="74" spans="2:54" x14ac:dyDescent="0.25">
      <c r="B74" s="14">
        <v>2026</v>
      </c>
      <c r="C74" s="14">
        <v>479</v>
      </c>
      <c r="D74" s="15"/>
      <c r="E74" s="15"/>
      <c r="F74" s="15" t="s">
        <v>58</v>
      </c>
      <c r="G74" s="14" t="e">
        <f>+VLOOKUP(M74,#REF!,5,FALSE)</f>
        <v>#REF!</v>
      </c>
      <c r="H74" s="14" t="e">
        <f>+VLOOKUP(M74,#REF!,7,FALSE)</f>
        <v>#REF!</v>
      </c>
      <c r="I74" s="14"/>
      <c r="J74" s="14"/>
      <c r="K74" s="14"/>
      <c r="L74" s="14"/>
      <c r="M74" s="15" t="str">
        <f t="shared" si="43"/>
        <v>2026EG 2026GADCONTROL PATRIMONIAL Y SERVICIOS GENERALES</v>
      </c>
      <c r="N74" s="15" t="s">
        <v>123</v>
      </c>
      <c r="O74" s="16"/>
      <c r="P74" s="14" t="s">
        <v>59</v>
      </c>
      <c r="Q74" s="14" t="s">
        <v>5</v>
      </c>
      <c r="R74" s="14" t="s">
        <v>60</v>
      </c>
      <c r="S74" s="14" t="s">
        <v>61</v>
      </c>
      <c r="T74" s="14" t="str">
        <f t="shared" si="44"/>
        <v>2.3</v>
      </c>
      <c r="U74" s="17" t="s">
        <v>142</v>
      </c>
      <c r="V74" s="15" t="s">
        <v>143</v>
      </c>
      <c r="W74" s="15"/>
      <c r="X74" s="14" t="s">
        <v>74</v>
      </c>
      <c r="Y74" s="18">
        <v>1</v>
      </c>
      <c r="Z74" s="19">
        <v>90000</v>
      </c>
      <c r="AA74" s="14">
        <v>1</v>
      </c>
      <c r="AB74" s="14">
        <v>1</v>
      </c>
      <c r="AC74" s="14">
        <v>1</v>
      </c>
      <c r="AD74" s="14">
        <v>1</v>
      </c>
      <c r="AE74" s="20"/>
      <c r="AF74" s="20"/>
      <c r="AG74" s="20"/>
      <c r="AH74" s="20"/>
      <c r="AI74" s="20"/>
      <c r="AJ74" s="20"/>
      <c r="AK74" s="20"/>
      <c r="AL74" s="20"/>
      <c r="AM74" s="19">
        <f t="shared" si="45"/>
        <v>360000</v>
      </c>
      <c r="AN74" s="26" t="s">
        <v>3</v>
      </c>
      <c r="AO74" s="50">
        <f t="shared" si="46"/>
        <v>90000</v>
      </c>
      <c r="AP74" s="50">
        <f t="shared" si="47"/>
        <v>90000</v>
      </c>
      <c r="AQ74" s="50">
        <f t="shared" si="48"/>
        <v>90000</v>
      </c>
      <c r="AR74" s="50">
        <f t="shared" si="49"/>
        <v>90000</v>
      </c>
      <c r="AS74" s="50">
        <f t="shared" si="50"/>
        <v>0</v>
      </c>
      <c r="AT74" s="50">
        <f t="shared" si="51"/>
        <v>0</v>
      </c>
      <c r="AU74" s="50">
        <f t="shared" si="52"/>
        <v>0</v>
      </c>
      <c r="AV74" s="50">
        <f t="shared" si="53"/>
        <v>0</v>
      </c>
      <c r="AW74" s="50">
        <f t="shared" si="54"/>
        <v>0</v>
      </c>
      <c r="AX74" s="50">
        <f t="shared" si="55"/>
        <v>0</v>
      </c>
      <c r="AY74" s="50">
        <f t="shared" si="56"/>
        <v>0</v>
      </c>
      <c r="AZ74" s="50">
        <f t="shared" si="57"/>
        <v>0</v>
      </c>
      <c r="BA74" s="50">
        <f t="shared" si="58"/>
        <v>360000</v>
      </c>
      <c r="BB74" s="50">
        <f t="shared" si="59"/>
        <v>0</v>
      </c>
    </row>
    <row r="75" spans="2:54" x14ac:dyDescent="0.25">
      <c r="B75" s="14">
        <v>2026</v>
      </c>
      <c r="C75" s="14">
        <v>479</v>
      </c>
      <c r="D75" s="15"/>
      <c r="E75" s="15"/>
      <c r="F75" s="15" t="s">
        <v>58</v>
      </c>
      <c r="G75" s="14" t="e">
        <f>+VLOOKUP(M75,#REF!,5,FALSE)</f>
        <v>#REF!</v>
      </c>
      <c r="H75" s="14" t="e">
        <f>+VLOOKUP(M75,#REF!,7,FALSE)</f>
        <v>#REF!</v>
      </c>
      <c r="I75" s="14"/>
      <c r="J75" s="14"/>
      <c r="K75" s="14"/>
      <c r="L75" s="14"/>
      <c r="M75" s="15" t="str">
        <f t="shared" si="43"/>
        <v>2026EG 2026GADCONTROL PATRIMONIAL Y SERVICIOS GENERALES</v>
      </c>
      <c r="N75" s="15" t="s">
        <v>123</v>
      </c>
      <c r="O75" s="16"/>
      <c r="P75" s="14" t="s">
        <v>59</v>
      </c>
      <c r="Q75" s="14" t="s">
        <v>5</v>
      </c>
      <c r="R75" s="14" t="s">
        <v>60</v>
      </c>
      <c r="S75" s="14" t="s">
        <v>61</v>
      </c>
      <c r="T75" s="14" t="str">
        <f t="shared" si="44"/>
        <v>2.3</v>
      </c>
      <c r="U75" s="17" t="s">
        <v>144</v>
      </c>
      <c r="V75" s="15" t="s">
        <v>145</v>
      </c>
      <c r="W75" s="15"/>
      <c r="X75" s="14" t="s">
        <v>74</v>
      </c>
      <c r="Y75" s="18">
        <v>1</v>
      </c>
      <c r="Z75" s="19">
        <v>8000</v>
      </c>
      <c r="AA75" s="14">
        <v>1</v>
      </c>
      <c r="AB75" s="14">
        <v>1</v>
      </c>
      <c r="AC75" s="14">
        <v>1</v>
      </c>
      <c r="AD75" s="14">
        <v>1</v>
      </c>
      <c r="AE75" s="20"/>
      <c r="AF75" s="20"/>
      <c r="AG75" s="20"/>
      <c r="AH75" s="20"/>
      <c r="AI75" s="20"/>
      <c r="AJ75" s="20"/>
      <c r="AK75" s="20"/>
      <c r="AL75" s="20"/>
      <c r="AM75" s="19">
        <f t="shared" si="45"/>
        <v>32000</v>
      </c>
      <c r="AN75" s="26" t="s">
        <v>3</v>
      </c>
      <c r="AO75" s="50">
        <f t="shared" si="46"/>
        <v>8000</v>
      </c>
      <c r="AP75" s="50">
        <f t="shared" si="47"/>
        <v>8000</v>
      </c>
      <c r="AQ75" s="50">
        <f t="shared" si="48"/>
        <v>8000</v>
      </c>
      <c r="AR75" s="50">
        <f t="shared" si="49"/>
        <v>8000</v>
      </c>
      <c r="AS75" s="50">
        <f t="shared" si="50"/>
        <v>0</v>
      </c>
      <c r="AT75" s="50">
        <f t="shared" si="51"/>
        <v>0</v>
      </c>
      <c r="AU75" s="50">
        <f t="shared" si="52"/>
        <v>0</v>
      </c>
      <c r="AV75" s="50">
        <f t="shared" si="53"/>
        <v>0</v>
      </c>
      <c r="AW75" s="50">
        <f t="shared" si="54"/>
        <v>0</v>
      </c>
      <c r="AX75" s="50">
        <f t="shared" si="55"/>
        <v>0</v>
      </c>
      <c r="AY75" s="50">
        <f t="shared" si="56"/>
        <v>0</v>
      </c>
      <c r="AZ75" s="50">
        <f t="shared" si="57"/>
        <v>0</v>
      </c>
      <c r="BA75" s="50">
        <f t="shared" si="58"/>
        <v>32000</v>
      </c>
      <c r="BB75" s="50">
        <f t="shared" si="59"/>
        <v>0</v>
      </c>
    </row>
    <row r="76" spans="2:54" x14ac:dyDescent="0.25">
      <c r="B76" s="14">
        <v>2026</v>
      </c>
      <c r="C76" s="14">
        <v>479</v>
      </c>
      <c r="D76" s="15"/>
      <c r="E76" s="15"/>
      <c r="F76" s="15" t="s">
        <v>58</v>
      </c>
      <c r="G76" s="14" t="e">
        <f>+VLOOKUP(M76,#REF!,5,FALSE)</f>
        <v>#REF!</v>
      </c>
      <c r="H76" s="14" t="e">
        <f>+VLOOKUP(M76,#REF!,7,FALSE)</f>
        <v>#REF!</v>
      </c>
      <c r="I76" s="14"/>
      <c r="J76" s="14"/>
      <c r="K76" s="14"/>
      <c r="L76" s="14"/>
      <c r="M76" s="15" t="str">
        <f t="shared" si="43"/>
        <v>2026EG 2026SGORGANIZAR LA SEGURIDAD DEL PROCESO ELECTORAL</v>
      </c>
      <c r="N76" s="15" t="s">
        <v>146</v>
      </c>
      <c r="O76" s="16"/>
      <c r="P76" s="14" t="s">
        <v>59</v>
      </c>
      <c r="Q76" s="14" t="s">
        <v>17</v>
      </c>
      <c r="R76" s="14" t="s">
        <v>60</v>
      </c>
      <c r="S76" s="14" t="s">
        <v>61</v>
      </c>
      <c r="T76" s="14" t="str">
        <f t="shared" si="44"/>
        <v>2.3</v>
      </c>
      <c r="U76" s="17" t="s">
        <v>72</v>
      </c>
      <c r="V76" s="15" t="s">
        <v>147</v>
      </c>
      <c r="W76" s="15" t="s">
        <v>64</v>
      </c>
      <c r="X76" s="14" t="s">
        <v>74</v>
      </c>
      <c r="Y76" s="18">
        <v>5</v>
      </c>
      <c r="Z76" s="19">
        <v>1500</v>
      </c>
      <c r="AA76" s="14">
        <v>2</v>
      </c>
      <c r="AB76" s="14">
        <v>2</v>
      </c>
      <c r="AC76" s="14">
        <v>4</v>
      </c>
      <c r="AD76" s="14"/>
      <c r="AE76" s="20">
        <v>0</v>
      </c>
      <c r="AF76" s="20">
        <v>0</v>
      </c>
      <c r="AG76" s="20">
        <v>0</v>
      </c>
      <c r="AH76" s="20">
        <v>0</v>
      </c>
      <c r="AI76" s="20">
        <v>0</v>
      </c>
      <c r="AJ76" s="20">
        <v>0</v>
      </c>
      <c r="AK76" s="20">
        <v>0</v>
      </c>
      <c r="AL76" s="20">
        <v>0</v>
      </c>
      <c r="AM76" s="19">
        <f t="shared" si="45"/>
        <v>12000</v>
      </c>
      <c r="AN76" s="26" t="s">
        <v>3</v>
      </c>
      <c r="AO76" s="50">
        <f t="shared" si="46"/>
        <v>3000</v>
      </c>
      <c r="AP76" s="50">
        <f t="shared" si="47"/>
        <v>3000</v>
      </c>
      <c r="AQ76" s="50">
        <f t="shared" si="48"/>
        <v>6000</v>
      </c>
      <c r="AR76" s="50">
        <f t="shared" si="49"/>
        <v>0</v>
      </c>
      <c r="AS76" s="50">
        <f t="shared" si="50"/>
        <v>0</v>
      </c>
      <c r="AT76" s="50">
        <f t="shared" si="51"/>
        <v>0</v>
      </c>
      <c r="AU76" s="50">
        <f t="shared" si="52"/>
        <v>0</v>
      </c>
      <c r="AV76" s="50">
        <f t="shared" si="53"/>
        <v>0</v>
      </c>
      <c r="AW76" s="50">
        <f t="shared" si="54"/>
        <v>0</v>
      </c>
      <c r="AX76" s="50">
        <f t="shared" si="55"/>
        <v>0</v>
      </c>
      <c r="AY76" s="50">
        <f t="shared" si="56"/>
        <v>0</v>
      </c>
      <c r="AZ76" s="50">
        <f t="shared" si="57"/>
        <v>0</v>
      </c>
      <c r="BA76" s="50">
        <f t="shared" si="58"/>
        <v>12000</v>
      </c>
      <c r="BB76" s="50">
        <f t="shared" si="59"/>
        <v>0</v>
      </c>
    </row>
    <row r="77" spans="2:54" x14ac:dyDescent="0.25">
      <c r="B77" s="14">
        <v>2026</v>
      </c>
      <c r="C77" s="14">
        <v>479</v>
      </c>
      <c r="D77" s="15"/>
      <c r="E77" s="15"/>
      <c r="F77" s="15" t="s">
        <v>58</v>
      </c>
      <c r="G77" s="14" t="e">
        <f>+VLOOKUP(M77,#REF!,5,FALSE)</f>
        <v>#REF!</v>
      </c>
      <c r="H77" s="14" t="e">
        <f>+VLOOKUP(M77,#REF!,7,FALSE)</f>
        <v>#REF!</v>
      </c>
      <c r="I77" s="14"/>
      <c r="J77" s="14"/>
      <c r="K77" s="14"/>
      <c r="L77" s="14"/>
      <c r="M77" s="15" t="str">
        <f t="shared" si="43"/>
        <v>2026EG 2026SGORGANIZAR LA SEGURIDAD DEL PROCESO ELECTORAL</v>
      </c>
      <c r="N77" s="15" t="s">
        <v>146</v>
      </c>
      <c r="O77" s="16"/>
      <c r="P77" s="14" t="s">
        <v>59</v>
      </c>
      <c r="Q77" s="14" t="s">
        <v>17</v>
      </c>
      <c r="R77" s="14" t="s">
        <v>60</v>
      </c>
      <c r="S77" s="14" t="s">
        <v>61</v>
      </c>
      <c r="T77" s="14" t="str">
        <f t="shared" si="44"/>
        <v>2.3</v>
      </c>
      <c r="U77" s="17" t="s">
        <v>75</v>
      </c>
      <c r="V77" s="15" t="s">
        <v>77</v>
      </c>
      <c r="W77" s="15" t="s">
        <v>64</v>
      </c>
      <c r="X77" s="14" t="s">
        <v>77</v>
      </c>
      <c r="Y77" s="18">
        <v>5</v>
      </c>
      <c r="Z77" s="19">
        <v>250</v>
      </c>
      <c r="AA77" s="14">
        <v>8</v>
      </c>
      <c r="AB77" s="14">
        <v>8</v>
      </c>
      <c r="AC77" s="14">
        <v>6</v>
      </c>
      <c r="AD77" s="14">
        <v>0</v>
      </c>
      <c r="AE77" s="20">
        <v>0</v>
      </c>
      <c r="AF77" s="20">
        <v>0</v>
      </c>
      <c r="AG77" s="20">
        <v>0</v>
      </c>
      <c r="AH77" s="20">
        <v>0</v>
      </c>
      <c r="AI77" s="20">
        <v>0</v>
      </c>
      <c r="AJ77" s="20">
        <v>0</v>
      </c>
      <c r="AK77" s="20">
        <v>0</v>
      </c>
      <c r="AL77" s="20">
        <v>0</v>
      </c>
      <c r="AM77" s="19">
        <f t="shared" si="45"/>
        <v>27500</v>
      </c>
      <c r="AN77" s="26" t="s">
        <v>3</v>
      </c>
      <c r="AO77" s="50">
        <f>+$Y77*AA77*$Z77</f>
        <v>10000</v>
      </c>
      <c r="AP77" s="50">
        <f t="shared" ref="AP77" si="60">+$Y77*AB77*$Z77</f>
        <v>10000</v>
      </c>
      <c r="AQ77" s="50">
        <f t="shared" ref="AQ77" si="61">+$Y77*AC77*$Z77</f>
        <v>7500</v>
      </c>
      <c r="AR77" s="50">
        <f t="shared" ref="AR77" si="62">+$Y77*AD77*$Z77</f>
        <v>0</v>
      </c>
      <c r="AS77" s="50">
        <f t="shared" ref="AS77" si="63">+$Y77*AE77*$Z77</f>
        <v>0</v>
      </c>
      <c r="AT77" s="50">
        <f t="shared" ref="AT77" si="64">+$Y77*AF77*$Z77</f>
        <v>0</v>
      </c>
      <c r="AU77" s="50">
        <f t="shared" ref="AU77" si="65">+$Y77*AG77*$Z77</f>
        <v>0</v>
      </c>
      <c r="AV77" s="50">
        <f t="shared" ref="AV77" si="66">+$Y77*AH77*$Z77</f>
        <v>0</v>
      </c>
      <c r="AW77" s="50">
        <f t="shared" ref="AW77" si="67">+$Y77*AI77*$Z77</f>
        <v>0</v>
      </c>
      <c r="AX77" s="50">
        <f t="shared" ref="AX77" si="68">+$Y77*AJ77*$Z77</f>
        <v>0</v>
      </c>
      <c r="AY77" s="50">
        <f t="shared" ref="AY77" si="69">+$Y77*AK77*$Z77</f>
        <v>0</v>
      </c>
      <c r="AZ77" s="50">
        <f t="shared" ref="AZ77" si="70">+$Y77*AL77*$Z77</f>
        <v>0</v>
      </c>
      <c r="BA77" s="50">
        <f t="shared" si="58"/>
        <v>27500</v>
      </c>
      <c r="BB77" s="50">
        <f t="shared" si="59"/>
        <v>0</v>
      </c>
    </row>
    <row r="78" spans="2:54" x14ac:dyDescent="0.25">
      <c r="B78" s="14">
        <v>2026</v>
      </c>
      <c r="C78" s="14">
        <v>479</v>
      </c>
      <c r="D78" s="15"/>
      <c r="E78" s="15"/>
      <c r="F78" s="15" t="s">
        <v>58</v>
      </c>
      <c r="G78" s="14" t="e">
        <f>+VLOOKUP(M78,#REF!,5,FALSE)</f>
        <v>#REF!</v>
      </c>
      <c r="H78" s="14" t="e">
        <f>+VLOOKUP(M78,#REF!,7,FALSE)</f>
        <v>#REF!</v>
      </c>
      <c r="I78" s="14"/>
      <c r="J78" s="14"/>
      <c r="K78" s="14"/>
      <c r="L78" s="14"/>
      <c r="M78" s="15" t="str">
        <f t="shared" si="43"/>
        <v>2026EG 2026SGORGANIZAR LA SEGURIDAD DEL PROCESO ELECTORAL</v>
      </c>
      <c r="N78" s="15" t="s">
        <v>146</v>
      </c>
      <c r="O78" s="16"/>
      <c r="P78" s="14" t="s">
        <v>59</v>
      </c>
      <c r="Q78" s="14" t="s">
        <v>17</v>
      </c>
      <c r="R78" s="14" t="s">
        <v>60</v>
      </c>
      <c r="S78" s="14" t="s">
        <v>61</v>
      </c>
      <c r="T78" s="14" t="str">
        <f t="shared" si="44"/>
        <v>2.3</v>
      </c>
      <c r="U78" s="17" t="s">
        <v>72</v>
      </c>
      <c r="V78" s="15" t="s">
        <v>148</v>
      </c>
      <c r="W78" s="15" t="s">
        <v>64</v>
      </c>
      <c r="X78" s="14" t="s">
        <v>74</v>
      </c>
      <c r="Y78" s="18">
        <v>1</v>
      </c>
      <c r="Z78" s="19">
        <v>1500</v>
      </c>
      <c r="AA78" s="14">
        <v>0</v>
      </c>
      <c r="AB78" s="14">
        <v>0</v>
      </c>
      <c r="AC78" s="14">
        <v>2</v>
      </c>
      <c r="AD78" s="14">
        <v>1</v>
      </c>
      <c r="AE78" s="20">
        <v>0</v>
      </c>
      <c r="AF78" s="20">
        <v>0</v>
      </c>
      <c r="AG78" s="20">
        <v>0</v>
      </c>
      <c r="AH78" s="20">
        <v>0</v>
      </c>
      <c r="AI78" s="20">
        <v>0</v>
      </c>
      <c r="AJ78" s="20">
        <v>0</v>
      </c>
      <c r="AK78" s="20">
        <v>0</v>
      </c>
      <c r="AL78" s="20">
        <v>0</v>
      </c>
      <c r="AM78" s="19">
        <f t="shared" si="45"/>
        <v>4500</v>
      </c>
      <c r="AN78" s="26" t="s">
        <v>3</v>
      </c>
      <c r="AO78" s="50">
        <f t="shared" si="46"/>
        <v>0</v>
      </c>
      <c r="AP78" s="50">
        <f t="shared" si="47"/>
        <v>0</v>
      </c>
      <c r="AQ78" s="50">
        <f t="shared" si="48"/>
        <v>3000</v>
      </c>
      <c r="AR78" s="50">
        <f t="shared" si="49"/>
        <v>1500</v>
      </c>
      <c r="AS78" s="50">
        <f t="shared" si="50"/>
        <v>0</v>
      </c>
      <c r="AT78" s="50">
        <f t="shared" si="51"/>
        <v>0</v>
      </c>
      <c r="AU78" s="50">
        <f t="shared" si="52"/>
        <v>0</v>
      </c>
      <c r="AV78" s="50">
        <f t="shared" si="53"/>
        <v>0</v>
      </c>
      <c r="AW78" s="50">
        <f t="shared" si="54"/>
        <v>0</v>
      </c>
      <c r="AX78" s="50">
        <f t="shared" si="55"/>
        <v>0</v>
      </c>
      <c r="AY78" s="50">
        <f t="shared" si="56"/>
        <v>0</v>
      </c>
      <c r="AZ78" s="50">
        <f t="shared" si="57"/>
        <v>0</v>
      </c>
      <c r="BA78" s="50">
        <f t="shared" si="58"/>
        <v>4500</v>
      </c>
      <c r="BB78" s="50">
        <f t="shared" si="59"/>
        <v>0</v>
      </c>
    </row>
    <row r="79" spans="2:54" x14ac:dyDescent="0.25">
      <c r="B79" s="14">
        <v>2026</v>
      </c>
      <c r="C79" s="14">
        <v>479</v>
      </c>
      <c r="D79" s="15"/>
      <c r="E79" s="15"/>
      <c r="F79" s="15" t="s">
        <v>58</v>
      </c>
      <c r="G79" s="14" t="e">
        <f>+VLOOKUP(M79,#REF!,5,FALSE)</f>
        <v>#REF!</v>
      </c>
      <c r="H79" s="14" t="e">
        <f>+VLOOKUP(M79,#REF!,7,FALSE)</f>
        <v>#REF!</v>
      </c>
      <c r="I79" s="14"/>
      <c r="J79" s="14"/>
      <c r="K79" s="14"/>
      <c r="L79" s="14"/>
      <c r="M79" s="15" t="str">
        <f t="shared" si="43"/>
        <v>2026EG 2026SGORGANIZAR LA SEGURIDAD DEL PROCESO ELECTORAL</v>
      </c>
      <c r="N79" s="15" t="s">
        <v>146</v>
      </c>
      <c r="O79" s="16"/>
      <c r="P79" s="14" t="s">
        <v>59</v>
      </c>
      <c r="Q79" s="14" t="s">
        <v>17</v>
      </c>
      <c r="R79" s="14" t="s">
        <v>60</v>
      </c>
      <c r="S79" s="14" t="s">
        <v>61</v>
      </c>
      <c r="T79" s="14" t="str">
        <f t="shared" si="44"/>
        <v>2.3</v>
      </c>
      <c r="U79" s="17" t="s">
        <v>75</v>
      </c>
      <c r="V79" s="15" t="s">
        <v>149</v>
      </c>
      <c r="W79" s="15" t="s">
        <v>64</v>
      </c>
      <c r="X79" s="14" t="s">
        <v>77</v>
      </c>
      <c r="Y79" s="18">
        <v>1</v>
      </c>
      <c r="Z79" s="19">
        <v>250</v>
      </c>
      <c r="AA79" s="14">
        <v>0</v>
      </c>
      <c r="AB79" s="14">
        <v>0</v>
      </c>
      <c r="AC79" s="14">
        <v>6</v>
      </c>
      <c r="AD79" s="14">
        <v>3</v>
      </c>
      <c r="AE79" s="20">
        <v>0</v>
      </c>
      <c r="AF79" s="20">
        <v>0</v>
      </c>
      <c r="AG79" s="20">
        <v>0</v>
      </c>
      <c r="AH79" s="20">
        <v>0</v>
      </c>
      <c r="AI79" s="20">
        <v>0</v>
      </c>
      <c r="AJ79" s="20">
        <v>0</v>
      </c>
      <c r="AK79" s="20">
        <v>0</v>
      </c>
      <c r="AL79" s="20">
        <v>0</v>
      </c>
      <c r="AM79" s="19">
        <f t="shared" si="45"/>
        <v>2250</v>
      </c>
      <c r="AN79" s="26" t="s">
        <v>3</v>
      </c>
      <c r="AO79" s="50">
        <f t="shared" si="46"/>
        <v>0</v>
      </c>
      <c r="AP79" s="50">
        <f t="shared" si="47"/>
        <v>0</v>
      </c>
      <c r="AQ79" s="50">
        <f t="shared" si="48"/>
        <v>1500</v>
      </c>
      <c r="AR79" s="50">
        <f t="shared" si="49"/>
        <v>750</v>
      </c>
      <c r="AS79" s="50">
        <f t="shared" si="50"/>
        <v>0</v>
      </c>
      <c r="AT79" s="50">
        <f t="shared" si="51"/>
        <v>0</v>
      </c>
      <c r="AU79" s="50">
        <f t="shared" si="52"/>
        <v>0</v>
      </c>
      <c r="AV79" s="50">
        <f t="shared" si="53"/>
        <v>0</v>
      </c>
      <c r="AW79" s="50">
        <f t="shared" si="54"/>
        <v>0</v>
      </c>
      <c r="AX79" s="50">
        <f t="shared" si="55"/>
        <v>0</v>
      </c>
      <c r="AY79" s="50">
        <f t="shared" si="56"/>
        <v>0</v>
      </c>
      <c r="AZ79" s="50">
        <f t="shared" si="57"/>
        <v>0</v>
      </c>
      <c r="BA79" s="50">
        <f t="shared" si="58"/>
        <v>2250</v>
      </c>
      <c r="BB79" s="50">
        <f t="shared" si="59"/>
        <v>0</v>
      </c>
    </row>
    <row r="80" spans="2:54" x14ac:dyDescent="0.25">
      <c r="B80" s="14">
        <v>2026</v>
      </c>
      <c r="C80" s="14">
        <v>479</v>
      </c>
      <c r="D80" s="15"/>
      <c r="E80" s="15"/>
      <c r="F80" s="15" t="s">
        <v>58</v>
      </c>
      <c r="G80" s="14" t="e">
        <f>+VLOOKUP(M80,#REF!,5,FALSE)</f>
        <v>#REF!</v>
      </c>
      <c r="H80" s="14" t="e">
        <f>+VLOOKUP(M80,#REF!,7,FALSE)</f>
        <v>#REF!</v>
      </c>
      <c r="I80" s="14"/>
      <c r="J80" s="14"/>
      <c r="K80" s="14"/>
      <c r="L80" s="14"/>
      <c r="M80" s="15" t="str">
        <f t="shared" si="43"/>
        <v>2026EG 2026SGORGANIZAR LA SEGURIDAD DEL PROCESO ELECTORAL</v>
      </c>
      <c r="N80" s="15" t="s">
        <v>146</v>
      </c>
      <c r="O80" s="16"/>
      <c r="P80" s="14" t="s">
        <v>59</v>
      </c>
      <c r="Q80" s="14" t="s">
        <v>17</v>
      </c>
      <c r="R80" s="14" t="s">
        <v>60</v>
      </c>
      <c r="S80" s="14" t="s">
        <v>61</v>
      </c>
      <c r="T80" s="14" t="str">
        <f t="shared" si="44"/>
        <v>2.3</v>
      </c>
      <c r="U80" s="17" t="s">
        <v>72</v>
      </c>
      <c r="V80" s="15" t="s">
        <v>150</v>
      </c>
      <c r="W80" s="15" t="s">
        <v>64</v>
      </c>
      <c r="X80" s="14" t="s">
        <v>74</v>
      </c>
      <c r="Y80" s="18">
        <v>1</v>
      </c>
      <c r="Z80" s="19">
        <v>250</v>
      </c>
      <c r="AA80" s="14">
        <v>0</v>
      </c>
      <c r="AB80" s="14">
        <v>1</v>
      </c>
      <c r="AC80" s="14">
        <v>0</v>
      </c>
      <c r="AD80" s="14">
        <v>0</v>
      </c>
      <c r="AE80" s="20">
        <v>0</v>
      </c>
      <c r="AF80" s="20">
        <v>0</v>
      </c>
      <c r="AG80" s="20">
        <v>0</v>
      </c>
      <c r="AH80" s="20">
        <v>0</v>
      </c>
      <c r="AI80" s="20">
        <v>0</v>
      </c>
      <c r="AJ80" s="20">
        <v>0</v>
      </c>
      <c r="AK80" s="20">
        <v>0</v>
      </c>
      <c r="AL80" s="20"/>
      <c r="AM80" s="19">
        <f t="shared" si="45"/>
        <v>250</v>
      </c>
      <c r="AN80" s="26" t="s">
        <v>3</v>
      </c>
      <c r="AO80" s="50">
        <f t="shared" si="46"/>
        <v>0</v>
      </c>
      <c r="AP80" s="50">
        <f t="shared" si="47"/>
        <v>250</v>
      </c>
      <c r="AQ80" s="50">
        <f t="shared" si="48"/>
        <v>0</v>
      </c>
      <c r="AR80" s="50">
        <f t="shared" si="49"/>
        <v>0</v>
      </c>
      <c r="AS80" s="50">
        <f t="shared" si="50"/>
        <v>0</v>
      </c>
      <c r="AT80" s="50">
        <f t="shared" si="51"/>
        <v>0</v>
      </c>
      <c r="AU80" s="50">
        <f t="shared" si="52"/>
        <v>0</v>
      </c>
      <c r="AV80" s="50">
        <f t="shared" si="53"/>
        <v>0</v>
      </c>
      <c r="AW80" s="50">
        <f t="shared" si="54"/>
        <v>0</v>
      </c>
      <c r="AX80" s="50">
        <f t="shared" si="55"/>
        <v>0</v>
      </c>
      <c r="AY80" s="50">
        <f t="shared" si="56"/>
        <v>0</v>
      </c>
      <c r="AZ80" s="50">
        <f t="shared" si="57"/>
        <v>0</v>
      </c>
      <c r="BA80" s="50">
        <f t="shared" si="58"/>
        <v>250</v>
      </c>
      <c r="BB80" s="50">
        <f t="shared" si="59"/>
        <v>0</v>
      </c>
    </row>
    <row r="81" spans="2:54" x14ac:dyDescent="0.25">
      <c r="B81" s="14">
        <v>2026</v>
      </c>
      <c r="C81" s="14">
        <v>479</v>
      </c>
      <c r="D81" s="15"/>
      <c r="E81" s="15"/>
      <c r="F81" s="15" t="s">
        <v>58</v>
      </c>
      <c r="G81" s="14" t="e">
        <f>+VLOOKUP(M81,#REF!,5,FALSE)</f>
        <v>#REF!</v>
      </c>
      <c r="H81" s="14" t="e">
        <f>+VLOOKUP(M81,#REF!,7,FALSE)</f>
        <v>#REF!</v>
      </c>
      <c r="I81" s="14"/>
      <c r="J81" s="14"/>
      <c r="K81" s="14"/>
      <c r="L81" s="14"/>
      <c r="M81" s="15" t="str">
        <f t="shared" si="43"/>
        <v>2026EG 2026SGORGANIZAR LA SEGURIDAD DEL PROCESO ELECTORAL</v>
      </c>
      <c r="N81" s="15" t="s">
        <v>146</v>
      </c>
      <c r="O81" s="16"/>
      <c r="P81" s="14" t="s">
        <v>59</v>
      </c>
      <c r="Q81" s="14" t="s">
        <v>17</v>
      </c>
      <c r="R81" s="14" t="s">
        <v>60</v>
      </c>
      <c r="S81" s="14" t="s">
        <v>61</v>
      </c>
      <c r="T81" s="14" t="str">
        <f t="shared" si="44"/>
        <v>2.3</v>
      </c>
      <c r="U81" s="17" t="s">
        <v>75</v>
      </c>
      <c r="V81" s="15" t="s">
        <v>149</v>
      </c>
      <c r="W81" s="15" t="s">
        <v>64</v>
      </c>
      <c r="X81" s="14" t="s">
        <v>77</v>
      </c>
      <c r="Y81" s="18">
        <v>1</v>
      </c>
      <c r="Z81" s="19">
        <v>250</v>
      </c>
      <c r="AA81" s="14">
        <v>0</v>
      </c>
      <c r="AB81" s="14">
        <v>4</v>
      </c>
      <c r="AC81" s="14">
        <v>0</v>
      </c>
      <c r="AD81" s="14">
        <v>0</v>
      </c>
      <c r="AE81" s="20">
        <v>0</v>
      </c>
      <c r="AF81" s="20">
        <v>0</v>
      </c>
      <c r="AG81" s="20">
        <v>0</v>
      </c>
      <c r="AH81" s="20">
        <v>0</v>
      </c>
      <c r="AI81" s="20">
        <v>0</v>
      </c>
      <c r="AJ81" s="20">
        <v>0</v>
      </c>
      <c r="AK81" s="20">
        <v>0</v>
      </c>
      <c r="AL81" s="20"/>
      <c r="AM81" s="19">
        <f t="shared" si="45"/>
        <v>1000</v>
      </c>
      <c r="AN81" s="26" t="s">
        <v>3</v>
      </c>
      <c r="AO81" s="50">
        <f t="shared" si="46"/>
        <v>0</v>
      </c>
      <c r="AP81" s="50">
        <f t="shared" si="47"/>
        <v>1000</v>
      </c>
      <c r="AQ81" s="50">
        <f t="shared" si="48"/>
        <v>0</v>
      </c>
      <c r="AR81" s="50">
        <f t="shared" si="49"/>
        <v>0</v>
      </c>
      <c r="AS81" s="50">
        <f t="shared" si="50"/>
        <v>0</v>
      </c>
      <c r="AT81" s="50">
        <f t="shared" si="51"/>
        <v>0</v>
      </c>
      <c r="AU81" s="50">
        <f t="shared" si="52"/>
        <v>0</v>
      </c>
      <c r="AV81" s="50">
        <f t="shared" si="53"/>
        <v>0</v>
      </c>
      <c r="AW81" s="50">
        <f t="shared" si="54"/>
        <v>0</v>
      </c>
      <c r="AX81" s="50">
        <f t="shared" si="55"/>
        <v>0</v>
      </c>
      <c r="AY81" s="50">
        <f t="shared" si="56"/>
        <v>0</v>
      </c>
      <c r="AZ81" s="50">
        <f t="shared" si="57"/>
        <v>0</v>
      </c>
      <c r="BA81" s="50">
        <f t="shared" si="58"/>
        <v>1000</v>
      </c>
      <c r="BB81" s="50">
        <f t="shared" si="59"/>
        <v>0</v>
      </c>
    </row>
    <row r="82" spans="2:54" x14ac:dyDescent="0.25">
      <c r="B82" s="14">
        <v>2026</v>
      </c>
      <c r="C82" s="14">
        <v>479</v>
      </c>
      <c r="D82" s="15"/>
      <c r="E82" s="15"/>
      <c r="F82" s="15" t="s">
        <v>58</v>
      </c>
      <c r="G82" s="14" t="e">
        <f>+VLOOKUP(M82,#REF!,5,FALSE)</f>
        <v>#REF!</v>
      </c>
      <c r="H82" s="14" t="e">
        <f>+VLOOKUP(M82,#REF!,7,FALSE)</f>
        <v>#REF!</v>
      </c>
      <c r="I82" s="14"/>
      <c r="J82" s="14"/>
      <c r="K82" s="14"/>
      <c r="L82" s="14"/>
      <c r="M82" s="15" t="str">
        <f t="shared" si="43"/>
        <v>2026EG 2026SGORGANIZAR LA SEGURIDAD DEL PROCESO ELECTORAL</v>
      </c>
      <c r="N82" s="15" t="s">
        <v>146</v>
      </c>
      <c r="O82" s="16"/>
      <c r="P82" s="14" t="s">
        <v>59</v>
      </c>
      <c r="Q82" s="14" t="s">
        <v>17</v>
      </c>
      <c r="R82" s="14" t="s">
        <v>60</v>
      </c>
      <c r="S82" s="14" t="s">
        <v>61</v>
      </c>
      <c r="T82" s="14" t="str">
        <f t="shared" si="44"/>
        <v>2.3</v>
      </c>
      <c r="U82" s="17" t="s">
        <v>151</v>
      </c>
      <c r="V82" s="15" t="s">
        <v>152</v>
      </c>
      <c r="W82" s="15" t="s">
        <v>69</v>
      </c>
      <c r="X82" s="14" t="s">
        <v>70</v>
      </c>
      <c r="Y82" s="18"/>
      <c r="Z82" s="19">
        <v>1</v>
      </c>
      <c r="AA82" s="14">
        <v>0</v>
      </c>
      <c r="AB82" s="14">
        <v>0</v>
      </c>
      <c r="AC82" s="14">
        <v>0</v>
      </c>
      <c r="AD82" s="14">
        <v>3200</v>
      </c>
      <c r="AE82" s="20">
        <v>0</v>
      </c>
      <c r="AF82" s="20">
        <v>0</v>
      </c>
      <c r="AG82" s="20">
        <v>0</v>
      </c>
      <c r="AH82" s="20">
        <v>0</v>
      </c>
      <c r="AI82" s="20">
        <v>0</v>
      </c>
      <c r="AJ82" s="20">
        <v>0</v>
      </c>
      <c r="AK82" s="20">
        <v>0</v>
      </c>
      <c r="AL82" s="20">
        <v>0</v>
      </c>
      <c r="AM82" s="19">
        <f t="shared" si="45"/>
        <v>3200</v>
      </c>
      <c r="AN82" s="26" t="s">
        <v>3</v>
      </c>
      <c r="AO82" s="50">
        <f t="shared" si="46"/>
        <v>0</v>
      </c>
      <c r="AP82" s="50">
        <f t="shared" si="47"/>
        <v>0</v>
      </c>
      <c r="AQ82" s="50">
        <f t="shared" si="48"/>
        <v>0</v>
      </c>
      <c r="AR82" s="50">
        <f t="shared" si="49"/>
        <v>3200</v>
      </c>
      <c r="AS82" s="50">
        <f t="shared" si="50"/>
        <v>0</v>
      </c>
      <c r="AT82" s="50">
        <f t="shared" si="51"/>
        <v>0</v>
      </c>
      <c r="AU82" s="50">
        <f t="shared" si="52"/>
        <v>0</v>
      </c>
      <c r="AV82" s="50">
        <f t="shared" si="53"/>
        <v>0</v>
      </c>
      <c r="AW82" s="50">
        <f t="shared" si="54"/>
        <v>0</v>
      </c>
      <c r="AX82" s="50">
        <f t="shared" si="55"/>
        <v>0</v>
      </c>
      <c r="AY82" s="50">
        <f t="shared" si="56"/>
        <v>0</v>
      </c>
      <c r="AZ82" s="50">
        <f t="shared" si="57"/>
        <v>0</v>
      </c>
      <c r="BA82" s="50">
        <f t="shared" si="58"/>
        <v>3200</v>
      </c>
      <c r="BB82" s="50">
        <f t="shared" si="59"/>
        <v>0</v>
      </c>
    </row>
    <row r="83" spans="2:54" x14ac:dyDescent="0.25">
      <c r="B83" s="14">
        <v>2026</v>
      </c>
      <c r="C83" s="14">
        <v>479</v>
      </c>
      <c r="D83" s="15"/>
      <c r="E83" s="15"/>
      <c r="F83" s="15" t="s">
        <v>58</v>
      </c>
      <c r="G83" s="14" t="e">
        <f>+VLOOKUP(M83,#REF!,5,FALSE)</f>
        <v>#REF!</v>
      </c>
      <c r="H83" s="14" t="e">
        <f>+VLOOKUP(M83,#REF!,7,FALSE)</f>
        <v>#REF!</v>
      </c>
      <c r="I83" s="14"/>
      <c r="J83" s="14"/>
      <c r="K83" s="14"/>
      <c r="L83" s="14"/>
      <c r="M83" s="15" t="str">
        <f t="shared" si="43"/>
        <v>2026EG 2026SGORGANIZAR LA SEGURIDAD DEL PROCESO ELECTORAL</v>
      </c>
      <c r="N83" s="15" t="s">
        <v>146</v>
      </c>
      <c r="O83" s="16"/>
      <c r="P83" s="14" t="s">
        <v>59</v>
      </c>
      <c r="Q83" s="14" t="s">
        <v>17</v>
      </c>
      <c r="R83" s="14" t="s">
        <v>60</v>
      </c>
      <c r="S83" s="14" t="s">
        <v>61</v>
      </c>
      <c r="T83" s="14" t="str">
        <f t="shared" si="44"/>
        <v>2.3</v>
      </c>
      <c r="U83" s="17" t="s">
        <v>153</v>
      </c>
      <c r="V83" s="15" t="s">
        <v>154</v>
      </c>
      <c r="W83" s="15" t="s">
        <v>69</v>
      </c>
      <c r="X83" s="14" t="s">
        <v>74</v>
      </c>
      <c r="Y83" s="18"/>
      <c r="Z83" s="19">
        <v>282292</v>
      </c>
      <c r="AA83" s="14">
        <v>1</v>
      </c>
      <c r="AB83" s="14">
        <v>1</v>
      </c>
      <c r="AC83" s="14">
        <v>1</v>
      </c>
      <c r="AD83" s="14">
        <v>1</v>
      </c>
      <c r="AE83" s="20">
        <v>0</v>
      </c>
      <c r="AF83" s="20">
        <v>0</v>
      </c>
      <c r="AG83" s="20">
        <v>0</v>
      </c>
      <c r="AH83" s="20">
        <v>0</v>
      </c>
      <c r="AI83" s="20">
        <v>0</v>
      </c>
      <c r="AJ83" s="20">
        <v>0</v>
      </c>
      <c r="AK83" s="20">
        <v>0</v>
      </c>
      <c r="AL83" s="20">
        <v>0</v>
      </c>
      <c r="AM83" s="19">
        <f t="shared" si="45"/>
        <v>1129168</v>
      </c>
      <c r="AN83" s="26" t="s">
        <v>3</v>
      </c>
      <c r="AO83" s="50">
        <f t="shared" si="46"/>
        <v>282292</v>
      </c>
      <c r="AP83" s="50">
        <f t="shared" si="47"/>
        <v>282292</v>
      </c>
      <c r="AQ83" s="50">
        <f t="shared" si="48"/>
        <v>282292</v>
      </c>
      <c r="AR83" s="50">
        <f t="shared" si="49"/>
        <v>282292</v>
      </c>
      <c r="AS83" s="50">
        <f t="shared" si="50"/>
        <v>0</v>
      </c>
      <c r="AT83" s="50">
        <f t="shared" si="51"/>
        <v>0</v>
      </c>
      <c r="AU83" s="50">
        <f t="shared" si="52"/>
        <v>0</v>
      </c>
      <c r="AV83" s="50">
        <f t="shared" si="53"/>
        <v>0</v>
      </c>
      <c r="AW83" s="50">
        <f t="shared" si="54"/>
        <v>0</v>
      </c>
      <c r="AX83" s="50">
        <f t="shared" si="55"/>
        <v>0</v>
      </c>
      <c r="AY83" s="50">
        <f t="shared" si="56"/>
        <v>0</v>
      </c>
      <c r="AZ83" s="50">
        <f t="shared" si="57"/>
        <v>0</v>
      </c>
      <c r="BA83" s="50">
        <f t="shared" si="58"/>
        <v>1129168</v>
      </c>
      <c r="BB83" s="50">
        <f t="shared" si="59"/>
        <v>0</v>
      </c>
    </row>
    <row r="84" spans="2:54" x14ac:dyDescent="0.25">
      <c r="B84" s="14">
        <v>2026</v>
      </c>
      <c r="C84" s="14">
        <v>479</v>
      </c>
      <c r="D84" s="15"/>
      <c r="E84" s="15"/>
      <c r="F84" s="15" t="s">
        <v>58</v>
      </c>
      <c r="G84" s="14" t="e">
        <f>+VLOOKUP(M84,#REF!,5,FALSE)</f>
        <v>#REF!</v>
      </c>
      <c r="H84" s="14" t="e">
        <f>+VLOOKUP(M84,#REF!,7,FALSE)</f>
        <v>#REF!</v>
      </c>
      <c r="I84" s="14"/>
      <c r="J84" s="14"/>
      <c r="K84" s="14"/>
      <c r="L84" s="14"/>
      <c r="M84" s="15" t="str">
        <f t="shared" si="43"/>
        <v>2026EG 2026SGORGANIZAR LA SEGURIDAD DEL PROCESO ELECTORAL</v>
      </c>
      <c r="N84" s="15" t="s">
        <v>146</v>
      </c>
      <c r="O84" s="16"/>
      <c r="P84" s="14" t="s">
        <v>59</v>
      </c>
      <c r="Q84" s="14" t="s">
        <v>17</v>
      </c>
      <c r="R84" s="14" t="s">
        <v>60</v>
      </c>
      <c r="S84" s="14" t="s">
        <v>61</v>
      </c>
      <c r="T84" s="14" t="str">
        <f t="shared" si="44"/>
        <v>2.3</v>
      </c>
      <c r="U84" s="17" t="s">
        <v>155</v>
      </c>
      <c r="V84" s="15" t="s">
        <v>156</v>
      </c>
      <c r="W84" s="15" t="s">
        <v>69</v>
      </c>
      <c r="X84" s="14" t="s">
        <v>74</v>
      </c>
      <c r="Y84" s="18"/>
      <c r="Z84" s="19">
        <v>1960000</v>
      </c>
      <c r="AA84" s="14">
        <v>1</v>
      </c>
      <c r="AB84" s="14">
        <v>1</v>
      </c>
      <c r="AC84" s="14">
        <v>1</v>
      </c>
      <c r="AD84" s="14">
        <v>1</v>
      </c>
      <c r="AE84" s="20">
        <v>0</v>
      </c>
      <c r="AF84" s="20">
        <v>0</v>
      </c>
      <c r="AG84" s="20">
        <v>0</v>
      </c>
      <c r="AH84" s="20">
        <v>0</v>
      </c>
      <c r="AI84" s="20">
        <v>0</v>
      </c>
      <c r="AJ84" s="20">
        <v>0</v>
      </c>
      <c r="AK84" s="20">
        <v>0</v>
      </c>
      <c r="AL84" s="20">
        <v>0</v>
      </c>
      <c r="AM84" s="19">
        <f t="shared" si="45"/>
        <v>7840000</v>
      </c>
      <c r="AN84" s="26" t="s">
        <v>3</v>
      </c>
      <c r="AO84" s="50">
        <f t="shared" si="46"/>
        <v>1960000</v>
      </c>
      <c r="AP84" s="50">
        <f t="shared" si="47"/>
        <v>1960000</v>
      </c>
      <c r="AQ84" s="50">
        <f t="shared" si="48"/>
        <v>1960000</v>
      </c>
      <c r="AR84" s="50">
        <f t="shared" si="49"/>
        <v>1960000</v>
      </c>
      <c r="AS84" s="50">
        <f t="shared" si="50"/>
        <v>0</v>
      </c>
      <c r="AT84" s="50">
        <f t="shared" si="51"/>
        <v>0</v>
      </c>
      <c r="AU84" s="50">
        <f t="shared" si="52"/>
        <v>0</v>
      </c>
      <c r="AV84" s="50">
        <f t="shared" si="53"/>
        <v>0</v>
      </c>
      <c r="AW84" s="50">
        <f t="shared" si="54"/>
        <v>0</v>
      </c>
      <c r="AX84" s="50">
        <f t="shared" si="55"/>
        <v>0</v>
      </c>
      <c r="AY84" s="50">
        <f t="shared" si="56"/>
        <v>0</v>
      </c>
      <c r="AZ84" s="50">
        <f t="shared" si="57"/>
        <v>0</v>
      </c>
      <c r="BA84" s="50">
        <f t="shared" si="58"/>
        <v>7840000</v>
      </c>
      <c r="BB84" s="50">
        <f t="shared" si="59"/>
        <v>0</v>
      </c>
    </row>
    <row r="85" spans="2:54" x14ac:dyDescent="0.25">
      <c r="B85" s="14">
        <v>2026</v>
      </c>
      <c r="C85" s="14">
        <v>479</v>
      </c>
      <c r="D85" s="15"/>
      <c r="E85" s="15"/>
      <c r="F85" s="15" t="s">
        <v>58</v>
      </c>
      <c r="G85" s="14" t="e">
        <f>+VLOOKUP(M85,#REF!,5,FALSE)</f>
        <v>#REF!</v>
      </c>
      <c r="H85" s="14" t="e">
        <f>+VLOOKUP(M85,#REF!,7,FALSE)</f>
        <v>#REF!</v>
      </c>
      <c r="I85" s="14"/>
      <c r="J85" s="14"/>
      <c r="K85" s="14"/>
      <c r="L85" s="14"/>
      <c r="M85" s="15" t="str">
        <f t="shared" si="43"/>
        <v xml:space="preserve">2026EG 2026SGGESTIÓN DE LA ATENCIÓN AL CIUDADANO </v>
      </c>
      <c r="N85" s="15" t="s">
        <v>157</v>
      </c>
      <c r="O85" s="16"/>
      <c r="P85" s="14" t="s">
        <v>59</v>
      </c>
      <c r="Q85" s="14" t="s">
        <v>17</v>
      </c>
      <c r="R85" s="14" t="s">
        <v>60</v>
      </c>
      <c r="S85" s="14" t="s">
        <v>61</v>
      </c>
      <c r="T85" s="14" t="str">
        <f t="shared" si="44"/>
        <v>2.3</v>
      </c>
      <c r="U85" s="17" t="s">
        <v>158</v>
      </c>
      <c r="V85" s="15" t="s">
        <v>159</v>
      </c>
      <c r="W85" s="15" t="s">
        <v>69</v>
      </c>
      <c r="X85" s="14" t="s">
        <v>70</v>
      </c>
      <c r="Y85" s="18"/>
      <c r="Z85" s="19">
        <v>1</v>
      </c>
      <c r="AA85" s="14">
        <v>150000</v>
      </c>
      <c r="AB85" s="14">
        <v>0</v>
      </c>
      <c r="AC85" s="14">
        <v>0</v>
      </c>
      <c r="AD85" s="14">
        <v>0</v>
      </c>
      <c r="AE85" s="20">
        <v>0</v>
      </c>
      <c r="AF85" s="20">
        <v>0</v>
      </c>
      <c r="AG85" s="20">
        <v>0</v>
      </c>
      <c r="AH85" s="20">
        <v>0</v>
      </c>
      <c r="AI85" s="20">
        <v>0</v>
      </c>
      <c r="AJ85" s="20">
        <v>0</v>
      </c>
      <c r="AK85" s="20">
        <v>0</v>
      </c>
      <c r="AL85" s="20">
        <v>0</v>
      </c>
      <c r="AM85" s="19">
        <f t="shared" si="45"/>
        <v>150000</v>
      </c>
      <c r="AN85" s="26" t="s">
        <v>3</v>
      </c>
      <c r="AO85" s="50">
        <f t="shared" si="46"/>
        <v>150000</v>
      </c>
      <c r="AP85" s="50">
        <f t="shared" si="47"/>
        <v>0</v>
      </c>
      <c r="AQ85" s="50">
        <f t="shared" si="48"/>
        <v>0</v>
      </c>
      <c r="AR85" s="50">
        <f t="shared" si="49"/>
        <v>0</v>
      </c>
      <c r="AS85" s="50">
        <f t="shared" si="50"/>
        <v>0</v>
      </c>
      <c r="AT85" s="50">
        <f t="shared" si="51"/>
        <v>0</v>
      </c>
      <c r="AU85" s="50">
        <f t="shared" si="52"/>
        <v>0</v>
      </c>
      <c r="AV85" s="50">
        <f t="shared" si="53"/>
        <v>0</v>
      </c>
      <c r="AW85" s="50">
        <f t="shared" si="54"/>
        <v>0</v>
      </c>
      <c r="AX85" s="50">
        <f t="shared" si="55"/>
        <v>0</v>
      </c>
      <c r="AY85" s="50">
        <f t="shared" si="56"/>
        <v>0</v>
      </c>
      <c r="AZ85" s="50">
        <f t="shared" si="57"/>
        <v>0</v>
      </c>
      <c r="BA85" s="50">
        <f t="shared" si="58"/>
        <v>150000</v>
      </c>
      <c r="BB85" s="50">
        <f t="shared" si="59"/>
        <v>0</v>
      </c>
    </row>
    <row r="86" spans="2:54" x14ac:dyDescent="0.25">
      <c r="B86" s="14">
        <v>2026</v>
      </c>
      <c r="C86" s="14">
        <v>479</v>
      </c>
      <c r="D86" s="15"/>
      <c r="E86" s="15"/>
      <c r="F86" s="15" t="s">
        <v>58</v>
      </c>
      <c r="G86" s="14" t="e">
        <f>+VLOOKUP(M86,#REF!,5,FALSE)</f>
        <v>#REF!</v>
      </c>
      <c r="H86" s="14" t="e">
        <f>+VLOOKUP(M86,#REF!,7,FALSE)</f>
        <v>#REF!</v>
      </c>
      <c r="I86" s="14"/>
      <c r="J86" s="14"/>
      <c r="K86" s="14"/>
      <c r="L86" s="14"/>
      <c r="M86" s="15" t="str">
        <f t="shared" si="43"/>
        <v>2026EG 2026GPPMANTENIMIENTO DE LOS SISTEMAS DE GESTIÓN ISO Y ANÁLISIS Y MEJORA DE LOS PROCESOS</v>
      </c>
      <c r="N86" s="15" t="s">
        <v>160</v>
      </c>
      <c r="O86" s="16"/>
      <c r="P86" s="14" t="s">
        <v>59</v>
      </c>
      <c r="Q86" s="14" t="s">
        <v>12</v>
      </c>
      <c r="R86" s="14" t="s">
        <v>60</v>
      </c>
      <c r="S86" s="14" t="s">
        <v>161</v>
      </c>
      <c r="T86" s="14" t="str">
        <f t="shared" si="44"/>
        <v>2.3</v>
      </c>
      <c r="U86" s="17" t="s">
        <v>75</v>
      </c>
      <c r="V86" s="15" t="s">
        <v>76</v>
      </c>
      <c r="W86" s="15" t="s">
        <v>64</v>
      </c>
      <c r="X86" s="14" t="s">
        <v>77</v>
      </c>
      <c r="Y86" s="18">
        <v>3</v>
      </c>
      <c r="Z86" s="19">
        <v>250</v>
      </c>
      <c r="AA86" s="14"/>
      <c r="AB86" s="14">
        <v>2</v>
      </c>
      <c r="AC86" s="14"/>
      <c r="AD86" s="14">
        <v>3</v>
      </c>
      <c r="AE86" s="20"/>
      <c r="AF86" s="20"/>
      <c r="AG86" s="20"/>
      <c r="AH86" s="20"/>
      <c r="AI86" s="20"/>
      <c r="AJ86" s="20"/>
      <c r="AK86" s="20"/>
      <c r="AL86" s="20"/>
      <c r="AM86" s="19">
        <f t="shared" si="45"/>
        <v>3750</v>
      </c>
      <c r="AN86" s="26" t="s">
        <v>3</v>
      </c>
      <c r="AO86" s="50">
        <f t="shared" ref="AO86:AO87" si="71">+$Y86*AA86*$Z86</f>
        <v>0</v>
      </c>
      <c r="AP86" s="50">
        <f t="shared" ref="AP86:AP87" si="72">+$Y86*AB86*$Z86</f>
        <v>1500</v>
      </c>
      <c r="AQ86" s="50">
        <f t="shared" ref="AQ86:AQ87" si="73">+$Y86*AC86*$Z86</f>
        <v>0</v>
      </c>
      <c r="AR86" s="50">
        <f t="shared" ref="AR86:AR87" si="74">+$Y86*AD86*$Z86</f>
        <v>2250</v>
      </c>
      <c r="AS86" s="50">
        <f t="shared" ref="AS86:AS87" si="75">+$Y86*AE86*$Z86</f>
        <v>0</v>
      </c>
      <c r="AT86" s="50">
        <f t="shared" ref="AT86:AT87" si="76">+$Y86*AF86*$Z86</f>
        <v>0</v>
      </c>
      <c r="AU86" s="50">
        <f t="shared" ref="AU86:AU87" si="77">+$Y86*AG86*$Z86</f>
        <v>0</v>
      </c>
      <c r="AV86" s="50">
        <f t="shared" ref="AV86:AV87" si="78">+$Y86*AH86*$Z86</f>
        <v>0</v>
      </c>
      <c r="AW86" s="50">
        <f t="shared" ref="AW86:AW87" si="79">+$Y86*AI86*$Z86</f>
        <v>0</v>
      </c>
      <c r="AX86" s="50">
        <f t="shared" ref="AX86:AX87" si="80">+$Y86*AJ86*$Z86</f>
        <v>0</v>
      </c>
      <c r="AY86" s="50">
        <f t="shared" ref="AY86:AY87" si="81">+$Y86*AK86*$Z86</f>
        <v>0</v>
      </c>
      <c r="AZ86" s="50">
        <f t="shared" ref="AZ86:AZ87" si="82">+$Y86*AL86*$Z86</f>
        <v>0</v>
      </c>
      <c r="BA86" s="50">
        <f t="shared" si="58"/>
        <v>3750</v>
      </c>
      <c r="BB86" s="50">
        <f t="shared" si="59"/>
        <v>0</v>
      </c>
    </row>
    <row r="87" spans="2:54" x14ac:dyDescent="0.25">
      <c r="B87" s="14">
        <v>2026</v>
      </c>
      <c r="C87" s="14">
        <v>479</v>
      </c>
      <c r="D87" s="15"/>
      <c r="E87" s="15"/>
      <c r="F87" s="15" t="s">
        <v>58</v>
      </c>
      <c r="G87" s="14" t="e">
        <f>+VLOOKUP(M87,#REF!,5,FALSE)</f>
        <v>#REF!</v>
      </c>
      <c r="H87" s="14" t="e">
        <f>+VLOOKUP(M87,#REF!,7,FALSE)</f>
        <v>#REF!</v>
      </c>
      <c r="I87" s="14"/>
      <c r="J87" s="14"/>
      <c r="K87" s="14"/>
      <c r="L87" s="14"/>
      <c r="M87" s="15" t="str">
        <f t="shared" si="43"/>
        <v>2026EG 2026GPPMANTENIMIENTO DE LOS SISTEMAS DE GESTIÓN ISO Y ANÁLISIS Y MEJORA DE LOS PROCESOS</v>
      </c>
      <c r="N87" s="15" t="s">
        <v>160</v>
      </c>
      <c r="O87" s="16"/>
      <c r="P87" s="14" t="s">
        <v>59</v>
      </c>
      <c r="Q87" s="14" t="s">
        <v>12</v>
      </c>
      <c r="R87" s="14" t="s">
        <v>60</v>
      </c>
      <c r="S87" s="14" t="s">
        <v>161</v>
      </c>
      <c r="T87" s="14" t="str">
        <f t="shared" si="44"/>
        <v>2.3</v>
      </c>
      <c r="U87" s="17" t="s">
        <v>75</v>
      </c>
      <c r="V87" s="15" t="s">
        <v>76</v>
      </c>
      <c r="W87" s="15" t="s">
        <v>64</v>
      </c>
      <c r="X87" s="14" t="s">
        <v>77</v>
      </c>
      <c r="Y87" s="18">
        <v>3</v>
      </c>
      <c r="Z87" s="19">
        <v>250</v>
      </c>
      <c r="AA87" s="14"/>
      <c r="AB87" s="14">
        <v>2</v>
      </c>
      <c r="AC87" s="14"/>
      <c r="AD87" s="14"/>
      <c r="AE87" s="20"/>
      <c r="AF87" s="20"/>
      <c r="AG87" s="20"/>
      <c r="AH87" s="20"/>
      <c r="AI87" s="20"/>
      <c r="AJ87" s="20"/>
      <c r="AK87" s="20"/>
      <c r="AL87" s="20"/>
      <c r="AM87" s="19">
        <f t="shared" si="45"/>
        <v>1500</v>
      </c>
      <c r="AN87" s="26" t="s">
        <v>3</v>
      </c>
      <c r="AO87" s="50">
        <f t="shared" si="71"/>
        <v>0</v>
      </c>
      <c r="AP87" s="50">
        <f t="shared" si="72"/>
        <v>1500</v>
      </c>
      <c r="AQ87" s="50">
        <f t="shared" si="73"/>
        <v>0</v>
      </c>
      <c r="AR87" s="50">
        <f t="shared" si="74"/>
        <v>0</v>
      </c>
      <c r="AS87" s="50">
        <f t="shared" si="75"/>
        <v>0</v>
      </c>
      <c r="AT87" s="50">
        <f t="shared" si="76"/>
        <v>0</v>
      </c>
      <c r="AU87" s="50">
        <f t="shared" si="77"/>
        <v>0</v>
      </c>
      <c r="AV87" s="50">
        <f t="shared" si="78"/>
        <v>0</v>
      </c>
      <c r="AW87" s="50">
        <f t="shared" si="79"/>
        <v>0</v>
      </c>
      <c r="AX87" s="50">
        <f t="shared" si="80"/>
        <v>0</v>
      </c>
      <c r="AY87" s="50">
        <f t="shared" si="81"/>
        <v>0</v>
      </c>
      <c r="AZ87" s="50">
        <f t="shared" si="82"/>
        <v>0</v>
      </c>
      <c r="BA87" s="50">
        <f t="shared" si="58"/>
        <v>1500</v>
      </c>
      <c r="BB87" s="50">
        <f t="shared" si="59"/>
        <v>0</v>
      </c>
    </row>
    <row r="88" spans="2:54" x14ac:dyDescent="0.25">
      <c r="B88" s="14">
        <v>2026</v>
      </c>
      <c r="C88" s="14">
        <v>479</v>
      </c>
      <c r="D88" s="15"/>
      <c r="E88" s="15"/>
      <c r="F88" s="15" t="s">
        <v>58</v>
      </c>
      <c r="G88" s="14" t="e">
        <f>+VLOOKUP(M88,#REF!,5,FALSE)</f>
        <v>#REF!</v>
      </c>
      <c r="H88" s="14" t="e">
        <f>+VLOOKUP(M88,#REF!,7,FALSE)</f>
        <v>#REF!</v>
      </c>
      <c r="I88" s="14"/>
      <c r="J88" s="14"/>
      <c r="K88" s="14"/>
      <c r="L88" s="14"/>
      <c r="M88" s="15" t="str">
        <f t="shared" si="43"/>
        <v>2026EG 2026GPPMANTENIMIENTO DE LOS SISTEMAS DE GESTIÓN ISO Y ANÁLISIS Y MEJORA DE LOS PROCESOS</v>
      </c>
      <c r="N88" s="15" t="s">
        <v>160</v>
      </c>
      <c r="O88" s="16"/>
      <c r="P88" s="14" t="s">
        <v>59</v>
      </c>
      <c r="Q88" s="14" t="s">
        <v>12</v>
      </c>
      <c r="R88" s="14" t="s">
        <v>60</v>
      </c>
      <c r="S88" s="14" t="s">
        <v>161</v>
      </c>
      <c r="T88" s="14" t="str">
        <f t="shared" si="44"/>
        <v>2.3</v>
      </c>
      <c r="U88" s="17" t="s">
        <v>108</v>
      </c>
      <c r="V88" s="15" t="s">
        <v>162</v>
      </c>
      <c r="W88" s="15" t="s">
        <v>64</v>
      </c>
      <c r="X88" s="14" t="s">
        <v>74</v>
      </c>
      <c r="Y88" s="18"/>
      <c r="Z88" s="19">
        <v>300</v>
      </c>
      <c r="AA88" s="14"/>
      <c r="AB88" s="14">
        <v>2</v>
      </c>
      <c r="AC88" s="14"/>
      <c r="AD88" s="14">
        <v>3</v>
      </c>
      <c r="AE88" s="20"/>
      <c r="AF88" s="20"/>
      <c r="AG88" s="20"/>
      <c r="AH88" s="20"/>
      <c r="AI88" s="20"/>
      <c r="AJ88" s="20"/>
      <c r="AK88" s="20"/>
      <c r="AL88" s="20"/>
      <c r="AM88" s="19">
        <f t="shared" si="45"/>
        <v>1500</v>
      </c>
      <c r="AN88" s="26" t="s">
        <v>3</v>
      </c>
      <c r="AO88" s="50">
        <f t="shared" si="46"/>
        <v>0</v>
      </c>
      <c r="AP88" s="50">
        <f t="shared" si="47"/>
        <v>600</v>
      </c>
      <c r="AQ88" s="50">
        <f t="shared" si="48"/>
        <v>0</v>
      </c>
      <c r="AR88" s="50">
        <f t="shared" si="49"/>
        <v>900</v>
      </c>
      <c r="AS88" s="50">
        <f t="shared" si="50"/>
        <v>0</v>
      </c>
      <c r="AT88" s="50">
        <f t="shared" si="51"/>
        <v>0</v>
      </c>
      <c r="AU88" s="50">
        <f t="shared" si="52"/>
        <v>0</v>
      </c>
      <c r="AV88" s="50">
        <f t="shared" si="53"/>
        <v>0</v>
      </c>
      <c r="AW88" s="50">
        <f t="shared" si="54"/>
        <v>0</v>
      </c>
      <c r="AX88" s="50">
        <f t="shared" si="55"/>
        <v>0</v>
      </c>
      <c r="AY88" s="50">
        <f t="shared" si="56"/>
        <v>0</v>
      </c>
      <c r="AZ88" s="50">
        <f t="shared" si="57"/>
        <v>0</v>
      </c>
      <c r="BA88" s="50">
        <f t="shared" si="58"/>
        <v>1500</v>
      </c>
      <c r="BB88" s="50">
        <f t="shared" si="59"/>
        <v>0</v>
      </c>
    </row>
    <row r="89" spans="2:54" x14ac:dyDescent="0.25">
      <c r="B89" s="14">
        <v>2026</v>
      </c>
      <c r="C89" s="14">
        <v>479</v>
      </c>
      <c r="D89" s="15"/>
      <c r="E89" s="15"/>
      <c r="F89" s="15" t="s">
        <v>58</v>
      </c>
      <c r="G89" s="14" t="e">
        <f>+VLOOKUP(M89,#REF!,5,FALSE)</f>
        <v>#REF!</v>
      </c>
      <c r="H89" s="14" t="e">
        <f>+VLOOKUP(M89,#REF!,7,FALSE)</f>
        <v>#REF!</v>
      </c>
      <c r="I89" s="14"/>
      <c r="J89" s="14"/>
      <c r="K89" s="14"/>
      <c r="L89" s="14"/>
      <c r="M89" s="15" t="str">
        <f t="shared" si="43"/>
        <v>2026EG 2026GPPMANTENIMIENTO DE LOS SISTEMAS DE GESTIÓN ISO Y ANÁLISIS Y MEJORA DE LOS PROCESOS</v>
      </c>
      <c r="N89" s="15" t="s">
        <v>160</v>
      </c>
      <c r="O89" s="16"/>
      <c r="P89" s="14" t="s">
        <v>59</v>
      </c>
      <c r="Q89" s="14" t="s">
        <v>12</v>
      </c>
      <c r="R89" s="14" t="s">
        <v>60</v>
      </c>
      <c r="S89" s="14" t="s">
        <v>161</v>
      </c>
      <c r="T89" s="14" t="str">
        <f t="shared" si="44"/>
        <v>2.3</v>
      </c>
      <c r="U89" s="17" t="s">
        <v>72</v>
      </c>
      <c r="V89" s="15" t="s">
        <v>79</v>
      </c>
      <c r="W89" s="15" t="s">
        <v>64</v>
      </c>
      <c r="X89" s="14" t="s">
        <v>74</v>
      </c>
      <c r="Y89" s="18"/>
      <c r="Z89" s="19">
        <v>400</v>
      </c>
      <c r="AA89" s="14"/>
      <c r="AB89" s="14">
        <v>2</v>
      </c>
      <c r="AC89" s="14"/>
      <c r="AD89" s="14"/>
      <c r="AE89" s="20"/>
      <c r="AF89" s="20"/>
      <c r="AG89" s="20"/>
      <c r="AH89" s="20"/>
      <c r="AI89" s="20"/>
      <c r="AJ89" s="20"/>
      <c r="AK89" s="20"/>
      <c r="AL89" s="20"/>
      <c r="AM89" s="19">
        <f t="shared" si="45"/>
        <v>800</v>
      </c>
      <c r="AN89" s="26" t="s">
        <v>3</v>
      </c>
      <c r="AO89" s="50">
        <f t="shared" si="46"/>
        <v>0</v>
      </c>
      <c r="AP89" s="50">
        <f t="shared" si="47"/>
        <v>800</v>
      </c>
      <c r="AQ89" s="50">
        <f t="shared" si="48"/>
        <v>0</v>
      </c>
      <c r="AR89" s="50">
        <f t="shared" si="49"/>
        <v>0</v>
      </c>
      <c r="AS89" s="50">
        <f t="shared" si="50"/>
        <v>0</v>
      </c>
      <c r="AT89" s="50">
        <f t="shared" si="51"/>
        <v>0</v>
      </c>
      <c r="AU89" s="50">
        <f t="shared" si="52"/>
        <v>0</v>
      </c>
      <c r="AV89" s="50">
        <f t="shared" si="53"/>
        <v>0</v>
      </c>
      <c r="AW89" s="50">
        <f t="shared" si="54"/>
        <v>0</v>
      </c>
      <c r="AX89" s="50">
        <f t="shared" si="55"/>
        <v>0</v>
      </c>
      <c r="AY89" s="50">
        <f t="shared" si="56"/>
        <v>0</v>
      </c>
      <c r="AZ89" s="50">
        <f t="shared" si="57"/>
        <v>0</v>
      </c>
      <c r="BA89" s="50">
        <f t="shared" si="58"/>
        <v>800</v>
      </c>
      <c r="BB89" s="50">
        <f t="shared" si="59"/>
        <v>0</v>
      </c>
    </row>
    <row r="90" spans="2:54" x14ac:dyDescent="0.25">
      <c r="B90" s="14">
        <v>2026</v>
      </c>
      <c r="C90" s="14">
        <v>479</v>
      </c>
      <c r="D90" s="15"/>
      <c r="E90" s="15"/>
      <c r="F90" s="15" t="s">
        <v>58</v>
      </c>
      <c r="G90" s="14" t="e">
        <f>+VLOOKUP(M90,#REF!,5,FALSE)</f>
        <v>#REF!</v>
      </c>
      <c r="H90" s="14" t="e">
        <f>+VLOOKUP(M90,#REF!,7,FALSE)</f>
        <v>#REF!</v>
      </c>
      <c r="I90" s="14"/>
      <c r="J90" s="14"/>
      <c r="K90" s="14"/>
      <c r="L90" s="14"/>
      <c r="M90" s="15" t="str">
        <f t="shared" si="43"/>
        <v>2026EG 2026GPPFORMULACIÓN, MONITOREO, EVALUACIÓN Y MODIFICACIÓN DEL POE</v>
      </c>
      <c r="N90" s="15" t="s">
        <v>163</v>
      </c>
      <c r="O90" s="16"/>
      <c r="P90" s="14" t="s">
        <v>59</v>
      </c>
      <c r="Q90" s="14" t="s">
        <v>12</v>
      </c>
      <c r="R90" s="14" t="s">
        <v>60</v>
      </c>
      <c r="S90" s="14" t="s">
        <v>61</v>
      </c>
      <c r="T90" s="14" t="str">
        <f t="shared" si="44"/>
        <v>2.3</v>
      </c>
      <c r="U90" s="17" t="s">
        <v>72</v>
      </c>
      <c r="V90" s="15" t="s">
        <v>164</v>
      </c>
      <c r="W90" s="15" t="s">
        <v>64</v>
      </c>
      <c r="X90" s="14" t="s">
        <v>74</v>
      </c>
      <c r="Y90" s="18">
        <v>2</v>
      </c>
      <c r="Z90" s="19">
        <v>150</v>
      </c>
      <c r="AA90" s="14"/>
      <c r="AB90" s="14"/>
      <c r="AC90" s="14"/>
      <c r="AD90" s="14">
        <v>2</v>
      </c>
      <c r="AE90" s="20"/>
      <c r="AF90" s="20"/>
      <c r="AG90" s="20"/>
      <c r="AH90" s="20"/>
      <c r="AI90" s="20"/>
      <c r="AJ90" s="20"/>
      <c r="AK90" s="20"/>
      <c r="AL90" s="20"/>
      <c r="AM90" s="19">
        <f t="shared" si="45"/>
        <v>300</v>
      </c>
      <c r="AN90" s="26" t="s">
        <v>3</v>
      </c>
      <c r="AO90" s="50">
        <f t="shared" si="46"/>
        <v>0</v>
      </c>
      <c r="AP90" s="50">
        <f t="shared" si="47"/>
        <v>0</v>
      </c>
      <c r="AQ90" s="50">
        <f t="shared" si="48"/>
        <v>0</v>
      </c>
      <c r="AR90" s="50">
        <f t="shared" si="49"/>
        <v>300</v>
      </c>
      <c r="AS90" s="50">
        <f t="shared" si="50"/>
        <v>0</v>
      </c>
      <c r="AT90" s="50">
        <f t="shared" si="51"/>
        <v>0</v>
      </c>
      <c r="AU90" s="50">
        <f t="shared" si="52"/>
        <v>0</v>
      </c>
      <c r="AV90" s="50">
        <f t="shared" si="53"/>
        <v>0</v>
      </c>
      <c r="AW90" s="50">
        <f t="shared" si="54"/>
        <v>0</v>
      </c>
      <c r="AX90" s="50">
        <f t="shared" si="55"/>
        <v>0</v>
      </c>
      <c r="AY90" s="50">
        <f t="shared" si="56"/>
        <v>0</v>
      </c>
      <c r="AZ90" s="50">
        <f t="shared" si="57"/>
        <v>0</v>
      </c>
      <c r="BA90" s="50">
        <f t="shared" si="58"/>
        <v>300</v>
      </c>
      <c r="BB90" s="50">
        <f t="shared" si="59"/>
        <v>0</v>
      </c>
    </row>
    <row r="91" spans="2:54" x14ac:dyDescent="0.25">
      <c r="B91" s="14">
        <v>2026</v>
      </c>
      <c r="C91" s="14">
        <v>479</v>
      </c>
      <c r="D91" s="15"/>
      <c r="E91" s="15"/>
      <c r="F91" s="15" t="s">
        <v>58</v>
      </c>
      <c r="G91" s="14" t="e">
        <f>+VLOOKUP(M91,#REF!,5,FALSE)</f>
        <v>#REF!</v>
      </c>
      <c r="H91" s="14" t="e">
        <f>+VLOOKUP(M91,#REF!,7,FALSE)</f>
        <v>#REF!</v>
      </c>
      <c r="I91" s="14"/>
      <c r="J91" s="14"/>
      <c r="K91" s="14"/>
      <c r="L91" s="14"/>
      <c r="M91" s="15" t="str">
        <f t="shared" si="43"/>
        <v>2026EG 2026GPPFORMULACIÓN, MONITOREO, EVALUACIÓN Y MODIFICACIÓN DEL POE</v>
      </c>
      <c r="N91" s="15" t="s">
        <v>163</v>
      </c>
      <c r="O91" s="16"/>
      <c r="P91" s="14" t="s">
        <v>59</v>
      </c>
      <c r="Q91" s="14" t="s">
        <v>12</v>
      </c>
      <c r="R91" s="14" t="s">
        <v>60</v>
      </c>
      <c r="S91" s="14" t="s">
        <v>61</v>
      </c>
      <c r="T91" s="14" t="str">
        <f t="shared" si="44"/>
        <v>2.3</v>
      </c>
      <c r="U91" s="17" t="s">
        <v>72</v>
      </c>
      <c r="V91" s="15" t="s">
        <v>165</v>
      </c>
      <c r="W91" s="15" t="s">
        <v>64</v>
      </c>
      <c r="X91" s="14" t="s">
        <v>74</v>
      </c>
      <c r="Y91" s="18">
        <v>2</v>
      </c>
      <c r="Z91" s="19">
        <v>180</v>
      </c>
      <c r="AA91" s="14"/>
      <c r="AB91" s="14"/>
      <c r="AC91" s="14"/>
      <c r="AD91" s="14">
        <v>2</v>
      </c>
      <c r="AE91" s="20"/>
      <c r="AF91" s="20"/>
      <c r="AG91" s="20"/>
      <c r="AH91" s="20"/>
      <c r="AI91" s="20"/>
      <c r="AJ91" s="20"/>
      <c r="AK91" s="20"/>
      <c r="AL91" s="20"/>
      <c r="AM91" s="19">
        <f t="shared" si="45"/>
        <v>360</v>
      </c>
      <c r="AN91" s="26" t="s">
        <v>3</v>
      </c>
      <c r="AO91" s="50">
        <f t="shared" si="46"/>
        <v>0</v>
      </c>
      <c r="AP91" s="50">
        <f t="shared" si="47"/>
        <v>0</v>
      </c>
      <c r="AQ91" s="50">
        <f t="shared" si="48"/>
        <v>0</v>
      </c>
      <c r="AR91" s="50">
        <f t="shared" si="49"/>
        <v>360</v>
      </c>
      <c r="AS91" s="50">
        <f t="shared" si="50"/>
        <v>0</v>
      </c>
      <c r="AT91" s="50">
        <f t="shared" si="51"/>
        <v>0</v>
      </c>
      <c r="AU91" s="50">
        <f t="shared" si="52"/>
        <v>0</v>
      </c>
      <c r="AV91" s="50">
        <f t="shared" si="53"/>
        <v>0</v>
      </c>
      <c r="AW91" s="50">
        <f t="shared" si="54"/>
        <v>0</v>
      </c>
      <c r="AX91" s="50">
        <f t="shared" si="55"/>
        <v>0</v>
      </c>
      <c r="AY91" s="50">
        <f t="shared" si="56"/>
        <v>0</v>
      </c>
      <c r="AZ91" s="50">
        <f t="shared" si="57"/>
        <v>0</v>
      </c>
      <c r="BA91" s="50">
        <f t="shared" si="58"/>
        <v>360</v>
      </c>
      <c r="BB91" s="50">
        <f t="shared" si="59"/>
        <v>0</v>
      </c>
    </row>
    <row r="92" spans="2:54" x14ac:dyDescent="0.25">
      <c r="B92" s="14">
        <v>2026</v>
      </c>
      <c r="C92" s="14">
        <v>479</v>
      </c>
      <c r="D92" s="15"/>
      <c r="E92" s="15"/>
      <c r="F92" s="15" t="s">
        <v>58</v>
      </c>
      <c r="G92" s="14" t="e">
        <f>+VLOOKUP(M92,#REF!,5,FALSE)</f>
        <v>#REF!</v>
      </c>
      <c r="H92" s="14" t="e">
        <f>+VLOOKUP(M92,#REF!,7,FALSE)</f>
        <v>#REF!</v>
      </c>
      <c r="I92" s="14"/>
      <c r="J92" s="14"/>
      <c r="K92" s="14"/>
      <c r="L92" s="14"/>
      <c r="M92" s="15" t="str">
        <f t="shared" si="43"/>
        <v>2026EG 2026GPPFORMULACIÓN, MONITOREO, EVALUACIÓN Y MODIFICACIÓN DEL POE</v>
      </c>
      <c r="N92" s="15" t="s">
        <v>163</v>
      </c>
      <c r="O92" s="16"/>
      <c r="P92" s="14" t="s">
        <v>59</v>
      </c>
      <c r="Q92" s="14" t="s">
        <v>12</v>
      </c>
      <c r="R92" s="14" t="s">
        <v>60</v>
      </c>
      <c r="S92" s="14" t="s">
        <v>61</v>
      </c>
      <c r="T92" s="14" t="str">
        <f t="shared" si="44"/>
        <v>2.3</v>
      </c>
      <c r="U92" s="17" t="s">
        <v>72</v>
      </c>
      <c r="V92" s="15" t="s">
        <v>166</v>
      </c>
      <c r="W92" s="15" t="s">
        <v>64</v>
      </c>
      <c r="X92" s="14" t="s">
        <v>74</v>
      </c>
      <c r="Y92" s="18">
        <v>2</v>
      </c>
      <c r="Z92" s="19">
        <v>180</v>
      </c>
      <c r="AA92" s="14"/>
      <c r="AB92" s="14"/>
      <c r="AC92" s="14"/>
      <c r="AD92" s="14">
        <v>2</v>
      </c>
      <c r="AE92" s="20"/>
      <c r="AF92" s="20"/>
      <c r="AG92" s="20"/>
      <c r="AH92" s="20"/>
      <c r="AI92" s="20"/>
      <c r="AJ92" s="20"/>
      <c r="AK92" s="20"/>
      <c r="AL92" s="20"/>
      <c r="AM92" s="19">
        <f t="shared" si="45"/>
        <v>360</v>
      </c>
      <c r="AN92" s="26" t="s">
        <v>3</v>
      </c>
      <c r="AO92" s="50">
        <f t="shared" si="46"/>
        <v>0</v>
      </c>
      <c r="AP92" s="50">
        <f t="shared" si="47"/>
        <v>0</v>
      </c>
      <c r="AQ92" s="50">
        <f t="shared" si="48"/>
        <v>0</v>
      </c>
      <c r="AR92" s="50">
        <f t="shared" si="49"/>
        <v>360</v>
      </c>
      <c r="AS92" s="50">
        <f t="shared" si="50"/>
        <v>0</v>
      </c>
      <c r="AT92" s="50">
        <f t="shared" si="51"/>
        <v>0</v>
      </c>
      <c r="AU92" s="50">
        <f t="shared" si="52"/>
        <v>0</v>
      </c>
      <c r="AV92" s="50">
        <f t="shared" si="53"/>
        <v>0</v>
      </c>
      <c r="AW92" s="50">
        <f t="shared" si="54"/>
        <v>0</v>
      </c>
      <c r="AX92" s="50">
        <f t="shared" si="55"/>
        <v>0</v>
      </c>
      <c r="AY92" s="50">
        <f t="shared" si="56"/>
        <v>0</v>
      </c>
      <c r="AZ92" s="50">
        <f t="shared" si="57"/>
        <v>0</v>
      </c>
      <c r="BA92" s="50">
        <f t="shared" si="58"/>
        <v>360</v>
      </c>
      <c r="BB92" s="50">
        <f t="shared" si="59"/>
        <v>0</v>
      </c>
    </row>
    <row r="93" spans="2:54" x14ac:dyDescent="0.25">
      <c r="B93" s="14">
        <v>2026</v>
      </c>
      <c r="C93" s="14">
        <v>479</v>
      </c>
      <c r="D93" s="15"/>
      <c r="E93" s="15"/>
      <c r="F93" s="15" t="s">
        <v>58</v>
      </c>
      <c r="G93" s="14" t="e">
        <f>+VLOOKUP(M93,#REF!,5,FALSE)</f>
        <v>#REF!</v>
      </c>
      <c r="H93" s="14" t="e">
        <f>+VLOOKUP(M93,#REF!,7,FALSE)</f>
        <v>#REF!</v>
      </c>
      <c r="I93" s="14"/>
      <c r="J93" s="14"/>
      <c r="K93" s="14"/>
      <c r="L93" s="14"/>
      <c r="M93" s="15" t="str">
        <f t="shared" si="43"/>
        <v>2026EG 2026GPPFORMULACIÓN, MONITOREO, EVALUACIÓN Y MODIFICACIÓN DEL POE</v>
      </c>
      <c r="N93" s="15" t="s">
        <v>163</v>
      </c>
      <c r="O93" s="16"/>
      <c r="P93" s="14" t="s">
        <v>59</v>
      </c>
      <c r="Q93" s="14" t="s">
        <v>12</v>
      </c>
      <c r="R93" s="14" t="s">
        <v>60</v>
      </c>
      <c r="S93" s="14" t="s">
        <v>61</v>
      </c>
      <c r="T93" s="14" t="str">
        <f t="shared" si="44"/>
        <v>2.3</v>
      </c>
      <c r="U93" s="17" t="s">
        <v>72</v>
      </c>
      <c r="V93" s="15" t="s">
        <v>167</v>
      </c>
      <c r="W93" s="15" t="s">
        <v>64</v>
      </c>
      <c r="X93" s="14" t="s">
        <v>74</v>
      </c>
      <c r="Y93" s="18">
        <v>2</v>
      </c>
      <c r="Z93" s="19">
        <v>180</v>
      </c>
      <c r="AA93" s="14"/>
      <c r="AB93" s="14"/>
      <c r="AC93" s="14"/>
      <c r="AD93" s="14">
        <v>2</v>
      </c>
      <c r="AE93" s="20"/>
      <c r="AF93" s="20"/>
      <c r="AG93" s="20"/>
      <c r="AH93" s="20"/>
      <c r="AI93" s="20"/>
      <c r="AJ93" s="20"/>
      <c r="AK93" s="20"/>
      <c r="AL93" s="20"/>
      <c r="AM93" s="19">
        <f t="shared" si="45"/>
        <v>360</v>
      </c>
      <c r="AN93" s="26" t="s">
        <v>3</v>
      </c>
      <c r="AO93" s="50">
        <f t="shared" si="46"/>
        <v>0</v>
      </c>
      <c r="AP93" s="50">
        <f t="shared" si="47"/>
        <v>0</v>
      </c>
      <c r="AQ93" s="50">
        <f t="shared" si="48"/>
        <v>0</v>
      </c>
      <c r="AR93" s="50">
        <f t="shared" si="49"/>
        <v>360</v>
      </c>
      <c r="AS93" s="50">
        <f t="shared" si="50"/>
        <v>0</v>
      </c>
      <c r="AT93" s="50">
        <f t="shared" si="51"/>
        <v>0</v>
      </c>
      <c r="AU93" s="50">
        <f t="shared" si="52"/>
        <v>0</v>
      </c>
      <c r="AV93" s="50">
        <f t="shared" si="53"/>
        <v>0</v>
      </c>
      <c r="AW93" s="50">
        <f t="shared" si="54"/>
        <v>0</v>
      </c>
      <c r="AX93" s="50">
        <f t="shared" si="55"/>
        <v>0</v>
      </c>
      <c r="AY93" s="50">
        <f t="shared" si="56"/>
        <v>0</v>
      </c>
      <c r="AZ93" s="50">
        <f t="shared" si="57"/>
        <v>0</v>
      </c>
      <c r="BA93" s="50">
        <f t="shared" si="58"/>
        <v>360</v>
      </c>
      <c r="BB93" s="50">
        <f t="shared" si="59"/>
        <v>0</v>
      </c>
    </row>
    <row r="94" spans="2:54" x14ac:dyDescent="0.25">
      <c r="B94" s="14">
        <v>2026</v>
      </c>
      <c r="C94" s="14">
        <v>479</v>
      </c>
      <c r="D94" s="15"/>
      <c r="E94" s="15"/>
      <c r="F94" s="15" t="s">
        <v>58</v>
      </c>
      <c r="G94" s="14" t="e">
        <f>+VLOOKUP(M94,#REF!,5,FALSE)</f>
        <v>#REF!</v>
      </c>
      <c r="H94" s="14" t="e">
        <f>+VLOOKUP(M94,#REF!,7,FALSE)</f>
        <v>#REF!</v>
      </c>
      <c r="I94" s="14"/>
      <c r="J94" s="14"/>
      <c r="K94" s="14"/>
      <c r="L94" s="14"/>
      <c r="M94" s="15" t="str">
        <f t="shared" si="43"/>
        <v>2026EG 2026GPPFORMULACIÓN, MONITOREO, EVALUACIÓN Y MODIFICACIÓN DEL POE</v>
      </c>
      <c r="N94" s="15" t="s">
        <v>163</v>
      </c>
      <c r="O94" s="16"/>
      <c r="P94" s="14" t="s">
        <v>59</v>
      </c>
      <c r="Q94" s="14" t="s">
        <v>12</v>
      </c>
      <c r="R94" s="14" t="s">
        <v>60</v>
      </c>
      <c r="S94" s="14" t="s">
        <v>61</v>
      </c>
      <c r="T94" s="14" t="str">
        <f t="shared" si="44"/>
        <v>2.3</v>
      </c>
      <c r="U94" s="17" t="s">
        <v>75</v>
      </c>
      <c r="V94" s="15" t="s">
        <v>168</v>
      </c>
      <c r="W94" s="15" t="s">
        <v>64</v>
      </c>
      <c r="X94" s="14" t="s">
        <v>77</v>
      </c>
      <c r="Y94" s="18">
        <v>3</v>
      </c>
      <c r="Z94" s="19">
        <v>250</v>
      </c>
      <c r="AA94" s="14"/>
      <c r="AB94" s="14"/>
      <c r="AC94" s="14"/>
      <c r="AD94" s="14">
        <v>3</v>
      </c>
      <c r="AE94" s="20"/>
      <c r="AF94" s="20"/>
      <c r="AG94" s="20"/>
      <c r="AH94" s="20"/>
      <c r="AI94" s="20"/>
      <c r="AJ94" s="20"/>
      <c r="AK94" s="20"/>
      <c r="AL94" s="20"/>
      <c r="AM94" s="19">
        <f t="shared" si="45"/>
        <v>2250</v>
      </c>
      <c r="AN94" s="26" t="s">
        <v>3</v>
      </c>
      <c r="AO94" s="50">
        <f t="shared" ref="AO94:AO106" si="83">+$Y94*AA94*$Z94</f>
        <v>0</v>
      </c>
      <c r="AP94" s="50">
        <f t="shared" ref="AP94:AP106" si="84">+$Y94*AB94*$Z94</f>
        <v>0</v>
      </c>
      <c r="AQ94" s="50">
        <f t="shared" ref="AQ94:AQ106" si="85">+$Y94*AC94*$Z94</f>
        <v>0</v>
      </c>
      <c r="AR94" s="50">
        <f t="shared" ref="AR94:AR106" si="86">+$Y94*AD94*$Z94</f>
        <v>2250</v>
      </c>
      <c r="AS94" s="50">
        <f t="shared" ref="AS94:AS106" si="87">+$Y94*AE94*$Z94</f>
        <v>0</v>
      </c>
      <c r="AT94" s="50">
        <f t="shared" ref="AT94:AT106" si="88">+$Y94*AF94*$Z94</f>
        <v>0</v>
      </c>
      <c r="AU94" s="50">
        <f t="shared" ref="AU94:AU106" si="89">+$Y94*AG94*$Z94</f>
        <v>0</v>
      </c>
      <c r="AV94" s="50">
        <f t="shared" ref="AV94:AV106" si="90">+$Y94*AH94*$Z94</f>
        <v>0</v>
      </c>
      <c r="AW94" s="50">
        <f t="shared" ref="AW94:AW106" si="91">+$Y94*AI94*$Z94</f>
        <v>0</v>
      </c>
      <c r="AX94" s="50">
        <f t="shared" ref="AX94:AX106" si="92">+$Y94*AJ94*$Z94</f>
        <v>0</v>
      </c>
      <c r="AY94" s="50">
        <f t="shared" ref="AY94:AY106" si="93">+$Y94*AK94*$Z94</f>
        <v>0</v>
      </c>
      <c r="AZ94" s="50">
        <f t="shared" ref="AZ94:AZ106" si="94">+$Y94*AL94*$Z94</f>
        <v>0</v>
      </c>
      <c r="BA94" s="50">
        <f t="shared" si="58"/>
        <v>2250</v>
      </c>
      <c r="BB94" s="50">
        <f t="shared" si="59"/>
        <v>0</v>
      </c>
    </row>
    <row r="95" spans="2:54" x14ac:dyDescent="0.25">
      <c r="B95" s="14">
        <v>2026</v>
      </c>
      <c r="C95" s="14">
        <v>479</v>
      </c>
      <c r="D95" s="15"/>
      <c r="E95" s="15"/>
      <c r="F95" s="15" t="s">
        <v>58</v>
      </c>
      <c r="G95" s="14" t="e">
        <f>+VLOOKUP(M95,#REF!,5,FALSE)</f>
        <v>#REF!</v>
      </c>
      <c r="H95" s="14" t="e">
        <f>+VLOOKUP(M95,#REF!,7,FALSE)</f>
        <v>#REF!</v>
      </c>
      <c r="I95" s="14"/>
      <c r="J95" s="14"/>
      <c r="K95" s="14"/>
      <c r="L95" s="14"/>
      <c r="M95" s="15" t="str">
        <f t="shared" si="43"/>
        <v>2026EG 2026GPPFORMULACIÓN, MONITOREO, EVALUACIÓN Y MODIFICACIÓN DEL POE</v>
      </c>
      <c r="N95" s="15" t="s">
        <v>163</v>
      </c>
      <c r="O95" s="16"/>
      <c r="P95" s="14" t="s">
        <v>59</v>
      </c>
      <c r="Q95" s="14" t="s">
        <v>12</v>
      </c>
      <c r="R95" s="14" t="s">
        <v>60</v>
      </c>
      <c r="S95" s="14" t="s">
        <v>61</v>
      </c>
      <c r="T95" s="14" t="str">
        <f t="shared" si="44"/>
        <v>2.3</v>
      </c>
      <c r="U95" s="17" t="s">
        <v>75</v>
      </c>
      <c r="V95" s="15" t="s">
        <v>169</v>
      </c>
      <c r="W95" s="15" t="s">
        <v>64</v>
      </c>
      <c r="X95" s="14" t="s">
        <v>77</v>
      </c>
      <c r="Y95" s="18">
        <v>3</v>
      </c>
      <c r="Z95" s="19">
        <v>250</v>
      </c>
      <c r="AA95" s="14"/>
      <c r="AB95" s="14"/>
      <c r="AC95" s="14"/>
      <c r="AD95" s="14">
        <v>3</v>
      </c>
      <c r="AE95" s="20"/>
      <c r="AF95" s="20"/>
      <c r="AG95" s="20"/>
      <c r="AH95" s="20"/>
      <c r="AI95" s="20"/>
      <c r="AJ95" s="20"/>
      <c r="AK95" s="20"/>
      <c r="AL95" s="20"/>
      <c r="AM95" s="19">
        <f t="shared" si="45"/>
        <v>2250</v>
      </c>
      <c r="AN95" s="26" t="s">
        <v>3</v>
      </c>
      <c r="AO95" s="50">
        <f t="shared" si="83"/>
        <v>0</v>
      </c>
      <c r="AP95" s="50">
        <f t="shared" si="84"/>
        <v>0</v>
      </c>
      <c r="AQ95" s="50">
        <f t="shared" si="85"/>
        <v>0</v>
      </c>
      <c r="AR95" s="50">
        <f t="shared" si="86"/>
        <v>2250</v>
      </c>
      <c r="AS95" s="50">
        <f t="shared" si="87"/>
        <v>0</v>
      </c>
      <c r="AT95" s="50">
        <f t="shared" si="88"/>
        <v>0</v>
      </c>
      <c r="AU95" s="50">
        <f t="shared" si="89"/>
        <v>0</v>
      </c>
      <c r="AV95" s="50">
        <f t="shared" si="90"/>
        <v>0</v>
      </c>
      <c r="AW95" s="50">
        <f t="shared" si="91"/>
        <v>0</v>
      </c>
      <c r="AX95" s="50">
        <f t="shared" si="92"/>
        <v>0</v>
      </c>
      <c r="AY95" s="50">
        <f t="shared" si="93"/>
        <v>0</v>
      </c>
      <c r="AZ95" s="50">
        <f t="shared" si="94"/>
        <v>0</v>
      </c>
      <c r="BA95" s="50">
        <f t="shared" si="58"/>
        <v>2250</v>
      </c>
      <c r="BB95" s="50">
        <f t="shared" si="59"/>
        <v>0</v>
      </c>
    </row>
    <row r="96" spans="2:54" x14ac:dyDescent="0.25">
      <c r="B96" s="14">
        <v>2026</v>
      </c>
      <c r="C96" s="14">
        <v>479</v>
      </c>
      <c r="D96" s="15"/>
      <c r="E96" s="15"/>
      <c r="F96" s="15" t="s">
        <v>58</v>
      </c>
      <c r="G96" s="14" t="e">
        <f>+VLOOKUP(M96,#REF!,5,FALSE)</f>
        <v>#REF!</v>
      </c>
      <c r="H96" s="14" t="e">
        <f>+VLOOKUP(M96,#REF!,7,FALSE)</f>
        <v>#REF!</v>
      </c>
      <c r="I96" s="14"/>
      <c r="J96" s="14"/>
      <c r="K96" s="14"/>
      <c r="L96" s="14"/>
      <c r="M96" s="15" t="str">
        <f t="shared" si="43"/>
        <v>2026EG 2026GPPFORMULACIÓN, MONITOREO, EVALUACIÓN Y MODIFICACIÓN DEL POE</v>
      </c>
      <c r="N96" s="15" t="s">
        <v>163</v>
      </c>
      <c r="O96" s="16"/>
      <c r="P96" s="14" t="s">
        <v>59</v>
      </c>
      <c r="Q96" s="14" t="s">
        <v>12</v>
      </c>
      <c r="R96" s="14" t="s">
        <v>60</v>
      </c>
      <c r="S96" s="14" t="s">
        <v>61</v>
      </c>
      <c r="T96" s="14" t="str">
        <f t="shared" si="44"/>
        <v>2.3</v>
      </c>
      <c r="U96" s="17" t="s">
        <v>75</v>
      </c>
      <c r="V96" s="15" t="s">
        <v>170</v>
      </c>
      <c r="W96" s="15" t="s">
        <v>64</v>
      </c>
      <c r="X96" s="14" t="s">
        <v>77</v>
      </c>
      <c r="Y96" s="18">
        <v>2</v>
      </c>
      <c r="Z96" s="19">
        <v>250</v>
      </c>
      <c r="AA96" s="14"/>
      <c r="AB96" s="14"/>
      <c r="AC96" s="14"/>
      <c r="AD96" s="14">
        <v>3</v>
      </c>
      <c r="AE96" s="20"/>
      <c r="AF96" s="20"/>
      <c r="AG96" s="20"/>
      <c r="AH96" s="20"/>
      <c r="AI96" s="20"/>
      <c r="AJ96" s="20"/>
      <c r="AK96" s="20"/>
      <c r="AL96" s="20"/>
      <c r="AM96" s="19">
        <f t="shared" si="45"/>
        <v>1500</v>
      </c>
      <c r="AN96" s="26" t="s">
        <v>3</v>
      </c>
      <c r="AO96" s="50">
        <f t="shared" si="83"/>
        <v>0</v>
      </c>
      <c r="AP96" s="50">
        <f t="shared" si="84"/>
        <v>0</v>
      </c>
      <c r="AQ96" s="50">
        <f t="shared" si="85"/>
        <v>0</v>
      </c>
      <c r="AR96" s="50">
        <f t="shared" si="86"/>
        <v>1500</v>
      </c>
      <c r="AS96" s="50">
        <f t="shared" si="87"/>
        <v>0</v>
      </c>
      <c r="AT96" s="50">
        <f t="shared" si="88"/>
        <v>0</v>
      </c>
      <c r="AU96" s="50">
        <f t="shared" si="89"/>
        <v>0</v>
      </c>
      <c r="AV96" s="50">
        <f t="shared" si="90"/>
        <v>0</v>
      </c>
      <c r="AW96" s="50">
        <f t="shared" si="91"/>
        <v>0</v>
      </c>
      <c r="AX96" s="50">
        <f t="shared" si="92"/>
        <v>0</v>
      </c>
      <c r="AY96" s="50">
        <f t="shared" si="93"/>
        <v>0</v>
      </c>
      <c r="AZ96" s="50">
        <f t="shared" si="94"/>
        <v>0</v>
      </c>
      <c r="BA96" s="50">
        <f t="shared" si="58"/>
        <v>1500</v>
      </c>
      <c r="BB96" s="50">
        <f t="shared" si="59"/>
        <v>0</v>
      </c>
    </row>
    <row r="97" spans="2:54" x14ac:dyDescent="0.25">
      <c r="B97" s="14">
        <v>2026</v>
      </c>
      <c r="C97" s="14">
        <v>479</v>
      </c>
      <c r="D97" s="15"/>
      <c r="E97" s="15"/>
      <c r="F97" s="15" t="s">
        <v>58</v>
      </c>
      <c r="G97" s="14" t="e">
        <f>+VLOOKUP(M97,#REF!,5,FALSE)</f>
        <v>#REF!</v>
      </c>
      <c r="H97" s="14" t="e">
        <f>+VLOOKUP(M97,#REF!,7,FALSE)</f>
        <v>#REF!</v>
      </c>
      <c r="I97" s="14"/>
      <c r="J97" s="14"/>
      <c r="K97" s="14"/>
      <c r="L97" s="14"/>
      <c r="M97" s="15" t="str">
        <f t="shared" si="43"/>
        <v>2026EG 2026GPPFORMULACIÓN, MONITOREO, EVALUACIÓN Y MODIFICACIÓN DEL POE</v>
      </c>
      <c r="N97" s="15" t="s">
        <v>163</v>
      </c>
      <c r="O97" s="16"/>
      <c r="P97" s="14" t="s">
        <v>59</v>
      </c>
      <c r="Q97" s="14" t="s">
        <v>12</v>
      </c>
      <c r="R97" s="14" t="s">
        <v>60</v>
      </c>
      <c r="S97" s="14" t="s">
        <v>61</v>
      </c>
      <c r="T97" s="14" t="str">
        <f t="shared" si="44"/>
        <v>2.3</v>
      </c>
      <c r="U97" s="17" t="s">
        <v>75</v>
      </c>
      <c r="V97" s="15" t="s">
        <v>171</v>
      </c>
      <c r="W97" s="15" t="s">
        <v>64</v>
      </c>
      <c r="X97" s="14" t="s">
        <v>77</v>
      </c>
      <c r="Y97" s="18">
        <v>3</v>
      </c>
      <c r="Z97" s="19">
        <v>250</v>
      </c>
      <c r="AA97" s="14"/>
      <c r="AB97" s="14"/>
      <c r="AC97" s="14"/>
      <c r="AD97" s="14">
        <v>3</v>
      </c>
      <c r="AE97" s="20"/>
      <c r="AF97" s="20"/>
      <c r="AG97" s="20"/>
      <c r="AH97" s="20"/>
      <c r="AI97" s="20"/>
      <c r="AJ97" s="20"/>
      <c r="AK97" s="20"/>
      <c r="AL97" s="20"/>
      <c r="AM97" s="19">
        <f t="shared" si="45"/>
        <v>2250</v>
      </c>
      <c r="AN97" s="26" t="s">
        <v>3</v>
      </c>
      <c r="AO97" s="50">
        <f t="shared" si="83"/>
        <v>0</v>
      </c>
      <c r="AP97" s="50">
        <f t="shared" si="84"/>
        <v>0</v>
      </c>
      <c r="AQ97" s="50">
        <f t="shared" si="85"/>
        <v>0</v>
      </c>
      <c r="AR97" s="50">
        <f t="shared" si="86"/>
        <v>2250</v>
      </c>
      <c r="AS97" s="50">
        <f t="shared" si="87"/>
        <v>0</v>
      </c>
      <c r="AT97" s="50">
        <f t="shared" si="88"/>
        <v>0</v>
      </c>
      <c r="AU97" s="50">
        <f t="shared" si="89"/>
        <v>0</v>
      </c>
      <c r="AV97" s="50">
        <f t="shared" si="90"/>
        <v>0</v>
      </c>
      <c r="AW97" s="50">
        <f t="shared" si="91"/>
        <v>0</v>
      </c>
      <c r="AX97" s="50">
        <f t="shared" si="92"/>
        <v>0</v>
      </c>
      <c r="AY97" s="50">
        <f t="shared" si="93"/>
        <v>0</v>
      </c>
      <c r="AZ97" s="50">
        <f t="shared" si="94"/>
        <v>0</v>
      </c>
      <c r="BA97" s="50">
        <f t="shared" si="58"/>
        <v>2250</v>
      </c>
      <c r="BB97" s="50">
        <f t="shared" si="59"/>
        <v>0</v>
      </c>
    </row>
    <row r="98" spans="2:54" x14ac:dyDescent="0.25">
      <c r="B98" s="14">
        <v>2026</v>
      </c>
      <c r="C98" s="14">
        <v>479</v>
      </c>
      <c r="D98" s="15"/>
      <c r="E98" s="15"/>
      <c r="F98" s="15" t="s">
        <v>58</v>
      </c>
      <c r="G98" s="14" t="e">
        <f>+VLOOKUP(M98,#REF!,5,FALSE)</f>
        <v>#REF!</v>
      </c>
      <c r="H98" s="14" t="e">
        <f>+VLOOKUP(M98,#REF!,7,FALSE)</f>
        <v>#REF!</v>
      </c>
      <c r="I98" s="14"/>
      <c r="J98" s="14"/>
      <c r="K98" s="14"/>
      <c r="L98" s="14"/>
      <c r="M98" s="15" t="str">
        <f t="shared" si="43"/>
        <v>2026EG 2026GPPFORMULACIÓN, MONITOREO, EVALUACIÓN Y MODIFICACIÓN DEL POE</v>
      </c>
      <c r="N98" s="15" t="s">
        <v>163</v>
      </c>
      <c r="O98" s="16"/>
      <c r="P98" s="14" t="s">
        <v>59</v>
      </c>
      <c r="Q98" s="14" t="s">
        <v>12</v>
      </c>
      <c r="R98" s="14" t="s">
        <v>60</v>
      </c>
      <c r="S98" s="14" t="s">
        <v>61</v>
      </c>
      <c r="T98" s="14" t="str">
        <f t="shared" si="44"/>
        <v>2.3</v>
      </c>
      <c r="U98" s="17" t="s">
        <v>75</v>
      </c>
      <c r="V98" s="15" t="s">
        <v>172</v>
      </c>
      <c r="W98" s="15" t="s">
        <v>64</v>
      </c>
      <c r="X98" s="14" t="s">
        <v>77</v>
      </c>
      <c r="Y98" s="18">
        <v>2</v>
      </c>
      <c r="Z98" s="19">
        <v>250</v>
      </c>
      <c r="AA98" s="14"/>
      <c r="AB98" s="14"/>
      <c r="AC98" s="14"/>
      <c r="AD98" s="14">
        <v>3</v>
      </c>
      <c r="AE98" s="20"/>
      <c r="AF98" s="20"/>
      <c r="AG98" s="20"/>
      <c r="AH98" s="20"/>
      <c r="AI98" s="20"/>
      <c r="AJ98" s="20"/>
      <c r="AK98" s="20"/>
      <c r="AL98" s="20"/>
      <c r="AM98" s="19">
        <f t="shared" si="45"/>
        <v>1500</v>
      </c>
      <c r="AN98" s="26" t="s">
        <v>3</v>
      </c>
      <c r="AO98" s="50">
        <f t="shared" si="83"/>
        <v>0</v>
      </c>
      <c r="AP98" s="50">
        <f t="shared" si="84"/>
        <v>0</v>
      </c>
      <c r="AQ98" s="50">
        <f t="shared" si="85"/>
        <v>0</v>
      </c>
      <c r="AR98" s="50">
        <f t="shared" si="86"/>
        <v>1500</v>
      </c>
      <c r="AS98" s="50">
        <f t="shared" si="87"/>
        <v>0</v>
      </c>
      <c r="AT98" s="50">
        <f t="shared" si="88"/>
        <v>0</v>
      </c>
      <c r="AU98" s="50">
        <f t="shared" si="89"/>
        <v>0</v>
      </c>
      <c r="AV98" s="50">
        <f t="shared" si="90"/>
        <v>0</v>
      </c>
      <c r="AW98" s="50">
        <f t="shared" si="91"/>
        <v>0</v>
      </c>
      <c r="AX98" s="50">
        <f t="shared" si="92"/>
        <v>0</v>
      </c>
      <c r="AY98" s="50">
        <f t="shared" si="93"/>
        <v>0</v>
      </c>
      <c r="AZ98" s="50">
        <f t="shared" si="94"/>
        <v>0</v>
      </c>
      <c r="BA98" s="50">
        <f t="shared" si="58"/>
        <v>1500</v>
      </c>
      <c r="BB98" s="50">
        <f t="shared" si="59"/>
        <v>0</v>
      </c>
    </row>
    <row r="99" spans="2:54" x14ac:dyDescent="0.25">
      <c r="B99" s="14">
        <v>2026</v>
      </c>
      <c r="C99" s="14">
        <v>479</v>
      </c>
      <c r="D99" s="15"/>
      <c r="E99" s="15"/>
      <c r="F99" s="15" t="s">
        <v>58</v>
      </c>
      <c r="G99" s="14" t="e">
        <f>+VLOOKUP(M99,#REF!,5,FALSE)</f>
        <v>#REF!</v>
      </c>
      <c r="H99" s="14" t="e">
        <f>+VLOOKUP(M99,#REF!,7,FALSE)</f>
        <v>#REF!</v>
      </c>
      <c r="I99" s="14"/>
      <c r="J99" s="14"/>
      <c r="K99" s="14"/>
      <c r="L99" s="14"/>
      <c r="M99" s="15" t="str">
        <f t="shared" si="43"/>
        <v>2026EG 2026GPPFORMULACIÓN, MONITOREO, EVALUACIÓN Y MODIFICACIÓN DEL POE</v>
      </c>
      <c r="N99" s="15" t="s">
        <v>163</v>
      </c>
      <c r="O99" s="16"/>
      <c r="P99" s="14" t="s">
        <v>59</v>
      </c>
      <c r="Q99" s="14" t="s">
        <v>12</v>
      </c>
      <c r="R99" s="14" t="s">
        <v>60</v>
      </c>
      <c r="S99" s="14" t="s">
        <v>61</v>
      </c>
      <c r="T99" s="14" t="str">
        <f t="shared" si="44"/>
        <v>2.3</v>
      </c>
      <c r="U99" s="17" t="s">
        <v>75</v>
      </c>
      <c r="V99" s="15" t="s">
        <v>173</v>
      </c>
      <c r="W99" s="15" t="s">
        <v>64</v>
      </c>
      <c r="X99" s="14" t="s">
        <v>77</v>
      </c>
      <c r="Y99" s="18">
        <v>2</v>
      </c>
      <c r="Z99" s="19">
        <v>250</v>
      </c>
      <c r="AA99" s="14"/>
      <c r="AB99" s="14"/>
      <c r="AC99" s="14"/>
      <c r="AD99" s="14">
        <v>3</v>
      </c>
      <c r="AE99" s="20"/>
      <c r="AF99" s="20"/>
      <c r="AG99" s="20"/>
      <c r="AH99" s="20"/>
      <c r="AI99" s="20"/>
      <c r="AJ99" s="20"/>
      <c r="AK99" s="20"/>
      <c r="AL99" s="20"/>
      <c r="AM99" s="19">
        <f t="shared" si="45"/>
        <v>1500</v>
      </c>
      <c r="AN99" s="26" t="s">
        <v>3</v>
      </c>
      <c r="AO99" s="50">
        <f t="shared" si="83"/>
        <v>0</v>
      </c>
      <c r="AP99" s="50">
        <f t="shared" si="84"/>
        <v>0</v>
      </c>
      <c r="AQ99" s="50">
        <f t="shared" si="85"/>
        <v>0</v>
      </c>
      <c r="AR99" s="50">
        <f t="shared" si="86"/>
        <v>1500</v>
      </c>
      <c r="AS99" s="50">
        <f t="shared" si="87"/>
        <v>0</v>
      </c>
      <c r="AT99" s="50">
        <f t="shared" si="88"/>
        <v>0</v>
      </c>
      <c r="AU99" s="50">
        <f t="shared" si="89"/>
        <v>0</v>
      </c>
      <c r="AV99" s="50">
        <f t="shared" si="90"/>
        <v>0</v>
      </c>
      <c r="AW99" s="50">
        <f t="shared" si="91"/>
        <v>0</v>
      </c>
      <c r="AX99" s="50">
        <f t="shared" si="92"/>
        <v>0</v>
      </c>
      <c r="AY99" s="50">
        <f t="shared" si="93"/>
        <v>0</v>
      </c>
      <c r="AZ99" s="50">
        <f t="shared" si="94"/>
        <v>0</v>
      </c>
      <c r="BA99" s="50">
        <f t="shared" si="58"/>
        <v>1500</v>
      </c>
      <c r="BB99" s="50">
        <f t="shared" si="59"/>
        <v>0</v>
      </c>
    </row>
    <row r="100" spans="2:54" x14ac:dyDescent="0.25">
      <c r="B100" s="14">
        <v>2026</v>
      </c>
      <c r="C100" s="14">
        <v>479</v>
      </c>
      <c r="D100" s="15"/>
      <c r="E100" s="15"/>
      <c r="F100" s="15" t="s">
        <v>58</v>
      </c>
      <c r="G100" s="14" t="e">
        <f>+VLOOKUP(M100,#REF!,5,FALSE)</f>
        <v>#REF!</v>
      </c>
      <c r="H100" s="14" t="e">
        <f>+VLOOKUP(M100,#REF!,7,FALSE)</f>
        <v>#REF!</v>
      </c>
      <c r="I100" s="14"/>
      <c r="J100" s="14"/>
      <c r="K100" s="14"/>
      <c r="L100" s="14"/>
      <c r="M100" s="15" t="str">
        <f t="shared" si="43"/>
        <v>2026EG 2026GPPFORMULACIÓN, MONITOREO, EVALUACIÓN Y MODIFICACIÓN DEL POE</v>
      </c>
      <c r="N100" s="15" t="s">
        <v>163</v>
      </c>
      <c r="O100" s="16"/>
      <c r="P100" s="14" t="s">
        <v>59</v>
      </c>
      <c r="Q100" s="14" t="s">
        <v>12</v>
      </c>
      <c r="R100" s="14" t="s">
        <v>60</v>
      </c>
      <c r="S100" s="14" t="s">
        <v>61</v>
      </c>
      <c r="T100" s="14" t="str">
        <f t="shared" si="44"/>
        <v>2.3</v>
      </c>
      <c r="U100" s="17" t="s">
        <v>75</v>
      </c>
      <c r="V100" s="15" t="s">
        <v>174</v>
      </c>
      <c r="W100" s="15" t="s">
        <v>64</v>
      </c>
      <c r="X100" s="14" t="s">
        <v>77</v>
      </c>
      <c r="Y100" s="18">
        <v>2</v>
      </c>
      <c r="Z100" s="19">
        <v>250</v>
      </c>
      <c r="AA100" s="14"/>
      <c r="AB100" s="14"/>
      <c r="AC100" s="14"/>
      <c r="AD100" s="14">
        <v>3</v>
      </c>
      <c r="AE100" s="20"/>
      <c r="AF100" s="20"/>
      <c r="AG100" s="20"/>
      <c r="AH100" s="20"/>
      <c r="AI100" s="20"/>
      <c r="AJ100" s="20"/>
      <c r="AK100" s="20"/>
      <c r="AL100" s="20"/>
      <c r="AM100" s="19">
        <f t="shared" si="45"/>
        <v>1500</v>
      </c>
      <c r="AN100" s="26" t="s">
        <v>3</v>
      </c>
      <c r="AO100" s="50">
        <f t="shared" si="83"/>
        <v>0</v>
      </c>
      <c r="AP100" s="50">
        <f t="shared" si="84"/>
        <v>0</v>
      </c>
      <c r="AQ100" s="50">
        <f t="shared" si="85"/>
        <v>0</v>
      </c>
      <c r="AR100" s="50">
        <f t="shared" si="86"/>
        <v>1500</v>
      </c>
      <c r="AS100" s="50">
        <f t="shared" si="87"/>
        <v>0</v>
      </c>
      <c r="AT100" s="50">
        <f t="shared" si="88"/>
        <v>0</v>
      </c>
      <c r="AU100" s="50">
        <f t="shared" si="89"/>
        <v>0</v>
      </c>
      <c r="AV100" s="50">
        <f t="shared" si="90"/>
        <v>0</v>
      </c>
      <c r="AW100" s="50">
        <f t="shared" si="91"/>
        <v>0</v>
      </c>
      <c r="AX100" s="50">
        <f t="shared" si="92"/>
        <v>0</v>
      </c>
      <c r="AY100" s="50">
        <f t="shared" si="93"/>
        <v>0</v>
      </c>
      <c r="AZ100" s="50">
        <f t="shared" si="94"/>
        <v>0</v>
      </c>
      <c r="BA100" s="50">
        <f t="shared" si="58"/>
        <v>1500</v>
      </c>
      <c r="BB100" s="50">
        <f t="shared" si="59"/>
        <v>0</v>
      </c>
    </row>
    <row r="101" spans="2:54" x14ac:dyDescent="0.25">
      <c r="B101" s="14">
        <v>2026</v>
      </c>
      <c r="C101" s="14">
        <v>479</v>
      </c>
      <c r="D101" s="15"/>
      <c r="E101" s="15"/>
      <c r="F101" s="15" t="s">
        <v>58</v>
      </c>
      <c r="G101" s="14" t="e">
        <f>+VLOOKUP(M101,#REF!,5,FALSE)</f>
        <v>#REF!</v>
      </c>
      <c r="H101" s="14" t="e">
        <f>+VLOOKUP(M101,#REF!,7,FALSE)</f>
        <v>#REF!</v>
      </c>
      <c r="I101" s="14"/>
      <c r="J101" s="14"/>
      <c r="K101" s="14"/>
      <c r="L101" s="14"/>
      <c r="M101" s="15" t="str">
        <f t="shared" si="43"/>
        <v>2026EG 2026GPPFORMULACIÓN, MONITOREO, EVALUACIÓN Y MODIFICACIÓN DEL POE</v>
      </c>
      <c r="N101" s="15" t="s">
        <v>163</v>
      </c>
      <c r="O101" s="16"/>
      <c r="P101" s="14" t="s">
        <v>59</v>
      </c>
      <c r="Q101" s="14" t="s">
        <v>12</v>
      </c>
      <c r="R101" s="14" t="s">
        <v>60</v>
      </c>
      <c r="S101" s="14" t="s">
        <v>61</v>
      </c>
      <c r="T101" s="14" t="str">
        <f t="shared" si="44"/>
        <v>2.3</v>
      </c>
      <c r="U101" s="17" t="s">
        <v>75</v>
      </c>
      <c r="V101" s="15" t="s">
        <v>175</v>
      </c>
      <c r="W101" s="15" t="s">
        <v>64</v>
      </c>
      <c r="X101" s="14" t="s">
        <v>77</v>
      </c>
      <c r="Y101" s="18">
        <v>2</v>
      </c>
      <c r="Z101" s="19">
        <v>250</v>
      </c>
      <c r="AA101" s="14"/>
      <c r="AB101" s="14"/>
      <c r="AC101" s="14"/>
      <c r="AD101" s="14">
        <v>3</v>
      </c>
      <c r="AE101" s="20"/>
      <c r="AF101" s="20"/>
      <c r="AG101" s="20"/>
      <c r="AH101" s="20"/>
      <c r="AI101" s="20"/>
      <c r="AJ101" s="20"/>
      <c r="AK101" s="20"/>
      <c r="AL101" s="20"/>
      <c r="AM101" s="19">
        <f t="shared" si="45"/>
        <v>1500</v>
      </c>
      <c r="AN101" s="26" t="s">
        <v>3</v>
      </c>
      <c r="AO101" s="50">
        <f t="shared" si="83"/>
        <v>0</v>
      </c>
      <c r="AP101" s="50">
        <f t="shared" si="84"/>
        <v>0</v>
      </c>
      <c r="AQ101" s="50">
        <f t="shared" si="85"/>
        <v>0</v>
      </c>
      <c r="AR101" s="50">
        <f t="shared" si="86"/>
        <v>1500</v>
      </c>
      <c r="AS101" s="50">
        <f t="shared" si="87"/>
        <v>0</v>
      </c>
      <c r="AT101" s="50">
        <f t="shared" si="88"/>
        <v>0</v>
      </c>
      <c r="AU101" s="50">
        <f t="shared" si="89"/>
        <v>0</v>
      </c>
      <c r="AV101" s="50">
        <f t="shared" si="90"/>
        <v>0</v>
      </c>
      <c r="AW101" s="50">
        <f t="shared" si="91"/>
        <v>0</v>
      </c>
      <c r="AX101" s="50">
        <f t="shared" si="92"/>
        <v>0</v>
      </c>
      <c r="AY101" s="50">
        <f t="shared" si="93"/>
        <v>0</v>
      </c>
      <c r="AZ101" s="50">
        <f t="shared" si="94"/>
        <v>0</v>
      </c>
      <c r="BA101" s="50">
        <f t="shared" si="58"/>
        <v>1500</v>
      </c>
      <c r="BB101" s="50">
        <f t="shared" si="59"/>
        <v>0</v>
      </c>
    </row>
    <row r="102" spans="2:54" x14ac:dyDescent="0.25">
      <c r="B102" s="14">
        <v>2026</v>
      </c>
      <c r="C102" s="14">
        <v>479</v>
      </c>
      <c r="D102" s="15"/>
      <c r="E102" s="15"/>
      <c r="F102" s="15" t="s">
        <v>58</v>
      </c>
      <c r="G102" s="14" t="e">
        <f>+VLOOKUP(M102,#REF!,5,FALSE)</f>
        <v>#REF!</v>
      </c>
      <c r="H102" s="14" t="e">
        <f>+VLOOKUP(M102,#REF!,7,FALSE)</f>
        <v>#REF!</v>
      </c>
      <c r="I102" s="14"/>
      <c r="J102" s="14"/>
      <c r="K102" s="14"/>
      <c r="L102" s="14"/>
      <c r="M102" s="15" t="str">
        <f t="shared" si="43"/>
        <v>2026EG 2026GPPFORMULACIÓN, MONITOREO, EVALUACIÓN Y MODIFICACIÓN DEL POE</v>
      </c>
      <c r="N102" s="15" t="s">
        <v>163</v>
      </c>
      <c r="O102" s="16"/>
      <c r="P102" s="14" t="s">
        <v>59</v>
      </c>
      <c r="Q102" s="14" t="s">
        <v>12</v>
      </c>
      <c r="R102" s="14" t="s">
        <v>60</v>
      </c>
      <c r="S102" s="14" t="s">
        <v>61</v>
      </c>
      <c r="T102" s="14" t="str">
        <f t="shared" si="44"/>
        <v>2.3</v>
      </c>
      <c r="U102" s="17" t="s">
        <v>75</v>
      </c>
      <c r="V102" s="15" t="s">
        <v>176</v>
      </c>
      <c r="W102" s="15" t="s">
        <v>64</v>
      </c>
      <c r="X102" s="14" t="s">
        <v>77</v>
      </c>
      <c r="Y102" s="18">
        <v>3</v>
      </c>
      <c r="Z102" s="19">
        <v>250</v>
      </c>
      <c r="AA102" s="14"/>
      <c r="AB102" s="14"/>
      <c r="AC102" s="14"/>
      <c r="AD102" s="14">
        <v>3</v>
      </c>
      <c r="AE102" s="20"/>
      <c r="AF102" s="20"/>
      <c r="AG102" s="20"/>
      <c r="AH102" s="20"/>
      <c r="AI102" s="20"/>
      <c r="AJ102" s="20"/>
      <c r="AK102" s="20"/>
      <c r="AL102" s="20"/>
      <c r="AM102" s="19">
        <f t="shared" si="45"/>
        <v>2250</v>
      </c>
      <c r="AN102" s="26" t="s">
        <v>3</v>
      </c>
      <c r="AO102" s="50">
        <f t="shared" si="83"/>
        <v>0</v>
      </c>
      <c r="AP102" s="50">
        <f t="shared" si="84"/>
        <v>0</v>
      </c>
      <c r="AQ102" s="50">
        <f t="shared" si="85"/>
        <v>0</v>
      </c>
      <c r="AR102" s="50">
        <f t="shared" si="86"/>
        <v>2250</v>
      </c>
      <c r="AS102" s="50">
        <f t="shared" si="87"/>
        <v>0</v>
      </c>
      <c r="AT102" s="50">
        <f t="shared" si="88"/>
        <v>0</v>
      </c>
      <c r="AU102" s="50">
        <f t="shared" si="89"/>
        <v>0</v>
      </c>
      <c r="AV102" s="50">
        <f t="shared" si="90"/>
        <v>0</v>
      </c>
      <c r="AW102" s="50">
        <f t="shared" si="91"/>
        <v>0</v>
      </c>
      <c r="AX102" s="50">
        <f t="shared" si="92"/>
        <v>0</v>
      </c>
      <c r="AY102" s="50">
        <f t="shared" si="93"/>
        <v>0</v>
      </c>
      <c r="AZ102" s="50">
        <f t="shared" si="94"/>
        <v>0</v>
      </c>
      <c r="BA102" s="50">
        <f t="shared" si="58"/>
        <v>2250</v>
      </c>
      <c r="BB102" s="50">
        <f t="shared" si="59"/>
        <v>0</v>
      </c>
    </row>
    <row r="103" spans="2:54" x14ac:dyDescent="0.25">
      <c r="B103" s="14">
        <v>2026</v>
      </c>
      <c r="C103" s="14">
        <v>479</v>
      </c>
      <c r="D103" s="15"/>
      <c r="E103" s="15"/>
      <c r="F103" s="15" t="s">
        <v>58</v>
      </c>
      <c r="G103" s="14" t="e">
        <f>+VLOOKUP(M103,#REF!,5,FALSE)</f>
        <v>#REF!</v>
      </c>
      <c r="H103" s="14" t="e">
        <f>+VLOOKUP(M103,#REF!,7,FALSE)</f>
        <v>#REF!</v>
      </c>
      <c r="I103" s="14"/>
      <c r="J103" s="14"/>
      <c r="K103" s="14"/>
      <c r="L103" s="14"/>
      <c r="M103" s="15" t="str">
        <f t="shared" si="43"/>
        <v>2026EG 2026GPPFORMULACIÓN, MONITOREO, EVALUACIÓN Y MODIFICACIÓN DEL POE</v>
      </c>
      <c r="N103" s="15" t="s">
        <v>163</v>
      </c>
      <c r="O103" s="16"/>
      <c r="P103" s="14" t="s">
        <v>59</v>
      </c>
      <c r="Q103" s="14" t="s">
        <v>12</v>
      </c>
      <c r="R103" s="14" t="s">
        <v>60</v>
      </c>
      <c r="S103" s="14" t="s">
        <v>61</v>
      </c>
      <c r="T103" s="14" t="str">
        <f t="shared" si="44"/>
        <v>2.3</v>
      </c>
      <c r="U103" s="17" t="s">
        <v>75</v>
      </c>
      <c r="V103" s="15" t="s">
        <v>177</v>
      </c>
      <c r="W103" s="15" t="s">
        <v>64</v>
      </c>
      <c r="X103" s="14" t="s">
        <v>77</v>
      </c>
      <c r="Y103" s="18">
        <v>2</v>
      </c>
      <c r="Z103" s="19">
        <v>250</v>
      </c>
      <c r="AA103" s="14"/>
      <c r="AB103" s="14"/>
      <c r="AC103" s="14"/>
      <c r="AD103" s="14">
        <v>3</v>
      </c>
      <c r="AE103" s="20"/>
      <c r="AF103" s="20"/>
      <c r="AG103" s="20"/>
      <c r="AH103" s="20"/>
      <c r="AI103" s="20"/>
      <c r="AJ103" s="20"/>
      <c r="AK103" s="20"/>
      <c r="AL103" s="20"/>
      <c r="AM103" s="19">
        <f t="shared" si="45"/>
        <v>1500</v>
      </c>
      <c r="AN103" s="26" t="s">
        <v>3</v>
      </c>
      <c r="AO103" s="50">
        <f t="shared" si="83"/>
        <v>0</v>
      </c>
      <c r="AP103" s="50">
        <f t="shared" si="84"/>
        <v>0</v>
      </c>
      <c r="AQ103" s="50">
        <f t="shared" si="85"/>
        <v>0</v>
      </c>
      <c r="AR103" s="50">
        <f t="shared" si="86"/>
        <v>1500</v>
      </c>
      <c r="AS103" s="50">
        <f t="shared" si="87"/>
        <v>0</v>
      </c>
      <c r="AT103" s="50">
        <f t="shared" si="88"/>
        <v>0</v>
      </c>
      <c r="AU103" s="50">
        <f t="shared" si="89"/>
        <v>0</v>
      </c>
      <c r="AV103" s="50">
        <f t="shared" si="90"/>
        <v>0</v>
      </c>
      <c r="AW103" s="50">
        <f t="shared" si="91"/>
        <v>0</v>
      </c>
      <c r="AX103" s="50">
        <f t="shared" si="92"/>
        <v>0</v>
      </c>
      <c r="AY103" s="50">
        <f t="shared" si="93"/>
        <v>0</v>
      </c>
      <c r="AZ103" s="50">
        <f t="shared" si="94"/>
        <v>0</v>
      </c>
      <c r="BA103" s="50">
        <f t="shared" si="58"/>
        <v>1500</v>
      </c>
      <c r="BB103" s="50">
        <f t="shared" si="59"/>
        <v>0</v>
      </c>
    </row>
    <row r="104" spans="2:54" x14ac:dyDescent="0.25">
      <c r="B104" s="14">
        <v>2026</v>
      </c>
      <c r="C104" s="14">
        <v>479</v>
      </c>
      <c r="D104" s="15"/>
      <c r="E104" s="15"/>
      <c r="F104" s="15" t="s">
        <v>58</v>
      </c>
      <c r="G104" s="14" t="e">
        <f>+VLOOKUP(M104,#REF!,5,FALSE)</f>
        <v>#REF!</v>
      </c>
      <c r="H104" s="14" t="e">
        <f>+VLOOKUP(M104,#REF!,7,FALSE)</f>
        <v>#REF!</v>
      </c>
      <c r="I104" s="14"/>
      <c r="J104" s="14"/>
      <c r="K104" s="14"/>
      <c r="L104" s="14"/>
      <c r="M104" s="15" t="str">
        <f t="shared" si="43"/>
        <v>2026EG 2026GPPFORMULACIÓN, MONITOREO, EVALUACIÓN Y MODIFICACIÓN DEL POE</v>
      </c>
      <c r="N104" s="15" t="s">
        <v>163</v>
      </c>
      <c r="O104" s="16"/>
      <c r="P104" s="14" t="s">
        <v>59</v>
      </c>
      <c r="Q104" s="14" t="s">
        <v>12</v>
      </c>
      <c r="R104" s="14" t="s">
        <v>60</v>
      </c>
      <c r="S104" s="14" t="s">
        <v>61</v>
      </c>
      <c r="T104" s="14" t="str">
        <f t="shared" si="44"/>
        <v>2.3</v>
      </c>
      <c r="U104" s="17" t="s">
        <v>75</v>
      </c>
      <c r="V104" s="15" t="s">
        <v>178</v>
      </c>
      <c r="W104" s="15" t="s">
        <v>64</v>
      </c>
      <c r="X104" s="14" t="s">
        <v>77</v>
      </c>
      <c r="Y104" s="18">
        <v>2</v>
      </c>
      <c r="Z104" s="19">
        <v>250</v>
      </c>
      <c r="AA104" s="14"/>
      <c r="AB104" s="14"/>
      <c r="AC104" s="14"/>
      <c r="AD104" s="14">
        <v>3</v>
      </c>
      <c r="AE104" s="20"/>
      <c r="AF104" s="20"/>
      <c r="AG104" s="20"/>
      <c r="AH104" s="20"/>
      <c r="AI104" s="20"/>
      <c r="AJ104" s="20"/>
      <c r="AK104" s="20"/>
      <c r="AL104" s="20"/>
      <c r="AM104" s="19">
        <f t="shared" si="45"/>
        <v>1500</v>
      </c>
      <c r="AN104" s="26" t="s">
        <v>3</v>
      </c>
      <c r="AO104" s="50">
        <f t="shared" si="83"/>
        <v>0</v>
      </c>
      <c r="AP104" s="50">
        <f t="shared" si="84"/>
        <v>0</v>
      </c>
      <c r="AQ104" s="50">
        <f t="shared" si="85"/>
        <v>0</v>
      </c>
      <c r="AR104" s="50">
        <f t="shared" si="86"/>
        <v>1500</v>
      </c>
      <c r="AS104" s="50">
        <f t="shared" si="87"/>
        <v>0</v>
      </c>
      <c r="AT104" s="50">
        <f t="shared" si="88"/>
        <v>0</v>
      </c>
      <c r="AU104" s="50">
        <f t="shared" si="89"/>
        <v>0</v>
      </c>
      <c r="AV104" s="50">
        <f t="shared" si="90"/>
        <v>0</v>
      </c>
      <c r="AW104" s="50">
        <f t="shared" si="91"/>
        <v>0</v>
      </c>
      <c r="AX104" s="50">
        <f t="shared" si="92"/>
        <v>0</v>
      </c>
      <c r="AY104" s="50">
        <f t="shared" si="93"/>
        <v>0</v>
      </c>
      <c r="AZ104" s="50">
        <f t="shared" si="94"/>
        <v>0</v>
      </c>
      <c r="BA104" s="50">
        <f t="shared" si="58"/>
        <v>1500</v>
      </c>
      <c r="BB104" s="50">
        <f t="shared" si="59"/>
        <v>0</v>
      </c>
    </row>
    <row r="105" spans="2:54" x14ac:dyDescent="0.25">
      <c r="B105" s="14">
        <v>2026</v>
      </c>
      <c r="C105" s="14">
        <v>479</v>
      </c>
      <c r="D105" s="15"/>
      <c r="E105" s="15"/>
      <c r="F105" s="15" t="s">
        <v>58</v>
      </c>
      <c r="G105" s="14" t="e">
        <f>+VLOOKUP(M105,#REF!,5,FALSE)</f>
        <v>#REF!</v>
      </c>
      <c r="H105" s="14" t="e">
        <f>+VLOOKUP(M105,#REF!,7,FALSE)</f>
        <v>#REF!</v>
      </c>
      <c r="I105" s="14"/>
      <c r="J105" s="14"/>
      <c r="K105" s="14"/>
      <c r="L105" s="14"/>
      <c r="M105" s="15" t="str">
        <f t="shared" si="43"/>
        <v>2026EG 2026GPPFORMULACIÓN, MONITOREO, EVALUACIÓN Y MODIFICACIÓN DEL POE</v>
      </c>
      <c r="N105" s="15" t="s">
        <v>163</v>
      </c>
      <c r="O105" s="16"/>
      <c r="P105" s="14" t="s">
        <v>59</v>
      </c>
      <c r="Q105" s="14" t="s">
        <v>12</v>
      </c>
      <c r="R105" s="14" t="s">
        <v>60</v>
      </c>
      <c r="S105" s="14" t="s">
        <v>61</v>
      </c>
      <c r="T105" s="14" t="str">
        <f t="shared" si="44"/>
        <v>2.3</v>
      </c>
      <c r="U105" s="17" t="s">
        <v>75</v>
      </c>
      <c r="V105" s="15" t="s">
        <v>179</v>
      </c>
      <c r="W105" s="15" t="s">
        <v>64</v>
      </c>
      <c r="X105" s="14" t="s">
        <v>77</v>
      </c>
      <c r="Y105" s="18">
        <v>2</v>
      </c>
      <c r="Z105" s="19">
        <v>250</v>
      </c>
      <c r="AA105" s="14"/>
      <c r="AB105" s="14"/>
      <c r="AC105" s="14"/>
      <c r="AD105" s="14">
        <v>3</v>
      </c>
      <c r="AE105" s="20"/>
      <c r="AF105" s="20"/>
      <c r="AG105" s="20"/>
      <c r="AH105" s="20"/>
      <c r="AI105" s="20"/>
      <c r="AJ105" s="20"/>
      <c r="AK105" s="20"/>
      <c r="AL105" s="20"/>
      <c r="AM105" s="19">
        <f t="shared" si="45"/>
        <v>1500</v>
      </c>
      <c r="AN105" s="26" t="s">
        <v>3</v>
      </c>
      <c r="AO105" s="50">
        <f t="shared" si="83"/>
        <v>0</v>
      </c>
      <c r="AP105" s="50">
        <f t="shared" si="84"/>
        <v>0</v>
      </c>
      <c r="AQ105" s="50">
        <f t="shared" si="85"/>
        <v>0</v>
      </c>
      <c r="AR105" s="50">
        <f t="shared" si="86"/>
        <v>1500</v>
      </c>
      <c r="AS105" s="50">
        <f t="shared" si="87"/>
        <v>0</v>
      </c>
      <c r="AT105" s="50">
        <f t="shared" si="88"/>
        <v>0</v>
      </c>
      <c r="AU105" s="50">
        <f t="shared" si="89"/>
        <v>0</v>
      </c>
      <c r="AV105" s="50">
        <f t="shared" si="90"/>
        <v>0</v>
      </c>
      <c r="AW105" s="50">
        <f t="shared" si="91"/>
        <v>0</v>
      </c>
      <c r="AX105" s="50">
        <f t="shared" si="92"/>
        <v>0</v>
      </c>
      <c r="AY105" s="50">
        <f t="shared" si="93"/>
        <v>0</v>
      </c>
      <c r="AZ105" s="50">
        <f t="shared" si="94"/>
        <v>0</v>
      </c>
      <c r="BA105" s="50">
        <f t="shared" si="58"/>
        <v>1500</v>
      </c>
      <c r="BB105" s="50">
        <f t="shared" si="59"/>
        <v>0</v>
      </c>
    </row>
    <row r="106" spans="2:54" x14ac:dyDescent="0.25">
      <c r="B106" s="14">
        <v>2026</v>
      </c>
      <c r="C106" s="14">
        <v>479</v>
      </c>
      <c r="D106" s="15"/>
      <c r="E106" s="15"/>
      <c r="F106" s="15" t="s">
        <v>58</v>
      </c>
      <c r="G106" s="14" t="e">
        <f>+VLOOKUP(M106,#REF!,5,FALSE)</f>
        <v>#REF!</v>
      </c>
      <c r="H106" s="14" t="e">
        <f>+VLOOKUP(M106,#REF!,7,FALSE)</f>
        <v>#REF!</v>
      </c>
      <c r="I106" s="14"/>
      <c r="J106" s="14"/>
      <c r="K106" s="14"/>
      <c r="L106" s="14"/>
      <c r="M106" s="15" t="str">
        <f t="shared" si="43"/>
        <v>2026EG 2026GPPFORMULACIÓN, MONITOREO, EVALUACIÓN Y MODIFICACIÓN DEL POE</v>
      </c>
      <c r="N106" s="15" t="s">
        <v>163</v>
      </c>
      <c r="O106" s="16"/>
      <c r="P106" s="14" t="s">
        <v>59</v>
      </c>
      <c r="Q106" s="14" t="s">
        <v>12</v>
      </c>
      <c r="R106" s="14" t="s">
        <v>60</v>
      </c>
      <c r="S106" s="14" t="s">
        <v>61</v>
      </c>
      <c r="T106" s="14" t="str">
        <f t="shared" si="44"/>
        <v>2.3</v>
      </c>
      <c r="U106" s="17" t="s">
        <v>75</v>
      </c>
      <c r="V106" s="15" t="s">
        <v>180</v>
      </c>
      <c r="W106" s="15" t="s">
        <v>64</v>
      </c>
      <c r="X106" s="14" t="s">
        <v>77</v>
      </c>
      <c r="Y106" s="18">
        <v>2</v>
      </c>
      <c r="Z106" s="19">
        <v>250</v>
      </c>
      <c r="AA106" s="14"/>
      <c r="AB106" s="14"/>
      <c r="AC106" s="14"/>
      <c r="AD106" s="14">
        <v>3</v>
      </c>
      <c r="AE106" s="20"/>
      <c r="AF106" s="20"/>
      <c r="AG106" s="20"/>
      <c r="AH106" s="20"/>
      <c r="AI106" s="20"/>
      <c r="AJ106" s="20"/>
      <c r="AK106" s="20"/>
      <c r="AL106" s="20"/>
      <c r="AM106" s="19">
        <f t="shared" si="45"/>
        <v>1500</v>
      </c>
      <c r="AN106" s="26" t="s">
        <v>3</v>
      </c>
      <c r="AO106" s="50">
        <f t="shared" si="83"/>
        <v>0</v>
      </c>
      <c r="AP106" s="50">
        <f t="shared" si="84"/>
        <v>0</v>
      </c>
      <c r="AQ106" s="50">
        <f t="shared" si="85"/>
        <v>0</v>
      </c>
      <c r="AR106" s="50">
        <f t="shared" si="86"/>
        <v>1500</v>
      </c>
      <c r="AS106" s="50">
        <f t="shared" si="87"/>
        <v>0</v>
      </c>
      <c r="AT106" s="50">
        <f t="shared" si="88"/>
        <v>0</v>
      </c>
      <c r="AU106" s="50">
        <f t="shared" si="89"/>
        <v>0</v>
      </c>
      <c r="AV106" s="50">
        <f t="shared" si="90"/>
        <v>0</v>
      </c>
      <c r="AW106" s="50">
        <f t="shared" si="91"/>
        <v>0</v>
      </c>
      <c r="AX106" s="50">
        <f t="shared" si="92"/>
        <v>0</v>
      </c>
      <c r="AY106" s="50">
        <f t="shared" si="93"/>
        <v>0</v>
      </c>
      <c r="AZ106" s="50">
        <f t="shared" si="94"/>
        <v>0</v>
      </c>
      <c r="BA106" s="50">
        <f t="shared" si="58"/>
        <v>1500</v>
      </c>
      <c r="BB106" s="50">
        <f t="shared" si="59"/>
        <v>0</v>
      </c>
    </row>
    <row r="107" spans="2:54" x14ac:dyDescent="0.25">
      <c r="B107" s="14">
        <v>2026</v>
      </c>
      <c r="C107" s="14">
        <v>479</v>
      </c>
      <c r="D107" s="15"/>
      <c r="E107" s="15"/>
      <c r="F107" s="15" t="s">
        <v>58</v>
      </c>
      <c r="G107" s="14" t="e">
        <f>+VLOOKUP(M107,#REF!,5,FALSE)</f>
        <v>#REF!</v>
      </c>
      <c r="H107" s="14" t="e">
        <f>+VLOOKUP(M107,#REF!,7,FALSE)</f>
        <v>#REF!</v>
      </c>
      <c r="I107" s="14"/>
      <c r="J107" s="14"/>
      <c r="K107" s="14"/>
      <c r="L107" s="14"/>
      <c r="M107" s="15" t="str">
        <f t="shared" si="43"/>
        <v>2026EG 2026GPPFORMULACIÓN, MONITOREO, EVALUACIÓN Y MODIFICACIÓN DEL POE</v>
      </c>
      <c r="N107" s="15" t="s">
        <v>163</v>
      </c>
      <c r="O107" s="16"/>
      <c r="P107" s="14" t="s">
        <v>59</v>
      </c>
      <c r="Q107" s="14" t="s">
        <v>12</v>
      </c>
      <c r="R107" s="14" t="s">
        <v>60</v>
      </c>
      <c r="S107" s="14" t="s">
        <v>61</v>
      </c>
      <c r="T107" s="14" t="str">
        <f t="shared" si="44"/>
        <v>2.3</v>
      </c>
      <c r="U107" s="17" t="s">
        <v>72</v>
      </c>
      <c r="V107" s="15" t="s">
        <v>80</v>
      </c>
      <c r="W107" s="15" t="s">
        <v>69</v>
      </c>
      <c r="X107" s="14" t="s">
        <v>70</v>
      </c>
      <c r="Y107" s="18"/>
      <c r="Z107" s="19">
        <v>1</v>
      </c>
      <c r="AA107" s="14">
        <v>0</v>
      </c>
      <c r="AB107" s="14">
        <v>0</v>
      </c>
      <c r="AC107" s="14">
        <v>0</v>
      </c>
      <c r="AD107" s="14">
        <v>30000</v>
      </c>
      <c r="AE107" s="20">
        <v>0</v>
      </c>
      <c r="AF107" s="20">
        <v>0</v>
      </c>
      <c r="AG107" s="20">
        <v>0</v>
      </c>
      <c r="AH107" s="20">
        <v>0</v>
      </c>
      <c r="AI107" s="20">
        <v>0</v>
      </c>
      <c r="AJ107" s="20">
        <v>0</v>
      </c>
      <c r="AK107" s="20">
        <v>0</v>
      </c>
      <c r="AL107" s="20">
        <v>0</v>
      </c>
      <c r="AM107" s="19">
        <f t="shared" si="45"/>
        <v>30000</v>
      </c>
      <c r="AN107" s="26" t="s">
        <v>3</v>
      </c>
      <c r="AO107" s="50">
        <f t="shared" si="46"/>
        <v>0</v>
      </c>
      <c r="AP107" s="50">
        <f t="shared" si="47"/>
        <v>0</v>
      </c>
      <c r="AQ107" s="50">
        <f t="shared" si="48"/>
        <v>0</v>
      </c>
      <c r="AR107" s="50">
        <f t="shared" si="49"/>
        <v>30000</v>
      </c>
      <c r="AS107" s="50">
        <f t="shared" si="50"/>
        <v>0</v>
      </c>
      <c r="AT107" s="50">
        <f t="shared" si="51"/>
        <v>0</v>
      </c>
      <c r="AU107" s="50">
        <f t="shared" si="52"/>
        <v>0</v>
      </c>
      <c r="AV107" s="50">
        <f t="shared" si="53"/>
        <v>0</v>
      </c>
      <c r="AW107" s="50">
        <f t="shared" si="54"/>
        <v>0</v>
      </c>
      <c r="AX107" s="50">
        <f t="shared" si="55"/>
        <v>0</v>
      </c>
      <c r="AY107" s="50">
        <f t="shared" si="56"/>
        <v>0</v>
      </c>
      <c r="AZ107" s="50">
        <f t="shared" si="57"/>
        <v>0</v>
      </c>
      <c r="BA107" s="50">
        <f t="shared" si="58"/>
        <v>30000</v>
      </c>
      <c r="BB107" s="50">
        <f t="shared" si="59"/>
        <v>0</v>
      </c>
    </row>
    <row r="108" spans="2:54" x14ac:dyDescent="0.25">
      <c r="B108" s="14">
        <v>2026</v>
      </c>
      <c r="C108" s="14">
        <v>479</v>
      </c>
      <c r="D108" s="15"/>
      <c r="E108" s="15"/>
      <c r="F108" s="15" t="s">
        <v>58</v>
      </c>
      <c r="G108" s="14" t="e">
        <f>+VLOOKUP(M108,#REF!,5,FALSE)</f>
        <v>#REF!</v>
      </c>
      <c r="H108" s="14" t="e">
        <f>+VLOOKUP(M108,#REF!,7,FALSE)</f>
        <v>#REF!</v>
      </c>
      <c r="I108" s="14"/>
      <c r="J108" s="14"/>
      <c r="K108" s="14"/>
      <c r="L108" s="14"/>
      <c r="M108" s="15" t="str">
        <f t="shared" si="43"/>
        <v>2026EG 2026GPPMANTENIMIENTO DE LOS SISTEMAS DE GESTIÓN ISO Y ANÁLISIS Y MEJORA DE LOS PROCESOS</v>
      </c>
      <c r="N108" s="15" t="s">
        <v>160</v>
      </c>
      <c r="O108" s="16"/>
      <c r="P108" s="14" t="s">
        <v>59</v>
      </c>
      <c r="Q108" s="14" t="s">
        <v>12</v>
      </c>
      <c r="R108" s="14" t="s">
        <v>60</v>
      </c>
      <c r="S108" s="14" t="s">
        <v>161</v>
      </c>
      <c r="T108" s="14" t="str">
        <f t="shared" si="44"/>
        <v>2.3</v>
      </c>
      <c r="U108" s="17" t="s">
        <v>72</v>
      </c>
      <c r="V108" s="15" t="s">
        <v>80</v>
      </c>
      <c r="W108" s="15" t="s">
        <v>69</v>
      </c>
      <c r="X108" s="14" t="s">
        <v>70</v>
      </c>
      <c r="Y108" s="18"/>
      <c r="Z108" s="19">
        <v>1</v>
      </c>
      <c r="AA108" s="14">
        <v>0</v>
      </c>
      <c r="AB108" s="14">
        <v>2000</v>
      </c>
      <c r="AC108" s="14">
        <v>3000</v>
      </c>
      <c r="AD108" s="14">
        <v>0</v>
      </c>
      <c r="AE108" s="20">
        <v>0</v>
      </c>
      <c r="AF108" s="20">
        <v>0</v>
      </c>
      <c r="AG108" s="20">
        <v>0</v>
      </c>
      <c r="AH108" s="20">
        <v>0</v>
      </c>
      <c r="AI108" s="20">
        <v>0</v>
      </c>
      <c r="AJ108" s="20">
        <v>0</v>
      </c>
      <c r="AK108" s="20">
        <v>0</v>
      </c>
      <c r="AL108" s="20">
        <v>0</v>
      </c>
      <c r="AM108" s="19">
        <f t="shared" si="45"/>
        <v>5000</v>
      </c>
      <c r="AN108" s="26" t="s">
        <v>3</v>
      </c>
      <c r="AO108" s="50">
        <f t="shared" si="46"/>
        <v>0</v>
      </c>
      <c r="AP108" s="50">
        <f t="shared" si="47"/>
        <v>2000</v>
      </c>
      <c r="AQ108" s="50">
        <f t="shared" si="48"/>
        <v>3000</v>
      </c>
      <c r="AR108" s="50">
        <f t="shared" si="49"/>
        <v>0</v>
      </c>
      <c r="AS108" s="50">
        <f t="shared" si="50"/>
        <v>0</v>
      </c>
      <c r="AT108" s="50">
        <f t="shared" si="51"/>
        <v>0</v>
      </c>
      <c r="AU108" s="50">
        <f t="shared" si="52"/>
        <v>0</v>
      </c>
      <c r="AV108" s="50">
        <f t="shared" si="53"/>
        <v>0</v>
      </c>
      <c r="AW108" s="50">
        <f t="shared" si="54"/>
        <v>0</v>
      </c>
      <c r="AX108" s="50">
        <f t="shared" si="55"/>
        <v>0</v>
      </c>
      <c r="AY108" s="50">
        <f t="shared" si="56"/>
        <v>0</v>
      </c>
      <c r="AZ108" s="50">
        <f t="shared" si="57"/>
        <v>0</v>
      </c>
      <c r="BA108" s="50">
        <f t="shared" si="58"/>
        <v>5000</v>
      </c>
      <c r="BB108" s="50">
        <f t="shared" si="59"/>
        <v>0</v>
      </c>
    </row>
    <row r="109" spans="2:54" x14ac:dyDescent="0.25">
      <c r="B109" s="14">
        <v>2026</v>
      </c>
      <c r="C109" s="14">
        <v>479</v>
      </c>
      <c r="D109" s="15"/>
      <c r="E109" s="15"/>
      <c r="F109" s="15" t="s">
        <v>58</v>
      </c>
      <c r="G109" s="14" t="e">
        <f>+VLOOKUP(M109,#REF!,5,FALSE)</f>
        <v>#REF!</v>
      </c>
      <c r="H109" s="14" t="e">
        <f>+VLOOKUP(M109,#REF!,7,FALSE)</f>
        <v>#REF!</v>
      </c>
      <c r="I109" s="14"/>
      <c r="J109" s="14"/>
      <c r="K109" s="14"/>
      <c r="L109" s="14"/>
      <c r="M109" s="15" t="str">
        <f t="shared" si="43"/>
        <v>2026EG 2026GSFPGESTIÓN DE LA FRANJA ELECTORAL</v>
      </c>
      <c r="N109" s="15" t="s">
        <v>181</v>
      </c>
      <c r="O109" s="16"/>
      <c r="P109" s="14" t="s">
        <v>59</v>
      </c>
      <c r="Q109" s="14" t="s">
        <v>14</v>
      </c>
      <c r="R109" s="14" t="s">
        <v>60</v>
      </c>
      <c r="S109" s="14" t="s">
        <v>182</v>
      </c>
      <c r="T109" s="14" t="str">
        <f t="shared" si="44"/>
        <v>2.3</v>
      </c>
      <c r="U109" s="17" t="s">
        <v>67</v>
      </c>
      <c r="V109" s="15" t="s">
        <v>183</v>
      </c>
      <c r="W109" s="15" t="s">
        <v>64</v>
      </c>
      <c r="X109" s="14" t="s">
        <v>74</v>
      </c>
      <c r="Y109" s="18"/>
      <c r="Z109" s="19">
        <v>300</v>
      </c>
      <c r="AA109" s="14">
        <v>63</v>
      </c>
      <c r="AB109" s="14">
        <v>63</v>
      </c>
      <c r="AC109" s="14">
        <v>63</v>
      </c>
      <c r="AD109" s="14">
        <v>63</v>
      </c>
      <c r="AE109" s="20"/>
      <c r="AF109" s="20"/>
      <c r="AG109" s="20"/>
      <c r="AH109" s="20"/>
      <c r="AI109" s="20"/>
      <c r="AJ109" s="20"/>
      <c r="AK109" s="20"/>
      <c r="AL109" s="20"/>
      <c r="AM109" s="19">
        <f t="shared" si="45"/>
        <v>75600</v>
      </c>
      <c r="AN109" s="26" t="s">
        <v>3</v>
      </c>
      <c r="AO109" s="50">
        <f t="shared" si="46"/>
        <v>18900</v>
      </c>
      <c r="AP109" s="50">
        <f t="shared" si="47"/>
        <v>18900</v>
      </c>
      <c r="AQ109" s="50">
        <f t="shared" si="48"/>
        <v>18900</v>
      </c>
      <c r="AR109" s="50">
        <f t="shared" si="49"/>
        <v>18900</v>
      </c>
      <c r="AS109" s="50">
        <f t="shared" si="50"/>
        <v>0</v>
      </c>
      <c r="AT109" s="50">
        <f t="shared" si="51"/>
        <v>0</v>
      </c>
      <c r="AU109" s="50">
        <f t="shared" si="52"/>
        <v>0</v>
      </c>
      <c r="AV109" s="50">
        <f t="shared" si="53"/>
        <v>0</v>
      </c>
      <c r="AW109" s="50">
        <f t="shared" si="54"/>
        <v>0</v>
      </c>
      <c r="AX109" s="50">
        <f t="shared" si="55"/>
        <v>0</v>
      </c>
      <c r="AY109" s="50">
        <f t="shared" si="56"/>
        <v>0</v>
      </c>
      <c r="AZ109" s="50">
        <f t="shared" si="57"/>
        <v>0</v>
      </c>
      <c r="BA109" s="50">
        <f t="shared" si="58"/>
        <v>75600</v>
      </c>
      <c r="BB109" s="50">
        <f t="shared" si="59"/>
        <v>0</v>
      </c>
    </row>
    <row r="110" spans="2:54" x14ac:dyDescent="0.25">
      <c r="B110" s="14">
        <v>2026</v>
      </c>
      <c r="C110" s="14">
        <v>479</v>
      </c>
      <c r="D110" s="15"/>
      <c r="E110" s="15"/>
      <c r="F110" s="15" t="s">
        <v>58</v>
      </c>
      <c r="G110" s="14" t="e">
        <f>+VLOOKUP(M110,#REF!,5,FALSE)</f>
        <v>#REF!</v>
      </c>
      <c r="H110" s="14" t="e">
        <f>+VLOOKUP(M110,#REF!,7,FALSE)</f>
        <v>#REF!</v>
      </c>
      <c r="I110" s="14"/>
      <c r="J110" s="14"/>
      <c r="K110" s="14"/>
      <c r="L110" s="14"/>
      <c r="M110" s="15" t="str">
        <f t="shared" si="43"/>
        <v>2026EG 2026GSFPGESTIÓN DE LA FRANJA ELECTORAL</v>
      </c>
      <c r="N110" s="15" t="s">
        <v>181</v>
      </c>
      <c r="O110" s="16"/>
      <c r="P110" s="14" t="s">
        <v>59</v>
      </c>
      <c r="Q110" s="14" t="s">
        <v>14</v>
      </c>
      <c r="R110" s="14" t="s">
        <v>60</v>
      </c>
      <c r="S110" s="14" t="s">
        <v>182</v>
      </c>
      <c r="T110" s="14" t="str">
        <f t="shared" si="44"/>
        <v>2.3</v>
      </c>
      <c r="U110" s="17" t="s">
        <v>120</v>
      </c>
      <c r="V110" s="15" t="s">
        <v>184</v>
      </c>
      <c r="W110" s="15" t="s">
        <v>64</v>
      </c>
      <c r="X110" s="14" t="s">
        <v>74</v>
      </c>
      <c r="Y110" s="18"/>
      <c r="Z110" s="19">
        <v>300</v>
      </c>
      <c r="AA110" s="14">
        <v>63</v>
      </c>
      <c r="AB110" s="14">
        <v>63</v>
      </c>
      <c r="AC110" s="14">
        <v>63</v>
      </c>
      <c r="AD110" s="14">
        <v>63</v>
      </c>
      <c r="AE110" s="20"/>
      <c r="AF110" s="20"/>
      <c r="AG110" s="20"/>
      <c r="AH110" s="20"/>
      <c r="AI110" s="20"/>
      <c r="AJ110" s="20"/>
      <c r="AK110" s="20"/>
      <c r="AL110" s="20"/>
      <c r="AM110" s="19">
        <f t="shared" si="45"/>
        <v>75600</v>
      </c>
      <c r="AN110" s="26" t="s">
        <v>3</v>
      </c>
      <c r="AO110" s="50">
        <f t="shared" si="46"/>
        <v>18900</v>
      </c>
      <c r="AP110" s="50">
        <f t="shared" si="47"/>
        <v>18900</v>
      </c>
      <c r="AQ110" s="50">
        <f t="shared" si="48"/>
        <v>18900</v>
      </c>
      <c r="AR110" s="50">
        <f t="shared" si="49"/>
        <v>18900</v>
      </c>
      <c r="AS110" s="50">
        <f t="shared" si="50"/>
        <v>0</v>
      </c>
      <c r="AT110" s="50">
        <f t="shared" si="51"/>
        <v>0</v>
      </c>
      <c r="AU110" s="50">
        <f t="shared" si="52"/>
        <v>0</v>
      </c>
      <c r="AV110" s="50">
        <f t="shared" si="53"/>
        <v>0</v>
      </c>
      <c r="AW110" s="50">
        <f t="shared" si="54"/>
        <v>0</v>
      </c>
      <c r="AX110" s="50">
        <f t="shared" si="55"/>
        <v>0</v>
      </c>
      <c r="AY110" s="50">
        <f t="shared" si="56"/>
        <v>0</v>
      </c>
      <c r="AZ110" s="50">
        <f t="shared" si="57"/>
        <v>0</v>
      </c>
      <c r="BA110" s="50">
        <f t="shared" si="58"/>
        <v>75600</v>
      </c>
      <c r="BB110" s="50">
        <f t="shared" si="59"/>
        <v>0</v>
      </c>
    </row>
    <row r="111" spans="2:54" x14ac:dyDescent="0.25">
      <c r="B111" s="14">
        <v>2026</v>
      </c>
      <c r="C111" s="14">
        <v>479</v>
      </c>
      <c r="D111" s="15"/>
      <c r="E111" s="15"/>
      <c r="F111" s="15" t="s">
        <v>58</v>
      </c>
      <c r="G111" s="14" t="e">
        <f>+VLOOKUP(M111,#REF!,5,FALSE)</f>
        <v>#REF!</v>
      </c>
      <c r="H111" s="14" t="e">
        <f>+VLOOKUP(M111,#REF!,7,FALSE)</f>
        <v>#REF!</v>
      </c>
      <c r="I111" s="14"/>
      <c r="J111" s="14"/>
      <c r="K111" s="14"/>
      <c r="L111" s="14"/>
      <c r="M111" s="15" t="str">
        <f t="shared" si="43"/>
        <v>2026EG 2026GSFPGESTIÓN DE LA FRANJA ELECTORAL</v>
      </c>
      <c r="N111" s="15" t="s">
        <v>181</v>
      </c>
      <c r="O111" s="16"/>
      <c r="P111" s="14" t="s">
        <v>59</v>
      </c>
      <c r="Q111" s="14" t="s">
        <v>14</v>
      </c>
      <c r="R111" s="14" t="s">
        <v>60</v>
      </c>
      <c r="S111" s="14" t="s">
        <v>182</v>
      </c>
      <c r="T111" s="14" t="str">
        <f t="shared" si="44"/>
        <v>2.3</v>
      </c>
      <c r="U111" s="17" t="s">
        <v>185</v>
      </c>
      <c r="V111" s="15" t="s">
        <v>186</v>
      </c>
      <c r="W111" s="15" t="s">
        <v>64</v>
      </c>
      <c r="X111" s="14" t="s">
        <v>74</v>
      </c>
      <c r="Y111" s="18"/>
      <c r="Z111" s="19">
        <v>200000</v>
      </c>
      <c r="AA111" s="14">
        <v>1</v>
      </c>
      <c r="AB111" s="14">
        <v>0</v>
      </c>
      <c r="AC111" s="14">
        <v>0</v>
      </c>
      <c r="AD111" s="14">
        <v>0</v>
      </c>
      <c r="AE111" s="20">
        <v>0</v>
      </c>
      <c r="AF111" s="20">
        <v>0</v>
      </c>
      <c r="AG111" s="20"/>
      <c r="AH111" s="20"/>
      <c r="AI111" s="20"/>
      <c r="AJ111" s="20"/>
      <c r="AK111" s="20"/>
      <c r="AL111" s="20"/>
      <c r="AM111" s="19">
        <f t="shared" si="45"/>
        <v>200000</v>
      </c>
      <c r="AN111" s="26" t="s">
        <v>3</v>
      </c>
      <c r="AO111" s="50">
        <f t="shared" si="46"/>
        <v>200000</v>
      </c>
      <c r="AP111" s="50">
        <f t="shared" si="47"/>
        <v>0</v>
      </c>
      <c r="AQ111" s="50">
        <f t="shared" si="48"/>
        <v>0</v>
      </c>
      <c r="AR111" s="50">
        <f t="shared" si="49"/>
        <v>0</v>
      </c>
      <c r="AS111" s="50">
        <f t="shared" si="50"/>
        <v>0</v>
      </c>
      <c r="AT111" s="50">
        <f t="shared" si="51"/>
        <v>0</v>
      </c>
      <c r="AU111" s="50">
        <f t="shared" si="52"/>
        <v>0</v>
      </c>
      <c r="AV111" s="50">
        <f t="shared" si="53"/>
        <v>0</v>
      </c>
      <c r="AW111" s="50">
        <f t="shared" si="54"/>
        <v>0</v>
      </c>
      <c r="AX111" s="50">
        <f t="shared" si="55"/>
        <v>0</v>
      </c>
      <c r="AY111" s="50">
        <f t="shared" si="56"/>
        <v>0</v>
      </c>
      <c r="AZ111" s="50">
        <f t="shared" si="57"/>
        <v>0</v>
      </c>
      <c r="BA111" s="50">
        <f t="shared" si="58"/>
        <v>200000</v>
      </c>
      <c r="BB111" s="50">
        <f t="shared" si="59"/>
        <v>0</v>
      </c>
    </row>
    <row r="112" spans="2:54" x14ac:dyDescent="0.25">
      <c r="B112" s="14">
        <v>2026</v>
      </c>
      <c r="C112" s="14">
        <v>479</v>
      </c>
      <c r="D112" s="15"/>
      <c r="E112" s="15"/>
      <c r="F112" s="15" t="s">
        <v>58</v>
      </c>
      <c r="G112" s="14" t="e">
        <f>+VLOOKUP(M112,#REF!,5,FALSE)</f>
        <v>#REF!</v>
      </c>
      <c r="H112" s="14" t="e">
        <f>+VLOOKUP(M112,#REF!,7,FALSE)</f>
        <v>#REF!</v>
      </c>
      <c r="I112" s="14"/>
      <c r="J112" s="14"/>
      <c r="K112" s="14"/>
      <c r="L112" s="14"/>
      <c r="M112" s="15" t="str">
        <f t="shared" si="43"/>
        <v>2026EG 2026GSFPGESTIÓN DE LA FRANJA ELECTORAL</v>
      </c>
      <c r="N112" s="15" t="s">
        <v>181</v>
      </c>
      <c r="O112" s="16"/>
      <c r="P112" s="14" t="s">
        <v>59</v>
      </c>
      <c r="Q112" s="14" t="s">
        <v>14</v>
      </c>
      <c r="R112" s="14" t="s">
        <v>60</v>
      </c>
      <c r="S112" s="14" t="s">
        <v>182</v>
      </c>
      <c r="T112" s="14" t="str">
        <f t="shared" si="44"/>
        <v>2.3</v>
      </c>
      <c r="U112" s="17" t="s">
        <v>185</v>
      </c>
      <c r="V112" s="15" t="s">
        <v>187</v>
      </c>
      <c r="W112" s="15" t="s">
        <v>64</v>
      </c>
      <c r="X112" s="14" t="s">
        <v>74</v>
      </c>
      <c r="Y112" s="18"/>
      <c r="Z112" s="19">
        <v>200000</v>
      </c>
      <c r="AA112" s="14">
        <v>1</v>
      </c>
      <c r="AB112" s="14">
        <v>0</v>
      </c>
      <c r="AC112" s="14">
        <v>0</v>
      </c>
      <c r="AD112" s="14">
        <v>0</v>
      </c>
      <c r="AE112" s="20">
        <v>0</v>
      </c>
      <c r="AF112" s="20">
        <v>0</v>
      </c>
      <c r="AG112" s="20"/>
      <c r="AH112" s="20"/>
      <c r="AI112" s="20"/>
      <c r="AJ112" s="20"/>
      <c r="AK112" s="20"/>
      <c r="AL112" s="20"/>
      <c r="AM112" s="19">
        <f t="shared" si="45"/>
        <v>200000</v>
      </c>
      <c r="AN112" s="26" t="s">
        <v>3</v>
      </c>
      <c r="AO112" s="50">
        <f t="shared" si="46"/>
        <v>200000</v>
      </c>
      <c r="AP112" s="50">
        <f t="shared" si="47"/>
        <v>0</v>
      </c>
      <c r="AQ112" s="50">
        <f t="shared" si="48"/>
        <v>0</v>
      </c>
      <c r="AR112" s="50">
        <f t="shared" si="49"/>
        <v>0</v>
      </c>
      <c r="AS112" s="50">
        <f t="shared" si="50"/>
        <v>0</v>
      </c>
      <c r="AT112" s="50">
        <f t="shared" si="51"/>
        <v>0</v>
      </c>
      <c r="AU112" s="50">
        <f t="shared" si="52"/>
        <v>0</v>
      </c>
      <c r="AV112" s="50">
        <f t="shared" si="53"/>
        <v>0</v>
      </c>
      <c r="AW112" s="50">
        <f t="shared" si="54"/>
        <v>0</v>
      </c>
      <c r="AX112" s="50">
        <f t="shared" si="55"/>
        <v>0</v>
      </c>
      <c r="AY112" s="50">
        <f t="shared" si="56"/>
        <v>0</v>
      </c>
      <c r="AZ112" s="50">
        <f t="shared" si="57"/>
        <v>0</v>
      </c>
      <c r="BA112" s="50">
        <f t="shared" si="58"/>
        <v>200000</v>
      </c>
      <c r="BB112" s="50">
        <f t="shared" si="59"/>
        <v>0</v>
      </c>
    </row>
    <row r="113" spans="2:54" x14ac:dyDescent="0.25">
      <c r="B113" s="14">
        <v>2026</v>
      </c>
      <c r="C113" s="14">
        <v>479</v>
      </c>
      <c r="D113" s="15"/>
      <c r="E113" s="15"/>
      <c r="F113" s="15" t="s">
        <v>58</v>
      </c>
      <c r="G113" s="14" t="e">
        <f>+VLOOKUP(M113,#REF!,5,FALSE)</f>
        <v>#REF!</v>
      </c>
      <c r="H113" s="14" t="e">
        <f>+VLOOKUP(M113,#REF!,7,FALSE)</f>
        <v>#REF!</v>
      </c>
      <c r="I113" s="14"/>
      <c r="J113" s="14"/>
      <c r="K113" s="14"/>
      <c r="L113" s="14"/>
      <c r="M113" s="15" t="str">
        <f t="shared" si="43"/>
        <v>2026EG 2026GSFPGESTIÓN DE LA FRANJA ELECTORAL</v>
      </c>
      <c r="N113" s="15" t="s">
        <v>181</v>
      </c>
      <c r="O113" s="16"/>
      <c r="P113" s="14" t="s">
        <v>59</v>
      </c>
      <c r="Q113" s="14" t="s">
        <v>14</v>
      </c>
      <c r="R113" s="14" t="s">
        <v>60</v>
      </c>
      <c r="S113" s="14" t="s">
        <v>182</v>
      </c>
      <c r="T113" s="14" t="str">
        <f t="shared" si="44"/>
        <v>2.3</v>
      </c>
      <c r="U113" s="17" t="s">
        <v>188</v>
      </c>
      <c r="V113" s="15" t="s">
        <v>189</v>
      </c>
      <c r="W113" s="15" t="s">
        <v>64</v>
      </c>
      <c r="X113" s="14" t="s">
        <v>74</v>
      </c>
      <c r="Y113" s="18"/>
      <c r="Z113" s="19">
        <v>80000000</v>
      </c>
      <c r="AA113" s="14">
        <v>1</v>
      </c>
      <c r="AB113" s="14"/>
      <c r="AC113" s="14">
        <v>0</v>
      </c>
      <c r="AD113" s="14">
        <v>0</v>
      </c>
      <c r="AE113" s="20">
        <v>0</v>
      </c>
      <c r="AF113" s="20">
        <v>0</v>
      </c>
      <c r="AG113" s="20"/>
      <c r="AH113" s="20"/>
      <c r="AI113" s="20"/>
      <c r="AJ113" s="20"/>
      <c r="AK113" s="20"/>
      <c r="AL113" s="20"/>
      <c r="AM113" s="19">
        <f t="shared" si="45"/>
        <v>80000000</v>
      </c>
      <c r="AN113" s="26" t="s">
        <v>3</v>
      </c>
      <c r="AO113" s="50">
        <f t="shared" si="46"/>
        <v>80000000</v>
      </c>
      <c r="AP113" s="50">
        <f t="shared" si="47"/>
        <v>0</v>
      </c>
      <c r="AQ113" s="50">
        <f t="shared" si="48"/>
        <v>0</v>
      </c>
      <c r="AR113" s="50">
        <f t="shared" si="49"/>
        <v>0</v>
      </c>
      <c r="AS113" s="50">
        <f t="shared" si="50"/>
        <v>0</v>
      </c>
      <c r="AT113" s="50">
        <f t="shared" si="51"/>
        <v>0</v>
      </c>
      <c r="AU113" s="50">
        <f t="shared" si="52"/>
        <v>0</v>
      </c>
      <c r="AV113" s="50">
        <f t="shared" si="53"/>
        <v>0</v>
      </c>
      <c r="AW113" s="50">
        <f t="shared" si="54"/>
        <v>0</v>
      </c>
      <c r="AX113" s="50">
        <f t="shared" si="55"/>
        <v>0</v>
      </c>
      <c r="AY113" s="50">
        <f t="shared" si="56"/>
        <v>0</v>
      </c>
      <c r="AZ113" s="50">
        <f t="shared" si="57"/>
        <v>0</v>
      </c>
      <c r="BA113" s="50">
        <f t="shared" si="58"/>
        <v>80000000</v>
      </c>
      <c r="BB113" s="50">
        <f t="shared" si="59"/>
        <v>0</v>
      </c>
    </row>
    <row r="114" spans="2:54" x14ac:dyDescent="0.25">
      <c r="B114" s="14">
        <v>2026</v>
      </c>
      <c r="C114" s="14">
        <v>479</v>
      </c>
      <c r="D114" s="15"/>
      <c r="E114" s="15"/>
      <c r="F114" s="15" t="s">
        <v>58</v>
      </c>
      <c r="G114" s="14" t="e">
        <f>+VLOOKUP(M114,#REF!,5,FALSE)</f>
        <v>#REF!</v>
      </c>
      <c r="H114" s="14" t="e">
        <f>+VLOOKUP(M114,#REF!,7,FALSE)</f>
        <v>#REF!</v>
      </c>
      <c r="I114" s="14"/>
      <c r="J114" s="14"/>
      <c r="K114" s="14"/>
      <c r="L114" s="14"/>
      <c r="M114" s="15" t="str">
        <f t="shared" si="43"/>
        <v>2026EG 2026GSFPREALIZACIÓN DE ASISTENCIA TÉCNICA EN FINANZAS PARTIDARIAS</v>
      </c>
      <c r="N114" s="15" t="s">
        <v>190</v>
      </c>
      <c r="O114" s="16"/>
      <c r="P114" s="14" t="s">
        <v>59</v>
      </c>
      <c r="Q114" s="14" t="s">
        <v>14</v>
      </c>
      <c r="R114" s="14" t="s">
        <v>60</v>
      </c>
      <c r="S114" s="14" t="s">
        <v>182</v>
      </c>
      <c r="T114" s="14" t="str">
        <f t="shared" si="44"/>
        <v>2.3</v>
      </c>
      <c r="U114" s="17" t="s">
        <v>191</v>
      </c>
      <c r="V114" s="15" t="s">
        <v>192</v>
      </c>
      <c r="W114" s="15" t="s">
        <v>64</v>
      </c>
      <c r="X114" s="14" t="s">
        <v>74</v>
      </c>
      <c r="Y114" s="18"/>
      <c r="Z114" s="19">
        <v>15000</v>
      </c>
      <c r="AA114" s="14"/>
      <c r="AB114" s="14">
        <v>1</v>
      </c>
      <c r="AC114" s="14"/>
      <c r="AD114" s="14"/>
      <c r="AE114" s="20"/>
      <c r="AF114" s="20"/>
      <c r="AG114" s="20"/>
      <c r="AH114" s="20"/>
      <c r="AI114" s="20"/>
      <c r="AJ114" s="20"/>
      <c r="AK114" s="20"/>
      <c r="AL114" s="20"/>
      <c r="AM114" s="19">
        <f t="shared" si="45"/>
        <v>15000</v>
      </c>
      <c r="AN114" s="26" t="s">
        <v>3</v>
      </c>
      <c r="AO114" s="50">
        <f t="shared" si="46"/>
        <v>0</v>
      </c>
      <c r="AP114" s="50">
        <f t="shared" si="47"/>
        <v>15000</v>
      </c>
      <c r="AQ114" s="50">
        <f t="shared" si="48"/>
        <v>0</v>
      </c>
      <c r="AR114" s="50">
        <f t="shared" si="49"/>
        <v>0</v>
      </c>
      <c r="AS114" s="50">
        <f t="shared" si="50"/>
        <v>0</v>
      </c>
      <c r="AT114" s="50">
        <f t="shared" si="51"/>
        <v>0</v>
      </c>
      <c r="AU114" s="50">
        <f t="shared" si="52"/>
        <v>0</v>
      </c>
      <c r="AV114" s="50">
        <f t="shared" si="53"/>
        <v>0</v>
      </c>
      <c r="AW114" s="50">
        <f t="shared" si="54"/>
        <v>0</v>
      </c>
      <c r="AX114" s="50">
        <f t="shared" si="55"/>
        <v>0</v>
      </c>
      <c r="AY114" s="50">
        <f t="shared" si="56"/>
        <v>0</v>
      </c>
      <c r="AZ114" s="50">
        <f t="shared" si="57"/>
        <v>0</v>
      </c>
      <c r="BA114" s="50">
        <f t="shared" si="58"/>
        <v>15000</v>
      </c>
      <c r="BB114" s="50">
        <f t="shared" si="59"/>
        <v>0</v>
      </c>
    </row>
    <row r="115" spans="2:54" x14ac:dyDescent="0.25">
      <c r="B115" s="14">
        <v>2026</v>
      </c>
      <c r="C115" s="14">
        <v>479</v>
      </c>
      <c r="D115" s="15"/>
      <c r="E115" s="15"/>
      <c r="F115" s="15" t="s">
        <v>58</v>
      </c>
      <c r="G115" s="14" t="e">
        <f>+VLOOKUP(M115,#REF!,5,FALSE)</f>
        <v>#REF!</v>
      </c>
      <c r="H115" s="14" t="e">
        <f>+VLOOKUP(M115,#REF!,7,FALSE)</f>
        <v>#REF!</v>
      </c>
      <c r="I115" s="14"/>
      <c r="J115" s="14"/>
      <c r="K115" s="14"/>
      <c r="L115" s="14"/>
      <c r="M115" s="15" t="str">
        <f t="shared" si="43"/>
        <v>2026EG 2026GSFPREALIZACIÓN DE ASISTENCIA TÉCNICA EN FINANZAS PARTIDARIAS</v>
      </c>
      <c r="N115" s="15" t="s">
        <v>190</v>
      </c>
      <c r="O115" s="16"/>
      <c r="P115" s="14" t="s">
        <v>59</v>
      </c>
      <c r="Q115" s="14" t="s">
        <v>14</v>
      </c>
      <c r="R115" s="14" t="s">
        <v>60</v>
      </c>
      <c r="S115" s="14" t="s">
        <v>182</v>
      </c>
      <c r="T115" s="14" t="str">
        <f t="shared" si="44"/>
        <v>2.3</v>
      </c>
      <c r="U115" s="17" t="s">
        <v>120</v>
      </c>
      <c r="V115" s="15" t="s">
        <v>193</v>
      </c>
      <c r="W115" s="15" t="s">
        <v>64</v>
      </c>
      <c r="X115" s="14" t="s">
        <v>74</v>
      </c>
      <c r="Y115" s="18"/>
      <c r="Z115" s="19">
        <v>300</v>
      </c>
      <c r="AA115" s="14">
        <v>31</v>
      </c>
      <c r="AB115" s="14">
        <v>36</v>
      </c>
      <c r="AC115" s="14">
        <v>91</v>
      </c>
      <c r="AD115" s="14">
        <v>91</v>
      </c>
      <c r="AE115" s="20"/>
      <c r="AF115" s="20"/>
      <c r="AG115" s="20"/>
      <c r="AH115" s="20"/>
      <c r="AI115" s="20"/>
      <c r="AJ115" s="20"/>
      <c r="AK115" s="20"/>
      <c r="AL115" s="20"/>
      <c r="AM115" s="19">
        <f t="shared" si="45"/>
        <v>74700</v>
      </c>
      <c r="AN115" s="26" t="s">
        <v>3</v>
      </c>
      <c r="AO115" s="50">
        <f t="shared" si="46"/>
        <v>9300</v>
      </c>
      <c r="AP115" s="50">
        <f t="shared" si="47"/>
        <v>10800</v>
      </c>
      <c r="AQ115" s="50">
        <f t="shared" si="48"/>
        <v>27300</v>
      </c>
      <c r="AR115" s="50">
        <f t="shared" si="49"/>
        <v>27300</v>
      </c>
      <c r="AS115" s="50">
        <f t="shared" si="50"/>
        <v>0</v>
      </c>
      <c r="AT115" s="50">
        <f t="shared" si="51"/>
        <v>0</v>
      </c>
      <c r="AU115" s="50">
        <f t="shared" si="52"/>
        <v>0</v>
      </c>
      <c r="AV115" s="50">
        <f t="shared" si="53"/>
        <v>0</v>
      </c>
      <c r="AW115" s="50">
        <f t="shared" si="54"/>
        <v>0</v>
      </c>
      <c r="AX115" s="50">
        <f t="shared" si="55"/>
        <v>0</v>
      </c>
      <c r="AY115" s="50">
        <f t="shared" si="56"/>
        <v>0</v>
      </c>
      <c r="AZ115" s="50">
        <f t="shared" si="57"/>
        <v>0</v>
      </c>
      <c r="BA115" s="50">
        <f t="shared" si="58"/>
        <v>74700</v>
      </c>
      <c r="BB115" s="50">
        <f t="shared" si="59"/>
        <v>0</v>
      </c>
    </row>
    <row r="116" spans="2:54" x14ac:dyDescent="0.25">
      <c r="B116" s="14">
        <v>2026</v>
      </c>
      <c r="C116" s="14">
        <v>479</v>
      </c>
      <c r="D116" s="15"/>
      <c r="E116" s="15"/>
      <c r="F116" s="15" t="s">
        <v>58</v>
      </c>
      <c r="G116" s="14" t="e">
        <f>+VLOOKUP(M116,#REF!,5,FALSE)</f>
        <v>#REF!</v>
      </c>
      <c r="H116" s="14" t="e">
        <f>+VLOOKUP(M116,#REF!,7,FALSE)</f>
        <v>#REF!</v>
      </c>
      <c r="I116" s="14"/>
      <c r="J116" s="14"/>
      <c r="K116" s="14"/>
      <c r="L116" s="14"/>
      <c r="M116" s="15" t="str">
        <f t="shared" si="43"/>
        <v>2026EG 2026GSFPREALIZACIÓN DE ASISTENCIA TÉCNICA EN FINANZAS PARTIDARIAS</v>
      </c>
      <c r="N116" s="15" t="s">
        <v>190</v>
      </c>
      <c r="O116" s="16"/>
      <c r="P116" s="14" t="s">
        <v>59</v>
      </c>
      <c r="Q116" s="14" t="s">
        <v>14</v>
      </c>
      <c r="R116" s="14" t="s">
        <v>60</v>
      </c>
      <c r="S116" s="14" t="s">
        <v>182</v>
      </c>
      <c r="T116" s="14" t="str">
        <f t="shared" si="44"/>
        <v>2.3</v>
      </c>
      <c r="U116" s="17" t="s">
        <v>120</v>
      </c>
      <c r="V116" s="15" t="s">
        <v>194</v>
      </c>
      <c r="W116" s="15" t="s">
        <v>64</v>
      </c>
      <c r="X116" s="14" t="s">
        <v>74</v>
      </c>
      <c r="Y116" s="18"/>
      <c r="Z116" s="19">
        <v>150</v>
      </c>
      <c r="AA116" s="14">
        <v>31</v>
      </c>
      <c r="AB116" s="14">
        <v>36</v>
      </c>
      <c r="AC116" s="14">
        <v>91</v>
      </c>
      <c r="AD116" s="14">
        <v>91</v>
      </c>
      <c r="AE116" s="20"/>
      <c r="AF116" s="20"/>
      <c r="AG116" s="20"/>
      <c r="AH116" s="20"/>
      <c r="AI116" s="20"/>
      <c r="AJ116" s="20"/>
      <c r="AK116" s="20"/>
      <c r="AL116" s="20"/>
      <c r="AM116" s="19">
        <f t="shared" si="45"/>
        <v>37350</v>
      </c>
      <c r="AN116" s="26" t="s">
        <v>3</v>
      </c>
      <c r="AO116" s="50">
        <f t="shared" si="46"/>
        <v>4650</v>
      </c>
      <c r="AP116" s="50">
        <f t="shared" si="47"/>
        <v>5400</v>
      </c>
      <c r="AQ116" s="50">
        <f t="shared" si="48"/>
        <v>13650</v>
      </c>
      <c r="AR116" s="50">
        <f t="shared" si="49"/>
        <v>13650</v>
      </c>
      <c r="AS116" s="50">
        <f t="shared" si="50"/>
        <v>0</v>
      </c>
      <c r="AT116" s="50">
        <f t="shared" si="51"/>
        <v>0</v>
      </c>
      <c r="AU116" s="50">
        <f t="shared" si="52"/>
        <v>0</v>
      </c>
      <c r="AV116" s="50">
        <f t="shared" si="53"/>
        <v>0</v>
      </c>
      <c r="AW116" s="50">
        <f t="shared" si="54"/>
        <v>0</v>
      </c>
      <c r="AX116" s="50">
        <f t="shared" si="55"/>
        <v>0</v>
      </c>
      <c r="AY116" s="50">
        <f t="shared" si="56"/>
        <v>0</v>
      </c>
      <c r="AZ116" s="50">
        <f t="shared" si="57"/>
        <v>0</v>
      </c>
      <c r="BA116" s="50">
        <f t="shared" si="58"/>
        <v>37350</v>
      </c>
      <c r="BB116" s="50">
        <f t="shared" si="59"/>
        <v>0</v>
      </c>
    </row>
    <row r="117" spans="2:54" x14ac:dyDescent="0.25">
      <c r="B117" s="14">
        <v>2026</v>
      </c>
      <c r="C117" s="14">
        <v>479</v>
      </c>
      <c r="D117" s="15"/>
      <c r="E117" s="15"/>
      <c r="F117" s="15" t="s">
        <v>58</v>
      </c>
      <c r="G117" s="14" t="e">
        <f>+VLOOKUP(M117,#REF!,5,FALSE)</f>
        <v>#REF!</v>
      </c>
      <c r="H117" s="14" t="e">
        <f>+VLOOKUP(M117,#REF!,7,FALSE)</f>
        <v>#REF!</v>
      </c>
      <c r="I117" s="14"/>
      <c r="J117" s="14"/>
      <c r="K117" s="14"/>
      <c r="L117" s="14"/>
      <c r="M117" s="15" t="str">
        <f t="shared" si="43"/>
        <v>2026EG 2026GSFPREALIZACIÓN DE ASISTENCIA TÉCNICA EN FINANZAS PARTIDARIAS</v>
      </c>
      <c r="N117" s="15" t="s">
        <v>190</v>
      </c>
      <c r="O117" s="16"/>
      <c r="P117" s="14" t="s">
        <v>59</v>
      </c>
      <c r="Q117" s="14" t="s">
        <v>14</v>
      </c>
      <c r="R117" s="14" t="s">
        <v>60</v>
      </c>
      <c r="S117" s="14" t="s">
        <v>182</v>
      </c>
      <c r="T117" s="14" t="str">
        <f t="shared" si="44"/>
        <v>2.3</v>
      </c>
      <c r="U117" s="17" t="s">
        <v>67</v>
      </c>
      <c r="V117" s="15" t="s">
        <v>195</v>
      </c>
      <c r="W117" s="15" t="s">
        <v>64</v>
      </c>
      <c r="X117" s="14" t="s">
        <v>74</v>
      </c>
      <c r="Y117" s="18"/>
      <c r="Z117" s="19">
        <v>300</v>
      </c>
      <c r="AA117" s="14">
        <v>31</v>
      </c>
      <c r="AB117" s="14">
        <v>36</v>
      </c>
      <c r="AC117" s="14">
        <v>91</v>
      </c>
      <c r="AD117" s="14">
        <v>91</v>
      </c>
      <c r="AE117" s="20"/>
      <c r="AF117" s="20"/>
      <c r="AG117" s="20"/>
      <c r="AH117" s="20"/>
      <c r="AI117" s="20"/>
      <c r="AJ117" s="20"/>
      <c r="AK117" s="20"/>
      <c r="AL117" s="20"/>
      <c r="AM117" s="19">
        <f t="shared" si="45"/>
        <v>74700</v>
      </c>
      <c r="AN117" s="26" t="s">
        <v>3</v>
      </c>
      <c r="AO117" s="50">
        <f t="shared" si="46"/>
        <v>9300</v>
      </c>
      <c r="AP117" s="50">
        <f t="shared" si="47"/>
        <v>10800</v>
      </c>
      <c r="AQ117" s="50">
        <f t="shared" si="48"/>
        <v>27300</v>
      </c>
      <c r="AR117" s="50">
        <f t="shared" si="49"/>
        <v>27300</v>
      </c>
      <c r="AS117" s="50">
        <f t="shared" si="50"/>
        <v>0</v>
      </c>
      <c r="AT117" s="50">
        <f t="shared" si="51"/>
        <v>0</v>
      </c>
      <c r="AU117" s="50">
        <f t="shared" si="52"/>
        <v>0</v>
      </c>
      <c r="AV117" s="50">
        <f t="shared" si="53"/>
        <v>0</v>
      </c>
      <c r="AW117" s="50">
        <f t="shared" si="54"/>
        <v>0</v>
      </c>
      <c r="AX117" s="50">
        <f t="shared" si="55"/>
        <v>0</v>
      </c>
      <c r="AY117" s="50">
        <f t="shared" si="56"/>
        <v>0</v>
      </c>
      <c r="AZ117" s="50">
        <f t="shared" si="57"/>
        <v>0</v>
      </c>
      <c r="BA117" s="50">
        <f t="shared" si="58"/>
        <v>74700</v>
      </c>
      <c r="BB117" s="50">
        <f t="shared" si="59"/>
        <v>0</v>
      </c>
    </row>
    <row r="118" spans="2:54" x14ac:dyDescent="0.25">
      <c r="B118" s="14">
        <v>2026</v>
      </c>
      <c r="C118" s="14">
        <v>479</v>
      </c>
      <c r="D118" s="15"/>
      <c r="E118" s="15"/>
      <c r="F118" s="15" t="s">
        <v>58</v>
      </c>
      <c r="G118" s="14" t="e">
        <f>+VLOOKUP(M118,#REF!,5,FALSE)</f>
        <v>#REF!</v>
      </c>
      <c r="H118" s="14" t="e">
        <f>+VLOOKUP(M118,#REF!,7,FALSE)</f>
        <v>#REF!</v>
      </c>
      <c r="I118" s="14"/>
      <c r="J118" s="14"/>
      <c r="K118" s="14"/>
      <c r="L118" s="14"/>
      <c r="M118" s="15" t="str">
        <f t="shared" si="43"/>
        <v>2026EG 2026GGEPRODUCCIÓN DE MATERIAL ELECTORAL DE CAPACITACIÓN</v>
      </c>
      <c r="N118" s="15" t="s">
        <v>196</v>
      </c>
      <c r="O118" s="16"/>
      <c r="P118" s="14" t="s">
        <v>59</v>
      </c>
      <c r="Q118" s="14" t="s">
        <v>8</v>
      </c>
      <c r="R118" s="14" t="s">
        <v>60</v>
      </c>
      <c r="S118" s="14" t="s">
        <v>182</v>
      </c>
      <c r="T118" s="14" t="str">
        <f t="shared" si="44"/>
        <v>2.3</v>
      </c>
      <c r="U118" s="17" t="s">
        <v>106</v>
      </c>
      <c r="V118" s="15" t="s">
        <v>197</v>
      </c>
      <c r="W118" s="15"/>
      <c r="X118" s="14" t="s">
        <v>198</v>
      </c>
      <c r="Y118" s="18"/>
      <c r="Z118" s="19">
        <v>0.16</v>
      </c>
      <c r="AA118" s="14">
        <v>1849000</v>
      </c>
      <c r="AB118" s="14"/>
      <c r="AC118" s="14"/>
      <c r="AD118" s="14"/>
      <c r="AE118" s="20"/>
      <c r="AF118" s="20"/>
      <c r="AG118" s="20"/>
      <c r="AH118" s="20"/>
      <c r="AI118" s="20"/>
      <c r="AJ118" s="20"/>
      <c r="AK118" s="20"/>
      <c r="AL118" s="20"/>
      <c r="AM118" s="19">
        <f t="shared" si="45"/>
        <v>295840</v>
      </c>
      <c r="AN118" s="26" t="s">
        <v>3</v>
      </c>
      <c r="AO118" s="50">
        <f t="shared" si="46"/>
        <v>295840</v>
      </c>
      <c r="AP118" s="50">
        <f t="shared" si="47"/>
        <v>0</v>
      </c>
      <c r="AQ118" s="50">
        <f t="shared" si="48"/>
        <v>0</v>
      </c>
      <c r="AR118" s="50">
        <f t="shared" si="49"/>
        <v>0</v>
      </c>
      <c r="AS118" s="50">
        <f t="shared" si="50"/>
        <v>0</v>
      </c>
      <c r="AT118" s="50">
        <f t="shared" si="51"/>
        <v>0</v>
      </c>
      <c r="AU118" s="50">
        <f t="shared" si="52"/>
        <v>0</v>
      </c>
      <c r="AV118" s="50">
        <f t="shared" si="53"/>
        <v>0</v>
      </c>
      <c r="AW118" s="50">
        <f t="shared" si="54"/>
        <v>0</v>
      </c>
      <c r="AX118" s="50">
        <f t="shared" si="55"/>
        <v>0</v>
      </c>
      <c r="AY118" s="50">
        <f t="shared" si="56"/>
        <v>0</v>
      </c>
      <c r="AZ118" s="50">
        <f t="shared" si="57"/>
        <v>0</v>
      </c>
      <c r="BA118" s="50">
        <f t="shared" si="58"/>
        <v>295840</v>
      </c>
      <c r="BB118" s="50">
        <f t="shared" si="59"/>
        <v>0</v>
      </c>
    </row>
    <row r="119" spans="2:54" x14ac:dyDescent="0.25">
      <c r="B119" s="14">
        <v>2026</v>
      </c>
      <c r="C119" s="14">
        <v>479</v>
      </c>
      <c r="D119" s="15"/>
      <c r="E119" s="15"/>
      <c r="F119" s="15" t="s">
        <v>58</v>
      </c>
      <c r="G119" s="14" t="e">
        <f>+VLOOKUP(M119,#REF!,5,FALSE)</f>
        <v>#REF!</v>
      </c>
      <c r="H119" s="14" t="e">
        <f>+VLOOKUP(M119,#REF!,7,FALSE)</f>
        <v>#REF!</v>
      </c>
      <c r="I119" s="14"/>
      <c r="J119" s="14"/>
      <c r="K119" s="14"/>
      <c r="L119" s="14"/>
      <c r="M119" s="15" t="str">
        <f t="shared" si="43"/>
        <v>2026EG 2026GGEDISEÑO E IMPRESIÓN DE MATERIAL DE SUFRAGIO Y PRODUCIR MICROFORMAS DIGITALES</v>
      </c>
      <c r="N119" s="15" t="s">
        <v>199</v>
      </c>
      <c r="O119" s="16"/>
      <c r="P119" s="14" t="s">
        <v>59</v>
      </c>
      <c r="Q119" s="14" t="s">
        <v>8</v>
      </c>
      <c r="R119" s="14" t="s">
        <v>60</v>
      </c>
      <c r="S119" s="14" t="s">
        <v>182</v>
      </c>
      <c r="T119" s="14" t="str">
        <f t="shared" si="44"/>
        <v>2.3</v>
      </c>
      <c r="U119" s="17" t="s">
        <v>106</v>
      </c>
      <c r="V119" s="15" t="s">
        <v>200</v>
      </c>
      <c r="W119" s="15"/>
      <c r="X119" s="14" t="s">
        <v>198</v>
      </c>
      <c r="Y119" s="18"/>
      <c r="Z119" s="19">
        <v>0.33</v>
      </c>
      <c r="AA119" s="14"/>
      <c r="AB119" s="14">
        <v>27957000</v>
      </c>
      <c r="AC119" s="14"/>
      <c r="AD119" s="14"/>
      <c r="AE119" s="20"/>
      <c r="AF119" s="20"/>
      <c r="AG119" s="20"/>
      <c r="AH119" s="20"/>
      <c r="AI119" s="20"/>
      <c r="AJ119" s="20"/>
      <c r="AK119" s="20"/>
      <c r="AL119" s="20"/>
      <c r="AM119" s="19">
        <f t="shared" si="45"/>
        <v>9225810</v>
      </c>
      <c r="AN119" s="26" t="s">
        <v>3</v>
      </c>
      <c r="AO119" s="50">
        <f t="shared" si="46"/>
        <v>0</v>
      </c>
      <c r="AP119" s="50">
        <f t="shared" si="47"/>
        <v>9225810</v>
      </c>
      <c r="AQ119" s="50">
        <f t="shared" si="48"/>
        <v>0</v>
      </c>
      <c r="AR119" s="50">
        <f t="shared" si="49"/>
        <v>0</v>
      </c>
      <c r="AS119" s="50">
        <f t="shared" si="50"/>
        <v>0</v>
      </c>
      <c r="AT119" s="50">
        <f t="shared" si="51"/>
        <v>0</v>
      </c>
      <c r="AU119" s="50">
        <f t="shared" si="52"/>
        <v>0</v>
      </c>
      <c r="AV119" s="50">
        <f t="shared" si="53"/>
        <v>0</v>
      </c>
      <c r="AW119" s="50">
        <f t="shared" si="54"/>
        <v>0</v>
      </c>
      <c r="AX119" s="50">
        <f t="shared" si="55"/>
        <v>0</v>
      </c>
      <c r="AY119" s="50">
        <f t="shared" si="56"/>
        <v>0</v>
      </c>
      <c r="AZ119" s="50">
        <f t="shared" si="57"/>
        <v>0</v>
      </c>
      <c r="BA119" s="50">
        <f t="shared" si="58"/>
        <v>9225810</v>
      </c>
      <c r="BB119" s="50">
        <f t="shared" si="59"/>
        <v>0</v>
      </c>
    </row>
    <row r="120" spans="2:54" x14ac:dyDescent="0.25">
      <c r="B120" s="14">
        <v>2026</v>
      </c>
      <c r="C120" s="14">
        <v>479</v>
      </c>
      <c r="D120" s="15"/>
      <c r="E120" s="15"/>
      <c r="F120" s="15" t="s">
        <v>58</v>
      </c>
      <c r="G120" s="14" t="e">
        <f>+VLOOKUP(M120,#REF!,5,FALSE)</f>
        <v>#REF!</v>
      </c>
      <c r="H120" s="14" t="e">
        <f>+VLOOKUP(M120,#REF!,7,FALSE)</f>
        <v>#REF!</v>
      </c>
      <c r="I120" s="14"/>
      <c r="J120" s="14"/>
      <c r="K120" s="14"/>
      <c r="L120" s="14"/>
      <c r="M120" s="15" t="str">
        <f t="shared" si="43"/>
        <v>2026EG 2026GGEDISEÑO E IMPRESIÓN DE MATERIAL DE SUFRAGIO Y PRODUCIR MICROFORMAS DIGITALES</v>
      </c>
      <c r="N120" s="15" t="s">
        <v>199</v>
      </c>
      <c r="O120" s="16"/>
      <c r="P120" s="14" t="s">
        <v>59</v>
      </c>
      <c r="Q120" s="14" t="s">
        <v>8</v>
      </c>
      <c r="R120" s="14" t="s">
        <v>60</v>
      </c>
      <c r="S120" s="14" t="s">
        <v>182</v>
      </c>
      <c r="T120" s="14" t="str">
        <f t="shared" si="44"/>
        <v>2.3</v>
      </c>
      <c r="U120" s="17" t="s">
        <v>106</v>
      </c>
      <c r="V120" s="15" t="s">
        <v>201</v>
      </c>
      <c r="W120" s="15"/>
      <c r="X120" s="14" t="s">
        <v>198</v>
      </c>
      <c r="Y120" s="18"/>
      <c r="Z120" s="19">
        <v>0.5</v>
      </c>
      <c r="AA120" s="14"/>
      <c r="AB120" s="14">
        <v>1374194</v>
      </c>
      <c r="AC120" s="14"/>
      <c r="AD120" s="14"/>
      <c r="AE120" s="20"/>
      <c r="AF120" s="20"/>
      <c r="AG120" s="20"/>
      <c r="AH120" s="20"/>
      <c r="AI120" s="20"/>
      <c r="AJ120" s="20"/>
      <c r="AK120" s="20"/>
      <c r="AL120" s="20"/>
      <c r="AM120" s="19">
        <f t="shared" si="45"/>
        <v>687097</v>
      </c>
      <c r="AN120" s="26" t="s">
        <v>3</v>
      </c>
      <c r="AO120" s="50">
        <f t="shared" si="46"/>
        <v>0</v>
      </c>
      <c r="AP120" s="50">
        <f t="shared" si="47"/>
        <v>687097</v>
      </c>
      <c r="AQ120" s="50">
        <f t="shared" si="48"/>
        <v>0</v>
      </c>
      <c r="AR120" s="50">
        <f t="shared" si="49"/>
        <v>0</v>
      </c>
      <c r="AS120" s="50">
        <f t="shared" si="50"/>
        <v>0</v>
      </c>
      <c r="AT120" s="50">
        <f t="shared" si="51"/>
        <v>0</v>
      </c>
      <c r="AU120" s="50">
        <f t="shared" si="52"/>
        <v>0</v>
      </c>
      <c r="AV120" s="50">
        <f t="shared" si="53"/>
        <v>0</v>
      </c>
      <c r="AW120" s="50">
        <f t="shared" si="54"/>
        <v>0</v>
      </c>
      <c r="AX120" s="50">
        <f t="shared" si="55"/>
        <v>0</v>
      </c>
      <c r="AY120" s="50">
        <f t="shared" si="56"/>
        <v>0</v>
      </c>
      <c r="AZ120" s="50">
        <f t="shared" si="57"/>
        <v>0</v>
      </c>
      <c r="BA120" s="50">
        <f t="shared" si="58"/>
        <v>687097</v>
      </c>
      <c r="BB120" s="50">
        <f t="shared" si="59"/>
        <v>0</v>
      </c>
    </row>
    <row r="121" spans="2:54" x14ac:dyDescent="0.25">
      <c r="B121" s="14">
        <v>2026</v>
      </c>
      <c r="C121" s="14">
        <v>479</v>
      </c>
      <c r="D121" s="15"/>
      <c r="E121" s="15"/>
      <c r="F121" s="15" t="s">
        <v>58</v>
      </c>
      <c r="G121" s="14" t="e">
        <f>+VLOOKUP(M121,#REF!,5,FALSE)</f>
        <v>#REF!</v>
      </c>
      <c r="H121" s="14" t="e">
        <f>+VLOOKUP(M121,#REF!,7,FALSE)</f>
        <v>#REF!</v>
      </c>
      <c r="I121" s="14"/>
      <c r="J121" s="14"/>
      <c r="K121" s="14"/>
      <c r="L121" s="14"/>
      <c r="M121" s="15" t="str">
        <f t="shared" si="43"/>
        <v>2026EG 2026GGEDISEÑO E IMPRESIÓN DE MATERIAL DE SUFRAGIO Y PRODUCIR MICROFORMAS DIGITALES</v>
      </c>
      <c r="N121" s="15" t="s">
        <v>199</v>
      </c>
      <c r="O121" s="16"/>
      <c r="P121" s="14" t="s">
        <v>59</v>
      </c>
      <c r="Q121" s="14" t="s">
        <v>8</v>
      </c>
      <c r="R121" s="14" t="s">
        <v>60</v>
      </c>
      <c r="S121" s="14" t="s">
        <v>182</v>
      </c>
      <c r="T121" s="14" t="str">
        <f t="shared" si="44"/>
        <v>2.3</v>
      </c>
      <c r="U121" s="17" t="s">
        <v>106</v>
      </c>
      <c r="V121" s="15" t="s">
        <v>202</v>
      </c>
      <c r="W121" s="15"/>
      <c r="X121" s="14" t="s">
        <v>198</v>
      </c>
      <c r="Y121" s="18"/>
      <c r="Z121" s="19">
        <v>13</v>
      </c>
      <c r="AA121" s="14"/>
      <c r="AB121" s="14">
        <v>40000</v>
      </c>
      <c r="AC121" s="14"/>
      <c r="AD121" s="14"/>
      <c r="AE121" s="20"/>
      <c r="AF121" s="20"/>
      <c r="AG121" s="20"/>
      <c r="AH121" s="20"/>
      <c r="AI121" s="20"/>
      <c r="AJ121" s="20"/>
      <c r="AK121" s="20"/>
      <c r="AL121" s="20"/>
      <c r="AM121" s="19">
        <f t="shared" si="45"/>
        <v>520000</v>
      </c>
      <c r="AN121" s="26" t="s">
        <v>3</v>
      </c>
      <c r="AO121" s="50">
        <f t="shared" si="46"/>
        <v>0</v>
      </c>
      <c r="AP121" s="50">
        <f t="shared" si="47"/>
        <v>520000</v>
      </c>
      <c r="AQ121" s="50">
        <f t="shared" si="48"/>
        <v>0</v>
      </c>
      <c r="AR121" s="50">
        <f t="shared" si="49"/>
        <v>0</v>
      </c>
      <c r="AS121" s="50">
        <f t="shared" si="50"/>
        <v>0</v>
      </c>
      <c r="AT121" s="50">
        <f t="shared" si="51"/>
        <v>0</v>
      </c>
      <c r="AU121" s="50">
        <f t="shared" si="52"/>
        <v>0</v>
      </c>
      <c r="AV121" s="50">
        <f t="shared" si="53"/>
        <v>0</v>
      </c>
      <c r="AW121" s="50">
        <f t="shared" si="54"/>
        <v>0</v>
      </c>
      <c r="AX121" s="50">
        <f t="shared" si="55"/>
        <v>0</v>
      </c>
      <c r="AY121" s="50">
        <f t="shared" si="56"/>
        <v>0</v>
      </c>
      <c r="AZ121" s="50">
        <f t="shared" si="57"/>
        <v>0</v>
      </c>
      <c r="BA121" s="50">
        <f t="shared" si="58"/>
        <v>520000</v>
      </c>
      <c r="BB121" s="50">
        <f t="shared" si="59"/>
        <v>0</v>
      </c>
    </row>
    <row r="122" spans="2:54" x14ac:dyDescent="0.25">
      <c r="B122" s="14">
        <v>2026</v>
      </c>
      <c r="C122" s="14">
        <v>479</v>
      </c>
      <c r="D122" s="15"/>
      <c r="E122" s="15"/>
      <c r="F122" s="15" t="s">
        <v>58</v>
      </c>
      <c r="G122" s="14" t="e">
        <f>+VLOOKUP(M122,#REF!,5,FALSE)</f>
        <v>#REF!</v>
      </c>
      <c r="H122" s="14" t="e">
        <f>+VLOOKUP(M122,#REF!,7,FALSE)</f>
        <v>#REF!</v>
      </c>
      <c r="I122" s="14"/>
      <c r="J122" s="14"/>
      <c r="K122" s="14"/>
      <c r="L122" s="14"/>
      <c r="M122" s="15" t="str">
        <f t="shared" si="43"/>
        <v>2026EG 2026GGEDISEÑO E IMPRESIÓN DE MATERIAL DE SUFRAGIO Y PRODUCIR MICROFORMAS DIGITALES</v>
      </c>
      <c r="N122" s="15" t="s">
        <v>199</v>
      </c>
      <c r="O122" s="16"/>
      <c r="P122" s="14" t="s">
        <v>59</v>
      </c>
      <c r="Q122" s="14" t="s">
        <v>8</v>
      </c>
      <c r="R122" s="14" t="s">
        <v>60</v>
      </c>
      <c r="S122" s="14" t="s">
        <v>182</v>
      </c>
      <c r="T122" s="14" t="str">
        <f t="shared" si="44"/>
        <v>2.3</v>
      </c>
      <c r="U122" s="17" t="s">
        <v>106</v>
      </c>
      <c r="V122" s="15" t="s">
        <v>203</v>
      </c>
      <c r="W122" s="15"/>
      <c r="X122" s="14" t="s">
        <v>198</v>
      </c>
      <c r="Y122" s="18"/>
      <c r="Z122" s="19">
        <v>6.5</v>
      </c>
      <c r="AA122" s="14">
        <v>7692.3076923076924</v>
      </c>
      <c r="AB122" s="14"/>
      <c r="AC122" s="14"/>
      <c r="AD122" s="14"/>
      <c r="AE122" s="20"/>
      <c r="AF122" s="20"/>
      <c r="AG122" s="20"/>
      <c r="AH122" s="20"/>
      <c r="AI122" s="20"/>
      <c r="AJ122" s="20"/>
      <c r="AK122" s="20"/>
      <c r="AL122" s="20"/>
      <c r="AM122" s="19">
        <f t="shared" si="45"/>
        <v>50000</v>
      </c>
      <c r="AN122" s="26" t="s">
        <v>3</v>
      </c>
      <c r="AO122" s="50">
        <f t="shared" si="46"/>
        <v>50000</v>
      </c>
      <c r="AP122" s="50">
        <f t="shared" si="47"/>
        <v>0</v>
      </c>
      <c r="AQ122" s="50">
        <f t="shared" si="48"/>
        <v>0</v>
      </c>
      <c r="AR122" s="50">
        <f t="shared" si="49"/>
        <v>0</v>
      </c>
      <c r="AS122" s="50">
        <f t="shared" si="50"/>
        <v>0</v>
      </c>
      <c r="AT122" s="50">
        <f t="shared" si="51"/>
        <v>0</v>
      </c>
      <c r="AU122" s="50">
        <f t="shared" si="52"/>
        <v>0</v>
      </c>
      <c r="AV122" s="50">
        <f t="shared" si="53"/>
        <v>0</v>
      </c>
      <c r="AW122" s="50">
        <f t="shared" si="54"/>
        <v>0</v>
      </c>
      <c r="AX122" s="50">
        <f t="shared" si="55"/>
        <v>0</v>
      </c>
      <c r="AY122" s="50">
        <f t="shared" si="56"/>
        <v>0</v>
      </c>
      <c r="AZ122" s="50">
        <f t="shared" si="57"/>
        <v>0</v>
      </c>
      <c r="BA122" s="50">
        <f t="shared" si="58"/>
        <v>50000</v>
      </c>
      <c r="BB122" s="50">
        <f t="shared" si="59"/>
        <v>0</v>
      </c>
    </row>
    <row r="123" spans="2:54" x14ac:dyDescent="0.25">
      <c r="B123" s="14">
        <v>2026</v>
      </c>
      <c r="C123" s="14">
        <v>479</v>
      </c>
      <c r="D123" s="15"/>
      <c r="E123" s="15"/>
      <c r="F123" s="15" t="s">
        <v>58</v>
      </c>
      <c r="G123" s="14" t="e">
        <f>+VLOOKUP(M123,#REF!,5,FALSE)</f>
        <v>#REF!</v>
      </c>
      <c r="H123" s="14" t="e">
        <f>+VLOOKUP(M123,#REF!,7,FALSE)</f>
        <v>#REF!</v>
      </c>
      <c r="I123" s="14"/>
      <c r="J123" s="14"/>
      <c r="K123" s="14"/>
      <c r="L123" s="14"/>
      <c r="M123" s="15" t="str">
        <f t="shared" si="43"/>
        <v>2026EG 2026GGEDISEÑO E IMPRESIÓN DE MATERIAL DE SUFRAGIO Y PRODUCIR MICROFORMAS DIGITALES</v>
      </c>
      <c r="N123" s="15" t="s">
        <v>199</v>
      </c>
      <c r="O123" s="16"/>
      <c r="P123" s="14" t="s">
        <v>59</v>
      </c>
      <c r="Q123" s="14" t="s">
        <v>8</v>
      </c>
      <c r="R123" s="14" t="s">
        <v>60</v>
      </c>
      <c r="S123" s="14" t="s">
        <v>182</v>
      </c>
      <c r="T123" s="14" t="str">
        <f t="shared" si="44"/>
        <v>2.3</v>
      </c>
      <c r="U123" s="17" t="s">
        <v>106</v>
      </c>
      <c r="V123" s="15" t="s">
        <v>204</v>
      </c>
      <c r="W123" s="15"/>
      <c r="X123" s="14" t="s">
        <v>198</v>
      </c>
      <c r="Y123" s="18"/>
      <c r="Z123" s="19">
        <v>0.3</v>
      </c>
      <c r="AA123" s="14">
        <v>125000</v>
      </c>
      <c r="AB123" s="14"/>
      <c r="AC123" s="14"/>
      <c r="AD123" s="14"/>
      <c r="AE123" s="20"/>
      <c r="AF123" s="20"/>
      <c r="AG123" s="20"/>
      <c r="AH123" s="20"/>
      <c r="AI123" s="20"/>
      <c r="AJ123" s="20"/>
      <c r="AK123" s="20"/>
      <c r="AL123" s="20"/>
      <c r="AM123" s="19">
        <f t="shared" si="45"/>
        <v>37500</v>
      </c>
      <c r="AN123" s="26" t="s">
        <v>3</v>
      </c>
      <c r="AO123" s="50">
        <f t="shared" si="46"/>
        <v>37500</v>
      </c>
      <c r="AP123" s="50">
        <f t="shared" si="47"/>
        <v>0</v>
      </c>
      <c r="AQ123" s="50">
        <f t="shared" si="48"/>
        <v>0</v>
      </c>
      <c r="AR123" s="50">
        <f t="shared" si="49"/>
        <v>0</v>
      </c>
      <c r="AS123" s="50">
        <f t="shared" si="50"/>
        <v>0</v>
      </c>
      <c r="AT123" s="50">
        <f t="shared" si="51"/>
        <v>0</v>
      </c>
      <c r="AU123" s="50">
        <f t="shared" si="52"/>
        <v>0</v>
      </c>
      <c r="AV123" s="50">
        <f t="shared" si="53"/>
        <v>0</v>
      </c>
      <c r="AW123" s="50">
        <f t="shared" si="54"/>
        <v>0</v>
      </c>
      <c r="AX123" s="50">
        <f t="shared" si="55"/>
        <v>0</v>
      </c>
      <c r="AY123" s="50">
        <f t="shared" si="56"/>
        <v>0</v>
      </c>
      <c r="AZ123" s="50">
        <f t="shared" si="57"/>
        <v>0</v>
      </c>
      <c r="BA123" s="50">
        <f t="shared" si="58"/>
        <v>37500</v>
      </c>
      <c r="BB123" s="50">
        <f t="shared" si="59"/>
        <v>0</v>
      </c>
    </row>
    <row r="124" spans="2:54" x14ac:dyDescent="0.25">
      <c r="B124" s="14">
        <v>2026</v>
      </c>
      <c r="C124" s="14">
        <v>479</v>
      </c>
      <c r="D124" s="15"/>
      <c r="E124" s="15"/>
      <c r="F124" s="15" t="s">
        <v>58</v>
      </c>
      <c r="G124" s="14" t="e">
        <f>+VLOOKUP(M124,#REF!,5,FALSE)</f>
        <v>#REF!</v>
      </c>
      <c r="H124" s="14" t="e">
        <f>+VLOOKUP(M124,#REF!,7,FALSE)</f>
        <v>#REF!</v>
      </c>
      <c r="I124" s="14"/>
      <c r="J124" s="14"/>
      <c r="K124" s="14"/>
      <c r="L124" s="14"/>
      <c r="M124" s="15" t="str">
        <f t="shared" si="43"/>
        <v>2026EG 2026GGEPRODUCCIÓN DE MATERIAL ELECTORAL DE CAPACITACIÓN</v>
      </c>
      <c r="N124" s="15" t="s">
        <v>196</v>
      </c>
      <c r="O124" s="16"/>
      <c r="P124" s="14" t="s">
        <v>59</v>
      </c>
      <c r="Q124" s="14" t="s">
        <v>8</v>
      </c>
      <c r="R124" s="14" t="s">
        <v>60</v>
      </c>
      <c r="S124" s="14" t="s">
        <v>182</v>
      </c>
      <c r="T124" s="14" t="str">
        <f t="shared" si="44"/>
        <v>2.3</v>
      </c>
      <c r="U124" s="17" t="s">
        <v>106</v>
      </c>
      <c r="V124" s="15" t="s">
        <v>205</v>
      </c>
      <c r="W124" s="15"/>
      <c r="X124" s="14" t="s">
        <v>198</v>
      </c>
      <c r="Y124" s="18"/>
      <c r="Z124" s="19">
        <v>0.7</v>
      </c>
      <c r="AA124" s="14">
        <v>5714285.7142857099</v>
      </c>
      <c r="AB124" s="14"/>
      <c r="AC124" s="14"/>
      <c r="AD124" s="14"/>
      <c r="AE124" s="20"/>
      <c r="AF124" s="20"/>
      <c r="AG124" s="20"/>
      <c r="AH124" s="20"/>
      <c r="AI124" s="20"/>
      <c r="AJ124" s="20"/>
      <c r="AK124" s="20"/>
      <c r="AL124" s="20"/>
      <c r="AM124" s="19">
        <f t="shared" si="45"/>
        <v>3999999.9999999967</v>
      </c>
      <c r="AN124" s="26" t="s">
        <v>3</v>
      </c>
      <c r="AO124" s="50">
        <f t="shared" si="46"/>
        <v>3999999.9999999967</v>
      </c>
      <c r="AP124" s="50">
        <f t="shared" si="47"/>
        <v>0</v>
      </c>
      <c r="AQ124" s="50">
        <f t="shared" si="48"/>
        <v>0</v>
      </c>
      <c r="AR124" s="50">
        <f t="shared" si="49"/>
        <v>0</v>
      </c>
      <c r="AS124" s="50">
        <f t="shared" si="50"/>
        <v>0</v>
      </c>
      <c r="AT124" s="50">
        <f t="shared" si="51"/>
        <v>0</v>
      </c>
      <c r="AU124" s="50">
        <f t="shared" si="52"/>
        <v>0</v>
      </c>
      <c r="AV124" s="50">
        <f t="shared" si="53"/>
        <v>0</v>
      </c>
      <c r="AW124" s="50">
        <f t="shared" si="54"/>
        <v>0</v>
      </c>
      <c r="AX124" s="50">
        <f t="shared" si="55"/>
        <v>0</v>
      </c>
      <c r="AY124" s="50">
        <f t="shared" si="56"/>
        <v>0</v>
      </c>
      <c r="AZ124" s="50">
        <f t="shared" si="57"/>
        <v>0</v>
      </c>
      <c r="BA124" s="50">
        <f t="shared" si="58"/>
        <v>4000000</v>
      </c>
      <c r="BB124" s="50">
        <f t="shared" si="59"/>
        <v>0</v>
      </c>
    </row>
    <row r="125" spans="2:54" x14ac:dyDescent="0.25">
      <c r="B125" s="14">
        <v>2026</v>
      </c>
      <c r="C125" s="14">
        <v>479</v>
      </c>
      <c r="D125" s="15"/>
      <c r="E125" s="15"/>
      <c r="F125" s="15" t="s">
        <v>58</v>
      </c>
      <c r="G125" s="14" t="e">
        <f>+VLOOKUP(M125,#REF!,5,FALSE)</f>
        <v>#REF!</v>
      </c>
      <c r="H125" s="14" t="e">
        <f>+VLOOKUP(M125,#REF!,7,FALSE)</f>
        <v>#REF!</v>
      </c>
      <c r="I125" s="14"/>
      <c r="J125" s="14"/>
      <c r="K125" s="14"/>
      <c r="L125" s="14"/>
      <c r="M125" s="15" t="str">
        <f t="shared" si="43"/>
        <v>2026EG 2026GGEPRODUCCIÓN DE MATERIAL ELECTORAL DE CAPACITACIÓN</v>
      </c>
      <c r="N125" s="15" t="s">
        <v>196</v>
      </c>
      <c r="O125" s="16"/>
      <c r="P125" s="14" t="s">
        <v>59</v>
      </c>
      <c r="Q125" s="14" t="s">
        <v>8</v>
      </c>
      <c r="R125" s="14" t="s">
        <v>60</v>
      </c>
      <c r="S125" s="14" t="s">
        <v>182</v>
      </c>
      <c r="T125" s="14" t="str">
        <f t="shared" si="44"/>
        <v>2.3</v>
      </c>
      <c r="U125" s="17" t="s">
        <v>106</v>
      </c>
      <c r="V125" s="15" t="s">
        <v>206</v>
      </c>
      <c r="W125" s="15"/>
      <c r="X125" s="14" t="s">
        <v>198</v>
      </c>
      <c r="Y125" s="18"/>
      <c r="Z125" s="19">
        <v>0.8</v>
      </c>
      <c r="AA125" s="14">
        <v>1062500</v>
      </c>
      <c r="AB125" s="14"/>
      <c r="AC125" s="14"/>
      <c r="AD125" s="14"/>
      <c r="AE125" s="20"/>
      <c r="AF125" s="20"/>
      <c r="AG125" s="20"/>
      <c r="AH125" s="20"/>
      <c r="AI125" s="20"/>
      <c r="AJ125" s="20"/>
      <c r="AK125" s="20"/>
      <c r="AL125" s="20"/>
      <c r="AM125" s="19">
        <f t="shared" si="45"/>
        <v>850000</v>
      </c>
      <c r="AN125" s="26" t="s">
        <v>3</v>
      </c>
      <c r="AO125" s="50">
        <f t="shared" si="46"/>
        <v>850000</v>
      </c>
      <c r="AP125" s="50">
        <f t="shared" si="47"/>
        <v>0</v>
      </c>
      <c r="AQ125" s="50">
        <f t="shared" si="48"/>
        <v>0</v>
      </c>
      <c r="AR125" s="50">
        <f t="shared" si="49"/>
        <v>0</v>
      </c>
      <c r="AS125" s="50">
        <f t="shared" si="50"/>
        <v>0</v>
      </c>
      <c r="AT125" s="50">
        <f t="shared" si="51"/>
        <v>0</v>
      </c>
      <c r="AU125" s="50">
        <f t="shared" si="52"/>
        <v>0</v>
      </c>
      <c r="AV125" s="50">
        <f t="shared" si="53"/>
        <v>0</v>
      </c>
      <c r="AW125" s="50">
        <f t="shared" si="54"/>
        <v>0</v>
      </c>
      <c r="AX125" s="50">
        <f t="shared" si="55"/>
        <v>0</v>
      </c>
      <c r="AY125" s="50">
        <f t="shared" si="56"/>
        <v>0</v>
      </c>
      <c r="AZ125" s="50">
        <f t="shared" si="57"/>
        <v>0</v>
      </c>
      <c r="BA125" s="50">
        <f t="shared" si="58"/>
        <v>850000</v>
      </c>
      <c r="BB125" s="50">
        <f t="shared" si="59"/>
        <v>0</v>
      </c>
    </row>
    <row r="126" spans="2:54" x14ac:dyDescent="0.25">
      <c r="B126" s="14">
        <v>2026</v>
      </c>
      <c r="C126" s="14">
        <v>479</v>
      </c>
      <c r="D126" s="15"/>
      <c r="E126" s="15"/>
      <c r="F126" s="15" t="s">
        <v>58</v>
      </c>
      <c r="G126" s="14" t="e">
        <f>+VLOOKUP(M126,#REF!,5,FALSE)</f>
        <v>#REF!</v>
      </c>
      <c r="H126" s="14" t="e">
        <f>+VLOOKUP(M126,#REF!,7,FALSE)</f>
        <v>#REF!</v>
      </c>
      <c r="I126" s="14"/>
      <c r="J126" s="14"/>
      <c r="K126" s="14"/>
      <c r="L126" s="14"/>
      <c r="M126" s="15" t="str">
        <f t="shared" si="43"/>
        <v>2026EG 2026GGEDISEÑO E IMPRESIÓN DE MATERIAL DE SUFRAGIO Y PRODUCIR MICROFORMAS DIGITALES</v>
      </c>
      <c r="N126" s="15" t="s">
        <v>199</v>
      </c>
      <c r="O126" s="16"/>
      <c r="P126" s="14" t="s">
        <v>59</v>
      </c>
      <c r="Q126" s="14" t="s">
        <v>8</v>
      </c>
      <c r="R126" s="14" t="s">
        <v>60</v>
      </c>
      <c r="S126" s="14" t="s">
        <v>182</v>
      </c>
      <c r="T126" s="14" t="str">
        <f t="shared" si="44"/>
        <v>2.3</v>
      </c>
      <c r="U126" s="17" t="s">
        <v>106</v>
      </c>
      <c r="V126" s="15" t="s">
        <v>207</v>
      </c>
      <c r="W126" s="15"/>
      <c r="X126" s="14" t="s">
        <v>198</v>
      </c>
      <c r="Y126" s="18"/>
      <c r="Z126" s="19">
        <v>0.7</v>
      </c>
      <c r="AA126" s="14">
        <v>387407.1428571429</v>
      </c>
      <c r="AB126" s="14"/>
      <c r="AC126" s="14"/>
      <c r="AD126" s="14"/>
      <c r="AE126" s="20"/>
      <c r="AF126" s="20"/>
      <c r="AG126" s="20"/>
      <c r="AH126" s="20"/>
      <c r="AI126" s="20"/>
      <c r="AJ126" s="20"/>
      <c r="AK126" s="20"/>
      <c r="AL126" s="20"/>
      <c r="AM126" s="19">
        <f t="shared" si="45"/>
        <v>271185</v>
      </c>
      <c r="AN126" s="26" t="s">
        <v>3</v>
      </c>
      <c r="AO126" s="50">
        <f t="shared" si="46"/>
        <v>271185</v>
      </c>
      <c r="AP126" s="50">
        <f t="shared" si="47"/>
        <v>0</v>
      </c>
      <c r="AQ126" s="50">
        <f t="shared" si="48"/>
        <v>0</v>
      </c>
      <c r="AR126" s="50">
        <f t="shared" si="49"/>
        <v>0</v>
      </c>
      <c r="AS126" s="50">
        <f t="shared" si="50"/>
        <v>0</v>
      </c>
      <c r="AT126" s="50">
        <f t="shared" si="51"/>
        <v>0</v>
      </c>
      <c r="AU126" s="50">
        <f t="shared" si="52"/>
        <v>0</v>
      </c>
      <c r="AV126" s="50">
        <f t="shared" si="53"/>
        <v>0</v>
      </c>
      <c r="AW126" s="50">
        <f t="shared" si="54"/>
        <v>0</v>
      </c>
      <c r="AX126" s="50">
        <f t="shared" si="55"/>
        <v>0</v>
      </c>
      <c r="AY126" s="50">
        <f t="shared" si="56"/>
        <v>0</v>
      </c>
      <c r="AZ126" s="50">
        <f t="shared" si="57"/>
        <v>0</v>
      </c>
      <c r="BA126" s="50">
        <f t="shared" si="58"/>
        <v>271185</v>
      </c>
      <c r="BB126" s="50">
        <f t="shared" si="59"/>
        <v>0</v>
      </c>
    </row>
    <row r="127" spans="2:54" x14ac:dyDescent="0.25">
      <c r="B127" s="14">
        <v>2026</v>
      </c>
      <c r="C127" s="14">
        <v>479</v>
      </c>
      <c r="D127" s="15"/>
      <c r="E127" s="15"/>
      <c r="F127" s="15" t="s">
        <v>58</v>
      </c>
      <c r="G127" s="14" t="e">
        <f>+VLOOKUP(M127,#REF!,5,FALSE)</f>
        <v>#REF!</v>
      </c>
      <c r="H127" s="14" t="e">
        <f>+VLOOKUP(M127,#REF!,7,FALSE)</f>
        <v>#REF!</v>
      </c>
      <c r="I127" s="14"/>
      <c r="J127" s="14"/>
      <c r="K127" s="14"/>
      <c r="L127" s="14"/>
      <c r="M127" s="15" t="str">
        <f t="shared" si="43"/>
        <v>2026EG 2026GGEDISEÑO E IMPRESIÓN DE MATERIAL DE SUFRAGIO Y PRODUCIR MICROFORMAS DIGITALES</v>
      </c>
      <c r="N127" s="15" t="s">
        <v>199</v>
      </c>
      <c r="O127" s="16"/>
      <c r="P127" s="14" t="s">
        <v>59</v>
      </c>
      <c r="Q127" s="14" t="s">
        <v>8</v>
      </c>
      <c r="R127" s="14" t="s">
        <v>60</v>
      </c>
      <c r="S127" s="14" t="s">
        <v>182</v>
      </c>
      <c r="T127" s="14" t="str">
        <f t="shared" si="44"/>
        <v>2.3</v>
      </c>
      <c r="U127" s="17" t="s">
        <v>106</v>
      </c>
      <c r="V127" s="15" t="s">
        <v>208</v>
      </c>
      <c r="W127" s="15"/>
      <c r="X127" s="14" t="s">
        <v>198</v>
      </c>
      <c r="Y127" s="18"/>
      <c r="Z127" s="19">
        <v>0.8</v>
      </c>
      <c r="AA127" s="14">
        <v>366452.5</v>
      </c>
      <c r="AB127" s="14"/>
      <c r="AC127" s="14"/>
      <c r="AD127" s="14"/>
      <c r="AE127" s="20"/>
      <c r="AF127" s="20"/>
      <c r="AG127" s="20"/>
      <c r="AH127" s="20"/>
      <c r="AI127" s="20"/>
      <c r="AJ127" s="20"/>
      <c r="AK127" s="20"/>
      <c r="AL127" s="20"/>
      <c r="AM127" s="19">
        <f t="shared" si="45"/>
        <v>293162</v>
      </c>
      <c r="AN127" s="26" t="s">
        <v>3</v>
      </c>
      <c r="AO127" s="50">
        <f t="shared" si="46"/>
        <v>293162</v>
      </c>
      <c r="AP127" s="50">
        <f t="shared" si="47"/>
        <v>0</v>
      </c>
      <c r="AQ127" s="50">
        <f t="shared" si="48"/>
        <v>0</v>
      </c>
      <c r="AR127" s="50">
        <f t="shared" si="49"/>
        <v>0</v>
      </c>
      <c r="AS127" s="50">
        <f t="shared" si="50"/>
        <v>0</v>
      </c>
      <c r="AT127" s="50">
        <f t="shared" si="51"/>
        <v>0</v>
      </c>
      <c r="AU127" s="50">
        <f t="shared" si="52"/>
        <v>0</v>
      </c>
      <c r="AV127" s="50">
        <f t="shared" si="53"/>
        <v>0</v>
      </c>
      <c r="AW127" s="50">
        <f t="shared" si="54"/>
        <v>0</v>
      </c>
      <c r="AX127" s="50">
        <f t="shared" si="55"/>
        <v>0</v>
      </c>
      <c r="AY127" s="50">
        <f t="shared" si="56"/>
        <v>0</v>
      </c>
      <c r="AZ127" s="50">
        <f t="shared" si="57"/>
        <v>0</v>
      </c>
      <c r="BA127" s="50">
        <f t="shared" si="58"/>
        <v>293162</v>
      </c>
      <c r="BB127" s="50">
        <f t="shared" si="59"/>
        <v>0</v>
      </c>
    </row>
    <row r="128" spans="2:54" x14ac:dyDescent="0.25">
      <c r="B128" s="14">
        <v>2026</v>
      </c>
      <c r="C128" s="14">
        <v>479</v>
      </c>
      <c r="D128" s="15"/>
      <c r="E128" s="15"/>
      <c r="F128" s="15" t="s">
        <v>58</v>
      </c>
      <c r="G128" s="14" t="e">
        <f>+VLOOKUP(M128,#REF!,5,FALSE)</f>
        <v>#REF!</v>
      </c>
      <c r="H128" s="14" t="e">
        <f>+VLOOKUP(M128,#REF!,7,FALSE)</f>
        <v>#REF!</v>
      </c>
      <c r="I128" s="14"/>
      <c r="J128" s="14"/>
      <c r="K128" s="14"/>
      <c r="L128" s="14"/>
      <c r="M128" s="15" t="str">
        <f t="shared" si="43"/>
        <v>2026EG 2026GGEDISEÑO E IMPRESIÓN DE MATERIAL DE SUFRAGIO Y PRODUCIR MICROFORMAS DIGITALES</v>
      </c>
      <c r="N128" s="15" t="s">
        <v>199</v>
      </c>
      <c r="O128" s="16"/>
      <c r="P128" s="14" t="s">
        <v>59</v>
      </c>
      <c r="Q128" s="14" t="s">
        <v>8</v>
      </c>
      <c r="R128" s="14" t="s">
        <v>60</v>
      </c>
      <c r="S128" s="14" t="s">
        <v>182</v>
      </c>
      <c r="T128" s="14" t="str">
        <f t="shared" si="44"/>
        <v>2.3</v>
      </c>
      <c r="U128" s="17" t="s">
        <v>106</v>
      </c>
      <c r="V128" s="15" t="s">
        <v>209</v>
      </c>
      <c r="W128" s="15"/>
      <c r="X128" s="14" t="s">
        <v>198</v>
      </c>
      <c r="Y128" s="18"/>
      <c r="Z128" s="19">
        <v>0.5</v>
      </c>
      <c r="AA128" s="14">
        <v>800000</v>
      </c>
      <c r="AB128" s="14"/>
      <c r="AC128" s="14"/>
      <c r="AD128" s="14"/>
      <c r="AE128" s="20"/>
      <c r="AF128" s="20"/>
      <c r="AG128" s="20"/>
      <c r="AH128" s="20"/>
      <c r="AI128" s="20"/>
      <c r="AJ128" s="20"/>
      <c r="AK128" s="20"/>
      <c r="AL128" s="20"/>
      <c r="AM128" s="19">
        <f t="shared" si="45"/>
        <v>400000</v>
      </c>
      <c r="AN128" s="26" t="s">
        <v>3</v>
      </c>
      <c r="AO128" s="50">
        <f t="shared" si="46"/>
        <v>400000</v>
      </c>
      <c r="AP128" s="50">
        <f t="shared" si="47"/>
        <v>0</v>
      </c>
      <c r="AQ128" s="50">
        <f t="shared" si="48"/>
        <v>0</v>
      </c>
      <c r="AR128" s="50">
        <f t="shared" si="49"/>
        <v>0</v>
      </c>
      <c r="AS128" s="50">
        <f t="shared" si="50"/>
        <v>0</v>
      </c>
      <c r="AT128" s="50">
        <f t="shared" si="51"/>
        <v>0</v>
      </c>
      <c r="AU128" s="50">
        <f t="shared" si="52"/>
        <v>0</v>
      </c>
      <c r="AV128" s="50">
        <f t="shared" si="53"/>
        <v>0</v>
      </c>
      <c r="AW128" s="50">
        <f t="shared" si="54"/>
        <v>0</v>
      </c>
      <c r="AX128" s="50">
        <f t="shared" si="55"/>
        <v>0</v>
      </c>
      <c r="AY128" s="50">
        <f t="shared" si="56"/>
        <v>0</v>
      </c>
      <c r="AZ128" s="50">
        <f t="shared" si="57"/>
        <v>0</v>
      </c>
      <c r="BA128" s="50">
        <f t="shared" si="58"/>
        <v>400000</v>
      </c>
      <c r="BB128" s="50">
        <f t="shared" si="59"/>
        <v>0</v>
      </c>
    </row>
    <row r="129" spans="2:54" x14ac:dyDescent="0.25">
      <c r="B129" s="14">
        <v>2026</v>
      </c>
      <c r="C129" s="14">
        <v>479</v>
      </c>
      <c r="D129" s="15"/>
      <c r="E129" s="15"/>
      <c r="F129" s="15" t="s">
        <v>58</v>
      </c>
      <c r="G129" s="14" t="e">
        <f>+VLOOKUP(M129,#REF!,5,FALSE)</f>
        <v>#REF!</v>
      </c>
      <c r="H129" s="14" t="e">
        <f>+VLOOKUP(M129,#REF!,7,FALSE)</f>
        <v>#REF!</v>
      </c>
      <c r="I129" s="14"/>
      <c r="J129" s="14"/>
      <c r="K129" s="14"/>
      <c r="L129" s="14"/>
      <c r="M129" s="15" t="str">
        <f t="shared" si="43"/>
        <v>2026EG 2026GGEDISEÑO E IMPRESIÓN DE MATERIAL DE SUFRAGIO Y PRODUCIR MICROFORMAS DIGITALES</v>
      </c>
      <c r="N129" s="15" t="s">
        <v>199</v>
      </c>
      <c r="O129" s="16"/>
      <c r="P129" s="14" t="s">
        <v>59</v>
      </c>
      <c r="Q129" s="14" t="s">
        <v>8</v>
      </c>
      <c r="R129" s="14" t="s">
        <v>60</v>
      </c>
      <c r="S129" s="14" t="s">
        <v>182</v>
      </c>
      <c r="T129" s="14" t="str">
        <f t="shared" si="44"/>
        <v>2.3</v>
      </c>
      <c r="U129" s="17" t="s">
        <v>106</v>
      </c>
      <c r="V129" s="15" t="s">
        <v>210</v>
      </c>
      <c r="W129" s="15"/>
      <c r="X129" s="14" t="s">
        <v>198</v>
      </c>
      <c r="Y129" s="18"/>
      <c r="Z129" s="19">
        <v>0.3</v>
      </c>
      <c r="AA129" s="14"/>
      <c r="AB129" s="14">
        <v>1022000</v>
      </c>
      <c r="AC129" s="14"/>
      <c r="AD129" s="14"/>
      <c r="AE129" s="20"/>
      <c r="AF129" s="20"/>
      <c r="AG129" s="20"/>
      <c r="AH129" s="20"/>
      <c r="AI129" s="20"/>
      <c r="AJ129" s="20"/>
      <c r="AK129" s="20"/>
      <c r="AL129" s="20"/>
      <c r="AM129" s="19">
        <f t="shared" si="45"/>
        <v>306600</v>
      </c>
      <c r="AN129" s="26" t="s">
        <v>3</v>
      </c>
      <c r="AO129" s="50">
        <f t="shared" si="46"/>
        <v>0</v>
      </c>
      <c r="AP129" s="50">
        <f t="shared" si="47"/>
        <v>306600</v>
      </c>
      <c r="AQ129" s="50">
        <f t="shared" si="48"/>
        <v>0</v>
      </c>
      <c r="AR129" s="50">
        <f t="shared" si="49"/>
        <v>0</v>
      </c>
      <c r="AS129" s="50">
        <f t="shared" si="50"/>
        <v>0</v>
      </c>
      <c r="AT129" s="50">
        <f t="shared" si="51"/>
        <v>0</v>
      </c>
      <c r="AU129" s="50">
        <f t="shared" si="52"/>
        <v>0</v>
      </c>
      <c r="AV129" s="50">
        <f t="shared" si="53"/>
        <v>0</v>
      </c>
      <c r="AW129" s="50">
        <f t="shared" si="54"/>
        <v>0</v>
      </c>
      <c r="AX129" s="50">
        <f t="shared" si="55"/>
        <v>0</v>
      </c>
      <c r="AY129" s="50">
        <f t="shared" si="56"/>
        <v>0</v>
      </c>
      <c r="AZ129" s="50">
        <f t="shared" si="57"/>
        <v>0</v>
      </c>
      <c r="BA129" s="50">
        <f t="shared" si="58"/>
        <v>306600</v>
      </c>
      <c r="BB129" s="50">
        <f t="shared" si="59"/>
        <v>0</v>
      </c>
    </row>
    <row r="130" spans="2:54" x14ac:dyDescent="0.25">
      <c r="B130" s="14">
        <v>2026</v>
      </c>
      <c r="C130" s="14">
        <v>479</v>
      </c>
      <c r="D130" s="15"/>
      <c r="E130" s="15"/>
      <c r="F130" s="15" t="s">
        <v>58</v>
      </c>
      <c r="G130" s="14" t="e">
        <f>+VLOOKUP(M130,#REF!,5,FALSE)</f>
        <v>#REF!</v>
      </c>
      <c r="H130" s="14" t="e">
        <f>+VLOOKUP(M130,#REF!,7,FALSE)</f>
        <v>#REF!</v>
      </c>
      <c r="I130" s="14"/>
      <c r="J130" s="14"/>
      <c r="K130" s="14"/>
      <c r="L130" s="14"/>
      <c r="M130" s="15" t="str">
        <f t="shared" si="43"/>
        <v>2026EG 2026GGEDISEÑO E IMPRESIÓN DE MATERIAL DE SUFRAGIO Y PRODUCIR MICROFORMAS DIGITALES</v>
      </c>
      <c r="N130" s="15" t="s">
        <v>199</v>
      </c>
      <c r="O130" s="16"/>
      <c r="P130" s="14" t="s">
        <v>59</v>
      </c>
      <c r="Q130" s="14" t="s">
        <v>8</v>
      </c>
      <c r="R130" s="14" t="s">
        <v>60</v>
      </c>
      <c r="S130" s="14" t="s">
        <v>182</v>
      </c>
      <c r="T130" s="14" t="str">
        <f t="shared" si="44"/>
        <v>2.3</v>
      </c>
      <c r="U130" s="17" t="s">
        <v>106</v>
      </c>
      <c r="V130" s="15" t="s">
        <v>211</v>
      </c>
      <c r="W130" s="15"/>
      <c r="X130" s="14" t="s">
        <v>198</v>
      </c>
      <c r="Y130" s="18"/>
      <c r="Z130" s="19">
        <v>4</v>
      </c>
      <c r="AA130" s="14"/>
      <c r="AB130" s="14">
        <v>458065</v>
      </c>
      <c r="AC130" s="14"/>
      <c r="AD130" s="14"/>
      <c r="AE130" s="20"/>
      <c r="AF130" s="20"/>
      <c r="AG130" s="20"/>
      <c r="AH130" s="20"/>
      <c r="AI130" s="20"/>
      <c r="AJ130" s="20"/>
      <c r="AK130" s="20"/>
      <c r="AL130" s="20"/>
      <c r="AM130" s="19">
        <f t="shared" si="45"/>
        <v>1832260</v>
      </c>
      <c r="AN130" s="26" t="s">
        <v>3</v>
      </c>
      <c r="AO130" s="50">
        <f t="shared" si="46"/>
        <v>0</v>
      </c>
      <c r="AP130" s="50">
        <f t="shared" si="47"/>
        <v>1832260</v>
      </c>
      <c r="AQ130" s="50">
        <f t="shared" si="48"/>
        <v>0</v>
      </c>
      <c r="AR130" s="50">
        <f t="shared" si="49"/>
        <v>0</v>
      </c>
      <c r="AS130" s="50">
        <f t="shared" si="50"/>
        <v>0</v>
      </c>
      <c r="AT130" s="50">
        <f t="shared" si="51"/>
        <v>0</v>
      </c>
      <c r="AU130" s="50">
        <f t="shared" si="52"/>
        <v>0</v>
      </c>
      <c r="AV130" s="50">
        <f t="shared" si="53"/>
        <v>0</v>
      </c>
      <c r="AW130" s="50">
        <f t="shared" si="54"/>
        <v>0</v>
      </c>
      <c r="AX130" s="50">
        <f t="shared" si="55"/>
        <v>0</v>
      </c>
      <c r="AY130" s="50">
        <f t="shared" si="56"/>
        <v>0</v>
      </c>
      <c r="AZ130" s="50">
        <f t="shared" si="57"/>
        <v>0</v>
      </c>
      <c r="BA130" s="50">
        <f t="shared" si="58"/>
        <v>1832260</v>
      </c>
      <c r="BB130" s="50">
        <f t="shared" si="59"/>
        <v>0</v>
      </c>
    </row>
    <row r="131" spans="2:54" x14ac:dyDescent="0.25">
      <c r="B131" s="14">
        <v>2026</v>
      </c>
      <c r="C131" s="14">
        <v>479</v>
      </c>
      <c r="D131" s="15"/>
      <c r="E131" s="15"/>
      <c r="F131" s="15" t="s">
        <v>58</v>
      </c>
      <c r="G131" s="14" t="e">
        <f>+VLOOKUP(M131,#REF!,5,FALSE)</f>
        <v>#REF!</v>
      </c>
      <c r="H131" s="14" t="e">
        <f>+VLOOKUP(M131,#REF!,7,FALSE)</f>
        <v>#REF!</v>
      </c>
      <c r="I131" s="14"/>
      <c r="J131" s="14"/>
      <c r="K131" s="14"/>
      <c r="L131" s="14"/>
      <c r="M131" s="15" t="str">
        <f t="shared" si="43"/>
        <v>2026EG 2026GGEDISEÑO E IMPRESIÓN DE MATERIAL DE SUFRAGIO Y PRODUCIR MICROFORMAS DIGITALES</v>
      </c>
      <c r="N131" s="15" t="s">
        <v>199</v>
      </c>
      <c r="O131" s="16"/>
      <c r="P131" s="14" t="s">
        <v>59</v>
      </c>
      <c r="Q131" s="14" t="s">
        <v>8</v>
      </c>
      <c r="R131" s="14" t="s">
        <v>60</v>
      </c>
      <c r="S131" s="14" t="s">
        <v>182</v>
      </c>
      <c r="T131" s="14" t="str">
        <f t="shared" si="44"/>
        <v>2.3</v>
      </c>
      <c r="U131" s="17" t="s">
        <v>109</v>
      </c>
      <c r="V131" s="15" t="s">
        <v>212</v>
      </c>
      <c r="W131" s="15"/>
      <c r="X131" s="14" t="s">
        <v>74</v>
      </c>
      <c r="Y131" s="18"/>
      <c r="Z131" s="19">
        <v>1000</v>
      </c>
      <c r="AA131" s="14"/>
      <c r="AB131" s="14">
        <v>3</v>
      </c>
      <c r="AC131" s="14">
        <v>6</v>
      </c>
      <c r="AD131" s="14"/>
      <c r="AE131" s="20"/>
      <c r="AF131" s="20"/>
      <c r="AG131" s="20"/>
      <c r="AH131" s="20"/>
      <c r="AI131" s="20"/>
      <c r="AJ131" s="20"/>
      <c r="AK131" s="20"/>
      <c r="AL131" s="20"/>
      <c r="AM131" s="19">
        <f t="shared" si="45"/>
        <v>9000</v>
      </c>
      <c r="AN131" s="26" t="s">
        <v>3</v>
      </c>
      <c r="AO131" s="50">
        <f t="shared" si="46"/>
        <v>0</v>
      </c>
      <c r="AP131" s="50">
        <f t="shared" si="47"/>
        <v>3000</v>
      </c>
      <c r="AQ131" s="50">
        <f t="shared" si="48"/>
        <v>6000</v>
      </c>
      <c r="AR131" s="50">
        <f t="shared" si="49"/>
        <v>0</v>
      </c>
      <c r="AS131" s="50">
        <f t="shared" si="50"/>
        <v>0</v>
      </c>
      <c r="AT131" s="50">
        <f t="shared" si="51"/>
        <v>0</v>
      </c>
      <c r="AU131" s="50">
        <f t="shared" si="52"/>
        <v>0</v>
      </c>
      <c r="AV131" s="50">
        <f t="shared" si="53"/>
        <v>0</v>
      </c>
      <c r="AW131" s="50">
        <f t="shared" si="54"/>
        <v>0</v>
      </c>
      <c r="AX131" s="50">
        <f t="shared" si="55"/>
        <v>0</v>
      </c>
      <c r="AY131" s="50">
        <f t="shared" si="56"/>
        <v>0</v>
      </c>
      <c r="AZ131" s="50">
        <f t="shared" si="57"/>
        <v>0</v>
      </c>
      <c r="BA131" s="50">
        <f t="shared" si="58"/>
        <v>9000</v>
      </c>
      <c r="BB131" s="50">
        <f t="shared" si="59"/>
        <v>0</v>
      </c>
    </row>
    <row r="132" spans="2:54" x14ac:dyDescent="0.25">
      <c r="B132" s="14">
        <v>2026</v>
      </c>
      <c r="C132" s="14">
        <v>479</v>
      </c>
      <c r="D132" s="15"/>
      <c r="E132" s="15"/>
      <c r="F132" s="15" t="s">
        <v>58</v>
      </c>
      <c r="G132" s="14" t="e">
        <f>+VLOOKUP(M132,#REF!,5,FALSE)</f>
        <v>#REF!</v>
      </c>
      <c r="H132" s="14" t="e">
        <f>+VLOOKUP(M132,#REF!,7,FALSE)</f>
        <v>#REF!</v>
      </c>
      <c r="I132" s="14"/>
      <c r="J132" s="14"/>
      <c r="K132" s="14"/>
      <c r="L132" s="14"/>
      <c r="M132" s="15" t="str">
        <f t="shared" ref="M132:M195" si="95">+CONCATENATE(B132,R132,Q132,N132)</f>
        <v>2026EG 2026GGEDESPLIEGUE DE MATERIAL ELECTORAL PARA SUFRAGIO Y EQUIPOS INFORMÁTICOS ELECTORALES PARA SUFRAGIO</v>
      </c>
      <c r="N132" s="15" t="s">
        <v>213</v>
      </c>
      <c r="O132" s="16"/>
      <c r="P132" s="14" t="s">
        <v>59</v>
      </c>
      <c r="Q132" s="14" t="s">
        <v>8</v>
      </c>
      <c r="R132" s="14" t="s">
        <v>60</v>
      </c>
      <c r="S132" s="14" t="s">
        <v>182</v>
      </c>
      <c r="T132" s="14" t="str">
        <f t="shared" ref="T132:T195" si="96">+MID(U132,1,3)</f>
        <v>2.3</v>
      </c>
      <c r="U132" s="17" t="s">
        <v>113</v>
      </c>
      <c r="V132" s="15" t="s">
        <v>214</v>
      </c>
      <c r="W132" s="15"/>
      <c r="X132" s="14" t="s">
        <v>74</v>
      </c>
      <c r="Y132" s="18"/>
      <c r="Z132" s="19">
        <v>15000</v>
      </c>
      <c r="AA132" s="14">
        <v>1</v>
      </c>
      <c r="AB132" s="14"/>
      <c r="AC132" s="14"/>
      <c r="AD132" s="14"/>
      <c r="AE132" s="20"/>
      <c r="AF132" s="20"/>
      <c r="AG132" s="20"/>
      <c r="AH132" s="20"/>
      <c r="AI132" s="20"/>
      <c r="AJ132" s="20"/>
      <c r="AK132" s="20"/>
      <c r="AL132" s="20"/>
      <c r="AM132" s="19">
        <f t="shared" ref="AM132:AM195" si="97">+IFERROR(IF(OR(X132="LOCADOR",X132="VIATICOS",X132="CAJA CHICA"),IF(X132="LOCADOR",Y132*(Z132/30)*SUM(AA132:AL132),Y132*Z132*SUM(AA132:AL132)),Z132*SUM(AA132:AL132)),"")</f>
        <v>15000</v>
      </c>
      <c r="AN132" s="26" t="s">
        <v>3</v>
      </c>
      <c r="AO132" s="50">
        <f t="shared" ref="AO132:AO195" si="98">+AA132*$Z132</f>
        <v>15000</v>
      </c>
      <c r="AP132" s="50">
        <f t="shared" ref="AP132:AP195" si="99">+AB132*$Z132</f>
        <v>0</v>
      </c>
      <c r="AQ132" s="50">
        <f t="shared" ref="AQ132:AQ195" si="100">+AC132*$Z132</f>
        <v>0</v>
      </c>
      <c r="AR132" s="50">
        <f t="shared" ref="AR132:AR195" si="101">+AD132*$Z132</f>
        <v>0</v>
      </c>
      <c r="AS132" s="50">
        <f t="shared" ref="AS132:AS195" si="102">+AE132*$Z132</f>
        <v>0</v>
      </c>
      <c r="AT132" s="50">
        <f t="shared" ref="AT132:AT195" si="103">+AF132*$Z132</f>
        <v>0</v>
      </c>
      <c r="AU132" s="50">
        <f t="shared" ref="AU132:AU195" si="104">+AG132*$Z132</f>
        <v>0</v>
      </c>
      <c r="AV132" s="50">
        <f t="shared" ref="AV132:AV195" si="105">+AH132*$Z132</f>
        <v>0</v>
      </c>
      <c r="AW132" s="50">
        <f t="shared" ref="AW132:AW195" si="106">+AI132*$Z132</f>
        <v>0</v>
      </c>
      <c r="AX132" s="50">
        <f t="shared" ref="AX132:AX195" si="107">+AJ132*$Z132</f>
        <v>0</v>
      </c>
      <c r="AY132" s="50">
        <f t="shared" ref="AY132:AY195" si="108">+AK132*$Z132</f>
        <v>0</v>
      </c>
      <c r="AZ132" s="50">
        <f t="shared" ref="AZ132:AZ195" si="109">+AL132*$Z132</f>
        <v>0</v>
      </c>
      <c r="BA132" s="50">
        <f t="shared" ref="BA132:BA195" si="110">+ROUNDUP(SUM(AO132:AZ132),0)</f>
        <v>15000</v>
      </c>
      <c r="BB132" s="50">
        <f t="shared" ref="BB132:BB195" si="111">+AM132-BA132</f>
        <v>0</v>
      </c>
    </row>
    <row r="133" spans="2:54" x14ac:dyDescent="0.25">
      <c r="B133" s="14">
        <v>2026</v>
      </c>
      <c r="C133" s="14">
        <v>479</v>
      </c>
      <c r="D133" s="15"/>
      <c r="E133" s="15"/>
      <c r="F133" s="15" t="s">
        <v>58</v>
      </c>
      <c r="G133" s="14" t="e">
        <f>+VLOOKUP(M133,#REF!,5,FALSE)</f>
        <v>#REF!</v>
      </c>
      <c r="H133" s="14" t="e">
        <f>+VLOOKUP(M133,#REF!,7,FALSE)</f>
        <v>#REF!</v>
      </c>
      <c r="I133" s="14"/>
      <c r="J133" s="14"/>
      <c r="K133" s="14"/>
      <c r="L133" s="14"/>
      <c r="M133" s="15" t="str">
        <f t="shared" si="95"/>
        <v>2026EG 2026GGEDESPLIEGUE DE MATERIAL ELECTORAL PARA SUFRAGIO Y EQUIPOS INFORMÁTICOS ELECTORALES PARA SUFRAGIO</v>
      </c>
      <c r="N133" s="15" t="s">
        <v>213</v>
      </c>
      <c r="O133" s="16"/>
      <c r="P133" s="14" t="s">
        <v>59</v>
      </c>
      <c r="Q133" s="14" t="s">
        <v>8</v>
      </c>
      <c r="R133" s="14" t="s">
        <v>60</v>
      </c>
      <c r="S133" s="14" t="s">
        <v>182</v>
      </c>
      <c r="T133" s="14" t="str">
        <f t="shared" si="96"/>
        <v>2.3</v>
      </c>
      <c r="U133" s="17" t="s">
        <v>67</v>
      </c>
      <c r="V133" s="15" t="s">
        <v>215</v>
      </c>
      <c r="W133" s="15"/>
      <c r="X133" s="14" t="s">
        <v>74</v>
      </c>
      <c r="Y133" s="18"/>
      <c r="Z133" s="19">
        <v>25000</v>
      </c>
      <c r="AA133" s="14"/>
      <c r="AB133" s="14">
        <v>1</v>
      </c>
      <c r="AC133" s="14"/>
      <c r="AD133" s="14"/>
      <c r="AE133" s="20"/>
      <c r="AF133" s="20"/>
      <c r="AG133" s="20"/>
      <c r="AH133" s="20"/>
      <c r="AI133" s="20"/>
      <c r="AJ133" s="20"/>
      <c r="AK133" s="20"/>
      <c r="AL133" s="20"/>
      <c r="AM133" s="19">
        <f t="shared" si="97"/>
        <v>25000</v>
      </c>
      <c r="AN133" s="26" t="s">
        <v>3</v>
      </c>
      <c r="AO133" s="50">
        <f t="shared" si="98"/>
        <v>0</v>
      </c>
      <c r="AP133" s="50">
        <f t="shared" si="99"/>
        <v>25000</v>
      </c>
      <c r="AQ133" s="50">
        <f t="shared" si="100"/>
        <v>0</v>
      </c>
      <c r="AR133" s="50">
        <f t="shared" si="101"/>
        <v>0</v>
      </c>
      <c r="AS133" s="50">
        <f t="shared" si="102"/>
        <v>0</v>
      </c>
      <c r="AT133" s="50">
        <f t="shared" si="103"/>
        <v>0</v>
      </c>
      <c r="AU133" s="50">
        <f t="shared" si="104"/>
        <v>0</v>
      </c>
      <c r="AV133" s="50">
        <f t="shared" si="105"/>
        <v>0</v>
      </c>
      <c r="AW133" s="50">
        <f t="shared" si="106"/>
        <v>0</v>
      </c>
      <c r="AX133" s="50">
        <f t="shared" si="107"/>
        <v>0</v>
      </c>
      <c r="AY133" s="50">
        <f t="shared" si="108"/>
        <v>0</v>
      </c>
      <c r="AZ133" s="50">
        <f t="shared" si="109"/>
        <v>0</v>
      </c>
      <c r="BA133" s="50">
        <f t="shared" si="110"/>
        <v>25000</v>
      </c>
      <c r="BB133" s="50">
        <f t="shared" si="111"/>
        <v>0</v>
      </c>
    </row>
    <row r="134" spans="2:54" x14ac:dyDescent="0.25">
      <c r="B134" s="14">
        <v>2026</v>
      </c>
      <c r="C134" s="14">
        <v>479</v>
      </c>
      <c r="D134" s="15"/>
      <c r="E134" s="15"/>
      <c r="F134" s="15" t="s">
        <v>58</v>
      </c>
      <c r="G134" s="14" t="e">
        <f>+VLOOKUP(M134,#REF!,5,FALSE)</f>
        <v>#REF!</v>
      </c>
      <c r="H134" s="14" t="e">
        <f>+VLOOKUP(M134,#REF!,7,FALSE)</f>
        <v>#REF!</v>
      </c>
      <c r="I134" s="14"/>
      <c r="J134" s="14"/>
      <c r="K134" s="14"/>
      <c r="L134" s="14"/>
      <c r="M134" s="15" t="str">
        <f t="shared" si="95"/>
        <v>2026EG 2026GGEGestión del sistema de abastecimiento</v>
      </c>
      <c r="N134" s="15" t="s">
        <v>216</v>
      </c>
      <c r="O134" s="16"/>
      <c r="P134" s="14" t="s">
        <v>59</v>
      </c>
      <c r="Q134" s="14" t="s">
        <v>8</v>
      </c>
      <c r="R134" s="14" t="s">
        <v>60</v>
      </c>
      <c r="S134" s="14" t="s">
        <v>182</v>
      </c>
      <c r="T134" s="14" t="str">
        <f t="shared" si="96"/>
        <v>2.3</v>
      </c>
      <c r="U134" s="17" t="s">
        <v>115</v>
      </c>
      <c r="V134" s="15" t="s">
        <v>217</v>
      </c>
      <c r="W134" s="15"/>
      <c r="X134" s="14" t="s">
        <v>74</v>
      </c>
      <c r="Y134" s="18"/>
      <c r="Z134" s="19">
        <v>239040</v>
      </c>
      <c r="AA134" s="14">
        <v>1</v>
      </c>
      <c r="AB134" s="14">
        <v>1</v>
      </c>
      <c r="AC134" s="14">
        <v>1</v>
      </c>
      <c r="AD134" s="14">
        <v>1</v>
      </c>
      <c r="AE134" s="20"/>
      <c r="AF134" s="20"/>
      <c r="AG134" s="20"/>
      <c r="AH134" s="20"/>
      <c r="AI134" s="20"/>
      <c r="AJ134" s="20"/>
      <c r="AK134" s="20"/>
      <c r="AL134" s="20"/>
      <c r="AM134" s="19">
        <f t="shared" si="97"/>
        <v>956160</v>
      </c>
      <c r="AN134" s="26" t="s">
        <v>3</v>
      </c>
      <c r="AO134" s="50">
        <f t="shared" si="98"/>
        <v>239040</v>
      </c>
      <c r="AP134" s="50">
        <f t="shared" si="99"/>
        <v>239040</v>
      </c>
      <c r="AQ134" s="50">
        <f t="shared" si="100"/>
        <v>239040</v>
      </c>
      <c r="AR134" s="50">
        <f t="shared" si="101"/>
        <v>239040</v>
      </c>
      <c r="AS134" s="50">
        <f t="shared" si="102"/>
        <v>0</v>
      </c>
      <c r="AT134" s="50">
        <f t="shared" si="103"/>
        <v>0</v>
      </c>
      <c r="AU134" s="50">
        <f t="shared" si="104"/>
        <v>0</v>
      </c>
      <c r="AV134" s="50">
        <f t="shared" si="105"/>
        <v>0</v>
      </c>
      <c r="AW134" s="50">
        <f t="shared" si="106"/>
        <v>0</v>
      </c>
      <c r="AX134" s="50">
        <f t="shared" si="107"/>
        <v>0</v>
      </c>
      <c r="AY134" s="50">
        <f t="shared" si="108"/>
        <v>0</v>
      </c>
      <c r="AZ134" s="50">
        <f t="shared" si="109"/>
        <v>0</v>
      </c>
      <c r="BA134" s="50">
        <f t="shared" si="110"/>
        <v>956160</v>
      </c>
      <c r="BB134" s="50">
        <f t="shared" si="111"/>
        <v>0</v>
      </c>
    </row>
    <row r="135" spans="2:54" x14ac:dyDescent="0.25">
      <c r="B135" s="14">
        <v>2026</v>
      </c>
      <c r="C135" s="14">
        <v>479</v>
      </c>
      <c r="D135" s="15"/>
      <c r="E135" s="15"/>
      <c r="F135" s="15" t="s">
        <v>58</v>
      </c>
      <c r="G135" s="14" t="e">
        <f>+VLOOKUP(M135,#REF!,5,FALSE)</f>
        <v>#REF!</v>
      </c>
      <c r="H135" s="14" t="e">
        <f>+VLOOKUP(M135,#REF!,7,FALSE)</f>
        <v>#REF!</v>
      </c>
      <c r="I135" s="14"/>
      <c r="J135" s="14"/>
      <c r="K135" s="14"/>
      <c r="L135" s="14"/>
      <c r="M135" s="15" t="str">
        <f t="shared" si="95"/>
        <v>2026EG 2026GGEGestión del sistema de abastecimiento</v>
      </c>
      <c r="N135" s="15" t="s">
        <v>216</v>
      </c>
      <c r="O135" s="16"/>
      <c r="P135" s="14" t="s">
        <v>59</v>
      </c>
      <c r="Q135" s="14" t="s">
        <v>8</v>
      </c>
      <c r="R135" s="14" t="s">
        <v>60</v>
      </c>
      <c r="S135" s="14" t="s">
        <v>182</v>
      </c>
      <c r="T135" s="14" t="str">
        <f t="shared" si="96"/>
        <v>2.3</v>
      </c>
      <c r="U135" s="17" t="s">
        <v>133</v>
      </c>
      <c r="V135" s="15" t="s">
        <v>218</v>
      </c>
      <c r="W135" s="15"/>
      <c r="X135" s="14" t="s">
        <v>219</v>
      </c>
      <c r="Y135" s="18"/>
      <c r="Z135" s="19">
        <v>25000</v>
      </c>
      <c r="AA135" s="14">
        <v>1</v>
      </c>
      <c r="AB135" s="14">
        <v>1</v>
      </c>
      <c r="AC135" s="14">
        <v>1</v>
      </c>
      <c r="AD135" s="14">
        <v>1</v>
      </c>
      <c r="AE135" s="20"/>
      <c r="AF135" s="20"/>
      <c r="AG135" s="20"/>
      <c r="AH135" s="20"/>
      <c r="AI135" s="20"/>
      <c r="AJ135" s="20"/>
      <c r="AK135" s="20"/>
      <c r="AL135" s="20"/>
      <c r="AM135" s="19">
        <f t="shared" si="97"/>
        <v>100000</v>
      </c>
      <c r="AN135" s="26" t="s">
        <v>3</v>
      </c>
      <c r="AO135" s="50">
        <f t="shared" si="98"/>
        <v>25000</v>
      </c>
      <c r="AP135" s="50">
        <f t="shared" si="99"/>
        <v>25000</v>
      </c>
      <c r="AQ135" s="50">
        <f t="shared" si="100"/>
        <v>25000</v>
      </c>
      <c r="AR135" s="50">
        <f t="shared" si="101"/>
        <v>25000</v>
      </c>
      <c r="AS135" s="50">
        <f t="shared" si="102"/>
        <v>0</v>
      </c>
      <c r="AT135" s="50">
        <f t="shared" si="103"/>
        <v>0</v>
      </c>
      <c r="AU135" s="50">
        <f t="shared" si="104"/>
        <v>0</v>
      </c>
      <c r="AV135" s="50">
        <f t="shared" si="105"/>
        <v>0</v>
      </c>
      <c r="AW135" s="50">
        <f t="shared" si="106"/>
        <v>0</v>
      </c>
      <c r="AX135" s="50">
        <f t="shared" si="107"/>
        <v>0</v>
      </c>
      <c r="AY135" s="50">
        <f t="shared" si="108"/>
        <v>0</v>
      </c>
      <c r="AZ135" s="50">
        <f t="shared" si="109"/>
        <v>0</v>
      </c>
      <c r="BA135" s="50">
        <f t="shared" si="110"/>
        <v>100000</v>
      </c>
      <c r="BB135" s="50">
        <f t="shared" si="111"/>
        <v>0</v>
      </c>
    </row>
    <row r="136" spans="2:54" x14ac:dyDescent="0.25">
      <c r="B136" s="14">
        <v>2026</v>
      </c>
      <c r="C136" s="14">
        <v>479</v>
      </c>
      <c r="D136" s="15"/>
      <c r="E136" s="15"/>
      <c r="F136" s="15" t="s">
        <v>58</v>
      </c>
      <c r="G136" s="14" t="e">
        <f>+VLOOKUP(M136,#REF!,5,FALSE)</f>
        <v>#REF!</v>
      </c>
      <c r="H136" s="14" t="e">
        <f>+VLOOKUP(M136,#REF!,7,FALSE)</f>
        <v>#REF!</v>
      </c>
      <c r="I136" s="14"/>
      <c r="J136" s="14"/>
      <c r="K136" s="14"/>
      <c r="L136" s="14"/>
      <c r="M136" s="15" t="str">
        <f t="shared" si="95"/>
        <v>2026EG 2026GGEGESTIÓN DEL SISTEMA DE ABASTECIMIENTO</v>
      </c>
      <c r="N136" s="15" t="s">
        <v>118</v>
      </c>
      <c r="O136" s="16"/>
      <c r="P136" s="14" t="s">
        <v>59</v>
      </c>
      <c r="Q136" s="14" t="s">
        <v>8</v>
      </c>
      <c r="R136" s="14" t="s">
        <v>60</v>
      </c>
      <c r="S136" s="14" t="s">
        <v>182</v>
      </c>
      <c r="T136" s="14" t="str">
        <f t="shared" si="96"/>
        <v>2.3</v>
      </c>
      <c r="U136" s="17" t="s">
        <v>120</v>
      </c>
      <c r="V136" s="15" t="s">
        <v>220</v>
      </c>
      <c r="W136" s="15"/>
      <c r="X136" s="14" t="s">
        <v>74</v>
      </c>
      <c r="Y136" s="18"/>
      <c r="Z136" s="19">
        <v>14000</v>
      </c>
      <c r="AA136" s="14"/>
      <c r="AB136" s="14">
        <v>1</v>
      </c>
      <c r="AC136" s="14">
        <v>1</v>
      </c>
      <c r="AD136" s="14"/>
      <c r="AE136" s="20"/>
      <c r="AF136" s="20"/>
      <c r="AG136" s="20"/>
      <c r="AH136" s="20"/>
      <c r="AI136" s="20"/>
      <c r="AJ136" s="20"/>
      <c r="AK136" s="20"/>
      <c r="AL136" s="20"/>
      <c r="AM136" s="19">
        <f t="shared" si="97"/>
        <v>28000</v>
      </c>
      <c r="AN136" s="26" t="s">
        <v>3</v>
      </c>
      <c r="AO136" s="50">
        <f t="shared" si="98"/>
        <v>0</v>
      </c>
      <c r="AP136" s="50">
        <f t="shared" si="99"/>
        <v>14000</v>
      </c>
      <c r="AQ136" s="50">
        <f t="shared" si="100"/>
        <v>14000</v>
      </c>
      <c r="AR136" s="50">
        <f t="shared" si="101"/>
        <v>0</v>
      </c>
      <c r="AS136" s="50">
        <f t="shared" si="102"/>
        <v>0</v>
      </c>
      <c r="AT136" s="50">
        <f t="shared" si="103"/>
        <v>0</v>
      </c>
      <c r="AU136" s="50">
        <f t="shared" si="104"/>
        <v>0</v>
      </c>
      <c r="AV136" s="50">
        <f t="shared" si="105"/>
        <v>0</v>
      </c>
      <c r="AW136" s="50">
        <f t="shared" si="106"/>
        <v>0</v>
      </c>
      <c r="AX136" s="50">
        <f t="shared" si="107"/>
        <v>0</v>
      </c>
      <c r="AY136" s="50">
        <f t="shared" si="108"/>
        <v>0</v>
      </c>
      <c r="AZ136" s="50">
        <f t="shared" si="109"/>
        <v>0</v>
      </c>
      <c r="BA136" s="50">
        <f t="shared" si="110"/>
        <v>28000</v>
      </c>
      <c r="BB136" s="50">
        <f t="shared" si="111"/>
        <v>0</v>
      </c>
    </row>
    <row r="137" spans="2:54" x14ac:dyDescent="0.25">
      <c r="B137" s="14">
        <v>2026</v>
      </c>
      <c r="C137" s="14">
        <v>479</v>
      </c>
      <c r="D137" s="15"/>
      <c r="E137" s="15"/>
      <c r="F137" s="15" t="s">
        <v>58</v>
      </c>
      <c r="G137" s="14" t="e">
        <f>+VLOOKUP(M137,#REF!,5,FALSE)</f>
        <v>#REF!</v>
      </c>
      <c r="H137" s="14" t="e">
        <f>+VLOOKUP(M137,#REF!,7,FALSE)</f>
        <v>#REF!</v>
      </c>
      <c r="I137" s="14"/>
      <c r="J137" s="14"/>
      <c r="K137" s="14"/>
      <c r="L137" s="14"/>
      <c r="M137" s="15" t="str">
        <f t="shared" si="95"/>
        <v>2026EG 2026GGEDESPLIEGUE DE MATERIAL ELECTORAL PARA SUFRAGIO Y EQUIPOS INFORMÁTICOS ELECTORALES PARA SUFRAGIO</v>
      </c>
      <c r="N137" s="15" t="s">
        <v>213</v>
      </c>
      <c r="O137" s="16"/>
      <c r="P137" s="14" t="s">
        <v>59</v>
      </c>
      <c r="Q137" s="14" t="s">
        <v>8</v>
      </c>
      <c r="R137" s="14" t="s">
        <v>60</v>
      </c>
      <c r="S137" s="14" t="s">
        <v>182</v>
      </c>
      <c r="T137" s="14" t="str">
        <f t="shared" si="96"/>
        <v>2.3</v>
      </c>
      <c r="U137" s="17" t="s">
        <v>120</v>
      </c>
      <c r="V137" s="15" t="s">
        <v>220</v>
      </c>
      <c r="W137" s="15"/>
      <c r="X137" s="14" t="s">
        <v>74</v>
      </c>
      <c r="Y137" s="18"/>
      <c r="Z137" s="19">
        <v>14000</v>
      </c>
      <c r="AA137" s="14"/>
      <c r="AB137" s="14"/>
      <c r="AC137" s="14"/>
      <c r="AD137" s="14">
        <v>1</v>
      </c>
      <c r="AE137" s="20"/>
      <c r="AF137" s="20"/>
      <c r="AG137" s="20"/>
      <c r="AH137" s="20"/>
      <c r="AI137" s="20"/>
      <c r="AJ137" s="20"/>
      <c r="AK137" s="20"/>
      <c r="AL137" s="20"/>
      <c r="AM137" s="19">
        <f t="shared" si="97"/>
        <v>14000</v>
      </c>
      <c r="AN137" s="26" t="s">
        <v>3</v>
      </c>
      <c r="AO137" s="50">
        <f t="shared" si="98"/>
        <v>0</v>
      </c>
      <c r="AP137" s="50">
        <f t="shared" si="99"/>
        <v>0</v>
      </c>
      <c r="AQ137" s="50">
        <f t="shared" si="100"/>
        <v>0</v>
      </c>
      <c r="AR137" s="50">
        <f t="shared" si="101"/>
        <v>14000</v>
      </c>
      <c r="AS137" s="50">
        <f t="shared" si="102"/>
        <v>0</v>
      </c>
      <c r="AT137" s="50">
        <f t="shared" si="103"/>
        <v>0</v>
      </c>
      <c r="AU137" s="50">
        <f t="shared" si="104"/>
        <v>0</v>
      </c>
      <c r="AV137" s="50">
        <f t="shared" si="105"/>
        <v>0</v>
      </c>
      <c r="AW137" s="50">
        <f t="shared" si="106"/>
        <v>0</v>
      </c>
      <c r="AX137" s="50">
        <f t="shared" si="107"/>
        <v>0</v>
      </c>
      <c r="AY137" s="50">
        <f t="shared" si="108"/>
        <v>0</v>
      </c>
      <c r="AZ137" s="50">
        <f t="shared" si="109"/>
        <v>0</v>
      </c>
      <c r="BA137" s="50">
        <f t="shared" si="110"/>
        <v>14000</v>
      </c>
      <c r="BB137" s="50">
        <f t="shared" si="111"/>
        <v>0</v>
      </c>
    </row>
    <row r="138" spans="2:54" x14ac:dyDescent="0.25">
      <c r="B138" s="14">
        <v>2026</v>
      </c>
      <c r="C138" s="14">
        <v>479</v>
      </c>
      <c r="D138" s="15"/>
      <c r="E138" s="15"/>
      <c r="F138" s="15" t="s">
        <v>58</v>
      </c>
      <c r="G138" s="14" t="e">
        <f>+VLOOKUP(M138,#REF!,5,FALSE)</f>
        <v>#REF!</v>
      </c>
      <c r="H138" s="14" t="e">
        <f>+VLOOKUP(M138,#REF!,7,FALSE)</f>
        <v>#REF!</v>
      </c>
      <c r="I138" s="14"/>
      <c r="J138" s="14"/>
      <c r="K138" s="14"/>
      <c r="L138" s="14"/>
      <c r="M138" s="15" t="str">
        <f t="shared" si="95"/>
        <v>2026EG 2026GGEDESPLIEGUE DE MATERIAL ELECTORAL PARA SUFRAGIO Y EQUIPOS INFORMÁTICOS ELECTORALES PARA SUFRAGIO</v>
      </c>
      <c r="N138" s="15" t="s">
        <v>213</v>
      </c>
      <c r="O138" s="16"/>
      <c r="P138" s="14" t="s">
        <v>59</v>
      </c>
      <c r="Q138" s="14" t="s">
        <v>8</v>
      </c>
      <c r="R138" s="14" t="s">
        <v>60</v>
      </c>
      <c r="S138" s="14" t="s">
        <v>182</v>
      </c>
      <c r="T138" s="14" t="str">
        <f t="shared" si="96"/>
        <v>2.3</v>
      </c>
      <c r="U138" s="17" t="s">
        <v>221</v>
      </c>
      <c r="V138" s="15" t="s">
        <v>222</v>
      </c>
      <c r="W138" s="15"/>
      <c r="X138" s="14" t="s">
        <v>198</v>
      </c>
      <c r="Y138" s="18"/>
      <c r="Z138" s="19">
        <v>1.2</v>
      </c>
      <c r="AA138" s="14">
        <v>25125</v>
      </c>
      <c r="AB138" s="14"/>
      <c r="AC138" s="14"/>
      <c r="AD138" s="14"/>
      <c r="AE138" s="20"/>
      <c r="AF138" s="20"/>
      <c r="AG138" s="20"/>
      <c r="AH138" s="20"/>
      <c r="AI138" s="20"/>
      <c r="AJ138" s="20"/>
      <c r="AK138" s="20"/>
      <c r="AL138" s="20"/>
      <c r="AM138" s="19">
        <f t="shared" si="97"/>
        <v>30150</v>
      </c>
      <c r="AN138" s="26" t="s">
        <v>3</v>
      </c>
      <c r="AO138" s="50">
        <f t="shared" si="98"/>
        <v>30150</v>
      </c>
      <c r="AP138" s="50">
        <f t="shared" si="99"/>
        <v>0</v>
      </c>
      <c r="AQ138" s="50">
        <f t="shared" si="100"/>
        <v>0</v>
      </c>
      <c r="AR138" s="50">
        <f t="shared" si="101"/>
        <v>0</v>
      </c>
      <c r="AS138" s="50">
        <f t="shared" si="102"/>
        <v>0</v>
      </c>
      <c r="AT138" s="50">
        <f t="shared" si="103"/>
        <v>0</v>
      </c>
      <c r="AU138" s="50">
        <f t="shared" si="104"/>
        <v>0</v>
      </c>
      <c r="AV138" s="50">
        <f t="shared" si="105"/>
        <v>0</v>
      </c>
      <c r="AW138" s="50">
        <f t="shared" si="106"/>
        <v>0</v>
      </c>
      <c r="AX138" s="50">
        <f t="shared" si="107"/>
        <v>0</v>
      </c>
      <c r="AY138" s="50">
        <f t="shared" si="108"/>
        <v>0</v>
      </c>
      <c r="AZ138" s="50">
        <f t="shared" si="109"/>
        <v>0</v>
      </c>
      <c r="BA138" s="50">
        <f t="shared" si="110"/>
        <v>30150</v>
      </c>
      <c r="BB138" s="50">
        <f t="shared" si="111"/>
        <v>0</v>
      </c>
    </row>
    <row r="139" spans="2:54" x14ac:dyDescent="0.25">
      <c r="B139" s="14">
        <v>2026</v>
      </c>
      <c r="C139" s="14">
        <v>479</v>
      </c>
      <c r="D139" s="15"/>
      <c r="E139" s="15"/>
      <c r="F139" s="15" t="s">
        <v>58</v>
      </c>
      <c r="G139" s="14" t="e">
        <f>+VLOOKUP(M139,#REF!,5,FALSE)</f>
        <v>#REF!</v>
      </c>
      <c r="H139" s="14" t="e">
        <f>+VLOOKUP(M139,#REF!,7,FALSE)</f>
        <v>#REF!</v>
      </c>
      <c r="I139" s="14"/>
      <c r="J139" s="14"/>
      <c r="K139" s="14"/>
      <c r="L139" s="14"/>
      <c r="M139" s="15" t="str">
        <f t="shared" si="95"/>
        <v>2026EG 2026GGEGESTIÓN DEL SISTEMA DE ABASTECIMIENTO</v>
      </c>
      <c r="N139" s="15" t="s">
        <v>118</v>
      </c>
      <c r="O139" s="16"/>
      <c r="P139" s="14" t="s">
        <v>59</v>
      </c>
      <c r="Q139" s="14" t="s">
        <v>8</v>
      </c>
      <c r="R139" s="14" t="s">
        <v>60</v>
      </c>
      <c r="S139" s="14" t="s">
        <v>182</v>
      </c>
      <c r="T139" s="14" t="str">
        <f t="shared" si="96"/>
        <v>2.3</v>
      </c>
      <c r="U139" s="17" t="s">
        <v>113</v>
      </c>
      <c r="V139" s="15" t="s">
        <v>223</v>
      </c>
      <c r="W139" s="15"/>
      <c r="X139" s="14" t="s">
        <v>74</v>
      </c>
      <c r="Y139" s="18"/>
      <c r="Z139" s="19">
        <v>25000</v>
      </c>
      <c r="AA139" s="14">
        <v>1</v>
      </c>
      <c r="AB139" s="14"/>
      <c r="AC139" s="14"/>
      <c r="AD139" s="14"/>
      <c r="AE139" s="20"/>
      <c r="AF139" s="20"/>
      <c r="AG139" s="20"/>
      <c r="AH139" s="20"/>
      <c r="AI139" s="20"/>
      <c r="AJ139" s="20"/>
      <c r="AK139" s="20"/>
      <c r="AL139" s="20"/>
      <c r="AM139" s="19">
        <f t="shared" si="97"/>
        <v>25000</v>
      </c>
      <c r="AN139" s="26" t="s">
        <v>3</v>
      </c>
      <c r="AO139" s="50">
        <f t="shared" si="98"/>
        <v>25000</v>
      </c>
      <c r="AP139" s="50">
        <f t="shared" si="99"/>
        <v>0</v>
      </c>
      <c r="AQ139" s="50">
        <f t="shared" si="100"/>
        <v>0</v>
      </c>
      <c r="AR139" s="50">
        <f t="shared" si="101"/>
        <v>0</v>
      </c>
      <c r="AS139" s="50">
        <f t="shared" si="102"/>
        <v>0</v>
      </c>
      <c r="AT139" s="50">
        <f t="shared" si="103"/>
        <v>0</v>
      </c>
      <c r="AU139" s="50">
        <f t="shared" si="104"/>
        <v>0</v>
      </c>
      <c r="AV139" s="50">
        <f t="shared" si="105"/>
        <v>0</v>
      </c>
      <c r="AW139" s="50">
        <f t="shared" si="106"/>
        <v>0</v>
      </c>
      <c r="AX139" s="50">
        <f t="shared" si="107"/>
        <v>0</v>
      </c>
      <c r="AY139" s="50">
        <f t="shared" si="108"/>
        <v>0</v>
      </c>
      <c r="AZ139" s="50">
        <f t="shared" si="109"/>
        <v>0</v>
      </c>
      <c r="BA139" s="50">
        <f t="shared" si="110"/>
        <v>25000</v>
      </c>
      <c r="BB139" s="50">
        <f t="shared" si="111"/>
        <v>0</v>
      </c>
    </row>
    <row r="140" spans="2:54" x14ac:dyDescent="0.25">
      <c r="B140" s="14">
        <v>2026</v>
      </c>
      <c r="C140" s="14">
        <v>479</v>
      </c>
      <c r="D140" s="15"/>
      <c r="E140" s="15"/>
      <c r="F140" s="15" t="s">
        <v>58</v>
      </c>
      <c r="G140" s="14" t="e">
        <f>+VLOOKUP(M140,#REF!,5,FALSE)</f>
        <v>#REF!</v>
      </c>
      <c r="H140" s="14" t="e">
        <f>+VLOOKUP(M140,#REF!,7,FALSE)</f>
        <v>#REF!</v>
      </c>
      <c r="I140" s="14"/>
      <c r="J140" s="14"/>
      <c r="K140" s="14"/>
      <c r="L140" s="14"/>
      <c r="M140" s="15" t="str">
        <f t="shared" si="95"/>
        <v>2026EG 2026GGEDESPLIEGUE DE MATERIAL ELECTORAL PARA SUFRAGIO Y EQUIPOS INFORMÁTICOS ELECTORALES PARA SUFRAGIO</v>
      </c>
      <c r="N140" s="15" t="s">
        <v>213</v>
      </c>
      <c r="O140" s="16"/>
      <c r="P140" s="14" t="s">
        <v>59</v>
      </c>
      <c r="Q140" s="14" t="s">
        <v>8</v>
      </c>
      <c r="R140" s="14" t="s">
        <v>60</v>
      </c>
      <c r="S140" s="14" t="s">
        <v>182</v>
      </c>
      <c r="T140" s="14" t="str">
        <f t="shared" si="96"/>
        <v>2.3</v>
      </c>
      <c r="U140" s="17" t="s">
        <v>113</v>
      </c>
      <c r="V140" s="15" t="s">
        <v>224</v>
      </c>
      <c r="W140" s="15"/>
      <c r="X140" s="14" t="s">
        <v>74</v>
      </c>
      <c r="Y140" s="18"/>
      <c r="Z140" s="19">
        <v>25000</v>
      </c>
      <c r="AA140" s="14"/>
      <c r="AB140" s="14">
        <v>1</v>
      </c>
      <c r="AC140" s="14"/>
      <c r="AD140" s="14"/>
      <c r="AE140" s="20"/>
      <c r="AF140" s="20"/>
      <c r="AG140" s="20"/>
      <c r="AH140" s="20"/>
      <c r="AI140" s="20"/>
      <c r="AJ140" s="20"/>
      <c r="AK140" s="20"/>
      <c r="AL140" s="20"/>
      <c r="AM140" s="19">
        <f t="shared" si="97"/>
        <v>25000</v>
      </c>
      <c r="AN140" s="26" t="s">
        <v>3</v>
      </c>
      <c r="AO140" s="50">
        <f t="shared" si="98"/>
        <v>0</v>
      </c>
      <c r="AP140" s="50">
        <f t="shared" si="99"/>
        <v>25000</v>
      </c>
      <c r="AQ140" s="50">
        <f t="shared" si="100"/>
        <v>0</v>
      </c>
      <c r="AR140" s="50">
        <f t="shared" si="101"/>
        <v>0</v>
      </c>
      <c r="AS140" s="50">
        <f t="shared" si="102"/>
        <v>0</v>
      </c>
      <c r="AT140" s="50">
        <f t="shared" si="103"/>
        <v>0</v>
      </c>
      <c r="AU140" s="50">
        <f t="shared" si="104"/>
        <v>0</v>
      </c>
      <c r="AV140" s="50">
        <f t="shared" si="105"/>
        <v>0</v>
      </c>
      <c r="AW140" s="50">
        <f t="shared" si="106"/>
        <v>0</v>
      </c>
      <c r="AX140" s="50">
        <f t="shared" si="107"/>
        <v>0</v>
      </c>
      <c r="AY140" s="50">
        <f t="shared" si="108"/>
        <v>0</v>
      </c>
      <c r="AZ140" s="50">
        <f t="shared" si="109"/>
        <v>0</v>
      </c>
      <c r="BA140" s="50">
        <f t="shared" si="110"/>
        <v>25000</v>
      </c>
      <c r="BB140" s="50">
        <f t="shared" si="111"/>
        <v>0</v>
      </c>
    </row>
    <row r="141" spans="2:54" x14ac:dyDescent="0.25">
      <c r="B141" s="14">
        <v>2026</v>
      </c>
      <c r="C141" s="14">
        <v>479</v>
      </c>
      <c r="D141" s="15"/>
      <c r="E141" s="15"/>
      <c r="F141" s="15" t="s">
        <v>58</v>
      </c>
      <c r="G141" s="14" t="e">
        <f>+VLOOKUP(M141,#REF!,5,FALSE)</f>
        <v>#REF!</v>
      </c>
      <c r="H141" s="14" t="e">
        <f>+VLOOKUP(M141,#REF!,7,FALSE)</f>
        <v>#REF!</v>
      </c>
      <c r="I141" s="14"/>
      <c r="J141" s="14"/>
      <c r="K141" s="14"/>
      <c r="L141" s="14"/>
      <c r="M141" s="15" t="str">
        <f t="shared" si="95"/>
        <v>2026EG 2026GGEGESTIÓN DEL SISTEMA DE ABASTECIMIENTO</v>
      </c>
      <c r="N141" s="15" t="s">
        <v>118</v>
      </c>
      <c r="O141" s="16"/>
      <c r="P141" s="14" t="s">
        <v>59</v>
      </c>
      <c r="Q141" s="14" t="s">
        <v>8</v>
      </c>
      <c r="R141" s="14" t="s">
        <v>60</v>
      </c>
      <c r="S141" s="14" t="s">
        <v>182</v>
      </c>
      <c r="T141" s="14" t="str">
        <f t="shared" si="96"/>
        <v>2.3</v>
      </c>
      <c r="U141" s="17" t="s">
        <v>113</v>
      </c>
      <c r="V141" s="15" t="s">
        <v>225</v>
      </c>
      <c r="W141" s="15"/>
      <c r="X141" s="14" t="s">
        <v>74</v>
      </c>
      <c r="Y141" s="18"/>
      <c r="Z141" s="19">
        <v>33000</v>
      </c>
      <c r="AA141" s="14"/>
      <c r="AB141" s="14">
        <v>1</v>
      </c>
      <c r="AC141" s="14"/>
      <c r="AD141" s="14"/>
      <c r="AE141" s="20"/>
      <c r="AF141" s="20"/>
      <c r="AG141" s="20"/>
      <c r="AH141" s="20"/>
      <c r="AI141" s="20"/>
      <c r="AJ141" s="20"/>
      <c r="AK141" s="20"/>
      <c r="AL141" s="20"/>
      <c r="AM141" s="19">
        <f t="shared" si="97"/>
        <v>33000</v>
      </c>
      <c r="AN141" s="26" t="s">
        <v>3</v>
      </c>
      <c r="AO141" s="50">
        <f t="shared" si="98"/>
        <v>0</v>
      </c>
      <c r="AP141" s="50">
        <f t="shared" si="99"/>
        <v>33000</v>
      </c>
      <c r="AQ141" s="50">
        <f t="shared" si="100"/>
        <v>0</v>
      </c>
      <c r="AR141" s="50">
        <f t="shared" si="101"/>
        <v>0</v>
      </c>
      <c r="AS141" s="50">
        <f t="shared" si="102"/>
        <v>0</v>
      </c>
      <c r="AT141" s="50">
        <f t="shared" si="103"/>
        <v>0</v>
      </c>
      <c r="AU141" s="50">
        <f t="shared" si="104"/>
        <v>0</v>
      </c>
      <c r="AV141" s="50">
        <f t="shared" si="105"/>
        <v>0</v>
      </c>
      <c r="AW141" s="50">
        <f t="shared" si="106"/>
        <v>0</v>
      </c>
      <c r="AX141" s="50">
        <f t="shared" si="107"/>
        <v>0</v>
      </c>
      <c r="AY141" s="50">
        <f t="shared" si="108"/>
        <v>0</v>
      </c>
      <c r="AZ141" s="50">
        <f t="shared" si="109"/>
        <v>0</v>
      </c>
      <c r="BA141" s="50">
        <f t="shared" si="110"/>
        <v>33000</v>
      </c>
      <c r="BB141" s="50">
        <f t="shared" si="111"/>
        <v>0</v>
      </c>
    </row>
    <row r="142" spans="2:54" x14ac:dyDescent="0.25">
      <c r="B142" s="14">
        <v>2026</v>
      </c>
      <c r="C142" s="14">
        <v>479</v>
      </c>
      <c r="D142" s="15"/>
      <c r="E142" s="15"/>
      <c r="F142" s="15" t="s">
        <v>58</v>
      </c>
      <c r="G142" s="14" t="e">
        <f>+VLOOKUP(M142,#REF!,5,FALSE)</f>
        <v>#REF!</v>
      </c>
      <c r="H142" s="14" t="e">
        <f>+VLOOKUP(M142,#REF!,7,FALSE)</f>
        <v>#REF!</v>
      </c>
      <c r="I142" s="14"/>
      <c r="J142" s="14"/>
      <c r="K142" s="14"/>
      <c r="L142" s="14"/>
      <c r="M142" s="15" t="str">
        <f t="shared" si="95"/>
        <v>2026EG 2026GGEDESPLIEGUE DE MATERIAL ELECTORAL PARA SUFRAGIO Y EQUIPOS INFORMÁTICOS ELECTORALES PARA SUFRAGIO</v>
      </c>
      <c r="N142" s="15" t="s">
        <v>213</v>
      </c>
      <c r="O142" s="16"/>
      <c r="P142" s="14" t="s">
        <v>59</v>
      </c>
      <c r="Q142" s="14" t="s">
        <v>8</v>
      </c>
      <c r="R142" s="14" t="s">
        <v>60</v>
      </c>
      <c r="S142" s="14" t="s">
        <v>182</v>
      </c>
      <c r="T142" s="14" t="str">
        <f t="shared" si="96"/>
        <v>2.3</v>
      </c>
      <c r="U142" s="17" t="s">
        <v>67</v>
      </c>
      <c r="V142" s="15" t="s">
        <v>226</v>
      </c>
      <c r="W142" s="15"/>
      <c r="X142" s="14" t="s">
        <v>74</v>
      </c>
      <c r="Y142" s="18"/>
      <c r="Z142" s="19">
        <v>6000</v>
      </c>
      <c r="AA142" s="14">
        <v>3</v>
      </c>
      <c r="AB142" s="14">
        <v>3</v>
      </c>
      <c r="AC142" s="14"/>
      <c r="AD142" s="14"/>
      <c r="AE142" s="20"/>
      <c r="AF142" s="20"/>
      <c r="AG142" s="20"/>
      <c r="AH142" s="20"/>
      <c r="AI142" s="20"/>
      <c r="AJ142" s="20"/>
      <c r="AK142" s="20"/>
      <c r="AL142" s="20"/>
      <c r="AM142" s="19">
        <f t="shared" si="97"/>
        <v>36000</v>
      </c>
      <c r="AN142" s="26" t="s">
        <v>3</v>
      </c>
      <c r="AO142" s="50">
        <f t="shared" si="98"/>
        <v>18000</v>
      </c>
      <c r="AP142" s="50">
        <f t="shared" si="99"/>
        <v>18000</v>
      </c>
      <c r="AQ142" s="50">
        <f t="shared" si="100"/>
        <v>0</v>
      </c>
      <c r="AR142" s="50">
        <f t="shared" si="101"/>
        <v>0</v>
      </c>
      <c r="AS142" s="50">
        <f t="shared" si="102"/>
        <v>0</v>
      </c>
      <c r="AT142" s="50">
        <f t="shared" si="103"/>
        <v>0</v>
      </c>
      <c r="AU142" s="50">
        <f t="shared" si="104"/>
        <v>0</v>
      </c>
      <c r="AV142" s="50">
        <f t="shared" si="105"/>
        <v>0</v>
      </c>
      <c r="AW142" s="50">
        <f t="shared" si="106"/>
        <v>0</v>
      </c>
      <c r="AX142" s="50">
        <f t="shared" si="107"/>
        <v>0</v>
      </c>
      <c r="AY142" s="50">
        <f t="shared" si="108"/>
        <v>0</v>
      </c>
      <c r="AZ142" s="50">
        <f t="shared" si="109"/>
        <v>0</v>
      </c>
      <c r="BA142" s="50">
        <f t="shared" si="110"/>
        <v>36000</v>
      </c>
      <c r="BB142" s="50">
        <f t="shared" si="111"/>
        <v>0</v>
      </c>
    </row>
    <row r="143" spans="2:54" x14ac:dyDescent="0.25">
      <c r="B143" s="14">
        <v>2026</v>
      </c>
      <c r="C143" s="14">
        <v>479</v>
      </c>
      <c r="D143" s="15"/>
      <c r="E143" s="15"/>
      <c r="F143" s="15" t="s">
        <v>58</v>
      </c>
      <c r="G143" s="14" t="e">
        <f>+VLOOKUP(M143,#REF!,5,FALSE)</f>
        <v>#REF!</v>
      </c>
      <c r="H143" s="14" t="e">
        <f>+VLOOKUP(M143,#REF!,7,FALSE)</f>
        <v>#REF!</v>
      </c>
      <c r="I143" s="14"/>
      <c r="J143" s="14"/>
      <c r="K143" s="14"/>
      <c r="L143" s="14"/>
      <c r="M143" s="15" t="str">
        <f t="shared" si="95"/>
        <v>2026EG 2026GGEREPLIEGUE DE MATERIALES ELECTORALES Y EQUIPOS INFORMÁTICOS ELECTORALES Y DE CAPACITACIÓN</v>
      </c>
      <c r="N143" s="15" t="s">
        <v>227</v>
      </c>
      <c r="O143" s="16"/>
      <c r="P143" s="14" t="s">
        <v>59</v>
      </c>
      <c r="Q143" s="14" t="s">
        <v>8</v>
      </c>
      <c r="R143" s="14" t="s">
        <v>60</v>
      </c>
      <c r="S143" s="14" t="s">
        <v>182</v>
      </c>
      <c r="T143" s="14" t="str">
        <f t="shared" si="96"/>
        <v>2.3</v>
      </c>
      <c r="U143" s="17" t="s">
        <v>67</v>
      </c>
      <c r="V143" s="15" t="s">
        <v>226</v>
      </c>
      <c r="W143" s="15"/>
      <c r="X143" s="14" t="s">
        <v>74</v>
      </c>
      <c r="Y143" s="18"/>
      <c r="Z143" s="19">
        <v>6000</v>
      </c>
      <c r="AA143" s="14"/>
      <c r="AB143" s="14"/>
      <c r="AC143" s="14">
        <v>3</v>
      </c>
      <c r="AD143" s="14">
        <v>3</v>
      </c>
      <c r="AE143" s="20"/>
      <c r="AF143" s="20"/>
      <c r="AG143" s="20"/>
      <c r="AH143" s="20"/>
      <c r="AI143" s="20"/>
      <c r="AJ143" s="20"/>
      <c r="AK143" s="20"/>
      <c r="AL143" s="20"/>
      <c r="AM143" s="19">
        <f t="shared" si="97"/>
        <v>36000</v>
      </c>
      <c r="AN143" s="26" t="s">
        <v>3</v>
      </c>
      <c r="AO143" s="50">
        <f t="shared" si="98"/>
        <v>0</v>
      </c>
      <c r="AP143" s="50">
        <f t="shared" si="99"/>
        <v>0</v>
      </c>
      <c r="AQ143" s="50">
        <f t="shared" si="100"/>
        <v>18000</v>
      </c>
      <c r="AR143" s="50">
        <f t="shared" si="101"/>
        <v>18000</v>
      </c>
      <c r="AS143" s="50">
        <f t="shared" si="102"/>
        <v>0</v>
      </c>
      <c r="AT143" s="50">
        <f t="shared" si="103"/>
        <v>0</v>
      </c>
      <c r="AU143" s="50">
        <f t="shared" si="104"/>
        <v>0</v>
      </c>
      <c r="AV143" s="50">
        <f t="shared" si="105"/>
        <v>0</v>
      </c>
      <c r="AW143" s="50">
        <f t="shared" si="106"/>
        <v>0</v>
      </c>
      <c r="AX143" s="50">
        <f t="shared" si="107"/>
        <v>0</v>
      </c>
      <c r="AY143" s="50">
        <f t="shared" si="108"/>
        <v>0</v>
      </c>
      <c r="AZ143" s="50">
        <f t="shared" si="109"/>
        <v>0</v>
      </c>
      <c r="BA143" s="50">
        <f t="shared" si="110"/>
        <v>36000</v>
      </c>
      <c r="BB143" s="50">
        <f t="shared" si="111"/>
        <v>0</v>
      </c>
    </row>
    <row r="144" spans="2:54" x14ac:dyDescent="0.25">
      <c r="B144" s="14">
        <v>2026</v>
      </c>
      <c r="C144" s="14">
        <v>479</v>
      </c>
      <c r="D144" s="15"/>
      <c r="E144" s="15"/>
      <c r="F144" s="15" t="s">
        <v>58</v>
      </c>
      <c r="G144" s="14" t="e">
        <f>+VLOOKUP(M144,#REF!,5,FALSE)</f>
        <v>#REF!</v>
      </c>
      <c r="H144" s="14" t="e">
        <f>+VLOOKUP(M144,#REF!,7,FALSE)</f>
        <v>#REF!</v>
      </c>
      <c r="I144" s="14"/>
      <c r="J144" s="14"/>
      <c r="K144" s="14"/>
      <c r="L144" s="14"/>
      <c r="M144" s="15" t="str">
        <f t="shared" si="95"/>
        <v>2026EG 2026GGEDESPLIEGUE DE MATERIAL ELECTORAL PARA SUFRAGIO Y EQUIPOS INFORMÁTICOS ELECTORALES PARA SUFRAGIO</v>
      </c>
      <c r="N144" s="15" t="s">
        <v>213</v>
      </c>
      <c r="O144" s="16"/>
      <c r="P144" s="14" t="s">
        <v>59</v>
      </c>
      <c r="Q144" s="14" t="s">
        <v>8</v>
      </c>
      <c r="R144" s="14" t="s">
        <v>60</v>
      </c>
      <c r="S144" s="14" t="s">
        <v>182</v>
      </c>
      <c r="T144" s="14" t="str">
        <f t="shared" si="96"/>
        <v>2.3</v>
      </c>
      <c r="U144" s="17" t="s">
        <v>120</v>
      </c>
      <c r="V144" s="15" t="s">
        <v>228</v>
      </c>
      <c r="W144" s="15"/>
      <c r="X144" s="14" t="s">
        <v>74</v>
      </c>
      <c r="Y144" s="18"/>
      <c r="Z144" s="19">
        <v>5000</v>
      </c>
      <c r="AA144" s="14"/>
      <c r="AB144" s="14"/>
      <c r="AC144" s="14">
        <v>1</v>
      </c>
      <c r="AD144" s="14">
        <v>1</v>
      </c>
      <c r="AE144" s="20"/>
      <c r="AF144" s="20"/>
      <c r="AG144" s="20"/>
      <c r="AH144" s="20"/>
      <c r="AI144" s="20"/>
      <c r="AJ144" s="20"/>
      <c r="AK144" s="20"/>
      <c r="AL144" s="20"/>
      <c r="AM144" s="19">
        <f t="shared" si="97"/>
        <v>10000</v>
      </c>
      <c r="AN144" s="26" t="s">
        <v>3</v>
      </c>
      <c r="AO144" s="50">
        <f t="shared" si="98"/>
        <v>0</v>
      </c>
      <c r="AP144" s="50">
        <f t="shared" si="99"/>
        <v>0</v>
      </c>
      <c r="AQ144" s="50">
        <f t="shared" si="100"/>
        <v>5000</v>
      </c>
      <c r="AR144" s="50">
        <f t="shared" si="101"/>
        <v>5000</v>
      </c>
      <c r="AS144" s="50">
        <f t="shared" si="102"/>
        <v>0</v>
      </c>
      <c r="AT144" s="50">
        <f t="shared" si="103"/>
        <v>0</v>
      </c>
      <c r="AU144" s="50">
        <f t="shared" si="104"/>
        <v>0</v>
      </c>
      <c r="AV144" s="50">
        <f t="shared" si="105"/>
        <v>0</v>
      </c>
      <c r="AW144" s="50">
        <f t="shared" si="106"/>
        <v>0</v>
      </c>
      <c r="AX144" s="50">
        <f t="shared" si="107"/>
        <v>0</v>
      </c>
      <c r="AY144" s="50">
        <f t="shared" si="108"/>
        <v>0</v>
      </c>
      <c r="AZ144" s="50">
        <f t="shared" si="109"/>
        <v>0</v>
      </c>
      <c r="BA144" s="50">
        <f t="shared" si="110"/>
        <v>10000</v>
      </c>
      <c r="BB144" s="50">
        <f t="shared" si="111"/>
        <v>0</v>
      </c>
    </row>
    <row r="145" spans="2:54" x14ac:dyDescent="0.25">
      <c r="B145" s="14">
        <v>2026</v>
      </c>
      <c r="C145" s="14">
        <v>479</v>
      </c>
      <c r="D145" s="15"/>
      <c r="E145" s="15"/>
      <c r="F145" s="15" t="s">
        <v>58</v>
      </c>
      <c r="G145" s="14" t="e">
        <f>+VLOOKUP(M145,#REF!,5,FALSE)</f>
        <v>#REF!</v>
      </c>
      <c r="H145" s="14" t="e">
        <f>+VLOOKUP(M145,#REF!,7,FALSE)</f>
        <v>#REF!</v>
      </c>
      <c r="I145" s="14"/>
      <c r="J145" s="14"/>
      <c r="K145" s="14"/>
      <c r="L145" s="14"/>
      <c r="M145" s="15" t="str">
        <f t="shared" si="95"/>
        <v>2026EG 2026GGEREPLIEGUE DE MATERIALES ELECTORALES Y EQUIPOS INFORMÁTICOS ELECTORALES Y DE CAPACITACIÓN</v>
      </c>
      <c r="N145" s="15" t="s">
        <v>227</v>
      </c>
      <c r="O145" s="16"/>
      <c r="P145" s="14" t="s">
        <v>59</v>
      </c>
      <c r="Q145" s="14" t="s">
        <v>8</v>
      </c>
      <c r="R145" s="14" t="s">
        <v>60</v>
      </c>
      <c r="S145" s="14" t="s">
        <v>182</v>
      </c>
      <c r="T145" s="14" t="str">
        <f t="shared" si="96"/>
        <v>2.3</v>
      </c>
      <c r="U145" s="17" t="s">
        <v>120</v>
      </c>
      <c r="V145" s="15" t="s">
        <v>228</v>
      </c>
      <c r="W145" s="15"/>
      <c r="X145" s="14" t="s">
        <v>74</v>
      </c>
      <c r="Y145" s="18"/>
      <c r="Z145" s="19">
        <v>5000</v>
      </c>
      <c r="AA145" s="14"/>
      <c r="AB145" s="14"/>
      <c r="AC145" s="14">
        <v>1</v>
      </c>
      <c r="AD145" s="14">
        <v>1</v>
      </c>
      <c r="AE145" s="20"/>
      <c r="AF145" s="20"/>
      <c r="AG145" s="20"/>
      <c r="AH145" s="20"/>
      <c r="AI145" s="20"/>
      <c r="AJ145" s="20"/>
      <c r="AK145" s="20"/>
      <c r="AL145" s="20"/>
      <c r="AM145" s="19">
        <f t="shared" si="97"/>
        <v>10000</v>
      </c>
      <c r="AN145" s="26" t="s">
        <v>3</v>
      </c>
      <c r="AO145" s="50">
        <f t="shared" si="98"/>
        <v>0</v>
      </c>
      <c r="AP145" s="50">
        <f t="shared" si="99"/>
        <v>0</v>
      </c>
      <c r="AQ145" s="50">
        <f t="shared" si="100"/>
        <v>5000</v>
      </c>
      <c r="AR145" s="50">
        <f t="shared" si="101"/>
        <v>5000</v>
      </c>
      <c r="AS145" s="50">
        <f t="shared" si="102"/>
        <v>0</v>
      </c>
      <c r="AT145" s="50">
        <f t="shared" si="103"/>
        <v>0</v>
      </c>
      <c r="AU145" s="50">
        <f t="shared" si="104"/>
        <v>0</v>
      </c>
      <c r="AV145" s="50">
        <f t="shared" si="105"/>
        <v>0</v>
      </c>
      <c r="AW145" s="50">
        <f t="shared" si="106"/>
        <v>0</v>
      </c>
      <c r="AX145" s="50">
        <f t="shared" si="107"/>
        <v>0</v>
      </c>
      <c r="AY145" s="50">
        <f t="shared" si="108"/>
        <v>0</v>
      </c>
      <c r="AZ145" s="50">
        <f t="shared" si="109"/>
        <v>0</v>
      </c>
      <c r="BA145" s="50">
        <f t="shared" si="110"/>
        <v>10000</v>
      </c>
      <c r="BB145" s="50">
        <f t="shared" si="111"/>
        <v>0</v>
      </c>
    </row>
    <row r="146" spans="2:54" x14ac:dyDescent="0.25">
      <c r="B146" s="14">
        <v>2026</v>
      </c>
      <c r="C146" s="14">
        <v>479</v>
      </c>
      <c r="D146" s="15"/>
      <c r="E146" s="15"/>
      <c r="F146" s="15" t="s">
        <v>58</v>
      </c>
      <c r="G146" s="14" t="e">
        <f>+VLOOKUP(M146,#REF!,5,FALSE)</f>
        <v>#REF!</v>
      </c>
      <c r="H146" s="14" t="e">
        <f>+VLOOKUP(M146,#REF!,7,FALSE)</f>
        <v>#REF!</v>
      </c>
      <c r="I146" s="14"/>
      <c r="J146" s="14"/>
      <c r="K146" s="14"/>
      <c r="L146" s="14"/>
      <c r="M146" s="15" t="str">
        <f t="shared" si="95"/>
        <v>2026EG 2026GGEREPLIEGUE DE MATERIALES ELECTORALES Y EQUIPOS INFORMÁTICOS ELECTORALES Y DE CAPACITACIÓN</v>
      </c>
      <c r="N146" s="15" t="s">
        <v>227</v>
      </c>
      <c r="O146" s="16"/>
      <c r="P146" s="14" t="s">
        <v>59</v>
      </c>
      <c r="Q146" s="14" t="s">
        <v>8</v>
      </c>
      <c r="R146" s="14" t="s">
        <v>60</v>
      </c>
      <c r="S146" s="14" t="s">
        <v>182</v>
      </c>
      <c r="T146" s="14" t="str">
        <f t="shared" si="96"/>
        <v>2.3</v>
      </c>
      <c r="U146" s="17" t="s">
        <v>113</v>
      </c>
      <c r="V146" s="15" t="s">
        <v>229</v>
      </c>
      <c r="W146" s="15"/>
      <c r="X146" s="14" t="s">
        <v>74</v>
      </c>
      <c r="Y146" s="18"/>
      <c r="Z146" s="19">
        <v>25000</v>
      </c>
      <c r="AA146" s="14"/>
      <c r="AB146" s="14">
        <v>1</v>
      </c>
      <c r="AC146" s="14"/>
      <c r="AD146" s="14"/>
      <c r="AE146" s="20"/>
      <c r="AF146" s="20"/>
      <c r="AG146" s="20"/>
      <c r="AH146" s="20"/>
      <c r="AI146" s="20"/>
      <c r="AJ146" s="20"/>
      <c r="AK146" s="20"/>
      <c r="AL146" s="20"/>
      <c r="AM146" s="19">
        <f t="shared" si="97"/>
        <v>25000</v>
      </c>
      <c r="AN146" s="26" t="s">
        <v>3</v>
      </c>
      <c r="AO146" s="50">
        <f t="shared" si="98"/>
        <v>0</v>
      </c>
      <c r="AP146" s="50">
        <f t="shared" si="99"/>
        <v>25000</v>
      </c>
      <c r="AQ146" s="50">
        <f t="shared" si="100"/>
        <v>0</v>
      </c>
      <c r="AR146" s="50">
        <f t="shared" si="101"/>
        <v>0</v>
      </c>
      <c r="AS146" s="50">
        <f t="shared" si="102"/>
        <v>0</v>
      </c>
      <c r="AT146" s="50">
        <f t="shared" si="103"/>
        <v>0</v>
      </c>
      <c r="AU146" s="50">
        <f t="shared" si="104"/>
        <v>0</v>
      </c>
      <c r="AV146" s="50">
        <f t="shared" si="105"/>
        <v>0</v>
      </c>
      <c r="AW146" s="50">
        <f t="shared" si="106"/>
        <v>0</v>
      </c>
      <c r="AX146" s="50">
        <f t="shared" si="107"/>
        <v>0</v>
      </c>
      <c r="AY146" s="50">
        <f t="shared" si="108"/>
        <v>0</v>
      </c>
      <c r="AZ146" s="50">
        <f t="shared" si="109"/>
        <v>0</v>
      </c>
      <c r="BA146" s="50">
        <f t="shared" si="110"/>
        <v>25000</v>
      </c>
      <c r="BB146" s="50">
        <f t="shared" si="111"/>
        <v>0</v>
      </c>
    </row>
    <row r="147" spans="2:54" x14ac:dyDescent="0.25">
      <c r="B147" s="14">
        <v>2026</v>
      </c>
      <c r="C147" s="14">
        <v>479</v>
      </c>
      <c r="D147" s="15"/>
      <c r="E147" s="15"/>
      <c r="F147" s="15" t="s">
        <v>58</v>
      </c>
      <c r="G147" s="14" t="e">
        <f>+VLOOKUP(M147,#REF!,5,FALSE)</f>
        <v>#REF!</v>
      </c>
      <c r="H147" s="14" t="e">
        <f>+VLOOKUP(M147,#REF!,7,FALSE)</f>
        <v>#REF!</v>
      </c>
      <c r="I147" s="14"/>
      <c r="J147" s="14"/>
      <c r="K147" s="14"/>
      <c r="L147" s="14"/>
      <c r="M147" s="15" t="str">
        <f t="shared" si="95"/>
        <v>2026EG 2026GGEREPLIEGUE DE MATERIALES ELECTORALES Y EQUIPOS INFORMÁTICOS ELECTORALES Y DE CAPACITACIÓN</v>
      </c>
      <c r="N147" s="15" t="s">
        <v>227</v>
      </c>
      <c r="O147" s="16"/>
      <c r="P147" s="14" t="s">
        <v>59</v>
      </c>
      <c r="Q147" s="14" t="s">
        <v>8</v>
      </c>
      <c r="R147" s="14" t="s">
        <v>60</v>
      </c>
      <c r="S147" s="14" t="s">
        <v>182</v>
      </c>
      <c r="T147" s="14" t="str">
        <f t="shared" si="96"/>
        <v>2.3</v>
      </c>
      <c r="U147" s="17" t="s">
        <v>230</v>
      </c>
      <c r="V147" s="15" t="s">
        <v>231</v>
      </c>
      <c r="W147" s="15"/>
      <c r="X147" s="14" t="s">
        <v>74</v>
      </c>
      <c r="Y147" s="18"/>
      <c r="Z147" s="19">
        <v>30000</v>
      </c>
      <c r="AA147" s="14">
        <v>1</v>
      </c>
      <c r="AB147" s="14">
        <v>1</v>
      </c>
      <c r="AC147" s="14"/>
      <c r="AD147" s="14"/>
      <c r="AE147" s="20"/>
      <c r="AF147" s="20"/>
      <c r="AG147" s="20"/>
      <c r="AH147" s="20"/>
      <c r="AI147" s="20"/>
      <c r="AJ147" s="20"/>
      <c r="AK147" s="20"/>
      <c r="AL147" s="20"/>
      <c r="AM147" s="19">
        <f t="shared" si="97"/>
        <v>60000</v>
      </c>
      <c r="AN147" s="26" t="s">
        <v>3</v>
      </c>
      <c r="AO147" s="50">
        <f t="shared" si="98"/>
        <v>30000</v>
      </c>
      <c r="AP147" s="50">
        <f t="shared" si="99"/>
        <v>30000</v>
      </c>
      <c r="AQ147" s="50">
        <f t="shared" si="100"/>
        <v>0</v>
      </c>
      <c r="AR147" s="50">
        <f t="shared" si="101"/>
        <v>0</v>
      </c>
      <c r="AS147" s="50">
        <f t="shared" si="102"/>
        <v>0</v>
      </c>
      <c r="AT147" s="50">
        <f t="shared" si="103"/>
        <v>0</v>
      </c>
      <c r="AU147" s="50">
        <f t="shared" si="104"/>
        <v>0</v>
      </c>
      <c r="AV147" s="50">
        <f t="shared" si="105"/>
        <v>0</v>
      </c>
      <c r="AW147" s="50">
        <f t="shared" si="106"/>
        <v>0</v>
      </c>
      <c r="AX147" s="50">
        <f t="shared" si="107"/>
        <v>0</v>
      </c>
      <c r="AY147" s="50">
        <f t="shared" si="108"/>
        <v>0</v>
      </c>
      <c r="AZ147" s="50">
        <f t="shared" si="109"/>
        <v>0</v>
      </c>
      <c r="BA147" s="50">
        <f t="shared" si="110"/>
        <v>60000</v>
      </c>
      <c r="BB147" s="50">
        <f t="shared" si="111"/>
        <v>0</v>
      </c>
    </row>
    <row r="148" spans="2:54" x14ac:dyDescent="0.25">
      <c r="B148" s="14">
        <v>2026</v>
      </c>
      <c r="C148" s="14">
        <v>479</v>
      </c>
      <c r="D148" s="15"/>
      <c r="E148" s="15"/>
      <c r="F148" s="15" t="s">
        <v>58</v>
      </c>
      <c r="G148" s="14" t="e">
        <f>+VLOOKUP(M148,#REF!,5,FALSE)</f>
        <v>#REF!</v>
      </c>
      <c r="H148" s="14" t="e">
        <f>+VLOOKUP(M148,#REF!,7,FALSE)</f>
        <v>#REF!</v>
      </c>
      <c r="I148" s="14"/>
      <c r="J148" s="14"/>
      <c r="K148" s="14"/>
      <c r="L148" s="14"/>
      <c r="M148" s="15" t="str">
        <f t="shared" si="95"/>
        <v>2026EG 2026GGEENSAMBLAJE DE MATERIAL ELECTORAL DE CAPACITACIÓN, CODIFICACIÓN, ROTULADO Y EMBALAJE DE EQUIPOS INFORMÁTICOS ELECTORALES</v>
      </c>
      <c r="N148" s="15" t="s">
        <v>232</v>
      </c>
      <c r="O148" s="16"/>
      <c r="P148" s="14" t="s">
        <v>59</v>
      </c>
      <c r="Q148" s="14" t="s">
        <v>8</v>
      </c>
      <c r="R148" s="14" t="s">
        <v>60</v>
      </c>
      <c r="S148" s="14" t="s">
        <v>182</v>
      </c>
      <c r="T148" s="14" t="str">
        <f t="shared" si="96"/>
        <v>2.3</v>
      </c>
      <c r="U148" s="17" t="s">
        <v>230</v>
      </c>
      <c r="V148" s="15" t="s">
        <v>231</v>
      </c>
      <c r="W148" s="15"/>
      <c r="X148" s="14" t="s">
        <v>74</v>
      </c>
      <c r="Y148" s="18"/>
      <c r="Z148" s="19">
        <v>30000</v>
      </c>
      <c r="AA148" s="14"/>
      <c r="AB148" s="14"/>
      <c r="AC148" s="14">
        <v>1</v>
      </c>
      <c r="AD148" s="14"/>
      <c r="AE148" s="20"/>
      <c r="AF148" s="20"/>
      <c r="AG148" s="20"/>
      <c r="AH148" s="20"/>
      <c r="AI148" s="20"/>
      <c r="AJ148" s="20"/>
      <c r="AK148" s="20"/>
      <c r="AL148" s="20"/>
      <c r="AM148" s="19">
        <f t="shared" si="97"/>
        <v>30000</v>
      </c>
      <c r="AN148" s="26" t="s">
        <v>3</v>
      </c>
      <c r="AO148" s="50">
        <f t="shared" si="98"/>
        <v>0</v>
      </c>
      <c r="AP148" s="50">
        <f t="shared" si="99"/>
        <v>0</v>
      </c>
      <c r="AQ148" s="50">
        <f t="shared" si="100"/>
        <v>30000</v>
      </c>
      <c r="AR148" s="50">
        <f t="shared" si="101"/>
        <v>0</v>
      </c>
      <c r="AS148" s="50">
        <f t="shared" si="102"/>
        <v>0</v>
      </c>
      <c r="AT148" s="50">
        <f t="shared" si="103"/>
        <v>0</v>
      </c>
      <c r="AU148" s="50">
        <f t="shared" si="104"/>
        <v>0</v>
      </c>
      <c r="AV148" s="50">
        <f t="shared" si="105"/>
        <v>0</v>
      </c>
      <c r="AW148" s="50">
        <f t="shared" si="106"/>
        <v>0</v>
      </c>
      <c r="AX148" s="50">
        <f t="shared" si="107"/>
        <v>0</v>
      </c>
      <c r="AY148" s="50">
        <f t="shared" si="108"/>
        <v>0</v>
      </c>
      <c r="AZ148" s="50">
        <f t="shared" si="109"/>
        <v>0</v>
      </c>
      <c r="BA148" s="50">
        <f t="shared" si="110"/>
        <v>30000</v>
      </c>
      <c r="BB148" s="50">
        <f t="shared" si="111"/>
        <v>0</v>
      </c>
    </row>
    <row r="149" spans="2:54" x14ac:dyDescent="0.25">
      <c r="B149" s="14">
        <v>2026</v>
      </c>
      <c r="C149" s="14">
        <v>479</v>
      </c>
      <c r="D149" s="15"/>
      <c r="E149" s="15"/>
      <c r="F149" s="15" t="s">
        <v>58</v>
      </c>
      <c r="G149" s="14" t="e">
        <f>+VLOOKUP(M149,#REF!,5,FALSE)</f>
        <v>#REF!</v>
      </c>
      <c r="H149" s="14" t="e">
        <f>+VLOOKUP(M149,#REF!,7,FALSE)</f>
        <v>#REF!</v>
      </c>
      <c r="I149" s="14"/>
      <c r="J149" s="14"/>
      <c r="K149" s="14"/>
      <c r="L149" s="14"/>
      <c r="M149" s="15" t="str">
        <f t="shared" si="95"/>
        <v>2026EG 2026GGEREPLIEGUE DE MATERIALES ELECTORALES Y EQUIPOS INFORMÁTICOS ELECTORALES Y DE CAPACITACIÓN</v>
      </c>
      <c r="N149" s="15" t="s">
        <v>227</v>
      </c>
      <c r="O149" s="16"/>
      <c r="P149" s="14" t="s">
        <v>59</v>
      </c>
      <c r="Q149" s="14" t="s">
        <v>8</v>
      </c>
      <c r="R149" s="14" t="s">
        <v>60</v>
      </c>
      <c r="S149" s="14" t="s">
        <v>182</v>
      </c>
      <c r="T149" s="14" t="str">
        <f t="shared" si="96"/>
        <v>2.3</v>
      </c>
      <c r="U149" s="17" t="s">
        <v>230</v>
      </c>
      <c r="V149" s="15" t="s">
        <v>231</v>
      </c>
      <c r="W149" s="15"/>
      <c r="X149" s="14" t="s">
        <v>74</v>
      </c>
      <c r="Y149" s="18"/>
      <c r="Z149" s="19">
        <v>30000</v>
      </c>
      <c r="AA149" s="14"/>
      <c r="AB149" s="14"/>
      <c r="AC149" s="14"/>
      <c r="AD149" s="14">
        <v>1</v>
      </c>
      <c r="AE149" s="20"/>
      <c r="AF149" s="20"/>
      <c r="AG149" s="20"/>
      <c r="AH149" s="20"/>
      <c r="AI149" s="20"/>
      <c r="AJ149" s="20"/>
      <c r="AK149" s="20"/>
      <c r="AL149" s="20"/>
      <c r="AM149" s="19">
        <f t="shared" si="97"/>
        <v>30000</v>
      </c>
      <c r="AN149" s="26" t="s">
        <v>3</v>
      </c>
      <c r="AO149" s="50">
        <f t="shared" si="98"/>
        <v>0</v>
      </c>
      <c r="AP149" s="50">
        <f t="shared" si="99"/>
        <v>0</v>
      </c>
      <c r="AQ149" s="50">
        <f t="shared" si="100"/>
        <v>0</v>
      </c>
      <c r="AR149" s="50">
        <f t="shared" si="101"/>
        <v>30000</v>
      </c>
      <c r="AS149" s="50">
        <f t="shared" si="102"/>
        <v>0</v>
      </c>
      <c r="AT149" s="50">
        <f t="shared" si="103"/>
        <v>0</v>
      </c>
      <c r="AU149" s="50">
        <f t="shared" si="104"/>
        <v>0</v>
      </c>
      <c r="AV149" s="50">
        <f t="shared" si="105"/>
        <v>0</v>
      </c>
      <c r="AW149" s="50">
        <f t="shared" si="106"/>
        <v>0</v>
      </c>
      <c r="AX149" s="50">
        <f t="shared" si="107"/>
        <v>0</v>
      </c>
      <c r="AY149" s="50">
        <f t="shared" si="108"/>
        <v>0</v>
      </c>
      <c r="AZ149" s="50">
        <f t="shared" si="109"/>
        <v>0</v>
      </c>
      <c r="BA149" s="50">
        <f t="shared" si="110"/>
        <v>30000</v>
      </c>
      <c r="BB149" s="50">
        <f t="shared" si="111"/>
        <v>0</v>
      </c>
    </row>
    <row r="150" spans="2:54" x14ac:dyDescent="0.25">
      <c r="B150" s="14">
        <v>2026</v>
      </c>
      <c r="C150" s="14">
        <v>479</v>
      </c>
      <c r="D150" s="15"/>
      <c r="E150" s="15"/>
      <c r="F150" s="15" t="s">
        <v>58</v>
      </c>
      <c r="G150" s="14" t="e">
        <f>+VLOOKUP(M150,#REF!,5,FALSE)</f>
        <v>#REF!</v>
      </c>
      <c r="H150" s="14" t="e">
        <f>+VLOOKUP(M150,#REF!,7,FALSE)</f>
        <v>#REF!</v>
      </c>
      <c r="I150" s="14"/>
      <c r="J150" s="14"/>
      <c r="K150" s="14"/>
      <c r="L150" s="14"/>
      <c r="M150" s="15" t="str">
        <f t="shared" si="95"/>
        <v>2026EG 2026GGEENSAMBLAJE DE MATERIAL ELECTORAL DE CAPACITACIÓN, CODIFICACIÓN, ROTULADO Y EMBALAJE DE EQUIPOS INFORMÁTICOS ELECTORALES</v>
      </c>
      <c r="N150" s="15" t="s">
        <v>232</v>
      </c>
      <c r="O150" s="16"/>
      <c r="P150" s="14" t="s">
        <v>59</v>
      </c>
      <c r="Q150" s="14" t="s">
        <v>8</v>
      </c>
      <c r="R150" s="14" t="s">
        <v>60</v>
      </c>
      <c r="S150" s="14" t="s">
        <v>182</v>
      </c>
      <c r="T150" s="14" t="str">
        <f t="shared" si="96"/>
        <v>2.3</v>
      </c>
      <c r="U150" s="17" t="s">
        <v>230</v>
      </c>
      <c r="V150" s="15" t="s">
        <v>233</v>
      </c>
      <c r="W150" s="15"/>
      <c r="X150" s="14" t="s">
        <v>74</v>
      </c>
      <c r="Y150" s="18"/>
      <c r="Z150" s="19">
        <v>80000</v>
      </c>
      <c r="AA150" s="14">
        <v>1</v>
      </c>
      <c r="AB150" s="14">
        <v>1</v>
      </c>
      <c r="AC150" s="14"/>
      <c r="AD150" s="14"/>
      <c r="AE150" s="20"/>
      <c r="AF150" s="20"/>
      <c r="AG150" s="20"/>
      <c r="AH150" s="20"/>
      <c r="AI150" s="20"/>
      <c r="AJ150" s="20"/>
      <c r="AK150" s="20"/>
      <c r="AL150" s="20"/>
      <c r="AM150" s="19">
        <f t="shared" si="97"/>
        <v>160000</v>
      </c>
      <c r="AN150" s="26" t="s">
        <v>3</v>
      </c>
      <c r="AO150" s="50">
        <f t="shared" si="98"/>
        <v>80000</v>
      </c>
      <c r="AP150" s="50">
        <f t="shared" si="99"/>
        <v>80000</v>
      </c>
      <c r="AQ150" s="50">
        <f t="shared" si="100"/>
        <v>0</v>
      </c>
      <c r="AR150" s="50">
        <f t="shared" si="101"/>
        <v>0</v>
      </c>
      <c r="AS150" s="50">
        <f t="shared" si="102"/>
        <v>0</v>
      </c>
      <c r="AT150" s="50">
        <f t="shared" si="103"/>
        <v>0</v>
      </c>
      <c r="AU150" s="50">
        <f t="shared" si="104"/>
        <v>0</v>
      </c>
      <c r="AV150" s="50">
        <f t="shared" si="105"/>
        <v>0</v>
      </c>
      <c r="AW150" s="50">
        <f t="shared" si="106"/>
        <v>0</v>
      </c>
      <c r="AX150" s="50">
        <f t="shared" si="107"/>
        <v>0</v>
      </c>
      <c r="AY150" s="50">
        <f t="shared" si="108"/>
        <v>0</v>
      </c>
      <c r="AZ150" s="50">
        <f t="shared" si="109"/>
        <v>0</v>
      </c>
      <c r="BA150" s="50">
        <f t="shared" si="110"/>
        <v>160000</v>
      </c>
      <c r="BB150" s="50">
        <f t="shared" si="111"/>
        <v>0</v>
      </c>
    </row>
    <row r="151" spans="2:54" x14ac:dyDescent="0.25">
      <c r="B151" s="14">
        <v>2026</v>
      </c>
      <c r="C151" s="14">
        <v>479</v>
      </c>
      <c r="D151" s="15"/>
      <c r="E151" s="15"/>
      <c r="F151" s="15" t="s">
        <v>58</v>
      </c>
      <c r="G151" s="14" t="e">
        <f>+VLOOKUP(M151,#REF!,5,FALSE)</f>
        <v>#REF!</v>
      </c>
      <c r="H151" s="14" t="e">
        <f>+VLOOKUP(M151,#REF!,7,FALSE)</f>
        <v>#REF!</v>
      </c>
      <c r="I151" s="14"/>
      <c r="J151" s="14"/>
      <c r="K151" s="14"/>
      <c r="L151" s="14"/>
      <c r="M151" s="15" t="str">
        <f t="shared" si="95"/>
        <v>2026EG 2026GGEREPLIEGUE DE MATERIALES ELECTORALES Y EQUIPOS INFORMÁTICOS ELECTORALES Y DE CAPACITACIÓN</v>
      </c>
      <c r="N151" s="15" t="s">
        <v>227</v>
      </c>
      <c r="O151" s="16"/>
      <c r="P151" s="14" t="s">
        <v>59</v>
      </c>
      <c r="Q151" s="14" t="s">
        <v>8</v>
      </c>
      <c r="R151" s="14" t="s">
        <v>60</v>
      </c>
      <c r="S151" s="14" t="s">
        <v>182</v>
      </c>
      <c r="T151" s="14" t="str">
        <f t="shared" si="96"/>
        <v>2.3</v>
      </c>
      <c r="U151" s="17" t="s">
        <v>230</v>
      </c>
      <c r="V151" s="15" t="s">
        <v>233</v>
      </c>
      <c r="W151" s="15"/>
      <c r="X151" s="14" t="s">
        <v>74</v>
      </c>
      <c r="Y151" s="18"/>
      <c r="Z151" s="19">
        <v>80000</v>
      </c>
      <c r="AA151" s="14"/>
      <c r="AB151" s="14"/>
      <c r="AC151" s="14">
        <v>1</v>
      </c>
      <c r="AD151" s="14"/>
      <c r="AE151" s="20"/>
      <c r="AF151" s="20"/>
      <c r="AG151" s="20"/>
      <c r="AH151" s="20"/>
      <c r="AI151" s="20"/>
      <c r="AJ151" s="20"/>
      <c r="AK151" s="20"/>
      <c r="AL151" s="20"/>
      <c r="AM151" s="19">
        <f t="shared" si="97"/>
        <v>80000</v>
      </c>
      <c r="AN151" s="26" t="s">
        <v>3</v>
      </c>
      <c r="AO151" s="50">
        <f t="shared" si="98"/>
        <v>0</v>
      </c>
      <c r="AP151" s="50">
        <f t="shared" si="99"/>
        <v>0</v>
      </c>
      <c r="AQ151" s="50">
        <f t="shared" si="100"/>
        <v>80000</v>
      </c>
      <c r="AR151" s="50">
        <f t="shared" si="101"/>
        <v>0</v>
      </c>
      <c r="AS151" s="50">
        <f t="shared" si="102"/>
        <v>0</v>
      </c>
      <c r="AT151" s="50">
        <f t="shared" si="103"/>
        <v>0</v>
      </c>
      <c r="AU151" s="50">
        <f t="shared" si="104"/>
        <v>0</v>
      </c>
      <c r="AV151" s="50">
        <f t="shared" si="105"/>
        <v>0</v>
      </c>
      <c r="AW151" s="50">
        <f t="shared" si="106"/>
        <v>0</v>
      </c>
      <c r="AX151" s="50">
        <f t="shared" si="107"/>
        <v>0</v>
      </c>
      <c r="AY151" s="50">
        <f t="shared" si="108"/>
        <v>0</v>
      </c>
      <c r="AZ151" s="50">
        <f t="shared" si="109"/>
        <v>0</v>
      </c>
      <c r="BA151" s="50">
        <f t="shared" si="110"/>
        <v>80000</v>
      </c>
      <c r="BB151" s="50">
        <f t="shared" si="111"/>
        <v>0</v>
      </c>
    </row>
    <row r="152" spans="2:54" x14ac:dyDescent="0.25">
      <c r="B152" s="14">
        <v>2026</v>
      </c>
      <c r="C152" s="14">
        <v>479</v>
      </c>
      <c r="D152" s="15"/>
      <c r="E152" s="15"/>
      <c r="F152" s="15" t="s">
        <v>58</v>
      </c>
      <c r="G152" s="14" t="e">
        <f>+VLOOKUP(M152,#REF!,5,FALSE)</f>
        <v>#REF!</v>
      </c>
      <c r="H152" s="14" t="e">
        <f>+VLOOKUP(M152,#REF!,7,FALSE)</f>
        <v>#REF!</v>
      </c>
      <c r="I152" s="14"/>
      <c r="J152" s="14"/>
      <c r="K152" s="14"/>
      <c r="L152" s="14"/>
      <c r="M152" s="15" t="str">
        <f t="shared" si="95"/>
        <v>2026EG 2026GGEREPLIEGUE DE MATERIALES ELECTORALES Y EQUIPOS INFORMÁTICOS ELECTORALES Y DE CAPACITACIÓN</v>
      </c>
      <c r="N152" s="15" t="s">
        <v>227</v>
      </c>
      <c r="O152" s="16"/>
      <c r="P152" s="14" t="s">
        <v>59</v>
      </c>
      <c r="Q152" s="14" t="s">
        <v>8</v>
      </c>
      <c r="R152" s="14" t="s">
        <v>60</v>
      </c>
      <c r="S152" s="14" t="s">
        <v>182</v>
      </c>
      <c r="T152" s="14" t="str">
        <f t="shared" si="96"/>
        <v>2.3</v>
      </c>
      <c r="U152" s="17" t="s">
        <v>230</v>
      </c>
      <c r="V152" s="15" t="s">
        <v>233</v>
      </c>
      <c r="W152" s="15"/>
      <c r="X152" s="14" t="s">
        <v>74</v>
      </c>
      <c r="Y152" s="18"/>
      <c r="Z152" s="19">
        <v>80000</v>
      </c>
      <c r="AA152" s="14"/>
      <c r="AB152" s="14"/>
      <c r="AC152" s="14"/>
      <c r="AD152" s="14">
        <v>1</v>
      </c>
      <c r="AE152" s="20"/>
      <c r="AF152" s="20"/>
      <c r="AG152" s="20"/>
      <c r="AH152" s="20"/>
      <c r="AI152" s="20"/>
      <c r="AJ152" s="20"/>
      <c r="AK152" s="20"/>
      <c r="AL152" s="20"/>
      <c r="AM152" s="19">
        <f t="shared" si="97"/>
        <v>80000</v>
      </c>
      <c r="AN152" s="26" t="s">
        <v>3</v>
      </c>
      <c r="AO152" s="50">
        <f t="shared" si="98"/>
        <v>0</v>
      </c>
      <c r="AP152" s="50">
        <f t="shared" si="99"/>
        <v>0</v>
      </c>
      <c r="AQ152" s="50">
        <f t="shared" si="100"/>
        <v>0</v>
      </c>
      <c r="AR152" s="50">
        <f t="shared" si="101"/>
        <v>80000</v>
      </c>
      <c r="AS152" s="50">
        <f t="shared" si="102"/>
        <v>0</v>
      </c>
      <c r="AT152" s="50">
        <f t="shared" si="103"/>
        <v>0</v>
      </c>
      <c r="AU152" s="50">
        <f t="shared" si="104"/>
        <v>0</v>
      </c>
      <c r="AV152" s="50">
        <f t="shared" si="105"/>
        <v>0</v>
      </c>
      <c r="AW152" s="50">
        <f t="shared" si="106"/>
        <v>0</v>
      </c>
      <c r="AX152" s="50">
        <f t="shared" si="107"/>
        <v>0</v>
      </c>
      <c r="AY152" s="50">
        <f t="shared" si="108"/>
        <v>0</v>
      </c>
      <c r="AZ152" s="50">
        <f t="shared" si="109"/>
        <v>0</v>
      </c>
      <c r="BA152" s="50">
        <f t="shared" si="110"/>
        <v>80000</v>
      </c>
      <c r="BB152" s="50">
        <f t="shared" si="111"/>
        <v>0</v>
      </c>
    </row>
    <row r="153" spans="2:54" x14ac:dyDescent="0.25">
      <c r="B153" s="14">
        <v>2026</v>
      </c>
      <c r="C153" s="14">
        <v>479</v>
      </c>
      <c r="D153" s="15"/>
      <c r="E153" s="15"/>
      <c r="F153" s="15" t="s">
        <v>58</v>
      </c>
      <c r="G153" s="14" t="e">
        <f>+VLOOKUP(M153,#REF!,5,FALSE)</f>
        <v>#REF!</v>
      </c>
      <c r="H153" s="14" t="e">
        <f>+VLOOKUP(M153,#REF!,7,FALSE)</f>
        <v>#REF!</v>
      </c>
      <c r="I153" s="14"/>
      <c r="J153" s="14"/>
      <c r="K153" s="14"/>
      <c r="L153" s="14"/>
      <c r="M153" s="15" t="str">
        <f t="shared" si="95"/>
        <v>2026EG 2026GGEREPLIEGUE DE MATERIALES ELECTORALES Y EQUIPOS INFORMÁTICOS ELECTORALES Y DE CAPACITACIÓN</v>
      </c>
      <c r="N153" s="15" t="s">
        <v>227</v>
      </c>
      <c r="O153" s="16"/>
      <c r="P153" s="14" t="s">
        <v>59</v>
      </c>
      <c r="Q153" s="14" t="s">
        <v>8</v>
      </c>
      <c r="R153" s="14" t="s">
        <v>60</v>
      </c>
      <c r="S153" s="14" t="s">
        <v>182</v>
      </c>
      <c r="T153" s="14" t="str">
        <f t="shared" si="96"/>
        <v>2.3</v>
      </c>
      <c r="U153" s="17" t="s">
        <v>67</v>
      </c>
      <c r="V153" s="15" t="s">
        <v>234</v>
      </c>
      <c r="W153" s="15"/>
      <c r="X153" s="14" t="s">
        <v>74</v>
      </c>
      <c r="Y153" s="18"/>
      <c r="Z153" s="19">
        <v>52000</v>
      </c>
      <c r="AA153" s="14">
        <v>1</v>
      </c>
      <c r="AB153" s="14"/>
      <c r="AC153" s="14"/>
      <c r="AD153" s="14"/>
      <c r="AE153" s="20"/>
      <c r="AF153" s="20"/>
      <c r="AG153" s="20"/>
      <c r="AH153" s="20"/>
      <c r="AI153" s="20"/>
      <c r="AJ153" s="20"/>
      <c r="AK153" s="20"/>
      <c r="AL153" s="20"/>
      <c r="AM153" s="19">
        <f t="shared" si="97"/>
        <v>52000</v>
      </c>
      <c r="AN153" s="26" t="s">
        <v>3</v>
      </c>
      <c r="AO153" s="50">
        <f t="shared" si="98"/>
        <v>52000</v>
      </c>
      <c r="AP153" s="50">
        <f t="shared" si="99"/>
        <v>0</v>
      </c>
      <c r="AQ153" s="50">
        <f t="shared" si="100"/>
        <v>0</v>
      </c>
      <c r="AR153" s="50">
        <f t="shared" si="101"/>
        <v>0</v>
      </c>
      <c r="AS153" s="50">
        <f t="shared" si="102"/>
        <v>0</v>
      </c>
      <c r="AT153" s="50">
        <f t="shared" si="103"/>
        <v>0</v>
      </c>
      <c r="AU153" s="50">
        <f t="shared" si="104"/>
        <v>0</v>
      </c>
      <c r="AV153" s="50">
        <f t="shared" si="105"/>
        <v>0</v>
      </c>
      <c r="AW153" s="50">
        <f t="shared" si="106"/>
        <v>0</v>
      </c>
      <c r="AX153" s="50">
        <f t="shared" si="107"/>
        <v>0</v>
      </c>
      <c r="AY153" s="50">
        <f t="shared" si="108"/>
        <v>0</v>
      </c>
      <c r="AZ153" s="50">
        <f t="shared" si="109"/>
        <v>0</v>
      </c>
      <c r="BA153" s="50">
        <f t="shared" si="110"/>
        <v>52000</v>
      </c>
      <c r="BB153" s="50">
        <f t="shared" si="111"/>
        <v>0</v>
      </c>
    </row>
    <row r="154" spans="2:54" x14ac:dyDescent="0.25">
      <c r="B154" s="14">
        <v>2026</v>
      </c>
      <c r="C154" s="14">
        <v>479</v>
      </c>
      <c r="D154" s="15"/>
      <c r="E154" s="15"/>
      <c r="F154" s="15" t="s">
        <v>58</v>
      </c>
      <c r="G154" s="14" t="e">
        <f>+VLOOKUP(M154,#REF!,5,FALSE)</f>
        <v>#REF!</v>
      </c>
      <c r="H154" s="14" t="e">
        <f>+VLOOKUP(M154,#REF!,7,FALSE)</f>
        <v>#REF!</v>
      </c>
      <c r="I154" s="14"/>
      <c r="J154" s="14"/>
      <c r="K154" s="14"/>
      <c r="L154" s="14"/>
      <c r="M154" s="15" t="str">
        <f t="shared" si="95"/>
        <v>2026EG 2026GGEREPLIEGUE DE MATERIALES ELECTORALES Y EQUIPOS INFORMÁTICOS ELECTORALES Y DE CAPACITACIÓN</v>
      </c>
      <c r="N154" s="15" t="s">
        <v>227</v>
      </c>
      <c r="O154" s="16"/>
      <c r="P154" s="14" t="s">
        <v>59</v>
      </c>
      <c r="Q154" s="14" t="s">
        <v>8</v>
      </c>
      <c r="R154" s="14" t="s">
        <v>60</v>
      </c>
      <c r="S154" s="14" t="s">
        <v>182</v>
      </c>
      <c r="T154" s="14" t="str">
        <f t="shared" si="96"/>
        <v>2.3</v>
      </c>
      <c r="U154" s="17" t="s">
        <v>67</v>
      </c>
      <c r="V154" s="15" t="s">
        <v>235</v>
      </c>
      <c r="W154" s="15"/>
      <c r="X154" s="14" t="s">
        <v>74</v>
      </c>
      <c r="Y154" s="18"/>
      <c r="Z154" s="19">
        <v>55000</v>
      </c>
      <c r="AA154" s="14">
        <v>1</v>
      </c>
      <c r="AB154" s="14"/>
      <c r="AC154" s="14"/>
      <c r="AD154" s="14"/>
      <c r="AE154" s="20"/>
      <c r="AF154" s="20"/>
      <c r="AG154" s="20"/>
      <c r="AH154" s="20"/>
      <c r="AI154" s="20"/>
      <c r="AJ154" s="20"/>
      <c r="AK154" s="20"/>
      <c r="AL154" s="20"/>
      <c r="AM154" s="19">
        <f t="shared" si="97"/>
        <v>55000</v>
      </c>
      <c r="AN154" s="26" t="s">
        <v>3</v>
      </c>
      <c r="AO154" s="50">
        <f t="shared" si="98"/>
        <v>55000</v>
      </c>
      <c r="AP154" s="50">
        <f t="shared" si="99"/>
        <v>0</v>
      </c>
      <c r="AQ154" s="50">
        <f t="shared" si="100"/>
        <v>0</v>
      </c>
      <c r="AR154" s="50">
        <f t="shared" si="101"/>
        <v>0</v>
      </c>
      <c r="AS154" s="50">
        <f t="shared" si="102"/>
        <v>0</v>
      </c>
      <c r="AT154" s="50">
        <f t="shared" si="103"/>
        <v>0</v>
      </c>
      <c r="AU154" s="50">
        <f t="shared" si="104"/>
        <v>0</v>
      </c>
      <c r="AV154" s="50">
        <f t="shared" si="105"/>
        <v>0</v>
      </c>
      <c r="AW154" s="50">
        <f t="shared" si="106"/>
        <v>0</v>
      </c>
      <c r="AX154" s="50">
        <f t="shared" si="107"/>
        <v>0</v>
      </c>
      <c r="AY154" s="50">
        <f t="shared" si="108"/>
        <v>0</v>
      </c>
      <c r="AZ154" s="50">
        <f t="shared" si="109"/>
        <v>0</v>
      </c>
      <c r="BA154" s="50">
        <f t="shared" si="110"/>
        <v>55000</v>
      </c>
      <c r="BB154" s="50">
        <f t="shared" si="111"/>
        <v>0</v>
      </c>
    </row>
    <row r="155" spans="2:54" x14ac:dyDescent="0.25">
      <c r="B155" s="14">
        <v>2026</v>
      </c>
      <c r="C155" s="14">
        <v>479</v>
      </c>
      <c r="D155" s="15"/>
      <c r="E155" s="15"/>
      <c r="F155" s="15" t="s">
        <v>58</v>
      </c>
      <c r="G155" s="14" t="e">
        <f>+VLOOKUP(M155,#REF!,5,FALSE)</f>
        <v>#REF!</v>
      </c>
      <c r="H155" s="14" t="e">
        <f>+VLOOKUP(M155,#REF!,7,FALSE)</f>
        <v>#REF!</v>
      </c>
      <c r="I155" s="14"/>
      <c r="J155" s="14"/>
      <c r="K155" s="14"/>
      <c r="L155" s="14"/>
      <c r="M155" s="15" t="str">
        <f t="shared" si="95"/>
        <v>2026EG 2026GGEREPLIEGUE DE MATERIALES ELECTORALES Y EQUIPOS INFORMÁTICOS ELECTORALES Y DE CAPACITACIÓN</v>
      </c>
      <c r="N155" s="15" t="s">
        <v>227</v>
      </c>
      <c r="O155" s="16"/>
      <c r="P155" s="14" t="s">
        <v>59</v>
      </c>
      <c r="Q155" s="14" t="s">
        <v>8</v>
      </c>
      <c r="R155" s="14" t="s">
        <v>60</v>
      </c>
      <c r="S155" s="14" t="s">
        <v>182</v>
      </c>
      <c r="T155" s="14" t="str">
        <f t="shared" si="96"/>
        <v>2.3</v>
      </c>
      <c r="U155" s="17" t="s">
        <v>67</v>
      </c>
      <c r="V155" s="15" t="s">
        <v>236</v>
      </c>
      <c r="W155" s="15"/>
      <c r="X155" s="14" t="s">
        <v>74</v>
      </c>
      <c r="Y155" s="18"/>
      <c r="Z155" s="19">
        <v>50000</v>
      </c>
      <c r="AA155" s="14"/>
      <c r="AB155" s="14">
        <v>1</v>
      </c>
      <c r="AC155" s="14">
        <v>1</v>
      </c>
      <c r="AD155" s="14">
        <v>1</v>
      </c>
      <c r="AE155" s="20"/>
      <c r="AF155" s="20"/>
      <c r="AG155" s="20"/>
      <c r="AH155" s="20"/>
      <c r="AI155" s="20"/>
      <c r="AJ155" s="20"/>
      <c r="AK155" s="20"/>
      <c r="AL155" s="20"/>
      <c r="AM155" s="19">
        <f t="shared" si="97"/>
        <v>150000</v>
      </c>
      <c r="AN155" s="26" t="s">
        <v>3</v>
      </c>
      <c r="AO155" s="50">
        <f t="shared" si="98"/>
        <v>0</v>
      </c>
      <c r="AP155" s="50">
        <f t="shared" si="99"/>
        <v>50000</v>
      </c>
      <c r="AQ155" s="50">
        <f t="shared" si="100"/>
        <v>50000</v>
      </c>
      <c r="AR155" s="50">
        <f t="shared" si="101"/>
        <v>50000</v>
      </c>
      <c r="AS155" s="50">
        <f t="shared" si="102"/>
        <v>0</v>
      </c>
      <c r="AT155" s="50">
        <f t="shared" si="103"/>
        <v>0</v>
      </c>
      <c r="AU155" s="50">
        <f t="shared" si="104"/>
        <v>0</v>
      </c>
      <c r="AV155" s="50">
        <f t="shared" si="105"/>
        <v>0</v>
      </c>
      <c r="AW155" s="50">
        <f t="shared" si="106"/>
        <v>0</v>
      </c>
      <c r="AX155" s="50">
        <f t="shared" si="107"/>
        <v>0</v>
      </c>
      <c r="AY155" s="50">
        <f t="shared" si="108"/>
        <v>0</v>
      </c>
      <c r="AZ155" s="50">
        <f t="shared" si="109"/>
        <v>0</v>
      </c>
      <c r="BA155" s="50">
        <f t="shared" si="110"/>
        <v>150000</v>
      </c>
      <c r="BB155" s="50">
        <f t="shared" si="111"/>
        <v>0</v>
      </c>
    </row>
    <row r="156" spans="2:54" x14ac:dyDescent="0.25">
      <c r="B156" s="14">
        <v>2026</v>
      </c>
      <c r="C156" s="14">
        <v>479</v>
      </c>
      <c r="D156" s="15"/>
      <c r="E156" s="15"/>
      <c r="F156" s="15" t="s">
        <v>58</v>
      </c>
      <c r="G156" s="14" t="e">
        <f>+VLOOKUP(M156,#REF!,5,FALSE)</f>
        <v>#REF!</v>
      </c>
      <c r="H156" s="14" t="e">
        <f>+VLOOKUP(M156,#REF!,7,FALSE)</f>
        <v>#REF!</v>
      </c>
      <c r="I156" s="14"/>
      <c r="J156" s="14"/>
      <c r="K156" s="14"/>
      <c r="L156" s="14"/>
      <c r="M156" s="15" t="str">
        <f t="shared" si="95"/>
        <v>2026EG 2026GGEEJECUCIÓN DE LA GESTIÓN ARCHIVÍSTICA DOCUMENTAL ELECTORAL</v>
      </c>
      <c r="N156" s="15" t="s">
        <v>237</v>
      </c>
      <c r="O156" s="16"/>
      <c r="P156" s="14" t="s">
        <v>59</v>
      </c>
      <c r="Q156" s="14" t="s">
        <v>8</v>
      </c>
      <c r="R156" s="14" t="s">
        <v>60</v>
      </c>
      <c r="S156" s="14" t="s">
        <v>182</v>
      </c>
      <c r="T156" s="14" t="str">
        <f t="shared" si="96"/>
        <v>2.3</v>
      </c>
      <c r="U156" s="17" t="s">
        <v>238</v>
      </c>
      <c r="V156" s="15" t="s">
        <v>239</v>
      </c>
      <c r="W156" s="15"/>
      <c r="X156" s="14" t="s">
        <v>74</v>
      </c>
      <c r="Y156" s="18"/>
      <c r="Z156" s="19">
        <v>2</v>
      </c>
      <c r="AA156" s="14"/>
      <c r="AB156" s="14"/>
      <c r="AC156" s="14">
        <v>91613</v>
      </c>
      <c r="AD156" s="14"/>
      <c r="AE156" s="20"/>
      <c r="AF156" s="20"/>
      <c r="AG156" s="20"/>
      <c r="AH156" s="20"/>
      <c r="AI156" s="20"/>
      <c r="AJ156" s="20"/>
      <c r="AK156" s="20"/>
      <c r="AL156" s="20"/>
      <c r="AM156" s="19">
        <f t="shared" si="97"/>
        <v>183226</v>
      </c>
      <c r="AN156" s="26" t="s">
        <v>3</v>
      </c>
      <c r="AO156" s="50">
        <f t="shared" si="98"/>
        <v>0</v>
      </c>
      <c r="AP156" s="50">
        <f t="shared" si="99"/>
        <v>0</v>
      </c>
      <c r="AQ156" s="50">
        <f t="shared" si="100"/>
        <v>183226</v>
      </c>
      <c r="AR156" s="50">
        <f t="shared" si="101"/>
        <v>0</v>
      </c>
      <c r="AS156" s="50">
        <f t="shared" si="102"/>
        <v>0</v>
      </c>
      <c r="AT156" s="50">
        <f t="shared" si="103"/>
        <v>0</v>
      </c>
      <c r="AU156" s="50">
        <f t="shared" si="104"/>
        <v>0</v>
      </c>
      <c r="AV156" s="50">
        <f t="shared" si="105"/>
        <v>0</v>
      </c>
      <c r="AW156" s="50">
        <f t="shared" si="106"/>
        <v>0</v>
      </c>
      <c r="AX156" s="50">
        <f t="shared" si="107"/>
        <v>0</v>
      </c>
      <c r="AY156" s="50">
        <f t="shared" si="108"/>
        <v>0</v>
      </c>
      <c r="AZ156" s="50">
        <f t="shared" si="109"/>
        <v>0</v>
      </c>
      <c r="BA156" s="50">
        <f t="shared" si="110"/>
        <v>183226</v>
      </c>
      <c r="BB156" s="50">
        <f t="shared" si="111"/>
        <v>0</v>
      </c>
    </row>
    <row r="157" spans="2:54" x14ac:dyDescent="0.25">
      <c r="B157" s="14">
        <v>2026</v>
      </c>
      <c r="C157" s="14">
        <v>479</v>
      </c>
      <c r="D157" s="15"/>
      <c r="E157" s="15"/>
      <c r="F157" s="15" t="s">
        <v>58</v>
      </c>
      <c r="G157" s="14" t="e">
        <f>+VLOOKUP(M157,#REF!,5,FALSE)</f>
        <v>#REF!</v>
      </c>
      <c r="H157" s="14" t="e">
        <f>+VLOOKUP(M157,#REF!,7,FALSE)</f>
        <v>#REF!</v>
      </c>
      <c r="I157" s="14"/>
      <c r="J157" s="14"/>
      <c r="K157" s="14"/>
      <c r="L157" s="14"/>
      <c r="M157" s="15" t="str">
        <f t="shared" si="95"/>
        <v>2026EG 2026GGEDESPLIEGUE DE MATERIAL ELECTORAL PARA SUFRAGIO Y EQUIPOS INFORMÁTICOS ELECTORALES PARA SUFRAGIO</v>
      </c>
      <c r="N157" s="15" t="s">
        <v>213</v>
      </c>
      <c r="O157" s="16"/>
      <c r="P157" s="14" t="s">
        <v>59</v>
      </c>
      <c r="Q157" s="14" t="s">
        <v>8</v>
      </c>
      <c r="R157" s="14" t="s">
        <v>60</v>
      </c>
      <c r="S157" s="14" t="s">
        <v>182</v>
      </c>
      <c r="T157" s="14" t="str">
        <f t="shared" si="96"/>
        <v>2.3</v>
      </c>
      <c r="U157" s="17" t="s">
        <v>191</v>
      </c>
      <c r="V157" s="15" t="s">
        <v>240</v>
      </c>
      <c r="W157" s="15"/>
      <c r="X157" s="14" t="s">
        <v>74</v>
      </c>
      <c r="Y157" s="18"/>
      <c r="Z157" s="19">
        <v>22222</v>
      </c>
      <c r="AA157" s="14">
        <v>1</v>
      </c>
      <c r="AB157" s="14">
        <v>1</v>
      </c>
      <c r="AC157" s="14">
        <v>1</v>
      </c>
      <c r="AD157" s="14"/>
      <c r="AE157" s="20"/>
      <c r="AF157" s="20"/>
      <c r="AG157" s="20"/>
      <c r="AH157" s="20"/>
      <c r="AI157" s="20"/>
      <c r="AJ157" s="20"/>
      <c r="AK157" s="20"/>
      <c r="AL157" s="20"/>
      <c r="AM157" s="19">
        <f t="shared" si="97"/>
        <v>66666</v>
      </c>
      <c r="AN157" s="26" t="s">
        <v>3</v>
      </c>
      <c r="AO157" s="50">
        <f t="shared" si="98"/>
        <v>22222</v>
      </c>
      <c r="AP157" s="50">
        <f t="shared" si="99"/>
        <v>22222</v>
      </c>
      <c r="AQ157" s="50">
        <f t="shared" si="100"/>
        <v>22222</v>
      </c>
      <c r="AR157" s="50">
        <f t="shared" si="101"/>
        <v>0</v>
      </c>
      <c r="AS157" s="50">
        <f t="shared" si="102"/>
        <v>0</v>
      </c>
      <c r="AT157" s="50">
        <f t="shared" si="103"/>
        <v>0</v>
      </c>
      <c r="AU157" s="50">
        <f t="shared" si="104"/>
        <v>0</v>
      </c>
      <c r="AV157" s="50">
        <f t="shared" si="105"/>
        <v>0</v>
      </c>
      <c r="AW157" s="50">
        <f t="shared" si="106"/>
        <v>0</v>
      </c>
      <c r="AX157" s="50">
        <f t="shared" si="107"/>
        <v>0</v>
      </c>
      <c r="AY157" s="50">
        <f t="shared" si="108"/>
        <v>0</v>
      </c>
      <c r="AZ157" s="50">
        <f t="shared" si="109"/>
        <v>0</v>
      </c>
      <c r="BA157" s="50">
        <f t="shared" si="110"/>
        <v>66666</v>
      </c>
      <c r="BB157" s="50">
        <f t="shared" si="111"/>
        <v>0</v>
      </c>
    </row>
    <row r="158" spans="2:54" x14ac:dyDescent="0.25">
      <c r="B158" s="14">
        <v>2026</v>
      </c>
      <c r="C158" s="14">
        <v>479</v>
      </c>
      <c r="D158" s="15"/>
      <c r="E158" s="15"/>
      <c r="F158" s="15" t="s">
        <v>58</v>
      </c>
      <c r="G158" s="14" t="e">
        <f>+VLOOKUP(M158,#REF!,5,FALSE)</f>
        <v>#REF!</v>
      </c>
      <c r="H158" s="14" t="e">
        <f>+VLOOKUP(M158,#REF!,7,FALSE)</f>
        <v>#REF!</v>
      </c>
      <c r="I158" s="14"/>
      <c r="J158" s="14"/>
      <c r="K158" s="14"/>
      <c r="L158" s="14"/>
      <c r="M158" s="15" t="str">
        <f t="shared" si="95"/>
        <v>2026EG 2026GGEEJECUCIÓN DE LA GESTIÓN ARCHIVÍSTICA DOCUMENTAL ELECTORAL</v>
      </c>
      <c r="N158" s="15" t="s">
        <v>237</v>
      </c>
      <c r="O158" s="16"/>
      <c r="P158" s="14" t="s">
        <v>59</v>
      </c>
      <c r="Q158" s="14" t="s">
        <v>8</v>
      </c>
      <c r="R158" s="14" t="s">
        <v>60</v>
      </c>
      <c r="S158" s="14" t="s">
        <v>182</v>
      </c>
      <c r="T158" s="14" t="str">
        <f t="shared" si="96"/>
        <v>2.3</v>
      </c>
      <c r="U158" s="17" t="s">
        <v>241</v>
      </c>
      <c r="V158" s="15" t="s">
        <v>242</v>
      </c>
      <c r="W158" s="15"/>
      <c r="X158" s="14" t="s">
        <v>74</v>
      </c>
      <c r="Y158" s="18"/>
      <c r="Z158" s="19">
        <v>2111667</v>
      </c>
      <c r="AA158" s="14"/>
      <c r="AB158" s="14"/>
      <c r="AC158" s="14"/>
      <c r="AD158" s="14">
        <v>1</v>
      </c>
      <c r="AE158" s="20"/>
      <c r="AF158" s="20"/>
      <c r="AG158" s="20"/>
      <c r="AH158" s="20"/>
      <c r="AI158" s="20"/>
      <c r="AJ158" s="20"/>
      <c r="AK158" s="20"/>
      <c r="AL158" s="20"/>
      <c r="AM158" s="19">
        <f t="shared" si="97"/>
        <v>2111667</v>
      </c>
      <c r="AN158" s="26" t="s">
        <v>3</v>
      </c>
      <c r="AO158" s="50">
        <f t="shared" si="98"/>
        <v>0</v>
      </c>
      <c r="AP158" s="50">
        <f t="shared" si="99"/>
        <v>0</v>
      </c>
      <c r="AQ158" s="50">
        <f t="shared" si="100"/>
        <v>0</v>
      </c>
      <c r="AR158" s="50">
        <f t="shared" si="101"/>
        <v>2111667</v>
      </c>
      <c r="AS158" s="50">
        <f t="shared" si="102"/>
        <v>0</v>
      </c>
      <c r="AT158" s="50">
        <f t="shared" si="103"/>
        <v>0</v>
      </c>
      <c r="AU158" s="50">
        <f t="shared" si="104"/>
        <v>0</v>
      </c>
      <c r="AV158" s="50">
        <f t="shared" si="105"/>
        <v>0</v>
      </c>
      <c r="AW158" s="50">
        <f t="shared" si="106"/>
        <v>0</v>
      </c>
      <c r="AX158" s="50">
        <f t="shared" si="107"/>
        <v>0</v>
      </c>
      <c r="AY158" s="50">
        <f t="shared" si="108"/>
        <v>0</v>
      </c>
      <c r="AZ158" s="50">
        <f t="shared" si="109"/>
        <v>0</v>
      </c>
      <c r="BA158" s="50">
        <f t="shared" si="110"/>
        <v>2111667</v>
      </c>
      <c r="BB158" s="50">
        <f t="shared" si="111"/>
        <v>0</v>
      </c>
    </row>
    <row r="159" spans="2:54" x14ac:dyDescent="0.25">
      <c r="B159" s="14">
        <v>2026</v>
      </c>
      <c r="C159" s="14">
        <v>479</v>
      </c>
      <c r="D159" s="15"/>
      <c r="E159" s="15"/>
      <c r="F159" s="15" t="s">
        <v>58</v>
      </c>
      <c r="G159" s="14" t="e">
        <f>+VLOOKUP(M159,#REF!,5,FALSE)</f>
        <v>#REF!</v>
      </c>
      <c r="H159" s="14" t="e">
        <f>+VLOOKUP(M159,#REF!,7,FALSE)</f>
        <v>#REF!</v>
      </c>
      <c r="I159" s="14"/>
      <c r="J159" s="14"/>
      <c r="K159" s="14"/>
      <c r="L159" s="14"/>
      <c r="M159" s="15" t="str">
        <f t="shared" si="95"/>
        <v>2026EG 2026GGEDESPLIEGUE DE MATERIAL ELECTORAL PARA SUFRAGIO Y EQUIPOS INFORMÁTICOS ELECTORALES PARA SUFRAGIO</v>
      </c>
      <c r="N159" s="15" t="s">
        <v>213</v>
      </c>
      <c r="O159" s="16"/>
      <c r="P159" s="14" t="s">
        <v>59</v>
      </c>
      <c r="Q159" s="14" t="s">
        <v>8</v>
      </c>
      <c r="R159" s="14" t="s">
        <v>60</v>
      </c>
      <c r="S159" s="14" t="s">
        <v>182</v>
      </c>
      <c r="T159" s="14" t="str">
        <f t="shared" si="96"/>
        <v>2.3</v>
      </c>
      <c r="U159" s="17" t="s">
        <v>185</v>
      </c>
      <c r="V159" s="15" t="s">
        <v>243</v>
      </c>
      <c r="W159" s="15"/>
      <c r="X159" s="14" t="s">
        <v>74</v>
      </c>
      <c r="Y159" s="18"/>
      <c r="Z159" s="19">
        <v>200000</v>
      </c>
      <c r="AA159" s="14">
        <v>1</v>
      </c>
      <c r="AB159" s="14"/>
      <c r="AC159" s="14"/>
      <c r="AD159" s="14"/>
      <c r="AE159" s="20"/>
      <c r="AF159" s="20"/>
      <c r="AG159" s="20"/>
      <c r="AH159" s="20"/>
      <c r="AI159" s="20"/>
      <c r="AJ159" s="20"/>
      <c r="AK159" s="20"/>
      <c r="AL159" s="20"/>
      <c r="AM159" s="19">
        <f t="shared" si="97"/>
        <v>200000</v>
      </c>
      <c r="AN159" s="26" t="s">
        <v>3</v>
      </c>
      <c r="AO159" s="50">
        <f t="shared" si="98"/>
        <v>200000</v>
      </c>
      <c r="AP159" s="50">
        <f t="shared" si="99"/>
        <v>0</v>
      </c>
      <c r="AQ159" s="50">
        <f t="shared" si="100"/>
        <v>0</v>
      </c>
      <c r="AR159" s="50">
        <f t="shared" si="101"/>
        <v>0</v>
      </c>
      <c r="AS159" s="50">
        <f t="shared" si="102"/>
        <v>0</v>
      </c>
      <c r="AT159" s="50">
        <f t="shared" si="103"/>
        <v>0</v>
      </c>
      <c r="AU159" s="50">
        <f t="shared" si="104"/>
        <v>0</v>
      </c>
      <c r="AV159" s="50">
        <f t="shared" si="105"/>
        <v>0</v>
      </c>
      <c r="AW159" s="50">
        <f t="shared" si="106"/>
        <v>0</v>
      </c>
      <c r="AX159" s="50">
        <f t="shared" si="107"/>
        <v>0</v>
      </c>
      <c r="AY159" s="50">
        <f t="shared" si="108"/>
        <v>0</v>
      </c>
      <c r="AZ159" s="50">
        <f t="shared" si="109"/>
        <v>0</v>
      </c>
      <c r="BA159" s="50">
        <f t="shared" si="110"/>
        <v>200000</v>
      </c>
      <c r="BB159" s="50">
        <f t="shared" si="111"/>
        <v>0</v>
      </c>
    </row>
    <row r="160" spans="2:54" x14ac:dyDescent="0.25">
      <c r="B160" s="14">
        <v>2026</v>
      </c>
      <c r="C160" s="14">
        <v>479</v>
      </c>
      <c r="D160" s="15"/>
      <c r="E160" s="15"/>
      <c r="F160" s="15" t="s">
        <v>58</v>
      </c>
      <c r="G160" s="14" t="e">
        <f>+VLOOKUP(M160,#REF!,5,FALSE)</f>
        <v>#REF!</v>
      </c>
      <c r="H160" s="14" t="e">
        <f>+VLOOKUP(M160,#REF!,7,FALSE)</f>
        <v>#REF!</v>
      </c>
      <c r="I160" s="14"/>
      <c r="J160" s="14"/>
      <c r="K160" s="14"/>
      <c r="L160" s="14"/>
      <c r="M160" s="15" t="str">
        <f t="shared" si="95"/>
        <v>2026EG 2026GGEDESPLIEGUE DE MATERIAL ELECTORAL DE CAPACITACIÓN Y EQUIPOS INFORMÁTICOS ELECTORALES DE CAPACITACIÓN</v>
      </c>
      <c r="N160" s="15" t="s">
        <v>244</v>
      </c>
      <c r="O160" s="16"/>
      <c r="P160" s="14" t="s">
        <v>59</v>
      </c>
      <c r="Q160" s="14" t="s">
        <v>8</v>
      </c>
      <c r="R160" s="14" t="s">
        <v>60</v>
      </c>
      <c r="S160" s="14" t="s">
        <v>182</v>
      </c>
      <c r="T160" s="14" t="str">
        <f t="shared" si="96"/>
        <v>2.3</v>
      </c>
      <c r="U160" s="17" t="s">
        <v>245</v>
      </c>
      <c r="V160" s="15" t="s">
        <v>246</v>
      </c>
      <c r="W160" s="15"/>
      <c r="X160" s="14" t="s">
        <v>74</v>
      </c>
      <c r="Y160" s="18"/>
      <c r="Z160" s="19">
        <v>2400000</v>
      </c>
      <c r="AA160" s="14"/>
      <c r="AB160" s="14">
        <v>1</v>
      </c>
      <c r="AC160" s="14"/>
      <c r="AD160" s="14"/>
      <c r="AE160" s="20"/>
      <c r="AF160" s="20"/>
      <c r="AG160" s="20"/>
      <c r="AH160" s="20"/>
      <c r="AI160" s="20"/>
      <c r="AJ160" s="20"/>
      <c r="AK160" s="20"/>
      <c r="AL160" s="20"/>
      <c r="AM160" s="19">
        <f t="shared" si="97"/>
        <v>2400000</v>
      </c>
      <c r="AN160" s="26" t="s">
        <v>3</v>
      </c>
      <c r="AO160" s="50">
        <f t="shared" si="98"/>
        <v>0</v>
      </c>
      <c r="AP160" s="50">
        <f t="shared" si="99"/>
        <v>2400000</v>
      </c>
      <c r="AQ160" s="50">
        <f t="shared" si="100"/>
        <v>0</v>
      </c>
      <c r="AR160" s="50">
        <f t="shared" si="101"/>
        <v>0</v>
      </c>
      <c r="AS160" s="50">
        <f t="shared" si="102"/>
        <v>0</v>
      </c>
      <c r="AT160" s="50">
        <f t="shared" si="103"/>
        <v>0</v>
      </c>
      <c r="AU160" s="50">
        <f t="shared" si="104"/>
        <v>0</v>
      </c>
      <c r="AV160" s="50">
        <f t="shared" si="105"/>
        <v>0</v>
      </c>
      <c r="AW160" s="50">
        <f t="shared" si="106"/>
        <v>0</v>
      </c>
      <c r="AX160" s="50">
        <f t="shared" si="107"/>
        <v>0</v>
      </c>
      <c r="AY160" s="50">
        <f t="shared" si="108"/>
        <v>0</v>
      </c>
      <c r="AZ160" s="50">
        <f t="shared" si="109"/>
        <v>0</v>
      </c>
      <c r="BA160" s="50">
        <f t="shared" si="110"/>
        <v>2400000</v>
      </c>
      <c r="BB160" s="50">
        <f t="shared" si="111"/>
        <v>0</v>
      </c>
    </row>
    <row r="161" spans="2:54" x14ac:dyDescent="0.25">
      <c r="B161" s="14">
        <v>2026</v>
      </c>
      <c r="C161" s="14">
        <v>479</v>
      </c>
      <c r="D161" s="15"/>
      <c r="E161" s="15"/>
      <c r="F161" s="15" t="s">
        <v>58</v>
      </c>
      <c r="G161" s="14" t="e">
        <f>+VLOOKUP(M161,#REF!,5,FALSE)</f>
        <v>#REF!</v>
      </c>
      <c r="H161" s="14" t="e">
        <f>+VLOOKUP(M161,#REF!,7,FALSE)</f>
        <v>#REF!</v>
      </c>
      <c r="I161" s="14"/>
      <c r="J161" s="14"/>
      <c r="K161" s="14"/>
      <c r="L161" s="14"/>
      <c r="M161" s="15" t="str">
        <f t="shared" si="95"/>
        <v>2026EG 2026GGEDESPLIEGUE DE MATERIAL ELECTORAL PARA SUFRAGIO Y EQUIPOS INFORMÁTICOS ELECTORALES PARA SUFRAGIO</v>
      </c>
      <c r="N161" s="15" t="s">
        <v>213</v>
      </c>
      <c r="O161" s="16"/>
      <c r="P161" s="14" t="s">
        <v>59</v>
      </c>
      <c r="Q161" s="14" t="s">
        <v>8</v>
      </c>
      <c r="R161" s="14" t="s">
        <v>60</v>
      </c>
      <c r="S161" s="14" t="s">
        <v>182</v>
      </c>
      <c r="T161" s="14" t="str">
        <f t="shared" si="96"/>
        <v>2.3</v>
      </c>
      <c r="U161" s="17" t="s">
        <v>245</v>
      </c>
      <c r="V161" s="15" t="s">
        <v>247</v>
      </c>
      <c r="W161" s="15"/>
      <c r="X161" s="14" t="s">
        <v>74</v>
      </c>
      <c r="Y161" s="18"/>
      <c r="Z161" s="19">
        <v>3300000</v>
      </c>
      <c r="AA161" s="14"/>
      <c r="AB161" s="14"/>
      <c r="AC161" s="14">
        <v>1</v>
      </c>
      <c r="AD161" s="14"/>
      <c r="AE161" s="20"/>
      <c r="AF161" s="20"/>
      <c r="AG161" s="20"/>
      <c r="AH161" s="20"/>
      <c r="AI161" s="20"/>
      <c r="AJ161" s="20"/>
      <c r="AK161" s="20"/>
      <c r="AL161" s="20"/>
      <c r="AM161" s="19">
        <f t="shared" si="97"/>
        <v>3300000</v>
      </c>
      <c r="AN161" s="26" t="s">
        <v>3</v>
      </c>
      <c r="AO161" s="50">
        <f t="shared" si="98"/>
        <v>0</v>
      </c>
      <c r="AP161" s="50">
        <f t="shared" si="99"/>
        <v>0</v>
      </c>
      <c r="AQ161" s="50">
        <f t="shared" si="100"/>
        <v>3300000</v>
      </c>
      <c r="AR161" s="50">
        <f t="shared" si="101"/>
        <v>0</v>
      </c>
      <c r="AS161" s="50">
        <f t="shared" si="102"/>
        <v>0</v>
      </c>
      <c r="AT161" s="50">
        <f t="shared" si="103"/>
        <v>0</v>
      </c>
      <c r="AU161" s="50">
        <f t="shared" si="104"/>
        <v>0</v>
      </c>
      <c r="AV161" s="50">
        <f t="shared" si="105"/>
        <v>0</v>
      </c>
      <c r="AW161" s="50">
        <f t="shared" si="106"/>
        <v>0</v>
      </c>
      <c r="AX161" s="50">
        <f t="shared" si="107"/>
        <v>0</v>
      </c>
      <c r="AY161" s="50">
        <f t="shared" si="108"/>
        <v>0</v>
      </c>
      <c r="AZ161" s="50">
        <f t="shared" si="109"/>
        <v>0</v>
      </c>
      <c r="BA161" s="50">
        <f t="shared" si="110"/>
        <v>3300000</v>
      </c>
      <c r="BB161" s="50">
        <f t="shared" si="111"/>
        <v>0</v>
      </c>
    </row>
    <row r="162" spans="2:54" x14ac:dyDescent="0.25">
      <c r="B162" s="14">
        <v>2026</v>
      </c>
      <c r="C162" s="14">
        <v>479</v>
      </c>
      <c r="D162" s="15"/>
      <c r="E162" s="15"/>
      <c r="F162" s="15" t="s">
        <v>58</v>
      </c>
      <c r="G162" s="14" t="e">
        <f>+VLOOKUP(M162,#REF!,5,FALSE)</f>
        <v>#REF!</v>
      </c>
      <c r="H162" s="14" t="e">
        <f>+VLOOKUP(M162,#REF!,7,FALSE)</f>
        <v>#REF!</v>
      </c>
      <c r="I162" s="14"/>
      <c r="J162" s="14"/>
      <c r="K162" s="14"/>
      <c r="L162" s="14"/>
      <c r="M162" s="15" t="str">
        <f t="shared" si="95"/>
        <v>2026EG 2026GGEREPLIEGUE DE MATERIALES ELECTORALES Y EQUIPOS INFORMÁTICOS ELECTORALES Y DE CAPACITACIÓN</v>
      </c>
      <c r="N162" s="15" t="s">
        <v>227</v>
      </c>
      <c r="O162" s="16"/>
      <c r="P162" s="14" t="s">
        <v>59</v>
      </c>
      <c r="Q162" s="14" t="s">
        <v>8</v>
      </c>
      <c r="R162" s="14" t="s">
        <v>60</v>
      </c>
      <c r="S162" s="14" t="s">
        <v>182</v>
      </c>
      <c r="T162" s="14" t="str">
        <f t="shared" si="96"/>
        <v>2.3</v>
      </c>
      <c r="U162" s="17" t="s">
        <v>245</v>
      </c>
      <c r="V162" s="15" t="s">
        <v>248</v>
      </c>
      <c r="W162" s="15"/>
      <c r="X162" s="14" t="s">
        <v>74</v>
      </c>
      <c r="Y162" s="18"/>
      <c r="Z162" s="19">
        <v>3300000</v>
      </c>
      <c r="AA162" s="14"/>
      <c r="AB162" s="14"/>
      <c r="AC162" s="14"/>
      <c r="AD162" s="14">
        <v>1</v>
      </c>
      <c r="AE162" s="20"/>
      <c r="AF162" s="20"/>
      <c r="AG162" s="20"/>
      <c r="AH162" s="20"/>
      <c r="AI162" s="20"/>
      <c r="AJ162" s="20"/>
      <c r="AK162" s="20"/>
      <c r="AL162" s="20"/>
      <c r="AM162" s="19">
        <f t="shared" si="97"/>
        <v>3300000</v>
      </c>
      <c r="AN162" s="26" t="s">
        <v>3</v>
      </c>
      <c r="AO162" s="50">
        <f t="shared" si="98"/>
        <v>0</v>
      </c>
      <c r="AP162" s="50">
        <f t="shared" si="99"/>
        <v>0</v>
      </c>
      <c r="AQ162" s="50">
        <f t="shared" si="100"/>
        <v>0</v>
      </c>
      <c r="AR162" s="50">
        <f t="shared" si="101"/>
        <v>3300000</v>
      </c>
      <c r="AS162" s="50">
        <f t="shared" si="102"/>
        <v>0</v>
      </c>
      <c r="AT162" s="50">
        <f t="shared" si="103"/>
        <v>0</v>
      </c>
      <c r="AU162" s="50">
        <f t="shared" si="104"/>
        <v>0</v>
      </c>
      <c r="AV162" s="50">
        <f t="shared" si="105"/>
        <v>0</v>
      </c>
      <c r="AW162" s="50">
        <f t="shared" si="106"/>
        <v>0</v>
      </c>
      <c r="AX162" s="50">
        <f t="shared" si="107"/>
        <v>0</v>
      </c>
      <c r="AY162" s="50">
        <f t="shared" si="108"/>
        <v>0</v>
      </c>
      <c r="AZ162" s="50">
        <f t="shared" si="109"/>
        <v>0</v>
      </c>
      <c r="BA162" s="50">
        <f t="shared" si="110"/>
        <v>3300000</v>
      </c>
      <c r="BB162" s="50">
        <f t="shared" si="111"/>
        <v>0</v>
      </c>
    </row>
    <row r="163" spans="2:54" x14ac:dyDescent="0.25">
      <c r="B163" s="14">
        <v>2026</v>
      </c>
      <c r="C163" s="14">
        <v>479</v>
      </c>
      <c r="D163" s="15"/>
      <c r="E163" s="15"/>
      <c r="F163" s="15" t="s">
        <v>58</v>
      </c>
      <c r="G163" s="14" t="e">
        <f>+VLOOKUP(M163,#REF!,5,FALSE)</f>
        <v>#REF!</v>
      </c>
      <c r="H163" s="14" t="e">
        <f>+VLOOKUP(M163,#REF!,7,FALSE)</f>
        <v>#REF!</v>
      </c>
      <c r="I163" s="14"/>
      <c r="J163" s="14"/>
      <c r="K163" s="14"/>
      <c r="L163" s="14"/>
      <c r="M163" s="15" t="str">
        <f t="shared" si="95"/>
        <v>2026EG 2026GGEDESPLIEGUE DE MATERIAL ELECTORAL PARA SUFRAGIO Y EQUIPOS INFORMÁTICOS ELECTORALES PARA SUFRAGIO</v>
      </c>
      <c r="N163" s="15" t="s">
        <v>213</v>
      </c>
      <c r="O163" s="16"/>
      <c r="P163" s="14" t="s">
        <v>59</v>
      </c>
      <c r="Q163" s="14" t="s">
        <v>8</v>
      </c>
      <c r="R163" s="14" t="s">
        <v>60</v>
      </c>
      <c r="S163" s="14" t="s">
        <v>182</v>
      </c>
      <c r="T163" s="14" t="str">
        <f t="shared" si="96"/>
        <v>2.3</v>
      </c>
      <c r="U163" s="17" t="s">
        <v>245</v>
      </c>
      <c r="V163" s="15" t="s">
        <v>249</v>
      </c>
      <c r="W163" s="15"/>
      <c r="X163" s="14" t="s">
        <v>74</v>
      </c>
      <c r="Y163" s="18"/>
      <c r="Z163" s="19">
        <v>3060000</v>
      </c>
      <c r="AA163" s="14"/>
      <c r="AB163" s="14"/>
      <c r="AC163" s="14">
        <v>1</v>
      </c>
      <c r="AD163" s="14"/>
      <c r="AE163" s="20"/>
      <c r="AF163" s="20"/>
      <c r="AG163" s="20"/>
      <c r="AH163" s="20"/>
      <c r="AI163" s="20"/>
      <c r="AJ163" s="20"/>
      <c r="AK163" s="20"/>
      <c r="AL163" s="20"/>
      <c r="AM163" s="19">
        <f t="shared" si="97"/>
        <v>3060000</v>
      </c>
      <c r="AN163" s="26" t="s">
        <v>3</v>
      </c>
      <c r="AO163" s="50">
        <f t="shared" si="98"/>
        <v>0</v>
      </c>
      <c r="AP163" s="50">
        <f t="shared" si="99"/>
        <v>0</v>
      </c>
      <c r="AQ163" s="50">
        <f t="shared" si="100"/>
        <v>3060000</v>
      </c>
      <c r="AR163" s="50">
        <f t="shared" si="101"/>
        <v>0</v>
      </c>
      <c r="AS163" s="50">
        <f t="shared" si="102"/>
        <v>0</v>
      </c>
      <c r="AT163" s="50">
        <f t="shared" si="103"/>
        <v>0</v>
      </c>
      <c r="AU163" s="50">
        <f t="shared" si="104"/>
        <v>0</v>
      </c>
      <c r="AV163" s="50">
        <f t="shared" si="105"/>
        <v>0</v>
      </c>
      <c r="AW163" s="50">
        <f t="shared" si="106"/>
        <v>0</v>
      </c>
      <c r="AX163" s="50">
        <f t="shared" si="107"/>
        <v>0</v>
      </c>
      <c r="AY163" s="50">
        <f t="shared" si="108"/>
        <v>0</v>
      </c>
      <c r="AZ163" s="50">
        <f t="shared" si="109"/>
        <v>0</v>
      </c>
      <c r="BA163" s="50">
        <f t="shared" si="110"/>
        <v>3060000</v>
      </c>
      <c r="BB163" s="50">
        <f t="shared" si="111"/>
        <v>0</v>
      </c>
    </row>
    <row r="164" spans="2:54" x14ac:dyDescent="0.25">
      <c r="B164" s="14">
        <v>2026</v>
      </c>
      <c r="C164" s="14">
        <v>479</v>
      </c>
      <c r="D164" s="15"/>
      <c r="E164" s="15"/>
      <c r="F164" s="15" t="s">
        <v>58</v>
      </c>
      <c r="G164" s="14" t="e">
        <f>+VLOOKUP(M164,#REF!,5,FALSE)</f>
        <v>#REF!</v>
      </c>
      <c r="H164" s="14" t="e">
        <f>+VLOOKUP(M164,#REF!,7,FALSE)</f>
        <v>#REF!</v>
      </c>
      <c r="I164" s="14"/>
      <c r="J164" s="14"/>
      <c r="K164" s="14"/>
      <c r="L164" s="14"/>
      <c r="M164" s="15" t="str">
        <f t="shared" si="95"/>
        <v>2026EG 2026GGEREPLIEGUE DE MATERIALES ELECTORALES Y EQUIPOS INFORMÁTICOS ELECTORALES Y DE CAPACITACIÓN</v>
      </c>
      <c r="N164" s="15" t="s">
        <v>227</v>
      </c>
      <c r="O164" s="16"/>
      <c r="P164" s="14" t="s">
        <v>59</v>
      </c>
      <c r="Q164" s="14" t="s">
        <v>8</v>
      </c>
      <c r="R164" s="14" t="s">
        <v>60</v>
      </c>
      <c r="S164" s="14" t="s">
        <v>182</v>
      </c>
      <c r="T164" s="14" t="str">
        <f t="shared" si="96"/>
        <v>2.3</v>
      </c>
      <c r="U164" s="17" t="s">
        <v>245</v>
      </c>
      <c r="V164" s="15" t="s">
        <v>250</v>
      </c>
      <c r="W164" s="15"/>
      <c r="X164" s="14" t="s">
        <v>74</v>
      </c>
      <c r="Y164" s="18"/>
      <c r="Z164" s="19">
        <v>3060000</v>
      </c>
      <c r="AA164" s="14"/>
      <c r="AB164" s="14"/>
      <c r="AC164" s="14"/>
      <c r="AD164" s="14">
        <v>1</v>
      </c>
      <c r="AE164" s="20"/>
      <c r="AF164" s="20"/>
      <c r="AG164" s="20"/>
      <c r="AH164" s="20"/>
      <c r="AI164" s="20"/>
      <c r="AJ164" s="20"/>
      <c r="AK164" s="20"/>
      <c r="AL164" s="20"/>
      <c r="AM164" s="19">
        <f t="shared" si="97"/>
        <v>3060000</v>
      </c>
      <c r="AN164" s="26" t="s">
        <v>3</v>
      </c>
      <c r="AO164" s="50">
        <f t="shared" si="98"/>
        <v>0</v>
      </c>
      <c r="AP164" s="50">
        <f t="shared" si="99"/>
        <v>0</v>
      </c>
      <c r="AQ164" s="50">
        <f t="shared" si="100"/>
        <v>0</v>
      </c>
      <c r="AR164" s="50">
        <f t="shared" si="101"/>
        <v>3060000</v>
      </c>
      <c r="AS164" s="50">
        <f t="shared" si="102"/>
        <v>0</v>
      </c>
      <c r="AT164" s="50">
        <f t="shared" si="103"/>
        <v>0</v>
      </c>
      <c r="AU164" s="50">
        <f t="shared" si="104"/>
        <v>0</v>
      </c>
      <c r="AV164" s="50">
        <f t="shared" si="105"/>
        <v>0</v>
      </c>
      <c r="AW164" s="50">
        <f t="shared" si="106"/>
        <v>0</v>
      </c>
      <c r="AX164" s="50">
        <f t="shared" si="107"/>
        <v>0</v>
      </c>
      <c r="AY164" s="50">
        <f t="shared" si="108"/>
        <v>0</v>
      </c>
      <c r="AZ164" s="50">
        <f t="shared" si="109"/>
        <v>0</v>
      </c>
      <c r="BA164" s="50">
        <f t="shared" si="110"/>
        <v>3060000</v>
      </c>
      <c r="BB164" s="50">
        <f t="shared" si="111"/>
        <v>0</v>
      </c>
    </row>
    <row r="165" spans="2:54" x14ac:dyDescent="0.25">
      <c r="B165" s="14">
        <v>2026</v>
      </c>
      <c r="C165" s="14">
        <v>479</v>
      </c>
      <c r="D165" s="15"/>
      <c r="E165" s="15"/>
      <c r="F165" s="15" t="s">
        <v>58</v>
      </c>
      <c r="G165" s="14" t="e">
        <f>+VLOOKUP(M165,#REF!,5,FALSE)</f>
        <v>#REF!</v>
      </c>
      <c r="H165" s="14" t="e">
        <f>+VLOOKUP(M165,#REF!,7,FALSE)</f>
        <v>#REF!</v>
      </c>
      <c r="I165" s="14"/>
      <c r="J165" s="14"/>
      <c r="K165" s="14"/>
      <c r="L165" s="14"/>
      <c r="M165" s="15" t="str">
        <f t="shared" si="95"/>
        <v>2026EG 2026GGEDESPLIEGUE DE MATERIAL ELECTORAL DE CAPACITACIÓN Y EQUIPOS INFORMÁTICOS ELECTORALES DE CAPACITACIÓN</v>
      </c>
      <c r="N165" s="15" t="s">
        <v>244</v>
      </c>
      <c r="O165" s="16"/>
      <c r="P165" s="14" t="s">
        <v>59</v>
      </c>
      <c r="Q165" s="14" t="s">
        <v>8</v>
      </c>
      <c r="R165" s="14" t="s">
        <v>60</v>
      </c>
      <c r="S165" s="14" t="s">
        <v>182</v>
      </c>
      <c r="T165" s="14" t="str">
        <f t="shared" si="96"/>
        <v>2.3</v>
      </c>
      <c r="U165" s="17" t="s">
        <v>72</v>
      </c>
      <c r="V165" s="15" t="s">
        <v>251</v>
      </c>
      <c r="W165" s="15"/>
      <c r="X165" s="14" t="s">
        <v>74</v>
      </c>
      <c r="Y165" s="18"/>
      <c r="Z165" s="19">
        <v>200</v>
      </c>
      <c r="AA165" s="14"/>
      <c r="AB165" s="14">
        <v>7</v>
      </c>
      <c r="AC165" s="14"/>
      <c r="AD165" s="14"/>
      <c r="AE165" s="20"/>
      <c r="AF165" s="20"/>
      <c r="AG165" s="20"/>
      <c r="AH165" s="20"/>
      <c r="AI165" s="20"/>
      <c r="AJ165" s="20"/>
      <c r="AK165" s="20"/>
      <c r="AL165" s="20"/>
      <c r="AM165" s="19">
        <f t="shared" si="97"/>
        <v>1400</v>
      </c>
      <c r="AN165" s="26" t="s">
        <v>3</v>
      </c>
      <c r="AO165" s="50">
        <f t="shared" si="98"/>
        <v>0</v>
      </c>
      <c r="AP165" s="50">
        <f t="shared" si="99"/>
        <v>1400</v>
      </c>
      <c r="AQ165" s="50">
        <f t="shared" si="100"/>
        <v>0</v>
      </c>
      <c r="AR165" s="50">
        <f t="shared" si="101"/>
        <v>0</v>
      </c>
      <c r="AS165" s="50">
        <f t="shared" si="102"/>
        <v>0</v>
      </c>
      <c r="AT165" s="50">
        <f t="shared" si="103"/>
        <v>0</v>
      </c>
      <c r="AU165" s="50">
        <f t="shared" si="104"/>
        <v>0</v>
      </c>
      <c r="AV165" s="50">
        <f t="shared" si="105"/>
        <v>0</v>
      </c>
      <c r="AW165" s="50">
        <f t="shared" si="106"/>
        <v>0</v>
      </c>
      <c r="AX165" s="50">
        <f t="shared" si="107"/>
        <v>0</v>
      </c>
      <c r="AY165" s="50">
        <f t="shared" si="108"/>
        <v>0</v>
      </c>
      <c r="AZ165" s="50">
        <f t="shared" si="109"/>
        <v>0</v>
      </c>
      <c r="BA165" s="50">
        <f t="shared" si="110"/>
        <v>1400</v>
      </c>
      <c r="BB165" s="50">
        <f t="shared" si="111"/>
        <v>0</v>
      </c>
    </row>
    <row r="166" spans="2:54" x14ac:dyDescent="0.25">
      <c r="B166" s="14">
        <v>2026</v>
      </c>
      <c r="C166" s="14">
        <v>479</v>
      </c>
      <c r="D166" s="15"/>
      <c r="E166" s="15"/>
      <c r="F166" s="15" t="s">
        <v>58</v>
      </c>
      <c r="G166" s="14" t="e">
        <f>+VLOOKUP(M166,#REF!,5,FALSE)</f>
        <v>#REF!</v>
      </c>
      <c r="H166" s="14" t="e">
        <f>+VLOOKUP(M166,#REF!,7,FALSE)</f>
        <v>#REF!</v>
      </c>
      <c r="I166" s="14"/>
      <c r="J166" s="14"/>
      <c r="K166" s="14"/>
      <c r="L166" s="14"/>
      <c r="M166" s="15" t="str">
        <f t="shared" si="95"/>
        <v>2026EG 2026GGEDESPLIEGUE DE MATERIAL ELECTORAL PARA SUFRAGIO Y EQUIPOS INFORMÁTICOS ELECTORALES PARA SUFRAGIO</v>
      </c>
      <c r="N166" s="15" t="s">
        <v>213</v>
      </c>
      <c r="O166" s="16"/>
      <c r="P166" s="14" t="s">
        <v>59</v>
      </c>
      <c r="Q166" s="14" t="s">
        <v>8</v>
      </c>
      <c r="R166" s="14" t="s">
        <v>60</v>
      </c>
      <c r="S166" s="14" t="s">
        <v>182</v>
      </c>
      <c r="T166" s="14" t="str">
        <f t="shared" si="96"/>
        <v>2.3</v>
      </c>
      <c r="U166" s="17" t="s">
        <v>72</v>
      </c>
      <c r="V166" s="15" t="s">
        <v>251</v>
      </c>
      <c r="W166" s="15"/>
      <c r="X166" s="14" t="s">
        <v>74</v>
      </c>
      <c r="Y166" s="18"/>
      <c r="Z166" s="19">
        <v>200</v>
      </c>
      <c r="AA166" s="14"/>
      <c r="AB166" s="14"/>
      <c r="AC166" s="14">
        <v>10</v>
      </c>
      <c r="AD166" s="14"/>
      <c r="AE166" s="20"/>
      <c r="AF166" s="20"/>
      <c r="AG166" s="20"/>
      <c r="AH166" s="20"/>
      <c r="AI166" s="20"/>
      <c r="AJ166" s="20"/>
      <c r="AK166" s="20"/>
      <c r="AL166" s="20"/>
      <c r="AM166" s="19">
        <f t="shared" si="97"/>
        <v>2000</v>
      </c>
      <c r="AN166" s="26" t="s">
        <v>3</v>
      </c>
      <c r="AO166" s="50">
        <f t="shared" si="98"/>
        <v>0</v>
      </c>
      <c r="AP166" s="50">
        <f t="shared" si="99"/>
        <v>0</v>
      </c>
      <c r="AQ166" s="50">
        <f t="shared" si="100"/>
        <v>2000</v>
      </c>
      <c r="AR166" s="50">
        <f t="shared" si="101"/>
        <v>0</v>
      </c>
      <c r="AS166" s="50">
        <f t="shared" si="102"/>
        <v>0</v>
      </c>
      <c r="AT166" s="50">
        <f t="shared" si="103"/>
        <v>0</v>
      </c>
      <c r="AU166" s="50">
        <f t="shared" si="104"/>
        <v>0</v>
      </c>
      <c r="AV166" s="50">
        <f t="shared" si="105"/>
        <v>0</v>
      </c>
      <c r="AW166" s="50">
        <f t="shared" si="106"/>
        <v>0</v>
      </c>
      <c r="AX166" s="50">
        <f t="shared" si="107"/>
        <v>0</v>
      </c>
      <c r="AY166" s="50">
        <f t="shared" si="108"/>
        <v>0</v>
      </c>
      <c r="AZ166" s="50">
        <f t="shared" si="109"/>
        <v>0</v>
      </c>
      <c r="BA166" s="50">
        <f t="shared" si="110"/>
        <v>2000</v>
      </c>
      <c r="BB166" s="50">
        <f t="shared" si="111"/>
        <v>0</v>
      </c>
    </row>
    <row r="167" spans="2:54" x14ac:dyDescent="0.25">
      <c r="B167" s="14">
        <v>2026</v>
      </c>
      <c r="C167" s="14">
        <v>479</v>
      </c>
      <c r="D167" s="15"/>
      <c r="E167" s="15"/>
      <c r="F167" s="15" t="s">
        <v>58</v>
      </c>
      <c r="G167" s="14" t="e">
        <f>+VLOOKUP(M167,#REF!,5,FALSE)</f>
        <v>#REF!</v>
      </c>
      <c r="H167" s="14" t="e">
        <f>+VLOOKUP(M167,#REF!,7,FALSE)</f>
        <v>#REF!</v>
      </c>
      <c r="I167" s="14"/>
      <c r="J167" s="14"/>
      <c r="K167" s="14"/>
      <c r="L167" s="14"/>
      <c r="M167" s="15" t="str">
        <f t="shared" si="95"/>
        <v>2026EG 2026GGEREPLIEGUE DE MATERIALES ELECTORALES Y EQUIPOS INFORMÁTICOS ELECTORALES Y DE CAPACITACIÓN</v>
      </c>
      <c r="N167" s="15" t="s">
        <v>227</v>
      </c>
      <c r="O167" s="16"/>
      <c r="P167" s="14" t="s">
        <v>59</v>
      </c>
      <c r="Q167" s="14" t="s">
        <v>8</v>
      </c>
      <c r="R167" s="14" t="s">
        <v>60</v>
      </c>
      <c r="S167" s="14" t="s">
        <v>182</v>
      </c>
      <c r="T167" s="14" t="str">
        <f t="shared" si="96"/>
        <v>2.3</v>
      </c>
      <c r="U167" s="17" t="s">
        <v>72</v>
      </c>
      <c r="V167" s="15" t="s">
        <v>251</v>
      </c>
      <c r="W167" s="15"/>
      <c r="X167" s="14" t="s">
        <v>74</v>
      </c>
      <c r="Y167" s="18"/>
      <c r="Z167" s="19">
        <v>200</v>
      </c>
      <c r="AA167" s="14"/>
      <c r="AB167" s="14"/>
      <c r="AC167" s="14"/>
      <c r="AD167" s="14">
        <v>19</v>
      </c>
      <c r="AE167" s="20"/>
      <c r="AF167" s="20"/>
      <c r="AG167" s="20"/>
      <c r="AH167" s="20"/>
      <c r="AI167" s="20"/>
      <c r="AJ167" s="20"/>
      <c r="AK167" s="20"/>
      <c r="AL167" s="20"/>
      <c r="AM167" s="19">
        <f t="shared" si="97"/>
        <v>3800</v>
      </c>
      <c r="AN167" s="26" t="s">
        <v>3</v>
      </c>
      <c r="AO167" s="50">
        <f t="shared" si="98"/>
        <v>0</v>
      </c>
      <c r="AP167" s="50">
        <f t="shared" si="99"/>
        <v>0</v>
      </c>
      <c r="AQ167" s="50">
        <f t="shared" si="100"/>
        <v>0</v>
      </c>
      <c r="AR167" s="50">
        <f t="shared" si="101"/>
        <v>3800</v>
      </c>
      <c r="AS167" s="50">
        <f t="shared" si="102"/>
        <v>0</v>
      </c>
      <c r="AT167" s="50">
        <f t="shared" si="103"/>
        <v>0</v>
      </c>
      <c r="AU167" s="50">
        <f t="shared" si="104"/>
        <v>0</v>
      </c>
      <c r="AV167" s="50">
        <f t="shared" si="105"/>
        <v>0</v>
      </c>
      <c r="AW167" s="50">
        <f t="shared" si="106"/>
        <v>0</v>
      </c>
      <c r="AX167" s="50">
        <f t="shared" si="107"/>
        <v>0</v>
      </c>
      <c r="AY167" s="50">
        <f t="shared" si="108"/>
        <v>0</v>
      </c>
      <c r="AZ167" s="50">
        <f t="shared" si="109"/>
        <v>0</v>
      </c>
      <c r="BA167" s="50">
        <f t="shared" si="110"/>
        <v>3800</v>
      </c>
      <c r="BB167" s="50">
        <f t="shared" si="111"/>
        <v>0</v>
      </c>
    </row>
    <row r="168" spans="2:54" x14ac:dyDescent="0.25">
      <c r="B168" s="14">
        <v>2026</v>
      </c>
      <c r="C168" s="14">
        <v>479</v>
      </c>
      <c r="D168" s="15"/>
      <c r="E168" s="15"/>
      <c r="F168" s="15" t="s">
        <v>58</v>
      </c>
      <c r="G168" s="14" t="e">
        <f>+VLOOKUP(M168,#REF!,5,FALSE)</f>
        <v>#REF!</v>
      </c>
      <c r="H168" s="14" t="e">
        <f>+VLOOKUP(M168,#REF!,7,FALSE)</f>
        <v>#REF!</v>
      </c>
      <c r="I168" s="14"/>
      <c r="J168" s="14"/>
      <c r="K168" s="14"/>
      <c r="L168" s="14"/>
      <c r="M168" s="15" t="str">
        <f t="shared" si="95"/>
        <v>2026EG 2026GGEDESPLIEGUE DE MATERIAL ELECTORAL DE CAPACITACIÓN Y EQUIPOS INFORMÁTICOS ELECTORALES DE CAPACITACIÓN</v>
      </c>
      <c r="N168" s="15" t="s">
        <v>244</v>
      </c>
      <c r="O168" s="16"/>
      <c r="P168" s="14" t="s">
        <v>59</v>
      </c>
      <c r="Q168" s="14" t="s">
        <v>8</v>
      </c>
      <c r="R168" s="14" t="s">
        <v>60</v>
      </c>
      <c r="S168" s="14" t="s">
        <v>182</v>
      </c>
      <c r="T168" s="14" t="str">
        <f t="shared" si="96"/>
        <v>2.3</v>
      </c>
      <c r="U168" s="17" t="s">
        <v>72</v>
      </c>
      <c r="V168" s="15" t="s">
        <v>252</v>
      </c>
      <c r="W168" s="15"/>
      <c r="X168" s="14" t="s">
        <v>74</v>
      </c>
      <c r="Y168" s="18"/>
      <c r="Z168" s="19">
        <v>1200</v>
      </c>
      <c r="AA168" s="14"/>
      <c r="AB168" s="14">
        <v>26</v>
      </c>
      <c r="AC168" s="14"/>
      <c r="AD168" s="14"/>
      <c r="AE168" s="20"/>
      <c r="AF168" s="20"/>
      <c r="AG168" s="20"/>
      <c r="AH168" s="20"/>
      <c r="AI168" s="20"/>
      <c r="AJ168" s="20"/>
      <c r="AK168" s="20"/>
      <c r="AL168" s="20"/>
      <c r="AM168" s="19">
        <f t="shared" si="97"/>
        <v>31200</v>
      </c>
      <c r="AN168" s="26" t="s">
        <v>3</v>
      </c>
      <c r="AO168" s="50">
        <f t="shared" si="98"/>
        <v>0</v>
      </c>
      <c r="AP168" s="50">
        <f t="shared" si="99"/>
        <v>31200</v>
      </c>
      <c r="AQ168" s="50">
        <f t="shared" si="100"/>
        <v>0</v>
      </c>
      <c r="AR168" s="50">
        <f t="shared" si="101"/>
        <v>0</v>
      </c>
      <c r="AS168" s="50">
        <f t="shared" si="102"/>
        <v>0</v>
      </c>
      <c r="AT168" s="50">
        <f t="shared" si="103"/>
        <v>0</v>
      </c>
      <c r="AU168" s="50">
        <f t="shared" si="104"/>
        <v>0</v>
      </c>
      <c r="AV168" s="50">
        <f t="shared" si="105"/>
        <v>0</v>
      </c>
      <c r="AW168" s="50">
        <f t="shared" si="106"/>
        <v>0</v>
      </c>
      <c r="AX168" s="50">
        <f t="shared" si="107"/>
        <v>0</v>
      </c>
      <c r="AY168" s="50">
        <f t="shared" si="108"/>
        <v>0</v>
      </c>
      <c r="AZ168" s="50">
        <f t="shared" si="109"/>
        <v>0</v>
      </c>
      <c r="BA168" s="50">
        <f t="shared" si="110"/>
        <v>31200</v>
      </c>
      <c r="BB168" s="50">
        <f t="shared" si="111"/>
        <v>0</v>
      </c>
    </row>
    <row r="169" spans="2:54" x14ac:dyDescent="0.25">
      <c r="B169" s="14">
        <v>2026</v>
      </c>
      <c r="C169" s="14">
        <v>479</v>
      </c>
      <c r="D169" s="15"/>
      <c r="E169" s="15"/>
      <c r="F169" s="15" t="s">
        <v>58</v>
      </c>
      <c r="G169" s="14" t="e">
        <f>+VLOOKUP(M169,#REF!,5,FALSE)</f>
        <v>#REF!</v>
      </c>
      <c r="H169" s="14" t="e">
        <f>+VLOOKUP(M169,#REF!,7,FALSE)</f>
        <v>#REF!</v>
      </c>
      <c r="I169" s="14"/>
      <c r="J169" s="14"/>
      <c r="K169" s="14"/>
      <c r="L169" s="14"/>
      <c r="M169" s="15" t="str">
        <f t="shared" si="95"/>
        <v>2026EG 2026GGEDESPLIEGUE DE MATERIAL ELECTORAL PARA SUFRAGIO Y EQUIPOS INFORMÁTICOS ELECTORALES PARA SUFRAGIO</v>
      </c>
      <c r="N169" s="15" t="s">
        <v>213</v>
      </c>
      <c r="O169" s="16"/>
      <c r="P169" s="14" t="s">
        <v>59</v>
      </c>
      <c r="Q169" s="14" t="s">
        <v>8</v>
      </c>
      <c r="R169" s="14" t="s">
        <v>60</v>
      </c>
      <c r="S169" s="14" t="s">
        <v>182</v>
      </c>
      <c r="T169" s="14" t="str">
        <f t="shared" si="96"/>
        <v>2.3</v>
      </c>
      <c r="U169" s="17" t="s">
        <v>72</v>
      </c>
      <c r="V169" s="15" t="s">
        <v>252</v>
      </c>
      <c r="W169" s="15"/>
      <c r="X169" s="14" t="s">
        <v>74</v>
      </c>
      <c r="Y169" s="18"/>
      <c r="Z169" s="19">
        <v>1200</v>
      </c>
      <c r="AA169" s="14"/>
      <c r="AB169" s="14"/>
      <c r="AC169" s="14">
        <v>28</v>
      </c>
      <c r="AD169" s="14"/>
      <c r="AE169" s="20"/>
      <c r="AF169" s="20"/>
      <c r="AG169" s="20"/>
      <c r="AH169" s="20"/>
      <c r="AI169" s="20"/>
      <c r="AJ169" s="20"/>
      <c r="AK169" s="20"/>
      <c r="AL169" s="20"/>
      <c r="AM169" s="19">
        <f t="shared" si="97"/>
        <v>33600</v>
      </c>
      <c r="AN169" s="26" t="s">
        <v>3</v>
      </c>
      <c r="AO169" s="50">
        <f t="shared" si="98"/>
        <v>0</v>
      </c>
      <c r="AP169" s="50">
        <f t="shared" si="99"/>
        <v>0</v>
      </c>
      <c r="AQ169" s="50">
        <f t="shared" si="100"/>
        <v>33600</v>
      </c>
      <c r="AR169" s="50">
        <f t="shared" si="101"/>
        <v>0</v>
      </c>
      <c r="AS169" s="50">
        <f t="shared" si="102"/>
        <v>0</v>
      </c>
      <c r="AT169" s="50">
        <f t="shared" si="103"/>
        <v>0</v>
      </c>
      <c r="AU169" s="50">
        <f t="shared" si="104"/>
        <v>0</v>
      </c>
      <c r="AV169" s="50">
        <f t="shared" si="105"/>
        <v>0</v>
      </c>
      <c r="AW169" s="50">
        <f t="shared" si="106"/>
        <v>0</v>
      </c>
      <c r="AX169" s="50">
        <f t="shared" si="107"/>
        <v>0</v>
      </c>
      <c r="AY169" s="50">
        <f t="shared" si="108"/>
        <v>0</v>
      </c>
      <c r="AZ169" s="50">
        <f t="shared" si="109"/>
        <v>0</v>
      </c>
      <c r="BA169" s="50">
        <f t="shared" si="110"/>
        <v>33600</v>
      </c>
      <c r="BB169" s="50">
        <f t="shared" si="111"/>
        <v>0</v>
      </c>
    </row>
    <row r="170" spans="2:54" x14ac:dyDescent="0.25">
      <c r="B170" s="14">
        <v>2026</v>
      </c>
      <c r="C170" s="14">
        <v>479</v>
      </c>
      <c r="D170" s="15"/>
      <c r="E170" s="15"/>
      <c r="F170" s="15" t="s">
        <v>58</v>
      </c>
      <c r="G170" s="14" t="e">
        <f>+VLOOKUP(M170,#REF!,5,FALSE)</f>
        <v>#REF!</v>
      </c>
      <c r="H170" s="14" t="e">
        <f>+VLOOKUP(M170,#REF!,7,FALSE)</f>
        <v>#REF!</v>
      </c>
      <c r="I170" s="14"/>
      <c r="J170" s="14"/>
      <c r="K170" s="14"/>
      <c r="L170" s="14"/>
      <c r="M170" s="15" t="str">
        <f t="shared" si="95"/>
        <v>2026EG 2026GGEREPLIEGUE DE MATERIALES ELECTORALES Y EQUIPOS INFORMÁTICOS ELECTORALES Y DE CAPACITACIÓN</v>
      </c>
      <c r="N170" s="15" t="s">
        <v>227</v>
      </c>
      <c r="O170" s="16"/>
      <c r="P170" s="14" t="s">
        <v>59</v>
      </c>
      <c r="Q170" s="14" t="s">
        <v>8</v>
      </c>
      <c r="R170" s="14" t="s">
        <v>60</v>
      </c>
      <c r="S170" s="14" t="s">
        <v>182</v>
      </c>
      <c r="T170" s="14" t="str">
        <f t="shared" si="96"/>
        <v>2.3</v>
      </c>
      <c r="U170" s="17" t="s">
        <v>72</v>
      </c>
      <c r="V170" s="15" t="s">
        <v>252</v>
      </c>
      <c r="W170" s="15"/>
      <c r="X170" s="14" t="s">
        <v>74</v>
      </c>
      <c r="Y170" s="18"/>
      <c r="Z170" s="19">
        <v>1200</v>
      </c>
      <c r="AA170" s="14"/>
      <c r="AB170" s="14"/>
      <c r="AC170" s="14"/>
      <c r="AD170" s="14">
        <v>55</v>
      </c>
      <c r="AE170" s="20"/>
      <c r="AF170" s="20"/>
      <c r="AG170" s="20"/>
      <c r="AH170" s="20"/>
      <c r="AI170" s="20"/>
      <c r="AJ170" s="20"/>
      <c r="AK170" s="20"/>
      <c r="AL170" s="20"/>
      <c r="AM170" s="19">
        <f t="shared" si="97"/>
        <v>66000</v>
      </c>
      <c r="AN170" s="26" t="s">
        <v>3</v>
      </c>
      <c r="AO170" s="50">
        <f t="shared" si="98"/>
        <v>0</v>
      </c>
      <c r="AP170" s="50">
        <f t="shared" si="99"/>
        <v>0</v>
      </c>
      <c r="AQ170" s="50">
        <f t="shared" si="100"/>
        <v>0</v>
      </c>
      <c r="AR170" s="50">
        <f t="shared" si="101"/>
        <v>66000</v>
      </c>
      <c r="AS170" s="50">
        <f t="shared" si="102"/>
        <v>0</v>
      </c>
      <c r="AT170" s="50">
        <f t="shared" si="103"/>
        <v>0</v>
      </c>
      <c r="AU170" s="50">
        <f t="shared" si="104"/>
        <v>0</v>
      </c>
      <c r="AV170" s="50">
        <f t="shared" si="105"/>
        <v>0</v>
      </c>
      <c r="AW170" s="50">
        <f t="shared" si="106"/>
        <v>0</v>
      </c>
      <c r="AX170" s="50">
        <f t="shared" si="107"/>
        <v>0</v>
      </c>
      <c r="AY170" s="50">
        <f t="shared" si="108"/>
        <v>0</v>
      </c>
      <c r="AZ170" s="50">
        <f t="shared" si="109"/>
        <v>0</v>
      </c>
      <c r="BA170" s="50">
        <f t="shared" si="110"/>
        <v>66000</v>
      </c>
      <c r="BB170" s="50">
        <f t="shared" si="111"/>
        <v>0</v>
      </c>
    </row>
    <row r="171" spans="2:54" x14ac:dyDescent="0.25">
      <c r="B171" s="14">
        <v>2026</v>
      </c>
      <c r="C171" s="14">
        <v>479</v>
      </c>
      <c r="D171" s="15"/>
      <c r="E171" s="15"/>
      <c r="F171" s="15" t="s">
        <v>58</v>
      </c>
      <c r="G171" s="14" t="e">
        <f>+VLOOKUP(M171,#REF!,5,FALSE)</f>
        <v>#REF!</v>
      </c>
      <c r="H171" s="14" t="e">
        <f>+VLOOKUP(M171,#REF!,7,FALSE)</f>
        <v>#REF!</v>
      </c>
      <c r="I171" s="14"/>
      <c r="J171" s="14"/>
      <c r="K171" s="14"/>
      <c r="L171" s="14"/>
      <c r="M171" s="15" t="str">
        <f t="shared" si="95"/>
        <v>2026EG 2026GGEDESPLIEGUE DE MATERIAL ELECTORAL DE CAPACITACIÓN Y EQUIPOS INFORMÁTICOS ELECTORALES DE CAPACITACIÓN</v>
      </c>
      <c r="N171" s="15" t="s">
        <v>244</v>
      </c>
      <c r="O171" s="16"/>
      <c r="P171" s="14" t="s">
        <v>59</v>
      </c>
      <c r="Q171" s="14" t="s">
        <v>8</v>
      </c>
      <c r="R171" s="14" t="s">
        <v>60</v>
      </c>
      <c r="S171" s="14" t="s">
        <v>182</v>
      </c>
      <c r="T171" s="14" t="str">
        <f t="shared" si="96"/>
        <v>2.3</v>
      </c>
      <c r="U171" s="17" t="s">
        <v>75</v>
      </c>
      <c r="V171" s="15" t="s">
        <v>253</v>
      </c>
      <c r="W171" s="15"/>
      <c r="X171" s="14" t="s">
        <v>74</v>
      </c>
      <c r="Y171" s="18"/>
      <c r="Z171" s="19">
        <v>250</v>
      </c>
      <c r="AA171" s="14"/>
      <c r="AB171" s="14">
        <v>220</v>
      </c>
      <c r="AC171" s="14"/>
      <c r="AD171" s="14"/>
      <c r="AE171" s="20"/>
      <c r="AF171" s="20"/>
      <c r="AG171" s="20"/>
      <c r="AH171" s="20"/>
      <c r="AI171" s="20"/>
      <c r="AJ171" s="20"/>
      <c r="AK171" s="20"/>
      <c r="AL171" s="20"/>
      <c r="AM171" s="19">
        <f t="shared" si="97"/>
        <v>55000</v>
      </c>
      <c r="AN171" s="26" t="s">
        <v>3</v>
      </c>
      <c r="AO171" s="50">
        <f t="shared" si="98"/>
        <v>0</v>
      </c>
      <c r="AP171" s="50">
        <f t="shared" si="99"/>
        <v>55000</v>
      </c>
      <c r="AQ171" s="50">
        <f t="shared" si="100"/>
        <v>0</v>
      </c>
      <c r="AR171" s="50">
        <f t="shared" si="101"/>
        <v>0</v>
      </c>
      <c r="AS171" s="50">
        <f t="shared" si="102"/>
        <v>0</v>
      </c>
      <c r="AT171" s="50">
        <f t="shared" si="103"/>
        <v>0</v>
      </c>
      <c r="AU171" s="50">
        <f t="shared" si="104"/>
        <v>0</v>
      </c>
      <c r="AV171" s="50">
        <f t="shared" si="105"/>
        <v>0</v>
      </c>
      <c r="AW171" s="50">
        <f t="shared" si="106"/>
        <v>0</v>
      </c>
      <c r="AX171" s="50">
        <f t="shared" si="107"/>
        <v>0</v>
      </c>
      <c r="AY171" s="50">
        <f t="shared" si="108"/>
        <v>0</v>
      </c>
      <c r="AZ171" s="50">
        <f t="shared" si="109"/>
        <v>0</v>
      </c>
      <c r="BA171" s="50">
        <f t="shared" si="110"/>
        <v>55000</v>
      </c>
      <c r="BB171" s="50">
        <f t="shared" si="111"/>
        <v>0</v>
      </c>
    </row>
    <row r="172" spans="2:54" x14ac:dyDescent="0.25">
      <c r="B172" s="14">
        <v>2026</v>
      </c>
      <c r="C172" s="14">
        <v>479</v>
      </c>
      <c r="D172" s="15"/>
      <c r="E172" s="15"/>
      <c r="F172" s="15" t="s">
        <v>58</v>
      </c>
      <c r="G172" s="14" t="e">
        <f>+VLOOKUP(M172,#REF!,5,FALSE)</f>
        <v>#REF!</v>
      </c>
      <c r="H172" s="14" t="e">
        <f>+VLOOKUP(M172,#REF!,7,FALSE)</f>
        <v>#REF!</v>
      </c>
      <c r="I172" s="14"/>
      <c r="J172" s="14"/>
      <c r="K172" s="14"/>
      <c r="L172" s="14"/>
      <c r="M172" s="15" t="str">
        <f t="shared" si="95"/>
        <v>2026EG 2026GGEDESPLIEGUE DE MATERIAL ELECTORAL PARA SUFRAGIO Y EQUIPOS INFORMÁTICOS ELECTORALES PARA SUFRAGIO</v>
      </c>
      <c r="N172" s="15" t="s">
        <v>213</v>
      </c>
      <c r="O172" s="16"/>
      <c r="P172" s="14" t="s">
        <v>59</v>
      </c>
      <c r="Q172" s="14" t="s">
        <v>8</v>
      </c>
      <c r="R172" s="14" t="s">
        <v>60</v>
      </c>
      <c r="S172" s="14" t="s">
        <v>182</v>
      </c>
      <c r="T172" s="14" t="str">
        <f t="shared" si="96"/>
        <v>2.3</v>
      </c>
      <c r="U172" s="17" t="s">
        <v>75</v>
      </c>
      <c r="V172" s="15" t="s">
        <v>253</v>
      </c>
      <c r="W172" s="15"/>
      <c r="X172" s="14" t="s">
        <v>74</v>
      </c>
      <c r="Y172" s="18"/>
      <c r="Z172" s="19">
        <v>250</v>
      </c>
      <c r="AA172" s="14"/>
      <c r="AB172" s="14"/>
      <c r="AC172" s="14">
        <v>220</v>
      </c>
      <c r="AD172" s="14"/>
      <c r="AE172" s="20"/>
      <c r="AF172" s="20"/>
      <c r="AG172" s="20"/>
      <c r="AH172" s="20"/>
      <c r="AI172" s="20"/>
      <c r="AJ172" s="20"/>
      <c r="AK172" s="20"/>
      <c r="AL172" s="20"/>
      <c r="AM172" s="19">
        <f t="shared" si="97"/>
        <v>55000</v>
      </c>
      <c r="AN172" s="26" t="s">
        <v>3</v>
      </c>
      <c r="AO172" s="50">
        <f t="shared" si="98"/>
        <v>0</v>
      </c>
      <c r="AP172" s="50">
        <f t="shared" si="99"/>
        <v>0</v>
      </c>
      <c r="AQ172" s="50">
        <f t="shared" si="100"/>
        <v>55000</v>
      </c>
      <c r="AR172" s="50">
        <f t="shared" si="101"/>
        <v>0</v>
      </c>
      <c r="AS172" s="50">
        <f t="shared" si="102"/>
        <v>0</v>
      </c>
      <c r="AT172" s="50">
        <f t="shared" si="103"/>
        <v>0</v>
      </c>
      <c r="AU172" s="50">
        <f t="shared" si="104"/>
        <v>0</v>
      </c>
      <c r="AV172" s="50">
        <f t="shared" si="105"/>
        <v>0</v>
      </c>
      <c r="AW172" s="50">
        <f t="shared" si="106"/>
        <v>0</v>
      </c>
      <c r="AX172" s="50">
        <f t="shared" si="107"/>
        <v>0</v>
      </c>
      <c r="AY172" s="50">
        <f t="shared" si="108"/>
        <v>0</v>
      </c>
      <c r="AZ172" s="50">
        <f t="shared" si="109"/>
        <v>0</v>
      </c>
      <c r="BA172" s="50">
        <f t="shared" si="110"/>
        <v>55000</v>
      </c>
      <c r="BB172" s="50">
        <f t="shared" si="111"/>
        <v>0</v>
      </c>
    </row>
    <row r="173" spans="2:54" x14ac:dyDescent="0.25">
      <c r="B173" s="14">
        <v>2026</v>
      </c>
      <c r="C173" s="14">
        <v>479</v>
      </c>
      <c r="D173" s="15"/>
      <c r="E173" s="15"/>
      <c r="F173" s="15" t="s">
        <v>58</v>
      </c>
      <c r="G173" s="14" t="e">
        <f>+VLOOKUP(M173,#REF!,5,FALSE)</f>
        <v>#REF!</v>
      </c>
      <c r="H173" s="14" t="e">
        <f>+VLOOKUP(M173,#REF!,7,FALSE)</f>
        <v>#REF!</v>
      </c>
      <c r="I173" s="14"/>
      <c r="J173" s="14"/>
      <c r="K173" s="14"/>
      <c r="L173" s="14"/>
      <c r="M173" s="15" t="str">
        <f t="shared" si="95"/>
        <v>2026EG 2026GGEREPLIEGUE DE MATERIALES ELECTORALES Y EQUIPOS INFORMÁTICOS ELECTORALES Y DE CAPACITACIÓN</v>
      </c>
      <c r="N173" s="15" t="s">
        <v>227</v>
      </c>
      <c r="O173" s="16"/>
      <c r="P173" s="14" t="s">
        <v>59</v>
      </c>
      <c r="Q173" s="14" t="s">
        <v>8</v>
      </c>
      <c r="R173" s="14" t="s">
        <v>60</v>
      </c>
      <c r="S173" s="14" t="s">
        <v>182</v>
      </c>
      <c r="T173" s="14" t="str">
        <f t="shared" si="96"/>
        <v>2.3</v>
      </c>
      <c r="U173" s="17" t="s">
        <v>75</v>
      </c>
      <c r="V173" s="15" t="s">
        <v>253</v>
      </c>
      <c r="W173" s="15"/>
      <c r="X173" s="14" t="s">
        <v>74</v>
      </c>
      <c r="Y173" s="18"/>
      <c r="Z173" s="19">
        <v>250</v>
      </c>
      <c r="AA173" s="14"/>
      <c r="AB173" s="14"/>
      <c r="AC173" s="14"/>
      <c r="AD173" s="14">
        <v>220</v>
      </c>
      <c r="AE173" s="20"/>
      <c r="AF173" s="20"/>
      <c r="AG173" s="20"/>
      <c r="AH173" s="20"/>
      <c r="AI173" s="20"/>
      <c r="AJ173" s="20"/>
      <c r="AK173" s="20"/>
      <c r="AL173" s="20"/>
      <c r="AM173" s="19">
        <f t="shared" si="97"/>
        <v>55000</v>
      </c>
      <c r="AN173" s="26" t="s">
        <v>3</v>
      </c>
      <c r="AO173" s="50">
        <f t="shared" si="98"/>
        <v>0</v>
      </c>
      <c r="AP173" s="50">
        <f t="shared" si="99"/>
        <v>0</v>
      </c>
      <c r="AQ173" s="50">
        <f t="shared" si="100"/>
        <v>0</v>
      </c>
      <c r="AR173" s="50">
        <f t="shared" si="101"/>
        <v>55000</v>
      </c>
      <c r="AS173" s="50">
        <f t="shared" si="102"/>
        <v>0</v>
      </c>
      <c r="AT173" s="50">
        <f t="shared" si="103"/>
        <v>0</v>
      </c>
      <c r="AU173" s="50">
        <f t="shared" si="104"/>
        <v>0</v>
      </c>
      <c r="AV173" s="50">
        <f t="shared" si="105"/>
        <v>0</v>
      </c>
      <c r="AW173" s="50">
        <f t="shared" si="106"/>
        <v>0</v>
      </c>
      <c r="AX173" s="50">
        <f t="shared" si="107"/>
        <v>0</v>
      </c>
      <c r="AY173" s="50">
        <f t="shared" si="108"/>
        <v>0</v>
      </c>
      <c r="AZ173" s="50">
        <f t="shared" si="109"/>
        <v>0</v>
      </c>
      <c r="BA173" s="50">
        <f t="shared" si="110"/>
        <v>55000</v>
      </c>
      <c r="BB173" s="50">
        <f t="shared" si="111"/>
        <v>0</v>
      </c>
    </row>
    <row r="174" spans="2:54" x14ac:dyDescent="0.25">
      <c r="B174" s="14">
        <v>2026</v>
      </c>
      <c r="C174" s="14">
        <v>479</v>
      </c>
      <c r="D174" s="15"/>
      <c r="E174" s="15"/>
      <c r="F174" s="15" t="s">
        <v>58</v>
      </c>
      <c r="G174" s="14" t="e">
        <f>+VLOOKUP(M174,#REF!,5,FALSE)</f>
        <v>#REF!</v>
      </c>
      <c r="H174" s="14" t="e">
        <f>+VLOOKUP(M174,#REF!,7,FALSE)</f>
        <v>#REF!</v>
      </c>
      <c r="I174" s="14"/>
      <c r="J174" s="14"/>
      <c r="K174" s="14"/>
      <c r="L174" s="14"/>
      <c r="M174" s="15" t="str">
        <f t="shared" si="95"/>
        <v>2026EG 2026GGEREPLIEGUE DE MATERIALES ELECTORALES Y EQUIPOS INFORMÁTICOS ELECTORALES Y DE CAPACITACIÓN</v>
      </c>
      <c r="N174" s="15" t="s">
        <v>227</v>
      </c>
      <c r="O174" s="16"/>
      <c r="P174" s="14" t="s">
        <v>59</v>
      </c>
      <c r="Q174" s="14" t="s">
        <v>8</v>
      </c>
      <c r="R174" s="14" t="s">
        <v>60</v>
      </c>
      <c r="S174" s="14" t="s">
        <v>182</v>
      </c>
      <c r="T174" s="14" t="str">
        <f t="shared" si="96"/>
        <v>2.3</v>
      </c>
      <c r="U174" s="17" t="s">
        <v>245</v>
      </c>
      <c r="V174" s="15" t="s">
        <v>254</v>
      </c>
      <c r="W174" s="15"/>
      <c r="X174" s="14" t="s">
        <v>74</v>
      </c>
      <c r="Y174" s="18"/>
      <c r="Z174" s="19">
        <v>189000</v>
      </c>
      <c r="AA174" s="14"/>
      <c r="AB174" s="14"/>
      <c r="AC174" s="14">
        <v>1</v>
      </c>
      <c r="AD174" s="14"/>
      <c r="AE174" s="20"/>
      <c r="AF174" s="20"/>
      <c r="AG174" s="20"/>
      <c r="AH174" s="20"/>
      <c r="AI174" s="20"/>
      <c r="AJ174" s="20"/>
      <c r="AK174" s="20"/>
      <c r="AL174" s="20"/>
      <c r="AM174" s="19">
        <f t="shared" si="97"/>
        <v>189000</v>
      </c>
      <c r="AN174" s="26" t="s">
        <v>3</v>
      </c>
      <c r="AO174" s="50">
        <f t="shared" si="98"/>
        <v>0</v>
      </c>
      <c r="AP174" s="50">
        <f t="shared" si="99"/>
        <v>0</v>
      </c>
      <c r="AQ174" s="50">
        <f t="shared" si="100"/>
        <v>189000</v>
      </c>
      <c r="AR174" s="50">
        <f t="shared" si="101"/>
        <v>0</v>
      </c>
      <c r="AS174" s="50">
        <f t="shared" si="102"/>
        <v>0</v>
      </c>
      <c r="AT174" s="50">
        <f t="shared" si="103"/>
        <v>0</v>
      </c>
      <c r="AU174" s="50">
        <f t="shared" si="104"/>
        <v>0</v>
      </c>
      <c r="AV174" s="50">
        <f t="shared" si="105"/>
        <v>0</v>
      </c>
      <c r="AW174" s="50">
        <f t="shared" si="106"/>
        <v>0</v>
      </c>
      <c r="AX174" s="50">
        <f t="shared" si="107"/>
        <v>0</v>
      </c>
      <c r="AY174" s="50">
        <f t="shared" si="108"/>
        <v>0</v>
      </c>
      <c r="AZ174" s="50">
        <f t="shared" si="109"/>
        <v>0</v>
      </c>
      <c r="BA174" s="50">
        <f t="shared" si="110"/>
        <v>189000</v>
      </c>
      <c r="BB174" s="50">
        <f t="shared" si="111"/>
        <v>0</v>
      </c>
    </row>
    <row r="175" spans="2:54" x14ac:dyDescent="0.25">
      <c r="B175" s="14">
        <v>2026</v>
      </c>
      <c r="C175" s="14">
        <v>479</v>
      </c>
      <c r="D175" s="15"/>
      <c r="E175" s="15"/>
      <c r="F175" s="15" t="s">
        <v>58</v>
      </c>
      <c r="G175" s="14" t="e">
        <f>+VLOOKUP(M175,#REF!,5,FALSE)</f>
        <v>#REF!</v>
      </c>
      <c r="H175" s="14" t="e">
        <f>+VLOOKUP(M175,#REF!,7,FALSE)</f>
        <v>#REF!</v>
      </c>
      <c r="I175" s="14"/>
      <c r="J175" s="14"/>
      <c r="K175" s="14"/>
      <c r="L175" s="14"/>
      <c r="M175" s="15" t="str">
        <f t="shared" si="95"/>
        <v>2026EG 2026GGEREPLIEGUE DE MATERIALES ELECTORALES Y EQUIPOS INFORMÁTICOS ELECTORALES Y DE CAPACITACIÓN</v>
      </c>
      <c r="N175" s="15" t="s">
        <v>227</v>
      </c>
      <c r="O175" s="16"/>
      <c r="P175" s="14" t="s">
        <v>59</v>
      </c>
      <c r="Q175" s="14" t="s">
        <v>8</v>
      </c>
      <c r="R175" s="14" t="s">
        <v>60</v>
      </c>
      <c r="S175" s="14" t="s">
        <v>182</v>
      </c>
      <c r="T175" s="14" t="str">
        <f t="shared" si="96"/>
        <v>2.3</v>
      </c>
      <c r="U175" s="17" t="s">
        <v>245</v>
      </c>
      <c r="V175" s="15" t="s">
        <v>255</v>
      </c>
      <c r="W175" s="15"/>
      <c r="X175" s="14" t="s">
        <v>74</v>
      </c>
      <c r="Y175" s="18"/>
      <c r="Z175" s="19">
        <v>1200000</v>
      </c>
      <c r="AA175" s="14"/>
      <c r="AB175" s="14"/>
      <c r="AC175" s="14">
        <v>1</v>
      </c>
      <c r="AD175" s="14"/>
      <c r="AE175" s="20"/>
      <c r="AF175" s="20"/>
      <c r="AG175" s="20"/>
      <c r="AH175" s="20"/>
      <c r="AI175" s="20"/>
      <c r="AJ175" s="20"/>
      <c r="AK175" s="20"/>
      <c r="AL175" s="20"/>
      <c r="AM175" s="19">
        <f t="shared" si="97"/>
        <v>1200000</v>
      </c>
      <c r="AN175" s="26" t="s">
        <v>3</v>
      </c>
      <c r="AO175" s="50">
        <f t="shared" si="98"/>
        <v>0</v>
      </c>
      <c r="AP175" s="50">
        <f t="shared" si="99"/>
        <v>0</v>
      </c>
      <c r="AQ175" s="50">
        <f t="shared" si="100"/>
        <v>1200000</v>
      </c>
      <c r="AR175" s="50">
        <f t="shared" si="101"/>
        <v>0</v>
      </c>
      <c r="AS175" s="50">
        <f t="shared" si="102"/>
        <v>0</v>
      </c>
      <c r="AT175" s="50">
        <f t="shared" si="103"/>
        <v>0</v>
      </c>
      <c r="AU175" s="50">
        <f t="shared" si="104"/>
        <v>0</v>
      </c>
      <c r="AV175" s="50">
        <f t="shared" si="105"/>
        <v>0</v>
      </c>
      <c r="AW175" s="50">
        <f t="shared" si="106"/>
        <v>0</v>
      </c>
      <c r="AX175" s="50">
        <f t="shared" si="107"/>
        <v>0</v>
      </c>
      <c r="AY175" s="50">
        <f t="shared" si="108"/>
        <v>0</v>
      </c>
      <c r="AZ175" s="50">
        <f t="shared" si="109"/>
        <v>0</v>
      </c>
      <c r="BA175" s="50">
        <f t="shared" si="110"/>
        <v>1200000</v>
      </c>
      <c r="BB175" s="50">
        <f t="shared" si="111"/>
        <v>0</v>
      </c>
    </row>
    <row r="176" spans="2:54" x14ac:dyDescent="0.25">
      <c r="B176" s="14">
        <v>2026</v>
      </c>
      <c r="C176" s="14">
        <v>479</v>
      </c>
      <c r="D176" s="15"/>
      <c r="E176" s="15"/>
      <c r="F176" s="15" t="s">
        <v>58</v>
      </c>
      <c r="G176" s="14" t="e">
        <f>+VLOOKUP(M176,#REF!,5,FALSE)</f>
        <v>#REF!</v>
      </c>
      <c r="H176" s="14" t="e">
        <f>+VLOOKUP(M176,#REF!,7,FALSE)</f>
        <v>#REF!</v>
      </c>
      <c r="I176" s="14"/>
      <c r="J176" s="14"/>
      <c r="K176" s="14"/>
      <c r="L176" s="14"/>
      <c r="M176" s="15" t="str">
        <f t="shared" si="95"/>
        <v>2026EG 2026GGEREPLIEGUE DE MATERIALES ELECTORALES Y EQUIPOS INFORMÁTICOS ELECTORALES Y DE CAPACITACIÓN</v>
      </c>
      <c r="N176" s="15" t="s">
        <v>227</v>
      </c>
      <c r="O176" s="16"/>
      <c r="P176" s="14" t="s">
        <v>59</v>
      </c>
      <c r="Q176" s="14" t="s">
        <v>8</v>
      </c>
      <c r="R176" s="14" t="s">
        <v>60</v>
      </c>
      <c r="S176" s="14" t="s">
        <v>182</v>
      </c>
      <c r="T176" s="14" t="str">
        <f t="shared" si="96"/>
        <v>2.3</v>
      </c>
      <c r="U176" s="17" t="s">
        <v>245</v>
      </c>
      <c r="V176" s="15" t="s">
        <v>256</v>
      </c>
      <c r="W176" s="15"/>
      <c r="X176" s="14" t="s">
        <v>74</v>
      </c>
      <c r="Y176" s="18"/>
      <c r="Z176" s="19">
        <v>1500000</v>
      </c>
      <c r="AA176" s="14"/>
      <c r="AB176" s="14"/>
      <c r="AC176" s="14">
        <v>1</v>
      </c>
      <c r="AD176" s="14"/>
      <c r="AE176" s="20"/>
      <c r="AF176" s="20"/>
      <c r="AG176" s="20"/>
      <c r="AH176" s="20"/>
      <c r="AI176" s="20"/>
      <c r="AJ176" s="20"/>
      <c r="AK176" s="20"/>
      <c r="AL176" s="20"/>
      <c r="AM176" s="19">
        <f t="shared" si="97"/>
        <v>1500000</v>
      </c>
      <c r="AN176" s="26" t="s">
        <v>3</v>
      </c>
      <c r="AO176" s="50">
        <f t="shared" si="98"/>
        <v>0</v>
      </c>
      <c r="AP176" s="50">
        <f t="shared" si="99"/>
        <v>0</v>
      </c>
      <c r="AQ176" s="50">
        <f t="shared" si="100"/>
        <v>1500000</v>
      </c>
      <c r="AR176" s="50">
        <f t="shared" si="101"/>
        <v>0</v>
      </c>
      <c r="AS176" s="50">
        <f t="shared" si="102"/>
        <v>0</v>
      </c>
      <c r="AT176" s="50">
        <f t="shared" si="103"/>
        <v>0</v>
      </c>
      <c r="AU176" s="50">
        <f t="shared" si="104"/>
        <v>0</v>
      </c>
      <c r="AV176" s="50">
        <f t="shared" si="105"/>
        <v>0</v>
      </c>
      <c r="AW176" s="50">
        <f t="shared" si="106"/>
        <v>0</v>
      </c>
      <c r="AX176" s="50">
        <f t="shared" si="107"/>
        <v>0</v>
      </c>
      <c r="AY176" s="50">
        <f t="shared" si="108"/>
        <v>0</v>
      </c>
      <c r="AZ176" s="50">
        <f t="shared" si="109"/>
        <v>0</v>
      </c>
      <c r="BA176" s="50">
        <f t="shared" si="110"/>
        <v>1500000</v>
      </c>
      <c r="BB176" s="50">
        <f t="shared" si="111"/>
        <v>0</v>
      </c>
    </row>
    <row r="177" spans="2:54" x14ac:dyDescent="0.25">
      <c r="B177" s="14">
        <v>2026</v>
      </c>
      <c r="C177" s="14">
        <v>479</v>
      </c>
      <c r="D177" s="15"/>
      <c r="E177" s="15"/>
      <c r="F177" s="15" t="s">
        <v>58</v>
      </c>
      <c r="G177" s="14" t="e">
        <f>+VLOOKUP(M177,#REF!,5,FALSE)</f>
        <v>#REF!</v>
      </c>
      <c r="H177" s="14" t="e">
        <f>+VLOOKUP(M177,#REF!,7,FALSE)</f>
        <v>#REF!</v>
      </c>
      <c r="I177" s="14"/>
      <c r="J177" s="14"/>
      <c r="K177" s="14"/>
      <c r="L177" s="14"/>
      <c r="M177" s="15" t="str">
        <f t="shared" si="95"/>
        <v>2026EG 2026GGEREPLIEGUE DE MATERIALES ELECTORALES Y EQUIPOS INFORMÁTICOS ELECTORALES Y DE CAPACITACIÓN</v>
      </c>
      <c r="N177" s="15" t="s">
        <v>227</v>
      </c>
      <c r="O177" s="16"/>
      <c r="P177" s="14" t="s">
        <v>59</v>
      </c>
      <c r="Q177" s="14" t="s">
        <v>8</v>
      </c>
      <c r="R177" s="14" t="s">
        <v>60</v>
      </c>
      <c r="S177" s="14" t="s">
        <v>182</v>
      </c>
      <c r="T177" s="14" t="str">
        <f t="shared" si="96"/>
        <v>2.3</v>
      </c>
      <c r="U177" s="17" t="s">
        <v>109</v>
      </c>
      <c r="V177" s="15" t="s">
        <v>257</v>
      </c>
      <c r="W177" s="15"/>
      <c r="X177" s="14" t="s">
        <v>74</v>
      </c>
      <c r="Y177" s="18"/>
      <c r="Z177" s="19">
        <v>5000</v>
      </c>
      <c r="AA177" s="14"/>
      <c r="AB177" s="14"/>
      <c r="AC177" s="14"/>
      <c r="AD177" s="14">
        <v>1</v>
      </c>
      <c r="AE177" s="20"/>
      <c r="AF177" s="20"/>
      <c r="AG177" s="20"/>
      <c r="AH177" s="20"/>
      <c r="AI177" s="20"/>
      <c r="AJ177" s="20"/>
      <c r="AK177" s="20"/>
      <c r="AL177" s="20"/>
      <c r="AM177" s="19">
        <f t="shared" si="97"/>
        <v>5000</v>
      </c>
      <c r="AN177" s="26" t="s">
        <v>3</v>
      </c>
      <c r="AO177" s="50">
        <f t="shared" si="98"/>
        <v>0</v>
      </c>
      <c r="AP177" s="50">
        <f t="shared" si="99"/>
        <v>0</v>
      </c>
      <c r="AQ177" s="50">
        <f t="shared" si="100"/>
        <v>0</v>
      </c>
      <c r="AR177" s="50">
        <f t="shared" si="101"/>
        <v>5000</v>
      </c>
      <c r="AS177" s="50">
        <f t="shared" si="102"/>
        <v>0</v>
      </c>
      <c r="AT177" s="50">
        <f t="shared" si="103"/>
        <v>0</v>
      </c>
      <c r="AU177" s="50">
        <f t="shared" si="104"/>
        <v>0</v>
      </c>
      <c r="AV177" s="50">
        <f t="shared" si="105"/>
        <v>0</v>
      </c>
      <c r="AW177" s="50">
        <f t="shared" si="106"/>
        <v>0</v>
      </c>
      <c r="AX177" s="50">
        <f t="shared" si="107"/>
        <v>0</v>
      </c>
      <c r="AY177" s="50">
        <f t="shared" si="108"/>
        <v>0</v>
      </c>
      <c r="AZ177" s="50">
        <f t="shared" si="109"/>
        <v>0</v>
      </c>
      <c r="BA177" s="50">
        <f t="shared" si="110"/>
        <v>5000</v>
      </c>
      <c r="BB177" s="50">
        <f t="shared" si="111"/>
        <v>0</v>
      </c>
    </row>
    <row r="178" spans="2:54" x14ac:dyDescent="0.25">
      <c r="B178" s="14">
        <v>2026</v>
      </c>
      <c r="C178" s="14">
        <v>479</v>
      </c>
      <c r="D178" s="15"/>
      <c r="E178" s="15"/>
      <c r="F178" s="15" t="s">
        <v>58</v>
      </c>
      <c r="G178" s="14" t="e">
        <f>+VLOOKUP(M178,#REF!,5,FALSE)</f>
        <v>#REF!</v>
      </c>
      <c r="H178" s="14" t="e">
        <f>+VLOOKUP(M178,#REF!,7,FALSE)</f>
        <v>#REF!</v>
      </c>
      <c r="I178" s="14"/>
      <c r="J178" s="14"/>
      <c r="K178" s="14"/>
      <c r="L178" s="14"/>
      <c r="M178" s="15" t="str">
        <f t="shared" si="95"/>
        <v>2026EG 2026GGEREPLIEGUE DE MATERIALES ELECTORALES Y EQUIPOS INFORMÁTICOS ELECTORALES Y DE CAPACITACIÓN</v>
      </c>
      <c r="N178" s="15" t="s">
        <v>227</v>
      </c>
      <c r="O178" s="16"/>
      <c r="P178" s="14" t="s">
        <v>59</v>
      </c>
      <c r="Q178" s="14" t="s">
        <v>8</v>
      </c>
      <c r="R178" s="14" t="s">
        <v>60</v>
      </c>
      <c r="S178" s="14" t="s">
        <v>182</v>
      </c>
      <c r="T178" s="14" t="str">
        <f t="shared" si="96"/>
        <v>2.3</v>
      </c>
      <c r="U178" s="17" t="s">
        <v>185</v>
      </c>
      <c r="V178" s="15" t="s">
        <v>258</v>
      </c>
      <c r="W178" s="15"/>
      <c r="X178" s="14" t="s">
        <v>74</v>
      </c>
      <c r="Y178" s="18"/>
      <c r="Z178" s="19">
        <v>50000</v>
      </c>
      <c r="AA178" s="14"/>
      <c r="AB178" s="14"/>
      <c r="AC178" s="14"/>
      <c r="AD178" s="14">
        <v>1</v>
      </c>
      <c r="AE178" s="20"/>
      <c r="AF178" s="20"/>
      <c r="AG178" s="20"/>
      <c r="AH178" s="20"/>
      <c r="AI178" s="20"/>
      <c r="AJ178" s="20"/>
      <c r="AK178" s="20"/>
      <c r="AL178" s="20"/>
      <c r="AM178" s="19">
        <f t="shared" si="97"/>
        <v>50000</v>
      </c>
      <c r="AN178" s="26" t="s">
        <v>3</v>
      </c>
      <c r="AO178" s="50">
        <f t="shared" si="98"/>
        <v>0</v>
      </c>
      <c r="AP178" s="50">
        <f t="shared" si="99"/>
        <v>0</v>
      </c>
      <c r="AQ178" s="50">
        <f t="shared" si="100"/>
        <v>0</v>
      </c>
      <c r="AR178" s="50">
        <f t="shared" si="101"/>
        <v>50000</v>
      </c>
      <c r="AS178" s="50">
        <f t="shared" si="102"/>
        <v>0</v>
      </c>
      <c r="AT178" s="50">
        <f t="shared" si="103"/>
        <v>0</v>
      </c>
      <c r="AU178" s="50">
        <f t="shared" si="104"/>
        <v>0</v>
      </c>
      <c r="AV178" s="50">
        <f t="shared" si="105"/>
        <v>0</v>
      </c>
      <c r="AW178" s="50">
        <f t="shared" si="106"/>
        <v>0</v>
      </c>
      <c r="AX178" s="50">
        <f t="shared" si="107"/>
        <v>0</v>
      </c>
      <c r="AY178" s="50">
        <f t="shared" si="108"/>
        <v>0</v>
      </c>
      <c r="AZ178" s="50">
        <f t="shared" si="109"/>
        <v>0</v>
      </c>
      <c r="BA178" s="50">
        <f t="shared" si="110"/>
        <v>50000</v>
      </c>
      <c r="BB178" s="50">
        <f t="shared" si="111"/>
        <v>0</v>
      </c>
    </row>
    <row r="179" spans="2:54" x14ac:dyDescent="0.25">
      <c r="B179" s="14">
        <v>2026</v>
      </c>
      <c r="C179" s="14">
        <v>479</v>
      </c>
      <c r="D179" s="15"/>
      <c r="E179" s="15"/>
      <c r="F179" s="15" t="s">
        <v>58</v>
      </c>
      <c r="G179" s="14" t="e">
        <f>+VLOOKUP(M179,#REF!,5,FALSE)</f>
        <v>#REF!</v>
      </c>
      <c r="H179" s="14" t="e">
        <f>+VLOOKUP(M179,#REF!,7,FALSE)</f>
        <v>#REF!</v>
      </c>
      <c r="I179" s="14"/>
      <c r="J179" s="14"/>
      <c r="K179" s="14"/>
      <c r="L179" s="14"/>
      <c r="M179" s="15" t="str">
        <f t="shared" si="95"/>
        <v>2026EG 2026GGEDISEÑO E IMPRESIÓN DE MATERIAL DE SUFRAGIO Y PRODUCIR MICROFORMAS DIGITALES</v>
      </c>
      <c r="N179" s="15" t="s">
        <v>199</v>
      </c>
      <c r="O179" s="16"/>
      <c r="P179" s="14" t="s">
        <v>59</v>
      </c>
      <c r="Q179" s="14" t="s">
        <v>8</v>
      </c>
      <c r="R179" s="14" t="s">
        <v>60</v>
      </c>
      <c r="S179" s="14" t="s">
        <v>182</v>
      </c>
      <c r="T179" s="14" t="str">
        <f t="shared" si="96"/>
        <v>2.3</v>
      </c>
      <c r="U179" s="17" t="s">
        <v>111</v>
      </c>
      <c r="V179" s="15" t="s">
        <v>259</v>
      </c>
      <c r="W179" s="15"/>
      <c r="X179" s="14" t="s">
        <v>74</v>
      </c>
      <c r="Y179" s="18"/>
      <c r="Z179" s="19">
        <v>9910572</v>
      </c>
      <c r="AA179" s="14"/>
      <c r="AB179" s="14"/>
      <c r="AC179" s="14">
        <v>1</v>
      </c>
      <c r="AD179" s="14"/>
      <c r="AE179" s="20"/>
      <c r="AF179" s="20"/>
      <c r="AG179" s="20"/>
      <c r="AH179" s="20"/>
      <c r="AI179" s="20"/>
      <c r="AJ179" s="20"/>
      <c r="AK179" s="20"/>
      <c r="AL179" s="20"/>
      <c r="AM179" s="19">
        <f t="shared" si="97"/>
        <v>9910572</v>
      </c>
      <c r="AN179" s="26" t="s">
        <v>3</v>
      </c>
      <c r="AO179" s="50">
        <f t="shared" si="98"/>
        <v>0</v>
      </c>
      <c r="AP179" s="50">
        <f t="shared" si="99"/>
        <v>0</v>
      </c>
      <c r="AQ179" s="50">
        <f t="shared" si="100"/>
        <v>9910572</v>
      </c>
      <c r="AR179" s="50">
        <f t="shared" si="101"/>
        <v>0</v>
      </c>
      <c r="AS179" s="50">
        <f t="shared" si="102"/>
        <v>0</v>
      </c>
      <c r="AT179" s="50">
        <f t="shared" si="103"/>
        <v>0</v>
      </c>
      <c r="AU179" s="50">
        <f t="shared" si="104"/>
        <v>0</v>
      </c>
      <c r="AV179" s="50">
        <f t="shared" si="105"/>
        <v>0</v>
      </c>
      <c r="AW179" s="50">
        <f t="shared" si="106"/>
        <v>0</v>
      </c>
      <c r="AX179" s="50">
        <f t="shared" si="107"/>
        <v>0</v>
      </c>
      <c r="AY179" s="50">
        <f t="shared" si="108"/>
        <v>0</v>
      </c>
      <c r="AZ179" s="50">
        <f t="shared" si="109"/>
        <v>0</v>
      </c>
      <c r="BA179" s="50">
        <f t="shared" si="110"/>
        <v>9910572</v>
      </c>
      <c r="BB179" s="50">
        <f t="shared" si="111"/>
        <v>0</v>
      </c>
    </row>
    <row r="180" spans="2:54" x14ac:dyDescent="0.25">
      <c r="B180" s="14">
        <v>2026</v>
      </c>
      <c r="C180" s="14">
        <v>479</v>
      </c>
      <c r="D180" s="15"/>
      <c r="E180" s="15"/>
      <c r="F180" s="15" t="s">
        <v>58</v>
      </c>
      <c r="G180" s="14" t="e">
        <f>+VLOOKUP(M180,#REF!,5,FALSE)</f>
        <v>#REF!</v>
      </c>
      <c r="H180" s="14" t="e">
        <f>+VLOOKUP(M180,#REF!,7,FALSE)</f>
        <v>#REF!</v>
      </c>
      <c r="I180" s="14"/>
      <c r="J180" s="14"/>
      <c r="K180" s="14"/>
      <c r="L180" s="14"/>
      <c r="M180" s="15" t="str">
        <f t="shared" si="95"/>
        <v>2026EG 2026GGEDISEÑO E IMPRESIÓN DE MATERIAL DE SUFRAGIO Y PRODUCIR MICROFORMAS DIGITALES</v>
      </c>
      <c r="N180" s="15" t="s">
        <v>199</v>
      </c>
      <c r="O180" s="16"/>
      <c r="P180" s="14" t="s">
        <v>59</v>
      </c>
      <c r="Q180" s="14" t="s">
        <v>8</v>
      </c>
      <c r="R180" s="14" t="s">
        <v>60</v>
      </c>
      <c r="S180" s="14" t="s">
        <v>182</v>
      </c>
      <c r="T180" s="14" t="str">
        <f t="shared" si="96"/>
        <v>2.3</v>
      </c>
      <c r="U180" s="17" t="s">
        <v>96</v>
      </c>
      <c r="V180" s="15" t="s">
        <v>260</v>
      </c>
      <c r="W180" s="15"/>
      <c r="X180" s="14" t="s">
        <v>70</v>
      </c>
      <c r="Y180" s="18"/>
      <c r="Z180" s="19">
        <v>50</v>
      </c>
      <c r="AA180" s="14">
        <v>360</v>
      </c>
      <c r="AB180" s="14"/>
      <c r="AC180" s="14"/>
      <c r="AD180" s="14"/>
      <c r="AE180" s="20"/>
      <c r="AF180" s="20"/>
      <c r="AG180" s="20"/>
      <c r="AH180" s="20"/>
      <c r="AI180" s="20"/>
      <c r="AJ180" s="20"/>
      <c r="AK180" s="20"/>
      <c r="AL180" s="20"/>
      <c r="AM180" s="19">
        <f t="shared" si="97"/>
        <v>18000</v>
      </c>
      <c r="AN180" s="26" t="s">
        <v>3</v>
      </c>
      <c r="AO180" s="50">
        <f t="shared" si="98"/>
        <v>18000</v>
      </c>
      <c r="AP180" s="50">
        <f t="shared" si="99"/>
        <v>0</v>
      </c>
      <c r="AQ180" s="50">
        <f t="shared" si="100"/>
        <v>0</v>
      </c>
      <c r="AR180" s="50">
        <f t="shared" si="101"/>
        <v>0</v>
      </c>
      <c r="AS180" s="50">
        <f t="shared" si="102"/>
        <v>0</v>
      </c>
      <c r="AT180" s="50">
        <f t="shared" si="103"/>
        <v>0</v>
      </c>
      <c r="AU180" s="50">
        <f t="shared" si="104"/>
        <v>0</v>
      </c>
      <c r="AV180" s="50">
        <f t="shared" si="105"/>
        <v>0</v>
      </c>
      <c r="AW180" s="50">
        <f t="shared" si="106"/>
        <v>0</v>
      </c>
      <c r="AX180" s="50">
        <f t="shared" si="107"/>
        <v>0</v>
      </c>
      <c r="AY180" s="50">
        <f t="shared" si="108"/>
        <v>0</v>
      </c>
      <c r="AZ180" s="50">
        <f t="shared" si="109"/>
        <v>0</v>
      </c>
      <c r="BA180" s="50">
        <f t="shared" si="110"/>
        <v>18000</v>
      </c>
      <c r="BB180" s="50">
        <f t="shared" si="111"/>
        <v>0</v>
      </c>
    </row>
    <row r="181" spans="2:54" x14ac:dyDescent="0.25">
      <c r="B181" s="14">
        <v>2026</v>
      </c>
      <c r="C181" s="14">
        <v>479</v>
      </c>
      <c r="D181" s="15"/>
      <c r="E181" s="15"/>
      <c r="F181" s="15" t="s">
        <v>58</v>
      </c>
      <c r="G181" s="14" t="e">
        <f>+VLOOKUP(M181,#REF!,5,FALSE)</f>
        <v>#REF!</v>
      </c>
      <c r="H181" s="14" t="e">
        <f>+VLOOKUP(M181,#REF!,7,FALSE)</f>
        <v>#REF!</v>
      </c>
      <c r="I181" s="14"/>
      <c r="J181" s="14"/>
      <c r="K181" s="14"/>
      <c r="L181" s="14"/>
      <c r="M181" s="15" t="str">
        <f t="shared" si="95"/>
        <v>2026EG 2026GGEDISEÑO E IMPRESIÓN DE MATERIAL DE SUFRAGIO Y PRODUCIR MICROFORMAS DIGITALES</v>
      </c>
      <c r="N181" s="15" t="s">
        <v>199</v>
      </c>
      <c r="O181" s="16"/>
      <c r="P181" s="14" t="s">
        <v>59</v>
      </c>
      <c r="Q181" s="14" t="s">
        <v>8</v>
      </c>
      <c r="R181" s="14" t="s">
        <v>60</v>
      </c>
      <c r="S181" s="14" t="s">
        <v>182</v>
      </c>
      <c r="T181" s="14" t="str">
        <f t="shared" si="96"/>
        <v>2.3</v>
      </c>
      <c r="U181" s="17" t="s">
        <v>94</v>
      </c>
      <c r="V181" s="15" t="s">
        <v>261</v>
      </c>
      <c r="W181" s="15"/>
      <c r="X181" s="14" t="s">
        <v>70</v>
      </c>
      <c r="Y181" s="18"/>
      <c r="Z181" s="19">
        <v>2929</v>
      </c>
      <c r="AA181" s="14">
        <v>5</v>
      </c>
      <c r="AB181" s="14"/>
      <c r="AC181" s="14"/>
      <c r="AD181" s="14"/>
      <c r="AE181" s="20"/>
      <c r="AF181" s="20"/>
      <c r="AG181" s="20"/>
      <c r="AH181" s="20"/>
      <c r="AI181" s="20"/>
      <c r="AJ181" s="20"/>
      <c r="AK181" s="20"/>
      <c r="AL181" s="20"/>
      <c r="AM181" s="19">
        <f t="shared" si="97"/>
        <v>14645</v>
      </c>
      <c r="AN181" s="26" t="s">
        <v>3</v>
      </c>
      <c r="AO181" s="50">
        <f t="shared" si="98"/>
        <v>14645</v>
      </c>
      <c r="AP181" s="50">
        <f t="shared" si="99"/>
        <v>0</v>
      </c>
      <c r="AQ181" s="50">
        <f t="shared" si="100"/>
        <v>0</v>
      </c>
      <c r="AR181" s="50">
        <f t="shared" si="101"/>
        <v>0</v>
      </c>
      <c r="AS181" s="50">
        <f t="shared" si="102"/>
        <v>0</v>
      </c>
      <c r="AT181" s="50">
        <f t="shared" si="103"/>
        <v>0</v>
      </c>
      <c r="AU181" s="50">
        <f t="shared" si="104"/>
        <v>0</v>
      </c>
      <c r="AV181" s="50">
        <f t="shared" si="105"/>
        <v>0</v>
      </c>
      <c r="AW181" s="50">
        <f t="shared" si="106"/>
        <v>0</v>
      </c>
      <c r="AX181" s="50">
        <f t="shared" si="107"/>
        <v>0</v>
      </c>
      <c r="AY181" s="50">
        <f t="shared" si="108"/>
        <v>0</v>
      </c>
      <c r="AZ181" s="50">
        <f t="shared" si="109"/>
        <v>0</v>
      </c>
      <c r="BA181" s="50">
        <f t="shared" si="110"/>
        <v>14645</v>
      </c>
      <c r="BB181" s="50">
        <f t="shared" si="111"/>
        <v>0</v>
      </c>
    </row>
    <row r="182" spans="2:54" x14ac:dyDescent="0.25">
      <c r="B182" s="14">
        <v>2026</v>
      </c>
      <c r="C182" s="14">
        <v>479</v>
      </c>
      <c r="D182" s="15"/>
      <c r="E182" s="15"/>
      <c r="F182" s="15" t="s">
        <v>58</v>
      </c>
      <c r="G182" s="14" t="e">
        <f>+VLOOKUP(M182,#REF!,5,FALSE)</f>
        <v>#REF!</v>
      </c>
      <c r="H182" s="14" t="e">
        <f>+VLOOKUP(M182,#REF!,7,FALSE)</f>
        <v>#REF!</v>
      </c>
      <c r="I182" s="14"/>
      <c r="J182" s="14"/>
      <c r="K182" s="14"/>
      <c r="L182" s="14"/>
      <c r="M182" s="15" t="str">
        <f t="shared" si="95"/>
        <v>2026EG 2026GGEDISEÑO E IMPRESIÓN DE MATERIAL DE SUFRAGIO Y PRODUCIR MICROFORMAS DIGITALES</v>
      </c>
      <c r="N182" s="15" t="s">
        <v>199</v>
      </c>
      <c r="O182" s="16"/>
      <c r="P182" s="14" t="s">
        <v>59</v>
      </c>
      <c r="Q182" s="14" t="s">
        <v>8</v>
      </c>
      <c r="R182" s="14" t="s">
        <v>60</v>
      </c>
      <c r="S182" s="14" t="s">
        <v>182</v>
      </c>
      <c r="T182" s="14" t="str">
        <f t="shared" si="96"/>
        <v>2.3</v>
      </c>
      <c r="U182" s="17" t="s">
        <v>94</v>
      </c>
      <c r="V182" s="15" t="s">
        <v>262</v>
      </c>
      <c r="W182" s="15"/>
      <c r="X182" s="14" t="s">
        <v>70</v>
      </c>
      <c r="Y182" s="18"/>
      <c r="Z182" s="19">
        <v>2884.6</v>
      </c>
      <c r="AA182" s="14">
        <v>15</v>
      </c>
      <c r="AB182" s="14"/>
      <c r="AC182" s="14"/>
      <c r="AD182" s="14"/>
      <c r="AE182" s="20"/>
      <c r="AF182" s="20"/>
      <c r="AG182" s="20"/>
      <c r="AH182" s="20"/>
      <c r="AI182" s="20"/>
      <c r="AJ182" s="20"/>
      <c r="AK182" s="20"/>
      <c r="AL182" s="20"/>
      <c r="AM182" s="19">
        <f t="shared" si="97"/>
        <v>43269</v>
      </c>
      <c r="AN182" s="26" t="s">
        <v>3</v>
      </c>
      <c r="AO182" s="50">
        <f t="shared" si="98"/>
        <v>43269</v>
      </c>
      <c r="AP182" s="50">
        <f t="shared" si="99"/>
        <v>0</v>
      </c>
      <c r="AQ182" s="50">
        <f t="shared" si="100"/>
        <v>0</v>
      </c>
      <c r="AR182" s="50">
        <f t="shared" si="101"/>
        <v>0</v>
      </c>
      <c r="AS182" s="50">
        <f t="shared" si="102"/>
        <v>0</v>
      </c>
      <c r="AT182" s="50">
        <f t="shared" si="103"/>
        <v>0</v>
      </c>
      <c r="AU182" s="50">
        <f t="shared" si="104"/>
        <v>0</v>
      </c>
      <c r="AV182" s="50">
        <f t="shared" si="105"/>
        <v>0</v>
      </c>
      <c r="AW182" s="50">
        <f t="shared" si="106"/>
        <v>0</v>
      </c>
      <c r="AX182" s="50">
        <f t="shared" si="107"/>
        <v>0</v>
      </c>
      <c r="AY182" s="50">
        <f t="shared" si="108"/>
        <v>0</v>
      </c>
      <c r="AZ182" s="50">
        <f t="shared" si="109"/>
        <v>0</v>
      </c>
      <c r="BA182" s="50">
        <f t="shared" si="110"/>
        <v>43269</v>
      </c>
      <c r="BB182" s="50">
        <f t="shared" si="111"/>
        <v>0</v>
      </c>
    </row>
    <row r="183" spans="2:54" x14ac:dyDescent="0.25">
      <c r="B183" s="14">
        <v>2026</v>
      </c>
      <c r="C183" s="14">
        <v>479</v>
      </c>
      <c r="D183" s="15"/>
      <c r="E183" s="15"/>
      <c r="F183" s="15" t="s">
        <v>58</v>
      </c>
      <c r="G183" s="14" t="e">
        <f>+VLOOKUP(M183,#REF!,5,FALSE)</f>
        <v>#REF!</v>
      </c>
      <c r="H183" s="14" t="e">
        <f>+VLOOKUP(M183,#REF!,7,FALSE)</f>
        <v>#REF!</v>
      </c>
      <c r="I183" s="14"/>
      <c r="J183" s="14"/>
      <c r="K183" s="14"/>
      <c r="L183" s="14"/>
      <c r="M183" s="15" t="str">
        <f t="shared" si="95"/>
        <v>2026EG 2026GGEDISEÑO E IMPRESIÓN DE MATERIAL DE SUFRAGIO Y PRODUCIR MICROFORMAS DIGITALES</v>
      </c>
      <c r="N183" s="15" t="s">
        <v>199</v>
      </c>
      <c r="O183" s="16"/>
      <c r="P183" s="14" t="s">
        <v>59</v>
      </c>
      <c r="Q183" s="14" t="s">
        <v>8</v>
      </c>
      <c r="R183" s="14" t="s">
        <v>60</v>
      </c>
      <c r="S183" s="14" t="s">
        <v>182</v>
      </c>
      <c r="T183" s="14" t="str">
        <f t="shared" si="96"/>
        <v>2.3</v>
      </c>
      <c r="U183" s="17" t="s">
        <v>94</v>
      </c>
      <c r="V183" s="15" t="s">
        <v>263</v>
      </c>
      <c r="W183" s="15"/>
      <c r="X183" s="14" t="s">
        <v>70</v>
      </c>
      <c r="Y183" s="18"/>
      <c r="Z183" s="19">
        <v>3000</v>
      </c>
      <c r="AA183" s="14">
        <v>10</v>
      </c>
      <c r="AB183" s="14"/>
      <c r="AC183" s="14"/>
      <c r="AD183" s="14"/>
      <c r="AE183" s="20"/>
      <c r="AF183" s="20"/>
      <c r="AG183" s="20"/>
      <c r="AH183" s="20"/>
      <c r="AI183" s="20"/>
      <c r="AJ183" s="20"/>
      <c r="AK183" s="20"/>
      <c r="AL183" s="20"/>
      <c r="AM183" s="19">
        <f t="shared" si="97"/>
        <v>30000</v>
      </c>
      <c r="AN183" s="26" t="s">
        <v>3</v>
      </c>
      <c r="AO183" s="50">
        <f t="shared" si="98"/>
        <v>30000</v>
      </c>
      <c r="AP183" s="50">
        <f t="shared" si="99"/>
        <v>0</v>
      </c>
      <c r="AQ183" s="50">
        <f t="shared" si="100"/>
        <v>0</v>
      </c>
      <c r="AR183" s="50">
        <f t="shared" si="101"/>
        <v>0</v>
      </c>
      <c r="AS183" s="50">
        <f t="shared" si="102"/>
        <v>0</v>
      </c>
      <c r="AT183" s="50">
        <f t="shared" si="103"/>
        <v>0</v>
      </c>
      <c r="AU183" s="50">
        <f t="shared" si="104"/>
        <v>0</v>
      </c>
      <c r="AV183" s="50">
        <f t="shared" si="105"/>
        <v>0</v>
      </c>
      <c r="AW183" s="50">
        <f t="shared" si="106"/>
        <v>0</v>
      </c>
      <c r="AX183" s="50">
        <f t="shared" si="107"/>
        <v>0</v>
      </c>
      <c r="AY183" s="50">
        <f t="shared" si="108"/>
        <v>0</v>
      </c>
      <c r="AZ183" s="50">
        <f t="shared" si="109"/>
        <v>0</v>
      </c>
      <c r="BA183" s="50">
        <f t="shared" si="110"/>
        <v>30000</v>
      </c>
      <c r="BB183" s="50">
        <f t="shared" si="111"/>
        <v>0</v>
      </c>
    </row>
    <row r="184" spans="2:54" x14ac:dyDescent="0.25">
      <c r="B184" s="14">
        <v>2026</v>
      </c>
      <c r="C184" s="14">
        <v>479</v>
      </c>
      <c r="D184" s="15"/>
      <c r="E184" s="15"/>
      <c r="F184" s="15" t="s">
        <v>58</v>
      </c>
      <c r="G184" s="14" t="e">
        <f>+VLOOKUP(M184,#REF!,5,FALSE)</f>
        <v>#REF!</v>
      </c>
      <c r="H184" s="14" t="e">
        <f>+VLOOKUP(M184,#REF!,7,FALSE)</f>
        <v>#REF!</v>
      </c>
      <c r="I184" s="14"/>
      <c r="J184" s="14"/>
      <c r="K184" s="14"/>
      <c r="L184" s="14"/>
      <c r="M184" s="15" t="str">
        <f t="shared" si="95"/>
        <v>2026EG 2026GGEDISEÑO E IMPRESIÓN DE MATERIAL DE SUFRAGIO Y PRODUCIR MICROFORMAS DIGITALES</v>
      </c>
      <c r="N184" s="15" t="s">
        <v>199</v>
      </c>
      <c r="O184" s="16"/>
      <c r="P184" s="14" t="s">
        <v>59</v>
      </c>
      <c r="Q184" s="14" t="s">
        <v>8</v>
      </c>
      <c r="R184" s="14" t="s">
        <v>60</v>
      </c>
      <c r="S184" s="14" t="s">
        <v>182</v>
      </c>
      <c r="T184" s="14" t="str">
        <f t="shared" si="96"/>
        <v>2.3</v>
      </c>
      <c r="U184" s="17" t="s">
        <v>185</v>
      </c>
      <c r="V184" s="15" t="s">
        <v>264</v>
      </c>
      <c r="W184" s="15"/>
      <c r="X184" s="14" t="s">
        <v>219</v>
      </c>
      <c r="Y184" s="18"/>
      <c r="Z184" s="19">
        <v>200000</v>
      </c>
      <c r="AA184" s="14">
        <v>1</v>
      </c>
      <c r="AB184" s="14"/>
      <c r="AC184" s="14"/>
      <c r="AD184" s="14"/>
      <c r="AE184" s="20"/>
      <c r="AF184" s="20"/>
      <c r="AG184" s="20"/>
      <c r="AH184" s="20"/>
      <c r="AI184" s="20"/>
      <c r="AJ184" s="20"/>
      <c r="AK184" s="20"/>
      <c r="AL184" s="20"/>
      <c r="AM184" s="19">
        <f t="shared" si="97"/>
        <v>200000</v>
      </c>
      <c r="AN184" s="26" t="s">
        <v>3</v>
      </c>
      <c r="AO184" s="50">
        <f t="shared" si="98"/>
        <v>200000</v>
      </c>
      <c r="AP184" s="50">
        <f t="shared" si="99"/>
        <v>0</v>
      </c>
      <c r="AQ184" s="50">
        <f t="shared" si="100"/>
        <v>0</v>
      </c>
      <c r="AR184" s="50">
        <f t="shared" si="101"/>
        <v>0</v>
      </c>
      <c r="AS184" s="50">
        <f t="shared" si="102"/>
        <v>0</v>
      </c>
      <c r="AT184" s="50">
        <f t="shared" si="103"/>
        <v>0</v>
      </c>
      <c r="AU184" s="50">
        <f t="shared" si="104"/>
        <v>0</v>
      </c>
      <c r="AV184" s="50">
        <f t="shared" si="105"/>
        <v>0</v>
      </c>
      <c r="AW184" s="50">
        <f t="shared" si="106"/>
        <v>0</v>
      </c>
      <c r="AX184" s="50">
        <f t="shared" si="107"/>
        <v>0</v>
      </c>
      <c r="AY184" s="50">
        <f t="shared" si="108"/>
        <v>0</v>
      </c>
      <c r="AZ184" s="50">
        <f t="shared" si="109"/>
        <v>0</v>
      </c>
      <c r="BA184" s="50">
        <f t="shared" si="110"/>
        <v>200000</v>
      </c>
      <c r="BB184" s="50">
        <f t="shared" si="111"/>
        <v>0</v>
      </c>
    </row>
    <row r="185" spans="2:54" x14ac:dyDescent="0.25">
      <c r="B185" s="14">
        <v>2026</v>
      </c>
      <c r="C185" s="14">
        <v>479</v>
      </c>
      <c r="D185" s="15"/>
      <c r="E185" s="15"/>
      <c r="F185" s="15" t="s">
        <v>58</v>
      </c>
      <c r="G185" s="14" t="e">
        <f>+VLOOKUP(M185,#REF!,5,FALSE)</f>
        <v>#REF!</v>
      </c>
      <c r="H185" s="14" t="e">
        <f>+VLOOKUP(M185,#REF!,7,FALSE)</f>
        <v>#REF!</v>
      </c>
      <c r="I185" s="14"/>
      <c r="J185" s="14"/>
      <c r="K185" s="14"/>
      <c r="L185" s="14"/>
      <c r="M185" s="15" t="str">
        <f t="shared" si="95"/>
        <v>2026EG 2026GGEDISEÑO E IMPRESIÓN DE MATERIAL DE SUFRAGIO Y PRODUCIR MICROFORMAS DIGITALES</v>
      </c>
      <c r="N185" s="15" t="s">
        <v>199</v>
      </c>
      <c r="O185" s="16"/>
      <c r="P185" s="14" t="s">
        <v>59</v>
      </c>
      <c r="Q185" s="14" t="s">
        <v>8</v>
      </c>
      <c r="R185" s="14" t="s">
        <v>60</v>
      </c>
      <c r="S185" s="14" t="s">
        <v>182</v>
      </c>
      <c r="T185" s="14" t="str">
        <f t="shared" si="96"/>
        <v>2.3</v>
      </c>
      <c r="U185" s="17" t="s">
        <v>94</v>
      </c>
      <c r="V185" s="15" t="s">
        <v>265</v>
      </c>
      <c r="W185" s="15"/>
      <c r="X185" s="14" t="s">
        <v>70</v>
      </c>
      <c r="Y185" s="18"/>
      <c r="Z185" s="19">
        <v>2268</v>
      </c>
      <c r="AA185" s="14">
        <v>10</v>
      </c>
      <c r="AB185" s="14"/>
      <c r="AC185" s="14"/>
      <c r="AD185" s="14"/>
      <c r="AE185" s="20"/>
      <c r="AF185" s="20"/>
      <c r="AG185" s="20"/>
      <c r="AH185" s="20"/>
      <c r="AI185" s="20"/>
      <c r="AJ185" s="20"/>
      <c r="AK185" s="20"/>
      <c r="AL185" s="20"/>
      <c r="AM185" s="19">
        <f t="shared" si="97"/>
        <v>22680</v>
      </c>
      <c r="AN185" s="26" t="s">
        <v>3</v>
      </c>
      <c r="AO185" s="50">
        <f t="shared" si="98"/>
        <v>22680</v>
      </c>
      <c r="AP185" s="50">
        <f t="shared" si="99"/>
        <v>0</v>
      </c>
      <c r="AQ185" s="50">
        <f t="shared" si="100"/>
        <v>0</v>
      </c>
      <c r="AR185" s="50">
        <f t="shared" si="101"/>
        <v>0</v>
      </c>
      <c r="AS185" s="50">
        <f t="shared" si="102"/>
        <v>0</v>
      </c>
      <c r="AT185" s="50">
        <f t="shared" si="103"/>
        <v>0</v>
      </c>
      <c r="AU185" s="50">
        <f t="shared" si="104"/>
        <v>0</v>
      </c>
      <c r="AV185" s="50">
        <f t="shared" si="105"/>
        <v>0</v>
      </c>
      <c r="AW185" s="50">
        <f t="shared" si="106"/>
        <v>0</v>
      </c>
      <c r="AX185" s="50">
        <f t="shared" si="107"/>
        <v>0</v>
      </c>
      <c r="AY185" s="50">
        <f t="shared" si="108"/>
        <v>0</v>
      </c>
      <c r="AZ185" s="50">
        <f t="shared" si="109"/>
        <v>0</v>
      </c>
      <c r="BA185" s="50">
        <f t="shared" si="110"/>
        <v>22680</v>
      </c>
      <c r="BB185" s="50">
        <f t="shared" si="111"/>
        <v>0</v>
      </c>
    </row>
    <row r="186" spans="2:54" x14ac:dyDescent="0.25">
      <c r="B186" s="14">
        <v>2026</v>
      </c>
      <c r="C186" s="14">
        <v>479</v>
      </c>
      <c r="D186" s="15"/>
      <c r="E186" s="15"/>
      <c r="F186" s="15" t="s">
        <v>58</v>
      </c>
      <c r="G186" s="14" t="e">
        <f>+VLOOKUP(M186,#REF!,5,FALSE)</f>
        <v>#REF!</v>
      </c>
      <c r="H186" s="14" t="e">
        <f>+VLOOKUP(M186,#REF!,7,FALSE)</f>
        <v>#REF!</v>
      </c>
      <c r="I186" s="14"/>
      <c r="J186" s="14"/>
      <c r="K186" s="14"/>
      <c r="L186" s="14"/>
      <c r="M186" s="15" t="str">
        <f t="shared" si="95"/>
        <v>2026EG 2026GGEDISEÑO E IMPRESIÓN DE MATERIAL DE SUFRAGIO Y PRODUCIR MICROFORMAS DIGITALES</v>
      </c>
      <c r="N186" s="15" t="s">
        <v>199</v>
      </c>
      <c r="O186" s="16"/>
      <c r="P186" s="14" t="s">
        <v>59</v>
      </c>
      <c r="Q186" s="14" t="s">
        <v>8</v>
      </c>
      <c r="R186" s="14" t="s">
        <v>60</v>
      </c>
      <c r="S186" s="14" t="s">
        <v>182</v>
      </c>
      <c r="T186" s="14" t="str">
        <f t="shared" si="96"/>
        <v>2.3</v>
      </c>
      <c r="U186" s="17" t="s">
        <v>266</v>
      </c>
      <c r="V186" s="15" t="s">
        <v>267</v>
      </c>
      <c r="W186" s="15"/>
      <c r="X186" s="14" t="s">
        <v>70</v>
      </c>
      <c r="Y186" s="18"/>
      <c r="Z186" s="19">
        <v>5000</v>
      </c>
      <c r="AA186" s="14">
        <v>10</v>
      </c>
      <c r="AB186" s="14"/>
      <c r="AC186" s="14"/>
      <c r="AD186" s="14"/>
      <c r="AE186" s="20"/>
      <c r="AF186" s="20"/>
      <c r="AG186" s="20"/>
      <c r="AH186" s="20"/>
      <c r="AI186" s="20"/>
      <c r="AJ186" s="20"/>
      <c r="AK186" s="20"/>
      <c r="AL186" s="20"/>
      <c r="AM186" s="19">
        <f t="shared" si="97"/>
        <v>50000</v>
      </c>
      <c r="AN186" s="26" t="s">
        <v>3</v>
      </c>
      <c r="AO186" s="50">
        <f t="shared" si="98"/>
        <v>50000</v>
      </c>
      <c r="AP186" s="50">
        <f t="shared" si="99"/>
        <v>0</v>
      </c>
      <c r="AQ186" s="50">
        <f t="shared" si="100"/>
        <v>0</v>
      </c>
      <c r="AR186" s="50">
        <f t="shared" si="101"/>
        <v>0</v>
      </c>
      <c r="AS186" s="50">
        <f t="shared" si="102"/>
        <v>0</v>
      </c>
      <c r="AT186" s="50">
        <f t="shared" si="103"/>
        <v>0</v>
      </c>
      <c r="AU186" s="50">
        <f t="shared" si="104"/>
        <v>0</v>
      </c>
      <c r="AV186" s="50">
        <f t="shared" si="105"/>
        <v>0</v>
      </c>
      <c r="AW186" s="50">
        <f t="shared" si="106"/>
        <v>0</v>
      </c>
      <c r="AX186" s="50">
        <f t="shared" si="107"/>
        <v>0</v>
      </c>
      <c r="AY186" s="50">
        <f t="shared" si="108"/>
        <v>0</v>
      </c>
      <c r="AZ186" s="50">
        <f t="shared" si="109"/>
        <v>0</v>
      </c>
      <c r="BA186" s="50">
        <f t="shared" si="110"/>
        <v>50000</v>
      </c>
      <c r="BB186" s="50">
        <f t="shared" si="111"/>
        <v>0</v>
      </c>
    </row>
    <row r="187" spans="2:54" x14ac:dyDescent="0.25">
      <c r="B187" s="14">
        <v>2026</v>
      </c>
      <c r="C187" s="14">
        <v>479</v>
      </c>
      <c r="D187" s="15"/>
      <c r="E187" s="15"/>
      <c r="F187" s="15" t="s">
        <v>58</v>
      </c>
      <c r="G187" s="14" t="e">
        <f>+VLOOKUP(M187,#REF!,5,FALSE)</f>
        <v>#REF!</v>
      </c>
      <c r="H187" s="14" t="e">
        <f>+VLOOKUP(M187,#REF!,7,FALSE)</f>
        <v>#REF!</v>
      </c>
      <c r="I187" s="14"/>
      <c r="J187" s="14"/>
      <c r="K187" s="14"/>
      <c r="L187" s="14"/>
      <c r="M187" s="15" t="str">
        <f t="shared" si="95"/>
        <v>2026EG 2026GGEDISEÑO E IMPRESIÓN DE MATERIAL DE SUFRAGIO Y PRODUCIR MICROFORMAS DIGITALES</v>
      </c>
      <c r="N187" s="15" t="s">
        <v>199</v>
      </c>
      <c r="O187" s="16"/>
      <c r="P187" s="14" t="s">
        <v>59</v>
      </c>
      <c r="Q187" s="14" t="s">
        <v>8</v>
      </c>
      <c r="R187" s="14" t="s">
        <v>60</v>
      </c>
      <c r="S187" s="14" t="s">
        <v>182</v>
      </c>
      <c r="T187" s="14" t="str">
        <f t="shared" si="96"/>
        <v>2.3</v>
      </c>
      <c r="U187" s="17" t="s">
        <v>266</v>
      </c>
      <c r="V187" s="15" t="s">
        <v>268</v>
      </c>
      <c r="W187" s="15"/>
      <c r="X187" s="14" t="s">
        <v>70</v>
      </c>
      <c r="Y187" s="18"/>
      <c r="Z187" s="19">
        <v>5000</v>
      </c>
      <c r="AA187" s="14">
        <v>10</v>
      </c>
      <c r="AB187" s="14"/>
      <c r="AC187" s="14"/>
      <c r="AD187" s="14"/>
      <c r="AE187" s="20"/>
      <c r="AF187" s="20"/>
      <c r="AG187" s="20"/>
      <c r="AH187" s="20"/>
      <c r="AI187" s="20"/>
      <c r="AJ187" s="20"/>
      <c r="AK187" s="20"/>
      <c r="AL187" s="20"/>
      <c r="AM187" s="19">
        <f t="shared" si="97"/>
        <v>50000</v>
      </c>
      <c r="AN187" s="26" t="s">
        <v>3</v>
      </c>
      <c r="AO187" s="50">
        <f t="shared" si="98"/>
        <v>50000</v>
      </c>
      <c r="AP187" s="50">
        <f t="shared" si="99"/>
        <v>0</v>
      </c>
      <c r="AQ187" s="50">
        <f t="shared" si="100"/>
        <v>0</v>
      </c>
      <c r="AR187" s="50">
        <f t="shared" si="101"/>
        <v>0</v>
      </c>
      <c r="AS187" s="50">
        <f t="shared" si="102"/>
        <v>0</v>
      </c>
      <c r="AT187" s="50">
        <f t="shared" si="103"/>
        <v>0</v>
      </c>
      <c r="AU187" s="50">
        <f t="shared" si="104"/>
        <v>0</v>
      </c>
      <c r="AV187" s="50">
        <f t="shared" si="105"/>
        <v>0</v>
      </c>
      <c r="AW187" s="50">
        <f t="shared" si="106"/>
        <v>0</v>
      </c>
      <c r="AX187" s="50">
        <f t="shared" si="107"/>
        <v>0</v>
      </c>
      <c r="AY187" s="50">
        <f t="shared" si="108"/>
        <v>0</v>
      </c>
      <c r="AZ187" s="50">
        <f t="shared" si="109"/>
        <v>0</v>
      </c>
      <c r="BA187" s="50">
        <f t="shared" si="110"/>
        <v>50000</v>
      </c>
      <c r="BB187" s="50">
        <f t="shared" si="111"/>
        <v>0</v>
      </c>
    </row>
    <row r="188" spans="2:54" x14ac:dyDescent="0.25">
      <c r="B188" s="14">
        <v>2026</v>
      </c>
      <c r="C188" s="14">
        <v>479</v>
      </c>
      <c r="D188" s="15"/>
      <c r="E188" s="15"/>
      <c r="F188" s="15" t="s">
        <v>58</v>
      </c>
      <c r="G188" s="14" t="e">
        <f>+VLOOKUP(M188,#REF!,5,FALSE)</f>
        <v>#REF!</v>
      </c>
      <c r="H188" s="14" t="e">
        <f>+VLOOKUP(M188,#REF!,7,FALSE)</f>
        <v>#REF!</v>
      </c>
      <c r="I188" s="14"/>
      <c r="J188" s="14"/>
      <c r="K188" s="14"/>
      <c r="L188" s="14"/>
      <c r="M188" s="15" t="str">
        <f t="shared" si="95"/>
        <v>2026EG 2026GGEDISEÑO E IMPRESIÓN DE MATERIAL DE SUFRAGIO Y PRODUCIR MICROFORMAS DIGITALES</v>
      </c>
      <c r="N188" s="15" t="s">
        <v>199</v>
      </c>
      <c r="O188" s="16"/>
      <c r="P188" s="14" t="s">
        <v>59</v>
      </c>
      <c r="Q188" s="14" t="s">
        <v>8</v>
      </c>
      <c r="R188" s="14" t="s">
        <v>60</v>
      </c>
      <c r="S188" s="14" t="s">
        <v>182</v>
      </c>
      <c r="T188" s="14" t="str">
        <f t="shared" si="96"/>
        <v>2.3</v>
      </c>
      <c r="U188" s="17" t="s">
        <v>269</v>
      </c>
      <c r="V188" s="15" t="s">
        <v>270</v>
      </c>
      <c r="W188" s="15"/>
      <c r="X188" s="14" t="s">
        <v>70</v>
      </c>
      <c r="Y188" s="18"/>
      <c r="Z188" s="19">
        <v>17.5</v>
      </c>
      <c r="AA188" s="14">
        <v>120</v>
      </c>
      <c r="AB188" s="14"/>
      <c r="AC188" s="14">
        <v>120</v>
      </c>
      <c r="AD188" s="14">
        <v>240</v>
      </c>
      <c r="AE188" s="20"/>
      <c r="AF188" s="20"/>
      <c r="AG188" s="20"/>
      <c r="AH188" s="20"/>
      <c r="AI188" s="20"/>
      <c r="AJ188" s="20"/>
      <c r="AK188" s="20"/>
      <c r="AL188" s="20"/>
      <c r="AM188" s="19">
        <f t="shared" si="97"/>
        <v>8400</v>
      </c>
      <c r="AN188" s="26" t="s">
        <v>3</v>
      </c>
      <c r="AO188" s="50">
        <f t="shared" si="98"/>
        <v>2100</v>
      </c>
      <c r="AP188" s="50">
        <f t="shared" si="99"/>
        <v>0</v>
      </c>
      <c r="AQ188" s="50">
        <f t="shared" si="100"/>
        <v>2100</v>
      </c>
      <c r="AR188" s="50">
        <f t="shared" si="101"/>
        <v>4200</v>
      </c>
      <c r="AS188" s="50">
        <f t="shared" si="102"/>
        <v>0</v>
      </c>
      <c r="AT188" s="50">
        <f t="shared" si="103"/>
        <v>0</v>
      </c>
      <c r="AU188" s="50">
        <f t="shared" si="104"/>
        <v>0</v>
      </c>
      <c r="AV188" s="50">
        <f t="shared" si="105"/>
        <v>0</v>
      </c>
      <c r="AW188" s="50">
        <f t="shared" si="106"/>
        <v>0</v>
      </c>
      <c r="AX188" s="50">
        <f t="shared" si="107"/>
        <v>0</v>
      </c>
      <c r="AY188" s="50">
        <f t="shared" si="108"/>
        <v>0</v>
      </c>
      <c r="AZ188" s="50">
        <f t="shared" si="109"/>
        <v>0</v>
      </c>
      <c r="BA188" s="50">
        <f t="shared" si="110"/>
        <v>8400</v>
      </c>
      <c r="BB188" s="50">
        <f t="shared" si="111"/>
        <v>0</v>
      </c>
    </row>
    <row r="189" spans="2:54" x14ac:dyDescent="0.25">
      <c r="B189" s="14">
        <v>2026</v>
      </c>
      <c r="C189" s="14">
        <v>479</v>
      </c>
      <c r="D189" s="15"/>
      <c r="E189" s="15"/>
      <c r="F189" s="15" t="s">
        <v>58</v>
      </c>
      <c r="G189" s="14" t="e">
        <f>+VLOOKUP(M189,#REF!,5,FALSE)</f>
        <v>#REF!</v>
      </c>
      <c r="H189" s="14" t="e">
        <f>+VLOOKUP(M189,#REF!,7,FALSE)</f>
        <v>#REF!</v>
      </c>
      <c r="I189" s="14"/>
      <c r="J189" s="14"/>
      <c r="K189" s="14"/>
      <c r="L189" s="14"/>
      <c r="M189" s="15" t="str">
        <f t="shared" si="95"/>
        <v>2026EG 2026GIEEGESTIÓN DE ACTIVIDADES Y PRODUCTOS DE COMUNICACIÓN EN MEDIOS TRADICIONALES Y PLATAFORMAS DIGITALES</v>
      </c>
      <c r="N189" s="15" t="s">
        <v>271</v>
      </c>
      <c r="O189" s="16"/>
      <c r="P189" s="14" t="s">
        <v>59</v>
      </c>
      <c r="Q189" s="14" t="s">
        <v>9</v>
      </c>
      <c r="R189" s="14" t="s">
        <v>60</v>
      </c>
      <c r="S189" s="14" t="s">
        <v>182</v>
      </c>
      <c r="T189" s="14" t="str">
        <f t="shared" si="96"/>
        <v>2.3</v>
      </c>
      <c r="U189" s="17" t="s">
        <v>185</v>
      </c>
      <c r="V189" s="15" t="s">
        <v>272</v>
      </c>
      <c r="W189" s="15"/>
      <c r="X189" s="14" t="s">
        <v>74</v>
      </c>
      <c r="Y189" s="18"/>
      <c r="Z189" s="19">
        <v>52500</v>
      </c>
      <c r="AA189" s="14">
        <v>1</v>
      </c>
      <c r="AB189" s="14"/>
      <c r="AC189" s="14"/>
      <c r="AD189" s="14"/>
      <c r="AE189" s="20"/>
      <c r="AF189" s="20"/>
      <c r="AG189" s="20"/>
      <c r="AH189" s="20"/>
      <c r="AI189" s="20"/>
      <c r="AJ189" s="20"/>
      <c r="AK189" s="20"/>
      <c r="AL189" s="20"/>
      <c r="AM189" s="19">
        <f t="shared" si="97"/>
        <v>52500</v>
      </c>
      <c r="AN189" s="26" t="s">
        <v>3</v>
      </c>
      <c r="AO189" s="50">
        <f t="shared" si="98"/>
        <v>52500</v>
      </c>
      <c r="AP189" s="50">
        <f t="shared" si="99"/>
        <v>0</v>
      </c>
      <c r="AQ189" s="50">
        <f t="shared" si="100"/>
        <v>0</v>
      </c>
      <c r="AR189" s="50">
        <f t="shared" si="101"/>
        <v>0</v>
      </c>
      <c r="AS189" s="50">
        <f t="shared" si="102"/>
        <v>0</v>
      </c>
      <c r="AT189" s="50">
        <f t="shared" si="103"/>
        <v>0</v>
      </c>
      <c r="AU189" s="50">
        <f t="shared" si="104"/>
        <v>0</v>
      </c>
      <c r="AV189" s="50">
        <f t="shared" si="105"/>
        <v>0</v>
      </c>
      <c r="AW189" s="50">
        <f t="shared" si="106"/>
        <v>0</v>
      </c>
      <c r="AX189" s="50">
        <f t="shared" si="107"/>
        <v>0</v>
      </c>
      <c r="AY189" s="50">
        <f t="shared" si="108"/>
        <v>0</v>
      </c>
      <c r="AZ189" s="50">
        <f t="shared" si="109"/>
        <v>0</v>
      </c>
      <c r="BA189" s="50">
        <f t="shared" si="110"/>
        <v>52500</v>
      </c>
      <c r="BB189" s="50">
        <f t="shared" si="111"/>
        <v>0</v>
      </c>
    </row>
    <row r="190" spans="2:54" x14ac:dyDescent="0.25">
      <c r="B190" s="14">
        <v>2026</v>
      </c>
      <c r="C190" s="14">
        <v>479</v>
      </c>
      <c r="D190" s="15"/>
      <c r="E190" s="15"/>
      <c r="F190" s="15" t="s">
        <v>58</v>
      </c>
      <c r="G190" s="14" t="e">
        <f>+VLOOKUP(M190,#REF!,5,FALSE)</f>
        <v>#REF!</v>
      </c>
      <c r="H190" s="14" t="e">
        <f>+VLOOKUP(M190,#REF!,7,FALSE)</f>
        <v>#REF!</v>
      </c>
      <c r="I190" s="14"/>
      <c r="J190" s="14"/>
      <c r="K190" s="14"/>
      <c r="L190" s="14"/>
      <c r="M190" s="15" t="str">
        <f t="shared" si="95"/>
        <v>2026EG 2026GIEEGESTIÓN DE ACTIVIDADES Y PRODUCTOS DE COMUNICACIÓN EN MEDIOS TRADICIONALES Y PLATAFORMAS DIGITALES</v>
      </c>
      <c r="N190" s="15" t="s">
        <v>271</v>
      </c>
      <c r="O190" s="16"/>
      <c r="P190" s="14" t="s">
        <v>59</v>
      </c>
      <c r="Q190" s="14" t="s">
        <v>9</v>
      </c>
      <c r="R190" s="14" t="s">
        <v>60</v>
      </c>
      <c r="S190" s="14" t="s">
        <v>182</v>
      </c>
      <c r="T190" s="14" t="str">
        <f t="shared" si="96"/>
        <v>2.3</v>
      </c>
      <c r="U190" s="17" t="s">
        <v>273</v>
      </c>
      <c r="V190" s="15" t="s">
        <v>274</v>
      </c>
      <c r="W190" s="15"/>
      <c r="X190" s="14" t="s">
        <v>74</v>
      </c>
      <c r="Y190" s="18"/>
      <c r="Z190" s="19">
        <v>4000</v>
      </c>
      <c r="AA190" s="14"/>
      <c r="AB190" s="14">
        <v>1</v>
      </c>
      <c r="AC190" s="14"/>
      <c r="AD190" s="14"/>
      <c r="AE190" s="20"/>
      <c r="AF190" s="20"/>
      <c r="AG190" s="20"/>
      <c r="AH190" s="20"/>
      <c r="AI190" s="20"/>
      <c r="AJ190" s="20"/>
      <c r="AK190" s="20"/>
      <c r="AL190" s="20"/>
      <c r="AM190" s="19">
        <f t="shared" si="97"/>
        <v>4000</v>
      </c>
      <c r="AN190" s="26" t="s">
        <v>3</v>
      </c>
      <c r="AO190" s="50">
        <f t="shared" si="98"/>
        <v>0</v>
      </c>
      <c r="AP190" s="50">
        <f t="shared" si="99"/>
        <v>4000</v>
      </c>
      <c r="AQ190" s="50">
        <f t="shared" si="100"/>
        <v>0</v>
      </c>
      <c r="AR190" s="50">
        <f t="shared" si="101"/>
        <v>0</v>
      </c>
      <c r="AS190" s="50">
        <f t="shared" si="102"/>
        <v>0</v>
      </c>
      <c r="AT190" s="50">
        <f t="shared" si="103"/>
        <v>0</v>
      </c>
      <c r="AU190" s="50">
        <f t="shared" si="104"/>
        <v>0</v>
      </c>
      <c r="AV190" s="50">
        <f t="shared" si="105"/>
        <v>0</v>
      </c>
      <c r="AW190" s="50">
        <f t="shared" si="106"/>
        <v>0</v>
      </c>
      <c r="AX190" s="50">
        <f t="shared" si="107"/>
        <v>0</v>
      </c>
      <c r="AY190" s="50">
        <f t="shared" si="108"/>
        <v>0</v>
      </c>
      <c r="AZ190" s="50">
        <f t="shared" si="109"/>
        <v>0</v>
      </c>
      <c r="BA190" s="50">
        <f t="shared" si="110"/>
        <v>4000</v>
      </c>
      <c r="BB190" s="50">
        <f t="shared" si="111"/>
        <v>0</v>
      </c>
    </row>
    <row r="191" spans="2:54" x14ac:dyDescent="0.25">
      <c r="B191" s="14">
        <v>2026</v>
      </c>
      <c r="C191" s="14">
        <v>479</v>
      </c>
      <c r="D191" s="15"/>
      <c r="E191" s="15"/>
      <c r="F191" s="15" t="s">
        <v>58</v>
      </c>
      <c r="G191" s="14" t="e">
        <f>+VLOOKUP(M191,#REF!,5,FALSE)</f>
        <v>#REF!</v>
      </c>
      <c r="H191" s="14" t="e">
        <f>+VLOOKUP(M191,#REF!,7,FALSE)</f>
        <v>#REF!</v>
      </c>
      <c r="I191" s="14"/>
      <c r="J191" s="14"/>
      <c r="K191" s="14"/>
      <c r="L191" s="14"/>
      <c r="M191" s="15" t="str">
        <f t="shared" si="95"/>
        <v>2026EG 2026GIEEGESTIÓN DE ACTIVIDADES Y PRODUCTOS DE COMUNICACIÓN EN MEDIOS TRADICIONALES Y PLATAFORMAS DIGITALES</v>
      </c>
      <c r="N191" s="15" t="s">
        <v>271</v>
      </c>
      <c r="O191" s="16"/>
      <c r="P191" s="14" t="s">
        <v>59</v>
      </c>
      <c r="Q191" s="14" t="s">
        <v>9</v>
      </c>
      <c r="R191" s="14" t="s">
        <v>60</v>
      </c>
      <c r="S191" s="14" t="s">
        <v>182</v>
      </c>
      <c r="T191" s="14" t="str">
        <f t="shared" si="96"/>
        <v>2.3</v>
      </c>
      <c r="U191" s="17" t="s">
        <v>273</v>
      </c>
      <c r="V191" s="15" t="s">
        <v>275</v>
      </c>
      <c r="W191" s="15"/>
      <c r="X191" s="14" t="s">
        <v>74</v>
      </c>
      <c r="Y191" s="18"/>
      <c r="Z191" s="19">
        <v>4000</v>
      </c>
      <c r="AA191" s="14"/>
      <c r="AB191" s="14">
        <v>1</v>
      </c>
      <c r="AC191" s="14"/>
      <c r="AD191" s="14"/>
      <c r="AE191" s="20"/>
      <c r="AF191" s="20"/>
      <c r="AG191" s="20"/>
      <c r="AH191" s="20"/>
      <c r="AI191" s="20"/>
      <c r="AJ191" s="20"/>
      <c r="AK191" s="20"/>
      <c r="AL191" s="20"/>
      <c r="AM191" s="19">
        <f t="shared" si="97"/>
        <v>4000</v>
      </c>
      <c r="AN191" s="26" t="s">
        <v>3</v>
      </c>
      <c r="AO191" s="50">
        <f t="shared" si="98"/>
        <v>0</v>
      </c>
      <c r="AP191" s="50">
        <f t="shared" si="99"/>
        <v>4000</v>
      </c>
      <c r="AQ191" s="50">
        <f t="shared" si="100"/>
        <v>0</v>
      </c>
      <c r="AR191" s="50">
        <f t="shared" si="101"/>
        <v>0</v>
      </c>
      <c r="AS191" s="50">
        <f t="shared" si="102"/>
        <v>0</v>
      </c>
      <c r="AT191" s="50">
        <f t="shared" si="103"/>
        <v>0</v>
      </c>
      <c r="AU191" s="50">
        <f t="shared" si="104"/>
        <v>0</v>
      </c>
      <c r="AV191" s="50">
        <f t="shared" si="105"/>
        <v>0</v>
      </c>
      <c r="AW191" s="50">
        <f t="shared" si="106"/>
        <v>0</v>
      </c>
      <c r="AX191" s="50">
        <f t="shared" si="107"/>
        <v>0</v>
      </c>
      <c r="AY191" s="50">
        <f t="shared" si="108"/>
        <v>0</v>
      </c>
      <c r="AZ191" s="50">
        <f t="shared" si="109"/>
        <v>0</v>
      </c>
      <c r="BA191" s="50">
        <f t="shared" si="110"/>
        <v>4000</v>
      </c>
      <c r="BB191" s="50">
        <f t="shared" si="111"/>
        <v>0</v>
      </c>
    </row>
    <row r="192" spans="2:54" x14ac:dyDescent="0.25">
      <c r="B192" s="14">
        <v>2026</v>
      </c>
      <c r="C192" s="14">
        <v>479</v>
      </c>
      <c r="D192" s="15"/>
      <c r="E192" s="15"/>
      <c r="F192" s="15" t="s">
        <v>58</v>
      </c>
      <c r="G192" s="14" t="e">
        <f>+VLOOKUP(M192,#REF!,5,FALSE)</f>
        <v>#REF!</v>
      </c>
      <c r="H192" s="14" t="e">
        <f>+VLOOKUP(M192,#REF!,7,FALSE)</f>
        <v>#REF!</v>
      </c>
      <c r="I192" s="14"/>
      <c r="J192" s="14"/>
      <c r="K192" s="14"/>
      <c r="L192" s="14"/>
      <c r="M192" s="15" t="str">
        <f t="shared" si="95"/>
        <v>2026EG 2026GIEEGESTIÓN DE ACTIVIDADES Y PRODUCTOS DE COMUNICACIÓN EN MEDIOS TRADICIONALES Y PLATAFORMAS DIGITALES</v>
      </c>
      <c r="N192" s="15" t="s">
        <v>271</v>
      </c>
      <c r="O192" s="16"/>
      <c r="P192" s="14" t="s">
        <v>59</v>
      </c>
      <c r="Q192" s="14" t="s">
        <v>9</v>
      </c>
      <c r="R192" s="14" t="s">
        <v>60</v>
      </c>
      <c r="S192" s="14" t="s">
        <v>182</v>
      </c>
      <c r="T192" s="14" t="str">
        <f t="shared" si="96"/>
        <v>2.3</v>
      </c>
      <c r="U192" s="17" t="s">
        <v>273</v>
      </c>
      <c r="V192" s="15" t="s">
        <v>276</v>
      </c>
      <c r="W192" s="15"/>
      <c r="X192" s="14" t="s">
        <v>74</v>
      </c>
      <c r="Y192" s="18"/>
      <c r="Z192" s="19">
        <v>4000</v>
      </c>
      <c r="AA192" s="14"/>
      <c r="AB192" s="14">
        <v>1</v>
      </c>
      <c r="AC192" s="14"/>
      <c r="AD192" s="14"/>
      <c r="AE192" s="20"/>
      <c r="AF192" s="20"/>
      <c r="AG192" s="20"/>
      <c r="AH192" s="20"/>
      <c r="AI192" s="20"/>
      <c r="AJ192" s="20"/>
      <c r="AK192" s="20"/>
      <c r="AL192" s="20"/>
      <c r="AM192" s="19">
        <f t="shared" si="97"/>
        <v>4000</v>
      </c>
      <c r="AN192" s="26" t="s">
        <v>3</v>
      </c>
      <c r="AO192" s="50">
        <f t="shared" si="98"/>
        <v>0</v>
      </c>
      <c r="AP192" s="50">
        <f t="shared" si="99"/>
        <v>4000</v>
      </c>
      <c r="AQ192" s="50">
        <f t="shared" si="100"/>
        <v>0</v>
      </c>
      <c r="AR192" s="50">
        <f t="shared" si="101"/>
        <v>0</v>
      </c>
      <c r="AS192" s="50">
        <f t="shared" si="102"/>
        <v>0</v>
      </c>
      <c r="AT192" s="50">
        <f t="shared" si="103"/>
        <v>0</v>
      </c>
      <c r="AU192" s="50">
        <f t="shared" si="104"/>
        <v>0</v>
      </c>
      <c r="AV192" s="50">
        <f t="shared" si="105"/>
        <v>0</v>
      </c>
      <c r="AW192" s="50">
        <f t="shared" si="106"/>
        <v>0</v>
      </c>
      <c r="AX192" s="50">
        <f t="shared" si="107"/>
        <v>0</v>
      </c>
      <c r="AY192" s="50">
        <f t="shared" si="108"/>
        <v>0</v>
      </c>
      <c r="AZ192" s="50">
        <f t="shared" si="109"/>
        <v>0</v>
      </c>
      <c r="BA192" s="50">
        <f t="shared" si="110"/>
        <v>4000</v>
      </c>
      <c r="BB192" s="50">
        <f t="shared" si="111"/>
        <v>0</v>
      </c>
    </row>
    <row r="193" spans="2:54" x14ac:dyDescent="0.25">
      <c r="B193" s="14">
        <v>2026</v>
      </c>
      <c r="C193" s="14">
        <v>479</v>
      </c>
      <c r="D193" s="15"/>
      <c r="E193" s="15"/>
      <c r="F193" s="15" t="s">
        <v>58</v>
      </c>
      <c r="G193" s="14" t="e">
        <f>+VLOOKUP(M193,#REF!,5,FALSE)</f>
        <v>#REF!</v>
      </c>
      <c r="H193" s="14" t="e">
        <f>+VLOOKUP(M193,#REF!,7,FALSE)</f>
        <v>#REF!</v>
      </c>
      <c r="I193" s="14"/>
      <c r="J193" s="14"/>
      <c r="K193" s="14"/>
      <c r="L193" s="14"/>
      <c r="M193" s="15" t="str">
        <f t="shared" si="95"/>
        <v>2026EG 2026GIEEGESTIÓN DE ACTIVIDADES Y PRODUCTOS DE COMUNICACIÓN EN MEDIOS TRADICIONALES Y PLATAFORMAS DIGITALES</v>
      </c>
      <c r="N193" s="15" t="s">
        <v>271</v>
      </c>
      <c r="O193" s="16"/>
      <c r="P193" s="14" t="s">
        <v>59</v>
      </c>
      <c r="Q193" s="14" t="s">
        <v>9</v>
      </c>
      <c r="R193" s="14" t="s">
        <v>60</v>
      </c>
      <c r="S193" s="14" t="s">
        <v>182</v>
      </c>
      <c r="T193" s="14" t="str">
        <f t="shared" si="96"/>
        <v>2.3</v>
      </c>
      <c r="U193" s="17" t="s">
        <v>273</v>
      </c>
      <c r="V193" s="15" t="s">
        <v>277</v>
      </c>
      <c r="W193" s="15"/>
      <c r="X193" s="14" t="s">
        <v>74</v>
      </c>
      <c r="Y193" s="18"/>
      <c r="Z193" s="19">
        <v>4000</v>
      </c>
      <c r="AA193" s="14"/>
      <c r="AB193" s="14">
        <v>1</v>
      </c>
      <c r="AC193" s="14"/>
      <c r="AD193" s="14"/>
      <c r="AE193" s="20"/>
      <c r="AF193" s="20"/>
      <c r="AG193" s="20"/>
      <c r="AH193" s="20"/>
      <c r="AI193" s="20"/>
      <c r="AJ193" s="20"/>
      <c r="AK193" s="20"/>
      <c r="AL193" s="20"/>
      <c r="AM193" s="19">
        <f t="shared" si="97"/>
        <v>4000</v>
      </c>
      <c r="AN193" s="26" t="s">
        <v>3</v>
      </c>
      <c r="AO193" s="50">
        <f t="shared" si="98"/>
        <v>0</v>
      </c>
      <c r="AP193" s="50">
        <f t="shared" si="99"/>
        <v>4000</v>
      </c>
      <c r="AQ193" s="50">
        <f t="shared" si="100"/>
        <v>0</v>
      </c>
      <c r="AR193" s="50">
        <f t="shared" si="101"/>
        <v>0</v>
      </c>
      <c r="AS193" s="50">
        <f t="shared" si="102"/>
        <v>0</v>
      </c>
      <c r="AT193" s="50">
        <f t="shared" si="103"/>
        <v>0</v>
      </c>
      <c r="AU193" s="50">
        <f t="shared" si="104"/>
        <v>0</v>
      </c>
      <c r="AV193" s="50">
        <f t="shared" si="105"/>
        <v>0</v>
      </c>
      <c r="AW193" s="50">
        <f t="shared" si="106"/>
        <v>0</v>
      </c>
      <c r="AX193" s="50">
        <f t="shared" si="107"/>
        <v>0</v>
      </c>
      <c r="AY193" s="50">
        <f t="shared" si="108"/>
        <v>0</v>
      </c>
      <c r="AZ193" s="50">
        <f t="shared" si="109"/>
        <v>0</v>
      </c>
      <c r="BA193" s="50">
        <f t="shared" si="110"/>
        <v>4000</v>
      </c>
      <c r="BB193" s="50">
        <f t="shared" si="111"/>
        <v>0</v>
      </c>
    </row>
    <row r="194" spans="2:54" x14ac:dyDescent="0.25">
      <c r="B194" s="14">
        <v>2026</v>
      </c>
      <c r="C194" s="14">
        <v>479</v>
      </c>
      <c r="D194" s="15"/>
      <c r="E194" s="15"/>
      <c r="F194" s="15" t="s">
        <v>58</v>
      </c>
      <c r="G194" s="14" t="e">
        <f>+VLOOKUP(M194,#REF!,5,FALSE)</f>
        <v>#REF!</v>
      </c>
      <c r="H194" s="14" t="e">
        <f>+VLOOKUP(M194,#REF!,7,FALSE)</f>
        <v>#REF!</v>
      </c>
      <c r="I194" s="14"/>
      <c r="J194" s="14"/>
      <c r="K194" s="14"/>
      <c r="L194" s="14"/>
      <c r="M194" s="15" t="str">
        <f t="shared" si="95"/>
        <v>2026EG 2026GIEEGESTIÓN DE ACTIVIDADES Y PRODUCTOS DE COMUNICACIÓN EN MEDIOS TRADICIONALES Y PLATAFORMAS DIGITALES</v>
      </c>
      <c r="N194" s="15" t="s">
        <v>271</v>
      </c>
      <c r="O194" s="16"/>
      <c r="P194" s="14" t="s">
        <v>59</v>
      </c>
      <c r="Q194" s="14" t="s">
        <v>9</v>
      </c>
      <c r="R194" s="14" t="s">
        <v>60</v>
      </c>
      <c r="S194" s="14" t="s">
        <v>182</v>
      </c>
      <c r="T194" s="14" t="str">
        <f t="shared" si="96"/>
        <v>2.3</v>
      </c>
      <c r="U194" s="17" t="s">
        <v>273</v>
      </c>
      <c r="V194" s="15" t="s">
        <v>278</v>
      </c>
      <c r="W194" s="15"/>
      <c r="X194" s="14" t="s">
        <v>74</v>
      </c>
      <c r="Y194" s="18"/>
      <c r="Z194" s="19">
        <v>4000</v>
      </c>
      <c r="AA194" s="14"/>
      <c r="AB194" s="14">
        <v>1</v>
      </c>
      <c r="AC194" s="14"/>
      <c r="AD194" s="14"/>
      <c r="AE194" s="20"/>
      <c r="AF194" s="20"/>
      <c r="AG194" s="20"/>
      <c r="AH194" s="20"/>
      <c r="AI194" s="20"/>
      <c r="AJ194" s="20"/>
      <c r="AK194" s="20"/>
      <c r="AL194" s="20"/>
      <c r="AM194" s="19">
        <f t="shared" si="97"/>
        <v>4000</v>
      </c>
      <c r="AN194" s="26" t="s">
        <v>3</v>
      </c>
      <c r="AO194" s="50">
        <f t="shared" si="98"/>
        <v>0</v>
      </c>
      <c r="AP194" s="50">
        <f t="shared" si="99"/>
        <v>4000</v>
      </c>
      <c r="AQ194" s="50">
        <f t="shared" si="100"/>
        <v>0</v>
      </c>
      <c r="AR194" s="50">
        <f t="shared" si="101"/>
        <v>0</v>
      </c>
      <c r="AS194" s="50">
        <f t="shared" si="102"/>
        <v>0</v>
      </c>
      <c r="AT194" s="50">
        <f t="shared" si="103"/>
        <v>0</v>
      </c>
      <c r="AU194" s="50">
        <f t="shared" si="104"/>
        <v>0</v>
      </c>
      <c r="AV194" s="50">
        <f t="shared" si="105"/>
        <v>0</v>
      </c>
      <c r="AW194" s="50">
        <f t="shared" si="106"/>
        <v>0</v>
      </c>
      <c r="AX194" s="50">
        <f t="shared" si="107"/>
        <v>0</v>
      </c>
      <c r="AY194" s="50">
        <f t="shared" si="108"/>
        <v>0</v>
      </c>
      <c r="AZ194" s="50">
        <f t="shared" si="109"/>
        <v>0</v>
      </c>
      <c r="BA194" s="50">
        <f t="shared" si="110"/>
        <v>4000</v>
      </c>
      <c r="BB194" s="50">
        <f t="shared" si="111"/>
        <v>0</v>
      </c>
    </row>
    <row r="195" spans="2:54" x14ac:dyDescent="0.25">
      <c r="B195" s="14">
        <v>2026</v>
      </c>
      <c r="C195" s="14">
        <v>479</v>
      </c>
      <c r="D195" s="15"/>
      <c r="E195" s="15"/>
      <c r="F195" s="15" t="s">
        <v>58</v>
      </c>
      <c r="G195" s="14" t="e">
        <f>+VLOOKUP(M195,#REF!,5,FALSE)</f>
        <v>#REF!</v>
      </c>
      <c r="H195" s="14" t="e">
        <f>+VLOOKUP(M195,#REF!,7,FALSE)</f>
        <v>#REF!</v>
      </c>
      <c r="I195" s="14"/>
      <c r="J195" s="14"/>
      <c r="K195" s="14"/>
      <c r="L195" s="14"/>
      <c r="M195" s="15" t="str">
        <f t="shared" si="95"/>
        <v>2026EG 2026GIEEGESTIÓN DE ACTIVIDADES Y PRODUCTOS DE COMUNICACIÓN EN MEDIOS TRADICIONALES Y PLATAFORMAS DIGITALES</v>
      </c>
      <c r="N195" s="15" t="s">
        <v>271</v>
      </c>
      <c r="O195" s="16"/>
      <c r="P195" s="14" t="s">
        <v>59</v>
      </c>
      <c r="Q195" s="14" t="s">
        <v>9</v>
      </c>
      <c r="R195" s="14" t="s">
        <v>60</v>
      </c>
      <c r="S195" s="14" t="s">
        <v>182</v>
      </c>
      <c r="T195" s="14" t="str">
        <f t="shared" si="96"/>
        <v>2.3</v>
      </c>
      <c r="U195" s="17" t="s">
        <v>273</v>
      </c>
      <c r="V195" s="15" t="s">
        <v>279</v>
      </c>
      <c r="W195" s="15"/>
      <c r="X195" s="14" t="s">
        <v>74</v>
      </c>
      <c r="Y195" s="18"/>
      <c r="Z195" s="19">
        <v>4000</v>
      </c>
      <c r="AA195" s="14"/>
      <c r="AB195" s="14">
        <v>1</v>
      </c>
      <c r="AC195" s="14"/>
      <c r="AD195" s="14"/>
      <c r="AE195" s="20"/>
      <c r="AF195" s="20"/>
      <c r="AG195" s="20"/>
      <c r="AH195" s="20"/>
      <c r="AI195" s="20"/>
      <c r="AJ195" s="20"/>
      <c r="AK195" s="20"/>
      <c r="AL195" s="20"/>
      <c r="AM195" s="19">
        <f t="shared" si="97"/>
        <v>4000</v>
      </c>
      <c r="AN195" s="26" t="s">
        <v>3</v>
      </c>
      <c r="AO195" s="50">
        <f t="shared" si="98"/>
        <v>0</v>
      </c>
      <c r="AP195" s="50">
        <f t="shared" si="99"/>
        <v>4000</v>
      </c>
      <c r="AQ195" s="50">
        <f t="shared" si="100"/>
        <v>0</v>
      </c>
      <c r="AR195" s="50">
        <f t="shared" si="101"/>
        <v>0</v>
      </c>
      <c r="AS195" s="50">
        <f t="shared" si="102"/>
        <v>0</v>
      </c>
      <c r="AT195" s="50">
        <f t="shared" si="103"/>
        <v>0</v>
      </c>
      <c r="AU195" s="50">
        <f t="shared" si="104"/>
        <v>0</v>
      </c>
      <c r="AV195" s="50">
        <f t="shared" si="105"/>
        <v>0</v>
      </c>
      <c r="AW195" s="50">
        <f t="shared" si="106"/>
        <v>0</v>
      </c>
      <c r="AX195" s="50">
        <f t="shared" si="107"/>
        <v>0</v>
      </c>
      <c r="AY195" s="50">
        <f t="shared" si="108"/>
        <v>0</v>
      </c>
      <c r="AZ195" s="50">
        <f t="shared" si="109"/>
        <v>0</v>
      </c>
      <c r="BA195" s="50">
        <f t="shared" si="110"/>
        <v>4000</v>
      </c>
      <c r="BB195" s="50">
        <f t="shared" si="111"/>
        <v>0</v>
      </c>
    </row>
    <row r="196" spans="2:54" x14ac:dyDescent="0.25">
      <c r="B196" s="14">
        <v>2026</v>
      </c>
      <c r="C196" s="14">
        <v>479</v>
      </c>
      <c r="D196" s="15"/>
      <c r="E196" s="15"/>
      <c r="F196" s="15" t="s">
        <v>58</v>
      </c>
      <c r="G196" s="14" t="e">
        <f>+VLOOKUP(M196,#REF!,5,FALSE)</f>
        <v>#REF!</v>
      </c>
      <c r="H196" s="14" t="e">
        <f>+VLOOKUP(M196,#REF!,7,FALSE)</f>
        <v>#REF!</v>
      </c>
      <c r="I196" s="14"/>
      <c r="J196" s="14"/>
      <c r="K196" s="14"/>
      <c r="L196" s="14"/>
      <c r="M196" s="15" t="str">
        <f t="shared" ref="M196:M259" si="112">+CONCATENATE(B196,R196,Q196,N196)</f>
        <v>2026EG 2026GIEEGESTIÓN DE ACTIVIDADES Y PRODUCTOS DE COMUNICACIÓN EN MEDIOS TRADICIONALES Y PLATAFORMAS DIGITALES</v>
      </c>
      <c r="N196" s="15" t="s">
        <v>271</v>
      </c>
      <c r="O196" s="16"/>
      <c r="P196" s="14" t="s">
        <v>59</v>
      </c>
      <c r="Q196" s="14" t="s">
        <v>9</v>
      </c>
      <c r="R196" s="14" t="s">
        <v>60</v>
      </c>
      <c r="S196" s="14" t="s">
        <v>182</v>
      </c>
      <c r="T196" s="14" t="str">
        <f t="shared" ref="T196:T259" si="113">+MID(U196,1,3)</f>
        <v>2.3</v>
      </c>
      <c r="U196" s="17" t="s">
        <v>273</v>
      </c>
      <c r="V196" s="15" t="s">
        <v>280</v>
      </c>
      <c r="W196" s="15"/>
      <c r="X196" s="14" t="s">
        <v>74</v>
      </c>
      <c r="Y196" s="18"/>
      <c r="Z196" s="19">
        <v>4000</v>
      </c>
      <c r="AA196" s="14"/>
      <c r="AB196" s="14">
        <v>1</v>
      </c>
      <c r="AC196" s="14"/>
      <c r="AD196" s="14"/>
      <c r="AE196" s="20"/>
      <c r="AF196" s="20"/>
      <c r="AG196" s="20"/>
      <c r="AH196" s="20"/>
      <c r="AI196" s="20"/>
      <c r="AJ196" s="20"/>
      <c r="AK196" s="20"/>
      <c r="AL196" s="20"/>
      <c r="AM196" s="19">
        <f t="shared" ref="AM196:AM259" si="114">+IFERROR(IF(OR(X196="LOCADOR",X196="VIATICOS",X196="CAJA CHICA"),IF(X196="LOCADOR",Y196*(Z196/30)*SUM(AA196:AL196),Y196*Z196*SUM(AA196:AL196)),Z196*SUM(AA196:AL196)),"")</f>
        <v>4000</v>
      </c>
      <c r="AN196" s="26" t="s">
        <v>3</v>
      </c>
      <c r="AO196" s="50">
        <f t="shared" ref="AO196:AO259" si="115">+AA196*$Z196</f>
        <v>0</v>
      </c>
      <c r="AP196" s="50">
        <f t="shared" ref="AP196:AP259" si="116">+AB196*$Z196</f>
        <v>4000</v>
      </c>
      <c r="AQ196" s="50">
        <f t="shared" ref="AQ196:AQ259" si="117">+AC196*$Z196</f>
        <v>0</v>
      </c>
      <c r="AR196" s="50">
        <f t="shared" ref="AR196:AR259" si="118">+AD196*$Z196</f>
        <v>0</v>
      </c>
      <c r="AS196" s="50">
        <f t="shared" ref="AS196:AS259" si="119">+AE196*$Z196</f>
        <v>0</v>
      </c>
      <c r="AT196" s="50">
        <f t="shared" ref="AT196:AT259" si="120">+AF196*$Z196</f>
        <v>0</v>
      </c>
      <c r="AU196" s="50">
        <f t="shared" ref="AU196:AU259" si="121">+AG196*$Z196</f>
        <v>0</v>
      </c>
      <c r="AV196" s="50">
        <f t="shared" ref="AV196:AV259" si="122">+AH196*$Z196</f>
        <v>0</v>
      </c>
      <c r="AW196" s="50">
        <f t="shared" ref="AW196:AW259" si="123">+AI196*$Z196</f>
        <v>0</v>
      </c>
      <c r="AX196" s="50">
        <f t="shared" ref="AX196:AX259" si="124">+AJ196*$Z196</f>
        <v>0</v>
      </c>
      <c r="AY196" s="50">
        <f t="shared" ref="AY196:AY259" si="125">+AK196*$Z196</f>
        <v>0</v>
      </c>
      <c r="AZ196" s="50">
        <f t="shared" ref="AZ196:AZ259" si="126">+AL196*$Z196</f>
        <v>0</v>
      </c>
      <c r="BA196" s="50">
        <f t="shared" ref="BA196:BA259" si="127">+ROUNDUP(SUM(AO196:AZ196),0)</f>
        <v>4000</v>
      </c>
      <c r="BB196" s="50">
        <f t="shared" ref="BB196:BB259" si="128">+AM196-BA196</f>
        <v>0</v>
      </c>
    </row>
    <row r="197" spans="2:54" x14ac:dyDescent="0.25">
      <c r="B197" s="14">
        <v>2026</v>
      </c>
      <c r="C197" s="14">
        <v>479</v>
      </c>
      <c r="D197" s="15"/>
      <c r="E197" s="15"/>
      <c r="F197" s="15" t="s">
        <v>58</v>
      </c>
      <c r="G197" s="14" t="e">
        <f>+VLOOKUP(M197,#REF!,5,FALSE)</f>
        <v>#REF!</v>
      </c>
      <c r="H197" s="14" t="e">
        <f>+VLOOKUP(M197,#REF!,7,FALSE)</f>
        <v>#REF!</v>
      </c>
      <c r="I197" s="14"/>
      <c r="J197" s="14"/>
      <c r="K197" s="14"/>
      <c r="L197" s="14"/>
      <c r="M197" s="15" t="str">
        <f t="shared" si="112"/>
        <v>2026EG 2026GIEEGESTIÓN DE ACTIVIDADES Y PRODUCTOS DE COMUNICACIÓN EN MEDIOS TRADICIONALES Y PLATAFORMAS DIGITALES</v>
      </c>
      <c r="N197" s="15" t="s">
        <v>271</v>
      </c>
      <c r="O197" s="16"/>
      <c r="P197" s="14" t="s">
        <v>59</v>
      </c>
      <c r="Q197" s="14" t="s">
        <v>9</v>
      </c>
      <c r="R197" s="14" t="s">
        <v>60</v>
      </c>
      <c r="S197" s="14" t="s">
        <v>182</v>
      </c>
      <c r="T197" s="14" t="str">
        <f t="shared" si="113"/>
        <v>2.3</v>
      </c>
      <c r="U197" s="17" t="s">
        <v>273</v>
      </c>
      <c r="V197" s="15" t="s">
        <v>281</v>
      </c>
      <c r="W197" s="15"/>
      <c r="X197" s="14" t="s">
        <v>74</v>
      </c>
      <c r="Y197" s="18"/>
      <c r="Z197" s="19">
        <v>15000</v>
      </c>
      <c r="AA197" s="14"/>
      <c r="AB197" s="14">
        <v>1</v>
      </c>
      <c r="AC197" s="14"/>
      <c r="AD197" s="14"/>
      <c r="AE197" s="20"/>
      <c r="AF197" s="20"/>
      <c r="AG197" s="20"/>
      <c r="AH197" s="20"/>
      <c r="AI197" s="20"/>
      <c r="AJ197" s="20"/>
      <c r="AK197" s="20"/>
      <c r="AL197" s="20"/>
      <c r="AM197" s="19">
        <f t="shared" si="114"/>
        <v>15000</v>
      </c>
      <c r="AN197" s="26" t="s">
        <v>3</v>
      </c>
      <c r="AO197" s="50">
        <f t="shared" si="115"/>
        <v>0</v>
      </c>
      <c r="AP197" s="50">
        <f t="shared" si="116"/>
        <v>15000</v>
      </c>
      <c r="AQ197" s="50">
        <f t="shared" si="117"/>
        <v>0</v>
      </c>
      <c r="AR197" s="50">
        <f t="shared" si="118"/>
        <v>0</v>
      </c>
      <c r="AS197" s="50">
        <f t="shared" si="119"/>
        <v>0</v>
      </c>
      <c r="AT197" s="50">
        <f t="shared" si="120"/>
        <v>0</v>
      </c>
      <c r="AU197" s="50">
        <f t="shared" si="121"/>
        <v>0</v>
      </c>
      <c r="AV197" s="50">
        <f t="shared" si="122"/>
        <v>0</v>
      </c>
      <c r="AW197" s="50">
        <f t="shared" si="123"/>
        <v>0</v>
      </c>
      <c r="AX197" s="50">
        <f t="shared" si="124"/>
        <v>0</v>
      </c>
      <c r="AY197" s="50">
        <f t="shared" si="125"/>
        <v>0</v>
      </c>
      <c r="AZ197" s="50">
        <f t="shared" si="126"/>
        <v>0</v>
      </c>
      <c r="BA197" s="50">
        <f t="shared" si="127"/>
        <v>15000</v>
      </c>
      <c r="BB197" s="50">
        <f t="shared" si="128"/>
        <v>0</v>
      </c>
    </row>
    <row r="198" spans="2:54" x14ac:dyDescent="0.25">
      <c r="B198" s="14">
        <v>2026</v>
      </c>
      <c r="C198" s="14">
        <v>479</v>
      </c>
      <c r="D198" s="15"/>
      <c r="E198" s="15"/>
      <c r="F198" s="15" t="s">
        <v>58</v>
      </c>
      <c r="G198" s="14" t="e">
        <f>+VLOOKUP(M198,#REF!,5,FALSE)</f>
        <v>#REF!</v>
      </c>
      <c r="H198" s="14" t="e">
        <f>+VLOOKUP(M198,#REF!,7,FALSE)</f>
        <v>#REF!</v>
      </c>
      <c r="I198" s="14"/>
      <c r="J198" s="14"/>
      <c r="K198" s="14"/>
      <c r="L198" s="14"/>
      <c r="M198" s="15" t="str">
        <f t="shared" si="112"/>
        <v>2026EG 2026GIEEGESTIÓN DE ACTIVIDADES Y PRODUCTOS DE COMUNICACIÓN EN MEDIOS TRADICIONALES Y PLATAFORMAS DIGITALES</v>
      </c>
      <c r="N198" s="15" t="s">
        <v>271</v>
      </c>
      <c r="O198" s="16"/>
      <c r="P198" s="14" t="s">
        <v>59</v>
      </c>
      <c r="Q198" s="14" t="s">
        <v>9</v>
      </c>
      <c r="R198" s="14" t="s">
        <v>60</v>
      </c>
      <c r="S198" s="14" t="s">
        <v>182</v>
      </c>
      <c r="T198" s="14" t="str">
        <f t="shared" si="113"/>
        <v>2.3</v>
      </c>
      <c r="U198" s="17" t="s">
        <v>273</v>
      </c>
      <c r="V198" s="15" t="s">
        <v>282</v>
      </c>
      <c r="W198" s="15"/>
      <c r="X198" s="14" t="s">
        <v>74</v>
      </c>
      <c r="Y198" s="18"/>
      <c r="Z198" s="19">
        <v>10000</v>
      </c>
      <c r="AA198" s="14"/>
      <c r="AB198" s="14">
        <v>1</v>
      </c>
      <c r="AC198" s="14"/>
      <c r="AD198" s="14"/>
      <c r="AE198" s="20"/>
      <c r="AF198" s="20"/>
      <c r="AG198" s="20"/>
      <c r="AH198" s="20"/>
      <c r="AI198" s="20"/>
      <c r="AJ198" s="20"/>
      <c r="AK198" s="20"/>
      <c r="AL198" s="20"/>
      <c r="AM198" s="19">
        <f t="shared" si="114"/>
        <v>10000</v>
      </c>
      <c r="AN198" s="26" t="s">
        <v>3</v>
      </c>
      <c r="AO198" s="50">
        <f t="shared" si="115"/>
        <v>0</v>
      </c>
      <c r="AP198" s="50">
        <f t="shared" si="116"/>
        <v>10000</v>
      </c>
      <c r="AQ198" s="50">
        <f t="shared" si="117"/>
        <v>0</v>
      </c>
      <c r="AR198" s="50">
        <f t="shared" si="118"/>
        <v>0</v>
      </c>
      <c r="AS198" s="50">
        <f t="shared" si="119"/>
        <v>0</v>
      </c>
      <c r="AT198" s="50">
        <f t="shared" si="120"/>
        <v>0</v>
      </c>
      <c r="AU198" s="50">
        <f t="shared" si="121"/>
        <v>0</v>
      </c>
      <c r="AV198" s="50">
        <f t="shared" si="122"/>
        <v>0</v>
      </c>
      <c r="AW198" s="50">
        <f t="shared" si="123"/>
        <v>0</v>
      </c>
      <c r="AX198" s="50">
        <f t="shared" si="124"/>
        <v>0</v>
      </c>
      <c r="AY198" s="50">
        <f t="shared" si="125"/>
        <v>0</v>
      </c>
      <c r="AZ198" s="50">
        <f t="shared" si="126"/>
        <v>0</v>
      </c>
      <c r="BA198" s="50">
        <f t="shared" si="127"/>
        <v>10000</v>
      </c>
      <c r="BB198" s="50">
        <f t="shared" si="128"/>
        <v>0</v>
      </c>
    </row>
    <row r="199" spans="2:54" x14ac:dyDescent="0.25">
      <c r="B199" s="14">
        <v>2026</v>
      </c>
      <c r="C199" s="14">
        <v>479</v>
      </c>
      <c r="D199" s="15"/>
      <c r="E199" s="15"/>
      <c r="F199" s="15" t="s">
        <v>58</v>
      </c>
      <c r="G199" s="14" t="e">
        <f>+VLOOKUP(M199,#REF!,5,FALSE)</f>
        <v>#REF!</v>
      </c>
      <c r="H199" s="14" t="e">
        <f>+VLOOKUP(M199,#REF!,7,FALSE)</f>
        <v>#REF!</v>
      </c>
      <c r="I199" s="14"/>
      <c r="J199" s="14"/>
      <c r="K199" s="14"/>
      <c r="L199" s="14"/>
      <c r="M199" s="15" t="str">
        <f t="shared" si="112"/>
        <v>2026EG 2026GIEEGESTIÓN DE ACTIVIDADES Y PRODUCTOS DE COMUNICACIÓN EN MEDIOS TRADICIONALES Y PLATAFORMAS DIGITALES</v>
      </c>
      <c r="N199" s="15" t="s">
        <v>271</v>
      </c>
      <c r="O199" s="16"/>
      <c r="P199" s="14" t="s">
        <v>59</v>
      </c>
      <c r="Q199" s="14" t="s">
        <v>9</v>
      </c>
      <c r="R199" s="14" t="s">
        <v>60</v>
      </c>
      <c r="S199" s="14" t="s">
        <v>182</v>
      </c>
      <c r="T199" s="14" t="str">
        <f t="shared" si="113"/>
        <v>2.3</v>
      </c>
      <c r="U199" s="17" t="s">
        <v>188</v>
      </c>
      <c r="V199" s="15" t="s">
        <v>283</v>
      </c>
      <c r="W199" s="15"/>
      <c r="X199" s="14" t="s">
        <v>74</v>
      </c>
      <c r="Y199" s="18"/>
      <c r="Z199" s="19">
        <v>233333.33333333334</v>
      </c>
      <c r="AA199" s="14"/>
      <c r="AB199" s="14">
        <v>1</v>
      </c>
      <c r="AC199" s="14">
        <v>1</v>
      </c>
      <c r="AD199" s="14">
        <v>1</v>
      </c>
      <c r="AE199" s="20"/>
      <c r="AF199" s="20"/>
      <c r="AG199" s="20"/>
      <c r="AH199" s="20"/>
      <c r="AI199" s="20"/>
      <c r="AJ199" s="20"/>
      <c r="AK199" s="20"/>
      <c r="AL199" s="20"/>
      <c r="AM199" s="19">
        <f t="shared" si="114"/>
        <v>700000</v>
      </c>
      <c r="AN199" s="26" t="s">
        <v>3</v>
      </c>
      <c r="AO199" s="50">
        <f t="shared" si="115"/>
        <v>0</v>
      </c>
      <c r="AP199" s="50">
        <f t="shared" si="116"/>
        <v>233333.33333333334</v>
      </c>
      <c r="AQ199" s="50">
        <f t="shared" si="117"/>
        <v>233333.33333333334</v>
      </c>
      <c r="AR199" s="50">
        <f t="shared" si="118"/>
        <v>233333.33333333334</v>
      </c>
      <c r="AS199" s="50">
        <f t="shared" si="119"/>
        <v>0</v>
      </c>
      <c r="AT199" s="50">
        <f t="shared" si="120"/>
        <v>0</v>
      </c>
      <c r="AU199" s="50">
        <f t="shared" si="121"/>
        <v>0</v>
      </c>
      <c r="AV199" s="50">
        <f t="shared" si="122"/>
        <v>0</v>
      </c>
      <c r="AW199" s="50">
        <f t="shared" si="123"/>
        <v>0</v>
      </c>
      <c r="AX199" s="50">
        <f t="shared" si="124"/>
        <v>0</v>
      </c>
      <c r="AY199" s="50">
        <f t="shared" si="125"/>
        <v>0</v>
      </c>
      <c r="AZ199" s="50">
        <f t="shared" si="126"/>
        <v>0</v>
      </c>
      <c r="BA199" s="50">
        <f t="shared" si="127"/>
        <v>700000</v>
      </c>
      <c r="BB199" s="50">
        <f t="shared" si="128"/>
        <v>0</v>
      </c>
    </row>
    <row r="200" spans="2:54" x14ac:dyDescent="0.25">
      <c r="B200" s="14">
        <v>2026</v>
      </c>
      <c r="C200" s="14">
        <v>479</v>
      </c>
      <c r="D200" s="15"/>
      <c r="E200" s="15"/>
      <c r="F200" s="15" t="s">
        <v>58</v>
      </c>
      <c r="G200" s="14" t="e">
        <f>+VLOOKUP(M200,#REF!,5,FALSE)</f>
        <v>#REF!</v>
      </c>
      <c r="H200" s="14" t="e">
        <f>+VLOOKUP(M200,#REF!,7,FALSE)</f>
        <v>#REF!</v>
      </c>
      <c r="I200" s="14"/>
      <c r="J200" s="14"/>
      <c r="K200" s="14"/>
      <c r="L200" s="14"/>
      <c r="M200" s="15" t="str">
        <f t="shared" si="112"/>
        <v>2026EG 2026GIEEGESTIÓN DE ACTIVIDADES Y PRODUCTOS DE COMUNICACIÓN EN MEDIOS TRADICIONALES Y PLATAFORMAS DIGITALES</v>
      </c>
      <c r="N200" s="15" t="s">
        <v>271</v>
      </c>
      <c r="O200" s="16"/>
      <c r="P200" s="14" t="s">
        <v>59</v>
      </c>
      <c r="Q200" s="14" t="s">
        <v>9</v>
      </c>
      <c r="R200" s="14" t="s">
        <v>60</v>
      </c>
      <c r="S200" s="14" t="s">
        <v>182</v>
      </c>
      <c r="T200" s="14" t="str">
        <f t="shared" si="113"/>
        <v>2.3</v>
      </c>
      <c r="U200" s="17" t="s">
        <v>185</v>
      </c>
      <c r="V200" s="15" t="s">
        <v>284</v>
      </c>
      <c r="W200" s="15"/>
      <c r="X200" s="14" t="s">
        <v>74</v>
      </c>
      <c r="Y200" s="18"/>
      <c r="Z200" s="19">
        <v>25000</v>
      </c>
      <c r="AA200" s="14"/>
      <c r="AB200" s="14">
        <v>1</v>
      </c>
      <c r="AC200" s="14"/>
      <c r="AD200" s="14"/>
      <c r="AE200" s="20"/>
      <c r="AF200" s="20"/>
      <c r="AG200" s="20"/>
      <c r="AH200" s="20"/>
      <c r="AI200" s="20"/>
      <c r="AJ200" s="20"/>
      <c r="AK200" s="20"/>
      <c r="AL200" s="20"/>
      <c r="AM200" s="19">
        <f t="shared" si="114"/>
        <v>25000</v>
      </c>
      <c r="AN200" s="26" t="s">
        <v>3</v>
      </c>
      <c r="AO200" s="50">
        <f t="shared" si="115"/>
        <v>0</v>
      </c>
      <c r="AP200" s="50">
        <f t="shared" si="116"/>
        <v>25000</v>
      </c>
      <c r="AQ200" s="50">
        <f t="shared" si="117"/>
        <v>0</v>
      </c>
      <c r="AR200" s="50">
        <f t="shared" si="118"/>
        <v>0</v>
      </c>
      <c r="AS200" s="50">
        <f t="shared" si="119"/>
        <v>0</v>
      </c>
      <c r="AT200" s="50">
        <f t="shared" si="120"/>
        <v>0</v>
      </c>
      <c r="AU200" s="50">
        <f t="shared" si="121"/>
        <v>0</v>
      </c>
      <c r="AV200" s="50">
        <f t="shared" si="122"/>
        <v>0</v>
      </c>
      <c r="AW200" s="50">
        <f t="shared" si="123"/>
        <v>0</v>
      </c>
      <c r="AX200" s="50">
        <f t="shared" si="124"/>
        <v>0</v>
      </c>
      <c r="AY200" s="50">
        <f t="shared" si="125"/>
        <v>0</v>
      </c>
      <c r="AZ200" s="50">
        <f t="shared" si="126"/>
        <v>0</v>
      </c>
      <c r="BA200" s="50">
        <f t="shared" si="127"/>
        <v>25000</v>
      </c>
      <c r="BB200" s="50">
        <f t="shared" si="128"/>
        <v>0</v>
      </c>
    </row>
    <row r="201" spans="2:54" x14ac:dyDescent="0.25">
      <c r="B201" s="14">
        <v>2026</v>
      </c>
      <c r="C201" s="14">
        <v>479</v>
      </c>
      <c r="D201" s="15"/>
      <c r="E201" s="15"/>
      <c r="F201" s="15" t="s">
        <v>58</v>
      </c>
      <c r="G201" s="14" t="e">
        <f>+VLOOKUP(M201,#REF!,5,FALSE)</f>
        <v>#REF!</v>
      </c>
      <c r="H201" s="14" t="e">
        <f>+VLOOKUP(M201,#REF!,7,FALSE)</f>
        <v>#REF!</v>
      </c>
      <c r="I201" s="14"/>
      <c r="J201" s="14"/>
      <c r="K201" s="14"/>
      <c r="L201" s="14"/>
      <c r="M201" s="15" t="str">
        <f t="shared" si="112"/>
        <v>2026EG 2026GIEEGESTIÓN DE ACTIVIDADES Y PRODUCTOS DE COMUNICACIÓN EN MEDIOS TRADICIONALES Y PLATAFORMAS DIGITALES</v>
      </c>
      <c r="N201" s="15" t="s">
        <v>271</v>
      </c>
      <c r="O201" s="16"/>
      <c r="P201" s="14" t="s">
        <v>59</v>
      </c>
      <c r="Q201" s="14" t="s">
        <v>9</v>
      </c>
      <c r="R201" s="14" t="s">
        <v>60</v>
      </c>
      <c r="S201" s="14" t="s">
        <v>182</v>
      </c>
      <c r="T201" s="14" t="str">
        <f t="shared" si="113"/>
        <v>2.3</v>
      </c>
      <c r="U201" s="17" t="s">
        <v>72</v>
      </c>
      <c r="V201" s="15" t="s">
        <v>285</v>
      </c>
      <c r="W201" s="15"/>
      <c r="X201" s="14" t="s">
        <v>74</v>
      </c>
      <c r="Y201" s="18"/>
      <c r="Z201" s="19">
        <v>1200</v>
      </c>
      <c r="AA201" s="14">
        <v>6</v>
      </c>
      <c r="AB201" s="14">
        <v>6</v>
      </c>
      <c r="AC201" s="14">
        <v>8</v>
      </c>
      <c r="AD201" s="14">
        <v>8</v>
      </c>
      <c r="AE201" s="20"/>
      <c r="AF201" s="20"/>
      <c r="AG201" s="20"/>
      <c r="AH201" s="20"/>
      <c r="AI201" s="20"/>
      <c r="AJ201" s="20"/>
      <c r="AK201" s="20"/>
      <c r="AL201" s="20"/>
      <c r="AM201" s="19">
        <f t="shared" si="114"/>
        <v>33600</v>
      </c>
      <c r="AN201" s="26" t="s">
        <v>3</v>
      </c>
      <c r="AO201" s="50">
        <f t="shared" si="115"/>
        <v>7200</v>
      </c>
      <c r="AP201" s="50">
        <f t="shared" si="116"/>
        <v>7200</v>
      </c>
      <c r="AQ201" s="50">
        <f t="shared" si="117"/>
        <v>9600</v>
      </c>
      <c r="AR201" s="50">
        <f t="shared" si="118"/>
        <v>9600</v>
      </c>
      <c r="AS201" s="50">
        <f t="shared" si="119"/>
        <v>0</v>
      </c>
      <c r="AT201" s="50">
        <f t="shared" si="120"/>
        <v>0</v>
      </c>
      <c r="AU201" s="50">
        <f t="shared" si="121"/>
        <v>0</v>
      </c>
      <c r="AV201" s="50">
        <f t="shared" si="122"/>
        <v>0</v>
      </c>
      <c r="AW201" s="50">
        <f t="shared" si="123"/>
        <v>0</v>
      </c>
      <c r="AX201" s="50">
        <f t="shared" si="124"/>
        <v>0</v>
      </c>
      <c r="AY201" s="50">
        <f t="shared" si="125"/>
        <v>0</v>
      </c>
      <c r="AZ201" s="50">
        <f t="shared" si="126"/>
        <v>0</v>
      </c>
      <c r="BA201" s="50">
        <f t="shared" si="127"/>
        <v>33600</v>
      </c>
      <c r="BB201" s="50">
        <f t="shared" si="128"/>
        <v>0</v>
      </c>
    </row>
    <row r="202" spans="2:54" x14ac:dyDescent="0.25">
      <c r="B202" s="14">
        <v>2026</v>
      </c>
      <c r="C202" s="14">
        <v>479</v>
      </c>
      <c r="D202" s="15"/>
      <c r="E202" s="15"/>
      <c r="F202" s="15" t="s">
        <v>58</v>
      </c>
      <c r="G202" s="14" t="e">
        <f>+VLOOKUP(M202,#REF!,5,FALSE)</f>
        <v>#REF!</v>
      </c>
      <c r="H202" s="14" t="e">
        <f>+VLOOKUP(M202,#REF!,7,FALSE)</f>
        <v>#REF!</v>
      </c>
      <c r="I202" s="14"/>
      <c r="J202" s="14"/>
      <c r="K202" s="14"/>
      <c r="L202" s="14"/>
      <c r="M202" s="15" t="str">
        <f t="shared" si="112"/>
        <v>2026EG 2026GIEEGESTIÓN DE ACTIVIDADES Y PRODUCTOS DE COMUNICACIÓN EN MEDIOS TRADICIONALES Y PLATAFORMAS DIGITALES</v>
      </c>
      <c r="N202" s="15" t="s">
        <v>271</v>
      </c>
      <c r="O202" s="16"/>
      <c r="P202" s="14" t="s">
        <v>59</v>
      </c>
      <c r="Q202" s="14" t="s">
        <v>9</v>
      </c>
      <c r="R202" s="14" t="s">
        <v>60</v>
      </c>
      <c r="S202" s="14" t="s">
        <v>182</v>
      </c>
      <c r="T202" s="14" t="str">
        <f t="shared" si="113"/>
        <v>2.3</v>
      </c>
      <c r="U202" s="17" t="s">
        <v>230</v>
      </c>
      <c r="V202" s="15" t="s">
        <v>286</v>
      </c>
      <c r="W202" s="15"/>
      <c r="X202" s="14" t="s">
        <v>74</v>
      </c>
      <c r="Y202" s="18"/>
      <c r="Z202" s="19">
        <v>7000</v>
      </c>
      <c r="AA202" s="14">
        <v>3</v>
      </c>
      <c r="AB202" s="14">
        <v>3</v>
      </c>
      <c r="AC202" s="14">
        <v>4</v>
      </c>
      <c r="AD202" s="14">
        <v>4</v>
      </c>
      <c r="AE202" s="20"/>
      <c r="AF202" s="20"/>
      <c r="AG202" s="20"/>
      <c r="AH202" s="20"/>
      <c r="AI202" s="20"/>
      <c r="AJ202" s="20"/>
      <c r="AK202" s="20"/>
      <c r="AL202" s="20"/>
      <c r="AM202" s="19">
        <f t="shared" si="114"/>
        <v>98000</v>
      </c>
      <c r="AN202" s="26" t="s">
        <v>3</v>
      </c>
      <c r="AO202" s="50">
        <f t="shared" si="115"/>
        <v>21000</v>
      </c>
      <c r="AP202" s="50">
        <f t="shared" si="116"/>
        <v>21000</v>
      </c>
      <c r="AQ202" s="50">
        <f t="shared" si="117"/>
        <v>28000</v>
      </c>
      <c r="AR202" s="50">
        <f t="shared" si="118"/>
        <v>28000</v>
      </c>
      <c r="AS202" s="50">
        <f t="shared" si="119"/>
        <v>0</v>
      </c>
      <c r="AT202" s="50">
        <f t="shared" si="120"/>
        <v>0</v>
      </c>
      <c r="AU202" s="50">
        <f t="shared" si="121"/>
        <v>0</v>
      </c>
      <c r="AV202" s="50">
        <f t="shared" si="122"/>
        <v>0</v>
      </c>
      <c r="AW202" s="50">
        <f t="shared" si="123"/>
        <v>0</v>
      </c>
      <c r="AX202" s="50">
        <f t="shared" si="124"/>
        <v>0</v>
      </c>
      <c r="AY202" s="50">
        <f t="shared" si="125"/>
        <v>0</v>
      </c>
      <c r="AZ202" s="50">
        <f t="shared" si="126"/>
        <v>0</v>
      </c>
      <c r="BA202" s="50">
        <f t="shared" si="127"/>
        <v>98000</v>
      </c>
      <c r="BB202" s="50">
        <f t="shared" si="128"/>
        <v>0</v>
      </c>
    </row>
    <row r="203" spans="2:54" x14ac:dyDescent="0.25">
      <c r="B203" s="14">
        <v>2026</v>
      </c>
      <c r="C203" s="14">
        <v>479</v>
      </c>
      <c r="D203" s="15"/>
      <c r="E203" s="15"/>
      <c r="F203" s="15" t="s">
        <v>58</v>
      </c>
      <c r="G203" s="14" t="e">
        <f>+VLOOKUP(M203,#REF!,5,FALSE)</f>
        <v>#REF!</v>
      </c>
      <c r="H203" s="14" t="e">
        <f>+VLOOKUP(M203,#REF!,7,FALSE)</f>
        <v>#REF!</v>
      </c>
      <c r="I203" s="14"/>
      <c r="J203" s="14"/>
      <c r="K203" s="14"/>
      <c r="L203" s="14"/>
      <c r="M203" s="15" t="str">
        <f t="shared" si="112"/>
        <v>2026EG 2026GIEEGESTIÓN DE ACTIVIDADES Y PRODUCTOS DE COMUNICACIÓN EN MEDIOS TRADICIONALES Y PLATAFORMAS DIGITALES</v>
      </c>
      <c r="N203" s="15" t="s">
        <v>271</v>
      </c>
      <c r="O203" s="16"/>
      <c r="P203" s="14" t="s">
        <v>59</v>
      </c>
      <c r="Q203" s="14" t="s">
        <v>9</v>
      </c>
      <c r="R203" s="14" t="s">
        <v>60</v>
      </c>
      <c r="S203" s="14" t="s">
        <v>182</v>
      </c>
      <c r="T203" s="14" t="str">
        <f t="shared" si="113"/>
        <v>2.3</v>
      </c>
      <c r="U203" s="17" t="s">
        <v>67</v>
      </c>
      <c r="V203" s="15" t="s">
        <v>287</v>
      </c>
      <c r="W203" s="15"/>
      <c r="X203" s="14" t="s">
        <v>74</v>
      </c>
      <c r="Y203" s="18"/>
      <c r="Z203" s="19">
        <v>40000</v>
      </c>
      <c r="AA203" s="14"/>
      <c r="AB203" s="14"/>
      <c r="AC203" s="14"/>
      <c r="AD203" s="14">
        <v>1</v>
      </c>
      <c r="AE203" s="20"/>
      <c r="AF203" s="20"/>
      <c r="AG203" s="20"/>
      <c r="AH203" s="20"/>
      <c r="AI203" s="20"/>
      <c r="AJ203" s="20"/>
      <c r="AK203" s="20"/>
      <c r="AL203" s="20"/>
      <c r="AM203" s="19">
        <f t="shared" si="114"/>
        <v>40000</v>
      </c>
      <c r="AN203" s="26" t="s">
        <v>3</v>
      </c>
      <c r="AO203" s="50">
        <f t="shared" si="115"/>
        <v>0</v>
      </c>
      <c r="AP203" s="50">
        <f t="shared" si="116"/>
        <v>0</v>
      </c>
      <c r="AQ203" s="50">
        <f t="shared" si="117"/>
        <v>0</v>
      </c>
      <c r="AR203" s="50">
        <f t="shared" si="118"/>
        <v>40000</v>
      </c>
      <c r="AS203" s="50">
        <f t="shared" si="119"/>
        <v>0</v>
      </c>
      <c r="AT203" s="50">
        <f t="shared" si="120"/>
        <v>0</v>
      </c>
      <c r="AU203" s="50">
        <f t="shared" si="121"/>
        <v>0</v>
      </c>
      <c r="AV203" s="50">
        <f t="shared" si="122"/>
        <v>0</v>
      </c>
      <c r="AW203" s="50">
        <f t="shared" si="123"/>
        <v>0</v>
      </c>
      <c r="AX203" s="50">
        <f t="shared" si="124"/>
        <v>0</v>
      </c>
      <c r="AY203" s="50">
        <f t="shared" si="125"/>
        <v>0</v>
      </c>
      <c r="AZ203" s="50">
        <f t="shared" si="126"/>
        <v>0</v>
      </c>
      <c r="BA203" s="50">
        <f t="shared" si="127"/>
        <v>40000</v>
      </c>
      <c r="BB203" s="50">
        <f t="shared" si="128"/>
        <v>0</v>
      </c>
    </row>
    <row r="204" spans="2:54" x14ac:dyDescent="0.25">
      <c r="B204" s="14">
        <v>2026</v>
      </c>
      <c r="C204" s="14">
        <v>479</v>
      </c>
      <c r="D204" s="15"/>
      <c r="E204" s="15"/>
      <c r="F204" s="15" t="s">
        <v>58</v>
      </c>
      <c r="G204" s="14" t="e">
        <f>+VLOOKUP(M204,#REF!,5,FALSE)</f>
        <v>#REF!</v>
      </c>
      <c r="H204" s="14" t="e">
        <f>+VLOOKUP(M204,#REF!,7,FALSE)</f>
        <v>#REF!</v>
      </c>
      <c r="I204" s="14"/>
      <c r="J204" s="14"/>
      <c r="K204" s="14"/>
      <c r="L204" s="14"/>
      <c r="M204" s="15" t="str">
        <f t="shared" si="112"/>
        <v>2026EG 2026GIEEGESTIÓN DE ACTIVIDADES Y PRODUCTOS DE COMUNICACIÓN EN MEDIOS TRADICIONALES Y PLATAFORMAS DIGITALES</v>
      </c>
      <c r="N204" s="15" t="s">
        <v>271</v>
      </c>
      <c r="O204" s="16"/>
      <c r="P204" s="14" t="s">
        <v>59</v>
      </c>
      <c r="Q204" s="14" t="s">
        <v>9</v>
      </c>
      <c r="R204" s="14" t="s">
        <v>60</v>
      </c>
      <c r="S204" s="14" t="s">
        <v>182</v>
      </c>
      <c r="T204" s="14" t="str">
        <f t="shared" si="113"/>
        <v>2.3</v>
      </c>
      <c r="U204" s="17" t="s">
        <v>185</v>
      </c>
      <c r="V204" s="15" t="s">
        <v>288</v>
      </c>
      <c r="W204" s="15"/>
      <c r="X204" s="14" t="s">
        <v>74</v>
      </c>
      <c r="Y204" s="18"/>
      <c r="Z204" s="19">
        <v>40000</v>
      </c>
      <c r="AA204" s="14">
        <v>1</v>
      </c>
      <c r="AB204" s="14"/>
      <c r="AC204" s="14"/>
      <c r="AD204" s="14"/>
      <c r="AE204" s="20"/>
      <c r="AF204" s="20"/>
      <c r="AG204" s="20"/>
      <c r="AH204" s="20"/>
      <c r="AI204" s="20"/>
      <c r="AJ204" s="20"/>
      <c r="AK204" s="20"/>
      <c r="AL204" s="20"/>
      <c r="AM204" s="19">
        <f t="shared" si="114"/>
        <v>40000</v>
      </c>
      <c r="AN204" s="26" t="s">
        <v>3</v>
      </c>
      <c r="AO204" s="50">
        <f t="shared" si="115"/>
        <v>40000</v>
      </c>
      <c r="AP204" s="50">
        <f t="shared" si="116"/>
        <v>0</v>
      </c>
      <c r="AQ204" s="50">
        <f t="shared" si="117"/>
        <v>0</v>
      </c>
      <c r="AR204" s="50">
        <f t="shared" si="118"/>
        <v>0</v>
      </c>
      <c r="AS204" s="50">
        <f t="shared" si="119"/>
        <v>0</v>
      </c>
      <c r="AT204" s="50">
        <f t="shared" si="120"/>
        <v>0</v>
      </c>
      <c r="AU204" s="50">
        <f t="shared" si="121"/>
        <v>0</v>
      </c>
      <c r="AV204" s="50">
        <f t="shared" si="122"/>
        <v>0</v>
      </c>
      <c r="AW204" s="50">
        <f t="shared" si="123"/>
        <v>0</v>
      </c>
      <c r="AX204" s="50">
        <f t="shared" si="124"/>
        <v>0</v>
      </c>
      <c r="AY204" s="50">
        <f t="shared" si="125"/>
        <v>0</v>
      </c>
      <c r="AZ204" s="50">
        <f t="shared" si="126"/>
        <v>0</v>
      </c>
      <c r="BA204" s="50">
        <f t="shared" si="127"/>
        <v>40000</v>
      </c>
      <c r="BB204" s="50">
        <f t="shared" si="128"/>
        <v>0</v>
      </c>
    </row>
    <row r="205" spans="2:54" x14ac:dyDescent="0.25">
      <c r="B205" s="14">
        <v>2026</v>
      </c>
      <c r="C205" s="14">
        <v>479</v>
      </c>
      <c r="D205" s="15"/>
      <c r="E205" s="15"/>
      <c r="F205" s="15" t="s">
        <v>58</v>
      </c>
      <c r="G205" s="14" t="e">
        <f>+VLOOKUP(M205,#REF!,5,FALSE)</f>
        <v>#REF!</v>
      </c>
      <c r="H205" s="14" t="e">
        <f>+VLOOKUP(M205,#REF!,7,FALSE)</f>
        <v>#REF!</v>
      </c>
      <c r="I205" s="14"/>
      <c r="J205" s="14"/>
      <c r="K205" s="14"/>
      <c r="L205" s="14"/>
      <c r="M205" s="15" t="str">
        <f t="shared" si="112"/>
        <v>2026EG 2026GIEEGESTIÓN DE ACTIVIDADES Y PRODUCTOS DE COMUNICACIÓN EN MEDIOS TRADICIONALES Y PLATAFORMAS DIGITALES</v>
      </c>
      <c r="N205" s="15" t="s">
        <v>271</v>
      </c>
      <c r="O205" s="16"/>
      <c r="P205" s="14" t="s">
        <v>59</v>
      </c>
      <c r="Q205" s="14" t="s">
        <v>9</v>
      </c>
      <c r="R205" s="14" t="s">
        <v>60</v>
      </c>
      <c r="S205" s="14" t="s">
        <v>182</v>
      </c>
      <c r="T205" s="14" t="str">
        <f t="shared" si="113"/>
        <v>2.3</v>
      </c>
      <c r="U205" s="17" t="s">
        <v>289</v>
      </c>
      <c r="V205" s="15" t="s">
        <v>290</v>
      </c>
      <c r="W205" s="15"/>
      <c r="X205" s="14" t="s">
        <v>74</v>
      </c>
      <c r="Y205" s="18"/>
      <c r="Z205" s="19">
        <v>3150000</v>
      </c>
      <c r="AA205" s="14">
        <v>1</v>
      </c>
      <c r="AB205" s="14"/>
      <c r="AC205" s="14"/>
      <c r="AD205" s="14"/>
      <c r="AE205" s="20"/>
      <c r="AF205" s="20"/>
      <c r="AG205" s="20"/>
      <c r="AH205" s="20"/>
      <c r="AI205" s="20"/>
      <c r="AJ205" s="20"/>
      <c r="AK205" s="20"/>
      <c r="AL205" s="20"/>
      <c r="AM205" s="19">
        <f t="shared" si="114"/>
        <v>3150000</v>
      </c>
      <c r="AN205" s="26" t="s">
        <v>3</v>
      </c>
      <c r="AO205" s="50">
        <f t="shared" si="115"/>
        <v>3150000</v>
      </c>
      <c r="AP205" s="50">
        <f t="shared" si="116"/>
        <v>0</v>
      </c>
      <c r="AQ205" s="50">
        <f t="shared" si="117"/>
        <v>0</v>
      </c>
      <c r="AR205" s="50">
        <f t="shared" si="118"/>
        <v>0</v>
      </c>
      <c r="AS205" s="50">
        <f t="shared" si="119"/>
        <v>0</v>
      </c>
      <c r="AT205" s="50">
        <f t="shared" si="120"/>
        <v>0</v>
      </c>
      <c r="AU205" s="50">
        <f t="shared" si="121"/>
        <v>0</v>
      </c>
      <c r="AV205" s="50">
        <f t="shared" si="122"/>
        <v>0</v>
      </c>
      <c r="AW205" s="50">
        <f t="shared" si="123"/>
        <v>0</v>
      </c>
      <c r="AX205" s="50">
        <f t="shared" si="124"/>
        <v>0</v>
      </c>
      <c r="AY205" s="50">
        <f t="shared" si="125"/>
        <v>0</v>
      </c>
      <c r="AZ205" s="50">
        <f t="shared" si="126"/>
        <v>0</v>
      </c>
      <c r="BA205" s="50">
        <f t="shared" si="127"/>
        <v>3150000</v>
      </c>
      <c r="BB205" s="50">
        <f t="shared" si="128"/>
        <v>0</v>
      </c>
    </row>
    <row r="206" spans="2:54" x14ac:dyDescent="0.25">
      <c r="B206" s="14">
        <v>2026</v>
      </c>
      <c r="C206" s="14">
        <v>479</v>
      </c>
      <c r="D206" s="15"/>
      <c r="E206" s="15"/>
      <c r="F206" s="15" t="s">
        <v>58</v>
      </c>
      <c r="G206" s="14" t="e">
        <f>+VLOOKUP(M206,#REF!,5,FALSE)</f>
        <v>#REF!</v>
      </c>
      <c r="H206" s="14" t="e">
        <f>+VLOOKUP(M206,#REF!,7,FALSE)</f>
        <v>#REF!</v>
      </c>
      <c r="I206" s="14"/>
      <c r="J206" s="14"/>
      <c r="K206" s="14"/>
      <c r="L206" s="14"/>
      <c r="M206" s="15" t="str">
        <f t="shared" si="112"/>
        <v>2026EG 2026GIEEGESTIÓN DE ACTIVIDADES Y PRODUCTOS DE COMUNICACIÓN EN MEDIOS TRADICIONALES Y PLATAFORMAS DIGITALES</v>
      </c>
      <c r="N206" s="15" t="s">
        <v>271</v>
      </c>
      <c r="O206" s="16"/>
      <c r="P206" s="14" t="s">
        <v>59</v>
      </c>
      <c r="Q206" s="14" t="s">
        <v>9</v>
      </c>
      <c r="R206" s="14" t="s">
        <v>60</v>
      </c>
      <c r="S206" s="14" t="s">
        <v>182</v>
      </c>
      <c r="T206" s="14" t="str">
        <f t="shared" si="113"/>
        <v>2.3</v>
      </c>
      <c r="U206" s="17" t="s">
        <v>185</v>
      </c>
      <c r="V206" s="15" t="s">
        <v>291</v>
      </c>
      <c r="W206" s="15"/>
      <c r="X206" s="14" t="s">
        <v>74</v>
      </c>
      <c r="Y206" s="18"/>
      <c r="Z206" s="19">
        <v>3500</v>
      </c>
      <c r="AA206" s="14">
        <v>1</v>
      </c>
      <c r="AB206" s="14"/>
      <c r="AC206" s="14"/>
      <c r="AD206" s="14"/>
      <c r="AE206" s="20"/>
      <c r="AF206" s="20"/>
      <c r="AG206" s="20"/>
      <c r="AH206" s="20"/>
      <c r="AI206" s="20"/>
      <c r="AJ206" s="20"/>
      <c r="AK206" s="20"/>
      <c r="AL206" s="20"/>
      <c r="AM206" s="19">
        <f t="shared" si="114"/>
        <v>3500</v>
      </c>
      <c r="AN206" s="26" t="s">
        <v>3</v>
      </c>
      <c r="AO206" s="50">
        <f t="shared" si="115"/>
        <v>3500</v>
      </c>
      <c r="AP206" s="50">
        <f t="shared" si="116"/>
        <v>0</v>
      </c>
      <c r="AQ206" s="50">
        <f t="shared" si="117"/>
        <v>0</v>
      </c>
      <c r="AR206" s="50">
        <f t="shared" si="118"/>
        <v>0</v>
      </c>
      <c r="AS206" s="50">
        <f t="shared" si="119"/>
        <v>0</v>
      </c>
      <c r="AT206" s="50">
        <f t="shared" si="120"/>
        <v>0</v>
      </c>
      <c r="AU206" s="50">
        <f t="shared" si="121"/>
        <v>0</v>
      </c>
      <c r="AV206" s="50">
        <f t="shared" si="122"/>
        <v>0</v>
      </c>
      <c r="AW206" s="50">
        <f t="shared" si="123"/>
        <v>0</v>
      </c>
      <c r="AX206" s="50">
        <f t="shared" si="124"/>
        <v>0</v>
      </c>
      <c r="AY206" s="50">
        <f t="shared" si="125"/>
        <v>0</v>
      </c>
      <c r="AZ206" s="50">
        <f t="shared" si="126"/>
        <v>0</v>
      </c>
      <c r="BA206" s="50">
        <f t="shared" si="127"/>
        <v>3500</v>
      </c>
      <c r="BB206" s="50">
        <f t="shared" si="128"/>
        <v>0</v>
      </c>
    </row>
    <row r="207" spans="2:54" x14ac:dyDescent="0.25">
      <c r="B207" s="14">
        <v>2026</v>
      </c>
      <c r="C207" s="14">
        <v>479</v>
      </c>
      <c r="D207" s="15"/>
      <c r="E207" s="15"/>
      <c r="F207" s="15" t="s">
        <v>58</v>
      </c>
      <c r="G207" s="14" t="e">
        <f>+VLOOKUP(M207,#REF!,5,FALSE)</f>
        <v>#REF!</v>
      </c>
      <c r="H207" s="14" t="e">
        <f>+VLOOKUP(M207,#REF!,7,FALSE)</f>
        <v>#REF!</v>
      </c>
      <c r="I207" s="14"/>
      <c r="J207" s="14"/>
      <c r="K207" s="14"/>
      <c r="L207" s="14"/>
      <c r="M207" s="15" t="str">
        <f t="shared" si="112"/>
        <v>2026EG 2026GIEEGESTIÓN DE ACTIVIDADES Y PRODUCTOS DE COMUNICACIÓN EN MEDIOS TRADICIONALES Y PLATAFORMAS DIGITALES</v>
      </c>
      <c r="N207" s="15" t="s">
        <v>271</v>
      </c>
      <c r="O207" s="16"/>
      <c r="P207" s="14" t="s">
        <v>59</v>
      </c>
      <c r="Q207" s="14" t="s">
        <v>9</v>
      </c>
      <c r="R207" s="14" t="s">
        <v>60</v>
      </c>
      <c r="S207" s="14" t="s">
        <v>182</v>
      </c>
      <c r="T207" s="14" t="str">
        <f t="shared" si="113"/>
        <v>2.3</v>
      </c>
      <c r="U207" s="17" t="s">
        <v>75</v>
      </c>
      <c r="V207" s="15" t="s">
        <v>292</v>
      </c>
      <c r="W207" s="15"/>
      <c r="X207" s="14" t="s">
        <v>74</v>
      </c>
      <c r="Y207" s="18"/>
      <c r="Z207" s="19">
        <v>100</v>
      </c>
      <c r="AA207" s="14">
        <v>126</v>
      </c>
      <c r="AB207" s="14">
        <v>126</v>
      </c>
      <c r="AC207" s="14">
        <v>126</v>
      </c>
      <c r="AD207" s="14">
        <v>126</v>
      </c>
      <c r="AE207" s="20"/>
      <c r="AF207" s="20"/>
      <c r="AG207" s="20"/>
      <c r="AH207" s="20"/>
      <c r="AI207" s="20"/>
      <c r="AJ207" s="20"/>
      <c r="AK207" s="20"/>
      <c r="AL207" s="20"/>
      <c r="AM207" s="19">
        <f t="shared" si="114"/>
        <v>50400</v>
      </c>
      <c r="AN207" s="26" t="s">
        <v>3</v>
      </c>
      <c r="AO207" s="50">
        <f t="shared" si="115"/>
        <v>12600</v>
      </c>
      <c r="AP207" s="50">
        <f t="shared" si="116"/>
        <v>12600</v>
      </c>
      <c r="AQ207" s="50">
        <f t="shared" si="117"/>
        <v>12600</v>
      </c>
      <c r="AR207" s="50">
        <f t="shared" si="118"/>
        <v>12600</v>
      </c>
      <c r="AS207" s="50">
        <f t="shared" si="119"/>
        <v>0</v>
      </c>
      <c r="AT207" s="50">
        <f t="shared" si="120"/>
        <v>0</v>
      </c>
      <c r="AU207" s="50">
        <f t="shared" si="121"/>
        <v>0</v>
      </c>
      <c r="AV207" s="50">
        <f t="shared" si="122"/>
        <v>0</v>
      </c>
      <c r="AW207" s="50">
        <f t="shared" si="123"/>
        <v>0</v>
      </c>
      <c r="AX207" s="50">
        <f t="shared" si="124"/>
        <v>0</v>
      </c>
      <c r="AY207" s="50">
        <f t="shared" si="125"/>
        <v>0</v>
      </c>
      <c r="AZ207" s="50">
        <f t="shared" si="126"/>
        <v>0</v>
      </c>
      <c r="BA207" s="50">
        <f t="shared" si="127"/>
        <v>50400</v>
      </c>
      <c r="BB207" s="50">
        <f t="shared" si="128"/>
        <v>0</v>
      </c>
    </row>
    <row r="208" spans="2:54" x14ac:dyDescent="0.25">
      <c r="B208" s="14">
        <v>2026</v>
      </c>
      <c r="C208" s="14">
        <v>479</v>
      </c>
      <c r="D208" s="15"/>
      <c r="E208" s="15"/>
      <c r="F208" s="15" t="s">
        <v>58</v>
      </c>
      <c r="G208" s="14" t="e">
        <f>+VLOOKUP(M208,#REF!,5,FALSE)</f>
        <v>#REF!</v>
      </c>
      <c r="H208" s="14" t="e">
        <f>+VLOOKUP(M208,#REF!,7,FALSE)</f>
        <v>#REF!</v>
      </c>
      <c r="I208" s="14"/>
      <c r="J208" s="14"/>
      <c r="K208" s="14"/>
      <c r="L208" s="14"/>
      <c r="M208" s="15" t="str">
        <f t="shared" si="112"/>
        <v>2026EG 2026GIEEGESTIÓN DE ACTIVIDADES Y PRODUCTOS DE COMUNICACIÓN EN MEDIOS TRADICIONALES Y PLATAFORMAS DIGITALES</v>
      </c>
      <c r="N208" s="15" t="s">
        <v>271</v>
      </c>
      <c r="O208" s="16"/>
      <c r="P208" s="14" t="s">
        <v>59</v>
      </c>
      <c r="Q208" s="14" t="s">
        <v>9</v>
      </c>
      <c r="R208" s="14" t="s">
        <v>60</v>
      </c>
      <c r="S208" s="14" t="s">
        <v>182</v>
      </c>
      <c r="T208" s="14" t="str">
        <f t="shared" si="113"/>
        <v>2.3</v>
      </c>
      <c r="U208" s="17" t="s">
        <v>75</v>
      </c>
      <c r="V208" s="15" t="s">
        <v>293</v>
      </c>
      <c r="W208" s="15"/>
      <c r="X208" s="14" t="s">
        <v>77</v>
      </c>
      <c r="Y208" s="18">
        <v>1</v>
      </c>
      <c r="Z208" s="19">
        <v>250</v>
      </c>
      <c r="AA208" s="14"/>
      <c r="AB208" s="14"/>
      <c r="AC208" s="14">
        <v>94</v>
      </c>
      <c r="AD208" s="14">
        <v>94</v>
      </c>
      <c r="AE208" s="20"/>
      <c r="AF208" s="20"/>
      <c r="AG208" s="20"/>
      <c r="AH208" s="20"/>
      <c r="AI208" s="20"/>
      <c r="AJ208" s="20"/>
      <c r="AK208" s="20"/>
      <c r="AL208" s="20"/>
      <c r="AM208" s="19">
        <f t="shared" si="114"/>
        <v>47000</v>
      </c>
      <c r="AN208" s="26" t="s">
        <v>3</v>
      </c>
      <c r="AO208" s="50">
        <f t="shared" si="115"/>
        <v>0</v>
      </c>
      <c r="AP208" s="50">
        <f t="shared" si="116"/>
        <v>0</v>
      </c>
      <c r="AQ208" s="50">
        <f t="shared" si="117"/>
        <v>23500</v>
      </c>
      <c r="AR208" s="50">
        <f t="shared" si="118"/>
        <v>23500</v>
      </c>
      <c r="AS208" s="50">
        <f t="shared" si="119"/>
        <v>0</v>
      </c>
      <c r="AT208" s="50">
        <f t="shared" si="120"/>
        <v>0</v>
      </c>
      <c r="AU208" s="50">
        <f t="shared" si="121"/>
        <v>0</v>
      </c>
      <c r="AV208" s="50">
        <f t="shared" si="122"/>
        <v>0</v>
      </c>
      <c r="AW208" s="50">
        <f t="shared" si="123"/>
        <v>0</v>
      </c>
      <c r="AX208" s="50">
        <f t="shared" si="124"/>
        <v>0</v>
      </c>
      <c r="AY208" s="50">
        <f t="shared" si="125"/>
        <v>0</v>
      </c>
      <c r="AZ208" s="50">
        <f t="shared" si="126"/>
        <v>0</v>
      </c>
      <c r="BA208" s="50">
        <f t="shared" si="127"/>
        <v>47000</v>
      </c>
      <c r="BB208" s="50">
        <f t="shared" si="128"/>
        <v>0</v>
      </c>
    </row>
    <row r="209" spans="2:54" x14ac:dyDescent="0.25">
      <c r="B209" s="14">
        <v>2026</v>
      </c>
      <c r="C209" s="14">
        <v>479</v>
      </c>
      <c r="D209" s="15"/>
      <c r="E209" s="15"/>
      <c r="F209" s="15" t="s">
        <v>58</v>
      </c>
      <c r="G209" s="14" t="e">
        <f>+VLOOKUP(M209,#REF!,5,FALSE)</f>
        <v>#REF!</v>
      </c>
      <c r="H209" s="14" t="e">
        <f>+VLOOKUP(M209,#REF!,7,FALSE)</f>
        <v>#REF!</v>
      </c>
      <c r="I209" s="14"/>
      <c r="J209" s="14"/>
      <c r="K209" s="14"/>
      <c r="L209" s="14"/>
      <c r="M209" s="15" t="str">
        <f t="shared" si="112"/>
        <v>2026EG 2026GIEEGESTIÓN DE ACTIVIDADES Y PRODUCTOS DE COMUNICACIÓN EN MEDIOS TRADICIONALES Y PLATAFORMAS DIGITALES</v>
      </c>
      <c r="N209" s="15" t="s">
        <v>271</v>
      </c>
      <c r="O209" s="16"/>
      <c r="P209" s="14" t="s">
        <v>59</v>
      </c>
      <c r="Q209" s="14" t="s">
        <v>9</v>
      </c>
      <c r="R209" s="14" t="s">
        <v>60</v>
      </c>
      <c r="S209" s="14" t="s">
        <v>182</v>
      </c>
      <c r="T209" s="14" t="str">
        <f t="shared" si="113"/>
        <v>2.3</v>
      </c>
      <c r="U209" s="17" t="s">
        <v>185</v>
      </c>
      <c r="V209" s="15" t="s">
        <v>288</v>
      </c>
      <c r="W209" s="15"/>
      <c r="X209" s="14" t="s">
        <v>74</v>
      </c>
      <c r="Y209" s="18"/>
      <c r="Z209" s="19">
        <v>40000</v>
      </c>
      <c r="AA209" s="14">
        <v>1</v>
      </c>
      <c r="AB209" s="14"/>
      <c r="AC209" s="14"/>
      <c r="AD209" s="14"/>
      <c r="AE209" s="20"/>
      <c r="AF209" s="20"/>
      <c r="AG209" s="20"/>
      <c r="AH209" s="20"/>
      <c r="AI209" s="20"/>
      <c r="AJ209" s="20"/>
      <c r="AK209" s="20"/>
      <c r="AL209" s="20"/>
      <c r="AM209" s="19">
        <f t="shared" si="114"/>
        <v>40000</v>
      </c>
      <c r="AN209" s="26" t="s">
        <v>3</v>
      </c>
      <c r="AO209" s="50">
        <f t="shared" si="115"/>
        <v>40000</v>
      </c>
      <c r="AP209" s="50">
        <f t="shared" si="116"/>
        <v>0</v>
      </c>
      <c r="AQ209" s="50">
        <f t="shared" si="117"/>
        <v>0</v>
      </c>
      <c r="AR209" s="50">
        <f t="shared" si="118"/>
        <v>0</v>
      </c>
      <c r="AS209" s="50">
        <f t="shared" si="119"/>
        <v>0</v>
      </c>
      <c r="AT209" s="50">
        <f t="shared" si="120"/>
        <v>0</v>
      </c>
      <c r="AU209" s="50">
        <f t="shared" si="121"/>
        <v>0</v>
      </c>
      <c r="AV209" s="50">
        <f t="shared" si="122"/>
        <v>0</v>
      </c>
      <c r="AW209" s="50">
        <f t="shared" si="123"/>
        <v>0</v>
      </c>
      <c r="AX209" s="50">
        <f t="shared" si="124"/>
        <v>0</v>
      </c>
      <c r="AY209" s="50">
        <f t="shared" si="125"/>
        <v>0</v>
      </c>
      <c r="AZ209" s="50">
        <f t="shared" si="126"/>
        <v>0</v>
      </c>
      <c r="BA209" s="50">
        <f t="shared" si="127"/>
        <v>40000</v>
      </c>
      <c r="BB209" s="50">
        <f t="shared" si="128"/>
        <v>0</v>
      </c>
    </row>
    <row r="210" spans="2:54" x14ac:dyDescent="0.25">
      <c r="B210" s="14">
        <v>2026</v>
      </c>
      <c r="C210" s="14">
        <v>479</v>
      </c>
      <c r="D210" s="15"/>
      <c r="E210" s="15"/>
      <c r="F210" s="15" t="s">
        <v>58</v>
      </c>
      <c r="G210" s="14" t="e">
        <f>+VLOOKUP(M210,#REF!,5,FALSE)</f>
        <v>#REF!</v>
      </c>
      <c r="H210" s="14" t="e">
        <f>+VLOOKUP(M210,#REF!,7,FALSE)</f>
        <v>#REF!</v>
      </c>
      <c r="I210" s="14"/>
      <c r="J210" s="14"/>
      <c r="K210" s="14"/>
      <c r="L210" s="14"/>
      <c r="M210" s="15" t="str">
        <f t="shared" si="112"/>
        <v>2026EG 2026GIEEGESTIÓN DE ACTIVIDADES Y PRODUCTOS DE COMUNICACIÓN EN MEDIOS TRADICIONALES Y PLATAFORMAS DIGITALES</v>
      </c>
      <c r="N210" s="15" t="s">
        <v>271</v>
      </c>
      <c r="O210" s="16"/>
      <c r="P210" s="14" t="s">
        <v>59</v>
      </c>
      <c r="Q210" s="14" t="s">
        <v>9</v>
      </c>
      <c r="R210" s="14" t="s">
        <v>60</v>
      </c>
      <c r="S210" s="14" t="s">
        <v>182</v>
      </c>
      <c r="T210" s="14" t="str">
        <f t="shared" si="113"/>
        <v>2.3</v>
      </c>
      <c r="U210" s="17" t="s">
        <v>245</v>
      </c>
      <c r="V210" s="15" t="s">
        <v>294</v>
      </c>
      <c r="W210" s="15"/>
      <c r="X210" s="14" t="s">
        <v>74</v>
      </c>
      <c r="Y210" s="18"/>
      <c r="Z210" s="19">
        <v>300000</v>
      </c>
      <c r="AA210" s="14"/>
      <c r="AB210" s="14">
        <v>1</v>
      </c>
      <c r="AC210" s="14"/>
      <c r="AD210" s="14"/>
      <c r="AE210" s="20"/>
      <c r="AF210" s="20"/>
      <c r="AG210" s="20"/>
      <c r="AH210" s="20"/>
      <c r="AI210" s="20"/>
      <c r="AJ210" s="20"/>
      <c r="AK210" s="20"/>
      <c r="AL210" s="20"/>
      <c r="AM210" s="19">
        <f t="shared" si="114"/>
        <v>300000</v>
      </c>
      <c r="AN210" s="26" t="s">
        <v>3</v>
      </c>
      <c r="AO210" s="50">
        <f t="shared" si="115"/>
        <v>0</v>
      </c>
      <c r="AP210" s="50">
        <f t="shared" si="116"/>
        <v>300000</v>
      </c>
      <c r="AQ210" s="50">
        <f t="shared" si="117"/>
        <v>0</v>
      </c>
      <c r="AR210" s="50">
        <f t="shared" si="118"/>
        <v>0</v>
      </c>
      <c r="AS210" s="50">
        <f t="shared" si="119"/>
        <v>0</v>
      </c>
      <c r="AT210" s="50">
        <f t="shared" si="120"/>
        <v>0</v>
      </c>
      <c r="AU210" s="50">
        <f t="shared" si="121"/>
        <v>0</v>
      </c>
      <c r="AV210" s="50">
        <f t="shared" si="122"/>
        <v>0</v>
      </c>
      <c r="AW210" s="50">
        <f t="shared" si="123"/>
        <v>0</v>
      </c>
      <c r="AX210" s="50">
        <f t="shared" si="124"/>
        <v>0</v>
      </c>
      <c r="AY210" s="50">
        <f t="shared" si="125"/>
        <v>0</v>
      </c>
      <c r="AZ210" s="50">
        <f t="shared" si="126"/>
        <v>0</v>
      </c>
      <c r="BA210" s="50">
        <f t="shared" si="127"/>
        <v>300000</v>
      </c>
      <c r="BB210" s="50">
        <f t="shared" si="128"/>
        <v>0</v>
      </c>
    </row>
    <row r="211" spans="2:54" x14ac:dyDescent="0.25">
      <c r="B211" s="14">
        <v>2026</v>
      </c>
      <c r="C211" s="14">
        <v>479</v>
      </c>
      <c r="D211" s="15"/>
      <c r="E211" s="15"/>
      <c r="F211" s="15" t="s">
        <v>58</v>
      </c>
      <c r="G211" s="14" t="e">
        <f>+VLOOKUP(M211,#REF!,5,FALSE)</f>
        <v>#REF!</v>
      </c>
      <c r="H211" s="14" t="e">
        <f>+VLOOKUP(M211,#REF!,7,FALSE)</f>
        <v>#REF!</v>
      </c>
      <c r="I211" s="14"/>
      <c r="J211" s="14"/>
      <c r="K211" s="14"/>
      <c r="L211" s="14"/>
      <c r="M211" s="15" t="str">
        <f t="shared" si="112"/>
        <v>2026EG 2026GIEEGESTIÓN DE ACTIVIDADES Y PRODUCTOS DE COMUNICACIÓN EN MEDIOS TRADICIONALES Y PLATAFORMAS DIGITALES</v>
      </c>
      <c r="N211" s="15" t="s">
        <v>271</v>
      </c>
      <c r="O211" s="16"/>
      <c r="P211" s="14" t="s">
        <v>59</v>
      </c>
      <c r="Q211" s="14" t="s">
        <v>9</v>
      </c>
      <c r="R211" s="14" t="s">
        <v>60</v>
      </c>
      <c r="S211" s="14" t="s">
        <v>182</v>
      </c>
      <c r="T211" s="14" t="str">
        <f t="shared" si="113"/>
        <v>2.3</v>
      </c>
      <c r="U211" s="17" t="s">
        <v>188</v>
      </c>
      <c r="V211" s="15" t="s">
        <v>295</v>
      </c>
      <c r="W211" s="15"/>
      <c r="X211" s="14" t="s">
        <v>74</v>
      </c>
      <c r="Y211" s="18"/>
      <c r="Z211" s="19">
        <v>500000</v>
      </c>
      <c r="AA211" s="14">
        <v>1</v>
      </c>
      <c r="AB211" s="14"/>
      <c r="AC211" s="14"/>
      <c r="AD211" s="14"/>
      <c r="AE211" s="20"/>
      <c r="AF211" s="20"/>
      <c r="AG211" s="20"/>
      <c r="AH211" s="20"/>
      <c r="AI211" s="20"/>
      <c r="AJ211" s="20"/>
      <c r="AK211" s="20"/>
      <c r="AL211" s="20"/>
      <c r="AM211" s="19">
        <f t="shared" si="114"/>
        <v>500000</v>
      </c>
      <c r="AN211" s="26" t="s">
        <v>3</v>
      </c>
      <c r="AO211" s="50">
        <f t="shared" si="115"/>
        <v>500000</v>
      </c>
      <c r="AP211" s="50">
        <f t="shared" si="116"/>
        <v>0</v>
      </c>
      <c r="AQ211" s="50">
        <f t="shared" si="117"/>
        <v>0</v>
      </c>
      <c r="AR211" s="50">
        <f t="shared" si="118"/>
        <v>0</v>
      </c>
      <c r="AS211" s="50">
        <f t="shared" si="119"/>
        <v>0</v>
      </c>
      <c r="AT211" s="50">
        <f t="shared" si="120"/>
        <v>0</v>
      </c>
      <c r="AU211" s="50">
        <f t="shared" si="121"/>
        <v>0</v>
      </c>
      <c r="AV211" s="50">
        <f t="shared" si="122"/>
        <v>0</v>
      </c>
      <c r="AW211" s="50">
        <f t="shared" si="123"/>
        <v>0</v>
      </c>
      <c r="AX211" s="50">
        <f t="shared" si="124"/>
        <v>0</v>
      </c>
      <c r="AY211" s="50">
        <f t="shared" si="125"/>
        <v>0</v>
      </c>
      <c r="AZ211" s="50">
        <f t="shared" si="126"/>
        <v>0</v>
      </c>
      <c r="BA211" s="50">
        <f t="shared" si="127"/>
        <v>500000</v>
      </c>
      <c r="BB211" s="50">
        <f t="shared" si="128"/>
        <v>0</v>
      </c>
    </row>
    <row r="212" spans="2:54" x14ac:dyDescent="0.25">
      <c r="B212" s="14">
        <v>2026</v>
      </c>
      <c r="C212" s="14">
        <v>479</v>
      </c>
      <c r="D212" s="15"/>
      <c r="E212" s="15"/>
      <c r="F212" s="15" t="s">
        <v>58</v>
      </c>
      <c r="G212" s="14" t="e">
        <f>+VLOOKUP(M212,#REF!,5,FALSE)</f>
        <v>#REF!</v>
      </c>
      <c r="H212" s="14" t="e">
        <f>+VLOOKUP(M212,#REF!,7,FALSE)</f>
        <v>#REF!</v>
      </c>
      <c r="I212" s="14"/>
      <c r="J212" s="14"/>
      <c r="K212" s="14"/>
      <c r="L212" s="14"/>
      <c r="M212" s="15" t="str">
        <f t="shared" si="112"/>
        <v>2026EG 2026GIEEGESTIÓN DE ACTIVIDADES Y PRODUCTOS DE COMUNICACIÓN EN MEDIOS TRADICIONALES Y PLATAFORMAS DIGITALES</v>
      </c>
      <c r="N212" s="15" t="s">
        <v>271</v>
      </c>
      <c r="O212" s="16"/>
      <c r="P212" s="14" t="s">
        <v>59</v>
      </c>
      <c r="Q212" s="14" t="s">
        <v>9</v>
      </c>
      <c r="R212" s="14" t="s">
        <v>60</v>
      </c>
      <c r="S212" s="14" t="s">
        <v>182</v>
      </c>
      <c r="T212" s="14" t="str">
        <f t="shared" si="113"/>
        <v>2.3</v>
      </c>
      <c r="U212" s="17" t="s">
        <v>106</v>
      </c>
      <c r="V212" s="15" t="s">
        <v>296</v>
      </c>
      <c r="W212" s="15"/>
      <c r="X212" s="14" t="s">
        <v>70</v>
      </c>
      <c r="Y212" s="18"/>
      <c r="Z212" s="19">
        <v>400</v>
      </c>
      <c r="AA212" s="14">
        <v>70</v>
      </c>
      <c r="AB212" s="14"/>
      <c r="AC212" s="14"/>
      <c r="AD212" s="14"/>
      <c r="AE212" s="20"/>
      <c r="AF212" s="20"/>
      <c r="AG212" s="20"/>
      <c r="AH212" s="20"/>
      <c r="AI212" s="20"/>
      <c r="AJ212" s="20"/>
      <c r="AK212" s="20"/>
      <c r="AL212" s="20"/>
      <c r="AM212" s="19">
        <f t="shared" si="114"/>
        <v>28000</v>
      </c>
      <c r="AN212" s="26" t="s">
        <v>3</v>
      </c>
      <c r="AO212" s="50">
        <f t="shared" si="115"/>
        <v>28000</v>
      </c>
      <c r="AP212" s="50">
        <f t="shared" si="116"/>
        <v>0</v>
      </c>
      <c r="AQ212" s="50">
        <f t="shared" si="117"/>
        <v>0</v>
      </c>
      <c r="AR212" s="50">
        <f t="shared" si="118"/>
        <v>0</v>
      </c>
      <c r="AS212" s="50">
        <f t="shared" si="119"/>
        <v>0</v>
      </c>
      <c r="AT212" s="50">
        <f t="shared" si="120"/>
        <v>0</v>
      </c>
      <c r="AU212" s="50">
        <f t="shared" si="121"/>
        <v>0</v>
      </c>
      <c r="AV212" s="50">
        <f t="shared" si="122"/>
        <v>0</v>
      </c>
      <c r="AW212" s="50">
        <f t="shared" si="123"/>
        <v>0</v>
      </c>
      <c r="AX212" s="50">
        <f t="shared" si="124"/>
        <v>0</v>
      </c>
      <c r="AY212" s="50">
        <f t="shared" si="125"/>
        <v>0</v>
      </c>
      <c r="AZ212" s="50">
        <f t="shared" si="126"/>
        <v>0</v>
      </c>
      <c r="BA212" s="50">
        <f t="shared" si="127"/>
        <v>28000</v>
      </c>
      <c r="BB212" s="50">
        <f t="shared" si="128"/>
        <v>0</v>
      </c>
    </row>
    <row r="213" spans="2:54" x14ac:dyDescent="0.25">
      <c r="B213" s="14">
        <v>2026</v>
      </c>
      <c r="C213" s="14">
        <v>479</v>
      </c>
      <c r="D213" s="15"/>
      <c r="E213" s="15"/>
      <c r="F213" s="15" t="s">
        <v>58</v>
      </c>
      <c r="G213" s="14" t="e">
        <f>+VLOOKUP(M213,#REF!,5,FALSE)</f>
        <v>#REF!</v>
      </c>
      <c r="H213" s="14" t="e">
        <f>+VLOOKUP(M213,#REF!,7,FALSE)</f>
        <v>#REF!</v>
      </c>
      <c r="I213" s="14"/>
      <c r="J213" s="14"/>
      <c r="K213" s="14"/>
      <c r="L213" s="14"/>
      <c r="M213" s="15" t="str">
        <f t="shared" si="112"/>
        <v>2026EG 2026GIEEGESTIÓN DE ACTIVIDADES Y PRODUCTOS DE COMUNICACIÓN EN MEDIOS TRADICIONALES Y PLATAFORMAS DIGITALES</v>
      </c>
      <c r="N213" s="15" t="s">
        <v>271</v>
      </c>
      <c r="O213" s="16"/>
      <c r="P213" s="14" t="s">
        <v>59</v>
      </c>
      <c r="Q213" s="14" t="s">
        <v>9</v>
      </c>
      <c r="R213" s="14" t="s">
        <v>60</v>
      </c>
      <c r="S213" s="14" t="s">
        <v>182</v>
      </c>
      <c r="T213" s="14" t="str">
        <f t="shared" si="113"/>
        <v>2.3</v>
      </c>
      <c r="U213" s="17" t="s">
        <v>106</v>
      </c>
      <c r="V213" s="15" t="s">
        <v>297</v>
      </c>
      <c r="W213" s="15"/>
      <c r="X213" s="14" t="s">
        <v>70</v>
      </c>
      <c r="Y213" s="18"/>
      <c r="Z213" s="19">
        <v>500</v>
      </c>
      <c r="AA213" s="14">
        <v>70</v>
      </c>
      <c r="AB213" s="14"/>
      <c r="AC213" s="14"/>
      <c r="AD213" s="14"/>
      <c r="AE213" s="20"/>
      <c r="AF213" s="20"/>
      <c r="AG213" s="20"/>
      <c r="AH213" s="20"/>
      <c r="AI213" s="20"/>
      <c r="AJ213" s="20"/>
      <c r="AK213" s="20"/>
      <c r="AL213" s="20"/>
      <c r="AM213" s="19">
        <f t="shared" si="114"/>
        <v>35000</v>
      </c>
      <c r="AN213" s="26" t="s">
        <v>3</v>
      </c>
      <c r="AO213" s="50">
        <f t="shared" si="115"/>
        <v>35000</v>
      </c>
      <c r="AP213" s="50">
        <f t="shared" si="116"/>
        <v>0</v>
      </c>
      <c r="AQ213" s="50">
        <f t="shared" si="117"/>
        <v>0</v>
      </c>
      <c r="AR213" s="50">
        <f t="shared" si="118"/>
        <v>0</v>
      </c>
      <c r="AS213" s="50">
        <f t="shared" si="119"/>
        <v>0</v>
      </c>
      <c r="AT213" s="50">
        <f t="shared" si="120"/>
        <v>0</v>
      </c>
      <c r="AU213" s="50">
        <f t="shared" si="121"/>
        <v>0</v>
      </c>
      <c r="AV213" s="50">
        <f t="shared" si="122"/>
        <v>0</v>
      </c>
      <c r="AW213" s="50">
        <f t="shared" si="123"/>
        <v>0</v>
      </c>
      <c r="AX213" s="50">
        <f t="shared" si="124"/>
        <v>0</v>
      </c>
      <c r="AY213" s="50">
        <f t="shared" si="125"/>
        <v>0</v>
      </c>
      <c r="AZ213" s="50">
        <f t="shared" si="126"/>
        <v>0</v>
      </c>
      <c r="BA213" s="50">
        <f t="shared" si="127"/>
        <v>35000</v>
      </c>
      <c r="BB213" s="50">
        <f t="shared" si="128"/>
        <v>0</v>
      </c>
    </row>
    <row r="214" spans="2:54" x14ac:dyDescent="0.25">
      <c r="B214" s="14">
        <v>2026</v>
      </c>
      <c r="C214" s="14">
        <v>479</v>
      </c>
      <c r="D214" s="15"/>
      <c r="E214" s="15"/>
      <c r="F214" s="15" t="s">
        <v>58</v>
      </c>
      <c r="G214" s="14" t="e">
        <f>+VLOOKUP(M214,#REF!,5,FALSE)</f>
        <v>#REF!</v>
      </c>
      <c r="H214" s="14" t="e">
        <f>+VLOOKUP(M214,#REF!,7,FALSE)</f>
        <v>#REF!</v>
      </c>
      <c r="I214" s="14"/>
      <c r="J214" s="14"/>
      <c r="K214" s="14"/>
      <c r="L214" s="14"/>
      <c r="M214" s="15" t="str">
        <f t="shared" si="112"/>
        <v>2026EG 2026GIEEGESTIÓN DE ACTIVIDADES Y PRODUCTOS DE COMUNICACIÓN EN MEDIOS TRADICIONALES Y PLATAFORMAS DIGITALES</v>
      </c>
      <c r="N214" s="15" t="s">
        <v>271</v>
      </c>
      <c r="O214" s="16"/>
      <c r="P214" s="14" t="s">
        <v>59</v>
      </c>
      <c r="Q214" s="14" t="s">
        <v>9</v>
      </c>
      <c r="R214" s="14" t="s">
        <v>60</v>
      </c>
      <c r="S214" s="14" t="s">
        <v>182</v>
      </c>
      <c r="T214" s="14" t="str">
        <f t="shared" si="113"/>
        <v>2.3</v>
      </c>
      <c r="U214" s="17" t="s">
        <v>106</v>
      </c>
      <c r="V214" s="15" t="s">
        <v>298</v>
      </c>
      <c r="W214" s="15"/>
      <c r="X214" s="14" t="s">
        <v>70</v>
      </c>
      <c r="Y214" s="18"/>
      <c r="Z214" s="19">
        <v>200</v>
      </c>
      <c r="AA214" s="14">
        <v>70</v>
      </c>
      <c r="AB214" s="14"/>
      <c r="AC214" s="14"/>
      <c r="AD214" s="14"/>
      <c r="AE214" s="20"/>
      <c r="AF214" s="20"/>
      <c r="AG214" s="20"/>
      <c r="AH214" s="20"/>
      <c r="AI214" s="20"/>
      <c r="AJ214" s="20"/>
      <c r="AK214" s="20"/>
      <c r="AL214" s="20"/>
      <c r="AM214" s="19">
        <f t="shared" si="114"/>
        <v>14000</v>
      </c>
      <c r="AN214" s="26" t="s">
        <v>3</v>
      </c>
      <c r="AO214" s="50">
        <f t="shared" si="115"/>
        <v>14000</v>
      </c>
      <c r="AP214" s="50">
        <f t="shared" si="116"/>
        <v>0</v>
      </c>
      <c r="AQ214" s="50">
        <f t="shared" si="117"/>
        <v>0</v>
      </c>
      <c r="AR214" s="50">
        <f t="shared" si="118"/>
        <v>0</v>
      </c>
      <c r="AS214" s="50">
        <f t="shared" si="119"/>
        <v>0</v>
      </c>
      <c r="AT214" s="50">
        <f t="shared" si="120"/>
        <v>0</v>
      </c>
      <c r="AU214" s="50">
        <f t="shared" si="121"/>
        <v>0</v>
      </c>
      <c r="AV214" s="50">
        <f t="shared" si="122"/>
        <v>0</v>
      </c>
      <c r="AW214" s="50">
        <f t="shared" si="123"/>
        <v>0</v>
      </c>
      <c r="AX214" s="50">
        <f t="shared" si="124"/>
        <v>0</v>
      </c>
      <c r="AY214" s="50">
        <f t="shared" si="125"/>
        <v>0</v>
      </c>
      <c r="AZ214" s="50">
        <f t="shared" si="126"/>
        <v>0</v>
      </c>
      <c r="BA214" s="50">
        <f t="shared" si="127"/>
        <v>14000</v>
      </c>
      <c r="BB214" s="50">
        <f t="shared" si="128"/>
        <v>0</v>
      </c>
    </row>
    <row r="215" spans="2:54" x14ac:dyDescent="0.25">
      <c r="B215" s="14">
        <v>2026</v>
      </c>
      <c r="C215" s="14">
        <v>479</v>
      </c>
      <c r="D215" s="15"/>
      <c r="E215" s="15"/>
      <c r="F215" s="15" t="s">
        <v>58</v>
      </c>
      <c r="G215" s="14" t="e">
        <f>+VLOOKUP(M215,#REF!,5,FALSE)</f>
        <v>#REF!</v>
      </c>
      <c r="H215" s="14" t="e">
        <f>+VLOOKUP(M215,#REF!,7,FALSE)</f>
        <v>#REF!</v>
      </c>
      <c r="I215" s="14"/>
      <c r="J215" s="14"/>
      <c r="K215" s="14"/>
      <c r="L215" s="14"/>
      <c r="M215" s="15" t="str">
        <f t="shared" si="112"/>
        <v>2026EG 2026GIEEGESTIÓN DE ACTIVIDADES Y PRODUCTOS DE COMUNICACIÓN EN MEDIOS TRADICIONALES Y PLATAFORMAS DIGITALES</v>
      </c>
      <c r="N215" s="15" t="s">
        <v>271</v>
      </c>
      <c r="O215" s="16"/>
      <c r="P215" s="14" t="s">
        <v>59</v>
      </c>
      <c r="Q215" s="14" t="s">
        <v>9</v>
      </c>
      <c r="R215" s="14" t="s">
        <v>60</v>
      </c>
      <c r="S215" s="14" t="s">
        <v>182</v>
      </c>
      <c r="T215" s="14" t="str">
        <f t="shared" si="113"/>
        <v>2.3</v>
      </c>
      <c r="U215" s="17" t="s">
        <v>230</v>
      </c>
      <c r="V215" s="15" t="s">
        <v>299</v>
      </c>
      <c r="W215" s="15"/>
      <c r="X215" s="14" t="s">
        <v>74</v>
      </c>
      <c r="Y215" s="18"/>
      <c r="Z215" s="19">
        <v>42000</v>
      </c>
      <c r="AA215" s="14"/>
      <c r="AB215" s="14">
        <v>1</v>
      </c>
      <c r="AC215" s="14"/>
      <c r="AD215" s="14"/>
      <c r="AE215" s="20"/>
      <c r="AF215" s="20"/>
      <c r="AG215" s="20"/>
      <c r="AH215" s="20"/>
      <c r="AI215" s="20"/>
      <c r="AJ215" s="20"/>
      <c r="AK215" s="20"/>
      <c r="AL215" s="20"/>
      <c r="AM215" s="19">
        <f t="shared" si="114"/>
        <v>42000</v>
      </c>
      <c r="AN215" s="26" t="s">
        <v>3</v>
      </c>
      <c r="AO215" s="50">
        <f t="shared" si="115"/>
        <v>0</v>
      </c>
      <c r="AP215" s="50">
        <f t="shared" si="116"/>
        <v>42000</v>
      </c>
      <c r="AQ215" s="50">
        <f t="shared" si="117"/>
        <v>0</v>
      </c>
      <c r="AR215" s="50">
        <f t="shared" si="118"/>
        <v>0</v>
      </c>
      <c r="AS215" s="50">
        <f t="shared" si="119"/>
        <v>0</v>
      </c>
      <c r="AT215" s="50">
        <f t="shared" si="120"/>
        <v>0</v>
      </c>
      <c r="AU215" s="50">
        <f t="shared" si="121"/>
        <v>0</v>
      </c>
      <c r="AV215" s="50">
        <f t="shared" si="122"/>
        <v>0</v>
      </c>
      <c r="AW215" s="50">
        <f t="shared" si="123"/>
        <v>0</v>
      </c>
      <c r="AX215" s="50">
        <f t="shared" si="124"/>
        <v>0</v>
      </c>
      <c r="AY215" s="50">
        <f t="shared" si="125"/>
        <v>0</v>
      </c>
      <c r="AZ215" s="50">
        <f t="shared" si="126"/>
        <v>0</v>
      </c>
      <c r="BA215" s="50">
        <f t="shared" si="127"/>
        <v>42000</v>
      </c>
      <c r="BB215" s="50">
        <f t="shared" si="128"/>
        <v>0</v>
      </c>
    </row>
    <row r="216" spans="2:54" x14ac:dyDescent="0.25">
      <c r="B216" s="14">
        <v>2026</v>
      </c>
      <c r="C216" s="14">
        <v>479</v>
      </c>
      <c r="D216" s="15"/>
      <c r="E216" s="15"/>
      <c r="F216" s="15" t="s">
        <v>58</v>
      </c>
      <c r="G216" s="14" t="e">
        <f>+VLOOKUP(M216,#REF!,5,FALSE)</f>
        <v>#REF!</v>
      </c>
      <c r="H216" s="14" t="e">
        <f>+VLOOKUP(M216,#REF!,7,FALSE)</f>
        <v>#REF!</v>
      </c>
      <c r="I216" s="14"/>
      <c r="J216" s="14"/>
      <c r="K216" s="14"/>
      <c r="L216" s="14"/>
      <c r="M216" s="15" t="str">
        <f t="shared" si="112"/>
        <v>2026EG 2026GIEEGESTIÓN DE ACTIVIDADES Y PRODUCTOS DE COMUNICACIÓN EN MEDIOS TRADICIONALES Y PLATAFORMAS DIGITALES</v>
      </c>
      <c r="N216" s="15" t="s">
        <v>271</v>
      </c>
      <c r="O216" s="16"/>
      <c r="P216" s="14" t="s">
        <v>59</v>
      </c>
      <c r="Q216" s="14" t="s">
        <v>9</v>
      </c>
      <c r="R216" s="14" t="s">
        <v>60</v>
      </c>
      <c r="S216" s="14" t="s">
        <v>182</v>
      </c>
      <c r="T216" s="14" t="str">
        <f t="shared" si="113"/>
        <v>2.3</v>
      </c>
      <c r="U216" s="17" t="s">
        <v>67</v>
      </c>
      <c r="V216" s="15" t="s">
        <v>300</v>
      </c>
      <c r="W216" s="15"/>
      <c r="X216" s="14" t="s">
        <v>74</v>
      </c>
      <c r="Y216" s="18"/>
      <c r="Z216" s="19">
        <v>85000</v>
      </c>
      <c r="AA216" s="14">
        <v>1</v>
      </c>
      <c r="AB216" s="14"/>
      <c r="AC216" s="14"/>
      <c r="AD216" s="14"/>
      <c r="AE216" s="20"/>
      <c r="AF216" s="20"/>
      <c r="AG216" s="20"/>
      <c r="AH216" s="20"/>
      <c r="AI216" s="20"/>
      <c r="AJ216" s="20"/>
      <c r="AK216" s="20"/>
      <c r="AL216" s="20"/>
      <c r="AM216" s="19">
        <f t="shared" si="114"/>
        <v>85000</v>
      </c>
      <c r="AN216" s="26" t="s">
        <v>3</v>
      </c>
      <c r="AO216" s="50">
        <f t="shared" si="115"/>
        <v>85000</v>
      </c>
      <c r="AP216" s="50">
        <f t="shared" si="116"/>
        <v>0</v>
      </c>
      <c r="AQ216" s="50">
        <f t="shared" si="117"/>
        <v>0</v>
      </c>
      <c r="AR216" s="50">
        <f t="shared" si="118"/>
        <v>0</v>
      </c>
      <c r="AS216" s="50">
        <f t="shared" si="119"/>
        <v>0</v>
      </c>
      <c r="AT216" s="50">
        <f t="shared" si="120"/>
        <v>0</v>
      </c>
      <c r="AU216" s="50">
        <f t="shared" si="121"/>
        <v>0</v>
      </c>
      <c r="AV216" s="50">
        <f t="shared" si="122"/>
        <v>0</v>
      </c>
      <c r="AW216" s="50">
        <f t="shared" si="123"/>
        <v>0</v>
      </c>
      <c r="AX216" s="50">
        <f t="shared" si="124"/>
        <v>0</v>
      </c>
      <c r="AY216" s="50">
        <f t="shared" si="125"/>
        <v>0</v>
      </c>
      <c r="AZ216" s="50">
        <f t="shared" si="126"/>
        <v>0</v>
      </c>
      <c r="BA216" s="50">
        <f t="shared" si="127"/>
        <v>85000</v>
      </c>
      <c r="BB216" s="50">
        <f t="shared" si="128"/>
        <v>0</v>
      </c>
    </row>
    <row r="217" spans="2:54" x14ac:dyDescent="0.25">
      <c r="B217" s="14">
        <v>2026</v>
      </c>
      <c r="C217" s="14">
        <v>479</v>
      </c>
      <c r="D217" s="15"/>
      <c r="E217" s="15"/>
      <c r="F217" s="15" t="s">
        <v>58</v>
      </c>
      <c r="G217" s="14" t="e">
        <f>+VLOOKUP(M217,#REF!,5,FALSE)</f>
        <v>#REF!</v>
      </c>
      <c r="H217" s="14" t="e">
        <f>+VLOOKUP(M217,#REF!,7,FALSE)</f>
        <v>#REF!</v>
      </c>
      <c r="I217" s="14"/>
      <c r="J217" s="14"/>
      <c r="K217" s="14"/>
      <c r="L217" s="14"/>
      <c r="M217" s="15" t="str">
        <f t="shared" si="112"/>
        <v>2026EG 2026GIEEGESTIÓN DE ACTIVIDADES Y PRODUCTOS DE COMUNICACIÓN EN MEDIOS TRADICIONALES Y PLATAFORMAS DIGITALES</v>
      </c>
      <c r="N217" s="15" t="s">
        <v>271</v>
      </c>
      <c r="O217" s="16"/>
      <c r="P217" s="14" t="s">
        <v>59</v>
      </c>
      <c r="Q217" s="14" t="s">
        <v>9</v>
      </c>
      <c r="R217" s="14" t="s">
        <v>60</v>
      </c>
      <c r="S217" s="14" t="s">
        <v>182</v>
      </c>
      <c r="T217" s="14" t="str">
        <f t="shared" si="113"/>
        <v>2.3</v>
      </c>
      <c r="U217" s="17" t="s">
        <v>72</v>
      </c>
      <c r="V217" s="15" t="s">
        <v>301</v>
      </c>
      <c r="W217" s="15"/>
      <c r="X217" s="14" t="s">
        <v>74</v>
      </c>
      <c r="Y217" s="18"/>
      <c r="Z217" s="19">
        <v>1200</v>
      </c>
      <c r="AA217" s="14">
        <v>12</v>
      </c>
      <c r="AB217" s="14">
        <v>12</v>
      </c>
      <c r="AC217" s="14">
        <v>6</v>
      </c>
      <c r="AD217" s="14"/>
      <c r="AE217" s="20"/>
      <c r="AF217" s="20"/>
      <c r="AG217" s="20"/>
      <c r="AH217" s="20"/>
      <c r="AI217" s="20"/>
      <c r="AJ217" s="20"/>
      <c r="AK217" s="20"/>
      <c r="AL217" s="20"/>
      <c r="AM217" s="19">
        <f t="shared" si="114"/>
        <v>36000</v>
      </c>
      <c r="AN217" s="26" t="s">
        <v>3</v>
      </c>
      <c r="AO217" s="50">
        <f t="shared" si="115"/>
        <v>14400</v>
      </c>
      <c r="AP217" s="50">
        <f t="shared" si="116"/>
        <v>14400</v>
      </c>
      <c r="AQ217" s="50">
        <f t="shared" si="117"/>
        <v>7200</v>
      </c>
      <c r="AR217" s="50">
        <f t="shared" si="118"/>
        <v>0</v>
      </c>
      <c r="AS217" s="50">
        <f t="shared" si="119"/>
        <v>0</v>
      </c>
      <c r="AT217" s="50">
        <f t="shared" si="120"/>
        <v>0</v>
      </c>
      <c r="AU217" s="50">
        <f t="shared" si="121"/>
        <v>0</v>
      </c>
      <c r="AV217" s="50">
        <f t="shared" si="122"/>
        <v>0</v>
      </c>
      <c r="AW217" s="50">
        <f t="shared" si="123"/>
        <v>0</v>
      </c>
      <c r="AX217" s="50">
        <f t="shared" si="124"/>
        <v>0</v>
      </c>
      <c r="AY217" s="50">
        <f t="shared" si="125"/>
        <v>0</v>
      </c>
      <c r="AZ217" s="50">
        <f t="shared" si="126"/>
        <v>0</v>
      </c>
      <c r="BA217" s="50">
        <f t="shared" si="127"/>
        <v>36000</v>
      </c>
      <c r="BB217" s="50">
        <f t="shared" si="128"/>
        <v>0</v>
      </c>
    </row>
    <row r="218" spans="2:54" x14ac:dyDescent="0.25">
      <c r="B218" s="14">
        <v>2026</v>
      </c>
      <c r="C218" s="14">
        <v>479</v>
      </c>
      <c r="D218" s="15"/>
      <c r="E218" s="15"/>
      <c r="F218" s="15" t="s">
        <v>58</v>
      </c>
      <c r="G218" s="14" t="e">
        <f>+VLOOKUP(M218,#REF!,5,FALSE)</f>
        <v>#REF!</v>
      </c>
      <c r="H218" s="14" t="e">
        <f>+VLOOKUP(M218,#REF!,7,FALSE)</f>
        <v>#REF!</v>
      </c>
      <c r="I218" s="14"/>
      <c r="J218" s="14"/>
      <c r="K218" s="14"/>
      <c r="L218" s="14"/>
      <c r="M218" s="15" t="str">
        <f t="shared" si="112"/>
        <v>2026EG 2026GIEEGESTIÓN DE ACTIVIDADES Y PRODUCTOS DE COMUNICACIÓN EN MEDIOS TRADICIONALES Y PLATAFORMAS DIGITALES</v>
      </c>
      <c r="N218" s="15" t="s">
        <v>271</v>
      </c>
      <c r="O218" s="16"/>
      <c r="P218" s="14" t="s">
        <v>59</v>
      </c>
      <c r="Q218" s="14" t="s">
        <v>9</v>
      </c>
      <c r="R218" s="14" t="s">
        <v>60</v>
      </c>
      <c r="S218" s="14" t="s">
        <v>182</v>
      </c>
      <c r="T218" s="14" t="str">
        <f t="shared" si="113"/>
        <v>2.3</v>
      </c>
      <c r="U218" s="17" t="s">
        <v>230</v>
      </c>
      <c r="V218" s="15" t="s">
        <v>302</v>
      </c>
      <c r="W218" s="15"/>
      <c r="X218" s="14" t="s">
        <v>74</v>
      </c>
      <c r="Y218" s="18"/>
      <c r="Z218" s="19">
        <v>4000</v>
      </c>
      <c r="AA218" s="14">
        <v>6</v>
      </c>
      <c r="AB218" s="14">
        <v>6</v>
      </c>
      <c r="AC218" s="14">
        <v>3</v>
      </c>
      <c r="AD218" s="14"/>
      <c r="AE218" s="20"/>
      <c r="AF218" s="20"/>
      <c r="AG218" s="20"/>
      <c r="AH218" s="20"/>
      <c r="AI218" s="20"/>
      <c r="AJ218" s="20"/>
      <c r="AK218" s="20"/>
      <c r="AL218" s="20"/>
      <c r="AM218" s="19">
        <f t="shared" si="114"/>
        <v>60000</v>
      </c>
      <c r="AN218" s="26" t="s">
        <v>3</v>
      </c>
      <c r="AO218" s="50">
        <f t="shared" si="115"/>
        <v>24000</v>
      </c>
      <c r="AP218" s="50">
        <f t="shared" si="116"/>
        <v>24000</v>
      </c>
      <c r="AQ218" s="50">
        <f t="shared" si="117"/>
        <v>12000</v>
      </c>
      <c r="AR218" s="50">
        <f t="shared" si="118"/>
        <v>0</v>
      </c>
      <c r="AS218" s="50">
        <f t="shared" si="119"/>
        <v>0</v>
      </c>
      <c r="AT218" s="50">
        <f t="shared" si="120"/>
        <v>0</v>
      </c>
      <c r="AU218" s="50">
        <f t="shared" si="121"/>
        <v>0</v>
      </c>
      <c r="AV218" s="50">
        <f t="shared" si="122"/>
        <v>0</v>
      </c>
      <c r="AW218" s="50">
        <f t="shared" si="123"/>
        <v>0</v>
      </c>
      <c r="AX218" s="50">
        <f t="shared" si="124"/>
        <v>0</v>
      </c>
      <c r="AY218" s="50">
        <f t="shared" si="125"/>
        <v>0</v>
      </c>
      <c r="AZ218" s="50">
        <f t="shared" si="126"/>
        <v>0</v>
      </c>
      <c r="BA218" s="50">
        <f t="shared" si="127"/>
        <v>60000</v>
      </c>
      <c r="BB218" s="50">
        <f t="shared" si="128"/>
        <v>0</v>
      </c>
    </row>
    <row r="219" spans="2:54" x14ac:dyDescent="0.25">
      <c r="B219" s="14">
        <v>2026</v>
      </c>
      <c r="C219" s="14">
        <v>479</v>
      </c>
      <c r="D219" s="15"/>
      <c r="E219" s="15"/>
      <c r="F219" s="15" t="s">
        <v>58</v>
      </c>
      <c r="G219" s="14" t="e">
        <f>+VLOOKUP(M219,#REF!,5,FALSE)</f>
        <v>#REF!</v>
      </c>
      <c r="H219" s="14" t="e">
        <f>+VLOOKUP(M219,#REF!,7,FALSE)</f>
        <v>#REF!</v>
      </c>
      <c r="I219" s="14"/>
      <c r="J219" s="14"/>
      <c r="K219" s="14"/>
      <c r="L219" s="14"/>
      <c r="M219" s="15" t="str">
        <f t="shared" si="112"/>
        <v>2026EG 2026GIEEGESTIÓN DE ACTIVIDADES Y PRODUCTOS DE COMUNICACIÓN EN MEDIOS TRADICIONALES Y PLATAFORMAS DIGITALES</v>
      </c>
      <c r="N219" s="15" t="s">
        <v>271</v>
      </c>
      <c r="O219" s="16"/>
      <c r="P219" s="14" t="s">
        <v>59</v>
      </c>
      <c r="Q219" s="14" t="s">
        <v>9</v>
      </c>
      <c r="R219" s="14" t="s">
        <v>60</v>
      </c>
      <c r="S219" s="14" t="s">
        <v>182</v>
      </c>
      <c r="T219" s="14" t="str">
        <f t="shared" si="113"/>
        <v>2.3</v>
      </c>
      <c r="U219" s="17" t="s">
        <v>75</v>
      </c>
      <c r="V219" s="15" t="s">
        <v>303</v>
      </c>
      <c r="W219" s="15"/>
      <c r="X219" s="14" t="s">
        <v>77</v>
      </c>
      <c r="Y219" s="18">
        <v>6</v>
      </c>
      <c r="Z219" s="19">
        <v>250</v>
      </c>
      <c r="AA219" s="14">
        <v>8</v>
      </c>
      <c r="AB219" s="14">
        <v>8</v>
      </c>
      <c r="AC219" s="14">
        <v>4</v>
      </c>
      <c r="AD219" s="14"/>
      <c r="AE219" s="20"/>
      <c r="AF219" s="20"/>
      <c r="AG219" s="20"/>
      <c r="AH219" s="20"/>
      <c r="AI219" s="20"/>
      <c r="AJ219" s="20"/>
      <c r="AK219" s="20"/>
      <c r="AL219" s="20"/>
      <c r="AM219" s="19">
        <f t="shared" si="114"/>
        <v>30000</v>
      </c>
      <c r="AN219" s="26" t="s">
        <v>3</v>
      </c>
      <c r="AO219" s="50">
        <f>+$Y219*AA219*$Z219</f>
        <v>12000</v>
      </c>
      <c r="AP219" s="50">
        <f t="shared" ref="AP219" si="129">+$Y219*AB219*$Z219</f>
        <v>12000</v>
      </c>
      <c r="AQ219" s="50">
        <f t="shared" ref="AQ219" si="130">+$Y219*AC219*$Z219</f>
        <v>6000</v>
      </c>
      <c r="AR219" s="50">
        <f t="shared" ref="AR219" si="131">+$Y219*AD219*$Z219</f>
        <v>0</v>
      </c>
      <c r="AS219" s="50">
        <f t="shared" ref="AS219" si="132">+$Y219*AE219*$Z219</f>
        <v>0</v>
      </c>
      <c r="AT219" s="50">
        <f t="shared" ref="AT219" si="133">+$Y219*AF219*$Z219</f>
        <v>0</v>
      </c>
      <c r="AU219" s="50">
        <f t="shared" ref="AU219" si="134">+$Y219*AG219*$Z219</f>
        <v>0</v>
      </c>
      <c r="AV219" s="50">
        <f t="shared" ref="AV219" si="135">+$Y219*AH219*$Z219</f>
        <v>0</v>
      </c>
      <c r="AW219" s="50">
        <f t="shared" ref="AW219" si="136">+$Y219*AI219*$Z219</f>
        <v>0</v>
      </c>
      <c r="AX219" s="50">
        <f t="shared" ref="AX219" si="137">+$Y219*AJ219*$Z219</f>
        <v>0</v>
      </c>
      <c r="AY219" s="50">
        <f t="shared" ref="AY219" si="138">+$Y219*AK219*$Z219</f>
        <v>0</v>
      </c>
      <c r="AZ219" s="50">
        <f t="shared" ref="AZ219" si="139">+$Y219*AL219*$Z219</f>
        <v>0</v>
      </c>
      <c r="BA219" s="50">
        <f t="shared" si="127"/>
        <v>30000</v>
      </c>
      <c r="BB219" s="50">
        <f t="shared" si="128"/>
        <v>0</v>
      </c>
    </row>
    <row r="220" spans="2:54" x14ac:dyDescent="0.25">
      <c r="B220" s="14">
        <v>2026</v>
      </c>
      <c r="C220" s="14">
        <v>479</v>
      </c>
      <c r="D220" s="15"/>
      <c r="E220" s="15"/>
      <c r="F220" s="15" t="s">
        <v>58</v>
      </c>
      <c r="G220" s="14" t="e">
        <f>+VLOOKUP(M220,#REF!,5,FALSE)</f>
        <v>#REF!</v>
      </c>
      <c r="H220" s="14" t="e">
        <f>+VLOOKUP(M220,#REF!,7,FALSE)</f>
        <v>#REF!</v>
      </c>
      <c r="I220" s="14"/>
      <c r="J220" s="14"/>
      <c r="K220" s="14"/>
      <c r="L220" s="14"/>
      <c r="M220" s="15" t="str">
        <f t="shared" si="112"/>
        <v>2026EG 2026GIEEGESTIÓN DE ACTIVIDADES Y PRODUCTOS DE COMUNICACIÓN EN MEDIOS TRADICIONALES Y PLATAFORMAS DIGITALES</v>
      </c>
      <c r="N220" s="15" t="s">
        <v>271</v>
      </c>
      <c r="O220" s="16"/>
      <c r="P220" s="14" t="s">
        <v>59</v>
      </c>
      <c r="Q220" s="14" t="s">
        <v>9</v>
      </c>
      <c r="R220" s="14" t="s">
        <v>60</v>
      </c>
      <c r="S220" s="14" t="s">
        <v>182</v>
      </c>
      <c r="T220" s="14" t="str">
        <f t="shared" si="113"/>
        <v>2.3</v>
      </c>
      <c r="U220" s="17" t="s">
        <v>106</v>
      </c>
      <c r="V220" s="15" t="s">
        <v>304</v>
      </c>
      <c r="W220" s="15"/>
      <c r="X220" s="14" t="s">
        <v>70</v>
      </c>
      <c r="Y220" s="18"/>
      <c r="Z220" s="19">
        <v>4</v>
      </c>
      <c r="AA220" s="14">
        <v>10000</v>
      </c>
      <c r="AB220" s="14"/>
      <c r="AC220" s="14"/>
      <c r="AD220" s="14"/>
      <c r="AE220" s="20"/>
      <c r="AF220" s="20"/>
      <c r="AG220" s="20"/>
      <c r="AH220" s="20"/>
      <c r="AI220" s="20"/>
      <c r="AJ220" s="20"/>
      <c r="AK220" s="20"/>
      <c r="AL220" s="20"/>
      <c r="AM220" s="19">
        <f t="shared" si="114"/>
        <v>40000</v>
      </c>
      <c r="AN220" s="26" t="s">
        <v>3</v>
      </c>
      <c r="AO220" s="50">
        <f t="shared" si="115"/>
        <v>40000</v>
      </c>
      <c r="AP220" s="50">
        <f t="shared" si="116"/>
        <v>0</v>
      </c>
      <c r="AQ220" s="50">
        <f t="shared" si="117"/>
        <v>0</v>
      </c>
      <c r="AR220" s="50">
        <f t="shared" si="118"/>
        <v>0</v>
      </c>
      <c r="AS220" s="50">
        <f t="shared" si="119"/>
        <v>0</v>
      </c>
      <c r="AT220" s="50">
        <f t="shared" si="120"/>
        <v>0</v>
      </c>
      <c r="AU220" s="50">
        <f t="shared" si="121"/>
        <v>0</v>
      </c>
      <c r="AV220" s="50">
        <f t="shared" si="122"/>
        <v>0</v>
      </c>
      <c r="AW220" s="50">
        <f t="shared" si="123"/>
        <v>0</v>
      </c>
      <c r="AX220" s="50">
        <f t="shared" si="124"/>
        <v>0</v>
      </c>
      <c r="AY220" s="50">
        <f t="shared" si="125"/>
        <v>0</v>
      </c>
      <c r="AZ220" s="50">
        <f t="shared" si="126"/>
        <v>0</v>
      </c>
      <c r="BA220" s="50">
        <f t="shared" si="127"/>
        <v>40000</v>
      </c>
      <c r="BB220" s="50">
        <f t="shared" si="128"/>
        <v>0</v>
      </c>
    </row>
    <row r="221" spans="2:54" x14ac:dyDescent="0.25">
      <c r="B221" s="14">
        <v>2026</v>
      </c>
      <c r="C221" s="14">
        <v>479</v>
      </c>
      <c r="D221" s="15"/>
      <c r="E221" s="15"/>
      <c r="F221" s="15" t="s">
        <v>58</v>
      </c>
      <c r="G221" s="14" t="e">
        <f>+VLOOKUP(M221,#REF!,5,FALSE)</f>
        <v>#REF!</v>
      </c>
      <c r="H221" s="14" t="e">
        <f>+VLOOKUP(M221,#REF!,7,FALSE)</f>
        <v>#REF!</v>
      </c>
      <c r="I221" s="14"/>
      <c r="J221" s="14"/>
      <c r="K221" s="14"/>
      <c r="L221" s="14"/>
      <c r="M221" s="15" t="str">
        <f t="shared" si="112"/>
        <v>2026EG 2026GIEEGESTIÓN DE ACTIVIDADES Y PRODUCTOS DE COMUNICACIÓN EN MEDIOS TRADICIONALES Y PLATAFORMAS DIGITALES</v>
      </c>
      <c r="N221" s="15" t="s">
        <v>271</v>
      </c>
      <c r="O221" s="16"/>
      <c r="P221" s="14" t="s">
        <v>59</v>
      </c>
      <c r="Q221" s="14" t="s">
        <v>9</v>
      </c>
      <c r="R221" s="14" t="s">
        <v>60</v>
      </c>
      <c r="S221" s="14" t="s">
        <v>182</v>
      </c>
      <c r="T221" s="14" t="str">
        <f t="shared" si="113"/>
        <v>2.3</v>
      </c>
      <c r="U221" s="17" t="s">
        <v>305</v>
      </c>
      <c r="V221" s="15" t="s">
        <v>306</v>
      </c>
      <c r="W221" s="15"/>
      <c r="X221" s="14" t="s">
        <v>70</v>
      </c>
      <c r="Y221" s="18"/>
      <c r="Z221" s="19">
        <v>4</v>
      </c>
      <c r="AA221" s="14">
        <v>20000</v>
      </c>
      <c r="AB221" s="14"/>
      <c r="AC221" s="14"/>
      <c r="AD221" s="14"/>
      <c r="AE221" s="20"/>
      <c r="AF221" s="20"/>
      <c r="AG221" s="20"/>
      <c r="AH221" s="20"/>
      <c r="AI221" s="20"/>
      <c r="AJ221" s="20"/>
      <c r="AK221" s="20"/>
      <c r="AL221" s="20"/>
      <c r="AM221" s="19">
        <f t="shared" si="114"/>
        <v>80000</v>
      </c>
      <c r="AN221" s="26" t="s">
        <v>3</v>
      </c>
      <c r="AO221" s="50">
        <f t="shared" si="115"/>
        <v>80000</v>
      </c>
      <c r="AP221" s="50">
        <f t="shared" si="116"/>
        <v>0</v>
      </c>
      <c r="AQ221" s="50">
        <f t="shared" si="117"/>
        <v>0</v>
      </c>
      <c r="AR221" s="50">
        <f t="shared" si="118"/>
        <v>0</v>
      </c>
      <c r="AS221" s="50">
        <f t="shared" si="119"/>
        <v>0</v>
      </c>
      <c r="AT221" s="50">
        <f t="shared" si="120"/>
        <v>0</v>
      </c>
      <c r="AU221" s="50">
        <f t="shared" si="121"/>
        <v>0</v>
      </c>
      <c r="AV221" s="50">
        <f t="shared" si="122"/>
        <v>0</v>
      </c>
      <c r="AW221" s="50">
        <f t="shared" si="123"/>
        <v>0</v>
      </c>
      <c r="AX221" s="50">
        <f t="shared" si="124"/>
        <v>0</v>
      </c>
      <c r="AY221" s="50">
        <f t="shared" si="125"/>
        <v>0</v>
      </c>
      <c r="AZ221" s="50">
        <f t="shared" si="126"/>
        <v>0</v>
      </c>
      <c r="BA221" s="50">
        <f t="shared" si="127"/>
        <v>80000</v>
      </c>
      <c r="BB221" s="50">
        <f t="shared" si="128"/>
        <v>0</v>
      </c>
    </row>
    <row r="222" spans="2:54" x14ac:dyDescent="0.25">
      <c r="B222" s="14">
        <v>2026</v>
      </c>
      <c r="C222" s="14">
        <v>479</v>
      </c>
      <c r="D222" s="15"/>
      <c r="E222" s="15"/>
      <c r="F222" s="15" t="s">
        <v>58</v>
      </c>
      <c r="G222" s="14" t="e">
        <f>+VLOOKUP(M222,#REF!,5,FALSE)</f>
        <v>#REF!</v>
      </c>
      <c r="H222" s="14" t="e">
        <f>+VLOOKUP(M222,#REF!,7,FALSE)</f>
        <v>#REF!</v>
      </c>
      <c r="I222" s="14"/>
      <c r="J222" s="14"/>
      <c r="K222" s="14"/>
      <c r="L222" s="14"/>
      <c r="M222" s="15" t="str">
        <f t="shared" si="112"/>
        <v>2026EG 2026GIEEGESTIÓN DE EVENTOS CON MEDIOS DE COMUNICACIÓN</v>
      </c>
      <c r="N222" s="15" t="s">
        <v>307</v>
      </c>
      <c r="O222" s="16"/>
      <c r="P222" s="14" t="s">
        <v>59</v>
      </c>
      <c r="Q222" s="14" t="s">
        <v>9</v>
      </c>
      <c r="R222" s="14" t="s">
        <v>60</v>
      </c>
      <c r="S222" s="14" t="s">
        <v>182</v>
      </c>
      <c r="T222" s="14" t="str">
        <f t="shared" si="113"/>
        <v>2.3</v>
      </c>
      <c r="U222" s="17" t="s">
        <v>106</v>
      </c>
      <c r="V222" s="15" t="s">
        <v>308</v>
      </c>
      <c r="W222" s="15"/>
      <c r="X222" s="14" t="s">
        <v>70</v>
      </c>
      <c r="Y222" s="18"/>
      <c r="Z222" s="19">
        <v>1.2</v>
      </c>
      <c r="AA222" s="14">
        <v>10000</v>
      </c>
      <c r="AB222" s="14"/>
      <c r="AC222" s="14"/>
      <c r="AD222" s="14"/>
      <c r="AE222" s="20"/>
      <c r="AF222" s="20"/>
      <c r="AG222" s="20"/>
      <c r="AH222" s="20"/>
      <c r="AI222" s="20"/>
      <c r="AJ222" s="20"/>
      <c r="AK222" s="20"/>
      <c r="AL222" s="20"/>
      <c r="AM222" s="19">
        <f t="shared" si="114"/>
        <v>12000</v>
      </c>
      <c r="AN222" s="26" t="s">
        <v>3</v>
      </c>
      <c r="AO222" s="50">
        <f t="shared" si="115"/>
        <v>12000</v>
      </c>
      <c r="AP222" s="50">
        <f t="shared" si="116"/>
        <v>0</v>
      </c>
      <c r="AQ222" s="50">
        <f t="shared" si="117"/>
        <v>0</v>
      </c>
      <c r="AR222" s="50">
        <f t="shared" si="118"/>
        <v>0</v>
      </c>
      <c r="AS222" s="50">
        <f t="shared" si="119"/>
        <v>0</v>
      </c>
      <c r="AT222" s="50">
        <f t="shared" si="120"/>
        <v>0</v>
      </c>
      <c r="AU222" s="50">
        <f t="shared" si="121"/>
        <v>0</v>
      </c>
      <c r="AV222" s="50">
        <f t="shared" si="122"/>
        <v>0</v>
      </c>
      <c r="AW222" s="50">
        <f t="shared" si="123"/>
        <v>0</v>
      </c>
      <c r="AX222" s="50">
        <f t="shared" si="124"/>
        <v>0</v>
      </c>
      <c r="AY222" s="50">
        <f t="shared" si="125"/>
        <v>0</v>
      </c>
      <c r="AZ222" s="50">
        <f t="shared" si="126"/>
        <v>0</v>
      </c>
      <c r="BA222" s="50">
        <f t="shared" si="127"/>
        <v>12000</v>
      </c>
      <c r="BB222" s="50">
        <f t="shared" si="128"/>
        <v>0</v>
      </c>
    </row>
    <row r="223" spans="2:54" x14ac:dyDescent="0.25">
      <c r="B223" s="14">
        <v>2026</v>
      </c>
      <c r="C223" s="14">
        <v>479</v>
      </c>
      <c r="D223" s="15"/>
      <c r="E223" s="15"/>
      <c r="F223" s="15" t="s">
        <v>58</v>
      </c>
      <c r="G223" s="14" t="e">
        <f>+VLOOKUP(M223,#REF!,5,FALSE)</f>
        <v>#REF!</v>
      </c>
      <c r="H223" s="14" t="e">
        <f>+VLOOKUP(M223,#REF!,7,FALSE)</f>
        <v>#REF!</v>
      </c>
      <c r="I223" s="14"/>
      <c r="J223" s="14"/>
      <c r="K223" s="14"/>
      <c r="L223" s="14"/>
      <c r="M223" s="15" t="str">
        <f t="shared" si="112"/>
        <v>2026EG 2026GIEEGESTIÓN DE EVENTOS CON MEDIOS DE COMUNICACIÓN</v>
      </c>
      <c r="N223" s="15" t="s">
        <v>307</v>
      </c>
      <c r="O223" s="16"/>
      <c r="P223" s="14" t="s">
        <v>59</v>
      </c>
      <c r="Q223" s="14" t="s">
        <v>9</v>
      </c>
      <c r="R223" s="14" t="s">
        <v>60</v>
      </c>
      <c r="S223" s="14" t="s">
        <v>182</v>
      </c>
      <c r="T223" s="14" t="str">
        <f t="shared" si="113"/>
        <v>2.3</v>
      </c>
      <c r="U223" s="17" t="s">
        <v>305</v>
      </c>
      <c r="V223" s="15" t="s">
        <v>309</v>
      </c>
      <c r="W223" s="15"/>
      <c r="X223" s="14" t="s">
        <v>70</v>
      </c>
      <c r="Y223" s="18"/>
      <c r="Z223" s="19">
        <v>88</v>
      </c>
      <c r="AA223" s="14"/>
      <c r="AB223" s="14">
        <v>200</v>
      </c>
      <c r="AC223" s="14"/>
      <c r="AD223" s="14"/>
      <c r="AE223" s="20"/>
      <c r="AF223" s="20"/>
      <c r="AG223" s="20"/>
      <c r="AH223" s="20"/>
      <c r="AI223" s="20"/>
      <c r="AJ223" s="20"/>
      <c r="AK223" s="20"/>
      <c r="AL223" s="20"/>
      <c r="AM223" s="19">
        <f t="shared" si="114"/>
        <v>17600</v>
      </c>
      <c r="AN223" s="26" t="s">
        <v>3</v>
      </c>
      <c r="AO223" s="50">
        <f t="shared" si="115"/>
        <v>0</v>
      </c>
      <c r="AP223" s="50">
        <f t="shared" si="116"/>
        <v>17600</v>
      </c>
      <c r="AQ223" s="50">
        <f t="shared" si="117"/>
        <v>0</v>
      </c>
      <c r="AR223" s="50">
        <f t="shared" si="118"/>
        <v>0</v>
      </c>
      <c r="AS223" s="50">
        <f t="shared" si="119"/>
        <v>0</v>
      </c>
      <c r="AT223" s="50">
        <f t="shared" si="120"/>
        <v>0</v>
      </c>
      <c r="AU223" s="50">
        <f t="shared" si="121"/>
        <v>0</v>
      </c>
      <c r="AV223" s="50">
        <f t="shared" si="122"/>
        <v>0</v>
      </c>
      <c r="AW223" s="50">
        <f t="shared" si="123"/>
        <v>0</v>
      </c>
      <c r="AX223" s="50">
        <f t="shared" si="124"/>
        <v>0</v>
      </c>
      <c r="AY223" s="50">
        <f t="shared" si="125"/>
        <v>0</v>
      </c>
      <c r="AZ223" s="50">
        <f t="shared" si="126"/>
        <v>0</v>
      </c>
      <c r="BA223" s="50">
        <f t="shared" si="127"/>
        <v>17600</v>
      </c>
      <c r="BB223" s="50">
        <f t="shared" si="128"/>
        <v>0</v>
      </c>
    </row>
    <row r="224" spans="2:54" x14ac:dyDescent="0.25">
      <c r="B224" s="14">
        <v>2026</v>
      </c>
      <c r="C224" s="14">
        <v>479</v>
      </c>
      <c r="D224" s="15"/>
      <c r="E224" s="15"/>
      <c r="F224" s="15" t="s">
        <v>58</v>
      </c>
      <c r="G224" s="14" t="e">
        <f>+VLOOKUP(M224,#REF!,5,FALSE)</f>
        <v>#REF!</v>
      </c>
      <c r="H224" s="14" t="e">
        <f>+VLOOKUP(M224,#REF!,7,FALSE)</f>
        <v>#REF!</v>
      </c>
      <c r="I224" s="14"/>
      <c r="J224" s="14"/>
      <c r="K224" s="14"/>
      <c r="L224" s="14"/>
      <c r="M224" s="15" t="str">
        <f t="shared" si="112"/>
        <v>2026EG 2026GIEEGESTIÓN DE EVENTOS CON MEDIOS DE COMUNICACIÓN</v>
      </c>
      <c r="N224" s="15" t="s">
        <v>307</v>
      </c>
      <c r="O224" s="16"/>
      <c r="P224" s="14" t="s">
        <v>59</v>
      </c>
      <c r="Q224" s="14" t="s">
        <v>9</v>
      </c>
      <c r="R224" s="14" t="s">
        <v>60</v>
      </c>
      <c r="S224" s="14" t="s">
        <v>182</v>
      </c>
      <c r="T224" s="14" t="str">
        <f t="shared" si="113"/>
        <v>2.3</v>
      </c>
      <c r="U224" s="17" t="s">
        <v>106</v>
      </c>
      <c r="V224" s="15" t="s">
        <v>310</v>
      </c>
      <c r="W224" s="15"/>
      <c r="X224" s="14" t="s">
        <v>70</v>
      </c>
      <c r="Y224" s="18"/>
      <c r="Z224" s="19">
        <v>10</v>
      </c>
      <c r="AA224" s="14"/>
      <c r="AB224" s="14">
        <v>200</v>
      </c>
      <c r="AC224" s="14"/>
      <c r="AD224" s="14"/>
      <c r="AE224" s="20"/>
      <c r="AF224" s="20"/>
      <c r="AG224" s="20"/>
      <c r="AH224" s="20"/>
      <c r="AI224" s="20"/>
      <c r="AJ224" s="20"/>
      <c r="AK224" s="20"/>
      <c r="AL224" s="20"/>
      <c r="AM224" s="19">
        <f t="shared" si="114"/>
        <v>2000</v>
      </c>
      <c r="AN224" s="26" t="s">
        <v>3</v>
      </c>
      <c r="AO224" s="50">
        <f t="shared" si="115"/>
        <v>0</v>
      </c>
      <c r="AP224" s="50">
        <f t="shared" si="116"/>
        <v>2000</v>
      </c>
      <c r="AQ224" s="50">
        <f t="shared" si="117"/>
        <v>0</v>
      </c>
      <c r="AR224" s="50">
        <f t="shared" si="118"/>
        <v>0</v>
      </c>
      <c r="AS224" s="50">
        <f t="shared" si="119"/>
        <v>0</v>
      </c>
      <c r="AT224" s="50">
        <f t="shared" si="120"/>
        <v>0</v>
      </c>
      <c r="AU224" s="50">
        <f t="shared" si="121"/>
        <v>0</v>
      </c>
      <c r="AV224" s="50">
        <f t="shared" si="122"/>
        <v>0</v>
      </c>
      <c r="AW224" s="50">
        <f t="shared" si="123"/>
        <v>0</v>
      </c>
      <c r="AX224" s="50">
        <f t="shared" si="124"/>
        <v>0</v>
      </c>
      <c r="AY224" s="50">
        <f t="shared" si="125"/>
        <v>0</v>
      </c>
      <c r="AZ224" s="50">
        <f t="shared" si="126"/>
        <v>0</v>
      </c>
      <c r="BA224" s="50">
        <f t="shared" si="127"/>
        <v>2000</v>
      </c>
      <c r="BB224" s="50">
        <f t="shared" si="128"/>
        <v>0</v>
      </c>
    </row>
    <row r="225" spans="2:54" x14ac:dyDescent="0.25">
      <c r="B225" s="14">
        <v>2026</v>
      </c>
      <c r="C225" s="14">
        <v>479</v>
      </c>
      <c r="D225" s="15"/>
      <c r="E225" s="15"/>
      <c r="F225" s="15" t="s">
        <v>58</v>
      </c>
      <c r="G225" s="14" t="e">
        <f>+VLOOKUP(M225,#REF!,5,FALSE)</f>
        <v>#REF!</v>
      </c>
      <c r="H225" s="14" t="e">
        <f>+VLOOKUP(M225,#REF!,7,FALSE)</f>
        <v>#REF!</v>
      </c>
      <c r="I225" s="14"/>
      <c r="J225" s="14"/>
      <c r="K225" s="14"/>
      <c r="L225" s="14"/>
      <c r="M225" s="15" t="str">
        <f t="shared" si="112"/>
        <v>2026EG 2026GIEEGESTIÓN DE EVENTOS CON MEDIOS DE COMUNICACIÓN</v>
      </c>
      <c r="N225" s="15" t="s">
        <v>307</v>
      </c>
      <c r="O225" s="16"/>
      <c r="P225" s="14" t="s">
        <v>59</v>
      </c>
      <c r="Q225" s="14" t="s">
        <v>9</v>
      </c>
      <c r="R225" s="14" t="s">
        <v>60</v>
      </c>
      <c r="S225" s="14" t="s">
        <v>182</v>
      </c>
      <c r="T225" s="14" t="str">
        <f t="shared" si="113"/>
        <v>2.3</v>
      </c>
      <c r="U225" s="17" t="s">
        <v>72</v>
      </c>
      <c r="V225" s="15" t="s">
        <v>311</v>
      </c>
      <c r="W225" s="15"/>
      <c r="X225" s="14" t="s">
        <v>74</v>
      </c>
      <c r="Y225" s="18"/>
      <c r="Z225" s="19">
        <v>1200</v>
      </c>
      <c r="AA225" s="14"/>
      <c r="AB225" s="14">
        <v>2</v>
      </c>
      <c r="AC225" s="14">
        <v>2</v>
      </c>
      <c r="AD225" s="14"/>
      <c r="AE225" s="20"/>
      <c r="AF225" s="20"/>
      <c r="AG225" s="20"/>
      <c r="AH225" s="20"/>
      <c r="AI225" s="20"/>
      <c r="AJ225" s="20"/>
      <c r="AK225" s="20"/>
      <c r="AL225" s="20"/>
      <c r="AM225" s="19">
        <f t="shared" si="114"/>
        <v>4800</v>
      </c>
      <c r="AN225" s="26" t="s">
        <v>3</v>
      </c>
      <c r="AO225" s="50">
        <f t="shared" si="115"/>
        <v>0</v>
      </c>
      <c r="AP225" s="50">
        <f t="shared" si="116"/>
        <v>2400</v>
      </c>
      <c r="AQ225" s="50">
        <f t="shared" si="117"/>
        <v>2400</v>
      </c>
      <c r="AR225" s="50">
        <f t="shared" si="118"/>
        <v>0</v>
      </c>
      <c r="AS225" s="50">
        <f t="shared" si="119"/>
        <v>0</v>
      </c>
      <c r="AT225" s="50">
        <f t="shared" si="120"/>
        <v>0</v>
      </c>
      <c r="AU225" s="50">
        <f t="shared" si="121"/>
        <v>0</v>
      </c>
      <c r="AV225" s="50">
        <f t="shared" si="122"/>
        <v>0</v>
      </c>
      <c r="AW225" s="50">
        <f t="shared" si="123"/>
        <v>0</v>
      </c>
      <c r="AX225" s="50">
        <f t="shared" si="124"/>
        <v>0</v>
      </c>
      <c r="AY225" s="50">
        <f t="shared" si="125"/>
        <v>0</v>
      </c>
      <c r="AZ225" s="50">
        <f t="shared" si="126"/>
        <v>0</v>
      </c>
      <c r="BA225" s="50">
        <f t="shared" si="127"/>
        <v>4800</v>
      </c>
      <c r="BB225" s="50">
        <f t="shared" si="128"/>
        <v>0</v>
      </c>
    </row>
    <row r="226" spans="2:54" x14ac:dyDescent="0.25">
      <c r="B226" s="14">
        <v>2026</v>
      </c>
      <c r="C226" s="14">
        <v>479</v>
      </c>
      <c r="D226" s="15"/>
      <c r="E226" s="15"/>
      <c r="F226" s="15" t="s">
        <v>58</v>
      </c>
      <c r="G226" s="14" t="e">
        <f>+VLOOKUP(M226,#REF!,5,FALSE)</f>
        <v>#REF!</v>
      </c>
      <c r="H226" s="14" t="e">
        <f>+VLOOKUP(M226,#REF!,7,FALSE)</f>
        <v>#REF!</v>
      </c>
      <c r="I226" s="14"/>
      <c r="J226" s="14"/>
      <c r="K226" s="14"/>
      <c r="L226" s="14"/>
      <c r="M226" s="15" t="str">
        <f t="shared" si="112"/>
        <v>2026EG 2026GIEEGESTIÓN DE EVENTOS CON MEDIOS DE COMUNICACIÓN</v>
      </c>
      <c r="N226" s="15" t="s">
        <v>307</v>
      </c>
      <c r="O226" s="16"/>
      <c r="P226" s="14" t="s">
        <v>59</v>
      </c>
      <c r="Q226" s="14" t="s">
        <v>9</v>
      </c>
      <c r="R226" s="14" t="s">
        <v>60</v>
      </c>
      <c r="S226" s="14" t="s">
        <v>182</v>
      </c>
      <c r="T226" s="14" t="str">
        <f t="shared" si="113"/>
        <v>2.3</v>
      </c>
      <c r="U226" s="17" t="s">
        <v>230</v>
      </c>
      <c r="V226" s="15" t="s">
        <v>312</v>
      </c>
      <c r="W226" s="15"/>
      <c r="X226" s="14" t="s">
        <v>74</v>
      </c>
      <c r="Y226" s="18"/>
      <c r="Z226" s="19">
        <v>6000</v>
      </c>
      <c r="AA226" s="14"/>
      <c r="AB226" s="14">
        <v>2</v>
      </c>
      <c r="AC226" s="14">
        <v>2</v>
      </c>
      <c r="AD226" s="14"/>
      <c r="AE226" s="20"/>
      <c r="AF226" s="20"/>
      <c r="AG226" s="20"/>
      <c r="AH226" s="20"/>
      <c r="AI226" s="20"/>
      <c r="AJ226" s="20"/>
      <c r="AK226" s="20"/>
      <c r="AL226" s="20"/>
      <c r="AM226" s="19">
        <f t="shared" si="114"/>
        <v>24000</v>
      </c>
      <c r="AN226" s="26" t="s">
        <v>3</v>
      </c>
      <c r="AO226" s="50">
        <f t="shared" si="115"/>
        <v>0</v>
      </c>
      <c r="AP226" s="50">
        <f t="shared" si="116"/>
        <v>12000</v>
      </c>
      <c r="AQ226" s="50">
        <f t="shared" si="117"/>
        <v>12000</v>
      </c>
      <c r="AR226" s="50">
        <f t="shared" si="118"/>
        <v>0</v>
      </c>
      <c r="AS226" s="50">
        <f t="shared" si="119"/>
        <v>0</v>
      </c>
      <c r="AT226" s="50">
        <f t="shared" si="120"/>
        <v>0</v>
      </c>
      <c r="AU226" s="50">
        <f t="shared" si="121"/>
        <v>0</v>
      </c>
      <c r="AV226" s="50">
        <f t="shared" si="122"/>
        <v>0</v>
      </c>
      <c r="AW226" s="50">
        <f t="shared" si="123"/>
        <v>0</v>
      </c>
      <c r="AX226" s="50">
        <f t="shared" si="124"/>
        <v>0</v>
      </c>
      <c r="AY226" s="50">
        <f t="shared" si="125"/>
        <v>0</v>
      </c>
      <c r="AZ226" s="50">
        <f t="shared" si="126"/>
        <v>0</v>
      </c>
      <c r="BA226" s="50">
        <f t="shared" si="127"/>
        <v>24000</v>
      </c>
      <c r="BB226" s="50">
        <f t="shared" si="128"/>
        <v>0</v>
      </c>
    </row>
    <row r="227" spans="2:54" x14ac:dyDescent="0.25">
      <c r="B227" s="14">
        <v>2026</v>
      </c>
      <c r="C227" s="14">
        <v>479</v>
      </c>
      <c r="D227" s="15"/>
      <c r="E227" s="15"/>
      <c r="F227" s="15" t="s">
        <v>58</v>
      </c>
      <c r="G227" s="14" t="e">
        <f>+VLOOKUP(M227,#REF!,5,FALSE)</f>
        <v>#REF!</v>
      </c>
      <c r="H227" s="14" t="e">
        <f>+VLOOKUP(M227,#REF!,7,FALSE)</f>
        <v>#REF!</v>
      </c>
      <c r="I227" s="14"/>
      <c r="J227" s="14"/>
      <c r="K227" s="14"/>
      <c r="L227" s="14"/>
      <c r="M227" s="15" t="str">
        <f t="shared" si="112"/>
        <v>2026EG 2026GIEEGESTIÓN DE EVENTOS CON MEDIOS DE COMUNICACIÓN</v>
      </c>
      <c r="N227" s="15" t="s">
        <v>307</v>
      </c>
      <c r="O227" s="16"/>
      <c r="P227" s="14" t="s">
        <v>59</v>
      </c>
      <c r="Q227" s="14" t="s">
        <v>9</v>
      </c>
      <c r="R227" s="14" t="s">
        <v>60</v>
      </c>
      <c r="S227" s="14" t="s">
        <v>182</v>
      </c>
      <c r="T227" s="14" t="str">
        <f t="shared" si="113"/>
        <v>2.3</v>
      </c>
      <c r="U227" s="17" t="s">
        <v>75</v>
      </c>
      <c r="V227" s="15" t="s">
        <v>313</v>
      </c>
      <c r="W227" s="15"/>
      <c r="X227" s="14" t="s">
        <v>77</v>
      </c>
      <c r="Y227" s="18">
        <v>1</v>
      </c>
      <c r="Z227" s="19">
        <v>250</v>
      </c>
      <c r="AA227" s="14"/>
      <c r="AB227" s="14">
        <v>6</v>
      </c>
      <c r="AC227" s="14">
        <v>6</v>
      </c>
      <c r="AD227" s="14"/>
      <c r="AE227" s="20"/>
      <c r="AF227" s="20"/>
      <c r="AG227" s="20"/>
      <c r="AH227" s="20"/>
      <c r="AI227" s="20"/>
      <c r="AJ227" s="20"/>
      <c r="AK227" s="20"/>
      <c r="AL227" s="20"/>
      <c r="AM227" s="19">
        <f t="shared" si="114"/>
        <v>3000</v>
      </c>
      <c r="AN227" s="26" t="s">
        <v>3</v>
      </c>
      <c r="AO227" s="50">
        <f t="shared" si="115"/>
        <v>0</v>
      </c>
      <c r="AP227" s="50">
        <f t="shared" si="116"/>
        <v>1500</v>
      </c>
      <c r="AQ227" s="50">
        <f t="shared" si="117"/>
        <v>1500</v>
      </c>
      <c r="AR227" s="50">
        <f t="shared" si="118"/>
        <v>0</v>
      </c>
      <c r="AS227" s="50">
        <f t="shared" si="119"/>
        <v>0</v>
      </c>
      <c r="AT227" s="50">
        <f t="shared" si="120"/>
        <v>0</v>
      </c>
      <c r="AU227" s="50">
        <f t="shared" si="121"/>
        <v>0</v>
      </c>
      <c r="AV227" s="50">
        <f t="shared" si="122"/>
        <v>0</v>
      </c>
      <c r="AW227" s="50">
        <f t="shared" si="123"/>
        <v>0</v>
      </c>
      <c r="AX227" s="50">
        <f t="shared" si="124"/>
        <v>0</v>
      </c>
      <c r="AY227" s="50">
        <f t="shared" si="125"/>
        <v>0</v>
      </c>
      <c r="AZ227" s="50">
        <f t="shared" si="126"/>
        <v>0</v>
      </c>
      <c r="BA227" s="50">
        <f t="shared" si="127"/>
        <v>3000</v>
      </c>
      <c r="BB227" s="50">
        <f t="shared" si="128"/>
        <v>0</v>
      </c>
    </row>
    <row r="228" spans="2:54" x14ac:dyDescent="0.25">
      <c r="B228" s="14">
        <v>2026</v>
      </c>
      <c r="C228" s="14">
        <v>479</v>
      </c>
      <c r="D228" s="15"/>
      <c r="E228" s="15"/>
      <c r="F228" s="15" t="s">
        <v>58</v>
      </c>
      <c r="G228" s="14" t="e">
        <f>+VLOOKUP(M228,#REF!,5,FALSE)</f>
        <v>#REF!</v>
      </c>
      <c r="H228" s="14" t="e">
        <f>+VLOOKUP(M228,#REF!,7,FALSE)</f>
        <v>#REF!</v>
      </c>
      <c r="I228" s="14"/>
      <c r="J228" s="14"/>
      <c r="K228" s="14"/>
      <c r="L228" s="14"/>
      <c r="M228" s="15" t="str">
        <f t="shared" si="112"/>
        <v>2026EG 2026GIEEGESTIÓN DE EVENTOS CON MEDIOS DE COMUNICACIÓN</v>
      </c>
      <c r="N228" s="15" t="s">
        <v>307</v>
      </c>
      <c r="O228" s="16"/>
      <c r="P228" s="14" t="s">
        <v>59</v>
      </c>
      <c r="Q228" s="14" t="s">
        <v>9</v>
      </c>
      <c r="R228" s="14" t="s">
        <v>60</v>
      </c>
      <c r="S228" s="14" t="s">
        <v>182</v>
      </c>
      <c r="T228" s="14" t="str">
        <f t="shared" si="113"/>
        <v>2.3</v>
      </c>
      <c r="U228" s="17" t="s">
        <v>115</v>
      </c>
      <c r="V228" s="15" t="s">
        <v>314</v>
      </c>
      <c r="W228" s="15"/>
      <c r="X228" s="14" t="s">
        <v>74</v>
      </c>
      <c r="Y228" s="18"/>
      <c r="Z228" s="19">
        <v>1000</v>
      </c>
      <c r="AA228" s="14"/>
      <c r="AB228" s="14">
        <v>2</v>
      </c>
      <c r="AC228" s="14">
        <v>2</v>
      </c>
      <c r="AD228" s="14"/>
      <c r="AE228" s="20"/>
      <c r="AF228" s="20"/>
      <c r="AG228" s="20"/>
      <c r="AH228" s="20"/>
      <c r="AI228" s="20"/>
      <c r="AJ228" s="20"/>
      <c r="AK228" s="20"/>
      <c r="AL228" s="20"/>
      <c r="AM228" s="19">
        <f t="shared" si="114"/>
        <v>4000</v>
      </c>
      <c r="AN228" s="26" t="s">
        <v>3</v>
      </c>
      <c r="AO228" s="50">
        <f t="shared" si="115"/>
        <v>0</v>
      </c>
      <c r="AP228" s="50">
        <f t="shared" si="116"/>
        <v>2000</v>
      </c>
      <c r="AQ228" s="50">
        <f t="shared" si="117"/>
        <v>2000</v>
      </c>
      <c r="AR228" s="50">
        <f t="shared" si="118"/>
        <v>0</v>
      </c>
      <c r="AS228" s="50">
        <f t="shared" si="119"/>
        <v>0</v>
      </c>
      <c r="AT228" s="50">
        <f t="shared" si="120"/>
        <v>0</v>
      </c>
      <c r="AU228" s="50">
        <f t="shared" si="121"/>
        <v>0</v>
      </c>
      <c r="AV228" s="50">
        <f t="shared" si="122"/>
        <v>0</v>
      </c>
      <c r="AW228" s="50">
        <f t="shared" si="123"/>
        <v>0</v>
      </c>
      <c r="AX228" s="50">
        <f t="shared" si="124"/>
        <v>0</v>
      </c>
      <c r="AY228" s="50">
        <f t="shared" si="125"/>
        <v>0</v>
      </c>
      <c r="AZ228" s="50">
        <f t="shared" si="126"/>
        <v>0</v>
      </c>
      <c r="BA228" s="50">
        <f t="shared" si="127"/>
        <v>4000</v>
      </c>
      <c r="BB228" s="50">
        <f t="shared" si="128"/>
        <v>0</v>
      </c>
    </row>
    <row r="229" spans="2:54" x14ac:dyDescent="0.25">
      <c r="B229" s="14">
        <v>2026</v>
      </c>
      <c r="C229" s="14">
        <v>479</v>
      </c>
      <c r="D229" s="15"/>
      <c r="E229" s="15"/>
      <c r="F229" s="15" t="s">
        <v>58</v>
      </c>
      <c r="G229" s="14" t="e">
        <f>+VLOOKUP(M229,#REF!,5,FALSE)</f>
        <v>#REF!</v>
      </c>
      <c r="H229" s="14" t="e">
        <f>+VLOOKUP(M229,#REF!,7,FALSE)</f>
        <v>#REF!</v>
      </c>
      <c r="I229" s="14"/>
      <c r="J229" s="14"/>
      <c r="K229" s="14"/>
      <c r="L229" s="14"/>
      <c r="M229" s="15" t="str">
        <f t="shared" si="112"/>
        <v>2026EG 2026GIEEGESTIÓN DE EVENTOS CON MEDIOS DE COMUNICACIÓN</v>
      </c>
      <c r="N229" s="15" t="s">
        <v>307</v>
      </c>
      <c r="O229" s="16"/>
      <c r="P229" s="14" t="s">
        <v>59</v>
      </c>
      <c r="Q229" s="14" t="s">
        <v>9</v>
      </c>
      <c r="R229" s="14" t="s">
        <v>60</v>
      </c>
      <c r="S229" s="14" t="s">
        <v>182</v>
      </c>
      <c r="T229" s="14" t="str">
        <f t="shared" si="113"/>
        <v>2.3</v>
      </c>
      <c r="U229" s="17" t="s">
        <v>185</v>
      </c>
      <c r="V229" s="15" t="s">
        <v>315</v>
      </c>
      <c r="W229" s="15"/>
      <c r="X229" s="14" t="s">
        <v>74</v>
      </c>
      <c r="Y229" s="18"/>
      <c r="Z229" s="19">
        <v>30000</v>
      </c>
      <c r="AA229" s="14">
        <v>1</v>
      </c>
      <c r="AB229" s="14"/>
      <c r="AC229" s="14"/>
      <c r="AD229" s="14"/>
      <c r="AE229" s="20"/>
      <c r="AF229" s="20"/>
      <c r="AG229" s="20"/>
      <c r="AH229" s="20"/>
      <c r="AI229" s="20"/>
      <c r="AJ229" s="20"/>
      <c r="AK229" s="20"/>
      <c r="AL229" s="20"/>
      <c r="AM229" s="19">
        <f t="shared" si="114"/>
        <v>30000</v>
      </c>
      <c r="AN229" s="26" t="s">
        <v>3</v>
      </c>
      <c r="AO229" s="50">
        <f t="shared" si="115"/>
        <v>30000</v>
      </c>
      <c r="AP229" s="50">
        <f t="shared" si="116"/>
        <v>0</v>
      </c>
      <c r="AQ229" s="50">
        <f t="shared" si="117"/>
        <v>0</v>
      </c>
      <c r="AR229" s="50">
        <f t="shared" si="118"/>
        <v>0</v>
      </c>
      <c r="AS229" s="50">
        <f t="shared" si="119"/>
        <v>0</v>
      </c>
      <c r="AT229" s="50">
        <f t="shared" si="120"/>
        <v>0</v>
      </c>
      <c r="AU229" s="50">
        <f t="shared" si="121"/>
        <v>0</v>
      </c>
      <c r="AV229" s="50">
        <f t="shared" si="122"/>
        <v>0</v>
      </c>
      <c r="AW229" s="50">
        <f t="shared" si="123"/>
        <v>0</v>
      </c>
      <c r="AX229" s="50">
        <f t="shared" si="124"/>
        <v>0</v>
      </c>
      <c r="AY229" s="50">
        <f t="shared" si="125"/>
        <v>0</v>
      </c>
      <c r="AZ229" s="50">
        <f t="shared" si="126"/>
        <v>0</v>
      </c>
      <c r="BA229" s="50">
        <f t="shared" si="127"/>
        <v>30000</v>
      </c>
      <c r="BB229" s="50">
        <f t="shared" si="128"/>
        <v>0</v>
      </c>
    </row>
    <row r="230" spans="2:54" x14ac:dyDescent="0.25">
      <c r="B230" s="14">
        <v>2026</v>
      </c>
      <c r="C230" s="14">
        <v>479</v>
      </c>
      <c r="D230" s="15"/>
      <c r="E230" s="15"/>
      <c r="F230" s="15" t="s">
        <v>58</v>
      </c>
      <c r="G230" s="14" t="e">
        <f>+VLOOKUP(M230,#REF!,5,FALSE)</f>
        <v>#REF!</v>
      </c>
      <c r="H230" s="14" t="e">
        <f>+VLOOKUP(M230,#REF!,7,FALSE)</f>
        <v>#REF!</v>
      </c>
      <c r="I230" s="14"/>
      <c r="J230" s="14"/>
      <c r="K230" s="14"/>
      <c r="L230" s="14"/>
      <c r="M230" s="15" t="str">
        <f t="shared" si="112"/>
        <v>2026EG 2026GIEEGESTIÓN DE EVENTOS CON MEDIOS DE COMUNICACIÓN</v>
      </c>
      <c r="N230" s="15" t="s">
        <v>307</v>
      </c>
      <c r="O230" s="16"/>
      <c r="P230" s="14" t="s">
        <v>59</v>
      </c>
      <c r="Q230" s="14" t="s">
        <v>9</v>
      </c>
      <c r="R230" s="14" t="s">
        <v>60</v>
      </c>
      <c r="S230" s="14" t="s">
        <v>182</v>
      </c>
      <c r="T230" s="14" t="str">
        <f t="shared" si="113"/>
        <v>2.3</v>
      </c>
      <c r="U230" s="17" t="s">
        <v>67</v>
      </c>
      <c r="V230" s="15" t="s">
        <v>316</v>
      </c>
      <c r="W230" s="15"/>
      <c r="X230" s="14" t="s">
        <v>74</v>
      </c>
      <c r="Y230" s="18"/>
      <c r="Z230" s="19">
        <v>40000</v>
      </c>
      <c r="AA230" s="14"/>
      <c r="AB230" s="14"/>
      <c r="AC230" s="14"/>
      <c r="AD230" s="14">
        <v>1</v>
      </c>
      <c r="AE230" s="20"/>
      <c r="AF230" s="20"/>
      <c r="AG230" s="20"/>
      <c r="AH230" s="20"/>
      <c r="AI230" s="20"/>
      <c r="AJ230" s="20"/>
      <c r="AK230" s="20"/>
      <c r="AL230" s="20"/>
      <c r="AM230" s="19">
        <f t="shared" si="114"/>
        <v>40000</v>
      </c>
      <c r="AN230" s="26" t="s">
        <v>3</v>
      </c>
      <c r="AO230" s="50">
        <f t="shared" si="115"/>
        <v>0</v>
      </c>
      <c r="AP230" s="50">
        <f t="shared" si="116"/>
        <v>0</v>
      </c>
      <c r="AQ230" s="50">
        <f t="shared" si="117"/>
        <v>0</v>
      </c>
      <c r="AR230" s="50">
        <f t="shared" si="118"/>
        <v>40000</v>
      </c>
      <c r="AS230" s="50">
        <f t="shared" si="119"/>
        <v>0</v>
      </c>
      <c r="AT230" s="50">
        <f t="shared" si="120"/>
        <v>0</v>
      </c>
      <c r="AU230" s="50">
        <f t="shared" si="121"/>
        <v>0</v>
      </c>
      <c r="AV230" s="50">
        <f t="shared" si="122"/>
        <v>0</v>
      </c>
      <c r="AW230" s="50">
        <f t="shared" si="123"/>
        <v>0</v>
      </c>
      <c r="AX230" s="50">
        <f t="shared" si="124"/>
        <v>0</v>
      </c>
      <c r="AY230" s="50">
        <f t="shared" si="125"/>
        <v>0</v>
      </c>
      <c r="AZ230" s="50">
        <f t="shared" si="126"/>
        <v>0</v>
      </c>
      <c r="BA230" s="50">
        <f t="shared" si="127"/>
        <v>40000</v>
      </c>
      <c r="BB230" s="50">
        <f t="shared" si="128"/>
        <v>0</v>
      </c>
    </row>
    <row r="231" spans="2:54" x14ac:dyDescent="0.25">
      <c r="B231" s="14">
        <v>2026</v>
      </c>
      <c r="C231" s="14">
        <v>479</v>
      </c>
      <c r="D231" s="15"/>
      <c r="E231" s="15"/>
      <c r="F231" s="15" t="s">
        <v>58</v>
      </c>
      <c r="G231" s="14" t="e">
        <f>+VLOOKUP(M231,#REF!,5,FALSE)</f>
        <v>#REF!</v>
      </c>
      <c r="H231" s="14" t="e">
        <f>+VLOOKUP(M231,#REF!,7,FALSE)</f>
        <v>#REF!</v>
      </c>
      <c r="I231" s="14"/>
      <c r="J231" s="14"/>
      <c r="K231" s="14"/>
      <c r="L231" s="14"/>
      <c r="M231" s="15" t="str">
        <f t="shared" si="112"/>
        <v>2026EG 2026GIEEGESTIÓN DE EVENTOS CON MEDIOS DE COMUNICACIÓN</v>
      </c>
      <c r="N231" s="15" t="s">
        <v>307</v>
      </c>
      <c r="O231" s="16"/>
      <c r="P231" s="14" t="s">
        <v>59</v>
      </c>
      <c r="Q231" s="14" t="s">
        <v>9</v>
      </c>
      <c r="R231" s="14" t="s">
        <v>60</v>
      </c>
      <c r="S231" s="14" t="s">
        <v>182</v>
      </c>
      <c r="T231" s="14" t="str">
        <f t="shared" si="113"/>
        <v>2.3</v>
      </c>
      <c r="U231" s="17" t="s">
        <v>67</v>
      </c>
      <c r="V231" s="15" t="s">
        <v>317</v>
      </c>
      <c r="W231" s="15"/>
      <c r="X231" s="14" t="s">
        <v>74</v>
      </c>
      <c r="Y231" s="18"/>
      <c r="Z231" s="19">
        <v>10000</v>
      </c>
      <c r="AA231" s="14"/>
      <c r="AB231" s="14"/>
      <c r="AC231" s="14"/>
      <c r="AD231" s="14">
        <v>1</v>
      </c>
      <c r="AE231" s="20"/>
      <c r="AF231" s="20"/>
      <c r="AG231" s="20"/>
      <c r="AH231" s="20"/>
      <c r="AI231" s="20"/>
      <c r="AJ231" s="20"/>
      <c r="AK231" s="20"/>
      <c r="AL231" s="20"/>
      <c r="AM231" s="19">
        <f t="shared" si="114"/>
        <v>10000</v>
      </c>
      <c r="AN231" s="26" t="s">
        <v>3</v>
      </c>
      <c r="AO231" s="50">
        <f t="shared" si="115"/>
        <v>0</v>
      </c>
      <c r="AP231" s="50">
        <f t="shared" si="116"/>
        <v>0</v>
      </c>
      <c r="AQ231" s="50">
        <f t="shared" si="117"/>
        <v>0</v>
      </c>
      <c r="AR231" s="50">
        <f t="shared" si="118"/>
        <v>10000</v>
      </c>
      <c r="AS231" s="50">
        <f t="shared" si="119"/>
        <v>0</v>
      </c>
      <c r="AT231" s="50">
        <f t="shared" si="120"/>
        <v>0</v>
      </c>
      <c r="AU231" s="50">
        <f t="shared" si="121"/>
        <v>0</v>
      </c>
      <c r="AV231" s="50">
        <f t="shared" si="122"/>
        <v>0</v>
      </c>
      <c r="AW231" s="50">
        <f t="shared" si="123"/>
        <v>0</v>
      </c>
      <c r="AX231" s="50">
        <f t="shared" si="124"/>
        <v>0</v>
      </c>
      <c r="AY231" s="50">
        <f t="shared" si="125"/>
        <v>0</v>
      </c>
      <c r="AZ231" s="50">
        <f t="shared" si="126"/>
        <v>0</v>
      </c>
      <c r="BA231" s="50">
        <f t="shared" si="127"/>
        <v>10000</v>
      </c>
      <c r="BB231" s="50">
        <f t="shared" si="128"/>
        <v>0</v>
      </c>
    </row>
    <row r="232" spans="2:54" x14ac:dyDescent="0.25">
      <c r="B232" s="14">
        <v>2026</v>
      </c>
      <c r="C232" s="14">
        <v>479</v>
      </c>
      <c r="D232" s="15"/>
      <c r="E232" s="15"/>
      <c r="F232" s="15" t="s">
        <v>58</v>
      </c>
      <c r="G232" s="14" t="e">
        <f>+VLOOKUP(M232,#REF!,5,FALSE)</f>
        <v>#REF!</v>
      </c>
      <c r="H232" s="14" t="e">
        <f>+VLOOKUP(M232,#REF!,7,FALSE)</f>
        <v>#REF!</v>
      </c>
      <c r="I232" s="14"/>
      <c r="J232" s="14"/>
      <c r="K232" s="14"/>
      <c r="L232" s="14"/>
      <c r="M232" s="15" t="str">
        <f t="shared" si="112"/>
        <v>2026EG 2026GIEEGESTIÓN DE EVENTOS CON MEDIOS DE COMUNICACIÓN</v>
      </c>
      <c r="N232" s="15" t="s">
        <v>307</v>
      </c>
      <c r="O232" s="16"/>
      <c r="P232" s="14" t="s">
        <v>59</v>
      </c>
      <c r="Q232" s="14" t="s">
        <v>9</v>
      </c>
      <c r="R232" s="14" t="s">
        <v>60</v>
      </c>
      <c r="S232" s="14" t="s">
        <v>182</v>
      </c>
      <c r="T232" s="14" t="str">
        <f t="shared" si="113"/>
        <v>2.3</v>
      </c>
      <c r="U232" s="17" t="s">
        <v>185</v>
      </c>
      <c r="V232" s="15" t="s">
        <v>318</v>
      </c>
      <c r="W232" s="15"/>
      <c r="X232" s="14" t="s">
        <v>74</v>
      </c>
      <c r="Y232" s="18"/>
      <c r="Z232" s="19">
        <v>42000</v>
      </c>
      <c r="AA232" s="14"/>
      <c r="AB232" s="14"/>
      <c r="AC232" s="14"/>
      <c r="AD232" s="14">
        <v>1</v>
      </c>
      <c r="AE232" s="20"/>
      <c r="AF232" s="20"/>
      <c r="AG232" s="20"/>
      <c r="AH232" s="20"/>
      <c r="AI232" s="20"/>
      <c r="AJ232" s="20"/>
      <c r="AK232" s="20"/>
      <c r="AL232" s="20"/>
      <c r="AM232" s="19">
        <f t="shared" si="114"/>
        <v>42000</v>
      </c>
      <c r="AN232" s="26" t="s">
        <v>3</v>
      </c>
      <c r="AO232" s="50">
        <f t="shared" si="115"/>
        <v>0</v>
      </c>
      <c r="AP232" s="50">
        <f t="shared" si="116"/>
        <v>0</v>
      </c>
      <c r="AQ232" s="50">
        <f t="shared" si="117"/>
        <v>0</v>
      </c>
      <c r="AR232" s="50">
        <f t="shared" si="118"/>
        <v>42000</v>
      </c>
      <c r="AS232" s="50">
        <f t="shared" si="119"/>
        <v>0</v>
      </c>
      <c r="AT232" s="50">
        <f t="shared" si="120"/>
        <v>0</v>
      </c>
      <c r="AU232" s="50">
        <f t="shared" si="121"/>
        <v>0</v>
      </c>
      <c r="AV232" s="50">
        <f t="shared" si="122"/>
        <v>0</v>
      </c>
      <c r="AW232" s="50">
        <f t="shared" si="123"/>
        <v>0</v>
      </c>
      <c r="AX232" s="50">
        <f t="shared" si="124"/>
        <v>0</v>
      </c>
      <c r="AY232" s="50">
        <f t="shared" si="125"/>
        <v>0</v>
      </c>
      <c r="AZ232" s="50">
        <f t="shared" si="126"/>
        <v>0</v>
      </c>
      <c r="BA232" s="50">
        <f t="shared" si="127"/>
        <v>42000</v>
      </c>
      <c r="BB232" s="50">
        <f t="shared" si="128"/>
        <v>0</v>
      </c>
    </row>
    <row r="233" spans="2:54" x14ac:dyDescent="0.25">
      <c r="B233" s="14">
        <v>2026</v>
      </c>
      <c r="C233" s="14">
        <v>479</v>
      </c>
      <c r="D233" s="15"/>
      <c r="E233" s="15"/>
      <c r="F233" s="15" t="s">
        <v>58</v>
      </c>
      <c r="G233" s="14" t="e">
        <f>+VLOOKUP(M233,#REF!,5,FALSE)</f>
        <v>#REF!</v>
      </c>
      <c r="H233" s="14" t="e">
        <f>+VLOOKUP(M233,#REF!,7,FALSE)</f>
        <v>#REF!</v>
      </c>
      <c r="I233" s="14"/>
      <c r="J233" s="14"/>
      <c r="K233" s="14"/>
      <c r="L233" s="14"/>
      <c r="M233" s="15" t="str">
        <f t="shared" si="112"/>
        <v>2026EG 2026GIEEGESTIÓN DE ACTIVIDADES Y PRODUCTOS DE COMUNICACIÓN EN MEDIOS TRADICIONALES Y PLATAFORMAS DIGITALES</v>
      </c>
      <c r="N233" s="15" t="s">
        <v>271</v>
      </c>
      <c r="O233" s="16"/>
      <c r="P233" s="14" t="s">
        <v>59</v>
      </c>
      <c r="Q233" s="14" t="s">
        <v>9</v>
      </c>
      <c r="R233" s="14" t="s">
        <v>60</v>
      </c>
      <c r="S233" s="14" t="s">
        <v>182</v>
      </c>
      <c r="T233" s="14" t="str">
        <f t="shared" si="113"/>
        <v>2.3</v>
      </c>
      <c r="U233" s="17" t="s">
        <v>185</v>
      </c>
      <c r="V233" s="15" t="s">
        <v>319</v>
      </c>
      <c r="W233" s="15"/>
      <c r="X233" s="14" t="s">
        <v>74</v>
      </c>
      <c r="Y233" s="18"/>
      <c r="Z233" s="19">
        <v>42000</v>
      </c>
      <c r="AA233" s="14">
        <v>1</v>
      </c>
      <c r="AB233" s="14"/>
      <c r="AC233" s="14"/>
      <c r="AD233" s="14"/>
      <c r="AE233" s="20"/>
      <c r="AF233" s="20"/>
      <c r="AG233" s="20"/>
      <c r="AH233" s="20"/>
      <c r="AI233" s="20"/>
      <c r="AJ233" s="20"/>
      <c r="AK233" s="20"/>
      <c r="AL233" s="20"/>
      <c r="AM233" s="19">
        <f t="shared" si="114"/>
        <v>42000</v>
      </c>
      <c r="AN233" s="26" t="s">
        <v>3</v>
      </c>
      <c r="AO233" s="50">
        <f t="shared" si="115"/>
        <v>42000</v>
      </c>
      <c r="AP233" s="50">
        <f t="shared" si="116"/>
        <v>0</v>
      </c>
      <c r="AQ233" s="50">
        <f t="shared" si="117"/>
        <v>0</v>
      </c>
      <c r="AR233" s="50">
        <f t="shared" si="118"/>
        <v>0</v>
      </c>
      <c r="AS233" s="50">
        <f t="shared" si="119"/>
        <v>0</v>
      </c>
      <c r="AT233" s="50">
        <f t="shared" si="120"/>
        <v>0</v>
      </c>
      <c r="AU233" s="50">
        <f t="shared" si="121"/>
        <v>0</v>
      </c>
      <c r="AV233" s="50">
        <f t="shared" si="122"/>
        <v>0</v>
      </c>
      <c r="AW233" s="50">
        <f t="shared" si="123"/>
        <v>0</v>
      </c>
      <c r="AX233" s="50">
        <f t="shared" si="124"/>
        <v>0</v>
      </c>
      <c r="AY233" s="50">
        <f t="shared" si="125"/>
        <v>0</v>
      </c>
      <c r="AZ233" s="50">
        <f t="shared" si="126"/>
        <v>0</v>
      </c>
      <c r="BA233" s="50">
        <f t="shared" si="127"/>
        <v>42000</v>
      </c>
      <c r="BB233" s="50">
        <f t="shared" si="128"/>
        <v>0</v>
      </c>
    </row>
    <row r="234" spans="2:54" x14ac:dyDescent="0.25">
      <c r="B234" s="14">
        <v>2026</v>
      </c>
      <c r="C234" s="14">
        <v>479</v>
      </c>
      <c r="D234" s="15"/>
      <c r="E234" s="15"/>
      <c r="F234" s="15" t="s">
        <v>58</v>
      </c>
      <c r="G234" s="14" t="e">
        <f>+VLOOKUP(M234,#REF!,5,FALSE)</f>
        <v>#REF!</v>
      </c>
      <c r="H234" s="14" t="e">
        <f>+VLOOKUP(M234,#REF!,7,FALSE)</f>
        <v>#REF!</v>
      </c>
      <c r="I234" s="14"/>
      <c r="J234" s="14"/>
      <c r="K234" s="14"/>
      <c r="L234" s="14"/>
      <c r="M234" s="15" t="str">
        <f t="shared" si="112"/>
        <v>2026EG 2026GIEEGESTIÓN DE ACTIVIDADES Y PRODUCTOS DE COMUNICACIÓN EN MEDIOS TRADICIONALES Y PLATAFORMAS DIGITALES</v>
      </c>
      <c r="N234" s="15" t="s">
        <v>271</v>
      </c>
      <c r="O234" s="16"/>
      <c r="P234" s="14" t="s">
        <v>59</v>
      </c>
      <c r="Q234" s="14" t="s">
        <v>9</v>
      </c>
      <c r="R234" s="14" t="s">
        <v>60</v>
      </c>
      <c r="S234" s="14" t="s">
        <v>182</v>
      </c>
      <c r="T234" s="14" t="str">
        <f t="shared" si="113"/>
        <v>2.3</v>
      </c>
      <c r="U234" s="17" t="s">
        <v>185</v>
      </c>
      <c r="V234" s="15" t="s">
        <v>320</v>
      </c>
      <c r="W234" s="15"/>
      <c r="X234" s="14" t="s">
        <v>74</v>
      </c>
      <c r="Y234" s="18"/>
      <c r="Z234" s="19">
        <v>500000</v>
      </c>
      <c r="AA234" s="14">
        <v>1</v>
      </c>
      <c r="AB234" s="14"/>
      <c r="AC234" s="14"/>
      <c r="AD234" s="14">
        <v>0</v>
      </c>
      <c r="AE234" s="20"/>
      <c r="AF234" s="20"/>
      <c r="AG234" s="20"/>
      <c r="AH234" s="20"/>
      <c r="AI234" s="20"/>
      <c r="AJ234" s="20"/>
      <c r="AK234" s="20"/>
      <c r="AL234" s="20"/>
      <c r="AM234" s="19">
        <f t="shared" si="114"/>
        <v>500000</v>
      </c>
      <c r="AN234" s="26" t="s">
        <v>3</v>
      </c>
      <c r="AO234" s="50">
        <f t="shared" si="115"/>
        <v>500000</v>
      </c>
      <c r="AP234" s="50">
        <f t="shared" si="116"/>
        <v>0</v>
      </c>
      <c r="AQ234" s="50">
        <f t="shared" si="117"/>
        <v>0</v>
      </c>
      <c r="AR234" s="50">
        <f t="shared" si="118"/>
        <v>0</v>
      </c>
      <c r="AS234" s="50">
        <f t="shared" si="119"/>
        <v>0</v>
      </c>
      <c r="AT234" s="50">
        <f t="shared" si="120"/>
        <v>0</v>
      </c>
      <c r="AU234" s="50">
        <f t="shared" si="121"/>
        <v>0</v>
      </c>
      <c r="AV234" s="50">
        <f t="shared" si="122"/>
        <v>0</v>
      </c>
      <c r="AW234" s="50">
        <f t="shared" si="123"/>
        <v>0</v>
      </c>
      <c r="AX234" s="50">
        <f t="shared" si="124"/>
        <v>0</v>
      </c>
      <c r="AY234" s="50">
        <f t="shared" si="125"/>
        <v>0</v>
      </c>
      <c r="AZ234" s="50">
        <f t="shared" si="126"/>
        <v>0</v>
      </c>
      <c r="BA234" s="50">
        <f t="shared" si="127"/>
        <v>500000</v>
      </c>
      <c r="BB234" s="50">
        <f t="shared" si="128"/>
        <v>0</v>
      </c>
    </row>
    <row r="235" spans="2:54" x14ac:dyDescent="0.25">
      <c r="B235" s="14">
        <v>2026</v>
      </c>
      <c r="C235" s="14">
        <v>479</v>
      </c>
      <c r="D235" s="15"/>
      <c r="E235" s="15"/>
      <c r="F235" s="15" t="s">
        <v>58</v>
      </c>
      <c r="G235" s="14" t="e">
        <f>+VLOOKUP(M235,#REF!,5,FALSE)</f>
        <v>#REF!</v>
      </c>
      <c r="H235" s="14" t="e">
        <f>+VLOOKUP(M235,#REF!,7,FALSE)</f>
        <v>#REF!</v>
      </c>
      <c r="I235" s="14"/>
      <c r="J235" s="14"/>
      <c r="K235" s="14"/>
      <c r="L235" s="14"/>
      <c r="M235" s="15" t="str">
        <f t="shared" si="112"/>
        <v>2026EG 2026GIEEGESTIÓN DE ACTIVIDADES Y PRODUCTOS DE COMUNICACIÓN EN MEDIOS TRADICIONALES Y PLATAFORMAS DIGITALES</v>
      </c>
      <c r="N235" s="15" t="s">
        <v>271</v>
      </c>
      <c r="O235" s="16"/>
      <c r="P235" s="14" t="s">
        <v>59</v>
      </c>
      <c r="Q235" s="14" t="s">
        <v>9</v>
      </c>
      <c r="R235" s="14" t="s">
        <v>60</v>
      </c>
      <c r="S235" s="14" t="s">
        <v>182</v>
      </c>
      <c r="T235" s="14" t="str">
        <f t="shared" si="113"/>
        <v>2.3</v>
      </c>
      <c r="U235" s="17" t="s">
        <v>188</v>
      </c>
      <c r="V235" s="15" t="s">
        <v>189</v>
      </c>
      <c r="W235" s="15"/>
      <c r="X235" s="14" t="s">
        <v>74</v>
      </c>
      <c r="Y235" s="18"/>
      <c r="Z235" s="19">
        <v>12000000</v>
      </c>
      <c r="AA235" s="14">
        <v>0</v>
      </c>
      <c r="AB235" s="14">
        <v>1</v>
      </c>
      <c r="AC235" s="14"/>
      <c r="AD235" s="14">
        <v>0</v>
      </c>
      <c r="AE235" s="20"/>
      <c r="AF235" s="20"/>
      <c r="AG235" s="20"/>
      <c r="AH235" s="20"/>
      <c r="AI235" s="20"/>
      <c r="AJ235" s="20"/>
      <c r="AK235" s="20"/>
      <c r="AL235" s="20"/>
      <c r="AM235" s="19">
        <f t="shared" si="114"/>
        <v>12000000</v>
      </c>
      <c r="AN235" s="26" t="s">
        <v>3</v>
      </c>
      <c r="AO235" s="50">
        <f t="shared" si="115"/>
        <v>0</v>
      </c>
      <c r="AP235" s="50">
        <f t="shared" si="116"/>
        <v>12000000</v>
      </c>
      <c r="AQ235" s="50">
        <f t="shared" si="117"/>
        <v>0</v>
      </c>
      <c r="AR235" s="50">
        <f t="shared" si="118"/>
        <v>0</v>
      </c>
      <c r="AS235" s="50">
        <f t="shared" si="119"/>
        <v>0</v>
      </c>
      <c r="AT235" s="50">
        <f t="shared" si="120"/>
        <v>0</v>
      </c>
      <c r="AU235" s="50">
        <f t="shared" si="121"/>
        <v>0</v>
      </c>
      <c r="AV235" s="50">
        <f t="shared" si="122"/>
        <v>0</v>
      </c>
      <c r="AW235" s="50">
        <f t="shared" si="123"/>
        <v>0</v>
      </c>
      <c r="AX235" s="50">
        <f t="shared" si="124"/>
        <v>0</v>
      </c>
      <c r="AY235" s="50">
        <f t="shared" si="125"/>
        <v>0</v>
      </c>
      <c r="AZ235" s="50">
        <f t="shared" si="126"/>
        <v>0</v>
      </c>
      <c r="BA235" s="50">
        <f t="shared" si="127"/>
        <v>12000000</v>
      </c>
      <c r="BB235" s="50">
        <f t="shared" si="128"/>
        <v>0</v>
      </c>
    </row>
    <row r="236" spans="2:54" x14ac:dyDescent="0.25">
      <c r="B236" s="14">
        <v>2026</v>
      </c>
      <c r="C236" s="14">
        <v>479</v>
      </c>
      <c r="D236" s="15"/>
      <c r="E236" s="15"/>
      <c r="F236" s="15" t="s">
        <v>58</v>
      </c>
      <c r="G236" s="14" t="e">
        <f>+VLOOKUP(M236,#REF!,5,FALSE)</f>
        <v>#REF!</v>
      </c>
      <c r="H236" s="14" t="e">
        <f>+VLOOKUP(M236,#REF!,7,FALSE)</f>
        <v>#REF!</v>
      </c>
      <c r="I236" s="14"/>
      <c r="J236" s="14"/>
      <c r="K236" s="14"/>
      <c r="L236" s="14"/>
      <c r="M236" s="15" t="str">
        <f t="shared" si="112"/>
        <v>2026EG 2026GIEEGESTIÓN DE ACTIVIDADES Y PRODUCTOS DE COMUNICACIÓN EN MEDIOS TRADICIONALES Y PLATAFORMAS DIGITALES</v>
      </c>
      <c r="N236" s="15" t="s">
        <v>271</v>
      </c>
      <c r="O236" s="16"/>
      <c r="P236" s="14" t="s">
        <v>59</v>
      </c>
      <c r="Q236" s="14" t="s">
        <v>9</v>
      </c>
      <c r="R236" s="14" t="s">
        <v>60</v>
      </c>
      <c r="S236" s="14" t="s">
        <v>182</v>
      </c>
      <c r="T236" s="14" t="str">
        <f t="shared" si="113"/>
        <v>2.3</v>
      </c>
      <c r="U236" s="17" t="s">
        <v>185</v>
      </c>
      <c r="V236" s="15" t="s">
        <v>321</v>
      </c>
      <c r="W236" s="15"/>
      <c r="X236" s="14" t="s">
        <v>74</v>
      </c>
      <c r="Y236" s="18"/>
      <c r="Z236" s="19">
        <v>42000</v>
      </c>
      <c r="AA236" s="14">
        <v>1</v>
      </c>
      <c r="AB236" s="14">
        <v>0</v>
      </c>
      <c r="AC236" s="14"/>
      <c r="AD236" s="14">
        <v>0</v>
      </c>
      <c r="AE236" s="20"/>
      <c r="AF236" s="20"/>
      <c r="AG236" s="20"/>
      <c r="AH236" s="20"/>
      <c r="AI236" s="20"/>
      <c r="AJ236" s="20"/>
      <c r="AK236" s="20"/>
      <c r="AL236" s="20"/>
      <c r="AM236" s="19">
        <f t="shared" si="114"/>
        <v>42000</v>
      </c>
      <c r="AN236" s="26" t="s">
        <v>3</v>
      </c>
      <c r="AO236" s="50">
        <f t="shared" si="115"/>
        <v>42000</v>
      </c>
      <c r="AP236" s="50">
        <f t="shared" si="116"/>
        <v>0</v>
      </c>
      <c r="AQ236" s="50">
        <f t="shared" si="117"/>
        <v>0</v>
      </c>
      <c r="AR236" s="50">
        <f t="shared" si="118"/>
        <v>0</v>
      </c>
      <c r="AS236" s="50">
        <f t="shared" si="119"/>
        <v>0</v>
      </c>
      <c r="AT236" s="50">
        <f t="shared" si="120"/>
        <v>0</v>
      </c>
      <c r="AU236" s="50">
        <f t="shared" si="121"/>
        <v>0</v>
      </c>
      <c r="AV236" s="50">
        <f t="shared" si="122"/>
        <v>0</v>
      </c>
      <c r="AW236" s="50">
        <f t="shared" si="123"/>
        <v>0</v>
      </c>
      <c r="AX236" s="50">
        <f t="shared" si="124"/>
        <v>0</v>
      </c>
      <c r="AY236" s="50">
        <f t="shared" si="125"/>
        <v>0</v>
      </c>
      <c r="AZ236" s="50">
        <f t="shared" si="126"/>
        <v>0</v>
      </c>
      <c r="BA236" s="50">
        <f t="shared" si="127"/>
        <v>42000</v>
      </c>
      <c r="BB236" s="50">
        <f t="shared" si="128"/>
        <v>0</v>
      </c>
    </row>
    <row r="237" spans="2:54" x14ac:dyDescent="0.25">
      <c r="B237" s="14">
        <v>2026</v>
      </c>
      <c r="C237" s="14">
        <v>479</v>
      </c>
      <c r="D237" s="15"/>
      <c r="E237" s="15"/>
      <c r="F237" s="15" t="s">
        <v>58</v>
      </c>
      <c r="G237" s="14" t="e">
        <f>+VLOOKUP(M237,#REF!,5,FALSE)</f>
        <v>#REF!</v>
      </c>
      <c r="H237" s="14" t="e">
        <f>+VLOOKUP(M237,#REF!,7,FALSE)</f>
        <v>#REF!</v>
      </c>
      <c r="I237" s="14"/>
      <c r="J237" s="14"/>
      <c r="K237" s="14"/>
      <c r="L237" s="14"/>
      <c r="M237" s="15" t="str">
        <f t="shared" si="112"/>
        <v>2026EG 2026GIEEGESTIÓN DE ACTIVIDADES Y PRODUCTOS DE COMUNICACIÓN EN MEDIOS TRADICIONALES Y PLATAFORMAS DIGITALES</v>
      </c>
      <c r="N237" s="15" t="s">
        <v>271</v>
      </c>
      <c r="O237" s="16"/>
      <c r="P237" s="14" t="s">
        <v>59</v>
      </c>
      <c r="Q237" s="14" t="s">
        <v>9</v>
      </c>
      <c r="R237" s="14" t="s">
        <v>60</v>
      </c>
      <c r="S237" s="14" t="s">
        <v>182</v>
      </c>
      <c r="T237" s="14" t="str">
        <f t="shared" si="113"/>
        <v>2.3</v>
      </c>
      <c r="U237" s="17" t="s">
        <v>185</v>
      </c>
      <c r="V237" s="15" t="s">
        <v>322</v>
      </c>
      <c r="W237" s="15"/>
      <c r="X237" s="14" t="s">
        <v>74</v>
      </c>
      <c r="Y237" s="18"/>
      <c r="Z237" s="19">
        <v>42000</v>
      </c>
      <c r="AA237" s="14"/>
      <c r="AB237" s="14">
        <v>1</v>
      </c>
      <c r="AC237" s="14"/>
      <c r="AD237" s="14"/>
      <c r="AE237" s="20"/>
      <c r="AF237" s="20"/>
      <c r="AG237" s="20"/>
      <c r="AH237" s="20"/>
      <c r="AI237" s="20"/>
      <c r="AJ237" s="20"/>
      <c r="AK237" s="20"/>
      <c r="AL237" s="20"/>
      <c r="AM237" s="19">
        <f t="shared" si="114"/>
        <v>42000</v>
      </c>
      <c r="AN237" s="26" t="s">
        <v>3</v>
      </c>
      <c r="AO237" s="50">
        <f t="shared" si="115"/>
        <v>0</v>
      </c>
      <c r="AP237" s="50">
        <f t="shared" si="116"/>
        <v>42000</v>
      </c>
      <c r="AQ237" s="50">
        <f t="shared" si="117"/>
        <v>0</v>
      </c>
      <c r="AR237" s="50">
        <f t="shared" si="118"/>
        <v>0</v>
      </c>
      <c r="AS237" s="50">
        <f t="shared" si="119"/>
        <v>0</v>
      </c>
      <c r="AT237" s="50">
        <f t="shared" si="120"/>
        <v>0</v>
      </c>
      <c r="AU237" s="50">
        <f t="shared" si="121"/>
        <v>0</v>
      </c>
      <c r="AV237" s="50">
        <f t="shared" si="122"/>
        <v>0</v>
      </c>
      <c r="AW237" s="50">
        <f t="shared" si="123"/>
        <v>0</v>
      </c>
      <c r="AX237" s="50">
        <f t="shared" si="124"/>
        <v>0</v>
      </c>
      <c r="AY237" s="50">
        <f t="shared" si="125"/>
        <v>0</v>
      </c>
      <c r="AZ237" s="50">
        <f t="shared" si="126"/>
        <v>0</v>
      </c>
      <c r="BA237" s="50">
        <f t="shared" si="127"/>
        <v>42000</v>
      </c>
      <c r="BB237" s="50">
        <f t="shared" si="128"/>
        <v>0</v>
      </c>
    </row>
    <row r="238" spans="2:54" x14ac:dyDescent="0.25">
      <c r="B238" s="14">
        <v>2026</v>
      </c>
      <c r="C238" s="14">
        <v>479</v>
      </c>
      <c r="D238" s="15"/>
      <c r="E238" s="15"/>
      <c r="F238" s="15" t="s">
        <v>58</v>
      </c>
      <c r="G238" s="14" t="e">
        <f>+VLOOKUP(M238,#REF!,5,FALSE)</f>
        <v>#REF!</v>
      </c>
      <c r="H238" s="14" t="e">
        <f>+VLOOKUP(M238,#REF!,7,FALSE)</f>
        <v>#REF!</v>
      </c>
      <c r="I238" s="14"/>
      <c r="J238" s="14"/>
      <c r="K238" s="14"/>
      <c r="L238" s="14"/>
      <c r="M238" s="15" t="str">
        <f t="shared" si="112"/>
        <v>2026EG 2026GIEEGESTIÓN DE ACTIVIDADES Y PRODUCTOS DE COMUNICACIÓN EN MEDIOS TRADICIONALES Y PLATAFORMAS DIGITALES</v>
      </c>
      <c r="N238" s="15" t="s">
        <v>271</v>
      </c>
      <c r="O238" s="16"/>
      <c r="P238" s="14" t="s">
        <v>59</v>
      </c>
      <c r="Q238" s="14" t="s">
        <v>9</v>
      </c>
      <c r="R238" s="14" t="s">
        <v>60</v>
      </c>
      <c r="S238" s="14" t="s">
        <v>182</v>
      </c>
      <c r="T238" s="14" t="str">
        <f t="shared" si="113"/>
        <v>2.3</v>
      </c>
      <c r="U238" s="17" t="s">
        <v>185</v>
      </c>
      <c r="V238" s="15" t="s">
        <v>323</v>
      </c>
      <c r="W238" s="15"/>
      <c r="X238" s="14" t="s">
        <v>74</v>
      </c>
      <c r="Y238" s="18"/>
      <c r="Z238" s="19">
        <v>42000</v>
      </c>
      <c r="AA238" s="14"/>
      <c r="AB238" s="14"/>
      <c r="AC238" s="14"/>
      <c r="AD238" s="14">
        <v>1</v>
      </c>
      <c r="AE238" s="20"/>
      <c r="AF238" s="20"/>
      <c r="AG238" s="20"/>
      <c r="AH238" s="20"/>
      <c r="AI238" s="20"/>
      <c r="AJ238" s="20"/>
      <c r="AK238" s="20"/>
      <c r="AL238" s="20"/>
      <c r="AM238" s="19">
        <f t="shared" si="114"/>
        <v>42000</v>
      </c>
      <c r="AN238" s="26" t="s">
        <v>3</v>
      </c>
      <c r="AO238" s="50">
        <f t="shared" si="115"/>
        <v>0</v>
      </c>
      <c r="AP238" s="50">
        <f t="shared" si="116"/>
        <v>0</v>
      </c>
      <c r="AQ238" s="50">
        <f t="shared" si="117"/>
        <v>0</v>
      </c>
      <c r="AR238" s="50">
        <f t="shared" si="118"/>
        <v>42000</v>
      </c>
      <c r="AS238" s="50">
        <f t="shared" si="119"/>
        <v>0</v>
      </c>
      <c r="AT238" s="50">
        <f t="shared" si="120"/>
        <v>0</v>
      </c>
      <c r="AU238" s="50">
        <f t="shared" si="121"/>
        <v>0</v>
      </c>
      <c r="AV238" s="50">
        <f t="shared" si="122"/>
        <v>0</v>
      </c>
      <c r="AW238" s="50">
        <f t="shared" si="123"/>
        <v>0</v>
      </c>
      <c r="AX238" s="50">
        <f t="shared" si="124"/>
        <v>0</v>
      </c>
      <c r="AY238" s="50">
        <f t="shared" si="125"/>
        <v>0</v>
      </c>
      <c r="AZ238" s="50">
        <f t="shared" si="126"/>
        <v>0</v>
      </c>
      <c r="BA238" s="50">
        <f t="shared" si="127"/>
        <v>42000</v>
      </c>
      <c r="BB238" s="50">
        <f t="shared" si="128"/>
        <v>0</v>
      </c>
    </row>
    <row r="239" spans="2:54" x14ac:dyDescent="0.25">
      <c r="B239" s="14">
        <v>2026</v>
      </c>
      <c r="C239" s="14">
        <v>479</v>
      </c>
      <c r="D239" s="15"/>
      <c r="E239" s="15"/>
      <c r="F239" s="15" t="s">
        <v>58</v>
      </c>
      <c r="G239" s="14" t="e">
        <f>+VLOOKUP(M239,#REF!,5,FALSE)</f>
        <v>#REF!</v>
      </c>
      <c r="H239" s="14" t="e">
        <f>+VLOOKUP(M239,#REF!,7,FALSE)</f>
        <v>#REF!</v>
      </c>
      <c r="I239" s="14"/>
      <c r="J239" s="14"/>
      <c r="K239" s="14"/>
      <c r="L239" s="14"/>
      <c r="M239" s="15" t="str">
        <f t="shared" si="112"/>
        <v>2026EG 2026GIEEGESTIÓN DE ACTIVIDADES Y PRODUCTOS DE COMUNICACIÓN EN MEDIOS TRADICIONALES Y PLATAFORMAS DIGITALES</v>
      </c>
      <c r="N239" s="15" t="s">
        <v>271</v>
      </c>
      <c r="O239" s="16"/>
      <c r="P239" s="14" t="s">
        <v>59</v>
      </c>
      <c r="Q239" s="14" t="s">
        <v>9</v>
      </c>
      <c r="R239" s="14" t="s">
        <v>60</v>
      </c>
      <c r="S239" s="14" t="s">
        <v>182</v>
      </c>
      <c r="T239" s="14" t="str">
        <f t="shared" si="113"/>
        <v>2.3</v>
      </c>
      <c r="U239" s="17" t="s">
        <v>185</v>
      </c>
      <c r="V239" s="15" t="s">
        <v>324</v>
      </c>
      <c r="W239" s="15"/>
      <c r="X239" s="14" t="s">
        <v>74</v>
      </c>
      <c r="Y239" s="18"/>
      <c r="Z239" s="19">
        <v>120000</v>
      </c>
      <c r="AA239" s="14">
        <v>1</v>
      </c>
      <c r="AB239" s="14"/>
      <c r="AC239" s="14"/>
      <c r="AD239" s="14"/>
      <c r="AE239" s="20"/>
      <c r="AF239" s="20"/>
      <c r="AG239" s="20"/>
      <c r="AH239" s="20"/>
      <c r="AI239" s="20"/>
      <c r="AJ239" s="20"/>
      <c r="AK239" s="20"/>
      <c r="AL239" s="20"/>
      <c r="AM239" s="19">
        <f t="shared" si="114"/>
        <v>120000</v>
      </c>
      <c r="AN239" s="26" t="s">
        <v>3</v>
      </c>
      <c r="AO239" s="50">
        <f t="shared" si="115"/>
        <v>120000</v>
      </c>
      <c r="AP239" s="50">
        <f t="shared" si="116"/>
        <v>0</v>
      </c>
      <c r="AQ239" s="50">
        <f t="shared" si="117"/>
        <v>0</v>
      </c>
      <c r="AR239" s="50">
        <f t="shared" si="118"/>
        <v>0</v>
      </c>
      <c r="AS239" s="50">
        <f t="shared" si="119"/>
        <v>0</v>
      </c>
      <c r="AT239" s="50">
        <f t="shared" si="120"/>
        <v>0</v>
      </c>
      <c r="AU239" s="50">
        <f t="shared" si="121"/>
        <v>0</v>
      </c>
      <c r="AV239" s="50">
        <f t="shared" si="122"/>
        <v>0</v>
      </c>
      <c r="AW239" s="50">
        <f t="shared" si="123"/>
        <v>0</v>
      </c>
      <c r="AX239" s="50">
        <f t="shared" si="124"/>
        <v>0</v>
      </c>
      <c r="AY239" s="50">
        <f t="shared" si="125"/>
        <v>0</v>
      </c>
      <c r="AZ239" s="50">
        <f t="shared" si="126"/>
        <v>0</v>
      </c>
      <c r="BA239" s="50">
        <f t="shared" si="127"/>
        <v>120000</v>
      </c>
      <c r="BB239" s="50">
        <f t="shared" si="128"/>
        <v>0</v>
      </c>
    </row>
    <row r="240" spans="2:54" x14ac:dyDescent="0.25">
      <c r="B240" s="14">
        <v>2026</v>
      </c>
      <c r="C240" s="14">
        <v>479</v>
      </c>
      <c r="D240" s="15"/>
      <c r="E240" s="15"/>
      <c r="F240" s="15" t="s">
        <v>58</v>
      </c>
      <c r="G240" s="14" t="e">
        <f>+VLOOKUP(M240,#REF!,5,FALSE)</f>
        <v>#REF!</v>
      </c>
      <c r="H240" s="14" t="e">
        <f>+VLOOKUP(M240,#REF!,7,FALSE)</f>
        <v>#REF!</v>
      </c>
      <c r="I240" s="14"/>
      <c r="J240" s="14"/>
      <c r="K240" s="14"/>
      <c r="L240" s="14"/>
      <c r="M240" s="15" t="str">
        <f t="shared" si="112"/>
        <v>2026EG 2026GIEEGESTIÓN DE ACTIVIDADES Y PRODUCTOS DE COMUNICACIÓN EN MEDIOS TRADICIONALES Y PLATAFORMAS DIGITALES</v>
      </c>
      <c r="N240" s="15" t="s">
        <v>271</v>
      </c>
      <c r="O240" s="16"/>
      <c r="P240" s="14" t="s">
        <v>59</v>
      </c>
      <c r="Q240" s="14" t="s">
        <v>9</v>
      </c>
      <c r="R240" s="14" t="s">
        <v>60</v>
      </c>
      <c r="S240" s="14" t="s">
        <v>182</v>
      </c>
      <c r="T240" s="14" t="str">
        <f t="shared" si="113"/>
        <v>2.3</v>
      </c>
      <c r="U240" s="17" t="s">
        <v>325</v>
      </c>
      <c r="V240" s="15" t="s">
        <v>326</v>
      </c>
      <c r="W240" s="15"/>
      <c r="X240" s="14" t="s">
        <v>74</v>
      </c>
      <c r="Y240" s="18"/>
      <c r="Z240" s="19">
        <v>320000</v>
      </c>
      <c r="AA240" s="14">
        <v>1</v>
      </c>
      <c r="AB240" s="14"/>
      <c r="AC240" s="14"/>
      <c r="AD240" s="14"/>
      <c r="AE240" s="20"/>
      <c r="AF240" s="20"/>
      <c r="AG240" s="20"/>
      <c r="AH240" s="20"/>
      <c r="AI240" s="20"/>
      <c r="AJ240" s="20"/>
      <c r="AK240" s="20"/>
      <c r="AL240" s="20"/>
      <c r="AM240" s="19">
        <f t="shared" si="114"/>
        <v>320000</v>
      </c>
      <c r="AN240" s="26" t="s">
        <v>3</v>
      </c>
      <c r="AO240" s="50">
        <f t="shared" si="115"/>
        <v>320000</v>
      </c>
      <c r="AP240" s="50">
        <f t="shared" si="116"/>
        <v>0</v>
      </c>
      <c r="AQ240" s="50">
        <f t="shared" si="117"/>
        <v>0</v>
      </c>
      <c r="AR240" s="50">
        <f t="shared" si="118"/>
        <v>0</v>
      </c>
      <c r="AS240" s="50">
        <f t="shared" si="119"/>
        <v>0</v>
      </c>
      <c r="AT240" s="50">
        <f t="shared" si="120"/>
        <v>0</v>
      </c>
      <c r="AU240" s="50">
        <f t="shared" si="121"/>
        <v>0</v>
      </c>
      <c r="AV240" s="50">
        <f t="shared" si="122"/>
        <v>0</v>
      </c>
      <c r="AW240" s="50">
        <f t="shared" si="123"/>
        <v>0</v>
      </c>
      <c r="AX240" s="50">
        <f t="shared" si="124"/>
        <v>0</v>
      </c>
      <c r="AY240" s="50">
        <f t="shared" si="125"/>
        <v>0</v>
      </c>
      <c r="AZ240" s="50">
        <f t="shared" si="126"/>
        <v>0</v>
      </c>
      <c r="BA240" s="50">
        <f t="shared" si="127"/>
        <v>320000</v>
      </c>
      <c r="BB240" s="50">
        <f t="shared" si="128"/>
        <v>0</v>
      </c>
    </row>
    <row r="241" spans="2:54" x14ac:dyDescent="0.25">
      <c r="B241" s="14">
        <v>2026</v>
      </c>
      <c r="C241" s="14">
        <v>479</v>
      </c>
      <c r="D241" s="15"/>
      <c r="E241" s="15"/>
      <c r="F241" s="15" t="s">
        <v>58</v>
      </c>
      <c r="G241" s="14" t="e">
        <f>+VLOOKUP(M241,#REF!,5,FALSE)</f>
        <v>#REF!</v>
      </c>
      <c r="H241" s="14" t="e">
        <f>+VLOOKUP(M241,#REF!,7,FALSE)</f>
        <v>#REF!</v>
      </c>
      <c r="I241" s="14"/>
      <c r="J241" s="14"/>
      <c r="K241" s="14"/>
      <c r="L241" s="14"/>
      <c r="M241" s="15" t="str">
        <f t="shared" si="112"/>
        <v>2026EG 2026GIEEGESTIÓN DE ACTIVIDADES Y PRODUCTOS DE COMUNICACIÓN EN MEDIOS TRADICIONALES Y PLATAFORMAS DIGITALES</v>
      </c>
      <c r="N241" s="15" t="s">
        <v>271</v>
      </c>
      <c r="O241" s="16"/>
      <c r="P241" s="14" t="s">
        <v>59</v>
      </c>
      <c r="Q241" s="14" t="s">
        <v>9</v>
      </c>
      <c r="R241" s="14" t="s">
        <v>60</v>
      </c>
      <c r="S241" s="14" t="s">
        <v>182</v>
      </c>
      <c r="T241" s="14" t="str">
        <f t="shared" si="113"/>
        <v>2.3</v>
      </c>
      <c r="U241" s="17" t="s">
        <v>289</v>
      </c>
      <c r="V241" s="15" t="s">
        <v>327</v>
      </c>
      <c r="W241" s="15"/>
      <c r="X241" s="14" t="s">
        <v>74</v>
      </c>
      <c r="Y241" s="18" t="s">
        <v>328</v>
      </c>
      <c r="Z241" s="19">
        <v>40000</v>
      </c>
      <c r="AA241" s="14">
        <v>1</v>
      </c>
      <c r="AB241" s="14"/>
      <c r="AC241" s="14"/>
      <c r="AD241" s="14"/>
      <c r="AE241" s="20"/>
      <c r="AF241" s="20"/>
      <c r="AG241" s="20"/>
      <c r="AH241" s="20"/>
      <c r="AI241" s="20"/>
      <c r="AJ241" s="20"/>
      <c r="AK241" s="20"/>
      <c r="AL241" s="20"/>
      <c r="AM241" s="19">
        <f t="shared" si="114"/>
        <v>40000</v>
      </c>
      <c r="AN241" s="26" t="s">
        <v>3</v>
      </c>
      <c r="AO241" s="50">
        <f t="shared" si="115"/>
        <v>40000</v>
      </c>
      <c r="AP241" s="50">
        <f t="shared" si="116"/>
        <v>0</v>
      </c>
      <c r="AQ241" s="50">
        <f t="shared" si="117"/>
        <v>0</v>
      </c>
      <c r="AR241" s="50">
        <f t="shared" si="118"/>
        <v>0</v>
      </c>
      <c r="AS241" s="50">
        <f t="shared" si="119"/>
        <v>0</v>
      </c>
      <c r="AT241" s="50">
        <f t="shared" si="120"/>
        <v>0</v>
      </c>
      <c r="AU241" s="50">
        <f t="shared" si="121"/>
        <v>0</v>
      </c>
      <c r="AV241" s="50">
        <f t="shared" si="122"/>
        <v>0</v>
      </c>
      <c r="AW241" s="50">
        <f t="shared" si="123"/>
        <v>0</v>
      </c>
      <c r="AX241" s="50">
        <f t="shared" si="124"/>
        <v>0</v>
      </c>
      <c r="AY241" s="50">
        <f t="shared" si="125"/>
        <v>0</v>
      </c>
      <c r="AZ241" s="50">
        <f t="shared" si="126"/>
        <v>0</v>
      </c>
      <c r="BA241" s="50">
        <f t="shared" si="127"/>
        <v>40000</v>
      </c>
      <c r="BB241" s="50">
        <f t="shared" si="128"/>
        <v>0</v>
      </c>
    </row>
    <row r="242" spans="2:54" x14ac:dyDescent="0.25">
      <c r="B242" s="14">
        <v>2026</v>
      </c>
      <c r="C242" s="14">
        <v>479</v>
      </c>
      <c r="D242" s="15"/>
      <c r="E242" s="15"/>
      <c r="F242" s="15" t="s">
        <v>58</v>
      </c>
      <c r="G242" s="14" t="e">
        <f>+VLOOKUP(M242,#REF!,5,FALSE)</f>
        <v>#REF!</v>
      </c>
      <c r="H242" s="14" t="e">
        <f>+VLOOKUP(M242,#REF!,7,FALSE)</f>
        <v>#REF!</v>
      </c>
      <c r="I242" s="14"/>
      <c r="J242" s="14"/>
      <c r="K242" s="14"/>
      <c r="L242" s="14"/>
      <c r="M242" s="15" t="str">
        <f t="shared" si="112"/>
        <v>2026EG 2026GIEEGESTIÓN DE ACTIVIDADES Y PRODUCTOS DE COMUNICACIÓN EN MEDIOS TRADICIONALES Y PLATAFORMAS DIGITALES</v>
      </c>
      <c r="N242" s="15" t="s">
        <v>271</v>
      </c>
      <c r="O242" s="16"/>
      <c r="P242" s="14" t="s">
        <v>59</v>
      </c>
      <c r="Q242" s="14" t="s">
        <v>9</v>
      </c>
      <c r="R242" s="14" t="s">
        <v>60</v>
      </c>
      <c r="S242" s="14" t="s">
        <v>182</v>
      </c>
      <c r="T242" s="14" t="str">
        <f t="shared" si="113"/>
        <v>2.3</v>
      </c>
      <c r="U242" s="17" t="s">
        <v>329</v>
      </c>
      <c r="V242" s="15" t="s">
        <v>330</v>
      </c>
      <c r="W242" s="15"/>
      <c r="X242" s="14" t="s">
        <v>74</v>
      </c>
      <c r="Y242" s="18"/>
      <c r="Z242" s="19">
        <v>104000</v>
      </c>
      <c r="AA242" s="14">
        <v>1</v>
      </c>
      <c r="AB242" s="14"/>
      <c r="AC242" s="14"/>
      <c r="AD242" s="14"/>
      <c r="AE242" s="20"/>
      <c r="AF242" s="20"/>
      <c r="AG242" s="20"/>
      <c r="AH242" s="20"/>
      <c r="AI242" s="20"/>
      <c r="AJ242" s="20"/>
      <c r="AK242" s="20"/>
      <c r="AL242" s="20"/>
      <c r="AM242" s="19">
        <f t="shared" si="114"/>
        <v>104000</v>
      </c>
      <c r="AN242" s="26" t="s">
        <v>3</v>
      </c>
      <c r="AO242" s="50">
        <f t="shared" si="115"/>
        <v>104000</v>
      </c>
      <c r="AP242" s="50">
        <f t="shared" si="116"/>
        <v>0</v>
      </c>
      <c r="AQ242" s="50">
        <f t="shared" si="117"/>
        <v>0</v>
      </c>
      <c r="AR242" s="50">
        <f t="shared" si="118"/>
        <v>0</v>
      </c>
      <c r="AS242" s="50">
        <f t="shared" si="119"/>
        <v>0</v>
      </c>
      <c r="AT242" s="50">
        <f t="shared" si="120"/>
        <v>0</v>
      </c>
      <c r="AU242" s="50">
        <f t="shared" si="121"/>
        <v>0</v>
      </c>
      <c r="AV242" s="50">
        <f t="shared" si="122"/>
        <v>0</v>
      </c>
      <c r="AW242" s="50">
        <f t="shared" si="123"/>
        <v>0</v>
      </c>
      <c r="AX242" s="50">
        <f t="shared" si="124"/>
        <v>0</v>
      </c>
      <c r="AY242" s="50">
        <f t="shared" si="125"/>
        <v>0</v>
      </c>
      <c r="AZ242" s="50">
        <f t="shared" si="126"/>
        <v>0</v>
      </c>
      <c r="BA242" s="50">
        <f t="shared" si="127"/>
        <v>104000</v>
      </c>
      <c r="BB242" s="50">
        <f t="shared" si="128"/>
        <v>0</v>
      </c>
    </row>
    <row r="243" spans="2:54" x14ac:dyDescent="0.25">
      <c r="B243" s="14">
        <v>2026</v>
      </c>
      <c r="C243" s="14">
        <v>479</v>
      </c>
      <c r="D243" s="15"/>
      <c r="E243" s="15"/>
      <c r="F243" s="15" t="s">
        <v>58</v>
      </c>
      <c r="G243" s="14" t="e">
        <f>+VLOOKUP(M243,#REF!,5,FALSE)</f>
        <v>#REF!</v>
      </c>
      <c r="H243" s="14" t="e">
        <f>+VLOOKUP(M243,#REF!,7,FALSE)</f>
        <v>#REF!</v>
      </c>
      <c r="I243" s="14"/>
      <c r="J243" s="14"/>
      <c r="K243" s="14"/>
      <c r="L243" s="14"/>
      <c r="M243" s="15" t="str">
        <f t="shared" si="112"/>
        <v>2026EG 2026GIEEGESTIÓN DE ACTIVIDADES Y PRODUCTOS DE COMUNICACIÓN EN MEDIOS TRADICIONALES Y PLATAFORMAS DIGITALES</v>
      </c>
      <c r="N243" s="15" t="s">
        <v>271</v>
      </c>
      <c r="O243" s="16"/>
      <c r="P243" s="14" t="s">
        <v>59</v>
      </c>
      <c r="Q243" s="14" t="s">
        <v>9</v>
      </c>
      <c r="R243" s="14" t="s">
        <v>60</v>
      </c>
      <c r="S243" s="14" t="s">
        <v>182</v>
      </c>
      <c r="T243" s="14" t="str">
        <f t="shared" si="113"/>
        <v>2.3</v>
      </c>
      <c r="U243" s="17" t="s">
        <v>185</v>
      </c>
      <c r="V243" s="15" t="s">
        <v>331</v>
      </c>
      <c r="W243" s="15"/>
      <c r="X243" s="14" t="s">
        <v>74</v>
      </c>
      <c r="Y243" s="18"/>
      <c r="Z243" s="19">
        <v>300000</v>
      </c>
      <c r="AA243" s="14">
        <v>1</v>
      </c>
      <c r="AB243" s="14"/>
      <c r="AC243" s="14"/>
      <c r="AD243" s="14"/>
      <c r="AE243" s="20"/>
      <c r="AF243" s="20"/>
      <c r="AG243" s="20"/>
      <c r="AH243" s="20"/>
      <c r="AI243" s="20"/>
      <c r="AJ243" s="20"/>
      <c r="AK243" s="20"/>
      <c r="AL243" s="20"/>
      <c r="AM243" s="19">
        <f t="shared" si="114"/>
        <v>300000</v>
      </c>
      <c r="AN243" s="26" t="s">
        <v>3</v>
      </c>
      <c r="AO243" s="50">
        <f t="shared" si="115"/>
        <v>300000</v>
      </c>
      <c r="AP243" s="50">
        <f t="shared" si="116"/>
        <v>0</v>
      </c>
      <c r="AQ243" s="50">
        <f t="shared" si="117"/>
        <v>0</v>
      </c>
      <c r="AR243" s="50">
        <f t="shared" si="118"/>
        <v>0</v>
      </c>
      <c r="AS243" s="50">
        <f t="shared" si="119"/>
        <v>0</v>
      </c>
      <c r="AT243" s="50">
        <f t="shared" si="120"/>
        <v>0</v>
      </c>
      <c r="AU243" s="50">
        <f t="shared" si="121"/>
        <v>0</v>
      </c>
      <c r="AV243" s="50">
        <f t="shared" si="122"/>
        <v>0</v>
      </c>
      <c r="AW243" s="50">
        <f t="shared" si="123"/>
        <v>0</v>
      </c>
      <c r="AX243" s="50">
        <f t="shared" si="124"/>
        <v>0</v>
      </c>
      <c r="AY243" s="50">
        <f t="shared" si="125"/>
        <v>0</v>
      </c>
      <c r="AZ243" s="50">
        <f t="shared" si="126"/>
        <v>0</v>
      </c>
      <c r="BA243" s="50">
        <f t="shared" si="127"/>
        <v>300000</v>
      </c>
      <c r="BB243" s="50">
        <f t="shared" si="128"/>
        <v>0</v>
      </c>
    </row>
    <row r="244" spans="2:54" x14ac:dyDescent="0.25">
      <c r="B244" s="14">
        <v>2026</v>
      </c>
      <c r="C244" s="14">
        <v>479</v>
      </c>
      <c r="D244" s="15"/>
      <c r="E244" s="15"/>
      <c r="F244" s="15" t="s">
        <v>58</v>
      </c>
      <c r="G244" s="14" t="e">
        <f>+VLOOKUP(M244,#REF!,5,FALSE)</f>
        <v>#REF!</v>
      </c>
      <c r="H244" s="14" t="e">
        <f>+VLOOKUP(M244,#REF!,7,FALSE)</f>
        <v>#REF!</v>
      </c>
      <c r="I244" s="14"/>
      <c r="J244" s="14"/>
      <c r="K244" s="14"/>
      <c r="L244" s="14"/>
      <c r="M244" s="15" t="str">
        <f t="shared" si="112"/>
        <v>2026EG 2026GIEEGESTIÓN DE EVENTOS CON MEDIOS DE COMUNICACIÓN</v>
      </c>
      <c r="N244" s="15" t="s">
        <v>307</v>
      </c>
      <c r="O244" s="16"/>
      <c r="P244" s="14" t="s">
        <v>59</v>
      </c>
      <c r="Q244" s="14" t="s">
        <v>9</v>
      </c>
      <c r="R244" s="14" t="s">
        <v>60</v>
      </c>
      <c r="S244" s="14" t="s">
        <v>182</v>
      </c>
      <c r="T244" s="14" t="str">
        <f t="shared" si="113"/>
        <v>2.3</v>
      </c>
      <c r="U244" s="17" t="s">
        <v>185</v>
      </c>
      <c r="V244" s="15" t="s">
        <v>332</v>
      </c>
      <c r="W244" s="15"/>
      <c r="X244" s="14" t="s">
        <v>74</v>
      </c>
      <c r="Y244" s="18"/>
      <c r="Z244" s="19">
        <v>42000</v>
      </c>
      <c r="AA244" s="14"/>
      <c r="AB244" s="14">
        <v>1</v>
      </c>
      <c r="AC244" s="14"/>
      <c r="AD244" s="14"/>
      <c r="AE244" s="20"/>
      <c r="AF244" s="20"/>
      <c r="AG244" s="20"/>
      <c r="AH244" s="20"/>
      <c r="AI244" s="20"/>
      <c r="AJ244" s="20"/>
      <c r="AK244" s="20"/>
      <c r="AL244" s="20"/>
      <c r="AM244" s="19">
        <f t="shared" si="114"/>
        <v>42000</v>
      </c>
      <c r="AN244" s="26" t="s">
        <v>3</v>
      </c>
      <c r="AO244" s="50">
        <f t="shared" si="115"/>
        <v>0</v>
      </c>
      <c r="AP244" s="50">
        <f t="shared" si="116"/>
        <v>42000</v>
      </c>
      <c r="AQ244" s="50">
        <f t="shared" si="117"/>
        <v>0</v>
      </c>
      <c r="AR244" s="50">
        <f t="shared" si="118"/>
        <v>0</v>
      </c>
      <c r="AS244" s="50">
        <f t="shared" si="119"/>
        <v>0</v>
      </c>
      <c r="AT244" s="50">
        <f t="shared" si="120"/>
        <v>0</v>
      </c>
      <c r="AU244" s="50">
        <f t="shared" si="121"/>
        <v>0</v>
      </c>
      <c r="AV244" s="50">
        <f t="shared" si="122"/>
        <v>0</v>
      </c>
      <c r="AW244" s="50">
        <f t="shared" si="123"/>
        <v>0</v>
      </c>
      <c r="AX244" s="50">
        <f t="shared" si="124"/>
        <v>0</v>
      </c>
      <c r="AY244" s="50">
        <f t="shared" si="125"/>
        <v>0</v>
      </c>
      <c r="AZ244" s="50">
        <f t="shared" si="126"/>
        <v>0</v>
      </c>
      <c r="BA244" s="50">
        <f t="shared" si="127"/>
        <v>42000</v>
      </c>
      <c r="BB244" s="50">
        <f t="shared" si="128"/>
        <v>0</v>
      </c>
    </row>
    <row r="245" spans="2:54" x14ac:dyDescent="0.25">
      <c r="B245" s="14">
        <v>2026</v>
      </c>
      <c r="C245" s="14">
        <v>479</v>
      </c>
      <c r="D245" s="15"/>
      <c r="E245" s="15"/>
      <c r="F245" s="15" t="s">
        <v>58</v>
      </c>
      <c r="G245" s="14" t="e">
        <f>+VLOOKUP(M245,#REF!,5,FALSE)</f>
        <v>#REF!</v>
      </c>
      <c r="H245" s="14" t="e">
        <f>+VLOOKUP(M245,#REF!,7,FALSE)</f>
        <v>#REF!</v>
      </c>
      <c r="I245" s="14"/>
      <c r="J245" s="14"/>
      <c r="K245" s="14"/>
      <c r="L245" s="14"/>
      <c r="M245" s="15" t="str">
        <f t="shared" si="112"/>
        <v>2026EG 2026GIEEGESTIÓN DE ACTIVIDADES Y PRODUCTOS DE COMUNICACIÓN EN MEDIOS TRADICIONALES Y PLATAFORMAS DIGITALES</v>
      </c>
      <c r="N245" s="15" t="s">
        <v>271</v>
      </c>
      <c r="O245" s="16"/>
      <c r="P245" s="14" t="s">
        <v>59</v>
      </c>
      <c r="Q245" s="14" t="s">
        <v>9</v>
      </c>
      <c r="R245" s="14" t="s">
        <v>60</v>
      </c>
      <c r="S245" s="14" t="s">
        <v>182</v>
      </c>
      <c r="T245" s="14" t="str">
        <f t="shared" si="113"/>
        <v>2.3</v>
      </c>
      <c r="U245" s="17" t="s">
        <v>106</v>
      </c>
      <c r="V245" s="15" t="s">
        <v>333</v>
      </c>
      <c r="W245" s="15"/>
      <c r="X245" s="14" t="s">
        <v>70</v>
      </c>
      <c r="Y245" s="18"/>
      <c r="Z245" s="19">
        <v>0.18</v>
      </c>
      <c r="AA245" s="14">
        <v>1500000</v>
      </c>
      <c r="AB245" s="14"/>
      <c r="AC245" s="14"/>
      <c r="AD245" s="14"/>
      <c r="AE245" s="20"/>
      <c r="AF245" s="20"/>
      <c r="AG245" s="20"/>
      <c r="AH245" s="20"/>
      <c r="AI245" s="20"/>
      <c r="AJ245" s="20"/>
      <c r="AK245" s="20"/>
      <c r="AL245" s="20"/>
      <c r="AM245" s="19">
        <f t="shared" si="114"/>
        <v>270000</v>
      </c>
      <c r="AN245" s="26" t="s">
        <v>3</v>
      </c>
      <c r="AO245" s="50">
        <f t="shared" si="115"/>
        <v>270000</v>
      </c>
      <c r="AP245" s="50">
        <f t="shared" si="116"/>
        <v>0</v>
      </c>
      <c r="AQ245" s="50">
        <f t="shared" si="117"/>
        <v>0</v>
      </c>
      <c r="AR245" s="50">
        <f t="shared" si="118"/>
        <v>0</v>
      </c>
      <c r="AS245" s="50">
        <f t="shared" si="119"/>
        <v>0</v>
      </c>
      <c r="AT245" s="50">
        <f t="shared" si="120"/>
        <v>0</v>
      </c>
      <c r="AU245" s="50">
        <f t="shared" si="121"/>
        <v>0</v>
      </c>
      <c r="AV245" s="50">
        <f t="shared" si="122"/>
        <v>0</v>
      </c>
      <c r="AW245" s="50">
        <f t="shared" si="123"/>
        <v>0</v>
      </c>
      <c r="AX245" s="50">
        <f t="shared" si="124"/>
        <v>0</v>
      </c>
      <c r="AY245" s="50">
        <f t="shared" si="125"/>
        <v>0</v>
      </c>
      <c r="AZ245" s="50">
        <f t="shared" si="126"/>
        <v>0</v>
      </c>
      <c r="BA245" s="50">
        <f t="shared" si="127"/>
        <v>270000</v>
      </c>
      <c r="BB245" s="50">
        <f t="shared" si="128"/>
        <v>0</v>
      </c>
    </row>
    <row r="246" spans="2:54" x14ac:dyDescent="0.25">
      <c r="B246" s="14">
        <v>2026</v>
      </c>
      <c r="C246" s="14">
        <v>479</v>
      </c>
      <c r="D246" s="15"/>
      <c r="E246" s="15"/>
      <c r="F246" s="15" t="s">
        <v>58</v>
      </c>
      <c r="G246" s="14" t="e">
        <f>+VLOOKUP(M246,#REF!,5,FALSE)</f>
        <v>#REF!</v>
      </c>
      <c r="H246" s="14" t="e">
        <f>+VLOOKUP(M246,#REF!,7,FALSE)</f>
        <v>#REF!</v>
      </c>
      <c r="I246" s="14"/>
      <c r="J246" s="14"/>
      <c r="K246" s="14"/>
      <c r="L246" s="14"/>
      <c r="M246" s="15" t="str">
        <f t="shared" si="112"/>
        <v>2026EG 2026GIEEGESTIÓN DE EVENTOS CON MEDIOS DE COMUNICACIÓN</v>
      </c>
      <c r="N246" s="15" t="s">
        <v>307</v>
      </c>
      <c r="O246" s="16"/>
      <c r="P246" s="14" t="s">
        <v>59</v>
      </c>
      <c r="Q246" s="14" t="s">
        <v>9</v>
      </c>
      <c r="R246" s="14" t="s">
        <v>60</v>
      </c>
      <c r="S246" s="14" t="s">
        <v>182</v>
      </c>
      <c r="T246" s="14" t="str">
        <f t="shared" si="113"/>
        <v>2.3</v>
      </c>
      <c r="U246" s="17" t="s">
        <v>106</v>
      </c>
      <c r="V246" s="15" t="s">
        <v>334</v>
      </c>
      <c r="W246" s="15"/>
      <c r="X246" s="14" t="s">
        <v>70</v>
      </c>
      <c r="Y246" s="18"/>
      <c r="Z246" s="19">
        <v>5000</v>
      </c>
      <c r="AA246" s="14"/>
      <c r="AB246" s="14">
        <v>2</v>
      </c>
      <c r="AC246" s="14"/>
      <c r="AD246" s="14"/>
      <c r="AE246" s="20"/>
      <c r="AF246" s="20"/>
      <c r="AG246" s="20"/>
      <c r="AH246" s="20"/>
      <c r="AI246" s="20"/>
      <c r="AJ246" s="20"/>
      <c r="AK246" s="20"/>
      <c r="AL246" s="20"/>
      <c r="AM246" s="19">
        <f t="shared" si="114"/>
        <v>10000</v>
      </c>
      <c r="AN246" s="26" t="s">
        <v>3</v>
      </c>
      <c r="AO246" s="50">
        <f t="shared" si="115"/>
        <v>0</v>
      </c>
      <c r="AP246" s="50">
        <f t="shared" si="116"/>
        <v>10000</v>
      </c>
      <c r="AQ246" s="50">
        <f t="shared" si="117"/>
        <v>0</v>
      </c>
      <c r="AR246" s="50">
        <f t="shared" si="118"/>
        <v>0</v>
      </c>
      <c r="AS246" s="50">
        <f t="shared" si="119"/>
        <v>0</v>
      </c>
      <c r="AT246" s="50">
        <f t="shared" si="120"/>
        <v>0</v>
      </c>
      <c r="AU246" s="50">
        <f t="shared" si="121"/>
        <v>0</v>
      </c>
      <c r="AV246" s="50">
        <f t="shared" si="122"/>
        <v>0</v>
      </c>
      <c r="AW246" s="50">
        <f t="shared" si="123"/>
        <v>0</v>
      </c>
      <c r="AX246" s="50">
        <f t="shared" si="124"/>
        <v>0</v>
      </c>
      <c r="AY246" s="50">
        <f t="shared" si="125"/>
        <v>0</v>
      </c>
      <c r="AZ246" s="50">
        <f t="shared" si="126"/>
        <v>0</v>
      </c>
      <c r="BA246" s="50">
        <f t="shared" si="127"/>
        <v>10000</v>
      </c>
      <c r="BB246" s="50">
        <f t="shared" si="128"/>
        <v>0</v>
      </c>
    </row>
    <row r="247" spans="2:54" x14ac:dyDescent="0.25">
      <c r="B247" s="14">
        <v>2026</v>
      </c>
      <c r="C247" s="14">
        <v>479</v>
      </c>
      <c r="D247" s="15"/>
      <c r="E247" s="15"/>
      <c r="F247" s="15" t="s">
        <v>58</v>
      </c>
      <c r="G247" s="14" t="e">
        <f>+VLOOKUP(M247,#REF!,5,FALSE)</f>
        <v>#REF!</v>
      </c>
      <c r="H247" s="14" t="e">
        <f>+VLOOKUP(M247,#REF!,7,FALSE)</f>
        <v>#REF!</v>
      </c>
      <c r="I247" s="14"/>
      <c r="J247" s="14"/>
      <c r="K247" s="14"/>
      <c r="L247" s="14"/>
      <c r="M247" s="15" t="str">
        <f t="shared" si="112"/>
        <v>2026EG 2026GIEEGESTIÓN DE EVENTOS CON MEDIOS DE COMUNICACIÓN</v>
      </c>
      <c r="N247" s="15" t="s">
        <v>307</v>
      </c>
      <c r="O247" s="16"/>
      <c r="P247" s="14" t="s">
        <v>59</v>
      </c>
      <c r="Q247" s="14" t="s">
        <v>9</v>
      </c>
      <c r="R247" s="14" t="s">
        <v>60</v>
      </c>
      <c r="S247" s="14" t="s">
        <v>182</v>
      </c>
      <c r="T247" s="14" t="str">
        <f t="shared" si="113"/>
        <v>2.3</v>
      </c>
      <c r="U247" s="17" t="s">
        <v>335</v>
      </c>
      <c r="V247" s="15" t="s">
        <v>336</v>
      </c>
      <c r="W247" s="15"/>
      <c r="X247" s="14" t="s">
        <v>70</v>
      </c>
      <c r="Y247" s="18"/>
      <c r="Z247" s="19">
        <v>400</v>
      </c>
      <c r="AA247" s="14">
        <v>24</v>
      </c>
      <c r="AB247" s="14"/>
      <c r="AC247" s="14"/>
      <c r="AD247" s="14"/>
      <c r="AE247" s="20"/>
      <c r="AF247" s="20"/>
      <c r="AG247" s="20"/>
      <c r="AH247" s="20"/>
      <c r="AI247" s="20"/>
      <c r="AJ247" s="20"/>
      <c r="AK247" s="20"/>
      <c r="AL247" s="20"/>
      <c r="AM247" s="19">
        <f t="shared" si="114"/>
        <v>9600</v>
      </c>
      <c r="AN247" s="26" t="s">
        <v>3</v>
      </c>
      <c r="AO247" s="50">
        <f t="shared" si="115"/>
        <v>9600</v>
      </c>
      <c r="AP247" s="50">
        <f t="shared" si="116"/>
        <v>0</v>
      </c>
      <c r="AQ247" s="50">
        <f t="shared" si="117"/>
        <v>0</v>
      </c>
      <c r="AR247" s="50">
        <f t="shared" si="118"/>
        <v>0</v>
      </c>
      <c r="AS247" s="50">
        <f t="shared" si="119"/>
        <v>0</v>
      </c>
      <c r="AT247" s="50">
        <f t="shared" si="120"/>
        <v>0</v>
      </c>
      <c r="AU247" s="50">
        <f t="shared" si="121"/>
        <v>0</v>
      </c>
      <c r="AV247" s="50">
        <f t="shared" si="122"/>
        <v>0</v>
      </c>
      <c r="AW247" s="50">
        <f t="shared" si="123"/>
        <v>0</v>
      </c>
      <c r="AX247" s="50">
        <f t="shared" si="124"/>
        <v>0</v>
      </c>
      <c r="AY247" s="50">
        <f t="shared" si="125"/>
        <v>0</v>
      </c>
      <c r="AZ247" s="50">
        <f t="shared" si="126"/>
        <v>0</v>
      </c>
      <c r="BA247" s="50">
        <f t="shared" si="127"/>
        <v>9600</v>
      </c>
      <c r="BB247" s="50">
        <f t="shared" si="128"/>
        <v>0</v>
      </c>
    </row>
    <row r="248" spans="2:54" x14ac:dyDescent="0.25">
      <c r="B248" s="14">
        <v>2026</v>
      </c>
      <c r="C248" s="14">
        <v>479</v>
      </c>
      <c r="D248" s="15"/>
      <c r="E248" s="15"/>
      <c r="F248" s="15" t="s">
        <v>58</v>
      </c>
      <c r="G248" s="14" t="e">
        <f>+VLOOKUP(M248,#REF!,5,FALSE)</f>
        <v>#REF!</v>
      </c>
      <c r="H248" s="14" t="e">
        <f>+VLOOKUP(M248,#REF!,7,FALSE)</f>
        <v>#REF!</v>
      </c>
      <c r="I248" s="14"/>
      <c r="J248" s="14"/>
      <c r="K248" s="14"/>
      <c r="L248" s="14"/>
      <c r="M248" s="15" t="str">
        <f t="shared" si="112"/>
        <v>2026EG 2026GIEEGESTIÓN DE EVENTOS CON MEDIOS DE COMUNICACIÓN</v>
      </c>
      <c r="N248" s="15" t="s">
        <v>307</v>
      </c>
      <c r="O248" s="16"/>
      <c r="P248" s="14" t="s">
        <v>59</v>
      </c>
      <c r="Q248" s="14" t="s">
        <v>9</v>
      </c>
      <c r="R248" s="14" t="s">
        <v>60</v>
      </c>
      <c r="S248" s="14" t="s">
        <v>182</v>
      </c>
      <c r="T248" s="14" t="str">
        <f t="shared" si="113"/>
        <v>2.3</v>
      </c>
      <c r="U248" s="17" t="s">
        <v>335</v>
      </c>
      <c r="V248" s="15" t="s">
        <v>337</v>
      </c>
      <c r="W248" s="15"/>
      <c r="X248" s="14" t="s">
        <v>70</v>
      </c>
      <c r="Y248" s="18"/>
      <c r="Z248" s="19">
        <v>400</v>
      </c>
      <c r="AA248" s="14">
        <v>24</v>
      </c>
      <c r="AB248" s="14"/>
      <c r="AC248" s="14"/>
      <c r="AD248" s="14"/>
      <c r="AE248" s="20"/>
      <c r="AF248" s="20"/>
      <c r="AG248" s="20"/>
      <c r="AH248" s="20"/>
      <c r="AI248" s="20"/>
      <c r="AJ248" s="20"/>
      <c r="AK248" s="20"/>
      <c r="AL248" s="20"/>
      <c r="AM248" s="19">
        <f t="shared" si="114"/>
        <v>9600</v>
      </c>
      <c r="AN248" s="26" t="s">
        <v>3</v>
      </c>
      <c r="AO248" s="50">
        <f t="shared" si="115"/>
        <v>9600</v>
      </c>
      <c r="AP248" s="50">
        <f t="shared" si="116"/>
        <v>0</v>
      </c>
      <c r="AQ248" s="50">
        <f t="shared" si="117"/>
        <v>0</v>
      </c>
      <c r="AR248" s="50">
        <f t="shared" si="118"/>
        <v>0</v>
      </c>
      <c r="AS248" s="50">
        <f t="shared" si="119"/>
        <v>0</v>
      </c>
      <c r="AT248" s="50">
        <f t="shared" si="120"/>
        <v>0</v>
      </c>
      <c r="AU248" s="50">
        <f t="shared" si="121"/>
        <v>0</v>
      </c>
      <c r="AV248" s="50">
        <f t="shared" si="122"/>
        <v>0</v>
      </c>
      <c r="AW248" s="50">
        <f t="shared" si="123"/>
        <v>0</v>
      </c>
      <c r="AX248" s="50">
        <f t="shared" si="124"/>
        <v>0</v>
      </c>
      <c r="AY248" s="50">
        <f t="shared" si="125"/>
        <v>0</v>
      </c>
      <c r="AZ248" s="50">
        <f t="shared" si="126"/>
        <v>0</v>
      </c>
      <c r="BA248" s="50">
        <f t="shared" si="127"/>
        <v>9600</v>
      </c>
      <c r="BB248" s="50">
        <f t="shared" si="128"/>
        <v>0</v>
      </c>
    </row>
    <row r="249" spans="2:54" x14ac:dyDescent="0.25">
      <c r="B249" s="14">
        <v>2026</v>
      </c>
      <c r="C249" s="14">
        <v>479</v>
      </c>
      <c r="D249" s="15"/>
      <c r="E249" s="15"/>
      <c r="F249" s="15" t="s">
        <v>58</v>
      </c>
      <c r="G249" s="14" t="e">
        <f>+VLOOKUP(M249,#REF!,5,FALSE)</f>
        <v>#REF!</v>
      </c>
      <c r="H249" s="14" t="e">
        <f>+VLOOKUP(M249,#REF!,7,FALSE)</f>
        <v>#REF!</v>
      </c>
      <c r="I249" s="14"/>
      <c r="J249" s="14"/>
      <c r="K249" s="14"/>
      <c r="L249" s="14"/>
      <c r="M249" s="15" t="str">
        <f t="shared" si="112"/>
        <v>2026EG 2026GIEEGESTIÓN DE EVENTOS CON MEDIOS DE COMUNICACIÓN</v>
      </c>
      <c r="N249" s="15" t="s">
        <v>307</v>
      </c>
      <c r="O249" s="16"/>
      <c r="P249" s="14" t="s">
        <v>59</v>
      </c>
      <c r="Q249" s="14" t="s">
        <v>9</v>
      </c>
      <c r="R249" s="14" t="s">
        <v>60</v>
      </c>
      <c r="S249" s="14" t="s">
        <v>182</v>
      </c>
      <c r="T249" s="14" t="str">
        <f t="shared" si="113"/>
        <v>2.3</v>
      </c>
      <c r="U249" s="17" t="s">
        <v>335</v>
      </c>
      <c r="V249" s="15" t="s">
        <v>338</v>
      </c>
      <c r="W249" s="15"/>
      <c r="X249" s="14" t="s">
        <v>70</v>
      </c>
      <c r="Y249" s="18"/>
      <c r="Z249" s="19">
        <v>200</v>
      </c>
      <c r="AA249" s="14">
        <v>130</v>
      </c>
      <c r="AB249" s="14"/>
      <c r="AC249" s="14"/>
      <c r="AD249" s="14"/>
      <c r="AE249" s="20"/>
      <c r="AF249" s="20"/>
      <c r="AG249" s="20"/>
      <c r="AH249" s="20"/>
      <c r="AI249" s="20"/>
      <c r="AJ249" s="20"/>
      <c r="AK249" s="20"/>
      <c r="AL249" s="20"/>
      <c r="AM249" s="19">
        <f t="shared" si="114"/>
        <v>26000</v>
      </c>
      <c r="AN249" s="26" t="s">
        <v>3</v>
      </c>
      <c r="AO249" s="50">
        <f t="shared" si="115"/>
        <v>26000</v>
      </c>
      <c r="AP249" s="50">
        <f t="shared" si="116"/>
        <v>0</v>
      </c>
      <c r="AQ249" s="50">
        <f t="shared" si="117"/>
        <v>0</v>
      </c>
      <c r="AR249" s="50">
        <f t="shared" si="118"/>
        <v>0</v>
      </c>
      <c r="AS249" s="50">
        <f t="shared" si="119"/>
        <v>0</v>
      </c>
      <c r="AT249" s="50">
        <f t="shared" si="120"/>
        <v>0</v>
      </c>
      <c r="AU249" s="50">
        <f t="shared" si="121"/>
        <v>0</v>
      </c>
      <c r="AV249" s="50">
        <f t="shared" si="122"/>
        <v>0</v>
      </c>
      <c r="AW249" s="50">
        <f t="shared" si="123"/>
        <v>0</v>
      </c>
      <c r="AX249" s="50">
        <f t="shared" si="124"/>
        <v>0</v>
      </c>
      <c r="AY249" s="50">
        <f t="shared" si="125"/>
        <v>0</v>
      </c>
      <c r="AZ249" s="50">
        <f t="shared" si="126"/>
        <v>0</v>
      </c>
      <c r="BA249" s="50">
        <f t="shared" si="127"/>
        <v>26000</v>
      </c>
      <c r="BB249" s="50">
        <f t="shared" si="128"/>
        <v>0</v>
      </c>
    </row>
    <row r="250" spans="2:54" x14ac:dyDescent="0.25">
      <c r="B250" s="14">
        <v>2026</v>
      </c>
      <c r="C250" s="14">
        <v>479</v>
      </c>
      <c r="D250" s="15"/>
      <c r="E250" s="15"/>
      <c r="F250" s="15" t="s">
        <v>58</v>
      </c>
      <c r="G250" s="14" t="e">
        <f>+VLOOKUP(M250,#REF!,5,FALSE)</f>
        <v>#REF!</v>
      </c>
      <c r="H250" s="14" t="e">
        <f>+VLOOKUP(M250,#REF!,7,FALSE)</f>
        <v>#REF!</v>
      </c>
      <c r="I250" s="14"/>
      <c r="J250" s="14"/>
      <c r="K250" s="14"/>
      <c r="L250" s="14"/>
      <c r="M250" s="15" t="str">
        <f t="shared" si="112"/>
        <v>2026EG 2026GIEEGESTIÓN DE ACTIVIDADES Y PRODUCTOS DE COMUNICACIÓN EN MEDIOS TRADICIONALES Y PLATAFORMAS DIGITALES</v>
      </c>
      <c r="N250" s="15" t="s">
        <v>271</v>
      </c>
      <c r="O250" s="16"/>
      <c r="P250" s="14" t="s">
        <v>59</v>
      </c>
      <c r="Q250" s="14" t="s">
        <v>9</v>
      </c>
      <c r="R250" s="14" t="s">
        <v>60</v>
      </c>
      <c r="S250" s="14" t="s">
        <v>182</v>
      </c>
      <c r="T250" s="14" t="str">
        <f t="shared" si="113"/>
        <v>2.3</v>
      </c>
      <c r="U250" s="17" t="s">
        <v>67</v>
      </c>
      <c r="V250" s="15" t="s">
        <v>339</v>
      </c>
      <c r="W250" s="15"/>
      <c r="X250" s="14" t="s">
        <v>74</v>
      </c>
      <c r="Y250" s="18"/>
      <c r="Z250" s="19">
        <v>42800</v>
      </c>
      <c r="AA250" s="14">
        <v>1</v>
      </c>
      <c r="AB250" s="14"/>
      <c r="AC250" s="14"/>
      <c r="AD250" s="14"/>
      <c r="AE250" s="20"/>
      <c r="AF250" s="20"/>
      <c r="AG250" s="20"/>
      <c r="AH250" s="20"/>
      <c r="AI250" s="20"/>
      <c r="AJ250" s="20"/>
      <c r="AK250" s="20"/>
      <c r="AL250" s="20"/>
      <c r="AM250" s="19">
        <f t="shared" si="114"/>
        <v>42800</v>
      </c>
      <c r="AN250" s="26" t="s">
        <v>3</v>
      </c>
      <c r="AO250" s="50">
        <f t="shared" si="115"/>
        <v>42800</v>
      </c>
      <c r="AP250" s="50">
        <f t="shared" si="116"/>
        <v>0</v>
      </c>
      <c r="AQ250" s="50">
        <f t="shared" si="117"/>
        <v>0</v>
      </c>
      <c r="AR250" s="50">
        <f t="shared" si="118"/>
        <v>0</v>
      </c>
      <c r="AS250" s="50">
        <f t="shared" si="119"/>
        <v>0</v>
      </c>
      <c r="AT250" s="50">
        <f t="shared" si="120"/>
        <v>0</v>
      </c>
      <c r="AU250" s="50">
        <f t="shared" si="121"/>
        <v>0</v>
      </c>
      <c r="AV250" s="50">
        <f t="shared" si="122"/>
        <v>0</v>
      </c>
      <c r="AW250" s="50">
        <f t="shared" si="123"/>
        <v>0</v>
      </c>
      <c r="AX250" s="50">
        <f t="shared" si="124"/>
        <v>0</v>
      </c>
      <c r="AY250" s="50">
        <f t="shared" si="125"/>
        <v>0</v>
      </c>
      <c r="AZ250" s="50">
        <f t="shared" si="126"/>
        <v>0</v>
      </c>
      <c r="BA250" s="50">
        <f t="shared" si="127"/>
        <v>42800</v>
      </c>
      <c r="BB250" s="50">
        <f t="shared" si="128"/>
        <v>0</v>
      </c>
    </row>
    <row r="251" spans="2:54" x14ac:dyDescent="0.25">
      <c r="B251" s="14">
        <v>2026</v>
      </c>
      <c r="C251" s="14">
        <v>479</v>
      </c>
      <c r="D251" s="15"/>
      <c r="E251" s="15"/>
      <c r="F251" s="15" t="s">
        <v>58</v>
      </c>
      <c r="G251" s="14" t="e">
        <f>+VLOOKUP(M251,#REF!,5,FALSE)</f>
        <v>#REF!</v>
      </c>
      <c r="H251" s="14" t="e">
        <f>+VLOOKUP(M251,#REF!,7,FALSE)</f>
        <v>#REF!</v>
      </c>
      <c r="I251" s="14"/>
      <c r="J251" s="14"/>
      <c r="K251" s="14"/>
      <c r="L251" s="14"/>
      <c r="M251" s="15" t="str">
        <f t="shared" si="112"/>
        <v>2026EG 2026GIEEGESTIÓN DE ACTIVIDADES Y PRODUCTOS DE COMUNICACIÓN EN MEDIOS TRADICIONALES Y PLATAFORMAS DIGITALES</v>
      </c>
      <c r="N251" s="15" t="s">
        <v>271</v>
      </c>
      <c r="O251" s="16"/>
      <c r="P251" s="14" t="s">
        <v>59</v>
      </c>
      <c r="Q251" s="14" t="s">
        <v>9</v>
      </c>
      <c r="R251" s="14" t="s">
        <v>60</v>
      </c>
      <c r="S251" s="14" t="s">
        <v>182</v>
      </c>
      <c r="T251" s="14" t="str">
        <f t="shared" si="113"/>
        <v>2.3</v>
      </c>
      <c r="U251" s="17" t="s">
        <v>120</v>
      </c>
      <c r="V251" s="15" t="s">
        <v>340</v>
      </c>
      <c r="W251" s="15"/>
      <c r="X251" s="14" t="s">
        <v>74</v>
      </c>
      <c r="Y251" s="18"/>
      <c r="Z251" s="19">
        <v>42800</v>
      </c>
      <c r="AA251" s="14">
        <v>1</v>
      </c>
      <c r="AB251" s="14"/>
      <c r="AC251" s="14"/>
      <c r="AD251" s="14"/>
      <c r="AE251" s="20"/>
      <c r="AF251" s="20"/>
      <c r="AG251" s="20"/>
      <c r="AH251" s="20"/>
      <c r="AI251" s="20"/>
      <c r="AJ251" s="20"/>
      <c r="AK251" s="20"/>
      <c r="AL251" s="20"/>
      <c r="AM251" s="19">
        <f t="shared" si="114"/>
        <v>42800</v>
      </c>
      <c r="AN251" s="26" t="s">
        <v>3</v>
      </c>
      <c r="AO251" s="50">
        <f t="shared" si="115"/>
        <v>42800</v>
      </c>
      <c r="AP251" s="50">
        <f t="shared" si="116"/>
        <v>0</v>
      </c>
      <c r="AQ251" s="50">
        <f t="shared" si="117"/>
        <v>0</v>
      </c>
      <c r="AR251" s="50">
        <f t="shared" si="118"/>
        <v>0</v>
      </c>
      <c r="AS251" s="50">
        <f t="shared" si="119"/>
        <v>0</v>
      </c>
      <c r="AT251" s="50">
        <f t="shared" si="120"/>
        <v>0</v>
      </c>
      <c r="AU251" s="50">
        <f t="shared" si="121"/>
        <v>0</v>
      </c>
      <c r="AV251" s="50">
        <f t="shared" si="122"/>
        <v>0</v>
      </c>
      <c r="AW251" s="50">
        <f t="shared" si="123"/>
        <v>0</v>
      </c>
      <c r="AX251" s="50">
        <f t="shared" si="124"/>
        <v>0</v>
      </c>
      <c r="AY251" s="50">
        <f t="shared" si="125"/>
        <v>0</v>
      </c>
      <c r="AZ251" s="50">
        <f t="shared" si="126"/>
        <v>0</v>
      </c>
      <c r="BA251" s="50">
        <f t="shared" si="127"/>
        <v>42800</v>
      </c>
      <c r="BB251" s="50">
        <f t="shared" si="128"/>
        <v>0</v>
      </c>
    </row>
    <row r="252" spans="2:54" x14ac:dyDescent="0.25">
      <c r="B252" s="14">
        <v>2026</v>
      </c>
      <c r="C252" s="14">
        <v>479</v>
      </c>
      <c r="D252" s="15"/>
      <c r="E252" s="15"/>
      <c r="F252" s="15" t="s">
        <v>58</v>
      </c>
      <c r="G252" s="14" t="e">
        <f>+VLOOKUP(M252,#REF!,5,FALSE)</f>
        <v>#REF!</v>
      </c>
      <c r="H252" s="14" t="e">
        <f>+VLOOKUP(M252,#REF!,7,FALSE)</f>
        <v>#REF!</v>
      </c>
      <c r="I252" s="14"/>
      <c r="J252" s="14"/>
      <c r="K252" s="14"/>
      <c r="L252" s="14"/>
      <c r="M252" s="15" t="str">
        <f t="shared" si="112"/>
        <v>2026EG 2026GIEEGESTIÓN DE EVENTOS CON MEDIOS DE COMUNICACIÓN</v>
      </c>
      <c r="N252" s="15" t="s">
        <v>307</v>
      </c>
      <c r="O252" s="16"/>
      <c r="P252" s="14" t="s">
        <v>59</v>
      </c>
      <c r="Q252" s="14" t="s">
        <v>9</v>
      </c>
      <c r="R252" s="14" t="s">
        <v>60</v>
      </c>
      <c r="S252" s="14" t="s">
        <v>182</v>
      </c>
      <c r="T252" s="14" t="str">
        <f t="shared" si="113"/>
        <v>2.3</v>
      </c>
      <c r="U252" s="17" t="s">
        <v>185</v>
      </c>
      <c r="V252" s="15" t="s">
        <v>341</v>
      </c>
      <c r="W252" s="15"/>
      <c r="X252" s="14" t="s">
        <v>74</v>
      </c>
      <c r="Y252" s="18"/>
      <c r="Z252" s="19">
        <v>42800</v>
      </c>
      <c r="AA252" s="14"/>
      <c r="AB252" s="14">
        <v>1</v>
      </c>
      <c r="AC252" s="14"/>
      <c r="AD252" s="14"/>
      <c r="AE252" s="20"/>
      <c r="AF252" s="20"/>
      <c r="AG252" s="20"/>
      <c r="AH252" s="20"/>
      <c r="AI252" s="20"/>
      <c r="AJ252" s="20"/>
      <c r="AK252" s="20"/>
      <c r="AL252" s="20"/>
      <c r="AM252" s="19">
        <f t="shared" si="114"/>
        <v>42800</v>
      </c>
      <c r="AN252" s="26" t="s">
        <v>3</v>
      </c>
      <c r="AO252" s="50">
        <f t="shared" si="115"/>
        <v>0</v>
      </c>
      <c r="AP252" s="50">
        <f t="shared" si="116"/>
        <v>42800</v>
      </c>
      <c r="AQ252" s="50">
        <f t="shared" si="117"/>
        <v>0</v>
      </c>
      <c r="AR252" s="50">
        <f t="shared" si="118"/>
        <v>0</v>
      </c>
      <c r="AS252" s="50">
        <f t="shared" si="119"/>
        <v>0</v>
      </c>
      <c r="AT252" s="50">
        <f t="shared" si="120"/>
        <v>0</v>
      </c>
      <c r="AU252" s="50">
        <f t="shared" si="121"/>
        <v>0</v>
      </c>
      <c r="AV252" s="50">
        <f t="shared" si="122"/>
        <v>0</v>
      </c>
      <c r="AW252" s="50">
        <f t="shared" si="123"/>
        <v>0</v>
      </c>
      <c r="AX252" s="50">
        <f t="shared" si="124"/>
        <v>0</v>
      </c>
      <c r="AY252" s="50">
        <f t="shared" si="125"/>
        <v>0</v>
      </c>
      <c r="AZ252" s="50">
        <f t="shared" si="126"/>
        <v>0</v>
      </c>
      <c r="BA252" s="50">
        <f t="shared" si="127"/>
        <v>42800</v>
      </c>
      <c r="BB252" s="50">
        <f t="shared" si="128"/>
        <v>0</v>
      </c>
    </row>
    <row r="253" spans="2:54" x14ac:dyDescent="0.25">
      <c r="B253" s="14">
        <v>2026</v>
      </c>
      <c r="C253" s="14">
        <v>479</v>
      </c>
      <c r="D253" s="15"/>
      <c r="E253" s="15"/>
      <c r="F253" s="15" t="s">
        <v>58</v>
      </c>
      <c r="G253" s="14" t="e">
        <f>+VLOOKUP(M253,#REF!,5,FALSE)</f>
        <v>#REF!</v>
      </c>
      <c r="H253" s="14" t="e">
        <f>+VLOOKUP(M253,#REF!,7,FALSE)</f>
        <v>#REF!</v>
      </c>
      <c r="I253" s="14"/>
      <c r="J253" s="14"/>
      <c r="K253" s="14"/>
      <c r="L253" s="14"/>
      <c r="M253" s="15" t="str">
        <f t="shared" si="112"/>
        <v>2026EG 2026GIEEGESTIÓN DE EVENTOS CON MEDIOS DE COMUNICACIÓN</v>
      </c>
      <c r="N253" s="15" t="s">
        <v>307</v>
      </c>
      <c r="O253" s="16"/>
      <c r="P253" s="14" t="s">
        <v>59</v>
      </c>
      <c r="Q253" s="14" t="s">
        <v>9</v>
      </c>
      <c r="R253" s="14" t="s">
        <v>60</v>
      </c>
      <c r="S253" s="14" t="s">
        <v>182</v>
      </c>
      <c r="T253" s="14" t="str">
        <f t="shared" si="113"/>
        <v>2.3</v>
      </c>
      <c r="U253" s="17" t="s">
        <v>107</v>
      </c>
      <c r="V253" s="15" t="s">
        <v>342</v>
      </c>
      <c r="W253" s="15"/>
      <c r="X253" s="14" t="s">
        <v>70</v>
      </c>
      <c r="Y253" s="18"/>
      <c r="Z253" s="19">
        <v>500</v>
      </c>
      <c r="AA253" s="14">
        <v>22</v>
      </c>
      <c r="AB253" s="14"/>
      <c r="AC253" s="14"/>
      <c r="AD253" s="14"/>
      <c r="AE253" s="20"/>
      <c r="AF253" s="20"/>
      <c r="AG253" s="20"/>
      <c r="AH253" s="20"/>
      <c r="AI253" s="20"/>
      <c r="AJ253" s="20"/>
      <c r="AK253" s="20"/>
      <c r="AL253" s="20"/>
      <c r="AM253" s="19">
        <f t="shared" si="114"/>
        <v>11000</v>
      </c>
      <c r="AN253" s="26" t="s">
        <v>3</v>
      </c>
      <c r="AO253" s="50">
        <f t="shared" si="115"/>
        <v>11000</v>
      </c>
      <c r="AP253" s="50">
        <f t="shared" si="116"/>
        <v>0</v>
      </c>
      <c r="AQ253" s="50">
        <f t="shared" si="117"/>
        <v>0</v>
      </c>
      <c r="AR253" s="50">
        <f t="shared" si="118"/>
        <v>0</v>
      </c>
      <c r="AS253" s="50">
        <f t="shared" si="119"/>
        <v>0</v>
      </c>
      <c r="AT253" s="50">
        <f t="shared" si="120"/>
        <v>0</v>
      </c>
      <c r="AU253" s="50">
        <f t="shared" si="121"/>
        <v>0</v>
      </c>
      <c r="AV253" s="50">
        <f t="shared" si="122"/>
        <v>0</v>
      </c>
      <c r="AW253" s="50">
        <f t="shared" si="123"/>
        <v>0</v>
      </c>
      <c r="AX253" s="50">
        <f t="shared" si="124"/>
        <v>0</v>
      </c>
      <c r="AY253" s="50">
        <f t="shared" si="125"/>
        <v>0</v>
      </c>
      <c r="AZ253" s="50">
        <f t="shared" si="126"/>
        <v>0</v>
      </c>
      <c r="BA253" s="50">
        <f t="shared" si="127"/>
        <v>11000</v>
      </c>
      <c r="BB253" s="50">
        <f t="shared" si="128"/>
        <v>0</v>
      </c>
    </row>
    <row r="254" spans="2:54" x14ac:dyDescent="0.25">
      <c r="B254" s="14">
        <v>2026</v>
      </c>
      <c r="C254" s="14">
        <v>479</v>
      </c>
      <c r="D254" s="15"/>
      <c r="E254" s="15"/>
      <c r="F254" s="15" t="s">
        <v>58</v>
      </c>
      <c r="G254" s="14" t="e">
        <f>+VLOOKUP(M254,#REF!,5,FALSE)</f>
        <v>#REF!</v>
      </c>
      <c r="H254" s="14" t="e">
        <f>+VLOOKUP(M254,#REF!,7,FALSE)</f>
        <v>#REF!</v>
      </c>
      <c r="I254" s="14"/>
      <c r="J254" s="14"/>
      <c r="K254" s="14"/>
      <c r="L254" s="14"/>
      <c r="M254" s="15" t="str">
        <f t="shared" si="112"/>
        <v>2026EG 2026GIEEGESTIÓN DE EVENTOS CON MEDIOS DE COMUNICACIÓN</v>
      </c>
      <c r="N254" s="15" t="s">
        <v>307</v>
      </c>
      <c r="O254" s="16"/>
      <c r="P254" s="14" t="s">
        <v>59</v>
      </c>
      <c r="Q254" s="14" t="s">
        <v>9</v>
      </c>
      <c r="R254" s="14" t="s">
        <v>60</v>
      </c>
      <c r="S254" s="14" t="s">
        <v>182</v>
      </c>
      <c r="T254" s="14" t="str">
        <f t="shared" si="113"/>
        <v>2.3</v>
      </c>
      <c r="U254" s="17" t="s">
        <v>343</v>
      </c>
      <c r="V254" s="15" t="s">
        <v>344</v>
      </c>
      <c r="W254" s="15"/>
      <c r="X254" s="14" t="s">
        <v>74</v>
      </c>
      <c r="Y254" s="18"/>
      <c r="Z254" s="19">
        <v>100000</v>
      </c>
      <c r="AA254" s="14">
        <v>1</v>
      </c>
      <c r="AB254" s="14"/>
      <c r="AC254" s="14"/>
      <c r="AD254" s="14"/>
      <c r="AE254" s="20"/>
      <c r="AF254" s="20"/>
      <c r="AG254" s="20"/>
      <c r="AH254" s="20"/>
      <c r="AI254" s="20"/>
      <c r="AJ254" s="20"/>
      <c r="AK254" s="20"/>
      <c r="AL254" s="20"/>
      <c r="AM254" s="19">
        <f t="shared" si="114"/>
        <v>100000</v>
      </c>
      <c r="AN254" s="26" t="s">
        <v>3</v>
      </c>
      <c r="AO254" s="50">
        <f t="shared" si="115"/>
        <v>100000</v>
      </c>
      <c r="AP254" s="50">
        <f t="shared" si="116"/>
        <v>0</v>
      </c>
      <c r="AQ254" s="50">
        <f t="shared" si="117"/>
        <v>0</v>
      </c>
      <c r="AR254" s="50">
        <f t="shared" si="118"/>
        <v>0</v>
      </c>
      <c r="AS254" s="50">
        <f t="shared" si="119"/>
        <v>0</v>
      </c>
      <c r="AT254" s="50">
        <f t="shared" si="120"/>
        <v>0</v>
      </c>
      <c r="AU254" s="50">
        <f t="shared" si="121"/>
        <v>0</v>
      </c>
      <c r="AV254" s="50">
        <f t="shared" si="122"/>
        <v>0</v>
      </c>
      <c r="AW254" s="50">
        <f t="shared" si="123"/>
        <v>0</v>
      </c>
      <c r="AX254" s="50">
        <f t="shared" si="124"/>
        <v>0</v>
      </c>
      <c r="AY254" s="50">
        <f t="shared" si="125"/>
        <v>0</v>
      </c>
      <c r="AZ254" s="50">
        <f t="shared" si="126"/>
        <v>0</v>
      </c>
      <c r="BA254" s="50">
        <f t="shared" si="127"/>
        <v>100000</v>
      </c>
      <c r="BB254" s="50">
        <f t="shared" si="128"/>
        <v>0</v>
      </c>
    </row>
    <row r="255" spans="2:54" x14ac:dyDescent="0.25">
      <c r="B255" s="14">
        <v>2026</v>
      </c>
      <c r="C255" s="14">
        <v>479</v>
      </c>
      <c r="D255" s="15"/>
      <c r="E255" s="15"/>
      <c r="F255" s="15" t="s">
        <v>58</v>
      </c>
      <c r="G255" s="14" t="e">
        <f>+VLOOKUP(M255,#REF!,5,FALSE)</f>
        <v>#REF!</v>
      </c>
      <c r="H255" s="14" t="e">
        <f>+VLOOKUP(M255,#REF!,7,FALSE)</f>
        <v>#REF!</v>
      </c>
      <c r="I255" s="14"/>
      <c r="J255" s="14"/>
      <c r="K255" s="14"/>
      <c r="L255" s="14"/>
      <c r="M255" s="15" t="str">
        <f t="shared" si="112"/>
        <v>2026EG 2026GIEEGESTIÓN DE EVENTOS CON MEDIOS DE COMUNICACIÓN</v>
      </c>
      <c r="N255" s="15" t="s">
        <v>307</v>
      </c>
      <c r="O255" s="16"/>
      <c r="P255" s="14" t="s">
        <v>59</v>
      </c>
      <c r="Q255" s="14" t="s">
        <v>9</v>
      </c>
      <c r="R255" s="14" t="s">
        <v>60</v>
      </c>
      <c r="S255" s="14" t="s">
        <v>182</v>
      </c>
      <c r="T255" s="14" t="str">
        <f t="shared" si="113"/>
        <v>2.3</v>
      </c>
      <c r="U255" s="17" t="s">
        <v>188</v>
      </c>
      <c r="V255" s="15" t="s">
        <v>345</v>
      </c>
      <c r="W255" s="15"/>
      <c r="X255" s="14" t="s">
        <v>74</v>
      </c>
      <c r="Y255" s="18"/>
      <c r="Z255" s="19">
        <v>25000</v>
      </c>
      <c r="AA255" s="14">
        <v>1</v>
      </c>
      <c r="AB255" s="14"/>
      <c r="AC255" s="14"/>
      <c r="AD255" s="14"/>
      <c r="AE255" s="20"/>
      <c r="AF255" s="20"/>
      <c r="AG255" s="20"/>
      <c r="AH255" s="20"/>
      <c r="AI255" s="20"/>
      <c r="AJ255" s="20"/>
      <c r="AK255" s="20"/>
      <c r="AL255" s="20"/>
      <c r="AM255" s="19">
        <f t="shared" si="114"/>
        <v>25000</v>
      </c>
      <c r="AN255" s="26" t="s">
        <v>3</v>
      </c>
      <c r="AO255" s="50">
        <f t="shared" si="115"/>
        <v>25000</v>
      </c>
      <c r="AP255" s="50">
        <f t="shared" si="116"/>
        <v>0</v>
      </c>
      <c r="AQ255" s="50">
        <f t="shared" si="117"/>
        <v>0</v>
      </c>
      <c r="AR255" s="50">
        <f t="shared" si="118"/>
        <v>0</v>
      </c>
      <c r="AS255" s="50">
        <f t="shared" si="119"/>
        <v>0</v>
      </c>
      <c r="AT255" s="50">
        <f t="shared" si="120"/>
        <v>0</v>
      </c>
      <c r="AU255" s="50">
        <f t="shared" si="121"/>
        <v>0</v>
      </c>
      <c r="AV255" s="50">
        <f t="shared" si="122"/>
        <v>0</v>
      </c>
      <c r="AW255" s="50">
        <f t="shared" si="123"/>
        <v>0</v>
      </c>
      <c r="AX255" s="50">
        <f t="shared" si="124"/>
        <v>0</v>
      </c>
      <c r="AY255" s="50">
        <f t="shared" si="125"/>
        <v>0</v>
      </c>
      <c r="AZ255" s="50">
        <f t="shared" si="126"/>
        <v>0</v>
      </c>
      <c r="BA255" s="50">
        <f t="shared" si="127"/>
        <v>25000</v>
      </c>
      <c r="BB255" s="50">
        <f t="shared" si="128"/>
        <v>0</v>
      </c>
    </row>
    <row r="256" spans="2:54" x14ac:dyDescent="0.25">
      <c r="B256" s="14">
        <v>2026</v>
      </c>
      <c r="C256" s="14">
        <v>479</v>
      </c>
      <c r="D256" s="15"/>
      <c r="E256" s="15"/>
      <c r="F256" s="15" t="s">
        <v>58</v>
      </c>
      <c r="G256" s="14" t="e">
        <f>+VLOOKUP(M256,#REF!,5,FALSE)</f>
        <v>#REF!</v>
      </c>
      <c r="H256" s="14" t="e">
        <f>+VLOOKUP(M256,#REF!,7,FALSE)</f>
        <v>#REF!</v>
      </c>
      <c r="I256" s="14"/>
      <c r="J256" s="14"/>
      <c r="K256" s="14"/>
      <c r="L256" s="14"/>
      <c r="M256" s="15" t="str">
        <f t="shared" si="112"/>
        <v>2026EG 2026GOECOROrganización y ejecución de la jornada electoral</v>
      </c>
      <c r="N256" s="15" t="s">
        <v>346</v>
      </c>
      <c r="O256" s="16"/>
      <c r="P256" s="14" t="s">
        <v>59</v>
      </c>
      <c r="Q256" s="14" t="s">
        <v>11</v>
      </c>
      <c r="R256" s="14" t="s">
        <v>60</v>
      </c>
      <c r="S256" s="14" t="s">
        <v>182</v>
      </c>
      <c r="T256" s="14" t="str">
        <f t="shared" si="113"/>
        <v>2.3</v>
      </c>
      <c r="U256" s="17" t="s">
        <v>89</v>
      </c>
      <c r="V256" s="15" t="s">
        <v>347</v>
      </c>
      <c r="W256" s="15"/>
      <c r="X256" s="14" t="s">
        <v>70</v>
      </c>
      <c r="Y256" s="18">
        <v>2</v>
      </c>
      <c r="Z256" s="19">
        <v>20</v>
      </c>
      <c r="AA256" s="14"/>
      <c r="AB256" s="14"/>
      <c r="AC256" s="14"/>
      <c r="AD256" s="14">
        <v>534546</v>
      </c>
      <c r="AE256" s="20"/>
      <c r="AF256" s="20"/>
      <c r="AG256" s="20"/>
      <c r="AH256" s="20"/>
      <c r="AI256" s="20"/>
      <c r="AJ256" s="20"/>
      <c r="AK256" s="20"/>
      <c r="AL256" s="20"/>
      <c r="AM256" s="19">
        <f t="shared" si="114"/>
        <v>10690920</v>
      </c>
      <c r="AN256" s="26" t="s">
        <v>3</v>
      </c>
      <c r="AO256" s="50">
        <f t="shared" si="115"/>
        <v>0</v>
      </c>
      <c r="AP256" s="50">
        <f t="shared" si="116"/>
        <v>0</v>
      </c>
      <c r="AQ256" s="50">
        <f t="shared" si="117"/>
        <v>0</v>
      </c>
      <c r="AR256" s="50">
        <f t="shared" si="118"/>
        <v>10690920</v>
      </c>
      <c r="AS256" s="50">
        <f t="shared" si="119"/>
        <v>0</v>
      </c>
      <c r="AT256" s="50">
        <f t="shared" si="120"/>
        <v>0</v>
      </c>
      <c r="AU256" s="50">
        <f t="shared" si="121"/>
        <v>0</v>
      </c>
      <c r="AV256" s="50">
        <f t="shared" si="122"/>
        <v>0</v>
      </c>
      <c r="AW256" s="50">
        <f t="shared" si="123"/>
        <v>0</v>
      </c>
      <c r="AX256" s="50">
        <f t="shared" si="124"/>
        <v>0</v>
      </c>
      <c r="AY256" s="50">
        <f t="shared" si="125"/>
        <v>0</v>
      </c>
      <c r="AZ256" s="50">
        <f t="shared" si="126"/>
        <v>0</v>
      </c>
      <c r="BA256" s="50">
        <f t="shared" si="127"/>
        <v>10690920</v>
      </c>
      <c r="BB256" s="50">
        <f t="shared" si="128"/>
        <v>0</v>
      </c>
    </row>
    <row r="257" spans="2:54" x14ac:dyDescent="0.25">
      <c r="B257" s="14">
        <v>2026</v>
      </c>
      <c r="C257" s="14">
        <v>479</v>
      </c>
      <c r="D257" s="15"/>
      <c r="E257" s="15"/>
      <c r="F257" s="15" t="s">
        <v>58</v>
      </c>
      <c r="G257" s="14" t="e">
        <f>+VLOOKUP(M257,#REF!,5,FALSE)</f>
        <v>#REF!</v>
      </c>
      <c r="H257" s="14" t="e">
        <f>+VLOOKUP(M257,#REF!,7,FALSE)</f>
        <v>#REF!</v>
      </c>
      <c r="I257" s="14"/>
      <c r="J257" s="14"/>
      <c r="K257" s="14"/>
      <c r="L257" s="14"/>
      <c r="M257" s="15" t="str">
        <f t="shared" si="112"/>
        <v>2026EG 2026GOECOROrganización y ejecución de la jornada electoral</v>
      </c>
      <c r="N257" s="15" t="s">
        <v>346</v>
      </c>
      <c r="O257" s="16"/>
      <c r="P257" s="14" t="s">
        <v>59</v>
      </c>
      <c r="Q257" s="14" t="s">
        <v>11</v>
      </c>
      <c r="R257" s="14" t="s">
        <v>60</v>
      </c>
      <c r="S257" s="14" t="s">
        <v>182</v>
      </c>
      <c r="T257" s="14" t="str">
        <f t="shared" si="113"/>
        <v>2.3</v>
      </c>
      <c r="U257" s="17" t="s">
        <v>348</v>
      </c>
      <c r="V257" s="15" t="s">
        <v>349</v>
      </c>
      <c r="W257" s="15"/>
      <c r="X257" s="14" t="s">
        <v>70</v>
      </c>
      <c r="Y257" s="18">
        <v>1</v>
      </c>
      <c r="Z257" s="19">
        <v>2.39</v>
      </c>
      <c r="AA257" s="14"/>
      <c r="AB257" s="14"/>
      <c r="AC257" s="14">
        <v>1000</v>
      </c>
      <c r="AD257" s="14"/>
      <c r="AE257" s="20"/>
      <c r="AF257" s="20"/>
      <c r="AG257" s="20"/>
      <c r="AH257" s="20"/>
      <c r="AI257" s="20"/>
      <c r="AJ257" s="20"/>
      <c r="AK257" s="20"/>
      <c r="AL257" s="20"/>
      <c r="AM257" s="19">
        <f t="shared" si="114"/>
        <v>2390</v>
      </c>
      <c r="AN257" s="26" t="s">
        <v>3</v>
      </c>
      <c r="AO257" s="50">
        <f t="shared" si="115"/>
        <v>0</v>
      </c>
      <c r="AP257" s="50">
        <f t="shared" si="116"/>
        <v>0</v>
      </c>
      <c r="AQ257" s="50">
        <f t="shared" si="117"/>
        <v>2390</v>
      </c>
      <c r="AR257" s="50">
        <f t="shared" si="118"/>
        <v>0</v>
      </c>
      <c r="AS257" s="50">
        <f t="shared" si="119"/>
        <v>0</v>
      </c>
      <c r="AT257" s="50">
        <f t="shared" si="120"/>
        <v>0</v>
      </c>
      <c r="AU257" s="50">
        <f t="shared" si="121"/>
        <v>0</v>
      </c>
      <c r="AV257" s="50">
        <f t="shared" si="122"/>
        <v>0</v>
      </c>
      <c r="AW257" s="50">
        <f t="shared" si="123"/>
        <v>0</v>
      </c>
      <c r="AX257" s="50">
        <f t="shared" si="124"/>
        <v>0</v>
      </c>
      <c r="AY257" s="50">
        <f t="shared" si="125"/>
        <v>0</v>
      </c>
      <c r="AZ257" s="50">
        <f t="shared" si="126"/>
        <v>0</v>
      </c>
      <c r="BA257" s="50">
        <f t="shared" si="127"/>
        <v>2390</v>
      </c>
      <c r="BB257" s="50">
        <f t="shared" si="128"/>
        <v>0</v>
      </c>
    </row>
    <row r="258" spans="2:54" x14ac:dyDescent="0.25">
      <c r="B258" s="14">
        <v>2026</v>
      </c>
      <c r="C258" s="14">
        <v>479</v>
      </c>
      <c r="D258" s="15"/>
      <c r="E258" s="15"/>
      <c r="F258" s="15" t="s">
        <v>58</v>
      </c>
      <c r="G258" s="14" t="e">
        <f>+VLOOKUP(M258,#REF!,5,FALSE)</f>
        <v>#REF!</v>
      </c>
      <c r="H258" s="14" t="e">
        <f>+VLOOKUP(M258,#REF!,7,FALSE)</f>
        <v>#REF!</v>
      </c>
      <c r="I258" s="14"/>
      <c r="J258" s="14"/>
      <c r="K258" s="14"/>
      <c r="L258" s="14"/>
      <c r="M258" s="15" t="str">
        <f t="shared" si="112"/>
        <v>2026EG 2026GOECORImplementación de las ODPE</v>
      </c>
      <c r="N258" s="15" t="s">
        <v>350</v>
      </c>
      <c r="O258" s="16"/>
      <c r="P258" s="14" t="s">
        <v>59</v>
      </c>
      <c r="Q258" s="14" t="s">
        <v>11</v>
      </c>
      <c r="R258" s="14" t="s">
        <v>60</v>
      </c>
      <c r="S258" s="14" t="s">
        <v>182</v>
      </c>
      <c r="T258" s="14" t="str">
        <f t="shared" si="113"/>
        <v>2.3</v>
      </c>
      <c r="U258" s="17" t="s">
        <v>120</v>
      </c>
      <c r="V258" s="15" t="s">
        <v>184</v>
      </c>
      <c r="W258" s="15"/>
      <c r="X258" s="14" t="s">
        <v>74</v>
      </c>
      <c r="Y258" s="18"/>
      <c r="Z258" s="21">
        <v>6980070</v>
      </c>
      <c r="AA258" s="14">
        <v>1</v>
      </c>
      <c r="AB258" s="14"/>
      <c r="AC258" s="14"/>
      <c r="AD258" s="14"/>
      <c r="AE258" s="20"/>
      <c r="AF258" s="20"/>
      <c r="AG258" s="20"/>
      <c r="AH258" s="20"/>
      <c r="AI258" s="20"/>
      <c r="AJ258" s="20"/>
      <c r="AK258" s="20"/>
      <c r="AL258" s="20"/>
      <c r="AM258" s="19">
        <f t="shared" si="114"/>
        <v>6980070</v>
      </c>
      <c r="AN258" s="26" t="s">
        <v>3</v>
      </c>
      <c r="AO258" s="50">
        <f t="shared" si="115"/>
        <v>6980070</v>
      </c>
      <c r="AP258" s="50">
        <f t="shared" si="116"/>
        <v>0</v>
      </c>
      <c r="AQ258" s="50">
        <f t="shared" si="117"/>
        <v>0</v>
      </c>
      <c r="AR258" s="50">
        <f t="shared" si="118"/>
        <v>0</v>
      </c>
      <c r="AS258" s="50">
        <f t="shared" si="119"/>
        <v>0</v>
      </c>
      <c r="AT258" s="50">
        <f t="shared" si="120"/>
        <v>0</v>
      </c>
      <c r="AU258" s="50">
        <f t="shared" si="121"/>
        <v>0</v>
      </c>
      <c r="AV258" s="50">
        <f t="shared" si="122"/>
        <v>0</v>
      </c>
      <c r="AW258" s="50">
        <f t="shared" si="123"/>
        <v>0</v>
      </c>
      <c r="AX258" s="50">
        <f t="shared" si="124"/>
        <v>0</v>
      </c>
      <c r="AY258" s="50">
        <f t="shared" si="125"/>
        <v>0</v>
      </c>
      <c r="AZ258" s="50">
        <f t="shared" si="126"/>
        <v>0</v>
      </c>
      <c r="BA258" s="50">
        <f t="shared" si="127"/>
        <v>6980070</v>
      </c>
      <c r="BB258" s="50">
        <f t="shared" si="128"/>
        <v>0</v>
      </c>
    </row>
    <row r="259" spans="2:54" x14ac:dyDescent="0.25">
      <c r="B259" s="14">
        <v>2026</v>
      </c>
      <c r="C259" s="14">
        <v>479</v>
      </c>
      <c r="D259" s="15"/>
      <c r="E259" s="15"/>
      <c r="F259" s="15" t="s">
        <v>58</v>
      </c>
      <c r="G259" s="14" t="e">
        <f>+VLOOKUP(M259,#REF!,5,FALSE)</f>
        <v>#REF!</v>
      </c>
      <c r="H259" s="14" t="e">
        <f>+VLOOKUP(M259,#REF!,7,FALSE)</f>
        <v>#REF!</v>
      </c>
      <c r="I259" s="14"/>
      <c r="J259" s="14"/>
      <c r="K259" s="14"/>
      <c r="L259" s="14"/>
      <c r="M259" s="15" t="str">
        <f t="shared" si="112"/>
        <v>2026EG 2026GOECORSUPERVISIÓN Y CONTROL DE LAS ACTIVIDADES DESCENTRALIZADAS</v>
      </c>
      <c r="N259" s="15" t="s">
        <v>351</v>
      </c>
      <c r="O259" s="16"/>
      <c r="P259" s="14" t="s">
        <v>59</v>
      </c>
      <c r="Q259" s="14" t="s">
        <v>11</v>
      </c>
      <c r="R259" s="14" t="s">
        <v>60</v>
      </c>
      <c r="S259" s="14" t="s">
        <v>182</v>
      </c>
      <c r="T259" s="14" t="str">
        <f t="shared" si="113"/>
        <v>2.3</v>
      </c>
      <c r="U259" s="17" t="s">
        <v>72</v>
      </c>
      <c r="V259" s="15" t="s">
        <v>352</v>
      </c>
      <c r="W259" s="15"/>
      <c r="X259" s="14" t="s">
        <v>74</v>
      </c>
      <c r="Y259" s="18">
        <v>1</v>
      </c>
      <c r="Z259" s="19">
        <v>800</v>
      </c>
      <c r="AA259" s="14">
        <v>72</v>
      </c>
      <c r="AB259" s="14">
        <v>72</v>
      </c>
      <c r="AC259" s="14">
        <v>72</v>
      </c>
      <c r="AD259" s="14">
        <v>72</v>
      </c>
      <c r="AE259" s="20"/>
      <c r="AF259" s="20"/>
      <c r="AG259" s="20"/>
      <c r="AH259" s="20"/>
      <c r="AI259" s="20"/>
      <c r="AJ259" s="20"/>
      <c r="AK259" s="20"/>
      <c r="AL259" s="20"/>
      <c r="AM259" s="19">
        <f t="shared" si="114"/>
        <v>230400</v>
      </c>
      <c r="AN259" s="26" t="s">
        <v>3</v>
      </c>
      <c r="AO259" s="50">
        <f t="shared" si="115"/>
        <v>57600</v>
      </c>
      <c r="AP259" s="50">
        <f t="shared" si="116"/>
        <v>57600</v>
      </c>
      <c r="AQ259" s="50">
        <f t="shared" si="117"/>
        <v>57600</v>
      </c>
      <c r="AR259" s="50">
        <f t="shared" si="118"/>
        <v>57600</v>
      </c>
      <c r="AS259" s="50">
        <f t="shared" si="119"/>
        <v>0</v>
      </c>
      <c r="AT259" s="50">
        <f t="shared" si="120"/>
        <v>0</v>
      </c>
      <c r="AU259" s="50">
        <f t="shared" si="121"/>
        <v>0</v>
      </c>
      <c r="AV259" s="50">
        <f t="shared" si="122"/>
        <v>0</v>
      </c>
      <c r="AW259" s="50">
        <f t="shared" si="123"/>
        <v>0</v>
      </c>
      <c r="AX259" s="50">
        <f t="shared" si="124"/>
        <v>0</v>
      </c>
      <c r="AY259" s="50">
        <f t="shared" si="125"/>
        <v>0</v>
      </c>
      <c r="AZ259" s="50">
        <f t="shared" si="126"/>
        <v>0</v>
      </c>
      <c r="BA259" s="50">
        <f t="shared" si="127"/>
        <v>230400</v>
      </c>
      <c r="BB259" s="50">
        <f t="shared" si="128"/>
        <v>0</v>
      </c>
    </row>
    <row r="260" spans="2:54" x14ac:dyDescent="0.25">
      <c r="B260" s="14">
        <v>2026</v>
      </c>
      <c r="C260" s="14">
        <v>479</v>
      </c>
      <c r="D260" s="15"/>
      <c r="E260" s="15"/>
      <c r="F260" s="15" t="s">
        <v>58</v>
      </c>
      <c r="G260" s="14" t="e">
        <f>+VLOOKUP(M260,#REF!,5,FALSE)</f>
        <v>#REF!</v>
      </c>
      <c r="H260" s="14" t="e">
        <f>+VLOOKUP(M260,#REF!,7,FALSE)</f>
        <v>#REF!</v>
      </c>
      <c r="I260" s="14"/>
      <c r="J260" s="14"/>
      <c r="K260" s="14"/>
      <c r="L260" s="14"/>
      <c r="M260" s="15" t="str">
        <f t="shared" ref="M260:M323" si="140">+CONCATENATE(B260,R260,Q260,N260)</f>
        <v>2026EG 2026GOECORCAPACITACIÓN DE PERSONAL DE ONPE Y SEDES (ODPE/ORC/PF) EN MATERIA ELECTORAL</v>
      </c>
      <c r="N260" s="15" t="s">
        <v>353</v>
      </c>
      <c r="O260" s="16"/>
      <c r="P260" s="14" t="s">
        <v>59</v>
      </c>
      <c r="Q260" s="14" t="s">
        <v>11</v>
      </c>
      <c r="R260" s="14" t="s">
        <v>60</v>
      </c>
      <c r="S260" s="14" t="s">
        <v>182</v>
      </c>
      <c r="T260" s="14" t="str">
        <f t="shared" ref="T260:T323" si="141">+MID(U260,1,3)</f>
        <v>2.3</v>
      </c>
      <c r="U260" s="17" t="s">
        <v>72</v>
      </c>
      <c r="V260" s="15" t="s">
        <v>354</v>
      </c>
      <c r="W260" s="15"/>
      <c r="X260" s="14" t="s">
        <v>74</v>
      </c>
      <c r="Y260" s="18">
        <v>1</v>
      </c>
      <c r="Z260" s="19">
        <v>800</v>
      </c>
      <c r="AA260" s="14"/>
      <c r="AB260" s="14">
        <v>10</v>
      </c>
      <c r="AC260" s="14">
        <v>10</v>
      </c>
      <c r="AD260" s="14">
        <v>10</v>
      </c>
      <c r="AE260" s="20"/>
      <c r="AF260" s="20"/>
      <c r="AG260" s="20"/>
      <c r="AH260" s="20"/>
      <c r="AI260" s="20"/>
      <c r="AJ260" s="20"/>
      <c r="AK260" s="20"/>
      <c r="AL260" s="20"/>
      <c r="AM260" s="19">
        <f t="shared" ref="AM260:AM323" si="142">+IFERROR(IF(OR(X260="LOCADOR",X260="VIATICOS",X260="CAJA CHICA"),IF(X260="LOCADOR",Y260*(Z260/30)*SUM(AA260:AL260),Y260*Z260*SUM(AA260:AL260)),Z260*SUM(AA260:AL260)),"")</f>
        <v>24000</v>
      </c>
      <c r="AN260" s="26" t="s">
        <v>3</v>
      </c>
      <c r="AO260" s="50">
        <f t="shared" ref="AO260:AO323" si="143">+AA260*$Z260</f>
        <v>0</v>
      </c>
      <c r="AP260" s="50">
        <f t="shared" ref="AP260:AP323" si="144">+AB260*$Z260</f>
        <v>8000</v>
      </c>
      <c r="AQ260" s="50">
        <f t="shared" ref="AQ260:AQ323" si="145">+AC260*$Z260</f>
        <v>8000</v>
      </c>
      <c r="AR260" s="50">
        <f t="shared" ref="AR260:AR323" si="146">+AD260*$Z260</f>
        <v>8000</v>
      </c>
      <c r="AS260" s="50">
        <f t="shared" ref="AS260:AS323" si="147">+AE260*$Z260</f>
        <v>0</v>
      </c>
      <c r="AT260" s="50">
        <f t="shared" ref="AT260:AT323" si="148">+AF260*$Z260</f>
        <v>0</v>
      </c>
      <c r="AU260" s="50">
        <f t="shared" ref="AU260:AU323" si="149">+AG260*$Z260</f>
        <v>0</v>
      </c>
      <c r="AV260" s="50">
        <f t="shared" ref="AV260:AV323" si="150">+AH260*$Z260</f>
        <v>0</v>
      </c>
      <c r="AW260" s="50">
        <f t="shared" ref="AW260:AW323" si="151">+AI260*$Z260</f>
        <v>0</v>
      </c>
      <c r="AX260" s="50">
        <f t="shared" ref="AX260:AX323" si="152">+AJ260*$Z260</f>
        <v>0</v>
      </c>
      <c r="AY260" s="50">
        <f t="shared" ref="AY260:AY323" si="153">+AK260*$Z260</f>
        <v>0</v>
      </c>
      <c r="AZ260" s="50">
        <f t="shared" ref="AZ260:AZ323" si="154">+AL260*$Z260</f>
        <v>0</v>
      </c>
      <c r="BA260" s="50">
        <f t="shared" ref="BA260:BA323" si="155">+ROUNDUP(SUM(AO260:AZ260),0)</f>
        <v>24000</v>
      </c>
      <c r="BB260" s="50">
        <f t="shared" ref="BB260:BB323" si="156">+AM260-BA260</f>
        <v>0</v>
      </c>
    </row>
    <row r="261" spans="2:54" x14ac:dyDescent="0.25">
      <c r="B261" s="14">
        <v>2026</v>
      </c>
      <c r="C261" s="14">
        <v>479</v>
      </c>
      <c r="D261" s="15"/>
      <c r="E261" s="15"/>
      <c r="F261" s="15" t="s">
        <v>58</v>
      </c>
      <c r="G261" s="14" t="e">
        <f>+VLOOKUP(M261,#REF!,5,FALSE)</f>
        <v>#REF!</v>
      </c>
      <c r="H261" s="14" t="e">
        <f>+VLOOKUP(M261,#REF!,7,FALSE)</f>
        <v>#REF!</v>
      </c>
      <c r="I261" s="14"/>
      <c r="J261" s="14"/>
      <c r="K261" s="14"/>
      <c r="L261" s="14"/>
      <c r="M261" s="15" t="str">
        <f t="shared" si="140"/>
        <v>2026EG 2026GOECOROrganización y ejecución de la jornada electoral</v>
      </c>
      <c r="N261" s="15" t="s">
        <v>346</v>
      </c>
      <c r="O261" s="16"/>
      <c r="P261" s="14" t="s">
        <v>59</v>
      </c>
      <c r="Q261" s="14" t="s">
        <v>11</v>
      </c>
      <c r="R261" s="14" t="s">
        <v>60</v>
      </c>
      <c r="S261" s="14" t="s">
        <v>182</v>
      </c>
      <c r="T261" s="14" t="str">
        <f t="shared" si="141"/>
        <v>2.3</v>
      </c>
      <c r="U261" s="17" t="s">
        <v>72</v>
      </c>
      <c r="V261" s="15" t="s">
        <v>355</v>
      </c>
      <c r="W261" s="15"/>
      <c r="X261" s="14" t="s">
        <v>74</v>
      </c>
      <c r="Y261" s="18">
        <v>1</v>
      </c>
      <c r="Z261" s="19">
        <v>400</v>
      </c>
      <c r="AA261" s="14">
        <v>144</v>
      </c>
      <c r="AB261" s="14"/>
      <c r="AC261" s="14">
        <v>0</v>
      </c>
      <c r="AD261" s="14">
        <v>0</v>
      </c>
      <c r="AE261" s="20"/>
      <c r="AF261" s="20"/>
      <c r="AG261" s="20"/>
      <c r="AH261" s="20"/>
      <c r="AI261" s="20"/>
      <c r="AJ261" s="20"/>
      <c r="AK261" s="20"/>
      <c r="AL261" s="20"/>
      <c r="AM261" s="19">
        <f t="shared" si="142"/>
        <v>57600</v>
      </c>
      <c r="AN261" s="26" t="s">
        <v>3</v>
      </c>
      <c r="AO261" s="50">
        <f t="shared" si="143"/>
        <v>57600</v>
      </c>
      <c r="AP261" s="50">
        <f t="shared" si="144"/>
        <v>0</v>
      </c>
      <c r="AQ261" s="50">
        <f t="shared" si="145"/>
        <v>0</v>
      </c>
      <c r="AR261" s="50">
        <f t="shared" si="146"/>
        <v>0</v>
      </c>
      <c r="AS261" s="50">
        <f t="shared" si="147"/>
        <v>0</v>
      </c>
      <c r="AT261" s="50">
        <f t="shared" si="148"/>
        <v>0</v>
      </c>
      <c r="AU261" s="50">
        <f t="shared" si="149"/>
        <v>0</v>
      </c>
      <c r="AV261" s="50">
        <f t="shared" si="150"/>
        <v>0</v>
      </c>
      <c r="AW261" s="50">
        <f t="shared" si="151"/>
        <v>0</v>
      </c>
      <c r="AX261" s="50">
        <f t="shared" si="152"/>
        <v>0</v>
      </c>
      <c r="AY261" s="50">
        <f t="shared" si="153"/>
        <v>0</v>
      </c>
      <c r="AZ261" s="50">
        <f t="shared" si="154"/>
        <v>0</v>
      </c>
      <c r="BA261" s="50">
        <f t="shared" si="155"/>
        <v>57600</v>
      </c>
      <c r="BB261" s="50">
        <f t="shared" si="156"/>
        <v>0</v>
      </c>
    </row>
    <row r="262" spans="2:54" x14ac:dyDescent="0.25">
      <c r="B262" s="14">
        <v>2026</v>
      </c>
      <c r="C262" s="14">
        <v>479</v>
      </c>
      <c r="D262" s="15"/>
      <c r="E262" s="15"/>
      <c r="F262" s="15" t="s">
        <v>58</v>
      </c>
      <c r="G262" s="14" t="e">
        <f>+VLOOKUP(M262,#REF!,5,FALSE)</f>
        <v>#REF!</v>
      </c>
      <c r="H262" s="14" t="e">
        <f>+VLOOKUP(M262,#REF!,7,FALSE)</f>
        <v>#REF!</v>
      </c>
      <c r="I262" s="14"/>
      <c r="J262" s="14"/>
      <c r="K262" s="14"/>
      <c r="L262" s="14"/>
      <c r="M262" s="15" t="str">
        <f t="shared" si="140"/>
        <v>2026EG 2026GOECORCAPACITACIÓN DE PERSONAL DE ONPE Y SEDES (ODPE/ORC/PF) EN MATERIA ELECTORAL</v>
      </c>
      <c r="N262" s="15" t="s">
        <v>353</v>
      </c>
      <c r="O262" s="16"/>
      <c r="P262" s="14" t="s">
        <v>59</v>
      </c>
      <c r="Q262" s="14" t="s">
        <v>11</v>
      </c>
      <c r="R262" s="14" t="s">
        <v>60</v>
      </c>
      <c r="S262" s="14" t="s">
        <v>182</v>
      </c>
      <c r="T262" s="14" t="str">
        <f t="shared" si="141"/>
        <v>2.3</v>
      </c>
      <c r="U262" s="17" t="s">
        <v>72</v>
      </c>
      <c r="V262" s="15" t="s">
        <v>356</v>
      </c>
      <c r="W262" s="15"/>
      <c r="X262" s="14" t="s">
        <v>74</v>
      </c>
      <c r="Y262" s="18">
        <v>1</v>
      </c>
      <c r="Z262" s="19">
        <v>500</v>
      </c>
      <c r="AA262" s="14"/>
      <c r="AB262" s="14">
        <v>10</v>
      </c>
      <c r="AC262" s="14">
        <v>10</v>
      </c>
      <c r="AD262" s="14">
        <v>10</v>
      </c>
      <c r="AE262" s="20"/>
      <c r="AF262" s="20"/>
      <c r="AG262" s="20"/>
      <c r="AH262" s="20"/>
      <c r="AI262" s="20"/>
      <c r="AJ262" s="20"/>
      <c r="AK262" s="20"/>
      <c r="AL262" s="20"/>
      <c r="AM262" s="19">
        <f t="shared" si="142"/>
        <v>15000</v>
      </c>
      <c r="AN262" s="26" t="s">
        <v>3</v>
      </c>
      <c r="AO262" s="50">
        <f t="shared" si="143"/>
        <v>0</v>
      </c>
      <c r="AP262" s="50">
        <f t="shared" si="144"/>
        <v>5000</v>
      </c>
      <c r="AQ262" s="50">
        <f t="shared" si="145"/>
        <v>5000</v>
      </c>
      <c r="AR262" s="50">
        <f t="shared" si="146"/>
        <v>5000</v>
      </c>
      <c r="AS262" s="50">
        <f t="shared" si="147"/>
        <v>0</v>
      </c>
      <c r="AT262" s="50">
        <f t="shared" si="148"/>
        <v>0</v>
      </c>
      <c r="AU262" s="50">
        <f t="shared" si="149"/>
        <v>0</v>
      </c>
      <c r="AV262" s="50">
        <f t="shared" si="150"/>
        <v>0</v>
      </c>
      <c r="AW262" s="50">
        <f t="shared" si="151"/>
        <v>0</v>
      </c>
      <c r="AX262" s="50">
        <f t="shared" si="152"/>
        <v>0</v>
      </c>
      <c r="AY262" s="50">
        <f t="shared" si="153"/>
        <v>0</v>
      </c>
      <c r="AZ262" s="50">
        <f t="shared" si="154"/>
        <v>0</v>
      </c>
      <c r="BA262" s="50">
        <f t="shared" si="155"/>
        <v>15000</v>
      </c>
      <c r="BB262" s="50">
        <f t="shared" si="156"/>
        <v>0</v>
      </c>
    </row>
    <row r="263" spans="2:54" x14ac:dyDescent="0.25">
      <c r="B263" s="14">
        <v>2026</v>
      </c>
      <c r="C263" s="14">
        <v>479</v>
      </c>
      <c r="D263" s="15"/>
      <c r="E263" s="15"/>
      <c r="F263" s="15" t="s">
        <v>58</v>
      </c>
      <c r="G263" s="14" t="e">
        <f>+VLOOKUP(M263,#REF!,5,FALSE)</f>
        <v>#REF!</v>
      </c>
      <c r="H263" s="14" t="e">
        <f>+VLOOKUP(M263,#REF!,7,FALSE)</f>
        <v>#REF!</v>
      </c>
      <c r="I263" s="14"/>
      <c r="J263" s="14"/>
      <c r="K263" s="14"/>
      <c r="L263" s="14"/>
      <c r="M263" s="15" t="str">
        <f t="shared" si="140"/>
        <v>2026EG 2026GOECORSUPERVISIÓN Y CONTROL DE LAS ACTIVIDADES DESCENTRALIZADAS</v>
      </c>
      <c r="N263" s="15" t="s">
        <v>351</v>
      </c>
      <c r="O263" s="16"/>
      <c r="P263" s="14" t="s">
        <v>59</v>
      </c>
      <c r="Q263" s="14" t="s">
        <v>11</v>
      </c>
      <c r="R263" s="14" t="s">
        <v>60</v>
      </c>
      <c r="S263" s="14" t="s">
        <v>182</v>
      </c>
      <c r="T263" s="14" t="str">
        <f t="shared" si="141"/>
        <v>2.3</v>
      </c>
      <c r="U263" s="17" t="s">
        <v>72</v>
      </c>
      <c r="V263" s="15" t="s">
        <v>357</v>
      </c>
      <c r="W263" s="15"/>
      <c r="X263" s="14" t="s">
        <v>74</v>
      </c>
      <c r="Y263" s="18">
        <v>1</v>
      </c>
      <c r="Z263" s="19">
        <v>300</v>
      </c>
      <c r="AA263" s="14"/>
      <c r="AB263" s="14">
        <v>60</v>
      </c>
      <c r="AC263" s="14">
        <v>60</v>
      </c>
      <c r="AD263" s="14">
        <v>60</v>
      </c>
      <c r="AE263" s="20"/>
      <c r="AF263" s="20"/>
      <c r="AG263" s="20"/>
      <c r="AH263" s="20"/>
      <c r="AI263" s="20"/>
      <c r="AJ263" s="20"/>
      <c r="AK263" s="20"/>
      <c r="AL263" s="20"/>
      <c r="AM263" s="19">
        <f t="shared" si="142"/>
        <v>54000</v>
      </c>
      <c r="AN263" s="26" t="s">
        <v>3</v>
      </c>
      <c r="AO263" s="50">
        <f t="shared" si="143"/>
        <v>0</v>
      </c>
      <c r="AP263" s="50">
        <f t="shared" si="144"/>
        <v>18000</v>
      </c>
      <c r="AQ263" s="50">
        <f t="shared" si="145"/>
        <v>18000</v>
      </c>
      <c r="AR263" s="50">
        <f t="shared" si="146"/>
        <v>18000</v>
      </c>
      <c r="AS263" s="50">
        <f t="shared" si="147"/>
        <v>0</v>
      </c>
      <c r="AT263" s="50">
        <f t="shared" si="148"/>
        <v>0</v>
      </c>
      <c r="AU263" s="50">
        <f t="shared" si="149"/>
        <v>0</v>
      </c>
      <c r="AV263" s="50">
        <f t="shared" si="150"/>
        <v>0</v>
      </c>
      <c r="AW263" s="50">
        <f t="shared" si="151"/>
        <v>0</v>
      </c>
      <c r="AX263" s="50">
        <f t="shared" si="152"/>
        <v>0</v>
      </c>
      <c r="AY263" s="50">
        <f t="shared" si="153"/>
        <v>0</v>
      </c>
      <c r="AZ263" s="50">
        <f t="shared" si="154"/>
        <v>0</v>
      </c>
      <c r="BA263" s="50">
        <f t="shared" si="155"/>
        <v>54000</v>
      </c>
      <c r="BB263" s="50">
        <f t="shared" si="156"/>
        <v>0</v>
      </c>
    </row>
    <row r="264" spans="2:54" x14ac:dyDescent="0.25">
      <c r="B264" s="14">
        <v>2026</v>
      </c>
      <c r="C264" s="14">
        <v>479</v>
      </c>
      <c r="D264" s="15"/>
      <c r="E264" s="15"/>
      <c r="F264" s="15" t="s">
        <v>58</v>
      </c>
      <c r="G264" s="14" t="e">
        <f>+VLOOKUP(M264,#REF!,5,FALSE)</f>
        <v>#REF!</v>
      </c>
      <c r="H264" s="14" t="e">
        <f>+VLOOKUP(M264,#REF!,7,FALSE)</f>
        <v>#REF!</v>
      </c>
      <c r="I264" s="14"/>
      <c r="J264" s="14"/>
      <c r="K264" s="14"/>
      <c r="L264" s="14"/>
      <c r="M264" s="15" t="str">
        <f t="shared" si="140"/>
        <v>2026EG 2026GOECORSUPERVISIÓN Y CONTROL DE LAS ACTIVIDADES DESCENTRALIZADAS</v>
      </c>
      <c r="N264" s="15" t="s">
        <v>351</v>
      </c>
      <c r="O264" s="16"/>
      <c r="P264" s="14" t="s">
        <v>59</v>
      </c>
      <c r="Q264" s="14" t="s">
        <v>11</v>
      </c>
      <c r="R264" s="14" t="s">
        <v>60</v>
      </c>
      <c r="S264" s="14" t="s">
        <v>182</v>
      </c>
      <c r="T264" s="14" t="str">
        <f t="shared" si="141"/>
        <v>2.3</v>
      </c>
      <c r="U264" s="17" t="s">
        <v>72</v>
      </c>
      <c r="V264" s="15" t="s">
        <v>358</v>
      </c>
      <c r="W264" s="15"/>
      <c r="X264" s="14" t="s">
        <v>74</v>
      </c>
      <c r="Y264" s="18">
        <v>1</v>
      </c>
      <c r="Z264" s="19">
        <v>300</v>
      </c>
      <c r="AA264" s="14">
        <v>72</v>
      </c>
      <c r="AB264" s="14">
        <v>72</v>
      </c>
      <c r="AC264" s="14">
        <v>216</v>
      </c>
      <c r="AD264" s="14">
        <v>216</v>
      </c>
      <c r="AE264" s="20"/>
      <c r="AF264" s="20"/>
      <c r="AG264" s="20"/>
      <c r="AH264" s="20"/>
      <c r="AI264" s="20"/>
      <c r="AJ264" s="20"/>
      <c r="AK264" s="20"/>
      <c r="AL264" s="20"/>
      <c r="AM264" s="19">
        <f t="shared" si="142"/>
        <v>172800</v>
      </c>
      <c r="AN264" s="26" t="s">
        <v>3</v>
      </c>
      <c r="AO264" s="50">
        <f t="shared" si="143"/>
        <v>21600</v>
      </c>
      <c r="AP264" s="50">
        <f t="shared" si="144"/>
        <v>21600</v>
      </c>
      <c r="AQ264" s="50">
        <f t="shared" si="145"/>
        <v>64800</v>
      </c>
      <c r="AR264" s="50">
        <f t="shared" si="146"/>
        <v>64800</v>
      </c>
      <c r="AS264" s="50">
        <f t="shared" si="147"/>
        <v>0</v>
      </c>
      <c r="AT264" s="50">
        <f t="shared" si="148"/>
        <v>0</v>
      </c>
      <c r="AU264" s="50">
        <f t="shared" si="149"/>
        <v>0</v>
      </c>
      <c r="AV264" s="50">
        <f t="shared" si="150"/>
        <v>0</v>
      </c>
      <c r="AW264" s="50">
        <f t="shared" si="151"/>
        <v>0</v>
      </c>
      <c r="AX264" s="50">
        <f t="shared" si="152"/>
        <v>0</v>
      </c>
      <c r="AY264" s="50">
        <f t="shared" si="153"/>
        <v>0</v>
      </c>
      <c r="AZ264" s="50">
        <f t="shared" si="154"/>
        <v>0</v>
      </c>
      <c r="BA264" s="50">
        <f t="shared" si="155"/>
        <v>172800</v>
      </c>
      <c r="BB264" s="50">
        <f t="shared" si="156"/>
        <v>0</v>
      </c>
    </row>
    <row r="265" spans="2:54" x14ac:dyDescent="0.25">
      <c r="B265" s="14">
        <v>2026</v>
      </c>
      <c r="C265" s="14">
        <v>479</v>
      </c>
      <c r="D265" s="15"/>
      <c r="E265" s="15"/>
      <c r="F265" s="15" t="s">
        <v>58</v>
      </c>
      <c r="G265" s="14" t="e">
        <f>+VLOOKUP(M265,#REF!,5,FALSE)</f>
        <v>#REF!</v>
      </c>
      <c r="H265" s="14" t="e">
        <f>+VLOOKUP(M265,#REF!,7,FALSE)</f>
        <v>#REF!</v>
      </c>
      <c r="I265" s="14"/>
      <c r="J265" s="14"/>
      <c r="K265" s="14"/>
      <c r="L265" s="14"/>
      <c r="M265" s="15" t="str">
        <f t="shared" si="140"/>
        <v>2026EG 2026GOECORSUPERVISIÓN Y CONTROL DE LAS ACTIVIDADES DESCENTRALIZADAS</v>
      </c>
      <c r="N265" s="15" t="s">
        <v>351</v>
      </c>
      <c r="O265" s="16"/>
      <c r="P265" s="14" t="s">
        <v>59</v>
      </c>
      <c r="Q265" s="14" t="s">
        <v>11</v>
      </c>
      <c r="R265" s="14" t="s">
        <v>60</v>
      </c>
      <c r="S265" s="14" t="s">
        <v>182</v>
      </c>
      <c r="T265" s="14" t="str">
        <f t="shared" si="141"/>
        <v>2.3</v>
      </c>
      <c r="U265" s="17" t="s">
        <v>72</v>
      </c>
      <c r="V265" s="15" t="s">
        <v>359</v>
      </c>
      <c r="W265" s="15"/>
      <c r="X265" s="14" t="s">
        <v>74</v>
      </c>
      <c r="Y265" s="18">
        <v>1</v>
      </c>
      <c r="Z265" s="19">
        <v>500</v>
      </c>
      <c r="AA265" s="14">
        <v>44</v>
      </c>
      <c r="AB265" s="14">
        <v>44</v>
      </c>
      <c r="AC265" s="14">
        <v>44</v>
      </c>
      <c r="AD265" s="14">
        <v>44</v>
      </c>
      <c r="AE265" s="20"/>
      <c r="AF265" s="20"/>
      <c r="AG265" s="20"/>
      <c r="AH265" s="20"/>
      <c r="AI265" s="20"/>
      <c r="AJ265" s="20"/>
      <c r="AK265" s="20"/>
      <c r="AL265" s="20"/>
      <c r="AM265" s="19">
        <f t="shared" si="142"/>
        <v>88000</v>
      </c>
      <c r="AN265" s="26" t="s">
        <v>3</v>
      </c>
      <c r="AO265" s="50">
        <f t="shared" si="143"/>
        <v>22000</v>
      </c>
      <c r="AP265" s="50">
        <f t="shared" si="144"/>
        <v>22000</v>
      </c>
      <c r="AQ265" s="50">
        <f t="shared" si="145"/>
        <v>22000</v>
      </c>
      <c r="AR265" s="50">
        <f t="shared" si="146"/>
        <v>22000</v>
      </c>
      <c r="AS265" s="50">
        <f t="shared" si="147"/>
        <v>0</v>
      </c>
      <c r="AT265" s="50">
        <f t="shared" si="148"/>
        <v>0</v>
      </c>
      <c r="AU265" s="50">
        <f t="shared" si="149"/>
        <v>0</v>
      </c>
      <c r="AV265" s="50">
        <f t="shared" si="150"/>
        <v>0</v>
      </c>
      <c r="AW265" s="50">
        <f t="shared" si="151"/>
        <v>0</v>
      </c>
      <c r="AX265" s="50">
        <f t="shared" si="152"/>
        <v>0</v>
      </c>
      <c r="AY265" s="50">
        <f t="shared" si="153"/>
        <v>0</v>
      </c>
      <c r="AZ265" s="50">
        <f t="shared" si="154"/>
        <v>0</v>
      </c>
      <c r="BA265" s="50">
        <f t="shared" si="155"/>
        <v>88000</v>
      </c>
      <c r="BB265" s="50">
        <f t="shared" si="156"/>
        <v>0</v>
      </c>
    </row>
    <row r="266" spans="2:54" x14ac:dyDescent="0.25">
      <c r="B266" s="14">
        <v>2026</v>
      </c>
      <c r="C266" s="14">
        <v>479</v>
      </c>
      <c r="D266" s="15"/>
      <c r="E266" s="15"/>
      <c r="F266" s="15" t="s">
        <v>58</v>
      </c>
      <c r="G266" s="14" t="e">
        <f>+VLOOKUP(M266,#REF!,5,FALSE)</f>
        <v>#REF!</v>
      </c>
      <c r="H266" s="14" t="e">
        <f>+VLOOKUP(M266,#REF!,7,FALSE)</f>
        <v>#REF!</v>
      </c>
      <c r="I266" s="14"/>
      <c r="J266" s="14"/>
      <c r="K266" s="14"/>
      <c r="L266" s="14"/>
      <c r="M266" s="15" t="str">
        <f t="shared" si="140"/>
        <v>2026EG 2026GOECOROrganización y ejecución de la jornada electoral</v>
      </c>
      <c r="N266" s="15" t="s">
        <v>346</v>
      </c>
      <c r="O266" s="16"/>
      <c r="P266" s="14" t="s">
        <v>59</v>
      </c>
      <c r="Q266" s="14" t="s">
        <v>11</v>
      </c>
      <c r="R266" s="14" t="s">
        <v>60</v>
      </c>
      <c r="S266" s="14" t="s">
        <v>182</v>
      </c>
      <c r="T266" s="14" t="str">
        <f t="shared" si="141"/>
        <v>2.3</v>
      </c>
      <c r="U266" s="17" t="s">
        <v>72</v>
      </c>
      <c r="V266" s="15" t="s">
        <v>360</v>
      </c>
      <c r="W266" s="15"/>
      <c r="X266" s="14" t="s">
        <v>74</v>
      </c>
      <c r="Y266" s="18">
        <v>1</v>
      </c>
      <c r="Z266" s="19">
        <v>1000</v>
      </c>
      <c r="AA266" s="14">
        <v>122</v>
      </c>
      <c r="AB266" s="14"/>
      <c r="AC266" s="14"/>
      <c r="AD266" s="14"/>
      <c r="AE266" s="20"/>
      <c r="AF266" s="20"/>
      <c r="AG266" s="20"/>
      <c r="AH266" s="20"/>
      <c r="AI266" s="20"/>
      <c r="AJ266" s="20"/>
      <c r="AK266" s="20"/>
      <c r="AL266" s="20"/>
      <c r="AM266" s="19">
        <f t="shared" si="142"/>
        <v>122000</v>
      </c>
      <c r="AN266" s="26" t="s">
        <v>3</v>
      </c>
      <c r="AO266" s="50">
        <f t="shared" si="143"/>
        <v>122000</v>
      </c>
      <c r="AP266" s="50">
        <f t="shared" si="144"/>
        <v>0</v>
      </c>
      <c r="AQ266" s="50">
        <f t="shared" si="145"/>
        <v>0</v>
      </c>
      <c r="AR266" s="50">
        <f t="shared" si="146"/>
        <v>0</v>
      </c>
      <c r="AS266" s="50">
        <f t="shared" si="147"/>
        <v>0</v>
      </c>
      <c r="AT266" s="50">
        <f t="shared" si="148"/>
        <v>0</v>
      </c>
      <c r="AU266" s="50">
        <f t="shared" si="149"/>
        <v>0</v>
      </c>
      <c r="AV266" s="50">
        <f t="shared" si="150"/>
        <v>0</v>
      </c>
      <c r="AW266" s="50">
        <f t="shared" si="151"/>
        <v>0</v>
      </c>
      <c r="AX266" s="50">
        <f t="shared" si="152"/>
        <v>0</v>
      </c>
      <c r="AY266" s="50">
        <f t="shared" si="153"/>
        <v>0</v>
      </c>
      <c r="AZ266" s="50">
        <f t="shared" si="154"/>
        <v>0</v>
      </c>
      <c r="BA266" s="50">
        <f t="shared" si="155"/>
        <v>122000</v>
      </c>
      <c r="BB266" s="50">
        <f t="shared" si="156"/>
        <v>0</v>
      </c>
    </row>
    <row r="267" spans="2:54" x14ac:dyDescent="0.25">
      <c r="B267" s="14">
        <v>2026</v>
      </c>
      <c r="C267" s="14">
        <v>479</v>
      </c>
      <c r="D267" s="15"/>
      <c r="E267" s="15"/>
      <c r="F267" s="15" t="s">
        <v>58</v>
      </c>
      <c r="G267" s="14" t="e">
        <f>+VLOOKUP(M267,#REF!,5,FALSE)</f>
        <v>#REF!</v>
      </c>
      <c r="H267" s="14" t="e">
        <f>+VLOOKUP(M267,#REF!,7,FALSE)</f>
        <v>#REF!</v>
      </c>
      <c r="I267" s="14"/>
      <c r="J267" s="14"/>
      <c r="K267" s="14"/>
      <c r="L267" s="14"/>
      <c r="M267" s="15" t="str">
        <f t="shared" si="140"/>
        <v>2026EG 2026GOECOROrganización y ejecución de la jornada electoral</v>
      </c>
      <c r="N267" s="15" t="s">
        <v>346</v>
      </c>
      <c r="O267" s="16"/>
      <c r="P267" s="14" t="s">
        <v>59</v>
      </c>
      <c r="Q267" s="14" t="s">
        <v>11</v>
      </c>
      <c r="R267" s="14" t="s">
        <v>60</v>
      </c>
      <c r="S267" s="14" t="s">
        <v>182</v>
      </c>
      <c r="T267" s="14" t="str">
        <f t="shared" si="141"/>
        <v>2.3</v>
      </c>
      <c r="U267" s="17" t="s">
        <v>72</v>
      </c>
      <c r="V267" s="15" t="s">
        <v>361</v>
      </c>
      <c r="W267" s="15"/>
      <c r="X267" s="14" t="s">
        <v>74</v>
      </c>
      <c r="Y267" s="18">
        <v>1</v>
      </c>
      <c r="Z267" s="19">
        <v>1000</v>
      </c>
      <c r="AA267" s="14">
        <v>61</v>
      </c>
      <c r="AB267" s="14"/>
      <c r="AC267" s="14"/>
      <c r="AD267" s="14"/>
      <c r="AE267" s="20"/>
      <c r="AF267" s="20"/>
      <c r="AG267" s="20"/>
      <c r="AH267" s="20"/>
      <c r="AI267" s="20"/>
      <c r="AJ267" s="20"/>
      <c r="AK267" s="20"/>
      <c r="AL267" s="20"/>
      <c r="AM267" s="19">
        <f t="shared" si="142"/>
        <v>61000</v>
      </c>
      <c r="AN267" s="26" t="s">
        <v>3</v>
      </c>
      <c r="AO267" s="50">
        <f t="shared" si="143"/>
        <v>61000</v>
      </c>
      <c r="AP267" s="50">
        <f t="shared" si="144"/>
        <v>0</v>
      </c>
      <c r="AQ267" s="50">
        <f t="shared" si="145"/>
        <v>0</v>
      </c>
      <c r="AR267" s="50">
        <f t="shared" si="146"/>
        <v>0</v>
      </c>
      <c r="AS267" s="50">
        <f t="shared" si="147"/>
        <v>0</v>
      </c>
      <c r="AT267" s="50">
        <f t="shared" si="148"/>
        <v>0</v>
      </c>
      <c r="AU267" s="50">
        <f t="shared" si="149"/>
        <v>0</v>
      </c>
      <c r="AV267" s="50">
        <f t="shared" si="150"/>
        <v>0</v>
      </c>
      <c r="AW267" s="50">
        <f t="shared" si="151"/>
        <v>0</v>
      </c>
      <c r="AX267" s="50">
        <f t="shared" si="152"/>
        <v>0</v>
      </c>
      <c r="AY267" s="50">
        <f t="shared" si="153"/>
        <v>0</v>
      </c>
      <c r="AZ267" s="50">
        <f t="shared" si="154"/>
        <v>0</v>
      </c>
      <c r="BA267" s="50">
        <f t="shared" si="155"/>
        <v>61000</v>
      </c>
      <c r="BB267" s="50">
        <f t="shared" si="156"/>
        <v>0</v>
      </c>
    </row>
    <row r="268" spans="2:54" x14ac:dyDescent="0.25">
      <c r="B268" s="14">
        <v>2026</v>
      </c>
      <c r="C268" s="14">
        <v>479</v>
      </c>
      <c r="D268" s="15"/>
      <c r="E268" s="15"/>
      <c r="F268" s="15" t="s">
        <v>58</v>
      </c>
      <c r="G268" s="14" t="e">
        <f>+VLOOKUP(M268,#REF!,5,FALSE)</f>
        <v>#REF!</v>
      </c>
      <c r="H268" s="14" t="e">
        <f>+VLOOKUP(M268,#REF!,7,FALSE)</f>
        <v>#REF!</v>
      </c>
      <c r="I268" s="14"/>
      <c r="J268" s="14"/>
      <c r="K268" s="14"/>
      <c r="L268" s="14"/>
      <c r="M268" s="15" t="str">
        <f t="shared" si="140"/>
        <v>2026EG 2026GOECORSUPERVISIÓN Y CONTROL DE LAS ACTIVIDADES DESCENTRALIZADAS</v>
      </c>
      <c r="N268" s="15" t="s">
        <v>351</v>
      </c>
      <c r="O268" s="16"/>
      <c r="P268" s="14" t="s">
        <v>59</v>
      </c>
      <c r="Q268" s="14" t="s">
        <v>11</v>
      </c>
      <c r="R268" s="14" t="s">
        <v>60</v>
      </c>
      <c r="S268" s="14" t="s">
        <v>182</v>
      </c>
      <c r="T268" s="14" t="str">
        <f t="shared" si="141"/>
        <v>2.3</v>
      </c>
      <c r="U268" s="17" t="s">
        <v>72</v>
      </c>
      <c r="V268" s="15" t="s">
        <v>362</v>
      </c>
      <c r="W268" s="15"/>
      <c r="X268" s="14" t="s">
        <v>74</v>
      </c>
      <c r="Y268" s="18">
        <v>1</v>
      </c>
      <c r="Z268" s="19">
        <v>500</v>
      </c>
      <c r="AA268" s="14">
        <v>50</v>
      </c>
      <c r="AB268" s="14">
        <v>50</v>
      </c>
      <c r="AC268" s="14">
        <v>50</v>
      </c>
      <c r="AD268" s="14">
        <v>50</v>
      </c>
      <c r="AE268" s="20"/>
      <c r="AF268" s="20"/>
      <c r="AG268" s="20"/>
      <c r="AH268" s="20"/>
      <c r="AI268" s="20"/>
      <c r="AJ268" s="20"/>
      <c r="AK268" s="20"/>
      <c r="AL268" s="20"/>
      <c r="AM268" s="19">
        <f t="shared" si="142"/>
        <v>100000</v>
      </c>
      <c r="AN268" s="26" t="s">
        <v>3</v>
      </c>
      <c r="AO268" s="50">
        <f t="shared" si="143"/>
        <v>25000</v>
      </c>
      <c r="AP268" s="50">
        <f t="shared" si="144"/>
        <v>25000</v>
      </c>
      <c r="AQ268" s="50">
        <f t="shared" si="145"/>
        <v>25000</v>
      </c>
      <c r="AR268" s="50">
        <f t="shared" si="146"/>
        <v>25000</v>
      </c>
      <c r="AS268" s="50">
        <f t="shared" si="147"/>
        <v>0</v>
      </c>
      <c r="AT268" s="50">
        <f t="shared" si="148"/>
        <v>0</v>
      </c>
      <c r="AU268" s="50">
        <f t="shared" si="149"/>
        <v>0</v>
      </c>
      <c r="AV268" s="50">
        <f t="shared" si="150"/>
        <v>0</v>
      </c>
      <c r="AW268" s="50">
        <f t="shared" si="151"/>
        <v>0</v>
      </c>
      <c r="AX268" s="50">
        <f t="shared" si="152"/>
        <v>0</v>
      </c>
      <c r="AY268" s="50">
        <f t="shared" si="153"/>
        <v>0</v>
      </c>
      <c r="AZ268" s="50">
        <f t="shared" si="154"/>
        <v>0</v>
      </c>
      <c r="BA268" s="50">
        <f t="shared" si="155"/>
        <v>100000</v>
      </c>
      <c r="BB268" s="50">
        <f t="shared" si="156"/>
        <v>0</v>
      </c>
    </row>
    <row r="269" spans="2:54" x14ac:dyDescent="0.25">
      <c r="B269" s="14">
        <v>2026</v>
      </c>
      <c r="C269" s="14">
        <v>479</v>
      </c>
      <c r="D269" s="15"/>
      <c r="E269" s="15"/>
      <c r="F269" s="15" t="s">
        <v>58</v>
      </c>
      <c r="G269" s="14" t="e">
        <f>+VLOOKUP(M269,#REF!,5,FALSE)</f>
        <v>#REF!</v>
      </c>
      <c r="H269" s="14" t="e">
        <f>+VLOOKUP(M269,#REF!,7,FALSE)</f>
        <v>#REF!</v>
      </c>
      <c r="I269" s="14"/>
      <c r="J269" s="14"/>
      <c r="K269" s="14"/>
      <c r="L269" s="14"/>
      <c r="M269" s="15" t="str">
        <f t="shared" si="140"/>
        <v>2026EG 2026GOECOROrganización y ejecución de la jornada electoral</v>
      </c>
      <c r="N269" s="15" t="s">
        <v>346</v>
      </c>
      <c r="O269" s="16"/>
      <c r="P269" s="14" t="s">
        <v>59</v>
      </c>
      <c r="Q269" s="14" t="s">
        <v>11</v>
      </c>
      <c r="R269" s="14" t="s">
        <v>60</v>
      </c>
      <c r="S269" s="14" t="s">
        <v>182</v>
      </c>
      <c r="T269" s="14" t="str">
        <f t="shared" si="141"/>
        <v>2.3</v>
      </c>
      <c r="U269" s="17" t="s">
        <v>72</v>
      </c>
      <c r="V269" s="15" t="s">
        <v>363</v>
      </c>
      <c r="W269" s="15"/>
      <c r="X269" s="14" t="s">
        <v>74</v>
      </c>
      <c r="Y269" s="18">
        <v>1</v>
      </c>
      <c r="Z269" s="19">
        <v>1000</v>
      </c>
      <c r="AA269" s="14">
        <v>40</v>
      </c>
      <c r="AB269" s="14"/>
      <c r="AC269" s="14"/>
      <c r="AD269" s="14"/>
      <c r="AE269" s="20"/>
      <c r="AF269" s="20"/>
      <c r="AG269" s="20"/>
      <c r="AH269" s="20"/>
      <c r="AI269" s="20"/>
      <c r="AJ269" s="20"/>
      <c r="AK269" s="20"/>
      <c r="AL269" s="20"/>
      <c r="AM269" s="19">
        <f t="shared" si="142"/>
        <v>40000</v>
      </c>
      <c r="AN269" s="26" t="s">
        <v>3</v>
      </c>
      <c r="AO269" s="50">
        <f t="shared" si="143"/>
        <v>40000</v>
      </c>
      <c r="AP269" s="50">
        <f t="shared" si="144"/>
        <v>0</v>
      </c>
      <c r="AQ269" s="50">
        <f t="shared" si="145"/>
        <v>0</v>
      </c>
      <c r="AR269" s="50">
        <f t="shared" si="146"/>
        <v>0</v>
      </c>
      <c r="AS269" s="50">
        <f t="shared" si="147"/>
        <v>0</v>
      </c>
      <c r="AT269" s="50">
        <f t="shared" si="148"/>
        <v>0</v>
      </c>
      <c r="AU269" s="50">
        <f t="shared" si="149"/>
        <v>0</v>
      </c>
      <c r="AV269" s="50">
        <f t="shared" si="150"/>
        <v>0</v>
      </c>
      <c r="AW269" s="50">
        <f t="shared" si="151"/>
        <v>0</v>
      </c>
      <c r="AX269" s="50">
        <f t="shared" si="152"/>
        <v>0</v>
      </c>
      <c r="AY269" s="50">
        <f t="shared" si="153"/>
        <v>0</v>
      </c>
      <c r="AZ269" s="50">
        <f t="shared" si="154"/>
        <v>0</v>
      </c>
      <c r="BA269" s="50">
        <f t="shared" si="155"/>
        <v>40000</v>
      </c>
      <c r="BB269" s="50">
        <f t="shared" si="156"/>
        <v>0</v>
      </c>
    </row>
    <row r="270" spans="2:54" x14ac:dyDescent="0.25">
      <c r="B270" s="14">
        <v>2026</v>
      </c>
      <c r="C270" s="14">
        <v>479</v>
      </c>
      <c r="D270" s="15"/>
      <c r="E270" s="15"/>
      <c r="F270" s="15" t="s">
        <v>58</v>
      </c>
      <c r="G270" s="14" t="e">
        <f>+VLOOKUP(M270,#REF!,5,FALSE)</f>
        <v>#REF!</v>
      </c>
      <c r="H270" s="14" t="e">
        <f>+VLOOKUP(M270,#REF!,7,FALSE)</f>
        <v>#REF!</v>
      </c>
      <c r="I270" s="14"/>
      <c r="J270" s="14"/>
      <c r="K270" s="14"/>
      <c r="L270" s="14"/>
      <c r="M270" s="15" t="str">
        <f t="shared" si="140"/>
        <v>2026EG 2026GOECORSUPERVISIÓN Y CONTROL DE LAS ACTIVIDADES DESCENTRALIZADAS</v>
      </c>
      <c r="N270" s="15" t="s">
        <v>351</v>
      </c>
      <c r="O270" s="16"/>
      <c r="P270" s="14" t="s">
        <v>59</v>
      </c>
      <c r="Q270" s="14" t="s">
        <v>11</v>
      </c>
      <c r="R270" s="14" t="s">
        <v>60</v>
      </c>
      <c r="S270" s="14" t="s">
        <v>182</v>
      </c>
      <c r="T270" s="14" t="str">
        <f t="shared" si="141"/>
        <v>2.3</v>
      </c>
      <c r="U270" s="17" t="s">
        <v>75</v>
      </c>
      <c r="V270" s="15" t="s">
        <v>364</v>
      </c>
      <c r="W270" s="15"/>
      <c r="X270" s="14" t="s">
        <v>77</v>
      </c>
      <c r="Y270" s="18">
        <v>50</v>
      </c>
      <c r="Z270" s="19">
        <v>250</v>
      </c>
      <c r="AA270" s="14">
        <v>4</v>
      </c>
      <c r="AB270" s="14">
        <v>4</v>
      </c>
      <c r="AC270" s="14">
        <v>4</v>
      </c>
      <c r="AD270" s="14">
        <v>4</v>
      </c>
      <c r="AE270" s="20"/>
      <c r="AF270" s="20"/>
      <c r="AG270" s="20"/>
      <c r="AH270" s="20"/>
      <c r="AI270" s="20"/>
      <c r="AJ270" s="20"/>
      <c r="AK270" s="20"/>
      <c r="AL270" s="20"/>
      <c r="AM270" s="19">
        <f t="shared" si="142"/>
        <v>200000</v>
      </c>
      <c r="AN270" s="26" t="s">
        <v>3</v>
      </c>
      <c r="AO270" s="50">
        <f t="shared" ref="AO270:AO273" si="157">+$Y270*AA270*$Z270</f>
        <v>50000</v>
      </c>
      <c r="AP270" s="50">
        <f t="shared" ref="AP270:AP273" si="158">+$Y270*AB270*$Z270</f>
        <v>50000</v>
      </c>
      <c r="AQ270" s="50">
        <f t="shared" ref="AQ270:AQ273" si="159">+$Y270*AC270*$Z270</f>
        <v>50000</v>
      </c>
      <c r="AR270" s="50">
        <f t="shared" ref="AR270:AR273" si="160">+$Y270*AD270*$Z270</f>
        <v>50000</v>
      </c>
      <c r="AS270" s="50">
        <f t="shared" ref="AS270:AS273" si="161">+$Y270*AE270*$Z270</f>
        <v>0</v>
      </c>
      <c r="AT270" s="50">
        <f t="shared" ref="AT270:AT273" si="162">+$Y270*AF270*$Z270</f>
        <v>0</v>
      </c>
      <c r="AU270" s="50">
        <f t="shared" ref="AU270:AU273" si="163">+$Y270*AG270*$Z270</f>
        <v>0</v>
      </c>
      <c r="AV270" s="50">
        <f t="shared" ref="AV270:AV273" si="164">+$Y270*AH270*$Z270</f>
        <v>0</v>
      </c>
      <c r="AW270" s="50">
        <f t="shared" ref="AW270:AW273" si="165">+$Y270*AI270*$Z270</f>
        <v>0</v>
      </c>
      <c r="AX270" s="50">
        <f t="shared" ref="AX270:AX273" si="166">+$Y270*AJ270*$Z270</f>
        <v>0</v>
      </c>
      <c r="AY270" s="50">
        <f t="shared" ref="AY270:AY273" si="167">+$Y270*AK270*$Z270</f>
        <v>0</v>
      </c>
      <c r="AZ270" s="50">
        <f t="shared" ref="AZ270:AZ273" si="168">+$Y270*AL270*$Z270</f>
        <v>0</v>
      </c>
      <c r="BA270" s="50">
        <f t="shared" si="155"/>
        <v>200000</v>
      </c>
      <c r="BB270" s="50">
        <f t="shared" si="156"/>
        <v>0</v>
      </c>
    </row>
    <row r="271" spans="2:54" x14ac:dyDescent="0.25">
      <c r="B271" s="14">
        <v>2026</v>
      </c>
      <c r="C271" s="14">
        <v>479</v>
      </c>
      <c r="D271" s="15"/>
      <c r="E271" s="15"/>
      <c r="F271" s="15" t="s">
        <v>58</v>
      </c>
      <c r="G271" s="14" t="e">
        <f>+VLOOKUP(M271,#REF!,5,FALSE)</f>
        <v>#REF!</v>
      </c>
      <c r="H271" s="14" t="e">
        <f>+VLOOKUP(M271,#REF!,7,FALSE)</f>
        <v>#REF!</v>
      </c>
      <c r="I271" s="14"/>
      <c r="J271" s="14"/>
      <c r="K271" s="14"/>
      <c r="L271" s="14"/>
      <c r="M271" s="15" t="str">
        <f t="shared" si="140"/>
        <v>2026EG 2026GOECORSUPERVISIÓN Y CONTROL DE LAS ACTIVIDADES DESCENTRALIZADAS</v>
      </c>
      <c r="N271" s="15" t="s">
        <v>351</v>
      </c>
      <c r="O271" s="16"/>
      <c r="P271" s="14" t="s">
        <v>59</v>
      </c>
      <c r="Q271" s="14" t="s">
        <v>11</v>
      </c>
      <c r="R271" s="14" t="s">
        <v>60</v>
      </c>
      <c r="S271" s="14" t="s">
        <v>182</v>
      </c>
      <c r="T271" s="14" t="str">
        <f t="shared" si="141"/>
        <v>2.3</v>
      </c>
      <c r="U271" s="17" t="s">
        <v>75</v>
      </c>
      <c r="V271" s="15" t="s">
        <v>365</v>
      </c>
      <c r="W271" s="15"/>
      <c r="X271" s="14" t="s">
        <v>77</v>
      </c>
      <c r="Y271" s="18">
        <v>15</v>
      </c>
      <c r="Z271" s="19">
        <v>250</v>
      </c>
      <c r="AA271" s="14"/>
      <c r="AB271" s="14">
        <v>6</v>
      </c>
      <c r="AC271" s="14">
        <v>6</v>
      </c>
      <c r="AD271" s="14">
        <v>6</v>
      </c>
      <c r="AE271" s="20"/>
      <c r="AF271" s="20"/>
      <c r="AG271" s="20"/>
      <c r="AH271" s="20"/>
      <c r="AI271" s="20"/>
      <c r="AJ271" s="20"/>
      <c r="AK271" s="20"/>
      <c r="AL271" s="20"/>
      <c r="AM271" s="19">
        <f t="shared" si="142"/>
        <v>67500</v>
      </c>
      <c r="AN271" s="26" t="s">
        <v>3</v>
      </c>
      <c r="AO271" s="50">
        <f t="shared" si="157"/>
        <v>0</v>
      </c>
      <c r="AP271" s="50">
        <f t="shared" si="158"/>
        <v>22500</v>
      </c>
      <c r="AQ271" s="50">
        <f t="shared" si="159"/>
        <v>22500</v>
      </c>
      <c r="AR271" s="50">
        <f t="shared" si="160"/>
        <v>22500</v>
      </c>
      <c r="AS271" s="50">
        <f t="shared" si="161"/>
        <v>0</v>
      </c>
      <c r="AT271" s="50">
        <f t="shared" si="162"/>
        <v>0</v>
      </c>
      <c r="AU271" s="50">
        <f t="shared" si="163"/>
        <v>0</v>
      </c>
      <c r="AV271" s="50">
        <f t="shared" si="164"/>
        <v>0</v>
      </c>
      <c r="AW271" s="50">
        <f t="shared" si="165"/>
        <v>0</v>
      </c>
      <c r="AX271" s="50">
        <f t="shared" si="166"/>
        <v>0</v>
      </c>
      <c r="AY271" s="50">
        <f t="shared" si="167"/>
        <v>0</v>
      </c>
      <c r="AZ271" s="50">
        <f t="shared" si="168"/>
        <v>0</v>
      </c>
      <c r="BA271" s="50">
        <f t="shared" si="155"/>
        <v>67500</v>
      </c>
      <c r="BB271" s="50">
        <f t="shared" si="156"/>
        <v>0</v>
      </c>
    </row>
    <row r="272" spans="2:54" x14ac:dyDescent="0.25">
      <c r="B272" s="14">
        <v>2026</v>
      </c>
      <c r="C272" s="14">
        <v>479</v>
      </c>
      <c r="D272" s="15"/>
      <c r="E272" s="15"/>
      <c r="F272" s="15" t="s">
        <v>58</v>
      </c>
      <c r="G272" s="14" t="e">
        <f>+VLOOKUP(M272,#REF!,5,FALSE)</f>
        <v>#REF!</v>
      </c>
      <c r="H272" s="14" t="e">
        <f>+VLOOKUP(M272,#REF!,7,FALSE)</f>
        <v>#REF!</v>
      </c>
      <c r="I272" s="14"/>
      <c r="J272" s="14"/>
      <c r="K272" s="14"/>
      <c r="L272" s="14"/>
      <c r="M272" s="15" t="str">
        <f t="shared" si="140"/>
        <v>2026EG 2026GOECORSUPERVISIÓN Y CONTROL DE LAS ACTIVIDADES DESCENTRALIZADAS</v>
      </c>
      <c r="N272" s="15" t="s">
        <v>351</v>
      </c>
      <c r="O272" s="16"/>
      <c r="P272" s="14" t="s">
        <v>59</v>
      </c>
      <c r="Q272" s="14" t="s">
        <v>11</v>
      </c>
      <c r="R272" s="14" t="s">
        <v>60</v>
      </c>
      <c r="S272" s="14" t="s">
        <v>182</v>
      </c>
      <c r="T272" s="14" t="str">
        <f t="shared" si="141"/>
        <v>2.3</v>
      </c>
      <c r="U272" s="17" t="s">
        <v>75</v>
      </c>
      <c r="V272" s="15" t="s">
        <v>366</v>
      </c>
      <c r="W272" s="15"/>
      <c r="X272" s="14" t="s">
        <v>77</v>
      </c>
      <c r="Y272" s="18">
        <v>22</v>
      </c>
      <c r="Z272" s="19">
        <v>180</v>
      </c>
      <c r="AA272" s="14">
        <v>6</v>
      </c>
      <c r="AB272" s="14">
        <v>6</v>
      </c>
      <c r="AC272" s="14">
        <v>6</v>
      </c>
      <c r="AD272" s="14">
        <v>6</v>
      </c>
      <c r="AE272" s="20"/>
      <c r="AF272" s="20"/>
      <c r="AG272" s="20"/>
      <c r="AH272" s="20"/>
      <c r="AI272" s="20"/>
      <c r="AJ272" s="20"/>
      <c r="AK272" s="20"/>
      <c r="AL272" s="20"/>
      <c r="AM272" s="19">
        <f t="shared" si="142"/>
        <v>95040</v>
      </c>
      <c r="AN272" s="26" t="s">
        <v>3</v>
      </c>
      <c r="AO272" s="50">
        <f t="shared" si="157"/>
        <v>23760</v>
      </c>
      <c r="AP272" s="50">
        <f t="shared" si="158"/>
        <v>23760</v>
      </c>
      <c r="AQ272" s="50">
        <f t="shared" si="159"/>
        <v>23760</v>
      </c>
      <c r="AR272" s="50">
        <f t="shared" si="160"/>
        <v>23760</v>
      </c>
      <c r="AS272" s="50">
        <f t="shared" si="161"/>
        <v>0</v>
      </c>
      <c r="AT272" s="50">
        <f t="shared" si="162"/>
        <v>0</v>
      </c>
      <c r="AU272" s="50">
        <f t="shared" si="163"/>
        <v>0</v>
      </c>
      <c r="AV272" s="50">
        <f t="shared" si="164"/>
        <v>0</v>
      </c>
      <c r="AW272" s="50">
        <f t="shared" si="165"/>
        <v>0</v>
      </c>
      <c r="AX272" s="50">
        <f t="shared" si="166"/>
        <v>0</v>
      </c>
      <c r="AY272" s="50">
        <f t="shared" si="167"/>
        <v>0</v>
      </c>
      <c r="AZ272" s="50">
        <f t="shared" si="168"/>
        <v>0</v>
      </c>
      <c r="BA272" s="50">
        <f t="shared" si="155"/>
        <v>95040</v>
      </c>
      <c r="BB272" s="50">
        <f t="shared" si="156"/>
        <v>0</v>
      </c>
    </row>
    <row r="273" spans="2:54" x14ac:dyDescent="0.25">
      <c r="B273" s="14">
        <v>2026</v>
      </c>
      <c r="C273" s="14">
        <v>479</v>
      </c>
      <c r="D273" s="15"/>
      <c r="E273" s="15"/>
      <c r="F273" s="15" t="s">
        <v>58</v>
      </c>
      <c r="G273" s="14" t="e">
        <f>+VLOOKUP(M273,#REF!,5,FALSE)</f>
        <v>#REF!</v>
      </c>
      <c r="H273" s="14" t="e">
        <f>+VLOOKUP(M273,#REF!,7,FALSE)</f>
        <v>#REF!</v>
      </c>
      <c r="I273" s="14"/>
      <c r="J273" s="14"/>
      <c r="K273" s="14"/>
      <c r="L273" s="14"/>
      <c r="M273" s="15" t="str">
        <f t="shared" si="140"/>
        <v>2026EG 2026GOECORSUPERVISIÓN Y CONTROL DE LAS ACTIVIDADES DESCENTRALIZADAS</v>
      </c>
      <c r="N273" s="15" t="s">
        <v>351</v>
      </c>
      <c r="O273" s="16"/>
      <c r="P273" s="14" t="s">
        <v>59</v>
      </c>
      <c r="Q273" s="14" t="s">
        <v>11</v>
      </c>
      <c r="R273" s="14" t="s">
        <v>60</v>
      </c>
      <c r="S273" s="14" t="s">
        <v>182</v>
      </c>
      <c r="T273" s="14" t="str">
        <f t="shared" si="141"/>
        <v>2.3</v>
      </c>
      <c r="U273" s="17" t="s">
        <v>75</v>
      </c>
      <c r="V273" s="15" t="s">
        <v>367</v>
      </c>
      <c r="W273" s="15"/>
      <c r="X273" s="14" t="s">
        <v>77</v>
      </c>
      <c r="Y273" s="18">
        <v>20</v>
      </c>
      <c r="Z273" s="19">
        <v>250</v>
      </c>
      <c r="AA273" s="14"/>
      <c r="AB273" s="14"/>
      <c r="AC273" s="14">
        <v>3</v>
      </c>
      <c r="AD273" s="14">
        <v>3</v>
      </c>
      <c r="AE273" s="20"/>
      <c r="AF273" s="20"/>
      <c r="AG273" s="20"/>
      <c r="AH273" s="20"/>
      <c r="AI273" s="20"/>
      <c r="AJ273" s="20"/>
      <c r="AK273" s="20"/>
      <c r="AL273" s="20"/>
      <c r="AM273" s="19">
        <f t="shared" si="142"/>
        <v>30000</v>
      </c>
      <c r="AN273" s="26" t="s">
        <v>3</v>
      </c>
      <c r="AO273" s="50">
        <f t="shared" si="157"/>
        <v>0</v>
      </c>
      <c r="AP273" s="50">
        <f t="shared" si="158"/>
        <v>0</v>
      </c>
      <c r="AQ273" s="50">
        <f t="shared" si="159"/>
        <v>15000</v>
      </c>
      <c r="AR273" s="50">
        <f t="shared" si="160"/>
        <v>15000</v>
      </c>
      <c r="AS273" s="50">
        <f t="shared" si="161"/>
        <v>0</v>
      </c>
      <c r="AT273" s="50">
        <f t="shared" si="162"/>
        <v>0</v>
      </c>
      <c r="AU273" s="50">
        <f t="shared" si="163"/>
        <v>0</v>
      </c>
      <c r="AV273" s="50">
        <f t="shared" si="164"/>
        <v>0</v>
      </c>
      <c r="AW273" s="50">
        <f t="shared" si="165"/>
        <v>0</v>
      </c>
      <c r="AX273" s="50">
        <f t="shared" si="166"/>
        <v>0</v>
      </c>
      <c r="AY273" s="50">
        <f t="shared" si="167"/>
        <v>0</v>
      </c>
      <c r="AZ273" s="50">
        <f t="shared" si="168"/>
        <v>0</v>
      </c>
      <c r="BA273" s="50">
        <f t="shared" si="155"/>
        <v>30000</v>
      </c>
      <c r="BB273" s="50">
        <f t="shared" si="156"/>
        <v>0</v>
      </c>
    </row>
    <row r="274" spans="2:54" x14ac:dyDescent="0.25">
      <c r="B274" s="14">
        <v>2026</v>
      </c>
      <c r="C274" s="14">
        <v>479</v>
      </c>
      <c r="D274" s="15"/>
      <c r="E274" s="15"/>
      <c r="F274" s="15" t="s">
        <v>58</v>
      </c>
      <c r="G274" s="14" t="e">
        <f>+VLOOKUP(M274,#REF!,5,FALSE)</f>
        <v>#REF!</v>
      </c>
      <c r="H274" s="14" t="e">
        <f>+VLOOKUP(M274,#REF!,7,FALSE)</f>
        <v>#REF!</v>
      </c>
      <c r="I274" s="14"/>
      <c r="J274" s="14"/>
      <c r="K274" s="14"/>
      <c r="L274" s="14"/>
      <c r="M274" s="15" t="str">
        <f t="shared" si="140"/>
        <v>2026EG 2026GOECORSUPERVISIÓN Y CONTROL DE LAS ACTIVIDADES DESCENTRALIZADAS</v>
      </c>
      <c r="N274" s="15" t="s">
        <v>351</v>
      </c>
      <c r="O274" s="16"/>
      <c r="P274" s="14" t="s">
        <v>59</v>
      </c>
      <c r="Q274" s="14" t="s">
        <v>11</v>
      </c>
      <c r="R274" s="14" t="s">
        <v>60</v>
      </c>
      <c r="S274" s="14" t="s">
        <v>182</v>
      </c>
      <c r="T274" s="14" t="str">
        <f t="shared" si="141"/>
        <v>2.3</v>
      </c>
      <c r="U274" s="17" t="s">
        <v>75</v>
      </c>
      <c r="V274" s="15" t="s">
        <v>368</v>
      </c>
      <c r="W274" s="15"/>
      <c r="X274" s="14" t="s">
        <v>77</v>
      </c>
      <c r="Y274" s="18">
        <v>1</v>
      </c>
      <c r="Z274" s="19">
        <v>320</v>
      </c>
      <c r="AA274" s="14">
        <v>3</v>
      </c>
      <c r="AB274" s="14">
        <v>3</v>
      </c>
      <c r="AC274" s="14">
        <v>3</v>
      </c>
      <c r="AD274" s="14">
        <v>3</v>
      </c>
      <c r="AE274" s="20"/>
      <c r="AF274" s="20"/>
      <c r="AG274" s="20"/>
      <c r="AH274" s="20"/>
      <c r="AI274" s="20"/>
      <c r="AJ274" s="20"/>
      <c r="AK274" s="20"/>
      <c r="AL274" s="20"/>
      <c r="AM274" s="19">
        <f t="shared" si="142"/>
        <v>3840</v>
      </c>
      <c r="AN274" s="26" t="s">
        <v>3</v>
      </c>
      <c r="AO274" s="50">
        <f t="shared" si="143"/>
        <v>960</v>
      </c>
      <c r="AP274" s="50">
        <f t="shared" si="144"/>
        <v>960</v>
      </c>
      <c r="AQ274" s="50">
        <f t="shared" si="145"/>
        <v>960</v>
      </c>
      <c r="AR274" s="50">
        <f t="shared" si="146"/>
        <v>960</v>
      </c>
      <c r="AS274" s="50">
        <f t="shared" si="147"/>
        <v>0</v>
      </c>
      <c r="AT274" s="50">
        <f t="shared" si="148"/>
        <v>0</v>
      </c>
      <c r="AU274" s="50">
        <f t="shared" si="149"/>
        <v>0</v>
      </c>
      <c r="AV274" s="50">
        <f t="shared" si="150"/>
        <v>0</v>
      </c>
      <c r="AW274" s="50">
        <f t="shared" si="151"/>
        <v>0</v>
      </c>
      <c r="AX274" s="50">
        <f t="shared" si="152"/>
        <v>0</v>
      </c>
      <c r="AY274" s="50">
        <f t="shared" si="153"/>
        <v>0</v>
      </c>
      <c r="AZ274" s="50">
        <f t="shared" si="154"/>
        <v>0</v>
      </c>
      <c r="BA274" s="50">
        <f t="shared" si="155"/>
        <v>3840</v>
      </c>
      <c r="BB274" s="50">
        <f t="shared" si="156"/>
        <v>0</v>
      </c>
    </row>
    <row r="275" spans="2:54" x14ac:dyDescent="0.25">
      <c r="B275" s="14">
        <v>2026</v>
      </c>
      <c r="C275" s="14">
        <v>479</v>
      </c>
      <c r="D275" s="15"/>
      <c r="E275" s="15"/>
      <c r="F275" s="15" t="s">
        <v>58</v>
      </c>
      <c r="G275" s="14" t="e">
        <f>+VLOOKUP(M275,#REF!,5,FALSE)</f>
        <v>#REF!</v>
      </c>
      <c r="H275" s="14" t="e">
        <f>+VLOOKUP(M275,#REF!,7,FALSE)</f>
        <v>#REF!</v>
      </c>
      <c r="I275" s="14"/>
      <c r="J275" s="14"/>
      <c r="K275" s="14"/>
      <c r="L275" s="14"/>
      <c r="M275" s="15" t="str">
        <f t="shared" si="140"/>
        <v>2026EG 2026GOECOROrganización y ejecución de la jornada electoral</v>
      </c>
      <c r="N275" s="15" t="s">
        <v>346</v>
      </c>
      <c r="O275" s="16"/>
      <c r="P275" s="14" t="s">
        <v>59</v>
      </c>
      <c r="Q275" s="14" t="s">
        <v>11</v>
      </c>
      <c r="R275" s="14" t="s">
        <v>60</v>
      </c>
      <c r="S275" s="14" t="s">
        <v>182</v>
      </c>
      <c r="T275" s="14" t="str">
        <f t="shared" si="141"/>
        <v>2.3</v>
      </c>
      <c r="U275" s="17" t="s">
        <v>75</v>
      </c>
      <c r="V275" s="15" t="s">
        <v>369</v>
      </c>
      <c r="W275" s="15"/>
      <c r="X275" s="14" t="s">
        <v>77</v>
      </c>
      <c r="Y275" s="18">
        <v>252</v>
      </c>
      <c r="Z275" s="19">
        <v>250</v>
      </c>
      <c r="AA275" s="14">
        <v>3</v>
      </c>
      <c r="AB275" s="14"/>
      <c r="AC275" s="14"/>
      <c r="AD275" s="14"/>
      <c r="AE275" s="20"/>
      <c r="AF275" s="20"/>
      <c r="AG275" s="20"/>
      <c r="AH275" s="20"/>
      <c r="AI275" s="20"/>
      <c r="AJ275" s="20"/>
      <c r="AK275" s="20"/>
      <c r="AL275" s="20"/>
      <c r="AM275" s="19">
        <f t="shared" si="142"/>
        <v>189000</v>
      </c>
      <c r="AN275" s="26" t="s">
        <v>3</v>
      </c>
      <c r="AO275" s="50">
        <f>+$Y275*AA275*$Z275</f>
        <v>189000</v>
      </c>
      <c r="AP275" s="50">
        <f t="shared" ref="AP275" si="169">+$Y275*AB275*$Z275</f>
        <v>0</v>
      </c>
      <c r="AQ275" s="50">
        <f t="shared" ref="AQ275" si="170">+$Y275*AC275*$Z275</f>
        <v>0</v>
      </c>
      <c r="AR275" s="50">
        <f t="shared" ref="AR275" si="171">+$Y275*AD275*$Z275</f>
        <v>0</v>
      </c>
      <c r="AS275" s="50">
        <f t="shared" ref="AS275" si="172">+$Y275*AE275*$Z275</f>
        <v>0</v>
      </c>
      <c r="AT275" s="50">
        <f t="shared" ref="AT275" si="173">+$Y275*AF275*$Z275</f>
        <v>0</v>
      </c>
      <c r="AU275" s="50">
        <f t="shared" ref="AU275" si="174">+$Y275*AG275*$Z275</f>
        <v>0</v>
      </c>
      <c r="AV275" s="50">
        <f t="shared" ref="AV275" si="175">+$Y275*AH275*$Z275</f>
        <v>0</v>
      </c>
      <c r="AW275" s="50">
        <f t="shared" ref="AW275" si="176">+$Y275*AI275*$Z275</f>
        <v>0</v>
      </c>
      <c r="AX275" s="50">
        <f t="shared" ref="AX275" si="177">+$Y275*AJ275*$Z275</f>
        <v>0</v>
      </c>
      <c r="AY275" s="50">
        <f t="shared" ref="AY275" si="178">+$Y275*AK275*$Z275</f>
        <v>0</v>
      </c>
      <c r="AZ275" s="50">
        <f t="shared" ref="AZ275" si="179">+$Y275*AL275*$Z275</f>
        <v>0</v>
      </c>
      <c r="BA275" s="50">
        <f t="shared" si="155"/>
        <v>189000</v>
      </c>
      <c r="BB275" s="50">
        <f t="shared" si="156"/>
        <v>0</v>
      </c>
    </row>
    <row r="276" spans="2:54" x14ac:dyDescent="0.25">
      <c r="B276" s="14">
        <v>2026</v>
      </c>
      <c r="C276" s="14">
        <v>479</v>
      </c>
      <c r="D276" s="15"/>
      <c r="E276" s="15"/>
      <c r="F276" s="15" t="s">
        <v>58</v>
      </c>
      <c r="G276" s="14" t="e">
        <f>+VLOOKUP(M276,#REF!,5,FALSE)</f>
        <v>#REF!</v>
      </c>
      <c r="H276" s="14" t="e">
        <f>+VLOOKUP(M276,#REF!,7,FALSE)</f>
        <v>#REF!</v>
      </c>
      <c r="I276" s="14"/>
      <c r="J276" s="14"/>
      <c r="K276" s="14"/>
      <c r="L276" s="14"/>
      <c r="M276" s="15" t="str">
        <f t="shared" si="140"/>
        <v>2026EG 2026GOECORCAPACITACIÓN DE PERSONAL DE ONPE Y SEDES (ODPE/ORC/PF) EN MATERIA ELECTORAL</v>
      </c>
      <c r="N276" s="15" t="s">
        <v>353</v>
      </c>
      <c r="O276" s="16"/>
      <c r="P276" s="14" t="s">
        <v>59</v>
      </c>
      <c r="Q276" s="14" t="s">
        <v>11</v>
      </c>
      <c r="R276" s="14" t="s">
        <v>60</v>
      </c>
      <c r="S276" s="14" t="s">
        <v>182</v>
      </c>
      <c r="T276" s="14" t="str">
        <f t="shared" si="141"/>
        <v>2.3</v>
      </c>
      <c r="U276" s="17" t="s">
        <v>75</v>
      </c>
      <c r="V276" s="15" t="s">
        <v>370</v>
      </c>
      <c r="W276" s="15"/>
      <c r="X276" s="14" t="s">
        <v>77</v>
      </c>
      <c r="Y276" s="18">
        <v>1</v>
      </c>
      <c r="Z276" s="19">
        <v>250</v>
      </c>
      <c r="AA276" s="14">
        <v>0</v>
      </c>
      <c r="AB276" s="14">
        <v>120</v>
      </c>
      <c r="AC276" s="14">
        <v>120</v>
      </c>
      <c r="AD276" s="14">
        <v>100</v>
      </c>
      <c r="AE276" s="20"/>
      <c r="AF276" s="20"/>
      <c r="AG276" s="20"/>
      <c r="AH276" s="20"/>
      <c r="AI276" s="20"/>
      <c r="AJ276" s="20"/>
      <c r="AK276" s="20"/>
      <c r="AL276" s="20"/>
      <c r="AM276" s="19">
        <f t="shared" si="142"/>
        <v>85000</v>
      </c>
      <c r="AN276" s="26" t="s">
        <v>3</v>
      </c>
      <c r="AO276" s="50">
        <f t="shared" si="143"/>
        <v>0</v>
      </c>
      <c r="AP276" s="50">
        <f t="shared" si="144"/>
        <v>30000</v>
      </c>
      <c r="AQ276" s="50">
        <f t="shared" si="145"/>
        <v>30000</v>
      </c>
      <c r="AR276" s="50">
        <f t="shared" si="146"/>
        <v>25000</v>
      </c>
      <c r="AS276" s="50">
        <f t="shared" si="147"/>
        <v>0</v>
      </c>
      <c r="AT276" s="50">
        <f t="shared" si="148"/>
        <v>0</v>
      </c>
      <c r="AU276" s="50">
        <f t="shared" si="149"/>
        <v>0</v>
      </c>
      <c r="AV276" s="50">
        <f t="shared" si="150"/>
        <v>0</v>
      </c>
      <c r="AW276" s="50">
        <f t="shared" si="151"/>
        <v>0</v>
      </c>
      <c r="AX276" s="50">
        <f t="shared" si="152"/>
        <v>0</v>
      </c>
      <c r="AY276" s="50">
        <f t="shared" si="153"/>
        <v>0</v>
      </c>
      <c r="AZ276" s="50">
        <f t="shared" si="154"/>
        <v>0</v>
      </c>
      <c r="BA276" s="50">
        <f t="shared" si="155"/>
        <v>85000</v>
      </c>
      <c r="BB276" s="50">
        <f t="shared" si="156"/>
        <v>0</v>
      </c>
    </row>
    <row r="277" spans="2:54" x14ac:dyDescent="0.25">
      <c r="B277" s="14">
        <v>2026</v>
      </c>
      <c r="C277" s="14">
        <v>479</v>
      </c>
      <c r="D277" s="15"/>
      <c r="E277" s="15"/>
      <c r="F277" s="15" t="s">
        <v>58</v>
      </c>
      <c r="G277" s="14" t="e">
        <f>+VLOOKUP(M277,#REF!,5,FALSE)</f>
        <v>#REF!</v>
      </c>
      <c r="H277" s="14" t="e">
        <f>+VLOOKUP(M277,#REF!,7,FALSE)</f>
        <v>#REF!</v>
      </c>
      <c r="I277" s="14"/>
      <c r="J277" s="14"/>
      <c r="K277" s="14"/>
      <c r="L277" s="14"/>
      <c r="M277" s="15" t="str">
        <f t="shared" si="140"/>
        <v>2026EG 2026GOECOROrganización y ejecución de la jornada electoral</v>
      </c>
      <c r="N277" s="15" t="s">
        <v>346</v>
      </c>
      <c r="O277" s="16"/>
      <c r="P277" s="14" t="s">
        <v>59</v>
      </c>
      <c r="Q277" s="14" t="s">
        <v>11</v>
      </c>
      <c r="R277" s="14" t="s">
        <v>60</v>
      </c>
      <c r="S277" s="14" t="s">
        <v>182</v>
      </c>
      <c r="T277" s="14" t="str">
        <f t="shared" si="141"/>
        <v>2.3</v>
      </c>
      <c r="U277" s="17" t="s">
        <v>108</v>
      </c>
      <c r="V277" s="15" t="s">
        <v>371</v>
      </c>
      <c r="W277" s="15"/>
      <c r="X277" s="14" t="s">
        <v>74</v>
      </c>
      <c r="Y277" s="18">
        <v>1</v>
      </c>
      <c r="Z277" s="19">
        <v>35</v>
      </c>
      <c r="AA277" s="14"/>
      <c r="AB277" s="14"/>
      <c r="AC277" s="14"/>
      <c r="AD277" s="14">
        <v>600</v>
      </c>
      <c r="AE277" s="20"/>
      <c r="AF277" s="20"/>
      <c r="AG277" s="20"/>
      <c r="AH277" s="20"/>
      <c r="AI277" s="20"/>
      <c r="AJ277" s="20"/>
      <c r="AK277" s="20"/>
      <c r="AL277" s="20"/>
      <c r="AM277" s="19">
        <f t="shared" si="142"/>
        <v>21000</v>
      </c>
      <c r="AN277" s="26" t="s">
        <v>3</v>
      </c>
      <c r="AO277" s="50">
        <f t="shared" si="143"/>
        <v>0</v>
      </c>
      <c r="AP277" s="50">
        <f t="shared" si="144"/>
        <v>0</v>
      </c>
      <c r="AQ277" s="50">
        <f t="shared" si="145"/>
        <v>0</v>
      </c>
      <c r="AR277" s="50">
        <f t="shared" si="146"/>
        <v>21000</v>
      </c>
      <c r="AS277" s="50">
        <f t="shared" si="147"/>
        <v>0</v>
      </c>
      <c r="AT277" s="50">
        <f t="shared" si="148"/>
        <v>0</v>
      </c>
      <c r="AU277" s="50">
        <f t="shared" si="149"/>
        <v>0</v>
      </c>
      <c r="AV277" s="50">
        <f t="shared" si="150"/>
        <v>0</v>
      </c>
      <c r="AW277" s="50">
        <f t="shared" si="151"/>
        <v>0</v>
      </c>
      <c r="AX277" s="50">
        <f t="shared" si="152"/>
        <v>0</v>
      </c>
      <c r="AY277" s="50">
        <f t="shared" si="153"/>
        <v>0</v>
      </c>
      <c r="AZ277" s="50">
        <f t="shared" si="154"/>
        <v>0</v>
      </c>
      <c r="BA277" s="50">
        <f t="shared" si="155"/>
        <v>21000</v>
      </c>
      <c r="BB277" s="50">
        <f t="shared" si="156"/>
        <v>0</v>
      </c>
    </row>
    <row r="278" spans="2:54" x14ac:dyDescent="0.25">
      <c r="B278" s="14">
        <v>2026</v>
      </c>
      <c r="C278" s="14">
        <v>479</v>
      </c>
      <c r="D278" s="15"/>
      <c r="E278" s="15"/>
      <c r="F278" s="15" t="s">
        <v>58</v>
      </c>
      <c r="G278" s="14" t="e">
        <f>+VLOOKUP(M278,#REF!,5,FALSE)</f>
        <v>#REF!</v>
      </c>
      <c r="H278" s="14" t="e">
        <f>+VLOOKUP(M278,#REF!,7,FALSE)</f>
        <v>#REF!</v>
      </c>
      <c r="I278" s="14"/>
      <c r="J278" s="14"/>
      <c r="K278" s="14"/>
      <c r="L278" s="14"/>
      <c r="M278" s="15" t="str">
        <f t="shared" si="140"/>
        <v>2026EG 2026GOECOROrganización y ejecución de la jornada electoral</v>
      </c>
      <c r="N278" s="15" t="s">
        <v>346</v>
      </c>
      <c r="O278" s="16"/>
      <c r="P278" s="14" t="s">
        <v>59</v>
      </c>
      <c r="Q278" s="14" t="s">
        <v>11</v>
      </c>
      <c r="R278" s="14" t="s">
        <v>60</v>
      </c>
      <c r="S278" s="14" t="s">
        <v>182</v>
      </c>
      <c r="T278" s="14" t="str">
        <f t="shared" si="141"/>
        <v>2.3</v>
      </c>
      <c r="U278" s="17" t="s">
        <v>108</v>
      </c>
      <c r="V278" s="15" t="s">
        <v>372</v>
      </c>
      <c r="W278" s="15"/>
      <c r="X278" s="14" t="s">
        <v>74</v>
      </c>
      <c r="Y278" s="18">
        <v>1</v>
      </c>
      <c r="Z278" s="19">
        <v>35</v>
      </c>
      <c r="AA278" s="14"/>
      <c r="AB278" s="14"/>
      <c r="AC278" s="14"/>
      <c r="AD278" s="14">
        <v>400</v>
      </c>
      <c r="AE278" s="20"/>
      <c r="AF278" s="20"/>
      <c r="AG278" s="20"/>
      <c r="AH278" s="20"/>
      <c r="AI278" s="20"/>
      <c r="AJ278" s="20"/>
      <c r="AK278" s="20"/>
      <c r="AL278" s="20"/>
      <c r="AM278" s="19">
        <f t="shared" si="142"/>
        <v>14000</v>
      </c>
      <c r="AN278" s="26" t="s">
        <v>3</v>
      </c>
      <c r="AO278" s="50">
        <f t="shared" si="143"/>
        <v>0</v>
      </c>
      <c r="AP278" s="50">
        <f t="shared" si="144"/>
        <v>0</v>
      </c>
      <c r="AQ278" s="50">
        <f t="shared" si="145"/>
        <v>0</v>
      </c>
      <c r="AR278" s="50">
        <f t="shared" si="146"/>
        <v>14000</v>
      </c>
      <c r="AS278" s="50">
        <f t="shared" si="147"/>
        <v>0</v>
      </c>
      <c r="AT278" s="50">
        <f t="shared" si="148"/>
        <v>0</v>
      </c>
      <c r="AU278" s="50">
        <f t="shared" si="149"/>
        <v>0</v>
      </c>
      <c r="AV278" s="50">
        <f t="shared" si="150"/>
        <v>0</v>
      </c>
      <c r="AW278" s="50">
        <f t="shared" si="151"/>
        <v>0</v>
      </c>
      <c r="AX278" s="50">
        <f t="shared" si="152"/>
        <v>0</v>
      </c>
      <c r="AY278" s="50">
        <f t="shared" si="153"/>
        <v>0</v>
      </c>
      <c r="AZ278" s="50">
        <f t="shared" si="154"/>
        <v>0</v>
      </c>
      <c r="BA278" s="50">
        <f t="shared" si="155"/>
        <v>14000</v>
      </c>
      <c r="BB278" s="50">
        <f t="shared" si="156"/>
        <v>0</v>
      </c>
    </row>
    <row r="279" spans="2:54" x14ac:dyDescent="0.25">
      <c r="B279" s="14">
        <v>2026</v>
      </c>
      <c r="C279" s="14">
        <v>479</v>
      </c>
      <c r="D279" s="15"/>
      <c r="E279" s="15"/>
      <c r="F279" s="15" t="s">
        <v>58</v>
      </c>
      <c r="G279" s="14" t="e">
        <f>+VLOOKUP(M279,#REF!,5,FALSE)</f>
        <v>#REF!</v>
      </c>
      <c r="H279" s="14" t="e">
        <f>+VLOOKUP(M279,#REF!,7,FALSE)</f>
        <v>#REF!</v>
      </c>
      <c r="I279" s="14"/>
      <c r="J279" s="14"/>
      <c r="K279" s="14"/>
      <c r="L279" s="14"/>
      <c r="M279" s="15" t="str">
        <f t="shared" si="140"/>
        <v>2026EG 2026GOECOROrganización y ejecución de la jornada electoral</v>
      </c>
      <c r="N279" s="15" t="s">
        <v>346</v>
      </c>
      <c r="O279" s="16"/>
      <c r="P279" s="14" t="s">
        <v>59</v>
      </c>
      <c r="Q279" s="14" t="s">
        <v>11</v>
      </c>
      <c r="R279" s="14" t="s">
        <v>60</v>
      </c>
      <c r="S279" s="14" t="s">
        <v>182</v>
      </c>
      <c r="T279" s="14" t="str">
        <f t="shared" si="141"/>
        <v>2.3</v>
      </c>
      <c r="U279" s="17" t="s">
        <v>108</v>
      </c>
      <c r="V279" s="15" t="s">
        <v>373</v>
      </c>
      <c r="W279" s="15"/>
      <c r="X279" s="14" t="s">
        <v>74</v>
      </c>
      <c r="Y279" s="18">
        <v>1</v>
      </c>
      <c r="Z279" s="19">
        <v>35</v>
      </c>
      <c r="AA279" s="14"/>
      <c r="AB279" s="14"/>
      <c r="AC279" s="14"/>
      <c r="AD279" s="14">
        <v>200</v>
      </c>
      <c r="AE279" s="20"/>
      <c r="AF279" s="20"/>
      <c r="AG279" s="20"/>
      <c r="AH279" s="20"/>
      <c r="AI279" s="20"/>
      <c r="AJ279" s="20"/>
      <c r="AK279" s="20"/>
      <c r="AL279" s="20"/>
      <c r="AM279" s="19">
        <f t="shared" si="142"/>
        <v>7000</v>
      </c>
      <c r="AN279" s="26" t="s">
        <v>3</v>
      </c>
      <c r="AO279" s="50">
        <f t="shared" si="143"/>
        <v>0</v>
      </c>
      <c r="AP279" s="50">
        <f t="shared" si="144"/>
        <v>0</v>
      </c>
      <c r="AQ279" s="50">
        <f t="shared" si="145"/>
        <v>0</v>
      </c>
      <c r="AR279" s="50">
        <f t="shared" si="146"/>
        <v>7000</v>
      </c>
      <c r="AS279" s="50">
        <f t="shared" si="147"/>
        <v>0</v>
      </c>
      <c r="AT279" s="50">
        <f t="shared" si="148"/>
        <v>0</v>
      </c>
      <c r="AU279" s="50">
        <f t="shared" si="149"/>
        <v>0</v>
      </c>
      <c r="AV279" s="50">
        <f t="shared" si="150"/>
        <v>0</v>
      </c>
      <c r="AW279" s="50">
        <f t="shared" si="151"/>
        <v>0</v>
      </c>
      <c r="AX279" s="50">
        <f t="shared" si="152"/>
        <v>0</v>
      </c>
      <c r="AY279" s="50">
        <f t="shared" si="153"/>
        <v>0</v>
      </c>
      <c r="AZ279" s="50">
        <f t="shared" si="154"/>
        <v>0</v>
      </c>
      <c r="BA279" s="50">
        <f t="shared" si="155"/>
        <v>7000</v>
      </c>
      <c r="BB279" s="50">
        <f t="shared" si="156"/>
        <v>0</v>
      </c>
    </row>
    <row r="280" spans="2:54" x14ac:dyDescent="0.25">
      <c r="B280" s="14">
        <v>2026</v>
      </c>
      <c r="C280" s="14">
        <v>479</v>
      </c>
      <c r="D280" s="15"/>
      <c r="E280" s="15"/>
      <c r="F280" s="15" t="s">
        <v>58</v>
      </c>
      <c r="G280" s="14" t="e">
        <f>+VLOOKUP(M280,#REF!,5,FALSE)</f>
        <v>#REF!</v>
      </c>
      <c r="H280" s="14" t="e">
        <f>+VLOOKUP(M280,#REF!,7,FALSE)</f>
        <v>#REF!</v>
      </c>
      <c r="I280" s="14"/>
      <c r="J280" s="14"/>
      <c r="K280" s="14"/>
      <c r="L280" s="14"/>
      <c r="M280" s="15" t="str">
        <f t="shared" si="140"/>
        <v xml:space="preserve">2026EG 2026GOECORCOMPENSAR A MIEMBROS DE MESA </v>
      </c>
      <c r="N280" s="15" t="s">
        <v>374</v>
      </c>
      <c r="O280" s="16"/>
      <c r="P280" s="14" t="s">
        <v>59</v>
      </c>
      <c r="Q280" s="14" t="s">
        <v>11</v>
      </c>
      <c r="R280" s="14" t="s">
        <v>60</v>
      </c>
      <c r="S280" s="14" t="s">
        <v>182</v>
      </c>
      <c r="T280" s="14" t="str">
        <f t="shared" si="141"/>
        <v>2.3</v>
      </c>
      <c r="U280" s="17" t="s">
        <v>375</v>
      </c>
      <c r="V280" s="15" t="s">
        <v>376</v>
      </c>
      <c r="W280" s="15"/>
      <c r="X280" s="14" t="s">
        <v>74</v>
      </c>
      <c r="Y280" s="18">
        <v>267273</v>
      </c>
      <c r="Z280" s="19">
        <v>160</v>
      </c>
      <c r="AA280" s="14"/>
      <c r="AB280" s="14"/>
      <c r="AC280" s="14"/>
      <c r="AD280" s="14">
        <v>267273</v>
      </c>
      <c r="AE280" s="20"/>
      <c r="AF280" s="20"/>
      <c r="AG280" s="20"/>
      <c r="AH280" s="20"/>
      <c r="AI280" s="20"/>
      <c r="AJ280" s="20"/>
      <c r="AK280" s="20"/>
      <c r="AL280" s="20"/>
      <c r="AM280" s="19">
        <f t="shared" si="142"/>
        <v>42763680</v>
      </c>
      <c r="AN280" s="26" t="s">
        <v>3</v>
      </c>
      <c r="AO280" s="50">
        <f t="shared" si="143"/>
        <v>0</v>
      </c>
      <c r="AP280" s="50">
        <f t="shared" si="144"/>
        <v>0</v>
      </c>
      <c r="AQ280" s="50">
        <f t="shared" si="145"/>
        <v>0</v>
      </c>
      <c r="AR280" s="50">
        <f t="shared" si="146"/>
        <v>42763680</v>
      </c>
      <c r="AS280" s="50">
        <f t="shared" si="147"/>
        <v>0</v>
      </c>
      <c r="AT280" s="50">
        <f t="shared" si="148"/>
        <v>0</v>
      </c>
      <c r="AU280" s="50">
        <f t="shared" si="149"/>
        <v>0</v>
      </c>
      <c r="AV280" s="50">
        <f t="shared" si="150"/>
        <v>0</v>
      </c>
      <c r="AW280" s="50">
        <f t="shared" si="151"/>
        <v>0</v>
      </c>
      <c r="AX280" s="50">
        <f t="shared" si="152"/>
        <v>0</v>
      </c>
      <c r="AY280" s="50">
        <f t="shared" si="153"/>
        <v>0</v>
      </c>
      <c r="AZ280" s="50">
        <f t="shared" si="154"/>
        <v>0</v>
      </c>
      <c r="BA280" s="50">
        <f t="shared" si="155"/>
        <v>42763680</v>
      </c>
      <c r="BB280" s="50">
        <f t="shared" si="156"/>
        <v>0</v>
      </c>
    </row>
    <row r="281" spans="2:54" x14ac:dyDescent="0.25">
      <c r="B281" s="14">
        <v>2026</v>
      </c>
      <c r="C281" s="14">
        <v>479</v>
      </c>
      <c r="D281" s="15"/>
      <c r="E281" s="15"/>
      <c r="F281" s="15" t="s">
        <v>58</v>
      </c>
      <c r="G281" s="14" t="e">
        <f>+VLOOKUP(M281,#REF!,5,FALSE)</f>
        <v>#REF!</v>
      </c>
      <c r="H281" s="14" t="e">
        <f>+VLOOKUP(M281,#REF!,7,FALSE)</f>
        <v>#REF!</v>
      </c>
      <c r="I281" s="14"/>
      <c r="J281" s="14"/>
      <c r="K281" s="14"/>
      <c r="L281" s="14"/>
      <c r="M281" s="15" t="str">
        <f t="shared" si="140"/>
        <v>2026EG 2026GOECOROrganización y ejecución de la jornada electoral</v>
      </c>
      <c r="N281" s="15" t="s">
        <v>346</v>
      </c>
      <c r="O281" s="16"/>
      <c r="P281" s="14" t="s">
        <v>59</v>
      </c>
      <c r="Q281" s="14" t="s">
        <v>11</v>
      </c>
      <c r="R281" s="14" t="s">
        <v>60</v>
      </c>
      <c r="S281" s="14" t="s">
        <v>182</v>
      </c>
      <c r="T281" s="14" t="str">
        <f t="shared" si="141"/>
        <v>2.3</v>
      </c>
      <c r="U281" s="17" t="s">
        <v>377</v>
      </c>
      <c r="V281" s="15" t="s">
        <v>378</v>
      </c>
      <c r="W281" s="15"/>
      <c r="X281" s="14" t="s">
        <v>74</v>
      </c>
      <c r="Y281" s="18">
        <v>4000</v>
      </c>
      <c r="Z281" s="19">
        <v>60</v>
      </c>
      <c r="AA281" s="14"/>
      <c r="AB281" s="14"/>
      <c r="AC281" s="14"/>
      <c r="AD281" s="14">
        <v>4000</v>
      </c>
      <c r="AE281" s="20"/>
      <c r="AF281" s="20"/>
      <c r="AG281" s="20"/>
      <c r="AH281" s="20"/>
      <c r="AI281" s="20"/>
      <c r="AJ281" s="20"/>
      <c r="AK281" s="20"/>
      <c r="AL281" s="20"/>
      <c r="AM281" s="19">
        <f t="shared" si="142"/>
        <v>240000</v>
      </c>
      <c r="AN281" s="26" t="s">
        <v>3</v>
      </c>
      <c r="AO281" s="50">
        <f t="shared" si="143"/>
        <v>0</v>
      </c>
      <c r="AP281" s="50">
        <f t="shared" si="144"/>
        <v>0</v>
      </c>
      <c r="AQ281" s="50">
        <f t="shared" si="145"/>
        <v>0</v>
      </c>
      <c r="AR281" s="50">
        <f t="shared" si="146"/>
        <v>240000</v>
      </c>
      <c r="AS281" s="50">
        <f t="shared" si="147"/>
        <v>0</v>
      </c>
      <c r="AT281" s="50">
        <f t="shared" si="148"/>
        <v>0</v>
      </c>
      <c r="AU281" s="50">
        <f t="shared" si="149"/>
        <v>0</v>
      </c>
      <c r="AV281" s="50">
        <f t="shared" si="150"/>
        <v>0</v>
      </c>
      <c r="AW281" s="50">
        <f t="shared" si="151"/>
        <v>0</v>
      </c>
      <c r="AX281" s="50">
        <f t="shared" si="152"/>
        <v>0</v>
      </c>
      <c r="AY281" s="50">
        <f t="shared" si="153"/>
        <v>0</v>
      </c>
      <c r="AZ281" s="50">
        <f t="shared" si="154"/>
        <v>0</v>
      </c>
      <c r="BA281" s="50">
        <f t="shared" si="155"/>
        <v>240000</v>
      </c>
      <c r="BB281" s="50">
        <f t="shared" si="156"/>
        <v>0</v>
      </c>
    </row>
    <row r="282" spans="2:54" x14ac:dyDescent="0.25">
      <c r="B282" s="14">
        <v>2026</v>
      </c>
      <c r="C282" s="14">
        <v>479</v>
      </c>
      <c r="D282" s="15"/>
      <c r="E282" s="15"/>
      <c r="F282" s="15" t="s">
        <v>58</v>
      </c>
      <c r="G282" s="14" t="e">
        <f>+VLOOKUP(M282,#REF!,5,FALSE)</f>
        <v>#REF!</v>
      </c>
      <c r="H282" s="14" t="e">
        <f>+VLOOKUP(M282,#REF!,7,FALSE)</f>
        <v>#REF!</v>
      </c>
      <c r="I282" s="14"/>
      <c r="J282" s="14"/>
      <c r="K282" s="14"/>
      <c r="L282" s="14"/>
      <c r="M282" s="15" t="str">
        <f t="shared" si="140"/>
        <v>2026EG 2026GOECORSUPERVISIÓN Y CONTROL DE LAS ACTIVIDADES DESCENTRALIZADAS</v>
      </c>
      <c r="N282" s="15" t="s">
        <v>351</v>
      </c>
      <c r="O282" s="16"/>
      <c r="P282" s="14" t="s">
        <v>59</v>
      </c>
      <c r="Q282" s="14" t="s">
        <v>11</v>
      </c>
      <c r="R282" s="14" t="s">
        <v>60</v>
      </c>
      <c r="S282" s="14" t="s">
        <v>182</v>
      </c>
      <c r="T282" s="14" t="str">
        <f t="shared" si="141"/>
        <v>2.3</v>
      </c>
      <c r="U282" s="17" t="s">
        <v>115</v>
      </c>
      <c r="V282" s="15" t="s">
        <v>379</v>
      </c>
      <c r="W282" s="15"/>
      <c r="X282" s="14" t="s">
        <v>74</v>
      </c>
      <c r="Y282" s="18">
        <v>1</v>
      </c>
      <c r="Z282" s="19">
        <v>665445</v>
      </c>
      <c r="AA282" s="14">
        <v>1</v>
      </c>
      <c r="AB282" s="14">
        <v>1</v>
      </c>
      <c r="AC282" s="14">
        <v>1</v>
      </c>
      <c r="AD282" s="14">
        <v>1</v>
      </c>
      <c r="AE282" s="20">
        <v>1</v>
      </c>
      <c r="AF282" s="20"/>
      <c r="AG282" s="20"/>
      <c r="AH282" s="20"/>
      <c r="AI282" s="20"/>
      <c r="AJ282" s="20"/>
      <c r="AK282" s="20"/>
      <c r="AL282" s="20"/>
      <c r="AM282" s="19">
        <f t="shared" si="142"/>
        <v>3327225</v>
      </c>
      <c r="AN282" s="26" t="s">
        <v>3</v>
      </c>
      <c r="AO282" s="50">
        <f t="shared" si="143"/>
        <v>665445</v>
      </c>
      <c r="AP282" s="50">
        <f t="shared" si="144"/>
        <v>665445</v>
      </c>
      <c r="AQ282" s="50">
        <f t="shared" si="145"/>
        <v>665445</v>
      </c>
      <c r="AR282" s="50">
        <f t="shared" si="146"/>
        <v>665445</v>
      </c>
      <c r="AS282" s="50">
        <f t="shared" si="147"/>
        <v>665445</v>
      </c>
      <c r="AT282" s="50">
        <f t="shared" si="148"/>
        <v>0</v>
      </c>
      <c r="AU282" s="50">
        <f t="shared" si="149"/>
        <v>0</v>
      </c>
      <c r="AV282" s="50">
        <f t="shared" si="150"/>
        <v>0</v>
      </c>
      <c r="AW282" s="50">
        <f t="shared" si="151"/>
        <v>0</v>
      </c>
      <c r="AX282" s="50">
        <f t="shared" si="152"/>
        <v>0</v>
      </c>
      <c r="AY282" s="50">
        <f t="shared" si="153"/>
        <v>0</v>
      </c>
      <c r="AZ282" s="50">
        <f t="shared" si="154"/>
        <v>0</v>
      </c>
      <c r="BA282" s="50">
        <f t="shared" si="155"/>
        <v>3327225</v>
      </c>
      <c r="BB282" s="50">
        <f t="shared" si="156"/>
        <v>0</v>
      </c>
    </row>
    <row r="283" spans="2:54" x14ac:dyDescent="0.25">
      <c r="B283" s="14">
        <v>2026</v>
      </c>
      <c r="C283" s="14">
        <v>479</v>
      </c>
      <c r="D283" s="15"/>
      <c r="E283" s="15"/>
      <c r="F283" s="15" t="s">
        <v>58</v>
      </c>
      <c r="G283" s="14" t="e">
        <f>+VLOOKUP(M283,#REF!,5,FALSE)</f>
        <v>#REF!</v>
      </c>
      <c r="H283" s="14" t="e">
        <f>+VLOOKUP(M283,#REF!,7,FALSE)</f>
        <v>#REF!</v>
      </c>
      <c r="I283" s="14"/>
      <c r="J283" s="14"/>
      <c r="K283" s="14"/>
      <c r="L283" s="14"/>
      <c r="M283" s="15" t="str">
        <f t="shared" si="140"/>
        <v>2026EG 2026GOECOROrganización y ejecución de la jornada electoral</v>
      </c>
      <c r="N283" s="15" t="s">
        <v>346</v>
      </c>
      <c r="O283" s="16"/>
      <c r="P283" s="14" t="s">
        <v>59</v>
      </c>
      <c r="Q283" s="14" t="s">
        <v>11</v>
      </c>
      <c r="R283" s="14" t="s">
        <v>60</v>
      </c>
      <c r="S283" s="14" t="s">
        <v>182</v>
      </c>
      <c r="T283" s="14" t="str">
        <f t="shared" si="141"/>
        <v>2.3</v>
      </c>
      <c r="U283" s="17" t="s">
        <v>120</v>
      </c>
      <c r="V283" s="15" t="s">
        <v>380</v>
      </c>
      <c r="W283" s="15"/>
      <c r="X283" s="14" t="s">
        <v>74</v>
      </c>
      <c r="Y283" s="18">
        <v>1</v>
      </c>
      <c r="Z283" s="19">
        <v>90000</v>
      </c>
      <c r="AA283" s="14">
        <v>1</v>
      </c>
      <c r="AB283" s="14"/>
      <c r="AC283" s="14"/>
      <c r="AD283" s="14"/>
      <c r="AE283" s="20"/>
      <c r="AF283" s="20"/>
      <c r="AG283" s="20"/>
      <c r="AH283" s="20"/>
      <c r="AI283" s="20"/>
      <c r="AJ283" s="20"/>
      <c r="AK283" s="20"/>
      <c r="AL283" s="20"/>
      <c r="AM283" s="19">
        <f t="shared" si="142"/>
        <v>90000</v>
      </c>
      <c r="AN283" s="26" t="s">
        <v>3</v>
      </c>
      <c r="AO283" s="50">
        <f t="shared" si="143"/>
        <v>90000</v>
      </c>
      <c r="AP283" s="50">
        <f t="shared" si="144"/>
        <v>0</v>
      </c>
      <c r="AQ283" s="50">
        <f t="shared" si="145"/>
        <v>0</v>
      </c>
      <c r="AR283" s="50">
        <f t="shared" si="146"/>
        <v>0</v>
      </c>
      <c r="AS283" s="50">
        <f t="shared" si="147"/>
        <v>0</v>
      </c>
      <c r="AT283" s="50">
        <f t="shared" si="148"/>
        <v>0</v>
      </c>
      <c r="AU283" s="50">
        <f t="shared" si="149"/>
        <v>0</v>
      </c>
      <c r="AV283" s="50">
        <f t="shared" si="150"/>
        <v>0</v>
      </c>
      <c r="AW283" s="50">
        <f t="shared" si="151"/>
        <v>0</v>
      </c>
      <c r="AX283" s="50">
        <f t="shared" si="152"/>
        <v>0</v>
      </c>
      <c r="AY283" s="50">
        <f t="shared" si="153"/>
        <v>0</v>
      </c>
      <c r="AZ283" s="50">
        <f t="shared" si="154"/>
        <v>0</v>
      </c>
      <c r="BA283" s="50">
        <f t="shared" si="155"/>
        <v>90000</v>
      </c>
      <c r="BB283" s="50">
        <f t="shared" si="156"/>
        <v>0</v>
      </c>
    </row>
    <row r="284" spans="2:54" x14ac:dyDescent="0.25">
      <c r="B284" s="14">
        <v>2026</v>
      </c>
      <c r="C284" s="14">
        <v>479</v>
      </c>
      <c r="D284" s="15"/>
      <c r="E284" s="15"/>
      <c r="F284" s="15" t="s">
        <v>58</v>
      </c>
      <c r="G284" s="14" t="e">
        <f>+VLOOKUP(M284,#REF!,5,FALSE)</f>
        <v>#REF!</v>
      </c>
      <c r="H284" s="14" t="e">
        <f>+VLOOKUP(M284,#REF!,7,FALSE)</f>
        <v>#REF!</v>
      </c>
      <c r="I284" s="14"/>
      <c r="J284" s="14"/>
      <c r="K284" s="14"/>
      <c r="L284" s="14"/>
      <c r="M284" s="15" t="str">
        <f t="shared" si="140"/>
        <v>2026EG 2026GOECOROrganización y ejecución de la jornada electoral</v>
      </c>
      <c r="N284" s="15" t="s">
        <v>346</v>
      </c>
      <c r="O284" s="16"/>
      <c r="P284" s="14" t="s">
        <v>59</v>
      </c>
      <c r="Q284" s="14" t="s">
        <v>11</v>
      </c>
      <c r="R284" s="14" t="s">
        <v>60</v>
      </c>
      <c r="S284" s="14" t="s">
        <v>182</v>
      </c>
      <c r="T284" s="14" t="str">
        <f t="shared" si="141"/>
        <v>2.3</v>
      </c>
      <c r="U284" s="17" t="s">
        <v>120</v>
      </c>
      <c r="V284" s="15" t="s">
        <v>381</v>
      </c>
      <c r="W284" s="15"/>
      <c r="X284" s="14" t="s">
        <v>74</v>
      </c>
      <c r="Y284" s="18">
        <v>1</v>
      </c>
      <c r="Z284" s="19">
        <v>35000</v>
      </c>
      <c r="AA284" s="14">
        <v>1</v>
      </c>
      <c r="AB284" s="14"/>
      <c r="AC284" s="14"/>
      <c r="AD284" s="14"/>
      <c r="AE284" s="20"/>
      <c r="AF284" s="20"/>
      <c r="AG284" s="20"/>
      <c r="AH284" s="20"/>
      <c r="AI284" s="20"/>
      <c r="AJ284" s="20"/>
      <c r="AK284" s="20"/>
      <c r="AL284" s="20"/>
      <c r="AM284" s="19">
        <f t="shared" si="142"/>
        <v>35000</v>
      </c>
      <c r="AN284" s="26" t="s">
        <v>3</v>
      </c>
      <c r="AO284" s="50">
        <f t="shared" si="143"/>
        <v>35000</v>
      </c>
      <c r="AP284" s="50">
        <f t="shared" si="144"/>
        <v>0</v>
      </c>
      <c r="AQ284" s="50">
        <f t="shared" si="145"/>
        <v>0</v>
      </c>
      <c r="AR284" s="50">
        <f t="shared" si="146"/>
        <v>0</v>
      </c>
      <c r="AS284" s="50">
        <f t="shared" si="147"/>
        <v>0</v>
      </c>
      <c r="AT284" s="50">
        <f t="shared" si="148"/>
        <v>0</v>
      </c>
      <c r="AU284" s="50">
        <f t="shared" si="149"/>
        <v>0</v>
      </c>
      <c r="AV284" s="50">
        <f t="shared" si="150"/>
        <v>0</v>
      </c>
      <c r="AW284" s="50">
        <f t="shared" si="151"/>
        <v>0</v>
      </c>
      <c r="AX284" s="50">
        <f t="shared" si="152"/>
        <v>0</v>
      </c>
      <c r="AY284" s="50">
        <f t="shared" si="153"/>
        <v>0</v>
      </c>
      <c r="AZ284" s="50">
        <f t="shared" si="154"/>
        <v>0</v>
      </c>
      <c r="BA284" s="50">
        <f t="shared" si="155"/>
        <v>35000</v>
      </c>
      <c r="BB284" s="50">
        <f t="shared" si="156"/>
        <v>0</v>
      </c>
    </row>
    <row r="285" spans="2:54" x14ac:dyDescent="0.25">
      <c r="B285" s="14">
        <v>2026</v>
      </c>
      <c r="C285" s="14">
        <v>479</v>
      </c>
      <c r="D285" s="15"/>
      <c r="E285" s="15"/>
      <c r="F285" s="15" t="s">
        <v>58</v>
      </c>
      <c r="G285" s="14" t="e">
        <f>+VLOOKUP(M285,#REF!,5,FALSE)</f>
        <v>#REF!</v>
      </c>
      <c r="H285" s="14" t="e">
        <f>+VLOOKUP(M285,#REF!,7,FALSE)</f>
        <v>#REF!</v>
      </c>
      <c r="I285" s="14"/>
      <c r="J285" s="14"/>
      <c r="K285" s="14"/>
      <c r="L285" s="14"/>
      <c r="M285" s="15" t="str">
        <f t="shared" si="140"/>
        <v>2026EG 2026GOECOROrganización y ejecución de la jornada electoral</v>
      </c>
      <c r="N285" s="15" t="s">
        <v>346</v>
      </c>
      <c r="O285" s="16"/>
      <c r="P285" s="14" t="s">
        <v>59</v>
      </c>
      <c r="Q285" s="14" t="s">
        <v>11</v>
      </c>
      <c r="R285" s="14" t="s">
        <v>60</v>
      </c>
      <c r="S285" s="14" t="s">
        <v>182</v>
      </c>
      <c r="T285" s="14" t="str">
        <f t="shared" si="141"/>
        <v>2.3</v>
      </c>
      <c r="U285" s="17" t="s">
        <v>67</v>
      </c>
      <c r="V285" s="15" t="s">
        <v>382</v>
      </c>
      <c r="W285" s="15"/>
      <c r="X285" s="14" t="s">
        <v>74</v>
      </c>
      <c r="Y285" s="18">
        <v>2</v>
      </c>
      <c r="Z285" s="19">
        <v>32000</v>
      </c>
      <c r="AA285" s="14">
        <v>1</v>
      </c>
      <c r="AB285" s="14"/>
      <c r="AC285" s="14"/>
      <c r="AD285" s="14"/>
      <c r="AE285" s="20"/>
      <c r="AF285" s="20"/>
      <c r="AG285" s="20"/>
      <c r="AH285" s="20"/>
      <c r="AI285" s="20"/>
      <c r="AJ285" s="20"/>
      <c r="AK285" s="20"/>
      <c r="AL285" s="20"/>
      <c r="AM285" s="19">
        <f t="shared" si="142"/>
        <v>32000</v>
      </c>
      <c r="AN285" s="26" t="s">
        <v>3</v>
      </c>
      <c r="AO285" s="50">
        <f t="shared" si="143"/>
        <v>32000</v>
      </c>
      <c r="AP285" s="50">
        <f t="shared" si="144"/>
        <v>0</v>
      </c>
      <c r="AQ285" s="50">
        <f t="shared" si="145"/>
        <v>0</v>
      </c>
      <c r="AR285" s="50">
        <f t="shared" si="146"/>
        <v>0</v>
      </c>
      <c r="AS285" s="50">
        <f t="shared" si="147"/>
        <v>0</v>
      </c>
      <c r="AT285" s="50">
        <f t="shared" si="148"/>
        <v>0</v>
      </c>
      <c r="AU285" s="50">
        <f t="shared" si="149"/>
        <v>0</v>
      </c>
      <c r="AV285" s="50">
        <f t="shared" si="150"/>
        <v>0</v>
      </c>
      <c r="AW285" s="50">
        <f t="shared" si="151"/>
        <v>0</v>
      </c>
      <c r="AX285" s="50">
        <f t="shared" si="152"/>
        <v>0</v>
      </c>
      <c r="AY285" s="50">
        <f t="shared" si="153"/>
        <v>0</v>
      </c>
      <c r="AZ285" s="50">
        <f t="shared" si="154"/>
        <v>0</v>
      </c>
      <c r="BA285" s="50">
        <f t="shared" si="155"/>
        <v>32000</v>
      </c>
      <c r="BB285" s="50">
        <f t="shared" si="156"/>
        <v>0</v>
      </c>
    </row>
    <row r="286" spans="2:54" x14ac:dyDescent="0.25">
      <c r="B286" s="14">
        <v>2026</v>
      </c>
      <c r="C286" s="14">
        <v>479</v>
      </c>
      <c r="D286" s="15"/>
      <c r="E286" s="15"/>
      <c r="F286" s="15" t="s">
        <v>58</v>
      </c>
      <c r="G286" s="14" t="e">
        <f>+VLOOKUP(M286,#REF!,5,FALSE)</f>
        <v>#REF!</v>
      </c>
      <c r="H286" s="14" t="e">
        <f>+VLOOKUP(M286,#REF!,7,FALSE)</f>
        <v>#REF!</v>
      </c>
      <c r="I286" s="14"/>
      <c r="J286" s="14"/>
      <c r="K286" s="14"/>
      <c r="L286" s="14"/>
      <c r="M286" s="15" t="str">
        <f t="shared" si="140"/>
        <v>2026EG 2026GOECORPRODUCCIÓN DE MATERIAL ELECTORAL DE CAPACITACIÓN</v>
      </c>
      <c r="N286" s="15" t="s">
        <v>196</v>
      </c>
      <c r="O286" s="16"/>
      <c r="P286" s="14" t="s">
        <v>59</v>
      </c>
      <c r="Q286" s="14" t="s">
        <v>11</v>
      </c>
      <c r="R286" s="14" t="s">
        <v>60</v>
      </c>
      <c r="S286" s="14" t="s">
        <v>182</v>
      </c>
      <c r="T286" s="14" t="str">
        <f t="shared" si="141"/>
        <v>2.3</v>
      </c>
      <c r="U286" s="17" t="s">
        <v>185</v>
      </c>
      <c r="V286" s="15" t="s">
        <v>383</v>
      </c>
      <c r="W286" s="15"/>
      <c r="X286" s="14" t="s">
        <v>74</v>
      </c>
      <c r="Y286" s="18">
        <v>1</v>
      </c>
      <c r="Z286" s="19">
        <v>66564</v>
      </c>
      <c r="AA286" s="14"/>
      <c r="AB286" s="14">
        <v>1</v>
      </c>
      <c r="AC286" s="14"/>
      <c r="AD286" s="14"/>
      <c r="AE286" s="20"/>
      <c r="AF286" s="20"/>
      <c r="AG286" s="20"/>
      <c r="AH286" s="20"/>
      <c r="AI286" s="20"/>
      <c r="AJ286" s="20"/>
      <c r="AK286" s="20"/>
      <c r="AL286" s="20"/>
      <c r="AM286" s="19">
        <f t="shared" si="142"/>
        <v>66564</v>
      </c>
      <c r="AN286" s="26" t="s">
        <v>3</v>
      </c>
      <c r="AO286" s="50">
        <f t="shared" si="143"/>
        <v>0</v>
      </c>
      <c r="AP286" s="50">
        <f t="shared" si="144"/>
        <v>66564</v>
      </c>
      <c r="AQ286" s="50">
        <f t="shared" si="145"/>
        <v>0</v>
      </c>
      <c r="AR286" s="50">
        <f t="shared" si="146"/>
        <v>0</v>
      </c>
      <c r="AS286" s="50">
        <f t="shared" si="147"/>
        <v>0</v>
      </c>
      <c r="AT286" s="50">
        <f t="shared" si="148"/>
        <v>0</v>
      </c>
      <c r="AU286" s="50">
        <f t="shared" si="149"/>
        <v>0</v>
      </c>
      <c r="AV286" s="50">
        <f t="shared" si="150"/>
        <v>0</v>
      </c>
      <c r="AW286" s="50">
        <f t="shared" si="151"/>
        <v>0</v>
      </c>
      <c r="AX286" s="50">
        <f t="shared" si="152"/>
        <v>0</v>
      </c>
      <c r="AY286" s="50">
        <f t="shared" si="153"/>
        <v>0</v>
      </c>
      <c r="AZ286" s="50">
        <f t="shared" si="154"/>
        <v>0</v>
      </c>
      <c r="BA286" s="50">
        <f t="shared" si="155"/>
        <v>66564</v>
      </c>
      <c r="BB286" s="50">
        <f t="shared" si="156"/>
        <v>0</v>
      </c>
    </row>
    <row r="287" spans="2:54" x14ac:dyDescent="0.25">
      <c r="B287" s="14">
        <v>2026</v>
      </c>
      <c r="C287" s="14">
        <v>479</v>
      </c>
      <c r="D287" s="15"/>
      <c r="E287" s="15"/>
      <c r="F287" s="15" t="s">
        <v>58</v>
      </c>
      <c r="G287" s="14" t="e">
        <f>+VLOOKUP(M287,#REF!,5,FALSE)</f>
        <v>#REF!</v>
      </c>
      <c r="H287" s="14" t="e">
        <f>+VLOOKUP(M287,#REF!,7,FALSE)</f>
        <v>#REF!</v>
      </c>
      <c r="I287" s="14"/>
      <c r="J287" s="14"/>
      <c r="K287" s="14"/>
      <c r="L287" s="14"/>
      <c r="M287" s="15" t="str">
        <f t="shared" si="140"/>
        <v>2026EG 2026GOECORPRODUCCIÓN DE MATERIAL ELECTORAL DE CAPACITACIÓN</v>
      </c>
      <c r="N287" s="15" t="s">
        <v>196</v>
      </c>
      <c r="O287" s="16"/>
      <c r="P287" s="14" t="s">
        <v>59</v>
      </c>
      <c r="Q287" s="14" t="s">
        <v>11</v>
      </c>
      <c r="R287" s="14" t="s">
        <v>60</v>
      </c>
      <c r="S287" s="14" t="s">
        <v>182</v>
      </c>
      <c r="T287" s="14" t="str">
        <f t="shared" si="141"/>
        <v>2.3</v>
      </c>
      <c r="U287" s="17" t="s">
        <v>185</v>
      </c>
      <c r="V287" s="15" t="s">
        <v>384</v>
      </c>
      <c r="W287" s="15"/>
      <c r="X287" s="14" t="s">
        <v>74</v>
      </c>
      <c r="Y287" s="18">
        <v>1</v>
      </c>
      <c r="Z287" s="19">
        <v>105000</v>
      </c>
      <c r="AA287" s="14"/>
      <c r="AB287" s="14">
        <v>1</v>
      </c>
      <c r="AC287" s="14"/>
      <c r="AD287" s="14"/>
      <c r="AE287" s="20"/>
      <c r="AF287" s="20"/>
      <c r="AG287" s="20"/>
      <c r="AH287" s="20"/>
      <c r="AI287" s="20"/>
      <c r="AJ287" s="20"/>
      <c r="AK287" s="20"/>
      <c r="AL287" s="20"/>
      <c r="AM287" s="19">
        <f t="shared" si="142"/>
        <v>105000</v>
      </c>
      <c r="AN287" s="26" t="s">
        <v>3</v>
      </c>
      <c r="AO287" s="50">
        <f t="shared" si="143"/>
        <v>0</v>
      </c>
      <c r="AP287" s="50">
        <f t="shared" si="144"/>
        <v>105000</v>
      </c>
      <c r="AQ287" s="50">
        <f t="shared" si="145"/>
        <v>0</v>
      </c>
      <c r="AR287" s="50">
        <f t="shared" si="146"/>
        <v>0</v>
      </c>
      <c r="AS287" s="50">
        <f t="shared" si="147"/>
        <v>0</v>
      </c>
      <c r="AT287" s="50">
        <f t="shared" si="148"/>
        <v>0</v>
      </c>
      <c r="AU287" s="50">
        <f t="shared" si="149"/>
        <v>0</v>
      </c>
      <c r="AV287" s="50">
        <f t="shared" si="150"/>
        <v>0</v>
      </c>
      <c r="AW287" s="50">
        <f t="shared" si="151"/>
        <v>0</v>
      </c>
      <c r="AX287" s="50">
        <f t="shared" si="152"/>
        <v>0</v>
      </c>
      <c r="AY287" s="50">
        <f t="shared" si="153"/>
        <v>0</v>
      </c>
      <c r="AZ287" s="50">
        <f t="shared" si="154"/>
        <v>0</v>
      </c>
      <c r="BA287" s="50">
        <f t="shared" si="155"/>
        <v>105000</v>
      </c>
      <c r="BB287" s="50">
        <f t="shared" si="156"/>
        <v>0</v>
      </c>
    </row>
    <row r="288" spans="2:54" x14ac:dyDescent="0.25">
      <c r="B288" s="14">
        <v>2026</v>
      </c>
      <c r="C288" s="14">
        <v>479</v>
      </c>
      <c r="D288" s="15"/>
      <c r="E288" s="15"/>
      <c r="F288" s="15" t="s">
        <v>58</v>
      </c>
      <c r="G288" s="14" t="e">
        <f>+VLOOKUP(M288,#REF!,5,FALSE)</f>
        <v>#REF!</v>
      </c>
      <c r="H288" s="14" t="e">
        <f>+VLOOKUP(M288,#REF!,7,FALSE)</f>
        <v>#REF!</v>
      </c>
      <c r="I288" s="14"/>
      <c r="J288" s="14"/>
      <c r="K288" s="14"/>
      <c r="L288" s="14"/>
      <c r="M288" s="15" t="str">
        <f t="shared" si="140"/>
        <v>2026EG 2026GOECORPRODUCCIÓN DE MATERIAL ELECTORAL DE CAPACITACIÓN</v>
      </c>
      <c r="N288" s="15" t="s">
        <v>196</v>
      </c>
      <c r="O288" s="16"/>
      <c r="P288" s="14" t="s">
        <v>59</v>
      </c>
      <c r="Q288" s="14" t="s">
        <v>11</v>
      </c>
      <c r="R288" s="14" t="s">
        <v>60</v>
      </c>
      <c r="S288" s="14" t="s">
        <v>182</v>
      </c>
      <c r="T288" s="14" t="str">
        <f t="shared" si="141"/>
        <v>2.3</v>
      </c>
      <c r="U288" s="17" t="s">
        <v>185</v>
      </c>
      <c r="V288" s="15" t="s">
        <v>385</v>
      </c>
      <c r="W288" s="15"/>
      <c r="X288" s="14" t="s">
        <v>74</v>
      </c>
      <c r="Y288" s="18">
        <v>1</v>
      </c>
      <c r="Z288" s="19">
        <v>93100</v>
      </c>
      <c r="AA288" s="14">
        <v>1</v>
      </c>
      <c r="AB288" s="14"/>
      <c r="AC288" s="14"/>
      <c r="AD288" s="14"/>
      <c r="AE288" s="20"/>
      <c r="AF288" s="20"/>
      <c r="AG288" s="20"/>
      <c r="AH288" s="20"/>
      <c r="AI288" s="20"/>
      <c r="AJ288" s="20"/>
      <c r="AK288" s="20"/>
      <c r="AL288" s="20"/>
      <c r="AM288" s="19">
        <f t="shared" si="142"/>
        <v>93100</v>
      </c>
      <c r="AN288" s="26" t="s">
        <v>3</v>
      </c>
      <c r="AO288" s="50">
        <f t="shared" si="143"/>
        <v>93100</v>
      </c>
      <c r="AP288" s="50">
        <f t="shared" si="144"/>
        <v>0</v>
      </c>
      <c r="AQ288" s="50">
        <f t="shared" si="145"/>
        <v>0</v>
      </c>
      <c r="AR288" s="50">
        <f t="shared" si="146"/>
        <v>0</v>
      </c>
      <c r="AS288" s="50">
        <f t="shared" si="147"/>
        <v>0</v>
      </c>
      <c r="AT288" s="50">
        <f t="shared" si="148"/>
        <v>0</v>
      </c>
      <c r="AU288" s="50">
        <f t="shared" si="149"/>
        <v>0</v>
      </c>
      <c r="AV288" s="50">
        <f t="shared" si="150"/>
        <v>0</v>
      </c>
      <c r="AW288" s="50">
        <f t="shared" si="151"/>
        <v>0</v>
      </c>
      <c r="AX288" s="50">
        <f t="shared" si="152"/>
        <v>0</v>
      </c>
      <c r="AY288" s="50">
        <f t="shared" si="153"/>
        <v>0</v>
      </c>
      <c r="AZ288" s="50">
        <f t="shared" si="154"/>
        <v>0</v>
      </c>
      <c r="BA288" s="50">
        <f t="shared" si="155"/>
        <v>93100</v>
      </c>
      <c r="BB288" s="50">
        <f t="shared" si="156"/>
        <v>0</v>
      </c>
    </row>
    <row r="289" spans="2:54" x14ac:dyDescent="0.25">
      <c r="B289" s="14">
        <v>2026</v>
      </c>
      <c r="C289" s="14">
        <v>479</v>
      </c>
      <c r="D289" s="15"/>
      <c r="E289" s="15"/>
      <c r="F289" s="15" t="s">
        <v>58</v>
      </c>
      <c r="G289" s="14" t="e">
        <f>+VLOOKUP(M289,#REF!,5,FALSE)</f>
        <v>#REF!</v>
      </c>
      <c r="H289" s="14" t="e">
        <f>+VLOOKUP(M289,#REF!,7,FALSE)</f>
        <v>#REF!</v>
      </c>
      <c r="I289" s="14"/>
      <c r="J289" s="14"/>
      <c r="K289" s="14"/>
      <c r="L289" s="14"/>
      <c r="M289" s="15" t="str">
        <f t="shared" si="140"/>
        <v>2026EG 2026GOECORPRODUCCIÓN DE MATERIAL ELECTORAL DE CAPACITACIÓN</v>
      </c>
      <c r="N289" s="15" t="s">
        <v>196</v>
      </c>
      <c r="O289" s="16"/>
      <c r="P289" s="14" t="s">
        <v>59</v>
      </c>
      <c r="Q289" s="14" t="s">
        <v>11</v>
      </c>
      <c r="R289" s="14" t="s">
        <v>60</v>
      </c>
      <c r="S289" s="14" t="s">
        <v>182</v>
      </c>
      <c r="T289" s="14" t="str">
        <f t="shared" si="141"/>
        <v>2.3</v>
      </c>
      <c r="U289" s="17" t="s">
        <v>185</v>
      </c>
      <c r="V289" s="15" t="s">
        <v>386</v>
      </c>
      <c r="W289" s="15"/>
      <c r="X289" s="14" t="s">
        <v>74</v>
      </c>
      <c r="Y289" s="18">
        <v>1</v>
      </c>
      <c r="Z289" s="19">
        <v>32000</v>
      </c>
      <c r="AA289" s="14">
        <v>1</v>
      </c>
      <c r="AB289" s="14"/>
      <c r="AC289" s="14"/>
      <c r="AD289" s="14"/>
      <c r="AE289" s="20"/>
      <c r="AF289" s="20"/>
      <c r="AG289" s="20"/>
      <c r="AH289" s="20"/>
      <c r="AI289" s="20"/>
      <c r="AJ289" s="20"/>
      <c r="AK289" s="20"/>
      <c r="AL289" s="20"/>
      <c r="AM289" s="19">
        <f t="shared" si="142"/>
        <v>32000</v>
      </c>
      <c r="AN289" s="26" t="s">
        <v>3</v>
      </c>
      <c r="AO289" s="50">
        <f t="shared" si="143"/>
        <v>32000</v>
      </c>
      <c r="AP289" s="50">
        <f t="shared" si="144"/>
        <v>0</v>
      </c>
      <c r="AQ289" s="50">
        <f t="shared" si="145"/>
        <v>0</v>
      </c>
      <c r="AR289" s="50">
        <f t="shared" si="146"/>
        <v>0</v>
      </c>
      <c r="AS289" s="50">
        <f t="shared" si="147"/>
        <v>0</v>
      </c>
      <c r="AT289" s="50">
        <f t="shared" si="148"/>
        <v>0</v>
      </c>
      <c r="AU289" s="50">
        <f t="shared" si="149"/>
        <v>0</v>
      </c>
      <c r="AV289" s="50">
        <f t="shared" si="150"/>
        <v>0</v>
      </c>
      <c r="AW289" s="50">
        <f t="shared" si="151"/>
        <v>0</v>
      </c>
      <c r="AX289" s="50">
        <f t="shared" si="152"/>
        <v>0</v>
      </c>
      <c r="AY289" s="50">
        <f t="shared" si="153"/>
        <v>0</v>
      </c>
      <c r="AZ289" s="50">
        <f t="shared" si="154"/>
        <v>0</v>
      </c>
      <c r="BA289" s="50">
        <f t="shared" si="155"/>
        <v>32000</v>
      </c>
      <c r="BB289" s="50">
        <f t="shared" si="156"/>
        <v>0</v>
      </c>
    </row>
    <row r="290" spans="2:54" x14ac:dyDescent="0.25">
      <c r="B290" s="14">
        <v>2026</v>
      </c>
      <c r="C290" s="14">
        <v>479</v>
      </c>
      <c r="D290" s="15"/>
      <c r="E290" s="15"/>
      <c r="F290" s="15" t="s">
        <v>58</v>
      </c>
      <c r="G290" s="14" t="e">
        <f>+VLOOKUP(M290,#REF!,5,FALSE)</f>
        <v>#REF!</v>
      </c>
      <c r="H290" s="14" t="e">
        <f>+VLOOKUP(M290,#REF!,7,FALSE)</f>
        <v>#REF!</v>
      </c>
      <c r="I290" s="14"/>
      <c r="J290" s="14"/>
      <c r="K290" s="14"/>
      <c r="L290" s="14"/>
      <c r="M290" s="15" t="str">
        <f t="shared" si="140"/>
        <v>2026EG 2026GOECORPRODUCCIÓN DE MATERIAL ELECTORAL DE CAPACITACIÓN</v>
      </c>
      <c r="N290" s="15" t="s">
        <v>196</v>
      </c>
      <c r="O290" s="16"/>
      <c r="P290" s="14" t="s">
        <v>59</v>
      </c>
      <c r="Q290" s="14" t="s">
        <v>11</v>
      </c>
      <c r="R290" s="14" t="s">
        <v>60</v>
      </c>
      <c r="S290" s="14" t="s">
        <v>182</v>
      </c>
      <c r="T290" s="14" t="str">
        <f t="shared" si="141"/>
        <v>2.3</v>
      </c>
      <c r="U290" s="17" t="s">
        <v>185</v>
      </c>
      <c r="V290" s="15" t="s">
        <v>387</v>
      </c>
      <c r="W290" s="15"/>
      <c r="X290" s="14" t="s">
        <v>74</v>
      </c>
      <c r="Y290" s="18">
        <v>1</v>
      </c>
      <c r="Z290" s="19">
        <v>77000</v>
      </c>
      <c r="AA290" s="14"/>
      <c r="AB290" s="14">
        <v>1</v>
      </c>
      <c r="AC290" s="14"/>
      <c r="AD290" s="14"/>
      <c r="AE290" s="20"/>
      <c r="AF290" s="20"/>
      <c r="AG290" s="20"/>
      <c r="AH290" s="20"/>
      <c r="AI290" s="20"/>
      <c r="AJ290" s="20"/>
      <c r="AK290" s="20"/>
      <c r="AL290" s="20"/>
      <c r="AM290" s="19">
        <f t="shared" si="142"/>
        <v>77000</v>
      </c>
      <c r="AN290" s="26" t="s">
        <v>3</v>
      </c>
      <c r="AO290" s="50">
        <f t="shared" si="143"/>
        <v>0</v>
      </c>
      <c r="AP290" s="50">
        <f t="shared" si="144"/>
        <v>77000</v>
      </c>
      <c r="AQ290" s="50">
        <f t="shared" si="145"/>
        <v>0</v>
      </c>
      <c r="AR290" s="50">
        <f t="shared" si="146"/>
        <v>0</v>
      </c>
      <c r="AS290" s="50">
        <f t="shared" si="147"/>
        <v>0</v>
      </c>
      <c r="AT290" s="50">
        <f t="shared" si="148"/>
        <v>0</v>
      </c>
      <c r="AU290" s="50">
        <f t="shared" si="149"/>
        <v>0</v>
      </c>
      <c r="AV290" s="50">
        <f t="shared" si="150"/>
        <v>0</v>
      </c>
      <c r="AW290" s="50">
        <f t="shared" si="151"/>
        <v>0</v>
      </c>
      <c r="AX290" s="50">
        <f t="shared" si="152"/>
        <v>0</v>
      </c>
      <c r="AY290" s="50">
        <f t="shared" si="153"/>
        <v>0</v>
      </c>
      <c r="AZ290" s="50">
        <f t="shared" si="154"/>
        <v>0</v>
      </c>
      <c r="BA290" s="50">
        <f t="shared" si="155"/>
        <v>77000</v>
      </c>
      <c r="BB290" s="50">
        <f t="shared" si="156"/>
        <v>0</v>
      </c>
    </row>
    <row r="291" spans="2:54" x14ac:dyDescent="0.25">
      <c r="B291" s="14">
        <v>2026</v>
      </c>
      <c r="C291" s="14">
        <v>479</v>
      </c>
      <c r="D291" s="15"/>
      <c r="E291" s="15"/>
      <c r="F291" s="15" t="s">
        <v>58</v>
      </c>
      <c r="G291" s="14" t="e">
        <f>+VLOOKUP(M291,#REF!,5,FALSE)</f>
        <v>#REF!</v>
      </c>
      <c r="H291" s="14" t="e">
        <f>+VLOOKUP(M291,#REF!,7,FALSE)</f>
        <v>#REF!</v>
      </c>
      <c r="I291" s="14"/>
      <c r="J291" s="14"/>
      <c r="K291" s="14"/>
      <c r="L291" s="14"/>
      <c r="M291" s="15" t="str">
        <f t="shared" si="140"/>
        <v>2026EG 2026GOECORPRODUCCIÓN DE MATERIAL ELECTORAL DE CAPACITACIÓN</v>
      </c>
      <c r="N291" s="15" t="s">
        <v>196</v>
      </c>
      <c r="O291" s="16"/>
      <c r="P291" s="14" t="s">
        <v>59</v>
      </c>
      <c r="Q291" s="14" t="s">
        <v>11</v>
      </c>
      <c r="R291" s="14" t="s">
        <v>60</v>
      </c>
      <c r="S291" s="14" t="s">
        <v>182</v>
      </c>
      <c r="T291" s="14" t="str">
        <f t="shared" si="141"/>
        <v>2.3</v>
      </c>
      <c r="U291" s="17" t="s">
        <v>185</v>
      </c>
      <c r="V291" s="15" t="s">
        <v>388</v>
      </c>
      <c r="W291" s="15"/>
      <c r="X291" s="14" t="s">
        <v>74</v>
      </c>
      <c r="Y291" s="18">
        <v>1</v>
      </c>
      <c r="Z291" s="19">
        <v>64000</v>
      </c>
      <c r="AA291" s="14">
        <v>1</v>
      </c>
      <c r="AB291" s="14"/>
      <c r="AC291" s="14"/>
      <c r="AD291" s="14"/>
      <c r="AE291" s="20"/>
      <c r="AF291" s="20"/>
      <c r="AG291" s="20"/>
      <c r="AH291" s="20"/>
      <c r="AI291" s="20"/>
      <c r="AJ291" s="20"/>
      <c r="AK291" s="20"/>
      <c r="AL291" s="20"/>
      <c r="AM291" s="19">
        <f t="shared" si="142"/>
        <v>64000</v>
      </c>
      <c r="AN291" s="26" t="s">
        <v>3</v>
      </c>
      <c r="AO291" s="50">
        <f t="shared" si="143"/>
        <v>64000</v>
      </c>
      <c r="AP291" s="50">
        <f t="shared" si="144"/>
        <v>0</v>
      </c>
      <c r="AQ291" s="50">
        <f t="shared" si="145"/>
        <v>0</v>
      </c>
      <c r="AR291" s="50">
        <f t="shared" si="146"/>
        <v>0</v>
      </c>
      <c r="AS291" s="50">
        <f t="shared" si="147"/>
        <v>0</v>
      </c>
      <c r="AT291" s="50">
        <f t="shared" si="148"/>
        <v>0</v>
      </c>
      <c r="AU291" s="50">
        <f t="shared" si="149"/>
        <v>0</v>
      </c>
      <c r="AV291" s="50">
        <f t="shared" si="150"/>
        <v>0</v>
      </c>
      <c r="AW291" s="50">
        <f t="shared" si="151"/>
        <v>0</v>
      </c>
      <c r="AX291" s="50">
        <f t="shared" si="152"/>
        <v>0</v>
      </c>
      <c r="AY291" s="50">
        <f t="shared" si="153"/>
        <v>0</v>
      </c>
      <c r="AZ291" s="50">
        <f t="shared" si="154"/>
        <v>0</v>
      </c>
      <c r="BA291" s="50">
        <f t="shared" si="155"/>
        <v>64000</v>
      </c>
      <c r="BB291" s="50">
        <f t="shared" si="156"/>
        <v>0</v>
      </c>
    </row>
    <row r="292" spans="2:54" x14ac:dyDescent="0.25">
      <c r="B292" s="14">
        <v>2026</v>
      </c>
      <c r="C292" s="14">
        <v>479</v>
      </c>
      <c r="D292" s="15"/>
      <c r="E292" s="15"/>
      <c r="F292" s="15" t="s">
        <v>58</v>
      </c>
      <c r="G292" s="14" t="e">
        <f>+VLOOKUP(M292,#REF!,5,FALSE)</f>
        <v>#REF!</v>
      </c>
      <c r="H292" s="14" t="e">
        <f>+VLOOKUP(M292,#REF!,7,FALSE)</f>
        <v>#REF!</v>
      </c>
      <c r="I292" s="14"/>
      <c r="J292" s="14"/>
      <c r="K292" s="14"/>
      <c r="L292" s="14"/>
      <c r="M292" s="15" t="str">
        <f t="shared" si="140"/>
        <v>2026EG 2026GOECORPRODUCCIÓN DE MATERIAL ELECTORAL DE CAPACITACIÓN</v>
      </c>
      <c r="N292" s="15" t="s">
        <v>196</v>
      </c>
      <c r="O292" s="16"/>
      <c r="P292" s="14" t="s">
        <v>59</v>
      </c>
      <c r="Q292" s="14" t="s">
        <v>11</v>
      </c>
      <c r="R292" s="14" t="s">
        <v>60</v>
      </c>
      <c r="S292" s="14" t="s">
        <v>182</v>
      </c>
      <c r="T292" s="14" t="str">
        <f t="shared" si="141"/>
        <v>2.3</v>
      </c>
      <c r="U292" s="17" t="s">
        <v>185</v>
      </c>
      <c r="V292" s="15" t="s">
        <v>389</v>
      </c>
      <c r="W292" s="15"/>
      <c r="X292" s="14" t="s">
        <v>74</v>
      </c>
      <c r="Y292" s="18">
        <v>1</v>
      </c>
      <c r="Z292" s="19">
        <v>67500</v>
      </c>
      <c r="AA292" s="14"/>
      <c r="AB292" s="14">
        <v>1</v>
      </c>
      <c r="AC292" s="14"/>
      <c r="AD292" s="14"/>
      <c r="AE292" s="20"/>
      <c r="AF292" s="20"/>
      <c r="AG292" s="20"/>
      <c r="AH292" s="20"/>
      <c r="AI292" s="20"/>
      <c r="AJ292" s="20"/>
      <c r="AK292" s="20"/>
      <c r="AL292" s="20"/>
      <c r="AM292" s="19">
        <f t="shared" si="142"/>
        <v>67500</v>
      </c>
      <c r="AN292" s="26" t="s">
        <v>3</v>
      </c>
      <c r="AO292" s="50">
        <f t="shared" si="143"/>
        <v>0</v>
      </c>
      <c r="AP292" s="50">
        <f t="shared" si="144"/>
        <v>67500</v>
      </c>
      <c r="AQ292" s="50">
        <f t="shared" si="145"/>
        <v>0</v>
      </c>
      <c r="AR292" s="50">
        <f t="shared" si="146"/>
        <v>0</v>
      </c>
      <c r="AS292" s="50">
        <f t="shared" si="147"/>
        <v>0</v>
      </c>
      <c r="AT292" s="50">
        <f t="shared" si="148"/>
        <v>0</v>
      </c>
      <c r="AU292" s="50">
        <f t="shared" si="149"/>
        <v>0</v>
      </c>
      <c r="AV292" s="50">
        <f t="shared" si="150"/>
        <v>0</v>
      </c>
      <c r="AW292" s="50">
        <f t="shared" si="151"/>
        <v>0</v>
      </c>
      <c r="AX292" s="50">
        <f t="shared" si="152"/>
        <v>0</v>
      </c>
      <c r="AY292" s="50">
        <f t="shared" si="153"/>
        <v>0</v>
      </c>
      <c r="AZ292" s="50">
        <f t="shared" si="154"/>
        <v>0</v>
      </c>
      <c r="BA292" s="50">
        <f t="shared" si="155"/>
        <v>67500</v>
      </c>
      <c r="BB292" s="50">
        <f t="shared" si="156"/>
        <v>0</v>
      </c>
    </row>
    <row r="293" spans="2:54" x14ac:dyDescent="0.25">
      <c r="B293" s="14">
        <v>2026</v>
      </c>
      <c r="C293" s="14">
        <v>479</v>
      </c>
      <c r="D293" s="15"/>
      <c r="E293" s="15"/>
      <c r="F293" s="15" t="s">
        <v>58</v>
      </c>
      <c r="G293" s="14" t="e">
        <f>+VLOOKUP(M293,#REF!,5,FALSE)</f>
        <v>#REF!</v>
      </c>
      <c r="H293" s="14" t="e">
        <f>+VLOOKUP(M293,#REF!,7,FALSE)</f>
        <v>#REF!</v>
      </c>
      <c r="I293" s="14"/>
      <c r="J293" s="14"/>
      <c r="K293" s="14"/>
      <c r="L293" s="14"/>
      <c r="M293" s="15" t="str">
        <f t="shared" si="140"/>
        <v>2026EG 2026GOECORPRODUCCIÓN DE MATERIAL ELECTORAL DE CAPACITACIÓN</v>
      </c>
      <c r="N293" s="15" t="s">
        <v>196</v>
      </c>
      <c r="O293" s="16"/>
      <c r="P293" s="14" t="s">
        <v>59</v>
      </c>
      <c r="Q293" s="14" t="s">
        <v>11</v>
      </c>
      <c r="R293" s="14" t="s">
        <v>60</v>
      </c>
      <c r="S293" s="14" t="s">
        <v>182</v>
      </c>
      <c r="T293" s="14" t="str">
        <f t="shared" si="141"/>
        <v>2.3</v>
      </c>
      <c r="U293" s="17" t="s">
        <v>185</v>
      </c>
      <c r="V293" s="15" t="s">
        <v>390</v>
      </c>
      <c r="W293" s="15"/>
      <c r="X293" s="14" t="s">
        <v>74</v>
      </c>
      <c r="Y293" s="18">
        <v>1</v>
      </c>
      <c r="Z293" s="19">
        <v>316400</v>
      </c>
      <c r="AA293" s="14">
        <v>1</v>
      </c>
      <c r="AB293" s="14"/>
      <c r="AC293" s="14"/>
      <c r="AD293" s="14"/>
      <c r="AE293" s="20"/>
      <c r="AF293" s="20"/>
      <c r="AG293" s="20"/>
      <c r="AH293" s="20"/>
      <c r="AI293" s="20"/>
      <c r="AJ293" s="20"/>
      <c r="AK293" s="20"/>
      <c r="AL293" s="20"/>
      <c r="AM293" s="19">
        <f t="shared" si="142"/>
        <v>316400</v>
      </c>
      <c r="AN293" s="26" t="s">
        <v>3</v>
      </c>
      <c r="AO293" s="50">
        <f t="shared" si="143"/>
        <v>316400</v>
      </c>
      <c r="AP293" s="50">
        <f t="shared" si="144"/>
        <v>0</v>
      </c>
      <c r="AQ293" s="50">
        <f t="shared" si="145"/>
        <v>0</v>
      </c>
      <c r="AR293" s="50">
        <f t="shared" si="146"/>
        <v>0</v>
      </c>
      <c r="AS293" s="50">
        <f t="shared" si="147"/>
        <v>0</v>
      </c>
      <c r="AT293" s="50">
        <f t="shared" si="148"/>
        <v>0</v>
      </c>
      <c r="AU293" s="50">
        <f t="shared" si="149"/>
        <v>0</v>
      </c>
      <c r="AV293" s="50">
        <f t="shared" si="150"/>
        <v>0</v>
      </c>
      <c r="AW293" s="50">
        <f t="shared" si="151"/>
        <v>0</v>
      </c>
      <c r="AX293" s="50">
        <f t="shared" si="152"/>
        <v>0</v>
      </c>
      <c r="AY293" s="50">
        <f t="shared" si="153"/>
        <v>0</v>
      </c>
      <c r="AZ293" s="50">
        <f t="shared" si="154"/>
        <v>0</v>
      </c>
      <c r="BA293" s="50">
        <f t="shared" si="155"/>
        <v>316400</v>
      </c>
      <c r="BB293" s="50">
        <f t="shared" si="156"/>
        <v>0</v>
      </c>
    </row>
    <row r="294" spans="2:54" x14ac:dyDescent="0.25">
      <c r="B294" s="14">
        <v>2026</v>
      </c>
      <c r="C294" s="14">
        <v>479</v>
      </c>
      <c r="D294" s="15"/>
      <c r="E294" s="15"/>
      <c r="F294" s="15" t="s">
        <v>58</v>
      </c>
      <c r="G294" s="14" t="e">
        <f>+VLOOKUP(M294,#REF!,5,FALSE)</f>
        <v>#REF!</v>
      </c>
      <c r="H294" s="14" t="e">
        <f>+VLOOKUP(M294,#REF!,7,FALSE)</f>
        <v>#REF!</v>
      </c>
      <c r="I294" s="14"/>
      <c r="J294" s="14"/>
      <c r="K294" s="14"/>
      <c r="L294" s="14"/>
      <c r="M294" s="15" t="str">
        <f t="shared" si="140"/>
        <v>2026EG 2026GOECORPRODUCCIÓN DE MATERIAL ELECTORAL DE CAPACITACIÓN</v>
      </c>
      <c r="N294" s="15" t="s">
        <v>196</v>
      </c>
      <c r="O294" s="16"/>
      <c r="P294" s="14" t="s">
        <v>59</v>
      </c>
      <c r="Q294" s="14" t="s">
        <v>11</v>
      </c>
      <c r="R294" s="14" t="s">
        <v>60</v>
      </c>
      <c r="S294" s="14" t="s">
        <v>182</v>
      </c>
      <c r="T294" s="14" t="str">
        <f t="shared" si="141"/>
        <v>2.3</v>
      </c>
      <c r="U294" s="17" t="s">
        <v>185</v>
      </c>
      <c r="V294" s="15" t="s">
        <v>391</v>
      </c>
      <c r="W294" s="15"/>
      <c r="X294" s="14" t="s">
        <v>74</v>
      </c>
      <c r="Y294" s="18">
        <v>1</v>
      </c>
      <c r="Z294" s="19">
        <v>41000</v>
      </c>
      <c r="AA294" s="14">
        <v>1</v>
      </c>
      <c r="AB294" s="14"/>
      <c r="AC294" s="14"/>
      <c r="AD294" s="14"/>
      <c r="AE294" s="20"/>
      <c r="AF294" s="20"/>
      <c r="AG294" s="20"/>
      <c r="AH294" s="20"/>
      <c r="AI294" s="20"/>
      <c r="AJ294" s="20"/>
      <c r="AK294" s="20"/>
      <c r="AL294" s="20"/>
      <c r="AM294" s="19">
        <f t="shared" si="142"/>
        <v>41000</v>
      </c>
      <c r="AN294" s="26" t="s">
        <v>3</v>
      </c>
      <c r="AO294" s="50">
        <f t="shared" si="143"/>
        <v>41000</v>
      </c>
      <c r="AP294" s="50">
        <f t="shared" si="144"/>
        <v>0</v>
      </c>
      <c r="AQ294" s="50">
        <f t="shared" si="145"/>
        <v>0</v>
      </c>
      <c r="AR294" s="50">
        <f t="shared" si="146"/>
        <v>0</v>
      </c>
      <c r="AS294" s="50">
        <f t="shared" si="147"/>
        <v>0</v>
      </c>
      <c r="AT294" s="50">
        <f t="shared" si="148"/>
        <v>0</v>
      </c>
      <c r="AU294" s="50">
        <f t="shared" si="149"/>
        <v>0</v>
      </c>
      <c r="AV294" s="50">
        <f t="shared" si="150"/>
        <v>0</v>
      </c>
      <c r="AW294" s="50">
        <f t="shared" si="151"/>
        <v>0</v>
      </c>
      <c r="AX294" s="50">
        <f t="shared" si="152"/>
        <v>0</v>
      </c>
      <c r="AY294" s="50">
        <f t="shared" si="153"/>
        <v>0</v>
      </c>
      <c r="AZ294" s="50">
        <f t="shared" si="154"/>
        <v>0</v>
      </c>
      <c r="BA294" s="50">
        <f t="shared" si="155"/>
        <v>41000</v>
      </c>
      <c r="BB294" s="50">
        <f t="shared" si="156"/>
        <v>0</v>
      </c>
    </row>
    <row r="295" spans="2:54" x14ac:dyDescent="0.25">
      <c r="B295" s="14">
        <v>2026</v>
      </c>
      <c r="C295" s="14">
        <v>479</v>
      </c>
      <c r="D295" s="15"/>
      <c r="E295" s="15"/>
      <c r="F295" s="15" t="s">
        <v>58</v>
      </c>
      <c r="G295" s="14" t="e">
        <f>+VLOOKUP(M295,#REF!,5,FALSE)</f>
        <v>#REF!</v>
      </c>
      <c r="H295" s="14" t="e">
        <f>+VLOOKUP(M295,#REF!,7,FALSE)</f>
        <v>#REF!</v>
      </c>
      <c r="I295" s="14"/>
      <c r="J295" s="14"/>
      <c r="K295" s="14"/>
      <c r="L295" s="14"/>
      <c r="M295" s="15" t="str">
        <f t="shared" si="140"/>
        <v>2026EG 2026GOECOROrganización y ejecución de la jornada electoral</v>
      </c>
      <c r="N295" s="15" t="s">
        <v>346</v>
      </c>
      <c r="O295" s="16"/>
      <c r="P295" s="14" t="s">
        <v>59</v>
      </c>
      <c r="Q295" s="14" t="s">
        <v>11</v>
      </c>
      <c r="R295" s="14" t="s">
        <v>60</v>
      </c>
      <c r="S295" s="14" t="s">
        <v>182</v>
      </c>
      <c r="T295" s="14" t="str">
        <f t="shared" si="141"/>
        <v>2.3</v>
      </c>
      <c r="U295" s="17" t="s">
        <v>185</v>
      </c>
      <c r="V295" s="15" t="s">
        <v>392</v>
      </c>
      <c r="W295" s="15"/>
      <c r="X295" s="14" t="s">
        <v>74</v>
      </c>
      <c r="Y295" s="18">
        <v>434</v>
      </c>
      <c r="Z295" s="19">
        <v>500</v>
      </c>
      <c r="AA295" s="14"/>
      <c r="AB295" s="14"/>
      <c r="AC295" s="14"/>
      <c r="AD295" s="14">
        <v>434</v>
      </c>
      <c r="AE295" s="20"/>
      <c r="AF295" s="20"/>
      <c r="AG295" s="20"/>
      <c r="AH295" s="20"/>
      <c r="AI295" s="20"/>
      <c r="AJ295" s="20"/>
      <c r="AK295" s="20"/>
      <c r="AL295" s="20"/>
      <c r="AM295" s="19">
        <f t="shared" si="142"/>
        <v>217000</v>
      </c>
      <c r="AN295" s="26" t="s">
        <v>3</v>
      </c>
      <c r="AO295" s="50">
        <f t="shared" si="143"/>
        <v>0</v>
      </c>
      <c r="AP295" s="50">
        <f t="shared" si="144"/>
        <v>0</v>
      </c>
      <c r="AQ295" s="50">
        <f t="shared" si="145"/>
        <v>0</v>
      </c>
      <c r="AR295" s="50">
        <f t="shared" si="146"/>
        <v>217000</v>
      </c>
      <c r="AS295" s="50">
        <f t="shared" si="147"/>
        <v>0</v>
      </c>
      <c r="AT295" s="50">
        <f t="shared" si="148"/>
        <v>0</v>
      </c>
      <c r="AU295" s="50">
        <f t="shared" si="149"/>
        <v>0</v>
      </c>
      <c r="AV295" s="50">
        <f t="shared" si="150"/>
        <v>0</v>
      </c>
      <c r="AW295" s="50">
        <f t="shared" si="151"/>
        <v>0</v>
      </c>
      <c r="AX295" s="50">
        <f t="shared" si="152"/>
        <v>0</v>
      </c>
      <c r="AY295" s="50">
        <f t="shared" si="153"/>
        <v>0</v>
      </c>
      <c r="AZ295" s="50">
        <f t="shared" si="154"/>
        <v>0</v>
      </c>
      <c r="BA295" s="50">
        <f t="shared" si="155"/>
        <v>217000</v>
      </c>
      <c r="BB295" s="50">
        <f t="shared" si="156"/>
        <v>0</v>
      </c>
    </row>
    <row r="296" spans="2:54" x14ac:dyDescent="0.25">
      <c r="B296" s="14">
        <v>2026</v>
      </c>
      <c r="C296" s="14">
        <v>479</v>
      </c>
      <c r="D296" s="15"/>
      <c r="E296" s="15"/>
      <c r="F296" s="15" t="s">
        <v>58</v>
      </c>
      <c r="G296" s="14" t="e">
        <f>+VLOOKUP(M296,#REF!,5,FALSE)</f>
        <v>#REF!</v>
      </c>
      <c r="H296" s="14" t="e">
        <f>+VLOOKUP(M296,#REF!,7,FALSE)</f>
        <v>#REF!</v>
      </c>
      <c r="I296" s="14"/>
      <c r="J296" s="14"/>
      <c r="K296" s="14"/>
      <c r="L296" s="14"/>
      <c r="M296" s="15" t="str">
        <f t="shared" si="140"/>
        <v>2026EG 2026GOECOROrganización y ejecución de la jornada electoral</v>
      </c>
      <c r="N296" s="15" t="s">
        <v>346</v>
      </c>
      <c r="O296" s="16"/>
      <c r="P296" s="14" t="s">
        <v>59</v>
      </c>
      <c r="Q296" s="14" t="s">
        <v>11</v>
      </c>
      <c r="R296" s="14" t="s">
        <v>60</v>
      </c>
      <c r="S296" s="14" t="s">
        <v>182</v>
      </c>
      <c r="T296" s="14" t="str">
        <f t="shared" si="141"/>
        <v>2.3</v>
      </c>
      <c r="U296" s="17" t="s">
        <v>185</v>
      </c>
      <c r="V296" s="15" t="s">
        <v>393</v>
      </c>
      <c r="W296" s="15"/>
      <c r="X296" s="14" t="s">
        <v>74</v>
      </c>
      <c r="Y296" s="18"/>
      <c r="Z296" s="19">
        <v>500</v>
      </c>
      <c r="AA296" s="14"/>
      <c r="AB296" s="14"/>
      <c r="AC296" s="14"/>
      <c r="AD296" s="14">
        <v>34</v>
      </c>
      <c r="AE296" s="20"/>
      <c r="AF296" s="20"/>
      <c r="AG296" s="20"/>
      <c r="AH296" s="20"/>
      <c r="AI296" s="20"/>
      <c r="AJ296" s="20"/>
      <c r="AK296" s="20"/>
      <c r="AL296" s="20"/>
      <c r="AM296" s="19">
        <f t="shared" si="142"/>
        <v>17000</v>
      </c>
      <c r="AN296" s="26" t="s">
        <v>3</v>
      </c>
      <c r="AO296" s="50">
        <f t="shared" si="143"/>
        <v>0</v>
      </c>
      <c r="AP296" s="50">
        <f t="shared" si="144"/>
        <v>0</v>
      </c>
      <c r="AQ296" s="50">
        <f t="shared" si="145"/>
        <v>0</v>
      </c>
      <c r="AR296" s="50">
        <f t="shared" si="146"/>
        <v>17000</v>
      </c>
      <c r="AS296" s="50">
        <f t="shared" si="147"/>
        <v>0</v>
      </c>
      <c r="AT296" s="50">
        <f t="shared" si="148"/>
        <v>0</v>
      </c>
      <c r="AU296" s="50">
        <f t="shared" si="149"/>
        <v>0</v>
      </c>
      <c r="AV296" s="50">
        <f t="shared" si="150"/>
        <v>0</v>
      </c>
      <c r="AW296" s="50">
        <f t="shared" si="151"/>
        <v>0</v>
      </c>
      <c r="AX296" s="50">
        <f t="shared" si="152"/>
        <v>0</v>
      </c>
      <c r="AY296" s="50">
        <f t="shared" si="153"/>
        <v>0</v>
      </c>
      <c r="AZ296" s="50">
        <f t="shared" si="154"/>
        <v>0</v>
      </c>
      <c r="BA296" s="50">
        <f t="shared" si="155"/>
        <v>17000</v>
      </c>
      <c r="BB296" s="50">
        <f t="shared" si="156"/>
        <v>0</v>
      </c>
    </row>
    <row r="297" spans="2:54" x14ac:dyDescent="0.25">
      <c r="B297" s="14">
        <v>2026</v>
      </c>
      <c r="C297" s="14">
        <v>479</v>
      </c>
      <c r="D297" s="15"/>
      <c r="E297" s="15"/>
      <c r="F297" s="15" t="s">
        <v>58</v>
      </c>
      <c r="G297" s="14" t="e">
        <f>+VLOOKUP(M297,#REF!,5,FALSE)</f>
        <v>#REF!</v>
      </c>
      <c r="H297" s="14" t="e">
        <f>+VLOOKUP(M297,#REF!,7,FALSE)</f>
        <v>#REF!</v>
      </c>
      <c r="I297" s="14"/>
      <c r="J297" s="14"/>
      <c r="K297" s="14"/>
      <c r="L297" s="14"/>
      <c r="M297" s="15" t="str">
        <f t="shared" si="140"/>
        <v>2026EG 2026GOECOROrganización y ejecución de la jornada electoral</v>
      </c>
      <c r="N297" s="15" t="s">
        <v>346</v>
      </c>
      <c r="O297" s="16"/>
      <c r="P297" s="14" t="s">
        <v>59</v>
      </c>
      <c r="Q297" s="14" t="s">
        <v>11</v>
      </c>
      <c r="R297" s="14" t="s">
        <v>60</v>
      </c>
      <c r="S297" s="14" t="s">
        <v>182</v>
      </c>
      <c r="T297" s="14" t="str">
        <f t="shared" si="141"/>
        <v>2.3</v>
      </c>
      <c r="U297" s="17" t="s">
        <v>185</v>
      </c>
      <c r="V297" s="15" t="s">
        <v>394</v>
      </c>
      <c r="W297" s="15"/>
      <c r="X297" s="14" t="s">
        <v>74</v>
      </c>
      <c r="Y297" s="18">
        <v>1500</v>
      </c>
      <c r="Z297" s="19">
        <v>50</v>
      </c>
      <c r="AA297" s="14"/>
      <c r="AB297" s="14"/>
      <c r="AC297" s="14"/>
      <c r="AD297" s="14">
        <v>1500</v>
      </c>
      <c r="AE297" s="20"/>
      <c r="AF297" s="20"/>
      <c r="AG297" s="20"/>
      <c r="AH297" s="20"/>
      <c r="AI297" s="20"/>
      <c r="AJ297" s="20"/>
      <c r="AK297" s="20"/>
      <c r="AL297" s="20"/>
      <c r="AM297" s="19">
        <f t="shared" si="142"/>
        <v>75000</v>
      </c>
      <c r="AN297" s="26" t="s">
        <v>3</v>
      </c>
      <c r="AO297" s="50">
        <f t="shared" si="143"/>
        <v>0</v>
      </c>
      <c r="AP297" s="50">
        <f t="shared" si="144"/>
        <v>0</v>
      </c>
      <c r="AQ297" s="50">
        <f t="shared" si="145"/>
        <v>0</v>
      </c>
      <c r="AR297" s="50">
        <f t="shared" si="146"/>
        <v>75000</v>
      </c>
      <c r="AS297" s="50">
        <f t="shared" si="147"/>
        <v>0</v>
      </c>
      <c r="AT297" s="50">
        <f t="shared" si="148"/>
        <v>0</v>
      </c>
      <c r="AU297" s="50">
        <f t="shared" si="149"/>
        <v>0</v>
      </c>
      <c r="AV297" s="50">
        <f t="shared" si="150"/>
        <v>0</v>
      </c>
      <c r="AW297" s="50">
        <f t="shared" si="151"/>
        <v>0</v>
      </c>
      <c r="AX297" s="50">
        <f t="shared" si="152"/>
        <v>0</v>
      </c>
      <c r="AY297" s="50">
        <f t="shared" si="153"/>
        <v>0</v>
      </c>
      <c r="AZ297" s="50">
        <f t="shared" si="154"/>
        <v>0</v>
      </c>
      <c r="BA297" s="50">
        <f t="shared" si="155"/>
        <v>75000</v>
      </c>
      <c r="BB297" s="50">
        <f t="shared" si="156"/>
        <v>0</v>
      </c>
    </row>
    <row r="298" spans="2:54" x14ac:dyDescent="0.25">
      <c r="B298" s="14">
        <v>2026</v>
      </c>
      <c r="C298" s="14">
        <v>479</v>
      </c>
      <c r="D298" s="15"/>
      <c r="E298" s="15"/>
      <c r="F298" s="15" t="s">
        <v>58</v>
      </c>
      <c r="G298" s="14" t="e">
        <f>+VLOOKUP(M298,#REF!,5,FALSE)</f>
        <v>#REF!</v>
      </c>
      <c r="H298" s="14" t="e">
        <f>+VLOOKUP(M298,#REF!,7,FALSE)</f>
        <v>#REF!</v>
      </c>
      <c r="I298" s="14"/>
      <c r="J298" s="14"/>
      <c r="K298" s="14"/>
      <c r="L298" s="14"/>
      <c r="M298" s="15" t="str">
        <f t="shared" si="140"/>
        <v>2026EG 2026GOECORPRODUCCIÓN DE MATERIAL ELECTORAL DE CAPACITACIÓN</v>
      </c>
      <c r="N298" s="15" t="s">
        <v>196</v>
      </c>
      <c r="O298" s="16"/>
      <c r="P298" s="14" t="s">
        <v>59</v>
      </c>
      <c r="Q298" s="14" t="s">
        <v>11</v>
      </c>
      <c r="R298" s="14" t="s">
        <v>60</v>
      </c>
      <c r="S298" s="14" t="s">
        <v>182</v>
      </c>
      <c r="T298" s="14" t="str">
        <f t="shared" si="141"/>
        <v>2.3</v>
      </c>
      <c r="U298" s="17" t="s">
        <v>185</v>
      </c>
      <c r="V298" s="15" t="s">
        <v>395</v>
      </c>
      <c r="W298" s="15"/>
      <c r="X298" s="14" t="s">
        <v>74</v>
      </c>
      <c r="Y298" s="18">
        <v>1</v>
      </c>
      <c r="Z298" s="19">
        <v>41000</v>
      </c>
      <c r="AA298" s="14">
        <v>1</v>
      </c>
      <c r="AB298" s="14"/>
      <c r="AC298" s="14"/>
      <c r="AD298" s="14"/>
      <c r="AE298" s="20"/>
      <c r="AF298" s="20"/>
      <c r="AG298" s="20"/>
      <c r="AH298" s="20"/>
      <c r="AI298" s="20"/>
      <c r="AJ298" s="20"/>
      <c r="AK298" s="20"/>
      <c r="AL298" s="20"/>
      <c r="AM298" s="19">
        <f t="shared" si="142"/>
        <v>41000</v>
      </c>
      <c r="AN298" s="26" t="s">
        <v>3</v>
      </c>
      <c r="AO298" s="50">
        <f t="shared" si="143"/>
        <v>41000</v>
      </c>
      <c r="AP298" s="50">
        <f t="shared" si="144"/>
        <v>0</v>
      </c>
      <c r="AQ298" s="50">
        <f t="shared" si="145"/>
        <v>0</v>
      </c>
      <c r="AR298" s="50">
        <f t="shared" si="146"/>
        <v>0</v>
      </c>
      <c r="AS298" s="50">
        <f t="shared" si="147"/>
        <v>0</v>
      </c>
      <c r="AT298" s="50">
        <f t="shared" si="148"/>
        <v>0</v>
      </c>
      <c r="AU298" s="50">
        <f t="shared" si="149"/>
        <v>0</v>
      </c>
      <c r="AV298" s="50">
        <f t="shared" si="150"/>
        <v>0</v>
      </c>
      <c r="AW298" s="50">
        <f t="shared" si="151"/>
        <v>0</v>
      </c>
      <c r="AX298" s="50">
        <f t="shared" si="152"/>
        <v>0</v>
      </c>
      <c r="AY298" s="50">
        <f t="shared" si="153"/>
        <v>0</v>
      </c>
      <c r="AZ298" s="50">
        <f t="shared" si="154"/>
        <v>0</v>
      </c>
      <c r="BA298" s="50">
        <f t="shared" si="155"/>
        <v>41000</v>
      </c>
      <c r="BB298" s="50">
        <f t="shared" si="156"/>
        <v>0</v>
      </c>
    </row>
    <row r="299" spans="2:54" x14ac:dyDescent="0.25">
      <c r="B299" s="14">
        <v>2026</v>
      </c>
      <c r="C299" s="14">
        <v>479</v>
      </c>
      <c r="D299" s="15"/>
      <c r="E299" s="15"/>
      <c r="F299" s="15" t="s">
        <v>58</v>
      </c>
      <c r="G299" s="14" t="e">
        <f>+VLOOKUP(M299,#REF!,5,FALSE)</f>
        <v>#REF!</v>
      </c>
      <c r="H299" s="14" t="e">
        <f>+VLOOKUP(M299,#REF!,7,FALSE)</f>
        <v>#REF!</v>
      </c>
      <c r="I299" s="14"/>
      <c r="J299" s="14"/>
      <c r="K299" s="14"/>
      <c r="L299" s="14"/>
      <c r="M299" s="15" t="str">
        <f t="shared" si="140"/>
        <v>2026EG 2026GOECORPRODUCCIÓN DE MATERIAL ELECTORAL DE CAPACITACIÓN</v>
      </c>
      <c r="N299" s="15" t="s">
        <v>196</v>
      </c>
      <c r="O299" s="16"/>
      <c r="P299" s="14" t="s">
        <v>59</v>
      </c>
      <c r="Q299" s="14" t="s">
        <v>11</v>
      </c>
      <c r="R299" s="14" t="s">
        <v>60</v>
      </c>
      <c r="S299" s="14" t="s">
        <v>182</v>
      </c>
      <c r="T299" s="14" t="str">
        <f t="shared" si="141"/>
        <v>2.3</v>
      </c>
      <c r="U299" s="17" t="s">
        <v>185</v>
      </c>
      <c r="V299" s="15" t="s">
        <v>396</v>
      </c>
      <c r="W299" s="15"/>
      <c r="X299" s="14" t="s">
        <v>74</v>
      </c>
      <c r="Y299" s="18">
        <v>1</v>
      </c>
      <c r="Z299" s="19">
        <v>15000</v>
      </c>
      <c r="AA299" s="14">
        <v>1</v>
      </c>
      <c r="AB299" s="14"/>
      <c r="AC299" s="14"/>
      <c r="AD299" s="14"/>
      <c r="AE299" s="20"/>
      <c r="AF299" s="20"/>
      <c r="AG299" s="20"/>
      <c r="AH299" s="20"/>
      <c r="AI299" s="20"/>
      <c r="AJ299" s="20"/>
      <c r="AK299" s="20"/>
      <c r="AL299" s="20"/>
      <c r="AM299" s="19">
        <f t="shared" si="142"/>
        <v>15000</v>
      </c>
      <c r="AN299" s="26" t="s">
        <v>3</v>
      </c>
      <c r="AO299" s="50">
        <f t="shared" si="143"/>
        <v>15000</v>
      </c>
      <c r="AP299" s="50">
        <f t="shared" si="144"/>
        <v>0</v>
      </c>
      <c r="AQ299" s="50">
        <f t="shared" si="145"/>
        <v>0</v>
      </c>
      <c r="AR299" s="50">
        <f t="shared" si="146"/>
        <v>0</v>
      </c>
      <c r="AS299" s="50">
        <f t="shared" si="147"/>
        <v>0</v>
      </c>
      <c r="AT299" s="50">
        <f t="shared" si="148"/>
        <v>0</v>
      </c>
      <c r="AU299" s="50">
        <f t="shared" si="149"/>
        <v>0</v>
      </c>
      <c r="AV299" s="50">
        <f t="shared" si="150"/>
        <v>0</v>
      </c>
      <c r="AW299" s="50">
        <f t="shared" si="151"/>
        <v>0</v>
      </c>
      <c r="AX299" s="50">
        <f t="shared" si="152"/>
        <v>0</v>
      </c>
      <c r="AY299" s="50">
        <f t="shared" si="153"/>
        <v>0</v>
      </c>
      <c r="AZ299" s="50">
        <f t="shared" si="154"/>
        <v>0</v>
      </c>
      <c r="BA299" s="50">
        <f t="shared" si="155"/>
        <v>15000</v>
      </c>
      <c r="BB299" s="50">
        <f t="shared" si="156"/>
        <v>0</v>
      </c>
    </row>
    <row r="300" spans="2:54" x14ac:dyDescent="0.25">
      <c r="B300" s="14">
        <v>2026</v>
      </c>
      <c r="C300" s="14">
        <v>479</v>
      </c>
      <c r="D300" s="15"/>
      <c r="E300" s="15"/>
      <c r="F300" s="15" t="s">
        <v>58</v>
      </c>
      <c r="G300" s="14" t="e">
        <f>+VLOOKUP(M300,#REF!,5,FALSE)</f>
        <v>#REF!</v>
      </c>
      <c r="H300" s="14" t="e">
        <f>+VLOOKUP(M300,#REF!,7,FALSE)</f>
        <v>#REF!</v>
      </c>
      <c r="I300" s="14"/>
      <c r="J300" s="14"/>
      <c r="K300" s="14"/>
      <c r="L300" s="14"/>
      <c r="M300" s="15" t="str">
        <f t="shared" si="140"/>
        <v>2026EG 2026GOECORPRODUCCIÓN DE MATERIAL ELECTORAL DE CAPACITACIÓN</v>
      </c>
      <c r="N300" s="15" t="s">
        <v>196</v>
      </c>
      <c r="O300" s="16"/>
      <c r="P300" s="14" t="s">
        <v>59</v>
      </c>
      <c r="Q300" s="14" t="s">
        <v>11</v>
      </c>
      <c r="R300" s="14" t="s">
        <v>60</v>
      </c>
      <c r="S300" s="14" t="s">
        <v>182</v>
      </c>
      <c r="T300" s="14" t="str">
        <f t="shared" si="141"/>
        <v>2.3</v>
      </c>
      <c r="U300" s="17" t="s">
        <v>185</v>
      </c>
      <c r="V300" s="15" t="s">
        <v>397</v>
      </c>
      <c r="W300" s="15"/>
      <c r="X300" s="14" t="s">
        <v>74</v>
      </c>
      <c r="Y300" s="18">
        <v>1</v>
      </c>
      <c r="Z300" s="19">
        <v>25000</v>
      </c>
      <c r="AA300" s="14"/>
      <c r="AB300" s="14">
        <v>1</v>
      </c>
      <c r="AC300" s="14"/>
      <c r="AD300" s="14"/>
      <c r="AE300" s="20"/>
      <c r="AF300" s="20"/>
      <c r="AG300" s="20"/>
      <c r="AH300" s="20"/>
      <c r="AI300" s="20"/>
      <c r="AJ300" s="20"/>
      <c r="AK300" s="20"/>
      <c r="AL300" s="20"/>
      <c r="AM300" s="19">
        <f t="shared" si="142"/>
        <v>25000</v>
      </c>
      <c r="AN300" s="26" t="s">
        <v>3</v>
      </c>
      <c r="AO300" s="50">
        <f t="shared" si="143"/>
        <v>0</v>
      </c>
      <c r="AP300" s="50">
        <f t="shared" si="144"/>
        <v>25000</v>
      </c>
      <c r="AQ300" s="50">
        <f t="shared" si="145"/>
        <v>0</v>
      </c>
      <c r="AR300" s="50">
        <f t="shared" si="146"/>
        <v>0</v>
      </c>
      <c r="AS300" s="50">
        <f t="shared" si="147"/>
        <v>0</v>
      </c>
      <c r="AT300" s="50">
        <f t="shared" si="148"/>
        <v>0</v>
      </c>
      <c r="AU300" s="50">
        <f t="shared" si="149"/>
        <v>0</v>
      </c>
      <c r="AV300" s="50">
        <f t="shared" si="150"/>
        <v>0</v>
      </c>
      <c r="AW300" s="50">
        <f t="shared" si="151"/>
        <v>0</v>
      </c>
      <c r="AX300" s="50">
        <f t="shared" si="152"/>
        <v>0</v>
      </c>
      <c r="AY300" s="50">
        <f t="shared" si="153"/>
        <v>0</v>
      </c>
      <c r="AZ300" s="50">
        <f t="shared" si="154"/>
        <v>0</v>
      </c>
      <c r="BA300" s="50">
        <f t="shared" si="155"/>
        <v>25000</v>
      </c>
      <c r="BB300" s="50">
        <f t="shared" si="156"/>
        <v>0</v>
      </c>
    </row>
    <row r="301" spans="2:54" x14ac:dyDescent="0.25">
      <c r="B301" s="14">
        <v>2026</v>
      </c>
      <c r="C301" s="14">
        <v>479</v>
      </c>
      <c r="D301" s="15"/>
      <c r="E301" s="15"/>
      <c r="F301" s="15" t="s">
        <v>58</v>
      </c>
      <c r="G301" s="14" t="e">
        <f>+VLOOKUP(M301,#REF!,5,FALSE)</f>
        <v>#REF!</v>
      </c>
      <c r="H301" s="14" t="e">
        <f>+VLOOKUP(M301,#REF!,7,FALSE)</f>
        <v>#REF!</v>
      </c>
      <c r="I301" s="14"/>
      <c r="J301" s="14"/>
      <c r="K301" s="14"/>
      <c r="L301" s="14"/>
      <c r="M301" s="15" t="str">
        <f t="shared" si="140"/>
        <v>2026EG 2026GITEGESTIÓN DE LA INFRAESTRUCTURA TECNOLÓGICA Y BASE DE DATOS</v>
      </c>
      <c r="N301" s="15" t="s">
        <v>398</v>
      </c>
      <c r="O301" s="16"/>
      <c r="P301" s="14" t="s">
        <v>59</v>
      </c>
      <c r="Q301" s="14" t="s">
        <v>10</v>
      </c>
      <c r="R301" s="14" t="s">
        <v>60</v>
      </c>
      <c r="S301" s="14" t="s">
        <v>182</v>
      </c>
      <c r="T301" s="14" t="str">
        <f t="shared" si="141"/>
        <v>2.3</v>
      </c>
      <c r="U301" s="17" t="s">
        <v>185</v>
      </c>
      <c r="V301" s="15" t="s">
        <v>399</v>
      </c>
      <c r="W301" s="15"/>
      <c r="X301" s="14" t="s">
        <v>74</v>
      </c>
      <c r="Y301" s="18"/>
      <c r="Z301" s="19">
        <v>144306000</v>
      </c>
      <c r="AA301" s="14">
        <v>0</v>
      </c>
      <c r="AB301" s="14"/>
      <c r="AC301" s="14">
        <v>0</v>
      </c>
      <c r="AD301" s="14">
        <v>1</v>
      </c>
      <c r="AE301" s="20">
        <v>0</v>
      </c>
      <c r="AF301" s="20">
        <v>0</v>
      </c>
      <c r="AG301" s="20"/>
      <c r="AH301" s="20"/>
      <c r="AI301" s="20"/>
      <c r="AJ301" s="20"/>
      <c r="AK301" s="20"/>
      <c r="AL301" s="20"/>
      <c r="AM301" s="19">
        <f t="shared" si="142"/>
        <v>144306000</v>
      </c>
      <c r="AN301" s="26" t="s">
        <v>3</v>
      </c>
      <c r="AO301" s="50">
        <f t="shared" si="143"/>
        <v>0</v>
      </c>
      <c r="AP301" s="50">
        <f t="shared" si="144"/>
        <v>0</v>
      </c>
      <c r="AQ301" s="50">
        <f t="shared" si="145"/>
        <v>0</v>
      </c>
      <c r="AR301" s="50">
        <f t="shared" si="146"/>
        <v>144306000</v>
      </c>
      <c r="AS301" s="50">
        <f t="shared" si="147"/>
        <v>0</v>
      </c>
      <c r="AT301" s="50">
        <f t="shared" si="148"/>
        <v>0</v>
      </c>
      <c r="AU301" s="50">
        <f t="shared" si="149"/>
        <v>0</v>
      </c>
      <c r="AV301" s="50">
        <f t="shared" si="150"/>
        <v>0</v>
      </c>
      <c r="AW301" s="50">
        <f t="shared" si="151"/>
        <v>0</v>
      </c>
      <c r="AX301" s="50">
        <f t="shared" si="152"/>
        <v>0</v>
      </c>
      <c r="AY301" s="50">
        <f t="shared" si="153"/>
        <v>0</v>
      </c>
      <c r="AZ301" s="50">
        <f t="shared" si="154"/>
        <v>0</v>
      </c>
      <c r="BA301" s="50">
        <f t="shared" si="155"/>
        <v>144306000</v>
      </c>
      <c r="BB301" s="50">
        <f t="shared" si="156"/>
        <v>0</v>
      </c>
    </row>
    <row r="302" spans="2:54" x14ac:dyDescent="0.25">
      <c r="B302" s="14">
        <v>2026</v>
      </c>
      <c r="C302" s="14">
        <v>479</v>
      </c>
      <c r="D302" s="15"/>
      <c r="E302" s="15"/>
      <c r="F302" s="15" t="s">
        <v>58</v>
      </c>
      <c r="G302" s="14" t="e">
        <f>+VLOOKUP(M302,#REF!,5,FALSE)</f>
        <v>#REF!</v>
      </c>
      <c r="H302" s="14" t="e">
        <f>+VLOOKUP(M302,#REF!,7,FALSE)</f>
        <v>#REF!</v>
      </c>
      <c r="I302" s="14"/>
      <c r="J302" s="14"/>
      <c r="K302" s="14"/>
      <c r="L302" s="14"/>
      <c r="M302" s="15" t="str">
        <f t="shared" si="140"/>
        <v>2026EG 2026GITEPREPARACIÓN DE EQUIPOS INFORMÁTICOS ELECTORALES PARA SUFRAGIO</v>
      </c>
      <c r="N302" s="15" t="s">
        <v>400</v>
      </c>
      <c r="O302" s="16"/>
      <c r="P302" s="14" t="s">
        <v>59</v>
      </c>
      <c r="Q302" s="14" t="s">
        <v>10</v>
      </c>
      <c r="R302" s="14" t="s">
        <v>60</v>
      </c>
      <c r="S302" s="14" t="s">
        <v>182</v>
      </c>
      <c r="T302" s="14" t="str">
        <f t="shared" si="141"/>
        <v>2.3</v>
      </c>
      <c r="U302" s="17" t="s">
        <v>107</v>
      </c>
      <c r="V302" s="15" t="s">
        <v>401</v>
      </c>
      <c r="W302" s="15"/>
      <c r="X302" s="14" t="s">
        <v>70</v>
      </c>
      <c r="Y302" s="18"/>
      <c r="Z302" s="19">
        <v>75</v>
      </c>
      <c r="AA302" s="14">
        <v>200</v>
      </c>
      <c r="AB302" s="14">
        <v>0</v>
      </c>
      <c r="AC302" s="14">
        <v>0</v>
      </c>
      <c r="AD302" s="14">
        <v>0</v>
      </c>
      <c r="AE302" s="20">
        <v>0</v>
      </c>
      <c r="AF302" s="20">
        <v>0</v>
      </c>
      <c r="AG302" s="20"/>
      <c r="AH302" s="20"/>
      <c r="AI302" s="20"/>
      <c r="AJ302" s="20"/>
      <c r="AK302" s="20"/>
      <c r="AL302" s="20"/>
      <c r="AM302" s="19">
        <f t="shared" si="142"/>
        <v>15000</v>
      </c>
      <c r="AN302" s="26" t="s">
        <v>3</v>
      </c>
      <c r="AO302" s="50">
        <f t="shared" si="143"/>
        <v>15000</v>
      </c>
      <c r="AP302" s="50">
        <f t="shared" si="144"/>
        <v>0</v>
      </c>
      <c r="AQ302" s="50">
        <f t="shared" si="145"/>
        <v>0</v>
      </c>
      <c r="AR302" s="50">
        <f t="shared" si="146"/>
        <v>0</v>
      </c>
      <c r="AS302" s="50">
        <f t="shared" si="147"/>
        <v>0</v>
      </c>
      <c r="AT302" s="50">
        <f t="shared" si="148"/>
        <v>0</v>
      </c>
      <c r="AU302" s="50">
        <f t="shared" si="149"/>
        <v>0</v>
      </c>
      <c r="AV302" s="50">
        <f t="shared" si="150"/>
        <v>0</v>
      </c>
      <c r="AW302" s="50">
        <f t="shared" si="151"/>
        <v>0</v>
      </c>
      <c r="AX302" s="50">
        <f t="shared" si="152"/>
        <v>0</v>
      </c>
      <c r="AY302" s="50">
        <f t="shared" si="153"/>
        <v>0</v>
      </c>
      <c r="AZ302" s="50">
        <f t="shared" si="154"/>
        <v>0</v>
      </c>
      <c r="BA302" s="50">
        <f t="shared" si="155"/>
        <v>15000</v>
      </c>
      <c r="BB302" s="50">
        <f t="shared" si="156"/>
        <v>0</v>
      </c>
    </row>
    <row r="303" spans="2:54" x14ac:dyDescent="0.25">
      <c r="B303" s="14">
        <v>2026</v>
      </c>
      <c r="C303" s="14">
        <v>479</v>
      </c>
      <c r="D303" s="15"/>
      <c r="E303" s="15"/>
      <c r="F303" s="15" t="s">
        <v>58</v>
      </c>
      <c r="G303" s="14" t="e">
        <f>+VLOOKUP(M303,#REF!,5,FALSE)</f>
        <v>#REF!</v>
      </c>
      <c r="H303" s="14" t="e">
        <f>+VLOOKUP(M303,#REF!,7,FALSE)</f>
        <v>#REF!</v>
      </c>
      <c r="I303" s="14"/>
      <c r="J303" s="14"/>
      <c r="K303" s="14"/>
      <c r="L303" s="14"/>
      <c r="M303" s="15" t="str">
        <f t="shared" si="140"/>
        <v>2026EG 2026GITEDISEÑO, DESARROLLO Y DESPLIEGUE SOLUCIONES TECNOLÓGICAS</v>
      </c>
      <c r="N303" s="15" t="s">
        <v>402</v>
      </c>
      <c r="O303" s="16"/>
      <c r="P303" s="14" t="s">
        <v>59</v>
      </c>
      <c r="Q303" s="14" t="s">
        <v>10</v>
      </c>
      <c r="R303" s="14" t="s">
        <v>60</v>
      </c>
      <c r="S303" s="14" t="s">
        <v>182</v>
      </c>
      <c r="T303" s="14" t="str">
        <f t="shared" si="141"/>
        <v>2.3</v>
      </c>
      <c r="U303" s="17" t="s">
        <v>95</v>
      </c>
      <c r="V303" s="15" t="s">
        <v>403</v>
      </c>
      <c r="W303" s="15"/>
      <c r="X303" s="14" t="s">
        <v>70</v>
      </c>
      <c r="Y303" s="18"/>
      <c r="Z303" s="19">
        <v>500</v>
      </c>
      <c r="AA303" s="14">
        <v>10</v>
      </c>
      <c r="AB303" s="14">
        <v>0</v>
      </c>
      <c r="AC303" s="14">
        <v>0</v>
      </c>
      <c r="AD303" s="14">
        <v>0</v>
      </c>
      <c r="AE303" s="20">
        <v>0</v>
      </c>
      <c r="AF303" s="20">
        <v>0</v>
      </c>
      <c r="AG303" s="20"/>
      <c r="AH303" s="20"/>
      <c r="AI303" s="20"/>
      <c r="AJ303" s="20"/>
      <c r="AK303" s="20"/>
      <c r="AL303" s="20"/>
      <c r="AM303" s="19">
        <f t="shared" si="142"/>
        <v>5000</v>
      </c>
      <c r="AN303" s="26" t="s">
        <v>3</v>
      </c>
      <c r="AO303" s="50">
        <f t="shared" si="143"/>
        <v>5000</v>
      </c>
      <c r="AP303" s="50">
        <f t="shared" si="144"/>
        <v>0</v>
      </c>
      <c r="AQ303" s="50">
        <f t="shared" si="145"/>
        <v>0</v>
      </c>
      <c r="AR303" s="50">
        <f t="shared" si="146"/>
        <v>0</v>
      </c>
      <c r="AS303" s="50">
        <f t="shared" si="147"/>
        <v>0</v>
      </c>
      <c r="AT303" s="50">
        <f t="shared" si="148"/>
        <v>0</v>
      </c>
      <c r="AU303" s="50">
        <f t="shared" si="149"/>
        <v>0</v>
      </c>
      <c r="AV303" s="50">
        <f t="shared" si="150"/>
        <v>0</v>
      </c>
      <c r="AW303" s="50">
        <f t="shared" si="151"/>
        <v>0</v>
      </c>
      <c r="AX303" s="50">
        <f t="shared" si="152"/>
        <v>0</v>
      </c>
      <c r="AY303" s="50">
        <f t="shared" si="153"/>
        <v>0</v>
      </c>
      <c r="AZ303" s="50">
        <f t="shared" si="154"/>
        <v>0</v>
      </c>
      <c r="BA303" s="50">
        <f t="shared" si="155"/>
        <v>5000</v>
      </c>
      <c r="BB303" s="50">
        <f t="shared" si="156"/>
        <v>0</v>
      </c>
    </row>
    <row r="304" spans="2:54" x14ac:dyDescent="0.25">
      <c r="B304" s="14">
        <v>2026</v>
      </c>
      <c r="C304" s="14">
        <v>479</v>
      </c>
      <c r="D304" s="15"/>
      <c r="E304" s="15"/>
      <c r="F304" s="15" t="s">
        <v>58</v>
      </c>
      <c r="G304" s="14" t="e">
        <f>+VLOOKUP(M304,#REF!,5,FALSE)</f>
        <v>#REF!</v>
      </c>
      <c r="H304" s="14" t="e">
        <f>+VLOOKUP(M304,#REF!,7,FALSE)</f>
        <v>#REF!</v>
      </c>
      <c r="I304" s="14"/>
      <c r="J304" s="14"/>
      <c r="K304" s="14"/>
      <c r="L304" s="14"/>
      <c r="M304" s="15" t="str">
        <f t="shared" si="140"/>
        <v>2026EG 2026GITEPREPARACIÓN DE EQUIPOS INFORMÁTICOS ELECTORALES PARA SUFRAGIO</v>
      </c>
      <c r="N304" s="15" t="s">
        <v>400</v>
      </c>
      <c r="O304" s="16"/>
      <c r="P304" s="14" t="s">
        <v>59</v>
      </c>
      <c r="Q304" s="14" t="s">
        <v>10</v>
      </c>
      <c r="R304" s="14" t="s">
        <v>60</v>
      </c>
      <c r="S304" s="14" t="s">
        <v>182</v>
      </c>
      <c r="T304" s="14" t="str">
        <f t="shared" si="141"/>
        <v>2.3</v>
      </c>
      <c r="U304" s="17" t="s">
        <v>96</v>
      </c>
      <c r="V304" s="15" t="s">
        <v>404</v>
      </c>
      <c r="W304" s="15"/>
      <c r="X304" s="14" t="s">
        <v>70</v>
      </c>
      <c r="Y304" s="18"/>
      <c r="Z304" s="19">
        <v>22</v>
      </c>
      <c r="AA304" s="14">
        <v>120</v>
      </c>
      <c r="AB304" s="14"/>
      <c r="AC304" s="14"/>
      <c r="AD304" s="14"/>
      <c r="AE304" s="20"/>
      <c r="AF304" s="20"/>
      <c r="AG304" s="20"/>
      <c r="AH304" s="20"/>
      <c r="AI304" s="20"/>
      <c r="AJ304" s="20"/>
      <c r="AK304" s="20"/>
      <c r="AL304" s="20"/>
      <c r="AM304" s="19">
        <f t="shared" si="142"/>
        <v>2640</v>
      </c>
      <c r="AN304" s="26" t="s">
        <v>3</v>
      </c>
      <c r="AO304" s="50">
        <f t="shared" si="143"/>
        <v>2640</v>
      </c>
      <c r="AP304" s="50">
        <f t="shared" si="144"/>
        <v>0</v>
      </c>
      <c r="AQ304" s="50">
        <f t="shared" si="145"/>
        <v>0</v>
      </c>
      <c r="AR304" s="50">
        <f t="shared" si="146"/>
        <v>0</v>
      </c>
      <c r="AS304" s="50">
        <f t="shared" si="147"/>
        <v>0</v>
      </c>
      <c r="AT304" s="50">
        <f t="shared" si="148"/>
        <v>0</v>
      </c>
      <c r="AU304" s="50">
        <f t="shared" si="149"/>
        <v>0</v>
      </c>
      <c r="AV304" s="50">
        <f t="shared" si="150"/>
        <v>0</v>
      </c>
      <c r="AW304" s="50">
        <f t="shared" si="151"/>
        <v>0</v>
      </c>
      <c r="AX304" s="50">
        <f t="shared" si="152"/>
        <v>0</v>
      </c>
      <c r="AY304" s="50">
        <f t="shared" si="153"/>
        <v>0</v>
      </c>
      <c r="AZ304" s="50">
        <f t="shared" si="154"/>
        <v>0</v>
      </c>
      <c r="BA304" s="50">
        <f t="shared" si="155"/>
        <v>2640</v>
      </c>
      <c r="BB304" s="50">
        <f t="shared" si="156"/>
        <v>0</v>
      </c>
    </row>
    <row r="305" spans="2:54" x14ac:dyDescent="0.25">
      <c r="B305" s="14">
        <v>2026</v>
      </c>
      <c r="C305" s="14">
        <v>479</v>
      </c>
      <c r="D305" s="15"/>
      <c r="E305" s="15"/>
      <c r="F305" s="15" t="s">
        <v>58</v>
      </c>
      <c r="G305" s="14" t="e">
        <f>+VLOOKUP(M305,#REF!,5,FALSE)</f>
        <v>#REF!</v>
      </c>
      <c r="H305" s="14" t="e">
        <f>+VLOOKUP(M305,#REF!,7,FALSE)</f>
        <v>#REF!</v>
      </c>
      <c r="I305" s="14"/>
      <c r="J305" s="14"/>
      <c r="K305" s="14"/>
      <c r="L305" s="14"/>
      <c r="M305" s="15" t="str">
        <f t="shared" si="140"/>
        <v>2026EG 2026GITEPREPARACIÓN DE EQUIPOS INFORMÁTICOS ELECTORALES PARA SUFRAGIO</v>
      </c>
      <c r="N305" s="15" t="s">
        <v>400</v>
      </c>
      <c r="O305" s="16"/>
      <c r="P305" s="14" t="s">
        <v>59</v>
      </c>
      <c r="Q305" s="14" t="s">
        <v>10</v>
      </c>
      <c r="R305" s="14" t="s">
        <v>60</v>
      </c>
      <c r="S305" s="14" t="s">
        <v>182</v>
      </c>
      <c r="T305" s="14" t="str">
        <f t="shared" si="141"/>
        <v>2.3</v>
      </c>
      <c r="U305" s="17" t="s">
        <v>100</v>
      </c>
      <c r="V305" s="15" t="s">
        <v>405</v>
      </c>
      <c r="W305" s="15"/>
      <c r="X305" s="14" t="s">
        <v>70</v>
      </c>
      <c r="Y305" s="18"/>
      <c r="Z305" s="19">
        <v>10</v>
      </c>
      <c r="AA305" s="14">
        <v>210</v>
      </c>
      <c r="AB305" s="14">
        <v>0</v>
      </c>
      <c r="AC305" s="14">
        <v>0</v>
      </c>
      <c r="AD305" s="14">
        <v>0</v>
      </c>
      <c r="AE305" s="20">
        <v>0</v>
      </c>
      <c r="AF305" s="20">
        <v>0</v>
      </c>
      <c r="AG305" s="20"/>
      <c r="AH305" s="20"/>
      <c r="AI305" s="20"/>
      <c r="AJ305" s="20"/>
      <c r="AK305" s="20"/>
      <c r="AL305" s="20"/>
      <c r="AM305" s="19">
        <f t="shared" si="142"/>
        <v>2100</v>
      </c>
      <c r="AN305" s="26" t="s">
        <v>3</v>
      </c>
      <c r="AO305" s="50">
        <f t="shared" si="143"/>
        <v>2100</v>
      </c>
      <c r="AP305" s="50">
        <f t="shared" si="144"/>
        <v>0</v>
      </c>
      <c r="AQ305" s="50">
        <f t="shared" si="145"/>
        <v>0</v>
      </c>
      <c r="AR305" s="50">
        <f t="shared" si="146"/>
        <v>0</v>
      </c>
      <c r="AS305" s="50">
        <f t="shared" si="147"/>
        <v>0</v>
      </c>
      <c r="AT305" s="50">
        <f t="shared" si="148"/>
        <v>0</v>
      </c>
      <c r="AU305" s="50">
        <f t="shared" si="149"/>
        <v>0</v>
      </c>
      <c r="AV305" s="50">
        <f t="shared" si="150"/>
        <v>0</v>
      </c>
      <c r="AW305" s="50">
        <f t="shared" si="151"/>
        <v>0</v>
      </c>
      <c r="AX305" s="50">
        <f t="shared" si="152"/>
        <v>0</v>
      </c>
      <c r="AY305" s="50">
        <f t="shared" si="153"/>
        <v>0</v>
      </c>
      <c r="AZ305" s="50">
        <f t="shared" si="154"/>
        <v>0</v>
      </c>
      <c r="BA305" s="50">
        <f t="shared" si="155"/>
        <v>2100</v>
      </c>
      <c r="BB305" s="50">
        <f t="shared" si="156"/>
        <v>0</v>
      </c>
    </row>
    <row r="306" spans="2:54" x14ac:dyDescent="0.25">
      <c r="B306" s="14">
        <v>2026</v>
      </c>
      <c r="C306" s="14">
        <v>479</v>
      </c>
      <c r="D306" s="15"/>
      <c r="E306" s="15"/>
      <c r="F306" s="15" t="s">
        <v>58</v>
      </c>
      <c r="G306" s="14" t="e">
        <f>+VLOOKUP(M306,#REF!,5,FALSE)</f>
        <v>#REF!</v>
      </c>
      <c r="H306" s="14" t="e">
        <f>+VLOOKUP(M306,#REF!,7,FALSE)</f>
        <v>#REF!</v>
      </c>
      <c r="I306" s="14"/>
      <c r="J306" s="14"/>
      <c r="K306" s="14"/>
      <c r="L306" s="14"/>
      <c r="M306" s="15" t="str">
        <f t="shared" si="140"/>
        <v>2026EG 2026GITEDISEÑO, DESARROLLO Y DESPLIEGUE SOLUCIONES TECNOLÓGICAS</v>
      </c>
      <c r="N306" s="15" t="s">
        <v>402</v>
      </c>
      <c r="O306" s="16"/>
      <c r="P306" s="14" t="s">
        <v>59</v>
      </c>
      <c r="Q306" s="14" t="s">
        <v>10</v>
      </c>
      <c r="R306" s="14" t="s">
        <v>60</v>
      </c>
      <c r="S306" s="14" t="s">
        <v>182</v>
      </c>
      <c r="T306" s="14" t="str">
        <f t="shared" si="141"/>
        <v>2.3</v>
      </c>
      <c r="U306" s="17" t="s">
        <v>95</v>
      </c>
      <c r="V306" s="15" t="s">
        <v>406</v>
      </c>
      <c r="W306" s="15"/>
      <c r="X306" s="14" t="s">
        <v>70</v>
      </c>
      <c r="Y306" s="18"/>
      <c r="Z306" s="19">
        <v>500</v>
      </c>
      <c r="AA306" s="14">
        <v>4</v>
      </c>
      <c r="AB306" s="14">
        <v>0</v>
      </c>
      <c r="AC306" s="14">
        <v>0</v>
      </c>
      <c r="AD306" s="14">
        <v>0</v>
      </c>
      <c r="AE306" s="20">
        <v>0</v>
      </c>
      <c r="AF306" s="20">
        <v>0</v>
      </c>
      <c r="AG306" s="20"/>
      <c r="AH306" s="20"/>
      <c r="AI306" s="20"/>
      <c r="AJ306" s="20"/>
      <c r="AK306" s="20"/>
      <c r="AL306" s="20"/>
      <c r="AM306" s="19">
        <f t="shared" si="142"/>
        <v>2000</v>
      </c>
      <c r="AN306" s="26" t="s">
        <v>3</v>
      </c>
      <c r="AO306" s="50">
        <f t="shared" si="143"/>
        <v>2000</v>
      </c>
      <c r="AP306" s="50">
        <f t="shared" si="144"/>
        <v>0</v>
      </c>
      <c r="AQ306" s="50">
        <f t="shared" si="145"/>
        <v>0</v>
      </c>
      <c r="AR306" s="50">
        <f t="shared" si="146"/>
        <v>0</v>
      </c>
      <c r="AS306" s="50">
        <f t="shared" si="147"/>
        <v>0</v>
      </c>
      <c r="AT306" s="50">
        <f t="shared" si="148"/>
        <v>0</v>
      </c>
      <c r="AU306" s="50">
        <f t="shared" si="149"/>
        <v>0</v>
      </c>
      <c r="AV306" s="50">
        <f t="shared" si="150"/>
        <v>0</v>
      </c>
      <c r="AW306" s="50">
        <f t="shared" si="151"/>
        <v>0</v>
      </c>
      <c r="AX306" s="50">
        <f t="shared" si="152"/>
        <v>0</v>
      </c>
      <c r="AY306" s="50">
        <f t="shared" si="153"/>
        <v>0</v>
      </c>
      <c r="AZ306" s="50">
        <f t="shared" si="154"/>
        <v>0</v>
      </c>
      <c r="BA306" s="50">
        <f t="shared" si="155"/>
        <v>2000</v>
      </c>
      <c r="BB306" s="50">
        <f t="shared" si="156"/>
        <v>0</v>
      </c>
    </row>
    <row r="307" spans="2:54" x14ac:dyDescent="0.25">
      <c r="B307" s="14">
        <v>2026</v>
      </c>
      <c r="C307" s="14">
        <v>479</v>
      </c>
      <c r="D307" s="15"/>
      <c r="E307" s="15"/>
      <c r="F307" s="15" t="s">
        <v>58</v>
      </c>
      <c r="G307" s="14" t="e">
        <f>+VLOOKUP(M307,#REF!,5,FALSE)</f>
        <v>#REF!</v>
      </c>
      <c r="H307" s="14" t="e">
        <f>+VLOOKUP(M307,#REF!,7,FALSE)</f>
        <v>#REF!</v>
      </c>
      <c r="I307" s="14"/>
      <c r="J307" s="14"/>
      <c r="K307" s="14"/>
      <c r="L307" s="14"/>
      <c r="M307" s="15" t="str">
        <f t="shared" si="140"/>
        <v>2026EG 2026GITEDISEÑO, DESARROLLO Y DESPLIEGUE SOLUCIONES TECNOLÓGICAS</v>
      </c>
      <c r="N307" s="15" t="s">
        <v>402</v>
      </c>
      <c r="O307" s="16"/>
      <c r="P307" s="14" t="s">
        <v>59</v>
      </c>
      <c r="Q307" s="14" t="s">
        <v>10</v>
      </c>
      <c r="R307" s="14" t="s">
        <v>60</v>
      </c>
      <c r="S307" s="14" t="s">
        <v>182</v>
      </c>
      <c r="T307" s="14" t="str">
        <f t="shared" si="141"/>
        <v>2.3</v>
      </c>
      <c r="U307" s="17" t="s">
        <v>95</v>
      </c>
      <c r="V307" s="15" t="s">
        <v>407</v>
      </c>
      <c r="W307" s="15"/>
      <c r="X307" s="14" t="s">
        <v>70</v>
      </c>
      <c r="Y307" s="18"/>
      <c r="Z307" s="19">
        <v>1000</v>
      </c>
      <c r="AA307" s="14">
        <v>2</v>
      </c>
      <c r="AB307" s="14">
        <v>0</v>
      </c>
      <c r="AC307" s="14">
        <v>0</v>
      </c>
      <c r="AD307" s="14">
        <v>0</v>
      </c>
      <c r="AE307" s="20">
        <v>0</v>
      </c>
      <c r="AF307" s="20">
        <v>0</v>
      </c>
      <c r="AG307" s="20"/>
      <c r="AH307" s="20"/>
      <c r="AI307" s="20"/>
      <c r="AJ307" s="20"/>
      <c r="AK307" s="20"/>
      <c r="AL307" s="20"/>
      <c r="AM307" s="19">
        <f t="shared" si="142"/>
        <v>2000</v>
      </c>
      <c r="AN307" s="26" t="s">
        <v>3</v>
      </c>
      <c r="AO307" s="50">
        <f t="shared" si="143"/>
        <v>2000</v>
      </c>
      <c r="AP307" s="50">
        <f t="shared" si="144"/>
        <v>0</v>
      </c>
      <c r="AQ307" s="50">
        <f t="shared" si="145"/>
        <v>0</v>
      </c>
      <c r="AR307" s="50">
        <f t="shared" si="146"/>
        <v>0</v>
      </c>
      <c r="AS307" s="50">
        <f t="shared" si="147"/>
        <v>0</v>
      </c>
      <c r="AT307" s="50">
        <f t="shared" si="148"/>
        <v>0</v>
      </c>
      <c r="AU307" s="50">
        <f t="shared" si="149"/>
        <v>0</v>
      </c>
      <c r="AV307" s="50">
        <f t="shared" si="150"/>
        <v>0</v>
      </c>
      <c r="AW307" s="50">
        <f t="shared" si="151"/>
        <v>0</v>
      </c>
      <c r="AX307" s="50">
        <f t="shared" si="152"/>
        <v>0</v>
      </c>
      <c r="AY307" s="50">
        <f t="shared" si="153"/>
        <v>0</v>
      </c>
      <c r="AZ307" s="50">
        <f t="shared" si="154"/>
        <v>0</v>
      </c>
      <c r="BA307" s="50">
        <f t="shared" si="155"/>
        <v>2000</v>
      </c>
      <c r="BB307" s="50">
        <f t="shared" si="156"/>
        <v>0</v>
      </c>
    </row>
    <row r="308" spans="2:54" x14ac:dyDescent="0.25">
      <c r="B308" s="14">
        <v>2026</v>
      </c>
      <c r="C308" s="14">
        <v>479</v>
      </c>
      <c r="D308" s="15"/>
      <c r="E308" s="15"/>
      <c r="F308" s="15" t="s">
        <v>58</v>
      </c>
      <c r="G308" s="14" t="e">
        <f>+VLOOKUP(M308,#REF!,5,FALSE)</f>
        <v>#REF!</v>
      </c>
      <c r="H308" s="14" t="e">
        <f>+VLOOKUP(M308,#REF!,7,FALSE)</f>
        <v>#REF!</v>
      </c>
      <c r="I308" s="14"/>
      <c r="J308" s="14"/>
      <c r="K308" s="14"/>
      <c r="L308" s="14"/>
      <c r="M308" s="15" t="str">
        <f t="shared" si="140"/>
        <v>2026EG 2026GITEDISEÑO, DESARROLLO Y DESPLIEGUE SOLUCIONES TECNOLÓGICAS</v>
      </c>
      <c r="N308" s="15" t="s">
        <v>402</v>
      </c>
      <c r="O308" s="16"/>
      <c r="P308" s="14" t="s">
        <v>59</v>
      </c>
      <c r="Q308" s="14" t="s">
        <v>10</v>
      </c>
      <c r="R308" s="14" t="s">
        <v>60</v>
      </c>
      <c r="S308" s="14" t="s">
        <v>182</v>
      </c>
      <c r="T308" s="14" t="str">
        <f t="shared" si="141"/>
        <v>2.3</v>
      </c>
      <c r="U308" s="17" t="s">
        <v>95</v>
      </c>
      <c r="V308" s="15" t="s">
        <v>408</v>
      </c>
      <c r="W308" s="15"/>
      <c r="X308" s="14" t="s">
        <v>70</v>
      </c>
      <c r="Y308" s="18"/>
      <c r="Z308" s="19">
        <v>1000</v>
      </c>
      <c r="AA308" s="14">
        <v>2</v>
      </c>
      <c r="AB308" s="14">
        <v>0</v>
      </c>
      <c r="AC308" s="14">
        <v>0</v>
      </c>
      <c r="AD308" s="14">
        <v>0</v>
      </c>
      <c r="AE308" s="20">
        <v>0</v>
      </c>
      <c r="AF308" s="20">
        <v>0</v>
      </c>
      <c r="AG308" s="20"/>
      <c r="AH308" s="20"/>
      <c r="AI308" s="20"/>
      <c r="AJ308" s="20"/>
      <c r="AK308" s="20"/>
      <c r="AL308" s="20"/>
      <c r="AM308" s="19">
        <f t="shared" si="142"/>
        <v>2000</v>
      </c>
      <c r="AN308" s="26" t="s">
        <v>3</v>
      </c>
      <c r="AO308" s="50">
        <f t="shared" si="143"/>
        <v>2000</v>
      </c>
      <c r="AP308" s="50">
        <f t="shared" si="144"/>
        <v>0</v>
      </c>
      <c r="AQ308" s="50">
        <f t="shared" si="145"/>
        <v>0</v>
      </c>
      <c r="AR308" s="50">
        <f t="shared" si="146"/>
        <v>0</v>
      </c>
      <c r="AS308" s="50">
        <f t="shared" si="147"/>
        <v>0</v>
      </c>
      <c r="AT308" s="50">
        <f t="shared" si="148"/>
        <v>0</v>
      </c>
      <c r="AU308" s="50">
        <f t="shared" si="149"/>
        <v>0</v>
      </c>
      <c r="AV308" s="50">
        <f t="shared" si="150"/>
        <v>0</v>
      </c>
      <c r="AW308" s="50">
        <f t="shared" si="151"/>
        <v>0</v>
      </c>
      <c r="AX308" s="50">
        <f t="shared" si="152"/>
        <v>0</v>
      </c>
      <c r="AY308" s="50">
        <f t="shared" si="153"/>
        <v>0</v>
      </c>
      <c r="AZ308" s="50">
        <f t="shared" si="154"/>
        <v>0</v>
      </c>
      <c r="BA308" s="50">
        <f t="shared" si="155"/>
        <v>2000</v>
      </c>
      <c r="BB308" s="50">
        <f t="shared" si="156"/>
        <v>0</v>
      </c>
    </row>
    <row r="309" spans="2:54" x14ac:dyDescent="0.25">
      <c r="B309" s="14">
        <v>2026</v>
      </c>
      <c r="C309" s="14">
        <v>479</v>
      </c>
      <c r="D309" s="15"/>
      <c r="E309" s="15"/>
      <c r="F309" s="15" t="s">
        <v>58</v>
      </c>
      <c r="G309" s="14" t="e">
        <f>+VLOOKUP(M309,#REF!,5,FALSE)</f>
        <v>#REF!</v>
      </c>
      <c r="H309" s="14" t="e">
        <f>+VLOOKUP(M309,#REF!,7,FALSE)</f>
        <v>#REF!</v>
      </c>
      <c r="I309" s="14"/>
      <c r="J309" s="14"/>
      <c r="K309" s="14"/>
      <c r="L309" s="14"/>
      <c r="M309" s="15" t="str">
        <f t="shared" si="140"/>
        <v>2026EG 2026GITEDISEÑO, DESARROLLO Y DESPLIEGUE SOLUCIONES TECNOLÓGICAS</v>
      </c>
      <c r="N309" s="15" t="s">
        <v>402</v>
      </c>
      <c r="O309" s="16"/>
      <c r="P309" s="14" t="s">
        <v>59</v>
      </c>
      <c r="Q309" s="14" t="s">
        <v>10</v>
      </c>
      <c r="R309" s="14" t="s">
        <v>60</v>
      </c>
      <c r="S309" s="14" t="s">
        <v>182</v>
      </c>
      <c r="T309" s="14" t="str">
        <f t="shared" si="141"/>
        <v>2.3</v>
      </c>
      <c r="U309" s="17" t="s">
        <v>95</v>
      </c>
      <c r="V309" s="15" t="s">
        <v>409</v>
      </c>
      <c r="W309" s="15"/>
      <c r="X309" s="14" t="s">
        <v>70</v>
      </c>
      <c r="Y309" s="18"/>
      <c r="Z309" s="19">
        <v>600</v>
      </c>
      <c r="AA309" s="14">
        <v>3</v>
      </c>
      <c r="AB309" s="14">
        <v>0</v>
      </c>
      <c r="AC309" s="14">
        <v>0</v>
      </c>
      <c r="AD309" s="14">
        <v>0</v>
      </c>
      <c r="AE309" s="20">
        <v>0</v>
      </c>
      <c r="AF309" s="20">
        <v>0</v>
      </c>
      <c r="AG309" s="20"/>
      <c r="AH309" s="20"/>
      <c r="AI309" s="20"/>
      <c r="AJ309" s="20"/>
      <c r="AK309" s="20"/>
      <c r="AL309" s="20"/>
      <c r="AM309" s="19">
        <f t="shared" si="142"/>
        <v>1800</v>
      </c>
      <c r="AN309" s="26" t="s">
        <v>3</v>
      </c>
      <c r="AO309" s="50">
        <f t="shared" si="143"/>
        <v>1800</v>
      </c>
      <c r="AP309" s="50">
        <f t="shared" si="144"/>
        <v>0</v>
      </c>
      <c r="AQ309" s="50">
        <f t="shared" si="145"/>
        <v>0</v>
      </c>
      <c r="AR309" s="50">
        <f t="shared" si="146"/>
        <v>0</v>
      </c>
      <c r="AS309" s="50">
        <f t="shared" si="147"/>
        <v>0</v>
      </c>
      <c r="AT309" s="50">
        <f t="shared" si="148"/>
        <v>0</v>
      </c>
      <c r="AU309" s="50">
        <f t="shared" si="149"/>
        <v>0</v>
      </c>
      <c r="AV309" s="50">
        <f t="shared" si="150"/>
        <v>0</v>
      </c>
      <c r="AW309" s="50">
        <f t="shared" si="151"/>
        <v>0</v>
      </c>
      <c r="AX309" s="50">
        <f t="shared" si="152"/>
        <v>0</v>
      </c>
      <c r="AY309" s="50">
        <f t="shared" si="153"/>
        <v>0</v>
      </c>
      <c r="AZ309" s="50">
        <f t="shared" si="154"/>
        <v>0</v>
      </c>
      <c r="BA309" s="50">
        <f t="shared" si="155"/>
        <v>1800</v>
      </c>
      <c r="BB309" s="50">
        <f t="shared" si="156"/>
        <v>0</v>
      </c>
    </row>
    <row r="310" spans="2:54" x14ac:dyDescent="0.25">
      <c r="B310" s="14">
        <v>2026</v>
      </c>
      <c r="C310" s="14">
        <v>479</v>
      </c>
      <c r="D310" s="15"/>
      <c r="E310" s="15"/>
      <c r="F310" s="15" t="s">
        <v>58</v>
      </c>
      <c r="G310" s="14" t="e">
        <f>+VLOOKUP(M310,#REF!,5,FALSE)</f>
        <v>#REF!</v>
      </c>
      <c r="H310" s="14" t="e">
        <f>+VLOOKUP(M310,#REF!,7,FALSE)</f>
        <v>#REF!</v>
      </c>
      <c r="I310" s="14"/>
      <c r="J310" s="14"/>
      <c r="K310" s="14"/>
      <c r="L310" s="14"/>
      <c r="M310" s="15" t="str">
        <f t="shared" si="140"/>
        <v>2026EG 2026GITEGESTIÓN DE LA INFRAESTRUCTURA TECNOLÓGICA Y BASE DE DATOS</v>
      </c>
      <c r="N310" s="15" t="s">
        <v>398</v>
      </c>
      <c r="O310" s="16"/>
      <c r="P310" s="14" t="s">
        <v>59</v>
      </c>
      <c r="Q310" s="14" t="s">
        <v>10</v>
      </c>
      <c r="R310" s="14" t="s">
        <v>60</v>
      </c>
      <c r="S310" s="14" t="s">
        <v>182</v>
      </c>
      <c r="T310" s="14" t="str">
        <f t="shared" si="141"/>
        <v>2.3</v>
      </c>
      <c r="U310" s="17" t="s">
        <v>289</v>
      </c>
      <c r="V310" s="15" t="s">
        <v>410</v>
      </c>
      <c r="W310" s="15"/>
      <c r="X310" s="14" t="s">
        <v>74</v>
      </c>
      <c r="Y310" s="18"/>
      <c r="Z310" s="19">
        <v>19760531</v>
      </c>
      <c r="AA310" s="14">
        <v>0</v>
      </c>
      <c r="AB310" s="14">
        <v>0</v>
      </c>
      <c r="AC310" s="14">
        <v>0</v>
      </c>
      <c r="AD310" s="14">
        <v>1</v>
      </c>
      <c r="AE310" s="20">
        <v>0</v>
      </c>
      <c r="AF310" s="20">
        <v>0</v>
      </c>
      <c r="AG310" s="20"/>
      <c r="AH310" s="20"/>
      <c r="AI310" s="20"/>
      <c r="AJ310" s="20"/>
      <c r="AK310" s="20"/>
      <c r="AL310" s="20"/>
      <c r="AM310" s="19">
        <f t="shared" si="142"/>
        <v>19760531</v>
      </c>
      <c r="AN310" s="26" t="s">
        <v>3</v>
      </c>
      <c r="AO310" s="50">
        <f t="shared" si="143"/>
        <v>0</v>
      </c>
      <c r="AP310" s="50">
        <f t="shared" si="144"/>
        <v>0</v>
      </c>
      <c r="AQ310" s="50">
        <f t="shared" si="145"/>
        <v>0</v>
      </c>
      <c r="AR310" s="50">
        <f t="shared" si="146"/>
        <v>19760531</v>
      </c>
      <c r="AS310" s="50">
        <f t="shared" si="147"/>
        <v>0</v>
      </c>
      <c r="AT310" s="50">
        <f t="shared" si="148"/>
        <v>0</v>
      </c>
      <c r="AU310" s="50">
        <f t="shared" si="149"/>
        <v>0</v>
      </c>
      <c r="AV310" s="50">
        <f t="shared" si="150"/>
        <v>0</v>
      </c>
      <c r="AW310" s="50">
        <f t="shared" si="151"/>
        <v>0</v>
      </c>
      <c r="AX310" s="50">
        <f t="shared" si="152"/>
        <v>0</v>
      </c>
      <c r="AY310" s="50">
        <f t="shared" si="153"/>
        <v>0</v>
      </c>
      <c r="AZ310" s="50">
        <f t="shared" si="154"/>
        <v>0</v>
      </c>
      <c r="BA310" s="50">
        <f t="shared" si="155"/>
        <v>19760531</v>
      </c>
      <c r="BB310" s="50">
        <f t="shared" si="156"/>
        <v>0</v>
      </c>
    </row>
    <row r="311" spans="2:54" x14ac:dyDescent="0.25">
      <c r="B311" s="14">
        <v>2026</v>
      </c>
      <c r="C311" s="14">
        <v>479</v>
      </c>
      <c r="D311" s="15"/>
      <c r="E311" s="15"/>
      <c r="F311" s="15" t="s">
        <v>58</v>
      </c>
      <c r="G311" s="14" t="e">
        <f>+VLOOKUP(M311,#REF!,5,FALSE)</f>
        <v>#REF!</v>
      </c>
      <c r="H311" s="14" t="e">
        <f>+VLOOKUP(M311,#REF!,7,FALSE)</f>
        <v>#REF!</v>
      </c>
      <c r="I311" s="14"/>
      <c r="J311" s="14"/>
      <c r="K311" s="14"/>
      <c r="L311" s="14"/>
      <c r="M311" s="15" t="str">
        <f t="shared" si="140"/>
        <v>2026EG 2026GITEGESTIÓN DE LA INFRAESTRUCTURA TECNOLÓGICA Y BASE DE DATOS</v>
      </c>
      <c r="N311" s="15" t="s">
        <v>398</v>
      </c>
      <c r="O311" s="16"/>
      <c r="P311" s="14" t="s">
        <v>59</v>
      </c>
      <c r="Q311" s="14" t="s">
        <v>10</v>
      </c>
      <c r="R311" s="14" t="s">
        <v>60</v>
      </c>
      <c r="S311" s="14" t="s">
        <v>182</v>
      </c>
      <c r="T311" s="14" t="str">
        <f t="shared" si="141"/>
        <v>2.3</v>
      </c>
      <c r="U311" s="17" t="s">
        <v>289</v>
      </c>
      <c r="V311" s="15" t="s">
        <v>411</v>
      </c>
      <c r="W311" s="15"/>
      <c r="X311" s="14" t="s">
        <v>74</v>
      </c>
      <c r="Y311" s="18"/>
      <c r="Z311" s="19">
        <v>5806684</v>
      </c>
      <c r="AA311" s="14">
        <v>0</v>
      </c>
      <c r="AB311" s="14">
        <v>0</v>
      </c>
      <c r="AC311" s="14"/>
      <c r="AD311" s="14">
        <v>1</v>
      </c>
      <c r="AE311" s="20">
        <v>0</v>
      </c>
      <c r="AF311" s="20">
        <v>0</v>
      </c>
      <c r="AG311" s="20"/>
      <c r="AH311" s="20"/>
      <c r="AI311" s="20"/>
      <c r="AJ311" s="20"/>
      <c r="AK311" s="20"/>
      <c r="AL311" s="20"/>
      <c r="AM311" s="19">
        <f t="shared" si="142"/>
        <v>5806684</v>
      </c>
      <c r="AN311" s="26" t="s">
        <v>3</v>
      </c>
      <c r="AO311" s="50">
        <f t="shared" si="143"/>
        <v>0</v>
      </c>
      <c r="AP311" s="50">
        <f t="shared" si="144"/>
        <v>0</v>
      </c>
      <c r="AQ311" s="50">
        <f t="shared" si="145"/>
        <v>0</v>
      </c>
      <c r="AR311" s="50">
        <f t="shared" si="146"/>
        <v>5806684</v>
      </c>
      <c r="AS311" s="50">
        <f t="shared" si="147"/>
        <v>0</v>
      </c>
      <c r="AT311" s="50">
        <f t="shared" si="148"/>
        <v>0</v>
      </c>
      <c r="AU311" s="50">
        <f t="shared" si="149"/>
        <v>0</v>
      </c>
      <c r="AV311" s="50">
        <f t="shared" si="150"/>
        <v>0</v>
      </c>
      <c r="AW311" s="50">
        <f t="shared" si="151"/>
        <v>0</v>
      </c>
      <c r="AX311" s="50">
        <f t="shared" si="152"/>
        <v>0</v>
      </c>
      <c r="AY311" s="50">
        <f t="shared" si="153"/>
        <v>0</v>
      </c>
      <c r="AZ311" s="50">
        <f t="shared" si="154"/>
        <v>0</v>
      </c>
      <c r="BA311" s="50">
        <f t="shared" si="155"/>
        <v>5806684</v>
      </c>
      <c r="BB311" s="50">
        <f t="shared" si="156"/>
        <v>0</v>
      </c>
    </row>
    <row r="312" spans="2:54" x14ac:dyDescent="0.25">
      <c r="B312" s="14">
        <v>2026</v>
      </c>
      <c r="C312" s="14">
        <v>479</v>
      </c>
      <c r="D312" s="15"/>
      <c r="E312" s="15"/>
      <c r="F312" s="15" t="s">
        <v>58</v>
      </c>
      <c r="G312" s="14" t="e">
        <f>+VLOOKUP(M312,#REF!,5,FALSE)</f>
        <v>#REF!</v>
      </c>
      <c r="H312" s="14" t="e">
        <f>+VLOOKUP(M312,#REF!,7,FALSE)</f>
        <v>#REF!</v>
      </c>
      <c r="I312" s="14"/>
      <c r="J312" s="14"/>
      <c r="K312" s="14"/>
      <c r="L312" s="14"/>
      <c r="M312" s="15" t="str">
        <f t="shared" si="140"/>
        <v>2026EG 2026GITEDISEÑO, DESARROLLO Y DESPLIEGUE SOLUCIONES TECNOLÓGICAS</v>
      </c>
      <c r="N312" s="15" t="s">
        <v>402</v>
      </c>
      <c r="O312" s="16"/>
      <c r="P312" s="14" t="s">
        <v>59</v>
      </c>
      <c r="Q312" s="14" t="s">
        <v>10</v>
      </c>
      <c r="R312" s="14" t="s">
        <v>60</v>
      </c>
      <c r="S312" s="14" t="s">
        <v>182</v>
      </c>
      <c r="T312" s="14" t="str">
        <f t="shared" si="141"/>
        <v>2.3</v>
      </c>
      <c r="U312" s="17" t="s">
        <v>185</v>
      </c>
      <c r="V312" s="15" t="s">
        <v>412</v>
      </c>
      <c r="W312" s="15"/>
      <c r="X312" s="14" t="s">
        <v>74</v>
      </c>
      <c r="Y312" s="18"/>
      <c r="Z312" s="19">
        <v>1665420</v>
      </c>
      <c r="AA312" s="14"/>
      <c r="AB312" s="14">
        <v>0</v>
      </c>
      <c r="AC312" s="14">
        <v>0</v>
      </c>
      <c r="AD312" s="14">
        <v>1</v>
      </c>
      <c r="AE312" s="20">
        <v>0</v>
      </c>
      <c r="AF312" s="20">
        <v>0</v>
      </c>
      <c r="AG312" s="20"/>
      <c r="AH312" s="20"/>
      <c r="AI312" s="20"/>
      <c r="AJ312" s="20"/>
      <c r="AK312" s="20"/>
      <c r="AL312" s="20"/>
      <c r="AM312" s="19">
        <f t="shared" si="142"/>
        <v>1665420</v>
      </c>
      <c r="AN312" s="26" t="s">
        <v>3</v>
      </c>
      <c r="AO312" s="50">
        <f t="shared" si="143"/>
        <v>0</v>
      </c>
      <c r="AP312" s="50">
        <f t="shared" si="144"/>
        <v>0</v>
      </c>
      <c r="AQ312" s="50">
        <f t="shared" si="145"/>
        <v>0</v>
      </c>
      <c r="AR312" s="50">
        <f t="shared" si="146"/>
        <v>1665420</v>
      </c>
      <c r="AS312" s="50">
        <f t="shared" si="147"/>
        <v>0</v>
      </c>
      <c r="AT312" s="50">
        <f t="shared" si="148"/>
        <v>0</v>
      </c>
      <c r="AU312" s="50">
        <f t="shared" si="149"/>
        <v>0</v>
      </c>
      <c r="AV312" s="50">
        <f t="shared" si="150"/>
        <v>0</v>
      </c>
      <c r="AW312" s="50">
        <f t="shared" si="151"/>
        <v>0</v>
      </c>
      <c r="AX312" s="50">
        <f t="shared" si="152"/>
        <v>0</v>
      </c>
      <c r="AY312" s="50">
        <f t="shared" si="153"/>
        <v>0</v>
      </c>
      <c r="AZ312" s="50">
        <f t="shared" si="154"/>
        <v>0</v>
      </c>
      <c r="BA312" s="50">
        <f t="shared" si="155"/>
        <v>1665420</v>
      </c>
      <c r="BB312" s="50">
        <f t="shared" si="156"/>
        <v>0</v>
      </c>
    </row>
    <row r="313" spans="2:54" x14ac:dyDescent="0.25">
      <c r="B313" s="14">
        <v>2026</v>
      </c>
      <c r="C313" s="14">
        <v>479</v>
      </c>
      <c r="D313" s="15"/>
      <c r="E313" s="15"/>
      <c r="F313" s="15" t="s">
        <v>58</v>
      </c>
      <c r="G313" s="14" t="e">
        <f>+VLOOKUP(M313,#REF!,5,FALSE)</f>
        <v>#REF!</v>
      </c>
      <c r="H313" s="14" t="e">
        <f>+VLOOKUP(M313,#REF!,7,FALSE)</f>
        <v>#REF!</v>
      </c>
      <c r="I313" s="14"/>
      <c r="J313" s="14"/>
      <c r="K313" s="14"/>
      <c r="L313" s="14"/>
      <c r="M313" s="15" t="str">
        <f t="shared" si="140"/>
        <v>2026EG 2026GITEDISEÑO, DESARROLLO Y DESPLIEGUE SOLUCIONES TECNOLÓGICAS</v>
      </c>
      <c r="N313" s="15" t="s">
        <v>402</v>
      </c>
      <c r="O313" s="16"/>
      <c r="P313" s="14" t="s">
        <v>59</v>
      </c>
      <c r="Q313" s="14" t="s">
        <v>10</v>
      </c>
      <c r="R313" s="14" t="s">
        <v>60</v>
      </c>
      <c r="S313" s="14" t="s">
        <v>182</v>
      </c>
      <c r="T313" s="14" t="str">
        <f t="shared" si="141"/>
        <v>2.3</v>
      </c>
      <c r="U313" s="17" t="s">
        <v>185</v>
      </c>
      <c r="V313" s="15" t="s">
        <v>413</v>
      </c>
      <c r="W313" s="15"/>
      <c r="X313" s="14" t="s">
        <v>74</v>
      </c>
      <c r="Y313" s="18"/>
      <c r="Z313" s="19">
        <v>2000000</v>
      </c>
      <c r="AA313" s="14"/>
      <c r="AB313" s="14">
        <v>0.2</v>
      </c>
      <c r="AC313" s="14"/>
      <c r="AD313" s="14">
        <v>0.3</v>
      </c>
      <c r="AE313" s="20">
        <v>0.3</v>
      </c>
      <c r="AF313" s="20"/>
      <c r="AG313" s="20"/>
      <c r="AH313" s="20"/>
      <c r="AI313" s="20"/>
      <c r="AJ313" s="20"/>
      <c r="AK313" s="20"/>
      <c r="AL313" s="20"/>
      <c r="AM313" s="19">
        <f t="shared" si="142"/>
        <v>1600000</v>
      </c>
      <c r="AN313" s="26" t="s">
        <v>3</v>
      </c>
      <c r="AO313" s="50">
        <f t="shared" si="143"/>
        <v>0</v>
      </c>
      <c r="AP313" s="50">
        <f t="shared" si="144"/>
        <v>400000</v>
      </c>
      <c r="AQ313" s="50">
        <f t="shared" si="145"/>
        <v>0</v>
      </c>
      <c r="AR313" s="50">
        <f t="shared" si="146"/>
        <v>600000</v>
      </c>
      <c r="AS313" s="50">
        <f t="shared" si="147"/>
        <v>600000</v>
      </c>
      <c r="AT313" s="50">
        <f t="shared" si="148"/>
        <v>0</v>
      </c>
      <c r="AU313" s="50">
        <f t="shared" si="149"/>
        <v>0</v>
      </c>
      <c r="AV313" s="50">
        <f t="shared" si="150"/>
        <v>0</v>
      </c>
      <c r="AW313" s="50">
        <f t="shared" si="151"/>
        <v>0</v>
      </c>
      <c r="AX313" s="50">
        <f t="shared" si="152"/>
        <v>0</v>
      </c>
      <c r="AY313" s="50">
        <f t="shared" si="153"/>
        <v>0</v>
      </c>
      <c r="AZ313" s="50">
        <f t="shared" si="154"/>
        <v>0</v>
      </c>
      <c r="BA313" s="50">
        <f t="shared" si="155"/>
        <v>1600000</v>
      </c>
      <c r="BB313" s="50">
        <f t="shared" si="156"/>
        <v>0</v>
      </c>
    </row>
    <row r="314" spans="2:54" x14ac:dyDescent="0.25">
      <c r="B314" s="14">
        <v>2026</v>
      </c>
      <c r="C314" s="14">
        <v>479</v>
      </c>
      <c r="D314" s="15"/>
      <c r="E314" s="15"/>
      <c r="F314" s="15" t="s">
        <v>58</v>
      </c>
      <c r="G314" s="14" t="e">
        <f>+VLOOKUP(M314,#REF!,5,FALSE)</f>
        <v>#REF!</v>
      </c>
      <c r="H314" s="14" t="e">
        <f>+VLOOKUP(M314,#REF!,7,FALSE)</f>
        <v>#REF!</v>
      </c>
      <c r="I314" s="14"/>
      <c r="J314" s="14"/>
      <c r="K314" s="14"/>
      <c r="L314" s="14"/>
      <c r="M314" s="15" t="str">
        <f t="shared" si="140"/>
        <v>2026EG 2026GITEGESTIÓN DE LA INFRAESTRUCTURA TECNOLÓGICA Y BASE DE DATOS</v>
      </c>
      <c r="N314" s="15" t="s">
        <v>398</v>
      </c>
      <c r="O314" s="16"/>
      <c r="P314" s="14" t="s">
        <v>59</v>
      </c>
      <c r="Q314" s="14" t="s">
        <v>10</v>
      </c>
      <c r="R314" s="14" t="s">
        <v>60</v>
      </c>
      <c r="S314" s="14" t="s">
        <v>182</v>
      </c>
      <c r="T314" s="14" t="str">
        <f t="shared" si="141"/>
        <v>2.3</v>
      </c>
      <c r="U314" s="17" t="s">
        <v>153</v>
      </c>
      <c r="V314" s="15" t="s">
        <v>414</v>
      </c>
      <c r="W314" s="15"/>
      <c r="X314" s="14" t="s">
        <v>74</v>
      </c>
      <c r="Y314" s="18"/>
      <c r="Z314" s="19">
        <v>600000</v>
      </c>
      <c r="AA314" s="14">
        <v>1</v>
      </c>
      <c r="AB314" s="14">
        <v>0</v>
      </c>
      <c r="AC314" s="14">
        <v>0</v>
      </c>
      <c r="AD314" s="14">
        <v>0</v>
      </c>
      <c r="AE314" s="20">
        <v>0</v>
      </c>
      <c r="AF314" s="20">
        <v>0</v>
      </c>
      <c r="AG314" s="20"/>
      <c r="AH314" s="20"/>
      <c r="AI314" s="20"/>
      <c r="AJ314" s="20"/>
      <c r="AK314" s="20"/>
      <c r="AL314" s="20"/>
      <c r="AM314" s="19">
        <f t="shared" si="142"/>
        <v>600000</v>
      </c>
      <c r="AN314" s="26" t="s">
        <v>3</v>
      </c>
      <c r="AO314" s="50">
        <f t="shared" si="143"/>
        <v>600000</v>
      </c>
      <c r="AP314" s="50">
        <f t="shared" si="144"/>
        <v>0</v>
      </c>
      <c r="AQ314" s="50">
        <f t="shared" si="145"/>
        <v>0</v>
      </c>
      <c r="AR314" s="50">
        <f t="shared" si="146"/>
        <v>0</v>
      </c>
      <c r="AS314" s="50">
        <f t="shared" si="147"/>
        <v>0</v>
      </c>
      <c r="AT314" s="50">
        <f t="shared" si="148"/>
        <v>0</v>
      </c>
      <c r="AU314" s="50">
        <f t="shared" si="149"/>
        <v>0</v>
      </c>
      <c r="AV314" s="50">
        <f t="shared" si="150"/>
        <v>0</v>
      </c>
      <c r="AW314" s="50">
        <f t="shared" si="151"/>
        <v>0</v>
      </c>
      <c r="AX314" s="50">
        <f t="shared" si="152"/>
        <v>0</v>
      </c>
      <c r="AY314" s="50">
        <f t="shared" si="153"/>
        <v>0</v>
      </c>
      <c r="AZ314" s="50">
        <f t="shared" si="154"/>
        <v>0</v>
      </c>
      <c r="BA314" s="50">
        <f t="shared" si="155"/>
        <v>600000</v>
      </c>
      <c r="BB314" s="50">
        <f t="shared" si="156"/>
        <v>0</v>
      </c>
    </row>
    <row r="315" spans="2:54" x14ac:dyDescent="0.25">
      <c r="B315" s="14">
        <v>2026</v>
      </c>
      <c r="C315" s="14">
        <v>479</v>
      </c>
      <c r="D315" s="15"/>
      <c r="E315" s="15"/>
      <c r="F315" s="15" t="s">
        <v>58</v>
      </c>
      <c r="G315" s="14" t="e">
        <f>+VLOOKUP(M315,#REF!,5,FALSE)</f>
        <v>#REF!</v>
      </c>
      <c r="H315" s="14" t="e">
        <f>+VLOOKUP(M315,#REF!,7,FALSE)</f>
        <v>#REF!</v>
      </c>
      <c r="I315" s="14"/>
      <c r="J315" s="14"/>
      <c r="K315" s="14"/>
      <c r="L315" s="14"/>
      <c r="M315" s="15" t="str">
        <f t="shared" si="140"/>
        <v>2026EG 2026GITEGESTIÓN DE LA SEGURIDAD INFORMÁTICA Y CONTINUIDAD DE LOS SERVICIOS TECNOLÓGICOS</v>
      </c>
      <c r="N315" s="15" t="s">
        <v>415</v>
      </c>
      <c r="O315" s="16"/>
      <c r="P315" s="14" t="s">
        <v>59</v>
      </c>
      <c r="Q315" s="14" t="s">
        <v>10</v>
      </c>
      <c r="R315" s="14" t="s">
        <v>60</v>
      </c>
      <c r="S315" s="14" t="s">
        <v>182</v>
      </c>
      <c r="T315" s="14" t="str">
        <f t="shared" si="141"/>
        <v>2.3</v>
      </c>
      <c r="U315" s="17" t="s">
        <v>153</v>
      </c>
      <c r="V315" s="15" t="s">
        <v>416</v>
      </c>
      <c r="W315" s="15"/>
      <c r="X315" s="14" t="s">
        <v>74</v>
      </c>
      <c r="Y315" s="18"/>
      <c r="Z315" s="19">
        <v>100000</v>
      </c>
      <c r="AA315" s="14"/>
      <c r="AB315" s="14">
        <v>1</v>
      </c>
      <c r="AC315" s="14"/>
      <c r="AD315" s="14"/>
      <c r="AE315" s="20"/>
      <c r="AF315" s="20"/>
      <c r="AG315" s="20"/>
      <c r="AH315" s="20"/>
      <c r="AI315" s="20"/>
      <c r="AJ315" s="20"/>
      <c r="AK315" s="20"/>
      <c r="AL315" s="20"/>
      <c r="AM315" s="19">
        <f t="shared" si="142"/>
        <v>100000</v>
      </c>
      <c r="AN315" s="26" t="s">
        <v>3</v>
      </c>
      <c r="AO315" s="50">
        <f t="shared" si="143"/>
        <v>0</v>
      </c>
      <c r="AP315" s="50">
        <f t="shared" si="144"/>
        <v>100000</v>
      </c>
      <c r="AQ315" s="50">
        <f t="shared" si="145"/>
        <v>0</v>
      </c>
      <c r="AR315" s="50">
        <f t="shared" si="146"/>
        <v>0</v>
      </c>
      <c r="AS315" s="50">
        <f t="shared" si="147"/>
        <v>0</v>
      </c>
      <c r="AT315" s="50">
        <f t="shared" si="148"/>
        <v>0</v>
      </c>
      <c r="AU315" s="50">
        <f t="shared" si="149"/>
        <v>0</v>
      </c>
      <c r="AV315" s="50">
        <f t="shared" si="150"/>
        <v>0</v>
      </c>
      <c r="AW315" s="50">
        <f t="shared" si="151"/>
        <v>0</v>
      </c>
      <c r="AX315" s="50">
        <f t="shared" si="152"/>
        <v>0</v>
      </c>
      <c r="AY315" s="50">
        <f t="shared" si="153"/>
        <v>0</v>
      </c>
      <c r="AZ315" s="50">
        <f t="shared" si="154"/>
        <v>0</v>
      </c>
      <c r="BA315" s="50">
        <f t="shared" si="155"/>
        <v>100000</v>
      </c>
      <c r="BB315" s="50">
        <f t="shared" si="156"/>
        <v>0</v>
      </c>
    </row>
    <row r="316" spans="2:54" x14ac:dyDescent="0.25">
      <c r="B316" s="14">
        <v>2026</v>
      </c>
      <c r="C316" s="14">
        <v>479</v>
      </c>
      <c r="D316" s="15"/>
      <c r="E316" s="15"/>
      <c r="F316" s="15" t="s">
        <v>58</v>
      </c>
      <c r="G316" s="14" t="e">
        <f>+VLOOKUP(M316,#REF!,5,FALSE)</f>
        <v>#REF!</v>
      </c>
      <c r="H316" s="14" t="e">
        <f>+VLOOKUP(M316,#REF!,7,FALSE)</f>
        <v>#REF!</v>
      </c>
      <c r="I316" s="14"/>
      <c r="J316" s="14"/>
      <c r="K316" s="14"/>
      <c r="L316" s="14"/>
      <c r="M316" s="15" t="str">
        <f t="shared" si="140"/>
        <v>2026EG 2026GITEGESTIÓN DE LA INFRAESTRUCTURA TECNOLÓGICA Y BASE DE DATOS</v>
      </c>
      <c r="N316" s="15" t="s">
        <v>398</v>
      </c>
      <c r="O316" s="16"/>
      <c r="P316" s="14" t="s">
        <v>59</v>
      </c>
      <c r="Q316" s="14" t="s">
        <v>10</v>
      </c>
      <c r="R316" s="14" t="s">
        <v>60</v>
      </c>
      <c r="S316" s="14" t="s">
        <v>182</v>
      </c>
      <c r="T316" s="14" t="str">
        <f t="shared" si="141"/>
        <v>2.3</v>
      </c>
      <c r="U316" s="17" t="s">
        <v>191</v>
      </c>
      <c r="V316" s="15" t="s">
        <v>417</v>
      </c>
      <c r="W316" s="15"/>
      <c r="X316" s="14" t="s">
        <v>74</v>
      </c>
      <c r="Y316" s="18"/>
      <c r="Z316" s="19">
        <v>150000</v>
      </c>
      <c r="AA316" s="14">
        <v>1</v>
      </c>
      <c r="AB316" s="14">
        <v>0</v>
      </c>
      <c r="AC316" s="14">
        <v>0</v>
      </c>
      <c r="AD316" s="14">
        <v>0</v>
      </c>
      <c r="AE316" s="20">
        <v>0</v>
      </c>
      <c r="AF316" s="20">
        <v>0</v>
      </c>
      <c r="AG316" s="20"/>
      <c r="AH316" s="20"/>
      <c r="AI316" s="20"/>
      <c r="AJ316" s="20"/>
      <c r="AK316" s="20"/>
      <c r="AL316" s="20"/>
      <c r="AM316" s="19">
        <f t="shared" si="142"/>
        <v>150000</v>
      </c>
      <c r="AN316" s="26" t="s">
        <v>3</v>
      </c>
      <c r="AO316" s="50">
        <f t="shared" si="143"/>
        <v>150000</v>
      </c>
      <c r="AP316" s="50">
        <f t="shared" si="144"/>
        <v>0</v>
      </c>
      <c r="AQ316" s="50">
        <f t="shared" si="145"/>
        <v>0</v>
      </c>
      <c r="AR316" s="50">
        <f t="shared" si="146"/>
        <v>0</v>
      </c>
      <c r="AS316" s="50">
        <f t="shared" si="147"/>
        <v>0</v>
      </c>
      <c r="AT316" s="50">
        <f t="shared" si="148"/>
        <v>0</v>
      </c>
      <c r="AU316" s="50">
        <f t="shared" si="149"/>
        <v>0</v>
      </c>
      <c r="AV316" s="50">
        <f t="shared" si="150"/>
        <v>0</v>
      </c>
      <c r="AW316" s="50">
        <f t="shared" si="151"/>
        <v>0</v>
      </c>
      <c r="AX316" s="50">
        <f t="shared" si="152"/>
        <v>0</v>
      </c>
      <c r="AY316" s="50">
        <f t="shared" si="153"/>
        <v>0</v>
      </c>
      <c r="AZ316" s="50">
        <f t="shared" si="154"/>
        <v>0</v>
      </c>
      <c r="BA316" s="50">
        <f t="shared" si="155"/>
        <v>150000</v>
      </c>
      <c r="BB316" s="50">
        <f t="shared" si="156"/>
        <v>0</v>
      </c>
    </row>
    <row r="317" spans="2:54" x14ac:dyDescent="0.25">
      <c r="B317" s="14">
        <v>2026</v>
      </c>
      <c r="C317" s="14">
        <v>479</v>
      </c>
      <c r="D317" s="15"/>
      <c r="E317" s="15"/>
      <c r="F317" s="15" t="s">
        <v>58</v>
      </c>
      <c r="G317" s="14" t="e">
        <f>+VLOOKUP(M317,#REF!,5,FALSE)</f>
        <v>#REF!</v>
      </c>
      <c r="H317" s="14" t="e">
        <f>+VLOOKUP(M317,#REF!,7,FALSE)</f>
        <v>#REF!</v>
      </c>
      <c r="I317" s="14"/>
      <c r="J317" s="14"/>
      <c r="K317" s="14"/>
      <c r="L317" s="14"/>
      <c r="M317" s="15" t="str">
        <f t="shared" si="140"/>
        <v>2026EG 2026GITEGESTIÓN DE LA SEGURIDAD INFORMÁTICA Y CONTINUIDAD DE LOS SERVICIOS TECNOLÓGICOS</v>
      </c>
      <c r="N317" s="15" t="s">
        <v>415</v>
      </c>
      <c r="O317" s="16"/>
      <c r="P317" s="14" t="s">
        <v>59</v>
      </c>
      <c r="Q317" s="14" t="s">
        <v>10</v>
      </c>
      <c r="R317" s="14" t="s">
        <v>60</v>
      </c>
      <c r="S317" s="14" t="s">
        <v>182</v>
      </c>
      <c r="T317" s="14" t="str">
        <f t="shared" si="141"/>
        <v>2.3</v>
      </c>
      <c r="U317" s="17" t="s">
        <v>153</v>
      </c>
      <c r="V317" s="15" t="s">
        <v>418</v>
      </c>
      <c r="W317" s="15"/>
      <c r="X317" s="14" t="s">
        <v>74</v>
      </c>
      <c r="Y317" s="18"/>
      <c r="Z317" s="19">
        <v>80000</v>
      </c>
      <c r="AA317" s="14">
        <v>0</v>
      </c>
      <c r="AB317" s="14">
        <v>1</v>
      </c>
      <c r="AC317" s="14">
        <v>0</v>
      </c>
      <c r="AD317" s="14">
        <v>0</v>
      </c>
      <c r="AE317" s="20">
        <v>0</v>
      </c>
      <c r="AF317" s="20">
        <v>0</v>
      </c>
      <c r="AG317" s="20"/>
      <c r="AH317" s="20"/>
      <c r="AI317" s="20"/>
      <c r="AJ317" s="20"/>
      <c r="AK317" s="20"/>
      <c r="AL317" s="20"/>
      <c r="AM317" s="19">
        <f t="shared" si="142"/>
        <v>80000</v>
      </c>
      <c r="AN317" s="26" t="s">
        <v>3</v>
      </c>
      <c r="AO317" s="50">
        <f t="shared" si="143"/>
        <v>0</v>
      </c>
      <c r="AP317" s="50">
        <f t="shared" si="144"/>
        <v>80000</v>
      </c>
      <c r="AQ317" s="50">
        <f t="shared" si="145"/>
        <v>0</v>
      </c>
      <c r="AR317" s="50">
        <f t="shared" si="146"/>
        <v>0</v>
      </c>
      <c r="AS317" s="50">
        <f t="shared" si="147"/>
        <v>0</v>
      </c>
      <c r="AT317" s="50">
        <f t="shared" si="148"/>
        <v>0</v>
      </c>
      <c r="AU317" s="50">
        <f t="shared" si="149"/>
        <v>0</v>
      </c>
      <c r="AV317" s="50">
        <f t="shared" si="150"/>
        <v>0</v>
      </c>
      <c r="AW317" s="50">
        <f t="shared" si="151"/>
        <v>0</v>
      </c>
      <c r="AX317" s="50">
        <f t="shared" si="152"/>
        <v>0</v>
      </c>
      <c r="AY317" s="50">
        <f t="shared" si="153"/>
        <v>0</v>
      </c>
      <c r="AZ317" s="50">
        <f t="shared" si="154"/>
        <v>0</v>
      </c>
      <c r="BA317" s="50">
        <f t="shared" si="155"/>
        <v>80000</v>
      </c>
      <c r="BB317" s="50">
        <f t="shared" si="156"/>
        <v>0</v>
      </c>
    </row>
    <row r="318" spans="2:54" x14ac:dyDescent="0.25">
      <c r="B318" s="14">
        <v>2026</v>
      </c>
      <c r="C318" s="14">
        <v>479</v>
      </c>
      <c r="D318" s="15"/>
      <c r="E318" s="15"/>
      <c r="F318" s="15" t="s">
        <v>58</v>
      </c>
      <c r="G318" s="14" t="e">
        <f>+VLOOKUP(M318,#REF!,5,FALSE)</f>
        <v>#REF!</v>
      </c>
      <c r="H318" s="14" t="e">
        <f>+VLOOKUP(M318,#REF!,7,FALSE)</f>
        <v>#REF!</v>
      </c>
      <c r="I318" s="14"/>
      <c r="J318" s="14"/>
      <c r="K318" s="14"/>
      <c r="L318" s="14"/>
      <c r="M318" s="15" t="str">
        <f t="shared" si="140"/>
        <v>2026EG 2026GITEPREPARACIÓN DE EQUIPOS INFORMÁTICOS ELECTORALES PARA SUFRAGIO</v>
      </c>
      <c r="N318" s="15" t="s">
        <v>400</v>
      </c>
      <c r="O318" s="16"/>
      <c r="P318" s="14" t="s">
        <v>59</v>
      </c>
      <c r="Q318" s="14" t="s">
        <v>10</v>
      </c>
      <c r="R318" s="14" t="s">
        <v>60</v>
      </c>
      <c r="S318" s="14" t="s">
        <v>182</v>
      </c>
      <c r="T318" s="14" t="str">
        <f t="shared" si="141"/>
        <v>2.3</v>
      </c>
      <c r="U318" s="17" t="s">
        <v>269</v>
      </c>
      <c r="V318" s="15" t="s">
        <v>419</v>
      </c>
      <c r="W318" s="15"/>
      <c r="X318" s="14" t="s">
        <v>70</v>
      </c>
      <c r="Y318" s="18"/>
      <c r="Z318" s="19">
        <v>17.5</v>
      </c>
      <c r="AA318" s="14">
        <v>100</v>
      </c>
      <c r="AB318" s="14">
        <v>0</v>
      </c>
      <c r="AC318" s="14">
        <v>0</v>
      </c>
      <c r="AD318" s="14">
        <v>0</v>
      </c>
      <c r="AE318" s="20">
        <v>0</v>
      </c>
      <c r="AF318" s="20">
        <v>0</v>
      </c>
      <c r="AG318" s="20"/>
      <c r="AH318" s="20"/>
      <c r="AI318" s="20"/>
      <c r="AJ318" s="20"/>
      <c r="AK318" s="20"/>
      <c r="AL318" s="20"/>
      <c r="AM318" s="19">
        <f t="shared" si="142"/>
        <v>1750</v>
      </c>
      <c r="AN318" s="26" t="s">
        <v>3</v>
      </c>
      <c r="AO318" s="50">
        <f t="shared" si="143"/>
        <v>1750</v>
      </c>
      <c r="AP318" s="50">
        <f t="shared" si="144"/>
        <v>0</v>
      </c>
      <c r="AQ318" s="50">
        <f t="shared" si="145"/>
        <v>0</v>
      </c>
      <c r="AR318" s="50">
        <f t="shared" si="146"/>
        <v>0</v>
      </c>
      <c r="AS318" s="50">
        <f t="shared" si="147"/>
        <v>0</v>
      </c>
      <c r="AT318" s="50">
        <f t="shared" si="148"/>
        <v>0</v>
      </c>
      <c r="AU318" s="50">
        <f t="shared" si="149"/>
        <v>0</v>
      </c>
      <c r="AV318" s="50">
        <f t="shared" si="150"/>
        <v>0</v>
      </c>
      <c r="AW318" s="50">
        <f t="shared" si="151"/>
        <v>0</v>
      </c>
      <c r="AX318" s="50">
        <f t="shared" si="152"/>
        <v>0</v>
      </c>
      <c r="AY318" s="50">
        <f t="shared" si="153"/>
        <v>0</v>
      </c>
      <c r="AZ318" s="50">
        <f t="shared" si="154"/>
        <v>0</v>
      </c>
      <c r="BA318" s="50">
        <f t="shared" si="155"/>
        <v>1750</v>
      </c>
      <c r="BB318" s="50">
        <f t="shared" si="156"/>
        <v>0</v>
      </c>
    </row>
    <row r="319" spans="2:54" x14ac:dyDescent="0.25">
      <c r="B319" s="14">
        <v>2026</v>
      </c>
      <c r="C319" s="14">
        <v>479</v>
      </c>
      <c r="D319" s="15"/>
      <c r="E319" s="15"/>
      <c r="F319" s="15" t="s">
        <v>58</v>
      </c>
      <c r="G319" s="14" t="e">
        <f>+VLOOKUP(M319,#REF!,5,FALSE)</f>
        <v>#REF!</v>
      </c>
      <c r="H319" s="14" t="e">
        <f>+VLOOKUP(M319,#REF!,7,FALSE)</f>
        <v>#REF!</v>
      </c>
      <c r="I319" s="14"/>
      <c r="J319" s="14"/>
      <c r="K319" s="14"/>
      <c r="L319" s="14"/>
      <c r="M319" s="15" t="str">
        <f t="shared" si="140"/>
        <v>2026EG 2026GITEPREPARACIÓN DE EQUIPOS INFORMÁTICOS ELECTORALES PARA SUFRAGIO</v>
      </c>
      <c r="N319" s="15" t="s">
        <v>400</v>
      </c>
      <c r="O319" s="16"/>
      <c r="P319" s="14" t="s">
        <v>59</v>
      </c>
      <c r="Q319" s="14" t="s">
        <v>10</v>
      </c>
      <c r="R319" s="14" t="s">
        <v>60</v>
      </c>
      <c r="S319" s="14" t="s">
        <v>182</v>
      </c>
      <c r="T319" s="14" t="str">
        <f t="shared" si="141"/>
        <v>2.3</v>
      </c>
      <c r="U319" s="17" t="s">
        <v>269</v>
      </c>
      <c r="V319" s="15" t="s">
        <v>270</v>
      </c>
      <c r="W319" s="15"/>
      <c r="X319" s="14" t="s">
        <v>70</v>
      </c>
      <c r="Y319" s="18"/>
      <c r="Z319" s="19">
        <v>17.5</v>
      </c>
      <c r="AA319" s="14">
        <v>100</v>
      </c>
      <c r="AB319" s="14">
        <v>0</v>
      </c>
      <c r="AC319" s="14">
        <v>0</v>
      </c>
      <c r="AD319" s="14">
        <v>0</v>
      </c>
      <c r="AE319" s="20">
        <v>0</v>
      </c>
      <c r="AF319" s="20">
        <v>0</v>
      </c>
      <c r="AG319" s="20"/>
      <c r="AH319" s="20"/>
      <c r="AI319" s="20"/>
      <c r="AJ319" s="20"/>
      <c r="AK319" s="20"/>
      <c r="AL319" s="20"/>
      <c r="AM319" s="19">
        <f t="shared" si="142"/>
        <v>1750</v>
      </c>
      <c r="AN319" s="26" t="s">
        <v>3</v>
      </c>
      <c r="AO319" s="50">
        <f t="shared" si="143"/>
        <v>1750</v>
      </c>
      <c r="AP319" s="50">
        <f t="shared" si="144"/>
        <v>0</v>
      </c>
      <c r="AQ319" s="50">
        <f t="shared" si="145"/>
        <v>0</v>
      </c>
      <c r="AR319" s="50">
        <f t="shared" si="146"/>
        <v>0</v>
      </c>
      <c r="AS319" s="50">
        <f t="shared" si="147"/>
        <v>0</v>
      </c>
      <c r="AT319" s="50">
        <f t="shared" si="148"/>
        <v>0</v>
      </c>
      <c r="AU319" s="50">
        <f t="shared" si="149"/>
        <v>0</v>
      </c>
      <c r="AV319" s="50">
        <f t="shared" si="150"/>
        <v>0</v>
      </c>
      <c r="AW319" s="50">
        <f t="shared" si="151"/>
        <v>0</v>
      </c>
      <c r="AX319" s="50">
        <f t="shared" si="152"/>
        <v>0</v>
      </c>
      <c r="AY319" s="50">
        <f t="shared" si="153"/>
        <v>0</v>
      </c>
      <c r="AZ319" s="50">
        <f t="shared" si="154"/>
        <v>0</v>
      </c>
      <c r="BA319" s="50">
        <f t="shared" si="155"/>
        <v>1750</v>
      </c>
      <c r="BB319" s="50">
        <f t="shared" si="156"/>
        <v>0</v>
      </c>
    </row>
    <row r="320" spans="2:54" x14ac:dyDescent="0.25">
      <c r="B320" s="14">
        <v>2026</v>
      </c>
      <c r="C320" s="14">
        <v>479</v>
      </c>
      <c r="D320" s="15"/>
      <c r="E320" s="15"/>
      <c r="F320" s="15" t="s">
        <v>58</v>
      </c>
      <c r="G320" s="14" t="e">
        <f>+VLOOKUP(M320,#REF!,5,FALSE)</f>
        <v>#REF!</v>
      </c>
      <c r="H320" s="14" t="e">
        <f>+VLOOKUP(M320,#REF!,7,FALSE)</f>
        <v>#REF!</v>
      </c>
      <c r="I320" s="14"/>
      <c r="J320" s="14"/>
      <c r="K320" s="14"/>
      <c r="L320" s="14"/>
      <c r="M320" s="15" t="str">
        <f t="shared" si="140"/>
        <v>2026EG 2026GITEPREPARACIÓN DE EQUIPOS INFORMÁTICOS ELECTORALES PARA SUFRAGIO</v>
      </c>
      <c r="N320" s="15" t="s">
        <v>400</v>
      </c>
      <c r="O320" s="16"/>
      <c r="P320" s="14" t="s">
        <v>59</v>
      </c>
      <c r="Q320" s="14" t="s">
        <v>10</v>
      </c>
      <c r="R320" s="14" t="s">
        <v>60</v>
      </c>
      <c r="S320" s="14" t="s">
        <v>182</v>
      </c>
      <c r="T320" s="14" t="str">
        <f t="shared" si="141"/>
        <v>2.3</v>
      </c>
      <c r="U320" s="17" t="s">
        <v>96</v>
      </c>
      <c r="V320" s="15" t="s">
        <v>420</v>
      </c>
      <c r="W320" s="15"/>
      <c r="X320" s="14" t="s">
        <v>70</v>
      </c>
      <c r="Y320" s="18"/>
      <c r="Z320" s="19">
        <v>5</v>
      </c>
      <c r="AA320" s="14">
        <v>250</v>
      </c>
      <c r="AB320" s="14">
        <v>0</v>
      </c>
      <c r="AC320" s="14">
        <v>0</v>
      </c>
      <c r="AD320" s="14">
        <v>0</v>
      </c>
      <c r="AE320" s="20">
        <v>0</v>
      </c>
      <c r="AF320" s="20">
        <v>0</v>
      </c>
      <c r="AG320" s="20"/>
      <c r="AH320" s="20"/>
      <c r="AI320" s="20"/>
      <c r="AJ320" s="20"/>
      <c r="AK320" s="20"/>
      <c r="AL320" s="20"/>
      <c r="AM320" s="19">
        <f t="shared" si="142"/>
        <v>1250</v>
      </c>
      <c r="AN320" s="26" t="s">
        <v>3</v>
      </c>
      <c r="AO320" s="50">
        <f t="shared" si="143"/>
        <v>1250</v>
      </c>
      <c r="AP320" s="50">
        <f t="shared" si="144"/>
        <v>0</v>
      </c>
      <c r="AQ320" s="50">
        <f t="shared" si="145"/>
        <v>0</v>
      </c>
      <c r="AR320" s="50">
        <f t="shared" si="146"/>
        <v>0</v>
      </c>
      <c r="AS320" s="50">
        <f t="shared" si="147"/>
        <v>0</v>
      </c>
      <c r="AT320" s="50">
        <f t="shared" si="148"/>
        <v>0</v>
      </c>
      <c r="AU320" s="50">
        <f t="shared" si="149"/>
        <v>0</v>
      </c>
      <c r="AV320" s="50">
        <f t="shared" si="150"/>
        <v>0</v>
      </c>
      <c r="AW320" s="50">
        <f t="shared" si="151"/>
        <v>0</v>
      </c>
      <c r="AX320" s="50">
        <f t="shared" si="152"/>
        <v>0</v>
      </c>
      <c r="AY320" s="50">
        <f t="shared" si="153"/>
        <v>0</v>
      </c>
      <c r="AZ320" s="50">
        <f t="shared" si="154"/>
        <v>0</v>
      </c>
      <c r="BA320" s="50">
        <f t="shared" si="155"/>
        <v>1250</v>
      </c>
      <c r="BB320" s="50">
        <f t="shared" si="156"/>
        <v>0</v>
      </c>
    </row>
    <row r="321" spans="2:54" x14ac:dyDescent="0.25">
      <c r="B321" s="14">
        <v>2026</v>
      </c>
      <c r="C321" s="14">
        <v>479</v>
      </c>
      <c r="D321" s="15"/>
      <c r="E321" s="15"/>
      <c r="F321" s="15" t="s">
        <v>58</v>
      </c>
      <c r="G321" s="14" t="e">
        <f>+VLOOKUP(M321,#REF!,5,FALSE)</f>
        <v>#REF!</v>
      </c>
      <c r="H321" s="14" t="e">
        <f>+VLOOKUP(M321,#REF!,7,FALSE)</f>
        <v>#REF!</v>
      </c>
      <c r="I321" s="14"/>
      <c r="J321" s="14"/>
      <c r="K321" s="14"/>
      <c r="L321" s="14"/>
      <c r="M321" s="15" t="str">
        <f t="shared" si="140"/>
        <v>2026EG 2026GITEPREPARACIÓN DE EQUIPOS INFORMÁTICOS ELECTORALES PARA SUFRAGIO</v>
      </c>
      <c r="N321" s="15" t="s">
        <v>400</v>
      </c>
      <c r="O321" s="16"/>
      <c r="P321" s="14" t="s">
        <v>59</v>
      </c>
      <c r="Q321" s="14" t="s">
        <v>10</v>
      </c>
      <c r="R321" s="14" t="s">
        <v>60</v>
      </c>
      <c r="S321" s="14" t="s">
        <v>182</v>
      </c>
      <c r="T321" s="14" t="str">
        <f t="shared" si="141"/>
        <v>2.3</v>
      </c>
      <c r="U321" s="17" t="s">
        <v>100</v>
      </c>
      <c r="V321" s="15" t="s">
        <v>421</v>
      </c>
      <c r="W321" s="15"/>
      <c r="X321" s="14" t="s">
        <v>70</v>
      </c>
      <c r="Y321" s="18"/>
      <c r="Z321" s="19">
        <v>15</v>
      </c>
      <c r="AA321" s="14">
        <v>80</v>
      </c>
      <c r="AB321" s="14">
        <v>0</v>
      </c>
      <c r="AC321" s="14">
        <v>0</v>
      </c>
      <c r="AD321" s="14">
        <v>0</v>
      </c>
      <c r="AE321" s="20">
        <v>0</v>
      </c>
      <c r="AF321" s="20">
        <v>0</v>
      </c>
      <c r="AG321" s="20"/>
      <c r="AH321" s="20"/>
      <c r="AI321" s="20"/>
      <c r="AJ321" s="20"/>
      <c r="AK321" s="20"/>
      <c r="AL321" s="20"/>
      <c r="AM321" s="19">
        <f t="shared" si="142"/>
        <v>1200</v>
      </c>
      <c r="AN321" s="26" t="s">
        <v>3</v>
      </c>
      <c r="AO321" s="50">
        <f t="shared" si="143"/>
        <v>1200</v>
      </c>
      <c r="AP321" s="50">
        <f t="shared" si="144"/>
        <v>0</v>
      </c>
      <c r="AQ321" s="50">
        <f t="shared" si="145"/>
        <v>0</v>
      </c>
      <c r="AR321" s="50">
        <f t="shared" si="146"/>
        <v>0</v>
      </c>
      <c r="AS321" s="50">
        <f t="shared" si="147"/>
        <v>0</v>
      </c>
      <c r="AT321" s="50">
        <f t="shared" si="148"/>
        <v>0</v>
      </c>
      <c r="AU321" s="50">
        <f t="shared" si="149"/>
        <v>0</v>
      </c>
      <c r="AV321" s="50">
        <f t="shared" si="150"/>
        <v>0</v>
      </c>
      <c r="AW321" s="50">
        <f t="shared" si="151"/>
        <v>0</v>
      </c>
      <c r="AX321" s="50">
        <f t="shared" si="152"/>
        <v>0</v>
      </c>
      <c r="AY321" s="50">
        <f t="shared" si="153"/>
        <v>0</v>
      </c>
      <c r="AZ321" s="50">
        <f t="shared" si="154"/>
        <v>0</v>
      </c>
      <c r="BA321" s="50">
        <f t="shared" si="155"/>
        <v>1200</v>
      </c>
      <c r="BB321" s="50">
        <f t="shared" si="156"/>
        <v>0</v>
      </c>
    </row>
    <row r="322" spans="2:54" x14ac:dyDescent="0.25">
      <c r="B322" s="14">
        <v>2026</v>
      </c>
      <c r="C322" s="14">
        <v>479</v>
      </c>
      <c r="D322" s="15"/>
      <c r="E322" s="15"/>
      <c r="F322" s="15" t="s">
        <v>58</v>
      </c>
      <c r="G322" s="14" t="e">
        <f>+VLOOKUP(M322,#REF!,5,FALSE)</f>
        <v>#REF!</v>
      </c>
      <c r="H322" s="14" t="e">
        <f>+VLOOKUP(M322,#REF!,7,FALSE)</f>
        <v>#REF!</v>
      </c>
      <c r="I322" s="14"/>
      <c r="J322" s="14"/>
      <c r="K322" s="14"/>
      <c r="L322" s="14"/>
      <c r="M322" s="15" t="str">
        <f t="shared" si="140"/>
        <v>2026EG 2026GITEDISEÑO, DESARROLLO Y DESPLIEGUE SOLUCIONES TECNOLÓGICAS</v>
      </c>
      <c r="N322" s="15" t="s">
        <v>402</v>
      </c>
      <c r="O322" s="16"/>
      <c r="P322" s="14" t="s">
        <v>59</v>
      </c>
      <c r="Q322" s="14" t="s">
        <v>10</v>
      </c>
      <c r="R322" s="14" t="s">
        <v>60</v>
      </c>
      <c r="S322" s="14" t="s">
        <v>182</v>
      </c>
      <c r="T322" s="14" t="str">
        <f t="shared" si="141"/>
        <v>2.3</v>
      </c>
      <c r="U322" s="17" t="s">
        <v>95</v>
      </c>
      <c r="V322" s="15" t="s">
        <v>422</v>
      </c>
      <c r="W322" s="15"/>
      <c r="X322" s="14" t="s">
        <v>70</v>
      </c>
      <c r="Y322" s="18"/>
      <c r="Z322" s="19">
        <v>1000</v>
      </c>
      <c r="AA322" s="14">
        <v>1</v>
      </c>
      <c r="AB322" s="14">
        <v>0</v>
      </c>
      <c r="AC322" s="14">
        <v>0</v>
      </c>
      <c r="AD322" s="14">
        <v>0</v>
      </c>
      <c r="AE322" s="20">
        <v>0</v>
      </c>
      <c r="AF322" s="20">
        <v>0</v>
      </c>
      <c r="AG322" s="20"/>
      <c r="AH322" s="20"/>
      <c r="AI322" s="20"/>
      <c r="AJ322" s="20"/>
      <c r="AK322" s="20"/>
      <c r="AL322" s="20"/>
      <c r="AM322" s="19">
        <f t="shared" si="142"/>
        <v>1000</v>
      </c>
      <c r="AN322" s="26" t="s">
        <v>3</v>
      </c>
      <c r="AO322" s="50">
        <f t="shared" si="143"/>
        <v>1000</v>
      </c>
      <c r="AP322" s="50">
        <f t="shared" si="144"/>
        <v>0</v>
      </c>
      <c r="AQ322" s="50">
        <f t="shared" si="145"/>
        <v>0</v>
      </c>
      <c r="AR322" s="50">
        <f t="shared" si="146"/>
        <v>0</v>
      </c>
      <c r="AS322" s="50">
        <f t="shared" si="147"/>
        <v>0</v>
      </c>
      <c r="AT322" s="50">
        <f t="shared" si="148"/>
        <v>0</v>
      </c>
      <c r="AU322" s="50">
        <f t="shared" si="149"/>
        <v>0</v>
      </c>
      <c r="AV322" s="50">
        <f t="shared" si="150"/>
        <v>0</v>
      </c>
      <c r="AW322" s="50">
        <f t="shared" si="151"/>
        <v>0</v>
      </c>
      <c r="AX322" s="50">
        <f t="shared" si="152"/>
        <v>0</v>
      </c>
      <c r="AY322" s="50">
        <f t="shared" si="153"/>
        <v>0</v>
      </c>
      <c r="AZ322" s="50">
        <f t="shared" si="154"/>
        <v>0</v>
      </c>
      <c r="BA322" s="50">
        <f t="shared" si="155"/>
        <v>1000</v>
      </c>
      <c r="BB322" s="50">
        <f t="shared" si="156"/>
        <v>0</v>
      </c>
    </row>
    <row r="323" spans="2:54" x14ac:dyDescent="0.25">
      <c r="B323" s="14">
        <v>2026</v>
      </c>
      <c r="C323" s="14">
        <v>479</v>
      </c>
      <c r="D323" s="15"/>
      <c r="E323" s="15"/>
      <c r="F323" s="15" t="s">
        <v>58</v>
      </c>
      <c r="G323" s="14" t="e">
        <f>+VLOOKUP(M323,#REF!,5,FALSE)</f>
        <v>#REF!</v>
      </c>
      <c r="H323" s="14" t="e">
        <f>+VLOOKUP(M323,#REF!,7,FALSE)</f>
        <v>#REF!</v>
      </c>
      <c r="I323" s="14"/>
      <c r="J323" s="14"/>
      <c r="K323" s="14"/>
      <c r="L323" s="14"/>
      <c r="M323" s="15" t="str">
        <f t="shared" si="140"/>
        <v>2026EG 2026GITEDISEÑO, DESARROLLO Y DESPLIEGUE SOLUCIONES TECNOLÓGICAS</v>
      </c>
      <c r="N323" s="15" t="s">
        <v>402</v>
      </c>
      <c r="O323" s="16"/>
      <c r="P323" s="14" t="s">
        <v>59</v>
      </c>
      <c r="Q323" s="14" t="s">
        <v>10</v>
      </c>
      <c r="R323" s="14" t="s">
        <v>60</v>
      </c>
      <c r="S323" s="14" t="s">
        <v>182</v>
      </c>
      <c r="T323" s="14" t="str">
        <f t="shared" si="141"/>
        <v>2.3</v>
      </c>
      <c r="U323" s="17" t="s">
        <v>95</v>
      </c>
      <c r="V323" s="15" t="s">
        <v>423</v>
      </c>
      <c r="W323" s="15"/>
      <c r="X323" s="14" t="s">
        <v>70</v>
      </c>
      <c r="Y323" s="18"/>
      <c r="Z323" s="19">
        <v>1000</v>
      </c>
      <c r="AA323" s="14">
        <v>1</v>
      </c>
      <c r="AB323" s="14">
        <v>0</v>
      </c>
      <c r="AC323" s="14">
        <v>0</v>
      </c>
      <c r="AD323" s="14">
        <v>0</v>
      </c>
      <c r="AE323" s="20">
        <v>0</v>
      </c>
      <c r="AF323" s="20">
        <v>0</v>
      </c>
      <c r="AG323" s="20"/>
      <c r="AH323" s="20"/>
      <c r="AI323" s="20"/>
      <c r="AJ323" s="20"/>
      <c r="AK323" s="20"/>
      <c r="AL323" s="20"/>
      <c r="AM323" s="19">
        <f t="shared" si="142"/>
        <v>1000</v>
      </c>
      <c r="AN323" s="26" t="s">
        <v>3</v>
      </c>
      <c r="AO323" s="50">
        <f t="shared" si="143"/>
        <v>1000</v>
      </c>
      <c r="AP323" s="50">
        <f t="shared" si="144"/>
        <v>0</v>
      </c>
      <c r="AQ323" s="50">
        <f t="shared" si="145"/>
        <v>0</v>
      </c>
      <c r="AR323" s="50">
        <f t="shared" si="146"/>
        <v>0</v>
      </c>
      <c r="AS323" s="50">
        <f t="shared" si="147"/>
        <v>0</v>
      </c>
      <c r="AT323" s="50">
        <f t="shared" si="148"/>
        <v>0</v>
      </c>
      <c r="AU323" s="50">
        <f t="shared" si="149"/>
        <v>0</v>
      </c>
      <c r="AV323" s="50">
        <f t="shared" si="150"/>
        <v>0</v>
      </c>
      <c r="AW323" s="50">
        <f t="shared" si="151"/>
        <v>0</v>
      </c>
      <c r="AX323" s="50">
        <f t="shared" si="152"/>
        <v>0</v>
      </c>
      <c r="AY323" s="50">
        <f t="shared" si="153"/>
        <v>0</v>
      </c>
      <c r="AZ323" s="50">
        <f t="shared" si="154"/>
        <v>0</v>
      </c>
      <c r="BA323" s="50">
        <f t="shared" si="155"/>
        <v>1000</v>
      </c>
      <c r="BB323" s="50">
        <f t="shared" si="156"/>
        <v>0</v>
      </c>
    </row>
    <row r="324" spans="2:54" x14ac:dyDescent="0.25">
      <c r="B324" s="14">
        <v>2026</v>
      </c>
      <c r="C324" s="14">
        <v>479</v>
      </c>
      <c r="D324" s="15"/>
      <c r="E324" s="15"/>
      <c r="F324" s="15" t="s">
        <v>58</v>
      </c>
      <c r="G324" s="14" t="e">
        <f>+VLOOKUP(M324,#REF!,5,FALSE)</f>
        <v>#REF!</v>
      </c>
      <c r="H324" s="14" t="e">
        <f>+VLOOKUP(M324,#REF!,7,FALSE)</f>
        <v>#REF!</v>
      </c>
      <c r="I324" s="14"/>
      <c r="J324" s="14"/>
      <c r="K324" s="14"/>
      <c r="L324" s="14"/>
      <c r="M324" s="15" t="str">
        <f t="shared" ref="M324:M387" si="180">+CONCATENATE(B324,R324,Q324,N324)</f>
        <v>2026EG 2026GITEGESTIÓN DE LA INFRAESTRUCTURA TECNOLÓGICA Y BASE DE DATOS</v>
      </c>
      <c r="N324" s="15" t="s">
        <v>398</v>
      </c>
      <c r="O324" s="16"/>
      <c r="P324" s="14" t="s">
        <v>59</v>
      </c>
      <c r="Q324" s="14" t="s">
        <v>10</v>
      </c>
      <c r="R324" s="14" t="s">
        <v>60</v>
      </c>
      <c r="S324" s="14" t="s">
        <v>182</v>
      </c>
      <c r="T324" s="14" t="str">
        <f t="shared" ref="T324:T336" si="181">+MID(U324,1,3)</f>
        <v>2.3</v>
      </c>
      <c r="U324" s="17" t="s">
        <v>185</v>
      </c>
      <c r="V324" s="15" t="s">
        <v>424</v>
      </c>
      <c r="W324" s="15"/>
      <c r="X324" s="14" t="s">
        <v>74</v>
      </c>
      <c r="Y324" s="18"/>
      <c r="Z324" s="19">
        <v>60000</v>
      </c>
      <c r="AA324" s="14">
        <v>0</v>
      </c>
      <c r="AB324" s="14">
        <v>1</v>
      </c>
      <c r="AC324" s="14">
        <v>0</v>
      </c>
      <c r="AD324" s="14">
        <v>0</v>
      </c>
      <c r="AE324" s="20">
        <v>0</v>
      </c>
      <c r="AF324" s="20">
        <v>0</v>
      </c>
      <c r="AG324" s="20"/>
      <c r="AH324" s="20"/>
      <c r="AI324" s="20"/>
      <c r="AJ324" s="20"/>
      <c r="AK324" s="20"/>
      <c r="AL324" s="20"/>
      <c r="AM324" s="19">
        <f t="shared" ref="AM324:AM336" si="182">+IFERROR(IF(OR(X324="LOCADOR",X324="VIATICOS",X324="CAJA CHICA"),IF(X324="LOCADOR",Y324*(Z324/30)*SUM(AA324:AL324),Y324*Z324*SUM(AA324:AL324)),Z324*SUM(AA324:AL324)),"")</f>
        <v>60000</v>
      </c>
      <c r="AN324" s="26" t="s">
        <v>3</v>
      </c>
      <c r="AO324" s="50">
        <f t="shared" ref="AO324:AO382" si="183">+AA324*$Z324</f>
        <v>0</v>
      </c>
      <c r="AP324" s="50">
        <f t="shared" ref="AP324:AP382" si="184">+AB324*$Z324</f>
        <v>60000</v>
      </c>
      <c r="AQ324" s="50">
        <f t="shared" ref="AQ324:AQ382" si="185">+AC324*$Z324</f>
        <v>0</v>
      </c>
      <c r="AR324" s="50">
        <f t="shared" ref="AR324:AR382" si="186">+AD324*$Z324</f>
        <v>0</v>
      </c>
      <c r="AS324" s="50">
        <f t="shared" ref="AS324:AS382" si="187">+AE324*$Z324</f>
        <v>0</v>
      </c>
      <c r="AT324" s="50">
        <f t="shared" ref="AT324:AT382" si="188">+AF324*$Z324</f>
        <v>0</v>
      </c>
      <c r="AU324" s="50">
        <f t="shared" ref="AU324:AU382" si="189">+AG324*$Z324</f>
        <v>0</v>
      </c>
      <c r="AV324" s="50">
        <f t="shared" ref="AV324:AV382" si="190">+AH324*$Z324</f>
        <v>0</v>
      </c>
      <c r="AW324" s="50">
        <f t="shared" ref="AW324:AW382" si="191">+AI324*$Z324</f>
        <v>0</v>
      </c>
      <c r="AX324" s="50">
        <f t="shared" ref="AX324:AX382" si="192">+AJ324*$Z324</f>
        <v>0</v>
      </c>
      <c r="AY324" s="50">
        <f t="shared" ref="AY324:AY382" si="193">+AK324*$Z324</f>
        <v>0</v>
      </c>
      <c r="AZ324" s="50">
        <f t="shared" ref="AZ324:AZ382" si="194">+AL324*$Z324</f>
        <v>0</v>
      </c>
      <c r="BA324" s="50">
        <f t="shared" ref="BA324:BA387" si="195">+ROUNDUP(SUM(AO324:AZ324),0)</f>
        <v>60000</v>
      </c>
      <c r="BB324" s="50">
        <f t="shared" ref="BB324:BB387" si="196">+AM324-BA324</f>
        <v>0</v>
      </c>
    </row>
    <row r="325" spans="2:54" x14ac:dyDescent="0.25">
      <c r="B325" s="14">
        <v>2026</v>
      </c>
      <c r="C325" s="14">
        <v>479</v>
      </c>
      <c r="D325" s="15"/>
      <c r="E325" s="15"/>
      <c r="F325" s="15" t="s">
        <v>58</v>
      </c>
      <c r="G325" s="14" t="e">
        <f>+VLOOKUP(M325,#REF!,5,FALSE)</f>
        <v>#REF!</v>
      </c>
      <c r="H325" s="14" t="e">
        <f>+VLOOKUP(M325,#REF!,7,FALSE)</f>
        <v>#REF!</v>
      </c>
      <c r="I325" s="14"/>
      <c r="J325" s="14"/>
      <c r="K325" s="14"/>
      <c r="L325" s="14"/>
      <c r="M325" s="15" t="str">
        <f t="shared" si="180"/>
        <v>2026EG 2026GITEGESTIÓN DE LA INFRAESTRUCTURA TECNOLÓGICA Y BASE DE DATOS</v>
      </c>
      <c r="N325" s="15" t="s">
        <v>398</v>
      </c>
      <c r="O325" s="16"/>
      <c r="P325" s="14" t="s">
        <v>59</v>
      </c>
      <c r="Q325" s="14" t="s">
        <v>10</v>
      </c>
      <c r="R325" s="14" t="s">
        <v>60</v>
      </c>
      <c r="S325" s="14" t="s">
        <v>182</v>
      </c>
      <c r="T325" s="14" t="str">
        <f t="shared" si="181"/>
        <v>2.3</v>
      </c>
      <c r="U325" s="17" t="s">
        <v>67</v>
      </c>
      <c r="V325" s="15" t="s">
        <v>425</v>
      </c>
      <c r="W325" s="15"/>
      <c r="X325" s="14" t="s">
        <v>74</v>
      </c>
      <c r="Y325" s="18"/>
      <c r="Z325" s="19">
        <v>42500</v>
      </c>
      <c r="AA325" s="14">
        <v>1</v>
      </c>
      <c r="AB325" s="14">
        <v>1</v>
      </c>
      <c r="AC325" s="14"/>
      <c r="AD325" s="14"/>
      <c r="AE325" s="20"/>
      <c r="AF325" s="20"/>
      <c r="AG325" s="20"/>
      <c r="AH325" s="20"/>
      <c r="AI325" s="20"/>
      <c r="AJ325" s="20"/>
      <c r="AK325" s="20"/>
      <c r="AL325" s="20"/>
      <c r="AM325" s="19">
        <f t="shared" si="182"/>
        <v>85000</v>
      </c>
      <c r="AN325" s="26" t="s">
        <v>3</v>
      </c>
      <c r="AO325" s="50">
        <f t="shared" si="183"/>
        <v>42500</v>
      </c>
      <c r="AP325" s="50">
        <f t="shared" si="184"/>
        <v>42500</v>
      </c>
      <c r="AQ325" s="50">
        <f t="shared" si="185"/>
        <v>0</v>
      </c>
      <c r="AR325" s="50">
        <f t="shared" si="186"/>
        <v>0</v>
      </c>
      <c r="AS325" s="50">
        <f t="shared" si="187"/>
        <v>0</v>
      </c>
      <c r="AT325" s="50">
        <f t="shared" si="188"/>
        <v>0</v>
      </c>
      <c r="AU325" s="50">
        <f t="shared" si="189"/>
        <v>0</v>
      </c>
      <c r="AV325" s="50">
        <f t="shared" si="190"/>
        <v>0</v>
      </c>
      <c r="AW325" s="50">
        <f t="shared" si="191"/>
        <v>0</v>
      </c>
      <c r="AX325" s="50">
        <f t="shared" si="192"/>
        <v>0</v>
      </c>
      <c r="AY325" s="50">
        <f t="shared" si="193"/>
        <v>0</v>
      </c>
      <c r="AZ325" s="50">
        <f t="shared" si="194"/>
        <v>0</v>
      </c>
      <c r="BA325" s="50">
        <f t="shared" si="195"/>
        <v>85000</v>
      </c>
      <c r="BB325" s="50">
        <f t="shared" si="196"/>
        <v>0</v>
      </c>
    </row>
    <row r="326" spans="2:54" x14ac:dyDescent="0.25">
      <c r="B326" s="14">
        <v>2026</v>
      </c>
      <c r="C326" s="14">
        <v>479</v>
      </c>
      <c r="D326" s="15"/>
      <c r="E326" s="15"/>
      <c r="F326" s="15" t="s">
        <v>58</v>
      </c>
      <c r="G326" s="14" t="e">
        <f>+VLOOKUP(M326,#REF!,5,FALSE)</f>
        <v>#REF!</v>
      </c>
      <c r="H326" s="14" t="e">
        <f>+VLOOKUP(M326,#REF!,7,FALSE)</f>
        <v>#REF!</v>
      </c>
      <c r="I326" s="14"/>
      <c r="J326" s="14"/>
      <c r="K326" s="14"/>
      <c r="L326" s="14"/>
      <c r="M326" s="15" t="str">
        <f t="shared" si="180"/>
        <v>2026EG 2026GITEGESTIÓN DE LA SEGURIDAD INFORMÁTICA Y CONTINUIDAD DE LOS SERVICIOS TECNOLÓGICOS</v>
      </c>
      <c r="N326" s="15" t="s">
        <v>415</v>
      </c>
      <c r="O326" s="16"/>
      <c r="P326" s="14" t="s">
        <v>59</v>
      </c>
      <c r="Q326" s="14" t="s">
        <v>10</v>
      </c>
      <c r="R326" s="14" t="s">
        <v>60</v>
      </c>
      <c r="S326" s="14" t="s">
        <v>182</v>
      </c>
      <c r="T326" s="14" t="str">
        <f t="shared" si="181"/>
        <v>2.3</v>
      </c>
      <c r="U326" s="17" t="s">
        <v>153</v>
      </c>
      <c r="V326" s="15" t="s">
        <v>426</v>
      </c>
      <c r="W326" s="15"/>
      <c r="X326" s="14" t="s">
        <v>74</v>
      </c>
      <c r="Y326" s="18"/>
      <c r="Z326" s="19">
        <v>42000</v>
      </c>
      <c r="AA326" s="14"/>
      <c r="AB326" s="14">
        <v>1</v>
      </c>
      <c r="AC326" s="14"/>
      <c r="AD326" s="14"/>
      <c r="AE326" s="20"/>
      <c r="AF326" s="20"/>
      <c r="AG326" s="20"/>
      <c r="AH326" s="20"/>
      <c r="AI326" s="20"/>
      <c r="AJ326" s="20"/>
      <c r="AK326" s="20"/>
      <c r="AL326" s="20"/>
      <c r="AM326" s="19">
        <f t="shared" si="182"/>
        <v>42000</v>
      </c>
      <c r="AN326" s="26" t="s">
        <v>3</v>
      </c>
      <c r="AO326" s="50">
        <f t="shared" si="183"/>
        <v>0</v>
      </c>
      <c r="AP326" s="50">
        <f t="shared" si="184"/>
        <v>42000</v>
      </c>
      <c r="AQ326" s="50">
        <f t="shared" si="185"/>
        <v>0</v>
      </c>
      <c r="AR326" s="50">
        <f t="shared" si="186"/>
        <v>0</v>
      </c>
      <c r="AS326" s="50">
        <f t="shared" si="187"/>
        <v>0</v>
      </c>
      <c r="AT326" s="50">
        <f t="shared" si="188"/>
        <v>0</v>
      </c>
      <c r="AU326" s="50">
        <f t="shared" si="189"/>
        <v>0</v>
      </c>
      <c r="AV326" s="50">
        <f t="shared" si="190"/>
        <v>0</v>
      </c>
      <c r="AW326" s="50">
        <f t="shared" si="191"/>
        <v>0</v>
      </c>
      <c r="AX326" s="50">
        <f t="shared" si="192"/>
        <v>0</v>
      </c>
      <c r="AY326" s="50">
        <f t="shared" si="193"/>
        <v>0</v>
      </c>
      <c r="AZ326" s="50">
        <f t="shared" si="194"/>
        <v>0</v>
      </c>
      <c r="BA326" s="50">
        <f t="shared" si="195"/>
        <v>42000</v>
      </c>
      <c r="BB326" s="50">
        <f t="shared" si="196"/>
        <v>0</v>
      </c>
    </row>
    <row r="327" spans="2:54" x14ac:dyDescent="0.25">
      <c r="B327" s="14">
        <v>2026</v>
      </c>
      <c r="C327" s="14">
        <v>479</v>
      </c>
      <c r="D327" s="15"/>
      <c r="E327" s="15"/>
      <c r="F327" s="15" t="s">
        <v>58</v>
      </c>
      <c r="G327" s="14" t="e">
        <f>+VLOOKUP(M327,#REF!,5,FALSE)</f>
        <v>#REF!</v>
      </c>
      <c r="H327" s="14" t="e">
        <f>+VLOOKUP(M327,#REF!,7,FALSE)</f>
        <v>#REF!</v>
      </c>
      <c r="I327" s="14"/>
      <c r="J327" s="14"/>
      <c r="K327" s="14"/>
      <c r="L327" s="14"/>
      <c r="M327" s="15" t="str">
        <f t="shared" si="180"/>
        <v>2026EG 2026GITEDISEÑO, DESARROLLO Y DESPLIEGUE SOLUCIONES TECNOLÓGICAS</v>
      </c>
      <c r="N327" s="15" t="s">
        <v>402</v>
      </c>
      <c r="O327" s="16"/>
      <c r="P327" s="14" t="s">
        <v>59</v>
      </c>
      <c r="Q327" s="14" t="s">
        <v>10</v>
      </c>
      <c r="R327" s="14" t="s">
        <v>60</v>
      </c>
      <c r="S327" s="14" t="s">
        <v>182</v>
      </c>
      <c r="T327" s="14" t="str">
        <f t="shared" si="181"/>
        <v>2.3</v>
      </c>
      <c r="U327" s="17" t="s">
        <v>153</v>
      </c>
      <c r="V327" s="15" t="s">
        <v>427</v>
      </c>
      <c r="W327" s="15"/>
      <c r="X327" s="14" t="s">
        <v>74</v>
      </c>
      <c r="Y327" s="18"/>
      <c r="Z327" s="19">
        <v>35000</v>
      </c>
      <c r="AA327" s="14"/>
      <c r="AB327" s="14">
        <v>1</v>
      </c>
      <c r="AC327" s="14"/>
      <c r="AD327" s="14"/>
      <c r="AE327" s="20"/>
      <c r="AF327" s="20"/>
      <c r="AG327" s="20"/>
      <c r="AH327" s="20"/>
      <c r="AI327" s="20"/>
      <c r="AJ327" s="20"/>
      <c r="AK327" s="20"/>
      <c r="AL327" s="20"/>
      <c r="AM327" s="19">
        <f t="shared" si="182"/>
        <v>35000</v>
      </c>
      <c r="AN327" s="26" t="s">
        <v>3</v>
      </c>
      <c r="AO327" s="50">
        <f t="shared" si="183"/>
        <v>0</v>
      </c>
      <c r="AP327" s="50">
        <f t="shared" si="184"/>
        <v>35000</v>
      </c>
      <c r="AQ327" s="50">
        <f t="shared" si="185"/>
        <v>0</v>
      </c>
      <c r="AR327" s="50">
        <f t="shared" si="186"/>
        <v>0</v>
      </c>
      <c r="AS327" s="50">
        <f t="shared" si="187"/>
        <v>0</v>
      </c>
      <c r="AT327" s="50">
        <f t="shared" si="188"/>
        <v>0</v>
      </c>
      <c r="AU327" s="50">
        <f t="shared" si="189"/>
        <v>0</v>
      </c>
      <c r="AV327" s="50">
        <f t="shared" si="190"/>
        <v>0</v>
      </c>
      <c r="AW327" s="50">
        <f t="shared" si="191"/>
        <v>0</v>
      </c>
      <c r="AX327" s="50">
        <f t="shared" si="192"/>
        <v>0</v>
      </c>
      <c r="AY327" s="50">
        <f t="shared" si="193"/>
        <v>0</v>
      </c>
      <c r="AZ327" s="50">
        <f t="shared" si="194"/>
        <v>0</v>
      </c>
      <c r="BA327" s="50">
        <f t="shared" si="195"/>
        <v>35000</v>
      </c>
      <c r="BB327" s="50">
        <f t="shared" si="196"/>
        <v>0</v>
      </c>
    </row>
    <row r="328" spans="2:54" x14ac:dyDescent="0.25">
      <c r="B328" s="14">
        <v>2026</v>
      </c>
      <c r="C328" s="14">
        <v>479</v>
      </c>
      <c r="D328" s="15"/>
      <c r="E328" s="15"/>
      <c r="F328" s="15" t="s">
        <v>58</v>
      </c>
      <c r="G328" s="14" t="e">
        <f>+VLOOKUP(M328,#REF!,5,FALSE)</f>
        <v>#REF!</v>
      </c>
      <c r="H328" s="14" t="e">
        <f>+VLOOKUP(M328,#REF!,7,FALSE)</f>
        <v>#REF!</v>
      </c>
      <c r="I328" s="14"/>
      <c r="J328" s="14"/>
      <c r="K328" s="14"/>
      <c r="L328" s="14"/>
      <c r="M328" s="15" t="str">
        <f t="shared" si="180"/>
        <v>2026EG 2026GITEDISEÑO, DESARROLLO Y DESPLIEGUE SOLUCIONES TECNOLÓGICAS</v>
      </c>
      <c r="N328" s="15" t="s">
        <v>402</v>
      </c>
      <c r="O328" s="16"/>
      <c r="P328" s="14" t="s">
        <v>59</v>
      </c>
      <c r="Q328" s="14" t="s">
        <v>10</v>
      </c>
      <c r="R328" s="14" t="s">
        <v>60</v>
      </c>
      <c r="S328" s="14" t="s">
        <v>182</v>
      </c>
      <c r="T328" s="14" t="str">
        <f t="shared" si="181"/>
        <v>2.3</v>
      </c>
      <c r="U328" s="17" t="s">
        <v>153</v>
      </c>
      <c r="V328" s="15" t="s">
        <v>428</v>
      </c>
      <c r="W328" s="15"/>
      <c r="X328" s="14" t="s">
        <v>74</v>
      </c>
      <c r="Y328" s="18"/>
      <c r="Z328" s="19">
        <v>30000</v>
      </c>
      <c r="AA328" s="14"/>
      <c r="AB328" s="14">
        <v>1</v>
      </c>
      <c r="AC328" s="14"/>
      <c r="AD328" s="14"/>
      <c r="AE328" s="20"/>
      <c r="AF328" s="20"/>
      <c r="AG328" s="20"/>
      <c r="AH328" s="20"/>
      <c r="AI328" s="20"/>
      <c r="AJ328" s="20"/>
      <c r="AK328" s="20"/>
      <c r="AL328" s="20"/>
      <c r="AM328" s="19">
        <f t="shared" si="182"/>
        <v>30000</v>
      </c>
      <c r="AN328" s="26" t="s">
        <v>3</v>
      </c>
      <c r="AO328" s="50">
        <f t="shared" si="183"/>
        <v>0</v>
      </c>
      <c r="AP328" s="50">
        <f t="shared" si="184"/>
        <v>30000</v>
      </c>
      <c r="AQ328" s="50">
        <f t="shared" si="185"/>
        <v>0</v>
      </c>
      <c r="AR328" s="50">
        <f t="shared" si="186"/>
        <v>0</v>
      </c>
      <c r="AS328" s="50">
        <f t="shared" si="187"/>
        <v>0</v>
      </c>
      <c r="AT328" s="50">
        <f t="shared" si="188"/>
        <v>0</v>
      </c>
      <c r="AU328" s="50">
        <f t="shared" si="189"/>
        <v>0</v>
      </c>
      <c r="AV328" s="50">
        <f t="shared" si="190"/>
        <v>0</v>
      </c>
      <c r="AW328" s="50">
        <f t="shared" si="191"/>
        <v>0</v>
      </c>
      <c r="AX328" s="50">
        <f t="shared" si="192"/>
        <v>0</v>
      </c>
      <c r="AY328" s="50">
        <f t="shared" si="193"/>
        <v>0</v>
      </c>
      <c r="AZ328" s="50">
        <f t="shared" si="194"/>
        <v>0</v>
      </c>
      <c r="BA328" s="50">
        <f t="shared" si="195"/>
        <v>30000</v>
      </c>
      <c r="BB328" s="50">
        <f t="shared" si="196"/>
        <v>0</v>
      </c>
    </row>
    <row r="329" spans="2:54" x14ac:dyDescent="0.25">
      <c r="B329" s="14">
        <v>2026</v>
      </c>
      <c r="C329" s="14">
        <v>479</v>
      </c>
      <c r="D329" s="15"/>
      <c r="E329" s="15"/>
      <c r="F329" s="15" t="s">
        <v>58</v>
      </c>
      <c r="G329" s="14" t="e">
        <f>+VLOOKUP(M329,#REF!,5,FALSE)</f>
        <v>#REF!</v>
      </c>
      <c r="H329" s="14" t="e">
        <f>+VLOOKUP(M329,#REF!,7,FALSE)</f>
        <v>#REF!</v>
      </c>
      <c r="I329" s="14"/>
      <c r="J329" s="14"/>
      <c r="K329" s="14"/>
      <c r="L329" s="14"/>
      <c r="M329" s="15" t="str">
        <f t="shared" si="180"/>
        <v>2026EG 2026GITEPREPARACIÓN DE EQUIPOS INFORMÁTICOS ELECTORALES PARA SUFRAGIO</v>
      </c>
      <c r="N329" s="15" t="s">
        <v>400</v>
      </c>
      <c r="O329" s="16"/>
      <c r="P329" s="14" t="s">
        <v>59</v>
      </c>
      <c r="Q329" s="14" t="s">
        <v>10</v>
      </c>
      <c r="R329" s="14" t="s">
        <v>60</v>
      </c>
      <c r="S329" s="14" t="s">
        <v>182</v>
      </c>
      <c r="T329" s="14" t="str">
        <f t="shared" si="181"/>
        <v>2.3</v>
      </c>
      <c r="U329" s="17" t="s">
        <v>120</v>
      </c>
      <c r="V329" s="15" t="s">
        <v>429</v>
      </c>
      <c r="W329" s="15"/>
      <c r="X329" s="14" t="s">
        <v>74</v>
      </c>
      <c r="Y329" s="18"/>
      <c r="Z329" s="19">
        <v>20000</v>
      </c>
      <c r="AA329" s="14">
        <v>1</v>
      </c>
      <c r="AB329" s="14"/>
      <c r="AC329" s="14"/>
      <c r="AD329" s="14"/>
      <c r="AE329" s="20"/>
      <c r="AF329" s="20"/>
      <c r="AG329" s="20"/>
      <c r="AH329" s="20"/>
      <c r="AI329" s="20"/>
      <c r="AJ329" s="20"/>
      <c r="AK329" s="20"/>
      <c r="AL329" s="20"/>
      <c r="AM329" s="19">
        <f t="shared" si="182"/>
        <v>20000</v>
      </c>
      <c r="AN329" s="26" t="s">
        <v>3</v>
      </c>
      <c r="AO329" s="50">
        <f t="shared" si="183"/>
        <v>20000</v>
      </c>
      <c r="AP329" s="50">
        <f t="shared" si="184"/>
        <v>0</v>
      </c>
      <c r="AQ329" s="50">
        <f t="shared" si="185"/>
        <v>0</v>
      </c>
      <c r="AR329" s="50">
        <f t="shared" si="186"/>
        <v>0</v>
      </c>
      <c r="AS329" s="50">
        <f t="shared" si="187"/>
        <v>0</v>
      </c>
      <c r="AT329" s="50">
        <f t="shared" si="188"/>
        <v>0</v>
      </c>
      <c r="AU329" s="50">
        <f t="shared" si="189"/>
        <v>0</v>
      </c>
      <c r="AV329" s="50">
        <f t="shared" si="190"/>
        <v>0</v>
      </c>
      <c r="AW329" s="50">
        <f t="shared" si="191"/>
        <v>0</v>
      </c>
      <c r="AX329" s="50">
        <f t="shared" si="192"/>
        <v>0</v>
      </c>
      <c r="AY329" s="50">
        <f t="shared" si="193"/>
        <v>0</v>
      </c>
      <c r="AZ329" s="50">
        <f t="shared" si="194"/>
        <v>0</v>
      </c>
      <c r="BA329" s="50">
        <f t="shared" si="195"/>
        <v>20000</v>
      </c>
      <c r="BB329" s="50">
        <f t="shared" si="196"/>
        <v>0</v>
      </c>
    </row>
    <row r="330" spans="2:54" x14ac:dyDescent="0.25">
      <c r="B330" s="14">
        <v>2026</v>
      </c>
      <c r="C330" s="14">
        <v>479</v>
      </c>
      <c r="D330" s="15"/>
      <c r="E330" s="15"/>
      <c r="F330" s="15" t="s">
        <v>58</v>
      </c>
      <c r="G330" s="14" t="e">
        <f>+VLOOKUP(M330,#REF!,5,FALSE)</f>
        <v>#REF!</v>
      </c>
      <c r="H330" s="14" t="e">
        <f>+VLOOKUP(M330,#REF!,7,FALSE)</f>
        <v>#REF!</v>
      </c>
      <c r="I330" s="14"/>
      <c r="J330" s="14"/>
      <c r="K330" s="14"/>
      <c r="L330" s="14"/>
      <c r="M330" s="15" t="str">
        <f t="shared" si="180"/>
        <v>2026EG 2026GITEDISEÑO, DESARROLLO Y DESPLIEGUE SOLUCIONES TECNOLÓGICAS</v>
      </c>
      <c r="N330" s="15" t="s">
        <v>402</v>
      </c>
      <c r="O330" s="16"/>
      <c r="P330" s="14" t="s">
        <v>59</v>
      </c>
      <c r="Q330" s="14" t="s">
        <v>10</v>
      </c>
      <c r="R330" s="14" t="s">
        <v>60</v>
      </c>
      <c r="S330" s="14" t="s">
        <v>182</v>
      </c>
      <c r="T330" s="14" t="str">
        <f t="shared" si="181"/>
        <v>2.3</v>
      </c>
      <c r="U330" s="17" t="s">
        <v>120</v>
      </c>
      <c r="V330" s="15" t="s">
        <v>430</v>
      </c>
      <c r="W330" s="15"/>
      <c r="X330" s="14" t="s">
        <v>74</v>
      </c>
      <c r="Y330" s="18"/>
      <c r="Z330" s="19">
        <v>19500</v>
      </c>
      <c r="AA330" s="14">
        <v>1</v>
      </c>
      <c r="AB330" s="14">
        <v>1</v>
      </c>
      <c r="AC330" s="14">
        <v>1</v>
      </c>
      <c r="AD330" s="14">
        <v>1</v>
      </c>
      <c r="AE330" s="20"/>
      <c r="AF330" s="20"/>
      <c r="AG330" s="20"/>
      <c r="AH330" s="20"/>
      <c r="AI330" s="20"/>
      <c r="AJ330" s="20"/>
      <c r="AK330" s="20"/>
      <c r="AL330" s="20"/>
      <c r="AM330" s="19">
        <f t="shared" si="182"/>
        <v>78000</v>
      </c>
      <c r="AN330" s="26" t="s">
        <v>3</v>
      </c>
      <c r="AO330" s="50">
        <f t="shared" si="183"/>
        <v>19500</v>
      </c>
      <c r="AP330" s="50">
        <f t="shared" si="184"/>
        <v>19500</v>
      </c>
      <c r="AQ330" s="50">
        <f t="shared" si="185"/>
        <v>19500</v>
      </c>
      <c r="AR330" s="50">
        <f t="shared" si="186"/>
        <v>19500</v>
      </c>
      <c r="AS330" s="50">
        <f t="shared" si="187"/>
        <v>0</v>
      </c>
      <c r="AT330" s="50">
        <f t="shared" si="188"/>
        <v>0</v>
      </c>
      <c r="AU330" s="50">
        <f t="shared" si="189"/>
        <v>0</v>
      </c>
      <c r="AV330" s="50">
        <f t="shared" si="190"/>
        <v>0</v>
      </c>
      <c r="AW330" s="50">
        <f t="shared" si="191"/>
        <v>0</v>
      </c>
      <c r="AX330" s="50">
        <f t="shared" si="192"/>
        <v>0</v>
      </c>
      <c r="AY330" s="50">
        <f t="shared" si="193"/>
        <v>0</v>
      </c>
      <c r="AZ330" s="50">
        <f t="shared" si="194"/>
        <v>0</v>
      </c>
      <c r="BA330" s="50">
        <f t="shared" si="195"/>
        <v>78000</v>
      </c>
      <c r="BB330" s="50">
        <f t="shared" si="196"/>
        <v>0</v>
      </c>
    </row>
    <row r="331" spans="2:54" x14ac:dyDescent="0.25">
      <c r="B331" s="14">
        <v>2026</v>
      </c>
      <c r="C331" s="14">
        <v>479</v>
      </c>
      <c r="D331" s="15"/>
      <c r="E331" s="15"/>
      <c r="F331" s="15" t="s">
        <v>58</v>
      </c>
      <c r="G331" s="14" t="e">
        <f>+VLOOKUP(M331,#REF!,5,FALSE)</f>
        <v>#REF!</v>
      </c>
      <c r="H331" s="14" t="e">
        <f>+VLOOKUP(M331,#REF!,7,FALSE)</f>
        <v>#REF!</v>
      </c>
      <c r="I331" s="14"/>
      <c r="J331" s="14"/>
      <c r="K331" s="14"/>
      <c r="L331" s="14"/>
      <c r="M331" s="15" t="str">
        <f t="shared" si="180"/>
        <v>2026EG 2026GITEGESTIÓN DE LA INFRAESTRUCTURA TECNOLÓGICA Y BASE DE DATOS</v>
      </c>
      <c r="N331" s="15" t="s">
        <v>398</v>
      </c>
      <c r="O331" s="16"/>
      <c r="P331" s="14" t="s">
        <v>59</v>
      </c>
      <c r="Q331" s="14" t="s">
        <v>10</v>
      </c>
      <c r="R331" s="14" t="s">
        <v>60</v>
      </c>
      <c r="S331" s="14" t="s">
        <v>182</v>
      </c>
      <c r="T331" s="14" t="str">
        <f t="shared" si="181"/>
        <v>2.3</v>
      </c>
      <c r="U331" s="17" t="s">
        <v>120</v>
      </c>
      <c r="V331" s="15" t="s">
        <v>431</v>
      </c>
      <c r="W331" s="15"/>
      <c r="X331" s="14" t="s">
        <v>74</v>
      </c>
      <c r="Y331" s="18"/>
      <c r="Z331" s="19">
        <v>15600</v>
      </c>
      <c r="AA331" s="14">
        <v>1</v>
      </c>
      <c r="AB331" s="14">
        <v>1</v>
      </c>
      <c r="AC331" s="14">
        <v>1</v>
      </c>
      <c r="AD331" s="16">
        <v>0.30147435897435892</v>
      </c>
      <c r="AE331" s="20"/>
      <c r="AF331" s="20"/>
      <c r="AG331" s="20"/>
      <c r="AH331" s="20"/>
      <c r="AI331" s="20"/>
      <c r="AJ331" s="20"/>
      <c r="AK331" s="20"/>
      <c r="AL331" s="20"/>
      <c r="AM331" s="19">
        <f t="shared" si="182"/>
        <v>51503</v>
      </c>
      <c r="AN331" s="26" t="s">
        <v>3</v>
      </c>
      <c r="AO331" s="50">
        <f t="shared" si="183"/>
        <v>15600</v>
      </c>
      <c r="AP331" s="50">
        <f t="shared" si="184"/>
        <v>15600</v>
      </c>
      <c r="AQ331" s="50">
        <f t="shared" si="185"/>
        <v>15600</v>
      </c>
      <c r="AR331" s="50">
        <f t="shared" si="186"/>
        <v>4702.9999999999991</v>
      </c>
      <c r="AS331" s="50">
        <f t="shared" si="187"/>
        <v>0</v>
      </c>
      <c r="AT331" s="50">
        <f t="shared" si="188"/>
        <v>0</v>
      </c>
      <c r="AU331" s="50">
        <f t="shared" si="189"/>
        <v>0</v>
      </c>
      <c r="AV331" s="50">
        <f t="shared" si="190"/>
        <v>0</v>
      </c>
      <c r="AW331" s="50">
        <f t="shared" si="191"/>
        <v>0</v>
      </c>
      <c r="AX331" s="50">
        <f t="shared" si="192"/>
        <v>0</v>
      </c>
      <c r="AY331" s="50">
        <f t="shared" si="193"/>
        <v>0</v>
      </c>
      <c r="AZ331" s="50">
        <f t="shared" si="194"/>
        <v>0</v>
      </c>
      <c r="BA331" s="50">
        <f t="shared" si="195"/>
        <v>51503</v>
      </c>
      <c r="BB331" s="50">
        <f t="shared" si="196"/>
        <v>0</v>
      </c>
    </row>
    <row r="332" spans="2:54" x14ac:dyDescent="0.25">
      <c r="B332" s="14">
        <v>2026</v>
      </c>
      <c r="C332" s="14">
        <v>479</v>
      </c>
      <c r="D332" s="15"/>
      <c r="E332" s="15"/>
      <c r="F332" s="15" t="s">
        <v>58</v>
      </c>
      <c r="G332" s="14" t="e">
        <f>+VLOOKUP(M332,#REF!,5,FALSE)</f>
        <v>#REF!</v>
      </c>
      <c r="H332" s="14" t="e">
        <f>+VLOOKUP(M332,#REF!,7,FALSE)</f>
        <v>#REF!</v>
      </c>
      <c r="I332" s="14"/>
      <c r="J332" s="14"/>
      <c r="K332" s="14"/>
      <c r="L332" s="14"/>
      <c r="M332" s="15" t="str">
        <f t="shared" si="180"/>
        <v>2026EG 2026GITEGESTIÓN DE LA INFRAESTRUCTURA TECNOLÓGICA Y BASE DE DATOS</v>
      </c>
      <c r="N332" s="15" t="s">
        <v>398</v>
      </c>
      <c r="O332" s="16"/>
      <c r="P332" s="14" t="s">
        <v>59</v>
      </c>
      <c r="Q332" s="14" t="s">
        <v>10</v>
      </c>
      <c r="R332" s="14" t="s">
        <v>60</v>
      </c>
      <c r="S332" s="14" t="s">
        <v>182</v>
      </c>
      <c r="T332" s="14" t="str">
        <f t="shared" si="181"/>
        <v>2.3</v>
      </c>
      <c r="U332" s="17" t="s">
        <v>120</v>
      </c>
      <c r="V332" s="15" t="s">
        <v>432</v>
      </c>
      <c r="W332" s="15"/>
      <c r="X332" s="14" t="s">
        <v>74</v>
      </c>
      <c r="Y332" s="18"/>
      <c r="Z332" s="19">
        <v>12000</v>
      </c>
      <c r="AA332" s="14">
        <v>1</v>
      </c>
      <c r="AB332" s="14">
        <v>1</v>
      </c>
      <c r="AC332" s="14">
        <v>1</v>
      </c>
      <c r="AD332" s="14">
        <v>0.46266666666666678</v>
      </c>
      <c r="AE332" s="20"/>
      <c r="AF332" s="20"/>
      <c r="AG332" s="20"/>
      <c r="AH332" s="20"/>
      <c r="AI332" s="20"/>
      <c r="AJ332" s="20"/>
      <c r="AK332" s="20"/>
      <c r="AL332" s="20"/>
      <c r="AM332" s="19">
        <f t="shared" si="182"/>
        <v>41552</v>
      </c>
      <c r="AN332" s="26" t="s">
        <v>3</v>
      </c>
      <c r="AO332" s="50">
        <f t="shared" si="183"/>
        <v>12000</v>
      </c>
      <c r="AP332" s="50">
        <f t="shared" si="184"/>
        <v>12000</v>
      </c>
      <c r="AQ332" s="50">
        <f t="shared" si="185"/>
        <v>12000</v>
      </c>
      <c r="AR332" s="50">
        <f t="shared" si="186"/>
        <v>5552.0000000000018</v>
      </c>
      <c r="AS332" s="50">
        <f t="shared" si="187"/>
        <v>0</v>
      </c>
      <c r="AT332" s="50">
        <f t="shared" si="188"/>
        <v>0</v>
      </c>
      <c r="AU332" s="50">
        <f t="shared" si="189"/>
        <v>0</v>
      </c>
      <c r="AV332" s="50">
        <f t="shared" si="190"/>
        <v>0</v>
      </c>
      <c r="AW332" s="50">
        <f t="shared" si="191"/>
        <v>0</v>
      </c>
      <c r="AX332" s="50">
        <f t="shared" si="192"/>
        <v>0</v>
      </c>
      <c r="AY332" s="50">
        <f t="shared" si="193"/>
        <v>0</v>
      </c>
      <c r="AZ332" s="50">
        <f t="shared" si="194"/>
        <v>0</v>
      </c>
      <c r="BA332" s="50">
        <f t="shared" si="195"/>
        <v>41552</v>
      </c>
      <c r="BB332" s="50">
        <f t="shared" si="196"/>
        <v>0</v>
      </c>
    </row>
    <row r="333" spans="2:54" x14ac:dyDescent="0.25">
      <c r="B333" s="14">
        <v>2026</v>
      </c>
      <c r="C333" s="14">
        <v>479</v>
      </c>
      <c r="D333" s="15"/>
      <c r="E333" s="15"/>
      <c r="F333" s="15" t="s">
        <v>58</v>
      </c>
      <c r="G333" s="14" t="e">
        <f>+VLOOKUP(M333,#REF!,5,FALSE)</f>
        <v>#REF!</v>
      </c>
      <c r="H333" s="14" t="e">
        <f>+VLOOKUP(M333,#REF!,7,FALSE)</f>
        <v>#REF!</v>
      </c>
      <c r="I333" s="14"/>
      <c r="J333" s="14"/>
      <c r="K333" s="14"/>
      <c r="L333" s="14"/>
      <c r="M333" s="15" t="str">
        <f t="shared" si="180"/>
        <v>2026EG 2026GITEDISEÑO, DESARROLLO Y DESPLIEGUE SOLUCIONES TECNOLÓGICAS</v>
      </c>
      <c r="N333" s="15" t="s">
        <v>402</v>
      </c>
      <c r="O333" s="16"/>
      <c r="P333" s="14" t="s">
        <v>59</v>
      </c>
      <c r="Q333" s="14" t="s">
        <v>10</v>
      </c>
      <c r="R333" s="14" t="s">
        <v>60</v>
      </c>
      <c r="S333" s="14" t="s">
        <v>182</v>
      </c>
      <c r="T333" s="14" t="str">
        <f t="shared" si="181"/>
        <v>2.3</v>
      </c>
      <c r="U333" s="17" t="s">
        <v>120</v>
      </c>
      <c r="V333" s="15" t="s">
        <v>432</v>
      </c>
      <c r="W333" s="15"/>
      <c r="X333" s="14" t="s">
        <v>74</v>
      </c>
      <c r="Y333" s="18"/>
      <c r="Z333" s="19">
        <v>12000</v>
      </c>
      <c r="AA333" s="14">
        <v>1</v>
      </c>
      <c r="AB333" s="14">
        <v>1</v>
      </c>
      <c r="AC333" s="14">
        <v>1</v>
      </c>
      <c r="AD333" s="16">
        <v>0.46266666666666678</v>
      </c>
      <c r="AE333" s="20"/>
      <c r="AF333" s="20"/>
      <c r="AG333" s="20"/>
      <c r="AH333" s="20"/>
      <c r="AI333" s="20"/>
      <c r="AJ333" s="20"/>
      <c r="AK333" s="20"/>
      <c r="AL333" s="20"/>
      <c r="AM333" s="19">
        <f t="shared" si="182"/>
        <v>41552</v>
      </c>
      <c r="AN333" s="26" t="s">
        <v>3</v>
      </c>
      <c r="AO333" s="50">
        <f t="shared" si="183"/>
        <v>12000</v>
      </c>
      <c r="AP333" s="50">
        <f t="shared" si="184"/>
        <v>12000</v>
      </c>
      <c r="AQ333" s="50">
        <f t="shared" si="185"/>
        <v>12000</v>
      </c>
      <c r="AR333" s="50">
        <f t="shared" si="186"/>
        <v>5552.0000000000018</v>
      </c>
      <c r="AS333" s="50">
        <f t="shared" si="187"/>
        <v>0</v>
      </c>
      <c r="AT333" s="50">
        <f t="shared" si="188"/>
        <v>0</v>
      </c>
      <c r="AU333" s="50">
        <f t="shared" si="189"/>
        <v>0</v>
      </c>
      <c r="AV333" s="50">
        <f t="shared" si="190"/>
        <v>0</v>
      </c>
      <c r="AW333" s="50">
        <f t="shared" si="191"/>
        <v>0</v>
      </c>
      <c r="AX333" s="50">
        <f t="shared" si="192"/>
        <v>0</v>
      </c>
      <c r="AY333" s="50">
        <f t="shared" si="193"/>
        <v>0</v>
      </c>
      <c r="AZ333" s="50">
        <f t="shared" si="194"/>
        <v>0</v>
      </c>
      <c r="BA333" s="50">
        <f t="shared" si="195"/>
        <v>41552</v>
      </c>
      <c r="BB333" s="50">
        <f t="shared" si="196"/>
        <v>0</v>
      </c>
    </row>
    <row r="334" spans="2:54" x14ac:dyDescent="0.25">
      <c r="B334" s="14">
        <v>2026</v>
      </c>
      <c r="C334" s="14">
        <v>479</v>
      </c>
      <c r="D334" s="15"/>
      <c r="E334" s="15"/>
      <c r="F334" s="15" t="s">
        <v>58</v>
      </c>
      <c r="G334" s="14" t="e">
        <f>+VLOOKUP(M334,#REF!,5,FALSE)</f>
        <v>#REF!</v>
      </c>
      <c r="H334" s="14" t="e">
        <f>+VLOOKUP(M334,#REF!,7,FALSE)</f>
        <v>#REF!</v>
      </c>
      <c r="I334" s="14"/>
      <c r="J334" s="14"/>
      <c r="K334" s="14"/>
      <c r="L334" s="14"/>
      <c r="M334" s="15" t="str">
        <f t="shared" si="180"/>
        <v>2026EG 2026GITEDISEÑO, DESARROLLO Y DESPLIEGUE SOLUCIONES TECNOLÓGICAS</v>
      </c>
      <c r="N334" s="15" t="s">
        <v>402</v>
      </c>
      <c r="O334" s="16"/>
      <c r="P334" s="14" t="s">
        <v>59</v>
      </c>
      <c r="Q334" s="14" t="s">
        <v>10</v>
      </c>
      <c r="R334" s="14" t="s">
        <v>60</v>
      </c>
      <c r="S334" s="14" t="s">
        <v>182</v>
      </c>
      <c r="T334" s="14" t="str">
        <f t="shared" si="181"/>
        <v>2.3</v>
      </c>
      <c r="U334" s="17" t="s">
        <v>120</v>
      </c>
      <c r="V334" s="15" t="s">
        <v>433</v>
      </c>
      <c r="W334" s="15"/>
      <c r="X334" s="14" t="s">
        <v>74</v>
      </c>
      <c r="Y334" s="18"/>
      <c r="Z334" s="19">
        <v>8250</v>
      </c>
      <c r="AA334" s="14">
        <v>1</v>
      </c>
      <c r="AB334" s="14">
        <v>1</v>
      </c>
      <c r="AC334" s="14">
        <v>1.6306666666666665</v>
      </c>
      <c r="AD334" s="14"/>
      <c r="AE334" s="20"/>
      <c r="AF334" s="20"/>
      <c r="AG334" s="20"/>
      <c r="AH334" s="20"/>
      <c r="AI334" s="20"/>
      <c r="AJ334" s="20"/>
      <c r="AK334" s="20"/>
      <c r="AL334" s="20"/>
      <c r="AM334" s="19">
        <f t="shared" si="182"/>
        <v>29953</v>
      </c>
      <c r="AN334" s="26" t="s">
        <v>3</v>
      </c>
      <c r="AO334" s="50">
        <f t="shared" si="183"/>
        <v>8250</v>
      </c>
      <c r="AP334" s="50">
        <f t="shared" si="184"/>
        <v>8250</v>
      </c>
      <c r="AQ334" s="50">
        <f t="shared" si="185"/>
        <v>13452.999999999998</v>
      </c>
      <c r="AR334" s="50">
        <f t="shared" si="186"/>
        <v>0</v>
      </c>
      <c r="AS334" s="50">
        <f t="shared" si="187"/>
        <v>0</v>
      </c>
      <c r="AT334" s="50">
        <f t="shared" si="188"/>
        <v>0</v>
      </c>
      <c r="AU334" s="50">
        <f t="shared" si="189"/>
        <v>0</v>
      </c>
      <c r="AV334" s="50">
        <f t="shared" si="190"/>
        <v>0</v>
      </c>
      <c r="AW334" s="50">
        <f t="shared" si="191"/>
        <v>0</v>
      </c>
      <c r="AX334" s="50">
        <f t="shared" si="192"/>
        <v>0</v>
      </c>
      <c r="AY334" s="50">
        <f t="shared" si="193"/>
        <v>0</v>
      </c>
      <c r="AZ334" s="50">
        <f t="shared" si="194"/>
        <v>0</v>
      </c>
      <c r="BA334" s="50">
        <f t="shared" si="195"/>
        <v>29953</v>
      </c>
      <c r="BB334" s="50">
        <f t="shared" si="196"/>
        <v>0</v>
      </c>
    </row>
    <row r="335" spans="2:54" x14ac:dyDescent="0.25">
      <c r="B335" s="14">
        <v>2026</v>
      </c>
      <c r="C335" s="14">
        <v>479</v>
      </c>
      <c r="D335" s="15"/>
      <c r="E335" s="15"/>
      <c r="F335" s="15" t="s">
        <v>58</v>
      </c>
      <c r="G335" s="14" t="e">
        <f>+VLOOKUP(M335,#REF!,5,FALSE)</f>
        <v>#REF!</v>
      </c>
      <c r="H335" s="14" t="e">
        <f>+VLOOKUP(M335,#REF!,7,FALSE)</f>
        <v>#REF!</v>
      </c>
      <c r="I335" s="14"/>
      <c r="J335" s="14"/>
      <c r="K335" s="14"/>
      <c r="L335" s="14"/>
      <c r="M335" s="15" t="str">
        <f t="shared" si="180"/>
        <v>2026EG 2026GITEGESTIÓN DE LA INFRAESTRUCTURA TECNOLÓGICA Y BASE DE DATOS</v>
      </c>
      <c r="N335" s="15" t="s">
        <v>398</v>
      </c>
      <c r="O335" s="16"/>
      <c r="P335" s="14" t="s">
        <v>59</v>
      </c>
      <c r="Q335" s="14" t="s">
        <v>10</v>
      </c>
      <c r="R335" s="14" t="s">
        <v>60</v>
      </c>
      <c r="S335" s="14" t="s">
        <v>182</v>
      </c>
      <c r="T335" s="14" t="str">
        <f t="shared" si="181"/>
        <v>2.3</v>
      </c>
      <c r="U335" s="17" t="s">
        <v>67</v>
      </c>
      <c r="V335" s="15" t="s">
        <v>434</v>
      </c>
      <c r="W335" s="15"/>
      <c r="X335" s="14" t="s">
        <v>74</v>
      </c>
      <c r="Y335" s="18"/>
      <c r="Z335" s="19">
        <v>7500</v>
      </c>
      <c r="AA335" s="14">
        <v>1</v>
      </c>
      <c r="AB335" s="14">
        <v>1</v>
      </c>
      <c r="AC335" s="14">
        <v>1</v>
      </c>
      <c r="AD335" s="16">
        <v>0.66426666666666678</v>
      </c>
      <c r="AE335" s="20"/>
      <c r="AF335" s="20"/>
      <c r="AG335" s="20"/>
      <c r="AH335" s="20"/>
      <c r="AI335" s="20"/>
      <c r="AJ335" s="20"/>
      <c r="AK335" s="20"/>
      <c r="AL335" s="20"/>
      <c r="AM335" s="19">
        <f t="shared" si="182"/>
        <v>27482</v>
      </c>
      <c r="AN335" s="26" t="s">
        <v>3</v>
      </c>
      <c r="AO335" s="50">
        <f t="shared" si="183"/>
        <v>7500</v>
      </c>
      <c r="AP335" s="50">
        <f t="shared" si="184"/>
        <v>7500</v>
      </c>
      <c r="AQ335" s="50">
        <f t="shared" si="185"/>
        <v>7500</v>
      </c>
      <c r="AR335" s="50">
        <f t="shared" si="186"/>
        <v>4982.0000000000009</v>
      </c>
      <c r="AS335" s="50">
        <f t="shared" si="187"/>
        <v>0</v>
      </c>
      <c r="AT335" s="50">
        <f t="shared" si="188"/>
        <v>0</v>
      </c>
      <c r="AU335" s="50">
        <f t="shared" si="189"/>
        <v>0</v>
      </c>
      <c r="AV335" s="50">
        <f t="shared" si="190"/>
        <v>0</v>
      </c>
      <c r="AW335" s="50">
        <f t="shared" si="191"/>
        <v>0</v>
      </c>
      <c r="AX335" s="50">
        <f t="shared" si="192"/>
        <v>0</v>
      </c>
      <c r="AY335" s="50">
        <f t="shared" si="193"/>
        <v>0</v>
      </c>
      <c r="AZ335" s="50">
        <f t="shared" si="194"/>
        <v>0</v>
      </c>
      <c r="BA335" s="50">
        <f t="shared" si="195"/>
        <v>27482</v>
      </c>
      <c r="BB335" s="50">
        <f t="shared" si="196"/>
        <v>0</v>
      </c>
    </row>
    <row r="336" spans="2:54" x14ac:dyDescent="0.25">
      <c r="B336" s="14">
        <v>2026</v>
      </c>
      <c r="C336" s="14">
        <v>479</v>
      </c>
      <c r="D336" s="15"/>
      <c r="E336" s="15"/>
      <c r="F336" s="15" t="s">
        <v>58</v>
      </c>
      <c r="G336" s="14" t="e">
        <f>+VLOOKUP(M336,#REF!,5,FALSE)</f>
        <v>#REF!</v>
      </c>
      <c r="H336" s="14" t="e">
        <f>+VLOOKUP(M336,#REF!,7,FALSE)</f>
        <v>#REF!</v>
      </c>
      <c r="I336" s="14"/>
      <c r="J336" s="14"/>
      <c r="K336" s="14"/>
      <c r="L336" s="14"/>
      <c r="M336" s="15" t="str">
        <f t="shared" si="180"/>
        <v>2026EG 2026GITEGESTIÓN DE LA INFRAESTRUCTURA TECNOLÓGICA Y BASE DE DATOS</v>
      </c>
      <c r="N336" s="15" t="s">
        <v>398</v>
      </c>
      <c r="O336" s="16"/>
      <c r="P336" s="14" t="s">
        <v>59</v>
      </c>
      <c r="Q336" s="14" t="s">
        <v>10</v>
      </c>
      <c r="R336" s="14" t="s">
        <v>60</v>
      </c>
      <c r="S336" s="14" t="s">
        <v>182</v>
      </c>
      <c r="T336" s="14" t="str">
        <f t="shared" si="181"/>
        <v>2.3</v>
      </c>
      <c r="U336" s="17" t="s">
        <v>67</v>
      </c>
      <c r="V336" s="15" t="s">
        <v>435</v>
      </c>
      <c r="W336" s="15"/>
      <c r="X336" s="14" t="s">
        <v>74</v>
      </c>
      <c r="Y336" s="18"/>
      <c r="Z336" s="19">
        <v>850</v>
      </c>
      <c r="AA336" s="14">
        <v>2</v>
      </c>
      <c r="AB336" s="14">
        <v>2</v>
      </c>
      <c r="AC336" s="14">
        <v>2</v>
      </c>
      <c r="AD336" s="16">
        <v>1.8482352941176474</v>
      </c>
      <c r="AE336" s="23"/>
      <c r="AF336" s="20"/>
      <c r="AG336" s="20"/>
      <c r="AH336" s="20"/>
      <c r="AI336" s="20"/>
      <c r="AJ336" s="20"/>
      <c r="AK336" s="20"/>
      <c r="AL336" s="20"/>
      <c r="AM336" s="19">
        <f t="shared" si="182"/>
        <v>6671</v>
      </c>
      <c r="AN336" s="26" t="s">
        <v>3</v>
      </c>
      <c r="AO336" s="50">
        <f t="shared" si="183"/>
        <v>1700</v>
      </c>
      <c r="AP336" s="50">
        <f t="shared" si="184"/>
        <v>1700</v>
      </c>
      <c r="AQ336" s="50">
        <f t="shared" si="185"/>
        <v>1700</v>
      </c>
      <c r="AR336" s="50">
        <f t="shared" si="186"/>
        <v>1571.0000000000002</v>
      </c>
      <c r="AS336" s="50">
        <f t="shared" si="187"/>
        <v>0</v>
      </c>
      <c r="AT336" s="50">
        <f t="shared" si="188"/>
        <v>0</v>
      </c>
      <c r="AU336" s="50">
        <f t="shared" si="189"/>
        <v>0</v>
      </c>
      <c r="AV336" s="50">
        <f t="shared" si="190"/>
        <v>0</v>
      </c>
      <c r="AW336" s="50">
        <f t="shared" si="191"/>
        <v>0</v>
      </c>
      <c r="AX336" s="50">
        <f t="shared" si="192"/>
        <v>0</v>
      </c>
      <c r="AY336" s="50">
        <f t="shared" si="193"/>
        <v>0</v>
      </c>
      <c r="AZ336" s="50">
        <f t="shared" si="194"/>
        <v>0</v>
      </c>
      <c r="BA336" s="50">
        <f t="shared" si="195"/>
        <v>6671</v>
      </c>
      <c r="BB336" s="50">
        <f t="shared" si="196"/>
        <v>0</v>
      </c>
    </row>
    <row r="337" spans="2:54" x14ac:dyDescent="0.25">
      <c r="B337" s="14">
        <v>2026</v>
      </c>
      <c r="C337" s="14">
        <v>479</v>
      </c>
      <c r="D337" s="15"/>
      <c r="F337" s="15" t="s">
        <v>58</v>
      </c>
      <c r="G337" s="14" t="e">
        <f>+VLOOKUP(M337,#REF!,5,FALSE)</f>
        <v>#REF!</v>
      </c>
      <c r="H337" s="14" t="e">
        <f>+VLOOKUP(M337,#REF!,7,FALSE)</f>
        <v>#REF!</v>
      </c>
      <c r="M337" s="15" t="str">
        <f t="shared" si="180"/>
        <v>2026EG 2026JNDIRECCIÓN Y GESTIÓN DE LAS ACCIONES OPERATIVAS CON LOS ÓRGANOS DE LA ENTIDAD</v>
      </c>
      <c r="N337" s="15" t="s">
        <v>71</v>
      </c>
      <c r="P337" s="14" t="s">
        <v>59</v>
      </c>
      <c r="Q337" s="14" t="s">
        <v>15</v>
      </c>
      <c r="R337" s="14" t="s">
        <v>60</v>
      </c>
      <c r="S337" s="14" t="s">
        <v>61</v>
      </c>
      <c r="T337" s="14" t="str">
        <f t="shared" ref="T337:T395" si="197">+MID(U337,1,3)</f>
        <v>2.3</v>
      </c>
      <c r="U337" s="17" t="s">
        <v>62</v>
      </c>
      <c r="V337" s="15" t="s">
        <v>436</v>
      </c>
      <c r="W337" s="15" t="s">
        <v>64</v>
      </c>
      <c r="X337" s="14" t="s">
        <v>65</v>
      </c>
      <c r="Y337" s="18">
        <v>1</v>
      </c>
      <c r="Z337" s="19">
        <v>2500</v>
      </c>
      <c r="AA337" s="14">
        <v>30</v>
      </c>
      <c r="AB337" s="14">
        <v>30</v>
      </c>
      <c r="AC337" s="14">
        <v>30</v>
      </c>
      <c r="AD337" s="14">
        <v>30</v>
      </c>
      <c r="AE337" s="20"/>
      <c r="AF337" s="20"/>
      <c r="AG337" s="20"/>
      <c r="AH337" s="20"/>
      <c r="AI337" s="20"/>
      <c r="AJ337" s="20"/>
      <c r="AK337" s="20"/>
      <c r="AL337" s="20"/>
      <c r="AM337" s="19">
        <f>ROUNDUP(IFERROR(IF(OR(X337="LOCADOR",X337="VIATICOS",X337="CAJA CHICA"),IF(X337="LOCADOR",Y337*(Z337/30)*SUM(AA337:AL337),Y337*Z337*SUM(AA337:AL337)),Z337*SUM(AA337:AL337)),""),0)</f>
        <v>10000</v>
      </c>
      <c r="AN337" s="26" t="s">
        <v>437</v>
      </c>
      <c r="AO337" s="50">
        <f t="shared" ref="AO337:AO340" si="198">+$Z337*AA337/30*$Y337</f>
        <v>2500</v>
      </c>
      <c r="AP337" s="50">
        <f t="shared" ref="AP337:AP340" si="199">+$Z337*AB337/30*$Y337</f>
        <v>2500</v>
      </c>
      <c r="AQ337" s="50">
        <f t="shared" ref="AQ337:AQ340" si="200">+$Z337*AC337/30*$Y337</f>
        <v>2500</v>
      </c>
      <c r="AR337" s="50">
        <f t="shared" ref="AR337:AR340" si="201">+$Z337*AD337/30*$Y337</f>
        <v>2500</v>
      </c>
      <c r="AS337" s="50">
        <f t="shared" ref="AS337:AS340" si="202">+$Z337*AE337/30*$Y337</f>
        <v>0</v>
      </c>
      <c r="AT337" s="50">
        <f t="shared" ref="AT337:AT340" si="203">+$Z337*AF337/30*$Y337</f>
        <v>0</v>
      </c>
      <c r="AU337" s="50">
        <f t="shared" ref="AU337:AU340" si="204">+$Z337*AG337/30*$Y337</f>
        <v>0</v>
      </c>
      <c r="AV337" s="50">
        <f t="shared" ref="AV337:AV340" si="205">+$Z337*AH337/30*$Y337</f>
        <v>0</v>
      </c>
      <c r="AW337" s="50">
        <f t="shared" ref="AW337:AW340" si="206">+$Z337*AI337/30*$Y337</f>
        <v>0</v>
      </c>
      <c r="AX337" s="50">
        <f t="shared" ref="AX337:AX340" si="207">+$Z337*AJ337/30*$Y337</f>
        <v>0</v>
      </c>
      <c r="AY337" s="50">
        <f t="shared" ref="AY337:AY340" si="208">+$Z337*AK337/30*$Y337</f>
        <v>0</v>
      </c>
      <c r="AZ337" s="50">
        <f t="shared" ref="AZ337:AZ340" si="209">+$Z337*AL337/30*$Y337</f>
        <v>0</v>
      </c>
      <c r="BA337" s="50">
        <f t="shared" si="195"/>
        <v>10000</v>
      </c>
      <c r="BB337" s="50">
        <f t="shared" si="196"/>
        <v>0</v>
      </c>
    </row>
    <row r="338" spans="2:54" x14ac:dyDescent="0.25">
      <c r="B338" s="14">
        <v>2026</v>
      </c>
      <c r="C338" s="14">
        <v>479</v>
      </c>
      <c r="D338" s="15"/>
      <c r="F338" s="15" t="s">
        <v>58</v>
      </c>
      <c r="G338" s="14" t="e">
        <f>+VLOOKUP(M338,#REF!,5,FALSE)</f>
        <v>#REF!</v>
      </c>
      <c r="H338" s="14" t="e">
        <f>+VLOOKUP(M338,#REF!,7,FALSE)</f>
        <v>#REF!</v>
      </c>
      <c r="M338" s="15" t="str">
        <f t="shared" si="180"/>
        <v>2026EG 2026JNDIRECCIÓN Y GESTIÓN DE LAS ACCIONES OPERATIVAS CON LOS ÓRGANOS DE LA ENTIDAD</v>
      </c>
      <c r="N338" s="15" t="s">
        <v>71</v>
      </c>
      <c r="P338" s="14" t="s">
        <v>59</v>
      </c>
      <c r="Q338" s="14" t="s">
        <v>15</v>
      </c>
      <c r="R338" s="14" t="s">
        <v>60</v>
      </c>
      <c r="S338" s="14" t="s">
        <v>61</v>
      </c>
      <c r="T338" s="14" t="str">
        <f t="shared" si="197"/>
        <v>2.3</v>
      </c>
      <c r="U338" s="17" t="s">
        <v>62</v>
      </c>
      <c r="V338" s="15" t="s">
        <v>438</v>
      </c>
      <c r="W338" s="15" t="s">
        <v>64</v>
      </c>
      <c r="X338" s="14" t="s">
        <v>65</v>
      </c>
      <c r="Y338" s="18">
        <v>1</v>
      </c>
      <c r="Z338" s="19">
        <v>2500</v>
      </c>
      <c r="AA338" s="14">
        <v>30</v>
      </c>
      <c r="AB338" s="14">
        <v>30</v>
      </c>
      <c r="AC338" s="14">
        <v>30</v>
      </c>
      <c r="AD338" s="14">
        <v>30</v>
      </c>
      <c r="AE338" s="20"/>
      <c r="AF338" s="20"/>
      <c r="AG338" s="20"/>
      <c r="AH338" s="20"/>
      <c r="AI338" s="20"/>
      <c r="AJ338" s="20"/>
      <c r="AK338" s="20"/>
      <c r="AL338" s="20"/>
      <c r="AM338" s="19">
        <f t="shared" ref="AM338:AM396" si="210">ROUNDUP(IFERROR(IF(OR(X338="LOCADOR",X338="VIATICOS",X338="CAJA CHICA"),IF(X338="LOCADOR",Y338*(Z338/30)*SUM(AA338:AL338),Y338*Z338*SUM(AA338:AL338)),Z338*SUM(AA338:AL338)),""),0)</f>
        <v>10000</v>
      </c>
      <c r="AN338" s="26" t="s">
        <v>437</v>
      </c>
      <c r="AO338" s="50">
        <f t="shared" si="198"/>
        <v>2500</v>
      </c>
      <c r="AP338" s="50">
        <f t="shared" si="199"/>
        <v>2500</v>
      </c>
      <c r="AQ338" s="50">
        <f t="shared" si="200"/>
        <v>2500</v>
      </c>
      <c r="AR338" s="50">
        <f t="shared" si="201"/>
        <v>2500</v>
      </c>
      <c r="AS338" s="50">
        <f t="shared" si="202"/>
        <v>0</v>
      </c>
      <c r="AT338" s="50">
        <f t="shared" si="203"/>
        <v>0</v>
      </c>
      <c r="AU338" s="50">
        <f t="shared" si="204"/>
        <v>0</v>
      </c>
      <c r="AV338" s="50">
        <f t="shared" si="205"/>
        <v>0</v>
      </c>
      <c r="AW338" s="50">
        <f t="shared" si="206"/>
        <v>0</v>
      </c>
      <c r="AX338" s="50">
        <f t="shared" si="207"/>
        <v>0</v>
      </c>
      <c r="AY338" s="50">
        <f t="shared" si="208"/>
        <v>0</v>
      </c>
      <c r="AZ338" s="50">
        <f t="shared" si="209"/>
        <v>0</v>
      </c>
      <c r="BA338" s="50">
        <f t="shared" si="195"/>
        <v>10000</v>
      </c>
      <c r="BB338" s="50">
        <f t="shared" si="196"/>
        <v>0</v>
      </c>
    </row>
    <row r="339" spans="2:54" x14ac:dyDescent="0.25">
      <c r="B339" s="14">
        <v>2026</v>
      </c>
      <c r="C339" s="14">
        <v>479</v>
      </c>
      <c r="D339" s="15"/>
      <c r="F339" s="15" t="s">
        <v>58</v>
      </c>
      <c r="G339" s="14" t="e">
        <f>+VLOOKUP(M339,#REF!,5,FALSE)</f>
        <v>#REF!</v>
      </c>
      <c r="H339" s="14" t="e">
        <f>+VLOOKUP(M339,#REF!,7,FALSE)</f>
        <v>#REF!</v>
      </c>
      <c r="M339" s="15" t="str">
        <f t="shared" si="180"/>
        <v>2026EG 2026JNDIRECCIÓN Y GESTIÓN DE LAS ACCIONES OPERATIVAS CON LOS ÓRGANOS DE LA ENTIDAD</v>
      </c>
      <c r="N339" s="15" t="s">
        <v>71</v>
      </c>
      <c r="P339" s="14" t="s">
        <v>59</v>
      </c>
      <c r="Q339" s="14" t="s">
        <v>15</v>
      </c>
      <c r="R339" s="14" t="s">
        <v>60</v>
      </c>
      <c r="S339" s="14" t="s">
        <v>61</v>
      </c>
      <c r="T339" s="14" t="str">
        <f t="shared" si="197"/>
        <v>2.3</v>
      </c>
      <c r="U339" s="17" t="s">
        <v>62</v>
      </c>
      <c r="V339" s="15" t="s">
        <v>439</v>
      </c>
      <c r="W339" s="15" t="s">
        <v>64</v>
      </c>
      <c r="X339" s="14" t="s">
        <v>65</v>
      </c>
      <c r="Y339" s="18">
        <v>1</v>
      </c>
      <c r="Z339" s="19">
        <v>5000</v>
      </c>
      <c r="AA339" s="14">
        <v>30</v>
      </c>
      <c r="AB339" s="14">
        <v>30</v>
      </c>
      <c r="AC339" s="14">
        <v>30</v>
      </c>
      <c r="AD339" s="14">
        <v>30</v>
      </c>
      <c r="AE339" s="20"/>
      <c r="AF339" s="20"/>
      <c r="AG339" s="20"/>
      <c r="AH339" s="20"/>
      <c r="AI339" s="20"/>
      <c r="AJ339" s="20"/>
      <c r="AK339" s="20"/>
      <c r="AL339" s="20"/>
      <c r="AM339" s="19">
        <f t="shared" si="210"/>
        <v>20000</v>
      </c>
      <c r="AN339" s="26" t="s">
        <v>437</v>
      </c>
      <c r="AO339" s="50">
        <f t="shared" si="198"/>
        <v>5000</v>
      </c>
      <c r="AP339" s="50">
        <f t="shared" si="199"/>
        <v>5000</v>
      </c>
      <c r="AQ339" s="50">
        <f t="shared" si="200"/>
        <v>5000</v>
      </c>
      <c r="AR339" s="50">
        <f t="shared" si="201"/>
        <v>5000</v>
      </c>
      <c r="AS339" s="50">
        <f t="shared" si="202"/>
        <v>0</v>
      </c>
      <c r="AT339" s="50">
        <f t="shared" si="203"/>
        <v>0</v>
      </c>
      <c r="AU339" s="50">
        <f t="shared" si="204"/>
        <v>0</v>
      </c>
      <c r="AV339" s="50">
        <f t="shared" si="205"/>
        <v>0</v>
      </c>
      <c r="AW339" s="50">
        <f t="shared" si="206"/>
        <v>0</v>
      </c>
      <c r="AX339" s="50">
        <f t="shared" si="207"/>
        <v>0</v>
      </c>
      <c r="AY339" s="50">
        <f t="shared" si="208"/>
        <v>0</v>
      </c>
      <c r="AZ339" s="50">
        <f t="shared" si="209"/>
        <v>0</v>
      </c>
      <c r="BA339" s="50">
        <f t="shared" si="195"/>
        <v>20000</v>
      </c>
      <c r="BB339" s="50">
        <f t="shared" si="196"/>
        <v>0</v>
      </c>
    </row>
    <row r="340" spans="2:54" x14ac:dyDescent="0.25">
      <c r="B340" s="14">
        <v>2026</v>
      </c>
      <c r="C340" s="14">
        <v>479</v>
      </c>
      <c r="D340" s="15"/>
      <c r="F340" s="15" t="s">
        <v>58</v>
      </c>
      <c r="G340" s="14" t="e">
        <f>+VLOOKUP(M340,#REF!,5,FALSE)</f>
        <v>#REF!</v>
      </c>
      <c r="H340" s="14" t="e">
        <f>+VLOOKUP(M340,#REF!,7,FALSE)</f>
        <v>#REF!</v>
      </c>
      <c r="M340" s="15" t="str">
        <f t="shared" si="180"/>
        <v>2026EG 2026JNDIRECCIÓN Y GESTIÓN DE LAS ACCIONES OPERATIVAS CON LOS ÓRGANOS DE LA ENTIDAD</v>
      </c>
      <c r="N340" s="15" t="s">
        <v>71</v>
      </c>
      <c r="P340" s="14" t="s">
        <v>59</v>
      </c>
      <c r="Q340" s="14" t="s">
        <v>15</v>
      </c>
      <c r="R340" s="14" t="s">
        <v>60</v>
      </c>
      <c r="S340" s="14" t="s">
        <v>61</v>
      </c>
      <c r="T340" s="14" t="str">
        <f t="shared" si="197"/>
        <v>2.3</v>
      </c>
      <c r="U340" s="17" t="s">
        <v>62</v>
      </c>
      <c r="V340" s="15" t="s">
        <v>440</v>
      </c>
      <c r="W340" s="15" t="s">
        <v>64</v>
      </c>
      <c r="X340" s="14" t="s">
        <v>65</v>
      </c>
      <c r="Y340" s="18">
        <v>1</v>
      </c>
      <c r="Z340" s="19">
        <v>12000</v>
      </c>
      <c r="AA340" s="14">
        <v>30</v>
      </c>
      <c r="AB340" s="16">
        <v>2</v>
      </c>
      <c r="AC340" s="14"/>
      <c r="AD340" s="14"/>
      <c r="AE340" s="20"/>
      <c r="AF340" s="20"/>
      <c r="AG340" s="20"/>
      <c r="AH340" s="20"/>
      <c r="AI340" s="20"/>
      <c r="AJ340" s="20"/>
      <c r="AK340" s="20"/>
      <c r="AL340" s="20"/>
      <c r="AM340" s="19">
        <f t="shared" si="210"/>
        <v>12800</v>
      </c>
      <c r="AN340" s="26" t="s">
        <v>437</v>
      </c>
      <c r="AO340" s="50">
        <f t="shared" si="198"/>
        <v>12000</v>
      </c>
      <c r="AP340" s="50">
        <f t="shared" si="199"/>
        <v>800</v>
      </c>
      <c r="AQ340" s="50">
        <f t="shared" si="200"/>
        <v>0</v>
      </c>
      <c r="AR340" s="50">
        <f t="shared" si="201"/>
        <v>0</v>
      </c>
      <c r="AS340" s="50">
        <f t="shared" si="202"/>
        <v>0</v>
      </c>
      <c r="AT340" s="50">
        <f t="shared" si="203"/>
        <v>0</v>
      </c>
      <c r="AU340" s="50">
        <f t="shared" si="204"/>
        <v>0</v>
      </c>
      <c r="AV340" s="50">
        <f t="shared" si="205"/>
        <v>0</v>
      </c>
      <c r="AW340" s="50">
        <f t="shared" si="206"/>
        <v>0</v>
      </c>
      <c r="AX340" s="50">
        <f t="shared" si="207"/>
        <v>0</v>
      </c>
      <c r="AY340" s="50">
        <f t="shared" si="208"/>
        <v>0</v>
      </c>
      <c r="AZ340" s="50">
        <f t="shared" si="209"/>
        <v>0</v>
      </c>
      <c r="BA340" s="50">
        <f t="shared" si="195"/>
        <v>12800</v>
      </c>
      <c r="BB340" s="50">
        <f t="shared" si="196"/>
        <v>0</v>
      </c>
    </row>
    <row r="341" spans="2:54" x14ac:dyDescent="0.25">
      <c r="B341" s="14">
        <v>2026</v>
      </c>
      <c r="C341" s="14">
        <v>479</v>
      </c>
      <c r="D341" s="15"/>
      <c r="F341" s="15" t="s">
        <v>58</v>
      </c>
      <c r="G341" s="14" t="e">
        <f>+VLOOKUP(M341,#REF!,5,FALSE)</f>
        <v>#REF!</v>
      </c>
      <c r="H341" s="14" t="e">
        <f>+VLOOKUP(M341,#REF!,7,FALSE)</f>
        <v>#REF!</v>
      </c>
      <c r="M341" s="15" t="str">
        <f t="shared" si="180"/>
        <v>2026EG 2026JNDIRECCIÓN Y GESTIÓN DE LAS ACCIONES OPERATIVAS CON LOS ÓRGANOS DE LA ENTIDAD</v>
      </c>
      <c r="N341" s="15" t="s">
        <v>71</v>
      </c>
      <c r="P341" s="14" t="s">
        <v>59</v>
      </c>
      <c r="Q341" s="14" t="s">
        <v>15</v>
      </c>
      <c r="R341" s="14" t="s">
        <v>60</v>
      </c>
      <c r="S341" s="14" t="s">
        <v>61</v>
      </c>
      <c r="T341" s="14" t="str">
        <f t="shared" si="197"/>
        <v>2.3</v>
      </c>
      <c r="U341" s="17" t="s">
        <v>75</v>
      </c>
      <c r="V341" s="15" t="s">
        <v>78</v>
      </c>
      <c r="W341" s="15" t="s">
        <v>64</v>
      </c>
      <c r="X341" s="14" t="s">
        <v>77</v>
      </c>
      <c r="Y341" s="18">
        <v>1</v>
      </c>
      <c r="Z341" s="19">
        <v>380</v>
      </c>
      <c r="AA341" s="14">
        <v>9</v>
      </c>
      <c r="AB341" s="14">
        <v>9</v>
      </c>
      <c r="AC341" s="14">
        <v>9</v>
      </c>
      <c r="AD341" s="14">
        <v>3</v>
      </c>
      <c r="AE341" s="20">
        <v>0</v>
      </c>
      <c r="AF341" s="20">
        <v>0</v>
      </c>
      <c r="AG341" s="20">
        <v>0</v>
      </c>
      <c r="AH341" s="20">
        <v>0</v>
      </c>
      <c r="AI341" s="20">
        <v>0</v>
      </c>
      <c r="AJ341" s="20">
        <v>0</v>
      </c>
      <c r="AK341" s="20">
        <v>0</v>
      </c>
      <c r="AL341" s="20">
        <v>0</v>
      </c>
      <c r="AM341" s="19">
        <f t="shared" si="210"/>
        <v>11400</v>
      </c>
      <c r="AN341" s="26" t="s">
        <v>437</v>
      </c>
      <c r="AO341" s="50">
        <f t="shared" si="183"/>
        <v>3420</v>
      </c>
      <c r="AP341" s="50">
        <f t="shared" si="184"/>
        <v>3420</v>
      </c>
      <c r="AQ341" s="50">
        <f t="shared" si="185"/>
        <v>3420</v>
      </c>
      <c r="AR341" s="50">
        <f t="shared" si="186"/>
        <v>1140</v>
      </c>
      <c r="AS341" s="50">
        <f t="shared" si="187"/>
        <v>0</v>
      </c>
      <c r="AT341" s="50">
        <f t="shared" si="188"/>
        <v>0</v>
      </c>
      <c r="AU341" s="50">
        <f t="shared" si="189"/>
        <v>0</v>
      </c>
      <c r="AV341" s="50">
        <f t="shared" si="190"/>
        <v>0</v>
      </c>
      <c r="AW341" s="50">
        <f t="shared" si="191"/>
        <v>0</v>
      </c>
      <c r="AX341" s="50">
        <f t="shared" si="192"/>
        <v>0</v>
      </c>
      <c r="AY341" s="50">
        <f t="shared" si="193"/>
        <v>0</v>
      </c>
      <c r="AZ341" s="50">
        <f t="shared" si="194"/>
        <v>0</v>
      </c>
      <c r="BA341" s="50">
        <f t="shared" si="195"/>
        <v>11400</v>
      </c>
      <c r="BB341" s="50">
        <f t="shared" si="196"/>
        <v>0</v>
      </c>
    </row>
    <row r="342" spans="2:54" x14ac:dyDescent="0.25">
      <c r="B342" s="14">
        <v>2026</v>
      </c>
      <c r="C342" s="14">
        <v>479</v>
      </c>
      <c r="D342" s="15"/>
      <c r="F342" s="15" t="s">
        <v>58</v>
      </c>
      <c r="G342" s="14" t="e">
        <f>+VLOOKUP(M342,#REF!,5,FALSE)</f>
        <v>#REF!</v>
      </c>
      <c r="H342" s="14" t="e">
        <f>+VLOOKUP(M342,#REF!,7,FALSE)</f>
        <v>#REF!</v>
      </c>
      <c r="M342" s="15" t="str">
        <f t="shared" si="180"/>
        <v>2026EG 2026JNDIRECCIÓN Y GESTIÓN DE LAS ACCIONES OPERATIVAS CON LOS ÓRGANOS DE LA ENTIDAD</v>
      </c>
      <c r="N342" s="15" t="s">
        <v>71</v>
      </c>
      <c r="P342" s="14" t="s">
        <v>59</v>
      </c>
      <c r="Q342" s="14" t="s">
        <v>15</v>
      </c>
      <c r="R342" s="14" t="s">
        <v>60</v>
      </c>
      <c r="S342" s="14" t="s">
        <v>61</v>
      </c>
      <c r="T342" s="14" t="str">
        <f t="shared" si="197"/>
        <v>2.3</v>
      </c>
      <c r="U342" s="17" t="s">
        <v>75</v>
      </c>
      <c r="V342" s="15" t="s">
        <v>78</v>
      </c>
      <c r="W342" s="15" t="s">
        <v>64</v>
      </c>
      <c r="X342" s="14" t="s">
        <v>77</v>
      </c>
      <c r="Y342" s="18">
        <v>1</v>
      </c>
      <c r="Z342" s="19">
        <v>250</v>
      </c>
      <c r="AA342" s="14">
        <v>9</v>
      </c>
      <c r="AB342" s="14">
        <v>9</v>
      </c>
      <c r="AC342" s="14">
        <v>9</v>
      </c>
      <c r="AD342" s="14">
        <v>3</v>
      </c>
      <c r="AE342" s="20">
        <v>0</v>
      </c>
      <c r="AF342" s="20">
        <v>0</v>
      </c>
      <c r="AG342" s="20">
        <v>0</v>
      </c>
      <c r="AH342" s="20">
        <v>0</v>
      </c>
      <c r="AI342" s="20">
        <v>0</v>
      </c>
      <c r="AJ342" s="20">
        <v>0</v>
      </c>
      <c r="AK342" s="20">
        <v>0</v>
      </c>
      <c r="AL342" s="20">
        <v>0</v>
      </c>
      <c r="AM342" s="19">
        <f t="shared" si="210"/>
        <v>7500</v>
      </c>
      <c r="AN342" s="26" t="s">
        <v>437</v>
      </c>
      <c r="AO342" s="50">
        <f t="shared" si="183"/>
        <v>2250</v>
      </c>
      <c r="AP342" s="50">
        <f t="shared" si="184"/>
        <v>2250</v>
      </c>
      <c r="AQ342" s="50">
        <f t="shared" si="185"/>
        <v>2250</v>
      </c>
      <c r="AR342" s="50">
        <f t="shared" si="186"/>
        <v>750</v>
      </c>
      <c r="AS342" s="50">
        <f t="shared" si="187"/>
        <v>0</v>
      </c>
      <c r="AT342" s="50">
        <f t="shared" si="188"/>
        <v>0</v>
      </c>
      <c r="AU342" s="50">
        <f t="shared" si="189"/>
        <v>0</v>
      </c>
      <c r="AV342" s="50">
        <f t="shared" si="190"/>
        <v>0</v>
      </c>
      <c r="AW342" s="50">
        <f t="shared" si="191"/>
        <v>0</v>
      </c>
      <c r="AX342" s="50">
        <f t="shared" si="192"/>
        <v>0</v>
      </c>
      <c r="AY342" s="50">
        <f t="shared" si="193"/>
        <v>0</v>
      </c>
      <c r="AZ342" s="50">
        <f t="shared" si="194"/>
        <v>0</v>
      </c>
      <c r="BA342" s="50">
        <f t="shared" si="195"/>
        <v>7500</v>
      </c>
      <c r="BB342" s="50">
        <f t="shared" si="196"/>
        <v>0</v>
      </c>
    </row>
    <row r="343" spans="2:54" x14ac:dyDescent="0.25">
      <c r="B343" s="14">
        <v>2026</v>
      </c>
      <c r="C343" s="14">
        <v>479</v>
      </c>
      <c r="D343" s="15"/>
      <c r="F343" s="15" t="s">
        <v>58</v>
      </c>
      <c r="G343" s="14" t="e">
        <f>+VLOOKUP(M343,#REF!,5,FALSE)</f>
        <v>#REF!</v>
      </c>
      <c r="H343" s="14" t="e">
        <f>+VLOOKUP(M343,#REF!,7,FALSE)</f>
        <v>#REF!</v>
      </c>
      <c r="M343" s="15" t="str">
        <f t="shared" si="180"/>
        <v>2026EG 2026JNDIRECCIÓN Y GESTIÓN DE LAS ACCIONES OPERATIVAS CON LOS ÓRGANOS DE LA ENTIDAD</v>
      </c>
      <c r="N343" s="15" t="s">
        <v>71</v>
      </c>
      <c r="P343" s="14" t="s">
        <v>59</v>
      </c>
      <c r="Q343" s="14" t="s">
        <v>15</v>
      </c>
      <c r="R343" s="14" t="s">
        <v>60</v>
      </c>
      <c r="S343" s="14" t="s">
        <v>61</v>
      </c>
      <c r="T343" s="14" t="str">
        <f t="shared" si="197"/>
        <v>2.3</v>
      </c>
      <c r="U343" s="17" t="s">
        <v>75</v>
      </c>
      <c r="V343" s="15" t="s">
        <v>78</v>
      </c>
      <c r="W343" s="15" t="s">
        <v>64</v>
      </c>
      <c r="X343" s="14" t="s">
        <v>77</v>
      </c>
      <c r="Y343" s="18">
        <v>1</v>
      </c>
      <c r="Z343" s="19">
        <v>250</v>
      </c>
      <c r="AA343" s="14">
        <v>12</v>
      </c>
      <c r="AB343" s="14">
        <v>12</v>
      </c>
      <c r="AC343" s="14">
        <v>12</v>
      </c>
      <c r="AD343" s="14">
        <v>4</v>
      </c>
      <c r="AE343" s="20">
        <v>0</v>
      </c>
      <c r="AF343" s="20">
        <v>0</v>
      </c>
      <c r="AG343" s="20">
        <v>0</v>
      </c>
      <c r="AH343" s="20">
        <v>0</v>
      </c>
      <c r="AI343" s="20">
        <v>0</v>
      </c>
      <c r="AJ343" s="20">
        <v>0</v>
      </c>
      <c r="AK343" s="20">
        <v>0</v>
      </c>
      <c r="AL343" s="20">
        <v>0</v>
      </c>
      <c r="AM343" s="19">
        <f t="shared" si="210"/>
        <v>10000</v>
      </c>
      <c r="AN343" s="26" t="s">
        <v>437</v>
      </c>
      <c r="AO343" s="50">
        <f t="shared" si="183"/>
        <v>3000</v>
      </c>
      <c r="AP343" s="50">
        <f t="shared" si="184"/>
        <v>3000</v>
      </c>
      <c r="AQ343" s="50">
        <f t="shared" si="185"/>
        <v>3000</v>
      </c>
      <c r="AR343" s="50">
        <f t="shared" si="186"/>
        <v>1000</v>
      </c>
      <c r="AS343" s="50">
        <f t="shared" si="187"/>
        <v>0</v>
      </c>
      <c r="AT343" s="50">
        <f t="shared" si="188"/>
        <v>0</v>
      </c>
      <c r="AU343" s="50">
        <f t="shared" si="189"/>
        <v>0</v>
      </c>
      <c r="AV343" s="50">
        <f t="shared" si="190"/>
        <v>0</v>
      </c>
      <c r="AW343" s="50">
        <f t="shared" si="191"/>
        <v>0</v>
      </c>
      <c r="AX343" s="50">
        <f t="shared" si="192"/>
        <v>0</v>
      </c>
      <c r="AY343" s="50">
        <f t="shared" si="193"/>
        <v>0</v>
      </c>
      <c r="AZ343" s="50">
        <f t="shared" si="194"/>
        <v>0</v>
      </c>
      <c r="BA343" s="50">
        <f t="shared" si="195"/>
        <v>10000</v>
      </c>
      <c r="BB343" s="50">
        <f t="shared" si="196"/>
        <v>0</v>
      </c>
    </row>
    <row r="344" spans="2:54" x14ac:dyDescent="0.25">
      <c r="B344" s="14">
        <v>2026</v>
      </c>
      <c r="C344" s="14">
        <v>479</v>
      </c>
      <c r="D344" s="15"/>
      <c r="F344" s="15" t="s">
        <v>58</v>
      </c>
      <c r="G344" s="14" t="e">
        <f>+VLOOKUP(M344,#REF!,5,FALSE)</f>
        <v>#REF!</v>
      </c>
      <c r="H344" s="14" t="e">
        <f>+VLOOKUP(M344,#REF!,7,FALSE)</f>
        <v>#REF!</v>
      </c>
      <c r="M344" s="15" t="str">
        <f t="shared" si="180"/>
        <v>2026EG 2026JNDIRECCIÓN Y GESTIÓN DE LAS ACCIONES OPERATIVAS CON LOS ÓRGANOS DE LA ENTIDAD</v>
      </c>
      <c r="N344" s="15" t="s">
        <v>71</v>
      </c>
      <c r="P344" s="14" t="s">
        <v>59</v>
      </c>
      <c r="Q344" s="14" t="s">
        <v>15</v>
      </c>
      <c r="R344" s="14" t="s">
        <v>60</v>
      </c>
      <c r="S344" s="14" t="s">
        <v>61</v>
      </c>
      <c r="T344" s="14" t="str">
        <f t="shared" si="197"/>
        <v>2.3</v>
      </c>
      <c r="U344" s="17" t="s">
        <v>72</v>
      </c>
      <c r="V344" s="15" t="s">
        <v>79</v>
      </c>
      <c r="W344" s="15" t="s">
        <v>64</v>
      </c>
      <c r="X344" s="14" t="s">
        <v>77</v>
      </c>
      <c r="Y344" s="18">
        <v>2</v>
      </c>
      <c r="Z344" s="19">
        <v>250</v>
      </c>
      <c r="AA344" s="14">
        <v>2</v>
      </c>
      <c r="AB344" s="14">
        <v>2</v>
      </c>
      <c r="AC344" s="14">
        <v>2</v>
      </c>
      <c r="AD344" s="14">
        <v>1</v>
      </c>
      <c r="AE344" s="20">
        <v>0</v>
      </c>
      <c r="AF344" s="20">
        <v>0</v>
      </c>
      <c r="AG344" s="20">
        <v>0</v>
      </c>
      <c r="AH344" s="20">
        <v>0</v>
      </c>
      <c r="AI344" s="20">
        <v>0</v>
      </c>
      <c r="AJ344" s="20">
        <v>0</v>
      </c>
      <c r="AK344" s="20">
        <v>0</v>
      </c>
      <c r="AL344" s="20">
        <v>0</v>
      </c>
      <c r="AM344" s="19">
        <f t="shared" si="210"/>
        <v>3500</v>
      </c>
      <c r="AN344" s="26" t="s">
        <v>437</v>
      </c>
      <c r="AO344" s="50">
        <f>+$Y344*AA344*$Z344</f>
        <v>1000</v>
      </c>
      <c r="AP344" s="50">
        <f t="shared" ref="AP344" si="211">+$Y344*AB344*$Z344</f>
        <v>1000</v>
      </c>
      <c r="AQ344" s="50">
        <f t="shared" ref="AQ344" si="212">+$Y344*AC344*$Z344</f>
        <v>1000</v>
      </c>
      <c r="AR344" s="50">
        <f t="shared" ref="AR344" si="213">+$Y344*AD344*$Z344</f>
        <v>500</v>
      </c>
      <c r="AS344" s="50">
        <f t="shared" ref="AS344" si="214">+$Y344*AE344*$Z344</f>
        <v>0</v>
      </c>
      <c r="AT344" s="50">
        <f t="shared" ref="AT344" si="215">+$Y344*AF344*$Z344</f>
        <v>0</v>
      </c>
      <c r="AU344" s="50">
        <f t="shared" ref="AU344" si="216">+$Y344*AG344*$Z344</f>
        <v>0</v>
      </c>
      <c r="AV344" s="50">
        <f t="shared" ref="AV344" si="217">+$Y344*AH344*$Z344</f>
        <v>0</v>
      </c>
      <c r="AW344" s="50">
        <f t="shared" ref="AW344" si="218">+$Y344*AI344*$Z344</f>
        <v>0</v>
      </c>
      <c r="AX344" s="50">
        <f t="shared" ref="AX344" si="219">+$Y344*AJ344*$Z344</f>
        <v>0</v>
      </c>
      <c r="AY344" s="50">
        <f t="shared" ref="AY344" si="220">+$Y344*AK344*$Z344</f>
        <v>0</v>
      </c>
      <c r="AZ344" s="50">
        <f t="shared" ref="AZ344" si="221">+$Y344*AL344*$Z344</f>
        <v>0</v>
      </c>
      <c r="BA344" s="50">
        <f t="shared" si="195"/>
        <v>3500</v>
      </c>
      <c r="BB344" s="50">
        <f t="shared" si="196"/>
        <v>0</v>
      </c>
    </row>
    <row r="345" spans="2:54" x14ac:dyDescent="0.25">
      <c r="B345" s="14">
        <v>2026</v>
      </c>
      <c r="C345" s="14">
        <v>479</v>
      </c>
      <c r="D345" s="15"/>
      <c r="F345" s="15" t="s">
        <v>58</v>
      </c>
      <c r="G345" s="14" t="e">
        <f>+VLOOKUP(M345,#REF!,5,FALSE)</f>
        <v>#REF!</v>
      </c>
      <c r="H345" s="14" t="e">
        <f>+VLOOKUP(M345,#REF!,7,FALSE)</f>
        <v>#REF!</v>
      </c>
      <c r="M345" s="15" t="str">
        <f t="shared" si="180"/>
        <v>2026EG 2026JNDIRECCIÓN Y GESTIÓN DE LAS ACCIONES OPERATIVAS CON LOS ÓRGANOS DE LA ENTIDAD</v>
      </c>
      <c r="N345" s="15" t="s">
        <v>71</v>
      </c>
      <c r="P345" s="14" t="s">
        <v>59</v>
      </c>
      <c r="Q345" s="14" t="s">
        <v>15</v>
      </c>
      <c r="R345" s="14" t="s">
        <v>60</v>
      </c>
      <c r="S345" s="14" t="s">
        <v>61</v>
      </c>
      <c r="T345" s="14" t="str">
        <f t="shared" si="197"/>
        <v>2.3</v>
      </c>
      <c r="U345" s="17" t="s">
        <v>72</v>
      </c>
      <c r="V345" s="15" t="s">
        <v>80</v>
      </c>
      <c r="W345" s="15" t="s">
        <v>69</v>
      </c>
      <c r="X345" s="14" t="s">
        <v>74</v>
      </c>
      <c r="Y345" s="18">
        <v>3</v>
      </c>
      <c r="Z345" s="19">
        <v>1200</v>
      </c>
      <c r="AA345" s="14">
        <v>3</v>
      </c>
      <c r="AB345" s="14">
        <v>3</v>
      </c>
      <c r="AC345" s="14">
        <v>3</v>
      </c>
      <c r="AD345" s="14">
        <v>1</v>
      </c>
      <c r="AE345" s="20">
        <v>0</v>
      </c>
      <c r="AF345" s="20">
        <v>0</v>
      </c>
      <c r="AG345" s="20">
        <v>0</v>
      </c>
      <c r="AH345" s="20">
        <v>0</v>
      </c>
      <c r="AI345" s="20">
        <v>0</v>
      </c>
      <c r="AJ345" s="20">
        <v>0</v>
      </c>
      <c r="AK345" s="20">
        <v>0</v>
      </c>
      <c r="AL345" s="20">
        <v>0</v>
      </c>
      <c r="AM345" s="19">
        <f t="shared" si="210"/>
        <v>12000</v>
      </c>
      <c r="AN345" s="26" t="s">
        <v>437</v>
      </c>
      <c r="AO345" s="50">
        <f t="shared" si="183"/>
        <v>3600</v>
      </c>
      <c r="AP345" s="50">
        <f t="shared" si="184"/>
        <v>3600</v>
      </c>
      <c r="AQ345" s="50">
        <f t="shared" si="185"/>
        <v>3600</v>
      </c>
      <c r="AR345" s="50">
        <f t="shared" si="186"/>
        <v>1200</v>
      </c>
      <c r="AS345" s="50">
        <f t="shared" si="187"/>
        <v>0</v>
      </c>
      <c r="AT345" s="50">
        <f t="shared" si="188"/>
        <v>0</v>
      </c>
      <c r="AU345" s="50">
        <f t="shared" si="189"/>
        <v>0</v>
      </c>
      <c r="AV345" s="50">
        <f t="shared" si="190"/>
        <v>0</v>
      </c>
      <c r="AW345" s="50">
        <f t="shared" si="191"/>
        <v>0</v>
      </c>
      <c r="AX345" s="50">
        <f t="shared" si="192"/>
        <v>0</v>
      </c>
      <c r="AY345" s="50">
        <f t="shared" si="193"/>
        <v>0</v>
      </c>
      <c r="AZ345" s="50">
        <f t="shared" si="194"/>
        <v>0</v>
      </c>
      <c r="BA345" s="50">
        <f t="shared" si="195"/>
        <v>12000</v>
      </c>
      <c r="BB345" s="50">
        <f t="shared" si="196"/>
        <v>0</v>
      </c>
    </row>
    <row r="346" spans="2:54" x14ac:dyDescent="0.25">
      <c r="B346" s="14">
        <v>2026</v>
      </c>
      <c r="C346" s="14">
        <v>479</v>
      </c>
      <c r="D346" s="15"/>
      <c r="F346" s="15" t="s">
        <v>58</v>
      </c>
      <c r="G346" s="14" t="e">
        <f>+VLOOKUP(M346,#REF!,5,FALSE)</f>
        <v>#REF!</v>
      </c>
      <c r="H346" s="14" t="e">
        <f>+VLOOKUP(M346,#REF!,7,FALSE)</f>
        <v>#REF!</v>
      </c>
      <c r="M346" s="15" t="str">
        <f t="shared" si="180"/>
        <v>2026EG 2026GGDIRECCIÓN Y GESTIÓN DE LAS ACCIONES OPERATIVAS CON LOS ÓRGANOS DE LA ENTIDAD</v>
      </c>
      <c r="N346" s="15" t="s">
        <v>71</v>
      </c>
      <c r="P346" s="14" t="s">
        <v>59</v>
      </c>
      <c r="Q346" s="14" t="s">
        <v>7</v>
      </c>
      <c r="R346" s="14" t="s">
        <v>60</v>
      </c>
      <c r="T346" s="14" t="str">
        <f t="shared" si="197"/>
        <v>2.3</v>
      </c>
      <c r="U346" s="17" t="s">
        <v>62</v>
      </c>
      <c r="V346" s="15" t="s">
        <v>441</v>
      </c>
      <c r="W346" s="15" t="s">
        <v>64</v>
      </c>
      <c r="X346" s="14" t="s">
        <v>65</v>
      </c>
      <c r="Y346" s="18">
        <v>1</v>
      </c>
      <c r="Z346" s="19">
        <v>5500</v>
      </c>
      <c r="AA346" s="14"/>
      <c r="AB346" s="14">
        <v>15</v>
      </c>
      <c r="AC346" s="14">
        <v>30</v>
      </c>
      <c r="AD346" s="14">
        <v>30</v>
      </c>
      <c r="AE346" s="20"/>
      <c r="AF346" s="20"/>
      <c r="AG346" s="20"/>
      <c r="AH346" s="20"/>
      <c r="AI346" s="20"/>
      <c r="AJ346" s="20"/>
      <c r="AK346" s="20"/>
      <c r="AL346" s="20"/>
      <c r="AM346" s="19">
        <f t="shared" si="210"/>
        <v>13750</v>
      </c>
      <c r="AN346" s="26" t="s">
        <v>437</v>
      </c>
      <c r="AO346" s="50">
        <f t="shared" ref="AO346:AO360" si="222">+$Z346*AA346/30*$Y346</f>
        <v>0</v>
      </c>
      <c r="AP346" s="50">
        <f t="shared" ref="AP346:AP360" si="223">+$Z346*AB346/30*$Y346</f>
        <v>2750</v>
      </c>
      <c r="AQ346" s="50">
        <f t="shared" ref="AQ346:AQ360" si="224">+$Z346*AC346/30*$Y346</f>
        <v>5500</v>
      </c>
      <c r="AR346" s="50">
        <f t="shared" ref="AR346:AR360" si="225">+$Z346*AD346/30*$Y346</f>
        <v>5500</v>
      </c>
      <c r="AS346" s="50">
        <f t="shared" ref="AS346:AS360" si="226">+$Z346*AE346/30*$Y346</f>
        <v>0</v>
      </c>
      <c r="AT346" s="50">
        <f t="shared" ref="AT346:AT360" si="227">+$Z346*AF346/30*$Y346</f>
        <v>0</v>
      </c>
      <c r="AU346" s="50">
        <f t="shared" ref="AU346:AU360" si="228">+$Z346*AG346/30*$Y346</f>
        <v>0</v>
      </c>
      <c r="AV346" s="50">
        <f t="shared" ref="AV346:AV360" si="229">+$Z346*AH346/30*$Y346</f>
        <v>0</v>
      </c>
      <c r="AW346" s="50">
        <f t="shared" ref="AW346:AW360" si="230">+$Z346*AI346/30*$Y346</f>
        <v>0</v>
      </c>
      <c r="AX346" s="50">
        <f t="shared" ref="AX346:AX360" si="231">+$Z346*AJ346/30*$Y346</f>
        <v>0</v>
      </c>
      <c r="AY346" s="50">
        <f t="shared" ref="AY346:AY360" si="232">+$Z346*AK346/30*$Y346</f>
        <v>0</v>
      </c>
      <c r="AZ346" s="50">
        <f t="shared" ref="AZ346:AZ360" si="233">+$Z346*AL346/30*$Y346</f>
        <v>0</v>
      </c>
      <c r="BA346" s="50">
        <f t="shared" si="195"/>
        <v>13750</v>
      </c>
      <c r="BB346" s="50">
        <f t="shared" si="196"/>
        <v>0</v>
      </c>
    </row>
    <row r="347" spans="2:54" x14ac:dyDescent="0.25">
      <c r="B347" s="14">
        <v>2026</v>
      </c>
      <c r="C347" s="14">
        <v>479</v>
      </c>
      <c r="D347" s="15"/>
      <c r="F347" s="15" t="s">
        <v>58</v>
      </c>
      <c r="G347" s="14" t="e">
        <f>+VLOOKUP(M347,#REF!,5,FALSE)</f>
        <v>#REF!</v>
      </c>
      <c r="H347" s="14" t="e">
        <f>+VLOOKUP(M347,#REF!,7,FALSE)</f>
        <v>#REF!</v>
      </c>
      <c r="M347" s="15" t="str">
        <f t="shared" si="180"/>
        <v>2026EG 2026GGDIRECCIÓN Y GESTIÓN DE LAS ACCIONES OPERATIVAS CON LOS ÓRGANOS DE LA ENTIDAD</v>
      </c>
      <c r="N347" s="15" t="s">
        <v>71</v>
      </c>
      <c r="P347" s="14" t="s">
        <v>59</v>
      </c>
      <c r="Q347" s="14" t="s">
        <v>7</v>
      </c>
      <c r="R347" s="14" t="s">
        <v>60</v>
      </c>
      <c r="T347" s="14" t="str">
        <f t="shared" si="197"/>
        <v>2.3</v>
      </c>
      <c r="U347" s="17" t="s">
        <v>62</v>
      </c>
      <c r="V347" s="15" t="s">
        <v>442</v>
      </c>
      <c r="W347" s="15" t="s">
        <v>64</v>
      </c>
      <c r="X347" s="14" t="s">
        <v>65</v>
      </c>
      <c r="Y347" s="18">
        <v>1</v>
      </c>
      <c r="Z347" s="19">
        <v>3500</v>
      </c>
      <c r="AA347" s="14"/>
      <c r="AB347" s="14">
        <v>15</v>
      </c>
      <c r="AC347" s="16">
        <v>30</v>
      </c>
      <c r="AD347" s="14">
        <v>30</v>
      </c>
      <c r="AE347" s="20"/>
      <c r="AF347" s="20"/>
      <c r="AG347" s="20"/>
      <c r="AH347" s="20"/>
      <c r="AI347" s="20"/>
      <c r="AJ347" s="20"/>
      <c r="AK347" s="20"/>
      <c r="AL347" s="20"/>
      <c r="AM347" s="19">
        <f t="shared" si="210"/>
        <v>8750</v>
      </c>
      <c r="AN347" s="26" t="s">
        <v>437</v>
      </c>
      <c r="AO347" s="50">
        <f t="shared" si="222"/>
        <v>0</v>
      </c>
      <c r="AP347" s="50">
        <f t="shared" si="223"/>
        <v>1750</v>
      </c>
      <c r="AQ347" s="50">
        <f t="shared" si="224"/>
        <v>3500</v>
      </c>
      <c r="AR347" s="50">
        <f t="shared" si="225"/>
        <v>3500</v>
      </c>
      <c r="AS347" s="50">
        <f t="shared" si="226"/>
        <v>0</v>
      </c>
      <c r="AT347" s="50">
        <f t="shared" si="227"/>
        <v>0</v>
      </c>
      <c r="AU347" s="50">
        <f t="shared" si="228"/>
        <v>0</v>
      </c>
      <c r="AV347" s="50">
        <f t="shared" si="229"/>
        <v>0</v>
      </c>
      <c r="AW347" s="50">
        <f t="shared" si="230"/>
        <v>0</v>
      </c>
      <c r="AX347" s="50">
        <f t="shared" si="231"/>
        <v>0</v>
      </c>
      <c r="AY347" s="50">
        <f t="shared" si="232"/>
        <v>0</v>
      </c>
      <c r="AZ347" s="50">
        <f t="shared" si="233"/>
        <v>0</v>
      </c>
      <c r="BA347" s="50">
        <f t="shared" si="195"/>
        <v>8750</v>
      </c>
      <c r="BB347" s="50">
        <f t="shared" si="196"/>
        <v>0</v>
      </c>
    </row>
    <row r="348" spans="2:54" x14ac:dyDescent="0.25">
      <c r="B348" s="14">
        <v>2026</v>
      </c>
      <c r="C348" s="14">
        <v>479</v>
      </c>
      <c r="D348" s="15"/>
      <c r="F348" s="15" t="s">
        <v>58</v>
      </c>
      <c r="G348" s="14" t="e">
        <f>+VLOOKUP(M348,#REF!,5,FALSE)</f>
        <v>#REF!</v>
      </c>
      <c r="H348" s="14" t="e">
        <f>+VLOOKUP(M348,#REF!,7,FALSE)</f>
        <v>#REF!</v>
      </c>
      <c r="M348" s="15" t="str">
        <f t="shared" si="180"/>
        <v>2026EG 2026GGDIRECCIÓN Y GESTIÓN DE LAS ACCIONES OPERATIVAS CON LOS ÓRGANOS DE LA ENTIDAD</v>
      </c>
      <c r="N348" s="15" t="s">
        <v>71</v>
      </c>
      <c r="P348" s="14" t="s">
        <v>59</v>
      </c>
      <c r="Q348" s="14" t="s">
        <v>7</v>
      </c>
      <c r="R348" s="14" t="s">
        <v>60</v>
      </c>
      <c r="T348" s="14" t="str">
        <f t="shared" si="197"/>
        <v>2.3</v>
      </c>
      <c r="U348" s="17" t="s">
        <v>62</v>
      </c>
      <c r="V348" s="15" t="s">
        <v>443</v>
      </c>
      <c r="W348" s="15" t="s">
        <v>64</v>
      </c>
      <c r="X348" s="14" t="s">
        <v>65</v>
      </c>
      <c r="Y348" s="18">
        <v>1</v>
      </c>
      <c r="Z348" s="19">
        <v>4500</v>
      </c>
      <c r="AA348" s="14">
        <v>15</v>
      </c>
      <c r="AB348" s="14">
        <v>30</v>
      </c>
      <c r="AC348" s="14">
        <v>30</v>
      </c>
      <c r="AD348" s="14">
        <v>30</v>
      </c>
      <c r="AE348" s="20"/>
      <c r="AF348" s="20"/>
      <c r="AG348" s="20"/>
      <c r="AH348" s="20"/>
      <c r="AI348" s="20"/>
      <c r="AJ348" s="20"/>
      <c r="AK348" s="20"/>
      <c r="AL348" s="20"/>
      <c r="AM348" s="19">
        <f t="shared" si="210"/>
        <v>15750</v>
      </c>
      <c r="AN348" s="26" t="s">
        <v>437</v>
      </c>
      <c r="AO348" s="50">
        <f t="shared" si="222"/>
        <v>2250</v>
      </c>
      <c r="AP348" s="50">
        <f t="shared" si="223"/>
        <v>4500</v>
      </c>
      <c r="AQ348" s="50">
        <f t="shared" si="224"/>
        <v>4500</v>
      </c>
      <c r="AR348" s="50">
        <f t="shared" si="225"/>
        <v>4500</v>
      </c>
      <c r="AS348" s="50">
        <f t="shared" si="226"/>
        <v>0</v>
      </c>
      <c r="AT348" s="50">
        <f t="shared" si="227"/>
        <v>0</v>
      </c>
      <c r="AU348" s="50">
        <f t="shared" si="228"/>
        <v>0</v>
      </c>
      <c r="AV348" s="50">
        <f t="shared" si="229"/>
        <v>0</v>
      </c>
      <c r="AW348" s="50">
        <f t="shared" si="230"/>
        <v>0</v>
      </c>
      <c r="AX348" s="50">
        <f t="shared" si="231"/>
        <v>0</v>
      </c>
      <c r="AY348" s="50">
        <f t="shared" si="232"/>
        <v>0</v>
      </c>
      <c r="AZ348" s="50">
        <f t="shared" si="233"/>
        <v>0</v>
      </c>
      <c r="BA348" s="50">
        <f t="shared" si="195"/>
        <v>15750</v>
      </c>
      <c r="BB348" s="50">
        <f t="shared" si="196"/>
        <v>0</v>
      </c>
    </row>
    <row r="349" spans="2:54" x14ac:dyDescent="0.25">
      <c r="B349" s="14">
        <v>2026</v>
      </c>
      <c r="C349" s="14">
        <v>479</v>
      </c>
      <c r="D349" s="15"/>
      <c r="F349" s="15" t="s">
        <v>58</v>
      </c>
      <c r="G349" s="14" t="e">
        <f>+VLOOKUP(M349,#REF!,5,FALSE)</f>
        <v>#REF!</v>
      </c>
      <c r="H349" s="14" t="e">
        <f>+VLOOKUP(M349,#REF!,7,FALSE)</f>
        <v>#REF!</v>
      </c>
      <c r="M349" s="15" t="str">
        <f t="shared" si="180"/>
        <v>2026EG 2026GGDIRECCIÓN Y GESTIÓN DE LAS ACCIONES OPERATIVAS CON LOS ÓRGANOS DE LA ENTIDAD</v>
      </c>
      <c r="N349" s="15" t="s">
        <v>71</v>
      </c>
      <c r="P349" s="14" t="s">
        <v>59</v>
      </c>
      <c r="Q349" s="14" t="s">
        <v>7</v>
      </c>
      <c r="R349" s="14" t="s">
        <v>60</v>
      </c>
      <c r="T349" s="14" t="str">
        <f t="shared" si="197"/>
        <v>2.3</v>
      </c>
      <c r="U349" s="17" t="s">
        <v>62</v>
      </c>
      <c r="V349" s="15" t="s">
        <v>444</v>
      </c>
      <c r="W349" s="15" t="s">
        <v>64</v>
      </c>
      <c r="X349" s="14" t="s">
        <v>65</v>
      </c>
      <c r="Y349" s="18">
        <v>1</v>
      </c>
      <c r="Z349" s="19">
        <v>3000</v>
      </c>
      <c r="AA349" s="14">
        <v>22.4</v>
      </c>
      <c r="AB349" s="14">
        <v>30</v>
      </c>
      <c r="AC349" s="14">
        <v>30</v>
      </c>
      <c r="AD349" s="14">
        <v>30</v>
      </c>
      <c r="AE349" s="20"/>
      <c r="AF349" s="20"/>
      <c r="AG349" s="20"/>
      <c r="AH349" s="20"/>
      <c r="AI349" s="20"/>
      <c r="AJ349" s="20"/>
      <c r="AK349" s="20"/>
      <c r="AL349" s="20"/>
      <c r="AM349" s="19">
        <f t="shared" si="210"/>
        <v>11240</v>
      </c>
      <c r="AN349" s="26" t="s">
        <v>437</v>
      </c>
      <c r="AO349" s="50">
        <f t="shared" si="222"/>
        <v>2240</v>
      </c>
      <c r="AP349" s="50">
        <f t="shared" si="223"/>
        <v>3000</v>
      </c>
      <c r="AQ349" s="50">
        <f t="shared" si="224"/>
        <v>3000</v>
      </c>
      <c r="AR349" s="50">
        <f t="shared" si="225"/>
        <v>3000</v>
      </c>
      <c r="AS349" s="50">
        <f t="shared" si="226"/>
        <v>0</v>
      </c>
      <c r="AT349" s="50">
        <f t="shared" si="227"/>
        <v>0</v>
      </c>
      <c r="AU349" s="50">
        <f t="shared" si="228"/>
        <v>0</v>
      </c>
      <c r="AV349" s="50">
        <f t="shared" si="229"/>
        <v>0</v>
      </c>
      <c r="AW349" s="50">
        <f t="shared" si="230"/>
        <v>0</v>
      </c>
      <c r="AX349" s="50">
        <f t="shared" si="231"/>
        <v>0</v>
      </c>
      <c r="AY349" s="50">
        <f t="shared" si="232"/>
        <v>0</v>
      </c>
      <c r="AZ349" s="50">
        <f t="shared" si="233"/>
        <v>0</v>
      </c>
      <c r="BA349" s="50">
        <f t="shared" si="195"/>
        <v>11240</v>
      </c>
      <c r="BB349" s="50">
        <f t="shared" si="196"/>
        <v>0</v>
      </c>
    </row>
    <row r="350" spans="2:54" x14ac:dyDescent="0.25">
      <c r="B350" s="14">
        <v>2026</v>
      </c>
      <c r="C350" s="14">
        <v>479</v>
      </c>
      <c r="D350" s="15"/>
      <c r="F350" s="15" t="s">
        <v>58</v>
      </c>
      <c r="G350" s="14" t="e">
        <f>+VLOOKUP(M350,#REF!,5,FALSE)</f>
        <v>#REF!</v>
      </c>
      <c r="H350" s="14" t="e">
        <f>+VLOOKUP(M350,#REF!,7,FALSE)</f>
        <v>#REF!</v>
      </c>
      <c r="M350" s="15" t="str">
        <f t="shared" si="180"/>
        <v>2026EG 2026GGDIRECCIÓN Y GESTIÓN DE LAS ACCIONES OPERATIVAS CON LOS ÓRGANOS DE LA ENTIDAD</v>
      </c>
      <c r="N350" s="15" t="s">
        <v>71</v>
      </c>
      <c r="P350" s="14" t="s">
        <v>59</v>
      </c>
      <c r="Q350" s="14" t="s">
        <v>7</v>
      </c>
      <c r="R350" s="14" t="s">
        <v>60</v>
      </c>
      <c r="T350" s="14" t="str">
        <f t="shared" si="197"/>
        <v>2.3</v>
      </c>
      <c r="U350" s="17" t="s">
        <v>62</v>
      </c>
      <c r="V350" s="15" t="s">
        <v>445</v>
      </c>
      <c r="W350" s="15" t="s">
        <v>64</v>
      </c>
      <c r="X350" s="14" t="s">
        <v>65</v>
      </c>
      <c r="Y350" s="18">
        <v>1</v>
      </c>
      <c r="Z350" s="19">
        <v>3500</v>
      </c>
      <c r="AA350" s="14"/>
      <c r="AB350" s="14">
        <v>15</v>
      </c>
      <c r="AC350" s="14">
        <v>30</v>
      </c>
      <c r="AD350" s="14">
        <v>30</v>
      </c>
      <c r="AE350" s="20"/>
      <c r="AF350" s="20"/>
      <c r="AG350" s="20"/>
      <c r="AH350" s="20"/>
      <c r="AI350" s="20"/>
      <c r="AJ350" s="20"/>
      <c r="AK350" s="20"/>
      <c r="AL350" s="20"/>
      <c r="AM350" s="19">
        <f t="shared" si="210"/>
        <v>8750</v>
      </c>
      <c r="AN350" s="26" t="s">
        <v>437</v>
      </c>
      <c r="AO350" s="50">
        <f t="shared" si="222"/>
        <v>0</v>
      </c>
      <c r="AP350" s="50">
        <f t="shared" si="223"/>
        <v>1750</v>
      </c>
      <c r="AQ350" s="50">
        <f t="shared" si="224"/>
        <v>3500</v>
      </c>
      <c r="AR350" s="50">
        <f t="shared" si="225"/>
        <v>3500</v>
      </c>
      <c r="AS350" s="50">
        <f t="shared" si="226"/>
        <v>0</v>
      </c>
      <c r="AT350" s="50">
        <f t="shared" si="227"/>
        <v>0</v>
      </c>
      <c r="AU350" s="50">
        <f t="shared" si="228"/>
        <v>0</v>
      </c>
      <c r="AV350" s="50">
        <f t="shared" si="229"/>
        <v>0</v>
      </c>
      <c r="AW350" s="50">
        <f t="shared" si="230"/>
        <v>0</v>
      </c>
      <c r="AX350" s="50">
        <f t="shared" si="231"/>
        <v>0</v>
      </c>
      <c r="AY350" s="50">
        <f t="shared" si="232"/>
        <v>0</v>
      </c>
      <c r="AZ350" s="50">
        <f t="shared" si="233"/>
        <v>0</v>
      </c>
      <c r="BA350" s="50">
        <f t="shared" si="195"/>
        <v>8750</v>
      </c>
      <c r="BB350" s="50">
        <f t="shared" si="196"/>
        <v>0</v>
      </c>
    </row>
    <row r="351" spans="2:54" x14ac:dyDescent="0.25">
      <c r="B351" s="14">
        <v>2026</v>
      </c>
      <c r="C351" s="14">
        <v>479</v>
      </c>
      <c r="D351" s="15"/>
      <c r="F351" s="15" t="s">
        <v>58</v>
      </c>
      <c r="G351" s="14" t="e">
        <f>+VLOOKUP(M351,#REF!,5,FALSE)</f>
        <v>#REF!</v>
      </c>
      <c r="H351" s="14" t="e">
        <f>+VLOOKUP(M351,#REF!,7,FALSE)</f>
        <v>#REF!</v>
      </c>
      <c r="M351" s="15" t="str">
        <f t="shared" si="180"/>
        <v>2026EG 2026GGDIRECCIÓN Y GESTIÓN DE LAS ACCIONES OPERATIVAS CON LOS ÓRGANOS DE LA ENTIDAD</v>
      </c>
      <c r="N351" s="15" t="s">
        <v>71</v>
      </c>
      <c r="P351" s="14" t="s">
        <v>59</v>
      </c>
      <c r="Q351" s="14" t="s">
        <v>7</v>
      </c>
      <c r="R351" s="14" t="s">
        <v>60</v>
      </c>
      <c r="T351" s="14" t="str">
        <f t="shared" si="197"/>
        <v>2.3</v>
      </c>
      <c r="U351" s="17" t="s">
        <v>62</v>
      </c>
      <c r="V351" s="15" t="s">
        <v>446</v>
      </c>
      <c r="W351" s="15" t="s">
        <v>64</v>
      </c>
      <c r="X351" s="14" t="s">
        <v>65</v>
      </c>
      <c r="Y351" s="18">
        <v>1</v>
      </c>
      <c r="Z351" s="19">
        <v>3500</v>
      </c>
      <c r="AA351" s="14">
        <v>15</v>
      </c>
      <c r="AB351" s="14">
        <v>30</v>
      </c>
      <c r="AC351" s="14">
        <v>30</v>
      </c>
      <c r="AD351" s="14">
        <v>30</v>
      </c>
      <c r="AE351" s="20"/>
      <c r="AF351" s="20"/>
      <c r="AG351" s="20"/>
      <c r="AH351" s="20"/>
      <c r="AI351" s="20"/>
      <c r="AJ351" s="20"/>
      <c r="AK351" s="20"/>
      <c r="AL351" s="20"/>
      <c r="AM351" s="19">
        <f t="shared" si="210"/>
        <v>12250</v>
      </c>
      <c r="AN351" s="26" t="s">
        <v>437</v>
      </c>
      <c r="AO351" s="50">
        <f t="shared" si="222"/>
        <v>1750</v>
      </c>
      <c r="AP351" s="50">
        <f t="shared" si="223"/>
        <v>3500</v>
      </c>
      <c r="AQ351" s="50">
        <f t="shared" si="224"/>
        <v>3500</v>
      </c>
      <c r="AR351" s="50">
        <f t="shared" si="225"/>
        <v>3500</v>
      </c>
      <c r="AS351" s="50">
        <f t="shared" si="226"/>
        <v>0</v>
      </c>
      <c r="AT351" s="50">
        <f t="shared" si="227"/>
        <v>0</v>
      </c>
      <c r="AU351" s="50">
        <f t="shared" si="228"/>
        <v>0</v>
      </c>
      <c r="AV351" s="50">
        <f t="shared" si="229"/>
        <v>0</v>
      </c>
      <c r="AW351" s="50">
        <f t="shared" si="230"/>
        <v>0</v>
      </c>
      <c r="AX351" s="50">
        <f t="shared" si="231"/>
        <v>0</v>
      </c>
      <c r="AY351" s="50">
        <f t="shared" si="232"/>
        <v>0</v>
      </c>
      <c r="AZ351" s="50">
        <f t="shared" si="233"/>
        <v>0</v>
      </c>
      <c r="BA351" s="50">
        <f t="shared" si="195"/>
        <v>12250</v>
      </c>
      <c r="BB351" s="50">
        <f t="shared" si="196"/>
        <v>0</v>
      </c>
    </row>
    <row r="352" spans="2:54" x14ac:dyDescent="0.25">
      <c r="B352" s="14">
        <v>2026</v>
      </c>
      <c r="C352" s="14">
        <v>479</v>
      </c>
      <c r="D352" s="15"/>
      <c r="F352" s="15" t="s">
        <v>58</v>
      </c>
      <c r="G352" s="14" t="e">
        <f>+VLOOKUP(M352,#REF!,5,FALSE)</f>
        <v>#REF!</v>
      </c>
      <c r="H352" s="14" t="e">
        <f>+VLOOKUP(M352,#REF!,7,FALSE)</f>
        <v>#REF!</v>
      </c>
      <c r="M352" s="15" t="str">
        <f t="shared" si="180"/>
        <v>2026EG 2026SGORGANIZAR LA SEGURIDAD DEL PROCESO ELECTORAL</v>
      </c>
      <c r="N352" s="15" t="s">
        <v>146</v>
      </c>
      <c r="P352" s="14" t="s">
        <v>59</v>
      </c>
      <c r="Q352" s="14" t="s">
        <v>17</v>
      </c>
      <c r="R352" s="14" t="s">
        <v>60</v>
      </c>
      <c r="T352" s="14" t="str">
        <f t="shared" si="197"/>
        <v>2.3</v>
      </c>
      <c r="U352" s="17" t="s">
        <v>62</v>
      </c>
      <c r="V352" s="15" t="s">
        <v>447</v>
      </c>
      <c r="W352" s="14" t="s">
        <v>64</v>
      </c>
      <c r="X352" s="14" t="s">
        <v>65</v>
      </c>
      <c r="Y352" s="18">
        <v>1</v>
      </c>
      <c r="Z352" s="19">
        <v>4000</v>
      </c>
      <c r="AA352" s="14">
        <v>30</v>
      </c>
      <c r="AB352" s="14">
        <v>30</v>
      </c>
      <c r="AC352" s="14">
        <v>30</v>
      </c>
      <c r="AD352" s="14"/>
      <c r="AE352" s="20"/>
      <c r="AF352" s="20"/>
      <c r="AG352" s="20"/>
      <c r="AH352" s="20"/>
      <c r="AI352" s="20"/>
      <c r="AJ352" s="20"/>
      <c r="AK352" s="20"/>
      <c r="AL352" s="20"/>
      <c r="AM352" s="19">
        <f t="shared" si="210"/>
        <v>12000</v>
      </c>
      <c r="AN352" s="26" t="s">
        <v>437</v>
      </c>
      <c r="AO352" s="50">
        <f t="shared" si="222"/>
        <v>4000</v>
      </c>
      <c r="AP352" s="50">
        <f t="shared" si="223"/>
        <v>4000</v>
      </c>
      <c r="AQ352" s="50">
        <f t="shared" si="224"/>
        <v>4000</v>
      </c>
      <c r="AR352" s="50">
        <f t="shared" si="225"/>
        <v>0</v>
      </c>
      <c r="AS352" s="50">
        <f t="shared" si="226"/>
        <v>0</v>
      </c>
      <c r="AT352" s="50">
        <f t="shared" si="227"/>
        <v>0</v>
      </c>
      <c r="AU352" s="50">
        <f t="shared" si="228"/>
        <v>0</v>
      </c>
      <c r="AV352" s="50">
        <f t="shared" si="229"/>
        <v>0</v>
      </c>
      <c r="AW352" s="50">
        <f t="shared" si="230"/>
        <v>0</v>
      </c>
      <c r="AX352" s="50">
        <f t="shared" si="231"/>
        <v>0</v>
      </c>
      <c r="AY352" s="50">
        <f t="shared" si="232"/>
        <v>0</v>
      </c>
      <c r="AZ352" s="50">
        <f t="shared" si="233"/>
        <v>0</v>
      </c>
      <c r="BA352" s="50">
        <f t="shared" si="195"/>
        <v>12000</v>
      </c>
      <c r="BB352" s="50">
        <f t="shared" si="196"/>
        <v>0</v>
      </c>
    </row>
    <row r="353" spans="2:54" x14ac:dyDescent="0.25">
      <c r="B353" s="14">
        <v>2026</v>
      </c>
      <c r="C353" s="14">
        <v>479</v>
      </c>
      <c r="D353" s="15"/>
      <c r="F353" s="15" t="s">
        <v>58</v>
      </c>
      <c r="G353" s="14" t="e">
        <f>+VLOOKUP(M353,#REF!,5,FALSE)</f>
        <v>#REF!</v>
      </c>
      <c r="H353" s="14" t="e">
        <f>+VLOOKUP(M353,#REF!,7,FALSE)</f>
        <v>#REF!</v>
      </c>
      <c r="M353" s="15" t="str">
        <f t="shared" si="180"/>
        <v>2026EG 2026SGORGANIZAR LA SEGURIDAD DEL PROCESO ELECTORAL</v>
      </c>
      <c r="N353" s="15" t="s">
        <v>146</v>
      </c>
      <c r="P353" s="14" t="s">
        <v>59</v>
      </c>
      <c r="Q353" s="14" t="s">
        <v>17</v>
      </c>
      <c r="R353" s="14" t="s">
        <v>60</v>
      </c>
      <c r="T353" s="14" t="str">
        <f t="shared" si="197"/>
        <v>2.3</v>
      </c>
      <c r="U353" s="17" t="s">
        <v>62</v>
      </c>
      <c r="V353" s="15" t="s">
        <v>448</v>
      </c>
      <c r="W353" s="14" t="s">
        <v>64</v>
      </c>
      <c r="X353" s="14" t="s">
        <v>65</v>
      </c>
      <c r="Y353" s="18">
        <v>1</v>
      </c>
      <c r="Z353" s="19">
        <v>4000</v>
      </c>
      <c r="AA353" s="14">
        <v>30</v>
      </c>
      <c r="AB353" s="14">
        <v>30</v>
      </c>
      <c r="AC353" s="16">
        <v>19.504999999999999</v>
      </c>
      <c r="AD353" s="14"/>
      <c r="AE353" s="20"/>
      <c r="AF353" s="20"/>
      <c r="AG353" s="20"/>
      <c r="AH353" s="20"/>
      <c r="AI353" s="20"/>
      <c r="AJ353" s="20"/>
      <c r="AK353" s="20"/>
      <c r="AL353" s="20"/>
      <c r="AM353" s="19">
        <f t="shared" si="210"/>
        <v>10601</v>
      </c>
      <c r="AN353" s="26" t="s">
        <v>437</v>
      </c>
      <c r="AO353" s="50">
        <f t="shared" si="222"/>
        <v>4000</v>
      </c>
      <c r="AP353" s="50">
        <f t="shared" si="223"/>
        <v>4000</v>
      </c>
      <c r="AQ353" s="50">
        <f t="shared" si="224"/>
        <v>2600.6666666666665</v>
      </c>
      <c r="AR353" s="50">
        <f t="shared" si="225"/>
        <v>0</v>
      </c>
      <c r="AS353" s="50">
        <f t="shared" si="226"/>
        <v>0</v>
      </c>
      <c r="AT353" s="50">
        <f t="shared" si="227"/>
        <v>0</v>
      </c>
      <c r="AU353" s="50">
        <f t="shared" si="228"/>
        <v>0</v>
      </c>
      <c r="AV353" s="50">
        <f t="shared" si="229"/>
        <v>0</v>
      </c>
      <c r="AW353" s="50">
        <f t="shared" si="230"/>
        <v>0</v>
      </c>
      <c r="AX353" s="50">
        <f t="shared" si="231"/>
        <v>0</v>
      </c>
      <c r="AY353" s="50">
        <f t="shared" si="232"/>
        <v>0</v>
      </c>
      <c r="AZ353" s="50">
        <f t="shared" si="233"/>
        <v>0</v>
      </c>
      <c r="BA353" s="50">
        <f t="shared" si="195"/>
        <v>10601</v>
      </c>
      <c r="BB353" s="50">
        <f t="shared" si="196"/>
        <v>0</v>
      </c>
    </row>
    <row r="354" spans="2:54" x14ac:dyDescent="0.25">
      <c r="B354" s="14">
        <v>2026</v>
      </c>
      <c r="C354" s="14">
        <v>479</v>
      </c>
      <c r="D354" s="15"/>
      <c r="F354" s="15" t="s">
        <v>58</v>
      </c>
      <c r="G354" s="14" t="e">
        <f>+VLOOKUP(M354,#REF!,5,FALSE)</f>
        <v>#REF!</v>
      </c>
      <c r="H354" s="14" t="e">
        <f>+VLOOKUP(M354,#REF!,7,FALSE)</f>
        <v>#REF!</v>
      </c>
      <c r="M354" s="15" t="str">
        <f t="shared" si="180"/>
        <v>2026EG 2026SGORGANIZAR LA SEGURIDAD DEL PROCESO ELECTORAL</v>
      </c>
      <c r="N354" s="15" t="s">
        <v>146</v>
      </c>
      <c r="P354" s="14" t="s">
        <v>59</v>
      </c>
      <c r="Q354" s="14" t="s">
        <v>17</v>
      </c>
      <c r="R354" s="14" t="s">
        <v>60</v>
      </c>
      <c r="T354" s="14" t="str">
        <f t="shared" si="197"/>
        <v>2.3</v>
      </c>
      <c r="U354" s="17" t="s">
        <v>62</v>
      </c>
      <c r="V354" s="15" t="s">
        <v>449</v>
      </c>
      <c r="W354" s="14" t="s">
        <v>64</v>
      </c>
      <c r="X354" s="14" t="s">
        <v>65</v>
      </c>
      <c r="Y354" s="18">
        <v>1</v>
      </c>
      <c r="Z354" s="19">
        <v>4000</v>
      </c>
      <c r="AA354" s="14">
        <v>15</v>
      </c>
      <c r="AB354" s="14">
        <v>30</v>
      </c>
      <c r="AC354" s="14">
        <v>19</v>
      </c>
      <c r="AD354" s="14"/>
      <c r="AE354" s="20"/>
      <c r="AF354" s="20"/>
      <c r="AG354" s="20"/>
      <c r="AH354" s="20"/>
      <c r="AI354" s="20"/>
      <c r="AJ354" s="20"/>
      <c r="AK354" s="20"/>
      <c r="AL354" s="20"/>
      <c r="AM354" s="19">
        <f t="shared" si="210"/>
        <v>8534</v>
      </c>
      <c r="AN354" s="26" t="s">
        <v>437</v>
      </c>
      <c r="AO354" s="50">
        <f t="shared" si="222"/>
        <v>2000</v>
      </c>
      <c r="AP354" s="50">
        <f t="shared" si="223"/>
        <v>4000</v>
      </c>
      <c r="AQ354" s="50">
        <f t="shared" si="224"/>
        <v>2533.3333333333335</v>
      </c>
      <c r="AR354" s="50">
        <f t="shared" si="225"/>
        <v>0</v>
      </c>
      <c r="AS354" s="50">
        <f t="shared" si="226"/>
        <v>0</v>
      </c>
      <c r="AT354" s="50">
        <f t="shared" si="227"/>
        <v>0</v>
      </c>
      <c r="AU354" s="50">
        <f t="shared" si="228"/>
        <v>0</v>
      </c>
      <c r="AV354" s="50">
        <f t="shared" si="229"/>
        <v>0</v>
      </c>
      <c r="AW354" s="50">
        <f t="shared" si="230"/>
        <v>0</v>
      </c>
      <c r="AX354" s="50">
        <f t="shared" si="231"/>
        <v>0</v>
      </c>
      <c r="AY354" s="50">
        <f t="shared" si="232"/>
        <v>0</v>
      </c>
      <c r="AZ354" s="50">
        <f t="shared" si="233"/>
        <v>0</v>
      </c>
      <c r="BA354" s="50">
        <f t="shared" si="195"/>
        <v>8534</v>
      </c>
      <c r="BB354" s="50">
        <f t="shared" si="196"/>
        <v>0</v>
      </c>
    </row>
    <row r="355" spans="2:54" x14ac:dyDescent="0.25">
      <c r="B355" s="14">
        <v>2026</v>
      </c>
      <c r="C355" s="14">
        <v>479</v>
      </c>
      <c r="D355" s="15"/>
      <c r="F355" s="15" t="s">
        <v>58</v>
      </c>
      <c r="G355" s="14" t="e">
        <f>+VLOOKUP(M355,#REF!,5,FALSE)</f>
        <v>#REF!</v>
      </c>
      <c r="H355" s="14" t="e">
        <f>+VLOOKUP(M355,#REF!,7,FALSE)</f>
        <v>#REF!</v>
      </c>
      <c r="M355" s="15" t="str">
        <f t="shared" si="180"/>
        <v>2026EG 2026SGORGANIZAR LA SEGURIDAD DEL PROCESO ELECTORAL</v>
      </c>
      <c r="N355" s="15" t="s">
        <v>146</v>
      </c>
      <c r="P355" s="14" t="s">
        <v>59</v>
      </c>
      <c r="Q355" s="14" t="s">
        <v>17</v>
      </c>
      <c r="R355" s="14" t="s">
        <v>60</v>
      </c>
      <c r="T355" s="14" t="str">
        <f t="shared" si="197"/>
        <v>2.3</v>
      </c>
      <c r="U355" s="17" t="s">
        <v>62</v>
      </c>
      <c r="V355" s="15" t="s">
        <v>450</v>
      </c>
      <c r="W355" s="14" t="s">
        <v>64</v>
      </c>
      <c r="X355" s="14" t="s">
        <v>65</v>
      </c>
      <c r="Y355" s="18">
        <v>1</v>
      </c>
      <c r="Z355" s="19">
        <v>2200</v>
      </c>
      <c r="AA355" s="14">
        <v>15</v>
      </c>
      <c r="AB355" s="14">
        <v>30</v>
      </c>
      <c r="AC355" s="14">
        <v>19</v>
      </c>
      <c r="AD355" s="14"/>
      <c r="AE355" s="20"/>
      <c r="AF355" s="20"/>
      <c r="AG355" s="20"/>
      <c r="AH355" s="20"/>
      <c r="AI355" s="20"/>
      <c r="AJ355" s="20"/>
      <c r="AK355" s="20"/>
      <c r="AL355" s="20"/>
      <c r="AM355" s="19">
        <f t="shared" si="210"/>
        <v>4694</v>
      </c>
      <c r="AN355" s="26" t="s">
        <v>437</v>
      </c>
      <c r="AO355" s="50">
        <f t="shared" si="222"/>
        <v>1100</v>
      </c>
      <c r="AP355" s="50">
        <f t="shared" si="223"/>
        <v>2200</v>
      </c>
      <c r="AQ355" s="50">
        <f t="shared" si="224"/>
        <v>1393.3333333333333</v>
      </c>
      <c r="AR355" s="50">
        <f t="shared" si="225"/>
        <v>0</v>
      </c>
      <c r="AS355" s="50">
        <f t="shared" si="226"/>
        <v>0</v>
      </c>
      <c r="AT355" s="50">
        <f t="shared" si="227"/>
        <v>0</v>
      </c>
      <c r="AU355" s="50">
        <f t="shared" si="228"/>
        <v>0</v>
      </c>
      <c r="AV355" s="50">
        <f t="shared" si="229"/>
        <v>0</v>
      </c>
      <c r="AW355" s="50">
        <f t="shared" si="230"/>
        <v>0</v>
      </c>
      <c r="AX355" s="50">
        <f t="shared" si="231"/>
        <v>0</v>
      </c>
      <c r="AY355" s="50">
        <f t="shared" si="232"/>
        <v>0</v>
      </c>
      <c r="AZ355" s="50">
        <f t="shared" si="233"/>
        <v>0</v>
      </c>
      <c r="BA355" s="50">
        <f t="shared" si="195"/>
        <v>4694</v>
      </c>
      <c r="BB355" s="50">
        <f t="shared" si="196"/>
        <v>0</v>
      </c>
    </row>
    <row r="356" spans="2:54" x14ac:dyDescent="0.25">
      <c r="B356" s="14">
        <v>2026</v>
      </c>
      <c r="C356" s="14">
        <v>479</v>
      </c>
      <c r="D356" s="15"/>
      <c r="F356" s="15" t="s">
        <v>58</v>
      </c>
      <c r="G356" s="14" t="e">
        <f>+VLOOKUP(M356,#REF!,5,FALSE)</f>
        <v>#REF!</v>
      </c>
      <c r="H356" s="14" t="e">
        <f>+VLOOKUP(M356,#REF!,7,FALSE)</f>
        <v>#REF!</v>
      </c>
      <c r="M356" s="15" t="str">
        <f t="shared" si="180"/>
        <v>2026EG 2026SGORGANIZAR LA SEGURIDAD DEL PROCESO ELECTORAL</v>
      </c>
      <c r="N356" s="15" t="s">
        <v>146</v>
      </c>
      <c r="P356" s="14" t="s">
        <v>59</v>
      </c>
      <c r="Q356" s="14" t="s">
        <v>17</v>
      </c>
      <c r="R356" s="14" t="s">
        <v>60</v>
      </c>
      <c r="T356" s="14" t="str">
        <f t="shared" si="197"/>
        <v>2.3</v>
      </c>
      <c r="U356" s="17" t="s">
        <v>62</v>
      </c>
      <c r="V356" s="15" t="s">
        <v>451</v>
      </c>
      <c r="W356" s="14" t="s">
        <v>64</v>
      </c>
      <c r="X356" s="14" t="s">
        <v>65</v>
      </c>
      <c r="Y356" s="18">
        <v>1</v>
      </c>
      <c r="Z356" s="19">
        <v>4000</v>
      </c>
      <c r="AA356" s="14">
        <v>30</v>
      </c>
      <c r="AB356" s="14">
        <v>30</v>
      </c>
      <c r="AC356" s="14">
        <v>19</v>
      </c>
      <c r="AD356" s="14"/>
      <c r="AE356" s="20"/>
      <c r="AF356" s="20"/>
      <c r="AG356" s="20"/>
      <c r="AH356" s="20"/>
      <c r="AI356" s="20"/>
      <c r="AJ356" s="20"/>
      <c r="AK356" s="20"/>
      <c r="AL356" s="20"/>
      <c r="AM356" s="19">
        <f t="shared" si="210"/>
        <v>10534</v>
      </c>
      <c r="AN356" s="26" t="s">
        <v>437</v>
      </c>
      <c r="AO356" s="50">
        <f t="shared" si="222"/>
        <v>4000</v>
      </c>
      <c r="AP356" s="50">
        <f t="shared" si="223"/>
        <v>4000</v>
      </c>
      <c r="AQ356" s="50">
        <f t="shared" si="224"/>
        <v>2533.3333333333335</v>
      </c>
      <c r="AR356" s="50">
        <f t="shared" si="225"/>
        <v>0</v>
      </c>
      <c r="AS356" s="50">
        <f t="shared" si="226"/>
        <v>0</v>
      </c>
      <c r="AT356" s="50">
        <f t="shared" si="227"/>
        <v>0</v>
      </c>
      <c r="AU356" s="50">
        <f t="shared" si="228"/>
        <v>0</v>
      </c>
      <c r="AV356" s="50">
        <f t="shared" si="229"/>
        <v>0</v>
      </c>
      <c r="AW356" s="50">
        <f t="shared" si="230"/>
        <v>0</v>
      </c>
      <c r="AX356" s="50">
        <f t="shared" si="231"/>
        <v>0</v>
      </c>
      <c r="AY356" s="50">
        <f t="shared" si="232"/>
        <v>0</v>
      </c>
      <c r="AZ356" s="50">
        <f t="shared" si="233"/>
        <v>0</v>
      </c>
      <c r="BA356" s="50">
        <f t="shared" si="195"/>
        <v>10534</v>
      </c>
      <c r="BB356" s="50">
        <f t="shared" si="196"/>
        <v>0</v>
      </c>
    </row>
    <row r="357" spans="2:54" x14ac:dyDescent="0.25">
      <c r="B357" s="14">
        <v>2026</v>
      </c>
      <c r="C357" s="14">
        <v>479</v>
      </c>
      <c r="D357" s="15"/>
      <c r="F357" s="15" t="s">
        <v>58</v>
      </c>
      <c r="G357" s="14" t="e">
        <f>+VLOOKUP(M357,#REF!,5,FALSE)</f>
        <v>#REF!</v>
      </c>
      <c r="H357" s="14" t="e">
        <f>+VLOOKUP(M357,#REF!,7,FALSE)</f>
        <v>#REF!</v>
      </c>
      <c r="M357" s="15" t="str">
        <f t="shared" si="180"/>
        <v>2026EG 2026SGORGANIZAR LA SEGURIDAD DEL PROCESO ELECTORAL</v>
      </c>
      <c r="N357" s="15" t="s">
        <v>146</v>
      </c>
      <c r="P357" s="14" t="s">
        <v>59</v>
      </c>
      <c r="Q357" s="14" t="s">
        <v>17</v>
      </c>
      <c r="R357" s="14" t="s">
        <v>60</v>
      </c>
      <c r="T357" s="14" t="str">
        <f t="shared" si="197"/>
        <v>2.3</v>
      </c>
      <c r="U357" s="17" t="s">
        <v>62</v>
      </c>
      <c r="V357" s="15" t="s">
        <v>452</v>
      </c>
      <c r="W357" s="14" t="s">
        <v>64</v>
      </c>
      <c r="X357" s="14" t="s">
        <v>65</v>
      </c>
      <c r="Y357" s="18">
        <v>1</v>
      </c>
      <c r="Z357" s="19">
        <v>5000</v>
      </c>
      <c r="AA357" s="14">
        <v>15</v>
      </c>
      <c r="AB357" s="14">
        <v>30</v>
      </c>
      <c r="AC357" s="14">
        <v>19</v>
      </c>
      <c r="AD357" s="14"/>
      <c r="AE357" s="20"/>
      <c r="AF357" s="20"/>
      <c r="AG357" s="20"/>
      <c r="AH357" s="20"/>
      <c r="AI357" s="20"/>
      <c r="AJ357" s="20"/>
      <c r="AK357" s="20"/>
      <c r="AL357" s="20"/>
      <c r="AM357" s="19">
        <f t="shared" si="210"/>
        <v>10667</v>
      </c>
      <c r="AN357" s="26" t="s">
        <v>437</v>
      </c>
      <c r="AO357" s="50">
        <f t="shared" si="222"/>
        <v>2500</v>
      </c>
      <c r="AP357" s="50">
        <f t="shared" si="223"/>
        <v>5000</v>
      </c>
      <c r="AQ357" s="50">
        <f t="shared" si="224"/>
        <v>3166.6666666666665</v>
      </c>
      <c r="AR357" s="50">
        <f t="shared" si="225"/>
        <v>0</v>
      </c>
      <c r="AS357" s="50">
        <f t="shared" si="226"/>
        <v>0</v>
      </c>
      <c r="AT357" s="50">
        <f t="shared" si="227"/>
        <v>0</v>
      </c>
      <c r="AU357" s="50">
        <f t="shared" si="228"/>
        <v>0</v>
      </c>
      <c r="AV357" s="50">
        <f t="shared" si="229"/>
        <v>0</v>
      </c>
      <c r="AW357" s="50">
        <f t="shared" si="230"/>
        <v>0</v>
      </c>
      <c r="AX357" s="50">
        <f t="shared" si="231"/>
        <v>0</v>
      </c>
      <c r="AY357" s="50">
        <f t="shared" si="232"/>
        <v>0</v>
      </c>
      <c r="AZ357" s="50">
        <f t="shared" si="233"/>
        <v>0</v>
      </c>
      <c r="BA357" s="50">
        <f t="shared" si="195"/>
        <v>10667</v>
      </c>
      <c r="BB357" s="50">
        <f t="shared" si="196"/>
        <v>0</v>
      </c>
    </row>
    <row r="358" spans="2:54" x14ac:dyDescent="0.25">
      <c r="B358" s="14">
        <v>2026</v>
      </c>
      <c r="C358" s="14">
        <v>479</v>
      </c>
      <c r="D358" s="15"/>
      <c r="F358" s="15" t="s">
        <v>58</v>
      </c>
      <c r="G358" s="14" t="e">
        <f>+VLOOKUP(M358,#REF!,5,FALSE)</f>
        <v>#REF!</v>
      </c>
      <c r="H358" s="14" t="e">
        <f>+VLOOKUP(M358,#REF!,7,FALSE)</f>
        <v>#REF!</v>
      </c>
      <c r="M358" s="15" t="str">
        <f t="shared" si="180"/>
        <v>2026EG 2026SGORGANIZAR LA SEGURIDAD DEL PROCESO ELECTORAL</v>
      </c>
      <c r="N358" s="15" t="s">
        <v>146</v>
      </c>
      <c r="P358" s="14" t="s">
        <v>59</v>
      </c>
      <c r="Q358" s="14" t="s">
        <v>17</v>
      </c>
      <c r="R358" s="14" t="s">
        <v>60</v>
      </c>
      <c r="T358" s="14" t="str">
        <f t="shared" si="197"/>
        <v>2.3</v>
      </c>
      <c r="U358" s="17" t="s">
        <v>62</v>
      </c>
      <c r="V358" s="15" t="s">
        <v>453</v>
      </c>
      <c r="W358" s="14" t="s">
        <v>64</v>
      </c>
      <c r="X358" s="14" t="s">
        <v>65</v>
      </c>
      <c r="Y358" s="18">
        <v>1</v>
      </c>
      <c r="Z358" s="19">
        <v>6000</v>
      </c>
      <c r="AA358" s="14">
        <v>15</v>
      </c>
      <c r="AB358" s="14">
        <v>30</v>
      </c>
      <c r="AC358" s="14">
        <v>19</v>
      </c>
      <c r="AD358" s="14"/>
      <c r="AE358" s="20"/>
      <c r="AF358" s="20"/>
      <c r="AG358" s="20"/>
      <c r="AH358" s="20"/>
      <c r="AI358" s="20"/>
      <c r="AJ358" s="20"/>
      <c r="AK358" s="20"/>
      <c r="AL358" s="20"/>
      <c r="AM358" s="19">
        <f t="shared" si="210"/>
        <v>12800</v>
      </c>
      <c r="AN358" s="26" t="s">
        <v>437</v>
      </c>
      <c r="AO358" s="50">
        <f t="shared" si="222"/>
        <v>3000</v>
      </c>
      <c r="AP358" s="50">
        <f t="shared" si="223"/>
        <v>6000</v>
      </c>
      <c r="AQ358" s="50">
        <f t="shared" si="224"/>
        <v>3800</v>
      </c>
      <c r="AR358" s="50">
        <f t="shared" si="225"/>
        <v>0</v>
      </c>
      <c r="AS358" s="50">
        <f t="shared" si="226"/>
        <v>0</v>
      </c>
      <c r="AT358" s="50">
        <f t="shared" si="227"/>
        <v>0</v>
      </c>
      <c r="AU358" s="50">
        <f t="shared" si="228"/>
        <v>0</v>
      </c>
      <c r="AV358" s="50">
        <f t="shared" si="229"/>
        <v>0</v>
      </c>
      <c r="AW358" s="50">
        <f t="shared" si="230"/>
        <v>0</v>
      </c>
      <c r="AX358" s="50">
        <f t="shared" si="231"/>
        <v>0</v>
      </c>
      <c r="AY358" s="50">
        <f t="shared" si="232"/>
        <v>0</v>
      </c>
      <c r="AZ358" s="50">
        <f t="shared" si="233"/>
        <v>0</v>
      </c>
      <c r="BA358" s="50">
        <f t="shared" si="195"/>
        <v>12800</v>
      </c>
      <c r="BB358" s="50">
        <f t="shared" si="196"/>
        <v>0</v>
      </c>
    </row>
    <row r="359" spans="2:54" x14ac:dyDescent="0.25">
      <c r="B359" s="14">
        <v>2026</v>
      </c>
      <c r="C359" s="14">
        <v>479</v>
      </c>
      <c r="D359" s="15"/>
      <c r="F359" s="15" t="s">
        <v>58</v>
      </c>
      <c r="G359" s="14" t="e">
        <f>+VLOOKUP(M359,#REF!,5,FALSE)</f>
        <v>#REF!</v>
      </c>
      <c r="H359" s="14" t="e">
        <f>+VLOOKUP(M359,#REF!,7,FALSE)</f>
        <v>#REF!</v>
      </c>
      <c r="M359" s="15" t="str">
        <f t="shared" si="180"/>
        <v>2026EG 2026SGORGANIZAR LA SEGURIDAD DEL PROCESO ELECTORAL</v>
      </c>
      <c r="N359" s="15" t="s">
        <v>146</v>
      </c>
      <c r="P359" s="14" t="s">
        <v>59</v>
      </c>
      <c r="Q359" s="14" t="s">
        <v>17</v>
      </c>
      <c r="R359" s="14" t="s">
        <v>60</v>
      </c>
      <c r="T359" s="14" t="str">
        <f t="shared" si="197"/>
        <v>2.3</v>
      </c>
      <c r="U359" s="17" t="s">
        <v>62</v>
      </c>
      <c r="V359" s="15" t="s">
        <v>454</v>
      </c>
      <c r="W359" s="14" t="s">
        <v>64</v>
      </c>
      <c r="X359" s="14" t="s">
        <v>65</v>
      </c>
      <c r="Y359" s="18">
        <v>1</v>
      </c>
      <c r="Z359" s="19">
        <v>2200</v>
      </c>
      <c r="AA359" s="14">
        <v>15</v>
      </c>
      <c r="AB359" s="14">
        <v>30</v>
      </c>
      <c r="AC359" s="14">
        <v>19</v>
      </c>
      <c r="AD359" s="14"/>
      <c r="AE359" s="20"/>
      <c r="AF359" s="20"/>
      <c r="AG359" s="20"/>
      <c r="AH359" s="20"/>
      <c r="AI359" s="20"/>
      <c r="AJ359" s="20"/>
      <c r="AK359" s="20"/>
      <c r="AL359" s="20"/>
      <c r="AM359" s="19">
        <f t="shared" si="210"/>
        <v>4694</v>
      </c>
      <c r="AN359" s="26" t="s">
        <v>437</v>
      </c>
      <c r="AO359" s="50">
        <f t="shared" si="222"/>
        <v>1100</v>
      </c>
      <c r="AP359" s="50">
        <f t="shared" si="223"/>
        <v>2200</v>
      </c>
      <c r="AQ359" s="50">
        <f t="shared" si="224"/>
        <v>1393.3333333333333</v>
      </c>
      <c r="AR359" s="50">
        <f t="shared" si="225"/>
        <v>0</v>
      </c>
      <c r="AS359" s="50">
        <f t="shared" si="226"/>
        <v>0</v>
      </c>
      <c r="AT359" s="50">
        <f t="shared" si="227"/>
        <v>0</v>
      </c>
      <c r="AU359" s="50">
        <f t="shared" si="228"/>
        <v>0</v>
      </c>
      <c r="AV359" s="50">
        <f t="shared" si="229"/>
        <v>0</v>
      </c>
      <c r="AW359" s="50">
        <f t="shared" si="230"/>
        <v>0</v>
      </c>
      <c r="AX359" s="50">
        <f t="shared" si="231"/>
        <v>0</v>
      </c>
      <c r="AY359" s="50">
        <f t="shared" si="232"/>
        <v>0</v>
      </c>
      <c r="AZ359" s="50">
        <f t="shared" si="233"/>
        <v>0</v>
      </c>
      <c r="BA359" s="50">
        <f t="shared" si="195"/>
        <v>4694</v>
      </c>
      <c r="BB359" s="50">
        <f t="shared" si="196"/>
        <v>0</v>
      </c>
    </row>
    <row r="360" spans="2:54" x14ac:dyDescent="0.25">
      <c r="B360" s="14">
        <v>2026</v>
      </c>
      <c r="C360" s="14">
        <v>479</v>
      </c>
      <c r="D360" s="15"/>
      <c r="F360" s="15" t="s">
        <v>58</v>
      </c>
      <c r="G360" s="14" t="e">
        <f>+VLOOKUP(M360,#REF!,5,FALSE)</f>
        <v>#REF!</v>
      </c>
      <c r="H360" s="14" t="e">
        <f>+VLOOKUP(M360,#REF!,7,FALSE)</f>
        <v>#REF!</v>
      </c>
      <c r="M360" s="15" t="str">
        <f t="shared" si="180"/>
        <v>2026EG 2026SGORGANIZAR LA SEGURIDAD DEL PROCESO ELECTORAL</v>
      </c>
      <c r="N360" s="15" t="s">
        <v>146</v>
      </c>
      <c r="P360" s="14" t="s">
        <v>59</v>
      </c>
      <c r="Q360" s="14" t="s">
        <v>17</v>
      </c>
      <c r="R360" s="14" t="s">
        <v>60</v>
      </c>
      <c r="T360" s="14" t="str">
        <f t="shared" si="197"/>
        <v>2.3</v>
      </c>
      <c r="U360" s="17" t="s">
        <v>62</v>
      </c>
      <c r="V360" s="15" t="s">
        <v>455</v>
      </c>
      <c r="W360" s="14" t="s">
        <v>64</v>
      </c>
      <c r="X360" s="14" t="s">
        <v>65</v>
      </c>
      <c r="Y360" s="18">
        <v>1</v>
      </c>
      <c r="Z360" s="19">
        <v>5000</v>
      </c>
      <c r="AA360" s="14">
        <v>15</v>
      </c>
      <c r="AB360" s="14">
        <v>30</v>
      </c>
      <c r="AC360" s="14">
        <v>19</v>
      </c>
      <c r="AD360" s="14"/>
      <c r="AE360" s="20"/>
      <c r="AF360" s="20"/>
      <c r="AG360" s="20"/>
      <c r="AH360" s="20"/>
      <c r="AI360" s="20"/>
      <c r="AJ360" s="20"/>
      <c r="AK360" s="20"/>
      <c r="AL360" s="20"/>
      <c r="AM360" s="19">
        <f t="shared" si="210"/>
        <v>10667</v>
      </c>
      <c r="AN360" s="26" t="s">
        <v>437</v>
      </c>
      <c r="AO360" s="50">
        <f t="shared" si="222"/>
        <v>2500</v>
      </c>
      <c r="AP360" s="50">
        <f t="shared" si="223"/>
        <v>5000</v>
      </c>
      <c r="AQ360" s="50">
        <f t="shared" si="224"/>
        <v>3166.6666666666665</v>
      </c>
      <c r="AR360" s="50">
        <f t="shared" si="225"/>
        <v>0</v>
      </c>
      <c r="AS360" s="50">
        <f t="shared" si="226"/>
        <v>0</v>
      </c>
      <c r="AT360" s="50">
        <f t="shared" si="227"/>
        <v>0</v>
      </c>
      <c r="AU360" s="50">
        <f t="shared" si="228"/>
        <v>0</v>
      </c>
      <c r="AV360" s="50">
        <f t="shared" si="229"/>
        <v>0</v>
      </c>
      <c r="AW360" s="50">
        <f t="shared" si="230"/>
        <v>0</v>
      </c>
      <c r="AX360" s="50">
        <f t="shared" si="231"/>
        <v>0</v>
      </c>
      <c r="AY360" s="50">
        <f t="shared" si="232"/>
        <v>0</v>
      </c>
      <c r="AZ360" s="50">
        <f t="shared" si="233"/>
        <v>0</v>
      </c>
      <c r="BA360" s="50">
        <f t="shared" si="195"/>
        <v>10667</v>
      </c>
      <c r="BB360" s="50">
        <f t="shared" si="196"/>
        <v>0</v>
      </c>
    </row>
    <row r="361" spans="2:54" x14ac:dyDescent="0.25">
      <c r="B361" s="14">
        <v>2026</v>
      </c>
      <c r="C361" s="14">
        <v>479</v>
      </c>
      <c r="D361" s="15"/>
      <c r="F361" s="15" t="s">
        <v>58</v>
      </c>
      <c r="G361" s="14" t="e">
        <f>+VLOOKUP(M361,#REF!,5,FALSE)</f>
        <v>#REF!</v>
      </c>
      <c r="H361" s="14" t="e">
        <f>+VLOOKUP(M361,#REF!,7,FALSE)</f>
        <v>#REF!</v>
      </c>
      <c r="M361" s="15" t="str">
        <f t="shared" si="180"/>
        <v>2026EG 2026SGORGANIZAR LA SEGURIDAD DEL PROCESO ELECTORAL</v>
      </c>
      <c r="N361" s="15" t="s">
        <v>146</v>
      </c>
      <c r="P361" s="14" t="s">
        <v>59</v>
      </c>
      <c r="Q361" s="14" t="s">
        <v>17</v>
      </c>
      <c r="R361" s="14" t="s">
        <v>60</v>
      </c>
      <c r="T361" s="14" t="str">
        <f t="shared" si="197"/>
        <v>2.3</v>
      </c>
      <c r="U361" s="17" t="s">
        <v>72</v>
      </c>
      <c r="V361" s="15" t="s">
        <v>148</v>
      </c>
      <c r="W361" s="14" t="s">
        <v>64</v>
      </c>
      <c r="X361" s="14" t="s">
        <v>74</v>
      </c>
      <c r="Y361" s="18">
        <v>1</v>
      </c>
      <c r="Z361" s="19">
        <v>1500</v>
      </c>
      <c r="AA361" s="14">
        <v>0</v>
      </c>
      <c r="AB361" s="14">
        <v>0</v>
      </c>
      <c r="AC361" s="14">
        <v>2</v>
      </c>
      <c r="AD361" s="14">
        <v>1</v>
      </c>
      <c r="AE361" s="20">
        <v>0</v>
      </c>
      <c r="AF361" s="20">
        <v>0</v>
      </c>
      <c r="AG361" s="20">
        <v>0</v>
      </c>
      <c r="AH361" s="20">
        <v>0</v>
      </c>
      <c r="AI361" s="20">
        <v>0</v>
      </c>
      <c r="AJ361" s="20">
        <v>0</v>
      </c>
      <c r="AK361" s="20">
        <v>0</v>
      </c>
      <c r="AL361" s="20">
        <v>0</v>
      </c>
      <c r="AM361" s="19">
        <f t="shared" si="210"/>
        <v>4500</v>
      </c>
      <c r="AN361" s="26" t="s">
        <v>437</v>
      </c>
      <c r="AO361" s="50">
        <f t="shared" si="183"/>
        <v>0</v>
      </c>
      <c r="AP361" s="50">
        <f t="shared" si="184"/>
        <v>0</v>
      </c>
      <c r="AQ361" s="50">
        <f t="shared" si="185"/>
        <v>3000</v>
      </c>
      <c r="AR361" s="50">
        <f t="shared" si="186"/>
        <v>1500</v>
      </c>
      <c r="AS361" s="50">
        <f t="shared" si="187"/>
        <v>0</v>
      </c>
      <c r="AT361" s="50">
        <f t="shared" si="188"/>
        <v>0</v>
      </c>
      <c r="AU361" s="50">
        <f t="shared" si="189"/>
        <v>0</v>
      </c>
      <c r="AV361" s="50">
        <f t="shared" si="190"/>
        <v>0</v>
      </c>
      <c r="AW361" s="50">
        <f t="shared" si="191"/>
        <v>0</v>
      </c>
      <c r="AX361" s="50">
        <f t="shared" si="192"/>
        <v>0</v>
      </c>
      <c r="AY361" s="50">
        <f t="shared" si="193"/>
        <v>0</v>
      </c>
      <c r="AZ361" s="50">
        <f t="shared" si="194"/>
        <v>0</v>
      </c>
      <c r="BA361" s="50">
        <f t="shared" si="195"/>
        <v>4500</v>
      </c>
      <c r="BB361" s="50">
        <f t="shared" si="196"/>
        <v>0</v>
      </c>
    </row>
    <row r="362" spans="2:54" x14ac:dyDescent="0.25">
      <c r="B362" s="14">
        <v>2026</v>
      </c>
      <c r="C362" s="14">
        <v>479</v>
      </c>
      <c r="D362" s="15"/>
      <c r="F362" s="15" t="s">
        <v>58</v>
      </c>
      <c r="G362" s="14" t="e">
        <f>+VLOOKUP(M362,#REF!,5,FALSE)</f>
        <v>#REF!</v>
      </c>
      <c r="H362" s="14" t="e">
        <f>+VLOOKUP(M362,#REF!,7,FALSE)</f>
        <v>#REF!</v>
      </c>
      <c r="M362" s="15" t="str">
        <f t="shared" si="180"/>
        <v>2026EG 2026SGORGANIZAR LA SEGURIDAD DEL PROCESO ELECTORAL</v>
      </c>
      <c r="N362" s="15" t="s">
        <v>146</v>
      </c>
      <c r="P362" s="14" t="s">
        <v>59</v>
      </c>
      <c r="Q362" s="14" t="s">
        <v>17</v>
      </c>
      <c r="R362" s="14" t="s">
        <v>60</v>
      </c>
      <c r="T362" s="14" t="str">
        <f t="shared" si="197"/>
        <v>2.3</v>
      </c>
      <c r="U362" s="17" t="s">
        <v>75</v>
      </c>
      <c r="V362" s="15" t="s">
        <v>149</v>
      </c>
      <c r="W362" s="14" t="s">
        <v>64</v>
      </c>
      <c r="X362" s="14" t="s">
        <v>77</v>
      </c>
      <c r="Y362" s="18">
        <v>1</v>
      </c>
      <c r="Z362" s="19">
        <v>250</v>
      </c>
      <c r="AA362" s="14">
        <v>0</v>
      </c>
      <c r="AB362" s="14">
        <v>0</v>
      </c>
      <c r="AC362" s="14">
        <v>6</v>
      </c>
      <c r="AD362" s="14">
        <v>3</v>
      </c>
      <c r="AE362" s="20">
        <v>0</v>
      </c>
      <c r="AF362" s="20">
        <v>0</v>
      </c>
      <c r="AG362" s="20">
        <v>0</v>
      </c>
      <c r="AH362" s="20">
        <v>0</v>
      </c>
      <c r="AI362" s="20">
        <v>0</v>
      </c>
      <c r="AJ362" s="20">
        <v>0</v>
      </c>
      <c r="AK362" s="20">
        <v>0</v>
      </c>
      <c r="AL362" s="20">
        <v>0</v>
      </c>
      <c r="AM362" s="19">
        <f t="shared" si="210"/>
        <v>2250</v>
      </c>
      <c r="AN362" s="26" t="s">
        <v>437</v>
      </c>
      <c r="AO362" s="50">
        <f t="shared" si="183"/>
        <v>0</v>
      </c>
      <c r="AP362" s="50">
        <f t="shared" si="184"/>
        <v>0</v>
      </c>
      <c r="AQ362" s="50">
        <f t="shared" si="185"/>
        <v>1500</v>
      </c>
      <c r="AR362" s="50">
        <f t="shared" si="186"/>
        <v>750</v>
      </c>
      <c r="AS362" s="50">
        <f t="shared" si="187"/>
        <v>0</v>
      </c>
      <c r="AT362" s="50">
        <f t="shared" si="188"/>
        <v>0</v>
      </c>
      <c r="AU362" s="50">
        <f t="shared" si="189"/>
        <v>0</v>
      </c>
      <c r="AV362" s="50">
        <f t="shared" si="190"/>
        <v>0</v>
      </c>
      <c r="AW362" s="50">
        <f t="shared" si="191"/>
        <v>0</v>
      </c>
      <c r="AX362" s="50">
        <f t="shared" si="192"/>
        <v>0</v>
      </c>
      <c r="AY362" s="50">
        <f t="shared" si="193"/>
        <v>0</v>
      </c>
      <c r="AZ362" s="50">
        <f t="shared" si="194"/>
        <v>0</v>
      </c>
      <c r="BA362" s="50">
        <f t="shared" si="195"/>
        <v>2250</v>
      </c>
      <c r="BB362" s="50">
        <f t="shared" si="196"/>
        <v>0</v>
      </c>
    </row>
    <row r="363" spans="2:54" x14ac:dyDescent="0.25">
      <c r="B363" s="14">
        <v>2026</v>
      </c>
      <c r="C363" s="14">
        <v>479</v>
      </c>
      <c r="D363" s="15"/>
      <c r="F363" s="15" t="s">
        <v>58</v>
      </c>
      <c r="G363" s="14" t="e">
        <f>+VLOOKUP(M363,#REF!,5,FALSE)</f>
        <v>#REF!</v>
      </c>
      <c r="H363" s="14" t="e">
        <f>+VLOOKUP(M363,#REF!,7,FALSE)</f>
        <v>#REF!</v>
      </c>
      <c r="M363" s="15" t="str">
        <f t="shared" si="180"/>
        <v>2026EG 2026SGORGANIZAR LA SEGURIDAD DEL PROCESO ELECTORAL</v>
      </c>
      <c r="N363" s="15" t="s">
        <v>146</v>
      </c>
      <c r="P363" s="14" t="s">
        <v>59</v>
      </c>
      <c r="Q363" s="14" t="s">
        <v>17</v>
      </c>
      <c r="R363" s="14" t="s">
        <v>60</v>
      </c>
      <c r="T363" s="14" t="str">
        <f t="shared" si="197"/>
        <v>2.3</v>
      </c>
      <c r="U363" s="17" t="s">
        <v>72</v>
      </c>
      <c r="V363" s="15" t="s">
        <v>150</v>
      </c>
      <c r="W363" s="14" t="s">
        <v>64</v>
      </c>
      <c r="X363" s="14" t="s">
        <v>74</v>
      </c>
      <c r="Y363" s="18">
        <v>1</v>
      </c>
      <c r="Z363" s="19">
        <v>250</v>
      </c>
      <c r="AA363" s="14">
        <v>0</v>
      </c>
      <c r="AB363" s="14">
        <v>1</v>
      </c>
      <c r="AC363" s="14">
        <v>0</v>
      </c>
      <c r="AD363" s="14">
        <v>0</v>
      </c>
      <c r="AE363" s="20">
        <v>0</v>
      </c>
      <c r="AF363" s="20">
        <v>0</v>
      </c>
      <c r="AG363" s="20">
        <v>0</v>
      </c>
      <c r="AH363" s="20">
        <v>0</v>
      </c>
      <c r="AI363" s="20">
        <v>0</v>
      </c>
      <c r="AJ363" s="20">
        <v>0</v>
      </c>
      <c r="AK363" s="20">
        <v>0</v>
      </c>
      <c r="AL363" s="20">
        <v>0</v>
      </c>
      <c r="AM363" s="19">
        <f t="shared" si="210"/>
        <v>250</v>
      </c>
      <c r="AN363" s="26" t="s">
        <v>437</v>
      </c>
      <c r="AO363" s="50">
        <f t="shared" si="183"/>
        <v>0</v>
      </c>
      <c r="AP363" s="50">
        <f t="shared" si="184"/>
        <v>250</v>
      </c>
      <c r="AQ363" s="50">
        <f t="shared" si="185"/>
        <v>0</v>
      </c>
      <c r="AR363" s="50">
        <f t="shared" si="186"/>
        <v>0</v>
      </c>
      <c r="AS363" s="50">
        <f t="shared" si="187"/>
        <v>0</v>
      </c>
      <c r="AT363" s="50">
        <f t="shared" si="188"/>
        <v>0</v>
      </c>
      <c r="AU363" s="50">
        <f t="shared" si="189"/>
        <v>0</v>
      </c>
      <c r="AV363" s="50">
        <f t="shared" si="190"/>
        <v>0</v>
      </c>
      <c r="AW363" s="50">
        <f t="shared" si="191"/>
        <v>0</v>
      </c>
      <c r="AX363" s="50">
        <f t="shared" si="192"/>
        <v>0</v>
      </c>
      <c r="AY363" s="50">
        <f t="shared" si="193"/>
        <v>0</v>
      </c>
      <c r="AZ363" s="50">
        <f t="shared" si="194"/>
        <v>0</v>
      </c>
      <c r="BA363" s="50">
        <f t="shared" si="195"/>
        <v>250</v>
      </c>
      <c r="BB363" s="50">
        <f t="shared" si="196"/>
        <v>0</v>
      </c>
    </row>
    <row r="364" spans="2:54" x14ac:dyDescent="0.25">
      <c r="B364" s="14">
        <v>2026</v>
      </c>
      <c r="C364" s="14">
        <v>479</v>
      </c>
      <c r="D364" s="15"/>
      <c r="F364" s="15" t="s">
        <v>58</v>
      </c>
      <c r="G364" s="14" t="e">
        <f>+VLOOKUP(M364,#REF!,5,FALSE)</f>
        <v>#REF!</v>
      </c>
      <c r="H364" s="14" t="e">
        <f>+VLOOKUP(M364,#REF!,7,FALSE)</f>
        <v>#REF!</v>
      </c>
      <c r="M364" s="15" t="str">
        <f t="shared" si="180"/>
        <v>2026EG 2026SGORGANIZAR LA SEGURIDAD DEL PROCESO ELECTORAL</v>
      </c>
      <c r="N364" s="15" t="s">
        <v>146</v>
      </c>
      <c r="P364" s="14" t="s">
        <v>59</v>
      </c>
      <c r="Q364" s="14" t="s">
        <v>17</v>
      </c>
      <c r="R364" s="14" t="s">
        <v>60</v>
      </c>
      <c r="T364" s="14" t="str">
        <f t="shared" si="197"/>
        <v>2.3</v>
      </c>
      <c r="U364" s="17" t="s">
        <v>75</v>
      </c>
      <c r="V364" s="15" t="s">
        <v>149</v>
      </c>
      <c r="W364" s="14" t="s">
        <v>64</v>
      </c>
      <c r="X364" s="14" t="s">
        <v>77</v>
      </c>
      <c r="Y364" s="18">
        <v>1</v>
      </c>
      <c r="Z364" s="19">
        <v>250</v>
      </c>
      <c r="AA364" s="14">
        <v>0</v>
      </c>
      <c r="AB364" s="14">
        <v>4</v>
      </c>
      <c r="AC364" s="14">
        <v>0</v>
      </c>
      <c r="AD364" s="14">
        <v>0</v>
      </c>
      <c r="AE364" s="20">
        <v>0</v>
      </c>
      <c r="AF364" s="20">
        <v>0</v>
      </c>
      <c r="AG364" s="20">
        <v>0</v>
      </c>
      <c r="AH364" s="20">
        <v>0</v>
      </c>
      <c r="AI364" s="20">
        <v>0</v>
      </c>
      <c r="AJ364" s="20">
        <v>0</v>
      </c>
      <c r="AK364" s="20">
        <v>0</v>
      </c>
      <c r="AL364" s="20">
        <v>0</v>
      </c>
      <c r="AM364" s="19">
        <f t="shared" si="210"/>
        <v>1000</v>
      </c>
      <c r="AN364" s="26" t="s">
        <v>437</v>
      </c>
      <c r="AO364" s="50">
        <f t="shared" si="183"/>
        <v>0</v>
      </c>
      <c r="AP364" s="50">
        <f t="shared" si="184"/>
        <v>1000</v>
      </c>
      <c r="AQ364" s="50">
        <f t="shared" si="185"/>
        <v>0</v>
      </c>
      <c r="AR364" s="50">
        <f t="shared" si="186"/>
        <v>0</v>
      </c>
      <c r="AS364" s="50">
        <f t="shared" si="187"/>
        <v>0</v>
      </c>
      <c r="AT364" s="50">
        <f t="shared" si="188"/>
        <v>0</v>
      </c>
      <c r="AU364" s="50">
        <f t="shared" si="189"/>
        <v>0</v>
      </c>
      <c r="AV364" s="50">
        <f t="shared" si="190"/>
        <v>0</v>
      </c>
      <c r="AW364" s="50">
        <f t="shared" si="191"/>
        <v>0</v>
      </c>
      <c r="AX364" s="50">
        <f t="shared" si="192"/>
        <v>0</v>
      </c>
      <c r="AY364" s="50">
        <f t="shared" si="193"/>
        <v>0</v>
      </c>
      <c r="AZ364" s="50">
        <f t="shared" si="194"/>
        <v>0</v>
      </c>
      <c r="BA364" s="50">
        <f t="shared" si="195"/>
        <v>1000</v>
      </c>
      <c r="BB364" s="50">
        <f t="shared" si="196"/>
        <v>0</v>
      </c>
    </row>
    <row r="365" spans="2:54" x14ac:dyDescent="0.25">
      <c r="B365" s="14">
        <v>2026</v>
      </c>
      <c r="C365" s="14">
        <v>479</v>
      </c>
      <c r="D365" s="15"/>
      <c r="F365" s="15" t="s">
        <v>58</v>
      </c>
      <c r="G365" s="14" t="e">
        <f>+VLOOKUP(M365,#REF!,5,FALSE)</f>
        <v>#REF!</v>
      </c>
      <c r="H365" s="14" t="e">
        <f>+VLOOKUP(M365,#REF!,7,FALSE)</f>
        <v>#REF!</v>
      </c>
      <c r="M365" s="15" t="str">
        <f t="shared" si="180"/>
        <v>2026EG 2026SGORGANIZAR LA SEGURIDAD DEL PROCESO ELECTORAL</v>
      </c>
      <c r="N365" s="15" t="s">
        <v>146</v>
      </c>
      <c r="P365" s="14" t="s">
        <v>59</v>
      </c>
      <c r="Q365" s="14" t="s">
        <v>17</v>
      </c>
      <c r="R365" s="14" t="s">
        <v>60</v>
      </c>
      <c r="T365" s="14" t="str">
        <f t="shared" si="197"/>
        <v>2.3</v>
      </c>
      <c r="U365" s="17" t="s">
        <v>151</v>
      </c>
      <c r="V365" s="15" t="s">
        <v>152</v>
      </c>
      <c r="W365" s="14" t="s">
        <v>69</v>
      </c>
      <c r="X365" s="14" t="s">
        <v>74</v>
      </c>
      <c r="Y365" s="18"/>
      <c r="Z365" s="19">
        <v>3200</v>
      </c>
      <c r="AA365" s="14">
        <v>0</v>
      </c>
      <c r="AB365" s="14">
        <v>0</v>
      </c>
      <c r="AC365" s="14">
        <v>0</v>
      </c>
      <c r="AD365" s="14">
        <v>1</v>
      </c>
      <c r="AE365" s="20">
        <v>0</v>
      </c>
      <c r="AF365" s="20">
        <v>0</v>
      </c>
      <c r="AG365" s="20">
        <v>0</v>
      </c>
      <c r="AH365" s="20">
        <v>0</v>
      </c>
      <c r="AI365" s="20">
        <v>0</v>
      </c>
      <c r="AJ365" s="20">
        <v>0</v>
      </c>
      <c r="AK365" s="20">
        <v>0</v>
      </c>
      <c r="AL365" s="20">
        <v>0</v>
      </c>
      <c r="AM365" s="19">
        <f t="shared" si="210"/>
        <v>3200</v>
      </c>
      <c r="AN365" s="26" t="s">
        <v>437</v>
      </c>
      <c r="AO365" s="50">
        <f t="shared" si="183"/>
        <v>0</v>
      </c>
      <c r="AP365" s="50">
        <f t="shared" si="184"/>
        <v>0</v>
      </c>
      <c r="AQ365" s="50">
        <f t="shared" si="185"/>
        <v>0</v>
      </c>
      <c r="AR365" s="50">
        <f t="shared" si="186"/>
        <v>3200</v>
      </c>
      <c r="AS365" s="50">
        <f t="shared" si="187"/>
        <v>0</v>
      </c>
      <c r="AT365" s="50">
        <f t="shared" si="188"/>
        <v>0</v>
      </c>
      <c r="AU365" s="50">
        <f t="shared" si="189"/>
        <v>0</v>
      </c>
      <c r="AV365" s="50">
        <f t="shared" si="190"/>
        <v>0</v>
      </c>
      <c r="AW365" s="50">
        <f t="shared" si="191"/>
        <v>0</v>
      </c>
      <c r="AX365" s="50">
        <f t="shared" si="192"/>
        <v>0</v>
      </c>
      <c r="AY365" s="50">
        <f t="shared" si="193"/>
        <v>0</v>
      </c>
      <c r="AZ365" s="50">
        <f t="shared" si="194"/>
        <v>0</v>
      </c>
      <c r="BA365" s="50">
        <f t="shared" si="195"/>
        <v>3200</v>
      </c>
      <c r="BB365" s="50">
        <f t="shared" si="196"/>
        <v>0</v>
      </c>
    </row>
    <row r="366" spans="2:54" x14ac:dyDescent="0.25">
      <c r="B366" s="14">
        <v>2026</v>
      </c>
      <c r="C366" s="14">
        <v>479</v>
      </c>
      <c r="D366" s="15"/>
      <c r="F366" s="15" t="s">
        <v>58</v>
      </c>
      <c r="G366" s="14" t="e">
        <f>+VLOOKUP(M366,#REF!,5,FALSE)</f>
        <v>#REF!</v>
      </c>
      <c r="H366" s="14" t="e">
        <f>+VLOOKUP(M366,#REF!,7,FALSE)</f>
        <v>#REF!</v>
      </c>
      <c r="M366" s="15" t="str">
        <f t="shared" si="180"/>
        <v>2026EG 2026SGORGANIZAR LA SEGURIDAD DEL PROCESO ELECTORAL</v>
      </c>
      <c r="N366" s="15" t="s">
        <v>146</v>
      </c>
      <c r="P366" s="14" t="s">
        <v>59</v>
      </c>
      <c r="Q366" s="14" t="s">
        <v>17</v>
      </c>
      <c r="R366" s="14" t="s">
        <v>60</v>
      </c>
      <c r="T366" s="14" t="str">
        <f t="shared" si="197"/>
        <v>2.3</v>
      </c>
      <c r="U366" s="17" t="s">
        <v>153</v>
      </c>
      <c r="V366" s="27" t="s">
        <v>456</v>
      </c>
      <c r="W366" s="14" t="s">
        <v>69</v>
      </c>
      <c r="X366" s="14" t="s">
        <v>74</v>
      </c>
      <c r="Y366" s="18"/>
      <c r="Z366" s="19">
        <v>282292.30769230769</v>
      </c>
      <c r="AA366" s="14">
        <v>1</v>
      </c>
      <c r="AB366" s="14">
        <v>1</v>
      </c>
      <c r="AC366" s="14">
        <v>1</v>
      </c>
      <c r="AD366" s="14">
        <v>1</v>
      </c>
      <c r="AE366" s="20">
        <v>0</v>
      </c>
      <c r="AF366" s="20">
        <v>0</v>
      </c>
      <c r="AG366" s="20">
        <v>0</v>
      </c>
      <c r="AH366" s="20">
        <v>0</v>
      </c>
      <c r="AI366" s="20">
        <v>0</v>
      </c>
      <c r="AJ366" s="20">
        <v>0</v>
      </c>
      <c r="AK366" s="20">
        <v>0</v>
      </c>
      <c r="AL366" s="20">
        <v>0</v>
      </c>
      <c r="AM366" s="19">
        <f t="shared" si="210"/>
        <v>1129170</v>
      </c>
      <c r="AN366" s="26" t="s">
        <v>437</v>
      </c>
      <c r="AO366" s="50">
        <f t="shared" si="183"/>
        <v>282292.30769230769</v>
      </c>
      <c r="AP366" s="50">
        <f t="shared" si="184"/>
        <v>282292.30769230769</v>
      </c>
      <c r="AQ366" s="50">
        <f t="shared" si="185"/>
        <v>282292.30769230769</v>
      </c>
      <c r="AR366" s="50">
        <f t="shared" si="186"/>
        <v>282292.30769230769</v>
      </c>
      <c r="AS366" s="50">
        <f t="shared" si="187"/>
        <v>0</v>
      </c>
      <c r="AT366" s="50">
        <f t="shared" si="188"/>
        <v>0</v>
      </c>
      <c r="AU366" s="50">
        <f t="shared" si="189"/>
        <v>0</v>
      </c>
      <c r="AV366" s="50">
        <f t="shared" si="190"/>
        <v>0</v>
      </c>
      <c r="AW366" s="50">
        <f t="shared" si="191"/>
        <v>0</v>
      </c>
      <c r="AX366" s="50">
        <f t="shared" si="192"/>
        <v>0</v>
      </c>
      <c r="AY366" s="50">
        <f t="shared" si="193"/>
        <v>0</v>
      </c>
      <c r="AZ366" s="50">
        <f t="shared" si="194"/>
        <v>0</v>
      </c>
      <c r="BA366" s="50">
        <f t="shared" si="195"/>
        <v>1129170</v>
      </c>
      <c r="BB366" s="50">
        <f t="shared" si="196"/>
        <v>0</v>
      </c>
    </row>
    <row r="367" spans="2:54" x14ac:dyDescent="0.25">
      <c r="B367" s="14">
        <v>2026</v>
      </c>
      <c r="C367" s="14">
        <v>479</v>
      </c>
      <c r="D367" s="15"/>
      <c r="F367" s="15" t="s">
        <v>58</v>
      </c>
      <c r="G367" s="14" t="e">
        <f>+VLOOKUP(M367,#REF!,5,FALSE)</f>
        <v>#REF!</v>
      </c>
      <c r="H367" s="14" t="e">
        <f>+VLOOKUP(M367,#REF!,7,FALSE)</f>
        <v>#REF!</v>
      </c>
      <c r="M367" s="15" t="str">
        <f t="shared" si="180"/>
        <v>2026EG 2026SGORGANIZAR LA SEGURIDAD DEL PROCESO ELECTORAL</v>
      </c>
      <c r="N367" s="15" t="s">
        <v>146</v>
      </c>
      <c r="P367" s="14" t="s">
        <v>59</v>
      </c>
      <c r="Q367" s="14" t="s">
        <v>17</v>
      </c>
      <c r="R367" s="14" t="s">
        <v>60</v>
      </c>
      <c r="T367" s="14" t="str">
        <f t="shared" si="197"/>
        <v>2.3</v>
      </c>
      <c r="U367" s="17" t="s">
        <v>155</v>
      </c>
      <c r="V367" s="15" t="s">
        <v>156</v>
      </c>
      <c r="W367" s="14" t="s">
        <v>69</v>
      </c>
      <c r="X367" s="14" t="s">
        <v>74</v>
      </c>
      <c r="Y367" s="18"/>
      <c r="Z367" s="19">
        <v>1995297.226</v>
      </c>
      <c r="AA367" s="14">
        <v>1</v>
      </c>
      <c r="AB367" s="14">
        <v>1</v>
      </c>
      <c r="AC367" s="14">
        <v>1</v>
      </c>
      <c r="AD367" s="14">
        <v>1</v>
      </c>
      <c r="AE367" s="20">
        <v>0</v>
      </c>
      <c r="AF367" s="20">
        <v>0</v>
      </c>
      <c r="AG367" s="20">
        <v>0</v>
      </c>
      <c r="AH367" s="20">
        <v>0</v>
      </c>
      <c r="AI367" s="20">
        <v>0</v>
      </c>
      <c r="AJ367" s="20">
        <v>0</v>
      </c>
      <c r="AK367" s="20">
        <v>0</v>
      </c>
      <c r="AL367" s="20">
        <v>0</v>
      </c>
      <c r="AM367" s="19">
        <f t="shared" si="210"/>
        <v>7981189</v>
      </c>
      <c r="AN367" s="26" t="s">
        <v>437</v>
      </c>
      <c r="AO367" s="50">
        <f t="shared" si="183"/>
        <v>1995297.226</v>
      </c>
      <c r="AP367" s="50">
        <f t="shared" si="184"/>
        <v>1995297.226</v>
      </c>
      <c r="AQ367" s="50">
        <f t="shared" si="185"/>
        <v>1995297.226</v>
      </c>
      <c r="AR367" s="50">
        <f t="shared" si="186"/>
        <v>1995297.226</v>
      </c>
      <c r="AS367" s="50">
        <f t="shared" si="187"/>
        <v>0</v>
      </c>
      <c r="AT367" s="50">
        <f t="shared" si="188"/>
        <v>0</v>
      </c>
      <c r="AU367" s="50">
        <f t="shared" si="189"/>
        <v>0</v>
      </c>
      <c r="AV367" s="50">
        <f t="shared" si="190"/>
        <v>0</v>
      </c>
      <c r="AW367" s="50">
        <f t="shared" si="191"/>
        <v>0</v>
      </c>
      <c r="AX367" s="50">
        <f t="shared" si="192"/>
        <v>0</v>
      </c>
      <c r="AY367" s="50">
        <f t="shared" si="193"/>
        <v>0</v>
      </c>
      <c r="AZ367" s="50">
        <f t="shared" si="194"/>
        <v>0</v>
      </c>
      <c r="BA367" s="50">
        <f t="shared" si="195"/>
        <v>7981189</v>
      </c>
      <c r="BB367" s="50">
        <f t="shared" si="196"/>
        <v>0</v>
      </c>
    </row>
    <row r="368" spans="2:54" x14ac:dyDescent="0.25">
      <c r="B368" s="14">
        <v>2026</v>
      </c>
      <c r="C368" s="14">
        <v>479</v>
      </c>
      <c r="D368" s="15"/>
      <c r="F368" s="15" t="s">
        <v>58</v>
      </c>
      <c r="G368" s="14" t="e">
        <f>+VLOOKUP(M368,#REF!,5,FALSE)</f>
        <v>#REF!</v>
      </c>
      <c r="H368" s="14" t="e">
        <f>+VLOOKUP(M368,#REF!,7,FALSE)</f>
        <v>#REF!</v>
      </c>
      <c r="M368" s="15" t="str">
        <f t="shared" si="180"/>
        <v>2026EG 2026SGGESTION DOCUMENTAL</v>
      </c>
      <c r="N368" s="15" t="s">
        <v>457</v>
      </c>
      <c r="P368" s="14" t="s">
        <v>59</v>
      </c>
      <c r="Q368" s="14" t="s">
        <v>17</v>
      </c>
      <c r="R368" s="14" t="s">
        <v>60</v>
      </c>
      <c r="T368" s="14" t="str">
        <f t="shared" si="197"/>
        <v>2.3</v>
      </c>
      <c r="U368" s="17" t="s">
        <v>62</v>
      </c>
      <c r="V368" s="15" t="s">
        <v>458</v>
      </c>
      <c r="W368" s="14" t="s">
        <v>64</v>
      </c>
      <c r="X368" s="14" t="s">
        <v>65</v>
      </c>
      <c r="Y368" s="18">
        <v>1</v>
      </c>
      <c r="Z368" s="19">
        <v>3813</v>
      </c>
      <c r="AA368" s="14">
        <v>30</v>
      </c>
      <c r="AB368" s="14">
        <v>30</v>
      </c>
      <c r="AC368" s="14">
        <v>20</v>
      </c>
      <c r="AD368" s="14"/>
      <c r="AE368" s="20"/>
      <c r="AF368" s="20"/>
      <c r="AG368" s="20"/>
      <c r="AH368" s="20"/>
      <c r="AI368" s="20"/>
      <c r="AJ368" s="20"/>
      <c r="AK368" s="20"/>
      <c r="AL368" s="20"/>
      <c r="AM368" s="19">
        <f t="shared" si="210"/>
        <v>10168</v>
      </c>
      <c r="AN368" s="26" t="s">
        <v>437</v>
      </c>
      <c r="AO368" s="50">
        <f t="shared" ref="AO368:AO381" si="234">+$Z368*AA368/30*$Y368</f>
        <v>3813</v>
      </c>
      <c r="AP368" s="50">
        <f t="shared" ref="AP368:AP381" si="235">+$Z368*AB368/30*$Y368</f>
        <v>3813</v>
      </c>
      <c r="AQ368" s="50">
        <f t="shared" ref="AQ368:AQ381" si="236">+$Z368*AC368/30*$Y368</f>
        <v>2542</v>
      </c>
      <c r="AR368" s="50">
        <f t="shared" ref="AR368:AR381" si="237">+$Z368*AD368/30*$Y368</f>
        <v>0</v>
      </c>
      <c r="AS368" s="50">
        <f t="shared" ref="AS368:AS381" si="238">+$Z368*AE368/30*$Y368</f>
        <v>0</v>
      </c>
      <c r="AT368" s="50">
        <f t="shared" ref="AT368:AT381" si="239">+$Z368*AF368/30*$Y368</f>
        <v>0</v>
      </c>
      <c r="AU368" s="50">
        <f t="shared" ref="AU368:AU381" si="240">+$Z368*AG368/30*$Y368</f>
        <v>0</v>
      </c>
      <c r="AV368" s="50">
        <f t="shared" ref="AV368:AV381" si="241">+$Z368*AH368/30*$Y368</f>
        <v>0</v>
      </c>
      <c r="AW368" s="50">
        <f t="shared" ref="AW368:AW381" si="242">+$Z368*AI368/30*$Y368</f>
        <v>0</v>
      </c>
      <c r="AX368" s="50">
        <f t="shared" ref="AX368:AX381" si="243">+$Z368*AJ368/30*$Y368</f>
        <v>0</v>
      </c>
      <c r="AY368" s="50">
        <f t="shared" ref="AY368:AY381" si="244">+$Z368*AK368/30*$Y368</f>
        <v>0</v>
      </c>
      <c r="AZ368" s="50">
        <f t="shared" ref="AZ368:AZ381" si="245">+$Z368*AL368/30*$Y368</f>
        <v>0</v>
      </c>
      <c r="BA368" s="50">
        <f t="shared" si="195"/>
        <v>10168</v>
      </c>
      <c r="BB368" s="50">
        <f t="shared" si="196"/>
        <v>0</v>
      </c>
    </row>
    <row r="369" spans="2:54" x14ac:dyDescent="0.25">
      <c r="B369" s="14">
        <v>2026</v>
      </c>
      <c r="C369" s="14">
        <v>479</v>
      </c>
      <c r="D369" s="15"/>
      <c r="F369" s="15" t="s">
        <v>58</v>
      </c>
      <c r="G369" s="14" t="e">
        <f>+VLOOKUP(M369,#REF!,5,FALSE)</f>
        <v>#REF!</v>
      </c>
      <c r="H369" s="14" t="e">
        <f>+VLOOKUP(M369,#REF!,7,FALSE)</f>
        <v>#REF!</v>
      </c>
      <c r="M369" s="15" t="str">
        <f t="shared" si="180"/>
        <v>2026EG 2026SGGESTION DOCUMENTAL</v>
      </c>
      <c r="N369" s="15" t="s">
        <v>457</v>
      </c>
      <c r="P369" s="14" t="s">
        <v>59</v>
      </c>
      <c r="Q369" s="14" t="s">
        <v>17</v>
      </c>
      <c r="R369" s="14" t="s">
        <v>60</v>
      </c>
      <c r="T369" s="14" t="str">
        <f t="shared" si="197"/>
        <v>2.3</v>
      </c>
      <c r="U369" s="17" t="s">
        <v>62</v>
      </c>
      <c r="V369" s="15" t="s">
        <v>459</v>
      </c>
      <c r="W369" s="14" t="s">
        <v>64</v>
      </c>
      <c r="X369" s="14" t="s">
        <v>65</v>
      </c>
      <c r="Y369" s="18">
        <v>1</v>
      </c>
      <c r="Z369" s="19">
        <v>3813</v>
      </c>
      <c r="AA369" s="14">
        <v>30</v>
      </c>
      <c r="AB369" s="14">
        <v>30</v>
      </c>
      <c r="AC369" s="14">
        <v>20</v>
      </c>
      <c r="AD369" s="14"/>
      <c r="AE369" s="20"/>
      <c r="AF369" s="20"/>
      <c r="AG369" s="20"/>
      <c r="AH369" s="20"/>
      <c r="AI369" s="20"/>
      <c r="AJ369" s="20"/>
      <c r="AK369" s="20"/>
      <c r="AL369" s="20"/>
      <c r="AM369" s="19">
        <f t="shared" si="210"/>
        <v>10168</v>
      </c>
      <c r="AN369" s="26" t="s">
        <v>437</v>
      </c>
      <c r="AO369" s="50">
        <f t="shared" si="234"/>
        <v>3813</v>
      </c>
      <c r="AP369" s="50">
        <f t="shared" si="235"/>
        <v>3813</v>
      </c>
      <c r="AQ369" s="50">
        <f t="shared" si="236"/>
        <v>2542</v>
      </c>
      <c r="AR369" s="50">
        <f t="shared" si="237"/>
        <v>0</v>
      </c>
      <c r="AS369" s="50">
        <f t="shared" si="238"/>
        <v>0</v>
      </c>
      <c r="AT369" s="50">
        <f t="shared" si="239"/>
        <v>0</v>
      </c>
      <c r="AU369" s="50">
        <f t="shared" si="240"/>
        <v>0</v>
      </c>
      <c r="AV369" s="50">
        <f t="shared" si="241"/>
        <v>0</v>
      </c>
      <c r="AW369" s="50">
        <f t="shared" si="242"/>
        <v>0</v>
      </c>
      <c r="AX369" s="50">
        <f t="shared" si="243"/>
        <v>0</v>
      </c>
      <c r="AY369" s="50">
        <f t="shared" si="244"/>
        <v>0</v>
      </c>
      <c r="AZ369" s="50">
        <f t="shared" si="245"/>
        <v>0</v>
      </c>
      <c r="BA369" s="50">
        <f t="shared" si="195"/>
        <v>10168</v>
      </c>
      <c r="BB369" s="50">
        <f t="shared" si="196"/>
        <v>0</v>
      </c>
    </row>
    <row r="370" spans="2:54" x14ac:dyDescent="0.25">
      <c r="B370" s="14">
        <v>2026</v>
      </c>
      <c r="C370" s="14">
        <v>479</v>
      </c>
      <c r="D370" s="15"/>
      <c r="F370" s="15" t="s">
        <v>58</v>
      </c>
      <c r="G370" s="14" t="e">
        <f>+VLOOKUP(M370,#REF!,5,FALSE)</f>
        <v>#REF!</v>
      </c>
      <c r="H370" s="14" t="e">
        <f>+VLOOKUP(M370,#REF!,7,FALSE)</f>
        <v>#REF!</v>
      </c>
      <c r="M370" s="15" t="str">
        <f t="shared" si="180"/>
        <v>2026EG 2026SGGESTION DOCUMENTAL</v>
      </c>
      <c r="N370" s="15" t="s">
        <v>457</v>
      </c>
      <c r="P370" s="14" t="s">
        <v>59</v>
      </c>
      <c r="Q370" s="16" t="s">
        <v>17</v>
      </c>
      <c r="R370" s="16" t="s">
        <v>60</v>
      </c>
      <c r="T370" s="14" t="str">
        <f t="shared" si="197"/>
        <v>2.3</v>
      </c>
      <c r="U370" s="17" t="s">
        <v>62</v>
      </c>
      <c r="V370" s="15" t="s">
        <v>438</v>
      </c>
      <c r="W370" s="14" t="s">
        <v>64</v>
      </c>
      <c r="X370" s="14" t="s">
        <v>65</v>
      </c>
      <c r="Y370" s="18">
        <v>1</v>
      </c>
      <c r="Z370" s="19">
        <v>3813</v>
      </c>
      <c r="AA370" s="14">
        <v>30</v>
      </c>
      <c r="AB370" s="14">
        <v>30</v>
      </c>
      <c r="AC370" s="14">
        <v>19</v>
      </c>
      <c r="AD370" s="14"/>
      <c r="AE370" s="20"/>
      <c r="AF370" s="20"/>
      <c r="AG370" s="20"/>
      <c r="AH370" s="20"/>
      <c r="AI370" s="20"/>
      <c r="AJ370" s="20"/>
      <c r="AK370" s="20"/>
      <c r="AL370" s="20"/>
      <c r="AM370" s="19">
        <f t="shared" si="210"/>
        <v>10041</v>
      </c>
      <c r="AN370" s="26" t="s">
        <v>437</v>
      </c>
      <c r="AO370" s="50">
        <f t="shared" si="234"/>
        <v>3813</v>
      </c>
      <c r="AP370" s="50">
        <f t="shared" si="235"/>
        <v>3813</v>
      </c>
      <c r="AQ370" s="50">
        <f t="shared" si="236"/>
        <v>2414.9</v>
      </c>
      <c r="AR370" s="50">
        <f t="shared" si="237"/>
        <v>0</v>
      </c>
      <c r="AS370" s="50">
        <f t="shared" si="238"/>
        <v>0</v>
      </c>
      <c r="AT370" s="50">
        <f t="shared" si="239"/>
        <v>0</v>
      </c>
      <c r="AU370" s="50">
        <f t="shared" si="240"/>
        <v>0</v>
      </c>
      <c r="AV370" s="50">
        <f t="shared" si="241"/>
        <v>0</v>
      </c>
      <c r="AW370" s="50">
        <f t="shared" si="242"/>
        <v>0</v>
      </c>
      <c r="AX370" s="50">
        <f t="shared" si="243"/>
        <v>0</v>
      </c>
      <c r="AY370" s="50">
        <f t="shared" si="244"/>
        <v>0</v>
      </c>
      <c r="AZ370" s="50">
        <f t="shared" si="245"/>
        <v>0</v>
      </c>
      <c r="BA370" s="50">
        <f t="shared" si="195"/>
        <v>10041</v>
      </c>
      <c r="BB370" s="50">
        <f t="shared" si="196"/>
        <v>0</v>
      </c>
    </row>
    <row r="371" spans="2:54" x14ac:dyDescent="0.25">
      <c r="B371" s="14">
        <v>2026</v>
      </c>
      <c r="C371" s="14">
        <v>479</v>
      </c>
      <c r="D371" s="15"/>
      <c r="F371" s="15" t="s">
        <v>58</v>
      </c>
      <c r="G371" s="14" t="e">
        <f>+VLOOKUP(M371,#REF!,5,FALSE)</f>
        <v>#REF!</v>
      </c>
      <c r="H371" s="14" t="e">
        <f>+VLOOKUP(M371,#REF!,7,FALSE)</f>
        <v>#REF!</v>
      </c>
      <c r="M371" s="15" t="str">
        <f t="shared" si="180"/>
        <v xml:space="preserve">2026EG 2026SGGESTIÓN DE LA ATENCIÓN AL CIUDADANO </v>
      </c>
      <c r="N371" s="15" t="s">
        <v>157</v>
      </c>
      <c r="P371" s="14" t="s">
        <v>59</v>
      </c>
      <c r="Q371" s="16" t="s">
        <v>17</v>
      </c>
      <c r="R371" s="16" t="s">
        <v>60</v>
      </c>
      <c r="T371" s="14" t="str">
        <f t="shared" si="197"/>
        <v>2.3</v>
      </c>
      <c r="U371" s="17" t="s">
        <v>62</v>
      </c>
      <c r="V371" s="15" t="s">
        <v>460</v>
      </c>
      <c r="W371" s="14" t="s">
        <v>64</v>
      </c>
      <c r="X371" s="14" t="s">
        <v>65</v>
      </c>
      <c r="Y371" s="18">
        <v>2</v>
      </c>
      <c r="Z371" s="19">
        <v>3000</v>
      </c>
      <c r="AA371" s="16">
        <v>28</v>
      </c>
      <c r="AB371" s="14">
        <v>30</v>
      </c>
      <c r="AC371" s="14">
        <v>20</v>
      </c>
      <c r="AD371" s="14"/>
      <c r="AE371" s="20"/>
      <c r="AF371" s="20"/>
      <c r="AG371" s="20"/>
      <c r="AH371" s="20"/>
      <c r="AI371" s="20"/>
      <c r="AJ371" s="20"/>
      <c r="AK371" s="20"/>
      <c r="AL371" s="20"/>
      <c r="AM371" s="19">
        <f t="shared" si="210"/>
        <v>15600</v>
      </c>
      <c r="AN371" s="26" t="s">
        <v>437</v>
      </c>
      <c r="AO371" s="50">
        <f t="shared" si="234"/>
        <v>5600</v>
      </c>
      <c r="AP371" s="50">
        <f t="shared" si="235"/>
        <v>6000</v>
      </c>
      <c r="AQ371" s="50">
        <f t="shared" si="236"/>
        <v>4000</v>
      </c>
      <c r="AR371" s="50">
        <f t="shared" si="237"/>
        <v>0</v>
      </c>
      <c r="AS371" s="50">
        <f t="shared" si="238"/>
        <v>0</v>
      </c>
      <c r="AT371" s="50">
        <f t="shared" si="239"/>
        <v>0</v>
      </c>
      <c r="AU371" s="50">
        <f t="shared" si="240"/>
        <v>0</v>
      </c>
      <c r="AV371" s="50">
        <f t="shared" si="241"/>
        <v>0</v>
      </c>
      <c r="AW371" s="50">
        <f t="shared" si="242"/>
        <v>0</v>
      </c>
      <c r="AX371" s="50">
        <f t="shared" si="243"/>
        <v>0</v>
      </c>
      <c r="AY371" s="50">
        <f t="shared" si="244"/>
        <v>0</v>
      </c>
      <c r="AZ371" s="50">
        <f t="shared" si="245"/>
        <v>0</v>
      </c>
      <c r="BA371" s="50">
        <f t="shared" si="195"/>
        <v>15600</v>
      </c>
      <c r="BB371" s="50">
        <f t="shared" si="196"/>
        <v>0</v>
      </c>
    </row>
    <row r="372" spans="2:54" x14ac:dyDescent="0.25">
      <c r="B372" s="14">
        <v>2026</v>
      </c>
      <c r="C372" s="14">
        <v>479</v>
      </c>
      <c r="D372" s="15"/>
      <c r="F372" s="15" t="s">
        <v>58</v>
      </c>
      <c r="G372" s="14" t="e">
        <f>+VLOOKUP(M372,#REF!,5,FALSE)</f>
        <v>#REF!</v>
      </c>
      <c r="H372" s="14" t="e">
        <f>+VLOOKUP(M372,#REF!,7,FALSE)</f>
        <v>#REF!</v>
      </c>
      <c r="M372" s="15" t="str">
        <f t="shared" si="180"/>
        <v xml:space="preserve">2026EG 2026SGGESTIÓN DE LA ATENCIÓN AL CIUDADANO </v>
      </c>
      <c r="N372" s="15" t="s">
        <v>157</v>
      </c>
      <c r="P372" s="14" t="s">
        <v>59</v>
      </c>
      <c r="Q372" s="16" t="s">
        <v>17</v>
      </c>
      <c r="R372" s="16" t="s">
        <v>60</v>
      </c>
      <c r="T372" s="14" t="str">
        <f t="shared" si="197"/>
        <v>2.3</v>
      </c>
      <c r="U372" s="17" t="s">
        <v>62</v>
      </c>
      <c r="V372" s="15" t="s">
        <v>461</v>
      </c>
      <c r="W372" s="14" t="s">
        <v>64</v>
      </c>
      <c r="X372" s="14" t="s">
        <v>65</v>
      </c>
      <c r="Y372" s="18">
        <v>3</v>
      </c>
      <c r="Z372" s="19">
        <v>3500</v>
      </c>
      <c r="AA372" s="14">
        <v>30</v>
      </c>
      <c r="AB372" s="14">
        <v>30</v>
      </c>
      <c r="AC372" s="14">
        <v>19</v>
      </c>
      <c r="AD372" s="14"/>
      <c r="AE372" s="20"/>
      <c r="AF372" s="20"/>
      <c r="AG372" s="20"/>
      <c r="AH372" s="20"/>
      <c r="AI372" s="20"/>
      <c r="AJ372" s="20"/>
      <c r="AK372" s="20"/>
      <c r="AL372" s="20"/>
      <c r="AM372" s="19">
        <f t="shared" si="210"/>
        <v>27650</v>
      </c>
      <c r="AN372" s="26" t="s">
        <v>437</v>
      </c>
      <c r="AO372" s="50">
        <f t="shared" si="234"/>
        <v>10500</v>
      </c>
      <c r="AP372" s="50">
        <f t="shared" si="235"/>
        <v>10500</v>
      </c>
      <c r="AQ372" s="50">
        <f t="shared" si="236"/>
        <v>6650</v>
      </c>
      <c r="AR372" s="50">
        <f t="shared" si="237"/>
        <v>0</v>
      </c>
      <c r="AS372" s="50">
        <f t="shared" si="238"/>
        <v>0</v>
      </c>
      <c r="AT372" s="50">
        <f t="shared" si="239"/>
        <v>0</v>
      </c>
      <c r="AU372" s="50">
        <f t="shared" si="240"/>
        <v>0</v>
      </c>
      <c r="AV372" s="50">
        <f t="shared" si="241"/>
        <v>0</v>
      </c>
      <c r="AW372" s="50">
        <f t="shared" si="242"/>
        <v>0</v>
      </c>
      <c r="AX372" s="50">
        <f t="shared" si="243"/>
        <v>0</v>
      </c>
      <c r="AY372" s="50">
        <f t="shared" si="244"/>
        <v>0</v>
      </c>
      <c r="AZ372" s="50">
        <f t="shared" si="245"/>
        <v>0</v>
      </c>
      <c r="BA372" s="50">
        <f t="shared" si="195"/>
        <v>27650</v>
      </c>
      <c r="BB372" s="50">
        <f t="shared" si="196"/>
        <v>0</v>
      </c>
    </row>
    <row r="373" spans="2:54" x14ac:dyDescent="0.25">
      <c r="B373" s="14">
        <v>2026</v>
      </c>
      <c r="C373" s="14">
        <v>479</v>
      </c>
      <c r="D373" s="15"/>
      <c r="F373" s="15" t="s">
        <v>58</v>
      </c>
      <c r="G373" s="14" t="e">
        <f>+VLOOKUP(M373,#REF!,5,FALSE)</f>
        <v>#REF!</v>
      </c>
      <c r="H373" s="14" t="e">
        <f>+VLOOKUP(M373,#REF!,7,FALSE)</f>
        <v>#REF!</v>
      </c>
      <c r="M373" s="15" t="str">
        <f t="shared" si="180"/>
        <v xml:space="preserve">2026EG 2026SGGESTIÓN DE LA ATENCIÓN AL CIUDADANO </v>
      </c>
      <c r="N373" s="15" t="s">
        <v>157</v>
      </c>
      <c r="P373" s="14" t="s">
        <v>59</v>
      </c>
      <c r="Q373" s="16" t="s">
        <v>17</v>
      </c>
      <c r="R373" s="16" t="s">
        <v>60</v>
      </c>
      <c r="T373" s="14" t="str">
        <f t="shared" si="197"/>
        <v>2.3</v>
      </c>
      <c r="U373" s="17" t="s">
        <v>62</v>
      </c>
      <c r="V373" s="15" t="s">
        <v>462</v>
      </c>
      <c r="W373" s="14" t="s">
        <v>64</v>
      </c>
      <c r="X373" s="14" t="s">
        <v>65</v>
      </c>
      <c r="Y373" s="18">
        <v>1</v>
      </c>
      <c r="Z373" s="19">
        <v>7000</v>
      </c>
      <c r="AA373" s="14">
        <v>30</v>
      </c>
      <c r="AB373" s="14">
        <v>30</v>
      </c>
      <c r="AC373" s="14">
        <v>19</v>
      </c>
      <c r="AD373" s="14"/>
      <c r="AE373" s="20"/>
      <c r="AF373" s="20"/>
      <c r="AG373" s="20"/>
      <c r="AH373" s="20"/>
      <c r="AI373" s="20"/>
      <c r="AJ373" s="20"/>
      <c r="AK373" s="20"/>
      <c r="AL373" s="20"/>
      <c r="AM373" s="19">
        <f t="shared" si="210"/>
        <v>18434</v>
      </c>
      <c r="AN373" s="26" t="s">
        <v>437</v>
      </c>
      <c r="AO373" s="50">
        <f t="shared" si="234"/>
        <v>7000</v>
      </c>
      <c r="AP373" s="50">
        <f t="shared" si="235"/>
        <v>7000</v>
      </c>
      <c r="AQ373" s="50">
        <f t="shared" si="236"/>
        <v>4433.333333333333</v>
      </c>
      <c r="AR373" s="50">
        <f t="shared" si="237"/>
        <v>0</v>
      </c>
      <c r="AS373" s="50">
        <f t="shared" si="238"/>
        <v>0</v>
      </c>
      <c r="AT373" s="50">
        <f t="shared" si="239"/>
        <v>0</v>
      </c>
      <c r="AU373" s="50">
        <f t="shared" si="240"/>
        <v>0</v>
      </c>
      <c r="AV373" s="50">
        <f t="shared" si="241"/>
        <v>0</v>
      </c>
      <c r="AW373" s="50">
        <f t="shared" si="242"/>
        <v>0</v>
      </c>
      <c r="AX373" s="50">
        <f t="shared" si="243"/>
        <v>0</v>
      </c>
      <c r="AY373" s="50">
        <f t="shared" si="244"/>
        <v>0</v>
      </c>
      <c r="AZ373" s="50">
        <f t="shared" si="245"/>
        <v>0</v>
      </c>
      <c r="BA373" s="50">
        <f t="shared" si="195"/>
        <v>18434</v>
      </c>
      <c r="BB373" s="50">
        <f t="shared" si="196"/>
        <v>0</v>
      </c>
    </row>
    <row r="374" spans="2:54" x14ac:dyDescent="0.25">
      <c r="B374" s="14">
        <v>2026</v>
      </c>
      <c r="C374" s="14">
        <v>479</v>
      </c>
      <c r="D374" s="15"/>
      <c r="F374" s="15" t="s">
        <v>58</v>
      </c>
      <c r="G374" s="14" t="e">
        <f>+VLOOKUP(M374,#REF!,5,FALSE)</f>
        <v>#REF!</v>
      </c>
      <c r="H374" s="14" t="e">
        <f>+VLOOKUP(M374,#REF!,7,FALSE)</f>
        <v>#REF!</v>
      </c>
      <c r="M374" s="15" t="str">
        <f t="shared" si="180"/>
        <v xml:space="preserve">2026EG 2026SGGESTIÓN DE LA ATENCIÓN AL CIUDADANO </v>
      </c>
      <c r="N374" s="15" t="s">
        <v>157</v>
      </c>
      <c r="P374" s="14" t="s">
        <v>59</v>
      </c>
      <c r="Q374" s="16" t="s">
        <v>17</v>
      </c>
      <c r="R374" s="16" t="s">
        <v>60</v>
      </c>
      <c r="T374" s="14" t="str">
        <f t="shared" si="197"/>
        <v>2.3</v>
      </c>
      <c r="U374" s="17" t="s">
        <v>62</v>
      </c>
      <c r="V374" s="15" t="s">
        <v>463</v>
      </c>
      <c r="W374" s="14" t="s">
        <v>64</v>
      </c>
      <c r="X374" s="14" t="s">
        <v>65</v>
      </c>
      <c r="Y374" s="18">
        <v>1</v>
      </c>
      <c r="Z374" s="19">
        <v>3000</v>
      </c>
      <c r="AA374" s="14">
        <v>30</v>
      </c>
      <c r="AB374" s="14">
        <v>30</v>
      </c>
      <c r="AC374" s="14">
        <v>20</v>
      </c>
      <c r="AD374" s="14"/>
      <c r="AE374" s="20"/>
      <c r="AF374" s="20"/>
      <c r="AG374" s="20"/>
      <c r="AH374" s="20"/>
      <c r="AI374" s="20"/>
      <c r="AJ374" s="20"/>
      <c r="AK374" s="20"/>
      <c r="AL374" s="20"/>
      <c r="AM374" s="19">
        <f t="shared" si="210"/>
        <v>8000</v>
      </c>
      <c r="AN374" s="26" t="s">
        <v>437</v>
      </c>
      <c r="AO374" s="50">
        <f t="shared" si="234"/>
        <v>3000</v>
      </c>
      <c r="AP374" s="50">
        <f t="shared" si="235"/>
        <v>3000</v>
      </c>
      <c r="AQ374" s="50">
        <f t="shared" si="236"/>
        <v>2000</v>
      </c>
      <c r="AR374" s="50">
        <f t="shared" si="237"/>
        <v>0</v>
      </c>
      <c r="AS374" s="50">
        <f t="shared" si="238"/>
        <v>0</v>
      </c>
      <c r="AT374" s="50">
        <f t="shared" si="239"/>
        <v>0</v>
      </c>
      <c r="AU374" s="50">
        <f t="shared" si="240"/>
        <v>0</v>
      </c>
      <c r="AV374" s="50">
        <f t="shared" si="241"/>
        <v>0</v>
      </c>
      <c r="AW374" s="50">
        <f t="shared" si="242"/>
        <v>0</v>
      </c>
      <c r="AX374" s="50">
        <f t="shared" si="243"/>
        <v>0</v>
      </c>
      <c r="AY374" s="50">
        <f t="shared" si="244"/>
        <v>0</v>
      </c>
      <c r="AZ374" s="50">
        <f t="shared" si="245"/>
        <v>0</v>
      </c>
      <c r="BA374" s="50">
        <f t="shared" si="195"/>
        <v>8000</v>
      </c>
      <c r="BB374" s="50">
        <f t="shared" si="196"/>
        <v>0</v>
      </c>
    </row>
    <row r="375" spans="2:54" x14ac:dyDescent="0.25">
      <c r="B375" s="14">
        <v>2026</v>
      </c>
      <c r="C375" s="14">
        <v>479</v>
      </c>
      <c r="D375" s="15"/>
      <c r="F375" s="15" t="s">
        <v>58</v>
      </c>
      <c r="G375" s="14" t="e">
        <f>+VLOOKUP(M375,#REF!,5,FALSE)</f>
        <v>#REF!</v>
      </c>
      <c r="H375" s="14" t="e">
        <f>+VLOOKUP(M375,#REF!,7,FALSE)</f>
        <v>#REF!</v>
      </c>
      <c r="M375" s="15" t="str">
        <f t="shared" si="180"/>
        <v xml:space="preserve">2026EG 2026SGGESTIÓN DE LA ATENCIÓN AL CIUDADANO </v>
      </c>
      <c r="N375" s="15" t="s">
        <v>157</v>
      </c>
      <c r="P375" s="14" t="s">
        <v>59</v>
      </c>
      <c r="Q375" s="16" t="s">
        <v>17</v>
      </c>
      <c r="R375" s="16" t="s">
        <v>60</v>
      </c>
      <c r="T375" s="14" t="str">
        <f t="shared" si="197"/>
        <v>2.3</v>
      </c>
      <c r="U375" s="17" t="s">
        <v>62</v>
      </c>
      <c r="V375" s="15" t="s">
        <v>464</v>
      </c>
      <c r="W375" s="14" t="s">
        <v>64</v>
      </c>
      <c r="X375" s="14" t="s">
        <v>65</v>
      </c>
      <c r="Y375" s="18">
        <v>1</v>
      </c>
      <c r="Z375" s="19">
        <v>6000</v>
      </c>
      <c r="AA375" s="14">
        <v>30</v>
      </c>
      <c r="AB375" s="14">
        <v>30</v>
      </c>
      <c r="AC375" s="14">
        <v>20</v>
      </c>
      <c r="AD375" s="14"/>
      <c r="AE375" s="20"/>
      <c r="AF375" s="20"/>
      <c r="AG375" s="20"/>
      <c r="AH375" s="20"/>
      <c r="AI375" s="20"/>
      <c r="AJ375" s="20"/>
      <c r="AK375" s="20"/>
      <c r="AL375" s="20"/>
      <c r="AM375" s="19">
        <f t="shared" si="210"/>
        <v>16000</v>
      </c>
      <c r="AN375" s="26" t="s">
        <v>437</v>
      </c>
      <c r="AO375" s="50">
        <f t="shared" si="234"/>
        <v>6000</v>
      </c>
      <c r="AP375" s="50">
        <f t="shared" si="235"/>
        <v>6000</v>
      </c>
      <c r="AQ375" s="50">
        <f t="shared" si="236"/>
        <v>4000</v>
      </c>
      <c r="AR375" s="50">
        <f t="shared" si="237"/>
        <v>0</v>
      </c>
      <c r="AS375" s="50">
        <f t="shared" si="238"/>
        <v>0</v>
      </c>
      <c r="AT375" s="50">
        <f t="shared" si="239"/>
        <v>0</v>
      </c>
      <c r="AU375" s="50">
        <f t="shared" si="240"/>
        <v>0</v>
      </c>
      <c r="AV375" s="50">
        <f t="shared" si="241"/>
        <v>0</v>
      </c>
      <c r="AW375" s="50">
        <f t="shared" si="242"/>
        <v>0</v>
      </c>
      <c r="AX375" s="50">
        <f t="shared" si="243"/>
        <v>0</v>
      </c>
      <c r="AY375" s="50">
        <f t="shared" si="244"/>
        <v>0</v>
      </c>
      <c r="AZ375" s="50">
        <f t="shared" si="245"/>
        <v>0</v>
      </c>
      <c r="BA375" s="50">
        <f t="shared" si="195"/>
        <v>16000</v>
      </c>
      <c r="BB375" s="50">
        <f t="shared" si="196"/>
        <v>0</v>
      </c>
    </row>
    <row r="376" spans="2:54" x14ac:dyDescent="0.25">
      <c r="B376" s="14">
        <v>2026</v>
      </c>
      <c r="C376" s="14">
        <v>479</v>
      </c>
      <c r="D376" s="15"/>
      <c r="F376" s="15" t="s">
        <v>58</v>
      </c>
      <c r="G376" s="14" t="e">
        <f>+VLOOKUP(M376,#REF!,5,FALSE)</f>
        <v>#REF!</v>
      </c>
      <c r="H376" s="14" t="e">
        <f>+VLOOKUP(M376,#REF!,7,FALSE)</f>
        <v>#REF!</v>
      </c>
      <c r="M376" s="15" t="str">
        <f t="shared" si="180"/>
        <v xml:space="preserve">2026EG 2026SGGESTIÓN DE LA ATENCIÓN AL CIUDADANO </v>
      </c>
      <c r="N376" s="15" t="s">
        <v>157</v>
      </c>
      <c r="P376" s="14" t="s">
        <v>59</v>
      </c>
      <c r="Q376" s="16" t="s">
        <v>17</v>
      </c>
      <c r="R376" s="16" t="s">
        <v>60</v>
      </c>
      <c r="T376" s="14" t="str">
        <f t="shared" si="197"/>
        <v>2.3</v>
      </c>
      <c r="U376" s="17" t="s">
        <v>62</v>
      </c>
      <c r="V376" s="15" t="s">
        <v>465</v>
      </c>
      <c r="W376" s="14" t="s">
        <v>64</v>
      </c>
      <c r="X376" s="14" t="s">
        <v>65</v>
      </c>
      <c r="Y376" s="18">
        <v>3</v>
      </c>
      <c r="Z376" s="19">
        <v>3500</v>
      </c>
      <c r="AA376" s="14">
        <v>15</v>
      </c>
      <c r="AB376" s="14">
        <v>30</v>
      </c>
      <c r="AC376" s="14">
        <v>20</v>
      </c>
      <c r="AD376" s="14"/>
      <c r="AE376" s="20"/>
      <c r="AF376" s="20"/>
      <c r="AG376" s="20"/>
      <c r="AH376" s="20"/>
      <c r="AI376" s="20"/>
      <c r="AJ376" s="20"/>
      <c r="AK376" s="20"/>
      <c r="AL376" s="20"/>
      <c r="AM376" s="19">
        <f t="shared" si="210"/>
        <v>22750</v>
      </c>
      <c r="AN376" s="26" t="s">
        <v>437</v>
      </c>
      <c r="AO376" s="50">
        <f t="shared" si="234"/>
        <v>5250</v>
      </c>
      <c r="AP376" s="50">
        <f t="shared" si="235"/>
        <v>10500</v>
      </c>
      <c r="AQ376" s="50">
        <f t="shared" si="236"/>
        <v>7000</v>
      </c>
      <c r="AR376" s="50">
        <f t="shared" si="237"/>
        <v>0</v>
      </c>
      <c r="AS376" s="50">
        <f t="shared" si="238"/>
        <v>0</v>
      </c>
      <c r="AT376" s="50">
        <f t="shared" si="239"/>
        <v>0</v>
      </c>
      <c r="AU376" s="50">
        <f t="shared" si="240"/>
        <v>0</v>
      </c>
      <c r="AV376" s="50">
        <f t="shared" si="241"/>
        <v>0</v>
      </c>
      <c r="AW376" s="50">
        <f t="shared" si="242"/>
        <v>0</v>
      </c>
      <c r="AX376" s="50">
        <f t="shared" si="243"/>
        <v>0</v>
      </c>
      <c r="AY376" s="50">
        <f t="shared" si="244"/>
        <v>0</v>
      </c>
      <c r="AZ376" s="50">
        <f t="shared" si="245"/>
        <v>0</v>
      </c>
      <c r="BA376" s="50">
        <f t="shared" si="195"/>
        <v>22750</v>
      </c>
      <c r="BB376" s="50">
        <f t="shared" si="196"/>
        <v>0</v>
      </c>
    </row>
    <row r="377" spans="2:54" x14ac:dyDescent="0.25">
      <c r="B377" s="14">
        <v>2026</v>
      </c>
      <c r="C377" s="14">
        <v>479</v>
      </c>
      <c r="D377" s="15"/>
      <c r="F377" s="15" t="s">
        <v>58</v>
      </c>
      <c r="G377" s="14" t="e">
        <f>+VLOOKUP(M377,#REF!,5,FALSE)</f>
        <v>#REF!</v>
      </c>
      <c r="H377" s="14" t="e">
        <f>+VLOOKUP(M377,#REF!,7,FALSE)</f>
        <v>#REF!</v>
      </c>
      <c r="M377" s="15" t="str">
        <f t="shared" si="180"/>
        <v xml:space="preserve">2026EG 2026SGGESTIÓN DE LA ATENCIÓN AL CIUDADANO </v>
      </c>
      <c r="N377" s="15" t="s">
        <v>157</v>
      </c>
      <c r="P377" s="14" t="s">
        <v>59</v>
      </c>
      <c r="Q377" s="16" t="s">
        <v>17</v>
      </c>
      <c r="R377" s="16" t="s">
        <v>60</v>
      </c>
      <c r="T377" s="14" t="str">
        <f t="shared" si="197"/>
        <v>2.3</v>
      </c>
      <c r="U377" s="17" t="s">
        <v>62</v>
      </c>
      <c r="V377" s="15" t="s">
        <v>466</v>
      </c>
      <c r="W377" s="14" t="s">
        <v>64</v>
      </c>
      <c r="X377" s="14" t="s">
        <v>65</v>
      </c>
      <c r="Y377" s="18">
        <v>1</v>
      </c>
      <c r="Z377" s="19">
        <v>3000</v>
      </c>
      <c r="AA377" s="14"/>
      <c r="AB377" s="14">
        <v>30</v>
      </c>
      <c r="AC377" s="14">
        <v>20</v>
      </c>
      <c r="AD377" s="14">
        <v>0</v>
      </c>
      <c r="AE377" s="20"/>
      <c r="AF377" s="20"/>
      <c r="AG377" s="20"/>
      <c r="AH377" s="20"/>
      <c r="AI377" s="20"/>
      <c r="AJ377" s="20"/>
      <c r="AK377" s="20"/>
      <c r="AL377" s="20"/>
      <c r="AM377" s="19">
        <f t="shared" si="210"/>
        <v>5000</v>
      </c>
      <c r="AN377" s="26" t="s">
        <v>437</v>
      </c>
      <c r="AO377" s="50">
        <f t="shared" si="234"/>
        <v>0</v>
      </c>
      <c r="AP377" s="50">
        <f t="shared" si="235"/>
        <v>3000</v>
      </c>
      <c r="AQ377" s="50">
        <f t="shared" si="236"/>
        <v>2000</v>
      </c>
      <c r="AR377" s="50">
        <f t="shared" si="237"/>
        <v>0</v>
      </c>
      <c r="AS377" s="50">
        <f t="shared" si="238"/>
        <v>0</v>
      </c>
      <c r="AT377" s="50">
        <f t="shared" si="239"/>
        <v>0</v>
      </c>
      <c r="AU377" s="50">
        <f t="shared" si="240"/>
        <v>0</v>
      </c>
      <c r="AV377" s="50">
        <f t="shared" si="241"/>
        <v>0</v>
      </c>
      <c r="AW377" s="50">
        <f t="shared" si="242"/>
        <v>0</v>
      </c>
      <c r="AX377" s="50">
        <f t="shared" si="243"/>
        <v>0</v>
      </c>
      <c r="AY377" s="50">
        <f t="shared" si="244"/>
        <v>0</v>
      </c>
      <c r="AZ377" s="50">
        <f t="shared" si="245"/>
        <v>0</v>
      </c>
      <c r="BA377" s="50">
        <f t="shared" si="195"/>
        <v>5000</v>
      </c>
      <c r="BB377" s="50">
        <f t="shared" si="196"/>
        <v>0</v>
      </c>
    </row>
    <row r="378" spans="2:54" x14ac:dyDescent="0.25">
      <c r="B378" s="14">
        <v>2026</v>
      </c>
      <c r="C378" s="14">
        <v>479</v>
      </c>
      <c r="D378" s="15"/>
      <c r="F378" s="15" t="s">
        <v>58</v>
      </c>
      <c r="G378" s="14" t="e">
        <f>+VLOOKUP(M378,#REF!,5,FALSE)</f>
        <v>#REF!</v>
      </c>
      <c r="H378" s="14" t="e">
        <f>+VLOOKUP(M378,#REF!,7,FALSE)</f>
        <v>#REF!</v>
      </c>
      <c r="M378" s="15" t="str">
        <f t="shared" si="180"/>
        <v xml:space="preserve">2026EG 2026SGGESTIÓN DE LA ATENCIÓN AL CIUDADANO </v>
      </c>
      <c r="N378" s="15" t="s">
        <v>157</v>
      </c>
      <c r="P378" s="14" t="s">
        <v>59</v>
      </c>
      <c r="Q378" s="16" t="s">
        <v>17</v>
      </c>
      <c r="R378" s="16" t="s">
        <v>60</v>
      </c>
      <c r="T378" s="14" t="str">
        <f t="shared" si="197"/>
        <v>2.3</v>
      </c>
      <c r="U378" s="17" t="s">
        <v>62</v>
      </c>
      <c r="V378" s="15" t="s">
        <v>467</v>
      </c>
      <c r="W378" s="14" t="s">
        <v>64</v>
      </c>
      <c r="X378" s="14" t="s">
        <v>65</v>
      </c>
      <c r="Y378" s="18">
        <v>1</v>
      </c>
      <c r="Z378" s="19">
        <v>8000</v>
      </c>
      <c r="AA378" s="14">
        <v>20</v>
      </c>
      <c r="AB378" s="14">
        <v>30</v>
      </c>
      <c r="AC378" s="14">
        <v>30</v>
      </c>
      <c r="AD378" s="14"/>
      <c r="AE378" s="20"/>
      <c r="AF378" s="20"/>
      <c r="AG378" s="20"/>
      <c r="AH378" s="20"/>
      <c r="AI378" s="20"/>
      <c r="AJ378" s="20"/>
      <c r="AK378" s="20"/>
      <c r="AL378" s="20"/>
      <c r="AM378" s="19">
        <f t="shared" si="210"/>
        <v>21334</v>
      </c>
      <c r="AN378" s="26" t="s">
        <v>437</v>
      </c>
      <c r="AO378" s="50">
        <f t="shared" si="234"/>
        <v>5333.333333333333</v>
      </c>
      <c r="AP378" s="50">
        <f t="shared" si="235"/>
        <v>8000</v>
      </c>
      <c r="AQ378" s="50">
        <f t="shared" si="236"/>
        <v>8000</v>
      </c>
      <c r="AR378" s="50">
        <f t="shared" si="237"/>
        <v>0</v>
      </c>
      <c r="AS378" s="50">
        <f t="shared" si="238"/>
        <v>0</v>
      </c>
      <c r="AT378" s="50">
        <f t="shared" si="239"/>
        <v>0</v>
      </c>
      <c r="AU378" s="50">
        <f t="shared" si="240"/>
        <v>0</v>
      </c>
      <c r="AV378" s="50">
        <f t="shared" si="241"/>
        <v>0</v>
      </c>
      <c r="AW378" s="50">
        <f t="shared" si="242"/>
        <v>0</v>
      </c>
      <c r="AX378" s="50">
        <f t="shared" si="243"/>
        <v>0</v>
      </c>
      <c r="AY378" s="50">
        <f t="shared" si="244"/>
        <v>0</v>
      </c>
      <c r="AZ378" s="50">
        <f t="shared" si="245"/>
        <v>0</v>
      </c>
      <c r="BA378" s="50">
        <f t="shared" si="195"/>
        <v>21334</v>
      </c>
      <c r="BB378" s="50">
        <f t="shared" si="196"/>
        <v>0</v>
      </c>
    </row>
    <row r="379" spans="2:54" x14ac:dyDescent="0.25">
      <c r="B379" s="14">
        <v>2026</v>
      </c>
      <c r="C379" s="14">
        <v>479</v>
      </c>
      <c r="D379" s="15"/>
      <c r="F379" s="15" t="s">
        <v>58</v>
      </c>
      <c r="G379" s="14" t="e">
        <f>+VLOOKUP(M379,#REF!,5,FALSE)</f>
        <v>#REF!</v>
      </c>
      <c r="H379" s="14" t="e">
        <f>+VLOOKUP(M379,#REF!,7,FALSE)</f>
        <v>#REF!</v>
      </c>
      <c r="M379" s="15" t="str">
        <f t="shared" si="180"/>
        <v xml:space="preserve">2026EG 2026SGGESTIÓN DE LA ATENCIÓN AL CIUDADANO </v>
      </c>
      <c r="N379" s="15" t="s">
        <v>157</v>
      </c>
      <c r="P379" s="14" t="s">
        <v>59</v>
      </c>
      <c r="Q379" s="16" t="s">
        <v>17</v>
      </c>
      <c r="R379" s="16" t="s">
        <v>60</v>
      </c>
      <c r="T379" s="14" t="str">
        <f t="shared" si="197"/>
        <v>2.3</v>
      </c>
      <c r="U379" s="17" t="s">
        <v>62</v>
      </c>
      <c r="V379" s="15" t="s">
        <v>468</v>
      </c>
      <c r="W379" s="14" t="s">
        <v>64</v>
      </c>
      <c r="X379" s="14" t="s">
        <v>65</v>
      </c>
      <c r="Y379" s="18">
        <v>1</v>
      </c>
      <c r="Z379" s="19">
        <v>5000</v>
      </c>
      <c r="AA379" s="14">
        <v>20</v>
      </c>
      <c r="AB379" s="14">
        <v>30</v>
      </c>
      <c r="AC379" s="14">
        <v>30</v>
      </c>
      <c r="AD379" s="14"/>
      <c r="AE379" s="20"/>
      <c r="AF379" s="20"/>
      <c r="AG379" s="20"/>
      <c r="AH379" s="20"/>
      <c r="AI379" s="20"/>
      <c r="AJ379" s="20"/>
      <c r="AK379" s="20"/>
      <c r="AL379" s="20"/>
      <c r="AM379" s="19">
        <f t="shared" si="210"/>
        <v>13334</v>
      </c>
      <c r="AN379" s="26" t="s">
        <v>437</v>
      </c>
      <c r="AO379" s="50">
        <f t="shared" si="234"/>
        <v>3333.3333333333335</v>
      </c>
      <c r="AP379" s="50">
        <f t="shared" si="235"/>
        <v>5000</v>
      </c>
      <c r="AQ379" s="50">
        <f t="shared" si="236"/>
        <v>5000</v>
      </c>
      <c r="AR379" s="50">
        <f t="shared" si="237"/>
        <v>0</v>
      </c>
      <c r="AS379" s="50">
        <f t="shared" si="238"/>
        <v>0</v>
      </c>
      <c r="AT379" s="50">
        <f t="shared" si="239"/>
        <v>0</v>
      </c>
      <c r="AU379" s="50">
        <f t="shared" si="240"/>
        <v>0</v>
      </c>
      <c r="AV379" s="50">
        <f t="shared" si="241"/>
        <v>0</v>
      </c>
      <c r="AW379" s="50">
        <f t="shared" si="242"/>
        <v>0</v>
      </c>
      <c r="AX379" s="50">
        <f t="shared" si="243"/>
        <v>0</v>
      </c>
      <c r="AY379" s="50">
        <f t="shared" si="244"/>
        <v>0</v>
      </c>
      <c r="AZ379" s="50">
        <f t="shared" si="245"/>
        <v>0</v>
      </c>
      <c r="BA379" s="50">
        <f t="shared" si="195"/>
        <v>13334</v>
      </c>
      <c r="BB379" s="50">
        <f t="shared" si="196"/>
        <v>0</v>
      </c>
    </row>
    <row r="380" spans="2:54" x14ac:dyDescent="0.25">
      <c r="B380" s="14">
        <v>2026</v>
      </c>
      <c r="C380" s="14">
        <v>479</v>
      </c>
      <c r="D380" s="15"/>
      <c r="F380" s="15" t="s">
        <v>58</v>
      </c>
      <c r="G380" s="14" t="e">
        <f>+VLOOKUP(M380,#REF!,5,FALSE)</f>
        <v>#REF!</v>
      </c>
      <c r="H380" s="14" t="e">
        <f>+VLOOKUP(M380,#REF!,7,FALSE)</f>
        <v>#REF!</v>
      </c>
      <c r="M380" s="15" t="str">
        <f t="shared" si="180"/>
        <v xml:space="preserve">2026EG 2026SGGESTIÓN DE LA ATENCIÓN AL CIUDADANO </v>
      </c>
      <c r="N380" s="15" t="s">
        <v>157</v>
      </c>
      <c r="P380" s="14" t="s">
        <v>59</v>
      </c>
      <c r="Q380" s="16" t="s">
        <v>17</v>
      </c>
      <c r="R380" s="16" t="s">
        <v>60</v>
      </c>
      <c r="T380" s="14" t="str">
        <f t="shared" si="197"/>
        <v>2.3</v>
      </c>
      <c r="U380" s="17" t="s">
        <v>62</v>
      </c>
      <c r="V380" s="15" t="s">
        <v>469</v>
      </c>
      <c r="W380" s="14" t="s">
        <v>64</v>
      </c>
      <c r="X380" s="14" t="s">
        <v>65</v>
      </c>
      <c r="Y380" s="18">
        <v>1</v>
      </c>
      <c r="Z380" s="19">
        <v>6000</v>
      </c>
      <c r="AA380" s="14">
        <v>20</v>
      </c>
      <c r="AB380" s="14">
        <v>30</v>
      </c>
      <c r="AC380" s="14">
        <v>30</v>
      </c>
      <c r="AD380" s="14"/>
      <c r="AE380" s="20"/>
      <c r="AF380" s="20"/>
      <c r="AG380" s="20"/>
      <c r="AH380" s="20"/>
      <c r="AI380" s="20"/>
      <c r="AJ380" s="20"/>
      <c r="AK380" s="20"/>
      <c r="AL380" s="20"/>
      <c r="AM380" s="19">
        <f t="shared" si="210"/>
        <v>16000</v>
      </c>
      <c r="AN380" s="26" t="s">
        <v>437</v>
      </c>
      <c r="AO380" s="50">
        <f t="shared" si="234"/>
        <v>4000</v>
      </c>
      <c r="AP380" s="50">
        <f t="shared" si="235"/>
        <v>6000</v>
      </c>
      <c r="AQ380" s="50">
        <f t="shared" si="236"/>
        <v>6000</v>
      </c>
      <c r="AR380" s="50">
        <f t="shared" si="237"/>
        <v>0</v>
      </c>
      <c r="AS380" s="50">
        <f t="shared" si="238"/>
        <v>0</v>
      </c>
      <c r="AT380" s="50">
        <f t="shared" si="239"/>
        <v>0</v>
      </c>
      <c r="AU380" s="50">
        <f t="shared" si="240"/>
        <v>0</v>
      </c>
      <c r="AV380" s="50">
        <f t="shared" si="241"/>
        <v>0</v>
      </c>
      <c r="AW380" s="50">
        <f t="shared" si="242"/>
        <v>0</v>
      </c>
      <c r="AX380" s="50">
        <f t="shared" si="243"/>
        <v>0</v>
      </c>
      <c r="AY380" s="50">
        <f t="shared" si="244"/>
        <v>0</v>
      </c>
      <c r="AZ380" s="50">
        <f t="shared" si="245"/>
        <v>0</v>
      </c>
      <c r="BA380" s="50">
        <f t="shared" si="195"/>
        <v>16000</v>
      </c>
      <c r="BB380" s="50">
        <f t="shared" si="196"/>
        <v>0</v>
      </c>
    </row>
    <row r="381" spans="2:54" x14ac:dyDescent="0.25">
      <c r="B381" s="14">
        <v>2026</v>
      </c>
      <c r="C381" s="14">
        <v>479</v>
      </c>
      <c r="D381" s="15"/>
      <c r="F381" s="15" t="s">
        <v>58</v>
      </c>
      <c r="G381" s="14" t="e">
        <f>+VLOOKUP(M381,#REF!,5,FALSE)</f>
        <v>#REF!</v>
      </c>
      <c r="H381" s="14" t="e">
        <f>+VLOOKUP(M381,#REF!,7,FALSE)</f>
        <v>#REF!</v>
      </c>
      <c r="M381" s="15" t="str">
        <f t="shared" si="180"/>
        <v xml:space="preserve">2026EG 2026SGGESTIÓN DE LA ATENCIÓN AL CIUDADANO </v>
      </c>
      <c r="N381" s="15" t="s">
        <v>157</v>
      </c>
      <c r="P381" s="14" t="s">
        <v>59</v>
      </c>
      <c r="Q381" s="16" t="s">
        <v>17</v>
      </c>
      <c r="R381" s="16" t="s">
        <v>60</v>
      </c>
      <c r="T381" s="14" t="str">
        <f t="shared" si="197"/>
        <v>2.3</v>
      </c>
      <c r="U381" s="17" t="s">
        <v>62</v>
      </c>
      <c r="V381" s="15" t="s">
        <v>470</v>
      </c>
      <c r="W381" s="14" t="s">
        <v>64</v>
      </c>
      <c r="X381" s="14" t="s">
        <v>65</v>
      </c>
      <c r="Y381" s="18">
        <v>1</v>
      </c>
      <c r="Z381" s="19">
        <v>6000</v>
      </c>
      <c r="AA381" s="14">
        <v>30</v>
      </c>
      <c r="AB381" s="14">
        <v>30</v>
      </c>
      <c r="AC381" s="14">
        <v>0</v>
      </c>
      <c r="AD381" s="14">
        <v>0</v>
      </c>
      <c r="AE381" s="20"/>
      <c r="AF381" s="20"/>
      <c r="AG381" s="20"/>
      <c r="AH381" s="20"/>
      <c r="AI381" s="20"/>
      <c r="AJ381" s="20"/>
      <c r="AK381" s="20"/>
      <c r="AL381" s="20"/>
      <c r="AM381" s="19">
        <f t="shared" si="210"/>
        <v>12000</v>
      </c>
      <c r="AN381" s="26" t="s">
        <v>437</v>
      </c>
      <c r="AO381" s="50">
        <f t="shared" si="234"/>
        <v>6000</v>
      </c>
      <c r="AP381" s="50">
        <f t="shared" si="235"/>
        <v>6000</v>
      </c>
      <c r="AQ381" s="50">
        <f t="shared" si="236"/>
        <v>0</v>
      </c>
      <c r="AR381" s="50">
        <f t="shared" si="237"/>
        <v>0</v>
      </c>
      <c r="AS381" s="50">
        <f t="shared" si="238"/>
        <v>0</v>
      </c>
      <c r="AT381" s="50">
        <f t="shared" si="239"/>
        <v>0</v>
      </c>
      <c r="AU381" s="50">
        <f t="shared" si="240"/>
        <v>0</v>
      </c>
      <c r="AV381" s="50">
        <f t="shared" si="241"/>
        <v>0</v>
      </c>
      <c r="AW381" s="50">
        <f t="shared" si="242"/>
        <v>0</v>
      </c>
      <c r="AX381" s="50">
        <f t="shared" si="243"/>
        <v>0</v>
      </c>
      <c r="AY381" s="50">
        <f t="shared" si="244"/>
        <v>0</v>
      </c>
      <c r="AZ381" s="50">
        <f t="shared" si="245"/>
        <v>0</v>
      </c>
      <c r="BA381" s="50">
        <f t="shared" si="195"/>
        <v>12000</v>
      </c>
      <c r="BB381" s="50">
        <f t="shared" si="196"/>
        <v>0</v>
      </c>
    </row>
    <row r="382" spans="2:54" x14ac:dyDescent="0.25">
      <c r="B382" s="14">
        <v>2026</v>
      </c>
      <c r="C382" s="14">
        <v>479</v>
      </c>
      <c r="D382" s="15"/>
      <c r="F382" s="15" t="s">
        <v>58</v>
      </c>
      <c r="G382" s="14" t="e">
        <f>+VLOOKUP(M382,#REF!,5,FALSE)</f>
        <v>#REF!</v>
      </c>
      <c r="H382" s="14" t="e">
        <f>+VLOOKUP(M382,#REF!,7,FALSE)</f>
        <v>#REF!</v>
      </c>
      <c r="M382" s="15" t="str">
        <f t="shared" si="180"/>
        <v xml:space="preserve">2026EG 2026SGGESTIÓN DE LA ATENCIÓN AL CIUDADANO </v>
      </c>
      <c r="N382" s="15" t="s">
        <v>157</v>
      </c>
      <c r="P382" s="14" t="s">
        <v>59</v>
      </c>
      <c r="Q382" s="16" t="s">
        <v>17</v>
      </c>
      <c r="R382" s="16" t="s">
        <v>60</v>
      </c>
      <c r="T382" s="14" t="str">
        <f t="shared" si="197"/>
        <v>2.3</v>
      </c>
      <c r="U382" s="17" t="s">
        <v>158</v>
      </c>
      <c r="V382" s="15" t="s">
        <v>471</v>
      </c>
      <c r="W382" s="14" t="s">
        <v>69</v>
      </c>
      <c r="X382" s="14" t="s">
        <v>74</v>
      </c>
      <c r="Y382" s="18"/>
      <c r="Z382" s="19">
        <v>150000</v>
      </c>
      <c r="AA382" s="14"/>
      <c r="AB382" s="14">
        <v>1</v>
      </c>
      <c r="AC382" s="14"/>
      <c r="AD382" s="14"/>
      <c r="AE382" s="20"/>
      <c r="AF382" s="20"/>
      <c r="AG382" s="20"/>
      <c r="AH382" s="20"/>
      <c r="AI382" s="20"/>
      <c r="AJ382" s="20"/>
      <c r="AK382" s="20"/>
      <c r="AL382" s="20"/>
      <c r="AM382" s="19">
        <f t="shared" si="210"/>
        <v>150000</v>
      </c>
      <c r="AN382" s="26" t="s">
        <v>437</v>
      </c>
      <c r="AO382" s="50">
        <f t="shared" si="183"/>
        <v>0</v>
      </c>
      <c r="AP382" s="50">
        <f t="shared" si="184"/>
        <v>150000</v>
      </c>
      <c r="AQ382" s="50">
        <f t="shared" si="185"/>
        <v>0</v>
      </c>
      <c r="AR382" s="50">
        <f t="shared" si="186"/>
        <v>0</v>
      </c>
      <c r="AS382" s="50">
        <f t="shared" si="187"/>
        <v>0</v>
      </c>
      <c r="AT382" s="50">
        <f t="shared" si="188"/>
        <v>0</v>
      </c>
      <c r="AU382" s="50">
        <f t="shared" si="189"/>
        <v>0</v>
      </c>
      <c r="AV382" s="50">
        <f t="shared" si="190"/>
        <v>0</v>
      </c>
      <c r="AW382" s="50">
        <f t="shared" si="191"/>
        <v>0</v>
      </c>
      <c r="AX382" s="50">
        <f t="shared" si="192"/>
        <v>0</v>
      </c>
      <c r="AY382" s="50">
        <f t="shared" si="193"/>
        <v>0</v>
      </c>
      <c r="AZ382" s="50">
        <f t="shared" si="194"/>
        <v>0</v>
      </c>
      <c r="BA382" s="50">
        <f t="shared" si="195"/>
        <v>150000</v>
      </c>
      <c r="BB382" s="50">
        <f t="shared" si="196"/>
        <v>0</v>
      </c>
    </row>
    <row r="383" spans="2:54" x14ac:dyDescent="0.25">
      <c r="B383" s="14">
        <v>2026</v>
      </c>
      <c r="C383" s="14">
        <v>479</v>
      </c>
      <c r="D383" s="15"/>
      <c r="F383" s="15" t="s">
        <v>58</v>
      </c>
      <c r="G383" s="14" t="e">
        <f>+VLOOKUP(M383,#REF!,5,FALSE)</f>
        <v>#REF!</v>
      </c>
      <c r="H383" s="14" t="e">
        <f>+VLOOKUP(M383,#REF!,7,FALSE)</f>
        <v>#REF!</v>
      </c>
      <c r="M383" s="15" t="str">
        <f t="shared" si="180"/>
        <v>2026EG 2026GAJASESORAMIENTO JURÍDICO</v>
      </c>
      <c r="N383" s="15" t="s">
        <v>472</v>
      </c>
      <c r="P383" s="14" t="s">
        <v>59</v>
      </c>
      <c r="Q383" s="16" t="s">
        <v>6</v>
      </c>
      <c r="R383" s="16" t="s">
        <v>60</v>
      </c>
      <c r="T383" s="14" t="str">
        <f t="shared" si="197"/>
        <v>2.3</v>
      </c>
      <c r="U383" s="17" t="s">
        <v>62</v>
      </c>
      <c r="V383" s="15" t="s">
        <v>473</v>
      </c>
      <c r="W383" s="14" t="s">
        <v>64</v>
      </c>
      <c r="X383" s="14" t="s">
        <v>65</v>
      </c>
      <c r="Y383" s="20">
        <v>1</v>
      </c>
      <c r="Z383" s="19">
        <v>9000</v>
      </c>
      <c r="AA383" s="14">
        <v>30</v>
      </c>
      <c r="AB383" s="14">
        <v>30</v>
      </c>
      <c r="AC383" s="14">
        <v>30</v>
      </c>
      <c r="AD383" s="14">
        <v>30</v>
      </c>
      <c r="AE383" s="20"/>
      <c r="AF383" s="20"/>
      <c r="AG383" s="20"/>
      <c r="AH383" s="20"/>
      <c r="AI383" s="20"/>
      <c r="AJ383" s="20"/>
      <c r="AK383" s="20"/>
      <c r="AL383" s="20"/>
      <c r="AM383" s="19">
        <f t="shared" si="210"/>
        <v>36000</v>
      </c>
      <c r="AN383" s="26" t="s">
        <v>437</v>
      </c>
      <c r="AO383" s="50">
        <f t="shared" ref="AO383:AO388" si="246">+$Z383*AA383/30*$Y383</f>
        <v>9000</v>
      </c>
      <c r="AP383" s="50">
        <f t="shared" ref="AP383:AP388" si="247">+$Z383*AB383/30*$Y383</f>
        <v>9000</v>
      </c>
      <c r="AQ383" s="50">
        <f t="shared" ref="AQ383:AQ388" si="248">+$Z383*AC383/30*$Y383</f>
        <v>9000</v>
      </c>
      <c r="AR383" s="50">
        <f t="shared" ref="AR383:AR388" si="249">+$Z383*AD383/30*$Y383</f>
        <v>9000</v>
      </c>
      <c r="AS383" s="50">
        <f t="shared" ref="AS383:AS388" si="250">+$Z383*AE383/30*$Y383</f>
        <v>0</v>
      </c>
      <c r="AT383" s="50">
        <f t="shared" ref="AT383:AT388" si="251">+$Z383*AF383/30*$Y383</f>
        <v>0</v>
      </c>
      <c r="AU383" s="50">
        <f t="shared" ref="AU383:AU388" si="252">+$Z383*AG383/30*$Y383</f>
        <v>0</v>
      </c>
      <c r="AV383" s="50">
        <f t="shared" ref="AV383:AV388" si="253">+$Z383*AH383/30*$Y383</f>
        <v>0</v>
      </c>
      <c r="AW383" s="50">
        <f t="shared" ref="AW383:AW388" si="254">+$Z383*AI383/30*$Y383</f>
        <v>0</v>
      </c>
      <c r="AX383" s="50">
        <f t="shared" ref="AX383:AX388" si="255">+$Z383*AJ383/30*$Y383</f>
        <v>0</v>
      </c>
      <c r="AY383" s="50">
        <f t="shared" ref="AY383:AY388" si="256">+$Z383*AK383/30*$Y383</f>
        <v>0</v>
      </c>
      <c r="AZ383" s="50">
        <f t="shared" ref="AZ383:AZ388" si="257">+$Z383*AL383/30*$Y383</f>
        <v>0</v>
      </c>
      <c r="BA383" s="50">
        <f t="shared" si="195"/>
        <v>36000</v>
      </c>
      <c r="BB383" s="50">
        <f t="shared" si="196"/>
        <v>0</v>
      </c>
    </row>
    <row r="384" spans="2:54" x14ac:dyDescent="0.25">
      <c r="B384" s="14">
        <v>2026</v>
      </c>
      <c r="C384" s="14">
        <v>479</v>
      </c>
      <c r="D384" s="15"/>
      <c r="F384" s="15" t="s">
        <v>58</v>
      </c>
      <c r="G384" s="14" t="e">
        <f>+VLOOKUP(M384,#REF!,5,FALSE)</f>
        <v>#REF!</v>
      </c>
      <c r="H384" s="14" t="e">
        <f>+VLOOKUP(M384,#REF!,7,FALSE)</f>
        <v>#REF!</v>
      </c>
      <c r="M384" s="15" t="str">
        <f t="shared" si="180"/>
        <v>2026EG 2026GAJASESORAMIENTO JURÍDICO</v>
      </c>
      <c r="N384" s="15" t="s">
        <v>472</v>
      </c>
      <c r="P384" s="14" t="s">
        <v>59</v>
      </c>
      <c r="Q384" s="16" t="s">
        <v>6</v>
      </c>
      <c r="R384" s="16" t="s">
        <v>60</v>
      </c>
      <c r="T384" s="14" t="str">
        <f t="shared" si="197"/>
        <v>2.3</v>
      </c>
      <c r="U384" s="17" t="s">
        <v>62</v>
      </c>
      <c r="V384" s="15" t="s">
        <v>474</v>
      </c>
      <c r="W384" s="14" t="s">
        <v>64</v>
      </c>
      <c r="X384" s="14" t="s">
        <v>65</v>
      </c>
      <c r="Y384" s="20">
        <v>1</v>
      </c>
      <c r="Z384" s="19">
        <v>2000</v>
      </c>
      <c r="AA384" s="14">
        <v>30</v>
      </c>
      <c r="AB384" s="14">
        <v>30</v>
      </c>
      <c r="AC384" s="20"/>
      <c r="AD384" s="20"/>
      <c r="AE384" s="20"/>
      <c r="AF384" s="20"/>
      <c r="AG384" s="20"/>
      <c r="AH384" s="20"/>
      <c r="AI384" s="20"/>
      <c r="AJ384" s="20"/>
      <c r="AK384" s="20"/>
      <c r="AL384" s="20"/>
      <c r="AM384" s="19">
        <f t="shared" si="210"/>
        <v>4000</v>
      </c>
      <c r="AN384" s="26" t="s">
        <v>437</v>
      </c>
      <c r="AO384" s="50">
        <f t="shared" si="246"/>
        <v>2000</v>
      </c>
      <c r="AP384" s="50">
        <f t="shared" si="247"/>
        <v>2000</v>
      </c>
      <c r="AQ384" s="50">
        <f t="shared" si="248"/>
        <v>0</v>
      </c>
      <c r="AR384" s="50">
        <f t="shared" si="249"/>
        <v>0</v>
      </c>
      <c r="AS384" s="50">
        <f t="shared" si="250"/>
        <v>0</v>
      </c>
      <c r="AT384" s="50">
        <f t="shared" si="251"/>
        <v>0</v>
      </c>
      <c r="AU384" s="50">
        <f t="shared" si="252"/>
        <v>0</v>
      </c>
      <c r="AV384" s="50">
        <f t="shared" si="253"/>
        <v>0</v>
      </c>
      <c r="AW384" s="50">
        <f t="shared" si="254"/>
        <v>0</v>
      </c>
      <c r="AX384" s="50">
        <f t="shared" si="255"/>
        <v>0</v>
      </c>
      <c r="AY384" s="50">
        <f t="shared" si="256"/>
        <v>0</v>
      </c>
      <c r="AZ384" s="50">
        <f t="shared" si="257"/>
        <v>0</v>
      </c>
      <c r="BA384" s="50">
        <f t="shared" si="195"/>
        <v>4000</v>
      </c>
      <c r="BB384" s="50">
        <f t="shared" si="196"/>
        <v>0</v>
      </c>
    </row>
    <row r="385" spans="2:54" x14ac:dyDescent="0.25">
      <c r="B385" s="14">
        <v>2026</v>
      </c>
      <c r="C385" s="14">
        <v>479</v>
      </c>
      <c r="D385" s="15"/>
      <c r="F385" s="15" t="s">
        <v>58</v>
      </c>
      <c r="G385" s="14" t="e">
        <f>+VLOOKUP(M385,#REF!,5,FALSE)</f>
        <v>#REF!</v>
      </c>
      <c r="H385" s="14" t="e">
        <f>+VLOOKUP(M385,#REF!,7,FALSE)</f>
        <v>#REF!</v>
      </c>
      <c r="M385" s="15" t="str">
        <f t="shared" si="180"/>
        <v>2026EG 2026GAJASESORAMIENTO JURÍDICO</v>
      </c>
      <c r="N385" s="15" t="s">
        <v>472</v>
      </c>
      <c r="P385" s="14" t="s">
        <v>59</v>
      </c>
      <c r="Q385" s="16" t="s">
        <v>6</v>
      </c>
      <c r="R385" s="16" t="s">
        <v>60</v>
      </c>
      <c r="T385" s="14" t="str">
        <f t="shared" si="197"/>
        <v>2.3</v>
      </c>
      <c r="U385" s="17" t="s">
        <v>62</v>
      </c>
      <c r="V385" s="15" t="s">
        <v>475</v>
      </c>
      <c r="W385" s="14" t="s">
        <v>64</v>
      </c>
      <c r="X385" s="14" t="s">
        <v>65</v>
      </c>
      <c r="Y385" s="20">
        <v>1</v>
      </c>
      <c r="Z385" s="19">
        <v>8000</v>
      </c>
      <c r="AA385" s="14">
        <v>30</v>
      </c>
      <c r="AB385" s="14">
        <v>30</v>
      </c>
      <c r="AC385" s="20"/>
      <c r="AD385" s="20"/>
      <c r="AE385" s="20"/>
      <c r="AF385" s="20"/>
      <c r="AG385" s="20"/>
      <c r="AH385" s="20"/>
      <c r="AI385" s="20"/>
      <c r="AJ385" s="20"/>
      <c r="AK385" s="20"/>
      <c r="AL385" s="20"/>
      <c r="AM385" s="19">
        <f t="shared" si="210"/>
        <v>16000</v>
      </c>
      <c r="AN385" s="26" t="s">
        <v>437</v>
      </c>
      <c r="AO385" s="50">
        <f t="shared" si="246"/>
        <v>8000</v>
      </c>
      <c r="AP385" s="50">
        <f t="shared" si="247"/>
        <v>8000</v>
      </c>
      <c r="AQ385" s="50">
        <f t="shared" si="248"/>
        <v>0</v>
      </c>
      <c r="AR385" s="50">
        <f t="shared" si="249"/>
        <v>0</v>
      </c>
      <c r="AS385" s="50">
        <f t="shared" si="250"/>
        <v>0</v>
      </c>
      <c r="AT385" s="50">
        <f t="shared" si="251"/>
        <v>0</v>
      </c>
      <c r="AU385" s="50">
        <f t="shared" si="252"/>
        <v>0</v>
      </c>
      <c r="AV385" s="50">
        <f t="shared" si="253"/>
        <v>0</v>
      </c>
      <c r="AW385" s="50">
        <f t="shared" si="254"/>
        <v>0</v>
      </c>
      <c r="AX385" s="50">
        <f t="shared" si="255"/>
        <v>0</v>
      </c>
      <c r="AY385" s="50">
        <f t="shared" si="256"/>
        <v>0</v>
      </c>
      <c r="AZ385" s="50">
        <f t="shared" si="257"/>
        <v>0</v>
      </c>
      <c r="BA385" s="50">
        <f t="shared" si="195"/>
        <v>16000</v>
      </c>
      <c r="BB385" s="50">
        <f t="shared" si="196"/>
        <v>0</v>
      </c>
    </row>
    <row r="386" spans="2:54" x14ac:dyDescent="0.25">
      <c r="B386" s="14">
        <v>2026</v>
      </c>
      <c r="C386" s="14">
        <v>479</v>
      </c>
      <c r="D386" s="15"/>
      <c r="F386" s="15" t="s">
        <v>58</v>
      </c>
      <c r="G386" s="14" t="e">
        <f>+VLOOKUP(M386,#REF!,5,FALSE)</f>
        <v>#REF!</v>
      </c>
      <c r="H386" s="14" t="e">
        <f>+VLOOKUP(M386,#REF!,7,FALSE)</f>
        <v>#REF!</v>
      </c>
      <c r="M386" s="15" t="str">
        <f t="shared" si="180"/>
        <v>2026EG 2026GAJASESORAMIENTO JURÍDICO</v>
      </c>
      <c r="N386" s="15" t="s">
        <v>472</v>
      </c>
      <c r="P386" s="14" t="s">
        <v>59</v>
      </c>
      <c r="Q386" s="16" t="s">
        <v>6</v>
      </c>
      <c r="R386" s="16" t="s">
        <v>60</v>
      </c>
      <c r="T386" s="14" t="str">
        <f t="shared" si="197"/>
        <v>2.3</v>
      </c>
      <c r="U386" s="17" t="s">
        <v>62</v>
      </c>
      <c r="V386" s="15" t="s">
        <v>476</v>
      </c>
      <c r="W386" s="14" t="s">
        <v>64</v>
      </c>
      <c r="X386" s="14" t="s">
        <v>65</v>
      </c>
      <c r="Y386" s="20">
        <v>1</v>
      </c>
      <c r="Z386" s="19">
        <v>6000</v>
      </c>
      <c r="AA386" s="14">
        <v>30</v>
      </c>
      <c r="AB386" s="14">
        <v>30</v>
      </c>
      <c r="AC386" s="20">
        <v>30</v>
      </c>
      <c r="AD386" s="20"/>
      <c r="AE386" s="20"/>
      <c r="AF386" s="20"/>
      <c r="AG386" s="20"/>
      <c r="AH386" s="20"/>
      <c r="AI386" s="20"/>
      <c r="AJ386" s="20"/>
      <c r="AK386" s="20"/>
      <c r="AL386" s="20"/>
      <c r="AM386" s="19">
        <f t="shared" si="210"/>
        <v>18000</v>
      </c>
      <c r="AN386" s="26" t="s">
        <v>437</v>
      </c>
      <c r="AO386" s="50">
        <f t="shared" si="246"/>
        <v>6000</v>
      </c>
      <c r="AP386" s="50">
        <f t="shared" si="247"/>
        <v>6000</v>
      </c>
      <c r="AQ386" s="50">
        <f t="shared" si="248"/>
        <v>6000</v>
      </c>
      <c r="AR386" s="50">
        <f t="shared" si="249"/>
        <v>0</v>
      </c>
      <c r="AS386" s="50">
        <f t="shared" si="250"/>
        <v>0</v>
      </c>
      <c r="AT386" s="50">
        <f t="shared" si="251"/>
        <v>0</v>
      </c>
      <c r="AU386" s="50">
        <f t="shared" si="252"/>
        <v>0</v>
      </c>
      <c r="AV386" s="50">
        <f t="shared" si="253"/>
        <v>0</v>
      </c>
      <c r="AW386" s="50">
        <f t="shared" si="254"/>
        <v>0</v>
      </c>
      <c r="AX386" s="50">
        <f t="shared" si="255"/>
        <v>0</v>
      </c>
      <c r="AY386" s="50">
        <f t="shared" si="256"/>
        <v>0</v>
      </c>
      <c r="AZ386" s="50">
        <f t="shared" si="257"/>
        <v>0</v>
      </c>
      <c r="BA386" s="50">
        <f t="shared" si="195"/>
        <v>18000</v>
      </c>
      <c r="BB386" s="50">
        <f t="shared" si="196"/>
        <v>0</v>
      </c>
    </row>
    <row r="387" spans="2:54" x14ac:dyDescent="0.25">
      <c r="B387" s="14">
        <v>2026</v>
      </c>
      <c r="C387" s="14">
        <v>479</v>
      </c>
      <c r="D387" s="15"/>
      <c r="F387" s="15" t="s">
        <v>58</v>
      </c>
      <c r="G387" s="14" t="e">
        <f>+VLOOKUP(M387,#REF!,5,FALSE)</f>
        <v>#REF!</v>
      </c>
      <c r="H387" s="14" t="e">
        <f>+VLOOKUP(M387,#REF!,7,FALSE)</f>
        <v>#REF!</v>
      </c>
      <c r="M387" s="15" t="str">
        <f t="shared" si="180"/>
        <v>2026EG 2026GAJASESORAMIENTO JURÍDICO</v>
      </c>
      <c r="N387" s="15" t="s">
        <v>472</v>
      </c>
      <c r="P387" s="14" t="s">
        <v>59</v>
      </c>
      <c r="Q387" s="16" t="s">
        <v>6</v>
      </c>
      <c r="R387" s="16" t="s">
        <v>60</v>
      </c>
      <c r="T387" s="14" t="str">
        <f t="shared" si="197"/>
        <v>2.3</v>
      </c>
      <c r="U387" s="17" t="s">
        <v>62</v>
      </c>
      <c r="V387" s="15" t="s">
        <v>477</v>
      </c>
      <c r="W387" s="14" t="s">
        <v>64</v>
      </c>
      <c r="X387" s="14" t="s">
        <v>65</v>
      </c>
      <c r="Y387" s="20">
        <v>1</v>
      </c>
      <c r="Z387" s="19">
        <v>7000</v>
      </c>
      <c r="AA387" s="14">
        <v>30</v>
      </c>
      <c r="AB387" s="14">
        <v>30</v>
      </c>
      <c r="AC387" s="14">
        <v>30</v>
      </c>
      <c r="AD387" s="14">
        <v>30</v>
      </c>
      <c r="AE387" s="20"/>
      <c r="AF387" s="20"/>
      <c r="AG387" s="20"/>
      <c r="AH387" s="20"/>
      <c r="AI387" s="20"/>
      <c r="AJ387" s="20"/>
      <c r="AK387" s="20"/>
      <c r="AL387" s="20"/>
      <c r="AM387" s="19">
        <f t="shared" si="210"/>
        <v>28000</v>
      </c>
      <c r="AN387" s="26" t="s">
        <v>437</v>
      </c>
      <c r="AO387" s="50">
        <f t="shared" si="246"/>
        <v>7000</v>
      </c>
      <c r="AP387" s="50">
        <f t="shared" si="247"/>
        <v>7000</v>
      </c>
      <c r="AQ387" s="50">
        <f t="shared" si="248"/>
        <v>7000</v>
      </c>
      <c r="AR387" s="50">
        <f t="shared" si="249"/>
        <v>7000</v>
      </c>
      <c r="AS387" s="50">
        <f t="shared" si="250"/>
        <v>0</v>
      </c>
      <c r="AT387" s="50">
        <f t="shared" si="251"/>
        <v>0</v>
      </c>
      <c r="AU387" s="50">
        <f t="shared" si="252"/>
        <v>0</v>
      </c>
      <c r="AV387" s="50">
        <f t="shared" si="253"/>
        <v>0</v>
      </c>
      <c r="AW387" s="50">
        <f t="shared" si="254"/>
        <v>0</v>
      </c>
      <c r="AX387" s="50">
        <f t="shared" si="255"/>
        <v>0</v>
      </c>
      <c r="AY387" s="50">
        <f t="shared" si="256"/>
        <v>0</v>
      </c>
      <c r="AZ387" s="50">
        <f t="shared" si="257"/>
        <v>0</v>
      </c>
      <c r="BA387" s="50">
        <f t="shared" si="195"/>
        <v>28000</v>
      </c>
      <c r="BB387" s="50">
        <f t="shared" si="196"/>
        <v>0</v>
      </c>
    </row>
    <row r="388" spans="2:54" x14ac:dyDescent="0.25">
      <c r="B388" s="14">
        <v>2026</v>
      </c>
      <c r="C388" s="14">
        <v>479</v>
      </c>
      <c r="D388" s="15"/>
      <c r="F388" s="15" t="s">
        <v>58</v>
      </c>
      <c r="G388" s="14" t="e">
        <f>+VLOOKUP(M388,#REF!,5,FALSE)</f>
        <v>#REF!</v>
      </c>
      <c r="H388" s="14" t="e">
        <f>+VLOOKUP(M388,#REF!,7,FALSE)</f>
        <v>#REF!</v>
      </c>
      <c r="M388" s="15" t="str">
        <f t="shared" ref="M388:M451" si="258">+CONCATENATE(B388,R388,Q388,N388)</f>
        <v>2026EG 2026GAJASESORAMIENTO JURÍDICO</v>
      </c>
      <c r="N388" s="15" t="s">
        <v>472</v>
      </c>
      <c r="P388" s="14" t="s">
        <v>59</v>
      </c>
      <c r="Q388" s="16" t="s">
        <v>6</v>
      </c>
      <c r="R388" s="16" t="s">
        <v>60</v>
      </c>
      <c r="T388" s="14" t="str">
        <f t="shared" si="197"/>
        <v>2.3</v>
      </c>
      <c r="U388" s="17" t="s">
        <v>62</v>
      </c>
      <c r="V388" s="15" t="s">
        <v>478</v>
      </c>
      <c r="W388" s="14" t="s">
        <v>64</v>
      </c>
      <c r="X388" s="14" t="s">
        <v>65</v>
      </c>
      <c r="Y388" s="20">
        <v>1</v>
      </c>
      <c r="Z388" s="19">
        <v>9000</v>
      </c>
      <c r="AA388" s="14">
        <v>30</v>
      </c>
      <c r="AB388" s="14">
        <v>30</v>
      </c>
      <c r="AC388" s="20"/>
      <c r="AD388" s="20"/>
      <c r="AE388" s="20"/>
      <c r="AF388" s="20"/>
      <c r="AG388" s="20"/>
      <c r="AH388" s="20"/>
      <c r="AI388" s="20"/>
      <c r="AJ388" s="20"/>
      <c r="AK388" s="20"/>
      <c r="AL388" s="20"/>
      <c r="AM388" s="19">
        <f t="shared" si="210"/>
        <v>18000</v>
      </c>
      <c r="AN388" s="26" t="s">
        <v>437</v>
      </c>
      <c r="AO388" s="50">
        <f t="shared" si="246"/>
        <v>9000</v>
      </c>
      <c r="AP388" s="50">
        <f t="shared" si="247"/>
        <v>9000</v>
      </c>
      <c r="AQ388" s="50">
        <f t="shared" si="248"/>
        <v>0</v>
      </c>
      <c r="AR388" s="50">
        <f t="shared" si="249"/>
        <v>0</v>
      </c>
      <c r="AS388" s="50">
        <f t="shared" si="250"/>
        <v>0</v>
      </c>
      <c r="AT388" s="50">
        <f t="shared" si="251"/>
        <v>0</v>
      </c>
      <c r="AU388" s="50">
        <f t="shared" si="252"/>
        <v>0</v>
      </c>
      <c r="AV388" s="50">
        <f t="shared" si="253"/>
        <v>0</v>
      </c>
      <c r="AW388" s="50">
        <f t="shared" si="254"/>
        <v>0</v>
      </c>
      <c r="AX388" s="50">
        <f t="shared" si="255"/>
        <v>0</v>
      </c>
      <c r="AY388" s="50">
        <f t="shared" si="256"/>
        <v>0</v>
      </c>
      <c r="AZ388" s="50">
        <f t="shared" si="257"/>
        <v>0</v>
      </c>
      <c r="BA388" s="50">
        <f t="shared" ref="BA388:BA451" si="259">+ROUNDUP(SUM(AO388:AZ388),0)</f>
        <v>18000</v>
      </c>
      <c r="BB388" s="50">
        <f t="shared" ref="BB388:BB451" si="260">+AM388-BA388</f>
        <v>0</v>
      </c>
    </row>
    <row r="389" spans="2:54" x14ac:dyDescent="0.25">
      <c r="B389" s="14">
        <v>2026</v>
      </c>
      <c r="C389" s="14">
        <v>479</v>
      </c>
      <c r="D389" s="15"/>
      <c r="F389" s="15" t="s">
        <v>58</v>
      </c>
      <c r="G389" s="14" t="e">
        <f>+VLOOKUP(M389,#REF!,5,FALSE)</f>
        <v>#REF!</v>
      </c>
      <c r="H389" s="14" t="e">
        <f>+VLOOKUP(M389,#REF!,7,FALSE)</f>
        <v>#REF!</v>
      </c>
      <c r="M389" s="15" t="str">
        <f t="shared" si="258"/>
        <v>2026EG 2026GGEPRODUCCIÓN DE MATERIAL ELECTORAL DE CAPACITACIÓN</v>
      </c>
      <c r="N389" s="15" t="s">
        <v>196</v>
      </c>
      <c r="Q389" s="16" t="s">
        <v>8</v>
      </c>
      <c r="R389" s="16" t="s">
        <v>60</v>
      </c>
      <c r="T389" s="14" t="str">
        <f t="shared" si="197"/>
        <v>2.3</v>
      </c>
      <c r="U389" s="17" t="s">
        <v>106</v>
      </c>
      <c r="V389" s="15" t="s">
        <v>197</v>
      </c>
      <c r="X389" s="14" t="s">
        <v>70</v>
      </c>
      <c r="Y389" s="18"/>
      <c r="Z389" s="19">
        <v>0.16</v>
      </c>
      <c r="AA389" s="16">
        <v>1849000</v>
      </c>
      <c r="AB389" s="16"/>
      <c r="AC389" s="16"/>
      <c r="AD389" s="16"/>
      <c r="AE389" s="23"/>
      <c r="AF389" s="23"/>
      <c r="AG389" s="23"/>
      <c r="AH389" s="23"/>
      <c r="AI389" s="23"/>
      <c r="AJ389" s="23"/>
      <c r="AK389" s="23"/>
      <c r="AL389" s="23"/>
      <c r="AM389" s="19">
        <f t="shared" si="210"/>
        <v>295840</v>
      </c>
      <c r="AN389" s="26" t="s">
        <v>437</v>
      </c>
      <c r="AO389" s="50">
        <f t="shared" ref="AO389:AO451" si="261">+AA389*$Z389</f>
        <v>295840</v>
      </c>
      <c r="AP389" s="50">
        <f t="shared" ref="AP389:AP451" si="262">+AB389*$Z389</f>
        <v>0</v>
      </c>
      <c r="AQ389" s="50">
        <f t="shared" ref="AQ389:AQ451" si="263">+AC389*$Z389</f>
        <v>0</v>
      </c>
      <c r="AR389" s="50">
        <f t="shared" ref="AR389:AR451" si="264">+AD389*$Z389</f>
        <v>0</v>
      </c>
      <c r="AS389" s="50">
        <f t="shared" ref="AS389:AS451" si="265">+AE389*$Z389</f>
        <v>0</v>
      </c>
      <c r="AT389" s="50">
        <f t="shared" ref="AT389:AT451" si="266">+AF389*$Z389</f>
        <v>0</v>
      </c>
      <c r="AU389" s="50">
        <f t="shared" ref="AU389:AU451" si="267">+AG389*$Z389</f>
        <v>0</v>
      </c>
      <c r="AV389" s="50">
        <f t="shared" ref="AV389:AV451" si="268">+AH389*$Z389</f>
        <v>0</v>
      </c>
      <c r="AW389" s="50">
        <f t="shared" ref="AW389:AW451" si="269">+AI389*$Z389</f>
        <v>0</v>
      </c>
      <c r="AX389" s="50">
        <f t="shared" ref="AX389:AX451" si="270">+AJ389*$Z389</f>
        <v>0</v>
      </c>
      <c r="AY389" s="50">
        <f t="shared" ref="AY389:AY451" si="271">+AK389*$Z389</f>
        <v>0</v>
      </c>
      <c r="AZ389" s="50">
        <f t="shared" ref="AZ389:AZ451" si="272">+AL389*$Z389</f>
        <v>0</v>
      </c>
      <c r="BA389" s="50">
        <f t="shared" si="259"/>
        <v>295840</v>
      </c>
      <c r="BB389" s="50">
        <f t="shared" si="260"/>
        <v>0</v>
      </c>
    </row>
    <row r="390" spans="2:54" x14ac:dyDescent="0.25">
      <c r="B390" s="14">
        <v>2026</v>
      </c>
      <c r="C390" s="14">
        <v>479</v>
      </c>
      <c r="D390" s="15"/>
      <c r="F390" s="15" t="s">
        <v>58</v>
      </c>
      <c r="G390" s="14" t="e">
        <f>+VLOOKUP(M390,#REF!,5,FALSE)</f>
        <v>#REF!</v>
      </c>
      <c r="H390" s="14" t="e">
        <f>+VLOOKUP(M390,#REF!,7,FALSE)</f>
        <v>#REF!</v>
      </c>
      <c r="M390" s="15" t="str">
        <f t="shared" si="258"/>
        <v>2026EG 2026GGEDISEÑO E IMPRESIÓN DE MATERIAL DE SUFRAGIO Y PRODUCIR MICROFORMAS DIGITALES</v>
      </c>
      <c r="N390" s="15" t="s">
        <v>199</v>
      </c>
      <c r="Q390" s="16" t="s">
        <v>8</v>
      </c>
      <c r="R390" s="16" t="s">
        <v>60</v>
      </c>
      <c r="T390" s="14" t="str">
        <f t="shared" si="197"/>
        <v>2.3</v>
      </c>
      <c r="U390" s="17" t="s">
        <v>106</v>
      </c>
      <c r="V390" s="15" t="s">
        <v>200</v>
      </c>
      <c r="X390" s="14" t="s">
        <v>70</v>
      </c>
      <c r="Y390" s="18"/>
      <c r="Z390" s="19">
        <v>0.33</v>
      </c>
      <c r="AA390" s="16"/>
      <c r="AB390" s="16">
        <v>22727272.727272</v>
      </c>
      <c r="AC390" s="16"/>
      <c r="AD390" s="16"/>
      <c r="AE390" s="23"/>
      <c r="AF390" s="23"/>
      <c r="AG390" s="23"/>
      <c r="AH390" s="23"/>
      <c r="AI390" s="23"/>
      <c r="AJ390" s="23"/>
      <c r="AK390" s="23"/>
      <c r="AL390" s="23"/>
      <c r="AM390" s="19">
        <f t="shared" si="210"/>
        <v>7500000</v>
      </c>
      <c r="AN390" s="26" t="s">
        <v>437</v>
      </c>
      <c r="AO390" s="50">
        <f t="shared" si="261"/>
        <v>0</v>
      </c>
      <c r="AP390" s="50">
        <f t="shared" si="262"/>
        <v>7499999.9999997607</v>
      </c>
      <c r="AQ390" s="50">
        <f t="shared" si="263"/>
        <v>0</v>
      </c>
      <c r="AR390" s="50">
        <f t="shared" si="264"/>
        <v>0</v>
      </c>
      <c r="AS390" s="50">
        <f t="shared" si="265"/>
        <v>0</v>
      </c>
      <c r="AT390" s="50">
        <f t="shared" si="266"/>
        <v>0</v>
      </c>
      <c r="AU390" s="50">
        <f t="shared" si="267"/>
        <v>0</v>
      </c>
      <c r="AV390" s="50">
        <f t="shared" si="268"/>
        <v>0</v>
      </c>
      <c r="AW390" s="50">
        <f t="shared" si="269"/>
        <v>0</v>
      </c>
      <c r="AX390" s="50">
        <f t="shared" si="270"/>
        <v>0</v>
      </c>
      <c r="AY390" s="50">
        <f t="shared" si="271"/>
        <v>0</v>
      </c>
      <c r="AZ390" s="50">
        <f t="shared" si="272"/>
        <v>0</v>
      </c>
      <c r="BA390" s="50">
        <f t="shared" si="259"/>
        <v>7500000</v>
      </c>
      <c r="BB390" s="50">
        <f t="shared" si="260"/>
        <v>0</v>
      </c>
    </row>
    <row r="391" spans="2:54" x14ac:dyDescent="0.25">
      <c r="B391" s="14">
        <v>2026</v>
      </c>
      <c r="C391" s="14">
        <v>479</v>
      </c>
      <c r="D391" s="15"/>
      <c r="F391" s="15" t="s">
        <v>58</v>
      </c>
      <c r="G391" s="14" t="e">
        <f>+VLOOKUP(M391,#REF!,5,FALSE)</f>
        <v>#REF!</v>
      </c>
      <c r="H391" s="14" t="e">
        <f>+VLOOKUP(M391,#REF!,7,FALSE)</f>
        <v>#REF!</v>
      </c>
      <c r="M391" s="15" t="str">
        <f t="shared" si="258"/>
        <v>2026EG 2026GGEDISEÑO E IMPRESIÓN DE MATERIAL DE SUFRAGIO Y PRODUCIR MICROFORMAS DIGITALES</v>
      </c>
      <c r="N391" s="15" t="s">
        <v>199</v>
      </c>
      <c r="Q391" s="16" t="s">
        <v>8</v>
      </c>
      <c r="R391" s="16" t="s">
        <v>60</v>
      </c>
      <c r="T391" s="14" t="str">
        <f t="shared" si="197"/>
        <v>2.3</v>
      </c>
      <c r="U391" s="17" t="s">
        <v>106</v>
      </c>
      <c r="V391" s="15" t="s">
        <v>201</v>
      </c>
      <c r="X391" s="14" t="s">
        <v>70</v>
      </c>
      <c r="Y391" s="18"/>
      <c r="Z391" s="19">
        <v>0.5</v>
      </c>
      <c r="AA391" s="16"/>
      <c r="AB391" s="16">
        <v>1374195</v>
      </c>
      <c r="AC391" s="16"/>
      <c r="AD391" s="16"/>
      <c r="AE391" s="23"/>
      <c r="AF391" s="23"/>
      <c r="AG391" s="23"/>
      <c r="AH391" s="23"/>
      <c r="AI391" s="23"/>
      <c r="AJ391" s="23"/>
      <c r="AK391" s="23"/>
      <c r="AL391" s="23"/>
      <c r="AM391" s="19">
        <f t="shared" si="210"/>
        <v>687098</v>
      </c>
      <c r="AN391" s="26" t="s">
        <v>437</v>
      </c>
      <c r="AO391" s="50">
        <f t="shared" si="261"/>
        <v>0</v>
      </c>
      <c r="AP391" s="50">
        <f t="shared" si="262"/>
        <v>687097.5</v>
      </c>
      <c r="AQ391" s="50">
        <f t="shared" si="263"/>
        <v>0</v>
      </c>
      <c r="AR391" s="50">
        <f t="shared" si="264"/>
        <v>0</v>
      </c>
      <c r="AS391" s="50">
        <f t="shared" si="265"/>
        <v>0</v>
      </c>
      <c r="AT391" s="50">
        <f t="shared" si="266"/>
        <v>0</v>
      </c>
      <c r="AU391" s="50">
        <f t="shared" si="267"/>
        <v>0</v>
      </c>
      <c r="AV391" s="50">
        <f t="shared" si="268"/>
        <v>0</v>
      </c>
      <c r="AW391" s="50">
        <f t="shared" si="269"/>
        <v>0</v>
      </c>
      <c r="AX391" s="50">
        <f t="shared" si="270"/>
        <v>0</v>
      </c>
      <c r="AY391" s="50">
        <f t="shared" si="271"/>
        <v>0</v>
      </c>
      <c r="AZ391" s="50">
        <f t="shared" si="272"/>
        <v>0</v>
      </c>
      <c r="BA391" s="50">
        <f t="shared" si="259"/>
        <v>687098</v>
      </c>
      <c r="BB391" s="50">
        <f t="shared" si="260"/>
        <v>0</v>
      </c>
    </row>
    <row r="392" spans="2:54" x14ac:dyDescent="0.25">
      <c r="B392" s="14">
        <v>2026</v>
      </c>
      <c r="C392" s="14">
        <v>479</v>
      </c>
      <c r="D392" s="15"/>
      <c r="F392" s="15" t="s">
        <v>58</v>
      </c>
      <c r="G392" s="14" t="e">
        <f>+VLOOKUP(M392,#REF!,5,FALSE)</f>
        <v>#REF!</v>
      </c>
      <c r="H392" s="14" t="e">
        <f>+VLOOKUP(M392,#REF!,7,FALSE)</f>
        <v>#REF!</v>
      </c>
      <c r="M392" s="15" t="str">
        <f t="shared" si="258"/>
        <v>2026EG 2026GGEDISEÑO E IMPRESIÓN DE MATERIAL DE SUFRAGIO Y PRODUCIR MICROFORMAS DIGITALES</v>
      </c>
      <c r="N392" s="15" t="s">
        <v>199</v>
      </c>
      <c r="Q392" s="16" t="s">
        <v>8</v>
      </c>
      <c r="R392" s="16" t="s">
        <v>60</v>
      </c>
      <c r="T392" s="14" t="str">
        <f t="shared" si="197"/>
        <v>2.3</v>
      </c>
      <c r="U392" s="17" t="s">
        <v>106</v>
      </c>
      <c r="V392" s="15" t="s">
        <v>202</v>
      </c>
      <c r="X392" s="14" t="s">
        <v>70</v>
      </c>
      <c r="Y392" s="18"/>
      <c r="Z392" s="19">
        <v>13</v>
      </c>
      <c r="AA392" s="16"/>
      <c r="AB392" s="16">
        <v>40000</v>
      </c>
      <c r="AC392" s="16"/>
      <c r="AD392" s="16"/>
      <c r="AE392" s="23"/>
      <c r="AF392" s="23"/>
      <c r="AG392" s="23"/>
      <c r="AH392" s="23"/>
      <c r="AI392" s="23"/>
      <c r="AJ392" s="23"/>
      <c r="AK392" s="23"/>
      <c r="AL392" s="23"/>
      <c r="AM392" s="19">
        <f t="shared" si="210"/>
        <v>520000</v>
      </c>
      <c r="AN392" s="26" t="s">
        <v>437</v>
      </c>
      <c r="AO392" s="50">
        <f t="shared" si="261"/>
        <v>0</v>
      </c>
      <c r="AP392" s="50">
        <f t="shared" si="262"/>
        <v>520000</v>
      </c>
      <c r="AQ392" s="50">
        <f t="shared" si="263"/>
        <v>0</v>
      </c>
      <c r="AR392" s="50">
        <f t="shared" si="264"/>
        <v>0</v>
      </c>
      <c r="AS392" s="50">
        <f t="shared" si="265"/>
        <v>0</v>
      </c>
      <c r="AT392" s="50">
        <f t="shared" si="266"/>
        <v>0</v>
      </c>
      <c r="AU392" s="50">
        <f t="shared" si="267"/>
        <v>0</v>
      </c>
      <c r="AV392" s="50">
        <f t="shared" si="268"/>
        <v>0</v>
      </c>
      <c r="AW392" s="50">
        <f t="shared" si="269"/>
        <v>0</v>
      </c>
      <c r="AX392" s="50">
        <f t="shared" si="270"/>
        <v>0</v>
      </c>
      <c r="AY392" s="50">
        <f t="shared" si="271"/>
        <v>0</v>
      </c>
      <c r="AZ392" s="50">
        <f t="shared" si="272"/>
        <v>0</v>
      </c>
      <c r="BA392" s="50">
        <f t="shared" si="259"/>
        <v>520000</v>
      </c>
      <c r="BB392" s="50">
        <f t="shared" si="260"/>
        <v>0</v>
      </c>
    </row>
    <row r="393" spans="2:54" x14ac:dyDescent="0.25">
      <c r="B393" s="14">
        <v>2026</v>
      </c>
      <c r="C393" s="14">
        <v>479</v>
      </c>
      <c r="D393" s="15"/>
      <c r="F393" s="15" t="s">
        <v>58</v>
      </c>
      <c r="G393" s="14" t="e">
        <f>+VLOOKUP(M393,#REF!,5,FALSE)</f>
        <v>#REF!</v>
      </c>
      <c r="H393" s="14" t="e">
        <f>+VLOOKUP(M393,#REF!,7,FALSE)</f>
        <v>#REF!</v>
      </c>
      <c r="M393" s="15" t="str">
        <f t="shared" si="258"/>
        <v>2026EG 2026GGEDISEÑO E IMPRESIÓN DE MATERIAL DE SUFRAGIO Y PRODUCIR MICROFORMAS DIGITALES</v>
      </c>
      <c r="N393" s="15" t="s">
        <v>199</v>
      </c>
      <c r="Q393" s="16" t="s">
        <v>8</v>
      </c>
      <c r="R393" s="16" t="s">
        <v>60</v>
      </c>
      <c r="T393" s="14" t="str">
        <f t="shared" si="197"/>
        <v>2.3</v>
      </c>
      <c r="U393" s="17" t="s">
        <v>106</v>
      </c>
      <c r="V393" s="15" t="s">
        <v>203</v>
      </c>
      <c r="X393" s="14" t="s">
        <v>70</v>
      </c>
      <c r="Y393" s="18"/>
      <c r="Z393" s="19">
        <v>6.5</v>
      </c>
      <c r="AA393" s="16">
        <v>7692.3076899999996</v>
      </c>
      <c r="AB393" s="16"/>
      <c r="AC393" s="16"/>
      <c r="AD393" s="16"/>
      <c r="AE393" s="23"/>
      <c r="AF393" s="23"/>
      <c r="AG393" s="23"/>
      <c r="AH393" s="23"/>
      <c r="AI393" s="23"/>
      <c r="AJ393" s="23"/>
      <c r="AK393" s="23"/>
      <c r="AL393" s="23"/>
      <c r="AM393" s="19">
        <f t="shared" si="210"/>
        <v>50000</v>
      </c>
      <c r="AN393" s="26" t="s">
        <v>437</v>
      </c>
      <c r="AO393" s="50">
        <f t="shared" si="261"/>
        <v>49999.999984999995</v>
      </c>
      <c r="AP393" s="50">
        <f t="shared" si="262"/>
        <v>0</v>
      </c>
      <c r="AQ393" s="50">
        <f t="shared" si="263"/>
        <v>0</v>
      </c>
      <c r="AR393" s="50">
        <f t="shared" si="264"/>
        <v>0</v>
      </c>
      <c r="AS393" s="50">
        <f t="shared" si="265"/>
        <v>0</v>
      </c>
      <c r="AT393" s="50">
        <f t="shared" si="266"/>
        <v>0</v>
      </c>
      <c r="AU393" s="50">
        <f t="shared" si="267"/>
        <v>0</v>
      </c>
      <c r="AV393" s="50">
        <f t="shared" si="268"/>
        <v>0</v>
      </c>
      <c r="AW393" s="50">
        <f t="shared" si="269"/>
        <v>0</v>
      </c>
      <c r="AX393" s="50">
        <f t="shared" si="270"/>
        <v>0</v>
      </c>
      <c r="AY393" s="50">
        <f t="shared" si="271"/>
        <v>0</v>
      </c>
      <c r="AZ393" s="50">
        <f t="shared" si="272"/>
        <v>0</v>
      </c>
      <c r="BA393" s="50">
        <f t="shared" si="259"/>
        <v>50000</v>
      </c>
      <c r="BB393" s="50">
        <f t="shared" si="260"/>
        <v>0</v>
      </c>
    </row>
    <row r="394" spans="2:54" x14ac:dyDescent="0.25">
      <c r="B394" s="14">
        <v>2026</v>
      </c>
      <c r="C394" s="14">
        <v>479</v>
      </c>
      <c r="D394" s="15"/>
      <c r="F394" s="15" t="s">
        <v>58</v>
      </c>
      <c r="G394" s="14" t="e">
        <f>+VLOOKUP(M394,#REF!,5,FALSE)</f>
        <v>#REF!</v>
      </c>
      <c r="H394" s="14" t="e">
        <f>+VLOOKUP(M394,#REF!,7,FALSE)</f>
        <v>#REF!</v>
      </c>
      <c r="M394" s="15" t="str">
        <f t="shared" si="258"/>
        <v>2026EG 2026GGEDISEÑO E IMPRESIÓN DE MATERIAL DE SUFRAGIO Y PRODUCIR MICROFORMAS DIGITALES</v>
      </c>
      <c r="N394" s="15" t="s">
        <v>199</v>
      </c>
      <c r="Q394" s="16" t="s">
        <v>8</v>
      </c>
      <c r="R394" s="16" t="s">
        <v>60</v>
      </c>
      <c r="T394" s="14" t="str">
        <f t="shared" si="197"/>
        <v>2.3</v>
      </c>
      <c r="U394" s="17" t="s">
        <v>106</v>
      </c>
      <c r="V394" s="15" t="s">
        <v>204</v>
      </c>
      <c r="X394" s="14" t="s">
        <v>70</v>
      </c>
      <c r="Y394" s="18"/>
      <c r="Z394" s="19">
        <v>0.3</v>
      </c>
      <c r="AA394" s="16">
        <v>125000</v>
      </c>
      <c r="AB394" s="16"/>
      <c r="AC394" s="16"/>
      <c r="AD394" s="16"/>
      <c r="AE394" s="23"/>
      <c r="AF394" s="23"/>
      <c r="AG394" s="23"/>
      <c r="AH394" s="23"/>
      <c r="AI394" s="23"/>
      <c r="AJ394" s="23"/>
      <c r="AK394" s="23"/>
      <c r="AL394" s="23"/>
      <c r="AM394" s="19">
        <f t="shared" si="210"/>
        <v>37500</v>
      </c>
      <c r="AN394" s="26" t="s">
        <v>437</v>
      </c>
      <c r="AO394" s="50">
        <f t="shared" si="261"/>
        <v>37500</v>
      </c>
      <c r="AP394" s="50">
        <f t="shared" si="262"/>
        <v>0</v>
      </c>
      <c r="AQ394" s="50">
        <f t="shared" si="263"/>
        <v>0</v>
      </c>
      <c r="AR394" s="50">
        <f t="shared" si="264"/>
        <v>0</v>
      </c>
      <c r="AS394" s="50">
        <f t="shared" si="265"/>
        <v>0</v>
      </c>
      <c r="AT394" s="50">
        <f t="shared" si="266"/>
        <v>0</v>
      </c>
      <c r="AU394" s="50">
        <f t="shared" si="267"/>
        <v>0</v>
      </c>
      <c r="AV394" s="50">
        <f t="shared" si="268"/>
        <v>0</v>
      </c>
      <c r="AW394" s="50">
        <f t="shared" si="269"/>
        <v>0</v>
      </c>
      <c r="AX394" s="50">
        <f t="shared" si="270"/>
        <v>0</v>
      </c>
      <c r="AY394" s="50">
        <f t="shared" si="271"/>
        <v>0</v>
      </c>
      <c r="AZ394" s="50">
        <f t="shared" si="272"/>
        <v>0</v>
      </c>
      <c r="BA394" s="50">
        <f t="shared" si="259"/>
        <v>37500</v>
      </c>
      <c r="BB394" s="50">
        <f t="shared" si="260"/>
        <v>0</v>
      </c>
    </row>
    <row r="395" spans="2:54" x14ac:dyDescent="0.25">
      <c r="B395" s="14">
        <v>2026</v>
      </c>
      <c r="C395" s="14">
        <v>479</v>
      </c>
      <c r="D395" s="15"/>
      <c r="F395" s="15" t="s">
        <v>58</v>
      </c>
      <c r="G395" s="14" t="e">
        <f>+VLOOKUP(M395,#REF!,5,FALSE)</f>
        <v>#REF!</v>
      </c>
      <c r="H395" s="14" t="e">
        <f>+VLOOKUP(M395,#REF!,7,FALSE)</f>
        <v>#REF!</v>
      </c>
      <c r="M395" s="15" t="str">
        <f t="shared" si="258"/>
        <v>2026EG 2026GGEPRODUCCIÓN DE MATERIAL ELECTORAL DE CAPACITACIÓN</v>
      </c>
      <c r="N395" s="15" t="s">
        <v>196</v>
      </c>
      <c r="Q395" s="16" t="s">
        <v>8</v>
      </c>
      <c r="R395" s="16" t="s">
        <v>60</v>
      </c>
      <c r="T395" s="14" t="str">
        <f t="shared" si="197"/>
        <v>2.3</v>
      </c>
      <c r="U395" s="17" t="s">
        <v>106</v>
      </c>
      <c r="V395" s="15" t="s">
        <v>205</v>
      </c>
      <c r="X395" s="14" t="s">
        <v>70</v>
      </c>
      <c r="Y395" s="18"/>
      <c r="Z395" s="19">
        <v>0.7</v>
      </c>
      <c r="AA395" s="16">
        <v>4285714.2857140005</v>
      </c>
      <c r="AB395" s="16"/>
      <c r="AC395" s="16"/>
      <c r="AD395" s="16"/>
      <c r="AE395" s="23"/>
      <c r="AF395" s="23"/>
      <c r="AG395" s="23"/>
      <c r="AH395" s="23"/>
      <c r="AI395" s="23"/>
      <c r="AJ395" s="23"/>
      <c r="AK395" s="23"/>
      <c r="AL395" s="23"/>
      <c r="AM395" s="19">
        <f t="shared" si="210"/>
        <v>3000000</v>
      </c>
      <c r="AN395" s="26" t="s">
        <v>437</v>
      </c>
      <c r="AO395" s="50">
        <f t="shared" si="261"/>
        <v>2999999.9999998002</v>
      </c>
      <c r="AP395" s="50">
        <f t="shared" si="262"/>
        <v>0</v>
      </c>
      <c r="AQ395" s="50">
        <f t="shared" si="263"/>
        <v>0</v>
      </c>
      <c r="AR395" s="50">
        <f t="shared" si="264"/>
        <v>0</v>
      </c>
      <c r="AS395" s="50">
        <f t="shared" si="265"/>
        <v>0</v>
      </c>
      <c r="AT395" s="50">
        <f t="shared" si="266"/>
        <v>0</v>
      </c>
      <c r="AU395" s="50">
        <f t="shared" si="267"/>
        <v>0</v>
      </c>
      <c r="AV395" s="50">
        <f t="shared" si="268"/>
        <v>0</v>
      </c>
      <c r="AW395" s="50">
        <f t="shared" si="269"/>
        <v>0</v>
      </c>
      <c r="AX395" s="50">
        <f t="shared" si="270"/>
        <v>0</v>
      </c>
      <c r="AY395" s="50">
        <f t="shared" si="271"/>
        <v>0</v>
      </c>
      <c r="AZ395" s="50">
        <f t="shared" si="272"/>
        <v>0</v>
      </c>
      <c r="BA395" s="50">
        <f t="shared" si="259"/>
        <v>3000000</v>
      </c>
      <c r="BB395" s="50">
        <f t="shared" si="260"/>
        <v>0</v>
      </c>
    </row>
    <row r="396" spans="2:54" x14ac:dyDescent="0.25">
      <c r="B396" s="14">
        <v>2026</v>
      </c>
      <c r="C396" s="14">
        <v>479</v>
      </c>
      <c r="D396" s="15"/>
      <c r="F396" s="15" t="s">
        <v>58</v>
      </c>
      <c r="G396" s="14" t="e">
        <f>+VLOOKUP(M396,#REF!,5,FALSE)</f>
        <v>#REF!</v>
      </c>
      <c r="H396" s="14" t="e">
        <f>+VLOOKUP(M396,#REF!,7,FALSE)</f>
        <v>#REF!</v>
      </c>
      <c r="M396" s="15" t="str">
        <f t="shared" si="258"/>
        <v>2026EG 2026GGEPRODUCCIÓN DE MATERIAL ELECTORAL DE CAPACITACIÓN</v>
      </c>
      <c r="N396" s="15" t="s">
        <v>196</v>
      </c>
      <c r="Q396" s="16" t="s">
        <v>8</v>
      </c>
      <c r="R396" s="16" t="s">
        <v>60</v>
      </c>
      <c r="T396" s="14" t="str">
        <f t="shared" ref="T396:T459" si="273">+MID(U396,1,3)</f>
        <v>2.3</v>
      </c>
      <c r="U396" s="17" t="s">
        <v>106</v>
      </c>
      <c r="V396" s="15" t="s">
        <v>206</v>
      </c>
      <c r="X396" s="14" t="s">
        <v>70</v>
      </c>
      <c r="Y396" s="18"/>
      <c r="Z396" s="19">
        <v>0.8</v>
      </c>
      <c r="AA396" s="16">
        <v>750000</v>
      </c>
      <c r="AB396" s="16"/>
      <c r="AC396" s="16"/>
      <c r="AD396" s="16"/>
      <c r="AE396" s="23"/>
      <c r="AF396" s="23"/>
      <c r="AG396" s="23"/>
      <c r="AH396" s="23"/>
      <c r="AI396" s="23"/>
      <c r="AJ396" s="23"/>
      <c r="AK396" s="23"/>
      <c r="AL396" s="23"/>
      <c r="AM396" s="19">
        <f t="shared" si="210"/>
        <v>600000</v>
      </c>
      <c r="AN396" s="26" t="s">
        <v>437</v>
      </c>
      <c r="AO396" s="50">
        <f t="shared" si="261"/>
        <v>600000</v>
      </c>
      <c r="AP396" s="50">
        <f t="shared" si="262"/>
        <v>0</v>
      </c>
      <c r="AQ396" s="50">
        <f t="shared" si="263"/>
        <v>0</v>
      </c>
      <c r="AR396" s="50">
        <f t="shared" si="264"/>
        <v>0</v>
      </c>
      <c r="AS396" s="50">
        <f t="shared" si="265"/>
        <v>0</v>
      </c>
      <c r="AT396" s="50">
        <f t="shared" si="266"/>
        <v>0</v>
      </c>
      <c r="AU396" s="50">
        <f t="shared" si="267"/>
        <v>0</v>
      </c>
      <c r="AV396" s="50">
        <f t="shared" si="268"/>
        <v>0</v>
      </c>
      <c r="AW396" s="50">
        <f t="shared" si="269"/>
        <v>0</v>
      </c>
      <c r="AX396" s="50">
        <f t="shared" si="270"/>
        <v>0</v>
      </c>
      <c r="AY396" s="50">
        <f t="shared" si="271"/>
        <v>0</v>
      </c>
      <c r="AZ396" s="50">
        <f t="shared" si="272"/>
        <v>0</v>
      </c>
      <c r="BA396" s="50">
        <f t="shared" si="259"/>
        <v>600000</v>
      </c>
      <c r="BB396" s="50">
        <f t="shared" si="260"/>
        <v>0</v>
      </c>
    </row>
    <row r="397" spans="2:54" x14ac:dyDescent="0.25">
      <c r="B397" s="14">
        <v>2026</v>
      </c>
      <c r="C397" s="14">
        <v>479</v>
      </c>
      <c r="D397" s="15"/>
      <c r="F397" s="15" t="s">
        <v>58</v>
      </c>
      <c r="G397" s="14" t="e">
        <f>+VLOOKUP(M397,#REF!,5,FALSE)</f>
        <v>#REF!</v>
      </c>
      <c r="H397" s="14" t="e">
        <f>+VLOOKUP(M397,#REF!,7,FALSE)</f>
        <v>#REF!</v>
      </c>
      <c r="M397" s="15" t="str">
        <f t="shared" si="258"/>
        <v>2026EG 2026GGEDISEÑO E IMPRESIÓN DE MATERIAL DE SUFRAGIO Y PRODUCIR MICROFORMAS DIGITALES</v>
      </c>
      <c r="N397" s="15" t="s">
        <v>199</v>
      </c>
      <c r="Q397" s="16" t="s">
        <v>8</v>
      </c>
      <c r="R397" s="16" t="s">
        <v>60</v>
      </c>
      <c r="T397" s="14" t="str">
        <f t="shared" si="273"/>
        <v>2.3</v>
      </c>
      <c r="U397" s="17" t="s">
        <v>106</v>
      </c>
      <c r="V397" s="15" t="s">
        <v>207</v>
      </c>
      <c r="X397" s="14" t="s">
        <v>70</v>
      </c>
      <c r="Y397" s="18"/>
      <c r="Z397" s="19">
        <v>0.7</v>
      </c>
      <c r="AA397" s="16">
        <v>387407</v>
      </c>
      <c r="AB397" s="16"/>
      <c r="AC397" s="16"/>
      <c r="AD397" s="16"/>
      <c r="AE397" s="23"/>
      <c r="AF397" s="23"/>
      <c r="AG397" s="23"/>
      <c r="AH397" s="23"/>
      <c r="AI397" s="23"/>
      <c r="AJ397" s="23"/>
      <c r="AK397" s="23"/>
      <c r="AL397" s="23"/>
      <c r="AM397" s="19">
        <f t="shared" ref="AM397:AM460" si="274">ROUNDUP(IFERROR(IF(OR(X397="LOCADOR",X397="VIATICOS",X397="CAJA CHICA"),IF(X397="LOCADOR",Y397*(Z397/30)*SUM(AA397:AL397),Y397*Z397*SUM(AA397:AL397)),Z397*SUM(AA397:AL397)),""),0)</f>
        <v>271185</v>
      </c>
      <c r="AN397" s="26" t="s">
        <v>437</v>
      </c>
      <c r="AO397" s="50">
        <f t="shared" si="261"/>
        <v>271184.89999999997</v>
      </c>
      <c r="AP397" s="50">
        <f t="shared" si="262"/>
        <v>0</v>
      </c>
      <c r="AQ397" s="50">
        <f t="shared" si="263"/>
        <v>0</v>
      </c>
      <c r="AR397" s="50">
        <f t="shared" si="264"/>
        <v>0</v>
      </c>
      <c r="AS397" s="50">
        <f t="shared" si="265"/>
        <v>0</v>
      </c>
      <c r="AT397" s="50">
        <f t="shared" si="266"/>
        <v>0</v>
      </c>
      <c r="AU397" s="50">
        <f t="shared" si="267"/>
        <v>0</v>
      </c>
      <c r="AV397" s="50">
        <f t="shared" si="268"/>
        <v>0</v>
      </c>
      <c r="AW397" s="50">
        <f t="shared" si="269"/>
        <v>0</v>
      </c>
      <c r="AX397" s="50">
        <f t="shared" si="270"/>
        <v>0</v>
      </c>
      <c r="AY397" s="50">
        <f t="shared" si="271"/>
        <v>0</v>
      </c>
      <c r="AZ397" s="50">
        <f t="shared" si="272"/>
        <v>0</v>
      </c>
      <c r="BA397" s="50">
        <f t="shared" si="259"/>
        <v>271185</v>
      </c>
      <c r="BB397" s="50">
        <f t="shared" si="260"/>
        <v>0</v>
      </c>
    </row>
    <row r="398" spans="2:54" x14ac:dyDescent="0.25">
      <c r="B398" s="14">
        <v>2026</v>
      </c>
      <c r="C398" s="14">
        <v>479</v>
      </c>
      <c r="D398" s="15"/>
      <c r="F398" s="15" t="s">
        <v>58</v>
      </c>
      <c r="G398" s="14" t="e">
        <f>+VLOOKUP(M398,#REF!,5,FALSE)</f>
        <v>#REF!</v>
      </c>
      <c r="H398" s="14" t="e">
        <f>+VLOOKUP(M398,#REF!,7,FALSE)</f>
        <v>#REF!</v>
      </c>
      <c r="M398" s="15" t="str">
        <f t="shared" si="258"/>
        <v>2026EG 2026GGEDISEÑO E IMPRESIÓN DE MATERIAL DE SUFRAGIO Y PRODUCIR MICROFORMAS DIGITALES</v>
      </c>
      <c r="N398" s="15" t="s">
        <v>199</v>
      </c>
      <c r="Q398" s="16" t="s">
        <v>8</v>
      </c>
      <c r="R398" s="16" t="s">
        <v>60</v>
      </c>
      <c r="T398" s="14" t="str">
        <f t="shared" si="273"/>
        <v>2.3</v>
      </c>
      <c r="U398" s="17" t="s">
        <v>106</v>
      </c>
      <c r="V398" s="15" t="s">
        <v>208</v>
      </c>
      <c r="X398" s="14" t="s">
        <v>70</v>
      </c>
      <c r="Y398" s="18"/>
      <c r="Z398" s="19">
        <v>0.8</v>
      </c>
      <c r="AA398" s="16">
        <v>366452</v>
      </c>
      <c r="AB398" s="16"/>
      <c r="AC398" s="16"/>
      <c r="AD398" s="16"/>
      <c r="AE398" s="23"/>
      <c r="AF398" s="23"/>
      <c r="AG398" s="23"/>
      <c r="AH398" s="23"/>
      <c r="AI398" s="23"/>
      <c r="AJ398" s="23"/>
      <c r="AK398" s="23"/>
      <c r="AL398" s="23"/>
      <c r="AM398" s="19">
        <f t="shared" si="274"/>
        <v>293162</v>
      </c>
      <c r="AN398" s="26" t="s">
        <v>437</v>
      </c>
      <c r="AO398" s="50">
        <f t="shared" si="261"/>
        <v>293161.60000000003</v>
      </c>
      <c r="AP398" s="50">
        <f t="shared" si="262"/>
        <v>0</v>
      </c>
      <c r="AQ398" s="50">
        <f t="shared" si="263"/>
        <v>0</v>
      </c>
      <c r="AR398" s="50">
        <f t="shared" si="264"/>
        <v>0</v>
      </c>
      <c r="AS398" s="50">
        <f t="shared" si="265"/>
        <v>0</v>
      </c>
      <c r="AT398" s="50">
        <f t="shared" si="266"/>
        <v>0</v>
      </c>
      <c r="AU398" s="50">
        <f t="shared" si="267"/>
        <v>0</v>
      </c>
      <c r="AV398" s="50">
        <f t="shared" si="268"/>
        <v>0</v>
      </c>
      <c r="AW398" s="50">
        <f t="shared" si="269"/>
        <v>0</v>
      </c>
      <c r="AX398" s="50">
        <f t="shared" si="270"/>
        <v>0</v>
      </c>
      <c r="AY398" s="50">
        <f t="shared" si="271"/>
        <v>0</v>
      </c>
      <c r="AZ398" s="50">
        <f t="shared" si="272"/>
        <v>0</v>
      </c>
      <c r="BA398" s="50">
        <f t="shared" si="259"/>
        <v>293162</v>
      </c>
      <c r="BB398" s="50">
        <f t="shared" si="260"/>
        <v>0</v>
      </c>
    </row>
    <row r="399" spans="2:54" x14ac:dyDescent="0.25">
      <c r="B399" s="14">
        <v>2026</v>
      </c>
      <c r="C399" s="14">
        <v>479</v>
      </c>
      <c r="D399" s="15"/>
      <c r="F399" s="15" t="s">
        <v>58</v>
      </c>
      <c r="G399" s="14" t="e">
        <f>+VLOOKUP(M399,#REF!,5,FALSE)</f>
        <v>#REF!</v>
      </c>
      <c r="H399" s="14" t="e">
        <f>+VLOOKUP(M399,#REF!,7,FALSE)</f>
        <v>#REF!</v>
      </c>
      <c r="M399" s="15" t="str">
        <f t="shared" si="258"/>
        <v>2026EG 2026GGEDISEÑO E IMPRESIÓN DE MATERIAL DE SUFRAGIO Y PRODUCIR MICROFORMAS DIGITALES</v>
      </c>
      <c r="N399" s="15" t="s">
        <v>199</v>
      </c>
      <c r="Q399" s="16" t="s">
        <v>8</v>
      </c>
      <c r="R399" s="16" t="s">
        <v>60</v>
      </c>
      <c r="T399" s="14" t="str">
        <f t="shared" si="273"/>
        <v>2.3</v>
      </c>
      <c r="U399" s="17" t="s">
        <v>106</v>
      </c>
      <c r="V399" s="15" t="s">
        <v>209</v>
      </c>
      <c r="X399" s="14" t="s">
        <v>70</v>
      </c>
      <c r="Y399" s="18"/>
      <c r="Z399" s="19">
        <v>0.5</v>
      </c>
      <c r="AA399" s="16">
        <v>600000</v>
      </c>
      <c r="AB399" s="16"/>
      <c r="AC399" s="16"/>
      <c r="AD399" s="16"/>
      <c r="AE399" s="23"/>
      <c r="AF399" s="23"/>
      <c r="AG399" s="23"/>
      <c r="AH399" s="23"/>
      <c r="AI399" s="23"/>
      <c r="AJ399" s="23"/>
      <c r="AK399" s="23"/>
      <c r="AL399" s="23"/>
      <c r="AM399" s="19">
        <f t="shared" si="274"/>
        <v>300000</v>
      </c>
      <c r="AN399" s="26" t="s">
        <v>437</v>
      </c>
      <c r="AO399" s="50">
        <f t="shared" si="261"/>
        <v>300000</v>
      </c>
      <c r="AP399" s="50">
        <f t="shared" si="262"/>
        <v>0</v>
      </c>
      <c r="AQ399" s="50">
        <f t="shared" si="263"/>
        <v>0</v>
      </c>
      <c r="AR399" s="50">
        <f t="shared" si="264"/>
        <v>0</v>
      </c>
      <c r="AS399" s="50">
        <f t="shared" si="265"/>
        <v>0</v>
      </c>
      <c r="AT399" s="50">
        <f t="shared" si="266"/>
        <v>0</v>
      </c>
      <c r="AU399" s="50">
        <f t="shared" si="267"/>
        <v>0</v>
      </c>
      <c r="AV399" s="50">
        <f t="shared" si="268"/>
        <v>0</v>
      </c>
      <c r="AW399" s="50">
        <f t="shared" si="269"/>
        <v>0</v>
      </c>
      <c r="AX399" s="50">
        <f t="shared" si="270"/>
        <v>0</v>
      </c>
      <c r="AY399" s="50">
        <f t="shared" si="271"/>
        <v>0</v>
      </c>
      <c r="AZ399" s="50">
        <f t="shared" si="272"/>
        <v>0</v>
      </c>
      <c r="BA399" s="50">
        <f t="shared" si="259"/>
        <v>300000</v>
      </c>
      <c r="BB399" s="50">
        <f t="shared" si="260"/>
        <v>0</v>
      </c>
    </row>
    <row r="400" spans="2:54" x14ac:dyDescent="0.25">
      <c r="B400" s="14">
        <v>2026</v>
      </c>
      <c r="C400" s="14">
        <v>479</v>
      </c>
      <c r="D400" s="15"/>
      <c r="F400" s="15" t="s">
        <v>58</v>
      </c>
      <c r="G400" s="14" t="e">
        <f>+VLOOKUP(M400,#REF!,5,FALSE)</f>
        <v>#REF!</v>
      </c>
      <c r="H400" s="14" t="e">
        <f>+VLOOKUP(M400,#REF!,7,FALSE)</f>
        <v>#REF!</v>
      </c>
      <c r="M400" s="15" t="str">
        <f t="shared" si="258"/>
        <v>2026EG 2026GGEDISEÑO E IMPRESIÓN DE MATERIAL DE SUFRAGIO Y PRODUCIR MICROFORMAS DIGITALES</v>
      </c>
      <c r="N400" s="15" t="s">
        <v>199</v>
      </c>
      <c r="Q400" s="16" t="s">
        <v>8</v>
      </c>
      <c r="R400" s="16" t="s">
        <v>60</v>
      </c>
      <c r="T400" s="14" t="str">
        <f t="shared" si="273"/>
        <v>2.3</v>
      </c>
      <c r="U400" s="17" t="s">
        <v>106</v>
      </c>
      <c r="V400" s="15" t="s">
        <v>210</v>
      </c>
      <c r="X400" s="14" t="s">
        <v>70</v>
      </c>
      <c r="Y400" s="18"/>
      <c r="Z400" s="19">
        <v>0.3</v>
      </c>
      <c r="AA400" s="16"/>
      <c r="AB400" s="16">
        <v>1022000</v>
      </c>
      <c r="AC400" s="16"/>
      <c r="AD400" s="16"/>
      <c r="AE400" s="23"/>
      <c r="AF400" s="23"/>
      <c r="AG400" s="23"/>
      <c r="AH400" s="23"/>
      <c r="AI400" s="23"/>
      <c r="AJ400" s="23"/>
      <c r="AK400" s="23"/>
      <c r="AL400" s="23"/>
      <c r="AM400" s="19">
        <f t="shared" si="274"/>
        <v>306600</v>
      </c>
      <c r="AN400" s="26" t="s">
        <v>437</v>
      </c>
      <c r="AO400" s="50">
        <f t="shared" si="261"/>
        <v>0</v>
      </c>
      <c r="AP400" s="50">
        <f t="shared" si="262"/>
        <v>306600</v>
      </c>
      <c r="AQ400" s="50">
        <f t="shared" si="263"/>
        <v>0</v>
      </c>
      <c r="AR400" s="50">
        <f t="shared" si="264"/>
        <v>0</v>
      </c>
      <c r="AS400" s="50">
        <f t="shared" si="265"/>
        <v>0</v>
      </c>
      <c r="AT400" s="50">
        <f t="shared" si="266"/>
        <v>0</v>
      </c>
      <c r="AU400" s="50">
        <f t="shared" si="267"/>
        <v>0</v>
      </c>
      <c r="AV400" s="50">
        <f t="shared" si="268"/>
        <v>0</v>
      </c>
      <c r="AW400" s="50">
        <f t="shared" si="269"/>
        <v>0</v>
      </c>
      <c r="AX400" s="50">
        <f t="shared" si="270"/>
        <v>0</v>
      </c>
      <c r="AY400" s="50">
        <f t="shared" si="271"/>
        <v>0</v>
      </c>
      <c r="AZ400" s="50">
        <f t="shared" si="272"/>
        <v>0</v>
      </c>
      <c r="BA400" s="50">
        <f t="shared" si="259"/>
        <v>306600</v>
      </c>
      <c r="BB400" s="50">
        <f t="shared" si="260"/>
        <v>0</v>
      </c>
    </row>
    <row r="401" spans="2:54" x14ac:dyDescent="0.25">
      <c r="B401" s="14">
        <v>2026</v>
      </c>
      <c r="C401" s="14">
        <v>479</v>
      </c>
      <c r="D401" s="15"/>
      <c r="F401" s="15" t="s">
        <v>58</v>
      </c>
      <c r="G401" s="14" t="e">
        <f>+VLOOKUP(M401,#REF!,5,FALSE)</f>
        <v>#REF!</v>
      </c>
      <c r="H401" s="14" t="e">
        <f>+VLOOKUP(M401,#REF!,7,FALSE)</f>
        <v>#REF!</v>
      </c>
      <c r="M401" s="15" t="str">
        <f t="shared" si="258"/>
        <v>2026EG 2026GGEDISEÑO E IMPRESIÓN DE MATERIAL DE SUFRAGIO Y PRODUCIR MICROFORMAS DIGITALES</v>
      </c>
      <c r="N401" s="15" t="s">
        <v>199</v>
      </c>
      <c r="Q401" s="16" t="s">
        <v>8</v>
      </c>
      <c r="R401" s="16" t="s">
        <v>60</v>
      </c>
      <c r="T401" s="14" t="str">
        <f t="shared" si="273"/>
        <v>2.3</v>
      </c>
      <c r="U401" s="17" t="s">
        <v>106</v>
      </c>
      <c r="V401" s="15" t="s">
        <v>211</v>
      </c>
      <c r="X401" s="14" t="s">
        <v>70</v>
      </c>
      <c r="Y401" s="18"/>
      <c r="Z401" s="19">
        <v>4</v>
      </c>
      <c r="AA401" s="16"/>
      <c r="AB401" s="16">
        <v>375000</v>
      </c>
      <c r="AC401" s="16"/>
      <c r="AD401" s="16"/>
      <c r="AE401" s="23"/>
      <c r="AF401" s="23"/>
      <c r="AG401" s="23"/>
      <c r="AH401" s="23"/>
      <c r="AI401" s="23"/>
      <c r="AJ401" s="23"/>
      <c r="AK401" s="23"/>
      <c r="AL401" s="23"/>
      <c r="AM401" s="19">
        <f t="shared" si="274"/>
        <v>1500000</v>
      </c>
      <c r="AN401" s="26" t="s">
        <v>437</v>
      </c>
      <c r="AO401" s="50">
        <f t="shared" si="261"/>
        <v>0</v>
      </c>
      <c r="AP401" s="50">
        <f t="shared" si="262"/>
        <v>1500000</v>
      </c>
      <c r="AQ401" s="50">
        <f t="shared" si="263"/>
        <v>0</v>
      </c>
      <c r="AR401" s="50">
        <f t="shared" si="264"/>
        <v>0</v>
      </c>
      <c r="AS401" s="50">
        <f t="shared" si="265"/>
        <v>0</v>
      </c>
      <c r="AT401" s="50">
        <f t="shared" si="266"/>
        <v>0</v>
      </c>
      <c r="AU401" s="50">
        <f t="shared" si="267"/>
        <v>0</v>
      </c>
      <c r="AV401" s="50">
        <f t="shared" si="268"/>
        <v>0</v>
      </c>
      <c r="AW401" s="50">
        <f t="shared" si="269"/>
        <v>0</v>
      </c>
      <c r="AX401" s="50">
        <f t="shared" si="270"/>
        <v>0</v>
      </c>
      <c r="AY401" s="50">
        <f t="shared" si="271"/>
        <v>0</v>
      </c>
      <c r="AZ401" s="50">
        <f t="shared" si="272"/>
        <v>0</v>
      </c>
      <c r="BA401" s="50">
        <f t="shared" si="259"/>
        <v>1500000</v>
      </c>
      <c r="BB401" s="50">
        <f t="shared" si="260"/>
        <v>0</v>
      </c>
    </row>
    <row r="402" spans="2:54" x14ac:dyDescent="0.25">
      <c r="B402" s="14">
        <v>2026</v>
      </c>
      <c r="C402" s="14">
        <v>479</v>
      </c>
      <c r="D402" s="15"/>
      <c r="F402" s="15" t="s">
        <v>58</v>
      </c>
      <c r="G402" s="14" t="e">
        <f>+VLOOKUP(M402,#REF!,5,FALSE)</f>
        <v>#REF!</v>
      </c>
      <c r="H402" s="14" t="e">
        <f>+VLOOKUP(M402,#REF!,7,FALSE)</f>
        <v>#REF!</v>
      </c>
      <c r="M402" s="15" t="str">
        <f t="shared" si="258"/>
        <v>2026EG 2026GGEDISEÑO E IMPRESIÓN DE MATERIAL DE SUFRAGIO Y PRODUCIR MICROFORMAS DIGITALES</v>
      </c>
      <c r="N402" s="15" t="s">
        <v>199</v>
      </c>
      <c r="Q402" s="16" t="s">
        <v>8</v>
      </c>
      <c r="R402" s="16" t="s">
        <v>60</v>
      </c>
      <c r="T402" s="14" t="str">
        <f t="shared" si="273"/>
        <v>2.3</v>
      </c>
      <c r="U402" s="17" t="s">
        <v>109</v>
      </c>
      <c r="V402" s="15" t="s">
        <v>212</v>
      </c>
      <c r="X402" s="14" t="s">
        <v>74</v>
      </c>
      <c r="Y402" s="18"/>
      <c r="Z402" s="19">
        <v>1000</v>
      </c>
      <c r="AA402" s="16"/>
      <c r="AB402" s="16">
        <v>3</v>
      </c>
      <c r="AC402" s="16">
        <v>6</v>
      </c>
      <c r="AD402" s="16"/>
      <c r="AE402" s="23"/>
      <c r="AF402" s="23"/>
      <c r="AG402" s="23"/>
      <c r="AH402" s="23"/>
      <c r="AI402" s="23"/>
      <c r="AJ402" s="23"/>
      <c r="AK402" s="23"/>
      <c r="AL402" s="23"/>
      <c r="AM402" s="19">
        <f t="shared" si="274"/>
        <v>9000</v>
      </c>
      <c r="AN402" s="26" t="s">
        <v>437</v>
      </c>
      <c r="AO402" s="50">
        <f t="shared" si="261"/>
        <v>0</v>
      </c>
      <c r="AP402" s="50">
        <f t="shared" si="262"/>
        <v>3000</v>
      </c>
      <c r="AQ402" s="50">
        <f t="shared" si="263"/>
        <v>6000</v>
      </c>
      <c r="AR402" s="50">
        <f t="shared" si="264"/>
        <v>0</v>
      </c>
      <c r="AS402" s="50">
        <f t="shared" si="265"/>
        <v>0</v>
      </c>
      <c r="AT402" s="50">
        <f t="shared" si="266"/>
        <v>0</v>
      </c>
      <c r="AU402" s="50">
        <f t="shared" si="267"/>
        <v>0</v>
      </c>
      <c r="AV402" s="50">
        <f t="shared" si="268"/>
        <v>0</v>
      </c>
      <c r="AW402" s="50">
        <f t="shared" si="269"/>
        <v>0</v>
      </c>
      <c r="AX402" s="50">
        <f t="shared" si="270"/>
        <v>0</v>
      </c>
      <c r="AY402" s="50">
        <f t="shared" si="271"/>
        <v>0</v>
      </c>
      <c r="AZ402" s="50">
        <f t="shared" si="272"/>
        <v>0</v>
      </c>
      <c r="BA402" s="50">
        <f t="shared" si="259"/>
        <v>9000</v>
      </c>
      <c r="BB402" s="50">
        <f t="shared" si="260"/>
        <v>0</v>
      </c>
    </row>
    <row r="403" spans="2:54" x14ac:dyDescent="0.25">
      <c r="B403" s="14">
        <v>2026</v>
      </c>
      <c r="C403" s="14">
        <v>479</v>
      </c>
      <c r="D403" s="15"/>
      <c r="F403" s="15" t="s">
        <v>58</v>
      </c>
      <c r="G403" s="14" t="e">
        <f>+VLOOKUP(M403,#REF!,5,FALSE)</f>
        <v>#REF!</v>
      </c>
      <c r="H403" s="14" t="e">
        <f>+VLOOKUP(M403,#REF!,7,FALSE)</f>
        <v>#REF!</v>
      </c>
      <c r="M403" s="15" t="str">
        <f t="shared" si="258"/>
        <v>2026EG 2026GGEDESPLIEGUE DE MATERIAL ELECTORAL PARA SUFRAGIO Y EQUIPOS INFORMÁTICOS ELECTORALES PARA SUFRAGIO</v>
      </c>
      <c r="N403" s="15" t="s">
        <v>213</v>
      </c>
      <c r="Q403" s="16" t="s">
        <v>8</v>
      </c>
      <c r="R403" s="16" t="s">
        <v>60</v>
      </c>
      <c r="T403" s="14" t="str">
        <f t="shared" si="273"/>
        <v>2.3</v>
      </c>
      <c r="U403" s="17" t="s">
        <v>113</v>
      </c>
      <c r="V403" s="15" t="s">
        <v>214</v>
      </c>
      <c r="X403" s="14" t="s">
        <v>74</v>
      </c>
      <c r="Y403" s="18"/>
      <c r="Z403" s="19">
        <v>15000</v>
      </c>
      <c r="AA403" s="16">
        <v>1</v>
      </c>
      <c r="AB403" s="16"/>
      <c r="AC403" s="16"/>
      <c r="AD403" s="16"/>
      <c r="AE403" s="23"/>
      <c r="AF403" s="23"/>
      <c r="AG403" s="23"/>
      <c r="AH403" s="23"/>
      <c r="AI403" s="23"/>
      <c r="AJ403" s="23"/>
      <c r="AK403" s="23"/>
      <c r="AL403" s="23"/>
      <c r="AM403" s="19">
        <f t="shared" si="274"/>
        <v>15000</v>
      </c>
      <c r="AN403" s="26" t="s">
        <v>437</v>
      </c>
      <c r="AO403" s="50">
        <f t="shared" si="261"/>
        <v>15000</v>
      </c>
      <c r="AP403" s="50">
        <f t="shared" si="262"/>
        <v>0</v>
      </c>
      <c r="AQ403" s="50">
        <f t="shared" si="263"/>
        <v>0</v>
      </c>
      <c r="AR403" s="50">
        <f t="shared" si="264"/>
        <v>0</v>
      </c>
      <c r="AS403" s="50">
        <f t="shared" si="265"/>
        <v>0</v>
      </c>
      <c r="AT403" s="50">
        <f t="shared" si="266"/>
        <v>0</v>
      </c>
      <c r="AU403" s="50">
        <f t="shared" si="267"/>
        <v>0</v>
      </c>
      <c r="AV403" s="50">
        <f t="shared" si="268"/>
        <v>0</v>
      </c>
      <c r="AW403" s="50">
        <f t="shared" si="269"/>
        <v>0</v>
      </c>
      <c r="AX403" s="50">
        <f t="shared" si="270"/>
        <v>0</v>
      </c>
      <c r="AY403" s="50">
        <f t="shared" si="271"/>
        <v>0</v>
      </c>
      <c r="AZ403" s="50">
        <f t="shared" si="272"/>
        <v>0</v>
      </c>
      <c r="BA403" s="50">
        <f t="shared" si="259"/>
        <v>15000</v>
      </c>
      <c r="BB403" s="50">
        <f t="shared" si="260"/>
        <v>0</v>
      </c>
    </row>
    <row r="404" spans="2:54" x14ac:dyDescent="0.25">
      <c r="B404" s="14">
        <v>2026</v>
      </c>
      <c r="C404" s="14">
        <v>479</v>
      </c>
      <c r="D404" s="15"/>
      <c r="F404" s="15" t="s">
        <v>58</v>
      </c>
      <c r="G404" s="14" t="e">
        <f>+VLOOKUP(M404,#REF!,5,FALSE)</f>
        <v>#REF!</v>
      </c>
      <c r="H404" s="14" t="e">
        <f>+VLOOKUP(M404,#REF!,7,FALSE)</f>
        <v>#REF!</v>
      </c>
      <c r="M404" s="15" t="str">
        <f t="shared" si="258"/>
        <v>2026EG 2026GGEDESPLIEGUE DE MATERIAL ELECTORAL PARA SUFRAGIO Y EQUIPOS INFORMÁTICOS ELECTORALES PARA SUFRAGIO</v>
      </c>
      <c r="N404" s="15" t="s">
        <v>213</v>
      </c>
      <c r="Q404" s="16" t="s">
        <v>8</v>
      </c>
      <c r="R404" s="16" t="s">
        <v>60</v>
      </c>
      <c r="T404" s="14" t="str">
        <f t="shared" si="273"/>
        <v>2.3</v>
      </c>
      <c r="U404" s="17" t="s">
        <v>67</v>
      </c>
      <c r="V404" s="15" t="s">
        <v>215</v>
      </c>
      <c r="X404" s="14" t="s">
        <v>74</v>
      </c>
      <c r="Y404" s="18"/>
      <c r="Z404" s="19">
        <v>25000</v>
      </c>
      <c r="AA404" s="16"/>
      <c r="AB404" s="16">
        <v>1</v>
      </c>
      <c r="AC404" s="16"/>
      <c r="AD404" s="16"/>
      <c r="AE404" s="23"/>
      <c r="AF404" s="23"/>
      <c r="AG404" s="23"/>
      <c r="AH404" s="23"/>
      <c r="AI404" s="23"/>
      <c r="AJ404" s="23"/>
      <c r="AK404" s="23"/>
      <c r="AL404" s="23"/>
      <c r="AM404" s="19">
        <f t="shared" si="274"/>
        <v>25000</v>
      </c>
      <c r="AN404" s="26" t="s">
        <v>437</v>
      </c>
      <c r="AO404" s="50">
        <f t="shared" si="261"/>
        <v>0</v>
      </c>
      <c r="AP404" s="50">
        <f t="shared" si="262"/>
        <v>25000</v>
      </c>
      <c r="AQ404" s="50">
        <f t="shared" si="263"/>
        <v>0</v>
      </c>
      <c r="AR404" s="50">
        <f t="shared" si="264"/>
        <v>0</v>
      </c>
      <c r="AS404" s="50">
        <f t="shared" si="265"/>
        <v>0</v>
      </c>
      <c r="AT404" s="50">
        <f t="shared" si="266"/>
        <v>0</v>
      </c>
      <c r="AU404" s="50">
        <f t="shared" si="267"/>
        <v>0</v>
      </c>
      <c r="AV404" s="50">
        <f t="shared" si="268"/>
        <v>0</v>
      </c>
      <c r="AW404" s="50">
        <f t="shared" si="269"/>
        <v>0</v>
      </c>
      <c r="AX404" s="50">
        <f t="shared" si="270"/>
        <v>0</v>
      </c>
      <c r="AY404" s="50">
        <f t="shared" si="271"/>
        <v>0</v>
      </c>
      <c r="AZ404" s="50">
        <f t="shared" si="272"/>
        <v>0</v>
      </c>
      <c r="BA404" s="50">
        <f t="shared" si="259"/>
        <v>25000</v>
      </c>
      <c r="BB404" s="50">
        <f t="shared" si="260"/>
        <v>0</v>
      </c>
    </row>
    <row r="405" spans="2:54" x14ac:dyDescent="0.25">
      <c r="B405" s="14">
        <v>2026</v>
      </c>
      <c r="C405" s="14">
        <v>479</v>
      </c>
      <c r="D405" s="15"/>
      <c r="F405" s="15" t="s">
        <v>58</v>
      </c>
      <c r="G405" s="14" t="e">
        <f>+VLOOKUP(M405,#REF!,5,FALSE)</f>
        <v>#REF!</v>
      </c>
      <c r="H405" s="14" t="e">
        <f>+VLOOKUP(M405,#REF!,7,FALSE)</f>
        <v>#REF!</v>
      </c>
      <c r="M405" s="15" t="str">
        <f t="shared" si="258"/>
        <v>2026EG 2026GGEGESTIÓN DEL SISTEMA DE ABASTECIMIENTO</v>
      </c>
      <c r="N405" s="15" t="s">
        <v>118</v>
      </c>
      <c r="Q405" s="16" t="s">
        <v>8</v>
      </c>
      <c r="R405" s="16" t="s">
        <v>60</v>
      </c>
      <c r="T405" s="14" t="str">
        <f t="shared" si="273"/>
        <v>2.3</v>
      </c>
      <c r="U405" s="17" t="s">
        <v>115</v>
      </c>
      <c r="V405" s="15" t="s">
        <v>479</v>
      </c>
      <c r="X405" s="14" t="s">
        <v>74</v>
      </c>
      <c r="Y405" s="18"/>
      <c r="Z405" s="19">
        <v>310000</v>
      </c>
      <c r="AA405" s="16">
        <v>1</v>
      </c>
      <c r="AB405" s="16">
        <v>1</v>
      </c>
      <c r="AC405" s="16">
        <v>1</v>
      </c>
      <c r="AD405" s="16">
        <v>1</v>
      </c>
      <c r="AE405" s="23"/>
      <c r="AF405" s="23"/>
      <c r="AG405" s="23"/>
      <c r="AH405" s="23"/>
      <c r="AI405" s="23"/>
      <c r="AJ405" s="23"/>
      <c r="AK405" s="23"/>
      <c r="AL405" s="23"/>
      <c r="AM405" s="19">
        <f t="shared" si="274"/>
        <v>1240000</v>
      </c>
      <c r="AN405" s="26" t="s">
        <v>437</v>
      </c>
      <c r="AO405" s="50">
        <f t="shared" si="261"/>
        <v>310000</v>
      </c>
      <c r="AP405" s="50">
        <f t="shared" si="262"/>
        <v>310000</v>
      </c>
      <c r="AQ405" s="50">
        <f t="shared" si="263"/>
        <v>310000</v>
      </c>
      <c r="AR405" s="50">
        <f t="shared" si="264"/>
        <v>310000</v>
      </c>
      <c r="AS405" s="50">
        <f t="shared" si="265"/>
        <v>0</v>
      </c>
      <c r="AT405" s="50">
        <f t="shared" si="266"/>
        <v>0</v>
      </c>
      <c r="AU405" s="50">
        <f t="shared" si="267"/>
        <v>0</v>
      </c>
      <c r="AV405" s="50">
        <f t="shared" si="268"/>
        <v>0</v>
      </c>
      <c r="AW405" s="50">
        <f t="shared" si="269"/>
        <v>0</v>
      </c>
      <c r="AX405" s="50">
        <f t="shared" si="270"/>
        <v>0</v>
      </c>
      <c r="AY405" s="50">
        <f t="shared" si="271"/>
        <v>0</v>
      </c>
      <c r="AZ405" s="50">
        <f t="shared" si="272"/>
        <v>0</v>
      </c>
      <c r="BA405" s="50">
        <f t="shared" si="259"/>
        <v>1240000</v>
      </c>
      <c r="BB405" s="50">
        <f t="shared" si="260"/>
        <v>0</v>
      </c>
    </row>
    <row r="406" spans="2:54" x14ac:dyDescent="0.25">
      <c r="B406" s="14">
        <v>2026</v>
      </c>
      <c r="C406" s="14">
        <v>479</v>
      </c>
      <c r="D406" s="15"/>
      <c r="F406" s="15" t="s">
        <v>58</v>
      </c>
      <c r="G406" s="14" t="e">
        <f>+VLOOKUP(M406,#REF!,5,FALSE)</f>
        <v>#REF!</v>
      </c>
      <c r="H406" s="14" t="e">
        <f>+VLOOKUP(M406,#REF!,7,FALSE)</f>
        <v>#REF!</v>
      </c>
      <c r="M406" s="15" t="str">
        <f t="shared" si="258"/>
        <v>2026EG 2026GGEGESTIÓN DEL SISTEMA DE ABASTECIMIENTO</v>
      </c>
      <c r="N406" s="15" t="s">
        <v>118</v>
      </c>
      <c r="Q406" s="16" t="s">
        <v>8</v>
      </c>
      <c r="R406" s="16" t="s">
        <v>60</v>
      </c>
      <c r="T406" s="14" t="str">
        <f t="shared" si="273"/>
        <v>2.3</v>
      </c>
      <c r="U406" s="17" t="s">
        <v>133</v>
      </c>
      <c r="V406" s="15" t="s">
        <v>218</v>
      </c>
      <c r="X406" s="14" t="s">
        <v>219</v>
      </c>
      <c r="Y406" s="18"/>
      <c r="Z406" s="19">
        <v>25000</v>
      </c>
      <c r="AA406" s="16">
        <v>1</v>
      </c>
      <c r="AB406" s="16">
        <v>1</v>
      </c>
      <c r="AC406" s="16">
        <v>1</v>
      </c>
      <c r="AD406" s="16">
        <v>1</v>
      </c>
      <c r="AE406" s="23"/>
      <c r="AF406" s="23"/>
      <c r="AG406" s="23"/>
      <c r="AH406" s="23"/>
      <c r="AI406" s="23"/>
      <c r="AJ406" s="23"/>
      <c r="AK406" s="23"/>
      <c r="AL406" s="23"/>
      <c r="AM406" s="19">
        <f t="shared" si="274"/>
        <v>100000</v>
      </c>
      <c r="AN406" s="26" t="s">
        <v>437</v>
      </c>
      <c r="AO406" s="50">
        <f t="shared" si="261"/>
        <v>25000</v>
      </c>
      <c r="AP406" s="50">
        <f t="shared" si="262"/>
        <v>25000</v>
      </c>
      <c r="AQ406" s="50">
        <f t="shared" si="263"/>
        <v>25000</v>
      </c>
      <c r="AR406" s="50">
        <f t="shared" si="264"/>
        <v>25000</v>
      </c>
      <c r="AS406" s="50">
        <f t="shared" si="265"/>
        <v>0</v>
      </c>
      <c r="AT406" s="50">
        <f t="shared" si="266"/>
        <v>0</v>
      </c>
      <c r="AU406" s="50">
        <f t="shared" si="267"/>
        <v>0</v>
      </c>
      <c r="AV406" s="50">
        <f t="shared" si="268"/>
        <v>0</v>
      </c>
      <c r="AW406" s="50">
        <f t="shared" si="269"/>
        <v>0</v>
      </c>
      <c r="AX406" s="50">
        <f t="shared" si="270"/>
        <v>0</v>
      </c>
      <c r="AY406" s="50">
        <f t="shared" si="271"/>
        <v>0</v>
      </c>
      <c r="AZ406" s="50">
        <f t="shared" si="272"/>
        <v>0</v>
      </c>
      <c r="BA406" s="50">
        <f t="shared" si="259"/>
        <v>100000</v>
      </c>
      <c r="BB406" s="50">
        <f t="shared" si="260"/>
        <v>0</v>
      </c>
    </row>
    <row r="407" spans="2:54" x14ac:dyDescent="0.25">
      <c r="B407" s="14">
        <v>2026</v>
      </c>
      <c r="C407" s="14">
        <v>479</v>
      </c>
      <c r="D407" s="15"/>
      <c r="F407" s="15" t="s">
        <v>58</v>
      </c>
      <c r="G407" s="14" t="e">
        <f>+VLOOKUP(M407,#REF!,5,FALSE)</f>
        <v>#REF!</v>
      </c>
      <c r="H407" s="14" t="e">
        <f>+VLOOKUP(M407,#REF!,7,FALSE)</f>
        <v>#REF!</v>
      </c>
      <c r="M407" s="15" t="str">
        <f t="shared" si="258"/>
        <v>2026EG 2026GGEENSAMBLAJE DE MATERIAL ELECTORAL PARA SUFRAGIO, CODIFICACIÓN, ROTULADO Y EMBALAJE DE EQUIPOS INFORMÁTICOS ELECTORALES</v>
      </c>
      <c r="N407" s="15" t="s">
        <v>480</v>
      </c>
      <c r="Q407" s="16" t="s">
        <v>8</v>
      </c>
      <c r="R407" s="16" t="s">
        <v>60</v>
      </c>
      <c r="T407" s="14" t="str">
        <f t="shared" si="273"/>
        <v>2.3</v>
      </c>
      <c r="U407" s="17" t="s">
        <v>481</v>
      </c>
      <c r="V407" s="15" t="s">
        <v>482</v>
      </c>
      <c r="X407" s="14" t="s">
        <v>219</v>
      </c>
      <c r="Y407" s="18"/>
      <c r="Z407" s="19">
        <v>250000</v>
      </c>
      <c r="AA407" s="16">
        <v>1</v>
      </c>
      <c r="AB407" s="16"/>
      <c r="AC407" s="16"/>
      <c r="AD407" s="16"/>
      <c r="AE407" s="23"/>
      <c r="AF407" s="23"/>
      <c r="AG407" s="23"/>
      <c r="AH407" s="23"/>
      <c r="AI407" s="23"/>
      <c r="AJ407" s="23"/>
      <c r="AK407" s="23"/>
      <c r="AL407" s="23"/>
      <c r="AM407" s="19">
        <f t="shared" si="274"/>
        <v>250000</v>
      </c>
      <c r="AN407" s="26" t="s">
        <v>437</v>
      </c>
      <c r="AO407" s="50">
        <f t="shared" si="261"/>
        <v>250000</v>
      </c>
      <c r="AP407" s="50">
        <f t="shared" si="262"/>
        <v>0</v>
      </c>
      <c r="AQ407" s="50">
        <f t="shared" si="263"/>
        <v>0</v>
      </c>
      <c r="AR407" s="50">
        <f t="shared" si="264"/>
        <v>0</v>
      </c>
      <c r="AS407" s="50">
        <f t="shared" si="265"/>
        <v>0</v>
      </c>
      <c r="AT407" s="50">
        <f t="shared" si="266"/>
        <v>0</v>
      </c>
      <c r="AU407" s="50">
        <f t="shared" si="267"/>
        <v>0</v>
      </c>
      <c r="AV407" s="50">
        <f t="shared" si="268"/>
        <v>0</v>
      </c>
      <c r="AW407" s="50">
        <f t="shared" si="269"/>
        <v>0</v>
      </c>
      <c r="AX407" s="50">
        <f t="shared" si="270"/>
        <v>0</v>
      </c>
      <c r="AY407" s="50">
        <f t="shared" si="271"/>
        <v>0</v>
      </c>
      <c r="AZ407" s="50">
        <f t="shared" si="272"/>
        <v>0</v>
      </c>
      <c r="BA407" s="50">
        <f t="shared" si="259"/>
        <v>250000</v>
      </c>
      <c r="BB407" s="50">
        <f t="shared" si="260"/>
        <v>0</v>
      </c>
    </row>
    <row r="408" spans="2:54" x14ac:dyDescent="0.25">
      <c r="B408" s="14">
        <v>2026</v>
      </c>
      <c r="C408" s="14">
        <v>479</v>
      </c>
      <c r="D408" s="15"/>
      <c r="F408" s="15" t="s">
        <v>58</v>
      </c>
      <c r="G408" s="14" t="e">
        <f>+VLOOKUP(M408,#REF!,5,FALSE)</f>
        <v>#REF!</v>
      </c>
      <c r="H408" s="14" t="e">
        <f>+VLOOKUP(M408,#REF!,7,FALSE)</f>
        <v>#REF!</v>
      </c>
      <c r="M408" s="15" t="str">
        <f t="shared" si="258"/>
        <v>2026EG 2026GGEENSAMBLAJE DE MATERIAL ELECTORAL PARA SUFRAGIO, CODIFICACIÓN, ROTULADO Y EMBALAJE DE EQUIPOS INFORMÁTICOS ELECTORALES</v>
      </c>
      <c r="N408" s="15" t="s">
        <v>480</v>
      </c>
      <c r="Q408" s="16" t="s">
        <v>8</v>
      </c>
      <c r="R408" s="16" t="s">
        <v>60</v>
      </c>
      <c r="T408" s="14" t="str">
        <f t="shared" si="273"/>
        <v>2.3</v>
      </c>
      <c r="U408" s="17" t="s">
        <v>481</v>
      </c>
      <c r="V408" s="15" t="s">
        <v>483</v>
      </c>
      <c r="X408" s="14" t="s">
        <v>219</v>
      </c>
      <c r="Y408" s="18"/>
      <c r="Z408" s="19">
        <v>250000</v>
      </c>
      <c r="AA408" s="16">
        <v>1</v>
      </c>
      <c r="AB408" s="16"/>
      <c r="AC408" s="16"/>
      <c r="AD408" s="16"/>
      <c r="AE408" s="23"/>
      <c r="AF408" s="23"/>
      <c r="AG408" s="23"/>
      <c r="AH408" s="23"/>
      <c r="AI408" s="23"/>
      <c r="AJ408" s="23"/>
      <c r="AK408" s="23"/>
      <c r="AL408" s="23"/>
      <c r="AM408" s="19">
        <f t="shared" si="274"/>
        <v>250000</v>
      </c>
      <c r="AN408" s="26" t="s">
        <v>437</v>
      </c>
      <c r="AO408" s="50">
        <f t="shared" si="261"/>
        <v>250000</v>
      </c>
      <c r="AP408" s="50">
        <f t="shared" si="262"/>
        <v>0</v>
      </c>
      <c r="AQ408" s="50">
        <f t="shared" si="263"/>
        <v>0</v>
      </c>
      <c r="AR408" s="50">
        <f t="shared" si="264"/>
        <v>0</v>
      </c>
      <c r="AS408" s="50">
        <f t="shared" si="265"/>
        <v>0</v>
      </c>
      <c r="AT408" s="50">
        <f t="shared" si="266"/>
        <v>0</v>
      </c>
      <c r="AU408" s="50">
        <f t="shared" si="267"/>
        <v>0</v>
      </c>
      <c r="AV408" s="50">
        <f t="shared" si="268"/>
        <v>0</v>
      </c>
      <c r="AW408" s="50">
        <f t="shared" si="269"/>
        <v>0</v>
      </c>
      <c r="AX408" s="50">
        <f t="shared" si="270"/>
        <v>0</v>
      </c>
      <c r="AY408" s="50">
        <f t="shared" si="271"/>
        <v>0</v>
      </c>
      <c r="AZ408" s="50">
        <f t="shared" si="272"/>
        <v>0</v>
      </c>
      <c r="BA408" s="50">
        <f t="shared" si="259"/>
        <v>250000</v>
      </c>
      <c r="BB408" s="50">
        <f t="shared" si="260"/>
        <v>0</v>
      </c>
    </row>
    <row r="409" spans="2:54" x14ac:dyDescent="0.25">
      <c r="B409" s="14">
        <v>2026</v>
      </c>
      <c r="C409" s="14">
        <v>479</v>
      </c>
      <c r="D409" s="15"/>
      <c r="F409" s="15" t="s">
        <v>58</v>
      </c>
      <c r="G409" s="14" t="e">
        <f>+VLOOKUP(M409,#REF!,5,FALSE)</f>
        <v>#REF!</v>
      </c>
      <c r="H409" s="14" t="e">
        <f>+VLOOKUP(M409,#REF!,7,FALSE)</f>
        <v>#REF!</v>
      </c>
      <c r="M409" s="15" t="str">
        <f t="shared" si="258"/>
        <v>2026EG 2026GGEENSAMBLAJE DE MATERIAL ELECTORAL PARA SUFRAGIO, CODIFICACIÓN, ROTULADO Y EMBALAJE DE EQUIPOS INFORMÁTICOS ELECTORALES</v>
      </c>
      <c r="N409" s="15" t="s">
        <v>480</v>
      </c>
      <c r="Q409" s="16" t="s">
        <v>8</v>
      </c>
      <c r="R409" s="16" t="s">
        <v>60</v>
      </c>
      <c r="T409" s="14" t="str">
        <f t="shared" si="273"/>
        <v>2.3</v>
      </c>
      <c r="U409" s="17" t="s">
        <v>221</v>
      </c>
      <c r="V409" s="15" t="s">
        <v>222</v>
      </c>
      <c r="X409" s="14" t="s">
        <v>70</v>
      </c>
      <c r="Y409" s="18"/>
      <c r="Z409" s="19">
        <v>1.2</v>
      </c>
      <c r="AA409" s="16">
        <v>25125</v>
      </c>
      <c r="AB409" s="16"/>
      <c r="AC409" s="16"/>
      <c r="AD409" s="16"/>
      <c r="AE409" s="23"/>
      <c r="AF409" s="23"/>
      <c r="AG409" s="23"/>
      <c r="AH409" s="23"/>
      <c r="AI409" s="23"/>
      <c r="AJ409" s="23"/>
      <c r="AK409" s="23"/>
      <c r="AL409" s="23"/>
      <c r="AM409" s="19">
        <f t="shared" si="274"/>
        <v>30150</v>
      </c>
      <c r="AN409" s="26" t="s">
        <v>437</v>
      </c>
      <c r="AO409" s="50">
        <f t="shared" si="261"/>
        <v>30150</v>
      </c>
      <c r="AP409" s="50">
        <f t="shared" si="262"/>
        <v>0</v>
      </c>
      <c r="AQ409" s="50">
        <f t="shared" si="263"/>
        <v>0</v>
      </c>
      <c r="AR409" s="50">
        <f t="shared" si="264"/>
        <v>0</v>
      </c>
      <c r="AS409" s="50">
        <f t="shared" si="265"/>
        <v>0</v>
      </c>
      <c r="AT409" s="50">
        <f t="shared" si="266"/>
        <v>0</v>
      </c>
      <c r="AU409" s="50">
        <f t="shared" si="267"/>
        <v>0</v>
      </c>
      <c r="AV409" s="50">
        <f t="shared" si="268"/>
        <v>0</v>
      </c>
      <c r="AW409" s="50">
        <f t="shared" si="269"/>
        <v>0</v>
      </c>
      <c r="AX409" s="50">
        <f t="shared" si="270"/>
        <v>0</v>
      </c>
      <c r="AY409" s="50">
        <f t="shared" si="271"/>
        <v>0</v>
      </c>
      <c r="AZ409" s="50">
        <f t="shared" si="272"/>
        <v>0</v>
      </c>
      <c r="BA409" s="50">
        <f t="shared" si="259"/>
        <v>30150</v>
      </c>
      <c r="BB409" s="50">
        <f t="shared" si="260"/>
        <v>0</v>
      </c>
    </row>
    <row r="410" spans="2:54" x14ac:dyDescent="0.25">
      <c r="B410" s="14">
        <v>2026</v>
      </c>
      <c r="C410" s="14">
        <v>479</v>
      </c>
      <c r="D410" s="15"/>
      <c r="F410" s="15" t="s">
        <v>58</v>
      </c>
      <c r="G410" s="14" t="e">
        <f>+VLOOKUP(M410,#REF!,5,FALSE)</f>
        <v>#REF!</v>
      </c>
      <c r="H410" s="14" t="e">
        <f>+VLOOKUP(M410,#REF!,7,FALSE)</f>
        <v>#REF!</v>
      </c>
      <c r="M410" s="15" t="str">
        <f t="shared" si="258"/>
        <v>2026EG 2026GGEENSAMBLAJE DE MATERIAL ELECTORAL PARA SUFRAGIO, CODIFICACIÓN, ROTULADO Y EMBALAJE DE EQUIPOS INFORMÁTICOS ELECTORALES</v>
      </c>
      <c r="N410" s="15" t="s">
        <v>480</v>
      </c>
      <c r="Q410" s="16" t="s">
        <v>8</v>
      </c>
      <c r="R410" s="16" t="s">
        <v>60</v>
      </c>
      <c r="T410" s="14" t="str">
        <f t="shared" si="273"/>
        <v>2.3</v>
      </c>
      <c r="U410" s="17" t="s">
        <v>113</v>
      </c>
      <c r="V410" s="15" t="s">
        <v>223</v>
      </c>
      <c r="X410" s="14" t="s">
        <v>74</v>
      </c>
      <c r="Y410" s="18"/>
      <c r="Z410" s="19">
        <v>25000</v>
      </c>
      <c r="AA410" s="16">
        <v>1</v>
      </c>
      <c r="AB410" s="16"/>
      <c r="AC410" s="16"/>
      <c r="AD410" s="16"/>
      <c r="AE410" s="23"/>
      <c r="AF410" s="23"/>
      <c r="AG410" s="23"/>
      <c r="AH410" s="23"/>
      <c r="AI410" s="23"/>
      <c r="AJ410" s="23"/>
      <c r="AK410" s="23"/>
      <c r="AL410" s="23"/>
      <c r="AM410" s="19">
        <f t="shared" si="274"/>
        <v>25000</v>
      </c>
      <c r="AN410" s="26" t="s">
        <v>437</v>
      </c>
      <c r="AO410" s="50">
        <f t="shared" si="261"/>
        <v>25000</v>
      </c>
      <c r="AP410" s="50">
        <f t="shared" si="262"/>
        <v>0</v>
      </c>
      <c r="AQ410" s="50">
        <f t="shared" si="263"/>
        <v>0</v>
      </c>
      <c r="AR410" s="50">
        <f t="shared" si="264"/>
        <v>0</v>
      </c>
      <c r="AS410" s="50">
        <f t="shared" si="265"/>
        <v>0</v>
      </c>
      <c r="AT410" s="50">
        <f t="shared" si="266"/>
        <v>0</v>
      </c>
      <c r="AU410" s="50">
        <f t="shared" si="267"/>
        <v>0</v>
      </c>
      <c r="AV410" s="50">
        <f t="shared" si="268"/>
        <v>0</v>
      </c>
      <c r="AW410" s="50">
        <f t="shared" si="269"/>
        <v>0</v>
      </c>
      <c r="AX410" s="50">
        <f t="shared" si="270"/>
        <v>0</v>
      </c>
      <c r="AY410" s="50">
        <f t="shared" si="271"/>
        <v>0</v>
      </c>
      <c r="AZ410" s="50">
        <f t="shared" si="272"/>
        <v>0</v>
      </c>
      <c r="BA410" s="50">
        <f t="shared" si="259"/>
        <v>25000</v>
      </c>
      <c r="BB410" s="50">
        <f t="shared" si="260"/>
        <v>0</v>
      </c>
    </row>
    <row r="411" spans="2:54" x14ac:dyDescent="0.25">
      <c r="B411" s="14">
        <v>2026</v>
      </c>
      <c r="C411" s="14">
        <v>479</v>
      </c>
      <c r="D411" s="15"/>
      <c r="F411" s="15" t="s">
        <v>58</v>
      </c>
      <c r="G411" s="14" t="e">
        <f>+VLOOKUP(M411,#REF!,5,FALSE)</f>
        <v>#REF!</v>
      </c>
      <c r="H411" s="14" t="e">
        <f>+VLOOKUP(M411,#REF!,7,FALSE)</f>
        <v>#REF!</v>
      </c>
      <c r="M411" s="15" t="str">
        <f t="shared" si="258"/>
        <v>2026EG 2026GGEENSAMBLAJE DE MATERIAL ELECTORAL PARA SUFRAGIO, CODIFICACIÓN, ROTULADO Y EMBALAJE DE EQUIPOS INFORMÁTICOS ELECTORALES</v>
      </c>
      <c r="N411" s="15" t="s">
        <v>480</v>
      </c>
      <c r="Q411" s="16" t="s">
        <v>8</v>
      </c>
      <c r="R411" s="16" t="s">
        <v>60</v>
      </c>
      <c r="T411" s="14" t="str">
        <f t="shared" si="273"/>
        <v>2.3</v>
      </c>
      <c r="U411" s="17" t="s">
        <v>113</v>
      </c>
      <c r="V411" s="15" t="s">
        <v>224</v>
      </c>
      <c r="X411" s="14" t="s">
        <v>74</v>
      </c>
      <c r="Y411" s="18"/>
      <c r="Z411" s="19">
        <v>25000</v>
      </c>
      <c r="AA411" s="16"/>
      <c r="AB411" s="16">
        <v>1</v>
      </c>
      <c r="AC411" s="16"/>
      <c r="AD411" s="16"/>
      <c r="AE411" s="23"/>
      <c r="AF411" s="23"/>
      <c r="AG411" s="23"/>
      <c r="AH411" s="23"/>
      <c r="AI411" s="23"/>
      <c r="AJ411" s="23"/>
      <c r="AK411" s="23"/>
      <c r="AL411" s="23"/>
      <c r="AM411" s="19">
        <f t="shared" si="274"/>
        <v>25000</v>
      </c>
      <c r="AN411" s="26" t="s">
        <v>437</v>
      </c>
      <c r="AO411" s="50">
        <f t="shared" si="261"/>
        <v>0</v>
      </c>
      <c r="AP411" s="50">
        <f t="shared" si="262"/>
        <v>25000</v>
      </c>
      <c r="AQ411" s="50">
        <f t="shared" si="263"/>
        <v>0</v>
      </c>
      <c r="AR411" s="50">
        <f t="shared" si="264"/>
        <v>0</v>
      </c>
      <c r="AS411" s="50">
        <f t="shared" si="265"/>
        <v>0</v>
      </c>
      <c r="AT411" s="50">
        <f t="shared" si="266"/>
        <v>0</v>
      </c>
      <c r="AU411" s="50">
        <f t="shared" si="267"/>
        <v>0</v>
      </c>
      <c r="AV411" s="50">
        <f t="shared" si="268"/>
        <v>0</v>
      </c>
      <c r="AW411" s="50">
        <f t="shared" si="269"/>
        <v>0</v>
      </c>
      <c r="AX411" s="50">
        <f t="shared" si="270"/>
        <v>0</v>
      </c>
      <c r="AY411" s="50">
        <f t="shared" si="271"/>
        <v>0</v>
      </c>
      <c r="AZ411" s="50">
        <f t="shared" si="272"/>
        <v>0</v>
      </c>
      <c r="BA411" s="50">
        <f t="shared" si="259"/>
        <v>25000</v>
      </c>
      <c r="BB411" s="50">
        <f t="shared" si="260"/>
        <v>0</v>
      </c>
    </row>
    <row r="412" spans="2:54" x14ac:dyDescent="0.25">
      <c r="B412" s="14">
        <v>2026</v>
      </c>
      <c r="C412" s="14">
        <v>479</v>
      </c>
      <c r="D412" s="15"/>
      <c r="F412" s="15" t="s">
        <v>58</v>
      </c>
      <c r="G412" s="14" t="e">
        <f>+VLOOKUP(M412,#REF!,5,FALSE)</f>
        <v>#REF!</v>
      </c>
      <c r="H412" s="14" t="e">
        <f>+VLOOKUP(M412,#REF!,7,FALSE)</f>
        <v>#REF!</v>
      </c>
      <c r="M412" s="15" t="str">
        <f t="shared" si="258"/>
        <v>2026EG 2026GGEENSAMBLAJE DE MATERIAL ELECTORAL PARA SUFRAGIO, CODIFICACIÓN, ROTULADO Y EMBALAJE DE EQUIPOS INFORMÁTICOS ELECTORALES</v>
      </c>
      <c r="N412" s="15" t="s">
        <v>480</v>
      </c>
      <c r="Q412" s="16" t="s">
        <v>8</v>
      </c>
      <c r="R412" s="16" t="s">
        <v>60</v>
      </c>
      <c r="T412" s="14" t="str">
        <f t="shared" si="273"/>
        <v>2.3</v>
      </c>
      <c r="U412" s="17" t="s">
        <v>113</v>
      </c>
      <c r="V412" s="15" t="s">
        <v>225</v>
      </c>
      <c r="X412" s="14" t="s">
        <v>74</v>
      </c>
      <c r="Y412" s="18"/>
      <c r="Z412" s="19">
        <v>33000</v>
      </c>
      <c r="AA412" s="16"/>
      <c r="AB412" s="16">
        <v>1</v>
      </c>
      <c r="AC412" s="16"/>
      <c r="AD412" s="16"/>
      <c r="AE412" s="23"/>
      <c r="AF412" s="23"/>
      <c r="AG412" s="23"/>
      <c r="AH412" s="23"/>
      <c r="AI412" s="23"/>
      <c r="AJ412" s="23"/>
      <c r="AK412" s="23"/>
      <c r="AL412" s="23"/>
      <c r="AM412" s="19">
        <f t="shared" si="274"/>
        <v>33000</v>
      </c>
      <c r="AN412" s="26" t="s">
        <v>437</v>
      </c>
      <c r="AO412" s="50">
        <f t="shared" si="261"/>
        <v>0</v>
      </c>
      <c r="AP412" s="50">
        <f t="shared" si="262"/>
        <v>33000</v>
      </c>
      <c r="AQ412" s="50">
        <f t="shared" si="263"/>
        <v>0</v>
      </c>
      <c r="AR412" s="50">
        <f t="shared" si="264"/>
        <v>0</v>
      </c>
      <c r="AS412" s="50">
        <f t="shared" si="265"/>
        <v>0</v>
      </c>
      <c r="AT412" s="50">
        <f t="shared" si="266"/>
        <v>0</v>
      </c>
      <c r="AU412" s="50">
        <f t="shared" si="267"/>
        <v>0</v>
      </c>
      <c r="AV412" s="50">
        <f t="shared" si="268"/>
        <v>0</v>
      </c>
      <c r="AW412" s="50">
        <f t="shared" si="269"/>
        <v>0</v>
      </c>
      <c r="AX412" s="50">
        <f t="shared" si="270"/>
        <v>0</v>
      </c>
      <c r="AY412" s="50">
        <f t="shared" si="271"/>
        <v>0</v>
      </c>
      <c r="AZ412" s="50">
        <f t="shared" si="272"/>
        <v>0</v>
      </c>
      <c r="BA412" s="50">
        <f t="shared" si="259"/>
        <v>33000</v>
      </c>
      <c r="BB412" s="50">
        <f t="shared" si="260"/>
        <v>0</v>
      </c>
    </row>
    <row r="413" spans="2:54" x14ac:dyDescent="0.25">
      <c r="B413" s="14">
        <v>2026</v>
      </c>
      <c r="C413" s="14">
        <v>479</v>
      </c>
      <c r="D413" s="15"/>
      <c r="F413" s="15" t="s">
        <v>58</v>
      </c>
      <c r="G413" s="14" t="e">
        <f>+VLOOKUP(M413,#REF!,5,FALSE)</f>
        <v>#REF!</v>
      </c>
      <c r="H413" s="14" t="e">
        <f>+VLOOKUP(M413,#REF!,7,FALSE)</f>
        <v>#REF!</v>
      </c>
      <c r="M413" s="15" t="str">
        <f t="shared" si="258"/>
        <v>2026EG 2026GGEENSAMBLAJE DE MATERIAL ELECTORAL PARA SUFRAGIO, CODIFICACIÓN, ROTULADO Y EMBALAJE DE EQUIPOS INFORMÁTICOS ELECTORALES</v>
      </c>
      <c r="N413" s="15" t="s">
        <v>480</v>
      </c>
      <c r="Q413" s="16" t="s">
        <v>8</v>
      </c>
      <c r="R413" s="16" t="s">
        <v>60</v>
      </c>
      <c r="T413" s="14" t="str">
        <f t="shared" si="273"/>
        <v>2.3</v>
      </c>
      <c r="U413" s="17" t="s">
        <v>67</v>
      </c>
      <c r="V413" s="15" t="s">
        <v>226</v>
      </c>
      <c r="X413" s="14" t="s">
        <v>74</v>
      </c>
      <c r="Y413" s="18"/>
      <c r="Z413" s="19">
        <v>6000</v>
      </c>
      <c r="AA413" s="16">
        <v>3</v>
      </c>
      <c r="AB413" s="16">
        <v>3</v>
      </c>
      <c r="AC413" s="16"/>
      <c r="AD413" s="16"/>
      <c r="AE413" s="23"/>
      <c r="AF413" s="23"/>
      <c r="AG413" s="23"/>
      <c r="AH413" s="23"/>
      <c r="AI413" s="23"/>
      <c r="AJ413" s="23"/>
      <c r="AK413" s="23"/>
      <c r="AL413" s="23"/>
      <c r="AM413" s="19">
        <f t="shared" si="274"/>
        <v>36000</v>
      </c>
      <c r="AN413" s="26" t="s">
        <v>437</v>
      </c>
      <c r="AO413" s="50">
        <f t="shared" si="261"/>
        <v>18000</v>
      </c>
      <c r="AP413" s="50">
        <f t="shared" si="262"/>
        <v>18000</v>
      </c>
      <c r="AQ413" s="50">
        <f t="shared" si="263"/>
        <v>0</v>
      </c>
      <c r="AR413" s="50">
        <f t="shared" si="264"/>
        <v>0</v>
      </c>
      <c r="AS413" s="50">
        <f t="shared" si="265"/>
        <v>0</v>
      </c>
      <c r="AT413" s="50">
        <f t="shared" si="266"/>
        <v>0</v>
      </c>
      <c r="AU413" s="50">
        <f t="shared" si="267"/>
        <v>0</v>
      </c>
      <c r="AV413" s="50">
        <f t="shared" si="268"/>
        <v>0</v>
      </c>
      <c r="AW413" s="50">
        <f t="shared" si="269"/>
        <v>0</v>
      </c>
      <c r="AX413" s="50">
        <f t="shared" si="270"/>
        <v>0</v>
      </c>
      <c r="AY413" s="50">
        <f t="shared" si="271"/>
        <v>0</v>
      </c>
      <c r="AZ413" s="50">
        <f t="shared" si="272"/>
        <v>0</v>
      </c>
      <c r="BA413" s="50">
        <f t="shared" si="259"/>
        <v>36000</v>
      </c>
      <c r="BB413" s="50">
        <f t="shared" si="260"/>
        <v>0</v>
      </c>
    </row>
    <row r="414" spans="2:54" x14ac:dyDescent="0.25">
      <c r="B414" s="14">
        <v>2026</v>
      </c>
      <c r="C414" s="14">
        <v>479</v>
      </c>
      <c r="D414" s="15"/>
      <c r="F414" s="15" t="s">
        <v>58</v>
      </c>
      <c r="G414" s="14" t="e">
        <f>+VLOOKUP(M414,#REF!,5,FALSE)</f>
        <v>#REF!</v>
      </c>
      <c r="H414" s="14" t="e">
        <f>+VLOOKUP(M414,#REF!,7,FALSE)</f>
        <v>#REF!</v>
      </c>
      <c r="M414" s="15" t="str">
        <f t="shared" si="258"/>
        <v>2026EG 2026GGEREPLIEGUE DE MATERIALES ELECTORALES Y EQUIPOS INFORMÁTICOS ELECTORALES Y DE CAPACITACIÓN</v>
      </c>
      <c r="N414" s="15" t="s">
        <v>227</v>
      </c>
      <c r="Q414" s="16" t="s">
        <v>8</v>
      </c>
      <c r="R414" s="16" t="s">
        <v>60</v>
      </c>
      <c r="T414" s="14" t="str">
        <f t="shared" si="273"/>
        <v>2.3</v>
      </c>
      <c r="U414" s="17" t="s">
        <v>67</v>
      </c>
      <c r="V414" s="15" t="s">
        <v>226</v>
      </c>
      <c r="X414" s="14" t="s">
        <v>74</v>
      </c>
      <c r="Y414" s="18"/>
      <c r="Z414" s="19">
        <v>6000</v>
      </c>
      <c r="AA414" s="16"/>
      <c r="AB414" s="16"/>
      <c r="AC414" s="16">
        <v>3</v>
      </c>
      <c r="AD414" s="16">
        <v>3</v>
      </c>
      <c r="AE414" s="23"/>
      <c r="AF414" s="23"/>
      <c r="AG414" s="23"/>
      <c r="AH414" s="23"/>
      <c r="AI414" s="23"/>
      <c r="AJ414" s="23"/>
      <c r="AK414" s="23"/>
      <c r="AL414" s="23"/>
      <c r="AM414" s="19">
        <f t="shared" si="274"/>
        <v>36000</v>
      </c>
      <c r="AN414" s="26" t="s">
        <v>437</v>
      </c>
      <c r="AO414" s="50">
        <f t="shared" si="261"/>
        <v>0</v>
      </c>
      <c r="AP414" s="50">
        <f t="shared" si="262"/>
        <v>0</v>
      </c>
      <c r="AQ414" s="50">
        <f t="shared" si="263"/>
        <v>18000</v>
      </c>
      <c r="AR414" s="50">
        <f t="shared" si="264"/>
        <v>18000</v>
      </c>
      <c r="AS414" s="50">
        <f t="shared" si="265"/>
        <v>0</v>
      </c>
      <c r="AT414" s="50">
        <f t="shared" si="266"/>
        <v>0</v>
      </c>
      <c r="AU414" s="50">
        <f t="shared" si="267"/>
        <v>0</v>
      </c>
      <c r="AV414" s="50">
        <f t="shared" si="268"/>
        <v>0</v>
      </c>
      <c r="AW414" s="50">
        <f t="shared" si="269"/>
        <v>0</v>
      </c>
      <c r="AX414" s="50">
        <f t="shared" si="270"/>
        <v>0</v>
      </c>
      <c r="AY414" s="50">
        <f t="shared" si="271"/>
        <v>0</v>
      </c>
      <c r="AZ414" s="50">
        <f t="shared" si="272"/>
        <v>0</v>
      </c>
      <c r="BA414" s="50">
        <f t="shared" si="259"/>
        <v>36000</v>
      </c>
      <c r="BB414" s="50">
        <f t="shared" si="260"/>
        <v>0</v>
      </c>
    </row>
    <row r="415" spans="2:54" x14ac:dyDescent="0.25">
      <c r="B415" s="14">
        <v>2026</v>
      </c>
      <c r="C415" s="14">
        <v>479</v>
      </c>
      <c r="D415" s="15"/>
      <c r="F415" s="15" t="s">
        <v>58</v>
      </c>
      <c r="G415" s="14" t="e">
        <f>+VLOOKUP(M415,#REF!,5,FALSE)</f>
        <v>#REF!</v>
      </c>
      <c r="H415" s="14" t="e">
        <f>+VLOOKUP(M415,#REF!,7,FALSE)</f>
        <v>#REF!</v>
      </c>
      <c r="M415" s="15" t="str">
        <f t="shared" si="258"/>
        <v>2026EG 2026GGEENSAMBLAJE DE MATERIAL ELECTORAL PARA SUFRAGIO, CODIFICACIÓN, ROTULADO Y EMBALAJE DE EQUIPOS INFORMÁTICOS ELECTORALES</v>
      </c>
      <c r="N415" s="15" t="s">
        <v>480</v>
      </c>
      <c r="Q415" s="16" t="s">
        <v>8</v>
      </c>
      <c r="R415" s="16" t="s">
        <v>60</v>
      </c>
      <c r="T415" s="14" t="str">
        <f t="shared" si="273"/>
        <v>2.3</v>
      </c>
      <c r="U415" s="17" t="s">
        <v>113</v>
      </c>
      <c r="V415" s="15" t="s">
        <v>229</v>
      </c>
      <c r="X415" s="14" t="s">
        <v>74</v>
      </c>
      <c r="Y415" s="18"/>
      <c r="Z415" s="19">
        <v>25000</v>
      </c>
      <c r="AA415" s="16"/>
      <c r="AB415" s="16">
        <v>1</v>
      </c>
      <c r="AC415" s="16"/>
      <c r="AD415" s="16"/>
      <c r="AE415" s="23"/>
      <c r="AF415" s="23"/>
      <c r="AG415" s="23"/>
      <c r="AH415" s="23"/>
      <c r="AI415" s="23"/>
      <c r="AJ415" s="23"/>
      <c r="AK415" s="23"/>
      <c r="AL415" s="23"/>
      <c r="AM415" s="19">
        <f t="shared" si="274"/>
        <v>25000</v>
      </c>
      <c r="AN415" s="26" t="s">
        <v>437</v>
      </c>
      <c r="AO415" s="50">
        <f t="shared" si="261"/>
        <v>0</v>
      </c>
      <c r="AP415" s="50">
        <f t="shared" si="262"/>
        <v>25000</v>
      </c>
      <c r="AQ415" s="50">
        <f t="shared" si="263"/>
        <v>0</v>
      </c>
      <c r="AR415" s="50">
        <f t="shared" si="264"/>
        <v>0</v>
      </c>
      <c r="AS415" s="50">
        <f t="shared" si="265"/>
        <v>0</v>
      </c>
      <c r="AT415" s="50">
        <f t="shared" si="266"/>
        <v>0</v>
      </c>
      <c r="AU415" s="50">
        <f t="shared" si="267"/>
        <v>0</v>
      </c>
      <c r="AV415" s="50">
        <f t="shared" si="268"/>
        <v>0</v>
      </c>
      <c r="AW415" s="50">
        <f t="shared" si="269"/>
        <v>0</v>
      </c>
      <c r="AX415" s="50">
        <f t="shared" si="270"/>
        <v>0</v>
      </c>
      <c r="AY415" s="50">
        <f t="shared" si="271"/>
        <v>0</v>
      </c>
      <c r="AZ415" s="50">
        <f t="shared" si="272"/>
        <v>0</v>
      </c>
      <c r="BA415" s="50">
        <f t="shared" si="259"/>
        <v>25000</v>
      </c>
      <c r="BB415" s="50">
        <f t="shared" si="260"/>
        <v>0</v>
      </c>
    </row>
    <row r="416" spans="2:54" x14ac:dyDescent="0.25">
      <c r="B416" s="14">
        <v>2026</v>
      </c>
      <c r="C416" s="14">
        <v>479</v>
      </c>
      <c r="D416" s="15"/>
      <c r="F416" s="15" t="s">
        <v>58</v>
      </c>
      <c r="G416" s="14" t="e">
        <f>+VLOOKUP(M416,#REF!,5,FALSE)</f>
        <v>#REF!</v>
      </c>
      <c r="H416" s="14" t="e">
        <f>+VLOOKUP(M416,#REF!,7,FALSE)</f>
        <v>#REF!</v>
      </c>
      <c r="M416" s="15" t="str">
        <f t="shared" si="258"/>
        <v>2026EG 2026GGEENSAMBLAJE DE MATERIAL ELECTORAL PARA SUFRAGIO, CODIFICACIÓN, ROTULADO Y EMBALAJE DE EQUIPOS INFORMÁTICOS ELECTORALES</v>
      </c>
      <c r="N416" s="15" t="s">
        <v>480</v>
      </c>
      <c r="Q416" s="16" t="s">
        <v>8</v>
      </c>
      <c r="R416" s="16" t="s">
        <v>60</v>
      </c>
      <c r="T416" s="14" t="str">
        <f t="shared" si="273"/>
        <v>2.3</v>
      </c>
      <c r="U416" s="17" t="s">
        <v>230</v>
      </c>
      <c r="V416" s="15" t="s">
        <v>231</v>
      </c>
      <c r="X416" s="14" t="s">
        <v>74</v>
      </c>
      <c r="Y416" s="18"/>
      <c r="Z416" s="19">
        <v>30000</v>
      </c>
      <c r="AA416" s="16">
        <v>1</v>
      </c>
      <c r="AB416" s="16">
        <v>1</v>
      </c>
      <c r="AC416" s="16"/>
      <c r="AD416" s="16"/>
      <c r="AE416" s="23"/>
      <c r="AF416" s="23"/>
      <c r="AG416" s="23"/>
      <c r="AH416" s="23"/>
      <c r="AI416" s="23"/>
      <c r="AJ416" s="23"/>
      <c r="AK416" s="23"/>
      <c r="AL416" s="23"/>
      <c r="AM416" s="19">
        <f t="shared" si="274"/>
        <v>60000</v>
      </c>
      <c r="AN416" s="26" t="s">
        <v>437</v>
      </c>
      <c r="AO416" s="50">
        <f t="shared" si="261"/>
        <v>30000</v>
      </c>
      <c r="AP416" s="50">
        <f t="shared" si="262"/>
        <v>30000</v>
      </c>
      <c r="AQ416" s="50">
        <f t="shared" si="263"/>
        <v>0</v>
      </c>
      <c r="AR416" s="50">
        <f t="shared" si="264"/>
        <v>0</v>
      </c>
      <c r="AS416" s="50">
        <f t="shared" si="265"/>
        <v>0</v>
      </c>
      <c r="AT416" s="50">
        <f t="shared" si="266"/>
        <v>0</v>
      </c>
      <c r="AU416" s="50">
        <f t="shared" si="267"/>
        <v>0</v>
      </c>
      <c r="AV416" s="50">
        <f t="shared" si="268"/>
        <v>0</v>
      </c>
      <c r="AW416" s="50">
        <f t="shared" si="269"/>
        <v>0</v>
      </c>
      <c r="AX416" s="50">
        <f t="shared" si="270"/>
        <v>0</v>
      </c>
      <c r="AY416" s="50">
        <f t="shared" si="271"/>
        <v>0</v>
      </c>
      <c r="AZ416" s="50">
        <f t="shared" si="272"/>
        <v>0</v>
      </c>
      <c r="BA416" s="50">
        <f t="shared" si="259"/>
        <v>60000</v>
      </c>
      <c r="BB416" s="50">
        <f t="shared" si="260"/>
        <v>0</v>
      </c>
    </row>
    <row r="417" spans="2:54" x14ac:dyDescent="0.25">
      <c r="B417" s="14">
        <v>2026</v>
      </c>
      <c r="C417" s="14">
        <v>479</v>
      </c>
      <c r="D417" s="15"/>
      <c r="F417" s="15" t="s">
        <v>58</v>
      </c>
      <c r="G417" s="14" t="e">
        <f>+VLOOKUP(M417,#REF!,5,FALSE)</f>
        <v>#REF!</v>
      </c>
      <c r="H417" s="14" t="e">
        <f>+VLOOKUP(M417,#REF!,7,FALSE)</f>
        <v>#REF!</v>
      </c>
      <c r="M417" s="15" t="str">
        <f t="shared" si="258"/>
        <v>2026EG 2026GGEENSAMBLAJE DE MATERIAL ELECTORAL PARA SUFRAGIO, CODIFICACIÓN, ROTULADO Y EMBALAJE DE EQUIPOS INFORMÁTICOS ELECTORALES</v>
      </c>
      <c r="N417" s="15" t="s">
        <v>480</v>
      </c>
      <c r="Q417" s="16" t="s">
        <v>8</v>
      </c>
      <c r="R417" s="16" t="s">
        <v>60</v>
      </c>
      <c r="T417" s="14" t="str">
        <f t="shared" si="273"/>
        <v>2.3</v>
      </c>
      <c r="U417" s="17" t="s">
        <v>230</v>
      </c>
      <c r="V417" s="15" t="s">
        <v>231</v>
      </c>
      <c r="X417" s="14" t="s">
        <v>74</v>
      </c>
      <c r="Y417" s="18"/>
      <c r="Z417" s="19">
        <v>30000</v>
      </c>
      <c r="AA417" s="16"/>
      <c r="AB417" s="16"/>
      <c r="AC417" s="16">
        <v>1</v>
      </c>
      <c r="AD417" s="16"/>
      <c r="AE417" s="23"/>
      <c r="AF417" s="23"/>
      <c r="AG417" s="23"/>
      <c r="AH417" s="23"/>
      <c r="AI417" s="23"/>
      <c r="AJ417" s="23"/>
      <c r="AK417" s="23"/>
      <c r="AL417" s="23"/>
      <c r="AM417" s="19">
        <f t="shared" si="274"/>
        <v>30000</v>
      </c>
      <c r="AN417" s="26" t="s">
        <v>437</v>
      </c>
      <c r="AO417" s="50">
        <f t="shared" si="261"/>
        <v>0</v>
      </c>
      <c r="AP417" s="50">
        <f t="shared" si="262"/>
        <v>0</v>
      </c>
      <c r="AQ417" s="50">
        <f t="shared" si="263"/>
        <v>30000</v>
      </c>
      <c r="AR417" s="50">
        <f t="shared" si="264"/>
        <v>0</v>
      </c>
      <c r="AS417" s="50">
        <f t="shared" si="265"/>
        <v>0</v>
      </c>
      <c r="AT417" s="50">
        <f t="shared" si="266"/>
        <v>0</v>
      </c>
      <c r="AU417" s="50">
        <f t="shared" si="267"/>
        <v>0</v>
      </c>
      <c r="AV417" s="50">
        <f t="shared" si="268"/>
        <v>0</v>
      </c>
      <c r="AW417" s="50">
        <f t="shared" si="269"/>
        <v>0</v>
      </c>
      <c r="AX417" s="50">
        <f t="shared" si="270"/>
        <v>0</v>
      </c>
      <c r="AY417" s="50">
        <f t="shared" si="271"/>
        <v>0</v>
      </c>
      <c r="AZ417" s="50">
        <f t="shared" si="272"/>
        <v>0</v>
      </c>
      <c r="BA417" s="50">
        <f t="shared" si="259"/>
        <v>30000</v>
      </c>
      <c r="BB417" s="50">
        <f t="shared" si="260"/>
        <v>0</v>
      </c>
    </row>
    <row r="418" spans="2:54" x14ac:dyDescent="0.25">
      <c r="B418" s="14">
        <v>2026</v>
      </c>
      <c r="C418" s="14">
        <v>479</v>
      </c>
      <c r="D418" s="15"/>
      <c r="F418" s="15" t="s">
        <v>58</v>
      </c>
      <c r="G418" s="14" t="e">
        <f>+VLOOKUP(M418,#REF!,5,FALSE)</f>
        <v>#REF!</v>
      </c>
      <c r="H418" s="14" t="e">
        <f>+VLOOKUP(M418,#REF!,7,FALSE)</f>
        <v>#REF!</v>
      </c>
      <c r="M418" s="15" t="str">
        <f t="shared" si="258"/>
        <v>2026EG 2026GGEREPLIEGUE DE MATERIALES ELECTORALES Y EQUIPOS INFORMÁTICOS ELECTORALES Y DE CAPACITACIÓN</v>
      </c>
      <c r="N418" s="15" t="s">
        <v>227</v>
      </c>
      <c r="Q418" s="16" t="s">
        <v>8</v>
      </c>
      <c r="R418" s="16" t="s">
        <v>60</v>
      </c>
      <c r="T418" s="14" t="str">
        <f t="shared" si="273"/>
        <v>2.3</v>
      </c>
      <c r="U418" s="17" t="s">
        <v>230</v>
      </c>
      <c r="V418" s="15" t="s">
        <v>231</v>
      </c>
      <c r="X418" s="14" t="s">
        <v>74</v>
      </c>
      <c r="Y418" s="18"/>
      <c r="Z418" s="19">
        <v>30000</v>
      </c>
      <c r="AA418" s="16"/>
      <c r="AB418" s="16"/>
      <c r="AC418" s="16"/>
      <c r="AD418" s="16">
        <v>1</v>
      </c>
      <c r="AE418" s="23"/>
      <c r="AF418" s="23"/>
      <c r="AG418" s="23"/>
      <c r="AH418" s="23"/>
      <c r="AI418" s="23"/>
      <c r="AJ418" s="23"/>
      <c r="AK418" s="23"/>
      <c r="AL418" s="23"/>
      <c r="AM418" s="19">
        <f t="shared" si="274"/>
        <v>30000</v>
      </c>
      <c r="AN418" s="26" t="s">
        <v>437</v>
      </c>
      <c r="AO418" s="50">
        <f t="shared" si="261"/>
        <v>0</v>
      </c>
      <c r="AP418" s="50">
        <f t="shared" si="262"/>
        <v>0</v>
      </c>
      <c r="AQ418" s="50">
        <f t="shared" si="263"/>
        <v>0</v>
      </c>
      <c r="AR418" s="50">
        <f t="shared" si="264"/>
        <v>30000</v>
      </c>
      <c r="AS418" s="50">
        <f t="shared" si="265"/>
        <v>0</v>
      </c>
      <c r="AT418" s="50">
        <f t="shared" si="266"/>
        <v>0</v>
      </c>
      <c r="AU418" s="50">
        <f t="shared" si="267"/>
        <v>0</v>
      </c>
      <c r="AV418" s="50">
        <f t="shared" si="268"/>
        <v>0</v>
      </c>
      <c r="AW418" s="50">
        <f t="shared" si="269"/>
        <v>0</v>
      </c>
      <c r="AX418" s="50">
        <f t="shared" si="270"/>
        <v>0</v>
      </c>
      <c r="AY418" s="50">
        <f t="shared" si="271"/>
        <v>0</v>
      </c>
      <c r="AZ418" s="50">
        <f t="shared" si="272"/>
        <v>0</v>
      </c>
      <c r="BA418" s="50">
        <f t="shared" si="259"/>
        <v>30000</v>
      </c>
      <c r="BB418" s="50">
        <f t="shared" si="260"/>
        <v>0</v>
      </c>
    </row>
    <row r="419" spans="2:54" x14ac:dyDescent="0.25">
      <c r="B419" s="14">
        <v>2026</v>
      </c>
      <c r="C419" s="14">
        <v>479</v>
      </c>
      <c r="D419" s="15"/>
      <c r="F419" s="15" t="s">
        <v>58</v>
      </c>
      <c r="G419" s="14" t="e">
        <f>+VLOOKUP(M419,#REF!,5,FALSE)</f>
        <v>#REF!</v>
      </c>
      <c r="H419" s="14" t="e">
        <f>+VLOOKUP(M419,#REF!,7,FALSE)</f>
        <v>#REF!</v>
      </c>
      <c r="M419" s="15" t="str">
        <f t="shared" si="258"/>
        <v>2026EG 2026GGEENSAMBLAJE DE MATERIAL ELECTORAL DE CAPACITACIÓN, CODIFICACIÓN, ROTULADO Y EMBALAJE DE EQUIPOS INFORMÁTICOS ELECTORALES</v>
      </c>
      <c r="N419" s="15" t="s">
        <v>232</v>
      </c>
      <c r="Q419" s="16" t="s">
        <v>8</v>
      </c>
      <c r="R419" s="16" t="s">
        <v>60</v>
      </c>
      <c r="T419" s="14" t="str">
        <f t="shared" si="273"/>
        <v>2.3</v>
      </c>
      <c r="U419" s="17" t="s">
        <v>230</v>
      </c>
      <c r="V419" s="15" t="s">
        <v>233</v>
      </c>
      <c r="X419" s="14" t="s">
        <v>74</v>
      </c>
      <c r="Y419" s="18"/>
      <c r="Z419" s="19">
        <v>80000</v>
      </c>
      <c r="AA419" s="16">
        <v>1</v>
      </c>
      <c r="AB419" s="16">
        <v>1</v>
      </c>
      <c r="AC419" s="16"/>
      <c r="AD419" s="16"/>
      <c r="AE419" s="23"/>
      <c r="AF419" s="23"/>
      <c r="AG419" s="23"/>
      <c r="AH419" s="23"/>
      <c r="AI419" s="23"/>
      <c r="AJ419" s="23"/>
      <c r="AK419" s="23"/>
      <c r="AL419" s="23"/>
      <c r="AM419" s="19">
        <f t="shared" si="274"/>
        <v>160000</v>
      </c>
      <c r="AN419" s="26" t="s">
        <v>437</v>
      </c>
      <c r="AO419" s="50">
        <f t="shared" si="261"/>
        <v>80000</v>
      </c>
      <c r="AP419" s="50">
        <f t="shared" si="262"/>
        <v>80000</v>
      </c>
      <c r="AQ419" s="50">
        <f t="shared" si="263"/>
        <v>0</v>
      </c>
      <c r="AR419" s="50">
        <f t="shared" si="264"/>
        <v>0</v>
      </c>
      <c r="AS419" s="50">
        <f t="shared" si="265"/>
        <v>0</v>
      </c>
      <c r="AT419" s="50">
        <f t="shared" si="266"/>
        <v>0</v>
      </c>
      <c r="AU419" s="50">
        <f t="shared" si="267"/>
        <v>0</v>
      </c>
      <c r="AV419" s="50">
        <f t="shared" si="268"/>
        <v>0</v>
      </c>
      <c r="AW419" s="50">
        <f t="shared" si="269"/>
        <v>0</v>
      </c>
      <c r="AX419" s="50">
        <f t="shared" si="270"/>
        <v>0</v>
      </c>
      <c r="AY419" s="50">
        <f t="shared" si="271"/>
        <v>0</v>
      </c>
      <c r="AZ419" s="50">
        <f t="shared" si="272"/>
        <v>0</v>
      </c>
      <c r="BA419" s="50">
        <f t="shared" si="259"/>
        <v>160000</v>
      </c>
      <c r="BB419" s="50">
        <f t="shared" si="260"/>
        <v>0</v>
      </c>
    </row>
    <row r="420" spans="2:54" x14ac:dyDescent="0.25">
      <c r="B420" s="14">
        <v>2026</v>
      </c>
      <c r="C420" s="14">
        <v>479</v>
      </c>
      <c r="D420" s="15"/>
      <c r="F420" s="15" t="s">
        <v>58</v>
      </c>
      <c r="G420" s="14" t="e">
        <f>+VLOOKUP(M420,#REF!,5,FALSE)</f>
        <v>#REF!</v>
      </c>
      <c r="H420" s="14" t="e">
        <f>+VLOOKUP(M420,#REF!,7,FALSE)</f>
        <v>#REF!</v>
      </c>
      <c r="M420" s="15" t="str">
        <f t="shared" si="258"/>
        <v>2026EG 2026GGEENSAMBLAJE DE MATERIAL ELECTORAL PARA SUFRAGIO, CODIFICACIÓN, ROTULADO Y EMBALAJE DE EQUIPOS INFORMÁTICOS ELECTORALES</v>
      </c>
      <c r="N420" s="15" t="s">
        <v>480</v>
      </c>
      <c r="Q420" s="16" t="s">
        <v>8</v>
      </c>
      <c r="R420" s="16" t="s">
        <v>60</v>
      </c>
      <c r="T420" s="14" t="str">
        <f t="shared" si="273"/>
        <v>2.3</v>
      </c>
      <c r="U420" s="17" t="s">
        <v>230</v>
      </c>
      <c r="V420" s="15" t="s">
        <v>233</v>
      </c>
      <c r="X420" s="14" t="s">
        <v>74</v>
      </c>
      <c r="Y420" s="18"/>
      <c r="Z420" s="19">
        <v>80000</v>
      </c>
      <c r="AA420" s="16"/>
      <c r="AB420" s="16"/>
      <c r="AC420" s="16">
        <v>1</v>
      </c>
      <c r="AD420" s="16"/>
      <c r="AE420" s="23"/>
      <c r="AF420" s="23"/>
      <c r="AG420" s="23"/>
      <c r="AH420" s="23"/>
      <c r="AI420" s="23"/>
      <c r="AJ420" s="23"/>
      <c r="AK420" s="23"/>
      <c r="AL420" s="23"/>
      <c r="AM420" s="19">
        <f t="shared" si="274"/>
        <v>80000</v>
      </c>
      <c r="AN420" s="26" t="s">
        <v>437</v>
      </c>
      <c r="AO420" s="50">
        <f t="shared" si="261"/>
        <v>0</v>
      </c>
      <c r="AP420" s="50">
        <f t="shared" si="262"/>
        <v>0</v>
      </c>
      <c r="AQ420" s="50">
        <f t="shared" si="263"/>
        <v>80000</v>
      </c>
      <c r="AR420" s="50">
        <f t="shared" si="264"/>
        <v>0</v>
      </c>
      <c r="AS420" s="50">
        <f t="shared" si="265"/>
        <v>0</v>
      </c>
      <c r="AT420" s="50">
        <f t="shared" si="266"/>
        <v>0</v>
      </c>
      <c r="AU420" s="50">
        <f t="shared" si="267"/>
        <v>0</v>
      </c>
      <c r="AV420" s="50">
        <f t="shared" si="268"/>
        <v>0</v>
      </c>
      <c r="AW420" s="50">
        <f t="shared" si="269"/>
        <v>0</v>
      </c>
      <c r="AX420" s="50">
        <f t="shared" si="270"/>
        <v>0</v>
      </c>
      <c r="AY420" s="50">
        <f t="shared" si="271"/>
        <v>0</v>
      </c>
      <c r="AZ420" s="50">
        <f t="shared" si="272"/>
        <v>0</v>
      </c>
      <c r="BA420" s="50">
        <f t="shared" si="259"/>
        <v>80000</v>
      </c>
      <c r="BB420" s="50">
        <f t="shared" si="260"/>
        <v>0</v>
      </c>
    </row>
    <row r="421" spans="2:54" x14ac:dyDescent="0.25">
      <c r="B421" s="14">
        <v>2026</v>
      </c>
      <c r="C421" s="14">
        <v>479</v>
      </c>
      <c r="D421" s="15"/>
      <c r="F421" s="15" t="s">
        <v>58</v>
      </c>
      <c r="G421" s="14" t="e">
        <f>+VLOOKUP(M421,#REF!,5,FALSE)</f>
        <v>#REF!</v>
      </c>
      <c r="H421" s="14" t="e">
        <f>+VLOOKUP(M421,#REF!,7,FALSE)</f>
        <v>#REF!</v>
      </c>
      <c r="M421" s="15" t="str">
        <f t="shared" si="258"/>
        <v>2026EG 2026GGEREPLIEGUE DE MATERIALES ELECTORALES Y EQUIPOS INFORMÁTICOS ELECTORALES Y DE CAPACITACIÓN</v>
      </c>
      <c r="N421" s="15" t="s">
        <v>227</v>
      </c>
      <c r="Q421" s="16" t="s">
        <v>8</v>
      </c>
      <c r="R421" s="16" t="s">
        <v>60</v>
      </c>
      <c r="T421" s="14" t="str">
        <f t="shared" si="273"/>
        <v>2.3</v>
      </c>
      <c r="U421" s="17" t="s">
        <v>230</v>
      </c>
      <c r="V421" s="15" t="s">
        <v>233</v>
      </c>
      <c r="X421" s="14" t="s">
        <v>74</v>
      </c>
      <c r="Y421" s="18"/>
      <c r="Z421" s="19">
        <v>80000</v>
      </c>
      <c r="AA421" s="16"/>
      <c r="AB421" s="16"/>
      <c r="AC421" s="16"/>
      <c r="AD421" s="16">
        <v>1</v>
      </c>
      <c r="AE421" s="23"/>
      <c r="AF421" s="23"/>
      <c r="AG421" s="23"/>
      <c r="AH421" s="23"/>
      <c r="AI421" s="23"/>
      <c r="AJ421" s="23"/>
      <c r="AK421" s="23"/>
      <c r="AL421" s="23"/>
      <c r="AM421" s="19">
        <f t="shared" si="274"/>
        <v>80000</v>
      </c>
      <c r="AN421" s="26" t="s">
        <v>437</v>
      </c>
      <c r="AO421" s="50">
        <f t="shared" si="261"/>
        <v>0</v>
      </c>
      <c r="AP421" s="50">
        <f t="shared" si="262"/>
        <v>0</v>
      </c>
      <c r="AQ421" s="50">
        <f t="shared" si="263"/>
        <v>0</v>
      </c>
      <c r="AR421" s="50">
        <f t="shared" si="264"/>
        <v>80000</v>
      </c>
      <c r="AS421" s="50">
        <f t="shared" si="265"/>
        <v>0</v>
      </c>
      <c r="AT421" s="50">
        <f t="shared" si="266"/>
        <v>0</v>
      </c>
      <c r="AU421" s="50">
        <f t="shared" si="267"/>
        <v>0</v>
      </c>
      <c r="AV421" s="50">
        <f t="shared" si="268"/>
        <v>0</v>
      </c>
      <c r="AW421" s="50">
        <f t="shared" si="269"/>
        <v>0</v>
      </c>
      <c r="AX421" s="50">
        <f t="shared" si="270"/>
        <v>0</v>
      </c>
      <c r="AY421" s="50">
        <f t="shared" si="271"/>
        <v>0</v>
      </c>
      <c r="AZ421" s="50">
        <f t="shared" si="272"/>
        <v>0</v>
      </c>
      <c r="BA421" s="50">
        <f t="shared" si="259"/>
        <v>80000</v>
      </c>
      <c r="BB421" s="50">
        <f t="shared" si="260"/>
        <v>0</v>
      </c>
    </row>
    <row r="422" spans="2:54" x14ac:dyDescent="0.25">
      <c r="B422" s="14">
        <v>2026</v>
      </c>
      <c r="C422" s="14">
        <v>479</v>
      </c>
      <c r="D422" s="15"/>
      <c r="F422" s="15" t="s">
        <v>58</v>
      </c>
      <c r="G422" s="14" t="e">
        <f>+VLOOKUP(M422,#REF!,5,FALSE)</f>
        <v>#REF!</v>
      </c>
      <c r="H422" s="14" t="e">
        <f>+VLOOKUP(M422,#REF!,7,FALSE)</f>
        <v>#REF!</v>
      </c>
      <c r="M422" s="15" t="str">
        <f t="shared" si="258"/>
        <v>2026EG 2026GGEENSAMBLAJE DE MATERIAL ELECTORAL PARA SUFRAGIO, CODIFICACIÓN, ROTULADO Y EMBALAJE DE EQUIPOS INFORMÁTICOS ELECTORALES</v>
      </c>
      <c r="N422" s="15" t="s">
        <v>480</v>
      </c>
      <c r="Q422" s="16" t="s">
        <v>8</v>
      </c>
      <c r="R422" s="16" t="s">
        <v>60</v>
      </c>
      <c r="T422" s="14" t="str">
        <f t="shared" si="273"/>
        <v>2.3</v>
      </c>
      <c r="U422" s="17" t="s">
        <v>67</v>
      </c>
      <c r="V422" s="15" t="s">
        <v>236</v>
      </c>
      <c r="X422" s="14" t="s">
        <v>74</v>
      </c>
      <c r="Y422" s="18"/>
      <c r="Z422" s="19">
        <v>50000</v>
      </c>
      <c r="AA422" s="16"/>
      <c r="AB422" s="16">
        <v>1</v>
      </c>
      <c r="AC422" s="16">
        <v>1</v>
      </c>
      <c r="AD422" s="16">
        <v>1</v>
      </c>
      <c r="AE422" s="23"/>
      <c r="AF422" s="23"/>
      <c r="AG422" s="23"/>
      <c r="AH422" s="23"/>
      <c r="AI422" s="23"/>
      <c r="AJ422" s="23"/>
      <c r="AK422" s="23"/>
      <c r="AL422" s="23"/>
      <c r="AM422" s="19">
        <f t="shared" si="274"/>
        <v>150000</v>
      </c>
      <c r="AN422" s="26" t="s">
        <v>437</v>
      </c>
      <c r="AO422" s="50">
        <f t="shared" si="261"/>
        <v>0</v>
      </c>
      <c r="AP422" s="50">
        <f t="shared" si="262"/>
        <v>50000</v>
      </c>
      <c r="AQ422" s="50">
        <f t="shared" si="263"/>
        <v>50000</v>
      </c>
      <c r="AR422" s="50">
        <f t="shared" si="264"/>
        <v>50000</v>
      </c>
      <c r="AS422" s="50">
        <f t="shared" si="265"/>
        <v>0</v>
      </c>
      <c r="AT422" s="50">
        <f t="shared" si="266"/>
        <v>0</v>
      </c>
      <c r="AU422" s="50">
        <f t="shared" si="267"/>
        <v>0</v>
      </c>
      <c r="AV422" s="50">
        <f t="shared" si="268"/>
        <v>0</v>
      </c>
      <c r="AW422" s="50">
        <f t="shared" si="269"/>
        <v>0</v>
      </c>
      <c r="AX422" s="50">
        <f t="shared" si="270"/>
        <v>0</v>
      </c>
      <c r="AY422" s="50">
        <f t="shared" si="271"/>
        <v>0</v>
      </c>
      <c r="AZ422" s="50">
        <f t="shared" si="272"/>
        <v>0</v>
      </c>
      <c r="BA422" s="50">
        <f t="shared" si="259"/>
        <v>150000</v>
      </c>
      <c r="BB422" s="50">
        <f t="shared" si="260"/>
        <v>0</v>
      </c>
    </row>
    <row r="423" spans="2:54" x14ac:dyDescent="0.25">
      <c r="B423" s="14">
        <v>2026</v>
      </c>
      <c r="C423" s="14">
        <v>479</v>
      </c>
      <c r="D423" s="15"/>
      <c r="F423" s="15" t="s">
        <v>58</v>
      </c>
      <c r="G423" s="14" t="e">
        <f>+VLOOKUP(M423,#REF!,5,FALSE)</f>
        <v>#REF!</v>
      </c>
      <c r="H423" s="14" t="e">
        <f>+VLOOKUP(M423,#REF!,7,FALSE)</f>
        <v>#REF!</v>
      </c>
      <c r="M423" s="15" t="str">
        <f t="shared" si="258"/>
        <v>2026EG 2026GGEEJECUCIÓN DE LA GESTIÓN ARCHIVÍSTICA DOCUMENTAL ELECTORAL</v>
      </c>
      <c r="N423" s="15" t="s">
        <v>237</v>
      </c>
      <c r="Q423" s="16" t="s">
        <v>8</v>
      </c>
      <c r="R423" s="16" t="s">
        <v>60</v>
      </c>
      <c r="T423" s="14" t="str">
        <f t="shared" si="273"/>
        <v>2.3</v>
      </c>
      <c r="U423" s="17" t="s">
        <v>238</v>
      </c>
      <c r="V423" s="15" t="s">
        <v>239</v>
      </c>
      <c r="X423" s="14" t="s">
        <v>74</v>
      </c>
      <c r="Y423" s="18"/>
      <c r="Z423" s="19">
        <v>2</v>
      </c>
      <c r="AA423" s="16"/>
      <c r="AB423" s="16"/>
      <c r="AC423" s="16">
        <v>91613</v>
      </c>
      <c r="AD423" s="16"/>
      <c r="AE423" s="23"/>
      <c r="AF423" s="23"/>
      <c r="AG423" s="23"/>
      <c r="AH423" s="23"/>
      <c r="AI423" s="23"/>
      <c r="AJ423" s="23"/>
      <c r="AK423" s="23"/>
      <c r="AL423" s="23"/>
      <c r="AM423" s="19">
        <f t="shared" si="274"/>
        <v>183226</v>
      </c>
      <c r="AN423" s="26" t="s">
        <v>437</v>
      </c>
      <c r="AO423" s="50">
        <f t="shared" si="261"/>
        <v>0</v>
      </c>
      <c r="AP423" s="50">
        <f t="shared" si="262"/>
        <v>0</v>
      </c>
      <c r="AQ423" s="50">
        <f t="shared" si="263"/>
        <v>183226</v>
      </c>
      <c r="AR423" s="50">
        <f t="shared" si="264"/>
        <v>0</v>
      </c>
      <c r="AS423" s="50">
        <f t="shared" si="265"/>
        <v>0</v>
      </c>
      <c r="AT423" s="50">
        <f t="shared" si="266"/>
        <v>0</v>
      </c>
      <c r="AU423" s="50">
        <f t="shared" si="267"/>
        <v>0</v>
      </c>
      <c r="AV423" s="50">
        <f t="shared" si="268"/>
        <v>0</v>
      </c>
      <c r="AW423" s="50">
        <f t="shared" si="269"/>
        <v>0</v>
      </c>
      <c r="AX423" s="50">
        <f t="shared" si="270"/>
        <v>0</v>
      </c>
      <c r="AY423" s="50">
        <f t="shared" si="271"/>
        <v>0</v>
      </c>
      <c r="AZ423" s="50">
        <f t="shared" si="272"/>
        <v>0</v>
      </c>
      <c r="BA423" s="50">
        <f t="shared" si="259"/>
        <v>183226</v>
      </c>
      <c r="BB423" s="50">
        <f t="shared" si="260"/>
        <v>0</v>
      </c>
    </row>
    <row r="424" spans="2:54" x14ac:dyDescent="0.25">
      <c r="B424" s="14">
        <v>2026</v>
      </c>
      <c r="C424" s="14">
        <v>479</v>
      </c>
      <c r="D424" s="15"/>
      <c r="F424" s="15" t="s">
        <v>58</v>
      </c>
      <c r="G424" s="14" t="e">
        <f>+VLOOKUP(M424,#REF!,5,FALSE)</f>
        <v>#REF!</v>
      </c>
      <c r="H424" s="14" t="e">
        <f>+VLOOKUP(M424,#REF!,7,FALSE)</f>
        <v>#REF!</v>
      </c>
      <c r="M424" s="15" t="str">
        <f t="shared" si="258"/>
        <v>2026EG 2026GGEDESPLIEGUE DE MATERIAL ELECTORAL PARA SUFRAGIO Y EQUIPOS INFORMÁTICOS ELECTORALES PARA SUFRAGIO</v>
      </c>
      <c r="N424" s="15" t="s">
        <v>213</v>
      </c>
      <c r="Q424" s="16" t="s">
        <v>8</v>
      </c>
      <c r="R424" s="16" t="s">
        <v>60</v>
      </c>
      <c r="T424" s="14" t="str">
        <f t="shared" si="273"/>
        <v>2.3</v>
      </c>
      <c r="U424" s="17" t="s">
        <v>191</v>
      </c>
      <c r="V424" s="15" t="s">
        <v>240</v>
      </c>
      <c r="X424" s="14" t="s">
        <v>74</v>
      </c>
      <c r="Y424" s="18"/>
      <c r="Z424" s="19">
        <v>22222.22222</v>
      </c>
      <c r="AA424" s="16">
        <v>1</v>
      </c>
      <c r="AB424" s="16">
        <v>1</v>
      </c>
      <c r="AC424" s="16">
        <v>1</v>
      </c>
      <c r="AD424" s="16"/>
      <c r="AE424" s="23"/>
      <c r="AF424" s="23"/>
      <c r="AG424" s="23"/>
      <c r="AH424" s="23"/>
      <c r="AI424" s="23"/>
      <c r="AJ424" s="23"/>
      <c r="AK424" s="23"/>
      <c r="AL424" s="23"/>
      <c r="AM424" s="19">
        <f t="shared" si="274"/>
        <v>66667</v>
      </c>
      <c r="AN424" s="26" t="s">
        <v>437</v>
      </c>
      <c r="AO424" s="50">
        <f t="shared" si="261"/>
        <v>22222.22222</v>
      </c>
      <c r="AP424" s="50">
        <f t="shared" si="262"/>
        <v>22222.22222</v>
      </c>
      <c r="AQ424" s="50">
        <f t="shared" si="263"/>
        <v>22222.22222</v>
      </c>
      <c r="AR424" s="50">
        <f t="shared" si="264"/>
        <v>0</v>
      </c>
      <c r="AS424" s="50">
        <f t="shared" si="265"/>
        <v>0</v>
      </c>
      <c r="AT424" s="50">
        <f t="shared" si="266"/>
        <v>0</v>
      </c>
      <c r="AU424" s="50">
        <f t="shared" si="267"/>
        <v>0</v>
      </c>
      <c r="AV424" s="50">
        <f t="shared" si="268"/>
        <v>0</v>
      </c>
      <c r="AW424" s="50">
        <f t="shared" si="269"/>
        <v>0</v>
      </c>
      <c r="AX424" s="50">
        <f t="shared" si="270"/>
        <v>0</v>
      </c>
      <c r="AY424" s="50">
        <f t="shared" si="271"/>
        <v>0</v>
      </c>
      <c r="AZ424" s="50">
        <f t="shared" si="272"/>
        <v>0</v>
      </c>
      <c r="BA424" s="50">
        <f t="shared" si="259"/>
        <v>66667</v>
      </c>
      <c r="BB424" s="50">
        <f t="shared" si="260"/>
        <v>0</v>
      </c>
    </row>
    <row r="425" spans="2:54" x14ac:dyDescent="0.25">
      <c r="B425" s="14">
        <v>2026</v>
      </c>
      <c r="C425" s="14">
        <v>479</v>
      </c>
      <c r="D425" s="15"/>
      <c r="F425" s="15" t="s">
        <v>58</v>
      </c>
      <c r="G425" s="14" t="e">
        <f>+VLOOKUP(M425,#REF!,5,FALSE)</f>
        <v>#REF!</v>
      </c>
      <c r="H425" s="14" t="e">
        <f>+VLOOKUP(M425,#REF!,7,FALSE)</f>
        <v>#REF!</v>
      </c>
      <c r="M425" s="15" t="str">
        <f t="shared" si="258"/>
        <v>2026EG 2026GGEENSAMBLAJE DE MATERIAL ELECTORAL PARA SUFRAGIO, CODIFICACIÓN, ROTULADO Y EMBALAJE DE EQUIPOS INFORMÁTICOS ELECTORALES</v>
      </c>
      <c r="N425" s="15" t="s">
        <v>480</v>
      </c>
      <c r="Q425" s="16" t="s">
        <v>8</v>
      </c>
      <c r="R425" s="16" t="s">
        <v>60</v>
      </c>
      <c r="T425" s="14" t="str">
        <f t="shared" si="273"/>
        <v>2.3</v>
      </c>
      <c r="U425" s="17" t="s">
        <v>241</v>
      </c>
      <c r="V425" s="15" t="s">
        <v>484</v>
      </c>
      <c r="X425" s="14" t="s">
        <v>74</v>
      </c>
      <c r="Y425" s="18"/>
      <c r="Z425" s="19">
        <v>2111667</v>
      </c>
      <c r="AA425" s="16"/>
      <c r="AB425" s="16"/>
      <c r="AC425" s="16"/>
      <c r="AD425" s="16">
        <v>1</v>
      </c>
      <c r="AE425" s="23"/>
      <c r="AF425" s="23"/>
      <c r="AG425" s="23"/>
      <c r="AH425" s="23"/>
      <c r="AI425" s="23"/>
      <c r="AJ425" s="23"/>
      <c r="AK425" s="23"/>
      <c r="AL425" s="23"/>
      <c r="AM425" s="19">
        <f t="shared" si="274"/>
        <v>2111667</v>
      </c>
      <c r="AN425" s="26" t="s">
        <v>437</v>
      </c>
      <c r="AO425" s="50">
        <f t="shared" si="261"/>
        <v>0</v>
      </c>
      <c r="AP425" s="50">
        <f t="shared" si="262"/>
        <v>0</v>
      </c>
      <c r="AQ425" s="50">
        <f t="shared" si="263"/>
        <v>0</v>
      </c>
      <c r="AR425" s="50">
        <f t="shared" si="264"/>
        <v>2111667</v>
      </c>
      <c r="AS425" s="50">
        <f t="shared" si="265"/>
        <v>0</v>
      </c>
      <c r="AT425" s="50">
        <f t="shared" si="266"/>
        <v>0</v>
      </c>
      <c r="AU425" s="50">
        <f t="shared" si="267"/>
        <v>0</v>
      </c>
      <c r="AV425" s="50">
        <f t="shared" si="268"/>
        <v>0</v>
      </c>
      <c r="AW425" s="50">
        <f t="shared" si="269"/>
        <v>0</v>
      </c>
      <c r="AX425" s="50">
        <f t="shared" si="270"/>
        <v>0</v>
      </c>
      <c r="AY425" s="50">
        <f t="shared" si="271"/>
        <v>0</v>
      </c>
      <c r="AZ425" s="50">
        <f t="shared" si="272"/>
        <v>0</v>
      </c>
      <c r="BA425" s="50">
        <f t="shared" si="259"/>
        <v>2111667</v>
      </c>
      <c r="BB425" s="50">
        <f t="shared" si="260"/>
        <v>0</v>
      </c>
    </row>
    <row r="426" spans="2:54" x14ac:dyDescent="0.25">
      <c r="B426" s="14">
        <v>2026</v>
      </c>
      <c r="C426" s="14">
        <v>479</v>
      </c>
      <c r="D426" s="15"/>
      <c r="F426" s="15" t="s">
        <v>58</v>
      </c>
      <c r="G426" s="14" t="e">
        <f>+VLOOKUP(M426,#REF!,5,FALSE)</f>
        <v>#REF!</v>
      </c>
      <c r="H426" s="14" t="e">
        <f>+VLOOKUP(M426,#REF!,7,FALSE)</f>
        <v>#REF!</v>
      </c>
      <c r="M426" s="15" t="str">
        <f t="shared" si="258"/>
        <v>2026EG 2026GGEDESPLIEGUE DE MATERIAL ELECTORAL PARA SUFRAGIO Y EQUIPOS INFORMÁTICOS ELECTORALES PARA SUFRAGIO</v>
      </c>
      <c r="N426" s="15" t="s">
        <v>213</v>
      </c>
      <c r="Q426" s="16" t="s">
        <v>8</v>
      </c>
      <c r="R426" s="16" t="s">
        <v>60</v>
      </c>
      <c r="T426" s="14" t="str">
        <f t="shared" si="273"/>
        <v>2.3</v>
      </c>
      <c r="U426" s="17" t="s">
        <v>185</v>
      </c>
      <c r="V426" s="15" t="s">
        <v>243</v>
      </c>
      <c r="X426" s="14" t="s">
        <v>74</v>
      </c>
      <c r="Y426" s="18"/>
      <c r="Z426" s="19">
        <v>200000</v>
      </c>
      <c r="AA426" s="16">
        <v>1</v>
      </c>
      <c r="AB426" s="16"/>
      <c r="AC426" s="16"/>
      <c r="AD426" s="16"/>
      <c r="AE426" s="23"/>
      <c r="AF426" s="23"/>
      <c r="AG426" s="23"/>
      <c r="AH426" s="23"/>
      <c r="AI426" s="23"/>
      <c r="AJ426" s="23"/>
      <c r="AK426" s="23"/>
      <c r="AL426" s="23"/>
      <c r="AM426" s="19">
        <f t="shared" si="274"/>
        <v>200000</v>
      </c>
      <c r="AN426" s="26" t="s">
        <v>437</v>
      </c>
      <c r="AO426" s="50">
        <f t="shared" si="261"/>
        <v>200000</v>
      </c>
      <c r="AP426" s="50">
        <f t="shared" si="262"/>
        <v>0</v>
      </c>
      <c r="AQ426" s="50">
        <f t="shared" si="263"/>
        <v>0</v>
      </c>
      <c r="AR426" s="50">
        <f t="shared" si="264"/>
        <v>0</v>
      </c>
      <c r="AS426" s="50">
        <f t="shared" si="265"/>
        <v>0</v>
      </c>
      <c r="AT426" s="50">
        <f t="shared" si="266"/>
        <v>0</v>
      </c>
      <c r="AU426" s="50">
        <f t="shared" si="267"/>
        <v>0</v>
      </c>
      <c r="AV426" s="50">
        <f t="shared" si="268"/>
        <v>0</v>
      </c>
      <c r="AW426" s="50">
        <f t="shared" si="269"/>
        <v>0</v>
      </c>
      <c r="AX426" s="50">
        <f t="shared" si="270"/>
        <v>0</v>
      </c>
      <c r="AY426" s="50">
        <f t="shared" si="271"/>
        <v>0</v>
      </c>
      <c r="AZ426" s="50">
        <f t="shared" si="272"/>
        <v>0</v>
      </c>
      <c r="BA426" s="50">
        <f t="shared" si="259"/>
        <v>200000</v>
      </c>
      <c r="BB426" s="50">
        <f t="shared" si="260"/>
        <v>0</v>
      </c>
    </row>
    <row r="427" spans="2:54" x14ac:dyDescent="0.25">
      <c r="B427" s="14">
        <v>2026</v>
      </c>
      <c r="C427" s="14">
        <v>479</v>
      </c>
      <c r="D427" s="15"/>
      <c r="F427" s="15" t="s">
        <v>58</v>
      </c>
      <c r="G427" s="14" t="e">
        <f>+VLOOKUP(M427,#REF!,5,FALSE)</f>
        <v>#REF!</v>
      </c>
      <c r="H427" s="14" t="e">
        <f>+VLOOKUP(M427,#REF!,7,FALSE)</f>
        <v>#REF!</v>
      </c>
      <c r="M427" s="15" t="str">
        <f t="shared" si="258"/>
        <v>2026EG 2026GGEDESPLIEGUE DE MATERIAL ELECTORAL DE CAPACITACIÓN Y EQUIPOS INFORMÁTICOS ELECTORALES DE CAPACITACIÓN</v>
      </c>
      <c r="N427" s="15" t="s">
        <v>244</v>
      </c>
      <c r="Q427" s="16" t="s">
        <v>8</v>
      </c>
      <c r="R427" s="16" t="s">
        <v>60</v>
      </c>
      <c r="T427" s="14" t="str">
        <f t="shared" si="273"/>
        <v>2.3</v>
      </c>
      <c r="U427" s="17" t="s">
        <v>245</v>
      </c>
      <c r="V427" s="15" t="s">
        <v>246</v>
      </c>
      <c r="X427" s="14" t="s">
        <v>74</v>
      </c>
      <c r="Y427" s="18"/>
      <c r="Z427" s="19">
        <v>2400000</v>
      </c>
      <c r="AA427" s="16"/>
      <c r="AB427" s="16">
        <v>1</v>
      </c>
      <c r="AC427" s="16"/>
      <c r="AD427" s="16"/>
      <c r="AE427" s="23"/>
      <c r="AF427" s="23"/>
      <c r="AG427" s="23"/>
      <c r="AH427" s="23"/>
      <c r="AI427" s="23"/>
      <c r="AJ427" s="23"/>
      <c r="AK427" s="23"/>
      <c r="AL427" s="23"/>
      <c r="AM427" s="19">
        <f t="shared" si="274"/>
        <v>2400000</v>
      </c>
      <c r="AN427" s="26" t="s">
        <v>437</v>
      </c>
      <c r="AO427" s="50">
        <f t="shared" si="261"/>
        <v>0</v>
      </c>
      <c r="AP427" s="50">
        <f t="shared" si="262"/>
        <v>2400000</v>
      </c>
      <c r="AQ427" s="50">
        <f t="shared" si="263"/>
        <v>0</v>
      </c>
      <c r="AR427" s="50">
        <f t="shared" si="264"/>
        <v>0</v>
      </c>
      <c r="AS427" s="50">
        <f t="shared" si="265"/>
        <v>0</v>
      </c>
      <c r="AT427" s="50">
        <f t="shared" si="266"/>
        <v>0</v>
      </c>
      <c r="AU427" s="50">
        <f t="shared" si="267"/>
        <v>0</v>
      </c>
      <c r="AV427" s="50">
        <f t="shared" si="268"/>
        <v>0</v>
      </c>
      <c r="AW427" s="50">
        <f t="shared" si="269"/>
        <v>0</v>
      </c>
      <c r="AX427" s="50">
        <f t="shared" si="270"/>
        <v>0</v>
      </c>
      <c r="AY427" s="50">
        <f t="shared" si="271"/>
        <v>0</v>
      </c>
      <c r="AZ427" s="50">
        <f t="shared" si="272"/>
        <v>0</v>
      </c>
      <c r="BA427" s="50">
        <f t="shared" si="259"/>
        <v>2400000</v>
      </c>
      <c r="BB427" s="50">
        <f t="shared" si="260"/>
        <v>0</v>
      </c>
    </row>
    <row r="428" spans="2:54" x14ac:dyDescent="0.25">
      <c r="B428" s="14">
        <v>2026</v>
      </c>
      <c r="C428" s="14">
        <v>479</v>
      </c>
      <c r="D428" s="15"/>
      <c r="F428" s="15" t="s">
        <v>58</v>
      </c>
      <c r="G428" s="14" t="e">
        <f>+VLOOKUP(M428,#REF!,5,FALSE)</f>
        <v>#REF!</v>
      </c>
      <c r="H428" s="14" t="e">
        <f>+VLOOKUP(M428,#REF!,7,FALSE)</f>
        <v>#REF!</v>
      </c>
      <c r="M428" s="15" t="str">
        <f t="shared" si="258"/>
        <v>2026EG 2026GGEDESPLIEGUE DE MATERIAL ELECTORAL PARA SUFRAGIO Y EQUIPOS INFORMÁTICOS ELECTORALES PARA SUFRAGIO</v>
      </c>
      <c r="N428" s="15" t="s">
        <v>213</v>
      </c>
      <c r="Q428" s="16" t="s">
        <v>8</v>
      </c>
      <c r="R428" s="16" t="s">
        <v>60</v>
      </c>
      <c r="T428" s="14" t="str">
        <f t="shared" si="273"/>
        <v>2.3</v>
      </c>
      <c r="U428" s="17" t="s">
        <v>245</v>
      </c>
      <c r="V428" s="15" t="s">
        <v>247</v>
      </c>
      <c r="X428" s="14" t="s">
        <v>74</v>
      </c>
      <c r="Y428" s="18"/>
      <c r="Z428" s="19">
        <v>3300000</v>
      </c>
      <c r="AA428" s="16"/>
      <c r="AB428" s="16"/>
      <c r="AC428" s="16">
        <v>1</v>
      </c>
      <c r="AD428" s="16"/>
      <c r="AE428" s="23"/>
      <c r="AF428" s="23"/>
      <c r="AG428" s="23"/>
      <c r="AH428" s="23"/>
      <c r="AI428" s="23"/>
      <c r="AJ428" s="23"/>
      <c r="AK428" s="23"/>
      <c r="AL428" s="23"/>
      <c r="AM428" s="19">
        <f t="shared" si="274"/>
        <v>3300000</v>
      </c>
      <c r="AN428" s="26" t="s">
        <v>437</v>
      </c>
      <c r="AO428" s="50">
        <f t="shared" si="261"/>
        <v>0</v>
      </c>
      <c r="AP428" s="50">
        <f t="shared" si="262"/>
        <v>0</v>
      </c>
      <c r="AQ428" s="50">
        <f t="shared" si="263"/>
        <v>3300000</v>
      </c>
      <c r="AR428" s="50">
        <f t="shared" si="264"/>
        <v>0</v>
      </c>
      <c r="AS428" s="50">
        <f t="shared" si="265"/>
        <v>0</v>
      </c>
      <c r="AT428" s="50">
        <f t="shared" si="266"/>
        <v>0</v>
      </c>
      <c r="AU428" s="50">
        <f t="shared" si="267"/>
        <v>0</v>
      </c>
      <c r="AV428" s="50">
        <f t="shared" si="268"/>
        <v>0</v>
      </c>
      <c r="AW428" s="50">
        <f t="shared" si="269"/>
        <v>0</v>
      </c>
      <c r="AX428" s="50">
        <f t="shared" si="270"/>
        <v>0</v>
      </c>
      <c r="AY428" s="50">
        <f t="shared" si="271"/>
        <v>0</v>
      </c>
      <c r="AZ428" s="50">
        <f t="shared" si="272"/>
        <v>0</v>
      </c>
      <c r="BA428" s="50">
        <f t="shared" si="259"/>
        <v>3300000</v>
      </c>
      <c r="BB428" s="50">
        <f t="shared" si="260"/>
        <v>0</v>
      </c>
    </row>
    <row r="429" spans="2:54" x14ac:dyDescent="0.25">
      <c r="B429" s="14">
        <v>2026</v>
      </c>
      <c r="C429" s="14">
        <v>479</v>
      </c>
      <c r="D429" s="15"/>
      <c r="F429" s="15" t="s">
        <v>58</v>
      </c>
      <c r="G429" s="14" t="e">
        <f>+VLOOKUP(M429,#REF!,5,FALSE)</f>
        <v>#REF!</v>
      </c>
      <c r="H429" s="14" t="e">
        <f>+VLOOKUP(M429,#REF!,7,FALSE)</f>
        <v>#REF!</v>
      </c>
      <c r="M429" s="15" t="str">
        <f t="shared" si="258"/>
        <v>2026EG 2026GGEREPLIEGUE DE MATERIALES ELECTORALES Y EQUIPOS INFORMÁTICOS ELECTORALES Y DE CAPACITACIÓN</v>
      </c>
      <c r="N429" s="15" t="s">
        <v>227</v>
      </c>
      <c r="Q429" s="16" t="s">
        <v>8</v>
      </c>
      <c r="R429" s="16" t="s">
        <v>60</v>
      </c>
      <c r="T429" s="14" t="str">
        <f t="shared" si="273"/>
        <v>2.3</v>
      </c>
      <c r="U429" s="17" t="s">
        <v>245</v>
      </c>
      <c r="V429" s="15" t="s">
        <v>248</v>
      </c>
      <c r="X429" s="14" t="s">
        <v>74</v>
      </c>
      <c r="Y429" s="18"/>
      <c r="Z429" s="19">
        <v>3300000</v>
      </c>
      <c r="AA429" s="16"/>
      <c r="AB429" s="16"/>
      <c r="AC429" s="16"/>
      <c r="AD429" s="16">
        <v>1</v>
      </c>
      <c r="AE429" s="23"/>
      <c r="AF429" s="23"/>
      <c r="AG429" s="23"/>
      <c r="AH429" s="23"/>
      <c r="AI429" s="23"/>
      <c r="AJ429" s="23"/>
      <c r="AK429" s="23"/>
      <c r="AL429" s="23"/>
      <c r="AM429" s="19">
        <f t="shared" si="274"/>
        <v>3300000</v>
      </c>
      <c r="AN429" s="26" t="s">
        <v>437</v>
      </c>
      <c r="AO429" s="50">
        <f t="shared" si="261"/>
        <v>0</v>
      </c>
      <c r="AP429" s="50">
        <f t="shared" si="262"/>
        <v>0</v>
      </c>
      <c r="AQ429" s="50">
        <f t="shared" si="263"/>
        <v>0</v>
      </c>
      <c r="AR429" s="50">
        <f t="shared" si="264"/>
        <v>3300000</v>
      </c>
      <c r="AS429" s="50">
        <f t="shared" si="265"/>
        <v>0</v>
      </c>
      <c r="AT429" s="50">
        <f t="shared" si="266"/>
        <v>0</v>
      </c>
      <c r="AU429" s="50">
        <f t="shared" si="267"/>
        <v>0</v>
      </c>
      <c r="AV429" s="50">
        <f t="shared" si="268"/>
        <v>0</v>
      </c>
      <c r="AW429" s="50">
        <f t="shared" si="269"/>
        <v>0</v>
      </c>
      <c r="AX429" s="50">
        <f t="shared" si="270"/>
        <v>0</v>
      </c>
      <c r="AY429" s="50">
        <f t="shared" si="271"/>
        <v>0</v>
      </c>
      <c r="AZ429" s="50">
        <f t="shared" si="272"/>
        <v>0</v>
      </c>
      <c r="BA429" s="50">
        <f t="shared" si="259"/>
        <v>3300000</v>
      </c>
      <c r="BB429" s="50">
        <f t="shared" si="260"/>
        <v>0</v>
      </c>
    </row>
    <row r="430" spans="2:54" x14ac:dyDescent="0.25">
      <c r="B430" s="14">
        <v>2026</v>
      </c>
      <c r="C430" s="14">
        <v>479</v>
      </c>
      <c r="D430" s="15"/>
      <c r="F430" s="15" t="s">
        <v>58</v>
      </c>
      <c r="G430" s="14" t="e">
        <f>+VLOOKUP(M430,#REF!,5,FALSE)</f>
        <v>#REF!</v>
      </c>
      <c r="H430" s="14" t="e">
        <f>+VLOOKUP(M430,#REF!,7,FALSE)</f>
        <v>#REF!</v>
      </c>
      <c r="M430" s="15" t="str">
        <f t="shared" si="258"/>
        <v>2026EG 2026GGEDESPLIEGUE DE MATERIAL ELECTORAL PARA SUFRAGIO Y EQUIPOS INFORMÁTICOS ELECTORALES PARA SUFRAGIO</v>
      </c>
      <c r="N430" s="15" t="s">
        <v>213</v>
      </c>
      <c r="Q430" s="16" t="s">
        <v>8</v>
      </c>
      <c r="R430" s="16" t="s">
        <v>60</v>
      </c>
      <c r="T430" s="14" t="str">
        <f t="shared" si="273"/>
        <v>2.3</v>
      </c>
      <c r="U430" s="17" t="s">
        <v>245</v>
      </c>
      <c r="V430" s="15" t="s">
        <v>249</v>
      </c>
      <c r="X430" s="14" t="s">
        <v>74</v>
      </c>
      <c r="Y430" s="18"/>
      <c r="Z430" s="19">
        <v>2500000</v>
      </c>
      <c r="AA430" s="16"/>
      <c r="AB430" s="16"/>
      <c r="AC430" s="16">
        <v>1</v>
      </c>
      <c r="AD430" s="16"/>
      <c r="AE430" s="23"/>
      <c r="AF430" s="23"/>
      <c r="AG430" s="23"/>
      <c r="AH430" s="23"/>
      <c r="AI430" s="23"/>
      <c r="AJ430" s="23"/>
      <c r="AK430" s="23"/>
      <c r="AL430" s="23"/>
      <c r="AM430" s="19">
        <f t="shared" si="274"/>
        <v>2500000</v>
      </c>
      <c r="AN430" s="26" t="s">
        <v>437</v>
      </c>
      <c r="AO430" s="50">
        <f t="shared" si="261"/>
        <v>0</v>
      </c>
      <c r="AP430" s="50">
        <f t="shared" si="262"/>
        <v>0</v>
      </c>
      <c r="AQ430" s="50">
        <f t="shared" si="263"/>
        <v>2500000</v>
      </c>
      <c r="AR430" s="50">
        <f t="shared" si="264"/>
        <v>0</v>
      </c>
      <c r="AS430" s="50">
        <f t="shared" si="265"/>
        <v>0</v>
      </c>
      <c r="AT430" s="50">
        <f t="shared" si="266"/>
        <v>0</v>
      </c>
      <c r="AU430" s="50">
        <f t="shared" si="267"/>
        <v>0</v>
      </c>
      <c r="AV430" s="50">
        <f t="shared" si="268"/>
        <v>0</v>
      </c>
      <c r="AW430" s="50">
        <f t="shared" si="269"/>
        <v>0</v>
      </c>
      <c r="AX430" s="50">
        <f t="shared" si="270"/>
        <v>0</v>
      </c>
      <c r="AY430" s="50">
        <f t="shared" si="271"/>
        <v>0</v>
      </c>
      <c r="AZ430" s="50">
        <f t="shared" si="272"/>
        <v>0</v>
      </c>
      <c r="BA430" s="50">
        <f t="shared" si="259"/>
        <v>2500000</v>
      </c>
      <c r="BB430" s="50">
        <f t="shared" si="260"/>
        <v>0</v>
      </c>
    </row>
    <row r="431" spans="2:54" x14ac:dyDescent="0.25">
      <c r="B431" s="14">
        <v>2026</v>
      </c>
      <c r="C431" s="14">
        <v>479</v>
      </c>
      <c r="D431" s="15"/>
      <c r="F431" s="15" t="s">
        <v>58</v>
      </c>
      <c r="G431" s="14" t="e">
        <f>+VLOOKUP(M431,#REF!,5,FALSE)</f>
        <v>#REF!</v>
      </c>
      <c r="H431" s="14" t="e">
        <f>+VLOOKUP(M431,#REF!,7,FALSE)</f>
        <v>#REF!</v>
      </c>
      <c r="M431" s="15" t="str">
        <f t="shared" si="258"/>
        <v>2026EG 2026GGEREPLIEGUE DE MATERIALES ELECTORALES Y EQUIPOS INFORMÁTICOS ELECTORALES Y DE CAPACITACIÓN</v>
      </c>
      <c r="N431" s="15" t="s">
        <v>227</v>
      </c>
      <c r="Q431" s="16" t="s">
        <v>8</v>
      </c>
      <c r="R431" s="16" t="s">
        <v>60</v>
      </c>
      <c r="T431" s="14" t="str">
        <f t="shared" si="273"/>
        <v>2.3</v>
      </c>
      <c r="U431" s="17" t="s">
        <v>245</v>
      </c>
      <c r="V431" s="15" t="s">
        <v>250</v>
      </c>
      <c r="X431" s="14" t="s">
        <v>74</v>
      </c>
      <c r="Y431" s="18"/>
      <c r="Z431" s="19">
        <v>2500000</v>
      </c>
      <c r="AA431" s="16"/>
      <c r="AB431" s="16"/>
      <c r="AC431" s="16"/>
      <c r="AD431" s="16">
        <v>1</v>
      </c>
      <c r="AE431" s="23"/>
      <c r="AF431" s="23"/>
      <c r="AG431" s="23"/>
      <c r="AH431" s="23"/>
      <c r="AI431" s="23"/>
      <c r="AJ431" s="23"/>
      <c r="AK431" s="23"/>
      <c r="AL431" s="23"/>
      <c r="AM431" s="19">
        <f t="shared" si="274"/>
        <v>2500000</v>
      </c>
      <c r="AN431" s="26" t="s">
        <v>437</v>
      </c>
      <c r="AO431" s="50">
        <f t="shared" si="261"/>
        <v>0</v>
      </c>
      <c r="AP431" s="50">
        <f t="shared" si="262"/>
        <v>0</v>
      </c>
      <c r="AQ431" s="50">
        <f t="shared" si="263"/>
        <v>0</v>
      </c>
      <c r="AR431" s="50">
        <f t="shared" si="264"/>
        <v>2500000</v>
      </c>
      <c r="AS431" s="50">
        <f t="shared" si="265"/>
        <v>0</v>
      </c>
      <c r="AT431" s="50">
        <f t="shared" si="266"/>
        <v>0</v>
      </c>
      <c r="AU431" s="50">
        <f t="shared" si="267"/>
        <v>0</v>
      </c>
      <c r="AV431" s="50">
        <f t="shared" si="268"/>
        <v>0</v>
      </c>
      <c r="AW431" s="50">
        <f t="shared" si="269"/>
        <v>0</v>
      </c>
      <c r="AX431" s="50">
        <f t="shared" si="270"/>
        <v>0</v>
      </c>
      <c r="AY431" s="50">
        <f t="shared" si="271"/>
        <v>0</v>
      </c>
      <c r="AZ431" s="50">
        <f t="shared" si="272"/>
        <v>0</v>
      </c>
      <c r="BA431" s="50">
        <f t="shared" si="259"/>
        <v>2500000</v>
      </c>
      <c r="BB431" s="50">
        <f t="shared" si="260"/>
        <v>0</v>
      </c>
    </row>
    <row r="432" spans="2:54" x14ac:dyDescent="0.25">
      <c r="B432" s="14">
        <v>2026</v>
      </c>
      <c r="C432" s="14">
        <v>479</v>
      </c>
      <c r="D432" s="15"/>
      <c r="F432" s="15" t="s">
        <v>58</v>
      </c>
      <c r="G432" s="14" t="e">
        <f>+VLOOKUP(M432,#REF!,5,FALSE)</f>
        <v>#REF!</v>
      </c>
      <c r="H432" s="14" t="e">
        <f>+VLOOKUP(M432,#REF!,7,FALSE)</f>
        <v>#REF!</v>
      </c>
      <c r="M432" s="15" t="str">
        <f t="shared" si="258"/>
        <v>2026EG 2026GGEDESPLIEGUE DE MATERIAL ELECTORAL DE CAPACITACIÓN Y EQUIPOS INFORMÁTICOS ELECTORALES DE CAPACITACIÓN</v>
      </c>
      <c r="N432" s="15" t="s">
        <v>244</v>
      </c>
      <c r="Q432" s="16" t="s">
        <v>8</v>
      </c>
      <c r="R432" s="16" t="s">
        <v>60</v>
      </c>
      <c r="T432" s="14" t="str">
        <f t="shared" si="273"/>
        <v>2.3</v>
      </c>
      <c r="U432" s="17" t="s">
        <v>72</v>
      </c>
      <c r="V432" s="15" t="s">
        <v>251</v>
      </c>
      <c r="X432" s="14" t="s">
        <v>74</v>
      </c>
      <c r="Y432" s="18"/>
      <c r="Z432" s="19">
        <v>200</v>
      </c>
      <c r="AA432" s="16"/>
      <c r="AB432" s="16">
        <v>7</v>
      </c>
      <c r="AC432" s="16"/>
      <c r="AD432" s="16"/>
      <c r="AE432" s="23"/>
      <c r="AF432" s="23"/>
      <c r="AG432" s="23"/>
      <c r="AH432" s="23"/>
      <c r="AI432" s="23"/>
      <c r="AJ432" s="23"/>
      <c r="AK432" s="23"/>
      <c r="AL432" s="23"/>
      <c r="AM432" s="19">
        <f t="shared" si="274"/>
        <v>1400</v>
      </c>
      <c r="AN432" s="26" t="s">
        <v>437</v>
      </c>
      <c r="AO432" s="50">
        <f t="shared" si="261"/>
        <v>0</v>
      </c>
      <c r="AP432" s="50">
        <f t="shared" si="262"/>
        <v>1400</v>
      </c>
      <c r="AQ432" s="50">
        <f t="shared" si="263"/>
        <v>0</v>
      </c>
      <c r="AR432" s="50">
        <f t="shared" si="264"/>
        <v>0</v>
      </c>
      <c r="AS432" s="50">
        <f t="shared" si="265"/>
        <v>0</v>
      </c>
      <c r="AT432" s="50">
        <f t="shared" si="266"/>
        <v>0</v>
      </c>
      <c r="AU432" s="50">
        <f t="shared" si="267"/>
        <v>0</v>
      </c>
      <c r="AV432" s="50">
        <f t="shared" si="268"/>
        <v>0</v>
      </c>
      <c r="AW432" s="50">
        <f t="shared" si="269"/>
        <v>0</v>
      </c>
      <c r="AX432" s="50">
        <f t="shared" si="270"/>
        <v>0</v>
      </c>
      <c r="AY432" s="50">
        <f t="shared" si="271"/>
        <v>0</v>
      </c>
      <c r="AZ432" s="50">
        <f t="shared" si="272"/>
        <v>0</v>
      </c>
      <c r="BA432" s="50">
        <f t="shared" si="259"/>
        <v>1400</v>
      </c>
      <c r="BB432" s="50">
        <f t="shared" si="260"/>
        <v>0</v>
      </c>
    </row>
    <row r="433" spans="2:54" x14ac:dyDescent="0.25">
      <c r="B433" s="14">
        <v>2026</v>
      </c>
      <c r="C433" s="14">
        <v>479</v>
      </c>
      <c r="D433" s="15"/>
      <c r="F433" s="15" t="s">
        <v>58</v>
      </c>
      <c r="G433" s="14" t="e">
        <f>+VLOOKUP(M433,#REF!,5,FALSE)</f>
        <v>#REF!</v>
      </c>
      <c r="H433" s="14" t="e">
        <f>+VLOOKUP(M433,#REF!,7,FALSE)</f>
        <v>#REF!</v>
      </c>
      <c r="M433" s="15" t="str">
        <f t="shared" si="258"/>
        <v>2026EG 2026GGEDESPLIEGUE DE MATERIAL ELECTORAL PARA SUFRAGIO Y EQUIPOS INFORMÁTICOS ELECTORALES PARA SUFRAGIO</v>
      </c>
      <c r="N433" s="15" t="s">
        <v>213</v>
      </c>
      <c r="Q433" s="16" t="s">
        <v>8</v>
      </c>
      <c r="R433" s="16" t="s">
        <v>60</v>
      </c>
      <c r="T433" s="14" t="str">
        <f t="shared" ref="T433" si="275">+MID(U433,1,3)</f>
        <v>2.3</v>
      </c>
      <c r="U433" s="17" t="s">
        <v>72</v>
      </c>
      <c r="V433" s="28" t="s">
        <v>251</v>
      </c>
      <c r="X433" s="14" t="s">
        <v>74</v>
      </c>
      <c r="Y433" s="18"/>
      <c r="Z433" s="19">
        <v>200</v>
      </c>
      <c r="AA433" s="16"/>
      <c r="AB433" s="16"/>
      <c r="AC433" s="16">
        <v>10</v>
      </c>
      <c r="AD433" s="16"/>
      <c r="AE433" s="23"/>
      <c r="AF433" s="23"/>
      <c r="AG433" s="23"/>
      <c r="AH433" s="23"/>
      <c r="AI433" s="23"/>
      <c r="AJ433" s="23"/>
      <c r="AK433" s="23"/>
      <c r="AL433" s="23"/>
      <c r="AM433" s="19">
        <f t="shared" si="274"/>
        <v>2000</v>
      </c>
      <c r="AN433" s="26" t="s">
        <v>437</v>
      </c>
      <c r="AO433" s="50">
        <f t="shared" si="261"/>
        <v>0</v>
      </c>
      <c r="AP433" s="50">
        <f t="shared" si="262"/>
        <v>0</v>
      </c>
      <c r="AQ433" s="50">
        <f t="shared" si="263"/>
        <v>2000</v>
      </c>
      <c r="AR433" s="50">
        <f t="shared" si="264"/>
        <v>0</v>
      </c>
      <c r="AS433" s="50">
        <f t="shared" si="265"/>
        <v>0</v>
      </c>
      <c r="AT433" s="50">
        <f t="shared" si="266"/>
        <v>0</v>
      </c>
      <c r="AU433" s="50">
        <f t="shared" si="267"/>
        <v>0</v>
      </c>
      <c r="AV433" s="50">
        <f t="shared" si="268"/>
        <v>0</v>
      </c>
      <c r="AW433" s="50">
        <f t="shared" si="269"/>
        <v>0</v>
      </c>
      <c r="AX433" s="50">
        <f t="shared" si="270"/>
        <v>0</v>
      </c>
      <c r="AY433" s="50">
        <f t="shared" si="271"/>
        <v>0</v>
      </c>
      <c r="AZ433" s="50">
        <f t="shared" si="272"/>
        <v>0</v>
      </c>
      <c r="BA433" s="50">
        <f t="shared" si="259"/>
        <v>2000</v>
      </c>
      <c r="BB433" s="50">
        <f t="shared" si="260"/>
        <v>0</v>
      </c>
    </row>
    <row r="434" spans="2:54" x14ac:dyDescent="0.25">
      <c r="B434" s="14">
        <v>2026</v>
      </c>
      <c r="C434" s="14">
        <v>479</v>
      </c>
      <c r="D434" s="15"/>
      <c r="F434" s="15" t="s">
        <v>58</v>
      </c>
      <c r="G434" s="14" t="e">
        <f>+VLOOKUP(M434,#REF!,5,FALSE)</f>
        <v>#REF!</v>
      </c>
      <c r="H434" s="14" t="e">
        <f>+VLOOKUP(M434,#REF!,7,FALSE)</f>
        <v>#REF!</v>
      </c>
      <c r="M434" s="15" t="str">
        <f t="shared" si="258"/>
        <v>2026EG 2026GGEREPLIEGUE DE MATERIALES ELECTORALES Y EQUIPOS INFORMÁTICOS ELECTORALES Y DE CAPACITACIÓN</v>
      </c>
      <c r="N434" s="15" t="s">
        <v>227</v>
      </c>
      <c r="Q434" s="16" t="s">
        <v>8</v>
      </c>
      <c r="R434" s="16" t="s">
        <v>60</v>
      </c>
      <c r="T434" s="14" t="str">
        <f t="shared" si="273"/>
        <v>2.3</v>
      </c>
      <c r="U434" s="17" t="s">
        <v>72</v>
      </c>
      <c r="V434" s="15" t="s">
        <v>251</v>
      </c>
      <c r="X434" s="14" t="s">
        <v>74</v>
      </c>
      <c r="Y434" s="18"/>
      <c r="Z434" s="19">
        <v>200</v>
      </c>
      <c r="AA434" s="16"/>
      <c r="AB434" s="16"/>
      <c r="AC434" s="16"/>
      <c r="AD434" s="16">
        <v>19</v>
      </c>
      <c r="AE434" s="23"/>
      <c r="AF434" s="23"/>
      <c r="AG434" s="23"/>
      <c r="AH434" s="23"/>
      <c r="AI434" s="23"/>
      <c r="AJ434" s="23"/>
      <c r="AK434" s="23"/>
      <c r="AL434" s="23"/>
      <c r="AM434" s="19">
        <f t="shared" si="274"/>
        <v>3800</v>
      </c>
      <c r="AN434" s="26" t="s">
        <v>437</v>
      </c>
      <c r="AO434" s="50">
        <f t="shared" si="261"/>
        <v>0</v>
      </c>
      <c r="AP434" s="50">
        <f t="shared" si="262"/>
        <v>0</v>
      </c>
      <c r="AQ434" s="50">
        <f t="shared" si="263"/>
        <v>0</v>
      </c>
      <c r="AR434" s="50">
        <f t="shared" si="264"/>
        <v>3800</v>
      </c>
      <c r="AS434" s="50">
        <f t="shared" si="265"/>
        <v>0</v>
      </c>
      <c r="AT434" s="50">
        <f t="shared" si="266"/>
        <v>0</v>
      </c>
      <c r="AU434" s="50">
        <f t="shared" si="267"/>
        <v>0</v>
      </c>
      <c r="AV434" s="50">
        <f t="shared" si="268"/>
        <v>0</v>
      </c>
      <c r="AW434" s="50">
        <f t="shared" si="269"/>
        <v>0</v>
      </c>
      <c r="AX434" s="50">
        <f t="shared" si="270"/>
        <v>0</v>
      </c>
      <c r="AY434" s="50">
        <f t="shared" si="271"/>
        <v>0</v>
      </c>
      <c r="AZ434" s="50">
        <f t="shared" si="272"/>
        <v>0</v>
      </c>
      <c r="BA434" s="50">
        <f t="shared" si="259"/>
        <v>3800</v>
      </c>
      <c r="BB434" s="50">
        <f t="shared" si="260"/>
        <v>0</v>
      </c>
    </row>
    <row r="435" spans="2:54" x14ac:dyDescent="0.25">
      <c r="B435" s="14">
        <v>2026</v>
      </c>
      <c r="C435" s="14">
        <v>479</v>
      </c>
      <c r="D435" s="15"/>
      <c r="F435" s="15" t="s">
        <v>58</v>
      </c>
      <c r="G435" s="14" t="e">
        <f>+VLOOKUP(M435,#REF!,5,FALSE)</f>
        <v>#REF!</v>
      </c>
      <c r="H435" s="14" t="e">
        <f>+VLOOKUP(M435,#REF!,7,FALSE)</f>
        <v>#REF!</v>
      </c>
      <c r="M435" s="15" t="str">
        <f t="shared" si="258"/>
        <v>2026EG 2026GGEDESPLIEGUE DE MATERIAL ELECTORAL DE CAPACITACIÓN Y EQUIPOS INFORMÁTICOS ELECTORALES DE CAPACITACIÓN</v>
      </c>
      <c r="N435" s="15" t="s">
        <v>244</v>
      </c>
      <c r="Q435" s="16" t="s">
        <v>8</v>
      </c>
      <c r="R435" s="16" t="s">
        <v>60</v>
      </c>
      <c r="T435" s="14" t="str">
        <f t="shared" si="273"/>
        <v>2.3</v>
      </c>
      <c r="U435" s="17" t="s">
        <v>72</v>
      </c>
      <c r="V435" s="28" t="s">
        <v>252</v>
      </c>
      <c r="X435" s="14" t="s">
        <v>74</v>
      </c>
      <c r="Y435" s="18"/>
      <c r="Z435" s="19">
        <v>1200</v>
      </c>
      <c r="AA435" s="16"/>
      <c r="AB435" s="16">
        <v>26</v>
      </c>
      <c r="AC435" s="16"/>
      <c r="AD435" s="16"/>
      <c r="AE435" s="23"/>
      <c r="AF435" s="23"/>
      <c r="AG435" s="23"/>
      <c r="AH435" s="23"/>
      <c r="AI435" s="23"/>
      <c r="AJ435" s="23"/>
      <c r="AK435" s="23"/>
      <c r="AL435" s="23"/>
      <c r="AM435" s="19">
        <f t="shared" si="274"/>
        <v>31200</v>
      </c>
      <c r="AN435" s="26" t="s">
        <v>437</v>
      </c>
      <c r="AO435" s="50">
        <f t="shared" si="261"/>
        <v>0</v>
      </c>
      <c r="AP435" s="50">
        <f t="shared" si="262"/>
        <v>31200</v>
      </c>
      <c r="AQ435" s="50">
        <f t="shared" si="263"/>
        <v>0</v>
      </c>
      <c r="AR435" s="50">
        <f t="shared" si="264"/>
        <v>0</v>
      </c>
      <c r="AS435" s="50">
        <f t="shared" si="265"/>
        <v>0</v>
      </c>
      <c r="AT435" s="50">
        <f t="shared" si="266"/>
        <v>0</v>
      </c>
      <c r="AU435" s="50">
        <f t="shared" si="267"/>
        <v>0</v>
      </c>
      <c r="AV435" s="50">
        <f t="shared" si="268"/>
        <v>0</v>
      </c>
      <c r="AW435" s="50">
        <f t="shared" si="269"/>
        <v>0</v>
      </c>
      <c r="AX435" s="50">
        <f t="shared" si="270"/>
        <v>0</v>
      </c>
      <c r="AY435" s="50">
        <f t="shared" si="271"/>
        <v>0</v>
      </c>
      <c r="AZ435" s="50">
        <f t="shared" si="272"/>
        <v>0</v>
      </c>
      <c r="BA435" s="50">
        <f t="shared" si="259"/>
        <v>31200</v>
      </c>
      <c r="BB435" s="50">
        <f t="shared" si="260"/>
        <v>0</v>
      </c>
    </row>
    <row r="436" spans="2:54" x14ac:dyDescent="0.25">
      <c r="B436" s="14">
        <v>2026</v>
      </c>
      <c r="C436" s="14">
        <v>479</v>
      </c>
      <c r="D436" s="15"/>
      <c r="F436" s="15" t="s">
        <v>58</v>
      </c>
      <c r="G436" s="14" t="e">
        <f>+VLOOKUP(M436,#REF!,5,FALSE)</f>
        <v>#REF!</v>
      </c>
      <c r="H436" s="14" t="e">
        <f>+VLOOKUP(M436,#REF!,7,FALSE)</f>
        <v>#REF!</v>
      </c>
      <c r="M436" s="15" t="str">
        <f t="shared" si="258"/>
        <v>2026EG 2026GGEDESPLIEGUE DE MATERIAL ELECTORAL PARA SUFRAGIO Y EQUIPOS INFORMÁTICOS ELECTORALES PARA SUFRAGIO</v>
      </c>
      <c r="N436" s="15" t="s">
        <v>213</v>
      </c>
      <c r="Q436" s="16" t="s">
        <v>8</v>
      </c>
      <c r="R436" s="16" t="s">
        <v>60</v>
      </c>
      <c r="T436" s="14" t="str">
        <f t="shared" si="273"/>
        <v>2.3</v>
      </c>
      <c r="U436" s="17" t="s">
        <v>72</v>
      </c>
      <c r="V436" s="15" t="s">
        <v>252</v>
      </c>
      <c r="X436" s="14" t="s">
        <v>74</v>
      </c>
      <c r="Y436" s="18"/>
      <c r="Z436" s="19">
        <v>1200</v>
      </c>
      <c r="AA436" s="16"/>
      <c r="AB436" s="16"/>
      <c r="AC436" s="16">
        <v>28</v>
      </c>
      <c r="AD436" s="16"/>
      <c r="AE436" s="23"/>
      <c r="AF436" s="23"/>
      <c r="AG436" s="23"/>
      <c r="AH436" s="23"/>
      <c r="AI436" s="23"/>
      <c r="AJ436" s="23"/>
      <c r="AK436" s="23"/>
      <c r="AL436" s="23"/>
      <c r="AM436" s="19">
        <f t="shared" si="274"/>
        <v>33600</v>
      </c>
      <c r="AN436" s="26" t="s">
        <v>437</v>
      </c>
      <c r="AO436" s="50">
        <f t="shared" si="261"/>
        <v>0</v>
      </c>
      <c r="AP436" s="50">
        <f t="shared" si="262"/>
        <v>0</v>
      </c>
      <c r="AQ436" s="50">
        <f t="shared" si="263"/>
        <v>33600</v>
      </c>
      <c r="AR436" s="50">
        <f t="shared" si="264"/>
        <v>0</v>
      </c>
      <c r="AS436" s="50">
        <f t="shared" si="265"/>
        <v>0</v>
      </c>
      <c r="AT436" s="50">
        <f t="shared" si="266"/>
        <v>0</v>
      </c>
      <c r="AU436" s="50">
        <f t="shared" si="267"/>
        <v>0</v>
      </c>
      <c r="AV436" s="50">
        <f t="shared" si="268"/>
        <v>0</v>
      </c>
      <c r="AW436" s="50">
        <f t="shared" si="269"/>
        <v>0</v>
      </c>
      <c r="AX436" s="50">
        <f t="shared" si="270"/>
        <v>0</v>
      </c>
      <c r="AY436" s="50">
        <f t="shared" si="271"/>
        <v>0</v>
      </c>
      <c r="AZ436" s="50">
        <f t="shared" si="272"/>
        <v>0</v>
      </c>
      <c r="BA436" s="50">
        <f t="shared" si="259"/>
        <v>33600</v>
      </c>
      <c r="BB436" s="50">
        <f t="shared" si="260"/>
        <v>0</v>
      </c>
    </row>
    <row r="437" spans="2:54" x14ac:dyDescent="0.25">
      <c r="B437" s="14">
        <v>2026</v>
      </c>
      <c r="C437" s="14">
        <v>479</v>
      </c>
      <c r="D437" s="15"/>
      <c r="F437" s="15" t="s">
        <v>58</v>
      </c>
      <c r="G437" s="14" t="e">
        <f>+VLOOKUP(M437,#REF!,5,FALSE)</f>
        <v>#REF!</v>
      </c>
      <c r="H437" s="14" t="e">
        <f>+VLOOKUP(M437,#REF!,7,FALSE)</f>
        <v>#REF!</v>
      </c>
      <c r="M437" s="15" t="str">
        <f t="shared" si="258"/>
        <v>2026EG 2026GGEREPLIEGUE DE MATERIALES ELECTORALES Y EQUIPOS INFORMÁTICOS ELECTORALES Y DE CAPACITACIÓN</v>
      </c>
      <c r="N437" s="15" t="s">
        <v>227</v>
      </c>
      <c r="Q437" s="16" t="s">
        <v>8</v>
      </c>
      <c r="R437" s="16" t="s">
        <v>60</v>
      </c>
      <c r="T437" s="14" t="str">
        <f t="shared" si="273"/>
        <v>2.3</v>
      </c>
      <c r="U437" s="17" t="s">
        <v>72</v>
      </c>
      <c r="V437" s="15" t="s">
        <v>252</v>
      </c>
      <c r="X437" s="14" t="s">
        <v>74</v>
      </c>
      <c r="Y437" s="18"/>
      <c r="Z437" s="19">
        <v>1200</v>
      </c>
      <c r="AA437" s="16"/>
      <c r="AB437" s="16"/>
      <c r="AC437" s="16"/>
      <c r="AD437" s="16">
        <v>55</v>
      </c>
      <c r="AE437" s="23"/>
      <c r="AF437" s="23"/>
      <c r="AG437" s="23"/>
      <c r="AH437" s="23"/>
      <c r="AI437" s="23"/>
      <c r="AJ437" s="23"/>
      <c r="AK437" s="23"/>
      <c r="AL437" s="23"/>
      <c r="AM437" s="19">
        <f t="shared" si="274"/>
        <v>66000</v>
      </c>
      <c r="AN437" s="26" t="s">
        <v>437</v>
      </c>
      <c r="AO437" s="50">
        <f t="shared" si="261"/>
        <v>0</v>
      </c>
      <c r="AP437" s="50">
        <f t="shared" si="262"/>
        <v>0</v>
      </c>
      <c r="AQ437" s="50">
        <f t="shared" si="263"/>
        <v>0</v>
      </c>
      <c r="AR437" s="50">
        <f t="shared" si="264"/>
        <v>66000</v>
      </c>
      <c r="AS437" s="50">
        <f t="shared" si="265"/>
        <v>0</v>
      </c>
      <c r="AT437" s="50">
        <f t="shared" si="266"/>
        <v>0</v>
      </c>
      <c r="AU437" s="50">
        <f t="shared" si="267"/>
        <v>0</v>
      </c>
      <c r="AV437" s="50">
        <f t="shared" si="268"/>
        <v>0</v>
      </c>
      <c r="AW437" s="50">
        <f t="shared" si="269"/>
        <v>0</v>
      </c>
      <c r="AX437" s="50">
        <f t="shared" si="270"/>
        <v>0</v>
      </c>
      <c r="AY437" s="50">
        <f t="shared" si="271"/>
        <v>0</v>
      </c>
      <c r="AZ437" s="50">
        <f t="shared" si="272"/>
        <v>0</v>
      </c>
      <c r="BA437" s="50">
        <f t="shared" si="259"/>
        <v>66000</v>
      </c>
      <c r="BB437" s="50">
        <f t="shared" si="260"/>
        <v>0</v>
      </c>
    </row>
    <row r="438" spans="2:54" x14ac:dyDescent="0.25">
      <c r="B438" s="14">
        <v>2026</v>
      </c>
      <c r="C438" s="14">
        <v>479</v>
      </c>
      <c r="D438" s="15"/>
      <c r="F438" s="15" t="s">
        <v>58</v>
      </c>
      <c r="G438" s="14" t="e">
        <f>+VLOOKUP(M438,#REF!,5,FALSE)</f>
        <v>#REF!</v>
      </c>
      <c r="H438" s="14" t="e">
        <f>+VLOOKUP(M438,#REF!,7,FALSE)</f>
        <v>#REF!</v>
      </c>
      <c r="M438" s="15" t="str">
        <f t="shared" si="258"/>
        <v>2026EG 2026GGEDESPLIEGUE DE MATERIAL ELECTORAL DE CAPACITACIÓN Y EQUIPOS INFORMÁTICOS ELECTORALES DE CAPACITACIÓN</v>
      </c>
      <c r="N438" s="15" t="s">
        <v>244</v>
      </c>
      <c r="Q438" s="16" t="s">
        <v>8</v>
      </c>
      <c r="R438" s="16" t="s">
        <v>60</v>
      </c>
      <c r="T438" s="14" t="str">
        <f t="shared" si="273"/>
        <v>2.3</v>
      </c>
      <c r="U438" s="17" t="s">
        <v>75</v>
      </c>
      <c r="V438" s="15" t="s">
        <v>253</v>
      </c>
      <c r="X438" s="14" t="s">
        <v>74</v>
      </c>
      <c r="Y438" s="18"/>
      <c r="Z438" s="19">
        <v>250</v>
      </c>
      <c r="AA438" s="16"/>
      <c r="AB438" s="16">
        <v>220</v>
      </c>
      <c r="AC438" s="16"/>
      <c r="AD438" s="16"/>
      <c r="AE438" s="23"/>
      <c r="AF438" s="23"/>
      <c r="AG438" s="23"/>
      <c r="AH438" s="23"/>
      <c r="AI438" s="23"/>
      <c r="AJ438" s="23"/>
      <c r="AK438" s="23"/>
      <c r="AL438" s="23"/>
      <c r="AM438" s="19">
        <f t="shared" si="274"/>
        <v>55000</v>
      </c>
      <c r="AN438" s="26" t="s">
        <v>437</v>
      </c>
      <c r="AO438" s="50">
        <f t="shared" si="261"/>
        <v>0</v>
      </c>
      <c r="AP438" s="50">
        <f t="shared" si="262"/>
        <v>55000</v>
      </c>
      <c r="AQ438" s="50">
        <f t="shared" si="263"/>
        <v>0</v>
      </c>
      <c r="AR438" s="50">
        <f t="shared" si="264"/>
        <v>0</v>
      </c>
      <c r="AS438" s="50">
        <f t="shared" si="265"/>
        <v>0</v>
      </c>
      <c r="AT438" s="50">
        <f t="shared" si="266"/>
        <v>0</v>
      </c>
      <c r="AU438" s="50">
        <f t="shared" si="267"/>
        <v>0</v>
      </c>
      <c r="AV438" s="50">
        <f t="shared" si="268"/>
        <v>0</v>
      </c>
      <c r="AW438" s="50">
        <f t="shared" si="269"/>
        <v>0</v>
      </c>
      <c r="AX438" s="50">
        <f t="shared" si="270"/>
        <v>0</v>
      </c>
      <c r="AY438" s="50">
        <f t="shared" si="271"/>
        <v>0</v>
      </c>
      <c r="AZ438" s="50">
        <f t="shared" si="272"/>
        <v>0</v>
      </c>
      <c r="BA438" s="50">
        <f t="shared" si="259"/>
        <v>55000</v>
      </c>
      <c r="BB438" s="50">
        <f t="shared" si="260"/>
        <v>0</v>
      </c>
    </row>
    <row r="439" spans="2:54" x14ac:dyDescent="0.25">
      <c r="B439" s="14">
        <v>2026</v>
      </c>
      <c r="C439" s="14">
        <v>479</v>
      </c>
      <c r="D439" s="15"/>
      <c r="F439" s="15" t="s">
        <v>58</v>
      </c>
      <c r="G439" s="14" t="e">
        <f>+VLOOKUP(M439,#REF!,5,FALSE)</f>
        <v>#REF!</v>
      </c>
      <c r="H439" s="14" t="e">
        <f>+VLOOKUP(M439,#REF!,7,FALSE)</f>
        <v>#REF!</v>
      </c>
      <c r="M439" s="15" t="str">
        <f t="shared" si="258"/>
        <v>2026EG 2026GGEDESPLIEGUE DE MATERIAL ELECTORAL PARA SUFRAGIO Y EQUIPOS INFORMÁTICOS ELECTORALES PARA SUFRAGIO</v>
      </c>
      <c r="N439" s="15" t="s">
        <v>213</v>
      </c>
      <c r="Q439" s="16" t="s">
        <v>8</v>
      </c>
      <c r="R439" s="16" t="s">
        <v>60</v>
      </c>
      <c r="T439" s="14" t="str">
        <f t="shared" si="273"/>
        <v>2.3</v>
      </c>
      <c r="U439" s="17" t="s">
        <v>75</v>
      </c>
      <c r="V439" s="15" t="s">
        <v>253</v>
      </c>
      <c r="X439" s="14" t="s">
        <v>74</v>
      </c>
      <c r="Y439" s="18"/>
      <c r="Z439" s="19">
        <v>250</v>
      </c>
      <c r="AA439" s="16"/>
      <c r="AB439" s="16"/>
      <c r="AC439" s="16">
        <v>220</v>
      </c>
      <c r="AD439" s="16"/>
      <c r="AE439" s="23"/>
      <c r="AF439" s="23"/>
      <c r="AG439" s="23"/>
      <c r="AH439" s="23"/>
      <c r="AI439" s="23"/>
      <c r="AJ439" s="23"/>
      <c r="AK439" s="23"/>
      <c r="AL439" s="23"/>
      <c r="AM439" s="19">
        <f t="shared" si="274"/>
        <v>55000</v>
      </c>
      <c r="AN439" s="26" t="s">
        <v>437</v>
      </c>
      <c r="AO439" s="50">
        <f t="shared" si="261"/>
        <v>0</v>
      </c>
      <c r="AP439" s="50">
        <f t="shared" si="262"/>
        <v>0</v>
      </c>
      <c r="AQ439" s="50">
        <f t="shared" si="263"/>
        <v>55000</v>
      </c>
      <c r="AR439" s="50">
        <f t="shared" si="264"/>
        <v>0</v>
      </c>
      <c r="AS439" s="50">
        <f t="shared" si="265"/>
        <v>0</v>
      </c>
      <c r="AT439" s="50">
        <f t="shared" si="266"/>
        <v>0</v>
      </c>
      <c r="AU439" s="50">
        <f t="shared" si="267"/>
        <v>0</v>
      </c>
      <c r="AV439" s="50">
        <f t="shared" si="268"/>
        <v>0</v>
      </c>
      <c r="AW439" s="50">
        <f t="shared" si="269"/>
        <v>0</v>
      </c>
      <c r="AX439" s="50">
        <f t="shared" si="270"/>
        <v>0</v>
      </c>
      <c r="AY439" s="50">
        <f t="shared" si="271"/>
        <v>0</v>
      </c>
      <c r="AZ439" s="50">
        <f t="shared" si="272"/>
        <v>0</v>
      </c>
      <c r="BA439" s="50">
        <f t="shared" si="259"/>
        <v>55000</v>
      </c>
      <c r="BB439" s="50">
        <f t="shared" si="260"/>
        <v>0</v>
      </c>
    </row>
    <row r="440" spans="2:54" x14ac:dyDescent="0.25">
      <c r="B440" s="14">
        <v>2026</v>
      </c>
      <c r="C440" s="14">
        <v>479</v>
      </c>
      <c r="D440" s="15"/>
      <c r="F440" s="15" t="s">
        <v>58</v>
      </c>
      <c r="G440" s="14" t="e">
        <f>+VLOOKUP(M440,#REF!,5,FALSE)</f>
        <v>#REF!</v>
      </c>
      <c r="H440" s="14" t="e">
        <f>+VLOOKUP(M440,#REF!,7,FALSE)</f>
        <v>#REF!</v>
      </c>
      <c r="M440" s="15" t="str">
        <f t="shared" si="258"/>
        <v>2026EG 2026GGEREPLIEGUE DE MATERIALES ELECTORALES Y EQUIPOS INFORMÁTICOS ELECTORALES Y DE CAPACITACIÓN</v>
      </c>
      <c r="N440" s="15" t="s">
        <v>227</v>
      </c>
      <c r="Q440" s="16" t="s">
        <v>8</v>
      </c>
      <c r="R440" s="16" t="s">
        <v>60</v>
      </c>
      <c r="T440" s="14" t="str">
        <f t="shared" si="273"/>
        <v>2.3</v>
      </c>
      <c r="U440" s="17" t="s">
        <v>75</v>
      </c>
      <c r="V440" s="15" t="s">
        <v>253</v>
      </c>
      <c r="X440" s="14" t="s">
        <v>74</v>
      </c>
      <c r="Y440" s="18"/>
      <c r="Z440" s="19">
        <v>250</v>
      </c>
      <c r="AA440" s="16"/>
      <c r="AB440" s="16"/>
      <c r="AC440" s="16"/>
      <c r="AD440" s="16">
        <v>220</v>
      </c>
      <c r="AE440" s="23"/>
      <c r="AF440" s="23"/>
      <c r="AG440" s="23"/>
      <c r="AH440" s="23"/>
      <c r="AI440" s="23"/>
      <c r="AJ440" s="23"/>
      <c r="AK440" s="23"/>
      <c r="AL440" s="23"/>
      <c r="AM440" s="19">
        <f t="shared" si="274"/>
        <v>55000</v>
      </c>
      <c r="AN440" s="26" t="s">
        <v>437</v>
      </c>
      <c r="AO440" s="50">
        <f t="shared" si="261"/>
        <v>0</v>
      </c>
      <c r="AP440" s="50">
        <f t="shared" si="262"/>
        <v>0</v>
      </c>
      <c r="AQ440" s="50">
        <f t="shared" si="263"/>
        <v>0</v>
      </c>
      <c r="AR440" s="50">
        <f t="shared" si="264"/>
        <v>55000</v>
      </c>
      <c r="AS440" s="50">
        <f t="shared" si="265"/>
        <v>0</v>
      </c>
      <c r="AT440" s="50">
        <f t="shared" si="266"/>
        <v>0</v>
      </c>
      <c r="AU440" s="50">
        <f t="shared" si="267"/>
        <v>0</v>
      </c>
      <c r="AV440" s="50">
        <f t="shared" si="268"/>
        <v>0</v>
      </c>
      <c r="AW440" s="50">
        <f t="shared" si="269"/>
        <v>0</v>
      </c>
      <c r="AX440" s="50">
        <f t="shared" si="270"/>
        <v>0</v>
      </c>
      <c r="AY440" s="50">
        <f t="shared" si="271"/>
        <v>0</v>
      </c>
      <c r="AZ440" s="50">
        <f t="shared" si="272"/>
        <v>0</v>
      </c>
      <c r="BA440" s="50">
        <f t="shared" si="259"/>
        <v>55000</v>
      </c>
      <c r="BB440" s="50">
        <f t="shared" si="260"/>
        <v>0</v>
      </c>
    </row>
    <row r="441" spans="2:54" x14ac:dyDescent="0.25">
      <c r="B441" s="14">
        <v>2026</v>
      </c>
      <c r="C441" s="14">
        <v>479</v>
      </c>
      <c r="D441" s="15"/>
      <c r="F441" s="15" t="s">
        <v>58</v>
      </c>
      <c r="G441" s="14" t="e">
        <f>+VLOOKUP(M441,#REF!,5,FALSE)</f>
        <v>#REF!</v>
      </c>
      <c r="H441" s="14" t="e">
        <f>+VLOOKUP(M441,#REF!,7,FALSE)</f>
        <v>#REF!</v>
      </c>
      <c r="M441" s="15" t="str">
        <f t="shared" si="258"/>
        <v>2026EG 2026GGEREPLIEGUE DE MATERIALES ELECTORALES Y EQUIPOS INFORMÁTICOS ELECTORALES Y DE CAPACITACIÓN</v>
      </c>
      <c r="N441" s="15" t="s">
        <v>227</v>
      </c>
      <c r="Q441" s="16" t="s">
        <v>8</v>
      </c>
      <c r="R441" s="16" t="s">
        <v>60</v>
      </c>
      <c r="T441" s="14" t="str">
        <f t="shared" si="273"/>
        <v>2.3</v>
      </c>
      <c r="U441" s="17" t="s">
        <v>245</v>
      </c>
      <c r="V441" s="15" t="s">
        <v>254</v>
      </c>
      <c r="X441" s="14" t="s">
        <v>74</v>
      </c>
      <c r="Y441" s="18"/>
      <c r="Z441" s="19">
        <v>189000</v>
      </c>
      <c r="AA441" s="16"/>
      <c r="AB441" s="16"/>
      <c r="AC441" s="16">
        <v>1</v>
      </c>
      <c r="AD441" s="16"/>
      <c r="AE441" s="23"/>
      <c r="AF441" s="23"/>
      <c r="AG441" s="23"/>
      <c r="AH441" s="23"/>
      <c r="AI441" s="23"/>
      <c r="AJ441" s="23"/>
      <c r="AK441" s="23"/>
      <c r="AL441" s="23"/>
      <c r="AM441" s="19">
        <f t="shared" si="274"/>
        <v>189000</v>
      </c>
      <c r="AN441" s="26" t="s">
        <v>437</v>
      </c>
      <c r="AO441" s="50">
        <f t="shared" si="261"/>
        <v>0</v>
      </c>
      <c r="AP441" s="50">
        <f t="shared" si="262"/>
        <v>0</v>
      </c>
      <c r="AQ441" s="50">
        <f t="shared" si="263"/>
        <v>189000</v>
      </c>
      <c r="AR441" s="50">
        <f t="shared" si="264"/>
        <v>0</v>
      </c>
      <c r="AS441" s="50">
        <f t="shared" si="265"/>
        <v>0</v>
      </c>
      <c r="AT441" s="50">
        <f t="shared" si="266"/>
        <v>0</v>
      </c>
      <c r="AU441" s="50">
        <f t="shared" si="267"/>
        <v>0</v>
      </c>
      <c r="AV441" s="50">
        <f t="shared" si="268"/>
        <v>0</v>
      </c>
      <c r="AW441" s="50">
        <f t="shared" si="269"/>
        <v>0</v>
      </c>
      <c r="AX441" s="50">
        <f t="shared" si="270"/>
        <v>0</v>
      </c>
      <c r="AY441" s="50">
        <f t="shared" si="271"/>
        <v>0</v>
      </c>
      <c r="AZ441" s="50">
        <f t="shared" si="272"/>
        <v>0</v>
      </c>
      <c r="BA441" s="50">
        <f t="shared" si="259"/>
        <v>189000</v>
      </c>
      <c r="BB441" s="50">
        <f t="shared" si="260"/>
        <v>0</v>
      </c>
    </row>
    <row r="442" spans="2:54" x14ac:dyDescent="0.25">
      <c r="B442" s="14">
        <v>2026</v>
      </c>
      <c r="C442" s="14">
        <v>479</v>
      </c>
      <c r="D442" s="15"/>
      <c r="F442" s="15" t="s">
        <v>58</v>
      </c>
      <c r="G442" s="14" t="e">
        <f>+VLOOKUP(M442,#REF!,5,FALSE)</f>
        <v>#REF!</v>
      </c>
      <c r="H442" s="14" t="e">
        <f>+VLOOKUP(M442,#REF!,7,FALSE)</f>
        <v>#REF!</v>
      </c>
      <c r="M442" s="15" t="str">
        <f t="shared" si="258"/>
        <v>2026EG 2026GGEREPLIEGUE DE MATERIALES ELECTORALES Y EQUIPOS INFORMÁTICOS ELECTORALES Y DE CAPACITACIÓN</v>
      </c>
      <c r="N442" s="15" t="s">
        <v>227</v>
      </c>
      <c r="Q442" s="16" t="s">
        <v>8</v>
      </c>
      <c r="R442" s="16" t="s">
        <v>60</v>
      </c>
      <c r="T442" s="14" t="str">
        <f t="shared" si="273"/>
        <v>2.3</v>
      </c>
      <c r="U442" s="17" t="s">
        <v>245</v>
      </c>
      <c r="V442" s="15" t="s">
        <v>255</v>
      </c>
      <c r="X442" s="14" t="s">
        <v>74</v>
      </c>
      <c r="Y442" s="18"/>
      <c r="Z442" s="19">
        <v>1200000</v>
      </c>
      <c r="AA442" s="16"/>
      <c r="AB442" s="16"/>
      <c r="AC442" s="16">
        <v>1</v>
      </c>
      <c r="AD442" s="16"/>
      <c r="AE442" s="23"/>
      <c r="AF442" s="23"/>
      <c r="AG442" s="23"/>
      <c r="AH442" s="23"/>
      <c r="AI442" s="23"/>
      <c r="AJ442" s="23"/>
      <c r="AK442" s="23"/>
      <c r="AL442" s="23"/>
      <c r="AM442" s="19">
        <f t="shared" si="274"/>
        <v>1200000</v>
      </c>
      <c r="AN442" s="26" t="s">
        <v>437</v>
      </c>
      <c r="AO442" s="50">
        <f t="shared" si="261"/>
        <v>0</v>
      </c>
      <c r="AP442" s="50">
        <f t="shared" si="262"/>
        <v>0</v>
      </c>
      <c r="AQ442" s="50">
        <f t="shared" si="263"/>
        <v>1200000</v>
      </c>
      <c r="AR442" s="50">
        <f t="shared" si="264"/>
        <v>0</v>
      </c>
      <c r="AS442" s="50">
        <f t="shared" si="265"/>
        <v>0</v>
      </c>
      <c r="AT442" s="50">
        <f t="shared" si="266"/>
        <v>0</v>
      </c>
      <c r="AU442" s="50">
        <f t="shared" si="267"/>
        <v>0</v>
      </c>
      <c r="AV442" s="50">
        <f t="shared" si="268"/>
        <v>0</v>
      </c>
      <c r="AW442" s="50">
        <f t="shared" si="269"/>
        <v>0</v>
      </c>
      <c r="AX442" s="50">
        <f t="shared" si="270"/>
        <v>0</v>
      </c>
      <c r="AY442" s="50">
        <f t="shared" si="271"/>
        <v>0</v>
      </c>
      <c r="AZ442" s="50">
        <f t="shared" si="272"/>
        <v>0</v>
      </c>
      <c r="BA442" s="50">
        <f t="shared" si="259"/>
        <v>1200000</v>
      </c>
      <c r="BB442" s="50">
        <f t="shared" si="260"/>
        <v>0</v>
      </c>
    </row>
    <row r="443" spans="2:54" x14ac:dyDescent="0.25">
      <c r="B443" s="14">
        <v>2026</v>
      </c>
      <c r="C443" s="14">
        <v>479</v>
      </c>
      <c r="D443" s="15"/>
      <c r="F443" s="15" t="s">
        <v>58</v>
      </c>
      <c r="G443" s="14" t="e">
        <f>+VLOOKUP(M443,#REF!,5,FALSE)</f>
        <v>#REF!</v>
      </c>
      <c r="H443" s="14" t="e">
        <f>+VLOOKUP(M443,#REF!,7,FALSE)</f>
        <v>#REF!</v>
      </c>
      <c r="M443" s="15" t="str">
        <f t="shared" si="258"/>
        <v>2026EG 2026GGEREPLIEGUE DE MATERIALES ELECTORALES Y EQUIPOS INFORMÁTICOS ELECTORALES Y DE CAPACITACIÓN</v>
      </c>
      <c r="N443" s="15" t="s">
        <v>227</v>
      </c>
      <c r="Q443" s="16" t="s">
        <v>8</v>
      </c>
      <c r="R443" s="16" t="s">
        <v>60</v>
      </c>
      <c r="T443" s="14" t="str">
        <f t="shared" si="273"/>
        <v>2.3</v>
      </c>
      <c r="U443" s="17" t="s">
        <v>245</v>
      </c>
      <c r="V443" s="15" t="s">
        <v>256</v>
      </c>
      <c r="X443" s="14" t="s">
        <v>74</v>
      </c>
      <c r="Y443" s="18"/>
      <c r="Z443" s="19">
        <v>1500000</v>
      </c>
      <c r="AA443" s="16"/>
      <c r="AB443" s="16"/>
      <c r="AC443" s="16">
        <v>1</v>
      </c>
      <c r="AD443" s="16"/>
      <c r="AE443" s="23"/>
      <c r="AF443" s="23"/>
      <c r="AG443" s="23"/>
      <c r="AH443" s="23"/>
      <c r="AI443" s="23"/>
      <c r="AJ443" s="23"/>
      <c r="AK443" s="23"/>
      <c r="AL443" s="23"/>
      <c r="AM443" s="19">
        <f t="shared" si="274"/>
        <v>1500000</v>
      </c>
      <c r="AN443" s="26" t="s">
        <v>437</v>
      </c>
      <c r="AO443" s="50">
        <f t="shared" si="261"/>
        <v>0</v>
      </c>
      <c r="AP443" s="50">
        <f t="shared" si="262"/>
        <v>0</v>
      </c>
      <c r="AQ443" s="50">
        <f t="shared" si="263"/>
        <v>1500000</v>
      </c>
      <c r="AR443" s="50">
        <f t="shared" si="264"/>
        <v>0</v>
      </c>
      <c r="AS443" s="50">
        <f t="shared" si="265"/>
        <v>0</v>
      </c>
      <c r="AT443" s="50">
        <f t="shared" si="266"/>
        <v>0</v>
      </c>
      <c r="AU443" s="50">
        <f t="shared" si="267"/>
        <v>0</v>
      </c>
      <c r="AV443" s="50">
        <f t="shared" si="268"/>
        <v>0</v>
      </c>
      <c r="AW443" s="50">
        <f t="shared" si="269"/>
        <v>0</v>
      </c>
      <c r="AX443" s="50">
        <f t="shared" si="270"/>
        <v>0</v>
      </c>
      <c r="AY443" s="50">
        <f t="shared" si="271"/>
        <v>0</v>
      </c>
      <c r="AZ443" s="50">
        <f t="shared" si="272"/>
        <v>0</v>
      </c>
      <c r="BA443" s="50">
        <f t="shared" si="259"/>
        <v>1500000</v>
      </c>
      <c r="BB443" s="50">
        <f t="shared" si="260"/>
        <v>0</v>
      </c>
    </row>
    <row r="444" spans="2:54" x14ac:dyDescent="0.25">
      <c r="B444" s="14">
        <v>2026</v>
      </c>
      <c r="C444" s="14">
        <v>479</v>
      </c>
      <c r="D444" s="15"/>
      <c r="F444" s="15" t="s">
        <v>58</v>
      </c>
      <c r="G444" s="14" t="e">
        <f>+VLOOKUP(M444,#REF!,5,FALSE)</f>
        <v>#REF!</v>
      </c>
      <c r="H444" s="14" t="e">
        <f>+VLOOKUP(M444,#REF!,7,FALSE)</f>
        <v>#REF!</v>
      </c>
      <c r="M444" s="15" t="str">
        <f t="shared" si="258"/>
        <v>2026EG 2026GGEREPLIEGUE DE MATERIALES ELECTORALES Y EQUIPOS INFORMÁTICOS ELECTORALES Y DE CAPACITACIÓN</v>
      </c>
      <c r="N444" s="15" t="s">
        <v>227</v>
      </c>
      <c r="Q444" s="16" t="s">
        <v>8</v>
      </c>
      <c r="R444" s="16" t="s">
        <v>60</v>
      </c>
      <c r="T444" s="14" t="str">
        <f t="shared" si="273"/>
        <v>2.3</v>
      </c>
      <c r="U444" s="17" t="s">
        <v>109</v>
      </c>
      <c r="V444" s="15" t="s">
        <v>257</v>
      </c>
      <c r="X444" s="14" t="s">
        <v>74</v>
      </c>
      <c r="Y444" s="18"/>
      <c r="Z444" s="19">
        <v>5000</v>
      </c>
      <c r="AA444" s="16"/>
      <c r="AB444" s="16"/>
      <c r="AC444" s="16"/>
      <c r="AD444" s="16">
        <v>1</v>
      </c>
      <c r="AE444" s="23"/>
      <c r="AF444" s="23"/>
      <c r="AG444" s="23"/>
      <c r="AH444" s="23"/>
      <c r="AI444" s="23"/>
      <c r="AJ444" s="23"/>
      <c r="AK444" s="23"/>
      <c r="AL444" s="23"/>
      <c r="AM444" s="19">
        <f t="shared" si="274"/>
        <v>5000</v>
      </c>
      <c r="AN444" s="26" t="s">
        <v>437</v>
      </c>
      <c r="AO444" s="50">
        <f t="shared" si="261"/>
        <v>0</v>
      </c>
      <c r="AP444" s="50">
        <f t="shared" si="262"/>
        <v>0</v>
      </c>
      <c r="AQ444" s="50">
        <f t="shared" si="263"/>
        <v>0</v>
      </c>
      <c r="AR444" s="50">
        <f t="shared" si="264"/>
        <v>5000</v>
      </c>
      <c r="AS444" s="50">
        <f t="shared" si="265"/>
        <v>0</v>
      </c>
      <c r="AT444" s="50">
        <f t="shared" si="266"/>
        <v>0</v>
      </c>
      <c r="AU444" s="50">
        <f t="shared" si="267"/>
        <v>0</v>
      </c>
      <c r="AV444" s="50">
        <f t="shared" si="268"/>
        <v>0</v>
      </c>
      <c r="AW444" s="50">
        <f t="shared" si="269"/>
        <v>0</v>
      </c>
      <c r="AX444" s="50">
        <f t="shared" si="270"/>
        <v>0</v>
      </c>
      <c r="AY444" s="50">
        <f t="shared" si="271"/>
        <v>0</v>
      </c>
      <c r="AZ444" s="50">
        <f t="shared" si="272"/>
        <v>0</v>
      </c>
      <c r="BA444" s="50">
        <f t="shared" si="259"/>
        <v>5000</v>
      </c>
      <c r="BB444" s="50">
        <f t="shared" si="260"/>
        <v>0</v>
      </c>
    </row>
    <row r="445" spans="2:54" x14ac:dyDescent="0.25">
      <c r="B445" s="14">
        <v>2026</v>
      </c>
      <c r="C445" s="14">
        <v>479</v>
      </c>
      <c r="D445" s="15"/>
      <c r="F445" s="15" t="s">
        <v>58</v>
      </c>
      <c r="G445" s="14" t="e">
        <f>+VLOOKUP(M445,#REF!,5,FALSE)</f>
        <v>#REF!</v>
      </c>
      <c r="H445" s="14" t="e">
        <f>+VLOOKUP(M445,#REF!,7,FALSE)</f>
        <v>#REF!</v>
      </c>
      <c r="M445" s="15" t="str">
        <f t="shared" si="258"/>
        <v>2026EG 2026GGEREPLIEGUE DE MATERIALES ELECTORALES Y EQUIPOS INFORMÁTICOS ELECTORALES Y DE CAPACITACIÓN</v>
      </c>
      <c r="N445" s="15" t="s">
        <v>227</v>
      </c>
      <c r="Q445" s="16" t="s">
        <v>8</v>
      </c>
      <c r="R445" s="16" t="s">
        <v>60</v>
      </c>
      <c r="T445" s="14" t="str">
        <f t="shared" si="273"/>
        <v>2.3</v>
      </c>
      <c r="U445" s="17" t="s">
        <v>185</v>
      </c>
      <c r="V445" s="28" t="s">
        <v>258</v>
      </c>
      <c r="X445" s="14" t="s">
        <v>74</v>
      </c>
      <c r="Y445" s="18"/>
      <c r="Z445" s="19">
        <v>50000</v>
      </c>
      <c r="AA445" s="16"/>
      <c r="AB445" s="16"/>
      <c r="AC445" s="16"/>
      <c r="AD445" s="16">
        <v>1</v>
      </c>
      <c r="AE445" s="23"/>
      <c r="AF445" s="23"/>
      <c r="AG445" s="23"/>
      <c r="AH445" s="23"/>
      <c r="AI445" s="23"/>
      <c r="AJ445" s="23"/>
      <c r="AK445" s="23"/>
      <c r="AL445" s="23"/>
      <c r="AM445" s="19">
        <f t="shared" si="274"/>
        <v>50000</v>
      </c>
      <c r="AN445" s="26" t="s">
        <v>437</v>
      </c>
      <c r="AO445" s="50">
        <f t="shared" si="261"/>
        <v>0</v>
      </c>
      <c r="AP445" s="50">
        <f t="shared" si="262"/>
        <v>0</v>
      </c>
      <c r="AQ445" s="50">
        <f t="shared" si="263"/>
        <v>0</v>
      </c>
      <c r="AR445" s="50">
        <f t="shared" si="264"/>
        <v>50000</v>
      </c>
      <c r="AS445" s="50">
        <f t="shared" si="265"/>
        <v>0</v>
      </c>
      <c r="AT445" s="50">
        <f t="shared" si="266"/>
        <v>0</v>
      </c>
      <c r="AU445" s="50">
        <f t="shared" si="267"/>
        <v>0</v>
      </c>
      <c r="AV445" s="50">
        <f t="shared" si="268"/>
        <v>0</v>
      </c>
      <c r="AW445" s="50">
        <f t="shared" si="269"/>
        <v>0</v>
      </c>
      <c r="AX445" s="50">
        <f t="shared" si="270"/>
        <v>0</v>
      </c>
      <c r="AY445" s="50">
        <f t="shared" si="271"/>
        <v>0</v>
      </c>
      <c r="AZ445" s="50">
        <f t="shared" si="272"/>
        <v>0</v>
      </c>
      <c r="BA445" s="50">
        <f t="shared" si="259"/>
        <v>50000</v>
      </c>
      <c r="BB445" s="50">
        <f t="shared" si="260"/>
        <v>0</v>
      </c>
    </row>
    <row r="446" spans="2:54" x14ac:dyDescent="0.25">
      <c r="B446" s="14">
        <v>2026</v>
      </c>
      <c r="C446" s="14">
        <v>479</v>
      </c>
      <c r="D446" s="15"/>
      <c r="F446" s="15" t="s">
        <v>58</v>
      </c>
      <c r="G446" s="14" t="e">
        <f>+VLOOKUP(M446,#REF!,5,FALSE)</f>
        <v>#REF!</v>
      </c>
      <c r="H446" s="14" t="e">
        <f>+VLOOKUP(M446,#REF!,7,FALSE)</f>
        <v>#REF!</v>
      </c>
      <c r="M446" s="15" t="str">
        <f t="shared" si="258"/>
        <v>2026EG 2026GGEDESPLIEGUE DE MATERIAL ELECTORAL PARA SUFRAGIO Y EQUIPOS INFORMÁTICOS ELECTORALES PARA SUFRAGIO</v>
      </c>
      <c r="N446" s="15" t="s">
        <v>213</v>
      </c>
      <c r="Q446" s="16" t="s">
        <v>8</v>
      </c>
      <c r="R446" s="16" t="s">
        <v>60</v>
      </c>
      <c r="T446" s="14" t="str">
        <f t="shared" si="273"/>
        <v>2.3</v>
      </c>
      <c r="U446" s="17" t="s">
        <v>151</v>
      </c>
      <c r="V446" s="28" t="s">
        <v>485</v>
      </c>
      <c r="X446" s="14" t="s">
        <v>74</v>
      </c>
      <c r="Y446" s="18"/>
      <c r="Z446" s="19">
        <v>30</v>
      </c>
      <c r="AA446" s="16"/>
      <c r="AB446" s="16"/>
      <c r="AC446" s="16">
        <v>3500</v>
      </c>
      <c r="AD446" s="16"/>
      <c r="AE446" s="23"/>
      <c r="AF446" s="23"/>
      <c r="AG446" s="23"/>
      <c r="AH446" s="23"/>
      <c r="AI446" s="23"/>
      <c r="AJ446" s="23"/>
      <c r="AK446" s="23"/>
      <c r="AL446" s="23"/>
      <c r="AM446" s="19">
        <f t="shared" si="274"/>
        <v>105000</v>
      </c>
      <c r="AN446" s="26" t="s">
        <v>437</v>
      </c>
      <c r="AO446" s="50">
        <f t="shared" si="261"/>
        <v>0</v>
      </c>
      <c r="AP446" s="50">
        <f t="shared" si="262"/>
        <v>0</v>
      </c>
      <c r="AQ446" s="50">
        <f t="shared" si="263"/>
        <v>105000</v>
      </c>
      <c r="AR446" s="50">
        <f t="shared" si="264"/>
        <v>0</v>
      </c>
      <c r="AS446" s="50">
        <f t="shared" si="265"/>
        <v>0</v>
      </c>
      <c r="AT446" s="50">
        <f t="shared" si="266"/>
        <v>0</v>
      </c>
      <c r="AU446" s="50">
        <f t="shared" si="267"/>
        <v>0</v>
      </c>
      <c r="AV446" s="50">
        <f t="shared" si="268"/>
        <v>0</v>
      </c>
      <c r="AW446" s="50">
        <f t="shared" si="269"/>
        <v>0</v>
      </c>
      <c r="AX446" s="50">
        <f t="shared" si="270"/>
        <v>0</v>
      </c>
      <c r="AY446" s="50">
        <f t="shared" si="271"/>
        <v>0</v>
      </c>
      <c r="AZ446" s="50">
        <f t="shared" si="272"/>
        <v>0</v>
      </c>
      <c r="BA446" s="50">
        <f t="shared" si="259"/>
        <v>105000</v>
      </c>
      <c r="BB446" s="50">
        <f t="shared" si="260"/>
        <v>0</v>
      </c>
    </row>
    <row r="447" spans="2:54" x14ac:dyDescent="0.25">
      <c r="B447" s="14">
        <v>2026</v>
      </c>
      <c r="C447" s="14">
        <v>479</v>
      </c>
      <c r="D447" s="15"/>
      <c r="F447" s="15" t="s">
        <v>58</v>
      </c>
      <c r="G447" s="14" t="e">
        <f>+VLOOKUP(M447,#REF!,5,FALSE)</f>
        <v>#REF!</v>
      </c>
      <c r="H447" s="14" t="e">
        <f>+VLOOKUP(M447,#REF!,7,FALSE)</f>
        <v>#REF!</v>
      </c>
      <c r="M447" s="15" t="str">
        <f t="shared" si="258"/>
        <v>2026EG 2026GGEDISEÑO E IMPRESIÓN DE MATERIAL DE SUFRAGIO Y PRODUCIR MICROFORMAS DIGITALES</v>
      </c>
      <c r="N447" s="15" t="s">
        <v>199</v>
      </c>
      <c r="Q447" s="16" t="s">
        <v>8</v>
      </c>
      <c r="R447" s="16" t="s">
        <v>60</v>
      </c>
      <c r="T447" s="14" t="str">
        <f t="shared" si="273"/>
        <v>2.3</v>
      </c>
      <c r="U447" s="17" t="s">
        <v>111</v>
      </c>
      <c r="V447" s="28" t="s">
        <v>259</v>
      </c>
      <c r="X447" s="14" t="s">
        <v>74</v>
      </c>
      <c r="Y447" s="18"/>
      <c r="Z447" s="19">
        <v>8500000</v>
      </c>
      <c r="AA447" s="16"/>
      <c r="AB447" s="16"/>
      <c r="AC447" s="16">
        <v>1</v>
      </c>
      <c r="AD447" s="16"/>
      <c r="AE447" s="23"/>
      <c r="AF447" s="23"/>
      <c r="AG447" s="23"/>
      <c r="AH447" s="23"/>
      <c r="AI447" s="23"/>
      <c r="AJ447" s="23"/>
      <c r="AK447" s="23"/>
      <c r="AL447" s="23"/>
      <c r="AM447" s="19">
        <f t="shared" si="274"/>
        <v>8500000</v>
      </c>
      <c r="AN447" s="26" t="s">
        <v>437</v>
      </c>
      <c r="AO447" s="50">
        <f t="shared" si="261"/>
        <v>0</v>
      </c>
      <c r="AP447" s="50">
        <f t="shared" si="262"/>
        <v>0</v>
      </c>
      <c r="AQ447" s="50">
        <f t="shared" si="263"/>
        <v>8500000</v>
      </c>
      <c r="AR447" s="50">
        <f t="shared" si="264"/>
        <v>0</v>
      </c>
      <c r="AS447" s="50">
        <f t="shared" si="265"/>
        <v>0</v>
      </c>
      <c r="AT447" s="50">
        <f t="shared" si="266"/>
        <v>0</v>
      </c>
      <c r="AU447" s="50">
        <f t="shared" si="267"/>
        <v>0</v>
      </c>
      <c r="AV447" s="50">
        <f t="shared" si="268"/>
        <v>0</v>
      </c>
      <c r="AW447" s="50">
        <f t="shared" si="269"/>
        <v>0</v>
      </c>
      <c r="AX447" s="50">
        <f t="shared" si="270"/>
        <v>0</v>
      </c>
      <c r="AY447" s="50">
        <f t="shared" si="271"/>
        <v>0</v>
      </c>
      <c r="AZ447" s="50">
        <f t="shared" si="272"/>
        <v>0</v>
      </c>
      <c r="BA447" s="50">
        <f t="shared" si="259"/>
        <v>8500000</v>
      </c>
      <c r="BB447" s="50">
        <f t="shared" si="260"/>
        <v>0</v>
      </c>
    </row>
    <row r="448" spans="2:54" x14ac:dyDescent="0.25">
      <c r="B448" s="14">
        <v>2026</v>
      </c>
      <c r="C448" s="14">
        <v>479</v>
      </c>
      <c r="D448" s="15"/>
      <c r="F448" s="15" t="s">
        <v>58</v>
      </c>
      <c r="G448" s="14" t="e">
        <f>+VLOOKUP(M448,#REF!,5,FALSE)</f>
        <v>#REF!</v>
      </c>
      <c r="H448" s="14" t="e">
        <f>+VLOOKUP(M448,#REF!,7,FALSE)</f>
        <v>#REF!</v>
      </c>
      <c r="M448" s="15" t="str">
        <f t="shared" si="258"/>
        <v>2026EG 2026GGEDISEÑO E IMPRESIÓN DE MATERIAL DE SUFRAGIO Y PRODUCIR MICROFORMAS DIGITALES</v>
      </c>
      <c r="N448" s="15" t="s">
        <v>199</v>
      </c>
      <c r="Q448" s="16" t="s">
        <v>8</v>
      </c>
      <c r="R448" s="16" t="s">
        <v>60</v>
      </c>
      <c r="T448" s="14" t="str">
        <f t="shared" si="273"/>
        <v>2.3</v>
      </c>
      <c r="U448" s="17" t="s">
        <v>96</v>
      </c>
      <c r="V448" s="15" t="s">
        <v>260</v>
      </c>
      <c r="X448" s="14" t="s">
        <v>70</v>
      </c>
      <c r="Y448" s="18"/>
      <c r="Z448" s="19">
        <v>50</v>
      </c>
      <c r="AA448" s="16">
        <v>360</v>
      </c>
      <c r="AB448" s="16"/>
      <c r="AC448" s="16"/>
      <c r="AD448" s="16"/>
      <c r="AE448" s="23"/>
      <c r="AF448" s="23"/>
      <c r="AG448" s="23"/>
      <c r="AH448" s="23"/>
      <c r="AI448" s="23"/>
      <c r="AJ448" s="23"/>
      <c r="AK448" s="23"/>
      <c r="AL448" s="23"/>
      <c r="AM448" s="19">
        <f t="shared" si="274"/>
        <v>18000</v>
      </c>
      <c r="AN448" s="26" t="s">
        <v>437</v>
      </c>
      <c r="AO448" s="50">
        <f t="shared" si="261"/>
        <v>18000</v>
      </c>
      <c r="AP448" s="50">
        <f t="shared" si="262"/>
        <v>0</v>
      </c>
      <c r="AQ448" s="50">
        <f t="shared" si="263"/>
        <v>0</v>
      </c>
      <c r="AR448" s="50">
        <f t="shared" si="264"/>
        <v>0</v>
      </c>
      <c r="AS448" s="50">
        <f t="shared" si="265"/>
        <v>0</v>
      </c>
      <c r="AT448" s="50">
        <f t="shared" si="266"/>
        <v>0</v>
      </c>
      <c r="AU448" s="50">
        <f t="shared" si="267"/>
        <v>0</v>
      </c>
      <c r="AV448" s="50">
        <f t="shared" si="268"/>
        <v>0</v>
      </c>
      <c r="AW448" s="50">
        <f t="shared" si="269"/>
        <v>0</v>
      </c>
      <c r="AX448" s="50">
        <f t="shared" si="270"/>
        <v>0</v>
      </c>
      <c r="AY448" s="50">
        <f t="shared" si="271"/>
        <v>0</v>
      </c>
      <c r="AZ448" s="50">
        <f t="shared" si="272"/>
        <v>0</v>
      </c>
      <c r="BA448" s="50">
        <f t="shared" si="259"/>
        <v>18000</v>
      </c>
      <c r="BB448" s="50">
        <f t="shared" si="260"/>
        <v>0</v>
      </c>
    </row>
    <row r="449" spans="2:54" x14ac:dyDescent="0.25">
      <c r="B449" s="14">
        <v>2026</v>
      </c>
      <c r="C449" s="14">
        <v>479</v>
      </c>
      <c r="D449" s="15"/>
      <c r="F449" s="15" t="s">
        <v>58</v>
      </c>
      <c r="G449" s="14" t="e">
        <f>+VLOOKUP(M449,#REF!,5,FALSE)</f>
        <v>#REF!</v>
      </c>
      <c r="H449" s="14" t="e">
        <f>+VLOOKUP(M449,#REF!,7,FALSE)</f>
        <v>#REF!</v>
      </c>
      <c r="M449" s="15" t="str">
        <f t="shared" si="258"/>
        <v>2026EG 2026GGEDISEÑO E IMPRESIÓN DE MATERIAL DE SUFRAGIO Y PRODUCIR MICROFORMAS DIGITALES</v>
      </c>
      <c r="N449" s="15" t="s">
        <v>199</v>
      </c>
      <c r="Q449" s="16" t="s">
        <v>8</v>
      </c>
      <c r="R449" s="16" t="s">
        <v>60</v>
      </c>
      <c r="T449" s="14" t="str">
        <f t="shared" si="273"/>
        <v>2.3</v>
      </c>
      <c r="U449" s="17" t="s">
        <v>94</v>
      </c>
      <c r="V449" s="15" t="s">
        <v>261</v>
      </c>
      <c r="X449" s="14" t="s">
        <v>70</v>
      </c>
      <c r="Y449" s="18"/>
      <c r="Z449" s="19">
        <v>2929.25</v>
      </c>
      <c r="AA449" s="16">
        <v>5</v>
      </c>
      <c r="AB449" s="16"/>
      <c r="AC449" s="16"/>
      <c r="AD449" s="16"/>
      <c r="AE449" s="23"/>
      <c r="AF449" s="23"/>
      <c r="AG449" s="23"/>
      <c r="AH449" s="23"/>
      <c r="AI449" s="23"/>
      <c r="AJ449" s="23"/>
      <c r="AK449" s="23"/>
      <c r="AL449" s="23"/>
      <c r="AM449" s="19">
        <f t="shared" si="274"/>
        <v>14647</v>
      </c>
      <c r="AN449" s="26" t="s">
        <v>437</v>
      </c>
      <c r="AO449" s="50">
        <f t="shared" si="261"/>
        <v>14646.25</v>
      </c>
      <c r="AP449" s="50">
        <f t="shared" si="262"/>
        <v>0</v>
      </c>
      <c r="AQ449" s="50">
        <f t="shared" si="263"/>
        <v>0</v>
      </c>
      <c r="AR449" s="50">
        <f t="shared" si="264"/>
        <v>0</v>
      </c>
      <c r="AS449" s="50">
        <f t="shared" si="265"/>
        <v>0</v>
      </c>
      <c r="AT449" s="50">
        <f t="shared" si="266"/>
        <v>0</v>
      </c>
      <c r="AU449" s="50">
        <f t="shared" si="267"/>
        <v>0</v>
      </c>
      <c r="AV449" s="50">
        <f t="shared" si="268"/>
        <v>0</v>
      </c>
      <c r="AW449" s="50">
        <f t="shared" si="269"/>
        <v>0</v>
      </c>
      <c r="AX449" s="50">
        <f t="shared" si="270"/>
        <v>0</v>
      </c>
      <c r="AY449" s="50">
        <f t="shared" si="271"/>
        <v>0</v>
      </c>
      <c r="AZ449" s="50">
        <f t="shared" si="272"/>
        <v>0</v>
      </c>
      <c r="BA449" s="50">
        <f t="shared" si="259"/>
        <v>14647</v>
      </c>
      <c r="BB449" s="50">
        <f t="shared" si="260"/>
        <v>0</v>
      </c>
    </row>
    <row r="450" spans="2:54" x14ac:dyDescent="0.25">
      <c r="B450" s="14">
        <v>2026</v>
      </c>
      <c r="C450" s="14">
        <v>479</v>
      </c>
      <c r="D450" s="15"/>
      <c r="F450" s="15" t="s">
        <v>58</v>
      </c>
      <c r="G450" s="14" t="e">
        <f>+VLOOKUP(M450,#REF!,5,FALSE)</f>
        <v>#REF!</v>
      </c>
      <c r="H450" s="14" t="e">
        <f>+VLOOKUP(M450,#REF!,7,FALSE)</f>
        <v>#REF!</v>
      </c>
      <c r="M450" s="15" t="str">
        <f t="shared" si="258"/>
        <v>2026EG 2026GGEDISEÑO E IMPRESIÓN DE MATERIAL DE SUFRAGIO Y PRODUCIR MICROFORMAS DIGITALES</v>
      </c>
      <c r="N450" s="15" t="s">
        <v>199</v>
      </c>
      <c r="Q450" s="16" t="s">
        <v>8</v>
      </c>
      <c r="R450" s="16" t="s">
        <v>60</v>
      </c>
      <c r="T450" s="14" t="str">
        <f t="shared" si="273"/>
        <v>2.3</v>
      </c>
      <c r="U450" s="17" t="s">
        <v>94</v>
      </c>
      <c r="V450" s="15" t="s">
        <v>262</v>
      </c>
      <c r="X450" s="14" t="s">
        <v>70</v>
      </c>
      <c r="Y450" s="18"/>
      <c r="Z450" s="19">
        <v>2884.6</v>
      </c>
      <c r="AA450" s="16">
        <v>15</v>
      </c>
      <c r="AB450" s="16"/>
      <c r="AC450" s="16"/>
      <c r="AD450" s="16"/>
      <c r="AE450" s="23"/>
      <c r="AF450" s="23"/>
      <c r="AG450" s="23"/>
      <c r="AH450" s="23"/>
      <c r="AI450" s="23"/>
      <c r="AJ450" s="23"/>
      <c r="AK450" s="23"/>
      <c r="AL450" s="23"/>
      <c r="AM450" s="19">
        <f t="shared" si="274"/>
        <v>43269</v>
      </c>
      <c r="AN450" s="26" t="s">
        <v>437</v>
      </c>
      <c r="AO450" s="50">
        <f t="shared" si="261"/>
        <v>43269</v>
      </c>
      <c r="AP450" s="50">
        <f t="shared" si="262"/>
        <v>0</v>
      </c>
      <c r="AQ450" s="50">
        <f t="shared" si="263"/>
        <v>0</v>
      </c>
      <c r="AR450" s="50">
        <f t="shared" si="264"/>
        <v>0</v>
      </c>
      <c r="AS450" s="50">
        <f t="shared" si="265"/>
        <v>0</v>
      </c>
      <c r="AT450" s="50">
        <f t="shared" si="266"/>
        <v>0</v>
      </c>
      <c r="AU450" s="50">
        <f t="shared" si="267"/>
        <v>0</v>
      </c>
      <c r="AV450" s="50">
        <f t="shared" si="268"/>
        <v>0</v>
      </c>
      <c r="AW450" s="50">
        <f t="shared" si="269"/>
        <v>0</v>
      </c>
      <c r="AX450" s="50">
        <f t="shared" si="270"/>
        <v>0</v>
      </c>
      <c r="AY450" s="50">
        <f t="shared" si="271"/>
        <v>0</v>
      </c>
      <c r="AZ450" s="50">
        <f t="shared" si="272"/>
        <v>0</v>
      </c>
      <c r="BA450" s="50">
        <f t="shared" si="259"/>
        <v>43269</v>
      </c>
      <c r="BB450" s="50">
        <f t="shared" si="260"/>
        <v>0</v>
      </c>
    </row>
    <row r="451" spans="2:54" x14ac:dyDescent="0.25">
      <c r="B451" s="14">
        <v>2026</v>
      </c>
      <c r="C451" s="14">
        <v>479</v>
      </c>
      <c r="D451" s="15"/>
      <c r="F451" s="15" t="s">
        <v>58</v>
      </c>
      <c r="G451" s="14" t="e">
        <f>+VLOOKUP(M451,#REF!,5,FALSE)</f>
        <v>#REF!</v>
      </c>
      <c r="H451" s="14" t="e">
        <f>+VLOOKUP(M451,#REF!,7,FALSE)</f>
        <v>#REF!</v>
      </c>
      <c r="M451" s="15" t="str">
        <f t="shared" si="258"/>
        <v>2026EG 2026GGEDISEÑO E IMPRESIÓN DE MATERIAL DE SUFRAGIO Y PRODUCIR MICROFORMAS DIGITALES</v>
      </c>
      <c r="N451" s="15" t="s">
        <v>199</v>
      </c>
      <c r="Q451" s="16" t="s">
        <v>8</v>
      </c>
      <c r="R451" s="16" t="s">
        <v>60</v>
      </c>
      <c r="T451" s="14" t="str">
        <f t="shared" si="273"/>
        <v>2.3</v>
      </c>
      <c r="U451" s="17" t="s">
        <v>94</v>
      </c>
      <c r="V451" s="15" t="s">
        <v>263</v>
      </c>
      <c r="X451" s="14" t="s">
        <v>70</v>
      </c>
      <c r="Y451" s="18"/>
      <c r="Z451" s="19">
        <v>3000</v>
      </c>
      <c r="AA451" s="16">
        <v>10</v>
      </c>
      <c r="AB451" s="16"/>
      <c r="AC451" s="16"/>
      <c r="AD451" s="16"/>
      <c r="AE451" s="23"/>
      <c r="AF451" s="23"/>
      <c r="AG451" s="23"/>
      <c r="AH451" s="23"/>
      <c r="AI451" s="23"/>
      <c r="AJ451" s="23"/>
      <c r="AK451" s="23"/>
      <c r="AL451" s="23"/>
      <c r="AM451" s="19">
        <f t="shared" si="274"/>
        <v>30000</v>
      </c>
      <c r="AN451" s="26" t="s">
        <v>437</v>
      </c>
      <c r="AO451" s="50">
        <f t="shared" si="261"/>
        <v>30000</v>
      </c>
      <c r="AP451" s="50">
        <f t="shared" si="262"/>
        <v>0</v>
      </c>
      <c r="AQ451" s="50">
        <f t="shared" si="263"/>
        <v>0</v>
      </c>
      <c r="AR451" s="50">
        <f t="shared" si="264"/>
        <v>0</v>
      </c>
      <c r="AS451" s="50">
        <f t="shared" si="265"/>
        <v>0</v>
      </c>
      <c r="AT451" s="50">
        <f t="shared" si="266"/>
        <v>0</v>
      </c>
      <c r="AU451" s="50">
        <f t="shared" si="267"/>
        <v>0</v>
      </c>
      <c r="AV451" s="50">
        <f t="shared" si="268"/>
        <v>0</v>
      </c>
      <c r="AW451" s="50">
        <f t="shared" si="269"/>
        <v>0</v>
      </c>
      <c r="AX451" s="50">
        <f t="shared" si="270"/>
        <v>0</v>
      </c>
      <c r="AY451" s="50">
        <f t="shared" si="271"/>
        <v>0</v>
      </c>
      <c r="AZ451" s="50">
        <f t="shared" si="272"/>
        <v>0</v>
      </c>
      <c r="BA451" s="50">
        <f t="shared" si="259"/>
        <v>30000</v>
      </c>
      <c r="BB451" s="50">
        <f t="shared" si="260"/>
        <v>0</v>
      </c>
    </row>
    <row r="452" spans="2:54" x14ac:dyDescent="0.25">
      <c r="B452" s="14">
        <v>2026</v>
      </c>
      <c r="C452" s="14">
        <v>479</v>
      </c>
      <c r="D452" s="15"/>
      <c r="F452" s="15" t="s">
        <v>58</v>
      </c>
      <c r="G452" s="14" t="e">
        <f>+VLOOKUP(M452,#REF!,5,FALSE)</f>
        <v>#REF!</v>
      </c>
      <c r="H452" s="14" t="e">
        <f>+VLOOKUP(M452,#REF!,7,FALSE)</f>
        <v>#REF!</v>
      </c>
      <c r="M452" s="15" t="str">
        <f t="shared" ref="M452:M515" si="276">+CONCATENATE(B452,R452,Q452,N452)</f>
        <v>2026EG 2026GGEDISEÑO E IMPRESIÓN DE MATERIAL DE SUFRAGIO Y PRODUCIR MICROFORMAS DIGITALES</v>
      </c>
      <c r="N452" s="15" t="s">
        <v>199</v>
      </c>
      <c r="Q452" s="16" t="s">
        <v>8</v>
      </c>
      <c r="R452" s="16" t="s">
        <v>60</v>
      </c>
      <c r="T452" s="14" t="str">
        <f t="shared" si="273"/>
        <v>2.3</v>
      </c>
      <c r="U452" s="17" t="s">
        <v>185</v>
      </c>
      <c r="V452" s="15" t="s">
        <v>264</v>
      </c>
      <c r="X452" s="14" t="s">
        <v>219</v>
      </c>
      <c r="Y452" s="18"/>
      <c r="Z452" s="19">
        <v>200000</v>
      </c>
      <c r="AA452" s="16">
        <v>1</v>
      </c>
      <c r="AB452" s="16"/>
      <c r="AC452" s="16"/>
      <c r="AD452" s="16"/>
      <c r="AE452" s="23"/>
      <c r="AF452" s="23"/>
      <c r="AG452" s="23"/>
      <c r="AH452" s="23"/>
      <c r="AI452" s="23"/>
      <c r="AJ452" s="23"/>
      <c r="AK452" s="23"/>
      <c r="AL452" s="23"/>
      <c r="AM452" s="19">
        <f t="shared" si="274"/>
        <v>200000</v>
      </c>
      <c r="AN452" s="26" t="s">
        <v>437</v>
      </c>
      <c r="AO452" s="50">
        <f t="shared" ref="AO452:AO458" si="277">+AA452*$Z452</f>
        <v>200000</v>
      </c>
      <c r="AP452" s="50">
        <f t="shared" ref="AP452:AP458" si="278">+AB452*$Z452</f>
        <v>0</v>
      </c>
      <c r="AQ452" s="50">
        <f t="shared" ref="AQ452:AQ458" si="279">+AC452*$Z452</f>
        <v>0</v>
      </c>
      <c r="AR452" s="50">
        <f t="shared" ref="AR452:AR458" si="280">+AD452*$Z452</f>
        <v>0</v>
      </c>
      <c r="AS452" s="50">
        <f t="shared" ref="AS452:AS458" si="281">+AE452*$Z452</f>
        <v>0</v>
      </c>
      <c r="AT452" s="50">
        <f t="shared" ref="AT452:AT458" si="282">+AF452*$Z452</f>
        <v>0</v>
      </c>
      <c r="AU452" s="50">
        <f t="shared" ref="AU452:AU458" si="283">+AG452*$Z452</f>
        <v>0</v>
      </c>
      <c r="AV452" s="50">
        <f t="shared" ref="AV452:AV458" si="284">+AH452*$Z452</f>
        <v>0</v>
      </c>
      <c r="AW452" s="50">
        <f t="shared" ref="AW452:AW458" si="285">+AI452*$Z452</f>
        <v>0</v>
      </c>
      <c r="AX452" s="50">
        <f t="shared" ref="AX452:AX458" si="286">+AJ452*$Z452</f>
        <v>0</v>
      </c>
      <c r="AY452" s="50">
        <f t="shared" ref="AY452:AY458" si="287">+AK452*$Z452</f>
        <v>0</v>
      </c>
      <c r="AZ452" s="50">
        <f t="shared" ref="AZ452:AZ458" si="288">+AL452*$Z452</f>
        <v>0</v>
      </c>
      <c r="BA452" s="50">
        <f t="shared" ref="BA452:BA515" si="289">+ROUNDUP(SUM(AO452:AZ452),0)</f>
        <v>200000</v>
      </c>
      <c r="BB452" s="50">
        <f t="shared" ref="BB452:BB515" si="290">+AM452-BA452</f>
        <v>0</v>
      </c>
    </row>
    <row r="453" spans="2:54" x14ac:dyDescent="0.25">
      <c r="B453" s="14">
        <v>2026</v>
      </c>
      <c r="C453" s="14">
        <v>479</v>
      </c>
      <c r="D453" s="15"/>
      <c r="F453" s="15" t="s">
        <v>58</v>
      </c>
      <c r="G453" s="14" t="e">
        <f>+VLOOKUP(M453,#REF!,5,FALSE)</f>
        <v>#REF!</v>
      </c>
      <c r="H453" s="14" t="e">
        <f>+VLOOKUP(M453,#REF!,7,FALSE)</f>
        <v>#REF!</v>
      </c>
      <c r="M453" s="15" t="str">
        <f t="shared" si="276"/>
        <v>2026EG 2026GGEDISEÑO E IMPRESIÓN DE MATERIAL DE SUFRAGIO Y PRODUCIR MICROFORMAS DIGITALES</v>
      </c>
      <c r="N453" s="15" t="s">
        <v>199</v>
      </c>
      <c r="Q453" s="16" t="s">
        <v>8</v>
      </c>
      <c r="R453" s="16" t="s">
        <v>60</v>
      </c>
      <c r="T453" s="14" t="str">
        <f t="shared" si="273"/>
        <v>2.3</v>
      </c>
      <c r="U453" s="17" t="s">
        <v>94</v>
      </c>
      <c r="V453" s="15" t="s">
        <v>265</v>
      </c>
      <c r="X453" s="14" t="s">
        <v>70</v>
      </c>
      <c r="Y453" s="18"/>
      <c r="Z453" s="19">
        <v>2268.5500000000002</v>
      </c>
      <c r="AA453" s="16">
        <v>10</v>
      </c>
      <c r="AB453" s="16"/>
      <c r="AC453" s="16"/>
      <c r="AD453" s="16"/>
      <c r="AE453" s="23"/>
      <c r="AF453" s="23"/>
      <c r="AG453" s="23"/>
      <c r="AH453" s="23"/>
      <c r="AI453" s="23"/>
      <c r="AJ453" s="23"/>
      <c r="AK453" s="23"/>
      <c r="AL453" s="23"/>
      <c r="AM453" s="19">
        <f t="shared" si="274"/>
        <v>22686</v>
      </c>
      <c r="AN453" s="26" t="s">
        <v>437</v>
      </c>
      <c r="AO453" s="50">
        <f t="shared" si="277"/>
        <v>22685.5</v>
      </c>
      <c r="AP453" s="50">
        <f t="shared" si="278"/>
        <v>0</v>
      </c>
      <c r="AQ453" s="50">
        <f t="shared" si="279"/>
        <v>0</v>
      </c>
      <c r="AR453" s="50">
        <f t="shared" si="280"/>
        <v>0</v>
      </c>
      <c r="AS453" s="50">
        <f t="shared" si="281"/>
        <v>0</v>
      </c>
      <c r="AT453" s="50">
        <f t="shared" si="282"/>
        <v>0</v>
      </c>
      <c r="AU453" s="50">
        <f t="shared" si="283"/>
        <v>0</v>
      </c>
      <c r="AV453" s="50">
        <f t="shared" si="284"/>
        <v>0</v>
      </c>
      <c r="AW453" s="50">
        <f t="shared" si="285"/>
        <v>0</v>
      </c>
      <c r="AX453" s="50">
        <f t="shared" si="286"/>
        <v>0</v>
      </c>
      <c r="AY453" s="50">
        <f t="shared" si="287"/>
        <v>0</v>
      </c>
      <c r="AZ453" s="50">
        <f t="shared" si="288"/>
        <v>0</v>
      </c>
      <c r="BA453" s="50">
        <f t="shared" si="289"/>
        <v>22686</v>
      </c>
      <c r="BB453" s="50">
        <f t="shared" si="290"/>
        <v>0</v>
      </c>
    </row>
    <row r="454" spans="2:54" x14ac:dyDescent="0.25">
      <c r="B454" s="14">
        <v>2026</v>
      </c>
      <c r="C454" s="14">
        <v>479</v>
      </c>
      <c r="D454" s="15"/>
      <c r="F454" s="15" t="s">
        <v>58</v>
      </c>
      <c r="G454" s="14" t="e">
        <f>+VLOOKUP(M454,#REF!,5,FALSE)</f>
        <v>#REF!</v>
      </c>
      <c r="H454" s="14" t="e">
        <f>+VLOOKUP(M454,#REF!,7,FALSE)</f>
        <v>#REF!</v>
      </c>
      <c r="M454" s="15" t="str">
        <f t="shared" si="276"/>
        <v>2026EG 2026GGEDISEÑO E IMPRESIÓN DE MATERIAL DE SUFRAGIO Y PRODUCIR MICROFORMAS DIGITALES</v>
      </c>
      <c r="N454" s="15" t="s">
        <v>199</v>
      </c>
      <c r="Q454" s="16" t="s">
        <v>8</v>
      </c>
      <c r="R454" s="16" t="s">
        <v>60</v>
      </c>
      <c r="T454" s="14" t="str">
        <f t="shared" si="273"/>
        <v>2.3</v>
      </c>
      <c r="U454" s="17" t="s">
        <v>266</v>
      </c>
      <c r="V454" s="15" t="s">
        <v>267</v>
      </c>
      <c r="X454" s="14" t="s">
        <v>70</v>
      </c>
      <c r="Y454" s="18"/>
      <c r="Z454" s="19">
        <v>5000</v>
      </c>
      <c r="AA454" s="16">
        <v>10</v>
      </c>
      <c r="AB454" s="16"/>
      <c r="AC454" s="16"/>
      <c r="AD454" s="16"/>
      <c r="AE454" s="23"/>
      <c r="AF454" s="23"/>
      <c r="AG454" s="23"/>
      <c r="AH454" s="23"/>
      <c r="AI454" s="23"/>
      <c r="AJ454" s="23"/>
      <c r="AK454" s="23"/>
      <c r="AL454" s="23"/>
      <c r="AM454" s="19">
        <f t="shared" si="274"/>
        <v>50000</v>
      </c>
      <c r="AN454" s="26" t="s">
        <v>437</v>
      </c>
      <c r="AO454" s="50">
        <f t="shared" si="277"/>
        <v>50000</v>
      </c>
      <c r="AP454" s="50">
        <f t="shared" si="278"/>
        <v>0</v>
      </c>
      <c r="AQ454" s="50">
        <f t="shared" si="279"/>
        <v>0</v>
      </c>
      <c r="AR454" s="50">
        <f t="shared" si="280"/>
        <v>0</v>
      </c>
      <c r="AS454" s="50">
        <f t="shared" si="281"/>
        <v>0</v>
      </c>
      <c r="AT454" s="50">
        <f t="shared" si="282"/>
        <v>0</v>
      </c>
      <c r="AU454" s="50">
        <f t="shared" si="283"/>
        <v>0</v>
      </c>
      <c r="AV454" s="50">
        <f t="shared" si="284"/>
        <v>0</v>
      </c>
      <c r="AW454" s="50">
        <f t="shared" si="285"/>
        <v>0</v>
      </c>
      <c r="AX454" s="50">
        <f t="shared" si="286"/>
        <v>0</v>
      </c>
      <c r="AY454" s="50">
        <f t="shared" si="287"/>
        <v>0</v>
      </c>
      <c r="AZ454" s="50">
        <f t="shared" si="288"/>
        <v>0</v>
      </c>
      <c r="BA454" s="50">
        <f t="shared" si="289"/>
        <v>50000</v>
      </c>
      <c r="BB454" s="50">
        <f t="shared" si="290"/>
        <v>0</v>
      </c>
    </row>
    <row r="455" spans="2:54" x14ac:dyDescent="0.25">
      <c r="B455" s="14">
        <v>2026</v>
      </c>
      <c r="C455" s="14">
        <v>479</v>
      </c>
      <c r="D455" s="15"/>
      <c r="F455" s="15" t="s">
        <v>58</v>
      </c>
      <c r="G455" s="14" t="e">
        <f>+VLOOKUP(M455,#REF!,5,FALSE)</f>
        <v>#REF!</v>
      </c>
      <c r="H455" s="14" t="e">
        <f>+VLOOKUP(M455,#REF!,7,FALSE)</f>
        <v>#REF!</v>
      </c>
      <c r="M455" s="15" t="str">
        <f t="shared" si="276"/>
        <v>2026EG 2026GGEDISEÑO E IMPRESIÓN DE MATERIAL DE SUFRAGIO Y PRODUCIR MICROFORMAS DIGITALES</v>
      </c>
      <c r="N455" s="15" t="s">
        <v>199</v>
      </c>
      <c r="Q455" s="16" t="s">
        <v>8</v>
      </c>
      <c r="R455" s="16" t="s">
        <v>60</v>
      </c>
      <c r="T455" s="14" t="str">
        <f t="shared" si="273"/>
        <v>2.3</v>
      </c>
      <c r="U455" s="17" t="s">
        <v>266</v>
      </c>
      <c r="V455" s="15" t="s">
        <v>268</v>
      </c>
      <c r="X455" s="14" t="s">
        <v>70</v>
      </c>
      <c r="Y455" s="18"/>
      <c r="Z455" s="19">
        <v>5000</v>
      </c>
      <c r="AA455" s="16">
        <v>10</v>
      </c>
      <c r="AB455" s="16"/>
      <c r="AC455" s="16"/>
      <c r="AD455" s="16"/>
      <c r="AE455" s="23"/>
      <c r="AF455" s="23"/>
      <c r="AG455" s="23"/>
      <c r="AH455" s="23"/>
      <c r="AI455" s="23"/>
      <c r="AJ455" s="23"/>
      <c r="AK455" s="23"/>
      <c r="AL455" s="23"/>
      <c r="AM455" s="19">
        <f t="shared" si="274"/>
        <v>50000</v>
      </c>
      <c r="AN455" s="26" t="s">
        <v>437</v>
      </c>
      <c r="AO455" s="50">
        <f t="shared" si="277"/>
        <v>50000</v>
      </c>
      <c r="AP455" s="50">
        <f t="shared" si="278"/>
        <v>0</v>
      </c>
      <c r="AQ455" s="50">
        <f t="shared" si="279"/>
        <v>0</v>
      </c>
      <c r="AR455" s="50">
        <f t="shared" si="280"/>
        <v>0</v>
      </c>
      <c r="AS455" s="50">
        <f t="shared" si="281"/>
        <v>0</v>
      </c>
      <c r="AT455" s="50">
        <f t="shared" si="282"/>
        <v>0</v>
      </c>
      <c r="AU455" s="50">
        <f t="shared" si="283"/>
        <v>0</v>
      </c>
      <c r="AV455" s="50">
        <f t="shared" si="284"/>
        <v>0</v>
      </c>
      <c r="AW455" s="50">
        <f t="shared" si="285"/>
        <v>0</v>
      </c>
      <c r="AX455" s="50">
        <f t="shared" si="286"/>
        <v>0</v>
      </c>
      <c r="AY455" s="50">
        <f t="shared" si="287"/>
        <v>0</v>
      </c>
      <c r="AZ455" s="50">
        <f t="shared" si="288"/>
        <v>0</v>
      </c>
      <c r="BA455" s="50">
        <f t="shared" si="289"/>
        <v>50000</v>
      </c>
      <c r="BB455" s="50">
        <f t="shared" si="290"/>
        <v>0</v>
      </c>
    </row>
    <row r="456" spans="2:54" x14ac:dyDescent="0.25">
      <c r="B456" s="14">
        <v>2026</v>
      </c>
      <c r="C456" s="14">
        <v>479</v>
      </c>
      <c r="D456" s="15"/>
      <c r="F456" s="15" t="s">
        <v>58</v>
      </c>
      <c r="G456" s="14" t="e">
        <f>+VLOOKUP(M456,#REF!,5,FALSE)</f>
        <v>#REF!</v>
      </c>
      <c r="H456" s="14" t="e">
        <f>+VLOOKUP(M456,#REF!,7,FALSE)</f>
        <v>#REF!</v>
      </c>
      <c r="M456" s="15" t="str">
        <f t="shared" si="276"/>
        <v>2026EG 2026GGEDISEÑO E IMPRESIÓN DE MATERIAL DE SUFRAGIO Y PRODUCIR MICROFORMAS DIGITALES</v>
      </c>
      <c r="N456" s="15" t="s">
        <v>199</v>
      </c>
      <c r="Q456" s="16" t="s">
        <v>8</v>
      </c>
      <c r="R456" s="16" t="s">
        <v>60</v>
      </c>
      <c r="T456" s="14" t="str">
        <f t="shared" si="273"/>
        <v>2.3</v>
      </c>
      <c r="U456" s="17" t="s">
        <v>269</v>
      </c>
      <c r="V456" s="15" t="s">
        <v>270</v>
      </c>
      <c r="X456" s="14" t="s">
        <v>70</v>
      </c>
      <c r="Y456" s="18"/>
      <c r="Z456" s="19">
        <v>17.5</v>
      </c>
      <c r="AA456" s="16">
        <v>120</v>
      </c>
      <c r="AB456" s="16"/>
      <c r="AC456" s="16">
        <v>120</v>
      </c>
      <c r="AD456" s="16">
        <v>240</v>
      </c>
      <c r="AE456" s="23"/>
      <c r="AF456" s="23"/>
      <c r="AG456" s="23"/>
      <c r="AH456" s="23"/>
      <c r="AI456" s="23"/>
      <c r="AJ456" s="23"/>
      <c r="AK456" s="23"/>
      <c r="AL456" s="23"/>
      <c r="AM456" s="19">
        <f t="shared" si="274"/>
        <v>8400</v>
      </c>
      <c r="AN456" s="26" t="s">
        <v>437</v>
      </c>
      <c r="AO456" s="50">
        <f t="shared" si="277"/>
        <v>2100</v>
      </c>
      <c r="AP456" s="50">
        <f t="shared" si="278"/>
        <v>0</v>
      </c>
      <c r="AQ456" s="50">
        <f t="shared" si="279"/>
        <v>2100</v>
      </c>
      <c r="AR456" s="50">
        <f t="shared" si="280"/>
        <v>4200</v>
      </c>
      <c r="AS456" s="50">
        <f t="shared" si="281"/>
        <v>0</v>
      </c>
      <c r="AT456" s="50">
        <f t="shared" si="282"/>
        <v>0</v>
      </c>
      <c r="AU456" s="50">
        <f t="shared" si="283"/>
        <v>0</v>
      </c>
      <c r="AV456" s="50">
        <f t="shared" si="284"/>
        <v>0</v>
      </c>
      <c r="AW456" s="50">
        <f t="shared" si="285"/>
        <v>0</v>
      </c>
      <c r="AX456" s="50">
        <f t="shared" si="286"/>
        <v>0</v>
      </c>
      <c r="AY456" s="50">
        <f t="shared" si="287"/>
        <v>0</v>
      </c>
      <c r="AZ456" s="50">
        <f t="shared" si="288"/>
        <v>0</v>
      </c>
      <c r="BA456" s="50">
        <f t="shared" si="289"/>
        <v>8400</v>
      </c>
      <c r="BB456" s="50">
        <f t="shared" si="290"/>
        <v>0</v>
      </c>
    </row>
    <row r="457" spans="2:54" x14ac:dyDescent="0.25">
      <c r="B457" s="14">
        <v>2026</v>
      </c>
      <c r="C457" s="14">
        <v>479</v>
      </c>
      <c r="D457" s="15"/>
      <c r="F457" s="15" t="s">
        <v>58</v>
      </c>
      <c r="G457" s="14" t="e">
        <f>+VLOOKUP(M457,#REF!,5,FALSE)</f>
        <v>#REF!</v>
      </c>
      <c r="H457" s="14" t="e">
        <f>+VLOOKUP(M457,#REF!,7,FALSE)</f>
        <v>#REF!</v>
      </c>
      <c r="M457" s="15" t="str">
        <f t="shared" si="276"/>
        <v>2026EG 2026GGEDISEÑO E IMPRESIÓN DE MATERIAL DE SUFRAGIO Y PRODUCIR MICROFORMAS DIGITALES</v>
      </c>
      <c r="N457" s="15" t="s">
        <v>199</v>
      </c>
      <c r="Q457" s="16" t="s">
        <v>8</v>
      </c>
      <c r="R457" s="16" t="s">
        <v>60</v>
      </c>
      <c r="T457" s="14" t="str">
        <f t="shared" si="273"/>
        <v>2.3</v>
      </c>
      <c r="U457" s="17" t="s">
        <v>113</v>
      </c>
      <c r="V457" s="15" t="s">
        <v>486</v>
      </c>
      <c r="X457" s="14" t="s">
        <v>74</v>
      </c>
      <c r="Y457" s="18"/>
      <c r="Z457" s="19">
        <v>395997.56</v>
      </c>
      <c r="AA457" s="16">
        <v>1</v>
      </c>
      <c r="AB457" s="16"/>
      <c r="AC457" s="16"/>
      <c r="AD457" s="16"/>
      <c r="AE457" s="23"/>
      <c r="AF457" s="23"/>
      <c r="AG457" s="23"/>
      <c r="AH457" s="23"/>
      <c r="AI457" s="23"/>
      <c r="AJ457" s="23"/>
      <c r="AK457" s="23"/>
      <c r="AL457" s="23"/>
      <c r="AM457" s="19">
        <f t="shared" si="274"/>
        <v>395998</v>
      </c>
      <c r="AN457" s="26" t="s">
        <v>437</v>
      </c>
      <c r="AO457" s="50">
        <f t="shared" si="277"/>
        <v>395997.56</v>
      </c>
      <c r="AP457" s="50">
        <f t="shared" si="278"/>
        <v>0</v>
      </c>
      <c r="AQ457" s="50">
        <f t="shared" si="279"/>
        <v>0</v>
      </c>
      <c r="AR457" s="50">
        <f t="shared" si="280"/>
        <v>0</v>
      </c>
      <c r="AS457" s="50">
        <f t="shared" si="281"/>
        <v>0</v>
      </c>
      <c r="AT457" s="50">
        <f t="shared" si="282"/>
        <v>0</v>
      </c>
      <c r="AU457" s="50">
        <f t="shared" si="283"/>
        <v>0</v>
      </c>
      <c r="AV457" s="50">
        <f t="shared" si="284"/>
        <v>0</v>
      </c>
      <c r="AW457" s="50">
        <f t="shared" si="285"/>
        <v>0</v>
      </c>
      <c r="AX457" s="50">
        <f t="shared" si="286"/>
        <v>0</v>
      </c>
      <c r="AY457" s="50">
        <f t="shared" si="287"/>
        <v>0</v>
      </c>
      <c r="AZ457" s="50">
        <f t="shared" si="288"/>
        <v>0</v>
      </c>
      <c r="BA457" s="50">
        <f t="shared" si="289"/>
        <v>395998</v>
      </c>
      <c r="BB457" s="50">
        <f t="shared" si="290"/>
        <v>0</v>
      </c>
    </row>
    <row r="458" spans="2:54" x14ac:dyDescent="0.25">
      <c r="B458" s="14">
        <v>2026</v>
      </c>
      <c r="C458" s="14">
        <v>479</v>
      </c>
      <c r="D458" s="15"/>
      <c r="F458" s="15" t="s">
        <v>58</v>
      </c>
      <c r="G458" s="14" t="e">
        <f>+VLOOKUP(M458,#REF!,5,FALSE)</f>
        <v>#REF!</v>
      </c>
      <c r="H458" s="14" t="e">
        <f>+VLOOKUP(M458,#REF!,7,FALSE)</f>
        <v>#REF!</v>
      </c>
      <c r="M458" s="15" t="str">
        <f t="shared" si="276"/>
        <v>2026EG 2026GGEENSAMBLAJE DE MATERIAL ELECTORAL PARA SUFRAGIO, CODIFICACIÓN, ROTULADO Y EMBALAJE DE EQUIPOS INFORMÁTICOS ELECTORALES</v>
      </c>
      <c r="N458" s="15" t="s">
        <v>480</v>
      </c>
      <c r="Q458" s="16" t="s">
        <v>8</v>
      </c>
      <c r="R458" s="16" t="s">
        <v>60</v>
      </c>
      <c r="T458" s="14" t="str">
        <f t="shared" si="273"/>
        <v>2.3</v>
      </c>
      <c r="U458" s="17" t="s">
        <v>487</v>
      </c>
      <c r="V458" s="15" t="s">
        <v>143</v>
      </c>
      <c r="X458" s="14" t="s">
        <v>74</v>
      </c>
      <c r="Y458" s="18"/>
      <c r="Z458" s="19">
        <v>65600</v>
      </c>
      <c r="AA458" s="16">
        <v>1</v>
      </c>
      <c r="AB458" s="16">
        <v>1</v>
      </c>
      <c r="AC458" s="16">
        <v>1</v>
      </c>
      <c r="AD458" s="16">
        <v>1</v>
      </c>
      <c r="AE458" s="23"/>
      <c r="AF458" s="23"/>
      <c r="AG458" s="23"/>
      <c r="AH458" s="23"/>
      <c r="AI458" s="23"/>
      <c r="AJ458" s="23"/>
      <c r="AK458" s="23"/>
      <c r="AL458" s="23"/>
      <c r="AM458" s="19">
        <f t="shared" si="274"/>
        <v>262400</v>
      </c>
      <c r="AN458" s="26" t="s">
        <v>437</v>
      </c>
      <c r="AO458" s="50">
        <f t="shared" si="277"/>
        <v>65600</v>
      </c>
      <c r="AP458" s="50">
        <f t="shared" si="278"/>
        <v>65600</v>
      </c>
      <c r="AQ458" s="50">
        <f t="shared" si="279"/>
        <v>65600</v>
      </c>
      <c r="AR458" s="50">
        <f t="shared" si="280"/>
        <v>65600</v>
      </c>
      <c r="AS458" s="50">
        <f t="shared" si="281"/>
        <v>0</v>
      </c>
      <c r="AT458" s="50">
        <f t="shared" si="282"/>
        <v>0</v>
      </c>
      <c r="AU458" s="50">
        <f t="shared" si="283"/>
        <v>0</v>
      </c>
      <c r="AV458" s="50">
        <f t="shared" si="284"/>
        <v>0</v>
      </c>
      <c r="AW458" s="50">
        <f t="shared" si="285"/>
        <v>0</v>
      </c>
      <c r="AX458" s="50">
        <f t="shared" si="286"/>
        <v>0</v>
      </c>
      <c r="AY458" s="50">
        <f t="shared" si="287"/>
        <v>0</v>
      </c>
      <c r="AZ458" s="50">
        <f t="shared" si="288"/>
        <v>0</v>
      </c>
      <c r="BA458" s="50">
        <f t="shared" si="289"/>
        <v>262400</v>
      </c>
      <c r="BB458" s="50">
        <f t="shared" si="290"/>
        <v>0</v>
      </c>
    </row>
    <row r="459" spans="2:54" x14ac:dyDescent="0.25">
      <c r="B459" s="14">
        <v>2026</v>
      </c>
      <c r="C459" s="14">
        <v>479</v>
      </c>
      <c r="D459" s="15"/>
      <c r="F459" s="15" t="s">
        <v>58</v>
      </c>
      <c r="G459" s="14" t="e">
        <f>+VLOOKUP(M459,#REF!,5,FALSE)</f>
        <v>#REF!</v>
      </c>
      <c r="H459" s="14" t="e">
        <f>+VLOOKUP(M459,#REF!,7,FALSE)</f>
        <v>#REF!</v>
      </c>
      <c r="M459" s="15" t="str">
        <f t="shared" si="276"/>
        <v>2026EG 2026GGEPRODUCCIÓN DE MATERIAL ELECTORAL DE CAPACITACIÓN</v>
      </c>
      <c r="N459" s="15" t="s">
        <v>196</v>
      </c>
      <c r="Q459" s="16" t="s">
        <v>8</v>
      </c>
      <c r="R459" s="16" t="s">
        <v>60</v>
      </c>
      <c r="T459" s="14" t="str">
        <f t="shared" si="273"/>
        <v>2.3</v>
      </c>
      <c r="U459" s="17" t="s">
        <v>62</v>
      </c>
      <c r="V459" s="15" t="s">
        <v>488</v>
      </c>
      <c r="X459" s="14" t="s">
        <v>65</v>
      </c>
      <c r="Y459" s="18">
        <v>3</v>
      </c>
      <c r="Z459" s="19">
        <v>8000</v>
      </c>
      <c r="AA459" s="16">
        <v>30</v>
      </c>
      <c r="AB459" s="16">
        <v>30</v>
      </c>
      <c r="AC459" s="16"/>
      <c r="AD459" s="16"/>
      <c r="AE459" s="23"/>
      <c r="AF459" s="23"/>
      <c r="AG459" s="23"/>
      <c r="AH459" s="23"/>
      <c r="AI459" s="23"/>
      <c r="AJ459" s="23"/>
      <c r="AK459" s="23"/>
      <c r="AL459" s="23"/>
      <c r="AM459" s="19">
        <f t="shared" si="274"/>
        <v>48000</v>
      </c>
      <c r="AN459" s="26" t="s">
        <v>437</v>
      </c>
      <c r="AO459" s="50">
        <f t="shared" ref="AO459:AO522" si="291">+$Z459*AA459/30*$Y459</f>
        <v>24000</v>
      </c>
      <c r="AP459" s="50">
        <f t="shared" ref="AP459:AP522" si="292">+$Z459*AB459/30*$Y459</f>
        <v>24000</v>
      </c>
      <c r="AQ459" s="50">
        <f t="shared" ref="AQ459:AQ522" si="293">+$Z459*AC459/30*$Y459</f>
        <v>0</v>
      </c>
      <c r="AR459" s="50">
        <f t="shared" ref="AR459:AR522" si="294">+$Z459*AD459/30*$Y459</f>
        <v>0</v>
      </c>
      <c r="AS459" s="50">
        <f t="shared" ref="AS459:AS522" si="295">+$Z459*AE459/30*$Y459</f>
        <v>0</v>
      </c>
      <c r="AT459" s="50">
        <f t="shared" ref="AT459:AT522" si="296">+$Z459*AF459/30*$Y459</f>
        <v>0</v>
      </c>
      <c r="AU459" s="50">
        <f t="shared" ref="AU459:AU522" si="297">+$Z459*AG459/30*$Y459</f>
        <v>0</v>
      </c>
      <c r="AV459" s="50">
        <f t="shared" ref="AV459:AV522" si="298">+$Z459*AH459/30*$Y459</f>
        <v>0</v>
      </c>
      <c r="AW459" s="50">
        <f t="shared" ref="AW459:AW522" si="299">+$Z459*AI459/30*$Y459</f>
        <v>0</v>
      </c>
      <c r="AX459" s="50">
        <f t="shared" ref="AX459:AX522" si="300">+$Z459*AJ459/30*$Y459</f>
        <v>0</v>
      </c>
      <c r="AY459" s="50">
        <f t="shared" ref="AY459:AY522" si="301">+$Z459*AK459/30*$Y459</f>
        <v>0</v>
      </c>
      <c r="AZ459" s="50">
        <f t="shared" ref="AZ459:AZ522" si="302">+$Z459*AL459/30*$Y459</f>
        <v>0</v>
      </c>
      <c r="BA459" s="50">
        <f t="shared" si="289"/>
        <v>48000</v>
      </c>
      <c r="BB459" s="50">
        <f t="shared" si="290"/>
        <v>0</v>
      </c>
    </row>
    <row r="460" spans="2:54" x14ac:dyDescent="0.25">
      <c r="B460" s="14">
        <v>2026</v>
      </c>
      <c r="C460" s="14">
        <v>479</v>
      </c>
      <c r="D460" s="15"/>
      <c r="F460" s="15" t="s">
        <v>58</v>
      </c>
      <c r="G460" s="14" t="e">
        <f>+VLOOKUP(M460,#REF!,5,FALSE)</f>
        <v>#REF!</v>
      </c>
      <c r="H460" s="14" t="e">
        <f>+VLOOKUP(M460,#REF!,7,FALSE)</f>
        <v>#REF!</v>
      </c>
      <c r="M460" s="15" t="str">
        <f t="shared" si="276"/>
        <v>2026EG 2026GGEDISEÑO E IMPRESIÓN DE MATERIAL DE SUFRAGIO Y PRODUCIR MICROFORMAS DIGITALES</v>
      </c>
      <c r="N460" s="15" t="s">
        <v>199</v>
      </c>
      <c r="Q460" s="16" t="s">
        <v>8</v>
      </c>
      <c r="R460" s="16" t="s">
        <v>60</v>
      </c>
      <c r="T460" s="14" t="str">
        <f t="shared" ref="T460:T523" si="303">+MID(U460,1,3)</f>
        <v>2.3</v>
      </c>
      <c r="U460" s="17" t="s">
        <v>62</v>
      </c>
      <c r="V460" s="15" t="s">
        <v>488</v>
      </c>
      <c r="X460" s="14" t="s">
        <v>65</v>
      </c>
      <c r="Y460" s="18">
        <v>3</v>
      </c>
      <c r="Z460" s="19">
        <v>8000</v>
      </c>
      <c r="AA460" s="16"/>
      <c r="AB460" s="16"/>
      <c r="AC460" s="16">
        <v>30</v>
      </c>
      <c r="AD460" s="16"/>
      <c r="AE460" s="23"/>
      <c r="AF460" s="23"/>
      <c r="AG460" s="23"/>
      <c r="AH460" s="23"/>
      <c r="AI460" s="23"/>
      <c r="AJ460" s="23"/>
      <c r="AK460" s="23"/>
      <c r="AL460" s="23"/>
      <c r="AM460" s="19">
        <f t="shared" si="274"/>
        <v>24000</v>
      </c>
      <c r="AN460" s="26" t="s">
        <v>437</v>
      </c>
      <c r="AO460" s="50">
        <f t="shared" si="291"/>
        <v>0</v>
      </c>
      <c r="AP460" s="50">
        <f t="shared" si="292"/>
        <v>0</v>
      </c>
      <c r="AQ460" s="50">
        <f t="shared" si="293"/>
        <v>24000</v>
      </c>
      <c r="AR460" s="50">
        <f t="shared" si="294"/>
        <v>0</v>
      </c>
      <c r="AS460" s="50">
        <f t="shared" si="295"/>
        <v>0</v>
      </c>
      <c r="AT460" s="50">
        <f t="shared" si="296"/>
        <v>0</v>
      </c>
      <c r="AU460" s="50">
        <f t="shared" si="297"/>
        <v>0</v>
      </c>
      <c r="AV460" s="50">
        <f t="shared" si="298"/>
        <v>0</v>
      </c>
      <c r="AW460" s="50">
        <f t="shared" si="299"/>
        <v>0</v>
      </c>
      <c r="AX460" s="50">
        <f t="shared" si="300"/>
        <v>0</v>
      </c>
      <c r="AY460" s="50">
        <f t="shared" si="301"/>
        <v>0</v>
      </c>
      <c r="AZ460" s="50">
        <f t="shared" si="302"/>
        <v>0</v>
      </c>
      <c r="BA460" s="50">
        <f t="shared" si="289"/>
        <v>24000</v>
      </c>
      <c r="BB460" s="50">
        <f t="shared" si="290"/>
        <v>0</v>
      </c>
    </row>
    <row r="461" spans="2:54" x14ac:dyDescent="0.25">
      <c r="B461" s="14">
        <v>2026</v>
      </c>
      <c r="C461" s="14">
        <v>479</v>
      </c>
      <c r="D461" s="15"/>
      <c r="F461" s="15" t="s">
        <v>58</v>
      </c>
      <c r="G461" s="14" t="e">
        <f>+VLOOKUP(M461,#REF!,5,FALSE)</f>
        <v>#REF!</v>
      </c>
      <c r="H461" s="14" t="e">
        <f>+VLOOKUP(M461,#REF!,7,FALSE)</f>
        <v>#REF!</v>
      </c>
      <c r="M461" s="15" t="str">
        <f t="shared" si="276"/>
        <v>2026EG 2026GGEREPLIEGUE DE MATERIALES ELECTORALES Y EQUIPOS INFORMÁTICOS ELECTORALES Y DE CAPACITACIÓN</v>
      </c>
      <c r="N461" s="15" t="s">
        <v>227</v>
      </c>
      <c r="Q461" s="16" t="s">
        <v>8</v>
      </c>
      <c r="R461" s="16" t="s">
        <v>60</v>
      </c>
      <c r="T461" s="14" t="str">
        <f t="shared" si="303"/>
        <v>2.3</v>
      </c>
      <c r="U461" s="17" t="s">
        <v>62</v>
      </c>
      <c r="V461" s="15" t="s">
        <v>488</v>
      </c>
      <c r="X461" s="14" t="s">
        <v>65</v>
      </c>
      <c r="Y461" s="18">
        <v>1</v>
      </c>
      <c r="Z461" s="19">
        <v>8000</v>
      </c>
      <c r="AA461" s="16"/>
      <c r="AB461" s="16"/>
      <c r="AC461" s="16"/>
      <c r="AD461" s="16">
        <v>30</v>
      </c>
      <c r="AE461" s="23"/>
      <c r="AF461" s="23"/>
      <c r="AG461" s="23"/>
      <c r="AH461" s="23"/>
      <c r="AI461" s="23"/>
      <c r="AJ461" s="23"/>
      <c r="AK461" s="23"/>
      <c r="AL461" s="23"/>
      <c r="AM461" s="19">
        <f t="shared" ref="AM461:AM524" si="304">ROUNDUP(IFERROR(IF(OR(X461="LOCADOR",X461="VIATICOS",X461="CAJA CHICA"),IF(X461="LOCADOR",Y461*(Z461/30)*SUM(AA461:AL461),Y461*Z461*SUM(AA461:AL461)),Z461*SUM(AA461:AL461)),""),0)</f>
        <v>8000</v>
      </c>
      <c r="AN461" s="26" t="s">
        <v>437</v>
      </c>
      <c r="AO461" s="50">
        <f t="shared" si="291"/>
        <v>0</v>
      </c>
      <c r="AP461" s="50">
        <f t="shared" si="292"/>
        <v>0</v>
      </c>
      <c r="AQ461" s="50">
        <f t="shared" si="293"/>
        <v>0</v>
      </c>
      <c r="AR461" s="50">
        <f t="shared" si="294"/>
        <v>8000</v>
      </c>
      <c r="AS461" s="50">
        <f t="shared" si="295"/>
        <v>0</v>
      </c>
      <c r="AT461" s="50">
        <f t="shared" si="296"/>
        <v>0</v>
      </c>
      <c r="AU461" s="50">
        <f t="shared" si="297"/>
        <v>0</v>
      </c>
      <c r="AV461" s="50">
        <f t="shared" si="298"/>
        <v>0</v>
      </c>
      <c r="AW461" s="50">
        <f t="shared" si="299"/>
        <v>0</v>
      </c>
      <c r="AX461" s="50">
        <f t="shared" si="300"/>
        <v>0</v>
      </c>
      <c r="AY461" s="50">
        <f t="shared" si="301"/>
        <v>0</v>
      </c>
      <c r="AZ461" s="50">
        <f t="shared" si="302"/>
        <v>0</v>
      </c>
      <c r="BA461" s="50">
        <f t="shared" si="289"/>
        <v>8000</v>
      </c>
      <c r="BB461" s="50">
        <f t="shared" si="290"/>
        <v>0</v>
      </c>
    </row>
    <row r="462" spans="2:54" x14ac:dyDescent="0.25">
      <c r="B462" s="14">
        <v>2026</v>
      </c>
      <c r="C462" s="14">
        <v>479</v>
      </c>
      <c r="D462" s="15"/>
      <c r="F462" s="15" t="s">
        <v>58</v>
      </c>
      <c r="G462" s="14" t="e">
        <f>+VLOOKUP(M462,#REF!,5,FALSE)</f>
        <v>#REF!</v>
      </c>
      <c r="H462" s="14" t="e">
        <f>+VLOOKUP(M462,#REF!,7,FALSE)</f>
        <v>#REF!</v>
      </c>
      <c r="M462" s="15" t="str">
        <f t="shared" si="276"/>
        <v>2026EG 2026GGEPRODUCCIÓN DE MATERIAL ELECTORAL DE CAPACITACIÓN</v>
      </c>
      <c r="N462" s="15" t="s">
        <v>196</v>
      </c>
      <c r="Q462" s="16" t="s">
        <v>8</v>
      </c>
      <c r="R462" s="16" t="s">
        <v>60</v>
      </c>
      <c r="T462" s="14" t="str">
        <f t="shared" si="303"/>
        <v>2.3</v>
      </c>
      <c r="U462" s="17" t="s">
        <v>62</v>
      </c>
      <c r="V462" s="15" t="s">
        <v>489</v>
      </c>
      <c r="X462" s="14" t="s">
        <v>65</v>
      </c>
      <c r="Y462" s="18">
        <v>3</v>
      </c>
      <c r="Z462" s="19">
        <v>6000</v>
      </c>
      <c r="AA462" s="16">
        <v>30</v>
      </c>
      <c r="AB462" s="16"/>
      <c r="AC462" s="16"/>
      <c r="AD462" s="16"/>
      <c r="AE462" s="23"/>
      <c r="AF462" s="23"/>
      <c r="AG462" s="23"/>
      <c r="AH462" s="23"/>
      <c r="AI462" s="23"/>
      <c r="AJ462" s="23"/>
      <c r="AK462" s="23"/>
      <c r="AL462" s="23"/>
      <c r="AM462" s="19">
        <f t="shared" si="304"/>
        <v>18000</v>
      </c>
      <c r="AN462" s="26" t="s">
        <v>437</v>
      </c>
      <c r="AO462" s="50">
        <f t="shared" si="291"/>
        <v>18000</v>
      </c>
      <c r="AP462" s="50">
        <f t="shared" si="292"/>
        <v>0</v>
      </c>
      <c r="AQ462" s="50">
        <f t="shared" si="293"/>
        <v>0</v>
      </c>
      <c r="AR462" s="50">
        <f t="shared" si="294"/>
        <v>0</v>
      </c>
      <c r="AS462" s="50">
        <f t="shared" si="295"/>
        <v>0</v>
      </c>
      <c r="AT462" s="50">
        <f t="shared" si="296"/>
        <v>0</v>
      </c>
      <c r="AU462" s="50">
        <f t="shared" si="297"/>
        <v>0</v>
      </c>
      <c r="AV462" s="50">
        <f t="shared" si="298"/>
        <v>0</v>
      </c>
      <c r="AW462" s="50">
        <f t="shared" si="299"/>
        <v>0</v>
      </c>
      <c r="AX462" s="50">
        <f t="shared" si="300"/>
        <v>0</v>
      </c>
      <c r="AY462" s="50">
        <f t="shared" si="301"/>
        <v>0</v>
      </c>
      <c r="AZ462" s="50">
        <f t="shared" si="302"/>
        <v>0</v>
      </c>
      <c r="BA462" s="50">
        <f t="shared" si="289"/>
        <v>18000</v>
      </c>
      <c r="BB462" s="50">
        <f t="shared" si="290"/>
        <v>0</v>
      </c>
    </row>
    <row r="463" spans="2:54" x14ac:dyDescent="0.25">
      <c r="B463" s="14">
        <v>2026</v>
      </c>
      <c r="C463" s="14">
        <v>479</v>
      </c>
      <c r="D463" s="15"/>
      <c r="F463" s="15" t="s">
        <v>58</v>
      </c>
      <c r="G463" s="14" t="e">
        <f>+VLOOKUP(M463,#REF!,5,FALSE)</f>
        <v>#REF!</v>
      </c>
      <c r="H463" s="14" t="e">
        <f>+VLOOKUP(M463,#REF!,7,FALSE)</f>
        <v>#REF!</v>
      </c>
      <c r="M463" s="15" t="str">
        <f t="shared" si="276"/>
        <v>2026EG 2026GGEPRODUCCIÓN DE MATERIAL ELECTORAL DE CAPACITACIÓN</v>
      </c>
      <c r="N463" s="15" t="s">
        <v>196</v>
      </c>
      <c r="Q463" s="16" t="s">
        <v>8</v>
      </c>
      <c r="R463" s="16" t="s">
        <v>60</v>
      </c>
      <c r="T463" s="14" t="str">
        <f t="shared" si="303"/>
        <v>2.3</v>
      </c>
      <c r="U463" s="17" t="s">
        <v>62</v>
      </c>
      <c r="V463" s="15" t="s">
        <v>489</v>
      </c>
      <c r="X463" s="14" t="s">
        <v>65</v>
      </c>
      <c r="Y463" s="18">
        <v>6</v>
      </c>
      <c r="Z463" s="19">
        <v>6000</v>
      </c>
      <c r="AA463" s="16"/>
      <c r="AB463" s="16">
        <v>30</v>
      </c>
      <c r="AC463" s="16"/>
      <c r="AD463" s="16"/>
      <c r="AE463" s="23"/>
      <c r="AF463" s="23"/>
      <c r="AG463" s="23"/>
      <c r="AH463" s="23"/>
      <c r="AI463" s="23"/>
      <c r="AJ463" s="23"/>
      <c r="AK463" s="23"/>
      <c r="AL463" s="23"/>
      <c r="AM463" s="19">
        <f t="shared" si="304"/>
        <v>36000</v>
      </c>
      <c r="AN463" s="26" t="s">
        <v>437</v>
      </c>
      <c r="AO463" s="50">
        <f t="shared" si="291"/>
        <v>0</v>
      </c>
      <c r="AP463" s="50">
        <f t="shared" si="292"/>
        <v>36000</v>
      </c>
      <c r="AQ463" s="50">
        <f t="shared" si="293"/>
        <v>0</v>
      </c>
      <c r="AR463" s="50">
        <f t="shared" si="294"/>
        <v>0</v>
      </c>
      <c r="AS463" s="50">
        <f t="shared" si="295"/>
        <v>0</v>
      </c>
      <c r="AT463" s="50">
        <f t="shared" si="296"/>
        <v>0</v>
      </c>
      <c r="AU463" s="50">
        <f t="shared" si="297"/>
        <v>0</v>
      </c>
      <c r="AV463" s="50">
        <f t="shared" si="298"/>
        <v>0</v>
      </c>
      <c r="AW463" s="50">
        <f t="shared" si="299"/>
        <v>0</v>
      </c>
      <c r="AX463" s="50">
        <f t="shared" si="300"/>
        <v>0</v>
      </c>
      <c r="AY463" s="50">
        <f t="shared" si="301"/>
        <v>0</v>
      </c>
      <c r="AZ463" s="50">
        <f t="shared" si="302"/>
        <v>0</v>
      </c>
      <c r="BA463" s="50">
        <f t="shared" si="289"/>
        <v>36000</v>
      </c>
      <c r="BB463" s="50">
        <f t="shared" si="290"/>
        <v>0</v>
      </c>
    </row>
    <row r="464" spans="2:54" x14ac:dyDescent="0.25">
      <c r="B464" s="14">
        <v>2026</v>
      </c>
      <c r="C464" s="14">
        <v>479</v>
      </c>
      <c r="D464" s="15"/>
      <c r="F464" s="15" t="s">
        <v>58</v>
      </c>
      <c r="G464" s="14" t="e">
        <f>+VLOOKUP(M464,#REF!,5,FALSE)</f>
        <v>#REF!</v>
      </c>
      <c r="H464" s="14" t="e">
        <f>+VLOOKUP(M464,#REF!,7,FALSE)</f>
        <v>#REF!</v>
      </c>
      <c r="M464" s="15" t="str">
        <f t="shared" si="276"/>
        <v>2026EG 2026GGEDISEÑO E IMPRESIÓN DE MATERIAL DE SUFRAGIO Y PRODUCIR MICROFORMAS DIGITALES</v>
      </c>
      <c r="N464" s="15" t="s">
        <v>199</v>
      </c>
      <c r="Q464" s="16" t="s">
        <v>8</v>
      </c>
      <c r="R464" s="16" t="s">
        <v>60</v>
      </c>
      <c r="T464" s="14" t="str">
        <f t="shared" si="303"/>
        <v>2.3</v>
      </c>
      <c r="U464" s="17" t="s">
        <v>62</v>
      </c>
      <c r="V464" s="15" t="s">
        <v>489</v>
      </c>
      <c r="X464" s="14" t="s">
        <v>65</v>
      </c>
      <c r="Y464" s="18">
        <v>6</v>
      </c>
      <c r="Z464" s="19">
        <v>6000</v>
      </c>
      <c r="AA464" s="16"/>
      <c r="AB464" s="16"/>
      <c r="AC464" s="16">
        <v>30</v>
      </c>
      <c r="AD464" s="16"/>
      <c r="AE464" s="23"/>
      <c r="AF464" s="23"/>
      <c r="AG464" s="23"/>
      <c r="AH464" s="23"/>
      <c r="AI464" s="23"/>
      <c r="AJ464" s="23"/>
      <c r="AK464" s="23"/>
      <c r="AL464" s="23"/>
      <c r="AM464" s="19">
        <f t="shared" si="304"/>
        <v>36000</v>
      </c>
      <c r="AN464" s="26" t="s">
        <v>437</v>
      </c>
      <c r="AO464" s="50">
        <f t="shared" si="291"/>
        <v>0</v>
      </c>
      <c r="AP464" s="50">
        <f t="shared" si="292"/>
        <v>0</v>
      </c>
      <c r="AQ464" s="50">
        <f t="shared" si="293"/>
        <v>36000</v>
      </c>
      <c r="AR464" s="50">
        <f t="shared" si="294"/>
        <v>0</v>
      </c>
      <c r="AS464" s="50">
        <f t="shared" si="295"/>
        <v>0</v>
      </c>
      <c r="AT464" s="50">
        <f t="shared" si="296"/>
        <v>0</v>
      </c>
      <c r="AU464" s="50">
        <f t="shared" si="297"/>
        <v>0</v>
      </c>
      <c r="AV464" s="50">
        <f t="shared" si="298"/>
        <v>0</v>
      </c>
      <c r="AW464" s="50">
        <f t="shared" si="299"/>
        <v>0</v>
      </c>
      <c r="AX464" s="50">
        <f t="shared" si="300"/>
        <v>0</v>
      </c>
      <c r="AY464" s="50">
        <f t="shared" si="301"/>
        <v>0</v>
      </c>
      <c r="AZ464" s="50">
        <f t="shared" si="302"/>
        <v>0</v>
      </c>
      <c r="BA464" s="50">
        <f t="shared" si="289"/>
        <v>36000</v>
      </c>
      <c r="BB464" s="50">
        <f t="shared" si="290"/>
        <v>0</v>
      </c>
    </row>
    <row r="465" spans="2:54" x14ac:dyDescent="0.25">
      <c r="B465" s="14">
        <v>2026</v>
      </c>
      <c r="C465" s="14">
        <v>479</v>
      </c>
      <c r="D465" s="15"/>
      <c r="F465" s="15" t="s">
        <v>58</v>
      </c>
      <c r="G465" s="14" t="e">
        <f>+VLOOKUP(M465,#REF!,5,FALSE)</f>
        <v>#REF!</v>
      </c>
      <c r="H465" s="14" t="e">
        <f>+VLOOKUP(M465,#REF!,7,FALSE)</f>
        <v>#REF!</v>
      </c>
      <c r="M465" s="15" t="str">
        <f t="shared" si="276"/>
        <v>2026EG 2026GGEREPLIEGUE DE MATERIALES ELECTORALES Y EQUIPOS INFORMÁTICOS ELECTORALES Y DE CAPACITACIÓN</v>
      </c>
      <c r="N465" s="15" t="s">
        <v>227</v>
      </c>
      <c r="Q465" s="16" t="s">
        <v>8</v>
      </c>
      <c r="R465" s="16" t="s">
        <v>60</v>
      </c>
      <c r="T465" s="14" t="str">
        <f t="shared" si="303"/>
        <v>2.3</v>
      </c>
      <c r="U465" s="17" t="s">
        <v>62</v>
      </c>
      <c r="V465" s="15" t="s">
        <v>489</v>
      </c>
      <c r="X465" s="14" t="s">
        <v>65</v>
      </c>
      <c r="Y465" s="18">
        <v>1</v>
      </c>
      <c r="Z465" s="19">
        <v>6000</v>
      </c>
      <c r="AA465" s="16"/>
      <c r="AB465" s="16"/>
      <c r="AC465" s="16"/>
      <c r="AD465" s="16">
        <v>30</v>
      </c>
      <c r="AE465" s="23"/>
      <c r="AF465" s="23"/>
      <c r="AG465" s="23"/>
      <c r="AH465" s="23"/>
      <c r="AI465" s="23"/>
      <c r="AJ465" s="23"/>
      <c r="AK465" s="23"/>
      <c r="AL465" s="23"/>
      <c r="AM465" s="19">
        <f t="shared" si="304"/>
        <v>6000</v>
      </c>
      <c r="AN465" s="26" t="s">
        <v>437</v>
      </c>
      <c r="AO465" s="50">
        <f t="shared" si="291"/>
        <v>0</v>
      </c>
      <c r="AP465" s="50">
        <f t="shared" si="292"/>
        <v>0</v>
      </c>
      <c r="AQ465" s="50">
        <f t="shared" si="293"/>
        <v>0</v>
      </c>
      <c r="AR465" s="50">
        <f t="shared" si="294"/>
        <v>6000</v>
      </c>
      <c r="AS465" s="50">
        <f t="shared" si="295"/>
        <v>0</v>
      </c>
      <c r="AT465" s="50">
        <f t="shared" si="296"/>
        <v>0</v>
      </c>
      <c r="AU465" s="50">
        <f t="shared" si="297"/>
        <v>0</v>
      </c>
      <c r="AV465" s="50">
        <f t="shared" si="298"/>
        <v>0</v>
      </c>
      <c r="AW465" s="50">
        <f t="shared" si="299"/>
        <v>0</v>
      </c>
      <c r="AX465" s="50">
        <f t="shared" si="300"/>
        <v>0</v>
      </c>
      <c r="AY465" s="50">
        <f t="shared" si="301"/>
        <v>0</v>
      </c>
      <c r="AZ465" s="50">
        <f t="shared" si="302"/>
        <v>0</v>
      </c>
      <c r="BA465" s="50">
        <f t="shared" si="289"/>
        <v>6000</v>
      </c>
      <c r="BB465" s="50">
        <f t="shared" si="290"/>
        <v>0</v>
      </c>
    </row>
    <row r="466" spans="2:54" x14ac:dyDescent="0.25">
      <c r="B466" s="14">
        <v>2026</v>
      </c>
      <c r="C466" s="14">
        <v>479</v>
      </c>
      <c r="D466" s="15"/>
      <c r="F466" s="15" t="s">
        <v>58</v>
      </c>
      <c r="G466" s="14" t="e">
        <f>+VLOOKUP(M466,#REF!,5,FALSE)</f>
        <v>#REF!</v>
      </c>
      <c r="H466" s="14" t="e">
        <f>+VLOOKUP(M466,#REF!,7,FALSE)</f>
        <v>#REF!</v>
      </c>
      <c r="M466" s="15" t="str">
        <f t="shared" si="276"/>
        <v>2026EG 2026GGEPRODUCCIÓN DE MATERIAL ELECTORAL DE CAPACITACIÓN</v>
      </c>
      <c r="N466" s="15" t="s">
        <v>196</v>
      </c>
      <c r="Q466" s="16" t="s">
        <v>8</v>
      </c>
      <c r="R466" s="16" t="s">
        <v>60</v>
      </c>
      <c r="T466" s="14" t="str">
        <f t="shared" si="303"/>
        <v>2.3</v>
      </c>
      <c r="U466" s="17" t="s">
        <v>62</v>
      </c>
      <c r="V466" s="15" t="s">
        <v>490</v>
      </c>
      <c r="X466" s="14" t="s">
        <v>65</v>
      </c>
      <c r="Y466" s="18">
        <v>6</v>
      </c>
      <c r="Z466" s="19">
        <v>4000</v>
      </c>
      <c r="AA466" s="16">
        <v>30</v>
      </c>
      <c r="AB466" s="16"/>
      <c r="AC466" s="16"/>
      <c r="AD466" s="16"/>
      <c r="AE466" s="23"/>
      <c r="AF466" s="23"/>
      <c r="AG466" s="23"/>
      <c r="AH466" s="23"/>
      <c r="AI466" s="23"/>
      <c r="AJ466" s="23"/>
      <c r="AK466" s="23"/>
      <c r="AL466" s="23"/>
      <c r="AM466" s="19">
        <f t="shared" si="304"/>
        <v>24000</v>
      </c>
      <c r="AN466" s="26" t="s">
        <v>437</v>
      </c>
      <c r="AO466" s="50">
        <f t="shared" si="291"/>
        <v>24000</v>
      </c>
      <c r="AP466" s="50">
        <f t="shared" si="292"/>
        <v>0</v>
      </c>
      <c r="AQ466" s="50">
        <f t="shared" si="293"/>
        <v>0</v>
      </c>
      <c r="AR466" s="50">
        <f t="shared" si="294"/>
        <v>0</v>
      </c>
      <c r="AS466" s="50">
        <f t="shared" si="295"/>
        <v>0</v>
      </c>
      <c r="AT466" s="50">
        <f t="shared" si="296"/>
        <v>0</v>
      </c>
      <c r="AU466" s="50">
        <f t="shared" si="297"/>
        <v>0</v>
      </c>
      <c r="AV466" s="50">
        <f t="shared" si="298"/>
        <v>0</v>
      </c>
      <c r="AW466" s="50">
        <f t="shared" si="299"/>
        <v>0</v>
      </c>
      <c r="AX466" s="50">
        <f t="shared" si="300"/>
        <v>0</v>
      </c>
      <c r="AY466" s="50">
        <f t="shared" si="301"/>
        <v>0</v>
      </c>
      <c r="AZ466" s="50">
        <f t="shared" si="302"/>
        <v>0</v>
      </c>
      <c r="BA466" s="50">
        <f t="shared" si="289"/>
        <v>24000</v>
      </c>
      <c r="BB466" s="50">
        <f t="shared" si="290"/>
        <v>0</v>
      </c>
    </row>
    <row r="467" spans="2:54" x14ac:dyDescent="0.25">
      <c r="B467" s="14">
        <v>2026</v>
      </c>
      <c r="C467" s="14">
        <v>479</v>
      </c>
      <c r="D467" s="15"/>
      <c r="F467" s="15" t="s">
        <v>58</v>
      </c>
      <c r="G467" s="14" t="e">
        <f>+VLOOKUP(M467,#REF!,5,FALSE)</f>
        <v>#REF!</v>
      </c>
      <c r="H467" s="14" t="e">
        <f>+VLOOKUP(M467,#REF!,7,FALSE)</f>
        <v>#REF!</v>
      </c>
      <c r="M467" s="15" t="str">
        <f t="shared" si="276"/>
        <v>2026EG 2026GGEPRODUCCIÓN DE MATERIAL ELECTORAL DE CAPACITACIÓN</v>
      </c>
      <c r="N467" s="15" t="s">
        <v>196</v>
      </c>
      <c r="Q467" s="16" t="s">
        <v>8</v>
      </c>
      <c r="R467" s="16" t="s">
        <v>60</v>
      </c>
      <c r="T467" s="14" t="str">
        <f t="shared" si="303"/>
        <v>2.3</v>
      </c>
      <c r="U467" s="17" t="s">
        <v>62</v>
      </c>
      <c r="V467" s="15" t="s">
        <v>490</v>
      </c>
      <c r="X467" s="14" t="s">
        <v>65</v>
      </c>
      <c r="Y467" s="18">
        <v>9</v>
      </c>
      <c r="Z467" s="19">
        <v>4000</v>
      </c>
      <c r="AA467" s="16"/>
      <c r="AB467" s="16">
        <v>30</v>
      </c>
      <c r="AC467" s="16"/>
      <c r="AD467" s="16"/>
      <c r="AE467" s="23"/>
      <c r="AF467" s="23"/>
      <c r="AG467" s="23"/>
      <c r="AH467" s="23"/>
      <c r="AI467" s="23"/>
      <c r="AJ467" s="23"/>
      <c r="AK467" s="23"/>
      <c r="AL467" s="23"/>
      <c r="AM467" s="19">
        <f t="shared" si="304"/>
        <v>36000</v>
      </c>
      <c r="AN467" s="26" t="s">
        <v>437</v>
      </c>
      <c r="AO467" s="50">
        <f t="shared" si="291"/>
        <v>0</v>
      </c>
      <c r="AP467" s="50">
        <f t="shared" si="292"/>
        <v>36000</v>
      </c>
      <c r="AQ467" s="50">
        <f t="shared" si="293"/>
        <v>0</v>
      </c>
      <c r="AR467" s="50">
        <f t="shared" si="294"/>
        <v>0</v>
      </c>
      <c r="AS467" s="50">
        <f t="shared" si="295"/>
        <v>0</v>
      </c>
      <c r="AT467" s="50">
        <f t="shared" si="296"/>
        <v>0</v>
      </c>
      <c r="AU467" s="50">
        <f t="shared" si="297"/>
        <v>0</v>
      </c>
      <c r="AV467" s="50">
        <f t="shared" si="298"/>
        <v>0</v>
      </c>
      <c r="AW467" s="50">
        <f t="shared" si="299"/>
        <v>0</v>
      </c>
      <c r="AX467" s="50">
        <f t="shared" si="300"/>
        <v>0</v>
      </c>
      <c r="AY467" s="50">
        <f t="shared" si="301"/>
        <v>0</v>
      </c>
      <c r="AZ467" s="50">
        <f t="shared" si="302"/>
        <v>0</v>
      </c>
      <c r="BA467" s="50">
        <f t="shared" si="289"/>
        <v>36000</v>
      </c>
      <c r="BB467" s="50">
        <f t="shared" si="290"/>
        <v>0</v>
      </c>
    </row>
    <row r="468" spans="2:54" x14ac:dyDescent="0.25">
      <c r="B468" s="14">
        <v>2026</v>
      </c>
      <c r="C468" s="14">
        <v>479</v>
      </c>
      <c r="D468" s="15"/>
      <c r="F468" s="15" t="s">
        <v>58</v>
      </c>
      <c r="G468" s="14" t="e">
        <f>+VLOOKUP(M468,#REF!,5,FALSE)</f>
        <v>#REF!</v>
      </c>
      <c r="H468" s="14" t="e">
        <f>+VLOOKUP(M468,#REF!,7,FALSE)</f>
        <v>#REF!</v>
      </c>
      <c r="M468" s="15" t="str">
        <f t="shared" si="276"/>
        <v>2026EG 2026GGEDISEÑO E IMPRESIÓN DE MATERIAL DE SUFRAGIO Y PRODUCIR MICROFORMAS DIGITALES</v>
      </c>
      <c r="N468" s="15" t="s">
        <v>199</v>
      </c>
      <c r="Q468" s="16" t="s">
        <v>8</v>
      </c>
      <c r="R468" s="16" t="s">
        <v>60</v>
      </c>
      <c r="T468" s="14" t="str">
        <f t="shared" si="303"/>
        <v>2.3</v>
      </c>
      <c r="U468" s="17" t="s">
        <v>62</v>
      </c>
      <c r="V468" s="15" t="s">
        <v>490</v>
      </c>
      <c r="X468" s="14" t="s">
        <v>65</v>
      </c>
      <c r="Y468" s="18">
        <v>9</v>
      </c>
      <c r="Z468" s="19">
        <v>4000</v>
      </c>
      <c r="AA468" s="16"/>
      <c r="AB468" s="16"/>
      <c r="AC468" s="16">
        <v>30</v>
      </c>
      <c r="AD468" s="16"/>
      <c r="AE468" s="23"/>
      <c r="AF468" s="23"/>
      <c r="AG468" s="23"/>
      <c r="AH468" s="23"/>
      <c r="AI468" s="23"/>
      <c r="AJ468" s="23"/>
      <c r="AK468" s="23"/>
      <c r="AL468" s="23"/>
      <c r="AM468" s="19">
        <f t="shared" si="304"/>
        <v>36000</v>
      </c>
      <c r="AN468" s="26" t="s">
        <v>437</v>
      </c>
      <c r="AO468" s="50">
        <f t="shared" si="291"/>
        <v>0</v>
      </c>
      <c r="AP468" s="50">
        <f t="shared" si="292"/>
        <v>0</v>
      </c>
      <c r="AQ468" s="50">
        <f t="shared" si="293"/>
        <v>36000</v>
      </c>
      <c r="AR468" s="50">
        <f t="shared" si="294"/>
        <v>0</v>
      </c>
      <c r="AS468" s="50">
        <f t="shared" si="295"/>
        <v>0</v>
      </c>
      <c r="AT468" s="50">
        <f t="shared" si="296"/>
        <v>0</v>
      </c>
      <c r="AU468" s="50">
        <f t="shared" si="297"/>
        <v>0</v>
      </c>
      <c r="AV468" s="50">
        <f t="shared" si="298"/>
        <v>0</v>
      </c>
      <c r="AW468" s="50">
        <f t="shared" si="299"/>
        <v>0</v>
      </c>
      <c r="AX468" s="50">
        <f t="shared" si="300"/>
        <v>0</v>
      </c>
      <c r="AY468" s="50">
        <f t="shared" si="301"/>
        <v>0</v>
      </c>
      <c r="AZ468" s="50">
        <f t="shared" si="302"/>
        <v>0</v>
      </c>
      <c r="BA468" s="50">
        <f t="shared" si="289"/>
        <v>36000</v>
      </c>
      <c r="BB468" s="50">
        <f t="shared" si="290"/>
        <v>0</v>
      </c>
    </row>
    <row r="469" spans="2:54" x14ac:dyDescent="0.25">
      <c r="B469" s="14">
        <v>2026</v>
      </c>
      <c r="C469" s="14">
        <v>479</v>
      </c>
      <c r="D469" s="15"/>
      <c r="F469" s="15" t="s">
        <v>58</v>
      </c>
      <c r="G469" s="14" t="e">
        <f>+VLOOKUP(M469,#REF!,5,FALSE)</f>
        <v>#REF!</v>
      </c>
      <c r="H469" s="14" t="e">
        <f>+VLOOKUP(M469,#REF!,7,FALSE)</f>
        <v>#REF!</v>
      </c>
      <c r="M469" s="15" t="str">
        <f t="shared" si="276"/>
        <v>2026EG 2026GGEREPLIEGUE DE MATERIALES ELECTORALES Y EQUIPOS INFORMÁTICOS ELECTORALES Y DE CAPACITACIÓN</v>
      </c>
      <c r="N469" s="15" t="s">
        <v>227</v>
      </c>
      <c r="Q469" s="16" t="s">
        <v>8</v>
      </c>
      <c r="R469" s="16" t="s">
        <v>60</v>
      </c>
      <c r="T469" s="14" t="str">
        <f t="shared" si="303"/>
        <v>2.3</v>
      </c>
      <c r="U469" s="17" t="s">
        <v>62</v>
      </c>
      <c r="V469" s="15" t="s">
        <v>490</v>
      </c>
      <c r="X469" s="14" t="s">
        <v>65</v>
      </c>
      <c r="Y469" s="18">
        <v>2</v>
      </c>
      <c r="Z469" s="19">
        <v>4000</v>
      </c>
      <c r="AA469" s="16"/>
      <c r="AB469" s="16"/>
      <c r="AC469" s="16"/>
      <c r="AD469" s="16">
        <v>30</v>
      </c>
      <c r="AE469" s="23"/>
      <c r="AF469" s="23"/>
      <c r="AG469" s="23"/>
      <c r="AH469" s="23"/>
      <c r="AI469" s="23"/>
      <c r="AJ469" s="23"/>
      <c r="AK469" s="23"/>
      <c r="AL469" s="23"/>
      <c r="AM469" s="19">
        <f t="shared" si="304"/>
        <v>8000</v>
      </c>
      <c r="AN469" s="26" t="s">
        <v>437</v>
      </c>
      <c r="AO469" s="50">
        <f t="shared" si="291"/>
        <v>0</v>
      </c>
      <c r="AP469" s="50">
        <f t="shared" si="292"/>
        <v>0</v>
      </c>
      <c r="AQ469" s="50">
        <f t="shared" si="293"/>
        <v>0</v>
      </c>
      <c r="AR469" s="50">
        <f t="shared" si="294"/>
        <v>8000</v>
      </c>
      <c r="AS469" s="50">
        <f t="shared" si="295"/>
        <v>0</v>
      </c>
      <c r="AT469" s="50">
        <f t="shared" si="296"/>
        <v>0</v>
      </c>
      <c r="AU469" s="50">
        <f t="shared" si="297"/>
        <v>0</v>
      </c>
      <c r="AV469" s="50">
        <f t="shared" si="298"/>
        <v>0</v>
      </c>
      <c r="AW469" s="50">
        <f t="shared" si="299"/>
        <v>0</v>
      </c>
      <c r="AX469" s="50">
        <f t="shared" si="300"/>
        <v>0</v>
      </c>
      <c r="AY469" s="50">
        <f t="shared" si="301"/>
        <v>0</v>
      </c>
      <c r="AZ469" s="50">
        <f t="shared" si="302"/>
        <v>0</v>
      </c>
      <c r="BA469" s="50">
        <f t="shared" si="289"/>
        <v>8000</v>
      </c>
      <c r="BB469" s="50">
        <f t="shared" si="290"/>
        <v>0</v>
      </c>
    </row>
    <row r="470" spans="2:54" x14ac:dyDescent="0.25">
      <c r="B470" s="14">
        <v>2026</v>
      </c>
      <c r="C470" s="14">
        <v>479</v>
      </c>
      <c r="D470" s="15"/>
      <c r="F470" s="15" t="s">
        <v>58</v>
      </c>
      <c r="G470" s="14" t="e">
        <f>+VLOOKUP(M470,#REF!,5,FALSE)</f>
        <v>#REF!</v>
      </c>
      <c r="H470" s="14" t="e">
        <f>+VLOOKUP(M470,#REF!,7,FALSE)</f>
        <v>#REF!</v>
      </c>
      <c r="M470" s="15" t="str">
        <f t="shared" si="276"/>
        <v>2026EG 2026GGEPRODUCCIÓN DE MATERIAL ELECTORAL DE CAPACITACIÓN</v>
      </c>
      <c r="N470" s="15" t="s">
        <v>196</v>
      </c>
      <c r="Q470" s="16" t="s">
        <v>8</v>
      </c>
      <c r="R470" s="16" t="s">
        <v>60</v>
      </c>
      <c r="T470" s="14" t="str">
        <f t="shared" si="303"/>
        <v>2.3</v>
      </c>
      <c r="U470" s="17" t="s">
        <v>62</v>
      </c>
      <c r="V470" s="15" t="s">
        <v>491</v>
      </c>
      <c r="X470" s="14" t="s">
        <v>65</v>
      </c>
      <c r="Y470" s="18">
        <v>6</v>
      </c>
      <c r="Z470" s="19">
        <v>4000</v>
      </c>
      <c r="AA470" s="16">
        <v>30</v>
      </c>
      <c r="AB470" s="16"/>
      <c r="AC470" s="16"/>
      <c r="AD470" s="16"/>
      <c r="AE470" s="23"/>
      <c r="AF470" s="23"/>
      <c r="AG470" s="23"/>
      <c r="AH470" s="23"/>
      <c r="AI470" s="23"/>
      <c r="AJ470" s="23"/>
      <c r="AK470" s="23"/>
      <c r="AL470" s="23"/>
      <c r="AM470" s="19">
        <f t="shared" si="304"/>
        <v>24000</v>
      </c>
      <c r="AN470" s="26" t="s">
        <v>437</v>
      </c>
      <c r="AO470" s="50">
        <f t="shared" si="291"/>
        <v>24000</v>
      </c>
      <c r="AP470" s="50">
        <f t="shared" si="292"/>
        <v>0</v>
      </c>
      <c r="AQ470" s="50">
        <f t="shared" si="293"/>
        <v>0</v>
      </c>
      <c r="AR470" s="50">
        <f t="shared" si="294"/>
        <v>0</v>
      </c>
      <c r="AS470" s="50">
        <f t="shared" si="295"/>
        <v>0</v>
      </c>
      <c r="AT470" s="50">
        <f t="shared" si="296"/>
        <v>0</v>
      </c>
      <c r="AU470" s="50">
        <f t="shared" si="297"/>
        <v>0</v>
      </c>
      <c r="AV470" s="50">
        <f t="shared" si="298"/>
        <v>0</v>
      </c>
      <c r="AW470" s="50">
        <f t="shared" si="299"/>
        <v>0</v>
      </c>
      <c r="AX470" s="50">
        <f t="shared" si="300"/>
        <v>0</v>
      </c>
      <c r="AY470" s="50">
        <f t="shared" si="301"/>
        <v>0</v>
      </c>
      <c r="AZ470" s="50">
        <f t="shared" si="302"/>
        <v>0</v>
      </c>
      <c r="BA470" s="50">
        <f t="shared" si="289"/>
        <v>24000</v>
      </c>
      <c r="BB470" s="50">
        <f t="shared" si="290"/>
        <v>0</v>
      </c>
    </row>
    <row r="471" spans="2:54" x14ac:dyDescent="0.25">
      <c r="B471" s="14">
        <v>2026</v>
      </c>
      <c r="C471" s="14">
        <v>479</v>
      </c>
      <c r="D471" s="15"/>
      <c r="F471" s="15" t="s">
        <v>58</v>
      </c>
      <c r="G471" s="14" t="e">
        <f>+VLOOKUP(M471,#REF!,5,FALSE)</f>
        <v>#REF!</v>
      </c>
      <c r="H471" s="14" t="e">
        <f>+VLOOKUP(M471,#REF!,7,FALSE)</f>
        <v>#REF!</v>
      </c>
      <c r="M471" s="15" t="str">
        <f t="shared" si="276"/>
        <v>2026EG 2026GGEPRODUCCIÓN DE MATERIAL ELECTORAL DE CAPACITACIÓN</v>
      </c>
      <c r="N471" s="15" t="s">
        <v>196</v>
      </c>
      <c r="Q471" s="16" t="s">
        <v>8</v>
      </c>
      <c r="R471" s="16" t="s">
        <v>60</v>
      </c>
      <c r="T471" s="14" t="str">
        <f t="shared" si="303"/>
        <v>2.3</v>
      </c>
      <c r="U471" s="17" t="s">
        <v>62</v>
      </c>
      <c r="V471" s="15" t="s">
        <v>491</v>
      </c>
      <c r="X471" s="14" t="s">
        <v>65</v>
      </c>
      <c r="Y471" s="18">
        <v>9</v>
      </c>
      <c r="Z471" s="19">
        <v>4000</v>
      </c>
      <c r="AA471" s="16"/>
      <c r="AB471" s="16">
        <v>30</v>
      </c>
      <c r="AC471" s="16"/>
      <c r="AD471" s="16"/>
      <c r="AE471" s="23"/>
      <c r="AF471" s="23"/>
      <c r="AG471" s="23"/>
      <c r="AH471" s="23"/>
      <c r="AI471" s="23"/>
      <c r="AJ471" s="23"/>
      <c r="AK471" s="23"/>
      <c r="AL471" s="23"/>
      <c r="AM471" s="19">
        <f t="shared" si="304"/>
        <v>36000</v>
      </c>
      <c r="AN471" s="26" t="s">
        <v>437</v>
      </c>
      <c r="AO471" s="50">
        <f t="shared" si="291"/>
        <v>0</v>
      </c>
      <c r="AP471" s="50">
        <f t="shared" si="292"/>
        <v>36000</v>
      </c>
      <c r="AQ471" s="50">
        <f t="shared" si="293"/>
        <v>0</v>
      </c>
      <c r="AR471" s="50">
        <f t="shared" si="294"/>
        <v>0</v>
      </c>
      <c r="AS471" s="50">
        <f t="shared" si="295"/>
        <v>0</v>
      </c>
      <c r="AT471" s="50">
        <f t="shared" si="296"/>
        <v>0</v>
      </c>
      <c r="AU471" s="50">
        <f t="shared" si="297"/>
        <v>0</v>
      </c>
      <c r="AV471" s="50">
        <f t="shared" si="298"/>
        <v>0</v>
      </c>
      <c r="AW471" s="50">
        <f t="shared" si="299"/>
        <v>0</v>
      </c>
      <c r="AX471" s="50">
        <f t="shared" si="300"/>
        <v>0</v>
      </c>
      <c r="AY471" s="50">
        <f t="shared" si="301"/>
        <v>0</v>
      </c>
      <c r="AZ471" s="50">
        <f t="shared" si="302"/>
        <v>0</v>
      </c>
      <c r="BA471" s="50">
        <f t="shared" si="289"/>
        <v>36000</v>
      </c>
      <c r="BB471" s="50">
        <f t="shared" si="290"/>
        <v>0</v>
      </c>
    </row>
    <row r="472" spans="2:54" x14ac:dyDescent="0.25">
      <c r="B472" s="14">
        <v>2026</v>
      </c>
      <c r="C472" s="14">
        <v>479</v>
      </c>
      <c r="D472" s="15"/>
      <c r="F472" s="15" t="s">
        <v>58</v>
      </c>
      <c r="G472" s="14" t="e">
        <f>+VLOOKUP(M472,#REF!,5,FALSE)</f>
        <v>#REF!</v>
      </c>
      <c r="H472" s="14" t="e">
        <f>+VLOOKUP(M472,#REF!,7,FALSE)</f>
        <v>#REF!</v>
      </c>
      <c r="M472" s="15" t="str">
        <f t="shared" si="276"/>
        <v>2026EG 2026GGEDISEÑO E IMPRESIÓN DE MATERIAL DE SUFRAGIO Y PRODUCIR MICROFORMAS DIGITALES</v>
      </c>
      <c r="N472" s="15" t="s">
        <v>199</v>
      </c>
      <c r="Q472" s="16" t="s">
        <v>8</v>
      </c>
      <c r="R472" s="16" t="s">
        <v>60</v>
      </c>
      <c r="T472" s="14" t="str">
        <f t="shared" si="303"/>
        <v>2.3</v>
      </c>
      <c r="U472" s="17" t="s">
        <v>62</v>
      </c>
      <c r="V472" s="15" t="s">
        <v>491</v>
      </c>
      <c r="X472" s="14" t="s">
        <v>65</v>
      </c>
      <c r="Y472" s="18">
        <v>9</v>
      </c>
      <c r="Z472" s="19">
        <v>4000</v>
      </c>
      <c r="AA472" s="16"/>
      <c r="AB472" s="16"/>
      <c r="AC472" s="16">
        <v>30</v>
      </c>
      <c r="AD472" s="16"/>
      <c r="AE472" s="23"/>
      <c r="AF472" s="23"/>
      <c r="AG472" s="23"/>
      <c r="AH472" s="23"/>
      <c r="AI472" s="23"/>
      <c r="AJ472" s="23"/>
      <c r="AK472" s="23"/>
      <c r="AL472" s="23"/>
      <c r="AM472" s="19">
        <f t="shared" si="304"/>
        <v>36000</v>
      </c>
      <c r="AN472" s="26" t="s">
        <v>437</v>
      </c>
      <c r="AO472" s="50">
        <f t="shared" si="291"/>
        <v>0</v>
      </c>
      <c r="AP472" s="50">
        <f t="shared" si="292"/>
        <v>0</v>
      </c>
      <c r="AQ472" s="50">
        <f t="shared" si="293"/>
        <v>36000</v>
      </c>
      <c r="AR472" s="50">
        <f t="shared" si="294"/>
        <v>0</v>
      </c>
      <c r="AS472" s="50">
        <f t="shared" si="295"/>
        <v>0</v>
      </c>
      <c r="AT472" s="50">
        <f t="shared" si="296"/>
        <v>0</v>
      </c>
      <c r="AU472" s="50">
        <f t="shared" si="297"/>
        <v>0</v>
      </c>
      <c r="AV472" s="50">
        <f t="shared" si="298"/>
        <v>0</v>
      </c>
      <c r="AW472" s="50">
        <f t="shared" si="299"/>
        <v>0</v>
      </c>
      <c r="AX472" s="50">
        <f t="shared" si="300"/>
        <v>0</v>
      </c>
      <c r="AY472" s="50">
        <f t="shared" si="301"/>
        <v>0</v>
      </c>
      <c r="AZ472" s="50">
        <f t="shared" si="302"/>
        <v>0</v>
      </c>
      <c r="BA472" s="50">
        <f t="shared" si="289"/>
        <v>36000</v>
      </c>
      <c r="BB472" s="50">
        <f t="shared" si="290"/>
        <v>0</v>
      </c>
    </row>
    <row r="473" spans="2:54" x14ac:dyDescent="0.25">
      <c r="B473" s="14">
        <v>2026</v>
      </c>
      <c r="C473" s="14">
        <v>479</v>
      </c>
      <c r="D473" s="15"/>
      <c r="F473" s="15" t="s">
        <v>58</v>
      </c>
      <c r="G473" s="14" t="e">
        <f>+VLOOKUP(M473,#REF!,5,FALSE)</f>
        <v>#REF!</v>
      </c>
      <c r="H473" s="14" t="e">
        <f>+VLOOKUP(M473,#REF!,7,FALSE)</f>
        <v>#REF!</v>
      </c>
      <c r="M473" s="15" t="str">
        <f t="shared" si="276"/>
        <v>2026EG 2026GGEREPLIEGUE DE MATERIALES ELECTORALES Y EQUIPOS INFORMÁTICOS ELECTORALES Y DE CAPACITACIÓN</v>
      </c>
      <c r="N473" s="15" t="s">
        <v>227</v>
      </c>
      <c r="Q473" s="16" t="s">
        <v>8</v>
      </c>
      <c r="R473" s="16" t="s">
        <v>60</v>
      </c>
      <c r="T473" s="14" t="str">
        <f t="shared" si="303"/>
        <v>2.3</v>
      </c>
      <c r="U473" s="17" t="s">
        <v>62</v>
      </c>
      <c r="V473" s="15" t="s">
        <v>491</v>
      </c>
      <c r="X473" s="14" t="s">
        <v>65</v>
      </c>
      <c r="Y473" s="18">
        <v>2</v>
      </c>
      <c r="Z473" s="19">
        <v>4000</v>
      </c>
      <c r="AA473" s="16"/>
      <c r="AB473" s="16"/>
      <c r="AC473" s="16"/>
      <c r="AD473" s="16">
        <v>30</v>
      </c>
      <c r="AE473" s="23"/>
      <c r="AF473" s="23"/>
      <c r="AG473" s="23"/>
      <c r="AH473" s="23"/>
      <c r="AI473" s="23"/>
      <c r="AJ473" s="23"/>
      <c r="AK473" s="23"/>
      <c r="AL473" s="23"/>
      <c r="AM473" s="19">
        <f t="shared" si="304"/>
        <v>8000</v>
      </c>
      <c r="AN473" s="26" t="s">
        <v>437</v>
      </c>
      <c r="AO473" s="50">
        <f t="shared" si="291"/>
        <v>0</v>
      </c>
      <c r="AP473" s="50">
        <f t="shared" si="292"/>
        <v>0</v>
      </c>
      <c r="AQ473" s="50">
        <f t="shared" si="293"/>
        <v>0</v>
      </c>
      <c r="AR473" s="50">
        <f t="shared" si="294"/>
        <v>8000</v>
      </c>
      <c r="AS473" s="50">
        <f t="shared" si="295"/>
        <v>0</v>
      </c>
      <c r="AT473" s="50">
        <f t="shared" si="296"/>
        <v>0</v>
      </c>
      <c r="AU473" s="50">
        <f t="shared" si="297"/>
        <v>0</v>
      </c>
      <c r="AV473" s="50">
        <f t="shared" si="298"/>
        <v>0</v>
      </c>
      <c r="AW473" s="50">
        <f t="shared" si="299"/>
        <v>0</v>
      </c>
      <c r="AX473" s="50">
        <f t="shared" si="300"/>
        <v>0</v>
      </c>
      <c r="AY473" s="50">
        <f t="shared" si="301"/>
        <v>0</v>
      </c>
      <c r="AZ473" s="50">
        <f t="shared" si="302"/>
        <v>0</v>
      </c>
      <c r="BA473" s="50">
        <f t="shared" si="289"/>
        <v>8000</v>
      </c>
      <c r="BB473" s="50">
        <f t="shared" si="290"/>
        <v>0</v>
      </c>
    </row>
    <row r="474" spans="2:54" x14ac:dyDescent="0.25">
      <c r="B474" s="14">
        <v>2026</v>
      </c>
      <c r="C474" s="14">
        <v>479</v>
      </c>
      <c r="D474" s="15"/>
      <c r="F474" s="15" t="s">
        <v>58</v>
      </c>
      <c r="G474" s="14" t="e">
        <f>+VLOOKUP(M474,#REF!,5,FALSE)</f>
        <v>#REF!</v>
      </c>
      <c r="H474" s="14" t="e">
        <f>+VLOOKUP(M474,#REF!,7,FALSE)</f>
        <v>#REF!</v>
      </c>
      <c r="M474" s="15" t="str">
        <f t="shared" si="276"/>
        <v>2026EG 2026GGEPRODUCCIÓN DE MATERIAL ELECTORAL DE CAPACITACIÓN</v>
      </c>
      <c r="N474" s="15" t="s">
        <v>196</v>
      </c>
      <c r="Q474" s="16" t="s">
        <v>8</v>
      </c>
      <c r="R474" s="16" t="s">
        <v>60</v>
      </c>
      <c r="T474" s="14" t="str">
        <f t="shared" si="303"/>
        <v>2.3</v>
      </c>
      <c r="U474" s="17" t="s">
        <v>62</v>
      </c>
      <c r="V474" s="15" t="s">
        <v>492</v>
      </c>
      <c r="X474" s="14" t="s">
        <v>65</v>
      </c>
      <c r="Y474" s="18">
        <v>12</v>
      </c>
      <c r="Z474" s="19">
        <v>3500</v>
      </c>
      <c r="AA474" s="16">
        <v>30</v>
      </c>
      <c r="AB474" s="16"/>
      <c r="AC474" s="16"/>
      <c r="AD474" s="16"/>
      <c r="AE474" s="23"/>
      <c r="AF474" s="23"/>
      <c r="AG474" s="23"/>
      <c r="AH474" s="23"/>
      <c r="AI474" s="23"/>
      <c r="AJ474" s="23"/>
      <c r="AK474" s="23"/>
      <c r="AL474" s="23"/>
      <c r="AM474" s="19">
        <f t="shared" si="304"/>
        <v>42000</v>
      </c>
      <c r="AN474" s="26" t="s">
        <v>437</v>
      </c>
      <c r="AO474" s="50">
        <f t="shared" si="291"/>
        <v>42000</v>
      </c>
      <c r="AP474" s="50">
        <f t="shared" si="292"/>
        <v>0</v>
      </c>
      <c r="AQ474" s="50">
        <f t="shared" si="293"/>
        <v>0</v>
      </c>
      <c r="AR474" s="50">
        <f t="shared" si="294"/>
        <v>0</v>
      </c>
      <c r="AS474" s="50">
        <f t="shared" si="295"/>
        <v>0</v>
      </c>
      <c r="AT474" s="50">
        <f t="shared" si="296"/>
        <v>0</v>
      </c>
      <c r="AU474" s="50">
        <f t="shared" si="297"/>
        <v>0</v>
      </c>
      <c r="AV474" s="50">
        <f t="shared" si="298"/>
        <v>0</v>
      </c>
      <c r="AW474" s="50">
        <f t="shared" si="299"/>
        <v>0</v>
      </c>
      <c r="AX474" s="50">
        <f t="shared" si="300"/>
        <v>0</v>
      </c>
      <c r="AY474" s="50">
        <f t="shared" si="301"/>
        <v>0</v>
      </c>
      <c r="AZ474" s="50">
        <f t="shared" si="302"/>
        <v>0</v>
      </c>
      <c r="BA474" s="50">
        <f t="shared" si="289"/>
        <v>42000</v>
      </c>
      <c r="BB474" s="50">
        <f t="shared" si="290"/>
        <v>0</v>
      </c>
    </row>
    <row r="475" spans="2:54" x14ac:dyDescent="0.25">
      <c r="B475" s="14">
        <v>2026</v>
      </c>
      <c r="C475" s="14">
        <v>479</v>
      </c>
      <c r="D475" s="15"/>
      <c r="F475" s="15" t="s">
        <v>58</v>
      </c>
      <c r="G475" s="14" t="e">
        <f>+VLOOKUP(M475,#REF!,5,FALSE)</f>
        <v>#REF!</v>
      </c>
      <c r="H475" s="14" t="e">
        <f>+VLOOKUP(M475,#REF!,7,FALSE)</f>
        <v>#REF!</v>
      </c>
      <c r="M475" s="15" t="str">
        <f t="shared" si="276"/>
        <v>2026EG 2026GGEPRODUCCIÓN DE MATERIAL ELECTORAL DE CAPACITACIÓN</v>
      </c>
      <c r="N475" s="15" t="s">
        <v>196</v>
      </c>
      <c r="Q475" s="16" t="s">
        <v>8</v>
      </c>
      <c r="R475" s="16" t="s">
        <v>60</v>
      </c>
      <c r="T475" s="14" t="str">
        <f t="shared" si="303"/>
        <v>2.3</v>
      </c>
      <c r="U475" s="17" t="s">
        <v>62</v>
      </c>
      <c r="V475" s="15" t="s">
        <v>492</v>
      </c>
      <c r="X475" s="14" t="s">
        <v>65</v>
      </c>
      <c r="Y475" s="18">
        <v>18</v>
      </c>
      <c r="Z475" s="19">
        <v>3500</v>
      </c>
      <c r="AA475" s="16"/>
      <c r="AB475" s="16">
        <v>30</v>
      </c>
      <c r="AC475" s="16"/>
      <c r="AD475" s="16"/>
      <c r="AE475" s="23"/>
      <c r="AF475" s="23"/>
      <c r="AG475" s="23"/>
      <c r="AH475" s="23"/>
      <c r="AI475" s="23"/>
      <c r="AJ475" s="23"/>
      <c r="AK475" s="23"/>
      <c r="AL475" s="23"/>
      <c r="AM475" s="19">
        <f t="shared" si="304"/>
        <v>63000</v>
      </c>
      <c r="AN475" s="26" t="s">
        <v>437</v>
      </c>
      <c r="AO475" s="50">
        <f t="shared" si="291"/>
        <v>0</v>
      </c>
      <c r="AP475" s="50">
        <f t="shared" si="292"/>
        <v>63000</v>
      </c>
      <c r="AQ475" s="50">
        <f t="shared" si="293"/>
        <v>0</v>
      </c>
      <c r="AR475" s="50">
        <f t="shared" si="294"/>
        <v>0</v>
      </c>
      <c r="AS475" s="50">
        <f t="shared" si="295"/>
        <v>0</v>
      </c>
      <c r="AT475" s="50">
        <f t="shared" si="296"/>
        <v>0</v>
      </c>
      <c r="AU475" s="50">
        <f t="shared" si="297"/>
        <v>0</v>
      </c>
      <c r="AV475" s="50">
        <f t="shared" si="298"/>
        <v>0</v>
      </c>
      <c r="AW475" s="50">
        <f t="shared" si="299"/>
        <v>0</v>
      </c>
      <c r="AX475" s="50">
        <f t="shared" si="300"/>
        <v>0</v>
      </c>
      <c r="AY475" s="50">
        <f t="shared" si="301"/>
        <v>0</v>
      </c>
      <c r="AZ475" s="50">
        <f t="shared" si="302"/>
        <v>0</v>
      </c>
      <c r="BA475" s="50">
        <f t="shared" si="289"/>
        <v>63000</v>
      </c>
      <c r="BB475" s="50">
        <f t="shared" si="290"/>
        <v>0</v>
      </c>
    </row>
    <row r="476" spans="2:54" x14ac:dyDescent="0.25">
      <c r="B476" s="14">
        <v>2026</v>
      </c>
      <c r="C476" s="14">
        <v>479</v>
      </c>
      <c r="D476" s="15"/>
      <c r="F476" s="15" t="s">
        <v>58</v>
      </c>
      <c r="G476" s="14" t="e">
        <f>+VLOOKUP(M476,#REF!,5,FALSE)</f>
        <v>#REF!</v>
      </c>
      <c r="H476" s="14" t="e">
        <f>+VLOOKUP(M476,#REF!,7,FALSE)</f>
        <v>#REF!</v>
      </c>
      <c r="M476" s="15" t="str">
        <f t="shared" si="276"/>
        <v>2026EG 2026GGEDISEÑO E IMPRESIÓN DE MATERIAL DE SUFRAGIO Y PRODUCIR MICROFORMAS DIGITALES</v>
      </c>
      <c r="N476" s="15" t="s">
        <v>199</v>
      </c>
      <c r="Q476" s="16" t="s">
        <v>8</v>
      </c>
      <c r="R476" s="16" t="s">
        <v>60</v>
      </c>
      <c r="T476" s="14" t="str">
        <f t="shared" si="303"/>
        <v>2.3</v>
      </c>
      <c r="U476" s="17" t="s">
        <v>62</v>
      </c>
      <c r="V476" s="15" t="s">
        <v>492</v>
      </c>
      <c r="X476" s="14" t="s">
        <v>65</v>
      </c>
      <c r="Y476" s="18">
        <v>18</v>
      </c>
      <c r="Z476" s="19">
        <v>3500</v>
      </c>
      <c r="AA476" s="16"/>
      <c r="AB476" s="16"/>
      <c r="AC476" s="16">
        <v>30</v>
      </c>
      <c r="AD476" s="16"/>
      <c r="AE476" s="23"/>
      <c r="AF476" s="23"/>
      <c r="AG476" s="23"/>
      <c r="AH476" s="23"/>
      <c r="AI476" s="23"/>
      <c r="AJ476" s="23"/>
      <c r="AK476" s="23"/>
      <c r="AL476" s="23"/>
      <c r="AM476" s="19">
        <f t="shared" si="304"/>
        <v>63000</v>
      </c>
      <c r="AN476" s="26" t="s">
        <v>437</v>
      </c>
      <c r="AO476" s="50">
        <f t="shared" si="291"/>
        <v>0</v>
      </c>
      <c r="AP476" s="50">
        <f t="shared" si="292"/>
        <v>0</v>
      </c>
      <c r="AQ476" s="50">
        <f t="shared" si="293"/>
        <v>63000</v>
      </c>
      <c r="AR476" s="50">
        <f t="shared" si="294"/>
        <v>0</v>
      </c>
      <c r="AS476" s="50">
        <f t="shared" si="295"/>
        <v>0</v>
      </c>
      <c r="AT476" s="50">
        <f t="shared" si="296"/>
        <v>0</v>
      </c>
      <c r="AU476" s="50">
        <f t="shared" si="297"/>
        <v>0</v>
      </c>
      <c r="AV476" s="50">
        <f t="shared" si="298"/>
        <v>0</v>
      </c>
      <c r="AW476" s="50">
        <f t="shared" si="299"/>
        <v>0</v>
      </c>
      <c r="AX476" s="50">
        <f t="shared" si="300"/>
        <v>0</v>
      </c>
      <c r="AY476" s="50">
        <f t="shared" si="301"/>
        <v>0</v>
      </c>
      <c r="AZ476" s="50">
        <f t="shared" si="302"/>
        <v>0</v>
      </c>
      <c r="BA476" s="50">
        <f t="shared" si="289"/>
        <v>63000</v>
      </c>
      <c r="BB476" s="50">
        <f t="shared" si="290"/>
        <v>0</v>
      </c>
    </row>
    <row r="477" spans="2:54" x14ac:dyDescent="0.25">
      <c r="B477" s="14">
        <v>2026</v>
      </c>
      <c r="C477" s="14">
        <v>479</v>
      </c>
      <c r="D477" s="15"/>
      <c r="F477" s="15" t="s">
        <v>58</v>
      </c>
      <c r="G477" s="14" t="e">
        <f>+VLOOKUP(M477,#REF!,5,FALSE)</f>
        <v>#REF!</v>
      </c>
      <c r="H477" s="14" t="e">
        <f>+VLOOKUP(M477,#REF!,7,FALSE)</f>
        <v>#REF!</v>
      </c>
      <c r="M477" s="15" t="str">
        <f t="shared" si="276"/>
        <v>2026EG 2026GGEREPLIEGUE DE MATERIALES ELECTORALES Y EQUIPOS INFORMÁTICOS ELECTORALES Y DE CAPACITACIÓN</v>
      </c>
      <c r="N477" s="15" t="s">
        <v>227</v>
      </c>
      <c r="Q477" s="16" t="s">
        <v>8</v>
      </c>
      <c r="R477" s="16" t="s">
        <v>60</v>
      </c>
      <c r="T477" s="14" t="str">
        <f t="shared" si="303"/>
        <v>2.3</v>
      </c>
      <c r="U477" s="17" t="s">
        <v>62</v>
      </c>
      <c r="V477" s="15" t="s">
        <v>492</v>
      </c>
      <c r="X477" s="14" t="s">
        <v>65</v>
      </c>
      <c r="Y477" s="18">
        <v>4</v>
      </c>
      <c r="Z477" s="19">
        <v>3500</v>
      </c>
      <c r="AA477" s="16"/>
      <c r="AB477" s="16"/>
      <c r="AC477" s="16"/>
      <c r="AD477" s="16">
        <v>30</v>
      </c>
      <c r="AE477" s="23"/>
      <c r="AF477" s="23"/>
      <c r="AG477" s="23"/>
      <c r="AH477" s="23"/>
      <c r="AI477" s="23"/>
      <c r="AJ477" s="23"/>
      <c r="AK477" s="23"/>
      <c r="AL477" s="23"/>
      <c r="AM477" s="19">
        <f t="shared" si="304"/>
        <v>14000</v>
      </c>
      <c r="AN477" s="26" t="s">
        <v>437</v>
      </c>
      <c r="AO477" s="50">
        <f t="shared" si="291"/>
        <v>0</v>
      </c>
      <c r="AP477" s="50">
        <f t="shared" si="292"/>
        <v>0</v>
      </c>
      <c r="AQ477" s="50">
        <f t="shared" si="293"/>
        <v>0</v>
      </c>
      <c r="AR477" s="50">
        <f t="shared" si="294"/>
        <v>14000</v>
      </c>
      <c r="AS477" s="50">
        <f t="shared" si="295"/>
        <v>0</v>
      </c>
      <c r="AT477" s="50">
        <f t="shared" si="296"/>
        <v>0</v>
      </c>
      <c r="AU477" s="50">
        <f t="shared" si="297"/>
        <v>0</v>
      </c>
      <c r="AV477" s="50">
        <f t="shared" si="298"/>
        <v>0</v>
      </c>
      <c r="AW477" s="50">
        <f t="shared" si="299"/>
        <v>0</v>
      </c>
      <c r="AX477" s="50">
        <f t="shared" si="300"/>
        <v>0</v>
      </c>
      <c r="AY477" s="50">
        <f t="shared" si="301"/>
        <v>0</v>
      </c>
      <c r="AZ477" s="50">
        <f t="shared" si="302"/>
        <v>0</v>
      </c>
      <c r="BA477" s="50">
        <f t="shared" si="289"/>
        <v>14000</v>
      </c>
      <c r="BB477" s="50">
        <f t="shared" si="290"/>
        <v>0</v>
      </c>
    </row>
    <row r="478" spans="2:54" x14ac:dyDescent="0.25">
      <c r="B478" s="14">
        <v>2026</v>
      </c>
      <c r="C478" s="14">
        <v>479</v>
      </c>
      <c r="D478" s="15"/>
      <c r="F478" s="15" t="s">
        <v>58</v>
      </c>
      <c r="G478" s="14" t="e">
        <f>+VLOOKUP(M478,#REF!,5,FALSE)</f>
        <v>#REF!</v>
      </c>
      <c r="H478" s="14" t="e">
        <f>+VLOOKUP(M478,#REF!,7,FALSE)</f>
        <v>#REF!</v>
      </c>
      <c r="M478" s="15" t="str">
        <f t="shared" si="276"/>
        <v>2026EG 2026GGEPRODUCCIÓN DE MATERIAL ELECTORAL DE CAPACITACIÓN</v>
      </c>
      <c r="N478" s="15" t="s">
        <v>196</v>
      </c>
      <c r="Q478" s="16" t="s">
        <v>8</v>
      </c>
      <c r="R478" s="16" t="s">
        <v>60</v>
      </c>
      <c r="T478" s="14" t="str">
        <f t="shared" si="303"/>
        <v>2.3</v>
      </c>
      <c r="U478" s="17" t="s">
        <v>62</v>
      </c>
      <c r="V478" s="15" t="s">
        <v>493</v>
      </c>
      <c r="X478" s="14" t="s">
        <v>65</v>
      </c>
      <c r="Y478" s="18">
        <v>120</v>
      </c>
      <c r="Z478" s="19">
        <v>2100</v>
      </c>
      <c r="AA478" s="16">
        <v>30</v>
      </c>
      <c r="AB478" s="16"/>
      <c r="AC478" s="16"/>
      <c r="AD478" s="16"/>
      <c r="AE478" s="23"/>
      <c r="AF478" s="23"/>
      <c r="AG478" s="23"/>
      <c r="AH478" s="23"/>
      <c r="AI478" s="23"/>
      <c r="AJ478" s="23"/>
      <c r="AK478" s="23"/>
      <c r="AL478" s="23"/>
      <c r="AM478" s="19">
        <f t="shared" si="304"/>
        <v>252000</v>
      </c>
      <c r="AN478" s="26" t="s">
        <v>437</v>
      </c>
      <c r="AO478" s="50">
        <f t="shared" si="291"/>
        <v>252000</v>
      </c>
      <c r="AP478" s="50">
        <f t="shared" si="292"/>
        <v>0</v>
      </c>
      <c r="AQ478" s="50">
        <f t="shared" si="293"/>
        <v>0</v>
      </c>
      <c r="AR478" s="50">
        <f t="shared" si="294"/>
        <v>0</v>
      </c>
      <c r="AS478" s="50">
        <f t="shared" si="295"/>
        <v>0</v>
      </c>
      <c r="AT478" s="50">
        <f t="shared" si="296"/>
        <v>0</v>
      </c>
      <c r="AU478" s="50">
        <f t="shared" si="297"/>
        <v>0</v>
      </c>
      <c r="AV478" s="50">
        <f t="shared" si="298"/>
        <v>0</v>
      </c>
      <c r="AW478" s="50">
        <f t="shared" si="299"/>
        <v>0</v>
      </c>
      <c r="AX478" s="50">
        <f t="shared" si="300"/>
        <v>0</v>
      </c>
      <c r="AY478" s="50">
        <f t="shared" si="301"/>
        <v>0</v>
      </c>
      <c r="AZ478" s="50">
        <f t="shared" si="302"/>
        <v>0</v>
      </c>
      <c r="BA478" s="50">
        <f t="shared" si="289"/>
        <v>252000</v>
      </c>
      <c r="BB478" s="50">
        <f t="shared" si="290"/>
        <v>0</v>
      </c>
    </row>
    <row r="479" spans="2:54" x14ac:dyDescent="0.25">
      <c r="B479" s="14">
        <v>2026</v>
      </c>
      <c r="C479" s="14">
        <v>479</v>
      </c>
      <c r="D479" s="15"/>
      <c r="F479" s="15" t="s">
        <v>58</v>
      </c>
      <c r="G479" s="14" t="e">
        <f>+VLOOKUP(M479,#REF!,5,FALSE)</f>
        <v>#REF!</v>
      </c>
      <c r="H479" s="14" t="e">
        <f>+VLOOKUP(M479,#REF!,7,FALSE)</f>
        <v>#REF!</v>
      </c>
      <c r="M479" s="15" t="str">
        <f t="shared" si="276"/>
        <v>2026EG 2026GGEPRODUCCIÓN DE MATERIAL ELECTORAL DE CAPACITACIÓN</v>
      </c>
      <c r="N479" s="15" t="s">
        <v>196</v>
      </c>
      <c r="Q479" s="16" t="s">
        <v>8</v>
      </c>
      <c r="R479" s="16" t="s">
        <v>60</v>
      </c>
      <c r="T479" s="14" t="str">
        <f t="shared" si="303"/>
        <v>2.3</v>
      </c>
      <c r="U479" s="17" t="s">
        <v>62</v>
      </c>
      <c r="V479" s="15" t="s">
        <v>493</v>
      </c>
      <c r="X479" s="14" t="s">
        <v>65</v>
      </c>
      <c r="Y479" s="18">
        <v>180</v>
      </c>
      <c r="Z479" s="19">
        <v>2100</v>
      </c>
      <c r="AA479" s="16"/>
      <c r="AB479" s="16">
        <v>30</v>
      </c>
      <c r="AC479" s="16"/>
      <c r="AD479" s="16"/>
      <c r="AE479" s="23"/>
      <c r="AF479" s="23"/>
      <c r="AG479" s="23"/>
      <c r="AH479" s="23"/>
      <c r="AI479" s="23"/>
      <c r="AJ479" s="23"/>
      <c r="AK479" s="23"/>
      <c r="AL479" s="23"/>
      <c r="AM479" s="19">
        <f t="shared" si="304"/>
        <v>378000</v>
      </c>
      <c r="AN479" s="26" t="s">
        <v>437</v>
      </c>
      <c r="AO479" s="50">
        <f t="shared" si="291"/>
        <v>0</v>
      </c>
      <c r="AP479" s="50">
        <f t="shared" si="292"/>
        <v>378000</v>
      </c>
      <c r="AQ479" s="50">
        <f t="shared" si="293"/>
        <v>0</v>
      </c>
      <c r="AR479" s="50">
        <f t="shared" si="294"/>
        <v>0</v>
      </c>
      <c r="AS479" s="50">
        <f t="shared" si="295"/>
        <v>0</v>
      </c>
      <c r="AT479" s="50">
        <f t="shared" si="296"/>
        <v>0</v>
      </c>
      <c r="AU479" s="50">
        <f t="shared" si="297"/>
        <v>0</v>
      </c>
      <c r="AV479" s="50">
        <f t="shared" si="298"/>
        <v>0</v>
      </c>
      <c r="AW479" s="50">
        <f t="shared" si="299"/>
        <v>0</v>
      </c>
      <c r="AX479" s="50">
        <f t="shared" si="300"/>
        <v>0</v>
      </c>
      <c r="AY479" s="50">
        <f t="shared" si="301"/>
        <v>0</v>
      </c>
      <c r="AZ479" s="50">
        <f t="shared" si="302"/>
        <v>0</v>
      </c>
      <c r="BA479" s="50">
        <f t="shared" si="289"/>
        <v>378000</v>
      </c>
      <c r="BB479" s="50">
        <f t="shared" si="290"/>
        <v>0</v>
      </c>
    </row>
    <row r="480" spans="2:54" x14ac:dyDescent="0.25">
      <c r="B480" s="14">
        <v>2026</v>
      </c>
      <c r="C480" s="14">
        <v>479</v>
      </c>
      <c r="D480" s="15"/>
      <c r="F480" s="15" t="s">
        <v>58</v>
      </c>
      <c r="G480" s="14" t="e">
        <f>+VLOOKUP(M480,#REF!,5,FALSE)</f>
        <v>#REF!</v>
      </c>
      <c r="H480" s="14" t="e">
        <f>+VLOOKUP(M480,#REF!,7,FALSE)</f>
        <v>#REF!</v>
      </c>
      <c r="M480" s="15" t="str">
        <f t="shared" si="276"/>
        <v>2026EG 2026GGEDISEÑO E IMPRESIÓN DE MATERIAL DE SUFRAGIO Y PRODUCIR MICROFORMAS DIGITALES</v>
      </c>
      <c r="N480" s="15" t="s">
        <v>199</v>
      </c>
      <c r="Q480" s="16" t="s">
        <v>8</v>
      </c>
      <c r="R480" s="16" t="s">
        <v>60</v>
      </c>
      <c r="T480" s="14" t="str">
        <f t="shared" si="303"/>
        <v>2.3</v>
      </c>
      <c r="U480" s="17" t="s">
        <v>62</v>
      </c>
      <c r="V480" s="15" t="s">
        <v>493</v>
      </c>
      <c r="X480" s="14" t="s">
        <v>65</v>
      </c>
      <c r="Y480" s="18">
        <v>230</v>
      </c>
      <c r="Z480" s="19">
        <v>2100</v>
      </c>
      <c r="AA480" s="16"/>
      <c r="AB480" s="16"/>
      <c r="AC480" s="16">
        <v>30</v>
      </c>
      <c r="AD480" s="16"/>
      <c r="AE480" s="23"/>
      <c r="AF480" s="23"/>
      <c r="AG480" s="23"/>
      <c r="AH480" s="23"/>
      <c r="AI480" s="23"/>
      <c r="AJ480" s="23"/>
      <c r="AK480" s="23"/>
      <c r="AL480" s="23"/>
      <c r="AM480" s="19">
        <f t="shared" si="304"/>
        <v>483000</v>
      </c>
      <c r="AN480" s="26" t="s">
        <v>437</v>
      </c>
      <c r="AO480" s="50">
        <f t="shared" si="291"/>
        <v>0</v>
      </c>
      <c r="AP480" s="50">
        <f t="shared" si="292"/>
        <v>0</v>
      </c>
      <c r="AQ480" s="50">
        <f t="shared" si="293"/>
        <v>483000</v>
      </c>
      <c r="AR480" s="50">
        <f t="shared" si="294"/>
        <v>0</v>
      </c>
      <c r="AS480" s="50">
        <f t="shared" si="295"/>
        <v>0</v>
      </c>
      <c r="AT480" s="50">
        <f t="shared" si="296"/>
        <v>0</v>
      </c>
      <c r="AU480" s="50">
        <f t="shared" si="297"/>
        <v>0</v>
      </c>
      <c r="AV480" s="50">
        <f t="shared" si="298"/>
        <v>0</v>
      </c>
      <c r="AW480" s="50">
        <f t="shared" si="299"/>
        <v>0</v>
      </c>
      <c r="AX480" s="50">
        <f t="shared" si="300"/>
        <v>0</v>
      </c>
      <c r="AY480" s="50">
        <f t="shared" si="301"/>
        <v>0</v>
      </c>
      <c r="AZ480" s="50">
        <f t="shared" si="302"/>
        <v>0</v>
      </c>
      <c r="BA480" s="50">
        <f t="shared" si="289"/>
        <v>483000</v>
      </c>
      <c r="BB480" s="50">
        <f t="shared" si="290"/>
        <v>0</v>
      </c>
    </row>
    <row r="481" spans="2:54" x14ac:dyDescent="0.25">
      <c r="B481" s="14">
        <v>2026</v>
      </c>
      <c r="C481" s="14">
        <v>479</v>
      </c>
      <c r="D481" s="15"/>
      <c r="F481" s="15" t="s">
        <v>58</v>
      </c>
      <c r="G481" s="14" t="e">
        <f>+VLOOKUP(M481,#REF!,5,FALSE)</f>
        <v>#REF!</v>
      </c>
      <c r="H481" s="14" t="e">
        <f>+VLOOKUP(M481,#REF!,7,FALSE)</f>
        <v>#REF!</v>
      </c>
      <c r="M481" s="15" t="str">
        <f t="shared" si="276"/>
        <v>2026EG 2026GGEREPLIEGUE DE MATERIALES ELECTORALES Y EQUIPOS INFORMÁTICOS ELECTORALES Y DE CAPACITACIÓN</v>
      </c>
      <c r="N481" s="15" t="s">
        <v>227</v>
      </c>
      <c r="Q481" s="16" t="s">
        <v>8</v>
      </c>
      <c r="R481" s="16" t="s">
        <v>60</v>
      </c>
      <c r="T481" s="14" t="str">
        <f t="shared" si="303"/>
        <v>2.3</v>
      </c>
      <c r="U481" s="17" t="s">
        <v>62</v>
      </c>
      <c r="V481" s="15" t="s">
        <v>493</v>
      </c>
      <c r="X481" s="14" t="s">
        <v>65</v>
      </c>
      <c r="Y481" s="18">
        <v>90</v>
      </c>
      <c r="Z481" s="19">
        <v>2100</v>
      </c>
      <c r="AA481" s="16"/>
      <c r="AB481" s="16"/>
      <c r="AC481" s="16"/>
      <c r="AD481" s="16">
        <v>30</v>
      </c>
      <c r="AE481" s="23"/>
      <c r="AF481" s="23"/>
      <c r="AG481" s="23"/>
      <c r="AH481" s="23"/>
      <c r="AI481" s="23"/>
      <c r="AJ481" s="23"/>
      <c r="AK481" s="23"/>
      <c r="AL481" s="23"/>
      <c r="AM481" s="19">
        <f t="shared" si="304"/>
        <v>189000</v>
      </c>
      <c r="AN481" s="26" t="s">
        <v>437</v>
      </c>
      <c r="AO481" s="50">
        <f t="shared" si="291"/>
        <v>0</v>
      </c>
      <c r="AP481" s="50">
        <f t="shared" si="292"/>
        <v>0</v>
      </c>
      <c r="AQ481" s="50">
        <f t="shared" si="293"/>
        <v>0</v>
      </c>
      <c r="AR481" s="50">
        <f t="shared" si="294"/>
        <v>189000</v>
      </c>
      <c r="AS481" s="50">
        <f t="shared" si="295"/>
        <v>0</v>
      </c>
      <c r="AT481" s="50">
        <f t="shared" si="296"/>
        <v>0</v>
      </c>
      <c r="AU481" s="50">
        <f t="shared" si="297"/>
        <v>0</v>
      </c>
      <c r="AV481" s="50">
        <f t="shared" si="298"/>
        <v>0</v>
      </c>
      <c r="AW481" s="50">
        <f t="shared" si="299"/>
        <v>0</v>
      </c>
      <c r="AX481" s="50">
        <f t="shared" si="300"/>
        <v>0</v>
      </c>
      <c r="AY481" s="50">
        <f t="shared" si="301"/>
        <v>0</v>
      </c>
      <c r="AZ481" s="50">
        <f t="shared" si="302"/>
        <v>0</v>
      </c>
      <c r="BA481" s="50">
        <f t="shared" si="289"/>
        <v>189000</v>
      </c>
      <c r="BB481" s="50">
        <f t="shared" si="290"/>
        <v>0</v>
      </c>
    </row>
    <row r="482" spans="2:54" x14ac:dyDescent="0.25">
      <c r="B482" s="14">
        <v>2026</v>
      </c>
      <c r="C482" s="14">
        <v>479</v>
      </c>
      <c r="D482" s="15"/>
      <c r="F482" s="15" t="s">
        <v>58</v>
      </c>
      <c r="G482" s="14" t="e">
        <f>+VLOOKUP(M482,#REF!,5,FALSE)</f>
        <v>#REF!</v>
      </c>
      <c r="H482" s="14" t="e">
        <f>+VLOOKUP(M482,#REF!,7,FALSE)</f>
        <v>#REF!</v>
      </c>
      <c r="M482" s="15" t="str">
        <f t="shared" si="276"/>
        <v>2026EG 2026GGEPRODUCCIÓN DE MATERIAL ELECTORAL DE CAPACITACIÓN</v>
      </c>
      <c r="N482" s="15" t="s">
        <v>196</v>
      </c>
      <c r="Q482" s="16" t="s">
        <v>8</v>
      </c>
      <c r="R482" s="16" t="s">
        <v>60</v>
      </c>
      <c r="T482" s="14" t="str">
        <f t="shared" si="303"/>
        <v>2.3</v>
      </c>
      <c r="U482" s="17" t="s">
        <v>62</v>
      </c>
      <c r="V482" s="15" t="s">
        <v>494</v>
      </c>
      <c r="X482" s="14" t="s">
        <v>65</v>
      </c>
      <c r="Y482" s="18">
        <v>1</v>
      </c>
      <c r="Z482" s="19">
        <v>8000</v>
      </c>
      <c r="AA482" s="16">
        <v>30</v>
      </c>
      <c r="AB482" s="16">
        <v>30</v>
      </c>
      <c r="AC482" s="16"/>
      <c r="AD482" s="16"/>
      <c r="AE482" s="23"/>
      <c r="AF482" s="23"/>
      <c r="AG482" s="23"/>
      <c r="AH482" s="23"/>
      <c r="AI482" s="23"/>
      <c r="AJ482" s="23"/>
      <c r="AK482" s="23"/>
      <c r="AL482" s="23"/>
      <c r="AM482" s="19">
        <f t="shared" si="304"/>
        <v>16000</v>
      </c>
      <c r="AN482" s="26" t="s">
        <v>437</v>
      </c>
      <c r="AO482" s="50">
        <f t="shared" si="291"/>
        <v>8000</v>
      </c>
      <c r="AP482" s="50">
        <f t="shared" si="292"/>
        <v>8000</v>
      </c>
      <c r="AQ482" s="50">
        <f t="shared" si="293"/>
        <v>0</v>
      </c>
      <c r="AR482" s="50">
        <f t="shared" si="294"/>
        <v>0</v>
      </c>
      <c r="AS482" s="50">
        <f t="shared" si="295"/>
        <v>0</v>
      </c>
      <c r="AT482" s="50">
        <f t="shared" si="296"/>
        <v>0</v>
      </c>
      <c r="AU482" s="50">
        <f t="shared" si="297"/>
        <v>0</v>
      </c>
      <c r="AV482" s="50">
        <f t="shared" si="298"/>
        <v>0</v>
      </c>
      <c r="AW482" s="50">
        <f t="shared" si="299"/>
        <v>0</v>
      </c>
      <c r="AX482" s="50">
        <f t="shared" si="300"/>
        <v>0</v>
      </c>
      <c r="AY482" s="50">
        <f t="shared" si="301"/>
        <v>0</v>
      </c>
      <c r="AZ482" s="50">
        <f t="shared" si="302"/>
        <v>0</v>
      </c>
      <c r="BA482" s="50">
        <f t="shared" si="289"/>
        <v>16000</v>
      </c>
      <c r="BB482" s="50">
        <f t="shared" si="290"/>
        <v>0</v>
      </c>
    </row>
    <row r="483" spans="2:54" x14ac:dyDescent="0.25">
      <c r="B483" s="14">
        <v>2026</v>
      </c>
      <c r="C483" s="14">
        <v>479</v>
      </c>
      <c r="D483" s="15"/>
      <c r="F483" s="15" t="s">
        <v>58</v>
      </c>
      <c r="G483" s="14" t="e">
        <f>+VLOOKUP(M483,#REF!,5,FALSE)</f>
        <v>#REF!</v>
      </c>
      <c r="H483" s="14" t="e">
        <f>+VLOOKUP(M483,#REF!,7,FALSE)</f>
        <v>#REF!</v>
      </c>
      <c r="M483" s="15" t="str">
        <f t="shared" si="276"/>
        <v>2026EG 2026GGEDISEÑO E IMPRESIÓN DE MATERIAL DE SUFRAGIO Y PRODUCIR MICROFORMAS DIGITALES</v>
      </c>
      <c r="N483" s="15" t="s">
        <v>199</v>
      </c>
      <c r="Q483" s="16" t="s">
        <v>8</v>
      </c>
      <c r="R483" s="16" t="s">
        <v>60</v>
      </c>
      <c r="T483" s="14" t="str">
        <f t="shared" si="303"/>
        <v>2.3</v>
      </c>
      <c r="U483" s="17" t="s">
        <v>62</v>
      </c>
      <c r="V483" s="15" t="s">
        <v>494</v>
      </c>
      <c r="X483" s="14" t="s">
        <v>65</v>
      </c>
      <c r="Y483" s="18">
        <v>1</v>
      </c>
      <c r="Z483" s="19">
        <v>8000</v>
      </c>
      <c r="AA483" s="16"/>
      <c r="AB483" s="16"/>
      <c r="AC483" s="16">
        <v>30</v>
      </c>
      <c r="AD483" s="16"/>
      <c r="AE483" s="23"/>
      <c r="AF483" s="23"/>
      <c r="AG483" s="23"/>
      <c r="AH483" s="23"/>
      <c r="AI483" s="23"/>
      <c r="AJ483" s="23"/>
      <c r="AK483" s="23"/>
      <c r="AL483" s="23"/>
      <c r="AM483" s="19">
        <f t="shared" si="304"/>
        <v>8000</v>
      </c>
      <c r="AN483" s="26" t="s">
        <v>437</v>
      </c>
      <c r="AO483" s="50">
        <f t="shared" si="291"/>
        <v>0</v>
      </c>
      <c r="AP483" s="50">
        <f t="shared" si="292"/>
        <v>0</v>
      </c>
      <c r="AQ483" s="50">
        <f t="shared" si="293"/>
        <v>8000</v>
      </c>
      <c r="AR483" s="50">
        <f t="shared" si="294"/>
        <v>0</v>
      </c>
      <c r="AS483" s="50">
        <f t="shared" si="295"/>
        <v>0</v>
      </c>
      <c r="AT483" s="50">
        <f t="shared" si="296"/>
        <v>0</v>
      </c>
      <c r="AU483" s="50">
        <f t="shared" si="297"/>
        <v>0</v>
      </c>
      <c r="AV483" s="50">
        <f t="shared" si="298"/>
        <v>0</v>
      </c>
      <c r="AW483" s="50">
        <f t="shared" si="299"/>
        <v>0</v>
      </c>
      <c r="AX483" s="50">
        <f t="shared" si="300"/>
        <v>0</v>
      </c>
      <c r="AY483" s="50">
        <f t="shared" si="301"/>
        <v>0</v>
      </c>
      <c r="AZ483" s="50">
        <f t="shared" si="302"/>
        <v>0</v>
      </c>
      <c r="BA483" s="50">
        <f t="shared" si="289"/>
        <v>8000</v>
      </c>
      <c r="BB483" s="50">
        <f t="shared" si="290"/>
        <v>0</v>
      </c>
    </row>
    <row r="484" spans="2:54" x14ac:dyDescent="0.25">
      <c r="B484" s="14">
        <v>2026</v>
      </c>
      <c r="C484" s="14">
        <v>479</v>
      </c>
      <c r="D484" s="15"/>
      <c r="F484" s="15" t="s">
        <v>58</v>
      </c>
      <c r="G484" s="14" t="e">
        <f>+VLOOKUP(M484,#REF!,5,FALSE)</f>
        <v>#REF!</v>
      </c>
      <c r="H484" s="14" t="e">
        <f>+VLOOKUP(M484,#REF!,7,FALSE)</f>
        <v>#REF!</v>
      </c>
      <c r="M484" s="15" t="str">
        <f t="shared" si="276"/>
        <v>2026EG 2026GGEREPLIEGUE DE MATERIALES ELECTORALES Y EQUIPOS INFORMÁTICOS ELECTORALES Y DE CAPACITACIÓN</v>
      </c>
      <c r="N484" s="15" t="s">
        <v>227</v>
      </c>
      <c r="Q484" s="16" t="s">
        <v>8</v>
      </c>
      <c r="R484" s="16" t="s">
        <v>60</v>
      </c>
      <c r="T484" s="14" t="str">
        <f t="shared" si="303"/>
        <v>2.3</v>
      </c>
      <c r="U484" s="17" t="s">
        <v>62</v>
      </c>
      <c r="V484" s="15" t="s">
        <v>494</v>
      </c>
      <c r="X484" s="14" t="s">
        <v>65</v>
      </c>
      <c r="Y484" s="18">
        <v>1</v>
      </c>
      <c r="Z484" s="19">
        <v>8000</v>
      </c>
      <c r="AA484" s="16"/>
      <c r="AB484" s="16"/>
      <c r="AC484" s="16"/>
      <c r="AD484" s="16">
        <v>30</v>
      </c>
      <c r="AE484" s="23"/>
      <c r="AF484" s="23"/>
      <c r="AG484" s="23"/>
      <c r="AH484" s="23"/>
      <c r="AI484" s="23"/>
      <c r="AJ484" s="23"/>
      <c r="AK484" s="23"/>
      <c r="AL484" s="23"/>
      <c r="AM484" s="19">
        <f t="shared" si="304"/>
        <v>8000</v>
      </c>
      <c r="AN484" s="26" t="s">
        <v>437</v>
      </c>
      <c r="AO484" s="50">
        <f t="shared" si="291"/>
        <v>0</v>
      </c>
      <c r="AP484" s="50">
        <f t="shared" si="292"/>
        <v>0</v>
      </c>
      <c r="AQ484" s="50">
        <f t="shared" si="293"/>
        <v>0</v>
      </c>
      <c r="AR484" s="50">
        <f t="shared" si="294"/>
        <v>8000</v>
      </c>
      <c r="AS484" s="50">
        <f t="shared" si="295"/>
        <v>0</v>
      </c>
      <c r="AT484" s="50">
        <f t="shared" si="296"/>
        <v>0</v>
      </c>
      <c r="AU484" s="50">
        <f t="shared" si="297"/>
        <v>0</v>
      </c>
      <c r="AV484" s="50">
        <f t="shared" si="298"/>
        <v>0</v>
      </c>
      <c r="AW484" s="50">
        <f t="shared" si="299"/>
        <v>0</v>
      </c>
      <c r="AX484" s="50">
        <f t="shared" si="300"/>
        <v>0</v>
      </c>
      <c r="AY484" s="50">
        <f t="shared" si="301"/>
        <v>0</v>
      </c>
      <c r="AZ484" s="50">
        <f t="shared" si="302"/>
        <v>0</v>
      </c>
      <c r="BA484" s="50">
        <f t="shared" si="289"/>
        <v>8000</v>
      </c>
      <c r="BB484" s="50">
        <f t="shared" si="290"/>
        <v>0</v>
      </c>
    </row>
    <row r="485" spans="2:54" x14ac:dyDescent="0.25">
      <c r="B485" s="14">
        <v>2026</v>
      </c>
      <c r="C485" s="14">
        <v>479</v>
      </c>
      <c r="D485" s="15"/>
      <c r="F485" s="15" t="s">
        <v>58</v>
      </c>
      <c r="G485" s="14" t="e">
        <f>+VLOOKUP(M485,#REF!,5,FALSE)</f>
        <v>#REF!</v>
      </c>
      <c r="H485" s="14" t="e">
        <f>+VLOOKUP(M485,#REF!,7,FALSE)</f>
        <v>#REF!</v>
      </c>
      <c r="M485" s="15" t="str">
        <f t="shared" si="276"/>
        <v>2026EG 2026GGEPRODUCCIÓN DE MATERIAL ELECTORAL DE CAPACITACIÓN</v>
      </c>
      <c r="N485" s="15" t="s">
        <v>196</v>
      </c>
      <c r="Q485" s="16" t="s">
        <v>8</v>
      </c>
      <c r="R485" s="16" t="s">
        <v>60</v>
      </c>
      <c r="T485" s="14" t="str">
        <f t="shared" si="303"/>
        <v>2.3</v>
      </c>
      <c r="U485" s="17" t="s">
        <v>62</v>
      </c>
      <c r="V485" s="15" t="s">
        <v>495</v>
      </c>
      <c r="X485" s="14" t="s">
        <v>65</v>
      </c>
      <c r="Y485" s="18">
        <v>2</v>
      </c>
      <c r="Z485" s="19">
        <v>6000</v>
      </c>
      <c r="AA485" s="16">
        <v>30</v>
      </c>
      <c r="AB485" s="16">
        <v>30</v>
      </c>
      <c r="AC485" s="16"/>
      <c r="AD485" s="16"/>
      <c r="AE485" s="23"/>
      <c r="AF485" s="23"/>
      <c r="AG485" s="23"/>
      <c r="AH485" s="23"/>
      <c r="AI485" s="23"/>
      <c r="AJ485" s="23"/>
      <c r="AK485" s="23"/>
      <c r="AL485" s="23"/>
      <c r="AM485" s="19">
        <f t="shared" si="304"/>
        <v>24000</v>
      </c>
      <c r="AN485" s="26" t="s">
        <v>437</v>
      </c>
      <c r="AO485" s="50">
        <f t="shared" si="291"/>
        <v>12000</v>
      </c>
      <c r="AP485" s="50">
        <f t="shared" si="292"/>
        <v>12000</v>
      </c>
      <c r="AQ485" s="50">
        <f t="shared" si="293"/>
        <v>0</v>
      </c>
      <c r="AR485" s="50">
        <f t="shared" si="294"/>
        <v>0</v>
      </c>
      <c r="AS485" s="50">
        <f t="shared" si="295"/>
        <v>0</v>
      </c>
      <c r="AT485" s="50">
        <f t="shared" si="296"/>
        <v>0</v>
      </c>
      <c r="AU485" s="50">
        <f t="shared" si="297"/>
        <v>0</v>
      </c>
      <c r="AV485" s="50">
        <f t="shared" si="298"/>
        <v>0</v>
      </c>
      <c r="AW485" s="50">
        <f t="shared" si="299"/>
        <v>0</v>
      </c>
      <c r="AX485" s="50">
        <f t="shared" si="300"/>
        <v>0</v>
      </c>
      <c r="AY485" s="50">
        <f t="shared" si="301"/>
        <v>0</v>
      </c>
      <c r="AZ485" s="50">
        <f t="shared" si="302"/>
        <v>0</v>
      </c>
      <c r="BA485" s="50">
        <f t="shared" si="289"/>
        <v>24000</v>
      </c>
      <c r="BB485" s="50">
        <f t="shared" si="290"/>
        <v>0</v>
      </c>
    </row>
    <row r="486" spans="2:54" x14ac:dyDescent="0.25">
      <c r="B486" s="14">
        <v>2026</v>
      </c>
      <c r="C486" s="14">
        <v>479</v>
      </c>
      <c r="D486" s="15"/>
      <c r="F486" s="15" t="s">
        <v>58</v>
      </c>
      <c r="G486" s="14" t="e">
        <f>+VLOOKUP(M486,#REF!,5,FALSE)</f>
        <v>#REF!</v>
      </c>
      <c r="H486" s="14" t="e">
        <f>+VLOOKUP(M486,#REF!,7,FALSE)</f>
        <v>#REF!</v>
      </c>
      <c r="M486" s="15" t="str">
        <f t="shared" si="276"/>
        <v>2026EG 2026GGEDISEÑO E IMPRESIÓN DE MATERIAL DE SUFRAGIO Y PRODUCIR MICROFORMAS DIGITALES</v>
      </c>
      <c r="N486" s="15" t="s">
        <v>199</v>
      </c>
      <c r="Q486" s="16" t="s">
        <v>8</v>
      </c>
      <c r="R486" s="16" t="s">
        <v>60</v>
      </c>
      <c r="T486" s="14" t="str">
        <f t="shared" si="303"/>
        <v>2.3</v>
      </c>
      <c r="U486" s="17" t="s">
        <v>62</v>
      </c>
      <c r="V486" s="15" t="s">
        <v>495</v>
      </c>
      <c r="X486" s="14" t="s">
        <v>65</v>
      </c>
      <c r="Y486" s="18">
        <v>2</v>
      </c>
      <c r="Z486" s="19">
        <v>6000</v>
      </c>
      <c r="AA486" s="16"/>
      <c r="AB486" s="16"/>
      <c r="AC486" s="16">
        <v>30</v>
      </c>
      <c r="AD486" s="16"/>
      <c r="AE486" s="23"/>
      <c r="AF486" s="23"/>
      <c r="AG486" s="23"/>
      <c r="AH486" s="23"/>
      <c r="AI486" s="23"/>
      <c r="AJ486" s="23"/>
      <c r="AK486" s="23"/>
      <c r="AL486" s="23"/>
      <c r="AM486" s="19">
        <f t="shared" si="304"/>
        <v>12000</v>
      </c>
      <c r="AN486" s="26" t="s">
        <v>437</v>
      </c>
      <c r="AO486" s="50">
        <f t="shared" si="291"/>
        <v>0</v>
      </c>
      <c r="AP486" s="50">
        <f t="shared" si="292"/>
        <v>0</v>
      </c>
      <c r="AQ486" s="50">
        <f t="shared" si="293"/>
        <v>12000</v>
      </c>
      <c r="AR486" s="50">
        <f t="shared" si="294"/>
        <v>0</v>
      </c>
      <c r="AS486" s="50">
        <f t="shared" si="295"/>
        <v>0</v>
      </c>
      <c r="AT486" s="50">
        <f t="shared" si="296"/>
        <v>0</v>
      </c>
      <c r="AU486" s="50">
        <f t="shared" si="297"/>
        <v>0</v>
      </c>
      <c r="AV486" s="50">
        <f t="shared" si="298"/>
        <v>0</v>
      </c>
      <c r="AW486" s="50">
        <f t="shared" si="299"/>
        <v>0</v>
      </c>
      <c r="AX486" s="50">
        <f t="shared" si="300"/>
        <v>0</v>
      </c>
      <c r="AY486" s="50">
        <f t="shared" si="301"/>
        <v>0</v>
      </c>
      <c r="AZ486" s="50">
        <f t="shared" si="302"/>
        <v>0</v>
      </c>
      <c r="BA486" s="50">
        <f t="shared" si="289"/>
        <v>12000</v>
      </c>
      <c r="BB486" s="50">
        <f t="shared" si="290"/>
        <v>0</v>
      </c>
    </row>
    <row r="487" spans="2:54" x14ac:dyDescent="0.25">
      <c r="B487" s="14">
        <v>2026</v>
      </c>
      <c r="C487" s="14">
        <v>479</v>
      </c>
      <c r="D487" s="15"/>
      <c r="F487" s="15" t="s">
        <v>58</v>
      </c>
      <c r="G487" s="14" t="e">
        <f>+VLOOKUP(M487,#REF!,5,FALSE)</f>
        <v>#REF!</v>
      </c>
      <c r="H487" s="14" t="e">
        <f>+VLOOKUP(M487,#REF!,7,FALSE)</f>
        <v>#REF!</v>
      </c>
      <c r="M487" s="15" t="str">
        <f t="shared" si="276"/>
        <v>2026EG 2026GGEPRODUCCIÓN DE MATERIAL ELECTORAL DE CAPACITACIÓN</v>
      </c>
      <c r="N487" s="15" t="s">
        <v>196</v>
      </c>
      <c r="Q487" s="16" t="s">
        <v>8</v>
      </c>
      <c r="R487" s="16" t="s">
        <v>60</v>
      </c>
      <c r="T487" s="14" t="str">
        <f t="shared" si="303"/>
        <v>2.3</v>
      </c>
      <c r="U487" s="17" t="s">
        <v>62</v>
      </c>
      <c r="V487" s="15" t="s">
        <v>496</v>
      </c>
      <c r="X487" s="14" t="s">
        <v>65</v>
      </c>
      <c r="Y487" s="18">
        <v>6</v>
      </c>
      <c r="Z487" s="19">
        <v>5000</v>
      </c>
      <c r="AA487" s="16">
        <v>30</v>
      </c>
      <c r="AB487" s="16">
        <v>30</v>
      </c>
      <c r="AC487" s="16"/>
      <c r="AD487" s="16"/>
      <c r="AE487" s="23"/>
      <c r="AF487" s="23"/>
      <c r="AG487" s="23"/>
      <c r="AH487" s="23"/>
      <c r="AI487" s="23"/>
      <c r="AJ487" s="23"/>
      <c r="AK487" s="23"/>
      <c r="AL487" s="23"/>
      <c r="AM487" s="19">
        <f t="shared" si="304"/>
        <v>60000</v>
      </c>
      <c r="AN487" s="26" t="s">
        <v>437</v>
      </c>
      <c r="AO487" s="50">
        <f t="shared" si="291"/>
        <v>30000</v>
      </c>
      <c r="AP487" s="50">
        <f t="shared" si="292"/>
        <v>30000</v>
      </c>
      <c r="AQ487" s="50">
        <f t="shared" si="293"/>
        <v>0</v>
      </c>
      <c r="AR487" s="50">
        <f t="shared" si="294"/>
        <v>0</v>
      </c>
      <c r="AS487" s="50">
        <f t="shared" si="295"/>
        <v>0</v>
      </c>
      <c r="AT487" s="50">
        <f t="shared" si="296"/>
        <v>0</v>
      </c>
      <c r="AU487" s="50">
        <f t="shared" si="297"/>
        <v>0</v>
      </c>
      <c r="AV487" s="50">
        <f t="shared" si="298"/>
        <v>0</v>
      </c>
      <c r="AW487" s="50">
        <f t="shared" si="299"/>
        <v>0</v>
      </c>
      <c r="AX487" s="50">
        <f t="shared" si="300"/>
        <v>0</v>
      </c>
      <c r="AY487" s="50">
        <f t="shared" si="301"/>
        <v>0</v>
      </c>
      <c r="AZ487" s="50">
        <f t="shared" si="302"/>
        <v>0</v>
      </c>
      <c r="BA487" s="50">
        <f t="shared" si="289"/>
        <v>60000</v>
      </c>
      <c r="BB487" s="50">
        <f t="shared" si="290"/>
        <v>0</v>
      </c>
    </row>
    <row r="488" spans="2:54" x14ac:dyDescent="0.25">
      <c r="B488" s="14">
        <v>2026</v>
      </c>
      <c r="C488" s="14">
        <v>479</v>
      </c>
      <c r="D488" s="15"/>
      <c r="F488" s="15" t="s">
        <v>58</v>
      </c>
      <c r="G488" s="14" t="e">
        <f>+VLOOKUP(M488,#REF!,5,FALSE)</f>
        <v>#REF!</v>
      </c>
      <c r="H488" s="14" t="e">
        <f>+VLOOKUP(M488,#REF!,7,FALSE)</f>
        <v>#REF!</v>
      </c>
      <c r="M488" s="15" t="str">
        <f t="shared" si="276"/>
        <v>2026EG 2026GGEDISEÑO E IMPRESIÓN DE MATERIAL DE SUFRAGIO Y PRODUCIR MICROFORMAS DIGITALES</v>
      </c>
      <c r="N488" s="15" t="s">
        <v>199</v>
      </c>
      <c r="Q488" s="16" t="s">
        <v>8</v>
      </c>
      <c r="R488" s="16" t="s">
        <v>60</v>
      </c>
      <c r="T488" s="14" t="str">
        <f t="shared" si="303"/>
        <v>2.3</v>
      </c>
      <c r="U488" s="17" t="s">
        <v>62</v>
      </c>
      <c r="V488" s="15" t="s">
        <v>496</v>
      </c>
      <c r="X488" s="14" t="s">
        <v>65</v>
      </c>
      <c r="Y488" s="18">
        <v>6</v>
      </c>
      <c r="Z488" s="19">
        <v>5000</v>
      </c>
      <c r="AA488" s="16"/>
      <c r="AB488" s="16"/>
      <c r="AC488" s="16">
        <v>30</v>
      </c>
      <c r="AD488" s="16"/>
      <c r="AE488" s="23"/>
      <c r="AF488" s="23"/>
      <c r="AG488" s="23"/>
      <c r="AH488" s="23"/>
      <c r="AI488" s="23"/>
      <c r="AJ488" s="23"/>
      <c r="AK488" s="23"/>
      <c r="AL488" s="23"/>
      <c r="AM488" s="19">
        <f t="shared" si="304"/>
        <v>30000</v>
      </c>
      <c r="AN488" s="26" t="s">
        <v>437</v>
      </c>
      <c r="AO488" s="50">
        <f t="shared" si="291"/>
        <v>0</v>
      </c>
      <c r="AP488" s="50">
        <f t="shared" si="292"/>
        <v>0</v>
      </c>
      <c r="AQ488" s="50">
        <f t="shared" si="293"/>
        <v>30000</v>
      </c>
      <c r="AR488" s="50">
        <f t="shared" si="294"/>
        <v>0</v>
      </c>
      <c r="AS488" s="50">
        <f t="shared" si="295"/>
        <v>0</v>
      </c>
      <c r="AT488" s="50">
        <f t="shared" si="296"/>
        <v>0</v>
      </c>
      <c r="AU488" s="50">
        <f t="shared" si="297"/>
        <v>0</v>
      </c>
      <c r="AV488" s="50">
        <f t="shared" si="298"/>
        <v>0</v>
      </c>
      <c r="AW488" s="50">
        <f t="shared" si="299"/>
        <v>0</v>
      </c>
      <c r="AX488" s="50">
        <f t="shared" si="300"/>
        <v>0</v>
      </c>
      <c r="AY488" s="50">
        <f t="shared" si="301"/>
        <v>0</v>
      </c>
      <c r="AZ488" s="50">
        <f t="shared" si="302"/>
        <v>0</v>
      </c>
      <c r="BA488" s="50">
        <f t="shared" si="289"/>
        <v>30000</v>
      </c>
      <c r="BB488" s="50">
        <f t="shared" si="290"/>
        <v>0</v>
      </c>
    </row>
    <row r="489" spans="2:54" x14ac:dyDescent="0.25">
      <c r="B489" s="14">
        <v>2026</v>
      </c>
      <c r="C489" s="14">
        <v>479</v>
      </c>
      <c r="D489" s="15"/>
      <c r="F489" s="15" t="s">
        <v>58</v>
      </c>
      <c r="G489" s="14" t="e">
        <f>+VLOOKUP(M489,#REF!,5,FALSE)</f>
        <v>#REF!</v>
      </c>
      <c r="H489" s="14" t="e">
        <f>+VLOOKUP(M489,#REF!,7,FALSE)</f>
        <v>#REF!</v>
      </c>
      <c r="M489" s="15" t="str">
        <f t="shared" si="276"/>
        <v>2026EG 2026GGEREPLIEGUE DE MATERIALES ELECTORALES Y EQUIPOS INFORMÁTICOS ELECTORALES Y DE CAPACITACIÓN</v>
      </c>
      <c r="N489" s="15" t="s">
        <v>227</v>
      </c>
      <c r="Q489" s="16" t="s">
        <v>8</v>
      </c>
      <c r="R489" s="16" t="s">
        <v>60</v>
      </c>
      <c r="T489" s="14" t="str">
        <f t="shared" si="303"/>
        <v>2.3</v>
      </c>
      <c r="U489" s="17" t="s">
        <v>62</v>
      </c>
      <c r="V489" s="15" t="s">
        <v>496</v>
      </c>
      <c r="X489" s="14" t="s">
        <v>65</v>
      </c>
      <c r="Y489" s="18">
        <v>1</v>
      </c>
      <c r="Z489" s="19">
        <v>5000</v>
      </c>
      <c r="AA489" s="16"/>
      <c r="AB489" s="16"/>
      <c r="AC489" s="16"/>
      <c r="AD489" s="16">
        <v>30</v>
      </c>
      <c r="AE489" s="23"/>
      <c r="AF489" s="23"/>
      <c r="AG489" s="23"/>
      <c r="AH489" s="23"/>
      <c r="AI489" s="23"/>
      <c r="AJ489" s="23"/>
      <c r="AK489" s="23"/>
      <c r="AL489" s="23"/>
      <c r="AM489" s="19">
        <f t="shared" si="304"/>
        <v>5000</v>
      </c>
      <c r="AN489" s="26" t="s">
        <v>437</v>
      </c>
      <c r="AO489" s="50">
        <f t="shared" si="291"/>
        <v>0</v>
      </c>
      <c r="AP489" s="50">
        <f t="shared" si="292"/>
        <v>0</v>
      </c>
      <c r="AQ489" s="50">
        <f t="shared" si="293"/>
        <v>0</v>
      </c>
      <c r="AR489" s="50">
        <f t="shared" si="294"/>
        <v>5000</v>
      </c>
      <c r="AS489" s="50">
        <f t="shared" si="295"/>
        <v>0</v>
      </c>
      <c r="AT489" s="50">
        <f t="shared" si="296"/>
        <v>0</v>
      </c>
      <c r="AU489" s="50">
        <f t="shared" si="297"/>
        <v>0</v>
      </c>
      <c r="AV489" s="50">
        <f t="shared" si="298"/>
        <v>0</v>
      </c>
      <c r="AW489" s="50">
        <f t="shared" si="299"/>
        <v>0</v>
      </c>
      <c r="AX489" s="50">
        <f t="shared" si="300"/>
        <v>0</v>
      </c>
      <c r="AY489" s="50">
        <f t="shared" si="301"/>
        <v>0</v>
      </c>
      <c r="AZ489" s="50">
        <f t="shared" si="302"/>
        <v>0</v>
      </c>
      <c r="BA489" s="50">
        <f t="shared" si="289"/>
        <v>5000</v>
      </c>
      <c r="BB489" s="50">
        <f t="shared" si="290"/>
        <v>0</v>
      </c>
    </row>
    <row r="490" spans="2:54" x14ac:dyDescent="0.25">
      <c r="B490" s="14">
        <v>2026</v>
      </c>
      <c r="C490" s="14">
        <v>479</v>
      </c>
      <c r="D490" s="15"/>
      <c r="F490" s="15" t="s">
        <v>58</v>
      </c>
      <c r="G490" s="14" t="e">
        <f>+VLOOKUP(M490,#REF!,5,FALSE)</f>
        <v>#REF!</v>
      </c>
      <c r="H490" s="14" t="e">
        <f>+VLOOKUP(M490,#REF!,7,FALSE)</f>
        <v>#REF!</v>
      </c>
      <c r="M490" s="15" t="str">
        <f t="shared" si="276"/>
        <v>2026EG 2026GGEPRODUCCIÓN DE MATERIAL ELECTORAL DE CAPACITACIÓN</v>
      </c>
      <c r="N490" s="15" t="s">
        <v>196</v>
      </c>
      <c r="Q490" s="16" t="s">
        <v>8</v>
      </c>
      <c r="R490" s="16" t="s">
        <v>60</v>
      </c>
      <c r="T490" s="14" t="str">
        <f t="shared" si="303"/>
        <v>2.3</v>
      </c>
      <c r="U490" s="17" t="s">
        <v>62</v>
      </c>
      <c r="V490" s="15" t="s">
        <v>497</v>
      </c>
      <c r="X490" s="14" t="s">
        <v>65</v>
      </c>
      <c r="Y490" s="18">
        <v>2</v>
      </c>
      <c r="Z490" s="19">
        <v>6000</v>
      </c>
      <c r="AA490" s="16">
        <v>30</v>
      </c>
      <c r="AB490" s="16">
        <v>30</v>
      </c>
      <c r="AC490" s="16"/>
      <c r="AD490" s="16"/>
      <c r="AE490" s="23"/>
      <c r="AF490" s="23"/>
      <c r="AG490" s="23"/>
      <c r="AH490" s="23"/>
      <c r="AI490" s="23"/>
      <c r="AJ490" s="23"/>
      <c r="AK490" s="23"/>
      <c r="AL490" s="23"/>
      <c r="AM490" s="19">
        <f t="shared" si="304"/>
        <v>24000</v>
      </c>
      <c r="AN490" s="26" t="s">
        <v>437</v>
      </c>
      <c r="AO490" s="50">
        <f t="shared" si="291"/>
        <v>12000</v>
      </c>
      <c r="AP490" s="50">
        <f t="shared" si="292"/>
        <v>12000</v>
      </c>
      <c r="AQ490" s="50">
        <f t="shared" si="293"/>
        <v>0</v>
      </c>
      <c r="AR490" s="50">
        <f t="shared" si="294"/>
        <v>0</v>
      </c>
      <c r="AS490" s="50">
        <f t="shared" si="295"/>
        <v>0</v>
      </c>
      <c r="AT490" s="50">
        <f t="shared" si="296"/>
        <v>0</v>
      </c>
      <c r="AU490" s="50">
        <f t="shared" si="297"/>
        <v>0</v>
      </c>
      <c r="AV490" s="50">
        <f t="shared" si="298"/>
        <v>0</v>
      </c>
      <c r="AW490" s="50">
        <f t="shared" si="299"/>
        <v>0</v>
      </c>
      <c r="AX490" s="50">
        <f t="shared" si="300"/>
        <v>0</v>
      </c>
      <c r="AY490" s="50">
        <f t="shared" si="301"/>
        <v>0</v>
      </c>
      <c r="AZ490" s="50">
        <f t="shared" si="302"/>
        <v>0</v>
      </c>
      <c r="BA490" s="50">
        <f t="shared" si="289"/>
        <v>24000</v>
      </c>
      <c r="BB490" s="50">
        <f t="shared" si="290"/>
        <v>0</v>
      </c>
    </row>
    <row r="491" spans="2:54" x14ac:dyDescent="0.25">
      <c r="B491" s="14">
        <v>2026</v>
      </c>
      <c r="C491" s="14">
        <v>479</v>
      </c>
      <c r="D491" s="15"/>
      <c r="F491" s="15" t="s">
        <v>58</v>
      </c>
      <c r="G491" s="14" t="e">
        <f>+VLOOKUP(M491,#REF!,5,FALSE)</f>
        <v>#REF!</v>
      </c>
      <c r="H491" s="14" t="e">
        <f>+VLOOKUP(M491,#REF!,7,FALSE)</f>
        <v>#REF!</v>
      </c>
      <c r="M491" s="15" t="str">
        <f t="shared" si="276"/>
        <v>2026EG 2026GGEDISEÑO E IMPRESIÓN DE MATERIAL DE SUFRAGIO Y PRODUCIR MICROFORMAS DIGITALES</v>
      </c>
      <c r="N491" s="15" t="s">
        <v>199</v>
      </c>
      <c r="Q491" s="16" t="s">
        <v>8</v>
      </c>
      <c r="R491" s="16" t="s">
        <v>60</v>
      </c>
      <c r="T491" s="14" t="str">
        <f t="shared" si="303"/>
        <v>2.3</v>
      </c>
      <c r="U491" s="17" t="s">
        <v>62</v>
      </c>
      <c r="V491" s="15" t="s">
        <v>497</v>
      </c>
      <c r="X491" s="14" t="s">
        <v>65</v>
      </c>
      <c r="Y491" s="18">
        <v>2</v>
      </c>
      <c r="Z491" s="19">
        <v>6000</v>
      </c>
      <c r="AA491" s="16"/>
      <c r="AB491" s="16"/>
      <c r="AC491" s="16">
        <v>30</v>
      </c>
      <c r="AD491" s="16"/>
      <c r="AE491" s="23"/>
      <c r="AF491" s="23"/>
      <c r="AG491" s="23"/>
      <c r="AH491" s="23"/>
      <c r="AI491" s="23"/>
      <c r="AJ491" s="23"/>
      <c r="AK491" s="23"/>
      <c r="AL491" s="23"/>
      <c r="AM491" s="19">
        <f t="shared" si="304"/>
        <v>12000</v>
      </c>
      <c r="AN491" s="26" t="s">
        <v>437</v>
      </c>
      <c r="AO491" s="50">
        <f t="shared" si="291"/>
        <v>0</v>
      </c>
      <c r="AP491" s="50">
        <f t="shared" si="292"/>
        <v>0</v>
      </c>
      <c r="AQ491" s="50">
        <f t="shared" si="293"/>
        <v>12000</v>
      </c>
      <c r="AR491" s="50">
        <f t="shared" si="294"/>
        <v>0</v>
      </c>
      <c r="AS491" s="50">
        <f t="shared" si="295"/>
        <v>0</v>
      </c>
      <c r="AT491" s="50">
        <f t="shared" si="296"/>
        <v>0</v>
      </c>
      <c r="AU491" s="50">
        <f t="shared" si="297"/>
        <v>0</v>
      </c>
      <c r="AV491" s="50">
        <f t="shared" si="298"/>
        <v>0</v>
      </c>
      <c r="AW491" s="50">
        <f t="shared" si="299"/>
        <v>0</v>
      </c>
      <c r="AX491" s="50">
        <f t="shared" si="300"/>
        <v>0</v>
      </c>
      <c r="AY491" s="50">
        <f t="shared" si="301"/>
        <v>0</v>
      </c>
      <c r="AZ491" s="50">
        <f t="shared" si="302"/>
        <v>0</v>
      </c>
      <c r="BA491" s="50">
        <f t="shared" si="289"/>
        <v>12000</v>
      </c>
      <c r="BB491" s="50">
        <f t="shared" si="290"/>
        <v>0</v>
      </c>
    </row>
    <row r="492" spans="2:54" x14ac:dyDescent="0.25">
      <c r="B492" s="14">
        <v>2026</v>
      </c>
      <c r="C492" s="14">
        <v>479</v>
      </c>
      <c r="D492" s="15"/>
      <c r="F492" s="15" t="s">
        <v>58</v>
      </c>
      <c r="G492" s="14" t="e">
        <f>+VLOOKUP(M492,#REF!,5,FALSE)</f>
        <v>#REF!</v>
      </c>
      <c r="H492" s="14" t="e">
        <f>+VLOOKUP(M492,#REF!,7,FALSE)</f>
        <v>#REF!</v>
      </c>
      <c r="M492" s="15" t="str">
        <f t="shared" si="276"/>
        <v>2026EG 2026GGEREPLIEGUE DE MATERIALES ELECTORALES Y EQUIPOS INFORMÁTICOS ELECTORALES Y DE CAPACITACIÓN</v>
      </c>
      <c r="N492" s="15" t="s">
        <v>227</v>
      </c>
      <c r="Q492" s="16" t="s">
        <v>8</v>
      </c>
      <c r="R492" s="16" t="s">
        <v>60</v>
      </c>
      <c r="T492" s="14" t="str">
        <f t="shared" si="303"/>
        <v>2.3</v>
      </c>
      <c r="U492" s="17" t="s">
        <v>62</v>
      </c>
      <c r="V492" s="15" t="s">
        <v>497</v>
      </c>
      <c r="X492" s="14" t="s">
        <v>65</v>
      </c>
      <c r="Y492" s="18">
        <v>1</v>
      </c>
      <c r="Z492" s="19">
        <v>6000</v>
      </c>
      <c r="AA492" s="16"/>
      <c r="AB492" s="16"/>
      <c r="AC492" s="16"/>
      <c r="AD492" s="16">
        <v>30</v>
      </c>
      <c r="AE492" s="23"/>
      <c r="AF492" s="23"/>
      <c r="AG492" s="23"/>
      <c r="AH492" s="23"/>
      <c r="AI492" s="23"/>
      <c r="AJ492" s="23"/>
      <c r="AK492" s="23"/>
      <c r="AL492" s="23"/>
      <c r="AM492" s="19">
        <f t="shared" si="304"/>
        <v>6000</v>
      </c>
      <c r="AN492" s="26" t="s">
        <v>437</v>
      </c>
      <c r="AO492" s="50">
        <f t="shared" si="291"/>
        <v>0</v>
      </c>
      <c r="AP492" s="50">
        <f t="shared" si="292"/>
        <v>0</v>
      </c>
      <c r="AQ492" s="50">
        <f t="shared" si="293"/>
        <v>0</v>
      </c>
      <c r="AR492" s="50">
        <f t="shared" si="294"/>
        <v>6000</v>
      </c>
      <c r="AS492" s="50">
        <f t="shared" si="295"/>
        <v>0</v>
      </c>
      <c r="AT492" s="50">
        <f t="shared" si="296"/>
        <v>0</v>
      </c>
      <c r="AU492" s="50">
        <f t="shared" si="297"/>
        <v>0</v>
      </c>
      <c r="AV492" s="50">
        <f t="shared" si="298"/>
        <v>0</v>
      </c>
      <c r="AW492" s="50">
        <f t="shared" si="299"/>
        <v>0</v>
      </c>
      <c r="AX492" s="50">
        <f t="shared" si="300"/>
        <v>0</v>
      </c>
      <c r="AY492" s="50">
        <f t="shared" si="301"/>
        <v>0</v>
      </c>
      <c r="AZ492" s="50">
        <f t="shared" si="302"/>
        <v>0</v>
      </c>
      <c r="BA492" s="50">
        <f t="shared" si="289"/>
        <v>6000</v>
      </c>
      <c r="BB492" s="50">
        <f t="shared" si="290"/>
        <v>0</v>
      </c>
    </row>
    <row r="493" spans="2:54" x14ac:dyDescent="0.25">
      <c r="B493" s="14">
        <v>2026</v>
      </c>
      <c r="C493" s="14">
        <v>479</v>
      </c>
      <c r="D493" s="15"/>
      <c r="F493" s="15" t="s">
        <v>58</v>
      </c>
      <c r="G493" s="14" t="e">
        <f>+VLOOKUP(M493,#REF!,5,FALSE)</f>
        <v>#REF!</v>
      </c>
      <c r="H493" s="14" t="e">
        <f>+VLOOKUP(M493,#REF!,7,FALSE)</f>
        <v>#REF!</v>
      </c>
      <c r="M493" s="15" t="str">
        <f t="shared" si="276"/>
        <v>2026EG 2026GGEPRODUCCIÓN DE MATERIAL ELECTORAL DE CAPACITACIÓN</v>
      </c>
      <c r="N493" s="15" t="s">
        <v>196</v>
      </c>
      <c r="Q493" s="16" t="s">
        <v>8</v>
      </c>
      <c r="R493" s="16" t="s">
        <v>60</v>
      </c>
      <c r="T493" s="14" t="str">
        <f t="shared" si="303"/>
        <v>2.3</v>
      </c>
      <c r="U493" s="17" t="s">
        <v>62</v>
      </c>
      <c r="V493" s="15" t="s">
        <v>498</v>
      </c>
      <c r="X493" s="14" t="s">
        <v>65</v>
      </c>
      <c r="Y493" s="18">
        <v>6</v>
      </c>
      <c r="Z493" s="19">
        <v>5000</v>
      </c>
      <c r="AA493" s="16">
        <v>30</v>
      </c>
      <c r="AB493" s="16">
        <v>30</v>
      </c>
      <c r="AC493" s="16"/>
      <c r="AD493" s="16"/>
      <c r="AE493" s="23"/>
      <c r="AF493" s="23"/>
      <c r="AG493" s="23"/>
      <c r="AH493" s="23"/>
      <c r="AI493" s="23"/>
      <c r="AJ493" s="23"/>
      <c r="AK493" s="23"/>
      <c r="AL493" s="23"/>
      <c r="AM493" s="19">
        <f t="shared" si="304"/>
        <v>60000</v>
      </c>
      <c r="AN493" s="26" t="s">
        <v>437</v>
      </c>
      <c r="AO493" s="50">
        <f t="shared" si="291"/>
        <v>30000</v>
      </c>
      <c r="AP493" s="50">
        <f t="shared" si="292"/>
        <v>30000</v>
      </c>
      <c r="AQ493" s="50">
        <f t="shared" si="293"/>
        <v>0</v>
      </c>
      <c r="AR493" s="50">
        <f t="shared" si="294"/>
        <v>0</v>
      </c>
      <c r="AS493" s="50">
        <f t="shared" si="295"/>
        <v>0</v>
      </c>
      <c r="AT493" s="50">
        <f t="shared" si="296"/>
        <v>0</v>
      </c>
      <c r="AU493" s="50">
        <f t="shared" si="297"/>
        <v>0</v>
      </c>
      <c r="AV493" s="50">
        <f t="shared" si="298"/>
        <v>0</v>
      </c>
      <c r="AW493" s="50">
        <f t="shared" si="299"/>
        <v>0</v>
      </c>
      <c r="AX493" s="50">
        <f t="shared" si="300"/>
        <v>0</v>
      </c>
      <c r="AY493" s="50">
        <f t="shared" si="301"/>
        <v>0</v>
      </c>
      <c r="AZ493" s="50">
        <f t="shared" si="302"/>
        <v>0</v>
      </c>
      <c r="BA493" s="50">
        <f t="shared" si="289"/>
        <v>60000</v>
      </c>
      <c r="BB493" s="50">
        <f t="shared" si="290"/>
        <v>0</v>
      </c>
    </row>
    <row r="494" spans="2:54" x14ac:dyDescent="0.25">
      <c r="B494" s="14">
        <v>2026</v>
      </c>
      <c r="C494" s="14">
        <v>479</v>
      </c>
      <c r="D494" s="15"/>
      <c r="F494" s="15" t="s">
        <v>58</v>
      </c>
      <c r="G494" s="14" t="e">
        <f>+VLOOKUP(M494,#REF!,5,FALSE)</f>
        <v>#REF!</v>
      </c>
      <c r="H494" s="14" t="e">
        <f>+VLOOKUP(M494,#REF!,7,FALSE)</f>
        <v>#REF!</v>
      </c>
      <c r="M494" s="15" t="str">
        <f t="shared" si="276"/>
        <v>2026EG 2026GGEDISEÑO E IMPRESIÓN DE MATERIAL DE SUFRAGIO Y PRODUCIR MICROFORMAS DIGITALES</v>
      </c>
      <c r="N494" s="15" t="s">
        <v>199</v>
      </c>
      <c r="Q494" s="16" t="s">
        <v>8</v>
      </c>
      <c r="R494" s="16" t="s">
        <v>60</v>
      </c>
      <c r="T494" s="14" t="str">
        <f t="shared" si="303"/>
        <v>2.3</v>
      </c>
      <c r="U494" s="17" t="s">
        <v>62</v>
      </c>
      <c r="V494" s="15" t="s">
        <v>498</v>
      </c>
      <c r="X494" s="14" t="s">
        <v>65</v>
      </c>
      <c r="Y494" s="18">
        <v>12</v>
      </c>
      <c r="Z494" s="19">
        <v>5000</v>
      </c>
      <c r="AA494" s="16"/>
      <c r="AB494" s="16"/>
      <c r="AC494" s="16">
        <v>30</v>
      </c>
      <c r="AD494" s="16"/>
      <c r="AE494" s="23"/>
      <c r="AF494" s="23"/>
      <c r="AG494" s="23"/>
      <c r="AH494" s="23"/>
      <c r="AI494" s="23"/>
      <c r="AJ494" s="23"/>
      <c r="AK494" s="23"/>
      <c r="AL494" s="23"/>
      <c r="AM494" s="19">
        <f t="shared" si="304"/>
        <v>60000</v>
      </c>
      <c r="AN494" s="26" t="s">
        <v>437</v>
      </c>
      <c r="AO494" s="50">
        <f t="shared" si="291"/>
        <v>0</v>
      </c>
      <c r="AP494" s="50">
        <f t="shared" si="292"/>
        <v>0</v>
      </c>
      <c r="AQ494" s="50">
        <f t="shared" si="293"/>
        <v>60000</v>
      </c>
      <c r="AR494" s="50">
        <f t="shared" si="294"/>
        <v>0</v>
      </c>
      <c r="AS494" s="50">
        <f t="shared" si="295"/>
        <v>0</v>
      </c>
      <c r="AT494" s="50">
        <f t="shared" si="296"/>
        <v>0</v>
      </c>
      <c r="AU494" s="50">
        <f t="shared" si="297"/>
        <v>0</v>
      </c>
      <c r="AV494" s="50">
        <f t="shared" si="298"/>
        <v>0</v>
      </c>
      <c r="AW494" s="50">
        <f t="shared" si="299"/>
        <v>0</v>
      </c>
      <c r="AX494" s="50">
        <f t="shared" si="300"/>
        <v>0</v>
      </c>
      <c r="AY494" s="50">
        <f t="shared" si="301"/>
        <v>0</v>
      </c>
      <c r="AZ494" s="50">
        <f t="shared" si="302"/>
        <v>0</v>
      </c>
      <c r="BA494" s="50">
        <f t="shared" si="289"/>
        <v>60000</v>
      </c>
      <c r="BB494" s="50">
        <f t="shared" si="290"/>
        <v>0</v>
      </c>
    </row>
    <row r="495" spans="2:54" x14ac:dyDescent="0.25">
      <c r="B495" s="14">
        <v>2026</v>
      </c>
      <c r="C495" s="14">
        <v>479</v>
      </c>
      <c r="D495" s="15"/>
      <c r="F495" s="15" t="s">
        <v>58</v>
      </c>
      <c r="G495" s="14" t="e">
        <f>+VLOOKUP(M495,#REF!,5,FALSE)</f>
        <v>#REF!</v>
      </c>
      <c r="H495" s="14" t="e">
        <f>+VLOOKUP(M495,#REF!,7,FALSE)</f>
        <v>#REF!</v>
      </c>
      <c r="M495" s="15" t="str">
        <f t="shared" si="276"/>
        <v>2026EG 2026GGEREPLIEGUE DE MATERIALES ELECTORALES Y EQUIPOS INFORMÁTICOS ELECTORALES Y DE CAPACITACIÓN</v>
      </c>
      <c r="N495" s="15" t="s">
        <v>227</v>
      </c>
      <c r="Q495" s="16" t="s">
        <v>8</v>
      </c>
      <c r="R495" s="16" t="s">
        <v>60</v>
      </c>
      <c r="T495" s="14" t="str">
        <f t="shared" si="303"/>
        <v>2.3</v>
      </c>
      <c r="U495" s="17" t="s">
        <v>62</v>
      </c>
      <c r="V495" s="15" t="s">
        <v>498</v>
      </c>
      <c r="X495" s="14" t="s">
        <v>65</v>
      </c>
      <c r="Y495" s="18">
        <v>1</v>
      </c>
      <c r="Z495" s="19">
        <v>5000</v>
      </c>
      <c r="AA495" s="16"/>
      <c r="AB495" s="16"/>
      <c r="AC495" s="16"/>
      <c r="AD495" s="16">
        <v>30</v>
      </c>
      <c r="AE495" s="23"/>
      <c r="AF495" s="23"/>
      <c r="AG495" s="23"/>
      <c r="AH495" s="23"/>
      <c r="AI495" s="23"/>
      <c r="AJ495" s="23"/>
      <c r="AK495" s="23"/>
      <c r="AL495" s="23"/>
      <c r="AM495" s="19">
        <f t="shared" si="304"/>
        <v>5000</v>
      </c>
      <c r="AN495" s="26" t="s">
        <v>437</v>
      </c>
      <c r="AO495" s="50">
        <f t="shared" si="291"/>
        <v>0</v>
      </c>
      <c r="AP495" s="50">
        <f t="shared" si="292"/>
        <v>0</v>
      </c>
      <c r="AQ495" s="50">
        <f t="shared" si="293"/>
        <v>0</v>
      </c>
      <c r="AR495" s="50">
        <f t="shared" si="294"/>
        <v>5000</v>
      </c>
      <c r="AS495" s="50">
        <f t="shared" si="295"/>
        <v>0</v>
      </c>
      <c r="AT495" s="50">
        <f t="shared" si="296"/>
        <v>0</v>
      </c>
      <c r="AU495" s="50">
        <f t="shared" si="297"/>
        <v>0</v>
      </c>
      <c r="AV495" s="50">
        <f t="shared" si="298"/>
        <v>0</v>
      </c>
      <c r="AW495" s="50">
        <f t="shared" si="299"/>
        <v>0</v>
      </c>
      <c r="AX495" s="50">
        <f t="shared" si="300"/>
        <v>0</v>
      </c>
      <c r="AY495" s="50">
        <f t="shared" si="301"/>
        <v>0</v>
      </c>
      <c r="AZ495" s="50">
        <f t="shared" si="302"/>
        <v>0</v>
      </c>
      <c r="BA495" s="50">
        <f t="shared" si="289"/>
        <v>5000</v>
      </c>
      <c r="BB495" s="50">
        <f t="shared" si="290"/>
        <v>0</v>
      </c>
    </row>
    <row r="496" spans="2:54" x14ac:dyDescent="0.25">
      <c r="B496" s="14">
        <v>2026</v>
      </c>
      <c r="C496" s="14">
        <v>479</v>
      </c>
      <c r="D496" s="15"/>
      <c r="F496" s="15" t="s">
        <v>58</v>
      </c>
      <c r="G496" s="14" t="e">
        <f>+VLOOKUP(M496,#REF!,5,FALSE)</f>
        <v>#REF!</v>
      </c>
      <c r="H496" s="14" t="e">
        <f>+VLOOKUP(M496,#REF!,7,FALSE)</f>
        <v>#REF!</v>
      </c>
      <c r="M496" s="15" t="str">
        <f t="shared" si="276"/>
        <v>2026EG 2026GGEPRODUCCIÓN DE MATERIAL ELECTORAL DE CAPACITACIÓN</v>
      </c>
      <c r="N496" s="15" t="s">
        <v>196</v>
      </c>
      <c r="Q496" s="16" t="s">
        <v>8</v>
      </c>
      <c r="R496" s="16" t="s">
        <v>60</v>
      </c>
      <c r="T496" s="14" t="str">
        <f t="shared" si="303"/>
        <v>2.3</v>
      </c>
      <c r="U496" s="17" t="s">
        <v>62</v>
      </c>
      <c r="V496" s="15" t="s">
        <v>499</v>
      </c>
      <c r="X496" s="14" t="s">
        <v>65</v>
      </c>
      <c r="Y496" s="18">
        <v>4</v>
      </c>
      <c r="Z496" s="19">
        <v>4500</v>
      </c>
      <c r="AA496" s="16">
        <v>30</v>
      </c>
      <c r="AB496" s="16">
        <v>30</v>
      </c>
      <c r="AC496" s="16"/>
      <c r="AD496" s="16"/>
      <c r="AE496" s="23"/>
      <c r="AF496" s="23"/>
      <c r="AG496" s="23"/>
      <c r="AH496" s="23"/>
      <c r="AI496" s="23"/>
      <c r="AJ496" s="23"/>
      <c r="AK496" s="23"/>
      <c r="AL496" s="23"/>
      <c r="AM496" s="19">
        <f t="shared" si="304"/>
        <v>36000</v>
      </c>
      <c r="AN496" s="26" t="s">
        <v>437</v>
      </c>
      <c r="AO496" s="50">
        <f t="shared" si="291"/>
        <v>18000</v>
      </c>
      <c r="AP496" s="50">
        <f t="shared" si="292"/>
        <v>18000</v>
      </c>
      <c r="AQ496" s="50">
        <f t="shared" si="293"/>
        <v>0</v>
      </c>
      <c r="AR496" s="50">
        <f t="shared" si="294"/>
        <v>0</v>
      </c>
      <c r="AS496" s="50">
        <f t="shared" si="295"/>
        <v>0</v>
      </c>
      <c r="AT496" s="50">
        <f t="shared" si="296"/>
        <v>0</v>
      </c>
      <c r="AU496" s="50">
        <f t="shared" si="297"/>
        <v>0</v>
      </c>
      <c r="AV496" s="50">
        <f t="shared" si="298"/>
        <v>0</v>
      </c>
      <c r="AW496" s="50">
        <f t="shared" si="299"/>
        <v>0</v>
      </c>
      <c r="AX496" s="50">
        <f t="shared" si="300"/>
        <v>0</v>
      </c>
      <c r="AY496" s="50">
        <f t="shared" si="301"/>
        <v>0</v>
      </c>
      <c r="AZ496" s="50">
        <f t="shared" si="302"/>
        <v>0</v>
      </c>
      <c r="BA496" s="50">
        <f t="shared" si="289"/>
        <v>36000</v>
      </c>
      <c r="BB496" s="50">
        <f t="shared" si="290"/>
        <v>0</v>
      </c>
    </row>
    <row r="497" spans="2:54" x14ac:dyDescent="0.25">
      <c r="B497" s="14">
        <v>2026</v>
      </c>
      <c r="C497" s="14">
        <v>479</v>
      </c>
      <c r="D497" s="15"/>
      <c r="F497" s="15" t="s">
        <v>58</v>
      </c>
      <c r="G497" s="14" t="e">
        <f>+VLOOKUP(M497,#REF!,5,FALSE)</f>
        <v>#REF!</v>
      </c>
      <c r="H497" s="14" t="e">
        <f>+VLOOKUP(M497,#REF!,7,FALSE)</f>
        <v>#REF!</v>
      </c>
      <c r="M497" s="15" t="str">
        <f t="shared" si="276"/>
        <v>2026EG 2026GGEDISEÑO E IMPRESIÓN DE MATERIAL DE SUFRAGIO Y PRODUCIR MICROFORMAS DIGITALES</v>
      </c>
      <c r="N497" s="15" t="s">
        <v>199</v>
      </c>
      <c r="Q497" s="16" t="s">
        <v>8</v>
      </c>
      <c r="R497" s="16" t="s">
        <v>60</v>
      </c>
      <c r="T497" s="14" t="str">
        <f t="shared" si="303"/>
        <v>2.3</v>
      </c>
      <c r="U497" s="17" t="s">
        <v>62</v>
      </c>
      <c r="V497" s="15" t="s">
        <v>499</v>
      </c>
      <c r="X497" s="14" t="s">
        <v>65</v>
      </c>
      <c r="Y497" s="18">
        <v>4</v>
      </c>
      <c r="Z497" s="19">
        <v>4500</v>
      </c>
      <c r="AA497" s="16"/>
      <c r="AB497" s="16"/>
      <c r="AC497" s="16">
        <v>30</v>
      </c>
      <c r="AD497" s="16"/>
      <c r="AE497" s="23"/>
      <c r="AF497" s="23"/>
      <c r="AG497" s="23"/>
      <c r="AH497" s="23"/>
      <c r="AI497" s="23"/>
      <c r="AJ497" s="23"/>
      <c r="AK497" s="23"/>
      <c r="AL497" s="23"/>
      <c r="AM497" s="19">
        <f t="shared" si="304"/>
        <v>18000</v>
      </c>
      <c r="AN497" s="26" t="s">
        <v>437</v>
      </c>
      <c r="AO497" s="50">
        <f t="shared" si="291"/>
        <v>0</v>
      </c>
      <c r="AP497" s="50">
        <f t="shared" si="292"/>
        <v>0</v>
      </c>
      <c r="AQ497" s="50">
        <f t="shared" si="293"/>
        <v>18000</v>
      </c>
      <c r="AR497" s="50">
        <f t="shared" si="294"/>
        <v>0</v>
      </c>
      <c r="AS497" s="50">
        <f t="shared" si="295"/>
        <v>0</v>
      </c>
      <c r="AT497" s="50">
        <f t="shared" si="296"/>
        <v>0</v>
      </c>
      <c r="AU497" s="50">
        <f t="shared" si="297"/>
        <v>0</v>
      </c>
      <c r="AV497" s="50">
        <f t="shared" si="298"/>
        <v>0</v>
      </c>
      <c r="AW497" s="50">
        <f t="shared" si="299"/>
        <v>0</v>
      </c>
      <c r="AX497" s="50">
        <f t="shared" si="300"/>
        <v>0</v>
      </c>
      <c r="AY497" s="50">
        <f t="shared" si="301"/>
        <v>0</v>
      </c>
      <c r="AZ497" s="50">
        <f t="shared" si="302"/>
        <v>0</v>
      </c>
      <c r="BA497" s="50">
        <f t="shared" si="289"/>
        <v>18000</v>
      </c>
      <c r="BB497" s="50">
        <f t="shared" si="290"/>
        <v>0</v>
      </c>
    </row>
    <row r="498" spans="2:54" x14ac:dyDescent="0.25">
      <c r="B498" s="14">
        <v>2026</v>
      </c>
      <c r="C498" s="14">
        <v>479</v>
      </c>
      <c r="D498" s="15"/>
      <c r="F498" s="15" t="s">
        <v>58</v>
      </c>
      <c r="G498" s="14" t="e">
        <f>+VLOOKUP(M498,#REF!,5,FALSE)</f>
        <v>#REF!</v>
      </c>
      <c r="H498" s="14" t="e">
        <f>+VLOOKUP(M498,#REF!,7,FALSE)</f>
        <v>#REF!</v>
      </c>
      <c r="M498" s="15" t="str">
        <f t="shared" si="276"/>
        <v>2026EG 2026GGEREPLIEGUE DE MATERIALES ELECTORALES Y EQUIPOS INFORMÁTICOS ELECTORALES Y DE CAPACITACIÓN</v>
      </c>
      <c r="N498" s="15" t="s">
        <v>227</v>
      </c>
      <c r="Q498" s="16" t="s">
        <v>8</v>
      </c>
      <c r="R498" s="16" t="s">
        <v>60</v>
      </c>
      <c r="T498" s="14" t="str">
        <f t="shared" si="303"/>
        <v>2.3</v>
      </c>
      <c r="U498" s="17" t="s">
        <v>62</v>
      </c>
      <c r="V498" s="15" t="s">
        <v>499</v>
      </c>
      <c r="X498" s="14" t="s">
        <v>65</v>
      </c>
      <c r="Y498" s="18">
        <v>4</v>
      </c>
      <c r="Z498" s="19">
        <v>4500</v>
      </c>
      <c r="AA498" s="16"/>
      <c r="AB498" s="16"/>
      <c r="AC498" s="16"/>
      <c r="AD498" s="16">
        <v>30</v>
      </c>
      <c r="AE498" s="23"/>
      <c r="AF498" s="23"/>
      <c r="AG498" s="23"/>
      <c r="AH498" s="23"/>
      <c r="AI498" s="23"/>
      <c r="AJ498" s="23"/>
      <c r="AK498" s="23"/>
      <c r="AL498" s="23"/>
      <c r="AM498" s="19">
        <f t="shared" si="304"/>
        <v>18000</v>
      </c>
      <c r="AN498" s="26" t="s">
        <v>437</v>
      </c>
      <c r="AO498" s="50">
        <f t="shared" si="291"/>
        <v>0</v>
      </c>
      <c r="AP498" s="50">
        <f t="shared" si="292"/>
        <v>0</v>
      </c>
      <c r="AQ498" s="50">
        <f t="shared" si="293"/>
        <v>0</v>
      </c>
      <c r="AR498" s="50">
        <f t="shared" si="294"/>
        <v>18000</v>
      </c>
      <c r="AS498" s="50">
        <f t="shared" si="295"/>
        <v>0</v>
      </c>
      <c r="AT498" s="50">
        <f t="shared" si="296"/>
        <v>0</v>
      </c>
      <c r="AU498" s="50">
        <f t="shared" si="297"/>
        <v>0</v>
      </c>
      <c r="AV498" s="50">
        <f t="shared" si="298"/>
        <v>0</v>
      </c>
      <c r="AW498" s="50">
        <f t="shared" si="299"/>
        <v>0</v>
      </c>
      <c r="AX498" s="50">
        <f t="shared" si="300"/>
        <v>0</v>
      </c>
      <c r="AY498" s="50">
        <f t="shared" si="301"/>
        <v>0</v>
      </c>
      <c r="AZ498" s="50">
        <f t="shared" si="302"/>
        <v>0</v>
      </c>
      <c r="BA498" s="50">
        <f t="shared" si="289"/>
        <v>18000</v>
      </c>
      <c r="BB498" s="50">
        <f t="shared" si="290"/>
        <v>0</v>
      </c>
    </row>
    <row r="499" spans="2:54" x14ac:dyDescent="0.25">
      <c r="B499" s="14">
        <v>2026</v>
      </c>
      <c r="C499" s="14">
        <v>479</v>
      </c>
      <c r="D499" s="15"/>
      <c r="F499" s="15" t="s">
        <v>58</v>
      </c>
      <c r="G499" s="14" t="e">
        <f>+VLOOKUP(M499,#REF!,5,FALSE)</f>
        <v>#REF!</v>
      </c>
      <c r="H499" s="14" t="e">
        <f>+VLOOKUP(M499,#REF!,7,FALSE)</f>
        <v>#REF!</v>
      </c>
      <c r="M499" s="15" t="str">
        <f t="shared" si="276"/>
        <v>2026EG 2026GGEDISEÑO E IMPRESIÓN DE MATERIAL DE SUFRAGIO Y PRODUCIR MICROFORMAS DIGITALES</v>
      </c>
      <c r="N499" s="15" t="s">
        <v>199</v>
      </c>
      <c r="Q499" s="16" t="s">
        <v>8</v>
      </c>
      <c r="R499" s="16" t="s">
        <v>60</v>
      </c>
      <c r="T499" s="14" t="str">
        <f t="shared" si="303"/>
        <v>2.3</v>
      </c>
      <c r="U499" s="17" t="s">
        <v>62</v>
      </c>
      <c r="V499" s="15" t="s">
        <v>500</v>
      </c>
      <c r="X499" s="14" t="s">
        <v>65</v>
      </c>
      <c r="Y499" s="18">
        <v>54</v>
      </c>
      <c r="Z499" s="19">
        <v>2500</v>
      </c>
      <c r="AA499" s="16"/>
      <c r="AB499" s="16"/>
      <c r="AC499" s="16">
        <v>30</v>
      </c>
      <c r="AD499" s="16"/>
      <c r="AE499" s="23"/>
      <c r="AF499" s="23"/>
      <c r="AG499" s="23"/>
      <c r="AH499" s="23"/>
      <c r="AI499" s="23"/>
      <c r="AJ499" s="23"/>
      <c r="AK499" s="23"/>
      <c r="AL499" s="23"/>
      <c r="AM499" s="19">
        <f t="shared" si="304"/>
        <v>135000</v>
      </c>
      <c r="AN499" s="26" t="s">
        <v>437</v>
      </c>
      <c r="AO499" s="50">
        <f t="shared" si="291"/>
        <v>0</v>
      </c>
      <c r="AP499" s="50">
        <f t="shared" si="292"/>
        <v>0</v>
      </c>
      <c r="AQ499" s="50">
        <f t="shared" si="293"/>
        <v>135000</v>
      </c>
      <c r="AR499" s="50">
        <f t="shared" si="294"/>
        <v>0</v>
      </c>
      <c r="AS499" s="50">
        <f t="shared" si="295"/>
        <v>0</v>
      </c>
      <c r="AT499" s="50">
        <f t="shared" si="296"/>
        <v>0</v>
      </c>
      <c r="AU499" s="50">
        <f t="shared" si="297"/>
        <v>0</v>
      </c>
      <c r="AV499" s="50">
        <f t="shared" si="298"/>
        <v>0</v>
      </c>
      <c r="AW499" s="50">
        <f t="shared" si="299"/>
        <v>0</v>
      </c>
      <c r="AX499" s="50">
        <f t="shared" si="300"/>
        <v>0</v>
      </c>
      <c r="AY499" s="50">
        <f t="shared" si="301"/>
        <v>0</v>
      </c>
      <c r="AZ499" s="50">
        <f t="shared" si="302"/>
        <v>0</v>
      </c>
      <c r="BA499" s="50">
        <f t="shared" si="289"/>
        <v>135000</v>
      </c>
      <c r="BB499" s="50">
        <f t="shared" si="290"/>
        <v>0</v>
      </c>
    </row>
    <row r="500" spans="2:54" x14ac:dyDescent="0.25">
      <c r="B500" s="14">
        <v>2026</v>
      </c>
      <c r="C500" s="14">
        <v>479</v>
      </c>
      <c r="D500" s="15"/>
      <c r="F500" s="15" t="s">
        <v>58</v>
      </c>
      <c r="G500" s="14" t="e">
        <f>+VLOOKUP(M500,#REF!,5,FALSE)</f>
        <v>#REF!</v>
      </c>
      <c r="H500" s="14" t="e">
        <f>+VLOOKUP(M500,#REF!,7,FALSE)</f>
        <v>#REF!</v>
      </c>
      <c r="M500" s="15" t="str">
        <f t="shared" si="276"/>
        <v>2026EG 2026GGEREPLIEGUE DE MATERIALES ELECTORALES Y EQUIPOS INFORMÁTICOS ELECTORALES Y DE CAPACITACIÓN</v>
      </c>
      <c r="N500" s="15" t="s">
        <v>227</v>
      </c>
      <c r="Q500" s="16" t="s">
        <v>8</v>
      </c>
      <c r="R500" s="16" t="s">
        <v>60</v>
      </c>
      <c r="T500" s="14" t="str">
        <f t="shared" si="303"/>
        <v>2.3</v>
      </c>
      <c r="U500" s="17" t="s">
        <v>62</v>
      </c>
      <c r="V500" s="15" t="s">
        <v>500</v>
      </c>
      <c r="X500" s="14" t="s">
        <v>65</v>
      </c>
      <c r="Y500" s="18">
        <v>54</v>
      </c>
      <c r="Z500" s="19">
        <v>2500</v>
      </c>
      <c r="AA500" s="16"/>
      <c r="AB500" s="16"/>
      <c r="AC500" s="16"/>
      <c r="AD500" s="16">
        <v>30</v>
      </c>
      <c r="AE500" s="23"/>
      <c r="AF500" s="23"/>
      <c r="AG500" s="23"/>
      <c r="AH500" s="23"/>
      <c r="AI500" s="23"/>
      <c r="AJ500" s="23"/>
      <c r="AK500" s="23"/>
      <c r="AL500" s="23"/>
      <c r="AM500" s="19">
        <f t="shared" si="304"/>
        <v>135000</v>
      </c>
      <c r="AN500" s="26" t="s">
        <v>437</v>
      </c>
      <c r="AO500" s="50">
        <f t="shared" si="291"/>
        <v>0</v>
      </c>
      <c r="AP500" s="50">
        <f t="shared" si="292"/>
        <v>0</v>
      </c>
      <c r="AQ500" s="50">
        <f t="shared" si="293"/>
        <v>0</v>
      </c>
      <c r="AR500" s="50">
        <f t="shared" si="294"/>
        <v>135000</v>
      </c>
      <c r="AS500" s="50">
        <f t="shared" si="295"/>
        <v>0</v>
      </c>
      <c r="AT500" s="50">
        <f t="shared" si="296"/>
        <v>0</v>
      </c>
      <c r="AU500" s="50">
        <f t="shared" si="297"/>
        <v>0</v>
      </c>
      <c r="AV500" s="50">
        <f t="shared" si="298"/>
        <v>0</v>
      </c>
      <c r="AW500" s="50">
        <f t="shared" si="299"/>
        <v>0</v>
      </c>
      <c r="AX500" s="50">
        <f t="shared" si="300"/>
        <v>0</v>
      </c>
      <c r="AY500" s="50">
        <f t="shared" si="301"/>
        <v>0</v>
      </c>
      <c r="AZ500" s="50">
        <f t="shared" si="302"/>
        <v>0</v>
      </c>
      <c r="BA500" s="50">
        <f t="shared" si="289"/>
        <v>135000</v>
      </c>
      <c r="BB500" s="50">
        <f t="shared" si="290"/>
        <v>0</v>
      </c>
    </row>
    <row r="501" spans="2:54" x14ac:dyDescent="0.25">
      <c r="B501" s="14">
        <v>2026</v>
      </c>
      <c r="C501" s="14">
        <v>479</v>
      </c>
      <c r="D501" s="15"/>
      <c r="F501" s="15" t="s">
        <v>58</v>
      </c>
      <c r="G501" s="14" t="e">
        <f>+VLOOKUP(M501,#REF!,5,FALSE)</f>
        <v>#REF!</v>
      </c>
      <c r="H501" s="14" t="e">
        <f>+VLOOKUP(M501,#REF!,7,FALSE)</f>
        <v>#REF!</v>
      </c>
      <c r="M501" s="15" t="str">
        <f t="shared" si="276"/>
        <v>2026EG 2026GGEPRODUCCIÓN DE MATERIAL ELECTORAL DE CAPACITACIÓN</v>
      </c>
      <c r="N501" s="15" t="s">
        <v>196</v>
      </c>
      <c r="Q501" s="16" t="s">
        <v>8</v>
      </c>
      <c r="R501" s="16" t="s">
        <v>60</v>
      </c>
      <c r="T501" s="14" t="str">
        <f t="shared" si="303"/>
        <v>2.3</v>
      </c>
      <c r="U501" s="17" t="s">
        <v>62</v>
      </c>
      <c r="V501" s="15" t="s">
        <v>501</v>
      </c>
      <c r="X501" s="14" t="s">
        <v>65</v>
      </c>
      <c r="Y501" s="18">
        <v>2</v>
      </c>
      <c r="Z501" s="19">
        <v>5500</v>
      </c>
      <c r="AA501" s="16"/>
      <c r="AB501" s="16">
        <v>30</v>
      </c>
      <c r="AC501" s="16"/>
      <c r="AD501" s="16"/>
      <c r="AE501" s="23"/>
      <c r="AF501" s="23"/>
      <c r="AG501" s="23"/>
      <c r="AH501" s="23"/>
      <c r="AI501" s="23"/>
      <c r="AJ501" s="23"/>
      <c r="AK501" s="23"/>
      <c r="AL501" s="23"/>
      <c r="AM501" s="19">
        <f t="shared" si="304"/>
        <v>11000</v>
      </c>
      <c r="AN501" s="26" t="s">
        <v>437</v>
      </c>
      <c r="AO501" s="50">
        <f t="shared" si="291"/>
        <v>0</v>
      </c>
      <c r="AP501" s="50">
        <f t="shared" si="292"/>
        <v>11000</v>
      </c>
      <c r="AQ501" s="50">
        <f t="shared" si="293"/>
        <v>0</v>
      </c>
      <c r="AR501" s="50">
        <f t="shared" si="294"/>
        <v>0</v>
      </c>
      <c r="AS501" s="50">
        <f t="shared" si="295"/>
        <v>0</v>
      </c>
      <c r="AT501" s="50">
        <f t="shared" si="296"/>
        <v>0</v>
      </c>
      <c r="AU501" s="50">
        <f t="shared" si="297"/>
        <v>0</v>
      </c>
      <c r="AV501" s="50">
        <f t="shared" si="298"/>
        <v>0</v>
      </c>
      <c r="AW501" s="50">
        <f t="shared" si="299"/>
        <v>0</v>
      </c>
      <c r="AX501" s="50">
        <f t="shared" si="300"/>
        <v>0</v>
      </c>
      <c r="AY501" s="50">
        <f t="shared" si="301"/>
        <v>0</v>
      </c>
      <c r="AZ501" s="50">
        <f t="shared" si="302"/>
        <v>0</v>
      </c>
      <c r="BA501" s="50">
        <f t="shared" si="289"/>
        <v>11000</v>
      </c>
      <c r="BB501" s="50">
        <f t="shared" si="290"/>
        <v>0</v>
      </c>
    </row>
    <row r="502" spans="2:54" x14ac:dyDescent="0.25">
      <c r="B502" s="14">
        <v>2026</v>
      </c>
      <c r="C502" s="14">
        <v>479</v>
      </c>
      <c r="D502" s="15"/>
      <c r="F502" s="15" t="s">
        <v>58</v>
      </c>
      <c r="G502" s="14" t="e">
        <f>+VLOOKUP(M502,#REF!,5,FALSE)</f>
        <v>#REF!</v>
      </c>
      <c r="H502" s="14" t="e">
        <f>+VLOOKUP(M502,#REF!,7,FALSE)</f>
        <v>#REF!</v>
      </c>
      <c r="M502" s="15" t="str">
        <f t="shared" si="276"/>
        <v>2026EG 2026GGEDISEÑO E IMPRESIÓN DE MATERIAL DE SUFRAGIO Y PRODUCIR MICROFORMAS DIGITALES</v>
      </c>
      <c r="N502" s="15" t="s">
        <v>199</v>
      </c>
      <c r="Q502" s="16" t="s">
        <v>8</v>
      </c>
      <c r="R502" s="16" t="s">
        <v>60</v>
      </c>
      <c r="T502" s="14" t="str">
        <f t="shared" si="303"/>
        <v>2.3</v>
      </c>
      <c r="U502" s="17" t="s">
        <v>62</v>
      </c>
      <c r="V502" s="15" t="s">
        <v>501</v>
      </c>
      <c r="X502" s="14" t="s">
        <v>65</v>
      </c>
      <c r="Y502" s="18">
        <v>2</v>
      </c>
      <c r="Z502" s="19">
        <v>5500</v>
      </c>
      <c r="AA502" s="16"/>
      <c r="AB502" s="16"/>
      <c r="AC502" s="16">
        <v>30</v>
      </c>
      <c r="AD502" s="16"/>
      <c r="AE502" s="23"/>
      <c r="AF502" s="23"/>
      <c r="AG502" s="23"/>
      <c r="AH502" s="23"/>
      <c r="AI502" s="23"/>
      <c r="AJ502" s="23"/>
      <c r="AK502" s="23"/>
      <c r="AL502" s="23"/>
      <c r="AM502" s="19">
        <f t="shared" si="304"/>
        <v>11000</v>
      </c>
      <c r="AN502" s="26" t="s">
        <v>437</v>
      </c>
      <c r="AO502" s="50">
        <f t="shared" si="291"/>
        <v>0</v>
      </c>
      <c r="AP502" s="50">
        <f t="shared" si="292"/>
        <v>0</v>
      </c>
      <c r="AQ502" s="50">
        <f t="shared" si="293"/>
        <v>11000</v>
      </c>
      <c r="AR502" s="50">
        <f t="shared" si="294"/>
        <v>0</v>
      </c>
      <c r="AS502" s="50">
        <f t="shared" si="295"/>
        <v>0</v>
      </c>
      <c r="AT502" s="50">
        <f t="shared" si="296"/>
        <v>0</v>
      </c>
      <c r="AU502" s="50">
        <f t="shared" si="297"/>
        <v>0</v>
      </c>
      <c r="AV502" s="50">
        <f t="shared" si="298"/>
        <v>0</v>
      </c>
      <c r="AW502" s="50">
        <f t="shared" si="299"/>
        <v>0</v>
      </c>
      <c r="AX502" s="50">
        <f t="shared" si="300"/>
        <v>0</v>
      </c>
      <c r="AY502" s="50">
        <f t="shared" si="301"/>
        <v>0</v>
      </c>
      <c r="AZ502" s="50">
        <f t="shared" si="302"/>
        <v>0</v>
      </c>
      <c r="BA502" s="50">
        <f t="shared" si="289"/>
        <v>11000</v>
      </c>
      <c r="BB502" s="50">
        <f t="shared" si="290"/>
        <v>0</v>
      </c>
    </row>
    <row r="503" spans="2:54" x14ac:dyDescent="0.25">
      <c r="B503" s="14">
        <v>2026</v>
      </c>
      <c r="C503" s="14">
        <v>479</v>
      </c>
      <c r="D503" s="15"/>
      <c r="F503" s="15" t="s">
        <v>58</v>
      </c>
      <c r="G503" s="14" t="e">
        <f>+VLOOKUP(M503,#REF!,5,FALSE)</f>
        <v>#REF!</v>
      </c>
      <c r="H503" s="14" t="e">
        <f>+VLOOKUP(M503,#REF!,7,FALSE)</f>
        <v>#REF!</v>
      </c>
      <c r="M503" s="15" t="str">
        <f t="shared" si="276"/>
        <v>2026EG 2026GGEREPLIEGUE DE MATERIALES ELECTORALES Y EQUIPOS INFORMÁTICOS ELECTORALES Y DE CAPACITACIÓN</v>
      </c>
      <c r="N503" s="15" t="s">
        <v>227</v>
      </c>
      <c r="Q503" s="16" t="s">
        <v>8</v>
      </c>
      <c r="R503" s="16" t="s">
        <v>60</v>
      </c>
      <c r="T503" s="14" t="str">
        <f t="shared" si="303"/>
        <v>2.3</v>
      </c>
      <c r="U503" s="17" t="s">
        <v>62</v>
      </c>
      <c r="V503" s="15" t="s">
        <v>501</v>
      </c>
      <c r="X503" s="14" t="s">
        <v>65</v>
      </c>
      <c r="Y503" s="18">
        <v>2</v>
      </c>
      <c r="Z503" s="19">
        <v>5500</v>
      </c>
      <c r="AA503" s="16"/>
      <c r="AB503" s="16"/>
      <c r="AC503" s="16"/>
      <c r="AD503" s="16">
        <v>30</v>
      </c>
      <c r="AE503" s="23"/>
      <c r="AF503" s="23"/>
      <c r="AG503" s="23"/>
      <c r="AH503" s="23"/>
      <c r="AI503" s="23"/>
      <c r="AJ503" s="23"/>
      <c r="AK503" s="23"/>
      <c r="AL503" s="23"/>
      <c r="AM503" s="19">
        <f t="shared" si="304"/>
        <v>11000</v>
      </c>
      <c r="AN503" s="26" t="s">
        <v>437</v>
      </c>
      <c r="AO503" s="50">
        <f t="shared" si="291"/>
        <v>0</v>
      </c>
      <c r="AP503" s="50">
        <f t="shared" si="292"/>
        <v>0</v>
      </c>
      <c r="AQ503" s="50">
        <f t="shared" si="293"/>
        <v>0</v>
      </c>
      <c r="AR503" s="50">
        <f t="shared" si="294"/>
        <v>11000</v>
      </c>
      <c r="AS503" s="50">
        <f t="shared" si="295"/>
        <v>0</v>
      </c>
      <c r="AT503" s="50">
        <f t="shared" si="296"/>
        <v>0</v>
      </c>
      <c r="AU503" s="50">
        <f t="shared" si="297"/>
        <v>0</v>
      </c>
      <c r="AV503" s="50">
        <f t="shared" si="298"/>
        <v>0</v>
      </c>
      <c r="AW503" s="50">
        <f t="shared" si="299"/>
        <v>0</v>
      </c>
      <c r="AX503" s="50">
        <f t="shared" si="300"/>
        <v>0</v>
      </c>
      <c r="AY503" s="50">
        <f t="shared" si="301"/>
        <v>0</v>
      </c>
      <c r="AZ503" s="50">
        <f t="shared" si="302"/>
        <v>0</v>
      </c>
      <c r="BA503" s="50">
        <f t="shared" si="289"/>
        <v>11000</v>
      </c>
      <c r="BB503" s="50">
        <f t="shared" si="290"/>
        <v>0</v>
      </c>
    </row>
    <row r="504" spans="2:54" x14ac:dyDescent="0.25">
      <c r="B504" s="14">
        <v>2026</v>
      </c>
      <c r="C504" s="14">
        <v>479</v>
      </c>
      <c r="D504" s="15"/>
      <c r="F504" s="15" t="s">
        <v>58</v>
      </c>
      <c r="G504" s="14" t="e">
        <f>+VLOOKUP(M504,#REF!,5,FALSE)</f>
        <v>#REF!</v>
      </c>
      <c r="H504" s="14" t="e">
        <f>+VLOOKUP(M504,#REF!,7,FALSE)</f>
        <v>#REF!</v>
      </c>
      <c r="M504" s="15" t="str">
        <f t="shared" si="276"/>
        <v>2026EG 2026GGEPRODUCCIÓN DE MATERIAL ELECTORAL DE CAPACITACIÓN</v>
      </c>
      <c r="N504" s="15" t="s">
        <v>196</v>
      </c>
      <c r="Q504" s="16" t="s">
        <v>8</v>
      </c>
      <c r="R504" s="16" t="s">
        <v>60</v>
      </c>
      <c r="T504" s="14" t="str">
        <f t="shared" si="303"/>
        <v>2.3</v>
      </c>
      <c r="U504" s="17" t="s">
        <v>62</v>
      </c>
      <c r="V504" s="15" t="s">
        <v>502</v>
      </c>
      <c r="X504" s="14" t="s">
        <v>65</v>
      </c>
      <c r="Y504" s="18">
        <v>3</v>
      </c>
      <c r="Z504" s="19">
        <v>5500</v>
      </c>
      <c r="AA504" s="16">
        <v>30</v>
      </c>
      <c r="AB504" s="16"/>
      <c r="AC504" s="16"/>
      <c r="AD504" s="16"/>
      <c r="AE504" s="23"/>
      <c r="AF504" s="23"/>
      <c r="AG504" s="23"/>
      <c r="AH504" s="23"/>
      <c r="AI504" s="23"/>
      <c r="AJ504" s="23"/>
      <c r="AK504" s="23"/>
      <c r="AL504" s="23"/>
      <c r="AM504" s="19">
        <f t="shared" si="304"/>
        <v>16500</v>
      </c>
      <c r="AN504" s="26" t="s">
        <v>437</v>
      </c>
      <c r="AO504" s="50">
        <f t="shared" si="291"/>
        <v>16500</v>
      </c>
      <c r="AP504" s="50">
        <f t="shared" si="292"/>
        <v>0</v>
      </c>
      <c r="AQ504" s="50">
        <f t="shared" si="293"/>
        <v>0</v>
      </c>
      <c r="AR504" s="50">
        <f t="shared" si="294"/>
        <v>0</v>
      </c>
      <c r="AS504" s="50">
        <f t="shared" si="295"/>
        <v>0</v>
      </c>
      <c r="AT504" s="50">
        <f t="shared" si="296"/>
        <v>0</v>
      </c>
      <c r="AU504" s="50">
        <f t="shared" si="297"/>
        <v>0</v>
      </c>
      <c r="AV504" s="50">
        <f t="shared" si="298"/>
        <v>0</v>
      </c>
      <c r="AW504" s="50">
        <f t="shared" si="299"/>
        <v>0</v>
      </c>
      <c r="AX504" s="50">
        <f t="shared" si="300"/>
        <v>0</v>
      </c>
      <c r="AY504" s="50">
        <f t="shared" si="301"/>
        <v>0</v>
      </c>
      <c r="AZ504" s="50">
        <f t="shared" si="302"/>
        <v>0</v>
      </c>
      <c r="BA504" s="50">
        <f t="shared" si="289"/>
        <v>16500</v>
      </c>
      <c r="BB504" s="50">
        <f t="shared" si="290"/>
        <v>0</v>
      </c>
    </row>
    <row r="505" spans="2:54" x14ac:dyDescent="0.25">
      <c r="B505" s="14">
        <v>2026</v>
      </c>
      <c r="C505" s="14">
        <v>479</v>
      </c>
      <c r="D505" s="15"/>
      <c r="F505" s="15" t="s">
        <v>58</v>
      </c>
      <c r="G505" s="14" t="e">
        <f>+VLOOKUP(M505,#REF!,5,FALSE)</f>
        <v>#REF!</v>
      </c>
      <c r="H505" s="14" t="e">
        <f>+VLOOKUP(M505,#REF!,7,FALSE)</f>
        <v>#REF!</v>
      </c>
      <c r="M505" s="15" t="str">
        <f t="shared" si="276"/>
        <v>2026EG 2026GGEDISEÑO E IMPRESIÓN DE MATERIAL DE SUFRAGIO Y PRODUCIR MICROFORMAS DIGITALES</v>
      </c>
      <c r="N505" s="15" t="s">
        <v>199</v>
      </c>
      <c r="Q505" s="16" t="s">
        <v>8</v>
      </c>
      <c r="R505" s="16" t="s">
        <v>60</v>
      </c>
      <c r="T505" s="14" t="str">
        <f t="shared" si="303"/>
        <v>2.3</v>
      </c>
      <c r="U505" s="17" t="s">
        <v>62</v>
      </c>
      <c r="V505" s="15" t="s">
        <v>502</v>
      </c>
      <c r="X505" s="14" t="s">
        <v>65</v>
      </c>
      <c r="Y505" s="18">
        <v>9</v>
      </c>
      <c r="Z505" s="19">
        <v>5500</v>
      </c>
      <c r="AA505" s="16"/>
      <c r="AB505" s="16">
        <v>30</v>
      </c>
      <c r="AC505" s="16">
        <v>30</v>
      </c>
      <c r="AD505" s="16"/>
      <c r="AE505" s="23"/>
      <c r="AF505" s="23"/>
      <c r="AG505" s="23"/>
      <c r="AH505" s="23"/>
      <c r="AI505" s="23"/>
      <c r="AJ505" s="23"/>
      <c r="AK505" s="23"/>
      <c r="AL505" s="23"/>
      <c r="AM505" s="19">
        <f t="shared" si="304"/>
        <v>99000</v>
      </c>
      <c r="AN505" s="26" t="s">
        <v>437</v>
      </c>
      <c r="AO505" s="50">
        <f t="shared" si="291"/>
        <v>0</v>
      </c>
      <c r="AP505" s="50">
        <f t="shared" si="292"/>
        <v>49500</v>
      </c>
      <c r="AQ505" s="50">
        <f t="shared" si="293"/>
        <v>49500</v>
      </c>
      <c r="AR505" s="50">
        <f t="shared" si="294"/>
        <v>0</v>
      </c>
      <c r="AS505" s="50">
        <f t="shared" si="295"/>
        <v>0</v>
      </c>
      <c r="AT505" s="50">
        <f t="shared" si="296"/>
        <v>0</v>
      </c>
      <c r="AU505" s="50">
        <f t="shared" si="297"/>
        <v>0</v>
      </c>
      <c r="AV505" s="50">
        <f t="shared" si="298"/>
        <v>0</v>
      </c>
      <c r="AW505" s="50">
        <f t="shared" si="299"/>
        <v>0</v>
      </c>
      <c r="AX505" s="50">
        <f t="shared" si="300"/>
        <v>0</v>
      </c>
      <c r="AY505" s="50">
        <f t="shared" si="301"/>
        <v>0</v>
      </c>
      <c r="AZ505" s="50">
        <f t="shared" si="302"/>
        <v>0</v>
      </c>
      <c r="BA505" s="50">
        <f t="shared" si="289"/>
        <v>99000</v>
      </c>
      <c r="BB505" s="50">
        <f t="shared" si="290"/>
        <v>0</v>
      </c>
    </row>
    <row r="506" spans="2:54" x14ac:dyDescent="0.25">
      <c r="B506" s="14">
        <v>2026</v>
      </c>
      <c r="C506" s="14">
        <v>479</v>
      </c>
      <c r="D506" s="15"/>
      <c r="F506" s="15" t="s">
        <v>58</v>
      </c>
      <c r="G506" s="14" t="e">
        <f>+VLOOKUP(M506,#REF!,5,FALSE)</f>
        <v>#REF!</v>
      </c>
      <c r="H506" s="14" t="e">
        <f>+VLOOKUP(M506,#REF!,7,FALSE)</f>
        <v>#REF!</v>
      </c>
      <c r="M506" s="15" t="str">
        <f t="shared" si="276"/>
        <v>2026EG 2026GGEREPLIEGUE DE MATERIALES ELECTORALES Y EQUIPOS INFORMÁTICOS ELECTORALES Y DE CAPACITACIÓN</v>
      </c>
      <c r="N506" s="15" t="s">
        <v>227</v>
      </c>
      <c r="Q506" s="16" t="s">
        <v>8</v>
      </c>
      <c r="R506" s="16" t="s">
        <v>60</v>
      </c>
      <c r="T506" s="14" t="str">
        <f t="shared" si="303"/>
        <v>2.3</v>
      </c>
      <c r="U506" s="17" t="s">
        <v>62</v>
      </c>
      <c r="V506" s="15" t="s">
        <v>502</v>
      </c>
      <c r="X506" s="14" t="s">
        <v>65</v>
      </c>
      <c r="Y506" s="18">
        <v>3</v>
      </c>
      <c r="Z506" s="19">
        <v>5500</v>
      </c>
      <c r="AA506" s="16"/>
      <c r="AB506" s="16"/>
      <c r="AC506" s="16"/>
      <c r="AD506" s="16">
        <v>30</v>
      </c>
      <c r="AE506" s="23"/>
      <c r="AF506" s="23"/>
      <c r="AG506" s="23"/>
      <c r="AH506" s="23"/>
      <c r="AI506" s="23"/>
      <c r="AJ506" s="23"/>
      <c r="AK506" s="23"/>
      <c r="AL506" s="23"/>
      <c r="AM506" s="19">
        <f t="shared" si="304"/>
        <v>16500</v>
      </c>
      <c r="AN506" s="26" t="s">
        <v>437</v>
      </c>
      <c r="AO506" s="50">
        <f t="shared" si="291"/>
        <v>0</v>
      </c>
      <c r="AP506" s="50">
        <f t="shared" si="292"/>
        <v>0</v>
      </c>
      <c r="AQ506" s="50">
        <f t="shared" si="293"/>
        <v>0</v>
      </c>
      <c r="AR506" s="50">
        <f t="shared" si="294"/>
        <v>16500</v>
      </c>
      <c r="AS506" s="50">
        <f t="shared" si="295"/>
        <v>0</v>
      </c>
      <c r="AT506" s="50">
        <f t="shared" si="296"/>
        <v>0</v>
      </c>
      <c r="AU506" s="50">
        <f t="shared" si="297"/>
        <v>0</v>
      </c>
      <c r="AV506" s="50">
        <f t="shared" si="298"/>
        <v>0</v>
      </c>
      <c r="AW506" s="50">
        <f t="shared" si="299"/>
        <v>0</v>
      </c>
      <c r="AX506" s="50">
        <f t="shared" si="300"/>
        <v>0</v>
      </c>
      <c r="AY506" s="50">
        <f t="shared" si="301"/>
        <v>0</v>
      </c>
      <c r="AZ506" s="50">
        <f t="shared" si="302"/>
        <v>0</v>
      </c>
      <c r="BA506" s="50">
        <f t="shared" si="289"/>
        <v>16500</v>
      </c>
      <c r="BB506" s="50">
        <f t="shared" si="290"/>
        <v>0</v>
      </c>
    </row>
    <row r="507" spans="2:54" x14ac:dyDescent="0.25">
      <c r="B507" s="14">
        <v>2026</v>
      </c>
      <c r="C507" s="14">
        <v>479</v>
      </c>
      <c r="D507" s="15"/>
      <c r="F507" s="15" t="s">
        <v>58</v>
      </c>
      <c r="G507" s="14" t="e">
        <f>+VLOOKUP(M507,#REF!,5,FALSE)</f>
        <v>#REF!</v>
      </c>
      <c r="H507" s="14" t="e">
        <f>+VLOOKUP(M507,#REF!,7,FALSE)</f>
        <v>#REF!</v>
      </c>
      <c r="M507" s="15" t="str">
        <f t="shared" si="276"/>
        <v>2026EG 2026GGEPRODUCCIÓN DE MATERIAL ELECTORAL DE CAPACITACIÓN</v>
      </c>
      <c r="N507" s="15" t="s">
        <v>196</v>
      </c>
      <c r="Q507" s="16" t="s">
        <v>8</v>
      </c>
      <c r="R507" s="16" t="s">
        <v>60</v>
      </c>
      <c r="T507" s="14" t="str">
        <f t="shared" si="303"/>
        <v>2.3</v>
      </c>
      <c r="U507" s="17" t="s">
        <v>62</v>
      </c>
      <c r="V507" s="15" t="s">
        <v>503</v>
      </c>
      <c r="X507" s="14" t="s">
        <v>65</v>
      </c>
      <c r="Y507" s="18">
        <v>6</v>
      </c>
      <c r="Z507" s="19">
        <v>2500</v>
      </c>
      <c r="AA507" s="16">
        <v>15</v>
      </c>
      <c r="AB507" s="16"/>
      <c r="AC507" s="16"/>
      <c r="AD507" s="16"/>
      <c r="AE507" s="23"/>
      <c r="AF507" s="23"/>
      <c r="AG507" s="23"/>
      <c r="AH507" s="23"/>
      <c r="AI507" s="23"/>
      <c r="AJ507" s="23"/>
      <c r="AK507" s="23"/>
      <c r="AL507" s="23"/>
      <c r="AM507" s="19">
        <f t="shared" si="304"/>
        <v>7500</v>
      </c>
      <c r="AN507" s="26" t="s">
        <v>437</v>
      </c>
      <c r="AO507" s="50">
        <f t="shared" si="291"/>
        <v>7500</v>
      </c>
      <c r="AP507" s="50">
        <f t="shared" si="292"/>
        <v>0</v>
      </c>
      <c r="AQ507" s="50">
        <f t="shared" si="293"/>
        <v>0</v>
      </c>
      <c r="AR507" s="50">
        <f t="shared" si="294"/>
        <v>0</v>
      </c>
      <c r="AS507" s="50">
        <f t="shared" si="295"/>
        <v>0</v>
      </c>
      <c r="AT507" s="50">
        <f t="shared" si="296"/>
        <v>0</v>
      </c>
      <c r="AU507" s="50">
        <f t="shared" si="297"/>
        <v>0</v>
      </c>
      <c r="AV507" s="50">
        <f t="shared" si="298"/>
        <v>0</v>
      </c>
      <c r="AW507" s="50">
        <f t="shared" si="299"/>
        <v>0</v>
      </c>
      <c r="AX507" s="50">
        <f t="shared" si="300"/>
        <v>0</v>
      </c>
      <c r="AY507" s="50">
        <f t="shared" si="301"/>
        <v>0</v>
      </c>
      <c r="AZ507" s="50">
        <f t="shared" si="302"/>
        <v>0</v>
      </c>
      <c r="BA507" s="50">
        <f t="shared" si="289"/>
        <v>7500</v>
      </c>
      <c r="BB507" s="50">
        <f t="shared" si="290"/>
        <v>0</v>
      </c>
    </row>
    <row r="508" spans="2:54" x14ac:dyDescent="0.25">
      <c r="B508" s="14">
        <v>2026</v>
      </c>
      <c r="C508" s="14">
        <v>479</v>
      </c>
      <c r="D508" s="15"/>
      <c r="F508" s="15" t="s">
        <v>58</v>
      </c>
      <c r="G508" s="14" t="e">
        <f>+VLOOKUP(M508,#REF!,5,FALSE)</f>
        <v>#REF!</v>
      </c>
      <c r="H508" s="14" t="e">
        <f>+VLOOKUP(M508,#REF!,7,FALSE)</f>
        <v>#REF!</v>
      </c>
      <c r="M508" s="15" t="str">
        <f t="shared" si="276"/>
        <v>2026EG 2026GGEPRODUCCIÓN DE MATERIAL ELECTORAL DE CAPACITACIÓN</v>
      </c>
      <c r="N508" s="15" t="s">
        <v>196</v>
      </c>
      <c r="Q508" s="16" t="s">
        <v>8</v>
      </c>
      <c r="R508" s="16" t="s">
        <v>60</v>
      </c>
      <c r="T508" s="14" t="str">
        <f t="shared" si="303"/>
        <v>2.3</v>
      </c>
      <c r="U508" s="17" t="s">
        <v>62</v>
      </c>
      <c r="V508" s="15" t="s">
        <v>503</v>
      </c>
      <c r="X508" s="14" t="s">
        <v>65</v>
      </c>
      <c r="Y508" s="18">
        <v>120</v>
      </c>
      <c r="Z508" s="19">
        <v>2500</v>
      </c>
      <c r="AA508" s="16"/>
      <c r="AB508" s="16">
        <v>30</v>
      </c>
      <c r="AC508" s="16"/>
      <c r="AD508" s="16"/>
      <c r="AE508" s="23"/>
      <c r="AF508" s="23"/>
      <c r="AG508" s="23"/>
      <c r="AH508" s="23"/>
      <c r="AI508" s="23"/>
      <c r="AJ508" s="23"/>
      <c r="AK508" s="23"/>
      <c r="AL508" s="23"/>
      <c r="AM508" s="19">
        <f t="shared" si="304"/>
        <v>300000</v>
      </c>
      <c r="AN508" s="26" t="s">
        <v>437</v>
      </c>
      <c r="AO508" s="50">
        <f t="shared" si="291"/>
        <v>0</v>
      </c>
      <c r="AP508" s="50">
        <f t="shared" si="292"/>
        <v>300000</v>
      </c>
      <c r="AQ508" s="50">
        <f t="shared" si="293"/>
        <v>0</v>
      </c>
      <c r="AR508" s="50">
        <f t="shared" si="294"/>
        <v>0</v>
      </c>
      <c r="AS508" s="50">
        <f t="shared" si="295"/>
        <v>0</v>
      </c>
      <c r="AT508" s="50">
        <f t="shared" si="296"/>
        <v>0</v>
      </c>
      <c r="AU508" s="50">
        <f t="shared" si="297"/>
        <v>0</v>
      </c>
      <c r="AV508" s="50">
        <f t="shared" si="298"/>
        <v>0</v>
      </c>
      <c r="AW508" s="50">
        <f t="shared" si="299"/>
        <v>0</v>
      </c>
      <c r="AX508" s="50">
        <f t="shared" si="300"/>
        <v>0</v>
      </c>
      <c r="AY508" s="50">
        <f t="shared" si="301"/>
        <v>0</v>
      </c>
      <c r="AZ508" s="50">
        <f t="shared" si="302"/>
        <v>0</v>
      </c>
      <c r="BA508" s="50">
        <f t="shared" si="289"/>
        <v>300000</v>
      </c>
      <c r="BB508" s="50">
        <f t="shared" si="290"/>
        <v>0</v>
      </c>
    </row>
    <row r="509" spans="2:54" x14ac:dyDescent="0.25">
      <c r="B509" s="14">
        <v>2026</v>
      </c>
      <c r="C509" s="14">
        <v>479</v>
      </c>
      <c r="D509" s="15"/>
      <c r="F509" s="15" t="s">
        <v>58</v>
      </c>
      <c r="G509" s="14" t="e">
        <f>+VLOOKUP(M509,#REF!,5,FALSE)</f>
        <v>#REF!</v>
      </c>
      <c r="H509" s="14" t="e">
        <f>+VLOOKUP(M509,#REF!,7,FALSE)</f>
        <v>#REF!</v>
      </c>
      <c r="M509" s="15" t="str">
        <f t="shared" si="276"/>
        <v>2026EG 2026GGEDISEÑO E IMPRESIÓN DE MATERIAL DE SUFRAGIO Y PRODUCIR MICROFORMAS DIGITALES</v>
      </c>
      <c r="N509" s="15" t="s">
        <v>199</v>
      </c>
      <c r="Q509" s="16" t="s">
        <v>8</v>
      </c>
      <c r="R509" s="16" t="s">
        <v>60</v>
      </c>
      <c r="T509" s="14" t="str">
        <f t="shared" si="303"/>
        <v>2.3</v>
      </c>
      <c r="U509" s="17" t="s">
        <v>62</v>
      </c>
      <c r="V509" s="15" t="s">
        <v>503</v>
      </c>
      <c r="X509" s="14" t="s">
        <v>65</v>
      </c>
      <c r="Y509" s="18">
        <v>120</v>
      </c>
      <c r="Z509" s="19">
        <v>2500</v>
      </c>
      <c r="AA509" s="16"/>
      <c r="AB509" s="16"/>
      <c r="AC509" s="16">
        <v>30</v>
      </c>
      <c r="AD509" s="16"/>
      <c r="AE509" s="23"/>
      <c r="AF509" s="23"/>
      <c r="AG509" s="23"/>
      <c r="AH509" s="23"/>
      <c r="AI509" s="23"/>
      <c r="AJ509" s="23"/>
      <c r="AK509" s="23"/>
      <c r="AL509" s="23"/>
      <c r="AM509" s="19">
        <f t="shared" si="304"/>
        <v>300000</v>
      </c>
      <c r="AN509" s="26" t="s">
        <v>437</v>
      </c>
      <c r="AO509" s="50">
        <f t="shared" si="291"/>
        <v>0</v>
      </c>
      <c r="AP509" s="50">
        <f t="shared" si="292"/>
        <v>0</v>
      </c>
      <c r="AQ509" s="50">
        <f t="shared" si="293"/>
        <v>300000</v>
      </c>
      <c r="AR509" s="50">
        <f t="shared" si="294"/>
        <v>0</v>
      </c>
      <c r="AS509" s="50">
        <f t="shared" si="295"/>
        <v>0</v>
      </c>
      <c r="AT509" s="50">
        <f t="shared" si="296"/>
        <v>0</v>
      </c>
      <c r="AU509" s="50">
        <f t="shared" si="297"/>
        <v>0</v>
      </c>
      <c r="AV509" s="50">
        <f t="shared" si="298"/>
        <v>0</v>
      </c>
      <c r="AW509" s="50">
        <f t="shared" si="299"/>
        <v>0</v>
      </c>
      <c r="AX509" s="50">
        <f t="shared" si="300"/>
        <v>0</v>
      </c>
      <c r="AY509" s="50">
        <f t="shared" si="301"/>
        <v>0</v>
      </c>
      <c r="AZ509" s="50">
        <f t="shared" si="302"/>
        <v>0</v>
      </c>
      <c r="BA509" s="50">
        <f t="shared" si="289"/>
        <v>300000</v>
      </c>
      <c r="BB509" s="50">
        <f t="shared" si="290"/>
        <v>0</v>
      </c>
    </row>
    <row r="510" spans="2:54" x14ac:dyDescent="0.25">
      <c r="B510" s="14">
        <v>2026</v>
      </c>
      <c r="C510" s="14">
        <v>479</v>
      </c>
      <c r="D510" s="15"/>
      <c r="F510" s="15" t="s">
        <v>58</v>
      </c>
      <c r="G510" s="14" t="e">
        <f>+VLOOKUP(M510,#REF!,5,FALSE)</f>
        <v>#REF!</v>
      </c>
      <c r="H510" s="14" t="e">
        <f>+VLOOKUP(M510,#REF!,7,FALSE)</f>
        <v>#REF!</v>
      </c>
      <c r="M510" s="15" t="str">
        <f t="shared" si="276"/>
        <v>2026EG 2026GGEREPLIEGUE DE MATERIALES ELECTORALES Y EQUIPOS INFORMÁTICOS ELECTORALES Y DE CAPACITACIÓN</v>
      </c>
      <c r="N510" s="15" t="s">
        <v>227</v>
      </c>
      <c r="Q510" s="16" t="s">
        <v>8</v>
      </c>
      <c r="R510" s="16" t="s">
        <v>60</v>
      </c>
      <c r="T510" s="14" t="str">
        <f t="shared" si="303"/>
        <v>2.3</v>
      </c>
      <c r="U510" s="17" t="s">
        <v>62</v>
      </c>
      <c r="V510" s="15" t="s">
        <v>503</v>
      </c>
      <c r="X510" s="14" t="s">
        <v>65</v>
      </c>
      <c r="Y510" s="18">
        <v>6</v>
      </c>
      <c r="Z510" s="19">
        <v>2500</v>
      </c>
      <c r="AA510" s="16"/>
      <c r="AB510" s="16"/>
      <c r="AC510" s="16"/>
      <c r="AD510" s="16">
        <v>15</v>
      </c>
      <c r="AE510" s="23"/>
      <c r="AF510" s="23"/>
      <c r="AG510" s="23"/>
      <c r="AH510" s="23"/>
      <c r="AI510" s="23"/>
      <c r="AJ510" s="23"/>
      <c r="AK510" s="23"/>
      <c r="AL510" s="23"/>
      <c r="AM510" s="19">
        <f t="shared" si="304"/>
        <v>7500</v>
      </c>
      <c r="AN510" s="26" t="s">
        <v>437</v>
      </c>
      <c r="AO510" s="50">
        <f t="shared" si="291"/>
        <v>0</v>
      </c>
      <c r="AP510" s="50">
        <f t="shared" si="292"/>
        <v>0</v>
      </c>
      <c r="AQ510" s="50">
        <f t="shared" si="293"/>
        <v>0</v>
      </c>
      <c r="AR510" s="50">
        <f t="shared" si="294"/>
        <v>7500</v>
      </c>
      <c r="AS510" s="50">
        <f t="shared" si="295"/>
        <v>0</v>
      </c>
      <c r="AT510" s="50">
        <f t="shared" si="296"/>
        <v>0</v>
      </c>
      <c r="AU510" s="50">
        <f t="shared" si="297"/>
        <v>0</v>
      </c>
      <c r="AV510" s="50">
        <f t="shared" si="298"/>
        <v>0</v>
      </c>
      <c r="AW510" s="50">
        <f t="shared" si="299"/>
        <v>0</v>
      </c>
      <c r="AX510" s="50">
        <f t="shared" si="300"/>
        <v>0</v>
      </c>
      <c r="AY510" s="50">
        <f t="shared" si="301"/>
        <v>0</v>
      </c>
      <c r="AZ510" s="50">
        <f t="shared" si="302"/>
        <v>0</v>
      </c>
      <c r="BA510" s="50">
        <f t="shared" si="289"/>
        <v>7500</v>
      </c>
      <c r="BB510" s="50">
        <f t="shared" si="290"/>
        <v>0</v>
      </c>
    </row>
    <row r="511" spans="2:54" x14ac:dyDescent="0.25">
      <c r="B511" s="14">
        <v>2026</v>
      </c>
      <c r="C511" s="14">
        <v>479</v>
      </c>
      <c r="D511" s="15"/>
      <c r="F511" s="15" t="s">
        <v>58</v>
      </c>
      <c r="G511" s="14" t="e">
        <f>+VLOOKUP(M511,#REF!,5,FALSE)</f>
        <v>#REF!</v>
      </c>
      <c r="H511" s="14" t="e">
        <f>+VLOOKUP(M511,#REF!,7,FALSE)</f>
        <v>#REF!</v>
      </c>
      <c r="M511" s="15" t="str">
        <f t="shared" si="276"/>
        <v>2026EG 2026GGEPRODUCCIÓN DE MATERIAL ELECTORAL DE CAPACITACIÓN</v>
      </c>
      <c r="N511" s="15" t="s">
        <v>196</v>
      </c>
      <c r="Q511" s="16" t="s">
        <v>8</v>
      </c>
      <c r="R511" s="16" t="s">
        <v>60</v>
      </c>
      <c r="T511" s="14" t="str">
        <f t="shared" si="303"/>
        <v>2.3</v>
      </c>
      <c r="U511" s="17" t="s">
        <v>62</v>
      </c>
      <c r="V511" s="15" t="s">
        <v>504</v>
      </c>
      <c r="X511" s="14" t="s">
        <v>65</v>
      </c>
      <c r="Y511" s="18">
        <v>10</v>
      </c>
      <c r="Z511" s="19">
        <v>2000</v>
      </c>
      <c r="AA511" s="16">
        <v>15</v>
      </c>
      <c r="AB511" s="16"/>
      <c r="AC511" s="16"/>
      <c r="AD511" s="16"/>
      <c r="AE511" s="23"/>
      <c r="AF511" s="23"/>
      <c r="AG511" s="23"/>
      <c r="AH511" s="23"/>
      <c r="AI511" s="23"/>
      <c r="AJ511" s="23"/>
      <c r="AK511" s="23"/>
      <c r="AL511" s="23"/>
      <c r="AM511" s="19">
        <f t="shared" si="304"/>
        <v>10000</v>
      </c>
      <c r="AN511" s="26" t="s">
        <v>437</v>
      </c>
      <c r="AO511" s="50">
        <f t="shared" si="291"/>
        <v>10000</v>
      </c>
      <c r="AP511" s="50">
        <f t="shared" si="292"/>
        <v>0</v>
      </c>
      <c r="AQ511" s="50">
        <f t="shared" si="293"/>
        <v>0</v>
      </c>
      <c r="AR511" s="50">
        <f t="shared" si="294"/>
        <v>0</v>
      </c>
      <c r="AS511" s="50">
        <f t="shared" si="295"/>
        <v>0</v>
      </c>
      <c r="AT511" s="50">
        <f t="shared" si="296"/>
        <v>0</v>
      </c>
      <c r="AU511" s="50">
        <f t="shared" si="297"/>
        <v>0</v>
      </c>
      <c r="AV511" s="50">
        <f t="shared" si="298"/>
        <v>0</v>
      </c>
      <c r="AW511" s="50">
        <f t="shared" si="299"/>
        <v>0</v>
      </c>
      <c r="AX511" s="50">
        <f t="shared" si="300"/>
        <v>0</v>
      </c>
      <c r="AY511" s="50">
        <f t="shared" si="301"/>
        <v>0</v>
      </c>
      <c r="AZ511" s="50">
        <f t="shared" si="302"/>
        <v>0</v>
      </c>
      <c r="BA511" s="50">
        <f t="shared" si="289"/>
        <v>10000</v>
      </c>
      <c r="BB511" s="50">
        <f t="shared" si="290"/>
        <v>0</v>
      </c>
    </row>
    <row r="512" spans="2:54" x14ac:dyDescent="0.25">
      <c r="B512" s="14">
        <v>2026</v>
      </c>
      <c r="C512" s="14">
        <v>479</v>
      </c>
      <c r="D512" s="15"/>
      <c r="F512" s="15" t="s">
        <v>58</v>
      </c>
      <c r="G512" s="14" t="e">
        <f>+VLOOKUP(M512,#REF!,5,FALSE)</f>
        <v>#REF!</v>
      </c>
      <c r="H512" s="14" t="e">
        <f>+VLOOKUP(M512,#REF!,7,FALSE)</f>
        <v>#REF!</v>
      </c>
      <c r="M512" s="15" t="str">
        <f t="shared" si="276"/>
        <v>2026EG 2026GGEDISEÑO E IMPRESIÓN DE MATERIAL DE SUFRAGIO Y PRODUCIR MICROFORMAS DIGITALES</v>
      </c>
      <c r="N512" s="15" t="s">
        <v>199</v>
      </c>
      <c r="Q512" s="16" t="s">
        <v>8</v>
      </c>
      <c r="R512" s="16" t="s">
        <v>60</v>
      </c>
      <c r="T512" s="14" t="str">
        <f t="shared" si="303"/>
        <v>2.3</v>
      </c>
      <c r="U512" s="17" t="s">
        <v>62</v>
      </c>
      <c r="V512" s="15" t="s">
        <v>504</v>
      </c>
      <c r="X512" s="14" t="s">
        <v>65</v>
      </c>
      <c r="Y512" s="18">
        <v>30</v>
      </c>
      <c r="Z512" s="19">
        <v>2000</v>
      </c>
      <c r="AA512" s="16"/>
      <c r="AB512" s="16">
        <v>30</v>
      </c>
      <c r="AC512" s="16">
        <v>30</v>
      </c>
      <c r="AD512" s="16"/>
      <c r="AE512" s="23"/>
      <c r="AF512" s="23"/>
      <c r="AG512" s="23"/>
      <c r="AH512" s="23"/>
      <c r="AI512" s="23"/>
      <c r="AJ512" s="23"/>
      <c r="AK512" s="23"/>
      <c r="AL512" s="23"/>
      <c r="AM512" s="19">
        <f t="shared" si="304"/>
        <v>120000</v>
      </c>
      <c r="AN512" s="26" t="s">
        <v>437</v>
      </c>
      <c r="AO512" s="50">
        <f t="shared" si="291"/>
        <v>0</v>
      </c>
      <c r="AP512" s="50">
        <f t="shared" si="292"/>
        <v>60000</v>
      </c>
      <c r="AQ512" s="50">
        <f t="shared" si="293"/>
        <v>60000</v>
      </c>
      <c r="AR512" s="50">
        <f t="shared" si="294"/>
        <v>0</v>
      </c>
      <c r="AS512" s="50">
        <f t="shared" si="295"/>
        <v>0</v>
      </c>
      <c r="AT512" s="50">
        <f t="shared" si="296"/>
        <v>0</v>
      </c>
      <c r="AU512" s="50">
        <f t="shared" si="297"/>
        <v>0</v>
      </c>
      <c r="AV512" s="50">
        <f t="shared" si="298"/>
        <v>0</v>
      </c>
      <c r="AW512" s="50">
        <f t="shared" si="299"/>
        <v>0</v>
      </c>
      <c r="AX512" s="50">
        <f t="shared" si="300"/>
        <v>0</v>
      </c>
      <c r="AY512" s="50">
        <f t="shared" si="301"/>
        <v>0</v>
      </c>
      <c r="AZ512" s="50">
        <f t="shared" si="302"/>
        <v>0</v>
      </c>
      <c r="BA512" s="50">
        <f t="shared" si="289"/>
        <v>120000</v>
      </c>
      <c r="BB512" s="50">
        <f t="shared" si="290"/>
        <v>0</v>
      </c>
    </row>
    <row r="513" spans="2:54" x14ac:dyDescent="0.25">
      <c r="B513" s="14">
        <v>2026</v>
      </c>
      <c r="C513" s="14">
        <v>479</v>
      </c>
      <c r="D513" s="15"/>
      <c r="F513" s="15" t="s">
        <v>58</v>
      </c>
      <c r="G513" s="14" t="e">
        <f>+VLOOKUP(M513,#REF!,5,FALSE)</f>
        <v>#REF!</v>
      </c>
      <c r="H513" s="14" t="e">
        <f>+VLOOKUP(M513,#REF!,7,FALSE)</f>
        <v>#REF!</v>
      </c>
      <c r="M513" s="15" t="str">
        <f t="shared" si="276"/>
        <v>2026EG 2026GGEPRODUCCIÓN DE MATERIAL ELECTORAL DE CAPACITACIÓN</v>
      </c>
      <c r="N513" s="15" t="s">
        <v>196</v>
      </c>
      <c r="Q513" s="16" t="s">
        <v>8</v>
      </c>
      <c r="R513" s="16" t="s">
        <v>60</v>
      </c>
      <c r="T513" s="14" t="str">
        <f t="shared" si="303"/>
        <v>2.3</v>
      </c>
      <c r="U513" s="17" t="s">
        <v>62</v>
      </c>
      <c r="V513" s="15" t="s">
        <v>505</v>
      </c>
      <c r="X513" s="14" t="s">
        <v>65</v>
      </c>
      <c r="Y513" s="18">
        <v>15</v>
      </c>
      <c r="Z513" s="19">
        <v>2000</v>
      </c>
      <c r="AA513" s="16"/>
      <c r="AB513" s="16">
        <v>30</v>
      </c>
      <c r="AC513" s="16"/>
      <c r="AD513" s="16"/>
      <c r="AE513" s="23"/>
      <c r="AF513" s="23"/>
      <c r="AG513" s="23"/>
      <c r="AH513" s="23"/>
      <c r="AI513" s="23"/>
      <c r="AJ513" s="23"/>
      <c r="AK513" s="23"/>
      <c r="AL513" s="23"/>
      <c r="AM513" s="19">
        <f t="shared" si="304"/>
        <v>30000</v>
      </c>
      <c r="AN513" s="26" t="s">
        <v>437</v>
      </c>
      <c r="AO513" s="50">
        <f t="shared" si="291"/>
        <v>0</v>
      </c>
      <c r="AP513" s="50">
        <f t="shared" si="292"/>
        <v>30000</v>
      </c>
      <c r="AQ513" s="50">
        <f t="shared" si="293"/>
        <v>0</v>
      </c>
      <c r="AR513" s="50">
        <f t="shared" si="294"/>
        <v>0</v>
      </c>
      <c r="AS513" s="50">
        <f t="shared" si="295"/>
        <v>0</v>
      </c>
      <c r="AT513" s="50">
        <f t="shared" si="296"/>
        <v>0</v>
      </c>
      <c r="AU513" s="50">
        <f t="shared" si="297"/>
        <v>0</v>
      </c>
      <c r="AV513" s="50">
        <f t="shared" si="298"/>
        <v>0</v>
      </c>
      <c r="AW513" s="50">
        <f t="shared" si="299"/>
        <v>0</v>
      </c>
      <c r="AX513" s="50">
        <f t="shared" si="300"/>
        <v>0</v>
      </c>
      <c r="AY513" s="50">
        <f t="shared" si="301"/>
        <v>0</v>
      </c>
      <c r="AZ513" s="50">
        <f t="shared" si="302"/>
        <v>0</v>
      </c>
      <c r="BA513" s="50">
        <f t="shared" si="289"/>
        <v>30000</v>
      </c>
      <c r="BB513" s="50">
        <f t="shared" si="290"/>
        <v>0</v>
      </c>
    </row>
    <row r="514" spans="2:54" x14ac:dyDescent="0.25">
      <c r="B514" s="14">
        <v>2026</v>
      </c>
      <c r="C514" s="14">
        <v>479</v>
      </c>
      <c r="D514" s="15"/>
      <c r="F514" s="15" t="s">
        <v>58</v>
      </c>
      <c r="G514" s="14" t="e">
        <f>+VLOOKUP(M514,#REF!,5,FALSE)</f>
        <v>#REF!</v>
      </c>
      <c r="H514" s="14" t="e">
        <f>+VLOOKUP(M514,#REF!,7,FALSE)</f>
        <v>#REF!</v>
      </c>
      <c r="M514" s="15" t="str">
        <f t="shared" si="276"/>
        <v>2026EG 2026GGEDISEÑO E IMPRESIÓN DE MATERIAL DE SUFRAGIO Y PRODUCIR MICROFORMAS DIGITALES</v>
      </c>
      <c r="N514" s="15" t="s">
        <v>199</v>
      </c>
      <c r="Q514" s="16" t="s">
        <v>8</v>
      </c>
      <c r="R514" s="16" t="s">
        <v>60</v>
      </c>
      <c r="T514" s="14" t="str">
        <f t="shared" si="303"/>
        <v>2.3</v>
      </c>
      <c r="U514" s="17" t="s">
        <v>62</v>
      </c>
      <c r="V514" s="15" t="s">
        <v>505</v>
      </c>
      <c r="X514" s="14" t="s">
        <v>65</v>
      </c>
      <c r="Y514" s="18">
        <v>15</v>
      </c>
      <c r="Z514" s="19">
        <v>2000</v>
      </c>
      <c r="AA514" s="16"/>
      <c r="AB514" s="16"/>
      <c r="AC514" s="16">
        <v>30</v>
      </c>
      <c r="AD514" s="16"/>
      <c r="AE514" s="23"/>
      <c r="AF514" s="23"/>
      <c r="AG514" s="23"/>
      <c r="AH514" s="23"/>
      <c r="AI514" s="23"/>
      <c r="AJ514" s="23"/>
      <c r="AK514" s="23"/>
      <c r="AL514" s="23"/>
      <c r="AM514" s="19">
        <f t="shared" si="304"/>
        <v>30000</v>
      </c>
      <c r="AN514" s="26" t="s">
        <v>437</v>
      </c>
      <c r="AO514" s="50">
        <f t="shared" si="291"/>
        <v>0</v>
      </c>
      <c r="AP514" s="50">
        <f t="shared" si="292"/>
        <v>0</v>
      </c>
      <c r="AQ514" s="50">
        <f t="shared" si="293"/>
        <v>30000</v>
      </c>
      <c r="AR514" s="50">
        <f t="shared" si="294"/>
        <v>0</v>
      </c>
      <c r="AS514" s="50">
        <f t="shared" si="295"/>
        <v>0</v>
      </c>
      <c r="AT514" s="50">
        <f t="shared" si="296"/>
        <v>0</v>
      </c>
      <c r="AU514" s="50">
        <f t="shared" si="297"/>
        <v>0</v>
      </c>
      <c r="AV514" s="50">
        <f t="shared" si="298"/>
        <v>0</v>
      </c>
      <c r="AW514" s="50">
        <f t="shared" si="299"/>
        <v>0</v>
      </c>
      <c r="AX514" s="50">
        <f t="shared" si="300"/>
        <v>0</v>
      </c>
      <c r="AY514" s="50">
        <f t="shared" si="301"/>
        <v>0</v>
      </c>
      <c r="AZ514" s="50">
        <f t="shared" si="302"/>
        <v>0</v>
      </c>
      <c r="BA514" s="50">
        <f t="shared" si="289"/>
        <v>30000</v>
      </c>
      <c r="BB514" s="50">
        <f t="shared" si="290"/>
        <v>0</v>
      </c>
    </row>
    <row r="515" spans="2:54" x14ac:dyDescent="0.25">
      <c r="B515" s="14">
        <v>2026</v>
      </c>
      <c r="C515" s="14">
        <v>479</v>
      </c>
      <c r="D515" s="15"/>
      <c r="F515" s="15" t="s">
        <v>58</v>
      </c>
      <c r="G515" s="14" t="e">
        <f>+VLOOKUP(M515,#REF!,5,FALSE)</f>
        <v>#REF!</v>
      </c>
      <c r="H515" s="14" t="e">
        <f>+VLOOKUP(M515,#REF!,7,FALSE)</f>
        <v>#REF!</v>
      </c>
      <c r="M515" s="15" t="str">
        <f t="shared" si="276"/>
        <v>2026EG 2026GGEPRODUCCIÓN DE MATERIAL ELECTORAL DE CAPACITACIÓN</v>
      </c>
      <c r="N515" s="15" t="s">
        <v>196</v>
      </c>
      <c r="Q515" s="16" t="s">
        <v>8</v>
      </c>
      <c r="R515" s="16" t="s">
        <v>60</v>
      </c>
      <c r="T515" s="14" t="str">
        <f t="shared" si="303"/>
        <v>2.3</v>
      </c>
      <c r="U515" s="17" t="s">
        <v>62</v>
      </c>
      <c r="V515" s="15" t="s">
        <v>506</v>
      </c>
      <c r="X515" s="14" t="s">
        <v>65</v>
      </c>
      <c r="Y515" s="18">
        <v>9</v>
      </c>
      <c r="Z515" s="19">
        <v>3000</v>
      </c>
      <c r="AA515" s="16"/>
      <c r="AB515" s="16">
        <v>30</v>
      </c>
      <c r="AC515" s="16"/>
      <c r="AD515" s="16"/>
      <c r="AE515" s="23"/>
      <c r="AF515" s="23"/>
      <c r="AG515" s="23"/>
      <c r="AH515" s="23"/>
      <c r="AI515" s="23"/>
      <c r="AJ515" s="23"/>
      <c r="AK515" s="23"/>
      <c r="AL515" s="23"/>
      <c r="AM515" s="19">
        <f t="shared" si="304"/>
        <v>27000</v>
      </c>
      <c r="AN515" s="26" t="s">
        <v>437</v>
      </c>
      <c r="AO515" s="50">
        <f t="shared" si="291"/>
        <v>0</v>
      </c>
      <c r="AP515" s="50">
        <f t="shared" si="292"/>
        <v>27000</v>
      </c>
      <c r="AQ515" s="50">
        <f t="shared" si="293"/>
        <v>0</v>
      </c>
      <c r="AR515" s="50">
        <f t="shared" si="294"/>
        <v>0</v>
      </c>
      <c r="AS515" s="50">
        <f t="shared" si="295"/>
        <v>0</v>
      </c>
      <c r="AT515" s="50">
        <f t="shared" si="296"/>
        <v>0</v>
      </c>
      <c r="AU515" s="50">
        <f t="shared" si="297"/>
        <v>0</v>
      </c>
      <c r="AV515" s="50">
        <f t="shared" si="298"/>
        <v>0</v>
      </c>
      <c r="AW515" s="50">
        <f t="shared" si="299"/>
        <v>0</v>
      </c>
      <c r="AX515" s="50">
        <f t="shared" si="300"/>
        <v>0</v>
      </c>
      <c r="AY515" s="50">
        <f t="shared" si="301"/>
        <v>0</v>
      </c>
      <c r="AZ515" s="50">
        <f t="shared" si="302"/>
        <v>0</v>
      </c>
      <c r="BA515" s="50">
        <f t="shared" si="289"/>
        <v>27000</v>
      </c>
      <c r="BB515" s="50">
        <f t="shared" si="290"/>
        <v>0</v>
      </c>
    </row>
    <row r="516" spans="2:54" x14ac:dyDescent="0.25">
      <c r="B516" s="14">
        <v>2026</v>
      </c>
      <c r="C516" s="14">
        <v>479</v>
      </c>
      <c r="D516" s="15"/>
      <c r="F516" s="15" t="s">
        <v>58</v>
      </c>
      <c r="G516" s="14" t="e">
        <f>+VLOOKUP(M516,#REF!,5,FALSE)</f>
        <v>#REF!</v>
      </c>
      <c r="H516" s="14" t="e">
        <f>+VLOOKUP(M516,#REF!,7,FALSE)</f>
        <v>#REF!</v>
      </c>
      <c r="M516" s="15" t="str">
        <f t="shared" ref="M516:M579" si="305">+CONCATENATE(B516,R516,Q516,N516)</f>
        <v>2026EG 2026GGEDISEÑO E IMPRESIÓN DE MATERIAL DE SUFRAGIO Y PRODUCIR MICROFORMAS DIGITALES</v>
      </c>
      <c r="N516" s="15" t="s">
        <v>199</v>
      </c>
      <c r="Q516" s="16" t="s">
        <v>8</v>
      </c>
      <c r="R516" s="16" t="s">
        <v>60</v>
      </c>
      <c r="T516" s="14" t="str">
        <f t="shared" si="303"/>
        <v>2.3</v>
      </c>
      <c r="U516" s="17" t="s">
        <v>62</v>
      </c>
      <c r="V516" s="15" t="s">
        <v>506</v>
      </c>
      <c r="X516" s="14" t="s">
        <v>65</v>
      </c>
      <c r="Y516" s="18">
        <v>9</v>
      </c>
      <c r="Z516" s="19">
        <v>3000</v>
      </c>
      <c r="AA516" s="16"/>
      <c r="AB516" s="16"/>
      <c r="AC516" s="16">
        <v>30</v>
      </c>
      <c r="AD516" s="16"/>
      <c r="AE516" s="23"/>
      <c r="AF516" s="23"/>
      <c r="AG516" s="23"/>
      <c r="AH516" s="23"/>
      <c r="AI516" s="23"/>
      <c r="AJ516" s="23"/>
      <c r="AK516" s="23"/>
      <c r="AL516" s="23"/>
      <c r="AM516" s="19">
        <f t="shared" si="304"/>
        <v>27000</v>
      </c>
      <c r="AN516" s="26" t="s">
        <v>437</v>
      </c>
      <c r="AO516" s="50">
        <f t="shared" si="291"/>
        <v>0</v>
      </c>
      <c r="AP516" s="50">
        <f t="shared" si="292"/>
        <v>0</v>
      </c>
      <c r="AQ516" s="50">
        <f t="shared" si="293"/>
        <v>27000</v>
      </c>
      <c r="AR516" s="50">
        <f t="shared" si="294"/>
        <v>0</v>
      </c>
      <c r="AS516" s="50">
        <f t="shared" si="295"/>
        <v>0</v>
      </c>
      <c r="AT516" s="50">
        <f t="shared" si="296"/>
        <v>0</v>
      </c>
      <c r="AU516" s="50">
        <f t="shared" si="297"/>
        <v>0</v>
      </c>
      <c r="AV516" s="50">
        <f t="shared" si="298"/>
        <v>0</v>
      </c>
      <c r="AW516" s="50">
        <f t="shared" si="299"/>
        <v>0</v>
      </c>
      <c r="AX516" s="50">
        <f t="shared" si="300"/>
        <v>0</v>
      </c>
      <c r="AY516" s="50">
        <f t="shared" si="301"/>
        <v>0</v>
      </c>
      <c r="AZ516" s="50">
        <f t="shared" si="302"/>
        <v>0</v>
      </c>
      <c r="BA516" s="50">
        <f t="shared" ref="BA516:BA579" si="306">+ROUNDUP(SUM(AO516:AZ516),0)</f>
        <v>27000</v>
      </c>
      <c r="BB516" s="50">
        <f t="shared" ref="BB516:BB579" si="307">+AM516-BA516</f>
        <v>0</v>
      </c>
    </row>
    <row r="517" spans="2:54" x14ac:dyDescent="0.25">
      <c r="B517" s="14">
        <v>2026</v>
      </c>
      <c r="C517" s="14">
        <v>479</v>
      </c>
      <c r="D517" s="15"/>
      <c r="F517" s="15" t="s">
        <v>58</v>
      </c>
      <c r="G517" s="14" t="e">
        <f>+VLOOKUP(M517,#REF!,5,FALSE)</f>
        <v>#REF!</v>
      </c>
      <c r="H517" s="14" t="e">
        <f>+VLOOKUP(M517,#REF!,7,FALSE)</f>
        <v>#REF!</v>
      </c>
      <c r="M517" s="15" t="str">
        <f t="shared" si="305"/>
        <v>2026EG 2026GGEDESPLIEGUE DE MATERIAL ELECTORAL DE CAPACITACIÓN Y EQUIPOS INFORMÁTICOS ELECTORALES DE CAPACITACIÓN</v>
      </c>
      <c r="N517" s="15" t="s">
        <v>244</v>
      </c>
      <c r="Q517" s="16" t="s">
        <v>8</v>
      </c>
      <c r="R517" s="16" t="s">
        <v>60</v>
      </c>
      <c r="T517" s="14" t="str">
        <f t="shared" si="303"/>
        <v>2.3</v>
      </c>
      <c r="U517" s="17" t="s">
        <v>62</v>
      </c>
      <c r="V517" s="15" t="s">
        <v>507</v>
      </c>
      <c r="X517" s="14" t="s">
        <v>65</v>
      </c>
      <c r="Y517" s="18">
        <v>2</v>
      </c>
      <c r="Z517" s="19">
        <v>8000</v>
      </c>
      <c r="AA517" s="16">
        <v>30</v>
      </c>
      <c r="AB517" s="16">
        <v>30</v>
      </c>
      <c r="AC517" s="16"/>
      <c r="AD517" s="16"/>
      <c r="AE517" s="23"/>
      <c r="AF517" s="23"/>
      <c r="AG517" s="23"/>
      <c r="AH517" s="23"/>
      <c r="AI517" s="23"/>
      <c r="AJ517" s="23"/>
      <c r="AK517" s="23"/>
      <c r="AL517" s="23"/>
      <c r="AM517" s="19">
        <f t="shared" si="304"/>
        <v>32000</v>
      </c>
      <c r="AN517" s="26" t="s">
        <v>437</v>
      </c>
      <c r="AO517" s="50">
        <f t="shared" si="291"/>
        <v>16000</v>
      </c>
      <c r="AP517" s="50">
        <f t="shared" si="292"/>
        <v>16000</v>
      </c>
      <c r="AQ517" s="50">
        <f t="shared" si="293"/>
        <v>0</v>
      </c>
      <c r="AR517" s="50">
        <f t="shared" si="294"/>
        <v>0</v>
      </c>
      <c r="AS517" s="50">
        <f t="shared" si="295"/>
        <v>0</v>
      </c>
      <c r="AT517" s="50">
        <f t="shared" si="296"/>
        <v>0</v>
      </c>
      <c r="AU517" s="50">
        <f t="shared" si="297"/>
        <v>0</v>
      </c>
      <c r="AV517" s="50">
        <f t="shared" si="298"/>
        <v>0</v>
      </c>
      <c r="AW517" s="50">
        <f t="shared" si="299"/>
        <v>0</v>
      </c>
      <c r="AX517" s="50">
        <f t="shared" si="300"/>
        <v>0</v>
      </c>
      <c r="AY517" s="50">
        <f t="shared" si="301"/>
        <v>0</v>
      </c>
      <c r="AZ517" s="50">
        <f t="shared" si="302"/>
        <v>0</v>
      </c>
      <c r="BA517" s="50">
        <f t="shared" si="306"/>
        <v>32000</v>
      </c>
      <c r="BB517" s="50">
        <f t="shared" si="307"/>
        <v>0</v>
      </c>
    </row>
    <row r="518" spans="2:54" x14ac:dyDescent="0.25">
      <c r="B518" s="14">
        <v>2026</v>
      </c>
      <c r="C518" s="14">
        <v>479</v>
      </c>
      <c r="D518" s="15"/>
      <c r="F518" s="15" t="s">
        <v>58</v>
      </c>
      <c r="G518" s="14" t="e">
        <f>+VLOOKUP(M518,#REF!,5,FALSE)</f>
        <v>#REF!</v>
      </c>
      <c r="H518" s="14" t="e">
        <f>+VLOOKUP(M518,#REF!,7,FALSE)</f>
        <v>#REF!</v>
      </c>
      <c r="M518" s="15" t="str">
        <f t="shared" si="305"/>
        <v>2026EG 2026GGEDESPLIEGUE DE MATERIAL ELECTORAL PARA SUFRAGIO Y EQUIPOS INFORMÁTICOS ELECTORALES PARA SUFRAGIO</v>
      </c>
      <c r="N518" s="15" t="s">
        <v>213</v>
      </c>
      <c r="Q518" s="16" t="s">
        <v>8</v>
      </c>
      <c r="R518" s="16" t="s">
        <v>60</v>
      </c>
      <c r="T518" s="14" t="str">
        <f t="shared" si="303"/>
        <v>2.3</v>
      </c>
      <c r="U518" s="17" t="s">
        <v>62</v>
      </c>
      <c r="V518" s="15" t="s">
        <v>507</v>
      </c>
      <c r="X518" s="14" t="s">
        <v>65</v>
      </c>
      <c r="Y518" s="18">
        <v>2</v>
      </c>
      <c r="Z518" s="19">
        <v>8000</v>
      </c>
      <c r="AA518" s="16"/>
      <c r="AB518" s="16"/>
      <c r="AC518" s="16">
        <v>30</v>
      </c>
      <c r="AD518" s="16"/>
      <c r="AE518" s="23"/>
      <c r="AF518" s="23"/>
      <c r="AG518" s="23"/>
      <c r="AH518" s="23"/>
      <c r="AI518" s="23"/>
      <c r="AJ518" s="23"/>
      <c r="AK518" s="23"/>
      <c r="AL518" s="23"/>
      <c r="AM518" s="19">
        <f t="shared" si="304"/>
        <v>16000</v>
      </c>
      <c r="AN518" s="26" t="s">
        <v>437</v>
      </c>
      <c r="AO518" s="50">
        <f t="shared" si="291"/>
        <v>0</v>
      </c>
      <c r="AP518" s="50">
        <f t="shared" si="292"/>
        <v>0</v>
      </c>
      <c r="AQ518" s="50">
        <f t="shared" si="293"/>
        <v>16000</v>
      </c>
      <c r="AR518" s="50">
        <f t="shared" si="294"/>
        <v>0</v>
      </c>
      <c r="AS518" s="50">
        <f t="shared" si="295"/>
        <v>0</v>
      </c>
      <c r="AT518" s="50">
        <f t="shared" si="296"/>
        <v>0</v>
      </c>
      <c r="AU518" s="50">
        <f t="shared" si="297"/>
        <v>0</v>
      </c>
      <c r="AV518" s="50">
        <f t="shared" si="298"/>
        <v>0</v>
      </c>
      <c r="AW518" s="50">
        <f t="shared" si="299"/>
        <v>0</v>
      </c>
      <c r="AX518" s="50">
        <f t="shared" si="300"/>
        <v>0</v>
      </c>
      <c r="AY518" s="50">
        <f t="shared" si="301"/>
        <v>0</v>
      </c>
      <c r="AZ518" s="50">
        <f t="shared" si="302"/>
        <v>0</v>
      </c>
      <c r="BA518" s="50">
        <f t="shared" si="306"/>
        <v>16000</v>
      </c>
      <c r="BB518" s="50">
        <f t="shared" si="307"/>
        <v>0</v>
      </c>
    </row>
    <row r="519" spans="2:54" x14ac:dyDescent="0.25">
      <c r="B519" s="14">
        <v>2026</v>
      </c>
      <c r="C519" s="14">
        <v>479</v>
      </c>
      <c r="D519" s="15"/>
      <c r="F519" s="15" t="s">
        <v>58</v>
      </c>
      <c r="G519" s="14" t="e">
        <f>+VLOOKUP(M519,#REF!,5,FALSE)</f>
        <v>#REF!</v>
      </c>
      <c r="H519" s="14" t="e">
        <f>+VLOOKUP(M519,#REF!,7,FALSE)</f>
        <v>#REF!</v>
      </c>
      <c r="M519" s="15" t="str">
        <f t="shared" si="305"/>
        <v>2026EG 2026GGEREPLIEGUE DE MATERIALES ELECTORALES Y EQUIPOS INFORMÁTICOS ELECTORALES Y DE CAPACITACIÓN</v>
      </c>
      <c r="N519" s="15" t="s">
        <v>227</v>
      </c>
      <c r="Q519" s="16" t="s">
        <v>8</v>
      </c>
      <c r="R519" s="16" t="s">
        <v>60</v>
      </c>
      <c r="T519" s="14" t="str">
        <f t="shared" si="303"/>
        <v>2.3</v>
      </c>
      <c r="U519" s="17" t="s">
        <v>62</v>
      </c>
      <c r="V519" s="15" t="s">
        <v>507</v>
      </c>
      <c r="X519" s="14" t="s">
        <v>65</v>
      </c>
      <c r="Y519" s="18">
        <v>2</v>
      </c>
      <c r="Z519" s="19">
        <v>8000</v>
      </c>
      <c r="AA519" s="16"/>
      <c r="AB519" s="16"/>
      <c r="AC519" s="16"/>
      <c r="AD519" s="16">
        <v>30</v>
      </c>
      <c r="AE519" s="23"/>
      <c r="AF519" s="23"/>
      <c r="AG519" s="23"/>
      <c r="AH519" s="23"/>
      <c r="AI519" s="23"/>
      <c r="AJ519" s="23"/>
      <c r="AK519" s="23"/>
      <c r="AL519" s="23"/>
      <c r="AM519" s="19">
        <f t="shared" si="304"/>
        <v>16000</v>
      </c>
      <c r="AN519" s="26" t="s">
        <v>437</v>
      </c>
      <c r="AO519" s="50">
        <f t="shared" si="291"/>
        <v>0</v>
      </c>
      <c r="AP519" s="50">
        <f t="shared" si="292"/>
        <v>0</v>
      </c>
      <c r="AQ519" s="50">
        <f t="shared" si="293"/>
        <v>0</v>
      </c>
      <c r="AR519" s="50">
        <f t="shared" si="294"/>
        <v>16000</v>
      </c>
      <c r="AS519" s="50">
        <f t="shared" si="295"/>
        <v>0</v>
      </c>
      <c r="AT519" s="50">
        <f t="shared" si="296"/>
        <v>0</v>
      </c>
      <c r="AU519" s="50">
        <f t="shared" si="297"/>
        <v>0</v>
      </c>
      <c r="AV519" s="50">
        <f t="shared" si="298"/>
        <v>0</v>
      </c>
      <c r="AW519" s="50">
        <f t="shared" si="299"/>
        <v>0</v>
      </c>
      <c r="AX519" s="50">
        <f t="shared" si="300"/>
        <v>0</v>
      </c>
      <c r="AY519" s="50">
        <f t="shared" si="301"/>
        <v>0</v>
      </c>
      <c r="AZ519" s="50">
        <f t="shared" si="302"/>
        <v>0</v>
      </c>
      <c r="BA519" s="50">
        <f t="shared" si="306"/>
        <v>16000</v>
      </c>
      <c r="BB519" s="50">
        <f t="shared" si="307"/>
        <v>0</v>
      </c>
    </row>
    <row r="520" spans="2:54" x14ac:dyDescent="0.25">
      <c r="B520" s="14">
        <v>2026</v>
      </c>
      <c r="C520" s="14">
        <v>479</v>
      </c>
      <c r="D520" s="15"/>
      <c r="F520" s="15" t="s">
        <v>58</v>
      </c>
      <c r="G520" s="14" t="e">
        <f>+VLOOKUP(M520,#REF!,5,FALSE)</f>
        <v>#REF!</v>
      </c>
      <c r="H520" s="14" t="e">
        <f>+VLOOKUP(M520,#REF!,7,FALSE)</f>
        <v>#REF!</v>
      </c>
      <c r="M520" s="15" t="str">
        <f t="shared" si="305"/>
        <v>2026EG 2026GGEDESPLIEGUE DE MATERIAL ELECTORAL DE CAPACITACIÓN Y EQUIPOS INFORMÁTICOS ELECTORALES DE CAPACITACIÓN</v>
      </c>
      <c r="N520" s="15" t="s">
        <v>244</v>
      </c>
      <c r="Q520" s="16" t="s">
        <v>8</v>
      </c>
      <c r="R520" s="16" t="s">
        <v>60</v>
      </c>
      <c r="T520" s="14" t="str">
        <f t="shared" si="303"/>
        <v>2.3</v>
      </c>
      <c r="U520" s="17" t="s">
        <v>62</v>
      </c>
      <c r="V520" s="15" t="s">
        <v>508</v>
      </c>
      <c r="X520" s="14" t="s">
        <v>65</v>
      </c>
      <c r="Y520" s="18">
        <v>2</v>
      </c>
      <c r="Z520" s="19">
        <v>7000</v>
      </c>
      <c r="AA520" s="16">
        <v>30</v>
      </c>
      <c r="AB520" s="16">
        <v>30</v>
      </c>
      <c r="AC520" s="16"/>
      <c r="AD520" s="16"/>
      <c r="AE520" s="23"/>
      <c r="AF520" s="23"/>
      <c r="AG520" s="23"/>
      <c r="AH520" s="23"/>
      <c r="AI520" s="23"/>
      <c r="AJ520" s="23"/>
      <c r="AK520" s="23"/>
      <c r="AL520" s="23"/>
      <c r="AM520" s="19">
        <f t="shared" si="304"/>
        <v>28000</v>
      </c>
      <c r="AN520" s="26" t="s">
        <v>437</v>
      </c>
      <c r="AO520" s="50">
        <f t="shared" si="291"/>
        <v>14000</v>
      </c>
      <c r="AP520" s="50">
        <f t="shared" si="292"/>
        <v>14000</v>
      </c>
      <c r="AQ520" s="50">
        <f t="shared" si="293"/>
        <v>0</v>
      </c>
      <c r="AR520" s="50">
        <f t="shared" si="294"/>
        <v>0</v>
      </c>
      <c r="AS520" s="50">
        <f t="shared" si="295"/>
        <v>0</v>
      </c>
      <c r="AT520" s="50">
        <f t="shared" si="296"/>
        <v>0</v>
      </c>
      <c r="AU520" s="50">
        <f t="shared" si="297"/>
        <v>0</v>
      </c>
      <c r="AV520" s="50">
        <f t="shared" si="298"/>
        <v>0</v>
      </c>
      <c r="AW520" s="50">
        <f t="shared" si="299"/>
        <v>0</v>
      </c>
      <c r="AX520" s="50">
        <f t="shared" si="300"/>
        <v>0</v>
      </c>
      <c r="AY520" s="50">
        <f t="shared" si="301"/>
        <v>0</v>
      </c>
      <c r="AZ520" s="50">
        <f t="shared" si="302"/>
        <v>0</v>
      </c>
      <c r="BA520" s="50">
        <f t="shared" si="306"/>
        <v>28000</v>
      </c>
      <c r="BB520" s="50">
        <f t="shared" si="307"/>
        <v>0</v>
      </c>
    </row>
    <row r="521" spans="2:54" x14ac:dyDescent="0.25">
      <c r="B521" s="14">
        <v>2026</v>
      </c>
      <c r="C521" s="14">
        <v>479</v>
      </c>
      <c r="D521" s="15"/>
      <c r="F521" s="15" t="s">
        <v>58</v>
      </c>
      <c r="G521" s="14" t="e">
        <f>+VLOOKUP(M521,#REF!,5,FALSE)</f>
        <v>#REF!</v>
      </c>
      <c r="H521" s="14" t="e">
        <f>+VLOOKUP(M521,#REF!,7,FALSE)</f>
        <v>#REF!</v>
      </c>
      <c r="M521" s="15" t="str">
        <f t="shared" si="305"/>
        <v>2026EG 2026GGEDESPLIEGUE DE MATERIAL ELECTORAL PARA SUFRAGIO Y EQUIPOS INFORMÁTICOS ELECTORALES PARA SUFRAGIO</v>
      </c>
      <c r="N521" s="15" t="s">
        <v>213</v>
      </c>
      <c r="Q521" s="16" t="s">
        <v>8</v>
      </c>
      <c r="R521" s="16" t="s">
        <v>60</v>
      </c>
      <c r="T521" s="14" t="str">
        <f t="shared" si="303"/>
        <v>2.3</v>
      </c>
      <c r="U521" s="17" t="s">
        <v>62</v>
      </c>
      <c r="V521" s="15" t="s">
        <v>508</v>
      </c>
      <c r="X521" s="14" t="s">
        <v>65</v>
      </c>
      <c r="Y521" s="18">
        <v>2</v>
      </c>
      <c r="Z521" s="19">
        <v>7000</v>
      </c>
      <c r="AA521" s="16"/>
      <c r="AB521" s="16"/>
      <c r="AC521" s="16">
        <v>30</v>
      </c>
      <c r="AD521" s="16"/>
      <c r="AE521" s="23"/>
      <c r="AF521" s="23"/>
      <c r="AG521" s="23"/>
      <c r="AH521" s="23"/>
      <c r="AI521" s="23"/>
      <c r="AJ521" s="23"/>
      <c r="AK521" s="23"/>
      <c r="AL521" s="23"/>
      <c r="AM521" s="19">
        <f t="shared" si="304"/>
        <v>14000</v>
      </c>
      <c r="AN521" s="26" t="s">
        <v>437</v>
      </c>
      <c r="AO521" s="50">
        <f t="shared" si="291"/>
        <v>0</v>
      </c>
      <c r="AP521" s="50">
        <f t="shared" si="292"/>
        <v>0</v>
      </c>
      <c r="AQ521" s="50">
        <f t="shared" si="293"/>
        <v>14000</v>
      </c>
      <c r="AR521" s="50">
        <f t="shared" si="294"/>
        <v>0</v>
      </c>
      <c r="AS521" s="50">
        <f t="shared" si="295"/>
        <v>0</v>
      </c>
      <c r="AT521" s="50">
        <f t="shared" si="296"/>
        <v>0</v>
      </c>
      <c r="AU521" s="50">
        <f t="shared" si="297"/>
        <v>0</v>
      </c>
      <c r="AV521" s="50">
        <f t="shared" si="298"/>
        <v>0</v>
      </c>
      <c r="AW521" s="50">
        <f t="shared" si="299"/>
        <v>0</v>
      </c>
      <c r="AX521" s="50">
        <f t="shared" si="300"/>
        <v>0</v>
      </c>
      <c r="AY521" s="50">
        <f t="shared" si="301"/>
        <v>0</v>
      </c>
      <c r="AZ521" s="50">
        <f t="shared" si="302"/>
        <v>0</v>
      </c>
      <c r="BA521" s="50">
        <f t="shared" si="306"/>
        <v>14000</v>
      </c>
      <c r="BB521" s="50">
        <f t="shared" si="307"/>
        <v>0</v>
      </c>
    </row>
    <row r="522" spans="2:54" x14ac:dyDescent="0.25">
      <c r="B522" s="14">
        <v>2026</v>
      </c>
      <c r="C522" s="14">
        <v>479</v>
      </c>
      <c r="D522" s="15"/>
      <c r="F522" s="15" t="s">
        <v>58</v>
      </c>
      <c r="G522" s="14" t="e">
        <f>+VLOOKUP(M522,#REF!,5,FALSE)</f>
        <v>#REF!</v>
      </c>
      <c r="H522" s="14" t="e">
        <f>+VLOOKUP(M522,#REF!,7,FALSE)</f>
        <v>#REF!</v>
      </c>
      <c r="M522" s="15" t="str">
        <f t="shared" si="305"/>
        <v>2026EG 2026GGEREPLIEGUE DE MATERIALES ELECTORALES Y EQUIPOS INFORMÁTICOS ELECTORALES Y DE CAPACITACIÓN</v>
      </c>
      <c r="N522" s="15" t="s">
        <v>227</v>
      </c>
      <c r="Q522" s="16" t="s">
        <v>8</v>
      </c>
      <c r="R522" s="16" t="s">
        <v>60</v>
      </c>
      <c r="T522" s="14" t="str">
        <f t="shared" si="303"/>
        <v>2.3</v>
      </c>
      <c r="U522" s="17" t="s">
        <v>62</v>
      </c>
      <c r="V522" s="15" t="s">
        <v>508</v>
      </c>
      <c r="X522" s="14" t="s">
        <v>65</v>
      </c>
      <c r="Y522" s="18">
        <v>2</v>
      </c>
      <c r="Z522" s="19">
        <v>7000</v>
      </c>
      <c r="AA522" s="16"/>
      <c r="AB522" s="16"/>
      <c r="AC522" s="16"/>
      <c r="AD522" s="16">
        <v>30</v>
      </c>
      <c r="AE522" s="23"/>
      <c r="AF522" s="23"/>
      <c r="AG522" s="23"/>
      <c r="AH522" s="23"/>
      <c r="AI522" s="23"/>
      <c r="AJ522" s="23"/>
      <c r="AK522" s="23"/>
      <c r="AL522" s="23"/>
      <c r="AM522" s="19">
        <f t="shared" si="304"/>
        <v>14000</v>
      </c>
      <c r="AN522" s="26" t="s">
        <v>437</v>
      </c>
      <c r="AO522" s="50">
        <f t="shared" si="291"/>
        <v>0</v>
      </c>
      <c r="AP522" s="50">
        <f t="shared" si="292"/>
        <v>0</v>
      </c>
      <c r="AQ522" s="50">
        <f t="shared" si="293"/>
        <v>0</v>
      </c>
      <c r="AR522" s="50">
        <f t="shared" si="294"/>
        <v>14000</v>
      </c>
      <c r="AS522" s="50">
        <f t="shared" si="295"/>
        <v>0</v>
      </c>
      <c r="AT522" s="50">
        <f t="shared" si="296"/>
        <v>0</v>
      </c>
      <c r="AU522" s="50">
        <f t="shared" si="297"/>
        <v>0</v>
      </c>
      <c r="AV522" s="50">
        <f t="shared" si="298"/>
        <v>0</v>
      </c>
      <c r="AW522" s="50">
        <f t="shared" si="299"/>
        <v>0</v>
      </c>
      <c r="AX522" s="50">
        <f t="shared" si="300"/>
        <v>0</v>
      </c>
      <c r="AY522" s="50">
        <f t="shared" si="301"/>
        <v>0</v>
      </c>
      <c r="AZ522" s="50">
        <f t="shared" si="302"/>
        <v>0</v>
      </c>
      <c r="BA522" s="50">
        <f t="shared" si="306"/>
        <v>14000</v>
      </c>
      <c r="BB522" s="50">
        <f t="shared" si="307"/>
        <v>0</v>
      </c>
    </row>
    <row r="523" spans="2:54" x14ac:dyDescent="0.25">
      <c r="B523" s="14">
        <v>2026</v>
      </c>
      <c r="C523" s="14">
        <v>479</v>
      </c>
      <c r="D523" s="15"/>
      <c r="F523" s="15" t="s">
        <v>58</v>
      </c>
      <c r="G523" s="14" t="e">
        <f>+VLOOKUP(M523,#REF!,5,FALSE)</f>
        <v>#REF!</v>
      </c>
      <c r="H523" s="14" t="e">
        <f>+VLOOKUP(M523,#REF!,7,FALSE)</f>
        <v>#REF!</v>
      </c>
      <c r="M523" s="15" t="str">
        <f t="shared" si="305"/>
        <v>2026EG 2026GGEDESPLIEGUE DE MATERIAL ELECTORAL DE CAPACITACIÓN Y EQUIPOS INFORMÁTICOS ELECTORALES DE CAPACITACIÓN</v>
      </c>
      <c r="N523" s="15" t="s">
        <v>244</v>
      </c>
      <c r="Q523" s="16" t="s">
        <v>8</v>
      </c>
      <c r="R523" s="16" t="s">
        <v>60</v>
      </c>
      <c r="T523" s="14" t="str">
        <f t="shared" si="303"/>
        <v>2.3</v>
      </c>
      <c r="U523" s="17" t="s">
        <v>62</v>
      </c>
      <c r="V523" s="15" t="s">
        <v>509</v>
      </c>
      <c r="X523" s="14" t="s">
        <v>65</v>
      </c>
      <c r="Y523" s="18">
        <v>3</v>
      </c>
      <c r="Z523" s="19">
        <v>7000</v>
      </c>
      <c r="AA523" s="16">
        <v>30</v>
      </c>
      <c r="AB523" s="16">
        <v>30</v>
      </c>
      <c r="AC523" s="16"/>
      <c r="AD523" s="16"/>
      <c r="AE523" s="23"/>
      <c r="AF523" s="23"/>
      <c r="AG523" s="23"/>
      <c r="AH523" s="23"/>
      <c r="AI523" s="23"/>
      <c r="AJ523" s="23"/>
      <c r="AK523" s="23"/>
      <c r="AL523" s="23"/>
      <c r="AM523" s="19">
        <f t="shared" si="304"/>
        <v>42000</v>
      </c>
      <c r="AN523" s="26" t="s">
        <v>437</v>
      </c>
      <c r="AO523" s="50">
        <f t="shared" ref="AO523:AO586" si="308">+$Z523*AA523/30*$Y523</f>
        <v>21000</v>
      </c>
      <c r="AP523" s="50">
        <f t="shared" ref="AP523:AP586" si="309">+$Z523*AB523/30*$Y523</f>
        <v>21000</v>
      </c>
      <c r="AQ523" s="50">
        <f t="shared" ref="AQ523:AQ586" si="310">+$Z523*AC523/30*$Y523</f>
        <v>0</v>
      </c>
      <c r="AR523" s="50">
        <f t="shared" ref="AR523:AR586" si="311">+$Z523*AD523/30*$Y523</f>
        <v>0</v>
      </c>
      <c r="AS523" s="50">
        <f t="shared" ref="AS523:AS586" si="312">+$Z523*AE523/30*$Y523</f>
        <v>0</v>
      </c>
      <c r="AT523" s="50">
        <f t="shared" ref="AT523:AT586" si="313">+$Z523*AF523/30*$Y523</f>
        <v>0</v>
      </c>
      <c r="AU523" s="50">
        <f t="shared" ref="AU523:AU586" si="314">+$Z523*AG523/30*$Y523</f>
        <v>0</v>
      </c>
      <c r="AV523" s="50">
        <f t="shared" ref="AV523:AV586" si="315">+$Z523*AH523/30*$Y523</f>
        <v>0</v>
      </c>
      <c r="AW523" s="50">
        <f t="shared" ref="AW523:AW586" si="316">+$Z523*AI523/30*$Y523</f>
        <v>0</v>
      </c>
      <c r="AX523" s="50">
        <f t="shared" ref="AX523:AX586" si="317">+$Z523*AJ523/30*$Y523</f>
        <v>0</v>
      </c>
      <c r="AY523" s="50">
        <f t="shared" ref="AY523:AY586" si="318">+$Z523*AK523/30*$Y523</f>
        <v>0</v>
      </c>
      <c r="AZ523" s="50">
        <f t="shared" ref="AZ523:AZ586" si="319">+$Z523*AL523/30*$Y523</f>
        <v>0</v>
      </c>
      <c r="BA523" s="50">
        <f t="shared" si="306"/>
        <v>42000</v>
      </c>
      <c r="BB523" s="50">
        <f t="shared" si="307"/>
        <v>0</v>
      </c>
    </row>
    <row r="524" spans="2:54" x14ac:dyDescent="0.25">
      <c r="B524" s="14">
        <v>2026</v>
      </c>
      <c r="C524" s="14">
        <v>479</v>
      </c>
      <c r="D524" s="15"/>
      <c r="F524" s="15" t="s">
        <v>58</v>
      </c>
      <c r="G524" s="14" t="e">
        <f>+VLOOKUP(M524,#REF!,5,FALSE)</f>
        <v>#REF!</v>
      </c>
      <c r="H524" s="14" t="e">
        <f>+VLOOKUP(M524,#REF!,7,FALSE)</f>
        <v>#REF!</v>
      </c>
      <c r="M524" s="15" t="str">
        <f t="shared" si="305"/>
        <v>2026EG 2026GGEDESPLIEGUE DE MATERIAL ELECTORAL PARA SUFRAGIO Y EQUIPOS INFORMÁTICOS ELECTORALES PARA SUFRAGIO</v>
      </c>
      <c r="N524" s="15" t="s">
        <v>213</v>
      </c>
      <c r="Q524" s="16" t="s">
        <v>8</v>
      </c>
      <c r="R524" s="16" t="s">
        <v>60</v>
      </c>
      <c r="T524" s="14" t="str">
        <f t="shared" ref="T524:T587" si="320">+MID(U524,1,3)</f>
        <v>2.3</v>
      </c>
      <c r="U524" s="17" t="s">
        <v>62</v>
      </c>
      <c r="V524" s="15" t="s">
        <v>509</v>
      </c>
      <c r="X524" s="14" t="s">
        <v>65</v>
      </c>
      <c r="Y524" s="18">
        <v>3</v>
      </c>
      <c r="Z524" s="19">
        <v>7000</v>
      </c>
      <c r="AA524" s="16"/>
      <c r="AB524" s="16"/>
      <c r="AC524" s="16">
        <v>30</v>
      </c>
      <c r="AD524" s="16"/>
      <c r="AE524" s="23"/>
      <c r="AF524" s="23"/>
      <c r="AG524" s="23"/>
      <c r="AH524" s="23"/>
      <c r="AI524" s="23"/>
      <c r="AJ524" s="23"/>
      <c r="AK524" s="23"/>
      <c r="AL524" s="23"/>
      <c r="AM524" s="19">
        <f t="shared" si="304"/>
        <v>21000</v>
      </c>
      <c r="AN524" s="26" t="s">
        <v>437</v>
      </c>
      <c r="AO524" s="50">
        <f t="shared" si="308"/>
        <v>0</v>
      </c>
      <c r="AP524" s="50">
        <f t="shared" si="309"/>
        <v>0</v>
      </c>
      <c r="AQ524" s="50">
        <f t="shared" si="310"/>
        <v>21000</v>
      </c>
      <c r="AR524" s="50">
        <f t="shared" si="311"/>
        <v>0</v>
      </c>
      <c r="AS524" s="50">
        <f t="shared" si="312"/>
        <v>0</v>
      </c>
      <c r="AT524" s="50">
        <f t="shared" si="313"/>
        <v>0</v>
      </c>
      <c r="AU524" s="50">
        <f t="shared" si="314"/>
        <v>0</v>
      </c>
      <c r="AV524" s="50">
        <f t="shared" si="315"/>
        <v>0</v>
      </c>
      <c r="AW524" s="50">
        <f t="shared" si="316"/>
        <v>0</v>
      </c>
      <c r="AX524" s="50">
        <f t="shared" si="317"/>
        <v>0</v>
      </c>
      <c r="AY524" s="50">
        <f t="shared" si="318"/>
        <v>0</v>
      </c>
      <c r="AZ524" s="50">
        <f t="shared" si="319"/>
        <v>0</v>
      </c>
      <c r="BA524" s="50">
        <f t="shared" si="306"/>
        <v>21000</v>
      </c>
      <c r="BB524" s="50">
        <f t="shared" si="307"/>
        <v>0</v>
      </c>
    </row>
    <row r="525" spans="2:54" x14ac:dyDescent="0.25">
      <c r="B525" s="14">
        <v>2026</v>
      </c>
      <c r="C525" s="14">
        <v>479</v>
      </c>
      <c r="D525" s="15"/>
      <c r="F525" s="15" t="s">
        <v>58</v>
      </c>
      <c r="G525" s="14" t="e">
        <f>+VLOOKUP(M525,#REF!,5,FALSE)</f>
        <v>#REF!</v>
      </c>
      <c r="H525" s="14" t="e">
        <f>+VLOOKUP(M525,#REF!,7,FALSE)</f>
        <v>#REF!</v>
      </c>
      <c r="M525" s="15" t="str">
        <f t="shared" si="305"/>
        <v>2026EG 2026GGEREPLIEGUE DE MATERIALES ELECTORALES Y EQUIPOS INFORMÁTICOS ELECTORALES Y DE CAPACITACIÓN</v>
      </c>
      <c r="N525" s="15" t="s">
        <v>227</v>
      </c>
      <c r="Q525" s="16" t="s">
        <v>8</v>
      </c>
      <c r="R525" s="16" t="s">
        <v>60</v>
      </c>
      <c r="T525" s="14" t="str">
        <f t="shared" si="320"/>
        <v>2.3</v>
      </c>
      <c r="U525" s="17" t="s">
        <v>62</v>
      </c>
      <c r="V525" s="15" t="s">
        <v>509</v>
      </c>
      <c r="X525" s="14" t="s">
        <v>65</v>
      </c>
      <c r="Y525" s="18">
        <v>3</v>
      </c>
      <c r="Z525" s="19">
        <v>7000</v>
      </c>
      <c r="AA525" s="16"/>
      <c r="AB525" s="16"/>
      <c r="AC525" s="16"/>
      <c r="AD525" s="16">
        <v>30</v>
      </c>
      <c r="AE525" s="23"/>
      <c r="AF525" s="23"/>
      <c r="AG525" s="23"/>
      <c r="AH525" s="23"/>
      <c r="AI525" s="23"/>
      <c r="AJ525" s="23"/>
      <c r="AK525" s="23"/>
      <c r="AL525" s="23"/>
      <c r="AM525" s="19">
        <f t="shared" ref="AM525:AM588" si="321">ROUNDUP(IFERROR(IF(OR(X525="LOCADOR",X525="VIATICOS",X525="CAJA CHICA"),IF(X525="LOCADOR",Y525*(Z525/30)*SUM(AA525:AL525),Y525*Z525*SUM(AA525:AL525)),Z525*SUM(AA525:AL525)),""),0)</f>
        <v>21000</v>
      </c>
      <c r="AN525" s="26" t="s">
        <v>437</v>
      </c>
      <c r="AO525" s="50">
        <f t="shared" si="308"/>
        <v>0</v>
      </c>
      <c r="AP525" s="50">
        <f t="shared" si="309"/>
        <v>0</v>
      </c>
      <c r="AQ525" s="50">
        <f t="shared" si="310"/>
        <v>0</v>
      </c>
      <c r="AR525" s="50">
        <f t="shared" si="311"/>
        <v>21000</v>
      </c>
      <c r="AS525" s="50">
        <f t="shared" si="312"/>
        <v>0</v>
      </c>
      <c r="AT525" s="50">
        <f t="shared" si="313"/>
        <v>0</v>
      </c>
      <c r="AU525" s="50">
        <f t="shared" si="314"/>
        <v>0</v>
      </c>
      <c r="AV525" s="50">
        <f t="shared" si="315"/>
        <v>0</v>
      </c>
      <c r="AW525" s="50">
        <f t="shared" si="316"/>
        <v>0</v>
      </c>
      <c r="AX525" s="50">
        <f t="shared" si="317"/>
        <v>0</v>
      </c>
      <c r="AY525" s="50">
        <f t="shared" si="318"/>
        <v>0</v>
      </c>
      <c r="AZ525" s="50">
        <f t="shared" si="319"/>
        <v>0</v>
      </c>
      <c r="BA525" s="50">
        <f t="shared" si="306"/>
        <v>21000</v>
      </c>
      <c r="BB525" s="50">
        <f t="shared" si="307"/>
        <v>0</v>
      </c>
    </row>
    <row r="526" spans="2:54" x14ac:dyDescent="0.25">
      <c r="B526" s="14">
        <v>2026</v>
      </c>
      <c r="C526" s="14">
        <v>479</v>
      </c>
      <c r="D526" s="15"/>
      <c r="F526" s="15" t="s">
        <v>58</v>
      </c>
      <c r="G526" s="14" t="e">
        <f>+VLOOKUP(M526,#REF!,5,FALSE)</f>
        <v>#REF!</v>
      </c>
      <c r="H526" s="14" t="e">
        <f>+VLOOKUP(M526,#REF!,7,FALSE)</f>
        <v>#REF!</v>
      </c>
      <c r="M526" s="15" t="str">
        <f t="shared" si="305"/>
        <v>2026EG 2026GGEDESPLIEGUE DE MATERIAL ELECTORAL DE CAPACITACIÓN Y EQUIPOS INFORMÁTICOS ELECTORALES DE CAPACITACIÓN</v>
      </c>
      <c r="N526" s="15" t="s">
        <v>244</v>
      </c>
      <c r="Q526" s="16" t="s">
        <v>8</v>
      </c>
      <c r="R526" s="16" t="s">
        <v>60</v>
      </c>
      <c r="T526" s="14" t="str">
        <f t="shared" si="320"/>
        <v>2.3</v>
      </c>
      <c r="U526" s="17" t="s">
        <v>62</v>
      </c>
      <c r="V526" s="15" t="s">
        <v>510</v>
      </c>
      <c r="X526" s="14" t="s">
        <v>65</v>
      </c>
      <c r="Y526" s="18">
        <v>1</v>
      </c>
      <c r="Z526" s="19">
        <v>4500</v>
      </c>
      <c r="AA526" s="16">
        <v>30</v>
      </c>
      <c r="AB526" s="16"/>
      <c r="AC526" s="16"/>
      <c r="AD526" s="16"/>
      <c r="AE526" s="23"/>
      <c r="AF526" s="23"/>
      <c r="AG526" s="23"/>
      <c r="AH526" s="23"/>
      <c r="AI526" s="23"/>
      <c r="AJ526" s="23"/>
      <c r="AK526" s="23"/>
      <c r="AL526" s="23"/>
      <c r="AM526" s="19">
        <f t="shared" si="321"/>
        <v>4500</v>
      </c>
      <c r="AN526" s="26" t="s">
        <v>437</v>
      </c>
      <c r="AO526" s="50">
        <f t="shared" si="308"/>
        <v>4500</v>
      </c>
      <c r="AP526" s="50">
        <f t="shared" si="309"/>
        <v>0</v>
      </c>
      <c r="AQ526" s="50">
        <f t="shared" si="310"/>
        <v>0</v>
      </c>
      <c r="AR526" s="50">
        <f t="shared" si="311"/>
        <v>0</v>
      </c>
      <c r="AS526" s="50">
        <f t="shared" si="312"/>
        <v>0</v>
      </c>
      <c r="AT526" s="50">
        <f t="shared" si="313"/>
        <v>0</v>
      </c>
      <c r="AU526" s="50">
        <f t="shared" si="314"/>
        <v>0</v>
      </c>
      <c r="AV526" s="50">
        <f t="shared" si="315"/>
        <v>0</v>
      </c>
      <c r="AW526" s="50">
        <f t="shared" si="316"/>
        <v>0</v>
      </c>
      <c r="AX526" s="50">
        <f t="shared" si="317"/>
        <v>0</v>
      </c>
      <c r="AY526" s="50">
        <f t="shared" si="318"/>
        <v>0</v>
      </c>
      <c r="AZ526" s="50">
        <f t="shared" si="319"/>
        <v>0</v>
      </c>
      <c r="BA526" s="50">
        <f t="shared" si="306"/>
        <v>4500</v>
      </c>
      <c r="BB526" s="50">
        <f t="shared" si="307"/>
        <v>0</v>
      </c>
    </row>
    <row r="527" spans="2:54" x14ac:dyDescent="0.25">
      <c r="B527" s="14">
        <v>2026</v>
      </c>
      <c r="C527" s="14">
        <v>479</v>
      </c>
      <c r="D527" s="15"/>
      <c r="F527" s="15" t="s">
        <v>58</v>
      </c>
      <c r="G527" s="14" t="e">
        <f>+VLOOKUP(M527,#REF!,5,FALSE)</f>
        <v>#REF!</v>
      </c>
      <c r="H527" s="14" t="e">
        <f>+VLOOKUP(M527,#REF!,7,FALSE)</f>
        <v>#REF!</v>
      </c>
      <c r="M527" s="15" t="str">
        <f t="shared" si="305"/>
        <v>2026EG 2026GGEDESPLIEGUE DE MATERIAL ELECTORAL DE CAPACITACIÓN Y EQUIPOS INFORMÁTICOS ELECTORALES DE CAPACITACIÓN</v>
      </c>
      <c r="N527" s="15" t="s">
        <v>244</v>
      </c>
      <c r="Q527" s="16" t="s">
        <v>8</v>
      </c>
      <c r="R527" s="16" t="s">
        <v>60</v>
      </c>
      <c r="T527" s="14" t="str">
        <f t="shared" si="320"/>
        <v>2.3</v>
      </c>
      <c r="U527" s="17" t="s">
        <v>62</v>
      </c>
      <c r="V527" s="15" t="s">
        <v>510</v>
      </c>
      <c r="X527" s="14" t="s">
        <v>65</v>
      </c>
      <c r="Y527" s="18">
        <v>2</v>
      </c>
      <c r="Z527" s="19">
        <v>4500</v>
      </c>
      <c r="AA527" s="16"/>
      <c r="AB527" s="16">
        <v>30</v>
      </c>
      <c r="AC527" s="16"/>
      <c r="AD527" s="16"/>
      <c r="AE527" s="23"/>
      <c r="AF527" s="23"/>
      <c r="AG527" s="23"/>
      <c r="AH527" s="23"/>
      <c r="AI527" s="23"/>
      <c r="AJ527" s="23"/>
      <c r="AK527" s="23"/>
      <c r="AL527" s="23"/>
      <c r="AM527" s="19">
        <f t="shared" si="321"/>
        <v>9000</v>
      </c>
      <c r="AN527" s="26" t="s">
        <v>437</v>
      </c>
      <c r="AO527" s="50">
        <f t="shared" si="308"/>
        <v>0</v>
      </c>
      <c r="AP527" s="50">
        <f t="shared" si="309"/>
        <v>9000</v>
      </c>
      <c r="AQ527" s="50">
        <f t="shared" si="310"/>
        <v>0</v>
      </c>
      <c r="AR527" s="50">
        <f t="shared" si="311"/>
        <v>0</v>
      </c>
      <c r="AS527" s="50">
        <f t="shared" si="312"/>
        <v>0</v>
      </c>
      <c r="AT527" s="50">
        <f t="shared" si="313"/>
        <v>0</v>
      </c>
      <c r="AU527" s="50">
        <f t="shared" si="314"/>
        <v>0</v>
      </c>
      <c r="AV527" s="50">
        <f t="shared" si="315"/>
        <v>0</v>
      </c>
      <c r="AW527" s="50">
        <f t="shared" si="316"/>
        <v>0</v>
      </c>
      <c r="AX527" s="50">
        <f t="shared" si="317"/>
        <v>0</v>
      </c>
      <c r="AY527" s="50">
        <f t="shared" si="318"/>
        <v>0</v>
      </c>
      <c r="AZ527" s="50">
        <f t="shared" si="319"/>
        <v>0</v>
      </c>
      <c r="BA527" s="50">
        <f t="shared" si="306"/>
        <v>9000</v>
      </c>
      <c r="BB527" s="50">
        <f t="shared" si="307"/>
        <v>0</v>
      </c>
    </row>
    <row r="528" spans="2:54" x14ac:dyDescent="0.25">
      <c r="B528" s="14">
        <v>2026</v>
      </c>
      <c r="C528" s="14">
        <v>479</v>
      </c>
      <c r="D528" s="15"/>
      <c r="F528" s="15" t="s">
        <v>58</v>
      </c>
      <c r="G528" s="14" t="e">
        <f>+VLOOKUP(M528,#REF!,5,FALSE)</f>
        <v>#REF!</v>
      </c>
      <c r="H528" s="14" t="e">
        <f>+VLOOKUP(M528,#REF!,7,FALSE)</f>
        <v>#REF!</v>
      </c>
      <c r="M528" s="15" t="str">
        <f t="shared" si="305"/>
        <v>2026EG 2026GGEDESPLIEGUE DE MATERIAL ELECTORAL PARA SUFRAGIO Y EQUIPOS INFORMÁTICOS ELECTORALES PARA SUFRAGIO</v>
      </c>
      <c r="N528" s="15" t="s">
        <v>213</v>
      </c>
      <c r="Q528" s="16" t="s">
        <v>8</v>
      </c>
      <c r="R528" s="16" t="s">
        <v>60</v>
      </c>
      <c r="T528" s="14" t="str">
        <f t="shared" si="320"/>
        <v>2.3</v>
      </c>
      <c r="U528" s="17" t="s">
        <v>62</v>
      </c>
      <c r="V528" s="15" t="s">
        <v>510</v>
      </c>
      <c r="X528" s="14" t="s">
        <v>65</v>
      </c>
      <c r="Y528" s="18">
        <v>2</v>
      </c>
      <c r="Z528" s="19">
        <v>4500</v>
      </c>
      <c r="AA528" s="16"/>
      <c r="AB528" s="16"/>
      <c r="AC528" s="16">
        <v>30</v>
      </c>
      <c r="AD528" s="16"/>
      <c r="AE528" s="23"/>
      <c r="AF528" s="23"/>
      <c r="AG528" s="23"/>
      <c r="AH528" s="23"/>
      <c r="AI528" s="23"/>
      <c r="AJ528" s="23"/>
      <c r="AK528" s="23"/>
      <c r="AL528" s="23"/>
      <c r="AM528" s="19">
        <f t="shared" si="321"/>
        <v>9000</v>
      </c>
      <c r="AN528" s="26" t="s">
        <v>437</v>
      </c>
      <c r="AO528" s="50">
        <f t="shared" si="308"/>
        <v>0</v>
      </c>
      <c r="AP528" s="50">
        <f t="shared" si="309"/>
        <v>0</v>
      </c>
      <c r="AQ528" s="50">
        <f t="shared" si="310"/>
        <v>9000</v>
      </c>
      <c r="AR528" s="50">
        <f t="shared" si="311"/>
        <v>0</v>
      </c>
      <c r="AS528" s="50">
        <f t="shared" si="312"/>
        <v>0</v>
      </c>
      <c r="AT528" s="50">
        <f t="shared" si="313"/>
        <v>0</v>
      </c>
      <c r="AU528" s="50">
        <f t="shared" si="314"/>
        <v>0</v>
      </c>
      <c r="AV528" s="50">
        <f t="shared" si="315"/>
        <v>0</v>
      </c>
      <c r="AW528" s="50">
        <f t="shared" si="316"/>
        <v>0</v>
      </c>
      <c r="AX528" s="50">
        <f t="shared" si="317"/>
        <v>0</v>
      </c>
      <c r="AY528" s="50">
        <f t="shared" si="318"/>
        <v>0</v>
      </c>
      <c r="AZ528" s="50">
        <f t="shared" si="319"/>
        <v>0</v>
      </c>
      <c r="BA528" s="50">
        <f t="shared" si="306"/>
        <v>9000</v>
      </c>
      <c r="BB528" s="50">
        <f t="shared" si="307"/>
        <v>0</v>
      </c>
    </row>
    <row r="529" spans="2:54" x14ac:dyDescent="0.25">
      <c r="B529" s="14">
        <v>2026</v>
      </c>
      <c r="C529" s="14">
        <v>479</v>
      </c>
      <c r="D529" s="15"/>
      <c r="F529" s="15" t="s">
        <v>58</v>
      </c>
      <c r="G529" s="14" t="e">
        <f>+VLOOKUP(M529,#REF!,5,FALSE)</f>
        <v>#REF!</v>
      </c>
      <c r="H529" s="14" t="e">
        <f>+VLOOKUP(M529,#REF!,7,FALSE)</f>
        <v>#REF!</v>
      </c>
      <c r="M529" s="15" t="str">
        <f t="shared" si="305"/>
        <v>2026EG 2026GGEREPLIEGUE DE MATERIALES ELECTORALES Y EQUIPOS INFORMÁTICOS ELECTORALES Y DE CAPACITACIÓN</v>
      </c>
      <c r="N529" s="15" t="s">
        <v>227</v>
      </c>
      <c r="Q529" s="16" t="s">
        <v>8</v>
      </c>
      <c r="R529" s="16" t="s">
        <v>60</v>
      </c>
      <c r="T529" s="14" t="str">
        <f t="shared" si="320"/>
        <v>2.3</v>
      </c>
      <c r="U529" s="17" t="s">
        <v>62</v>
      </c>
      <c r="V529" s="15" t="s">
        <v>510</v>
      </c>
      <c r="X529" s="14" t="s">
        <v>65</v>
      </c>
      <c r="Y529" s="18">
        <v>2</v>
      </c>
      <c r="Z529" s="19">
        <v>4500</v>
      </c>
      <c r="AA529" s="16"/>
      <c r="AB529" s="16"/>
      <c r="AC529" s="16"/>
      <c r="AD529" s="16">
        <v>30</v>
      </c>
      <c r="AE529" s="23"/>
      <c r="AF529" s="23"/>
      <c r="AG529" s="23"/>
      <c r="AH529" s="23"/>
      <c r="AI529" s="23"/>
      <c r="AJ529" s="23"/>
      <c r="AK529" s="23"/>
      <c r="AL529" s="23"/>
      <c r="AM529" s="19">
        <f t="shared" si="321"/>
        <v>9000</v>
      </c>
      <c r="AN529" s="26" t="s">
        <v>437</v>
      </c>
      <c r="AO529" s="50">
        <f t="shared" si="308"/>
        <v>0</v>
      </c>
      <c r="AP529" s="50">
        <f t="shared" si="309"/>
        <v>0</v>
      </c>
      <c r="AQ529" s="50">
        <f t="shared" si="310"/>
        <v>0</v>
      </c>
      <c r="AR529" s="50">
        <f t="shared" si="311"/>
        <v>9000</v>
      </c>
      <c r="AS529" s="50">
        <f t="shared" si="312"/>
        <v>0</v>
      </c>
      <c r="AT529" s="50">
        <f t="shared" si="313"/>
        <v>0</v>
      </c>
      <c r="AU529" s="50">
        <f t="shared" si="314"/>
        <v>0</v>
      </c>
      <c r="AV529" s="50">
        <f t="shared" si="315"/>
        <v>0</v>
      </c>
      <c r="AW529" s="50">
        <f t="shared" si="316"/>
        <v>0</v>
      </c>
      <c r="AX529" s="50">
        <f t="shared" si="317"/>
        <v>0</v>
      </c>
      <c r="AY529" s="50">
        <f t="shared" si="318"/>
        <v>0</v>
      </c>
      <c r="AZ529" s="50">
        <f t="shared" si="319"/>
        <v>0</v>
      </c>
      <c r="BA529" s="50">
        <f t="shared" si="306"/>
        <v>9000</v>
      </c>
      <c r="BB529" s="50">
        <f t="shared" si="307"/>
        <v>0</v>
      </c>
    </row>
    <row r="530" spans="2:54" x14ac:dyDescent="0.25">
      <c r="B530" s="14">
        <v>2026</v>
      </c>
      <c r="C530" s="14">
        <v>479</v>
      </c>
      <c r="D530" s="15"/>
      <c r="F530" s="15" t="s">
        <v>58</v>
      </c>
      <c r="G530" s="14" t="e">
        <f>+VLOOKUP(M530,#REF!,5,FALSE)</f>
        <v>#REF!</v>
      </c>
      <c r="H530" s="14" t="e">
        <f>+VLOOKUP(M530,#REF!,7,FALSE)</f>
        <v>#REF!</v>
      </c>
      <c r="M530" s="15" t="str">
        <f t="shared" si="305"/>
        <v>2026EG 2026GGEDESPLIEGUE DE MATERIAL ELECTORAL DE CAPACITACIÓN Y EQUIPOS INFORMÁTICOS ELECTORALES DE CAPACITACIÓN</v>
      </c>
      <c r="N530" s="15" t="s">
        <v>244</v>
      </c>
      <c r="Q530" s="16" t="s">
        <v>8</v>
      </c>
      <c r="R530" s="16" t="s">
        <v>60</v>
      </c>
      <c r="T530" s="14" t="str">
        <f t="shared" si="320"/>
        <v>2.3</v>
      </c>
      <c r="U530" s="17" t="s">
        <v>62</v>
      </c>
      <c r="V530" s="15" t="s">
        <v>511</v>
      </c>
      <c r="X530" s="14" t="s">
        <v>65</v>
      </c>
      <c r="Y530" s="18">
        <v>2</v>
      </c>
      <c r="Z530" s="19">
        <v>4000</v>
      </c>
      <c r="AA530" s="16"/>
      <c r="AB530" s="16">
        <v>30</v>
      </c>
      <c r="AC530" s="16"/>
      <c r="AD530" s="16"/>
      <c r="AE530" s="23"/>
      <c r="AF530" s="23"/>
      <c r="AG530" s="23"/>
      <c r="AH530" s="23"/>
      <c r="AI530" s="23"/>
      <c r="AJ530" s="23"/>
      <c r="AK530" s="23"/>
      <c r="AL530" s="23"/>
      <c r="AM530" s="19">
        <f t="shared" si="321"/>
        <v>8000</v>
      </c>
      <c r="AN530" s="26" t="s">
        <v>437</v>
      </c>
      <c r="AO530" s="50">
        <f t="shared" si="308"/>
        <v>0</v>
      </c>
      <c r="AP530" s="50">
        <f t="shared" si="309"/>
        <v>8000</v>
      </c>
      <c r="AQ530" s="50">
        <f t="shared" si="310"/>
        <v>0</v>
      </c>
      <c r="AR530" s="50">
        <f t="shared" si="311"/>
        <v>0</v>
      </c>
      <c r="AS530" s="50">
        <f t="shared" si="312"/>
        <v>0</v>
      </c>
      <c r="AT530" s="50">
        <f t="shared" si="313"/>
        <v>0</v>
      </c>
      <c r="AU530" s="50">
        <f t="shared" si="314"/>
        <v>0</v>
      </c>
      <c r="AV530" s="50">
        <f t="shared" si="315"/>
        <v>0</v>
      </c>
      <c r="AW530" s="50">
        <f t="shared" si="316"/>
        <v>0</v>
      </c>
      <c r="AX530" s="50">
        <f t="shared" si="317"/>
        <v>0</v>
      </c>
      <c r="AY530" s="50">
        <f t="shared" si="318"/>
        <v>0</v>
      </c>
      <c r="AZ530" s="50">
        <f t="shared" si="319"/>
        <v>0</v>
      </c>
      <c r="BA530" s="50">
        <f t="shared" si="306"/>
        <v>8000</v>
      </c>
      <c r="BB530" s="50">
        <f t="shared" si="307"/>
        <v>0</v>
      </c>
    </row>
    <row r="531" spans="2:54" x14ac:dyDescent="0.25">
      <c r="B531" s="14">
        <v>2026</v>
      </c>
      <c r="C531" s="14">
        <v>479</v>
      </c>
      <c r="D531" s="15"/>
      <c r="F531" s="15" t="s">
        <v>58</v>
      </c>
      <c r="G531" s="14" t="e">
        <f>+VLOOKUP(M531,#REF!,5,FALSE)</f>
        <v>#REF!</v>
      </c>
      <c r="H531" s="14" t="e">
        <f>+VLOOKUP(M531,#REF!,7,FALSE)</f>
        <v>#REF!</v>
      </c>
      <c r="M531" s="15" t="str">
        <f t="shared" si="305"/>
        <v>2026EG 2026GGEDESPLIEGUE DE MATERIAL ELECTORAL PARA SUFRAGIO Y EQUIPOS INFORMÁTICOS ELECTORALES PARA SUFRAGIO</v>
      </c>
      <c r="N531" s="15" t="s">
        <v>213</v>
      </c>
      <c r="Q531" s="16" t="s">
        <v>8</v>
      </c>
      <c r="R531" s="16" t="s">
        <v>60</v>
      </c>
      <c r="T531" s="14" t="str">
        <f t="shared" si="320"/>
        <v>2.3</v>
      </c>
      <c r="U531" s="17" t="s">
        <v>62</v>
      </c>
      <c r="V531" s="15" t="s">
        <v>511</v>
      </c>
      <c r="X531" s="14" t="s">
        <v>65</v>
      </c>
      <c r="Y531" s="18">
        <v>2</v>
      </c>
      <c r="Z531" s="19">
        <v>4000</v>
      </c>
      <c r="AA531" s="16"/>
      <c r="AB531" s="16"/>
      <c r="AC531" s="16">
        <v>30</v>
      </c>
      <c r="AD531" s="16"/>
      <c r="AE531" s="23"/>
      <c r="AF531" s="23"/>
      <c r="AG531" s="23"/>
      <c r="AH531" s="23"/>
      <c r="AI531" s="23"/>
      <c r="AJ531" s="23"/>
      <c r="AK531" s="23"/>
      <c r="AL531" s="23"/>
      <c r="AM531" s="19">
        <f t="shared" si="321"/>
        <v>8000</v>
      </c>
      <c r="AN531" s="26" t="s">
        <v>437</v>
      </c>
      <c r="AO531" s="50">
        <f t="shared" si="308"/>
        <v>0</v>
      </c>
      <c r="AP531" s="50">
        <f t="shared" si="309"/>
        <v>0</v>
      </c>
      <c r="AQ531" s="50">
        <f t="shared" si="310"/>
        <v>8000</v>
      </c>
      <c r="AR531" s="50">
        <f t="shared" si="311"/>
        <v>0</v>
      </c>
      <c r="AS531" s="50">
        <f t="shared" si="312"/>
        <v>0</v>
      </c>
      <c r="AT531" s="50">
        <f t="shared" si="313"/>
        <v>0</v>
      </c>
      <c r="AU531" s="50">
        <f t="shared" si="314"/>
        <v>0</v>
      </c>
      <c r="AV531" s="50">
        <f t="shared" si="315"/>
        <v>0</v>
      </c>
      <c r="AW531" s="50">
        <f t="shared" si="316"/>
        <v>0</v>
      </c>
      <c r="AX531" s="50">
        <f t="shared" si="317"/>
        <v>0</v>
      </c>
      <c r="AY531" s="50">
        <f t="shared" si="318"/>
        <v>0</v>
      </c>
      <c r="AZ531" s="50">
        <f t="shared" si="319"/>
        <v>0</v>
      </c>
      <c r="BA531" s="50">
        <f t="shared" si="306"/>
        <v>8000</v>
      </c>
      <c r="BB531" s="50">
        <f t="shared" si="307"/>
        <v>0</v>
      </c>
    </row>
    <row r="532" spans="2:54" x14ac:dyDescent="0.25">
      <c r="B532" s="14">
        <v>2026</v>
      </c>
      <c r="C532" s="14">
        <v>479</v>
      </c>
      <c r="D532" s="15"/>
      <c r="F532" s="15" t="s">
        <v>58</v>
      </c>
      <c r="G532" s="14" t="e">
        <f>+VLOOKUP(M532,#REF!,5,FALSE)</f>
        <v>#REF!</v>
      </c>
      <c r="H532" s="14" t="e">
        <f>+VLOOKUP(M532,#REF!,7,FALSE)</f>
        <v>#REF!</v>
      </c>
      <c r="M532" s="15" t="str">
        <f t="shared" si="305"/>
        <v>2026EG 2026GGEREPLIEGUE DE MATERIALES ELECTORALES Y EQUIPOS INFORMÁTICOS ELECTORALES Y DE CAPACITACIÓN</v>
      </c>
      <c r="N532" s="15" t="s">
        <v>227</v>
      </c>
      <c r="Q532" s="16" t="s">
        <v>8</v>
      </c>
      <c r="R532" s="16" t="s">
        <v>60</v>
      </c>
      <c r="T532" s="14" t="str">
        <f t="shared" si="320"/>
        <v>2.3</v>
      </c>
      <c r="U532" s="17" t="s">
        <v>62</v>
      </c>
      <c r="V532" s="15" t="s">
        <v>511</v>
      </c>
      <c r="X532" s="14" t="s">
        <v>65</v>
      </c>
      <c r="Y532" s="18">
        <v>2</v>
      </c>
      <c r="Z532" s="19">
        <v>4000</v>
      </c>
      <c r="AA532" s="16"/>
      <c r="AB532" s="16"/>
      <c r="AC532" s="16"/>
      <c r="AD532" s="16">
        <v>30</v>
      </c>
      <c r="AE532" s="23"/>
      <c r="AF532" s="23"/>
      <c r="AG532" s="23"/>
      <c r="AH532" s="23"/>
      <c r="AI532" s="23"/>
      <c r="AJ532" s="23"/>
      <c r="AK532" s="23"/>
      <c r="AL532" s="23"/>
      <c r="AM532" s="19">
        <f t="shared" si="321"/>
        <v>8000</v>
      </c>
      <c r="AN532" s="26" t="s">
        <v>437</v>
      </c>
      <c r="AO532" s="50">
        <f t="shared" si="308"/>
        <v>0</v>
      </c>
      <c r="AP532" s="50">
        <f t="shared" si="309"/>
        <v>0</v>
      </c>
      <c r="AQ532" s="50">
        <f t="shared" si="310"/>
        <v>0</v>
      </c>
      <c r="AR532" s="50">
        <f t="shared" si="311"/>
        <v>8000</v>
      </c>
      <c r="AS532" s="50">
        <f t="shared" si="312"/>
        <v>0</v>
      </c>
      <c r="AT532" s="50">
        <f t="shared" si="313"/>
        <v>0</v>
      </c>
      <c r="AU532" s="50">
        <f t="shared" si="314"/>
        <v>0</v>
      </c>
      <c r="AV532" s="50">
        <f t="shared" si="315"/>
        <v>0</v>
      </c>
      <c r="AW532" s="50">
        <f t="shared" si="316"/>
        <v>0</v>
      </c>
      <c r="AX532" s="50">
        <f t="shared" si="317"/>
        <v>0</v>
      </c>
      <c r="AY532" s="50">
        <f t="shared" si="318"/>
        <v>0</v>
      </c>
      <c r="AZ532" s="50">
        <f t="shared" si="319"/>
        <v>0</v>
      </c>
      <c r="BA532" s="50">
        <f t="shared" si="306"/>
        <v>8000</v>
      </c>
      <c r="BB532" s="50">
        <f t="shared" si="307"/>
        <v>0</v>
      </c>
    </row>
    <row r="533" spans="2:54" x14ac:dyDescent="0.25">
      <c r="B533" s="14">
        <v>2026</v>
      </c>
      <c r="C533" s="14">
        <v>479</v>
      </c>
      <c r="D533" s="15"/>
      <c r="F533" s="15" t="s">
        <v>58</v>
      </c>
      <c r="G533" s="14" t="e">
        <f>+VLOOKUP(M533,#REF!,5,FALSE)</f>
        <v>#REF!</v>
      </c>
      <c r="H533" s="14" t="e">
        <f>+VLOOKUP(M533,#REF!,7,FALSE)</f>
        <v>#REF!</v>
      </c>
      <c r="M533" s="15" t="str">
        <f t="shared" si="305"/>
        <v>2026EG 2026GGEDESPLIEGUE DE MATERIAL ELECTORAL DE CAPACITACIÓN Y EQUIPOS INFORMÁTICOS ELECTORALES DE CAPACITACIÓN</v>
      </c>
      <c r="N533" s="15" t="s">
        <v>244</v>
      </c>
      <c r="Q533" s="16" t="s">
        <v>8</v>
      </c>
      <c r="R533" s="16" t="s">
        <v>60</v>
      </c>
      <c r="T533" s="14" t="str">
        <f t="shared" si="320"/>
        <v>2.3</v>
      </c>
      <c r="U533" s="17" t="s">
        <v>62</v>
      </c>
      <c r="V533" s="15" t="s">
        <v>512</v>
      </c>
      <c r="X533" s="14" t="s">
        <v>65</v>
      </c>
      <c r="Y533" s="18">
        <v>2</v>
      </c>
      <c r="Z533" s="19">
        <v>4500</v>
      </c>
      <c r="AA533" s="16">
        <v>30</v>
      </c>
      <c r="AB533" s="16">
        <v>30</v>
      </c>
      <c r="AC533" s="16"/>
      <c r="AD533" s="16"/>
      <c r="AE533" s="23"/>
      <c r="AF533" s="23"/>
      <c r="AG533" s="23"/>
      <c r="AH533" s="23"/>
      <c r="AI533" s="23"/>
      <c r="AJ533" s="23"/>
      <c r="AK533" s="23"/>
      <c r="AL533" s="23"/>
      <c r="AM533" s="19">
        <f t="shared" si="321"/>
        <v>18000</v>
      </c>
      <c r="AN533" s="26" t="s">
        <v>437</v>
      </c>
      <c r="AO533" s="50">
        <f t="shared" si="308"/>
        <v>9000</v>
      </c>
      <c r="AP533" s="50">
        <f t="shared" si="309"/>
        <v>9000</v>
      </c>
      <c r="AQ533" s="50">
        <f t="shared" si="310"/>
        <v>0</v>
      </c>
      <c r="AR533" s="50">
        <f t="shared" si="311"/>
        <v>0</v>
      </c>
      <c r="AS533" s="50">
        <f t="shared" si="312"/>
        <v>0</v>
      </c>
      <c r="AT533" s="50">
        <f t="shared" si="313"/>
        <v>0</v>
      </c>
      <c r="AU533" s="50">
        <f t="shared" si="314"/>
        <v>0</v>
      </c>
      <c r="AV533" s="50">
        <f t="shared" si="315"/>
        <v>0</v>
      </c>
      <c r="AW533" s="50">
        <f t="shared" si="316"/>
        <v>0</v>
      </c>
      <c r="AX533" s="50">
        <f t="shared" si="317"/>
        <v>0</v>
      </c>
      <c r="AY533" s="50">
        <f t="shared" si="318"/>
        <v>0</v>
      </c>
      <c r="AZ533" s="50">
        <f t="shared" si="319"/>
        <v>0</v>
      </c>
      <c r="BA533" s="50">
        <f t="shared" si="306"/>
        <v>18000</v>
      </c>
      <c r="BB533" s="50">
        <f t="shared" si="307"/>
        <v>0</v>
      </c>
    </row>
    <row r="534" spans="2:54" x14ac:dyDescent="0.25">
      <c r="B534" s="14">
        <v>2026</v>
      </c>
      <c r="C534" s="14">
        <v>479</v>
      </c>
      <c r="D534" s="15"/>
      <c r="F534" s="15" t="s">
        <v>58</v>
      </c>
      <c r="G534" s="14" t="e">
        <f>+VLOOKUP(M534,#REF!,5,FALSE)</f>
        <v>#REF!</v>
      </c>
      <c r="H534" s="14" t="e">
        <f>+VLOOKUP(M534,#REF!,7,FALSE)</f>
        <v>#REF!</v>
      </c>
      <c r="M534" s="15" t="str">
        <f t="shared" si="305"/>
        <v>2026EG 2026GGEDESPLIEGUE DE MATERIAL ELECTORAL PARA SUFRAGIO Y EQUIPOS INFORMÁTICOS ELECTORALES PARA SUFRAGIO</v>
      </c>
      <c r="N534" s="15" t="s">
        <v>213</v>
      </c>
      <c r="Q534" s="16" t="s">
        <v>8</v>
      </c>
      <c r="R534" s="16" t="s">
        <v>60</v>
      </c>
      <c r="T534" s="14" t="str">
        <f t="shared" si="320"/>
        <v>2.3</v>
      </c>
      <c r="U534" s="17" t="s">
        <v>62</v>
      </c>
      <c r="V534" s="15" t="s">
        <v>512</v>
      </c>
      <c r="X534" s="14" t="s">
        <v>65</v>
      </c>
      <c r="Y534" s="18">
        <v>2</v>
      </c>
      <c r="Z534" s="19">
        <v>4500</v>
      </c>
      <c r="AA534" s="16"/>
      <c r="AB534" s="16"/>
      <c r="AC534" s="16">
        <v>30</v>
      </c>
      <c r="AD534" s="16"/>
      <c r="AE534" s="23"/>
      <c r="AF534" s="23"/>
      <c r="AG534" s="23"/>
      <c r="AH534" s="23"/>
      <c r="AI534" s="23"/>
      <c r="AJ534" s="23"/>
      <c r="AK534" s="23"/>
      <c r="AL534" s="23"/>
      <c r="AM534" s="19">
        <f t="shared" si="321"/>
        <v>9000</v>
      </c>
      <c r="AN534" s="26" t="s">
        <v>437</v>
      </c>
      <c r="AO534" s="50">
        <f t="shared" si="308"/>
        <v>0</v>
      </c>
      <c r="AP534" s="50">
        <f t="shared" si="309"/>
        <v>0</v>
      </c>
      <c r="AQ534" s="50">
        <f t="shared" si="310"/>
        <v>9000</v>
      </c>
      <c r="AR534" s="50">
        <f t="shared" si="311"/>
        <v>0</v>
      </c>
      <c r="AS534" s="50">
        <f t="shared" si="312"/>
        <v>0</v>
      </c>
      <c r="AT534" s="50">
        <f t="shared" si="313"/>
        <v>0</v>
      </c>
      <c r="AU534" s="50">
        <f t="shared" si="314"/>
        <v>0</v>
      </c>
      <c r="AV534" s="50">
        <f t="shared" si="315"/>
        <v>0</v>
      </c>
      <c r="AW534" s="50">
        <f t="shared" si="316"/>
        <v>0</v>
      </c>
      <c r="AX534" s="50">
        <f t="shared" si="317"/>
        <v>0</v>
      </c>
      <c r="AY534" s="50">
        <f t="shared" si="318"/>
        <v>0</v>
      </c>
      <c r="AZ534" s="50">
        <f t="shared" si="319"/>
        <v>0</v>
      </c>
      <c r="BA534" s="50">
        <f t="shared" si="306"/>
        <v>9000</v>
      </c>
      <c r="BB534" s="50">
        <f t="shared" si="307"/>
        <v>0</v>
      </c>
    </row>
    <row r="535" spans="2:54" x14ac:dyDescent="0.25">
      <c r="B535" s="14">
        <v>2026</v>
      </c>
      <c r="C535" s="14">
        <v>479</v>
      </c>
      <c r="D535" s="15"/>
      <c r="F535" s="15" t="s">
        <v>58</v>
      </c>
      <c r="G535" s="14" t="e">
        <f>+VLOOKUP(M535,#REF!,5,FALSE)</f>
        <v>#REF!</v>
      </c>
      <c r="H535" s="14" t="e">
        <f>+VLOOKUP(M535,#REF!,7,FALSE)</f>
        <v>#REF!</v>
      </c>
      <c r="M535" s="15" t="str">
        <f t="shared" si="305"/>
        <v>2026EG 2026GGEREPLIEGUE DE MATERIALES ELECTORALES Y EQUIPOS INFORMÁTICOS ELECTORALES Y DE CAPACITACIÓN</v>
      </c>
      <c r="N535" s="15" t="s">
        <v>227</v>
      </c>
      <c r="Q535" s="16" t="s">
        <v>8</v>
      </c>
      <c r="R535" s="16" t="s">
        <v>60</v>
      </c>
      <c r="T535" s="14" t="str">
        <f t="shared" si="320"/>
        <v>2.3</v>
      </c>
      <c r="U535" s="17" t="s">
        <v>62</v>
      </c>
      <c r="V535" s="15" t="s">
        <v>512</v>
      </c>
      <c r="X535" s="14" t="s">
        <v>65</v>
      </c>
      <c r="Y535" s="18">
        <v>2</v>
      </c>
      <c r="Z535" s="19">
        <v>4500</v>
      </c>
      <c r="AA535" s="16"/>
      <c r="AB535" s="16"/>
      <c r="AC535" s="16"/>
      <c r="AD535" s="16">
        <v>30</v>
      </c>
      <c r="AE535" s="23"/>
      <c r="AF535" s="23"/>
      <c r="AG535" s="23"/>
      <c r="AH535" s="23"/>
      <c r="AI535" s="23"/>
      <c r="AJ535" s="23"/>
      <c r="AK535" s="23"/>
      <c r="AL535" s="23"/>
      <c r="AM535" s="19">
        <f t="shared" si="321"/>
        <v>9000</v>
      </c>
      <c r="AN535" s="26" t="s">
        <v>437</v>
      </c>
      <c r="AO535" s="50">
        <f t="shared" si="308"/>
        <v>0</v>
      </c>
      <c r="AP535" s="50">
        <f t="shared" si="309"/>
        <v>0</v>
      </c>
      <c r="AQ535" s="50">
        <f t="shared" si="310"/>
        <v>0</v>
      </c>
      <c r="AR535" s="50">
        <f t="shared" si="311"/>
        <v>9000</v>
      </c>
      <c r="AS535" s="50">
        <f t="shared" si="312"/>
        <v>0</v>
      </c>
      <c r="AT535" s="50">
        <f t="shared" si="313"/>
        <v>0</v>
      </c>
      <c r="AU535" s="50">
        <f t="shared" si="314"/>
        <v>0</v>
      </c>
      <c r="AV535" s="50">
        <f t="shared" si="315"/>
        <v>0</v>
      </c>
      <c r="AW535" s="50">
        <f t="shared" si="316"/>
        <v>0</v>
      </c>
      <c r="AX535" s="50">
        <f t="shared" si="317"/>
        <v>0</v>
      </c>
      <c r="AY535" s="50">
        <f t="shared" si="318"/>
        <v>0</v>
      </c>
      <c r="AZ535" s="50">
        <f t="shared" si="319"/>
        <v>0</v>
      </c>
      <c r="BA535" s="50">
        <f t="shared" si="306"/>
        <v>9000</v>
      </c>
      <c r="BB535" s="50">
        <f t="shared" si="307"/>
        <v>0</v>
      </c>
    </row>
    <row r="536" spans="2:54" x14ac:dyDescent="0.25">
      <c r="B536" s="14">
        <v>2026</v>
      </c>
      <c r="C536" s="14">
        <v>479</v>
      </c>
      <c r="D536" s="15"/>
      <c r="F536" s="15" t="s">
        <v>58</v>
      </c>
      <c r="G536" s="14" t="e">
        <f>+VLOOKUP(M536,#REF!,5,FALSE)</f>
        <v>#REF!</v>
      </c>
      <c r="H536" s="14" t="e">
        <f>+VLOOKUP(M536,#REF!,7,FALSE)</f>
        <v>#REF!</v>
      </c>
      <c r="M536" s="15" t="str">
        <f t="shared" si="305"/>
        <v>2026EG 2026GGEDESPLIEGUE DE MATERIAL ELECTORAL DE CAPACITACIÓN Y EQUIPOS INFORMÁTICOS ELECTORALES DE CAPACITACIÓN</v>
      </c>
      <c r="N536" s="15" t="s">
        <v>244</v>
      </c>
      <c r="Q536" s="16" t="s">
        <v>8</v>
      </c>
      <c r="R536" s="16" t="s">
        <v>60</v>
      </c>
      <c r="T536" s="14" t="str">
        <f t="shared" si="320"/>
        <v>2.3</v>
      </c>
      <c r="U536" s="17" t="s">
        <v>62</v>
      </c>
      <c r="V536" s="15" t="s">
        <v>513</v>
      </c>
      <c r="X536" s="14" t="s">
        <v>65</v>
      </c>
      <c r="Y536" s="18">
        <v>2</v>
      </c>
      <c r="Z536" s="19">
        <v>4500</v>
      </c>
      <c r="AA536" s="16">
        <v>30</v>
      </c>
      <c r="AB536" s="16"/>
      <c r="AC536" s="16"/>
      <c r="AD536" s="16"/>
      <c r="AE536" s="23"/>
      <c r="AF536" s="23"/>
      <c r="AG536" s="23"/>
      <c r="AH536" s="23"/>
      <c r="AI536" s="23"/>
      <c r="AJ536" s="23"/>
      <c r="AK536" s="23"/>
      <c r="AL536" s="23"/>
      <c r="AM536" s="19">
        <f t="shared" si="321"/>
        <v>9000</v>
      </c>
      <c r="AN536" s="26" t="s">
        <v>437</v>
      </c>
      <c r="AO536" s="50">
        <f t="shared" si="308"/>
        <v>9000</v>
      </c>
      <c r="AP536" s="50">
        <f t="shared" si="309"/>
        <v>0</v>
      </c>
      <c r="AQ536" s="50">
        <f t="shared" si="310"/>
        <v>0</v>
      </c>
      <c r="AR536" s="50">
        <f t="shared" si="311"/>
        <v>0</v>
      </c>
      <c r="AS536" s="50">
        <f t="shared" si="312"/>
        <v>0</v>
      </c>
      <c r="AT536" s="50">
        <f t="shared" si="313"/>
        <v>0</v>
      </c>
      <c r="AU536" s="50">
        <f t="shared" si="314"/>
        <v>0</v>
      </c>
      <c r="AV536" s="50">
        <f t="shared" si="315"/>
        <v>0</v>
      </c>
      <c r="AW536" s="50">
        <f t="shared" si="316"/>
        <v>0</v>
      </c>
      <c r="AX536" s="50">
        <f t="shared" si="317"/>
        <v>0</v>
      </c>
      <c r="AY536" s="50">
        <f t="shared" si="318"/>
        <v>0</v>
      </c>
      <c r="AZ536" s="50">
        <f t="shared" si="319"/>
        <v>0</v>
      </c>
      <c r="BA536" s="50">
        <f t="shared" si="306"/>
        <v>9000</v>
      </c>
      <c r="BB536" s="50">
        <f t="shared" si="307"/>
        <v>0</v>
      </c>
    </row>
    <row r="537" spans="2:54" x14ac:dyDescent="0.25">
      <c r="B537" s="14">
        <v>2026</v>
      </c>
      <c r="C537" s="14">
        <v>479</v>
      </c>
      <c r="D537" s="15"/>
      <c r="F537" s="15" t="s">
        <v>58</v>
      </c>
      <c r="G537" s="14" t="e">
        <f>+VLOOKUP(M537,#REF!,5,FALSE)</f>
        <v>#REF!</v>
      </c>
      <c r="H537" s="14" t="e">
        <f>+VLOOKUP(M537,#REF!,7,FALSE)</f>
        <v>#REF!</v>
      </c>
      <c r="M537" s="15" t="str">
        <f t="shared" si="305"/>
        <v>2026EG 2026GGEDESPLIEGUE DE MATERIAL ELECTORAL DE CAPACITACIÓN Y EQUIPOS INFORMÁTICOS ELECTORALES DE CAPACITACIÓN</v>
      </c>
      <c r="N537" s="15" t="s">
        <v>244</v>
      </c>
      <c r="Q537" s="16" t="s">
        <v>8</v>
      </c>
      <c r="R537" s="16" t="s">
        <v>60</v>
      </c>
      <c r="T537" s="14" t="str">
        <f t="shared" si="320"/>
        <v>2.3</v>
      </c>
      <c r="U537" s="17" t="s">
        <v>62</v>
      </c>
      <c r="V537" s="15" t="s">
        <v>513</v>
      </c>
      <c r="X537" s="14" t="s">
        <v>65</v>
      </c>
      <c r="Y537" s="18">
        <v>4</v>
      </c>
      <c r="Z537" s="19">
        <v>4500</v>
      </c>
      <c r="AA537" s="16"/>
      <c r="AB537" s="16">
        <v>30</v>
      </c>
      <c r="AC537" s="16"/>
      <c r="AD537" s="16"/>
      <c r="AE537" s="23"/>
      <c r="AF537" s="23"/>
      <c r="AG537" s="23"/>
      <c r="AH537" s="23"/>
      <c r="AI537" s="23"/>
      <c r="AJ537" s="23"/>
      <c r="AK537" s="23"/>
      <c r="AL537" s="23"/>
      <c r="AM537" s="19">
        <f t="shared" si="321"/>
        <v>18000</v>
      </c>
      <c r="AN537" s="26" t="s">
        <v>437</v>
      </c>
      <c r="AO537" s="50">
        <f t="shared" si="308"/>
        <v>0</v>
      </c>
      <c r="AP537" s="50">
        <f t="shared" si="309"/>
        <v>18000</v>
      </c>
      <c r="AQ537" s="50">
        <f t="shared" si="310"/>
        <v>0</v>
      </c>
      <c r="AR537" s="50">
        <f t="shared" si="311"/>
        <v>0</v>
      </c>
      <c r="AS537" s="50">
        <f t="shared" si="312"/>
        <v>0</v>
      </c>
      <c r="AT537" s="50">
        <f t="shared" si="313"/>
        <v>0</v>
      </c>
      <c r="AU537" s="50">
        <f t="shared" si="314"/>
        <v>0</v>
      </c>
      <c r="AV537" s="50">
        <f t="shared" si="315"/>
        <v>0</v>
      </c>
      <c r="AW537" s="50">
        <f t="shared" si="316"/>
        <v>0</v>
      </c>
      <c r="AX537" s="50">
        <f t="shared" si="317"/>
        <v>0</v>
      </c>
      <c r="AY537" s="50">
        <f t="shared" si="318"/>
        <v>0</v>
      </c>
      <c r="AZ537" s="50">
        <f t="shared" si="319"/>
        <v>0</v>
      </c>
      <c r="BA537" s="50">
        <f t="shared" si="306"/>
        <v>18000</v>
      </c>
      <c r="BB537" s="50">
        <f t="shared" si="307"/>
        <v>0</v>
      </c>
    </row>
    <row r="538" spans="2:54" x14ac:dyDescent="0.25">
      <c r="B538" s="14">
        <v>2026</v>
      </c>
      <c r="C538" s="14">
        <v>479</v>
      </c>
      <c r="D538" s="15"/>
      <c r="F538" s="15" t="s">
        <v>58</v>
      </c>
      <c r="G538" s="14" t="e">
        <f>+VLOOKUP(M538,#REF!,5,FALSE)</f>
        <v>#REF!</v>
      </c>
      <c r="H538" s="14" t="e">
        <f>+VLOOKUP(M538,#REF!,7,FALSE)</f>
        <v>#REF!</v>
      </c>
      <c r="M538" s="15" t="str">
        <f t="shared" si="305"/>
        <v>2026EG 2026GGEDESPLIEGUE DE MATERIAL ELECTORAL PARA SUFRAGIO Y EQUIPOS INFORMÁTICOS ELECTORALES PARA SUFRAGIO</v>
      </c>
      <c r="N538" s="15" t="s">
        <v>213</v>
      </c>
      <c r="Q538" s="16" t="s">
        <v>8</v>
      </c>
      <c r="R538" s="16" t="s">
        <v>60</v>
      </c>
      <c r="T538" s="14" t="str">
        <f t="shared" si="320"/>
        <v>2.3</v>
      </c>
      <c r="U538" s="17" t="s">
        <v>62</v>
      </c>
      <c r="V538" s="15" t="s">
        <v>513</v>
      </c>
      <c r="X538" s="14" t="s">
        <v>65</v>
      </c>
      <c r="Y538" s="18">
        <v>9</v>
      </c>
      <c r="Z538" s="19">
        <v>4500</v>
      </c>
      <c r="AA538" s="16"/>
      <c r="AB538" s="16"/>
      <c r="AC538" s="16">
        <v>30</v>
      </c>
      <c r="AD538" s="16"/>
      <c r="AE538" s="23"/>
      <c r="AF538" s="23"/>
      <c r="AG538" s="23"/>
      <c r="AH538" s="23"/>
      <c r="AI538" s="23"/>
      <c r="AJ538" s="23"/>
      <c r="AK538" s="23"/>
      <c r="AL538" s="23"/>
      <c r="AM538" s="19">
        <f t="shared" si="321"/>
        <v>40500</v>
      </c>
      <c r="AN538" s="26" t="s">
        <v>437</v>
      </c>
      <c r="AO538" s="50">
        <f t="shared" si="308"/>
        <v>0</v>
      </c>
      <c r="AP538" s="50">
        <f t="shared" si="309"/>
        <v>0</v>
      </c>
      <c r="AQ538" s="50">
        <f t="shared" si="310"/>
        <v>40500</v>
      </c>
      <c r="AR538" s="50">
        <f t="shared" si="311"/>
        <v>0</v>
      </c>
      <c r="AS538" s="50">
        <f t="shared" si="312"/>
        <v>0</v>
      </c>
      <c r="AT538" s="50">
        <f t="shared" si="313"/>
        <v>0</v>
      </c>
      <c r="AU538" s="50">
        <f t="shared" si="314"/>
        <v>0</v>
      </c>
      <c r="AV538" s="50">
        <f t="shared" si="315"/>
        <v>0</v>
      </c>
      <c r="AW538" s="50">
        <f t="shared" si="316"/>
        <v>0</v>
      </c>
      <c r="AX538" s="50">
        <f t="shared" si="317"/>
        <v>0</v>
      </c>
      <c r="AY538" s="50">
        <f t="shared" si="318"/>
        <v>0</v>
      </c>
      <c r="AZ538" s="50">
        <f t="shared" si="319"/>
        <v>0</v>
      </c>
      <c r="BA538" s="50">
        <f t="shared" si="306"/>
        <v>40500</v>
      </c>
      <c r="BB538" s="50">
        <f t="shared" si="307"/>
        <v>0</v>
      </c>
    </row>
    <row r="539" spans="2:54" x14ac:dyDescent="0.25">
      <c r="B539" s="14">
        <v>2026</v>
      </c>
      <c r="C539" s="14">
        <v>479</v>
      </c>
      <c r="D539" s="15"/>
      <c r="F539" s="15" t="s">
        <v>58</v>
      </c>
      <c r="G539" s="14" t="e">
        <f>+VLOOKUP(M539,#REF!,5,FALSE)</f>
        <v>#REF!</v>
      </c>
      <c r="H539" s="14" t="e">
        <f>+VLOOKUP(M539,#REF!,7,FALSE)</f>
        <v>#REF!</v>
      </c>
      <c r="M539" s="15" t="str">
        <f t="shared" si="305"/>
        <v>2026EG 2026GGEREPLIEGUE DE MATERIALES ELECTORALES Y EQUIPOS INFORMÁTICOS ELECTORALES Y DE CAPACITACIÓN</v>
      </c>
      <c r="N539" s="15" t="s">
        <v>227</v>
      </c>
      <c r="Q539" s="16" t="s">
        <v>8</v>
      </c>
      <c r="R539" s="16" t="s">
        <v>60</v>
      </c>
      <c r="T539" s="14" t="str">
        <f t="shared" si="320"/>
        <v>2.3</v>
      </c>
      <c r="U539" s="17" t="s">
        <v>62</v>
      </c>
      <c r="V539" s="15" t="s">
        <v>513</v>
      </c>
      <c r="X539" s="14" t="s">
        <v>65</v>
      </c>
      <c r="Y539" s="18">
        <v>9</v>
      </c>
      <c r="Z539" s="19">
        <v>4500</v>
      </c>
      <c r="AA539" s="16"/>
      <c r="AB539" s="16"/>
      <c r="AC539" s="16"/>
      <c r="AD539" s="16">
        <v>30</v>
      </c>
      <c r="AE539" s="23"/>
      <c r="AF539" s="23"/>
      <c r="AG539" s="23"/>
      <c r="AH539" s="23"/>
      <c r="AI539" s="23"/>
      <c r="AJ539" s="23"/>
      <c r="AK539" s="23"/>
      <c r="AL539" s="23"/>
      <c r="AM539" s="19">
        <f t="shared" si="321"/>
        <v>40500</v>
      </c>
      <c r="AN539" s="26" t="s">
        <v>437</v>
      </c>
      <c r="AO539" s="50">
        <f t="shared" si="308"/>
        <v>0</v>
      </c>
      <c r="AP539" s="50">
        <f t="shared" si="309"/>
        <v>0</v>
      </c>
      <c r="AQ539" s="50">
        <f t="shared" si="310"/>
        <v>0</v>
      </c>
      <c r="AR539" s="50">
        <f t="shared" si="311"/>
        <v>40500</v>
      </c>
      <c r="AS539" s="50">
        <f t="shared" si="312"/>
        <v>0</v>
      </c>
      <c r="AT539" s="50">
        <f t="shared" si="313"/>
        <v>0</v>
      </c>
      <c r="AU539" s="50">
        <f t="shared" si="314"/>
        <v>0</v>
      </c>
      <c r="AV539" s="50">
        <f t="shared" si="315"/>
        <v>0</v>
      </c>
      <c r="AW539" s="50">
        <f t="shared" si="316"/>
        <v>0</v>
      </c>
      <c r="AX539" s="50">
        <f t="shared" si="317"/>
        <v>0</v>
      </c>
      <c r="AY539" s="50">
        <f t="shared" si="318"/>
        <v>0</v>
      </c>
      <c r="AZ539" s="50">
        <f t="shared" si="319"/>
        <v>0</v>
      </c>
      <c r="BA539" s="50">
        <f t="shared" si="306"/>
        <v>40500</v>
      </c>
      <c r="BB539" s="50">
        <f t="shared" si="307"/>
        <v>0</v>
      </c>
    </row>
    <row r="540" spans="2:54" x14ac:dyDescent="0.25">
      <c r="B540" s="14">
        <v>2026</v>
      </c>
      <c r="C540" s="14">
        <v>479</v>
      </c>
      <c r="D540" s="15"/>
      <c r="F540" s="15" t="s">
        <v>58</v>
      </c>
      <c r="G540" s="14" t="e">
        <f>+VLOOKUP(M540,#REF!,5,FALSE)</f>
        <v>#REF!</v>
      </c>
      <c r="H540" s="14" t="e">
        <f>+VLOOKUP(M540,#REF!,7,FALSE)</f>
        <v>#REF!</v>
      </c>
      <c r="M540" s="15" t="str">
        <f t="shared" si="305"/>
        <v>2026EG 2026GGEDESPLIEGUE DE MATERIAL ELECTORAL DE CAPACITACIÓN Y EQUIPOS INFORMÁTICOS ELECTORALES DE CAPACITACIÓN</v>
      </c>
      <c r="N540" s="15" t="s">
        <v>244</v>
      </c>
      <c r="Q540" s="16" t="s">
        <v>8</v>
      </c>
      <c r="R540" s="16" t="s">
        <v>60</v>
      </c>
      <c r="T540" s="14" t="str">
        <f t="shared" si="320"/>
        <v>2.3</v>
      </c>
      <c r="U540" s="17" t="s">
        <v>62</v>
      </c>
      <c r="V540" s="15" t="s">
        <v>514</v>
      </c>
      <c r="X540" s="14" t="s">
        <v>65</v>
      </c>
      <c r="Y540" s="18">
        <v>1</v>
      </c>
      <c r="Z540" s="19">
        <v>2500</v>
      </c>
      <c r="AA540" s="16">
        <v>30</v>
      </c>
      <c r="AB540" s="16"/>
      <c r="AC540" s="16"/>
      <c r="AD540" s="16"/>
      <c r="AE540" s="23"/>
      <c r="AF540" s="23"/>
      <c r="AG540" s="23"/>
      <c r="AH540" s="23"/>
      <c r="AI540" s="23"/>
      <c r="AJ540" s="23"/>
      <c r="AK540" s="23"/>
      <c r="AL540" s="23"/>
      <c r="AM540" s="19">
        <f t="shared" si="321"/>
        <v>2500</v>
      </c>
      <c r="AN540" s="26" t="s">
        <v>437</v>
      </c>
      <c r="AO540" s="50">
        <f t="shared" si="308"/>
        <v>2500</v>
      </c>
      <c r="AP540" s="50">
        <f t="shared" si="309"/>
        <v>0</v>
      </c>
      <c r="AQ540" s="50">
        <f t="shared" si="310"/>
        <v>0</v>
      </c>
      <c r="AR540" s="50">
        <f t="shared" si="311"/>
        <v>0</v>
      </c>
      <c r="AS540" s="50">
        <f t="shared" si="312"/>
        <v>0</v>
      </c>
      <c r="AT540" s="50">
        <f t="shared" si="313"/>
        <v>0</v>
      </c>
      <c r="AU540" s="50">
        <f t="shared" si="314"/>
        <v>0</v>
      </c>
      <c r="AV540" s="50">
        <f t="shared" si="315"/>
        <v>0</v>
      </c>
      <c r="AW540" s="50">
        <f t="shared" si="316"/>
        <v>0</v>
      </c>
      <c r="AX540" s="50">
        <f t="shared" si="317"/>
        <v>0</v>
      </c>
      <c r="AY540" s="50">
        <f t="shared" si="318"/>
        <v>0</v>
      </c>
      <c r="AZ540" s="50">
        <f t="shared" si="319"/>
        <v>0</v>
      </c>
      <c r="BA540" s="50">
        <f t="shared" si="306"/>
        <v>2500</v>
      </c>
      <c r="BB540" s="50">
        <f t="shared" si="307"/>
        <v>0</v>
      </c>
    </row>
    <row r="541" spans="2:54" x14ac:dyDescent="0.25">
      <c r="B541" s="14">
        <v>2026</v>
      </c>
      <c r="C541" s="14">
        <v>479</v>
      </c>
      <c r="D541" s="15"/>
      <c r="F541" s="15" t="s">
        <v>58</v>
      </c>
      <c r="G541" s="14" t="e">
        <f>+VLOOKUP(M541,#REF!,5,FALSE)</f>
        <v>#REF!</v>
      </c>
      <c r="H541" s="14" t="e">
        <f>+VLOOKUP(M541,#REF!,7,FALSE)</f>
        <v>#REF!</v>
      </c>
      <c r="M541" s="15" t="str">
        <f t="shared" si="305"/>
        <v>2026EG 2026GGEDESPLIEGUE DE MATERIAL ELECTORAL DE CAPACITACIÓN Y EQUIPOS INFORMÁTICOS ELECTORALES DE CAPACITACIÓN</v>
      </c>
      <c r="N541" s="15" t="s">
        <v>244</v>
      </c>
      <c r="Q541" s="16" t="s">
        <v>8</v>
      </c>
      <c r="R541" s="16" t="s">
        <v>60</v>
      </c>
      <c r="T541" s="14" t="str">
        <f t="shared" si="320"/>
        <v>2.3</v>
      </c>
      <c r="U541" s="17" t="s">
        <v>62</v>
      </c>
      <c r="V541" s="15" t="s">
        <v>514</v>
      </c>
      <c r="X541" s="14" t="s">
        <v>65</v>
      </c>
      <c r="Y541" s="18">
        <v>4</v>
      </c>
      <c r="Z541" s="19">
        <v>2500</v>
      </c>
      <c r="AA541" s="16"/>
      <c r="AB541" s="16">
        <v>30</v>
      </c>
      <c r="AC541" s="16"/>
      <c r="AD541" s="16"/>
      <c r="AE541" s="23"/>
      <c r="AF541" s="23"/>
      <c r="AG541" s="23"/>
      <c r="AH541" s="23"/>
      <c r="AI541" s="23"/>
      <c r="AJ541" s="23"/>
      <c r="AK541" s="23"/>
      <c r="AL541" s="23"/>
      <c r="AM541" s="19">
        <f t="shared" si="321"/>
        <v>10000</v>
      </c>
      <c r="AN541" s="26" t="s">
        <v>437</v>
      </c>
      <c r="AO541" s="50">
        <f t="shared" si="308"/>
        <v>0</v>
      </c>
      <c r="AP541" s="50">
        <f t="shared" si="309"/>
        <v>10000</v>
      </c>
      <c r="AQ541" s="50">
        <f t="shared" si="310"/>
        <v>0</v>
      </c>
      <c r="AR541" s="50">
        <f t="shared" si="311"/>
        <v>0</v>
      </c>
      <c r="AS541" s="50">
        <f t="shared" si="312"/>
        <v>0</v>
      </c>
      <c r="AT541" s="50">
        <f t="shared" si="313"/>
        <v>0</v>
      </c>
      <c r="AU541" s="50">
        <f t="shared" si="314"/>
        <v>0</v>
      </c>
      <c r="AV541" s="50">
        <f t="shared" si="315"/>
        <v>0</v>
      </c>
      <c r="AW541" s="50">
        <f t="shared" si="316"/>
        <v>0</v>
      </c>
      <c r="AX541" s="50">
        <f t="shared" si="317"/>
        <v>0</v>
      </c>
      <c r="AY541" s="50">
        <f t="shared" si="318"/>
        <v>0</v>
      </c>
      <c r="AZ541" s="50">
        <f t="shared" si="319"/>
        <v>0</v>
      </c>
      <c r="BA541" s="50">
        <f t="shared" si="306"/>
        <v>10000</v>
      </c>
      <c r="BB541" s="50">
        <f t="shared" si="307"/>
        <v>0</v>
      </c>
    </row>
    <row r="542" spans="2:54" x14ac:dyDescent="0.25">
      <c r="B542" s="14">
        <v>2026</v>
      </c>
      <c r="C542" s="14">
        <v>479</v>
      </c>
      <c r="D542" s="15"/>
      <c r="F542" s="15" t="s">
        <v>58</v>
      </c>
      <c r="G542" s="14" t="e">
        <f>+VLOOKUP(M542,#REF!,5,FALSE)</f>
        <v>#REF!</v>
      </c>
      <c r="H542" s="14" t="e">
        <f>+VLOOKUP(M542,#REF!,7,FALSE)</f>
        <v>#REF!</v>
      </c>
      <c r="M542" s="15" t="str">
        <f t="shared" si="305"/>
        <v>2026EG 2026GGEDESPLIEGUE DE MATERIAL ELECTORAL PARA SUFRAGIO Y EQUIPOS INFORMÁTICOS ELECTORALES PARA SUFRAGIO</v>
      </c>
      <c r="N542" s="15" t="s">
        <v>213</v>
      </c>
      <c r="Q542" s="16" t="s">
        <v>8</v>
      </c>
      <c r="R542" s="16" t="s">
        <v>60</v>
      </c>
      <c r="T542" s="14" t="str">
        <f t="shared" si="320"/>
        <v>2.3</v>
      </c>
      <c r="U542" s="17" t="s">
        <v>62</v>
      </c>
      <c r="V542" s="15" t="s">
        <v>514</v>
      </c>
      <c r="X542" s="14" t="s">
        <v>65</v>
      </c>
      <c r="Y542" s="18">
        <v>20</v>
      </c>
      <c r="Z542" s="19">
        <v>2500</v>
      </c>
      <c r="AA542" s="16"/>
      <c r="AB542" s="16"/>
      <c r="AC542" s="16">
        <v>30</v>
      </c>
      <c r="AD542" s="16"/>
      <c r="AE542" s="23"/>
      <c r="AF542" s="23"/>
      <c r="AG542" s="23"/>
      <c r="AH542" s="23"/>
      <c r="AI542" s="23"/>
      <c r="AJ542" s="23"/>
      <c r="AK542" s="23"/>
      <c r="AL542" s="23"/>
      <c r="AM542" s="19">
        <f t="shared" si="321"/>
        <v>50000</v>
      </c>
      <c r="AN542" s="26" t="s">
        <v>437</v>
      </c>
      <c r="AO542" s="50">
        <f t="shared" si="308"/>
        <v>0</v>
      </c>
      <c r="AP542" s="50">
        <f t="shared" si="309"/>
        <v>0</v>
      </c>
      <c r="AQ542" s="50">
        <f t="shared" si="310"/>
        <v>50000</v>
      </c>
      <c r="AR542" s="50">
        <f t="shared" si="311"/>
        <v>0</v>
      </c>
      <c r="AS542" s="50">
        <f t="shared" si="312"/>
        <v>0</v>
      </c>
      <c r="AT542" s="50">
        <f t="shared" si="313"/>
        <v>0</v>
      </c>
      <c r="AU542" s="50">
        <f t="shared" si="314"/>
        <v>0</v>
      </c>
      <c r="AV542" s="50">
        <f t="shared" si="315"/>
        <v>0</v>
      </c>
      <c r="AW542" s="50">
        <f t="shared" si="316"/>
        <v>0</v>
      </c>
      <c r="AX542" s="50">
        <f t="shared" si="317"/>
        <v>0</v>
      </c>
      <c r="AY542" s="50">
        <f t="shared" si="318"/>
        <v>0</v>
      </c>
      <c r="AZ542" s="50">
        <f t="shared" si="319"/>
        <v>0</v>
      </c>
      <c r="BA542" s="50">
        <f t="shared" si="306"/>
        <v>50000</v>
      </c>
      <c r="BB542" s="50">
        <f t="shared" si="307"/>
        <v>0</v>
      </c>
    </row>
    <row r="543" spans="2:54" x14ac:dyDescent="0.25">
      <c r="B543" s="14">
        <v>2026</v>
      </c>
      <c r="C543" s="14">
        <v>479</v>
      </c>
      <c r="D543" s="15"/>
      <c r="F543" s="15" t="s">
        <v>58</v>
      </c>
      <c r="G543" s="14" t="e">
        <f>+VLOOKUP(M543,#REF!,5,FALSE)</f>
        <v>#REF!</v>
      </c>
      <c r="H543" s="14" t="e">
        <f>+VLOOKUP(M543,#REF!,7,FALSE)</f>
        <v>#REF!</v>
      </c>
      <c r="M543" s="15" t="str">
        <f t="shared" si="305"/>
        <v>2026EG 2026GGEREPLIEGUE DE MATERIALES ELECTORALES Y EQUIPOS INFORMÁTICOS ELECTORALES Y DE CAPACITACIÓN</v>
      </c>
      <c r="N543" s="15" t="s">
        <v>227</v>
      </c>
      <c r="Q543" s="16" t="s">
        <v>8</v>
      </c>
      <c r="R543" s="16" t="s">
        <v>60</v>
      </c>
      <c r="T543" s="14" t="str">
        <f t="shared" si="320"/>
        <v>2.3</v>
      </c>
      <c r="U543" s="17" t="s">
        <v>62</v>
      </c>
      <c r="V543" s="15" t="s">
        <v>514</v>
      </c>
      <c r="X543" s="14" t="s">
        <v>65</v>
      </c>
      <c r="Y543" s="18">
        <v>20</v>
      </c>
      <c r="Z543" s="19">
        <v>2500</v>
      </c>
      <c r="AA543" s="16"/>
      <c r="AB543" s="16"/>
      <c r="AC543" s="16"/>
      <c r="AD543" s="16">
        <v>30</v>
      </c>
      <c r="AE543" s="23"/>
      <c r="AF543" s="23"/>
      <c r="AG543" s="23"/>
      <c r="AH543" s="23"/>
      <c r="AI543" s="23"/>
      <c r="AJ543" s="23"/>
      <c r="AK543" s="23"/>
      <c r="AL543" s="23"/>
      <c r="AM543" s="19">
        <f t="shared" si="321"/>
        <v>50000</v>
      </c>
      <c r="AN543" s="26" t="s">
        <v>437</v>
      </c>
      <c r="AO543" s="50">
        <f t="shared" si="308"/>
        <v>0</v>
      </c>
      <c r="AP543" s="50">
        <f t="shared" si="309"/>
        <v>0</v>
      </c>
      <c r="AQ543" s="50">
        <f t="shared" si="310"/>
        <v>0</v>
      </c>
      <c r="AR543" s="50">
        <f t="shared" si="311"/>
        <v>50000</v>
      </c>
      <c r="AS543" s="50">
        <f t="shared" si="312"/>
        <v>0</v>
      </c>
      <c r="AT543" s="50">
        <f t="shared" si="313"/>
        <v>0</v>
      </c>
      <c r="AU543" s="50">
        <f t="shared" si="314"/>
        <v>0</v>
      </c>
      <c r="AV543" s="50">
        <f t="shared" si="315"/>
        <v>0</v>
      </c>
      <c r="AW543" s="50">
        <f t="shared" si="316"/>
        <v>0</v>
      </c>
      <c r="AX543" s="50">
        <f t="shared" si="317"/>
        <v>0</v>
      </c>
      <c r="AY543" s="50">
        <f t="shared" si="318"/>
        <v>0</v>
      </c>
      <c r="AZ543" s="50">
        <f t="shared" si="319"/>
        <v>0</v>
      </c>
      <c r="BA543" s="50">
        <f t="shared" si="306"/>
        <v>50000</v>
      </c>
      <c r="BB543" s="50">
        <f t="shared" si="307"/>
        <v>0</v>
      </c>
    </row>
    <row r="544" spans="2:54" x14ac:dyDescent="0.25">
      <c r="B544" s="14">
        <v>2026</v>
      </c>
      <c r="C544" s="14">
        <v>479</v>
      </c>
      <c r="D544" s="15"/>
      <c r="F544" s="15" t="s">
        <v>58</v>
      </c>
      <c r="G544" s="14" t="e">
        <f>+VLOOKUP(M544,#REF!,5,FALSE)</f>
        <v>#REF!</v>
      </c>
      <c r="H544" s="14" t="e">
        <f>+VLOOKUP(M544,#REF!,7,FALSE)</f>
        <v>#REF!</v>
      </c>
      <c r="M544" s="15" t="str">
        <f t="shared" si="305"/>
        <v>2026EG 2026GGEDESPLIEGUE DE MATERIAL ELECTORAL DE CAPACITACIÓN Y EQUIPOS INFORMÁTICOS ELECTORALES DE CAPACITACIÓN</v>
      </c>
      <c r="N544" s="15" t="s">
        <v>244</v>
      </c>
      <c r="Q544" s="16" t="s">
        <v>8</v>
      </c>
      <c r="R544" s="16" t="s">
        <v>60</v>
      </c>
      <c r="T544" s="14" t="str">
        <f t="shared" si="320"/>
        <v>2.3</v>
      </c>
      <c r="U544" s="17" t="s">
        <v>62</v>
      </c>
      <c r="V544" s="15" t="s">
        <v>499</v>
      </c>
      <c r="X544" s="14" t="s">
        <v>65</v>
      </c>
      <c r="Y544" s="18">
        <v>3</v>
      </c>
      <c r="Z544" s="19">
        <v>4500</v>
      </c>
      <c r="AA544" s="16">
        <v>30</v>
      </c>
      <c r="AB544" s="16">
        <v>30</v>
      </c>
      <c r="AC544" s="16"/>
      <c r="AD544" s="16"/>
      <c r="AE544" s="23"/>
      <c r="AF544" s="23"/>
      <c r="AG544" s="23"/>
      <c r="AH544" s="23"/>
      <c r="AI544" s="23"/>
      <c r="AJ544" s="23"/>
      <c r="AK544" s="23"/>
      <c r="AL544" s="23"/>
      <c r="AM544" s="19">
        <f t="shared" si="321"/>
        <v>27000</v>
      </c>
      <c r="AN544" s="26" t="s">
        <v>437</v>
      </c>
      <c r="AO544" s="50">
        <f t="shared" si="308"/>
        <v>13500</v>
      </c>
      <c r="AP544" s="50">
        <f t="shared" si="309"/>
        <v>13500</v>
      </c>
      <c r="AQ544" s="50">
        <f t="shared" si="310"/>
        <v>0</v>
      </c>
      <c r="AR544" s="50">
        <f t="shared" si="311"/>
        <v>0</v>
      </c>
      <c r="AS544" s="50">
        <f t="shared" si="312"/>
        <v>0</v>
      </c>
      <c r="AT544" s="50">
        <f t="shared" si="313"/>
        <v>0</v>
      </c>
      <c r="AU544" s="50">
        <f t="shared" si="314"/>
        <v>0</v>
      </c>
      <c r="AV544" s="50">
        <f t="shared" si="315"/>
        <v>0</v>
      </c>
      <c r="AW544" s="50">
        <f t="shared" si="316"/>
        <v>0</v>
      </c>
      <c r="AX544" s="50">
        <f t="shared" si="317"/>
        <v>0</v>
      </c>
      <c r="AY544" s="50">
        <f t="shared" si="318"/>
        <v>0</v>
      </c>
      <c r="AZ544" s="50">
        <f t="shared" si="319"/>
        <v>0</v>
      </c>
      <c r="BA544" s="50">
        <f t="shared" si="306"/>
        <v>27000</v>
      </c>
      <c r="BB544" s="50">
        <f t="shared" si="307"/>
        <v>0</v>
      </c>
    </row>
    <row r="545" spans="2:54" x14ac:dyDescent="0.25">
      <c r="B545" s="14">
        <v>2026</v>
      </c>
      <c r="C545" s="14">
        <v>479</v>
      </c>
      <c r="D545" s="15"/>
      <c r="F545" s="15" t="s">
        <v>58</v>
      </c>
      <c r="G545" s="14" t="e">
        <f>+VLOOKUP(M545,#REF!,5,FALSE)</f>
        <v>#REF!</v>
      </c>
      <c r="H545" s="14" t="e">
        <f>+VLOOKUP(M545,#REF!,7,FALSE)</f>
        <v>#REF!</v>
      </c>
      <c r="M545" s="15" t="str">
        <f t="shared" si="305"/>
        <v>2026EG 2026GGEDESPLIEGUE DE MATERIAL ELECTORAL PARA SUFRAGIO Y EQUIPOS INFORMÁTICOS ELECTORALES PARA SUFRAGIO</v>
      </c>
      <c r="N545" s="15" t="s">
        <v>213</v>
      </c>
      <c r="Q545" s="16" t="s">
        <v>8</v>
      </c>
      <c r="R545" s="16" t="s">
        <v>60</v>
      </c>
      <c r="T545" s="14" t="str">
        <f t="shared" si="320"/>
        <v>2.3</v>
      </c>
      <c r="U545" s="17" t="s">
        <v>62</v>
      </c>
      <c r="V545" s="15" t="s">
        <v>499</v>
      </c>
      <c r="X545" s="14" t="s">
        <v>65</v>
      </c>
      <c r="Y545" s="18">
        <v>3</v>
      </c>
      <c r="Z545" s="19">
        <v>4500</v>
      </c>
      <c r="AA545" s="16"/>
      <c r="AB545" s="16"/>
      <c r="AC545" s="16">
        <v>30</v>
      </c>
      <c r="AD545" s="16"/>
      <c r="AE545" s="23"/>
      <c r="AF545" s="23"/>
      <c r="AG545" s="23"/>
      <c r="AH545" s="23"/>
      <c r="AI545" s="23"/>
      <c r="AJ545" s="23"/>
      <c r="AK545" s="23"/>
      <c r="AL545" s="23"/>
      <c r="AM545" s="19">
        <f t="shared" si="321"/>
        <v>13500</v>
      </c>
      <c r="AN545" s="26" t="s">
        <v>437</v>
      </c>
      <c r="AO545" s="50">
        <f t="shared" si="308"/>
        <v>0</v>
      </c>
      <c r="AP545" s="50">
        <f t="shared" si="309"/>
        <v>0</v>
      </c>
      <c r="AQ545" s="50">
        <f t="shared" si="310"/>
        <v>13500</v>
      </c>
      <c r="AR545" s="50">
        <f t="shared" si="311"/>
        <v>0</v>
      </c>
      <c r="AS545" s="50">
        <f t="shared" si="312"/>
        <v>0</v>
      </c>
      <c r="AT545" s="50">
        <f t="shared" si="313"/>
        <v>0</v>
      </c>
      <c r="AU545" s="50">
        <f t="shared" si="314"/>
        <v>0</v>
      </c>
      <c r="AV545" s="50">
        <f t="shared" si="315"/>
        <v>0</v>
      </c>
      <c r="AW545" s="50">
        <f t="shared" si="316"/>
        <v>0</v>
      </c>
      <c r="AX545" s="50">
        <f t="shared" si="317"/>
        <v>0</v>
      </c>
      <c r="AY545" s="50">
        <f t="shared" si="318"/>
        <v>0</v>
      </c>
      <c r="AZ545" s="50">
        <f t="shared" si="319"/>
        <v>0</v>
      </c>
      <c r="BA545" s="50">
        <f t="shared" si="306"/>
        <v>13500</v>
      </c>
      <c r="BB545" s="50">
        <f t="shared" si="307"/>
        <v>0</v>
      </c>
    </row>
    <row r="546" spans="2:54" x14ac:dyDescent="0.25">
      <c r="B546" s="14">
        <v>2026</v>
      </c>
      <c r="C546" s="14">
        <v>479</v>
      </c>
      <c r="D546" s="15"/>
      <c r="F546" s="15" t="s">
        <v>58</v>
      </c>
      <c r="G546" s="14" t="e">
        <f>+VLOOKUP(M546,#REF!,5,FALSE)</f>
        <v>#REF!</v>
      </c>
      <c r="H546" s="14" t="e">
        <f>+VLOOKUP(M546,#REF!,7,FALSE)</f>
        <v>#REF!</v>
      </c>
      <c r="M546" s="15" t="str">
        <f t="shared" si="305"/>
        <v>2026EG 2026GGEDESPLIEGUE DE MATERIAL ELECTORAL DE CAPACITACIÓN Y EQUIPOS INFORMÁTICOS ELECTORALES DE CAPACITACIÓN</v>
      </c>
      <c r="N546" s="15" t="s">
        <v>244</v>
      </c>
      <c r="Q546" s="16" t="s">
        <v>8</v>
      </c>
      <c r="R546" s="16" t="s">
        <v>60</v>
      </c>
      <c r="T546" s="14" t="str">
        <f t="shared" si="320"/>
        <v>2.3</v>
      </c>
      <c r="U546" s="17" t="s">
        <v>62</v>
      </c>
      <c r="V546" s="15" t="s">
        <v>515</v>
      </c>
      <c r="X546" s="14" t="s">
        <v>65</v>
      </c>
      <c r="Y546" s="18">
        <v>2</v>
      </c>
      <c r="Z546" s="19">
        <v>3500</v>
      </c>
      <c r="AA546" s="16">
        <v>30</v>
      </c>
      <c r="AB546" s="16">
        <v>30</v>
      </c>
      <c r="AC546" s="16"/>
      <c r="AD546" s="16"/>
      <c r="AE546" s="23"/>
      <c r="AF546" s="23"/>
      <c r="AG546" s="23"/>
      <c r="AH546" s="23"/>
      <c r="AI546" s="23"/>
      <c r="AJ546" s="23"/>
      <c r="AK546" s="23"/>
      <c r="AL546" s="23"/>
      <c r="AM546" s="19">
        <f t="shared" si="321"/>
        <v>14000</v>
      </c>
      <c r="AN546" s="26" t="s">
        <v>437</v>
      </c>
      <c r="AO546" s="50">
        <f t="shared" si="308"/>
        <v>7000</v>
      </c>
      <c r="AP546" s="50">
        <f t="shared" si="309"/>
        <v>7000</v>
      </c>
      <c r="AQ546" s="50">
        <f t="shared" si="310"/>
        <v>0</v>
      </c>
      <c r="AR546" s="50">
        <f t="shared" si="311"/>
        <v>0</v>
      </c>
      <c r="AS546" s="50">
        <f t="shared" si="312"/>
        <v>0</v>
      </c>
      <c r="AT546" s="50">
        <f t="shared" si="313"/>
        <v>0</v>
      </c>
      <c r="AU546" s="50">
        <f t="shared" si="314"/>
        <v>0</v>
      </c>
      <c r="AV546" s="50">
        <f t="shared" si="315"/>
        <v>0</v>
      </c>
      <c r="AW546" s="50">
        <f t="shared" si="316"/>
        <v>0</v>
      </c>
      <c r="AX546" s="50">
        <f t="shared" si="317"/>
        <v>0</v>
      </c>
      <c r="AY546" s="50">
        <f t="shared" si="318"/>
        <v>0</v>
      </c>
      <c r="AZ546" s="50">
        <f t="shared" si="319"/>
        <v>0</v>
      </c>
      <c r="BA546" s="50">
        <f t="shared" si="306"/>
        <v>14000</v>
      </c>
      <c r="BB546" s="50">
        <f t="shared" si="307"/>
        <v>0</v>
      </c>
    </row>
    <row r="547" spans="2:54" x14ac:dyDescent="0.25">
      <c r="B547" s="14">
        <v>2026</v>
      </c>
      <c r="C547" s="14">
        <v>479</v>
      </c>
      <c r="D547" s="15"/>
      <c r="F547" s="15" t="s">
        <v>58</v>
      </c>
      <c r="G547" s="14" t="e">
        <f>+VLOOKUP(M547,#REF!,5,FALSE)</f>
        <v>#REF!</v>
      </c>
      <c r="H547" s="14" t="e">
        <f>+VLOOKUP(M547,#REF!,7,FALSE)</f>
        <v>#REF!</v>
      </c>
      <c r="M547" s="15" t="str">
        <f t="shared" si="305"/>
        <v>2026EG 2026GGEDESPLIEGUE DE MATERIAL ELECTORAL PARA SUFRAGIO Y EQUIPOS INFORMÁTICOS ELECTORALES PARA SUFRAGIO</v>
      </c>
      <c r="N547" s="15" t="s">
        <v>213</v>
      </c>
      <c r="Q547" s="16" t="s">
        <v>8</v>
      </c>
      <c r="R547" s="16" t="s">
        <v>60</v>
      </c>
      <c r="T547" s="14" t="str">
        <f t="shared" si="320"/>
        <v>2.3</v>
      </c>
      <c r="U547" s="17" t="s">
        <v>62</v>
      </c>
      <c r="V547" s="15" t="s">
        <v>515</v>
      </c>
      <c r="X547" s="14" t="s">
        <v>65</v>
      </c>
      <c r="Y547" s="18">
        <v>2</v>
      </c>
      <c r="Z547" s="19">
        <v>3500</v>
      </c>
      <c r="AA547" s="16"/>
      <c r="AB547" s="16"/>
      <c r="AC547" s="16">
        <v>30</v>
      </c>
      <c r="AD547" s="16"/>
      <c r="AE547" s="23"/>
      <c r="AF547" s="23"/>
      <c r="AG547" s="23"/>
      <c r="AH547" s="23"/>
      <c r="AI547" s="23"/>
      <c r="AJ547" s="23"/>
      <c r="AK547" s="23"/>
      <c r="AL547" s="23"/>
      <c r="AM547" s="19">
        <f t="shared" si="321"/>
        <v>7000</v>
      </c>
      <c r="AN547" s="26" t="s">
        <v>437</v>
      </c>
      <c r="AO547" s="50">
        <f t="shared" si="308"/>
        <v>0</v>
      </c>
      <c r="AP547" s="50">
        <f t="shared" si="309"/>
        <v>0</v>
      </c>
      <c r="AQ547" s="50">
        <f t="shared" si="310"/>
        <v>7000</v>
      </c>
      <c r="AR547" s="50">
        <f t="shared" si="311"/>
        <v>0</v>
      </c>
      <c r="AS547" s="50">
        <f t="shared" si="312"/>
        <v>0</v>
      </c>
      <c r="AT547" s="50">
        <f t="shared" si="313"/>
        <v>0</v>
      </c>
      <c r="AU547" s="50">
        <f t="shared" si="314"/>
        <v>0</v>
      </c>
      <c r="AV547" s="50">
        <f t="shared" si="315"/>
        <v>0</v>
      </c>
      <c r="AW547" s="50">
        <f t="shared" si="316"/>
        <v>0</v>
      </c>
      <c r="AX547" s="50">
        <f t="shared" si="317"/>
        <v>0</v>
      </c>
      <c r="AY547" s="50">
        <f t="shared" si="318"/>
        <v>0</v>
      </c>
      <c r="AZ547" s="50">
        <f t="shared" si="319"/>
        <v>0</v>
      </c>
      <c r="BA547" s="50">
        <f t="shared" si="306"/>
        <v>7000</v>
      </c>
      <c r="BB547" s="50">
        <f t="shared" si="307"/>
        <v>0</v>
      </c>
    </row>
    <row r="548" spans="2:54" x14ac:dyDescent="0.25">
      <c r="B548" s="14">
        <v>2026</v>
      </c>
      <c r="C548" s="14">
        <v>479</v>
      </c>
      <c r="D548" s="15"/>
      <c r="F548" s="15" t="s">
        <v>58</v>
      </c>
      <c r="G548" s="14" t="e">
        <f>+VLOOKUP(M548,#REF!,5,FALSE)</f>
        <v>#REF!</v>
      </c>
      <c r="H548" s="14" t="e">
        <f>+VLOOKUP(M548,#REF!,7,FALSE)</f>
        <v>#REF!</v>
      </c>
      <c r="M548" s="15" t="str">
        <f t="shared" si="305"/>
        <v>2026EG 2026GGEDESPLIEGUE DE MATERIAL ELECTORAL DE CAPACITACIÓN Y EQUIPOS INFORMÁTICOS ELECTORALES DE CAPACITACIÓN</v>
      </c>
      <c r="N548" s="15" t="s">
        <v>244</v>
      </c>
      <c r="Q548" s="16" t="s">
        <v>8</v>
      </c>
      <c r="R548" s="16" t="s">
        <v>60</v>
      </c>
      <c r="T548" s="14" t="str">
        <f t="shared" si="320"/>
        <v>2.3</v>
      </c>
      <c r="U548" s="17" t="s">
        <v>62</v>
      </c>
      <c r="V548" s="15" t="s">
        <v>516</v>
      </c>
      <c r="X548" s="14" t="s">
        <v>65</v>
      </c>
      <c r="Y548" s="18">
        <v>1</v>
      </c>
      <c r="Z548" s="19">
        <v>4500</v>
      </c>
      <c r="AA548" s="16">
        <v>30</v>
      </c>
      <c r="AB548" s="16">
        <v>30</v>
      </c>
      <c r="AC548" s="16"/>
      <c r="AD548" s="16"/>
      <c r="AE548" s="23"/>
      <c r="AF548" s="23"/>
      <c r="AG548" s="23"/>
      <c r="AH548" s="23"/>
      <c r="AI548" s="23"/>
      <c r="AJ548" s="23"/>
      <c r="AK548" s="23"/>
      <c r="AL548" s="23"/>
      <c r="AM548" s="19">
        <f t="shared" si="321"/>
        <v>9000</v>
      </c>
      <c r="AN548" s="26" t="s">
        <v>437</v>
      </c>
      <c r="AO548" s="50">
        <f t="shared" si="308"/>
        <v>4500</v>
      </c>
      <c r="AP548" s="50">
        <f t="shared" si="309"/>
        <v>4500</v>
      </c>
      <c r="AQ548" s="50">
        <f t="shared" si="310"/>
        <v>0</v>
      </c>
      <c r="AR548" s="50">
        <f t="shared" si="311"/>
        <v>0</v>
      </c>
      <c r="AS548" s="50">
        <f t="shared" si="312"/>
        <v>0</v>
      </c>
      <c r="AT548" s="50">
        <f t="shared" si="313"/>
        <v>0</v>
      </c>
      <c r="AU548" s="50">
        <f t="shared" si="314"/>
        <v>0</v>
      </c>
      <c r="AV548" s="50">
        <f t="shared" si="315"/>
        <v>0</v>
      </c>
      <c r="AW548" s="50">
        <f t="shared" si="316"/>
        <v>0</v>
      </c>
      <c r="AX548" s="50">
        <f t="shared" si="317"/>
        <v>0</v>
      </c>
      <c r="AY548" s="50">
        <f t="shared" si="318"/>
        <v>0</v>
      </c>
      <c r="AZ548" s="50">
        <f t="shared" si="319"/>
        <v>0</v>
      </c>
      <c r="BA548" s="50">
        <f t="shared" si="306"/>
        <v>9000</v>
      </c>
      <c r="BB548" s="50">
        <f t="shared" si="307"/>
        <v>0</v>
      </c>
    </row>
    <row r="549" spans="2:54" x14ac:dyDescent="0.25">
      <c r="B549" s="14">
        <v>2026</v>
      </c>
      <c r="C549" s="14">
        <v>479</v>
      </c>
      <c r="D549" s="15"/>
      <c r="F549" s="15" t="s">
        <v>58</v>
      </c>
      <c r="G549" s="14" t="e">
        <f>+VLOOKUP(M549,#REF!,5,FALSE)</f>
        <v>#REF!</v>
      </c>
      <c r="H549" s="14" t="e">
        <f>+VLOOKUP(M549,#REF!,7,FALSE)</f>
        <v>#REF!</v>
      </c>
      <c r="M549" s="15" t="str">
        <f t="shared" si="305"/>
        <v>2026EG 2026GGEDESPLIEGUE DE MATERIAL ELECTORAL PARA SUFRAGIO Y EQUIPOS INFORMÁTICOS ELECTORALES PARA SUFRAGIO</v>
      </c>
      <c r="N549" s="15" t="s">
        <v>213</v>
      </c>
      <c r="Q549" s="16" t="s">
        <v>8</v>
      </c>
      <c r="R549" s="16" t="s">
        <v>60</v>
      </c>
      <c r="T549" s="14" t="str">
        <f t="shared" si="320"/>
        <v>2.3</v>
      </c>
      <c r="U549" s="17" t="s">
        <v>62</v>
      </c>
      <c r="V549" s="15" t="s">
        <v>516</v>
      </c>
      <c r="X549" s="14" t="s">
        <v>65</v>
      </c>
      <c r="Y549" s="18">
        <v>2</v>
      </c>
      <c r="Z549" s="19">
        <v>4500</v>
      </c>
      <c r="AA549" s="16"/>
      <c r="AB549" s="16"/>
      <c r="AC549" s="16">
        <v>30</v>
      </c>
      <c r="AD549" s="16">
        <v>30</v>
      </c>
      <c r="AE549" s="23"/>
      <c r="AF549" s="23"/>
      <c r="AG549" s="23"/>
      <c r="AH549" s="23"/>
      <c r="AI549" s="23"/>
      <c r="AJ549" s="23"/>
      <c r="AK549" s="23"/>
      <c r="AL549" s="23"/>
      <c r="AM549" s="19">
        <f t="shared" si="321"/>
        <v>18000</v>
      </c>
      <c r="AN549" s="26" t="s">
        <v>437</v>
      </c>
      <c r="AO549" s="50">
        <f t="shared" si="308"/>
        <v>0</v>
      </c>
      <c r="AP549" s="50">
        <f t="shared" si="309"/>
        <v>0</v>
      </c>
      <c r="AQ549" s="50">
        <f t="shared" si="310"/>
        <v>9000</v>
      </c>
      <c r="AR549" s="50">
        <f t="shared" si="311"/>
        <v>9000</v>
      </c>
      <c r="AS549" s="50">
        <f t="shared" si="312"/>
        <v>0</v>
      </c>
      <c r="AT549" s="50">
        <f t="shared" si="313"/>
        <v>0</v>
      </c>
      <c r="AU549" s="50">
        <f t="shared" si="314"/>
        <v>0</v>
      </c>
      <c r="AV549" s="50">
        <f t="shared" si="315"/>
        <v>0</v>
      </c>
      <c r="AW549" s="50">
        <f t="shared" si="316"/>
        <v>0</v>
      </c>
      <c r="AX549" s="50">
        <f t="shared" si="317"/>
        <v>0</v>
      </c>
      <c r="AY549" s="50">
        <f t="shared" si="318"/>
        <v>0</v>
      </c>
      <c r="AZ549" s="50">
        <f t="shared" si="319"/>
        <v>0</v>
      </c>
      <c r="BA549" s="50">
        <f t="shared" si="306"/>
        <v>18000</v>
      </c>
      <c r="BB549" s="50">
        <f t="shared" si="307"/>
        <v>0</v>
      </c>
    </row>
    <row r="550" spans="2:54" x14ac:dyDescent="0.25">
      <c r="B550" s="14">
        <v>2026</v>
      </c>
      <c r="C550" s="14">
        <v>479</v>
      </c>
      <c r="D550" s="15"/>
      <c r="F550" s="15" t="s">
        <v>58</v>
      </c>
      <c r="G550" s="14" t="e">
        <f>+VLOOKUP(M550,#REF!,5,FALSE)</f>
        <v>#REF!</v>
      </c>
      <c r="H550" s="14" t="e">
        <f>+VLOOKUP(M550,#REF!,7,FALSE)</f>
        <v>#REF!</v>
      </c>
      <c r="M550" s="15" t="str">
        <f t="shared" si="305"/>
        <v>2026EG 2026GGEENSAMBLAJE DE MATERIAL ELECTORAL DE CAPACITACIÓN, CODIFICACIÓN, ROTULADO Y EMBALAJE DE EQUIPOS INFORMÁTICOS ELECTORALES</v>
      </c>
      <c r="N550" s="15" t="s">
        <v>232</v>
      </c>
      <c r="Q550" s="16" t="s">
        <v>8</v>
      </c>
      <c r="R550" s="16" t="s">
        <v>60</v>
      </c>
      <c r="T550" s="14" t="str">
        <f t="shared" si="320"/>
        <v>2.3</v>
      </c>
      <c r="U550" s="17" t="s">
        <v>62</v>
      </c>
      <c r="V550" s="15" t="s">
        <v>517</v>
      </c>
      <c r="X550" s="14" t="s">
        <v>65</v>
      </c>
      <c r="Y550" s="18">
        <v>7</v>
      </c>
      <c r="Z550" s="19">
        <v>2100</v>
      </c>
      <c r="AA550" s="16">
        <v>30</v>
      </c>
      <c r="AB550" s="16"/>
      <c r="AC550" s="16"/>
      <c r="AD550" s="16"/>
      <c r="AE550" s="23"/>
      <c r="AF550" s="23"/>
      <c r="AG550" s="23"/>
      <c r="AH550" s="23"/>
      <c r="AI550" s="23"/>
      <c r="AJ550" s="23"/>
      <c r="AK550" s="23"/>
      <c r="AL550" s="23"/>
      <c r="AM550" s="19">
        <f t="shared" si="321"/>
        <v>14700</v>
      </c>
      <c r="AN550" s="26" t="s">
        <v>437</v>
      </c>
      <c r="AO550" s="50">
        <f t="shared" si="308"/>
        <v>14700</v>
      </c>
      <c r="AP550" s="50">
        <f t="shared" si="309"/>
        <v>0</v>
      </c>
      <c r="AQ550" s="50">
        <f t="shared" si="310"/>
        <v>0</v>
      </c>
      <c r="AR550" s="50">
        <f t="shared" si="311"/>
        <v>0</v>
      </c>
      <c r="AS550" s="50">
        <f t="shared" si="312"/>
        <v>0</v>
      </c>
      <c r="AT550" s="50">
        <f t="shared" si="313"/>
        <v>0</v>
      </c>
      <c r="AU550" s="50">
        <f t="shared" si="314"/>
        <v>0</v>
      </c>
      <c r="AV550" s="50">
        <f t="shared" si="315"/>
        <v>0</v>
      </c>
      <c r="AW550" s="50">
        <f t="shared" si="316"/>
        <v>0</v>
      </c>
      <c r="AX550" s="50">
        <f t="shared" si="317"/>
        <v>0</v>
      </c>
      <c r="AY550" s="50">
        <f t="shared" si="318"/>
        <v>0</v>
      </c>
      <c r="AZ550" s="50">
        <f t="shared" si="319"/>
        <v>0</v>
      </c>
      <c r="BA550" s="50">
        <f t="shared" si="306"/>
        <v>14700</v>
      </c>
      <c r="BB550" s="50">
        <f t="shared" si="307"/>
        <v>0</v>
      </c>
    </row>
    <row r="551" spans="2:54" x14ac:dyDescent="0.25">
      <c r="B551" s="14">
        <v>2026</v>
      </c>
      <c r="C551" s="14">
        <v>479</v>
      </c>
      <c r="D551" s="15"/>
      <c r="F551" s="15" t="s">
        <v>58</v>
      </c>
      <c r="G551" s="14" t="e">
        <f>+VLOOKUP(M551,#REF!,5,FALSE)</f>
        <v>#REF!</v>
      </c>
      <c r="H551" s="14" t="e">
        <f>+VLOOKUP(M551,#REF!,7,FALSE)</f>
        <v>#REF!</v>
      </c>
      <c r="M551" s="15" t="str">
        <f t="shared" si="305"/>
        <v>2026EG 2026GGEENSAMBLAJE DE MATERIAL ELECTORAL DE CAPACITACIÓN, CODIFICACIÓN, ROTULADO Y EMBALAJE DE EQUIPOS INFORMÁTICOS ELECTORALES</v>
      </c>
      <c r="N551" s="15" t="s">
        <v>232</v>
      </c>
      <c r="Q551" s="16" t="s">
        <v>8</v>
      </c>
      <c r="R551" s="16" t="s">
        <v>60</v>
      </c>
      <c r="T551" s="14" t="str">
        <f t="shared" si="320"/>
        <v>2.3</v>
      </c>
      <c r="U551" s="17" t="s">
        <v>62</v>
      </c>
      <c r="V551" s="15" t="s">
        <v>517</v>
      </c>
      <c r="X551" s="14" t="s">
        <v>65</v>
      </c>
      <c r="Y551" s="18">
        <v>14</v>
      </c>
      <c r="Z551" s="19">
        <v>2100</v>
      </c>
      <c r="AA551" s="16"/>
      <c r="AB551" s="16">
        <v>30</v>
      </c>
      <c r="AC551" s="16"/>
      <c r="AD551" s="16"/>
      <c r="AE551" s="23"/>
      <c r="AF551" s="23"/>
      <c r="AG551" s="23"/>
      <c r="AH551" s="23"/>
      <c r="AI551" s="23"/>
      <c r="AJ551" s="23"/>
      <c r="AK551" s="23"/>
      <c r="AL551" s="23"/>
      <c r="AM551" s="19">
        <f t="shared" si="321"/>
        <v>29400</v>
      </c>
      <c r="AN551" s="26" t="s">
        <v>437</v>
      </c>
      <c r="AO551" s="50">
        <f t="shared" si="308"/>
        <v>0</v>
      </c>
      <c r="AP551" s="50">
        <f t="shared" si="309"/>
        <v>29400</v>
      </c>
      <c r="AQ551" s="50">
        <f t="shared" si="310"/>
        <v>0</v>
      </c>
      <c r="AR551" s="50">
        <f t="shared" si="311"/>
        <v>0</v>
      </c>
      <c r="AS551" s="50">
        <f t="shared" si="312"/>
        <v>0</v>
      </c>
      <c r="AT551" s="50">
        <f t="shared" si="313"/>
        <v>0</v>
      </c>
      <c r="AU551" s="50">
        <f t="shared" si="314"/>
        <v>0</v>
      </c>
      <c r="AV551" s="50">
        <f t="shared" si="315"/>
        <v>0</v>
      </c>
      <c r="AW551" s="50">
        <f t="shared" si="316"/>
        <v>0</v>
      </c>
      <c r="AX551" s="50">
        <f t="shared" si="317"/>
        <v>0</v>
      </c>
      <c r="AY551" s="50">
        <f t="shared" si="318"/>
        <v>0</v>
      </c>
      <c r="AZ551" s="50">
        <f t="shared" si="319"/>
        <v>0</v>
      </c>
      <c r="BA551" s="50">
        <f t="shared" si="306"/>
        <v>29400</v>
      </c>
      <c r="BB551" s="50">
        <f t="shared" si="307"/>
        <v>0</v>
      </c>
    </row>
    <row r="552" spans="2:54" x14ac:dyDescent="0.25">
      <c r="B552" s="14">
        <v>2026</v>
      </c>
      <c r="C552" s="14">
        <v>479</v>
      </c>
      <c r="D552" s="15"/>
      <c r="F552" s="15" t="s">
        <v>58</v>
      </c>
      <c r="G552" s="14" t="e">
        <f>+VLOOKUP(M552,#REF!,5,FALSE)</f>
        <v>#REF!</v>
      </c>
      <c r="H552" s="14" t="e">
        <f>+VLOOKUP(M552,#REF!,7,FALSE)</f>
        <v>#REF!</v>
      </c>
      <c r="M552" s="15" t="str">
        <f t="shared" si="305"/>
        <v>2026EG 2026GGEENSAMBLAJE DE MATERIAL ELECTORAL PARA SUFRAGIO, CODIFICACIÓN, ROTULADO Y EMBALAJE DE EQUIPOS INFORMÁTICOS ELECTORALES</v>
      </c>
      <c r="N552" s="15" t="s">
        <v>480</v>
      </c>
      <c r="Q552" s="16" t="s">
        <v>8</v>
      </c>
      <c r="R552" s="16" t="s">
        <v>60</v>
      </c>
      <c r="T552" s="14" t="str">
        <f t="shared" si="320"/>
        <v>2.3</v>
      </c>
      <c r="U552" s="17" t="s">
        <v>62</v>
      </c>
      <c r="V552" s="15" t="s">
        <v>517</v>
      </c>
      <c r="X552" s="14" t="s">
        <v>65</v>
      </c>
      <c r="Y552" s="18">
        <v>14</v>
      </c>
      <c r="Z552" s="19">
        <v>2100</v>
      </c>
      <c r="AA552" s="16"/>
      <c r="AB552" s="16"/>
      <c r="AC552" s="16">
        <v>30</v>
      </c>
      <c r="AD552" s="16"/>
      <c r="AE552" s="23"/>
      <c r="AF552" s="23"/>
      <c r="AG552" s="23"/>
      <c r="AH552" s="23"/>
      <c r="AI552" s="23"/>
      <c r="AJ552" s="23"/>
      <c r="AK552" s="23"/>
      <c r="AL552" s="23"/>
      <c r="AM552" s="19">
        <f t="shared" si="321"/>
        <v>29400</v>
      </c>
      <c r="AN552" s="26" t="s">
        <v>437</v>
      </c>
      <c r="AO552" s="50">
        <f t="shared" si="308"/>
        <v>0</v>
      </c>
      <c r="AP552" s="50">
        <f t="shared" si="309"/>
        <v>0</v>
      </c>
      <c r="AQ552" s="50">
        <f t="shared" si="310"/>
        <v>29400</v>
      </c>
      <c r="AR552" s="50">
        <f t="shared" si="311"/>
        <v>0</v>
      </c>
      <c r="AS552" s="50">
        <f t="shared" si="312"/>
        <v>0</v>
      </c>
      <c r="AT552" s="50">
        <f t="shared" si="313"/>
        <v>0</v>
      </c>
      <c r="AU552" s="50">
        <f t="shared" si="314"/>
        <v>0</v>
      </c>
      <c r="AV552" s="50">
        <f t="shared" si="315"/>
        <v>0</v>
      </c>
      <c r="AW552" s="50">
        <f t="shared" si="316"/>
        <v>0</v>
      </c>
      <c r="AX552" s="50">
        <f t="shared" si="317"/>
        <v>0</v>
      </c>
      <c r="AY552" s="50">
        <f t="shared" si="318"/>
        <v>0</v>
      </c>
      <c r="AZ552" s="50">
        <f t="shared" si="319"/>
        <v>0</v>
      </c>
      <c r="BA552" s="50">
        <f t="shared" si="306"/>
        <v>29400</v>
      </c>
      <c r="BB552" s="50">
        <f t="shared" si="307"/>
        <v>0</v>
      </c>
    </row>
    <row r="553" spans="2:54" x14ac:dyDescent="0.25">
      <c r="B553" s="14">
        <v>2026</v>
      </c>
      <c r="C553" s="14">
        <v>479</v>
      </c>
      <c r="D553" s="15"/>
      <c r="F553" s="15" t="s">
        <v>58</v>
      </c>
      <c r="G553" s="14" t="e">
        <f>+VLOOKUP(M553,#REF!,5,FALSE)</f>
        <v>#REF!</v>
      </c>
      <c r="H553" s="14" t="e">
        <f>+VLOOKUP(M553,#REF!,7,FALSE)</f>
        <v>#REF!</v>
      </c>
      <c r="M553" s="15" t="str">
        <f t="shared" si="305"/>
        <v>2026EG 2026GGEREPLIEGUE DE MATERIALES ELECTORALES Y EQUIPOS INFORMÁTICOS ELECTORALES Y DE CAPACITACIÓN</v>
      </c>
      <c r="N553" s="15" t="s">
        <v>227</v>
      </c>
      <c r="Q553" s="16" t="s">
        <v>8</v>
      </c>
      <c r="R553" s="16" t="s">
        <v>60</v>
      </c>
      <c r="T553" s="14" t="str">
        <f t="shared" si="320"/>
        <v>2.3</v>
      </c>
      <c r="U553" s="17" t="s">
        <v>62</v>
      </c>
      <c r="V553" s="15" t="s">
        <v>517</v>
      </c>
      <c r="X553" s="14" t="s">
        <v>65</v>
      </c>
      <c r="Y553" s="18">
        <v>14</v>
      </c>
      <c r="Z553" s="19">
        <v>2100</v>
      </c>
      <c r="AA553" s="16"/>
      <c r="AB553" s="16"/>
      <c r="AC553" s="16"/>
      <c r="AD553" s="16">
        <v>30</v>
      </c>
      <c r="AE553" s="23"/>
      <c r="AF553" s="23"/>
      <c r="AG553" s="23"/>
      <c r="AH553" s="23"/>
      <c r="AI553" s="23"/>
      <c r="AJ553" s="23"/>
      <c r="AK553" s="23"/>
      <c r="AL553" s="23"/>
      <c r="AM553" s="19">
        <f t="shared" si="321"/>
        <v>29400</v>
      </c>
      <c r="AN553" s="26" t="s">
        <v>437</v>
      </c>
      <c r="AO553" s="50">
        <f t="shared" si="308"/>
        <v>0</v>
      </c>
      <c r="AP553" s="50">
        <f t="shared" si="309"/>
        <v>0</v>
      </c>
      <c r="AQ553" s="50">
        <f t="shared" si="310"/>
        <v>0</v>
      </c>
      <c r="AR553" s="50">
        <f t="shared" si="311"/>
        <v>29400</v>
      </c>
      <c r="AS553" s="50">
        <f t="shared" si="312"/>
        <v>0</v>
      </c>
      <c r="AT553" s="50">
        <f t="shared" si="313"/>
        <v>0</v>
      </c>
      <c r="AU553" s="50">
        <f t="shared" si="314"/>
        <v>0</v>
      </c>
      <c r="AV553" s="50">
        <f t="shared" si="315"/>
        <v>0</v>
      </c>
      <c r="AW553" s="50">
        <f t="shared" si="316"/>
        <v>0</v>
      </c>
      <c r="AX553" s="50">
        <f t="shared" si="317"/>
        <v>0</v>
      </c>
      <c r="AY553" s="50">
        <f t="shared" si="318"/>
        <v>0</v>
      </c>
      <c r="AZ553" s="50">
        <f t="shared" si="319"/>
        <v>0</v>
      </c>
      <c r="BA553" s="50">
        <f t="shared" si="306"/>
        <v>29400</v>
      </c>
      <c r="BB553" s="50">
        <f t="shared" si="307"/>
        <v>0</v>
      </c>
    </row>
    <row r="554" spans="2:54" x14ac:dyDescent="0.25">
      <c r="B554" s="14">
        <v>2026</v>
      </c>
      <c r="C554" s="14">
        <v>479</v>
      </c>
      <c r="D554" s="15"/>
      <c r="F554" s="15" t="s">
        <v>58</v>
      </c>
      <c r="G554" s="14" t="e">
        <f>+VLOOKUP(M554,#REF!,5,FALSE)</f>
        <v>#REF!</v>
      </c>
      <c r="H554" s="14" t="e">
        <f>+VLOOKUP(M554,#REF!,7,FALSE)</f>
        <v>#REF!</v>
      </c>
      <c r="M554" s="15" t="str">
        <f t="shared" si="305"/>
        <v>2026EG 2026GGEENSAMBLAJE DE MATERIAL ELECTORAL DE CAPACITACIÓN, CODIFICACIÓN, ROTULADO Y EMBALAJE DE EQUIPOS INFORMÁTICOS ELECTORALES</v>
      </c>
      <c r="N554" s="15" t="s">
        <v>232</v>
      </c>
      <c r="Q554" s="16" t="s">
        <v>8</v>
      </c>
      <c r="R554" s="16" t="s">
        <v>60</v>
      </c>
      <c r="T554" s="14" t="str">
        <f t="shared" si="320"/>
        <v>2.3</v>
      </c>
      <c r="U554" s="17" t="s">
        <v>62</v>
      </c>
      <c r="V554" s="15" t="s">
        <v>518</v>
      </c>
      <c r="X554" s="14" t="s">
        <v>65</v>
      </c>
      <c r="Y554" s="18">
        <v>5</v>
      </c>
      <c r="Z554" s="19">
        <v>3500</v>
      </c>
      <c r="AA554" s="16">
        <v>30</v>
      </c>
      <c r="AB554" s="16"/>
      <c r="AC554" s="16"/>
      <c r="AD554" s="16"/>
      <c r="AE554" s="23"/>
      <c r="AF554" s="23"/>
      <c r="AG554" s="23"/>
      <c r="AH554" s="23"/>
      <c r="AI554" s="23"/>
      <c r="AJ554" s="23"/>
      <c r="AK554" s="23"/>
      <c r="AL554" s="23"/>
      <c r="AM554" s="19">
        <f t="shared" si="321"/>
        <v>17500</v>
      </c>
      <c r="AN554" s="26" t="s">
        <v>437</v>
      </c>
      <c r="AO554" s="50">
        <f t="shared" si="308"/>
        <v>17500</v>
      </c>
      <c r="AP554" s="50">
        <f t="shared" si="309"/>
        <v>0</v>
      </c>
      <c r="AQ554" s="50">
        <f t="shared" si="310"/>
        <v>0</v>
      </c>
      <c r="AR554" s="50">
        <f t="shared" si="311"/>
        <v>0</v>
      </c>
      <c r="AS554" s="50">
        <f t="shared" si="312"/>
        <v>0</v>
      </c>
      <c r="AT554" s="50">
        <f t="shared" si="313"/>
        <v>0</v>
      </c>
      <c r="AU554" s="50">
        <f t="shared" si="314"/>
        <v>0</v>
      </c>
      <c r="AV554" s="50">
        <f t="shared" si="315"/>
        <v>0</v>
      </c>
      <c r="AW554" s="50">
        <f t="shared" si="316"/>
        <v>0</v>
      </c>
      <c r="AX554" s="50">
        <f t="shared" si="317"/>
        <v>0</v>
      </c>
      <c r="AY554" s="50">
        <f t="shared" si="318"/>
        <v>0</v>
      </c>
      <c r="AZ554" s="50">
        <f t="shared" si="319"/>
        <v>0</v>
      </c>
      <c r="BA554" s="50">
        <f t="shared" si="306"/>
        <v>17500</v>
      </c>
      <c r="BB554" s="50">
        <f t="shared" si="307"/>
        <v>0</v>
      </c>
    </row>
    <row r="555" spans="2:54" x14ac:dyDescent="0.25">
      <c r="B555" s="14">
        <v>2026</v>
      </c>
      <c r="C555" s="14">
        <v>479</v>
      </c>
      <c r="D555" s="15"/>
      <c r="F555" s="15" t="s">
        <v>58</v>
      </c>
      <c r="G555" s="14" t="e">
        <f>+VLOOKUP(M555,#REF!,5,FALSE)</f>
        <v>#REF!</v>
      </c>
      <c r="H555" s="14" t="e">
        <f>+VLOOKUP(M555,#REF!,7,FALSE)</f>
        <v>#REF!</v>
      </c>
      <c r="M555" s="15" t="str">
        <f t="shared" si="305"/>
        <v>2026EG 2026GGEENSAMBLAJE DE MATERIAL ELECTORAL DE CAPACITACIÓN, CODIFICACIÓN, ROTULADO Y EMBALAJE DE EQUIPOS INFORMÁTICOS ELECTORALES</v>
      </c>
      <c r="N555" s="15" t="s">
        <v>232</v>
      </c>
      <c r="Q555" s="16" t="s">
        <v>8</v>
      </c>
      <c r="R555" s="16" t="s">
        <v>60</v>
      </c>
      <c r="T555" s="14" t="str">
        <f t="shared" si="320"/>
        <v>2.3</v>
      </c>
      <c r="U555" s="17" t="s">
        <v>62</v>
      </c>
      <c r="V555" s="15" t="s">
        <v>518</v>
      </c>
      <c r="X555" s="14" t="s">
        <v>65</v>
      </c>
      <c r="Y555" s="18">
        <v>5</v>
      </c>
      <c r="Z555" s="19">
        <v>3500</v>
      </c>
      <c r="AA555" s="16"/>
      <c r="AB555" s="16">
        <v>30</v>
      </c>
      <c r="AC555" s="16"/>
      <c r="AD555" s="16"/>
      <c r="AE555" s="23"/>
      <c r="AF555" s="23"/>
      <c r="AG555" s="23"/>
      <c r="AH555" s="23"/>
      <c r="AI555" s="23"/>
      <c r="AJ555" s="23"/>
      <c r="AK555" s="23"/>
      <c r="AL555" s="23"/>
      <c r="AM555" s="19">
        <f t="shared" si="321"/>
        <v>17500</v>
      </c>
      <c r="AN555" s="26" t="s">
        <v>437</v>
      </c>
      <c r="AO555" s="50">
        <f t="shared" si="308"/>
        <v>0</v>
      </c>
      <c r="AP555" s="50">
        <f t="shared" si="309"/>
        <v>17500</v>
      </c>
      <c r="AQ555" s="50">
        <f t="shared" si="310"/>
        <v>0</v>
      </c>
      <c r="AR555" s="50">
        <f t="shared" si="311"/>
        <v>0</v>
      </c>
      <c r="AS555" s="50">
        <f t="shared" si="312"/>
        <v>0</v>
      </c>
      <c r="AT555" s="50">
        <f t="shared" si="313"/>
        <v>0</v>
      </c>
      <c r="AU555" s="50">
        <f t="shared" si="314"/>
        <v>0</v>
      </c>
      <c r="AV555" s="50">
        <f t="shared" si="315"/>
        <v>0</v>
      </c>
      <c r="AW555" s="50">
        <f t="shared" si="316"/>
        <v>0</v>
      </c>
      <c r="AX555" s="50">
        <f t="shared" si="317"/>
        <v>0</v>
      </c>
      <c r="AY555" s="50">
        <f t="shared" si="318"/>
        <v>0</v>
      </c>
      <c r="AZ555" s="50">
        <f t="shared" si="319"/>
        <v>0</v>
      </c>
      <c r="BA555" s="50">
        <f t="shared" si="306"/>
        <v>17500</v>
      </c>
      <c r="BB555" s="50">
        <f t="shared" si="307"/>
        <v>0</v>
      </c>
    </row>
    <row r="556" spans="2:54" x14ac:dyDescent="0.25">
      <c r="B556" s="14">
        <v>2026</v>
      </c>
      <c r="C556" s="14">
        <v>479</v>
      </c>
      <c r="D556" s="15"/>
      <c r="F556" s="15" t="s">
        <v>58</v>
      </c>
      <c r="G556" s="14" t="e">
        <f>+VLOOKUP(M556,#REF!,5,FALSE)</f>
        <v>#REF!</v>
      </c>
      <c r="H556" s="14" t="e">
        <f>+VLOOKUP(M556,#REF!,7,FALSE)</f>
        <v>#REF!</v>
      </c>
      <c r="M556" s="15" t="str">
        <f t="shared" si="305"/>
        <v>2026EG 2026GGEENSAMBLAJE DE MATERIAL ELECTORAL PARA SUFRAGIO, CODIFICACIÓN, ROTULADO Y EMBALAJE DE EQUIPOS INFORMÁTICOS ELECTORALES</v>
      </c>
      <c r="N556" s="15" t="s">
        <v>480</v>
      </c>
      <c r="Q556" s="16" t="s">
        <v>8</v>
      </c>
      <c r="R556" s="16" t="s">
        <v>60</v>
      </c>
      <c r="T556" s="14" t="str">
        <f t="shared" si="320"/>
        <v>2.3</v>
      </c>
      <c r="U556" s="17" t="s">
        <v>62</v>
      </c>
      <c r="V556" s="15" t="s">
        <v>518</v>
      </c>
      <c r="X556" s="14" t="s">
        <v>65</v>
      </c>
      <c r="Y556" s="18">
        <v>5</v>
      </c>
      <c r="Z556" s="19">
        <v>3500</v>
      </c>
      <c r="AA556" s="16"/>
      <c r="AB556" s="16"/>
      <c r="AC556" s="16">
        <v>30</v>
      </c>
      <c r="AD556" s="16"/>
      <c r="AE556" s="23"/>
      <c r="AF556" s="23"/>
      <c r="AG556" s="23"/>
      <c r="AH556" s="23"/>
      <c r="AI556" s="23"/>
      <c r="AJ556" s="23"/>
      <c r="AK556" s="23"/>
      <c r="AL556" s="23"/>
      <c r="AM556" s="19">
        <f t="shared" si="321"/>
        <v>17500</v>
      </c>
      <c r="AN556" s="26" t="s">
        <v>437</v>
      </c>
      <c r="AO556" s="50">
        <f t="shared" si="308"/>
        <v>0</v>
      </c>
      <c r="AP556" s="50">
        <f t="shared" si="309"/>
        <v>0</v>
      </c>
      <c r="AQ556" s="50">
        <f t="shared" si="310"/>
        <v>17500</v>
      </c>
      <c r="AR556" s="50">
        <f t="shared" si="311"/>
        <v>0</v>
      </c>
      <c r="AS556" s="50">
        <f t="shared" si="312"/>
        <v>0</v>
      </c>
      <c r="AT556" s="50">
        <f t="shared" si="313"/>
        <v>0</v>
      </c>
      <c r="AU556" s="50">
        <f t="shared" si="314"/>
        <v>0</v>
      </c>
      <c r="AV556" s="50">
        <f t="shared" si="315"/>
        <v>0</v>
      </c>
      <c r="AW556" s="50">
        <f t="shared" si="316"/>
        <v>0</v>
      </c>
      <c r="AX556" s="50">
        <f t="shared" si="317"/>
        <v>0</v>
      </c>
      <c r="AY556" s="50">
        <f t="shared" si="318"/>
        <v>0</v>
      </c>
      <c r="AZ556" s="50">
        <f t="shared" si="319"/>
        <v>0</v>
      </c>
      <c r="BA556" s="50">
        <f t="shared" si="306"/>
        <v>17500</v>
      </c>
      <c r="BB556" s="50">
        <f t="shared" si="307"/>
        <v>0</v>
      </c>
    </row>
    <row r="557" spans="2:54" x14ac:dyDescent="0.25">
      <c r="B557" s="14">
        <v>2026</v>
      </c>
      <c r="C557" s="14">
        <v>479</v>
      </c>
      <c r="D557" s="15"/>
      <c r="F557" s="15" t="s">
        <v>58</v>
      </c>
      <c r="G557" s="14" t="e">
        <f>+VLOOKUP(M557,#REF!,5,FALSE)</f>
        <v>#REF!</v>
      </c>
      <c r="H557" s="14" t="e">
        <f>+VLOOKUP(M557,#REF!,7,FALSE)</f>
        <v>#REF!</v>
      </c>
      <c r="M557" s="15" t="str">
        <f t="shared" si="305"/>
        <v>2026EG 2026GGEREPLIEGUE DE MATERIALES ELECTORALES Y EQUIPOS INFORMÁTICOS ELECTORALES Y DE CAPACITACIÓN</v>
      </c>
      <c r="N557" s="15" t="s">
        <v>227</v>
      </c>
      <c r="Q557" s="16" t="s">
        <v>8</v>
      </c>
      <c r="R557" s="16" t="s">
        <v>60</v>
      </c>
      <c r="T557" s="14" t="str">
        <f t="shared" si="320"/>
        <v>2.3</v>
      </c>
      <c r="U557" s="17" t="s">
        <v>62</v>
      </c>
      <c r="V557" s="15" t="s">
        <v>518</v>
      </c>
      <c r="X557" s="14" t="s">
        <v>65</v>
      </c>
      <c r="Y557" s="18">
        <v>5</v>
      </c>
      <c r="Z557" s="19">
        <v>3500</v>
      </c>
      <c r="AA557" s="16"/>
      <c r="AB557" s="16"/>
      <c r="AC557" s="16"/>
      <c r="AD557" s="16">
        <v>30</v>
      </c>
      <c r="AE557" s="23"/>
      <c r="AF557" s="23"/>
      <c r="AG557" s="23"/>
      <c r="AH557" s="23"/>
      <c r="AI557" s="23"/>
      <c r="AJ557" s="23"/>
      <c r="AK557" s="23"/>
      <c r="AL557" s="23"/>
      <c r="AM557" s="19">
        <f t="shared" si="321"/>
        <v>17500</v>
      </c>
      <c r="AN557" s="26" t="s">
        <v>437</v>
      </c>
      <c r="AO557" s="50">
        <f t="shared" si="308"/>
        <v>0</v>
      </c>
      <c r="AP557" s="50">
        <f t="shared" si="309"/>
        <v>0</v>
      </c>
      <c r="AQ557" s="50">
        <f t="shared" si="310"/>
        <v>0</v>
      </c>
      <c r="AR557" s="50">
        <f t="shared" si="311"/>
        <v>17500</v>
      </c>
      <c r="AS557" s="50">
        <f t="shared" si="312"/>
        <v>0</v>
      </c>
      <c r="AT557" s="50">
        <f t="shared" si="313"/>
        <v>0</v>
      </c>
      <c r="AU557" s="50">
        <f t="shared" si="314"/>
        <v>0</v>
      </c>
      <c r="AV557" s="50">
        <f t="shared" si="315"/>
        <v>0</v>
      </c>
      <c r="AW557" s="50">
        <f t="shared" si="316"/>
        <v>0</v>
      </c>
      <c r="AX557" s="50">
        <f t="shared" si="317"/>
        <v>0</v>
      </c>
      <c r="AY557" s="50">
        <f t="shared" si="318"/>
        <v>0</v>
      </c>
      <c r="AZ557" s="50">
        <f t="shared" si="319"/>
        <v>0</v>
      </c>
      <c r="BA557" s="50">
        <f t="shared" si="306"/>
        <v>17500</v>
      </c>
      <c r="BB557" s="50">
        <f t="shared" si="307"/>
        <v>0</v>
      </c>
    </row>
    <row r="558" spans="2:54" x14ac:dyDescent="0.25">
      <c r="B558" s="14">
        <v>2026</v>
      </c>
      <c r="C558" s="14">
        <v>479</v>
      </c>
      <c r="D558" s="15"/>
      <c r="F558" s="15" t="s">
        <v>58</v>
      </c>
      <c r="G558" s="14" t="e">
        <f>+VLOOKUP(M558,#REF!,5,FALSE)</f>
        <v>#REF!</v>
      </c>
      <c r="H558" s="14" t="e">
        <f>+VLOOKUP(M558,#REF!,7,FALSE)</f>
        <v>#REF!</v>
      </c>
      <c r="M558" s="15" t="str">
        <f t="shared" si="305"/>
        <v>2026EG 2026GGEENSAMBLAJE DE MATERIAL ELECTORAL DE CAPACITACIÓN, CODIFICACIÓN, ROTULADO Y EMBALAJE DE EQUIPOS INFORMÁTICOS ELECTORALES</v>
      </c>
      <c r="N558" s="15" t="s">
        <v>232</v>
      </c>
      <c r="Q558" s="16" t="s">
        <v>8</v>
      </c>
      <c r="R558" s="16" t="s">
        <v>60</v>
      </c>
      <c r="T558" s="14" t="str">
        <f t="shared" si="320"/>
        <v>2.3</v>
      </c>
      <c r="U558" s="17" t="s">
        <v>62</v>
      </c>
      <c r="V558" s="15" t="s">
        <v>519</v>
      </c>
      <c r="X558" s="14" t="s">
        <v>65</v>
      </c>
      <c r="Y558" s="18">
        <v>4</v>
      </c>
      <c r="Z558" s="19">
        <v>2500</v>
      </c>
      <c r="AA558" s="16">
        <v>30</v>
      </c>
      <c r="AB558" s="16"/>
      <c r="AC558" s="16"/>
      <c r="AD558" s="16"/>
      <c r="AE558" s="23"/>
      <c r="AF558" s="23"/>
      <c r="AG558" s="23"/>
      <c r="AH558" s="23"/>
      <c r="AI558" s="23"/>
      <c r="AJ558" s="23"/>
      <c r="AK558" s="23"/>
      <c r="AL558" s="23"/>
      <c r="AM558" s="19">
        <f t="shared" si="321"/>
        <v>10000</v>
      </c>
      <c r="AN558" s="26" t="s">
        <v>437</v>
      </c>
      <c r="AO558" s="50">
        <f t="shared" si="308"/>
        <v>10000</v>
      </c>
      <c r="AP558" s="50">
        <f t="shared" si="309"/>
        <v>0</v>
      </c>
      <c r="AQ558" s="50">
        <f t="shared" si="310"/>
        <v>0</v>
      </c>
      <c r="AR558" s="50">
        <f t="shared" si="311"/>
        <v>0</v>
      </c>
      <c r="AS558" s="50">
        <f t="shared" si="312"/>
        <v>0</v>
      </c>
      <c r="AT558" s="50">
        <f t="shared" si="313"/>
        <v>0</v>
      </c>
      <c r="AU558" s="50">
        <f t="shared" si="314"/>
        <v>0</v>
      </c>
      <c r="AV558" s="50">
        <f t="shared" si="315"/>
        <v>0</v>
      </c>
      <c r="AW558" s="50">
        <f t="shared" si="316"/>
        <v>0</v>
      </c>
      <c r="AX558" s="50">
        <f t="shared" si="317"/>
        <v>0</v>
      </c>
      <c r="AY558" s="50">
        <f t="shared" si="318"/>
        <v>0</v>
      </c>
      <c r="AZ558" s="50">
        <f t="shared" si="319"/>
        <v>0</v>
      </c>
      <c r="BA558" s="50">
        <f t="shared" si="306"/>
        <v>10000</v>
      </c>
      <c r="BB558" s="50">
        <f t="shared" si="307"/>
        <v>0</v>
      </c>
    </row>
    <row r="559" spans="2:54" x14ac:dyDescent="0.25">
      <c r="B559" s="14">
        <v>2026</v>
      </c>
      <c r="C559" s="14">
        <v>479</v>
      </c>
      <c r="D559" s="15"/>
      <c r="F559" s="15" t="s">
        <v>58</v>
      </c>
      <c r="G559" s="14" t="e">
        <f>+VLOOKUP(M559,#REF!,5,FALSE)</f>
        <v>#REF!</v>
      </c>
      <c r="H559" s="14" t="e">
        <f>+VLOOKUP(M559,#REF!,7,FALSE)</f>
        <v>#REF!</v>
      </c>
      <c r="M559" s="15" t="str">
        <f t="shared" si="305"/>
        <v>2026EG 2026GGEENSAMBLAJE DE MATERIAL ELECTORAL DE CAPACITACIÓN, CODIFICACIÓN, ROTULADO Y EMBALAJE DE EQUIPOS INFORMÁTICOS ELECTORALES</v>
      </c>
      <c r="N559" s="15" t="s">
        <v>232</v>
      </c>
      <c r="Q559" s="16" t="s">
        <v>8</v>
      </c>
      <c r="R559" s="16" t="s">
        <v>60</v>
      </c>
      <c r="T559" s="14" t="str">
        <f t="shared" si="320"/>
        <v>2.3</v>
      </c>
      <c r="U559" s="17" t="s">
        <v>62</v>
      </c>
      <c r="V559" s="15" t="s">
        <v>519</v>
      </c>
      <c r="X559" s="14" t="s">
        <v>65</v>
      </c>
      <c r="Y559" s="18">
        <v>7</v>
      </c>
      <c r="Z559" s="19">
        <v>2500</v>
      </c>
      <c r="AA559" s="16"/>
      <c r="AB559" s="16">
        <v>30</v>
      </c>
      <c r="AC559" s="16"/>
      <c r="AD559" s="16"/>
      <c r="AE559" s="23"/>
      <c r="AF559" s="23"/>
      <c r="AG559" s="23"/>
      <c r="AH559" s="23"/>
      <c r="AI559" s="23"/>
      <c r="AJ559" s="23"/>
      <c r="AK559" s="23"/>
      <c r="AL559" s="23"/>
      <c r="AM559" s="19">
        <f t="shared" si="321"/>
        <v>17500</v>
      </c>
      <c r="AN559" s="26" t="s">
        <v>437</v>
      </c>
      <c r="AO559" s="50">
        <f t="shared" si="308"/>
        <v>0</v>
      </c>
      <c r="AP559" s="50">
        <f t="shared" si="309"/>
        <v>17500</v>
      </c>
      <c r="AQ559" s="50">
        <f t="shared" si="310"/>
        <v>0</v>
      </c>
      <c r="AR559" s="50">
        <f t="shared" si="311"/>
        <v>0</v>
      </c>
      <c r="AS559" s="50">
        <f t="shared" si="312"/>
        <v>0</v>
      </c>
      <c r="AT559" s="50">
        <f t="shared" si="313"/>
        <v>0</v>
      </c>
      <c r="AU559" s="50">
        <f t="shared" si="314"/>
        <v>0</v>
      </c>
      <c r="AV559" s="50">
        <f t="shared" si="315"/>
        <v>0</v>
      </c>
      <c r="AW559" s="50">
        <f t="shared" si="316"/>
        <v>0</v>
      </c>
      <c r="AX559" s="50">
        <f t="shared" si="317"/>
        <v>0</v>
      </c>
      <c r="AY559" s="50">
        <f t="shared" si="318"/>
        <v>0</v>
      </c>
      <c r="AZ559" s="50">
        <f t="shared" si="319"/>
        <v>0</v>
      </c>
      <c r="BA559" s="50">
        <f t="shared" si="306"/>
        <v>17500</v>
      </c>
      <c r="BB559" s="50">
        <f t="shared" si="307"/>
        <v>0</v>
      </c>
    </row>
    <row r="560" spans="2:54" x14ac:dyDescent="0.25">
      <c r="B560" s="14">
        <v>2026</v>
      </c>
      <c r="C560" s="14">
        <v>479</v>
      </c>
      <c r="D560" s="15"/>
      <c r="F560" s="15" t="s">
        <v>58</v>
      </c>
      <c r="G560" s="14" t="e">
        <f>+VLOOKUP(M560,#REF!,5,FALSE)</f>
        <v>#REF!</v>
      </c>
      <c r="H560" s="14" t="e">
        <f>+VLOOKUP(M560,#REF!,7,FALSE)</f>
        <v>#REF!</v>
      </c>
      <c r="M560" s="15" t="str">
        <f t="shared" si="305"/>
        <v>2026EG 2026GGEENSAMBLAJE DE MATERIAL ELECTORAL PARA SUFRAGIO, CODIFICACIÓN, ROTULADO Y EMBALAJE DE EQUIPOS INFORMÁTICOS ELECTORALES</v>
      </c>
      <c r="N560" s="15" t="s">
        <v>480</v>
      </c>
      <c r="Q560" s="16" t="s">
        <v>8</v>
      </c>
      <c r="R560" s="16" t="s">
        <v>60</v>
      </c>
      <c r="T560" s="14" t="str">
        <f t="shared" si="320"/>
        <v>2.3</v>
      </c>
      <c r="U560" s="17" t="s">
        <v>62</v>
      </c>
      <c r="V560" s="15" t="s">
        <v>519</v>
      </c>
      <c r="X560" s="14" t="s">
        <v>65</v>
      </c>
      <c r="Y560" s="18">
        <v>7</v>
      </c>
      <c r="Z560" s="19">
        <v>2500</v>
      </c>
      <c r="AA560" s="16"/>
      <c r="AB560" s="16"/>
      <c r="AC560" s="16">
        <v>30</v>
      </c>
      <c r="AD560" s="16"/>
      <c r="AE560" s="23"/>
      <c r="AF560" s="23"/>
      <c r="AG560" s="23"/>
      <c r="AH560" s="23"/>
      <c r="AI560" s="23"/>
      <c r="AJ560" s="23"/>
      <c r="AK560" s="23"/>
      <c r="AL560" s="23"/>
      <c r="AM560" s="19">
        <f t="shared" si="321"/>
        <v>17500</v>
      </c>
      <c r="AN560" s="26" t="s">
        <v>437</v>
      </c>
      <c r="AO560" s="50">
        <f t="shared" si="308"/>
        <v>0</v>
      </c>
      <c r="AP560" s="50">
        <f t="shared" si="309"/>
        <v>0</v>
      </c>
      <c r="AQ560" s="50">
        <f t="shared" si="310"/>
        <v>17500</v>
      </c>
      <c r="AR560" s="50">
        <f t="shared" si="311"/>
        <v>0</v>
      </c>
      <c r="AS560" s="50">
        <f t="shared" si="312"/>
        <v>0</v>
      </c>
      <c r="AT560" s="50">
        <f t="shared" si="313"/>
        <v>0</v>
      </c>
      <c r="AU560" s="50">
        <f t="shared" si="314"/>
        <v>0</v>
      </c>
      <c r="AV560" s="50">
        <f t="shared" si="315"/>
        <v>0</v>
      </c>
      <c r="AW560" s="50">
        <f t="shared" si="316"/>
        <v>0</v>
      </c>
      <c r="AX560" s="50">
        <f t="shared" si="317"/>
        <v>0</v>
      </c>
      <c r="AY560" s="50">
        <f t="shared" si="318"/>
        <v>0</v>
      </c>
      <c r="AZ560" s="50">
        <f t="shared" si="319"/>
        <v>0</v>
      </c>
      <c r="BA560" s="50">
        <f t="shared" si="306"/>
        <v>17500</v>
      </c>
      <c r="BB560" s="50">
        <f t="shared" si="307"/>
        <v>0</v>
      </c>
    </row>
    <row r="561" spans="2:54" x14ac:dyDescent="0.25">
      <c r="B561" s="14">
        <v>2026</v>
      </c>
      <c r="C561" s="14">
        <v>479</v>
      </c>
      <c r="D561" s="15"/>
      <c r="F561" s="15" t="s">
        <v>58</v>
      </c>
      <c r="G561" s="14" t="e">
        <f>+VLOOKUP(M561,#REF!,5,FALSE)</f>
        <v>#REF!</v>
      </c>
      <c r="H561" s="14" t="e">
        <f>+VLOOKUP(M561,#REF!,7,FALSE)</f>
        <v>#REF!</v>
      </c>
      <c r="M561" s="15" t="str">
        <f t="shared" si="305"/>
        <v>2026EG 2026GGEREPLIEGUE DE MATERIALES ELECTORALES Y EQUIPOS INFORMÁTICOS ELECTORALES Y DE CAPACITACIÓN</v>
      </c>
      <c r="N561" s="15" t="s">
        <v>227</v>
      </c>
      <c r="Q561" s="16" t="s">
        <v>8</v>
      </c>
      <c r="R561" s="16" t="s">
        <v>60</v>
      </c>
      <c r="T561" s="14" t="str">
        <f t="shared" si="320"/>
        <v>2.3</v>
      </c>
      <c r="U561" s="17" t="s">
        <v>62</v>
      </c>
      <c r="V561" s="15" t="s">
        <v>519</v>
      </c>
      <c r="X561" s="14" t="s">
        <v>65</v>
      </c>
      <c r="Y561" s="18">
        <v>7</v>
      </c>
      <c r="Z561" s="19">
        <v>2500</v>
      </c>
      <c r="AA561" s="16"/>
      <c r="AB561" s="16"/>
      <c r="AC561" s="16"/>
      <c r="AD561" s="16">
        <v>30</v>
      </c>
      <c r="AE561" s="23"/>
      <c r="AF561" s="23"/>
      <c r="AG561" s="23"/>
      <c r="AH561" s="23"/>
      <c r="AI561" s="23"/>
      <c r="AJ561" s="23"/>
      <c r="AK561" s="23"/>
      <c r="AL561" s="23"/>
      <c r="AM561" s="19">
        <f t="shared" si="321"/>
        <v>17500</v>
      </c>
      <c r="AN561" s="26" t="s">
        <v>437</v>
      </c>
      <c r="AO561" s="50">
        <f t="shared" si="308"/>
        <v>0</v>
      </c>
      <c r="AP561" s="50">
        <f t="shared" si="309"/>
        <v>0</v>
      </c>
      <c r="AQ561" s="50">
        <f t="shared" si="310"/>
        <v>0</v>
      </c>
      <c r="AR561" s="50">
        <f t="shared" si="311"/>
        <v>17500</v>
      </c>
      <c r="AS561" s="50">
        <f t="shared" si="312"/>
        <v>0</v>
      </c>
      <c r="AT561" s="50">
        <f t="shared" si="313"/>
        <v>0</v>
      </c>
      <c r="AU561" s="50">
        <f t="shared" si="314"/>
        <v>0</v>
      </c>
      <c r="AV561" s="50">
        <f t="shared" si="315"/>
        <v>0</v>
      </c>
      <c r="AW561" s="50">
        <f t="shared" si="316"/>
        <v>0</v>
      </c>
      <c r="AX561" s="50">
        <f t="shared" si="317"/>
        <v>0</v>
      </c>
      <c r="AY561" s="50">
        <f t="shared" si="318"/>
        <v>0</v>
      </c>
      <c r="AZ561" s="50">
        <f t="shared" si="319"/>
        <v>0</v>
      </c>
      <c r="BA561" s="50">
        <f t="shared" si="306"/>
        <v>17500</v>
      </c>
      <c r="BB561" s="50">
        <f t="shared" si="307"/>
        <v>0</v>
      </c>
    </row>
    <row r="562" spans="2:54" x14ac:dyDescent="0.25">
      <c r="B562" s="14">
        <v>2026</v>
      </c>
      <c r="C562" s="14">
        <v>479</v>
      </c>
      <c r="D562" s="15"/>
      <c r="F562" s="15" t="s">
        <v>58</v>
      </c>
      <c r="G562" s="14" t="e">
        <f>+VLOOKUP(M562,#REF!,5,FALSE)</f>
        <v>#REF!</v>
      </c>
      <c r="H562" s="14" t="e">
        <f>+VLOOKUP(M562,#REF!,7,FALSE)</f>
        <v>#REF!</v>
      </c>
      <c r="M562" s="15" t="str">
        <f t="shared" si="305"/>
        <v>2026EG 2026GGEENSAMBLAJE DE MATERIAL ELECTORAL DE CAPACITACIÓN, CODIFICACIÓN, ROTULADO Y EMBALAJE DE EQUIPOS INFORMÁTICOS ELECTORALES</v>
      </c>
      <c r="N562" s="15" t="s">
        <v>232</v>
      </c>
      <c r="Q562" s="16" t="s">
        <v>8</v>
      </c>
      <c r="R562" s="16" t="s">
        <v>60</v>
      </c>
      <c r="T562" s="14" t="str">
        <f t="shared" si="320"/>
        <v>2.3</v>
      </c>
      <c r="U562" s="17" t="s">
        <v>62</v>
      </c>
      <c r="V562" s="15" t="s">
        <v>520</v>
      </c>
      <c r="X562" s="14" t="s">
        <v>65</v>
      </c>
      <c r="Y562" s="18">
        <v>1</v>
      </c>
      <c r="Z562" s="19">
        <v>8000</v>
      </c>
      <c r="AA562" s="16">
        <v>30</v>
      </c>
      <c r="AB562" s="16">
        <v>30</v>
      </c>
      <c r="AC562" s="16"/>
      <c r="AD562" s="16"/>
      <c r="AE562" s="23"/>
      <c r="AF562" s="23"/>
      <c r="AG562" s="23"/>
      <c r="AH562" s="23"/>
      <c r="AI562" s="23"/>
      <c r="AJ562" s="23"/>
      <c r="AK562" s="23"/>
      <c r="AL562" s="23"/>
      <c r="AM562" s="19">
        <f t="shared" si="321"/>
        <v>16000</v>
      </c>
      <c r="AN562" s="26" t="s">
        <v>437</v>
      </c>
      <c r="AO562" s="50">
        <f t="shared" si="308"/>
        <v>8000</v>
      </c>
      <c r="AP562" s="50">
        <f t="shared" si="309"/>
        <v>8000</v>
      </c>
      <c r="AQ562" s="50">
        <f t="shared" si="310"/>
        <v>0</v>
      </c>
      <c r="AR562" s="50">
        <f t="shared" si="311"/>
        <v>0</v>
      </c>
      <c r="AS562" s="50">
        <f t="shared" si="312"/>
        <v>0</v>
      </c>
      <c r="AT562" s="50">
        <f t="shared" si="313"/>
        <v>0</v>
      </c>
      <c r="AU562" s="50">
        <f t="shared" si="314"/>
        <v>0</v>
      </c>
      <c r="AV562" s="50">
        <f t="shared" si="315"/>
        <v>0</v>
      </c>
      <c r="AW562" s="50">
        <f t="shared" si="316"/>
        <v>0</v>
      </c>
      <c r="AX562" s="50">
        <f t="shared" si="317"/>
        <v>0</v>
      </c>
      <c r="AY562" s="50">
        <f t="shared" si="318"/>
        <v>0</v>
      </c>
      <c r="AZ562" s="50">
        <f t="shared" si="319"/>
        <v>0</v>
      </c>
      <c r="BA562" s="50">
        <f t="shared" si="306"/>
        <v>16000</v>
      </c>
      <c r="BB562" s="50">
        <f t="shared" si="307"/>
        <v>0</v>
      </c>
    </row>
    <row r="563" spans="2:54" x14ac:dyDescent="0.25">
      <c r="B563" s="14">
        <v>2026</v>
      </c>
      <c r="C563" s="14">
        <v>479</v>
      </c>
      <c r="D563" s="15"/>
      <c r="F563" s="15" t="s">
        <v>58</v>
      </c>
      <c r="G563" s="14" t="e">
        <f>+VLOOKUP(M563,#REF!,5,FALSE)</f>
        <v>#REF!</v>
      </c>
      <c r="H563" s="14" t="e">
        <f>+VLOOKUP(M563,#REF!,7,FALSE)</f>
        <v>#REF!</v>
      </c>
      <c r="M563" s="15" t="str">
        <f t="shared" si="305"/>
        <v>2026EG 2026GGEENSAMBLAJE DE MATERIAL ELECTORAL PARA SUFRAGIO, CODIFICACIÓN, ROTULADO Y EMBALAJE DE EQUIPOS INFORMÁTICOS ELECTORALES</v>
      </c>
      <c r="N563" s="15" t="s">
        <v>480</v>
      </c>
      <c r="Q563" s="16" t="s">
        <v>8</v>
      </c>
      <c r="R563" s="16" t="s">
        <v>60</v>
      </c>
      <c r="T563" s="14" t="str">
        <f t="shared" si="320"/>
        <v>2.3</v>
      </c>
      <c r="U563" s="17" t="s">
        <v>62</v>
      </c>
      <c r="V563" s="15" t="s">
        <v>520</v>
      </c>
      <c r="X563" s="14" t="s">
        <v>65</v>
      </c>
      <c r="Y563" s="18">
        <v>1</v>
      </c>
      <c r="Z563" s="19">
        <v>8000</v>
      </c>
      <c r="AA563" s="16"/>
      <c r="AB563" s="16"/>
      <c r="AC563" s="16">
        <v>30</v>
      </c>
      <c r="AD563" s="16"/>
      <c r="AE563" s="23"/>
      <c r="AF563" s="23"/>
      <c r="AG563" s="23"/>
      <c r="AH563" s="23"/>
      <c r="AI563" s="23"/>
      <c r="AJ563" s="23"/>
      <c r="AK563" s="23"/>
      <c r="AL563" s="23"/>
      <c r="AM563" s="19">
        <f t="shared" si="321"/>
        <v>8000</v>
      </c>
      <c r="AN563" s="26" t="s">
        <v>437</v>
      </c>
      <c r="AO563" s="50">
        <f t="shared" si="308"/>
        <v>0</v>
      </c>
      <c r="AP563" s="50">
        <f t="shared" si="309"/>
        <v>0</v>
      </c>
      <c r="AQ563" s="50">
        <f t="shared" si="310"/>
        <v>8000</v>
      </c>
      <c r="AR563" s="50">
        <f t="shared" si="311"/>
        <v>0</v>
      </c>
      <c r="AS563" s="50">
        <f t="shared" si="312"/>
        <v>0</v>
      </c>
      <c r="AT563" s="50">
        <f t="shared" si="313"/>
        <v>0</v>
      </c>
      <c r="AU563" s="50">
        <f t="shared" si="314"/>
        <v>0</v>
      </c>
      <c r="AV563" s="50">
        <f t="shared" si="315"/>
        <v>0</v>
      </c>
      <c r="AW563" s="50">
        <f t="shared" si="316"/>
        <v>0</v>
      </c>
      <c r="AX563" s="50">
        <f t="shared" si="317"/>
        <v>0</v>
      </c>
      <c r="AY563" s="50">
        <f t="shared" si="318"/>
        <v>0</v>
      </c>
      <c r="AZ563" s="50">
        <f t="shared" si="319"/>
        <v>0</v>
      </c>
      <c r="BA563" s="50">
        <f t="shared" si="306"/>
        <v>8000</v>
      </c>
      <c r="BB563" s="50">
        <f t="shared" si="307"/>
        <v>0</v>
      </c>
    </row>
    <row r="564" spans="2:54" x14ac:dyDescent="0.25">
      <c r="B564" s="14">
        <v>2026</v>
      </c>
      <c r="C564" s="14">
        <v>479</v>
      </c>
      <c r="D564" s="15"/>
      <c r="F564" s="15" t="s">
        <v>58</v>
      </c>
      <c r="G564" s="14" t="e">
        <f>+VLOOKUP(M564,#REF!,5,FALSE)</f>
        <v>#REF!</v>
      </c>
      <c r="H564" s="14" t="e">
        <f>+VLOOKUP(M564,#REF!,7,FALSE)</f>
        <v>#REF!</v>
      </c>
      <c r="M564" s="15" t="str">
        <f t="shared" si="305"/>
        <v>2026EG 2026GGEREPLIEGUE DE MATERIALES ELECTORALES Y EQUIPOS INFORMÁTICOS ELECTORALES Y DE CAPACITACIÓN</v>
      </c>
      <c r="N564" s="15" t="s">
        <v>227</v>
      </c>
      <c r="Q564" s="16" t="s">
        <v>8</v>
      </c>
      <c r="R564" s="16" t="s">
        <v>60</v>
      </c>
      <c r="T564" s="14" t="str">
        <f t="shared" si="320"/>
        <v>2.3</v>
      </c>
      <c r="U564" s="17" t="s">
        <v>62</v>
      </c>
      <c r="V564" s="15" t="s">
        <v>520</v>
      </c>
      <c r="X564" s="14" t="s">
        <v>65</v>
      </c>
      <c r="Y564" s="18">
        <v>1</v>
      </c>
      <c r="Z564" s="19">
        <v>8000</v>
      </c>
      <c r="AA564" s="16"/>
      <c r="AB564" s="16"/>
      <c r="AC564" s="16"/>
      <c r="AD564" s="16">
        <v>30</v>
      </c>
      <c r="AE564" s="23"/>
      <c r="AF564" s="23"/>
      <c r="AG564" s="23"/>
      <c r="AH564" s="23"/>
      <c r="AI564" s="23"/>
      <c r="AJ564" s="23"/>
      <c r="AK564" s="23"/>
      <c r="AL564" s="23"/>
      <c r="AM564" s="19">
        <f t="shared" si="321"/>
        <v>8000</v>
      </c>
      <c r="AN564" s="26" t="s">
        <v>437</v>
      </c>
      <c r="AO564" s="50">
        <f t="shared" si="308"/>
        <v>0</v>
      </c>
      <c r="AP564" s="50">
        <f t="shared" si="309"/>
        <v>0</v>
      </c>
      <c r="AQ564" s="50">
        <f t="shared" si="310"/>
        <v>0</v>
      </c>
      <c r="AR564" s="50">
        <f t="shared" si="311"/>
        <v>8000</v>
      </c>
      <c r="AS564" s="50">
        <f t="shared" si="312"/>
        <v>0</v>
      </c>
      <c r="AT564" s="50">
        <f t="shared" si="313"/>
        <v>0</v>
      </c>
      <c r="AU564" s="50">
        <f t="shared" si="314"/>
        <v>0</v>
      </c>
      <c r="AV564" s="50">
        <f t="shared" si="315"/>
        <v>0</v>
      </c>
      <c r="AW564" s="50">
        <f t="shared" si="316"/>
        <v>0</v>
      </c>
      <c r="AX564" s="50">
        <f t="shared" si="317"/>
        <v>0</v>
      </c>
      <c r="AY564" s="50">
        <f t="shared" si="318"/>
        <v>0</v>
      </c>
      <c r="AZ564" s="50">
        <f t="shared" si="319"/>
        <v>0</v>
      </c>
      <c r="BA564" s="50">
        <f t="shared" si="306"/>
        <v>8000</v>
      </c>
      <c r="BB564" s="50">
        <f t="shared" si="307"/>
        <v>0</v>
      </c>
    </row>
    <row r="565" spans="2:54" x14ac:dyDescent="0.25">
      <c r="B565" s="14">
        <v>2026</v>
      </c>
      <c r="C565" s="14">
        <v>479</v>
      </c>
      <c r="D565" s="15"/>
      <c r="F565" s="15" t="s">
        <v>58</v>
      </c>
      <c r="G565" s="14" t="e">
        <f>+VLOOKUP(M565,#REF!,5,FALSE)</f>
        <v>#REF!</v>
      </c>
      <c r="H565" s="14" t="e">
        <f>+VLOOKUP(M565,#REF!,7,FALSE)</f>
        <v>#REF!</v>
      </c>
      <c r="M565" s="15" t="str">
        <f t="shared" si="305"/>
        <v>2026EG 2026GGEENSAMBLAJE DE MATERIAL ELECTORAL DE CAPACITACIÓN, CODIFICACIÓN, ROTULADO Y EMBALAJE DE EQUIPOS INFORMÁTICOS ELECTORALES</v>
      </c>
      <c r="N565" s="15" t="s">
        <v>232</v>
      </c>
      <c r="Q565" s="16" t="s">
        <v>8</v>
      </c>
      <c r="R565" s="16" t="s">
        <v>60</v>
      </c>
      <c r="T565" s="14" t="str">
        <f t="shared" si="320"/>
        <v>2.3</v>
      </c>
      <c r="U565" s="17" t="s">
        <v>62</v>
      </c>
      <c r="V565" s="15" t="s">
        <v>521</v>
      </c>
      <c r="X565" s="14" t="s">
        <v>65</v>
      </c>
      <c r="Y565" s="18">
        <v>1</v>
      </c>
      <c r="Z565" s="19">
        <v>8000</v>
      </c>
      <c r="AA565" s="16">
        <v>30</v>
      </c>
      <c r="AB565" s="16">
        <v>30</v>
      </c>
      <c r="AC565" s="16"/>
      <c r="AD565" s="16"/>
      <c r="AE565" s="23"/>
      <c r="AF565" s="23"/>
      <c r="AG565" s="23"/>
      <c r="AH565" s="23"/>
      <c r="AI565" s="23"/>
      <c r="AJ565" s="23"/>
      <c r="AK565" s="23"/>
      <c r="AL565" s="23"/>
      <c r="AM565" s="19">
        <f t="shared" si="321"/>
        <v>16000</v>
      </c>
      <c r="AN565" s="26" t="s">
        <v>437</v>
      </c>
      <c r="AO565" s="50">
        <f t="shared" si="308"/>
        <v>8000</v>
      </c>
      <c r="AP565" s="50">
        <f t="shared" si="309"/>
        <v>8000</v>
      </c>
      <c r="AQ565" s="50">
        <f t="shared" si="310"/>
        <v>0</v>
      </c>
      <c r="AR565" s="50">
        <f t="shared" si="311"/>
        <v>0</v>
      </c>
      <c r="AS565" s="50">
        <f t="shared" si="312"/>
        <v>0</v>
      </c>
      <c r="AT565" s="50">
        <f t="shared" si="313"/>
        <v>0</v>
      </c>
      <c r="AU565" s="50">
        <f t="shared" si="314"/>
        <v>0</v>
      </c>
      <c r="AV565" s="50">
        <f t="shared" si="315"/>
        <v>0</v>
      </c>
      <c r="AW565" s="50">
        <f t="shared" si="316"/>
        <v>0</v>
      </c>
      <c r="AX565" s="50">
        <f t="shared" si="317"/>
        <v>0</v>
      </c>
      <c r="AY565" s="50">
        <f t="shared" si="318"/>
        <v>0</v>
      </c>
      <c r="AZ565" s="50">
        <f t="shared" si="319"/>
        <v>0</v>
      </c>
      <c r="BA565" s="50">
        <f t="shared" si="306"/>
        <v>16000</v>
      </c>
      <c r="BB565" s="50">
        <f t="shared" si="307"/>
        <v>0</v>
      </c>
    </row>
    <row r="566" spans="2:54" x14ac:dyDescent="0.25">
      <c r="B566" s="14">
        <v>2026</v>
      </c>
      <c r="C566" s="14">
        <v>479</v>
      </c>
      <c r="D566" s="15"/>
      <c r="F566" s="15" t="s">
        <v>58</v>
      </c>
      <c r="G566" s="14" t="e">
        <f>+VLOOKUP(M566,#REF!,5,FALSE)</f>
        <v>#REF!</v>
      </c>
      <c r="H566" s="14" t="e">
        <f>+VLOOKUP(M566,#REF!,7,FALSE)</f>
        <v>#REF!</v>
      </c>
      <c r="M566" s="15" t="str">
        <f t="shared" si="305"/>
        <v>2026EG 2026GGEENSAMBLAJE DE MATERIAL ELECTORAL PARA SUFRAGIO, CODIFICACIÓN, ROTULADO Y EMBALAJE DE EQUIPOS INFORMÁTICOS ELECTORALES</v>
      </c>
      <c r="N566" s="15" t="s">
        <v>480</v>
      </c>
      <c r="Q566" s="16" t="s">
        <v>8</v>
      </c>
      <c r="R566" s="16" t="s">
        <v>60</v>
      </c>
      <c r="T566" s="14" t="str">
        <f t="shared" si="320"/>
        <v>2.3</v>
      </c>
      <c r="U566" s="17" t="s">
        <v>62</v>
      </c>
      <c r="V566" s="15" t="s">
        <v>521</v>
      </c>
      <c r="X566" s="14" t="s">
        <v>65</v>
      </c>
      <c r="Y566" s="18">
        <v>1</v>
      </c>
      <c r="Z566" s="19">
        <v>8000</v>
      </c>
      <c r="AA566" s="16"/>
      <c r="AB566" s="16"/>
      <c r="AC566" s="16">
        <v>30</v>
      </c>
      <c r="AD566" s="16"/>
      <c r="AE566" s="23"/>
      <c r="AF566" s="23"/>
      <c r="AG566" s="23"/>
      <c r="AH566" s="23"/>
      <c r="AI566" s="23"/>
      <c r="AJ566" s="23"/>
      <c r="AK566" s="23"/>
      <c r="AL566" s="23"/>
      <c r="AM566" s="19">
        <f t="shared" si="321"/>
        <v>8000</v>
      </c>
      <c r="AN566" s="26" t="s">
        <v>437</v>
      </c>
      <c r="AO566" s="50">
        <f t="shared" si="308"/>
        <v>0</v>
      </c>
      <c r="AP566" s="50">
        <f t="shared" si="309"/>
        <v>0</v>
      </c>
      <c r="AQ566" s="50">
        <f t="shared" si="310"/>
        <v>8000</v>
      </c>
      <c r="AR566" s="50">
        <f t="shared" si="311"/>
        <v>0</v>
      </c>
      <c r="AS566" s="50">
        <f t="shared" si="312"/>
        <v>0</v>
      </c>
      <c r="AT566" s="50">
        <f t="shared" si="313"/>
        <v>0</v>
      </c>
      <c r="AU566" s="50">
        <f t="shared" si="314"/>
        <v>0</v>
      </c>
      <c r="AV566" s="50">
        <f t="shared" si="315"/>
        <v>0</v>
      </c>
      <c r="AW566" s="50">
        <f t="shared" si="316"/>
        <v>0</v>
      </c>
      <c r="AX566" s="50">
        <f t="shared" si="317"/>
        <v>0</v>
      </c>
      <c r="AY566" s="50">
        <f t="shared" si="318"/>
        <v>0</v>
      </c>
      <c r="AZ566" s="50">
        <f t="shared" si="319"/>
        <v>0</v>
      </c>
      <c r="BA566" s="50">
        <f t="shared" si="306"/>
        <v>8000</v>
      </c>
      <c r="BB566" s="50">
        <f t="shared" si="307"/>
        <v>0</v>
      </c>
    </row>
    <row r="567" spans="2:54" x14ac:dyDescent="0.25">
      <c r="B567" s="14">
        <v>2026</v>
      </c>
      <c r="C567" s="14">
        <v>479</v>
      </c>
      <c r="D567" s="15"/>
      <c r="F567" s="15" t="s">
        <v>58</v>
      </c>
      <c r="G567" s="14" t="e">
        <f>+VLOOKUP(M567,#REF!,5,FALSE)</f>
        <v>#REF!</v>
      </c>
      <c r="H567" s="14" t="e">
        <f>+VLOOKUP(M567,#REF!,7,FALSE)</f>
        <v>#REF!</v>
      </c>
      <c r="M567" s="15" t="str">
        <f t="shared" si="305"/>
        <v>2026EG 2026GGEREPLIEGUE DE MATERIALES ELECTORALES Y EQUIPOS INFORMÁTICOS ELECTORALES Y DE CAPACITACIÓN</v>
      </c>
      <c r="N567" s="15" t="s">
        <v>227</v>
      </c>
      <c r="Q567" s="16" t="s">
        <v>8</v>
      </c>
      <c r="R567" s="16" t="s">
        <v>60</v>
      </c>
      <c r="T567" s="14" t="str">
        <f t="shared" si="320"/>
        <v>2.3</v>
      </c>
      <c r="U567" s="17" t="s">
        <v>62</v>
      </c>
      <c r="V567" s="15" t="s">
        <v>521</v>
      </c>
      <c r="X567" s="14" t="s">
        <v>65</v>
      </c>
      <c r="Y567" s="18">
        <v>1</v>
      </c>
      <c r="Z567" s="19">
        <v>8000</v>
      </c>
      <c r="AA567" s="16"/>
      <c r="AB567" s="16"/>
      <c r="AC567" s="16"/>
      <c r="AD567" s="16">
        <v>30</v>
      </c>
      <c r="AE567" s="23"/>
      <c r="AF567" s="23"/>
      <c r="AG567" s="23"/>
      <c r="AH567" s="23"/>
      <c r="AI567" s="23"/>
      <c r="AJ567" s="23"/>
      <c r="AK567" s="23"/>
      <c r="AL567" s="23"/>
      <c r="AM567" s="19">
        <f t="shared" si="321"/>
        <v>8000</v>
      </c>
      <c r="AN567" s="26" t="s">
        <v>437</v>
      </c>
      <c r="AO567" s="50">
        <f t="shared" si="308"/>
        <v>0</v>
      </c>
      <c r="AP567" s="50">
        <f t="shared" si="309"/>
        <v>0</v>
      </c>
      <c r="AQ567" s="50">
        <f t="shared" si="310"/>
        <v>0</v>
      </c>
      <c r="AR567" s="50">
        <f t="shared" si="311"/>
        <v>8000</v>
      </c>
      <c r="AS567" s="50">
        <f t="shared" si="312"/>
        <v>0</v>
      </c>
      <c r="AT567" s="50">
        <f t="shared" si="313"/>
        <v>0</v>
      </c>
      <c r="AU567" s="50">
        <f t="shared" si="314"/>
        <v>0</v>
      </c>
      <c r="AV567" s="50">
        <f t="shared" si="315"/>
        <v>0</v>
      </c>
      <c r="AW567" s="50">
        <f t="shared" si="316"/>
        <v>0</v>
      </c>
      <c r="AX567" s="50">
        <f t="shared" si="317"/>
        <v>0</v>
      </c>
      <c r="AY567" s="50">
        <f t="shared" si="318"/>
        <v>0</v>
      </c>
      <c r="AZ567" s="50">
        <f t="shared" si="319"/>
        <v>0</v>
      </c>
      <c r="BA567" s="50">
        <f t="shared" si="306"/>
        <v>8000</v>
      </c>
      <c r="BB567" s="50">
        <f t="shared" si="307"/>
        <v>0</v>
      </c>
    </row>
    <row r="568" spans="2:54" x14ac:dyDescent="0.25">
      <c r="B568" s="14">
        <v>2026</v>
      </c>
      <c r="C568" s="14">
        <v>479</v>
      </c>
      <c r="D568" s="15"/>
      <c r="F568" s="15" t="s">
        <v>58</v>
      </c>
      <c r="G568" s="14" t="e">
        <f>+VLOOKUP(M568,#REF!,5,FALSE)</f>
        <v>#REF!</v>
      </c>
      <c r="H568" s="14" t="e">
        <f>+VLOOKUP(M568,#REF!,7,FALSE)</f>
        <v>#REF!</v>
      </c>
      <c r="M568" s="15" t="str">
        <f t="shared" si="305"/>
        <v>2026EG 2026GGEENSAMBLAJE DE MATERIAL ELECTORAL DE CAPACITACIÓN, CODIFICACIÓN, ROTULADO Y EMBALAJE DE EQUIPOS INFORMÁTICOS ELECTORALES</v>
      </c>
      <c r="N568" s="15" t="s">
        <v>232</v>
      </c>
      <c r="Q568" s="16" t="s">
        <v>8</v>
      </c>
      <c r="R568" s="16" t="s">
        <v>60</v>
      </c>
      <c r="T568" s="14" t="str">
        <f t="shared" si="320"/>
        <v>2.3</v>
      </c>
      <c r="U568" s="17" t="s">
        <v>62</v>
      </c>
      <c r="V568" s="15" t="s">
        <v>522</v>
      </c>
      <c r="X568" s="14" t="s">
        <v>65</v>
      </c>
      <c r="Y568" s="18">
        <v>4</v>
      </c>
      <c r="Z568" s="19">
        <v>6500</v>
      </c>
      <c r="AA568" s="16">
        <v>30</v>
      </c>
      <c r="AB568" s="16"/>
      <c r="AC568" s="16"/>
      <c r="AD568" s="16"/>
      <c r="AE568" s="23"/>
      <c r="AF568" s="23"/>
      <c r="AG568" s="23"/>
      <c r="AH568" s="23"/>
      <c r="AI568" s="23"/>
      <c r="AJ568" s="23"/>
      <c r="AK568" s="23"/>
      <c r="AL568" s="23"/>
      <c r="AM568" s="19">
        <f t="shared" si="321"/>
        <v>26000</v>
      </c>
      <c r="AN568" s="26" t="s">
        <v>437</v>
      </c>
      <c r="AO568" s="50">
        <f t="shared" si="308"/>
        <v>26000</v>
      </c>
      <c r="AP568" s="50">
        <f t="shared" si="309"/>
        <v>0</v>
      </c>
      <c r="AQ568" s="50">
        <f t="shared" si="310"/>
        <v>0</v>
      </c>
      <c r="AR568" s="50">
        <f t="shared" si="311"/>
        <v>0</v>
      </c>
      <c r="AS568" s="50">
        <f t="shared" si="312"/>
        <v>0</v>
      </c>
      <c r="AT568" s="50">
        <f t="shared" si="313"/>
        <v>0</v>
      </c>
      <c r="AU568" s="50">
        <f t="shared" si="314"/>
        <v>0</v>
      </c>
      <c r="AV568" s="50">
        <f t="shared" si="315"/>
        <v>0</v>
      </c>
      <c r="AW568" s="50">
        <f t="shared" si="316"/>
        <v>0</v>
      </c>
      <c r="AX568" s="50">
        <f t="shared" si="317"/>
        <v>0</v>
      </c>
      <c r="AY568" s="50">
        <f t="shared" si="318"/>
        <v>0</v>
      </c>
      <c r="AZ568" s="50">
        <f t="shared" si="319"/>
        <v>0</v>
      </c>
      <c r="BA568" s="50">
        <f t="shared" si="306"/>
        <v>26000</v>
      </c>
      <c r="BB568" s="50">
        <f t="shared" si="307"/>
        <v>0</v>
      </c>
    </row>
    <row r="569" spans="2:54" x14ac:dyDescent="0.25">
      <c r="B569" s="14">
        <v>2026</v>
      </c>
      <c r="C569" s="14">
        <v>479</v>
      </c>
      <c r="D569" s="15"/>
      <c r="F569" s="15" t="s">
        <v>58</v>
      </c>
      <c r="G569" s="14" t="e">
        <f>+VLOOKUP(M569,#REF!,5,FALSE)</f>
        <v>#REF!</v>
      </c>
      <c r="H569" s="14" t="e">
        <f>+VLOOKUP(M569,#REF!,7,FALSE)</f>
        <v>#REF!</v>
      </c>
      <c r="M569" s="15" t="str">
        <f t="shared" si="305"/>
        <v>2026EG 2026GGEENSAMBLAJE DE MATERIAL ELECTORAL DE CAPACITACIÓN, CODIFICACIÓN, ROTULADO Y EMBALAJE DE EQUIPOS INFORMÁTICOS ELECTORALES</v>
      </c>
      <c r="N569" s="15" t="s">
        <v>232</v>
      </c>
      <c r="Q569" s="16" t="s">
        <v>8</v>
      </c>
      <c r="R569" s="16" t="s">
        <v>60</v>
      </c>
      <c r="T569" s="14" t="str">
        <f t="shared" si="320"/>
        <v>2.3</v>
      </c>
      <c r="U569" s="17" t="s">
        <v>62</v>
      </c>
      <c r="V569" s="15" t="s">
        <v>522</v>
      </c>
      <c r="X569" s="14" t="s">
        <v>65</v>
      </c>
      <c r="Y569" s="18">
        <v>4</v>
      </c>
      <c r="Z569" s="19">
        <v>6500</v>
      </c>
      <c r="AA569" s="16"/>
      <c r="AB569" s="16">
        <v>30</v>
      </c>
      <c r="AC569" s="16"/>
      <c r="AD569" s="16"/>
      <c r="AE569" s="23"/>
      <c r="AF569" s="23"/>
      <c r="AG569" s="23"/>
      <c r="AH569" s="23"/>
      <c r="AI569" s="23"/>
      <c r="AJ569" s="23"/>
      <c r="AK569" s="23"/>
      <c r="AL569" s="23"/>
      <c r="AM569" s="19">
        <f t="shared" si="321"/>
        <v>26000</v>
      </c>
      <c r="AN569" s="26" t="s">
        <v>437</v>
      </c>
      <c r="AO569" s="50">
        <f t="shared" si="308"/>
        <v>0</v>
      </c>
      <c r="AP569" s="50">
        <f t="shared" si="309"/>
        <v>26000</v>
      </c>
      <c r="AQ569" s="50">
        <f t="shared" si="310"/>
        <v>0</v>
      </c>
      <c r="AR569" s="50">
        <f t="shared" si="311"/>
        <v>0</v>
      </c>
      <c r="AS569" s="50">
        <f t="shared" si="312"/>
        <v>0</v>
      </c>
      <c r="AT569" s="50">
        <f t="shared" si="313"/>
        <v>0</v>
      </c>
      <c r="AU569" s="50">
        <f t="shared" si="314"/>
        <v>0</v>
      </c>
      <c r="AV569" s="50">
        <f t="shared" si="315"/>
        <v>0</v>
      </c>
      <c r="AW569" s="50">
        <f t="shared" si="316"/>
        <v>0</v>
      </c>
      <c r="AX569" s="50">
        <f t="shared" si="317"/>
        <v>0</v>
      </c>
      <c r="AY569" s="50">
        <f t="shared" si="318"/>
        <v>0</v>
      </c>
      <c r="AZ569" s="50">
        <f t="shared" si="319"/>
        <v>0</v>
      </c>
      <c r="BA569" s="50">
        <f t="shared" si="306"/>
        <v>26000</v>
      </c>
      <c r="BB569" s="50">
        <f t="shared" si="307"/>
        <v>0</v>
      </c>
    </row>
    <row r="570" spans="2:54" x14ac:dyDescent="0.25">
      <c r="B570" s="14">
        <v>2026</v>
      </c>
      <c r="C570" s="14">
        <v>479</v>
      </c>
      <c r="D570" s="15"/>
      <c r="F570" s="15" t="s">
        <v>58</v>
      </c>
      <c r="G570" s="14" t="e">
        <f>+VLOOKUP(M570,#REF!,5,FALSE)</f>
        <v>#REF!</v>
      </c>
      <c r="H570" s="14" t="e">
        <f>+VLOOKUP(M570,#REF!,7,FALSE)</f>
        <v>#REF!</v>
      </c>
      <c r="M570" s="15" t="str">
        <f t="shared" si="305"/>
        <v>2026EG 2026GGEENSAMBLAJE DE MATERIAL ELECTORAL PARA SUFRAGIO, CODIFICACIÓN, ROTULADO Y EMBALAJE DE EQUIPOS INFORMÁTICOS ELECTORALES</v>
      </c>
      <c r="N570" s="15" t="s">
        <v>480</v>
      </c>
      <c r="Q570" s="16" t="s">
        <v>8</v>
      </c>
      <c r="R570" s="16" t="s">
        <v>60</v>
      </c>
      <c r="T570" s="14" t="str">
        <f t="shared" si="320"/>
        <v>2.3</v>
      </c>
      <c r="U570" s="17" t="s">
        <v>62</v>
      </c>
      <c r="V570" s="15" t="s">
        <v>522</v>
      </c>
      <c r="X570" s="14" t="s">
        <v>65</v>
      </c>
      <c r="Y570" s="18">
        <v>4</v>
      </c>
      <c r="Z570" s="19">
        <v>6500</v>
      </c>
      <c r="AA570" s="16"/>
      <c r="AB570" s="16"/>
      <c r="AC570" s="16">
        <v>30</v>
      </c>
      <c r="AD570" s="16"/>
      <c r="AE570" s="23"/>
      <c r="AF570" s="23"/>
      <c r="AG570" s="23"/>
      <c r="AH570" s="23"/>
      <c r="AI570" s="23"/>
      <c r="AJ570" s="23"/>
      <c r="AK570" s="23"/>
      <c r="AL570" s="23"/>
      <c r="AM570" s="19">
        <f t="shared" si="321"/>
        <v>26000</v>
      </c>
      <c r="AN570" s="26" t="s">
        <v>437</v>
      </c>
      <c r="AO570" s="50">
        <f t="shared" si="308"/>
        <v>0</v>
      </c>
      <c r="AP570" s="50">
        <f t="shared" si="309"/>
        <v>0</v>
      </c>
      <c r="AQ570" s="50">
        <f t="shared" si="310"/>
        <v>26000</v>
      </c>
      <c r="AR570" s="50">
        <f t="shared" si="311"/>
        <v>0</v>
      </c>
      <c r="AS570" s="50">
        <f t="shared" si="312"/>
        <v>0</v>
      </c>
      <c r="AT570" s="50">
        <f t="shared" si="313"/>
        <v>0</v>
      </c>
      <c r="AU570" s="50">
        <f t="shared" si="314"/>
        <v>0</v>
      </c>
      <c r="AV570" s="50">
        <f t="shared" si="315"/>
        <v>0</v>
      </c>
      <c r="AW570" s="50">
        <f t="shared" si="316"/>
        <v>0</v>
      </c>
      <c r="AX570" s="50">
        <f t="shared" si="317"/>
        <v>0</v>
      </c>
      <c r="AY570" s="50">
        <f t="shared" si="318"/>
        <v>0</v>
      </c>
      <c r="AZ570" s="50">
        <f t="shared" si="319"/>
        <v>0</v>
      </c>
      <c r="BA570" s="50">
        <f t="shared" si="306"/>
        <v>26000</v>
      </c>
      <c r="BB570" s="50">
        <f t="shared" si="307"/>
        <v>0</v>
      </c>
    </row>
    <row r="571" spans="2:54" x14ac:dyDescent="0.25">
      <c r="B571" s="14">
        <v>2026</v>
      </c>
      <c r="C571" s="14">
        <v>479</v>
      </c>
      <c r="D571" s="15"/>
      <c r="F571" s="15" t="s">
        <v>58</v>
      </c>
      <c r="G571" s="14" t="e">
        <f>+VLOOKUP(M571,#REF!,5,FALSE)</f>
        <v>#REF!</v>
      </c>
      <c r="H571" s="14" t="e">
        <f>+VLOOKUP(M571,#REF!,7,FALSE)</f>
        <v>#REF!</v>
      </c>
      <c r="M571" s="15" t="str">
        <f t="shared" si="305"/>
        <v>2026EG 2026GGEREPLIEGUE DE MATERIALES ELECTORALES Y EQUIPOS INFORMÁTICOS ELECTORALES Y DE CAPACITACIÓN</v>
      </c>
      <c r="N571" s="15" t="s">
        <v>227</v>
      </c>
      <c r="Q571" s="16" t="s">
        <v>8</v>
      </c>
      <c r="R571" s="16" t="s">
        <v>60</v>
      </c>
      <c r="T571" s="14" t="str">
        <f t="shared" si="320"/>
        <v>2.3</v>
      </c>
      <c r="U571" s="17" t="s">
        <v>62</v>
      </c>
      <c r="V571" s="15" t="s">
        <v>522</v>
      </c>
      <c r="X571" s="14" t="s">
        <v>65</v>
      </c>
      <c r="Y571" s="18">
        <v>4</v>
      </c>
      <c r="Z571" s="19">
        <v>6500</v>
      </c>
      <c r="AA571" s="16"/>
      <c r="AB571" s="16"/>
      <c r="AC571" s="16"/>
      <c r="AD571" s="16">
        <v>30</v>
      </c>
      <c r="AE571" s="23"/>
      <c r="AF571" s="23"/>
      <c r="AG571" s="23"/>
      <c r="AH571" s="23"/>
      <c r="AI571" s="23"/>
      <c r="AJ571" s="23"/>
      <c r="AK571" s="23"/>
      <c r="AL571" s="23"/>
      <c r="AM571" s="19">
        <f t="shared" si="321"/>
        <v>26000</v>
      </c>
      <c r="AN571" s="26" t="s">
        <v>437</v>
      </c>
      <c r="AO571" s="50">
        <f t="shared" si="308"/>
        <v>0</v>
      </c>
      <c r="AP571" s="50">
        <f t="shared" si="309"/>
        <v>0</v>
      </c>
      <c r="AQ571" s="50">
        <f t="shared" si="310"/>
        <v>0</v>
      </c>
      <c r="AR571" s="50">
        <f t="shared" si="311"/>
        <v>26000</v>
      </c>
      <c r="AS571" s="50">
        <f t="shared" si="312"/>
        <v>0</v>
      </c>
      <c r="AT571" s="50">
        <f t="shared" si="313"/>
        <v>0</v>
      </c>
      <c r="AU571" s="50">
        <f t="shared" si="314"/>
        <v>0</v>
      </c>
      <c r="AV571" s="50">
        <f t="shared" si="315"/>
        <v>0</v>
      </c>
      <c r="AW571" s="50">
        <f t="shared" si="316"/>
        <v>0</v>
      </c>
      <c r="AX571" s="50">
        <f t="shared" si="317"/>
        <v>0</v>
      </c>
      <c r="AY571" s="50">
        <f t="shared" si="318"/>
        <v>0</v>
      </c>
      <c r="AZ571" s="50">
        <f t="shared" si="319"/>
        <v>0</v>
      </c>
      <c r="BA571" s="50">
        <f t="shared" si="306"/>
        <v>26000</v>
      </c>
      <c r="BB571" s="50">
        <f t="shared" si="307"/>
        <v>0</v>
      </c>
    </row>
    <row r="572" spans="2:54" x14ac:dyDescent="0.25">
      <c r="B572" s="14">
        <v>2026</v>
      </c>
      <c r="C572" s="14">
        <v>479</v>
      </c>
      <c r="D572" s="15"/>
      <c r="F572" s="15" t="s">
        <v>58</v>
      </c>
      <c r="G572" s="14" t="e">
        <f>+VLOOKUP(M572,#REF!,5,FALSE)</f>
        <v>#REF!</v>
      </c>
      <c r="H572" s="14" t="e">
        <f>+VLOOKUP(M572,#REF!,7,FALSE)</f>
        <v>#REF!</v>
      </c>
      <c r="M572" s="15" t="str">
        <f t="shared" si="305"/>
        <v>2026EG 2026GGEENSAMBLAJE DE MATERIAL ELECTORAL DE CAPACITACIÓN, CODIFICACIÓN, ROTULADO Y EMBALAJE DE EQUIPOS INFORMÁTICOS ELECTORALES</v>
      </c>
      <c r="N572" s="15" t="s">
        <v>232</v>
      </c>
      <c r="Q572" s="16" t="s">
        <v>8</v>
      </c>
      <c r="R572" s="16" t="s">
        <v>60</v>
      </c>
      <c r="T572" s="14" t="str">
        <f t="shared" si="320"/>
        <v>2.3</v>
      </c>
      <c r="U572" s="17" t="s">
        <v>62</v>
      </c>
      <c r="V572" s="15" t="s">
        <v>523</v>
      </c>
      <c r="X572" s="14" t="s">
        <v>65</v>
      </c>
      <c r="Y572" s="18">
        <v>4</v>
      </c>
      <c r="Z572" s="19">
        <v>6500</v>
      </c>
      <c r="AA572" s="16">
        <v>30</v>
      </c>
      <c r="AB572" s="16"/>
      <c r="AC572" s="16"/>
      <c r="AD572" s="16"/>
      <c r="AE572" s="23"/>
      <c r="AF572" s="23"/>
      <c r="AG572" s="23"/>
      <c r="AH572" s="23"/>
      <c r="AI572" s="23"/>
      <c r="AJ572" s="23"/>
      <c r="AK572" s="23"/>
      <c r="AL572" s="23"/>
      <c r="AM572" s="19">
        <f t="shared" si="321"/>
        <v>26000</v>
      </c>
      <c r="AN572" s="26" t="s">
        <v>437</v>
      </c>
      <c r="AO572" s="50">
        <f t="shared" si="308"/>
        <v>26000</v>
      </c>
      <c r="AP572" s="50">
        <f t="shared" si="309"/>
        <v>0</v>
      </c>
      <c r="AQ572" s="50">
        <f t="shared" si="310"/>
        <v>0</v>
      </c>
      <c r="AR572" s="50">
        <f t="shared" si="311"/>
        <v>0</v>
      </c>
      <c r="AS572" s="50">
        <f t="shared" si="312"/>
        <v>0</v>
      </c>
      <c r="AT572" s="50">
        <f t="shared" si="313"/>
        <v>0</v>
      </c>
      <c r="AU572" s="50">
        <f t="shared" si="314"/>
        <v>0</v>
      </c>
      <c r="AV572" s="50">
        <f t="shared" si="315"/>
        <v>0</v>
      </c>
      <c r="AW572" s="50">
        <f t="shared" si="316"/>
        <v>0</v>
      </c>
      <c r="AX572" s="50">
        <f t="shared" si="317"/>
        <v>0</v>
      </c>
      <c r="AY572" s="50">
        <f t="shared" si="318"/>
        <v>0</v>
      </c>
      <c r="AZ572" s="50">
        <f t="shared" si="319"/>
        <v>0</v>
      </c>
      <c r="BA572" s="50">
        <f t="shared" si="306"/>
        <v>26000</v>
      </c>
      <c r="BB572" s="50">
        <f t="shared" si="307"/>
        <v>0</v>
      </c>
    </row>
    <row r="573" spans="2:54" x14ac:dyDescent="0.25">
      <c r="B573" s="14">
        <v>2026</v>
      </c>
      <c r="C573" s="14">
        <v>479</v>
      </c>
      <c r="D573" s="15"/>
      <c r="F573" s="15" t="s">
        <v>58</v>
      </c>
      <c r="G573" s="14" t="e">
        <f>+VLOOKUP(M573,#REF!,5,FALSE)</f>
        <v>#REF!</v>
      </c>
      <c r="H573" s="14" t="e">
        <f>+VLOOKUP(M573,#REF!,7,FALSE)</f>
        <v>#REF!</v>
      </c>
      <c r="M573" s="15" t="str">
        <f t="shared" si="305"/>
        <v>2026EG 2026GGEENSAMBLAJE DE MATERIAL ELECTORAL DE CAPACITACIÓN, CODIFICACIÓN, ROTULADO Y EMBALAJE DE EQUIPOS INFORMÁTICOS ELECTORALES</v>
      </c>
      <c r="N573" s="15" t="s">
        <v>232</v>
      </c>
      <c r="Q573" s="16" t="s">
        <v>8</v>
      </c>
      <c r="R573" s="16" t="s">
        <v>60</v>
      </c>
      <c r="T573" s="14" t="str">
        <f t="shared" si="320"/>
        <v>2.3</v>
      </c>
      <c r="U573" s="17" t="s">
        <v>62</v>
      </c>
      <c r="V573" s="15" t="s">
        <v>523</v>
      </c>
      <c r="X573" s="14" t="s">
        <v>65</v>
      </c>
      <c r="Y573" s="18">
        <v>4</v>
      </c>
      <c r="Z573" s="19">
        <v>6500</v>
      </c>
      <c r="AA573" s="16"/>
      <c r="AB573" s="16">
        <v>30</v>
      </c>
      <c r="AC573" s="16"/>
      <c r="AD573" s="16"/>
      <c r="AE573" s="23"/>
      <c r="AF573" s="23"/>
      <c r="AG573" s="23"/>
      <c r="AH573" s="23"/>
      <c r="AI573" s="23"/>
      <c r="AJ573" s="23"/>
      <c r="AK573" s="23"/>
      <c r="AL573" s="23"/>
      <c r="AM573" s="19">
        <f t="shared" si="321"/>
        <v>26000</v>
      </c>
      <c r="AN573" s="26" t="s">
        <v>437</v>
      </c>
      <c r="AO573" s="50">
        <f t="shared" si="308"/>
        <v>0</v>
      </c>
      <c r="AP573" s="50">
        <f t="shared" si="309"/>
        <v>26000</v>
      </c>
      <c r="AQ573" s="50">
        <f t="shared" si="310"/>
        <v>0</v>
      </c>
      <c r="AR573" s="50">
        <f t="shared" si="311"/>
        <v>0</v>
      </c>
      <c r="AS573" s="50">
        <f t="shared" si="312"/>
        <v>0</v>
      </c>
      <c r="AT573" s="50">
        <f t="shared" si="313"/>
        <v>0</v>
      </c>
      <c r="AU573" s="50">
        <f t="shared" si="314"/>
        <v>0</v>
      </c>
      <c r="AV573" s="50">
        <f t="shared" si="315"/>
        <v>0</v>
      </c>
      <c r="AW573" s="50">
        <f t="shared" si="316"/>
        <v>0</v>
      </c>
      <c r="AX573" s="50">
        <f t="shared" si="317"/>
        <v>0</v>
      </c>
      <c r="AY573" s="50">
        <f t="shared" si="318"/>
        <v>0</v>
      </c>
      <c r="AZ573" s="50">
        <f t="shared" si="319"/>
        <v>0</v>
      </c>
      <c r="BA573" s="50">
        <f t="shared" si="306"/>
        <v>26000</v>
      </c>
      <c r="BB573" s="50">
        <f t="shared" si="307"/>
        <v>0</v>
      </c>
    </row>
    <row r="574" spans="2:54" x14ac:dyDescent="0.25">
      <c r="B574" s="14">
        <v>2026</v>
      </c>
      <c r="C574" s="14">
        <v>479</v>
      </c>
      <c r="D574" s="15"/>
      <c r="F574" s="15" t="s">
        <v>58</v>
      </c>
      <c r="G574" s="14" t="e">
        <f>+VLOOKUP(M574,#REF!,5,FALSE)</f>
        <v>#REF!</v>
      </c>
      <c r="H574" s="14" t="e">
        <f>+VLOOKUP(M574,#REF!,7,FALSE)</f>
        <v>#REF!</v>
      </c>
      <c r="M574" s="15" t="str">
        <f t="shared" si="305"/>
        <v>2026EG 2026GGEENSAMBLAJE DE MATERIAL ELECTORAL PARA SUFRAGIO, CODIFICACIÓN, ROTULADO Y EMBALAJE DE EQUIPOS INFORMÁTICOS ELECTORALES</v>
      </c>
      <c r="N574" s="15" t="s">
        <v>480</v>
      </c>
      <c r="Q574" s="16" t="s">
        <v>8</v>
      </c>
      <c r="R574" s="16" t="s">
        <v>60</v>
      </c>
      <c r="T574" s="14" t="str">
        <f t="shared" si="320"/>
        <v>2.3</v>
      </c>
      <c r="U574" s="17" t="s">
        <v>62</v>
      </c>
      <c r="V574" s="15" t="s">
        <v>523</v>
      </c>
      <c r="X574" s="14" t="s">
        <v>65</v>
      </c>
      <c r="Y574" s="18">
        <v>4</v>
      </c>
      <c r="Z574" s="19">
        <v>6500</v>
      </c>
      <c r="AA574" s="16"/>
      <c r="AB574" s="16"/>
      <c r="AC574" s="16">
        <v>30</v>
      </c>
      <c r="AD574" s="16"/>
      <c r="AE574" s="23"/>
      <c r="AF574" s="23"/>
      <c r="AG574" s="23"/>
      <c r="AH574" s="23"/>
      <c r="AI574" s="23"/>
      <c r="AJ574" s="23"/>
      <c r="AK574" s="23"/>
      <c r="AL574" s="23"/>
      <c r="AM574" s="19">
        <f t="shared" si="321"/>
        <v>26000</v>
      </c>
      <c r="AN574" s="26" t="s">
        <v>437</v>
      </c>
      <c r="AO574" s="50">
        <f t="shared" si="308"/>
        <v>0</v>
      </c>
      <c r="AP574" s="50">
        <f t="shared" si="309"/>
        <v>0</v>
      </c>
      <c r="AQ574" s="50">
        <f t="shared" si="310"/>
        <v>26000</v>
      </c>
      <c r="AR574" s="50">
        <f t="shared" si="311"/>
        <v>0</v>
      </c>
      <c r="AS574" s="50">
        <f t="shared" si="312"/>
        <v>0</v>
      </c>
      <c r="AT574" s="50">
        <f t="shared" si="313"/>
        <v>0</v>
      </c>
      <c r="AU574" s="50">
        <f t="shared" si="314"/>
        <v>0</v>
      </c>
      <c r="AV574" s="50">
        <f t="shared" si="315"/>
        <v>0</v>
      </c>
      <c r="AW574" s="50">
        <f t="shared" si="316"/>
        <v>0</v>
      </c>
      <c r="AX574" s="50">
        <f t="shared" si="317"/>
        <v>0</v>
      </c>
      <c r="AY574" s="50">
        <f t="shared" si="318"/>
        <v>0</v>
      </c>
      <c r="AZ574" s="50">
        <f t="shared" si="319"/>
        <v>0</v>
      </c>
      <c r="BA574" s="50">
        <f t="shared" si="306"/>
        <v>26000</v>
      </c>
      <c r="BB574" s="50">
        <f t="shared" si="307"/>
        <v>0</v>
      </c>
    </row>
    <row r="575" spans="2:54" x14ac:dyDescent="0.25">
      <c r="B575" s="14">
        <v>2026</v>
      </c>
      <c r="C575" s="14">
        <v>479</v>
      </c>
      <c r="D575" s="15"/>
      <c r="F575" s="15" t="s">
        <v>58</v>
      </c>
      <c r="G575" s="14" t="e">
        <f>+VLOOKUP(M575,#REF!,5,FALSE)</f>
        <v>#REF!</v>
      </c>
      <c r="H575" s="14" t="e">
        <f>+VLOOKUP(M575,#REF!,7,FALSE)</f>
        <v>#REF!</v>
      </c>
      <c r="M575" s="15" t="str">
        <f t="shared" si="305"/>
        <v>2026EG 2026GGEREPLIEGUE DE MATERIALES ELECTORALES Y EQUIPOS INFORMÁTICOS ELECTORALES Y DE CAPACITACIÓN</v>
      </c>
      <c r="N575" s="15" t="s">
        <v>227</v>
      </c>
      <c r="Q575" s="16" t="s">
        <v>8</v>
      </c>
      <c r="R575" s="16" t="s">
        <v>60</v>
      </c>
      <c r="T575" s="14" t="str">
        <f t="shared" si="320"/>
        <v>2.3</v>
      </c>
      <c r="U575" s="17" t="s">
        <v>62</v>
      </c>
      <c r="V575" s="15" t="s">
        <v>523</v>
      </c>
      <c r="X575" s="14" t="s">
        <v>65</v>
      </c>
      <c r="Y575" s="18">
        <v>4</v>
      </c>
      <c r="Z575" s="19">
        <v>6500</v>
      </c>
      <c r="AA575" s="16"/>
      <c r="AB575" s="16"/>
      <c r="AC575" s="16"/>
      <c r="AD575" s="16">
        <v>30</v>
      </c>
      <c r="AE575" s="23"/>
      <c r="AF575" s="23"/>
      <c r="AG575" s="23"/>
      <c r="AH575" s="23"/>
      <c r="AI575" s="23"/>
      <c r="AJ575" s="23"/>
      <c r="AK575" s="23"/>
      <c r="AL575" s="23"/>
      <c r="AM575" s="19">
        <f t="shared" si="321"/>
        <v>26000</v>
      </c>
      <c r="AN575" s="26" t="s">
        <v>437</v>
      </c>
      <c r="AO575" s="50">
        <f t="shared" si="308"/>
        <v>0</v>
      </c>
      <c r="AP575" s="50">
        <f t="shared" si="309"/>
        <v>0</v>
      </c>
      <c r="AQ575" s="50">
        <f t="shared" si="310"/>
        <v>0</v>
      </c>
      <c r="AR575" s="50">
        <f t="shared" si="311"/>
        <v>26000</v>
      </c>
      <c r="AS575" s="50">
        <f t="shared" si="312"/>
        <v>0</v>
      </c>
      <c r="AT575" s="50">
        <f t="shared" si="313"/>
        <v>0</v>
      </c>
      <c r="AU575" s="50">
        <f t="shared" si="314"/>
        <v>0</v>
      </c>
      <c r="AV575" s="50">
        <f t="shared" si="315"/>
        <v>0</v>
      </c>
      <c r="AW575" s="50">
        <f t="shared" si="316"/>
        <v>0</v>
      </c>
      <c r="AX575" s="50">
        <f t="shared" si="317"/>
        <v>0</v>
      </c>
      <c r="AY575" s="50">
        <f t="shared" si="318"/>
        <v>0</v>
      </c>
      <c r="AZ575" s="50">
        <f t="shared" si="319"/>
        <v>0</v>
      </c>
      <c r="BA575" s="50">
        <f t="shared" si="306"/>
        <v>26000</v>
      </c>
      <c r="BB575" s="50">
        <f t="shared" si="307"/>
        <v>0</v>
      </c>
    </row>
    <row r="576" spans="2:54" x14ac:dyDescent="0.25">
      <c r="B576" s="14">
        <v>2026</v>
      </c>
      <c r="C576" s="14">
        <v>479</v>
      </c>
      <c r="D576" s="15"/>
      <c r="F576" s="15" t="s">
        <v>58</v>
      </c>
      <c r="G576" s="14" t="e">
        <f>+VLOOKUP(M576,#REF!,5,FALSE)</f>
        <v>#REF!</v>
      </c>
      <c r="H576" s="14" t="e">
        <f>+VLOOKUP(M576,#REF!,7,FALSE)</f>
        <v>#REF!</v>
      </c>
      <c r="M576" s="15" t="str">
        <f t="shared" si="305"/>
        <v>2026EG 2026GGEENSAMBLAJE DE MATERIAL ELECTORAL DE CAPACITACIÓN, CODIFICACIÓN, ROTULADO Y EMBALAJE DE EQUIPOS INFORMÁTICOS ELECTORALES</v>
      </c>
      <c r="N576" s="15" t="s">
        <v>232</v>
      </c>
      <c r="Q576" s="16" t="s">
        <v>8</v>
      </c>
      <c r="R576" s="16" t="s">
        <v>60</v>
      </c>
      <c r="T576" s="14" t="str">
        <f t="shared" si="320"/>
        <v>2.3</v>
      </c>
      <c r="U576" s="17" t="s">
        <v>62</v>
      </c>
      <c r="V576" s="15" t="s">
        <v>524</v>
      </c>
      <c r="X576" s="14" t="s">
        <v>65</v>
      </c>
      <c r="Y576" s="18">
        <v>2</v>
      </c>
      <c r="Z576" s="19">
        <v>6500</v>
      </c>
      <c r="AA576" s="16">
        <v>30</v>
      </c>
      <c r="AB576" s="16"/>
      <c r="AC576" s="16"/>
      <c r="AD576" s="16"/>
      <c r="AE576" s="23"/>
      <c r="AF576" s="23"/>
      <c r="AG576" s="23"/>
      <c r="AH576" s="23"/>
      <c r="AI576" s="23"/>
      <c r="AJ576" s="23"/>
      <c r="AK576" s="23"/>
      <c r="AL576" s="23"/>
      <c r="AM576" s="19">
        <f t="shared" si="321"/>
        <v>13000</v>
      </c>
      <c r="AN576" s="26" t="s">
        <v>437</v>
      </c>
      <c r="AO576" s="50">
        <f t="shared" si="308"/>
        <v>13000</v>
      </c>
      <c r="AP576" s="50">
        <f t="shared" si="309"/>
        <v>0</v>
      </c>
      <c r="AQ576" s="50">
        <f t="shared" si="310"/>
        <v>0</v>
      </c>
      <c r="AR576" s="50">
        <f t="shared" si="311"/>
        <v>0</v>
      </c>
      <c r="AS576" s="50">
        <f t="shared" si="312"/>
        <v>0</v>
      </c>
      <c r="AT576" s="50">
        <f t="shared" si="313"/>
        <v>0</v>
      </c>
      <c r="AU576" s="50">
        <f t="shared" si="314"/>
        <v>0</v>
      </c>
      <c r="AV576" s="50">
        <f t="shared" si="315"/>
        <v>0</v>
      </c>
      <c r="AW576" s="50">
        <f t="shared" si="316"/>
        <v>0</v>
      </c>
      <c r="AX576" s="50">
        <f t="shared" si="317"/>
        <v>0</v>
      </c>
      <c r="AY576" s="50">
        <f t="shared" si="318"/>
        <v>0</v>
      </c>
      <c r="AZ576" s="50">
        <f t="shared" si="319"/>
        <v>0</v>
      </c>
      <c r="BA576" s="50">
        <f t="shared" si="306"/>
        <v>13000</v>
      </c>
      <c r="BB576" s="50">
        <f t="shared" si="307"/>
        <v>0</v>
      </c>
    </row>
    <row r="577" spans="2:54" x14ac:dyDescent="0.25">
      <c r="B577" s="14">
        <v>2026</v>
      </c>
      <c r="C577" s="14">
        <v>479</v>
      </c>
      <c r="D577" s="15"/>
      <c r="F577" s="15" t="s">
        <v>58</v>
      </c>
      <c r="G577" s="14" t="e">
        <f>+VLOOKUP(M577,#REF!,5,FALSE)</f>
        <v>#REF!</v>
      </c>
      <c r="H577" s="14" t="e">
        <f>+VLOOKUP(M577,#REF!,7,FALSE)</f>
        <v>#REF!</v>
      </c>
      <c r="M577" s="15" t="str">
        <f t="shared" si="305"/>
        <v>2026EG 2026GGEENSAMBLAJE DE MATERIAL ELECTORAL DE CAPACITACIÓN, CODIFICACIÓN, ROTULADO Y EMBALAJE DE EQUIPOS INFORMÁTICOS ELECTORALES</v>
      </c>
      <c r="N577" s="15" t="s">
        <v>232</v>
      </c>
      <c r="Q577" s="16" t="s">
        <v>8</v>
      </c>
      <c r="R577" s="16" t="s">
        <v>60</v>
      </c>
      <c r="T577" s="14" t="str">
        <f t="shared" si="320"/>
        <v>2.3</v>
      </c>
      <c r="U577" s="17" t="s">
        <v>62</v>
      </c>
      <c r="V577" s="15" t="s">
        <v>524</v>
      </c>
      <c r="X577" s="14" t="s">
        <v>65</v>
      </c>
      <c r="Y577" s="18">
        <v>2</v>
      </c>
      <c r="Z577" s="19">
        <v>6500</v>
      </c>
      <c r="AA577" s="16"/>
      <c r="AB577" s="16">
        <v>30</v>
      </c>
      <c r="AC577" s="16"/>
      <c r="AD577" s="16"/>
      <c r="AE577" s="23"/>
      <c r="AF577" s="23"/>
      <c r="AG577" s="23"/>
      <c r="AH577" s="23"/>
      <c r="AI577" s="23"/>
      <c r="AJ577" s="23"/>
      <c r="AK577" s="23"/>
      <c r="AL577" s="23"/>
      <c r="AM577" s="19">
        <f t="shared" si="321"/>
        <v>13000</v>
      </c>
      <c r="AN577" s="26" t="s">
        <v>437</v>
      </c>
      <c r="AO577" s="50">
        <f t="shared" si="308"/>
        <v>0</v>
      </c>
      <c r="AP577" s="50">
        <f t="shared" si="309"/>
        <v>13000</v>
      </c>
      <c r="AQ577" s="50">
        <f t="shared" si="310"/>
        <v>0</v>
      </c>
      <c r="AR577" s="50">
        <f t="shared" si="311"/>
        <v>0</v>
      </c>
      <c r="AS577" s="50">
        <f t="shared" si="312"/>
        <v>0</v>
      </c>
      <c r="AT577" s="50">
        <f t="shared" si="313"/>
        <v>0</v>
      </c>
      <c r="AU577" s="50">
        <f t="shared" si="314"/>
        <v>0</v>
      </c>
      <c r="AV577" s="50">
        <f t="shared" si="315"/>
        <v>0</v>
      </c>
      <c r="AW577" s="50">
        <f t="shared" si="316"/>
        <v>0</v>
      </c>
      <c r="AX577" s="50">
        <f t="shared" si="317"/>
        <v>0</v>
      </c>
      <c r="AY577" s="50">
        <f t="shared" si="318"/>
        <v>0</v>
      </c>
      <c r="AZ577" s="50">
        <f t="shared" si="319"/>
        <v>0</v>
      </c>
      <c r="BA577" s="50">
        <f t="shared" si="306"/>
        <v>13000</v>
      </c>
      <c r="BB577" s="50">
        <f t="shared" si="307"/>
        <v>0</v>
      </c>
    </row>
    <row r="578" spans="2:54" x14ac:dyDescent="0.25">
      <c r="B578" s="14">
        <v>2026</v>
      </c>
      <c r="C578" s="14">
        <v>479</v>
      </c>
      <c r="D578" s="15"/>
      <c r="F578" s="15" t="s">
        <v>58</v>
      </c>
      <c r="G578" s="14" t="e">
        <f>+VLOOKUP(M578,#REF!,5,FALSE)</f>
        <v>#REF!</v>
      </c>
      <c r="H578" s="14" t="e">
        <f>+VLOOKUP(M578,#REF!,7,FALSE)</f>
        <v>#REF!</v>
      </c>
      <c r="M578" s="15" t="str">
        <f t="shared" si="305"/>
        <v>2026EG 2026GGEENSAMBLAJE DE MATERIAL ELECTORAL PARA SUFRAGIO, CODIFICACIÓN, ROTULADO Y EMBALAJE DE EQUIPOS INFORMÁTICOS ELECTORALES</v>
      </c>
      <c r="N578" s="15" t="s">
        <v>480</v>
      </c>
      <c r="Q578" s="16" t="s">
        <v>8</v>
      </c>
      <c r="R578" s="16" t="s">
        <v>60</v>
      </c>
      <c r="T578" s="14" t="str">
        <f t="shared" si="320"/>
        <v>2.3</v>
      </c>
      <c r="U578" s="17" t="s">
        <v>62</v>
      </c>
      <c r="V578" s="15" t="s">
        <v>524</v>
      </c>
      <c r="X578" s="14" t="s">
        <v>65</v>
      </c>
      <c r="Y578" s="18">
        <v>2</v>
      </c>
      <c r="Z578" s="19">
        <v>6500</v>
      </c>
      <c r="AA578" s="16"/>
      <c r="AB578" s="16"/>
      <c r="AC578" s="16">
        <v>30</v>
      </c>
      <c r="AD578" s="16"/>
      <c r="AE578" s="23"/>
      <c r="AF578" s="23"/>
      <c r="AG578" s="23"/>
      <c r="AH578" s="23"/>
      <c r="AI578" s="23"/>
      <c r="AJ578" s="23"/>
      <c r="AK578" s="23"/>
      <c r="AL578" s="23"/>
      <c r="AM578" s="19">
        <f t="shared" si="321"/>
        <v>13000</v>
      </c>
      <c r="AN578" s="26" t="s">
        <v>437</v>
      </c>
      <c r="AO578" s="50">
        <f t="shared" si="308"/>
        <v>0</v>
      </c>
      <c r="AP578" s="50">
        <f t="shared" si="309"/>
        <v>0</v>
      </c>
      <c r="AQ578" s="50">
        <f t="shared" si="310"/>
        <v>13000</v>
      </c>
      <c r="AR578" s="50">
        <f t="shared" si="311"/>
        <v>0</v>
      </c>
      <c r="AS578" s="50">
        <f t="shared" si="312"/>
        <v>0</v>
      </c>
      <c r="AT578" s="50">
        <f t="shared" si="313"/>
        <v>0</v>
      </c>
      <c r="AU578" s="50">
        <f t="shared" si="314"/>
        <v>0</v>
      </c>
      <c r="AV578" s="50">
        <f t="shared" si="315"/>
        <v>0</v>
      </c>
      <c r="AW578" s="50">
        <f t="shared" si="316"/>
        <v>0</v>
      </c>
      <c r="AX578" s="50">
        <f t="shared" si="317"/>
        <v>0</v>
      </c>
      <c r="AY578" s="50">
        <f t="shared" si="318"/>
        <v>0</v>
      </c>
      <c r="AZ578" s="50">
        <f t="shared" si="319"/>
        <v>0</v>
      </c>
      <c r="BA578" s="50">
        <f t="shared" si="306"/>
        <v>13000</v>
      </c>
      <c r="BB578" s="50">
        <f t="shared" si="307"/>
        <v>0</v>
      </c>
    </row>
    <row r="579" spans="2:54" x14ac:dyDescent="0.25">
      <c r="B579" s="14">
        <v>2026</v>
      </c>
      <c r="C579" s="14">
        <v>479</v>
      </c>
      <c r="D579" s="15"/>
      <c r="F579" s="15" t="s">
        <v>58</v>
      </c>
      <c r="G579" s="14" t="e">
        <f>+VLOOKUP(M579,#REF!,5,FALSE)</f>
        <v>#REF!</v>
      </c>
      <c r="H579" s="14" t="e">
        <f>+VLOOKUP(M579,#REF!,7,FALSE)</f>
        <v>#REF!</v>
      </c>
      <c r="M579" s="15" t="str">
        <f t="shared" si="305"/>
        <v>2026EG 2026GGEREPLIEGUE DE MATERIALES ELECTORALES Y EQUIPOS INFORMÁTICOS ELECTORALES Y DE CAPACITACIÓN</v>
      </c>
      <c r="N579" s="15" t="s">
        <v>227</v>
      </c>
      <c r="Q579" s="16" t="s">
        <v>8</v>
      </c>
      <c r="R579" s="16" t="s">
        <v>60</v>
      </c>
      <c r="T579" s="14" t="str">
        <f t="shared" si="320"/>
        <v>2.3</v>
      </c>
      <c r="U579" s="17" t="s">
        <v>62</v>
      </c>
      <c r="V579" s="15" t="s">
        <v>524</v>
      </c>
      <c r="X579" s="14" t="s">
        <v>65</v>
      </c>
      <c r="Y579" s="18">
        <v>2</v>
      </c>
      <c r="Z579" s="19">
        <v>6500</v>
      </c>
      <c r="AA579" s="16"/>
      <c r="AB579" s="16"/>
      <c r="AC579" s="16"/>
      <c r="AD579" s="16">
        <v>30</v>
      </c>
      <c r="AE579" s="23"/>
      <c r="AF579" s="23"/>
      <c r="AG579" s="23"/>
      <c r="AH579" s="23"/>
      <c r="AI579" s="23"/>
      <c r="AJ579" s="23"/>
      <c r="AK579" s="23"/>
      <c r="AL579" s="23"/>
      <c r="AM579" s="19">
        <f t="shared" si="321"/>
        <v>13000</v>
      </c>
      <c r="AN579" s="26" t="s">
        <v>437</v>
      </c>
      <c r="AO579" s="50">
        <f t="shared" si="308"/>
        <v>0</v>
      </c>
      <c r="AP579" s="50">
        <f t="shared" si="309"/>
        <v>0</v>
      </c>
      <c r="AQ579" s="50">
        <f t="shared" si="310"/>
        <v>0</v>
      </c>
      <c r="AR579" s="50">
        <f t="shared" si="311"/>
        <v>13000</v>
      </c>
      <c r="AS579" s="50">
        <f t="shared" si="312"/>
        <v>0</v>
      </c>
      <c r="AT579" s="50">
        <f t="shared" si="313"/>
        <v>0</v>
      </c>
      <c r="AU579" s="50">
        <f t="shared" si="314"/>
        <v>0</v>
      </c>
      <c r="AV579" s="50">
        <f t="shared" si="315"/>
        <v>0</v>
      </c>
      <c r="AW579" s="50">
        <f t="shared" si="316"/>
        <v>0</v>
      </c>
      <c r="AX579" s="50">
        <f t="shared" si="317"/>
        <v>0</v>
      </c>
      <c r="AY579" s="50">
        <f t="shared" si="318"/>
        <v>0</v>
      </c>
      <c r="AZ579" s="50">
        <f t="shared" si="319"/>
        <v>0</v>
      </c>
      <c r="BA579" s="50">
        <f t="shared" si="306"/>
        <v>13000</v>
      </c>
      <c r="BB579" s="50">
        <f t="shared" si="307"/>
        <v>0</v>
      </c>
    </row>
    <row r="580" spans="2:54" x14ac:dyDescent="0.25">
      <c r="B580" s="14">
        <v>2026</v>
      </c>
      <c r="C580" s="14">
        <v>479</v>
      </c>
      <c r="D580" s="15"/>
      <c r="F580" s="15" t="s">
        <v>58</v>
      </c>
      <c r="G580" s="14" t="e">
        <f>+VLOOKUP(M580,#REF!,5,FALSE)</f>
        <v>#REF!</v>
      </c>
      <c r="H580" s="14" t="e">
        <f>+VLOOKUP(M580,#REF!,7,FALSE)</f>
        <v>#REF!</v>
      </c>
      <c r="M580" s="15" t="str">
        <f t="shared" ref="M580:M643" si="322">+CONCATENATE(B580,R580,Q580,N580)</f>
        <v>2026EG 2026GGEENSAMBLAJE DE MATERIAL ELECTORAL DE CAPACITACIÓN, CODIFICACIÓN, ROTULADO Y EMBALAJE DE EQUIPOS INFORMÁTICOS ELECTORALES</v>
      </c>
      <c r="N580" s="15" t="s">
        <v>232</v>
      </c>
      <c r="Q580" s="16" t="s">
        <v>8</v>
      </c>
      <c r="R580" s="16" t="s">
        <v>60</v>
      </c>
      <c r="T580" s="14" t="str">
        <f t="shared" si="320"/>
        <v>2.3</v>
      </c>
      <c r="U580" s="17" t="s">
        <v>62</v>
      </c>
      <c r="V580" s="15" t="s">
        <v>525</v>
      </c>
      <c r="X580" s="14" t="s">
        <v>65</v>
      </c>
      <c r="Y580" s="18">
        <v>2</v>
      </c>
      <c r="Z580" s="19">
        <v>4500</v>
      </c>
      <c r="AA580" s="16">
        <v>30</v>
      </c>
      <c r="AB580" s="16"/>
      <c r="AC580" s="16"/>
      <c r="AD580" s="16"/>
      <c r="AE580" s="23"/>
      <c r="AF580" s="23"/>
      <c r="AG580" s="23"/>
      <c r="AH580" s="23"/>
      <c r="AI580" s="23"/>
      <c r="AJ580" s="23"/>
      <c r="AK580" s="23"/>
      <c r="AL580" s="23"/>
      <c r="AM580" s="19">
        <f t="shared" si="321"/>
        <v>9000</v>
      </c>
      <c r="AN580" s="26" t="s">
        <v>437</v>
      </c>
      <c r="AO580" s="50">
        <f t="shared" si="308"/>
        <v>9000</v>
      </c>
      <c r="AP580" s="50">
        <f t="shared" si="309"/>
        <v>0</v>
      </c>
      <c r="AQ580" s="50">
        <f t="shared" si="310"/>
        <v>0</v>
      </c>
      <c r="AR580" s="50">
        <f t="shared" si="311"/>
        <v>0</v>
      </c>
      <c r="AS580" s="50">
        <f t="shared" si="312"/>
        <v>0</v>
      </c>
      <c r="AT580" s="50">
        <f t="shared" si="313"/>
        <v>0</v>
      </c>
      <c r="AU580" s="50">
        <f t="shared" si="314"/>
        <v>0</v>
      </c>
      <c r="AV580" s="50">
        <f t="shared" si="315"/>
        <v>0</v>
      </c>
      <c r="AW580" s="50">
        <f t="shared" si="316"/>
        <v>0</v>
      </c>
      <c r="AX580" s="50">
        <f t="shared" si="317"/>
        <v>0</v>
      </c>
      <c r="AY580" s="50">
        <f t="shared" si="318"/>
        <v>0</v>
      </c>
      <c r="AZ580" s="50">
        <f t="shared" si="319"/>
        <v>0</v>
      </c>
      <c r="BA580" s="50">
        <f t="shared" ref="BA580:BA643" si="323">+ROUNDUP(SUM(AO580:AZ580),0)</f>
        <v>9000</v>
      </c>
      <c r="BB580" s="50">
        <f t="shared" ref="BB580:BB643" si="324">+AM580-BA580</f>
        <v>0</v>
      </c>
    </row>
    <row r="581" spans="2:54" x14ac:dyDescent="0.25">
      <c r="B581" s="14">
        <v>2026</v>
      </c>
      <c r="C581" s="14">
        <v>479</v>
      </c>
      <c r="D581" s="15"/>
      <c r="F581" s="15" t="s">
        <v>58</v>
      </c>
      <c r="G581" s="14" t="e">
        <f>+VLOOKUP(M581,#REF!,5,FALSE)</f>
        <v>#REF!</v>
      </c>
      <c r="H581" s="14" t="e">
        <f>+VLOOKUP(M581,#REF!,7,FALSE)</f>
        <v>#REF!</v>
      </c>
      <c r="M581" s="15" t="str">
        <f t="shared" si="322"/>
        <v>2026EG 2026GGEENSAMBLAJE DE MATERIAL ELECTORAL DE CAPACITACIÓN, CODIFICACIÓN, ROTULADO Y EMBALAJE DE EQUIPOS INFORMÁTICOS ELECTORALES</v>
      </c>
      <c r="N581" s="15" t="s">
        <v>232</v>
      </c>
      <c r="Q581" s="16" t="s">
        <v>8</v>
      </c>
      <c r="R581" s="16" t="s">
        <v>60</v>
      </c>
      <c r="T581" s="14" t="str">
        <f t="shared" si="320"/>
        <v>2.3</v>
      </c>
      <c r="U581" s="17" t="s">
        <v>62</v>
      </c>
      <c r="V581" s="15" t="s">
        <v>525</v>
      </c>
      <c r="X581" s="14" t="s">
        <v>65</v>
      </c>
      <c r="Y581" s="18">
        <v>4</v>
      </c>
      <c r="Z581" s="19">
        <v>4500</v>
      </c>
      <c r="AA581" s="16"/>
      <c r="AB581" s="16">
        <v>30</v>
      </c>
      <c r="AC581" s="16"/>
      <c r="AD581" s="16"/>
      <c r="AE581" s="23"/>
      <c r="AF581" s="23"/>
      <c r="AG581" s="23"/>
      <c r="AH581" s="23"/>
      <c r="AI581" s="23"/>
      <c r="AJ581" s="23"/>
      <c r="AK581" s="23"/>
      <c r="AL581" s="23"/>
      <c r="AM581" s="19">
        <f t="shared" si="321"/>
        <v>18000</v>
      </c>
      <c r="AN581" s="26" t="s">
        <v>437</v>
      </c>
      <c r="AO581" s="50">
        <f t="shared" si="308"/>
        <v>0</v>
      </c>
      <c r="AP581" s="50">
        <f t="shared" si="309"/>
        <v>18000</v>
      </c>
      <c r="AQ581" s="50">
        <f t="shared" si="310"/>
        <v>0</v>
      </c>
      <c r="AR581" s="50">
        <f t="shared" si="311"/>
        <v>0</v>
      </c>
      <c r="AS581" s="50">
        <f t="shared" si="312"/>
        <v>0</v>
      </c>
      <c r="AT581" s="50">
        <f t="shared" si="313"/>
        <v>0</v>
      </c>
      <c r="AU581" s="50">
        <f t="shared" si="314"/>
        <v>0</v>
      </c>
      <c r="AV581" s="50">
        <f t="shared" si="315"/>
        <v>0</v>
      </c>
      <c r="AW581" s="50">
        <f t="shared" si="316"/>
        <v>0</v>
      </c>
      <c r="AX581" s="50">
        <f t="shared" si="317"/>
        <v>0</v>
      </c>
      <c r="AY581" s="50">
        <f t="shared" si="318"/>
        <v>0</v>
      </c>
      <c r="AZ581" s="50">
        <f t="shared" si="319"/>
        <v>0</v>
      </c>
      <c r="BA581" s="50">
        <f t="shared" si="323"/>
        <v>18000</v>
      </c>
      <c r="BB581" s="50">
        <f t="shared" si="324"/>
        <v>0</v>
      </c>
    </row>
    <row r="582" spans="2:54" x14ac:dyDescent="0.25">
      <c r="B582" s="14">
        <v>2026</v>
      </c>
      <c r="C582" s="14">
        <v>479</v>
      </c>
      <c r="D582" s="15"/>
      <c r="F582" s="15" t="s">
        <v>58</v>
      </c>
      <c r="G582" s="14" t="e">
        <f>+VLOOKUP(M582,#REF!,5,FALSE)</f>
        <v>#REF!</v>
      </c>
      <c r="H582" s="14" t="e">
        <f>+VLOOKUP(M582,#REF!,7,FALSE)</f>
        <v>#REF!</v>
      </c>
      <c r="M582" s="15" t="str">
        <f t="shared" si="322"/>
        <v>2026EG 2026GGEENSAMBLAJE DE MATERIAL ELECTORAL PARA SUFRAGIO, CODIFICACIÓN, ROTULADO Y EMBALAJE DE EQUIPOS INFORMÁTICOS ELECTORALES</v>
      </c>
      <c r="N582" s="15" t="s">
        <v>480</v>
      </c>
      <c r="Q582" s="16" t="s">
        <v>8</v>
      </c>
      <c r="R582" s="16" t="s">
        <v>60</v>
      </c>
      <c r="T582" s="14" t="str">
        <f t="shared" si="320"/>
        <v>2.3</v>
      </c>
      <c r="U582" s="17" t="s">
        <v>62</v>
      </c>
      <c r="V582" s="15" t="s">
        <v>525</v>
      </c>
      <c r="X582" s="14" t="s">
        <v>65</v>
      </c>
      <c r="Y582" s="18">
        <v>6</v>
      </c>
      <c r="Z582" s="19">
        <v>4500</v>
      </c>
      <c r="AA582" s="16"/>
      <c r="AB582" s="16"/>
      <c r="AC582" s="16">
        <v>30</v>
      </c>
      <c r="AD582" s="16"/>
      <c r="AE582" s="23"/>
      <c r="AF582" s="23"/>
      <c r="AG582" s="23"/>
      <c r="AH582" s="23"/>
      <c r="AI582" s="23"/>
      <c r="AJ582" s="23"/>
      <c r="AK582" s="23"/>
      <c r="AL582" s="23"/>
      <c r="AM582" s="19">
        <f t="shared" si="321"/>
        <v>27000</v>
      </c>
      <c r="AN582" s="26" t="s">
        <v>437</v>
      </c>
      <c r="AO582" s="50">
        <f t="shared" si="308"/>
        <v>0</v>
      </c>
      <c r="AP582" s="50">
        <f t="shared" si="309"/>
        <v>0</v>
      </c>
      <c r="AQ582" s="50">
        <f t="shared" si="310"/>
        <v>27000</v>
      </c>
      <c r="AR582" s="50">
        <f t="shared" si="311"/>
        <v>0</v>
      </c>
      <c r="AS582" s="50">
        <f t="shared" si="312"/>
        <v>0</v>
      </c>
      <c r="AT582" s="50">
        <f t="shared" si="313"/>
        <v>0</v>
      </c>
      <c r="AU582" s="50">
        <f t="shared" si="314"/>
        <v>0</v>
      </c>
      <c r="AV582" s="50">
        <f t="shared" si="315"/>
        <v>0</v>
      </c>
      <c r="AW582" s="50">
        <f t="shared" si="316"/>
        <v>0</v>
      </c>
      <c r="AX582" s="50">
        <f t="shared" si="317"/>
        <v>0</v>
      </c>
      <c r="AY582" s="50">
        <f t="shared" si="318"/>
        <v>0</v>
      </c>
      <c r="AZ582" s="50">
        <f t="shared" si="319"/>
        <v>0</v>
      </c>
      <c r="BA582" s="50">
        <f t="shared" si="323"/>
        <v>27000</v>
      </c>
      <c r="BB582" s="50">
        <f t="shared" si="324"/>
        <v>0</v>
      </c>
    </row>
    <row r="583" spans="2:54" x14ac:dyDescent="0.25">
      <c r="B583" s="14">
        <v>2026</v>
      </c>
      <c r="C583" s="14">
        <v>479</v>
      </c>
      <c r="D583" s="15"/>
      <c r="F583" s="15" t="s">
        <v>58</v>
      </c>
      <c r="G583" s="14" t="e">
        <f>+VLOOKUP(M583,#REF!,5,FALSE)</f>
        <v>#REF!</v>
      </c>
      <c r="H583" s="14" t="e">
        <f>+VLOOKUP(M583,#REF!,7,FALSE)</f>
        <v>#REF!</v>
      </c>
      <c r="M583" s="15" t="str">
        <f t="shared" si="322"/>
        <v>2026EG 2026GGEREPLIEGUE DE MATERIALES ELECTORALES Y EQUIPOS INFORMÁTICOS ELECTORALES Y DE CAPACITACIÓN</v>
      </c>
      <c r="N583" s="15" t="s">
        <v>227</v>
      </c>
      <c r="Q583" s="16" t="s">
        <v>8</v>
      </c>
      <c r="R583" s="16" t="s">
        <v>60</v>
      </c>
      <c r="T583" s="14" t="str">
        <f t="shared" si="320"/>
        <v>2.3</v>
      </c>
      <c r="U583" s="17" t="s">
        <v>62</v>
      </c>
      <c r="V583" s="15" t="s">
        <v>525</v>
      </c>
      <c r="X583" s="14" t="s">
        <v>65</v>
      </c>
      <c r="Y583" s="18">
        <v>6</v>
      </c>
      <c r="Z583" s="19">
        <v>4500</v>
      </c>
      <c r="AA583" s="16"/>
      <c r="AB583" s="16"/>
      <c r="AC583" s="16"/>
      <c r="AD583" s="16">
        <v>30</v>
      </c>
      <c r="AE583" s="23"/>
      <c r="AF583" s="23"/>
      <c r="AG583" s="23"/>
      <c r="AH583" s="23"/>
      <c r="AI583" s="23"/>
      <c r="AJ583" s="23"/>
      <c r="AK583" s="23"/>
      <c r="AL583" s="23"/>
      <c r="AM583" s="19">
        <f t="shared" si="321"/>
        <v>27000</v>
      </c>
      <c r="AN583" s="26" t="s">
        <v>437</v>
      </c>
      <c r="AO583" s="50">
        <f t="shared" si="308"/>
        <v>0</v>
      </c>
      <c r="AP583" s="50">
        <f t="shared" si="309"/>
        <v>0</v>
      </c>
      <c r="AQ583" s="50">
        <f t="shared" si="310"/>
        <v>0</v>
      </c>
      <c r="AR583" s="50">
        <f t="shared" si="311"/>
        <v>27000</v>
      </c>
      <c r="AS583" s="50">
        <f t="shared" si="312"/>
        <v>0</v>
      </c>
      <c r="AT583" s="50">
        <f t="shared" si="313"/>
        <v>0</v>
      </c>
      <c r="AU583" s="50">
        <f t="shared" si="314"/>
        <v>0</v>
      </c>
      <c r="AV583" s="50">
        <f t="shared" si="315"/>
        <v>0</v>
      </c>
      <c r="AW583" s="50">
        <f t="shared" si="316"/>
        <v>0</v>
      </c>
      <c r="AX583" s="50">
        <f t="shared" si="317"/>
        <v>0</v>
      </c>
      <c r="AY583" s="50">
        <f t="shared" si="318"/>
        <v>0</v>
      </c>
      <c r="AZ583" s="50">
        <f t="shared" si="319"/>
        <v>0</v>
      </c>
      <c r="BA583" s="50">
        <f t="shared" si="323"/>
        <v>27000</v>
      </c>
      <c r="BB583" s="50">
        <f t="shared" si="324"/>
        <v>0</v>
      </c>
    </row>
    <row r="584" spans="2:54" x14ac:dyDescent="0.25">
      <c r="B584" s="14">
        <v>2026</v>
      </c>
      <c r="C584" s="14">
        <v>479</v>
      </c>
      <c r="D584" s="15"/>
      <c r="F584" s="15" t="s">
        <v>58</v>
      </c>
      <c r="G584" s="14" t="e">
        <f>+VLOOKUP(M584,#REF!,5,FALSE)</f>
        <v>#REF!</v>
      </c>
      <c r="H584" s="14" t="e">
        <f>+VLOOKUP(M584,#REF!,7,FALSE)</f>
        <v>#REF!</v>
      </c>
      <c r="M584" s="15" t="str">
        <f t="shared" si="322"/>
        <v>2026EG 2026GGEENSAMBLAJE DE MATERIAL ELECTORAL DE CAPACITACIÓN, CODIFICACIÓN, ROTULADO Y EMBALAJE DE EQUIPOS INFORMÁTICOS ELECTORALES</v>
      </c>
      <c r="N584" s="15" t="s">
        <v>232</v>
      </c>
      <c r="Q584" s="16" t="s">
        <v>8</v>
      </c>
      <c r="R584" s="16" t="s">
        <v>60</v>
      </c>
      <c r="T584" s="14" t="str">
        <f t="shared" si="320"/>
        <v>2.3</v>
      </c>
      <c r="U584" s="17" t="s">
        <v>62</v>
      </c>
      <c r="V584" s="15" t="s">
        <v>526</v>
      </c>
      <c r="X584" s="14" t="s">
        <v>65</v>
      </c>
      <c r="Y584" s="18">
        <v>2</v>
      </c>
      <c r="Z584" s="19">
        <v>4500</v>
      </c>
      <c r="AA584" s="16">
        <v>30</v>
      </c>
      <c r="AB584" s="16"/>
      <c r="AC584" s="16"/>
      <c r="AD584" s="16"/>
      <c r="AE584" s="23"/>
      <c r="AF584" s="23"/>
      <c r="AG584" s="23"/>
      <c r="AH584" s="23"/>
      <c r="AI584" s="23"/>
      <c r="AJ584" s="23"/>
      <c r="AK584" s="23"/>
      <c r="AL584" s="23"/>
      <c r="AM584" s="19">
        <f t="shared" si="321"/>
        <v>9000</v>
      </c>
      <c r="AN584" s="26" t="s">
        <v>437</v>
      </c>
      <c r="AO584" s="50">
        <f t="shared" si="308"/>
        <v>9000</v>
      </c>
      <c r="AP584" s="50">
        <f t="shared" si="309"/>
        <v>0</v>
      </c>
      <c r="AQ584" s="50">
        <f t="shared" si="310"/>
        <v>0</v>
      </c>
      <c r="AR584" s="50">
        <f t="shared" si="311"/>
        <v>0</v>
      </c>
      <c r="AS584" s="50">
        <f t="shared" si="312"/>
        <v>0</v>
      </c>
      <c r="AT584" s="50">
        <f t="shared" si="313"/>
        <v>0</v>
      </c>
      <c r="AU584" s="50">
        <f t="shared" si="314"/>
        <v>0</v>
      </c>
      <c r="AV584" s="50">
        <f t="shared" si="315"/>
        <v>0</v>
      </c>
      <c r="AW584" s="50">
        <f t="shared" si="316"/>
        <v>0</v>
      </c>
      <c r="AX584" s="50">
        <f t="shared" si="317"/>
        <v>0</v>
      </c>
      <c r="AY584" s="50">
        <f t="shared" si="318"/>
        <v>0</v>
      </c>
      <c r="AZ584" s="50">
        <f t="shared" si="319"/>
        <v>0</v>
      </c>
      <c r="BA584" s="50">
        <f t="shared" si="323"/>
        <v>9000</v>
      </c>
      <c r="BB584" s="50">
        <f t="shared" si="324"/>
        <v>0</v>
      </c>
    </row>
    <row r="585" spans="2:54" x14ac:dyDescent="0.25">
      <c r="B585" s="14">
        <v>2026</v>
      </c>
      <c r="C585" s="14">
        <v>479</v>
      </c>
      <c r="D585" s="15"/>
      <c r="F585" s="15" t="s">
        <v>58</v>
      </c>
      <c r="G585" s="14" t="e">
        <f>+VLOOKUP(M585,#REF!,5,FALSE)</f>
        <v>#REF!</v>
      </c>
      <c r="H585" s="14" t="e">
        <f>+VLOOKUP(M585,#REF!,7,FALSE)</f>
        <v>#REF!</v>
      </c>
      <c r="M585" s="15" t="str">
        <f t="shared" si="322"/>
        <v>2026EG 2026GGEENSAMBLAJE DE MATERIAL ELECTORAL DE CAPACITACIÓN, CODIFICACIÓN, ROTULADO Y EMBALAJE DE EQUIPOS INFORMÁTICOS ELECTORALES</v>
      </c>
      <c r="N585" s="15" t="s">
        <v>232</v>
      </c>
      <c r="Q585" s="16" t="s">
        <v>8</v>
      </c>
      <c r="R585" s="16" t="s">
        <v>60</v>
      </c>
      <c r="T585" s="14" t="str">
        <f t="shared" si="320"/>
        <v>2.3</v>
      </c>
      <c r="U585" s="17" t="s">
        <v>62</v>
      </c>
      <c r="V585" s="15" t="s">
        <v>526</v>
      </c>
      <c r="X585" s="14" t="s">
        <v>65</v>
      </c>
      <c r="Y585" s="18">
        <v>4</v>
      </c>
      <c r="Z585" s="19">
        <v>4500</v>
      </c>
      <c r="AA585" s="16"/>
      <c r="AB585" s="16">
        <v>30</v>
      </c>
      <c r="AC585" s="16"/>
      <c r="AD585" s="16"/>
      <c r="AE585" s="23"/>
      <c r="AF585" s="23"/>
      <c r="AG585" s="23"/>
      <c r="AH585" s="23"/>
      <c r="AI585" s="23"/>
      <c r="AJ585" s="23"/>
      <c r="AK585" s="23"/>
      <c r="AL585" s="23"/>
      <c r="AM585" s="19">
        <f t="shared" si="321"/>
        <v>18000</v>
      </c>
      <c r="AN585" s="26" t="s">
        <v>437</v>
      </c>
      <c r="AO585" s="50">
        <f t="shared" si="308"/>
        <v>0</v>
      </c>
      <c r="AP585" s="50">
        <f t="shared" si="309"/>
        <v>18000</v>
      </c>
      <c r="AQ585" s="50">
        <f t="shared" si="310"/>
        <v>0</v>
      </c>
      <c r="AR585" s="50">
        <f t="shared" si="311"/>
        <v>0</v>
      </c>
      <c r="AS585" s="50">
        <f t="shared" si="312"/>
        <v>0</v>
      </c>
      <c r="AT585" s="50">
        <f t="shared" si="313"/>
        <v>0</v>
      </c>
      <c r="AU585" s="50">
        <f t="shared" si="314"/>
        <v>0</v>
      </c>
      <c r="AV585" s="50">
        <f t="shared" si="315"/>
        <v>0</v>
      </c>
      <c r="AW585" s="50">
        <f t="shared" si="316"/>
        <v>0</v>
      </c>
      <c r="AX585" s="50">
        <f t="shared" si="317"/>
        <v>0</v>
      </c>
      <c r="AY585" s="50">
        <f t="shared" si="318"/>
        <v>0</v>
      </c>
      <c r="AZ585" s="50">
        <f t="shared" si="319"/>
        <v>0</v>
      </c>
      <c r="BA585" s="50">
        <f t="shared" si="323"/>
        <v>18000</v>
      </c>
      <c r="BB585" s="50">
        <f t="shared" si="324"/>
        <v>0</v>
      </c>
    </row>
    <row r="586" spans="2:54" x14ac:dyDescent="0.25">
      <c r="B586" s="14">
        <v>2026</v>
      </c>
      <c r="C586" s="14">
        <v>479</v>
      </c>
      <c r="D586" s="15"/>
      <c r="F586" s="15" t="s">
        <v>58</v>
      </c>
      <c r="G586" s="14" t="e">
        <f>+VLOOKUP(M586,#REF!,5,FALSE)</f>
        <v>#REF!</v>
      </c>
      <c r="H586" s="14" t="e">
        <f>+VLOOKUP(M586,#REF!,7,FALSE)</f>
        <v>#REF!</v>
      </c>
      <c r="M586" s="15" t="str">
        <f t="shared" si="322"/>
        <v>2026EG 2026GGEENSAMBLAJE DE MATERIAL ELECTORAL PARA SUFRAGIO, CODIFICACIÓN, ROTULADO Y EMBALAJE DE EQUIPOS INFORMÁTICOS ELECTORALES</v>
      </c>
      <c r="N586" s="15" t="s">
        <v>480</v>
      </c>
      <c r="Q586" s="16" t="s">
        <v>8</v>
      </c>
      <c r="R586" s="16" t="s">
        <v>60</v>
      </c>
      <c r="T586" s="14" t="str">
        <f t="shared" si="320"/>
        <v>2.3</v>
      </c>
      <c r="U586" s="17" t="s">
        <v>62</v>
      </c>
      <c r="V586" s="15" t="s">
        <v>526</v>
      </c>
      <c r="X586" s="14" t="s">
        <v>65</v>
      </c>
      <c r="Y586" s="18">
        <v>6</v>
      </c>
      <c r="Z586" s="19">
        <v>4500</v>
      </c>
      <c r="AA586" s="16"/>
      <c r="AB586" s="16"/>
      <c r="AC586" s="16">
        <v>30</v>
      </c>
      <c r="AD586" s="16"/>
      <c r="AE586" s="23"/>
      <c r="AF586" s="23"/>
      <c r="AG586" s="23"/>
      <c r="AH586" s="23"/>
      <c r="AI586" s="23"/>
      <c r="AJ586" s="23"/>
      <c r="AK586" s="23"/>
      <c r="AL586" s="23"/>
      <c r="AM586" s="19">
        <f t="shared" si="321"/>
        <v>27000</v>
      </c>
      <c r="AN586" s="26" t="s">
        <v>437</v>
      </c>
      <c r="AO586" s="50">
        <f t="shared" si="308"/>
        <v>0</v>
      </c>
      <c r="AP586" s="50">
        <f t="shared" si="309"/>
        <v>0</v>
      </c>
      <c r="AQ586" s="50">
        <f t="shared" si="310"/>
        <v>27000</v>
      </c>
      <c r="AR586" s="50">
        <f t="shared" si="311"/>
        <v>0</v>
      </c>
      <c r="AS586" s="50">
        <f t="shared" si="312"/>
        <v>0</v>
      </c>
      <c r="AT586" s="50">
        <f t="shared" si="313"/>
        <v>0</v>
      </c>
      <c r="AU586" s="50">
        <f t="shared" si="314"/>
        <v>0</v>
      </c>
      <c r="AV586" s="50">
        <f t="shared" si="315"/>
        <v>0</v>
      </c>
      <c r="AW586" s="50">
        <f t="shared" si="316"/>
        <v>0</v>
      </c>
      <c r="AX586" s="50">
        <f t="shared" si="317"/>
        <v>0</v>
      </c>
      <c r="AY586" s="50">
        <f t="shared" si="318"/>
        <v>0</v>
      </c>
      <c r="AZ586" s="50">
        <f t="shared" si="319"/>
        <v>0</v>
      </c>
      <c r="BA586" s="50">
        <f t="shared" si="323"/>
        <v>27000</v>
      </c>
      <c r="BB586" s="50">
        <f t="shared" si="324"/>
        <v>0</v>
      </c>
    </row>
    <row r="587" spans="2:54" x14ac:dyDescent="0.25">
      <c r="B587" s="14">
        <v>2026</v>
      </c>
      <c r="C587" s="14">
        <v>479</v>
      </c>
      <c r="D587" s="15"/>
      <c r="F587" s="15" t="s">
        <v>58</v>
      </c>
      <c r="G587" s="14" t="e">
        <f>+VLOOKUP(M587,#REF!,5,FALSE)</f>
        <v>#REF!</v>
      </c>
      <c r="H587" s="14" t="e">
        <f>+VLOOKUP(M587,#REF!,7,FALSE)</f>
        <v>#REF!</v>
      </c>
      <c r="M587" s="15" t="str">
        <f t="shared" si="322"/>
        <v>2026EG 2026GGEREPLIEGUE DE MATERIALES ELECTORALES Y EQUIPOS INFORMÁTICOS ELECTORALES Y DE CAPACITACIÓN</v>
      </c>
      <c r="N587" s="15" t="s">
        <v>227</v>
      </c>
      <c r="Q587" s="16" t="s">
        <v>8</v>
      </c>
      <c r="R587" s="16" t="s">
        <v>60</v>
      </c>
      <c r="T587" s="14" t="str">
        <f t="shared" si="320"/>
        <v>2.3</v>
      </c>
      <c r="U587" s="17" t="s">
        <v>62</v>
      </c>
      <c r="V587" s="15" t="s">
        <v>526</v>
      </c>
      <c r="X587" s="14" t="s">
        <v>65</v>
      </c>
      <c r="Y587" s="18">
        <v>6</v>
      </c>
      <c r="Z587" s="19">
        <v>4500</v>
      </c>
      <c r="AA587" s="16"/>
      <c r="AB587" s="16"/>
      <c r="AC587" s="16"/>
      <c r="AD587" s="16">
        <v>30</v>
      </c>
      <c r="AE587" s="23"/>
      <c r="AF587" s="23"/>
      <c r="AG587" s="23"/>
      <c r="AH587" s="23"/>
      <c r="AI587" s="23"/>
      <c r="AJ587" s="23"/>
      <c r="AK587" s="23"/>
      <c r="AL587" s="23"/>
      <c r="AM587" s="19">
        <f t="shared" si="321"/>
        <v>27000</v>
      </c>
      <c r="AN587" s="26" t="s">
        <v>437</v>
      </c>
      <c r="AO587" s="50">
        <f t="shared" ref="AO587:AO650" si="325">+$Z587*AA587/30*$Y587</f>
        <v>0</v>
      </c>
      <c r="AP587" s="50">
        <f t="shared" ref="AP587:AP650" si="326">+$Z587*AB587/30*$Y587</f>
        <v>0</v>
      </c>
      <c r="AQ587" s="50">
        <f t="shared" ref="AQ587:AQ650" si="327">+$Z587*AC587/30*$Y587</f>
        <v>0</v>
      </c>
      <c r="AR587" s="50">
        <f t="shared" ref="AR587:AR650" si="328">+$Z587*AD587/30*$Y587</f>
        <v>27000</v>
      </c>
      <c r="AS587" s="50">
        <f t="shared" ref="AS587:AS650" si="329">+$Z587*AE587/30*$Y587</f>
        <v>0</v>
      </c>
      <c r="AT587" s="50">
        <f t="shared" ref="AT587:AT650" si="330">+$Z587*AF587/30*$Y587</f>
        <v>0</v>
      </c>
      <c r="AU587" s="50">
        <f t="shared" ref="AU587:AU650" si="331">+$Z587*AG587/30*$Y587</f>
        <v>0</v>
      </c>
      <c r="AV587" s="50">
        <f t="shared" ref="AV587:AV650" si="332">+$Z587*AH587/30*$Y587</f>
        <v>0</v>
      </c>
      <c r="AW587" s="50">
        <f t="shared" ref="AW587:AW650" si="333">+$Z587*AI587/30*$Y587</f>
        <v>0</v>
      </c>
      <c r="AX587" s="50">
        <f t="shared" ref="AX587:AX650" si="334">+$Z587*AJ587/30*$Y587</f>
        <v>0</v>
      </c>
      <c r="AY587" s="50">
        <f t="shared" ref="AY587:AY650" si="335">+$Z587*AK587/30*$Y587</f>
        <v>0</v>
      </c>
      <c r="AZ587" s="50">
        <f t="shared" ref="AZ587:AZ650" si="336">+$Z587*AL587/30*$Y587</f>
        <v>0</v>
      </c>
      <c r="BA587" s="50">
        <f t="shared" si="323"/>
        <v>27000</v>
      </c>
      <c r="BB587" s="50">
        <f t="shared" si="324"/>
        <v>0</v>
      </c>
    </row>
    <row r="588" spans="2:54" x14ac:dyDescent="0.25">
      <c r="B588" s="14">
        <v>2026</v>
      </c>
      <c r="C588" s="14">
        <v>479</v>
      </c>
      <c r="D588" s="15"/>
      <c r="F588" s="15" t="s">
        <v>58</v>
      </c>
      <c r="G588" s="14" t="e">
        <f>+VLOOKUP(M588,#REF!,5,FALSE)</f>
        <v>#REF!</v>
      </c>
      <c r="H588" s="14" t="e">
        <f>+VLOOKUP(M588,#REF!,7,FALSE)</f>
        <v>#REF!</v>
      </c>
      <c r="M588" s="15" t="str">
        <f t="shared" si="322"/>
        <v>2026EG 2026GGEENSAMBLAJE DE MATERIAL ELECTORAL DE CAPACITACIÓN, CODIFICACIÓN, ROTULADO Y EMBALAJE DE EQUIPOS INFORMÁTICOS ELECTORALES</v>
      </c>
      <c r="N588" s="15" t="s">
        <v>232</v>
      </c>
      <c r="Q588" s="16" t="s">
        <v>8</v>
      </c>
      <c r="R588" s="16" t="s">
        <v>60</v>
      </c>
      <c r="T588" s="14" t="str">
        <f t="shared" ref="T588:T651" si="337">+MID(U588,1,3)</f>
        <v>2.3</v>
      </c>
      <c r="U588" s="17" t="s">
        <v>62</v>
      </c>
      <c r="V588" s="15" t="s">
        <v>527</v>
      </c>
      <c r="X588" s="14" t="s">
        <v>65</v>
      </c>
      <c r="Y588" s="18">
        <v>2</v>
      </c>
      <c r="Z588" s="19">
        <v>3500</v>
      </c>
      <c r="AA588" s="16">
        <v>30</v>
      </c>
      <c r="AB588" s="16"/>
      <c r="AC588" s="16"/>
      <c r="AD588" s="16"/>
      <c r="AE588" s="23"/>
      <c r="AF588" s="23"/>
      <c r="AG588" s="23"/>
      <c r="AH588" s="23"/>
      <c r="AI588" s="23"/>
      <c r="AJ588" s="23"/>
      <c r="AK588" s="23"/>
      <c r="AL588" s="23"/>
      <c r="AM588" s="19">
        <f t="shared" si="321"/>
        <v>7000</v>
      </c>
      <c r="AN588" s="26" t="s">
        <v>437</v>
      </c>
      <c r="AO588" s="50">
        <f t="shared" si="325"/>
        <v>7000</v>
      </c>
      <c r="AP588" s="50">
        <f t="shared" si="326"/>
        <v>0</v>
      </c>
      <c r="AQ588" s="50">
        <f t="shared" si="327"/>
        <v>0</v>
      </c>
      <c r="AR588" s="50">
        <f t="shared" si="328"/>
        <v>0</v>
      </c>
      <c r="AS588" s="50">
        <f t="shared" si="329"/>
        <v>0</v>
      </c>
      <c r="AT588" s="50">
        <f t="shared" si="330"/>
        <v>0</v>
      </c>
      <c r="AU588" s="50">
        <f t="shared" si="331"/>
        <v>0</v>
      </c>
      <c r="AV588" s="50">
        <f t="shared" si="332"/>
        <v>0</v>
      </c>
      <c r="AW588" s="50">
        <f t="shared" si="333"/>
        <v>0</v>
      </c>
      <c r="AX588" s="50">
        <f t="shared" si="334"/>
        <v>0</v>
      </c>
      <c r="AY588" s="50">
        <f t="shared" si="335"/>
        <v>0</v>
      </c>
      <c r="AZ588" s="50">
        <f t="shared" si="336"/>
        <v>0</v>
      </c>
      <c r="BA588" s="50">
        <f t="shared" si="323"/>
        <v>7000</v>
      </c>
      <c r="BB588" s="50">
        <f t="shared" si="324"/>
        <v>0</v>
      </c>
    </row>
    <row r="589" spans="2:54" x14ac:dyDescent="0.25">
      <c r="B589" s="14">
        <v>2026</v>
      </c>
      <c r="C589" s="14">
        <v>479</v>
      </c>
      <c r="D589" s="15"/>
      <c r="F589" s="15" t="s">
        <v>58</v>
      </c>
      <c r="G589" s="14" t="e">
        <f>+VLOOKUP(M589,#REF!,5,FALSE)</f>
        <v>#REF!</v>
      </c>
      <c r="H589" s="14" t="e">
        <f>+VLOOKUP(M589,#REF!,7,FALSE)</f>
        <v>#REF!</v>
      </c>
      <c r="M589" s="15" t="str">
        <f t="shared" si="322"/>
        <v>2026EG 2026GGEENSAMBLAJE DE MATERIAL ELECTORAL DE CAPACITACIÓN, CODIFICACIÓN, ROTULADO Y EMBALAJE DE EQUIPOS INFORMÁTICOS ELECTORALES</v>
      </c>
      <c r="N589" s="15" t="s">
        <v>232</v>
      </c>
      <c r="Q589" s="16" t="s">
        <v>8</v>
      </c>
      <c r="R589" s="16" t="s">
        <v>60</v>
      </c>
      <c r="T589" s="14" t="str">
        <f t="shared" si="337"/>
        <v>2.3</v>
      </c>
      <c r="U589" s="17" t="s">
        <v>62</v>
      </c>
      <c r="V589" s="15" t="s">
        <v>527</v>
      </c>
      <c r="X589" s="14" t="s">
        <v>65</v>
      </c>
      <c r="Y589" s="18">
        <v>4</v>
      </c>
      <c r="Z589" s="19">
        <v>3500</v>
      </c>
      <c r="AA589" s="16"/>
      <c r="AB589" s="16">
        <v>30</v>
      </c>
      <c r="AC589" s="16"/>
      <c r="AD589" s="16"/>
      <c r="AE589" s="23"/>
      <c r="AF589" s="23"/>
      <c r="AG589" s="23"/>
      <c r="AH589" s="23"/>
      <c r="AI589" s="23"/>
      <c r="AJ589" s="23"/>
      <c r="AK589" s="23"/>
      <c r="AL589" s="23"/>
      <c r="AM589" s="19">
        <f t="shared" ref="AM589:AM652" si="338">ROUNDUP(IFERROR(IF(OR(X589="LOCADOR",X589="VIATICOS",X589="CAJA CHICA"),IF(X589="LOCADOR",Y589*(Z589/30)*SUM(AA589:AL589),Y589*Z589*SUM(AA589:AL589)),Z589*SUM(AA589:AL589)),""),0)</f>
        <v>14000</v>
      </c>
      <c r="AN589" s="26" t="s">
        <v>437</v>
      </c>
      <c r="AO589" s="50">
        <f t="shared" si="325"/>
        <v>0</v>
      </c>
      <c r="AP589" s="50">
        <f t="shared" si="326"/>
        <v>14000</v>
      </c>
      <c r="AQ589" s="50">
        <f t="shared" si="327"/>
        <v>0</v>
      </c>
      <c r="AR589" s="50">
        <f t="shared" si="328"/>
        <v>0</v>
      </c>
      <c r="AS589" s="50">
        <f t="shared" si="329"/>
        <v>0</v>
      </c>
      <c r="AT589" s="50">
        <f t="shared" si="330"/>
        <v>0</v>
      </c>
      <c r="AU589" s="50">
        <f t="shared" si="331"/>
        <v>0</v>
      </c>
      <c r="AV589" s="50">
        <f t="shared" si="332"/>
        <v>0</v>
      </c>
      <c r="AW589" s="50">
        <f t="shared" si="333"/>
        <v>0</v>
      </c>
      <c r="AX589" s="50">
        <f t="shared" si="334"/>
        <v>0</v>
      </c>
      <c r="AY589" s="50">
        <f t="shared" si="335"/>
        <v>0</v>
      </c>
      <c r="AZ589" s="50">
        <f t="shared" si="336"/>
        <v>0</v>
      </c>
      <c r="BA589" s="50">
        <f t="shared" si="323"/>
        <v>14000</v>
      </c>
      <c r="BB589" s="50">
        <f t="shared" si="324"/>
        <v>0</v>
      </c>
    </row>
    <row r="590" spans="2:54" x14ac:dyDescent="0.25">
      <c r="B590" s="14">
        <v>2026</v>
      </c>
      <c r="C590" s="14">
        <v>479</v>
      </c>
      <c r="D590" s="15"/>
      <c r="F590" s="15" t="s">
        <v>58</v>
      </c>
      <c r="G590" s="14" t="e">
        <f>+VLOOKUP(M590,#REF!,5,FALSE)</f>
        <v>#REF!</v>
      </c>
      <c r="H590" s="14" t="e">
        <f>+VLOOKUP(M590,#REF!,7,FALSE)</f>
        <v>#REF!</v>
      </c>
      <c r="M590" s="15" t="str">
        <f t="shared" si="322"/>
        <v>2026EG 2026GGEENSAMBLAJE DE MATERIAL ELECTORAL PARA SUFRAGIO, CODIFICACIÓN, ROTULADO Y EMBALAJE DE EQUIPOS INFORMÁTICOS ELECTORALES</v>
      </c>
      <c r="N590" s="15" t="s">
        <v>480</v>
      </c>
      <c r="Q590" s="16" t="s">
        <v>8</v>
      </c>
      <c r="R590" s="16" t="s">
        <v>60</v>
      </c>
      <c r="T590" s="14" t="str">
        <f t="shared" si="337"/>
        <v>2.3</v>
      </c>
      <c r="U590" s="17" t="s">
        <v>62</v>
      </c>
      <c r="V590" s="15" t="s">
        <v>527</v>
      </c>
      <c r="X590" s="14" t="s">
        <v>65</v>
      </c>
      <c r="Y590" s="18">
        <v>6</v>
      </c>
      <c r="Z590" s="19">
        <v>3500</v>
      </c>
      <c r="AA590" s="16"/>
      <c r="AB590" s="16"/>
      <c r="AC590" s="16">
        <v>30</v>
      </c>
      <c r="AD590" s="16"/>
      <c r="AE590" s="23"/>
      <c r="AF590" s="23"/>
      <c r="AG590" s="23"/>
      <c r="AH590" s="23"/>
      <c r="AI590" s="23"/>
      <c r="AJ590" s="23"/>
      <c r="AK590" s="23"/>
      <c r="AL590" s="23"/>
      <c r="AM590" s="19">
        <f t="shared" si="338"/>
        <v>21000</v>
      </c>
      <c r="AN590" s="26" t="s">
        <v>437</v>
      </c>
      <c r="AO590" s="50">
        <f t="shared" si="325"/>
        <v>0</v>
      </c>
      <c r="AP590" s="50">
        <f t="shared" si="326"/>
        <v>0</v>
      </c>
      <c r="AQ590" s="50">
        <f t="shared" si="327"/>
        <v>21000</v>
      </c>
      <c r="AR590" s="50">
        <f t="shared" si="328"/>
        <v>0</v>
      </c>
      <c r="AS590" s="50">
        <f t="shared" si="329"/>
        <v>0</v>
      </c>
      <c r="AT590" s="50">
        <f t="shared" si="330"/>
        <v>0</v>
      </c>
      <c r="AU590" s="50">
        <f t="shared" si="331"/>
        <v>0</v>
      </c>
      <c r="AV590" s="50">
        <f t="shared" si="332"/>
        <v>0</v>
      </c>
      <c r="AW590" s="50">
        <f t="shared" si="333"/>
        <v>0</v>
      </c>
      <c r="AX590" s="50">
        <f t="shared" si="334"/>
        <v>0</v>
      </c>
      <c r="AY590" s="50">
        <f t="shared" si="335"/>
        <v>0</v>
      </c>
      <c r="AZ590" s="50">
        <f t="shared" si="336"/>
        <v>0</v>
      </c>
      <c r="BA590" s="50">
        <f t="shared" si="323"/>
        <v>21000</v>
      </c>
      <c r="BB590" s="50">
        <f t="shared" si="324"/>
        <v>0</v>
      </c>
    </row>
    <row r="591" spans="2:54" x14ac:dyDescent="0.25">
      <c r="B591" s="14">
        <v>2026</v>
      </c>
      <c r="C591" s="14">
        <v>479</v>
      </c>
      <c r="D591" s="15"/>
      <c r="F591" s="15" t="s">
        <v>58</v>
      </c>
      <c r="G591" s="14" t="e">
        <f>+VLOOKUP(M591,#REF!,5,FALSE)</f>
        <v>#REF!</v>
      </c>
      <c r="H591" s="14" t="e">
        <f>+VLOOKUP(M591,#REF!,7,FALSE)</f>
        <v>#REF!</v>
      </c>
      <c r="M591" s="15" t="str">
        <f t="shared" si="322"/>
        <v>2026EG 2026GGEREPLIEGUE DE MATERIALES ELECTORALES Y EQUIPOS INFORMÁTICOS ELECTORALES Y DE CAPACITACIÓN</v>
      </c>
      <c r="N591" s="15" t="s">
        <v>227</v>
      </c>
      <c r="Q591" s="16" t="s">
        <v>8</v>
      </c>
      <c r="R591" s="16" t="s">
        <v>60</v>
      </c>
      <c r="T591" s="14" t="str">
        <f t="shared" si="337"/>
        <v>2.3</v>
      </c>
      <c r="U591" s="17" t="s">
        <v>62</v>
      </c>
      <c r="V591" s="15" t="s">
        <v>527</v>
      </c>
      <c r="X591" s="14" t="s">
        <v>65</v>
      </c>
      <c r="Y591" s="18">
        <v>6</v>
      </c>
      <c r="Z591" s="19">
        <v>3500</v>
      </c>
      <c r="AA591" s="16"/>
      <c r="AB591" s="16"/>
      <c r="AC591" s="16"/>
      <c r="AD591" s="16">
        <v>30</v>
      </c>
      <c r="AE591" s="23"/>
      <c r="AF591" s="23"/>
      <c r="AG591" s="23"/>
      <c r="AH591" s="23"/>
      <c r="AI591" s="23"/>
      <c r="AJ591" s="23"/>
      <c r="AK591" s="23"/>
      <c r="AL591" s="23"/>
      <c r="AM591" s="19">
        <f t="shared" si="338"/>
        <v>21000</v>
      </c>
      <c r="AN591" s="26" t="s">
        <v>437</v>
      </c>
      <c r="AO591" s="50">
        <f t="shared" si="325"/>
        <v>0</v>
      </c>
      <c r="AP591" s="50">
        <f t="shared" si="326"/>
        <v>0</v>
      </c>
      <c r="AQ591" s="50">
        <f t="shared" si="327"/>
        <v>0</v>
      </c>
      <c r="AR591" s="50">
        <f t="shared" si="328"/>
        <v>21000</v>
      </c>
      <c r="AS591" s="50">
        <f t="shared" si="329"/>
        <v>0</v>
      </c>
      <c r="AT591" s="50">
        <f t="shared" si="330"/>
        <v>0</v>
      </c>
      <c r="AU591" s="50">
        <f t="shared" si="331"/>
        <v>0</v>
      </c>
      <c r="AV591" s="50">
        <f t="shared" si="332"/>
        <v>0</v>
      </c>
      <c r="AW591" s="50">
        <f t="shared" si="333"/>
        <v>0</v>
      </c>
      <c r="AX591" s="50">
        <f t="shared" si="334"/>
        <v>0</v>
      </c>
      <c r="AY591" s="50">
        <f t="shared" si="335"/>
        <v>0</v>
      </c>
      <c r="AZ591" s="50">
        <f t="shared" si="336"/>
        <v>0</v>
      </c>
      <c r="BA591" s="50">
        <f t="shared" si="323"/>
        <v>21000</v>
      </c>
      <c r="BB591" s="50">
        <f t="shared" si="324"/>
        <v>0</v>
      </c>
    </row>
    <row r="592" spans="2:54" x14ac:dyDescent="0.25">
      <c r="B592" s="14">
        <v>2026</v>
      </c>
      <c r="C592" s="14">
        <v>479</v>
      </c>
      <c r="D592" s="15"/>
      <c r="F592" s="15" t="s">
        <v>58</v>
      </c>
      <c r="G592" s="14" t="e">
        <f>+VLOOKUP(M592,#REF!,5,FALSE)</f>
        <v>#REF!</v>
      </c>
      <c r="H592" s="14" t="e">
        <f>+VLOOKUP(M592,#REF!,7,FALSE)</f>
        <v>#REF!</v>
      </c>
      <c r="M592" s="15" t="str">
        <f t="shared" si="322"/>
        <v>2026EG 2026GGEENSAMBLAJE DE MATERIAL ELECTORAL DE CAPACITACIÓN, CODIFICACIÓN, ROTULADO Y EMBALAJE DE EQUIPOS INFORMÁTICOS ELECTORALES</v>
      </c>
      <c r="N592" s="15" t="s">
        <v>232</v>
      </c>
      <c r="Q592" s="16" t="s">
        <v>8</v>
      </c>
      <c r="R592" s="16" t="s">
        <v>60</v>
      </c>
      <c r="T592" s="14" t="str">
        <f t="shared" si="337"/>
        <v>2.3</v>
      </c>
      <c r="U592" s="17" t="s">
        <v>62</v>
      </c>
      <c r="V592" s="15" t="s">
        <v>499</v>
      </c>
      <c r="X592" s="14" t="s">
        <v>65</v>
      </c>
      <c r="Y592" s="18">
        <v>4</v>
      </c>
      <c r="Z592" s="19">
        <v>4500</v>
      </c>
      <c r="AA592" s="16">
        <v>30</v>
      </c>
      <c r="AB592" s="16">
        <v>30</v>
      </c>
      <c r="AC592" s="16"/>
      <c r="AD592" s="16"/>
      <c r="AE592" s="23"/>
      <c r="AF592" s="23"/>
      <c r="AG592" s="23"/>
      <c r="AH592" s="23"/>
      <c r="AI592" s="23"/>
      <c r="AJ592" s="23"/>
      <c r="AK592" s="23"/>
      <c r="AL592" s="23"/>
      <c r="AM592" s="19">
        <f t="shared" si="338"/>
        <v>36000</v>
      </c>
      <c r="AN592" s="26" t="s">
        <v>437</v>
      </c>
      <c r="AO592" s="50">
        <f t="shared" si="325"/>
        <v>18000</v>
      </c>
      <c r="AP592" s="50">
        <f t="shared" si="326"/>
        <v>18000</v>
      </c>
      <c r="AQ592" s="50">
        <f t="shared" si="327"/>
        <v>0</v>
      </c>
      <c r="AR592" s="50">
        <f t="shared" si="328"/>
        <v>0</v>
      </c>
      <c r="AS592" s="50">
        <f t="shared" si="329"/>
        <v>0</v>
      </c>
      <c r="AT592" s="50">
        <f t="shared" si="330"/>
        <v>0</v>
      </c>
      <c r="AU592" s="50">
        <f t="shared" si="331"/>
        <v>0</v>
      </c>
      <c r="AV592" s="50">
        <f t="shared" si="332"/>
        <v>0</v>
      </c>
      <c r="AW592" s="50">
        <f t="shared" si="333"/>
        <v>0</v>
      </c>
      <c r="AX592" s="50">
        <f t="shared" si="334"/>
        <v>0</v>
      </c>
      <c r="AY592" s="50">
        <f t="shared" si="335"/>
        <v>0</v>
      </c>
      <c r="AZ592" s="50">
        <f t="shared" si="336"/>
        <v>0</v>
      </c>
      <c r="BA592" s="50">
        <f t="shared" si="323"/>
        <v>36000</v>
      </c>
      <c r="BB592" s="50">
        <f t="shared" si="324"/>
        <v>0</v>
      </c>
    </row>
    <row r="593" spans="2:54" x14ac:dyDescent="0.25">
      <c r="B593" s="14">
        <v>2026</v>
      </c>
      <c r="C593" s="14">
        <v>479</v>
      </c>
      <c r="D593" s="15"/>
      <c r="F593" s="15" t="s">
        <v>58</v>
      </c>
      <c r="G593" s="14" t="e">
        <f>+VLOOKUP(M593,#REF!,5,FALSE)</f>
        <v>#REF!</v>
      </c>
      <c r="H593" s="14" t="e">
        <f>+VLOOKUP(M593,#REF!,7,FALSE)</f>
        <v>#REF!</v>
      </c>
      <c r="M593" s="15" t="str">
        <f t="shared" si="322"/>
        <v>2026EG 2026GGEENSAMBLAJE DE MATERIAL ELECTORAL PARA SUFRAGIO, CODIFICACIÓN, ROTULADO Y EMBALAJE DE EQUIPOS INFORMÁTICOS ELECTORALES</v>
      </c>
      <c r="N593" s="15" t="s">
        <v>480</v>
      </c>
      <c r="Q593" s="16" t="s">
        <v>8</v>
      </c>
      <c r="R593" s="16" t="s">
        <v>60</v>
      </c>
      <c r="T593" s="14" t="str">
        <f t="shared" si="337"/>
        <v>2.3</v>
      </c>
      <c r="U593" s="17" t="s">
        <v>62</v>
      </c>
      <c r="V593" s="15" t="s">
        <v>499</v>
      </c>
      <c r="X593" s="14" t="s">
        <v>65</v>
      </c>
      <c r="Y593" s="18">
        <v>4</v>
      </c>
      <c r="Z593" s="19">
        <v>4500</v>
      </c>
      <c r="AA593" s="16"/>
      <c r="AB593" s="16"/>
      <c r="AC593" s="16">
        <v>30</v>
      </c>
      <c r="AD593" s="16"/>
      <c r="AE593" s="23"/>
      <c r="AF593" s="23"/>
      <c r="AG593" s="23"/>
      <c r="AH593" s="23"/>
      <c r="AI593" s="23"/>
      <c r="AJ593" s="23"/>
      <c r="AK593" s="23"/>
      <c r="AL593" s="23"/>
      <c r="AM593" s="19">
        <f t="shared" si="338"/>
        <v>18000</v>
      </c>
      <c r="AN593" s="26" t="s">
        <v>437</v>
      </c>
      <c r="AO593" s="50">
        <f t="shared" si="325"/>
        <v>0</v>
      </c>
      <c r="AP593" s="50">
        <f t="shared" si="326"/>
        <v>0</v>
      </c>
      <c r="AQ593" s="50">
        <f t="shared" si="327"/>
        <v>18000</v>
      </c>
      <c r="AR593" s="50">
        <f t="shared" si="328"/>
        <v>0</v>
      </c>
      <c r="AS593" s="50">
        <f t="shared" si="329"/>
        <v>0</v>
      </c>
      <c r="AT593" s="50">
        <f t="shared" si="330"/>
        <v>0</v>
      </c>
      <c r="AU593" s="50">
        <f t="shared" si="331"/>
        <v>0</v>
      </c>
      <c r="AV593" s="50">
        <f t="shared" si="332"/>
        <v>0</v>
      </c>
      <c r="AW593" s="50">
        <f t="shared" si="333"/>
        <v>0</v>
      </c>
      <c r="AX593" s="50">
        <f t="shared" si="334"/>
        <v>0</v>
      </c>
      <c r="AY593" s="50">
        <f t="shared" si="335"/>
        <v>0</v>
      </c>
      <c r="AZ593" s="50">
        <f t="shared" si="336"/>
        <v>0</v>
      </c>
      <c r="BA593" s="50">
        <f t="shared" si="323"/>
        <v>18000</v>
      </c>
      <c r="BB593" s="50">
        <f t="shared" si="324"/>
        <v>0</v>
      </c>
    </row>
    <row r="594" spans="2:54" x14ac:dyDescent="0.25">
      <c r="B594" s="14">
        <v>2026</v>
      </c>
      <c r="C594" s="14">
        <v>479</v>
      </c>
      <c r="D594" s="15"/>
      <c r="F594" s="15" t="s">
        <v>58</v>
      </c>
      <c r="G594" s="14" t="e">
        <f>+VLOOKUP(M594,#REF!,5,FALSE)</f>
        <v>#REF!</v>
      </c>
      <c r="H594" s="14" t="e">
        <f>+VLOOKUP(M594,#REF!,7,FALSE)</f>
        <v>#REF!</v>
      </c>
      <c r="M594" s="15" t="str">
        <f t="shared" si="322"/>
        <v>2026EG 2026GGEREPLIEGUE DE MATERIALES ELECTORALES Y EQUIPOS INFORMÁTICOS ELECTORALES Y DE CAPACITACIÓN</v>
      </c>
      <c r="N594" s="15" t="s">
        <v>227</v>
      </c>
      <c r="Q594" s="16" t="s">
        <v>8</v>
      </c>
      <c r="R594" s="16" t="s">
        <v>60</v>
      </c>
      <c r="T594" s="14" t="str">
        <f t="shared" si="337"/>
        <v>2.3</v>
      </c>
      <c r="U594" s="17" t="s">
        <v>62</v>
      </c>
      <c r="V594" s="15" t="s">
        <v>499</v>
      </c>
      <c r="X594" s="14" t="s">
        <v>65</v>
      </c>
      <c r="Y594" s="18">
        <v>4</v>
      </c>
      <c r="Z594" s="19">
        <v>4500</v>
      </c>
      <c r="AA594" s="16"/>
      <c r="AB594" s="16"/>
      <c r="AC594" s="16"/>
      <c r="AD594" s="16">
        <v>30</v>
      </c>
      <c r="AE594" s="23"/>
      <c r="AF594" s="23"/>
      <c r="AG594" s="23"/>
      <c r="AH594" s="23"/>
      <c r="AI594" s="23"/>
      <c r="AJ594" s="23"/>
      <c r="AK594" s="23"/>
      <c r="AL594" s="23"/>
      <c r="AM594" s="19">
        <f t="shared" si="338"/>
        <v>18000</v>
      </c>
      <c r="AN594" s="26" t="s">
        <v>437</v>
      </c>
      <c r="AO594" s="50">
        <f t="shared" si="325"/>
        <v>0</v>
      </c>
      <c r="AP594" s="50">
        <f t="shared" si="326"/>
        <v>0</v>
      </c>
      <c r="AQ594" s="50">
        <f t="shared" si="327"/>
        <v>0</v>
      </c>
      <c r="AR594" s="50">
        <f t="shared" si="328"/>
        <v>18000</v>
      </c>
      <c r="AS594" s="50">
        <f t="shared" si="329"/>
        <v>0</v>
      </c>
      <c r="AT594" s="50">
        <f t="shared" si="330"/>
        <v>0</v>
      </c>
      <c r="AU594" s="50">
        <f t="shared" si="331"/>
        <v>0</v>
      </c>
      <c r="AV594" s="50">
        <f t="shared" si="332"/>
        <v>0</v>
      </c>
      <c r="AW594" s="50">
        <f t="shared" si="333"/>
        <v>0</v>
      </c>
      <c r="AX594" s="50">
        <f t="shared" si="334"/>
        <v>0</v>
      </c>
      <c r="AY594" s="50">
        <f t="shared" si="335"/>
        <v>0</v>
      </c>
      <c r="AZ594" s="50">
        <f t="shared" si="336"/>
        <v>0</v>
      </c>
      <c r="BA594" s="50">
        <f t="shared" si="323"/>
        <v>18000</v>
      </c>
      <c r="BB594" s="50">
        <f t="shared" si="324"/>
        <v>0</v>
      </c>
    </row>
    <row r="595" spans="2:54" x14ac:dyDescent="0.25">
      <c r="B595" s="14">
        <v>2026</v>
      </c>
      <c r="C595" s="14">
        <v>479</v>
      </c>
      <c r="D595" s="15"/>
      <c r="F595" s="15" t="s">
        <v>58</v>
      </c>
      <c r="G595" s="14" t="e">
        <f>+VLOOKUP(M595,#REF!,5,FALSE)</f>
        <v>#REF!</v>
      </c>
      <c r="H595" s="14" t="e">
        <f>+VLOOKUP(M595,#REF!,7,FALSE)</f>
        <v>#REF!</v>
      </c>
      <c r="M595" s="15" t="str">
        <f t="shared" si="322"/>
        <v>2026EG 2026GGEENSAMBLAJE DE MATERIAL ELECTORAL DE CAPACITACIÓN, CODIFICACIÓN, ROTULADO Y EMBALAJE DE EQUIPOS INFORMÁTICOS ELECTORALES</v>
      </c>
      <c r="N595" s="15" t="s">
        <v>232</v>
      </c>
      <c r="Q595" s="16" t="s">
        <v>8</v>
      </c>
      <c r="R595" s="16" t="s">
        <v>60</v>
      </c>
      <c r="T595" s="14" t="str">
        <f t="shared" si="337"/>
        <v>2.3</v>
      </c>
      <c r="U595" s="17" t="s">
        <v>62</v>
      </c>
      <c r="V595" s="15" t="s">
        <v>528</v>
      </c>
      <c r="X595" s="14" t="s">
        <v>65</v>
      </c>
      <c r="Y595" s="18">
        <v>6</v>
      </c>
      <c r="Z595" s="19">
        <v>3500</v>
      </c>
      <c r="AA595" s="16">
        <v>30</v>
      </c>
      <c r="AB595" s="16">
        <v>30</v>
      </c>
      <c r="AC595" s="16"/>
      <c r="AD595" s="16"/>
      <c r="AE595" s="23"/>
      <c r="AF595" s="23"/>
      <c r="AG595" s="23"/>
      <c r="AH595" s="23"/>
      <c r="AI595" s="23"/>
      <c r="AJ595" s="23"/>
      <c r="AK595" s="23"/>
      <c r="AL595" s="23"/>
      <c r="AM595" s="19">
        <f t="shared" si="338"/>
        <v>42000</v>
      </c>
      <c r="AN595" s="26" t="s">
        <v>437</v>
      </c>
      <c r="AO595" s="50">
        <f t="shared" si="325"/>
        <v>21000</v>
      </c>
      <c r="AP595" s="50">
        <f t="shared" si="326"/>
        <v>21000</v>
      </c>
      <c r="AQ595" s="50">
        <f t="shared" si="327"/>
        <v>0</v>
      </c>
      <c r="AR595" s="50">
        <f t="shared" si="328"/>
        <v>0</v>
      </c>
      <c r="AS595" s="50">
        <f t="shared" si="329"/>
        <v>0</v>
      </c>
      <c r="AT595" s="50">
        <f t="shared" si="330"/>
        <v>0</v>
      </c>
      <c r="AU595" s="50">
        <f t="shared" si="331"/>
        <v>0</v>
      </c>
      <c r="AV595" s="50">
        <f t="shared" si="332"/>
        <v>0</v>
      </c>
      <c r="AW595" s="50">
        <f t="shared" si="333"/>
        <v>0</v>
      </c>
      <c r="AX595" s="50">
        <f t="shared" si="334"/>
        <v>0</v>
      </c>
      <c r="AY595" s="50">
        <f t="shared" si="335"/>
        <v>0</v>
      </c>
      <c r="AZ595" s="50">
        <f t="shared" si="336"/>
        <v>0</v>
      </c>
      <c r="BA595" s="50">
        <f t="shared" si="323"/>
        <v>42000</v>
      </c>
      <c r="BB595" s="50">
        <f t="shared" si="324"/>
        <v>0</v>
      </c>
    </row>
    <row r="596" spans="2:54" x14ac:dyDescent="0.25">
      <c r="B596" s="14">
        <v>2026</v>
      </c>
      <c r="C596" s="14">
        <v>479</v>
      </c>
      <c r="D596" s="15"/>
      <c r="F596" s="15" t="s">
        <v>58</v>
      </c>
      <c r="G596" s="14" t="e">
        <f>+VLOOKUP(M596,#REF!,5,FALSE)</f>
        <v>#REF!</v>
      </c>
      <c r="H596" s="14" t="e">
        <f>+VLOOKUP(M596,#REF!,7,FALSE)</f>
        <v>#REF!</v>
      </c>
      <c r="M596" s="15" t="str">
        <f t="shared" si="322"/>
        <v>2026EG 2026GGEENSAMBLAJE DE MATERIAL ELECTORAL PARA SUFRAGIO, CODIFICACIÓN, ROTULADO Y EMBALAJE DE EQUIPOS INFORMÁTICOS ELECTORALES</v>
      </c>
      <c r="N596" s="15" t="s">
        <v>480</v>
      </c>
      <c r="Q596" s="16" t="s">
        <v>8</v>
      </c>
      <c r="R596" s="16" t="s">
        <v>60</v>
      </c>
      <c r="T596" s="14" t="str">
        <f t="shared" si="337"/>
        <v>2.3</v>
      </c>
      <c r="U596" s="17" t="s">
        <v>62</v>
      </c>
      <c r="V596" s="15" t="s">
        <v>528</v>
      </c>
      <c r="X596" s="14" t="s">
        <v>65</v>
      </c>
      <c r="Y596" s="18">
        <v>6</v>
      </c>
      <c r="Z596" s="19">
        <v>3500</v>
      </c>
      <c r="AA596" s="16"/>
      <c r="AB596" s="16"/>
      <c r="AC596" s="16">
        <v>30</v>
      </c>
      <c r="AD596" s="16"/>
      <c r="AE596" s="23"/>
      <c r="AF596" s="23"/>
      <c r="AG596" s="23"/>
      <c r="AH596" s="23"/>
      <c r="AI596" s="23"/>
      <c r="AJ596" s="23"/>
      <c r="AK596" s="23"/>
      <c r="AL596" s="23"/>
      <c r="AM596" s="19">
        <f t="shared" si="338"/>
        <v>21000</v>
      </c>
      <c r="AN596" s="26" t="s">
        <v>437</v>
      </c>
      <c r="AO596" s="50">
        <f t="shared" si="325"/>
        <v>0</v>
      </c>
      <c r="AP596" s="50">
        <f t="shared" si="326"/>
        <v>0</v>
      </c>
      <c r="AQ596" s="50">
        <f t="shared" si="327"/>
        <v>21000</v>
      </c>
      <c r="AR596" s="50">
        <f t="shared" si="328"/>
        <v>0</v>
      </c>
      <c r="AS596" s="50">
        <f t="shared" si="329"/>
        <v>0</v>
      </c>
      <c r="AT596" s="50">
        <f t="shared" si="330"/>
        <v>0</v>
      </c>
      <c r="AU596" s="50">
        <f t="shared" si="331"/>
        <v>0</v>
      </c>
      <c r="AV596" s="50">
        <f t="shared" si="332"/>
        <v>0</v>
      </c>
      <c r="AW596" s="50">
        <f t="shared" si="333"/>
        <v>0</v>
      </c>
      <c r="AX596" s="50">
        <f t="shared" si="334"/>
        <v>0</v>
      </c>
      <c r="AY596" s="50">
        <f t="shared" si="335"/>
        <v>0</v>
      </c>
      <c r="AZ596" s="50">
        <f t="shared" si="336"/>
        <v>0</v>
      </c>
      <c r="BA596" s="50">
        <f t="shared" si="323"/>
        <v>21000</v>
      </c>
      <c r="BB596" s="50">
        <f t="shared" si="324"/>
        <v>0</v>
      </c>
    </row>
    <row r="597" spans="2:54" x14ac:dyDescent="0.25">
      <c r="B597" s="14">
        <v>2026</v>
      </c>
      <c r="C597" s="14">
        <v>479</v>
      </c>
      <c r="D597" s="15"/>
      <c r="F597" s="15" t="s">
        <v>58</v>
      </c>
      <c r="G597" s="14" t="e">
        <f>+VLOOKUP(M597,#REF!,5,FALSE)</f>
        <v>#REF!</v>
      </c>
      <c r="H597" s="14" t="e">
        <f>+VLOOKUP(M597,#REF!,7,FALSE)</f>
        <v>#REF!</v>
      </c>
      <c r="M597" s="15" t="str">
        <f t="shared" si="322"/>
        <v>2026EG 2026GGEREPLIEGUE DE MATERIALES ELECTORALES Y EQUIPOS INFORMÁTICOS ELECTORALES Y DE CAPACITACIÓN</v>
      </c>
      <c r="N597" s="15" t="s">
        <v>227</v>
      </c>
      <c r="Q597" s="16" t="s">
        <v>8</v>
      </c>
      <c r="R597" s="16" t="s">
        <v>60</v>
      </c>
      <c r="T597" s="14" t="str">
        <f t="shared" si="337"/>
        <v>2.3</v>
      </c>
      <c r="U597" s="17" t="s">
        <v>62</v>
      </c>
      <c r="V597" s="15" t="s">
        <v>528</v>
      </c>
      <c r="X597" s="14" t="s">
        <v>65</v>
      </c>
      <c r="Y597" s="18">
        <v>6</v>
      </c>
      <c r="Z597" s="19">
        <v>3500</v>
      </c>
      <c r="AA597" s="16"/>
      <c r="AB597" s="16"/>
      <c r="AC597" s="16"/>
      <c r="AD597" s="16">
        <v>30</v>
      </c>
      <c r="AE597" s="23"/>
      <c r="AF597" s="23"/>
      <c r="AG597" s="23"/>
      <c r="AH597" s="23"/>
      <c r="AI597" s="23"/>
      <c r="AJ597" s="23"/>
      <c r="AK597" s="23"/>
      <c r="AL597" s="23"/>
      <c r="AM597" s="19">
        <f t="shared" si="338"/>
        <v>21000</v>
      </c>
      <c r="AN597" s="26" t="s">
        <v>437</v>
      </c>
      <c r="AO597" s="50">
        <f t="shared" si="325"/>
        <v>0</v>
      </c>
      <c r="AP597" s="50">
        <f t="shared" si="326"/>
        <v>0</v>
      </c>
      <c r="AQ597" s="50">
        <f t="shared" si="327"/>
        <v>0</v>
      </c>
      <c r="AR597" s="50">
        <f t="shared" si="328"/>
        <v>21000</v>
      </c>
      <c r="AS597" s="50">
        <f t="shared" si="329"/>
        <v>0</v>
      </c>
      <c r="AT597" s="50">
        <f t="shared" si="330"/>
        <v>0</v>
      </c>
      <c r="AU597" s="50">
        <f t="shared" si="331"/>
        <v>0</v>
      </c>
      <c r="AV597" s="50">
        <f t="shared" si="332"/>
        <v>0</v>
      </c>
      <c r="AW597" s="50">
        <f t="shared" si="333"/>
        <v>0</v>
      </c>
      <c r="AX597" s="50">
        <f t="shared" si="334"/>
        <v>0</v>
      </c>
      <c r="AY597" s="50">
        <f t="shared" si="335"/>
        <v>0</v>
      </c>
      <c r="AZ597" s="50">
        <f t="shared" si="336"/>
        <v>0</v>
      </c>
      <c r="BA597" s="50">
        <f t="shared" si="323"/>
        <v>21000</v>
      </c>
      <c r="BB597" s="50">
        <f t="shared" si="324"/>
        <v>0</v>
      </c>
    </row>
    <row r="598" spans="2:54" x14ac:dyDescent="0.25">
      <c r="B598" s="14">
        <v>2026</v>
      </c>
      <c r="C598" s="14">
        <v>479</v>
      </c>
      <c r="D598" s="15"/>
      <c r="F598" s="15" t="s">
        <v>58</v>
      </c>
      <c r="G598" s="14" t="e">
        <f>+VLOOKUP(M598,#REF!,5,FALSE)</f>
        <v>#REF!</v>
      </c>
      <c r="H598" s="14" t="e">
        <f>+VLOOKUP(M598,#REF!,7,FALSE)</f>
        <v>#REF!</v>
      </c>
      <c r="M598" s="15" t="str">
        <f t="shared" si="322"/>
        <v>2026EG 2026GGEENSAMBLAJE DE MATERIAL ELECTORAL DE CAPACITACIÓN, CODIFICACIÓN, ROTULADO Y EMBALAJE DE EQUIPOS INFORMÁTICOS ELECTORALES</v>
      </c>
      <c r="N598" s="15" t="s">
        <v>232</v>
      </c>
      <c r="Q598" s="16" t="s">
        <v>8</v>
      </c>
      <c r="R598" s="16" t="s">
        <v>60</v>
      </c>
      <c r="T598" s="14" t="str">
        <f t="shared" si="337"/>
        <v>2.3</v>
      </c>
      <c r="U598" s="17" t="s">
        <v>62</v>
      </c>
      <c r="V598" s="15" t="s">
        <v>529</v>
      </c>
      <c r="X598" s="14" t="s">
        <v>65</v>
      </c>
      <c r="Y598" s="18">
        <v>15</v>
      </c>
      <c r="Z598" s="19">
        <v>3000</v>
      </c>
      <c r="AA598" s="16">
        <v>30</v>
      </c>
      <c r="AB598" s="16"/>
      <c r="AC598" s="16"/>
      <c r="AD598" s="16"/>
      <c r="AE598" s="23"/>
      <c r="AF598" s="23"/>
      <c r="AG598" s="23"/>
      <c r="AH598" s="23"/>
      <c r="AI598" s="23"/>
      <c r="AJ598" s="23"/>
      <c r="AK598" s="23"/>
      <c r="AL598" s="23"/>
      <c r="AM598" s="19">
        <f t="shared" si="338"/>
        <v>45000</v>
      </c>
      <c r="AN598" s="26" t="s">
        <v>437</v>
      </c>
      <c r="AO598" s="50">
        <f t="shared" si="325"/>
        <v>45000</v>
      </c>
      <c r="AP598" s="50">
        <f t="shared" si="326"/>
        <v>0</v>
      </c>
      <c r="AQ598" s="50">
        <f t="shared" si="327"/>
        <v>0</v>
      </c>
      <c r="AR598" s="50">
        <f t="shared" si="328"/>
        <v>0</v>
      </c>
      <c r="AS598" s="50">
        <f t="shared" si="329"/>
        <v>0</v>
      </c>
      <c r="AT598" s="50">
        <f t="shared" si="330"/>
        <v>0</v>
      </c>
      <c r="AU598" s="50">
        <f t="shared" si="331"/>
        <v>0</v>
      </c>
      <c r="AV598" s="50">
        <f t="shared" si="332"/>
        <v>0</v>
      </c>
      <c r="AW598" s="50">
        <f t="shared" si="333"/>
        <v>0</v>
      </c>
      <c r="AX598" s="50">
        <f t="shared" si="334"/>
        <v>0</v>
      </c>
      <c r="AY598" s="50">
        <f t="shared" si="335"/>
        <v>0</v>
      </c>
      <c r="AZ598" s="50">
        <f t="shared" si="336"/>
        <v>0</v>
      </c>
      <c r="BA598" s="50">
        <f t="shared" si="323"/>
        <v>45000</v>
      </c>
      <c r="BB598" s="50">
        <f t="shared" si="324"/>
        <v>0</v>
      </c>
    </row>
    <row r="599" spans="2:54" x14ac:dyDescent="0.25">
      <c r="B599" s="14">
        <v>2026</v>
      </c>
      <c r="C599" s="14">
        <v>479</v>
      </c>
      <c r="D599" s="15"/>
      <c r="F599" s="15" t="s">
        <v>58</v>
      </c>
      <c r="G599" s="14" t="e">
        <f>+VLOOKUP(M599,#REF!,5,FALSE)</f>
        <v>#REF!</v>
      </c>
      <c r="H599" s="14" t="e">
        <f>+VLOOKUP(M599,#REF!,7,FALSE)</f>
        <v>#REF!</v>
      </c>
      <c r="M599" s="15" t="str">
        <f t="shared" si="322"/>
        <v>2026EG 2026GGEENSAMBLAJE DE MATERIAL ELECTORAL DE CAPACITACIÓN, CODIFICACIÓN, ROTULADO Y EMBALAJE DE EQUIPOS INFORMÁTICOS ELECTORALES</v>
      </c>
      <c r="N599" s="15" t="s">
        <v>232</v>
      </c>
      <c r="Q599" s="16" t="s">
        <v>8</v>
      </c>
      <c r="R599" s="16" t="s">
        <v>60</v>
      </c>
      <c r="T599" s="14" t="str">
        <f t="shared" si="337"/>
        <v>2.3</v>
      </c>
      <c r="U599" s="17" t="s">
        <v>62</v>
      </c>
      <c r="V599" s="15" t="s">
        <v>529</v>
      </c>
      <c r="X599" s="14" t="s">
        <v>65</v>
      </c>
      <c r="Y599" s="18">
        <v>21</v>
      </c>
      <c r="Z599" s="19">
        <v>3000</v>
      </c>
      <c r="AA599" s="16"/>
      <c r="AB599" s="16">
        <v>30</v>
      </c>
      <c r="AC599" s="16"/>
      <c r="AD599" s="16"/>
      <c r="AE599" s="23"/>
      <c r="AF599" s="23"/>
      <c r="AG599" s="23"/>
      <c r="AH599" s="23"/>
      <c r="AI599" s="23"/>
      <c r="AJ599" s="23"/>
      <c r="AK599" s="23"/>
      <c r="AL599" s="23"/>
      <c r="AM599" s="19">
        <f t="shared" si="338"/>
        <v>63000</v>
      </c>
      <c r="AN599" s="26" t="s">
        <v>437</v>
      </c>
      <c r="AO599" s="50">
        <f t="shared" si="325"/>
        <v>0</v>
      </c>
      <c r="AP599" s="50">
        <f t="shared" si="326"/>
        <v>63000</v>
      </c>
      <c r="AQ599" s="50">
        <f t="shared" si="327"/>
        <v>0</v>
      </c>
      <c r="AR599" s="50">
        <f t="shared" si="328"/>
        <v>0</v>
      </c>
      <c r="AS599" s="50">
        <f t="shared" si="329"/>
        <v>0</v>
      </c>
      <c r="AT599" s="50">
        <f t="shared" si="330"/>
        <v>0</v>
      </c>
      <c r="AU599" s="50">
        <f t="shared" si="331"/>
        <v>0</v>
      </c>
      <c r="AV599" s="50">
        <f t="shared" si="332"/>
        <v>0</v>
      </c>
      <c r="AW599" s="50">
        <f t="shared" si="333"/>
        <v>0</v>
      </c>
      <c r="AX599" s="50">
        <f t="shared" si="334"/>
        <v>0</v>
      </c>
      <c r="AY599" s="50">
        <f t="shared" si="335"/>
        <v>0</v>
      </c>
      <c r="AZ599" s="50">
        <f t="shared" si="336"/>
        <v>0</v>
      </c>
      <c r="BA599" s="50">
        <f t="shared" si="323"/>
        <v>63000</v>
      </c>
      <c r="BB599" s="50">
        <f t="shared" si="324"/>
        <v>0</v>
      </c>
    </row>
    <row r="600" spans="2:54" x14ac:dyDescent="0.25">
      <c r="B600" s="14">
        <v>2026</v>
      </c>
      <c r="C600" s="14">
        <v>479</v>
      </c>
      <c r="D600" s="15"/>
      <c r="F600" s="15" t="s">
        <v>58</v>
      </c>
      <c r="G600" s="14" t="e">
        <f>+VLOOKUP(M600,#REF!,5,FALSE)</f>
        <v>#REF!</v>
      </c>
      <c r="H600" s="14" t="e">
        <f>+VLOOKUP(M600,#REF!,7,FALSE)</f>
        <v>#REF!</v>
      </c>
      <c r="M600" s="15" t="str">
        <f t="shared" si="322"/>
        <v>2026EG 2026GGEENSAMBLAJE DE MATERIAL ELECTORAL PARA SUFRAGIO, CODIFICACIÓN, ROTULADO Y EMBALAJE DE EQUIPOS INFORMÁTICOS ELECTORALES</v>
      </c>
      <c r="N600" s="15" t="s">
        <v>480</v>
      </c>
      <c r="Q600" s="16" t="s">
        <v>8</v>
      </c>
      <c r="R600" s="16" t="s">
        <v>60</v>
      </c>
      <c r="T600" s="14" t="str">
        <f t="shared" si="337"/>
        <v>2.3</v>
      </c>
      <c r="U600" s="17" t="s">
        <v>62</v>
      </c>
      <c r="V600" s="15" t="s">
        <v>529</v>
      </c>
      <c r="X600" s="14" t="s">
        <v>65</v>
      </c>
      <c r="Y600" s="18">
        <v>21</v>
      </c>
      <c r="Z600" s="19">
        <v>3000</v>
      </c>
      <c r="AA600" s="16"/>
      <c r="AB600" s="16"/>
      <c r="AC600" s="16">
        <v>30</v>
      </c>
      <c r="AD600" s="16"/>
      <c r="AE600" s="23"/>
      <c r="AF600" s="23"/>
      <c r="AG600" s="23"/>
      <c r="AH600" s="23"/>
      <c r="AI600" s="23"/>
      <c r="AJ600" s="23"/>
      <c r="AK600" s="23"/>
      <c r="AL600" s="23"/>
      <c r="AM600" s="19">
        <f t="shared" si="338"/>
        <v>63000</v>
      </c>
      <c r="AN600" s="26" t="s">
        <v>437</v>
      </c>
      <c r="AO600" s="50">
        <f t="shared" si="325"/>
        <v>0</v>
      </c>
      <c r="AP600" s="50">
        <f t="shared" si="326"/>
        <v>0</v>
      </c>
      <c r="AQ600" s="50">
        <f t="shared" si="327"/>
        <v>63000</v>
      </c>
      <c r="AR600" s="50">
        <f t="shared" si="328"/>
        <v>0</v>
      </c>
      <c r="AS600" s="50">
        <f t="shared" si="329"/>
        <v>0</v>
      </c>
      <c r="AT600" s="50">
        <f t="shared" si="330"/>
        <v>0</v>
      </c>
      <c r="AU600" s="50">
        <f t="shared" si="331"/>
        <v>0</v>
      </c>
      <c r="AV600" s="50">
        <f t="shared" si="332"/>
        <v>0</v>
      </c>
      <c r="AW600" s="50">
        <f t="shared" si="333"/>
        <v>0</v>
      </c>
      <c r="AX600" s="50">
        <f t="shared" si="334"/>
        <v>0</v>
      </c>
      <c r="AY600" s="50">
        <f t="shared" si="335"/>
        <v>0</v>
      </c>
      <c r="AZ600" s="50">
        <f t="shared" si="336"/>
        <v>0</v>
      </c>
      <c r="BA600" s="50">
        <f t="shared" si="323"/>
        <v>63000</v>
      </c>
      <c r="BB600" s="50">
        <f t="shared" si="324"/>
        <v>0</v>
      </c>
    </row>
    <row r="601" spans="2:54" x14ac:dyDescent="0.25">
      <c r="B601" s="14">
        <v>2026</v>
      </c>
      <c r="C601" s="14">
        <v>479</v>
      </c>
      <c r="D601" s="15"/>
      <c r="F601" s="15" t="s">
        <v>58</v>
      </c>
      <c r="G601" s="14" t="e">
        <f>+VLOOKUP(M601,#REF!,5,FALSE)</f>
        <v>#REF!</v>
      </c>
      <c r="H601" s="14" t="e">
        <f>+VLOOKUP(M601,#REF!,7,FALSE)</f>
        <v>#REF!</v>
      </c>
      <c r="M601" s="15" t="str">
        <f t="shared" si="322"/>
        <v>2026EG 2026GGEREPLIEGUE DE MATERIALES ELECTORALES Y EQUIPOS INFORMÁTICOS ELECTORALES Y DE CAPACITACIÓN</v>
      </c>
      <c r="N601" s="15" t="s">
        <v>227</v>
      </c>
      <c r="Q601" s="16" t="s">
        <v>8</v>
      </c>
      <c r="R601" s="16" t="s">
        <v>60</v>
      </c>
      <c r="T601" s="14" t="str">
        <f t="shared" si="337"/>
        <v>2.3</v>
      </c>
      <c r="U601" s="17" t="s">
        <v>62</v>
      </c>
      <c r="V601" s="15" t="s">
        <v>529</v>
      </c>
      <c r="X601" s="14" t="s">
        <v>65</v>
      </c>
      <c r="Y601" s="18">
        <v>21</v>
      </c>
      <c r="Z601" s="19">
        <v>3000</v>
      </c>
      <c r="AA601" s="16"/>
      <c r="AB601" s="16"/>
      <c r="AC601" s="16"/>
      <c r="AD601" s="16">
        <v>30</v>
      </c>
      <c r="AE601" s="23"/>
      <c r="AF601" s="23"/>
      <c r="AG601" s="23"/>
      <c r="AH601" s="23"/>
      <c r="AI601" s="23"/>
      <c r="AJ601" s="23"/>
      <c r="AK601" s="23"/>
      <c r="AL601" s="23"/>
      <c r="AM601" s="19">
        <f t="shared" si="338"/>
        <v>63000</v>
      </c>
      <c r="AN601" s="26" t="s">
        <v>437</v>
      </c>
      <c r="AO601" s="50">
        <f t="shared" si="325"/>
        <v>0</v>
      </c>
      <c r="AP601" s="50">
        <f t="shared" si="326"/>
        <v>0</v>
      </c>
      <c r="AQ601" s="50">
        <f t="shared" si="327"/>
        <v>0</v>
      </c>
      <c r="AR601" s="50">
        <f t="shared" si="328"/>
        <v>63000</v>
      </c>
      <c r="AS601" s="50">
        <f t="shared" si="329"/>
        <v>0</v>
      </c>
      <c r="AT601" s="50">
        <f t="shared" si="330"/>
        <v>0</v>
      </c>
      <c r="AU601" s="50">
        <f t="shared" si="331"/>
        <v>0</v>
      </c>
      <c r="AV601" s="50">
        <f t="shared" si="332"/>
        <v>0</v>
      </c>
      <c r="AW601" s="50">
        <f t="shared" si="333"/>
        <v>0</v>
      </c>
      <c r="AX601" s="50">
        <f t="shared" si="334"/>
        <v>0</v>
      </c>
      <c r="AY601" s="50">
        <f t="shared" si="335"/>
        <v>0</v>
      </c>
      <c r="AZ601" s="50">
        <f t="shared" si="336"/>
        <v>0</v>
      </c>
      <c r="BA601" s="50">
        <f t="shared" si="323"/>
        <v>63000</v>
      </c>
      <c r="BB601" s="50">
        <f t="shared" si="324"/>
        <v>0</v>
      </c>
    </row>
    <row r="602" spans="2:54" x14ac:dyDescent="0.25">
      <c r="B602" s="14">
        <v>2026</v>
      </c>
      <c r="C602" s="14">
        <v>479</v>
      </c>
      <c r="D602" s="15"/>
      <c r="F602" s="15" t="s">
        <v>58</v>
      </c>
      <c r="G602" s="14" t="e">
        <f>+VLOOKUP(M602,#REF!,5,FALSE)</f>
        <v>#REF!</v>
      </c>
      <c r="H602" s="14" t="e">
        <f>+VLOOKUP(M602,#REF!,7,FALSE)</f>
        <v>#REF!</v>
      </c>
      <c r="M602" s="15" t="str">
        <f t="shared" si="322"/>
        <v>2026EG 2026GGEENSAMBLAJE DE MATERIAL ELECTORAL DE CAPACITACIÓN, CODIFICACIÓN, ROTULADO Y EMBALAJE DE EQUIPOS INFORMÁTICOS ELECTORALES</v>
      </c>
      <c r="N602" s="15" t="s">
        <v>232</v>
      </c>
      <c r="Q602" s="16" t="s">
        <v>8</v>
      </c>
      <c r="R602" s="16" t="s">
        <v>60</v>
      </c>
      <c r="T602" s="14" t="str">
        <f t="shared" si="337"/>
        <v>2.3</v>
      </c>
      <c r="U602" s="17" t="s">
        <v>62</v>
      </c>
      <c r="V602" s="15" t="s">
        <v>530</v>
      </c>
      <c r="X602" s="14" t="s">
        <v>65</v>
      </c>
      <c r="Y602" s="18">
        <v>2</v>
      </c>
      <c r="Z602" s="19">
        <v>2500</v>
      </c>
      <c r="AA602" s="16">
        <v>30</v>
      </c>
      <c r="AB602" s="16"/>
      <c r="AC602" s="16"/>
      <c r="AD602" s="16"/>
      <c r="AE602" s="23"/>
      <c r="AF602" s="23"/>
      <c r="AG602" s="23"/>
      <c r="AH602" s="23"/>
      <c r="AI602" s="23"/>
      <c r="AJ602" s="23"/>
      <c r="AK602" s="23"/>
      <c r="AL602" s="23"/>
      <c r="AM602" s="19">
        <f t="shared" si="338"/>
        <v>5000</v>
      </c>
      <c r="AN602" s="26" t="s">
        <v>437</v>
      </c>
      <c r="AO602" s="50">
        <f t="shared" si="325"/>
        <v>5000</v>
      </c>
      <c r="AP602" s="50">
        <f t="shared" si="326"/>
        <v>0</v>
      </c>
      <c r="AQ602" s="50">
        <f t="shared" si="327"/>
        <v>0</v>
      </c>
      <c r="AR602" s="50">
        <f t="shared" si="328"/>
        <v>0</v>
      </c>
      <c r="AS602" s="50">
        <f t="shared" si="329"/>
        <v>0</v>
      </c>
      <c r="AT602" s="50">
        <f t="shared" si="330"/>
        <v>0</v>
      </c>
      <c r="AU602" s="50">
        <f t="shared" si="331"/>
        <v>0</v>
      </c>
      <c r="AV602" s="50">
        <f t="shared" si="332"/>
        <v>0</v>
      </c>
      <c r="AW602" s="50">
        <f t="shared" si="333"/>
        <v>0</v>
      </c>
      <c r="AX602" s="50">
        <f t="shared" si="334"/>
        <v>0</v>
      </c>
      <c r="AY602" s="50">
        <f t="shared" si="335"/>
        <v>0</v>
      </c>
      <c r="AZ602" s="50">
        <f t="shared" si="336"/>
        <v>0</v>
      </c>
      <c r="BA602" s="50">
        <f t="shared" si="323"/>
        <v>5000</v>
      </c>
      <c r="BB602" s="50">
        <f t="shared" si="324"/>
        <v>0</v>
      </c>
    </row>
    <row r="603" spans="2:54" x14ac:dyDescent="0.25">
      <c r="B603" s="14">
        <v>2026</v>
      </c>
      <c r="C603" s="14">
        <v>479</v>
      </c>
      <c r="D603" s="15"/>
      <c r="F603" s="15" t="s">
        <v>58</v>
      </c>
      <c r="G603" s="14" t="e">
        <f>+VLOOKUP(M603,#REF!,5,FALSE)</f>
        <v>#REF!</v>
      </c>
      <c r="H603" s="14" t="e">
        <f>+VLOOKUP(M603,#REF!,7,FALSE)</f>
        <v>#REF!</v>
      </c>
      <c r="M603" s="15" t="str">
        <f t="shared" si="322"/>
        <v>2026EG 2026GGEENSAMBLAJE DE MATERIAL ELECTORAL DE CAPACITACIÓN, CODIFICACIÓN, ROTULADO Y EMBALAJE DE EQUIPOS INFORMÁTICOS ELECTORALES</v>
      </c>
      <c r="N603" s="15" t="s">
        <v>232</v>
      </c>
      <c r="Q603" s="16" t="s">
        <v>8</v>
      </c>
      <c r="R603" s="16" t="s">
        <v>60</v>
      </c>
      <c r="T603" s="14" t="str">
        <f t="shared" si="337"/>
        <v>2.3</v>
      </c>
      <c r="U603" s="17" t="s">
        <v>62</v>
      </c>
      <c r="V603" s="15" t="s">
        <v>530</v>
      </c>
      <c r="X603" s="14" t="s">
        <v>65</v>
      </c>
      <c r="Y603" s="18">
        <v>2</v>
      </c>
      <c r="Z603" s="19">
        <v>2500</v>
      </c>
      <c r="AA603" s="16"/>
      <c r="AB603" s="16">
        <v>30</v>
      </c>
      <c r="AC603" s="16"/>
      <c r="AD603" s="16"/>
      <c r="AE603" s="23"/>
      <c r="AF603" s="23"/>
      <c r="AG603" s="23"/>
      <c r="AH603" s="23"/>
      <c r="AI603" s="23"/>
      <c r="AJ603" s="23"/>
      <c r="AK603" s="23"/>
      <c r="AL603" s="23"/>
      <c r="AM603" s="19">
        <f t="shared" si="338"/>
        <v>5000</v>
      </c>
      <c r="AN603" s="26" t="s">
        <v>437</v>
      </c>
      <c r="AO603" s="50">
        <f t="shared" si="325"/>
        <v>0</v>
      </c>
      <c r="AP603" s="50">
        <f t="shared" si="326"/>
        <v>5000</v>
      </c>
      <c r="AQ603" s="50">
        <f t="shared" si="327"/>
        <v>0</v>
      </c>
      <c r="AR603" s="50">
        <f t="shared" si="328"/>
        <v>0</v>
      </c>
      <c r="AS603" s="50">
        <f t="shared" si="329"/>
        <v>0</v>
      </c>
      <c r="AT603" s="50">
        <f t="shared" si="330"/>
        <v>0</v>
      </c>
      <c r="AU603" s="50">
        <f t="shared" si="331"/>
        <v>0</v>
      </c>
      <c r="AV603" s="50">
        <f t="shared" si="332"/>
        <v>0</v>
      </c>
      <c r="AW603" s="50">
        <f t="shared" si="333"/>
        <v>0</v>
      </c>
      <c r="AX603" s="50">
        <f t="shared" si="334"/>
        <v>0</v>
      </c>
      <c r="AY603" s="50">
        <f t="shared" si="335"/>
        <v>0</v>
      </c>
      <c r="AZ603" s="50">
        <f t="shared" si="336"/>
        <v>0</v>
      </c>
      <c r="BA603" s="50">
        <f t="shared" si="323"/>
        <v>5000</v>
      </c>
      <c r="BB603" s="50">
        <f t="shared" si="324"/>
        <v>0</v>
      </c>
    </row>
    <row r="604" spans="2:54" x14ac:dyDescent="0.25">
      <c r="B604" s="14">
        <v>2026</v>
      </c>
      <c r="C604" s="14">
        <v>479</v>
      </c>
      <c r="D604" s="15"/>
      <c r="F604" s="15" t="s">
        <v>58</v>
      </c>
      <c r="G604" s="14" t="e">
        <f>+VLOOKUP(M604,#REF!,5,FALSE)</f>
        <v>#REF!</v>
      </c>
      <c r="H604" s="14" t="e">
        <f>+VLOOKUP(M604,#REF!,7,FALSE)</f>
        <v>#REF!</v>
      </c>
      <c r="M604" s="15" t="str">
        <f t="shared" si="322"/>
        <v>2026EG 2026GGEENSAMBLAJE DE MATERIAL ELECTORAL PARA SUFRAGIO, CODIFICACIÓN, ROTULADO Y EMBALAJE DE EQUIPOS INFORMÁTICOS ELECTORALES</v>
      </c>
      <c r="N604" s="15" t="s">
        <v>480</v>
      </c>
      <c r="Q604" s="16" t="s">
        <v>8</v>
      </c>
      <c r="R604" s="16" t="s">
        <v>60</v>
      </c>
      <c r="T604" s="14" t="str">
        <f t="shared" si="337"/>
        <v>2.3</v>
      </c>
      <c r="U604" s="17" t="s">
        <v>62</v>
      </c>
      <c r="V604" s="15" t="s">
        <v>530</v>
      </c>
      <c r="X604" s="14" t="s">
        <v>65</v>
      </c>
      <c r="Y604" s="18">
        <v>2</v>
      </c>
      <c r="Z604" s="19">
        <v>2500</v>
      </c>
      <c r="AA604" s="16"/>
      <c r="AB604" s="16"/>
      <c r="AC604" s="16">
        <v>30</v>
      </c>
      <c r="AD604" s="16"/>
      <c r="AE604" s="23"/>
      <c r="AF604" s="23"/>
      <c r="AG604" s="23"/>
      <c r="AH604" s="23"/>
      <c r="AI604" s="23"/>
      <c r="AJ604" s="23"/>
      <c r="AK604" s="23"/>
      <c r="AL604" s="23"/>
      <c r="AM604" s="19">
        <f t="shared" si="338"/>
        <v>5000</v>
      </c>
      <c r="AN604" s="26" t="s">
        <v>437</v>
      </c>
      <c r="AO604" s="50">
        <f t="shared" si="325"/>
        <v>0</v>
      </c>
      <c r="AP604" s="50">
        <f t="shared" si="326"/>
        <v>0</v>
      </c>
      <c r="AQ604" s="50">
        <f t="shared" si="327"/>
        <v>5000</v>
      </c>
      <c r="AR604" s="50">
        <f t="shared" si="328"/>
        <v>0</v>
      </c>
      <c r="AS604" s="50">
        <f t="shared" si="329"/>
        <v>0</v>
      </c>
      <c r="AT604" s="50">
        <f t="shared" si="330"/>
        <v>0</v>
      </c>
      <c r="AU604" s="50">
        <f t="shared" si="331"/>
        <v>0</v>
      </c>
      <c r="AV604" s="50">
        <f t="shared" si="332"/>
        <v>0</v>
      </c>
      <c r="AW604" s="50">
        <f t="shared" si="333"/>
        <v>0</v>
      </c>
      <c r="AX604" s="50">
        <f t="shared" si="334"/>
        <v>0</v>
      </c>
      <c r="AY604" s="50">
        <f t="shared" si="335"/>
        <v>0</v>
      </c>
      <c r="AZ604" s="50">
        <f t="shared" si="336"/>
        <v>0</v>
      </c>
      <c r="BA604" s="50">
        <f t="shared" si="323"/>
        <v>5000</v>
      </c>
      <c r="BB604" s="50">
        <f t="shared" si="324"/>
        <v>0</v>
      </c>
    </row>
    <row r="605" spans="2:54" x14ac:dyDescent="0.25">
      <c r="B605" s="14">
        <v>2026</v>
      </c>
      <c r="C605" s="14">
        <v>479</v>
      </c>
      <c r="D605" s="15"/>
      <c r="F605" s="15" t="s">
        <v>58</v>
      </c>
      <c r="G605" s="14" t="e">
        <f>+VLOOKUP(M605,#REF!,5,FALSE)</f>
        <v>#REF!</v>
      </c>
      <c r="H605" s="14" t="e">
        <f>+VLOOKUP(M605,#REF!,7,FALSE)</f>
        <v>#REF!</v>
      </c>
      <c r="M605" s="15" t="str">
        <f t="shared" si="322"/>
        <v>2026EG 2026GGEREPLIEGUE DE MATERIALES ELECTORALES Y EQUIPOS INFORMÁTICOS ELECTORALES Y DE CAPACITACIÓN</v>
      </c>
      <c r="N605" s="15" t="s">
        <v>227</v>
      </c>
      <c r="Q605" s="16" t="s">
        <v>8</v>
      </c>
      <c r="R605" s="16" t="s">
        <v>60</v>
      </c>
      <c r="T605" s="14" t="str">
        <f t="shared" si="337"/>
        <v>2.3</v>
      </c>
      <c r="U605" s="17" t="s">
        <v>62</v>
      </c>
      <c r="V605" s="15" t="s">
        <v>530</v>
      </c>
      <c r="X605" s="14" t="s">
        <v>65</v>
      </c>
      <c r="Y605" s="18">
        <v>2</v>
      </c>
      <c r="Z605" s="19">
        <v>2500</v>
      </c>
      <c r="AA605" s="16"/>
      <c r="AB605" s="16"/>
      <c r="AC605" s="16"/>
      <c r="AD605" s="16">
        <v>30</v>
      </c>
      <c r="AE605" s="23"/>
      <c r="AF605" s="23"/>
      <c r="AG605" s="23"/>
      <c r="AH605" s="23"/>
      <c r="AI605" s="23"/>
      <c r="AJ605" s="23"/>
      <c r="AK605" s="23"/>
      <c r="AL605" s="23"/>
      <c r="AM605" s="19">
        <f t="shared" si="338"/>
        <v>5000</v>
      </c>
      <c r="AN605" s="26" t="s">
        <v>437</v>
      </c>
      <c r="AO605" s="50">
        <f t="shared" si="325"/>
        <v>0</v>
      </c>
      <c r="AP605" s="50">
        <f t="shared" si="326"/>
        <v>0</v>
      </c>
      <c r="AQ605" s="50">
        <f t="shared" si="327"/>
        <v>0</v>
      </c>
      <c r="AR605" s="50">
        <f t="shared" si="328"/>
        <v>5000</v>
      </c>
      <c r="AS605" s="50">
        <f t="shared" si="329"/>
        <v>0</v>
      </c>
      <c r="AT605" s="50">
        <f t="shared" si="330"/>
        <v>0</v>
      </c>
      <c r="AU605" s="50">
        <f t="shared" si="331"/>
        <v>0</v>
      </c>
      <c r="AV605" s="50">
        <f t="shared" si="332"/>
        <v>0</v>
      </c>
      <c r="AW605" s="50">
        <f t="shared" si="333"/>
        <v>0</v>
      </c>
      <c r="AX605" s="50">
        <f t="shared" si="334"/>
        <v>0</v>
      </c>
      <c r="AY605" s="50">
        <f t="shared" si="335"/>
        <v>0</v>
      </c>
      <c r="AZ605" s="50">
        <f t="shared" si="336"/>
        <v>0</v>
      </c>
      <c r="BA605" s="50">
        <f t="shared" si="323"/>
        <v>5000</v>
      </c>
      <c r="BB605" s="50">
        <f t="shared" si="324"/>
        <v>0</v>
      </c>
    </row>
    <row r="606" spans="2:54" x14ac:dyDescent="0.25">
      <c r="B606" s="14">
        <v>2026</v>
      </c>
      <c r="C606" s="14">
        <v>479</v>
      </c>
      <c r="D606" s="15"/>
      <c r="F606" s="15" t="s">
        <v>58</v>
      </c>
      <c r="G606" s="14" t="e">
        <f>+VLOOKUP(M606,#REF!,5,FALSE)</f>
        <v>#REF!</v>
      </c>
      <c r="H606" s="14" t="e">
        <f>+VLOOKUP(M606,#REF!,7,FALSE)</f>
        <v>#REF!</v>
      </c>
      <c r="M606" s="15" t="str">
        <f t="shared" si="322"/>
        <v>2026EG 2026GGEENSAMBLAJE DE MATERIAL ELECTORAL DE CAPACITACIÓN, CODIFICACIÓN, ROTULADO Y EMBALAJE DE EQUIPOS INFORMÁTICOS ELECTORALES</v>
      </c>
      <c r="N606" s="15" t="s">
        <v>232</v>
      </c>
      <c r="Q606" s="16" t="s">
        <v>8</v>
      </c>
      <c r="R606" s="16" t="s">
        <v>60</v>
      </c>
      <c r="T606" s="14" t="str">
        <f t="shared" si="337"/>
        <v>2.3</v>
      </c>
      <c r="U606" s="17" t="s">
        <v>62</v>
      </c>
      <c r="V606" s="15" t="s">
        <v>531</v>
      </c>
      <c r="X606" s="14" t="s">
        <v>65</v>
      </c>
      <c r="Y606" s="18">
        <v>80</v>
      </c>
      <c r="Z606" s="19">
        <v>2100</v>
      </c>
      <c r="AA606" s="16">
        <v>30</v>
      </c>
      <c r="AB606" s="16"/>
      <c r="AC606" s="16"/>
      <c r="AD606" s="16"/>
      <c r="AE606" s="23"/>
      <c r="AF606" s="23"/>
      <c r="AG606" s="23"/>
      <c r="AH606" s="23"/>
      <c r="AI606" s="23"/>
      <c r="AJ606" s="23"/>
      <c r="AK606" s="23"/>
      <c r="AL606" s="23"/>
      <c r="AM606" s="19">
        <f t="shared" si="338"/>
        <v>168000</v>
      </c>
      <c r="AN606" s="26" t="s">
        <v>437</v>
      </c>
      <c r="AO606" s="50">
        <f t="shared" si="325"/>
        <v>168000</v>
      </c>
      <c r="AP606" s="50">
        <f t="shared" si="326"/>
        <v>0</v>
      </c>
      <c r="AQ606" s="50">
        <f t="shared" si="327"/>
        <v>0</v>
      </c>
      <c r="AR606" s="50">
        <f t="shared" si="328"/>
        <v>0</v>
      </c>
      <c r="AS606" s="50">
        <f t="shared" si="329"/>
        <v>0</v>
      </c>
      <c r="AT606" s="50">
        <f t="shared" si="330"/>
        <v>0</v>
      </c>
      <c r="AU606" s="50">
        <f t="shared" si="331"/>
        <v>0</v>
      </c>
      <c r="AV606" s="50">
        <f t="shared" si="332"/>
        <v>0</v>
      </c>
      <c r="AW606" s="50">
        <f t="shared" si="333"/>
        <v>0</v>
      </c>
      <c r="AX606" s="50">
        <f t="shared" si="334"/>
        <v>0</v>
      </c>
      <c r="AY606" s="50">
        <f t="shared" si="335"/>
        <v>0</v>
      </c>
      <c r="AZ606" s="50">
        <f t="shared" si="336"/>
        <v>0</v>
      </c>
      <c r="BA606" s="50">
        <f t="shared" si="323"/>
        <v>168000</v>
      </c>
      <c r="BB606" s="50">
        <f t="shared" si="324"/>
        <v>0</v>
      </c>
    </row>
    <row r="607" spans="2:54" x14ac:dyDescent="0.25">
      <c r="B607" s="14">
        <v>2026</v>
      </c>
      <c r="C607" s="14">
        <v>479</v>
      </c>
      <c r="D607" s="15"/>
      <c r="F607" s="15" t="s">
        <v>58</v>
      </c>
      <c r="G607" s="14" t="e">
        <f>+VLOOKUP(M607,#REF!,5,FALSE)</f>
        <v>#REF!</v>
      </c>
      <c r="H607" s="14" t="e">
        <f>+VLOOKUP(M607,#REF!,7,FALSE)</f>
        <v>#REF!</v>
      </c>
      <c r="M607" s="15" t="str">
        <f t="shared" si="322"/>
        <v>2026EG 2026GGEENSAMBLAJE DE MATERIAL ELECTORAL DE CAPACITACIÓN, CODIFICACIÓN, ROTULADO Y EMBALAJE DE EQUIPOS INFORMÁTICOS ELECTORALES</v>
      </c>
      <c r="N607" s="15" t="s">
        <v>232</v>
      </c>
      <c r="Q607" s="16" t="s">
        <v>8</v>
      </c>
      <c r="R607" s="16" t="s">
        <v>60</v>
      </c>
      <c r="T607" s="14" t="str">
        <f t="shared" si="337"/>
        <v>2.3</v>
      </c>
      <c r="U607" s="17" t="s">
        <v>62</v>
      </c>
      <c r="V607" s="15" t="s">
        <v>531</v>
      </c>
      <c r="X607" s="14" t="s">
        <v>65</v>
      </c>
      <c r="Y607" s="18">
        <v>160</v>
      </c>
      <c r="Z607" s="19">
        <v>2100</v>
      </c>
      <c r="AA607" s="16"/>
      <c r="AB607" s="16">
        <v>30</v>
      </c>
      <c r="AC607" s="16"/>
      <c r="AD607" s="16"/>
      <c r="AE607" s="23"/>
      <c r="AF607" s="23"/>
      <c r="AG607" s="23"/>
      <c r="AH607" s="23"/>
      <c r="AI607" s="23"/>
      <c r="AJ607" s="23"/>
      <c r="AK607" s="23"/>
      <c r="AL607" s="23"/>
      <c r="AM607" s="19">
        <f t="shared" si="338"/>
        <v>336000</v>
      </c>
      <c r="AN607" s="26" t="s">
        <v>437</v>
      </c>
      <c r="AO607" s="50">
        <f t="shared" si="325"/>
        <v>0</v>
      </c>
      <c r="AP607" s="50">
        <f t="shared" si="326"/>
        <v>336000</v>
      </c>
      <c r="AQ607" s="50">
        <f t="shared" si="327"/>
        <v>0</v>
      </c>
      <c r="AR607" s="50">
        <f t="shared" si="328"/>
        <v>0</v>
      </c>
      <c r="AS607" s="50">
        <f t="shared" si="329"/>
        <v>0</v>
      </c>
      <c r="AT607" s="50">
        <f t="shared" si="330"/>
        <v>0</v>
      </c>
      <c r="AU607" s="50">
        <f t="shared" si="331"/>
        <v>0</v>
      </c>
      <c r="AV607" s="50">
        <f t="shared" si="332"/>
        <v>0</v>
      </c>
      <c r="AW607" s="50">
        <f t="shared" si="333"/>
        <v>0</v>
      </c>
      <c r="AX607" s="50">
        <f t="shared" si="334"/>
        <v>0</v>
      </c>
      <c r="AY607" s="50">
        <f t="shared" si="335"/>
        <v>0</v>
      </c>
      <c r="AZ607" s="50">
        <f t="shared" si="336"/>
        <v>0</v>
      </c>
      <c r="BA607" s="50">
        <f t="shared" si="323"/>
        <v>336000</v>
      </c>
      <c r="BB607" s="50">
        <f t="shared" si="324"/>
        <v>0</v>
      </c>
    </row>
    <row r="608" spans="2:54" x14ac:dyDescent="0.25">
      <c r="B608" s="14">
        <v>2026</v>
      </c>
      <c r="C608" s="14">
        <v>479</v>
      </c>
      <c r="D608" s="15"/>
      <c r="F608" s="15" t="s">
        <v>58</v>
      </c>
      <c r="G608" s="14" t="e">
        <f>+VLOOKUP(M608,#REF!,5,FALSE)</f>
        <v>#REF!</v>
      </c>
      <c r="H608" s="14" t="e">
        <f>+VLOOKUP(M608,#REF!,7,FALSE)</f>
        <v>#REF!</v>
      </c>
      <c r="M608" s="15" t="str">
        <f t="shared" si="322"/>
        <v>2026EG 2026GGEENSAMBLAJE DE MATERIAL ELECTORAL PARA SUFRAGIO, CODIFICACIÓN, ROTULADO Y EMBALAJE DE EQUIPOS INFORMÁTICOS ELECTORALES</v>
      </c>
      <c r="N608" s="15" t="s">
        <v>480</v>
      </c>
      <c r="Q608" s="16" t="s">
        <v>8</v>
      </c>
      <c r="R608" s="16" t="s">
        <v>60</v>
      </c>
      <c r="T608" s="14" t="str">
        <f t="shared" si="337"/>
        <v>2.3</v>
      </c>
      <c r="U608" s="17" t="s">
        <v>62</v>
      </c>
      <c r="V608" s="15" t="s">
        <v>531</v>
      </c>
      <c r="X608" s="14" t="s">
        <v>65</v>
      </c>
      <c r="Y608" s="18">
        <v>350</v>
      </c>
      <c r="Z608" s="19">
        <v>2100</v>
      </c>
      <c r="AA608" s="16"/>
      <c r="AB608" s="16"/>
      <c r="AC608" s="16">
        <v>30</v>
      </c>
      <c r="AD608" s="16"/>
      <c r="AE608" s="23"/>
      <c r="AF608" s="23"/>
      <c r="AG608" s="23"/>
      <c r="AH608" s="23"/>
      <c r="AI608" s="23"/>
      <c r="AJ608" s="23"/>
      <c r="AK608" s="23"/>
      <c r="AL608" s="23"/>
      <c r="AM608" s="19">
        <f t="shared" si="338"/>
        <v>735000</v>
      </c>
      <c r="AN608" s="26" t="s">
        <v>437</v>
      </c>
      <c r="AO608" s="50">
        <f t="shared" si="325"/>
        <v>0</v>
      </c>
      <c r="AP608" s="50">
        <f t="shared" si="326"/>
        <v>0</v>
      </c>
      <c r="AQ608" s="50">
        <f t="shared" si="327"/>
        <v>735000</v>
      </c>
      <c r="AR608" s="50">
        <f t="shared" si="328"/>
        <v>0</v>
      </c>
      <c r="AS608" s="50">
        <f t="shared" si="329"/>
        <v>0</v>
      </c>
      <c r="AT608" s="50">
        <f t="shared" si="330"/>
        <v>0</v>
      </c>
      <c r="AU608" s="50">
        <f t="shared" si="331"/>
        <v>0</v>
      </c>
      <c r="AV608" s="50">
        <f t="shared" si="332"/>
        <v>0</v>
      </c>
      <c r="AW608" s="50">
        <f t="shared" si="333"/>
        <v>0</v>
      </c>
      <c r="AX608" s="50">
        <f t="shared" si="334"/>
        <v>0</v>
      </c>
      <c r="AY608" s="50">
        <f t="shared" si="335"/>
        <v>0</v>
      </c>
      <c r="AZ608" s="50">
        <f t="shared" si="336"/>
        <v>0</v>
      </c>
      <c r="BA608" s="50">
        <f t="shared" si="323"/>
        <v>735000</v>
      </c>
      <c r="BB608" s="50">
        <f t="shared" si="324"/>
        <v>0</v>
      </c>
    </row>
    <row r="609" spans="2:54" x14ac:dyDescent="0.25">
      <c r="B609" s="14">
        <v>2026</v>
      </c>
      <c r="C609" s="14">
        <v>479</v>
      </c>
      <c r="D609" s="15"/>
      <c r="F609" s="15" t="s">
        <v>58</v>
      </c>
      <c r="G609" s="14" t="e">
        <f>+VLOOKUP(M609,#REF!,5,FALSE)</f>
        <v>#REF!</v>
      </c>
      <c r="H609" s="14" t="e">
        <f>+VLOOKUP(M609,#REF!,7,FALSE)</f>
        <v>#REF!</v>
      </c>
      <c r="M609" s="15" t="str">
        <f t="shared" si="322"/>
        <v>2026EG 2026GGEREPLIEGUE DE MATERIALES ELECTORALES Y EQUIPOS INFORMÁTICOS ELECTORALES Y DE CAPACITACIÓN</v>
      </c>
      <c r="N609" s="15" t="s">
        <v>227</v>
      </c>
      <c r="Q609" s="16" t="s">
        <v>8</v>
      </c>
      <c r="R609" s="16" t="s">
        <v>60</v>
      </c>
      <c r="T609" s="14" t="str">
        <f t="shared" si="337"/>
        <v>2.3</v>
      </c>
      <c r="U609" s="17" t="s">
        <v>62</v>
      </c>
      <c r="V609" s="15" t="s">
        <v>531</v>
      </c>
      <c r="X609" s="14" t="s">
        <v>65</v>
      </c>
      <c r="Y609" s="18">
        <v>350</v>
      </c>
      <c r="Z609" s="19">
        <v>2100</v>
      </c>
      <c r="AA609" s="16"/>
      <c r="AB609" s="16"/>
      <c r="AC609" s="16"/>
      <c r="AD609" s="16">
        <v>30</v>
      </c>
      <c r="AE609" s="23"/>
      <c r="AF609" s="23"/>
      <c r="AG609" s="23"/>
      <c r="AH609" s="23"/>
      <c r="AI609" s="23"/>
      <c r="AJ609" s="23"/>
      <c r="AK609" s="23"/>
      <c r="AL609" s="23"/>
      <c r="AM609" s="19">
        <f t="shared" si="338"/>
        <v>735000</v>
      </c>
      <c r="AN609" s="26" t="s">
        <v>437</v>
      </c>
      <c r="AO609" s="50">
        <f t="shared" si="325"/>
        <v>0</v>
      </c>
      <c r="AP609" s="50">
        <f t="shared" si="326"/>
        <v>0</v>
      </c>
      <c r="AQ609" s="50">
        <f t="shared" si="327"/>
        <v>0</v>
      </c>
      <c r="AR609" s="50">
        <f t="shared" si="328"/>
        <v>735000</v>
      </c>
      <c r="AS609" s="50">
        <f t="shared" si="329"/>
        <v>0</v>
      </c>
      <c r="AT609" s="50">
        <f t="shared" si="330"/>
        <v>0</v>
      </c>
      <c r="AU609" s="50">
        <f t="shared" si="331"/>
        <v>0</v>
      </c>
      <c r="AV609" s="50">
        <f t="shared" si="332"/>
        <v>0</v>
      </c>
      <c r="AW609" s="50">
        <f t="shared" si="333"/>
        <v>0</v>
      </c>
      <c r="AX609" s="50">
        <f t="shared" si="334"/>
        <v>0</v>
      </c>
      <c r="AY609" s="50">
        <f t="shared" si="335"/>
        <v>0</v>
      </c>
      <c r="AZ609" s="50">
        <f t="shared" si="336"/>
        <v>0</v>
      </c>
      <c r="BA609" s="50">
        <f t="shared" si="323"/>
        <v>735000</v>
      </c>
      <c r="BB609" s="50">
        <f t="shared" si="324"/>
        <v>0</v>
      </c>
    </row>
    <row r="610" spans="2:54" x14ac:dyDescent="0.25">
      <c r="B610" s="14">
        <v>2026</v>
      </c>
      <c r="C610" s="14">
        <v>479</v>
      </c>
      <c r="D610" s="15"/>
      <c r="F610" s="15" t="s">
        <v>58</v>
      </c>
      <c r="G610" s="14" t="e">
        <f>+VLOOKUP(M610,#REF!,5,FALSE)</f>
        <v>#REF!</v>
      </c>
      <c r="H610" s="14" t="e">
        <f>+VLOOKUP(M610,#REF!,7,FALSE)</f>
        <v>#REF!</v>
      </c>
      <c r="M610" s="15" t="str">
        <f t="shared" si="322"/>
        <v>2026EG 2026GGEENSAMBLAJE DE MATERIAL ELECTORAL DE CAPACITACIÓN, CODIFICACIÓN, ROTULADO Y EMBALAJE DE EQUIPOS INFORMÁTICOS ELECTORALES</v>
      </c>
      <c r="N610" s="15" t="s">
        <v>232</v>
      </c>
      <c r="Q610" s="16" t="s">
        <v>8</v>
      </c>
      <c r="R610" s="16" t="s">
        <v>60</v>
      </c>
      <c r="T610" s="14" t="str">
        <f t="shared" si="337"/>
        <v>2.3</v>
      </c>
      <c r="U610" s="17" t="s">
        <v>62</v>
      </c>
      <c r="V610" s="15" t="s">
        <v>532</v>
      </c>
      <c r="X610" s="14" t="s">
        <v>65</v>
      </c>
      <c r="Y610" s="18">
        <v>2</v>
      </c>
      <c r="Z610" s="19">
        <v>3000</v>
      </c>
      <c r="AA610" s="16">
        <v>30</v>
      </c>
      <c r="AB610" s="16"/>
      <c r="AC610" s="16"/>
      <c r="AD610" s="16"/>
      <c r="AE610" s="23"/>
      <c r="AF610" s="23"/>
      <c r="AG610" s="23"/>
      <c r="AH610" s="23"/>
      <c r="AI610" s="23"/>
      <c r="AJ610" s="23"/>
      <c r="AK610" s="23"/>
      <c r="AL610" s="23"/>
      <c r="AM610" s="19">
        <f t="shared" si="338"/>
        <v>6000</v>
      </c>
      <c r="AN610" s="26" t="s">
        <v>437</v>
      </c>
      <c r="AO610" s="50">
        <f t="shared" si="325"/>
        <v>6000</v>
      </c>
      <c r="AP610" s="50">
        <f t="shared" si="326"/>
        <v>0</v>
      </c>
      <c r="AQ610" s="50">
        <f t="shared" si="327"/>
        <v>0</v>
      </c>
      <c r="AR610" s="50">
        <f t="shared" si="328"/>
        <v>0</v>
      </c>
      <c r="AS610" s="50">
        <f t="shared" si="329"/>
        <v>0</v>
      </c>
      <c r="AT610" s="50">
        <f t="shared" si="330"/>
        <v>0</v>
      </c>
      <c r="AU610" s="50">
        <f t="shared" si="331"/>
        <v>0</v>
      </c>
      <c r="AV610" s="50">
        <f t="shared" si="332"/>
        <v>0</v>
      </c>
      <c r="AW610" s="50">
        <f t="shared" si="333"/>
        <v>0</v>
      </c>
      <c r="AX610" s="50">
        <f t="shared" si="334"/>
        <v>0</v>
      </c>
      <c r="AY610" s="50">
        <f t="shared" si="335"/>
        <v>0</v>
      </c>
      <c r="AZ610" s="50">
        <f t="shared" si="336"/>
        <v>0</v>
      </c>
      <c r="BA610" s="50">
        <f t="shared" si="323"/>
        <v>6000</v>
      </c>
      <c r="BB610" s="50">
        <f t="shared" si="324"/>
        <v>0</v>
      </c>
    </row>
    <row r="611" spans="2:54" x14ac:dyDescent="0.25">
      <c r="B611" s="14">
        <v>2026</v>
      </c>
      <c r="C611" s="14">
        <v>479</v>
      </c>
      <c r="D611" s="15"/>
      <c r="F611" s="15" t="s">
        <v>58</v>
      </c>
      <c r="G611" s="14" t="e">
        <f>+VLOOKUP(M611,#REF!,5,FALSE)</f>
        <v>#REF!</v>
      </c>
      <c r="H611" s="14" t="e">
        <f>+VLOOKUP(M611,#REF!,7,FALSE)</f>
        <v>#REF!</v>
      </c>
      <c r="M611" s="15" t="str">
        <f t="shared" si="322"/>
        <v>2026EG 2026GGEENSAMBLAJE DE MATERIAL ELECTORAL DE CAPACITACIÓN, CODIFICACIÓN, ROTULADO Y EMBALAJE DE EQUIPOS INFORMÁTICOS ELECTORALES</v>
      </c>
      <c r="N611" s="15" t="s">
        <v>232</v>
      </c>
      <c r="Q611" s="16" t="s">
        <v>8</v>
      </c>
      <c r="R611" s="16" t="s">
        <v>60</v>
      </c>
      <c r="T611" s="14" t="str">
        <f t="shared" si="337"/>
        <v>2.3</v>
      </c>
      <c r="U611" s="17" t="s">
        <v>62</v>
      </c>
      <c r="V611" s="15" t="s">
        <v>532</v>
      </c>
      <c r="X611" s="14" t="s">
        <v>65</v>
      </c>
      <c r="Y611" s="18">
        <v>3</v>
      </c>
      <c r="Z611" s="19">
        <v>3000</v>
      </c>
      <c r="AA611" s="16"/>
      <c r="AB611" s="16">
        <v>30</v>
      </c>
      <c r="AC611" s="16"/>
      <c r="AD611" s="16"/>
      <c r="AE611" s="23"/>
      <c r="AF611" s="23"/>
      <c r="AG611" s="23"/>
      <c r="AH611" s="23"/>
      <c r="AI611" s="23"/>
      <c r="AJ611" s="23"/>
      <c r="AK611" s="23"/>
      <c r="AL611" s="23"/>
      <c r="AM611" s="19">
        <f t="shared" si="338"/>
        <v>9000</v>
      </c>
      <c r="AN611" s="26" t="s">
        <v>437</v>
      </c>
      <c r="AO611" s="50">
        <f t="shared" si="325"/>
        <v>0</v>
      </c>
      <c r="AP611" s="50">
        <f t="shared" si="326"/>
        <v>9000</v>
      </c>
      <c r="AQ611" s="50">
        <f t="shared" si="327"/>
        <v>0</v>
      </c>
      <c r="AR611" s="50">
        <f t="shared" si="328"/>
        <v>0</v>
      </c>
      <c r="AS611" s="50">
        <f t="shared" si="329"/>
        <v>0</v>
      </c>
      <c r="AT611" s="50">
        <f t="shared" si="330"/>
        <v>0</v>
      </c>
      <c r="AU611" s="50">
        <f t="shared" si="331"/>
        <v>0</v>
      </c>
      <c r="AV611" s="50">
        <f t="shared" si="332"/>
        <v>0</v>
      </c>
      <c r="AW611" s="50">
        <f t="shared" si="333"/>
        <v>0</v>
      </c>
      <c r="AX611" s="50">
        <f t="shared" si="334"/>
        <v>0</v>
      </c>
      <c r="AY611" s="50">
        <f t="shared" si="335"/>
        <v>0</v>
      </c>
      <c r="AZ611" s="50">
        <f t="shared" si="336"/>
        <v>0</v>
      </c>
      <c r="BA611" s="50">
        <f t="shared" si="323"/>
        <v>9000</v>
      </c>
      <c r="BB611" s="50">
        <f t="shared" si="324"/>
        <v>0</v>
      </c>
    </row>
    <row r="612" spans="2:54" x14ac:dyDescent="0.25">
      <c r="B612" s="14">
        <v>2026</v>
      </c>
      <c r="C612" s="14">
        <v>479</v>
      </c>
      <c r="D612" s="15"/>
      <c r="F612" s="15" t="s">
        <v>58</v>
      </c>
      <c r="G612" s="14" t="e">
        <f>+VLOOKUP(M612,#REF!,5,FALSE)</f>
        <v>#REF!</v>
      </c>
      <c r="H612" s="14" t="e">
        <f>+VLOOKUP(M612,#REF!,7,FALSE)</f>
        <v>#REF!</v>
      </c>
      <c r="M612" s="15" t="str">
        <f t="shared" si="322"/>
        <v>2026EG 2026GGEENSAMBLAJE DE MATERIAL ELECTORAL PARA SUFRAGIO, CODIFICACIÓN, ROTULADO Y EMBALAJE DE EQUIPOS INFORMÁTICOS ELECTORALES</v>
      </c>
      <c r="N612" s="15" t="s">
        <v>480</v>
      </c>
      <c r="Q612" s="16" t="s">
        <v>8</v>
      </c>
      <c r="R612" s="16" t="s">
        <v>60</v>
      </c>
      <c r="T612" s="14" t="str">
        <f t="shared" si="337"/>
        <v>2.3</v>
      </c>
      <c r="U612" s="17" t="s">
        <v>62</v>
      </c>
      <c r="V612" s="15" t="s">
        <v>532</v>
      </c>
      <c r="X612" s="14" t="s">
        <v>65</v>
      </c>
      <c r="Y612" s="18">
        <v>3</v>
      </c>
      <c r="Z612" s="19">
        <v>3000</v>
      </c>
      <c r="AA612" s="16"/>
      <c r="AB612" s="16"/>
      <c r="AC612" s="16">
        <v>30</v>
      </c>
      <c r="AD612" s="16"/>
      <c r="AE612" s="23"/>
      <c r="AF612" s="23"/>
      <c r="AG612" s="23"/>
      <c r="AH612" s="23"/>
      <c r="AI612" s="23"/>
      <c r="AJ612" s="23"/>
      <c r="AK612" s="23"/>
      <c r="AL612" s="23"/>
      <c r="AM612" s="19">
        <f t="shared" si="338"/>
        <v>9000</v>
      </c>
      <c r="AN612" s="26" t="s">
        <v>437</v>
      </c>
      <c r="AO612" s="50">
        <f t="shared" si="325"/>
        <v>0</v>
      </c>
      <c r="AP612" s="50">
        <f t="shared" si="326"/>
        <v>0</v>
      </c>
      <c r="AQ612" s="50">
        <f t="shared" si="327"/>
        <v>9000</v>
      </c>
      <c r="AR612" s="50">
        <f t="shared" si="328"/>
        <v>0</v>
      </c>
      <c r="AS612" s="50">
        <f t="shared" si="329"/>
        <v>0</v>
      </c>
      <c r="AT612" s="50">
        <f t="shared" si="330"/>
        <v>0</v>
      </c>
      <c r="AU612" s="50">
        <f t="shared" si="331"/>
        <v>0</v>
      </c>
      <c r="AV612" s="50">
        <f t="shared" si="332"/>
        <v>0</v>
      </c>
      <c r="AW612" s="50">
        <f t="shared" si="333"/>
        <v>0</v>
      </c>
      <c r="AX612" s="50">
        <f t="shared" si="334"/>
        <v>0</v>
      </c>
      <c r="AY612" s="50">
        <f t="shared" si="335"/>
        <v>0</v>
      </c>
      <c r="AZ612" s="50">
        <f t="shared" si="336"/>
        <v>0</v>
      </c>
      <c r="BA612" s="50">
        <f t="shared" si="323"/>
        <v>9000</v>
      </c>
      <c r="BB612" s="50">
        <f t="shared" si="324"/>
        <v>0</v>
      </c>
    </row>
    <row r="613" spans="2:54" x14ac:dyDescent="0.25">
      <c r="B613" s="14">
        <v>2026</v>
      </c>
      <c r="C613" s="14">
        <v>479</v>
      </c>
      <c r="D613" s="15"/>
      <c r="F613" s="15" t="s">
        <v>58</v>
      </c>
      <c r="G613" s="14" t="e">
        <f>+VLOOKUP(M613,#REF!,5,FALSE)</f>
        <v>#REF!</v>
      </c>
      <c r="H613" s="14" t="e">
        <f>+VLOOKUP(M613,#REF!,7,FALSE)</f>
        <v>#REF!</v>
      </c>
      <c r="M613" s="15" t="str">
        <f t="shared" si="322"/>
        <v>2026EG 2026GGEREPLIEGUE DE MATERIALES ELECTORALES Y EQUIPOS INFORMÁTICOS ELECTORALES Y DE CAPACITACIÓN</v>
      </c>
      <c r="N613" s="15" t="s">
        <v>227</v>
      </c>
      <c r="Q613" s="16" t="s">
        <v>8</v>
      </c>
      <c r="R613" s="16" t="s">
        <v>60</v>
      </c>
      <c r="T613" s="14" t="str">
        <f t="shared" si="337"/>
        <v>2.3</v>
      </c>
      <c r="U613" s="17" t="s">
        <v>62</v>
      </c>
      <c r="V613" s="15" t="s">
        <v>532</v>
      </c>
      <c r="X613" s="14" t="s">
        <v>65</v>
      </c>
      <c r="Y613" s="18">
        <v>3</v>
      </c>
      <c r="Z613" s="19">
        <v>3000</v>
      </c>
      <c r="AA613" s="16"/>
      <c r="AB613" s="16"/>
      <c r="AC613" s="16"/>
      <c r="AD613" s="16">
        <v>30</v>
      </c>
      <c r="AE613" s="23"/>
      <c r="AF613" s="23"/>
      <c r="AG613" s="23"/>
      <c r="AH613" s="23"/>
      <c r="AI613" s="23"/>
      <c r="AJ613" s="23"/>
      <c r="AK613" s="23"/>
      <c r="AL613" s="23"/>
      <c r="AM613" s="19">
        <f t="shared" si="338"/>
        <v>9000</v>
      </c>
      <c r="AN613" s="26" t="s">
        <v>437</v>
      </c>
      <c r="AO613" s="50">
        <f t="shared" si="325"/>
        <v>0</v>
      </c>
      <c r="AP613" s="50">
        <f t="shared" si="326"/>
        <v>0</v>
      </c>
      <c r="AQ613" s="50">
        <f t="shared" si="327"/>
        <v>0</v>
      </c>
      <c r="AR613" s="50">
        <f t="shared" si="328"/>
        <v>9000</v>
      </c>
      <c r="AS613" s="50">
        <f t="shared" si="329"/>
        <v>0</v>
      </c>
      <c r="AT613" s="50">
        <f t="shared" si="330"/>
        <v>0</v>
      </c>
      <c r="AU613" s="50">
        <f t="shared" si="331"/>
        <v>0</v>
      </c>
      <c r="AV613" s="50">
        <f t="shared" si="332"/>
        <v>0</v>
      </c>
      <c r="AW613" s="50">
        <f t="shared" si="333"/>
        <v>0</v>
      </c>
      <c r="AX613" s="50">
        <f t="shared" si="334"/>
        <v>0</v>
      </c>
      <c r="AY613" s="50">
        <f t="shared" si="335"/>
        <v>0</v>
      </c>
      <c r="AZ613" s="50">
        <f t="shared" si="336"/>
        <v>0</v>
      </c>
      <c r="BA613" s="50">
        <f t="shared" si="323"/>
        <v>9000</v>
      </c>
      <c r="BB613" s="50">
        <f t="shared" si="324"/>
        <v>0</v>
      </c>
    </row>
    <row r="614" spans="2:54" x14ac:dyDescent="0.25">
      <c r="B614" s="14">
        <v>2026</v>
      </c>
      <c r="C614" s="14">
        <v>479</v>
      </c>
      <c r="D614" s="15"/>
      <c r="F614" s="15" t="s">
        <v>58</v>
      </c>
      <c r="G614" s="14" t="e">
        <f>+VLOOKUP(M614,#REF!,5,FALSE)</f>
        <v>#REF!</v>
      </c>
      <c r="H614" s="14" t="e">
        <f>+VLOOKUP(M614,#REF!,7,FALSE)</f>
        <v>#REF!</v>
      </c>
      <c r="M614" s="15" t="str">
        <f t="shared" si="322"/>
        <v>2026EG 2026GGEENSAMBLAJE DE MATERIAL ELECTORAL DE CAPACITACIÓN, CODIFICACIÓN, ROTULADO Y EMBALAJE DE EQUIPOS INFORMÁTICOS ELECTORALES</v>
      </c>
      <c r="N614" s="15" t="s">
        <v>232</v>
      </c>
      <c r="Q614" s="16" t="s">
        <v>8</v>
      </c>
      <c r="R614" s="16" t="s">
        <v>60</v>
      </c>
      <c r="T614" s="14" t="str">
        <f t="shared" si="337"/>
        <v>2.3</v>
      </c>
      <c r="U614" s="17" t="s">
        <v>62</v>
      </c>
      <c r="V614" s="15" t="s">
        <v>533</v>
      </c>
      <c r="X614" s="14" t="s">
        <v>65</v>
      </c>
      <c r="Y614" s="18">
        <v>1</v>
      </c>
      <c r="Z614" s="19">
        <v>6000</v>
      </c>
      <c r="AA614" s="16">
        <v>30</v>
      </c>
      <c r="AB614" s="16">
        <v>30</v>
      </c>
      <c r="AC614" s="16"/>
      <c r="AD614" s="16"/>
      <c r="AE614" s="23"/>
      <c r="AF614" s="23"/>
      <c r="AG614" s="23"/>
      <c r="AH614" s="23"/>
      <c r="AI614" s="23"/>
      <c r="AJ614" s="23"/>
      <c r="AK614" s="23"/>
      <c r="AL614" s="23"/>
      <c r="AM614" s="19">
        <f t="shared" si="338"/>
        <v>12000</v>
      </c>
      <c r="AN614" s="26" t="s">
        <v>437</v>
      </c>
      <c r="AO614" s="50">
        <f t="shared" si="325"/>
        <v>6000</v>
      </c>
      <c r="AP614" s="50">
        <f t="shared" si="326"/>
        <v>6000</v>
      </c>
      <c r="AQ614" s="50">
        <f t="shared" si="327"/>
        <v>0</v>
      </c>
      <c r="AR614" s="50">
        <f t="shared" si="328"/>
        <v>0</v>
      </c>
      <c r="AS614" s="50">
        <f t="shared" si="329"/>
        <v>0</v>
      </c>
      <c r="AT614" s="50">
        <f t="shared" si="330"/>
        <v>0</v>
      </c>
      <c r="AU614" s="50">
        <f t="shared" si="331"/>
        <v>0</v>
      </c>
      <c r="AV614" s="50">
        <f t="shared" si="332"/>
        <v>0</v>
      </c>
      <c r="AW614" s="50">
        <f t="shared" si="333"/>
        <v>0</v>
      </c>
      <c r="AX614" s="50">
        <f t="shared" si="334"/>
        <v>0</v>
      </c>
      <c r="AY614" s="50">
        <f t="shared" si="335"/>
        <v>0</v>
      </c>
      <c r="AZ614" s="50">
        <f t="shared" si="336"/>
        <v>0</v>
      </c>
      <c r="BA614" s="50">
        <f t="shared" si="323"/>
        <v>12000</v>
      </c>
      <c r="BB614" s="50">
        <f t="shared" si="324"/>
        <v>0</v>
      </c>
    </row>
    <row r="615" spans="2:54" x14ac:dyDescent="0.25">
      <c r="B615" s="14">
        <v>2026</v>
      </c>
      <c r="C615" s="14">
        <v>479</v>
      </c>
      <c r="D615" s="15"/>
      <c r="F615" s="15" t="s">
        <v>58</v>
      </c>
      <c r="G615" s="14" t="e">
        <f>+VLOOKUP(M615,#REF!,5,FALSE)</f>
        <v>#REF!</v>
      </c>
      <c r="H615" s="14" t="e">
        <f>+VLOOKUP(M615,#REF!,7,FALSE)</f>
        <v>#REF!</v>
      </c>
      <c r="M615" s="15" t="str">
        <f t="shared" si="322"/>
        <v>2026EG 2026GGEENSAMBLAJE DE MATERIAL ELECTORAL PARA SUFRAGIO, CODIFICACIÓN, ROTULADO Y EMBALAJE DE EQUIPOS INFORMÁTICOS ELECTORALES</v>
      </c>
      <c r="N615" s="15" t="s">
        <v>480</v>
      </c>
      <c r="Q615" s="16" t="s">
        <v>8</v>
      </c>
      <c r="R615" s="16" t="s">
        <v>60</v>
      </c>
      <c r="T615" s="14" t="str">
        <f t="shared" si="337"/>
        <v>2.3</v>
      </c>
      <c r="U615" s="17" t="s">
        <v>62</v>
      </c>
      <c r="V615" s="15" t="s">
        <v>533</v>
      </c>
      <c r="X615" s="14" t="s">
        <v>65</v>
      </c>
      <c r="Y615" s="18">
        <v>1</v>
      </c>
      <c r="Z615" s="19">
        <v>6000</v>
      </c>
      <c r="AA615" s="16"/>
      <c r="AB615" s="16"/>
      <c r="AC615" s="16">
        <v>30</v>
      </c>
      <c r="AD615" s="16"/>
      <c r="AE615" s="23"/>
      <c r="AF615" s="23"/>
      <c r="AG615" s="23"/>
      <c r="AH615" s="23"/>
      <c r="AI615" s="23"/>
      <c r="AJ615" s="23"/>
      <c r="AK615" s="23"/>
      <c r="AL615" s="23"/>
      <c r="AM615" s="19">
        <f t="shared" si="338"/>
        <v>6000</v>
      </c>
      <c r="AN615" s="26" t="s">
        <v>437</v>
      </c>
      <c r="AO615" s="50">
        <f t="shared" si="325"/>
        <v>0</v>
      </c>
      <c r="AP615" s="50">
        <f t="shared" si="326"/>
        <v>0</v>
      </c>
      <c r="AQ615" s="50">
        <f t="shared" si="327"/>
        <v>6000</v>
      </c>
      <c r="AR615" s="50">
        <f t="shared" si="328"/>
        <v>0</v>
      </c>
      <c r="AS615" s="50">
        <f t="shared" si="329"/>
        <v>0</v>
      </c>
      <c r="AT615" s="50">
        <f t="shared" si="330"/>
        <v>0</v>
      </c>
      <c r="AU615" s="50">
        <f t="shared" si="331"/>
        <v>0</v>
      </c>
      <c r="AV615" s="50">
        <f t="shared" si="332"/>
        <v>0</v>
      </c>
      <c r="AW615" s="50">
        <f t="shared" si="333"/>
        <v>0</v>
      </c>
      <c r="AX615" s="50">
        <f t="shared" si="334"/>
        <v>0</v>
      </c>
      <c r="AY615" s="50">
        <f t="shared" si="335"/>
        <v>0</v>
      </c>
      <c r="AZ615" s="50">
        <f t="shared" si="336"/>
        <v>0</v>
      </c>
      <c r="BA615" s="50">
        <f t="shared" si="323"/>
        <v>6000</v>
      </c>
      <c r="BB615" s="50">
        <f t="shared" si="324"/>
        <v>0</v>
      </c>
    </row>
    <row r="616" spans="2:54" x14ac:dyDescent="0.25">
      <c r="B616" s="14">
        <v>2026</v>
      </c>
      <c r="C616" s="14">
        <v>479</v>
      </c>
      <c r="D616" s="15"/>
      <c r="F616" s="15" t="s">
        <v>58</v>
      </c>
      <c r="G616" s="14" t="e">
        <f>+VLOOKUP(M616,#REF!,5,FALSE)</f>
        <v>#REF!</v>
      </c>
      <c r="H616" s="14" t="e">
        <f>+VLOOKUP(M616,#REF!,7,FALSE)</f>
        <v>#REF!</v>
      </c>
      <c r="M616" s="15" t="str">
        <f t="shared" si="322"/>
        <v>2026EG 2026GGEREPLIEGUE DE MATERIALES ELECTORALES Y EQUIPOS INFORMÁTICOS ELECTORALES Y DE CAPACITACIÓN</v>
      </c>
      <c r="N616" s="15" t="s">
        <v>227</v>
      </c>
      <c r="Q616" s="16" t="s">
        <v>8</v>
      </c>
      <c r="R616" s="16" t="s">
        <v>60</v>
      </c>
      <c r="T616" s="14" t="str">
        <f t="shared" si="337"/>
        <v>2.3</v>
      </c>
      <c r="U616" s="17" t="s">
        <v>62</v>
      </c>
      <c r="V616" s="15" t="s">
        <v>533</v>
      </c>
      <c r="X616" s="14" t="s">
        <v>65</v>
      </c>
      <c r="Y616" s="18">
        <v>1</v>
      </c>
      <c r="Z616" s="19">
        <v>6000</v>
      </c>
      <c r="AA616" s="16"/>
      <c r="AB616" s="16"/>
      <c r="AC616" s="16"/>
      <c r="AD616" s="16">
        <v>30</v>
      </c>
      <c r="AE616" s="23"/>
      <c r="AF616" s="23"/>
      <c r="AG616" s="23"/>
      <c r="AH616" s="23"/>
      <c r="AI616" s="23"/>
      <c r="AJ616" s="23"/>
      <c r="AK616" s="23"/>
      <c r="AL616" s="23"/>
      <c r="AM616" s="19">
        <f t="shared" si="338"/>
        <v>6000</v>
      </c>
      <c r="AN616" s="26" t="s">
        <v>437</v>
      </c>
      <c r="AO616" s="50">
        <f t="shared" si="325"/>
        <v>0</v>
      </c>
      <c r="AP616" s="50">
        <f t="shared" si="326"/>
        <v>0</v>
      </c>
      <c r="AQ616" s="50">
        <f t="shared" si="327"/>
        <v>0</v>
      </c>
      <c r="AR616" s="50">
        <f t="shared" si="328"/>
        <v>6000</v>
      </c>
      <c r="AS616" s="50">
        <f t="shared" si="329"/>
        <v>0</v>
      </c>
      <c r="AT616" s="50">
        <f t="shared" si="330"/>
        <v>0</v>
      </c>
      <c r="AU616" s="50">
        <f t="shared" si="331"/>
        <v>0</v>
      </c>
      <c r="AV616" s="50">
        <f t="shared" si="332"/>
        <v>0</v>
      </c>
      <c r="AW616" s="50">
        <f t="shared" si="333"/>
        <v>0</v>
      </c>
      <c r="AX616" s="50">
        <f t="shared" si="334"/>
        <v>0</v>
      </c>
      <c r="AY616" s="50">
        <f t="shared" si="335"/>
        <v>0</v>
      </c>
      <c r="AZ616" s="50">
        <f t="shared" si="336"/>
        <v>0</v>
      </c>
      <c r="BA616" s="50">
        <f t="shared" si="323"/>
        <v>6000</v>
      </c>
      <c r="BB616" s="50">
        <f t="shared" si="324"/>
        <v>0</v>
      </c>
    </row>
    <row r="617" spans="2:54" x14ac:dyDescent="0.25">
      <c r="B617" s="14">
        <v>2026</v>
      </c>
      <c r="C617" s="14">
        <v>479</v>
      </c>
      <c r="D617" s="15"/>
      <c r="F617" s="15" t="s">
        <v>58</v>
      </c>
      <c r="G617" s="14" t="e">
        <f>+VLOOKUP(M617,#REF!,5,FALSE)</f>
        <v>#REF!</v>
      </c>
      <c r="H617" s="14" t="e">
        <f>+VLOOKUP(M617,#REF!,7,FALSE)</f>
        <v>#REF!</v>
      </c>
      <c r="M617" s="15" t="str">
        <f t="shared" si="322"/>
        <v>2026EG 2026GGEENSAMBLAJE DE MATERIAL ELECTORAL DE CAPACITACIÓN, CODIFICACIÓN, ROTULADO Y EMBALAJE DE EQUIPOS INFORMÁTICOS ELECTORALES</v>
      </c>
      <c r="N617" s="15" t="s">
        <v>232</v>
      </c>
      <c r="Q617" s="16" t="s">
        <v>8</v>
      </c>
      <c r="R617" s="16" t="s">
        <v>60</v>
      </c>
      <c r="T617" s="14" t="str">
        <f t="shared" si="337"/>
        <v>2.3</v>
      </c>
      <c r="U617" s="17" t="s">
        <v>62</v>
      </c>
      <c r="V617" s="15" t="s">
        <v>534</v>
      </c>
      <c r="X617" s="14" t="s">
        <v>65</v>
      </c>
      <c r="Y617" s="18">
        <v>1</v>
      </c>
      <c r="Z617" s="19">
        <v>5300</v>
      </c>
      <c r="AA617" s="16">
        <v>30</v>
      </c>
      <c r="AB617" s="16">
        <v>30</v>
      </c>
      <c r="AC617" s="16"/>
      <c r="AD617" s="16"/>
      <c r="AE617" s="23"/>
      <c r="AF617" s="23"/>
      <c r="AG617" s="23"/>
      <c r="AH617" s="23"/>
      <c r="AI617" s="23"/>
      <c r="AJ617" s="23"/>
      <c r="AK617" s="23"/>
      <c r="AL617" s="23"/>
      <c r="AM617" s="19">
        <f t="shared" si="338"/>
        <v>10600</v>
      </c>
      <c r="AN617" s="26" t="s">
        <v>437</v>
      </c>
      <c r="AO617" s="50">
        <f t="shared" si="325"/>
        <v>5300</v>
      </c>
      <c r="AP617" s="50">
        <f t="shared" si="326"/>
        <v>5300</v>
      </c>
      <c r="AQ617" s="50">
        <f t="shared" si="327"/>
        <v>0</v>
      </c>
      <c r="AR617" s="50">
        <f t="shared" si="328"/>
        <v>0</v>
      </c>
      <c r="AS617" s="50">
        <f t="shared" si="329"/>
        <v>0</v>
      </c>
      <c r="AT617" s="50">
        <f t="shared" si="330"/>
        <v>0</v>
      </c>
      <c r="AU617" s="50">
        <f t="shared" si="331"/>
        <v>0</v>
      </c>
      <c r="AV617" s="50">
        <f t="shared" si="332"/>
        <v>0</v>
      </c>
      <c r="AW617" s="50">
        <f t="shared" si="333"/>
        <v>0</v>
      </c>
      <c r="AX617" s="50">
        <f t="shared" si="334"/>
        <v>0</v>
      </c>
      <c r="AY617" s="50">
        <f t="shared" si="335"/>
        <v>0</v>
      </c>
      <c r="AZ617" s="50">
        <f t="shared" si="336"/>
        <v>0</v>
      </c>
      <c r="BA617" s="50">
        <f t="shared" si="323"/>
        <v>10600</v>
      </c>
      <c r="BB617" s="50">
        <f t="shared" si="324"/>
        <v>0</v>
      </c>
    </row>
    <row r="618" spans="2:54" x14ac:dyDescent="0.25">
      <c r="B618" s="14">
        <v>2026</v>
      </c>
      <c r="C618" s="14">
        <v>479</v>
      </c>
      <c r="D618" s="15"/>
      <c r="F618" s="15" t="s">
        <v>58</v>
      </c>
      <c r="G618" s="14" t="e">
        <f>+VLOOKUP(M618,#REF!,5,FALSE)</f>
        <v>#REF!</v>
      </c>
      <c r="H618" s="14" t="e">
        <f>+VLOOKUP(M618,#REF!,7,FALSE)</f>
        <v>#REF!</v>
      </c>
      <c r="M618" s="15" t="str">
        <f t="shared" si="322"/>
        <v>2026EG 2026GGEENSAMBLAJE DE MATERIAL ELECTORAL PARA SUFRAGIO, CODIFICACIÓN, ROTULADO Y EMBALAJE DE EQUIPOS INFORMÁTICOS ELECTORALES</v>
      </c>
      <c r="N618" s="15" t="s">
        <v>480</v>
      </c>
      <c r="Q618" s="16" t="s">
        <v>8</v>
      </c>
      <c r="R618" s="16" t="s">
        <v>60</v>
      </c>
      <c r="T618" s="14" t="str">
        <f t="shared" si="337"/>
        <v>2.3</v>
      </c>
      <c r="U618" s="17" t="s">
        <v>62</v>
      </c>
      <c r="V618" s="15" t="s">
        <v>534</v>
      </c>
      <c r="X618" s="14" t="s">
        <v>65</v>
      </c>
      <c r="Y618" s="18">
        <v>1</v>
      </c>
      <c r="Z618" s="19">
        <v>5300</v>
      </c>
      <c r="AA618" s="16"/>
      <c r="AB618" s="16"/>
      <c r="AC618" s="16">
        <v>30</v>
      </c>
      <c r="AD618" s="16"/>
      <c r="AE618" s="23"/>
      <c r="AF618" s="23"/>
      <c r="AG618" s="23"/>
      <c r="AH618" s="23"/>
      <c r="AI618" s="23"/>
      <c r="AJ618" s="23"/>
      <c r="AK618" s="23"/>
      <c r="AL618" s="23"/>
      <c r="AM618" s="19">
        <f t="shared" si="338"/>
        <v>5300</v>
      </c>
      <c r="AN618" s="26" t="s">
        <v>437</v>
      </c>
      <c r="AO618" s="50">
        <f t="shared" si="325"/>
        <v>0</v>
      </c>
      <c r="AP618" s="50">
        <f t="shared" si="326"/>
        <v>0</v>
      </c>
      <c r="AQ618" s="50">
        <f t="shared" si="327"/>
        <v>5300</v>
      </c>
      <c r="AR618" s="50">
        <f t="shared" si="328"/>
        <v>0</v>
      </c>
      <c r="AS618" s="50">
        <f t="shared" si="329"/>
        <v>0</v>
      </c>
      <c r="AT618" s="50">
        <f t="shared" si="330"/>
        <v>0</v>
      </c>
      <c r="AU618" s="50">
        <f t="shared" si="331"/>
        <v>0</v>
      </c>
      <c r="AV618" s="50">
        <f t="shared" si="332"/>
        <v>0</v>
      </c>
      <c r="AW618" s="50">
        <f t="shared" si="333"/>
        <v>0</v>
      </c>
      <c r="AX618" s="50">
        <f t="shared" si="334"/>
        <v>0</v>
      </c>
      <c r="AY618" s="50">
        <f t="shared" si="335"/>
        <v>0</v>
      </c>
      <c r="AZ618" s="50">
        <f t="shared" si="336"/>
        <v>0</v>
      </c>
      <c r="BA618" s="50">
        <f t="shared" si="323"/>
        <v>5300</v>
      </c>
      <c r="BB618" s="50">
        <f t="shared" si="324"/>
        <v>0</v>
      </c>
    </row>
    <row r="619" spans="2:54" x14ac:dyDescent="0.25">
      <c r="B619" s="14">
        <v>2026</v>
      </c>
      <c r="C619" s="14">
        <v>479</v>
      </c>
      <c r="D619" s="15"/>
      <c r="F619" s="15" t="s">
        <v>58</v>
      </c>
      <c r="G619" s="14" t="e">
        <f>+VLOOKUP(M619,#REF!,5,FALSE)</f>
        <v>#REF!</v>
      </c>
      <c r="H619" s="14" t="e">
        <f>+VLOOKUP(M619,#REF!,7,FALSE)</f>
        <v>#REF!</v>
      </c>
      <c r="M619" s="15" t="str">
        <f t="shared" si="322"/>
        <v>2026EG 2026GGEREPLIEGUE DE MATERIALES ELECTORALES Y EQUIPOS INFORMÁTICOS ELECTORALES Y DE CAPACITACIÓN</v>
      </c>
      <c r="N619" s="15" t="s">
        <v>227</v>
      </c>
      <c r="Q619" s="16" t="s">
        <v>8</v>
      </c>
      <c r="R619" s="16" t="s">
        <v>60</v>
      </c>
      <c r="T619" s="14" t="str">
        <f t="shared" si="337"/>
        <v>2.3</v>
      </c>
      <c r="U619" s="17" t="s">
        <v>62</v>
      </c>
      <c r="V619" s="15" t="s">
        <v>534</v>
      </c>
      <c r="X619" s="14" t="s">
        <v>65</v>
      </c>
      <c r="Y619" s="18">
        <v>1</v>
      </c>
      <c r="Z619" s="19">
        <v>5300</v>
      </c>
      <c r="AA619" s="16"/>
      <c r="AB619" s="16"/>
      <c r="AC619" s="16"/>
      <c r="AD619" s="16">
        <v>30</v>
      </c>
      <c r="AE619" s="23"/>
      <c r="AF619" s="23"/>
      <c r="AG619" s="23"/>
      <c r="AH619" s="23"/>
      <c r="AI619" s="23"/>
      <c r="AJ619" s="23"/>
      <c r="AK619" s="23"/>
      <c r="AL619" s="23"/>
      <c r="AM619" s="19">
        <f t="shared" si="338"/>
        <v>5300</v>
      </c>
      <c r="AN619" s="26" t="s">
        <v>437</v>
      </c>
      <c r="AO619" s="50">
        <f t="shared" si="325"/>
        <v>0</v>
      </c>
      <c r="AP619" s="50">
        <f t="shared" si="326"/>
        <v>0</v>
      </c>
      <c r="AQ619" s="50">
        <f t="shared" si="327"/>
        <v>0</v>
      </c>
      <c r="AR619" s="50">
        <f t="shared" si="328"/>
        <v>5300</v>
      </c>
      <c r="AS619" s="50">
        <f t="shared" si="329"/>
        <v>0</v>
      </c>
      <c r="AT619" s="50">
        <f t="shared" si="330"/>
        <v>0</v>
      </c>
      <c r="AU619" s="50">
        <f t="shared" si="331"/>
        <v>0</v>
      </c>
      <c r="AV619" s="50">
        <f t="shared" si="332"/>
        <v>0</v>
      </c>
      <c r="AW619" s="50">
        <f t="shared" si="333"/>
        <v>0</v>
      </c>
      <c r="AX619" s="50">
        <f t="shared" si="334"/>
        <v>0</v>
      </c>
      <c r="AY619" s="50">
        <f t="shared" si="335"/>
        <v>0</v>
      </c>
      <c r="AZ619" s="50">
        <f t="shared" si="336"/>
        <v>0</v>
      </c>
      <c r="BA619" s="50">
        <f t="shared" si="323"/>
        <v>5300</v>
      </c>
      <c r="BB619" s="50">
        <f t="shared" si="324"/>
        <v>0</v>
      </c>
    </row>
    <row r="620" spans="2:54" x14ac:dyDescent="0.25">
      <c r="B620" s="14">
        <v>2026</v>
      </c>
      <c r="C620" s="14">
        <v>479</v>
      </c>
      <c r="D620" s="15"/>
      <c r="F620" s="15" t="s">
        <v>58</v>
      </c>
      <c r="G620" s="14" t="e">
        <f>+VLOOKUP(M620,#REF!,5,FALSE)</f>
        <v>#REF!</v>
      </c>
      <c r="H620" s="14" t="e">
        <f>+VLOOKUP(M620,#REF!,7,FALSE)</f>
        <v>#REF!</v>
      </c>
      <c r="M620" s="15" t="str">
        <f t="shared" si="322"/>
        <v>2026EG 2026GGEENSAMBLAJE DE MATERIAL ELECTORAL DE CAPACITACIÓN, CODIFICACIÓN, ROTULADO Y EMBALAJE DE EQUIPOS INFORMÁTICOS ELECTORALES</v>
      </c>
      <c r="N620" s="15" t="s">
        <v>232</v>
      </c>
      <c r="Q620" s="16" t="s">
        <v>8</v>
      </c>
      <c r="R620" s="16" t="s">
        <v>60</v>
      </c>
      <c r="T620" s="14" t="str">
        <f t="shared" si="337"/>
        <v>2.3</v>
      </c>
      <c r="U620" s="17" t="s">
        <v>62</v>
      </c>
      <c r="V620" s="15" t="s">
        <v>535</v>
      </c>
      <c r="X620" s="14" t="s">
        <v>65</v>
      </c>
      <c r="Y620" s="18">
        <v>3</v>
      </c>
      <c r="Z620" s="19">
        <v>5300</v>
      </c>
      <c r="AA620" s="16">
        <v>30</v>
      </c>
      <c r="AB620" s="16"/>
      <c r="AC620" s="16"/>
      <c r="AD620" s="16"/>
      <c r="AE620" s="23"/>
      <c r="AF620" s="23"/>
      <c r="AG620" s="23"/>
      <c r="AH620" s="23"/>
      <c r="AI620" s="23"/>
      <c r="AJ620" s="23"/>
      <c r="AK620" s="23"/>
      <c r="AL620" s="23"/>
      <c r="AM620" s="19">
        <f t="shared" si="338"/>
        <v>15900</v>
      </c>
      <c r="AN620" s="26" t="s">
        <v>437</v>
      </c>
      <c r="AO620" s="50">
        <f t="shared" si="325"/>
        <v>15900</v>
      </c>
      <c r="AP620" s="50">
        <f t="shared" si="326"/>
        <v>0</v>
      </c>
      <c r="AQ620" s="50">
        <f t="shared" si="327"/>
        <v>0</v>
      </c>
      <c r="AR620" s="50">
        <f t="shared" si="328"/>
        <v>0</v>
      </c>
      <c r="AS620" s="50">
        <f t="shared" si="329"/>
        <v>0</v>
      </c>
      <c r="AT620" s="50">
        <f t="shared" si="330"/>
        <v>0</v>
      </c>
      <c r="AU620" s="50">
        <f t="shared" si="331"/>
        <v>0</v>
      </c>
      <c r="AV620" s="50">
        <f t="shared" si="332"/>
        <v>0</v>
      </c>
      <c r="AW620" s="50">
        <f t="shared" si="333"/>
        <v>0</v>
      </c>
      <c r="AX620" s="50">
        <f t="shared" si="334"/>
        <v>0</v>
      </c>
      <c r="AY620" s="50">
        <f t="shared" si="335"/>
        <v>0</v>
      </c>
      <c r="AZ620" s="50">
        <f t="shared" si="336"/>
        <v>0</v>
      </c>
      <c r="BA620" s="50">
        <f t="shared" si="323"/>
        <v>15900</v>
      </c>
      <c r="BB620" s="50">
        <f t="shared" si="324"/>
        <v>0</v>
      </c>
    </row>
    <row r="621" spans="2:54" x14ac:dyDescent="0.25">
      <c r="B621" s="14">
        <v>2026</v>
      </c>
      <c r="C621" s="14">
        <v>479</v>
      </c>
      <c r="D621" s="15"/>
      <c r="F621" s="15" t="s">
        <v>58</v>
      </c>
      <c r="G621" s="14" t="e">
        <f>+VLOOKUP(M621,#REF!,5,FALSE)</f>
        <v>#REF!</v>
      </c>
      <c r="H621" s="14" t="e">
        <f>+VLOOKUP(M621,#REF!,7,FALSE)</f>
        <v>#REF!</v>
      </c>
      <c r="M621" s="15" t="str">
        <f t="shared" si="322"/>
        <v>2026EG 2026GGEENSAMBLAJE DE MATERIAL ELECTORAL DE CAPACITACIÓN, CODIFICACIÓN, ROTULADO Y EMBALAJE DE EQUIPOS INFORMÁTICOS ELECTORALES</v>
      </c>
      <c r="N621" s="15" t="s">
        <v>232</v>
      </c>
      <c r="Q621" s="16" t="s">
        <v>8</v>
      </c>
      <c r="R621" s="16" t="s">
        <v>60</v>
      </c>
      <c r="T621" s="14" t="str">
        <f t="shared" si="337"/>
        <v>2.3</v>
      </c>
      <c r="U621" s="17" t="s">
        <v>62</v>
      </c>
      <c r="V621" s="15" t="s">
        <v>535</v>
      </c>
      <c r="X621" s="14" t="s">
        <v>65</v>
      </c>
      <c r="Y621" s="18">
        <v>4</v>
      </c>
      <c r="Z621" s="19">
        <v>5300</v>
      </c>
      <c r="AA621" s="16"/>
      <c r="AB621" s="16">
        <v>30</v>
      </c>
      <c r="AC621" s="16"/>
      <c r="AD621" s="16"/>
      <c r="AE621" s="23"/>
      <c r="AF621" s="23"/>
      <c r="AG621" s="23"/>
      <c r="AH621" s="23"/>
      <c r="AI621" s="23"/>
      <c r="AJ621" s="23"/>
      <c r="AK621" s="23"/>
      <c r="AL621" s="23"/>
      <c r="AM621" s="19">
        <f t="shared" si="338"/>
        <v>21200</v>
      </c>
      <c r="AN621" s="26" t="s">
        <v>437</v>
      </c>
      <c r="AO621" s="50">
        <f t="shared" si="325"/>
        <v>0</v>
      </c>
      <c r="AP621" s="50">
        <f t="shared" si="326"/>
        <v>21200</v>
      </c>
      <c r="AQ621" s="50">
        <f t="shared" si="327"/>
        <v>0</v>
      </c>
      <c r="AR621" s="50">
        <f t="shared" si="328"/>
        <v>0</v>
      </c>
      <c r="AS621" s="50">
        <f t="shared" si="329"/>
        <v>0</v>
      </c>
      <c r="AT621" s="50">
        <f t="shared" si="330"/>
        <v>0</v>
      </c>
      <c r="AU621" s="50">
        <f t="shared" si="331"/>
        <v>0</v>
      </c>
      <c r="AV621" s="50">
        <f t="shared" si="332"/>
        <v>0</v>
      </c>
      <c r="AW621" s="50">
        <f t="shared" si="333"/>
        <v>0</v>
      </c>
      <c r="AX621" s="50">
        <f t="shared" si="334"/>
        <v>0</v>
      </c>
      <c r="AY621" s="50">
        <f t="shared" si="335"/>
        <v>0</v>
      </c>
      <c r="AZ621" s="50">
        <f t="shared" si="336"/>
        <v>0</v>
      </c>
      <c r="BA621" s="50">
        <f t="shared" si="323"/>
        <v>21200</v>
      </c>
      <c r="BB621" s="50">
        <f t="shared" si="324"/>
        <v>0</v>
      </c>
    </row>
    <row r="622" spans="2:54" x14ac:dyDescent="0.25">
      <c r="B622" s="14">
        <v>2026</v>
      </c>
      <c r="C622" s="14">
        <v>479</v>
      </c>
      <c r="D622" s="15"/>
      <c r="F622" s="15" t="s">
        <v>58</v>
      </c>
      <c r="G622" s="14" t="e">
        <f>+VLOOKUP(M622,#REF!,5,FALSE)</f>
        <v>#REF!</v>
      </c>
      <c r="H622" s="14" t="e">
        <f>+VLOOKUP(M622,#REF!,7,FALSE)</f>
        <v>#REF!</v>
      </c>
      <c r="M622" s="15" t="str">
        <f t="shared" si="322"/>
        <v>2026EG 2026GGEENSAMBLAJE DE MATERIAL ELECTORAL PARA SUFRAGIO, CODIFICACIÓN, ROTULADO Y EMBALAJE DE EQUIPOS INFORMÁTICOS ELECTORALES</v>
      </c>
      <c r="N622" s="15" t="s">
        <v>480</v>
      </c>
      <c r="Q622" s="16" t="s">
        <v>8</v>
      </c>
      <c r="R622" s="16" t="s">
        <v>60</v>
      </c>
      <c r="T622" s="14" t="str">
        <f t="shared" si="337"/>
        <v>2.3</v>
      </c>
      <c r="U622" s="17" t="s">
        <v>62</v>
      </c>
      <c r="V622" s="15" t="s">
        <v>535</v>
      </c>
      <c r="X622" s="14" t="s">
        <v>65</v>
      </c>
      <c r="Y622" s="18">
        <v>4</v>
      </c>
      <c r="Z622" s="19">
        <v>5300</v>
      </c>
      <c r="AA622" s="16"/>
      <c r="AB622" s="16"/>
      <c r="AC622" s="16">
        <v>30</v>
      </c>
      <c r="AD622" s="16"/>
      <c r="AE622" s="23"/>
      <c r="AF622" s="23"/>
      <c r="AG622" s="23"/>
      <c r="AH622" s="23"/>
      <c r="AI622" s="23"/>
      <c r="AJ622" s="23"/>
      <c r="AK622" s="23"/>
      <c r="AL622" s="23"/>
      <c r="AM622" s="19">
        <f t="shared" si="338"/>
        <v>21200</v>
      </c>
      <c r="AN622" s="26" t="s">
        <v>437</v>
      </c>
      <c r="AO622" s="50">
        <f t="shared" si="325"/>
        <v>0</v>
      </c>
      <c r="AP622" s="50">
        <f t="shared" si="326"/>
        <v>0</v>
      </c>
      <c r="AQ622" s="50">
        <f t="shared" si="327"/>
        <v>21200</v>
      </c>
      <c r="AR622" s="50">
        <f t="shared" si="328"/>
        <v>0</v>
      </c>
      <c r="AS622" s="50">
        <f t="shared" si="329"/>
        <v>0</v>
      </c>
      <c r="AT622" s="50">
        <f t="shared" si="330"/>
        <v>0</v>
      </c>
      <c r="AU622" s="50">
        <f t="shared" si="331"/>
        <v>0</v>
      </c>
      <c r="AV622" s="50">
        <f t="shared" si="332"/>
        <v>0</v>
      </c>
      <c r="AW622" s="50">
        <f t="shared" si="333"/>
        <v>0</v>
      </c>
      <c r="AX622" s="50">
        <f t="shared" si="334"/>
        <v>0</v>
      </c>
      <c r="AY622" s="50">
        <f t="shared" si="335"/>
        <v>0</v>
      </c>
      <c r="AZ622" s="50">
        <f t="shared" si="336"/>
        <v>0</v>
      </c>
      <c r="BA622" s="50">
        <f t="shared" si="323"/>
        <v>21200</v>
      </c>
      <c r="BB622" s="50">
        <f t="shared" si="324"/>
        <v>0</v>
      </c>
    </row>
    <row r="623" spans="2:54" x14ac:dyDescent="0.25">
      <c r="B623" s="14">
        <v>2026</v>
      </c>
      <c r="C623" s="14">
        <v>479</v>
      </c>
      <c r="D623" s="15"/>
      <c r="F623" s="15" t="s">
        <v>58</v>
      </c>
      <c r="G623" s="14" t="e">
        <f>+VLOOKUP(M623,#REF!,5,FALSE)</f>
        <v>#REF!</v>
      </c>
      <c r="H623" s="14" t="e">
        <f>+VLOOKUP(M623,#REF!,7,FALSE)</f>
        <v>#REF!</v>
      </c>
      <c r="M623" s="15" t="str">
        <f t="shared" si="322"/>
        <v>2026EG 2026GGEREPLIEGUE DE MATERIALES ELECTORALES Y EQUIPOS INFORMÁTICOS ELECTORALES Y DE CAPACITACIÓN</v>
      </c>
      <c r="N623" s="15" t="s">
        <v>227</v>
      </c>
      <c r="Q623" s="16" t="s">
        <v>8</v>
      </c>
      <c r="R623" s="16" t="s">
        <v>60</v>
      </c>
      <c r="T623" s="14" t="str">
        <f t="shared" si="337"/>
        <v>2.3</v>
      </c>
      <c r="U623" s="17" t="s">
        <v>62</v>
      </c>
      <c r="V623" s="15" t="s">
        <v>535</v>
      </c>
      <c r="X623" s="14" t="s">
        <v>65</v>
      </c>
      <c r="Y623" s="18">
        <v>4</v>
      </c>
      <c r="Z623" s="19">
        <v>5300</v>
      </c>
      <c r="AA623" s="16"/>
      <c r="AB623" s="16"/>
      <c r="AC623" s="16"/>
      <c r="AD623" s="16">
        <v>30</v>
      </c>
      <c r="AE623" s="23"/>
      <c r="AF623" s="23"/>
      <c r="AG623" s="23"/>
      <c r="AH623" s="23"/>
      <c r="AI623" s="23"/>
      <c r="AJ623" s="23"/>
      <c r="AK623" s="23"/>
      <c r="AL623" s="23"/>
      <c r="AM623" s="19">
        <f t="shared" si="338"/>
        <v>21200</v>
      </c>
      <c r="AN623" s="26" t="s">
        <v>437</v>
      </c>
      <c r="AO623" s="50">
        <f t="shared" si="325"/>
        <v>0</v>
      </c>
      <c r="AP623" s="50">
        <f t="shared" si="326"/>
        <v>0</v>
      </c>
      <c r="AQ623" s="50">
        <f t="shared" si="327"/>
        <v>0</v>
      </c>
      <c r="AR623" s="50">
        <f t="shared" si="328"/>
        <v>21200</v>
      </c>
      <c r="AS623" s="50">
        <f t="shared" si="329"/>
        <v>0</v>
      </c>
      <c r="AT623" s="50">
        <f t="shared" si="330"/>
        <v>0</v>
      </c>
      <c r="AU623" s="50">
        <f t="shared" si="331"/>
        <v>0</v>
      </c>
      <c r="AV623" s="50">
        <f t="shared" si="332"/>
        <v>0</v>
      </c>
      <c r="AW623" s="50">
        <f t="shared" si="333"/>
        <v>0</v>
      </c>
      <c r="AX623" s="50">
        <f t="shared" si="334"/>
        <v>0</v>
      </c>
      <c r="AY623" s="50">
        <f t="shared" si="335"/>
        <v>0</v>
      </c>
      <c r="AZ623" s="50">
        <f t="shared" si="336"/>
        <v>0</v>
      </c>
      <c r="BA623" s="50">
        <f t="shared" si="323"/>
        <v>21200</v>
      </c>
      <c r="BB623" s="50">
        <f t="shared" si="324"/>
        <v>0</v>
      </c>
    </row>
    <row r="624" spans="2:54" x14ac:dyDescent="0.25">
      <c r="B624" s="14">
        <v>2026</v>
      </c>
      <c r="C624" s="14">
        <v>479</v>
      </c>
      <c r="D624" s="15"/>
      <c r="F624" s="15" t="s">
        <v>58</v>
      </c>
      <c r="G624" s="14" t="e">
        <f>+VLOOKUP(M624,#REF!,5,FALSE)</f>
        <v>#REF!</v>
      </c>
      <c r="H624" s="14" t="e">
        <f>+VLOOKUP(M624,#REF!,7,FALSE)</f>
        <v>#REF!</v>
      </c>
      <c r="M624" s="15" t="str">
        <f t="shared" si="322"/>
        <v>2026EG 2026GGEENSAMBLAJE DE MATERIAL ELECTORAL DE CAPACITACIÓN, CODIFICACIÓN, ROTULADO Y EMBALAJE DE EQUIPOS INFORMÁTICOS ELECTORALES</v>
      </c>
      <c r="N624" s="15" t="s">
        <v>232</v>
      </c>
      <c r="Q624" s="16" t="s">
        <v>8</v>
      </c>
      <c r="R624" s="16" t="s">
        <v>60</v>
      </c>
      <c r="T624" s="14" t="str">
        <f t="shared" si="337"/>
        <v>2.3</v>
      </c>
      <c r="U624" s="17" t="s">
        <v>62</v>
      </c>
      <c r="V624" s="15" t="s">
        <v>536</v>
      </c>
      <c r="X624" s="14" t="s">
        <v>65</v>
      </c>
      <c r="Y624" s="18">
        <v>18</v>
      </c>
      <c r="Z624" s="19">
        <v>4500</v>
      </c>
      <c r="AA624" s="16">
        <v>30</v>
      </c>
      <c r="AB624" s="16"/>
      <c r="AC624" s="16"/>
      <c r="AD624" s="16"/>
      <c r="AE624" s="23"/>
      <c r="AF624" s="23"/>
      <c r="AG624" s="23"/>
      <c r="AH624" s="23"/>
      <c r="AI624" s="23"/>
      <c r="AJ624" s="23"/>
      <c r="AK624" s="23"/>
      <c r="AL624" s="23"/>
      <c r="AM624" s="19">
        <f t="shared" si="338"/>
        <v>81000</v>
      </c>
      <c r="AN624" s="26" t="s">
        <v>437</v>
      </c>
      <c r="AO624" s="50">
        <f t="shared" si="325"/>
        <v>81000</v>
      </c>
      <c r="AP624" s="50">
        <f t="shared" si="326"/>
        <v>0</v>
      </c>
      <c r="AQ624" s="50">
        <f t="shared" si="327"/>
        <v>0</v>
      </c>
      <c r="AR624" s="50">
        <f t="shared" si="328"/>
        <v>0</v>
      </c>
      <c r="AS624" s="50">
        <f t="shared" si="329"/>
        <v>0</v>
      </c>
      <c r="AT624" s="50">
        <f t="shared" si="330"/>
        <v>0</v>
      </c>
      <c r="AU624" s="50">
        <f t="shared" si="331"/>
        <v>0</v>
      </c>
      <c r="AV624" s="50">
        <f t="shared" si="332"/>
        <v>0</v>
      </c>
      <c r="AW624" s="50">
        <f t="shared" si="333"/>
        <v>0</v>
      </c>
      <c r="AX624" s="50">
        <f t="shared" si="334"/>
        <v>0</v>
      </c>
      <c r="AY624" s="50">
        <f t="shared" si="335"/>
        <v>0</v>
      </c>
      <c r="AZ624" s="50">
        <f t="shared" si="336"/>
        <v>0</v>
      </c>
      <c r="BA624" s="50">
        <f t="shared" si="323"/>
        <v>81000</v>
      </c>
      <c r="BB624" s="50">
        <f t="shared" si="324"/>
        <v>0</v>
      </c>
    </row>
    <row r="625" spans="2:54" x14ac:dyDescent="0.25">
      <c r="B625" s="14">
        <v>2026</v>
      </c>
      <c r="C625" s="14">
        <v>479</v>
      </c>
      <c r="D625" s="15"/>
      <c r="F625" s="15" t="s">
        <v>58</v>
      </c>
      <c r="G625" s="14" t="e">
        <f>+VLOOKUP(M625,#REF!,5,FALSE)</f>
        <v>#REF!</v>
      </c>
      <c r="H625" s="14" t="e">
        <f>+VLOOKUP(M625,#REF!,7,FALSE)</f>
        <v>#REF!</v>
      </c>
      <c r="M625" s="15" t="str">
        <f t="shared" si="322"/>
        <v>2026EG 2026GGEENSAMBLAJE DE MATERIAL ELECTORAL DE CAPACITACIÓN, CODIFICACIÓN, ROTULADO Y EMBALAJE DE EQUIPOS INFORMÁTICOS ELECTORALES</v>
      </c>
      <c r="N625" s="15" t="s">
        <v>232</v>
      </c>
      <c r="Q625" s="16" t="s">
        <v>8</v>
      </c>
      <c r="R625" s="16" t="s">
        <v>60</v>
      </c>
      <c r="T625" s="14" t="str">
        <f t="shared" si="337"/>
        <v>2.3</v>
      </c>
      <c r="U625" s="17" t="s">
        <v>62</v>
      </c>
      <c r="V625" s="15" t="s">
        <v>536</v>
      </c>
      <c r="X625" s="14" t="s">
        <v>65</v>
      </c>
      <c r="Y625" s="18">
        <v>20</v>
      </c>
      <c r="Z625" s="19">
        <v>4500</v>
      </c>
      <c r="AA625" s="16"/>
      <c r="AB625" s="16">
        <v>30</v>
      </c>
      <c r="AC625" s="16"/>
      <c r="AD625" s="16"/>
      <c r="AE625" s="23"/>
      <c r="AF625" s="23"/>
      <c r="AG625" s="23"/>
      <c r="AH625" s="23"/>
      <c r="AI625" s="23"/>
      <c r="AJ625" s="23"/>
      <c r="AK625" s="23"/>
      <c r="AL625" s="23"/>
      <c r="AM625" s="19">
        <f t="shared" si="338"/>
        <v>90000</v>
      </c>
      <c r="AN625" s="26" t="s">
        <v>437</v>
      </c>
      <c r="AO625" s="50">
        <f t="shared" si="325"/>
        <v>0</v>
      </c>
      <c r="AP625" s="50">
        <f t="shared" si="326"/>
        <v>90000</v>
      </c>
      <c r="AQ625" s="50">
        <f t="shared" si="327"/>
        <v>0</v>
      </c>
      <c r="AR625" s="50">
        <f t="shared" si="328"/>
        <v>0</v>
      </c>
      <c r="AS625" s="50">
        <f t="shared" si="329"/>
        <v>0</v>
      </c>
      <c r="AT625" s="50">
        <f t="shared" si="330"/>
        <v>0</v>
      </c>
      <c r="AU625" s="50">
        <f t="shared" si="331"/>
        <v>0</v>
      </c>
      <c r="AV625" s="50">
        <f t="shared" si="332"/>
        <v>0</v>
      </c>
      <c r="AW625" s="50">
        <f t="shared" si="333"/>
        <v>0</v>
      </c>
      <c r="AX625" s="50">
        <f t="shared" si="334"/>
        <v>0</v>
      </c>
      <c r="AY625" s="50">
        <f t="shared" si="335"/>
        <v>0</v>
      </c>
      <c r="AZ625" s="50">
        <f t="shared" si="336"/>
        <v>0</v>
      </c>
      <c r="BA625" s="50">
        <f t="shared" si="323"/>
        <v>90000</v>
      </c>
      <c r="BB625" s="50">
        <f t="shared" si="324"/>
        <v>0</v>
      </c>
    </row>
    <row r="626" spans="2:54" x14ac:dyDescent="0.25">
      <c r="B626" s="14">
        <v>2026</v>
      </c>
      <c r="C626" s="14">
        <v>479</v>
      </c>
      <c r="D626" s="15"/>
      <c r="F626" s="15" t="s">
        <v>58</v>
      </c>
      <c r="G626" s="14" t="e">
        <f>+VLOOKUP(M626,#REF!,5,FALSE)</f>
        <v>#REF!</v>
      </c>
      <c r="H626" s="14" t="e">
        <f>+VLOOKUP(M626,#REF!,7,FALSE)</f>
        <v>#REF!</v>
      </c>
      <c r="M626" s="15" t="str">
        <f t="shared" si="322"/>
        <v>2026EG 2026GGEENSAMBLAJE DE MATERIAL ELECTORAL PARA SUFRAGIO, CODIFICACIÓN, ROTULADO Y EMBALAJE DE EQUIPOS INFORMÁTICOS ELECTORALES</v>
      </c>
      <c r="N626" s="15" t="s">
        <v>480</v>
      </c>
      <c r="Q626" s="16" t="s">
        <v>8</v>
      </c>
      <c r="R626" s="16" t="s">
        <v>60</v>
      </c>
      <c r="T626" s="14" t="str">
        <f t="shared" si="337"/>
        <v>2.3</v>
      </c>
      <c r="U626" s="17" t="s">
        <v>62</v>
      </c>
      <c r="V626" s="15" t="s">
        <v>536</v>
      </c>
      <c r="X626" s="14" t="s">
        <v>65</v>
      </c>
      <c r="Y626" s="18">
        <v>20</v>
      </c>
      <c r="Z626" s="19">
        <v>4500</v>
      </c>
      <c r="AA626" s="16"/>
      <c r="AB626" s="16"/>
      <c r="AC626" s="16">
        <v>30</v>
      </c>
      <c r="AD626" s="16"/>
      <c r="AE626" s="23"/>
      <c r="AF626" s="23"/>
      <c r="AG626" s="23"/>
      <c r="AH626" s="23"/>
      <c r="AI626" s="23"/>
      <c r="AJ626" s="23"/>
      <c r="AK626" s="23"/>
      <c r="AL626" s="23"/>
      <c r="AM626" s="19">
        <f t="shared" si="338"/>
        <v>90000</v>
      </c>
      <c r="AN626" s="26" t="s">
        <v>437</v>
      </c>
      <c r="AO626" s="50">
        <f t="shared" si="325"/>
        <v>0</v>
      </c>
      <c r="AP626" s="50">
        <f t="shared" si="326"/>
        <v>0</v>
      </c>
      <c r="AQ626" s="50">
        <f t="shared" si="327"/>
        <v>90000</v>
      </c>
      <c r="AR626" s="50">
        <f t="shared" si="328"/>
        <v>0</v>
      </c>
      <c r="AS626" s="50">
        <f t="shared" si="329"/>
        <v>0</v>
      </c>
      <c r="AT626" s="50">
        <f t="shared" si="330"/>
        <v>0</v>
      </c>
      <c r="AU626" s="50">
        <f t="shared" si="331"/>
        <v>0</v>
      </c>
      <c r="AV626" s="50">
        <f t="shared" si="332"/>
        <v>0</v>
      </c>
      <c r="AW626" s="50">
        <f t="shared" si="333"/>
        <v>0</v>
      </c>
      <c r="AX626" s="50">
        <f t="shared" si="334"/>
        <v>0</v>
      </c>
      <c r="AY626" s="50">
        <f t="shared" si="335"/>
        <v>0</v>
      </c>
      <c r="AZ626" s="50">
        <f t="shared" si="336"/>
        <v>0</v>
      </c>
      <c r="BA626" s="50">
        <f t="shared" si="323"/>
        <v>90000</v>
      </c>
      <c r="BB626" s="50">
        <f t="shared" si="324"/>
        <v>0</v>
      </c>
    </row>
    <row r="627" spans="2:54" x14ac:dyDescent="0.25">
      <c r="B627" s="14">
        <v>2026</v>
      </c>
      <c r="C627" s="14">
        <v>479</v>
      </c>
      <c r="D627" s="15"/>
      <c r="F627" s="15" t="s">
        <v>58</v>
      </c>
      <c r="G627" s="14" t="e">
        <f>+VLOOKUP(M627,#REF!,5,FALSE)</f>
        <v>#REF!</v>
      </c>
      <c r="H627" s="14" t="e">
        <f>+VLOOKUP(M627,#REF!,7,FALSE)</f>
        <v>#REF!</v>
      </c>
      <c r="M627" s="15" t="str">
        <f t="shared" si="322"/>
        <v>2026EG 2026GGEREPLIEGUE DE MATERIALES ELECTORALES Y EQUIPOS INFORMÁTICOS ELECTORALES Y DE CAPACITACIÓN</v>
      </c>
      <c r="N627" s="15" t="s">
        <v>227</v>
      </c>
      <c r="Q627" s="16" t="s">
        <v>8</v>
      </c>
      <c r="R627" s="16" t="s">
        <v>60</v>
      </c>
      <c r="T627" s="14" t="str">
        <f t="shared" si="337"/>
        <v>2.3</v>
      </c>
      <c r="U627" s="17" t="s">
        <v>62</v>
      </c>
      <c r="V627" s="15" t="s">
        <v>536</v>
      </c>
      <c r="X627" s="14" t="s">
        <v>65</v>
      </c>
      <c r="Y627" s="18">
        <v>20</v>
      </c>
      <c r="Z627" s="19">
        <v>4500</v>
      </c>
      <c r="AA627" s="16"/>
      <c r="AB627" s="16"/>
      <c r="AC627" s="16"/>
      <c r="AD627" s="16">
        <v>30</v>
      </c>
      <c r="AE627" s="23"/>
      <c r="AF627" s="23"/>
      <c r="AG627" s="23"/>
      <c r="AH627" s="23"/>
      <c r="AI627" s="23"/>
      <c r="AJ627" s="23"/>
      <c r="AK627" s="23"/>
      <c r="AL627" s="23"/>
      <c r="AM627" s="19">
        <f t="shared" si="338"/>
        <v>90000</v>
      </c>
      <c r="AN627" s="26" t="s">
        <v>437</v>
      </c>
      <c r="AO627" s="50">
        <f t="shared" si="325"/>
        <v>0</v>
      </c>
      <c r="AP627" s="50">
        <f t="shared" si="326"/>
        <v>0</v>
      </c>
      <c r="AQ627" s="50">
        <f t="shared" si="327"/>
        <v>0</v>
      </c>
      <c r="AR627" s="50">
        <f t="shared" si="328"/>
        <v>90000</v>
      </c>
      <c r="AS627" s="50">
        <f t="shared" si="329"/>
        <v>0</v>
      </c>
      <c r="AT627" s="50">
        <f t="shared" si="330"/>
        <v>0</v>
      </c>
      <c r="AU627" s="50">
        <f t="shared" si="331"/>
        <v>0</v>
      </c>
      <c r="AV627" s="50">
        <f t="shared" si="332"/>
        <v>0</v>
      </c>
      <c r="AW627" s="50">
        <f t="shared" si="333"/>
        <v>0</v>
      </c>
      <c r="AX627" s="50">
        <f t="shared" si="334"/>
        <v>0</v>
      </c>
      <c r="AY627" s="50">
        <f t="shared" si="335"/>
        <v>0</v>
      </c>
      <c r="AZ627" s="50">
        <f t="shared" si="336"/>
        <v>0</v>
      </c>
      <c r="BA627" s="50">
        <f t="shared" si="323"/>
        <v>90000</v>
      </c>
      <c r="BB627" s="50">
        <f t="shared" si="324"/>
        <v>0</v>
      </c>
    </row>
    <row r="628" spans="2:54" x14ac:dyDescent="0.25">
      <c r="B628" s="14">
        <v>2026</v>
      </c>
      <c r="C628" s="14">
        <v>479</v>
      </c>
      <c r="D628" s="15"/>
      <c r="F628" s="15" t="s">
        <v>58</v>
      </c>
      <c r="G628" s="14" t="e">
        <f>+VLOOKUP(M628,#REF!,5,FALSE)</f>
        <v>#REF!</v>
      </c>
      <c r="H628" s="14" t="e">
        <f>+VLOOKUP(M628,#REF!,7,FALSE)</f>
        <v>#REF!</v>
      </c>
      <c r="M628" s="15" t="str">
        <f t="shared" si="322"/>
        <v>2026EG 2026GGEENSAMBLAJE DE MATERIAL ELECTORAL DE CAPACITACIÓN, CODIFICACIÓN, ROTULADO Y EMBALAJE DE EQUIPOS INFORMÁTICOS ELECTORALES</v>
      </c>
      <c r="N628" s="15" t="s">
        <v>232</v>
      </c>
      <c r="Q628" s="16" t="s">
        <v>8</v>
      </c>
      <c r="R628" s="16" t="s">
        <v>60</v>
      </c>
      <c r="T628" s="14" t="str">
        <f t="shared" si="337"/>
        <v>2.3</v>
      </c>
      <c r="U628" s="17" t="s">
        <v>62</v>
      </c>
      <c r="V628" s="15" t="s">
        <v>537</v>
      </c>
      <c r="X628" s="14" t="s">
        <v>65</v>
      </c>
      <c r="Y628" s="18">
        <v>2</v>
      </c>
      <c r="Z628" s="19">
        <v>4500</v>
      </c>
      <c r="AA628" s="16">
        <v>30</v>
      </c>
      <c r="AB628" s="16">
        <v>30</v>
      </c>
      <c r="AC628" s="16"/>
      <c r="AD628" s="16"/>
      <c r="AE628" s="23"/>
      <c r="AF628" s="23"/>
      <c r="AG628" s="23"/>
      <c r="AH628" s="23"/>
      <c r="AI628" s="23"/>
      <c r="AJ628" s="23"/>
      <c r="AK628" s="23"/>
      <c r="AL628" s="23"/>
      <c r="AM628" s="19">
        <f t="shared" si="338"/>
        <v>18000</v>
      </c>
      <c r="AN628" s="26" t="s">
        <v>437</v>
      </c>
      <c r="AO628" s="50">
        <f t="shared" si="325"/>
        <v>9000</v>
      </c>
      <c r="AP628" s="50">
        <f t="shared" si="326"/>
        <v>9000</v>
      </c>
      <c r="AQ628" s="50">
        <f t="shared" si="327"/>
        <v>0</v>
      </c>
      <c r="AR628" s="50">
        <f t="shared" si="328"/>
        <v>0</v>
      </c>
      <c r="AS628" s="50">
        <f t="shared" si="329"/>
        <v>0</v>
      </c>
      <c r="AT628" s="50">
        <f t="shared" si="330"/>
        <v>0</v>
      </c>
      <c r="AU628" s="50">
        <f t="shared" si="331"/>
        <v>0</v>
      </c>
      <c r="AV628" s="50">
        <f t="shared" si="332"/>
        <v>0</v>
      </c>
      <c r="AW628" s="50">
        <f t="shared" si="333"/>
        <v>0</v>
      </c>
      <c r="AX628" s="50">
        <f t="shared" si="334"/>
        <v>0</v>
      </c>
      <c r="AY628" s="50">
        <f t="shared" si="335"/>
        <v>0</v>
      </c>
      <c r="AZ628" s="50">
        <f t="shared" si="336"/>
        <v>0</v>
      </c>
      <c r="BA628" s="50">
        <f t="shared" si="323"/>
        <v>18000</v>
      </c>
      <c r="BB628" s="50">
        <f t="shared" si="324"/>
        <v>0</v>
      </c>
    </row>
    <row r="629" spans="2:54" x14ac:dyDescent="0.25">
      <c r="B629" s="14">
        <v>2026</v>
      </c>
      <c r="C629" s="14">
        <v>479</v>
      </c>
      <c r="D629" s="15"/>
      <c r="F629" s="15" t="s">
        <v>58</v>
      </c>
      <c r="G629" s="14" t="e">
        <f>+VLOOKUP(M629,#REF!,5,FALSE)</f>
        <v>#REF!</v>
      </c>
      <c r="H629" s="14" t="e">
        <f>+VLOOKUP(M629,#REF!,7,FALSE)</f>
        <v>#REF!</v>
      </c>
      <c r="M629" s="15" t="str">
        <f t="shared" si="322"/>
        <v>2026EG 2026GGEENSAMBLAJE DE MATERIAL ELECTORAL PARA SUFRAGIO, CODIFICACIÓN, ROTULADO Y EMBALAJE DE EQUIPOS INFORMÁTICOS ELECTORALES</v>
      </c>
      <c r="N629" s="15" t="s">
        <v>480</v>
      </c>
      <c r="Q629" s="16" t="s">
        <v>8</v>
      </c>
      <c r="R629" s="16" t="s">
        <v>60</v>
      </c>
      <c r="T629" s="14" t="str">
        <f t="shared" si="337"/>
        <v>2.3</v>
      </c>
      <c r="U629" s="17" t="s">
        <v>62</v>
      </c>
      <c r="V629" s="15" t="s">
        <v>537</v>
      </c>
      <c r="X629" s="14" t="s">
        <v>65</v>
      </c>
      <c r="Y629" s="18">
        <v>2</v>
      </c>
      <c r="Z629" s="19">
        <v>4500</v>
      </c>
      <c r="AA629" s="16"/>
      <c r="AB629" s="16"/>
      <c r="AC629" s="16">
        <v>30</v>
      </c>
      <c r="AD629" s="16"/>
      <c r="AE629" s="23"/>
      <c r="AF629" s="23"/>
      <c r="AG629" s="23"/>
      <c r="AH629" s="23"/>
      <c r="AI629" s="23"/>
      <c r="AJ629" s="23"/>
      <c r="AK629" s="23"/>
      <c r="AL629" s="23"/>
      <c r="AM629" s="19">
        <f t="shared" si="338"/>
        <v>9000</v>
      </c>
      <c r="AN629" s="26" t="s">
        <v>437</v>
      </c>
      <c r="AO629" s="50">
        <f t="shared" si="325"/>
        <v>0</v>
      </c>
      <c r="AP629" s="50">
        <f t="shared" si="326"/>
        <v>0</v>
      </c>
      <c r="AQ629" s="50">
        <f t="shared" si="327"/>
        <v>9000</v>
      </c>
      <c r="AR629" s="50">
        <f t="shared" si="328"/>
        <v>0</v>
      </c>
      <c r="AS629" s="50">
        <f t="shared" si="329"/>
        <v>0</v>
      </c>
      <c r="AT629" s="50">
        <f t="shared" si="330"/>
        <v>0</v>
      </c>
      <c r="AU629" s="50">
        <f t="shared" si="331"/>
        <v>0</v>
      </c>
      <c r="AV629" s="50">
        <f t="shared" si="332"/>
        <v>0</v>
      </c>
      <c r="AW629" s="50">
        <f t="shared" si="333"/>
        <v>0</v>
      </c>
      <c r="AX629" s="50">
        <f t="shared" si="334"/>
        <v>0</v>
      </c>
      <c r="AY629" s="50">
        <f t="shared" si="335"/>
        <v>0</v>
      </c>
      <c r="AZ629" s="50">
        <f t="shared" si="336"/>
        <v>0</v>
      </c>
      <c r="BA629" s="50">
        <f t="shared" si="323"/>
        <v>9000</v>
      </c>
      <c r="BB629" s="50">
        <f t="shared" si="324"/>
        <v>0</v>
      </c>
    </row>
    <row r="630" spans="2:54" x14ac:dyDescent="0.25">
      <c r="B630" s="14">
        <v>2026</v>
      </c>
      <c r="C630" s="14">
        <v>479</v>
      </c>
      <c r="D630" s="15"/>
      <c r="F630" s="15" t="s">
        <v>58</v>
      </c>
      <c r="G630" s="14" t="e">
        <f>+VLOOKUP(M630,#REF!,5,FALSE)</f>
        <v>#REF!</v>
      </c>
      <c r="H630" s="14" t="e">
        <f>+VLOOKUP(M630,#REF!,7,FALSE)</f>
        <v>#REF!</v>
      </c>
      <c r="M630" s="15" t="str">
        <f t="shared" si="322"/>
        <v>2026EG 2026GGEREPLIEGUE DE MATERIALES ELECTORALES Y EQUIPOS INFORMÁTICOS ELECTORALES Y DE CAPACITACIÓN</v>
      </c>
      <c r="N630" s="15" t="s">
        <v>227</v>
      </c>
      <c r="Q630" s="16" t="s">
        <v>8</v>
      </c>
      <c r="R630" s="16" t="s">
        <v>60</v>
      </c>
      <c r="T630" s="14" t="str">
        <f t="shared" si="337"/>
        <v>2.3</v>
      </c>
      <c r="U630" s="17" t="s">
        <v>62</v>
      </c>
      <c r="V630" s="15" t="s">
        <v>537</v>
      </c>
      <c r="X630" s="14" t="s">
        <v>65</v>
      </c>
      <c r="Y630" s="18">
        <v>2</v>
      </c>
      <c r="Z630" s="19">
        <v>4500</v>
      </c>
      <c r="AA630" s="16"/>
      <c r="AB630" s="16"/>
      <c r="AC630" s="16"/>
      <c r="AD630" s="16">
        <v>30</v>
      </c>
      <c r="AE630" s="23"/>
      <c r="AF630" s="23"/>
      <c r="AG630" s="23"/>
      <c r="AH630" s="23"/>
      <c r="AI630" s="23"/>
      <c r="AJ630" s="23"/>
      <c r="AK630" s="23"/>
      <c r="AL630" s="23"/>
      <c r="AM630" s="19">
        <f t="shared" si="338"/>
        <v>9000</v>
      </c>
      <c r="AN630" s="26" t="s">
        <v>437</v>
      </c>
      <c r="AO630" s="50">
        <f t="shared" si="325"/>
        <v>0</v>
      </c>
      <c r="AP630" s="50">
        <f t="shared" si="326"/>
        <v>0</v>
      </c>
      <c r="AQ630" s="50">
        <f t="shared" si="327"/>
        <v>0</v>
      </c>
      <c r="AR630" s="50">
        <f t="shared" si="328"/>
        <v>9000</v>
      </c>
      <c r="AS630" s="50">
        <f t="shared" si="329"/>
        <v>0</v>
      </c>
      <c r="AT630" s="50">
        <f t="shared" si="330"/>
        <v>0</v>
      </c>
      <c r="AU630" s="50">
        <f t="shared" si="331"/>
        <v>0</v>
      </c>
      <c r="AV630" s="50">
        <f t="shared" si="332"/>
        <v>0</v>
      </c>
      <c r="AW630" s="50">
        <f t="shared" si="333"/>
        <v>0</v>
      </c>
      <c r="AX630" s="50">
        <f t="shared" si="334"/>
        <v>0</v>
      </c>
      <c r="AY630" s="50">
        <f t="shared" si="335"/>
        <v>0</v>
      </c>
      <c r="AZ630" s="50">
        <f t="shared" si="336"/>
        <v>0</v>
      </c>
      <c r="BA630" s="50">
        <f t="shared" si="323"/>
        <v>9000</v>
      </c>
      <c r="BB630" s="50">
        <f t="shared" si="324"/>
        <v>0</v>
      </c>
    </row>
    <row r="631" spans="2:54" x14ac:dyDescent="0.25">
      <c r="B631" s="14">
        <v>2026</v>
      </c>
      <c r="C631" s="14">
        <v>479</v>
      </c>
      <c r="D631" s="15"/>
      <c r="F631" s="15" t="s">
        <v>58</v>
      </c>
      <c r="G631" s="14" t="e">
        <f>+VLOOKUP(M631,#REF!,5,FALSE)</f>
        <v>#REF!</v>
      </c>
      <c r="H631" s="14" t="e">
        <f>+VLOOKUP(M631,#REF!,7,FALSE)</f>
        <v>#REF!</v>
      </c>
      <c r="M631" s="15" t="str">
        <f t="shared" si="322"/>
        <v>2026EG 2026GGEENSAMBLAJE DE MATERIAL ELECTORAL DE CAPACITACIÓN, CODIFICACIÓN, ROTULADO Y EMBALAJE DE EQUIPOS INFORMÁTICOS ELECTORALES</v>
      </c>
      <c r="N631" s="15" t="s">
        <v>232</v>
      </c>
      <c r="Q631" s="16" t="s">
        <v>8</v>
      </c>
      <c r="R631" s="16" t="s">
        <v>60</v>
      </c>
      <c r="T631" s="14" t="str">
        <f t="shared" si="337"/>
        <v>2.3</v>
      </c>
      <c r="U631" s="17" t="s">
        <v>62</v>
      </c>
      <c r="V631" s="15" t="s">
        <v>538</v>
      </c>
      <c r="X631" s="14" t="s">
        <v>65</v>
      </c>
      <c r="Y631" s="18">
        <v>4</v>
      </c>
      <c r="Z631" s="19">
        <v>3800</v>
      </c>
      <c r="AA631" s="16">
        <v>30</v>
      </c>
      <c r="AB631" s="16"/>
      <c r="AC631" s="16"/>
      <c r="AD631" s="16"/>
      <c r="AE631" s="23"/>
      <c r="AF631" s="23"/>
      <c r="AG631" s="23"/>
      <c r="AH631" s="23"/>
      <c r="AI631" s="23"/>
      <c r="AJ631" s="23"/>
      <c r="AK631" s="23"/>
      <c r="AL631" s="23"/>
      <c r="AM631" s="19">
        <f t="shared" si="338"/>
        <v>15200</v>
      </c>
      <c r="AN631" s="26" t="s">
        <v>437</v>
      </c>
      <c r="AO631" s="50">
        <f t="shared" si="325"/>
        <v>15200</v>
      </c>
      <c r="AP631" s="50">
        <f t="shared" si="326"/>
        <v>0</v>
      </c>
      <c r="AQ631" s="50">
        <f t="shared" si="327"/>
        <v>0</v>
      </c>
      <c r="AR631" s="50">
        <f t="shared" si="328"/>
        <v>0</v>
      </c>
      <c r="AS631" s="50">
        <f t="shared" si="329"/>
        <v>0</v>
      </c>
      <c r="AT631" s="50">
        <f t="shared" si="330"/>
        <v>0</v>
      </c>
      <c r="AU631" s="50">
        <f t="shared" si="331"/>
        <v>0</v>
      </c>
      <c r="AV631" s="50">
        <f t="shared" si="332"/>
        <v>0</v>
      </c>
      <c r="AW631" s="50">
        <f t="shared" si="333"/>
        <v>0</v>
      </c>
      <c r="AX631" s="50">
        <f t="shared" si="334"/>
        <v>0</v>
      </c>
      <c r="AY631" s="50">
        <f t="shared" si="335"/>
        <v>0</v>
      </c>
      <c r="AZ631" s="50">
        <f t="shared" si="336"/>
        <v>0</v>
      </c>
      <c r="BA631" s="50">
        <f t="shared" si="323"/>
        <v>15200</v>
      </c>
      <c r="BB631" s="50">
        <f t="shared" si="324"/>
        <v>0</v>
      </c>
    </row>
    <row r="632" spans="2:54" x14ac:dyDescent="0.25">
      <c r="B632" s="14">
        <v>2026</v>
      </c>
      <c r="C632" s="14">
        <v>479</v>
      </c>
      <c r="D632" s="15"/>
      <c r="F632" s="15" t="s">
        <v>58</v>
      </c>
      <c r="G632" s="14" t="e">
        <f>+VLOOKUP(M632,#REF!,5,FALSE)</f>
        <v>#REF!</v>
      </c>
      <c r="H632" s="14" t="e">
        <f>+VLOOKUP(M632,#REF!,7,FALSE)</f>
        <v>#REF!</v>
      </c>
      <c r="M632" s="15" t="str">
        <f t="shared" si="322"/>
        <v>2026EG 2026GGEENSAMBLAJE DE MATERIAL ELECTORAL DE CAPACITACIÓN, CODIFICACIÓN, ROTULADO Y EMBALAJE DE EQUIPOS INFORMÁTICOS ELECTORALES</v>
      </c>
      <c r="N632" s="15" t="s">
        <v>232</v>
      </c>
      <c r="Q632" s="16" t="s">
        <v>8</v>
      </c>
      <c r="R632" s="16" t="s">
        <v>60</v>
      </c>
      <c r="T632" s="14" t="str">
        <f t="shared" si="337"/>
        <v>2.3</v>
      </c>
      <c r="U632" s="17" t="s">
        <v>62</v>
      </c>
      <c r="V632" s="15" t="s">
        <v>538</v>
      </c>
      <c r="X632" s="14" t="s">
        <v>65</v>
      </c>
      <c r="Y632" s="18">
        <v>5</v>
      </c>
      <c r="Z632" s="19">
        <v>3800</v>
      </c>
      <c r="AA632" s="16"/>
      <c r="AB632" s="16">
        <v>30</v>
      </c>
      <c r="AC632" s="16"/>
      <c r="AD632" s="16"/>
      <c r="AE632" s="23"/>
      <c r="AF632" s="23"/>
      <c r="AG632" s="23"/>
      <c r="AH632" s="23"/>
      <c r="AI632" s="23"/>
      <c r="AJ632" s="23"/>
      <c r="AK632" s="23"/>
      <c r="AL632" s="23"/>
      <c r="AM632" s="19">
        <f t="shared" si="338"/>
        <v>19000</v>
      </c>
      <c r="AN632" s="26" t="s">
        <v>437</v>
      </c>
      <c r="AO632" s="50">
        <f t="shared" si="325"/>
        <v>0</v>
      </c>
      <c r="AP632" s="50">
        <f t="shared" si="326"/>
        <v>19000</v>
      </c>
      <c r="AQ632" s="50">
        <f t="shared" si="327"/>
        <v>0</v>
      </c>
      <c r="AR632" s="50">
        <f t="shared" si="328"/>
        <v>0</v>
      </c>
      <c r="AS632" s="50">
        <f t="shared" si="329"/>
        <v>0</v>
      </c>
      <c r="AT632" s="50">
        <f t="shared" si="330"/>
        <v>0</v>
      </c>
      <c r="AU632" s="50">
        <f t="shared" si="331"/>
        <v>0</v>
      </c>
      <c r="AV632" s="50">
        <f t="shared" si="332"/>
        <v>0</v>
      </c>
      <c r="AW632" s="50">
        <f t="shared" si="333"/>
        <v>0</v>
      </c>
      <c r="AX632" s="50">
        <f t="shared" si="334"/>
        <v>0</v>
      </c>
      <c r="AY632" s="50">
        <f t="shared" si="335"/>
        <v>0</v>
      </c>
      <c r="AZ632" s="50">
        <f t="shared" si="336"/>
        <v>0</v>
      </c>
      <c r="BA632" s="50">
        <f t="shared" si="323"/>
        <v>19000</v>
      </c>
      <c r="BB632" s="50">
        <f t="shared" si="324"/>
        <v>0</v>
      </c>
    </row>
    <row r="633" spans="2:54" x14ac:dyDescent="0.25">
      <c r="B633" s="14">
        <v>2026</v>
      </c>
      <c r="C633" s="14">
        <v>479</v>
      </c>
      <c r="D633" s="15"/>
      <c r="F633" s="15" t="s">
        <v>58</v>
      </c>
      <c r="G633" s="14" t="e">
        <f>+VLOOKUP(M633,#REF!,5,FALSE)</f>
        <v>#REF!</v>
      </c>
      <c r="H633" s="14" t="e">
        <f>+VLOOKUP(M633,#REF!,7,FALSE)</f>
        <v>#REF!</v>
      </c>
      <c r="M633" s="15" t="str">
        <f t="shared" si="322"/>
        <v>2026EG 2026GGEENSAMBLAJE DE MATERIAL ELECTORAL PARA SUFRAGIO, CODIFICACIÓN, ROTULADO Y EMBALAJE DE EQUIPOS INFORMÁTICOS ELECTORALES</v>
      </c>
      <c r="N633" s="15" t="s">
        <v>480</v>
      </c>
      <c r="Q633" s="16" t="s">
        <v>8</v>
      </c>
      <c r="R633" s="16" t="s">
        <v>60</v>
      </c>
      <c r="T633" s="14" t="str">
        <f t="shared" si="337"/>
        <v>2.3</v>
      </c>
      <c r="U633" s="17" t="s">
        <v>62</v>
      </c>
      <c r="V633" s="15" t="s">
        <v>538</v>
      </c>
      <c r="X633" s="14" t="s">
        <v>65</v>
      </c>
      <c r="Y633" s="18">
        <v>5</v>
      </c>
      <c r="Z633" s="19">
        <v>3800</v>
      </c>
      <c r="AA633" s="16"/>
      <c r="AB633" s="16"/>
      <c r="AC633" s="16">
        <v>30</v>
      </c>
      <c r="AD633" s="16"/>
      <c r="AE633" s="23"/>
      <c r="AF633" s="23"/>
      <c r="AG633" s="23"/>
      <c r="AH633" s="23"/>
      <c r="AI633" s="23"/>
      <c r="AJ633" s="23"/>
      <c r="AK633" s="23"/>
      <c r="AL633" s="23"/>
      <c r="AM633" s="19">
        <f t="shared" si="338"/>
        <v>19000</v>
      </c>
      <c r="AN633" s="26" t="s">
        <v>437</v>
      </c>
      <c r="AO633" s="50">
        <f t="shared" si="325"/>
        <v>0</v>
      </c>
      <c r="AP633" s="50">
        <f t="shared" si="326"/>
        <v>0</v>
      </c>
      <c r="AQ633" s="50">
        <f t="shared" si="327"/>
        <v>19000</v>
      </c>
      <c r="AR633" s="50">
        <f t="shared" si="328"/>
        <v>0</v>
      </c>
      <c r="AS633" s="50">
        <f t="shared" si="329"/>
        <v>0</v>
      </c>
      <c r="AT633" s="50">
        <f t="shared" si="330"/>
        <v>0</v>
      </c>
      <c r="AU633" s="50">
        <f t="shared" si="331"/>
        <v>0</v>
      </c>
      <c r="AV633" s="50">
        <f t="shared" si="332"/>
        <v>0</v>
      </c>
      <c r="AW633" s="50">
        <f t="shared" si="333"/>
        <v>0</v>
      </c>
      <c r="AX633" s="50">
        <f t="shared" si="334"/>
        <v>0</v>
      </c>
      <c r="AY633" s="50">
        <f t="shared" si="335"/>
        <v>0</v>
      </c>
      <c r="AZ633" s="50">
        <f t="shared" si="336"/>
        <v>0</v>
      </c>
      <c r="BA633" s="50">
        <f t="shared" si="323"/>
        <v>19000</v>
      </c>
      <c r="BB633" s="50">
        <f t="shared" si="324"/>
        <v>0</v>
      </c>
    </row>
    <row r="634" spans="2:54" x14ac:dyDescent="0.25">
      <c r="B634" s="14">
        <v>2026</v>
      </c>
      <c r="C634" s="14">
        <v>479</v>
      </c>
      <c r="D634" s="15"/>
      <c r="F634" s="15" t="s">
        <v>58</v>
      </c>
      <c r="G634" s="14" t="e">
        <f>+VLOOKUP(M634,#REF!,5,FALSE)</f>
        <v>#REF!</v>
      </c>
      <c r="H634" s="14" t="e">
        <f>+VLOOKUP(M634,#REF!,7,FALSE)</f>
        <v>#REF!</v>
      </c>
      <c r="M634" s="15" t="str">
        <f t="shared" si="322"/>
        <v>2026EG 2026GGEREPLIEGUE DE MATERIALES ELECTORALES Y EQUIPOS INFORMÁTICOS ELECTORALES Y DE CAPACITACIÓN</v>
      </c>
      <c r="N634" s="15" t="s">
        <v>227</v>
      </c>
      <c r="Q634" s="16" t="s">
        <v>8</v>
      </c>
      <c r="R634" s="16" t="s">
        <v>60</v>
      </c>
      <c r="T634" s="14" t="str">
        <f t="shared" si="337"/>
        <v>2.3</v>
      </c>
      <c r="U634" s="17" t="s">
        <v>62</v>
      </c>
      <c r="V634" s="15" t="s">
        <v>538</v>
      </c>
      <c r="X634" s="14" t="s">
        <v>65</v>
      </c>
      <c r="Y634" s="18">
        <v>5</v>
      </c>
      <c r="Z634" s="19">
        <v>3800</v>
      </c>
      <c r="AA634" s="16"/>
      <c r="AB634" s="16"/>
      <c r="AC634" s="16"/>
      <c r="AD634" s="16">
        <v>30</v>
      </c>
      <c r="AE634" s="23"/>
      <c r="AF634" s="23"/>
      <c r="AG634" s="23"/>
      <c r="AH634" s="23"/>
      <c r="AI634" s="23"/>
      <c r="AJ634" s="23"/>
      <c r="AK634" s="23"/>
      <c r="AL634" s="23"/>
      <c r="AM634" s="19">
        <f t="shared" si="338"/>
        <v>19000</v>
      </c>
      <c r="AN634" s="26" t="s">
        <v>437</v>
      </c>
      <c r="AO634" s="50">
        <f t="shared" si="325"/>
        <v>0</v>
      </c>
      <c r="AP634" s="50">
        <f t="shared" si="326"/>
        <v>0</v>
      </c>
      <c r="AQ634" s="50">
        <f t="shared" si="327"/>
        <v>0</v>
      </c>
      <c r="AR634" s="50">
        <f t="shared" si="328"/>
        <v>19000</v>
      </c>
      <c r="AS634" s="50">
        <f t="shared" si="329"/>
        <v>0</v>
      </c>
      <c r="AT634" s="50">
        <f t="shared" si="330"/>
        <v>0</v>
      </c>
      <c r="AU634" s="50">
        <f t="shared" si="331"/>
        <v>0</v>
      </c>
      <c r="AV634" s="50">
        <f t="shared" si="332"/>
        <v>0</v>
      </c>
      <c r="AW634" s="50">
        <f t="shared" si="333"/>
        <v>0</v>
      </c>
      <c r="AX634" s="50">
        <f t="shared" si="334"/>
        <v>0</v>
      </c>
      <c r="AY634" s="50">
        <f t="shared" si="335"/>
        <v>0</v>
      </c>
      <c r="AZ634" s="50">
        <f t="shared" si="336"/>
        <v>0</v>
      </c>
      <c r="BA634" s="50">
        <f t="shared" si="323"/>
        <v>19000</v>
      </c>
      <c r="BB634" s="50">
        <f t="shared" si="324"/>
        <v>0</v>
      </c>
    </row>
    <row r="635" spans="2:54" x14ac:dyDescent="0.25">
      <c r="B635" s="14">
        <v>2026</v>
      </c>
      <c r="C635" s="14">
        <v>479</v>
      </c>
      <c r="D635" s="15"/>
      <c r="F635" s="15" t="s">
        <v>58</v>
      </c>
      <c r="G635" s="14" t="e">
        <f>+VLOOKUP(M635,#REF!,5,FALSE)</f>
        <v>#REF!</v>
      </c>
      <c r="H635" s="14" t="e">
        <f>+VLOOKUP(M635,#REF!,7,FALSE)</f>
        <v>#REF!</v>
      </c>
      <c r="M635" s="15" t="str">
        <f t="shared" si="322"/>
        <v>2026EG 2026GGEENSAMBLAJE DE MATERIAL ELECTORAL DE CAPACITACIÓN, CODIFICACIÓN, ROTULADO Y EMBALAJE DE EQUIPOS INFORMÁTICOS ELECTORALES</v>
      </c>
      <c r="N635" s="15" t="s">
        <v>232</v>
      </c>
      <c r="Q635" s="16" t="s">
        <v>8</v>
      </c>
      <c r="R635" s="16" t="s">
        <v>60</v>
      </c>
      <c r="T635" s="14" t="str">
        <f t="shared" si="337"/>
        <v>2.3</v>
      </c>
      <c r="U635" s="17" t="s">
        <v>62</v>
      </c>
      <c r="V635" s="15" t="s">
        <v>539</v>
      </c>
      <c r="X635" s="14" t="s">
        <v>65</v>
      </c>
      <c r="Y635" s="18">
        <v>7</v>
      </c>
      <c r="Z635" s="19">
        <v>3300</v>
      </c>
      <c r="AA635" s="16">
        <v>30</v>
      </c>
      <c r="AB635" s="16"/>
      <c r="AC635" s="16"/>
      <c r="AD635" s="16"/>
      <c r="AE635" s="23"/>
      <c r="AF635" s="23"/>
      <c r="AG635" s="23"/>
      <c r="AH635" s="23"/>
      <c r="AI635" s="23"/>
      <c r="AJ635" s="23"/>
      <c r="AK635" s="23"/>
      <c r="AL635" s="23"/>
      <c r="AM635" s="19">
        <f t="shared" si="338"/>
        <v>23100</v>
      </c>
      <c r="AN635" s="26" t="s">
        <v>437</v>
      </c>
      <c r="AO635" s="50">
        <f t="shared" si="325"/>
        <v>23100</v>
      </c>
      <c r="AP635" s="50">
        <f t="shared" si="326"/>
        <v>0</v>
      </c>
      <c r="AQ635" s="50">
        <f t="shared" si="327"/>
        <v>0</v>
      </c>
      <c r="AR635" s="50">
        <f t="shared" si="328"/>
        <v>0</v>
      </c>
      <c r="AS635" s="50">
        <f t="shared" si="329"/>
        <v>0</v>
      </c>
      <c r="AT635" s="50">
        <f t="shared" si="330"/>
        <v>0</v>
      </c>
      <c r="AU635" s="50">
        <f t="shared" si="331"/>
        <v>0</v>
      </c>
      <c r="AV635" s="50">
        <f t="shared" si="332"/>
        <v>0</v>
      </c>
      <c r="AW635" s="50">
        <f t="shared" si="333"/>
        <v>0</v>
      </c>
      <c r="AX635" s="50">
        <f t="shared" si="334"/>
        <v>0</v>
      </c>
      <c r="AY635" s="50">
        <f t="shared" si="335"/>
        <v>0</v>
      </c>
      <c r="AZ635" s="50">
        <f t="shared" si="336"/>
        <v>0</v>
      </c>
      <c r="BA635" s="50">
        <f t="shared" si="323"/>
        <v>23100</v>
      </c>
      <c r="BB635" s="50">
        <f t="shared" si="324"/>
        <v>0</v>
      </c>
    </row>
    <row r="636" spans="2:54" x14ac:dyDescent="0.25">
      <c r="B636" s="14">
        <v>2026</v>
      </c>
      <c r="C636" s="14">
        <v>479</v>
      </c>
      <c r="D636" s="15"/>
      <c r="F636" s="15" t="s">
        <v>58</v>
      </c>
      <c r="G636" s="14" t="e">
        <f>+VLOOKUP(M636,#REF!,5,FALSE)</f>
        <v>#REF!</v>
      </c>
      <c r="H636" s="14" t="e">
        <f>+VLOOKUP(M636,#REF!,7,FALSE)</f>
        <v>#REF!</v>
      </c>
      <c r="M636" s="15" t="str">
        <f t="shared" si="322"/>
        <v>2026EG 2026GGEENSAMBLAJE DE MATERIAL ELECTORAL DE CAPACITACIÓN, CODIFICACIÓN, ROTULADO Y EMBALAJE DE EQUIPOS INFORMÁTICOS ELECTORALES</v>
      </c>
      <c r="N636" s="15" t="s">
        <v>232</v>
      </c>
      <c r="Q636" s="16" t="s">
        <v>8</v>
      </c>
      <c r="R636" s="16" t="s">
        <v>60</v>
      </c>
      <c r="T636" s="14" t="str">
        <f t="shared" si="337"/>
        <v>2.3</v>
      </c>
      <c r="U636" s="17" t="s">
        <v>62</v>
      </c>
      <c r="V636" s="15" t="s">
        <v>539</v>
      </c>
      <c r="X636" s="14" t="s">
        <v>65</v>
      </c>
      <c r="Y636" s="18">
        <v>14</v>
      </c>
      <c r="Z636" s="19">
        <v>3300</v>
      </c>
      <c r="AA636" s="16"/>
      <c r="AB636" s="16">
        <v>30</v>
      </c>
      <c r="AC636" s="16"/>
      <c r="AD636" s="16"/>
      <c r="AE636" s="23"/>
      <c r="AF636" s="23"/>
      <c r="AG636" s="23"/>
      <c r="AH636" s="23"/>
      <c r="AI636" s="23"/>
      <c r="AJ636" s="23"/>
      <c r="AK636" s="23"/>
      <c r="AL636" s="23"/>
      <c r="AM636" s="19">
        <f t="shared" si="338"/>
        <v>46200</v>
      </c>
      <c r="AN636" s="26" t="s">
        <v>437</v>
      </c>
      <c r="AO636" s="50">
        <f t="shared" si="325"/>
        <v>0</v>
      </c>
      <c r="AP636" s="50">
        <f t="shared" si="326"/>
        <v>46200</v>
      </c>
      <c r="AQ636" s="50">
        <f t="shared" si="327"/>
        <v>0</v>
      </c>
      <c r="AR636" s="50">
        <f t="shared" si="328"/>
        <v>0</v>
      </c>
      <c r="AS636" s="50">
        <f t="shared" si="329"/>
        <v>0</v>
      </c>
      <c r="AT636" s="50">
        <f t="shared" si="330"/>
        <v>0</v>
      </c>
      <c r="AU636" s="50">
        <f t="shared" si="331"/>
        <v>0</v>
      </c>
      <c r="AV636" s="50">
        <f t="shared" si="332"/>
        <v>0</v>
      </c>
      <c r="AW636" s="50">
        <f t="shared" si="333"/>
        <v>0</v>
      </c>
      <c r="AX636" s="50">
        <f t="shared" si="334"/>
        <v>0</v>
      </c>
      <c r="AY636" s="50">
        <f t="shared" si="335"/>
        <v>0</v>
      </c>
      <c r="AZ636" s="50">
        <f t="shared" si="336"/>
        <v>0</v>
      </c>
      <c r="BA636" s="50">
        <f t="shared" si="323"/>
        <v>46200</v>
      </c>
      <c r="BB636" s="50">
        <f t="shared" si="324"/>
        <v>0</v>
      </c>
    </row>
    <row r="637" spans="2:54" x14ac:dyDescent="0.25">
      <c r="B637" s="14">
        <v>2026</v>
      </c>
      <c r="C637" s="14">
        <v>479</v>
      </c>
      <c r="D637" s="15"/>
      <c r="F637" s="15" t="s">
        <v>58</v>
      </c>
      <c r="G637" s="14" t="e">
        <f>+VLOOKUP(M637,#REF!,5,FALSE)</f>
        <v>#REF!</v>
      </c>
      <c r="H637" s="14" t="e">
        <f>+VLOOKUP(M637,#REF!,7,FALSE)</f>
        <v>#REF!</v>
      </c>
      <c r="M637" s="15" t="str">
        <f t="shared" si="322"/>
        <v>2026EG 2026GGEENSAMBLAJE DE MATERIAL ELECTORAL PARA SUFRAGIO, CODIFICACIÓN, ROTULADO Y EMBALAJE DE EQUIPOS INFORMÁTICOS ELECTORALES</v>
      </c>
      <c r="N637" s="15" t="s">
        <v>480</v>
      </c>
      <c r="Q637" s="16" t="s">
        <v>8</v>
      </c>
      <c r="R637" s="16" t="s">
        <v>60</v>
      </c>
      <c r="T637" s="14" t="str">
        <f t="shared" si="337"/>
        <v>2.3</v>
      </c>
      <c r="U637" s="17" t="s">
        <v>62</v>
      </c>
      <c r="V637" s="15" t="s">
        <v>539</v>
      </c>
      <c r="X637" s="14" t="s">
        <v>65</v>
      </c>
      <c r="Y637" s="18">
        <v>14</v>
      </c>
      <c r="Z637" s="19">
        <v>3300</v>
      </c>
      <c r="AA637" s="16"/>
      <c r="AB637" s="16"/>
      <c r="AC637" s="16">
        <v>30</v>
      </c>
      <c r="AD637" s="16"/>
      <c r="AE637" s="23"/>
      <c r="AF637" s="23"/>
      <c r="AG637" s="23"/>
      <c r="AH637" s="23"/>
      <c r="AI637" s="23"/>
      <c r="AJ637" s="23"/>
      <c r="AK637" s="23"/>
      <c r="AL637" s="23"/>
      <c r="AM637" s="19">
        <f t="shared" si="338"/>
        <v>46200</v>
      </c>
      <c r="AN637" s="26" t="s">
        <v>437</v>
      </c>
      <c r="AO637" s="50">
        <f t="shared" si="325"/>
        <v>0</v>
      </c>
      <c r="AP637" s="50">
        <f t="shared" si="326"/>
        <v>0</v>
      </c>
      <c r="AQ637" s="50">
        <f t="shared" si="327"/>
        <v>46200</v>
      </c>
      <c r="AR637" s="50">
        <f t="shared" si="328"/>
        <v>0</v>
      </c>
      <c r="AS637" s="50">
        <f t="shared" si="329"/>
        <v>0</v>
      </c>
      <c r="AT637" s="50">
        <f t="shared" si="330"/>
        <v>0</v>
      </c>
      <c r="AU637" s="50">
        <f t="shared" si="331"/>
        <v>0</v>
      </c>
      <c r="AV637" s="50">
        <f t="shared" si="332"/>
        <v>0</v>
      </c>
      <c r="AW637" s="50">
        <f t="shared" si="333"/>
        <v>0</v>
      </c>
      <c r="AX637" s="50">
        <f t="shared" si="334"/>
        <v>0</v>
      </c>
      <c r="AY637" s="50">
        <f t="shared" si="335"/>
        <v>0</v>
      </c>
      <c r="AZ637" s="50">
        <f t="shared" si="336"/>
        <v>0</v>
      </c>
      <c r="BA637" s="50">
        <f t="shared" si="323"/>
        <v>46200</v>
      </c>
      <c r="BB637" s="50">
        <f t="shared" si="324"/>
        <v>0</v>
      </c>
    </row>
    <row r="638" spans="2:54" x14ac:dyDescent="0.25">
      <c r="B638" s="14">
        <v>2026</v>
      </c>
      <c r="C638" s="14">
        <v>479</v>
      </c>
      <c r="D638" s="15"/>
      <c r="F638" s="15" t="s">
        <v>58</v>
      </c>
      <c r="G638" s="14" t="e">
        <f>+VLOOKUP(M638,#REF!,5,FALSE)</f>
        <v>#REF!</v>
      </c>
      <c r="H638" s="14" t="e">
        <f>+VLOOKUP(M638,#REF!,7,FALSE)</f>
        <v>#REF!</v>
      </c>
      <c r="M638" s="15" t="str">
        <f t="shared" si="322"/>
        <v>2026EG 2026GGEREPLIEGUE DE MATERIALES ELECTORALES Y EQUIPOS INFORMÁTICOS ELECTORALES Y DE CAPACITACIÓN</v>
      </c>
      <c r="N638" s="15" t="s">
        <v>227</v>
      </c>
      <c r="Q638" s="16" t="s">
        <v>8</v>
      </c>
      <c r="R638" s="16" t="s">
        <v>60</v>
      </c>
      <c r="T638" s="14" t="str">
        <f t="shared" si="337"/>
        <v>2.3</v>
      </c>
      <c r="U638" s="17" t="s">
        <v>62</v>
      </c>
      <c r="V638" s="15" t="s">
        <v>539</v>
      </c>
      <c r="X638" s="14" t="s">
        <v>65</v>
      </c>
      <c r="Y638" s="18">
        <v>14</v>
      </c>
      <c r="Z638" s="19">
        <v>3300</v>
      </c>
      <c r="AA638" s="16"/>
      <c r="AB638" s="16"/>
      <c r="AC638" s="16"/>
      <c r="AD638" s="16">
        <v>30</v>
      </c>
      <c r="AE638" s="23"/>
      <c r="AF638" s="23"/>
      <c r="AG638" s="23"/>
      <c r="AH638" s="23"/>
      <c r="AI638" s="23"/>
      <c r="AJ638" s="23"/>
      <c r="AK638" s="23"/>
      <c r="AL638" s="23"/>
      <c r="AM638" s="19">
        <f t="shared" si="338"/>
        <v>46200</v>
      </c>
      <c r="AN638" s="26" t="s">
        <v>437</v>
      </c>
      <c r="AO638" s="50">
        <f t="shared" si="325"/>
        <v>0</v>
      </c>
      <c r="AP638" s="50">
        <f t="shared" si="326"/>
        <v>0</v>
      </c>
      <c r="AQ638" s="50">
        <f t="shared" si="327"/>
        <v>0</v>
      </c>
      <c r="AR638" s="50">
        <f t="shared" si="328"/>
        <v>46200</v>
      </c>
      <c r="AS638" s="50">
        <f t="shared" si="329"/>
        <v>0</v>
      </c>
      <c r="AT638" s="50">
        <f t="shared" si="330"/>
        <v>0</v>
      </c>
      <c r="AU638" s="50">
        <f t="shared" si="331"/>
        <v>0</v>
      </c>
      <c r="AV638" s="50">
        <f t="shared" si="332"/>
        <v>0</v>
      </c>
      <c r="AW638" s="50">
        <f t="shared" si="333"/>
        <v>0</v>
      </c>
      <c r="AX638" s="50">
        <f t="shared" si="334"/>
        <v>0</v>
      </c>
      <c r="AY638" s="50">
        <f t="shared" si="335"/>
        <v>0</v>
      </c>
      <c r="AZ638" s="50">
        <f t="shared" si="336"/>
        <v>0</v>
      </c>
      <c r="BA638" s="50">
        <f t="shared" si="323"/>
        <v>46200</v>
      </c>
      <c r="BB638" s="50">
        <f t="shared" si="324"/>
        <v>0</v>
      </c>
    </row>
    <row r="639" spans="2:54" x14ac:dyDescent="0.25">
      <c r="B639" s="14">
        <v>2026</v>
      </c>
      <c r="C639" s="14">
        <v>479</v>
      </c>
      <c r="D639" s="15"/>
      <c r="F639" s="15" t="s">
        <v>58</v>
      </c>
      <c r="G639" s="14" t="e">
        <f>+VLOOKUP(M639,#REF!,5,FALSE)</f>
        <v>#REF!</v>
      </c>
      <c r="H639" s="14" t="e">
        <f>+VLOOKUP(M639,#REF!,7,FALSE)</f>
        <v>#REF!</v>
      </c>
      <c r="M639" s="15" t="str">
        <f t="shared" si="322"/>
        <v>2026EG 2026GGEENSAMBLAJE DE MATERIAL ELECTORAL DE CAPACITACIÓN, CODIFICACIÓN, ROTULADO Y EMBALAJE DE EQUIPOS INFORMÁTICOS ELECTORALES</v>
      </c>
      <c r="N639" s="15" t="s">
        <v>232</v>
      </c>
      <c r="Q639" s="16" t="s">
        <v>8</v>
      </c>
      <c r="R639" s="16" t="s">
        <v>60</v>
      </c>
      <c r="T639" s="14" t="str">
        <f t="shared" si="337"/>
        <v>2.3</v>
      </c>
      <c r="U639" s="17" t="s">
        <v>62</v>
      </c>
      <c r="V639" s="15" t="s">
        <v>540</v>
      </c>
      <c r="X639" s="14" t="s">
        <v>65</v>
      </c>
      <c r="Y639" s="18">
        <v>10</v>
      </c>
      <c r="Z639" s="19">
        <v>2800</v>
      </c>
      <c r="AA639" s="16">
        <v>30</v>
      </c>
      <c r="AB639" s="16"/>
      <c r="AC639" s="16"/>
      <c r="AD639" s="16"/>
      <c r="AE639" s="23"/>
      <c r="AF639" s="23"/>
      <c r="AG639" s="23"/>
      <c r="AH639" s="23"/>
      <c r="AI639" s="23"/>
      <c r="AJ639" s="23"/>
      <c r="AK639" s="23"/>
      <c r="AL639" s="23"/>
      <c r="AM639" s="19">
        <f t="shared" si="338"/>
        <v>28000</v>
      </c>
      <c r="AN639" s="26" t="s">
        <v>437</v>
      </c>
      <c r="AO639" s="50">
        <f t="shared" si="325"/>
        <v>28000</v>
      </c>
      <c r="AP639" s="50">
        <f t="shared" si="326"/>
        <v>0</v>
      </c>
      <c r="AQ639" s="50">
        <f t="shared" si="327"/>
        <v>0</v>
      </c>
      <c r="AR639" s="50">
        <f t="shared" si="328"/>
        <v>0</v>
      </c>
      <c r="AS639" s="50">
        <f t="shared" si="329"/>
        <v>0</v>
      </c>
      <c r="AT639" s="50">
        <f t="shared" si="330"/>
        <v>0</v>
      </c>
      <c r="AU639" s="50">
        <f t="shared" si="331"/>
        <v>0</v>
      </c>
      <c r="AV639" s="50">
        <f t="shared" si="332"/>
        <v>0</v>
      </c>
      <c r="AW639" s="50">
        <f t="shared" si="333"/>
        <v>0</v>
      </c>
      <c r="AX639" s="50">
        <f t="shared" si="334"/>
        <v>0</v>
      </c>
      <c r="AY639" s="50">
        <f t="shared" si="335"/>
        <v>0</v>
      </c>
      <c r="AZ639" s="50">
        <f t="shared" si="336"/>
        <v>0</v>
      </c>
      <c r="BA639" s="50">
        <f t="shared" si="323"/>
        <v>28000</v>
      </c>
      <c r="BB639" s="50">
        <f t="shared" si="324"/>
        <v>0</v>
      </c>
    </row>
    <row r="640" spans="2:54" x14ac:dyDescent="0.25">
      <c r="B640" s="14">
        <v>2026</v>
      </c>
      <c r="C640" s="14">
        <v>479</v>
      </c>
      <c r="D640" s="15"/>
      <c r="F640" s="15" t="s">
        <v>58</v>
      </c>
      <c r="G640" s="14" t="e">
        <f>+VLOOKUP(M640,#REF!,5,FALSE)</f>
        <v>#REF!</v>
      </c>
      <c r="H640" s="14" t="e">
        <f>+VLOOKUP(M640,#REF!,7,FALSE)</f>
        <v>#REF!</v>
      </c>
      <c r="M640" s="15" t="str">
        <f t="shared" si="322"/>
        <v>2026EG 2026GGEENSAMBLAJE DE MATERIAL ELECTORAL DE CAPACITACIÓN, CODIFICACIÓN, ROTULADO Y EMBALAJE DE EQUIPOS INFORMÁTICOS ELECTORALES</v>
      </c>
      <c r="N640" s="15" t="s">
        <v>232</v>
      </c>
      <c r="Q640" s="16" t="s">
        <v>8</v>
      </c>
      <c r="R640" s="16" t="s">
        <v>60</v>
      </c>
      <c r="T640" s="14" t="str">
        <f t="shared" si="337"/>
        <v>2.3</v>
      </c>
      <c r="U640" s="17" t="s">
        <v>62</v>
      </c>
      <c r="V640" s="15" t="s">
        <v>540</v>
      </c>
      <c r="X640" s="14" t="s">
        <v>65</v>
      </c>
      <c r="Y640" s="18">
        <v>10</v>
      </c>
      <c r="Z640" s="19">
        <v>2800</v>
      </c>
      <c r="AA640" s="16"/>
      <c r="AB640" s="16">
        <v>30</v>
      </c>
      <c r="AC640" s="16"/>
      <c r="AD640" s="16"/>
      <c r="AE640" s="23"/>
      <c r="AF640" s="23"/>
      <c r="AG640" s="23"/>
      <c r="AH640" s="23"/>
      <c r="AI640" s="23"/>
      <c r="AJ640" s="23"/>
      <c r="AK640" s="23"/>
      <c r="AL640" s="23"/>
      <c r="AM640" s="19">
        <f t="shared" si="338"/>
        <v>28000</v>
      </c>
      <c r="AN640" s="26" t="s">
        <v>437</v>
      </c>
      <c r="AO640" s="50">
        <f t="shared" si="325"/>
        <v>0</v>
      </c>
      <c r="AP640" s="50">
        <f t="shared" si="326"/>
        <v>28000</v>
      </c>
      <c r="AQ640" s="50">
        <f t="shared" si="327"/>
        <v>0</v>
      </c>
      <c r="AR640" s="50">
        <f t="shared" si="328"/>
        <v>0</v>
      </c>
      <c r="AS640" s="50">
        <f t="shared" si="329"/>
        <v>0</v>
      </c>
      <c r="AT640" s="50">
        <f t="shared" si="330"/>
        <v>0</v>
      </c>
      <c r="AU640" s="50">
        <f t="shared" si="331"/>
        <v>0</v>
      </c>
      <c r="AV640" s="50">
        <f t="shared" si="332"/>
        <v>0</v>
      </c>
      <c r="AW640" s="50">
        <f t="shared" si="333"/>
        <v>0</v>
      </c>
      <c r="AX640" s="50">
        <f t="shared" si="334"/>
        <v>0</v>
      </c>
      <c r="AY640" s="50">
        <f t="shared" si="335"/>
        <v>0</v>
      </c>
      <c r="AZ640" s="50">
        <f t="shared" si="336"/>
        <v>0</v>
      </c>
      <c r="BA640" s="50">
        <f t="shared" si="323"/>
        <v>28000</v>
      </c>
      <c r="BB640" s="50">
        <f t="shared" si="324"/>
        <v>0</v>
      </c>
    </row>
    <row r="641" spans="2:54" x14ac:dyDescent="0.25">
      <c r="B641" s="14">
        <v>2026</v>
      </c>
      <c r="C641" s="14">
        <v>479</v>
      </c>
      <c r="D641" s="15"/>
      <c r="F641" s="15" t="s">
        <v>58</v>
      </c>
      <c r="G641" s="14" t="e">
        <f>+VLOOKUP(M641,#REF!,5,FALSE)</f>
        <v>#REF!</v>
      </c>
      <c r="H641" s="14" t="e">
        <f>+VLOOKUP(M641,#REF!,7,FALSE)</f>
        <v>#REF!</v>
      </c>
      <c r="M641" s="15" t="str">
        <f t="shared" si="322"/>
        <v>2026EG 2026GGEENSAMBLAJE DE MATERIAL ELECTORAL PARA SUFRAGIO, CODIFICACIÓN, ROTULADO Y EMBALAJE DE EQUIPOS INFORMÁTICOS ELECTORALES</v>
      </c>
      <c r="N641" s="15" t="s">
        <v>480</v>
      </c>
      <c r="Q641" s="16" t="s">
        <v>8</v>
      </c>
      <c r="R641" s="16" t="s">
        <v>60</v>
      </c>
      <c r="T641" s="14" t="str">
        <f t="shared" si="337"/>
        <v>2.3</v>
      </c>
      <c r="U641" s="17" t="s">
        <v>62</v>
      </c>
      <c r="V641" s="15" t="s">
        <v>540</v>
      </c>
      <c r="X641" s="14" t="s">
        <v>65</v>
      </c>
      <c r="Y641" s="18">
        <v>10</v>
      </c>
      <c r="Z641" s="19">
        <v>2800</v>
      </c>
      <c r="AA641" s="16"/>
      <c r="AB641" s="16"/>
      <c r="AC641" s="16">
        <v>30</v>
      </c>
      <c r="AD641" s="16"/>
      <c r="AE641" s="23"/>
      <c r="AF641" s="23"/>
      <c r="AG641" s="23"/>
      <c r="AH641" s="23"/>
      <c r="AI641" s="23"/>
      <c r="AJ641" s="23"/>
      <c r="AK641" s="23"/>
      <c r="AL641" s="23"/>
      <c r="AM641" s="19">
        <f t="shared" si="338"/>
        <v>28000</v>
      </c>
      <c r="AN641" s="26" t="s">
        <v>437</v>
      </c>
      <c r="AO641" s="50">
        <f t="shared" si="325"/>
        <v>0</v>
      </c>
      <c r="AP641" s="50">
        <f t="shared" si="326"/>
        <v>0</v>
      </c>
      <c r="AQ641" s="50">
        <f t="shared" si="327"/>
        <v>28000</v>
      </c>
      <c r="AR641" s="50">
        <f t="shared" si="328"/>
        <v>0</v>
      </c>
      <c r="AS641" s="50">
        <f t="shared" si="329"/>
        <v>0</v>
      </c>
      <c r="AT641" s="50">
        <f t="shared" si="330"/>
        <v>0</v>
      </c>
      <c r="AU641" s="50">
        <f t="shared" si="331"/>
        <v>0</v>
      </c>
      <c r="AV641" s="50">
        <f t="shared" si="332"/>
        <v>0</v>
      </c>
      <c r="AW641" s="50">
        <f t="shared" si="333"/>
        <v>0</v>
      </c>
      <c r="AX641" s="50">
        <f t="shared" si="334"/>
        <v>0</v>
      </c>
      <c r="AY641" s="50">
        <f t="shared" si="335"/>
        <v>0</v>
      </c>
      <c r="AZ641" s="50">
        <f t="shared" si="336"/>
        <v>0</v>
      </c>
      <c r="BA641" s="50">
        <f t="shared" si="323"/>
        <v>28000</v>
      </c>
      <c r="BB641" s="50">
        <f t="shared" si="324"/>
        <v>0</v>
      </c>
    </row>
    <row r="642" spans="2:54" x14ac:dyDescent="0.25">
      <c r="B642" s="14">
        <v>2026</v>
      </c>
      <c r="C642" s="14">
        <v>479</v>
      </c>
      <c r="D642" s="15"/>
      <c r="F642" s="15" t="s">
        <v>58</v>
      </c>
      <c r="G642" s="14" t="e">
        <f>+VLOOKUP(M642,#REF!,5,FALSE)</f>
        <v>#REF!</v>
      </c>
      <c r="H642" s="14" t="e">
        <f>+VLOOKUP(M642,#REF!,7,FALSE)</f>
        <v>#REF!</v>
      </c>
      <c r="M642" s="15" t="str">
        <f t="shared" si="322"/>
        <v>2026EG 2026GGEREPLIEGUE DE MATERIALES ELECTORALES Y EQUIPOS INFORMÁTICOS ELECTORALES Y DE CAPACITACIÓN</v>
      </c>
      <c r="N642" s="15" t="s">
        <v>227</v>
      </c>
      <c r="Q642" s="16" t="s">
        <v>8</v>
      </c>
      <c r="R642" s="16" t="s">
        <v>60</v>
      </c>
      <c r="T642" s="14" t="str">
        <f t="shared" si="337"/>
        <v>2.3</v>
      </c>
      <c r="U642" s="17" t="s">
        <v>62</v>
      </c>
      <c r="V642" s="15" t="s">
        <v>540</v>
      </c>
      <c r="X642" s="14" t="s">
        <v>65</v>
      </c>
      <c r="Y642" s="18">
        <v>9</v>
      </c>
      <c r="Z642" s="19">
        <v>2800</v>
      </c>
      <c r="AA642" s="16"/>
      <c r="AB642" s="16"/>
      <c r="AC642" s="16"/>
      <c r="AD642" s="16">
        <v>30</v>
      </c>
      <c r="AE642" s="23"/>
      <c r="AF642" s="23"/>
      <c r="AG642" s="23"/>
      <c r="AH642" s="23"/>
      <c r="AI642" s="23"/>
      <c r="AJ642" s="23"/>
      <c r="AK642" s="23"/>
      <c r="AL642" s="23"/>
      <c r="AM642" s="19">
        <f t="shared" si="338"/>
        <v>25200</v>
      </c>
      <c r="AN642" s="26" t="s">
        <v>437</v>
      </c>
      <c r="AO642" s="50">
        <f t="shared" si="325"/>
        <v>0</v>
      </c>
      <c r="AP642" s="50">
        <f t="shared" si="326"/>
        <v>0</v>
      </c>
      <c r="AQ642" s="50">
        <f t="shared" si="327"/>
        <v>0</v>
      </c>
      <c r="AR642" s="50">
        <f t="shared" si="328"/>
        <v>25200</v>
      </c>
      <c r="AS642" s="50">
        <f t="shared" si="329"/>
        <v>0</v>
      </c>
      <c r="AT642" s="50">
        <f t="shared" si="330"/>
        <v>0</v>
      </c>
      <c r="AU642" s="50">
        <f t="shared" si="331"/>
        <v>0</v>
      </c>
      <c r="AV642" s="50">
        <f t="shared" si="332"/>
        <v>0</v>
      </c>
      <c r="AW642" s="50">
        <f t="shared" si="333"/>
        <v>0</v>
      </c>
      <c r="AX642" s="50">
        <f t="shared" si="334"/>
        <v>0</v>
      </c>
      <c r="AY642" s="50">
        <f t="shared" si="335"/>
        <v>0</v>
      </c>
      <c r="AZ642" s="50">
        <f t="shared" si="336"/>
        <v>0</v>
      </c>
      <c r="BA642" s="50">
        <f t="shared" si="323"/>
        <v>25200</v>
      </c>
      <c r="BB642" s="50">
        <f t="shared" si="324"/>
        <v>0</v>
      </c>
    </row>
    <row r="643" spans="2:54" x14ac:dyDescent="0.25">
      <c r="B643" s="14">
        <v>2026</v>
      </c>
      <c r="C643" s="14">
        <v>479</v>
      </c>
      <c r="D643" s="15"/>
      <c r="F643" s="15" t="s">
        <v>58</v>
      </c>
      <c r="G643" s="14" t="e">
        <f>+VLOOKUP(M643,#REF!,5,FALSE)</f>
        <v>#REF!</v>
      </c>
      <c r="H643" s="14" t="e">
        <f>+VLOOKUP(M643,#REF!,7,FALSE)</f>
        <v>#REF!</v>
      </c>
      <c r="M643" s="15" t="str">
        <f t="shared" si="322"/>
        <v>2026EG 2026GGEENSAMBLAJE DE MATERIAL ELECTORAL DE CAPACITACIÓN, CODIFICACIÓN, ROTULADO Y EMBALAJE DE EQUIPOS INFORMÁTICOS ELECTORALES</v>
      </c>
      <c r="N643" s="15" t="s">
        <v>232</v>
      </c>
      <c r="Q643" s="16" t="s">
        <v>8</v>
      </c>
      <c r="R643" s="16" t="s">
        <v>60</v>
      </c>
      <c r="T643" s="14" t="str">
        <f t="shared" si="337"/>
        <v>2.3</v>
      </c>
      <c r="U643" s="17" t="s">
        <v>62</v>
      </c>
      <c r="V643" s="15" t="s">
        <v>499</v>
      </c>
      <c r="X643" s="14" t="s">
        <v>65</v>
      </c>
      <c r="Y643" s="18">
        <v>2</v>
      </c>
      <c r="Z643" s="19">
        <v>4500</v>
      </c>
      <c r="AA643" s="16">
        <v>30</v>
      </c>
      <c r="AB643" s="16">
        <v>30</v>
      </c>
      <c r="AC643" s="16"/>
      <c r="AD643" s="16"/>
      <c r="AE643" s="23"/>
      <c r="AF643" s="23"/>
      <c r="AG643" s="23"/>
      <c r="AH643" s="23"/>
      <c r="AI643" s="23"/>
      <c r="AJ643" s="23"/>
      <c r="AK643" s="23"/>
      <c r="AL643" s="23"/>
      <c r="AM643" s="19">
        <f t="shared" si="338"/>
        <v>18000</v>
      </c>
      <c r="AN643" s="26" t="s">
        <v>437</v>
      </c>
      <c r="AO643" s="50">
        <f t="shared" si="325"/>
        <v>9000</v>
      </c>
      <c r="AP643" s="50">
        <f t="shared" si="326"/>
        <v>9000</v>
      </c>
      <c r="AQ643" s="50">
        <f t="shared" si="327"/>
        <v>0</v>
      </c>
      <c r="AR643" s="50">
        <f t="shared" si="328"/>
        <v>0</v>
      </c>
      <c r="AS643" s="50">
        <f t="shared" si="329"/>
        <v>0</v>
      </c>
      <c r="AT643" s="50">
        <f t="shared" si="330"/>
        <v>0</v>
      </c>
      <c r="AU643" s="50">
        <f t="shared" si="331"/>
        <v>0</v>
      </c>
      <c r="AV643" s="50">
        <f t="shared" si="332"/>
        <v>0</v>
      </c>
      <c r="AW643" s="50">
        <f t="shared" si="333"/>
        <v>0</v>
      </c>
      <c r="AX643" s="50">
        <f t="shared" si="334"/>
        <v>0</v>
      </c>
      <c r="AY643" s="50">
        <f t="shared" si="335"/>
        <v>0</v>
      </c>
      <c r="AZ643" s="50">
        <f t="shared" si="336"/>
        <v>0</v>
      </c>
      <c r="BA643" s="50">
        <f t="shared" si="323"/>
        <v>18000</v>
      </c>
      <c r="BB643" s="50">
        <f t="shared" si="324"/>
        <v>0</v>
      </c>
    </row>
    <row r="644" spans="2:54" x14ac:dyDescent="0.25">
      <c r="B644" s="14">
        <v>2026</v>
      </c>
      <c r="C644" s="14">
        <v>479</v>
      </c>
      <c r="D644" s="15"/>
      <c r="F644" s="15" t="s">
        <v>58</v>
      </c>
      <c r="G644" s="14" t="e">
        <f>+VLOOKUP(M644,#REF!,5,FALSE)</f>
        <v>#REF!</v>
      </c>
      <c r="H644" s="14" t="e">
        <f>+VLOOKUP(M644,#REF!,7,FALSE)</f>
        <v>#REF!</v>
      </c>
      <c r="M644" s="15" t="str">
        <f t="shared" ref="M644:M707" si="339">+CONCATENATE(B644,R644,Q644,N644)</f>
        <v>2026EG 2026GGEENSAMBLAJE DE MATERIAL ELECTORAL PARA SUFRAGIO, CODIFICACIÓN, ROTULADO Y EMBALAJE DE EQUIPOS INFORMÁTICOS ELECTORALES</v>
      </c>
      <c r="N644" s="15" t="s">
        <v>480</v>
      </c>
      <c r="Q644" s="16" t="s">
        <v>8</v>
      </c>
      <c r="R644" s="16" t="s">
        <v>60</v>
      </c>
      <c r="T644" s="14" t="str">
        <f t="shared" si="337"/>
        <v>2.3</v>
      </c>
      <c r="U644" s="17" t="s">
        <v>62</v>
      </c>
      <c r="V644" s="15" t="s">
        <v>499</v>
      </c>
      <c r="X644" s="14" t="s">
        <v>65</v>
      </c>
      <c r="Y644" s="18">
        <v>2</v>
      </c>
      <c r="Z644" s="19">
        <v>4500</v>
      </c>
      <c r="AA644" s="16"/>
      <c r="AB644" s="16"/>
      <c r="AC644" s="16">
        <v>30</v>
      </c>
      <c r="AD644" s="16"/>
      <c r="AE644" s="23"/>
      <c r="AF644" s="23"/>
      <c r="AG644" s="23"/>
      <c r="AH644" s="23"/>
      <c r="AI644" s="23"/>
      <c r="AJ644" s="23"/>
      <c r="AK644" s="23"/>
      <c r="AL644" s="23"/>
      <c r="AM644" s="19">
        <f t="shared" si="338"/>
        <v>9000</v>
      </c>
      <c r="AN644" s="26" t="s">
        <v>437</v>
      </c>
      <c r="AO644" s="50">
        <f t="shared" si="325"/>
        <v>0</v>
      </c>
      <c r="AP644" s="50">
        <f t="shared" si="326"/>
        <v>0</v>
      </c>
      <c r="AQ644" s="50">
        <f t="shared" si="327"/>
        <v>9000</v>
      </c>
      <c r="AR644" s="50">
        <f t="shared" si="328"/>
        <v>0</v>
      </c>
      <c r="AS644" s="50">
        <f t="shared" si="329"/>
        <v>0</v>
      </c>
      <c r="AT644" s="50">
        <f t="shared" si="330"/>
        <v>0</v>
      </c>
      <c r="AU644" s="50">
        <f t="shared" si="331"/>
        <v>0</v>
      </c>
      <c r="AV644" s="50">
        <f t="shared" si="332"/>
        <v>0</v>
      </c>
      <c r="AW644" s="50">
        <f t="shared" si="333"/>
        <v>0</v>
      </c>
      <c r="AX644" s="50">
        <f t="shared" si="334"/>
        <v>0</v>
      </c>
      <c r="AY644" s="50">
        <f t="shared" si="335"/>
        <v>0</v>
      </c>
      <c r="AZ644" s="50">
        <f t="shared" si="336"/>
        <v>0</v>
      </c>
      <c r="BA644" s="50">
        <f t="shared" ref="BA644:BA707" si="340">+ROUNDUP(SUM(AO644:AZ644),0)</f>
        <v>9000</v>
      </c>
      <c r="BB644" s="50">
        <f t="shared" ref="BB644:BB707" si="341">+AM644-BA644</f>
        <v>0</v>
      </c>
    </row>
    <row r="645" spans="2:54" x14ac:dyDescent="0.25">
      <c r="B645" s="14">
        <v>2026</v>
      </c>
      <c r="C645" s="14">
        <v>479</v>
      </c>
      <c r="D645" s="15"/>
      <c r="F645" s="15" t="s">
        <v>58</v>
      </c>
      <c r="G645" s="14" t="e">
        <f>+VLOOKUP(M645,#REF!,5,FALSE)</f>
        <v>#REF!</v>
      </c>
      <c r="H645" s="14" t="e">
        <f>+VLOOKUP(M645,#REF!,7,FALSE)</f>
        <v>#REF!</v>
      </c>
      <c r="M645" s="15" t="str">
        <f t="shared" si="339"/>
        <v>2026EG 2026GGEREPLIEGUE DE MATERIALES ELECTORALES Y EQUIPOS INFORMÁTICOS ELECTORALES Y DE CAPACITACIÓN</v>
      </c>
      <c r="N645" s="15" t="s">
        <v>227</v>
      </c>
      <c r="Q645" s="16" t="s">
        <v>8</v>
      </c>
      <c r="R645" s="16" t="s">
        <v>60</v>
      </c>
      <c r="T645" s="14" t="str">
        <f t="shared" si="337"/>
        <v>2.3</v>
      </c>
      <c r="U645" s="17" t="s">
        <v>62</v>
      </c>
      <c r="V645" s="15" t="s">
        <v>499</v>
      </c>
      <c r="X645" s="14" t="s">
        <v>65</v>
      </c>
      <c r="Y645" s="18">
        <v>2</v>
      </c>
      <c r="Z645" s="19">
        <v>4500</v>
      </c>
      <c r="AA645" s="16"/>
      <c r="AB645" s="16"/>
      <c r="AC645" s="16"/>
      <c r="AD645" s="16">
        <v>30</v>
      </c>
      <c r="AE645" s="23"/>
      <c r="AF645" s="23"/>
      <c r="AG645" s="23"/>
      <c r="AH645" s="23"/>
      <c r="AI645" s="23"/>
      <c r="AJ645" s="23"/>
      <c r="AK645" s="23"/>
      <c r="AL645" s="23"/>
      <c r="AM645" s="19">
        <f t="shared" si="338"/>
        <v>9000</v>
      </c>
      <c r="AN645" s="26" t="s">
        <v>437</v>
      </c>
      <c r="AO645" s="50">
        <f t="shared" si="325"/>
        <v>0</v>
      </c>
      <c r="AP645" s="50">
        <f t="shared" si="326"/>
        <v>0</v>
      </c>
      <c r="AQ645" s="50">
        <f t="shared" si="327"/>
        <v>0</v>
      </c>
      <c r="AR645" s="50">
        <f t="shared" si="328"/>
        <v>9000</v>
      </c>
      <c r="AS645" s="50">
        <f t="shared" si="329"/>
        <v>0</v>
      </c>
      <c r="AT645" s="50">
        <f t="shared" si="330"/>
        <v>0</v>
      </c>
      <c r="AU645" s="50">
        <f t="shared" si="331"/>
        <v>0</v>
      </c>
      <c r="AV645" s="50">
        <f t="shared" si="332"/>
        <v>0</v>
      </c>
      <c r="AW645" s="50">
        <f t="shared" si="333"/>
        <v>0</v>
      </c>
      <c r="AX645" s="50">
        <f t="shared" si="334"/>
        <v>0</v>
      </c>
      <c r="AY645" s="50">
        <f t="shared" si="335"/>
        <v>0</v>
      </c>
      <c r="AZ645" s="50">
        <f t="shared" si="336"/>
        <v>0</v>
      </c>
      <c r="BA645" s="50">
        <f t="shared" si="340"/>
        <v>9000</v>
      </c>
      <c r="BB645" s="50">
        <f t="shared" si="341"/>
        <v>0</v>
      </c>
    </row>
    <row r="646" spans="2:54" x14ac:dyDescent="0.25">
      <c r="B646" s="14">
        <v>2026</v>
      </c>
      <c r="C646" s="14">
        <v>479</v>
      </c>
      <c r="D646" s="15"/>
      <c r="F646" s="15" t="s">
        <v>58</v>
      </c>
      <c r="G646" s="14" t="e">
        <f>+VLOOKUP(M646,#REF!,5,FALSE)</f>
        <v>#REF!</v>
      </c>
      <c r="H646" s="14" t="e">
        <f>+VLOOKUP(M646,#REF!,7,FALSE)</f>
        <v>#REF!</v>
      </c>
      <c r="M646" s="15" t="str">
        <f t="shared" si="339"/>
        <v>2026EG 2026GGEENSAMBLAJE DE MATERIAL ELECTORAL DE CAPACITACIÓN, CODIFICACIÓN, ROTULADO Y EMBALAJE DE EQUIPOS INFORMÁTICOS ELECTORALES</v>
      </c>
      <c r="N646" s="15" t="s">
        <v>232</v>
      </c>
      <c r="Q646" s="16" t="s">
        <v>8</v>
      </c>
      <c r="R646" s="16" t="s">
        <v>60</v>
      </c>
      <c r="T646" s="14" t="str">
        <f t="shared" si="337"/>
        <v>2.3</v>
      </c>
      <c r="U646" s="17" t="s">
        <v>62</v>
      </c>
      <c r="V646" s="15" t="s">
        <v>541</v>
      </c>
      <c r="X646" s="14" t="s">
        <v>65</v>
      </c>
      <c r="Y646" s="18">
        <v>2</v>
      </c>
      <c r="Z646" s="19">
        <v>2800</v>
      </c>
      <c r="AA646" s="16">
        <v>30</v>
      </c>
      <c r="AB646" s="16">
        <v>30</v>
      </c>
      <c r="AC646" s="16"/>
      <c r="AD646" s="16"/>
      <c r="AE646" s="23"/>
      <c r="AF646" s="23"/>
      <c r="AG646" s="23"/>
      <c r="AH646" s="23"/>
      <c r="AI646" s="23"/>
      <c r="AJ646" s="23"/>
      <c r="AK646" s="23"/>
      <c r="AL646" s="23"/>
      <c r="AM646" s="19">
        <f t="shared" si="338"/>
        <v>11200</v>
      </c>
      <c r="AN646" s="26" t="s">
        <v>437</v>
      </c>
      <c r="AO646" s="50">
        <f t="shared" si="325"/>
        <v>5600</v>
      </c>
      <c r="AP646" s="50">
        <f t="shared" si="326"/>
        <v>5600</v>
      </c>
      <c r="AQ646" s="50">
        <f t="shared" si="327"/>
        <v>0</v>
      </c>
      <c r="AR646" s="50">
        <f t="shared" si="328"/>
        <v>0</v>
      </c>
      <c r="AS646" s="50">
        <f t="shared" si="329"/>
        <v>0</v>
      </c>
      <c r="AT646" s="50">
        <f t="shared" si="330"/>
        <v>0</v>
      </c>
      <c r="AU646" s="50">
        <f t="shared" si="331"/>
        <v>0</v>
      </c>
      <c r="AV646" s="50">
        <f t="shared" si="332"/>
        <v>0</v>
      </c>
      <c r="AW646" s="50">
        <f t="shared" si="333"/>
        <v>0</v>
      </c>
      <c r="AX646" s="50">
        <f t="shared" si="334"/>
        <v>0</v>
      </c>
      <c r="AY646" s="50">
        <f t="shared" si="335"/>
        <v>0</v>
      </c>
      <c r="AZ646" s="50">
        <f t="shared" si="336"/>
        <v>0</v>
      </c>
      <c r="BA646" s="50">
        <f t="shared" si="340"/>
        <v>11200</v>
      </c>
      <c r="BB646" s="50">
        <f t="shared" si="341"/>
        <v>0</v>
      </c>
    </row>
    <row r="647" spans="2:54" x14ac:dyDescent="0.25">
      <c r="B647" s="14">
        <v>2026</v>
      </c>
      <c r="C647" s="14">
        <v>479</v>
      </c>
      <c r="D647" s="15"/>
      <c r="F647" s="15" t="s">
        <v>58</v>
      </c>
      <c r="G647" s="14" t="e">
        <f>+VLOOKUP(M647,#REF!,5,FALSE)</f>
        <v>#REF!</v>
      </c>
      <c r="H647" s="14" t="e">
        <f>+VLOOKUP(M647,#REF!,7,FALSE)</f>
        <v>#REF!</v>
      </c>
      <c r="M647" s="15" t="str">
        <f t="shared" si="339"/>
        <v>2026EG 2026GGEENSAMBLAJE DE MATERIAL ELECTORAL PARA SUFRAGIO, CODIFICACIÓN, ROTULADO Y EMBALAJE DE EQUIPOS INFORMÁTICOS ELECTORALES</v>
      </c>
      <c r="N647" s="15" t="s">
        <v>480</v>
      </c>
      <c r="Q647" s="16" t="s">
        <v>8</v>
      </c>
      <c r="R647" s="16" t="s">
        <v>60</v>
      </c>
      <c r="T647" s="14" t="str">
        <f t="shared" si="337"/>
        <v>2.3</v>
      </c>
      <c r="U647" s="17" t="s">
        <v>62</v>
      </c>
      <c r="V647" s="15" t="s">
        <v>541</v>
      </c>
      <c r="X647" s="14" t="s">
        <v>65</v>
      </c>
      <c r="Y647" s="18">
        <v>2</v>
      </c>
      <c r="Z647" s="19">
        <v>2800</v>
      </c>
      <c r="AA647" s="16"/>
      <c r="AB647" s="16"/>
      <c r="AC647" s="16">
        <v>30</v>
      </c>
      <c r="AD647" s="16"/>
      <c r="AE647" s="23"/>
      <c r="AF647" s="23"/>
      <c r="AG647" s="23"/>
      <c r="AH647" s="23"/>
      <c r="AI647" s="23"/>
      <c r="AJ647" s="23"/>
      <c r="AK647" s="23"/>
      <c r="AL647" s="23"/>
      <c r="AM647" s="19">
        <f t="shared" si="338"/>
        <v>5600</v>
      </c>
      <c r="AN647" s="26" t="s">
        <v>437</v>
      </c>
      <c r="AO647" s="50">
        <f t="shared" si="325"/>
        <v>0</v>
      </c>
      <c r="AP647" s="50">
        <f t="shared" si="326"/>
        <v>0</v>
      </c>
      <c r="AQ647" s="50">
        <f t="shared" si="327"/>
        <v>5600</v>
      </c>
      <c r="AR647" s="50">
        <f t="shared" si="328"/>
        <v>0</v>
      </c>
      <c r="AS647" s="50">
        <f t="shared" si="329"/>
        <v>0</v>
      </c>
      <c r="AT647" s="50">
        <f t="shared" si="330"/>
        <v>0</v>
      </c>
      <c r="AU647" s="50">
        <f t="shared" si="331"/>
        <v>0</v>
      </c>
      <c r="AV647" s="50">
        <f t="shared" si="332"/>
        <v>0</v>
      </c>
      <c r="AW647" s="50">
        <f t="shared" si="333"/>
        <v>0</v>
      </c>
      <c r="AX647" s="50">
        <f t="shared" si="334"/>
        <v>0</v>
      </c>
      <c r="AY647" s="50">
        <f t="shared" si="335"/>
        <v>0</v>
      </c>
      <c r="AZ647" s="50">
        <f t="shared" si="336"/>
        <v>0</v>
      </c>
      <c r="BA647" s="50">
        <f t="shared" si="340"/>
        <v>5600</v>
      </c>
      <c r="BB647" s="50">
        <f t="shared" si="341"/>
        <v>0</v>
      </c>
    </row>
    <row r="648" spans="2:54" x14ac:dyDescent="0.25">
      <c r="B648" s="14">
        <v>2026</v>
      </c>
      <c r="C648" s="14">
        <v>479</v>
      </c>
      <c r="D648" s="15"/>
      <c r="F648" s="15" t="s">
        <v>58</v>
      </c>
      <c r="G648" s="14" t="e">
        <f>+VLOOKUP(M648,#REF!,5,FALSE)</f>
        <v>#REF!</v>
      </c>
      <c r="H648" s="14" t="e">
        <f>+VLOOKUP(M648,#REF!,7,FALSE)</f>
        <v>#REF!</v>
      </c>
      <c r="M648" s="15" t="str">
        <f t="shared" si="339"/>
        <v>2026EG 2026GGEREPLIEGUE DE MATERIALES ELECTORALES Y EQUIPOS INFORMÁTICOS ELECTORALES Y DE CAPACITACIÓN</v>
      </c>
      <c r="N648" s="15" t="s">
        <v>227</v>
      </c>
      <c r="Q648" s="16" t="s">
        <v>8</v>
      </c>
      <c r="R648" s="16" t="s">
        <v>60</v>
      </c>
      <c r="T648" s="14" t="str">
        <f t="shared" si="337"/>
        <v>2.3</v>
      </c>
      <c r="U648" s="17" t="s">
        <v>62</v>
      </c>
      <c r="V648" s="15" t="s">
        <v>541</v>
      </c>
      <c r="X648" s="14" t="s">
        <v>65</v>
      </c>
      <c r="Y648" s="18">
        <v>2</v>
      </c>
      <c r="Z648" s="19">
        <v>2800</v>
      </c>
      <c r="AA648" s="16"/>
      <c r="AB648" s="16"/>
      <c r="AC648" s="16"/>
      <c r="AD648" s="16">
        <v>30</v>
      </c>
      <c r="AE648" s="23"/>
      <c r="AF648" s="23"/>
      <c r="AG648" s="23"/>
      <c r="AH648" s="23"/>
      <c r="AI648" s="23"/>
      <c r="AJ648" s="23"/>
      <c r="AK648" s="23"/>
      <c r="AL648" s="23"/>
      <c r="AM648" s="19">
        <f t="shared" si="338"/>
        <v>5600</v>
      </c>
      <c r="AN648" s="26" t="s">
        <v>437</v>
      </c>
      <c r="AO648" s="50">
        <f t="shared" si="325"/>
        <v>0</v>
      </c>
      <c r="AP648" s="50">
        <f t="shared" si="326"/>
        <v>0</v>
      </c>
      <c r="AQ648" s="50">
        <f t="shared" si="327"/>
        <v>0</v>
      </c>
      <c r="AR648" s="50">
        <f t="shared" si="328"/>
        <v>5600</v>
      </c>
      <c r="AS648" s="50">
        <f t="shared" si="329"/>
        <v>0</v>
      </c>
      <c r="AT648" s="50">
        <f t="shared" si="330"/>
        <v>0</v>
      </c>
      <c r="AU648" s="50">
        <f t="shared" si="331"/>
        <v>0</v>
      </c>
      <c r="AV648" s="50">
        <f t="shared" si="332"/>
        <v>0</v>
      </c>
      <c r="AW648" s="50">
        <f t="shared" si="333"/>
        <v>0</v>
      </c>
      <c r="AX648" s="50">
        <f t="shared" si="334"/>
        <v>0</v>
      </c>
      <c r="AY648" s="50">
        <f t="shared" si="335"/>
        <v>0</v>
      </c>
      <c r="AZ648" s="50">
        <f t="shared" si="336"/>
        <v>0</v>
      </c>
      <c r="BA648" s="50">
        <f t="shared" si="340"/>
        <v>5600</v>
      </c>
      <c r="BB648" s="50">
        <f t="shared" si="341"/>
        <v>0</v>
      </c>
    </row>
    <row r="649" spans="2:54" x14ac:dyDescent="0.25">
      <c r="B649" s="14">
        <v>2026</v>
      </c>
      <c r="C649" s="14">
        <v>479</v>
      </c>
      <c r="D649" s="15"/>
      <c r="F649" s="15" t="s">
        <v>58</v>
      </c>
      <c r="G649" s="14" t="e">
        <f>+VLOOKUP(M649,#REF!,5,FALSE)</f>
        <v>#REF!</v>
      </c>
      <c r="H649" s="14" t="e">
        <f>+VLOOKUP(M649,#REF!,7,FALSE)</f>
        <v>#REF!</v>
      </c>
      <c r="M649" s="15" t="str">
        <f t="shared" si="339"/>
        <v>2026EG 2026GGEENSAMBLAJE DE MATERIAL ELECTORAL DE CAPACITACIÓN, CODIFICACIÓN, ROTULADO Y EMBALAJE DE EQUIPOS INFORMÁTICOS ELECTORALES</v>
      </c>
      <c r="N649" s="15" t="s">
        <v>232</v>
      </c>
      <c r="Q649" s="16" t="s">
        <v>8</v>
      </c>
      <c r="R649" s="16" t="s">
        <v>60</v>
      </c>
      <c r="T649" s="14" t="str">
        <f t="shared" si="337"/>
        <v>2.3</v>
      </c>
      <c r="U649" s="17" t="s">
        <v>62</v>
      </c>
      <c r="V649" s="15" t="s">
        <v>531</v>
      </c>
      <c r="X649" s="14" t="s">
        <v>65</v>
      </c>
      <c r="Y649" s="18">
        <v>292</v>
      </c>
      <c r="Z649" s="19">
        <v>2100</v>
      </c>
      <c r="AA649" s="16">
        <v>30</v>
      </c>
      <c r="AB649" s="16"/>
      <c r="AC649" s="16"/>
      <c r="AD649" s="16"/>
      <c r="AE649" s="23"/>
      <c r="AF649" s="23"/>
      <c r="AG649" s="23"/>
      <c r="AH649" s="23"/>
      <c r="AI649" s="23"/>
      <c r="AJ649" s="23"/>
      <c r="AK649" s="23"/>
      <c r="AL649" s="23"/>
      <c r="AM649" s="19">
        <f t="shared" si="338"/>
        <v>613200</v>
      </c>
      <c r="AN649" s="26" t="s">
        <v>437</v>
      </c>
      <c r="AO649" s="50">
        <f t="shared" si="325"/>
        <v>613200</v>
      </c>
      <c r="AP649" s="50">
        <f t="shared" si="326"/>
        <v>0</v>
      </c>
      <c r="AQ649" s="50">
        <f t="shared" si="327"/>
        <v>0</v>
      </c>
      <c r="AR649" s="50">
        <f t="shared" si="328"/>
        <v>0</v>
      </c>
      <c r="AS649" s="50">
        <f t="shared" si="329"/>
        <v>0</v>
      </c>
      <c r="AT649" s="50">
        <f t="shared" si="330"/>
        <v>0</v>
      </c>
      <c r="AU649" s="50">
        <f t="shared" si="331"/>
        <v>0</v>
      </c>
      <c r="AV649" s="50">
        <f t="shared" si="332"/>
        <v>0</v>
      </c>
      <c r="AW649" s="50">
        <f t="shared" si="333"/>
        <v>0</v>
      </c>
      <c r="AX649" s="50">
        <f t="shared" si="334"/>
        <v>0</v>
      </c>
      <c r="AY649" s="50">
        <f t="shared" si="335"/>
        <v>0</v>
      </c>
      <c r="AZ649" s="50">
        <f t="shared" si="336"/>
        <v>0</v>
      </c>
      <c r="BA649" s="50">
        <f t="shared" si="340"/>
        <v>613200</v>
      </c>
      <c r="BB649" s="50">
        <f t="shared" si="341"/>
        <v>0</v>
      </c>
    </row>
    <row r="650" spans="2:54" x14ac:dyDescent="0.25">
      <c r="B650" s="14">
        <v>2026</v>
      </c>
      <c r="C650" s="14">
        <v>479</v>
      </c>
      <c r="D650" s="15"/>
      <c r="F650" s="15" t="s">
        <v>58</v>
      </c>
      <c r="G650" s="14" t="e">
        <f>+VLOOKUP(M650,#REF!,5,FALSE)</f>
        <v>#REF!</v>
      </c>
      <c r="H650" s="14" t="e">
        <f>+VLOOKUP(M650,#REF!,7,FALSE)</f>
        <v>#REF!</v>
      </c>
      <c r="M650" s="15" t="str">
        <f t="shared" si="339"/>
        <v>2026EG 2026GGEENSAMBLAJE DE MATERIAL ELECTORAL DE CAPACITACIÓN, CODIFICACIÓN, ROTULADO Y EMBALAJE DE EQUIPOS INFORMÁTICOS ELECTORALES</v>
      </c>
      <c r="N650" s="15" t="s">
        <v>232</v>
      </c>
      <c r="Q650" s="16" t="s">
        <v>8</v>
      </c>
      <c r="R650" s="16" t="s">
        <v>60</v>
      </c>
      <c r="T650" s="14" t="str">
        <f t="shared" si="337"/>
        <v>2.3</v>
      </c>
      <c r="U650" s="17" t="s">
        <v>62</v>
      </c>
      <c r="V650" s="15" t="s">
        <v>531</v>
      </c>
      <c r="X650" s="14" t="s">
        <v>65</v>
      </c>
      <c r="Y650" s="18">
        <v>450</v>
      </c>
      <c r="Z650" s="19">
        <v>2100</v>
      </c>
      <c r="AA650" s="16"/>
      <c r="AB650" s="16">
        <v>30</v>
      </c>
      <c r="AC650" s="16"/>
      <c r="AD650" s="16"/>
      <c r="AE650" s="23"/>
      <c r="AF650" s="23"/>
      <c r="AG650" s="23"/>
      <c r="AH650" s="23"/>
      <c r="AI650" s="23"/>
      <c r="AJ650" s="23"/>
      <c r="AK650" s="23"/>
      <c r="AL650" s="23"/>
      <c r="AM650" s="19">
        <f t="shared" si="338"/>
        <v>945000</v>
      </c>
      <c r="AN650" s="26" t="s">
        <v>437</v>
      </c>
      <c r="AO650" s="50">
        <f t="shared" si="325"/>
        <v>0</v>
      </c>
      <c r="AP650" s="50">
        <f t="shared" si="326"/>
        <v>945000</v>
      </c>
      <c r="AQ650" s="50">
        <f t="shared" si="327"/>
        <v>0</v>
      </c>
      <c r="AR650" s="50">
        <f t="shared" si="328"/>
        <v>0</v>
      </c>
      <c r="AS650" s="50">
        <f t="shared" si="329"/>
        <v>0</v>
      </c>
      <c r="AT650" s="50">
        <f t="shared" si="330"/>
        <v>0</v>
      </c>
      <c r="AU650" s="50">
        <f t="shared" si="331"/>
        <v>0</v>
      </c>
      <c r="AV650" s="50">
        <f t="shared" si="332"/>
        <v>0</v>
      </c>
      <c r="AW650" s="50">
        <f t="shared" si="333"/>
        <v>0</v>
      </c>
      <c r="AX650" s="50">
        <f t="shared" si="334"/>
        <v>0</v>
      </c>
      <c r="AY650" s="50">
        <f t="shared" si="335"/>
        <v>0</v>
      </c>
      <c r="AZ650" s="50">
        <f t="shared" si="336"/>
        <v>0</v>
      </c>
      <c r="BA650" s="50">
        <f t="shared" si="340"/>
        <v>945000</v>
      </c>
      <c r="BB650" s="50">
        <f t="shared" si="341"/>
        <v>0</v>
      </c>
    </row>
    <row r="651" spans="2:54" x14ac:dyDescent="0.25">
      <c r="B651" s="14">
        <v>2026</v>
      </c>
      <c r="C651" s="14">
        <v>479</v>
      </c>
      <c r="D651" s="15"/>
      <c r="F651" s="15" t="s">
        <v>58</v>
      </c>
      <c r="G651" s="14" t="e">
        <f>+VLOOKUP(M651,#REF!,5,FALSE)</f>
        <v>#REF!</v>
      </c>
      <c r="H651" s="14" t="e">
        <f>+VLOOKUP(M651,#REF!,7,FALSE)</f>
        <v>#REF!</v>
      </c>
      <c r="M651" s="15" t="str">
        <f t="shared" si="339"/>
        <v>2026EG 2026GGEENSAMBLAJE DE MATERIAL ELECTORAL PARA SUFRAGIO, CODIFICACIÓN, ROTULADO Y EMBALAJE DE EQUIPOS INFORMÁTICOS ELECTORALES</v>
      </c>
      <c r="N651" s="15" t="s">
        <v>480</v>
      </c>
      <c r="Q651" s="16" t="s">
        <v>8</v>
      </c>
      <c r="R651" s="16" t="s">
        <v>60</v>
      </c>
      <c r="T651" s="14" t="str">
        <f t="shared" si="337"/>
        <v>2.3</v>
      </c>
      <c r="U651" s="17" t="s">
        <v>62</v>
      </c>
      <c r="V651" s="15" t="s">
        <v>531</v>
      </c>
      <c r="X651" s="14" t="s">
        <v>65</v>
      </c>
      <c r="Y651" s="18">
        <v>450</v>
      </c>
      <c r="Z651" s="19">
        <v>2100</v>
      </c>
      <c r="AA651" s="16"/>
      <c r="AB651" s="16"/>
      <c r="AC651" s="16">
        <v>30</v>
      </c>
      <c r="AD651" s="16"/>
      <c r="AE651" s="23"/>
      <c r="AF651" s="23"/>
      <c r="AG651" s="23"/>
      <c r="AH651" s="23"/>
      <c r="AI651" s="23"/>
      <c r="AJ651" s="23"/>
      <c r="AK651" s="23"/>
      <c r="AL651" s="23"/>
      <c r="AM651" s="19">
        <f t="shared" si="338"/>
        <v>945000</v>
      </c>
      <c r="AN651" s="26" t="s">
        <v>437</v>
      </c>
      <c r="AO651" s="50">
        <f t="shared" ref="AO651:AO714" si="342">+$Z651*AA651/30*$Y651</f>
        <v>0</v>
      </c>
      <c r="AP651" s="50">
        <f t="shared" ref="AP651:AP714" si="343">+$Z651*AB651/30*$Y651</f>
        <v>0</v>
      </c>
      <c r="AQ651" s="50">
        <f t="shared" ref="AQ651:AQ714" si="344">+$Z651*AC651/30*$Y651</f>
        <v>945000</v>
      </c>
      <c r="AR651" s="50">
        <f t="shared" ref="AR651:AR714" si="345">+$Z651*AD651/30*$Y651</f>
        <v>0</v>
      </c>
      <c r="AS651" s="50">
        <f t="shared" ref="AS651:AS714" si="346">+$Z651*AE651/30*$Y651</f>
        <v>0</v>
      </c>
      <c r="AT651" s="50">
        <f t="shared" ref="AT651:AT714" si="347">+$Z651*AF651/30*$Y651</f>
        <v>0</v>
      </c>
      <c r="AU651" s="50">
        <f t="shared" ref="AU651:AU714" si="348">+$Z651*AG651/30*$Y651</f>
        <v>0</v>
      </c>
      <c r="AV651" s="50">
        <f t="shared" ref="AV651:AV714" si="349">+$Z651*AH651/30*$Y651</f>
        <v>0</v>
      </c>
      <c r="AW651" s="50">
        <f t="shared" ref="AW651:AW714" si="350">+$Z651*AI651/30*$Y651</f>
        <v>0</v>
      </c>
      <c r="AX651" s="50">
        <f t="shared" ref="AX651:AX714" si="351">+$Z651*AJ651/30*$Y651</f>
        <v>0</v>
      </c>
      <c r="AY651" s="50">
        <f t="shared" ref="AY651:AY714" si="352">+$Z651*AK651/30*$Y651</f>
        <v>0</v>
      </c>
      <c r="AZ651" s="50">
        <f t="shared" ref="AZ651:AZ714" si="353">+$Z651*AL651/30*$Y651</f>
        <v>0</v>
      </c>
      <c r="BA651" s="50">
        <f t="shared" si="340"/>
        <v>945000</v>
      </c>
      <c r="BB651" s="50">
        <f t="shared" si="341"/>
        <v>0</v>
      </c>
    </row>
    <row r="652" spans="2:54" x14ac:dyDescent="0.25">
      <c r="B652" s="14">
        <v>2026</v>
      </c>
      <c r="C652" s="14">
        <v>479</v>
      </c>
      <c r="D652" s="15"/>
      <c r="F652" s="15" t="s">
        <v>58</v>
      </c>
      <c r="G652" s="14" t="e">
        <f>+VLOOKUP(M652,#REF!,5,FALSE)</f>
        <v>#REF!</v>
      </c>
      <c r="H652" s="14" t="e">
        <f>+VLOOKUP(M652,#REF!,7,FALSE)</f>
        <v>#REF!</v>
      </c>
      <c r="M652" s="15" t="str">
        <f t="shared" si="339"/>
        <v>2026EG 2026GGEREPLIEGUE DE MATERIALES ELECTORALES Y EQUIPOS INFORMÁTICOS ELECTORALES Y DE CAPACITACIÓN</v>
      </c>
      <c r="N652" s="15" t="s">
        <v>227</v>
      </c>
      <c r="Q652" s="16" t="s">
        <v>8</v>
      </c>
      <c r="R652" s="16" t="s">
        <v>60</v>
      </c>
      <c r="T652" s="14" t="str">
        <f t="shared" ref="T652:T715" si="354">+MID(U652,1,3)</f>
        <v>2.3</v>
      </c>
      <c r="U652" s="17" t="s">
        <v>62</v>
      </c>
      <c r="V652" s="15" t="s">
        <v>531</v>
      </c>
      <c r="X652" s="14" t="s">
        <v>65</v>
      </c>
      <c r="Y652" s="18">
        <v>450</v>
      </c>
      <c r="Z652" s="19">
        <v>2100</v>
      </c>
      <c r="AA652" s="16"/>
      <c r="AB652" s="16"/>
      <c r="AC652" s="16"/>
      <c r="AD652" s="16">
        <v>30</v>
      </c>
      <c r="AE652" s="23"/>
      <c r="AF652" s="23"/>
      <c r="AG652" s="23"/>
      <c r="AH652" s="23"/>
      <c r="AI652" s="23"/>
      <c r="AJ652" s="23"/>
      <c r="AK652" s="23"/>
      <c r="AL652" s="23"/>
      <c r="AM652" s="19">
        <f t="shared" si="338"/>
        <v>945000</v>
      </c>
      <c r="AN652" s="26" t="s">
        <v>437</v>
      </c>
      <c r="AO652" s="50">
        <f t="shared" si="342"/>
        <v>0</v>
      </c>
      <c r="AP652" s="50">
        <f t="shared" si="343"/>
        <v>0</v>
      </c>
      <c r="AQ652" s="50">
        <f t="shared" si="344"/>
        <v>0</v>
      </c>
      <c r="AR652" s="50">
        <f t="shared" si="345"/>
        <v>945000</v>
      </c>
      <c r="AS652" s="50">
        <f t="shared" si="346"/>
        <v>0</v>
      </c>
      <c r="AT652" s="50">
        <f t="shared" si="347"/>
        <v>0</v>
      </c>
      <c r="AU652" s="50">
        <f t="shared" si="348"/>
        <v>0</v>
      </c>
      <c r="AV652" s="50">
        <f t="shared" si="349"/>
        <v>0</v>
      </c>
      <c r="AW652" s="50">
        <f t="shared" si="350"/>
        <v>0</v>
      </c>
      <c r="AX652" s="50">
        <f t="shared" si="351"/>
        <v>0</v>
      </c>
      <c r="AY652" s="50">
        <f t="shared" si="352"/>
        <v>0</v>
      </c>
      <c r="AZ652" s="50">
        <f t="shared" si="353"/>
        <v>0</v>
      </c>
      <c r="BA652" s="50">
        <f t="shared" si="340"/>
        <v>945000</v>
      </c>
      <c r="BB652" s="50">
        <f t="shared" si="341"/>
        <v>0</v>
      </c>
    </row>
    <row r="653" spans="2:54" x14ac:dyDescent="0.25">
      <c r="B653" s="14">
        <v>2026</v>
      </c>
      <c r="C653" s="14">
        <v>479</v>
      </c>
      <c r="D653" s="15"/>
      <c r="F653" s="15" t="s">
        <v>58</v>
      </c>
      <c r="G653" s="14" t="e">
        <f>+VLOOKUP(M653,#REF!,5,FALSE)</f>
        <v>#REF!</v>
      </c>
      <c r="H653" s="14" t="e">
        <f>+VLOOKUP(M653,#REF!,7,FALSE)</f>
        <v>#REF!</v>
      </c>
      <c r="M653" s="15" t="str">
        <f t="shared" si="339"/>
        <v>2026EG 2026GGEENSAMBLAJE DE MATERIAL ELECTORAL PARA SUFRAGIO, CODIFICACIÓN, ROTULADO Y EMBALAJE DE EQUIPOS INFORMÁTICOS ELECTORALES</v>
      </c>
      <c r="N653" s="15" t="s">
        <v>480</v>
      </c>
      <c r="Q653" s="16" t="s">
        <v>8</v>
      </c>
      <c r="R653" s="16" t="s">
        <v>60</v>
      </c>
      <c r="T653" s="14" t="str">
        <f t="shared" si="354"/>
        <v>2.3</v>
      </c>
      <c r="U653" s="17" t="s">
        <v>62</v>
      </c>
      <c r="V653" s="15" t="s">
        <v>542</v>
      </c>
      <c r="X653" s="14" t="s">
        <v>65</v>
      </c>
      <c r="Y653" s="18">
        <v>1</v>
      </c>
      <c r="Z653" s="19">
        <v>6000</v>
      </c>
      <c r="AA653" s="16"/>
      <c r="AB653" s="16"/>
      <c r="AC653" s="16">
        <v>30</v>
      </c>
      <c r="AD653" s="16"/>
      <c r="AE653" s="23"/>
      <c r="AF653" s="23"/>
      <c r="AG653" s="23"/>
      <c r="AH653" s="23"/>
      <c r="AI653" s="23"/>
      <c r="AJ653" s="23"/>
      <c r="AK653" s="23"/>
      <c r="AL653" s="23"/>
      <c r="AM653" s="19">
        <f t="shared" ref="AM653:AM716" si="355">ROUNDUP(IFERROR(IF(OR(X653="LOCADOR",X653="VIATICOS",X653="CAJA CHICA"),IF(X653="LOCADOR",Y653*(Z653/30)*SUM(AA653:AL653),Y653*Z653*SUM(AA653:AL653)),Z653*SUM(AA653:AL653)),""),0)</f>
        <v>6000</v>
      </c>
      <c r="AN653" s="26" t="s">
        <v>437</v>
      </c>
      <c r="AO653" s="50">
        <f t="shared" si="342"/>
        <v>0</v>
      </c>
      <c r="AP653" s="50">
        <f t="shared" si="343"/>
        <v>0</v>
      </c>
      <c r="AQ653" s="50">
        <f t="shared" si="344"/>
        <v>6000</v>
      </c>
      <c r="AR653" s="50">
        <f t="shared" si="345"/>
        <v>0</v>
      </c>
      <c r="AS653" s="50">
        <f t="shared" si="346"/>
        <v>0</v>
      </c>
      <c r="AT653" s="50">
        <f t="shared" si="347"/>
        <v>0</v>
      </c>
      <c r="AU653" s="50">
        <f t="shared" si="348"/>
        <v>0</v>
      </c>
      <c r="AV653" s="50">
        <f t="shared" si="349"/>
        <v>0</v>
      </c>
      <c r="AW653" s="50">
        <f t="shared" si="350"/>
        <v>0</v>
      </c>
      <c r="AX653" s="50">
        <f t="shared" si="351"/>
        <v>0</v>
      </c>
      <c r="AY653" s="50">
        <f t="shared" si="352"/>
        <v>0</v>
      </c>
      <c r="AZ653" s="50">
        <f t="shared" si="353"/>
        <v>0</v>
      </c>
      <c r="BA653" s="50">
        <f t="shared" si="340"/>
        <v>6000</v>
      </c>
      <c r="BB653" s="50">
        <f t="shared" si="341"/>
        <v>0</v>
      </c>
    </row>
    <row r="654" spans="2:54" x14ac:dyDescent="0.25">
      <c r="B654" s="14">
        <v>2026</v>
      </c>
      <c r="C654" s="14">
        <v>479</v>
      </c>
      <c r="D654" s="15"/>
      <c r="F654" s="15" t="s">
        <v>58</v>
      </c>
      <c r="G654" s="14" t="e">
        <f>+VLOOKUP(M654,#REF!,5,FALSE)</f>
        <v>#REF!</v>
      </c>
      <c r="H654" s="14" t="e">
        <f>+VLOOKUP(M654,#REF!,7,FALSE)</f>
        <v>#REF!</v>
      </c>
      <c r="M654" s="15" t="str">
        <f t="shared" si="339"/>
        <v>2026EG 2026GGEEJECUCIÓN DE LA GESTIÓN ARCHIVÍSTICA DOCUMENTAL ELECTORAL</v>
      </c>
      <c r="N654" s="15" t="s">
        <v>237</v>
      </c>
      <c r="Q654" s="16" t="s">
        <v>8</v>
      </c>
      <c r="R654" s="16" t="s">
        <v>60</v>
      </c>
      <c r="T654" s="14" t="str">
        <f t="shared" si="354"/>
        <v>2.3</v>
      </c>
      <c r="U654" s="17" t="s">
        <v>62</v>
      </c>
      <c r="V654" s="15" t="s">
        <v>542</v>
      </c>
      <c r="X654" s="14" t="s">
        <v>65</v>
      </c>
      <c r="Y654" s="18">
        <v>2</v>
      </c>
      <c r="Z654" s="19">
        <v>6000</v>
      </c>
      <c r="AA654" s="16"/>
      <c r="AB654" s="16"/>
      <c r="AC654" s="16"/>
      <c r="AD654" s="16">
        <v>30</v>
      </c>
      <c r="AE654" s="23"/>
      <c r="AF654" s="23"/>
      <c r="AG654" s="23"/>
      <c r="AH654" s="23"/>
      <c r="AI654" s="23"/>
      <c r="AJ654" s="23"/>
      <c r="AK654" s="23"/>
      <c r="AL654" s="23"/>
      <c r="AM654" s="19">
        <f t="shared" si="355"/>
        <v>12000</v>
      </c>
      <c r="AN654" s="26" t="s">
        <v>437</v>
      </c>
      <c r="AO654" s="50">
        <f t="shared" si="342"/>
        <v>0</v>
      </c>
      <c r="AP654" s="50">
        <f t="shared" si="343"/>
        <v>0</v>
      </c>
      <c r="AQ654" s="50">
        <f t="shared" si="344"/>
        <v>0</v>
      </c>
      <c r="AR654" s="50">
        <f t="shared" si="345"/>
        <v>12000</v>
      </c>
      <c r="AS654" s="50">
        <f t="shared" si="346"/>
        <v>0</v>
      </c>
      <c r="AT654" s="50">
        <f t="shared" si="347"/>
        <v>0</v>
      </c>
      <c r="AU654" s="50">
        <f t="shared" si="348"/>
        <v>0</v>
      </c>
      <c r="AV654" s="50">
        <f t="shared" si="349"/>
        <v>0</v>
      </c>
      <c r="AW654" s="50">
        <f t="shared" si="350"/>
        <v>0</v>
      </c>
      <c r="AX654" s="50">
        <f t="shared" si="351"/>
        <v>0</v>
      </c>
      <c r="AY654" s="50">
        <f t="shared" si="352"/>
        <v>0</v>
      </c>
      <c r="AZ654" s="50">
        <f t="shared" si="353"/>
        <v>0</v>
      </c>
      <c r="BA654" s="50">
        <f t="shared" si="340"/>
        <v>12000</v>
      </c>
      <c r="BB654" s="50">
        <f t="shared" si="341"/>
        <v>0</v>
      </c>
    </row>
    <row r="655" spans="2:54" x14ac:dyDescent="0.25">
      <c r="B655" s="14">
        <v>2026</v>
      </c>
      <c r="C655" s="14">
        <v>479</v>
      </c>
      <c r="D655" s="15"/>
      <c r="F655" s="15" t="s">
        <v>58</v>
      </c>
      <c r="G655" s="14" t="e">
        <f>+VLOOKUP(M655,#REF!,5,FALSE)</f>
        <v>#REF!</v>
      </c>
      <c r="H655" s="14" t="e">
        <f>+VLOOKUP(M655,#REF!,7,FALSE)</f>
        <v>#REF!</v>
      </c>
      <c r="M655" s="15" t="str">
        <f t="shared" si="339"/>
        <v>2026EG 2026GGEEJECUCIÓN DE LA GESTIÓN ARCHIVÍSTICA DOCUMENTAL ELECTORAL</v>
      </c>
      <c r="N655" s="15" t="s">
        <v>237</v>
      </c>
      <c r="Q655" s="16" t="s">
        <v>8</v>
      </c>
      <c r="R655" s="16" t="s">
        <v>60</v>
      </c>
      <c r="T655" s="14" t="str">
        <f t="shared" si="354"/>
        <v>2.3</v>
      </c>
      <c r="U655" s="17" t="s">
        <v>62</v>
      </c>
      <c r="V655" s="15" t="s">
        <v>543</v>
      </c>
      <c r="X655" s="14" t="s">
        <v>65</v>
      </c>
      <c r="Y655" s="18">
        <v>20</v>
      </c>
      <c r="Z655" s="19">
        <v>3000</v>
      </c>
      <c r="AA655" s="16"/>
      <c r="AB655" s="16"/>
      <c r="AC655" s="16"/>
      <c r="AD655" s="16">
        <v>30</v>
      </c>
      <c r="AE655" s="23"/>
      <c r="AF655" s="23"/>
      <c r="AG655" s="23"/>
      <c r="AH655" s="23"/>
      <c r="AI655" s="23"/>
      <c r="AJ655" s="23"/>
      <c r="AK655" s="23"/>
      <c r="AL655" s="23"/>
      <c r="AM655" s="19">
        <f t="shared" si="355"/>
        <v>60000</v>
      </c>
      <c r="AN655" s="26" t="s">
        <v>437</v>
      </c>
      <c r="AO655" s="50">
        <f t="shared" si="342"/>
        <v>0</v>
      </c>
      <c r="AP655" s="50">
        <f t="shared" si="343"/>
        <v>0</v>
      </c>
      <c r="AQ655" s="50">
        <f t="shared" si="344"/>
        <v>0</v>
      </c>
      <c r="AR655" s="50">
        <f t="shared" si="345"/>
        <v>60000</v>
      </c>
      <c r="AS655" s="50">
        <f t="shared" si="346"/>
        <v>0</v>
      </c>
      <c r="AT655" s="50">
        <f t="shared" si="347"/>
        <v>0</v>
      </c>
      <c r="AU655" s="50">
        <f t="shared" si="348"/>
        <v>0</v>
      </c>
      <c r="AV655" s="50">
        <f t="shared" si="349"/>
        <v>0</v>
      </c>
      <c r="AW655" s="50">
        <f t="shared" si="350"/>
        <v>0</v>
      </c>
      <c r="AX655" s="50">
        <f t="shared" si="351"/>
        <v>0</v>
      </c>
      <c r="AY655" s="50">
        <f t="shared" si="352"/>
        <v>0</v>
      </c>
      <c r="AZ655" s="50">
        <f t="shared" si="353"/>
        <v>0</v>
      </c>
      <c r="BA655" s="50">
        <f t="shared" si="340"/>
        <v>60000</v>
      </c>
      <c r="BB655" s="50">
        <f t="shared" si="341"/>
        <v>0</v>
      </c>
    </row>
    <row r="656" spans="2:54" x14ac:dyDescent="0.25">
      <c r="B656" s="14">
        <v>2026</v>
      </c>
      <c r="C656" s="14">
        <v>479</v>
      </c>
      <c r="D656" s="15"/>
      <c r="F656" s="15" t="s">
        <v>58</v>
      </c>
      <c r="G656" s="14" t="e">
        <f>+VLOOKUP(M656,#REF!,5,FALSE)</f>
        <v>#REF!</v>
      </c>
      <c r="H656" s="14" t="e">
        <f>+VLOOKUP(M656,#REF!,7,FALSE)</f>
        <v>#REF!</v>
      </c>
      <c r="M656" s="15" t="str">
        <f t="shared" si="339"/>
        <v>2026EG 2026GGEEJECUCIÓN DE LA GESTIÓN ARCHIVÍSTICA DOCUMENTAL ELECTORAL</v>
      </c>
      <c r="N656" s="15" t="s">
        <v>237</v>
      </c>
      <c r="Q656" s="16" t="s">
        <v>8</v>
      </c>
      <c r="R656" s="16" t="s">
        <v>60</v>
      </c>
      <c r="T656" s="14" t="str">
        <f t="shared" si="354"/>
        <v>2.3</v>
      </c>
      <c r="U656" s="17" t="s">
        <v>62</v>
      </c>
      <c r="V656" s="15" t="s">
        <v>499</v>
      </c>
      <c r="X656" s="14" t="s">
        <v>65</v>
      </c>
      <c r="Y656" s="18">
        <v>4</v>
      </c>
      <c r="Z656" s="19">
        <v>4500</v>
      </c>
      <c r="AA656" s="16"/>
      <c r="AB656" s="16"/>
      <c r="AC656" s="16"/>
      <c r="AD656" s="16">
        <v>30</v>
      </c>
      <c r="AE656" s="23"/>
      <c r="AF656" s="23"/>
      <c r="AG656" s="23"/>
      <c r="AH656" s="23"/>
      <c r="AI656" s="23"/>
      <c r="AJ656" s="23"/>
      <c r="AK656" s="23"/>
      <c r="AL656" s="23"/>
      <c r="AM656" s="19">
        <f t="shared" si="355"/>
        <v>18000</v>
      </c>
      <c r="AN656" s="26" t="s">
        <v>437</v>
      </c>
      <c r="AO656" s="50">
        <f t="shared" si="342"/>
        <v>0</v>
      </c>
      <c r="AP656" s="50">
        <f t="shared" si="343"/>
        <v>0</v>
      </c>
      <c r="AQ656" s="50">
        <f t="shared" si="344"/>
        <v>0</v>
      </c>
      <c r="AR656" s="50">
        <f t="shared" si="345"/>
        <v>18000</v>
      </c>
      <c r="AS656" s="50">
        <f t="shared" si="346"/>
        <v>0</v>
      </c>
      <c r="AT656" s="50">
        <f t="shared" si="347"/>
        <v>0</v>
      </c>
      <c r="AU656" s="50">
        <f t="shared" si="348"/>
        <v>0</v>
      </c>
      <c r="AV656" s="50">
        <f t="shared" si="349"/>
        <v>0</v>
      </c>
      <c r="AW656" s="50">
        <f t="shared" si="350"/>
        <v>0</v>
      </c>
      <c r="AX656" s="50">
        <f t="shared" si="351"/>
        <v>0</v>
      </c>
      <c r="AY656" s="50">
        <f t="shared" si="352"/>
        <v>0</v>
      </c>
      <c r="AZ656" s="50">
        <f t="shared" si="353"/>
        <v>0</v>
      </c>
      <c r="BA656" s="50">
        <f t="shared" si="340"/>
        <v>18000</v>
      </c>
      <c r="BB656" s="50">
        <f t="shared" si="341"/>
        <v>0</v>
      </c>
    </row>
    <row r="657" spans="2:54" x14ac:dyDescent="0.25">
      <c r="B657" s="14">
        <v>2026</v>
      </c>
      <c r="C657" s="14">
        <v>479</v>
      </c>
      <c r="D657" s="15"/>
      <c r="F657" s="15" t="s">
        <v>58</v>
      </c>
      <c r="G657" s="14" t="e">
        <f>+VLOOKUP(M657,#REF!,5,FALSE)</f>
        <v>#REF!</v>
      </c>
      <c r="H657" s="14" t="e">
        <f>+VLOOKUP(M657,#REF!,7,FALSE)</f>
        <v>#REF!</v>
      </c>
      <c r="M657" s="15" t="str">
        <f t="shared" si="339"/>
        <v>2026EG 2026GGEGESTIÓN DEL SISTEMA DE ABASTECIMIENTO</v>
      </c>
      <c r="N657" s="15" t="s">
        <v>118</v>
      </c>
      <c r="Q657" s="16" t="s">
        <v>8</v>
      </c>
      <c r="R657" s="16" t="s">
        <v>60</v>
      </c>
      <c r="T657" s="14" t="str">
        <f t="shared" si="354"/>
        <v>2.3</v>
      </c>
      <c r="U657" s="17" t="s">
        <v>62</v>
      </c>
      <c r="V657" s="15" t="s">
        <v>528</v>
      </c>
      <c r="X657" s="14" t="s">
        <v>65</v>
      </c>
      <c r="Y657" s="18">
        <v>2</v>
      </c>
      <c r="Z657" s="19">
        <v>3800</v>
      </c>
      <c r="AA657" s="16">
        <v>30</v>
      </c>
      <c r="AB657" s="16">
        <v>30</v>
      </c>
      <c r="AC657" s="16">
        <v>30</v>
      </c>
      <c r="AD657" s="16">
        <v>30</v>
      </c>
      <c r="AE657" s="23"/>
      <c r="AF657" s="23"/>
      <c r="AG657" s="23"/>
      <c r="AH657" s="23"/>
      <c r="AI657" s="23"/>
      <c r="AJ657" s="23"/>
      <c r="AK657" s="23"/>
      <c r="AL657" s="23"/>
      <c r="AM657" s="19">
        <f t="shared" si="355"/>
        <v>30400</v>
      </c>
      <c r="AN657" s="26" t="s">
        <v>437</v>
      </c>
      <c r="AO657" s="50">
        <f t="shared" si="342"/>
        <v>7600</v>
      </c>
      <c r="AP657" s="50">
        <f t="shared" si="343"/>
        <v>7600</v>
      </c>
      <c r="AQ657" s="50">
        <f t="shared" si="344"/>
        <v>7600</v>
      </c>
      <c r="AR657" s="50">
        <f t="shared" si="345"/>
        <v>7600</v>
      </c>
      <c r="AS657" s="50">
        <f t="shared" si="346"/>
        <v>0</v>
      </c>
      <c r="AT657" s="50">
        <f t="shared" si="347"/>
        <v>0</v>
      </c>
      <c r="AU657" s="50">
        <f t="shared" si="348"/>
        <v>0</v>
      </c>
      <c r="AV657" s="50">
        <f t="shared" si="349"/>
        <v>0</v>
      </c>
      <c r="AW657" s="50">
        <f t="shared" si="350"/>
        <v>0</v>
      </c>
      <c r="AX657" s="50">
        <f t="shared" si="351"/>
        <v>0</v>
      </c>
      <c r="AY657" s="50">
        <f t="shared" si="352"/>
        <v>0</v>
      </c>
      <c r="AZ657" s="50">
        <f t="shared" si="353"/>
        <v>0</v>
      </c>
      <c r="BA657" s="50">
        <f t="shared" si="340"/>
        <v>30400</v>
      </c>
      <c r="BB657" s="50">
        <f t="shared" si="341"/>
        <v>0</v>
      </c>
    </row>
    <row r="658" spans="2:54" x14ac:dyDescent="0.25">
      <c r="B658" s="14">
        <v>2026</v>
      </c>
      <c r="C658" s="14">
        <v>479</v>
      </c>
      <c r="D658" s="15"/>
      <c r="F658" s="15" t="s">
        <v>58</v>
      </c>
      <c r="G658" s="14" t="e">
        <f>+VLOOKUP(M658,#REF!,5,FALSE)</f>
        <v>#REF!</v>
      </c>
      <c r="H658" s="14" t="e">
        <f>+VLOOKUP(M658,#REF!,7,FALSE)</f>
        <v>#REF!</v>
      </c>
      <c r="M658" s="15" t="str">
        <f t="shared" si="339"/>
        <v>2026EG 2026GGEGESTIÓN DEL SISTEMA DE ABASTECIMIENTO</v>
      </c>
      <c r="N658" s="15" t="s">
        <v>118</v>
      </c>
      <c r="Q658" s="16" t="s">
        <v>8</v>
      </c>
      <c r="R658" s="16" t="s">
        <v>60</v>
      </c>
      <c r="T658" s="14" t="str">
        <f t="shared" si="354"/>
        <v>2.3</v>
      </c>
      <c r="U658" s="17" t="s">
        <v>62</v>
      </c>
      <c r="V658" s="15" t="s">
        <v>544</v>
      </c>
      <c r="X658" s="14" t="s">
        <v>65</v>
      </c>
      <c r="Y658" s="18">
        <v>1</v>
      </c>
      <c r="Z658" s="19">
        <v>8000</v>
      </c>
      <c r="AA658" s="16">
        <v>30</v>
      </c>
      <c r="AB658" s="16">
        <v>30</v>
      </c>
      <c r="AC658" s="16">
        <v>30</v>
      </c>
      <c r="AD658" s="16">
        <v>30</v>
      </c>
      <c r="AE658" s="23"/>
      <c r="AF658" s="23"/>
      <c r="AG658" s="23"/>
      <c r="AH658" s="23"/>
      <c r="AI658" s="23"/>
      <c r="AJ658" s="23"/>
      <c r="AK658" s="23"/>
      <c r="AL658" s="23"/>
      <c r="AM658" s="19">
        <f t="shared" si="355"/>
        <v>32000</v>
      </c>
      <c r="AN658" s="26" t="s">
        <v>437</v>
      </c>
      <c r="AO658" s="50">
        <f t="shared" si="342"/>
        <v>8000</v>
      </c>
      <c r="AP658" s="50">
        <f t="shared" si="343"/>
        <v>8000</v>
      </c>
      <c r="AQ658" s="50">
        <f t="shared" si="344"/>
        <v>8000</v>
      </c>
      <c r="AR658" s="50">
        <f t="shared" si="345"/>
        <v>8000</v>
      </c>
      <c r="AS658" s="50">
        <f t="shared" si="346"/>
        <v>0</v>
      </c>
      <c r="AT658" s="50">
        <f t="shared" si="347"/>
        <v>0</v>
      </c>
      <c r="AU658" s="50">
        <f t="shared" si="348"/>
        <v>0</v>
      </c>
      <c r="AV658" s="50">
        <f t="shared" si="349"/>
        <v>0</v>
      </c>
      <c r="AW658" s="50">
        <f t="shared" si="350"/>
        <v>0</v>
      </c>
      <c r="AX658" s="50">
        <f t="shared" si="351"/>
        <v>0</v>
      </c>
      <c r="AY658" s="50">
        <f t="shared" si="352"/>
        <v>0</v>
      </c>
      <c r="AZ658" s="50">
        <f t="shared" si="353"/>
        <v>0</v>
      </c>
      <c r="BA658" s="50">
        <f t="shared" si="340"/>
        <v>32000</v>
      </c>
      <c r="BB658" s="50">
        <f t="shared" si="341"/>
        <v>0</v>
      </c>
    </row>
    <row r="659" spans="2:54" x14ac:dyDescent="0.25">
      <c r="B659" s="14">
        <v>2026</v>
      </c>
      <c r="C659" s="14">
        <v>479</v>
      </c>
      <c r="D659" s="15"/>
      <c r="F659" s="15" t="s">
        <v>58</v>
      </c>
      <c r="G659" s="14" t="e">
        <f>+VLOOKUP(M659,#REF!,5,FALSE)</f>
        <v>#REF!</v>
      </c>
      <c r="H659" s="14" t="e">
        <f>+VLOOKUP(M659,#REF!,7,FALSE)</f>
        <v>#REF!</v>
      </c>
      <c r="M659" s="15" t="str">
        <f t="shared" si="339"/>
        <v>2026EG 2026GGEGESTIÓN DEL SISTEMA DE ABASTECIMIENTO</v>
      </c>
      <c r="N659" s="15" t="s">
        <v>118</v>
      </c>
      <c r="Q659" s="16" t="s">
        <v>8</v>
      </c>
      <c r="R659" s="16" t="s">
        <v>60</v>
      </c>
      <c r="T659" s="14" t="str">
        <f t="shared" si="354"/>
        <v>2.3</v>
      </c>
      <c r="U659" s="17" t="s">
        <v>62</v>
      </c>
      <c r="V659" s="15" t="s">
        <v>545</v>
      </c>
      <c r="X659" s="14" t="s">
        <v>65</v>
      </c>
      <c r="Y659" s="18">
        <v>1</v>
      </c>
      <c r="Z659" s="19">
        <v>7000</v>
      </c>
      <c r="AA659" s="16">
        <v>30</v>
      </c>
      <c r="AB659" s="16">
        <v>30</v>
      </c>
      <c r="AC659" s="16"/>
      <c r="AD659" s="16"/>
      <c r="AE659" s="23"/>
      <c r="AF659" s="23"/>
      <c r="AG659" s="23"/>
      <c r="AH659" s="23"/>
      <c r="AI659" s="23"/>
      <c r="AJ659" s="23"/>
      <c r="AK659" s="23"/>
      <c r="AL659" s="23"/>
      <c r="AM659" s="19">
        <f t="shared" si="355"/>
        <v>14000</v>
      </c>
      <c r="AN659" s="26" t="s">
        <v>437</v>
      </c>
      <c r="AO659" s="50">
        <f t="shared" si="342"/>
        <v>7000</v>
      </c>
      <c r="AP659" s="50">
        <f t="shared" si="343"/>
        <v>7000</v>
      </c>
      <c r="AQ659" s="50">
        <f t="shared" si="344"/>
        <v>0</v>
      </c>
      <c r="AR659" s="50">
        <f t="shared" si="345"/>
        <v>0</v>
      </c>
      <c r="AS659" s="50">
        <f t="shared" si="346"/>
        <v>0</v>
      </c>
      <c r="AT659" s="50">
        <f t="shared" si="347"/>
        <v>0</v>
      </c>
      <c r="AU659" s="50">
        <f t="shared" si="348"/>
        <v>0</v>
      </c>
      <c r="AV659" s="50">
        <f t="shared" si="349"/>
        <v>0</v>
      </c>
      <c r="AW659" s="50">
        <f t="shared" si="350"/>
        <v>0</v>
      </c>
      <c r="AX659" s="50">
        <f t="shared" si="351"/>
        <v>0</v>
      </c>
      <c r="AY659" s="50">
        <f t="shared" si="352"/>
        <v>0</v>
      </c>
      <c r="AZ659" s="50">
        <f t="shared" si="353"/>
        <v>0</v>
      </c>
      <c r="BA659" s="50">
        <f t="shared" si="340"/>
        <v>14000</v>
      </c>
      <c r="BB659" s="50">
        <f t="shared" si="341"/>
        <v>0</v>
      </c>
    </row>
    <row r="660" spans="2:54" x14ac:dyDescent="0.25">
      <c r="B660" s="14">
        <v>2026</v>
      </c>
      <c r="C660" s="14">
        <v>479</v>
      </c>
      <c r="D660" s="15"/>
      <c r="F660" s="15" t="s">
        <v>58</v>
      </c>
      <c r="G660" s="14" t="e">
        <f>+VLOOKUP(M660,#REF!,5,FALSE)</f>
        <v>#REF!</v>
      </c>
      <c r="H660" s="14" t="e">
        <f>+VLOOKUP(M660,#REF!,7,FALSE)</f>
        <v>#REF!</v>
      </c>
      <c r="M660" s="15" t="str">
        <f t="shared" si="339"/>
        <v>2026EG 2026GGEEJECUCIÓN DE LA GESTIÓN ARCHIVÍSTICA DOCUMENTAL ELECTORAL</v>
      </c>
      <c r="N660" s="15" t="s">
        <v>237</v>
      </c>
      <c r="Q660" s="16" t="s">
        <v>8</v>
      </c>
      <c r="R660" s="16" t="s">
        <v>60</v>
      </c>
      <c r="T660" s="14" t="str">
        <f t="shared" si="354"/>
        <v>2.3</v>
      </c>
      <c r="U660" s="17" t="s">
        <v>62</v>
      </c>
      <c r="V660" s="15" t="s">
        <v>545</v>
      </c>
      <c r="X660" s="14" t="s">
        <v>65</v>
      </c>
      <c r="Y660" s="18">
        <v>1</v>
      </c>
      <c r="Z660" s="19">
        <v>7000</v>
      </c>
      <c r="AA660" s="16"/>
      <c r="AB660" s="16"/>
      <c r="AC660" s="16">
        <v>30</v>
      </c>
      <c r="AD660" s="16">
        <v>30</v>
      </c>
      <c r="AE660" s="23"/>
      <c r="AF660" s="23"/>
      <c r="AG660" s="23"/>
      <c r="AH660" s="23"/>
      <c r="AI660" s="23"/>
      <c r="AJ660" s="23"/>
      <c r="AK660" s="23"/>
      <c r="AL660" s="23"/>
      <c r="AM660" s="19">
        <f t="shared" si="355"/>
        <v>14000</v>
      </c>
      <c r="AN660" s="26" t="s">
        <v>437</v>
      </c>
      <c r="AO660" s="50">
        <f t="shared" si="342"/>
        <v>0</v>
      </c>
      <c r="AP660" s="50">
        <f t="shared" si="343"/>
        <v>0</v>
      </c>
      <c r="AQ660" s="50">
        <f t="shared" si="344"/>
        <v>7000</v>
      </c>
      <c r="AR660" s="50">
        <f t="shared" si="345"/>
        <v>7000</v>
      </c>
      <c r="AS660" s="50">
        <f t="shared" si="346"/>
        <v>0</v>
      </c>
      <c r="AT660" s="50">
        <f t="shared" si="347"/>
        <v>0</v>
      </c>
      <c r="AU660" s="50">
        <f t="shared" si="348"/>
        <v>0</v>
      </c>
      <c r="AV660" s="50">
        <f t="shared" si="349"/>
        <v>0</v>
      </c>
      <c r="AW660" s="50">
        <f t="shared" si="350"/>
        <v>0</v>
      </c>
      <c r="AX660" s="50">
        <f t="shared" si="351"/>
        <v>0</v>
      </c>
      <c r="AY660" s="50">
        <f t="shared" si="352"/>
        <v>0</v>
      </c>
      <c r="AZ660" s="50">
        <f t="shared" si="353"/>
        <v>0</v>
      </c>
      <c r="BA660" s="50">
        <f t="shared" si="340"/>
        <v>14000</v>
      </c>
      <c r="BB660" s="50">
        <f t="shared" si="341"/>
        <v>0</v>
      </c>
    </row>
    <row r="661" spans="2:54" x14ac:dyDescent="0.25">
      <c r="B661" s="14">
        <v>2026</v>
      </c>
      <c r="C661" s="14">
        <v>479</v>
      </c>
      <c r="D661" s="15"/>
      <c r="F661" s="15" t="s">
        <v>58</v>
      </c>
      <c r="G661" s="14" t="e">
        <f>+VLOOKUP(M661,#REF!,5,FALSE)</f>
        <v>#REF!</v>
      </c>
      <c r="H661" s="14" t="e">
        <f>+VLOOKUP(M661,#REF!,7,FALSE)</f>
        <v>#REF!</v>
      </c>
      <c r="M661" s="15" t="str">
        <f t="shared" si="339"/>
        <v>2026EG 2026GGEGESTIÓN DEL SISTEMA DE ABASTECIMIENTO</v>
      </c>
      <c r="N661" s="15" t="s">
        <v>118</v>
      </c>
      <c r="Q661" s="16" t="s">
        <v>8</v>
      </c>
      <c r="R661" s="16" t="s">
        <v>60</v>
      </c>
      <c r="T661" s="14" t="str">
        <f t="shared" si="354"/>
        <v>2.3</v>
      </c>
      <c r="U661" s="17" t="s">
        <v>62</v>
      </c>
      <c r="V661" s="15" t="s">
        <v>499</v>
      </c>
      <c r="X661" s="14" t="s">
        <v>65</v>
      </c>
      <c r="Y661" s="18">
        <v>1</v>
      </c>
      <c r="Z661" s="19">
        <v>4500</v>
      </c>
      <c r="AA661" s="16">
        <v>30</v>
      </c>
      <c r="AB661" s="16">
        <v>30</v>
      </c>
      <c r="AC661" s="16">
        <v>30</v>
      </c>
      <c r="AD661" s="16">
        <v>30</v>
      </c>
      <c r="AE661" s="23"/>
      <c r="AF661" s="23"/>
      <c r="AG661" s="23"/>
      <c r="AH661" s="23"/>
      <c r="AI661" s="23"/>
      <c r="AJ661" s="23"/>
      <c r="AK661" s="23"/>
      <c r="AL661" s="23"/>
      <c r="AM661" s="19">
        <f t="shared" si="355"/>
        <v>18000</v>
      </c>
      <c r="AN661" s="26" t="s">
        <v>437</v>
      </c>
      <c r="AO661" s="50">
        <f t="shared" si="342"/>
        <v>4500</v>
      </c>
      <c r="AP661" s="50">
        <f t="shared" si="343"/>
        <v>4500</v>
      </c>
      <c r="AQ661" s="50">
        <f t="shared" si="344"/>
        <v>4500</v>
      </c>
      <c r="AR661" s="50">
        <f t="shared" si="345"/>
        <v>4500</v>
      </c>
      <c r="AS661" s="50">
        <f t="shared" si="346"/>
        <v>0</v>
      </c>
      <c r="AT661" s="50">
        <f t="shared" si="347"/>
        <v>0</v>
      </c>
      <c r="AU661" s="50">
        <f t="shared" si="348"/>
        <v>0</v>
      </c>
      <c r="AV661" s="50">
        <f t="shared" si="349"/>
        <v>0</v>
      </c>
      <c r="AW661" s="50">
        <f t="shared" si="350"/>
        <v>0</v>
      </c>
      <c r="AX661" s="50">
        <f t="shared" si="351"/>
        <v>0</v>
      </c>
      <c r="AY661" s="50">
        <f t="shared" si="352"/>
        <v>0</v>
      </c>
      <c r="AZ661" s="50">
        <f t="shared" si="353"/>
        <v>0</v>
      </c>
      <c r="BA661" s="50">
        <f t="shared" si="340"/>
        <v>18000</v>
      </c>
      <c r="BB661" s="50">
        <f t="shared" si="341"/>
        <v>0</v>
      </c>
    </row>
    <row r="662" spans="2:54" x14ac:dyDescent="0.25">
      <c r="B662" s="14">
        <v>2026</v>
      </c>
      <c r="C662" s="14">
        <v>479</v>
      </c>
      <c r="D662" s="15"/>
      <c r="F662" s="15" t="s">
        <v>58</v>
      </c>
      <c r="G662" s="14" t="e">
        <f>+VLOOKUP(M662,#REF!,5,FALSE)</f>
        <v>#REF!</v>
      </c>
      <c r="H662" s="14" t="e">
        <f>+VLOOKUP(M662,#REF!,7,FALSE)</f>
        <v>#REF!</v>
      </c>
      <c r="M662" s="15" t="str">
        <f t="shared" si="339"/>
        <v>2026EG 2026GGEGESTIÓN DEL SISTEMA DE ABASTECIMIENTO</v>
      </c>
      <c r="N662" s="15" t="s">
        <v>118</v>
      </c>
      <c r="Q662" s="16" t="s">
        <v>8</v>
      </c>
      <c r="R662" s="16" t="s">
        <v>60</v>
      </c>
      <c r="T662" s="14" t="str">
        <f t="shared" si="354"/>
        <v>2.3</v>
      </c>
      <c r="U662" s="17" t="s">
        <v>62</v>
      </c>
      <c r="V662" s="15" t="s">
        <v>546</v>
      </c>
      <c r="X662" s="14" t="s">
        <v>65</v>
      </c>
      <c r="Y662" s="18">
        <v>5</v>
      </c>
      <c r="Z662" s="19">
        <v>5500</v>
      </c>
      <c r="AA662" s="16">
        <v>30</v>
      </c>
      <c r="AB662" s="16">
        <v>30</v>
      </c>
      <c r="AC662" s="16">
        <v>30</v>
      </c>
      <c r="AD662" s="16">
        <v>30</v>
      </c>
      <c r="AE662" s="23"/>
      <c r="AF662" s="23"/>
      <c r="AG662" s="23"/>
      <c r="AH662" s="23"/>
      <c r="AI662" s="23"/>
      <c r="AJ662" s="23"/>
      <c r="AK662" s="23"/>
      <c r="AL662" s="23"/>
      <c r="AM662" s="19">
        <f t="shared" si="355"/>
        <v>110000</v>
      </c>
      <c r="AN662" s="26" t="s">
        <v>437</v>
      </c>
      <c r="AO662" s="50">
        <f t="shared" si="342"/>
        <v>27500</v>
      </c>
      <c r="AP662" s="50">
        <f t="shared" si="343"/>
        <v>27500</v>
      </c>
      <c r="AQ662" s="50">
        <f t="shared" si="344"/>
        <v>27500</v>
      </c>
      <c r="AR662" s="50">
        <f t="shared" si="345"/>
        <v>27500</v>
      </c>
      <c r="AS662" s="50">
        <f t="shared" si="346"/>
        <v>0</v>
      </c>
      <c r="AT662" s="50">
        <f t="shared" si="347"/>
        <v>0</v>
      </c>
      <c r="AU662" s="50">
        <f t="shared" si="348"/>
        <v>0</v>
      </c>
      <c r="AV662" s="50">
        <f t="shared" si="349"/>
        <v>0</v>
      </c>
      <c r="AW662" s="50">
        <f t="shared" si="350"/>
        <v>0</v>
      </c>
      <c r="AX662" s="50">
        <f t="shared" si="351"/>
        <v>0</v>
      </c>
      <c r="AY662" s="50">
        <f t="shared" si="352"/>
        <v>0</v>
      </c>
      <c r="AZ662" s="50">
        <f t="shared" si="353"/>
        <v>0</v>
      </c>
      <c r="BA662" s="50">
        <f t="shared" si="340"/>
        <v>110000</v>
      </c>
      <c r="BB662" s="50">
        <f t="shared" si="341"/>
        <v>0</v>
      </c>
    </row>
    <row r="663" spans="2:54" x14ac:dyDescent="0.25">
      <c r="B663" s="14">
        <v>2026</v>
      </c>
      <c r="C663" s="14">
        <v>479</v>
      </c>
      <c r="D663" s="15"/>
      <c r="F663" s="15" t="s">
        <v>58</v>
      </c>
      <c r="G663" s="14" t="e">
        <f>+VLOOKUP(M663,#REF!,5,FALSE)</f>
        <v>#REF!</v>
      </c>
      <c r="H663" s="14" t="e">
        <f>+VLOOKUP(M663,#REF!,7,FALSE)</f>
        <v>#REF!</v>
      </c>
      <c r="M663" s="15" t="str">
        <f t="shared" si="339"/>
        <v>2026EG 2026GGEGESTIÓN DEL SISTEMA DE ABASTECIMIENTO</v>
      </c>
      <c r="N663" s="15" t="s">
        <v>118</v>
      </c>
      <c r="Q663" s="16" t="s">
        <v>8</v>
      </c>
      <c r="R663" s="16" t="s">
        <v>60</v>
      </c>
      <c r="T663" s="14" t="str">
        <f t="shared" si="354"/>
        <v>2.3</v>
      </c>
      <c r="U663" s="17" t="s">
        <v>62</v>
      </c>
      <c r="V663" s="15" t="s">
        <v>547</v>
      </c>
      <c r="X663" s="14" t="s">
        <v>65</v>
      </c>
      <c r="Y663" s="18">
        <v>1</v>
      </c>
      <c r="Z663" s="19">
        <v>6000</v>
      </c>
      <c r="AA663" s="16">
        <v>30</v>
      </c>
      <c r="AB663" s="16">
        <v>30</v>
      </c>
      <c r="AC663" s="16">
        <v>30</v>
      </c>
      <c r="AD663" s="16">
        <v>30</v>
      </c>
      <c r="AE663" s="23"/>
      <c r="AF663" s="23"/>
      <c r="AG663" s="23"/>
      <c r="AH663" s="23"/>
      <c r="AI663" s="23"/>
      <c r="AJ663" s="23"/>
      <c r="AK663" s="23"/>
      <c r="AL663" s="23"/>
      <c r="AM663" s="19">
        <f t="shared" si="355"/>
        <v>24000</v>
      </c>
      <c r="AN663" s="26" t="s">
        <v>437</v>
      </c>
      <c r="AO663" s="50">
        <f t="shared" si="342"/>
        <v>6000</v>
      </c>
      <c r="AP663" s="50">
        <f t="shared" si="343"/>
        <v>6000</v>
      </c>
      <c r="AQ663" s="50">
        <f t="shared" si="344"/>
        <v>6000</v>
      </c>
      <c r="AR663" s="50">
        <f t="shared" si="345"/>
        <v>6000</v>
      </c>
      <c r="AS663" s="50">
        <f t="shared" si="346"/>
        <v>0</v>
      </c>
      <c r="AT663" s="50">
        <f t="shared" si="347"/>
        <v>0</v>
      </c>
      <c r="AU663" s="50">
        <f t="shared" si="348"/>
        <v>0</v>
      </c>
      <c r="AV663" s="50">
        <f t="shared" si="349"/>
        <v>0</v>
      </c>
      <c r="AW663" s="50">
        <f t="shared" si="350"/>
        <v>0</v>
      </c>
      <c r="AX663" s="50">
        <f t="shared" si="351"/>
        <v>0</v>
      </c>
      <c r="AY663" s="50">
        <f t="shared" si="352"/>
        <v>0</v>
      </c>
      <c r="AZ663" s="50">
        <f t="shared" si="353"/>
        <v>0</v>
      </c>
      <c r="BA663" s="50">
        <f t="shared" si="340"/>
        <v>24000</v>
      </c>
      <c r="BB663" s="50">
        <f t="shared" si="341"/>
        <v>0</v>
      </c>
    </row>
    <row r="664" spans="2:54" x14ac:dyDescent="0.25">
      <c r="B664" s="14">
        <v>2026</v>
      </c>
      <c r="C664" s="14">
        <v>479</v>
      </c>
      <c r="D664" s="15"/>
      <c r="F664" s="15" t="s">
        <v>58</v>
      </c>
      <c r="G664" s="14" t="e">
        <f>+VLOOKUP(M664,#REF!,5,FALSE)</f>
        <v>#REF!</v>
      </c>
      <c r="H664" s="14" t="e">
        <f>+VLOOKUP(M664,#REF!,7,FALSE)</f>
        <v>#REF!</v>
      </c>
      <c r="M664" s="15" t="str">
        <f t="shared" si="339"/>
        <v>2026EG 2026GGEGESTIÓN DEL SISTEMA DE ABASTECIMIENTO</v>
      </c>
      <c r="N664" s="15" t="s">
        <v>118</v>
      </c>
      <c r="Q664" s="16" t="s">
        <v>8</v>
      </c>
      <c r="R664" s="16" t="s">
        <v>60</v>
      </c>
      <c r="T664" s="14" t="str">
        <f t="shared" si="354"/>
        <v>2.3</v>
      </c>
      <c r="U664" s="17" t="s">
        <v>62</v>
      </c>
      <c r="V664" s="15" t="s">
        <v>548</v>
      </c>
      <c r="X664" s="14" t="s">
        <v>65</v>
      </c>
      <c r="Y664" s="18">
        <v>1</v>
      </c>
      <c r="Z664" s="19">
        <v>3500</v>
      </c>
      <c r="AA664" s="16">
        <v>30</v>
      </c>
      <c r="AB664" s="16">
        <v>30</v>
      </c>
      <c r="AC664" s="16">
        <v>30</v>
      </c>
      <c r="AD664" s="16">
        <v>30</v>
      </c>
      <c r="AE664" s="23"/>
      <c r="AF664" s="23"/>
      <c r="AG664" s="23"/>
      <c r="AH664" s="23"/>
      <c r="AI664" s="23"/>
      <c r="AJ664" s="23"/>
      <c r="AK664" s="23"/>
      <c r="AL664" s="23"/>
      <c r="AM664" s="19">
        <f t="shared" si="355"/>
        <v>14000</v>
      </c>
      <c r="AN664" s="26" t="s">
        <v>437</v>
      </c>
      <c r="AO664" s="50">
        <f t="shared" si="342"/>
        <v>3500</v>
      </c>
      <c r="AP664" s="50">
        <f t="shared" si="343"/>
        <v>3500</v>
      </c>
      <c r="AQ664" s="50">
        <f t="shared" si="344"/>
        <v>3500</v>
      </c>
      <c r="AR664" s="50">
        <f t="shared" si="345"/>
        <v>3500</v>
      </c>
      <c r="AS664" s="50">
        <f t="shared" si="346"/>
        <v>0</v>
      </c>
      <c r="AT664" s="50">
        <f t="shared" si="347"/>
        <v>0</v>
      </c>
      <c r="AU664" s="50">
        <f t="shared" si="348"/>
        <v>0</v>
      </c>
      <c r="AV664" s="50">
        <f t="shared" si="349"/>
        <v>0</v>
      </c>
      <c r="AW664" s="50">
        <f t="shared" si="350"/>
        <v>0</v>
      </c>
      <c r="AX664" s="50">
        <f t="shared" si="351"/>
        <v>0</v>
      </c>
      <c r="AY664" s="50">
        <f t="shared" si="352"/>
        <v>0</v>
      </c>
      <c r="AZ664" s="50">
        <f t="shared" si="353"/>
        <v>0</v>
      </c>
      <c r="BA664" s="50">
        <f t="shared" si="340"/>
        <v>14000</v>
      </c>
      <c r="BB664" s="50">
        <f t="shared" si="341"/>
        <v>0</v>
      </c>
    </row>
    <row r="665" spans="2:54" x14ac:dyDescent="0.25">
      <c r="B665" s="14">
        <v>2026</v>
      </c>
      <c r="C665" s="14">
        <v>479</v>
      </c>
      <c r="D665" s="15"/>
      <c r="F665" s="15" t="s">
        <v>58</v>
      </c>
      <c r="G665" s="14" t="e">
        <f>+VLOOKUP(M665,#REF!,5,FALSE)</f>
        <v>#REF!</v>
      </c>
      <c r="H665" s="14" t="e">
        <f>+VLOOKUP(M665,#REF!,7,FALSE)</f>
        <v>#REF!</v>
      </c>
      <c r="M665" s="15" t="str">
        <f t="shared" si="339"/>
        <v>2026EG 2026GGEGESTIÓN DEL SISTEMA DE ABASTECIMIENTO</v>
      </c>
      <c r="N665" s="15" t="s">
        <v>118</v>
      </c>
      <c r="Q665" s="16" t="s">
        <v>8</v>
      </c>
      <c r="R665" s="16" t="s">
        <v>60</v>
      </c>
      <c r="T665" s="14" t="str">
        <f t="shared" si="354"/>
        <v>2.3</v>
      </c>
      <c r="U665" s="17" t="s">
        <v>62</v>
      </c>
      <c r="V665" s="15" t="s">
        <v>549</v>
      </c>
      <c r="X665" s="14" t="s">
        <v>65</v>
      </c>
      <c r="Y665" s="18">
        <v>1</v>
      </c>
      <c r="Z665" s="19">
        <v>4000</v>
      </c>
      <c r="AA665" s="16">
        <v>30</v>
      </c>
      <c r="AB665" s="16">
        <v>30</v>
      </c>
      <c r="AC665" s="16">
        <v>30</v>
      </c>
      <c r="AD665" s="16">
        <v>30</v>
      </c>
      <c r="AE665" s="23"/>
      <c r="AF665" s="23"/>
      <c r="AG665" s="23"/>
      <c r="AH665" s="23"/>
      <c r="AI665" s="23"/>
      <c r="AJ665" s="23"/>
      <c r="AK665" s="23"/>
      <c r="AL665" s="23"/>
      <c r="AM665" s="19">
        <f t="shared" si="355"/>
        <v>16000</v>
      </c>
      <c r="AN665" s="26" t="s">
        <v>437</v>
      </c>
      <c r="AO665" s="50">
        <f t="shared" si="342"/>
        <v>4000</v>
      </c>
      <c r="AP665" s="50">
        <f t="shared" si="343"/>
        <v>4000</v>
      </c>
      <c r="AQ665" s="50">
        <f t="shared" si="344"/>
        <v>4000</v>
      </c>
      <c r="AR665" s="50">
        <f t="shared" si="345"/>
        <v>4000</v>
      </c>
      <c r="AS665" s="50">
        <f t="shared" si="346"/>
        <v>0</v>
      </c>
      <c r="AT665" s="50">
        <f t="shared" si="347"/>
        <v>0</v>
      </c>
      <c r="AU665" s="50">
        <f t="shared" si="348"/>
        <v>0</v>
      </c>
      <c r="AV665" s="50">
        <f t="shared" si="349"/>
        <v>0</v>
      </c>
      <c r="AW665" s="50">
        <f t="shared" si="350"/>
        <v>0</v>
      </c>
      <c r="AX665" s="50">
        <f t="shared" si="351"/>
        <v>0</v>
      </c>
      <c r="AY665" s="50">
        <f t="shared" si="352"/>
        <v>0</v>
      </c>
      <c r="AZ665" s="50">
        <f t="shared" si="353"/>
        <v>0</v>
      </c>
      <c r="BA665" s="50">
        <f t="shared" si="340"/>
        <v>16000</v>
      </c>
      <c r="BB665" s="50">
        <f t="shared" si="341"/>
        <v>0</v>
      </c>
    </row>
    <row r="666" spans="2:54" x14ac:dyDescent="0.25">
      <c r="B666" s="14">
        <v>2026</v>
      </c>
      <c r="C666" s="14">
        <v>479</v>
      </c>
      <c r="D666" s="15"/>
      <c r="F666" s="15" t="s">
        <v>58</v>
      </c>
      <c r="G666" s="14" t="e">
        <f>+VLOOKUP(M666,#REF!,5,FALSE)</f>
        <v>#REF!</v>
      </c>
      <c r="H666" s="14" t="e">
        <f>+VLOOKUP(M666,#REF!,7,FALSE)</f>
        <v>#REF!</v>
      </c>
      <c r="M666" s="15" t="str">
        <f t="shared" si="339"/>
        <v>2026EG 2026GGEGESTIÓN DEL SISTEMA DE ABASTECIMIENTO</v>
      </c>
      <c r="N666" s="15" t="s">
        <v>118</v>
      </c>
      <c r="Q666" s="16" t="s">
        <v>8</v>
      </c>
      <c r="R666" s="16" t="s">
        <v>60</v>
      </c>
      <c r="T666" s="14" t="str">
        <f t="shared" si="354"/>
        <v>2.3</v>
      </c>
      <c r="U666" s="17" t="s">
        <v>62</v>
      </c>
      <c r="V666" s="15" t="s">
        <v>550</v>
      </c>
      <c r="X666" s="14" t="s">
        <v>65</v>
      </c>
      <c r="Y666" s="18">
        <v>2</v>
      </c>
      <c r="Z666" s="19">
        <v>5000</v>
      </c>
      <c r="AA666" s="16">
        <v>30</v>
      </c>
      <c r="AB666" s="16">
        <v>30</v>
      </c>
      <c r="AC666" s="16">
        <v>30</v>
      </c>
      <c r="AD666" s="16">
        <v>30</v>
      </c>
      <c r="AE666" s="23"/>
      <c r="AF666" s="23"/>
      <c r="AG666" s="23"/>
      <c r="AH666" s="23"/>
      <c r="AI666" s="23"/>
      <c r="AJ666" s="23"/>
      <c r="AK666" s="23"/>
      <c r="AL666" s="23"/>
      <c r="AM666" s="19">
        <f t="shared" si="355"/>
        <v>40000</v>
      </c>
      <c r="AN666" s="26" t="s">
        <v>437</v>
      </c>
      <c r="AO666" s="50">
        <f t="shared" si="342"/>
        <v>10000</v>
      </c>
      <c r="AP666" s="50">
        <f t="shared" si="343"/>
        <v>10000</v>
      </c>
      <c r="AQ666" s="50">
        <f t="shared" si="344"/>
        <v>10000</v>
      </c>
      <c r="AR666" s="50">
        <f t="shared" si="345"/>
        <v>10000</v>
      </c>
      <c r="AS666" s="50">
        <f t="shared" si="346"/>
        <v>0</v>
      </c>
      <c r="AT666" s="50">
        <f t="shared" si="347"/>
        <v>0</v>
      </c>
      <c r="AU666" s="50">
        <f t="shared" si="348"/>
        <v>0</v>
      </c>
      <c r="AV666" s="50">
        <f t="shared" si="349"/>
        <v>0</v>
      </c>
      <c r="AW666" s="50">
        <f t="shared" si="350"/>
        <v>0</v>
      </c>
      <c r="AX666" s="50">
        <f t="shared" si="351"/>
        <v>0</v>
      </c>
      <c r="AY666" s="50">
        <f t="shared" si="352"/>
        <v>0</v>
      </c>
      <c r="AZ666" s="50">
        <f t="shared" si="353"/>
        <v>0</v>
      </c>
      <c r="BA666" s="50">
        <f t="shared" si="340"/>
        <v>40000</v>
      </c>
      <c r="BB666" s="50">
        <f t="shared" si="341"/>
        <v>0</v>
      </c>
    </row>
    <row r="667" spans="2:54" x14ac:dyDescent="0.25">
      <c r="B667" s="14">
        <v>2026</v>
      </c>
      <c r="C667" s="14">
        <v>479</v>
      </c>
      <c r="D667" s="15"/>
      <c r="F667" s="15" t="s">
        <v>58</v>
      </c>
      <c r="G667" s="14" t="e">
        <f>+VLOOKUP(M667,#REF!,5,FALSE)</f>
        <v>#REF!</v>
      </c>
      <c r="H667" s="14" t="e">
        <f>+VLOOKUP(M667,#REF!,7,FALSE)</f>
        <v>#REF!</v>
      </c>
      <c r="M667" s="15" t="str">
        <f t="shared" si="339"/>
        <v>2026EG 2026GGEGESTIÓN DEL SISTEMA DE ABASTECIMIENTO</v>
      </c>
      <c r="N667" s="15" t="s">
        <v>118</v>
      </c>
      <c r="Q667" s="16" t="s">
        <v>8</v>
      </c>
      <c r="R667" s="16" t="s">
        <v>60</v>
      </c>
      <c r="T667" s="14" t="str">
        <f t="shared" si="354"/>
        <v>2.3</v>
      </c>
      <c r="U667" s="17" t="s">
        <v>62</v>
      </c>
      <c r="V667" s="15" t="s">
        <v>551</v>
      </c>
      <c r="X667" s="14" t="s">
        <v>65</v>
      </c>
      <c r="Y667" s="18">
        <v>2</v>
      </c>
      <c r="Z667" s="19">
        <v>7000</v>
      </c>
      <c r="AA667" s="16">
        <v>30</v>
      </c>
      <c r="AB667" s="16">
        <v>30</v>
      </c>
      <c r="AC667" s="16">
        <v>30</v>
      </c>
      <c r="AD667" s="16">
        <v>30</v>
      </c>
      <c r="AE667" s="23"/>
      <c r="AF667" s="23"/>
      <c r="AG667" s="23"/>
      <c r="AH667" s="23"/>
      <c r="AI667" s="23"/>
      <c r="AJ667" s="23"/>
      <c r="AK667" s="23"/>
      <c r="AL667" s="23"/>
      <c r="AM667" s="19">
        <f t="shared" si="355"/>
        <v>56000</v>
      </c>
      <c r="AN667" s="26" t="s">
        <v>437</v>
      </c>
      <c r="AO667" s="50">
        <f t="shared" si="342"/>
        <v>14000</v>
      </c>
      <c r="AP667" s="50">
        <f t="shared" si="343"/>
        <v>14000</v>
      </c>
      <c r="AQ667" s="50">
        <f t="shared" si="344"/>
        <v>14000</v>
      </c>
      <c r="AR667" s="50">
        <f t="shared" si="345"/>
        <v>14000</v>
      </c>
      <c r="AS667" s="50">
        <f t="shared" si="346"/>
        <v>0</v>
      </c>
      <c r="AT667" s="50">
        <f t="shared" si="347"/>
        <v>0</v>
      </c>
      <c r="AU667" s="50">
        <f t="shared" si="348"/>
        <v>0</v>
      </c>
      <c r="AV667" s="50">
        <f t="shared" si="349"/>
        <v>0</v>
      </c>
      <c r="AW667" s="50">
        <f t="shared" si="350"/>
        <v>0</v>
      </c>
      <c r="AX667" s="50">
        <f t="shared" si="351"/>
        <v>0</v>
      </c>
      <c r="AY667" s="50">
        <f t="shared" si="352"/>
        <v>0</v>
      </c>
      <c r="AZ667" s="50">
        <f t="shared" si="353"/>
        <v>0</v>
      </c>
      <c r="BA667" s="50">
        <f t="shared" si="340"/>
        <v>56000</v>
      </c>
      <c r="BB667" s="50">
        <f t="shared" si="341"/>
        <v>0</v>
      </c>
    </row>
    <row r="668" spans="2:54" x14ac:dyDescent="0.25">
      <c r="B668" s="14">
        <v>2026</v>
      </c>
      <c r="C668" s="14">
        <v>479</v>
      </c>
      <c r="D668" s="15"/>
      <c r="F668" s="15" t="s">
        <v>58</v>
      </c>
      <c r="G668" s="14" t="e">
        <f>+VLOOKUP(M668,#REF!,5,FALSE)</f>
        <v>#REF!</v>
      </c>
      <c r="H668" s="14" t="e">
        <f>+VLOOKUP(M668,#REF!,7,FALSE)</f>
        <v>#REF!</v>
      </c>
      <c r="M668" s="15" t="str">
        <f t="shared" si="339"/>
        <v>2026EG 2026GGEGESTIÓN DEL SISTEMA DE ABASTECIMIENTO</v>
      </c>
      <c r="N668" s="15" t="s">
        <v>118</v>
      </c>
      <c r="Q668" s="16" t="s">
        <v>8</v>
      </c>
      <c r="R668" s="16" t="s">
        <v>60</v>
      </c>
      <c r="T668" s="14" t="str">
        <f t="shared" si="354"/>
        <v>2.3</v>
      </c>
      <c r="U668" s="17" t="s">
        <v>62</v>
      </c>
      <c r="V668" s="15" t="s">
        <v>552</v>
      </c>
      <c r="X668" s="14" t="s">
        <v>65</v>
      </c>
      <c r="Y668" s="18">
        <v>2</v>
      </c>
      <c r="Z668" s="19">
        <v>8000</v>
      </c>
      <c r="AA668" s="16">
        <v>30</v>
      </c>
      <c r="AB668" s="16">
        <v>30</v>
      </c>
      <c r="AC668" s="16">
        <v>30</v>
      </c>
      <c r="AD668" s="16">
        <v>30</v>
      </c>
      <c r="AE668" s="23"/>
      <c r="AF668" s="23"/>
      <c r="AG668" s="23"/>
      <c r="AH668" s="23"/>
      <c r="AI668" s="23"/>
      <c r="AJ668" s="23"/>
      <c r="AK668" s="23"/>
      <c r="AL668" s="23"/>
      <c r="AM668" s="19">
        <f t="shared" si="355"/>
        <v>64000</v>
      </c>
      <c r="AN668" s="26" t="s">
        <v>437</v>
      </c>
      <c r="AO668" s="50">
        <f t="shared" si="342"/>
        <v>16000</v>
      </c>
      <c r="AP668" s="50">
        <f t="shared" si="343"/>
        <v>16000</v>
      </c>
      <c r="AQ668" s="50">
        <f t="shared" si="344"/>
        <v>16000</v>
      </c>
      <c r="AR668" s="50">
        <f t="shared" si="345"/>
        <v>16000</v>
      </c>
      <c r="AS668" s="50">
        <f t="shared" si="346"/>
        <v>0</v>
      </c>
      <c r="AT668" s="50">
        <f t="shared" si="347"/>
        <v>0</v>
      </c>
      <c r="AU668" s="50">
        <f t="shared" si="348"/>
        <v>0</v>
      </c>
      <c r="AV668" s="50">
        <f t="shared" si="349"/>
        <v>0</v>
      </c>
      <c r="AW668" s="50">
        <f t="shared" si="350"/>
        <v>0</v>
      </c>
      <c r="AX668" s="50">
        <f t="shared" si="351"/>
        <v>0</v>
      </c>
      <c r="AY668" s="50">
        <f t="shared" si="352"/>
        <v>0</v>
      </c>
      <c r="AZ668" s="50">
        <f t="shared" si="353"/>
        <v>0</v>
      </c>
      <c r="BA668" s="50">
        <f t="shared" si="340"/>
        <v>64000</v>
      </c>
      <c r="BB668" s="50">
        <f t="shared" si="341"/>
        <v>0</v>
      </c>
    </row>
    <row r="669" spans="2:54" x14ac:dyDescent="0.25">
      <c r="B669" s="14">
        <v>2026</v>
      </c>
      <c r="C669" s="14">
        <v>479</v>
      </c>
      <c r="D669" s="15"/>
      <c r="F669" s="15" t="s">
        <v>58</v>
      </c>
      <c r="G669" s="14" t="e">
        <f>+VLOOKUP(M669,#REF!,5,FALSE)</f>
        <v>#REF!</v>
      </c>
      <c r="H669" s="14" t="e">
        <f>+VLOOKUP(M669,#REF!,7,FALSE)</f>
        <v>#REF!</v>
      </c>
      <c r="M669" s="15" t="str">
        <f t="shared" si="339"/>
        <v>2026EG 2026GGEENSAMBLAJE DE MATERIAL ELECTORAL PARA SUFRAGIO, CODIFICACIÓN, ROTULADO Y EMBALAJE DE EQUIPOS INFORMÁTICOS ELECTORALES</v>
      </c>
      <c r="N669" s="15" t="s">
        <v>480</v>
      </c>
      <c r="Q669" s="16" t="s">
        <v>8</v>
      </c>
      <c r="R669" s="16" t="s">
        <v>60</v>
      </c>
      <c r="T669" s="14" t="str">
        <f t="shared" si="354"/>
        <v>2.3</v>
      </c>
      <c r="U669" s="17" t="s">
        <v>62</v>
      </c>
      <c r="V669" s="15" t="s">
        <v>553</v>
      </c>
      <c r="X669" s="14" t="s">
        <v>65</v>
      </c>
      <c r="Y669" s="18">
        <v>1</v>
      </c>
      <c r="Z669" s="19">
        <v>8000</v>
      </c>
      <c r="AA669" s="16">
        <v>30</v>
      </c>
      <c r="AB669" s="16">
        <v>30</v>
      </c>
      <c r="AC669" s="16">
        <v>30</v>
      </c>
      <c r="AD669" s="16">
        <v>30</v>
      </c>
      <c r="AE669" s="23"/>
      <c r="AF669" s="23"/>
      <c r="AG669" s="23"/>
      <c r="AH669" s="23"/>
      <c r="AI669" s="23"/>
      <c r="AJ669" s="23"/>
      <c r="AK669" s="23"/>
      <c r="AL669" s="23"/>
      <c r="AM669" s="19">
        <f t="shared" si="355"/>
        <v>32000</v>
      </c>
      <c r="AN669" s="26" t="s">
        <v>437</v>
      </c>
      <c r="AO669" s="50">
        <f t="shared" si="342"/>
        <v>8000</v>
      </c>
      <c r="AP669" s="50">
        <f t="shared" si="343"/>
        <v>8000</v>
      </c>
      <c r="AQ669" s="50">
        <f t="shared" si="344"/>
        <v>8000</v>
      </c>
      <c r="AR669" s="50">
        <f t="shared" si="345"/>
        <v>8000</v>
      </c>
      <c r="AS669" s="50">
        <f t="shared" si="346"/>
        <v>0</v>
      </c>
      <c r="AT669" s="50">
        <f t="shared" si="347"/>
        <v>0</v>
      </c>
      <c r="AU669" s="50">
        <f t="shared" si="348"/>
        <v>0</v>
      </c>
      <c r="AV669" s="50">
        <f t="shared" si="349"/>
        <v>0</v>
      </c>
      <c r="AW669" s="50">
        <f t="shared" si="350"/>
        <v>0</v>
      </c>
      <c r="AX669" s="50">
        <f t="shared" si="351"/>
        <v>0</v>
      </c>
      <c r="AY669" s="50">
        <f t="shared" si="352"/>
        <v>0</v>
      </c>
      <c r="AZ669" s="50">
        <f t="shared" si="353"/>
        <v>0</v>
      </c>
      <c r="BA669" s="50">
        <f t="shared" si="340"/>
        <v>32000</v>
      </c>
      <c r="BB669" s="50">
        <f t="shared" si="341"/>
        <v>0</v>
      </c>
    </row>
    <row r="670" spans="2:54" x14ac:dyDescent="0.25">
      <c r="B670" s="14">
        <v>2026</v>
      </c>
      <c r="C670" s="14">
        <v>479</v>
      </c>
      <c r="D670" s="15"/>
      <c r="F670" s="15" t="s">
        <v>58</v>
      </c>
      <c r="G670" s="14" t="e">
        <f>+VLOOKUP(M670,#REF!,5,FALSE)</f>
        <v>#REF!</v>
      </c>
      <c r="H670" s="14" t="e">
        <f>+VLOOKUP(M670,#REF!,7,FALSE)</f>
        <v>#REF!</v>
      </c>
      <c r="M670" s="15" t="str">
        <f t="shared" si="339"/>
        <v>2026EG 2026GGEGESTIÓN DEL SISTEMA DE ABASTECIMIENTO</v>
      </c>
      <c r="N670" s="15" t="s">
        <v>118</v>
      </c>
      <c r="Q670" s="16" t="s">
        <v>8</v>
      </c>
      <c r="R670" s="16" t="s">
        <v>60</v>
      </c>
      <c r="T670" s="14" t="str">
        <f t="shared" si="354"/>
        <v>2.3</v>
      </c>
      <c r="U670" s="17" t="s">
        <v>62</v>
      </c>
      <c r="V670" s="15" t="s">
        <v>554</v>
      </c>
      <c r="X670" s="14" t="s">
        <v>65</v>
      </c>
      <c r="Y670" s="18">
        <v>3</v>
      </c>
      <c r="Z670" s="19">
        <v>3000</v>
      </c>
      <c r="AA670" s="16">
        <v>30</v>
      </c>
      <c r="AB670" s="16">
        <v>30</v>
      </c>
      <c r="AC670" s="16">
        <v>30</v>
      </c>
      <c r="AD670" s="16">
        <v>30</v>
      </c>
      <c r="AE670" s="23"/>
      <c r="AF670" s="23"/>
      <c r="AG670" s="23"/>
      <c r="AH670" s="23"/>
      <c r="AI670" s="23"/>
      <c r="AJ670" s="23"/>
      <c r="AK670" s="23"/>
      <c r="AL670" s="23"/>
      <c r="AM670" s="19">
        <f t="shared" si="355"/>
        <v>36000</v>
      </c>
      <c r="AN670" s="26" t="s">
        <v>437</v>
      </c>
      <c r="AO670" s="50">
        <f t="shared" si="342"/>
        <v>9000</v>
      </c>
      <c r="AP670" s="50">
        <f t="shared" si="343"/>
        <v>9000</v>
      </c>
      <c r="AQ670" s="50">
        <f t="shared" si="344"/>
        <v>9000</v>
      </c>
      <c r="AR670" s="50">
        <f t="shared" si="345"/>
        <v>9000</v>
      </c>
      <c r="AS670" s="50">
        <f t="shared" si="346"/>
        <v>0</v>
      </c>
      <c r="AT670" s="50">
        <f t="shared" si="347"/>
        <v>0</v>
      </c>
      <c r="AU670" s="50">
        <f t="shared" si="348"/>
        <v>0</v>
      </c>
      <c r="AV670" s="50">
        <f t="shared" si="349"/>
        <v>0</v>
      </c>
      <c r="AW670" s="50">
        <f t="shared" si="350"/>
        <v>0</v>
      </c>
      <c r="AX670" s="50">
        <f t="shared" si="351"/>
        <v>0</v>
      </c>
      <c r="AY670" s="50">
        <f t="shared" si="352"/>
        <v>0</v>
      </c>
      <c r="AZ670" s="50">
        <f t="shared" si="353"/>
        <v>0</v>
      </c>
      <c r="BA670" s="50">
        <f t="shared" si="340"/>
        <v>36000</v>
      </c>
      <c r="BB670" s="50">
        <f t="shared" si="341"/>
        <v>0</v>
      </c>
    </row>
    <row r="671" spans="2:54" x14ac:dyDescent="0.25">
      <c r="B671" s="14">
        <v>2026</v>
      </c>
      <c r="C671" s="14">
        <v>479</v>
      </c>
      <c r="D671" s="15"/>
      <c r="F671" s="15" t="s">
        <v>58</v>
      </c>
      <c r="G671" s="14" t="e">
        <f>+VLOOKUP(M671,#REF!,5,FALSE)</f>
        <v>#REF!</v>
      </c>
      <c r="H671" s="14" t="e">
        <f>+VLOOKUP(M671,#REF!,7,FALSE)</f>
        <v>#REF!</v>
      </c>
      <c r="M671" s="15" t="str">
        <f t="shared" si="339"/>
        <v>2026EG 2026GGEGESTIÓN DEL SISTEMA DE ABASTECIMIENTO</v>
      </c>
      <c r="N671" s="15" t="s">
        <v>118</v>
      </c>
      <c r="Q671" s="16" t="s">
        <v>8</v>
      </c>
      <c r="R671" s="16" t="s">
        <v>60</v>
      </c>
      <c r="T671" s="14" t="str">
        <f t="shared" si="354"/>
        <v>2.3</v>
      </c>
      <c r="U671" s="17" t="s">
        <v>62</v>
      </c>
      <c r="V671" s="15" t="s">
        <v>555</v>
      </c>
      <c r="X671" s="14" t="s">
        <v>65</v>
      </c>
      <c r="Y671" s="18">
        <v>1</v>
      </c>
      <c r="Z671" s="19">
        <v>8000</v>
      </c>
      <c r="AA671" s="16">
        <v>30</v>
      </c>
      <c r="AB671" s="16">
        <v>30</v>
      </c>
      <c r="AC671" s="16">
        <v>30</v>
      </c>
      <c r="AD671" s="16">
        <v>30</v>
      </c>
      <c r="AE671" s="23"/>
      <c r="AF671" s="23"/>
      <c r="AG671" s="23"/>
      <c r="AH671" s="23"/>
      <c r="AI671" s="23"/>
      <c r="AJ671" s="23"/>
      <c r="AK671" s="23"/>
      <c r="AL671" s="23"/>
      <c r="AM671" s="19">
        <f t="shared" si="355"/>
        <v>32000</v>
      </c>
      <c r="AN671" s="26" t="s">
        <v>437</v>
      </c>
      <c r="AO671" s="50">
        <f t="shared" si="342"/>
        <v>8000</v>
      </c>
      <c r="AP671" s="50">
        <f t="shared" si="343"/>
        <v>8000</v>
      </c>
      <c r="AQ671" s="50">
        <f t="shared" si="344"/>
        <v>8000</v>
      </c>
      <c r="AR671" s="50">
        <f t="shared" si="345"/>
        <v>8000</v>
      </c>
      <c r="AS671" s="50">
        <f t="shared" si="346"/>
        <v>0</v>
      </c>
      <c r="AT671" s="50">
        <f t="shared" si="347"/>
        <v>0</v>
      </c>
      <c r="AU671" s="50">
        <f t="shared" si="348"/>
        <v>0</v>
      </c>
      <c r="AV671" s="50">
        <f t="shared" si="349"/>
        <v>0</v>
      </c>
      <c r="AW671" s="50">
        <f t="shared" si="350"/>
        <v>0</v>
      </c>
      <c r="AX671" s="50">
        <f t="shared" si="351"/>
        <v>0</v>
      </c>
      <c r="AY671" s="50">
        <f t="shared" si="352"/>
        <v>0</v>
      </c>
      <c r="AZ671" s="50">
        <f t="shared" si="353"/>
        <v>0</v>
      </c>
      <c r="BA671" s="50">
        <f t="shared" si="340"/>
        <v>32000</v>
      </c>
      <c r="BB671" s="50">
        <f t="shared" si="341"/>
        <v>0</v>
      </c>
    </row>
    <row r="672" spans="2:54" x14ac:dyDescent="0.25">
      <c r="B672" s="14">
        <v>2026</v>
      </c>
      <c r="C672" s="14">
        <v>479</v>
      </c>
      <c r="D672" s="15"/>
      <c r="F672" s="15" t="s">
        <v>58</v>
      </c>
      <c r="G672" s="14" t="e">
        <f>+VLOOKUP(M672,#REF!,5,FALSE)</f>
        <v>#REF!</v>
      </c>
      <c r="H672" s="14" t="e">
        <f>+VLOOKUP(M672,#REF!,7,FALSE)</f>
        <v>#REF!</v>
      </c>
      <c r="M672" s="15" t="str">
        <f t="shared" si="339"/>
        <v>2026EG 2026GGEGESTIÓN DEL SISTEMA DE ABASTECIMIENTO</v>
      </c>
      <c r="N672" s="15" t="s">
        <v>118</v>
      </c>
      <c r="Q672" s="16" t="s">
        <v>8</v>
      </c>
      <c r="R672" s="16" t="s">
        <v>60</v>
      </c>
      <c r="T672" s="14" t="str">
        <f t="shared" si="354"/>
        <v>2.3</v>
      </c>
      <c r="U672" s="17" t="s">
        <v>62</v>
      </c>
      <c r="V672" s="15" t="s">
        <v>556</v>
      </c>
      <c r="X672" s="14" t="s">
        <v>65</v>
      </c>
      <c r="Y672" s="18">
        <v>1</v>
      </c>
      <c r="Z672" s="19">
        <v>7000</v>
      </c>
      <c r="AA672" s="16">
        <v>30</v>
      </c>
      <c r="AB672" s="16">
        <v>30</v>
      </c>
      <c r="AC672" s="16">
        <v>30</v>
      </c>
      <c r="AD672" s="16">
        <v>30</v>
      </c>
      <c r="AE672" s="23"/>
      <c r="AF672" s="23"/>
      <c r="AG672" s="23"/>
      <c r="AH672" s="23"/>
      <c r="AI672" s="23"/>
      <c r="AJ672" s="23"/>
      <c r="AK672" s="23"/>
      <c r="AL672" s="23"/>
      <c r="AM672" s="19">
        <f t="shared" si="355"/>
        <v>28000</v>
      </c>
      <c r="AN672" s="26" t="s">
        <v>437</v>
      </c>
      <c r="AO672" s="50">
        <f t="shared" si="342"/>
        <v>7000</v>
      </c>
      <c r="AP672" s="50">
        <f t="shared" si="343"/>
        <v>7000</v>
      </c>
      <c r="AQ672" s="50">
        <f t="shared" si="344"/>
        <v>7000</v>
      </c>
      <c r="AR672" s="50">
        <f t="shared" si="345"/>
        <v>7000</v>
      </c>
      <c r="AS672" s="50">
        <f t="shared" si="346"/>
        <v>0</v>
      </c>
      <c r="AT672" s="50">
        <f t="shared" si="347"/>
        <v>0</v>
      </c>
      <c r="AU672" s="50">
        <f t="shared" si="348"/>
        <v>0</v>
      </c>
      <c r="AV672" s="50">
        <f t="shared" si="349"/>
        <v>0</v>
      </c>
      <c r="AW672" s="50">
        <f t="shared" si="350"/>
        <v>0</v>
      </c>
      <c r="AX672" s="50">
        <f t="shared" si="351"/>
        <v>0</v>
      </c>
      <c r="AY672" s="50">
        <f t="shared" si="352"/>
        <v>0</v>
      </c>
      <c r="AZ672" s="50">
        <f t="shared" si="353"/>
        <v>0</v>
      </c>
      <c r="BA672" s="50">
        <f t="shared" si="340"/>
        <v>28000</v>
      </c>
      <c r="BB672" s="50">
        <f t="shared" si="341"/>
        <v>0</v>
      </c>
    </row>
    <row r="673" spans="2:54" x14ac:dyDescent="0.25">
      <c r="B673" s="14">
        <v>2026</v>
      </c>
      <c r="C673" s="14">
        <v>479</v>
      </c>
      <c r="D673" s="15"/>
      <c r="F673" s="15" t="s">
        <v>58</v>
      </c>
      <c r="G673" s="14" t="e">
        <f>+VLOOKUP(M673,#REF!,5,FALSE)</f>
        <v>#REF!</v>
      </c>
      <c r="H673" s="14" t="e">
        <f>+VLOOKUP(M673,#REF!,7,FALSE)</f>
        <v>#REF!</v>
      </c>
      <c r="M673" s="15" t="str">
        <f t="shared" si="339"/>
        <v>2026EG 2026GGEGESTIÓN DEL SISTEMA DE ABASTECIMIENTO</v>
      </c>
      <c r="N673" s="15" t="s">
        <v>118</v>
      </c>
      <c r="Q673" s="16" t="s">
        <v>8</v>
      </c>
      <c r="R673" s="16" t="s">
        <v>60</v>
      </c>
      <c r="T673" s="14" t="str">
        <f t="shared" si="354"/>
        <v>2.3</v>
      </c>
      <c r="U673" s="17" t="s">
        <v>62</v>
      </c>
      <c r="V673" s="15" t="s">
        <v>557</v>
      </c>
      <c r="X673" s="14" t="s">
        <v>65</v>
      </c>
      <c r="Y673" s="18">
        <v>1</v>
      </c>
      <c r="Z673" s="19">
        <v>6000</v>
      </c>
      <c r="AA673" s="16">
        <v>30</v>
      </c>
      <c r="AB673" s="16">
        <v>30</v>
      </c>
      <c r="AC673" s="16">
        <v>30</v>
      </c>
      <c r="AD673" s="16">
        <v>30</v>
      </c>
      <c r="AE673" s="23"/>
      <c r="AF673" s="23"/>
      <c r="AG673" s="23"/>
      <c r="AH673" s="23"/>
      <c r="AI673" s="23"/>
      <c r="AJ673" s="23"/>
      <c r="AK673" s="23"/>
      <c r="AL673" s="23"/>
      <c r="AM673" s="19">
        <f t="shared" si="355"/>
        <v>24000</v>
      </c>
      <c r="AN673" s="26" t="s">
        <v>437</v>
      </c>
      <c r="AO673" s="50">
        <f t="shared" si="342"/>
        <v>6000</v>
      </c>
      <c r="AP673" s="50">
        <f t="shared" si="343"/>
        <v>6000</v>
      </c>
      <c r="AQ673" s="50">
        <f t="shared" si="344"/>
        <v>6000</v>
      </c>
      <c r="AR673" s="50">
        <f t="shared" si="345"/>
        <v>6000</v>
      </c>
      <c r="AS673" s="50">
        <f t="shared" si="346"/>
        <v>0</v>
      </c>
      <c r="AT673" s="50">
        <f t="shared" si="347"/>
        <v>0</v>
      </c>
      <c r="AU673" s="50">
        <f t="shared" si="348"/>
        <v>0</v>
      </c>
      <c r="AV673" s="50">
        <f t="shared" si="349"/>
        <v>0</v>
      </c>
      <c r="AW673" s="50">
        <f t="shared" si="350"/>
        <v>0</v>
      </c>
      <c r="AX673" s="50">
        <f t="shared" si="351"/>
        <v>0</v>
      </c>
      <c r="AY673" s="50">
        <f t="shared" si="352"/>
        <v>0</v>
      </c>
      <c r="AZ673" s="50">
        <f t="shared" si="353"/>
        <v>0</v>
      </c>
      <c r="BA673" s="50">
        <f t="shared" si="340"/>
        <v>24000</v>
      </c>
      <c r="BB673" s="50">
        <f t="shared" si="341"/>
        <v>0</v>
      </c>
    </row>
    <row r="674" spans="2:54" x14ac:dyDescent="0.25">
      <c r="B674" s="14">
        <v>2026</v>
      </c>
      <c r="C674" s="14">
        <v>479</v>
      </c>
      <c r="D674" s="15"/>
      <c r="F674" s="15" t="s">
        <v>58</v>
      </c>
      <c r="G674" s="14" t="e">
        <f>+VLOOKUP(M674,#REF!,5,FALSE)</f>
        <v>#REF!</v>
      </c>
      <c r="H674" s="14" t="e">
        <f>+VLOOKUP(M674,#REF!,7,FALSE)</f>
        <v>#REF!</v>
      </c>
      <c r="M674" s="15" t="str">
        <f t="shared" si="339"/>
        <v>2026EG 2026GGEGESTIÓN DEL SISTEMA DE ABASTECIMIENTO</v>
      </c>
      <c r="N674" s="15" t="s">
        <v>118</v>
      </c>
      <c r="Q674" s="16" t="s">
        <v>8</v>
      </c>
      <c r="R674" s="16" t="s">
        <v>60</v>
      </c>
      <c r="T674" s="14" t="str">
        <f t="shared" si="354"/>
        <v>2.3</v>
      </c>
      <c r="U674" s="17" t="s">
        <v>62</v>
      </c>
      <c r="V674" s="15" t="s">
        <v>558</v>
      </c>
      <c r="X674" s="14" t="s">
        <v>65</v>
      </c>
      <c r="Y674" s="18">
        <v>8</v>
      </c>
      <c r="Z674" s="19">
        <v>4500</v>
      </c>
      <c r="AA674" s="16">
        <v>30</v>
      </c>
      <c r="AB674" s="16">
        <v>30</v>
      </c>
      <c r="AC674" s="16">
        <v>30</v>
      </c>
      <c r="AD674" s="16">
        <v>30</v>
      </c>
      <c r="AE674" s="23"/>
      <c r="AF674" s="23"/>
      <c r="AG674" s="23"/>
      <c r="AH674" s="23"/>
      <c r="AI674" s="23"/>
      <c r="AJ674" s="23"/>
      <c r="AK674" s="23"/>
      <c r="AL674" s="23"/>
      <c r="AM674" s="19">
        <f t="shared" si="355"/>
        <v>144000</v>
      </c>
      <c r="AN674" s="26" t="s">
        <v>437</v>
      </c>
      <c r="AO674" s="50">
        <f t="shared" si="342"/>
        <v>36000</v>
      </c>
      <c r="AP674" s="50">
        <f t="shared" si="343"/>
        <v>36000</v>
      </c>
      <c r="AQ674" s="50">
        <f t="shared" si="344"/>
        <v>36000</v>
      </c>
      <c r="AR674" s="50">
        <f t="shared" si="345"/>
        <v>36000</v>
      </c>
      <c r="AS674" s="50">
        <f t="shared" si="346"/>
        <v>0</v>
      </c>
      <c r="AT674" s="50">
        <f t="shared" si="347"/>
        <v>0</v>
      </c>
      <c r="AU674" s="50">
        <f t="shared" si="348"/>
        <v>0</v>
      </c>
      <c r="AV674" s="50">
        <f t="shared" si="349"/>
        <v>0</v>
      </c>
      <c r="AW674" s="50">
        <f t="shared" si="350"/>
        <v>0</v>
      </c>
      <c r="AX674" s="50">
        <f t="shared" si="351"/>
        <v>0</v>
      </c>
      <c r="AY674" s="50">
        <f t="shared" si="352"/>
        <v>0</v>
      </c>
      <c r="AZ674" s="50">
        <f t="shared" si="353"/>
        <v>0</v>
      </c>
      <c r="BA674" s="50">
        <f t="shared" si="340"/>
        <v>144000</v>
      </c>
      <c r="BB674" s="50">
        <f t="shared" si="341"/>
        <v>0</v>
      </c>
    </row>
    <row r="675" spans="2:54" x14ac:dyDescent="0.25">
      <c r="B675" s="14">
        <v>2026</v>
      </c>
      <c r="C675" s="14">
        <v>479</v>
      </c>
      <c r="D675" s="15"/>
      <c r="F675" s="15" t="s">
        <v>58</v>
      </c>
      <c r="G675" s="14" t="e">
        <f>+VLOOKUP(M675,#REF!,5,FALSE)</f>
        <v>#REF!</v>
      </c>
      <c r="H675" s="14" t="e">
        <f>+VLOOKUP(M675,#REF!,7,FALSE)</f>
        <v>#REF!</v>
      </c>
      <c r="M675" s="15" t="str">
        <f t="shared" si="339"/>
        <v>2026EG 2026GGEGESTIÓN DEL SISTEMA DE ABASTECIMIENTO</v>
      </c>
      <c r="N675" s="15" t="s">
        <v>118</v>
      </c>
      <c r="Q675" s="16" t="s">
        <v>8</v>
      </c>
      <c r="R675" s="16" t="s">
        <v>60</v>
      </c>
      <c r="T675" s="14" t="str">
        <f t="shared" si="354"/>
        <v>2.3</v>
      </c>
      <c r="U675" s="17" t="s">
        <v>62</v>
      </c>
      <c r="V675" s="15" t="s">
        <v>559</v>
      </c>
      <c r="X675" s="14" t="s">
        <v>65</v>
      </c>
      <c r="Y675" s="18">
        <v>1</v>
      </c>
      <c r="Z675" s="19">
        <v>2500</v>
      </c>
      <c r="AA675" s="16">
        <v>30</v>
      </c>
      <c r="AB675" s="16">
        <v>30</v>
      </c>
      <c r="AC675" s="16">
        <v>30</v>
      </c>
      <c r="AD675" s="16">
        <v>30</v>
      </c>
      <c r="AE675" s="23"/>
      <c r="AF675" s="23"/>
      <c r="AG675" s="23"/>
      <c r="AH675" s="23"/>
      <c r="AI675" s="23"/>
      <c r="AJ675" s="23"/>
      <c r="AK675" s="23"/>
      <c r="AL675" s="23"/>
      <c r="AM675" s="19">
        <f t="shared" si="355"/>
        <v>10000</v>
      </c>
      <c r="AN675" s="26" t="s">
        <v>437</v>
      </c>
      <c r="AO675" s="50">
        <f t="shared" si="342"/>
        <v>2500</v>
      </c>
      <c r="AP675" s="50">
        <f t="shared" si="343"/>
        <v>2500</v>
      </c>
      <c r="AQ675" s="50">
        <f t="shared" si="344"/>
        <v>2500</v>
      </c>
      <c r="AR675" s="50">
        <f t="shared" si="345"/>
        <v>2500</v>
      </c>
      <c r="AS675" s="50">
        <f t="shared" si="346"/>
        <v>0</v>
      </c>
      <c r="AT675" s="50">
        <f t="shared" si="347"/>
        <v>0</v>
      </c>
      <c r="AU675" s="50">
        <f t="shared" si="348"/>
        <v>0</v>
      </c>
      <c r="AV675" s="50">
        <f t="shared" si="349"/>
        <v>0</v>
      </c>
      <c r="AW675" s="50">
        <f t="shared" si="350"/>
        <v>0</v>
      </c>
      <c r="AX675" s="50">
        <f t="shared" si="351"/>
        <v>0</v>
      </c>
      <c r="AY675" s="50">
        <f t="shared" si="352"/>
        <v>0</v>
      </c>
      <c r="AZ675" s="50">
        <f t="shared" si="353"/>
        <v>0</v>
      </c>
      <c r="BA675" s="50">
        <f t="shared" si="340"/>
        <v>10000</v>
      </c>
      <c r="BB675" s="50">
        <f t="shared" si="341"/>
        <v>0</v>
      </c>
    </row>
    <row r="676" spans="2:54" x14ac:dyDescent="0.25">
      <c r="B676" s="14">
        <v>2026</v>
      </c>
      <c r="C676" s="14">
        <v>479</v>
      </c>
      <c r="D676" s="15"/>
      <c r="F676" s="15" t="s">
        <v>58</v>
      </c>
      <c r="G676" s="14" t="e">
        <f>+VLOOKUP(M676,#REF!,5,FALSE)</f>
        <v>#REF!</v>
      </c>
      <c r="H676" s="14" t="e">
        <f>+VLOOKUP(M676,#REF!,7,FALSE)</f>
        <v>#REF!</v>
      </c>
      <c r="M676" s="15" t="str">
        <f t="shared" si="339"/>
        <v>2026EG 2026GGEGESTIÓN DOCUMENTAL</v>
      </c>
      <c r="N676" s="15" t="s">
        <v>560</v>
      </c>
      <c r="Q676" s="16" t="s">
        <v>8</v>
      </c>
      <c r="R676" s="16" t="s">
        <v>60</v>
      </c>
      <c r="T676" s="14" t="str">
        <f t="shared" si="354"/>
        <v>2.3</v>
      </c>
      <c r="U676" s="17" t="s">
        <v>62</v>
      </c>
      <c r="V676" s="15" t="s">
        <v>561</v>
      </c>
      <c r="X676" s="14" t="s">
        <v>65</v>
      </c>
      <c r="Y676" s="18">
        <v>1</v>
      </c>
      <c r="Z676" s="19">
        <v>8000</v>
      </c>
      <c r="AA676" s="16">
        <v>30</v>
      </c>
      <c r="AB676" s="16">
        <v>30</v>
      </c>
      <c r="AC676" s="16">
        <v>30</v>
      </c>
      <c r="AD676" s="16">
        <v>30</v>
      </c>
      <c r="AE676" s="23"/>
      <c r="AF676" s="23"/>
      <c r="AG676" s="23"/>
      <c r="AH676" s="23"/>
      <c r="AI676" s="23"/>
      <c r="AJ676" s="23"/>
      <c r="AK676" s="23"/>
      <c r="AL676" s="23"/>
      <c r="AM676" s="19">
        <f t="shared" si="355"/>
        <v>32000</v>
      </c>
      <c r="AN676" s="26" t="s">
        <v>437</v>
      </c>
      <c r="AO676" s="50">
        <f t="shared" si="342"/>
        <v>8000</v>
      </c>
      <c r="AP676" s="50">
        <f t="shared" si="343"/>
        <v>8000</v>
      </c>
      <c r="AQ676" s="50">
        <f t="shared" si="344"/>
        <v>8000</v>
      </c>
      <c r="AR676" s="50">
        <f t="shared" si="345"/>
        <v>8000</v>
      </c>
      <c r="AS676" s="50">
        <f t="shared" si="346"/>
        <v>0</v>
      </c>
      <c r="AT676" s="50">
        <f t="shared" si="347"/>
        <v>0</v>
      </c>
      <c r="AU676" s="50">
        <f t="shared" si="348"/>
        <v>0</v>
      </c>
      <c r="AV676" s="50">
        <f t="shared" si="349"/>
        <v>0</v>
      </c>
      <c r="AW676" s="50">
        <f t="shared" si="350"/>
        <v>0</v>
      </c>
      <c r="AX676" s="50">
        <f t="shared" si="351"/>
        <v>0</v>
      </c>
      <c r="AY676" s="50">
        <f t="shared" si="352"/>
        <v>0</v>
      </c>
      <c r="AZ676" s="50">
        <f t="shared" si="353"/>
        <v>0</v>
      </c>
      <c r="BA676" s="50">
        <f t="shared" si="340"/>
        <v>32000</v>
      </c>
      <c r="BB676" s="50">
        <f t="shared" si="341"/>
        <v>0</v>
      </c>
    </row>
    <row r="677" spans="2:54" x14ac:dyDescent="0.25">
      <c r="B677" s="14">
        <v>2026</v>
      </c>
      <c r="C677" s="14">
        <v>479</v>
      </c>
      <c r="D677" s="15"/>
      <c r="F677" s="15" t="s">
        <v>58</v>
      </c>
      <c r="G677" s="14" t="e">
        <f>+VLOOKUP(M677,#REF!,5,FALSE)</f>
        <v>#REF!</v>
      </c>
      <c r="H677" s="14" t="e">
        <f>+VLOOKUP(M677,#REF!,7,FALSE)</f>
        <v>#REF!</v>
      </c>
      <c r="M677" s="15" t="str">
        <f t="shared" si="339"/>
        <v>2026EG 2026GGEGESTIÓN DOCUMENTAL</v>
      </c>
      <c r="N677" s="15" t="s">
        <v>560</v>
      </c>
      <c r="Q677" s="16" t="s">
        <v>8</v>
      </c>
      <c r="R677" s="16" t="s">
        <v>60</v>
      </c>
      <c r="T677" s="14" t="str">
        <f t="shared" si="354"/>
        <v>2.3</v>
      </c>
      <c r="U677" s="17" t="s">
        <v>62</v>
      </c>
      <c r="V677" s="15" t="s">
        <v>562</v>
      </c>
      <c r="X677" s="14" t="s">
        <v>65</v>
      </c>
      <c r="Y677" s="18">
        <v>1</v>
      </c>
      <c r="Z677" s="19">
        <v>8000</v>
      </c>
      <c r="AA677" s="16">
        <v>30</v>
      </c>
      <c r="AB677" s="16">
        <v>30</v>
      </c>
      <c r="AC677" s="16">
        <v>30</v>
      </c>
      <c r="AD677" s="16">
        <v>30</v>
      </c>
      <c r="AE677" s="23"/>
      <c r="AF677" s="23"/>
      <c r="AG677" s="23"/>
      <c r="AH677" s="23"/>
      <c r="AI677" s="23"/>
      <c r="AJ677" s="23"/>
      <c r="AK677" s="23"/>
      <c r="AL677" s="23"/>
      <c r="AM677" s="19">
        <f t="shared" si="355"/>
        <v>32000</v>
      </c>
      <c r="AN677" s="26" t="s">
        <v>437</v>
      </c>
      <c r="AO677" s="50">
        <f t="shared" si="342"/>
        <v>8000</v>
      </c>
      <c r="AP677" s="50">
        <f t="shared" si="343"/>
        <v>8000</v>
      </c>
      <c r="AQ677" s="50">
        <f t="shared" si="344"/>
        <v>8000</v>
      </c>
      <c r="AR677" s="50">
        <f t="shared" si="345"/>
        <v>8000</v>
      </c>
      <c r="AS677" s="50">
        <f t="shared" si="346"/>
        <v>0</v>
      </c>
      <c r="AT677" s="50">
        <f t="shared" si="347"/>
        <v>0</v>
      </c>
      <c r="AU677" s="50">
        <f t="shared" si="348"/>
        <v>0</v>
      </c>
      <c r="AV677" s="50">
        <f t="shared" si="349"/>
        <v>0</v>
      </c>
      <c r="AW677" s="50">
        <f t="shared" si="350"/>
        <v>0</v>
      </c>
      <c r="AX677" s="50">
        <f t="shared" si="351"/>
        <v>0</v>
      </c>
      <c r="AY677" s="50">
        <f t="shared" si="352"/>
        <v>0</v>
      </c>
      <c r="AZ677" s="50">
        <f t="shared" si="353"/>
        <v>0</v>
      </c>
      <c r="BA677" s="50">
        <f t="shared" si="340"/>
        <v>32000</v>
      </c>
      <c r="BB677" s="50">
        <f t="shared" si="341"/>
        <v>0</v>
      </c>
    </row>
    <row r="678" spans="2:54" x14ac:dyDescent="0.25">
      <c r="B678" s="14">
        <v>2026</v>
      </c>
      <c r="C678" s="14">
        <v>479</v>
      </c>
      <c r="D678" s="15"/>
      <c r="F678" s="15" t="s">
        <v>58</v>
      </c>
      <c r="G678" s="14" t="e">
        <f>+VLOOKUP(M678,#REF!,5,FALSE)</f>
        <v>#REF!</v>
      </c>
      <c r="H678" s="14" t="e">
        <f>+VLOOKUP(M678,#REF!,7,FALSE)</f>
        <v>#REF!</v>
      </c>
      <c r="M678" s="15" t="str">
        <f t="shared" si="339"/>
        <v>2026EG 2026GGEGESTIÓN DOCUMENTAL</v>
      </c>
      <c r="N678" s="15" t="s">
        <v>560</v>
      </c>
      <c r="Q678" s="16" t="s">
        <v>8</v>
      </c>
      <c r="R678" s="16" t="s">
        <v>60</v>
      </c>
      <c r="T678" s="14" t="str">
        <f t="shared" si="354"/>
        <v>2.3</v>
      </c>
      <c r="U678" s="17" t="s">
        <v>62</v>
      </c>
      <c r="V678" s="15" t="s">
        <v>563</v>
      </c>
      <c r="X678" s="14" t="s">
        <v>65</v>
      </c>
      <c r="Y678" s="18">
        <v>1</v>
      </c>
      <c r="Z678" s="19">
        <v>8000</v>
      </c>
      <c r="AA678" s="16">
        <v>30</v>
      </c>
      <c r="AB678" s="16">
        <v>30</v>
      </c>
      <c r="AC678" s="16">
        <v>30</v>
      </c>
      <c r="AD678" s="16">
        <v>30</v>
      </c>
      <c r="AE678" s="23"/>
      <c r="AF678" s="23"/>
      <c r="AG678" s="23"/>
      <c r="AH678" s="23"/>
      <c r="AI678" s="23"/>
      <c r="AJ678" s="23"/>
      <c r="AK678" s="23"/>
      <c r="AL678" s="23"/>
      <c r="AM678" s="19">
        <f t="shared" si="355"/>
        <v>32000</v>
      </c>
      <c r="AN678" s="26" t="s">
        <v>437</v>
      </c>
      <c r="AO678" s="50">
        <f t="shared" si="342"/>
        <v>8000</v>
      </c>
      <c r="AP678" s="50">
        <f t="shared" si="343"/>
        <v>8000</v>
      </c>
      <c r="AQ678" s="50">
        <f t="shared" si="344"/>
        <v>8000</v>
      </c>
      <c r="AR678" s="50">
        <f t="shared" si="345"/>
        <v>8000</v>
      </c>
      <c r="AS678" s="50">
        <f t="shared" si="346"/>
        <v>0</v>
      </c>
      <c r="AT678" s="50">
        <f t="shared" si="347"/>
        <v>0</v>
      </c>
      <c r="AU678" s="50">
        <f t="shared" si="348"/>
        <v>0</v>
      </c>
      <c r="AV678" s="50">
        <f t="shared" si="349"/>
        <v>0</v>
      </c>
      <c r="AW678" s="50">
        <f t="shared" si="350"/>
        <v>0</v>
      </c>
      <c r="AX678" s="50">
        <f t="shared" si="351"/>
        <v>0</v>
      </c>
      <c r="AY678" s="50">
        <f t="shared" si="352"/>
        <v>0</v>
      </c>
      <c r="AZ678" s="50">
        <f t="shared" si="353"/>
        <v>0</v>
      </c>
      <c r="BA678" s="50">
        <f t="shared" si="340"/>
        <v>32000</v>
      </c>
      <c r="BB678" s="50">
        <f t="shared" si="341"/>
        <v>0</v>
      </c>
    </row>
    <row r="679" spans="2:54" x14ac:dyDescent="0.25">
      <c r="B679" s="14">
        <v>2026</v>
      </c>
      <c r="C679" s="14">
        <v>479</v>
      </c>
      <c r="D679" s="15"/>
      <c r="F679" s="15" t="s">
        <v>58</v>
      </c>
      <c r="G679" s="14" t="e">
        <f>+VLOOKUP(M679,#REF!,5,FALSE)</f>
        <v>#REF!</v>
      </c>
      <c r="H679" s="14" t="e">
        <f>+VLOOKUP(M679,#REF!,7,FALSE)</f>
        <v>#REF!</v>
      </c>
      <c r="M679" s="15" t="str">
        <f t="shared" si="339"/>
        <v>2026EG 2026GGEGESTIÓN DEL SISTEMA DE ABASTECIMIENTO</v>
      </c>
      <c r="N679" s="15" t="s">
        <v>118</v>
      </c>
      <c r="Q679" s="16" t="s">
        <v>8</v>
      </c>
      <c r="R679" s="16" t="s">
        <v>60</v>
      </c>
      <c r="T679" s="14" t="str">
        <f t="shared" si="354"/>
        <v>2.3</v>
      </c>
      <c r="U679" s="17" t="s">
        <v>62</v>
      </c>
      <c r="V679" s="15" t="s">
        <v>564</v>
      </c>
      <c r="X679" s="14" t="s">
        <v>65</v>
      </c>
      <c r="Y679" s="18">
        <v>1</v>
      </c>
      <c r="Z679" s="19">
        <v>8000</v>
      </c>
      <c r="AA679" s="16">
        <v>30</v>
      </c>
      <c r="AB679" s="16">
        <v>30</v>
      </c>
      <c r="AC679" s="16">
        <v>30</v>
      </c>
      <c r="AD679" s="16">
        <v>30</v>
      </c>
      <c r="AE679" s="23"/>
      <c r="AF679" s="23"/>
      <c r="AG679" s="23"/>
      <c r="AH679" s="23"/>
      <c r="AI679" s="23"/>
      <c r="AJ679" s="23"/>
      <c r="AK679" s="23"/>
      <c r="AL679" s="23"/>
      <c r="AM679" s="19">
        <f t="shared" si="355"/>
        <v>32000</v>
      </c>
      <c r="AN679" s="26" t="s">
        <v>437</v>
      </c>
      <c r="AO679" s="50">
        <f t="shared" si="342"/>
        <v>8000</v>
      </c>
      <c r="AP679" s="50">
        <f t="shared" si="343"/>
        <v>8000</v>
      </c>
      <c r="AQ679" s="50">
        <f t="shared" si="344"/>
        <v>8000</v>
      </c>
      <c r="AR679" s="50">
        <f t="shared" si="345"/>
        <v>8000</v>
      </c>
      <c r="AS679" s="50">
        <f t="shared" si="346"/>
        <v>0</v>
      </c>
      <c r="AT679" s="50">
        <f t="shared" si="347"/>
        <v>0</v>
      </c>
      <c r="AU679" s="50">
        <f t="shared" si="348"/>
        <v>0</v>
      </c>
      <c r="AV679" s="50">
        <f t="shared" si="349"/>
        <v>0</v>
      </c>
      <c r="AW679" s="50">
        <f t="shared" si="350"/>
        <v>0</v>
      </c>
      <c r="AX679" s="50">
        <f t="shared" si="351"/>
        <v>0</v>
      </c>
      <c r="AY679" s="50">
        <f t="shared" si="352"/>
        <v>0</v>
      </c>
      <c r="AZ679" s="50">
        <f t="shared" si="353"/>
        <v>0</v>
      </c>
      <c r="BA679" s="50">
        <f t="shared" si="340"/>
        <v>32000</v>
      </c>
      <c r="BB679" s="50">
        <f t="shared" si="341"/>
        <v>0</v>
      </c>
    </row>
    <row r="680" spans="2:54" x14ac:dyDescent="0.25">
      <c r="B680" s="14">
        <v>2026</v>
      </c>
      <c r="C680" s="14">
        <v>479</v>
      </c>
      <c r="D680" s="15"/>
      <c r="F680" s="15" t="s">
        <v>58</v>
      </c>
      <c r="G680" s="14" t="e">
        <f>+VLOOKUP(M680,#REF!,5,FALSE)</f>
        <v>#REF!</v>
      </c>
      <c r="H680" s="14" t="e">
        <f>+VLOOKUP(M680,#REF!,7,FALSE)</f>
        <v>#REF!</v>
      </c>
      <c r="M680" s="15" t="str">
        <f t="shared" si="339"/>
        <v>2026EG 2026GGEGESTIÓN DOCUMENTAL</v>
      </c>
      <c r="N680" s="15" t="s">
        <v>560</v>
      </c>
      <c r="Q680" s="16" t="s">
        <v>8</v>
      </c>
      <c r="R680" s="16" t="s">
        <v>60</v>
      </c>
      <c r="T680" s="14" t="str">
        <f t="shared" si="354"/>
        <v>2.3</v>
      </c>
      <c r="U680" s="17" t="s">
        <v>62</v>
      </c>
      <c r="V680" s="15" t="s">
        <v>565</v>
      </c>
      <c r="X680" s="14" t="s">
        <v>65</v>
      </c>
      <c r="Y680" s="18">
        <v>1</v>
      </c>
      <c r="Z680" s="19">
        <v>8000</v>
      </c>
      <c r="AA680" s="16">
        <v>30</v>
      </c>
      <c r="AB680" s="16">
        <v>30</v>
      </c>
      <c r="AC680" s="16">
        <v>30</v>
      </c>
      <c r="AD680" s="16">
        <v>30</v>
      </c>
      <c r="AE680" s="23"/>
      <c r="AF680" s="23"/>
      <c r="AG680" s="23"/>
      <c r="AH680" s="23"/>
      <c r="AI680" s="23"/>
      <c r="AJ680" s="23"/>
      <c r="AK680" s="23"/>
      <c r="AL680" s="23"/>
      <c r="AM680" s="19">
        <f t="shared" si="355"/>
        <v>32000</v>
      </c>
      <c r="AN680" s="26" t="s">
        <v>437</v>
      </c>
      <c r="AO680" s="50">
        <f t="shared" si="342"/>
        <v>8000</v>
      </c>
      <c r="AP680" s="50">
        <f t="shared" si="343"/>
        <v>8000</v>
      </c>
      <c r="AQ680" s="50">
        <f t="shared" si="344"/>
        <v>8000</v>
      </c>
      <c r="AR680" s="50">
        <f t="shared" si="345"/>
        <v>8000</v>
      </c>
      <c r="AS680" s="50">
        <f t="shared" si="346"/>
        <v>0</v>
      </c>
      <c r="AT680" s="50">
        <f t="shared" si="347"/>
        <v>0</v>
      </c>
      <c r="AU680" s="50">
        <f t="shared" si="348"/>
        <v>0</v>
      </c>
      <c r="AV680" s="50">
        <f t="shared" si="349"/>
        <v>0</v>
      </c>
      <c r="AW680" s="50">
        <f t="shared" si="350"/>
        <v>0</v>
      </c>
      <c r="AX680" s="50">
        <f t="shared" si="351"/>
        <v>0</v>
      </c>
      <c r="AY680" s="50">
        <f t="shared" si="352"/>
        <v>0</v>
      </c>
      <c r="AZ680" s="50">
        <f t="shared" si="353"/>
        <v>0</v>
      </c>
      <c r="BA680" s="50">
        <f t="shared" si="340"/>
        <v>32000</v>
      </c>
      <c r="BB680" s="50">
        <f t="shared" si="341"/>
        <v>0</v>
      </c>
    </row>
    <row r="681" spans="2:54" x14ac:dyDescent="0.25">
      <c r="B681" s="14">
        <v>2026</v>
      </c>
      <c r="C681" s="14">
        <v>479</v>
      </c>
      <c r="D681" s="15"/>
      <c r="F681" s="15" t="s">
        <v>58</v>
      </c>
      <c r="G681" s="14" t="e">
        <f>+VLOOKUP(M681,#REF!,5,FALSE)</f>
        <v>#REF!</v>
      </c>
      <c r="H681" s="14" t="e">
        <f>+VLOOKUP(M681,#REF!,7,FALSE)</f>
        <v>#REF!</v>
      </c>
      <c r="M681" s="15" t="str">
        <f t="shared" si="339"/>
        <v>2026EG 2026GGEGESTIÓN DOCUMENTAL</v>
      </c>
      <c r="N681" s="15" t="s">
        <v>560</v>
      </c>
      <c r="Q681" s="16" t="s">
        <v>8</v>
      </c>
      <c r="R681" s="16" t="s">
        <v>60</v>
      </c>
      <c r="T681" s="14" t="str">
        <f t="shared" si="354"/>
        <v>2.3</v>
      </c>
      <c r="U681" s="17" t="s">
        <v>62</v>
      </c>
      <c r="V681" s="15" t="s">
        <v>551</v>
      </c>
      <c r="X681" s="14" t="s">
        <v>65</v>
      </c>
      <c r="Y681" s="18">
        <v>1</v>
      </c>
      <c r="Z681" s="19">
        <v>4500</v>
      </c>
      <c r="AA681" s="16">
        <v>30</v>
      </c>
      <c r="AB681" s="16">
        <v>30</v>
      </c>
      <c r="AC681" s="16">
        <v>30</v>
      </c>
      <c r="AD681" s="16">
        <v>30</v>
      </c>
      <c r="AE681" s="23"/>
      <c r="AF681" s="23"/>
      <c r="AG681" s="23"/>
      <c r="AH681" s="23"/>
      <c r="AI681" s="23"/>
      <c r="AJ681" s="23"/>
      <c r="AK681" s="23"/>
      <c r="AL681" s="23"/>
      <c r="AM681" s="19">
        <f t="shared" si="355"/>
        <v>18000</v>
      </c>
      <c r="AN681" s="26" t="s">
        <v>437</v>
      </c>
      <c r="AO681" s="50">
        <f t="shared" si="342"/>
        <v>4500</v>
      </c>
      <c r="AP681" s="50">
        <f t="shared" si="343"/>
        <v>4500</v>
      </c>
      <c r="AQ681" s="50">
        <f t="shared" si="344"/>
        <v>4500</v>
      </c>
      <c r="AR681" s="50">
        <f t="shared" si="345"/>
        <v>4500</v>
      </c>
      <c r="AS681" s="50">
        <f t="shared" si="346"/>
        <v>0</v>
      </c>
      <c r="AT681" s="50">
        <f t="shared" si="347"/>
        <v>0</v>
      </c>
      <c r="AU681" s="50">
        <f t="shared" si="348"/>
        <v>0</v>
      </c>
      <c r="AV681" s="50">
        <f t="shared" si="349"/>
        <v>0</v>
      </c>
      <c r="AW681" s="50">
        <f t="shared" si="350"/>
        <v>0</v>
      </c>
      <c r="AX681" s="50">
        <f t="shared" si="351"/>
        <v>0</v>
      </c>
      <c r="AY681" s="50">
        <f t="shared" si="352"/>
        <v>0</v>
      </c>
      <c r="AZ681" s="50">
        <f t="shared" si="353"/>
        <v>0</v>
      </c>
      <c r="BA681" s="50">
        <f t="shared" si="340"/>
        <v>18000</v>
      </c>
      <c r="BB681" s="50">
        <f t="shared" si="341"/>
        <v>0</v>
      </c>
    </row>
    <row r="682" spans="2:54" x14ac:dyDescent="0.25">
      <c r="B682" s="14">
        <v>2026</v>
      </c>
      <c r="C682" s="14">
        <v>479</v>
      </c>
      <c r="D682" s="15"/>
      <c r="F682" s="15" t="s">
        <v>58</v>
      </c>
      <c r="G682" s="14" t="e">
        <f>+VLOOKUP(M682,#REF!,5,FALSE)</f>
        <v>#REF!</v>
      </c>
      <c r="H682" s="14" t="e">
        <f>+VLOOKUP(M682,#REF!,7,FALSE)</f>
        <v>#REF!</v>
      </c>
      <c r="M682" s="15" t="str">
        <f t="shared" si="339"/>
        <v>2026EG 2026GGEGESTIÓN DOCUMENTAL</v>
      </c>
      <c r="N682" s="15" t="s">
        <v>560</v>
      </c>
      <c r="Q682" s="16" t="s">
        <v>8</v>
      </c>
      <c r="R682" s="16" t="s">
        <v>60</v>
      </c>
      <c r="T682" s="14" t="str">
        <f t="shared" si="354"/>
        <v>2.3</v>
      </c>
      <c r="U682" s="17" t="s">
        <v>62</v>
      </c>
      <c r="V682" s="15" t="s">
        <v>566</v>
      </c>
      <c r="X682" s="14" t="s">
        <v>65</v>
      </c>
      <c r="Y682" s="18">
        <v>3</v>
      </c>
      <c r="Z682" s="19">
        <v>5000</v>
      </c>
      <c r="AA682" s="16">
        <v>30</v>
      </c>
      <c r="AB682" s="16">
        <v>30</v>
      </c>
      <c r="AC682" s="16">
        <v>30</v>
      </c>
      <c r="AD682" s="16">
        <v>30</v>
      </c>
      <c r="AE682" s="23"/>
      <c r="AF682" s="23"/>
      <c r="AG682" s="23"/>
      <c r="AH682" s="23"/>
      <c r="AI682" s="23"/>
      <c r="AJ682" s="23"/>
      <c r="AK682" s="23"/>
      <c r="AL682" s="23"/>
      <c r="AM682" s="19">
        <f t="shared" si="355"/>
        <v>60000</v>
      </c>
      <c r="AN682" s="26" t="s">
        <v>437</v>
      </c>
      <c r="AO682" s="50">
        <f t="shared" si="342"/>
        <v>15000</v>
      </c>
      <c r="AP682" s="50">
        <f t="shared" si="343"/>
        <v>15000</v>
      </c>
      <c r="AQ682" s="50">
        <f t="shared" si="344"/>
        <v>15000</v>
      </c>
      <c r="AR682" s="50">
        <f t="shared" si="345"/>
        <v>15000</v>
      </c>
      <c r="AS682" s="50">
        <f t="shared" si="346"/>
        <v>0</v>
      </c>
      <c r="AT682" s="50">
        <f t="shared" si="347"/>
        <v>0</v>
      </c>
      <c r="AU682" s="50">
        <f t="shared" si="348"/>
        <v>0</v>
      </c>
      <c r="AV682" s="50">
        <f t="shared" si="349"/>
        <v>0</v>
      </c>
      <c r="AW682" s="50">
        <f t="shared" si="350"/>
        <v>0</v>
      </c>
      <c r="AX682" s="50">
        <f t="shared" si="351"/>
        <v>0</v>
      </c>
      <c r="AY682" s="50">
        <f t="shared" si="352"/>
        <v>0</v>
      </c>
      <c r="AZ682" s="50">
        <f t="shared" si="353"/>
        <v>0</v>
      </c>
      <c r="BA682" s="50">
        <f t="shared" si="340"/>
        <v>60000</v>
      </c>
      <c r="BB682" s="50">
        <f t="shared" si="341"/>
        <v>0</v>
      </c>
    </row>
    <row r="683" spans="2:54" x14ac:dyDescent="0.25">
      <c r="B683" s="14">
        <v>2026</v>
      </c>
      <c r="C683" s="14">
        <v>479</v>
      </c>
      <c r="D683" s="15"/>
      <c r="F683" s="15" t="s">
        <v>58</v>
      </c>
      <c r="G683" s="14" t="e">
        <f>+VLOOKUP(M683,#REF!,5,FALSE)</f>
        <v>#REF!</v>
      </c>
      <c r="H683" s="14" t="e">
        <f>+VLOOKUP(M683,#REF!,7,FALSE)</f>
        <v>#REF!</v>
      </c>
      <c r="M683" s="15" t="str">
        <f t="shared" si="339"/>
        <v>2026EG 2026GGEGESTIÓN DOCUMENTAL</v>
      </c>
      <c r="N683" s="15" t="s">
        <v>560</v>
      </c>
      <c r="Q683" s="16" t="s">
        <v>8</v>
      </c>
      <c r="R683" s="16" t="s">
        <v>60</v>
      </c>
      <c r="T683" s="14" t="str">
        <f t="shared" si="354"/>
        <v>2.3</v>
      </c>
      <c r="U683" s="17" t="s">
        <v>62</v>
      </c>
      <c r="V683" s="15" t="s">
        <v>567</v>
      </c>
      <c r="X683" s="14" t="s">
        <v>65</v>
      </c>
      <c r="Y683" s="18">
        <v>1</v>
      </c>
      <c r="Z683" s="19">
        <v>2500</v>
      </c>
      <c r="AA683" s="16">
        <v>30</v>
      </c>
      <c r="AB683" s="16">
        <v>30</v>
      </c>
      <c r="AC683" s="16">
        <v>30</v>
      </c>
      <c r="AD683" s="16">
        <v>30</v>
      </c>
      <c r="AE683" s="23"/>
      <c r="AF683" s="23"/>
      <c r="AG683" s="23"/>
      <c r="AH683" s="23"/>
      <c r="AI683" s="23"/>
      <c r="AJ683" s="23"/>
      <c r="AK683" s="23"/>
      <c r="AL683" s="23"/>
      <c r="AM683" s="19">
        <f t="shared" si="355"/>
        <v>10000</v>
      </c>
      <c r="AN683" s="26" t="s">
        <v>437</v>
      </c>
      <c r="AO683" s="50">
        <f t="shared" si="342"/>
        <v>2500</v>
      </c>
      <c r="AP683" s="50">
        <f t="shared" si="343"/>
        <v>2500</v>
      </c>
      <c r="AQ683" s="50">
        <f t="shared" si="344"/>
        <v>2500</v>
      </c>
      <c r="AR683" s="50">
        <f t="shared" si="345"/>
        <v>2500</v>
      </c>
      <c r="AS683" s="50">
        <f t="shared" si="346"/>
        <v>0</v>
      </c>
      <c r="AT683" s="50">
        <f t="shared" si="347"/>
        <v>0</v>
      </c>
      <c r="AU683" s="50">
        <f t="shared" si="348"/>
        <v>0</v>
      </c>
      <c r="AV683" s="50">
        <f t="shared" si="349"/>
        <v>0</v>
      </c>
      <c r="AW683" s="50">
        <f t="shared" si="350"/>
        <v>0</v>
      </c>
      <c r="AX683" s="50">
        <f t="shared" si="351"/>
        <v>0</v>
      </c>
      <c r="AY683" s="50">
        <f t="shared" si="352"/>
        <v>0</v>
      </c>
      <c r="AZ683" s="50">
        <f t="shared" si="353"/>
        <v>0</v>
      </c>
      <c r="BA683" s="50">
        <f t="shared" si="340"/>
        <v>10000</v>
      </c>
      <c r="BB683" s="50">
        <f t="shared" si="341"/>
        <v>0</v>
      </c>
    </row>
    <row r="684" spans="2:54" x14ac:dyDescent="0.25">
      <c r="B684" s="14">
        <v>2026</v>
      </c>
      <c r="C684" s="14">
        <v>479</v>
      </c>
      <c r="D684" s="15"/>
      <c r="F684" s="15" t="s">
        <v>58</v>
      </c>
      <c r="G684" s="14" t="e">
        <f>+VLOOKUP(M684,#REF!,5,FALSE)</f>
        <v>#REF!</v>
      </c>
      <c r="H684" s="14" t="e">
        <f>+VLOOKUP(M684,#REF!,7,FALSE)</f>
        <v>#REF!</v>
      </c>
      <c r="M684" s="15" t="str">
        <f t="shared" si="339"/>
        <v>2026EG 2026GGEGESTIÓN DEL SISTEMA DE ABASTECIMIENTO</v>
      </c>
      <c r="N684" s="15" t="s">
        <v>118</v>
      </c>
      <c r="Q684" s="16" t="s">
        <v>8</v>
      </c>
      <c r="R684" s="16" t="s">
        <v>60</v>
      </c>
      <c r="T684" s="14" t="str">
        <f t="shared" si="354"/>
        <v>2.3</v>
      </c>
      <c r="U684" s="17" t="s">
        <v>62</v>
      </c>
      <c r="V684" s="15" t="s">
        <v>568</v>
      </c>
      <c r="X684" s="14" t="s">
        <v>65</v>
      </c>
      <c r="Y684" s="18">
        <v>1</v>
      </c>
      <c r="Z684" s="19">
        <v>5000</v>
      </c>
      <c r="AA684" s="16">
        <v>30</v>
      </c>
      <c r="AB684" s="16">
        <v>30</v>
      </c>
      <c r="AC684" s="16">
        <v>30</v>
      </c>
      <c r="AD684" s="16">
        <v>30</v>
      </c>
      <c r="AE684" s="23"/>
      <c r="AF684" s="23"/>
      <c r="AG684" s="23"/>
      <c r="AH684" s="23"/>
      <c r="AI684" s="23"/>
      <c r="AJ684" s="23"/>
      <c r="AK684" s="23"/>
      <c r="AL684" s="23"/>
      <c r="AM684" s="19">
        <f t="shared" si="355"/>
        <v>20000</v>
      </c>
      <c r="AN684" s="26" t="s">
        <v>437</v>
      </c>
      <c r="AO684" s="50">
        <f t="shared" si="342"/>
        <v>5000</v>
      </c>
      <c r="AP684" s="50">
        <f t="shared" si="343"/>
        <v>5000</v>
      </c>
      <c r="AQ684" s="50">
        <f t="shared" si="344"/>
        <v>5000</v>
      </c>
      <c r="AR684" s="50">
        <f t="shared" si="345"/>
        <v>5000</v>
      </c>
      <c r="AS684" s="50">
        <f t="shared" si="346"/>
        <v>0</v>
      </c>
      <c r="AT684" s="50">
        <f t="shared" si="347"/>
        <v>0</v>
      </c>
      <c r="AU684" s="50">
        <f t="shared" si="348"/>
        <v>0</v>
      </c>
      <c r="AV684" s="50">
        <f t="shared" si="349"/>
        <v>0</v>
      </c>
      <c r="AW684" s="50">
        <f t="shared" si="350"/>
        <v>0</v>
      </c>
      <c r="AX684" s="50">
        <f t="shared" si="351"/>
        <v>0</v>
      </c>
      <c r="AY684" s="50">
        <f t="shared" si="352"/>
        <v>0</v>
      </c>
      <c r="AZ684" s="50">
        <f t="shared" si="353"/>
        <v>0</v>
      </c>
      <c r="BA684" s="50">
        <f t="shared" si="340"/>
        <v>20000</v>
      </c>
      <c r="BB684" s="50">
        <f t="shared" si="341"/>
        <v>0</v>
      </c>
    </row>
    <row r="685" spans="2:54" x14ac:dyDescent="0.25">
      <c r="B685" s="14">
        <v>2026</v>
      </c>
      <c r="C685" s="14">
        <v>479</v>
      </c>
      <c r="D685" s="15"/>
      <c r="F685" s="15" t="s">
        <v>58</v>
      </c>
      <c r="G685" s="14" t="e">
        <f>+VLOOKUP(M685,#REF!,5,FALSE)</f>
        <v>#REF!</v>
      </c>
      <c r="H685" s="14" t="e">
        <f>+VLOOKUP(M685,#REF!,7,FALSE)</f>
        <v>#REF!</v>
      </c>
      <c r="M685" s="15" t="str">
        <f t="shared" si="339"/>
        <v>2026EG 2026GGEGESTIÓN DEL SISTEMA DE ABASTECIMIENTO</v>
      </c>
      <c r="N685" s="15" t="s">
        <v>118</v>
      </c>
      <c r="Q685" s="16" t="s">
        <v>8</v>
      </c>
      <c r="R685" s="16" t="s">
        <v>60</v>
      </c>
      <c r="T685" s="14" t="str">
        <f t="shared" si="354"/>
        <v>2.3</v>
      </c>
      <c r="U685" s="17" t="s">
        <v>62</v>
      </c>
      <c r="V685" s="15" t="s">
        <v>569</v>
      </c>
      <c r="X685" s="14" t="s">
        <v>65</v>
      </c>
      <c r="Y685" s="18">
        <v>4</v>
      </c>
      <c r="Z685" s="19">
        <v>2500</v>
      </c>
      <c r="AA685" s="16"/>
      <c r="AB685" s="16">
        <v>30</v>
      </c>
      <c r="AC685" s="16">
        <v>30</v>
      </c>
      <c r="AD685" s="16">
        <v>30</v>
      </c>
      <c r="AE685" s="23"/>
      <c r="AF685" s="23"/>
      <c r="AG685" s="23"/>
      <c r="AH685" s="23"/>
      <c r="AI685" s="23"/>
      <c r="AJ685" s="23"/>
      <c r="AK685" s="23"/>
      <c r="AL685" s="23"/>
      <c r="AM685" s="19">
        <f t="shared" si="355"/>
        <v>30000</v>
      </c>
      <c r="AN685" s="26" t="s">
        <v>437</v>
      </c>
      <c r="AO685" s="50">
        <f t="shared" si="342"/>
        <v>0</v>
      </c>
      <c r="AP685" s="50">
        <f t="shared" si="343"/>
        <v>10000</v>
      </c>
      <c r="AQ685" s="50">
        <f t="shared" si="344"/>
        <v>10000</v>
      </c>
      <c r="AR685" s="50">
        <f t="shared" si="345"/>
        <v>10000</v>
      </c>
      <c r="AS685" s="50">
        <f t="shared" si="346"/>
        <v>0</v>
      </c>
      <c r="AT685" s="50">
        <f t="shared" si="347"/>
        <v>0</v>
      </c>
      <c r="AU685" s="50">
        <f t="shared" si="348"/>
        <v>0</v>
      </c>
      <c r="AV685" s="50">
        <f t="shared" si="349"/>
        <v>0</v>
      </c>
      <c r="AW685" s="50">
        <f t="shared" si="350"/>
        <v>0</v>
      </c>
      <c r="AX685" s="50">
        <f t="shared" si="351"/>
        <v>0</v>
      </c>
      <c r="AY685" s="50">
        <f t="shared" si="352"/>
        <v>0</v>
      </c>
      <c r="AZ685" s="50">
        <f t="shared" si="353"/>
        <v>0</v>
      </c>
      <c r="BA685" s="50">
        <f t="shared" si="340"/>
        <v>30000</v>
      </c>
      <c r="BB685" s="50">
        <f t="shared" si="341"/>
        <v>0</v>
      </c>
    </row>
    <row r="686" spans="2:54" x14ac:dyDescent="0.25">
      <c r="B686" s="14">
        <v>2026</v>
      </c>
      <c r="C686" s="14">
        <v>479</v>
      </c>
      <c r="D686" s="15"/>
      <c r="F686" s="15" t="s">
        <v>58</v>
      </c>
      <c r="G686" s="14" t="e">
        <f>+VLOOKUP(M686,#REF!,5,FALSE)</f>
        <v>#REF!</v>
      </c>
      <c r="H686" s="14" t="e">
        <f>+VLOOKUP(M686,#REF!,7,FALSE)</f>
        <v>#REF!</v>
      </c>
      <c r="M686" s="15" t="str">
        <f t="shared" si="339"/>
        <v>2026EG 2026GGEGESTIÓN DEL SISTEMA DE ABASTECIMIENTO</v>
      </c>
      <c r="N686" s="15" t="s">
        <v>118</v>
      </c>
      <c r="Q686" s="16" t="s">
        <v>8</v>
      </c>
      <c r="R686" s="16" t="s">
        <v>60</v>
      </c>
      <c r="T686" s="14" t="str">
        <f t="shared" si="354"/>
        <v>2.3</v>
      </c>
      <c r="U686" s="17" t="s">
        <v>62</v>
      </c>
      <c r="V686" s="15" t="s">
        <v>570</v>
      </c>
      <c r="X686" s="14" t="s">
        <v>65</v>
      </c>
      <c r="Y686" s="18">
        <v>1</v>
      </c>
      <c r="Z686" s="19">
        <v>9000</v>
      </c>
      <c r="AA686" s="16">
        <v>30</v>
      </c>
      <c r="AB686" s="16">
        <v>30</v>
      </c>
      <c r="AC686" s="16">
        <v>30</v>
      </c>
      <c r="AD686" s="16">
        <v>30</v>
      </c>
      <c r="AE686" s="23"/>
      <c r="AF686" s="23"/>
      <c r="AG686" s="23"/>
      <c r="AH686" s="23"/>
      <c r="AI686" s="23"/>
      <c r="AJ686" s="23"/>
      <c r="AK686" s="23"/>
      <c r="AL686" s="23"/>
      <c r="AM686" s="19">
        <f t="shared" si="355"/>
        <v>36000</v>
      </c>
      <c r="AN686" s="26" t="s">
        <v>437</v>
      </c>
      <c r="AO686" s="50">
        <f t="shared" si="342"/>
        <v>9000</v>
      </c>
      <c r="AP686" s="50">
        <f t="shared" si="343"/>
        <v>9000</v>
      </c>
      <c r="AQ686" s="50">
        <f t="shared" si="344"/>
        <v>9000</v>
      </c>
      <c r="AR686" s="50">
        <f t="shared" si="345"/>
        <v>9000</v>
      </c>
      <c r="AS686" s="50">
        <f t="shared" si="346"/>
        <v>0</v>
      </c>
      <c r="AT686" s="50">
        <f t="shared" si="347"/>
        <v>0</v>
      </c>
      <c r="AU686" s="50">
        <f t="shared" si="348"/>
        <v>0</v>
      </c>
      <c r="AV686" s="50">
        <f t="shared" si="349"/>
        <v>0</v>
      </c>
      <c r="AW686" s="50">
        <f t="shared" si="350"/>
        <v>0</v>
      </c>
      <c r="AX686" s="50">
        <f t="shared" si="351"/>
        <v>0</v>
      </c>
      <c r="AY686" s="50">
        <f t="shared" si="352"/>
        <v>0</v>
      </c>
      <c r="AZ686" s="50">
        <f t="shared" si="353"/>
        <v>0</v>
      </c>
      <c r="BA686" s="50">
        <f t="shared" si="340"/>
        <v>36000</v>
      </c>
      <c r="BB686" s="50">
        <f t="shared" si="341"/>
        <v>0</v>
      </c>
    </row>
    <row r="687" spans="2:54" x14ac:dyDescent="0.25">
      <c r="B687" s="14">
        <v>2026</v>
      </c>
      <c r="C687" s="14">
        <v>479</v>
      </c>
      <c r="D687" s="15"/>
      <c r="F687" s="15" t="s">
        <v>58</v>
      </c>
      <c r="G687" s="14" t="e">
        <f>+VLOOKUP(M687,#REF!,5,FALSE)</f>
        <v>#REF!</v>
      </c>
      <c r="H687" s="14" t="e">
        <f>+VLOOKUP(M687,#REF!,7,FALSE)</f>
        <v>#REF!</v>
      </c>
      <c r="M687" s="15" t="str">
        <f t="shared" si="339"/>
        <v>2026EG 2026GGEGESTIÓN DEL SISTEMA DE ABASTECIMIENTO</v>
      </c>
      <c r="N687" s="15" t="s">
        <v>118</v>
      </c>
      <c r="Q687" s="16" t="s">
        <v>8</v>
      </c>
      <c r="R687" s="16" t="s">
        <v>60</v>
      </c>
      <c r="T687" s="14" t="str">
        <f t="shared" si="354"/>
        <v>2.3</v>
      </c>
      <c r="U687" s="17" t="s">
        <v>62</v>
      </c>
      <c r="V687" s="15" t="s">
        <v>571</v>
      </c>
      <c r="X687" s="14" t="s">
        <v>65</v>
      </c>
      <c r="Y687" s="18">
        <v>1</v>
      </c>
      <c r="Z687" s="19">
        <v>8000</v>
      </c>
      <c r="AA687" s="16">
        <v>30</v>
      </c>
      <c r="AB687" s="16">
        <v>30</v>
      </c>
      <c r="AC687" s="16">
        <v>30</v>
      </c>
      <c r="AD687" s="16">
        <v>30</v>
      </c>
      <c r="AE687" s="23"/>
      <c r="AF687" s="23"/>
      <c r="AG687" s="23"/>
      <c r="AH687" s="23"/>
      <c r="AI687" s="23"/>
      <c r="AJ687" s="23"/>
      <c r="AK687" s="23"/>
      <c r="AL687" s="23"/>
      <c r="AM687" s="19">
        <f t="shared" si="355"/>
        <v>32000</v>
      </c>
      <c r="AN687" s="26" t="s">
        <v>437</v>
      </c>
      <c r="AO687" s="50">
        <f t="shared" si="342"/>
        <v>8000</v>
      </c>
      <c r="AP687" s="50">
        <f t="shared" si="343"/>
        <v>8000</v>
      </c>
      <c r="AQ687" s="50">
        <f t="shared" si="344"/>
        <v>8000</v>
      </c>
      <c r="AR687" s="50">
        <f t="shared" si="345"/>
        <v>8000</v>
      </c>
      <c r="AS687" s="50">
        <f t="shared" si="346"/>
        <v>0</v>
      </c>
      <c r="AT687" s="50">
        <f t="shared" si="347"/>
        <v>0</v>
      </c>
      <c r="AU687" s="50">
        <f t="shared" si="348"/>
        <v>0</v>
      </c>
      <c r="AV687" s="50">
        <f t="shared" si="349"/>
        <v>0</v>
      </c>
      <c r="AW687" s="50">
        <f t="shared" si="350"/>
        <v>0</v>
      </c>
      <c r="AX687" s="50">
        <f t="shared" si="351"/>
        <v>0</v>
      </c>
      <c r="AY687" s="50">
        <f t="shared" si="352"/>
        <v>0</v>
      </c>
      <c r="AZ687" s="50">
        <f t="shared" si="353"/>
        <v>0</v>
      </c>
      <c r="BA687" s="50">
        <f t="shared" si="340"/>
        <v>32000</v>
      </c>
      <c r="BB687" s="50">
        <f t="shared" si="341"/>
        <v>0</v>
      </c>
    </row>
    <row r="688" spans="2:54" x14ac:dyDescent="0.25">
      <c r="B688" s="14">
        <v>2026</v>
      </c>
      <c r="C688" s="14">
        <v>479</v>
      </c>
      <c r="D688" s="15"/>
      <c r="F688" s="15" t="s">
        <v>58</v>
      </c>
      <c r="G688" s="14" t="e">
        <f>+VLOOKUP(M688,#REF!,5,FALSE)</f>
        <v>#REF!</v>
      </c>
      <c r="H688" s="14" t="e">
        <f>+VLOOKUP(M688,#REF!,7,FALSE)</f>
        <v>#REF!</v>
      </c>
      <c r="M688" s="15" t="str">
        <f t="shared" si="339"/>
        <v>2026EG 2026GGEGESTIÓN DOCUMENTAL</v>
      </c>
      <c r="N688" s="15" t="s">
        <v>560</v>
      </c>
      <c r="Q688" s="16" t="s">
        <v>8</v>
      </c>
      <c r="R688" s="16" t="s">
        <v>60</v>
      </c>
      <c r="T688" s="14" t="str">
        <f t="shared" si="354"/>
        <v>2.3</v>
      </c>
      <c r="U688" s="17" t="s">
        <v>62</v>
      </c>
      <c r="V688" s="15" t="s">
        <v>528</v>
      </c>
      <c r="X688" s="14" t="s">
        <v>65</v>
      </c>
      <c r="Y688" s="18">
        <v>5</v>
      </c>
      <c r="Z688" s="19">
        <v>3500</v>
      </c>
      <c r="AA688" s="16">
        <v>30</v>
      </c>
      <c r="AB688" s="16">
        <v>30</v>
      </c>
      <c r="AC688" s="16">
        <v>30</v>
      </c>
      <c r="AD688" s="16">
        <v>30</v>
      </c>
      <c r="AE688" s="23"/>
      <c r="AF688" s="23"/>
      <c r="AG688" s="23"/>
      <c r="AH688" s="23"/>
      <c r="AI688" s="23"/>
      <c r="AJ688" s="23"/>
      <c r="AK688" s="23"/>
      <c r="AL688" s="23"/>
      <c r="AM688" s="19">
        <f t="shared" si="355"/>
        <v>70000</v>
      </c>
      <c r="AN688" s="26" t="s">
        <v>437</v>
      </c>
      <c r="AO688" s="50">
        <f t="shared" si="342"/>
        <v>17500</v>
      </c>
      <c r="AP688" s="50">
        <f t="shared" si="343"/>
        <v>17500</v>
      </c>
      <c r="AQ688" s="50">
        <f t="shared" si="344"/>
        <v>17500</v>
      </c>
      <c r="AR688" s="50">
        <f t="shared" si="345"/>
        <v>17500</v>
      </c>
      <c r="AS688" s="50">
        <f t="shared" si="346"/>
        <v>0</v>
      </c>
      <c r="AT688" s="50">
        <f t="shared" si="347"/>
        <v>0</v>
      </c>
      <c r="AU688" s="50">
        <f t="shared" si="348"/>
        <v>0</v>
      </c>
      <c r="AV688" s="50">
        <f t="shared" si="349"/>
        <v>0</v>
      </c>
      <c r="AW688" s="50">
        <f t="shared" si="350"/>
        <v>0</v>
      </c>
      <c r="AX688" s="50">
        <f t="shared" si="351"/>
        <v>0</v>
      </c>
      <c r="AY688" s="50">
        <f t="shared" si="352"/>
        <v>0</v>
      </c>
      <c r="AZ688" s="50">
        <f t="shared" si="353"/>
        <v>0</v>
      </c>
      <c r="BA688" s="50">
        <f t="shared" si="340"/>
        <v>70000</v>
      </c>
      <c r="BB688" s="50">
        <f t="shared" si="341"/>
        <v>0</v>
      </c>
    </row>
    <row r="689" spans="2:54" x14ac:dyDescent="0.25">
      <c r="B689" s="14">
        <v>2026</v>
      </c>
      <c r="C689" s="14">
        <v>479</v>
      </c>
      <c r="D689" s="15"/>
      <c r="F689" s="15" t="s">
        <v>58</v>
      </c>
      <c r="G689" s="14" t="e">
        <f>+VLOOKUP(M689,#REF!,5,FALSE)</f>
        <v>#REF!</v>
      </c>
      <c r="H689" s="14" t="e">
        <f>+VLOOKUP(M689,#REF!,7,FALSE)</f>
        <v>#REF!</v>
      </c>
      <c r="M689" s="15" t="str">
        <f t="shared" si="339"/>
        <v>2026EG 2026GGEGESTIÓN DOCUMENTAL</v>
      </c>
      <c r="N689" s="15" t="s">
        <v>560</v>
      </c>
      <c r="Q689" s="16" t="s">
        <v>8</v>
      </c>
      <c r="R689" s="16" t="s">
        <v>60</v>
      </c>
      <c r="T689" s="14" t="str">
        <f t="shared" si="354"/>
        <v>2.3</v>
      </c>
      <c r="U689" s="17" t="s">
        <v>62</v>
      </c>
      <c r="V689" s="15" t="s">
        <v>572</v>
      </c>
      <c r="X689" s="14" t="s">
        <v>65</v>
      </c>
      <c r="Y689" s="18">
        <v>1</v>
      </c>
      <c r="Z689" s="19">
        <v>2500</v>
      </c>
      <c r="AA689" s="16">
        <v>30</v>
      </c>
      <c r="AB689" s="16">
        <v>30</v>
      </c>
      <c r="AC689" s="16">
        <v>30</v>
      </c>
      <c r="AD689" s="16">
        <v>30</v>
      </c>
      <c r="AE689" s="23"/>
      <c r="AF689" s="23"/>
      <c r="AG689" s="23"/>
      <c r="AH689" s="23"/>
      <c r="AI689" s="23"/>
      <c r="AJ689" s="23"/>
      <c r="AK689" s="23"/>
      <c r="AL689" s="23"/>
      <c r="AM689" s="19">
        <f t="shared" si="355"/>
        <v>10000</v>
      </c>
      <c r="AN689" s="26" t="s">
        <v>437</v>
      </c>
      <c r="AO689" s="50">
        <f t="shared" si="342"/>
        <v>2500</v>
      </c>
      <c r="AP689" s="50">
        <f t="shared" si="343"/>
        <v>2500</v>
      </c>
      <c r="AQ689" s="50">
        <f t="shared" si="344"/>
        <v>2500</v>
      </c>
      <c r="AR689" s="50">
        <f t="shared" si="345"/>
        <v>2500</v>
      </c>
      <c r="AS689" s="50">
        <f t="shared" si="346"/>
        <v>0</v>
      </c>
      <c r="AT689" s="50">
        <f t="shared" si="347"/>
        <v>0</v>
      </c>
      <c r="AU689" s="50">
        <f t="shared" si="348"/>
        <v>0</v>
      </c>
      <c r="AV689" s="50">
        <f t="shared" si="349"/>
        <v>0</v>
      </c>
      <c r="AW689" s="50">
        <f t="shared" si="350"/>
        <v>0</v>
      </c>
      <c r="AX689" s="50">
        <f t="shared" si="351"/>
        <v>0</v>
      </c>
      <c r="AY689" s="50">
        <f t="shared" si="352"/>
        <v>0</v>
      </c>
      <c r="AZ689" s="50">
        <f t="shared" si="353"/>
        <v>0</v>
      </c>
      <c r="BA689" s="50">
        <f t="shared" si="340"/>
        <v>10000</v>
      </c>
      <c r="BB689" s="50">
        <f t="shared" si="341"/>
        <v>0</v>
      </c>
    </row>
    <row r="690" spans="2:54" x14ac:dyDescent="0.25">
      <c r="B690" s="14">
        <v>2026</v>
      </c>
      <c r="C690" s="14">
        <v>479</v>
      </c>
      <c r="D690" s="15"/>
      <c r="F690" s="15" t="s">
        <v>58</v>
      </c>
      <c r="G690" s="14" t="e">
        <f>+VLOOKUP(M690,#REF!,5,FALSE)</f>
        <v>#REF!</v>
      </c>
      <c r="H690" s="14" t="e">
        <f>+VLOOKUP(M690,#REF!,7,FALSE)</f>
        <v>#REF!</v>
      </c>
      <c r="M690" s="15" t="str">
        <f t="shared" si="339"/>
        <v>2026EG 2026GGEGESTIÓN DOCUMENTAL</v>
      </c>
      <c r="N690" s="15" t="s">
        <v>560</v>
      </c>
      <c r="Q690" s="16" t="s">
        <v>8</v>
      </c>
      <c r="R690" s="16" t="s">
        <v>60</v>
      </c>
      <c r="T690" s="14" t="str">
        <f t="shared" si="354"/>
        <v>2.3</v>
      </c>
      <c r="U690" s="17" t="s">
        <v>62</v>
      </c>
      <c r="V690" s="15" t="s">
        <v>573</v>
      </c>
      <c r="X690" s="14" t="s">
        <v>65</v>
      </c>
      <c r="Y690" s="18">
        <v>2</v>
      </c>
      <c r="Z690" s="19">
        <v>5000</v>
      </c>
      <c r="AA690" s="16">
        <v>30</v>
      </c>
      <c r="AB690" s="16">
        <v>30</v>
      </c>
      <c r="AC690" s="16">
        <v>30</v>
      </c>
      <c r="AD690" s="16">
        <v>30</v>
      </c>
      <c r="AE690" s="23"/>
      <c r="AF690" s="23"/>
      <c r="AG690" s="23"/>
      <c r="AH690" s="23"/>
      <c r="AI690" s="23"/>
      <c r="AJ690" s="23"/>
      <c r="AK690" s="23"/>
      <c r="AL690" s="23"/>
      <c r="AM690" s="19">
        <f t="shared" si="355"/>
        <v>40000</v>
      </c>
      <c r="AN690" s="26" t="s">
        <v>437</v>
      </c>
      <c r="AO690" s="50">
        <f t="shared" si="342"/>
        <v>10000</v>
      </c>
      <c r="AP690" s="50">
        <f t="shared" si="343"/>
        <v>10000</v>
      </c>
      <c r="AQ690" s="50">
        <f t="shared" si="344"/>
        <v>10000</v>
      </c>
      <c r="AR690" s="50">
        <f t="shared" si="345"/>
        <v>10000</v>
      </c>
      <c r="AS690" s="50">
        <f t="shared" si="346"/>
        <v>0</v>
      </c>
      <c r="AT690" s="50">
        <f t="shared" si="347"/>
        <v>0</v>
      </c>
      <c r="AU690" s="50">
        <f t="shared" si="348"/>
        <v>0</v>
      </c>
      <c r="AV690" s="50">
        <f t="shared" si="349"/>
        <v>0</v>
      </c>
      <c r="AW690" s="50">
        <f t="shared" si="350"/>
        <v>0</v>
      </c>
      <c r="AX690" s="50">
        <f t="shared" si="351"/>
        <v>0</v>
      </c>
      <c r="AY690" s="50">
        <f t="shared" si="352"/>
        <v>0</v>
      </c>
      <c r="AZ690" s="50">
        <f t="shared" si="353"/>
        <v>0</v>
      </c>
      <c r="BA690" s="50">
        <f t="shared" si="340"/>
        <v>40000</v>
      </c>
      <c r="BB690" s="50">
        <f t="shared" si="341"/>
        <v>0</v>
      </c>
    </row>
    <row r="691" spans="2:54" x14ac:dyDescent="0.25">
      <c r="B691" s="14">
        <v>2026</v>
      </c>
      <c r="C691" s="14">
        <v>479</v>
      </c>
      <c r="D691" s="15"/>
      <c r="F691" s="15" t="s">
        <v>58</v>
      </c>
      <c r="G691" s="14" t="e">
        <f>+VLOOKUP(M691,#REF!,5,FALSE)</f>
        <v>#REF!</v>
      </c>
      <c r="H691" s="14" t="e">
        <f>+VLOOKUP(M691,#REF!,7,FALSE)</f>
        <v>#REF!</v>
      </c>
      <c r="M691" s="15" t="str">
        <f t="shared" si="339"/>
        <v>2026EG 2026GGEGESTIÓN DOCUMENTAL</v>
      </c>
      <c r="N691" s="15" t="s">
        <v>560</v>
      </c>
      <c r="Q691" s="16" t="s">
        <v>8</v>
      </c>
      <c r="R691" s="16" t="s">
        <v>60</v>
      </c>
      <c r="T691" s="14" t="str">
        <f t="shared" si="354"/>
        <v>2.3</v>
      </c>
      <c r="U691" s="17" t="s">
        <v>62</v>
      </c>
      <c r="V691" s="15" t="s">
        <v>574</v>
      </c>
      <c r="X691" s="14" t="s">
        <v>65</v>
      </c>
      <c r="Y691" s="18">
        <v>1</v>
      </c>
      <c r="Z691" s="19">
        <v>5000</v>
      </c>
      <c r="AA691" s="16">
        <v>30</v>
      </c>
      <c r="AB691" s="16">
        <v>30</v>
      </c>
      <c r="AC691" s="16">
        <v>30</v>
      </c>
      <c r="AD691" s="16">
        <v>30</v>
      </c>
      <c r="AE691" s="23"/>
      <c r="AF691" s="23"/>
      <c r="AG691" s="23"/>
      <c r="AH691" s="23"/>
      <c r="AI691" s="23"/>
      <c r="AJ691" s="23"/>
      <c r="AK691" s="23"/>
      <c r="AL691" s="23"/>
      <c r="AM691" s="19">
        <f t="shared" si="355"/>
        <v>20000</v>
      </c>
      <c r="AN691" s="26" t="s">
        <v>437</v>
      </c>
      <c r="AO691" s="50">
        <f t="shared" si="342"/>
        <v>5000</v>
      </c>
      <c r="AP691" s="50">
        <f t="shared" si="343"/>
        <v>5000</v>
      </c>
      <c r="AQ691" s="50">
        <f t="shared" si="344"/>
        <v>5000</v>
      </c>
      <c r="AR691" s="50">
        <f t="shared" si="345"/>
        <v>5000</v>
      </c>
      <c r="AS691" s="50">
        <f t="shared" si="346"/>
        <v>0</v>
      </c>
      <c r="AT691" s="50">
        <f t="shared" si="347"/>
        <v>0</v>
      </c>
      <c r="AU691" s="50">
        <f t="shared" si="348"/>
        <v>0</v>
      </c>
      <c r="AV691" s="50">
        <f t="shared" si="349"/>
        <v>0</v>
      </c>
      <c r="AW691" s="50">
        <f t="shared" si="350"/>
        <v>0</v>
      </c>
      <c r="AX691" s="50">
        <f t="shared" si="351"/>
        <v>0</v>
      </c>
      <c r="AY691" s="50">
        <f t="shared" si="352"/>
        <v>0</v>
      </c>
      <c r="AZ691" s="50">
        <f t="shared" si="353"/>
        <v>0</v>
      </c>
      <c r="BA691" s="50">
        <f t="shared" si="340"/>
        <v>20000</v>
      </c>
      <c r="BB691" s="50">
        <f t="shared" si="341"/>
        <v>0</v>
      </c>
    </row>
    <row r="692" spans="2:54" x14ac:dyDescent="0.25">
      <c r="B692" s="14">
        <v>2026</v>
      </c>
      <c r="C692" s="14">
        <v>479</v>
      </c>
      <c r="D692" s="15"/>
      <c r="F692" s="15" t="s">
        <v>58</v>
      </c>
      <c r="G692" s="14" t="e">
        <f>+VLOOKUP(M692,#REF!,5,FALSE)</f>
        <v>#REF!</v>
      </c>
      <c r="H692" s="14" t="e">
        <f>+VLOOKUP(M692,#REF!,7,FALSE)</f>
        <v>#REF!</v>
      </c>
      <c r="M692" s="15" t="str">
        <f t="shared" si="339"/>
        <v>2026EG 2026GGEGESTIÓN DOCUMENTAL</v>
      </c>
      <c r="N692" s="15" t="s">
        <v>560</v>
      </c>
      <c r="Q692" s="16" t="s">
        <v>8</v>
      </c>
      <c r="R692" s="16" t="s">
        <v>60</v>
      </c>
      <c r="T692" s="14" t="str">
        <f t="shared" si="354"/>
        <v>2.3</v>
      </c>
      <c r="U692" s="17" t="s">
        <v>62</v>
      </c>
      <c r="V692" s="15" t="s">
        <v>575</v>
      </c>
      <c r="X692" s="14" t="s">
        <v>65</v>
      </c>
      <c r="Y692" s="18">
        <v>1</v>
      </c>
      <c r="Z692" s="19">
        <v>6000</v>
      </c>
      <c r="AA692" s="16">
        <v>30</v>
      </c>
      <c r="AB692" s="16">
        <v>30</v>
      </c>
      <c r="AC692" s="16">
        <v>30</v>
      </c>
      <c r="AD692" s="16">
        <v>30</v>
      </c>
      <c r="AE692" s="23"/>
      <c r="AF692" s="23"/>
      <c r="AG692" s="23"/>
      <c r="AH692" s="23"/>
      <c r="AI692" s="23"/>
      <c r="AJ692" s="23"/>
      <c r="AK692" s="23"/>
      <c r="AL692" s="23"/>
      <c r="AM692" s="19">
        <f t="shared" si="355"/>
        <v>24000</v>
      </c>
      <c r="AN692" s="26" t="s">
        <v>437</v>
      </c>
      <c r="AO692" s="50">
        <f t="shared" si="342"/>
        <v>6000</v>
      </c>
      <c r="AP692" s="50">
        <f t="shared" si="343"/>
        <v>6000</v>
      </c>
      <c r="AQ692" s="50">
        <f t="shared" si="344"/>
        <v>6000</v>
      </c>
      <c r="AR692" s="50">
        <f t="shared" si="345"/>
        <v>6000</v>
      </c>
      <c r="AS692" s="50">
        <f t="shared" si="346"/>
        <v>0</v>
      </c>
      <c r="AT692" s="50">
        <f t="shared" si="347"/>
        <v>0</v>
      </c>
      <c r="AU692" s="50">
        <f t="shared" si="348"/>
        <v>0</v>
      </c>
      <c r="AV692" s="50">
        <f t="shared" si="349"/>
        <v>0</v>
      </c>
      <c r="AW692" s="50">
        <f t="shared" si="350"/>
        <v>0</v>
      </c>
      <c r="AX692" s="50">
        <f t="shared" si="351"/>
        <v>0</v>
      </c>
      <c r="AY692" s="50">
        <f t="shared" si="352"/>
        <v>0</v>
      </c>
      <c r="AZ692" s="50">
        <f t="shared" si="353"/>
        <v>0</v>
      </c>
      <c r="BA692" s="50">
        <f t="shared" si="340"/>
        <v>24000</v>
      </c>
      <c r="BB692" s="50">
        <f t="shared" si="341"/>
        <v>0</v>
      </c>
    </row>
    <row r="693" spans="2:54" x14ac:dyDescent="0.25">
      <c r="B693" s="14">
        <v>2026</v>
      </c>
      <c r="C693" s="14">
        <v>479</v>
      </c>
      <c r="D693" s="15"/>
      <c r="F693" s="15" t="s">
        <v>58</v>
      </c>
      <c r="G693" s="14" t="e">
        <f>+VLOOKUP(M693,#REF!,5,FALSE)</f>
        <v>#REF!</v>
      </c>
      <c r="H693" s="14" t="e">
        <f>+VLOOKUP(M693,#REF!,7,FALSE)</f>
        <v>#REF!</v>
      </c>
      <c r="M693" s="15" t="str">
        <f t="shared" si="339"/>
        <v>2026EG 2026GGEGESTIÓN DOCUMENTAL</v>
      </c>
      <c r="N693" s="15" t="s">
        <v>560</v>
      </c>
      <c r="Q693" s="16" t="s">
        <v>8</v>
      </c>
      <c r="R693" s="16" t="s">
        <v>60</v>
      </c>
      <c r="T693" s="14" t="str">
        <f t="shared" si="354"/>
        <v>2.3</v>
      </c>
      <c r="U693" s="17" t="s">
        <v>62</v>
      </c>
      <c r="V693" s="15" t="s">
        <v>576</v>
      </c>
      <c r="X693" s="14" t="s">
        <v>65</v>
      </c>
      <c r="Y693" s="18">
        <v>1</v>
      </c>
      <c r="Z693" s="19">
        <v>8000</v>
      </c>
      <c r="AA693" s="16">
        <v>30</v>
      </c>
      <c r="AB693" s="16">
        <v>30</v>
      </c>
      <c r="AC693" s="16">
        <v>30</v>
      </c>
      <c r="AD693" s="16">
        <v>30</v>
      </c>
      <c r="AE693" s="23"/>
      <c r="AF693" s="23"/>
      <c r="AG693" s="23"/>
      <c r="AH693" s="23"/>
      <c r="AI693" s="23"/>
      <c r="AJ693" s="23"/>
      <c r="AK693" s="23"/>
      <c r="AL693" s="23"/>
      <c r="AM693" s="19">
        <f t="shared" si="355"/>
        <v>32000</v>
      </c>
      <c r="AN693" s="26" t="s">
        <v>437</v>
      </c>
      <c r="AO693" s="50">
        <f t="shared" si="342"/>
        <v>8000</v>
      </c>
      <c r="AP693" s="50">
        <f t="shared" si="343"/>
        <v>8000</v>
      </c>
      <c r="AQ693" s="50">
        <f t="shared" si="344"/>
        <v>8000</v>
      </c>
      <c r="AR693" s="50">
        <f t="shared" si="345"/>
        <v>8000</v>
      </c>
      <c r="AS693" s="50">
        <f t="shared" si="346"/>
        <v>0</v>
      </c>
      <c r="AT693" s="50">
        <f t="shared" si="347"/>
        <v>0</v>
      </c>
      <c r="AU693" s="50">
        <f t="shared" si="348"/>
        <v>0</v>
      </c>
      <c r="AV693" s="50">
        <f t="shared" si="349"/>
        <v>0</v>
      </c>
      <c r="AW693" s="50">
        <f t="shared" si="350"/>
        <v>0</v>
      </c>
      <c r="AX693" s="50">
        <f t="shared" si="351"/>
        <v>0</v>
      </c>
      <c r="AY693" s="50">
        <f t="shared" si="352"/>
        <v>0</v>
      </c>
      <c r="AZ693" s="50">
        <f t="shared" si="353"/>
        <v>0</v>
      </c>
      <c r="BA693" s="50">
        <f t="shared" si="340"/>
        <v>32000</v>
      </c>
      <c r="BB693" s="50">
        <f t="shared" si="341"/>
        <v>0</v>
      </c>
    </row>
    <row r="694" spans="2:54" x14ac:dyDescent="0.25">
      <c r="B694" s="14">
        <v>2026</v>
      </c>
      <c r="C694" s="14">
        <v>479</v>
      </c>
      <c r="D694" s="15"/>
      <c r="F694" s="15" t="s">
        <v>58</v>
      </c>
      <c r="G694" s="14" t="e">
        <f>+VLOOKUP(M694,#REF!,5,FALSE)</f>
        <v>#REF!</v>
      </c>
      <c r="H694" s="14" t="e">
        <f>+VLOOKUP(M694,#REF!,7,FALSE)</f>
        <v>#REF!</v>
      </c>
      <c r="M694" s="15" t="str">
        <f t="shared" si="339"/>
        <v>2026EG 2026GGEGESTIÓN DEL SISTEMA DE ABASTECIMIENTO</v>
      </c>
      <c r="N694" s="15" t="s">
        <v>118</v>
      </c>
      <c r="Q694" s="16" t="s">
        <v>8</v>
      </c>
      <c r="R694" s="16" t="s">
        <v>60</v>
      </c>
      <c r="T694" s="14" t="str">
        <f t="shared" si="354"/>
        <v>2.3</v>
      </c>
      <c r="U694" s="17" t="s">
        <v>62</v>
      </c>
      <c r="V694" s="15" t="s">
        <v>577</v>
      </c>
      <c r="X694" s="14" t="s">
        <v>65</v>
      </c>
      <c r="Y694" s="18">
        <v>1</v>
      </c>
      <c r="Z694" s="19">
        <v>8000</v>
      </c>
      <c r="AA694" s="16">
        <v>30</v>
      </c>
      <c r="AB694" s="16">
        <v>30</v>
      </c>
      <c r="AC694" s="16">
        <v>30</v>
      </c>
      <c r="AD694" s="16">
        <v>30</v>
      </c>
      <c r="AE694" s="23"/>
      <c r="AF694" s="23"/>
      <c r="AG694" s="23"/>
      <c r="AH694" s="23"/>
      <c r="AI694" s="23"/>
      <c r="AJ694" s="23"/>
      <c r="AK694" s="23"/>
      <c r="AL694" s="23"/>
      <c r="AM694" s="19">
        <f t="shared" si="355"/>
        <v>32000</v>
      </c>
      <c r="AN694" s="26" t="s">
        <v>437</v>
      </c>
      <c r="AO694" s="50">
        <f t="shared" si="342"/>
        <v>8000</v>
      </c>
      <c r="AP694" s="50">
        <f t="shared" si="343"/>
        <v>8000</v>
      </c>
      <c r="AQ694" s="50">
        <f t="shared" si="344"/>
        <v>8000</v>
      </c>
      <c r="AR694" s="50">
        <f t="shared" si="345"/>
        <v>8000</v>
      </c>
      <c r="AS694" s="50">
        <f t="shared" si="346"/>
        <v>0</v>
      </c>
      <c r="AT694" s="50">
        <f t="shared" si="347"/>
        <v>0</v>
      </c>
      <c r="AU694" s="50">
        <f t="shared" si="348"/>
        <v>0</v>
      </c>
      <c r="AV694" s="50">
        <f t="shared" si="349"/>
        <v>0</v>
      </c>
      <c r="AW694" s="50">
        <f t="shared" si="350"/>
        <v>0</v>
      </c>
      <c r="AX694" s="50">
        <f t="shared" si="351"/>
        <v>0</v>
      </c>
      <c r="AY694" s="50">
        <f t="shared" si="352"/>
        <v>0</v>
      </c>
      <c r="AZ694" s="50">
        <f t="shared" si="353"/>
        <v>0</v>
      </c>
      <c r="BA694" s="50">
        <f t="shared" si="340"/>
        <v>32000</v>
      </c>
      <c r="BB694" s="50">
        <f t="shared" si="341"/>
        <v>0</v>
      </c>
    </row>
    <row r="695" spans="2:54" x14ac:dyDescent="0.25">
      <c r="B695" s="14">
        <v>2026</v>
      </c>
      <c r="C695" s="14">
        <v>479</v>
      </c>
      <c r="D695" s="15"/>
      <c r="F695" s="15" t="s">
        <v>58</v>
      </c>
      <c r="G695" s="14" t="e">
        <f>+VLOOKUP(M695,#REF!,5,FALSE)</f>
        <v>#REF!</v>
      </c>
      <c r="H695" s="14" t="e">
        <f>+VLOOKUP(M695,#REF!,7,FALSE)</f>
        <v>#REF!</v>
      </c>
      <c r="M695" s="15" t="str">
        <f t="shared" si="339"/>
        <v>2026EG 2026GGEGESTIÓN DEL SISTEMA DE ABASTECIMIENTO</v>
      </c>
      <c r="N695" s="15" t="s">
        <v>118</v>
      </c>
      <c r="Q695" s="16" t="s">
        <v>8</v>
      </c>
      <c r="R695" s="16" t="s">
        <v>60</v>
      </c>
      <c r="T695" s="14" t="str">
        <f t="shared" si="354"/>
        <v>2.3</v>
      </c>
      <c r="U695" s="17" t="s">
        <v>62</v>
      </c>
      <c r="V695" s="15" t="s">
        <v>578</v>
      </c>
      <c r="X695" s="14" t="s">
        <v>65</v>
      </c>
      <c r="Y695" s="18">
        <v>1</v>
      </c>
      <c r="Z695" s="19">
        <v>8000</v>
      </c>
      <c r="AA695" s="16">
        <v>30</v>
      </c>
      <c r="AB695" s="16">
        <v>30</v>
      </c>
      <c r="AC695" s="16">
        <v>30</v>
      </c>
      <c r="AD695" s="16">
        <v>30</v>
      </c>
      <c r="AE695" s="23"/>
      <c r="AF695" s="23"/>
      <c r="AG695" s="23"/>
      <c r="AH695" s="23"/>
      <c r="AI695" s="23"/>
      <c r="AJ695" s="23"/>
      <c r="AK695" s="23"/>
      <c r="AL695" s="23"/>
      <c r="AM695" s="19">
        <f t="shared" si="355"/>
        <v>32000</v>
      </c>
      <c r="AN695" s="26" t="s">
        <v>437</v>
      </c>
      <c r="AO695" s="50">
        <f t="shared" si="342"/>
        <v>8000</v>
      </c>
      <c r="AP695" s="50">
        <f t="shared" si="343"/>
        <v>8000</v>
      </c>
      <c r="AQ695" s="50">
        <f t="shared" si="344"/>
        <v>8000</v>
      </c>
      <c r="AR695" s="50">
        <f t="shared" si="345"/>
        <v>8000</v>
      </c>
      <c r="AS695" s="50">
        <f t="shared" si="346"/>
        <v>0</v>
      </c>
      <c r="AT695" s="50">
        <f t="shared" si="347"/>
        <v>0</v>
      </c>
      <c r="AU695" s="50">
        <f t="shared" si="348"/>
        <v>0</v>
      </c>
      <c r="AV695" s="50">
        <f t="shared" si="349"/>
        <v>0</v>
      </c>
      <c r="AW695" s="50">
        <f t="shared" si="350"/>
        <v>0</v>
      </c>
      <c r="AX695" s="50">
        <f t="shared" si="351"/>
        <v>0</v>
      </c>
      <c r="AY695" s="50">
        <f t="shared" si="352"/>
        <v>0</v>
      </c>
      <c r="AZ695" s="50">
        <f t="shared" si="353"/>
        <v>0</v>
      </c>
      <c r="BA695" s="50">
        <f t="shared" si="340"/>
        <v>32000</v>
      </c>
      <c r="BB695" s="50">
        <f t="shared" si="341"/>
        <v>0</v>
      </c>
    </row>
    <row r="696" spans="2:54" x14ac:dyDescent="0.25">
      <c r="B696" s="14">
        <v>2026</v>
      </c>
      <c r="C696" s="14">
        <v>479</v>
      </c>
      <c r="D696" s="15"/>
      <c r="F696" s="15" t="s">
        <v>58</v>
      </c>
      <c r="G696" s="14" t="e">
        <f>+VLOOKUP(M696,#REF!,5,FALSE)</f>
        <v>#REF!</v>
      </c>
      <c r="H696" s="14" t="e">
        <f>+VLOOKUP(M696,#REF!,7,FALSE)</f>
        <v>#REF!</v>
      </c>
      <c r="M696" s="15" t="str">
        <f t="shared" si="339"/>
        <v>2026EG 2026GGEGESTIÓN DEL SISTEMA DE ABASTECIMIENTO</v>
      </c>
      <c r="N696" s="15" t="s">
        <v>118</v>
      </c>
      <c r="Q696" s="16" t="s">
        <v>8</v>
      </c>
      <c r="R696" s="16" t="s">
        <v>60</v>
      </c>
      <c r="T696" s="14" t="str">
        <f t="shared" si="354"/>
        <v>2.3</v>
      </c>
      <c r="U696" s="17" t="s">
        <v>62</v>
      </c>
      <c r="V696" s="15" t="s">
        <v>579</v>
      </c>
      <c r="X696" s="14" t="s">
        <v>65</v>
      </c>
      <c r="Y696" s="18">
        <v>1</v>
      </c>
      <c r="Z696" s="19">
        <v>4500</v>
      </c>
      <c r="AA696" s="16">
        <v>30</v>
      </c>
      <c r="AB696" s="16">
        <v>30</v>
      </c>
      <c r="AC696" s="16">
        <v>30</v>
      </c>
      <c r="AD696" s="16">
        <v>30</v>
      </c>
      <c r="AE696" s="23"/>
      <c r="AF696" s="23"/>
      <c r="AG696" s="23"/>
      <c r="AH696" s="23"/>
      <c r="AI696" s="23"/>
      <c r="AJ696" s="23"/>
      <c r="AK696" s="23"/>
      <c r="AL696" s="23"/>
      <c r="AM696" s="19">
        <f t="shared" si="355"/>
        <v>18000</v>
      </c>
      <c r="AN696" s="26" t="s">
        <v>437</v>
      </c>
      <c r="AO696" s="50">
        <f t="shared" si="342"/>
        <v>4500</v>
      </c>
      <c r="AP696" s="50">
        <f t="shared" si="343"/>
        <v>4500</v>
      </c>
      <c r="AQ696" s="50">
        <f t="shared" si="344"/>
        <v>4500</v>
      </c>
      <c r="AR696" s="50">
        <f t="shared" si="345"/>
        <v>4500</v>
      </c>
      <c r="AS696" s="50">
        <f t="shared" si="346"/>
        <v>0</v>
      </c>
      <c r="AT696" s="50">
        <f t="shared" si="347"/>
        <v>0</v>
      </c>
      <c r="AU696" s="50">
        <f t="shared" si="348"/>
        <v>0</v>
      </c>
      <c r="AV696" s="50">
        <f t="shared" si="349"/>
        <v>0</v>
      </c>
      <c r="AW696" s="50">
        <f t="shared" si="350"/>
        <v>0</v>
      </c>
      <c r="AX696" s="50">
        <f t="shared" si="351"/>
        <v>0</v>
      </c>
      <c r="AY696" s="50">
        <f t="shared" si="352"/>
        <v>0</v>
      </c>
      <c r="AZ696" s="50">
        <f t="shared" si="353"/>
        <v>0</v>
      </c>
      <c r="BA696" s="50">
        <f t="shared" si="340"/>
        <v>18000</v>
      </c>
      <c r="BB696" s="50">
        <f t="shared" si="341"/>
        <v>0</v>
      </c>
    </row>
    <row r="697" spans="2:54" x14ac:dyDescent="0.25">
      <c r="B697" s="14">
        <v>2026</v>
      </c>
      <c r="C697" s="14">
        <v>479</v>
      </c>
      <c r="D697" s="15"/>
      <c r="F697" s="15" t="s">
        <v>58</v>
      </c>
      <c r="G697" s="14" t="e">
        <f>+VLOOKUP(M697,#REF!,5,FALSE)</f>
        <v>#REF!</v>
      </c>
      <c r="H697" s="14" t="e">
        <f>+VLOOKUP(M697,#REF!,7,FALSE)</f>
        <v>#REF!</v>
      </c>
      <c r="M697" s="15" t="str">
        <f t="shared" si="339"/>
        <v>2026EG 2026GGEGESTIÓN DEL SISTEMA DE ABASTECIMIENTO</v>
      </c>
      <c r="N697" s="15" t="s">
        <v>118</v>
      </c>
      <c r="Q697" s="16" t="s">
        <v>8</v>
      </c>
      <c r="R697" s="16" t="s">
        <v>60</v>
      </c>
      <c r="T697" s="14" t="str">
        <f t="shared" si="354"/>
        <v>2.3</v>
      </c>
      <c r="U697" s="17" t="s">
        <v>62</v>
      </c>
      <c r="V697" s="15" t="s">
        <v>580</v>
      </c>
      <c r="X697" s="14" t="s">
        <v>65</v>
      </c>
      <c r="Y697" s="18">
        <v>1</v>
      </c>
      <c r="Z697" s="19">
        <v>8000</v>
      </c>
      <c r="AA697" s="16">
        <v>30</v>
      </c>
      <c r="AB697" s="16">
        <v>30</v>
      </c>
      <c r="AC697" s="16">
        <v>30</v>
      </c>
      <c r="AD697" s="16">
        <v>30</v>
      </c>
      <c r="AE697" s="23"/>
      <c r="AF697" s="23"/>
      <c r="AG697" s="23"/>
      <c r="AH697" s="23"/>
      <c r="AI697" s="23"/>
      <c r="AJ697" s="23"/>
      <c r="AK697" s="23"/>
      <c r="AL697" s="23"/>
      <c r="AM697" s="19">
        <f t="shared" si="355"/>
        <v>32000</v>
      </c>
      <c r="AN697" s="26" t="s">
        <v>437</v>
      </c>
      <c r="AO697" s="50">
        <f t="shared" si="342"/>
        <v>8000</v>
      </c>
      <c r="AP697" s="50">
        <f t="shared" si="343"/>
        <v>8000</v>
      </c>
      <c r="AQ697" s="50">
        <f t="shared" si="344"/>
        <v>8000</v>
      </c>
      <c r="AR697" s="50">
        <f t="shared" si="345"/>
        <v>8000</v>
      </c>
      <c r="AS697" s="50">
        <f t="shared" si="346"/>
        <v>0</v>
      </c>
      <c r="AT697" s="50">
        <f t="shared" si="347"/>
        <v>0</v>
      </c>
      <c r="AU697" s="50">
        <f t="shared" si="348"/>
        <v>0</v>
      </c>
      <c r="AV697" s="50">
        <f t="shared" si="349"/>
        <v>0</v>
      </c>
      <c r="AW697" s="50">
        <f t="shared" si="350"/>
        <v>0</v>
      </c>
      <c r="AX697" s="50">
        <f t="shared" si="351"/>
        <v>0</v>
      </c>
      <c r="AY697" s="50">
        <f t="shared" si="352"/>
        <v>0</v>
      </c>
      <c r="AZ697" s="50">
        <f t="shared" si="353"/>
        <v>0</v>
      </c>
      <c r="BA697" s="50">
        <f t="shared" si="340"/>
        <v>32000</v>
      </c>
      <c r="BB697" s="50">
        <f t="shared" si="341"/>
        <v>0</v>
      </c>
    </row>
    <row r="698" spans="2:54" x14ac:dyDescent="0.25">
      <c r="B698" s="14">
        <v>2026</v>
      </c>
      <c r="C698" s="14">
        <v>479</v>
      </c>
      <c r="D698" s="15"/>
      <c r="F698" s="15" t="s">
        <v>58</v>
      </c>
      <c r="G698" s="14" t="e">
        <f>+VLOOKUP(M698,#REF!,5,FALSE)</f>
        <v>#REF!</v>
      </c>
      <c r="H698" s="14" t="e">
        <f>+VLOOKUP(M698,#REF!,7,FALSE)</f>
        <v>#REF!</v>
      </c>
      <c r="M698" s="15" t="str">
        <f t="shared" si="339"/>
        <v>2026EG 2026GGEGESTIÓN DOCUMENTAL</v>
      </c>
      <c r="N698" s="15" t="s">
        <v>560</v>
      </c>
      <c r="Q698" s="16" t="s">
        <v>8</v>
      </c>
      <c r="R698" s="16" t="s">
        <v>60</v>
      </c>
      <c r="T698" s="14" t="str">
        <f t="shared" si="354"/>
        <v>2.3</v>
      </c>
      <c r="U698" s="17" t="s">
        <v>62</v>
      </c>
      <c r="V698" s="15" t="s">
        <v>581</v>
      </c>
      <c r="X698" s="14" t="s">
        <v>65</v>
      </c>
      <c r="Y698" s="18">
        <v>2</v>
      </c>
      <c r="Z698" s="19">
        <v>8000</v>
      </c>
      <c r="AA698" s="16">
        <v>30</v>
      </c>
      <c r="AB698" s="16">
        <v>30</v>
      </c>
      <c r="AC698" s="16">
        <v>30</v>
      </c>
      <c r="AD698" s="16">
        <v>30</v>
      </c>
      <c r="AE698" s="23"/>
      <c r="AF698" s="23"/>
      <c r="AG698" s="23"/>
      <c r="AH698" s="23"/>
      <c r="AI698" s="23"/>
      <c r="AJ698" s="23"/>
      <c r="AK698" s="23"/>
      <c r="AL698" s="23"/>
      <c r="AM698" s="19">
        <f t="shared" si="355"/>
        <v>64000</v>
      </c>
      <c r="AN698" s="26" t="s">
        <v>437</v>
      </c>
      <c r="AO698" s="50">
        <f t="shared" si="342"/>
        <v>16000</v>
      </c>
      <c r="AP698" s="50">
        <f t="shared" si="343"/>
        <v>16000</v>
      </c>
      <c r="AQ698" s="50">
        <f t="shared" si="344"/>
        <v>16000</v>
      </c>
      <c r="AR698" s="50">
        <f t="shared" si="345"/>
        <v>16000</v>
      </c>
      <c r="AS698" s="50">
        <f t="shared" si="346"/>
        <v>0</v>
      </c>
      <c r="AT698" s="50">
        <f t="shared" si="347"/>
        <v>0</v>
      </c>
      <c r="AU698" s="50">
        <f t="shared" si="348"/>
        <v>0</v>
      </c>
      <c r="AV698" s="50">
        <f t="shared" si="349"/>
        <v>0</v>
      </c>
      <c r="AW698" s="50">
        <f t="shared" si="350"/>
        <v>0</v>
      </c>
      <c r="AX698" s="50">
        <f t="shared" si="351"/>
        <v>0</v>
      </c>
      <c r="AY698" s="50">
        <f t="shared" si="352"/>
        <v>0</v>
      </c>
      <c r="AZ698" s="50">
        <f t="shared" si="353"/>
        <v>0</v>
      </c>
      <c r="BA698" s="50">
        <f t="shared" si="340"/>
        <v>64000</v>
      </c>
      <c r="BB698" s="50">
        <f t="shared" si="341"/>
        <v>0</v>
      </c>
    </row>
    <row r="699" spans="2:54" x14ac:dyDescent="0.25">
      <c r="B699" s="14">
        <v>2026</v>
      </c>
      <c r="C699" s="14">
        <v>479</v>
      </c>
      <c r="D699" s="15"/>
      <c r="F699" s="15" t="s">
        <v>58</v>
      </c>
      <c r="G699" s="14" t="e">
        <f>+VLOOKUP(M699,#REF!,5,FALSE)</f>
        <v>#REF!</v>
      </c>
      <c r="H699" s="14" t="e">
        <f>+VLOOKUP(M699,#REF!,7,FALSE)</f>
        <v>#REF!</v>
      </c>
      <c r="M699" s="15" t="str">
        <f t="shared" si="339"/>
        <v>2026EG 2026GGEGESTIÓN DOCUMENTAL</v>
      </c>
      <c r="N699" s="15" t="s">
        <v>560</v>
      </c>
      <c r="Q699" s="16" t="s">
        <v>8</v>
      </c>
      <c r="R699" s="16" t="s">
        <v>60</v>
      </c>
      <c r="T699" s="14" t="str">
        <f t="shared" si="354"/>
        <v>2.3</v>
      </c>
      <c r="U699" s="17" t="s">
        <v>62</v>
      </c>
      <c r="V699" s="15" t="s">
        <v>582</v>
      </c>
      <c r="X699" s="14" t="s">
        <v>65</v>
      </c>
      <c r="Y699" s="18">
        <v>1</v>
      </c>
      <c r="Z699" s="19">
        <v>8000</v>
      </c>
      <c r="AA699" s="16">
        <v>30</v>
      </c>
      <c r="AB699" s="16">
        <v>30</v>
      </c>
      <c r="AC699" s="16">
        <v>30</v>
      </c>
      <c r="AD699" s="16">
        <v>30</v>
      </c>
      <c r="AE699" s="23"/>
      <c r="AF699" s="23"/>
      <c r="AG699" s="23"/>
      <c r="AH699" s="23"/>
      <c r="AI699" s="23"/>
      <c r="AJ699" s="23"/>
      <c r="AK699" s="23"/>
      <c r="AL699" s="23"/>
      <c r="AM699" s="19">
        <f t="shared" si="355"/>
        <v>32000</v>
      </c>
      <c r="AN699" s="26" t="s">
        <v>437</v>
      </c>
      <c r="AO699" s="50">
        <f t="shared" si="342"/>
        <v>8000</v>
      </c>
      <c r="AP699" s="50">
        <f t="shared" si="343"/>
        <v>8000</v>
      </c>
      <c r="AQ699" s="50">
        <f t="shared" si="344"/>
        <v>8000</v>
      </c>
      <c r="AR699" s="50">
        <f t="shared" si="345"/>
        <v>8000</v>
      </c>
      <c r="AS699" s="50">
        <f t="shared" si="346"/>
        <v>0</v>
      </c>
      <c r="AT699" s="50">
        <f t="shared" si="347"/>
        <v>0</v>
      </c>
      <c r="AU699" s="50">
        <f t="shared" si="348"/>
        <v>0</v>
      </c>
      <c r="AV699" s="50">
        <f t="shared" si="349"/>
        <v>0</v>
      </c>
      <c r="AW699" s="50">
        <f t="shared" si="350"/>
        <v>0</v>
      </c>
      <c r="AX699" s="50">
        <f t="shared" si="351"/>
        <v>0</v>
      </c>
      <c r="AY699" s="50">
        <f t="shared" si="352"/>
        <v>0</v>
      </c>
      <c r="AZ699" s="50">
        <f t="shared" si="353"/>
        <v>0</v>
      </c>
      <c r="BA699" s="50">
        <f t="shared" si="340"/>
        <v>32000</v>
      </c>
      <c r="BB699" s="50">
        <f t="shared" si="341"/>
        <v>0</v>
      </c>
    </row>
    <row r="700" spans="2:54" x14ac:dyDescent="0.25">
      <c r="B700" s="14">
        <v>2026</v>
      </c>
      <c r="C700" s="14">
        <v>479</v>
      </c>
      <c r="D700" s="15"/>
      <c r="F700" s="15" t="s">
        <v>58</v>
      </c>
      <c r="G700" s="14" t="e">
        <f>+VLOOKUP(M700,#REF!,5,FALSE)</f>
        <v>#REF!</v>
      </c>
      <c r="H700" s="14" t="e">
        <f>+VLOOKUP(M700,#REF!,7,FALSE)</f>
        <v>#REF!</v>
      </c>
      <c r="M700" s="15" t="str">
        <f t="shared" si="339"/>
        <v>2026EG 2026GGEGESTIÓN DOCUMENTAL</v>
      </c>
      <c r="N700" s="15" t="s">
        <v>560</v>
      </c>
      <c r="Q700" s="16" t="s">
        <v>8</v>
      </c>
      <c r="R700" s="16" t="s">
        <v>60</v>
      </c>
      <c r="T700" s="14" t="str">
        <f t="shared" si="354"/>
        <v>2.3</v>
      </c>
      <c r="U700" s="17" t="s">
        <v>62</v>
      </c>
      <c r="V700" s="15" t="s">
        <v>583</v>
      </c>
      <c r="X700" s="14" t="s">
        <v>65</v>
      </c>
      <c r="Y700" s="18">
        <v>1</v>
      </c>
      <c r="Z700" s="19">
        <v>3000</v>
      </c>
      <c r="AA700" s="16">
        <v>30</v>
      </c>
      <c r="AB700" s="16">
        <v>30</v>
      </c>
      <c r="AC700" s="16">
        <v>30</v>
      </c>
      <c r="AD700" s="16">
        <v>30</v>
      </c>
      <c r="AE700" s="23"/>
      <c r="AF700" s="23"/>
      <c r="AG700" s="23"/>
      <c r="AH700" s="23"/>
      <c r="AI700" s="23"/>
      <c r="AJ700" s="23"/>
      <c r="AK700" s="23"/>
      <c r="AL700" s="23"/>
      <c r="AM700" s="19">
        <f t="shared" si="355"/>
        <v>12000</v>
      </c>
      <c r="AN700" s="26" t="s">
        <v>437</v>
      </c>
      <c r="AO700" s="50">
        <f t="shared" si="342"/>
        <v>3000</v>
      </c>
      <c r="AP700" s="50">
        <f t="shared" si="343"/>
        <v>3000</v>
      </c>
      <c r="AQ700" s="50">
        <f t="shared" si="344"/>
        <v>3000</v>
      </c>
      <c r="AR700" s="50">
        <f t="shared" si="345"/>
        <v>3000</v>
      </c>
      <c r="AS700" s="50">
        <f t="shared" si="346"/>
        <v>0</v>
      </c>
      <c r="AT700" s="50">
        <f t="shared" si="347"/>
        <v>0</v>
      </c>
      <c r="AU700" s="50">
        <f t="shared" si="348"/>
        <v>0</v>
      </c>
      <c r="AV700" s="50">
        <f t="shared" si="349"/>
        <v>0</v>
      </c>
      <c r="AW700" s="50">
        <f t="shared" si="350"/>
        <v>0</v>
      </c>
      <c r="AX700" s="50">
        <f t="shared" si="351"/>
        <v>0</v>
      </c>
      <c r="AY700" s="50">
        <f t="shared" si="352"/>
        <v>0</v>
      </c>
      <c r="AZ700" s="50">
        <f t="shared" si="353"/>
        <v>0</v>
      </c>
      <c r="BA700" s="50">
        <f t="shared" si="340"/>
        <v>12000</v>
      </c>
      <c r="BB700" s="50">
        <f t="shared" si="341"/>
        <v>0</v>
      </c>
    </row>
    <row r="701" spans="2:54" x14ac:dyDescent="0.25">
      <c r="B701" s="14">
        <v>2026</v>
      </c>
      <c r="C701" s="14">
        <v>479</v>
      </c>
      <c r="D701" s="15"/>
      <c r="F701" s="15" t="s">
        <v>58</v>
      </c>
      <c r="G701" s="14" t="e">
        <f>+VLOOKUP(M701,#REF!,5,FALSE)</f>
        <v>#REF!</v>
      </c>
      <c r="H701" s="14" t="e">
        <f>+VLOOKUP(M701,#REF!,7,FALSE)</f>
        <v>#REF!</v>
      </c>
      <c r="M701" s="15" t="str">
        <f t="shared" si="339"/>
        <v>2026EG 2026GGEGESTIÓN DOCUMENTAL</v>
      </c>
      <c r="N701" s="15" t="s">
        <v>560</v>
      </c>
      <c r="Q701" s="16" t="s">
        <v>8</v>
      </c>
      <c r="R701" s="16" t="s">
        <v>60</v>
      </c>
      <c r="T701" s="14" t="str">
        <f t="shared" si="354"/>
        <v>2.3</v>
      </c>
      <c r="U701" s="17" t="s">
        <v>62</v>
      </c>
      <c r="V701" s="15" t="s">
        <v>584</v>
      </c>
      <c r="X701" s="14" t="s">
        <v>65</v>
      </c>
      <c r="Y701" s="18">
        <v>1</v>
      </c>
      <c r="Z701" s="19">
        <v>2500</v>
      </c>
      <c r="AA701" s="16">
        <v>30</v>
      </c>
      <c r="AB701" s="16">
        <v>30</v>
      </c>
      <c r="AC701" s="16">
        <v>30</v>
      </c>
      <c r="AD701" s="16">
        <v>30</v>
      </c>
      <c r="AE701" s="23"/>
      <c r="AF701" s="23"/>
      <c r="AG701" s="23"/>
      <c r="AH701" s="23"/>
      <c r="AI701" s="23"/>
      <c r="AJ701" s="23"/>
      <c r="AK701" s="23"/>
      <c r="AL701" s="23"/>
      <c r="AM701" s="19">
        <f t="shared" si="355"/>
        <v>10000</v>
      </c>
      <c r="AN701" s="26" t="s">
        <v>437</v>
      </c>
      <c r="AO701" s="50">
        <f t="shared" si="342"/>
        <v>2500</v>
      </c>
      <c r="AP701" s="50">
        <f t="shared" si="343"/>
        <v>2500</v>
      </c>
      <c r="AQ701" s="50">
        <f t="shared" si="344"/>
        <v>2500</v>
      </c>
      <c r="AR701" s="50">
        <f t="shared" si="345"/>
        <v>2500</v>
      </c>
      <c r="AS701" s="50">
        <f t="shared" si="346"/>
        <v>0</v>
      </c>
      <c r="AT701" s="50">
        <f t="shared" si="347"/>
        <v>0</v>
      </c>
      <c r="AU701" s="50">
        <f t="shared" si="348"/>
        <v>0</v>
      </c>
      <c r="AV701" s="50">
        <f t="shared" si="349"/>
        <v>0</v>
      </c>
      <c r="AW701" s="50">
        <f t="shared" si="350"/>
        <v>0</v>
      </c>
      <c r="AX701" s="50">
        <f t="shared" si="351"/>
        <v>0</v>
      </c>
      <c r="AY701" s="50">
        <f t="shared" si="352"/>
        <v>0</v>
      </c>
      <c r="AZ701" s="50">
        <f t="shared" si="353"/>
        <v>0</v>
      </c>
      <c r="BA701" s="50">
        <f t="shared" si="340"/>
        <v>10000</v>
      </c>
      <c r="BB701" s="50">
        <f t="shared" si="341"/>
        <v>0</v>
      </c>
    </row>
    <row r="702" spans="2:54" x14ac:dyDescent="0.25">
      <c r="B702" s="14">
        <v>2026</v>
      </c>
      <c r="C702" s="14">
        <v>479</v>
      </c>
      <c r="D702" s="15"/>
      <c r="F702" s="15" t="s">
        <v>58</v>
      </c>
      <c r="G702" s="14" t="e">
        <f>+VLOOKUP(M702,#REF!,5,FALSE)</f>
        <v>#REF!</v>
      </c>
      <c r="H702" s="14" t="e">
        <f>+VLOOKUP(M702,#REF!,7,FALSE)</f>
        <v>#REF!</v>
      </c>
      <c r="M702" s="15" t="str">
        <f t="shared" si="339"/>
        <v>2026EG 2026GGEGESTIÓN DEL SISTEMA DE ABASTECIMIENTO</v>
      </c>
      <c r="N702" s="15" t="s">
        <v>118</v>
      </c>
      <c r="Q702" s="16" t="s">
        <v>8</v>
      </c>
      <c r="R702" s="16" t="s">
        <v>60</v>
      </c>
      <c r="T702" s="14" t="str">
        <f t="shared" si="354"/>
        <v>2.3</v>
      </c>
      <c r="U702" s="17" t="s">
        <v>62</v>
      </c>
      <c r="V702" s="15" t="s">
        <v>585</v>
      </c>
      <c r="X702" s="14" t="s">
        <v>65</v>
      </c>
      <c r="Y702" s="18">
        <v>2</v>
      </c>
      <c r="Z702" s="19">
        <v>8000</v>
      </c>
      <c r="AA702" s="16">
        <v>30</v>
      </c>
      <c r="AB702" s="16">
        <v>30</v>
      </c>
      <c r="AC702" s="16">
        <v>30</v>
      </c>
      <c r="AD702" s="16">
        <v>30</v>
      </c>
      <c r="AE702" s="23"/>
      <c r="AF702" s="23"/>
      <c r="AG702" s="23"/>
      <c r="AH702" s="23"/>
      <c r="AI702" s="23"/>
      <c r="AJ702" s="23"/>
      <c r="AK702" s="23"/>
      <c r="AL702" s="23"/>
      <c r="AM702" s="19">
        <f t="shared" si="355"/>
        <v>64000</v>
      </c>
      <c r="AN702" s="26" t="s">
        <v>437</v>
      </c>
      <c r="AO702" s="50">
        <f t="shared" si="342"/>
        <v>16000</v>
      </c>
      <c r="AP702" s="50">
        <f t="shared" si="343"/>
        <v>16000</v>
      </c>
      <c r="AQ702" s="50">
        <f t="shared" si="344"/>
        <v>16000</v>
      </c>
      <c r="AR702" s="50">
        <f t="shared" si="345"/>
        <v>16000</v>
      </c>
      <c r="AS702" s="50">
        <f t="shared" si="346"/>
        <v>0</v>
      </c>
      <c r="AT702" s="50">
        <f t="shared" si="347"/>
        <v>0</v>
      </c>
      <c r="AU702" s="50">
        <f t="shared" si="348"/>
        <v>0</v>
      </c>
      <c r="AV702" s="50">
        <f t="shared" si="349"/>
        <v>0</v>
      </c>
      <c r="AW702" s="50">
        <f t="shared" si="350"/>
        <v>0</v>
      </c>
      <c r="AX702" s="50">
        <f t="shared" si="351"/>
        <v>0</v>
      </c>
      <c r="AY702" s="50">
        <f t="shared" si="352"/>
        <v>0</v>
      </c>
      <c r="AZ702" s="50">
        <f t="shared" si="353"/>
        <v>0</v>
      </c>
      <c r="BA702" s="50">
        <f t="shared" si="340"/>
        <v>64000</v>
      </c>
      <c r="BB702" s="50">
        <f t="shared" si="341"/>
        <v>0</v>
      </c>
    </row>
    <row r="703" spans="2:54" x14ac:dyDescent="0.25">
      <c r="B703" s="14">
        <v>2026</v>
      </c>
      <c r="C703" s="14">
        <v>479</v>
      </c>
      <c r="D703" s="15"/>
      <c r="F703" s="15" t="s">
        <v>58</v>
      </c>
      <c r="G703" s="14" t="e">
        <f>+VLOOKUP(M703,#REF!,5,FALSE)</f>
        <v>#REF!</v>
      </c>
      <c r="H703" s="14" t="e">
        <f>+VLOOKUP(M703,#REF!,7,FALSE)</f>
        <v>#REF!</v>
      </c>
      <c r="M703" s="15" t="str">
        <f t="shared" si="339"/>
        <v>2026EG 2026GGEGESTIÓN DOCUMENTAL</v>
      </c>
      <c r="N703" s="15" t="s">
        <v>560</v>
      </c>
      <c r="Q703" s="16" t="s">
        <v>8</v>
      </c>
      <c r="R703" s="16" t="s">
        <v>60</v>
      </c>
      <c r="T703" s="14" t="str">
        <f t="shared" si="354"/>
        <v>2.3</v>
      </c>
      <c r="U703" s="17" t="s">
        <v>62</v>
      </c>
      <c r="V703" s="15" t="s">
        <v>488</v>
      </c>
      <c r="X703" s="14" t="s">
        <v>65</v>
      </c>
      <c r="Y703" s="18">
        <v>1</v>
      </c>
      <c r="Z703" s="19">
        <v>9000</v>
      </c>
      <c r="AA703" s="16">
        <v>30</v>
      </c>
      <c r="AB703" s="16">
        <v>30</v>
      </c>
      <c r="AC703" s="16">
        <v>30</v>
      </c>
      <c r="AD703" s="16">
        <v>30</v>
      </c>
      <c r="AE703" s="23"/>
      <c r="AF703" s="23"/>
      <c r="AG703" s="23"/>
      <c r="AH703" s="23"/>
      <c r="AI703" s="23"/>
      <c r="AJ703" s="23"/>
      <c r="AK703" s="23"/>
      <c r="AL703" s="23"/>
      <c r="AM703" s="19">
        <f t="shared" si="355"/>
        <v>36000</v>
      </c>
      <c r="AN703" s="26" t="s">
        <v>437</v>
      </c>
      <c r="AO703" s="50">
        <f t="shared" si="342"/>
        <v>9000</v>
      </c>
      <c r="AP703" s="50">
        <f t="shared" si="343"/>
        <v>9000</v>
      </c>
      <c r="AQ703" s="50">
        <f t="shared" si="344"/>
        <v>9000</v>
      </c>
      <c r="AR703" s="50">
        <f t="shared" si="345"/>
        <v>9000</v>
      </c>
      <c r="AS703" s="50">
        <f t="shared" si="346"/>
        <v>0</v>
      </c>
      <c r="AT703" s="50">
        <f t="shared" si="347"/>
        <v>0</v>
      </c>
      <c r="AU703" s="50">
        <f t="shared" si="348"/>
        <v>0</v>
      </c>
      <c r="AV703" s="50">
        <f t="shared" si="349"/>
        <v>0</v>
      </c>
      <c r="AW703" s="50">
        <f t="shared" si="350"/>
        <v>0</v>
      </c>
      <c r="AX703" s="50">
        <f t="shared" si="351"/>
        <v>0</v>
      </c>
      <c r="AY703" s="50">
        <f t="shared" si="352"/>
        <v>0</v>
      </c>
      <c r="AZ703" s="50">
        <f t="shared" si="353"/>
        <v>0</v>
      </c>
      <c r="BA703" s="50">
        <f t="shared" si="340"/>
        <v>36000</v>
      </c>
      <c r="BB703" s="50">
        <f t="shared" si="341"/>
        <v>0</v>
      </c>
    </row>
    <row r="704" spans="2:54" x14ac:dyDescent="0.25">
      <c r="B704" s="14">
        <v>2026</v>
      </c>
      <c r="C704" s="14">
        <v>479</v>
      </c>
      <c r="D704" s="15"/>
      <c r="F704" s="15" t="s">
        <v>58</v>
      </c>
      <c r="G704" s="14" t="e">
        <f>+VLOOKUP(M704,#REF!,5,FALSE)</f>
        <v>#REF!</v>
      </c>
      <c r="H704" s="14" t="e">
        <f>+VLOOKUP(M704,#REF!,7,FALSE)</f>
        <v>#REF!</v>
      </c>
      <c r="M704" s="15" t="str">
        <f t="shared" si="339"/>
        <v>2026EG 2026GGEGESTIÓN DOCUMENTAL</v>
      </c>
      <c r="N704" s="15" t="s">
        <v>560</v>
      </c>
      <c r="Q704" s="16" t="s">
        <v>8</v>
      </c>
      <c r="R704" s="16" t="s">
        <v>60</v>
      </c>
      <c r="T704" s="14" t="str">
        <f t="shared" si="354"/>
        <v>2.3</v>
      </c>
      <c r="U704" s="17" t="s">
        <v>62</v>
      </c>
      <c r="V704" s="15" t="s">
        <v>586</v>
      </c>
      <c r="X704" s="14" t="s">
        <v>65</v>
      </c>
      <c r="Y704" s="18">
        <v>1</v>
      </c>
      <c r="Z704" s="19">
        <v>6000</v>
      </c>
      <c r="AA704" s="16">
        <v>30</v>
      </c>
      <c r="AB704" s="16">
        <v>30</v>
      </c>
      <c r="AC704" s="16">
        <v>30</v>
      </c>
      <c r="AD704" s="16">
        <v>30</v>
      </c>
      <c r="AE704" s="23"/>
      <c r="AF704" s="23"/>
      <c r="AG704" s="23"/>
      <c r="AH704" s="23"/>
      <c r="AI704" s="23"/>
      <c r="AJ704" s="23"/>
      <c r="AK704" s="23"/>
      <c r="AL704" s="23"/>
      <c r="AM704" s="19">
        <f t="shared" si="355"/>
        <v>24000</v>
      </c>
      <c r="AN704" s="26" t="s">
        <v>437</v>
      </c>
      <c r="AO704" s="50">
        <f t="shared" si="342"/>
        <v>6000</v>
      </c>
      <c r="AP704" s="50">
        <f t="shared" si="343"/>
        <v>6000</v>
      </c>
      <c r="AQ704" s="50">
        <f t="shared" si="344"/>
        <v>6000</v>
      </c>
      <c r="AR704" s="50">
        <f t="shared" si="345"/>
        <v>6000</v>
      </c>
      <c r="AS704" s="50">
        <f t="shared" si="346"/>
        <v>0</v>
      </c>
      <c r="AT704" s="50">
        <f t="shared" si="347"/>
        <v>0</v>
      </c>
      <c r="AU704" s="50">
        <f t="shared" si="348"/>
        <v>0</v>
      </c>
      <c r="AV704" s="50">
        <f t="shared" si="349"/>
        <v>0</v>
      </c>
      <c r="AW704" s="50">
        <f t="shared" si="350"/>
        <v>0</v>
      </c>
      <c r="AX704" s="50">
        <f t="shared" si="351"/>
        <v>0</v>
      </c>
      <c r="AY704" s="50">
        <f t="shared" si="352"/>
        <v>0</v>
      </c>
      <c r="AZ704" s="50">
        <f t="shared" si="353"/>
        <v>0</v>
      </c>
      <c r="BA704" s="50">
        <f t="shared" si="340"/>
        <v>24000</v>
      </c>
      <c r="BB704" s="50">
        <f t="shared" si="341"/>
        <v>0</v>
      </c>
    </row>
    <row r="705" spans="2:54" x14ac:dyDescent="0.25">
      <c r="B705" s="14">
        <v>2026</v>
      </c>
      <c r="C705" s="14">
        <v>479</v>
      </c>
      <c r="D705" s="15"/>
      <c r="F705" s="15" t="s">
        <v>58</v>
      </c>
      <c r="G705" s="14" t="e">
        <f>+VLOOKUP(M705,#REF!,5,FALSE)</f>
        <v>#REF!</v>
      </c>
      <c r="H705" s="14" t="e">
        <f>+VLOOKUP(M705,#REF!,7,FALSE)</f>
        <v>#REF!</v>
      </c>
      <c r="M705" s="15" t="str">
        <f t="shared" si="339"/>
        <v>2026EG 2026GGEGESTIÓN DEL SISTEMA DE ABASTECIMIENTO</v>
      </c>
      <c r="N705" s="15" t="s">
        <v>118</v>
      </c>
      <c r="Q705" s="16" t="s">
        <v>8</v>
      </c>
      <c r="R705" s="16" t="s">
        <v>60</v>
      </c>
      <c r="T705" s="14" t="str">
        <f t="shared" si="354"/>
        <v>2.3</v>
      </c>
      <c r="U705" s="17" t="s">
        <v>62</v>
      </c>
      <c r="V705" s="15" t="s">
        <v>587</v>
      </c>
      <c r="X705" s="14" t="s">
        <v>65</v>
      </c>
      <c r="Y705" s="18">
        <v>1</v>
      </c>
      <c r="Z705" s="19">
        <v>5000</v>
      </c>
      <c r="AA705" s="16">
        <v>30</v>
      </c>
      <c r="AB705" s="16">
        <v>30</v>
      </c>
      <c r="AC705" s="16">
        <v>30</v>
      </c>
      <c r="AD705" s="16">
        <v>30</v>
      </c>
      <c r="AE705" s="23"/>
      <c r="AF705" s="23"/>
      <c r="AG705" s="23"/>
      <c r="AH705" s="23"/>
      <c r="AI705" s="23"/>
      <c r="AJ705" s="23"/>
      <c r="AK705" s="23"/>
      <c r="AL705" s="23"/>
      <c r="AM705" s="19">
        <f t="shared" si="355"/>
        <v>20000</v>
      </c>
      <c r="AN705" s="26" t="s">
        <v>437</v>
      </c>
      <c r="AO705" s="50">
        <f t="shared" si="342"/>
        <v>5000</v>
      </c>
      <c r="AP705" s="50">
        <f t="shared" si="343"/>
        <v>5000</v>
      </c>
      <c r="AQ705" s="50">
        <f t="shared" si="344"/>
        <v>5000</v>
      </c>
      <c r="AR705" s="50">
        <f t="shared" si="345"/>
        <v>5000</v>
      </c>
      <c r="AS705" s="50">
        <f t="shared" si="346"/>
        <v>0</v>
      </c>
      <c r="AT705" s="50">
        <f t="shared" si="347"/>
        <v>0</v>
      </c>
      <c r="AU705" s="50">
        <f t="shared" si="348"/>
        <v>0</v>
      </c>
      <c r="AV705" s="50">
        <f t="shared" si="349"/>
        <v>0</v>
      </c>
      <c r="AW705" s="50">
        <f t="shared" si="350"/>
        <v>0</v>
      </c>
      <c r="AX705" s="50">
        <f t="shared" si="351"/>
        <v>0</v>
      </c>
      <c r="AY705" s="50">
        <f t="shared" si="352"/>
        <v>0</v>
      </c>
      <c r="AZ705" s="50">
        <f t="shared" si="353"/>
        <v>0</v>
      </c>
      <c r="BA705" s="50">
        <f t="shared" si="340"/>
        <v>20000</v>
      </c>
      <c r="BB705" s="50">
        <f t="shared" si="341"/>
        <v>0</v>
      </c>
    </row>
    <row r="706" spans="2:54" x14ac:dyDescent="0.25">
      <c r="B706" s="14">
        <v>2026</v>
      </c>
      <c r="C706" s="14">
        <v>479</v>
      </c>
      <c r="D706" s="15"/>
      <c r="F706" s="15" t="s">
        <v>58</v>
      </c>
      <c r="G706" s="14" t="e">
        <f>+VLOOKUP(M706,#REF!,5,FALSE)</f>
        <v>#REF!</v>
      </c>
      <c r="H706" s="14" t="e">
        <f>+VLOOKUP(M706,#REF!,7,FALSE)</f>
        <v>#REF!</v>
      </c>
      <c r="M706" s="15" t="str">
        <f t="shared" si="339"/>
        <v>2026EG 2026GGEDESPLIEGUE DE MATERIAL ELECTORAL DE CAPACITACIÓN Y EQUIPOS INFORMÁTICOS ELECTORALES DE CAPACITACIÓN</v>
      </c>
      <c r="N706" s="15" t="s">
        <v>244</v>
      </c>
      <c r="Q706" s="16" t="s">
        <v>8</v>
      </c>
      <c r="R706" s="16" t="s">
        <v>60</v>
      </c>
      <c r="T706" s="14" t="str">
        <f t="shared" si="354"/>
        <v>2.3</v>
      </c>
      <c r="U706" s="17" t="s">
        <v>62</v>
      </c>
      <c r="V706" s="15" t="s">
        <v>588</v>
      </c>
      <c r="X706" s="14" t="s">
        <v>65</v>
      </c>
      <c r="Y706" s="18">
        <v>1</v>
      </c>
      <c r="Z706" s="19">
        <v>8000</v>
      </c>
      <c r="AA706" s="16">
        <v>30</v>
      </c>
      <c r="AB706" s="16">
        <v>30</v>
      </c>
      <c r="AC706" s="16"/>
      <c r="AD706" s="16"/>
      <c r="AE706" s="23"/>
      <c r="AF706" s="23"/>
      <c r="AG706" s="23"/>
      <c r="AH706" s="23"/>
      <c r="AI706" s="23"/>
      <c r="AJ706" s="23"/>
      <c r="AK706" s="23"/>
      <c r="AL706" s="23"/>
      <c r="AM706" s="19">
        <f t="shared" si="355"/>
        <v>16000</v>
      </c>
      <c r="AN706" s="26" t="s">
        <v>437</v>
      </c>
      <c r="AO706" s="50">
        <f t="shared" si="342"/>
        <v>8000</v>
      </c>
      <c r="AP706" s="50">
        <f t="shared" si="343"/>
        <v>8000</v>
      </c>
      <c r="AQ706" s="50">
        <f t="shared" si="344"/>
        <v>0</v>
      </c>
      <c r="AR706" s="50">
        <f t="shared" si="345"/>
        <v>0</v>
      </c>
      <c r="AS706" s="50">
        <f t="shared" si="346"/>
        <v>0</v>
      </c>
      <c r="AT706" s="50">
        <f t="shared" si="347"/>
        <v>0</v>
      </c>
      <c r="AU706" s="50">
        <f t="shared" si="348"/>
        <v>0</v>
      </c>
      <c r="AV706" s="50">
        <f t="shared" si="349"/>
        <v>0</v>
      </c>
      <c r="AW706" s="50">
        <f t="shared" si="350"/>
        <v>0</v>
      </c>
      <c r="AX706" s="50">
        <f t="shared" si="351"/>
        <v>0</v>
      </c>
      <c r="AY706" s="50">
        <f t="shared" si="352"/>
        <v>0</v>
      </c>
      <c r="AZ706" s="50">
        <f t="shared" si="353"/>
        <v>0</v>
      </c>
      <c r="BA706" s="50">
        <f t="shared" si="340"/>
        <v>16000</v>
      </c>
      <c r="BB706" s="50">
        <f t="shared" si="341"/>
        <v>0</v>
      </c>
    </row>
    <row r="707" spans="2:54" x14ac:dyDescent="0.25">
      <c r="B707" s="14">
        <v>2026</v>
      </c>
      <c r="C707" s="14">
        <v>479</v>
      </c>
      <c r="D707" s="15"/>
      <c r="F707" s="15" t="s">
        <v>58</v>
      </c>
      <c r="G707" s="14" t="e">
        <f>+VLOOKUP(M707,#REF!,5,FALSE)</f>
        <v>#REF!</v>
      </c>
      <c r="H707" s="14" t="e">
        <f>+VLOOKUP(M707,#REF!,7,FALSE)</f>
        <v>#REF!</v>
      </c>
      <c r="M707" s="15" t="str">
        <f t="shared" si="339"/>
        <v>2026EG 2026GGEDESPLIEGUE DE MATERIAL ELECTORAL PARA SUFRAGIO Y EQUIPOS INFORMÁTICOS ELECTORALES PARA SUFRAGIO</v>
      </c>
      <c r="N707" s="15" t="s">
        <v>213</v>
      </c>
      <c r="Q707" s="16" t="s">
        <v>8</v>
      </c>
      <c r="R707" s="16" t="s">
        <v>60</v>
      </c>
      <c r="T707" s="14" t="str">
        <f t="shared" si="354"/>
        <v>2.3</v>
      </c>
      <c r="U707" s="17" t="s">
        <v>62</v>
      </c>
      <c r="V707" s="15" t="s">
        <v>588</v>
      </c>
      <c r="X707" s="14" t="s">
        <v>65</v>
      </c>
      <c r="Y707" s="18">
        <v>1</v>
      </c>
      <c r="Z707" s="19">
        <v>8000</v>
      </c>
      <c r="AA707" s="16"/>
      <c r="AB707" s="16"/>
      <c r="AC707" s="16">
        <v>30</v>
      </c>
      <c r="AD707" s="16"/>
      <c r="AE707" s="23"/>
      <c r="AF707" s="23"/>
      <c r="AG707" s="23"/>
      <c r="AH707" s="23"/>
      <c r="AI707" s="23"/>
      <c r="AJ707" s="23"/>
      <c r="AK707" s="23"/>
      <c r="AL707" s="23"/>
      <c r="AM707" s="19">
        <f t="shared" si="355"/>
        <v>8000</v>
      </c>
      <c r="AN707" s="26" t="s">
        <v>437</v>
      </c>
      <c r="AO707" s="50">
        <f t="shared" si="342"/>
        <v>0</v>
      </c>
      <c r="AP707" s="50">
        <f t="shared" si="343"/>
        <v>0</v>
      </c>
      <c r="AQ707" s="50">
        <f t="shared" si="344"/>
        <v>8000</v>
      </c>
      <c r="AR707" s="50">
        <f t="shared" si="345"/>
        <v>0</v>
      </c>
      <c r="AS707" s="50">
        <f t="shared" si="346"/>
        <v>0</v>
      </c>
      <c r="AT707" s="50">
        <f t="shared" si="347"/>
        <v>0</v>
      </c>
      <c r="AU707" s="50">
        <f t="shared" si="348"/>
        <v>0</v>
      </c>
      <c r="AV707" s="50">
        <f t="shared" si="349"/>
        <v>0</v>
      </c>
      <c r="AW707" s="50">
        <f t="shared" si="350"/>
        <v>0</v>
      </c>
      <c r="AX707" s="50">
        <f t="shared" si="351"/>
        <v>0</v>
      </c>
      <c r="AY707" s="50">
        <f t="shared" si="352"/>
        <v>0</v>
      </c>
      <c r="AZ707" s="50">
        <f t="shared" si="353"/>
        <v>0</v>
      </c>
      <c r="BA707" s="50">
        <f t="shared" si="340"/>
        <v>8000</v>
      </c>
      <c r="BB707" s="50">
        <f t="shared" si="341"/>
        <v>0</v>
      </c>
    </row>
    <row r="708" spans="2:54" x14ac:dyDescent="0.25">
      <c r="B708" s="14">
        <v>2026</v>
      </c>
      <c r="C708" s="14">
        <v>479</v>
      </c>
      <c r="D708" s="15"/>
      <c r="F708" s="15" t="s">
        <v>58</v>
      </c>
      <c r="G708" s="14" t="e">
        <f>+VLOOKUP(M708,#REF!,5,FALSE)</f>
        <v>#REF!</v>
      </c>
      <c r="H708" s="14" t="e">
        <f>+VLOOKUP(M708,#REF!,7,FALSE)</f>
        <v>#REF!</v>
      </c>
      <c r="M708" s="15" t="str">
        <f t="shared" ref="M708:M771" si="356">+CONCATENATE(B708,R708,Q708,N708)</f>
        <v>2026EG 2026GGEREPLIEGUE DE MATERIALES ELECTORALES Y EQUIPOS INFORMÁTICOS ELECTORALES Y DE CAPACITACIÓN</v>
      </c>
      <c r="N708" s="15" t="s">
        <v>227</v>
      </c>
      <c r="Q708" s="16" t="s">
        <v>8</v>
      </c>
      <c r="R708" s="16" t="s">
        <v>60</v>
      </c>
      <c r="T708" s="14" t="str">
        <f t="shared" si="354"/>
        <v>2.3</v>
      </c>
      <c r="U708" s="17" t="s">
        <v>62</v>
      </c>
      <c r="V708" s="15" t="s">
        <v>588</v>
      </c>
      <c r="X708" s="14" t="s">
        <v>65</v>
      </c>
      <c r="Y708" s="18">
        <v>1</v>
      </c>
      <c r="Z708" s="19">
        <v>8000</v>
      </c>
      <c r="AA708" s="16"/>
      <c r="AB708" s="16"/>
      <c r="AC708" s="16"/>
      <c r="AD708" s="16">
        <v>30</v>
      </c>
      <c r="AE708" s="23"/>
      <c r="AF708" s="23"/>
      <c r="AG708" s="23"/>
      <c r="AH708" s="23"/>
      <c r="AI708" s="23"/>
      <c r="AJ708" s="23"/>
      <c r="AK708" s="23"/>
      <c r="AL708" s="23"/>
      <c r="AM708" s="19">
        <f t="shared" si="355"/>
        <v>8000</v>
      </c>
      <c r="AN708" s="26" t="s">
        <v>437</v>
      </c>
      <c r="AO708" s="50">
        <f t="shared" si="342"/>
        <v>0</v>
      </c>
      <c r="AP708" s="50">
        <f t="shared" si="343"/>
        <v>0</v>
      </c>
      <c r="AQ708" s="50">
        <f t="shared" si="344"/>
        <v>0</v>
      </c>
      <c r="AR708" s="50">
        <f t="shared" si="345"/>
        <v>8000</v>
      </c>
      <c r="AS708" s="50">
        <f t="shared" si="346"/>
        <v>0</v>
      </c>
      <c r="AT708" s="50">
        <f t="shared" si="347"/>
        <v>0</v>
      </c>
      <c r="AU708" s="50">
        <f t="shared" si="348"/>
        <v>0</v>
      </c>
      <c r="AV708" s="50">
        <f t="shared" si="349"/>
        <v>0</v>
      </c>
      <c r="AW708" s="50">
        <f t="shared" si="350"/>
        <v>0</v>
      </c>
      <c r="AX708" s="50">
        <f t="shared" si="351"/>
        <v>0</v>
      </c>
      <c r="AY708" s="50">
        <f t="shared" si="352"/>
        <v>0</v>
      </c>
      <c r="AZ708" s="50">
        <f t="shared" si="353"/>
        <v>0</v>
      </c>
      <c r="BA708" s="50">
        <f t="shared" ref="BA708:BA771" si="357">+ROUNDUP(SUM(AO708:AZ708),0)</f>
        <v>8000</v>
      </c>
      <c r="BB708" s="50">
        <f t="shared" ref="BB708:BB771" si="358">+AM708-BA708</f>
        <v>0</v>
      </c>
    </row>
    <row r="709" spans="2:54" x14ac:dyDescent="0.25">
      <c r="B709" s="14">
        <v>2026</v>
      </c>
      <c r="C709" s="14">
        <v>479</v>
      </c>
      <c r="D709" s="15"/>
      <c r="F709" s="15" t="s">
        <v>58</v>
      </c>
      <c r="G709" s="14" t="e">
        <f>+VLOOKUP(M709,#REF!,5,FALSE)</f>
        <v>#REF!</v>
      </c>
      <c r="H709" s="14" t="e">
        <f>+VLOOKUP(M709,#REF!,7,FALSE)</f>
        <v>#REF!</v>
      </c>
      <c r="M709" s="15" t="str">
        <f t="shared" si="356"/>
        <v>2026EG 2026GGEDESPLIEGUE DE MATERIAL ELECTORAL DE CAPACITACIÓN Y EQUIPOS INFORMÁTICOS ELECTORALES DE CAPACITACIÓN</v>
      </c>
      <c r="N709" s="15" t="s">
        <v>244</v>
      </c>
      <c r="Q709" s="16" t="s">
        <v>8</v>
      </c>
      <c r="R709" s="16" t="s">
        <v>60</v>
      </c>
      <c r="T709" s="14" t="str">
        <f t="shared" si="354"/>
        <v>2.3</v>
      </c>
      <c r="U709" s="17" t="s">
        <v>62</v>
      </c>
      <c r="V709" s="15" t="s">
        <v>589</v>
      </c>
      <c r="X709" s="14" t="s">
        <v>65</v>
      </c>
      <c r="Y709" s="18">
        <v>1</v>
      </c>
      <c r="Z709" s="19">
        <v>4500</v>
      </c>
      <c r="AA709" s="16">
        <v>30</v>
      </c>
      <c r="AB709" s="16">
        <v>30</v>
      </c>
      <c r="AC709" s="16"/>
      <c r="AD709" s="16"/>
      <c r="AE709" s="23"/>
      <c r="AF709" s="23"/>
      <c r="AG709" s="23"/>
      <c r="AH709" s="23"/>
      <c r="AI709" s="23"/>
      <c r="AJ709" s="23"/>
      <c r="AK709" s="23"/>
      <c r="AL709" s="23"/>
      <c r="AM709" s="19">
        <f t="shared" si="355"/>
        <v>9000</v>
      </c>
      <c r="AN709" s="26" t="s">
        <v>437</v>
      </c>
      <c r="AO709" s="50">
        <f t="shared" si="342"/>
        <v>4500</v>
      </c>
      <c r="AP709" s="50">
        <f t="shared" si="343"/>
        <v>4500</v>
      </c>
      <c r="AQ709" s="50">
        <f t="shared" si="344"/>
        <v>0</v>
      </c>
      <c r="AR709" s="50">
        <f t="shared" si="345"/>
        <v>0</v>
      </c>
      <c r="AS709" s="50">
        <f t="shared" si="346"/>
        <v>0</v>
      </c>
      <c r="AT709" s="50">
        <f t="shared" si="347"/>
        <v>0</v>
      </c>
      <c r="AU709" s="50">
        <f t="shared" si="348"/>
        <v>0</v>
      </c>
      <c r="AV709" s="50">
        <f t="shared" si="349"/>
        <v>0</v>
      </c>
      <c r="AW709" s="50">
        <f t="shared" si="350"/>
        <v>0</v>
      </c>
      <c r="AX709" s="50">
        <f t="shared" si="351"/>
        <v>0</v>
      </c>
      <c r="AY709" s="50">
        <f t="shared" si="352"/>
        <v>0</v>
      </c>
      <c r="AZ709" s="50">
        <f t="shared" si="353"/>
        <v>0</v>
      </c>
      <c r="BA709" s="50">
        <f t="shared" si="357"/>
        <v>9000</v>
      </c>
      <c r="BB709" s="50">
        <f t="shared" si="358"/>
        <v>0</v>
      </c>
    </row>
    <row r="710" spans="2:54" x14ac:dyDescent="0.25">
      <c r="B710" s="14">
        <v>2026</v>
      </c>
      <c r="C710" s="14">
        <v>479</v>
      </c>
      <c r="D710" s="15"/>
      <c r="F710" s="15" t="s">
        <v>58</v>
      </c>
      <c r="G710" s="14" t="e">
        <f>+VLOOKUP(M710,#REF!,5,FALSE)</f>
        <v>#REF!</v>
      </c>
      <c r="H710" s="14" t="e">
        <f>+VLOOKUP(M710,#REF!,7,FALSE)</f>
        <v>#REF!</v>
      </c>
      <c r="M710" s="15" t="str">
        <f t="shared" si="356"/>
        <v>2026EG 2026GGEDESPLIEGUE DE MATERIAL ELECTORAL PARA SUFRAGIO Y EQUIPOS INFORMÁTICOS ELECTORALES PARA SUFRAGIO</v>
      </c>
      <c r="N710" s="15" t="s">
        <v>213</v>
      </c>
      <c r="Q710" s="16" t="s">
        <v>8</v>
      </c>
      <c r="R710" s="16" t="s">
        <v>60</v>
      </c>
      <c r="T710" s="14" t="str">
        <f t="shared" si="354"/>
        <v>2.3</v>
      </c>
      <c r="U710" s="17" t="s">
        <v>62</v>
      </c>
      <c r="V710" s="15" t="s">
        <v>589</v>
      </c>
      <c r="X710" s="14" t="s">
        <v>65</v>
      </c>
      <c r="Y710" s="18">
        <v>1</v>
      </c>
      <c r="Z710" s="19">
        <v>4500</v>
      </c>
      <c r="AA710" s="16"/>
      <c r="AB710" s="16"/>
      <c r="AC710" s="16">
        <v>30</v>
      </c>
      <c r="AD710" s="16"/>
      <c r="AE710" s="23"/>
      <c r="AF710" s="23"/>
      <c r="AG710" s="23"/>
      <c r="AH710" s="23"/>
      <c r="AI710" s="23"/>
      <c r="AJ710" s="23"/>
      <c r="AK710" s="23"/>
      <c r="AL710" s="23"/>
      <c r="AM710" s="19">
        <f t="shared" si="355"/>
        <v>4500</v>
      </c>
      <c r="AN710" s="26" t="s">
        <v>437</v>
      </c>
      <c r="AO710" s="50">
        <f t="shared" si="342"/>
        <v>0</v>
      </c>
      <c r="AP710" s="50">
        <f t="shared" si="343"/>
        <v>0</v>
      </c>
      <c r="AQ710" s="50">
        <f t="shared" si="344"/>
        <v>4500</v>
      </c>
      <c r="AR710" s="50">
        <f t="shared" si="345"/>
        <v>0</v>
      </c>
      <c r="AS710" s="50">
        <f t="shared" si="346"/>
        <v>0</v>
      </c>
      <c r="AT710" s="50">
        <f t="shared" si="347"/>
        <v>0</v>
      </c>
      <c r="AU710" s="50">
        <f t="shared" si="348"/>
        <v>0</v>
      </c>
      <c r="AV710" s="50">
        <f t="shared" si="349"/>
        <v>0</v>
      </c>
      <c r="AW710" s="50">
        <f t="shared" si="350"/>
        <v>0</v>
      </c>
      <c r="AX710" s="50">
        <f t="shared" si="351"/>
        <v>0</v>
      </c>
      <c r="AY710" s="50">
        <f t="shared" si="352"/>
        <v>0</v>
      </c>
      <c r="AZ710" s="50">
        <f t="shared" si="353"/>
        <v>0</v>
      </c>
      <c r="BA710" s="50">
        <f t="shared" si="357"/>
        <v>4500</v>
      </c>
      <c r="BB710" s="50">
        <f t="shared" si="358"/>
        <v>0</v>
      </c>
    </row>
    <row r="711" spans="2:54" x14ac:dyDescent="0.25">
      <c r="B711" s="14">
        <v>2026</v>
      </c>
      <c r="C711" s="14">
        <v>479</v>
      </c>
      <c r="D711" s="15"/>
      <c r="F711" s="15" t="s">
        <v>58</v>
      </c>
      <c r="G711" s="14" t="e">
        <f>+VLOOKUP(M711,#REF!,5,FALSE)</f>
        <v>#REF!</v>
      </c>
      <c r="H711" s="14" t="e">
        <f>+VLOOKUP(M711,#REF!,7,FALSE)</f>
        <v>#REF!</v>
      </c>
      <c r="M711" s="15" t="str">
        <f t="shared" si="356"/>
        <v>2026EG 2026GGEREPLIEGUE DE MATERIALES ELECTORALES Y EQUIPOS INFORMÁTICOS ELECTORALES Y DE CAPACITACIÓN</v>
      </c>
      <c r="N711" s="15" t="s">
        <v>227</v>
      </c>
      <c r="Q711" s="16" t="s">
        <v>8</v>
      </c>
      <c r="R711" s="16" t="s">
        <v>60</v>
      </c>
      <c r="T711" s="14" t="str">
        <f t="shared" si="354"/>
        <v>2.3</v>
      </c>
      <c r="U711" s="17" t="s">
        <v>62</v>
      </c>
      <c r="V711" s="15" t="s">
        <v>589</v>
      </c>
      <c r="X711" s="14" t="s">
        <v>65</v>
      </c>
      <c r="Y711" s="18">
        <v>1</v>
      </c>
      <c r="Z711" s="19">
        <v>4500</v>
      </c>
      <c r="AA711" s="16"/>
      <c r="AB711" s="16"/>
      <c r="AC711" s="16"/>
      <c r="AD711" s="16">
        <v>30</v>
      </c>
      <c r="AE711" s="23"/>
      <c r="AF711" s="23"/>
      <c r="AG711" s="23"/>
      <c r="AH711" s="23"/>
      <c r="AI711" s="23"/>
      <c r="AJ711" s="23"/>
      <c r="AK711" s="23"/>
      <c r="AL711" s="23"/>
      <c r="AM711" s="19">
        <f t="shared" si="355"/>
        <v>4500</v>
      </c>
      <c r="AN711" s="26" t="s">
        <v>437</v>
      </c>
      <c r="AO711" s="50">
        <f t="shared" si="342"/>
        <v>0</v>
      </c>
      <c r="AP711" s="50">
        <f t="shared" si="343"/>
        <v>0</v>
      </c>
      <c r="AQ711" s="50">
        <f t="shared" si="344"/>
        <v>0</v>
      </c>
      <c r="AR711" s="50">
        <f t="shared" si="345"/>
        <v>4500</v>
      </c>
      <c r="AS711" s="50">
        <f t="shared" si="346"/>
        <v>0</v>
      </c>
      <c r="AT711" s="50">
        <f t="shared" si="347"/>
        <v>0</v>
      </c>
      <c r="AU711" s="50">
        <f t="shared" si="348"/>
        <v>0</v>
      </c>
      <c r="AV711" s="50">
        <f t="shared" si="349"/>
        <v>0</v>
      </c>
      <c r="AW711" s="50">
        <f t="shared" si="350"/>
        <v>0</v>
      </c>
      <c r="AX711" s="50">
        <f t="shared" si="351"/>
        <v>0</v>
      </c>
      <c r="AY711" s="50">
        <f t="shared" si="352"/>
        <v>0</v>
      </c>
      <c r="AZ711" s="50">
        <f t="shared" si="353"/>
        <v>0</v>
      </c>
      <c r="BA711" s="50">
        <f t="shared" si="357"/>
        <v>4500</v>
      </c>
      <c r="BB711" s="50">
        <f t="shared" si="358"/>
        <v>0</v>
      </c>
    </row>
    <row r="712" spans="2:54" x14ac:dyDescent="0.25">
      <c r="B712" s="14">
        <v>2026</v>
      </c>
      <c r="C712" s="14">
        <v>479</v>
      </c>
      <c r="D712" s="15"/>
      <c r="F712" s="15" t="s">
        <v>58</v>
      </c>
      <c r="G712" s="14" t="e">
        <f>+VLOOKUP(M712,#REF!,5,FALSE)</f>
        <v>#REF!</v>
      </c>
      <c r="H712" s="14" t="e">
        <f>+VLOOKUP(M712,#REF!,7,FALSE)</f>
        <v>#REF!</v>
      </c>
      <c r="M712" s="15" t="str">
        <f t="shared" si="356"/>
        <v>2026EG 2026GGEDESPLIEGUE DE MATERIAL ELECTORAL DE CAPACITACIÓN Y EQUIPOS INFORMÁTICOS ELECTORALES DE CAPACITACIÓN</v>
      </c>
      <c r="N712" s="15" t="s">
        <v>244</v>
      </c>
      <c r="Q712" s="16" t="s">
        <v>8</v>
      </c>
      <c r="R712" s="16" t="s">
        <v>60</v>
      </c>
      <c r="T712" s="14" t="str">
        <f t="shared" si="354"/>
        <v>2.3</v>
      </c>
      <c r="U712" s="17" t="s">
        <v>62</v>
      </c>
      <c r="V712" s="15" t="s">
        <v>590</v>
      </c>
      <c r="X712" s="14" t="s">
        <v>65</v>
      </c>
      <c r="Y712" s="18">
        <v>1</v>
      </c>
      <c r="Z712" s="19">
        <v>7000</v>
      </c>
      <c r="AA712" s="16">
        <v>30</v>
      </c>
      <c r="AB712" s="16">
        <v>30</v>
      </c>
      <c r="AC712" s="16"/>
      <c r="AD712" s="16"/>
      <c r="AE712" s="23"/>
      <c r="AF712" s="23"/>
      <c r="AG712" s="23"/>
      <c r="AH712" s="23"/>
      <c r="AI712" s="23"/>
      <c r="AJ712" s="23"/>
      <c r="AK712" s="23"/>
      <c r="AL712" s="23"/>
      <c r="AM712" s="19">
        <f t="shared" si="355"/>
        <v>14000</v>
      </c>
      <c r="AN712" s="26" t="s">
        <v>437</v>
      </c>
      <c r="AO712" s="50">
        <f t="shared" si="342"/>
        <v>7000</v>
      </c>
      <c r="AP712" s="50">
        <f t="shared" si="343"/>
        <v>7000</v>
      </c>
      <c r="AQ712" s="50">
        <f t="shared" si="344"/>
        <v>0</v>
      </c>
      <c r="AR712" s="50">
        <f t="shared" si="345"/>
        <v>0</v>
      </c>
      <c r="AS712" s="50">
        <f t="shared" si="346"/>
        <v>0</v>
      </c>
      <c r="AT712" s="50">
        <f t="shared" si="347"/>
        <v>0</v>
      </c>
      <c r="AU712" s="50">
        <f t="shared" si="348"/>
        <v>0</v>
      </c>
      <c r="AV712" s="50">
        <f t="shared" si="349"/>
        <v>0</v>
      </c>
      <c r="AW712" s="50">
        <f t="shared" si="350"/>
        <v>0</v>
      </c>
      <c r="AX712" s="50">
        <f t="shared" si="351"/>
        <v>0</v>
      </c>
      <c r="AY712" s="50">
        <f t="shared" si="352"/>
        <v>0</v>
      </c>
      <c r="AZ712" s="50">
        <f t="shared" si="353"/>
        <v>0</v>
      </c>
      <c r="BA712" s="50">
        <f t="shared" si="357"/>
        <v>14000</v>
      </c>
      <c r="BB712" s="50">
        <f t="shared" si="358"/>
        <v>0</v>
      </c>
    </row>
    <row r="713" spans="2:54" x14ac:dyDescent="0.25">
      <c r="B713" s="14">
        <v>2026</v>
      </c>
      <c r="C713" s="14">
        <v>479</v>
      </c>
      <c r="D713" s="15"/>
      <c r="F713" s="15" t="s">
        <v>58</v>
      </c>
      <c r="G713" s="14" t="e">
        <f>+VLOOKUP(M713,#REF!,5,FALSE)</f>
        <v>#REF!</v>
      </c>
      <c r="H713" s="14" t="e">
        <f>+VLOOKUP(M713,#REF!,7,FALSE)</f>
        <v>#REF!</v>
      </c>
      <c r="M713" s="15" t="str">
        <f t="shared" si="356"/>
        <v>2026EG 2026GGEDESPLIEGUE DE MATERIAL ELECTORAL PARA SUFRAGIO Y EQUIPOS INFORMÁTICOS ELECTORALES PARA SUFRAGIO</v>
      </c>
      <c r="N713" s="15" t="s">
        <v>213</v>
      </c>
      <c r="Q713" s="16" t="s">
        <v>8</v>
      </c>
      <c r="R713" s="16" t="s">
        <v>60</v>
      </c>
      <c r="T713" s="14" t="str">
        <f t="shared" si="354"/>
        <v>2.3</v>
      </c>
      <c r="U713" s="17" t="s">
        <v>62</v>
      </c>
      <c r="V713" s="15" t="s">
        <v>590</v>
      </c>
      <c r="X713" s="14" t="s">
        <v>65</v>
      </c>
      <c r="Y713" s="18">
        <v>1</v>
      </c>
      <c r="Z713" s="19">
        <v>7000</v>
      </c>
      <c r="AA713" s="16"/>
      <c r="AB713" s="16"/>
      <c r="AC713" s="16">
        <v>30</v>
      </c>
      <c r="AD713" s="16"/>
      <c r="AE713" s="23"/>
      <c r="AF713" s="23"/>
      <c r="AG713" s="23"/>
      <c r="AH713" s="23"/>
      <c r="AI713" s="23"/>
      <c r="AJ713" s="23"/>
      <c r="AK713" s="23"/>
      <c r="AL713" s="23"/>
      <c r="AM713" s="19">
        <f t="shared" si="355"/>
        <v>7000</v>
      </c>
      <c r="AN713" s="26" t="s">
        <v>437</v>
      </c>
      <c r="AO713" s="50">
        <f t="shared" si="342"/>
        <v>0</v>
      </c>
      <c r="AP713" s="50">
        <f t="shared" si="343"/>
        <v>0</v>
      </c>
      <c r="AQ713" s="50">
        <f t="shared" si="344"/>
        <v>7000</v>
      </c>
      <c r="AR713" s="50">
        <f t="shared" si="345"/>
        <v>0</v>
      </c>
      <c r="AS713" s="50">
        <f t="shared" si="346"/>
        <v>0</v>
      </c>
      <c r="AT713" s="50">
        <f t="shared" si="347"/>
        <v>0</v>
      </c>
      <c r="AU713" s="50">
        <f t="shared" si="348"/>
        <v>0</v>
      </c>
      <c r="AV713" s="50">
        <f t="shared" si="349"/>
        <v>0</v>
      </c>
      <c r="AW713" s="50">
        <f t="shared" si="350"/>
        <v>0</v>
      </c>
      <c r="AX713" s="50">
        <f t="shared" si="351"/>
        <v>0</v>
      </c>
      <c r="AY713" s="50">
        <f t="shared" si="352"/>
        <v>0</v>
      </c>
      <c r="AZ713" s="50">
        <f t="shared" si="353"/>
        <v>0</v>
      </c>
      <c r="BA713" s="50">
        <f t="shared" si="357"/>
        <v>7000</v>
      </c>
      <c r="BB713" s="50">
        <f t="shared" si="358"/>
        <v>0</v>
      </c>
    </row>
    <row r="714" spans="2:54" x14ac:dyDescent="0.25">
      <c r="B714" s="14">
        <v>2026</v>
      </c>
      <c r="C714" s="14">
        <v>479</v>
      </c>
      <c r="D714" s="15"/>
      <c r="F714" s="15" t="s">
        <v>58</v>
      </c>
      <c r="G714" s="14" t="e">
        <f>+VLOOKUP(M714,#REF!,5,FALSE)</f>
        <v>#REF!</v>
      </c>
      <c r="H714" s="14" t="e">
        <f>+VLOOKUP(M714,#REF!,7,FALSE)</f>
        <v>#REF!</v>
      </c>
      <c r="M714" s="15" t="str">
        <f t="shared" si="356"/>
        <v>2026EG 2026GGEREPLIEGUE DE MATERIALES ELECTORALES Y EQUIPOS INFORMÁTICOS ELECTORALES Y DE CAPACITACIÓN</v>
      </c>
      <c r="N714" s="15" t="s">
        <v>227</v>
      </c>
      <c r="Q714" s="16" t="s">
        <v>8</v>
      </c>
      <c r="R714" s="16" t="s">
        <v>60</v>
      </c>
      <c r="T714" s="14" t="str">
        <f t="shared" si="354"/>
        <v>2.3</v>
      </c>
      <c r="U714" s="17" t="s">
        <v>62</v>
      </c>
      <c r="V714" s="15" t="s">
        <v>590</v>
      </c>
      <c r="X714" s="14" t="s">
        <v>65</v>
      </c>
      <c r="Y714" s="18">
        <v>1</v>
      </c>
      <c r="Z714" s="19">
        <v>7000</v>
      </c>
      <c r="AA714" s="16"/>
      <c r="AB714" s="16"/>
      <c r="AC714" s="16"/>
      <c r="AD714" s="16">
        <v>30</v>
      </c>
      <c r="AE714" s="23"/>
      <c r="AF714" s="23"/>
      <c r="AG714" s="23"/>
      <c r="AH714" s="23"/>
      <c r="AI714" s="23"/>
      <c r="AJ714" s="23"/>
      <c r="AK714" s="23"/>
      <c r="AL714" s="23"/>
      <c r="AM714" s="19">
        <f t="shared" si="355"/>
        <v>7000</v>
      </c>
      <c r="AN714" s="26" t="s">
        <v>437</v>
      </c>
      <c r="AO714" s="50">
        <f t="shared" si="342"/>
        <v>0</v>
      </c>
      <c r="AP714" s="50">
        <f t="shared" si="343"/>
        <v>0</v>
      </c>
      <c r="AQ714" s="50">
        <f t="shared" si="344"/>
        <v>0</v>
      </c>
      <c r="AR714" s="50">
        <f t="shared" si="345"/>
        <v>7000</v>
      </c>
      <c r="AS714" s="50">
        <f t="shared" si="346"/>
        <v>0</v>
      </c>
      <c r="AT714" s="50">
        <f t="shared" si="347"/>
        <v>0</v>
      </c>
      <c r="AU714" s="50">
        <f t="shared" si="348"/>
        <v>0</v>
      </c>
      <c r="AV714" s="50">
        <f t="shared" si="349"/>
        <v>0</v>
      </c>
      <c r="AW714" s="50">
        <f t="shared" si="350"/>
        <v>0</v>
      </c>
      <c r="AX714" s="50">
        <f t="shared" si="351"/>
        <v>0</v>
      </c>
      <c r="AY714" s="50">
        <f t="shared" si="352"/>
        <v>0</v>
      </c>
      <c r="AZ714" s="50">
        <f t="shared" si="353"/>
        <v>0</v>
      </c>
      <c r="BA714" s="50">
        <f t="shared" si="357"/>
        <v>7000</v>
      </c>
      <c r="BB714" s="50">
        <f t="shared" si="358"/>
        <v>0</v>
      </c>
    </row>
    <row r="715" spans="2:54" x14ac:dyDescent="0.25">
      <c r="B715" s="14">
        <v>2026</v>
      </c>
      <c r="C715" s="14">
        <v>479</v>
      </c>
      <c r="D715" s="15"/>
      <c r="F715" s="15" t="s">
        <v>58</v>
      </c>
      <c r="G715" s="14" t="e">
        <f>+VLOOKUP(M715,#REF!,5,FALSE)</f>
        <v>#REF!</v>
      </c>
      <c r="H715" s="14" t="e">
        <f>+VLOOKUP(M715,#REF!,7,FALSE)</f>
        <v>#REF!</v>
      </c>
      <c r="M715" s="15" t="str">
        <f t="shared" si="356"/>
        <v>2026EG 2026GGEDESPLIEGUE DE MATERIAL ELECTORAL DE CAPACITACIÓN Y EQUIPOS INFORMÁTICOS ELECTORALES DE CAPACITACIÓN</v>
      </c>
      <c r="N715" s="15" t="s">
        <v>244</v>
      </c>
      <c r="Q715" s="16" t="s">
        <v>8</v>
      </c>
      <c r="R715" s="16" t="s">
        <v>60</v>
      </c>
      <c r="T715" s="14" t="str">
        <f t="shared" si="354"/>
        <v>2.3</v>
      </c>
      <c r="U715" s="17" t="s">
        <v>62</v>
      </c>
      <c r="V715" s="15" t="s">
        <v>591</v>
      </c>
      <c r="X715" s="14" t="s">
        <v>65</v>
      </c>
      <c r="Y715" s="18">
        <v>2</v>
      </c>
      <c r="Z715" s="19">
        <v>4500</v>
      </c>
      <c r="AA715" s="16">
        <v>30</v>
      </c>
      <c r="AB715" s="16">
        <v>30</v>
      </c>
      <c r="AC715" s="16"/>
      <c r="AD715" s="16"/>
      <c r="AE715" s="23"/>
      <c r="AF715" s="23"/>
      <c r="AG715" s="23"/>
      <c r="AH715" s="23"/>
      <c r="AI715" s="23"/>
      <c r="AJ715" s="23"/>
      <c r="AK715" s="23"/>
      <c r="AL715" s="23"/>
      <c r="AM715" s="19">
        <f t="shared" si="355"/>
        <v>18000</v>
      </c>
      <c r="AN715" s="26" t="s">
        <v>437</v>
      </c>
      <c r="AO715" s="50">
        <f t="shared" ref="AO715:AO741" si="359">+$Z715*AA715/30*$Y715</f>
        <v>9000</v>
      </c>
      <c r="AP715" s="50">
        <f t="shared" ref="AP715:AP741" si="360">+$Z715*AB715/30*$Y715</f>
        <v>9000</v>
      </c>
      <c r="AQ715" s="50">
        <f t="shared" ref="AQ715:AQ741" si="361">+$Z715*AC715/30*$Y715</f>
        <v>0</v>
      </c>
      <c r="AR715" s="50">
        <f t="shared" ref="AR715:AR741" si="362">+$Z715*AD715/30*$Y715</f>
        <v>0</v>
      </c>
      <c r="AS715" s="50">
        <f t="shared" ref="AS715:AS741" si="363">+$Z715*AE715/30*$Y715</f>
        <v>0</v>
      </c>
      <c r="AT715" s="50">
        <f t="shared" ref="AT715:AT741" si="364">+$Z715*AF715/30*$Y715</f>
        <v>0</v>
      </c>
      <c r="AU715" s="50">
        <f t="shared" ref="AU715:AU741" si="365">+$Z715*AG715/30*$Y715</f>
        <v>0</v>
      </c>
      <c r="AV715" s="50">
        <f t="shared" ref="AV715:AV741" si="366">+$Z715*AH715/30*$Y715</f>
        <v>0</v>
      </c>
      <c r="AW715" s="50">
        <f t="shared" ref="AW715:AW741" si="367">+$Z715*AI715/30*$Y715</f>
        <v>0</v>
      </c>
      <c r="AX715" s="50">
        <f t="shared" ref="AX715:AX741" si="368">+$Z715*AJ715/30*$Y715</f>
        <v>0</v>
      </c>
      <c r="AY715" s="50">
        <f t="shared" ref="AY715:AY741" si="369">+$Z715*AK715/30*$Y715</f>
        <v>0</v>
      </c>
      <c r="AZ715" s="50">
        <f t="shared" ref="AZ715:AZ741" si="370">+$Z715*AL715/30*$Y715</f>
        <v>0</v>
      </c>
      <c r="BA715" s="50">
        <f t="shared" si="357"/>
        <v>18000</v>
      </c>
      <c r="BB715" s="50">
        <f t="shared" si="358"/>
        <v>0</v>
      </c>
    </row>
    <row r="716" spans="2:54" x14ac:dyDescent="0.25">
      <c r="B716" s="14">
        <v>2026</v>
      </c>
      <c r="C716" s="14">
        <v>479</v>
      </c>
      <c r="D716" s="15"/>
      <c r="F716" s="15" t="s">
        <v>58</v>
      </c>
      <c r="G716" s="14" t="e">
        <f>+VLOOKUP(M716,#REF!,5,FALSE)</f>
        <v>#REF!</v>
      </c>
      <c r="H716" s="14" t="e">
        <f>+VLOOKUP(M716,#REF!,7,FALSE)</f>
        <v>#REF!</v>
      </c>
      <c r="M716" s="15" t="str">
        <f t="shared" si="356"/>
        <v>2026EG 2026GGEDESPLIEGUE DE MATERIAL ELECTORAL PARA SUFRAGIO Y EQUIPOS INFORMÁTICOS ELECTORALES PARA SUFRAGIO</v>
      </c>
      <c r="N716" s="15" t="s">
        <v>213</v>
      </c>
      <c r="Q716" s="16" t="s">
        <v>8</v>
      </c>
      <c r="R716" s="16" t="s">
        <v>60</v>
      </c>
      <c r="T716" s="14" t="str">
        <f t="shared" ref="T716:T775" si="371">+MID(U716,1,3)</f>
        <v>2.3</v>
      </c>
      <c r="U716" s="17" t="s">
        <v>62</v>
      </c>
      <c r="V716" s="15" t="s">
        <v>591</v>
      </c>
      <c r="X716" s="14" t="s">
        <v>65</v>
      </c>
      <c r="Y716" s="18">
        <v>2</v>
      </c>
      <c r="Z716" s="19">
        <v>4500</v>
      </c>
      <c r="AA716" s="16"/>
      <c r="AB716" s="16"/>
      <c r="AC716" s="16">
        <v>30</v>
      </c>
      <c r="AD716" s="16"/>
      <c r="AE716" s="23"/>
      <c r="AF716" s="23"/>
      <c r="AG716" s="23"/>
      <c r="AH716" s="23"/>
      <c r="AI716" s="23"/>
      <c r="AJ716" s="23"/>
      <c r="AK716" s="23"/>
      <c r="AL716" s="23"/>
      <c r="AM716" s="19">
        <f t="shared" si="355"/>
        <v>9000</v>
      </c>
      <c r="AN716" s="26" t="s">
        <v>437</v>
      </c>
      <c r="AO716" s="50">
        <f t="shared" si="359"/>
        <v>0</v>
      </c>
      <c r="AP716" s="50">
        <f t="shared" si="360"/>
        <v>0</v>
      </c>
      <c r="AQ716" s="50">
        <f t="shared" si="361"/>
        <v>9000</v>
      </c>
      <c r="AR716" s="50">
        <f t="shared" si="362"/>
        <v>0</v>
      </c>
      <c r="AS716" s="50">
        <f t="shared" si="363"/>
        <v>0</v>
      </c>
      <c r="AT716" s="50">
        <f t="shared" si="364"/>
        <v>0</v>
      </c>
      <c r="AU716" s="50">
        <f t="shared" si="365"/>
        <v>0</v>
      </c>
      <c r="AV716" s="50">
        <f t="shared" si="366"/>
        <v>0</v>
      </c>
      <c r="AW716" s="50">
        <f t="shared" si="367"/>
        <v>0</v>
      </c>
      <c r="AX716" s="50">
        <f t="shared" si="368"/>
        <v>0</v>
      </c>
      <c r="AY716" s="50">
        <f t="shared" si="369"/>
        <v>0</v>
      </c>
      <c r="AZ716" s="50">
        <f t="shared" si="370"/>
        <v>0</v>
      </c>
      <c r="BA716" s="50">
        <f t="shared" si="357"/>
        <v>9000</v>
      </c>
      <c r="BB716" s="50">
        <f t="shared" si="358"/>
        <v>0</v>
      </c>
    </row>
    <row r="717" spans="2:54" x14ac:dyDescent="0.25">
      <c r="B717" s="14">
        <v>2026</v>
      </c>
      <c r="C717" s="14">
        <v>479</v>
      </c>
      <c r="D717" s="15"/>
      <c r="F717" s="15" t="s">
        <v>58</v>
      </c>
      <c r="G717" s="14" t="e">
        <f>+VLOOKUP(M717,#REF!,5,FALSE)</f>
        <v>#REF!</v>
      </c>
      <c r="H717" s="14" t="e">
        <f>+VLOOKUP(M717,#REF!,7,FALSE)</f>
        <v>#REF!</v>
      </c>
      <c r="M717" s="15" t="str">
        <f t="shared" si="356"/>
        <v>2026EG 2026GGEREPLIEGUE DE MATERIALES ELECTORALES Y EQUIPOS INFORMÁTICOS ELECTORALES Y DE CAPACITACIÓN</v>
      </c>
      <c r="N717" s="15" t="s">
        <v>227</v>
      </c>
      <c r="Q717" s="16" t="s">
        <v>8</v>
      </c>
      <c r="R717" s="16" t="s">
        <v>60</v>
      </c>
      <c r="T717" s="14" t="str">
        <f t="shared" si="371"/>
        <v>2.3</v>
      </c>
      <c r="U717" s="17" t="s">
        <v>62</v>
      </c>
      <c r="V717" s="15" t="s">
        <v>591</v>
      </c>
      <c r="X717" s="14" t="s">
        <v>65</v>
      </c>
      <c r="Y717" s="18">
        <v>2</v>
      </c>
      <c r="Z717" s="19">
        <v>4500</v>
      </c>
      <c r="AA717" s="16"/>
      <c r="AB717" s="16"/>
      <c r="AC717" s="16"/>
      <c r="AD717" s="16">
        <v>30</v>
      </c>
      <c r="AE717" s="23"/>
      <c r="AF717" s="23"/>
      <c r="AG717" s="23"/>
      <c r="AH717" s="23"/>
      <c r="AI717" s="23"/>
      <c r="AJ717" s="23"/>
      <c r="AK717" s="23"/>
      <c r="AL717" s="23"/>
      <c r="AM717" s="19">
        <f t="shared" ref="AM717:AM776" si="372">ROUNDUP(IFERROR(IF(OR(X717="LOCADOR",X717="VIATICOS",X717="CAJA CHICA"),IF(X717="LOCADOR",Y717*(Z717/30)*SUM(AA717:AL717),Y717*Z717*SUM(AA717:AL717)),Z717*SUM(AA717:AL717)),""),0)</f>
        <v>9000</v>
      </c>
      <c r="AN717" s="26" t="s">
        <v>437</v>
      </c>
      <c r="AO717" s="50">
        <f t="shared" si="359"/>
        <v>0</v>
      </c>
      <c r="AP717" s="50">
        <f t="shared" si="360"/>
        <v>0</v>
      </c>
      <c r="AQ717" s="50">
        <f t="shared" si="361"/>
        <v>0</v>
      </c>
      <c r="AR717" s="50">
        <f t="shared" si="362"/>
        <v>9000</v>
      </c>
      <c r="AS717" s="50">
        <f t="shared" si="363"/>
        <v>0</v>
      </c>
      <c r="AT717" s="50">
        <f t="shared" si="364"/>
        <v>0</v>
      </c>
      <c r="AU717" s="50">
        <f t="shared" si="365"/>
        <v>0</v>
      </c>
      <c r="AV717" s="50">
        <f t="shared" si="366"/>
        <v>0</v>
      </c>
      <c r="AW717" s="50">
        <f t="shared" si="367"/>
        <v>0</v>
      </c>
      <c r="AX717" s="50">
        <f t="shared" si="368"/>
        <v>0</v>
      </c>
      <c r="AY717" s="50">
        <f t="shared" si="369"/>
        <v>0</v>
      </c>
      <c r="AZ717" s="50">
        <f t="shared" si="370"/>
        <v>0</v>
      </c>
      <c r="BA717" s="50">
        <f t="shared" si="357"/>
        <v>9000</v>
      </c>
      <c r="BB717" s="50">
        <f t="shared" si="358"/>
        <v>0</v>
      </c>
    </row>
    <row r="718" spans="2:54" x14ac:dyDescent="0.25">
      <c r="B718" s="14">
        <v>2026</v>
      </c>
      <c r="C718" s="14">
        <v>479</v>
      </c>
      <c r="D718" s="15"/>
      <c r="F718" s="15" t="s">
        <v>58</v>
      </c>
      <c r="G718" s="14" t="e">
        <f>+VLOOKUP(M718,#REF!,5,FALSE)</f>
        <v>#REF!</v>
      </c>
      <c r="H718" s="14" t="e">
        <f>+VLOOKUP(M718,#REF!,7,FALSE)</f>
        <v>#REF!</v>
      </c>
      <c r="M718" s="15" t="str">
        <f t="shared" si="356"/>
        <v>2026EG 2026GGEDESPLIEGUE DE MATERIAL ELECTORAL DE CAPACITACIÓN Y EQUIPOS INFORMÁTICOS ELECTORALES DE CAPACITACIÓN</v>
      </c>
      <c r="N718" s="15" t="s">
        <v>244</v>
      </c>
      <c r="Q718" s="16" t="s">
        <v>8</v>
      </c>
      <c r="R718" s="16" t="s">
        <v>60</v>
      </c>
      <c r="T718" s="14" t="str">
        <f t="shared" si="371"/>
        <v>2.3</v>
      </c>
      <c r="U718" s="17" t="s">
        <v>62</v>
      </c>
      <c r="V718" s="15" t="s">
        <v>499</v>
      </c>
      <c r="X718" s="14" t="s">
        <v>65</v>
      </c>
      <c r="Y718" s="18">
        <v>2</v>
      </c>
      <c r="Z718" s="19">
        <v>4500</v>
      </c>
      <c r="AA718" s="16">
        <v>30</v>
      </c>
      <c r="AB718" s="16">
        <v>30</v>
      </c>
      <c r="AC718" s="16"/>
      <c r="AD718" s="16"/>
      <c r="AE718" s="23"/>
      <c r="AF718" s="23"/>
      <c r="AG718" s="23"/>
      <c r="AH718" s="23"/>
      <c r="AI718" s="23"/>
      <c r="AJ718" s="23"/>
      <c r="AK718" s="23"/>
      <c r="AL718" s="23"/>
      <c r="AM718" s="19">
        <f t="shared" si="372"/>
        <v>18000</v>
      </c>
      <c r="AN718" s="26" t="s">
        <v>437</v>
      </c>
      <c r="AO718" s="50">
        <f t="shared" si="359"/>
        <v>9000</v>
      </c>
      <c r="AP718" s="50">
        <f t="shared" si="360"/>
        <v>9000</v>
      </c>
      <c r="AQ718" s="50">
        <f t="shared" si="361"/>
        <v>0</v>
      </c>
      <c r="AR718" s="50">
        <f t="shared" si="362"/>
        <v>0</v>
      </c>
      <c r="AS718" s="50">
        <f t="shared" si="363"/>
        <v>0</v>
      </c>
      <c r="AT718" s="50">
        <f t="shared" si="364"/>
        <v>0</v>
      </c>
      <c r="AU718" s="50">
        <f t="shared" si="365"/>
        <v>0</v>
      </c>
      <c r="AV718" s="50">
        <f t="shared" si="366"/>
        <v>0</v>
      </c>
      <c r="AW718" s="50">
        <f t="shared" si="367"/>
        <v>0</v>
      </c>
      <c r="AX718" s="50">
        <f t="shared" si="368"/>
        <v>0</v>
      </c>
      <c r="AY718" s="50">
        <f t="shared" si="369"/>
        <v>0</v>
      </c>
      <c r="AZ718" s="50">
        <f t="shared" si="370"/>
        <v>0</v>
      </c>
      <c r="BA718" s="50">
        <f t="shared" si="357"/>
        <v>18000</v>
      </c>
      <c r="BB718" s="50">
        <f t="shared" si="358"/>
        <v>0</v>
      </c>
    </row>
    <row r="719" spans="2:54" x14ac:dyDescent="0.25">
      <c r="B719" s="14">
        <v>2026</v>
      </c>
      <c r="C719" s="14">
        <v>479</v>
      </c>
      <c r="D719" s="15"/>
      <c r="F719" s="15" t="s">
        <v>58</v>
      </c>
      <c r="G719" s="14" t="e">
        <f>+VLOOKUP(M719,#REF!,5,FALSE)</f>
        <v>#REF!</v>
      </c>
      <c r="H719" s="14" t="e">
        <f>+VLOOKUP(M719,#REF!,7,FALSE)</f>
        <v>#REF!</v>
      </c>
      <c r="M719" s="15" t="str">
        <f t="shared" si="356"/>
        <v>2026EG 2026GGEDESPLIEGUE DE MATERIAL ELECTORAL PARA SUFRAGIO Y EQUIPOS INFORMÁTICOS ELECTORALES PARA SUFRAGIO</v>
      </c>
      <c r="N719" s="15" t="s">
        <v>213</v>
      </c>
      <c r="Q719" s="16" t="s">
        <v>8</v>
      </c>
      <c r="R719" s="16" t="s">
        <v>60</v>
      </c>
      <c r="T719" s="14" t="str">
        <f t="shared" si="371"/>
        <v>2.3</v>
      </c>
      <c r="U719" s="17" t="s">
        <v>62</v>
      </c>
      <c r="V719" s="15" t="s">
        <v>499</v>
      </c>
      <c r="X719" s="14" t="s">
        <v>65</v>
      </c>
      <c r="Y719" s="18">
        <v>2</v>
      </c>
      <c r="Z719" s="19">
        <v>4500</v>
      </c>
      <c r="AA719" s="16"/>
      <c r="AB719" s="16"/>
      <c r="AC719" s="16">
        <v>30</v>
      </c>
      <c r="AD719" s="16"/>
      <c r="AE719" s="23"/>
      <c r="AF719" s="23"/>
      <c r="AG719" s="23"/>
      <c r="AH719" s="23"/>
      <c r="AI719" s="23"/>
      <c r="AJ719" s="23"/>
      <c r="AK719" s="23"/>
      <c r="AL719" s="23"/>
      <c r="AM719" s="19">
        <f t="shared" si="372"/>
        <v>9000</v>
      </c>
      <c r="AN719" s="26" t="s">
        <v>437</v>
      </c>
      <c r="AO719" s="50">
        <f t="shared" si="359"/>
        <v>0</v>
      </c>
      <c r="AP719" s="50">
        <f t="shared" si="360"/>
        <v>0</v>
      </c>
      <c r="AQ719" s="50">
        <f t="shared" si="361"/>
        <v>9000</v>
      </c>
      <c r="AR719" s="50">
        <f t="shared" si="362"/>
        <v>0</v>
      </c>
      <c r="AS719" s="50">
        <f t="shared" si="363"/>
        <v>0</v>
      </c>
      <c r="AT719" s="50">
        <f t="shared" si="364"/>
        <v>0</v>
      </c>
      <c r="AU719" s="50">
        <f t="shared" si="365"/>
        <v>0</v>
      </c>
      <c r="AV719" s="50">
        <f t="shared" si="366"/>
        <v>0</v>
      </c>
      <c r="AW719" s="50">
        <f t="shared" si="367"/>
        <v>0</v>
      </c>
      <c r="AX719" s="50">
        <f t="shared" si="368"/>
        <v>0</v>
      </c>
      <c r="AY719" s="50">
        <f t="shared" si="369"/>
        <v>0</v>
      </c>
      <c r="AZ719" s="50">
        <f t="shared" si="370"/>
        <v>0</v>
      </c>
      <c r="BA719" s="50">
        <f t="shared" si="357"/>
        <v>9000</v>
      </c>
      <c r="BB719" s="50">
        <f t="shared" si="358"/>
        <v>0</v>
      </c>
    </row>
    <row r="720" spans="2:54" x14ac:dyDescent="0.25">
      <c r="B720" s="14">
        <v>2026</v>
      </c>
      <c r="C720" s="14">
        <v>479</v>
      </c>
      <c r="D720" s="15"/>
      <c r="F720" s="15" t="s">
        <v>58</v>
      </c>
      <c r="G720" s="14" t="e">
        <f>+VLOOKUP(M720,#REF!,5,FALSE)</f>
        <v>#REF!</v>
      </c>
      <c r="H720" s="14" t="e">
        <f>+VLOOKUP(M720,#REF!,7,FALSE)</f>
        <v>#REF!</v>
      </c>
      <c r="M720" s="15" t="str">
        <f t="shared" si="356"/>
        <v>2026EG 2026GGEREPLIEGUE DE MATERIALES ELECTORALES Y EQUIPOS INFORMÁTICOS ELECTORALES Y DE CAPACITACIÓN</v>
      </c>
      <c r="N720" s="15" t="s">
        <v>227</v>
      </c>
      <c r="Q720" s="16" t="s">
        <v>8</v>
      </c>
      <c r="R720" s="16" t="s">
        <v>60</v>
      </c>
      <c r="T720" s="14" t="str">
        <f t="shared" si="371"/>
        <v>2.3</v>
      </c>
      <c r="U720" s="17" t="s">
        <v>62</v>
      </c>
      <c r="V720" s="15" t="s">
        <v>499</v>
      </c>
      <c r="X720" s="14" t="s">
        <v>65</v>
      </c>
      <c r="Y720" s="18">
        <v>2</v>
      </c>
      <c r="Z720" s="19">
        <v>4500</v>
      </c>
      <c r="AA720" s="16"/>
      <c r="AB720" s="16"/>
      <c r="AC720" s="16"/>
      <c r="AD720" s="16">
        <v>30</v>
      </c>
      <c r="AE720" s="23"/>
      <c r="AF720" s="23"/>
      <c r="AG720" s="23"/>
      <c r="AH720" s="23"/>
      <c r="AI720" s="23"/>
      <c r="AJ720" s="23"/>
      <c r="AK720" s="23"/>
      <c r="AL720" s="23"/>
      <c r="AM720" s="19">
        <f t="shared" si="372"/>
        <v>9000</v>
      </c>
      <c r="AN720" s="26" t="s">
        <v>437</v>
      </c>
      <c r="AO720" s="50">
        <f t="shared" si="359"/>
        <v>0</v>
      </c>
      <c r="AP720" s="50">
        <f t="shared" si="360"/>
        <v>0</v>
      </c>
      <c r="AQ720" s="50">
        <f t="shared" si="361"/>
        <v>0</v>
      </c>
      <c r="AR720" s="50">
        <f t="shared" si="362"/>
        <v>9000</v>
      </c>
      <c r="AS720" s="50">
        <f t="shared" si="363"/>
        <v>0</v>
      </c>
      <c r="AT720" s="50">
        <f t="shared" si="364"/>
        <v>0</v>
      </c>
      <c r="AU720" s="50">
        <f t="shared" si="365"/>
        <v>0</v>
      </c>
      <c r="AV720" s="50">
        <f t="shared" si="366"/>
        <v>0</v>
      </c>
      <c r="AW720" s="50">
        <f t="shared" si="367"/>
        <v>0</v>
      </c>
      <c r="AX720" s="50">
        <f t="shared" si="368"/>
        <v>0</v>
      </c>
      <c r="AY720" s="50">
        <f t="shared" si="369"/>
        <v>0</v>
      </c>
      <c r="AZ720" s="50">
        <f t="shared" si="370"/>
        <v>0</v>
      </c>
      <c r="BA720" s="50">
        <f t="shared" si="357"/>
        <v>9000</v>
      </c>
      <c r="BB720" s="50">
        <f t="shared" si="358"/>
        <v>0</v>
      </c>
    </row>
    <row r="721" spans="2:54" x14ac:dyDescent="0.25">
      <c r="B721" s="14">
        <v>2026</v>
      </c>
      <c r="C721" s="14">
        <v>479</v>
      </c>
      <c r="D721" s="15"/>
      <c r="F721" s="15" t="s">
        <v>58</v>
      </c>
      <c r="G721" s="14" t="e">
        <f>+VLOOKUP(M721,#REF!,5,FALSE)</f>
        <v>#REF!</v>
      </c>
      <c r="H721" s="14" t="e">
        <f>+VLOOKUP(M721,#REF!,7,FALSE)</f>
        <v>#REF!</v>
      </c>
      <c r="M721" s="15" t="str">
        <f t="shared" si="356"/>
        <v>2026EG 2026GGEDESPLIEGUE DE MATERIAL ELECTORAL DE CAPACITACIÓN Y EQUIPOS INFORMÁTICOS ELECTORALES DE CAPACITACIÓN</v>
      </c>
      <c r="N721" s="15" t="s">
        <v>244</v>
      </c>
      <c r="Q721" s="16" t="s">
        <v>8</v>
      </c>
      <c r="R721" s="16" t="s">
        <v>60</v>
      </c>
      <c r="T721" s="14" t="str">
        <f t="shared" si="371"/>
        <v>2.3</v>
      </c>
      <c r="U721" s="17" t="s">
        <v>62</v>
      </c>
      <c r="V721" s="15" t="s">
        <v>592</v>
      </c>
      <c r="X721" s="14" t="s">
        <v>65</v>
      </c>
      <c r="Y721" s="18">
        <v>1</v>
      </c>
      <c r="Z721" s="19">
        <v>3000</v>
      </c>
      <c r="AA721" s="16">
        <v>30</v>
      </c>
      <c r="AB721" s="16">
        <v>30</v>
      </c>
      <c r="AC721" s="16"/>
      <c r="AD721" s="16"/>
      <c r="AE721" s="23"/>
      <c r="AF721" s="23"/>
      <c r="AG721" s="23"/>
      <c r="AH721" s="23"/>
      <c r="AI721" s="23"/>
      <c r="AJ721" s="23"/>
      <c r="AK721" s="23"/>
      <c r="AL721" s="23"/>
      <c r="AM721" s="19">
        <f t="shared" si="372"/>
        <v>6000</v>
      </c>
      <c r="AN721" s="26" t="s">
        <v>437</v>
      </c>
      <c r="AO721" s="50">
        <f t="shared" si="359"/>
        <v>3000</v>
      </c>
      <c r="AP721" s="50">
        <f t="shared" si="360"/>
        <v>3000</v>
      </c>
      <c r="AQ721" s="50">
        <f t="shared" si="361"/>
        <v>0</v>
      </c>
      <c r="AR721" s="50">
        <f t="shared" si="362"/>
        <v>0</v>
      </c>
      <c r="AS721" s="50">
        <f t="shared" si="363"/>
        <v>0</v>
      </c>
      <c r="AT721" s="50">
        <f t="shared" si="364"/>
        <v>0</v>
      </c>
      <c r="AU721" s="50">
        <f t="shared" si="365"/>
        <v>0</v>
      </c>
      <c r="AV721" s="50">
        <f t="shared" si="366"/>
        <v>0</v>
      </c>
      <c r="AW721" s="50">
        <f t="shared" si="367"/>
        <v>0</v>
      </c>
      <c r="AX721" s="50">
        <f t="shared" si="368"/>
        <v>0</v>
      </c>
      <c r="AY721" s="50">
        <f t="shared" si="369"/>
        <v>0</v>
      </c>
      <c r="AZ721" s="50">
        <f t="shared" si="370"/>
        <v>0</v>
      </c>
      <c r="BA721" s="50">
        <f t="shared" si="357"/>
        <v>6000</v>
      </c>
      <c r="BB721" s="50">
        <f t="shared" si="358"/>
        <v>0</v>
      </c>
    </row>
    <row r="722" spans="2:54" x14ac:dyDescent="0.25">
      <c r="B722" s="14">
        <v>2026</v>
      </c>
      <c r="C722" s="14">
        <v>479</v>
      </c>
      <c r="D722" s="15"/>
      <c r="F722" s="15" t="s">
        <v>58</v>
      </c>
      <c r="G722" s="14" t="e">
        <f>+VLOOKUP(M722,#REF!,5,FALSE)</f>
        <v>#REF!</v>
      </c>
      <c r="H722" s="14" t="e">
        <f>+VLOOKUP(M722,#REF!,7,FALSE)</f>
        <v>#REF!</v>
      </c>
      <c r="M722" s="15" t="str">
        <f t="shared" si="356"/>
        <v>2026EG 2026GGEDESPLIEGUE DE MATERIAL ELECTORAL PARA SUFRAGIO Y EQUIPOS INFORMÁTICOS ELECTORALES PARA SUFRAGIO</v>
      </c>
      <c r="N722" s="15" t="s">
        <v>213</v>
      </c>
      <c r="Q722" s="16" t="s">
        <v>8</v>
      </c>
      <c r="R722" s="16" t="s">
        <v>60</v>
      </c>
      <c r="T722" s="14" t="str">
        <f t="shared" si="371"/>
        <v>2.3</v>
      </c>
      <c r="U722" s="17" t="s">
        <v>62</v>
      </c>
      <c r="V722" s="15" t="s">
        <v>592</v>
      </c>
      <c r="X722" s="14" t="s">
        <v>65</v>
      </c>
      <c r="Y722" s="18">
        <v>1</v>
      </c>
      <c r="Z722" s="19">
        <v>3000</v>
      </c>
      <c r="AA722" s="16"/>
      <c r="AB722" s="16"/>
      <c r="AC722" s="16">
        <v>30</v>
      </c>
      <c r="AD722" s="16"/>
      <c r="AE722" s="23"/>
      <c r="AF722" s="23"/>
      <c r="AG722" s="23"/>
      <c r="AH722" s="23"/>
      <c r="AI722" s="23"/>
      <c r="AJ722" s="23"/>
      <c r="AK722" s="23"/>
      <c r="AL722" s="23"/>
      <c r="AM722" s="19">
        <f t="shared" si="372"/>
        <v>3000</v>
      </c>
      <c r="AN722" s="26" t="s">
        <v>437</v>
      </c>
      <c r="AO722" s="50">
        <f t="shared" si="359"/>
        <v>0</v>
      </c>
      <c r="AP722" s="50">
        <f t="shared" si="360"/>
        <v>0</v>
      </c>
      <c r="AQ722" s="50">
        <f t="shared" si="361"/>
        <v>3000</v>
      </c>
      <c r="AR722" s="50">
        <f t="shared" si="362"/>
        <v>0</v>
      </c>
      <c r="AS722" s="50">
        <f t="shared" si="363"/>
        <v>0</v>
      </c>
      <c r="AT722" s="50">
        <f t="shared" si="364"/>
        <v>0</v>
      </c>
      <c r="AU722" s="50">
        <f t="shared" si="365"/>
        <v>0</v>
      </c>
      <c r="AV722" s="50">
        <f t="shared" si="366"/>
        <v>0</v>
      </c>
      <c r="AW722" s="50">
        <f t="shared" si="367"/>
        <v>0</v>
      </c>
      <c r="AX722" s="50">
        <f t="shared" si="368"/>
        <v>0</v>
      </c>
      <c r="AY722" s="50">
        <f t="shared" si="369"/>
        <v>0</v>
      </c>
      <c r="AZ722" s="50">
        <f t="shared" si="370"/>
        <v>0</v>
      </c>
      <c r="BA722" s="50">
        <f t="shared" si="357"/>
        <v>3000</v>
      </c>
      <c r="BB722" s="50">
        <f t="shared" si="358"/>
        <v>0</v>
      </c>
    </row>
    <row r="723" spans="2:54" x14ac:dyDescent="0.25">
      <c r="B723" s="14">
        <v>2026</v>
      </c>
      <c r="C723" s="14">
        <v>479</v>
      </c>
      <c r="D723" s="15"/>
      <c r="F723" s="15" t="s">
        <v>58</v>
      </c>
      <c r="G723" s="14" t="e">
        <f>+VLOOKUP(M723,#REF!,5,FALSE)</f>
        <v>#REF!</v>
      </c>
      <c r="H723" s="14" t="e">
        <f>+VLOOKUP(M723,#REF!,7,FALSE)</f>
        <v>#REF!</v>
      </c>
      <c r="M723" s="15" t="str">
        <f t="shared" si="356"/>
        <v>2026EG 2026GGEREPLIEGUE DE MATERIALES ELECTORALES Y EQUIPOS INFORMÁTICOS ELECTORALES Y DE CAPACITACIÓN</v>
      </c>
      <c r="N723" s="15" t="s">
        <v>227</v>
      </c>
      <c r="Q723" s="16" t="s">
        <v>8</v>
      </c>
      <c r="R723" s="16" t="s">
        <v>60</v>
      </c>
      <c r="T723" s="14" t="str">
        <f t="shared" si="371"/>
        <v>2.3</v>
      </c>
      <c r="U723" s="17" t="s">
        <v>62</v>
      </c>
      <c r="V723" s="15" t="s">
        <v>592</v>
      </c>
      <c r="X723" s="14" t="s">
        <v>65</v>
      </c>
      <c r="Y723" s="18">
        <v>1</v>
      </c>
      <c r="Z723" s="19">
        <v>3000</v>
      </c>
      <c r="AA723" s="16"/>
      <c r="AB723" s="16"/>
      <c r="AC723" s="16"/>
      <c r="AD723" s="16">
        <v>30</v>
      </c>
      <c r="AE723" s="23"/>
      <c r="AF723" s="23"/>
      <c r="AG723" s="23"/>
      <c r="AH723" s="23"/>
      <c r="AI723" s="23"/>
      <c r="AJ723" s="23"/>
      <c r="AK723" s="23"/>
      <c r="AL723" s="23"/>
      <c r="AM723" s="19">
        <f t="shared" si="372"/>
        <v>3000</v>
      </c>
      <c r="AN723" s="26" t="s">
        <v>437</v>
      </c>
      <c r="AO723" s="50">
        <f t="shared" si="359"/>
        <v>0</v>
      </c>
      <c r="AP723" s="50">
        <f t="shared" si="360"/>
        <v>0</v>
      </c>
      <c r="AQ723" s="50">
        <f t="shared" si="361"/>
        <v>0</v>
      </c>
      <c r="AR723" s="50">
        <f t="shared" si="362"/>
        <v>3000</v>
      </c>
      <c r="AS723" s="50">
        <f t="shared" si="363"/>
        <v>0</v>
      </c>
      <c r="AT723" s="50">
        <f t="shared" si="364"/>
        <v>0</v>
      </c>
      <c r="AU723" s="50">
        <f t="shared" si="365"/>
        <v>0</v>
      </c>
      <c r="AV723" s="50">
        <f t="shared" si="366"/>
        <v>0</v>
      </c>
      <c r="AW723" s="50">
        <f t="shared" si="367"/>
        <v>0</v>
      </c>
      <c r="AX723" s="50">
        <f t="shared" si="368"/>
        <v>0</v>
      </c>
      <c r="AY723" s="50">
        <f t="shared" si="369"/>
        <v>0</v>
      </c>
      <c r="AZ723" s="50">
        <f t="shared" si="370"/>
        <v>0</v>
      </c>
      <c r="BA723" s="50">
        <f t="shared" si="357"/>
        <v>3000</v>
      </c>
      <c r="BB723" s="50">
        <f t="shared" si="358"/>
        <v>0</v>
      </c>
    </row>
    <row r="724" spans="2:54" x14ac:dyDescent="0.25">
      <c r="B724" s="14">
        <v>2026</v>
      </c>
      <c r="C724" s="14">
        <v>479</v>
      </c>
      <c r="D724" s="15"/>
      <c r="F724" s="15" t="s">
        <v>58</v>
      </c>
      <c r="G724" s="14" t="e">
        <f>+VLOOKUP(M724,#REF!,5,FALSE)</f>
        <v>#REF!</v>
      </c>
      <c r="H724" s="14" t="e">
        <f>+VLOOKUP(M724,#REF!,7,FALSE)</f>
        <v>#REF!</v>
      </c>
      <c r="M724" s="15" t="str">
        <f t="shared" si="356"/>
        <v>2026EG 2026GGEDESPLIEGUE DE MATERIAL ELECTORAL DE CAPACITACIÓN Y EQUIPOS INFORMÁTICOS ELECTORALES DE CAPACITACIÓN</v>
      </c>
      <c r="N724" s="15" t="s">
        <v>244</v>
      </c>
      <c r="Q724" s="16" t="s">
        <v>8</v>
      </c>
      <c r="R724" s="16" t="s">
        <v>60</v>
      </c>
      <c r="T724" s="14" t="str">
        <f t="shared" si="371"/>
        <v>2.3</v>
      </c>
      <c r="U724" s="17" t="s">
        <v>62</v>
      </c>
      <c r="V724" s="15" t="s">
        <v>593</v>
      </c>
      <c r="X724" s="14" t="s">
        <v>65</v>
      </c>
      <c r="Y724" s="18">
        <v>50</v>
      </c>
      <c r="Z724" s="19">
        <v>2500</v>
      </c>
      <c r="AA724" s="16">
        <v>30</v>
      </c>
      <c r="AB724" s="16">
        <v>30</v>
      </c>
      <c r="AC724" s="16"/>
      <c r="AD724" s="16"/>
      <c r="AE724" s="23"/>
      <c r="AF724" s="23"/>
      <c r="AG724" s="23"/>
      <c r="AH724" s="23"/>
      <c r="AI724" s="23"/>
      <c r="AJ724" s="23"/>
      <c r="AK724" s="23"/>
      <c r="AL724" s="23"/>
      <c r="AM724" s="19">
        <f t="shared" si="372"/>
        <v>250000</v>
      </c>
      <c r="AN724" s="26" t="s">
        <v>437</v>
      </c>
      <c r="AO724" s="50">
        <f t="shared" si="359"/>
        <v>125000</v>
      </c>
      <c r="AP724" s="50">
        <f t="shared" si="360"/>
        <v>125000</v>
      </c>
      <c r="AQ724" s="50">
        <f t="shared" si="361"/>
        <v>0</v>
      </c>
      <c r="AR724" s="50">
        <f t="shared" si="362"/>
        <v>0</v>
      </c>
      <c r="AS724" s="50">
        <f t="shared" si="363"/>
        <v>0</v>
      </c>
      <c r="AT724" s="50">
        <f t="shared" si="364"/>
        <v>0</v>
      </c>
      <c r="AU724" s="50">
        <f t="shared" si="365"/>
        <v>0</v>
      </c>
      <c r="AV724" s="50">
        <f t="shared" si="366"/>
        <v>0</v>
      </c>
      <c r="AW724" s="50">
        <f t="shared" si="367"/>
        <v>0</v>
      </c>
      <c r="AX724" s="50">
        <f t="shared" si="368"/>
        <v>0</v>
      </c>
      <c r="AY724" s="50">
        <f t="shared" si="369"/>
        <v>0</v>
      </c>
      <c r="AZ724" s="50">
        <f t="shared" si="370"/>
        <v>0</v>
      </c>
      <c r="BA724" s="50">
        <f t="shared" si="357"/>
        <v>250000</v>
      </c>
      <c r="BB724" s="50">
        <f t="shared" si="358"/>
        <v>0</v>
      </c>
    </row>
    <row r="725" spans="2:54" x14ac:dyDescent="0.25">
      <c r="B725" s="14">
        <v>2026</v>
      </c>
      <c r="C725" s="14">
        <v>479</v>
      </c>
      <c r="D725" s="15"/>
      <c r="F725" s="15" t="s">
        <v>58</v>
      </c>
      <c r="G725" s="14" t="e">
        <f>+VLOOKUP(M725,#REF!,5,FALSE)</f>
        <v>#REF!</v>
      </c>
      <c r="H725" s="14" t="e">
        <f>+VLOOKUP(M725,#REF!,7,FALSE)</f>
        <v>#REF!</v>
      </c>
      <c r="M725" s="15" t="str">
        <f t="shared" si="356"/>
        <v>2026EG 2026GGEDESPLIEGUE DE MATERIAL ELECTORAL PARA SUFRAGIO Y EQUIPOS INFORMÁTICOS ELECTORALES PARA SUFRAGIO</v>
      </c>
      <c r="N725" s="15" t="s">
        <v>213</v>
      </c>
      <c r="Q725" s="16" t="s">
        <v>8</v>
      </c>
      <c r="R725" s="16" t="s">
        <v>60</v>
      </c>
      <c r="T725" s="14" t="str">
        <f t="shared" si="371"/>
        <v>2.3</v>
      </c>
      <c r="U725" s="17" t="s">
        <v>62</v>
      </c>
      <c r="V725" s="15" t="s">
        <v>593</v>
      </c>
      <c r="X725" s="14" t="s">
        <v>65</v>
      </c>
      <c r="Y725" s="18">
        <v>50</v>
      </c>
      <c r="Z725" s="19">
        <v>2500</v>
      </c>
      <c r="AA725" s="16"/>
      <c r="AB725" s="16"/>
      <c r="AC725" s="16">
        <v>30</v>
      </c>
      <c r="AD725" s="16"/>
      <c r="AE725" s="23"/>
      <c r="AF725" s="23"/>
      <c r="AG725" s="23"/>
      <c r="AH725" s="23"/>
      <c r="AI725" s="23"/>
      <c r="AJ725" s="23"/>
      <c r="AK725" s="23"/>
      <c r="AL725" s="23"/>
      <c r="AM725" s="19">
        <f t="shared" si="372"/>
        <v>125000</v>
      </c>
      <c r="AN725" s="26" t="s">
        <v>437</v>
      </c>
      <c r="AO725" s="50">
        <f t="shared" si="359"/>
        <v>0</v>
      </c>
      <c r="AP725" s="50">
        <f t="shared" si="360"/>
        <v>0</v>
      </c>
      <c r="AQ725" s="50">
        <f t="shared" si="361"/>
        <v>125000</v>
      </c>
      <c r="AR725" s="50">
        <f t="shared" si="362"/>
        <v>0</v>
      </c>
      <c r="AS725" s="50">
        <f t="shared" si="363"/>
        <v>0</v>
      </c>
      <c r="AT725" s="50">
        <f t="shared" si="364"/>
        <v>0</v>
      </c>
      <c r="AU725" s="50">
        <f t="shared" si="365"/>
        <v>0</v>
      </c>
      <c r="AV725" s="50">
        <f t="shared" si="366"/>
        <v>0</v>
      </c>
      <c r="AW725" s="50">
        <f t="shared" si="367"/>
        <v>0</v>
      </c>
      <c r="AX725" s="50">
        <f t="shared" si="368"/>
        <v>0</v>
      </c>
      <c r="AY725" s="50">
        <f t="shared" si="369"/>
        <v>0</v>
      </c>
      <c r="AZ725" s="50">
        <f t="shared" si="370"/>
        <v>0</v>
      </c>
      <c r="BA725" s="50">
        <f t="shared" si="357"/>
        <v>125000</v>
      </c>
      <c r="BB725" s="50">
        <f t="shared" si="358"/>
        <v>0</v>
      </c>
    </row>
    <row r="726" spans="2:54" x14ac:dyDescent="0.25">
      <c r="B726" s="14">
        <v>2026</v>
      </c>
      <c r="C726" s="14">
        <v>479</v>
      </c>
      <c r="D726" s="15"/>
      <c r="F726" s="15" t="s">
        <v>58</v>
      </c>
      <c r="G726" s="14" t="e">
        <f>+VLOOKUP(M726,#REF!,5,FALSE)</f>
        <v>#REF!</v>
      </c>
      <c r="H726" s="14" t="e">
        <f>+VLOOKUP(M726,#REF!,7,FALSE)</f>
        <v>#REF!</v>
      </c>
      <c r="M726" s="15" t="str">
        <f t="shared" si="356"/>
        <v>2026EG 2026GGEREPLIEGUE DE MATERIALES ELECTORALES Y EQUIPOS INFORMÁTICOS ELECTORALES Y DE CAPACITACIÓN</v>
      </c>
      <c r="N726" s="15" t="s">
        <v>227</v>
      </c>
      <c r="Q726" s="16" t="s">
        <v>8</v>
      </c>
      <c r="R726" s="16" t="s">
        <v>60</v>
      </c>
      <c r="T726" s="14" t="str">
        <f t="shared" si="371"/>
        <v>2.3</v>
      </c>
      <c r="U726" s="17" t="s">
        <v>62</v>
      </c>
      <c r="V726" s="15" t="s">
        <v>593</v>
      </c>
      <c r="X726" s="14" t="s">
        <v>65</v>
      </c>
      <c r="Y726" s="18">
        <v>50</v>
      </c>
      <c r="Z726" s="19">
        <v>2500</v>
      </c>
      <c r="AA726" s="16"/>
      <c r="AB726" s="16"/>
      <c r="AC726" s="16"/>
      <c r="AD726" s="16">
        <v>30</v>
      </c>
      <c r="AE726" s="23"/>
      <c r="AF726" s="23"/>
      <c r="AG726" s="23"/>
      <c r="AH726" s="23"/>
      <c r="AI726" s="23"/>
      <c r="AJ726" s="23"/>
      <c r="AK726" s="23"/>
      <c r="AL726" s="23"/>
      <c r="AM726" s="19">
        <f t="shared" si="372"/>
        <v>125000</v>
      </c>
      <c r="AN726" s="26" t="s">
        <v>437</v>
      </c>
      <c r="AO726" s="50">
        <f t="shared" si="359"/>
        <v>0</v>
      </c>
      <c r="AP726" s="50">
        <f t="shared" si="360"/>
        <v>0</v>
      </c>
      <c r="AQ726" s="50">
        <f t="shared" si="361"/>
        <v>0</v>
      </c>
      <c r="AR726" s="50">
        <f t="shared" si="362"/>
        <v>125000</v>
      </c>
      <c r="AS726" s="50">
        <f t="shared" si="363"/>
        <v>0</v>
      </c>
      <c r="AT726" s="50">
        <f t="shared" si="364"/>
        <v>0</v>
      </c>
      <c r="AU726" s="50">
        <f t="shared" si="365"/>
        <v>0</v>
      </c>
      <c r="AV726" s="50">
        <f t="shared" si="366"/>
        <v>0</v>
      </c>
      <c r="AW726" s="50">
        <f t="shared" si="367"/>
        <v>0</v>
      </c>
      <c r="AX726" s="50">
        <f t="shared" si="368"/>
        <v>0</v>
      </c>
      <c r="AY726" s="50">
        <f t="shared" si="369"/>
        <v>0</v>
      </c>
      <c r="AZ726" s="50">
        <f t="shared" si="370"/>
        <v>0</v>
      </c>
      <c r="BA726" s="50">
        <f t="shared" si="357"/>
        <v>125000</v>
      </c>
      <c r="BB726" s="50">
        <f t="shared" si="358"/>
        <v>0</v>
      </c>
    </row>
    <row r="727" spans="2:54" x14ac:dyDescent="0.25">
      <c r="B727" s="14">
        <v>2026</v>
      </c>
      <c r="C727" s="14">
        <v>479</v>
      </c>
      <c r="D727" s="15"/>
      <c r="F727" s="15" t="s">
        <v>58</v>
      </c>
      <c r="G727" s="14" t="e">
        <f>+VLOOKUP(M727,#REF!,5,FALSE)</f>
        <v>#REF!</v>
      </c>
      <c r="H727" s="14" t="e">
        <f>+VLOOKUP(M727,#REF!,7,FALSE)</f>
        <v>#REF!</v>
      </c>
      <c r="M727" s="15" t="str">
        <f t="shared" si="356"/>
        <v>2026EG 2026GGEREPLIEGUE DE MATERIALES ELECTORALES Y EQUIPOS INFORMÁTICOS ELECTORALES Y DE CAPACITACIÓN</v>
      </c>
      <c r="N727" s="15" t="s">
        <v>227</v>
      </c>
      <c r="Q727" s="16" t="s">
        <v>8</v>
      </c>
      <c r="R727" s="16" t="s">
        <v>60</v>
      </c>
      <c r="T727" s="14" t="str">
        <f t="shared" si="371"/>
        <v>2.3</v>
      </c>
      <c r="U727" s="17" t="s">
        <v>62</v>
      </c>
      <c r="V727" s="15" t="s">
        <v>594</v>
      </c>
      <c r="X727" s="14" t="s">
        <v>65</v>
      </c>
      <c r="Y727" s="18">
        <v>3300</v>
      </c>
      <c r="Z727" s="19">
        <v>2400</v>
      </c>
      <c r="AA727" s="16"/>
      <c r="AB727" s="16"/>
      <c r="AC727" s="16"/>
      <c r="AD727" s="16">
        <v>10</v>
      </c>
      <c r="AE727" s="23"/>
      <c r="AF727" s="23"/>
      <c r="AG727" s="23"/>
      <c r="AH727" s="23"/>
      <c r="AI727" s="23"/>
      <c r="AJ727" s="23"/>
      <c r="AK727" s="23"/>
      <c r="AL727" s="23"/>
      <c r="AM727" s="19">
        <f t="shared" si="372"/>
        <v>2640000</v>
      </c>
      <c r="AN727" s="26" t="s">
        <v>437</v>
      </c>
      <c r="AO727" s="50">
        <f t="shared" si="359"/>
        <v>0</v>
      </c>
      <c r="AP727" s="50">
        <f t="shared" si="360"/>
        <v>0</v>
      </c>
      <c r="AQ727" s="50">
        <f t="shared" si="361"/>
        <v>0</v>
      </c>
      <c r="AR727" s="50">
        <f t="shared" si="362"/>
        <v>2640000</v>
      </c>
      <c r="AS727" s="50">
        <f t="shared" si="363"/>
        <v>0</v>
      </c>
      <c r="AT727" s="50">
        <f t="shared" si="364"/>
        <v>0</v>
      </c>
      <c r="AU727" s="50">
        <f t="shared" si="365"/>
        <v>0</v>
      </c>
      <c r="AV727" s="50">
        <f t="shared" si="366"/>
        <v>0</v>
      </c>
      <c r="AW727" s="50">
        <f t="shared" si="367"/>
        <v>0</v>
      </c>
      <c r="AX727" s="50">
        <f t="shared" si="368"/>
        <v>0</v>
      </c>
      <c r="AY727" s="50">
        <f t="shared" si="369"/>
        <v>0</v>
      </c>
      <c r="AZ727" s="50">
        <f t="shared" si="370"/>
        <v>0</v>
      </c>
      <c r="BA727" s="50">
        <f t="shared" si="357"/>
        <v>2640000</v>
      </c>
      <c r="BB727" s="50">
        <f t="shared" si="358"/>
        <v>0</v>
      </c>
    </row>
    <row r="728" spans="2:54" x14ac:dyDescent="0.25">
      <c r="B728" s="14">
        <v>2026</v>
      </c>
      <c r="C728" s="14">
        <v>479</v>
      </c>
      <c r="D728" s="15"/>
      <c r="F728" s="15" t="s">
        <v>58</v>
      </c>
      <c r="G728" s="14" t="e">
        <f>+VLOOKUP(M728,#REF!,5,FALSE)</f>
        <v>#REF!</v>
      </c>
      <c r="H728" s="14" t="e">
        <f>+VLOOKUP(M728,#REF!,7,FALSE)</f>
        <v>#REF!</v>
      </c>
      <c r="M728" s="15" t="str">
        <f t="shared" si="356"/>
        <v>2026EG 2026GGEDESPLIEGUE DE MATERIAL ELECTORAL PARA SUFRAGIO Y EQUIPOS INFORMÁTICOS ELECTORALES PARA SUFRAGIO</v>
      </c>
      <c r="N728" s="15" t="s">
        <v>213</v>
      </c>
      <c r="Q728" s="16" t="s">
        <v>8</v>
      </c>
      <c r="R728" s="16" t="s">
        <v>60</v>
      </c>
      <c r="T728" s="14" t="str">
        <f t="shared" si="371"/>
        <v>2.3</v>
      </c>
      <c r="U728" s="17" t="s">
        <v>62</v>
      </c>
      <c r="V728" s="15" t="s">
        <v>595</v>
      </c>
      <c r="X728" s="14" t="s">
        <v>65</v>
      </c>
      <c r="Y728" s="18">
        <v>200</v>
      </c>
      <c r="Z728" s="19">
        <v>3000</v>
      </c>
      <c r="AA728" s="16"/>
      <c r="AB728" s="16"/>
      <c r="AC728" s="16"/>
      <c r="AD728" s="16">
        <v>30</v>
      </c>
      <c r="AE728" s="23"/>
      <c r="AF728" s="23"/>
      <c r="AG728" s="23"/>
      <c r="AH728" s="23"/>
      <c r="AI728" s="23"/>
      <c r="AJ728" s="23"/>
      <c r="AK728" s="23"/>
      <c r="AL728" s="23"/>
      <c r="AM728" s="19">
        <f t="shared" si="372"/>
        <v>600000</v>
      </c>
      <c r="AN728" s="26" t="s">
        <v>437</v>
      </c>
      <c r="AO728" s="50">
        <f t="shared" si="359"/>
        <v>0</v>
      </c>
      <c r="AP728" s="50">
        <f t="shared" si="360"/>
        <v>0</v>
      </c>
      <c r="AQ728" s="50">
        <f t="shared" si="361"/>
        <v>0</v>
      </c>
      <c r="AR728" s="50">
        <f t="shared" si="362"/>
        <v>600000</v>
      </c>
      <c r="AS728" s="50">
        <f t="shared" si="363"/>
        <v>0</v>
      </c>
      <c r="AT728" s="50">
        <f t="shared" si="364"/>
        <v>0</v>
      </c>
      <c r="AU728" s="50">
        <f t="shared" si="365"/>
        <v>0</v>
      </c>
      <c r="AV728" s="50">
        <f t="shared" si="366"/>
        <v>0</v>
      </c>
      <c r="AW728" s="50">
        <f t="shared" si="367"/>
        <v>0</v>
      </c>
      <c r="AX728" s="50">
        <f t="shared" si="368"/>
        <v>0</v>
      </c>
      <c r="AY728" s="50">
        <f t="shared" si="369"/>
        <v>0</v>
      </c>
      <c r="AZ728" s="50">
        <f t="shared" si="370"/>
        <v>0</v>
      </c>
      <c r="BA728" s="50">
        <f t="shared" si="357"/>
        <v>600000</v>
      </c>
      <c r="BB728" s="50">
        <f t="shared" si="358"/>
        <v>0</v>
      </c>
    </row>
    <row r="729" spans="2:54" x14ac:dyDescent="0.25">
      <c r="B729" s="14">
        <v>2026</v>
      </c>
      <c r="C729" s="14">
        <v>479</v>
      </c>
      <c r="D729" s="15"/>
      <c r="F729" s="15" t="s">
        <v>58</v>
      </c>
      <c r="G729" s="14" t="e">
        <f>+VLOOKUP(M729,#REF!,5,FALSE)</f>
        <v>#REF!</v>
      </c>
      <c r="H729" s="14" t="e">
        <f>+VLOOKUP(M729,#REF!,7,FALSE)</f>
        <v>#REF!</v>
      </c>
      <c r="M729" s="15" t="str">
        <f t="shared" si="356"/>
        <v>2026EG 2026GGEDESPLIEGUE DE MATERIAL ELECTORAL PARA SUFRAGIO Y EQUIPOS INFORMÁTICOS ELECTORALES PARA SUFRAGIO</v>
      </c>
      <c r="N729" s="15" t="s">
        <v>213</v>
      </c>
      <c r="Q729" s="16" t="s">
        <v>8</v>
      </c>
      <c r="R729" s="16" t="s">
        <v>60</v>
      </c>
      <c r="T729" s="14" t="str">
        <f t="shared" si="371"/>
        <v>2.3</v>
      </c>
      <c r="U729" s="17" t="s">
        <v>62</v>
      </c>
      <c r="V729" s="15" t="s">
        <v>596</v>
      </c>
      <c r="X729" s="14" t="s">
        <v>65</v>
      </c>
      <c r="Y729" s="18">
        <v>13</v>
      </c>
      <c r="Z729" s="19">
        <v>5000</v>
      </c>
      <c r="AA729" s="16"/>
      <c r="AB729" s="16"/>
      <c r="AC729" s="16">
        <v>30</v>
      </c>
      <c r="AD729" s="16"/>
      <c r="AE729" s="23"/>
      <c r="AF729" s="23"/>
      <c r="AG729" s="23"/>
      <c r="AH729" s="23"/>
      <c r="AI729" s="23"/>
      <c r="AJ729" s="23"/>
      <c r="AK729" s="23"/>
      <c r="AL729" s="23"/>
      <c r="AM729" s="19">
        <f t="shared" si="372"/>
        <v>65000</v>
      </c>
      <c r="AN729" s="26" t="s">
        <v>437</v>
      </c>
      <c r="AO729" s="50">
        <f t="shared" si="359"/>
        <v>0</v>
      </c>
      <c r="AP729" s="50">
        <f t="shared" si="360"/>
        <v>0</v>
      </c>
      <c r="AQ729" s="50">
        <f t="shared" si="361"/>
        <v>65000</v>
      </c>
      <c r="AR729" s="50">
        <f t="shared" si="362"/>
        <v>0</v>
      </c>
      <c r="AS729" s="50">
        <f t="shared" si="363"/>
        <v>0</v>
      </c>
      <c r="AT729" s="50">
        <f t="shared" si="364"/>
        <v>0</v>
      </c>
      <c r="AU729" s="50">
        <f t="shared" si="365"/>
        <v>0</v>
      </c>
      <c r="AV729" s="50">
        <f t="shared" si="366"/>
        <v>0</v>
      </c>
      <c r="AW729" s="50">
        <f t="shared" si="367"/>
        <v>0</v>
      </c>
      <c r="AX729" s="50">
        <f t="shared" si="368"/>
        <v>0</v>
      </c>
      <c r="AY729" s="50">
        <f t="shared" si="369"/>
        <v>0</v>
      </c>
      <c r="AZ729" s="50">
        <f t="shared" si="370"/>
        <v>0</v>
      </c>
      <c r="BA729" s="50">
        <f t="shared" si="357"/>
        <v>65000</v>
      </c>
      <c r="BB729" s="50">
        <f t="shared" si="358"/>
        <v>0</v>
      </c>
    </row>
    <row r="730" spans="2:54" x14ac:dyDescent="0.25">
      <c r="B730" s="14">
        <v>2026</v>
      </c>
      <c r="C730" s="14">
        <v>479</v>
      </c>
      <c r="D730" s="15"/>
      <c r="F730" s="15" t="s">
        <v>58</v>
      </c>
      <c r="G730" s="14" t="e">
        <f>+VLOOKUP(M730,#REF!,5,FALSE)</f>
        <v>#REF!</v>
      </c>
      <c r="H730" s="14" t="e">
        <f>+VLOOKUP(M730,#REF!,7,FALSE)</f>
        <v>#REF!</v>
      </c>
      <c r="M730" s="15" t="str">
        <f t="shared" si="356"/>
        <v>2026EG 2026GGEREPLIEGUE DE MATERIALES ELECTORALES Y EQUIPOS INFORMÁTICOS ELECTORALES Y DE CAPACITACIÓN</v>
      </c>
      <c r="N730" s="15" t="s">
        <v>227</v>
      </c>
      <c r="Q730" s="16" t="s">
        <v>8</v>
      </c>
      <c r="R730" s="16" t="s">
        <v>60</v>
      </c>
      <c r="T730" s="14" t="str">
        <f t="shared" si="371"/>
        <v>2.3</v>
      </c>
      <c r="U730" s="17" t="s">
        <v>62</v>
      </c>
      <c r="V730" s="15" t="s">
        <v>596</v>
      </c>
      <c r="X730" s="14" t="s">
        <v>65</v>
      </c>
      <c r="Y730" s="18">
        <v>13</v>
      </c>
      <c r="Z730" s="19">
        <v>5000</v>
      </c>
      <c r="AA730" s="16"/>
      <c r="AB730" s="16"/>
      <c r="AC730" s="16"/>
      <c r="AD730" s="16">
        <v>30</v>
      </c>
      <c r="AE730" s="23"/>
      <c r="AF730" s="23"/>
      <c r="AG730" s="23"/>
      <c r="AH730" s="23"/>
      <c r="AI730" s="23"/>
      <c r="AJ730" s="23"/>
      <c r="AK730" s="23"/>
      <c r="AL730" s="23"/>
      <c r="AM730" s="19">
        <f t="shared" si="372"/>
        <v>65000</v>
      </c>
      <c r="AN730" s="26" t="s">
        <v>437</v>
      </c>
      <c r="AO730" s="50">
        <f t="shared" si="359"/>
        <v>0</v>
      </c>
      <c r="AP730" s="50">
        <f t="shared" si="360"/>
        <v>0</v>
      </c>
      <c r="AQ730" s="50">
        <f t="shared" si="361"/>
        <v>0</v>
      </c>
      <c r="AR730" s="50">
        <f t="shared" si="362"/>
        <v>65000</v>
      </c>
      <c r="AS730" s="50">
        <f t="shared" si="363"/>
        <v>0</v>
      </c>
      <c r="AT730" s="50">
        <f t="shared" si="364"/>
        <v>0</v>
      </c>
      <c r="AU730" s="50">
        <f t="shared" si="365"/>
        <v>0</v>
      </c>
      <c r="AV730" s="50">
        <f t="shared" si="366"/>
        <v>0</v>
      </c>
      <c r="AW730" s="50">
        <f t="shared" si="367"/>
        <v>0</v>
      </c>
      <c r="AX730" s="50">
        <f t="shared" si="368"/>
        <v>0</v>
      </c>
      <c r="AY730" s="50">
        <f t="shared" si="369"/>
        <v>0</v>
      </c>
      <c r="AZ730" s="50">
        <f t="shared" si="370"/>
        <v>0</v>
      </c>
      <c r="BA730" s="50">
        <f t="shared" si="357"/>
        <v>65000</v>
      </c>
      <c r="BB730" s="50">
        <f t="shared" si="358"/>
        <v>0</v>
      </c>
    </row>
    <row r="731" spans="2:54" x14ac:dyDescent="0.25">
      <c r="B731" s="14">
        <v>2026</v>
      </c>
      <c r="C731" s="14">
        <v>479</v>
      </c>
      <c r="D731" s="15"/>
      <c r="F731" s="15" t="s">
        <v>58</v>
      </c>
      <c r="G731" s="14" t="e">
        <f>+VLOOKUP(M731,#REF!,5,FALSE)</f>
        <v>#REF!</v>
      </c>
      <c r="H731" s="14" t="e">
        <f>+VLOOKUP(M731,#REF!,7,FALSE)</f>
        <v>#REF!</v>
      </c>
      <c r="M731" s="15" t="str">
        <f t="shared" si="356"/>
        <v>2026EG 2026GGEDESPLIEGUE DE MATERIAL ELECTORAL DE CAPACITACIÓN Y EQUIPOS INFORMÁTICOS ELECTORALES DE CAPACITACIÓN</v>
      </c>
      <c r="N731" s="15" t="s">
        <v>244</v>
      </c>
      <c r="Q731" s="16" t="s">
        <v>8</v>
      </c>
      <c r="R731" s="16" t="s">
        <v>60</v>
      </c>
      <c r="T731" s="14" t="str">
        <f t="shared" si="371"/>
        <v>2.3</v>
      </c>
      <c r="U731" s="17" t="s">
        <v>62</v>
      </c>
      <c r="V731" s="15" t="s">
        <v>597</v>
      </c>
      <c r="X731" s="14" t="s">
        <v>65</v>
      </c>
      <c r="Y731" s="18">
        <v>1</v>
      </c>
      <c r="Z731" s="19">
        <v>6000</v>
      </c>
      <c r="AA731" s="16">
        <v>30</v>
      </c>
      <c r="AB731" s="16">
        <v>30</v>
      </c>
      <c r="AC731" s="16"/>
      <c r="AD731" s="16"/>
      <c r="AE731" s="23"/>
      <c r="AF731" s="23"/>
      <c r="AG731" s="23"/>
      <c r="AH731" s="23"/>
      <c r="AI731" s="23"/>
      <c r="AJ731" s="23"/>
      <c r="AK731" s="23"/>
      <c r="AL731" s="23"/>
      <c r="AM731" s="19">
        <f t="shared" si="372"/>
        <v>12000</v>
      </c>
      <c r="AN731" s="26" t="s">
        <v>437</v>
      </c>
      <c r="AO731" s="50">
        <f t="shared" si="359"/>
        <v>6000</v>
      </c>
      <c r="AP731" s="50">
        <f t="shared" si="360"/>
        <v>6000</v>
      </c>
      <c r="AQ731" s="50">
        <f t="shared" si="361"/>
        <v>0</v>
      </c>
      <c r="AR731" s="50">
        <f t="shared" si="362"/>
        <v>0</v>
      </c>
      <c r="AS731" s="50">
        <f t="shared" si="363"/>
        <v>0</v>
      </c>
      <c r="AT731" s="50">
        <f t="shared" si="364"/>
        <v>0</v>
      </c>
      <c r="AU731" s="50">
        <f t="shared" si="365"/>
        <v>0</v>
      </c>
      <c r="AV731" s="50">
        <f t="shared" si="366"/>
        <v>0</v>
      </c>
      <c r="AW731" s="50">
        <f t="shared" si="367"/>
        <v>0</v>
      </c>
      <c r="AX731" s="50">
        <f t="shared" si="368"/>
        <v>0</v>
      </c>
      <c r="AY731" s="50">
        <f t="shared" si="369"/>
        <v>0</v>
      </c>
      <c r="AZ731" s="50">
        <f t="shared" si="370"/>
        <v>0</v>
      </c>
      <c r="BA731" s="50">
        <f t="shared" si="357"/>
        <v>12000</v>
      </c>
      <c r="BB731" s="50">
        <f t="shared" si="358"/>
        <v>0</v>
      </c>
    </row>
    <row r="732" spans="2:54" x14ac:dyDescent="0.25">
      <c r="B732" s="14">
        <v>2026</v>
      </c>
      <c r="C732" s="14">
        <v>479</v>
      </c>
      <c r="D732" s="15"/>
      <c r="F732" s="15" t="s">
        <v>58</v>
      </c>
      <c r="G732" s="14" t="e">
        <f>+VLOOKUP(M732,#REF!,5,FALSE)</f>
        <v>#REF!</v>
      </c>
      <c r="H732" s="14" t="e">
        <f>+VLOOKUP(M732,#REF!,7,FALSE)</f>
        <v>#REF!</v>
      </c>
      <c r="M732" s="15" t="str">
        <f t="shared" si="356"/>
        <v>2026EG 2026GGEDESPLIEGUE DE MATERIAL ELECTORAL PARA SUFRAGIO Y EQUIPOS INFORMÁTICOS ELECTORALES PARA SUFRAGIO</v>
      </c>
      <c r="N732" s="15" t="s">
        <v>213</v>
      </c>
      <c r="Q732" s="16" t="s">
        <v>8</v>
      </c>
      <c r="R732" s="16" t="s">
        <v>60</v>
      </c>
      <c r="T732" s="14" t="str">
        <f t="shared" si="371"/>
        <v>2.3</v>
      </c>
      <c r="U732" s="17" t="s">
        <v>62</v>
      </c>
      <c r="V732" s="15" t="s">
        <v>597</v>
      </c>
      <c r="X732" s="14" t="s">
        <v>65</v>
      </c>
      <c r="Y732" s="18">
        <v>1</v>
      </c>
      <c r="Z732" s="19">
        <v>6000</v>
      </c>
      <c r="AA732" s="16"/>
      <c r="AB732" s="16"/>
      <c r="AC732" s="16">
        <v>30</v>
      </c>
      <c r="AD732" s="16"/>
      <c r="AE732" s="23"/>
      <c r="AF732" s="23"/>
      <c r="AG732" s="23"/>
      <c r="AH732" s="23"/>
      <c r="AI732" s="23"/>
      <c r="AJ732" s="23"/>
      <c r="AK732" s="23"/>
      <c r="AL732" s="23"/>
      <c r="AM732" s="19">
        <f t="shared" si="372"/>
        <v>6000</v>
      </c>
      <c r="AN732" s="26" t="s">
        <v>437</v>
      </c>
      <c r="AO732" s="50">
        <f t="shared" si="359"/>
        <v>0</v>
      </c>
      <c r="AP732" s="50">
        <f t="shared" si="360"/>
        <v>0</v>
      </c>
      <c r="AQ732" s="50">
        <f t="shared" si="361"/>
        <v>6000</v>
      </c>
      <c r="AR732" s="50">
        <f t="shared" si="362"/>
        <v>0</v>
      </c>
      <c r="AS732" s="50">
        <f t="shared" si="363"/>
        <v>0</v>
      </c>
      <c r="AT732" s="50">
        <f t="shared" si="364"/>
        <v>0</v>
      </c>
      <c r="AU732" s="50">
        <f t="shared" si="365"/>
        <v>0</v>
      </c>
      <c r="AV732" s="50">
        <f t="shared" si="366"/>
        <v>0</v>
      </c>
      <c r="AW732" s="50">
        <f t="shared" si="367"/>
        <v>0</v>
      </c>
      <c r="AX732" s="50">
        <f t="shared" si="368"/>
        <v>0</v>
      </c>
      <c r="AY732" s="50">
        <f t="shared" si="369"/>
        <v>0</v>
      </c>
      <c r="AZ732" s="50">
        <f t="shared" si="370"/>
        <v>0</v>
      </c>
      <c r="BA732" s="50">
        <f t="shared" si="357"/>
        <v>6000</v>
      </c>
      <c r="BB732" s="50">
        <f t="shared" si="358"/>
        <v>0</v>
      </c>
    </row>
    <row r="733" spans="2:54" x14ac:dyDescent="0.25">
      <c r="B733" s="14">
        <v>2026</v>
      </c>
      <c r="C733" s="14">
        <v>479</v>
      </c>
      <c r="D733" s="15"/>
      <c r="F733" s="15" t="s">
        <v>58</v>
      </c>
      <c r="G733" s="14" t="e">
        <f>+VLOOKUP(M733,#REF!,5,FALSE)</f>
        <v>#REF!</v>
      </c>
      <c r="H733" s="14" t="e">
        <f>+VLOOKUP(M733,#REF!,7,FALSE)</f>
        <v>#REF!</v>
      </c>
      <c r="M733" s="15" t="str">
        <f t="shared" si="356"/>
        <v>2026EG 2026GGEREPLIEGUE DE MATERIALES ELECTORALES Y EQUIPOS INFORMÁTICOS ELECTORALES Y DE CAPACITACIÓN</v>
      </c>
      <c r="N733" s="15" t="s">
        <v>227</v>
      </c>
      <c r="Q733" s="16" t="s">
        <v>8</v>
      </c>
      <c r="R733" s="16" t="s">
        <v>60</v>
      </c>
      <c r="T733" s="14" t="str">
        <f t="shared" si="371"/>
        <v>2.3</v>
      </c>
      <c r="U733" s="17" t="s">
        <v>62</v>
      </c>
      <c r="V733" s="15" t="s">
        <v>597</v>
      </c>
      <c r="X733" s="14" t="s">
        <v>65</v>
      </c>
      <c r="Y733" s="18">
        <v>1</v>
      </c>
      <c r="Z733" s="19">
        <v>6000</v>
      </c>
      <c r="AA733" s="16"/>
      <c r="AB733" s="16"/>
      <c r="AC733" s="16"/>
      <c r="AD733" s="16">
        <v>30</v>
      </c>
      <c r="AE733" s="23"/>
      <c r="AF733" s="23"/>
      <c r="AG733" s="23"/>
      <c r="AH733" s="23"/>
      <c r="AI733" s="23"/>
      <c r="AJ733" s="23"/>
      <c r="AK733" s="23"/>
      <c r="AL733" s="23"/>
      <c r="AM733" s="19">
        <f t="shared" si="372"/>
        <v>6000</v>
      </c>
      <c r="AN733" s="26" t="s">
        <v>437</v>
      </c>
      <c r="AO733" s="50">
        <f t="shared" si="359"/>
        <v>0</v>
      </c>
      <c r="AP733" s="50">
        <f t="shared" si="360"/>
        <v>0</v>
      </c>
      <c r="AQ733" s="50">
        <f t="shared" si="361"/>
        <v>0</v>
      </c>
      <c r="AR733" s="50">
        <f t="shared" si="362"/>
        <v>6000</v>
      </c>
      <c r="AS733" s="50">
        <f t="shared" si="363"/>
        <v>0</v>
      </c>
      <c r="AT733" s="50">
        <f t="shared" si="364"/>
        <v>0</v>
      </c>
      <c r="AU733" s="50">
        <f t="shared" si="365"/>
        <v>0</v>
      </c>
      <c r="AV733" s="50">
        <f t="shared" si="366"/>
        <v>0</v>
      </c>
      <c r="AW733" s="50">
        <f t="shared" si="367"/>
        <v>0</v>
      </c>
      <c r="AX733" s="50">
        <f t="shared" si="368"/>
        <v>0</v>
      </c>
      <c r="AY733" s="50">
        <f t="shared" si="369"/>
        <v>0</v>
      </c>
      <c r="AZ733" s="50">
        <f t="shared" si="370"/>
        <v>0</v>
      </c>
      <c r="BA733" s="50">
        <f t="shared" si="357"/>
        <v>6000</v>
      </c>
      <c r="BB733" s="50">
        <f t="shared" si="358"/>
        <v>0</v>
      </c>
    </row>
    <row r="734" spans="2:54" x14ac:dyDescent="0.25">
      <c r="B734" s="14">
        <v>2026</v>
      </c>
      <c r="C734" s="14">
        <v>479</v>
      </c>
      <c r="D734" s="15"/>
      <c r="F734" s="15" t="s">
        <v>58</v>
      </c>
      <c r="G734" s="14" t="e">
        <f>+VLOOKUP(M734,#REF!,5,FALSE)</f>
        <v>#REF!</v>
      </c>
      <c r="H734" s="14" t="e">
        <f>+VLOOKUP(M734,#REF!,7,FALSE)</f>
        <v>#REF!</v>
      </c>
      <c r="M734" s="15" t="str">
        <f t="shared" si="356"/>
        <v>2026EG 2026GGEREPLIEGUE DE MATERIALES ELECTORALES Y EQUIPOS INFORMÁTICOS ELECTORALES Y DE CAPACITACIÓN</v>
      </c>
      <c r="N734" s="15" t="s">
        <v>227</v>
      </c>
      <c r="Q734" s="16" t="s">
        <v>8</v>
      </c>
      <c r="R734" s="16" t="s">
        <v>60</v>
      </c>
      <c r="T734" s="14" t="str">
        <f t="shared" si="371"/>
        <v>2.3</v>
      </c>
      <c r="U734" s="17" t="s">
        <v>62</v>
      </c>
      <c r="V734" s="15" t="s">
        <v>598</v>
      </c>
      <c r="X734" s="14" t="s">
        <v>65</v>
      </c>
      <c r="Y734" s="18">
        <v>126</v>
      </c>
      <c r="Z734" s="19">
        <v>5000</v>
      </c>
      <c r="AA734" s="16"/>
      <c r="AB734" s="16"/>
      <c r="AC734" s="16"/>
      <c r="AD734" s="16">
        <v>30</v>
      </c>
      <c r="AE734" s="23"/>
      <c r="AF734" s="23"/>
      <c r="AG734" s="23"/>
      <c r="AH734" s="23"/>
      <c r="AI734" s="23"/>
      <c r="AJ734" s="23"/>
      <c r="AK734" s="23"/>
      <c r="AL734" s="23"/>
      <c r="AM734" s="19">
        <f t="shared" si="372"/>
        <v>630000</v>
      </c>
      <c r="AN734" s="26" t="s">
        <v>437</v>
      </c>
      <c r="AO734" s="50">
        <f t="shared" si="359"/>
        <v>0</v>
      </c>
      <c r="AP734" s="50">
        <f t="shared" si="360"/>
        <v>0</v>
      </c>
      <c r="AQ734" s="50">
        <f t="shared" si="361"/>
        <v>0</v>
      </c>
      <c r="AR734" s="50">
        <f t="shared" si="362"/>
        <v>630000</v>
      </c>
      <c r="AS734" s="50">
        <f t="shared" si="363"/>
        <v>0</v>
      </c>
      <c r="AT734" s="50">
        <f t="shared" si="364"/>
        <v>0</v>
      </c>
      <c r="AU734" s="50">
        <f t="shared" si="365"/>
        <v>0</v>
      </c>
      <c r="AV734" s="50">
        <f t="shared" si="366"/>
        <v>0</v>
      </c>
      <c r="AW734" s="50">
        <f t="shared" si="367"/>
        <v>0</v>
      </c>
      <c r="AX734" s="50">
        <f t="shared" si="368"/>
        <v>0</v>
      </c>
      <c r="AY734" s="50">
        <f t="shared" si="369"/>
        <v>0</v>
      </c>
      <c r="AZ734" s="50">
        <f t="shared" si="370"/>
        <v>0</v>
      </c>
      <c r="BA734" s="50">
        <f t="shared" si="357"/>
        <v>630000</v>
      </c>
      <c r="BB734" s="50">
        <f t="shared" si="358"/>
        <v>0</v>
      </c>
    </row>
    <row r="735" spans="2:54" x14ac:dyDescent="0.25">
      <c r="B735" s="14">
        <v>2026</v>
      </c>
      <c r="C735" s="14">
        <v>479</v>
      </c>
      <c r="D735" s="15"/>
      <c r="F735" s="15" t="s">
        <v>58</v>
      </c>
      <c r="G735" s="14" t="e">
        <f>+VLOOKUP(M735,#REF!,5,FALSE)</f>
        <v>#REF!</v>
      </c>
      <c r="H735" s="14" t="e">
        <f>+VLOOKUP(M735,#REF!,7,FALSE)</f>
        <v>#REF!</v>
      </c>
      <c r="M735" s="15" t="str">
        <f t="shared" si="356"/>
        <v>2026EG 2026GGEDESPLIEGUE DE MATERIAL ELECTORAL DE CAPACITACIÓN Y EQUIPOS INFORMÁTICOS ELECTORALES DE CAPACITACIÓN</v>
      </c>
      <c r="N735" s="15" t="s">
        <v>244</v>
      </c>
      <c r="Q735" s="16" t="s">
        <v>8</v>
      </c>
      <c r="R735" s="16" t="s">
        <v>60</v>
      </c>
      <c r="T735" s="14" t="str">
        <f t="shared" si="371"/>
        <v>2.3</v>
      </c>
      <c r="U735" s="17" t="s">
        <v>62</v>
      </c>
      <c r="V735" s="15" t="s">
        <v>599</v>
      </c>
      <c r="X735" s="14" t="s">
        <v>65</v>
      </c>
      <c r="Y735" s="18">
        <v>126</v>
      </c>
      <c r="Z735" s="19">
        <v>7000</v>
      </c>
      <c r="AA735" s="16">
        <v>15</v>
      </c>
      <c r="AB735" s="16">
        <v>30</v>
      </c>
      <c r="AC735" s="16"/>
      <c r="AD735" s="16"/>
      <c r="AE735" s="23"/>
      <c r="AF735" s="23"/>
      <c r="AG735" s="23"/>
      <c r="AH735" s="23"/>
      <c r="AI735" s="23"/>
      <c r="AJ735" s="23"/>
      <c r="AK735" s="23"/>
      <c r="AL735" s="23"/>
      <c r="AM735" s="19">
        <f t="shared" si="372"/>
        <v>1323000</v>
      </c>
      <c r="AN735" s="26" t="s">
        <v>437</v>
      </c>
      <c r="AO735" s="50">
        <f t="shared" si="359"/>
        <v>441000</v>
      </c>
      <c r="AP735" s="50">
        <f t="shared" si="360"/>
        <v>882000</v>
      </c>
      <c r="AQ735" s="50">
        <f t="shared" si="361"/>
        <v>0</v>
      </c>
      <c r="AR735" s="50">
        <f t="shared" si="362"/>
        <v>0</v>
      </c>
      <c r="AS735" s="50">
        <f t="shared" si="363"/>
        <v>0</v>
      </c>
      <c r="AT735" s="50">
        <f t="shared" si="364"/>
        <v>0</v>
      </c>
      <c r="AU735" s="50">
        <f t="shared" si="365"/>
        <v>0</v>
      </c>
      <c r="AV735" s="50">
        <f t="shared" si="366"/>
        <v>0</v>
      </c>
      <c r="AW735" s="50">
        <f t="shared" si="367"/>
        <v>0</v>
      </c>
      <c r="AX735" s="50">
        <f t="shared" si="368"/>
        <v>0</v>
      </c>
      <c r="AY735" s="50">
        <f t="shared" si="369"/>
        <v>0</v>
      </c>
      <c r="AZ735" s="50">
        <f t="shared" si="370"/>
        <v>0</v>
      </c>
      <c r="BA735" s="50">
        <f t="shared" si="357"/>
        <v>1323000</v>
      </c>
      <c r="BB735" s="50">
        <f t="shared" si="358"/>
        <v>0</v>
      </c>
    </row>
    <row r="736" spans="2:54" x14ac:dyDescent="0.25">
      <c r="B736" s="14">
        <v>2026</v>
      </c>
      <c r="C736" s="14">
        <v>479</v>
      </c>
      <c r="D736" s="15"/>
      <c r="F736" s="15" t="s">
        <v>58</v>
      </c>
      <c r="G736" s="14" t="e">
        <f>+VLOOKUP(M736,#REF!,5,FALSE)</f>
        <v>#REF!</v>
      </c>
      <c r="H736" s="14" t="e">
        <f>+VLOOKUP(M736,#REF!,7,FALSE)</f>
        <v>#REF!</v>
      </c>
      <c r="M736" s="15" t="str">
        <f t="shared" si="356"/>
        <v>2026EG 2026GGEDESPLIEGUE DE MATERIAL ELECTORAL PARA SUFRAGIO Y EQUIPOS INFORMÁTICOS ELECTORALES PARA SUFRAGIO</v>
      </c>
      <c r="N736" s="15" t="s">
        <v>213</v>
      </c>
      <c r="Q736" s="16" t="s">
        <v>8</v>
      </c>
      <c r="R736" s="16" t="s">
        <v>60</v>
      </c>
      <c r="T736" s="14" t="str">
        <f t="shared" si="371"/>
        <v>2.3</v>
      </c>
      <c r="U736" s="17" t="s">
        <v>62</v>
      </c>
      <c r="V736" s="15" t="s">
        <v>599</v>
      </c>
      <c r="X736" s="14" t="s">
        <v>65</v>
      </c>
      <c r="Y736" s="18">
        <v>126</v>
      </c>
      <c r="Z736" s="19">
        <v>7000</v>
      </c>
      <c r="AA736" s="16"/>
      <c r="AB736" s="16"/>
      <c r="AC736" s="16">
        <v>30</v>
      </c>
      <c r="AD736" s="16"/>
      <c r="AE736" s="23"/>
      <c r="AF736" s="23"/>
      <c r="AG736" s="23"/>
      <c r="AH736" s="23"/>
      <c r="AI736" s="23"/>
      <c r="AJ736" s="23"/>
      <c r="AK736" s="23"/>
      <c r="AL736" s="23"/>
      <c r="AM736" s="19">
        <f t="shared" si="372"/>
        <v>882000</v>
      </c>
      <c r="AN736" s="26" t="s">
        <v>437</v>
      </c>
      <c r="AO736" s="50">
        <f t="shared" si="359"/>
        <v>0</v>
      </c>
      <c r="AP736" s="50">
        <f t="shared" si="360"/>
        <v>0</v>
      </c>
      <c r="AQ736" s="50">
        <f t="shared" si="361"/>
        <v>882000</v>
      </c>
      <c r="AR736" s="50">
        <f t="shared" si="362"/>
        <v>0</v>
      </c>
      <c r="AS736" s="50">
        <f t="shared" si="363"/>
        <v>0</v>
      </c>
      <c r="AT736" s="50">
        <f t="shared" si="364"/>
        <v>0</v>
      </c>
      <c r="AU736" s="50">
        <f t="shared" si="365"/>
        <v>0</v>
      </c>
      <c r="AV736" s="50">
        <f t="shared" si="366"/>
        <v>0</v>
      </c>
      <c r="AW736" s="50">
        <f t="shared" si="367"/>
        <v>0</v>
      </c>
      <c r="AX736" s="50">
        <f t="shared" si="368"/>
        <v>0</v>
      </c>
      <c r="AY736" s="50">
        <f t="shared" si="369"/>
        <v>0</v>
      </c>
      <c r="AZ736" s="50">
        <f t="shared" si="370"/>
        <v>0</v>
      </c>
      <c r="BA736" s="50">
        <f t="shared" si="357"/>
        <v>882000</v>
      </c>
      <c r="BB736" s="50">
        <f t="shared" si="358"/>
        <v>0</v>
      </c>
    </row>
    <row r="737" spans="2:54" x14ac:dyDescent="0.25">
      <c r="B737" s="14">
        <v>2026</v>
      </c>
      <c r="C737" s="14">
        <v>479</v>
      </c>
      <c r="D737" s="15"/>
      <c r="F737" s="15" t="s">
        <v>58</v>
      </c>
      <c r="G737" s="14" t="e">
        <f>+VLOOKUP(M737,#REF!,5,FALSE)</f>
        <v>#REF!</v>
      </c>
      <c r="H737" s="14" t="e">
        <f>+VLOOKUP(M737,#REF!,7,FALSE)</f>
        <v>#REF!</v>
      </c>
      <c r="M737" s="15" t="str">
        <f t="shared" si="356"/>
        <v>2026EG 2026GGEREPLIEGUE DE MATERIALES ELECTORALES Y EQUIPOS INFORMÁTICOS ELECTORALES Y DE CAPACITACIÓN</v>
      </c>
      <c r="N737" s="15" t="s">
        <v>227</v>
      </c>
      <c r="Q737" s="16" t="s">
        <v>8</v>
      </c>
      <c r="R737" s="16" t="s">
        <v>60</v>
      </c>
      <c r="T737" s="14" t="str">
        <f t="shared" si="371"/>
        <v>2.3</v>
      </c>
      <c r="U737" s="17" t="s">
        <v>62</v>
      </c>
      <c r="V737" s="15" t="s">
        <v>599</v>
      </c>
      <c r="X737" s="14" t="s">
        <v>65</v>
      </c>
      <c r="Y737" s="18">
        <v>126</v>
      </c>
      <c r="Z737" s="19">
        <v>7000</v>
      </c>
      <c r="AA737" s="16"/>
      <c r="AB737" s="16"/>
      <c r="AC737" s="16"/>
      <c r="AD737" s="16">
        <v>30</v>
      </c>
      <c r="AE737" s="23"/>
      <c r="AF737" s="23"/>
      <c r="AG737" s="23"/>
      <c r="AH737" s="23"/>
      <c r="AI737" s="23"/>
      <c r="AJ737" s="23"/>
      <c r="AK737" s="23"/>
      <c r="AL737" s="23"/>
      <c r="AM737" s="19">
        <f t="shared" si="372"/>
        <v>882000</v>
      </c>
      <c r="AN737" s="26" t="s">
        <v>437</v>
      </c>
      <c r="AO737" s="50">
        <f t="shared" si="359"/>
        <v>0</v>
      </c>
      <c r="AP737" s="50">
        <f t="shared" si="360"/>
        <v>0</v>
      </c>
      <c r="AQ737" s="50">
        <f t="shared" si="361"/>
        <v>0</v>
      </c>
      <c r="AR737" s="50">
        <f t="shared" si="362"/>
        <v>882000</v>
      </c>
      <c r="AS737" s="50">
        <f t="shared" si="363"/>
        <v>0</v>
      </c>
      <c r="AT737" s="50">
        <f t="shared" si="364"/>
        <v>0</v>
      </c>
      <c r="AU737" s="50">
        <f t="shared" si="365"/>
        <v>0</v>
      </c>
      <c r="AV737" s="50">
        <f t="shared" si="366"/>
        <v>0</v>
      </c>
      <c r="AW737" s="50">
        <f t="shared" si="367"/>
        <v>0</v>
      </c>
      <c r="AX737" s="50">
        <f t="shared" si="368"/>
        <v>0</v>
      </c>
      <c r="AY737" s="50">
        <f t="shared" si="369"/>
        <v>0</v>
      </c>
      <c r="AZ737" s="50">
        <f t="shared" si="370"/>
        <v>0</v>
      </c>
      <c r="BA737" s="50">
        <f t="shared" si="357"/>
        <v>882000</v>
      </c>
      <c r="BB737" s="50">
        <f t="shared" si="358"/>
        <v>0</v>
      </c>
    </row>
    <row r="738" spans="2:54" x14ac:dyDescent="0.25">
      <c r="B738" s="14">
        <v>2026</v>
      </c>
      <c r="C738" s="14">
        <v>479</v>
      </c>
      <c r="D738" s="15"/>
      <c r="F738" s="15" t="s">
        <v>58</v>
      </c>
      <c r="G738" s="14" t="e">
        <f>+VLOOKUP(M738,#REF!,5,FALSE)</f>
        <v>#REF!</v>
      </c>
      <c r="H738" s="14" t="e">
        <f>+VLOOKUP(M738,#REF!,7,FALSE)</f>
        <v>#REF!</v>
      </c>
      <c r="M738" s="15" t="str">
        <f t="shared" si="356"/>
        <v>2026EG 2026GGEDESPLIEGUE DE MATERIAL ELECTORAL DE CAPACITACIÓN Y EQUIPOS INFORMÁTICOS ELECTORALES DE CAPACITACIÓN</v>
      </c>
      <c r="N738" s="15" t="s">
        <v>244</v>
      </c>
      <c r="Q738" s="16" t="s">
        <v>8</v>
      </c>
      <c r="R738" s="16" t="s">
        <v>60</v>
      </c>
      <c r="T738" s="14" t="str">
        <f t="shared" si="371"/>
        <v>2.3</v>
      </c>
      <c r="U738" s="17" t="s">
        <v>62</v>
      </c>
      <c r="V738" s="15" t="s">
        <v>600</v>
      </c>
      <c r="X738" s="14" t="s">
        <v>65</v>
      </c>
      <c r="Y738" s="18">
        <v>1</v>
      </c>
      <c r="Z738" s="19">
        <v>6000</v>
      </c>
      <c r="AA738" s="16">
        <v>15</v>
      </c>
      <c r="AB738" s="16"/>
      <c r="AC738" s="16"/>
      <c r="AD738" s="16"/>
      <c r="AE738" s="23"/>
      <c r="AF738" s="23"/>
      <c r="AG738" s="23"/>
      <c r="AH738" s="23"/>
      <c r="AI738" s="23"/>
      <c r="AJ738" s="23"/>
      <c r="AK738" s="23"/>
      <c r="AL738" s="23"/>
      <c r="AM738" s="19">
        <f t="shared" si="372"/>
        <v>3000</v>
      </c>
      <c r="AN738" s="26" t="s">
        <v>437</v>
      </c>
      <c r="AO738" s="50">
        <f t="shared" si="359"/>
        <v>3000</v>
      </c>
      <c r="AP738" s="50">
        <f t="shared" si="360"/>
        <v>0</v>
      </c>
      <c r="AQ738" s="50">
        <f t="shared" si="361"/>
        <v>0</v>
      </c>
      <c r="AR738" s="50">
        <f t="shared" si="362"/>
        <v>0</v>
      </c>
      <c r="AS738" s="50">
        <f t="shared" si="363"/>
        <v>0</v>
      </c>
      <c r="AT738" s="50">
        <f t="shared" si="364"/>
        <v>0</v>
      </c>
      <c r="AU738" s="50">
        <f t="shared" si="365"/>
        <v>0</v>
      </c>
      <c r="AV738" s="50">
        <f t="shared" si="366"/>
        <v>0</v>
      </c>
      <c r="AW738" s="50">
        <f t="shared" si="367"/>
        <v>0</v>
      </c>
      <c r="AX738" s="50">
        <f t="shared" si="368"/>
        <v>0</v>
      </c>
      <c r="AY738" s="50">
        <f t="shared" si="369"/>
        <v>0</v>
      </c>
      <c r="AZ738" s="50">
        <f t="shared" si="370"/>
        <v>0</v>
      </c>
      <c r="BA738" s="50">
        <f t="shared" si="357"/>
        <v>3000</v>
      </c>
      <c r="BB738" s="50">
        <f t="shared" si="358"/>
        <v>0</v>
      </c>
    </row>
    <row r="739" spans="2:54" x14ac:dyDescent="0.25">
      <c r="B739" s="14">
        <v>2026</v>
      </c>
      <c r="C739" s="14">
        <v>479</v>
      </c>
      <c r="D739" s="15"/>
      <c r="F739" s="15" t="s">
        <v>58</v>
      </c>
      <c r="G739" s="14" t="e">
        <f>+VLOOKUP(M739,#REF!,5,FALSE)</f>
        <v>#REF!</v>
      </c>
      <c r="H739" s="14" t="e">
        <f>+VLOOKUP(M739,#REF!,7,FALSE)</f>
        <v>#REF!</v>
      </c>
      <c r="M739" s="15" t="str">
        <f t="shared" si="356"/>
        <v>2026EG 2026GGEDESPLIEGUE DE MATERIAL ELECTORAL DE CAPACITACIÓN Y EQUIPOS INFORMÁTICOS ELECTORALES DE CAPACITACIÓN</v>
      </c>
      <c r="N739" s="15" t="s">
        <v>244</v>
      </c>
      <c r="Q739" s="16" t="s">
        <v>8</v>
      </c>
      <c r="R739" s="16" t="s">
        <v>60</v>
      </c>
      <c r="T739" s="14" t="str">
        <f t="shared" si="371"/>
        <v>2.3</v>
      </c>
      <c r="U739" s="17" t="s">
        <v>62</v>
      </c>
      <c r="V739" s="15" t="s">
        <v>600</v>
      </c>
      <c r="X739" s="14" t="s">
        <v>65</v>
      </c>
      <c r="Y739" s="18">
        <v>6</v>
      </c>
      <c r="Z739" s="19">
        <v>6000</v>
      </c>
      <c r="AA739" s="16">
        <v>30</v>
      </c>
      <c r="AB739" s="16"/>
      <c r="AC739" s="16"/>
      <c r="AD739" s="16"/>
      <c r="AE739" s="23"/>
      <c r="AF739" s="23"/>
      <c r="AG739" s="23"/>
      <c r="AH739" s="23"/>
      <c r="AI739" s="23"/>
      <c r="AJ739" s="23"/>
      <c r="AK739" s="23"/>
      <c r="AL739" s="23"/>
      <c r="AM739" s="19">
        <f t="shared" si="372"/>
        <v>36000</v>
      </c>
      <c r="AN739" s="26" t="s">
        <v>437</v>
      </c>
      <c r="AO739" s="50">
        <f t="shared" si="359"/>
        <v>36000</v>
      </c>
      <c r="AP739" s="50">
        <f t="shared" si="360"/>
        <v>0</v>
      </c>
      <c r="AQ739" s="50">
        <f t="shared" si="361"/>
        <v>0</v>
      </c>
      <c r="AR739" s="50">
        <f t="shared" si="362"/>
        <v>0</v>
      </c>
      <c r="AS739" s="50">
        <f t="shared" si="363"/>
        <v>0</v>
      </c>
      <c r="AT739" s="50">
        <f t="shared" si="364"/>
        <v>0</v>
      </c>
      <c r="AU739" s="50">
        <f t="shared" si="365"/>
        <v>0</v>
      </c>
      <c r="AV739" s="50">
        <f t="shared" si="366"/>
        <v>0</v>
      </c>
      <c r="AW739" s="50">
        <f t="shared" si="367"/>
        <v>0</v>
      </c>
      <c r="AX739" s="50">
        <f t="shared" si="368"/>
        <v>0</v>
      </c>
      <c r="AY739" s="50">
        <f t="shared" si="369"/>
        <v>0</v>
      </c>
      <c r="AZ739" s="50">
        <f t="shared" si="370"/>
        <v>0</v>
      </c>
      <c r="BA739" s="50">
        <f t="shared" si="357"/>
        <v>36000</v>
      </c>
      <c r="BB739" s="50">
        <f t="shared" si="358"/>
        <v>0</v>
      </c>
    </row>
    <row r="740" spans="2:54" x14ac:dyDescent="0.25">
      <c r="B740" s="14">
        <v>2026</v>
      </c>
      <c r="C740" s="14">
        <v>479</v>
      </c>
      <c r="D740" s="15"/>
      <c r="F740" s="15" t="s">
        <v>58</v>
      </c>
      <c r="G740" s="14" t="e">
        <f>+VLOOKUP(M740,#REF!,5,FALSE)</f>
        <v>#REF!</v>
      </c>
      <c r="H740" s="14" t="e">
        <f>+VLOOKUP(M740,#REF!,7,FALSE)</f>
        <v>#REF!</v>
      </c>
      <c r="M740" s="15" t="str">
        <f t="shared" si="356"/>
        <v>2026EG 2026GGEDESPLIEGUE DE MATERIAL ELECTORAL PARA SUFRAGIO Y EQUIPOS INFORMÁTICOS ELECTORALES PARA SUFRAGIO</v>
      </c>
      <c r="N740" s="15" t="s">
        <v>213</v>
      </c>
      <c r="Q740" s="16" t="s">
        <v>8</v>
      </c>
      <c r="R740" s="16" t="s">
        <v>60</v>
      </c>
      <c r="T740" s="14" t="str">
        <f t="shared" si="371"/>
        <v>2.3</v>
      </c>
      <c r="U740" s="17" t="s">
        <v>62</v>
      </c>
      <c r="V740" s="15" t="s">
        <v>600</v>
      </c>
      <c r="X740" s="14" t="s">
        <v>65</v>
      </c>
      <c r="Y740" s="18">
        <v>7</v>
      </c>
      <c r="Z740" s="19">
        <v>6000</v>
      </c>
      <c r="AA740" s="16"/>
      <c r="AB740" s="16">
        <v>30</v>
      </c>
      <c r="AC740" s="16">
        <v>30</v>
      </c>
      <c r="AD740" s="16"/>
      <c r="AE740" s="23"/>
      <c r="AF740" s="23"/>
      <c r="AG740" s="23"/>
      <c r="AH740" s="23"/>
      <c r="AI740" s="23"/>
      <c r="AJ740" s="23"/>
      <c r="AK740" s="23"/>
      <c r="AL740" s="23"/>
      <c r="AM740" s="19">
        <f t="shared" si="372"/>
        <v>84000</v>
      </c>
      <c r="AN740" s="26" t="s">
        <v>437</v>
      </c>
      <c r="AO740" s="50">
        <f t="shared" si="359"/>
        <v>0</v>
      </c>
      <c r="AP740" s="50">
        <f t="shared" si="360"/>
        <v>42000</v>
      </c>
      <c r="AQ740" s="50">
        <f t="shared" si="361"/>
        <v>42000</v>
      </c>
      <c r="AR740" s="50">
        <f t="shared" si="362"/>
        <v>0</v>
      </c>
      <c r="AS740" s="50">
        <f t="shared" si="363"/>
        <v>0</v>
      </c>
      <c r="AT740" s="50">
        <f t="shared" si="364"/>
        <v>0</v>
      </c>
      <c r="AU740" s="50">
        <f t="shared" si="365"/>
        <v>0</v>
      </c>
      <c r="AV740" s="50">
        <f t="shared" si="366"/>
        <v>0</v>
      </c>
      <c r="AW740" s="50">
        <f t="shared" si="367"/>
        <v>0</v>
      </c>
      <c r="AX740" s="50">
        <f t="shared" si="368"/>
        <v>0</v>
      </c>
      <c r="AY740" s="50">
        <f t="shared" si="369"/>
        <v>0</v>
      </c>
      <c r="AZ740" s="50">
        <f t="shared" si="370"/>
        <v>0</v>
      </c>
      <c r="BA740" s="50">
        <f t="shared" si="357"/>
        <v>84000</v>
      </c>
      <c r="BB740" s="50">
        <f t="shared" si="358"/>
        <v>0</v>
      </c>
    </row>
    <row r="741" spans="2:54" x14ac:dyDescent="0.25">
      <c r="B741" s="14">
        <v>2026</v>
      </c>
      <c r="C741" s="14">
        <v>479</v>
      </c>
      <c r="D741" s="15"/>
      <c r="F741" s="15" t="s">
        <v>58</v>
      </c>
      <c r="G741" s="14" t="e">
        <f>+VLOOKUP(M741,#REF!,5,FALSE)</f>
        <v>#REF!</v>
      </c>
      <c r="H741" s="14" t="e">
        <f>+VLOOKUP(M741,#REF!,7,FALSE)</f>
        <v>#REF!</v>
      </c>
      <c r="M741" s="15" t="str">
        <f t="shared" si="356"/>
        <v>2026EG 2026GGEREPLIEGUE DE MATERIALES ELECTORALES Y EQUIPOS INFORMÁTICOS ELECTORALES Y DE CAPACITACIÓN</v>
      </c>
      <c r="N741" s="15" t="s">
        <v>227</v>
      </c>
      <c r="Q741" s="16" t="s">
        <v>8</v>
      </c>
      <c r="R741" s="16" t="s">
        <v>60</v>
      </c>
      <c r="T741" s="14" t="str">
        <f t="shared" si="371"/>
        <v>2.3</v>
      </c>
      <c r="U741" s="17" t="s">
        <v>62</v>
      </c>
      <c r="V741" s="15" t="s">
        <v>600</v>
      </c>
      <c r="X741" s="14" t="s">
        <v>65</v>
      </c>
      <c r="Y741" s="18">
        <v>7</v>
      </c>
      <c r="Z741" s="19">
        <v>6000</v>
      </c>
      <c r="AA741" s="16"/>
      <c r="AB741" s="16"/>
      <c r="AC741" s="16"/>
      <c r="AD741" s="16">
        <v>30</v>
      </c>
      <c r="AE741" s="23"/>
      <c r="AF741" s="23"/>
      <c r="AG741" s="23"/>
      <c r="AH741" s="23"/>
      <c r="AI741" s="23"/>
      <c r="AJ741" s="23"/>
      <c r="AK741" s="23"/>
      <c r="AL741" s="23"/>
      <c r="AM741" s="19">
        <f t="shared" si="372"/>
        <v>42000</v>
      </c>
      <c r="AN741" s="26" t="s">
        <v>437</v>
      </c>
      <c r="AO741" s="50">
        <f t="shared" si="359"/>
        <v>0</v>
      </c>
      <c r="AP741" s="50">
        <f t="shared" si="360"/>
        <v>0</v>
      </c>
      <c r="AQ741" s="50">
        <f t="shared" si="361"/>
        <v>0</v>
      </c>
      <c r="AR741" s="50">
        <f t="shared" si="362"/>
        <v>42000</v>
      </c>
      <c r="AS741" s="50">
        <f t="shared" si="363"/>
        <v>0</v>
      </c>
      <c r="AT741" s="50">
        <f t="shared" si="364"/>
        <v>0</v>
      </c>
      <c r="AU741" s="50">
        <f t="shared" si="365"/>
        <v>0</v>
      </c>
      <c r="AV741" s="50">
        <f t="shared" si="366"/>
        <v>0</v>
      </c>
      <c r="AW741" s="50">
        <f t="shared" si="367"/>
        <v>0</v>
      </c>
      <c r="AX741" s="50">
        <f t="shared" si="368"/>
        <v>0</v>
      </c>
      <c r="AY741" s="50">
        <f t="shared" si="369"/>
        <v>0</v>
      </c>
      <c r="AZ741" s="50">
        <f t="shared" si="370"/>
        <v>0</v>
      </c>
      <c r="BA741" s="50">
        <f t="shared" si="357"/>
        <v>42000</v>
      </c>
      <c r="BB741" s="50">
        <f t="shared" si="358"/>
        <v>0</v>
      </c>
    </row>
    <row r="742" spans="2:54" x14ac:dyDescent="0.25">
      <c r="B742" s="14">
        <v>2026</v>
      </c>
      <c r="C742" s="14">
        <v>479</v>
      </c>
      <c r="D742" s="15"/>
      <c r="F742" s="15" t="s">
        <v>58</v>
      </c>
      <c r="G742" s="14" t="e">
        <f>+VLOOKUP(M742,#REF!,5,FALSE)</f>
        <v>#REF!</v>
      </c>
      <c r="H742" s="14" t="e">
        <f>+VLOOKUP(M742,#REF!,7,FALSE)</f>
        <v>#REF!</v>
      </c>
      <c r="M742" s="15" t="str">
        <f t="shared" si="356"/>
        <v>2026EG 2026PPATENCIÓN DE PROCESOS JUDICIALES</v>
      </c>
      <c r="N742" s="15" t="s">
        <v>66</v>
      </c>
      <c r="Q742" s="16" t="s">
        <v>16</v>
      </c>
      <c r="R742" s="16" t="s">
        <v>60</v>
      </c>
      <c r="T742" s="14" t="str">
        <f t="shared" si="371"/>
        <v>2.3</v>
      </c>
      <c r="U742" s="17" t="s">
        <v>67</v>
      </c>
      <c r="V742" s="15" t="s">
        <v>68</v>
      </c>
      <c r="X742" s="14" t="s">
        <v>70</v>
      </c>
      <c r="Y742" s="18">
        <v>1</v>
      </c>
      <c r="Z742" s="19">
        <v>800</v>
      </c>
      <c r="AA742" s="14">
        <v>1</v>
      </c>
      <c r="AB742" s="14">
        <v>1</v>
      </c>
      <c r="AC742" s="14">
        <v>1</v>
      </c>
      <c r="AD742" s="14">
        <v>1</v>
      </c>
      <c r="AE742" s="20"/>
      <c r="AF742" s="20"/>
      <c r="AG742" s="20"/>
      <c r="AH742" s="20"/>
      <c r="AI742" s="20"/>
      <c r="AJ742" s="20"/>
      <c r="AK742" s="20"/>
      <c r="AL742" s="20"/>
      <c r="AM742" s="19">
        <f t="shared" si="372"/>
        <v>3200</v>
      </c>
      <c r="AN742" s="26" t="s">
        <v>437</v>
      </c>
      <c r="AO742" s="50">
        <f t="shared" ref="AO742:AO770" si="373">+AA742*$Z742</f>
        <v>800</v>
      </c>
      <c r="AP742" s="50">
        <f t="shared" ref="AP742:AP770" si="374">+AB742*$Z742</f>
        <v>800</v>
      </c>
      <c r="AQ742" s="50">
        <f t="shared" ref="AQ742:AQ770" si="375">+AC742*$Z742</f>
        <v>800</v>
      </c>
      <c r="AR742" s="50">
        <f t="shared" ref="AR742:AR770" si="376">+AD742*$Z742</f>
        <v>800</v>
      </c>
      <c r="AS742" s="50">
        <f t="shared" ref="AS742:AS770" si="377">+AE742*$Z742</f>
        <v>0</v>
      </c>
      <c r="AT742" s="50">
        <f t="shared" ref="AT742:AT770" si="378">+AF742*$Z742</f>
        <v>0</v>
      </c>
      <c r="AU742" s="50">
        <f t="shared" ref="AU742:AU770" si="379">+AG742*$Z742</f>
        <v>0</v>
      </c>
      <c r="AV742" s="50">
        <f t="shared" ref="AV742:AV770" si="380">+AH742*$Z742</f>
        <v>0</v>
      </c>
      <c r="AW742" s="50">
        <f t="shared" ref="AW742:AW770" si="381">+AI742*$Z742</f>
        <v>0</v>
      </c>
      <c r="AX742" s="50">
        <f t="shared" ref="AX742:AX770" si="382">+AJ742*$Z742</f>
        <v>0</v>
      </c>
      <c r="AY742" s="50">
        <f t="shared" ref="AY742:AY770" si="383">+AK742*$Z742</f>
        <v>0</v>
      </c>
      <c r="AZ742" s="50">
        <f t="shared" ref="AZ742:AZ770" si="384">+AL742*$Z742</f>
        <v>0</v>
      </c>
      <c r="BA742" s="50">
        <f t="shared" si="357"/>
        <v>3200</v>
      </c>
      <c r="BB742" s="50">
        <f t="shared" si="358"/>
        <v>0</v>
      </c>
    </row>
    <row r="743" spans="2:54" x14ac:dyDescent="0.25">
      <c r="B743" s="14">
        <v>2026</v>
      </c>
      <c r="C743" s="14">
        <v>479</v>
      </c>
      <c r="D743" s="15"/>
      <c r="F743" s="15" t="s">
        <v>58</v>
      </c>
      <c r="G743" s="14" t="e">
        <f>+VLOOKUP(M743,#REF!,5,FALSE)</f>
        <v>#REF!</v>
      </c>
      <c r="H743" s="14" t="e">
        <f>+VLOOKUP(M743,#REF!,7,FALSE)</f>
        <v>#REF!</v>
      </c>
      <c r="M743" s="15" t="str">
        <f t="shared" si="356"/>
        <v>2026EG 2026PPATENCIÓN DE PROCESOS JUDICIALES</v>
      </c>
      <c r="N743" s="15" t="s">
        <v>66</v>
      </c>
      <c r="Q743" s="16" t="s">
        <v>16</v>
      </c>
      <c r="R743" s="16" t="s">
        <v>60</v>
      </c>
      <c r="T743" s="14" t="str">
        <f t="shared" si="371"/>
        <v>2.3</v>
      </c>
      <c r="U743" s="17" t="s">
        <v>62</v>
      </c>
      <c r="V743" s="15" t="s">
        <v>601</v>
      </c>
      <c r="X743" s="14" t="s">
        <v>65</v>
      </c>
      <c r="Y743" s="18">
        <v>1</v>
      </c>
      <c r="Z743" s="19">
        <v>6000</v>
      </c>
      <c r="AA743" s="14">
        <v>30</v>
      </c>
      <c r="AB743" s="14">
        <v>30</v>
      </c>
      <c r="AC743" s="14">
        <v>30</v>
      </c>
      <c r="AD743" s="14">
        <v>30</v>
      </c>
      <c r="AE743" s="20"/>
      <c r="AF743" s="20"/>
      <c r="AG743" s="20"/>
      <c r="AH743" s="20"/>
      <c r="AI743" s="20"/>
      <c r="AJ743" s="20"/>
      <c r="AK743" s="20"/>
      <c r="AL743" s="20"/>
      <c r="AM743" s="19">
        <f t="shared" si="372"/>
        <v>24000</v>
      </c>
      <c r="AN743" s="26" t="s">
        <v>437</v>
      </c>
      <c r="AO743" s="50">
        <f t="shared" ref="AO743:AO765" si="385">+$Z743*AA743/30*$Y743</f>
        <v>6000</v>
      </c>
      <c r="AP743" s="50">
        <f t="shared" ref="AP743:AP765" si="386">+$Z743*AB743/30*$Y743</f>
        <v>6000</v>
      </c>
      <c r="AQ743" s="50">
        <f t="shared" ref="AQ743:AQ765" si="387">+$Z743*AC743/30*$Y743</f>
        <v>6000</v>
      </c>
      <c r="AR743" s="50">
        <f t="shared" ref="AR743:AR765" si="388">+$Z743*AD743/30*$Y743</f>
        <v>6000</v>
      </c>
      <c r="AS743" s="50">
        <f t="shared" ref="AS743:AS765" si="389">+$Z743*AE743/30*$Y743</f>
        <v>0</v>
      </c>
      <c r="AT743" s="50">
        <f t="shared" ref="AT743:AT765" si="390">+$Z743*AF743/30*$Y743</f>
        <v>0</v>
      </c>
      <c r="AU743" s="50">
        <f t="shared" ref="AU743:AU765" si="391">+$Z743*AG743/30*$Y743</f>
        <v>0</v>
      </c>
      <c r="AV743" s="50">
        <f t="shared" ref="AV743:AV765" si="392">+$Z743*AH743/30*$Y743</f>
        <v>0</v>
      </c>
      <c r="AW743" s="50">
        <f t="shared" ref="AW743:AW765" si="393">+$Z743*AI743/30*$Y743</f>
        <v>0</v>
      </c>
      <c r="AX743" s="50">
        <f t="shared" ref="AX743:AX765" si="394">+$Z743*AJ743/30*$Y743</f>
        <v>0</v>
      </c>
      <c r="AY743" s="50">
        <f t="shared" ref="AY743:AY765" si="395">+$Z743*AK743/30*$Y743</f>
        <v>0</v>
      </c>
      <c r="AZ743" s="50">
        <f t="shared" ref="AZ743:AZ765" si="396">+$Z743*AL743/30*$Y743</f>
        <v>0</v>
      </c>
      <c r="BA743" s="50">
        <f t="shared" si="357"/>
        <v>24000</v>
      </c>
      <c r="BB743" s="50">
        <f t="shared" si="358"/>
        <v>0</v>
      </c>
    </row>
    <row r="744" spans="2:54" x14ac:dyDescent="0.25">
      <c r="B744" s="14">
        <v>2026</v>
      </c>
      <c r="C744" s="14">
        <v>479</v>
      </c>
      <c r="D744" s="15"/>
      <c r="F744" s="15" t="s">
        <v>58</v>
      </c>
      <c r="G744" s="14" t="e">
        <f>+VLOOKUP(M744,#REF!,5,FALSE)</f>
        <v>#REF!</v>
      </c>
      <c r="H744" s="14" t="e">
        <f>+VLOOKUP(M744,#REF!,7,FALSE)</f>
        <v>#REF!</v>
      </c>
      <c r="M744" s="15" t="str">
        <f t="shared" si="356"/>
        <v>2026EG 2026PPATENCIÓN DE PROCESOS JUDICIALES</v>
      </c>
      <c r="N744" s="15" t="s">
        <v>66</v>
      </c>
      <c r="Q744" s="16" t="s">
        <v>16</v>
      </c>
      <c r="R744" s="16" t="s">
        <v>60</v>
      </c>
      <c r="T744" s="14" t="str">
        <f t="shared" si="371"/>
        <v>2.3</v>
      </c>
      <c r="U744" s="17" t="s">
        <v>62</v>
      </c>
      <c r="V744" s="15" t="s">
        <v>601</v>
      </c>
      <c r="X744" s="14" t="s">
        <v>65</v>
      </c>
      <c r="Y744" s="18">
        <v>1</v>
      </c>
      <c r="Z744" s="19">
        <v>6000</v>
      </c>
      <c r="AA744" s="14">
        <v>30</v>
      </c>
      <c r="AB744" s="14">
        <v>30</v>
      </c>
      <c r="AC744" s="14">
        <v>30</v>
      </c>
      <c r="AD744" s="14">
        <v>30</v>
      </c>
      <c r="AE744" s="20"/>
      <c r="AF744" s="20"/>
      <c r="AG744" s="20"/>
      <c r="AH744" s="20"/>
      <c r="AI744" s="20"/>
      <c r="AJ744" s="20"/>
      <c r="AK744" s="20"/>
      <c r="AL744" s="20"/>
      <c r="AM744" s="19">
        <f t="shared" si="372"/>
        <v>24000</v>
      </c>
      <c r="AN744" s="26" t="s">
        <v>437</v>
      </c>
      <c r="AO744" s="50">
        <f t="shared" si="385"/>
        <v>6000</v>
      </c>
      <c r="AP744" s="50">
        <f t="shared" si="386"/>
        <v>6000</v>
      </c>
      <c r="AQ744" s="50">
        <f t="shared" si="387"/>
        <v>6000</v>
      </c>
      <c r="AR744" s="50">
        <f t="shared" si="388"/>
        <v>6000</v>
      </c>
      <c r="AS744" s="50">
        <f t="shared" si="389"/>
        <v>0</v>
      </c>
      <c r="AT744" s="50">
        <f t="shared" si="390"/>
        <v>0</v>
      </c>
      <c r="AU744" s="50">
        <f t="shared" si="391"/>
        <v>0</v>
      </c>
      <c r="AV744" s="50">
        <f t="shared" si="392"/>
        <v>0</v>
      </c>
      <c r="AW744" s="50">
        <f t="shared" si="393"/>
        <v>0</v>
      </c>
      <c r="AX744" s="50">
        <f t="shared" si="394"/>
        <v>0</v>
      </c>
      <c r="AY744" s="50">
        <f t="shared" si="395"/>
        <v>0</v>
      </c>
      <c r="AZ744" s="50">
        <f t="shared" si="396"/>
        <v>0</v>
      </c>
      <c r="BA744" s="50">
        <f t="shared" si="357"/>
        <v>24000</v>
      </c>
      <c r="BB744" s="50">
        <f t="shared" si="358"/>
        <v>0</v>
      </c>
    </row>
    <row r="745" spans="2:54" x14ac:dyDescent="0.25">
      <c r="B745" s="14">
        <v>2026</v>
      </c>
      <c r="C745" s="14">
        <v>479</v>
      </c>
      <c r="D745" s="15"/>
      <c r="F745" s="15" t="s">
        <v>58</v>
      </c>
      <c r="G745" s="14" t="e">
        <f>+VLOOKUP(M745,#REF!,5,FALSE)</f>
        <v>#REF!</v>
      </c>
      <c r="H745" s="14" t="e">
        <f>+VLOOKUP(M745,#REF!,7,FALSE)</f>
        <v>#REF!</v>
      </c>
      <c r="M745" s="15" t="str">
        <f t="shared" si="356"/>
        <v>2026EG 2026PPATENCIÓN DE PROCESOS JUDICIALES</v>
      </c>
      <c r="N745" s="15" t="s">
        <v>66</v>
      </c>
      <c r="Q745" s="16" t="s">
        <v>16</v>
      </c>
      <c r="R745" s="16" t="s">
        <v>60</v>
      </c>
      <c r="T745" s="14" t="str">
        <f t="shared" si="371"/>
        <v>2.3</v>
      </c>
      <c r="U745" s="17" t="s">
        <v>62</v>
      </c>
      <c r="V745" s="15" t="s">
        <v>602</v>
      </c>
      <c r="X745" s="14" t="s">
        <v>65</v>
      </c>
      <c r="Y745" s="18">
        <v>1</v>
      </c>
      <c r="Z745" s="19">
        <v>5000</v>
      </c>
      <c r="AA745" s="14">
        <v>30</v>
      </c>
      <c r="AB745" s="14">
        <v>30</v>
      </c>
      <c r="AC745" s="14">
        <v>30</v>
      </c>
      <c r="AD745" s="14">
        <v>30</v>
      </c>
      <c r="AE745" s="20"/>
      <c r="AF745" s="20"/>
      <c r="AG745" s="20"/>
      <c r="AH745" s="20"/>
      <c r="AI745" s="20"/>
      <c r="AJ745" s="20"/>
      <c r="AK745" s="20"/>
      <c r="AL745" s="20"/>
      <c r="AM745" s="19">
        <f t="shared" si="372"/>
        <v>20000</v>
      </c>
      <c r="AN745" s="26" t="s">
        <v>437</v>
      </c>
      <c r="AO745" s="50">
        <f t="shared" si="385"/>
        <v>5000</v>
      </c>
      <c r="AP745" s="50">
        <f t="shared" si="386"/>
        <v>5000</v>
      </c>
      <c r="AQ745" s="50">
        <f t="shared" si="387"/>
        <v>5000</v>
      </c>
      <c r="AR745" s="50">
        <f t="shared" si="388"/>
        <v>5000</v>
      </c>
      <c r="AS745" s="50">
        <f t="shared" si="389"/>
        <v>0</v>
      </c>
      <c r="AT745" s="50">
        <f t="shared" si="390"/>
        <v>0</v>
      </c>
      <c r="AU745" s="50">
        <f t="shared" si="391"/>
        <v>0</v>
      </c>
      <c r="AV745" s="50">
        <f t="shared" si="392"/>
        <v>0</v>
      </c>
      <c r="AW745" s="50">
        <f t="shared" si="393"/>
        <v>0</v>
      </c>
      <c r="AX745" s="50">
        <f t="shared" si="394"/>
        <v>0</v>
      </c>
      <c r="AY745" s="50">
        <f t="shared" si="395"/>
        <v>0</v>
      </c>
      <c r="AZ745" s="50">
        <f t="shared" si="396"/>
        <v>0</v>
      </c>
      <c r="BA745" s="50">
        <f t="shared" si="357"/>
        <v>20000</v>
      </c>
      <c r="BB745" s="50">
        <f t="shared" si="358"/>
        <v>0</v>
      </c>
    </row>
    <row r="746" spans="2:54" x14ac:dyDescent="0.25">
      <c r="B746" s="14">
        <v>2026</v>
      </c>
      <c r="C746" s="14">
        <v>479</v>
      </c>
      <c r="D746" s="15"/>
      <c r="F746" s="15" t="s">
        <v>58</v>
      </c>
      <c r="G746" s="14" t="e">
        <f>+VLOOKUP(M746,#REF!,5,FALSE)</f>
        <v>#REF!</v>
      </c>
      <c r="H746" s="14" t="e">
        <f>+VLOOKUP(M746,#REF!,7,FALSE)</f>
        <v>#REF!</v>
      </c>
      <c r="M746" s="15" t="str">
        <f t="shared" si="356"/>
        <v>2026EG 2026PPATENCIÓN DE PROCESOS JUDICIALES</v>
      </c>
      <c r="N746" s="15" t="s">
        <v>66</v>
      </c>
      <c r="Q746" s="16" t="s">
        <v>16</v>
      </c>
      <c r="R746" s="16" t="s">
        <v>60</v>
      </c>
      <c r="T746" s="14" t="str">
        <f t="shared" si="371"/>
        <v>2.3</v>
      </c>
      <c r="U746" s="17" t="s">
        <v>62</v>
      </c>
      <c r="V746" s="15" t="s">
        <v>573</v>
      </c>
      <c r="X746" s="14" t="s">
        <v>65</v>
      </c>
      <c r="Y746" s="18">
        <v>1</v>
      </c>
      <c r="Z746" s="19">
        <v>4000</v>
      </c>
      <c r="AA746" s="14">
        <v>30</v>
      </c>
      <c r="AB746" s="14">
        <v>30</v>
      </c>
      <c r="AC746" s="14">
        <v>30</v>
      </c>
      <c r="AD746" s="14">
        <v>30</v>
      </c>
      <c r="AE746" s="20"/>
      <c r="AF746" s="20"/>
      <c r="AG746" s="20"/>
      <c r="AH746" s="20"/>
      <c r="AI746" s="20"/>
      <c r="AJ746" s="20"/>
      <c r="AK746" s="20"/>
      <c r="AL746" s="20"/>
      <c r="AM746" s="19">
        <f t="shared" si="372"/>
        <v>16000</v>
      </c>
      <c r="AN746" s="26" t="s">
        <v>437</v>
      </c>
      <c r="AO746" s="50">
        <f t="shared" si="385"/>
        <v>4000</v>
      </c>
      <c r="AP746" s="50">
        <f t="shared" si="386"/>
        <v>4000</v>
      </c>
      <c r="AQ746" s="50">
        <f t="shared" si="387"/>
        <v>4000</v>
      </c>
      <c r="AR746" s="50">
        <f t="shared" si="388"/>
        <v>4000</v>
      </c>
      <c r="AS746" s="50">
        <f t="shared" si="389"/>
        <v>0</v>
      </c>
      <c r="AT746" s="50">
        <f t="shared" si="390"/>
        <v>0</v>
      </c>
      <c r="AU746" s="50">
        <f t="shared" si="391"/>
        <v>0</v>
      </c>
      <c r="AV746" s="50">
        <f t="shared" si="392"/>
        <v>0</v>
      </c>
      <c r="AW746" s="50">
        <f t="shared" si="393"/>
        <v>0</v>
      </c>
      <c r="AX746" s="50">
        <f t="shared" si="394"/>
        <v>0</v>
      </c>
      <c r="AY746" s="50">
        <f t="shared" si="395"/>
        <v>0</v>
      </c>
      <c r="AZ746" s="50">
        <f t="shared" si="396"/>
        <v>0</v>
      </c>
      <c r="BA746" s="50">
        <f t="shared" si="357"/>
        <v>16000</v>
      </c>
      <c r="BB746" s="50">
        <f t="shared" si="358"/>
        <v>0</v>
      </c>
    </row>
    <row r="747" spans="2:54" x14ac:dyDescent="0.25">
      <c r="B747" s="14">
        <v>2026</v>
      </c>
      <c r="C747" s="14">
        <v>479</v>
      </c>
      <c r="D747" s="15"/>
      <c r="F747" s="15" t="s">
        <v>58</v>
      </c>
      <c r="G747" s="14" t="e">
        <f>+VLOOKUP(M747,#REF!,5,FALSE)</f>
        <v>#REF!</v>
      </c>
      <c r="H747" s="14" t="e">
        <f>+VLOOKUP(M747,#REF!,7,FALSE)</f>
        <v>#REF!</v>
      </c>
      <c r="M747" s="15" t="str">
        <f t="shared" si="356"/>
        <v>2026EG 2026PPATENCIÓN DE PROCESOS JUDICIALES</v>
      </c>
      <c r="N747" s="15" t="s">
        <v>66</v>
      </c>
      <c r="Q747" s="16" t="s">
        <v>16</v>
      </c>
      <c r="R747" s="16" t="s">
        <v>60</v>
      </c>
      <c r="T747" s="14" t="str">
        <f t="shared" si="371"/>
        <v>2.3</v>
      </c>
      <c r="U747" s="17" t="s">
        <v>62</v>
      </c>
      <c r="V747" s="15" t="s">
        <v>603</v>
      </c>
      <c r="X747" s="14" t="s">
        <v>65</v>
      </c>
      <c r="Y747" s="18">
        <v>1</v>
      </c>
      <c r="Z747" s="19">
        <v>2700</v>
      </c>
      <c r="AA747" s="14">
        <v>30</v>
      </c>
      <c r="AB747" s="14">
        <v>30</v>
      </c>
      <c r="AC747" s="14">
        <v>30</v>
      </c>
      <c r="AD747" s="14">
        <v>30</v>
      </c>
      <c r="AE747" s="20"/>
      <c r="AF747" s="20"/>
      <c r="AG747" s="20"/>
      <c r="AH747" s="20"/>
      <c r="AI747" s="20"/>
      <c r="AJ747" s="20"/>
      <c r="AK747" s="20"/>
      <c r="AL747" s="20"/>
      <c r="AM747" s="19">
        <f t="shared" si="372"/>
        <v>10800</v>
      </c>
      <c r="AN747" s="26" t="s">
        <v>437</v>
      </c>
      <c r="AO747" s="50">
        <f t="shared" si="385"/>
        <v>2700</v>
      </c>
      <c r="AP747" s="50">
        <f t="shared" si="386"/>
        <v>2700</v>
      </c>
      <c r="AQ747" s="50">
        <f t="shared" si="387"/>
        <v>2700</v>
      </c>
      <c r="AR747" s="50">
        <f t="shared" si="388"/>
        <v>2700</v>
      </c>
      <c r="AS747" s="50">
        <f t="shared" si="389"/>
        <v>0</v>
      </c>
      <c r="AT747" s="50">
        <f t="shared" si="390"/>
        <v>0</v>
      </c>
      <c r="AU747" s="50">
        <f t="shared" si="391"/>
        <v>0</v>
      </c>
      <c r="AV747" s="50">
        <f t="shared" si="392"/>
        <v>0</v>
      </c>
      <c r="AW747" s="50">
        <f t="shared" si="393"/>
        <v>0</v>
      </c>
      <c r="AX747" s="50">
        <f t="shared" si="394"/>
        <v>0</v>
      </c>
      <c r="AY747" s="50">
        <f t="shared" si="395"/>
        <v>0</v>
      </c>
      <c r="AZ747" s="50">
        <f t="shared" si="396"/>
        <v>0</v>
      </c>
      <c r="BA747" s="50">
        <f t="shared" si="357"/>
        <v>10800</v>
      </c>
      <c r="BB747" s="50">
        <f t="shared" si="358"/>
        <v>0</v>
      </c>
    </row>
    <row r="748" spans="2:54" x14ac:dyDescent="0.25">
      <c r="B748" s="14">
        <v>2026</v>
      </c>
      <c r="C748" s="14">
        <v>479</v>
      </c>
      <c r="D748" s="15"/>
      <c r="F748" s="15" t="s">
        <v>58</v>
      </c>
      <c r="G748" s="14" t="e">
        <f>+VLOOKUP(M748,#REF!,5,FALSE)</f>
        <v>#REF!</v>
      </c>
      <c r="H748" s="14" t="e">
        <f>+VLOOKUP(M748,#REF!,7,FALSE)</f>
        <v>#REF!</v>
      </c>
      <c r="M748" s="15" t="str">
        <f t="shared" si="356"/>
        <v>2026EG 2026GSFPGESTIÓN DE LA FRANJA ELECTORAL</v>
      </c>
      <c r="N748" s="15" t="s">
        <v>181</v>
      </c>
      <c r="Q748" s="16" t="s">
        <v>14</v>
      </c>
      <c r="R748" s="16" t="s">
        <v>60</v>
      </c>
      <c r="T748" s="14" t="str">
        <f t="shared" si="371"/>
        <v>2.3</v>
      </c>
      <c r="U748" s="17" t="s">
        <v>62</v>
      </c>
      <c r="V748" s="15" t="s">
        <v>604</v>
      </c>
      <c r="X748" s="14" t="s">
        <v>65</v>
      </c>
      <c r="Y748" s="18">
        <v>1</v>
      </c>
      <c r="Z748" s="19">
        <v>4000</v>
      </c>
      <c r="AA748" s="14">
        <v>30</v>
      </c>
      <c r="AB748" s="14">
        <v>30</v>
      </c>
      <c r="AC748" s="14">
        <v>30</v>
      </c>
      <c r="AD748" s="14">
        <v>30</v>
      </c>
      <c r="AE748" s="20"/>
      <c r="AF748" s="20"/>
      <c r="AG748" s="20"/>
      <c r="AH748" s="20"/>
      <c r="AI748" s="20"/>
      <c r="AJ748" s="20"/>
      <c r="AK748" s="20"/>
      <c r="AL748" s="20"/>
      <c r="AM748" s="19">
        <f t="shared" si="372"/>
        <v>16000</v>
      </c>
      <c r="AN748" s="26" t="s">
        <v>437</v>
      </c>
      <c r="AO748" s="50">
        <f t="shared" si="385"/>
        <v>4000</v>
      </c>
      <c r="AP748" s="50">
        <f t="shared" si="386"/>
        <v>4000</v>
      </c>
      <c r="AQ748" s="50">
        <f t="shared" si="387"/>
        <v>4000</v>
      </c>
      <c r="AR748" s="50">
        <f t="shared" si="388"/>
        <v>4000</v>
      </c>
      <c r="AS748" s="50">
        <f t="shared" si="389"/>
        <v>0</v>
      </c>
      <c r="AT748" s="50">
        <f t="shared" si="390"/>
        <v>0</v>
      </c>
      <c r="AU748" s="50">
        <f t="shared" si="391"/>
        <v>0</v>
      </c>
      <c r="AV748" s="50">
        <f t="shared" si="392"/>
        <v>0</v>
      </c>
      <c r="AW748" s="50">
        <f t="shared" si="393"/>
        <v>0</v>
      </c>
      <c r="AX748" s="50">
        <f t="shared" si="394"/>
        <v>0</v>
      </c>
      <c r="AY748" s="50">
        <f t="shared" si="395"/>
        <v>0</v>
      </c>
      <c r="AZ748" s="50">
        <f t="shared" si="396"/>
        <v>0</v>
      </c>
      <c r="BA748" s="50">
        <f t="shared" si="357"/>
        <v>16000</v>
      </c>
      <c r="BB748" s="50">
        <f t="shared" si="358"/>
        <v>0</v>
      </c>
    </row>
    <row r="749" spans="2:54" x14ac:dyDescent="0.25">
      <c r="B749" s="14">
        <v>2026</v>
      </c>
      <c r="C749" s="14">
        <v>479</v>
      </c>
      <c r="D749" s="15"/>
      <c r="F749" s="15" t="s">
        <v>58</v>
      </c>
      <c r="G749" s="14" t="e">
        <f>+VLOOKUP(M749,#REF!,5,FALSE)</f>
        <v>#REF!</v>
      </c>
      <c r="H749" s="14" t="e">
        <f>+VLOOKUP(M749,#REF!,7,FALSE)</f>
        <v>#REF!</v>
      </c>
      <c r="M749" s="15" t="str">
        <f t="shared" si="356"/>
        <v>2026EG 2026GSFPGESTIÓN DE LA FRANJA ELECTORAL</v>
      </c>
      <c r="N749" s="15" t="s">
        <v>181</v>
      </c>
      <c r="Q749" s="16" t="s">
        <v>14</v>
      </c>
      <c r="R749" s="16" t="s">
        <v>60</v>
      </c>
      <c r="T749" s="14" t="str">
        <f t="shared" si="371"/>
        <v>2.3</v>
      </c>
      <c r="U749" s="17" t="s">
        <v>62</v>
      </c>
      <c r="V749" s="15" t="s">
        <v>605</v>
      </c>
      <c r="X749" s="14" t="s">
        <v>65</v>
      </c>
      <c r="Y749" s="18">
        <v>1</v>
      </c>
      <c r="Z749" s="19">
        <v>3500</v>
      </c>
      <c r="AA749" s="14">
        <v>30</v>
      </c>
      <c r="AB749" s="14">
        <v>30</v>
      </c>
      <c r="AC749" s="14">
        <v>30</v>
      </c>
      <c r="AD749" s="14">
        <v>30</v>
      </c>
      <c r="AE749" s="20"/>
      <c r="AF749" s="20"/>
      <c r="AG749" s="20"/>
      <c r="AH749" s="20"/>
      <c r="AI749" s="20"/>
      <c r="AJ749" s="20"/>
      <c r="AK749" s="20"/>
      <c r="AL749" s="20"/>
      <c r="AM749" s="19">
        <f t="shared" si="372"/>
        <v>14000</v>
      </c>
      <c r="AN749" s="26" t="s">
        <v>437</v>
      </c>
      <c r="AO749" s="50">
        <f t="shared" si="385"/>
        <v>3500</v>
      </c>
      <c r="AP749" s="50">
        <f t="shared" si="386"/>
        <v>3500</v>
      </c>
      <c r="AQ749" s="50">
        <f t="shared" si="387"/>
        <v>3500</v>
      </c>
      <c r="AR749" s="50">
        <f t="shared" si="388"/>
        <v>3500</v>
      </c>
      <c r="AS749" s="50">
        <f t="shared" si="389"/>
        <v>0</v>
      </c>
      <c r="AT749" s="50">
        <f t="shared" si="390"/>
        <v>0</v>
      </c>
      <c r="AU749" s="50">
        <f t="shared" si="391"/>
        <v>0</v>
      </c>
      <c r="AV749" s="50">
        <f t="shared" si="392"/>
        <v>0</v>
      </c>
      <c r="AW749" s="50">
        <f t="shared" si="393"/>
        <v>0</v>
      </c>
      <c r="AX749" s="50">
        <f t="shared" si="394"/>
        <v>0</v>
      </c>
      <c r="AY749" s="50">
        <f t="shared" si="395"/>
        <v>0</v>
      </c>
      <c r="AZ749" s="50">
        <f t="shared" si="396"/>
        <v>0</v>
      </c>
      <c r="BA749" s="50">
        <f t="shared" si="357"/>
        <v>14000</v>
      </c>
      <c r="BB749" s="50">
        <f t="shared" si="358"/>
        <v>0</v>
      </c>
    </row>
    <row r="750" spans="2:54" x14ac:dyDescent="0.25">
      <c r="B750" s="14">
        <v>2026</v>
      </c>
      <c r="C750" s="14">
        <v>479</v>
      </c>
      <c r="D750" s="15"/>
      <c r="F750" s="15" t="s">
        <v>58</v>
      </c>
      <c r="G750" s="14" t="e">
        <f>+VLOOKUP(M750,#REF!,5,FALSE)</f>
        <v>#REF!</v>
      </c>
      <c r="H750" s="14" t="e">
        <f>+VLOOKUP(M750,#REF!,7,FALSE)</f>
        <v>#REF!</v>
      </c>
      <c r="M750" s="15" t="str">
        <f t="shared" si="356"/>
        <v>2026EG 2026GSFPGESTIÓN DE LA FRANJA ELECTORAL</v>
      </c>
      <c r="N750" s="15" t="s">
        <v>181</v>
      </c>
      <c r="Q750" s="16" t="s">
        <v>14</v>
      </c>
      <c r="R750" s="16" t="s">
        <v>60</v>
      </c>
      <c r="T750" s="14" t="str">
        <f t="shared" si="371"/>
        <v>2.3</v>
      </c>
      <c r="U750" s="17" t="s">
        <v>62</v>
      </c>
      <c r="V750" s="15" t="s">
        <v>606</v>
      </c>
      <c r="X750" s="14" t="s">
        <v>65</v>
      </c>
      <c r="Y750" s="18">
        <v>1</v>
      </c>
      <c r="Z750" s="19">
        <v>2000</v>
      </c>
      <c r="AA750" s="14">
        <v>30</v>
      </c>
      <c r="AB750" s="14">
        <v>30</v>
      </c>
      <c r="AC750" s="14">
        <v>30</v>
      </c>
      <c r="AD750" s="14">
        <v>30</v>
      </c>
      <c r="AE750" s="20"/>
      <c r="AF750" s="20"/>
      <c r="AG750" s="20"/>
      <c r="AH750" s="20"/>
      <c r="AI750" s="20"/>
      <c r="AJ750" s="20"/>
      <c r="AK750" s="20"/>
      <c r="AL750" s="20"/>
      <c r="AM750" s="19">
        <f t="shared" si="372"/>
        <v>8000</v>
      </c>
      <c r="AN750" s="26" t="s">
        <v>437</v>
      </c>
      <c r="AO750" s="50">
        <f t="shared" si="385"/>
        <v>2000</v>
      </c>
      <c r="AP750" s="50">
        <f t="shared" si="386"/>
        <v>2000</v>
      </c>
      <c r="AQ750" s="50">
        <f t="shared" si="387"/>
        <v>2000</v>
      </c>
      <c r="AR750" s="50">
        <f t="shared" si="388"/>
        <v>2000</v>
      </c>
      <c r="AS750" s="50">
        <f t="shared" si="389"/>
        <v>0</v>
      </c>
      <c r="AT750" s="50">
        <f t="shared" si="390"/>
        <v>0</v>
      </c>
      <c r="AU750" s="50">
        <f t="shared" si="391"/>
        <v>0</v>
      </c>
      <c r="AV750" s="50">
        <f t="shared" si="392"/>
        <v>0</v>
      </c>
      <c r="AW750" s="50">
        <f t="shared" si="393"/>
        <v>0</v>
      </c>
      <c r="AX750" s="50">
        <f t="shared" si="394"/>
        <v>0</v>
      </c>
      <c r="AY750" s="50">
        <f t="shared" si="395"/>
        <v>0</v>
      </c>
      <c r="AZ750" s="50">
        <f t="shared" si="396"/>
        <v>0</v>
      </c>
      <c r="BA750" s="50">
        <f t="shared" si="357"/>
        <v>8000</v>
      </c>
      <c r="BB750" s="50">
        <f t="shared" si="358"/>
        <v>0</v>
      </c>
    </row>
    <row r="751" spans="2:54" x14ac:dyDescent="0.25">
      <c r="B751" s="14">
        <v>2026</v>
      </c>
      <c r="C751" s="14">
        <v>479</v>
      </c>
      <c r="D751" s="15"/>
      <c r="F751" s="15" t="s">
        <v>58</v>
      </c>
      <c r="G751" s="14" t="e">
        <f>+VLOOKUP(M751,#REF!,5,FALSE)</f>
        <v>#REF!</v>
      </c>
      <c r="H751" s="14" t="e">
        <f>+VLOOKUP(M751,#REF!,7,FALSE)</f>
        <v>#REF!</v>
      </c>
      <c r="M751" s="15" t="str">
        <f t="shared" si="356"/>
        <v>2026EG 2026GSFPGESTION DE LA ASISTENCIA TECNICA ELECTORAL</v>
      </c>
      <c r="N751" s="15" t="s">
        <v>607</v>
      </c>
      <c r="Q751" s="16" t="s">
        <v>14</v>
      </c>
      <c r="R751" s="16" t="s">
        <v>60</v>
      </c>
      <c r="T751" s="14" t="str">
        <f t="shared" si="371"/>
        <v>2.3</v>
      </c>
      <c r="U751" s="17" t="s">
        <v>62</v>
      </c>
      <c r="V751" s="15" t="s">
        <v>608</v>
      </c>
      <c r="X751" s="14" t="s">
        <v>65</v>
      </c>
      <c r="Y751" s="18">
        <v>2</v>
      </c>
      <c r="Z751" s="19">
        <v>7200</v>
      </c>
      <c r="AA751" s="14">
        <v>30</v>
      </c>
      <c r="AB751" s="14">
        <v>30</v>
      </c>
      <c r="AC751" s="14">
        <v>30</v>
      </c>
      <c r="AD751" s="14">
        <v>0</v>
      </c>
      <c r="AE751" s="20"/>
      <c r="AF751" s="20"/>
      <c r="AG751" s="20"/>
      <c r="AH751" s="20"/>
      <c r="AI751" s="20"/>
      <c r="AJ751" s="20"/>
      <c r="AK751" s="20"/>
      <c r="AL751" s="20"/>
      <c r="AM751" s="19">
        <f t="shared" si="372"/>
        <v>43200</v>
      </c>
      <c r="AN751" s="26" t="s">
        <v>437</v>
      </c>
      <c r="AO751" s="50">
        <f t="shared" si="385"/>
        <v>14400</v>
      </c>
      <c r="AP751" s="50">
        <f t="shared" si="386"/>
        <v>14400</v>
      </c>
      <c r="AQ751" s="50">
        <f t="shared" si="387"/>
        <v>14400</v>
      </c>
      <c r="AR751" s="50">
        <f t="shared" si="388"/>
        <v>0</v>
      </c>
      <c r="AS751" s="50">
        <f t="shared" si="389"/>
        <v>0</v>
      </c>
      <c r="AT751" s="50">
        <f t="shared" si="390"/>
        <v>0</v>
      </c>
      <c r="AU751" s="50">
        <f t="shared" si="391"/>
        <v>0</v>
      </c>
      <c r="AV751" s="50">
        <f t="shared" si="392"/>
        <v>0</v>
      </c>
      <c r="AW751" s="50">
        <f t="shared" si="393"/>
        <v>0</v>
      </c>
      <c r="AX751" s="50">
        <f t="shared" si="394"/>
        <v>0</v>
      </c>
      <c r="AY751" s="50">
        <f t="shared" si="395"/>
        <v>0</v>
      </c>
      <c r="AZ751" s="50">
        <f t="shared" si="396"/>
        <v>0</v>
      </c>
      <c r="BA751" s="50">
        <f t="shared" si="357"/>
        <v>43200</v>
      </c>
      <c r="BB751" s="50">
        <f t="shared" si="358"/>
        <v>0</v>
      </c>
    </row>
    <row r="752" spans="2:54" x14ac:dyDescent="0.25">
      <c r="B752" s="14">
        <v>2026</v>
      </c>
      <c r="C752" s="14">
        <v>479</v>
      </c>
      <c r="D752" s="15"/>
      <c r="F752" s="15" t="s">
        <v>58</v>
      </c>
      <c r="G752" s="14" t="e">
        <f>+VLOOKUP(M752,#REF!,5,FALSE)</f>
        <v>#REF!</v>
      </c>
      <c r="H752" s="14" t="e">
        <f>+VLOOKUP(M752,#REF!,7,FALSE)</f>
        <v>#REF!</v>
      </c>
      <c r="M752" s="15" t="str">
        <f t="shared" si="356"/>
        <v>2026EG 2026GSFPGESTION DE LA ASISTENCIA TECNICA ELECTORAL</v>
      </c>
      <c r="N752" s="15" t="s">
        <v>607</v>
      </c>
      <c r="Q752" s="16" t="s">
        <v>14</v>
      </c>
      <c r="R752" s="16" t="s">
        <v>60</v>
      </c>
      <c r="T752" s="14" t="str">
        <f t="shared" si="371"/>
        <v>2.3</v>
      </c>
      <c r="U752" s="17" t="s">
        <v>62</v>
      </c>
      <c r="V752" s="15" t="s">
        <v>609</v>
      </c>
      <c r="X752" s="14" t="s">
        <v>65</v>
      </c>
      <c r="Y752" s="18">
        <v>1</v>
      </c>
      <c r="Z752" s="19">
        <v>7600</v>
      </c>
      <c r="AA752" s="14">
        <v>30</v>
      </c>
      <c r="AB752" s="14">
        <v>30</v>
      </c>
      <c r="AC752" s="14">
        <v>30</v>
      </c>
      <c r="AD752" s="14">
        <v>0</v>
      </c>
      <c r="AE752" s="20"/>
      <c r="AF752" s="20"/>
      <c r="AG752" s="20"/>
      <c r="AH752" s="20"/>
      <c r="AI752" s="20"/>
      <c r="AJ752" s="20"/>
      <c r="AK752" s="20"/>
      <c r="AL752" s="20"/>
      <c r="AM752" s="19">
        <f t="shared" si="372"/>
        <v>22800</v>
      </c>
      <c r="AN752" s="26" t="s">
        <v>437</v>
      </c>
      <c r="AO752" s="50">
        <f t="shared" si="385"/>
        <v>7600</v>
      </c>
      <c r="AP752" s="50">
        <f t="shared" si="386"/>
        <v>7600</v>
      </c>
      <c r="AQ752" s="50">
        <f t="shared" si="387"/>
        <v>7600</v>
      </c>
      <c r="AR752" s="50">
        <f t="shared" si="388"/>
        <v>0</v>
      </c>
      <c r="AS752" s="50">
        <f t="shared" si="389"/>
        <v>0</v>
      </c>
      <c r="AT752" s="50">
        <f t="shared" si="390"/>
        <v>0</v>
      </c>
      <c r="AU752" s="50">
        <f t="shared" si="391"/>
        <v>0</v>
      </c>
      <c r="AV752" s="50">
        <f t="shared" si="392"/>
        <v>0</v>
      </c>
      <c r="AW752" s="50">
        <f t="shared" si="393"/>
        <v>0</v>
      </c>
      <c r="AX752" s="50">
        <f t="shared" si="394"/>
        <v>0</v>
      </c>
      <c r="AY752" s="50">
        <f t="shared" si="395"/>
        <v>0</v>
      </c>
      <c r="AZ752" s="50">
        <f t="shared" si="396"/>
        <v>0</v>
      </c>
      <c r="BA752" s="50">
        <f t="shared" si="357"/>
        <v>22800</v>
      </c>
      <c r="BB752" s="50">
        <f t="shared" si="358"/>
        <v>0</v>
      </c>
    </row>
    <row r="753" spans="2:54" x14ac:dyDescent="0.25">
      <c r="B753" s="14">
        <v>2026</v>
      </c>
      <c r="C753" s="14">
        <v>479</v>
      </c>
      <c r="D753" s="15"/>
      <c r="F753" s="15" t="s">
        <v>58</v>
      </c>
      <c r="G753" s="14" t="e">
        <f>+VLOOKUP(M753,#REF!,5,FALSE)</f>
        <v>#REF!</v>
      </c>
      <c r="H753" s="14" t="e">
        <f>+VLOOKUP(M753,#REF!,7,FALSE)</f>
        <v>#REF!</v>
      </c>
      <c r="M753" s="15" t="str">
        <f t="shared" si="356"/>
        <v>2026EG 2026GSFPGESTIÓN DE LA FRANJA ELECTORAL</v>
      </c>
      <c r="N753" s="15" t="s">
        <v>181</v>
      </c>
      <c r="Q753" s="16" t="s">
        <v>14</v>
      </c>
      <c r="R753" s="16" t="s">
        <v>60</v>
      </c>
      <c r="T753" s="14" t="str">
        <f t="shared" si="371"/>
        <v>2.3</v>
      </c>
      <c r="U753" s="17" t="s">
        <v>62</v>
      </c>
      <c r="V753" s="15" t="s">
        <v>610</v>
      </c>
      <c r="X753" s="14" t="s">
        <v>65</v>
      </c>
      <c r="Y753" s="18">
        <v>5</v>
      </c>
      <c r="Z753" s="19">
        <v>6000</v>
      </c>
      <c r="AA753" s="14">
        <v>30</v>
      </c>
      <c r="AB753" s="14">
        <v>30</v>
      </c>
      <c r="AC753" s="14">
        <v>30</v>
      </c>
      <c r="AD753" s="14">
        <v>30</v>
      </c>
      <c r="AE753" s="20"/>
      <c r="AF753" s="20"/>
      <c r="AG753" s="20"/>
      <c r="AH753" s="20"/>
      <c r="AI753" s="20"/>
      <c r="AJ753" s="20"/>
      <c r="AK753" s="20"/>
      <c r="AL753" s="20"/>
      <c r="AM753" s="19">
        <f t="shared" si="372"/>
        <v>120000</v>
      </c>
      <c r="AN753" s="26" t="s">
        <v>437</v>
      </c>
      <c r="AO753" s="50">
        <f t="shared" si="385"/>
        <v>30000</v>
      </c>
      <c r="AP753" s="50">
        <f t="shared" si="386"/>
        <v>30000</v>
      </c>
      <c r="AQ753" s="50">
        <f t="shared" si="387"/>
        <v>30000</v>
      </c>
      <c r="AR753" s="50">
        <f t="shared" si="388"/>
        <v>30000</v>
      </c>
      <c r="AS753" s="50">
        <f t="shared" si="389"/>
        <v>0</v>
      </c>
      <c r="AT753" s="50">
        <f t="shared" si="390"/>
        <v>0</v>
      </c>
      <c r="AU753" s="50">
        <f t="shared" si="391"/>
        <v>0</v>
      </c>
      <c r="AV753" s="50">
        <f t="shared" si="392"/>
        <v>0</v>
      </c>
      <c r="AW753" s="50">
        <f t="shared" si="393"/>
        <v>0</v>
      </c>
      <c r="AX753" s="50">
        <f t="shared" si="394"/>
        <v>0</v>
      </c>
      <c r="AY753" s="50">
        <f t="shared" si="395"/>
        <v>0</v>
      </c>
      <c r="AZ753" s="50">
        <f t="shared" si="396"/>
        <v>0</v>
      </c>
      <c r="BA753" s="50">
        <f t="shared" si="357"/>
        <v>120000</v>
      </c>
      <c r="BB753" s="50">
        <f t="shared" si="358"/>
        <v>0</v>
      </c>
    </row>
    <row r="754" spans="2:54" x14ac:dyDescent="0.25">
      <c r="B754" s="14">
        <v>2026</v>
      </c>
      <c r="C754" s="14">
        <v>479</v>
      </c>
      <c r="D754" s="15"/>
      <c r="F754" s="15" t="s">
        <v>58</v>
      </c>
      <c r="G754" s="14" t="e">
        <f>+VLOOKUP(M754,#REF!,5,FALSE)</f>
        <v>#REF!</v>
      </c>
      <c r="H754" s="14" t="e">
        <f>+VLOOKUP(M754,#REF!,7,FALSE)</f>
        <v>#REF!</v>
      </c>
      <c r="M754" s="15" t="str">
        <f t="shared" si="356"/>
        <v>2026EG 2026GSFPGESTIÓN DE LA FRANJA ELECTORAL</v>
      </c>
      <c r="N754" s="15" t="s">
        <v>181</v>
      </c>
      <c r="Q754" s="16" t="s">
        <v>14</v>
      </c>
      <c r="R754" s="16" t="s">
        <v>60</v>
      </c>
      <c r="T754" s="14" t="str">
        <f t="shared" si="371"/>
        <v>2.3</v>
      </c>
      <c r="U754" s="17" t="s">
        <v>62</v>
      </c>
      <c r="V754" s="15" t="s">
        <v>602</v>
      </c>
      <c r="X754" s="14" t="s">
        <v>65</v>
      </c>
      <c r="Y754" s="18">
        <v>22</v>
      </c>
      <c r="Z754" s="19">
        <v>5000</v>
      </c>
      <c r="AA754" s="14">
        <v>27</v>
      </c>
      <c r="AB754" s="14">
        <v>30</v>
      </c>
      <c r="AC754" s="14">
        <v>30</v>
      </c>
      <c r="AD754" s="14">
        <v>30</v>
      </c>
      <c r="AE754" s="20"/>
      <c r="AF754" s="20"/>
      <c r="AG754" s="20"/>
      <c r="AH754" s="20"/>
      <c r="AI754" s="20"/>
      <c r="AJ754" s="20"/>
      <c r="AK754" s="20"/>
      <c r="AL754" s="20"/>
      <c r="AM754" s="19">
        <f t="shared" si="372"/>
        <v>429000</v>
      </c>
      <c r="AN754" s="26" t="s">
        <v>437</v>
      </c>
      <c r="AO754" s="50">
        <f t="shared" si="385"/>
        <v>99000</v>
      </c>
      <c r="AP754" s="50">
        <f t="shared" si="386"/>
        <v>110000</v>
      </c>
      <c r="AQ754" s="50">
        <f t="shared" si="387"/>
        <v>110000</v>
      </c>
      <c r="AR754" s="50">
        <f t="shared" si="388"/>
        <v>110000</v>
      </c>
      <c r="AS754" s="50">
        <f t="shared" si="389"/>
        <v>0</v>
      </c>
      <c r="AT754" s="50">
        <f t="shared" si="390"/>
        <v>0</v>
      </c>
      <c r="AU754" s="50">
        <f t="shared" si="391"/>
        <v>0</v>
      </c>
      <c r="AV754" s="50">
        <f t="shared" si="392"/>
        <v>0</v>
      </c>
      <c r="AW754" s="50">
        <f t="shared" si="393"/>
        <v>0</v>
      </c>
      <c r="AX754" s="50">
        <f t="shared" si="394"/>
        <v>0</v>
      </c>
      <c r="AY754" s="50">
        <f t="shared" si="395"/>
        <v>0</v>
      </c>
      <c r="AZ754" s="50">
        <f t="shared" si="396"/>
        <v>0</v>
      </c>
      <c r="BA754" s="50">
        <f t="shared" si="357"/>
        <v>429000</v>
      </c>
      <c r="BB754" s="50">
        <f t="shared" si="358"/>
        <v>0</v>
      </c>
    </row>
    <row r="755" spans="2:54" x14ac:dyDescent="0.25">
      <c r="B755" s="14">
        <v>2026</v>
      </c>
      <c r="C755" s="14">
        <v>479</v>
      </c>
      <c r="D755" s="15"/>
      <c r="F755" s="15" t="s">
        <v>58</v>
      </c>
      <c r="G755" s="14" t="e">
        <f>+VLOOKUP(M755,#REF!,5,FALSE)</f>
        <v>#REF!</v>
      </c>
      <c r="H755" s="14" t="e">
        <f>+VLOOKUP(M755,#REF!,7,FALSE)</f>
        <v>#REF!</v>
      </c>
      <c r="M755" s="15" t="str">
        <f t="shared" si="356"/>
        <v>2026EG 2026GSFPGESTIÓN DE LA FRANJA ELECTORAL</v>
      </c>
      <c r="N755" s="15" t="s">
        <v>181</v>
      </c>
      <c r="Q755" s="16" t="s">
        <v>14</v>
      </c>
      <c r="R755" s="16" t="s">
        <v>60</v>
      </c>
      <c r="T755" s="14" t="str">
        <f t="shared" si="371"/>
        <v>2.3</v>
      </c>
      <c r="U755" s="17" t="s">
        <v>62</v>
      </c>
      <c r="V755" s="15" t="s">
        <v>566</v>
      </c>
      <c r="X755" s="14" t="s">
        <v>65</v>
      </c>
      <c r="Y755" s="18">
        <v>1</v>
      </c>
      <c r="Z755" s="19">
        <v>4500</v>
      </c>
      <c r="AA755" s="14">
        <v>30</v>
      </c>
      <c r="AB755" s="14">
        <v>30</v>
      </c>
      <c r="AC755" s="14">
        <v>30</v>
      </c>
      <c r="AD755" s="14">
        <v>30</v>
      </c>
      <c r="AE755" s="20"/>
      <c r="AF755" s="20"/>
      <c r="AG755" s="20"/>
      <c r="AH755" s="20"/>
      <c r="AI755" s="20"/>
      <c r="AJ755" s="20"/>
      <c r="AK755" s="20"/>
      <c r="AL755" s="20"/>
      <c r="AM755" s="19">
        <f t="shared" si="372"/>
        <v>18000</v>
      </c>
      <c r="AN755" s="26" t="s">
        <v>437</v>
      </c>
      <c r="AO755" s="50">
        <f t="shared" si="385"/>
        <v>4500</v>
      </c>
      <c r="AP755" s="50">
        <f t="shared" si="386"/>
        <v>4500</v>
      </c>
      <c r="AQ755" s="50">
        <f t="shared" si="387"/>
        <v>4500</v>
      </c>
      <c r="AR755" s="50">
        <f t="shared" si="388"/>
        <v>4500</v>
      </c>
      <c r="AS755" s="50">
        <f t="shared" si="389"/>
        <v>0</v>
      </c>
      <c r="AT755" s="50">
        <f t="shared" si="390"/>
        <v>0</v>
      </c>
      <c r="AU755" s="50">
        <f t="shared" si="391"/>
        <v>0</v>
      </c>
      <c r="AV755" s="50">
        <f t="shared" si="392"/>
        <v>0</v>
      </c>
      <c r="AW755" s="50">
        <f t="shared" si="393"/>
        <v>0</v>
      </c>
      <c r="AX755" s="50">
        <f t="shared" si="394"/>
        <v>0</v>
      </c>
      <c r="AY755" s="50">
        <f t="shared" si="395"/>
        <v>0</v>
      </c>
      <c r="AZ755" s="50">
        <f t="shared" si="396"/>
        <v>0</v>
      </c>
      <c r="BA755" s="50">
        <f t="shared" si="357"/>
        <v>18000</v>
      </c>
      <c r="BB755" s="50">
        <f t="shared" si="358"/>
        <v>0</v>
      </c>
    </row>
    <row r="756" spans="2:54" x14ac:dyDescent="0.25">
      <c r="B756" s="14">
        <v>2026</v>
      </c>
      <c r="C756" s="14">
        <v>479</v>
      </c>
      <c r="D756" s="15"/>
      <c r="F756" s="15" t="s">
        <v>58</v>
      </c>
      <c r="G756" s="14" t="e">
        <f>+VLOOKUP(M756,#REF!,5,FALSE)</f>
        <v>#REF!</v>
      </c>
      <c r="H756" s="14" t="e">
        <f>+VLOOKUP(M756,#REF!,7,FALSE)</f>
        <v>#REF!</v>
      </c>
      <c r="M756" s="15" t="str">
        <f t="shared" si="356"/>
        <v>2026EG 2026GSFPGESTIÓN DE LA FRANJA ELECTORAL</v>
      </c>
      <c r="N756" s="15" t="s">
        <v>181</v>
      </c>
      <c r="Q756" s="16" t="s">
        <v>14</v>
      </c>
      <c r="R756" s="16" t="s">
        <v>60</v>
      </c>
      <c r="T756" s="14" t="str">
        <f t="shared" si="371"/>
        <v>2.3</v>
      </c>
      <c r="U756" s="17" t="s">
        <v>62</v>
      </c>
      <c r="V756" s="15" t="s">
        <v>611</v>
      </c>
      <c r="X756" s="14" t="s">
        <v>65</v>
      </c>
      <c r="Y756" s="18">
        <v>1</v>
      </c>
      <c r="Z756" s="19">
        <v>5000</v>
      </c>
      <c r="AA756" s="14">
        <v>30</v>
      </c>
      <c r="AB756" s="14">
        <v>30</v>
      </c>
      <c r="AC756" s="14">
        <v>30</v>
      </c>
      <c r="AD756" s="14">
        <v>30</v>
      </c>
      <c r="AE756" s="20"/>
      <c r="AF756" s="20"/>
      <c r="AG756" s="20"/>
      <c r="AH756" s="20"/>
      <c r="AI756" s="20"/>
      <c r="AJ756" s="20"/>
      <c r="AK756" s="20"/>
      <c r="AL756" s="20"/>
      <c r="AM756" s="19">
        <f t="shared" si="372"/>
        <v>20000</v>
      </c>
      <c r="AN756" s="26" t="s">
        <v>437</v>
      </c>
      <c r="AO756" s="50">
        <f t="shared" si="385"/>
        <v>5000</v>
      </c>
      <c r="AP756" s="50">
        <f t="shared" si="386"/>
        <v>5000</v>
      </c>
      <c r="AQ756" s="50">
        <f t="shared" si="387"/>
        <v>5000</v>
      </c>
      <c r="AR756" s="50">
        <f t="shared" si="388"/>
        <v>5000</v>
      </c>
      <c r="AS756" s="50">
        <f t="shared" si="389"/>
        <v>0</v>
      </c>
      <c r="AT756" s="50">
        <f t="shared" si="390"/>
        <v>0</v>
      </c>
      <c r="AU756" s="50">
        <f t="shared" si="391"/>
        <v>0</v>
      </c>
      <c r="AV756" s="50">
        <f t="shared" si="392"/>
        <v>0</v>
      </c>
      <c r="AW756" s="50">
        <f t="shared" si="393"/>
        <v>0</v>
      </c>
      <c r="AX756" s="50">
        <f t="shared" si="394"/>
        <v>0</v>
      </c>
      <c r="AY756" s="50">
        <f t="shared" si="395"/>
        <v>0</v>
      </c>
      <c r="AZ756" s="50">
        <f t="shared" si="396"/>
        <v>0</v>
      </c>
      <c r="BA756" s="50">
        <f t="shared" si="357"/>
        <v>20000</v>
      </c>
      <c r="BB756" s="50">
        <f t="shared" si="358"/>
        <v>0</v>
      </c>
    </row>
    <row r="757" spans="2:54" x14ac:dyDescent="0.25">
      <c r="B757" s="14">
        <v>2026</v>
      </c>
      <c r="C757" s="14">
        <v>479</v>
      </c>
      <c r="D757" s="15"/>
      <c r="F757" s="15" t="s">
        <v>58</v>
      </c>
      <c r="G757" s="14" t="e">
        <f>+VLOOKUP(M757,#REF!,5,FALSE)</f>
        <v>#REF!</v>
      </c>
      <c r="H757" s="14" t="e">
        <f>+VLOOKUP(M757,#REF!,7,FALSE)</f>
        <v>#REF!</v>
      </c>
      <c r="M757" s="15" t="str">
        <f t="shared" si="356"/>
        <v>2026EG 2026GSFPGESTIÓN DE LA FRANJA ELECTORAL</v>
      </c>
      <c r="N757" s="15" t="s">
        <v>181</v>
      </c>
      <c r="Q757" s="16" t="s">
        <v>14</v>
      </c>
      <c r="R757" s="16" t="s">
        <v>60</v>
      </c>
      <c r="T757" s="14" t="str">
        <f t="shared" si="371"/>
        <v>2.3</v>
      </c>
      <c r="U757" s="17" t="s">
        <v>62</v>
      </c>
      <c r="V757" s="15" t="s">
        <v>612</v>
      </c>
      <c r="X757" s="14" t="s">
        <v>65</v>
      </c>
      <c r="Y757" s="18">
        <v>1</v>
      </c>
      <c r="Z757" s="19">
        <v>4000</v>
      </c>
      <c r="AA757" s="14">
        <v>30</v>
      </c>
      <c r="AB757" s="14">
        <v>30</v>
      </c>
      <c r="AC757" s="14">
        <v>30</v>
      </c>
      <c r="AD757" s="14">
        <v>30</v>
      </c>
      <c r="AE757" s="20"/>
      <c r="AF757" s="20"/>
      <c r="AG757" s="20"/>
      <c r="AH757" s="20"/>
      <c r="AI757" s="20"/>
      <c r="AJ757" s="20"/>
      <c r="AK757" s="20"/>
      <c r="AL757" s="20"/>
      <c r="AM757" s="19">
        <f t="shared" si="372"/>
        <v>16000</v>
      </c>
      <c r="AN757" s="26" t="s">
        <v>437</v>
      </c>
      <c r="AO757" s="50">
        <f t="shared" si="385"/>
        <v>4000</v>
      </c>
      <c r="AP757" s="50">
        <f t="shared" si="386"/>
        <v>4000</v>
      </c>
      <c r="AQ757" s="50">
        <f t="shared" si="387"/>
        <v>4000</v>
      </c>
      <c r="AR757" s="50">
        <f t="shared" si="388"/>
        <v>4000</v>
      </c>
      <c r="AS757" s="50">
        <f t="shared" si="389"/>
        <v>0</v>
      </c>
      <c r="AT757" s="50">
        <f t="shared" si="390"/>
        <v>0</v>
      </c>
      <c r="AU757" s="50">
        <f t="shared" si="391"/>
        <v>0</v>
      </c>
      <c r="AV757" s="50">
        <f t="shared" si="392"/>
        <v>0</v>
      </c>
      <c r="AW757" s="50">
        <f t="shared" si="393"/>
        <v>0</v>
      </c>
      <c r="AX757" s="50">
        <f t="shared" si="394"/>
        <v>0</v>
      </c>
      <c r="AY757" s="50">
        <f t="shared" si="395"/>
        <v>0</v>
      </c>
      <c r="AZ757" s="50">
        <f t="shared" si="396"/>
        <v>0</v>
      </c>
      <c r="BA757" s="50">
        <f t="shared" si="357"/>
        <v>16000</v>
      </c>
      <c r="BB757" s="50">
        <f t="shared" si="358"/>
        <v>0</v>
      </c>
    </row>
    <row r="758" spans="2:54" x14ac:dyDescent="0.25">
      <c r="B758" s="14">
        <v>2026</v>
      </c>
      <c r="C758" s="14">
        <v>479</v>
      </c>
      <c r="D758" s="15"/>
      <c r="F758" s="15" t="s">
        <v>58</v>
      </c>
      <c r="G758" s="14" t="e">
        <f>+VLOOKUP(M758,#REF!,5,FALSE)</f>
        <v>#REF!</v>
      </c>
      <c r="H758" s="14" t="e">
        <f>+VLOOKUP(M758,#REF!,7,FALSE)</f>
        <v>#REF!</v>
      </c>
      <c r="M758" s="15" t="str">
        <f t="shared" si="356"/>
        <v>2026EG 2026GSFPGESTIÓN DE LA FRANJA ELECTORAL</v>
      </c>
      <c r="N758" s="15" t="s">
        <v>181</v>
      </c>
      <c r="Q758" s="16" t="s">
        <v>14</v>
      </c>
      <c r="R758" s="16" t="s">
        <v>60</v>
      </c>
      <c r="T758" s="14" t="str">
        <f t="shared" si="371"/>
        <v>2.3</v>
      </c>
      <c r="U758" s="17" t="s">
        <v>62</v>
      </c>
      <c r="V758" s="15" t="s">
        <v>613</v>
      </c>
      <c r="X758" s="14" t="s">
        <v>65</v>
      </c>
      <c r="Y758" s="18">
        <v>10</v>
      </c>
      <c r="Z758" s="19">
        <v>3000</v>
      </c>
      <c r="AA758" s="14">
        <v>15</v>
      </c>
      <c r="AB758" s="14">
        <v>30</v>
      </c>
      <c r="AC758" s="14">
        <v>30</v>
      </c>
      <c r="AD758" s="14">
        <v>30</v>
      </c>
      <c r="AE758" s="20"/>
      <c r="AF758" s="20"/>
      <c r="AG758" s="20"/>
      <c r="AH758" s="20"/>
      <c r="AI758" s="20"/>
      <c r="AJ758" s="20"/>
      <c r="AK758" s="20"/>
      <c r="AL758" s="20"/>
      <c r="AM758" s="19">
        <f t="shared" si="372"/>
        <v>105000</v>
      </c>
      <c r="AN758" s="26" t="s">
        <v>437</v>
      </c>
      <c r="AO758" s="50">
        <f t="shared" si="385"/>
        <v>15000</v>
      </c>
      <c r="AP758" s="50">
        <f t="shared" si="386"/>
        <v>30000</v>
      </c>
      <c r="AQ758" s="50">
        <f t="shared" si="387"/>
        <v>30000</v>
      </c>
      <c r="AR758" s="50">
        <f t="shared" si="388"/>
        <v>30000</v>
      </c>
      <c r="AS758" s="50">
        <f t="shared" si="389"/>
        <v>0</v>
      </c>
      <c r="AT758" s="50">
        <f t="shared" si="390"/>
        <v>0</v>
      </c>
      <c r="AU758" s="50">
        <f t="shared" si="391"/>
        <v>0</v>
      </c>
      <c r="AV758" s="50">
        <f t="shared" si="392"/>
        <v>0</v>
      </c>
      <c r="AW758" s="50">
        <f t="shared" si="393"/>
        <v>0</v>
      </c>
      <c r="AX758" s="50">
        <f t="shared" si="394"/>
        <v>0</v>
      </c>
      <c r="AY758" s="50">
        <f t="shared" si="395"/>
        <v>0</v>
      </c>
      <c r="AZ758" s="50">
        <f t="shared" si="396"/>
        <v>0</v>
      </c>
      <c r="BA758" s="50">
        <f t="shared" si="357"/>
        <v>105000</v>
      </c>
      <c r="BB758" s="50">
        <f t="shared" si="358"/>
        <v>0</v>
      </c>
    </row>
    <row r="759" spans="2:54" x14ac:dyDescent="0.25">
      <c r="B759" s="14">
        <v>2026</v>
      </c>
      <c r="C759" s="14">
        <v>479</v>
      </c>
      <c r="D759" s="15"/>
      <c r="F759" s="15" t="s">
        <v>58</v>
      </c>
      <c r="G759" s="14" t="e">
        <f>+VLOOKUP(M759,#REF!,5,FALSE)</f>
        <v>#REF!</v>
      </c>
      <c r="H759" s="14" t="e">
        <f>+VLOOKUP(M759,#REF!,7,FALSE)</f>
        <v>#REF!</v>
      </c>
      <c r="M759" s="15" t="str">
        <f t="shared" si="356"/>
        <v>2026EG 2026GSFPGESTIÓN DE LA FRANJA ELECTORAL</v>
      </c>
      <c r="N759" s="15" t="s">
        <v>181</v>
      </c>
      <c r="Q759" s="16" t="s">
        <v>14</v>
      </c>
      <c r="R759" s="16" t="s">
        <v>60</v>
      </c>
      <c r="T759" s="14" t="str">
        <f t="shared" si="371"/>
        <v>2.3</v>
      </c>
      <c r="U759" s="17" t="s">
        <v>62</v>
      </c>
      <c r="V759" s="15" t="s">
        <v>614</v>
      </c>
      <c r="X759" s="14" t="s">
        <v>65</v>
      </c>
      <c r="Y759" s="18">
        <v>4</v>
      </c>
      <c r="Z759" s="19">
        <v>4000</v>
      </c>
      <c r="AA759" s="14">
        <v>30</v>
      </c>
      <c r="AB759" s="14">
        <v>30</v>
      </c>
      <c r="AC759" s="14">
        <v>30</v>
      </c>
      <c r="AD759" s="14">
        <v>30</v>
      </c>
      <c r="AE759" s="20"/>
      <c r="AF759" s="20"/>
      <c r="AG759" s="20"/>
      <c r="AH759" s="20"/>
      <c r="AI759" s="20"/>
      <c r="AJ759" s="20"/>
      <c r="AK759" s="20"/>
      <c r="AL759" s="20"/>
      <c r="AM759" s="19">
        <f t="shared" si="372"/>
        <v>64000</v>
      </c>
      <c r="AN759" s="26" t="s">
        <v>437</v>
      </c>
      <c r="AO759" s="50">
        <f t="shared" si="385"/>
        <v>16000</v>
      </c>
      <c r="AP759" s="50">
        <f t="shared" si="386"/>
        <v>16000</v>
      </c>
      <c r="AQ759" s="50">
        <f t="shared" si="387"/>
        <v>16000</v>
      </c>
      <c r="AR759" s="50">
        <f t="shared" si="388"/>
        <v>16000</v>
      </c>
      <c r="AS759" s="50">
        <f t="shared" si="389"/>
        <v>0</v>
      </c>
      <c r="AT759" s="50">
        <f t="shared" si="390"/>
        <v>0</v>
      </c>
      <c r="AU759" s="50">
        <f t="shared" si="391"/>
        <v>0</v>
      </c>
      <c r="AV759" s="50">
        <f t="shared" si="392"/>
        <v>0</v>
      </c>
      <c r="AW759" s="50">
        <f t="shared" si="393"/>
        <v>0</v>
      </c>
      <c r="AX759" s="50">
        <f t="shared" si="394"/>
        <v>0</v>
      </c>
      <c r="AY759" s="50">
        <f t="shared" si="395"/>
        <v>0</v>
      </c>
      <c r="AZ759" s="50">
        <f t="shared" si="396"/>
        <v>0</v>
      </c>
      <c r="BA759" s="50">
        <f t="shared" si="357"/>
        <v>64000</v>
      </c>
      <c r="BB759" s="50">
        <f t="shared" si="358"/>
        <v>0</v>
      </c>
    </row>
    <row r="760" spans="2:54" x14ac:dyDescent="0.25">
      <c r="B760" s="14">
        <v>2026</v>
      </c>
      <c r="C760" s="14">
        <v>479</v>
      </c>
      <c r="D760" s="15"/>
      <c r="F760" s="15" t="s">
        <v>58</v>
      </c>
      <c r="G760" s="14" t="e">
        <f>+VLOOKUP(M760,#REF!,5,FALSE)</f>
        <v>#REF!</v>
      </c>
      <c r="H760" s="14" t="e">
        <f>+VLOOKUP(M760,#REF!,7,FALSE)</f>
        <v>#REF!</v>
      </c>
      <c r="M760" s="15" t="str">
        <f t="shared" si="356"/>
        <v>2026EG 2026GSFPGESTIÓN DE LA FRANJA ELECTORAL</v>
      </c>
      <c r="N760" s="15" t="s">
        <v>181</v>
      </c>
      <c r="Q760" s="16" t="s">
        <v>14</v>
      </c>
      <c r="R760" s="16" t="s">
        <v>60</v>
      </c>
      <c r="T760" s="14" t="str">
        <f t="shared" si="371"/>
        <v>2.3</v>
      </c>
      <c r="U760" s="17" t="s">
        <v>62</v>
      </c>
      <c r="V760" s="15" t="s">
        <v>615</v>
      </c>
      <c r="X760" s="14" t="s">
        <v>65</v>
      </c>
      <c r="Y760" s="18">
        <v>1</v>
      </c>
      <c r="Z760" s="19">
        <v>11000</v>
      </c>
      <c r="AA760" s="14">
        <v>30</v>
      </c>
      <c r="AB760" s="14">
        <v>30</v>
      </c>
      <c r="AC760" s="14">
        <v>30</v>
      </c>
      <c r="AD760" s="14">
        <v>30</v>
      </c>
      <c r="AE760" s="20"/>
      <c r="AF760" s="20"/>
      <c r="AG760" s="20"/>
      <c r="AH760" s="20"/>
      <c r="AI760" s="20"/>
      <c r="AJ760" s="20"/>
      <c r="AK760" s="20"/>
      <c r="AL760" s="20"/>
      <c r="AM760" s="19">
        <f t="shared" si="372"/>
        <v>44000</v>
      </c>
      <c r="AN760" s="26" t="s">
        <v>437</v>
      </c>
      <c r="AO760" s="50">
        <f t="shared" si="385"/>
        <v>11000</v>
      </c>
      <c r="AP760" s="50">
        <f t="shared" si="386"/>
        <v>11000</v>
      </c>
      <c r="AQ760" s="50">
        <f t="shared" si="387"/>
        <v>11000</v>
      </c>
      <c r="AR760" s="50">
        <f t="shared" si="388"/>
        <v>11000</v>
      </c>
      <c r="AS760" s="50">
        <f t="shared" si="389"/>
        <v>0</v>
      </c>
      <c r="AT760" s="50">
        <f t="shared" si="390"/>
        <v>0</v>
      </c>
      <c r="AU760" s="50">
        <f t="shared" si="391"/>
        <v>0</v>
      </c>
      <c r="AV760" s="50">
        <f t="shared" si="392"/>
        <v>0</v>
      </c>
      <c r="AW760" s="50">
        <f t="shared" si="393"/>
        <v>0</v>
      </c>
      <c r="AX760" s="50">
        <f t="shared" si="394"/>
        <v>0</v>
      </c>
      <c r="AY760" s="50">
        <f t="shared" si="395"/>
        <v>0</v>
      </c>
      <c r="AZ760" s="50">
        <f t="shared" si="396"/>
        <v>0</v>
      </c>
      <c r="BA760" s="50">
        <f t="shared" si="357"/>
        <v>44000</v>
      </c>
      <c r="BB760" s="50">
        <f t="shared" si="358"/>
        <v>0</v>
      </c>
    </row>
    <row r="761" spans="2:54" x14ac:dyDescent="0.25">
      <c r="B761" s="14">
        <v>2026</v>
      </c>
      <c r="C761" s="14">
        <v>479</v>
      </c>
      <c r="D761" s="15"/>
      <c r="F761" s="15" t="s">
        <v>58</v>
      </c>
      <c r="G761" s="14" t="e">
        <f>+VLOOKUP(M761,#REF!,5,FALSE)</f>
        <v>#REF!</v>
      </c>
      <c r="H761" s="14" t="e">
        <f>+VLOOKUP(M761,#REF!,7,FALSE)</f>
        <v>#REF!</v>
      </c>
      <c r="M761" s="15" t="str">
        <f t="shared" si="356"/>
        <v>2026EG 2026GSFPGESTIÓN DE LA FRANJA ELECTORAL</v>
      </c>
      <c r="N761" s="15" t="s">
        <v>181</v>
      </c>
      <c r="Q761" s="16" t="s">
        <v>14</v>
      </c>
      <c r="R761" s="16" t="s">
        <v>60</v>
      </c>
      <c r="T761" s="14" t="str">
        <f t="shared" si="371"/>
        <v>2.3</v>
      </c>
      <c r="U761" s="17" t="s">
        <v>62</v>
      </c>
      <c r="V761" s="15" t="s">
        <v>616</v>
      </c>
      <c r="X761" s="14" t="s">
        <v>65</v>
      </c>
      <c r="Y761" s="18">
        <v>1</v>
      </c>
      <c r="Z761" s="19">
        <v>5000</v>
      </c>
      <c r="AA761" s="14">
        <v>30</v>
      </c>
      <c r="AB761" s="14">
        <v>30</v>
      </c>
      <c r="AC761" s="14">
        <v>30</v>
      </c>
      <c r="AD761" s="14">
        <v>30</v>
      </c>
      <c r="AE761" s="20"/>
      <c r="AF761" s="20"/>
      <c r="AG761" s="20"/>
      <c r="AH761" s="20"/>
      <c r="AI761" s="20"/>
      <c r="AJ761" s="20"/>
      <c r="AK761" s="20"/>
      <c r="AL761" s="20"/>
      <c r="AM761" s="19">
        <f t="shared" si="372"/>
        <v>20000</v>
      </c>
      <c r="AN761" s="26" t="s">
        <v>437</v>
      </c>
      <c r="AO761" s="50">
        <f t="shared" si="385"/>
        <v>5000</v>
      </c>
      <c r="AP761" s="50">
        <f t="shared" si="386"/>
        <v>5000</v>
      </c>
      <c r="AQ761" s="50">
        <f t="shared" si="387"/>
        <v>5000</v>
      </c>
      <c r="AR761" s="50">
        <f t="shared" si="388"/>
        <v>5000</v>
      </c>
      <c r="AS761" s="50">
        <f t="shared" si="389"/>
        <v>0</v>
      </c>
      <c r="AT761" s="50">
        <f t="shared" si="390"/>
        <v>0</v>
      </c>
      <c r="AU761" s="50">
        <f t="shared" si="391"/>
        <v>0</v>
      </c>
      <c r="AV761" s="50">
        <f t="shared" si="392"/>
        <v>0</v>
      </c>
      <c r="AW761" s="50">
        <f t="shared" si="393"/>
        <v>0</v>
      </c>
      <c r="AX761" s="50">
        <f t="shared" si="394"/>
        <v>0</v>
      </c>
      <c r="AY761" s="50">
        <f t="shared" si="395"/>
        <v>0</v>
      </c>
      <c r="AZ761" s="50">
        <f t="shared" si="396"/>
        <v>0</v>
      </c>
      <c r="BA761" s="50">
        <f t="shared" si="357"/>
        <v>20000</v>
      </c>
      <c r="BB761" s="50">
        <f t="shared" si="358"/>
        <v>0</v>
      </c>
    </row>
    <row r="762" spans="2:54" x14ac:dyDescent="0.25">
      <c r="B762" s="14">
        <v>2026</v>
      </c>
      <c r="C762" s="14">
        <v>479</v>
      </c>
      <c r="D762" s="15"/>
      <c r="F762" s="15" t="s">
        <v>58</v>
      </c>
      <c r="G762" s="14" t="e">
        <f>+VLOOKUP(M762,#REF!,5,FALSE)</f>
        <v>#REF!</v>
      </c>
      <c r="H762" s="14" t="e">
        <f>+VLOOKUP(M762,#REF!,7,FALSE)</f>
        <v>#REF!</v>
      </c>
      <c r="M762" s="15" t="str">
        <f t="shared" si="356"/>
        <v>2026EG 2026GSFPGESTIÓN DE LA FRANJA ELECTORAL</v>
      </c>
      <c r="N762" s="15" t="s">
        <v>181</v>
      </c>
      <c r="Q762" s="16" t="s">
        <v>14</v>
      </c>
      <c r="R762" s="16" t="s">
        <v>60</v>
      </c>
      <c r="T762" s="14" t="str">
        <f t="shared" si="371"/>
        <v>2.3</v>
      </c>
      <c r="U762" s="17" t="s">
        <v>62</v>
      </c>
      <c r="V762" s="15" t="s">
        <v>617</v>
      </c>
      <c r="X762" s="14" t="s">
        <v>65</v>
      </c>
      <c r="Y762" s="18">
        <v>1</v>
      </c>
      <c r="Z762" s="19">
        <v>7000</v>
      </c>
      <c r="AA762" s="14">
        <v>30</v>
      </c>
      <c r="AB762" s="14">
        <v>30</v>
      </c>
      <c r="AC762" s="14">
        <v>30</v>
      </c>
      <c r="AD762" s="14">
        <v>30</v>
      </c>
      <c r="AE762" s="20"/>
      <c r="AF762" s="20"/>
      <c r="AG762" s="20"/>
      <c r="AH762" s="20"/>
      <c r="AI762" s="20"/>
      <c r="AJ762" s="20"/>
      <c r="AK762" s="20"/>
      <c r="AL762" s="20"/>
      <c r="AM762" s="19">
        <f t="shared" si="372"/>
        <v>28000</v>
      </c>
      <c r="AN762" s="26" t="s">
        <v>437</v>
      </c>
      <c r="AO762" s="50">
        <f t="shared" si="385"/>
        <v>7000</v>
      </c>
      <c r="AP762" s="50">
        <f t="shared" si="386"/>
        <v>7000</v>
      </c>
      <c r="AQ762" s="50">
        <f t="shared" si="387"/>
        <v>7000</v>
      </c>
      <c r="AR762" s="50">
        <f t="shared" si="388"/>
        <v>7000</v>
      </c>
      <c r="AS762" s="50">
        <f t="shared" si="389"/>
        <v>0</v>
      </c>
      <c r="AT762" s="50">
        <f t="shared" si="390"/>
        <v>0</v>
      </c>
      <c r="AU762" s="50">
        <f t="shared" si="391"/>
        <v>0</v>
      </c>
      <c r="AV762" s="50">
        <f t="shared" si="392"/>
        <v>0</v>
      </c>
      <c r="AW762" s="50">
        <f t="shared" si="393"/>
        <v>0</v>
      </c>
      <c r="AX762" s="50">
        <f t="shared" si="394"/>
        <v>0</v>
      </c>
      <c r="AY762" s="50">
        <f t="shared" si="395"/>
        <v>0</v>
      </c>
      <c r="AZ762" s="50">
        <f t="shared" si="396"/>
        <v>0</v>
      </c>
      <c r="BA762" s="50">
        <f t="shared" si="357"/>
        <v>28000</v>
      </c>
      <c r="BB762" s="50">
        <f t="shared" si="358"/>
        <v>0</v>
      </c>
    </row>
    <row r="763" spans="2:54" x14ac:dyDescent="0.25">
      <c r="B763" s="14">
        <v>2026</v>
      </c>
      <c r="C763" s="14">
        <v>479</v>
      </c>
      <c r="D763" s="15"/>
      <c r="F763" s="15" t="s">
        <v>58</v>
      </c>
      <c r="G763" s="14" t="e">
        <f>+VLOOKUP(M763,#REF!,5,FALSE)</f>
        <v>#REF!</v>
      </c>
      <c r="H763" s="14" t="e">
        <f>+VLOOKUP(M763,#REF!,7,FALSE)</f>
        <v>#REF!</v>
      </c>
      <c r="M763" s="15" t="str">
        <f t="shared" si="356"/>
        <v>2026EG 2026GSFPGESTIÓN DE LA FRANJA ELECTORAL</v>
      </c>
      <c r="N763" s="15" t="s">
        <v>181</v>
      </c>
      <c r="Q763" s="16" t="s">
        <v>14</v>
      </c>
      <c r="R763" s="16" t="s">
        <v>60</v>
      </c>
      <c r="T763" s="14" t="str">
        <f t="shared" si="371"/>
        <v>2.3</v>
      </c>
      <c r="U763" s="17" t="s">
        <v>62</v>
      </c>
      <c r="V763" s="15" t="s">
        <v>618</v>
      </c>
      <c r="X763" s="14" t="s">
        <v>65</v>
      </c>
      <c r="Y763" s="18">
        <v>1</v>
      </c>
      <c r="Z763" s="19">
        <v>3700</v>
      </c>
      <c r="AA763" s="14">
        <v>30</v>
      </c>
      <c r="AB763" s="14"/>
      <c r="AC763" s="14"/>
      <c r="AD763" s="14"/>
      <c r="AE763" s="20"/>
      <c r="AF763" s="20"/>
      <c r="AG763" s="20"/>
      <c r="AH763" s="20"/>
      <c r="AI763" s="20"/>
      <c r="AJ763" s="20"/>
      <c r="AK763" s="20"/>
      <c r="AL763" s="20"/>
      <c r="AM763" s="19">
        <f t="shared" si="372"/>
        <v>3700</v>
      </c>
      <c r="AN763" s="26" t="s">
        <v>437</v>
      </c>
      <c r="AO763" s="50">
        <f t="shared" si="385"/>
        <v>3700</v>
      </c>
      <c r="AP763" s="50">
        <f t="shared" si="386"/>
        <v>0</v>
      </c>
      <c r="AQ763" s="50">
        <f t="shared" si="387"/>
        <v>0</v>
      </c>
      <c r="AR763" s="50">
        <f t="shared" si="388"/>
        <v>0</v>
      </c>
      <c r="AS763" s="50">
        <f t="shared" si="389"/>
        <v>0</v>
      </c>
      <c r="AT763" s="50">
        <f t="shared" si="390"/>
        <v>0</v>
      </c>
      <c r="AU763" s="50">
        <f t="shared" si="391"/>
        <v>0</v>
      </c>
      <c r="AV763" s="50">
        <f t="shared" si="392"/>
        <v>0</v>
      </c>
      <c r="AW763" s="50">
        <f t="shared" si="393"/>
        <v>0</v>
      </c>
      <c r="AX763" s="50">
        <f t="shared" si="394"/>
        <v>0</v>
      </c>
      <c r="AY763" s="50">
        <f t="shared" si="395"/>
        <v>0</v>
      </c>
      <c r="AZ763" s="50">
        <f t="shared" si="396"/>
        <v>0</v>
      </c>
      <c r="BA763" s="50">
        <f t="shared" si="357"/>
        <v>3700</v>
      </c>
      <c r="BB763" s="50">
        <f t="shared" si="358"/>
        <v>0</v>
      </c>
    </row>
    <row r="764" spans="2:54" x14ac:dyDescent="0.25">
      <c r="B764" s="14">
        <v>2026</v>
      </c>
      <c r="C764" s="14">
        <v>479</v>
      </c>
      <c r="D764" s="15"/>
      <c r="F764" s="15" t="s">
        <v>58</v>
      </c>
      <c r="G764" s="14" t="e">
        <f>+VLOOKUP(M764,#REF!,5,FALSE)</f>
        <v>#REF!</v>
      </c>
      <c r="H764" s="14" t="e">
        <f>+VLOOKUP(M764,#REF!,7,FALSE)</f>
        <v>#REF!</v>
      </c>
      <c r="M764" s="15" t="str">
        <f t="shared" si="356"/>
        <v>2026EG 2026GSFPGESTIÓN DE LA FRANJA ELECTORAL</v>
      </c>
      <c r="N764" s="15" t="s">
        <v>181</v>
      </c>
      <c r="Q764" s="16" t="s">
        <v>14</v>
      </c>
      <c r="R764" s="16" t="s">
        <v>60</v>
      </c>
      <c r="T764" s="14" t="str">
        <f t="shared" si="371"/>
        <v>2.3</v>
      </c>
      <c r="U764" s="17" t="s">
        <v>62</v>
      </c>
      <c r="V764" s="15" t="s">
        <v>619</v>
      </c>
      <c r="X764" s="14" t="s">
        <v>65</v>
      </c>
      <c r="Y764" s="18">
        <v>1</v>
      </c>
      <c r="Z764" s="19">
        <v>4000</v>
      </c>
      <c r="AA764" s="14">
        <v>30</v>
      </c>
      <c r="AB764" s="14"/>
      <c r="AC764" s="14"/>
      <c r="AD764" s="14"/>
      <c r="AE764" s="20"/>
      <c r="AF764" s="20"/>
      <c r="AG764" s="20"/>
      <c r="AH764" s="20"/>
      <c r="AI764" s="20"/>
      <c r="AJ764" s="20"/>
      <c r="AK764" s="20"/>
      <c r="AL764" s="20"/>
      <c r="AM764" s="19">
        <f t="shared" si="372"/>
        <v>4000</v>
      </c>
      <c r="AN764" s="26" t="s">
        <v>437</v>
      </c>
      <c r="AO764" s="50">
        <f t="shared" si="385"/>
        <v>4000</v>
      </c>
      <c r="AP764" s="50">
        <f t="shared" si="386"/>
        <v>0</v>
      </c>
      <c r="AQ764" s="50">
        <f t="shared" si="387"/>
        <v>0</v>
      </c>
      <c r="AR764" s="50">
        <f t="shared" si="388"/>
        <v>0</v>
      </c>
      <c r="AS764" s="50">
        <f t="shared" si="389"/>
        <v>0</v>
      </c>
      <c r="AT764" s="50">
        <f t="shared" si="390"/>
        <v>0</v>
      </c>
      <c r="AU764" s="50">
        <f t="shared" si="391"/>
        <v>0</v>
      </c>
      <c r="AV764" s="50">
        <f t="shared" si="392"/>
        <v>0</v>
      </c>
      <c r="AW764" s="50">
        <f t="shared" si="393"/>
        <v>0</v>
      </c>
      <c r="AX764" s="50">
        <f t="shared" si="394"/>
        <v>0</v>
      </c>
      <c r="AY764" s="50">
        <f t="shared" si="395"/>
        <v>0</v>
      </c>
      <c r="AZ764" s="50">
        <f t="shared" si="396"/>
        <v>0</v>
      </c>
      <c r="BA764" s="50">
        <f t="shared" si="357"/>
        <v>4000</v>
      </c>
      <c r="BB764" s="50">
        <f t="shared" si="358"/>
        <v>0</v>
      </c>
    </row>
    <row r="765" spans="2:54" x14ac:dyDescent="0.25">
      <c r="B765" s="14">
        <v>2026</v>
      </c>
      <c r="C765" s="14">
        <v>479</v>
      </c>
      <c r="D765" s="15"/>
      <c r="F765" s="15" t="s">
        <v>58</v>
      </c>
      <c r="G765" s="14" t="e">
        <f>+VLOOKUP(M765,#REF!,5,FALSE)</f>
        <v>#REF!</v>
      </c>
      <c r="H765" s="14" t="e">
        <f>+VLOOKUP(M765,#REF!,7,FALSE)</f>
        <v>#REF!</v>
      </c>
      <c r="M765" s="15" t="str">
        <f t="shared" si="356"/>
        <v>2026EG 2026GSFPGESTIÓN DE LA FRANJA ELECTORAL</v>
      </c>
      <c r="N765" s="15" t="s">
        <v>181</v>
      </c>
      <c r="Q765" s="16" t="s">
        <v>14</v>
      </c>
      <c r="R765" s="16" t="s">
        <v>60</v>
      </c>
      <c r="T765" s="14" t="str">
        <f t="shared" si="371"/>
        <v>2.3</v>
      </c>
      <c r="U765" s="17" t="s">
        <v>62</v>
      </c>
      <c r="V765" s="15" t="s">
        <v>620</v>
      </c>
      <c r="X765" s="14" t="s">
        <v>65</v>
      </c>
      <c r="Y765" s="18">
        <v>1</v>
      </c>
      <c r="Z765" s="19">
        <v>3700</v>
      </c>
      <c r="AA765" s="14">
        <v>30</v>
      </c>
      <c r="AB765" s="14"/>
      <c r="AC765" s="14"/>
      <c r="AD765" s="14"/>
      <c r="AE765" s="20"/>
      <c r="AF765" s="20"/>
      <c r="AG765" s="20"/>
      <c r="AH765" s="20"/>
      <c r="AI765" s="20"/>
      <c r="AJ765" s="20"/>
      <c r="AK765" s="20"/>
      <c r="AL765" s="20"/>
      <c r="AM765" s="19">
        <f t="shared" si="372"/>
        <v>3700</v>
      </c>
      <c r="AN765" s="26" t="s">
        <v>437</v>
      </c>
      <c r="AO765" s="50">
        <f t="shared" si="385"/>
        <v>3700</v>
      </c>
      <c r="AP765" s="50">
        <f t="shared" si="386"/>
        <v>0</v>
      </c>
      <c r="AQ765" s="50">
        <f t="shared" si="387"/>
        <v>0</v>
      </c>
      <c r="AR765" s="50">
        <f t="shared" si="388"/>
        <v>0</v>
      </c>
      <c r="AS765" s="50">
        <f t="shared" si="389"/>
        <v>0</v>
      </c>
      <c r="AT765" s="50">
        <f t="shared" si="390"/>
        <v>0</v>
      </c>
      <c r="AU765" s="50">
        <f t="shared" si="391"/>
        <v>0</v>
      </c>
      <c r="AV765" s="50">
        <f t="shared" si="392"/>
        <v>0</v>
      </c>
      <c r="AW765" s="50">
        <f t="shared" si="393"/>
        <v>0</v>
      </c>
      <c r="AX765" s="50">
        <f t="shared" si="394"/>
        <v>0</v>
      </c>
      <c r="AY765" s="50">
        <f t="shared" si="395"/>
        <v>0</v>
      </c>
      <c r="AZ765" s="50">
        <f t="shared" si="396"/>
        <v>0</v>
      </c>
      <c r="BA765" s="50">
        <f t="shared" si="357"/>
        <v>3700</v>
      </c>
      <c r="BB765" s="50">
        <f t="shared" si="358"/>
        <v>0</v>
      </c>
    </row>
    <row r="766" spans="2:54" x14ac:dyDescent="0.25">
      <c r="B766" s="14">
        <v>2026</v>
      </c>
      <c r="C766" s="14">
        <v>479</v>
      </c>
      <c r="D766" s="15"/>
      <c r="F766" s="15" t="s">
        <v>58</v>
      </c>
      <c r="G766" s="14" t="e">
        <f>+VLOOKUP(M766,#REF!,5,FALSE)</f>
        <v>#REF!</v>
      </c>
      <c r="H766" s="14" t="e">
        <f>+VLOOKUP(M766,#REF!,7,FALSE)</f>
        <v>#REF!</v>
      </c>
      <c r="M766" s="15" t="str">
        <f t="shared" si="356"/>
        <v>2026EG 2026GSFPGESTIÓN DE LA FRANJA ELECTORAL</v>
      </c>
      <c r="N766" s="15" t="s">
        <v>181</v>
      </c>
      <c r="Q766" s="16" t="s">
        <v>14</v>
      </c>
      <c r="R766" s="16" t="s">
        <v>60</v>
      </c>
      <c r="T766" s="14" t="str">
        <f t="shared" si="371"/>
        <v>2.3</v>
      </c>
      <c r="U766" s="17" t="s">
        <v>67</v>
      </c>
      <c r="V766" s="15" t="s">
        <v>183</v>
      </c>
      <c r="X766" s="14" t="s">
        <v>74</v>
      </c>
      <c r="Y766" s="18"/>
      <c r="Z766" s="19">
        <v>300</v>
      </c>
      <c r="AA766" s="14">
        <v>42</v>
      </c>
      <c r="AB766" s="14">
        <v>47</v>
      </c>
      <c r="AC766" s="14">
        <v>47</v>
      </c>
      <c r="AD766" s="14">
        <v>47</v>
      </c>
      <c r="AE766" s="20"/>
      <c r="AF766" s="20"/>
      <c r="AG766" s="20"/>
      <c r="AH766" s="20"/>
      <c r="AI766" s="20"/>
      <c r="AJ766" s="20"/>
      <c r="AK766" s="20"/>
      <c r="AL766" s="20"/>
      <c r="AM766" s="19">
        <f t="shared" si="372"/>
        <v>54900</v>
      </c>
      <c r="AN766" s="26" t="s">
        <v>437</v>
      </c>
      <c r="AO766" s="50">
        <f t="shared" si="373"/>
        <v>12600</v>
      </c>
      <c r="AP766" s="50">
        <f t="shared" si="374"/>
        <v>14100</v>
      </c>
      <c r="AQ766" s="50">
        <f t="shared" si="375"/>
        <v>14100</v>
      </c>
      <c r="AR766" s="50">
        <f t="shared" si="376"/>
        <v>14100</v>
      </c>
      <c r="AS766" s="50">
        <f t="shared" si="377"/>
        <v>0</v>
      </c>
      <c r="AT766" s="50">
        <f t="shared" si="378"/>
        <v>0</v>
      </c>
      <c r="AU766" s="50">
        <f t="shared" si="379"/>
        <v>0</v>
      </c>
      <c r="AV766" s="50">
        <f t="shared" si="380"/>
        <v>0</v>
      </c>
      <c r="AW766" s="50">
        <f t="shared" si="381"/>
        <v>0</v>
      </c>
      <c r="AX766" s="50">
        <f t="shared" si="382"/>
        <v>0</v>
      </c>
      <c r="AY766" s="50">
        <f t="shared" si="383"/>
        <v>0</v>
      </c>
      <c r="AZ766" s="50">
        <f t="shared" si="384"/>
        <v>0</v>
      </c>
      <c r="BA766" s="50">
        <f t="shared" si="357"/>
        <v>54900</v>
      </c>
      <c r="BB766" s="50">
        <f t="shared" si="358"/>
        <v>0</v>
      </c>
    </row>
    <row r="767" spans="2:54" x14ac:dyDescent="0.25">
      <c r="B767" s="14">
        <v>2026</v>
      </c>
      <c r="C767" s="14">
        <v>479</v>
      </c>
      <c r="D767" s="15"/>
      <c r="F767" s="15" t="s">
        <v>58</v>
      </c>
      <c r="G767" s="14" t="e">
        <f>+VLOOKUP(M767,#REF!,5,FALSE)</f>
        <v>#REF!</v>
      </c>
      <c r="H767" s="14" t="e">
        <f>+VLOOKUP(M767,#REF!,7,FALSE)</f>
        <v>#REF!</v>
      </c>
      <c r="M767" s="15" t="str">
        <f t="shared" si="356"/>
        <v>2026EG 2026GSFPGESTIÓN DE LA FRANJA ELECTORAL</v>
      </c>
      <c r="N767" s="15" t="s">
        <v>181</v>
      </c>
      <c r="Q767" s="16" t="s">
        <v>14</v>
      </c>
      <c r="R767" s="16" t="s">
        <v>60</v>
      </c>
      <c r="T767" s="14" t="str">
        <f t="shared" si="371"/>
        <v>2.3</v>
      </c>
      <c r="U767" s="17" t="s">
        <v>120</v>
      </c>
      <c r="V767" s="15" t="s">
        <v>184</v>
      </c>
      <c r="X767" s="14" t="s">
        <v>74</v>
      </c>
      <c r="Y767" s="18"/>
      <c r="Z767" s="19">
        <v>300</v>
      </c>
      <c r="AA767" s="14">
        <v>42</v>
      </c>
      <c r="AB767" s="14">
        <v>47</v>
      </c>
      <c r="AC767" s="14">
        <v>47</v>
      </c>
      <c r="AD767" s="14">
        <v>47</v>
      </c>
      <c r="AE767" s="20"/>
      <c r="AF767" s="20"/>
      <c r="AG767" s="20"/>
      <c r="AH767" s="20"/>
      <c r="AI767" s="20"/>
      <c r="AJ767" s="20"/>
      <c r="AK767" s="20"/>
      <c r="AL767" s="20"/>
      <c r="AM767" s="19">
        <f t="shared" si="372"/>
        <v>54900</v>
      </c>
      <c r="AN767" s="26" t="s">
        <v>437</v>
      </c>
      <c r="AO767" s="50">
        <f t="shared" si="373"/>
        <v>12600</v>
      </c>
      <c r="AP767" s="50">
        <f t="shared" si="374"/>
        <v>14100</v>
      </c>
      <c r="AQ767" s="50">
        <f t="shared" si="375"/>
        <v>14100</v>
      </c>
      <c r="AR767" s="50">
        <f t="shared" si="376"/>
        <v>14100</v>
      </c>
      <c r="AS767" s="50">
        <f t="shared" si="377"/>
        <v>0</v>
      </c>
      <c r="AT767" s="50">
        <f t="shared" si="378"/>
        <v>0</v>
      </c>
      <c r="AU767" s="50">
        <f t="shared" si="379"/>
        <v>0</v>
      </c>
      <c r="AV767" s="50">
        <f t="shared" si="380"/>
        <v>0</v>
      </c>
      <c r="AW767" s="50">
        <f t="shared" si="381"/>
        <v>0</v>
      </c>
      <c r="AX767" s="50">
        <f t="shared" si="382"/>
        <v>0</v>
      </c>
      <c r="AY767" s="50">
        <f t="shared" si="383"/>
        <v>0</v>
      </c>
      <c r="AZ767" s="50">
        <f t="shared" si="384"/>
        <v>0</v>
      </c>
      <c r="BA767" s="50">
        <f t="shared" si="357"/>
        <v>54900</v>
      </c>
      <c r="BB767" s="50">
        <f t="shared" si="358"/>
        <v>0</v>
      </c>
    </row>
    <row r="768" spans="2:54" x14ac:dyDescent="0.25">
      <c r="B768" s="14">
        <v>2026</v>
      </c>
      <c r="C768" s="14">
        <v>479</v>
      </c>
      <c r="D768" s="15"/>
      <c r="F768" s="15" t="s">
        <v>58</v>
      </c>
      <c r="G768" s="14" t="e">
        <f>+VLOOKUP(M768,#REF!,5,FALSE)</f>
        <v>#REF!</v>
      </c>
      <c r="H768" s="14" t="e">
        <f>+VLOOKUP(M768,#REF!,7,FALSE)</f>
        <v>#REF!</v>
      </c>
      <c r="M768" s="15" t="str">
        <f t="shared" si="356"/>
        <v>2026EG 2026GSFPGESTIÓN DE LA FRANJA ELECTORAL</v>
      </c>
      <c r="N768" s="15" t="s">
        <v>181</v>
      </c>
      <c r="Q768" s="16" t="s">
        <v>14</v>
      </c>
      <c r="R768" s="16" t="s">
        <v>60</v>
      </c>
      <c r="T768" s="14" t="str">
        <f t="shared" si="371"/>
        <v>2.3</v>
      </c>
      <c r="U768" s="17" t="s">
        <v>185</v>
      </c>
      <c r="V768" s="15" t="s">
        <v>186</v>
      </c>
      <c r="X768" s="14" t="s">
        <v>74</v>
      </c>
      <c r="Y768" s="18"/>
      <c r="Z768" s="19">
        <v>200000</v>
      </c>
      <c r="AA768" s="14">
        <v>1</v>
      </c>
      <c r="AB768" s="14">
        <v>0</v>
      </c>
      <c r="AC768" s="14">
        <v>0</v>
      </c>
      <c r="AD768" s="14">
        <v>0</v>
      </c>
      <c r="AE768" s="20"/>
      <c r="AF768" s="20"/>
      <c r="AG768" s="20"/>
      <c r="AH768" s="20"/>
      <c r="AI768" s="20"/>
      <c r="AJ768" s="20"/>
      <c r="AK768" s="20"/>
      <c r="AL768" s="20"/>
      <c r="AM768" s="19">
        <f t="shared" si="372"/>
        <v>200000</v>
      </c>
      <c r="AN768" s="26" t="s">
        <v>437</v>
      </c>
      <c r="AO768" s="50">
        <f t="shared" si="373"/>
        <v>200000</v>
      </c>
      <c r="AP768" s="50">
        <f t="shared" si="374"/>
        <v>0</v>
      </c>
      <c r="AQ768" s="50">
        <f t="shared" si="375"/>
        <v>0</v>
      </c>
      <c r="AR768" s="50">
        <f t="shared" si="376"/>
        <v>0</v>
      </c>
      <c r="AS768" s="50">
        <f t="shared" si="377"/>
        <v>0</v>
      </c>
      <c r="AT768" s="50">
        <f t="shared" si="378"/>
        <v>0</v>
      </c>
      <c r="AU768" s="50">
        <f t="shared" si="379"/>
        <v>0</v>
      </c>
      <c r="AV768" s="50">
        <f t="shared" si="380"/>
        <v>0</v>
      </c>
      <c r="AW768" s="50">
        <f t="shared" si="381"/>
        <v>0</v>
      </c>
      <c r="AX768" s="50">
        <f t="shared" si="382"/>
        <v>0</v>
      </c>
      <c r="AY768" s="50">
        <f t="shared" si="383"/>
        <v>0</v>
      </c>
      <c r="AZ768" s="50">
        <f t="shared" si="384"/>
        <v>0</v>
      </c>
      <c r="BA768" s="50">
        <f t="shared" si="357"/>
        <v>200000</v>
      </c>
      <c r="BB768" s="50">
        <f t="shared" si="358"/>
        <v>0</v>
      </c>
    </row>
    <row r="769" spans="2:54" x14ac:dyDescent="0.25">
      <c r="B769" s="14">
        <v>2026</v>
      </c>
      <c r="C769" s="14">
        <v>479</v>
      </c>
      <c r="D769" s="15"/>
      <c r="F769" s="15" t="s">
        <v>58</v>
      </c>
      <c r="G769" s="14" t="e">
        <f>+VLOOKUP(M769,#REF!,5,FALSE)</f>
        <v>#REF!</v>
      </c>
      <c r="H769" s="14" t="e">
        <f>+VLOOKUP(M769,#REF!,7,FALSE)</f>
        <v>#REF!</v>
      </c>
      <c r="M769" s="15" t="str">
        <f t="shared" si="356"/>
        <v>2026EG 2026GSFPGESTIÓN DE LA FRANJA ELECTORAL</v>
      </c>
      <c r="N769" s="15" t="s">
        <v>181</v>
      </c>
      <c r="Q769" s="16" t="s">
        <v>14</v>
      </c>
      <c r="R769" s="16" t="s">
        <v>60</v>
      </c>
      <c r="T769" s="14" t="str">
        <f t="shared" si="371"/>
        <v>2.3</v>
      </c>
      <c r="U769" s="17" t="s">
        <v>185</v>
      </c>
      <c r="V769" s="15" t="s">
        <v>187</v>
      </c>
      <c r="X769" s="14" t="s">
        <v>74</v>
      </c>
      <c r="Y769" s="18"/>
      <c r="Z769" s="19">
        <v>200000</v>
      </c>
      <c r="AA769" s="14">
        <v>1</v>
      </c>
      <c r="AB769" s="14">
        <v>0</v>
      </c>
      <c r="AC769" s="14">
        <v>0</v>
      </c>
      <c r="AD769" s="14">
        <v>0</v>
      </c>
      <c r="AE769" s="20"/>
      <c r="AF769" s="20"/>
      <c r="AG769" s="20"/>
      <c r="AH769" s="20"/>
      <c r="AI769" s="20"/>
      <c r="AJ769" s="20"/>
      <c r="AK769" s="20"/>
      <c r="AL769" s="20"/>
      <c r="AM769" s="19">
        <f t="shared" si="372"/>
        <v>200000</v>
      </c>
      <c r="AN769" s="26" t="s">
        <v>437</v>
      </c>
      <c r="AO769" s="50">
        <f t="shared" si="373"/>
        <v>200000</v>
      </c>
      <c r="AP769" s="50">
        <f t="shared" si="374"/>
        <v>0</v>
      </c>
      <c r="AQ769" s="50">
        <f t="shared" si="375"/>
        <v>0</v>
      </c>
      <c r="AR769" s="50">
        <f t="shared" si="376"/>
        <v>0</v>
      </c>
      <c r="AS769" s="50">
        <f t="shared" si="377"/>
        <v>0</v>
      </c>
      <c r="AT769" s="50">
        <f t="shared" si="378"/>
        <v>0</v>
      </c>
      <c r="AU769" s="50">
        <f t="shared" si="379"/>
        <v>0</v>
      </c>
      <c r="AV769" s="50">
        <f t="shared" si="380"/>
        <v>0</v>
      </c>
      <c r="AW769" s="50">
        <f t="shared" si="381"/>
        <v>0</v>
      </c>
      <c r="AX769" s="50">
        <f t="shared" si="382"/>
        <v>0</v>
      </c>
      <c r="AY769" s="50">
        <f t="shared" si="383"/>
        <v>0</v>
      </c>
      <c r="AZ769" s="50">
        <f t="shared" si="384"/>
        <v>0</v>
      </c>
      <c r="BA769" s="50">
        <f t="shared" si="357"/>
        <v>200000</v>
      </c>
      <c r="BB769" s="50">
        <f t="shared" si="358"/>
        <v>0</v>
      </c>
    </row>
    <row r="770" spans="2:54" x14ac:dyDescent="0.25">
      <c r="B770" s="14">
        <v>2026</v>
      </c>
      <c r="C770" s="14">
        <v>479</v>
      </c>
      <c r="D770" s="15"/>
      <c r="F770" s="15" t="s">
        <v>58</v>
      </c>
      <c r="G770" s="14" t="e">
        <f>+VLOOKUP(M770,#REF!,5,FALSE)</f>
        <v>#REF!</v>
      </c>
      <c r="H770" s="14" t="e">
        <f>+VLOOKUP(M770,#REF!,7,FALSE)</f>
        <v>#REF!</v>
      </c>
      <c r="M770" s="15" t="str">
        <f t="shared" si="356"/>
        <v>2026EG 2026GSFPGESTIÓN DE LA FRANJA ELECTORAL</v>
      </c>
      <c r="N770" s="15" t="s">
        <v>181</v>
      </c>
      <c r="Q770" s="16" t="s">
        <v>14</v>
      </c>
      <c r="R770" s="16" t="s">
        <v>60</v>
      </c>
      <c r="T770" s="14" t="str">
        <f t="shared" si="371"/>
        <v>2.3</v>
      </c>
      <c r="U770" s="17" t="s">
        <v>188</v>
      </c>
      <c r="V770" s="15" t="s">
        <v>189</v>
      </c>
      <c r="X770" s="14" t="s">
        <v>74</v>
      </c>
      <c r="Y770" s="18"/>
      <c r="Z770" s="19">
        <v>80000000</v>
      </c>
      <c r="AA770" s="14">
        <v>1</v>
      </c>
      <c r="AB770" s="14">
        <v>0</v>
      </c>
      <c r="AC770" s="14">
        <v>0</v>
      </c>
      <c r="AD770" s="14">
        <v>0</v>
      </c>
      <c r="AE770" s="20"/>
      <c r="AF770" s="20"/>
      <c r="AG770" s="20"/>
      <c r="AH770" s="20"/>
      <c r="AI770" s="20"/>
      <c r="AJ770" s="20"/>
      <c r="AK770" s="20"/>
      <c r="AL770" s="20"/>
      <c r="AM770" s="19">
        <f t="shared" si="372"/>
        <v>80000000</v>
      </c>
      <c r="AN770" s="26" t="s">
        <v>437</v>
      </c>
      <c r="AO770" s="50">
        <f t="shared" si="373"/>
        <v>80000000</v>
      </c>
      <c r="AP770" s="50">
        <f t="shared" si="374"/>
        <v>0</v>
      </c>
      <c r="AQ770" s="50">
        <f t="shared" si="375"/>
        <v>0</v>
      </c>
      <c r="AR770" s="50">
        <f t="shared" si="376"/>
        <v>0</v>
      </c>
      <c r="AS770" s="50">
        <f t="shared" si="377"/>
        <v>0</v>
      </c>
      <c r="AT770" s="50">
        <f t="shared" si="378"/>
        <v>0</v>
      </c>
      <c r="AU770" s="50">
        <f t="shared" si="379"/>
        <v>0</v>
      </c>
      <c r="AV770" s="50">
        <f t="shared" si="380"/>
        <v>0</v>
      </c>
      <c r="AW770" s="50">
        <f t="shared" si="381"/>
        <v>0</v>
      </c>
      <c r="AX770" s="50">
        <f t="shared" si="382"/>
        <v>0</v>
      </c>
      <c r="AY770" s="50">
        <f t="shared" si="383"/>
        <v>0</v>
      </c>
      <c r="AZ770" s="50">
        <f t="shared" si="384"/>
        <v>0</v>
      </c>
      <c r="BA770" s="50">
        <f t="shared" si="357"/>
        <v>80000000</v>
      </c>
      <c r="BB770" s="50">
        <f t="shared" si="358"/>
        <v>0</v>
      </c>
    </row>
    <row r="771" spans="2:54" x14ac:dyDescent="0.25">
      <c r="B771" s="14">
        <v>2026</v>
      </c>
      <c r="C771" s="14">
        <v>479</v>
      </c>
      <c r="D771" s="15"/>
      <c r="F771" s="15" t="s">
        <v>58</v>
      </c>
      <c r="G771" s="14" t="e">
        <f>+VLOOKUP(M771,#REF!,5,FALSE)</f>
        <v>#REF!</v>
      </c>
      <c r="H771" s="14" t="e">
        <f>+VLOOKUP(M771,#REF!,7,FALSE)</f>
        <v>#REF!</v>
      </c>
      <c r="M771" s="15" t="str">
        <f t="shared" si="356"/>
        <v xml:space="preserve">2026EG 2026GSFPREALIZACIÓN DE ASISTENCIA TÉCNICA EN FINANZAS PARTIDARIAS </v>
      </c>
      <c r="N771" s="15" t="s">
        <v>621</v>
      </c>
      <c r="Q771" s="16" t="s">
        <v>14</v>
      </c>
      <c r="R771" s="16" t="s">
        <v>60</v>
      </c>
      <c r="T771" s="14" t="str">
        <f t="shared" si="371"/>
        <v>2.3</v>
      </c>
      <c r="U771" s="17" t="s">
        <v>62</v>
      </c>
      <c r="V771" s="15" t="s">
        <v>617</v>
      </c>
      <c r="X771" s="14" t="s">
        <v>65</v>
      </c>
      <c r="Y771" s="18">
        <v>1</v>
      </c>
      <c r="Z771" s="19">
        <v>6000</v>
      </c>
      <c r="AA771" s="14">
        <v>30</v>
      </c>
      <c r="AB771" s="14">
        <v>30</v>
      </c>
      <c r="AC771" s="14">
        <v>30</v>
      </c>
      <c r="AD771" s="14">
        <v>30</v>
      </c>
      <c r="AE771" s="20"/>
      <c r="AF771" s="20"/>
      <c r="AG771" s="20"/>
      <c r="AH771" s="20"/>
      <c r="AI771" s="20"/>
      <c r="AJ771" s="20"/>
      <c r="AK771" s="20"/>
      <c r="AL771" s="20"/>
      <c r="AM771" s="19">
        <f t="shared" si="372"/>
        <v>24000</v>
      </c>
      <c r="AN771" s="26" t="s">
        <v>437</v>
      </c>
      <c r="AO771" s="50">
        <f t="shared" ref="AO771:AO789" si="397">+$Z771*AA771/30*$Y771</f>
        <v>6000</v>
      </c>
      <c r="AP771" s="50">
        <f t="shared" ref="AP771:AP789" si="398">+$Z771*AB771/30*$Y771</f>
        <v>6000</v>
      </c>
      <c r="AQ771" s="50">
        <f t="shared" ref="AQ771:AQ789" si="399">+$Z771*AC771/30*$Y771</f>
        <v>6000</v>
      </c>
      <c r="AR771" s="50">
        <f t="shared" ref="AR771:AR789" si="400">+$Z771*AD771/30*$Y771</f>
        <v>6000</v>
      </c>
      <c r="AS771" s="50">
        <f t="shared" ref="AS771:AS789" si="401">+$Z771*AE771/30*$Y771</f>
        <v>0</v>
      </c>
      <c r="AT771" s="50">
        <f t="shared" ref="AT771:AT789" si="402">+$Z771*AF771/30*$Y771</f>
        <v>0</v>
      </c>
      <c r="AU771" s="50">
        <f t="shared" ref="AU771:AU789" si="403">+$Z771*AG771/30*$Y771</f>
        <v>0</v>
      </c>
      <c r="AV771" s="50">
        <f t="shared" ref="AV771:AV789" si="404">+$Z771*AH771/30*$Y771</f>
        <v>0</v>
      </c>
      <c r="AW771" s="50">
        <f t="shared" ref="AW771:AW789" si="405">+$Z771*AI771/30*$Y771</f>
        <v>0</v>
      </c>
      <c r="AX771" s="50">
        <f t="shared" ref="AX771:AX789" si="406">+$Z771*AJ771/30*$Y771</f>
        <v>0</v>
      </c>
      <c r="AY771" s="50">
        <f t="shared" ref="AY771:AY789" si="407">+$Z771*AK771/30*$Y771</f>
        <v>0</v>
      </c>
      <c r="AZ771" s="50">
        <f t="shared" ref="AZ771:AZ789" si="408">+$Z771*AL771/30*$Y771</f>
        <v>0</v>
      </c>
      <c r="BA771" s="50">
        <f t="shared" si="357"/>
        <v>24000</v>
      </c>
      <c r="BB771" s="50">
        <f t="shared" si="358"/>
        <v>0</v>
      </c>
    </row>
    <row r="772" spans="2:54" x14ac:dyDescent="0.25">
      <c r="B772" s="14">
        <v>2026</v>
      </c>
      <c r="C772" s="14">
        <v>479</v>
      </c>
      <c r="D772" s="15"/>
      <c r="F772" s="15" t="s">
        <v>58</v>
      </c>
      <c r="G772" s="14" t="e">
        <f>+VLOOKUP(M772,#REF!,5,FALSE)</f>
        <v>#REF!</v>
      </c>
      <c r="H772" s="14" t="e">
        <f>+VLOOKUP(M772,#REF!,7,FALSE)</f>
        <v>#REF!</v>
      </c>
      <c r="M772" s="15" t="str">
        <f t="shared" ref="M772:M835" si="409">+CONCATENATE(B772,R772,Q772,N772)</f>
        <v xml:space="preserve">2026EG 2026GSFPREALIZACIÓN DE ASISTENCIA TÉCNICA EN FINANZAS PARTIDARIAS </v>
      </c>
      <c r="N772" s="15" t="s">
        <v>621</v>
      </c>
      <c r="Q772" s="16" t="s">
        <v>14</v>
      </c>
      <c r="R772" s="16" t="s">
        <v>60</v>
      </c>
      <c r="T772" s="14" t="str">
        <f t="shared" si="371"/>
        <v>2.3</v>
      </c>
      <c r="U772" s="17" t="s">
        <v>62</v>
      </c>
      <c r="V772" s="15" t="s">
        <v>622</v>
      </c>
      <c r="X772" s="14" t="s">
        <v>65</v>
      </c>
      <c r="Y772" s="18">
        <v>2</v>
      </c>
      <c r="Z772" s="19">
        <v>4000</v>
      </c>
      <c r="AA772" s="14">
        <v>30</v>
      </c>
      <c r="AB772" s="14">
        <v>30</v>
      </c>
      <c r="AC772" s="14">
        <v>30</v>
      </c>
      <c r="AD772" s="14">
        <v>30</v>
      </c>
      <c r="AE772" s="20"/>
      <c r="AF772" s="20"/>
      <c r="AG772" s="20"/>
      <c r="AH772" s="20"/>
      <c r="AI772" s="20"/>
      <c r="AJ772" s="20"/>
      <c r="AK772" s="20"/>
      <c r="AL772" s="20"/>
      <c r="AM772" s="19">
        <f t="shared" si="372"/>
        <v>32000</v>
      </c>
      <c r="AN772" s="26" t="s">
        <v>437</v>
      </c>
      <c r="AO772" s="50">
        <f t="shared" si="397"/>
        <v>8000</v>
      </c>
      <c r="AP772" s="50">
        <f t="shared" si="398"/>
        <v>8000</v>
      </c>
      <c r="AQ772" s="50">
        <f t="shared" si="399"/>
        <v>8000</v>
      </c>
      <c r="AR772" s="50">
        <f t="shared" si="400"/>
        <v>8000</v>
      </c>
      <c r="AS772" s="50">
        <f t="shared" si="401"/>
        <v>0</v>
      </c>
      <c r="AT772" s="50">
        <f t="shared" si="402"/>
        <v>0</v>
      </c>
      <c r="AU772" s="50">
        <f t="shared" si="403"/>
        <v>0</v>
      </c>
      <c r="AV772" s="50">
        <f t="shared" si="404"/>
        <v>0</v>
      </c>
      <c r="AW772" s="50">
        <f t="shared" si="405"/>
        <v>0</v>
      </c>
      <c r="AX772" s="50">
        <f t="shared" si="406"/>
        <v>0</v>
      </c>
      <c r="AY772" s="50">
        <f t="shared" si="407"/>
        <v>0</v>
      </c>
      <c r="AZ772" s="50">
        <f t="shared" si="408"/>
        <v>0</v>
      </c>
      <c r="BA772" s="50">
        <f t="shared" ref="BA772:BA835" si="410">+ROUNDUP(SUM(AO772:AZ772),0)</f>
        <v>32000</v>
      </c>
      <c r="BB772" s="50">
        <f t="shared" ref="BB772:BB835" si="411">+AM772-BA772</f>
        <v>0</v>
      </c>
    </row>
    <row r="773" spans="2:54" x14ac:dyDescent="0.25">
      <c r="B773" s="14">
        <v>2026</v>
      </c>
      <c r="C773" s="14">
        <v>479</v>
      </c>
      <c r="D773" s="15"/>
      <c r="F773" s="15" t="s">
        <v>58</v>
      </c>
      <c r="G773" s="14" t="e">
        <f>+VLOOKUP(M773,#REF!,5,FALSE)</f>
        <v>#REF!</v>
      </c>
      <c r="H773" s="14" t="e">
        <f>+VLOOKUP(M773,#REF!,7,FALSE)</f>
        <v>#REF!</v>
      </c>
      <c r="M773" s="15" t="str">
        <f t="shared" si="409"/>
        <v xml:space="preserve">2026EG 2026GSFPREALIZACIÓN DE ASISTENCIA TÉCNICA EN FINANZAS PARTIDARIAS </v>
      </c>
      <c r="N773" s="15" t="s">
        <v>621</v>
      </c>
      <c r="Q773" s="16" t="s">
        <v>14</v>
      </c>
      <c r="R773" s="16" t="s">
        <v>60</v>
      </c>
      <c r="T773" s="14" t="str">
        <f t="shared" si="371"/>
        <v>2.3</v>
      </c>
      <c r="U773" s="17" t="s">
        <v>62</v>
      </c>
      <c r="V773" s="15" t="s">
        <v>612</v>
      </c>
      <c r="X773" s="14" t="s">
        <v>65</v>
      </c>
      <c r="Y773" s="18">
        <v>1</v>
      </c>
      <c r="Z773" s="19">
        <v>3500</v>
      </c>
      <c r="AA773" s="14"/>
      <c r="AB773" s="14"/>
      <c r="AC773" s="14">
        <v>30</v>
      </c>
      <c r="AD773" s="14">
        <v>30</v>
      </c>
      <c r="AE773" s="20"/>
      <c r="AF773" s="20"/>
      <c r="AG773" s="20"/>
      <c r="AH773" s="20"/>
      <c r="AI773" s="20"/>
      <c r="AJ773" s="20"/>
      <c r="AK773" s="20"/>
      <c r="AL773" s="20"/>
      <c r="AM773" s="19">
        <f t="shared" si="372"/>
        <v>7000</v>
      </c>
      <c r="AN773" s="26" t="s">
        <v>437</v>
      </c>
      <c r="AO773" s="50">
        <f t="shared" si="397"/>
        <v>0</v>
      </c>
      <c r="AP773" s="50">
        <f t="shared" si="398"/>
        <v>0</v>
      </c>
      <c r="AQ773" s="50">
        <f t="shared" si="399"/>
        <v>3500</v>
      </c>
      <c r="AR773" s="50">
        <f t="shared" si="400"/>
        <v>3500</v>
      </c>
      <c r="AS773" s="50">
        <f t="shared" si="401"/>
        <v>0</v>
      </c>
      <c r="AT773" s="50">
        <f t="shared" si="402"/>
        <v>0</v>
      </c>
      <c r="AU773" s="50">
        <f t="shared" si="403"/>
        <v>0</v>
      </c>
      <c r="AV773" s="50">
        <f t="shared" si="404"/>
        <v>0</v>
      </c>
      <c r="AW773" s="50">
        <f t="shared" si="405"/>
        <v>0</v>
      </c>
      <c r="AX773" s="50">
        <f t="shared" si="406"/>
        <v>0</v>
      </c>
      <c r="AY773" s="50">
        <f t="shared" si="407"/>
        <v>0</v>
      </c>
      <c r="AZ773" s="50">
        <f t="shared" si="408"/>
        <v>0</v>
      </c>
      <c r="BA773" s="50">
        <f t="shared" si="410"/>
        <v>7000</v>
      </c>
      <c r="BB773" s="50">
        <f t="shared" si="411"/>
        <v>0</v>
      </c>
    </row>
    <row r="774" spans="2:54" x14ac:dyDescent="0.25">
      <c r="B774" s="14">
        <v>2026</v>
      </c>
      <c r="C774" s="14">
        <v>479</v>
      </c>
      <c r="D774" s="15"/>
      <c r="F774" s="15" t="s">
        <v>58</v>
      </c>
      <c r="G774" s="14" t="e">
        <f>+VLOOKUP(M774,#REF!,5,FALSE)</f>
        <v>#REF!</v>
      </c>
      <c r="H774" s="14" t="e">
        <f>+VLOOKUP(M774,#REF!,7,FALSE)</f>
        <v>#REF!</v>
      </c>
      <c r="M774" s="15" t="str">
        <f t="shared" si="409"/>
        <v xml:space="preserve">2026EG 2026GSFPREALIZACIÓN DE ASISTENCIA TÉCNICA EN FINANZAS PARTIDARIAS </v>
      </c>
      <c r="N774" s="15" t="s">
        <v>621</v>
      </c>
      <c r="Q774" s="16" t="s">
        <v>14</v>
      </c>
      <c r="R774" s="16" t="s">
        <v>60</v>
      </c>
      <c r="T774" s="14" t="str">
        <f t="shared" si="371"/>
        <v>2.3</v>
      </c>
      <c r="U774" s="17" t="s">
        <v>62</v>
      </c>
      <c r="V774" s="15" t="s">
        <v>623</v>
      </c>
      <c r="X774" s="14" t="s">
        <v>65</v>
      </c>
      <c r="Y774" s="18">
        <v>1</v>
      </c>
      <c r="Z774" s="19">
        <v>5000</v>
      </c>
      <c r="AA774" s="14"/>
      <c r="AB774" s="14"/>
      <c r="AC774" s="14">
        <v>20</v>
      </c>
      <c r="AD774" s="14">
        <v>30</v>
      </c>
      <c r="AE774" s="20"/>
      <c r="AF774" s="20"/>
      <c r="AG774" s="20"/>
      <c r="AH774" s="20"/>
      <c r="AI774" s="20"/>
      <c r="AJ774" s="20"/>
      <c r="AK774" s="20"/>
      <c r="AL774" s="20"/>
      <c r="AM774" s="19">
        <f t="shared" si="372"/>
        <v>8334</v>
      </c>
      <c r="AN774" s="26" t="s">
        <v>437</v>
      </c>
      <c r="AO774" s="50">
        <f t="shared" si="397"/>
        <v>0</v>
      </c>
      <c r="AP774" s="50">
        <f t="shared" si="398"/>
        <v>0</v>
      </c>
      <c r="AQ774" s="50">
        <f t="shared" si="399"/>
        <v>3333.3333333333335</v>
      </c>
      <c r="AR774" s="50">
        <f t="shared" si="400"/>
        <v>5000</v>
      </c>
      <c r="AS774" s="50">
        <f t="shared" si="401"/>
        <v>0</v>
      </c>
      <c r="AT774" s="50">
        <f t="shared" si="402"/>
        <v>0</v>
      </c>
      <c r="AU774" s="50">
        <f t="shared" si="403"/>
        <v>0</v>
      </c>
      <c r="AV774" s="50">
        <f t="shared" si="404"/>
        <v>0</v>
      </c>
      <c r="AW774" s="50">
        <f t="shared" si="405"/>
        <v>0</v>
      </c>
      <c r="AX774" s="50">
        <f t="shared" si="406"/>
        <v>0</v>
      </c>
      <c r="AY774" s="50">
        <f t="shared" si="407"/>
        <v>0</v>
      </c>
      <c r="AZ774" s="50">
        <f t="shared" si="408"/>
        <v>0</v>
      </c>
      <c r="BA774" s="50">
        <f t="shared" si="410"/>
        <v>8334</v>
      </c>
      <c r="BB774" s="50">
        <f t="shared" si="411"/>
        <v>0</v>
      </c>
    </row>
    <row r="775" spans="2:54" x14ac:dyDescent="0.25">
      <c r="B775" s="14">
        <v>2026</v>
      </c>
      <c r="C775" s="14">
        <v>479</v>
      </c>
      <c r="D775" s="15"/>
      <c r="F775" s="15" t="s">
        <v>58</v>
      </c>
      <c r="G775" s="14" t="e">
        <f>+VLOOKUP(M775,#REF!,5,FALSE)</f>
        <v>#REF!</v>
      </c>
      <c r="H775" s="14" t="e">
        <f>+VLOOKUP(M775,#REF!,7,FALSE)</f>
        <v>#REF!</v>
      </c>
      <c r="M775" s="15" t="str">
        <f t="shared" si="409"/>
        <v xml:space="preserve">2026EG 2026GSFPREALIZACIÓN DE ASISTENCIA TÉCNICA EN FINANZAS PARTIDARIAS </v>
      </c>
      <c r="N775" s="15" t="s">
        <v>621</v>
      </c>
      <c r="Q775" s="16" t="s">
        <v>14</v>
      </c>
      <c r="R775" s="16" t="s">
        <v>60</v>
      </c>
      <c r="T775" s="14" t="str">
        <f t="shared" si="371"/>
        <v>2.3</v>
      </c>
      <c r="U775" s="17" t="s">
        <v>62</v>
      </c>
      <c r="V775" s="15" t="s">
        <v>624</v>
      </c>
      <c r="X775" s="14" t="s">
        <v>65</v>
      </c>
      <c r="Y775" s="18">
        <v>4</v>
      </c>
      <c r="Z775" s="19">
        <v>4000</v>
      </c>
      <c r="AA775" s="14"/>
      <c r="AB775" s="14"/>
      <c r="AC775" s="14">
        <v>20</v>
      </c>
      <c r="AD775" s="14">
        <v>30</v>
      </c>
      <c r="AE775" s="20"/>
      <c r="AF775" s="20"/>
      <c r="AG775" s="20"/>
      <c r="AH775" s="20"/>
      <c r="AI775" s="20"/>
      <c r="AJ775" s="20"/>
      <c r="AK775" s="20"/>
      <c r="AL775" s="20"/>
      <c r="AM775" s="19">
        <f t="shared" si="372"/>
        <v>26667</v>
      </c>
      <c r="AN775" s="26" t="s">
        <v>437</v>
      </c>
      <c r="AO775" s="50">
        <f t="shared" si="397"/>
        <v>0</v>
      </c>
      <c r="AP775" s="50">
        <f t="shared" si="398"/>
        <v>0</v>
      </c>
      <c r="AQ775" s="50">
        <f t="shared" si="399"/>
        <v>10666.666666666666</v>
      </c>
      <c r="AR775" s="50">
        <f t="shared" si="400"/>
        <v>16000</v>
      </c>
      <c r="AS775" s="50">
        <f t="shared" si="401"/>
        <v>0</v>
      </c>
      <c r="AT775" s="50">
        <f t="shared" si="402"/>
        <v>0</v>
      </c>
      <c r="AU775" s="50">
        <f t="shared" si="403"/>
        <v>0</v>
      </c>
      <c r="AV775" s="50">
        <f t="shared" si="404"/>
        <v>0</v>
      </c>
      <c r="AW775" s="50">
        <f t="shared" si="405"/>
        <v>0</v>
      </c>
      <c r="AX775" s="50">
        <f t="shared" si="406"/>
        <v>0</v>
      </c>
      <c r="AY775" s="50">
        <f t="shared" si="407"/>
        <v>0</v>
      </c>
      <c r="AZ775" s="50">
        <f t="shared" si="408"/>
        <v>0</v>
      </c>
      <c r="BA775" s="50">
        <f t="shared" si="410"/>
        <v>26667</v>
      </c>
      <c r="BB775" s="50">
        <f t="shared" si="411"/>
        <v>0</v>
      </c>
    </row>
    <row r="776" spans="2:54" x14ac:dyDescent="0.25">
      <c r="B776" s="14">
        <v>2026</v>
      </c>
      <c r="C776" s="14">
        <v>479</v>
      </c>
      <c r="D776" s="15"/>
      <c r="F776" s="15" t="s">
        <v>58</v>
      </c>
      <c r="G776" s="14" t="e">
        <f>+VLOOKUP(M776,#REF!,5,FALSE)</f>
        <v>#REF!</v>
      </c>
      <c r="H776" s="14" t="e">
        <f>+VLOOKUP(M776,#REF!,7,FALSE)</f>
        <v>#REF!</v>
      </c>
      <c r="M776" s="15" t="str">
        <f t="shared" si="409"/>
        <v xml:space="preserve">2026EG 2026GSFPREALIZACIÓN DE ASISTENCIA TÉCNICA EN FINANZAS PARTIDARIAS </v>
      </c>
      <c r="N776" s="15" t="s">
        <v>621</v>
      </c>
      <c r="Q776" s="16" t="s">
        <v>14</v>
      </c>
      <c r="R776" s="16" t="s">
        <v>60</v>
      </c>
      <c r="T776" s="14" t="str">
        <f t="shared" ref="T776:T839" si="412">+MID(U776,1,3)</f>
        <v>2.3</v>
      </c>
      <c r="U776" s="17" t="s">
        <v>62</v>
      </c>
      <c r="V776" s="15" t="s">
        <v>625</v>
      </c>
      <c r="X776" s="14" t="s">
        <v>65</v>
      </c>
      <c r="Y776" s="18">
        <v>1</v>
      </c>
      <c r="Z776" s="19">
        <v>5000</v>
      </c>
      <c r="AA776" s="14"/>
      <c r="AB776" s="14"/>
      <c r="AC776" s="14">
        <v>15</v>
      </c>
      <c r="AD776" s="14">
        <v>30</v>
      </c>
      <c r="AE776" s="20"/>
      <c r="AF776" s="20"/>
      <c r="AG776" s="20"/>
      <c r="AH776" s="20"/>
      <c r="AI776" s="20"/>
      <c r="AJ776" s="20"/>
      <c r="AK776" s="20"/>
      <c r="AL776" s="20"/>
      <c r="AM776" s="19">
        <f t="shared" si="372"/>
        <v>7500</v>
      </c>
      <c r="AN776" s="26" t="s">
        <v>437</v>
      </c>
      <c r="AO776" s="50">
        <f t="shared" si="397"/>
        <v>0</v>
      </c>
      <c r="AP776" s="50">
        <f t="shared" si="398"/>
        <v>0</v>
      </c>
      <c r="AQ776" s="50">
        <f t="shared" si="399"/>
        <v>2500</v>
      </c>
      <c r="AR776" s="50">
        <f t="shared" si="400"/>
        <v>5000</v>
      </c>
      <c r="AS776" s="50">
        <f t="shared" si="401"/>
        <v>0</v>
      </c>
      <c r="AT776" s="50">
        <f t="shared" si="402"/>
        <v>0</v>
      </c>
      <c r="AU776" s="50">
        <f t="shared" si="403"/>
        <v>0</v>
      </c>
      <c r="AV776" s="50">
        <f t="shared" si="404"/>
        <v>0</v>
      </c>
      <c r="AW776" s="50">
        <f t="shared" si="405"/>
        <v>0</v>
      </c>
      <c r="AX776" s="50">
        <f t="shared" si="406"/>
        <v>0</v>
      </c>
      <c r="AY776" s="50">
        <f t="shared" si="407"/>
        <v>0</v>
      </c>
      <c r="AZ776" s="50">
        <f t="shared" si="408"/>
        <v>0</v>
      </c>
      <c r="BA776" s="50">
        <f t="shared" si="410"/>
        <v>7500</v>
      </c>
      <c r="BB776" s="50">
        <f t="shared" si="411"/>
        <v>0</v>
      </c>
    </row>
    <row r="777" spans="2:54" x14ac:dyDescent="0.25">
      <c r="B777" s="14">
        <v>2026</v>
      </c>
      <c r="C777" s="14">
        <v>479</v>
      </c>
      <c r="D777" s="15"/>
      <c r="F777" s="15" t="s">
        <v>58</v>
      </c>
      <c r="G777" s="14" t="e">
        <f>+VLOOKUP(M777,#REF!,5,FALSE)</f>
        <v>#REF!</v>
      </c>
      <c r="H777" s="14" t="e">
        <f>+VLOOKUP(M777,#REF!,7,FALSE)</f>
        <v>#REF!</v>
      </c>
      <c r="M777" s="15" t="str">
        <f t="shared" si="409"/>
        <v xml:space="preserve">2026EG 2026GSFPREALIZACIÓN DE ASISTENCIA TÉCNICA EN FINANZAS PARTIDARIAS </v>
      </c>
      <c r="N777" s="15" t="s">
        <v>621</v>
      </c>
      <c r="Q777" s="16" t="s">
        <v>14</v>
      </c>
      <c r="R777" s="16" t="s">
        <v>60</v>
      </c>
      <c r="T777" s="14" t="str">
        <f t="shared" si="412"/>
        <v>2.3</v>
      </c>
      <c r="U777" s="17" t="s">
        <v>62</v>
      </c>
      <c r="V777" s="15" t="s">
        <v>626</v>
      </c>
      <c r="X777" s="14" t="s">
        <v>65</v>
      </c>
      <c r="Y777" s="18">
        <v>8</v>
      </c>
      <c r="Z777" s="19">
        <v>3500</v>
      </c>
      <c r="AA777" s="14"/>
      <c r="AB777" s="14"/>
      <c r="AC777" s="14">
        <v>15</v>
      </c>
      <c r="AD777" s="14">
        <v>30</v>
      </c>
      <c r="AE777" s="20"/>
      <c r="AF777" s="20"/>
      <c r="AG777" s="20"/>
      <c r="AH777" s="20"/>
      <c r="AI777" s="20"/>
      <c r="AJ777" s="20"/>
      <c r="AK777" s="20"/>
      <c r="AL777" s="20"/>
      <c r="AM777" s="19">
        <f t="shared" ref="AM777:AM840" si="413">ROUNDUP(IFERROR(IF(OR(X777="LOCADOR",X777="VIATICOS",X777="CAJA CHICA"),IF(X777="LOCADOR",Y777*(Z777/30)*SUM(AA777:AL777),Y777*Z777*SUM(AA777:AL777)),Z777*SUM(AA777:AL777)),""),0)</f>
        <v>42000</v>
      </c>
      <c r="AN777" s="26" t="s">
        <v>437</v>
      </c>
      <c r="AO777" s="50">
        <f t="shared" si="397"/>
        <v>0</v>
      </c>
      <c r="AP777" s="50">
        <f t="shared" si="398"/>
        <v>0</v>
      </c>
      <c r="AQ777" s="50">
        <f t="shared" si="399"/>
        <v>14000</v>
      </c>
      <c r="AR777" s="50">
        <f t="shared" si="400"/>
        <v>28000</v>
      </c>
      <c r="AS777" s="50">
        <f t="shared" si="401"/>
        <v>0</v>
      </c>
      <c r="AT777" s="50">
        <f t="shared" si="402"/>
        <v>0</v>
      </c>
      <c r="AU777" s="50">
        <f t="shared" si="403"/>
        <v>0</v>
      </c>
      <c r="AV777" s="50">
        <f t="shared" si="404"/>
        <v>0</v>
      </c>
      <c r="AW777" s="50">
        <f t="shared" si="405"/>
        <v>0</v>
      </c>
      <c r="AX777" s="50">
        <f t="shared" si="406"/>
        <v>0</v>
      </c>
      <c r="AY777" s="50">
        <f t="shared" si="407"/>
        <v>0</v>
      </c>
      <c r="AZ777" s="50">
        <f t="shared" si="408"/>
        <v>0</v>
      </c>
      <c r="BA777" s="50">
        <f t="shared" si="410"/>
        <v>42000</v>
      </c>
      <c r="BB777" s="50">
        <f t="shared" si="411"/>
        <v>0</v>
      </c>
    </row>
    <row r="778" spans="2:54" x14ac:dyDescent="0.25">
      <c r="B778" s="14">
        <v>2026</v>
      </c>
      <c r="C778" s="14">
        <v>479</v>
      </c>
      <c r="D778" s="15"/>
      <c r="F778" s="15" t="s">
        <v>58</v>
      </c>
      <c r="G778" s="14" t="e">
        <f>+VLOOKUP(M778,#REF!,5,FALSE)</f>
        <v>#REF!</v>
      </c>
      <c r="H778" s="14" t="e">
        <f>+VLOOKUP(M778,#REF!,7,FALSE)</f>
        <v>#REF!</v>
      </c>
      <c r="M778" s="15" t="str">
        <f t="shared" si="409"/>
        <v xml:space="preserve">2026EG 2026GSFPREALIZACIÓN DE ASISTENCIA TÉCNICA EN FINANZAS PARTIDARIAS </v>
      </c>
      <c r="N778" s="15" t="s">
        <v>621</v>
      </c>
      <c r="Q778" s="16" t="s">
        <v>14</v>
      </c>
      <c r="R778" s="16" t="s">
        <v>60</v>
      </c>
      <c r="T778" s="14" t="str">
        <f t="shared" si="412"/>
        <v>2.3</v>
      </c>
      <c r="U778" s="17" t="s">
        <v>62</v>
      </c>
      <c r="V778" s="15" t="s">
        <v>627</v>
      </c>
      <c r="X778" s="14" t="s">
        <v>65</v>
      </c>
      <c r="Y778" s="18">
        <v>1</v>
      </c>
      <c r="Z778" s="19">
        <v>5000</v>
      </c>
      <c r="AA778" s="14">
        <v>30</v>
      </c>
      <c r="AB778" s="14">
        <v>30</v>
      </c>
      <c r="AC778" s="14">
        <v>30</v>
      </c>
      <c r="AD778" s="14">
        <v>30</v>
      </c>
      <c r="AE778" s="20"/>
      <c r="AF778" s="20"/>
      <c r="AG778" s="20"/>
      <c r="AH778" s="20"/>
      <c r="AI778" s="20"/>
      <c r="AJ778" s="20"/>
      <c r="AK778" s="20"/>
      <c r="AL778" s="20"/>
      <c r="AM778" s="19">
        <f t="shared" si="413"/>
        <v>20000</v>
      </c>
      <c r="AN778" s="26" t="s">
        <v>437</v>
      </c>
      <c r="AO778" s="50">
        <f t="shared" si="397"/>
        <v>5000</v>
      </c>
      <c r="AP778" s="50">
        <f t="shared" si="398"/>
        <v>5000</v>
      </c>
      <c r="AQ778" s="50">
        <f t="shared" si="399"/>
        <v>5000</v>
      </c>
      <c r="AR778" s="50">
        <f t="shared" si="400"/>
        <v>5000</v>
      </c>
      <c r="AS778" s="50">
        <f t="shared" si="401"/>
        <v>0</v>
      </c>
      <c r="AT778" s="50">
        <f t="shared" si="402"/>
        <v>0</v>
      </c>
      <c r="AU778" s="50">
        <f t="shared" si="403"/>
        <v>0</v>
      </c>
      <c r="AV778" s="50">
        <f t="shared" si="404"/>
        <v>0</v>
      </c>
      <c r="AW778" s="50">
        <f t="shared" si="405"/>
        <v>0</v>
      </c>
      <c r="AX778" s="50">
        <f t="shared" si="406"/>
        <v>0</v>
      </c>
      <c r="AY778" s="50">
        <f t="shared" si="407"/>
        <v>0</v>
      </c>
      <c r="AZ778" s="50">
        <f t="shared" si="408"/>
        <v>0</v>
      </c>
      <c r="BA778" s="50">
        <f t="shared" si="410"/>
        <v>20000</v>
      </c>
      <c r="BB778" s="50">
        <f t="shared" si="411"/>
        <v>0</v>
      </c>
    </row>
    <row r="779" spans="2:54" x14ac:dyDescent="0.25">
      <c r="B779" s="14">
        <v>2026</v>
      </c>
      <c r="C779" s="14">
        <v>479</v>
      </c>
      <c r="D779" s="15"/>
      <c r="F779" s="15" t="s">
        <v>58</v>
      </c>
      <c r="G779" s="14" t="e">
        <f>+VLOOKUP(M779,#REF!,5,FALSE)</f>
        <v>#REF!</v>
      </c>
      <c r="H779" s="14" t="e">
        <f>+VLOOKUP(M779,#REF!,7,FALSE)</f>
        <v>#REF!</v>
      </c>
      <c r="M779" s="15" t="str">
        <f t="shared" si="409"/>
        <v xml:space="preserve">2026EG 2026GSFPREALIZACIÓN DE ASISTENCIA TÉCNICA EN FINANZAS PARTIDARIAS </v>
      </c>
      <c r="N779" s="15" t="s">
        <v>621</v>
      </c>
      <c r="Q779" s="16" t="s">
        <v>14</v>
      </c>
      <c r="R779" s="16" t="s">
        <v>60</v>
      </c>
      <c r="T779" s="14" t="str">
        <f t="shared" si="412"/>
        <v>2.3</v>
      </c>
      <c r="U779" s="17" t="s">
        <v>62</v>
      </c>
      <c r="V779" s="15" t="s">
        <v>628</v>
      </c>
      <c r="X779" s="14" t="s">
        <v>65</v>
      </c>
      <c r="Y779" s="18">
        <v>7</v>
      </c>
      <c r="Z779" s="19">
        <v>4000</v>
      </c>
      <c r="AA779" s="14">
        <v>30</v>
      </c>
      <c r="AB779" s="14">
        <v>30</v>
      </c>
      <c r="AC779" s="14">
        <v>30</v>
      </c>
      <c r="AD779" s="14">
        <v>30</v>
      </c>
      <c r="AE779" s="20"/>
      <c r="AF779" s="20"/>
      <c r="AG779" s="20"/>
      <c r="AH779" s="20"/>
      <c r="AI779" s="20"/>
      <c r="AJ779" s="20"/>
      <c r="AK779" s="20"/>
      <c r="AL779" s="20"/>
      <c r="AM779" s="19">
        <f t="shared" si="413"/>
        <v>112000</v>
      </c>
      <c r="AN779" s="26" t="s">
        <v>437</v>
      </c>
      <c r="AO779" s="50">
        <f t="shared" si="397"/>
        <v>28000</v>
      </c>
      <c r="AP779" s="50">
        <f t="shared" si="398"/>
        <v>28000</v>
      </c>
      <c r="AQ779" s="50">
        <f t="shared" si="399"/>
        <v>28000</v>
      </c>
      <c r="AR779" s="50">
        <f t="shared" si="400"/>
        <v>28000</v>
      </c>
      <c r="AS779" s="50">
        <f t="shared" si="401"/>
        <v>0</v>
      </c>
      <c r="AT779" s="50">
        <f t="shared" si="402"/>
        <v>0</v>
      </c>
      <c r="AU779" s="50">
        <f t="shared" si="403"/>
        <v>0</v>
      </c>
      <c r="AV779" s="50">
        <f t="shared" si="404"/>
        <v>0</v>
      </c>
      <c r="AW779" s="50">
        <f t="shared" si="405"/>
        <v>0</v>
      </c>
      <c r="AX779" s="50">
        <f t="shared" si="406"/>
        <v>0</v>
      </c>
      <c r="AY779" s="50">
        <f t="shared" si="407"/>
        <v>0</v>
      </c>
      <c r="AZ779" s="50">
        <f t="shared" si="408"/>
        <v>0</v>
      </c>
      <c r="BA779" s="50">
        <f t="shared" si="410"/>
        <v>112000</v>
      </c>
      <c r="BB779" s="50">
        <f t="shared" si="411"/>
        <v>0</v>
      </c>
    </row>
    <row r="780" spans="2:54" x14ac:dyDescent="0.25">
      <c r="B780" s="14">
        <v>2026</v>
      </c>
      <c r="C780" s="14">
        <v>479</v>
      </c>
      <c r="D780" s="15"/>
      <c r="F780" s="15" t="s">
        <v>58</v>
      </c>
      <c r="G780" s="14" t="e">
        <f>+VLOOKUP(M780,#REF!,5,FALSE)</f>
        <v>#REF!</v>
      </c>
      <c r="H780" s="14" t="e">
        <f>+VLOOKUP(M780,#REF!,7,FALSE)</f>
        <v>#REF!</v>
      </c>
      <c r="M780" s="15" t="str">
        <f t="shared" si="409"/>
        <v xml:space="preserve">2026EG 2026GSFPREALIZACIÓN DE ASISTENCIA TÉCNICA EN FINANZAS PARTIDARIAS </v>
      </c>
      <c r="N780" s="15" t="s">
        <v>621</v>
      </c>
      <c r="Q780" s="16" t="s">
        <v>14</v>
      </c>
      <c r="R780" s="16" t="s">
        <v>60</v>
      </c>
      <c r="T780" s="14" t="str">
        <f t="shared" si="412"/>
        <v>2.3</v>
      </c>
      <c r="U780" s="17" t="s">
        <v>62</v>
      </c>
      <c r="V780" s="15" t="s">
        <v>628</v>
      </c>
      <c r="X780" s="14" t="s">
        <v>65</v>
      </c>
      <c r="Y780" s="18">
        <v>3</v>
      </c>
      <c r="Z780" s="19">
        <v>4000</v>
      </c>
      <c r="AA780" s="14"/>
      <c r="AB780" s="14"/>
      <c r="AC780" s="14">
        <v>30</v>
      </c>
      <c r="AD780" s="14">
        <v>30</v>
      </c>
      <c r="AE780" s="20"/>
      <c r="AF780" s="20"/>
      <c r="AG780" s="20"/>
      <c r="AH780" s="20"/>
      <c r="AI780" s="20"/>
      <c r="AJ780" s="20"/>
      <c r="AK780" s="20"/>
      <c r="AL780" s="20"/>
      <c r="AM780" s="19">
        <f t="shared" si="413"/>
        <v>24000</v>
      </c>
      <c r="AN780" s="26" t="s">
        <v>437</v>
      </c>
      <c r="AO780" s="50">
        <f t="shared" si="397"/>
        <v>0</v>
      </c>
      <c r="AP780" s="50">
        <f t="shared" si="398"/>
        <v>0</v>
      </c>
      <c r="AQ780" s="50">
        <f t="shared" si="399"/>
        <v>12000</v>
      </c>
      <c r="AR780" s="50">
        <f t="shared" si="400"/>
        <v>12000</v>
      </c>
      <c r="AS780" s="50">
        <f t="shared" si="401"/>
        <v>0</v>
      </c>
      <c r="AT780" s="50">
        <f t="shared" si="402"/>
        <v>0</v>
      </c>
      <c r="AU780" s="50">
        <f t="shared" si="403"/>
        <v>0</v>
      </c>
      <c r="AV780" s="50">
        <f t="shared" si="404"/>
        <v>0</v>
      </c>
      <c r="AW780" s="50">
        <f t="shared" si="405"/>
        <v>0</v>
      </c>
      <c r="AX780" s="50">
        <f t="shared" si="406"/>
        <v>0</v>
      </c>
      <c r="AY780" s="50">
        <f t="shared" si="407"/>
        <v>0</v>
      </c>
      <c r="AZ780" s="50">
        <f t="shared" si="408"/>
        <v>0</v>
      </c>
      <c r="BA780" s="50">
        <f t="shared" si="410"/>
        <v>24000</v>
      </c>
      <c r="BB780" s="50">
        <f t="shared" si="411"/>
        <v>0</v>
      </c>
    </row>
    <row r="781" spans="2:54" x14ac:dyDescent="0.25">
      <c r="B781" s="14">
        <v>2026</v>
      </c>
      <c r="C781" s="14">
        <v>479</v>
      </c>
      <c r="D781" s="15"/>
      <c r="F781" s="15" t="s">
        <v>58</v>
      </c>
      <c r="G781" s="14" t="e">
        <f>+VLOOKUP(M781,#REF!,5,FALSE)</f>
        <v>#REF!</v>
      </c>
      <c r="H781" s="14" t="e">
        <f>+VLOOKUP(M781,#REF!,7,FALSE)</f>
        <v>#REF!</v>
      </c>
      <c r="M781" s="15" t="str">
        <f t="shared" si="409"/>
        <v xml:space="preserve">2026EG 2026GSFPREALIZACIÓN DE ASISTENCIA TÉCNICA EN FINANZAS PARTIDARIAS </v>
      </c>
      <c r="N781" s="15" t="s">
        <v>621</v>
      </c>
      <c r="Q781" s="16" t="s">
        <v>14</v>
      </c>
      <c r="R781" s="16" t="s">
        <v>60</v>
      </c>
      <c r="T781" s="14" t="str">
        <f t="shared" si="412"/>
        <v>2.3</v>
      </c>
      <c r="U781" s="17" t="s">
        <v>62</v>
      </c>
      <c r="V781" s="15" t="s">
        <v>629</v>
      </c>
      <c r="X781" s="14" t="s">
        <v>65</v>
      </c>
      <c r="Y781" s="18">
        <v>1</v>
      </c>
      <c r="Z781" s="19">
        <v>7000</v>
      </c>
      <c r="AA781" s="14">
        <v>30</v>
      </c>
      <c r="AB781" s="14">
        <v>30</v>
      </c>
      <c r="AC781" s="14">
        <v>30</v>
      </c>
      <c r="AD781" s="14">
        <v>30</v>
      </c>
      <c r="AE781" s="20"/>
      <c r="AF781" s="20"/>
      <c r="AG781" s="20"/>
      <c r="AH781" s="20"/>
      <c r="AI781" s="20"/>
      <c r="AJ781" s="20"/>
      <c r="AK781" s="20"/>
      <c r="AL781" s="20"/>
      <c r="AM781" s="19">
        <f t="shared" si="413"/>
        <v>28000</v>
      </c>
      <c r="AN781" s="26" t="s">
        <v>437</v>
      </c>
      <c r="AO781" s="50">
        <f t="shared" si="397"/>
        <v>7000</v>
      </c>
      <c r="AP781" s="50">
        <f t="shared" si="398"/>
        <v>7000</v>
      </c>
      <c r="AQ781" s="50">
        <f t="shared" si="399"/>
        <v>7000</v>
      </c>
      <c r="AR781" s="50">
        <f t="shared" si="400"/>
        <v>7000</v>
      </c>
      <c r="AS781" s="50">
        <f t="shared" si="401"/>
        <v>0</v>
      </c>
      <c r="AT781" s="50">
        <f t="shared" si="402"/>
        <v>0</v>
      </c>
      <c r="AU781" s="50">
        <f t="shared" si="403"/>
        <v>0</v>
      </c>
      <c r="AV781" s="50">
        <f t="shared" si="404"/>
        <v>0</v>
      </c>
      <c r="AW781" s="50">
        <f t="shared" si="405"/>
        <v>0</v>
      </c>
      <c r="AX781" s="50">
        <f t="shared" si="406"/>
        <v>0</v>
      </c>
      <c r="AY781" s="50">
        <f t="shared" si="407"/>
        <v>0</v>
      </c>
      <c r="AZ781" s="50">
        <f t="shared" si="408"/>
        <v>0</v>
      </c>
      <c r="BA781" s="50">
        <f t="shared" si="410"/>
        <v>28000</v>
      </c>
      <c r="BB781" s="50">
        <f t="shared" si="411"/>
        <v>0</v>
      </c>
    </row>
    <row r="782" spans="2:54" x14ac:dyDescent="0.25">
      <c r="B782" s="14">
        <v>2026</v>
      </c>
      <c r="C782" s="14">
        <v>479</v>
      </c>
      <c r="D782" s="15"/>
      <c r="F782" s="15" t="s">
        <v>58</v>
      </c>
      <c r="G782" s="14" t="e">
        <f>+VLOOKUP(M782,#REF!,5,FALSE)</f>
        <v>#REF!</v>
      </c>
      <c r="H782" s="14" t="e">
        <f>+VLOOKUP(M782,#REF!,7,FALSE)</f>
        <v>#REF!</v>
      </c>
      <c r="M782" s="15" t="str">
        <f t="shared" si="409"/>
        <v xml:space="preserve">2026EG 2026GSFPREALIZACIÓN DE ASISTENCIA TÉCNICA EN FINANZAS PARTIDARIAS </v>
      </c>
      <c r="N782" s="15" t="s">
        <v>621</v>
      </c>
      <c r="Q782" s="16" t="s">
        <v>14</v>
      </c>
      <c r="R782" s="16" t="s">
        <v>60</v>
      </c>
      <c r="T782" s="14" t="str">
        <f t="shared" si="412"/>
        <v>2.3</v>
      </c>
      <c r="U782" s="17" t="s">
        <v>62</v>
      </c>
      <c r="V782" s="15" t="s">
        <v>630</v>
      </c>
      <c r="X782" s="14" t="s">
        <v>65</v>
      </c>
      <c r="Y782" s="18">
        <v>8</v>
      </c>
      <c r="Z782" s="19">
        <v>5000</v>
      </c>
      <c r="AA782" s="14">
        <v>15</v>
      </c>
      <c r="AB782" s="14">
        <v>30</v>
      </c>
      <c r="AC782" s="14">
        <v>30</v>
      </c>
      <c r="AD782" s="14">
        <v>30</v>
      </c>
      <c r="AE782" s="20"/>
      <c r="AF782" s="20"/>
      <c r="AG782" s="20"/>
      <c r="AH782" s="20"/>
      <c r="AI782" s="20"/>
      <c r="AJ782" s="20"/>
      <c r="AK782" s="20"/>
      <c r="AL782" s="20"/>
      <c r="AM782" s="19">
        <f t="shared" si="413"/>
        <v>140000</v>
      </c>
      <c r="AN782" s="26" t="s">
        <v>437</v>
      </c>
      <c r="AO782" s="50">
        <f t="shared" si="397"/>
        <v>20000</v>
      </c>
      <c r="AP782" s="50">
        <f t="shared" si="398"/>
        <v>40000</v>
      </c>
      <c r="AQ782" s="50">
        <f t="shared" si="399"/>
        <v>40000</v>
      </c>
      <c r="AR782" s="50">
        <f t="shared" si="400"/>
        <v>40000</v>
      </c>
      <c r="AS782" s="50">
        <f t="shared" si="401"/>
        <v>0</v>
      </c>
      <c r="AT782" s="50">
        <f t="shared" si="402"/>
        <v>0</v>
      </c>
      <c r="AU782" s="50">
        <f t="shared" si="403"/>
        <v>0</v>
      </c>
      <c r="AV782" s="50">
        <f t="shared" si="404"/>
        <v>0</v>
      </c>
      <c r="AW782" s="50">
        <f t="shared" si="405"/>
        <v>0</v>
      </c>
      <c r="AX782" s="50">
        <f t="shared" si="406"/>
        <v>0</v>
      </c>
      <c r="AY782" s="50">
        <f t="shared" si="407"/>
        <v>0</v>
      </c>
      <c r="AZ782" s="50">
        <f t="shared" si="408"/>
        <v>0</v>
      </c>
      <c r="BA782" s="50">
        <f t="shared" si="410"/>
        <v>140000</v>
      </c>
      <c r="BB782" s="50">
        <f t="shared" si="411"/>
        <v>0</v>
      </c>
    </row>
    <row r="783" spans="2:54" x14ac:dyDescent="0.25">
      <c r="B783" s="14">
        <v>2026</v>
      </c>
      <c r="C783" s="14">
        <v>479</v>
      </c>
      <c r="D783" s="15"/>
      <c r="F783" s="15" t="s">
        <v>58</v>
      </c>
      <c r="G783" s="14" t="e">
        <f>+VLOOKUP(M783,#REF!,5,FALSE)</f>
        <v>#REF!</v>
      </c>
      <c r="H783" s="14" t="e">
        <f>+VLOOKUP(M783,#REF!,7,FALSE)</f>
        <v>#REF!</v>
      </c>
      <c r="M783" s="15" t="str">
        <f t="shared" si="409"/>
        <v xml:space="preserve">2026EG 2026GSFPREALIZACIÓN DE ASISTENCIA TÉCNICA EN FINANZAS PARTIDARIAS </v>
      </c>
      <c r="N783" s="15" t="s">
        <v>621</v>
      </c>
      <c r="Q783" s="16" t="s">
        <v>14</v>
      </c>
      <c r="R783" s="16" t="s">
        <v>60</v>
      </c>
      <c r="T783" s="14" t="str">
        <f t="shared" si="412"/>
        <v>2.3</v>
      </c>
      <c r="U783" s="17" t="s">
        <v>62</v>
      </c>
      <c r="V783" s="15" t="s">
        <v>631</v>
      </c>
      <c r="X783" s="14" t="s">
        <v>65</v>
      </c>
      <c r="Y783" s="18">
        <v>5</v>
      </c>
      <c r="Z783" s="19">
        <v>5000</v>
      </c>
      <c r="AA783" s="14"/>
      <c r="AB783" s="14"/>
      <c r="AC783" s="14">
        <v>30</v>
      </c>
      <c r="AD783" s="14">
        <v>30</v>
      </c>
      <c r="AE783" s="20"/>
      <c r="AF783" s="20"/>
      <c r="AG783" s="20"/>
      <c r="AH783" s="20"/>
      <c r="AI783" s="20"/>
      <c r="AJ783" s="20"/>
      <c r="AK783" s="20"/>
      <c r="AL783" s="20"/>
      <c r="AM783" s="19">
        <f t="shared" si="413"/>
        <v>50000</v>
      </c>
      <c r="AN783" s="26" t="s">
        <v>437</v>
      </c>
      <c r="AO783" s="50">
        <f t="shared" si="397"/>
        <v>0</v>
      </c>
      <c r="AP783" s="50">
        <f t="shared" si="398"/>
        <v>0</v>
      </c>
      <c r="AQ783" s="50">
        <f t="shared" si="399"/>
        <v>25000</v>
      </c>
      <c r="AR783" s="50">
        <f t="shared" si="400"/>
        <v>25000</v>
      </c>
      <c r="AS783" s="50">
        <f t="shared" si="401"/>
        <v>0</v>
      </c>
      <c r="AT783" s="50">
        <f t="shared" si="402"/>
        <v>0</v>
      </c>
      <c r="AU783" s="50">
        <f t="shared" si="403"/>
        <v>0</v>
      </c>
      <c r="AV783" s="50">
        <f t="shared" si="404"/>
        <v>0</v>
      </c>
      <c r="AW783" s="50">
        <f t="shared" si="405"/>
        <v>0</v>
      </c>
      <c r="AX783" s="50">
        <f t="shared" si="406"/>
        <v>0</v>
      </c>
      <c r="AY783" s="50">
        <f t="shared" si="407"/>
        <v>0</v>
      </c>
      <c r="AZ783" s="50">
        <f t="shared" si="408"/>
        <v>0</v>
      </c>
      <c r="BA783" s="50">
        <f t="shared" si="410"/>
        <v>50000</v>
      </c>
      <c r="BB783" s="50">
        <f t="shared" si="411"/>
        <v>0</v>
      </c>
    </row>
    <row r="784" spans="2:54" x14ac:dyDescent="0.25">
      <c r="B784" s="14">
        <v>2026</v>
      </c>
      <c r="C784" s="14">
        <v>479</v>
      </c>
      <c r="D784" s="15"/>
      <c r="F784" s="15" t="s">
        <v>58</v>
      </c>
      <c r="G784" s="14" t="e">
        <f>+VLOOKUP(M784,#REF!,5,FALSE)</f>
        <v>#REF!</v>
      </c>
      <c r="H784" s="14" t="e">
        <f>+VLOOKUP(M784,#REF!,7,FALSE)</f>
        <v>#REF!</v>
      </c>
      <c r="M784" s="15" t="str">
        <f t="shared" si="409"/>
        <v xml:space="preserve">2026EG 2026GSFPREALIZACIÓN DE ASISTENCIA TÉCNICA EN FINANZAS PARTIDARIAS </v>
      </c>
      <c r="N784" s="15" t="s">
        <v>621</v>
      </c>
      <c r="Q784" s="16" t="s">
        <v>14</v>
      </c>
      <c r="R784" s="16" t="s">
        <v>60</v>
      </c>
      <c r="T784" s="14" t="str">
        <f t="shared" si="412"/>
        <v>2.3</v>
      </c>
      <c r="U784" s="17" t="s">
        <v>62</v>
      </c>
      <c r="V784" s="15" t="s">
        <v>632</v>
      </c>
      <c r="X784" s="14" t="s">
        <v>65</v>
      </c>
      <c r="Y784" s="18">
        <v>13</v>
      </c>
      <c r="Z784" s="19">
        <v>3500</v>
      </c>
      <c r="AA784" s="14"/>
      <c r="AB784" s="14"/>
      <c r="AC784" s="14">
        <v>30</v>
      </c>
      <c r="AD784" s="14">
        <v>30</v>
      </c>
      <c r="AE784" s="20"/>
      <c r="AF784" s="20"/>
      <c r="AG784" s="20"/>
      <c r="AH784" s="20"/>
      <c r="AI784" s="20"/>
      <c r="AJ784" s="20"/>
      <c r="AK784" s="20"/>
      <c r="AL784" s="20"/>
      <c r="AM784" s="19">
        <f t="shared" si="413"/>
        <v>91000</v>
      </c>
      <c r="AN784" s="26" t="s">
        <v>437</v>
      </c>
      <c r="AO784" s="50">
        <f t="shared" si="397"/>
        <v>0</v>
      </c>
      <c r="AP784" s="50">
        <f t="shared" si="398"/>
        <v>0</v>
      </c>
      <c r="AQ784" s="50">
        <f t="shared" si="399"/>
        <v>45500</v>
      </c>
      <c r="AR784" s="50">
        <f t="shared" si="400"/>
        <v>45500</v>
      </c>
      <c r="AS784" s="50">
        <f t="shared" si="401"/>
        <v>0</v>
      </c>
      <c r="AT784" s="50">
        <f t="shared" si="402"/>
        <v>0</v>
      </c>
      <c r="AU784" s="50">
        <f t="shared" si="403"/>
        <v>0</v>
      </c>
      <c r="AV784" s="50">
        <f t="shared" si="404"/>
        <v>0</v>
      </c>
      <c r="AW784" s="50">
        <f t="shared" si="405"/>
        <v>0</v>
      </c>
      <c r="AX784" s="50">
        <f t="shared" si="406"/>
        <v>0</v>
      </c>
      <c r="AY784" s="50">
        <f t="shared" si="407"/>
        <v>0</v>
      </c>
      <c r="AZ784" s="50">
        <f t="shared" si="408"/>
        <v>0</v>
      </c>
      <c r="BA784" s="50">
        <f t="shared" si="410"/>
        <v>91000</v>
      </c>
      <c r="BB784" s="50">
        <f t="shared" si="411"/>
        <v>0</v>
      </c>
    </row>
    <row r="785" spans="2:54" x14ac:dyDescent="0.25">
      <c r="B785" s="14">
        <v>2026</v>
      </c>
      <c r="C785" s="14">
        <v>479</v>
      </c>
      <c r="D785" s="15"/>
      <c r="F785" s="15" t="s">
        <v>58</v>
      </c>
      <c r="G785" s="14" t="e">
        <f>+VLOOKUP(M785,#REF!,5,FALSE)</f>
        <v>#REF!</v>
      </c>
      <c r="H785" s="14" t="e">
        <f>+VLOOKUP(M785,#REF!,7,FALSE)</f>
        <v>#REF!</v>
      </c>
      <c r="M785" s="15" t="str">
        <f t="shared" si="409"/>
        <v xml:space="preserve">2026EG 2026GSFPREALIZACIÓN DE ASISTENCIA TÉCNICA EN FINANZAS PARTIDARIAS </v>
      </c>
      <c r="N785" s="15" t="s">
        <v>621</v>
      </c>
      <c r="Q785" s="16" t="s">
        <v>14</v>
      </c>
      <c r="R785" s="16" t="s">
        <v>60</v>
      </c>
      <c r="T785" s="14" t="str">
        <f t="shared" si="412"/>
        <v>2.3</v>
      </c>
      <c r="U785" s="17" t="s">
        <v>62</v>
      </c>
      <c r="V785" s="15" t="s">
        <v>633</v>
      </c>
      <c r="X785" s="14" t="s">
        <v>65</v>
      </c>
      <c r="Y785" s="18">
        <v>1</v>
      </c>
      <c r="Z785" s="19">
        <v>6000</v>
      </c>
      <c r="AA785" s="14">
        <v>30</v>
      </c>
      <c r="AB785" s="14">
        <v>30</v>
      </c>
      <c r="AC785" s="14">
        <v>30</v>
      </c>
      <c r="AD785" s="14">
        <v>30</v>
      </c>
      <c r="AE785" s="20"/>
      <c r="AF785" s="20"/>
      <c r="AG785" s="20"/>
      <c r="AH785" s="20"/>
      <c r="AI785" s="20"/>
      <c r="AJ785" s="20"/>
      <c r="AK785" s="20"/>
      <c r="AL785" s="20"/>
      <c r="AM785" s="19">
        <f t="shared" si="413"/>
        <v>24000</v>
      </c>
      <c r="AN785" s="26" t="s">
        <v>437</v>
      </c>
      <c r="AO785" s="50">
        <f t="shared" si="397"/>
        <v>6000</v>
      </c>
      <c r="AP785" s="50">
        <f t="shared" si="398"/>
        <v>6000</v>
      </c>
      <c r="AQ785" s="50">
        <f t="shared" si="399"/>
        <v>6000</v>
      </c>
      <c r="AR785" s="50">
        <f t="shared" si="400"/>
        <v>6000</v>
      </c>
      <c r="AS785" s="50">
        <f t="shared" si="401"/>
        <v>0</v>
      </c>
      <c r="AT785" s="50">
        <f t="shared" si="402"/>
        <v>0</v>
      </c>
      <c r="AU785" s="50">
        <f t="shared" si="403"/>
        <v>0</v>
      </c>
      <c r="AV785" s="50">
        <f t="shared" si="404"/>
        <v>0</v>
      </c>
      <c r="AW785" s="50">
        <f t="shared" si="405"/>
        <v>0</v>
      </c>
      <c r="AX785" s="50">
        <f t="shared" si="406"/>
        <v>0</v>
      </c>
      <c r="AY785" s="50">
        <f t="shared" si="407"/>
        <v>0</v>
      </c>
      <c r="AZ785" s="50">
        <f t="shared" si="408"/>
        <v>0</v>
      </c>
      <c r="BA785" s="50">
        <f t="shared" si="410"/>
        <v>24000</v>
      </c>
      <c r="BB785" s="50">
        <f t="shared" si="411"/>
        <v>0</v>
      </c>
    </row>
    <row r="786" spans="2:54" x14ac:dyDescent="0.25">
      <c r="B786" s="14">
        <v>2026</v>
      </c>
      <c r="C786" s="14">
        <v>479</v>
      </c>
      <c r="D786" s="15"/>
      <c r="F786" s="15" t="s">
        <v>58</v>
      </c>
      <c r="G786" s="14" t="e">
        <f>+VLOOKUP(M786,#REF!,5,FALSE)</f>
        <v>#REF!</v>
      </c>
      <c r="H786" s="14" t="e">
        <f>+VLOOKUP(M786,#REF!,7,FALSE)</f>
        <v>#REF!</v>
      </c>
      <c r="M786" s="15" t="str">
        <f t="shared" si="409"/>
        <v xml:space="preserve">2026EG 2026GSFPREALIZACIÓN DE ASISTENCIA TÉCNICA EN FINANZAS PARTIDARIAS </v>
      </c>
      <c r="N786" s="15" t="s">
        <v>621</v>
      </c>
      <c r="Q786" s="16" t="s">
        <v>14</v>
      </c>
      <c r="R786" s="16" t="s">
        <v>60</v>
      </c>
      <c r="T786" s="14" t="str">
        <f t="shared" si="412"/>
        <v>2.3</v>
      </c>
      <c r="U786" s="17" t="s">
        <v>62</v>
      </c>
      <c r="V786" s="15" t="s">
        <v>634</v>
      </c>
      <c r="X786" s="14" t="s">
        <v>65</v>
      </c>
      <c r="Y786" s="18">
        <v>1</v>
      </c>
      <c r="Z786" s="19">
        <v>3500</v>
      </c>
      <c r="AA786" s="14"/>
      <c r="AB786" s="14"/>
      <c r="AC786" s="14">
        <v>30</v>
      </c>
      <c r="AD786" s="14">
        <v>30</v>
      </c>
      <c r="AE786" s="20"/>
      <c r="AF786" s="20"/>
      <c r="AG786" s="20"/>
      <c r="AH786" s="20"/>
      <c r="AI786" s="20"/>
      <c r="AJ786" s="20"/>
      <c r="AK786" s="20"/>
      <c r="AL786" s="20"/>
      <c r="AM786" s="19">
        <f t="shared" si="413"/>
        <v>7000</v>
      </c>
      <c r="AN786" s="26" t="s">
        <v>437</v>
      </c>
      <c r="AO786" s="50">
        <f t="shared" si="397"/>
        <v>0</v>
      </c>
      <c r="AP786" s="50">
        <f t="shared" si="398"/>
        <v>0</v>
      </c>
      <c r="AQ786" s="50">
        <f t="shared" si="399"/>
        <v>3500</v>
      </c>
      <c r="AR786" s="50">
        <f t="shared" si="400"/>
        <v>3500</v>
      </c>
      <c r="AS786" s="50">
        <f t="shared" si="401"/>
        <v>0</v>
      </c>
      <c r="AT786" s="50">
        <f t="shared" si="402"/>
        <v>0</v>
      </c>
      <c r="AU786" s="50">
        <f t="shared" si="403"/>
        <v>0</v>
      </c>
      <c r="AV786" s="50">
        <f t="shared" si="404"/>
        <v>0</v>
      </c>
      <c r="AW786" s="50">
        <f t="shared" si="405"/>
        <v>0</v>
      </c>
      <c r="AX786" s="50">
        <f t="shared" si="406"/>
        <v>0</v>
      </c>
      <c r="AY786" s="50">
        <f t="shared" si="407"/>
        <v>0</v>
      </c>
      <c r="AZ786" s="50">
        <f t="shared" si="408"/>
        <v>0</v>
      </c>
      <c r="BA786" s="50">
        <f t="shared" si="410"/>
        <v>7000</v>
      </c>
      <c r="BB786" s="50">
        <f t="shared" si="411"/>
        <v>0</v>
      </c>
    </row>
    <row r="787" spans="2:54" x14ac:dyDescent="0.25">
      <c r="B787" s="14">
        <v>2026</v>
      </c>
      <c r="C787" s="14">
        <v>479</v>
      </c>
      <c r="D787" s="15"/>
      <c r="F787" s="15" t="s">
        <v>58</v>
      </c>
      <c r="G787" s="14" t="e">
        <f>+VLOOKUP(M787,#REF!,5,FALSE)</f>
        <v>#REF!</v>
      </c>
      <c r="H787" s="14" t="e">
        <f>+VLOOKUP(M787,#REF!,7,FALSE)</f>
        <v>#REF!</v>
      </c>
      <c r="M787" s="15" t="str">
        <f t="shared" si="409"/>
        <v xml:space="preserve">2026EG 2026GSFPREALIZACIÓN DE ASISTENCIA TÉCNICA EN FINANZAS PARTIDARIAS </v>
      </c>
      <c r="N787" s="15" t="s">
        <v>621</v>
      </c>
      <c r="Q787" s="16" t="s">
        <v>14</v>
      </c>
      <c r="R787" s="16" t="s">
        <v>60</v>
      </c>
      <c r="T787" s="14" t="str">
        <f t="shared" si="412"/>
        <v>2.3</v>
      </c>
      <c r="U787" s="17" t="s">
        <v>62</v>
      </c>
      <c r="V787" s="15" t="s">
        <v>635</v>
      </c>
      <c r="X787" s="14" t="s">
        <v>65</v>
      </c>
      <c r="Y787" s="18">
        <v>22</v>
      </c>
      <c r="Z787" s="19">
        <v>5000</v>
      </c>
      <c r="AA787" s="14">
        <v>15</v>
      </c>
      <c r="AB787" s="14">
        <v>30</v>
      </c>
      <c r="AC787" s="14">
        <v>30</v>
      </c>
      <c r="AD787" s="14">
        <v>15</v>
      </c>
      <c r="AE787" s="20"/>
      <c r="AF787" s="20"/>
      <c r="AG787" s="20"/>
      <c r="AH787" s="20"/>
      <c r="AI787" s="20"/>
      <c r="AJ787" s="20"/>
      <c r="AK787" s="20"/>
      <c r="AL787" s="20"/>
      <c r="AM787" s="19">
        <f t="shared" si="413"/>
        <v>330000</v>
      </c>
      <c r="AN787" s="26" t="s">
        <v>437</v>
      </c>
      <c r="AO787" s="50">
        <f t="shared" si="397"/>
        <v>55000</v>
      </c>
      <c r="AP787" s="50">
        <f t="shared" si="398"/>
        <v>110000</v>
      </c>
      <c r="AQ787" s="50">
        <f t="shared" si="399"/>
        <v>110000</v>
      </c>
      <c r="AR787" s="50">
        <f t="shared" si="400"/>
        <v>55000</v>
      </c>
      <c r="AS787" s="50">
        <f t="shared" si="401"/>
        <v>0</v>
      </c>
      <c r="AT787" s="50">
        <f t="shared" si="402"/>
        <v>0</v>
      </c>
      <c r="AU787" s="50">
        <f t="shared" si="403"/>
        <v>0</v>
      </c>
      <c r="AV787" s="50">
        <f t="shared" si="404"/>
        <v>0</v>
      </c>
      <c r="AW787" s="50">
        <f t="shared" si="405"/>
        <v>0</v>
      </c>
      <c r="AX787" s="50">
        <f t="shared" si="406"/>
        <v>0</v>
      </c>
      <c r="AY787" s="50">
        <f t="shared" si="407"/>
        <v>0</v>
      </c>
      <c r="AZ787" s="50">
        <f t="shared" si="408"/>
        <v>0</v>
      </c>
      <c r="BA787" s="50">
        <f t="shared" si="410"/>
        <v>330000</v>
      </c>
      <c r="BB787" s="50">
        <f t="shared" si="411"/>
        <v>0</v>
      </c>
    </row>
    <row r="788" spans="2:54" x14ac:dyDescent="0.25">
      <c r="B788" s="14">
        <v>2026</v>
      </c>
      <c r="C788" s="14">
        <v>479</v>
      </c>
      <c r="D788" s="15"/>
      <c r="F788" s="15" t="s">
        <v>58</v>
      </c>
      <c r="G788" s="14" t="e">
        <f>+VLOOKUP(M788,#REF!,5,FALSE)</f>
        <v>#REF!</v>
      </c>
      <c r="H788" s="14" t="e">
        <f>+VLOOKUP(M788,#REF!,7,FALSE)</f>
        <v>#REF!</v>
      </c>
      <c r="M788" s="15" t="str">
        <f t="shared" si="409"/>
        <v xml:space="preserve">2026EG 2026GSFPREALIZACIÓN DE ASISTENCIA TÉCNICA EN FINANZAS PARTIDARIAS </v>
      </c>
      <c r="N788" s="15" t="s">
        <v>621</v>
      </c>
      <c r="Q788" s="16" t="s">
        <v>14</v>
      </c>
      <c r="R788" s="16" t="s">
        <v>60</v>
      </c>
      <c r="T788" s="14" t="str">
        <f t="shared" si="412"/>
        <v>2.3</v>
      </c>
      <c r="U788" s="17" t="s">
        <v>62</v>
      </c>
      <c r="V788" s="15" t="s">
        <v>636</v>
      </c>
      <c r="X788" s="14" t="s">
        <v>65</v>
      </c>
      <c r="Y788" s="18">
        <v>2</v>
      </c>
      <c r="Z788" s="19">
        <v>5000</v>
      </c>
      <c r="AA788" s="14">
        <v>15</v>
      </c>
      <c r="AB788" s="14">
        <v>30</v>
      </c>
      <c r="AC788" s="14">
        <v>30</v>
      </c>
      <c r="AD788" s="14">
        <v>30</v>
      </c>
      <c r="AE788" s="20"/>
      <c r="AF788" s="20"/>
      <c r="AG788" s="20"/>
      <c r="AH788" s="20"/>
      <c r="AI788" s="20"/>
      <c r="AJ788" s="20"/>
      <c r="AK788" s="20"/>
      <c r="AL788" s="20"/>
      <c r="AM788" s="19">
        <f t="shared" si="413"/>
        <v>35000</v>
      </c>
      <c r="AN788" s="26" t="s">
        <v>437</v>
      </c>
      <c r="AO788" s="50">
        <f t="shared" si="397"/>
        <v>5000</v>
      </c>
      <c r="AP788" s="50">
        <f t="shared" si="398"/>
        <v>10000</v>
      </c>
      <c r="AQ788" s="50">
        <f t="shared" si="399"/>
        <v>10000</v>
      </c>
      <c r="AR788" s="50">
        <f t="shared" si="400"/>
        <v>10000</v>
      </c>
      <c r="AS788" s="50">
        <f t="shared" si="401"/>
        <v>0</v>
      </c>
      <c r="AT788" s="50">
        <f t="shared" si="402"/>
        <v>0</v>
      </c>
      <c r="AU788" s="50">
        <f t="shared" si="403"/>
        <v>0</v>
      </c>
      <c r="AV788" s="50">
        <f t="shared" si="404"/>
        <v>0</v>
      </c>
      <c r="AW788" s="50">
        <f t="shared" si="405"/>
        <v>0</v>
      </c>
      <c r="AX788" s="50">
        <f t="shared" si="406"/>
        <v>0</v>
      </c>
      <c r="AY788" s="50">
        <f t="shared" si="407"/>
        <v>0</v>
      </c>
      <c r="AZ788" s="50">
        <f t="shared" si="408"/>
        <v>0</v>
      </c>
      <c r="BA788" s="50">
        <f t="shared" si="410"/>
        <v>35000</v>
      </c>
      <c r="BB788" s="50">
        <f t="shared" si="411"/>
        <v>0</v>
      </c>
    </row>
    <row r="789" spans="2:54" x14ac:dyDescent="0.25">
      <c r="B789" s="14">
        <v>2026</v>
      </c>
      <c r="C789" s="14">
        <v>479</v>
      </c>
      <c r="D789" s="15"/>
      <c r="F789" s="15" t="s">
        <v>58</v>
      </c>
      <c r="G789" s="14" t="e">
        <f>+VLOOKUP(M789,#REF!,5,FALSE)</f>
        <v>#REF!</v>
      </c>
      <c r="H789" s="14" t="e">
        <f>+VLOOKUP(M789,#REF!,7,FALSE)</f>
        <v>#REF!</v>
      </c>
      <c r="M789" s="15" t="str">
        <f t="shared" si="409"/>
        <v xml:space="preserve">2026EG 2026GSFPREALIZACIÓN DE ASISTENCIA TÉCNICA EN FINANZAS PARTIDARIAS </v>
      </c>
      <c r="N789" s="15" t="s">
        <v>621</v>
      </c>
      <c r="Q789" s="16" t="s">
        <v>14</v>
      </c>
      <c r="R789" s="16" t="s">
        <v>60</v>
      </c>
      <c r="T789" s="14" t="str">
        <f t="shared" si="412"/>
        <v>2.3</v>
      </c>
      <c r="U789" s="17" t="s">
        <v>62</v>
      </c>
      <c r="V789" s="15" t="s">
        <v>637</v>
      </c>
      <c r="X789" s="14" t="s">
        <v>65</v>
      </c>
      <c r="Y789" s="18">
        <v>1</v>
      </c>
      <c r="Z789" s="19">
        <v>3000</v>
      </c>
      <c r="AA789" s="14"/>
      <c r="AB789" s="14"/>
      <c r="AC789" s="14">
        <v>30</v>
      </c>
      <c r="AD789" s="14">
        <v>30</v>
      </c>
      <c r="AE789" s="20"/>
      <c r="AF789" s="20"/>
      <c r="AG789" s="20"/>
      <c r="AH789" s="20"/>
      <c r="AI789" s="20"/>
      <c r="AJ789" s="20"/>
      <c r="AK789" s="20"/>
      <c r="AL789" s="20"/>
      <c r="AM789" s="19">
        <f t="shared" si="413"/>
        <v>6000</v>
      </c>
      <c r="AN789" s="26" t="s">
        <v>437</v>
      </c>
      <c r="AO789" s="50">
        <f t="shared" si="397"/>
        <v>0</v>
      </c>
      <c r="AP789" s="50">
        <f t="shared" si="398"/>
        <v>0</v>
      </c>
      <c r="AQ789" s="50">
        <f t="shared" si="399"/>
        <v>3000</v>
      </c>
      <c r="AR789" s="50">
        <f t="shared" si="400"/>
        <v>3000</v>
      </c>
      <c r="AS789" s="50">
        <f t="shared" si="401"/>
        <v>0</v>
      </c>
      <c r="AT789" s="50">
        <f t="shared" si="402"/>
        <v>0</v>
      </c>
      <c r="AU789" s="50">
        <f t="shared" si="403"/>
        <v>0</v>
      </c>
      <c r="AV789" s="50">
        <f t="shared" si="404"/>
        <v>0</v>
      </c>
      <c r="AW789" s="50">
        <f t="shared" si="405"/>
        <v>0</v>
      </c>
      <c r="AX789" s="50">
        <f t="shared" si="406"/>
        <v>0</v>
      </c>
      <c r="AY789" s="50">
        <f t="shared" si="407"/>
        <v>0</v>
      </c>
      <c r="AZ789" s="50">
        <f t="shared" si="408"/>
        <v>0</v>
      </c>
      <c r="BA789" s="50">
        <f t="shared" si="410"/>
        <v>6000</v>
      </c>
      <c r="BB789" s="50">
        <f t="shared" si="411"/>
        <v>0</v>
      </c>
    </row>
    <row r="790" spans="2:54" x14ac:dyDescent="0.25">
      <c r="B790" s="14">
        <v>2026</v>
      </c>
      <c r="C790" s="14">
        <v>479</v>
      </c>
      <c r="D790" s="15"/>
      <c r="F790" s="15" t="s">
        <v>58</v>
      </c>
      <c r="G790" s="14" t="e">
        <f>+VLOOKUP(M790,#REF!,5,FALSE)</f>
        <v>#REF!</v>
      </c>
      <c r="H790" s="14" t="e">
        <f>+VLOOKUP(M790,#REF!,7,FALSE)</f>
        <v>#REF!</v>
      </c>
      <c r="M790" s="15" t="str">
        <f t="shared" si="409"/>
        <v xml:space="preserve">2026EG 2026GSFPREALIZACIÓN DE ASISTENCIA TÉCNICA EN FINANZAS PARTIDARIAS </v>
      </c>
      <c r="N790" s="15" t="s">
        <v>621</v>
      </c>
      <c r="Q790" s="16" t="s">
        <v>14</v>
      </c>
      <c r="R790" s="16" t="s">
        <v>60</v>
      </c>
      <c r="T790" s="14" t="str">
        <f t="shared" si="412"/>
        <v>2.3</v>
      </c>
      <c r="U790" s="17" t="s">
        <v>120</v>
      </c>
      <c r="V790" s="15" t="s">
        <v>193</v>
      </c>
      <c r="X790" s="14" t="s">
        <v>74</v>
      </c>
      <c r="Y790" s="18"/>
      <c r="Z790" s="19">
        <v>300</v>
      </c>
      <c r="AA790" s="14">
        <v>21</v>
      </c>
      <c r="AB790" s="14">
        <v>21</v>
      </c>
      <c r="AC790" s="14">
        <v>61</v>
      </c>
      <c r="AD790" s="14">
        <v>61</v>
      </c>
      <c r="AE790" s="20"/>
      <c r="AF790" s="20"/>
      <c r="AG790" s="20"/>
      <c r="AH790" s="20"/>
      <c r="AI790" s="20"/>
      <c r="AJ790" s="20"/>
      <c r="AK790" s="20"/>
      <c r="AL790" s="20"/>
      <c r="AM790" s="19">
        <f t="shared" si="413"/>
        <v>49200</v>
      </c>
      <c r="AN790" s="26" t="s">
        <v>437</v>
      </c>
      <c r="AO790" s="50">
        <f t="shared" ref="AO790:AO793" si="414">+AA790*$Z790</f>
        <v>6300</v>
      </c>
      <c r="AP790" s="50">
        <f t="shared" ref="AP790:AP793" si="415">+AB790*$Z790</f>
        <v>6300</v>
      </c>
      <c r="AQ790" s="50">
        <f t="shared" ref="AQ790:AQ793" si="416">+AC790*$Z790</f>
        <v>18300</v>
      </c>
      <c r="AR790" s="50">
        <f t="shared" ref="AR790:AR793" si="417">+AD790*$Z790</f>
        <v>18300</v>
      </c>
      <c r="AS790" s="50">
        <f t="shared" ref="AS790:AS793" si="418">+AE790*$Z790</f>
        <v>0</v>
      </c>
      <c r="AT790" s="50">
        <f t="shared" ref="AT790:AT793" si="419">+AF790*$Z790</f>
        <v>0</v>
      </c>
      <c r="AU790" s="50">
        <f t="shared" ref="AU790:AU793" si="420">+AG790*$Z790</f>
        <v>0</v>
      </c>
      <c r="AV790" s="50">
        <f t="shared" ref="AV790:AV793" si="421">+AH790*$Z790</f>
        <v>0</v>
      </c>
      <c r="AW790" s="50">
        <f t="shared" ref="AW790:AW793" si="422">+AI790*$Z790</f>
        <v>0</v>
      </c>
      <c r="AX790" s="50">
        <f t="shared" ref="AX790:AX793" si="423">+AJ790*$Z790</f>
        <v>0</v>
      </c>
      <c r="AY790" s="50">
        <f t="shared" ref="AY790:AY793" si="424">+AK790*$Z790</f>
        <v>0</v>
      </c>
      <c r="AZ790" s="50">
        <f t="shared" ref="AZ790:AZ793" si="425">+AL790*$Z790</f>
        <v>0</v>
      </c>
      <c r="BA790" s="50">
        <f t="shared" si="410"/>
        <v>49200</v>
      </c>
      <c r="BB790" s="50">
        <f t="shared" si="411"/>
        <v>0</v>
      </c>
    </row>
    <row r="791" spans="2:54" x14ac:dyDescent="0.25">
      <c r="B791" s="14">
        <v>2026</v>
      </c>
      <c r="C791" s="14">
        <v>479</v>
      </c>
      <c r="D791" s="15"/>
      <c r="F791" s="15" t="s">
        <v>58</v>
      </c>
      <c r="G791" s="14" t="e">
        <f>+VLOOKUP(M791,#REF!,5,FALSE)</f>
        <v>#REF!</v>
      </c>
      <c r="H791" s="14" t="e">
        <f>+VLOOKUP(M791,#REF!,7,FALSE)</f>
        <v>#REF!</v>
      </c>
      <c r="M791" s="15" t="str">
        <f t="shared" si="409"/>
        <v xml:space="preserve">2026EG 2026GSFPREALIZACIÓN DE ASISTENCIA TÉCNICA EN FINANZAS PARTIDARIAS </v>
      </c>
      <c r="N791" s="15" t="s">
        <v>621</v>
      </c>
      <c r="Q791" s="16" t="s">
        <v>14</v>
      </c>
      <c r="R791" s="16" t="s">
        <v>60</v>
      </c>
      <c r="T791" s="14" t="str">
        <f t="shared" si="412"/>
        <v>2.3</v>
      </c>
      <c r="U791" s="17" t="s">
        <v>120</v>
      </c>
      <c r="V791" s="15" t="s">
        <v>194</v>
      </c>
      <c r="X791" s="14" t="s">
        <v>74</v>
      </c>
      <c r="Y791" s="18"/>
      <c r="Z791" s="19">
        <v>150</v>
      </c>
      <c r="AA791" s="14">
        <v>21</v>
      </c>
      <c r="AB791" s="14">
        <v>21</v>
      </c>
      <c r="AC791" s="14">
        <v>61</v>
      </c>
      <c r="AD791" s="14">
        <v>61</v>
      </c>
      <c r="AE791" s="20"/>
      <c r="AF791" s="20"/>
      <c r="AG791" s="20"/>
      <c r="AH791" s="20"/>
      <c r="AI791" s="20"/>
      <c r="AJ791" s="20"/>
      <c r="AK791" s="20"/>
      <c r="AL791" s="20"/>
      <c r="AM791" s="19">
        <f t="shared" si="413"/>
        <v>24600</v>
      </c>
      <c r="AN791" s="26" t="s">
        <v>437</v>
      </c>
      <c r="AO791" s="50">
        <f t="shared" si="414"/>
        <v>3150</v>
      </c>
      <c r="AP791" s="50">
        <f t="shared" si="415"/>
        <v>3150</v>
      </c>
      <c r="AQ791" s="50">
        <f t="shared" si="416"/>
        <v>9150</v>
      </c>
      <c r="AR791" s="50">
        <f t="shared" si="417"/>
        <v>9150</v>
      </c>
      <c r="AS791" s="50">
        <f t="shared" si="418"/>
        <v>0</v>
      </c>
      <c r="AT791" s="50">
        <f t="shared" si="419"/>
        <v>0</v>
      </c>
      <c r="AU791" s="50">
        <f t="shared" si="420"/>
        <v>0</v>
      </c>
      <c r="AV791" s="50">
        <f t="shared" si="421"/>
        <v>0</v>
      </c>
      <c r="AW791" s="50">
        <f t="shared" si="422"/>
        <v>0</v>
      </c>
      <c r="AX791" s="50">
        <f t="shared" si="423"/>
        <v>0</v>
      </c>
      <c r="AY791" s="50">
        <f t="shared" si="424"/>
        <v>0</v>
      </c>
      <c r="AZ791" s="50">
        <f t="shared" si="425"/>
        <v>0</v>
      </c>
      <c r="BA791" s="50">
        <f t="shared" si="410"/>
        <v>24600</v>
      </c>
      <c r="BB791" s="50">
        <f t="shared" si="411"/>
        <v>0</v>
      </c>
    </row>
    <row r="792" spans="2:54" x14ac:dyDescent="0.25">
      <c r="B792" s="14">
        <v>2026</v>
      </c>
      <c r="C792" s="14">
        <v>479</v>
      </c>
      <c r="D792" s="15"/>
      <c r="F792" s="15" t="s">
        <v>58</v>
      </c>
      <c r="G792" s="14" t="e">
        <f>+VLOOKUP(M792,#REF!,5,FALSE)</f>
        <v>#REF!</v>
      </c>
      <c r="H792" s="14" t="e">
        <f>+VLOOKUP(M792,#REF!,7,FALSE)</f>
        <v>#REF!</v>
      </c>
      <c r="M792" s="15" t="str">
        <f t="shared" si="409"/>
        <v xml:space="preserve">2026EG 2026GSFPREALIZACIÓN DE ASISTENCIA TÉCNICA EN FINANZAS PARTIDARIAS </v>
      </c>
      <c r="N792" s="15" t="s">
        <v>621</v>
      </c>
      <c r="Q792" s="16" t="s">
        <v>14</v>
      </c>
      <c r="R792" s="16" t="s">
        <v>60</v>
      </c>
      <c r="T792" s="14" t="str">
        <f t="shared" si="412"/>
        <v>2.3</v>
      </c>
      <c r="U792" s="17" t="s">
        <v>67</v>
      </c>
      <c r="V792" s="15" t="s">
        <v>195</v>
      </c>
      <c r="X792" s="14" t="s">
        <v>74</v>
      </c>
      <c r="Y792" s="18"/>
      <c r="Z792" s="19">
        <v>300</v>
      </c>
      <c r="AA792" s="14">
        <v>21</v>
      </c>
      <c r="AB792" s="14">
        <v>21</v>
      </c>
      <c r="AC792" s="14">
        <v>61</v>
      </c>
      <c r="AD792" s="14">
        <v>61</v>
      </c>
      <c r="AE792" s="20"/>
      <c r="AF792" s="20"/>
      <c r="AG792" s="20"/>
      <c r="AH792" s="20"/>
      <c r="AI792" s="20"/>
      <c r="AJ792" s="20"/>
      <c r="AK792" s="20"/>
      <c r="AL792" s="20"/>
      <c r="AM792" s="19">
        <f t="shared" si="413"/>
        <v>49200</v>
      </c>
      <c r="AN792" s="26" t="s">
        <v>437</v>
      </c>
      <c r="AO792" s="50">
        <f t="shared" si="414"/>
        <v>6300</v>
      </c>
      <c r="AP792" s="50">
        <f t="shared" si="415"/>
        <v>6300</v>
      </c>
      <c r="AQ792" s="50">
        <f t="shared" si="416"/>
        <v>18300</v>
      </c>
      <c r="AR792" s="50">
        <f t="shared" si="417"/>
        <v>18300</v>
      </c>
      <c r="AS792" s="50">
        <f t="shared" si="418"/>
        <v>0</v>
      </c>
      <c r="AT792" s="50">
        <f t="shared" si="419"/>
        <v>0</v>
      </c>
      <c r="AU792" s="50">
        <f t="shared" si="420"/>
        <v>0</v>
      </c>
      <c r="AV792" s="50">
        <f t="shared" si="421"/>
        <v>0</v>
      </c>
      <c r="AW792" s="50">
        <f t="shared" si="422"/>
        <v>0</v>
      </c>
      <c r="AX792" s="50">
        <f t="shared" si="423"/>
        <v>0</v>
      </c>
      <c r="AY792" s="50">
        <f t="shared" si="424"/>
        <v>0</v>
      </c>
      <c r="AZ792" s="50">
        <f t="shared" si="425"/>
        <v>0</v>
      </c>
      <c r="BA792" s="50">
        <f t="shared" si="410"/>
        <v>49200</v>
      </c>
      <c r="BB792" s="50">
        <f t="shared" si="411"/>
        <v>0</v>
      </c>
    </row>
    <row r="793" spans="2:54" x14ac:dyDescent="0.25">
      <c r="B793" s="14">
        <v>2026</v>
      </c>
      <c r="C793" s="14">
        <v>479</v>
      </c>
      <c r="D793" s="15"/>
      <c r="F793" s="15" t="s">
        <v>58</v>
      </c>
      <c r="G793" s="14" t="e">
        <f>+VLOOKUP(M793,#REF!,5,FALSE)</f>
        <v>#REF!</v>
      </c>
      <c r="H793" s="14" t="e">
        <f>+VLOOKUP(M793,#REF!,7,FALSE)</f>
        <v>#REF!</v>
      </c>
      <c r="M793" s="15" t="str">
        <f t="shared" si="409"/>
        <v xml:space="preserve">2026EG 2026GSFPREALIZACIÓN DE ASISTENCIA TÉCNICA EN FINANZAS PARTIDARIAS </v>
      </c>
      <c r="N793" s="15" t="s">
        <v>621</v>
      </c>
      <c r="Q793" s="16" t="s">
        <v>14</v>
      </c>
      <c r="R793" s="16" t="s">
        <v>60</v>
      </c>
      <c r="T793" s="14" t="str">
        <f t="shared" si="412"/>
        <v>2.3</v>
      </c>
      <c r="U793" s="17" t="s">
        <v>95</v>
      </c>
      <c r="V793" s="15" t="s">
        <v>638</v>
      </c>
      <c r="X793" s="14" t="s">
        <v>70</v>
      </c>
      <c r="Y793" s="18"/>
      <c r="Z793" s="19">
        <v>10</v>
      </c>
      <c r="AA793" s="14"/>
      <c r="AB793" s="14"/>
      <c r="AC793" s="14">
        <v>64.900000000000006</v>
      </c>
      <c r="AD793" s="14"/>
      <c r="AE793" s="20"/>
      <c r="AF793" s="20"/>
      <c r="AG793" s="20"/>
      <c r="AH793" s="20"/>
      <c r="AI793" s="20"/>
      <c r="AJ793" s="20"/>
      <c r="AK793" s="20"/>
      <c r="AL793" s="20"/>
      <c r="AM793" s="19">
        <f t="shared" si="413"/>
        <v>649</v>
      </c>
      <c r="AN793" s="26" t="s">
        <v>437</v>
      </c>
      <c r="AO793" s="50">
        <f t="shared" si="414"/>
        <v>0</v>
      </c>
      <c r="AP793" s="50">
        <f t="shared" si="415"/>
        <v>0</v>
      </c>
      <c r="AQ793" s="50">
        <f t="shared" si="416"/>
        <v>649</v>
      </c>
      <c r="AR793" s="50">
        <f t="shared" si="417"/>
        <v>0</v>
      </c>
      <c r="AS793" s="50">
        <f t="shared" si="418"/>
        <v>0</v>
      </c>
      <c r="AT793" s="50">
        <f t="shared" si="419"/>
        <v>0</v>
      </c>
      <c r="AU793" s="50">
        <f t="shared" si="420"/>
        <v>0</v>
      </c>
      <c r="AV793" s="50">
        <f t="shared" si="421"/>
        <v>0</v>
      </c>
      <c r="AW793" s="50">
        <f t="shared" si="422"/>
        <v>0</v>
      </c>
      <c r="AX793" s="50">
        <f t="shared" si="423"/>
        <v>0</v>
      </c>
      <c r="AY793" s="50">
        <f t="shared" si="424"/>
        <v>0</v>
      </c>
      <c r="AZ793" s="50">
        <f t="shared" si="425"/>
        <v>0</v>
      </c>
      <c r="BA793" s="50">
        <f t="shared" si="410"/>
        <v>649</v>
      </c>
      <c r="BB793" s="50">
        <f t="shared" si="411"/>
        <v>0</v>
      </c>
    </row>
    <row r="794" spans="2:54" x14ac:dyDescent="0.25">
      <c r="B794" s="14">
        <v>2026</v>
      </c>
      <c r="C794" s="14">
        <v>479</v>
      </c>
      <c r="D794" s="15"/>
      <c r="F794" s="15" t="s">
        <v>58</v>
      </c>
      <c r="G794" s="14" t="e">
        <f>+VLOOKUP(M794,#REF!,5,FALSE)</f>
        <v>#REF!</v>
      </c>
      <c r="H794" s="14" t="e">
        <f>+VLOOKUP(M794,#REF!,7,FALSE)</f>
        <v>#REF!</v>
      </c>
      <c r="M794" s="15" t="str">
        <f t="shared" si="409"/>
        <v>2026EG 2026GIEEGESTIÓN DE ACTIVIDADES Y PRODUCTOS DE COMUNICACIÓN EN MEDIOS TRADICIONALES Y PLATAFORMAS DIGITALES</v>
      </c>
      <c r="N794" s="15" t="s">
        <v>271</v>
      </c>
      <c r="Q794" s="16" t="s">
        <v>9</v>
      </c>
      <c r="R794" s="16" t="s">
        <v>60</v>
      </c>
      <c r="T794" s="14" t="str">
        <f t="shared" si="412"/>
        <v>2.3</v>
      </c>
      <c r="U794" s="17" t="s">
        <v>62</v>
      </c>
      <c r="V794" s="15" t="s">
        <v>639</v>
      </c>
      <c r="W794" t="s">
        <v>64</v>
      </c>
      <c r="X794" s="14" t="s">
        <v>65</v>
      </c>
      <c r="Y794" s="18">
        <v>1</v>
      </c>
      <c r="Z794" s="19">
        <v>4000</v>
      </c>
      <c r="AA794" s="14">
        <v>20</v>
      </c>
      <c r="AB794" s="14">
        <v>30</v>
      </c>
      <c r="AC794" s="14">
        <v>30</v>
      </c>
      <c r="AD794" s="14">
        <v>30</v>
      </c>
      <c r="AE794" s="20">
        <v>0</v>
      </c>
      <c r="AF794" s="20">
        <v>0</v>
      </c>
      <c r="AG794" s="20">
        <v>0</v>
      </c>
      <c r="AH794" s="20">
        <v>0</v>
      </c>
      <c r="AI794" s="20">
        <v>0</v>
      </c>
      <c r="AJ794" s="20">
        <v>0</v>
      </c>
      <c r="AK794" s="20">
        <v>0</v>
      </c>
      <c r="AL794" s="20">
        <v>0</v>
      </c>
      <c r="AM794" s="19">
        <f t="shared" si="413"/>
        <v>14667</v>
      </c>
      <c r="AN794" s="26" t="s">
        <v>437</v>
      </c>
      <c r="AO794" s="50">
        <f t="shared" ref="AO794:AO845" si="426">+$Z794*AA794/30*$Y794</f>
        <v>2666.6666666666665</v>
      </c>
      <c r="AP794" s="50">
        <f t="shared" ref="AP794:AP845" si="427">+$Z794*AB794/30*$Y794</f>
        <v>4000</v>
      </c>
      <c r="AQ794" s="50">
        <f t="shared" ref="AQ794:AQ845" si="428">+$Z794*AC794/30*$Y794</f>
        <v>4000</v>
      </c>
      <c r="AR794" s="50">
        <f t="shared" ref="AR794:AR845" si="429">+$Z794*AD794/30*$Y794</f>
        <v>4000</v>
      </c>
      <c r="AS794" s="50">
        <f t="shared" ref="AS794:AS845" si="430">+$Z794*AE794/30*$Y794</f>
        <v>0</v>
      </c>
      <c r="AT794" s="50">
        <f t="shared" ref="AT794:AT845" si="431">+$Z794*AF794/30*$Y794</f>
        <v>0</v>
      </c>
      <c r="AU794" s="50">
        <f t="shared" ref="AU794:AU845" si="432">+$Z794*AG794/30*$Y794</f>
        <v>0</v>
      </c>
      <c r="AV794" s="50">
        <f t="shared" ref="AV794:AV845" si="433">+$Z794*AH794/30*$Y794</f>
        <v>0</v>
      </c>
      <c r="AW794" s="50">
        <f t="shared" ref="AW794:AW845" si="434">+$Z794*AI794/30*$Y794</f>
        <v>0</v>
      </c>
      <c r="AX794" s="50">
        <f t="shared" ref="AX794:AX845" si="435">+$Z794*AJ794/30*$Y794</f>
        <v>0</v>
      </c>
      <c r="AY794" s="50">
        <f t="shared" ref="AY794:AY845" si="436">+$Z794*AK794/30*$Y794</f>
        <v>0</v>
      </c>
      <c r="AZ794" s="50">
        <f t="shared" ref="AZ794:AZ845" si="437">+$Z794*AL794/30*$Y794</f>
        <v>0</v>
      </c>
      <c r="BA794" s="50">
        <f t="shared" si="410"/>
        <v>14667</v>
      </c>
      <c r="BB794" s="50">
        <f t="shared" si="411"/>
        <v>0</v>
      </c>
    </row>
    <row r="795" spans="2:54" x14ac:dyDescent="0.25">
      <c r="B795" s="14">
        <v>2026</v>
      </c>
      <c r="C795" s="14">
        <v>479</v>
      </c>
      <c r="D795" s="15"/>
      <c r="F795" s="15" t="s">
        <v>58</v>
      </c>
      <c r="G795" s="14" t="e">
        <f>+VLOOKUP(M795,#REF!,5,FALSE)</f>
        <v>#REF!</v>
      </c>
      <c r="H795" s="14" t="e">
        <f>+VLOOKUP(M795,#REF!,7,FALSE)</f>
        <v>#REF!</v>
      </c>
      <c r="M795" s="15" t="str">
        <f t="shared" si="409"/>
        <v>2026EG 2026GIEEGESTIÓN DE ACTIVIDADES Y PRODUCTOS DE COMUNICACIÓN EN MEDIOS TRADICIONALES Y PLATAFORMAS DIGITALES</v>
      </c>
      <c r="N795" s="15" t="s">
        <v>271</v>
      </c>
      <c r="Q795" s="16" t="s">
        <v>9</v>
      </c>
      <c r="R795" s="16" t="s">
        <v>60</v>
      </c>
      <c r="T795" s="14" t="str">
        <f t="shared" si="412"/>
        <v>2.3</v>
      </c>
      <c r="U795" s="17" t="s">
        <v>62</v>
      </c>
      <c r="V795" s="15" t="s">
        <v>640</v>
      </c>
      <c r="W795" t="s">
        <v>64</v>
      </c>
      <c r="X795" s="14" t="s">
        <v>65</v>
      </c>
      <c r="Y795" s="18">
        <v>1</v>
      </c>
      <c r="Z795" s="19">
        <v>8500</v>
      </c>
      <c r="AA795" s="14">
        <v>20</v>
      </c>
      <c r="AB795" s="14">
        <v>30</v>
      </c>
      <c r="AC795" s="14">
        <v>30</v>
      </c>
      <c r="AD795" s="14">
        <v>30</v>
      </c>
      <c r="AE795" s="20">
        <v>0</v>
      </c>
      <c r="AF795" s="20">
        <v>0</v>
      </c>
      <c r="AG795" s="20">
        <v>0</v>
      </c>
      <c r="AH795" s="20">
        <v>0</v>
      </c>
      <c r="AI795" s="20">
        <v>0</v>
      </c>
      <c r="AJ795" s="20">
        <v>0</v>
      </c>
      <c r="AK795" s="20">
        <v>0</v>
      </c>
      <c r="AL795" s="20">
        <v>0</v>
      </c>
      <c r="AM795" s="19">
        <f t="shared" si="413"/>
        <v>31167</v>
      </c>
      <c r="AN795" s="26" t="s">
        <v>437</v>
      </c>
      <c r="AO795" s="50">
        <f t="shared" si="426"/>
        <v>5666.666666666667</v>
      </c>
      <c r="AP795" s="50">
        <f t="shared" si="427"/>
        <v>8500</v>
      </c>
      <c r="AQ795" s="50">
        <f t="shared" si="428"/>
        <v>8500</v>
      </c>
      <c r="AR795" s="50">
        <f t="shared" si="429"/>
        <v>8500</v>
      </c>
      <c r="AS795" s="50">
        <f t="shared" si="430"/>
        <v>0</v>
      </c>
      <c r="AT795" s="50">
        <f t="shared" si="431"/>
        <v>0</v>
      </c>
      <c r="AU795" s="50">
        <f t="shared" si="432"/>
        <v>0</v>
      </c>
      <c r="AV795" s="50">
        <f t="shared" si="433"/>
        <v>0</v>
      </c>
      <c r="AW795" s="50">
        <f t="shared" si="434"/>
        <v>0</v>
      </c>
      <c r="AX795" s="50">
        <f t="shared" si="435"/>
        <v>0</v>
      </c>
      <c r="AY795" s="50">
        <f t="shared" si="436"/>
        <v>0</v>
      </c>
      <c r="AZ795" s="50">
        <f t="shared" si="437"/>
        <v>0</v>
      </c>
      <c r="BA795" s="50">
        <f t="shared" si="410"/>
        <v>31167</v>
      </c>
      <c r="BB795" s="50">
        <f t="shared" si="411"/>
        <v>0</v>
      </c>
    </row>
    <row r="796" spans="2:54" x14ac:dyDescent="0.25">
      <c r="B796" s="14">
        <v>2026</v>
      </c>
      <c r="C796" s="14">
        <v>479</v>
      </c>
      <c r="D796" s="15"/>
      <c r="F796" s="15" t="s">
        <v>58</v>
      </c>
      <c r="G796" s="14" t="e">
        <f>+VLOOKUP(M796,#REF!,5,FALSE)</f>
        <v>#REF!</v>
      </c>
      <c r="H796" s="14" t="e">
        <f>+VLOOKUP(M796,#REF!,7,FALSE)</f>
        <v>#REF!</v>
      </c>
      <c r="M796" s="15" t="str">
        <f t="shared" si="409"/>
        <v>2026EG 2026GIEEGESTIÓN DE ACTIVIDADES Y PRODUCTOS DE COMUNICACIÓN EN MEDIOS TRADICIONALES Y PLATAFORMAS DIGITALES</v>
      </c>
      <c r="N796" s="15" t="s">
        <v>271</v>
      </c>
      <c r="Q796" s="16" t="s">
        <v>9</v>
      </c>
      <c r="R796" s="16" t="s">
        <v>60</v>
      </c>
      <c r="T796" s="14" t="str">
        <f t="shared" si="412"/>
        <v>2.3</v>
      </c>
      <c r="U796" s="17" t="s">
        <v>62</v>
      </c>
      <c r="V796" s="15" t="s">
        <v>641</v>
      </c>
      <c r="W796" t="s">
        <v>64</v>
      </c>
      <c r="X796" s="14" t="s">
        <v>65</v>
      </c>
      <c r="Y796" s="18">
        <v>4</v>
      </c>
      <c r="Z796" s="19">
        <v>4000</v>
      </c>
      <c r="AA796" s="14">
        <v>20</v>
      </c>
      <c r="AB796" s="14">
        <v>30</v>
      </c>
      <c r="AC796" s="14">
        <v>30</v>
      </c>
      <c r="AD796" s="14">
        <v>30</v>
      </c>
      <c r="AE796" s="20">
        <v>0</v>
      </c>
      <c r="AF796" s="20">
        <v>0</v>
      </c>
      <c r="AG796" s="20">
        <v>0</v>
      </c>
      <c r="AH796" s="20">
        <v>0</v>
      </c>
      <c r="AI796" s="20">
        <v>0</v>
      </c>
      <c r="AJ796" s="20">
        <v>0</v>
      </c>
      <c r="AK796" s="20">
        <v>0</v>
      </c>
      <c r="AL796" s="20">
        <v>0</v>
      </c>
      <c r="AM796" s="19">
        <f t="shared" si="413"/>
        <v>58667</v>
      </c>
      <c r="AN796" s="26" t="s">
        <v>437</v>
      </c>
      <c r="AO796" s="50">
        <f t="shared" si="426"/>
        <v>10666.666666666666</v>
      </c>
      <c r="AP796" s="50">
        <f t="shared" si="427"/>
        <v>16000</v>
      </c>
      <c r="AQ796" s="50">
        <f t="shared" si="428"/>
        <v>16000</v>
      </c>
      <c r="AR796" s="50">
        <f t="shared" si="429"/>
        <v>16000</v>
      </c>
      <c r="AS796" s="50">
        <f t="shared" si="430"/>
        <v>0</v>
      </c>
      <c r="AT796" s="50">
        <f t="shared" si="431"/>
        <v>0</v>
      </c>
      <c r="AU796" s="50">
        <f t="shared" si="432"/>
        <v>0</v>
      </c>
      <c r="AV796" s="50">
        <f t="shared" si="433"/>
        <v>0</v>
      </c>
      <c r="AW796" s="50">
        <f t="shared" si="434"/>
        <v>0</v>
      </c>
      <c r="AX796" s="50">
        <f t="shared" si="435"/>
        <v>0</v>
      </c>
      <c r="AY796" s="50">
        <f t="shared" si="436"/>
        <v>0</v>
      </c>
      <c r="AZ796" s="50">
        <f t="shared" si="437"/>
        <v>0</v>
      </c>
      <c r="BA796" s="50">
        <f t="shared" si="410"/>
        <v>58667</v>
      </c>
      <c r="BB796" s="50">
        <f t="shared" si="411"/>
        <v>0</v>
      </c>
    </row>
    <row r="797" spans="2:54" x14ac:dyDescent="0.25">
      <c r="B797" s="14">
        <v>2026</v>
      </c>
      <c r="C797" s="14">
        <v>479</v>
      </c>
      <c r="D797" s="15"/>
      <c r="F797" s="15" t="s">
        <v>58</v>
      </c>
      <c r="G797" s="14" t="e">
        <f>+VLOOKUP(M797,#REF!,5,FALSE)</f>
        <v>#REF!</v>
      </c>
      <c r="H797" s="14" t="e">
        <f>+VLOOKUP(M797,#REF!,7,FALSE)</f>
        <v>#REF!</v>
      </c>
      <c r="M797" s="15" t="str">
        <f t="shared" si="409"/>
        <v>2026EG 2026GIEEGESTIÓN DE ACTIVIDADES Y PRODUCTOS DE COMUNICACIÓN EN MEDIOS TRADICIONALES Y PLATAFORMAS DIGITALES</v>
      </c>
      <c r="N797" s="15" t="s">
        <v>271</v>
      </c>
      <c r="Q797" s="16" t="s">
        <v>9</v>
      </c>
      <c r="R797" s="16" t="s">
        <v>60</v>
      </c>
      <c r="T797" s="14" t="str">
        <f t="shared" si="412"/>
        <v>2.3</v>
      </c>
      <c r="U797" s="17" t="s">
        <v>62</v>
      </c>
      <c r="V797" s="15" t="s">
        <v>642</v>
      </c>
      <c r="W797" t="s">
        <v>64</v>
      </c>
      <c r="X797" s="14" t="s">
        <v>65</v>
      </c>
      <c r="Y797" s="18">
        <v>4</v>
      </c>
      <c r="Z797" s="19">
        <v>4000</v>
      </c>
      <c r="AA797" s="14">
        <v>0</v>
      </c>
      <c r="AB797" s="14">
        <v>30</v>
      </c>
      <c r="AC797" s="14">
        <v>30</v>
      </c>
      <c r="AD797" s="14">
        <v>30</v>
      </c>
      <c r="AE797" s="20">
        <v>0</v>
      </c>
      <c r="AF797" s="20">
        <v>0</v>
      </c>
      <c r="AG797" s="20">
        <v>0</v>
      </c>
      <c r="AH797" s="20">
        <v>0</v>
      </c>
      <c r="AI797" s="20">
        <v>0</v>
      </c>
      <c r="AJ797" s="20">
        <v>0</v>
      </c>
      <c r="AK797" s="20">
        <v>0</v>
      </c>
      <c r="AL797" s="20">
        <v>0</v>
      </c>
      <c r="AM797" s="19">
        <f t="shared" si="413"/>
        <v>48000</v>
      </c>
      <c r="AN797" s="26" t="s">
        <v>437</v>
      </c>
      <c r="AO797" s="50">
        <f t="shared" si="426"/>
        <v>0</v>
      </c>
      <c r="AP797" s="50">
        <f t="shared" si="427"/>
        <v>16000</v>
      </c>
      <c r="AQ797" s="50">
        <f t="shared" si="428"/>
        <v>16000</v>
      </c>
      <c r="AR797" s="50">
        <f t="shared" si="429"/>
        <v>16000</v>
      </c>
      <c r="AS797" s="50">
        <f t="shared" si="430"/>
        <v>0</v>
      </c>
      <c r="AT797" s="50">
        <f t="shared" si="431"/>
        <v>0</v>
      </c>
      <c r="AU797" s="50">
        <f t="shared" si="432"/>
        <v>0</v>
      </c>
      <c r="AV797" s="50">
        <f t="shared" si="433"/>
        <v>0</v>
      </c>
      <c r="AW797" s="50">
        <f t="shared" si="434"/>
        <v>0</v>
      </c>
      <c r="AX797" s="50">
        <f t="shared" si="435"/>
        <v>0</v>
      </c>
      <c r="AY797" s="50">
        <f t="shared" si="436"/>
        <v>0</v>
      </c>
      <c r="AZ797" s="50">
        <f t="shared" si="437"/>
        <v>0</v>
      </c>
      <c r="BA797" s="50">
        <f t="shared" si="410"/>
        <v>48000</v>
      </c>
      <c r="BB797" s="50">
        <f t="shared" si="411"/>
        <v>0</v>
      </c>
    </row>
    <row r="798" spans="2:54" x14ac:dyDescent="0.25">
      <c r="B798" s="14">
        <v>2026</v>
      </c>
      <c r="C798" s="14">
        <v>479</v>
      </c>
      <c r="D798" s="15"/>
      <c r="F798" s="15" t="s">
        <v>58</v>
      </c>
      <c r="G798" s="14" t="e">
        <f>+VLOOKUP(M798,#REF!,5,FALSE)</f>
        <v>#REF!</v>
      </c>
      <c r="H798" s="14" t="e">
        <f>+VLOOKUP(M798,#REF!,7,FALSE)</f>
        <v>#REF!</v>
      </c>
      <c r="M798" s="15" t="str">
        <f t="shared" si="409"/>
        <v>2026EG 2026GIEEGESTIÓN DE ACTIVIDADES Y PRODUCTOS DE COMUNICACIÓN EN MEDIOS TRADICIONALES Y PLATAFORMAS DIGITALES</v>
      </c>
      <c r="N798" s="15" t="s">
        <v>271</v>
      </c>
      <c r="Q798" s="16" t="s">
        <v>9</v>
      </c>
      <c r="R798" s="16" t="s">
        <v>60</v>
      </c>
      <c r="T798" s="14" t="str">
        <f t="shared" si="412"/>
        <v>2.3</v>
      </c>
      <c r="U798" s="17" t="s">
        <v>62</v>
      </c>
      <c r="V798" s="15" t="s">
        <v>643</v>
      </c>
      <c r="W798" t="s">
        <v>64</v>
      </c>
      <c r="X798" s="14" t="s">
        <v>65</v>
      </c>
      <c r="Y798" s="18">
        <v>1</v>
      </c>
      <c r="Z798" s="19">
        <v>5000</v>
      </c>
      <c r="AA798" s="14">
        <v>20</v>
      </c>
      <c r="AB798" s="14">
        <v>30</v>
      </c>
      <c r="AC798" s="14">
        <v>30</v>
      </c>
      <c r="AD798" s="14">
        <v>30</v>
      </c>
      <c r="AE798" s="20">
        <v>0</v>
      </c>
      <c r="AF798" s="20">
        <v>0</v>
      </c>
      <c r="AG798" s="20">
        <v>0</v>
      </c>
      <c r="AH798" s="20">
        <v>0</v>
      </c>
      <c r="AI798" s="20">
        <v>0</v>
      </c>
      <c r="AJ798" s="20">
        <v>0</v>
      </c>
      <c r="AK798" s="20">
        <v>0</v>
      </c>
      <c r="AL798" s="20">
        <v>0</v>
      </c>
      <c r="AM798" s="19">
        <f t="shared" si="413"/>
        <v>18334</v>
      </c>
      <c r="AN798" s="26" t="s">
        <v>437</v>
      </c>
      <c r="AO798" s="50">
        <f t="shared" si="426"/>
        <v>3333.3333333333335</v>
      </c>
      <c r="AP798" s="50">
        <f t="shared" si="427"/>
        <v>5000</v>
      </c>
      <c r="AQ798" s="50">
        <f t="shared" si="428"/>
        <v>5000</v>
      </c>
      <c r="AR798" s="50">
        <f t="shared" si="429"/>
        <v>5000</v>
      </c>
      <c r="AS798" s="50">
        <f t="shared" si="430"/>
        <v>0</v>
      </c>
      <c r="AT798" s="50">
        <f t="shared" si="431"/>
        <v>0</v>
      </c>
      <c r="AU798" s="50">
        <f t="shared" si="432"/>
        <v>0</v>
      </c>
      <c r="AV798" s="50">
        <f t="shared" si="433"/>
        <v>0</v>
      </c>
      <c r="AW798" s="50">
        <f t="shared" si="434"/>
        <v>0</v>
      </c>
      <c r="AX798" s="50">
        <f t="shared" si="435"/>
        <v>0</v>
      </c>
      <c r="AY798" s="50">
        <f t="shared" si="436"/>
        <v>0</v>
      </c>
      <c r="AZ798" s="50">
        <f t="shared" si="437"/>
        <v>0</v>
      </c>
      <c r="BA798" s="50">
        <f t="shared" si="410"/>
        <v>18334</v>
      </c>
      <c r="BB798" s="50">
        <f t="shared" si="411"/>
        <v>0</v>
      </c>
    </row>
    <row r="799" spans="2:54" x14ac:dyDescent="0.25">
      <c r="B799" s="14">
        <v>2026</v>
      </c>
      <c r="C799" s="14">
        <v>479</v>
      </c>
      <c r="D799" s="15"/>
      <c r="F799" s="15" t="s">
        <v>58</v>
      </c>
      <c r="G799" s="14" t="e">
        <f>+VLOOKUP(M799,#REF!,5,FALSE)</f>
        <v>#REF!</v>
      </c>
      <c r="H799" s="14" t="e">
        <f>+VLOOKUP(M799,#REF!,7,FALSE)</f>
        <v>#REF!</v>
      </c>
      <c r="M799" s="15" t="str">
        <f t="shared" si="409"/>
        <v>2026EG 2026GIEEGESTIÓN DE ACTIVIDADES Y PRODUCTOS DE COMUNICACIÓN EN MEDIOS TRADICIONALES Y PLATAFORMAS DIGITALES</v>
      </c>
      <c r="N799" s="15" t="s">
        <v>271</v>
      </c>
      <c r="Q799" s="16" t="s">
        <v>9</v>
      </c>
      <c r="R799" s="16" t="s">
        <v>60</v>
      </c>
      <c r="T799" s="14" t="str">
        <f t="shared" si="412"/>
        <v>2.3</v>
      </c>
      <c r="U799" s="17" t="s">
        <v>62</v>
      </c>
      <c r="V799" s="15" t="s">
        <v>644</v>
      </c>
      <c r="W799" t="s">
        <v>64</v>
      </c>
      <c r="X799" s="14" t="s">
        <v>65</v>
      </c>
      <c r="Y799" s="18">
        <v>1</v>
      </c>
      <c r="Z799" s="19">
        <v>5000</v>
      </c>
      <c r="AA799" s="14">
        <v>20</v>
      </c>
      <c r="AB799" s="14">
        <v>30</v>
      </c>
      <c r="AC799" s="14">
        <v>30</v>
      </c>
      <c r="AD799" s="14">
        <v>30</v>
      </c>
      <c r="AE799" s="20">
        <v>0</v>
      </c>
      <c r="AF799" s="20">
        <v>0</v>
      </c>
      <c r="AG799" s="20">
        <v>0</v>
      </c>
      <c r="AH799" s="20">
        <v>0</v>
      </c>
      <c r="AI799" s="20">
        <v>0</v>
      </c>
      <c r="AJ799" s="20">
        <v>0</v>
      </c>
      <c r="AK799" s="20">
        <v>0</v>
      </c>
      <c r="AL799" s="20">
        <v>0</v>
      </c>
      <c r="AM799" s="19">
        <f t="shared" si="413"/>
        <v>18334</v>
      </c>
      <c r="AN799" s="26" t="s">
        <v>437</v>
      </c>
      <c r="AO799" s="50">
        <f t="shared" si="426"/>
        <v>3333.3333333333335</v>
      </c>
      <c r="AP799" s="50">
        <f t="shared" si="427"/>
        <v>5000</v>
      </c>
      <c r="AQ799" s="50">
        <f t="shared" si="428"/>
        <v>5000</v>
      </c>
      <c r="AR799" s="50">
        <f t="shared" si="429"/>
        <v>5000</v>
      </c>
      <c r="AS799" s="50">
        <f t="shared" si="430"/>
        <v>0</v>
      </c>
      <c r="AT799" s="50">
        <f t="shared" si="431"/>
        <v>0</v>
      </c>
      <c r="AU799" s="50">
        <f t="shared" si="432"/>
        <v>0</v>
      </c>
      <c r="AV799" s="50">
        <f t="shared" si="433"/>
        <v>0</v>
      </c>
      <c r="AW799" s="50">
        <f t="shared" si="434"/>
        <v>0</v>
      </c>
      <c r="AX799" s="50">
        <f t="shared" si="435"/>
        <v>0</v>
      </c>
      <c r="AY799" s="50">
        <f t="shared" si="436"/>
        <v>0</v>
      </c>
      <c r="AZ799" s="50">
        <f t="shared" si="437"/>
        <v>0</v>
      </c>
      <c r="BA799" s="50">
        <f t="shared" si="410"/>
        <v>18334</v>
      </c>
      <c r="BB799" s="50">
        <f t="shared" si="411"/>
        <v>0</v>
      </c>
    </row>
    <row r="800" spans="2:54" x14ac:dyDescent="0.25">
      <c r="B800" s="14">
        <v>2026</v>
      </c>
      <c r="C800" s="14">
        <v>479</v>
      </c>
      <c r="D800" s="15"/>
      <c r="F800" s="15" t="s">
        <v>58</v>
      </c>
      <c r="G800" s="14" t="e">
        <f>+VLOOKUP(M800,#REF!,5,FALSE)</f>
        <v>#REF!</v>
      </c>
      <c r="H800" s="14" t="e">
        <f>+VLOOKUP(M800,#REF!,7,FALSE)</f>
        <v>#REF!</v>
      </c>
      <c r="M800" s="15" t="str">
        <f t="shared" si="409"/>
        <v>2026EG 2026GIEEGESTIÓN DE ACTIVIDADES Y PRODUCTOS DE COMUNICACIÓN EN MEDIOS TRADICIONALES Y PLATAFORMAS DIGITALES</v>
      </c>
      <c r="N800" s="15" t="s">
        <v>271</v>
      </c>
      <c r="Q800" s="16" t="s">
        <v>9</v>
      </c>
      <c r="R800" s="16" t="s">
        <v>60</v>
      </c>
      <c r="T800" s="14" t="str">
        <f t="shared" si="412"/>
        <v>2.3</v>
      </c>
      <c r="U800" s="17" t="s">
        <v>62</v>
      </c>
      <c r="V800" s="15" t="s">
        <v>645</v>
      </c>
      <c r="W800" t="s">
        <v>64</v>
      </c>
      <c r="X800" s="14" t="s">
        <v>65</v>
      </c>
      <c r="Y800" s="18">
        <v>1</v>
      </c>
      <c r="Z800" s="19">
        <v>5000</v>
      </c>
      <c r="AA800" s="14">
        <v>20</v>
      </c>
      <c r="AB800" s="14">
        <v>30</v>
      </c>
      <c r="AC800" s="14">
        <v>30</v>
      </c>
      <c r="AD800" s="14">
        <v>30</v>
      </c>
      <c r="AE800" s="20">
        <v>0</v>
      </c>
      <c r="AF800" s="20">
        <v>0</v>
      </c>
      <c r="AG800" s="20">
        <v>0</v>
      </c>
      <c r="AH800" s="20">
        <v>0</v>
      </c>
      <c r="AI800" s="20">
        <v>0</v>
      </c>
      <c r="AJ800" s="20">
        <v>0</v>
      </c>
      <c r="AK800" s="20">
        <v>0</v>
      </c>
      <c r="AL800" s="20">
        <v>0</v>
      </c>
      <c r="AM800" s="19">
        <f t="shared" si="413"/>
        <v>18334</v>
      </c>
      <c r="AN800" s="26" t="s">
        <v>437</v>
      </c>
      <c r="AO800" s="50">
        <f t="shared" si="426"/>
        <v>3333.3333333333335</v>
      </c>
      <c r="AP800" s="50">
        <f t="shared" si="427"/>
        <v>5000</v>
      </c>
      <c r="AQ800" s="50">
        <f t="shared" si="428"/>
        <v>5000</v>
      </c>
      <c r="AR800" s="50">
        <f t="shared" si="429"/>
        <v>5000</v>
      </c>
      <c r="AS800" s="50">
        <f t="shared" si="430"/>
        <v>0</v>
      </c>
      <c r="AT800" s="50">
        <f t="shared" si="431"/>
        <v>0</v>
      </c>
      <c r="AU800" s="50">
        <f t="shared" si="432"/>
        <v>0</v>
      </c>
      <c r="AV800" s="50">
        <f t="shared" si="433"/>
        <v>0</v>
      </c>
      <c r="AW800" s="50">
        <f t="shared" si="434"/>
        <v>0</v>
      </c>
      <c r="AX800" s="50">
        <f t="shared" si="435"/>
        <v>0</v>
      </c>
      <c r="AY800" s="50">
        <f t="shared" si="436"/>
        <v>0</v>
      </c>
      <c r="AZ800" s="50">
        <f t="shared" si="437"/>
        <v>0</v>
      </c>
      <c r="BA800" s="50">
        <f t="shared" si="410"/>
        <v>18334</v>
      </c>
      <c r="BB800" s="50">
        <f t="shared" si="411"/>
        <v>0</v>
      </c>
    </row>
    <row r="801" spans="2:54" x14ac:dyDescent="0.25">
      <c r="B801" s="14">
        <v>2026</v>
      </c>
      <c r="C801" s="14">
        <v>479</v>
      </c>
      <c r="D801" s="15"/>
      <c r="F801" s="15" t="s">
        <v>58</v>
      </c>
      <c r="G801" s="14" t="e">
        <f>+VLOOKUP(M801,#REF!,5,FALSE)</f>
        <v>#REF!</v>
      </c>
      <c r="H801" s="14" t="e">
        <f>+VLOOKUP(M801,#REF!,7,FALSE)</f>
        <v>#REF!</v>
      </c>
      <c r="M801" s="15" t="str">
        <f t="shared" si="409"/>
        <v>2026EG 2026GIEEGESTIÓN DE ACTIVIDADES Y PRODUCTOS DE COMUNICACIÓN EN MEDIOS TRADICIONALES Y PLATAFORMAS DIGITALES</v>
      </c>
      <c r="N801" s="15" t="s">
        <v>271</v>
      </c>
      <c r="Q801" s="16" t="s">
        <v>9</v>
      </c>
      <c r="R801" s="16" t="s">
        <v>60</v>
      </c>
      <c r="T801" s="14" t="str">
        <f t="shared" si="412"/>
        <v>2.3</v>
      </c>
      <c r="U801" s="17" t="s">
        <v>62</v>
      </c>
      <c r="V801" s="15" t="s">
        <v>646</v>
      </c>
      <c r="W801" t="s">
        <v>64</v>
      </c>
      <c r="X801" s="14" t="s">
        <v>65</v>
      </c>
      <c r="Y801" s="18">
        <v>1</v>
      </c>
      <c r="Z801" s="19">
        <v>5500</v>
      </c>
      <c r="AA801" s="14">
        <v>20</v>
      </c>
      <c r="AB801" s="14">
        <v>30</v>
      </c>
      <c r="AC801" s="14">
        <v>30</v>
      </c>
      <c r="AD801" s="14">
        <v>30</v>
      </c>
      <c r="AE801" s="20">
        <v>0</v>
      </c>
      <c r="AF801" s="20">
        <v>0</v>
      </c>
      <c r="AG801" s="20">
        <v>0</v>
      </c>
      <c r="AH801" s="20">
        <v>0</v>
      </c>
      <c r="AI801" s="20">
        <v>0</v>
      </c>
      <c r="AJ801" s="20">
        <v>0</v>
      </c>
      <c r="AK801" s="20">
        <v>0</v>
      </c>
      <c r="AL801" s="20">
        <v>0</v>
      </c>
      <c r="AM801" s="19">
        <f t="shared" si="413"/>
        <v>20167</v>
      </c>
      <c r="AN801" s="26" t="s">
        <v>437</v>
      </c>
      <c r="AO801" s="50">
        <f t="shared" si="426"/>
        <v>3666.6666666666665</v>
      </c>
      <c r="AP801" s="50">
        <f t="shared" si="427"/>
        <v>5500</v>
      </c>
      <c r="AQ801" s="50">
        <f t="shared" si="428"/>
        <v>5500</v>
      </c>
      <c r="AR801" s="50">
        <f t="shared" si="429"/>
        <v>5500</v>
      </c>
      <c r="AS801" s="50">
        <f t="shared" si="430"/>
        <v>0</v>
      </c>
      <c r="AT801" s="50">
        <f t="shared" si="431"/>
        <v>0</v>
      </c>
      <c r="AU801" s="50">
        <f t="shared" si="432"/>
        <v>0</v>
      </c>
      <c r="AV801" s="50">
        <f t="shared" si="433"/>
        <v>0</v>
      </c>
      <c r="AW801" s="50">
        <f t="shared" si="434"/>
        <v>0</v>
      </c>
      <c r="AX801" s="50">
        <f t="shared" si="435"/>
        <v>0</v>
      </c>
      <c r="AY801" s="50">
        <f t="shared" si="436"/>
        <v>0</v>
      </c>
      <c r="AZ801" s="50">
        <f t="shared" si="437"/>
        <v>0</v>
      </c>
      <c r="BA801" s="50">
        <f t="shared" si="410"/>
        <v>20167</v>
      </c>
      <c r="BB801" s="50">
        <f t="shared" si="411"/>
        <v>0</v>
      </c>
    </row>
    <row r="802" spans="2:54" x14ac:dyDescent="0.25">
      <c r="B802" s="14">
        <v>2026</v>
      </c>
      <c r="C802" s="14">
        <v>479</v>
      </c>
      <c r="D802" s="15"/>
      <c r="F802" s="15" t="s">
        <v>58</v>
      </c>
      <c r="G802" s="14" t="e">
        <f>+VLOOKUP(M802,#REF!,5,FALSE)</f>
        <v>#REF!</v>
      </c>
      <c r="H802" s="14" t="e">
        <f>+VLOOKUP(M802,#REF!,7,FALSE)</f>
        <v>#REF!</v>
      </c>
      <c r="M802" s="15" t="str">
        <f t="shared" si="409"/>
        <v>2026EG 2026GIEEGESTIÓN DE ACTIVIDADES Y PRODUCTOS DE COMUNICACIÓN EN MEDIOS TRADICIONALES Y PLATAFORMAS DIGITALES</v>
      </c>
      <c r="N802" s="15" t="s">
        <v>271</v>
      </c>
      <c r="Q802" s="16" t="s">
        <v>9</v>
      </c>
      <c r="R802" s="16" t="s">
        <v>60</v>
      </c>
      <c r="T802" s="14" t="str">
        <f t="shared" si="412"/>
        <v>2.3</v>
      </c>
      <c r="U802" s="17" t="s">
        <v>62</v>
      </c>
      <c r="V802" s="15" t="s">
        <v>647</v>
      </c>
      <c r="W802" t="s">
        <v>64</v>
      </c>
      <c r="X802" s="14" t="s">
        <v>65</v>
      </c>
      <c r="Y802" s="18">
        <v>1</v>
      </c>
      <c r="Z802" s="19">
        <v>8000</v>
      </c>
      <c r="AA802" s="14">
        <v>20</v>
      </c>
      <c r="AB802" s="14">
        <v>30</v>
      </c>
      <c r="AC802" s="14">
        <v>30</v>
      </c>
      <c r="AD802" s="14">
        <v>30</v>
      </c>
      <c r="AE802" s="20">
        <v>0</v>
      </c>
      <c r="AF802" s="20">
        <v>0</v>
      </c>
      <c r="AG802" s="20">
        <v>0</v>
      </c>
      <c r="AH802" s="20">
        <v>0</v>
      </c>
      <c r="AI802" s="20">
        <v>0</v>
      </c>
      <c r="AJ802" s="20">
        <v>0</v>
      </c>
      <c r="AK802" s="20">
        <v>0</v>
      </c>
      <c r="AL802" s="20">
        <v>0</v>
      </c>
      <c r="AM802" s="19">
        <f t="shared" si="413"/>
        <v>29334</v>
      </c>
      <c r="AN802" s="26" t="s">
        <v>437</v>
      </c>
      <c r="AO802" s="50">
        <f t="shared" si="426"/>
        <v>5333.333333333333</v>
      </c>
      <c r="AP802" s="50">
        <f t="shared" si="427"/>
        <v>8000</v>
      </c>
      <c r="AQ802" s="50">
        <f t="shared" si="428"/>
        <v>8000</v>
      </c>
      <c r="AR802" s="50">
        <f t="shared" si="429"/>
        <v>8000</v>
      </c>
      <c r="AS802" s="50">
        <f t="shared" si="430"/>
        <v>0</v>
      </c>
      <c r="AT802" s="50">
        <f t="shared" si="431"/>
        <v>0</v>
      </c>
      <c r="AU802" s="50">
        <f t="shared" si="432"/>
        <v>0</v>
      </c>
      <c r="AV802" s="50">
        <f t="shared" si="433"/>
        <v>0</v>
      </c>
      <c r="AW802" s="50">
        <f t="shared" si="434"/>
        <v>0</v>
      </c>
      <c r="AX802" s="50">
        <f t="shared" si="435"/>
        <v>0</v>
      </c>
      <c r="AY802" s="50">
        <f t="shared" si="436"/>
        <v>0</v>
      </c>
      <c r="AZ802" s="50">
        <f t="shared" si="437"/>
        <v>0</v>
      </c>
      <c r="BA802" s="50">
        <f t="shared" si="410"/>
        <v>29334</v>
      </c>
      <c r="BB802" s="50">
        <f t="shared" si="411"/>
        <v>0</v>
      </c>
    </row>
    <row r="803" spans="2:54" x14ac:dyDescent="0.25">
      <c r="B803" s="14">
        <v>2026</v>
      </c>
      <c r="C803" s="14">
        <v>479</v>
      </c>
      <c r="D803" s="15"/>
      <c r="F803" s="15" t="s">
        <v>58</v>
      </c>
      <c r="G803" s="14" t="e">
        <f>+VLOOKUP(M803,#REF!,5,FALSE)</f>
        <v>#REF!</v>
      </c>
      <c r="H803" s="14" t="e">
        <f>+VLOOKUP(M803,#REF!,7,FALSE)</f>
        <v>#REF!</v>
      </c>
      <c r="M803" s="15" t="str">
        <f t="shared" si="409"/>
        <v>2026EG 2026GIEEGESTIÓN DE ACTIVIDADES Y PRODUCTOS DE COMUNICACIÓN EN MEDIOS TRADICIONALES Y PLATAFORMAS DIGITALES</v>
      </c>
      <c r="N803" s="15" t="s">
        <v>271</v>
      </c>
      <c r="Q803" s="16" t="s">
        <v>9</v>
      </c>
      <c r="R803" s="16" t="s">
        <v>60</v>
      </c>
      <c r="T803" s="14" t="str">
        <f t="shared" si="412"/>
        <v>2.3</v>
      </c>
      <c r="U803" s="17" t="s">
        <v>62</v>
      </c>
      <c r="V803" s="15" t="s">
        <v>648</v>
      </c>
      <c r="W803" t="s">
        <v>64</v>
      </c>
      <c r="X803" s="14" t="s">
        <v>65</v>
      </c>
      <c r="Y803" s="18">
        <v>3</v>
      </c>
      <c r="Z803" s="19">
        <v>5000</v>
      </c>
      <c r="AA803" s="14">
        <v>20</v>
      </c>
      <c r="AB803" s="14">
        <v>30</v>
      </c>
      <c r="AC803" s="14">
        <v>30</v>
      </c>
      <c r="AD803" s="14">
        <v>30</v>
      </c>
      <c r="AE803" s="20">
        <v>0</v>
      </c>
      <c r="AF803" s="20">
        <v>0</v>
      </c>
      <c r="AG803" s="20">
        <v>0</v>
      </c>
      <c r="AH803" s="20">
        <v>0</v>
      </c>
      <c r="AI803" s="20">
        <v>0</v>
      </c>
      <c r="AJ803" s="20">
        <v>0</v>
      </c>
      <c r="AK803" s="20">
        <v>0</v>
      </c>
      <c r="AL803" s="20">
        <v>0</v>
      </c>
      <c r="AM803" s="19">
        <f t="shared" si="413"/>
        <v>55000</v>
      </c>
      <c r="AN803" s="26" t="s">
        <v>437</v>
      </c>
      <c r="AO803" s="50">
        <f t="shared" si="426"/>
        <v>10000</v>
      </c>
      <c r="AP803" s="50">
        <f t="shared" si="427"/>
        <v>15000</v>
      </c>
      <c r="AQ803" s="50">
        <f t="shared" si="428"/>
        <v>15000</v>
      </c>
      <c r="AR803" s="50">
        <f t="shared" si="429"/>
        <v>15000</v>
      </c>
      <c r="AS803" s="50">
        <f t="shared" si="430"/>
        <v>0</v>
      </c>
      <c r="AT803" s="50">
        <f t="shared" si="431"/>
        <v>0</v>
      </c>
      <c r="AU803" s="50">
        <f t="shared" si="432"/>
        <v>0</v>
      </c>
      <c r="AV803" s="50">
        <f t="shared" si="433"/>
        <v>0</v>
      </c>
      <c r="AW803" s="50">
        <f t="shared" si="434"/>
        <v>0</v>
      </c>
      <c r="AX803" s="50">
        <f t="shared" si="435"/>
        <v>0</v>
      </c>
      <c r="AY803" s="50">
        <f t="shared" si="436"/>
        <v>0</v>
      </c>
      <c r="AZ803" s="50">
        <f t="shared" si="437"/>
        <v>0</v>
      </c>
      <c r="BA803" s="50">
        <f t="shared" si="410"/>
        <v>55000</v>
      </c>
      <c r="BB803" s="50">
        <f t="shared" si="411"/>
        <v>0</v>
      </c>
    </row>
    <row r="804" spans="2:54" x14ac:dyDescent="0.25">
      <c r="B804" s="14">
        <v>2026</v>
      </c>
      <c r="C804" s="14">
        <v>479</v>
      </c>
      <c r="D804" s="15"/>
      <c r="F804" s="15" t="s">
        <v>58</v>
      </c>
      <c r="G804" s="14" t="e">
        <f>+VLOOKUP(M804,#REF!,5,FALSE)</f>
        <v>#REF!</v>
      </c>
      <c r="H804" s="14" t="e">
        <f>+VLOOKUP(M804,#REF!,7,FALSE)</f>
        <v>#REF!</v>
      </c>
      <c r="M804" s="15" t="str">
        <f t="shared" si="409"/>
        <v>2026EG 2026GIEEGESTIÓN DE ACTIVIDADES Y PRODUCTOS DE COMUNICACIÓN EN MEDIOS TRADICIONALES Y PLATAFORMAS DIGITALES</v>
      </c>
      <c r="N804" s="15" t="s">
        <v>271</v>
      </c>
      <c r="Q804" s="16" t="s">
        <v>9</v>
      </c>
      <c r="R804" s="16" t="s">
        <v>60</v>
      </c>
      <c r="T804" s="14" t="str">
        <f t="shared" si="412"/>
        <v>2.3</v>
      </c>
      <c r="U804" s="17" t="s">
        <v>62</v>
      </c>
      <c r="V804" s="15" t="s">
        <v>649</v>
      </c>
      <c r="W804" t="s">
        <v>64</v>
      </c>
      <c r="X804" s="14" t="s">
        <v>65</v>
      </c>
      <c r="Y804" s="18">
        <v>1</v>
      </c>
      <c r="Z804" s="19">
        <v>5000</v>
      </c>
      <c r="AA804" s="14">
        <v>20</v>
      </c>
      <c r="AB804" s="14">
        <v>30</v>
      </c>
      <c r="AC804" s="14">
        <v>30</v>
      </c>
      <c r="AD804" s="14">
        <v>30</v>
      </c>
      <c r="AE804" s="20">
        <v>0</v>
      </c>
      <c r="AF804" s="20">
        <v>0</v>
      </c>
      <c r="AG804" s="20">
        <v>0</v>
      </c>
      <c r="AH804" s="20">
        <v>0</v>
      </c>
      <c r="AI804" s="20">
        <v>0</v>
      </c>
      <c r="AJ804" s="20">
        <v>0</v>
      </c>
      <c r="AK804" s="20">
        <v>0</v>
      </c>
      <c r="AL804" s="20">
        <v>0</v>
      </c>
      <c r="AM804" s="19">
        <f t="shared" si="413"/>
        <v>18334</v>
      </c>
      <c r="AN804" s="26" t="s">
        <v>437</v>
      </c>
      <c r="AO804" s="50">
        <f t="shared" si="426"/>
        <v>3333.3333333333335</v>
      </c>
      <c r="AP804" s="50">
        <f t="shared" si="427"/>
        <v>5000</v>
      </c>
      <c r="AQ804" s="50">
        <f t="shared" si="428"/>
        <v>5000</v>
      </c>
      <c r="AR804" s="50">
        <f t="shared" si="429"/>
        <v>5000</v>
      </c>
      <c r="AS804" s="50">
        <f t="shared" si="430"/>
        <v>0</v>
      </c>
      <c r="AT804" s="50">
        <f t="shared" si="431"/>
        <v>0</v>
      </c>
      <c r="AU804" s="50">
        <f t="shared" si="432"/>
        <v>0</v>
      </c>
      <c r="AV804" s="50">
        <f t="shared" si="433"/>
        <v>0</v>
      </c>
      <c r="AW804" s="50">
        <f t="shared" si="434"/>
        <v>0</v>
      </c>
      <c r="AX804" s="50">
        <f t="shared" si="435"/>
        <v>0</v>
      </c>
      <c r="AY804" s="50">
        <f t="shared" si="436"/>
        <v>0</v>
      </c>
      <c r="AZ804" s="50">
        <f t="shared" si="437"/>
        <v>0</v>
      </c>
      <c r="BA804" s="50">
        <f t="shared" si="410"/>
        <v>18334</v>
      </c>
      <c r="BB804" s="50">
        <f t="shared" si="411"/>
        <v>0</v>
      </c>
    </row>
    <row r="805" spans="2:54" x14ac:dyDescent="0.25">
      <c r="B805" s="14">
        <v>2026</v>
      </c>
      <c r="C805" s="14">
        <v>479</v>
      </c>
      <c r="D805" s="15"/>
      <c r="F805" s="15" t="s">
        <v>58</v>
      </c>
      <c r="G805" s="14" t="e">
        <f>+VLOOKUP(M805,#REF!,5,FALSE)</f>
        <v>#REF!</v>
      </c>
      <c r="H805" s="14" t="e">
        <f>+VLOOKUP(M805,#REF!,7,FALSE)</f>
        <v>#REF!</v>
      </c>
      <c r="M805" s="15" t="str">
        <f t="shared" si="409"/>
        <v>2026EG 2026GIEEGESTIÓN DE ACTIVIDADES Y PRODUCTOS DE COMUNICACIÓN EN MEDIOS TRADICIONALES Y PLATAFORMAS DIGITALES</v>
      </c>
      <c r="N805" s="15" t="s">
        <v>271</v>
      </c>
      <c r="Q805" s="16" t="s">
        <v>9</v>
      </c>
      <c r="R805" s="16" t="s">
        <v>60</v>
      </c>
      <c r="T805" s="14" t="str">
        <f t="shared" si="412"/>
        <v>2.3</v>
      </c>
      <c r="U805" s="17" t="s">
        <v>62</v>
      </c>
      <c r="V805" s="15" t="s">
        <v>650</v>
      </c>
      <c r="W805" t="s">
        <v>64</v>
      </c>
      <c r="X805" s="14" t="s">
        <v>65</v>
      </c>
      <c r="Y805" s="18">
        <v>1</v>
      </c>
      <c r="Z805" s="19">
        <v>3500</v>
      </c>
      <c r="AA805" s="14">
        <v>21</v>
      </c>
      <c r="AB805" s="14">
        <v>30</v>
      </c>
      <c r="AC805" s="14">
        <v>30</v>
      </c>
      <c r="AD805" s="14">
        <v>30</v>
      </c>
      <c r="AE805" s="20">
        <v>0</v>
      </c>
      <c r="AF805" s="20">
        <v>0</v>
      </c>
      <c r="AG805" s="20">
        <v>0</v>
      </c>
      <c r="AH805" s="20">
        <v>0</v>
      </c>
      <c r="AI805" s="20">
        <v>0</v>
      </c>
      <c r="AJ805" s="20">
        <v>0</v>
      </c>
      <c r="AK805" s="20">
        <v>0</v>
      </c>
      <c r="AL805" s="20">
        <v>0</v>
      </c>
      <c r="AM805" s="19">
        <f t="shared" si="413"/>
        <v>12950</v>
      </c>
      <c r="AN805" s="26" t="s">
        <v>437</v>
      </c>
      <c r="AO805" s="50">
        <f t="shared" si="426"/>
        <v>2450</v>
      </c>
      <c r="AP805" s="50">
        <f t="shared" si="427"/>
        <v>3500</v>
      </c>
      <c r="AQ805" s="50">
        <f t="shared" si="428"/>
        <v>3500</v>
      </c>
      <c r="AR805" s="50">
        <f t="shared" si="429"/>
        <v>3500</v>
      </c>
      <c r="AS805" s="50">
        <f t="shared" si="430"/>
        <v>0</v>
      </c>
      <c r="AT805" s="50">
        <f t="shared" si="431"/>
        <v>0</v>
      </c>
      <c r="AU805" s="50">
        <f t="shared" si="432"/>
        <v>0</v>
      </c>
      <c r="AV805" s="50">
        <f t="shared" si="433"/>
        <v>0</v>
      </c>
      <c r="AW805" s="50">
        <f t="shared" si="434"/>
        <v>0</v>
      </c>
      <c r="AX805" s="50">
        <f t="shared" si="435"/>
        <v>0</v>
      </c>
      <c r="AY805" s="50">
        <f t="shared" si="436"/>
        <v>0</v>
      </c>
      <c r="AZ805" s="50">
        <f t="shared" si="437"/>
        <v>0</v>
      </c>
      <c r="BA805" s="50">
        <f t="shared" si="410"/>
        <v>12950</v>
      </c>
      <c r="BB805" s="50">
        <f t="shared" si="411"/>
        <v>0</v>
      </c>
    </row>
    <row r="806" spans="2:54" x14ac:dyDescent="0.25">
      <c r="B806" s="14">
        <v>2026</v>
      </c>
      <c r="C806" s="14">
        <v>479</v>
      </c>
      <c r="D806" s="15"/>
      <c r="F806" s="15" t="s">
        <v>58</v>
      </c>
      <c r="G806" s="14" t="e">
        <f>+VLOOKUP(M806,#REF!,5,FALSE)</f>
        <v>#REF!</v>
      </c>
      <c r="H806" s="14" t="e">
        <f>+VLOOKUP(M806,#REF!,7,FALSE)</f>
        <v>#REF!</v>
      </c>
      <c r="M806" s="15" t="str">
        <f t="shared" si="409"/>
        <v>2026EG 2026GIEEGESTIÓN DE EVENTOS CON MEDIOS DE COMUNICACIÓN</v>
      </c>
      <c r="N806" s="15" t="s">
        <v>307</v>
      </c>
      <c r="Q806" s="16" t="s">
        <v>9</v>
      </c>
      <c r="R806" s="16" t="s">
        <v>60</v>
      </c>
      <c r="T806" s="14" t="str">
        <f t="shared" si="412"/>
        <v>2.3</v>
      </c>
      <c r="U806" s="17" t="s">
        <v>62</v>
      </c>
      <c r="V806" s="15" t="s">
        <v>651</v>
      </c>
      <c r="W806" t="s">
        <v>64</v>
      </c>
      <c r="X806" s="14" t="s">
        <v>65</v>
      </c>
      <c r="Y806" s="18">
        <v>1</v>
      </c>
      <c r="Z806" s="19">
        <v>5000</v>
      </c>
      <c r="AA806" s="14">
        <v>20</v>
      </c>
      <c r="AB806" s="14">
        <v>30</v>
      </c>
      <c r="AC806" s="14">
        <v>30</v>
      </c>
      <c r="AD806" s="14">
        <v>30</v>
      </c>
      <c r="AE806" s="20">
        <v>0</v>
      </c>
      <c r="AF806" s="20">
        <v>0</v>
      </c>
      <c r="AG806" s="20">
        <v>0</v>
      </c>
      <c r="AH806" s="20">
        <v>0</v>
      </c>
      <c r="AI806" s="20">
        <v>0</v>
      </c>
      <c r="AJ806" s="20">
        <v>0</v>
      </c>
      <c r="AK806" s="20">
        <v>0</v>
      </c>
      <c r="AL806" s="20">
        <v>0</v>
      </c>
      <c r="AM806" s="19">
        <f t="shared" si="413"/>
        <v>18334</v>
      </c>
      <c r="AN806" s="26" t="s">
        <v>437</v>
      </c>
      <c r="AO806" s="50">
        <f t="shared" si="426"/>
        <v>3333.3333333333335</v>
      </c>
      <c r="AP806" s="50">
        <f t="shared" si="427"/>
        <v>5000</v>
      </c>
      <c r="AQ806" s="50">
        <f t="shared" si="428"/>
        <v>5000</v>
      </c>
      <c r="AR806" s="50">
        <f t="shared" si="429"/>
        <v>5000</v>
      </c>
      <c r="AS806" s="50">
        <f t="shared" si="430"/>
        <v>0</v>
      </c>
      <c r="AT806" s="50">
        <f t="shared" si="431"/>
        <v>0</v>
      </c>
      <c r="AU806" s="50">
        <f t="shared" si="432"/>
        <v>0</v>
      </c>
      <c r="AV806" s="50">
        <f t="shared" si="433"/>
        <v>0</v>
      </c>
      <c r="AW806" s="50">
        <f t="shared" si="434"/>
        <v>0</v>
      </c>
      <c r="AX806" s="50">
        <f t="shared" si="435"/>
        <v>0</v>
      </c>
      <c r="AY806" s="50">
        <f t="shared" si="436"/>
        <v>0</v>
      </c>
      <c r="AZ806" s="50">
        <f t="shared" si="437"/>
        <v>0</v>
      </c>
      <c r="BA806" s="50">
        <f t="shared" si="410"/>
        <v>18334</v>
      </c>
      <c r="BB806" s="50">
        <f t="shared" si="411"/>
        <v>0</v>
      </c>
    </row>
    <row r="807" spans="2:54" x14ac:dyDescent="0.25">
      <c r="B807" s="14">
        <v>2026</v>
      </c>
      <c r="C807" s="14">
        <v>479</v>
      </c>
      <c r="D807" s="15"/>
      <c r="F807" s="15" t="s">
        <v>58</v>
      </c>
      <c r="G807" s="14" t="e">
        <f>+VLOOKUP(M807,#REF!,5,FALSE)</f>
        <v>#REF!</v>
      </c>
      <c r="H807" s="14" t="e">
        <f>+VLOOKUP(M807,#REF!,7,FALSE)</f>
        <v>#REF!</v>
      </c>
      <c r="M807" s="15" t="str">
        <f t="shared" si="409"/>
        <v>2026EG 2026GIEEGESTIÓN DE EVENTOS CON MEDIOS DE COMUNICACIÓN</v>
      </c>
      <c r="N807" s="15" t="s">
        <v>307</v>
      </c>
      <c r="Q807" s="16" t="s">
        <v>9</v>
      </c>
      <c r="R807" s="16" t="s">
        <v>60</v>
      </c>
      <c r="T807" s="14" t="str">
        <f t="shared" si="412"/>
        <v>2.3</v>
      </c>
      <c r="U807" s="17" t="s">
        <v>62</v>
      </c>
      <c r="V807" s="15" t="s">
        <v>652</v>
      </c>
      <c r="W807" t="s">
        <v>64</v>
      </c>
      <c r="X807" s="14" t="s">
        <v>65</v>
      </c>
      <c r="Y807" s="18">
        <v>1</v>
      </c>
      <c r="Z807" s="19">
        <v>6500</v>
      </c>
      <c r="AA807" s="14">
        <v>20</v>
      </c>
      <c r="AB807" s="14">
        <v>30</v>
      </c>
      <c r="AC807" s="14">
        <v>30</v>
      </c>
      <c r="AD807" s="14">
        <v>30</v>
      </c>
      <c r="AE807" s="20">
        <v>0</v>
      </c>
      <c r="AF807" s="20">
        <v>0</v>
      </c>
      <c r="AG807" s="20">
        <v>0</v>
      </c>
      <c r="AH807" s="20">
        <v>0</v>
      </c>
      <c r="AI807" s="20">
        <v>0</v>
      </c>
      <c r="AJ807" s="20">
        <v>0</v>
      </c>
      <c r="AK807" s="20">
        <v>0</v>
      </c>
      <c r="AL807" s="20">
        <v>0</v>
      </c>
      <c r="AM807" s="19">
        <f t="shared" si="413"/>
        <v>23834</v>
      </c>
      <c r="AN807" s="26" t="s">
        <v>437</v>
      </c>
      <c r="AO807" s="50">
        <f t="shared" si="426"/>
        <v>4333.333333333333</v>
      </c>
      <c r="AP807" s="50">
        <f t="shared" si="427"/>
        <v>6500</v>
      </c>
      <c r="AQ807" s="50">
        <f t="shared" si="428"/>
        <v>6500</v>
      </c>
      <c r="AR807" s="50">
        <f t="shared" si="429"/>
        <v>6500</v>
      </c>
      <c r="AS807" s="50">
        <f t="shared" si="430"/>
        <v>0</v>
      </c>
      <c r="AT807" s="50">
        <f t="shared" si="431"/>
        <v>0</v>
      </c>
      <c r="AU807" s="50">
        <f t="shared" si="432"/>
        <v>0</v>
      </c>
      <c r="AV807" s="50">
        <f t="shared" si="433"/>
        <v>0</v>
      </c>
      <c r="AW807" s="50">
        <f t="shared" si="434"/>
        <v>0</v>
      </c>
      <c r="AX807" s="50">
        <f t="shared" si="435"/>
        <v>0</v>
      </c>
      <c r="AY807" s="50">
        <f t="shared" si="436"/>
        <v>0</v>
      </c>
      <c r="AZ807" s="50">
        <f t="shared" si="437"/>
        <v>0</v>
      </c>
      <c r="BA807" s="50">
        <f t="shared" si="410"/>
        <v>23834</v>
      </c>
      <c r="BB807" s="50">
        <f t="shared" si="411"/>
        <v>0</v>
      </c>
    </row>
    <row r="808" spans="2:54" x14ac:dyDescent="0.25">
      <c r="B808" s="14">
        <v>2026</v>
      </c>
      <c r="C808" s="14">
        <v>479</v>
      </c>
      <c r="D808" s="15"/>
      <c r="F808" s="15" t="s">
        <v>58</v>
      </c>
      <c r="G808" s="14" t="e">
        <f>+VLOOKUP(M808,#REF!,5,FALSE)</f>
        <v>#REF!</v>
      </c>
      <c r="H808" s="14" t="e">
        <f>+VLOOKUP(M808,#REF!,7,FALSE)</f>
        <v>#REF!</v>
      </c>
      <c r="M808" s="15" t="str">
        <f t="shared" si="409"/>
        <v>2026EG 2026GIEEGESTIÓN DE ACTIVIDADES Y PRODUCTOS DE COMUNICACIÓN EN MEDIOS TRADICIONALES Y PLATAFORMAS DIGITALES</v>
      </c>
      <c r="N808" s="15" t="s">
        <v>271</v>
      </c>
      <c r="Q808" s="16" t="s">
        <v>9</v>
      </c>
      <c r="R808" s="16" t="s">
        <v>60</v>
      </c>
      <c r="T808" s="14" t="str">
        <f t="shared" si="412"/>
        <v>2.3</v>
      </c>
      <c r="U808" s="17" t="s">
        <v>62</v>
      </c>
      <c r="V808" s="15" t="s">
        <v>653</v>
      </c>
      <c r="W808" t="s">
        <v>64</v>
      </c>
      <c r="X808" s="14" t="s">
        <v>65</v>
      </c>
      <c r="Y808" s="18">
        <v>1</v>
      </c>
      <c r="Z808" s="19">
        <v>4000</v>
      </c>
      <c r="AA808" s="14">
        <v>20</v>
      </c>
      <c r="AB808" s="14">
        <v>30</v>
      </c>
      <c r="AC808" s="14">
        <v>30</v>
      </c>
      <c r="AD808" s="14">
        <v>30</v>
      </c>
      <c r="AE808" s="20">
        <v>0</v>
      </c>
      <c r="AF808" s="20">
        <v>0</v>
      </c>
      <c r="AG808" s="20">
        <v>0</v>
      </c>
      <c r="AH808" s="20">
        <v>0</v>
      </c>
      <c r="AI808" s="20">
        <v>0</v>
      </c>
      <c r="AJ808" s="20">
        <v>0</v>
      </c>
      <c r="AK808" s="20">
        <v>0</v>
      </c>
      <c r="AL808" s="20">
        <v>0</v>
      </c>
      <c r="AM808" s="19">
        <f t="shared" si="413"/>
        <v>14667</v>
      </c>
      <c r="AN808" s="26" t="s">
        <v>437</v>
      </c>
      <c r="AO808" s="50">
        <f t="shared" si="426"/>
        <v>2666.6666666666665</v>
      </c>
      <c r="AP808" s="50">
        <f t="shared" si="427"/>
        <v>4000</v>
      </c>
      <c r="AQ808" s="50">
        <f t="shared" si="428"/>
        <v>4000</v>
      </c>
      <c r="AR808" s="50">
        <f t="shared" si="429"/>
        <v>4000</v>
      </c>
      <c r="AS808" s="50">
        <f t="shared" si="430"/>
        <v>0</v>
      </c>
      <c r="AT808" s="50">
        <f t="shared" si="431"/>
        <v>0</v>
      </c>
      <c r="AU808" s="50">
        <f t="shared" si="432"/>
        <v>0</v>
      </c>
      <c r="AV808" s="50">
        <f t="shared" si="433"/>
        <v>0</v>
      </c>
      <c r="AW808" s="50">
        <f t="shared" si="434"/>
        <v>0</v>
      </c>
      <c r="AX808" s="50">
        <f t="shared" si="435"/>
        <v>0</v>
      </c>
      <c r="AY808" s="50">
        <f t="shared" si="436"/>
        <v>0</v>
      </c>
      <c r="AZ808" s="50">
        <f t="shared" si="437"/>
        <v>0</v>
      </c>
      <c r="BA808" s="50">
        <f t="shared" si="410"/>
        <v>14667</v>
      </c>
      <c r="BB808" s="50">
        <f t="shared" si="411"/>
        <v>0</v>
      </c>
    </row>
    <row r="809" spans="2:54" x14ac:dyDescent="0.25">
      <c r="B809" s="14">
        <v>2026</v>
      </c>
      <c r="C809" s="14">
        <v>479</v>
      </c>
      <c r="D809" s="15"/>
      <c r="F809" s="15" t="s">
        <v>58</v>
      </c>
      <c r="G809" s="14" t="e">
        <f>+VLOOKUP(M809,#REF!,5,FALSE)</f>
        <v>#REF!</v>
      </c>
      <c r="H809" s="14" t="e">
        <f>+VLOOKUP(M809,#REF!,7,FALSE)</f>
        <v>#REF!</v>
      </c>
      <c r="M809" s="15" t="str">
        <f t="shared" si="409"/>
        <v>2026EG 2026GIEEGESTIÓN DE ACTIVIDADES Y PRODUCTOS DE COMUNICACIÓN EN MEDIOS TRADICIONALES Y PLATAFORMAS DIGITALES</v>
      </c>
      <c r="N809" s="15" t="s">
        <v>271</v>
      </c>
      <c r="Q809" s="16" t="s">
        <v>9</v>
      </c>
      <c r="R809" s="16" t="s">
        <v>60</v>
      </c>
      <c r="T809" s="14" t="str">
        <f t="shared" si="412"/>
        <v>2.3</v>
      </c>
      <c r="U809" s="17" t="s">
        <v>62</v>
      </c>
      <c r="V809" s="15" t="s">
        <v>654</v>
      </c>
      <c r="W809" t="s">
        <v>64</v>
      </c>
      <c r="X809" s="14" t="s">
        <v>65</v>
      </c>
      <c r="Y809" s="18">
        <v>2</v>
      </c>
      <c r="Z809" s="19">
        <v>3000</v>
      </c>
      <c r="AA809" s="14">
        <v>20</v>
      </c>
      <c r="AB809" s="14">
        <v>30</v>
      </c>
      <c r="AC809" s="14">
        <v>30</v>
      </c>
      <c r="AD809" s="14">
        <v>30</v>
      </c>
      <c r="AE809" s="20">
        <v>0</v>
      </c>
      <c r="AF809" s="20">
        <v>0</v>
      </c>
      <c r="AG809" s="20">
        <v>0</v>
      </c>
      <c r="AH809" s="20">
        <v>0</v>
      </c>
      <c r="AI809" s="20">
        <v>0</v>
      </c>
      <c r="AJ809" s="20">
        <v>0</v>
      </c>
      <c r="AK809" s="20">
        <v>0</v>
      </c>
      <c r="AL809" s="20">
        <v>0</v>
      </c>
      <c r="AM809" s="19">
        <f t="shared" si="413"/>
        <v>22000</v>
      </c>
      <c r="AN809" s="26" t="s">
        <v>437</v>
      </c>
      <c r="AO809" s="50">
        <f t="shared" si="426"/>
        <v>4000</v>
      </c>
      <c r="AP809" s="50">
        <f t="shared" si="427"/>
        <v>6000</v>
      </c>
      <c r="AQ809" s="50">
        <f t="shared" si="428"/>
        <v>6000</v>
      </c>
      <c r="AR809" s="50">
        <f t="shared" si="429"/>
        <v>6000</v>
      </c>
      <c r="AS809" s="50">
        <f t="shared" si="430"/>
        <v>0</v>
      </c>
      <c r="AT809" s="50">
        <f t="shared" si="431"/>
        <v>0</v>
      </c>
      <c r="AU809" s="50">
        <f t="shared" si="432"/>
        <v>0</v>
      </c>
      <c r="AV809" s="50">
        <f t="shared" si="433"/>
        <v>0</v>
      </c>
      <c r="AW809" s="50">
        <f t="shared" si="434"/>
        <v>0</v>
      </c>
      <c r="AX809" s="50">
        <f t="shared" si="435"/>
        <v>0</v>
      </c>
      <c r="AY809" s="50">
        <f t="shared" si="436"/>
        <v>0</v>
      </c>
      <c r="AZ809" s="50">
        <f t="shared" si="437"/>
        <v>0</v>
      </c>
      <c r="BA809" s="50">
        <f t="shared" si="410"/>
        <v>22000</v>
      </c>
      <c r="BB809" s="50">
        <f t="shared" si="411"/>
        <v>0</v>
      </c>
    </row>
    <row r="810" spans="2:54" x14ac:dyDescent="0.25">
      <c r="B810" s="14">
        <v>2026</v>
      </c>
      <c r="C810" s="14">
        <v>479</v>
      </c>
      <c r="D810" s="15"/>
      <c r="F810" s="15" t="s">
        <v>58</v>
      </c>
      <c r="G810" s="14" t="e">
        <f>+VLOOKUP(M810,#REF!,5,FALSE)</f>
        <v>#REF!</v>
      </c>
      <c r="H810" s="14" t="e">
        <f>+VLOOKUP(M810,#REF!,7,FALSE)</f>
        <v>#REF!</v>
      </c>
      <c r="M810" s="15" t="str">
        <f t="shared" si="409"/>
        <v>2026EG 2026GIEEGESTIÓN DE ACTIVIDADES Y PRODUCTOS DE COMUNICACIÓN EN MEDIOS TRADICIONALES Y PLATAFORMAS DIGITALES</v>
      </c>
      <c r="N810" s="15" t="s">
        <v>271</v>
      </c>
      <c r="Q810" s="16" t="s">
        <v>9</v>
      </c>
      <c r="R810" s="16" t="s">
        <v>60</v>
      </c>
      <c r="T810" s="14" t="str">
        <f t="shared" si="412"/>
        <v>2.3</v>
      </c>
      <c r="U810" s="17" t="s">
        <v>62</v>
      </c>
      <c r="V810" s="15" t="s">
        <v>655</v>
      </c>
      <c r="W810" t="s">
        <v>64</v>
      </c>
      <c r="X810" s="14" t="s">
        <v>65</v>
      </c>
      <c r="Y810" s="18">
        <v>23</v>
      </c>
      <c r="Z810" s="19">
        <v>2500</v>
      </c>
      <c r="AA810" s="14">
        <v>20</v>
      </c>
      <c r="AB810" s="14">
        <v>30</v>
      </c>
      <c r="AC810" s="14">
        <v>30</v>
      </c>
      <c r="AD810" s="14">
        <v>30</v>
      </c>
      <c r="AE810" s="20">
        <v>0</v>
      </c>
      <c r="AF810" s="20">
        <v>0</v>
      </c>
      <c r="AG810" s="20">
        <v>0</v>
      </c>
      <c r="AH810" s="20">
        <v>0</v>
      </c>
      <c r="AI810" s="20">
        <v>0</v>
      </c>
      <c r="AJ810" s="20">
        <v>0</v>
      </c>
      <c r="AK810" s="20">
        <v>0</v>
      </c>
      <c r="AL810" s="20">
        <v>0</v>
      </c>
      <c r="AM810" s="19">
        <f t="shared" si="413"/>
        <v>210834</v>
      </c>
      <c r="AN810" s="26" t="s">
        <v>437</v>
      </c>
      <c r="AO810" s="50">
        <f t="shared" si="426"/>
        <v>38333.333333333336</v>
      </c>
      <c r="AP810" s="50">
        <f t="shared" si="427"/>
        <v>57500</v>
      </c>
      <c r="AQ810" s="50">
        <f t="shared" si="428"/>
        <v>57500</v>
      </c>
      <c r="AR810" s="50">
        <f t="shared" si="429"/>
        <v>57500</v>
      </c>
      <c r="AS810" s="50">
        <f t="shared" si="430"/>
        <v>0</v>
      </c>
      <c r="AT810" s="50">
        <f t="shared" si="431"/>
        <v>0</v>
      </c>
      <c r="AU810" s="50">
        <f t="shared" si="432"/>
        <v>0</v>
      </c>
      <c r="AV810" s="50">
        <f t="shared" si="433"/>
        <v>0</v>
      </c>
      <c r="AW810" s="50">
        <f t="shared" si="434"/>
        <v>0</v>
      </c>
      <c r="AX810" s="50">
        <f t="shared" si="435"/>
        <v>0</v>
      </c>
      <c r="AY810" s="50">
        <f t="shared" si="436"/>
        <v>0</v>
      </c>
      <c r="AZ810" s="50">
        <f t="shared" si="437"/>
        <v>0</v>
      </c>
      <c r="BA810" s="50">
        <f t="shared" si="410"/>
        <v>210834</v>
      </c>
      <c r="BB810" s="50">
        <f t="shared" si="411"/>
        <v>0</v>
      </c>
    </row>
    <row r="811" spans="2:54" x14ac:dyDescent="0.25">
      <c r="B811" s="14">
        <v>2026</v>
      </c>
      <c r="C811" s="14">
        <v>479</v>
      </c>
      <c r="D811" s="15"/>
      <c r="F811" s="15" t="s">
        <v>58</v>
      </c>
      <c r="G811" s="14" t="e">
        <f>+VLOOKUP(M811,#REF!,5,FALSE)</f>
        <v>#REF!</v>
      </c>
      <c r="H811" s="14" t="e">
        <f>+VLOOKUP(M811,#REF!,7,FALSE)</f>
        <v>#REF!</v>
      </c>
      <c r="M811" s="15" t="str">
        <f t="shared" si="409"/>
        <v>2026EG 2026GIEEGESTIÓN DE ACTIVIDADES Y PRODUCTOS DE COMUNICACIÓN EN MEDIOS TRADICIONALES Y PLATAFORMAS DIGITALES</v>
      </c>
      <c r="N811" s="15" t="s">
        <v>271</v>
      </c>
      <c r="Q811" s="16" t="s">
        <v>9</v>
      </c>
      <c r="R811" s="16" t="s">
        <v>60</v>
      </c>
      <c r="T811" s="14" t="str">
        <f t="shared" si="412"/>
        <v>2.3</v>
      </c>
      <c r="U811" s="17" t="s">
        <v>62</v>
      </c>
      <c r="V811" s="15" t="s">
        <v>656</v>
      </c>
      <c r="W811" t="s">
        <v>64</v>
      </c>
      <c r="X811" s="14" t="s">
        <v>65</v>
      </c>
      <c r="Y811" s="18">
        <v>21</v>
      </c>
      <c r="Z811" s="19">
        <v>2500</v>
      </c>
      <c r="AA811" s="14">
        <v>0</v>
      </c>
      <c r="AB811" s="14">
        <v>30</v>
      </c>
      <c r="AC811" s="14">
        <v>30</v>
      </c>
      <c r="AD811" s="14">
        <v>15</v>
      </c>
      <c r="AE811" s="20">
        <v>0</v>
      </c>
      <c r="AF811" s="20">
        <v>0</v>
      </c>
      <c r="AG811" s="20">
        <v>0</v>
      </c>
      <c r="AH811" s="20">
        <v>0</v>
      </c>
      <c r="AI811" s="20">
        <v>0</v>
      </c>
      <c r="AJ811" s="20">
        <v>0</v>
      </c>
      <c r="AK811" s="20">
        <v>0</v>
      </c>
      <c r="AL811" s="20">
        <v>0</v>
      </c>
      <c r="AM811" s="19">
        <f t="shared" si="413"/>
        <v>131250</v>
      </c>
      <c r="AN811" s="26" t="s">
        <v>437</v>
      </c>
      <c r="AO811" s="50">
        <f t="shared" si="426"/>
        <v>0</v>
      </c>
      <c r="AP811" s="50">
        <f t="shared" si="427"/>
        <v>52500</v>
      </c>
      <c r="AQ811" s="50">
        <f t="shared" si="428"/>
        <v>52500</v>
      </c>
      <c r="AR811" s="50">
        <f t="shared" si="429"/>
        <v>26250</v>
      </c>
      <c r="AS811" s="50">
        <f t="shared" si="430"/>
        <v>0</v>
      </c>
      <c r="AT811" s="50">
        <f t="shared" si="431"/>
        <v>0</v>
      </c>
      <c r="AU811" s="50">
        <f t="shared" si="432"/>
        <v>0</v>
      </c>
      <c r="AV811" s="50">
        <f t="shared" si="433"/>
        <v>0</v>
      </c>
      <c r="AW811" s="50">
        <f t="shared" si="434"/>
        <v>0</v>
      </c>
      <c r="AX811" s="50">
        <f t="shared" si="435"/>
        <v>0</v>
      </c>
      <c r="AY811" s="50">
        <f t="shared" si="436"/>
        <v>0</v>
      </c>
      <c r="AZ811" s="50">
        <f t="shared" si="437"/>
        <v>0</v>
      </c>
      <c r="BA811" s="50">
        <f t="shared" si="410"/>
        <v>131250</v>
      </c>
      <c r="BB811" s="50">
        <f t="shared" si="411"/>
        <v>0</v>
      </c>
    </row>
    <row r="812" spans="2:54" x14ac:dyDescent="0.25">
      <c r="B812" s="14">
        <v>2026</v>
      </c>
      <c r="C812" s="14">
        <v>479</v>
      </c>
      <c r="D812" s="15"/>
      <c r="F812" s="15" t="s">
        <v>58</v>
      </c>
      <c r="G812" s="14" t="e">
        <f>+VLOOKUP(M812,#REF!,5,FALSE)</f>
        <v>#REF!</v>
      </c>
      <c r="H812" s="14" t="e">
        <f>+VLOOKUP(M812,#REF!,7,FALSE)</f>
        <v>#REF!</v>
      </c>
      <c r="M812" s="15" t="str">
        <f t="shared" si="409"/>
        <v>2026EG 2026GIEEGESTIÓN DE ACTIVIDADES Y PRODUCTOS DE COMUNICACIÓN EN MEDIOS TRADICIONALES Y PLATAFORMAS DIGITALES</v>
      </c>
      <c r="N812" s="15" t="s">
        <v>271</v>
      </c>
      <c r="Q812" s="16" t="s">
        <v>9</v>
      </c>
      <c r="R812" s="16" t="s">
        <v>60</v>
      </c>
      <c r="T812" s="14" t="str">
        <f t="shared" si="412"/>
        <v>2.3</v>
      </c>
      <c r="U812" s="17" t="s">
        <v>62</v>
      </c>
      <c r="V812" s="15" t="s">
        <v>657</v>
      </c>
      <c r="W812" t="s">
        <v>64</v>
      </c>
      <c r="X812" s="14" t="s">
        <v>65</v>
      </c>
      <c r="Y812" s="18">
        <v>1</v>
      </c>
      <c r="Z812" s="19">
        <v>3000</v>
      </c>
      <c r="AA812" s="14">
        <v>20</v>
      </c>
      <c r="AB812" s="14">
        <v>30</v>
      </c>
      <c r="AC812" s="14">
        <v>30</v>
      </c>
      <c r="AD812" s="14">
        <v>30</v>
      </c>
      <c r="AE812" s="20">
        <v>0</v>
      </c>
      <c r="AF812" s="20">
        <v>0</v>
      </c>
      <c r="AG812" s="20">
        <v>0</v>
      </c>
      <c r="AH812" s="20">
        <v>0</v>
      </c>
      <c r="AI812" s="20">
        <v>0</v>
      </c>
      <c r="AJ812" s="20">
        <v>0</v>
      </c>
      <c r="AK812" s="20">
        <v>0</v>
      </c>
      <c r="AL812" s="20">
        <v>0</v>
      </c>
      <c r="AM812" s="19">
        <f t="shared" si="413"/>
        <v>11000</v>
      </c>
      <c r="AN812" s="26" t="s">
        <v>437</v>
      </c>
      <c r="AO812" s="50">
        <f t="shared" si="426"/>
        <v>2000</v>
      </c>
      <c r="AP812" s="50">
        <f t="shared" si="427"/>
        <v>3000</v>
      </c>
      <c r="AQ812" s="50">
        <f t="shared" si="428"/>
        <v>3000</v>
      </c>
      <c r="AR812" s="50">
        <f t="shared" si="429"/>
        <v>3000</v>
      </c>
      <c r="AS812" s="50">
        <f t="shared" si="430"/>
        <v>0</v>
      </c>
      <c r="AT812" s="50">
        <f t="shared" si="431"/>
        <v>0</v>
      </c>
      <c r="AU812" s="50">
        <f t="shared" si="432"/>
        <v>0</v>
      </c>
      <c r="AV812" s="50">
        <f t="shared" si="433"/>
        <v>0</v>
      </c>
      <c r="AW812" s="50">
        <f t="shared" si="434"/>
        <v>0</v>
      </c>
      <c r="AX812" s="50">
        <f t="shared" si="435"/>
        <v>0</v>
      </c>
      <c r="AY812" s="50">
        <f t="shared" si="436"/>
        <v>0</v>
      </c>
      <c r="AZ812" s="50">
        <f t="shared" si="437"/>
        <v>0</v>
      </c>
      <c r="BA812" s="50">
        <f t="shared" si="410"/>
        <v>11000</v>
      </c>
      <c r="BB812" s="50">
        <f t="shared" si="411"/>
        <v>0</v>
      </c>
    </row>
    <row r="813" spans="2:54" x14ac:dyDescent="0.25">
      <c r="B813" s="14">
        <v>2026</v>
      </c>
      <c r="C813" s="14">
        <v>479</v>
      </c>
      <c r="D813" s="15"/>
      <c r="F813" s="15" t="s">
        <v>58</v>
      </c>
      <c r="G813" s="14" t="e">
        <f>+VLOOKUP(M813,#REF!,5,FALSE)</f>
        <v>#REF!</v>
      </c>
      <c r="H813" s="14" t="e">
        <f>+VLOOKUP(M813,#REF!,7,FALSE)</f>
        <v>#REF!</v>
      </c>
      <c r="M813" s="15" t="str">
        <f t="shared" si="409"/>
        <v>2026EG 2026GIEEGESTIÓN DE ACTIVIDADES Y PRODUCTOS DE COMUNICACIÓN EN MEDIOS TRADICIONALES Y PLATAFORMAS DIGITALES</v>
      </c>
      <c r="N813" s="15" t="s">
        <v>271</v>
      </c>
      <c r="Q813" s="16" t="s">
        <v>9</v>
      </c>
      <c r="R813" s="16" t="s">
        <v>60</v>
      </c>
      <c r="T813" s="14" t="str">
        <f t="shared" si="412"/>
        <v>2.3</v>
      </c>
      <c r="U813" s="17" t="s">
        <v>62</v>
      </c>
      <c r="V813" s="15" t="s">
        <v>658</v>
      </c>
      <c r="W813" t="s">
        <v>64</v>
      </c>
      <c r="X813" s="14" t="s">
        <v>65</v>
      </c>
      <c r="Y813" s="18">
        <v>1</v>
      </c>
      <c r="Z813" s="19">
        <v>2500</v>
      </c>
      <c r="AA813" s="14">
        <v>21</v>
      </c>
      <c r="AB813" s="14">
        <v>30</v>
      </c>
      <c r="AC813" s="14">
        <v>30</v>
      </c>
      <c r="AD813" s="14">
        <v>30</v>
      </c>
      <c r="AE813" s="20">
        <v>0</v>
      </c>
      <c r="AF813" s="20">
        <v>0</v>
      </c>
      <c r="AG813" s="20">
        <v>0</v>
      </c>
      <c r="AH813" s="20">
        <v>0</v>
      </c>
      <c r="AI813" s="20">
        <v>0</v>
      </c>
      <c r="AJ813" s="20">
        <v>0</v>
      </c>
      <c r="AK813" s="20">
        <v>0</v>
      </c>
      <c r="AL813" s="20">
        <v>0</v>
      </c>
      <c r="AM813" s="19">
        <f t="shared" si="413"/>
        <v>9250</v>
      </c>
      <c r="AN813" s="26" t="s">
        <v>437</v>
      </c>
      <c r="AO813" s="50">
        <f t="shared" si="426"/>
        <v>1750</v>
      </c>
      <c r="AP813" s="50">
        <f t="shared" si="427"/>
        <v>2500</v>
      </c>
      <c r="AQ813" s="50">
        <f t="shared" si="428"/>
        <v>2500</v>
      </c>
      <c r="AR813" s="50">
        <f t="shared" si="429"/>
        <v>2500</v>
      </c>
      <c r="AS813" s="50">
        <f t="shared" si="430"/>
        <v>0</v>
      </c>
      <c r="AT813" s="50">
        <f t="shared" si="431"/>
        <v>0</v>
      </c>
      <c r="AU813" s="50">
        <f t="shared" si="432"/>
        <v>0</v>
      </c>
      <c r="AV813" s="50">
        <f t="shared" si="433"/>
        <v>0</v>
      </c>
      <c r="AW813" s="50">
        <f t="shared" si="434"/>
        <v>0</v>
      </c>
      <c r="AX813" s="50">
        <f t="shared" si="435"/>
        <v>0</v>
      </c>
      <c r="AY813" s="50">
        <f t="shared" si="436"/>
        <v>0</v>
      </c>
      <c r="AZ813" s="50">
        <f t="shared" si="437"/>
        <v>0</v>
      </c>
      <c r="BA813" s="50">
        <f t="shared" si="410"/>
        <v>9250</v>
      </c>
      <c r="BB813" s="50">
        <f t="shared" si="411"/>
        <v>0</v>
      </c>
    </row>
    <row r="814" spans="2:54" x14ac:dyDescent="0.25">
      <c r="B814" s="14">
        <v>2026</v>
      </c>
      <c r="C814" s="14">
        <v>479</v>
      </c>
      <c r="D814" s="15"/>
      <c r="F814" s="15" t="s">
        <v>58</v>
      </c>
      <c r="G814" s="14" t="e">
        <f>+VLOOKUP(M814,#REF!,5,FALSE)</f>
        <v>#REF!</v>
      </c>
      <c r="H814" s="14" t="e">
        <f>+VLOOKUP(M814,#REF!,7,FALSE)</f>
        <v>#REF!</v>
      </c>
      <c r="M814" s="15" t="str">
        <f t="shared" si="409"/>
        <v>2026EG 2026GIEEGESTIÓN DE EVENTOS CON MEDIOS DE COMUNICACIÓN</v>
      </c>
      <c r="N814" s="15" t="s">
        <v>307</v>
      </c>
      <c r="Q814" s="16" t="s">
        <v>9</v>
      </c>
      <c r="R814" s="16" t="s">
        <v>60</v>
      </c>
      <c r="T814" s="14" t="str">
        <f t="shared" si="412"/>
        <v>2.3</v>
      </c>
      <c r="U814" s="17" t="s">
        <v>62</v>
      </c>
      <c r="V814" s="15" t="s">
        <v>659</v>
      </c>
      <c r="W814" t="s">
        <v>64</v>
      </c>
      <c r="X814" s="14" t="s">
        <v>65</v>
      </c>
      <c r="Y814" s="18">
        <v>1</v>
      </c>
      <c r="Z814" s="19">
        <v>4000</v>
      </c>
      <c r="AA814" s="14">
        <v>20</v>
      </c>
      <c r="AB814" s="14">
        <v>30</v>
      </c>
      <c r="AC814" s="14">
        <v>30</v>
      </c>
      <c r="AD814" s="14">
        <v>30</v>
      </c>
      <c r="AE814" s="20">
        <v>0</v>
      </c>
      <c r="AF814" s="20">
        <v>0</v>
      </c>
      <c r="AG814" s="20">
        <v>0</v>
      </c>
      <c r="AH814" s="20">
        <v>0</v>
      </c>
      <c r="AI814" s="20">
        <v>0</v>
      </c>
      <c r="AJ814" s="20">
        <v>0</v>
      </c>
      <c r="AK814" s="20">
        <v>0</v>
      </c>
      <c r="AL814" s="20">
        <v>0</v>
      </c>
      <c r="AM814" s="19">
        <f t="shared" si="413"/>
        <v>14667</v>
      </c>
      <c r="AN814" s="26" t="s">
        <v>437</v>
      </c>
      <c r="AO814" s="50">
        <f t="shared" si="426"/>
        <v>2666.6666666666665</v>
      </c>
      <c r="AP814" s="50">
        <f t="shared" si="427"/>
        <v>4000</v>
      </c>
      <c r="AQ814" s="50">
        <f t="shared" si="428"/>
        <v>4000</v>
      </c>
      <c r="AR814" s="50">
        <f t="shared" si="429"/>
        <v>4000</v>
      </c>
      <c r="AS814" s="50">
        <f t="shared" si="430"/>
        <v>0</v>
      </c>
      <c r="AT814" s="50">
        <f t="shared" si="431"/>
        <v>0</v>
      </c>
      <c r="AU814" s="50">
        <f t="shared" si="432"/>
        <v>0</v>
      </c>
      <c r="AV814" s="50">
        <f t="shared" si="433"/>
        <v>0</v>
      </c>
      <c r="AW814" s="50">
        <f t="shared" si="434"/>
        <v>0</v>
      </c>
      <c r="AX814" s="50">
        <f t="shared" si="435"/>
        <v>0</v>
      </c>
      <c r="AY814" s="50">
        <f t="shared" si="436"/>
        <v>0</v>
      </c>
      <c r="AZ814" s="50">
        <f t="shared" si="437"/>
        <v>0</v>
      </c>
      <c r="BA814" s="50">
        <f t="shared" si="410"/>
        <v>14667</v>
      </c>
      <c r="BB814" s="50">
        <f t="shared" si="411"/>
        <v>0</v>
      </c>
    </row>
    <row r="815" spans="2:54" x14ac:dyDescent="0.25">
      <c r="B815" s="14">
        <v>2026</v>
      </c>
      <c r="C815" s="14">
        <v>479</v>
      </c>
      <c r="D815" s="15"/>
      <c r="F815" s="15" t="s">
        <v>58</v>
      </c>
      <c r="G815" s="14" t="e">
        <f>+VLOOKUP(M815,#REF!,5,FALSE)</f>
        <v>#REF!</v>
      </c>
      <c r="H815" s="14" t="e">
        <f>+VLOOKUP(M815,#REF!,7,FALSE)</f>
        <v>#REF!</v>
      </c>
      <c r="M815" s="15" t="str">
        <f t="shared" si="409"/>
        <v>2026EG 2026GIEEGESTIÓN DE ACTIVIDADES Y PRODUCTOS DE COMUNICACIÓN EN MEDIOS TRADICIONALES Y PLATAFORMAS DIGITALES</v>
      </c>
      <c r="N815" s="15" t="s">
        <v>271</v>
      </c>
      <c r="Q815" s="16" t="s">
        <v>9</v>
      </c>
      <c r="R815" s="16" t="s">
        <v>60</v>
      </c>
      <c r="T815" s="14" t="str">
        <f t="shared" si="412"/>
        <v>2.3</v>
      </c>
      <c r="U815" s="17" t="s">
        <v>62</v>
      </c>
      <c r="V815" s="15" t="s">
        <v>660</v>
      </c>
      <c r="W815" t="s">
        <v>64</v>
      </c>
      <c r="X815" s="14" t="s">
        <v>65</v>
      </c>
      <c r="Y815" s="18">
        <v>1</v>
      </c>
      <c r="Z815" s="19">
        <v>7500</v>
      </c>
      <c r="AA815" s="14">
        <v>20</v>
      </c>
      <c r="AB815" s="14">
        <v>30</v>
      </c>
      <c r="AC815" s="14">
        <v>30</v>
      </c>
      <c r="AD815" s="14">
        <v>30</v>
      </c>
      <c r="AE815" s="20">
        <v>0</v>
      </c>
      <c r="AF815" s="20">
        <v>0</v>
      </c>
      <c r="AG815" s="20">
        <v>0</v>
      </c>
      <c r="AH815" s="20">
        <v>0</v>
      </c>
      <c r="AI815" s="20">
        <v>0</v>
      </c>
      <c r="AJ815" s="20">
        <v>0</v>
      </c>
      <c r="AK815" s="20">
        <v>0</v>
      </c>
      <c r="AL815" s="20">
        <v>0</v>
      </c>
      <c r="AM815" s="19">
        <f t="shared" si="413"/>
        <v>27500</v>
      </c>
      <c r="AN815" s="26" t="s">
        <v>437</v>
      </c>
      <c r="AO815" s="50">
        <f t="shared" si="426"/>
        <v>5000</v>
      </c>
      <c r="AP815" s="50">
        <f t="shared" si="427"/>
        <v>7500</v>
      </c>
      <c r="AQ815" s="50">
        <f t="shared" si="428"/>
        <v>7500</v>
      </c>
      <c r="AR815" s="50">
        <f t="shared" si="429"/>
        <v>7500</v>
      </c>
      <c r="AS815" s="50">
        <f t="shared" si="430"/>
        <v>0</v>
      </c>
      <c r="AT815" s="50">
        <f t="shared" si="431"/>
        <v>0</v>
      </c>
      <c r="AU815" s="50">
        <f t="shared" si="432"/>
        <v>0</v>
      </c>
      <c r="AV815" s="50">
        <f t="shared" si="433"/>
        <v>0</v>
      </c>
      <c r="AW815" s="50">
        <f t="shared" si="434"/>
        <v>0</v>
      </c>
      <c r="AX815" s="50">
        <f t="shared" si="435"/>
        <v>0</v>
      </c>
      <c r="AY815" s="50">
        <f t="shared" si="436"/>
        <v>0</v>
      </c>
      <c r="AZ815" s="50">
        <f t="shared" si="437"/>
        <v>0</v>
      </c>
      <c r="BA815" s="50">
        <f t="shared" si="410"/>
        <v>27500</v>
      </c>
      <c r="BB815" s="50">
        <f t="shared" si="411"/>
        <v>0</v>
      </c>
    </row>
    <row r="816" spans="2:54" x14ac:dyDescent="0.25">
      <c r="B816" s="14">
        <v>2026</v>
      </c>
      <c r="C816" s="14">
        <v>479</v>
      </c>
      <c r="D816" s="15"/>
      <c r="F816" s="15" t="s">
        <v>58</v>
      </c>
      <c r="G816" s="14" t="e">
        <f>+VLOOKUP(M816,#REF!,5,FALSE)</f>
        <v>#REF!</v>
      </c>
      <c r="H816" s="14" t="e">
        <f>+VLOOKUP(M816,#REF!,7,FALSE)</f>
        <v>#REF!</v>
      </c>
      <c r="M816" s="15" t="str">
        <f t="shared" si="409"/>
        <v>2026EG 2026GIEEGESTIÓN DE ACTIVIDADES Y PRODUCTOS DE COMUNICACIÓN EN MEDIOS TRADICIONALES Y PLATAFORMAS DIGITALES</v>
      </c>
      <c r="N816" s="15" t="s">
        <v>271</v>
      </c>
      <c r="Q816" s="16" t="s">
        <v>9</v>
      </c>
      <c r="R816" s="16" t="s">
        <v>60</v>
      </c>
      <c r="T816" s="14" t="str">
        <f t="shared" si="412"/>
        <v>2.3</v>
      </c>
      <c r="U816" s="17" t="s">
        <v>62</v>
      </c>
      <c r="V816" s="15" t="s">
        <v>661</v>
      </c>
      <c r="W816" t="s">
        <v>64</v>
      </c>
      <c r="X816" s="14" t="s">
        <v>65</v>
      </c>
      <c r="Y816" s="18">
        <v>1</v>
      </c>
      <c r="Z816" s="19">
        <v>4000</v>
      </c>
      <c r="AA816" s="14">
        <v>20</v>
      </c>
      <c r="AB816" s="14">
        <v>30</v>
      </c>
      <c r="AC816" s="14">
        <v>30</v>
      </c>
      <c r="AD816" s="14">
        <v>30</v>
      </c>
      <c r="AE816" s="20">
        <v>0</v>
      </c>
      <c r="AF816" s="20">
        <v>0</v>
      </c>
      <c r="AG816" s="20">
        <v>0</v>
      </c>
      <c r="AH816" s="20">
        <v>0</v>
      </c>
      <c r="AI816" s="20">
        <v>0</v>
      </c>
      <c r="AJ816" s="20">
        <v>0</v>
      </c>
      <c r="AK816" s="20">
        <v>0</v>
      </c>
      <c r="AL816" s="20">
        <v>0</v>
      </c>
      <c r="AM816" s="19">
        <f t="shared" si="413"/>
        <v>14667</v>
      </c>
      <c r="AN816" s="26" t="s">
        <v>437</v>
      </c>
      <c r="AO816" s="50">
        <f t="shared" si="426"/>
        <v>2666.6666666666665</v>
      </c>
      <c r="AP816" s="50">
        <f t="shared" si="427"/>
        <v>4000</v>
      </c>
      <c r="AQ816" s="50">
        <f t="shared" si="428"/>
        <v>4000</v>
      </c>
      <c r="AR816" s="50">
        <f t="shared" si="429"/>
        <v>4000</v>
      </c>
      <c r="AS816" s="50">
        <f t="shared" si="430"/>
        <v>0</v>
      </c>
      <c r="AT816" s="50">
        <f t="shared" si="431"/>
        <v>0</v>
      </c>
      <c r="AU816" s="50">
        <f t="shared" si="432"/>
        <v>0</v>
      </c>
      <c r="AV816" s="50">
        <f t="shared" si="433"/>
        <v>0</v>
      </c>
      <c r="AW816" s="50">
        <f t="shared" si="434"/>
        <v>0</v>
      </c>
      <c r="AX816" s="50">
        <f t="shared" si="435"/>
        <v>0</v>
      </c>
      <c r="AY816" s="50">
        <f t="shared" si="436"/>
        <v>0</v>
      </c>
      <c r="AZ816" s="50">
        <f t="shared" si="437"/>
        <v>0</v>
      </c>
      <c r="BA816" s="50">
        <f t="shared" si="410"/>
        <v>14667</v>
      </c>
      <c r="BB816" s="50">
        <f t="shared" si="411"/>
        <v>0</v>
      </c>
    </row>
    <row r="817" spans="2:54" x14ac:dyDescent="0.25">
      <c r="B817" s="14">
        <v>2026</v>
      </c>
      <c r="C817" s="14">
        <v>479</v>
      </c>
      <c r="D817" s="15"/>
      <c r="F817" s="15" t="s">
        <v>58</v>
      </c>
      <c r="G817" s="14" t="e">
        <f>+VLOOKUP(M817,#REF!,5,FALSE)</f>
        <v>#REF!</v>
      </c>
      <c r="H817" s="14" t="e">
        <f>+VLOOKUP(M817,#REF!,7,FALSE)</f>
        <v>#REF!</v>
      </c>
      <c r="M817" s="15" t="str">
        <f t="shared" si="409"/>
        <v>2026EG 2026GIEEGESTIÓN DE ACTIVIDADES Y PRODUCTOS DE COMUNICACIÓN EN MEDIOS TRADICIONALES Y PLATAFORMAS DIGITALES</v>
      </c>
      <c r="N817" s="15" t="s">
        <v>271</v>
      </c>
      <c r="Q817" s="16" t="s">
        <v>9</v>
      </c>
      <c r="R817" s="16" t="s">
        <v>60</v>
      </c>
      <c r="T817" s="14" t="str">
        <f t="shared" si="412"/>
        <v>2.3</v>
      </c>
      <c r="U817" s="17" t="s">
        <v>62</v>
      </c>
      <c r="V817" s="15" t="s">
        <v>662</v>
      </c>
      <c r="W817" t="s">
        <v>64</v>
      </c>
      <c r="X817" s="14" t="s">
        <v>65</v>
      </c>
      <c r="Y817" s="18">
        <v>1</v>
      </c>
      <c r="Z817" s="19">
        <v>4000</v>
      </c>
      <c r="AA817" s="14">
        <v>20</v>
      </c>
      <c r="AB817" s="14">
        <v>30</v>
      </c>
      <c r="AC817" s="14">
        <v>30</v>
      </c>
      <c r="AD817" s="14">
        <v>30</v>
      </c>
      <c r="AE817" s="20">
        <v>0</v>
      </c>
      <c r="AF817" s="20">
        <v>0</v>
      </c>
      <c r="AG817" s="20">
        <v>0</v>
      </c>
      <c r="AH817" s="20">
        <v>0</v>
      </c>
      <c r="AI817" s="20">
        <v>0</v>
      </c>
      <c r="AJ817" s="20">
        <v>0</v>
      </c>
      <c r="AK817" s="20">
        <v>0</v>
      </c>
      <c r="AL817" s="20">
        <v>0</v>
      </c>
      <c r="AM817" s="19">
        <f t="shared" si="413"/>
        <v>14667</v>
      </c>
      <c r="AN817" s="26" t="s">
        <v>437</v>
      </c>
      <c r="AO817" s="50">
        <f t="shared" si="426"/>
        <v>2666.6666666666665</v>
      </c>
      <c r="AP817" s="50">
        <f t="shared" si="427"/>
        <v>4000</v>
      </c>
      <c r="AQ817" s="50">
        <f t="shared" si="428"/>
        <v>4000</v>
      </c>
      <c r="AR817" s="50">
        <f t="shared" si="429"/>
        <v>4000</v>
      </c>
      <c r="AS817" s="50">
        <f t="shared" si="430"/>
        <v>0</v>
      </c>
      <c r="AT817" s="50">
        <f t="shared" si="431"/>
        <v>0</v>
      </c>
      <c r="AU817" s="50">
        <f t="shared" si="432"/>
        <v>0</v>
      </c>
      <c r="AV817" s="50">
        <f t="shared" si="433"/>
        <v>0</v>
      </c>
      <c r="AW817" s="50">
        <f t="shared" si="434"/>
        <v>0</v>
      </c>
      <c r="AX817" s="50">
        <f t="shared" si="435"/>
        <v>0</v>
      </c>
      <c r="AY817" s="50">
        <f t="shared" si="436"/>
        <v>0</v>
      </c>
      <c r="AZ817" s="50">
        <f t="shared" si="437"/>
        <v>0</v>
      </c>
      <c r="BA817" s="50">
        <f t="shared" si="410"/>
        <v>14667</v>
      </c>
      <c r="BB817" s="50">
        <f t="shared" si="411"/>
        <v>0</v>
      </c>
    </row>
    <row r="818" spans="2:54" x14ac:dyDescent="0.25">
      <c r="B818" s="14">
        <v>2026</v>
      </c>
      <c r="C818" s="14">
        <v>479</v>
      </c>
      <c r="D818" s="15"/>
      <c r="F818" s="15" t="s">
        <v>58</v>
      </c>
      <c r="G818" s="14" t="e">
        <f>+VLOOKUP(M818,#REF!,5,FALSE)</f>
        <v>#REF!</v>
      </c>
      <c r="H818" s="14" t="e">
        <f>+VLOOKUP(M818,#REF!,7,FALSE)</f>
        <v>#REF!</v>
      </c>
      <c r="M818" s="15" t="str">
        <f t="shared" si="409"/>
        <v>2026EG 2026GIEEGESTIÓN DE ACTIVIDADES Y PRODUCTOS DE COMUNICACIÓN EN MEDIOS TRADICIONALES Y PLATAFORMAS DIGITALES</v>
      </c>
      <c r="N818" s="15" t="s">
        <v>271</v>
      </c>
      <c r="Q818" s="16" t="s">
        <v>9</v>
      </c>
      <c r="R818" s="16" t="s">
        <v>60</v>
      </c>
      <c r="T818" s="14" t="str">
        <f t="shared" si="412"/>
        <v>2.3</v>
      </c>
      <c r="U818" s="17" t="s">
        <v>62</v>
      </c>
      <c r="V818" s="15" t="s">
        <v>663</v>
      </c>
      <c r="W818" t="s">
        <v>64</v>
      </c>
      <c r="X818" s="14" t="s">
        <v>65</v>
      </c>
      <c r="Y818" s="18">
        <v>1</v>
      </c>
      <c r="Z818" s="19">
        <v>4000</v>
      </c>
      <c r="AA818" s="14">
        <v>20</v>
      </c>
      <c r="AB818" s="14">
        <v>30</v>
      </c>
      <c r="AC818" s="14">
        <v>30</v>
      </c>
      <c r="AD818" s="14">
        <v>30</v>
      </c>
      <c r="AE818" s="20">
        <v>0</v>
      </c>
      <c r="AF818" s="20">
        <v>0</v>
      </c>
      <c r="AG818" s="20">
        <v>0</v>
      </c>
      <c r="AH818" s="20">
        <v>0</v>
      </c>
      <c r="AI818" s="20">
        <v>0</v>
      </c>
      <c r="AJ818" s="20">
        <v>0</v>
      </c>
      <c r="AK818" s="20">
        <v>0</v>
      </c>
      <c r="AL818" s="20">
        <v>0</v>
      </c>
      <c r="AM818" s="19">
        <f t="shared" si="413"/>
        <v>14667</v>
      </c>
      <c r="AN818" s="26" t="s">
        <v>437</v>
      </c>
      <c r="AO818" s="50">
        <f t="shared" si="426"/>
        <v>2666.6666666666665</v>
      </c>
      <c r="AP818" s="50">
        <f t="shared" si="427"/>
        <v>4000</v>
      </c>
      <c r="AQ818" s="50">
        <f t="shared" si="428"/>
        <v>4000</v>
      </c>
      <c r="AR818" s="50">
        <f t="shared" si="429"/>
        <v>4000</v>
      </c>
      <c r="AS818" s="50">
        <f t="shared" si="430"/>
        <v>0</v>
      </c>
      <c r="AT818" s="50">
        <f t="shared" si="431"/>
        <v>0</v>
      </c>
      <c r="AU818" s="50">
        <f t="shared" si="432"/>
        <v>0</v>
      </c>
      <c r="AV818" s="50">
        <f t="shared" si="433"/>
        <v>0</v>
      </c>
      <c r="AW818" s="50">
        <f t="shared" si="434"/>
        <v>0</v>
      </c>
      <c r="AX818" s="50">
        <f t="shared" si="435"/>
        <v>0</v>
      </c>
      <c r="AY818" s="50">
        <f t="shared" si="436"/>
        <v>0</v>
      </c>
      <c r="AZ818" s="50">
        <f t="shared" si="437"/>
        <v>0</v>
      </c>
      <c r="BA818" s="50">
        <f t="shared" si="410"/>
        <v>14667</v>
      </c>
      <c r="BB818" s="50">
        <f t="shared" si="411"/>
        <v>0</v>
      </c>
    </row>
    <row r="819" spans="2:54" x14ac:dyDescent="0.25">
      <c r="B819" s="14">
        <v>2026</v>
      </c>
      <c r="C819" s="14">
        <v>479</v>
      </c>
      <c r="D819" s="15"/>
      <c r="F819" s="15" t="s">
        <v>58</v>
      </c>
      <c r="G819" s="14" t="e">
        <f>+VLOOKUP(M819,#REF!,5,FALSE)</f>
        <v>#REF!</v>
      </c>
      <c r="H819" s="14" t="e">
        <f>+VLOOKUP(M819,#REF!,7,FALSE)</f>
        <v>#REF!</v>
      </c>
      <c r="M819" s="15" t="str">
        <f t="shared" si="409"/>
        <v>2026EG 2026GIEEGESTIÓN DE ACTIVIDADES Y PRODUCTOS DE COMUNICACIÓN EN MEDIOS TRADICIONALES Y PLATAFORMAS DIGITALES</v>
      </c>
      <c r="N819" s="15" t="s">
        <v>271</v>
      </c>
      <c r="Q819" s="16" t="s">
        <v>9</v>
      </c>
      <c r="R819" s="16" t="s">
        <v>60</v>
      </c>
      <c r="T819" s="14" t="str">
        <f t="shared" si="412"/>
        <v>2.3</v>
      </c>
      <c r="U819" s="17" t="s">
        <v>62</v>
      </c>
      <c r="V819" s="15" t="s">
        <v>664</v>
      </c>
      <c r="W819" t="s">
        <v>64</v>
      </c>
      <c r="X819" s="14" t="s">
        <v>65</v>
      </c>
      <c r="Y819" s="18">
        <v>1</v>
      </c>
      <c r="Z819" s="19">
        <v>4000</v>
      </c>
      <c r="AA819" s="14">
        <v>20</v>
      </c>
      <c r="AB819" s="14">
        <v>30</v>
      </c>
      <c r="AC819" s="14">
        <v>30</v>
      </c>
      <c r="AD819" s="14">
        <v>30</v>
      </c>
      <c r="AE819" s="20">
        <v>0</v>
      </c>
      <c r="AF819" s="20">
        <v>0</v>
      </c>
      <c r="AG819" s="20">
        <v>0</v>
      </c>
      <c r="AH819" s="20">
        <v>0</v>
      </c>
      <c r="AI819" s="20">
        <v>0</v>
      </c>
      <c r="AJ819" s="20">
        <v>0</v>
      </c>
      <c r="AK819" s="20">
        <v>0</v>
      </c>
      <c r="AL819" s="20">
        <v>0</v>
      </c>
      <c r="AM819" s="19">
        <f t="shared" si="413"/>
        <v>14667</v>
      </c>
      <c r="AN819" s="26" t="s">
        <v>437</v>
      </c>
      <c r="AO819" s="50">
        <f t="shared" si="426"/>
        <v>2666.6666666666665</v>
      </c>
      <c r="AP819" s="50">
        <f t="shared" si="427"/>
        <v>4000</v>
      </c>
      <c r="AQ819" s="50">
        <f t="shared" si="428"/>
        <v>4000</v>
      </c>
      <c r="AR819" s="50">
        <f t="shared" si="429"/>
        <v>4000</v>
      </c>
      <c r="AS819" s="50">
        <f t="shared" si="430"/>
        <v>0</v>
      </c>
      <c r="AT819" s="50">
        <f t="shared" si="431"/>
        <v>0</v>
      </c>
      <c r="AU819" s="50">
        <f t="shared" si="432"/>
        <v>0</v>
      </c>
      <c r="AV819" s="50">
        <f t="shared" si="433"/>
        <v>0</v>
      </c>
      <c r="AW819" s="50">
        <f t="shared" si="434"/>
        <v>0</v>
      </c>
      <c r="AX819" s="50">
        <f t="shared" si="435"/>
        <v>0</v>
      </c>
      <c r="AY819" s="50">
        <f t="shared" si="436"/>
        <v>0</v>
      </c>
      <c r="AZ819" s="50">
        <f t="shared" si="437"/>
        <v>0</v>
      </c>
      <c r="BA819" s="50">
        <f t="shared" si="410"/>
        <v>14667</v>
      </c>
      <c r="BB819" s="50">
        <f t="shared" si="411"/>
        <v>0</v>
      </c>
    </row>
    <row r="820" spans="2:54" x14ac:dyDescent="0.25">
      <c r="B820" s="14">
        <v>2026</v>
      </c>
      <c r="C820" s="14">
        <v>479</v>
      </c>
      <c r="D820" s="15"/>
      <c r="F820" s="15" t="s">
        <v>58</v>
      </c>
      <c r="G820" s="14" t="e">
        <f>+VLOOKUP(M820,#REF!,5,FALSE)</f>
        <v>#REF!</v>
      </c>
      <c r="H820" s="14" t="e">
        <f>+VLOOKUP(M820,#REF!,7,FALSE)</f>
        <v>#REF!</v>
      </c>
      <c r="M820" s="15" t="str">
        <f t="shared" si="409"/>
        <v>2026EG 2026GIEEGESTIÓN DE ACTIVIDADES Y PRODUCTOS DE COMUNICACIÓN EN MEDIOS TRADICIONALES Y PLATAFORMAS DIGITALES</v>
      </c>
      <c r="N820" s="15" t="s">
        <v>271</v>
      </c>
      <c r="Q820" s="16" t="s">
        <v>9</v>
      </c>
      <c r="R820" s="16" t="s">
        <v>60</v>
      </c>
      <c r="T820" s="14" t="str">
        <f t="shared" si="412"/>
        <v>2.3</v>
      </c>
      <c r="U820" s="17" t="s">
        <v>62</v>
      </c>
      <c r="V820" s="15" t="s">
        <v>665</v>
      </c>
      <c r="W820" t="s">
        <v>64</v>
      </c>
      <c r="X820" s="14" t="s">
        <v>65</v>
      </c>
      <c r="Y820" s="18">
        <v>1</v>
      </c>
      <c r="Z820" s="19">
        <v>4000</v>
      </c>
      <c r="AA820" s="14">
        <v>20</v>
      </c>
      <c r="AB820" s="14">
        <v>30</v>
      </c>
      <c r="AC820" s="14">
        <v>30</v>
      </c>
      <c r="AD820" s="14">
        <v>30</v>
      </c>
      <c r="AE820" s="20">
        <v>0</v>
      </c>
      <c r="AF820" s="20">
        <v>0</v>
      </c>
      <c r="AG820" s="20">
        <v>0</v>
      </c>
      <c r="AH820" s="20">
        <v>0</v>
      </c>
      <c r="AI820" s="20">
        <v>0</v>
      </c>
      <c r="AJ820" s="20">
        <v>0</v>
      </c>
      <c r="AK820" s="20">
        <v>0</v>
      </c>
      <c r="AL820" s="20">
        <v>0</v>
      </c>
      <c r="AM820" s="19">
        <f t="shared" si="413"/>
        <v>14667</v>
      </c>
      <c r="AN820" s="26" t="s">
        <v>437</v>
      </c>
      <c r="AO820" s="50">
        <f t="shared" si="426"/>
        <v>2666.6666666666665</v>
      </c>
      <c r="AP820" s="50">
        <f t="shared" si="427"/>
        <v>4000</v>
      </c>
      <c r="AQ820" s="50">
        <f t="shared" si="428"/>
        <v>4000</v>
      </c>
      <c r="AR820" s="50">
        <f t="shared" si="429"/>
        <v>4000</v>
      </c>
      <c r="AS820" s="50">
        <f t="shared" si="430"/>
        <v>0</v>
      </c>
      <c r="AT820" s="50">
        <f t="shared" si="431"/>
        <v>0</v>
      </c>
      <c r="AU820" s="50">
        <f t="shared" si="432"/>
        <v>0</v>
      </c>
      <c r="AV820" s="50">
        <f t="shared" si="433"/>
        <v>0</v>
      </c>
      <c r="AW820" s="50">
        <f t="shared" si="434"/>
        <v>0</v>
      </c>
      <c r="AX820" s="50">
        <f t="shared" si="435"/>
        <v>0</v>
      </c>
      <c r="AY820" s="50">
        <f t="shared" si="436"/>
        <v>0</v>
      </c>
      <c r="AZ820" s="50">
        <f t="shared" si="437"/>
        <v>0</v>
      </c>
      <c r="BA820" s="50">
        <f t="shared" si="410"/>
        <v>14667</v>
      </c>
      <c r="BB820" s="50">
        <f t="shared" si="411"/>
        <v>0</v>
      </c>
    </row>
    <row r="821" spans="2:54" x14ac:dyDescent="0.25">
      <c r="B821" s="14">
        <v>2026</v>
      </c>
      <c r="C821" s="14">
        <v>479</v>
      </c>
      <c r="D821" s="15"/>
      <c r="F821" s="15" t="s">
        <v>58</v>
      </c>
      <c r="G821" s="14" t="e">
        <f>+VLOOKUP(M821,#REF!,5,FALSE)</f>
        <v>#REF!</v>
      </c>
      <c r="H821" s="14" t="e">
        <f>+VLOOKUP(M821,#REF!,7,FALSE)</f>
        <v>#REF!</v>
      </c>
      <c r="M821" s="15" t="str">
        <f t="shared" si="409"/>
        <v>2026EG 2026GIEEGESTIÓN DE ACTIVIDADES Y PRODUCTOS DE COMUNICACIÓN EN MEDIOS TRADICIONALES Y PLATAFORMAS DIGITALES</v>
      </c>
      <c r="N821" s="15" t="s">
        <v>271</v>
      </c>
      <c r="Q821" s="16" t="s">
        <v>9</v>
      </c>
      <c r="R821" s="16" t="s">
        <v>60</v>
      </c>
      <c r="T821" s="14" t="str">
        <f t="shared" si="412"/>
        <v>2.3</v>
      </c>
      <c r="U821" s="17" t="s">
        <v>62</v>
      </c>
      <c r="V821" s="15" t="s">
        <v>666</v>
      </c>
      <c r="W821" t="s">
        <v>64</v>
      </c>
      <c r="X821" s="14" t="s">
        <v>65</v>
      </c>
      <c r="Y821" s="18">
        <v>1</v>
      </c>
      <c r="Z821" s="19">
        <v>4000</v>
      </c>
      <c r="AA821" s="14">
        <v>20</v>
      </c>
      <c r="AB821" s="14">
        <v>30</v>
      </c>
      <c r="AC821" s="14">
        <v>30</v>
      </c>
      <c r="AD821" s="14">
        <v>30</v>
      </c>
      <c r="AE821" s="20">
        <v>0</v>
      </c>
      <c r="AF821" s="20">
        <v>0</v>
      </c>
      <c r="AG821" s="20">
        <v>0</v>
      </c>
      <c r="AH821" s="20">
        <v>0</v>
      </c>
      <c r="AI821" s="20">
        <v>0</v>
      </c>
      <c r="AJ821" s="20">
        <v>0</v>
      </c>
      <c r="AK821" s="20">
        <v>0</v>
      </c>
      <c r="AL821" s="20">
        <v>0</v>
      </c>
      <c r="AM821" s="19">
        <f t="shared" si="413"/>
        <v>14667</v>
      </c>
      <c r="AN821" s="26" t="s">
        <v>437</v>
      </c>
      <c r="AO821" s="50">
        <f t="shared" si="426"/>
        <v>2666.6666666666665</v>
      </c>
      <c r="AP821" s="50">
        <f t="shared" si="427"/>
        <v>4000</v>
      </c>
      <c r="AQ821" s="50">
        <f t="shared" si="428"/>
        <v>4000</v>
      </c>
      <c r="AR821" s="50">
        <f t="shared" si="429"/>
        <v>4000</v>
      </c>
      <c r="AS821" s="50">
        <f t="shared" si="430"/>
        <v>0</v>
      </c>
      <c r="AT821" s="50">
        <f t="shared" si="431"/>
        <v>0</v>
      </c>
      <c r="AU821" s="50">
        <f t="shared" si="432"/>
        <v>0</v>
      </c>
      <c r="AV821" s="50">
        <f t="shared" si="433"/>
        <v>0</v>
      </c>
      <c r="AW821" s="50">
        <f t="shared" si="434"/>
        <v>0</v>
      </c>
      <c r="AX821" s="50">
        <f t="shared" si="435"/>
        <v>0</v>
      </c>
      <c r="AY821" s="50">
        <f t="shared" si="436"/>
        <v>0</v>
      </c>
      <c r="AZ821" s="50">
        <f t="shared" si="437"/>
        <v>0</v>
      </c>
      <c r="BA821" s="50">
        <f t="shared" si="410"/>
        <v>14667</v>
      </c>
      <c r="BB821" s="50">
        <f t="shared" si="411"/>
        <v>0</v>
      </c>
    </row>
    <row r="822" spans="2:54" x14ac:dyDescent="0.25">
      <c r="B822" s="14">
        <v>2026</v>
      </c>
      <c r="C822" s="14">
        <v>479</v>
      </c>
      <c r="D822" s="15"/>
      <c r="F822" s="15" t="s">
        <v>58</v>
      </c>
      <c r="G822" s="14" t="e">
        <f>+VLOOKUP(M822,#REF!,5,FALSE)</f>
        <v>#REF!</v>
      </c>
      <c r="H822" s="14" t="e">
        <f>+VLOOKUP(M822,#REF!,7,FALSE)</f>
        <v>#REF!</v>
      </c>
      <c r="M822" s="15" t="str">
        <f t="shared" si="409"/>
        <v>2026EG 2026GIEEGESTIÓN DE ACTIVIDADES Y PRODUCTOS DE COMUNICACIÓN EN MEDIOS TRADICIONALES Y PLATAFORMAS DIGITALES</v>
      </c>
      <c r="N822" s="15" t="s">
        <v>271</v>
      </c>
      <c r="Q822" s="16" t="s">
        <v>9</v>
      </c>
      <c r="R822" s="16" t="s">
        <v>60</v>
      </c>
      <c r="T822" s="14" t="str">
        <f t="shared" si="412"/>
        <v>2.3</v>
      </c>
      <c r="U822" s="17" t="s">
        <v>62</v>
      </c>
      <c r="V822" s="15" t="s">
        <v>667</v>
      </c>
      <c r="W822" t="s">
        <v>64</v>
      </c>
      <c r="X822" s="14" t="s">
        <v>65</v>
      </c>
      <c r="Y822" s="18">
        <v>1</v>
      </c>
      <c r="Z822" s="19">
        <v>4000</v>
      </c>
      <c r="AA822" s="14">
        <v>20</v>
      </c>
      <c r="AB822" s="14">
        <v>30</v>
      </c>
      <c r="AC822" s="14">
        <v>30</v>
      </c>
      <c r="AD822" s="14">
        <v>30</v>
      </c>
      <c r="AE822" s="20">
        <v>0</v>
      </c>
      <c r="AF822" s="20">
        <v>0</v>
      </c>
      <c r="AG822" s="20">
        <v>0</v>
      </c>
      <c r="AH822" s="20">
        <v>0</v>
      </c>
      <c r="AI822" s="20">
        <v>0</v>
      </c>
      <c r="AJ822" s="20">
        <v>0</v>
      </c>
      <c r="AK822" s="20">
        <v>0</v>
      </c>
      <c r="AL822" s="20">
        <v>0</v>
      </c>
      <c r="AM822" s="19">
        <f t="shared" si="413"/>
        <v>14667</v>
      </c>
      <c r="AN822" s="26" t="s">
        <v>437</v>
      </c>
      <c r="AO822" s="50">
        <f t="shared" si="426"/>
        <v>2666.6666666666665</v>
      </c>
      <c r="AP822" s="50">
        <f t="shared" si="427"/>
        <v>4000</v>
      </c>
      <c r="AQ822" s="50">
        <f t="shared" si="428"/>
        <v>4000</v>
      </c>
      <c r="AR822" s="50">
        <f t="shared" si="429"/>
        <v>4000</v>
      </c>
      <c r="AS822" s="50">
        <f t="shared" si="430"/>
        <v>0</v>
      </c>
      <c r="AT822" s="50">
        <f t="shared" si="431"/>
        <v>0</v>
      </c>
      <c r="AU822" s="50">
        <f t="shared" si="432"/>
        <v>0</v>
      </c>
      <c r="AV822" s="50">
        <f t="shared" si="433"/>
        <v>0</v>
      </c>
      <c r="AW822" s="50">
        <f t="shared" si="434"/>
        <v>0</v>
      </c>
      <c r="AX822" s="50">
        <f t="shared" si="435"/>
        <v>0</v>
      </c>
      <c r="AY822" s="50">
        <f t="shared" si="436"/>
        <v>0</v>
      </c>
      <c r="AZ822" s="50">
        <f t="shared" si="437"/>
        <v>0</v>
      </c>
      <c r="BA822" s="50">
        <f t="shared" si="410"/>
        <v>14667</v>
      </c>
      <c r="BB822" s="50">
        <f t="shared" si="411"/>
        <v>0</v>
      </c>
    </row>
    <row r="823" spans="2:54" x14ac:dyDescent="0.25">
      <c r="B823" s="14">
        <v>2026</v>
      </c>
      <c r="C823" s="14">
        <v>479</v>
      </c>
      <c r="D823" s="15"/>
      <c r="F823" s="15" t="s">
        <v>58</v>
      </c>
      <c r="G823" s="14" t="e">
        <f>+VLOOKUP(M823,#REF!,5,FALSE)</f>
        <v>#REF!</v>
      </c>
      <c r="H823" s="14" t="e">
        <f>+VLOOKUP(M823,#REF!,7,FALSE)</f>
        <v>#REF!</v>
      </c>
      <c r="M823" s="15" t="str">
        <f t="shared" si="409"/>
        <v>2026EG 2026GIEEGESTIÓN DE ACTIVIDADES Y PRODUCTOS DE COMUNICACIÓN EN MEDIOS TRADICIONALES Y PLATAFORMAS DIGITALES</v>
      </c>
      <c r="N823" s="15" t="s">
        <v>271</v>
      </c>
      <c r="Q823" s="16" t="s">
        <v>9</v>
      </c>
      <c r="R823" s="16" t="s">
        <v>60</v>
      </c>
      <c r="T823" s="14" t="str">
        <f t="shared" si="412"/>
        <v>2.3</v>
      </c>
      <c r="U823" s="17" t="s">
        <v>62</v>
      </c>
      <c r="V823" s="15" t="s">
        <v>668</v>
      </c>
      <c r="W823" t="s">
        <v>64</v>
      </c>
      <c r="X823" s="14" t="s">
        <v>65</v>
      </c>
      <c r="Y823" s="18">
        <v>1</v>
      </c>
      <c r="Z823" s="19">
        <v>4000</v>
      </c>
      <c r="AA823" s="14">
        <v>20</v>
      </c>
      <c r="AB823" s="14">
        <v>30</v>
      </c>
      <c r="AC823" s="14">
        <v>30</v>
      </c>
      <c r="AD823" s="14">
        <v>30</v>
      </c>
      <c r="AE823" s="20">
        <v>0</v>
      </c>
      <c r="AF823" s="20">
        <v>0</v>
      </c>
      <c r="AG823" s="20">
        <v>0</v>
      </c>
      <c r="AH823" s="20">
        <v>0</v>
      </c>
      <c r="AI823" s="20">
        <v>0</v>
      </c>
      <c r="AJ823" s="20">
        <v>0</v>
      </c>
      <c r="AK823" s="20">
        <v>0</v>
      </c>
      <c r="AL823" s="20">
        <v>0</v>
      </c>
      <c r="AM823" s="19">
        <f t="shared" si="413"/>
        <v>14667</v>
      </c>
      <c r="AN823" s="26" t="s">
        <v>437</v>
      </c>
      <c r="AO823" s="50">
        <f t="shared" si="426"/>
        <v>2666.6666666666665</v>
      </c>
      <c r="AP823" s="50">
        <f t="shared" si="427"/>
        <v>4000</v>
      </c>
      <c r="AQ823" s="50">
        <f t="shared" si="428"/>
        <v>4000</v>
      </c>
      <c r="AR823" s="50">
        <f t="shared" si="429"/>
        <v>4000</v>
      </c>
      <c r="AS823" s="50">
        <f t="shared" si="430"/>
        <v>0</v>
      </c>
      <c r="AT823" s="50">
        <f t="shared" si="431"/>
        <v>0</v>
      </c>
      <c r="AU823" s="50">
        <f t="shared" si="432"/>
        <v>0</v>
      </c>
      <c r="AV823" s="50">
        <f t="shared" si="433"/>
        <v>0</v>
      </c>
      <c r="AW823" s="50">
        <f t="shared" si="434"/>
        <v>0</v>
      </c>
      <c r="AX823" s="50">
        <f t="shared" si="435"/>
        <v>0</v>
      </c>
      <c r="AY823" s="50">
        <f t="shared" si="436"/>
        <v>0</v>
      </c>
      <c r="AZ823" s="50">
        <f t="shared" si="437"/>
        <v>0</v>
      </c>
      <c r="BA823" s="50">
        <f t="shared" si="410"/>
        <v>14667</v>
      </c>
      <c r="BB823" s="50">
        <f t="shared" si="411"/>
        <v>0</v>
      </c>
    </row>
    <row r="824" spans="2:54" x14ac:dyDescent="0.25">
      <c r="B824" s="14">
        <v>2026</v>
      </c>
      <c r="C824" s="14">
        <v>479</v>
      </c>
      <c r="D824" s="15"/>
      <c r="F824" s="15" t="s">
        <v>58</v>
      </c>
      <c r="G824" s="14" t="e">
        <f>+VLOOKUP(M824,#REF!,5,FALSE)</f>
        <v>#REF!</v>
      </c>
      <c r="H824" s="14" t="e">
        <f>+VLOOKUP(M824,#REF!,7,FALSE)</f>
        <v>#REF!</v>
      </c>
      <c r="M824" s="15" t="str">
        <f t="shared" si="409"/>
        <v>2026EG 2026GIEEGESTIÓN DE ACTIVIDADES Y PRODUCTOS DE COMUNICACIÓN EN MEDIOS TRADICIONALES Y PLATAFORMAS DIGITALES</v>
      </c>
      <c r="N824" s="15" t="s">
        <v>271</v>
      </c>
      <c r="Q824" s="16" t="s">
        <v>9</v>
      </c>
      <c r="R824" s="16" t="s">
        <v>60</v>
      </c>
      <c r="T824" s="14" t="str">
        <f t="shared" si="412"/>
        <v>2.3</v>
      </c>
      <c r="U824" s="17" t="s">
        <v>62</v>
      </c>
      <c r="V824" s="15" t="s">
        <v>669</v>
      </c>
      <c r="W824" t="s">
        <v>64</v>
      </c>
      <c r="X824" s="14" t="s">
        <v>65</v>
      </c>
      <c r="Y824" s="18">
        <v>1</v>
      </c>
      <c r="Z824" s="19">
        <v>4000</v>
      </c>
      <c r="AA824" s="14">
        <v>20</v>
      </c>
      <c r="AB824" s="14">
        <v>30</v>
      </c>
      <c r="AC824" s="14">
        <v>30</v>
      </c>
      <c r="AD824" s="14">
        <v>30</v>
      </c>
      <c r="AE824" s="20">
        <v>0</v>
      </c>
      <c r="AF824" s="20">
        <v>0</v>
      </c>
      <c r="AG824" s="20">
        <v>0</v>
      </c>
      <c r="AH824" s="20">
        <v>0</v>
      </c>
      <c r="AI824" s="20">
        <v>0</v>
      </c>
      <c r="AJ824" s="20">
        <v>0</v>
      </c>
      <c r="AK824" s="20">
        <v>0</v>
      </c>
      <c r="AL824" s="20">
        <v>0</v>
      </c>
      <c r="AM824" s="19">
        <f t="shared" si="413"/>
        <v>14667</v>
      </c>
      <c r="AN824" s="26" t="s">
        <v>437</v>
      </c>
      <c r="AO824" s="50">
        <f t="shared" si="426"/>
        <v>2666.6666666666665</v>
      </c>
      <c r="AP824" s="50">
        <f t="shared" si="427"/>
        <v>4000</v>
      </c>
      <c r="AQ824" s="50">
        <f t="shared" si="428"/>
        <v>4000</v>
      </c>
      <c r="AR824" s="50">
        <f t="shared" si="429"/>
        <v>4000</v>
      </c>
      <c r="AS824" s="50">
        <f t="shared" si="430"/>
        <v>0</v>
      </c>
      <c r="AT824" s="50">
        <f t="shared" si="431"/>
        <v>0</v>
      </c>
      <c r="AU824" s="50">
        <f t="shared" si="432"/>
        <v>0</v>
      </c>
      <c r="AV824" s="50">
        <f t="shared" si="433"/>
        <v>0</v>
      </c>
      <c r="AW824" s="50">
        <f t="shared" si="434"/>
        <v>0</v>
      </c>
      <c r="AX824" s="50">
        <f t="shared" si="435"/>
        <v>0</v>
      </c>
      <c r="AY824" s="50">
        <f t="shared" si="436"/>
        <v>0</v>
      </c>
      <c r="AZ824" s="50">
        <f t="shared" si="437"/>
        <v>0</v>
      </c>
      <c r="BA824" s="50">
        <f t="shared" si="410"/>
        <v>14667</v>
      </c>
      <c r="BB824" s="50">
        <f t="shared" si="411"/>
        <v>0</v>
      </c>
    </row>
    <row r="825" spans="2:54" x14ac:dyDescent="0.25">
      <c r="B825" s="14">
        <v>2026</v>
      </c>
      <c r="C825" s="14">
        <v>479</v>
      </c>
      <c r="D825" s="15"/>
      <c r="F825" s="15" t="s">
        <v>58</v>
      </c>
      <c r="G825" s="14" t="e">
        <f>+VLOOKUP(M825,#REF!,5,FALSE)</f>
        <v>#REF!</v>
      </c>
      <c r="H825" s="14" t="e">
        <f>+VLOOKUP(M825,#REF!,7,FALSE)</f>
        <v>#REF!</v>
      </c>
      <c r="M825" s="15" t="str">
        <f t="shared" si="409"/>
        <v>2026EG 2026GIEEGESTIÓN DE ACTIVIDADES Y PRODUCTOS DE COMUNICACIÓN EN MEDIOS TRADICIONALES Y PLATAFORMAS DIGITALES</v>
      </c>
      <c r="N825" s="15" t="s">
        <v>271</v>
      </c>
      <c r="Q825" s="16" t="s">
        <v>9</v>
      </c>
      <c r="R825" s="16" t="s">
        <v>60</v>
      </c>
      <c r="T825" s="14" t="str">
        <f t="shared" si="412"/>
        <v>2.3</v>
      </c>
      <c r="U825" s="17" t="s">
        <v>62</v>
      </c>
      <c r="V825" s="15" t="s">
        <v>670</v>
      </c>
      <c r="W825" t="s">
        <v>64</v>
      </c>
      <c r="X825" s="14" t="s">
        <v>65</v>
      </c>
      <c r="Y825" s="18">
        <v>1</v>
      </c>
      <c r="Z825" s="19">
        <v>4000</v>
      </c>
      <c r="AA825" s="14">
        <v>20</v>
      </c>
      <c r="AB825" s="14">
        <v>30</v>
      </c>
      <c r="AC825" s="14">
        <v>30</v>
      </c>
      <c r="AD825" s="14">
        <v>30</v>
      </c>
      <c r="AE825" s="20">
        <v>0</v>
      </c>
      <c r="AF825" s="20">
        <v>0</v>
      </c>
      <c r="AG825" s="20">
        <v>0</v>
      </c>
      <c r="AH825" s="20">
        <v>0</v>
      </c>
      <c r="AI825" s="20">
        <v>0</v>
      </c>
      <c r="AJ825" s="20">
        <v>0</v>
      </c>
      <c r="AK825" s="20">
        <v>0</v>
      </c>
      <c r="AL825" s="20">
        <v>0</v>
      </c>
      <c r="AM825" s="19">
        <f t="shared" si="413"/>
        <v>14667</v>
      </c>
      <c r="AN825" s="26" t="s">
        <v>437</v>
      </c>
      <c r="AO825" s="50">
        <f t="shared" si="426"/>
        <v>2666.6666666666665</v>
      </c>
      <c r="AP825" s="50">
        <f t="shared" si="427"/>
        <v>4000</v>
      </c>
      <c r="AQ825" s="50">
        <f t="shared" si="428"/>
        <v>4000</v>
      </c>
      <c r="AR825" s="50">
        <f t="shared" si="429"/>
        <v>4000</v>
      </c>
      <c r="AS825" s="50">
        <f t="shared" si="430"/>
        <v>0</v>
      </c>
      <c r="AT825" s="50">
        <f t="shared" si="431"/>
        <v>0</v>
      </c>
      <c r="AU825" s="50">
        <f t="shared" si="432"/>
        <v>0</v>
      </c>
      <c r="AV825" s="50">
        <f t="shared" si="433"/>
        <v>0</v>
      </c>
      <c r="AW825" s="50">
        <f t="shared" si="434"/>
        <v>0</v>
      </c>
      <c r="AX825" s="50">
        <f t="shared" si="435"/>
        <v>0</v>
      </c>
      <c r="AY825" s="50">
        <f t="shared" si="436"/>
        <v>0</v>
      </c>
      <c r="AZ825" s="50">
        <f t="shared" si="437"/>
        <v>0</v>
      </c>
      <c r="BA825" s="50">
        <f t="shared" si="410"/>
        <v>14667</v>
      </c>
      <c r="BB825" s="50">
        <f t="shared" si="411"/>
        <v>0</v>
      </c>
    </row>
    <row r="826" spans="2:54" x14ac:dyDescent="0.25">
      <c r="B826" s="14">
        <v>2026</v>
      </c>
      <c r="C826" s="14">
        <v>479</v>
      </c>
      <c r="D826" s="15"/>
      <c r="F826" s="15" t="s">
        <v>58</v>
      </c>
      <c r="G826" s="14" t="e">
        <f>+VLOOKUP(M826,#REF!,5,FALSE)</f>
        <v>#REF!</v>
      </c>
      <c r="H826" s="14" t="e">
        <f>+VLOOKUP(M826,#REF!,7,FALSE)</f>
        <v>#REF!</v>
      </c>
      <c r="M826" s="15" t="str">
        <f t="shared" si="409"/>
        <v>2026EG 2026GIEEGESTIÓN DE ACTIVIDADES Y PRODUCTOS DE COMUNICACIÓN EN MEDIOS TRADICIONALES Y PLATAFORMAS DIGITALES</v>
      </c>
      <c r="N826" s="15" t="s">
        <v>271</v>
      </c>
      <c r="Q826" s="16" t="s">
        <v>9</v>
      </c>
      <c r="R826" s="16" t="s">
        <v>60</v>
      </c>
      <c r="T826" s="14" t="str">
        <f t="shared" si="412"/>
        <v>2.3</v>
      </c>
      <c r="U826" s="17" t="s">
        <v>62</v>
      </c>
      <c r="V826" s="15" t="s">
        <v>671</v>
      </c>
      <c r="W826" t="s">
        <v>64</v>
      </c>
      <c r="X826" s="14" t="s">
        <v>65</v>
      </c>
      <c r="Y826" s="18">
        <v>1</v>
      </c>
      <c r="Z826" s="19">
        <v>4000</v>
      </c>
      <c r="AA826" s="14">
        <v>20</v>
      </c>
      <c r="AB826" s="14">
        <v>30</v>
      </c>
      <c r="AC826" s="14">
        <v>30</v>
      </c>
      <c r="AD826" s="14">
        <v>30</v>
      </c>
      <c r="AE826" s="20">
        <v>0</v>
      </c>
      <c r="AF826" s="20">
        <v>0</v>
      </c>
      <c r="AG826" s="20">
        <v>0</v>
      </c>
      <c r="AH826" s="20">
        <v>0</v>
      </c>
      <c r="AI826" s="20">
        <v>0</v>
      </c>
      <c r="AJ826" s="20">
        <v>0</v>
      </c>
      <c r="AK826" s="20">
        <v>0</v>
      </c>
      <c r="AL826" s="20">
        <v>0</v>
      </c>
      <c r="AM826" s="19">
        <f t="shared" si="413"/>
        <v>14667</v>
      </c>
      <c r="AN826" s="26" t="s">
        <v>437</v>
      </c>
      <c r="AO826" s="50">
        <f t="shared" si="426"/>
        <v>2666.6666666666665</v>
      </c>
      <c r="AP826" s="50">
        <f t="shared" si="427"/>
        <v>4000</v>
      </c>
      <c r="AQ826" s="50">
        <f t="shared" si="428"/>
        <v>4000</v>
      </c>
      <c r="AR826" s="50">
        <f t="shared" si="429"/>
        <v>4000</v>
      </c>
      <c r="AS826" s="50">
        <f t="shared" si="430"/>
        <v>0</v>
      </c>
      <c r="AT826" s="50">
        <f t="shared" si="431"/>
        <v>0</v>
      </c>
      <c r="AU826" s="50">
        <f t="shared" si="432"/>
        <v>0</v>
      </c>
      <c r="AV826" s="50">
        <f t="shared" si="433"/>
        <v>0</v>
      </c>
      <c r="AW826" s="50">
        <f t="shared" si="434"/>
        <v>0</v>
      </c>
      <c r="AX826" s="50">
        <f t="shared" si="435"/>
        <v>0</v>
      </c>
      <c r="AY826" s="50">
        <f t="shared" si="436"/>
        <v>0</v>
      </c>
      <c r="AZ826" s="50">
        <f t="shared" si="437"/>
        <v>0</v>
      </c>
      <c r="BA826" s="50">
        <f t="shared" si="410"/>
        <v>14667</v>
      </c>
      <c r="BB826" s="50">
        <f t="shared" si="411"/>
        <v>0</v>
      </c>
    </row>
    <row r="827" spans="2:54" x14ac:dyDescent="0.25">
      <c r="B827" s="14">
        <v>2026</v>
      </c>
      <c r="C827" s="14">
        <v>479</v>
      </c>
      <c r="D827" s="15"/>
      <c r="F827" s="15" t="s">
        <v>58</v>
      </c>
      <c r="G827" s="14" t="e">
        <f>+VLOOKUP(M827,#REF!,5,FALSE)</f>
        <v>#REF!</v>
      </c>
      <c r="H827" s="14" t="e">
        <f>+VLOOKUP(M827,#REF!,7,FALSE)</f>
        <v>#REF!</v>
      </c>
      <c r="M827" s="15" t="str">
        <f t="shared" si="409"/>
        <v>2026EG 2026GIEEGESTIÓN DE ACTIVIDADES Y PRODUCTOS DE COMUNICACIÓN EN MEDIOS TRADICIONALES Y PLATAFORMAS DIGITALES</v>
      </c>
      <c r="N827" s="15" t="s">
        <v>271</v>
      </c>
      <c r="Q827" s="16" t="s">
        <v>9</v>
      </c>
      <c r="R827" s="16" t="s">
        <v>60</v>
      </c>
      <c r="T827" s="14" t="str">
        <f t="shared" si="412"/>
        <v>2.3</v>
      </c>
      <c r="U827" s="17" t="s">
        <v>62</v>
      </c>
      <c r="V827" s="15" t="s">
        <v>672</v>
      </c>
      <c r="W827" t="s">
        <v>64</v>
      </c>
      <c r="X827" s="14" t="s">
        <v>65</v>
      </c>
      <c r="Y827" s="18">
        <v>1</v>
      </c>
      <c r="Z827" s="19">
        <v>4000</v>
      </c>
      <c r="AA827" s="14">
        <v>20</v>
      </c>
      <c r="AB827" s="14">
        <v>30</v>
      </c>
      <c r="AC827" s="14">
        <v>30</v>
      </c>
      <c r="AD827" s="14">
        <v>30</v>
      </c>
      <c r="AE827" s="20">
        <v>0</v>
      </c>
      <c r="AF827" s="20">
        <v>0</v>
      </c>
      <c r="AG827" s="20">
        <v>0</v>
      </c>
      <c r="AH827" s="20">
        <v>0</v>
      </c>
      <c r="AI827" s="20">
        <v>0</v>
      </c>
      <c r="AJ827" s="20">
        <v>0</v>
      </c>
      <c r="AK827" s="20">
        <v>0</v>
      </c>
      <c r="AL827" s="20">
        <v>0</v>
      </c>
      <c r="AM827" s="19">
        <f t="shared" si="413"/>
        <v>14667</v>
      </c>
      <c r="AN827" s="26" t="s">
        <v>437</v>
      </c>
      <c r="AO827" s="50">
        <f t="shared" si="426"/>
        <v>2666.6666666666665</v>
      </c>
      <c r="AP827" s="50">
        <f t="shared" si="427"/>
        <v>4000</v>
      </c>
      <c r="AQ827" s="50">
        <f t="shared" si="428"/>
        <v>4000</v>
      </c>
      <c r="AR827" s="50">
        <f t="shared" si="429"/>
        <v>4000</v>
      </c>
      <c r="AS827" s="50">
        <f t="shared" si="430"/>
        <v>0</v>
      </c>
      <c r="AT827" s="50">
        <f t="shared" si="431"/>
        <v>0</v>
      </c>
      <c r="AU827" s="50">
        <f t="shared" si="432"/>
        <v>0</v>
      </c>
      <c r="AV827" s="50">
        <f t="shared" si="433"/>
        <v>0</v>
      </c>
      <c r="AW827" s="50">
        <f t="shared" si="434"/>
        <v>0</v>
      </c>
      <c r="AX827" s="50">
        <f t="shared" si="435"/>
        <v>0</v>
      </c>
      <c r="AY827" s="50">
        <f t="shared" si="436"/>
        <v>0</v>
      </c>
      <c r="AZ827" s="50">
        <f t="shared" si="437"/>
        <v>0</v>
      </c>
      <c r="BA827" s="50">
        <f t="shared" si="410"/>
        <v>14667</v>
      </c>
      <c r="BB827" s="50">
        <f t="shared" si="411"/>
        <v>0</v>
      </c>
    </row>
    <row r="828" spans="2:54" x14ac:dyDescent="0.25">
      <c r="B828" s="14">
        <v>2026</v>
      </c>
      <c r="C828" s="14">
        <v>479</v>
      </c>
      <c r="D828" s="15"/>
      <c r="F828" s="15" t="s">
        <v>58</v>
      </c>
      <c r="G828" s="14" t="e">
        <f>+VLOOKUP(M828,#REF!,5,FALSE)</f>
        <v>#REF!</v>
      </c>
      <c r="H828" s="14" t="e">
        <f>+VLOOKUP(M828,#REF!,7,FALSE)</f>
        <v>#REF!</v>
      </c>
      <c r="M828" s="15" t="str">
        <f t="shared" si="409"/>
        <v>2026EG 2026GIEEGESTIÓN DE ACTIVIDADES Y PRODUCTOS DE COMUNICACIÓN EN MEDIOS TRADICIONALES Y PLATAFORMAS DIGITALES</v>
      </c>
      <c r="N828" s="15" t="s">
        <v>271</v>
      </c>
      <c r="Q828" s="16" t="s">
        <v>9</v>
      </c>
      <c r="R828" s="16" t="s">
        <v>60</v>
      </c>
      <c r="T828" s="14" t="str">
        <f t="shared" si="412"/>
        <v>2.3</v>
      </c>
      <c r="U828" s="17" t="s">
        <v>62</v>
      </c>
      <c r="V828" s="15" t="s">
        <v>673</v>
      </c>
      <c r="W828" t="s">
        <v>64</v>
      </c>
      <c r="X828" s="14" t="s">
        <v>65</v>
      </c>
      <c r="Y828" s="18">
        <v>1</v>
      </c>
      <c r="Z828" s="19">
        <v>4000</v>
      </c>
      <c r="AA828" s="14">
        <v>20</v>
      </c>
      <c r="AB828" s="14">
        <v>30</v>
      </c>
      <c r="AC828" s="14">
        <v>30</v>
      </c>
      <c r="AD828" s="14">
        <v>30</v>
      </c>
      <c r="AE828" s="20">
        <v>0</v>
      </c>
      <c r="AF828" s="20">
        <v>0</v>
      </c>
      <c r="AG828" s="20">
        <v>0</v>
      </c>
      <c r="AH828" s="20">
        <v>0</v>
      </c>
      <c r="AI828" s="20">
        <v>0</v>
      </c>
      <c r="AJ828" s="20">
        <v>0</v>
      </c>
      <c r="AK828" s="20">
        <v>0</v>
      </c>
      <c r="AL828" s="20">
        <v>0</v>
      </c>
      <c r="AM828" s="19">
        <f t="shared" si="413"/>
        <v>14667</v>
      </c>
      <c r="AN828" s="26" t="s">
        <v>437</v>
      </c>
      <c r="AO828" s="50">
        <f t="shared" si="426"/>
        <v>2666.6666666666665</v>
      </c>
      <c r="AP828" s="50">
        <f t="shared" si="427"/>
        <v>4000</v>
      </c>
      <c r="AQ828" s="50">
        <f t="shared" si="428"/>
        <v>4000</v>
      </c>
      <c r="AR828" s="50">
        <f t="shared" si="429"/>
        <v>4000</v>
      </c>
      <c r="AS828" s="50">
        <f t="shared" si="430"/>
        <v>0</v>
      </c>
      <c r="AT828" s="50">
        <f t="shared" si="431"/>
        <v>0</v>
      </c>
      <c r="AU828" s="50">
        <f t="shared" si="432"/>
        <v>0</v>
      </c>
      <c r="AV828" s="50">
        <f t="shared" si="433"/>
        <v>0</v>
      </c>
      <c r="AW828" s="50">
        <f t="shared" si="434"/>
        <v>0</v>
      </c>
      <c r="AX828" s="50">
        <f t="shared" si="435"/>
        <v>0</v>
      </c>
      <c r="AY828" s="50">
        <f t="shared" si="436"/>
        <v>0</v>
      </c>
      <c r="AZ828" s="50">
        <f t="shared" si="437"/>
        <v>0</v>
      </c>
      <c r="BA828" s="50">
        <f t="shared" si="410"/>
        <v>14667</v>
      </c>
      <c r="BB828" s="50">
        <f t="shared" si="411"/>
        <v>0</v>
      </c>
    </row>
    <row r="829" spans="2:54" x14ac:dyDescent="0.25">
      <c r="B829" s="14">
        <v>2026</v>
      </c>
      <c r="C829" s="14">
        <v>479</v>
      </c>
      <c r="D829" s="15"/>
      <c r="F829" s="15" t="s">
        <v>58</v>
      </c>
      <c r="G829" s="14" t="e">
        <f>+VLOOKUP(M829,#REF!,5,FALSE)</f>
        <v>#REF!</v>
      </c>
      <c r="H829" s="14" t="e">
        <f>+VLOOKUP(M829,#REF!,7,FALSE)</f>
        <v>#REF!</v>
      </c>
      <c r="M829" s="15" t="str">
        <f t="shared" si="409"/>
        <v>2026EG 2026GIEEGESTIÓN DE ACTIVIDADES Y PRODUCTOS DE COMUNICACIÓN EN MEDIOS TRADICIONALES Y PLATAFORMAS DIGITALES</v>
      </c>
      <c r="N829" s="15" t="s">
        <v>271</v>
      </c>
      <c r="Q829" s="16" t="s">
        <v>9</v>
      </c>
      <c r="R829" s="16" t="s">
        <v>60</v>
      </c>
      <c r="T829" s="14" t="str">
        <f t="shared" si="412"/>
        <v>2.3</v>
      </c>
      <c r="U829" s="17" t="s">
        <v>62</v>
      </c>
      <c r="V829" s="15" t="s">
        <v>674</v>
      </c>
      <c r="W829" t="s">
        <v>64</v>
      </c>
      <c r="X829" s="14" t="s">
        <v>65</v>
      </c>
      <c r="Y829" s="18">
        <v>1</v>
      </c>
      <c r="Z829" s="19">
        <v>3500</v>
      </c>
      <c r="AA829" s="14">
        <v>21</v>
      </c>
      <c r="AB829" s="14">
        <v>30</v>
      </c>
      <c r="AC829" s="14">
        <v>30</v>
      </c>
      <c r="AD829" s="14">
        <v>30</v>
      </c>
      <c r="AE829" s="20">
        <v>0</v>
      </c>
      <c r="AF829" s="20">
        <v>0</v>
      </c>
      <c r="AG829" s="20">
        <v>0</v>
      </c>
      <c r="AH829" s="20">
        <v>0</v>
      </c>
      <c r="AI829" s="20">
        <v>0</v>
      </c>
      <c r="AJ829" s="20">
        <v>0</v>
      </c>
      <c r="AK829" s="20">
        <v>0</v>
      </c>
      <c r="AL829" s="20">
        <v>0</v>
      </c>
      <c r="AM829" s="19">
        <f t="shared" si="413"/>
        <v>12950</v>
      </c>
      <c r="AN829" s="26" t="s">
        <v>437</v>
      </c>
      <c r="AO829" s="50">
        <f t="shared" si="426"/>
        <v>2450</v>
      </c>
      <c r="AP829" s="50">
        <f t="shared" si="427"/>
        <v>3500</v>
      </c>
      <c r="AQ829" s="50">
        <f t="shared" si="428"/>
        <v>3500</v>
      </c>
      <c r="AR829" s="50">
        <f t="shared" si="429"/>
        <v>3500</v>
      </c>
      <c r="AS829" s="50">
        <f t="shared" si="430"/>
        <v>0</v>
      </c>
      <c r="AT829" s="50">
        <f t="shared" si="431"/>
        <v>0</v>
      </c>
      <c r="AU829" s="50">
        <f t="shared" si="432"/>
        <v>0</v>
      </c>
      <c r="AV829" s="50">
        <f t="shared" si="433"/>
        <v>0</v>
      </c>
      <c r="AW829" s="50">
        <f t="shared" si="434"/>
        <v>0</v>
      </c>
      <c r="AX829" s="50">
        <f t="shared" si="435"/>
        <v>0</v>
      </c>
      <c r="AY829" s="50">
        <f t="shared" si="436"/>
        <v>0</v>
      </c>
      <c r="AZ829" s="50">
        <f t="shared" si="437"/>
        <v>0</v>
      </c>
      <c r="BA829" s="50">
        <f t="shared" si="410"/>
        <v>12950</v>
      </c>
      <c r="BB829" s="50">
        <f t="shared" si="411"/>
        <v>0</v>
      </c>
    </row>
    <row r="830" spans="2:54" x14ac:dyDescent="0.25">
      <c r="B830" s="14">
        <v>2026</v>
      </c>
      <c r="C830" s="14">
        <v>479</v>
      </c>
      <c r="D830" s="15"/>
      <c r="F830" s="15" t="s">
        <v>58</v>
      </c>
      <c r="G830" s="14" t="e">
        <f>+VLOOKUP(M830,#REF!,5,FALSE)</f>
        <v>#REF!</v>
      </c>
      <c r="H830" s="14" t="e">
        <f>+VLOOKUP(M830,#REF!,7,FALSE)</f>
        <v>#REF!</v>
      </c>
      <c r="M830" s="15" t="str">
        <f t="shared" si="409"/>
        <v>2026EG 2026GIEEGESTIÓN DE EVENTOS CON MEDIOS DE COMUNICACIÓN</v>
      </c>
      <c r="N830" s="15" t="s">
        <v>307</v>
      </c>
      <c r="Q830" s="16" t="s">
        <v>9</v>
      </c>
      <c r="R830" s="16" t="s">
        <v>60</v>
      </c>
      <c r="T830" s="14" t="str">
        <f t="shared" si="412"/>
        <v>2.3</v>
      </c>
      <c r="U830" s="17" t="s">
        <v>62</v>
      </c>
      <c r="V830" s="15" t="s">
        <v>675</v>
      </c>
      <c r="W830" t="s">
        <v>64</v>
      </c>
      <c r="X830" s="14" t="s">
        <v>65</v>
      </c>
      <c r="Y830" s="18">
        <v>1</v>
      </c>
      <c r="Z830" s="19">
        <v>4000</v>
      </c>
      <c r="AA830" s="14">
        <v>20</v>
      </c>
      <c r="AB830" s="14">
        <v>30</v>
      </c>
      <c r="AC830" s="14">
        <v>30</v>
      </c>
      <c r="AD830" s="14">
        <v>30</v>
      </c>
      <c r="AE830" s="20">
        <v>0</v>
      </c>
      <c r="AF830" s="20">
        <v>0</v>
      </c>
      <c r="AG830" s="20">
        <v>0</v>
      </c>
      <c r="AH830" s="20">
        <v>0</v>
      </c>
      <c r="AI830" s="20">
        <v>0</v>
      </c>
      <c r="AJ830" s="20">
        <v>0</v>
      </c>
      <c r="AK830" s="20">
        <v>0</v>
      </c>
      <c r="AL830" s="20">
        <v>0</v>
      </c>
      <c r="AM830" s="19">
        <f t="shared" si="413"/>
        <v>14667</v>
      </c>
      <c r="AN830" s="26" t="s">
        <v>437</v>
      </c>
      <c r="AO830" s="50">
        <f t="shared" si="426"/>
        <v>2666.6666666666665</v>
      </c>
      <c r="AP830" s="50">
        <f t="shared" si="427"/>
        <v>4000</v>
      </c>
      <c r="AQ830" s="50">
        <f t="shared" si="428"/>
        <v>4000</v>
      </c>
      <c r="AR830" s="50">
        <f t="shared" si="429"/>
        <v>4000</v>
      </c>
      <c r="AS830" s="50">
        <f t="shared" si="430"/>
        <v>0</v>
      </c>
      <c r="AT830" s="50">
        <f t="shared" si="431"/>
        <v>0</v>
      </c>
      <c r="AU830" s="50">
        <f t="shared" si="432"/>
        <v>0</v>
      </c>
      <c r="AV830" s="50">
        <f t="shared" si="433"/>
        <v>0</v>
      </c>
      <c r="AW830" s="50">
        <f t="shared" si="434"/>
        <v>0</v>
      </c>
      <c r="AX830" s="50">
        <f t="shared" si="435"/>
        <v>0</v>
      </c>
      <c r="AY830" s="50">
        <f t="shared" si="436"/>
        <v>0</v>
      </c>
      <c r="AZ830" s="50">
        <f t="shared" si="437"/>
        <v>0</v>
      </c>
      <c r="BA830" s="50">
        <f t="shared" si="410"/>
        <v>14667</v>
      </c>
      <c r="BB830" s="50">
        <f t="shared" si="411"/>
        <v>0</v>
      </c>
    </row>
    <row r="831" spans="2:54" x14ac:dyDescent="0.25">
      <c r="B831" s="14">
        <v>2026</v>
      </c>
      <c r="C831" s="14">
        <v>479</v>
      </c>
      <c r="D831" s="15"/>
      <c r="F831" s="15" t="s">
        <v>58</v>
      </c>
      <c r="G831" s="14" t="e">
        <f>+VLOOKUP(M831,#REF!,5,FALSE)</f>
        <v>#REF!</v>
      </c>
      <c r="H831" s="14" t="e">
        <f>+VLOOKUP(M831,#REF!,7,FALSE)</f>
        <v>#REF!</v>
      </c>
      <c r="M831" s="15" t="str">
        <f t="shared" si="409"/>
        <v>2026EG 2026GIEEGESTIÓN DE ACTIVIDADES Y PRODUCTOS DE COMUNICACIÓN EN MEDIOS TRADICIONALES Y PLATAFORMAS DIGITALES</v>
      </c>
      <c r="N831" s="15" t="s">
        <v>271</v>
      </c>
      <c r="Q831" s="16" t="s">
        <v>9</v>
      </c>
      <c r="R831" s="16" t="s">
        <v>60</v>
      </c>
      <c r="T831" s="14" t="str">
        <f t="shared" si="412"/>
        <v>2.3</v>
      </c>
      <c r="U831" s="17" t="s">
        <v>62</v>
      </c>
      <c r="V831" s="15" t="s">
        <v>676</v>
      </c>
      <c r="W831" t="s">
        <v>64</v>
      </c>
      <c r="X831" s="14" t="s">
        <v>65</v>
      </c>
      <c r="Y831" s="18">
        <v>1</v>
      </c>
      <c r="Z831" s="19">
        <v>5000</v>
      </c>
      <c r="AA831" s="14">
        <v>20</v>
      </c>
      <c r="AB831" s="14">
        <v>30</v>
      </c>
      <c r="AC831" s="14">
        <v>30</v>
      </c>
      <c r="AD831" s="14">
        <v>30</v>
      </c>
      <c r="AE831" s="20">
        <v>0</v>
      </c>
      <c r="AF831" s="20">
        <v>0</v>
      </c>
      <c r="AG831" s="20">
        <v>0</v>
      </c>
      <c r="AH831" s="20">
        <v>0</v>
      </c>
      <c r="AI831" s="20">
        <v>0</v>
      </c>
      <c r="AJ831" s="20">
        <v>0</v>
      </c>
      <c r="AK831" s="20">
        <v>0</v>
      </c>
      <c r="AL831" s="20">
        <v>0</v>
      </c>
      <c r="AM831" s="19">
        <f t="shared" si="413"/>
        <v>18334</v>
      </c>
      <c r="AN831" s="26" t="s">
        <v>437</v>
      </c>
      <c r="AO831" s="50">
        <f t="shared" si="426"/>
        <v>3333.3333333333335</v>
      </c>
      <c r="AP831" s="50">
        <f t="shared" si="427"/>
        <v>5000</v>
      </c>
      <c r="AQ831" s="50">
        <f t="shared" si="428"/>
        <v>5000</v>
      </c>
      <c r="AR831" s="50">
        <f t="shared" si="429"/>
        <v>5000</v>
      </c>
      <c r="AS831" s="50">
        <f t="shared" si="430"/>
        <v>0</v>
      </c>
      <c r="AT831" s="50">
        <f t="shared" si="431"/>
        <v>0</v>
      </c>
      <c r="AU831" s="50">
        <f t="shared" si="432"/>
        <v>0</v>
      </c>
      <c r="AV831" s="50">
        <f t="shared" si="433"/>
        <v>0</v>
      </c>
      <c r="AW831" s="50">
        <f t="shared" si="434"/>
        <v>0</v>
      </c>
      <c r="AX831" s="50">
        <f t="shared" si="435"/>
        <v>0</v>
      </c>
      <c r="AY831" s="50">
        <f t="shared" si="436"/>
        <v>0</v>
      </c>
      <c r="AZ831" s="50">
        <f t="shared" si="437"/>
        <v>0</v>
      </c>
      <c r="BA831" s="50">
        <f t="shared" si="410"/>
        <v>18334</v>
      </c>
      <c r="BB831" s="50">
        <f t="shared" si="411"/>
        <v>0</v>
      </c>
    </row>
    <row r="832" spans="2:54" x14ac:dyDescent="0.25">
      <c r="B832" s="14">
        <v>2026</v>
      </c>
      <c r="C832" s="14">
        <v>479</v>
      </c>
      <c r="D832" s="15"/>
      <c r="F832" s="15" t="s">
        <v>58</v>
      </c>
      <c r="G832" s="14" t="e">
        <f>+VLOOKUP(M832,#REF!,5,FALSE)</f>
        <v>#REF!</v>
      </c>
      <c r="H832" s="14" t="e">
        <f>+VLOOKUP(M832,#REF!,7,FALSE)</f>
        <v>#REF!</v>
      </c>
      <c r="M832" s="15" t="str">
        <f t="shared" si="409"/>
        <v>2026EG 2026GIEEGESTIÓN DE ACTIVIDADES Y PRODUCTOS DE COMUNICACIÓN EN MEDIOS TRADICIONALES Y PLATAFORMAS DIGITALES</v>
      </c>
      <c r="N832" s="15" t="s">
        <v>271</v>
      </c>
      <c r="Q832" s="16" t="s">
        <v>9</v>
      </c>
      <c r="R832" s="16" t="s">
        <v>60</v>
      </c>
      <c r="T832" s="14" t="str">
        <f t="shared" si="412"/>
        <v>2.3</v>
      </c>
      <c r="U832" s="17" t="s">
        <v>62</v>
      </c>
      <c r="V832" s="15" t="s">
        <v>677</v>
      </c>
      <c r="W832" t="s">
        <v>64</v>
      </c>
      <c r="X832" s="14" t="s">
        <v>65</v>
      </c>
      <c r="Y832" s="18">
        <v>1</v>
      </c>
      <c r="Z832" s="19">
        <v>5000</v>
      </c>
      <c r="AA832" s="14">
        <v>20</v>
      </c>
      <c r="AB832" s="14">
        <v>30</v>
      </c>
      <c r="AC832" s="14">
        <v>30</v>
      </c>
      <c r="AD832" s="14">
        <v>30</v>
      </c>
      <c r="AE832" s="20">
        <v>0</v>
      </c>
      <c r="AF832" s="20">
        <v>0</v>
      </c>
      <c r="AG832" s="20">
        <v>0</v>
      </c>
      <c r="AH832" s="20">
        <v>0</v>
      </c>
      <c r="AI832" s="20">
        <v>0</v>
      </c>
      <c r="AJ832" s="20">
        <v>0</v>
      </c>
      <c r="AK832" s="20">
        <v>0</v>
      </c>
      <c r="AL832" s="20">
        <v>0</v>
      </c>
      <c r="AM832" s="19">
        <f t="shared" si="413"/>
        <v>18334</v>
      </c>
      <c r="AN832" s="26" t="s">
        <v>437</v>
      </c>
      <c r="AO832" s="50">
        <f t="shared" si="426"/>
        <v>3333.3333333333335</v>
      </c>
      <c r="AP832" s="50">
        <f t="shared" si="427"/>
        <v>5000</v>
      </c>
      <c r="AQ832" s="50">
        <f t="shared" si="428"/>
        <v>5000</v>
      </c>
      <c r="AR832" s="50">
        <f t="shared" si="429"/>
        <v>5000</v>
      </c>
      <c r="AS832" s="50">
        <f t="shared" si="430"/>
        <v>0</v>
      </c>
      <c r="AT832" s="50">
        <f t="shared" si="431"/>
        <v>0</v>
      </c>
      <c r="AU832" s="50">
        <f t="shared" si="432"/>
        <v>0</v>
      </c>
      <c r="AV832" s="50">
        <f t="shared" si="433"/>
        <v>0</v>
      </c>
      <c r="AW832" s="50">
        <f t="shared" si="434"/>
        <v>0</v>
      </c>
      <c r="AX832" s="50">
        <f t="shared" si="435"/>
        <v>0</v>
      </c>
      <c r="AY832" s="50">
        <f t="shared" si="436"/>
        <v>0</v>
      </c>
      <c r="AZ832" s="50">
        <f t="shared" si="437"/>
        <v>0</v>
      </c>
      <c r="BA832" s="50">
        <f t="shared" si="410"/>
        <v>18334</v>
      </c>
      <c r="BB832" s="50">
        <f t="shared" si="411"/>
        <v>0</v>
      </c>
    </row>
    <row r="833" spans="2:54" x14ac:dyDescent="0.25">
      <c r="B833" s="14">
        <v>2026</v>
      </c>
      <c r="C833" s="14">
        <v>479</v>
      </c>
      <c r="D833" s="15"/>
      <c r="F833" s="15" t="s">
        <v>58</v>
      </c>
      <c r="G833" s="14" t="e">
        <f>+VLOOKUP(M833,#REF!,5,FALSE)</f>
        <v>#REF!</v>
      </c>
      <c r="H833" s="14" t="e">
        <f>+VLOOKUP(M833,#REF!,7,FALSE)</f>
        <v>#REF!</v>
      </c>
      <c r="M833" s="15" t="str">
        <f t="shared" si="409"/>
        <v>2026EG 2026GIEEGESTIÓN DE ACTIVIDADES Y PRODUCTOS DE COMUNICACIÓN EN MEDIOS TRADICIONALES Y PLATAFORMAS DIGITALES</v>
      </c>
      <c r="N833" s="15" t="s">
        <v>271</v>
      </c>
      <c r="Q833" s="16" t="s">
        <v>9</v>
      </c>
      <c r="R833" s="16" t="s">
        <v>60</v>
      </c>
      <c r="T833" s="14" t="str">
        <f t="shared" si="412"/>
        <v>2.3</v>
      </c>
      <c r="U833" s="17" t="s">
        <v>62</v>
      </c>
      <c r="V833" s="15" t="s">
        <v>678</v>
      </c>
      <c r="W833" t="s">
        <v>64</v>
      </c>
      <c r="X833" s="14" t="s">
        <v>65</v>
      </c>
      <c r="Y833" s="18">
        <v>1</v>
      </c>
      <c r="Z833" s="19">
        <v>5000</v>
      </c>
      <c r="AA833" s="14">
        <v>20</v>
      </c>
      <c r="AB833" s="14">
        <v>30</v>
      </c>
      <c r="AC833" s="14">
        <v>30</v>
      </c>
      <c r="AD833" s="14">
        <v>30</v>
      </c>
      <c r="AE833" s="20">
        <v>0</v>
      </c>
      <c r="AF833" s="20">
        <v>0</v>
      </c>
      <c r="AG833" s="20">
        <v>0</v>
      </c>
      <c r="AH833" s="20">
        <v>0</v>
      </c>
      <c r="AI833" s="20">
        <v>0</v>
      </c>
      <c r="AJ833" s="20">
        <v>0</v>
      </c>
      <c r="AK833" s="20">
        <v>0</v>
      </c>
      <c r="AL833" s="20">
        <v>0</v>
      </c>
      <c r="AM833" s="19">
        <f t="shared" si="413"/>
        <v>18334</v>
      </c>
      <c r="AN833" s="26" t="s">
        <v>437</v>
      </c>
      <c r="AO833" s="50">
        <f t="shared" si="426"/>
        <v>3333.3333333333335</v>
      </c>
      <c r="AP833" s="50">
        <f t="shared" si="427"/>
        <v>5000</v>
      </c>
      <c r="AQ833" s="50">
        <f t="shared" si="428"/>
        <v>5000</v>
      </c>
      <c r="AR833" s="50">
        <f t="shared" si="429"/>
        <v>5000</v>
      </c>
      <c r="AS833" s="50">
        <f t="shared" si="430"/>
        <v>0</v>
      </c>
      <c r="AT833" s="50">
        <f t="shared" si="431"/>
        <v>0</v>
      </c>
      <c r="AU833" s="50">
        <f t="shared" si="432"/>
        <v>0</v>
      </c>
      <c r="AV833" s="50">
        <f t="shared" si="433"/>
        <v>0</v>
      </c>
      <c r="AW833" s="50">
        <f t="shared" si="434"/>
        <v>0</v>
      </c>
      <c r="AX833" s="50">
        <f t="shared" si="435"/>
        <v>0</v>
      </c>
      <c r="AY833" s="50">
        <f t="shared" si="436"/>
        <v>0</v>
      </c>
      <c r="AZ833" s="50">
        <f t="shared" si="437"/>
        <v>0</v>
      </c>
      <c r="BA833" s="50">
        <f t="shared" si="410"/>
        <v>18334</v>
      </c>
      <c r="BB833" s="50">
        <f t="shared" si="411"/>
        <v>0</v>
      </c>
    </row>
    <row r="834" spans="2:54" x14ac:dyDescent="0.25">
      <c r="B834" s="14">
        <v>2026</v>
      </c>
      <c r="C834" s="14">
        <v>479</v>
      </c>
      <c r="D834" s="15"/>
      <c r="F834" s="15" t="s">
        <v>58</v>
      </c>
      <c r="G834" s="14" t="e">
        <f>+VLOOKUP(M834,#REF!,5,FALSE)</f>
        <v>#REF!</v>
      </c>
      <c r="H834" s="14" t="e">
        <f>+VLOOKUP(M834,#REF!,7,FALSE)</f>
        <v>#REF!</v>
      </c>
      <c r="M834" s="15" t="str">
        <f t="shared" si="409"/>
        <v>2026EG 2026GIEEGESTIÓN DE ACTIVIDADES Y PRODUCTOS DE COMUNICACIÓN EN MEDIOS TRADICIONALES Y PLATAFORMAS DIGITALES</v>
      </c>
      <c r="N834" s="15" t="s">
        <v>271</v>
      </c>
      <c r="Q834" s="16" t="s">
        <v>9</v>
      </c>
      <c r="R834" s="16" t="s">
        <v>60</v>
      </c>
      <c r="T834" s="14" t="str">
        <f t="shared" si="412"/>
        <v>2.3</v>
      </c>
      <c r="U834" s="17" t="s">
        <v>62</v>
      </c>
      <c r="V834" s="15" t="s">
        <v>679</v>
      </c>
      <c r="W834" t="s">
        <v>64</v>
      </c>
      <c r="X834" s="14" t="s">
        <v>65</v>
      </c>
      <c r="Y834" s="18">
        <v>1</v>
      </c>
      <c r="Z834" s="19">
        <v>5000</v>
      </c>
      <c r="AA834" s="14">
        <v>20</v>
      </c>
      <c r="AB834" s="14">
        <v>30</v>
      </c>
      <c r="AC834" s="14">
        <v>30</v>
      </c>
      <c r="AD834" s="14">
        <v>30</v>
      </c>
      <c r="AE834" s="20">
        <v>0</v>
      </c>
      <c r="AF834" s="20">
        <v>0</v>
      </c>
      <c r="AG834" s="20">
        <v>0</v>
      </c>
      <c r="AH834" s="20">
        <v>0</v>
      </c>
      <c r="AI834" s="20">
        <v>0</v>
      </c>
      <c r="AJ834" s="20">
        <v>0</v>
      </c>
      <c r="AK834" s="20">
        <v>0</v>
      </c>
      <c r="AL834" s="20">
        <v>0</v>
      </c>
      <c r="AM834" s="19">
        <f t="shared" si="413"/>
        <v>18334</v>
      </c>
      <c r="AN834" s="26" t="s">
        <v>437</v>
      </c>
      <c r="AO834" s="50">
        <f t="shared" si="426"/>
        <v>3333.3333333333335</v>
      </c>
      <c r="AP834" s="50">
        <f t="shared" si="427"/>
        <v>5000</v>
      </c>
      <c r="AQ834" s="50">
        <f t="shared" si="428"/>
        <v>5000</v>
      </c>
      <c r="AR834" s="50">
        <f t="shared" si="429"/>
        <v>5000</v>
      </c>
      <c r="AS834" s="50">
        <f t="shared" si="430"/>
        <v>0</v>
      </c>
      <c r="AT834" s="50">
        <f t="shared" si="431"/>
        <v>0</v>
      </c>
      <c r="AU834" s="50">
        <f t="shared" si="432"/>
        <v>0</v>
      </c>
      <c r="AV834" s="50">
        <f t="shared" si="433"/>
        <v>0</v>
      </c>
      <c r="AW834" s="50">
        <f t="shared" si="434"/>
        <v>0</v>
      </c>
      <c r="AX834" s="50">
        <f t="shared" si="435"/>
        <v>0</v>
      </c>
      <c r="AY834" s="50">
        <f t="shared" si="436"/>
        <v>0</v>
      </c>
      <c r="AZ834" s="50">
        <f t="shared" si="437"/>
        <v>0</v>
      </c>
      <c r="BA834" s="50">
        <f t="shared" si="410"/>
        <v>18334</v>
      </c>
      <c r="BB834" s="50">
        <f t="shared" si="411"/>
        <v>0</v>
      </c>
    </row>
    <row r="835" spans="2:54" x14ac:dyDescent="0.25">
      <c r="B835" s="14">
        <v>2026</v>
      </c>
      <c r="C835" s="14">
        <v>479</v>
      </c>
      <c r="D835" s="15"/>
      <c r="F835" s="15" t="s">
        <v>58</v>
      </c>
      <c r="G835" s="14" t="e">
        <f>+VLOOKUP(M835,#REF!,5,FALSE)</f>
        <v>#REF!</v>
      </c>
      <c r="H835" s="14" t="e">
        <f>+VLOOKUP(M835,#REF!,7,FALSE)</f>
        <v>#REF!</v>
      </c>
      <c r="M835" s="15" t="str">
        <f t="shared" si="409"/>
        <v>2026EG 2026GIEEGESTIÓN DE ACTIVIDADES Y PRODUCTOS DE COMUNICACIÓN EN MEDIOS TRADICIONALES Y PLATAFORMAS DIGITALES</v>
      </c>
      <c r="N835" s="15" t="s">
        <v>271</v>
      </c>
      <c r="Q835" s="16" t="s">
        <v>9</v>
      </c>
      <c r="R835" s="16" t="s">
        <v>60</v>
      </c>
      <c r="T835" s="14" t="str">
        <f t="shared" si="412"/>
        <v>2.3</v>
      </c>
      <c r="U835" s="17" t="s">
        <v>62</v>
      </c>
      <c r="V835" s="15" t="s">
        <v>680</v>
      </c>
      <c r="W835" t="s">
        <v>64</v>
      </c>
      <c r="X835" s="14" t="s">
        <v>65</v>
      </c>
      <c r="Y835" s="18">
        <v>1</v>
      </c>
      <c r="Z835" s="19">
        <v>5000</v>
      </c>
      <c r="AA835" s="14">
        <v>20</v>
      </c>
      <c r="AB835" s="14">
        <v>30</v>
      </c>
      <c r="AC835" s="14">
        <v>30</v>
      </c>
      <c r="AD835" s="14">
        <v>30</v>
      </c>
      <c r="AE835" s="20">
        <v>0</v>
      </c>
      <c r="AF835" s="20">
        <v>0</v>
      </c>
      <c r="AG835" s="20">
        <v>0</v>
      </c>
      <c r="AH835" s="20">
        <v>0</v>
      </c>
      <c r="AI835" s="20">
        <v>0</v>
      </c>
      <c r="AJ835" s="20">
        <v>0</v>
      </c>
      <c r="AK835" s="20">
        <v>0</v>
      </c>
      <c r="AL835" s="20">
        <v>0</v>
      </c>
      <c r="AM835" s="19">
        <f t="shared" si="413"/>
        <v>18334</v>
      </c>
      <c r="AN835" s="26" t="s">
        <v>437</v>
      </c>
      <c r="AO835" s="50">
        <f t="shared" si="426"/>
        <v>3333.3333333333335</v>
      </c>
      <c r="AP835" s="50">
        <f t="shared" si="427"/>
        <v>5000</v>
      </c>
      <c r="AQ835" s="50">
        <f t="shared" si="428"/>
        <v>5000</v>
      </c>
      <c r="AR835" s="50">
        <f t="shared" si="429"/>
        <v>5000</v>
      </c>
      <c r="AS835" s="50">
        <f t="shared" si="430"/>
        <v>0</v>
      </c>
      <c r="AT835" s="50">
        <f t="shared" si="431"/>
        <v>0</v>
      </c>
      <c r="AU835" s="50">
        <f t="shared" si="432"/>
        <v>0</v>
      </c>
      <c r="AV835" s="50">
        <f t="shared" si="433"/>
        <v>0</v>
      </c>
      <c r="AW835" s="50">
        <f t="shared" si="434"/>
        <v>0</v>
      </c>
      <c r="AX835" s="50">
        <f t="shared" si="435"/>
        <v>0</v>
      </c>
      <c r="AY835" s="50">
        <f t="shared" si="436"/>
        <v>0</v>
      </c>
      <c r="AZ835" s="50">
        <f t="shared" si="437"/>
        <v>0</v>
      </c>
      <c r="BA835" s="50">
        <f t="shared" si="410"/>
        <v>18334</v>
      </c>
      <c r="BB835" s="50">
        <f t="shared" si="411"/>
        <v>0</v>
      </c>
    </row>
    <row r="836" spans="2:54" x14ac:dyDescent="0.25">
      <c r="B836" s="14">
        <v>2026</v>
      </c>
      <c r="C836" s="14">
        <v>479</v>
      </c>
      <c r="D836" s="15"/>
      <c r="F836" s="15" t="s">
        <v>58</v>
      </c>
      <c r="G836" s="14" t="e">
        <f>+VLOOKUP(M836,#REF!,5,FALSE)</f>
        <v>#REF!</v>
      </c>
      <c r="H836" s="14" t="e">
        <f>+VLOOKUP(M836,#REF!,7,FALSE)</f>
        <v>#REF!</v>
      </c>
      <c r="M836" s="15" t="str">
        <f t="shared" ref="M836:M899" si="438">+CONCATENATE(B836,R836,Q836,N836)</f>
        <v>2026EG 2026GIEEGESTIÓN DE ACTIVIDADES Y PRODUCTOS DE COMUNICACIÓN EN MEDIOS TRADICIONALES Y PLATAFORMAS DIGITALES</v>
      </c>
      <c r="N836" s="15" t="s">
        <v>271</v>
      </c>
      <c r="Q836" s="16" t="s">
        <v>9</v>
      </c>
      <c r="R836" s="16" t="s">
        <v>60</v>
      </c>
      <c r="T836" s="14" t="str">
        <f t="shared" si="412"/>
        <v>2.3</v>
      </c>
      <c r="U836" s="17" t="s">
        <v>62</v>
      </c>
      <c r="V836" s="15" t="s">
        <v>681</v>
      </c>
      <c r="W836" t="s">
        <v>64</v>
      </c>
      <c r="X836" s="14" t="s">
        <v>65</v>
      </c>
      <c r="Y836" s="18">
        <v>72</v>
      </c>
      <c r="Z836" s="19">
        <v>3000</v>
      </c>
      <c r="AA836" s="14">
        <v>0</v>
      </c>
      <c r="AB836" s="14">
        <v>0</v>
      </c>
      <c r="AC836" s="14">
        <v>30</v>
      </c>
      <c r="AD836" s="14">
        <v>15</v>
      </c>
      <c r="AE836" s="20">
        <v>0</v>
      </c>
      <c r="AF836" s="20">
        <v>0</v>
      </c>
      <c r="AG836" s="20">
        <v>0</v>
      </c>
      <c r="AH836" s="20">
        <v>0</v>
      </c>
      <c r="AI836" s="20">
        <v>0</v>
      </c>
      <c r="AJ836" s="20">
        <v>0</v>
      </c>
      <c r="AK836" s="20">
        <v>0</v>
      </c>
      <c r="AL836" s="20">
        <v>0</v>
      </c>
      <c r="AM836" s="19">
        <f t="shared" si="413"/>
        <v>324000</v>
      </c>
      <c r="AN836" s="26" t="s">
        <v>437</v>
      </c>
      <c r="AO836" s="50">
        <f t="shared" si="426"/>
        <v>0</v>
      </c>
      <c r="AP836" s="50">
        <f t="shared" si="427"/>
        <v>0</v>
      </c>
      <c r="AQ836" s="50">
        <f t="shared" si="428"/>
        <v>216000</v>
      </c>
      <c r="AR836" s="50">
        <f t="shared" si="429"/>
        <v>108000</v>
      </c>
      <c r="AS836" s="50">
        <f t="shared" si="430"/>
        <v>0</v>
      </c>
      <c r="AT836" s="50">
        <f t="shared" si="431"/>
        <v>0</v>
      </c>
      <c r="AU836" s="50">
        <f t="shared" si="432"/>
        <v>0</v>
      </c>
      <c r="AV836" s="50">
        <f t="shared" si="433"/>
        <v>0</v>
      </c>
      <c r="AW836" s="50">
        <f t="shared" si="434"/>
        <v>0</v>
      </c>
      <c r="AX836" s="50">
        <f t="shared" si="435"/>
        <v>0</v>
      </c>
      <c r="AY836" s="50">
        <f t="shared" si="436"/>
        <v>0</v>
      </c>
      <c r="AZ836" s="50">
        <f t="shared" si="437"/>
        <v>0</v>
      </c>
      <c r="BA836" s="50">
        <f t="shared" ref="BA836:BA899" si="439">+ROUNDUP(SUM(AO836:AZ836),0)</f>
        <v>324000</v>
      </c>
      <c r="BB836" s="50">
        <f t="shared" ref="BB836:BB899" si="440">+AM836-BA836</f>
        <v>0</v>
      </c>
    </row>
    <row r="837" spans="2:54" x14ac:dyDescent="0.25">
      <c r="B837" s="14">
        <v>2026</v>
      </c>
      <c r="C837" s="14">
        <v>479</v>
      </c>
      <c r="D837" s="15"/>
      <c r="F837" s="15" t="s">
        <v>58</v>
      </c>
      <c r="G837" s="14" t="e">
        <f>+VLOOKUP(M837,#REF!,5,FALSE)</f>
        <v>#REF!</v>
      </c>
      <c r="H837" s="14" t="e">
        <f>+VLOOKUP(M837,#REF!,7,FALSE)</f>
        <v>#REF!</v>
      </c>
      <c r="M837" s="15" t="str">
        <f t="shared" si="438"/>
        <v>2026EG 2026GIEEGESTIÓN DE ACTIVIDADES Y PRODUCTOS DE COMUNICACIÓN EN MEDIOS TRADICIONALES Y PLATAFORMAS DIGITALES</v>
      </c>
      <c r="N837" s="15" t="s">
        <v>271</v>
      </c>
      <c r="Q837" s="16" t="s">
        <v>9</v>
      </c>
      <c r="R837" s="16" t="s">
        <v>60</v>
      </c>
      <c r="T837" s="14" t="str">
        <f t="shared" si="412"/>
        <v>2.3</v>
      </c>
      <c r="U837" s="17" t="s">
        <v>62</v>
      </c>
      <c r="V837" s="15" t="s">
        <v>682</v>
      </c>
      <c r="W837" t="s">
        <v>64</v>
      </c>
      <c r="X837" s="14" t="s">
        <v>65</v>
      </c>
      <c r="Y837" s="18">
        <v>1</v>
      </c>
      <c r="Z837" s="19">
        <v>5500</v>
      </c>
      <c r="AA837" s="14">
        <v>20</v>
      </c>
      <c r="AB837" s="14">
        <v>30</v>
      </c>
      <c r="AC837" s="14">
        <v>30</v>
      </c>
      <c r="AD837" s="14">
        <v>30</v>
      </c>
      <c r="AE837" s="20">
        <v>0</v>
      </c>
      <c r="AF837" s="20">
        <v>0</v>
      </c>
      <c r="AG837" s="20">
        <v>0</v>
      </c>
      <c r="AH837" s="20">
        <v>0</v>
      </c>
      <c r="AI837" s="20">
        <v>0</v>
      </c>
      <c r="AJ837" s="20">
        <v>0</v>
      </c>
      <c r="AK837" s="20">
        <v>0</v>
      </c>
      <c r="AL837" s="20">
        <v>0</v>
      </c>
      <c r="AM837" s="19">
        <f t="shared" si="413"/>
        <v>20167</v>
      </c>
      <c r="AN837" s="26" t="s">
        <v>437</v>
      </c>
      <c r="AO837" s="50">
        <f t="shared" si="426"/>
        <v>3666.6666666666665</v>
      </c>
      <c r="AP837" s="50">
        <f t="shared" si="427"/>
        <v>5500</v>
      </c>
      <c r="AQ837" s="50">
        <f t="shared" si="428"/>
        <v>5500</v>
      </c>
      <c r="AR837" s="50">
        <f t="shared" si="429"/>
        <v>5500</v>
      </c>
      <c r="AS837" s="50">
        <f t="shared" si="430"/>
        <v>0</v>
      </c>
      <c r="AT837" s="50">
        <f t="shared" si="431"/>
        <v>0</v>
      </c>
      <c r="AU837" s="50">
        <f t="shared" si="432"/>
        <v>0</v>
      </c>
      <c r="AV837" s="50">
        <f t="shared" si="433"/>
        <v>0</v>
      </c>
      <c r="AW837" s="50">
        <f t="shared" si="434"/>
        <v>0</v>
      </c>
      <c r="AX837" s="50">
        <f t="shared" si="435"/>
        <v>0</v>
      </c>
      <c r="AY837" s="50">
        <f t="shared" si="436"/>
        <v>0</v>
      </c>
      <c r="AZ837" s="50">
        <f t="shared" si="437"/>
        <v>0</v>
      </c>
      <c r="BA837" s="50">
        <f t="shared" si="439"/>
        <v>20167</v>
      </c>
      <c r="BB837" s="50">
        <f t="shared" si="440"/>
        <v>0</v>
      </c>
    </row>
    <row r="838" spans="2:54" x14ac:dyDescent="0.25">
      <c r="B838" s="14">
        <v>2026</v>
      </c>
      <c r="C838" s="14">
        <v>479</v>
      </c>
      <c r="D838" s="15"/>
      <c r="F838" s="15" t="s">
        <v>58</v>
      </c>
      <c r="G838" s="14" t="e">
        <f>+VLOOKUP(M838,#REF!,5,FALSE)</f>
        <v>#REF!</v>
      </c>
      <c r="H838" s="14" t="e">
        <f>+VLOOKUP(M838,#REF!,7,FALSE)</f>
        <v>#REF!</v>
      </c>
      <c r="M838" s="15" t="str">
        <f t="shared" si="438"/>
        <v>2026EG 2026GIEEGESTIÓN DE ACTIVIDADES Y PRODUCTOS DE COMUNICACIÓN EN MEDIOS TRADICIONALES Y PLATAFORMAS DIGITALES</v>
      </c>
      <c r="N838" s="15" t="s">
        <v>271</v>
      </c>
      <c r="Q838" s="16" t="s">
        <v>9</v>
      </c>
      <c r="R838" s="16" t="s">
        <v>60</v>
      </c>
      <c r="T838" s="14" t="str">
        <f t="shared" si="412"/>
        <v>2.3</v>
      </c>
      <c r="U838" s="17" t="s">
        <v>62</v>
      </c>
      <c r="V838" s="15" t="s">
        <v>683</v>
      </c>
      <c r="W838" t="s">
        <v>64</v>
      </c>
      <c r="X838" s="14" t="s">
        <v>65</v>
      </c>
      <c r="Y838" s="18">
        <v>1</v>
      </c>
      <c r="Z838" s="19">
        <v>5000</v>
      </c>
      <c r="AA838" s="14">
        <v>20</v>
      </c>
      <c r="AB838" s="14">
        <v>30</v>
      </c>
      <c r="AC838" s="14">
        <v>30</v>
      </c>
      <c r="AD838" s="14">
        <v>30</v>
      </c>
      <c r="AE838" s="20">
        <v>0</v>
      </c>
      <c r="AF838" s="20">
        <v>0</v>
      </c>
      <c r="AG838" s="20">
        <v>0</v>
      </c>
      <c r="AH838" s="20">
        <v>0</v>
      </c>
      <c r="AI838" s="20">
        <v>0</v>
      </c>
      <c r="AJ838" s="20">
        <v>0</v>
      </c>
      <c r="AK838" s="20">
        <v>0</v>
      </c>
      <c r="AL838" s="20">
        <v>0</v>
      </c>
      <c r="AM838" s="19">
        <f t="shared" si="413"/>
        <v>18334</v>
      </c>
      <c r="AN838" s="26" t="s">
        <v>437</v>
      </c>
      <c r="AO838" s="50">
        <f t="shared" si="426"/>
        <v>3333.3333333333335</v>
      </c>
      <c r="AP838" s="50">
        <f t="shared" si="427"/>
        <v>5000</v>
      </c>
      <c r="AQ838" s="50">
        <f t="shared" si="428"/>
        <v>5000</v>
      </c>
      <c r="AR838" s="50">
        <f t="shared" si="429"/>
        <v>5000</v>
      </c>
      <c r="AS838" s="50">
        <f t="shared" si="430"/>
        <v>0</v>
      </c>
      <c r="AT838" s="50">
        <f t="shared" si="431"/>
        <v>0</v>
      </c>
      <c r="AU838" s="50">
        <f t="shared" si="432"/>
        <v>0</v>
      </c>
      <c r="AV838" s="50">
        <f t="shared" si="433"/>
        <v>0</v>
      </c>
      <c r="AW838" s="50">
        <f t="shared" si="434"/>
        <v>0</v>
      </c>
      <c r="AX838" s="50">
        <f t="shared" si="435"/>
        <v>0</v>
      </c>
      <c r="AY838" s="50">
        <f t="shared" si="436"/>
        <v>0</v>
      </c>
      <c r="AZ838" s="50">
        <f t="shared" si="437"/>
        <v>0</v>
      </c>
      <c r="BA838" s="50">
        <f t="shared" si="439"/>
        <v>18334</v>
      </c>
      <c r="BB838" s="50">
        <f t="shared" si="440"/>
        <v>0</v>
      </c>
    </row>
    <row r="839" spans="2:54" x14ac:dyDescent="0.25">
      <c r="B839" s="14">
        <v>2026</v>
      </c>
      <c r="C839" s="14">
        <v>479</v>
      </c>
      <c r="D839" s="15"/>
      <c r="F839" s="15" t="s">
        <v>58</v>
      </c>
      <c r="G839" s="14" t="e">
        <f>+VLOOKUP(M839,#REF!,5,FALSE)</f>
        <v>#REF!</v>
      </c>
      <c r="H839" s="14" t="e">
        <f>+VLOOKUP(M839,#REF!,7,FALSE)</f>
        <v>#REF!</v>
      </c>
      <c r="M839" s="15" t="str">
        <f t="shared" si="438"/>
        <v>2026EG 2026GIEEGESTIÓN DE ACTIVIDADES Y PRODUCTOS DE COMUNICACIÓN EN MEDIOS TRADICIONALES Y PLATAFORMAS DIGITALES</v>
      </c>
      <c r="N839" s="15" t="s">
        <v>271</v>
      </c>
      <c r="Q839" s="16" t="s">
        <v>9</v>
      </c>
      <c r="R839" s="16" t="s">
        <v>60</v>
      </c>
      <c r="T839" s="14" t="str">
        <f t="shared" si="412"/>
        <v>2.3</v>
      </c>
      <c r="U839" s="17" t="s">
        <v>62</v>
      </c>
      <c r="V839" s="15" t="s">
        <v>684</v>
      </c>
      <c r="W839" t="s">
        <v>64</v>
      </c>
      <c r="X839" s="14" t="s">
        <v>65</v>
      </c>
      <c r="Y839" s="18">
        <v>1</v>
      </c>
      <c r="Z839" s="19">
        <v>5000</v>
      </c>
      <c r="AA839" s="14">
        <v>20</v>
      </c>
      <c r="AB839" s="14">
        <v>30</v>
      </c>
      <c r="AC839" s="14">
        <v>30</v>
      </c>
      <c r="AD839" s="14">
        <v>30</v>
      </c>
      <c r="AE839" s="20">
        <v>0</v>
      </c>
      <c r="AF839" s="20">
        <v>0</v>
      </c>
      <c r="AG839" s="20">
        <v>0</v>
      </c>
      <c r="AH839" s="20">
        <v>0</v>
      </c>
      <c r="AI839" s="20">
        <v>0</v>
      </c>
      <c r="AJ839" s="20">
        <v>0</v>
      </c>
      <c r="AK839" s="20">
        <v>0</v>
      </c>
      <c r="AL839" s="20">
        <v>0</v>
      </c>
      <c r="AM839" s="19">
        <f t="shared" si="413"/>
        <v>18334</v>
      </c>
      <c r="AN839" s="26" t="s">
        <v>437</v>
      </c>
      <c r="AO839" s="50">
        <f t="shared" si="426"/>
        <v>3333.3333333333335</v>
      </c>
      <c r="AP839" s="50">
        <f t="shared" si="427"/>
        <v>5000</v>
      </c>
      <c r="AQ839" s="50">
        <f t="shared" si="428"/>
        <v>5000</v>
      </c>
      <c r="AR839" s="50">
        <f t="shared" si="429"/>
        <v>5000</v>
      </c>
      <c r="AS839" s="50">
        <f t="shared" si="430"/>
        <v>0</v>
      </c>
      <c r="AT839" s="50">
        <f t="shared" si="431"/>
        <v>0</v>
      </c>
      <c r="AU839" s="50">
        <f t="shared" si="432"/>
        <v>0</v>
      </c>
      <c r="AV839" s="50">
        <f t="shared" si="433"/>
        <v>0</v>
      </c>
      <c r="AW839" s="50">
        <f t="shared" si="434"/>
        <v>0</v>
      </c>
      <c r="AX839" s="50">
        <f t="shared" si="435"/>
        <v>0</v>
      </c>
      <c r="AY839" s="50">
        <f t="shared" si="436"/>
        <v>0</v>
      </c>
      <c r="AZ839" s="50">
        <f t="shared" si="437"/>
        <v>0</v>
      </c>
      <c r="BA839" s="50">
        <f t="shared" si="439"/>
        <v>18334</v>
      </c>
      <c r="BB839" s="50">
        <f t="shared" si="440"/>
        <v>0</v>
      </c>
    </row>
    <row r="840" spans="2:54" x14ac:dyDescent="0.25">
      <c r="B840" s="14">
        <v>2026</v>
      </c>
      <c r="C840" s="14">
        <v>479</v>
      </c>
      <c r="D840" s="15"/>
      <c r="F840" s="15" t="s">
        <v>58</v>
      </c>
      <c r="G840" s="14" t="e">
        <f>+VLOOKUP(M840,#REF!,5,FALSE)</f>
        <v>#REF!</v>
      </c>
      <c r="H840" s="14" t="e">
        <f>+VLOOKUP(M840,#REF!,7,FALSE)</f>
        <v>#REF!</v>
      </c>
      <c r="M840" s="15" t="str">
        <f t="shared" si="438"/>
        <v>2026EG 2026GIEEGESTIÓN DE ACTIVIDADES Y PRODUCTOS DE COMUNICACIÓN EN MEDIOS TRADICIONALES Y PLATAFORMAS DIGITALES</v>
      </c>
      <c r="N840" s="15" t="s">
        <v>271</v>
      </c>
      <c r="Q840" s="16" t="s">
        <v>9</v>
      </c>
      <c r="R840" s="16" t="s">
        <v>60</v>
      </c>
      <c r="T840" s="14" t="str">
        <f t="shared" ref="T840:T903" si="441">+MID(U840,1,3)</f>
        <v>2.3</v>
      </c>
      <c r="U840" s="17" t="s">
        <v>62</v>
      </c>
      <c r="V840" s="15" t="s">
        <v>685</v>
      </c>
      <c r="W840" t="s">
        <v>64</v>
      </c>
      <c r="X840" s="14" t="s">
        <v>65</v>
      </c>
      <c r="Y840" s="18">
        <v>1</v>
      </c>
      <c r="Z840" s="19">
        <v>5000</v>
      </c>
      <c r="AA840" s="14">
        <v>20</v>
      </c>
      <c r="AB840" s="14">
        <v>30</v>
      </c>
      <c r="AC840" s="14">
        <v>30</v>
      </c>
      <c r="AD840" s="14">
        <v>30</v>
      </c>
      <c r="AE840" s="20">
        <v>0</v>
      </c>
      <c r="AF840" s="20">
        <v>0</v>
      </c>
      <c r="AG840" s="20">
        <v>0</v>
      </c>
      <c r="AH840" s="20">
        <v>0</v>
      </c>
      <c r="AI840" s="20">
        <v>0</v>
      </c>
      <c r="AJ840" s="20">
        <v>0</v>
      </c>
      <c r="AK840" s="20">
        <v>0</v>
      </c>
      <c r="AL840" s="20">
        <v>0</v>
      </c>
      <c r="AM840" s="19">
        <f t="shared" si="413"/>
        <v>18334</v>
      </c>
      <c r="AN840" s="26" t="s">
        <v>437</v>
      </c>
      <c r="AO840" s="50">
        <f t="shared" si="426"/>
        <v>3333.3333333333335</v>
      </c>
      <c r="AP840" s="50">
        <f t="shared" si="427"/>
        <v>5000</v>
      </c>
      <c r="AQ840" s="50">
        <f t="shared" si="428"/>
        <v>5000</v>
      </c>
      <c r="AR840" s="50">
        <f t="shared" si="429"/>
        <v>5000</v>
      </c>
      <c r="AS840" s="50">
        <f t="shared" si="430"/>
        <v>0</v>
      </c>
      <c r="AT840" s="50">
        <f t="shared" si="431"/>
        <v>0</v>
      </c>
      <c r="AU840" s="50">
        <f t="shared" si="432"/>
        <v>0</v>
      </c>
      <c r="AV840" s="50">
        <f t="shared" si="433"/>
        <v>0</v>
      </c>
      <c r="AW840" s="50">
        <f t="shared" si="434"/>
        <v>0</v>
      </c>
      <c r="AX840" s="50">
        <f t="shared" si="435"/>
        <v>0</v>
      </c>
      <c r="AY840" s="50">
        <f t="shared" si="436"/>
        <v>0</v>
      </c>
      <c r="AZ840" s="50">
        <f t="shared" si="437"/>
        <v>0</v>
      </c>
      <c r="BA840" s="50">
        <f t="shared" si="439"/>
        <v>18334</v>
      </c>
      <c r="BB840" s="50">
        <f t="shared" si="440"/>
        <v>0</v>
      </c>
    </row>
    <row r="841" spans="2:54" x14ac:dyDescent="0.25">
      <c r="B841" s="14">
        <v>2026</v>
      </c>
      <c r="C841" s="14">
        <v>479</v>
      </c>
      <c r="D841" s="15"/>
      <c r="F841" s="15" t="s">
        <v>58</v>
      </c>
      <c r="G841" s="14" t="e">
        <f>+VLOOKUP(M841,#REF!,5,FALSE)</f>
        <v>#REF!</v>
      </c>
      <c r="H841" s="14" t="e">
        <f>+VLOOKUP(M841,#REF!,7,FALSE)</f>
        <v>#REF!</v>
      </c>
      <c r="M841" s="15" t="str">
        <f t="shared" si="438"/>
        <v>2026EG 2026GIEEGESTIÓN DE ACTIVIDADES Y PRODUCTOS DE COMUNICACIÓN EN MEDIOS TRADICIONALES Y PLATAFORMAS DIGITALES</v>
      </c>
      <c r="N841" s="15" t="s">
        <v>271</v>
      </c>
      <c r="Q841" s="16" t="s">
        <v>9</v>
      </c>
      <c r="R841" s="16" t="s">
        <v>60</v>
      </c>
      <c r="T841" s="14" t="str">
        <f t="shared" si="441"/>
        <v>2.3</v>
      </c>
      <c r="U841" s="17" t="s">
        <v>62</v>
      </c>
      <c r="V841" s="15" t="s">
        <v>686</v>
      </c>
      <c r="W841" t="s">
        <v>64</v>
      </c>
      <c r="X841" s="14" t="s">
        <v>65</v>
      </c>
      <c r="Y841" s="18">
        <v>1</v>
      </c>
      <c r="Z841" s="19">
        <v>5000</v>
      </c>
      <c r="AA841" s="14">
        <v>20</v>
      </c>
      <c r="AB841" s="14">
        <v>30</v>
      </c>
      <c r="AC841" s="14">
        <v>30</v>
      </c>
      <c r="AD841" s="14">
        <v>30</v>
      </c>
      <c r="AE841" s="20">
        <v>0</v>
      </c>
      <c r="AF841" s="20">
        <v>0</v>
      </c>
      <c r="AG841" s="20">
        <v>0</v>
      </c>
      <c r="AH841" s="20">
        <v>0</v>
      </c>
      <c r="AI841" s="20">
        <v>0</v>
      </c>
      <c r="AJ841" s="20">
        <v>0</v>
      </c>
      <c r="AK841" s="20">
        <v>0</v>
      </c>
      <c r="AL841" s="20">
        <v>0</v>
      </c>
      <c r="AM841" s="19">
        <f t="shared" ref="AM841:AM904" si="442">ROUNDUP(IFERROR(IF(OR(X841="LOCADOR",X841="VIATICOS",X841="CAJA CHICA"),IF(X841="LOCADOR",Y841*(Z841/30)*SUM(AA841:AL841),Y841*Z841*SUM(AA841:AL841)),Z841*SUM(AA841:AL841)),""),0)</f>
        <v>18334</v>
      </c>
      <c r="AN841" s="26" t="s">
        <v>437</v>
      </c>
      <c r="AO841" s="50">
        <f t="shared" si="426"/>
        <v>3333.3333333333335</v>
      </c>
      <c r="AP841" s="50">
        <f t="shared" si="427"/>
        <v>5000</v>
      </c>
      <c r="AQ841" s="50">
        <f t="shared" si="428"/>
        <v>5000</v>
      </c>
      <c r="AR841" s="50">
        <f t="shared" si="429"/>
        <v>5000</v>
      </c>
      <c r="AS841" s="50">
        <f t="shared" si="430"/>
        <v>0</v>
      </c>
      <c r="AT841" s="50">
        <f t="shared" si="431"/>
        <v>0</v>
      </c>
      <c r="AU841" s="50">
        <f t="shared" si="432"/>
        <v>0</v>
      </c>
      <c r="AV841" s="50">
        <f t="shared" si="433"/>
        <v>0</v>
      </c>
      <c r="AW841" s="50">
        <f t="shared" si="434"/>
        <v>0</v>
      </c>
      <c r="AX841" s="50">
        <f t="shared" si="435"/>
        <v>0</v>
      </c>
      <c r="AY841" s="50">
        <f t="shared" si="436"/>
        <v>0</v>
      </c>
      <c r="AZ841" s="50">
        <f t="shared" si="437"/>
        <v>0</v>
      </c>
      <c r="BA841" s="50">
        <f t="shared" si="439"/>
        <v>18334</v>
      </c>
      <c r="BB841" s="50">
        <f t="shared" si="440"/>
        <v>0</v>
      </c>
    </row>
    <row r="842" spans="2:54" x14ac:dyDescent="0.25">
      <c r="B842" s="14">
        <v>2026</v>
      </c>
      <c r="C842" s="14">
        <v>479</v>
      </c>
      <c r="D842" s="15"/>
      <c r="F842" s="15" t="s">
        <v>58</v>
      </c>
      <c r="G842" s="14" t="e">
        <f>+VLOOKUP(M842,#REF!,5,FALSE)</f>
        <v>#REF!</v>
      </c>
      <c r="H842" s="14" t="e">
        <f>+VLOOKUP(M842,#REF!,7,FALSE)</f>
        <v>#REF!</v>
      </c>
      <c r="M842" s="15" t="str">
        <f t="shared" si="438"/>
        <v>2026EG 2026GIEEGESTIÓN DE ACTIVIDADES Y PRODUCTOS DE COMUNICACIÓN EN MEDIOS TRADICIONALES Y PLATAFORMAS DIGITALES</v>
      </c>
      <c r="N842" s="15" t="s">
        <v>271</v>
      </c>
      <c r="Q842" s="16" t="s">
        <v>9</v>
      </c>
      <c r="R842" s="16" t="s">
        <v>60</v>
      </c>
      <c r="T842" s="14" t="str">
        <f t="shared" si="441"/>
        <v>2.3</v>
      </c>
      <c r="U842" s="17" t="s">
        <v>62</v>
      </c>
      <c r="V842" s="15" t="s">
        <v>687</v>
      </c>
      <c r="W842" t="s">
        <v>64</v>
      </c>
      <c r="X842" s="14" t="s">
        <v>65</v>
      </c>
      <c r="Y842" s="18">
        <v>1</v>
      </c>
      <c r="Z842" s="19">
        <v>4000</v>
      </c>
      <c r="AA842" s="14">
        <v>19.399999999999999</v>
      </c>
      <c r="AB842" s="14">
        <v>30</v>
      </c>
      <c r="AC842" s="14">
        <v>30</v>
      </c>
      <c r="AD842" s="14">
        <v>30</v>
      </c>
      <c r="AE842" s="20">
        <v>0</v>
      </c>
      <c r="AF842" s="20">
        <v>0</v>
      </c>
      <c r="AG842" s="20">
        <v>0</v>
      </c>
      <c r="AH842" s="20">
        <v>0</v>
      </c>
      <c r="AI842" s="20">
        <v>0</v>
      </c>
      <c r="AJ842" s="20">
        <v>0</v>
      </c>
      <c r="AK842" s="20">
        <v>0</v>
      </c>
      <c r="AL842" s="20">
        <v>0</v>
      </c>
      <c r="AM842" s="19">
        <f t="shared" si="442"/>
        <v>14587</v>
      </c>
      <c r="AN842" s="26" t="s">
        <v>437</v>
      </c>
      <c r="AO842" s="50">
        <f t="shared" si="426"/>
        <v>2586.6666666666665</v>
      </c>
      <c r="AP842" s="50">
        <f t="shared" si="427"/>
        <v>4000</v>
      </c>
      <c r="AQ842" s="50">
        <f t="shared" si="428"/>
        <v>4000</v>
      </c>
      <c r="AR842" s="50">
        <f t="shared" si="429"/>
        <v>4000</v>
      </c>
      <c r="AS842" s="50">
        <f t="shared" si="430"/>
        <v>0</v>
      </c>
      <c r="AT842" s="50">
        <f t="shared" si="431"/>
        <v>0</v>
      </c>
      <c r="AU842" s="50">
        <f t="shared" si="432"/>
        <v>0</v>
      </c>
      <c r="AV842" s="50">
        <f t="shared" si="433"/>
        <v>0</v>
      </c>
      <c r="AW842" s="50">
        <f t="shared" si="434"/>
        <v>0</v>
      </c>
      <c r="AX842" s="50">
        <f t="shared" si="435"/>
        <v>0</v>
      </c>
      <c r="AY842" s="50">
        <f t="shared" si="436"/>
        <v>0</v>
      </c>
      <c r="AZ842" s="50">
        <f t="shared" si="437"/>
        <v>0</v>
      </c>
      <c r="BA842" s="50">
        <f t="shared" si="439"/>
        <v>14587</v>
      </c>
      <c r="BB842" s="50">
        <f t="shared" si="440"/>
        <v>0</v>
      </c>
    </row>
    <row r="843" spans="2:54" x14ac:dyDescent="0.25">
      <c r="B843" s="14">
        <v>2026</v>
      </c>
      <c r="C843" s="14">
        <v>479</v>
      </c>
      <c r="D843" s="15"/>
      <c r="F843" s="15" t="s">
        <v>58</v>
      </c>
      <c r="G843" s="14" t="e">
        <f>+VLOOKUP(M843,#REF!,5,FALSE)</f>
        <v>#REF!</v>
      </c>
      <c r="H843" s="14" t="e">
        <f>+VLOOKUP(M843,#REF!,7,FALSE)</f>
        <v>#REF!</v>
      </c>
      <c r="M843" s="15" t="str">
        <f t="shared" si="438"/>
        <v>2026EG 2026GIEEGESTIÓN DE ACTIVIDADES Y PRODUCTOS DE COMUNICACIÓN EN MEDIOS TRADICIONALES Y PLATAFORMAS DIGITALES</v>
      </c>
      <c r="N843" s="15" t="s">
        <v>271</v>
      </c>
      <c r="Q843" s="16" t="s">
        <v>9</v>
      </c>
      <c r="R843" s="16" t="s">
        <v>60</v>
      </c>
      <c r="T843" s="14" t="str">
        <f t="shared" si="441"/>
        <v>2.3</v>
      </c>
      <c r="U843" s="17" t="s">
        <v>62</v>
      </c>
      <c r="V843" s="15" t="s">
        <v>688</v>
      </c>
      <c r="W843" t="s">
        <v>64</v>
      </c>
      <c r="X843" s="14" t="s">
        <v>65</v>
      </c>
      <c r="Y843" s="18">
        <v>2</v>
      </c>
      <c r="Z843" s="19">
        <v>3000</v>
      </c>
      <c r="AA843" s="14">
        <v>20</v>
      </c>
      <c r="AB843" s="14">
        <v>30</v>
      </c>
      <c r="AC843" s="14">
        <v>30</v>
      </c>
      <c r="AD843" s="14">
        <v>30</v>
      </c>
      <c r="AE843" s="20">
        <v>0</v>
      </c>
      <c r="AF843" s="20">
        <v>0</v>
      </c>
      <c r="AG843" s="20">
        <v>0</v>
      </c>
      <c r="AH843" s="20">
        <v>0</v>
      </c>
      <c r="AI843" s="20">
        <v>0</v>
      </c>
      <c r="AJ843" s="20">
        <v>0</v>
      </c>
      <c r="AK843" s="20">
        <v>0</v>
      </c>
      <c r="AL843" s="20">
        <v>0</v>
      </c>
      <c r="AM843" s="19">
        <f t="shared" si="442"/>
        <v>22000</v>
      </c>
      <c r="AN843" s="26" t="s">
        <v>437</v>
      </c>
      <c r="AO843" s="50">
        <f t="shared" si="426"/>
        <v>4000</v>
      </c>
      <c r="AP843" s="50">
        <f t="shared" si="427"/>
        <v>6000</v>
      </c>
      <c r="AQ843" s="50">
        <f t="shared" si="428"/>
        <v>6000</v>
      </c>
      <c r="AR843" s="50">
        <f t="shared" si="429"/>
        <v>6000</v>
      </c>
      <c r="AS843" s="50">
        <f t="shared" si="430"/>
        <v>0</v>
      </c>
      <c r="AT843" s="50">
        <f t="shared" si="431"/>
        <v>0</v>
      </c>
      <c r="AU843" s="50">
        <f t="shared" si="432"/>
        <v>0</v>
      </c>
      <c r="AV843" s="50">
        <f t="shared" si="433"/>
        <v>0</v>
      </c>
      <c r="AW843" s="50">
        <f t="shared" si="434"/>
        <v>0</v>
      </c>
      <c r="AX843" s="50">
        <f t="shared" si="435"/>
        <v>0</v>
      </c>
      <c r="AY843" s="50">
        <f t="shared" si="436"/>
        <v>0</v>
      </c>
      <c r="AZ843" s="50">
        <f t="shared" si="437"/>
        <v>0</v>
      </c>
      <c r="BA843" s="50">
        <f t="shared" si="439"/>
        <v>22000</v>
      </c>
      <c r="BB843" s="50">
        <f t="shared" si="440"/>
        <v>0</v>
      </c>
    </row>
    <row r="844" spans="2:54" x14ac:dyDescent="0.25">
      <c r="B844" s="14">
        <v>2026</v>
      </c>
      <c r="C844" s="14">
        <v>479</v>
      </c>
      <c r="D844" s="15"/>
      <c r="F844" s="15" t="s">
        <v>58</v>
      </c>
      <c r="G844" s="14" t="e">
        <f>+VLOOKUP(M844,#REF!,5,FALSE)</f>
        <v>#REF!</v>
      </c>
      <c r="H844" s="14" t="e">
        <f>+VLOOKUP(M844,#REF!,7,FALSE)</f>
        <v>#REF!</v>
      </c>
      <c r="M844" s="15" t="str">
        <f t="shared" si="438"/>
        <v>2026EG 2026GIEEGESTIÓN DE EVENTOS CON MEDIOS DE COMUNICACIÓN</v>
      </c>
      <c r="N844" s="15" t="s">
        <v>307</v>
      </c>
      <c r="Q844" s="16" t="s">
        <v>9</v>
      </c>
      <c r="R844" s="16" t="s">
        <v>60</v>
      </c>
      <c r="T844" s="14" t="str">
        <f t="shared" si="441"/>
        <v>2.3</v>
      </c>
      <c r="U844" s="17" t="s">
        <v>62</v>
      </c>
      <c r="V844" s="15" t="s">
        <v>689</v>
      </c>
      <c r="W844" t="s">
        <v>64</v>
      </c>
      <c r="X844" s="14" t="s">
        <v>65</v>
      </c>
      <c r="Y844" s="18">
        <v>1</v>
      </c>
      <c r="Z844" s="19">
        <v>4000</v>
      </c>
      <c r="AA844" s="14">
        <v>0</v>
      </c>
      <c r="AB844" s="14">
        <v>30</v>
      </c>
      <c r="AC844" s="14">
        <v>30</v>
      </c>
      <c r="AD844" s="14">
        <v>30</v>
      </c>
      <c r="AE844" s="20">
        <v>0</v>
      </c>
      <c r="AF844" s="20">
        <v>0</v>
      </c>
      <c r="AG844" s="20">
        <v>0</v>
      </c>
      <c r="AH844" s="20">
        <v>0</v>
      </c>
      <c r="AI844" s="20">
        <v>0</v>
      </c>
      <c r="AJ844" s="20">
        <v>0</v>
      </c>
      <c r="AK844" s="20">
        <v>0</v>
      </c>
      <c r="AL844" s="20">
        <v>0</v>
      </c>
      <c r="AM844" s="19">
        <f t="shared" si="442"/>
        <v>12000</v>
      </c>
      <c r="AN844" s="26" t="s">
        <v>437</v>
      </c>
      <c r="AO844" s="50">
        <f t="shared" si="426"/>
        <v>0</v>
      </c>
      <c r="AP844" s="50">
        <f t="shared" si="427"/>
        <v>4000</v>
      </c>
      <c r="AQ844" s="50">
        <f t="shared" si="428"/>
        <v>4000</v>
      </c>
      <c r="AR844" s="50">
        <f t="shared" si="429"/>
        <v>4000</v>
      </c>
      <c r="AS844" s="50">
        <f t="shared" si="430"/>
        <v>0</v>
      </c>
      <c r="AT844" s="50">
        <f t="shared" si="431"/>
        <v>0</v>
      </c>
      <c r="AU844" s="50">
        <f t="shared" si="432"/>
        <v>0</v>
      </c>
      <c r="AV844" s="50">
        <f t="shared" si="433"/>
        <v>0</v>
      </c>
      <c r="AW844" s="50">
        <f t="shared" si="434"/>
        <v>0</v>
      </c>
      <c r="AX844" s="50">
        <f t="shared" si="435"/>
        <v>0</v>
      </c>
      <c r="AY844" s="50">
        <f t="shared" si="436"/>
        <v>0</v>
      </c>
      <c r="AZ844" s="50">
        <f t="shared" si="437"/>
        <v>0</v>
      </c>
      <c r="BA844" s="50">
        <f t="shared" si="439"/>
        <v>12000</v>
      </c>
      <c r="BB844" s="50">
        <f t="shared" si="440"/>
        <v>0</v>
      </c>
    </row>
    <row r="845" spans="2:54" x14ac:dyDescent="0.25">
      <c r="B845" s="14">
        <v>2026</v>
      </c>
      <c r="C845" s="14">
        <v>479</v>
      </c>
      <c r="D845" s="15"/>
      <c r="F845" s="15" t="s">
        <v>58</v>
      </c>
      <c r="G845" s="14" t="e">
        <f>+VLOOKUP(M845,#REF!,5,FALSE)</f>
        <v>#REF!</v>
      </c>
      <c r="H845" s="14" t="e">
        <f>+VLOOKUP(M845,#REF!,7,FALSE)</f>
        <v>#REF!</v>
      </c>
      <c r="M845" s="15" t="str">
        <f t="shared" si="438"/>
        <v>2026EG 2026GIEEGESTIÓN DE EVENTOS CON MEDIOS DE COMUNICACIÓN</v>
      </c>
      <c r="N845" s="15" t="s">
        <v>307</v>
      </c>
      <c r="Q845" s="16" t="s">
        <v>9</v>
      </c>
      <c r="R845" s="16" t="s">
        <v>60</v>
      </c>
      <c r="T845" s="14" t="str">
        <f t="shared" si="441"/>
        <v>2.3</v>
      </c>
      <c r="U845" s="17" t="s">
        <v>62</v>
      </c>
      <c r="V845" s="15" t="s">
        <v>690</v>
      </c>
      <c r="W845" t="s">
        <v>64</v>
      </c>
      <c r="X845" s="14" t="s">
        <v>65</v>
      </c>
      <c r="Y845" s="18">
        <v>1</v>
      </c>
      <c r="Z845" s="19">
        <v>5500</v>
      </c>
      <c r="AA845" s="14">
        <v>20</v>
      </c>
      <c r="AB845" s="14">
        <v>30</v>
      </c>
      <c r="AC845" s="14">
        <v>30</v>
      </c>
      <c r="AD845" s="14">
        <v>30</v>
      </c>
      <c r="AE845" s="20">
        <v>0</v>
      </c>
      <c r="AF845" s="20">
        <v>0</v>
      </c>
      <c r="AG845" s="20">
        <v>0</v>
      </c>
      <c r="AH845" s="20">
        <v>0</v>
      </c>
      <c r="AI845" s="20">
        <v>0</v>
      </c>
      <c r="AJ845" s="20">
        <v>0</v>
      </c>
      <c r="AK845" s="20">
        <v>0</v>
      </c>
      <c r="AL845" s="20">
        <v>0</v>
      </c>
      <c r="AM845" s="19">
        <f t="shared" si="442"/>
        <v>20167</v>
      </c>
      <c r="AN845" s="26" t="s">
        <v>437</v>
      </c>
      <c r="AO845" s="50">
        <f t="shared" si="426"/>
        <v>3666.6666666666665</v>
      </c>
      <c r="AP845" s="50">
        <f t="shared" si="427"/>
        <v>5500</v>
      </c>
      <c r="AQ845" s="50">
        <f t="shared" si="428"/>
        <v>5500</v>
      </c>
      <c r="AR845" s="50">
        <f t="shared" si="429"/>
        <v>5500</v>
      </c>
      <c r="AS845" s="50">
        <f t="shared" si="430"/>
        <v>0</v>
      </c>
      <c r="AT845" s="50">
        <f t="shared" si="431"/>
        <v>0</v>
      </c>
      <c r="AU845" s="50">
        <f t="shared" si="432"/>
        <v>0</v>
      </c>
      <c r="AV845" s="50">
        <f t="shared" si="433"/>
        <v>0</v>
      </c>
      <c r="AW845" s="50">
        <f t="shared" si="434"/>
        <v>0</v>
      </c>
      <c r="AX845" s="50">
        <f t="shared" si="435"/>
        <v>0</v>
      </c>
      <c r="AY845" s="50">
        <f t="shared" si="436"/>
        <v>0</v>
      </c>
      <c r="AZ845" s="50">
        <f t="shared" si="437"/>
        <v>0</v>
      </c>
      <c r="BA845" s="50">
        <f t="shared" si="439"/>
        <v>20167</v>
      </c>
      <c r="BB845" s="50">
        <f t="shared" si="440"/>
        <v>0</v>
      </c>
    </row>
    <row r="846" spans="2:54" x14ac:dyDescent="0.25">
      <c r="B846" s="14">
        <v>2026</v>
      </c>
      <c r="C846" s="14">
        <v>479</v>
      </c>
      <c r="D846" s="15"/>
      <c r="F846" s="15" t="s">
        <v>58</v>
      </c>
      <c r="G846" s="14" t="e">
        <f>+VLOOKUP(M846,#REF!,5,FALSE)</f>
        <v>#REF!</v>
      </c>
      <c r="H846" s="14" t="e">
        <f>+VLOOKUP(M846,#REF!,7,FALSE)</f>
        <v>#REF!</v>
      </c>
      <c r="M846" s="15" t="str">
        <f t="shared" si="438"/>
        <v>2026EG 2026GIEEGESTIÓN DE ACTIVIDADES Y PRODUCTOS DE COMUNICACIÓN EN MEDIOS TRADICIONALES Y PLATAFORMAS DIGITALES</v>
      </c>
      <c r="N846" s="15" t="s">
        <v>271</v>
      </c>
      <c r="Q846" s="16" t="s">
        <v>9</v>
      </c>
      <c r="R846" s="16" t="s">
        <v>60</v>
      </c>
      <c r="T846" s="14" t="str">
        <f t="shared" si="441"/>
        <v>2.3</v>
      </c>
      <c r="U846" s="17" t="s">
        <v>185</v>
      </c>
      <c r="V846" s="15" t="s">
        <v>691</v>
      </c>
      <c r="X846" s="14" t="s">
        <v>74</v>
      </c>
      <c r="Y846" s="18"/>
      <c r="Z846" s="19">
        <v>52500</v>
      </c>
      <c r="AA846" s="14">
        <v>1</v>
      </c>
      <c r="AB846" s="14"/>
      <c r="AC846" s="14"/>
      <c r="AD846" s="14"/>
      <c r="AE846" s="20"/>
      <c r="AF846" s="20"/>
      <c r="AG846" s="20"/>
      <c r="AH846" s="20"/>
      <c r="AI846" s="20"/>
      <c r="AJ846" s="20"/>
      <c r="AK846" s="20"/>
      <c r="AL846" s="20"/>
      <c r="AM846" s="19">
        <f t="shared" si="442"/>
        <v>52500</v>
      </c>
      <c r="AN846" s="26" t="s">
        <v>437</v>
      </c>
      <c r="AO846" s="50">
        <f t="shared" ref="AO846:AO899" si="443">+AA846*$Z846</f>
        <v>52500</v>
      </c>
      <c r="AP846" s="50">
        <f t="shared" ref="AP846:AP899" si="444">+AB846*$Z846</f>
        <v>0</v>
      </c>
      <c r="AQ846" s="50">
        <f t="shared" ref="AQ846:AQ899" si="445">+AC846*$Z846</f>
        <v>0</v>
      </c>
      <c r="AR846" s="50">
        <f t="shared" ref="AR846:AR899" si="446">+AD846*$Z846</f>
        <v>0</v>
      </c>
      <c r="AS846" s="50">
        <f t="shared" ref="AS846:AS899" si="447">+AE846*$Z846</f>
        <v>0</v>
      </c>
      <c r="AT846" s="50">
        <f t="shared" ref="AT846:AT899" si="448">+AF846*$Z846</f>
        <v>0</v>
      </c>
      <c r="AU846" s="50">
        <f t="shared" ref="AU846:AU899" si="449">+AG846*$Z846</f>
        <v>0</v>
      </c>
      <c r="AV846" s="50">
        <f t="shared" ref="AV846:AV899" si="450">+AH846*$Z846</f>
        <v>0</v>
      </c>
      <c r="AW846" s="50">
        <f t="shared" ref="AW846:AW899" si="451">+AI846*$Z846</f>
        <v>0</v>
      </c>
      <c r="AX846" s="50">
        <f t="shared" ref="AX846:AX899" si="452">+AJ846*$Z846</f>
        <v>0</v>
      </c>
      <c r="AY846" s="50">
        <f t="shared" ref="AY846:AY899" si="453">+AK846*$Z846</f>
        <v>0</v>
      </c>
      <c r="AZ846" s="50">
        <f t="shared" ref="AZ846:AZ899" si="454">+AL846*$Z846</f>
        <v>0</v>
      </c>
      <c r="BA846" s="50">
        <f t="shared" si="439"/>
        <v>52500</v>
      </c>
      <c r="BB846" s="50">
        <f t="shared" si="440"/>
        <v>0</v>
      </c>
    </row>
    <row r="847" spans="2:54" x14ac:dyDescent="0.25">
      <c r="B847" s="14">
        <v>2026</v>
      </c>
      <c r="C847" s="14">
        <v>479</v>
      </c>
      <c r="D847" s="15"/>
      <c r="F847" s="15" t="s">
        <v>58</v>
      </c>
      <c r="G847" s="14" t="e">
        <f>+VLOOKUP(M847,#REF!,5,FALSE)</f>
        <v>#REF!</v>
      </c>
      <c r="H847" s="14" t="e">
        <f>+VLOOKUP(M847,#REF!,7,FALSE)</f>
        <v>#REF!</v>
      </c>
      <c r="M847" s="15" t="str">
        <f t="shared" si="438"/>
        <v>2026EG 2026GIEEGESTIÓN DE ACTIVIDADES Y PRODUCTOS DE COMUNICACIÓN EN MEDIOS TRADICIONALES Y PLATAFORMAS DIGITALES</v>
      </c>
      <c r="N847" s="15" t="s">
        <v>271</v>
      </c>
      <c r="Q847" s="16" t="s">
        <v>9</v>
      </c>
      <c r="R847" s="16" t="s">
        <v>60</v>
      </c>
      <c r="T847" s="14" t="str">
        <f t="shared" si="441"/>
        <v>2.3</v>
      </c>
      <c r="U847" s="17" t="s">
        <v>273</v>
      </c>
      <c r="V847" s="15" t="s">
        <v>274</v>
      </c>
      <c r="X847" s="14" t="s">
        <v>74</v>
      </c>
      <c r="Y847" s="18"/>
      <c r="Z847" s="19">
        <v>4000</v>
      </c>
      <c r="AA847" s="14"/>
      <c r="AB847" s="14">
        <v>1</v>
      </c>
      <c r="AC847" s="14"/>
      <c r="AD847" s="14"/>
      <c r="AE847" s="20"/>
      <c r="AF847" s="20"/>
      <c r="AG847" s="20"/>
      <c r="AH847" s="20"/>
      <c r="AI847" s="20"/>
      <c r="AJ847" s="20"/>
      <c r="AK847" s="20"/>
      <c r="AL847" s="20"/>
      <c r="AM847" s="19">
        <f t="shared" si="442"/>
        <v>4000</v>
      </c>
      <c r="AN847" s="26" t="s">
        <v>437</v>
      </c>
      <c r="AO847" s="50">
        <f t="shared" si="443"/>
        <v>0</v>
      </c>
      <c r="AP847" s="50">
        <f t="shared" si="444"/>
        <v>4000</v>
      </c>
      <c r="AQ847" s="50">
        <f t="shared" si="445"/>
        <v>0</v>
      </c>
      <c r="AR847" s="50">
        <f t="shared" si="446"/>
        <v>0</v>
      </c>
      <c r="AS847" s="50">
        <f t="shared" si="447"/>
        <v>0</v>
      </c>
      <c r="AT847" s="50">
        <f t="shared" si="448"/>
        <v>0</v>
      </c>
      <c r="AU847" s="50">
        <f t="shared" si="449"/>
        <v>0</v>
      </c>
      <c r="AV847" s="50">
        <f t="shared" si="450"/>
        <v>0</v>
      </c>
      <c r="AW847" s="50">
        <f t="shared" si="451"/>
        <v>0</v>
      </c>
      <c r="AX847" s="50">
        <f t="shared" si="452"/>
        <v>0</v>
      </c>
      <c r="AY847" s="50">
        <f t="shared" si="453"/>
        <v>0</v>
      </c>
      <c r="AZ847" s="50">
        <f t="shared" si="454"/>
        <v>0</v>
      </c>
      <c r="BA847" s="50">
        <f t="shared" si="439"/>
        <v>4000</v>
      </c>
      <c r="BB847" s="50">
        <f t="shared" si="440"/>
        <v>0</v>
      </c>
    </row>
    <row r="848" spans="2:54" x14ac:dyDescent="0.25">
      <c r="B848" s="14">
        <v>2026</v>
      </c>
      <c r="C848" s="14">
        <v>479</v>
      </c>
      <c r="D848" s="15"/>
      <c r="F848" s="15" t="s">
        <v>58</v>
      </c>
      <c r="G848" s="14" t="e">
        <f>+VLOOKUP(M848,#REF!,5,FALSE)</f>
        <v>#REF!</v>
      </c>
      <c r="H848" s="14" t="e">
        <f>+VLOOKUP(M848,#REF!,7,FALSE)</f>
        <v>#REF!</v>
      </c>
      <c r="M848" s="15" t="str">
        <f t="shared" si="438"/>
        <v>2026EG 2026GIEEGESTIÓN DE ACTIVIDADES Y PRODUCTOS DE COMUNICACIÓN EN MEDIOS TRADICIONALES Y PLATAFORMAS DIGITALES</v>
      </c>
      <c r="N848" s="15" t="s">
        <v>271</v>
      </c>
      <c r="Q848" s="16" t="s">
        <v>9</v>
      </c>
      <c r="R848" s="16" t="s">
        <v>60</v>
      </c>
      <c r="T848" s="14" t="str">
        <f t="shared" si="441"/>
        <v>2.3</v>
      </c>
      <c r="U848" s="17" t="s">
        <v>273</v>
      </c>
      <c r="V848" s="15" t="s">
        <v>275</v>
      </c>
      <c r="X848" s="14" t="s">
        <v>74</v>
      </c>
      <c r="Y848" s="18"/>
      <c r="Z848" s="19">
        <v>4000</v>
      </c>
      <c r="AA848" s="14"/>
      <c r="AB848" s="14">
        <v>1</v>
      </c>
      <c r="AC848" s="14"/>
      <c r="AD848" s="14"/>
      <c r="AE848" s="20"/>
      <c r="AF848" s="20"/>
      <c r="AG848" s="20"/>
      <c r="AH848" s="20"/>
      <c r="AI848" s="20"/>
      <c r="AJ848" s="20"/>
      <c r="AK848" s="20"/>
      <c r="AL848" s="20"/>
      <c r="AM848" s="19">
        <f t="shared" si="442"/>
        <v>4000</v>
      </c>
      <c r="AN848" s="26" t="s">
        <v>437</v>
      </c>
      <c r="AO848" s="50">
        <f t="shared" si="443"/>
        <v>0</v>
      </c>
      <c r="AP848" s="50">
        <f t="shared" si="444"/>
        <v>4000</v>
      </c>
      <c r="AQ848" s="50">
        <f t="shared" si="445"/>
        <v>0</v>
      </c>
      <c r="AR848" s="50">
        <f t="shared" si="446"/>
        <v>0</v>
      </c>
      <c r="AS848" s="50">
        <f t="shared" si="447"/>
        <v>0</v>
      </c>
      <c r="AT848" s="50">
        <f t="shared" si="448"/>
        <v>0</v>
      </c>
      <c r="AU848" s="50">
        <f t="shared" si="449"/>
        <v>0</v>
      </c>
      <c r="AV848" s="50">
        <f t="shared" si="450"/>
        <v>0</v>
      </c>
      <c r="AW848" s="50">
        <f t="shared" si="451"/>
        <v>0</v>
      </c>
      <c r="AX848" s="50">
        <f t="shared" si="452"/>
        <v>0</v>
      </c>
      <c r="AY848" s="50">
        <f t="shared" si="453"/>
        <v>0</v>
      </c>
      <c r="AZ848" s="50">
        <f t="shared" si="454"/>
        <v>0</v>
      </c>
      <c r="BA848" s="50">
        <f t="shared" si="439"/>
        <v>4000</v>
      </c>
      <c r="BB848" s="50">
        <f t="shared" si="440"/>
        <v>0</v>
      </c>
    </row>
    <row r="849" spans="2:54" x14ac:dyDescent="0.25">
      <c r="B849" s="14">
        <v>2026</v>
      </c>
      <c r="C849" s="14">
        <v>479</v>
      </c>
      <c r="D849" s="15"/>
      <c r="F849" s="15" t="s">
        <v>58</v>
      </c>
      <c r="G849" s="14" t="e">
        <f>+VLOOKUP(M849,#REF!,5,FALSE)</f>
        <v>#REF!</v>
      </c>
      <c r="H849" s="14" t="e">
        <f>+VLOOKUP(M849,#REF!,7,FALSE)</f>
        <v>#REF!</v>
      </c>
      <c r="M849" s="15" t="str">
        <f t="shared" si="438"/>
        <v>2026EG 2026GIEEGESTIÓN DE ACTIVIDADES Y PRODUCTOS DE COMUNICACIÓN EN MEDIOS TRADICIONALES Y PLATAFORMAS DIGITALES</v>
      </c>
      <c r="N849" s="15" t="s">
        <v>271</v>
      </c>
      <c r="Q849" s="16" t="s">
        <v>9</v>
      </c>
      <c r="R849" s="16" t="s">
        <v>60</v>
      </c>
      <c r="T849" s="14" t="str">
        <f t="shared" si="441"/>
        <v>2.3</v>
      </c>
      <c r="U849" s="17" t="s">
        <v>273</v>
      </c>
      <c r="V849" s="15" t="s">
        <v>276</v>
      </c>
      <c r="X849" s="14" t="s">
        <v>74</v>
      </c>
      <c r="Y849" s="18"/>
      <c r="Z849" s="19">
        <v>4000</v>
      </c>
      <c r="AA849" s="14"/>
      <c r="AB849" s="14">
        <v>1</v>
      </c>
      <c r="AC849" s="14"/>
      <c r="AD849" s="14"/>
      <c r="AE849" s="20"/>
      <c r="AF849" s="20"/>
      <c r="AG849" s="20"/>
      <c r="AH849" s="20"/>
      <c r="AI849" s="20"/>
      <c r="AJ849" s="20"/>
      <c r="AK849" s="20"/>
      <c r="AL849" s="20"/>
      <c r="AM849" s="19">
        <f t="shared" si="442"/>
        <v>4000</v>
      </c>
      <c r="AN849" s="26" t="s">
        <v>437</v>
      </c>
      <c r="AO849" s="50">
        <f t="shared" si="443"/>
        <v>0</v>
      </c>
      <c r="AP849" s="50">
        <f t="shared" si="444"/>
        <v>4000</v>
      </c>
      <c r="AQ849" s="50">
        <f t="shared" si="445"/>
        <v>0</v>
      </c>
      <c r="AR849" s="50">
        <f t="shared" si="446"/>
        <v>0</v>
      </c>
      <c r="AS849" s="50">
        <f t="shared" si="447"/>
        <v>0</v>
      </c>
      <c r="AT849" s="50">
        <f t="shared" si="448"/>
        <v>0</v>
      </c>
      <c r="AU849" s="50">
        <f t="shared" si="449"/>
        <v>0</v>
      </c>
      <c r="AV849" s="50">
        <f t="shared" si="450"/>
        <v>0</v>
      </c>
      <c r="AW849" s="50">
        <f t="shared" si="451"/>
        <v>0</v>
      </c>
      <c r="AX849" s="50">
        <f t="shared" si="452"/>
        <v>0</v>
      </c>
      <c r="AY849" s="50">
        <f t="shared" si="453"/>
        <v>0</v>
      </c>
      <c r="AZ849" s="50">
        <f t="shared" si="454"/>
        <v>0</v>
      </c>
      <c r="BA849" s="50">
        <f t="shared" si="439"/>
        <v>4000</v>
      </c>
      <c r="BB849" s="50">
        <f t="shared" si="440"/>
        <v>0</v>
      </c>
    </row>
    <row r="850" spans="2:54" x14ac:dyDescent="0.25">
      <c r="B850" s="14">
        <v>2026</v>
      </c>
      <c r="C850" s="14">
        <v>479</v>
      </c>
      <c r="D850" s="15"/>
      <c r="F850" s="15" t="s">
        <v>58</v>
      </c>
      <c r="G850" s="14" t="e">
        <f>+VLOOKUP(M850,#REF!,5,FALSE)</f>
        <v>#REF!</v>
      </c>
      <c r="H850" s="14" t="e">
        <f>+VLOOKUP(M850,#REF!,7,FALSE)</f>
        <v>#REF!</v>
      </c>
      <c r="M850" s="15" t="str">
        <f t="shared" si="438"/>
        <v>2026EG 2026GIEEGESTIÓN DE ACTIVIDADES Y PRODUCTOS DE COMUNICACIÓN EN MEDIOS TRADICIONALES Y PLATAFORMAS DIGITALES</v>
      </c>
      <c r="N850" s="15" t="s">
        <v>271</v>
      </c>
      <c r="Q850" s="16" t="s">
        <v>9</v>
      </c>
      <c r="R850" s="16" t="s">
        <v>60</v>
      </c>
      <c r="T850" s="14" t="str">
        <f t="shared" si="441"/>
        <v>2.3</v>
      </c>
      <c r="U850" s="17" t="s">
        <v>273</v>
      </c>
      <c r="V850" s="15" t="s">
        <v>277</v>
      </c>
      <c r="X850" s="14" t="s">
        <v>74</v>
      </c>
      <c r="Y850" s="18"/>
      <c r="Z850" s="19">
        <v>4000</v>
      </c>
      <c r="AA850" s="14"/>
      <c r="AB850" s="14">
        <v>1</v>
      </c>
      <c r="AC850" s="14"/>
      <c r="AD850" s="14"/>
      <c r="AE850" s="20"/>
      <c r="AF850" s="20"/>
      <c r="AG850" s="20"/>
      <c r="AH850" s="20"/>
      <c r="AI850" s="20"/>
      <c r="AJ850" s="20"/>
      <c r="AK850" s="20"/>
      <c r="AL850" s="20"/>
      <c r="AM850" s="19">
        <f t="shared" si="442"/>
        <v>4000</v>
      </c>
      <c r="AN850" s="26" t="s">
        <v>437</v>
      </c>
      <c r="AO850" s="50">
        <f t="shared" si="443"/>
        <v>0</v>
      </c>
      <c r="AP850" s="50">
        <f t="shared" si="444"/>
        <v>4000</v>
      </c>
      <c r="AQ850" s="50">
        <f t="shared" si="445"/>
        <v>0</v>
      </c>
      <c r="AR850" s="50">
        <f t="shared" si="446"/>
        <v>0</v>
      </c>
      <c r="AS850" s="50">
        <f t="shared" si="447"/>
        <v>0</v>
      </c>
      <c r="AT850" s="50">
        <f t="shared" si="448"/>
        <v>0</v>
      </c>
      <c r="AU850" s="50">
        <f t="shared" si="449"/>
        <v>0</v>
      </c>
      <c r="AV850" s="50">
        <f t="shared" si="450"/>
        <v>0</v>
      </c>
      <c r="AW850" s="50">
        <f t="shared" si="451"/>
        <v>0</v>
      </c>
      <c r="AX850" s="50">
        <f t="shared" si="452"/>
        <v>0</v>
      </c>
      <c r="AY850" s="50">
        <f t="shared" si="453"/>
        <v>0</v>
      </c>
      <c r="AZ850" s="50">
        <f t="shared" si="454"/>
        <v>0</v>
      </c>
      <c r="BA850" s="50">
        <f t="shared" si="439"/>
        <v>4000</v>
      </c>
      <c r="BB850" s="50">
        <f t="shared" si="440"/>
        <v>0</v>
      </c>
    </row>
    <row r="851" spans="2:54" x14ac:dyDescent="0.25">
      <c r="B851" s="14">
        <v>2026</v>
      </c>
      <c r="C851" s="14">
        <v>479</v>
      </c>
      <c r="D851" s="15"/>
      <c r="F851" s="15" t="s">
        <v>58</v>
      </c>
      <c r="G851" s="14" t="e">
        <f>+VLOOKUP(M851,#REF!,5,FALSE)</f>
        <v>#REF!</v>
      </c>
      <c r="H851" s="14" t="e">
        <f>+VLOOKUP(M851,#REF!,7,FALSE)</f>
        <v>#REF!</v>
      </c>
      <c r="M851" s="15" t="str">
        <f t="shared" si="438"/>
        <v>2026EG 2026GIEEGESTIÓN DE ACTIVIDADES Y PRODUCTOS DE COMUNICACIÓN EN MEDIOS TRADICIONALES Y PLATAFORMAS DIGITALES</v>
      </c>
      <c r="N851" s="15" t="s">
        <v>271</v>
      </c>
      <c r="Q851" s="16" t="s">
        <v>9</v>
      </c>
      <c r="R851" s="16" t="s">
        <v>60</v>
      </c>
      <c r="T851" s="14" t="str">
        <f t="shared" si="441"/>
        <v>2.3</v>
      </c>
      <c r="U851" s="17" t="s">
        <v>273</v>
      </c>
      <c r="V851" s="15" t="s">
        <v>278</v>
      </c>
      <c r="X851" s="14" t="s">
        <v>74</v>
      </c>
      <c r="Y851" s="18"/>
      <c r="Z851" s="19">
        <v>4000</v>
      </c>
      <c r="AA851" s="14"/>
      <c r="AB851" s="14">
        <v>1</v>
      </c>
      <c r="AC851" s="14"/>
      <c r="AD851" s="14"/>
      <c r="AE851" s="20"/>
      <c r="AF851" s="20"/>
      <c r="AG851" s="20"/>
      <c r="AH851" s="20"/>
      <c r="AI851" s="20"/>
      <c r="AJ851" s="20"/>
      <c r="AK851" s="20"/>
      <c r="AL851" s="20"/>
      <c r="AM851" s="19">
        <f t="shared" si="442"/>
        <v>4000</v>
      </c>
      <c r="AN851" s="26" t="s">
        <v>437</v>
      </c>
      <c r="AO851" s="50">
        <f t="shared" si="443"/>
        <v>0</v>
      </c>
      <c r="AP851" s="50">
        <f t="shared" si="444"/>
        <v>4000</v>
      </c>
      <c r="AQ851" s="50">
        <f t="shared" si="445"/>
        <v>0</v>
      </c>
      <c r="AR851" s="50">
        <f t="shared" si="446"/>
        <v>0</v>
      </c>
      <c r="AS851" s="50">
        <f t="shared" si="447"/>
        <v>0</v>
      </c>
      <c r="AT851" s="50">
        <f t="shared" si="448"/>
        <v>0</v>
      </c>
      <c r="AU851" s="50">
        <f t="shared" si="449"/>
        <v>0</v>
      </c>
      <c r="AV851" s="50">
        <f t="shared" si="450"/>
        <v>0</v>
      </c>
      <c r="AW851" s="50">
        <f t="shared" si="451"/>
        <v>0</v>
      </c>
      <c r="AX851" s="50">
        <f t="shared" si="452"/>
        <v>0</v>
      </c>
      <c r="AY851" s="50">
        <f t="shared" si="453"/>
        <v>0</v>
      </c>
      <c r="AZ851" s="50">
        <f t="shared" si="454"/>
        <v>0</v>
      </c>
      <c r="BA851" s="50">
        <f t="shared" si="439"/>
        <v>4000</v>
      </c>
      <c r="BB851" s="50">
        <f t="shared" si="440"/>
        <v>0</v>
      </c>
    </row>
    <row r="852" spans="2:54" x14ac:dyDescent="0.25">
      <c r="B852" s="14">
        <v>2026</v>
      </c>
      <c r="C852" s="14">
        <v>479</v>
      </c>
      <c r="D852" s="15"/>
      <c r="F852" s="15" t="s">
        <v>58</v>
      </c>
      <c r="G852" s="14" t="e">
        <f>+VLOOKUP(M852,#REF!,5,FALSE)</f>
        <v>#REF!</v>
      </c>
      <c r="H852" s="14" t="e">
        <f>+VLOOKUP(M852,#REF!,7,FALSE)</f>
        <v>#REF!</v>
      </c>
      <c r="M852" s="15" t="str">
        <f t="shared" si="438"/>
        <v>2026EG 2026GIEEGESTIÓN DE ACTIVIDADES Y PRODUCTOS DE COMUNICACIÓN EN MEDIOS TRADICIONALES Y PLATAFORMAS DIGITALES</v>
      </c>
      <c r="N852" s="15" t="s">
        <v>271</v>
      </c>
      <c r="Q852" s="16" t="s">
        <v>9</v>
      </c>
      <c r="R852" s="16" t="s">
        <v>60</v>
      </c>
      <c r="T852" s="14" t="str">
        <f t="shared" si="441"/>
        <v>2.3</v>
      </c>
      <c r="U852" s="17" t="s">
        <v>273</v>
      </c>
      <c r="V852" s="15" t="s">
        <v>279</v>
      </c>
      <c r="X852" s="14" t="s">
        <v>74</v>
      </c>
      <c r="Y852" s="18"/>
      <c r="Z852" s="19">
        <v>4000</v>
      </c>
      <c r="AA852" s="14"/>
      <c r="AB852" s="14">
        <v>1</v>
      </c>
      <c r="AC852" s="14"/>
      <c r="AD852" s="14"/>
      <c r="AE852" s="20"/>
      <c r="AF852" s="20"/>
      <c r="AG852" s="20"/>
      <c r="AH852" s="20"/>
      <c r="AI852" s="20"/>
      <c r="AJ852" s="20"/>
      <c r="AK852" s="20"/>
      <c r="AL852" s="20"/>
      <c r="AM852" s="19">
        <f t="shared" si="442"/>
        <v>4000</v>
      </c>
      <c r="AN852" s="26" t="s">
        <v>437</v>
      </c>
      <c r="AO852" s="50">
        <f t="shared" si="443"/>
        <v>0</v>
      </c>
      <c r="AP852" s="50">
        <f t="shared" si="444"/>
        <v>4000</v>
      </c>
      <c r="AQ852" s="50">
        <f t="shared" si="445"/>
        <v>0</v>
      </c>
      <c r="AR852" s="50">
        <f t="shared" si="446"/>
        <v>0</v>
      </c>
      <c r="AS852" s="50">
        <f t="shared" si="447"/>
        <v>0</v>
      </c>
      <c r="AT852" s="50">
        <f t="shared" si="448"/>
        <v>0</v>
      </c>
      <c r="AU852" s="50">
        <f t="shared" si="449"/>
        <v>0</v>
      </c>
      <c r="AV852" s="50">
        <f t="shared" si="450"/>
        <v>0</v>
      </c>
      <c r="AW852" s="50">
        <f t="shared" si="451"/>
        <v>0</v>
      </c>
      <c r="AX852" s="50">
        <f t="shared" si="452"/>
        <v>0</v>
      </c>
      <c r="AY852" s="50">
        <f t="shared" si="453"/>
        <v>0</v>
      </c>
      <c r="AZ852" s="50">
        <f t="shared" si="454"/>
        <v>0</v>
      </c>
      <c r="BA852" s="50">
        <f t="shared" si="439"/>
        <v>4000</v>
      </c>
      <c r="BB852" s="50">
        <f t="shared" si="440"/>
        <v>0</v>
      </c>
    </row>
    <row r="853" spans="2:54" x14ac:dyDescent="0.25">
      <c r="B853" s="14">
        <v>2026</v>
      </c>
      <c r="C853" s="14">
        <v>479</v>
      </c>
      <c r="D853" s="15"/>
      <c r="F853" s="15" t="s">
        <v>58</v>
      </c>
      <c r="G853" s="14" t="e">
        <f>+VLOOKUP(M853,#REF!,5,FALSE)</f>
        <v>#REF!</v>
      </c>
      <c r="H853" s="14" t="e">
        <f>+VLOOKUP(M853,#REF!,7,FALSE)</f>
        <v>#REF!</v>
      </c>
      <c r="M853" s="15" t="str">
        <f t="shared" si="438"/>
        <v>2026EG 2026GIEEGESTIÓN DE ACTIVIDADES Y PRODUCTOS DE COMUNICACIÓN EN MEDIOS TRADICIONALES Y PLATAFORMAS DIGITALES</v>
      </c>
      <c r="N853" s="15" t="s">
        <v>271</v>
      </c>
      <c r="Q853" s="16" t="s">
        <v>9</v>
      </c>
      <c r="R853" s="16" t="s">
        <v>60</v>
      </c>
      <c r="T853" s="14" t="str">
        <f t="shared" si="441"/>
        <v>2.3</v>
      </c>
      <c r="U853" s="17" t="s">
        <v>273</v>
      </c>
      <c r="V853" s="15" t="s">
        <v>280</v>
      </c>
      <c r="X853" s="14" t="s">
        <v>74</v>
      </c>
      <c r="Y853" s="18"/>
      <c r="Z853" s="19">
        <v>4000</v>
      </c>
      <c r="AA853" s="14"/>
      <c r="AB853" s="14">
        <v>1</v>
      </c>
      <c r="AC853" s="14"/>
      <c r="AD853" s="14"/>
      <c r="AE853" s="20"/>
      <c r="AF853" s="20"/>
      <c r="AG853" s="20"/>
      <c r="AH853" s="20"/>
      <c r="AI853" s="20"/>
      <c r="AJ853" s="20"/>
      <c r="AK853" s="20"/>
      <c r="AL853" s="20"/>
      <c r="AM853" s="19">
        <f t="shared" si="442"/>
        <v>4000</v>
      </c>
      <c r="AN853" s="26" t="s">
        <v>437</v>
      </c>
      <c r="AO853" s="50">
        <f t="shared" si="443"/>
        <v>0</v>
      </c>
      <c r="AP853" s="50">
        <f t="shared" si="444"/>
        <v>4000</v>
      </c>
      <c r="AQ853" s="50">
        <f t="shared" si="445"/>
        <v>0</v>
      </c>
      <c r="AR853" s="50">
        <f t="shared" si="446"/>
        <v>0</v>
      </c>
      <c r="AS853" s="50">
        <f t="shared" si="447"/>
        <v>0</v>
      </c>
      <c r="AT853" s="50">
        <f t="shared" si="448"/>
        <v>0</v>
      </c>
      <c r="AU853" s="50">
        <f t="shared" si="449"/>
        <v>0</v>
      </c>
      <c r="AV853" s="50">
        <f t="shared" si="450"/>
        <v>0</v>
      </c>
      <c r="AW853" s="50">
        <f t="shared" si="451"/>
        <v>0</v>
      </c>
      <c r="AX853" s="50">
        <f t="shared" si="452"/>
        <v>0</v>
      </c>
      <c r="AY853" s="50">
        <f t="shared" si="453"/>
        <v>0</v>
      </c>
      <c r="AZ853" s="50">
        <f t="shared" si="454"/>
        <v>0</v>
      </c>
      <c r="BA853" s="50">
        <f t="shared" si="439"/>
        <v>4000</v>
      </c>
      <c r="BB853" s="50">
        <f t="shared" si="440"/>
        <v>0</v>
      </c>
    </row>
    <row r="854" spans="2:54" x14ac:dyDescent="0.25">
      <c r="B854" s="14">
        <v>2026</v>
      </c>
      <c r="C854" s="14">
        <v>479</v>
      </c>
      <c r="D854" s="15"/>
      <c r="F854" s="15" t="s">
        <v>58</v>
      </c>
      <c r="G854" s="14" t="e">
        <f>+VLOOKUP(M854,#REF!,5,FALSE)</f>
        <v>#REF!</v>
      </c>
      <c r="H854" s="14" t="e">
        <f>+VLOOKUP(M854,#REF!,7,FALSE)</f>
        <v>#REF!</v>
      </c>
      <c r="M854" s="15" t="str">
        <f t="shared" si="438"/>
        <v>2026EG 2026GIEEGESTIÓN DE ACTIVIDADES Y PRODUCTOS DE COMUNICACIÓN EN MEDIOS TRADICIONALES Y PLATAFORMAS DIGITALES</v>
      </c>
      <c r="N854" s="15" t="s">
        <v>271</v>
      </c>
      <c r="Q854" s="16" t="s">
        <v>9</v>
      </c>
      <c r="R854" s="16" t="s">
        <v>60</v>
      </c>
      <c r="T854" s="14" t="str">
        <f t="shared" si="441"/>
        <v>2.3</v>
      </c>
      <c r="U854" s="17" t="s">
        <v>273</v>
      </c>
      <c r="V854" s="15" t="s">
        <v>281</v>
      </c>
      <c r="X854" s="14" t="s">
        <v>74</v>
      </c>
      <c r="Y854" s="18"/>
      <c r="Z854" s="19">
        <v>15000</v>
      </c>
      <c r="AA854" s="14"/>
      <c r="AB854" s="14">
        <v>1</v>
      </c>
      <c r="AC854" s="14"/>
      <c r="AD854" s="14"/>
      <c r="AE854" s="20"/>
      <c r="AF854" s="20"/>
      <c r="AG854" s="20"/>
      <c r="AH854" s="20"/>
      <c r="AI854" s="20"/>
      <c r="AJ854" s="20"/>
      <c r="AK854" s="20"/>
      <c r="AL854" s="20"/>
      <c r="AM854" s="19">
        <f t="shared" si="442"/>
        <v>15000</v>
      </c>
      <c r="AN854" s="26" t="s">
        <v>437</v>
      </c>
      <c r="AO854" s="50">
        <f t="shared" si="443"/>
        <v>0</v>
      </c>
      <c r="AP854" s="50">
        <f t="shared" si="444"/>
        <v>15000</v>
      </c>
      <c r="AQ854" s="50">
        <f t="shared" si="445"/>
        <v>0</v>
      </c>
      <c r="AR854" s="50">
        <f t="shared" si="446"/>
        <v>0</v>
      </c>
      <c r="AS854" s="50">
        <f t="shared" si="447"/>
        <v>0</v>
      </c>
      <c r="AT854" s="50">
        <f t="shared" si="448"/>
        <v>0</v>
      </c>
      <c r="AU854" s="50">
        <f t="shared" si="449"/>
        <v>0</v>
      </c>
      <c r="AV854" s="50">
        <f t="shared" si="450"/>
        <v>0</v>
      </c>
      <c r="AW854" s="50">
        <f t="shared" si="451"/>
        <v>0</v>
      </c>
      <c r="AX854" s="50">
        <f t="shared" si="452"/>
        <v>0</v>
      </c>
      <c r="AY854" s="50">
        <f t="shared" si="453"/>
        <v>0</v>
      </c>
      <c r="AZ854" s="50">
        <f t="shared" si="454"/>
        <v>0</v>
      </c>
      <c r="BA854" s="50">
        <f t="shared" si="439"/>
        <v>15000</v>
      </c>
      <c r="BB854" s="50">
        <f t="shared" si="440"/>
        <v>0</v>
      </c>
    </row>
    <row r="855" spans="2:54" x14ac:dyDescent="0.25">
      <c r="B855" s="14">
        <v>2026</v>
      </c>
      <c r="C855" s="14">
        <v>479</v>
      </c>
      <c r="D855" s="15"/>
      <c r="F855" s="15" t="s">
        <v>58</v>
      </c>
      <c r="G855" s="14" t="e">
        <f>+VLOOKUP(M855,#REF!,5,FALSE)</f>
        <v>#REF!</v>
      </c>
      <c r="H855" s="14" t="e">
        <f>+VLOOKUP(M855,#REF!,7,FALSE)</f>
        <v>#REF!</v>
      </c>
      <c r="M855" s="15" t="str">
        <f t="shared" si="438"/>
        <v>2026EG 2026GIEEGESTIÓN DE ACTIVIDADES Y PRODUCTOS DE COMUNICACIÓN EN MEDIOS TRADICIONALES Y PLATAFORMAS DIGITALES</v>
      </c>
      <c r="N855" s="15" t="s">
        <v>271</v>
      </c>
      <c r="Q855" s="16" t="s">
        <v>9</v>
      </c>
      <c r="R855" s="16" t="s">
        <v>60</v>
      </c>
      <c r="T855" s="14" t="str">
        <f t="shared" si="441"/>
        <v>2.3</v>
      </c>
      <c r="U855" s="17" t="s">
        <v>273</v>
      </c>
      <c r="V855" s="15" t="s">
        <v>282</v>
      </c>
      <c r="X855" s="14" t="s">
        <v>74</v>
      </c>
      <c r="Y855" s="18"/>
      <c r="Z855" s="19">
        <v>10000</v>
      </c>
      <c r="AA855" s="14"/>
      <c r="AB855" s="14">
        <v>1</v>
      </c>
      <c r="AC855" s="14"/>
      <c r="AD855" s="14"/>
      <c r="AE855" s="20"/>
      <c r="AF855" s="20"/>
      <c r="AG855" s="20"/>
      <c r="AH855" s="20"/>
      <c r="AI855" s="20"/>
      <c r="AJ855" s="20"/>
      <c r="AK855" s="20"/>
      <c r="AL855" s="20"/>
      <c r="AM855" s="19">
        <f t="shared" si="442"/>
        <v>10000</v>
      </c>
      <c r="AN855" s="26" t="s">
        <v>437</v>
      </c>
      <c r="AO855" s="50">
        <f t="shared" si="443"/>
        <v>0</v>
      </c>
      <c r="AP855" s="50">
        <f t="shared" si="444"/>
        <v>10000</v>
      </c>
      <c r="AQ855" s="50">
        <f t="shared" si="445"/>
        <v>0</v>
      </c>
      <c r="AR855" s="50">
        <f t="shared" si="446"/>
        <v>0</v>
      </c>
      <c r="AS855" s="50">
        <f t="shared" si="447"/>
        <v>0</v>
      </c>
      <c r="AT855" s="50">
        <f t="shared" si="448"/>
        <v>0</v>
      </c>
      <c r="AU855" s="50">
        <f t="shared" si="449"/>
        <v>0</v>
      </c>
      <c r="AV855" s="50">
        <f t="shared" si="450"/>
        <v>0</v>
      </c>
      <c r="AW855" s="50">
        <f t="shared" si="451"/>
        <v>0</v>
      </c>
      <c r="AX855" s="50">
        <f t="shared" si="452"/>
        <v>0</v>
      </c>
      <c r="AY855" s="50">
        <f t="shared" si="453"/>
        <v>0</v>
      </c>
      <c r="AZ855" s="50">
        <f t="shared" si="454"/>
        <v>0</v>
      </c>
      <c r="BA855" s="50">
        <f t="shared" si="439"/>
        <v>10000</v>
      </c>
      <c r="BB855" s="50">
        <f t="shared" si="440"/>
        <v>0</v>
      </c>
    </row>
    <row r="856" spans="2:54" x14ac:dyDescent="0.25">
      <c r="B856" s="14">
        <v>2026</v>
      </c>
      <c r="C856" s="14">
        <v>479</v>
      </c>
      <c r="D856" s="15"/>
      <c r="F856" s="15" t="s">
        <v>58</v>
      </c>
      <c r="G856" s="14" t="e">
        <f>+VLOOKUP(M856,#REF!,5,FALSE)</f>
        <v>#REF!</v>
      </c>
      <c r="H856" s="14" t="e">
        <f>+VLOOKUP(M856,#REF!,7,FALSE)</f>
        <v>#REF!</v>
      </c>
      <c r="M856" s="15" t="str">
        <f t="shared" si="438"/>
        <v>2026EG 2026GIEEGESTIÓN DE ACTIVIDADES Y PRODUCTOS DE COMUNICACIÓN EN MEDIOS TRADICIONALES Y PLATAFORMAS DIGITALES</v>
      </c>
      <c r="N856" s="15" t="s">
        <v>271</v>
      </c>
      <c r="Q856" s="16" t="s">
        <v>9</v>
      </c>
      <c r="R856" s="16" t="s">
        <v>60</v>
      </c>
      <c r="T856" s="14" t="str">
        <f t="shared" si="441"/>
        <v>2.3</v>
      </c>
      <c r="U856" s="17" t="s">
        <v>188</v>
      </c>
      <c r="V856" s="15" t="s">
        <v>283</v>
      </c>
      <c r="X856" s="14" t="s">
        <v>74</v>
      </c>
      <c r="Y856" s="18"/>
      <c r="Z856" s="19">
        <v>233333.33333333334</v>
      </c>
      <c r="AA856" s="14"/>
      <c r="AB856" s="14">
        <v>1</v>
      </c>
      <c r="AC856" s="14">
        <v>1</v>
      </c>
      <c r="AD856" s="14">
        <v>1</v>
      </c>
      <c r="AE856" s="20"/>
      <c r="AF856" s="20"/>
      <c r="AG856" s="20"/>
      <c r="AH856" s="20"/>
      <c r="AI856" s="20"/>
      <c r="AJ856" s="20"/>
      <c r="AK856" s="20"/>
      <c r="AL856" s="20"/>
      <c r="AM856" s="19">
        <f t="shared" si="442"/>
        <v>700000</v>
      </c>
      <c r="AN856" s="26" t="s">
        <v>437</v>
      </c>
      <c r="AO856" s="50">
        <f t="shared" si="443"/>
        <v>0</v>
      </c>
      <c r="AP856" s="50">
        <f t="shared" si="444"/>
        <v>233333.33333333334</v>
      </c>
      <c r="AQ856" s="50">
        <f t="shared" si="445"/>
        <v>233333.33333333334</v>
      </c>
      <c r="AR856" s="50">
        <f t="shared" si="446"/>
        <v>233333.33333333334</v>
      </c>
      <c r="AS856" s="50">
        <f t="shared" si="447"/>
        <v>0</v>
      </c>
      <c r="AT856" s="50">
        <f t="shared" si="448"/>
        <v>0</v>
      </c>
      <c r="AU856" s="50">
        <f t="shared" si="449"/>
        <v>0</v>
      </c>
      <c r="AV856" s="50">
        <f t="shared" si="450"/>
        <v>0</v>
      </c>
      <c r="AW856" s="50">
        <f t="shared" si="451"/>
        <v>0</v>
      </c>
      <c r="AX856" s="50">
        <f t="shared" si="452"/>
        <v>0</v>
      </c>
      <c r="AY856" s="50">
        <f t="shared" si="453"/>
        <v>0</v>
      </c>
      <c r="AZ856" s="50">
        <f t="shared" si="454"/>
        <v>0</v>
      </c>
      <c r="BA856" s="50">
        <f t="shared" si="439"/>
        <v>700000</v>
      </c>
      <c r="BB856" s="50">
        <f t="shared" si="440"/>
        <v>0</v>
      </c>
    </row>
    <row r="857" spans="2:54" x14ac:dyDescent="0.25">
      <c r="B857" s="14">
        <v>2026</v>
      </c>
      <c r="C857" s="14">
        <v>479</v>
      </c>
      <c r="D857" s="15"/>
      <c r="F857" s="15" t="s">
        <v>58</v>
      </c>
      <c r="G857" s="14" t="e">
        <f>+VLOOKUP(M857,#REF!,5,FALSE)</f>
        <v>#REF!</v>
      </c>
      <c r="H857" s="14" t="e">
        <f>+VLOOKUP(M857,#REF!,7,FALSE)</f>
        <v>#REF!</v>
      </c>
      <c r="M857" s="15" t="str">
        <f t="shared" si="438"/>
        <v>2026EG 2026GIEEGESTIÓN DE ACTIVIDADES Y PRODUCTOS DE COMUNICACIÓN EN MEDIOS TRADICIONALES Y PLATAFORMAS DIGITALES</v>
      </c>
      <c r="N857" s="15" t="s">
        <v>271</v>
      </c>
      <c r="Q857" s="16" t="s">
        <v>9</v>
      </c>
      <c r="R857" s="16" t="s">
        <v>60</v>
      </c>
      <c r="T857" s="14" t="str">
        <f t="shared" si="441"/>
        <v>2.3</v>
      </c>
      <c r="U857" s="17" t="s">
        <v>185</v>
      </c>
      <c r="V857" s="15" t="s">
        <v>284</v>
      </c>
      <c r="X857" s="14" t="s">
        <v>74</v>
      </c>
      <c r="Y857" s="18"/>
      <c r="Z857" s="19">
        <v>25000</v>
      </c>
      <c r="AA857" s="14"/>
      <c r="AB857" s="14">
        <v>1</v>
      </c>
      <c r="AC857" s="14"/>
      <c r="AD857" s="14"/>
      <c r="AE857" s="20"/>
      <c r="AF857" s="20"/>
      <c r="AG857" s="20"/>
      <c r="AH857" s="20"/>
      <c r="AI857" s="20"/>
      <c r="AJ857" s="20"/>
      <c r="AK857" s="20"/>
      <c r="AL857" s="20"/>
      <c r="AM857" s="19">
        <f t="shared" si="442"/>
        <v>25000</v>
      </c>
      <c r="AN857" s="26" t="s">
        <v>437</v>
      </c>
      <c r="AO857" s="50">
        <f t="shared" si="443"/>
        <v>0</v>
      </c>
      <c r="AP857" s="50">
        <f t="shared" si="444"/>
        <v>25000</v>
      </c>
      <c r="AQ857" s="50">
        <f t="shared" si="445"/>
        <v>0</v>
      </c>
      <c r="AR857" s="50">
        <f t="shared" si="446"/>
        <v>0</v>
      </c>
      <c r="AS857" s="50">
        <f t="shared" si="447"/>
        <v>0</v>
      </c>
      <c r="AT857" s="50">
        <f t="shared" si="448"/>
        <v>0</v>
      </c>
      <c r="AU857" s="50">
        <f t="shared" si="449"/>
        <v>0</v>
      </c>
      <c r="AV857" s="50">
        <f t="shared" si="450"/>
        <v>0</v>
      </c>
      <c r="AW857" s="50">
        <f t="shared" si="451"/>
        <v>0</v>
      </c>
      <c r="AX857" s="50">
        <f t="shared" si="452"/>
        <v>0</v>
      </c>
      <c r="AY857" s="50">
        <f t="shared" si="453"/>
        <v>0</v>
      </c>
      <c r="AZ857" s="50">
        <f t="shared" si="454"/>
        <v>0</v>
      </c>
      <c r="BA857" s="50">
        <f t="shared" si="439"/>
        <v>25000</v>
      </c>
      <c r="BB857" s="50">
        <f t="shared" si="440"/>
        <v>0</v>
      </c>
    </row>
    <row r="858" spans="2:54" x14ac:dyDescent="0.25">
      <c r="B858" s="14">
        <v>2026</v>
      </c>
      <c r="C858" s="14">
        <v>479</v>
      </c>
      <c r="D858" s="15"/>
      <c r="F858" s="15" t="s">
        <v>58</v>
      </c>
      <c r="G858" s="14" t="e">
        <f>+VLOOKUP(M858,#REF!,5,FALSE)</f>
        <v>#REF!</v>
      </c>
      <c r="H858" s="14" t="e">
        <f>+VLOOKUP(M858,#REF!,7,FALSE)</f>
        <v>#REF!</v>
      </c>
      <c r="M858" s="15" t="str">
        <f t="shared" si="438"/>
        <v>2026EG 2026GIEEGESTIÓN DE ACTIVIDADES Y PRODUCTOS DE COMUNICACIÓN EN MEDIOS TRADICIONALES Y PLATAFORMAS DIGITALES</v>
      </c>
      <c r="N858" s="15" t="s">
        <v>271</v>
      </c>
      <c r="Q858" s="16" t="s">
        <v>9</v>
      </c>
      <c r="R858" s="16" t="s">
        <v>60</v>
      </c>
      <c r="T858" s="14" t="str">
        <f t="shared" si="441"/>
        <v>2.3</v>
      </c>
      <c r="U858" s="17" t="s">
        <v>72</v>
      </c>
      <c r="V858" s="15" t="s">
        <v>285</v>
      </c>
      <c r="X858" s="14" t="s">
        <v>74</v>
      </c>
      <c r="Y858" s="18"/>
      <c r="Z858" s="19">
        <v>1200</v>
      </c>
      <c r="AA858" s="14">
        <v>6</v>
      </c>
      <c r="AB858" s="14">
        <v>6</v>
      </c>
      <c r="AC858" s="14">
        <v>8</v>
      </c>
      <c r="AD858" s="14">
        <v>8</v>
      </c>
      <c r="AE858" s="20"/>
      <c r="AF858" s="20"/>
      <c r="AG858" s="20"/>
      <c r="AH858" s="20"/>
      <c r="AI858" s="20"/>
      <c r="AJ858" s="20"/>
      <c r="AK858" s="20"/>
      <c r="AL858" s="20"/>
      <c r="AM858" s="19">
        <f t="shared" si="442"/>
        <v>33600</v>
      </c>
      <c r="AN858" s="26" t="s">
        <v>437</v>
      </c>
      <c r="AO858" s="50">
        <f t="shared" si="443"/>
        <v>7200</v>
      </c>
      <c r="AP858" s="50">
        <f t="shared" si="444"/>
        <v>7200</v>
      </c>
      <c r="AQ858" s="50">
        <f t="shared" si="445"/>
        <v>9600</v>
      </c>
      <c r="AR858" s="50">
        <f t="shared" si="446"/>
        <v>9600</v>
      </c>
      <c r="AS858" s="50">
        <f t="shared" si="447"/>
        <v>0</v>
      </c>
      <c r="AT858" s="50">
        <f t="shared" si="448"/>
        <v>0</v>
      </c>
      <c r="AU858" s="50">
        <f t="shared" si="449"/>
        <v>0</v>
      </c>
      <c r="AV858" s="50">
        <f t="shared" si="450"/>
        <v>0</v>
      </c>
      <c r="AW858" s="50">
        <f t="shared" si="451"/>
        <v>0</v>
      </c>
      <c r="AX858" s="50">
        <f t="shared" si="452"/>
        <v>0</v>
      </c>
      <c r="AY858" s="50">
        <f t="shared" si="453"/>
        <v>0</v>
      </c>
      <c r="AZ858" s="50">
        <f t="shared" si="454"/>
        <v>0</v>
      </c>
      <c r="BA858" s="50">
        <f t="shared" si="439"/>
        <v>33600</v>
      </c>
      <c r="BB858" s="50">
        <f t="shared" si="440"/>
        <v>0</v>
      </c>
    </row>
    <row r="859" spans="2:54" x14ac:dyDescent="0.25">
      <c r="B859" s="14">
        <v>2026</v>
      </c>
      <c r="C859" s="14">
        <v>479</v>
      </c>
      <c r="D859" s="15"/>
      <c r="F859" s="15" t="s">
        <v>58</v>
      </c>
      <c r="G859" s="14" t="e">
        <f>+VLOOKUP(M859,#REF!,5,FALSE)</f>
        <v>#REF!</v>
      </c>
      <c r="H859" s="14" t="e">
        <f>+VLOOKUP(M859,#REF!,7,FALSE)</f>
        <v>#REF!</v>
      </c>
      <c r="M859" s="15" t="str">
        <f t="shared" si="438"/>
        <v>2026EG 2026GIEEGESTIÓN DE ACTIVIDADES Y PRODUCTOS DE COMUNICACIÓN EN MEDIOS TRADICIONALES Y PLATAFORMAS DIGITALES</v>
      </c>
      <c r="N859" s="15" t="s">
        <v>271</v>
      </c>
      <c r="Q859" s="16" t="s">
        <v>9</v>
      </c>
      <c r="R859" s="16" t="s">
        <v>60</v>
      </c>
      <c r="T859" s="14" t="str">
        <f t="shared" si="441"/>
        <v>2.3</v>
      </c>
      <c r="U859" s="17" t="s">
        <v>230</v>
      </c>
      <c r="V859" s="15" t="s">
        <v>286</v>
      </c>
      <c r="X859" s="14" t="s">
        <v>74</v>
      </c>
      <c r="Y859" s="18"/>
      <c r="Z859" s="19">
        <v>7000</v>
      </c>
      <c r="AA859" s="14">
        <v>3</v>
      </c>
      <c r="AB859" s="14">
        <v>3</v>
      </c>
      <c r="AC859" s="14">
        <v>4</v>
      </c>
      <c r="AD859" s="14">
        <v>4</v>
      </c>
      <c r="AE859" s="20"/>
      <c r="AF859" s="20"/>
      <c r="AG859" s="20"/>
      <c r="AH859" s="20"/>
      <c r="AI859" s="20"/>
      <c r="AJ859" s="20"/>
      <c r="AK859" s="20"/>
      <c r="AL859" s="20"/>
      <c r="AM859" s="19">
        <f t="shared" si="442"/>
        <v>98000</v>
      </c>
      <c r="AN859" s="26" t="s">
        <v>437</v>
      </c>
      <c r="AO859" s="50">
        <f t="shared" si="443"/>
        <v>21000</v>
      </c>
      <c r="AP859" s="50">
        <f t="shared" si="444"/>
        <v>21000</v>
      </c>
      <c r="AQ859" s="50">
        <f t="shared" si="445"/>
        <v>28000</v>
      </c>
      <c r="AR859" s="50">
        <f t="shared" si="446"/>
        <v>28000</v>
      </c>
      <c r="AS859" s="50">
        <f t="shared" si="447"/>
        <v>0</v>
      </c>
      <c r="AT859" s="50">
        <f t="shared" si="448"/>
        <v>0</v>
      </c>
      <c r="AU859" s="50">
        <f t="shared" si="449"/>
        <v>0</v>
      </c>
      <c r="AV859" s="50">
        <f t="shared" si="450"/>
        <v>0</v>
      </c>
      <c r="AW859" s="50">
        <f t="shared" si="451"/>
        <v>0</v>
      </c>
      <c r="AX859" s="50">
        <f t="shared" si="452"/>
        <v>0</v>
      </c>
      <c r="AY859" s="50">
        <f t="shared" si="453"/>
        <v>0</v>
      </c>
      <c r="AZ859" s="50">
        <f t="shared" si="454"/>
        <v>0</v>
      </c>
      <c r="BA859" s="50">
        <f t="shared" si="439"/>
        <v>98000</v>
      </c>
      <c r="BB859" s="50">
        <f t="shared" si="440"/>
        <v>0</v>
      </c>
    </row>
    <row r="860" spans="2:54" x14ac:dyDescent="0.25">
      <c r="B860" s="14">
        <v>2026</v>
      </c>
      <c r="C860" s="14">
        <v>479</v>
      </c>
      <c r="D860" s="15"/>
      <c r="F860" s="15" t="s">
        <v>58</v>
      </c>
      <c r="G860" s="14" t="e">
        <f>+VLOOKUP(M860,#REF!,5,FALSE)</f>
        <v>#REF!</v>
      </c>
      <c r="H860" s="14" t="e">
        <f>+VLOOKUP(M860,#REF!,7,FALSE)</f>
        <v>#REF!</v>
      </c>
      <c r="M860" s="15" t="str">
        <f t="shared" si="438"/>
        <v>2026EG 2026GIEEGESTIÓN DE ACTIVIDADES Y PRODUCTOS DE COMUNICACIÓN EN MEDIOS TRADICIONALES Y PLATAFORMAS DIGITALES</v>
      </c>
      <c r="N860" s="15" t="s">
        <v>271</v>
      </c>
      <c r="Q860" s="16" t="s">
        <v>9</v>
      </c>
      <c r="R860" s="16" t="s">
        <v>60</v>
      </c>
      <c r="T860" s="14" t="str">
        <f t="shared" si="441"/>
        <v>2.3</v>
      </c>
      <c r="U860" s="17" t="s">
        <v>67</v>
      </c>
      <c r="V860" s="15" t="s">
        <v>287</v>
      </c>
      <c r="X860" s="14" t="s">
        <v>74</v>
      </c>
      <c r="Y860" s="18"/>
      <c r="Z860" s="19">
        <v>40000</v>
      </c>
      <c r="AA860" s="14"/>
      <c r="AB860" s="14"/>
      <c r="AC860" s="14"/>
      <c r="AD860" s="14">
        <v>1</v>
      </c>
      <c r="AE860" s="20"/>
      <c r="AF860" s="20"/>
      <c r="AG860" s="20"/>
      <c r="AH860" s="20"/>
      <c r="AI860" s="20"/>
      <c r="AJ860" s="20"/>
      <c r="AK860" s="20"/>
      <c r="AL860" s="20"/>
      <c r="AM860" s="19">
        <f t="shared" si="442"/>
        <v>40000</v>
      </c>
      <c r="AN860" s="26" t="s">
        <v>437</v>
      </c>
      <c r="AO860" s="50">
        <f t="shared" si="443"/>
        <v>0</v>
      </c>
      <c r="AP860" s="50">
        <f t="shared" si="444"/>
        <v>0</v>
      </c>
      <c r="AQ860" s="50">
        <f t="shared" si="445"/>
        <v>0</v>
      </c>
      <c r="AR860" s="50">
        <f t="shared" si="446"/>
        <v>40000</v>
      </c>
      <c r="AS860" s="50">
        <f t="shared" si="447"/>
        <v>0</v>
      </c>
      <c r="AT860" s="50">
        <f t="shared" si="448"/>
        <v>0</v>
      </c>
      <c r="AU860" s="50">
        <f t="shared" si="449"/>
        <v>0</v>
      </c>
      <c r="AV860" s="50">
        <f t="shared" si="450"/>
        <v>0</v>
      </c>
      <c r="AW860" s="50">
        <f t="shared" si="451"/>
        <v>0</v>
      </c>
      <c r="AX860" s="50">
        <f t="shared" si="452"/>
        <v>0</v>
      </c>
      <c r="AY860" s="50">
        <f t="shared" si="453"/>
        <v>0</v>
      </c>
      <c r="AZ860" s="50">
        <f t="shared" si="454"/>
        <v>0</v>
      </c>
      <c r="BA860" s="50">
        <f t="shared" si="439"/>
        <v>40000</v>
      </c>
      <c r="BB860" s="50">
        <f t="shared" si="440"/>
        <v>0</v>
      </c>
    </row>
    <row r="861" spans="2:54" x14ac:dyDescent="0.25">
      <c r="B861" s="14">
        <v>2026</v>
      </c>
      <c r="C861" s="14">
        <v>479</v>
      </c>
      <c r="D861" s="15"/>
      <c r="F861" s="15" t="s">
        <v>58</v>
      </c>
      <c r="G861" s="14" t="e">
        <f>+VLOOKUP(M861,#REF!,5,FALSE)</f>
        <v>#REF!</v>
      </c>
      <c r="H861" s="14" t="e">
        <f>+VLOOKUP(M861,#REF!,7,FALSE)</f>
        <v>#REF!</v>
      </c>
      <c r="M861" s="15" t="str">
        <f t="shared" si="438"/>
        <v>2026EG 2026GIEEGESTIÓN DE ACTIVIDADES Y PRODUCTOS DE COMUNICACIÓN EN MEDIOS TRADICIONALES Y PLATAFORMAS DIGITALES</v>
      </c>
      <c r="N861" s="15" t="s">
        <v>271</v>
      </c>
      <c r="Q861" s="16" t="s">
        <v>9</v>
      </c>
      <c r="R861" s="16" t="s">
        <v>60</v>
      </c>
      <c r="T861" s="14" t="str">
        <f t="shared" si="441"/>
        <v>2.3</v>
      </c>
      <c r="U861" s="17" t="s">
        <v>185</v>
      </c>
      <c r="V861" s="15" t="s">
        <v>288</v>
      </c>
      <c r="X861" s="14" t="s">
        <v>74</v>
      </c>
      <c r="Y861" s="18"/>
      <c r="Z861" s="19">
        <v>40000</v>
      </c>
      <c r="AA861" s="14">
        <v>1</v>
      </c>
      <c r="AB861" s="14"/>
      <c r="AC861" s="14"/>
      <c r="AD861" s="14"/>
      <c r="AE861" s="20"/>
      <c r="AF861" s="20"/>
      <c r="AG861" s="20"/>
      <c r="AH861" s="20"/>
      <c r="AI861" s="20"/>
      <c r="AJ861" s="20"/>
      <c r="AK861" s="20"/>
      <c r="AL861" s="20"/>
      <c r="AM861" s="19">
        <f t="shared" si="442"/>
        <v>40000</v>
      </c>
      <c r="AN861" s="26" t="s">
        <v>437</v>
      </c>
      <c r="AO861" s="50">
        <f t="shared" si="443"/>
        <v>40000</v>
      </c>
      <c r="AP861" s="50">
        <f t="shared" si="444"/>
        <v>0</v>
      </c>
      <c r="AQ861" s="50">
        <f t="shared" si="445"/>
        <v>0</v>
      </c>
      <c r="AR861" s="50">
        <f t="shared" si="446"/>
        <v>0</v>
      </c>
      <c r="AS861" s="50">
        <f t="shared" si="447"/>
        <v>0</v>
      </c>
      <c r="AT861" s="50">
        <f t="shared" si="448"/>
        <v>0</v>
      </c>
      <c r="AU861" s="50">
        <f t="shared" si="449"/>
        <v>0</v>
      </c>
      <c r="AV861" s="50">
        <f t="shared" si="450"/>
        <v>0</v>
      </c>
      <c r="AW861" s="50">
        <f t="shared" si="451"/>
        <v>0</v>
      </c>
      <c r="AX861" s="50">
        <f t="shared" si="452"/>
        <v>0</v>
      </c>
      <c r="AY861" s="50">
        <f t="shared" si="453"/>
        <v>0</v>
      </c>
      <c r="AZ861" s="50">
        <f t="shared" si="454"/>
        <v>0</v>
      </c>
      <c r="BA861" s="50">
        <f t="shared" si="439"/>
        <v>40000</v>
      </c>
      <c r="BB861" s="50">
        <f t="shared" si="440"/>
        <v>0</v>
      </c>
    </row>
    <row r="862" spans="2:54" x14ac:dyDescent="0.25">
      <c r="B862" s="14">
        <v>2026</v>
      </c>
      <c r="C862" s="14">
        <v>479</v>
      </c>
      <c r="D862" s="15"/>
      <c r="F862" s="15" t="s">
        <v>58</v>
      </c>
      <c r="G862" s="14" t="e">
        <f>+VLOOKUP(M862,#REF!,5,FALSE)</f>
        <v>#REF!</v>
      </c>
      <c r="H862" s="14" t="e">
        <f>+VLOOKUP(M862,#REF!,7,FALSE)</f>
        <v>#REF!</v>
      </c>
      <c r="M862" s="15" t="str">
        <f t="shared" si="438"/>
        <v>2026EG 2026GIEEGESTIÓN DE ACTIVIDADES Y PRODUCTOS DE COMUNICACIÓN EN MEDIOS TRADICIONALES Y PLATAFORMAS DIGITALES</v>
      </c>
      <c r="N862" s="15" t="s">
        <v>271</v>
      </c>
      <c r="Q862" s="16" t="s">
        <v>9</v>
      </c>
      <c r="R862" s="16" t="s">
        <v>60</v>
      </c>
      <c r="T862" s="14" t="str">
        <f t="shared" si="441"/>
        <v>2.3</v>
      </c>
      <c r="U862" s="17" t="s">
        <v>289</v>
      </c>
      <c r="V862" s="15" t="s">
        <v>290</v>
      </c>
      <c r="X862" s="14" t="s">
        <v>74</v>
      </c>
      <c r="Y862" s="18"/>
      <c r="Z862" s="19">
        <v>3150000</v>
      </c>
      <c r="AA862" s="14">
        <v>1</v>
      </c>
      <c r="AB862" s="14"/>
      <c r="AC862" s="14"/>
      <c r="AD862" s="14"/>
      <c r="AE862" s="20"/>
      <c r="AF862" s="20"/>
      <c r="AG862" s="20"/>
      <c r="AH862" s="20"/>
      <c r="AI862" s="20"/>
      <c r="AJ862" s="20"/>
      <c r="AK862" s="20"/>
      <c r="AL862" s="20"/>
      <c r="AM862" s="19">
        <f t="shared" si="442"/>
        <v>3150000</v>
      </c>
      <c r="AN862" s="26" t="s">
        <v>437</v>
      </c>
      <c r="AO862" s="50">
        <f t="shared" si="443"/>
        <v>3150000</v>
      </c>
      <c r="AP862" s="50">
        <f t="shared" si="444"/>
        <v>0</v>
      </c>
      <c r="AQ862" s="50">
        <f t="shared" si="445"/>
        <v>0</v>
      </c>
      <c r="AR862" s="50">
        <f t="shared" si="446"/>
        <v>0</v>
      </c>
      <c r="AS862" s="50">
        <f t="shared" si="447"/>
        <v>0</v>
      </c>
      <c r="AT862" s="50">
        <f t="shared" si="448"/>
        <v>0</v>
      </c>
      <c r="AU862" s="50">
        <f t="shared" si="449"/>
        <v>0</v>
      </c>
      <c r="AV862" s="50">
        <f t="shared" si="450"/>
        <v>0</v>
      </c>
      <c r="AW862" s="50">
        <f t="shared" si="451"/>
        <v>0</v>
      </c>
      <c r="AX862" s="50">
        <f t="shared" si="452"/>
        <v>0</v>
      </c>
      <c r="AY862" s="50">
        <f t="shared" si="453"/>
        <v>0</v>
      </c>
      <c r="AZ862" s="50">
        <f t="shared" si="454"/>
        <v>0</v>
      </c>
      <c r="BA862" s="50">
        <f t="shared" si="439"/>
        <v>3150000</v>
      </c>
      <c r="BB862" s="50">
        <f t="shared" si="440"/>
        <v>0</v>
      </c>
    </row>
    <row r="863" spans="2:54" x14ac:dyDescent="0.25">
      <c r="B863" s="14">
        <v>2026</v>
      </c>
      <c r="C863" s="14">
        <v>479</v>
      </c>
      <c r="D863" s="15"/>
      <c r="F863" s="15" t="s">
        <v>58</v>
      </c>
      <c r="G863" s="14" t="e">
        <f>+VLOOKUP(M863,#REF!,5,FALSE)</f>
        <v>#REF!</v>
      </c>
      <c r="H863" s="14" t="e">
        <f>+VLOOKUP(M863,#REF!,7,FALSE)</f>
        <v>#REF!</v>
      </c>
      <c r="M863" s="15" t="str">
        <f t="shared" si="438"/>
        <v>2026EG 2026GIEEGESTIÓN DE ACTIVIDADES Y PRODUCTOS DE COMUNICACIÓN EN MEDIOS TRADICIONALES Y PLATAFORMAS DIGITALES</v>
      </c>
      <c r="N863" s="15" t="s">
        <v>271</v>
      </c>
      <c r="Q863" s="16" t="s">
        <v>9</v>
      </c>
      <c r="R863" s="16" t="s">
        <v>60</v>
      </c>
      <c r="T863" s="14" t="str">
        <f t="shared" si="441"/>
        <v>2.3</v>
      </c>
      <c r="U863" s="17" t="s">
        <v>185</v>
      </c>
      <c r="V863" s="15" t="s">
        <v>291</v>
      </c>
      <c r="X863" s="14" t="s">
        <v>74</v>
      </c>
      <c r="Y863" s="18"/>
      <c r="Z863" s="19">
        <v>3500</v>
      </c>
      <c r="AA863" s="14">
        <v>1</v>
      </c>
      <c r="AB863" s="14"/>
      <c r="AC863" s="14"/>
      <c r="AD863" s="14"/>
      <c r="AE863" s="20"/>
      <c r="AF863" s="20"/>
      <c r="AG863" s="20"/>
      <c r="AH863" s="20"/>
      <c r="AI863" s="20"/>
      <c r="AJ863" s="20"/>
      <c r="AK863" s="20"/>
      <c r="AL863" s="20"/>
      <c r="AM863" s="19">
        <f t="shared" si="442"/>
        <v>3500</v>
      </c>
      <c r="AN863" s="26" t="s">
        <v>437</v>
      </c>
      <c r="AO863" s="50">
        <f t="shared" si="443"/>
        <v>3500</v>
      </c>
      <c r="AP863" s="50">
        <f t="shared" si="444"/>
        <v>0</v>
      </c>
      <c r="AQ863" s="50">
        <f t="shared" si="445"/>
        <v>0</v>
      </c>
      <c r="AR863" s="50">
        <f t="shared" si="446"/>
        <v>0</v>
      </c>
      <c r="AS863" s="50">
        <f t="shared" si="447"/>
        <v>0</v>
      </c>
      <c r="AT863" s="50">
        <f t="shared" si="448"/>
        <v>0</v>
      </c>
      <c r="AU863" s="50">
        <f t="shared" si="449"/>
        <v>0</v>
      </c>
      <c r="AV863" s="50">
        <f t="shared" si="450"/>
        <v>0</v>
      </c>
      <c r="AW863" s="50">
        <f t="shared" si="451"/>
        <v>0</v>
      </c>
      <c r="AX863" s="50">
        <f t="shared" si="452"/>
        <v>0</v>
      </c>
      <c r="AY863" s="50">
        <f t="shared" si="453"/>
        <v>0</v>
      </c>
      <c r="AZ863" s="50">
        <f t="shared" si="454"/>
        <v>0</v>
      </c>
      <c r="BA863" s="50">
        <f t="shared" si="439"/>
        <v>3500</v>
      </c>
      <c r="BB863" s="50">
        <f t="shared" si="440"/>
        <v>0</v>
      </c>
    </row>
    <row r="864" spans="2:54" x14ac:dyDescent="0.25">
      <c r="B864" s="14">
        <v>2026</v>
      </c>
      <c r="C864" s="14">
        <v>479</v>
      </c>
      <c r="D864" s="15"/>
      <c r="F864" s="15" t="s">
        <v>58</v>
      </c>
      <c r="G864" s="14" t="e">
        <f>+VLOOKUP(M864,#REF!,5,FALSE)</f>
        <v>#REF!</v>
      </c>
      <c r="H864" s="14" t="e">
        <f>+VLOOKUP(M864,#REF!,7,FALSE)</f>
        <v>#REF!</v>
      </c>
      <c r="M864" s="15" t="str">
        <f t="shared" si="438"/>
        <v>2026EG 2026GIEEGESTIÓN DE ACTIVIDADES Y PRODUCTOS DE COMUNICACIÓN EN MEDIOS TRADICIONALES Y PLATAFORMAS DIGITALES</v>
      </c>
      <c r="N864" s="15" t="s">
        <v>271</v>
      </c>
      <c r="Q864" s="16" t="s">
        <v>9</v>
      </c>
      <c r="R864" s="16" t="s">
        <v>60</v>
      </c>
      <c r="T864" s="14" t="str">
        <f t="shared" si="441"/>
        <v>2.3</v>
      </c>
      <c r="U864" s="17" t="s">
        <v>75</v>
      </c>
      <c r="V864" s="15" t="s">
        <v>292</v>
      </c>
      <c r="X864" s="14" t="s">
        <v>74</v>
      </c>
      <c r="Y864" s="18"/>
      <c r="Z864" s="19">
        <v>100</v>
      </c>
      <c r="AA864" s="14">
        <v>126</v>
      </c>
      <c r="AB864" s="14">
        <v>126</v>
      </c>
      <c r="AC864" s="14">
        <v>126</v>
      </c>
      <c r="AD864" s="14">
        <v>126</v>
      </c>
      <c r="AE864" s="20"/>
      <c r="AF864" s="20"/>
      <c r="AG864" s="20"/>
      <c r="AH864" s="20"/>
      <c r="AI864" s="20"/>
      <c r="AJ864" s="20"/>
      <c r="AK864" s="20"/>
      <c r="AL864" s="20"/>
      <c r="AM864" s="19">
        <f t="shared" si="442"/>
        <v>50400</v>
      </c>
      <c r="AN864" s="26" t="s">
        <v>437</v>
      </c>
      <c r="AO864" s="50">
        <f t="shared" si="443"/>
        <v>12600</v>
      </c>
      <c r="AP864" s="50">
        <f t="shared" si="444"/>
        <v>12600</v>
      </c>
      <c r="AQ864" s="50">
        <f t="shared" si="445"/>
        <v>12600</v>
      </c>
      <c r="AR864" s="50">
        <f t="shared" si="446"/>
        <v>12600</v>
      </c>
      <c r="AS864" s="50">
        <f t="shared" si="447"/>
        <v>0</v>
      </c>
      <c r="AT864" s="50">
        <f t="shared" si="448"/>
        <v>0</v>
      </c>
      <c r="AU864" s="50">
        <f t="shared" si="449"/>
        <v>0</v>
      </c>
      <c r="AV864" s="50">
        <f t="shared" si="450"/>
        <v>0</v>
      </c>
      <c r="AW864" s="50">
        <f t="shared" si="451"/>
        <v>0</v>
      </c>
      <c r="AX864" s="50">
        <f t="shared" si="452"/>
        <v>0</v>
      </c>
      <c r="AY864" s="50">
        <f t="shared" si="453"/>
        <v>0</v>
      </c>
      <c r="AZ864" s="50">
        <f t="shared" si="454"/>
        <v>0</v>
      </c>
      <c r="BA864" s="50">
        <f t="shared" si="439"/>
        <v>50400</v>
      </c>
      <c r="BB864" s="50">
        <f t="shared" si="440"/>
        <v>0</v>
      </c>
    </row>
    <row r="865" spans="2:54" x14ac:dyDescent="0.25">
      <c r="B865" s="14">
        <v>2026</v>
      </c>
      <c r="C865" s="14">
        <v>479</v>
      </c>
      <c r="D865" s="15"/>
      <c r="F865" s="15" t="s">
        <v>58</v>
      </c>
      <c r="G865" s="14" t="e">
        <f>+VLOOKUP(M865,#REF!,5,FALSE)</f>
        <v>#REF!</v>
      </c>
      <c r="H865" s="14" t="e">
        <f>+VLOOKUP(M865,#REF!,7,FALSE)</f>
        <v>#REF!</v>
      </c>
      <c r="M865" s="15" t="str">
        <f t="shared" si="438"/>
        <v>2026EG 2026GIEEGESTIÓN DE ACTIVIDADES Y PRODUCTOS DE COMUNICACIÓN EN MEDIOS TRADICIONALES Y PLATAFORMAS DIGITALES</v>
      </c>
      <c r="N865" s="15" t="s">
        <v>271</v>
      </c>
      <c r="Q865" s="16" t="s">
        <v>9</v>
      </c>
      <c r="R865" s="16" t="s">
        <v>60</v>
      </c>
      <c r="T865" s="14" t="str">
        <f t="shared" si="441"/>
        <v>2.3</v>
      </c>
      <c r="U865" s="17" t="s">
        <v>75</v>
      </c>
      <c r="V865" s="15" t="s">
        <v>293</v>
      </c>
      <c r="X865" s="14" t="s">
        <v>77</v>
      </c>
      <c r="Y865" s="18">
        <v>1</v>
      </c>
      <c r="Z865" s="19">
        <v>250</v>
      </c>
      <c r="AA865" s="14"/>
      <c r="AB865" s="14"/>
      <c r="AC865" s="14">
        <v>94</v>
      </c>
      <c r="AD865" s="14">
        <v>94</v>
      </c>
      <c r="AE865" s="20"/>
      <c r="AF865" s="20"/>
      <c r="AG865" s="20"/>
      <c r="AH865" s="20"/>
      <c r="AI865" s="20"/>
      <c r="AJ865" s="20"/>
      <c r="AK865" s="20"/>
      <c r="AL865" s="20"/>
      <c r="AM865" s="19">
        <f t="shared" si="442"/>
        <v>47000</v>
      </c>
      <c r="AN865" s="26" t="s">
        <v>437</v>
      </c>
      <c r="AO865" s="50">
        <f t="shared" si="443"/>
        <v>0</v>
      </c>
      <c r="AP865" s="50">
        <f t="shared" si="444"/>
        <v>0</v>
      </c>
      <c r="AQ865" s="50">
        <f t="shared" si="445"/>
        <v>23500</v>
      </c>
      <c r="AR865" s="50">
        <f t="shared" si="446"/>
        <v>23500</v>
      </c>
      <c r="AS865" s="50">
        <f t="shared" si="447"/>
        <v>0</v>
      </c>
      <c r="AT865" s="50">
        <f t="shared" si="448"/>
        <v>0</v>
      </c>
      <c r="AU865" s="50">
        <f t="shared" si="449"/>
        <v>0</v>
      </c>
      <c r="AV865" s="50">
        <f t="shared" si="450"/>
        <v>0</v>
      </c>
      <c r="AW865" s="50">
        <f t="shared" si="451"/>
        <v>0</v>
      </c>
      <c r="AX865" s="50">
        <f t="shared" si="452"/>
        <v>0</v>
      </c>
      <c r="AY865" s="50">
        <f t="shared" si="453"/>
        <v>0</v>
      </c>
      <c r="AZ865" s="50">
        <f t="shared" si="454"/>
        <v>0</v>
      </c>
      <c r="BA865" s="50">
        <f t="shared" si="439"/>
        <v>47000</v>
      </c>
      <c r="BB865" s="50">
        <f t="shared" si="440"/>
        <v>0</v>
      </c>
    </row>
    <row r="866" spans="2:54" x14ac:dyDescent="0.25">
      <c r="B866" s="14">
        <v>2026</v>
      </c>
      <c r="C866" s="14">
        <v>479</v>
      </c>
      <c r="D866" s="15"/>
      <c r="F866" s="15" t="s">
        <v>58</v>
      </c>
      <c r="G866" s="14" t="e">
        <f>+VLOOKUP(M866,#REF!,5,FALSE)</f>
        <v>#REF!</v>
      </c>
      <c r="H866" s="14" t="e">
        <f>+VLOOKUP(M866,#REF!,7,FALSE)</f>
        <v>#REF!</v>
      </c>
      <c r="M866" s="15" t="str">
        <f t="shared" si="438"/>
        <v>2026EG 2026GIEEGESTIÓN DE ACTIVIDADES Y PRODUCTOS DE COMUNICACIÓN EN MEDIOS TRADICIONALES Y PLATAFORMAS DIGITALES</v>
      </c>
      <c r="N866" s="15" t="s">
        <v>271</v>
      </c>
      <c r="Q866" s="16" t="s">
        <v>9</v>
      </c>
      <c r="R866" s="16" t="s">
        <v>60</v>
      </c>
      <c r="T866" s="14" t="str">
        <f t="shared" si="441"/>
        <v>2.3</v>
      </c>
      <c r="U866" s="17" t="s">
        <v>185</v>
      </c>
      <c r="V866" s="15" t="s">
        <v>288</v>
      </c>
      <c r="X866" s="14" t="s">
        <v>74</v>
      </c>
      <c r="Y866" s="18"/>
      <c r="Z866" s="19">
        <v>40000</v>
      </c>
      <c r="AA866" s="14">
        <v>1</v>
      </c>
      <c r="AB866" s="14"/>
      <c r="AC866" s="14"/>
      <c r="AD866" s="14"/>
      <c r="AE866" s="20"/>
      <c r="AF866" s="20"/>
      <c r="AG866" s="20"/>
      <c r="AH866" s="20"/>
      <c r="AI866" s="20"/>
      <c r="AJ866" s="20"/>
      <c r="AK866" s="20"/>
      <c r="AL866" s="20"/>
      <c r="AM866" s="19">
        <f t="shared" si="442"/>
        <v>40000</v>
      </c>
      <c r="AN866" s="26" t="s">
        <v>437</v>
      </c>
      <c r="AO866" s="50">
        <f t="shared" si="443"/>
        <v>40000</v>
      </c>
      <c r="AP866" s="50">
        <f t="shared" si="444"/>
        <v>0</v>
      </c>
      <c r="AQ866" s="50">
        <f t="shared" si="445"/>
        <v>0</v>
      </c>
      <c r="AR866" s="50">
        <f t="shared" si="446"/>
        <v>0</v>
      </c>
      <c r="AS866" s="50">
        <f t="shared" si="447"/>
        <v>0</v>
      </c>
      <c r="AT866" s="50">
        <f t="shared" si="448"/>
        <v>0</v>
      </c>
      <c r="AU866" s="50">
        <f t="shared" si="449"/>
        <v>0</v>
      </c>
      <c r="AV866" s="50">
        <f t="shared" si="450"/>
        <v>0</v>
      </c>
      <c r="AW866" s="50">
        <f t="shared" si="451"/>
        <v>0</v>
      </c>
      <c r="AX866" s="50">
        <f t="shared" si="452"/>
        <v>0</v>
      </c>
      <c r="AY866" s="50">
        <f t="shared" si="453"/>
        <v>0</v>
      </c>
      <c r="AZ866" s="50">
        <f t="shared" si="454"/>
        <v>0</v>
      </c>
      <c r="BA866" s="50">
        <f t="shared" si="439"/>
        <v>40000</v>
      </c>
      <c r="BB866" s="50">
        <f t="shared" si="440"/>
        <v>0</v>
      </c>
    </row>
    <row r="867" spans="2:54" x14ac:dyDescent="0.25">
      <c r="B867" s="14">
        <v>2026</v>
      </c>
      <c r="C867" s="14">
        <v>479</v>
      </c>
      <c r="D867" s="15"/>
      <c r="F867" s="15" t="s">
        <v>58</v>
      </c>
      <c r="G867" s="14" t="e">
        <f>+VLOOKUP(M867,#REF!,5,FALSE)</f>
        <v>#REF!</v>
      </c>
      <c r="H867" s="14" t="e">
        <f>+VLOOKUP(M867,#REF!,7,FALSE)</f>
        <v>#REF!</v>
      </c>
      <c r="M867" s="15" t="str">
        <f t="shared" si="438"/>
        <v>2026EG 2026GIEEGESTIÓN DE ACTIVIDADES Y PRODUCTOS DE COMUNICACIÓN EN MEDIOS TRADICIONALES Y PLATAFORMAS DIGITALES</v>
      </c>
      <c r="N867" s="15" t="s">
        <v>271</v>
      </c>
      <c r="Q867" s="16" t="s">
        <v>9</v>
      </c>
      <c r="R867" s="16" t="s">
        <v>60</v>
      </c>
      <c r="T867" s="14" t="str">
        <f t="shared" si="441"/>
        <v>2.3</v>
      </c>
      <c r="U867" s="17" t="s">
        <v>245</v>
      </c>
      <c r="V867" s="15" t="s">
        <v>294</v>
      </c>
      <c r="X867" s="14" t="s">
        <v>74</v>
      </c>
      <c r="Y867" s="18"/>
      <c r="Z867" s="19">
        <v>300000</v>
      </c>
      <c r="AA867" s="14"/>
      <c r="AB867" s="14">
        <v>1</v>
      </c>
      <c r="AC867" s="14"/>
      <c r="AD867" s="14"/>
      <c r="AE867" s="20"/>
      <c r="AF867" s="20"/>
      <c r="AG867" s="20"/>
      <c r="AH867" s="20"/>
      <c r="AI867" s="20"/>
      <c r="AJ867" s="20"/>
      <c r="AK867" s="20"/>
      <c r="AL867" s="20"/>
      <c r="AM867" s="19">
        <f t="shared" si="442"/>
        <v>300000</v>
      </c>
      <c r="AN867" s="26" t="s">
        <v>437</v>
      </c>
      <c r="AO867" s="50">
        <f t="shared" si="443"/>
        <v>0</v>
      </c>
      <c r="AP867" s="50">
        <f t="shared" si="444"/>
        <v>300000</v>
      </c>
      <c r="AQ867" s="50">
        <f t="shared" si="445"/>
        <v>0</v>
      </c>
      <c r="AR867" s="50">
        <f t="shared" si="446"/>
        <v>0</v>
      </c>
      <c r="AS867" s="50">
        <f t="shared" si="447"/>
        <v>0</v>
      </c>
      <c r="AT867" s="50">
        <f t="shared" si="448"/>
        <v>0</v>
      </c>
      <c r="AU867" s="50">
        <f t="shared" si="449"/>
        <v>0</v>
      </c>
      <c r="AV867" s="50">
        <f t="shared" si="450"/>
        <v>0</v>
      </c>
      <c r="AW867" s="50">
        <f t="shared" si="451"/>
        <v>0</v>
      </c>
      <c r="AX867" s="50">
        <f t="shared" si="452"/>
        <v>0</v>
      </c>
      <c r="AY867" s="50">
        <f t="shared" si="453"/>
        <v>0</v>
      </c>
      <c r="AZ867" s="50">
        <f t="shared" si="454"/>
        <v>0</v>
      </c>
      <c r="BA867" s="50">
        <f t="shared" si="439"/>
        <v>300000</v>
      </c>
      <c r="BB867" s="50">
        <f t="shared" si="440"/>
        <v>0</v>
      </c>
    </row>
    <row r="868" spans="2:54" x14ac:dyDescent="0.25">
      <c r="B868" s="14">
        <v>2026</v>
      </c>
      <c r="C868" s="14">
        <v>479</v>
      </c>
      <c r="D868" s="15"/>
      <c r="F868" s="15" t="s">
        <v>58</v>
      </c>
      <c r="G868" s="14" t="e">
        <f>+VLOOKUP(M868,#REF!,5,FALSE)</f>
        <v>#REF!</v>
      </c>
      <c r="H868" s="14" t="e">
        <f>+VLOOKUP(M868,#REF!,7,FALSE)</f>
        <v>#REF!</v>
      </c>
      <c r="M868" s="15" t="str">
        <f t="shared" si="438"/>
        <v>2026EG 2026GIEEGESTIÓN DE ACTIVIDADES Y PRODUCTOS DE COMUNICACIÓN EN MEDIOS TRADICIONALES Y PLATAFORMAS DIGITALES</v>
      </c>
      <c r="N868" s="15" t="s">
        <v>271</v>
      </c>
      <c r="Q868" s="16" t="s">
        <v>9</v>
      </c>
      <c r="R868" s="16" t="s">
        <v>60</v>
      </c>
      <c r="T868" s="14" t="str">
        <f t="shared" si="441"/>
        <v>2.3</v>
      </c>
      <c r="U868" s="17" t="s">
        <v>188</v>
      </c>
      <c r="V868" s="15" t="s">
        <v>295</v>
      </c>
      <c r="X868" s="14" t="s">
        <v>74</v>
      </c>
      <c r="Y868" s="18"/>
      <c r="Z868" s="19">
        <v>500000</v>
      </c>
      <c r="AA868" s="14">
        <v>1</v>
      </c>
      <c r="AB868" s="14"/>
      <c r="AC868" s="14"/>
      <c r="AD868" s="14"/>
      <c r="AE868" s="20"/>
      <c r="AF868" s="20"/>
      <c r="AG868" s="20"/>
      <c r="AH868" s="20"/>
      <c r="AI868" s="20"/>
      <c r="AJ868" s="20"/>
      <c r="AK868" s="20"/>
      <c r="AL868" s="20"/>
      <c r="AM868" s="19">
        <f t="shared" si="442"/>
        <v>500000</v>
      </c>
      <c r="AN868" s="26" t="s">
        <v>437</v>
      </c>
      <c r="AO868" s="50">
        <f t="shared" si="443"/>
        <v>500000</v>
      </c>
      <c r="AP868" s="50">
        <f t="shared" si="444"/>
        <v>0</v>
      </c>
      <c r="AQ868" s="50">
        <f t="shared" si="445"/>
        <v>0</v>
      </c>
      <c r="AR868" s="50">
        <f t="shared" si="446"/>
        <v>0</v>
      </c>
      <c r="AS868" s="50">
        <f t="shared" si="447"/>
        <v>0</v>
      </c>
      <c r="AT868" s="50">
        <f t="shared" si="448"/>
        <v>0</v>
      </c>
      <c r="AU868" s="50">
        <f t="shared" si="449"/>
        <v>0</v>
      </c>
      <c r="AV868" s="50">
        <f t="shared" si="450"/>
        <v>0</v>
      </c>
      <c r="AW868" s="50">
        <f t="shared" si="451"/>
        <v>0</v>
      </c>
      <c r="AX868" s="50">
        <f t="shared" si="452"/>
        <v>0</v>
      </c>
      <c r="AY868" s="50">
        <f t="shared" si="453"/>
        <v>0</v>
      </c>
      <c r="AZ868" s="50">
        <f t="shared" si="454"/>
        <v>0</v>
      </c>
      <c r="BA868" s="50">
        <f t="shared" si="439"/>
        <v>500000</v>
      </c>
      <c r="BB868" s="50">
        <f t="shared" si="440"/>
        <v>0</v>
      </c>
    </row>
    <row r="869" spans="2:54" x14ac:dyDescent="0.25">
      <c r="B869" s="14">
        <v>2026</v>
      </c>
      <c r="C869" s="14">
        <v>479</v>
      </c>
      <c r="D869" s="15"/>
      <c r="F869" s="15" t="s">
        <v>58</v>
      </c>
      <c r="G869" s="14" t="e">
        <f>+VLOOKUP(M869,#REF!,5,FALSE)</f>
        <v>#REF!</v>
      </c>
      <c r="H869" s="14" t="e">
        <f>+VLOOKUP(M869,#REF!,7,FALSE)</f>
        <v>#REF!</v>
      </c>
      <c r="M869" s="15" t="str">
        <f t="shared" si="438"/>
        <v>2026EG 2026GIEEGESTIÓN DE ACTIVIDADES Y PRODUCTOS DE COMUNICACIÓN EN MEDIOS TRADICIONALES Y PLATAFORMAS DIGITALES</v>
      </c>
      <c r="N869" s="15" t="s">
        <v>271</v>
      </c>
      <c r="Q869" s="16" t="s">
        <v>9</v>
      </c>
      <c r="R869" s="16" t="s">
        <v>60</v>
      </c>
      <c r="T869" s="14" t="str">
        <f t="shared" si="441"/>
        <v>2.3</v>
      </c>
      <c r="U869" s="17" t="s">
        <v>106</v>
      </c>
      <c r="V869" s="15" t="s">
        <v>296</v>
      </c>
      <c r="X869" s="14" t="s">
        <v>70</v>
      </c>
      <c r="Y869" s="18"/>
      <c r="Z869" s="19">
        <v>400</v>
      </c>
      <c r="AA869" s="14">
        <v>70</v>
      </c>
      <c r="AB869" s="14"/>
      <c r="AC869" s="14"/>
      <c r="AD869" s="14"/>
      <c r="AE869" s="20"/>
      <c r="AF869" s="20"/>
      <c r="AG869" s="20"/>
      <c r="AH869" s="20"/>
      <c r="AI869" s="20"/>
      <c r="AJ869" s="20"/>
      <c r="AK869" s="20"/>
      <c r="AL869" s="20"/>
      <c r="AM869" s="19">
        <f t="shared" si="442"/>
        <v>28000</v>
      </c>
      <c r="AN869" s="26" t="s">
        <v>437</v>
      </c>
      <c r="AO869" s="50">
        <f t="shared" si="443"/>
        <v>28000</v>
      </c>
      <c r="AP869" s="50">
        <f t="shared" si="444"/>
        <v>0</v>
      </c>
      <c r="AQ869" s="50">
        <f t="shared" si="445"/>
        <v>0</v>
      </c>
      <c r="AR869" s="50">
        <f t="shared" si="446"/>
        <v>0</v>
      </c>
      <c r="AS869" s="50">
        <f t="shared" si="447"/>
        <v>0</v>
      </c>
      <c r="AT869" s="50">
        <f t="shared" si="448"/>
        <v>0</v>
      </c>
      <c r="AU869" s="50">
        <f t="shared" si="449"/>
        <v>0</v>
      </c>
      <c r="AV869" s="50">
        <f t="shared" si="450"/>
        <v>0</v>
      </c>
      <c r="AW869" s="50">
        <f t="shared" si="451"/>
        <v>0</v>
      </c>
      <c r="AX869" s="50">
        <f t="shared" si="452"/>
        <v>0</v>
      </c>
      <c r="AY869" s="50">
        <f t="shared" si="453"/>
        <v>0</v>
      </c>
      <c r="AZ869" s="50">
        <f t="shared" si="454"/>
        <v>0</v>
      </c>
      <c r="BA869" s="50">
        <f t="shared" si="439"/>
        <v>28000</v>
      </c>
      <c r="BB869" s="50">
        <f t="shared" si="440"/>
        <v>0</v>
      </c>
    </row>
    <row r="870" spans="2:54" x14ac:dyDescent="0.25">
      <c r="B870" s="14">
        <v>2026</v>
      </c>
      <c r="C870" s="14">
        <v>479</v>
      </c>
      <c r="D870" s="15"/>
      <c r="F870" s="15" t="s">
        <v>58</v>
      </c>
      <c r="G870" s="14" t="e">
        <f>+VLOOKUP(M870,#REF!,5,FALSE)</f>
        <v>#REF!</v>
      </c>
      <c r="H870" s="14" t="e">
        <f>+VLOOKUP(M870,#REF!,7,FALSE)</f>
        <v>#REF!</v>
      </c>
      <c r="M870" s="15" t="str">
        <f t="shared" si="438"/>
        <v>2026EG 2026GIEEGESTIÓN DE ACTIVIDADES Y PRODUCTOS DE COMUNICACIÓN EN MEDIOS TRADICIONALES Y PLATAFORMAS DIGITALES</v>
      </c>
      <c r="N870" s="15" t="s">
        <v>271</v>
      </c>
      <c r="Q870" s="16" t="s">
        <v>9</v>
      </c>
      <c r="R870" s="16" t="s">
        <v>60</v>
      </c>
      <c r="T870" s="14" t="str">
        <f t="shared" si="441"/>
        <v>2.3</v>
      </c>
      <c r="U870" s="17" t="s">
        <v>106</v>
      </c>
      <c r="V870" s="15" t="s">
        <v>297</v>
      </c>
      <c r="X870" s="14" t="s">
        <v>70</v>
      </c>
      <c r="Y870" s="18"/>
      <c r="Z870" s="19">
        <v>500</v>
      </c>
      <c r="AA870" s="14">
        <v>70</v>
      </c>
      <c r="AB870" s="14"/>
      <c r="AC870" s="14"/>
      <c r="AD870" s="14"/>
      <c r="AE870" s="20"/>
      <c r="AF870" s="20"/>
      <c r="AG870" s="20"/>
      <c r="AH870" s="20"/>
      <c r="AI870" s="20"/>
      <c r="AJ870" s="20"/>
      <c r="AK870" s="20"/>
      <c r="AL870" s="20"/>
      <c r="AM870" s="19">
        <f t="shared" si="442"/>
        <v>35000</v>
      </c>
      <c r="AN870" s="26" t="s">
        <v>437</v>
      </c>
      <c r="AO870" s="50">
        <f t="shared" si="443"/>
        <v>35000</v>
      </c>
      <c r="AP870" s="50">
        <f t="shared" si="444"/>
        <v>0</v>
      </c>
      <c r="AQ870" s="50">
        <f t="shared" si="445"/>
        <v>0</v>
      </c>
      <c r="AR870" s="50">
        <f t="shared" si="446"/>
        <v>0</v>
      </c>
      <c r="AS870" s="50">
        <f t="shared" si="447"/>
        <v>0</v>
      </c>
      <c r="AT870" s="50">
        <f t="shared" si="448"/>
        <v>0</v>
      </c>
      <c r="AU870" s="50">
        <f t="shared" si="449"/>
        <v>0</v>
      </c>
      <c r="AV870" s="50">
        <f t="shared" si="450"/>
        <v>0</v>
      </c>
      <c r="AW870" s="50">
        <f t="shared" si="451"/>
        <v>0</v>
      </c>
      <c r="AX870" s="50">
        <f t="shared" si="452"/>
        <v>0</v>
      </c>
      <c r="AY870" s="50">
        <f t="shared" si="453"/>
        <v>0</v>
      </c>
      <c r="AZ870" s="50">
        <f t="shared" si="454"/>
        <v>0</v>
      </c>
      <c r="BA870" s="50">
        <f t="shared" si="439"/>
        <v>35000</v>
      </c>
      <c r="BB870" s="50">
        <f t="shared" si="440"/>
        <v>0</v>
      </c>
    </row>
    <row r="871" spans="2:54" x14ac:dyDescent="0.25">
      <c r="B871" s="14">
        <v>2026</v>
      </c>
      <c r="C871" s="14">
        <v>479</v>
      </c>
      <c r="D871" s="15"/>
      <c r="F871" s="15" t="s">
        <v>58</v>
      </c>
      <c r="G871" s="14" t="e">
        <f>+VLOOKUP(M871,#REF!,5,FALSE)</f>
        <v>#REF!</v>
      </c>
      <c r="H871" s="14" t="e">
        <f>+VLOOKUP(M871,#REF!,7,FALSE)</f>
        <v>#REF!</v>
      </c>
      <c r="M871" s="15" t="str">
        <f t="shared" si="438"/>
        <v>2026EG 2026GIEEGESTIÓN DE ACTIVIDADES Y PRODUCTOS DE COMUNICACIÓN EN MEDIOS TRADICIONALES Y PLATAFORMAS DIGITALES</v>
      </c>
      <c r="N871" s="15" t="s">
        <v>271</v>
      </c>
      <c r="Q871" s="16" t="s">
        <v>9</v>
      </c>
      <c r="R871" s="16" t="s">
        <v>60</v>
      </c>
      <c r="T871" s="14" t="str">
        <f t="shared" si="441"/>
        <v>2.3</v>
      </c>
      <c r="U871" s="17" t="s">
        <v>106</v>
      </c>
      <c r="V871" s="15" t="s">
        <v>298</v>
      </c>
      <c r="X871" s="14" t="s">
        <v>70</v>
      </c>
      <c r="Y871" s="18"/>
      <c r="Z871" s="19">
        <v>200</v>
      </c>
      <c r="AA871" s="14">
        <v>70</v>
      </c>
      <c r="AB871" s="14"/>
      <c r="AC871" s="14"/>
      <c r="AD871" s="14"/>
      <c r="AE871" s="20"/>
      <c r="AF871" s="20"/>
      <c r="AG871" s="20"/>
      <c r="AH871" s="20"/>
      <c r="AI871" s="20"/>
      <c r="AJ871" s="20"/>
      <c r="AK871" s="20"/>
      <c r="AL871" s="20"/>
      <c r="AM871" s="19">
        <f t="shared" si="442"/>
        <v>14000</v>
      </c>
      <c r="AN871" s="26" t="s">
        <v>437</v>
      </c>
      <c r="AO871" s="50">
        <f t="shared" si="443"/>
        <v>14000</v>
      </c>
      <c r="AP871" s="50">
        <f t="shared" si="444"/>
        <v>0</v>
      </c>
      <c r="AQ871" s="50">
        <f t="shared" si="445"/>
        <v>0</v>
      </c>
      <c r="AR871" s="50">
        <f t="shared" si="446"/>
        <v>0</v>
      </c>
      <c r="AS871" s="50">
        <f t="shared" si="447"/>
        <v>0</v>
      </c>
      <c r="AT871" s="50">
        <f t="shared" si="448"/>
        <v>0</v>
      </c>
      <c r="AU871" s="50">
        <f t="shared" si="449"/>
        <v>0</v>
      </c>
      <c r="AV871" s="50">
        <f t="shared" si="450"/>
        <v>0</v>
      </c>
      <c r="AW871" s="50">
        <f t="shared" si="451"/>
        <v>0</v>
      </c>
      <c r="AX871" s="50">
        <f t="shared" si="452"/>
        <v>0</v>
      </c>
      <c r="AY871" s="50">
        <f t="shared" si="453"/>
        <v>0</v>
      </c>
      <c r="AZ871" s="50">
        <f t="shared" si="454"/>
        <v>0</v>
      </c>
      <c r="BA871" s="50">
        <f t="shared" si="439"/>
        <v>14000</v>
      </c>
      <c r="BB871" s="50">
        <f t="shared" si="440"/>
        <v>0</v>
      </c>
    </row>
    <row r="872" spans="2:54" x14ac:dyDescent="0.25">
      <c r="B872" s="14">
        <v>2026</v>
      </c>
      <c r="C872" s="14">
        <v>479</v>
      </c>
      <c r="D872" s="15"/>
      <c r="F872" s="15" t="s">
        <v>58</v>
      </c>
      <c r="G872" s="14" t="e">
        <f>+VLOOKUP(M872,#REF!,5,FALSE)</f>
        <v>#REF!</v>
      </c>
      <c r="H872" s="14" t="e">
        <f>+VLOOKUP(M872,#REF!,7,FALSE)</f>
        <v>#REF!</v>
      </c>
      <c r="M872" s="15" t="str">
        <f t="shared" si="438"/>
        <v>2026EG 2026GIEEGESTIÓN DE ACTIVIDADES Y PRODUCTOS DE COMUNICACIÓN EN MEDIOS TRADICIONALES Y PLATAFORMAS DIGITALES</v>
      </c>
      <c r="N872" s="15" t="s">
        <v>271</v>
      </c>
      <c r="Q872" s="16" t="s">
        <v>9</v>
      </c>
      <c r="R872" s="16" t="s">
        <v>60</v>
      </c>
      <c r="T872" s="14" t="str">
        <f t="shared" si="441"/>
        <v>2.3</v>
      </c>
      <c r="U872" s="17" t="s">
        <v>230</v>
      </c>
      <c r="V872" s="15" t="s">
        <v>299</v>
      </c>
      <c r="X872" s="14" t="s">
        <v>74</v>
      </c>
      <c r="Y872" s="18"/>
      <c r="Z872" s="19">
        <v>42000</v>
      </c>
      <c r="AA872" s="14"/>
      <c r="AB872" s="14">
        <v>1</v>
      </c>
      <c r="AC872" s="14"/>
      <c r="AD872" s="14"/>
      <c r="AE872" s="20"/>
      <c r="AF872" s="20"/>
      <c r="AG872" s="20"/>
      <c r="AH872" s="20"/>
      <c r="AI872" s="20"/>
      <c r="AJ872" s="20"/>
      <c r="AK872" s="20"/>
      <c r="AL872" s="20"/>
      <c r="AM872" s="19">
        <f t="shared" si="442"/>
        <v>42000</v>
      </c>
      <c r="AN872" s="26" t="s">
        <v>437</v>
      </c>
      <c r="AO872" s="50">
        <f t="shared" si="443"/>
        <v>0</v>
      </c>
      <c r="AP872" s="50">
        <f t="shared" si="444"/>
        <v>42000</v>
      </c>
      <c r="AQ872" s="50">
        <f t="shared" si="445"/>
        <v>0</v>
      </c>
      <c r="AR872" s="50">
        <f t="shared" si="446"/>
        <v>0</v>
      </c>
      <c r="AS872" s="50">
        <f t="shared" si="447"/>
        <v>0</v>
      </c>
      <c r="AT872" s="50">
        <f t="shared" si="448"/>
        <v>0</v>
      </c>
      <c r="AU872" s="50">
        <f t="shared" si="449"/>
        <v>0</v>
      </c>
      <c r="AV872" s="50">
        <f t="shared" si="450"/>
        <v>0</v>
      </c>
      <c r="AW872" s="50">
        <f t="shared" si="451"/>
        <v>0</v>
      </c>
      <c r="AX872" s="50">
        <f t="shared" si="452"/>
        <v>0</v>
      </c>
      <c r="AY872" s="50">
        <f t="shared" si="453"/>
        <v>0</v>
      </c>
      <c r="AZ872" s="50">
        <f t="shared" si="454"/>
        <v>0</v>
      </c>
      <c r="BA872" s="50">
        <f t="shared" si="439"/>
        <v>42000</v>
      </c>
      <c r="BB872" s="50">
        <f t="shared" si="440"/>
        <v>0</v>
      </c>
    </row>
    <row r="873" spans="2:54" x14ac:dyDescent="0.25">
      <c r="B873" s="14">
        <v>2026</v>
      </c>
      <c r="C873" s="14">
        <v>479</v>
      </c>
      <c r="D873" s="15"/>
      <c r="F873" s="15" t="s">
        <v>58</v>
      </c>
      <c r="G873" s="14" t="e">
        <f>+VLOOKUP(M873,#REF!,5,FALSE)</f>
        <v>#REF!</v>
      </c>
      <c r="H873" s="14" t="e">
        <f>+VLOOKUP(M873,#REF!,7,FALSE)</f>
        <v>#REF!</v>
      </c>
      <c r="M873" s="15" t="str">
        <f t="shared" si="438"/>
        <v>2026EG 2026GIEEGESTIÓN DE ACTIVIDADES Y PRODUCTOS DE COMUNICACIÓN EN MEDIOS TRADICIONALES Y PLATAFORMAS DIGITALES</v>
      </c>
      <c r="N873" s="15" t="s">
        <v>271</v>
      </c>
      <c r="Q873" s="16" t="s">
        <v>9</v>
      </c>
      <c r="R873" s="16" t="s">
        <v>60</v>
      </c>
      <c r="T873" s="14" t="str">
        <f t="shared" si="441"/>
        <v>2.3</v>
      </c>
      <c r="U873" s="17" t="s">
        <v>67</v>
      </c>
      <c r="V873" s="15" t="s">
        <v>300</v>
      </c>
      <c r="X873" s="14" t="s">
        <v>74</v>
      </c>
      <c r="Y873" s="18"/>
      <c r="Z873" s="19">
        <v>85000</v>
      </c>
      <c r="AA873" s="14">
        <v>1</v>
      </c>
      <c r="AB873" s="14"/>
      <c r="AC873" s="14"/>
      <c r="AD873" s="14"/>
      <c r="AE873" s="20"/>
      <c r="AF873" s="20"/>
      <c r="AG873" s="20"/>
      <c r="AH873" s="20"/>
      <c r="AI873" s="20"/>
      <c r="AJ873" s="20"/>
      <c r="AK873" s="20"/>
      <c r="AL873" s="20"/>
      <c r="AM873" s="19">
        <f t="shared" si="442"/>
        <v>85000</v>
      </c>
      <c r="AN873" s="26" t="s">
        <v>437</v>
      </c>
      <c r="AO873" s="50">
        <f t="shared" si="443"/>
        <v>85000</v>
      </c>
      <c r="AP873" s="50">
        <f t="shared" si="444"/>
        <v>0</v>
      </c>
      <c r="AQ873" s="50">
        <f t="shared" si="445"/>
        <v>0</v>
      </c>
      <c r="AR873" s="50">
        <f t="shared" si="446"/>
        <v>0</v>
      </c>
      <c r="AS873" s="50">
        <f t="shared" si="447"/>
        <v>0</v>
      </c>
      <c r="AT873" s="50">
        <f t="shared" si="448"/>
        <v>0</v>
      </c>
      <c r="AU873" s="50">
        <f t="shared" si="449"/>
        <v>0</v>
      </c>
      <c r="AV873" s="50">
        <f t="shared" si="450"/>
        <v>0</v>
      </c>
      <c r="AW873" s="50">
        <f t="shared" si="451"/>
        <v>0</v>
      </c>
      <c r="AX873" s="50">
        <f t="shared" si="452"/>
        <v>0</v>
      </c>
      <c r="AY873" s="50">
        <f t="shared" si="453"/>
        <v>0</v>
      </c>
      <c r="AZ873" s="50">
        <f t="shared" si="454"/>
        <v>0</v>
      </c>
      <c r="BA873" s="50">
        <f t="shared" si="439"/>
        <v>85000</v>
      </c>
      <c r="BB873" s="50">
        <f t="shared" si="440"/>
        <v>0</v>
      </c>
    </row>
    <row r="874" spans="2:54" x14ac:dyDescent="0.25">
      <c r="B874" s="14">
        <v>2026</v>
      </c>
      <c r="C874" s="14">
        <v>479</v>
      </c>
      <c r="D874" s="15"/>
      <c r="F874" s="15" t="s">
        <v>58</v>
      </c>
      <c r="G874" s="14" t="e">
        <f>+VLOOKUP(M874,#REF!,5,FALSE)</f>
        <v>#REF!</v>
      </c>
      <c r="H874" s="14" t="e">
        <f>+VLOOKUP(M874,#REF!,7,FALSE)</f>
        <v>#REF!</v>
      </c>
      <c r="M874" s="15" t="str">
        <f t="shared" si="438"/>
        <v>2026EG 2026GIEEGESTIÓN DE ACTIVIDADES Y PRODUCTOS DE COMUNICACIÓN EN MEDIOS TRADICIONALES Y PLATAFORMAS DIGITALES</v>
      </c>
      <c r="N874" s="15" t="s">
        <v>271</v>
      </c>
      <c r="Q874" s="16" t="s">
        <v>9</v>
      </c>
      <c r="R874" s="16" t="s">
        <v>60</v>
      </c>
      <c r="T874" s="14" t="str">
        <f t="shared" si="441"/>
        <v>2.3</v>
      </c>
      <c r="U874" s="17" t="s">
        <v>72</v>
      </c>
      <c r="V874" s="15" t="s">
        <v>301</v>
      </c>
      <c r="X874" s="14" t="s">
        <v>74</v>
      </c>
      <c r="Y874" s="18"/>
      <c r="Z874" s="19">
        <v>1200</v>
      </c>
      <c r="AA874" s="14">
        <v>12</v>
      </c>
      <c r="AB874" s="14">
        <v>12</v>
      </c>
      <c r="AC874" s="14">
        <v>6</v>
      </c>
      <c r="AD874" s="14"/>
      <c r="AE874" s="20"/>
      <c r="AF874" s="20"/>
      <c r="AG874" s="20"/>
      <c r="AH874" s="20"/>
      <c r="AI874" s="20"/>
      <c r="AJ874" s="20"/>
      <c r="AK874" s="20"/>
      <c r="AL874" s="20"/>
      <c r="AM874" s="19">
        <f t="shared" si="442"/>
        <v>36000</v>
      </c>
      <c r="AN874" s="26" t="s">
        <v>437</v>
      </c>
      <c r="AO874" s="50">
        <f t="shared" si="443"/>
        <v>14400</v>
      </c>
      <c r="AP874" s="50">
        <f t="shared" si="444"/>
        <v>14400</v>
      </c>
      <c r="AQ874" s="50">
        <f t="shared" si="445"/>
        <v>7200</v>
      </c>
      <c r="AR874" s="50">
        <f t="shared" si="446"/>
        <v>0</v>
      </c>
      <c r="AS874" s="50">
        <f t="shared" si="447"/>
        <v>0</v>
      </c>
      <c r="AT874" s="50">
        <f t="shared" si="448"/>
        <v>0</v>
      </c>
      <c r="AU874" s="50">
        <f t="shared" si="449"/>
        <v>0</v>
      </c>
      <c r="AV874" s="50">
        <f t="shared" si="450"/>
        <v>0</v>
      </c>
      <c r="AW874" s="50">
        <f t="shared" si="451"/>
        <v>0</v>
      </c>
      <c r="AX874" s="50">
        <f t="shared" si="452"/>
        <v>0</v>
      </c>
      <c r="AY874" s="50">
        <f t="shared" si="453"/>
        <v>0</v>
      </c>
      <c r="AZ874" s="50">
        <f t="shared" si="454"/>
        <v>0</v>
      </c>
      <c r="BA874" s="50">
        <f t="shared" si="439"/>
        <v>36000</v>
      </c>
      <c r="BB874" s="50">
        <f t="shared" si="440"/>
        <v>0</v>
      </c>
    </row>
    <row r="875" spans="2:54" x14ac:dyDescent="0.25">
      <c r="B875" s="14">
        <v>2026</v>
      </c>
      <c r="C875" s="14">
        <v>479</v>
      </c>
      <c r="D875" s="15"/>
      <c r="F875" s="15" t="s">
        <v>58</v>
      </c>
      <c r="G875" s="14" t="e">
        <f>+VLOOKUP(M875,#REF!,5,FALSE)</f>
        <v>#REF!</v>
      </c>
      <c r="H875" s="14" t="e">
        <f>+VLOOKUP(M875,#REF!,7,FALSE)</f>
        <v>#REF!</v>
      </c>
      <c r="M875" s="15" t="str">
        <f t="shared" si="438"/>
        <v>2026EG 2026GIEEGESTIÓN DE ACTIVIDADES Y PRODUCTOS DE COMUNICACIÓN EN MEDIOS TRADICIONALES Y PLATAFORMAS DIGITALES</v>
      </c>
      <c r="N875" s="15" t="s">
        <v>271</v>
      </c>
      <c r="Q875" s="16" t="s">
        <v>9</v>
      </c>
      <c r="R875" s="16" t="s">
        <v>60</v>
      </c>
      <c r="T875" s="14" t="str">
        <f t="shared" si="441"/>
        <v>2.3</v>
      </c>
      <c r="U875" s="17" t="s">
        <v>230</v>
      </c>
      <c r="V875" s="15" t="s">
        <v>302</v>
      </c>
      <c r="X875" s="14" t="s">
        <v>74</v>
      </c>
      <c r="Y875" s="18"/>
      <c r="Z875" s="19">
        <v>4000</v>
      </c>
      <c r="AA875" s="14">
        <v>6</v>
      </c>
      <c r="AB875" s="14">
        <v>6</v>
      </c>
      <c r="AC875" s="14">
        <v>3</v>
      </c>
      <c r="AD875" s="14"/>
      <c r="AE875" s="20"/>
      <c r="AF875" s="20"/>
      <c r="AG875" s="20"/>
      <c r="AH875" s="20"/>
      <c r="AI875" s="20"/>
      <c r="AJ875" s="20"/>
      <c r="AK875" s="20"/>
      <c r="AL875" s="20"/>
      <c r="AM875" s="19">
        <f t="shared" si="442"/>
        <v>60000</v>
      </c>
      <c r="AN875" s="26" t="s">
        <v>437</v>
      </c>
      <c r="AO875" s="50">
        <f t="shared" si="443"/>
        <v>24000</v>
      </c>
      <c r="AP875" s="50">
        <f t="shared" si="444"/>
        <v>24000</v>
      </c>
      <c r="AQ875" s="50">
        <f t="shared" si="445"/>
        <v>12000</v>
      </c>
      <c r="AR875" s="50">
        <f t="shared" si="446"/>
        <v>0</v>
      </c>
      <c r="AS875" s="50">
        <f t="shared" si="447"/>
        <v>0</v>
      </c>
      <c r="AT875" s="50">
        <f t="shared" si="448"/>
        <v>0</v>
      </c>
      <c r="AU875" s="50">
        <f t="shared" si="449"/>
        <v>0</v>
      </c>
      <c r="AV875" s="50">
        <f t="shared" si="450"/>
        <v>0</v>
      </c>
      <c r="AW875" s="50">
        <f t="shared" si="451"/>
        <v>0</v>
      </c>
      <c r="AX875" s="50">
        <f t="shared" si="452"/>
        <v>0</v>
      </c>
      <c r="AY875" s="50">
        <f t="shared" si="453"/>
        <v>0</v>
      </c>
      <c r="AZ875" s="50">
        <f t="shared" si="454"/>
        <v>0</v>
      </c>
      <c r="BA875" s="50">
        <f t="shared" si="439"/>
        <v>60000</v>
      </c>
      <c r="BB875" s="50">
        <f t="shared" si="440"/>
        <v>0</v>
      </c>
    </row>
    <row r="876" spans="2:54" x14ac:dyDescent="0.25">
      <c r="B876" s="14">
        <v>2026</v>
      </c>
      <c r="C876" s="14">
        <v>479</v>
      </c>
      <c r="D876" s="15"/>
      <c r="F876" s="15" t="s">
        <v>58</v>
      </c>
      <c r="G876" s="14" t="e">
        <f>+VLOOKUP(M876,#REF!,5,FALSE)</f>
        <v>#REF!</v>
      </c>
      <c r="H876" s="14" t="e">
        <f>+VLOOKUP(M876,#REF!,7,FALSE)</f>
        <v>#REF!</v>
      </c>
      <c r="M876" s="15" t="str">
        <f t="shared" si="438"/>
        <v>2026EG 2026GIEEGESTIÓN DE ACTIVIDADES Y PRODUCTOS DE COMUNICACIÓN EN MEDIOS TRADICIONALES Y PLATAFORMAS DIGITALES</v>
      </c>
      <c r="N876" s="15" t="s">
        <v>271</v>
      </c>
      <c r="Q876" s="16" t="s">
        <v>9</v>
      </c>
      <c r="R876" s="16" t="s">
        <v>60</v>
      </c>
      <c r="T876" s="14" t="str">
        <f t="shared" si="441"/>
        <v>2.3</v>
      </c>
      <c r="U876" s="17" t="s">
        <v>75</v>
      </c>
      <c r="V876" s="15" t="s">
        <v>303</v>
      </c>
      <c r="X876" s="14" t="s">
        <v>77</v>
      </c>
      <c r="Y876" s="18">
        <v>6</v>
      </c>
      <c r="Z876" s="19">
        <v>250</v>
      </c>
      <c r="AA876" s="14">
        <v>8</v>
      </c>
      <c r="AB876" s="14">
        <v>8</v>
      </c>
      <c r="AC876" s="14">
        <v>4</v>
      </c>
      <c r="AD876" s="14"/>
      <c r="AE876" s="20"/>
      <c r="AF876" s="20"/>
      <c r="AG876" s="20"/>
      <c r="AH876" s="20"/>
      <c r="AI876" s="20"/>
      <c r="AJ876" s="20"/>
      <c r="AK876" s="20"/>
      <c r="AL876" s="20"/>
      <c r="AM876" s="19">
        <f t="shared" si="442"/>
        <v>30000</v>
      </c>
      <c r="AN876" s="26" t="s">
        <v>437</v>
      </c>
      <c r="AO876" s="50">
        <f>+$Y876*AA876*$Z876</f>
        <v>12000</v>
      </c>
      <c r="AP876" s="50">
        <f t="shared" ref="AP876" si="455">+$Y876*AB876*$Z876</f>
        <v>12000</v>
      </c>
      <c r="AQ876" s="50">
        <f t="shared" ref="AQ876" si="456">+$Y876*AC876*$Z876</f>
        <v>6000</v>
      </c>
      <c r="AR876" s="50">
        <f t="shared" ref="AR876" si="457">+$Y876*AD876*$Z876</f>
        <v>0</v>
      </c>
      <c r="AS876" s="50">
        <f t="shared" ref="AS876" si="458">+$Y876*AE876*$Z876</f>
        <v>0</v>
      </c>
      <c r="AT876" s="50">
        <f t="shared" ref="AT876" si="459">+$Y876*AF876*$Z876</f>
        <v>0</v>
      </c>
      <c r="AU876" s="50">
        <f t="shared" ref="AU876" si="460">+$Y876*AG876*$Z876</f>
        <v>0</v>
      </c>
      <c r="AV876" s="50">
        <f t="shared" ref="AV876" si="461">+$Y876*AH876*$Z876</f>
        <v>0</v>
      </c>
      <c r="AW876" s="50">
        <f t="shared" ref="AW876" si="462">+$Y876*AI876*$Z876</f>
        <v>0</v>
      </c>
      <c r="AX876" s="50">
        <f t="shared" ref="AX876" si="463">+$Y876*AJ876*$Z876</f>
        <v>0</v>
      </c>
      <c r="AY876" s="50">
        <f t="shared" ref="AY876" si="464">+$Y876*AK876*$Z876</f>
        <v>0</v>
      </c>
      <c r="AZ876" s="50">
        <f t="shared" ref="AZ876" si="465">+$Y876*AL876*$Z876</f>
        <v>0</v>
      </c>
      <c r="BA876" s="50">
        <f t="shared" si="439"/>
        <v>30000</v>
      </c>
      <c r="BB876" s="50">
        <f t="shared" si="440"/>
        <v>0</v>
      </c>
    </row>
    <row r="877" spans="2:54" x14ac:dyDescent="0.25">
      <c r="B877" s="14">
        <v>2026</v>
      </c>
      <c r="C877" s="14">
        <v>479</v>
      </c>
      <c r="D877" s="15"/>
      <c r="F877" s="15" t="s">
        <v>58</v>
      </c>
      <c r="G877" s="14" t="e">
        <f>+VLOOKUP(M877,#REF!,5,FALSE)</f>
        <v>#REF!</v>
      </c>
      <c r="H877" s="14" t="e">
        <f>+VLOOKUP(M877,#REF!,7,FALSE)</f>
        <v>#REF!</v>
      </c>
      <c r="M877" s="15" t="str">
        <f t="shared" si="438"/>
        <v>2026EG 2026GIEEGESTIÓN DE ACTIVIDADES Y PRODUCTOS DE COMUNICACIÓN EN MEDIOS TRADICIONALES Y PLATAFORMAS DIGITALES</v>
      </c>
      <c r="N877" s="15" t="s">
        <v>271</v>
      </c>
      <c r="Q877" s="16" t="s">
        <v>9</v>
      </c>
      <c r="R877" s="16" t="s">
        <v>60</v>
      </c>
      <c r="T877" s="14" t="str">
        <f t="shared" si="441"/>
        <v>2.3</v>
      </c>
      <c r="U877" s="17" t="s">
        <v>106</v>
      </c>
      <c r="V877" s="15" t="s">
        <v>304</v>
      </c>
      <c r="X877" s="14" t="s">
        <v>70</v>
      </c>
      <c r="Y877" s="18"/>
      <c r="Z877" s="19">
        <v>4</v>
      </c>
      <c r="AA877" s="14">
        <v>10000</v>
      </c>
      <c r="AB877" s="14"/>
      <c r="AC877" s="14"/>
      <c r="AD877" s="14"/>
      <c r="AE877" s="20"/>
      <c r="AF877" s="20"/>
      <c r="AG877" s="20"/>
      <c r="AH877" s="20"/>
      <c r="AI877" s="20"/>
      <c r="AJ877" s="20"/>
      <c r="AK877" s="20"/>
      <c r="AL877" s="20"/>
      <c r="AM877" s="19">
        <f t="shared" si="442"/>
        <v>40000</v>
      </c>
      <c r="AN877" s="26" t="s">
        <v>437</v>
      </c>
      <c r="AO877" s="50">
        <f t="shared" si="443"/>
        <v>40000</v>
      </c>
      <c r="AP877" s="50">
        <f t="shared" si="444"/>
        <v>0</v>
      </c>
      <c r="AQ877" s="50">
        <f t="shared" si="445"/>
        <v>0</v>
      </c>
      <c r="AR877" s="50">
        <f t="shared" si="446"/>
        <v>0</v>
      </c>
      <c r="AS877" s="50">
        <f t="shared" si="447"/>
        <v>0</v>
      </c>
      <c r="AT877" s="50">
        <f t="shared" si="448"/>
        <v>0</v>
      </c>
      <c r="AU877" s="50">
        <f t="shared" si="449"/>
        <v>0</v>
      </c>
      <c r="AV877" s="50">
        <f t="shared" si="450"/>
        <v>0</v>
      </c>
      <c r="AW877" s="50">
        <f t="shared" si="451"/>
        <v>0</v>
      </c>
      <c r="AX877" s="50">
        <f t="shared" si="452"/>
        <v>0</v>
      </c>
      <c r="AY877" s="50">
        <f t="shared" si="453"/>
        <v>0</v>
      </c>
      <c r="AZ877" s="50">
        <f t="shared" si="454"/>
        <v>0</v>
      </c>
      <c r="BA877" s="50">
        <f t="shared" si="439"/>
        <v>40000</v>
      </c>
      <c r="BB877" s="50">
        <f t="shared" si="440"/>
        <v>0</v>
      </c>
    </row>
    <row r="878" spans="2:54" x14ac:dyDescent="0.25">
      <c r="B878" s="14">
        <v>2026</v>
      </c>
      <c r="C878" s="14">
        <v>479</v>
      </c>
      <c r="D878" s="15"/>
      <c r="F878" s="15" t="s">
        <v>58</v>
      </c>
      <c r="G878" s="14" t="e">
        <f>+VLOOKUP(M878,#REF!,5,FALSE)</f>
        <v>#REF!</v>
      </c>
      <c r="H878" s="14" t="e">
        <f>+VLOOKUP(M878,#REF!,7,FALSE)</f>
        <v>#REF!</v>
      </c>
      <c r="M878" s="15" t="str">
        <f t="shared" si="438"/>
        <v>2026EG 2026GIEEGESTIÓN DE ACTIVIDADES Y PRODUCTOS DE COMUNICACIÓN EN MEDIOS TRADICIONALES Y PLATAFORMAS DIGITALES</v>
      </c>
      <c r="N878" s="15" t="s">
        <v>271</v>
      </c>
      <c r="Q878" s="16" t="s">
        <v>9</v>
      </c>
      <c r="R878" s="16" t="s">
        <v>60</v>
      </c>
      <c r="T878" s="14" t="str">
        <f t="shared" si="441"/>
        <v>2.3</v>
      </c>
      <c r="U878" s="17" t="s">
        <v>305</v>
      </c>
      <c r="V878" s="15" t="s">
        <v>306</v>
      </c>
      <c r="X878" s="14" t="s">
        <v>70</v>
      </c>
      <c r="Y878" s="18"/>
      <c r="Z878" s="19">
        <v>4</v>
      </c>
      <c r="AA878" s="14">
        <v>20000</v>
      </c>
      <c r="AB878" s="14"/>
      <c r="AC878" s="14"/>
      <c r="AD878" s="14"/>
      <c r="AE878" s="20"/>
      <c r="AF878" s="20"/>
      <c r="AG878" s="20"/>
      <c r="AH878" s="20"/>
      <c r="AI878" s="20"/>
      <c r="AJ878" s="20"/>
      <c r="AK878" s="20"/>
      <c r="AL878" s="20"/>
      <c r="AM878" s="19">
        <f t="shared" si="442"/>
        <v>80000</v>
      </c>
      <c r="AN878" s="26" t="s">
        <v>437</v>
      </c>
      <c r="AO878" s="50">
        <f t="shared" si="443"/>
        <v>80000</v>
      </c>
      <c r="AP878" s="50">
        <f t="shared" si="444"/>
        <v>0</v>
      </c>
      <c r="AQ878" s="50">
        <f t="shared" si="445"/>
        <v>0</v>
      </c>
      <c r="AR878" s="50">
        <f t="shared" si="446"/>
        <v>0</v>
      </c>
      <c r="AS878" s="50">
        <f t="shared" si="447"/>
        <v>0</v>
      </c>
      <c r="AT878" s="50">
        <f t="shared" si="448"/>
        <v>0</v>
      </c>
      <c r="AU878" s="50">
        <f t="shared" si="449"/>
        <v>0</v>
      </c>
      <c r="AV878" s="50">
        <f t="shared" si="450"/>
        <v>0</v>
      </c>
      <c r="AW878" s="50">
        <f t="shared" si="451"/>
        <v>0</v>
      </c>
      <c r="AX878" s="50">
        <f t="shared" si="452"/>
        <v>0</v>
      </c>
      <c r="AY878" s="50">
        <f t="shared" si="453"/>
        <v>0</v>
      </c>
      <c r="AZ878" s="50">
        <f t="shared" si="454"/>
        <v>0</v>
      </c>
      <c r="BA878" s="50">
        <f t="shared" si="439"/>
        <v>80000</v>
      </c>
      <c r="BB878" s="50">
        <f t="shared" si="440"/>
        <v>0</v>
      </c>
    </row>
    <row r="879" spans="2:54" x14ac:dyDescent="0.25">
      <c r="B879" s="14">
        <v>2026</v>
      </c>
      <c r="C879" s="14">
        <v>479</v>
      </c>
      <c r="D879" s="15"/>
      <c r="F879" s="15" t="s">
        <v>58</v>
      </c>
      <c r="G879" s="14" t="e">
        <f>+VLOOKUP(M879,#REF!,5,FALSE)</f>
        <v>#REF!</v>
      </c>
      <c r="H879" s="14" t="e">
        <f>+VLOOKUP(M879,#REF!,7,FALSE)</f>
        <v>#REF!</v>
      </c>
      <c r="M879" s="15" t="str">
        <f t="shared" si="438"/>
        <v>2026EG 2026GIEEGESTIÓN DE EVENTOS CON MEDIOS DE COMUNICACIÓN</v>
      </c>
      <c r="N879" s="15" t="s">
        <v>307</v>
      </c>
      <c r="Q879" s="16" t="s">
        <v>9</v>
      </c>
      <c r="R879" s="16" t="s">
        <v>60</v>
      </c>
      <c r="T879" s="14" t="str">
        <f t="shared" si="441"/>
        <v>2.3</v>
      </c>
      <c r="U879" s="17" t="s">
        <v>106</v>
      </c>
      <c r="V879" s="15" t="s">
        <v>308</v>
      </c>
      <c r="X879" s="14" t="s">
        <v>70</v>
      </c>
      <c r="Y879" s="18"/>
      <c r="Z879" s="19">
        <v>1.2</v>
      </c>
      <c r="AA879" s="14">
        <v>10000</v>
      </c>
      <c r="AB879" s="14"/>
      <c r="AC879" s="14"/>
      <c r="AD879" s="14"/>
      <c r="AE879" s="20"/>
      <c r="AF879" s="20"/>
      <c r="AG879" s="20"/>
      <c r="AH879" s="20"/>
      <c r="AI879" s="20"/>
      <c r="AJ879" s="20"/>
      <c r="AK879" s="20"/>
      <c r="AL879" s="20"/>
      <c r="AM879" s="19">
        <f t="shared" si="442"/>
        <v>12000</v>
      </c>
      <c r="AN879" s="26" t="s">
        <v>437</v>
      </c>
      <c r="AO879" s="50">
        <f t="shared" si="443"/>
        <v>12000</v>
      </c>
      <c r="AP879" s="50">
        <f t="shared" si="444"/>
        <v>0</v>
      </c>
      <c r="AQ879" s="50">
        <f t="shared" si="445"/>
        <v>0</v>
      </c>
      <c r="AR879" s="50">
        <f t="shared" si="446"/>
        <v>0</v>
      </c>
      <c r="AS879" s="50">
        <f t="shared" si="447"/>
        <v>0</v>
      </c>
      <c r="AT879" s="50">
        <f t="shared" si="448"/>
        <v>0</v>
      </c>
      <c r="AU879" s="50">
        <f t="shared" si="449"/>
        <v>0</v>
      </c>
      <c r="AV879" s="50">
        <f t="shared" si="450"/>
        <v>0</v>
      </c>
      <c r="AW879" s="50">
        <f t="shared" si="451"/>
        <v>0</v>
      </c>
      <c r="AX879" s="50">
        <f t="shared" si="452"/>
        <v>0</v>
      </c>
      <c r="AY879" s="50">
        <f t="shared" si="453"/>
        <v>0</v>
      </c>
      <c r="AZ879" s="50">
        <f t="shared" si="454"/>
        <v>0</v>
      </c>
      <c r="BA879" s="50">
        <f t="shared" si="439"/>
        <v>12000</v>
      </c>
      <c r="BB879" s="50">
        <f t="shared" si="440"/>
        <v>0</v>
      </c>
    </row>
    <row r="880" spans="2:54" x14ac:dyDescent="0.25">
      <c r="B880" s="14">
        <v>2026</v>
      </c>
      <c r="C880" s="14">
        <v>479</v>
      </c>
      <c r="D880" s="15"/>
      <c r="F880" s="15" t="s">
        <v>58</v>
      </c>
      <c r="G880" s="14" t="e">
        <f>+VLOOKUP(M880,#REF!,5,FALSE)</f>
        <v>#REF!</v>
      </c>
      <c r="H880" s="14" t="e">
        <f>+VLOOKUP(M880,#REF!,7,FALSE)</f>
        <v>#REF!</v>
      </c>
      <c r="M880" s="15" t="str">
        <f t="shared" si="438"/>
        <v>2026EG 2026GIEEGESTIÓN DE EVENTOS CON MEDIOS DE COMUNICACIÓN</v>
      </c>
      <c r="N880" s="15" t="s">
        <v>307</v>
      </c>
      <c r="Q880" s="16" t="s">
        <v>9</v>
      </c>
      <c r="R880" s="16" t="s">
        <v>60</v>
      </c>
      <c r="T880" s="14" t="str">
        <f t="shared" si="441"/>
        <v>2.3</v>
      </c>
      <c r="U880" s="17" t="s">
        <v>305</v>
      </c>
      <c r="V880" s="15" t="s">
        <v>309</v>
      </c>
      <c r="X880" s="14" t="s">
        <v>70</v>
      </c>
      <c r="Y880" s="18"/>
      <c r="Z880" s="19">
        <v>88</v>
      </c>
      <c r="AA880" s="14"/>
      <c r="AB880" s="14">
        <v>200</v>
      </c>
      <c r="AC880" s="14"/>
      <c r="AD880" s="14"/>
      <c r="AE880" s="20"/>
      <c r="AF880" s="20"/>
      <c r="AG880" s="20"/>
      <c r="AH880" s="20"/>
      <c r="AI880" s="20"/>
      <c r="AJ880" s="20"/>
      <c r="AK880" s="20"/>
      <c r="AL880" s="20"/>
      <c r="AM880" s="19">
        <f t="shared" si="442"/>
        <v>17600</v>
      </c>
      <c r="AN880" s="26" t="s">
        <v>437</v>
      </c>
      <c r="AO880" s="50">
        <f t="shared" si="443"/>
        <v>0</v>
      </c>
      <c r="AP880" s="50">
        <f t="shared" si="444"/>
        <v>17600</v>
      </c>
      <c r="AQ880" s="50">
        <f t="shared" si="445"/>
        <v>0</v>
      </c>
      <c r="AR880" s="50">
        <f t="shared" si="446"/>
        <v>0</v>
      </c>
      <c r="AS880" s="50">
        <f t="shared" si="447"/>
        <v>0</v>
      </c>
      <c r="AT880" s="50">
        <f t="shared" si="448"/>
        <v>0</v>
      </c>
      <c r="AU880" s="50">
        <f t="shared" si="449"/>
        <v>0</v>
      </c>
      <c r="AV880" s="50">
        <f t="shared" si="450"/>
        <v>0</v>
      </c>
      <c r="AW880" s="50">
        <f t="shared" si="451"/>
        <v>0</v>
      </c>
      <c r="AX880" s="50">
        <f t="shared" si="452"/>
        <v>0</v>
      </c>
      <c r="AY880" s="50">
        <f t="shared" si="453"/>
        <v>0</v>
      </c>
      <c r="AZ880" s="50">
        <f t="shared" si="454"/>
        <v>0</v>
      </c>
      <c r="BA880" s="50">
        <f t="shared" si="439"/>
        <v>17600</v>
      </c>
      <c r="BB880" s="50">
        <f t="shared" si="440"/>
        <v>0</v>
      </c>
    </row>
    <row r="881" spans="2:54" x14ac:dyDescent="0.25">
      <c r="B881" s="14">
        <v>2026</v>
      </c>
      <c r="C881" s="14">
        <v>479</v>
      </c>
      <c r="D881" s="15"/>
      <c r="F881" s="15" t="s">
        <v>58</v>
      </c>
      <c r="G881" s="14" t="e">
        <f>+VLOOKUP(M881,#REF!,5,FALSE)</f>
        <v>#REF!</v>
      </c>
      <c r="H881" s="14" t="e">
        <f>+VLOOKUP(M881,#REF!,7,FALSE)</f>
        <v>#REF!</v>
      </c>
      <c r="M881" s="15" t="str">
        <f t="shared" si="438"/>
        <v>2026EG 2026GIEEGESTIÓN DE EVENTOS CON MEDIOS DE COMUNICACIÓN</v>
      </c>
      <c r="N881" s="15" t="s">
        <v>307</v>
      </c>
      <c r="Q881" s="16" t="s">
        <v>9</v>
      </c>
      <c r="R881" s="16" t="s">
        <v>60</v>
      </c>
      <c r="T881" s="14" t="str">
        <f t="shared" si="441"/>
        <v>2.3</v>
      </c>
      <c r="U881" s="17" t="s">
        <v>106</v>
      </c>
      <c r="V881" s="15" t="s">
        <v>310</v>
      </c>
      <c r="X881" s="14" t="s">
        <v>70</v>
      </c>
      <c r="Y881" s="18"/>
      <c r="Z881" s="19">
        <v>10</v>
      </c>
      <c r="AA881" s="14"/>
      <c r="AB881" s="14">
        <v>200</v>
      </c>
      <c r="AC881" s="14"/>
      <c r="AD881" s="14"/>
      <c r="AE881" s="20"/>
      <c r="AF881" s="20"/>
      <c r="AG881" s="20"/>
      <c r="AH881" s="20"/>
      <c r="AI881" s="20"/>
      <c r="AJ881" s="20"/>
      <c r="AK881" s="20"/>
      <c r="AL881" s="20"/>
      <c r="AM881" s="19">
        <f t="shared" si="442"/>
        <v>2000</v>
      </c>
      <c r="AN881" s="26" t="s">
        <v>437</v>
      </c>
      <c r="AO881" s="50">
        <f t="shared" si="443"/>
        <v>0</v>
      </c>
      <c r="AP881" s="50">
        <f t="shared" si="444"/>
        <v>2000</v>
      </c>
      <c r="AQ881" s="50">
        <f t="shared" si="445"/>
        <v>0</v>
      </c>
      <c r="AR881" s="50">
        <f t="shared" si="446"/>
        <v>0</v>
      </c>
      <c r="AS881" s="50">
        <f t="shared" si="447"/>
        <v>0</v>
      </c>
      <c r="AT881" s="50">
        <f t="shared" si="448"/>
        <v>0</v>
      </c>
      <c r="AU881" s="50">
        <f t="shared" si="449"/>
        <v>0</v>
      </c>
      <c r="AV881" s="50">
        <f t="shared" si="450"/>
        <v>0</v>
      </c>
      <c r="AW881" s="50">
        <f t="shared" si="451"/>
        <v>0</v>
      </c>
      <c r="AX881" s="50">
        <f t="shared" si="452"/>
        <v>0</v>
      </c>
      <c r="AY881" s="50">
        <f t="shared" si="453"/>
        <v>0</v>
      </c>
      <c r="AZ881" s="50">
        <f t="shared" si="454"/>
        <v>0</v>
      </c>
      <c r="BA881" s="50">
        <f t="shared" si="439"/>
        <v>2000</v>
      </c>
      <c r="BB881" s="50">
        <f t="shared" si="440"/>
        <v>0</v>
      </c>
    </row>
    <row r="882" spans="2:54" x14ac:dyDescent="0.25">
      <c r="B882" s="14">
        <v>2026</v>
      </c>
      <c r="C882" s="14">
        <v>479</v>
      </c>
      <c r="D882" s="15"/>
      <c r="F882" s="15" t="s">
        <v>58</v>
      </c>
      <c r="G882" s="14" t="e">
        <f>+VLOOKUP(M882,#REF!,5,FALSE)</f>
        <v>#REF!</v>
      </c>
      <c r="H882" s="14" t="e">
        <f>+VLOOKUP(M882,#REF!,7,FALSE)</f>
        <v>#REF!</v>
      </c>
      <c r="M882" s="15" t="str">
        <f t="shared" si="438"/>
        <v>2026EG 2026GIEEGESTIÓN DE EVENTOS CON MEDIOS DE COMUNICACIÓN</v>
      </c>
      <c r="N882" s="15" t="s">
        <v>307</v>
      </c>
      <c r="Q882" s="16" t="s">
        <v>9</v>
      </c>
      <c r="R882" s="16" t="s">
        <v>60</v>
      </c>
      <c r="T882" s="14" t="str">
        <f t="shared" si="441"/>
        <v>2.3</v>
      </c>
      <c r="U882" s="17" t="s">
        <v>72</v>
      </c>
      <c r="V882" s="15" t="s">
        <v>311</v>
      </c>
      <c r="X882" s="14" t="s">
        <v>74</v>
      </c>
      <c r="Y882" s="18"/>
      <c r="Z882" s="19">
        <v>1200</v>
      </c>
      <c r="AA882" s="14"/>
      <c r="AB882" s="14">
        <v>2</v>
      </c>
      <c r="AC882" s="14">
        <v>2</v>
      </c>
      <c r="AD882" s="14"/>
      <c r="AE882" s="20"/>
      <c r="AF882" s="20"/>
      <c r="AG882" s="20"/>
      <c r="AH882" s="20"/>
      <c r="AI882" s="20"/>
      <c r="AJ882" s="20"/>
      <c r="AK882" s="20"/>
      <c r="AL882" s="20"/>
      <c r="AM882" s="19">
        <f t="shared" si="442"/>
        <v>4800</v>
      </c>
      <c r="AN882" s="26" t="s">
        <v>437</v>
      </c>
      <c r="AO882" s="50">
        <f t="shared" si="443"/>
        <v>0</v>
      </c>
      <c r="AP882" s="50">
        <f t="shared" si="444"/>
        <v>2400</v>
      </c>
      <c r="AQ882" s="50">
        <f t="shared" si="445"/>
        <v>2400</v>
      </c>
      <c r="AR882" s="50">
        <f t="shared" si="446"/>
        <v>0</v>
      </c>
      <c r="AS882" s="50">
        <f t="shared" si="447"/>
        <v>0</v>
      </c>
      <c r="AT882" s="50">
        <f t="shared" si="448"/>
        <v>0</v>
      </c>
      <c r="AU882" s="50">
        <f t="shared" si="449"/>
        <v>0</v>
      </c>
      <c r="AV882" s="50">
        <f t="shared" si="450"/>
        <v>0</v>
      </c>
      <c r="AW882" s="50">
        <f t="shared" si="451"/>
        <v>0</v>
      </c>
      <c r="AX882" s="50">
        <f t="shared" si="452"/>
        <v>0</v>
      </c>
      <c r="AY882" s="50">
        <f t="shared" si="453"/>
        <v>0</v>
      </c>
      <c r="AZ882" s="50">
        <f t="shared" si="454"/>
        <v>0</v>
      </c>
      <c r="BA882" s="50">
        <f t="shared" si="439"/>
        <v>4800</v>
      </c>
      <c r="BB882" s="50">
        <f t="shared" si="440"/>
        <v>0</v>
      </c>
    </row>
    <row r="883" spans="2:54" x14ac:dyDescent="0.25">
      <c r="B883" s="14">
        <v>2026</v>
      </c>
      <c r="C883" s="14">
        <v>479</v>
      </c>
      <c r="D883" s="15"/>
      <c r="F883" s="15" t="s">
        <v>58</v>
      </c>
      <c r="G883" s="14" t="e">
        <f>+VLOOKUP(M883,#REF!,5,FALSE)</f>
        <v>#REF!</v>
      </c>
      <c r="H883" s="14" t="e">
        <f>+VLOOKUP(M883,#REF!,7,FALSE)</f>
        <v>#REF!</v>
      </c>
      <c r="M883" s="15" t="str">
        <f t="shared" si="438"/>
        <v>2026EG 2026GIEEGESTIÓN DE EVENTOS CON MEDIOS DE COMUNICACIÓN</v>
      </c>
      <c r="N883" s="15" t="s">
        <v>307</v>
      </c>
      <c r="Q883" s="16" t="s">
        <v>9</v>
      </c>
      <c r="R883" s="16" t="s">
        <v>60</v>
      </c>
      <c r="T883" s="14" t="str">
        <f t="shared" si="441"/>
        <v>2.3</v>
      </c>
      <c r="U883" s="17" t="s">
        <v>230</v>
      </c>
      <c r="V883" s="15" t="s">
        <v>312</v>
      </c>
      <c r="X883" s="14" t="s">
        <v>74</v>
      </c>
      <c r="Y883" s="18"/>
      <c r="Z883" s="19">
        <v>6000</v>
      </c>
      <c r="AA883" s="14"/>
      <c r="AB883" s="14">
        <v>2</v>
      </c>
      <c r="AC883" s="14">
        <v>2</v>
      </c>
      <c r="AD883" s="14"/>
      <c r="AE883" s="20"/>
      <c r="AF883" s="20"/>
      <c r="AG883" s="20"/>
      <c r="AH883" s="20"/>
      <c r="AI883" s="20"/>
      <c r="AJ883" s="20"/>
      <c r="AK883" s="20"/>
      <c r="AL883" s="20"/>
      <c r="AM883" s="19">
        <f t="shared" si="442"/>
        <v>24000</v>
      </c>
      <c r="AN883" s="26" t="s">
        <v>437</v>
      </c>
      <c r="AO883" s="50">
        <f t="shared" si="443"/>
        <v>0</v>
      </c>
      <c r="AP883" s="50">
        <f t="shared" si="444"/>
        <v>12000</v>
      </c>
      <c r="AQ883" s="50">
        <f t="shared" si="445"/>
        <v>12000</v>
      </c>
      <c r="AR883" s="50">
        <f t="shared" si="446"/>
        <v>0</v>
      </c>
      <c r="AS883" s="50">
        <f t="shared" si="447"/>
        <v>0</v>
      </c>
      <c r="AT883" s="50">
        <f t="shared" si="448"/>
        <v>0</v>
      </c>
      <c r="AU883" s="50">
        <f t="shared" si="449"/>
        <v>0</v>
      </c>
      <c r="AV883" s="50">
        <f t="shared" si="450"/>
        <v>0</v>
      </c>
      <c r="AW883" s="50">
        <f t="shared" si="451"/>
        <v>0</v>
      </c>
      <c r="AX883" s="50">
        <f t="shared" si="452"/>
        <v>0</v>
      </c>
      <c r="AY883" s="50">
        <f t="shared" si="453"/>
        <v>0</v>
      </c>
      <c r="AZ883" s="50">
        <f t="shared" si="454"/>
        <v>0</v>
      </c>
      <c r="BA883" s="50">
        <f t="shared" si="439"/>
        <v>24000</v>
      </c>
      <c r="BB883" s="50">
        <f t="shared" si="440"/>
        <v>0</v>
      </c>
    </row>
    <row r="884" spans="2:54" x14ac:dyDescent="0.25">
      <c r="B884" s="14">
        <v>2026</v>
      </c>
      <c r="C884" s="14">
        <v>479</v>
      </c>
      <c r="D884" s="15"/>
      <c r="F884" s="15" t="s">
        <v>58</v>
      </c>
      <c r="G884" s="14" t="e">
        <f>+VLOOKUP(M884,#REF!,5,FALSE)</f>
        <v>#REF!</v>
      </c>
      <c r="H884" s="14" t="e">
        <f>+VLOOKUP(M884,#REF!,7,FALSE)</f>
        <v>#REF!</v>
      </c>
      <c r="M884" s="15" t="str">
        <f t="shared" si="438"/>
        <v>2026EG 2026GIEEGESTIÓN DE EVENTOS CON MEDIOS DE COMUNICACIÓN</v>
      </c>
      <c r="N884" s="15" t="s">
        <v>307</v>
      </c>
      <c r="Q884" s="16" t="s">
        <v>9</v>
      </c>
      <c r="R884" s="16" t="s">
        <v>60</v>
      </c>
      <c r="T884" s="14" t="str">
        <f t="shared" si="441"/>
        <v>2.3</v>
      </c>
      <c r="U884" s="17" t="s">
        <v>75</v>
      </c>
      <c r="V884" s="15" t="s">
        <v>313</v>
      </c>
      <c r="X884" s="14" t="s">
        <v>77</v>
      </c>
      <c r="Y884" s="18">
        <v>1</v>
      </c>
      <c r="Z884" s="19">
        <v>250</v>
      </c>
      <c r="AA884" s="14"/>
      <c r="AB884" s="14">
        <v>6</v>
      </c>
      <c r="AC884" s="14">
        <v>6</v>
      </c>
      <c r="AD884" s="14"/>
      <c r="AE884" s="20"/>
      <c r="AF884" s="20"/>
      <c r="AG884" s="20"/>
      <c r="AH884" s="20"/>
      <c r="AI884" s="20"/>
      <c r="AJ884" s="20"/>
      <c r="AK884" s="20"/>
      <c r="AL884" s="20"/>
      <c r="AM884" s="19">
        <f t="shared" si="442"/>
        <v>3000</v>
      </c>
      <c r="AN884" s="26" t="s">
        <v>437</v>
      </c>
      <c r="AO884" s="50">
        <f t="shared" si="443"/>
        <v>0</v>
      </c>
      <c r="AP884" s="50">
        <f t="shared" si="444"/>
        <v>1500</v>
      </c>
      <c r="AQ884" s="50">
        <f t="shared" si="445"/>
        <v>1500</v>
      </c>
      <c r="AR884" s="50">
        <f t="shared" si="446"/>
        <v>0</v>
      </c>
      <c r="AS884" s="50">
        <f t="shared" si="447"/>
        <v>0</v>
      </c>
      <c r="AT884" s="50">
        <f t="shared" si="448"/>
        <v>0</v>
      </c>
      <c r="AU884" s="50">
        <f t="shared" si="449"/>
        <v>0</v>
      </c>
      <c r="AV884" s="50">
        <f t="shared" si="450"/>
        <v>0</v>
      </c>
      <c r="AW884" s="50">
        <f t="shared" si="451"/>
        <v>0</v>
      </c>
      <c r="AX884" s="50">
        <f t="shared" si="452"/>
        <v>0</v>
      </c>
      <c r="AY884" s="50">
        <f t="shared" si="453"/>
        <v>0</v>
      </c>
      <c r="AZ884" s="50">
        <f t="shared" si="454"/>
        <v>0</v>
      </c>
      <c r="BA884" s="50">
        <f t="shared" si="439"/>
        <v>3000</v>
      </c>
      <c r="BB884" s="50">
        <f t="shared" si="440"/>
        <v>0</v>
      </c>
    </row>
    <row r="885" spans="2:54" x14ac:dyDescent="0.25">
      <c r="B885" s="14">
        <v>2026</v>
      </c>
      <c r="C885" s="14">
        <v>479</v>
      </c>
      <c r="D885" s="15"/>
      <c r="F885" s="15" t="s">
        <v>58</v>
      </c>
      <c r="G885" s="14" t="e">
        <f>+VLOOKUP(M885,#REF!,5,FALSE)</f>
        <v>#REF!</v>
      </c>
      <c r="H885" s="14" t="e">
        <f>+VLOOKUP(M885,#REF!,7,FALSE)</f>
        <v>#REF!</v>
      </c>
      <c r="M885" s="15" t="str">
        <f t="shared" si="438"/>
        <v>2026EG 2026GIEEGESTIÓN DE EVENTOS CON MEDIOS DE COMUNICACIÓN</v>
      </c>
      <c r="N885" s="15" t="s">
        <v>307</v>
      </c>
      <c r="Q885" s="16" t="s">
        <v>9</v>
      </c>
      <c r="R885" s="16" t="s">
        <v>60</v>
      </c>
      <c r="T885" s="14" t="str">
        <f t="shared" si="441"/>
        <v>2.3</v>
      </c>
      <c r="U885" s="17" t="s">
        <v>115</v>
      </c>
      <c r="V885" s="15" t="s">
        <v>314</v>
      </c>
      <c r="X885" s="14" t="s">
        <v>74</v>
      </c>
      <c r="Y885" s="18"/>
      <c r="Z885" s="19">
        <v>1000</v>
      </c>
      <c r="AA885" s="14"/>
      <c r="AB885" s="14">
        <v>2</v>
      </c>
      <c r="AC885" s="14">
        <v>2</v>
      </c>
      <c r="AD885" s="14"/>
      <c r="AE885" s="20"/>
      <c r="AF885" s="20"/>
      <c r="AG885" s="20"/>
      <c r="AH885" s="20"/>
      <c r="AI885" s="20"/>
      <c r="AJ885" s="20"/>
      <c r="AK885" s="20"/>
      <c r="AL885" s="20"/>
      <c r="AM885" s="19">
        <f t="shared" si="442"/>
        <v>4000</v>
      </c>
      <c r="AN885" s="26" t="s">
        <v>437</v>
      </c>
      <c r="AO885" s="50">
        <f t="shared" si="443"/>
        <v>0</v>
      </c>
      <c r="AP885" s="50">
        <f t="shared" si="444"/>
        <v>2000</v>
      </c>
      <c r="AQ885" s="50">
        <f t="shared" si="445"/>
        <v>2000</v>
      </c>
      <c r="AR885" s="50">
        <f t="shared" si="446"/>
        <v>0</v>
      </c>
      <c r="AS885" s="50">
        <f t="shared" si="447"/>
        <v>0</v>
      </c>
      <c r="AT885" s="50">
        <f t="shared" si="448"/>
        <v>0</v>
      </c>
      <c r="AU885" s="50">
        <f t="shared" si="449"/>
        <v>0</v>
      </c>
      <c r="AV885" s="50">
        <f t="shared" si="450"/>
        <v>0</v>
      </c>
      <c r="AW885" s="50">
        <f t="shared" si="451"/>
        <v>0</v>
      </c>
      <c r="AX885" s="50">
        <f t="shared" si="452"/>
        <v>0</v>
      </c>
      <c r="AY885" s="50">
        <f t="shared" si="453"/>
        <v>0</v>
      </c>
      <c r="AZ885" s="50">
        <f t="shared" si="454"/>
        <v>0</v>
      </c>
      <c r="BA885" s="50">
        <f t="shared" si="439"/>
        <v>4000</v>
      </c>
      <c r="BB885" s="50">
        <f t="shared" si="440"/>
        <v>0</v>
      </c>
    </row>
    <row r="886" spans="2:54" x14ac:dyDescent="0.25">
      <c r="B886" s="14">
        <v>2026</v>
      </c>
      <c r="C886" s="14">
        <v>479</v>
      </c>
      <c r="D886" s="15"/>
      <c r="F886" s="15" t="s">
        <v>58</v>
      </c>
      <c r="G886" s="14" t="e">
        <f>+VLOOKUP(M886,#REF!,5,FALSE)</f>
        <v>#REF!</v>
      </c>
      <c r="H886" s="14" t="e">
        <f>+VLOOKUP(M886,#REF!,7,FALSE)</f>
        <v>#REF!</v>
      </c>
      <c r="M886" s="15" t="str">
        <f t="shared" si="438"/>
        <v>2026EG 2026GIEEGESTIÓN DE EVENTOS CON MEDIOS DE COMUNICACIÓN</v>
      </c>
      <c r="N886" s="15" t="s">
        <v>307</v>
      </c>
      <c r="Q886" s="16" t="s">
        <v>9</v>
      </c>
      <c r="R886" s="16" t="s">
        <v>60</v>
      </c>
      <c r="T886" s="14" t="str">
        <f t="shared" si="441"/>
        <v>2.3</v>
      </c>
      <c r="U886" s="17" t="s">
        <v>185</v>
      </c>
      <c r="V886" s="15" t="s">
        <v>315</v>
      </c>
      <c r="X886" s="14" t="s">
        <v>74</v>
      </c>
      <c r="Y886" s="18"/>
      <c r="Z886" s="19">
        <v>30000</v>
      </c>
      <c r="AA886" s="14">
        <v>1</v>
      </c>
      <c r="AB886" s="14"/>
      <c r="AC886" s="14"/>
      <c r="AD886" s="14"/>
      <c r="AE886" s="20"/>
      <c r="AF886" s="20"/>
      <c r="AG886" s="20"/>
      <c r="AH886" s="20"/>
      <c r="AI886" s="20"/>
      <c r="AJ886" s="20"/>
      <c r="AK886" s="20"/>
      <c r="AL886" s="20"/>
      <c r="AM886" s="19">
        <f t="shared" si="442"/>
        <v>30000</v>
      </c>
      <c r="AN886" s="26" t="s">
        <v>437</v>
      </c>
      <c r="AO886" s="50">
        <f t="shared" si="443"/>
        <v>30000</v>
      </c>
      <c r="AP886" s="50">
        <f t="shared" si="444"/>
        <v>0</v>
      </c>
      <c r="AQ886" s="50">
        <f t="shared" si="445"/>
        <v>0</v>
      </c>
      <c r="AR886" s="50">
        <f t="shared" si="446"/>
        <v>0</v>
      </c>
      <c r="AS886" s="50">
        <f t="shared" si="447"/>
        <v>0</v>
      </c>
      <c r="AT886" s="50">
        <f t="shared" si="448"/>
        <v>0</v>
      </c>
      <c r="AU886" s="50">
        <f t="shared" si="449"/>
        <v>0</v>
      </c>
      <c r="AV886" s="50">
        <f t="shared" si="450"/>
        <v>0</v>
      </c>
      <c r="AW886" s="50">
        <f t="shared" si="451"/>
        <v>0</v>
      </c>
      <c r="AX886" s="50">
        <f t="shared" si="452"/>
        <v>0</v>
      </c>
      <c r="AY886" s="50">
        <f t="shared" si="453"/>
        <v>0</v>
      </c>
      <c r="AZ886" s="50">
        <f t="shared" si="454"/>
        <v>0</v>
      </c>
      <c r="BA886" s="50">
        <f t="shared" si="439"/>
        <v>30000</v>
      </c>
      <c r="BB886" s="50">
        <f t="shared" si="440"/>
        <v>0</v>
      </c>
    </row>
    <row r="887" spans="2:54" x14ac:dyDescent="0.25">
      <c r="B887" s="14">
        <v>2026</v>
      </c>
      <c r="C887" s="14">
        <v>479</v>
      </c>
      <c r="D887" s="15"/>
      <c r="F887" s="15" t="s">
        <v>58</v>
      </c>
      <c r="G887" s="14" t="e">
        <f>+VLOOKUP(M887,#REF!,5,FALSE)</f>
        <v>#REF!</v>
      </c>
      <c r="H887" s="14" t="e">
        <f>+VLOOKUP(M887,#REF!,7,FALSE)</f>
        <v>#REF!</v>
      </c>
      <c r="M887" s="15" t="str">
        <f t="shared" si="438"/>
        <v>2026EG 2026GIEEGESTIÓN DE EVENTOS CON MEDIOS DE COMUNICACIÓN</v>
      </c>
      <c r="N887" s="15" t="s">
        <v>307</v>
      </c>
      <c r="Q887" s="16" t="s">
        <v>9</v>
      </c>
      <c r="R887" s="16" t="s">
        <v>60</v>
      </c>
      <c r="T887" s="14" t="str">
        <f t="shared" si="441"/>
        <v>2.3</v>
      </c>
      <c r="U887" s="17" t="s">
        <v>67</v>
      </c>
      <c r="V887" s="15" t="s">
        <v>316</v>
      </c>
      <c r="X887" s="14" t="s">
        <v>74</v>
      </c>
      <c r="Y887" s="18"/>
      <c r="Z887" s="19">
        <v>40000</v>
      </c>
      <c r="AA887" s="14"/>
      <c r="AB887" s="14"/>
      <c r="AC887" s="14"/>
      <c r="AD887" s="14">
        <v>1</v>
      </c>
      <c r="AE887" s="20"/>
      <c r="AF887" s="20"/>
      <c r="AG887" s="20"/>
      <c r="AH887" s="20"/>
      <c r="AI887" s="20"/>
      <c r="AJ887" s="20"/>
      <c r="AK887" s="20"/>
      <c r="AL887" s="20"/>
      <c r="AM887" s="19">
        <f t="shared" si="442"/>
        <v>40000</v>
      </c>
      <c r="AN887" s="26" t="s">
        <v>437</v>
      </c>
      <c r="AO887" s="50">
        <f t="shared" si="443"/>
        <v>0</v>
      </c>
      <c r="AP887" s="50">
        <f t="shared" si="444"/>
        <v>0</v>
      </c>
      <c r="AQ887" s="50">
        <f t="shared" si="445"/>
        <v>0</v>
      </c>
      <c r="AR887" s="50">
        <f t="shared" si="446"/>
        <v>40000</v>
      </c>
      <c r="AS887" s="50">
        <f t="shared" si="447"/>
        <v>0</v>
      </c>
      <c r="AT887" s="50">
        <f t="shared" si="448"/>
        <v>0</v>
      </c>
      <c r="AU887" s="50">
        <f t="shared" si="449"/>
        <v>0</v>
      </c>
      <c r="AV887" s="50">
        <f t="shared" si="450"/>
        <v>0</v>
      </c>
      <c r="AW887" s="50">
        <f t="shared" si="451"/>
        <v>0</v>
      </c>
      <c r="AX887" s="50">
        <f t="shared" si="452"/>
        <v>0</v>
      </c>
      <c r="AY887" s="50">
        <f t="shared" si="453"/>
        <v>0</v>
      </c>
      <c r="AZ887" s="50">
        <f t="shared" si="454"/>
        <v>0</v>
      </c>
      <c r="BA887" s="50">
        <f t="shared" si="439"/>
        <v>40000</v>
      </c>
      <c r="BB887" s="50">
        <f t="shared" si="440"/>
        <v>0</v>
      </c>
    </row>
    <row r="888" spans="2:54" x14ac:dyDescent="0.25">
      <c r="B888" s="14">
        <v>2026</v>
      </c>
      <c r="C888" s="14">
        <v>479</v>
      </c>
      <c r="D888" s="15"/>
      <c r="F888" s="15" t="s">
        <v>58</v>
      </c>
      <c r="G888" s="14" t="e">
        <f>+VLOOKUP(M888,#REF!,5,FALSE)</f>
        <v>#REF!</v>
      </c>
      <c r="H888" s="14" t="e">
        <f>+VLOOKUP(M888,#REF!,7,FALSE)</f>
        <v>#REF!</v>
      </c>
      <c r="M888" s="15" t="str">
        <f t="shared" si="438"/>
        <v>2026EG 2026GIEEGESTIÓN DE EVENTOS CON MEDIOS DE COMUNICACIÓN</v>
      </c>
      <c r="N888" s="15" t="s">
        <v>307</v>
      </c>
      <c r="Q888" s="16" t="s">
        <v>9</v>
      </c>
      <c r="R888" s="16" t="s">
        <v>60</v>
      </c>
      <c r="T888" s="14" t="str">
        <f t="shared" si="441"/>
        <v>2.3</v>
      </c>
      <c r="U888" s="17" t="s">
        <v>67</v>
      </c>
      <c r="V888" s="15" t="s">
        <v>317</v>
      </c>
      <c r="X888" s="14" t="s">
        <v>74</v>
      </c>
      <c r="Y888" s="18"/>
      <c r="Z888" s="19">
        <v>10000</v>
      </c>
      <c r="AA888" s="14"/>
      <c r="AB888" s="14"/>
      <c r="AC888" s="14"/>
      <c r="AD888" s="14">
        <v>1</v>
      </c>
      <c r="AE888" s="20"/>
      <c r="AF888" s="20"/>
      <c r="AG888" s="20"/>
      <c r="AH888" s="20"/>
      <c r="AI888" s="20"/>
      <c r="AJ888" s="20"/>
      <c r="AK888" s="20"/>
      <c r="AL888" s="20"/>
      <c r="AM888" s="19">
        <f t="shared" si="442"/>
        <v>10000</v>
      </c>
      <c r="AN888" s="26" t="s">
        <v>437</v>
      </c>
      <c r="AO888" s="50">
        <f t="shared" si="443"/>
        <v>0</v>
      </c>
      <c r="AP888" s="50">
        <f t="shared" si="444"/>
        <v>0</v>
      </c>
      <c r="AQ888" s="50">
        <f t="shared" si="445"/>
        <v>0</v>
      </c>
      <c r="AR888" s="50">
        <f t="shared" si="446"/>
        <v>10000</v>
      </c>
      <c r="AS888" s="50">
        <f t="shared" si="447"/>
        <v>0</v>
      </c>
      <c r="AT888" s="50">
        <f t="shared" si="448"/>
        <v>0</v>
      </c>
      <c r="AU888" s="50">
        <f t="shared" si="449"/>
        <v>0</v>
      </c>
      <c r="AV888" s="50">
        <f t="shared" si="450"/>
        <v>0</v>
      </c>
      <c r="AW888" s="50">
        <f t="shared" si="451"/>
        <v>0</v>
      </c>
      <c r="AX888" s="50">
        <f t="shared" si="452"/>
        <v>0</v>
      </c>
      <c r="AY888" s="50">
        <f t="shared" si="453"/>
        <v>0</v>
      </c>
      <c r="AZ888" s="50">
        <f t="shared" si="454"/>
        <v>0</v>
      </c>
      <c r="BA888" s="50">
        <f t="shared" si="439"/>
        <v>10000</v>
      </c>
      <c r="BB888" s="50">
        <f t="shared" si="440"/>
        <v>0</v>
      </c>
    </row>
    <row r="889" spans="2:54" x14ac:dyDescent="0.25">
      <c r="B889" s="14">
        <v>2026</v>
      </c>
      <c r="C889" s="14">
        <v>479</v>
      </c>
      <c r="D889" s="15"/>
      <c r="F889" s="15" t="s">
        <v>58</v>
      </c>
      <c r="G889" s="14" t="e">
        <f>+VLOOKUP(M889,#REF!,5,FALSE)</f>
        <v>#REF!</v>
      </c>
      <c r="H889" s="14" t="e">
        <f>+VLOOKUP(M889,#REF!,7,FALSE)</f>
        <v>#REF!</v>
      </c>
      <c r="M889" s="15" t="str">
        <f t="shared" si="438"/>
        <v>2026EG 2026GIEEGESTIÓN DE EVENTOS CON MEDIOS DE COMUNICACIÓN</v>
      </c>
      <c r="N889" s="15" t="s">
        <v>307</v>
      </c>
      <c r="Q889" s="16" t="s">
        <v>9</v>
      </c>
      <c r="R889" s="16" t="s">
        <v>60</v>
      </c>
      <c r="T889" s="14" t="str">
        <f t="shared" si="441"/>
        <v>2.3</v>
      </c>
      <c r="U889" s="17" t="s">
        <v>185</v>
      </c>
      <c r="V889" s="15" t="s">
        <v>318</v>
      </c>
      <c r="X889" s="14" t="s">
        <v>74</v>
      </c>
      <c r="Y889" s="18"/>
      <c r="Z889" s="19">
        <v>42000</v>
      </c>
      <c r="AA889" s="14"/>
      <c r="AB889" s="14"/>
      <c r="AC889" s="14"/>
      <c r="AD889" s="14">
        <v>1</v>
      </c>
      <c r="AE889" s="20"/>
      <c r="AF889" s="20"/>
      <c r="AG889" s="20"/>
      <c r="AH889" s="20"/>
      <c r="AI889" s="20"/>
      <c r="AJ889" s="20"/>
      <c r="AK889" s="20"/>
      <c r="AL889" s="20"/>
      <c r="AM889" s="19">
        <f t="shared" si="442"/>
        <v>42000</v>
      </c>
      <c r="AN889" s="26" t="s">
        <v>437</v>
      </c>
      <c r="AO889" s="50">
        <f t="shared" si="443"/>
        <v>0</v>
      </c>
      <c r="AP889" s="50">
        <f t="shared" si="444"/>
        <v>0</v>
      </c>
      <c r="AQ889" s="50">
        <f t="shared" si="445"/>
        <v>0</v>
      </c>
      <c r="AR889" s="50">
        <f t="shared" si="446"/>
        <v>42000</v>
      </c>
      <c r="AS889" s="50">
        <f t="shared" si="447"/>
        <v>0</v>
      </c>
      <c r="AT889" s="50">
        <f t="shared" si="448"/>
        <v>0</v>
      </c>
      <c r="AU889" s="50">
        <f t="shared" si="449"/>
        <v>0</v>
      </c>
      <c r="AV889" s="50">
        <f t="shared" si="450"/>
        <v>0</v>
      </c>
      <c r="AW889" s="50">
        <f t="shared" si="451"/>
        <v>0</v>
      </c>
      <c r="AX889" s="50">
        <f t="shared" si="452"/>
        <v>0</v>
      </c>
      <c r="AY889" s="50">
        <f t="shared" si="453"/>
        <v>0</v>
      </c>
      <c r="AZ889" s="50">
        <f t="shared" si="454"/>
        <v>0</v>
      </c>
      <c r="BA889" s="50">
        <f t="shared" si="439"/>
        <v>42000</v>
      </c>
      <c r="BB889" s="50">
        <f t="shared" si="440"/>
        <v>0</v>
      </c>
    </row>
    <row r="890" spans="2:54" x14ac:dyDescent="0.25">
      <c r="B890" s="14">
        <v>2026</v>
      </c>
      <c r="C890" s="14">
        <v>479</v>
      </c>
      <c r="D890" s="15"/>
      <c r="F890" s="15" t="s">
        <v>58</v>
      </c>
      <c r="G890" s="14" t="e">
        <f>+VLOOKUP(M890,#REF!,5,FALSE)</f>
        <v>#REF!</v>
      </c>
      <c r="H890" s="14" t="e">
        <f>+VLOOKUP(M890,#REF!,7,FALSE)</f>
        <v>#REF!</v>
      </c>
      <c r="M890" s="15" t="str">
        <f t="shared" si="438"/>
        <v>2026EG 2026GIEEGESTIÓN DE ACTIVIDADES Y PRODUCTOS DE COMUNICACIÓN EN MEDIOS TRADICIONALES Y PLATAFORMAS DIGITALES</v>
      </c>
      <c r="N890" s="15" t="s">
        <v>271</v>
      </c>
      <c r="Q890" s="16" t="s">
        <v>9</v>
      </c>
      <c r="R890" s="16" t="s">
        <v>60</v>
      </c>
      <c r="T890" s="14" t="str">
        <f t="shared" si="441"/>
        <v>2.3</v>
      </c>
      <c r="U890" s="17" t="s">
        <v>185</v>
      </c>
      <c r="V890" s="15" t="s">
        <v>319</v>
      </c>
      <c r="X890" s="14" t="s">
        <v>74</v>
      </c>
      <c r="Y890" s="18"/>
      <c r="Z890" s="19">
        <v>42000</v>
      </c>
      <c r="AA890" s="14">
        <v>1</v>
      </c>
      <c r="AB890" s="14"/>
      <c r="AC890" s="14"/>
      <c r="AD890" s="14"/>
      <c r="AE890" s="20"/>
      <c r="AF890" s="20"/>
      <c r="AG890" s="20"/>
      <c r="AH890" s="20"/>
      <c r="AI890" s="20"/>
      <c r="AJ890" s="20"/>
      <c r="AK890" s="20"/>
      <c r="AL890" s="20"/>
      <c r="AM890" s="19">
        <f t="shared" si="442"/>
        <v>42000</v>
      </c>
      <c r="AN890" s="26" t="s">
        <v>437</v>
      </c>
      <c r="AO890" s="50">
        <f t="shared" si="443"/>
        <v>42000</v>
      </c>
      <c r="AP890" s="50">
        <f t="shared" si="444"/>
        <v>0</v>
      </c>
      <c r="AQ890" s="50">
        <f t="shared" si="445"/>
        <v>0</v>
      </c>
      <c r="AR890" s="50">
        <f t="shared" si="446"/>
        <v>0</v>
      </c>
      <c r="AS890" s="50">
        <f t="shared" si="447"/>
        <v>0</v>
      </c>
      <c r="AT890" s="50">
        <f t="shared" si="448"/>
        <v>0</v>
      </c>
      <c r="AU890" s="50">
        <f t="shared" si="449"/>
        <v>0</v>
      </c>
      <c r="AV890" s="50">
        <f t="shared" si="450"/>
        <v>0</v>
      </c>
      <c r="AW890" s="50">
        <f t="shared" si="451"/>
        <v>0</v>
      </c>
      <c r="AX890" s="50">
        <f t="shared" si="452"/>
        <v>0</v>
      </c>
      <c r="AY890" s="50">
        <f t="shared" si="453"/>
        <v>0</v>
      </c>
      <c r="AZ890" s="50">
        <f t="shared" si="454"/>
        <v>0</v>
      </c>
      <c r="BA890" s="50">
        <f t="shared" si="439"/>
        <v>42000</v>
      </c>
      <c r="BB890" s="50">
        <f t="shared" si="440"/>
        <v>0</v>
      </c>
    </row>
    <row r="891" spans="2:54" x14ac:dyDescent="0.25">
      <c r="B891" s="14">
        <v>2026</v>
      </c>
      <c r="C891" s="14">
        <v>479</v>
      </c>
      <c r="D891" s="15"/>
      <c r="F891" s="15" t="s">
        <v>58</v>
      </c>
      <c r="G891" s="14" t="e">
        <f>+VLOOKUP(M891,#REF!,5,FALSE)</f>
        <v>#REF!</v>
      </c>
      <c r="H891" s="14" t="e">
        <f>+VLOOKUP(M891,#REF!,7,FALSE)</f>
        <v>#REF!</v>
      </c>
      <c r="M891" s="15" t="str">
        <f t="shared" si="438"/>
        <v>2026EG 2026GIEEGESTIÓN DE ACTIVIDADES Y PRODUCTOS DE COMUNICACIÓN EN MEDIOS TRADICIONALES Y PLATAFORMAS DIGITALES</v>
      </c>
      <c r="N891" s="15" t="s">
        <v>271</v>
      </c>
      <c r="Q891" s="16" t="s">
        <v>9</v>
      </c>
      <c r="R891" s="16" t="s">
        <v>60</v>
      </c>
      <c r="T891" s="14" t="str">
        <f t="shared" si="441"/>
        <v>2.3</v>
      </c>
      <c r="U891" s="17" t="s">
        <v>185</v>
      </c>
      <c r="V891" s="15" t="s">
        <v>320</v>
      </c>
      <c r="X891" s="14" t="s">
        <v>74</v>
      </c>
      <c r="Y891" s="18"/>
      <c r="Z891" s="19">
        <v>500000</v>
      </c>
      <c r="AA891" s="14">
        <v>1</v>
      </c>
      <c r="AB891" s="14"/>
      <c r="AC891" s="14"/>
      <c r="AD891" s="14">
        <v>0</v>
      </c>
      <c r="AE891" s="20"/>
      <c r="AF891" s="20"/>
      <c r="AG891" s="20"/>
      <c r="AH891" s="20"/>
      <c r="AI891" s="20"/>
      <c r="AJ891" s="20"/>
      <c r="AK891" s="20"/>
      <c r="AL891" s="20"/>
      <c r="AM891" s="19">
        <f t="shared" si="442"/>
        <v>500000</v>
      </c>
      <c r="AN891" s="26" t="s">
        <v>437</v>
      </c>
      <c r="AO891" s="50">
        <f t="shared" si="443"/>
        <v>500000</v>
      </c>
      <c r="AP891" s="50">
        <f t="shared" si="444"/>
        <v>0</v>
      </c>
      <c r="AQ891" s="50">
        <f t="shared" si="445"/>
        <v>0</v>
      </c>
      <c r="AR891" s="50">
        <f t="shared" si="446"/>
        <v>0</v>
      </c>
      <c r="AS891" s="50">
        <f t="shared" si="447"/>
        <v>0</v>
      </c>
      <c r="AT891" s="50">
        <f t="shared" si="448"/>
        <v>0</v>
      </c>
      <c r="AU891" s="50">
        <f t="shared" si="449"/>
        <v>0</v>
      </c>
      <c r="AV891" s="50">
        <f t="shared" si="450"/>
        <v>0</v>
      </c>
      <c r="AW891" s="50">
        <f t="shared" si="451"/>
        <v>0</v>
      </c>
      <c r="AX891" s="50">
        <f t="shared" si="452"/>
        <v>0</v>
      </c>
      <c r="AY891" s="50">
        <f t="shared" si="453"/>
        <v>0</v>
      </c>
      <c r="AZ891" s="50">
        <f t="shared" si="454"/>
        <v>0</v>
      </c>
      <c r="BA891" s="50">
        <f t="shared" si="439"/>
        <v>500000</v>
      </c>
      <c r="BB891" s="50">
        <f t="shared" si="440"/>
        <v>0</v>
      </c>
    </row>
    <row r="892" spans="2:54" x14ac:dyDescent="0.25">
      <c r="B892" s="14">
        <v>2026</v>
      </c>
      <c r="C892" s="14">
        <v>479</v>
      </c>
      <c r="D892" s="15"/>
      <c r="F892" s="15" t="s">
        <v>58</v>
      </c>
      <c r="G892" s="14" t="e">
        <f>+VLOOKUP(M892,#REF!,5,FALSE)</f>
        <v>#REF!</v>
      </c>
      <c r="H892" s="14" t="e">
        <f>+VLOOKUP(M892,#REF!,7,FALSE)</f>
        <v>#REF!</v>
      </c>
      <c r="M892" s="15" t="str">
        <f t="shared" si="438"/>
        <v>2026EG 2026GIEEGESTIÓN DE ACTIVIDADES Y PRODUCTOS DE COMUNICACIÓN EN MEDIOS TRADICIONALES Y PLATAFORMAS DIGITALES</v>
      </c>
      <c r="N892" s="15" t="s">
        <v>271</v>
      </c>
      <c r="Q892" s="16" t="s">
        <v>9</v>
      </c>
      <c r="R892" s="16" t="s">
        <v>60</v>
      </c>
      <c r="T892" s="14" t="str">
        <f t="shared" si="441"/>
        <v>2.3</v>
      </c>
      <c r="U892" s="17" t="s">
        <v>188</v>
      </c>
      <c r="V892" s="15" t="s">
        <v>189</v>
      </c>
      <c r="X892" s="14" t="s">
        <v>74</v>
      </c>
      <c r="Y892" s="18"/>
      <c r="Z892" s="19">
        <v>12000000</v>
      </c>
      <c r="AA892" s="14">
        <v>0</v>
      </c>
      <c r="AB892" s="14">
        <v>1</v>
      </c>
      <c r="AC892" s="14"/>
      <c r="AD892" s="14">
        <v>0</v>
      </c>
      <c r="AE892" s="20"/>
      <c r="AF892" s="20"/>
      <c r="AG892" s="20"/>
      <c r="AH892" s="20"/>
      <c r="AI892" s="20"/>
      <c r="AJ892" s="20"/>
      <c r="AK892" s="20"/>
      <c r="AL892" s="20"/>
      <c r="AM892" s="19">
        <f t="shared" si="442"/>
        <v>12000000</v>
      </c>
      <c r="AN892" s="26" t="s">
        <v>437</v>
      </c>
      <c r="AO892" s="50">
        <f t="shared" si="443"/>
        <v>0</v>
      </c>
      <c r="AP892" s="50">
        <f t="shared" si="444"/>
        <v>12000000</v>
      </c>
      <c r="AQ892" s="50">
        <f t="shared" si="445"/>
        <v>0</v>
      </c>
      <c r="AR892" s="50">
        <f t="shared" si="446"/>
        <v>0</v>
      </c>
      <c r="AS892" s="50">
        <f t="shared" si="447"/>
        <v>0</v>
      </c>
      <c r="AT892" s="50">
        <f t="shared" si="448"/>
        <v>0</v>
      </c>
      <c r="AU892" s="50">
        <f t="shared" si="449"/>
        <v>0</v>
      </c>
      <c r="AV892" s="50">
        <f t="shared" si="450"/>
        <v>0</v>
      </c>
      <c r="AW892" s="50">
        <f t="shared" si="451"/>
        <v>0</v>
      </c>
      <c r="AX892" s="50">
        <f t="shared" si="452"/>
        <v>0</v>
      </c>
      <c r="AY892" s="50">
        <f t="shared" si="453"/>
        <v>0</v>
      </c>
      <c r="AZ892" s="50">
        <f t="shared" si="454"/>
        <v>0</v>
      </c>
      <c r="BA892" s="50">
        <f t="shared" si="439"/>
        <v>12000000</v>
      </c>
      <c r="BB892" s="50">
        <f t="shared" si="440"/>
        <v>0</v>
      </c>
    </row>
    <row r="893" spans="2:54" x14ac:dyDescent="0.25">
      <c r="B893" s="14">
        <v>2026</v>
      </c>
      <c r="C893" s="14">
        <v>479</v>
      </c>
      <c r="D893" s="15"/>
      <c r="F893" s="15" t="s">
        <v>58</v>
      </c>
      <c r="G893" s="14" t="e">
        <f>+VLOOKUP(M893,#REF!,5,FALSE)</f>
        <v>#REF!</v>
      </c>
      <c r="H893" s="14" t="e">
        <f>+VLOOKUP(M893,#REF!,7,FALSE)</f>
        <v>#REF!</v>
      </c>
      <c r="M893" s="15" t="str">
        <f t="shared" si="438"/>
        <v>2026EG 2026GIEEGESTIÓN DE ACTIVIDADES Y PRODUCTOS DE COMUNICACIÓN EN MEDIOS TRADICIONALES Y PLATAFORMAS DIGITALES</v>
      </c>
      <c r="N893" s="15" t="s">
        <v>271</v>
      </c>
      <c r="Q893" s="16" t="s">
        <v>9</v>
      </c>
      <c r="R893" s="16" t="s">
        <v>60</v>
      </c>
      <c r="T893" s="14" t="str">
        <f t="shared" si="441"/>
        <v>2.3</v>
      </c>
      <c r="U893" s="17" t="s">
        <v>185</v>
      </c>
      <c r="V893" s="15" t="s">
        <v>321</v>
      </c>
      <c r="X893" s="14" t="s">
        <v>74</v>
      </c>
      <c r="Y893" s="18"/>
      <c r="Z893" s="19">
        <v>42000</v>
      </c>
      <c r="AA893" s="14">
        <v>1</v>
      </c>
      <c r="AB893" s="14">
        <v>0</v>
      </c>
      <c r="AC893" s="14"/>
      <c r="AD893" s="14">
        <v>0</v>
      </c>
      <c r="AE893" s="20"/>
      <c r="AF893" s="20"/>
      <c r="AG893" s="20"/>
      <c r="AH893" s="20"/>
      <c r="AI893" s="20"/>
      <c r="AJ893" s="20"/>
      <c r="AK893" s="20"/>
      <c r="AL893" s="20"/>
      <c r="AM893" s="19">
        <f t="shared" si="442"/>
        <v>42000</v>
      </c>
      <c r="AN893" s="26" t="s">
        <v>437</v>
      </c>
      <c r="AO893" s="50">
        <f t="shared" si="443"/>
        <v>42000</v>
      </c>
      <c r="AP893" s="50">
        <f t="shared" si="444"/>
        <v>0</v>
      </c>
      <c r="AQ893" s="50">
        <f t="shared" si="445"/>
        <v>0</v>
      </c>
      <c r="AR893" s="50">
        <f t="shared" si="446"/>
        <v>0</v>
      </c>
      <c r="AS893" s="50">
        <f t="shared" si="447"/>
        <v>0</v>
      </c>
      <c r="AT893" s="50">
        <f t="shared" si="448"/>
        <v>0</v>
      </c>
      <c r="AU893" s="50">
        <f t="shared" si="449"/>
        <v>0</v>
      </c>
      <c r="AV893" s="50">
        <f t="shared" si="450"/>
        <v>0</v>
      </c>
      <c r="AW893" s="50">
        <f t="shared" si="451"/>
        <v>0</v>
      </c>
      <c r="AX893" s="50">
        <f t="shared" si="452"/>
        <v>0</v>
      </c>
      <c r="AY893" s="50">
        <f t="shared" si="453"/>
        <v>0</v>
      </c>
      <c r="AZ893" s="50">
        <f t="shared" si="454"/>
        <v>0</v>
      </c>
      <c r="BA893" s="50">
        <f t="shared" si="439"/>
        <v>42000</v>
      </c>
      <c r="BB893" s="50">
        <f t="shared" si="440"/>
        <v>0</v>
      </c>
    </row>
    <row r="894" spans="2:54" x14ac:dyDescent="0.25">
      <c r="B894" s="14">
        <v>2026</v>
      </c>
      <c r="C894" s="14">
        <v>479</v>
      </c>
      <c r="D894" s="15"/>
      <c r="F894" s="15" t="s">
        <v>58</v>
      </c>
      <c r="G894" s="14" t="e">
        <f>+VLOOKUP(M894,#REF!,5,FALSE)</f>
        <v>#REF!</v>
      </c>
      <c r="H894" s="14" t="e">
        <f>+VLOOKUP(M894,#REF!,7,FALSE)</f>
        <v>#REF!</v>
      </c>
      <c r="M894" s="15" t="str">
        <f t="shared" si="438"/>
        <v>2026EG 2026GIEEGESTIÓN DE ACTIVIDADES Y PRODUCTOS DE COMUNICACIÓN EN MEDIOS TRADICIONALES Y PLATAFORMAS DIGITALES</v>
      </c>
      <c r="N894" s="15" t="s">
        <v>271</v>
      </c>
      <c r="Q894" s="16" t="s">
        <v>9</v>
      </c>
      <c r="R894" s="16" t="s">
        <v>60</v>
      </c>
      <c r="T894" s="14" t="str">
        <f t="shared" si="441"/>
        <v>2.3</v>
      </c>
      <c r="U894" s="17" t="s">
        <v>185</v>
      </c>
      <c r="V894" s="15" t="s">
        <v>322</v>
      </c>
      <c r="X894" s="14" t="s">
        <v>74</v>
      </c>
      <c r="Y894" s="18"/>
      <c r="Z894" s="19">
        <v>42000</v>
      </c>
      <c r="AA894" s="14"/>
      <c r="AB894" s="14">
        <v>1</v>
      </c>
      <c r="AC894" s="14"/>
      <c r="AD894" s="14"/>
      <c r="AE894" s="20"/>
      <c r="AF894" s="20"/>
      <c r="AG894" s="20"/>
      <c r="AH894" s="20"/>
      <c r="AI894" s="20"/>
      <c r="AJ894" s="20"/>
      <c r="AK894" s="20"/>
      <c r="AL894" s="20"/>
      <c r="AM894" s="19">
        <f t="shared" si="442"/>
        <v>42000</v>
      </c>
      <c r="AN894" s="26" t="s">
        <v>437</v>
      </c>
      <c r="AO894" s="50">
        <f t="shared" si="443"/>
        <v>0</v>
      </c>
      <c r="AP894" s="50">
        <f t="shared" si="444"/>
        <v>42000</v>
      </c>
      <c r="AQ894" s="50">
        <f t="shared" si="445"/>
        <v>0</v>
      </c>
      <c r="AR894" s="50">
        <f t="shared" si="446"/>
        <v>0</v>
      </c>
      <c r="AS894" s="50">
        <f t="shared" si="447"/>
        <v>0</v>
      </c>
      <c r="AT894" s="50">
        <f t="shared" si="448"/>
        <v>0</v>
      </c>
      <c r="AU894" s="50">
        <f t="shared" si="449"/>
        <v>0</v>
      </c>
      <c r="AV894" s="50">
        <f t="shared" si="450"/>
        <v>0</v>
      </c>
      <c r="AW894" s="50">
        <f t="shared" si="451"/>
        <v>0</v>
      </c>
      <c r="AX894" s="50">
        <f t="shared" si="452"/>
        <v>0</v>
      </c>
      <c r="AY894" s="50">
        <f t="shared" si="453"/>
        <v>0</v>
      </c>
      <c r="AZ894" s="50">
        <f t="shared" si="454"/>
        <v>0</v>
      </c>
      <c r="BA894" s="50">
        <f t="shared" si="439"/>
        <v>42000</v>
      </c>
      <c r="BB894" s="50">
        <f t="shared" si="440"/>
        <v>0</v>
      </c>
    </row>
    <row r="895" spans="2:54" x14ac:dyDescent="0.25">
      <c r="B895" s="14">
        <v>2026</v>
      </c>
      <c r="C895" s="14">
        <v>479</v>
      </c>
      <c r="D895" s="15"/>
      <c r="F895" s="15" t="s">
        <v>58</v>
      </c>
      <c r="G895" s="14" t="e">
        <f>+VLOOKUP(M895,#REF!,5,FALSE)</f>
        <v>#REF!</v>
      </c>
      <c r="H895" s="14" t="e">
        <f>+VLOOKUP(M895,#REF!,7,FALSE)</f>
        <v>#REF!</v>
      </c>
      <c r="M895" s="15" t="str">
        <f t="shared" si="438"/>
        <v>2026EG 2026GIEEGESTIÓN DE ACTIVIDADES Y PRODUCTOS DE COMUNICACIÓN EN MEDIOS TRADICIONALES Y PLATAFORMAS DIGITALES</v>
      </c>
      <c r="N895" s="15" t="s">
        <v>271</v>
      </c>
      <c r="Q895" s="16" t="s">
        <v>9</v>
      </c>
      <c r="R895" s="16" t="s">
        <v>60</v>
      </c>
      <c r="T895" s="14" t="str">
        <f t="shared" si="441"/>
        <v>2.3</v>
      </c>
      <c r="U895" s="17" t="s">
        <v>185</v>
      </c>
      <c r="V895" s="15" t="s">
        <v>323</v>
      </c>
      <c r="X895" s="14" t="s">
        <v>74</v>
      </c>
      <c r="Y895" s="18"/>
      <c r="Z895" s="19">
        <v>42000</v>
      </c>
      <c r="AA895" s="14"/>
      <c r="AB895" s="14"/>
      <c r="AC895" s="14"/>
      <c r="AD895" s="14">
        <v>1</v>
      </c>
      <c r="AE895" s="20"/>
      <c r="AF895" s="20"/>
      <c r="AG895" s="20"/>
      <c r="AH895" s="20"/>
      <c r="AI895" s="20"/>
      <c r="AJ895" s="20"/>
      <c r="AK895" s="20"/>
      <c r="AL895" s="20"/>
      <c r="AM895" s="19">
        <f t="shared" si="442"/>
        <v>42000</v>
      </c>
      <c r="AN895" s="26" t="s">
        <v>437</v>
      </c>
      <c r="AO895" s="50">
        <f t="shared" si="443"/>
        <v>0</v>
      </c>
      <c r="AP895" s="50">
        <f t="shared" si="444"/>
        <v>0</v>
      </c>
      <c r="AQ895" s="50">
        <f t="shared" si="445"/>
        <v>0</v>
      </c>
      <c r="AR895" s="50">
        <f t="shared" si="446"/>
        <v>42000</v>
      </c>
      <c r="AS895" s="50">
        <f t="shared" si="447"/>
        <v>0</v>
      </c>
      <c r="AT895" s="50">
        <f t="shared" si="448"/>
        <v>0</v>
      </c>
      <c r="AU895" s="50">
        <f t="shared" si="449"/>
        <v>0</v>
      </c>
      <c r="AV895" s="50">
        <f t="shared" si="450"/>
        <v>0</v>
      </c>
      <c r="AW895" s="50">
        <f t="shared" si="451"/>
        <v>0</v>
      </c>
      <c r="AX895" s="50">
        <f t="shared" si="452"/>
        <v>0</v>
      </c>
      <c r="AY895" s="50">
        <f t="shared" si="453"/>
        <v>0</v>
      </c>
      <c r="AZ895" s="50">
        <f t="shared" si="454"/>
        <v>0</v>
      </c>
      <c r="BA895" s="50">
        <f t="shared" si="439"/>
        <v>42000</v>
      </c>
      <c r="BB895" s="50">
        <f t="shared" si="440"/>
        <v>0</v>
      </c>
    </row>
    <row r="896" spans="2:54" x14ac:dyDescent="0.25">
      <c r="B896" s="14">
        <v>2026</v>
      </c>
      <c r="C896" s="14">
        <v>479</v>
      </c>
      <c r="D896" s="15"/>
      <c r="F896" s="15" t="s">
        <v>58</v>
      </c>
      <c r="G896" s="14" t="e">
        <f>+VLOOKUP(M896,#REF!,5,FALSE)</f>
        <v>#REF!</v>
      </c>
      <c r="H896" s="14" t="e">
        <f>+VLOOKUP(M896,#REF!,7,FALSE)</f>
        <v>#REF!</v>
      </c>
      <c r="M896" s="15" t="str">
        <f t="shared" si="438"/>
        <v>2026EG 2026GIEEGESTIÓN DE ACTIVIDADES Y PRODUCTOS DE COMUNICACIÓN EN MEDIOS TRADICIONALES Y PLATAFORMAS DIGITALES</v>
      </c>
      <c r="N896" s="15" t="s">
        <v>271</v>
      </c>
      <c r="Q896" s="16" t="s">
        <v>9</v>
      </c>
      <c r="R896" s="16" t="s">
        <v>60</v>
      </c>
      <c r="T896" s="14" t="str">
        <f t="shared" si="441"/>
        <v>2.3</v>
      </c>
      <c r="U896" s="17" t="s">
        <v>185</v>
      </c>
      <c r="V896" s="15" t="s">
        <v>324</v>
      </c>
      <c r="X896" s="14" t="s">
        <v>74</v>
      </c>
      <c r="Y896" s="18"/>
      <c r="Z896" s="19">
        <v>120000</v>
      </c>
      <c r="AA896" s="14">
        <v>1</v>
      </c>
      <c r="AB896" s="14"/>
      <c r="AC896" s="14"/>
      <c r="AD896" s="14"/>
      <c r="AE896" s="20"/>
      <c r="AF896" s="20"/>
      <c r="AG896" s="20"/>
      <c r="AH896" s="20"/>
      <c r="AI896" s="20"/>
      <c r="AJ896" s="20"/>
      <c r="AK896" s="20"/>
      <c r="AL896" s="20"/>
      <c r="AM896" s="19">
        <f t="shared" si="442"/>
        <v>120000</v>
      </c>
      <c r="AN896" s="26" t="s">
        <v>437</v>
      </c>
      <c r="AO896" s="50">
        <f t="shared" si="443"/>
        <v>120000</v>
      </c>
      <c r="AP896" s="50">
        <f t="shared" si="444"/>
        <v>0</v>
      </c>
      <c r="AQ896" s="50">
        <f t="shared" si="445"/>
        <v>0</v>
      </c>
      <c r="AR896" s="50">
        <f t="shared" si="446"/>
        <v>0</v>
      </c>
      <c r="AS896" s="50">
        <f t="shared" si="447"/>
        <v>0</v>
      </c>
      <c r="AT896" s="50">
        <f t="shared" si="448"/>
        <v>0</v>
      </c>
      <c r="AU896" s="50">
        <f t="shared" si="449"/>
        <v>0</v>
      </c>
      <c r="AV896" s="50">
        <f t="shared" si="450"/>
        <v>0</v>
      </c>
      <c r="AW896" s="50">
        <f t="shared" si="451"/>
        <v>0</v>
      </c>
      <c r="AX896" s="50">
        <f t="shared" si="452"/>
        <v>0</v>
      </c>
      <c r="AY896" s="50">
        <f t="shared" si="453"/>
        <v>0</v>
      </c>
      <c r="AZ896" s="50">
        <f t="shared" si="454"/>
        <v>0</v>
      </c>
      <c r="BA896" s="50">
        <f t="shared" si="439"/>
        <v>120000</v>
      </c>
      <c r="BB896" s="50">
        <f t="shared" si="440"/>
        <v>0</v>
      </c>
    </row>
    <row r="897" spans="2:54" x14ac:dyDescent="0.25">
      <c r="B897" s="14">
        <v>2026</v>
      </c>
      <c r="C897" s="14">
        <v>479</v>
      </c>
      <c r="D897" s="15"/>
      <c r="F897" s="15" t="s">
        <v>58</v>
      </c>
      <c r="G897" s="14" t="e">
        <f>+VLOOKUP(M897,#REF!,5,FALSE)</f>
        <v>#REF!</v>
      </c>
      <c r="H897" s="14" t="e">
        <f>+VLOOKUP(M897,#REF!,7,FALSE)</f>
        <v>#REF!</v>
      </c>
      <c r="M897" s="15" t="str">
        <f t="shared" si="438"/>
        <v>2026EG 2026GIEEGESTIÓN DE ACTIVIDADES Y PRODUCTOS DE COMUNICACIÓN EN MEDIOS TRADICIONALES Y PLATAFORMAS DIGITALES</v>
      </c>
      <c r="N897" s="15" t="s">
        <v>271</v>
      </c>
      <c r="Q897" s="16" t="s">
        <v>9</v>
      </c>
      <c r="R897" s="16" t="s">
        <v>60</v>
      </c>
      <c r="T897" s="14" t="str">
        <f t="shared" si="441"/>
        <v>2.3</v>
      </c>
      <c r="U897" s="17" t="s">
        <v>325</v>
      </c>
      <c r="V897" s="15" t="s">
        <v>326</v>
      </c>
      <c r="X897" s="14" t="s">
        <v>74</v>
      </c>
      <c r="Y897" s="18"/>
      <c r="Z897" s="19">
        <v>320000</v>
      </c>
      <c r="AA897" s="14">
        <v>1</v>
      </c>
      <c r="AB897" s="14"/>
      <c r="AC897" s="14"/>
      <c r="AD897" s="14"/>
      <c r="AE897" s="20"/>
      <c r="AF897" s="20"/>
      <c r="AG897" s="20"/>
      <c r="AH897" s="20"/>
      <c r="AI897" s="20"/>
      <c r="AJ897" s="20"/>
      <c r="AK897" s="20"/>
      <c r="AL897" s="20"/>
      <c r="AM897" s="19">
        <f t="shared" si="442"/>
        <v>320000</v>
      </c>
      <c r="AN897" s="26" t="s">
        <v>437</v>
      </c>
      <c r="AO897" s="50">
        <f t="shared" si="443"/>
        <v>320000</v>
      </c>
      <c r="AP897" s="50">
        <f t="shared" si="444"/>
        <v>0</v>
      </c>
      <c r="AQ897" s="50">
        <f t="shared" si="445"/>
        <v>0</v>
      </c>
      <c r="AR897" s="50">
        <f t="shared" si="446"/>
        <v>0</v>
      </c>
      <c r="AS897" s="50">
        <f t="shared" si="447"/>
        <v>0</v>
      </c>
      <c r="AT897" s="50">
        <f t="shared" si="448"/>
        <v>0</v>
      </c>
      <c r="AU897" s="50">
        <f t="shared" si="449"/>
        <v>0</v>
      </c>
      <c r="AV897" s="50">
        <f t="shared" si="450"/>
        <v>0</v>
      </c>
      <c r="AW897" s="50">
        <f t="shared" si="451"/>
        <v>0</v>
      </c>
      <c r="AX897" s="50">
        <f t="shared" si="452"/>
        <v>0</v>
      </c>
      <c r="AY897" s="50">
        <f t="shared" si="453"/>
        <v>0</v>
      </c>
      <c r="AZ897" s="50">
        <f t="shared" si="454"/>
        <v>0</v>
      </c>
      <c r="BA897" s="50">
        <f t="shared" si="439"/>
        <v>320000</v>
      </c>
      <c r="BB897" s="50">
        <f t="shared" si="440"/>
        <v>0</v>
      </c>
    </row>
    <row r="898" spans="2:54" x14ac:dyDescent="0.25">
      <c r="B898" s="14">
        <v>2026</v>
      </c>
      <c r="C898" s="14">
        <v>479</v>
      </c>
      <c r="D898" s="15"/>
      <c r="F898" s="15" t="s">
        <v>58</v>
      </c>
      <c r="G898" s="14" t="e">
        <f>+VLOOKUP(M898,#REF!,5,FALSE)</f>
        <v>#REF!</v>
      </c>
      <c r="H898" s="14" t="e">
        <f>+VLOOKUP(M898,#REF!,7,FALSE)</f>
        <v>#REF!</v>
      </c>
      <c r="M898" s="15" t="str">
        <f t="shared" si="438"/>
        <v>2026EG 2026GIEEGESTIÓN DE ACTIVIDADES Y PRODUCTOS DE COMUNICACIÓN EN MEDIOS TRADICIONALES Y PLATAFORMAS DIGITALES</v>
      </c>
      <c r="N898" s="15" t="s">
        <v>271</v>
      </c>
      <c r="Q898" s="16" t="s">
        <v>9</v>
      </c>
      <c r="R898" s="16" t="s">
        <v>60</v>
      </c>
      <c r="T898" s="14" t="str">
        <f t="shared" si="441"/>
        <v>2.3</v>
      </c>
      <c r="U898" s="17" t="s">
        <v>289</v>
      </c>
      <c r="V898" s="15" t="s">
        <v>327</v>
      </c>
      <c r="X898" s="14" t="s">
        <v>74</v>
      </c>
      <c r="Y898" s="18" t="s">
        <v>328</v>
      </c>
      <c r="Z898" s="19">
        <v>40000</v>
      </c>
      <c r="AA898" s="14">
        <v>1</v>
      </c>
      <c r="AB898" s="14"/>
      <c r="AC898" s="14"/>
      <c r="AD898" s="14"/>
      <c r="AE898" s="20"/>
      <c r="AF898" s="20"/>
      <c r="AG898" s="20"/>
      <c r="AH898" s="20"/>
      <c r="AI898" s="20"/>
      <c r="AJ898" s="20"/>
      <c r="AK898" s="20"/>
      <c r="AL898" s="20"/>
      <c r="AM898" s="19">
        <f t="shared" si="442"/>
        <v>40000</v>
      </c>
      <c r="AN898" s="26" t="s">
        <v>437</v>
      </c>
      <c r="AO898" s="50">
        <f t="shared" si="443"/>
        <v>40000</v>
      </c>
      <c r="AP898" s="50">
        <f t="shared" si="444"/>
        <v>0</v>
      </c>
      <c r="AQ898" s="50">
        <f t="shared" si="445"/>
        <v>0</v>
      </c>
      <c r="AR898" s="50">
        <f t="shared" si="446"/>
        <v>0</v>
      </c>
      <c r="AS898" s="50">
        <f t="shared" si="447"/>
        <v>0</v>
      </c>
      <c r="AT898" s="50">
        <f t="shared" si="448"/>
        <v>0</v>
      </c>
      <c r="AU898" s="50">
        <f t="shared" si="449"/>
        <v>0</v>
      </c>
      <c r="AV898" s="50">
        <f t="shared" si="450"/>
        <v>0</v>
      </c>
      <c r="AW898" s="50">
        <f t="shared" si="451"/>
        <v>0</v>
      </c>
      <c r="AX898" s="50">
        <f t="shared" si="452"/>
        <v>0</v>
      </c>
      <c r="AY898" s="50">
        <f t="shared" si="453"/>
        <v>0</v>
      </c>
      <c r="AZ898" s="50">
        <f t="shared" si="454"/>
        <v>0</v>
      </c>
      <c r="BA898" s="50">
        <f t="shared" si="439"/>
        <v>40000</v>
      </c>
      <c r="BB898" s="50">
        <f t="shared" si="440"/>
        <v>0</v>
      </c>
    </row>
    <row r="899" spans="2:54" x14ac:dyDescent="0.25">
      <c r="B899" s="14">
        <v>2026</v>
      </c>
      <c r="C899" s="14">
        <v>479</v>
      </c>
      <c r="D899" s="15"/>
      <c r="F899" s="15" t="s">
        <v>58</v>
      </c>
      <c r="G899" s="14" t="e">
        <f>+VLOOKUP(M899,#REF!,5,FALSE)</f>
        <v>#REF!</v>
      </c>
      <c r="H899" s="14" t="e">
        <f>+VLOOKUP(M899,#REF!,7,FALSE)</f>
        <v>#REF!</v>
      </c>
      <c r="M899" s="15" t="str">
        <f t="shared" si="438"/>
        <v>2026EG 2026GIEEGESTIÓN DE ACTIVIDADES Y PRODUCTOS DE COMUNICACIÓN EN MEDIOS TRADICIONALES Y PLATAFORMAS DIGITALES</v>
      </c>
      <c r="N899" s="15" t="s">
        <v>271</v>
      </c>
      <c r="Q899" s="16" t="s">
        <v>9</v>
      </c>
      <c r="R899" s="16" t="s">
        <v>60</v>
      </c>
      <c r="T899" s="14" t="str">
        <f t="shared" si="441"/>
        <v>2.3</v>
      </c>
      <c r="U899" s="17" t="s">
        <v>329</v>
      </c>
      <c r="V899" s="15" t="s">
        <v>330</v>
      </c>
      <c r="X899" s="14" t="s">
        <v>74</v>
      </c>
      <c r="Y899" s="18"/>
      <c r="Z899" s="19">
        <v>104000</v>
      </c>
      <c r="AA899" s="14">
        <v>1</v>
      </c>
      <c r="AB899" s="14"/>
      <c r="AC899" s="14"/>
      <c r="AD899" s="14"/>
      <c r="AE899" s="20"/>
      <c r="AF899" s="20"/>
      <c r="AG899" s="20"/>
      <c r="AH899" s="20"/>
      <c r="AI899" s="20"/>
      <c r="AJ899" s="20"/>
      <c r="AK899" s="20"/>
      <c r="AL899" s="20"/>
      <c r="AM899" s="19">
        <f t="shared" si="442"/>
        <v>104000</v>
      </c>
      <c r="AN899" s="26" t="s">
        <v>437</v>
      </c>
      <c r="AO899" s="50">
        <f t="shared" si="443"/>
        <v>104000</v>
      </c>
      <c r="AP899" s="50">
        <f t="shared" si="444"/>
        <v>0</v>
      </c>
      <c r="AQ899" s="50">
        <f t="shared" si="445"/>
        <v>0</v>
      </c>
      <c r="AR899" s="50">
        <f t="shared" si="446"/>
        <v>0</v>
      </c>
      <c r="AS899" s="50">
        <f t="shared" si="447"/>
        <v>0</v>
      </c>
      <c r="AT899" s="50">
        <f t="shared" si="448"/>
        <v>0</v>
      </c>
      <c r="AU899" s="50">
        <f t="shared" si="449"/>
        <v>0</v>
      </c>
      <c r="AV899" s="50">
        <f t="shared" si="450"/>
        <v>0</v>
      </c>
      <c r="AW899" s="50">
        <f t="shared" si="451"/>
        <v>0</v>
      </c>
      <c r="AX899" s="50">
        <f t="shared" si="452"/>
        <v>0</v>
      </c>
      <c r="AY899" s="50">
        <f t="shared" si="453"/>
        <v>0</v>
      </c>
      <c r="AZ899" s="50">
        <f t="shared" si="454"/>
        <v>0</v>
      </c>
      <c r="BA899" s="50">
        <f t="shared" si="439"/>
        <v>104000</v>
      </c>
      <c r="BB899" s="50">
        <f t="shared" si="440"/>
        <v>0</v>
      </c>
    </row>
    <row r="900" spans="2:54" x14ac:dyDescent="0.25">
      <c r="B900" s="14">
        <v>2026</v>
      </c>
      <c r="C900" s="14">
        <v>479</v>
      </c>
      <c r="D900" s="15"/>
      <c r="F900" s="15" t="s">
        <v>58</v>
      </c>
      <c r="G900" s="14" t="e">
        <f>+VLOOKUP(M900,#REF!,5,FALSE)</f>
        <v>#REF!</v>
      </c>
      <c r="H900" s="14" t="e">
        <f>+VLOOKUP(M900,#REF!,7,FALSE)</f>
        <v>#REF!</v>
      </c>
      <c r="M900" s="15" t="str">
        <f t="shared" ref="M900:M963" si="466">+CONCATENATE(B900,R900,Q900,N900)</f>
        <v>2026EG 2026GIEEGESTIÓN DE ACTIVIDADES Y PRODUCTOS DE COMUNICACIÓN EN MEDIOS TRADICIONALES Y PLATAFORMAS DIGITALES</v>
      </c>
      <c r="N900" s="15" t="s">
        <v>271</v>
      </c>
      <c r="Q900" s="16" t="s">
        <v>9</v>
      </c>
      <c r="R900" s="16" t="s">
        <v>60</v>
      </c>
      <c r="T900" s="14" t="str">
        <f t="shared" si="441"/>
        <v>2.3</v>
      </c>
      <c r="U900" s="17" t="s">
        <v>185</v>
      </c>
      <c r="V900" s="15" t="s">
        <v>331</v>
      </c>
      <c r="X900" s="14" t="s">
        <v>74</v>
      </c>
      <c r="Y900" s="18"/>
      <c r="Z900" s="19">
        <v>300000</v>
      </c>
      <c r="AA900" s="14">
        <v>1</v>
      </c>
      <c r="AB900" s="14"/>
      <c r="AC900" s="14"/>
      <c r="AD900" s="14"/>
      <c r="AE900" s="20"/>
      <c r="AF900" s="20"/>
      <c r="AG900" s="20"/>
      <c r="AH900" s="20"/>
      <c r="AI900" s="20"/>
      <c r="AJ900" s="20"/>
      <c r="AK900" s="20"/>
      <c r="AL900" s="20"/>
      <c r="AM900" s="19">
        <f t="shared" si="442"/>
        <v>300000</v>
      </c>
      <c r="AN900" s="26" t="s">
        <v>437</v>
      </c>
      <c r="AO900" s="50">
        <f t="shared" ref="AO900:AO912" si="467">+AA900*$Z900</f>
        <v>300000</v>
      </c>
      <c r="AP900" s="50">
        <f t="shared" ref="AP900:AP912" si="468">+AB900*$Z900</f>
        <v>0</v>
      </c>
      <c r="AQ900" s="50">
        <f t="shared" ref="AQ900:AQ912" si="469">+AC900*$Z900</f>
        <v>0</v>
      </c>
      <c r="AR900" s="50">
        <f t="shared" ref="AR900:AR912" si="470">+AD900*$Z900</f>
        <v>0</v>
      </c>
      <c r="AS900" s="50">
        <f t="shared" ref="AS900:AS912" si="471">+AE900*$Z900</f>
        <v>0</v>
      </c>
      <c r="AT900" s="50">
        <f t="shared" ref="AT900:AT912" si="472">+AF900*$Z900</f>
        <v>0</v>
      </c>
      <c r="AU900" s="50">
        <f t="shared" ref="AU900:AU912" si="473">+AG900*$Z900</f>
        <v>0</v>
      </c>
      <c r="AV900" s="50">
        <f t="shared" ref="AV900:AV912" si="474">+AH900*$Z900</f>
        <v>0</v>
      </c>
      <c r="AW900" s="50">
        <f t="shared" ref="AW900:AW912" si="475">+AI900*$Z900</f>
        <v>0</v>
      </c>
      <c r="AX900" s="50">
        <f t="shared" ref="AX900:AX912" si="476">+AJ900*$Z900</f>
        <v>0</v>
      </c>
      <c r="AY900" s="50">
        <f t="shared" ref="AY900:AY912" si="477">+AK900*$Z900</f>
        <v>0</v>
      </c>
      <c r="AZ900" s="50">
        <f t="shared" ref="AZ900:AZ912" si="478">+AL900*$Z900</f>
        <v>0</v>
      </c>
      <c r="BA900" s="50">
        <f t="shared" ref="BA900:BA963" si="479">+ROUNDUP(SUM(AO900:AZ900),0)</f>
        <v>300000</v>
      </c>
      <c r="BB900" s="50">
        <f t="shared" ref="BB900:BB963" si="480">+AM900-BA900</f>
        <v>0</v>
      </c>
    </row>
    <row r="901" spans="2:54" x14ac:dyDescent="0.25">
      <c r="B901" s="14">
        <v>2026</v>
      </c>
      <c r="C901" s="14">
        <v>479</v>
      </c>
      <c r="D901" s="15"/>
      <c r="F901" s="15" t="s">
        <v>58</v>
      </c>
      <c r="G901" s="14" t="e">
        <f>+VLOOKUP(M901,#REF!,5,FALSE)</f>
        <v>#REF!</v>
      </c>
      <c r="H901" s="14" t="e">
        <f>+VLOOKUP(M901,#REF!,7,FALSE)</f>
        <v>#REF!</v>
      </c>
      <c r="M901" s="15" t="str">
        <f t="shared" si="466"/>
        <v>2026EG 2026GIEEGESTIÓN DE EVENTOS CON MEDIOS DE COMUNICACIÓN</v>
      </c>
      <c r="N901" s="15" t="s">
        <v>307</v>
      </c>
      <c r="Q901" s="16" t="s">
        <v>9</v>
      </c>
      <c r="R901" s="16" t="s">
        <v>60</v>
      </c>
      <c r="T901" s="14" t="str">
        <f t="shared" si="441"/>
        <v>2.3</v>
      </c>
      <c r="U901" s="17" t="s">
        <v>185</v>
      </c>
      <c r="V901" s="15" t="s">
        <v>332</v>
      </c>
      <c r="X901" s="14" t="s">
        <v>74</v>
      </c>
      <c r="Y901" s="18"/>
      <c r="Z901" s="19">
        <v>42000</v>
      </c>
      <c r="AA901" s="14"/>
      <c r="AB901" s="14">
        <v>1</v>
      </c>
      <c r="AC901" s="14"/>
      <c r="AD901" s="14"/>
      <c r="AE901" s="20"/>
      <c r="AF901" s="20"/>
      <c r="AG901" s="20"/>
      <c r="AH901" s="20"/>
      <c r="AI901" s="20"/>
      <c r="AJ901" s="20"/>
      <c r="AK901" s="20"/>
      <c r="AL901" s="20"/>
      <c r="AM901" s="19">
        <f t="shared" si="442"/>
        <v>42000</v>
      </c>
      <c r="AN901" s="26" t="s">
        <v>437</v>
      </c>
      <c r="AO901" s="50">
        <f t="shared" si="467"/>
        <v>0</v>
      </c>
      <c r="AP901" s="50">
        <f t="shared" si="468"/>
        <v>42000</v>
      </c>
      <c r="AQ901" s="50">
        <f t="shared" si="469"/>
        <v>0</v>
      </c>
      <c r="AR901" s="50">
        <f t="shared" si="470"/>
        <v>0</v>
      </c>
      <c r="AS901" s="50">
        <f t="shared" si="471"/>
        <v>0</v>
      </c>
      <c r="AT901" s="50">
        <f t="shared" si="472"/>
        <v>0</v>
      </c>
      <c r="AU901" s="50">
        <f t="shared" si="473"/>
        <v>0</v>
      </c>
      <c r="AV901" s="50">
        <f t="shared" si="474"/>
        <v>0</v>
      </c>
      <c r="AW901" s="50">
        <f t="shared" si="475"/>
        <v>0</v>
      </c>
      <c r="AX901" s="50">
        <f t="shared" si="476"/>
        <v>0</v>
      </c>
      <c r="AY901" s="50">
        <f t="shared" si="477"/>
        <v>0</v>
      </c>
      <c r="AZ901" s="50">
        <f t="shared" si="478"/>
        <v>0</v>
      </c>
      <c r="BA901" s="50">
        <f t="shared" si="479"/>
        <v>42000</v>
      </c>
      <c r="BB901" s="50">
        <f t="shared" si="480"/>
        <v>0</v>
      </c>
    </row>
    <row r="902" spans="2:54" x14ac:dyDescent="0.25">
      <c r="B902" s="14">
        <v>2026</v>
      </c>
      <c r="C902" s="14">
        <v>479</v>
      </c>
      <c r="D902" s="15"/>
      <c r="F902" s="15" t="s">
        <v>58</v>
      </c>
      <c r="G902" s="14" t="e">
        <f>+VLOOKUP(M902,#REF!,5,FALSE)</f>
        <v>#REF!</v>
      </c>
      <c r="H902" s="14" t="e">
        <f>+VLOOKUP(M902,#REF!,7,FALSE)</f>
        <v>#REF!</v>
      </c>
      <c r="M902" s="15" t="str">
        <f t="shared" si="466"/>
        <v>2026EG 2026GIEEGESTIÓN DE ACTIVIDADES Y PRODUCTOS DE COMUNICACIÓN EN MEDIOS TRADICIONALES Y PLATAFORMAS DIGITALES</v>
      </c>
      <c r="N902" s="15" t="s">
        <v>271</v>
      </c>
      <c r="Q902" s="16" t="s">
        <v>9</v>
      </c>
      <c r="R902" s="16" t="s">
        <v>60</v>
      </c>
      <c r="T902" s="14" t="str">
        <f t="shared" si="441"/>
        <v>2.3</v>
      </c>
      <c r="U902" s="17" t="s">
        <v>106</v>
      </c>
      <c r="V902" s="15" t="s">
        <v>333</v>
      </c>
      <c r="X902" s="14" t="s">
        <v>70</v>
      </c>
      <c r="Y902" s="18"/>
      <c r="Z902" s="19">
        <v>0.18</v>
      </c>
      <c r="AA902" s="14">
        <v>1500000</v>
      </c>
      <c r="AB902" s="14"/>
      <c r="AC902" s="14"/>
      <c r="AD902" s="14"/>
      <c r="AE902" s="20"/>
      <c r="AF902" s="20"/>
      <c r="AG902" s="20"/>
      <c r="AH902" s="20"/>
      <c r="AI902" s="20"/>
      <c r="AJ902" s="20"/>
      <c r="AK902" s="20"/>
      <c r="AL902" s="20"/>
      <c r="AM902" s="19">
        <f t="shared" si="442"/>
        <v>270000</v>
      </c>
      <c r="AN902" s="26" t="s">
        <v>437</v>
      </c>
      <c r="AO902" s="50">
        <f t="shared" si="467"/>
        <v>270000</v>
      </c>
      <c r="AP902" s="50">
        <f t="shared" si="468"/>
        <v>0</v>
      </c>
      <c r="AQ902" s="50">
        <f t="shared" si="469"/>
        <v>0</v>
      </c>
      <c r="AR902" s="50">
        <f t="shared" si="470"/>
        <v>0</v>
      </c>
      <c r="AS902" s="50">
        <f t="shared" si="471"/>
        <v>0</v>
      </c>
      <c r="AT902" s="50">
        <f t="shared" si="472"/>
        <v>0</v>
      </c>
      <c r="AU902" s="50">
        <f t="shared" si="473"/>
        <v>0</v>
      </c>
      <c r="AV902" s="50">
        <f t="shared" si="474"/>
        <v>0</v>
      </c>
      <c r="AW902" s="50">
        <f t="shared" si="475"/>
        <v>0</v>
      </c>
      <c r="AX902" s="50">
        <f t="shared" si="476"/>
        <v>0</v>
      </c>
      <c r="AY902" s="50">
        <f t="shared" si="477"/>
        <v>0</v>
      </c>
      <c r="AZ902" s="50">
        <f t="shared" si="478"/>
        <v>0</v>
      </c>
      <c r="BA902" s="50">
        <f t="shared" si="479"/>
        <v>270000</v>
      </c>
      <c r="BB902" s="50">
        <f t="shared" si="480"/>
        <v>0</v>
      </c>
    </row>
    <row r="903" spans="2:54" x14ac:dyDescent="0.25">
      <c r="B903" s="14">
        <v>2026</v>
      </c>
      <c r="C903" s="14">
        <v>479</v>
      </c>
      <c r="D903" s="15"/>
      <c r="F903" s="15" t="s">
        <v>58</v>
      </c>
      <c r="G903" s="14" t="e">
        <f>+VLOOKUP(M903,#REF!,5,FALSE)</f>
        <v>#REF!</v>
      </c>
      <c r="H903" s="14" t="e">
        <f>+VLOOKUP(M903,#REF!,7,FALSE)</f>
        <v>#REF!</v>
      </c>
      <c r="M903" s="15" t="str">
        <f t="shared" si="466"/>
        <v>2026EG 2026GIEEGESTIÓN DE EVENTOS CON MEDIOS DE COMUNICACIÓN</v>
      </c>
      <c r="N903" s="15" t="s">
        <v>307</v>
      </c>
      <c r="Q903" s="16" t="s">
        <v>9</v>
      </c>
      <c r="R903" s="16" t="s">
        <v>60</v>
      </c>
      <c r="T903" s="14" t="str">
        <f t="shared" si="441"/>
        <v>2.3</v>
      </c>
      <c r="U903" s="17" t="s">
        <v>106</v>
      </c>
      <c r="V903" s="15" t="s">
        <v>334</v>
      </c>
      <c r="X903" s="14" t="s">
        <v>70</v>
      </c>
      <c r="Y903" s="18"/>
      <c r="Z903" s="19">
        <v>5000</v>
      </c>
      <c r="AA903" s="14"/>
      <c r="AB903" s="14">
        <v>2</v>
      </c>
      <c r="AC903" s="14"/>
      <c r="AD903" s="14"/>
      <c r="AE903" s="20"/>
      <c r="AF903" s="20"/>
      <c r="AG903" s="20"/>
      <c r="AH903" s="20"/>
      <c r="AI903" s="20"/>
      <c r="AJ903" s="20"/>
      <c r="AK903" s="20"/>
      <c r="AL903" s="20"/>
      <c r="AM903" s="19">
        <f t="shared" si="442"/>
        <v>10000</v>
      </c>
      <c r="AN903" s="26" t="s">
        <v>437</v>
      </c>
      <c r="AO903" s="50">
        <f t="shared" si="467"/>
        <v>0</v>
      </c>
      <c r="AP903" s="50">
        <f t="shared" si="468"/>
        <v>10000</v>
      </c>
      <c r="AQ903" s="50">
        <f t="shared" si="469"/>
        <v>0</v>
      </c>
      <c r="AR903" s="50">
        <f t="shared" si="470"/>
        <v>0</v>
      </c>
      <c r="AS903" s="50">
        <f t="shared" si="471"/>
        <v>0</v>
      </c>
      <c r="AT903" s="50">
        <f t="shared" si="472"/>
        <v>0</v>
      </c>
      <c r="AU903" s="50">
        <f t="shared" si="473"/>
        <v>0</v>
      </c>
      <c r="AV903" s="50">
        <f t="shared" si="474"/>
        <v>0</v>
      </c>
      <c r="AW903" s="50">
        <f t="shared" si="475"/>
        <v>0</v>
      </c>
      <c r="AX903" s="50">
        <f t="shared" si="476"/>
        <v>0</v>
      </c>
      <c r="AY903" s="50">
        <f t="shared" si="477"/>
        <v>0</v>
      </c>
      <c r="AZ903" s="50">
        <f t="shared" si="478"/>
        <v>0</v>
      </c>
      <c r="BA903" s="50">
        <f t="shared" si="479"/>
        <v>10000</v>
      </c>
      <c r="BB903" s="50">
        <f t="shared" si="480"/>
        <v>0</v>
      </c>
    </row>
    <row r="904" spans="2:54" x14ac:dyDescent="0.25">
      <c r="B904" s="14">
        <v>2026</v>
      </c>
      <c r="C904" s="14">
        <v>479</v>
      </c>
      <c r="D904" s="15"/>
      <c r="F904" s="15" t="s">
        <v>58</v>
      </c>
      <c r="G904" s="14" t="e">
        <f>+VLOOKUP(M904,#REF!,5,FALSE)</f>
        <v>#REF!</v>
      </c>
      <c r="H904" s="14" t="e">
        <f>+VLOOKUP(M904,#REF!,7,FALSE)</f>
        <v>#REF!</v>
      </c>
      <c r="M904" s="15" t="str">
        <f t="shared" si="466"/>
        <v>2026EG 2026GIEEGESTIÓN DE EVENTOS CON MEDIOS DE COMUNICACIÓN</v>
      </c>
      <c r="N904" s="15" t="s">
        <v>307</v>
      </c>
      <c r="Q904" s="16" t="s">
        <v>9</v>
      </c>
      <c r="R904" s="16" t="s">
        <v>60</v>
      </c>
      <c r="T904" s="14" t="str">
        <f t="shared" ref="T904:T967" si="481">+MID(U904,1,3)</f>
        <v>2.3</v>
      </c>
      <c r="U904" s="17" t="s">
        <v>335</v>
      </c>
      <c r="V904" s="15" t="s">
        <v>336</v>
      </c>
      <c r="X904" s="14" t="s">
        <v>70</v>
      </c>
      <c r="Y904" s="18"/>
      <c r="Z904" s="19">
        <v>400</v>
      </c>
      <c r="AA904" s="14">
        <v>24</v>
      </c>
      <c r="AB904" s="14"/>
      <c r="AC904" s="14"/>
      <c r="AD904" s="14"/>
      <c r="AE904" s="20"/>
      <c r="AF904" s="20"/>
      <c r="AG904" s="20"/>
      <c r="AH904" s="20"/>
      <c r="AI904" s="20"/>
      <c r="AJ904" s="20"/>
      <c r="AK904" s="20"/>
      <c r="AL904" s="20"/>
      <c r="AM904" s="19">
        <f t="shared" si="442"/>
        <v>9600</v>
      </c>
      <c r="AN904" s="26" t="s">
        <v>437</v>
      </c>
      <c r="AO904" s="50">
        <f t="shared" si="467"/>
        <v>9600</v>
      </c>
      <c r="AP904" s="50">
        <f t="shared" si="468"/>
        <v>0</v>
      </c>
      <c r="AQ904" s="50">
        <f t="shared" si="469"/>
        <v>0</v>
      </c>
      <c r="AR904" s="50">
        <f t="shared" si="470"/>
        <v>0</v>
      </c>
      <c r="AS904" s="50">
        <f t="shared" si="471"/>
        <v>0</v>
      </c>
      <c r="AT904" s="50">
        <f t="shared" si="472"/>
        <v>0</v>
      </c>
      <c r="AU904" s="50">
        <f t="shared" si="473"/>
        <v>0</v>
      </c>
      <c r="AV904" s="50">
        <f t="shared" si="474"/>
        <v>0</v>
      </c>
      <c r="AW904" s="50">
        <f t="shared" si="475"/>
        <v>0</v>
      </c>
      <c r="AX904" s="50">
        <f t="shared" si="476"/>
        <v>0</v>
      </c>
      <c r="AY904" s="50">
        <f t="shared" si="477"/>
        <v>0</v>
      </c>
      <c r="AZ904" s="50">
        <f t="shared" si="478"/>
        <v>0</v>
      </c>
      <c r="BA904" s="50">
        <f t="shared" si="479"/>
        <v>9600</v>
      </c>
      <c r="BB904" s="50">
        <f t="shared" si="480"/>
        <v>0</v>
      </c>
    </row>
    <row r="905" spans="2:54" x14ac:dyDescent="0.25">
      <c r="B905" s="14">
        <v>2026</v>
      </c>
      <c r="C905" s="14">
        <v>479</v>
      </c>
      <c r="D905" s="15"/>
      <c r="F905" s="15" t="s">
        <v>58</v>
      </c>
      <c r="G905" s="14" t="e">
        <f>+VLOOKUP(M905,#REF!,5,FALSE)</f>
        <v>#REF!</v>
      </c>
      <c r="H905" s="14" t="e">
        <f>+VLOOKUP(M905,#REF!,7,FALSE)</f>
        <v>#REF!</v>
      </c>
      <c r="M905" s="15" t="str">
        <f t="shared" si="466"/>
        <v>2026EG 2026GIEEGESTIÓN DE EVENTOS CON MEDIOS DE COMUNICACIÓN</v>
      </c>
      <c r="N905" s="15" t="s">
        <v>307</v>
      </c>
      <c r="Q905" s="16" t="s">
        <v>9</v>
      </c>
      <c r="R905" s="16" t="s">
        <v>60</v>
      </c>
      <c r="T905" s="14" t="str">
        <f t="shared" si="481"/>
        <v>2.3</v>
      </c>
      <c r="U905" s="17" t="s">
        <v>335</v>
      </c>
      <c r="V905" s="15" t="s">
        <v>337</v>
      </c>
      <c r="X905" s="14" t="s">
        <v>70</v>
      </c>
      <c r="Y905" s="18"/>
      <c r="Z905" s="19">
        <v>400</v>
      </c>
      <c r="AA905" s="14">
        <v>24</v>
      </c>
      <c r="AB905" s="14"/>
      <c r="AC905" s="14"/>
      <c r="AD905" s="14"/>
      <c r="AE905" s="20"/>
      <c r="AF905" s="20"/>
      <c r="AG905" s="20"/>
      <c r="AH905" s="20"/>
      <c r="AI905" s="20"/>
      <c r="AJ905" s="20"/>
      <c r="AK905" s="20"/>
      <c r="AL905" s="20"/>
      <c r="AM905" s="19">
        <f t="shared" ref="AM905:AM968" si="482">ROUNDUP(IFERROR(IF(OR(X905="LOCADOR",X905="VIATICOS",X905="CAJA CHICA"),IF(X905="LOCADOR",Y905*(Z905/30)*SUM(AA905:AL905),Y905*Z905*SUM(AA905:AL905)),Z905*SUM(AA905:AL905)),""),0)</f>
        <v>9600</v>
      </c>
      <c r="AN905" s="26" t="s">
        <v>437</v>
      </c>
      <c r="AO905" s="50">
        <f t="shared" si="467"/>
        <v>9600</v>
      </c>
      <c r="AP905" s="50">
        <f t="shared" si="468"/>
        <v>0</v>
      </c>
      <c r="AQ905" s="50">
        <f t="shared" si="469"/>
        <v>0</v>
      </c>
      <c r="AR905" s="50">
        <f t="shared" si="470"/>
        <v>0</v>
      </c>
      <c r="AS905" s="50">
        <f t="shared" si="471"/>
        <v>0</v>
      </c>
      <c r="AT905" s="50">
        <f t="shared" si="472"/>
        <v>0</v>
      </c>
      <c r="AU905" s="50">
        <f t="shared" si="473"/>
        <v>0</v>
      </c>
      <c r="AV905" s="50">
        <f t="shared" si="474"/>
        <v>0</v>
      </c>
      <c r="AW905" s="50">
        <f t="shared" si="475"/>
        <v>0</v>
      </c>
      <c r="AX905" s="50">
        <f t="shared" si="476"/>
        <v>0</v>
      </c>
      <c r="AY905" s="50">
        <f t="shared" si="477"/>
        <v>0</v>
      </c>
      <c r="AZ905" s="50">
        <f t="shared" si="478"/>
        <v>0</v>
      </c>
      <c r="BA905" s="50">
        <f t="shared" si="479"/>
        <v>9600</v>
      </c>
      <c r="BB905" s="50">
        <f t="shared" si="480"/>
        <v>0</v>
      </c>
    </row>
    <row r="906" spans="2:54" x14ac:dyDescent="0.25">
      <c r="B906" s="14">
        <v>2026</v>
      </c>
      <c r="C906" s="14">
        <v>479</v>
      </c>
      <c r="D906" s="15"/>
      <c r="F906" s="15" t="s">
        <v>58</v>
      </c>
      <c r="G906" s="14" t="e">
        <f>+VLOOKUP(M906,#REF!,5,FALSE)</f>
        <v>#REF!</v>
      </c>
      <c r="H906" s="14" t="e">
        <f>+VLOOKUP(M906,#REF!,7,FALSE)</f>
        <v>#REF!</v>
      </c>
      <c r="M906" s="15" t="str">
        <f t="shared" si="466"/>
        <v>2026EG 2026GIEEGESTIÓN DE EVENTOS CON MEDIOS DE COMUNICACIÓN</v>
      </c>
      <c r="N906" s="15" t="s">
        <v>307</v>
      </c>
      <c r="Q906" s="16" t="s">
        <v>9</v>
      </c>
      <c r="R906" s="16" t="s">
        <v>60</v>
      </c>
      <c r="T906" s="14" t="str">
        <f t="shared" si="481"/>
        <v>2.3</v>
      </c>
      <c r="U906" s="17" t="s">
        <v>335</v>
      </c>
      <c r="V906" s="15" t="s">
        <v>338</v>
      </c>
      <c r="X906" s="14" t="s">
        <v>70</v>
      </c>
      <c r="Y906" s="18"/>
      <c r="Z906" s="19">
        <v>200</v>
      </c>
      <c r="AA906" s="14">
        <v>130</v>
      </c>
      <c r="AB906" s="14"/>
      <c r="AC906" s="14"/>
      <c r="AD906" s="14"/>
      <c r="AE906" s="20"/>
      <c r="AF906" s="20"/>
      <c r="AG906" s="20"/>
      <c r="AH906" s="20"/>
      <c r="AI906" s="20"/>
      <c r="AJ906" s="20"/>
      <c r="AK906" s="20"/>
      <c r="AL906" s="20"/>
      <c r="AM906" s="19">
        <f t="shared" si="482"/>
        <v>26000</v>
      </c>
      <c r="AN906" s="26" t="s">
        <v>437</v>
      </c>
      <c r="AO906" s="50">
        <f t="shared" si="467"/>
        <v>26000</v>
      </c>
      <c r="AP906" s="50">
        <f t="shared" si="468"/>
        <v>0</v>
      </c>
      <c r="AQ906" s="50">
        <f t="shared" si="469"/>
        <v>0</v>
      </c>
      <c r="AR906" s="50">
        <f t="shared" si="470"/>
        <v>0</v>
      </c>
      <c r="AS906" s="50">
        <f t="shared" si="471"/>
        <v>0</v>
      </c>
      <c r="AT906" s="50">
        <f t="shared" si="472"/>
        <v>0</v>
      </c>
      <c r="AU906" s="50">
        <f t="shared" si="473"/>
        <v>0</v>
      </c>
      <c r="AV906" s="50">
        <f t="shared" si="474"/>
        <v>0</v>
      </c>
      <c r="AW906" s="50">
        <f t="shared" si="475"/>
        <v>0</v>
      </c>
      <c r="AX906" s="50">
        <f t="shared" si="476"/>
        <v>0</v>
      </c>
      <c r="AY906" s="50">
        <f t="shared" si="477"/>
        <v>0</v>
      </c>
      <c r="AZ906" s="50">
        <f t="shared" si="478"/>
        <v>0</v>
      </c>
      <c r="BA906" s="50">
        <f t="shared" si="479"/>
        <v>26000</v>
      </c>
      <c r="BB906" s="50">
        <f t="shared" si="480"/>
        <v>0</v>
      </c>
    </row>
    <row r="907" spans="2:54" x14ac:dyDescent="0.25">
      <c r="B907" s="14">
        <v>2026</v>
      </c>
      <c r="C907" s="14">
        <v>479</v>
      </c>
      <c r="D907" s="15"/>
      <c r="F907" s="15" t="s">
        <v>58</v>
      </c>
      <c r="G907" s="14" t="e">
        <f>+VLOOKUP(M907,#REF!,5,FALSE)</f>
        <v>#REF!</v>
      </c>
      <c r="H907" s="14" t="e">
        <f>+VLOOKUP(M907,#REF!,7,FALSE)</f>
        <v>#REF!</v>
      </c>
      <c r="M907" s="15" t="str">
        <f t="shared" si="466"/>
        <v>2026EG 2026GIEEGESTIÓN DE ACTIVIDADES Y PRODUCTOS DE COMUNICACIÓN EN MEDIOS TRADICIONALES Y PLATAFORMAS DIGITALES</v>
      </c>
      <c r="N907" s="15" t="s">
        <v>271</v>
      </c>
      <c r="Q907" s="16" t="s">
        <v>9</v>
      </c>
      <c r="R907" s="16" t="s">
        <v>60</v>
      </c>
      <c r="T907" s="14" t="str">
        <f t="shared" si="481"/>
        <v>2.3</v>
      </c>
      <c r="U907" s="17" t="s">
        <v>67</v>
      </c>
      <c r="V907" s="15" t="s">
        <v>339</v>
      </c>
      <c r="X907" s="14" t="s">
        <v>74</v>
      </c>
      <c r="Y907" s="18"/>
      <c r="Z907" s="19">
        <v>42800</v>
      </c>
      <c r="AA907" s="14">
        <v>1</v>
      </c>
      <c r="AB907" s="14"/>
      <c r="AC907" s="14"/>
      <c r="AD907" s="14"/>
      <c r="AE907" s="20"/>
      <c r="AF907" s="20"/>
      <c r="AG907" s="20"/>
      <c r="AH907" s="20"/>
      <c r="AI907" s="20"/>
      <c r="AJ907" s="20"/>
      <c r="AK907" s="20"/>
      <c r="AL907" s="20"/>
      <c r="AM907" s="19">
        <f t="shared" si="482"/>
        <v>42800</v>
      </c>
      <c r="AN907" s="26" t="s">
        <v>437</v>
      </c>
      <c r="AO907" s="50">
        <f t="shared" si="467"/>
        <v>42800</v>
      </c>
      <c r="AP907" s="50">
        <f t="shared" si="468"/>
        <v>0</v>
      </c>
      <c r="AQ907" s="50">
        <f t="shared" si="469"/>
        <v>0</v>
      </c>
      <c r="AR907" s="50">
        <f t="shared" si="470"/>
        <v>0</v>
      </c>
      <c r="AS907" s="50">
        <f t="shared" si="471"/>
        <v>0</v>
      </c>
      <c r="AT907" s="50">
        <f t="shared" si="472"/>
        <v>0</v>
      </c>
      <c r="AU907" s="50">
        <f t="shared" si="473"/>
        <v>0</v>
      </c>
      <c r="AV907" s="50">
        <f t="shared" si="474"/>
        <v>0</v>
      </c>
      <c r="AW907" s="50">
        <f t="shared" si="475"/>
        <v>0</v>
      </c>
      <c r="AX907" s="50">
        <f t="shared" si="476"/>
        <v>0</v>
      </c>
      <c r="AY907" s="50">
        <f t="shared" si="477"/>
        <v>0</v>
      </c>
      <c r="AZ907" s="50">
        <f t="shared" si="478"/>
        <v>0</v>
      </c>
      <c r="BA907" s="50">
        <f t="shared" si="479"/>
        <v>42800</v>
      </c>
      <c r="BB907" s="50">
        <f t="shared" si="480"/>
        <v>0</v>
      </c>
    </row>
    <row r="908" spans="2:54" x14ac:dyDescent="0.25">
      <c r="B908" s="14">
        <v>2026</v>
      </c>
      <c r="C908" s="14">
        <v>479</v>
      </c>
      <c r="D908" s="15"/>
      <c r="F908" s="15" t="s">
        <v>58</v>
      </c>
      <c r="G908" s="14" t="e">
        <f>+VLOOKUP(M908,#REF!,5,FALSE)</f>
        <v>#REF!</v>
      </c>
      <c r="H908" s="14" t="e">
        <f>+VLOOKUP(M908,#REF!,7,FALSE)</f>
        <v>#REF!</v>
      </c>
      <c r="M908" s="15" t="str">
        <f t="shared" si="466"/>
        <v>2026EG 2026GIEEGESTIÓN DE ACTIVIDADES Y PRODUCTOS DE COMUNICACIÓN EN MEDIOS TRADICIONALES Y PLATAFORMAS DIGITALES</v>
      </c>
      <c r="N908" s="15" t="s">
        <v>271</v>
      </c>
      <c r="Q908" s="16" t="s">
        <v>9</v>
      </c>
      <c r="R908" s="16" t="s">
        <v>60</v>
      </c>
      <c r="T908" s="14" t="str">
        <f t="shared" si="481"/>
        <v>2.3</v>
      </c>
      <c r="U908" s="17" t="s">
        <v>120</v>
      </c>
      <c r="V908" s="15" t="s">
        <v>340</v>
      </c>
      <c r="X908" s="14" t="s">
        <v>74</v>
      </c>
      <c r="Y908" s="18"/>
      <c r="Z908" s="19">
        <v>42800</v>
      </c>
      <c r="AA908" s="14">
        <v>1</v>
      </c>
      <c r="AB908" s="14"/>
      <c r="AC908" s="14"/>
      <c r="AD908" s="14"/>
      <c r="AE908" s="20"/>
      <c r="AF908" s="20"/>
      <c r="AG908" s="20"/>
      <c r="AH908" s="20"/>
      <c r="AI908" s="20"/>
      <c r="AJ908" s="20"/>
      <c r="AK908" s="20"/>
      <c r="AL908" s="20"/>
      <c r="AM908" s="19">
        <f t="shared" si="482"/>
        <v>42800</v>
      </c>
      <c r="AN908" s="26" t="s">
        <v>437</v>
      </c>
      <c r="AO908" s="50">
        <f t="shared" si="467"/>
        <v>42800</v>
      </c>
      <c r="AP908" s="50">
        <f t="shared" si="468"/>
        <v>0</v>
      </c>
      <c r="AQ908" s="50">
        <f t="shared" si="469"/>
        <v>0</v>
      </c>
      <c r="AR908" s="50">
        <f t="shared" si="470"/>
        <v>0</v>
      </c>
      <c r="AS908" s="50">
        <f t="shared" si="471"/>
        <v>0</v>
      </c>
      <c r="AT908" s="50">
        <f t="shared" si="472"/>
        <v>0</v>
      </c>
      <c r="AU908" s="50">
        <f t="shared" si="473"/>
        <v>0</v>
      </c>
      <c r="AV908" s="50">
        <f t="shared" si="474"/>
        <v>0</v>
      </c>
      <c r="AW908" s="50">
        <f t="shared" si="475"/>
        <v>0</v>
      </c>
      <c r="AX908" s="50">
        <f t="shared" si="476"/>
        <v>0</v>
      </c>
      <c r="AY908" s="50">
        <f t="shared" si="477"/>
        <v>0</v>
      </c>
      <c r="AZ908" s="50">
        <f t="shared" si="478"/>
        <v>0</v>
      </c>
      <c r="BA908" s="50">
        <f t="shared" si="479"/>
        <v>42800</v>
      </c>
      <c r="BB908" s="50">
        <f t="shared" si="480"/>
        <v>0</v>
      </c>
    </row>
    <row r="909" spans="2:54" x14ac:dyDescent="0.25">
      <c r="B909" s="14">
        <v>2026</v>
      </c>
      <c r="C909" s="14">
        <v>479</v>
      </c>
      <c r="D909" s="15"/>
      <c r="F909" s="15" t="s">
        <v>58</v>
      </c>
      <c r="G909" s="14" t="e">
        <f>+VLOOKUP(M909,#REF!,5,FALSE)</f>
        <v>#REF!</v>
      </c>
      <c r="H909" s="14" t="e">
        <f>+VLOOKUP(M909,#REF!,7,FALSE)</f>
        <v>#REF!</v>
      </c>
      <c r="M909" s="15" t="str">
        <f t="shared" si="466"/>
        <v>2026EG 2026GIEEGESTIÓN DE EVENTOS CON MEDIOS DE COMUNICACIÓN</v>
      </c>
      <c r="N909" s="15" t="s">
        <v>307</v>
      </c>
      <c r="Q909" s="16" t="s">
        <v>9</v>
      </c>
      <c r="R909" s="16" t="s">
        <v>60</v>
      </c>
      <c r="T909" s="14" t="str">
        <f t="shared" si="481"/>
        <v>2.3</v>
      </c>
      <c r="U909" s="17" t="s">
        <v>185</v>
      </c>
      <c r="V909" s="15" t="s">
        <v>341</v>
      </c>
      <c r="X909" s="14" t="s">
        <v>74</v>
      </c>
      <c r="Y909" s="18"/>
      <c r="Z909" s="19">
        <v>42800</v>
      </c>
      <c r="AA909" s="14"/>
      <c r="AB909" s="14">
        <v>1</v>
      </c>
      <c r="AC909" s="14"/>
      <c r="AD909" s="14"/>
      <c r="AE909" s="20"/>
      <c r="AF909" s="20"/>
      <c r="AG909" s="20"/>
      <c r="AH909" s="20"/>
      <c r="AI909" s="20"/>
      <c r="AJ909" s="20"/>
      <c r="AK909" s="20"/>
      <c r="AL909" s="20"/>
      <c r="AM909" s="19">
        <f t="shared" si="482"/>
        <v>42800</v>
      </c>
      <c r="AN909" s="26" t="s">
        <v>437</v>
      </c>
      <c r="AO909" s="50">
        <f t="shared" si="467"/>
        <v>0</v>
      </c>
      <c r="AP909" s="50">
        <f t="shared" si="468"/>
        <v>42800</v>
      </c>
      <c r="AQ909" s="50">
        <f t="shared" si="469"/>
        <v>0</v>
      </c>
      <c r="AR909" s="50">
        <f t="shared" si="470"/>
        <v>0</v>
      </c>
      <c r="AS909" s="50">
        <f t="shared" si="471"/>
        <v>0</v>
      </c>
      <c r="AT909" s="50">
        <f t="shared" si="472"/>
        <v>0</v>
      </c>
      <c r="AU909" s="50">
        <f t="shared" si="473"/>
        <v>0</v>
      </c>
      <c r="AV909" s="50">
        <f t="shared" si="474"/>
        <v>0</v>
      </c>
      <c r="AW909" s="50">
        <f t="shared" si="475"/>
        <v>0</v>
      </c>
      <c r="AX909" s="50">
        <f t="shared" si="476"/>
        <v>0</v>
      </c>
      <c r="AY909" s="50">
        <f t="shared" si="477"/>
        <v>0</v>
      </c>
      <c r="AZ909" s="50">
        <f t="shared" si="478"/>
        <v>0</v>
      </c>
      <c r="BA909" s="50">
        <f t="shared" si="479"/>
        <v>42800</v>
      </c>
      <c r="BB909" s="50">
        <f t="shared" si="480"/>
        <v>0</v>
      </c>
    </row>
    <row r="910" spans="2:54" x14ac:dyDescent="0.25">
      <c r="B910" s="14">
        <v>2026</v>
      </c>
      <c r="C910" s="14">
        <v>479</v>
      </c>
      <c r="D910" s="15"/>
      <c r="F910" s="15" t="s">
        <v>58</v>
      </c>
      <c r="G910" s="14" t="e">
        <f>+VLOOKUP(M910,#REF!,5,FALSE)</f>
        <v>#REF!</v>
      </c>
      <c r="H910" s="14" t="e">
        <f>+VLOOKUP(M910,#REF!,7,FALSE)</f>
        <v>#REF!</v>
      </c>
      <c r="M910" s="15" t="str">
        <f t="shared" si="466"/>
        <v>2026EG 2026GIEEGESTIÓN DE EVENTOS CON MEDIOS DE COMUNICACIÓN</v>
      </c>
      <c r="N910" s="15" t="s">
        <v>307</v>
      </c>
      <c r="Q910" s="16" t="s">
        <v>9</v>
      </c>
      <c r="R910" s="16" t="s">
        <v>60</v>
      </c>
      <c r="T910" s="14" t="str">
        <f t="shared" si="481"/>
        <v>2.3</v>
      </c>
      <c r="U910" s="17" t="s">
        <v>107</v>
      </c>
      <c r="V910" s="15" t="s">
        <v>342</v>
      </c>
      <c r="X910" s="14" t="s">
        <v>70</v>
      </c>
      <c r="Y910" s="18"/>
      <c r="Z910" s="19">
        <v>500</v>
      </c>
      <c r="AA910" s="14">
        <v>22</v>
      </c>
      <c r="AB910" s="14"/>
      <c r="AC910" s="14"/>
      <c r="AD910" s="14"/>
      <c r="AE910" s="20"/>
      <c r="AF910" s="20"/>
      <c r="AG910" s="20"/>
      <c r="AH910" s="20"/>
      <c r="AI910" s="20"/>
      <c r="AJ910" s="20"/>
      <c r="AK910" s="20"/>
      <c r="AL910" s="20"/>
      <c r="AM910" s="19">
        <f t="shared" si="482"/>
        <v>11000</v>
      </c>
      <c r="AN910" s="26" t="s">
        <v>437</v>
      </c>
      <c r="AO910" s="50">
        <f t="shared" si="467"/>
        <v>11000</v>
      </c>
      <c r="AP910" s="50">
        <f t="shared" si="468"/>
        <v>0</v>
      </c>
      <c r="AQ910" s="50">
        <f t="shared" si="469"/>
        <v>0</v>
      </c>
      <c r="AR910" s="50">
        <f t="shared" si="470"/>
        <v>0</v>
      </c>
      <c r="AS910" s="50">
        <f t="shared" si="471"/>
        <v>0</v>
      </c>
      <c r="AT910" s="50">
        <f t="shared" si="472"/>
        <v>0</v>
      </c>
      <c r="AU910" s="50">
        <f t="shared" si="473"/>
        <v>0</v>
      </c>
      <c r="AV910" s="50">
        <f t="shared" si="474"/>
        <v>0</v>
      </c>
      <c r="AW910" s="50">
        <f t="shared" si="475"/>
        <v>0</v>
      </c>
      <c r="AX910" s="50">
        <f t="shared" si="476"/>
        <v>0</v>
      </c>
      <c r="AY910" s="50">
        <f t="shared" si="477"/>
        <v>0</v>
      </c>
      <c r="AZ910" s="50">
        <f t="shared" si="478"/>
        <v>0</v>
      </c>
      <c r="BA910" s="50">
        <f t="shared" si="479"/>
        <v>11000</v>
      </c>
      <c r="BB910" s="50">
        <f t="shared" si="480"/>
        <v>0</v>
      </c>
    </row>
    <row r="911" spans="2:54" x14ac:dyDescent="0.25">
      <c r="B911" s="14">
        <v>2026</v>
      </c>
      <c r="C911" s="14">
        <v>479</v>
      </c>
      <c r="D911" s="15"/>
      <c r="F911" s="15" t="s">
        <v>58</v>
      </c>
      <c r="G911" s="14" t="e">
        <f>+VLOOKUP(M911,#REF!,5,FALSE)</f>
        <v>#REF!</v>
      </c>
      <c r="H911" s="14" t="e">
        <f>+VLOOKUP(M911,#REF!,7,FALSE)</f>
        <v>#REF!</v>
      </c>
      <c r="M911" s="15" t="str">
        <f t="shared" si="466"/>
        <v>2026EG 2026GIEEGESTIÓN DE EVENTOS CON MEDIOS DE COMUNICACIÓN</v>
      </c>
      <c r="N911" s="15" t="s">
        <v>307</v>
      </c>
      <c r="Q911" s="16" t="s">
        <v>9</v>
      </c>
      <c r="R911" s="16" t="s">
        <v>60</v>
      </c>
      <c r="T911" s="14" t="str">
        <f t="shared" si="481"/>
        <v>2.3</v>
      </c>
      <c r="U911" s="17" t="s">
        <v>343</v>
      </c>
      <c r="V911" s="15" t="s">
        <v>344</v>
      </c>
      <c r="X911" s="14" t="s">
        <v>74</v>
      </c>
      <c r="Y911" s="18"/>
      <c r="Z911" s="19">
        <v>100000</v>
      </c>
      <c r="AA911" s="14">
        <v>1</v>
      </c>
      <c r="AB911" s="14"/>
      <c r="AC911" s="14"/>
      <c r="AD911" s="14"/>
      <c r="AE911" s="20"/>
      <c r="AF911" s="20"/>
      <c r="AG911" s="20"/>
      <c r="AH911" s="20"/>
      <c r="AI911" s="20"/>
      <c r="AJ911" s="20"/>
      <c r="AK911" s="20"/>
      <c r="AL911" s="20"/>
      <c r="AM911" s="19">
        <f t="shared" si="482"/>
        <v>100000</v>
      </c>
      <c r="AN911" s="26" t="s">
        <v>437</v>
      </c>
      <c r="AO911" s="50">
        <f t="shared" si="467"/>
        <v>100000</v>
      </c>
      <c r="AP911" s="50">
        <f t="shared" si="468"/>
        <v>0</v>
      </c>
      <c r="AQ911" s="50">
        <f t="shared" si="469"/>
        <v>0</v>
      </c>
      <c r="AR911" s="50">
        <f t="shared" si="470"/>
        <v>0</v>
      </c>
      <c r="AS911" s="50">
        <f t="shared" si="471"/>
        <v>0</v>
      </c>
      <c r="AT911" s="50">
        <f t="shared" si="472"/>
        <v>0</v>
      </c>
      <c r="AU911" s="50">
        <f t="shared" si="473"/>
        <v>0</v>
      </c>
      <c r="AV911" s="50">
        <f t="shared" si="474"/>
        <v>0</v>
      </c>
      <c r="AW911" s="50">
        <f t="shared" si="475"/>
        <v>0</v>
      </c>
      <c r="AX911" s="50">
        <f t="shared" si="476"/>
        <v>0</v>
      </c>
      <c r="AY911" s="50">
        <f t="shared" si="477"/>
        <v>0</v>
      </c>
      <c r="AZ911" s="50">
        <f t="shared" si="478"/>
        <v>0</v>
      </c>
      <c r="BA911" s="50">
        <f t="shared" si="479"/>
        <v>100000</v>
      </c>
      <c r="BB911" s="50">
        <f t="shared" si="480"/>
        <v>0</v>
      </c>
    </row>
    <row r="912" spans="2:54" x14ac:dyDescent="0.25">
      <c r="B912" s="14">
        <v>2026</v>
      </c>
      <c r="C912" s="14">
        <v>479</v>
      </c>
      <c r="D912" s="15"/>
      <c r="F912" s="15" t="s">
        <v>58</v>
      </c>
      <c r="G912" s="14" t="e">
        <f>+VLOOKUP(M912,#REF!,5,FALSE)</f>
        <v>#REF!</v>
      </c>
      <c r="H912" s="14" t="e">
        <f>+VLOOKUP(M912,#REF!,7,FALSE)</f>
        <v>#REF!</v>
      </c>
      <c r="M912" s="15" t="str">
        <f t="shared" si="466"/>
        <v>2026EG 2026GIEEGESTIÓN DE EVENTOS CON MEDIOS DE COMUNICACIÓN</v>
      </c>
      <c r="N912" s="15" t="s">
        <v>307</v>
      </c>
      <c r="Q912" s="16" t="s">
        <v>9</v>
      </c>
      <c r="R912" s="16" t="s">
        <v>60</v>
      </c>
      <c r="T912" s="14" t="str">
        <f t="shared" si="481"/>
        <v>2.3</v>
      </c>
      <c r="U912" s="17" t="s">
        <v>188</v>
      </c>
      <c r="V912" s="15" t="s">
        <v>345</v>
      </c>
      <c r="X912" s="14" t="s">
        <v>74</v>
      </c>
      <c r="Y912" s="18"/>
      <c r="Z912" s="19">
        <v>25000</v>
      </c>
      <c r="AA912" s="14">
        <v>1</v>
      </c>
      <c r="AB912" s="14"/>
      <c r="AC912" s="14"/>
      <c r="AD912" s="14"/>
      <c r="AE912" s="20"/>
      <c r="AF912" s="20"/>
      <c r="AG912" s="20"/>
      <c r="AH912" s="20"/>
      <c r="AI912" s="20"/>
      <c r="AJ912" s="20"/>
      <c r="AK912" s="20"/>
      <c r="AL912" s="20"/>
      <c r="AM912" s="19">
        <f t="shared" si="482"/>
        <v>25000</v>
      </c>
      <c r="AN912" s="26" t="s">
        <v>437</v>
      </c>
      <c r="AO912" s="50">
        <f t="shared" si="467"/>
        <v>25000</v>
      </c>
      <c r="AP912" s="50">
        <f t="shared" si="468"/>
        <v>0</v>
      </c>
      <c r="AQ912" s="50">
        <f t="shared" si="469"/>
        <v>0</v>
      </c>
      <c r="AR912" s="50">
        <f t="shared" si="470"/>
        <v>0</v>
      </c>
      <c r="AS912" s="50">
        <f t="shared" si="471"/>
        <v>0</v>
      </c>
      <c r="AT912" s="50">
        <f t="shared" si="472"/>
        <v>0</v>
      </c>
      <c r="AU912" s="50">
        <f t="shared" si="473"/>
        <v>0</v>
      </c>
      <c r="AV912" s="50">
        <f t="shared" si="474"/>
        <v>0</v>
      </c>
      <c r="AW912" s="50">
        <f t="shared" si="475"/>
        <v>0</v>
      </c>
      <c r="AX912" s="50">
        <f t="shared" si="476"/>
        <v>0</v>
      </c>
      <c r="AY912" s="50">
        <f t="shared" si="477"/>
        <v>0</v>
      </c>
      <c r="AZ912" s="50">
        <f t="shared" si="478"/>
        <v>0</v>
      </c>
      <c r="BA912" s="50">
        <f t="shared" si="479"/>
        <v>25000</v>
      </c>
      <c r="BB912" s="50">
        <f t="shared" si="480"/>
        <v>0</v>
      </c>
    </row>
    <row r="913" spans="1:54" x14ac:dyDescent="0.25">
      <c r="B913" s="14">
        <v>2026</v>
      </c>
      <c r="C913" s="14">
        <v>479</v>
      </c>
      <c r="D913" s="15"/>
      <c r="F913" s="15" t="s">
        <v>58</v>
      </c>
      <c r="G913" s="14" t="e">
        <f>+VLOOKUP(M913,#REF!,5,FALSE)</f>
        <v>#REF!</v>
      </c>
      <c r="H913" s="14" t="e">
        <f>+VLOOKUP(M913,#REF!,7,FALSE)</f>
        <v>#REF!</v>
      </c>
      <c r="M913" s="15" t="str">
        <f t="shared" si="466"/>
        <v>2026EG 2026GIEEGESTIÓN DE ACTIVIDADES Y PRODUCTOS DE COMUNICACIÓN EN MEDIOS TRADICIONALES Y PLATAFORMAS DIGITALES</v>
      </c>
      <c r="N913" s="15" t="s">
        <v>271</v>
      </c>
      <c r="Q913" s="16" t="s">
        <v>9</v>
      </c>
      <c r="R913" s="16" t="s">
        <v>60</v>
      </c>
      <c r="T913" s="14" t="str">
        <f t="shared" si="481"/>
        <v>2.3</v>
      </c>
      <c r="U913" s="17" t="s">
        <v>62</v>
      </c>
      <c r="V913" s="15" t="s">
        <v>692</v>
      </c>
      <c r="X913" s="14" t="s">
        <v>65</v>
      </c>
      <c r="Y913" s="18">
        <v>1</v>
      </c>
      <c r="Z913" s="19">
        <v>5000</v>
      </c>
      <c r="AA913" s="14">
        <v>30</v>
      </c>
      <c r="AB913" s="14">
        <v>30</v>
      </c>
      <c r="AC913" s="14">
        <v>30</v>
      </c>
      <c r="AD913" s="14">
        <v>30</v>
      </c>
      <c r="AE913" s="20"/>
      <c r="AF913" s="20"/>
      <c r="AG913" s="20"/>
      <c r="AH913" s="20"/>
      <c r="AI913" s="20"/>
      <c r="AJ913" s="20"/>
      <c r="AK913" s="20"/>
      <c r="AL913" s="20"/>
      <c r="AM913" s="19">
        <f t="shared" si="482"/>
        <v>20000</v>
      </c>
      <c r="AN913" s="26" t="s">
        <v>437</v>
      </c>
      <c r="AO913" s="50">
        <f t="shared" ref="AO913:AO976" si="483">+$Z913*AA913/30*$Y913</f>
        <v>5000</v>
      </c>
      <c r="AP913" s="50">
        <f t="shared" ref="AP913:AP976" si="484">+$Z913*AB913/30*$Y913</f>
        <v>5000</v>
      </c>
      <c r="AQ913" s="50">
        <f t="shared" ref="AQ913:AQ976" si="485">+$Z913*AC913/30*$Y913</f>
        <v>5000</v>
      </c>
      <c r="AR913" s="50">
        <f t="shared" ref="AR913:AR976" si="486">+$Z913*AD913/30*$Y913</f>
        <v>5000</v>
      </c>
      <c r="AS913" s="50">
        <f t="shared" ref="AS913:AS976" si="487">+$Z913*AE913/30*$Y913</f>
        <v>0</v>
      </c>
      <c r="AT913" s="50">
        <f t="shared" ref="AT913:AT976" si="488">+$Z913*AF913/30*$Y913</f>
        <v>0</v>
      </c>
      <c r="AU913" s="50">
        <f t="shared" ref="AU913:AU976" si="489">+$Z913*AG913/30*$Y913</f>
        <v>0</v>
      </c>
      <c r="AV913" s="50">
        <f t="shared" ref="AV913:AV976" si="490">+$Z913*AH913/30*$Y913</f>
        <v>0</v>
      </c>
      <c r="AW913" s="50">
        <f t="shared" ref="AW913:AW976" si="491">+$Z913*AI913/30*$Y913</f>
        <v>0</v>
      </c>
      <c r="AX913" s="50">
        <f t="shared" ref="AX913:AX976" si="492">+$Z913*AJ913/30*$Y913</f>
        <v>0</v>
      </c>
      <c r="AY913" s="50">
        <f t="shared" ref="AY913:AY976" si="493">+$Z913*AK913/30*$Y913</f>
        <v>0</v>
      </c>
      <c r="AZ913" s="50">
        <f t="shared" ref="AZ913:AZ976" si="494">+$Z913*AL913/30*$Y913</f>
        <v>0</v>
      </c>
      <c r="BA913" s="50">
        <f t="shared" si="479"/>
        <v>20000</v>
      </c>
      <c r="BB913" s="50">
        <f t="shared" si="480"/>
        <v>0</v>
      </c>
    </row>
    <row r="914" spans="1:54" x14ac:dyDescent="0.25">
      <c r="B914" s="14">
        <v>2026</v>
      </c>
      <c r="C914" s="14">
        <v>479</v>
      </c>
      <c r="D914" s="15"/>
      <c r="F914" s="15" t="s">
        <v>58</v>
      </c>
      <c r="G914" s="14" t="e">
        <f>+VLOOKUP(M914,#REF!,5,FALSE)</f>
        <v>#REF!</v>
      </c>
      <c r="H914" s="14" t="e">
        <f>+VLOOKUP(M914,#REF!,7,FALSE)</f>
        <v>#REF!</v>
      </c>
      <c r="M914" s="15" t="str">
        <f t="shared" si="466"/>
        <v>2026EG 2026GIEEGESTIÓN DE ACTIVIDADES Y PRODUCTOS DE COMUNICACIÓN EN MEDIOS TRADICIONALES Y PLATAFORMAS DIGITALES</v>
      </c>
      <c r="N914" s="15" t="s">
        <v>271</v>
      </c>
      <c r="Q914" s="16" t="s">
        <v>9</v>
      </c>
      <c r="R914" s="16" t="s">
        <v>60</v>
      </c>
      <c r="T914" s="14" t="str">
        <f t="shared" si="481"/>
        <v>2.3</v>
      </c>
      <c r="U914" s="17" t="s">
        <v>62</v>
      </c>
      <c r="V914" s="15" t="s">
        <v>693</v>
      </c>
      <c r="X914" s="14" t="s">
        <v>65</v>
      </c>
      <c r="Y914" s="18">
        <v>1</v>
      </c>
      <c r="Z914" s="19">
        <v>5000</v>
      </c>
      <c r="AA914" s="14">
        <v>30</v>
      </c>
      <c r="AB914" s="14">
        <v>30</v>
      </c>
      <c r="AC914" s="14">
        <v>30</v>
      </c>
      <c r="AD914" s="14">
        <v>30</v>
      </c>
      <c r="AE914" s="20"/>
      <c r="AF914" s="20"/>
      <c r="AG914" s="20"/>
      <c r="AH914" s="20"/>
      <c r="AI914" s="20"/>
      <c r="AJ914" s="20"/>
      <c r="AK914" s="20"/>
      <c r="AL914" s="20"/>
      <c r="AM914" s="19">
        <f t="shared" si="482"/>
        <v>20000</v>
      </c>
      <c r="AN914" s="26" t="s">
        <v>437</v>
      </c>
      <c r="AO914" s="50">
        <f t="shared" si="483"/>
        <v>5000</v>
      </c>
      <c r="AP914" s="50">
        <f t="shared" si="484"/>
        <v>5000</v>
      </c>
      <c r="AQ914" s="50">
        <f t="shared" si="485"/>
        <v>5000</v>
      </c>
      <c r="AR914" s="50">
        <f t="shared" si="486"/>
        <v>5000</v>
      </c>
      <c r="AS914" s="50">
        <f t="shared" si="487"/>
        <v>0</v>
      </c>
      <c r="AT914" s="50">
        <f t="shared" si="488"/>
        <v>0</v>
      </c>
      <c r="AU914" s="50">
        <f t="shared" si="489"/>
        <v>0</v>
      </c>
      <c r="AV914" s="50">
        <f t="shared" si="490"/>
        <v>0</v>
      </c>
      <c r="AW914" s="50">
        <f t="shared" si="491"/>
        <v>0</v>
      </c>
      <c r="AX914" s="50">
        <f t="shared" si="492"/>
        <v>0</v>
      </c>
      <c r="AY914" s="50">
        <f t="shared" si="493"/>
        <v>0</v>
      </c>
      <c r="AZ914" s="50">
        <f t="shared" si="494"/>
        <v>0</v>
      </c>
      <c r="BA914" s="50">
        <f t="shared" si="479"/>
        <v>20000</v>
      </c>
      <c r="BB914" s="50">
        <f t="shared" si="480"/>
        <v>0</v>
      </c>
    </row>
    <row r="915" spans="1:54" x14ac:dyDescent="0.25">
      <c r="B915" s="14">
        <v>2026</v>
      </c>
      <c r="C915" s="14">
        <v>479</v>
      </c>
      <c r="D915" s="15"/>
      <c r="F915" s="15" t="s">
        <v>58</v>
      </c>
      <c r="G915" s="14" t="e">
        <f>+VLOOKUP(M915,#REF!,5,FALSE)</f>
        <v>#REF!</v>
      </c>
      <c r="H915" s="14" t="e">
        <f>+VLOOKUP(M915,#REF!,7,FALSE)</f>
        <v>#REF!</v>
      </c>
      <c r="M915" s="15" t="str">
        <f t="shared" si="466"/>
        <v>2026EG 2026GIEEGESTIÓN DE ACTIVIDADES Y PRODUCTOS DE COMUNICACIÓN EN MEDIOS TRADICIONALES Y PLATAFORMAS DIGITALES</v>
      </c>
      <c r="N915" s="15" t="s">
        <v>271</v>
      </c>
      <c r="Q915" s="16" t="s">
        <v>9</v>
      </c>
      <c r="R915" s="16" t="s">
        <v>60</v>
      </c>
      <c r="T915" s="14" t="str">
        <f t="shared" si="481"/>
        <v>2.3</v>
      </c>
      <c r="U915" s="17" t="s">
        <v>62</v>
      </c>
      <c r="V915" s="15" t="s">
        <v>694</v>
      </c>
      <c r="X915" s="14" t="s">
        <v>65</v>
      </c>
      <c r="Y915" s="18">
        <v>1</v>
      </c>
      <c r="Z915" s="19">
        <v>6000</v>
      </c>
      <c r="AA915" s="14">
        <v>30</v>
      </c>
      <c r="AB915" s="14">
        <v>30</v>
      </c>
      <c r="AC915" s="14">
        <v>30</v>
      </c>
      <c r="AD915" s="14">
        <v>30</v>
      </c>
      <c r="AE915" s="20"/>
      <c r="AF915" s="20"/>
      <c r="AG915" s="20"/>
      <c r="AH915" s="20"/>
      <c r="AI915" s="20"/>
      <c r="AJ915" s="20"/>
      <c r="AK915" s="20"/>
      <c r="AL915" s="20"/>
      <c r="AM915" s="19">
        <f t="shared" si="482"/>
        <v>24000</v>
      </c>
      <c r="AN915" s="26" t="s">
        <v>437</v>
      </c>
      <c r="AO915" s="50">
        <f t="shared" si="483"/>
        <v>6000</v>
      </c>
      <c r="AP915" s="50">
        <f t="shared" si="484"/>
        <v>6000</v>
      </c>
      <c r="AQ915" s="50">
        <f t="shared" si="485"/>
        <v>6000</v>
      </c>
      <c r="AR915" s="50">
        <f t="shared" si="486"/>
        <v>6000</v>
      </c>
      <c r="AS915" s="50">
        <f t="shared" si="487"/>
        <v>0</v>
      </c>
      <c r="AT915" s="50">
        <f t="shared" si="488"/>
        <v>0</v>
      </c>
      <c r="AU915" s="50">
        <f t="shared" si="489"/>
        <v>0</v>
      </c>
      <c r="AV915" s="50">
        <f t="shared" si="490"/>
        <v>0</v>
      </c>
      <c r="AW915" s="50">
        <f t="shared" si="491"/>
        <v>0</v>
      </c>
      <c r="AX915" s="50">
        <f t="shared" si="492"/>
        <v>0</v>
      </c>
      <c r="AY915" s="50">
        <f t="shared" si="493"/>
        <v>0</v>
      </c>
      <c r="AZ915" s="50">
        <f t="shared" si="494"/>
        <v>0</v>
      </c>
      <c r="BA915" s="50">
        <f t="shared" si="479"/>
        <v>24000</v>
      </c>
      <c r="BB915" s="50">
        <f t="shared" si="480"/>
        <v>0</v>
      </c>
    </row>
    <row r="916" spans="1:54" x14ac:dyDescent="0.25">
      <c r="B916" s="14">
        <v>2026</v>
      </c>
      <c r="C916" s="14">
        <v>479</v>
      </c>
      <c r="D916" s="15"/>
      <c r="F916" s="15" t="s">
        <v>58</v>
      </c>
      <c r="G916" s="14" t="e">
        <f>+VLOOKUP(M916,#REF!,5,FALSE)</f>
        <v>#REF!</v>
      </c>
      <c r="H916" s="14" t="e">
        <f>+VLOOKUP(M916,#REF!,7,FALSE)</f>
        <v>#REF!</v>
      </c>
      <c r="M916" s="15" t="str">
        <f t="shared" si="466"/>
        <v>2026EG 2026GIEEGESTIÓN DE ACTIVIDADES Y PRODUCTOS DE COMUNICACIÓN EN MEDIOS TRADICIONALES Y PLATAFORMAS DIGITALES</v>
      </c>
      <c r="N916" s="15" t="s">
        <v>271</v>
      </c>
      <c r="Q916" s="16" t="s">
        <v>9</v>
      </c>
      <c r="R916" s="16" t="s">
        <v>60</v>
      </c>
      <c r="T916" s="14" t="str">
        <f t="shared" si="481"/>
        <v>2.3</v>
      </c>
      <c r="U916" s="17" t="s">
        <v>62</v>
      </c>
      <c r="V916" s="15" t="s">
        <v>695</v>
      </c>
      <c r="X916" s="14" t="s">
        <v>65</v>
      </c>
      <c r="Y916" s="18">
        <v>1</v>
      </c>
      <c r="Z916" s="19">
        <v>5000</v>
      </c>
      <c r="AA916" s="14">
        <v>30</v>
      </c>
      <c r="AB916" s="14">
        <v>30</v>
      </c>
      <c r="AC916" s="14">
        <v>30</v>
      </c>
      <c r="AD916" s="14">
        <v>30</v>
      </c>
      <c r="AE916" s="20"/>
      <c r="AF916" s="20"/>
      <c r="AG916" s="20"/>
      <c r="AH916" s="20"/>
      <c r="AI916" s="20"/>
      <c r="AJ916" s="20"/>
      <c r="AK916" s="20"/>
      <c r="AL916" s="20"/>
      <c r="AM916" s="19">
        <f t="shared" si="482"/>
        <v>20000</v>
      </c>
      <c r="AN916" s="26" t="s">
        <v>437</v>
      </c>
      <c r="AO916" s="50">
        <f t="shared" si="483"/>
        <v>5000</v>
      </c>
      <c r="AP916" s="50">
        <f t="shared" si="484"/>
        <v>5000</v>
      </c>
      <c r="AQ916" s="50">
        <f t="shared" si="485"/>
        <v>5000</v>
      </c>
      <c r="AR916" s="50">
        <f t="shared" si="486"/>
        <v>5000</v>
      </c>
      <c r="AS916" s="50">
        <f t="shared" si="487"/>
        <v>0</v>
      </c>
      <c r="AT916" s="50">
        <f t="shared" si="488"/>
        <v>0</v>
      </c>
      <c r="AU916" s="50">
        <f t="shared" si="489"/>
        <v>0</v>
      </c>
      <c r="AV916" s="50">
        <f t="shared" si="490"/>
        <v>0</v>
      </c>
      <c r="AW916" s="50">
        <f t="shared" si="491"/>
        <v>0</v>
      </c>
      <c r="AX916" s="50">
        <f t="shared" si="492"/>
        <v>0</v>
      </c>
      <c r="AY916" s="50">
        <f t="shared" si="493"/>
        <v>0</v>
      </c>
      <c r="AZ916" s="50">
        <f t="shared" si="494"/>
        <v>0</v>
      </c>
      <c r="BA916" s="50">
        <f t="shared" si="479"/>
        <v>20000</v>
      </c>
      <c r="BB916" s="50">
        <f t="shared" si="480"/>
        <v>0</v>
      </c>
    </row>
    <row r="917" spans="1:54" x14ac:dyDescent="0.25">
      <c r="B917" s="14">
        <v>2026</v>
      </c>
      <c r="C917" s="14">
        <v>479</v>
      </c>
      <c r="D917" s="15"/>
      <c r="F917" s="15" t="s">
        <v>58</v>
      </c>
      <c r="G917" s="14" t="e">
        <f>+VLOOKUP(M917,#REF!,5,FALSE)</f>
        <v>#REF!</v>
      </c>
      <c r="H917" s="14" t="e">
        <f>+VLOOKUP(M917,#REF!,7,FALSE)</f>
        <v>#REF!</v>
      </c>
      <c r="M917" s="15" t="str">
        <f t="shared" si="466"/>
        <v>2026EG 2026GIEEGESTIÓN DE ACTIVIDADES Y PRODUCTOS DE COMUNICACIÓN EN MEDIOS TRADICIONALES Y PLATAFORMAS DIGITALES</v>
      </c>
      <c r="N917" s="15" t="s">
        <v>271</v>
      </c>
      <c r="Q917" s="16" t="s">
        <v>9</v>
      </c>
      <c r="R917" s="16" t="s">
        <v>60</v>
      </c>
      <c r="T917" s="14" t="str">
        <f t="shared" si="481"/>
        <v>2.3</v>
      </c>
      <c r="U917" s="17" t="s">
        <v>62</v>
      </c>
      <c r="V917" s="15" t="s">
        <v>696</v>
      </c>
      <c r="X917" s="14" t="s">
        <v>65</v>
      </c>
      <c r="Y917" s="18">
        <v>1</v>
      </c>
      <c r="Z917" s="19">
        <v>6000</v>
      </c>
      <c r="AA917" s="14">
        <v>30</v>
      </c>
      <c r="AB917" s="14">
        <v>30</v>
      </c>
      <c r="AC917" s="14">
        <v>30</v>
      </c>
      <c r="AD917" s="14">
        <v>30</v>
      </c>
      <c r="AE917" s="20"/>
      <c r="AF917" s="20"/>
      <c r="AG917" s="20"/>
      <c r="AH917" s="20"/>
      <c r="AI917" s="20"/>
      <c r="AJ917" s="20"/>
      <c r="AK917" s="20"/>
      <c r="AL917" s="20"/>
      <c r="AM917" s="19">
        <f t="shared" si="482"/>
        <v>24000</v>
      </c>
      <c r="AN917" s="26" t="s">
        <v>437</v>
      </c>
      <c r="AO917" s="50">
        <f t="shared" si="483"/>
        <v>6000</v>
      </c>
      <c r="AP917" s="50">
        <f t="shared" si="484"/>
        <v>6000</v>
      </c>
      <c r="AQ917" s="50">
        <f t="shared" si="485"/>
        <v>6000</v>
      </c>
      <c r="AR917" s="50">
        <f t="shared" si="486"/>
        <v>6000</v>
      </c>
      <c r="AS917" s="50">
        <f t="shared" si="487"/>
        <v>0</v>
      </c>
      <c r="AT917" s="50">
        <f t="shared" si="488"/>
        <v>0</v>
      </c>
      <c r="AU917" s="50">
        <f t="shared" si="489"/>
        <v>0</v>
      </c>
      <c r="AV917" s="50">
        <f t="shared" si="490"/>
        <v>0</v>
      </c>
      <c r="AW917" s="50">
        <f t="shared" si="491"/>
        <v>0</v>
      </c>
      <c r="AX917" s="50">
        <f t="shared" si="492"/>
        <v>0</v>
      </c>
      <c r="AY917" s="50">
        <f t="shared" si="493"/>
        <v>0</v>
      </c>
      <c r="AZ917" s="50">
        <f t="shared" si="494"/>
        <v>0</v>
      </c>
      <c r="BA917" s="50">
        <f t="shared" si="479"/>
        <v>24000</v>
      </c>
      <c r="BB917" s="50">
        <f t="shared" si="480"/>
        <v>0</v>
      </c>
    </row>
    <row r="918" spans="1:54" x14ac:dyDescent="0.25">
      <c r="B918" s="14">
        <v>2026</v>
      </c>
      <c r="C918" s="14">
        <v>479</v>
      </c>
      <c r="D918" s="15"/>
      <c r="F918" s="15" t="s">
        <v>58</v>
      </c>
      <c r="G918" s="14" t="e">
        <f>+VLOOKUP(M918,#REF!,5,FALSE)</f>
        <v>#REF!</v>
      </c>
      <c r="H918" s="14" t="e">
        <f>+VLOOKUP(M918,#REF!,7,FALSE)</f>
        <v>#REF!</v>
      </c>
      <c r="M918" s="15" t="str">
        <f t="shared" si="466"/>
        <v>2026EG 2026GIEEGESTIÓN DE ACTIVIDADES Y PRODUCTOS DE COMUNICACIÓN EN MEDIOS TRADICIONALES Y PLATAFORMAS DIGITALES</v>
      </c>
      <c r="N918" s="15" t="s">
        <v>271</v>
      </c>
      <c r="Q918" s="16" t="s">
        <v>9</v>
      </c>
      <c r="R918" s="16" t="s">
        <v>60</v>
      </c>
      <c r="T918" s="14" t="str">
        <f t="shared" si="481"/>
        <v>2.3</v>
      </c>
      <c r="U918" s="17" t="s">
        <v>62</v>
      </c>
      <c r="V918" s="15" t="s">
        <v>697</v>
      </c>
      <c r="X918" s="14" t="s">
        <v>65</v>
      </c>
      <c r="Y918" s="18">
        <v>1</v>
      </c>
      <c r="Z918" s="19">
        <v>6500</v>
      </c>
      <c r="AA918" s="14">
        <v>30</v>
      </c>
      <c r="AB918" s="14">
        <v>30</v>
      </c>
      <c r="AC918" s="14">
        <v>30</v>
      </c>
      <c r="AD918" s="14">
        <v>30</v>
      </c>
      <c r="AE918" s="20"/>
      <c r="AF918" s="20"/>
      <c r="AG918" s="20"/>
      <c r="AH918" s="20"/>
      <c r="AI918" s="20"/>
      <c r="AJ918" s="20"/>
      <c r="AK918" s="20"/>
      <c r="AL918" s="20"/>
      <c r="AM918" s="19">
        <f t="shared" si="482"/>
        <v>26000</v>
      </c>
      <c r="AN918" s="26" t="s">
        <v>437</v>
      </c>
      <c r="AO918" s="50">
        <f t="shared" si="483"/>
        <v>6500</v>
      </c>
      <c r="AP918" s="50">
        <f t="shared" si="484"/>
        <v>6500</v>
      </c>
      <c r="AQ918" s="50">
        <f t="shared" si="485"/>
        <v>6500</v>
      </c>
      <c r="AR918" s="50">
        <f t="shared" si="486"/>
        <v>6500</v>
      </c>
      <c r="AS918" s="50">
        <f t="shared" si="487"/>
        <v>0</v>
      </c>
      <c r="AT918" s="50">
        <f t="shared" si="488"/>
        <v>0</v>
      </c>
      <c r="AU918" s="50">
        <f t="shared" si="489"/>
        <v>0</v>
      </c>
      <c r="AV918" s="50">
        <f t="shared" si="490"/>
        <v>0</v>
      </c>
      <c r="AW918" s="50">
        <f t="shared" si="491"/>
        <v>0</v>
      </c>
      <c r="AX918" s="50">
        <f t="shared" si="492"/>
        <v>0</v>
      </c>
      <c r="AY918" s="50">
        <f t="shared" si="493"/>
        <v>0</v>
      </c>
      <c r="AZ918" s="50">
        <f t="shared" si="494"/>
        <v>0</v>
      </c>
      <c r="BA918" s="50">
        <f t="shared" si="479"/>
        <v>26000</v>
      </c>
      <c r="BB918" s="50">
        <f t="shared" si="480"/>
        <v>0</v>
      </c>
    </row>
    <row r="919" spans="1:54" x14ac:dyDescent="0.25">
      <c r="B919" s="14">
        <v>2026</v>
      </c>
      <c r="C919" s="14">
        <v>479</v>
      </c>
      <c r="D919" s="15"/>
      <c r="F919" s="15" t="s">
        <v>58</v>
      </c>
      <c r="G919" s="14" t="e">
        <f>+VLOOKUP(M919,#REF!,5,FALSE)</f>
        <v>#REF!</v>
      </c>
      <c r="H919" s="14" t="e">
        <f>+VLOOKUP(M919,#REF!,7,FALSE)</f>
        <v>#REF!</v>
      </c>
      <c r="M919" s="15" t="str">
        <f t="shared" si="466"/>
        <v>2026EG 2026GIEEGESTIÓN DE ACTIVIDADES Y PRODUCTOS DE COMUNICACIÓN EN MEDIOS TRADICIONALES Y PLATAFORMAS DIGITALES</v>
      </c>
      <c r="N919" s="15" t="s">
        <v>271</v>
      </c>
      <c r="Q919" s="16" t="s">
        <v>9</v>
      </c>
      <c r="R919" s="16" t="s">
        <v>60</v>
      </c>
      <c r="T919" s="14" t="str">
        <f t="shared" si="481"/>
        <v>2.3</v>
      </c>
      <c r="U919" s="17" t="s">
        <v>62</v>
      </c>
      <c r="V919" s="15" t="s">
        <v>698</v>
      </c>
      <c r="X919" s="14" t="s">
        <v>65</v>
      </c>
      <c r="Y919" s="18">
        <v>1</v>
      </c>
      <c r="Z919" s="19">
        <v>5000</v>
      </c>
      <c r="AA919" s="14">
        <v>30</v>
      </c>
      <c r="AB919" s="14">
        <v>30</v>
      </c>
      <c r="AC919" s="14">
        <v>30</v>
      </c>
      <c r="AD919" s="14">
        <v>30</v>
      </c>
      <c r="AE919" s="20"/>
      <c r="AF919" s="20"/>
      <c r="AG919" s="20"/>
      <c r="AH919" s="20"/>
      <c r="AI919" s="20"/>
      <c r="AJ919" s="20"/>
      <c r="AK919" s="20"/>
      <c r="AL919" s="20"/>
      <c r="AM919" s="19">
        <f t="shared" si="482"/>
        <v>20000</v>
      </c>
      <c r="AN919" s="26" t="s">
        <v>437</v>
      </c>
      <c r="AO919" s="50">
        <f t="shared" si="483"/>
        <v>5000</v>
      </c>
      <c r="AP919" s="50">
        <f t="shared" si="484"/>
        <v>5000</v>
      </c>
      <c r="AQ919" s="50">
        <f t="shared" si="485"/>
        <v>5000</v>
      </c>
      <c r="AR919" s="50">
        <f t="shared" si="486"/>
        <v>5000</v>
      </c>
      <c r="AS919" s="50">
        <f t="shared" si="487"/>
        <v>0</v>
      </c>
      <c r="AT919" s="50">
        <f t="shared" si="488"/>
        <v>0</v>
      </c>
      <c r="AU919" s="50">
        <f t="shared" si="489"/>
        <v>0</v>
      </c>
      <c r="AV919" s="50">
        <f t="shared" si="490"/>
        <v>0</v>
      </c>
      <c r="AW919" s="50">
        <f t="shared" si="491"/>
        <v>0</v>
      </c>
      <c r="AX919" s="50">
        <f t="shared" si="492"/>
        <v>0</v>
      </c>
      <c r="AY919" s="50">
        <f t="shared" si="493"/>
        <v>0</v>
      </c>
      <c r="AZ919" s="50">
        <f t="shared" si="494"/>
        <v>0</v>
      </c>
      <c r="BA919" s="50">
        <f t="shared" si="479"/>
        <v>20000</v>
      </c>
      <c r="BB919" s="50">
        <f t="shared" si="480"/>
        <v>0</v>
      </c>
    </row>
    <row r="920" spans="1:54" x14ac:dyDescent="0.25">
      <c r="B920" s="14">
        <v>2026</v>
      </c>
      <c r="C920" s="14">
        <v>479</v>
      </c>
      <c r="D920" s="15"/>
      <c r="F920" s="15" t="s">
        <v>58</v>
      </c>
      <c r="G920" s="14" t="e">
        <f>+VLOOKUP(M920,#REF!,5,FALSE)</f>
        <v>#REF!</v>
      </c>
      <c r="H920" s="14" t="e">
        <f>+VLOOKUP(M920,#REF!,7,FALSE)</f>
        <v>#REF!</v>
      </c>
      <c r="M920" s="15" t="str">
        <f t="shared" si="466"/>
        <v>2026EG 2026GIEEGESTIÓN DE ACTIVIDADES Y PRODUCTOS DE COMUNICACIÓN EN MEDIOS TRADICIONALES Y PLATAFORMAS DIGITALES</v>
      </c>
      <c r="N920" s="15" t="s">
        <v>271</v>
      </c>
      <c r="Q920" s="16" t="s">
        <v>9</v>
      </c>
      <c r="R920" s="16" t="s">
        <v>60</v>
      </c>
      <c r="T920" s="14" t="str">
        <f t="shared" si="481"/>
        <v>2.3</v>
      </c>
      <c r="U920" s="17" t="s">
        <v>62</v>
      </c>
      <c r="V920" s="15" t="s">
        <v>699</v>
      </c>
      <c r="X920" s="14" t="s">
        <v>65</v>
      </c>
      <c r="Y920" s="18">
        <v>65</v>
      </c>
      <c r="Z920" s="19">
        <v>4000</v>
      </c>
      <c r="AA920" s="14">
        <v>15</v>
      </c>
      <c r="AB920" s="14">
        <v>30</v>
      </c>
      <c r="AC920" s="14">
        <v>30</v>
      </c>
      <c r="AD920" s="14">
        <v>30</v>
      </c>
      <c r="AE920" s="20"/>
      <c r="AF920" s="20"/>
      <c r="AG920" s="20"/>
      <c r="AH920" s="20"/>
      <c r="AI920" s="20"/>
      <c r="AJ920" s="20"/>
      <c r="AK920" s="20"/>
      <c r="AL920" s="20"/>
      <c r="AM920" s="19">
        <f t="shared" si="482"/>
        <v>910000</v>
      </c>
      <c r="AN920" s="26" t="s">
        <v>437</v>
      </c>
      <c r="AO920" s="50">
        <f t="shared" si="483"/>
        <v>130000</v>
      </c>
      <c r="AP920" s="50">
        <f t="shared" si="484"/>
        <v>260000</v>
      </c>
      <c r="AQ920" s="50">
        <f t="shared" si="485"/>
        <v>260000</v>
      </c>
      <c r="AR920" s="50">
        <f t="shared" si="486"/>
        <v>260000</v>
      </c>
      <c r="AS920" s="50">
        <f t="shared" si="487"/>
        <v>0</v>
      </c>
      <c r="AT920" s="50">
        <f t="shared" si="488"/>
        <v>0</v>
      </c>
      <c r="AU920" s="50">
        <f t="shared" si="489"/>
        <v>0</v>
      </c>
      <c r="AV920" s="50">
        <f t="shared" si="490"/>
        <v>0</v>
      </c>
      <c r="AW920" s="50">
        <f t="shared" si="491"/>
        <v>0</v>
      </c>
      <c r="AX920" s="50">
        <f t="shared" si="492"/>
        <v>0</v>
      </c>
      <c r="AY920" s="50">
        <f t="shared" si="493"/>
        <v>0</v>
      </c>
      <c r="AZ920" s="50">
        <f t="shared" si="494"/>
        <v>0</v>
      </c>
      <c r="BA920" s="50">
        <f t="shared" si="479"/>
        <v>910000</v>
      </c>
      <c r="BB920" s="50">
        <f t="shared" si="480"/>
        <v>0</v>
      </c>
    </row>
    <row r="921" spans="1:54" x14ac:dyDescent="0.25">
      <c r="B921" s="14">
        <v>2026</v>
      </c>
      <c r="C921" s="14">
        <v>479</v>
      </c>
      <c r="D921" s="15"/>
      <c r="F921" s="15" t="s">
        <v>58</v>
      </c>
      <c r="G921" s="14" t="e">
        <f>+VLOOKUP(M921,#REF!,5,FALSE)</f>
        <v>#REF!</v>
      </c>
      <c r="H921" s="14" t="e">
        <f>+VLOOKUP(M921,#REF!,7,FALSE)</f>
        <v>#REF!</v>
      </c>
      <c r="M921" s="15" t="str">
        <f t="shared" si="466"/>
        <v>2026EG 2026GIEEGESTIÓN DE ACTIVIDADES Y PRODUCTOS DE COMUNICACIÓN EN MEDIOS TRADICIONALES Y PLATAFORMAS DIGITALES</v>
      </c>
      <c r="N921" s="15" t="s">
        <v>271</v>
      </c>
      <c r="Q921" s="16" t="s">
        <v>9</v>
      </c>
      <c r="R921" s="16" t="s">
        <v>60</v>
      </c>
      <c r="T921" s="14" t="str">
        <f t="shared" si="481"/>
        <v>2.3</v>
      </c>
      <c r="U921" s="17" t="s">
        <v>62</v>
      </c>
      <c r="V921" s="15" t="s">
        <v>700</v>
      </c>
      <c r="X921" s="14" t="s">
        <v>65</v>
      </c>
      <c r="Y921" s="18">
        <v>1</v>
      </c>
      <c r="Z921" s="19">
        <v>5000</v>
      </c>
      <c r="AA921" s="14">
        <v>30</v>
      </c>
      <c r="AB921" s="14">
        <v>30</v>
      </c>
      <c r="AC921" s="14">
        <v>30</v>
      </c>
      <c r="AD921" s="14">
        <v>30</v>
      </c>
      <c r="AE921" s="20"/>
      <c r="AF921" s="20"/>
      <c r="AG921" s="20"/>
      <c r="AH921" s="20"/>
      <c r="AI921" s="20"/>
      <c r="AJ921" s="20"/>
      <c r="AK921" s="20"/>
      <c r="AL921" s="20"/>
      <c r="AM921" s="19">
        <f t="shared" si="482"/>
        <v>20000</v>
      </c>
      <c r="AN921" s="26" t="s">
        <v>437</v>
      </c>
      <c r="AO921" s="50">
        <f t="shared" si="483"/>
        <v>5000</v>
      </c>
      <c r="AP921" s="50">
        <f t="shared" si="484"/>
        <v>5000</v>
      </c>
      <c r="AQ921" s="50">
        <f t="shared" si="485"/>
        <v>5000</v>
      </c>
      <c r="AR921" s="50">
        <f t="shared" si="486"/>
        <v>5000</v>
      </c>
      <c r="AS921" s="50">
        <f t="shared" si="487"/>
        <v>0</v>
      </c>
      <c r="AT921" s="50">
        <f t="shared" si="488"/>
        <v>0</v>
      </c>
      <c r="AU921" s="50">
        <f t="shared" si="489"/>
        <v>0</v>
      </c>
      <c r="AV921" s="50">
        <f t="shared" si="490"/>
        <v>0</v>
      </c>
      <c r="AW921" s="50">
        <f t="shared" si="491"/>
        <v>0</v>
      </c>
      <c r="AX921" s="50">
        <f t="shared" si="492"/>
        <v>0</v>
      </c>
      <c r="AY921" s="50">
        <f t="shared" si="493"/>
        <v>0</v>
      </c>
      <c r="AZ921" s="50">
        <f t="shared" si="494"/>
        <v>0</v>
      </c>
      <c r="BA921" s="50">
        <f t="shared" si="479"/>
        <v>20000</v>
      </c>
      <c r="BB921" s="50">
        <f t="shared" si="480"/>
        <v>0</v>
      </c>
    </row>
    <row r="922" spans="1:54" x14ac:dyDescent="0.25">
      <c r="B922" s="14">
        <v>2026</v>
      </c>
      <c r="C922" s="14">
        <v>479</v>
      </c>
      <c r="D922" s="15"/>
      <c r="F922" s="15" t="s">
        <v>58</v>
      </c>
      <c r="G922" s="14" t="e">
        <f>+VLOOKUP(M922,#REF!,5,FALSE)</f>
        <v>#REF!</v>
      </c>
      <c r="H922" s="14" t="e">
        <f>+VLOOKUP(M922,#REF!,7,FALSE)</f>
        <v>#REF!</v>
      </c>
      <c r="M922" s="15" t="str">
        <f t="shared" si="466"/>
        <v>2026EG 2026GIEEGESTIÓN DE ACTIVIDADES Y PRODUCTOS DE COMUNICACIÓN EN MEDIOS TRADICIONALES Y PLATAFORMAS DIGITALES</v>
      </c>
      <c r="N922" s="15" t="s">
        <v>271</v>
      </c>
      <c r="Q922" s="16" t="s">
        <v>9</v>
      </c>
      <c r="R922" s="16" t="s">
        <v>60</v>
      </c>
      <c r="T922" s="14" t="str">
        <f t="shared" si="481"/>
        <v>2.3</v>
      </c>
      <c r="U922" s="17" t="s">
        <v>62</v>
      </c>
      <c r="V922" s="15" t="s">
        <v>701</v>
      </c>
      <c r="X922" s="14" t="s">
        <v>65</v>
      </c>
      <c r="Y922" s="18">
        <v>1</v>
      </c>
      <c r="Z922" s="19">
        <v>5000</v>
      </c>
      <c r="AA922" s="14">
        <v>30</v>
      </c>
      <c r="AB922" s="14">
        <v>30</v>
      </c>
      <c r="AC922" s="14">
        <v>30</v>
      </c>
      <c r="AD922" s="14">
        <v>30</v>
      </c>
      <c r="AE922" s="20"/>
      <c r="AF922" s="20"/>
      <c r="AG922" s="20"/>
      <c r="AH922" s="20"/>
      <c r="AI922" s="20"/>
      <c r="AJ922" s="20"/>
      <c r="AK922" s="20"/>
      <c r="AL922" s="20"/>
      <c r="AM922" s="19">
        <f t="shared" si="482"/>
        <v>20000</v>
      </c>
      <c r="AN922" s="26" t="s">
        <v>437</v>
      </c>
      <c r="AO922" s="50">
        <f t="shared" si="483"/>
        <v>5000</v>
      </c>
      <c r="AP922" s="50">
        <f t="shared" si="484"/>
        <v>5000</v>
      </c>
      <c r="AQ922" s="50">
        <f t="shared" si="485"/>
        <v>5000</v>
      </c>
      <c r="AR922" s="50">
        <f t="shared" si="486"/>
        <v>5000</v>
      </c>
      <c r="AS922" s="50">
        <f t="shared" si="487"/>
        <v>0</v>
      </c>
      <c r="AT922" s="50">
        <f t="shared" si="488"/>
        <v>0</v>
      </c>
      <c r="AU922" s="50">
        <f t="shared" si="489"/>
        <v>0</v>
      </c>
      <c r="AV922" s="50">
        <f t="shared" si="490"/>
        <v>0</v>
      </c>
      <c r="AW922" s="50">
        <f t="shared" si="491"/>
        <v>0</v>
      </c>
      <c r="AX922" s="50">
        <f t="shared" si="492"/>
        <v>0</v>
      </c>
      <c r="AY922" s="50">
        <f t="shared" si="493"/>
        <v>0</v>
      </c>
      <c r="AZ922" s="50">
        <f t="shared" si="494"/>
        <v>0</v>
      </c>
      <c r="BA922" s="50">
        <f t="shared" si="479"/>
        <v>20000</v>
      </c>
      <c r="BB922" s="50">
        <f t="shared" si="480"/>
        <v>0</v>
      </c>
    </row>
    <row r="923" spans="1:54" x14ac:dyDescent="0.25">
      <c r="B923" s="14">
        <v>2026</v>
      </c>
      <c r="C923" s="14">
        <v>479</v>
      </c>
      <c r="D923" s="15"/>
      <c r="F923" s="15" t="s">
        <v>58</v>
      </c>
      <c r="G923" s="14" t="e">
        <f>+VLOOKUP(M923,#REF!,5,FALSE)</f>
        <v>#REF!</v>
      </c>
      <c r="H923" s="14" t="e">
        <f>+VLOOKUP(M923,#REF!,7,FALSE)</f>
        <v>#REF!</v>
      </c>
      <c r="M923" s="15" t="str">
        <f t="shared" si="466"/>
        <v>2026EG 2026GIEEGESTIÓN DE ACTIVIDADES Y PRODUCTOS DE COMUNICACIÓN EN MEDIOS TRADICIONALES Y PLATAFORMAS DIGITALES</v>
      </c>
      <c r="N923" s="15" t="s">
        <v>271</v>
      </c>
      <c r="Q923" s="16" t="s">
        <v>9</v>
      </c>
      <c r="R923" s="16" t="s">
        <v>60</v>
      </c>
      <c r="T923" s="14" t="str">
        <f t="shared" si="481"/>
        <v>2.3</v>
      </c>
      <c r="U923" s="17" t="s">
        <v>62</v>
      </c>
      <c r="V923" s="15" t="s">
        <v>702</v>
      </c>
      <c r="X923" s="14" t="s">
        <v>65</v>
      </c>
      <c r="Y923" s="18">
        <v>1</v>
      </c>
      <c r="Z923" s="19">
        <v>4500</v>
      </c>
      <c r="AA923" s="14">
        <v>30</v>
      </c>
      <c r="AB923" s="14">
        <v>30</v>
      </c>
      <c r="AC923" s="14">
        <v>30</v>
      </c>
      <c r="AD923" s="14">
        <v>30</v>
      </c>
      <c r="AE923" s="20"/>
      <c r="AF923" s="20"/>
      <c r="AG923" s="20"/>
      <c r="AH923" s="20"/>
      <c r="AI923" s="20"/>
      <c r="AJ923" s="20"/>
      <c r="AK923" s="20"/>
      <c r="AL923" s="20"/>
      <c r="AM923" s="19">
        <f t="shared" si="482"/>
        <v>18000</v>
      </c>
      <c r="AN923" s="26" t="s">
        <v>437</v>
      </c>
      <c r="AO923" s="50">
        <f t="shared" si="483"/>
        <v>4500</v>
      </c>
      <c r="AP923" s="50">
        <f t="shared" si="484"/>
        <v>4500</v>
      </c>
      <c r="AQ923" s="50">
        <f t="shared" si="485"/>
        <v>4500</v>
      </c>
      <c r="AR923" s="50">
        <f t="shared" si="486"/>
        <v>4500</v>
      </c>
      <c r="AS923" s="50">
        <f t="shared" si="487"/>
        <v>0</v>
      </c>
      <c r="AT923" s="50">
        <f t="shared" si="488"/>
        <v>0</v>
      </c>
      <c r="AU923" s="50">
        <f t="shared" si="489"/>
        <v>0</v>
      </c>
      <c r="AV923" s="50">
        <f t="shared" si="490"/>
        <v>0</v>
      </c>
      <c r="AW923" s="50">
        <f t="shared" si="491"/>
        <v>0</v>
      </c>
      <c r="AX923" s="50">
        <f t="shared" si="492"/>
        <v>0</v>
      </c>
      <c r="AY923" s="50">
        <f t="shared" si="493"/>
        <v>0</v>
      </c>
      <c r="AZ923" s="50">
        <f t="shared" si="494"/>
        <v>0</v>
      </c>
      <c r="BA923" s="50">
        <f t="shared" si="479"/>
        <v>18000</v>
      </c>
      <c r="BB923" s="50">
        <f t="shared" si="480"/>
        <v>0</v>
      </c>
    </row>
    <row r="924" spans="1:54" x14ac:dyDescent="0.25">
      <c r="B924" s="14">
        <v>2026</v>
      </c>
      <c r="C924" s="14">
        <v>479</v>
      </c>
      <c r="D924" s="15"/>
      <c r="F924" s="15" t="s">
        <v>58</v>
      </c>
      <c r="G924" s="14" t="e">
        <f>+VLOOKUP(M924,#REF!,5,FALSE)</f>
        <v>#REF!</v>
      </c>
      <c r="H924" s="14" t="e">
        <f>+VLOOKUP(M924,#REF!,7,FALSE)</f>
        <v>#REF!</v>
      </c>
      <c r="M924" s="15" t="str">
        <f t="shared" si="466"/>
        <v>2026EG 2026GIEEGESTIÓN DE ACTIVIDADES Y PRODUCTOS DE COMUNICACIÓN EN MEDIOS TRADICIONALES Y PLATAFORMAS DIGITALES</v>
      </c>
      <c r="N924" s="15" t="s">
        <v>271</v>
      </c>
      <c r="Q924" s="16" t="s">
        <v>9</v>
      </c>
      <c r="R924" s="16" t="s">
        <v>60</v>
      </c>
      <c r="T924" s="14" t="str">
        <f t="shared" si="481"/>
        <v>2.3</v>
      </c>
      <c r="U924" s="17" t="s">
        <v>62</v>
      </c>
      <c r="V924" s="15" t="s">
        <v>703</v>
      </c>
      <c r="X924" s="14" t="s">
        <v>65</v>
      </c>
      <c r="Y924" s="18">
        <v>1</v>
      </c>
      <c r="Z924" s="19">
        <v>4500</v>
      </c>
      <c r="AA924" s="14">
        <v>30</v>
      </c>
      <c r="AB924" s="14">
        <v>30</v>
      </c>
      <c r="AC924" s="14">
        <v>30</v>
      </c>
      <c r="AD924" s="14">
        <v>30</v>
      </c>
      <c r="AE924" s="20"/>
      <c r="AF924" s="20"/>
      <c r="AG924" s="20"/>
      <c r="AH924" s="20"/>
      <c r="AI924" s="20"/>
      <c r="AJ924" s="20"/>
      <c r="AK924" s="20"/>
      <c r="AL924" s="20"/>
      <c r="AM924" s="19">
        <f t="shared" si="482"/>
        <v>18000</v>
      </c>
      <c r="AN924" s="26" t="s">
        <v>437</v>
      </c>
      <c r="AO924" s="50">
        <f t="shared" si="483"/>
        <v>4500</v>
      </c>
      <c r="AP924" s="50">
        <f t="shared" si="484"/>
        <v>4500</v>
      </c>
      <c r="AQ924" s="50">
        <f t="shared" si="485"/>
        <v>4500</v>
      </c>
      <c r="AR924" s="50">
        <f t="shared" si="486"/>
        <v>4500</v>
      </c>
      <c r="AS924" s="50">
        <f t="shared" si="487"/>
        <v>0</v>
      </c>
      <c r="AT924" s="50">
        <f t="shared" si="488"/>
        <v>0</v>
      </c>
      <c r="AU924" s="50">
        <f t="shared" si="489"/>
        <v>0</v>
      </c>
      <c r="AV924" s="50">
        <f t="shared" si="490"/>
        <v>0</v>
      </c>
      <c r="AW924" s="50">
        <f t="shared" si="491"/>
        <v>0</v>
      </c>
      <c r="AX924" s="50">
        <f t="shared" si="492"/>
        <v>0</v>
      </c>
      <c r="AY924" s="50">
        <f t="shared" si="493"/>
        <v>0</v>
      </c>
      <c r="AZ924" s="50">
        <f t="shared" si="494"/>
        <v>0</v>
      </c>
      <c r="BA924" s="50">
        <f t="shared" si="479"/>
        <v>18000</v>
      </c>
      <c r="BB924" s="50">
        <f t="shared" si="480"/>
        <v>0</v>
      </c>
    </row>
    <row r="925" spans="1:54" x14ac:dyDescent="0.25">
      <c r="B925" s="14">
        <v>2026</v>
      </c>
      <c r="C925" s="14">
        <v>479</v>
      </c>
      <c r="D925" s="15"/>
      <c r="F925" s="15" t="s">
        <v>58</v>
      </c>
      <c r="G925" s="14" t="e">
        <f>+VLOOKUP(M925,#REF!,5,FALSE)</f>
        <v>#REF!</v>
      </c>
      <c r="H925" s="14" t="e">
        <f>+VLOOKUP(M925,#REF!,7,FALSE)</f>
        <v>#REF!</v>
      </c>
      <c r="M925" s="15" t="str">
        <f t="shared" si="466"/>
        <v>2026EG 2026GIEEGESTIÓN DE ACTIVIDADES Y PRODUCTOS DE COMUNICACIÓN EN MEDIOS TRADICIONALES Y PLATAFORMAS DIGITALES</v>
      </c>
      <c r="N925" s="15" t="s">
        <v>271</v>
      </c>
      <c r="Q925" s="16" t="s">
        <v>9</v>
      </c>
      <c r="R925" s="16" t="s">
        <v>60</v>
      </c>
      <c r="T925" s="14" t="str">
        <f t="shared" si="481"/>
        <v>2.3</v>
      </c>
      <c r="U925" s="17" t="s">
        <v>62</v>
      </c>
      <c r="V925" s="15" t="s">
        <v>704</v>
      </c>
      <c r="X925" s="14" t="s">
        <v>65</v>
      </c>
      <c r="Y925" s="18">
        <v>1</v>
      </c>
      <c r="Z925" s="19">
        <v>4500</v>
      </c>
      <c r="AA925" s="14">
        <v>30</v>
      </c>
      <c r="AB925" s="14">
        <v>30</v>
      </c>
      <c r="AC925" s="14">
        <v>30</v>
      </c>
      <c r="AD925" s="14">
        <v>30</v>
      </c>
      <c r="AE925" s="20"/>
      <c r="AF925" s="20"/>
      <c r="AG925" s="20"/>
      <c r="AH925" s="20"/>
      <c r="AI925" s="20"/>
      <c r="AJ925" s="20"/>
      <c r="AK925" s="20"/>
      <c r="AL925" s="20"/>
      <c r="AM925" s="19">
        <f t="shared" si="482"/>
        <v>18000</v>
      </c>
      <c r="AN925" s="26" t="s">
        <v>437</v>
      </c>
      <c r="AO925" s="50">
        <f t="shared" si="483"/>
        <v>4500</v>
      </c>
      <c r="AP925" s="50">
        <f t="shared" si="484"/>
        <v>4500</v>
      </c>
      <c r="AQ925" s="50">
        <f t="shared" si="485"/>
        <v>4500</v>
      </c>
      <c r="AR925" s="50">
        <f t="shared" si="486"/>
        <v>4500</v>
      </c>
      <c r="AS925" s="50">
        <f t="shared" si="487"/>
        <v>0</v>
      </c>
      <c r="AT925" s="50">
        <f t="shared" si="488"/>
        <v>0</v>
      </c>
      <c r="AU925" s="50">
        <f t="shared" si="489"/>
        <v>0</v>
      </c>
      <c r="AV925" s="50">
        <f t="shared" si="490"/>
        <v>0</v>
      </c>
      <c r="AW925" s="50">
        <f t="shared" si="491"/>
        <v>0</v>
      </c>
      <c r="AX925" s="50">
        <f t="shared" si="492"/>
        <v>0</v>
      </c>
      <c r="AY925" s="50">
        <f t="shared" si="493"/>
        <v>0</v>
      </c>
      <c r="AZ925" s="50">
        <f t="shared" si="494"/>
        <v>0</v>
      </c>
      <c r="BA925" s="50">
        <f t="shared" si="479"/>
        <v>18000</v>
      </c>
      <c r="BB925" s="50">
        <f t="shared" si="480"/>
        <v>0</v>
      </c>
    </row>
    <row r="926" spans="1:54" x14ac:dyDescent="0.25">
      <c r="B926" s="14">
        <v>2026</v>
      </c>
      <c r="C926" s="14">
        <v>479</v>
      </c>
      <c r="D926" s="15"/>
      <c r="F926" s="15" t="s">
        <v>58</v>
      </c>
      <c r="G926" s="14" t="e">
        <f>+VLOOKUP(M926,#REF!,5,FALSE)</f>
        <v>#REF!</v>
      </c>
      <c r="H926" s="14" t="e">
        <f>+VLOOKUP(M926,#REF!,7,FALSE)</f>
        <v>#REF!</v>
      </c>
      <c r="M926" s="15" t="str">
        <f t="shared" si="466"/>
        <v>2026EG 2026GIEEGESTIÓN DE ACTIVIDADES Y PRODUCTOS DE COMUNICACIÓN EN MEDIOS TRADICIONALES Y PLATAFORMAS DIGITALES</v>
      </c>
      <c r="N926" s="15" t="s">
        <v>271</v>
      </c>
      <c r="Q926" s="16" t="s">
        <v>9</v>
      </c>
      <c r="R926" s="16" t="s">
        <v>60</v>
      </c>
      <c r="T926" s="14" t="str">
        <f t="shared" si="481"/>
        <v>2.3</v>
      </c>
      <c r="U926" s="17" t="s">
        <v>62</v>
      </c>
      <c r="V926" s="15" t="s">
        <v>705</v>
      </c>
      <c r="X926" s="14" t="s">
        <v>65</v>
      </c>
      <c r="Y926" s="18">
        <v>1</v>
      </c>
      <c r="Z926" s="19">
        <v>4500</v>
      </c>
      <c r="AA926" s="14">
        <v>30</v>
      </c>
      <c r="AB926" s="14">
        <v>30</v>
      </c>
      <c r="AC926" s="14">
        <v>30</v>
      </c>
      <c r="AD926" s="14">
        <v>30</v>
      </c>
      <c r="AE926" s="20"/>
      <c r="AF926" s="20"/>
      <c r="AG926" s="20"/>
      <c r="AH926" s="20"/>
      <c r="AI926" s="20"/>
      <c r="AJ926" s="20"/>
      <c r="AK926" s="20"/>
      <c r="AL926" s="20"/>
      <c r="AM926" s="19">
        <f t="shared" si="482"/>
        <v>18000</v>
      </c>
      <c r="AN926" s="26" t="s">
        <v>437</v>
      </c>
      <c r="AO926" s="50">
        <f t="shared" si="483"/>
        <v>4500</v>
      </c>
      <c r="AP926" s="50">
        <f t="shared" si="484"/>
        <v>4500</v>
      </c>
      <c r="AQ926" s="50">
        <f t="shared" si="485"/>
        <v>4500</v>
      </c>
      <c r="AR926" s="50">
        <f t="shared" si="486"/>
        <v>4500</v>
      </c>
      <c r="AS926" s="50">
        <f t="shared" si="487"/>
        <v>0</v>
      </c>
      <c r="AT926" s="50">
        <f t="shared" si="488"/>
        <v>0</v>
      </c>
      <c r="AU926" s="50">
        <f t="shared" si="489"/>
        <v>0</v>
      </c>
      <c r="AV926" s="50">
        <f t="shared" si="490"/>
        <v>0</v>
      </c>
      <c r="AW926" s="50">
        <f t="shared" si="491"/>
        <v>0</v>
      </c>
      <c r="AX926" s="50">
        <f t="shared" si="492"/>
        <v>0</v>
      </c>
      <c r="AY926" s="50">
        <f t="shared" si="493"/>
        <v>0</v>
      </c>
      <c r="AZ926" s="50">
        <f t="shared" si="494"/>
        <v>0</v>
      </c>
      <c r="BA926" s="50">
        <f t="shared" si="479"/>
        <v>18000</v>
      </c>
      <c r="BB926" s="50">
        <f t="shared" si="480"/>
        <v>0</v>
      </c>
    </row>
    <row r="927" spans="1:54" x14ac:dyDescent="0.25">
      <c r="B927" s="14">
        <v>2026</v>
      </c>
      <c r="C927" s="14">
        <v>479</v>
      </c>
      <c r="D927" s="15"/>
      <c r="F927" s="15" t="s">
        <v>58</v>
      </c>
      <c r="G927" s="14" t="e">
        <f>+VLOOKUP(M927,#REF!,5,FALSE)</f>
        <v>#REF!</v>
      </c>
      <c r="H927" s="14" t="e">
        <f>+VLOOKUP(M927,#REF!,7,FALSE)</f>
        <v>#REF!</v>
      </c>
      <c r="M927" s="15" t="str">
        <f t="shared" si="466"/>
        <v>2026EG 2026GIEEGESTIÓN DE ACTIVIDADES Y PRODUCTOS DE COMUNICACIÓN EN MEDIOS TRADICIONALES Y PLATAFORMAS DIGITALES</v>
      </c>
      <c r="N927" s="15" t="s">
        <v>271</v>
      </c>
      <c r="Q927" s="16" t="s">
        <v>9</v>
      </c>
      <c r="R927" s="16" t="s">
        <v>60</v>
      </c>
      <c r="T927" s="14" t="str">
        <f t="shared" si="481"/>
        <v>2.3</v>
      </c>
      <c r="U927" s="17" t="s">
        <v>62</v>
      </c>
      <c r="V927" s="15" t="s">
        <v>706</v>
      </c>
      <c r="X927" s="14" t="s">
        <v>65</v>
      </c>
      <c r="Y927" s="18">
        <v>1</v>
      </c>
      <c r="Z927" s="19">
        <v>4500</v>
      </c>
      <c r="AA927" s="14">
        <v>30</v>
      </c>
      <c r="AB927" s="14">
        <v>30</v>
      </c>
      <c r="AC927" s="14">
        <v>30</v>
      </c>
      <c r="AD927" s="14">
        <v>30</v>
      </c>
      <c r="AE927" s="20"/>
      <c r="AF927" s="20"/>
      <c r="AG927" s="20"/>
      <c r="AH927" s="20"/>
      <c r="AI927" s="20"/>
      <c r="AJ927" s="20"/>
      <c r="AK927" s="20"/>
      <c r="AL927" s="20"/>
      <c r="AM927" s="19">
        <f t="shared" si="482"/>
        <v>18000</v>
      </c>
      <c r="AN927" s="26" t="s">
        <v>437</v>
      </c>
      <c r="AO927" s="50">
        <f t="shared" si="483"/>
        <v>4500</v>
      </c>
      <c r="AP927" s="50">
        <f t="shared" si="484"/>
        <v>4500</v>
      </c>
      <c r="AQ927" s="50">
        <f t="shared" si="485"/>
        <v>4500</v>
      </c>
      <c r="AR927" s="50">
        <f t="shared" si="486"/>
        <v>4500</v>
      </c>
      <c r="AS927" s="50">
        <f t="shared" si="487"/>
        <v>0</v>
      </c>
      <c r="AT927" s="50">
        <f t="shared" si="488"/>
        <v>0</v>
      </c>
      <c r="AU927" s="50">
        <f t="shared" si="489"/>
        <v>0</v>
      </c>
      <c r="AV927" s="50">
        <f t="shared" si="490"/>
        <v>0</v>
      </c>
      <c r="AW927" s="50">
        <f t="shared" si="491"/>
        <v>0</v>
      </c>
      <c r="AX927" s="50">
        <f t="shared" si="492"/>
        <v>0</v>
      </c>
      <c r="AY927" s="50">
        <f t="shared" si="493"/>
        <v>0</v>
      </c>
      <c r="AZ927" s="50">
        <f t="shared" si="494"/>
        <v>0</v>
      </c>
      <c r="BA927" s="50">
        <f t="shared" si="479"/>
        <v>18000</v>
      </c>
      <c r="BB927" s="50">
        <f t="shared" si="480"/>
        <v>0</v>
      </c>
    </row>
    <row r="928" spans="1:54" x14ac:dyDescent="0.25">
      <c r="A928" s="14"/>
      <c r="B928" s="14">
        <v>2026</v>
      </c>
      <c r="C928" s="14">
        <v>479</v>
      </c>
      <c r="D928" s="15"/>
      <c r="F928" s="15" t="s">
        <v>58</v>
      </c>
      <c r="G928" s="14" t="e">
        <f>+VLOOKUP(M928,#REF!,5,FALSE)</f>
        <v>#REF!</v>
      </c>
      <c r="H928" s="14" t="e">
        <f>+VLOOKUP(M928,#REF!,7,FALSE)</f>
        <v>#REF!</v>
      </c>
      <c r="M928" s="15" t="str">
        <f t="shared" si="466"/>
        <v>2026EG 2026GIEEGESTIÓN DE ACTIVIDADES Y PRODUCTOS DE COMUNICACIÓN EN MEDIOS TRADICIONALES Y PLATAFORMAS DIGITALES</v>
      </c>
      <c r="N928" s="15" t="s">
        <v>271</v>
      </c>
      <c r="Q928" s="16" t="s">
        <v>9</v>
      </c>
      <c r="R928" s="16" t="s">
        <v>60</v>
      </c>
      <c r="T928" s="14" t="str">
        <f t="shared" si="481"/>
        <v>2.3</v>
      </c>
      <c r="U928" s="17" t="s">
        <v>62</v>
      </c>
      <c r="V928" s="15" t="s">
        <v>707</v>
      </c>
      <c r="X928" s="14" t="s">
        <v>65</v>
      </c>
      <c r="Y928" s="18">
        <v>1</v>
      </c>
      <c r="Z928" s="19">
        <v>4500</v>
      </c>
      <c r="AA928" s="14">
        <v>30</v>
      </c>
      <c r="AB928" s="14">
        <v>30</v>
      </c>
      <c r="AC928" s="14">
        <v>30</v>
      </c>
      <c r="AD928" s="14">
        <v>30</v>
      </c>
      <c r="AE928" s="20"/>
      <c r="AF928" s="20"/>
      <c r="AG928" s="20"/>
      <c r="AH928" s="20"/>
      <c r="AI928" s="20"/>
      <c r="AJ928" s="20"/>
      <c r="AK928" s="20"/>
      <c r="AL928" s="20"/>
      <c r="AM928" s="19">
        <f t="shared" si="482"/>
        <v>18000</v>
      </c>
      <c r="AN928" s="26" t="s">
        <v>437</v>
      </c>
      <c r="AO928" s="50">
        <f t="shared" si="483"/>
        <v>4500</v>
      </c>
      <c r="AP928" s="50">
        <f t="shared" si="484"/>
        <v>4500</v>
      </c>
      <c r="AQ928" s="50">
        <f t="shared" si="485"/>
        <v>4500</v>
      </c>
      <c r="AR928" s="50">
        <f t="shared" si="486"/>
        <v>4500</v>
      </c>
      <c r="AS928" s="50">
        <f t="shared" si="487"/>
        <v>0</v>
      </c>
      <c r="AT928" s="50">
        <f t="shared" si="488"/>
        <v>0</v>
      </c>
      <c r="AU928" s="50">
        <f t="shared" si="489"/>
        <v>0</v>
      </c>
      <c r="AV928" s="50">
        <f t="shared" si="490"/>
        <v>0</v>
      </c>
      <c r="AW928" s="50">
        <f t="shared" si="491"/>
        <v>0</v>
      </c>
      <c r="AX928" s="50">
        <f t="shared" si="492"/>
        <v>0</v>
      </c>
      <c r="AY928" s="50">
        <f t="shared" si="493"/>
        <v>0</v>
      </c>
      <c r="AZ928" s="50">
        <f t="shared" si="494"/>
        <v>0</v>
      </c>
      <c r="BA928" s="50">
        <f t="shared" si="479"/>
        <v>18000</v>
      </c>
      <c r="BB928" s="50">
        <f t="shared" si="480"/>
        <v>0</v>
      </c>
    </row>
    <row r="929" spans="1:54" x14ac:dyDescent="0.25">
      <c r="A929" s="14"/>
      <c r="B929" s="14">
        <v>2026</v>
      </c>
      <c r="C929" s="14">
        <v>479</v>
      </c>
      <c r="D929" s="15"/>
      <c r="F929" s="15" t="s">
        <v>58</v>
      </c>
      <c r="G929" s="14" t="e">
        <f>+VLOOKUP(M929,#REF!,5,FALSE)</f>
        <v>#REF!</v>
      </c>
      <c r="H929" s="14" t="e">
        <f>+VLOOKUP(M929,#REF!,7,FALSE)</f>
        <v>#REF!</v>
      </c>
      <c r="M929" s="15" t="str">
        <f t="shared" si="466"/>
        <v>2026EG 2026GIEEGESTIÓN DE ACTIVIDADES Y PRODUCTOS DE COMUNICACIÓN EN MEDIOS TRADICIONALES Y PLATAFORMAS DIGITALES</v>
      </c>
      <c r="N929" s="15" t="s">
        <v>271</v>
      </c>
      <c r="Q929" s="16" t="s">
        <v>9</v>
      </c>
      <c r="R929" s="16" t="s">
        <v>60</v>
      </c>
      <c r="T929" s="14" t="str">
        <f t="shared" si="481"/>
        <v>2.3</v>
      </c>
      <c r="U929" s="17" t="s">
        <v>62</v>
      </c>
      <c r="V929" s="15" t="s">
        <v>708</v>
      </c>
      <c r="X929" s="14" t="s">
        <v>65</v>
      </c>
      <c r="Y929" s="18">
        <v>1</v>
      </c>
      <c r="Z929" s="19">
        <v>4500</v>
      </c>
      <c r="AA929" s="14">
        <v>30</v>
      </c>
      <c r="AB929" s="14">
        <v>30</v>
      </c>
      <c r="AC929" s="14">
        <v>30</v>
      </c>
      <c r="AD929" s="14">
        <v>30</v>
      </c>
      <c r="AE929" s="20"/>
      <c r="AF929" s="20"/>
      <c r="AG929" s="20"/>
      <c r="AH929" s="20"/>
      <c r="AI929" s="20"/>
      <c r="AJ929" s="20"/>
      <c r="AK929" s="20"/>
      <c r="AL929" s="20"/>
      <c r="AM929" s="19">
        <f t="shared" si="482"/>
        <v>18000</v>
      </c>
      <c r="AN929" s="26" t="s">
        <v>437</v>
      </c>
      <c r="AO929" s="50">
        <f t="shared" si="483"/>
        <v>4500</v>
      </c>
      <c r="AP929" s="50">
        <f t="shared" si="484"/>
        <v>4500</v>
      </c>
      <c r="AQ929" s="50">
        <f t="shared" si="485"/>
        <v>4500</v>
      </c>
      <c r="AR929" s="50">
        <f t="shared" si="486"/>
        <v>4500</v>
      </c>
      <c r="AS929" s="50">
        <f t="shared" si="487"/>
        <v>0</v>
      </c>
      <c r="AT929" s="50">
        <f t="shared" si="488"/>
        <v>0</v>
      </c>
      <c r="AU929" s="50">
        <f t="shared" si="489"/>
        <v>0</v>
      </c>
      <c r="AV929" s="50">
        <f t="shared" si="490"/>
        <v>0</v>
      </c>
      <c r="AW929" s="50">
        <f t="shared" si="491"/>
        <v>0</v>
      </c>
      <c r="AX929" s="50">
        <f t="shared" si="492"/>
        <v>0</v>
      </c>
      <c r="AY929" s="50">
        <f t="shared" si="493"/>
        <v>0</v>
      </c>
      <c r="AZ929" s="50">
        <f t="shared" si="494"/>
        <v>0</v>
      </c>
      <c r="BA929" s="50">
        <f t="shared" si="479"/>
        <v>18000</v>
      </c>
      <c r="BB929" s="50">
        <f t="shared" si="480"/>
        <v>0</v>
      </c>
    </row>
    <row r="930" spans="1:54" x14ac:dyDescent="0.25">
      <c r="A930" s="14"/>
      <c r="B930" s="14">
        <v>2026</v>
      </c>
      <c r="C930" s="14">
        <v>479</v>
      </c>
      <c r="D930" s="15"/>
      <c r="F930" s="15" t="s">
        <v>58</v>
      </c>
      <c r="G930" s="14" t="e">
        <f>+VLOOKUP(M930,#REF!,5,FALSE)</f>
        <v>#REF!</v>
      </c>
      <c r="H930" s="14" t="e">
        <f>+VLOOKUP(M930,#REF!,7,FALSE)</f>
        <v>#REF!</v>
      </c>
      <c r="M930" s="15" t="str">
        <f t="shared" si="466"/>
        <v>2026EG 2026GIEEGESTIÓN DE ACTIVIDADES Y PRODUCTOS DE COMUNICACIÓN EN MEDIOS TRADICIONALES Y PLATAFORMAS DIGITALES</v>
      </c>
      <c r="N930" s="15" t="s">
        <v>271</v>
      </c>
      <c r="Q930" s="16" t="s">
        <v>9</v>
      </c>
      <c r="R930" s="16" t="s">
        <v>60</v>
      </c>
      <c r="T930" s="14" t="str">
        <f t="shared" si="481"/>
        <v>2.3</v>
      </c>
      <c r="U930" s="17" t="s">
        <v>62</v>
      </c>
      <c r="V930" s="15" t="s">
        <v>709</v>
      </c>
      <c r="X930" s="14" t="s">
        <v>65</v>
      </c>
      <c r="Y930" s="18">
        <v>1</v>
      </c>
      <c r="Z930" s="19">
        <v>4500</v>
      </c>
      <c r="AA930" s="14">
        <v>30</v>
      </c>
      <c r="AB930" s="14">
        <v>30</v>
      </c>
      <c r="AC930" s="14">
        <v>30</v>
      </c>
      <c r="AD930" s="14">
        <v>30</v>
      </c>
      <c r="AE930" s="20"/>
      <c r="AF930" s="20"/>
      <c r="AG930" s="20"/>
      <c r="AH930" s="20"/>
      <c r="AI930" s="20"/>
      <c r="AJ930" s="20"/>
      <c r="AK930" s="20"/>
      <c r="AL930" s="20"/>
      <c r="AM930" s="19">
        <f t="shared" si="482"/>
        <v>18000</v>
      </c>
      <c r="AN930" s="26" t="s">
        <v>437</v>
      </c>
      <c r="AO930" s="50">
        <f t="shared" si="483"/>
        <v>4500</v>
      </c>
      <c r="AP930" s="50">
        <f t="shared" si="484"/>
        <v>4500</v>
      </c>
      <c r="AQ930" s="50">
        <f t="shared" si="485"/>
        <v>4500</v>
      </c>
      <c r="AR930" s="50">
        <f t="shared" si="486"/>
        <v>4500</v>
      </c>
      <c r="AS930" s="50">
        <f t="shared" si="487"/>
        <v>0</v>
      </c>
      <c r="AT930" s="50">
        <f t="shared" si="488"/>
        <v>0</v>
      </c>
      <c r="AU930" s="50">
        <f t="shared" si="489"/>
        <v>0</v>
      </c>
      <c r="AV930" s="50">
        <f t="shared" si="490"/>
        <v>0</v>
      </c>
      <c r="AW930" s="50">
        <f t="shared" si="491"/>
        <v>0</v>
      </c>
      <c r="AX930" s="50">
        <f t="shared" si="492"/>
        <v>0</v>
      </c>
      <c r="AY930" s="50">
        <f t="shared" si="493"/>
        <v>0</v>
      </c>
      <c r="AZ930" s="50">
        <f t="shared" si="494"/>
        <v>0</v>
      </c>
      <c r="BA930" s="50">
        <f t="shared" si="479"/>
        <v>18000</v>
      </c>
      <c r="BB930" s="50">
        <f t="shared" si="480"/>
        <v>0</v>
      </c>
    </row>
    <row r="931" spans="1:54" x14ac:dyDescent="0.25">
      <c r="A931" s="14"/>
      <c r="B931" s="14">
        <v>2026</v>
      </c>
      <c r="C931" s="14">
        <v>479</v>
      </c>
      <c r="D931" s="15"/>
      <c r="F931" s="15" t="s">
        <v>58</v>
      </c>
      <c r="G931" s="14" t="e">
        <f>+VLOOKUP(M931,#REF!,5,FALSE)</f>
        <v>#REF!</v>
      </c>
      <c r="H931" s="14" t="e">
        <f>+VLOOKUP(M931,#REF!,7,FALSE)</f>
        <v>#REF!</v>
      </c>
      <c r="M931" s="15" t="str">
        <f t="shared" si="466"/>
        <v>2026EG 2026GIEEGESTIÓN DE ACTIVIDADES Y PRODUCTOS DE COMUNICACIÓN EN MEDIOS TRADICIONALES Y PLATAFORMAS DIGITALES</v>
      </c>
      <c r="N931" s="15" t="s">
        <v>271</v>
      </c>
      <c r="Q931" s="16" t="s">
        <v>9</v>
      </c>
      <c r="R931" s="16" t="s">
        <v>60</v>
      </c>
      <c r="T931" s="14" t="str">
        <f t="shared" si="481"/>
        <v>2.3</v>
      </c>
      <c r="U931" s="17" t="s">
        <v>62</v>
      </c>
      <c r="V931" s="15" t="s">
        <v>710</v>
      </c>
      <c r="X931" s="14" t="s">
        <v>65</v>
      </c>
      <c r="Y931" s="18">
        <v>1</v>
      </c>
      <c r="Z931" s="19">
        <v>4500</v>
      </c>
      <c r="AA931" s="14">
        <v>30</v>
      </c>
      <c r="AB931" s="14">
        <v>30</v>
      </c>
      <c r="AC931" s="14">
        <v>30</v>
      </c>
      <c r="AD931" s="14">
        <v>30</v>
      </c>
      <c r="AE931" s="20"/>
      <c r="AF931" s="20"/>
      <c r="AG931" s="20"/>
      <c r="AH931" s="20"/>
      <c r="AI931" s="20"/>
      <c r="AJ931" s="20"/>
      <c r="AK931" s="20"/>
      <c r="AL931" s="20"/>
      <c r="AM931" s="19">
        <f t="shared" si="482"/>
        <v>18000</v>
      </c>
      <c r="AN931" s="26" t="s">
        <v>437</v>
      </c>
      <c r="AO931" s="50">
        <f t="shared" si="483"/>
        <v>4500</v>
      </c>
      <c r="AP931" s="50">
        <f t="shared" si="484"/>
        <v>4500</v>
      </c>
      <c r="AQ931" s="50">
        <f t="shared" si="485"/>
        <v>4500</v>
      </c>
      <c r="AR931" s="50">
        <f t="shared" si="486"/>
        <v>4500</v>
      </c>
      <c r="AS931" s="50">
        <f t="shared" si="487"/>
        <v>0</v>
      </c>
      <c r="AT931" s="50">
        <f t="shared" si="488"/>
        <v>0</v>
      </c>
      <c r="AU931" s="50">
        <f t="shared" si="489"/>
        <v>0</v>
      </c>
      <c r="AV931" s="50">
        <f t="shared" si="490"/>
        <v>0</v>
      </c>
      <c r="AW931" s="50">
        <f t="shared" si="491"/>
        <v>0</v>
      </c>
      <c r="AX931" s="50">
        <f t="shared" si="492"/>
        <v>0</v>
      </c>
      <c r="AY931" s="50">
        <f t="shared" si="493"/>
        <v>0</v>
      </c>
      <c r="AZ931" s="50">
        <f t="shared" si="494"/>
        <v>0</v>
      </c>
      <c r="BA931" s="50">
        <f t="shared" si="479"/>
        <v>18000</v>
      </c>
      <c r="BB931" s="50">
        <f t="shared" si="480"/>
        <v>0</v>
      </c>
    </row>
    <row r="932" spans="1:54" x14ac:dyDescent="0.25">
      <c r="A932" s="14"/>
      <c r="B932" s="14">
        <v>2026</v>
      </c>
      <c r="C932" s="14">
        <v>479</v>
      </c>
      <c r="D932" s="15"/>
      <c r="F932" s="15" t="s">
        <v>58</v>
      </c>
      <c r="G932" s="14" t="e">
        <f>+VLOOKUP(M932,#REF!,5,FALSE)</f>
        <v>#REF!</v>
      </c>
      <c r="H932" s="14" t="e">
        <f>+VLOOKUP(M932,#REF!,7,FALSE)</f>
        <v>#REF!</v>
      </c>
      <c r="M932" s="15" t="str">
        <f t="shared" si="466"/>
        <v>2026EG 2026GIEEGESTIÓN DE ACTIVIDADES Y PRODUCTOS DE COMUNICACIÓN EN MEDIOS TRADICIONALES Y PLATAFORMAS DIGITALES</v>
      </c>
      <c r="N932" s="15" t="s">
        <v>271</v>
      </c>
      <c r="Q932" s="16" t="s">
        <v>9</v>
      </c>
      <c r="R932" s="16" t="s">
        <v>60</v>
      </c>
      <c r="T932" s="14" t="str">
        <f t="shared" si="481"/>
        <v>2.3</v>
      </c>
      <c r="U932" s="17" t="s">
        <v>62</v>
      </c>
      <c r="V932" s="15" t="s">
        <v>711</v>
      </c>
      <c r="X932" s="14" t="s">
        <v>65</v>
      </c>
      <c r="Y932" s="18">
        <v>1</v>
      </c>
      <c r="Z932" s="19">
        <v>5000</v>
      </c>
      <c r="AA932" s="14">
        <v>30</v>
      </c>
      <c r="AB932" s="14">
        <v>30</v>
      </c>
      <c r="AC932" s="14">
        <v>30</v>
      </c>
      <c r="AD932" s="14">
        <v>30</v>
      </c>
      <c r="AE932" s="20"/>
      <c r="AF932" s="20"/>
      <c r="AG932" s="20"/>
      <c r="AH932" s="20"/>
      <c r="AI932" s="20"/>
      <c r="AJ932" s="20"/>
      <c r="AK932" s="20"/>
      <c r="AL932" s="20"/>
      <c r="AM932" s="19">
        <f t="shared" si="482"/>
        <v>20000</v>
      </c>
      <c r="AN932" s="26" t="s">
        <v>437</v>
      </c>
      <c r="AO932" s="50">
        <f t="shared" si="483"/>
        <v>5000</v>
      </c>
      <c r="AP932" s="50">
        <f t="shared" si="484"/>
        <v>5000</v>
      </c>
      <c r="AQ932" s="50">
        <f t="shared" si="485"/>
        <v>5000</v>
      </c>
      <c r="AR932" s="50">
        <f t="shared" si="486"/>
        <v>5000</v>
      </c>
      <c r="AS932" s="50">
        <f t="shared" si="487"/>
        <v>0</v>
      </c>
      <c r="AT932" s="50">
        <f t="shared" si="488"/>
        <v>0</v>
      </c>
      <c r="AU932" s="50">
        <f t="shared" si="489"/>
        <v>0</v>
      </c>
      <c r="AV932" s="50">
        <f t="shared" si="490"/>
        <v>0</v>
      </c>
      <c r="AW932" s="50">
        <f t="shared" si="491"/>
        <v>0</v>
      </c>
      <c r="AX932" s="50">
        <f t="shared" si="492"/>
        <v>0</v>
      </c>
      <c r="AY932" s="50">
        <f t="shared" si="493"/>
        <v>0</v>
      </c>
      <c r="AZ932" s="50">
        <f t="shared" si="494"/>
        <v>0</v>
      </c>
      <c r="BA932" s="50">
        <f t="shared" si="479"/>
        <v>20000</v>
      </c>
      <c r="BB932" s="50">
        <f t="shared" si="480"/>
        <v>0</v>
      </c>
    </row>
    <row r="933" spans="1:54" x14ac:dyDescent="0.25">
      <c r="A933" s="14"/>
      <c r="B933" s="14">
        <v>2026</v>
      </c>
      <c r="C933" s="14">
        <v>479</v>
      </c>
      <c r="D933" s="15"/>
      <c r="F933" s="15" t="s">
        <v>58</v>
      </c>
      <c r="G933" s="14" t="e">
        <f>+VLOOKUP(M933,#REF!,5,FALSE)</f>
        <v>#REF!</v>
      </c>
      <c r="H933" s="14" t="e">
        <f>+VLOOKUP(M933,#REF!,7,FALSE)</f>
        <v>#REF!</v>
      </c>
      <c r="M933" s="15" t="str">
        <f t="shared" si="466"/>
        <v>2026EG 2026GIEEGESTIÓN DE ACTIVIDADES Y PRODUCTOS DE COMUNICACIÓN EN MEDIOS TRADICIONALES Y PLATAFORMAS DIGITALES</v>
      </c>
      <c r="N933" s="15" t="s">
        <v>271</v>
      </c>
      <c r="Q933" s="16" t="s">
        <v>9</v>
      </c>
      <c r="R933" s="16" t="s">
        <v>60</v>
      </c>
      <c r="T933" s="14" t="str">
        <f t="shared" si="481"/>
        <v>2.3</v>
      </c>
      <c r="U933" s="17" t="s">
        <v>62</v>
      </c>
      <c r="V933" s="15" t="s">
        <v>712</v>
      </c>
      <c r="X933" s="14" t="s">
        <v>65</v>
      </c>
      <c r="Y933" s="18">
        <v>1</v>
      </c>
      <c r="Z933" s="19">
        <v>4500</v>
      </c>
      <c r="AA933" s="14">
        <v>30</v>
      </c>
      <c r="AB933" s="14">
        <v>30</v>
      </c>
      <c r="AC933" s="14">
        <v>30</v>
      </c>
      <c r="AD933" s="14">
        <v>30</v>
      </c>
      <c r="AE933" s="20"/>
      <c r="AF933" s="20"/>
      <c r="AG933" s="20"/>
      <c r="AH933" s="20"/>
      <c r="AI933" s="20"/>
      <c r="AJ933" s="20"/>
      <c r="AK933" s="20"/>
      <c r="AL933" s="20"/>
      <c r="AM933" s="19">
        <f t="shared" si="482"/>
        <v>18000</v>
      </c>
      <c r="AN933" s="26" t="s">
        <v>437</v>
      </c>
      <c r="AO933" s="50">
        <f t="shared" si="483"/>
        <v>4500</v>
      </c>
      <c r="AP933" s="50">
        <f t="shared" si="484"/>
        <v>4500</v>
      </c>
      <c r="AQ933" s="50">
        <f t="shared" si="485"/>
        <v>4500</v>
      </c>
      <c r="AR933" s="50">
        <f t="shared" si="486"/>
        <v>4500</v>
      </c>
      <c r="AS933" s="50">
        <f t="shared" si="487"/>
        <v>0</v>
      </c>
      <c r="AT933" s="50">
        <f t="shared" si="488"/>
        <v>0</v>
      </c>
      <c r="AU933" s="50">
        <f t="shared" si="489"/>
        <v>0</v>
      </c>
      <c r="AV933" s="50">
        <f t="shared" si="490"/>
        <v>0</v>
      </c>
      <c r="AW933" s="50">
        <f t="shared" si="491"/>
        <v>0</v>
      </c>
      <c r="AX933" s="50">
        <f t="shared" si="492"/>
        <v>0</v>
      </c>
      <c r="AY933" s="50">
        <f t="shared" si="493"/>
        <v>0</v>
      </c>
      <c r="AZ933" s="50">
        <f t="shared" si="494"/>
        <v>0</v>
      </c>
      <c r="BA933" s="50">
        <f t="shared" si="479"/>
        <v>18000</v>
      </c>
      <c r="BB933" s="50">
        <f t="shared" si="480"/>
        <v>0</v>
      </c>
    </row>
    <row r="934" spans="1:54" x14ac:dyDescent="0.25">
      <c r="A934" s="14"/>
      <c r="B934" s="14">
        <v>2026</v>
      </c>
      <c r="C934" s="14">
        <v>479</v>
      </c>
      <c r="D934" s="15"/>
      <c r="F934" s="15" t="s">
        <v>58</v>
      </c>
      <c r="G934" s="14" t="e">
        <f>+VLOOKUP(M934,#REF!,5,FALSE)</f>
        <v>#REF!</v>
      </c>
      <c r="H934" s="14" t="e">
        <f>+VLOOKUP(M934,#REF!,7,FALSE)</f>
        <v>#REF!</v>
      </c>
      <c r="M934" s="15" t="str">
        <f t="shared" si="466"/>
        <v>2026EG 2026GIEEGESTIÓN DE ACTIVIDADES Y PRODUCTOS DE COMUNICACIÓN EN MEDIOS TRADICIONALES Y PLATAFORMAS DIGITALES</v>
      </c>
      <c r="N934" s="15" t="s">
        <v>271</v>
      </c>
      <c r="Q934" s="16" t="s">
        <v>9</v>
      </c>
      <c r="R934" s="16" t="s">
        <v>60</v>
      </c>
      <c r="T934" s="14" t="str">
        <f t="shared" si="481"/>
        <v>2.3</v>
      </c>
      <c r="U934" s="17" t="s">
        <v>62</v>
      </c>
      <c r="V934" s="15" t="s">
        <v>713</v>
      </c>
      <c r="X934" s="14" t="s">
        <v>65</v>
      </c>
      <c r="Y934" s="18">
        <v>1</v>
      </c>
      <c r="Z934" s="19">
        <v>4500</v>
      </c>
      <c r="AA934" s="14">
        <v>30</v>
      </c>
      <c r="AB934" s="14">
        <v>30</v>
      </c>
      <c r="AC934" s="14">
        <v>30</v>
      </c>
      <c r="AD934" s="14">
        <v>30</v>
      </c>
      <c r="AE934" s="20"/>
      <c r="AF934" s="20"/>
      <c r="AG934" s="20"/>
      <c r="AH934" s="20"/>
      <c r="AI934" s="20"/>
      <c r="AJ934" s="20"/>
      <c r="AK934" s="20"/>
      <c r="AL934" s="20"/>
      <c r="AM934" s="19">
        <f t="shared" si="482"/>
        <v>18000</v>
      </c>
      <c r="AN934" s="26" t="s">
        <v>437</v>
      </c>
      <c r="AO934" s="50">
        <f t="shared" si="483"/>
        <v>4500</v>
      </c>
      <c r="AP934" s="50">
        <f t="shared" si="484"/>
        <v>4500</v>
      </c>
      <c r="AQ934" s="50">
        <f t="shared" si="485"/>
        <v>4500</v>
      </c>
      <c r="AR934" s="50">
        <f t="shared" si="486"/>
        <v>4500</v>
      </c>
      <c r="AS934" s="50">
        <f t="shared" si="487"/>
        <v>0</v>
      </c>
      <c r="AT934" s="50">
        <f t="shared" si="488"/>
        <v>0</v>
      </c>
      <c r="AU934" s="50">
        <f t="shared" si="489"/>
        <v>0</v>
      </c>
      <c r="AV934" s="50">
        <f t="shared" si="490"/>
        <v>0</v>
      </c>
      <c r="AW934" s="50">
        <f t="shared" si="491"/>
        <v>0</v>
      </c>
      <c r="AX934" s="50">
        <f t="shared" si="492"/>
        <v>0</v>
      </c>
      <c r="AY934" s="50">
        <f t="shared" si="493"/>
        <v>0</v>
      </c>
      <c r="AZ934" s="50">
        <f t="shared" si="494"/>
        <v>0</v>
      </c>
      <c r="BA934" s="50">
        <f t="shared" si="479"/>
        <v>18000</v>
      </c>
      <c r="BB934" s="50">
        <f t="shared" si="480"/>
        <v>0</v>
      </c>
    </row>
    <row r="935" spans="1:54" x14ac:dyDescent="0.25">
      <c r="B935" s="14">
        <v>2026</v>
      </c>
      <c r="C935" s="14">
        <v>479</v>
      </c>
      <c r="D935" s="15"/>
      <c r="F935" s="15" t="s">
        <v>58</v>
      </c>
      <c r="G935" s="14" t="e">
        <f>+VLOOKUP(M935,#REF!,5,FALSE)</f>
        <v>#REF!</v>
      </c>
      <c r="H935" s="14" t="e">
        <f>+VLOOKUP(M935,#REF!,7,FALSE)</f>
        <v>#REF!</v>
      </c>
      <c r="M935" s="15" t="str">
        <f t="shared" si="466"/>
        <v>2026EG 2026GIEEGESTIÓN DE ACTIVIDADES Y PRODUCTOS DE COMUNICACIÓN EN MEDIOS TRADICIONALES Y PLATAFORMAS DIGITALES</v>
      </c>
      <c r="N935" s="15" t="s">
        <v>271</v>
      </c>
      <c r="Q935" s="16" t="s">
        <v>9</v>
      </c>
      <c r="R935" s="16" t="s">
        <v>60</v>
      </c>
      <c r="T935" s="14" t="str">
        <f t="shared" si="481"/>
        <v>2.3</v>
      </c>
      <c r="U935" s="17" t="s">
        <v>62</v>
      </c>
      <c r="V935" s="15" t="s">
        <v>714</v>
      </c>
      <c r="X935" s="14" t="s">
        <v>65</v>
      </c>
      <c r="Y935" s="18">
        <v>1</v>
      </c>
      <c r="Z935" s="19">
        <v>4500</v>
      </c>
      <c r="AA935" s="14">
        <v>30</v>
      </c>
      <c r="AB935" s="14">
        <v>30</v>
      </c>
      <c r="AC935" s="14">
        <v>30</v>
      </c>
      <c r="AD935" s="14">
        <v>30</v>
      </c>
      <c r="AE935" s="20"/>
      <c r="AF935" s="20"/>
      <c r="AG935" s="20"/>
      <c r="AH935" s="20"/>
      <c r="AI935" s="20"/>
      <c r="AJ935" s="20"/>
      <c r="AK935" s="20"/>
      <c r="AL935" s="20"/>
      <c r="AM935" s="19">
        <f t="shared" si="482"/>
        <v>18000</v>
      </c>
      <c r="AN935" s="26" t="s">
        <v>437</v>
      </c>
      <c r="AO935" s="50">
        <f t="shared" si="483"/>
        <v>4500</v>
      </c>
      <c r="AP935" s="50">
        <f t="shared" si="484"/>
        <v>4500</v>
      </c>
      <c r="AQ935" s="50">
        <f t="shared" si="485"/>
        <v>4500</v>
      </c>
      <c r="AR935" s="50">
        <f t="shared" si="486"/>
        <v>4500</v>
      </c>
      <c r="AS935" s="50">
        <f t="shared" si="487"/>
        <v>0</v>
      </c>
      <c r="AT935" s="50">
        <f t="shared" si="488"/>
        <v>0</v>
      </c>
      <c r="AU935" s="50">
        <f t="shared" si="489"/>
        <v>0</v>
      </c>
      <c r="AV935" s="50">
        <f t="shared" si="490"/>
        <v>0</v>
      </c>
      <c r="AW935" s="50">
        <f t="shared" si="491"/>
        <v>0</v>
      </c>
      <c r="AX935" s="50">
        <f t="shared" si="492"/>
        <v>0</v>
      </c>
      <c r="AY935" s="50">
        <f t="shared" si="493"/>
        <v>0</v>
      </c>
      <c r="AZ935" s="50">
        <f t="shared" si="494"/>
        <v>0</v>
      </c>
      <c r="BA935" s="50">
        <f t="shared" si="479"/>
        <v>18000</v>
      </c>
      <c r="BB935" s="50">
        <f t="shared" si="480"/>
        <v>0</v>
      </c>
    </row>
    <row r="936" spans="1:54" x14ac:dyDescent="0.25">
      <c r="B936" s="14">
        <v>2026</v>
      </c>
      <c r="C936" s="14">
        <v>479</v>
      </c>
      <c r="D936" s="15"/>
      <c r="F936" s="15" t="s">
        <v>58</v>
      </c>
      <c r="G936" s="14" t="e">
        <f>+VLOOKUP(M936,#REF!,5,FALSE)</f>
        <v>#REF!</v>
      </c>
      <c r="H936" s="14" t="e">
        <f>+VLOOKUP(M936,#REF!,7,FALSE)</f>
        <v>#REF!</v>
      </c>
      <c r="M936" s="15" t="str">
        <f t="shared" si="466"/>
        <v>2026EG 2026GIEEGESTIÓN DE ACTIVIDADES Y PRODUCTOS DE COMUNICACIÓN EN MEDIOS TRADICIONALES Y PLATAFORMAS DIGITALES</v>
      </c>
      <c r="N936" s="15" t="s">
        <v>271</v>
      </c>
      <c r="Q936" s="16" t="s">
        <v>9</v>
      </c>
      <c r="R936" s="16" t="s">
        <v>60</v>
      </c>
      <c r="T936" s="14" t="str">
        <f t="shared" si="481"/>
        <v>2.3</v>
      </c>
      <c r="U936" s="17" t="s">
        <v>62</v>
      </c>
      <c r="V936" s="15" t="s">
        <v>715</v>
      </c>
      <c r="X936" s="14" t="s">
        <v>65</v>
      </c>
      <c r="Y936" s="18">
        <v>1</v>
      </c>
      <c r="Z936" s="19">
        <v>2500</v>
      </c>
      <c r="AA936" s="14">
        <v>30</v>
      </c>
      <c r="AB936" s="14">
        <v>30</v>
      </c>
      <c r="AC936" s="14">
        <v>30</v>
      </c>
      <c r="AD936" s="14">
        <v>30</v>
      </c>
      <c r="AE936" s="20"/>
      <c r="AF936" s="20"/>
      <c r="AG936" s="20"/>
      <c r="AH936" s="20"/>
      <c r="AI936" s="20"/>
      <c r="AJ936" s="20"/>
      <c r="AK936" s="20"/>
      <c r="AL936" s="20"/>
      <c r="AM936" s="19">
        <f t="shared" si="482"/>
        <v>10000</v>
      </c>
      <c r="AN936" s="26" t="s">
        <v>437</v>
      </c>
      <c r="AO936" s="50">
        <f t="shared" si="483"/>
        <v>2500</v>
      </c>
      <c r="AP936" s="50">
        <f t="shared" si="484"/>
        <v>2500</v>
      </c>
      <c r="AQ936" s="50">
        <f t="shared" si="485"/>
        <v>2500</v>
      </c>
      <c r="AR936" s="50">
        <f t="shared" si="486"/>
        <v>2500</v>
      </c>
      <c r="AS936" s="50">
        <f t="shared" si="487"/>
        <v>0</v>
      </c>
      <c r="AT936" s="50">
        <f t="shared" si="488"/>
        <v>0</v>
      </c>
      <c r="AU936" s="50">
        <f t="shared" si="489"/>
        <v>0</v>
      </c>
      <c r="AV936" s="50">
        <f t="shared" si="490"/>
        <v>0</v>
      </c>
      <c r="AW936" s="50">
        <f t="shared" si="491"/>
        <v>0</v>
      </c>
      <c r="AX936" s="50">
        <f t="shared" si="492"/>
        <v>0</v>
      </c>
      <c r="AY936" s="50">
        <f t="shared" si="493"/>
        <v>0</v>
      </c>
      <c r="AZ936" s="50">
        <f t="shared" si="494"/>
        <v>0</v>
      </c>
      <c r="BA936" s="50">
        <f t="shared" si="479"/>
        <v>10000</v>
      </c>
      <c r="BB936" s="50">
        <f t="shared" si="480"/>
        <v>0</v>
      </c>
    </row>
    <row r="937" spans="1:54" x14ac:dyDescent="0.25">
      <c r="B937" s="14">
        <v>2026</v>
      </c>
      <c r="C937" s="14">
        <v>479</v>
      </c>
      <c r="D937" s="15"/>
      <c r="F937" s="15" t="s">
        <v>58</v>
      </c>
      <c r="G937" s="14" t="e">
        <f>+VLOOKUP(M937,#REF!,5,FALSE)</f>
        <v>#REF!</v>
      </c>
      <c r="H937" s="14" t="e">
        <f>+VLOOKUP(M937,#REF!,7,FALSE)</f>
        <v>#REF!</v>
      </c>
      <c r="M937" s="15" t="str">
        <f t="shared" si="466"/>
        <v>2026EG 2026GIEEGESTIÓN DE ACTIVIDADES Y PRODUCTOS DE COMUNICACIÓN EN MEDIOS TRADICIONALES Y PLATAFORMAS DIGITALES</v>
      </c>
      <c r="N937" s="15" t="s">
        <v>271</v>
      </c>
      <c r="Q937" s="16" t="s">
        <v>9</v>
      </c>
      <c r="R937" s="16" t="s">
        <v>60</v>
      </c>
      <c r="T937" s="14" t="str">
        <f t="shared" si="481"/>
        <v>2.3</v>
      </c>
      <c r="U937" s="17" t="s">
        <v>62</v>
      </c>
      <c r="V937" s="15" t="s">
        <v>716</v>
      </c>
      <c r="X937" s="14" t="s">
        <v>65</v>
      </c>
      <c r="Y937" s="18">
        <v>1</v>
      </c>
      <c r="Z937" s="19">
        <v>2500</v>
      </c>
      <c r="AA937" s="14">
        <v>30</v>
      </c>
      <c r="AB937" s="14">
        <v>30</v>
      </c>
      <c r="AC937" s="14">
        <v>30</v>
      </c>
      <c r="AD937" s="14">
        <v>30</v>
      </c>
      <c r="AE937" s="20"/>
      <c r="AF937" s="20"/>
      <c r="AG937" s="20"/>
      <c r="AH937" s="20"/>
      <c r="AI937" s="20"/>
      <c r="AJ937" s="20"/>
      <c r="AK937" s="20"/>
      <c r="AL937" s="20"/>
      <c r="AM937" s="19">
        <f t="shared" si="482"/>
        <v>10000</v>
      </c>
      <c r="AN937" s="26" t="s">
        <v>437</v>
      </c>
      <c r="AO937" s="50">
        <f t="shared" si="483"/>
        <v>2500</v>
      </c>
      <c r="AP937" s="50">
        <f t="shared" si="484"/>
        <v>2500</v>
      </c>
      <c r="AQ937" s="50">
        <f t="shared" si="485"/>
        <v>2500</v>
      </c>
      <c r="AR937" s="50">
        <f t="shared" si="486"/>
        <v>2500</v>
      </c>
      <c r="AS937" s="50">
        <f t="shared" si="487"/>
        <v>0</v>
      </c>
      <c r="AT937" s="50">
        <f t="shared" si="488"/>
        <v>0</v>
      </c>
      <c r="AU937" s="50">
        <f t="shared" si="489"/>
        <v>0</v>
      </c>
      <c r="AV937" s="50">
        <f t="shared" si="490"/>
        <v>0</v>
      </c>
      <c r="AW937" s="50">
        <f t="shared" si="491"/>
        <v>0</v>
      </c>
      <c r="AX937" s="50">
        <f t="shared" si="492"/>
        <v>0</v>
      </c>
      <c r="AY937" s="50">
        <f t="shared" si="493"/>
        <v>0</v>
      </c>
      <c r="AZ937" s="50">
        <f t="shared" si="494"/>
        <v>0</v>
      </c>
      <c r="BA937" s="50">
        <f t="shared" si="479"/>
        <v>10000</v>
      </c>
      <c r="BB937" s="50">
        <f t="shared" si="480"/>
        <v>0</v>
      </c>
    </row>
    <row r="938" spans="1:54" x14ac:dyDescent="0.25">
      <c r="B938" s="14">
        <v>2026</v>
      </c>
      <c r="C938" s="14">
        <v>479</v>
      </c>
      <c r="D938" s="15"/>
      <c r="F938" s="15" t="s">
        <v>58</v>
      </c>
      <c r="G938" s="14" t="e">
        <f>+VLOOKUP(M938,#REF!,5,FALSE)</f>
        <v>#REF!</v>
      </c>
      <c r="H938" s="14" t="e">
        <f>+VLOOKUP(M938,#REF!,7,FALSE)</f>
        <v>#REF!</v>
      </c>
      <c r="M938" s="15" t="str">
        <f t="shared" si="466"/>
        <v>2026EG 2026GIEEGESTIÓN DE ACTIVIDADES Y PRODUCTOS DE COMUNICACIÓN EN MEDIOS TRADICIONALES Y PLATAFORMAS DIGITALES</v>
      </c>
      <c r="N938" s="15" t="s">
        <v>271</v>
      </c>
      <c r="Q938" s="16" t="s">
        <v>9</v>
      </c>
      <c r="R938" s="16" t="s">
        <v>60</v>
      </c>
      <c r="T938" s="14" t="str">
        <f t="shared" si="481"/>
        <v>2.3</v>
      </c>
      <c r="U938" s="17" t="s">
        <v>62</v>
      </c>
      <c r="V938" s="15" t="s">
        <v>717</v>
      </c>
      <c r="X938" s="14" t="s">
        <v>65</v>
      </c>
      <c r="Y938" s="18">
        <v>1</v>
      </c>
      <c r="Z938" s="19">
        <v>2500</v>
      </c>
      <c r="AA938" s="14">
        <v>30</v>
      </c>
      <c r="AB938" s="14">
        <v>30</v>
      </c>
      <c r="AC938" s="14">
        <v>30</v>
      </c>
      <c r="AD938" s="14">
        <v>30</v>
      </c>
      <c r="AE938" s="20"/>
      <c r="AF938" s="20"/>
      <c r="AG938" s="20"/>
      <c r="AH938" s="20"/>
      <c r="AI938" s="20"/>
      <c r="AJ938" s="20"/>
      <c r="AK938" s="20"/>
      <c r="AL938" s="20"/>
      <c r="AM938" s="19">
        <f t="shared" si="482"/>
        <v>10000</v>
      </c>
      <c r="AN938" s="26" t="s">
        <v>437</v>
      </c>
      <c r="AO938" s="50">
        <f t="shared" si="483"/>
        <v>2500</v>
      </c>
      <c r="AP938" s="50">
        <f t="shared" si="484"/>
        <v>2500</v>
      </c>
      <c r="AQ938" s="50">
        <f t="shared" si="485"/>
        <v>2500</v>
      </c>
      <c r="AR938" s="50">
        <f t="shared" si="486"/>
        <v>2500</v>
      </c>
      <c r="AS938" s="50">
        <f t="shared" si="487"/>
        <v>0</v>
      </c>
      <c r="AT938" s="50">
        <f t="shared" si="488"/>
        <v>0</v>
      </c>
      <c r="AU938" s="50">
        <f t="shared" si="489"/>
        <v>0</v>
      </c>
      <c r="AV938" s="50">
        <f t="shared" si="490"/>
        <v>0</v>
      </c>
      <c r="AW938" s="50">
        <f t="shared" si="491"/>
        <v>0</v>
      </c>
      <c r="AX938" s="50">
        <f t="shared" si="492"/>
        <v>0</v>
      </c>
      <c r="AY938" s="50">
        <f t="shared" si="493"/>
        <v>0</v>
      </c>
      <c r="AZ938" s="50">
        <f t="shared" si="494"/>
        <v>0</v>
      </c>
      <c r="BA938" s="50">
        <f t="shared" si="479"/>
        <v>10000</v>
      </c>
      <c r="BB938" s="50">
        <f t="shared" si="480"/>
        <v>0</v>
      </c>
    </row>
    <row r="939" spans="1:54" x14ac:dyDescent="0.25">
      <c r="B939" s="14">
        <v>2026</v>
      </c>
      <c r="C939" s="14">
        <v>479</v>
      </c>
      <c r="D939" s="15"/>
      <c r="F939" s="15" t="s">
        <v>58</v>
      </c>
      <c r="G939" s="14" t="e">
        <f>+VLOOKUP(M939,#REF!,5,FALSE)</f>
        <v>#REF!</v>
      </c>
      <c r="H939" s="14" t="e">
        <f>+VLOOKUP(M939,#REF!,7,FALSE)</f>
        <v>#REF!</v>
      </c>
      <c r="M939" s="15" t="str">
        <f t="shared" si="466"/>
        <v>2026EG 2026GIEEGESTIÓN DE ACTIVIDADES Y PRODUCTOS DE COMUNICACIÓN EN MEDIOS TRADICIONALES Y PLATAFORMAS DIGITALES</v>
      </c>
      <c r="N939" s="15" t="s">
        <v>271</v>
      </c>
      <c r="Q939" s="16" t="s">
        <v>9</v>
      </c>
      <c r="R939" s="16" t="s">
        <v>60</v>
      </c>
      <c r="T939" s="14" t="str">
        <f t="shared" si="481"/>
        <v>2.3</v>
      </c>
      <c r="U939" s="17" t="s">
        <v>62</v>
      </c>
      <c r="V939" s="15" t="s">
        <v>718</v>
      </c>
      <c r="X939" s="14" t="s">
        <v>65</v>
      </c>
      <c r="Y939" s="18">
        <v>1</v>
      </c>
      <c r="Z939" s="19">
        <v>2500</v>
      </c>
      <c r="AA939" s="14">
        <v>30</v>
      </c>
      <c r="AB939" s="14">
        <v>30</v>
      </c>
      <c r="AC939" s="14">
        <v>30</v>
      </c>
      <c r="AD939" s="14">
        <v>30</v>
      </c>
      <c r="AE939" s="20"/>
      <c r="AF939" s="20"/>
      <c r="AG939" s="20"/>
      <c r="AH939" s="20"/>
      <c r="AI939" s="20"/>
      <c r="AJ939" s="20"/>
      <c r="AK939" s="20"/>
      <c r="AL939" s="20"/>
      <c r="AM939" s="19">
        <f t="shared" si="482"/>
        <v>10000</v>
      </c>
      <c r="AN939" s="26" t="s">
        <v>437</v>
      </c>
      <c r="AO939" s="50">
        <f t="shared" si="483"/>
        <v>2500</v>
      </c>
      <c r="AP939" s="50">
        <f t="shared" si="484"/>
        <v>2500</v>
      </c>
      <c r="AQ939" s="50">
        <f t="shared" si="485"/>
        <v>2500</v>
      </c>
      <c r="AR939" s="50">
        <f t="shared" si="486"/>
        <v>2500</v>
      </c>
      <c r="AS939" s="50">
        <f t="shared" si="487"/>
        <v>0</v>
      </c>
      <c r="AT939" s="50">
        <f t="shared" si="488"/>
        <v>0</v>
      </c>
      <c r="AU939" s="50">
        <f t="shared" si="489"/>
        <v>0</v>
      </c>
      <c r="AV939" s="50">
        <f t="shared" si="490"/>
        <v>0</v>
      </c>
      <c r="AW939" s="50">
        <f t="shared" si="491"/>
        <v>0</v>
      </c>
      <c r="AX939" s="50">
        <f t="shared" si="492"/>
        <v>0</v>
      </c>
      <c r="AY939" s="50">
        <f t="shared" si="493"/>
        <v>0</v>
      </c>
      <c r="AZ939" s="50">
        <f t="shared" si="494"/>
        <v>0</v>
      </c>
      <c r="BA939" s="50">
        <f t="shared" si="479"/>
        <v>10000</v>
      </c>
      <c r="BB939" s="50">
        <f t="shared" si="480"/>
        <v>0</v>
      </c>
    </row>
    <row r="940" spans="1:54" x14ac:dyDescent="0.25">
      <c r="B940" s="14">
        <v>2026</v>
      </c>
      <c r="C940" s="14">
        <v>479</v>
      </c>
      <c r="D940" s="15"/>
      <c r="F940" s="15" t="s">
        <v>58</v>
      </c>
      <c r="G940" s="14" t="e">
        <f>+VLOOKUP(M940,#REF!,5,FALSE)</f>
        <v>#REF!</v>
      </c>
      <c r="H940" s="14" t="e">
        <f>+VLOOKUP(M940,#REF!,7,FALSE)</f>
        <v>#REF!</v>
      </c>
      <c r="M940" s="15" t="str">
        <f t="shared" si="466"/>
        <v>2026EG 2026GIEEGESTIÓN DE ACTIVIDADES Y PRODUCTOS DE COMUNICACIÓN EN MEDIOS TRADICIONALES Y PLATAFORMAS DIGITALES</v>
      </c>
      <c r="N940" s="15" t="s">
        <v>271</v>
      </c>
      <c r="Q940" s="16" t="s">
        <v>9</v>
      </c>
      <c r="R940" s="16" t="s">
        <v>60</v>
      </c>
      <c r="T940" s="14" t="str">
        <f t="shared" si="481"/>
        <v>2.3</v>
      </c>
      <c r="U940" s="17" t="s">
        <v>62</v>
      </c>
      <c r="V940" s="15" t="s">
        <v>719</v>
      </c>
      <c r="X940" s="14" t="s">
        <v>65</v>
      </c>
      <c r="Y940" s="18">
        <v>1</v>
      </c>
      <c r="Z940" s="19">
        <v>2500</v>
      </c>
      <c r="AA940" s="14">
        <v>30</v>
      </c>
      <c r="AB940" s="14">
        <v>30</v>
      </c>
      <c r="AC940" s="14">
        <v>30</v>
      </c>
      <c r="AD940" s="14">
        <v>30</v>
      </c>
      <c r="AE940" s="20"/>
      <c r="AF940" s="20"/>
      <c r="AG940" s="20"/>
      <c r="AH940" s="20"/>
      <c r="AI940" s="20"/>
      <c r="AJ940" s="20"/>
      <c r="AK940" s="20"/>
      <c r="AL940" s="20"/>
      <c r="AM940" s="19">
        <f t="shared" si="482"/>
        <v>10000</v>
      </c>
      <c r="AN940" s="26" t="s">
        <v>437</v>
      </c>
      <c r="AO940" s="50">
        <f t="shared" si="483"/>
        <v>2500</v>
      </c>
      <c r="AP940" s="50">
        <f t="shared" si="484"/>
        <v>2500</v>
      </c>
      <c r="AQ940" s="50">
        <f t="shared" si="485"/>
        <v>2500</v>
      </c>
      <c r="AR940" s="50">
        <f t="shared" si="486"/>
        <v>2500</v>
      </c>
      <c r="AS940" s="50">
        <f t="shared" si="487"/>
        <v>0</v>
      </c>
      <c r="AT940" s="50">
        <f t="shared" si="488"/>
        <v>0</v>
      </c>
      <c r="AU940" s="50">
        <f t="shared" si="489"/>
        <v>0</v>
      </c>
      <c r="AV940" s="50">
        <f t="shared" si="490"/>
        <v>0</v>
      </c>
      <c r="AW940" s="50">
        <f t="shared" si="491"/>
        <v>0</v>
      </c>
      <c r="AX940" s="50">
        <f t="shared" si="492"/>
        <v>0</v>
      </c>
      <c r="AY940" s="50">
        <f t="shared" si="493"/>
        <v>0</v>
      </c>
      <c r="AZ940" s="50">
        <f t="shared" si="494"/>
        <v>0</v>
      </c>
      <c r="BA940" s="50">
        <f t="shared" si="479"/>
        <v>10000</v>
      </c>
      <c r="BB940" s="50">
        <f t="shared" si="480"/>
        <v>0</v>
      </c>
    </row>
    <row r="941" spans="1:54" x14ac:dyDescent="0.25">
      <c r="B941" s="14">
        <v>2026</v>
      </c>
      <c r="C941" s="14">
        <v>479</v>
      </c>
      <c r="D941" s="15"/>
      <c r="F941" s="15" t="s">
        <v>58</v>
      </c>
      <c r="G941" s="14" t="e">
        <f>+VLOOKUP(M941,#REF!,5,FALSE)</f>
        <v>#REF!</v>
      </c>
      <c r="H941" s="14" t="e">
        <f>+VLOOKUP(M941,#REF!,7,FALSE)</f>
        <v>#REF!</v>
      </c>
      <c r="M941" s="15" t="str">
        <f t="shared" si="466"/>
        <v>2026EG 2026GIEEGESTIÓN DE ACTIVIDADES Y PRODUCTOS DE COMUNICACIÓN EN MEDIOS TRADICIONALES Y PLATAFORMAS DIGITALES</v>
      </c>
      <c r="N941" s="15" t="s">
        <v>271</v>
      </c>
      <c r="Q941" s="16" t="s">
        <v>9</v>
      </c>
      <c r="R941" s="16" t="s">
        <v>60</v>
      </c>
      <c r="T941" s="14" t="str">
        <f t="shared" si="481"/>
        <v>2.3</v>
      </c>
      <c r="U941" s="17" t="s">
        <v>62</v>
      </c>
      <c r="V941" s="15" t="s">
        <v>720</v>
      </c>
      <c r="X941" s="14" t="s">
        <v>65</v>
      </c>
      <c r="Y941" s="18">
        <v>1</v>
      </c>
      <c r="Z941" s="19">
        <v>2500</v>
      </c>
      <c r="AA941" s="14">
        <v>30</v>
      </c>
      <c r="AB941" s="14">
        <v>30</v>
      </c>
      <c r="AC941" s="14">
        <v>30</v>
      </c>
      <c r="AD941" s="14">
        <v>30</v>
      </c>
      <c r="AE941" s="20"/>
      <c r="AF941" s="20"/>
      <c r="AG941" s="20"/>
      <c r="AH941" s="20"/>
      <c r="AI941" s="20"/>
      <c r="AJ941" s="20"/>
      <c r="AK941" s="20"/>
      <c r="AL941" s="20"/>
      <c r="AM941" s="19">
        <f t="shared" si="482"/>
        <v>10000</v>
      </c>
      <c r="AN941" s="26" t="s">
        <v>437</v>
      </c>
      <c r="AO941" s="50">
        <f t="shared" si="483"/>
        <v>2500</v>
      </c>
      <c r="AP941" s="50">
        <f t="shared" si="484"/>
        <v>2500</v>
      </c>
      <c r="AQ941" s="50">
        <f t="shared" si="485"/>
        <v>2500</v>
      </c>
      <c r="AR941" s="50">
        <f t="shared" si="486"/>
        <v>2500</v>
      </c>
      <c r="AS941" s="50">
        <f t="shared" si="487"/>
        <v>0</v>
      </c>
      <c r="AT941" s="50">
        <f t="shared" si="488"/>
        <v>0</v>
      </c>
      <c r="AU941" s="50">
        <f t="shared" si="489"/>
        <v>0</v>
      </c>
      <c r="AV941" s="50">
        <f t="shared" si="490"/>
        <v>0</v>
      </c>
      <c r="AW941" s="50">
        <f t="shared" si="491"/>
        <v>0</v>
      </c>
      <c r="AX941" s="50">
        <f t="shared" si="492"/>
        <v>0</v>
      </c>
      <c r="AY941" s="50">
        <f t="shared" si="493"/>
        <v>0</v>
      </c>
      <c r="AZ941" s="50">
        <f t="shared" si="494"/>
        <v>0</v>
      </c>
      <c r="BA941" s="50">
        <f t="shared" si="479"/>
        <v>10000</v>
      </c>
      <c r="BB941" s="50">
        <f t="shared" si="480"/>
        <v>0</v>
      </c>
    </row>
    <row r="942" spans="1:54" x14ac:dyDescent="0.25">
      <c r="B942" s="14">
        <v>2026</v>
      </c>
      <c r="C942" s="14">
        <v>479</v>
      </c>
      <c r="D942" s="15"/>
      <c r="F942" s="15" t="s">
        <v>58</v>
      </c>
      <c r="G942" s="14" t="e">
        <f>+VLOOKUP(M942,#REF!,5,FALSE)</f>
        <v>#REF!</v>
      </c>
      <c r="H942" s="14" t="e">
        <f>+VLOOKUP(M942,#REF!,7,FALSE)</f>
        <v>#REF!</v>
      </c>
      <c r="M942" s="15" t="str">
        <f t="shared" si="466"/>
        <v>2026EG 2026GIEEGESTIÓN DE ACTIVIDADES Y PRODUCTOS DE COMUNICACIÓN EN MEDIOS TRADICIONALES Y PLATAFORMAS DIGITALES</v>
      </c>
      <c r="N942" s="15" t="s">
        <v>271</v>
      </c>
      <c r="Q942" s="16" t="s">
        <v>9</v>
      </c>
      <c r="R942" s="16" t="s">
        <v>60</v>
      </c>
      <c r="T942" s="14" t="str">
        <f t="shared" si="481"/>
        <v>2.3</v>
      </c>
      <c r="U942" s="17" t="s">
        <v>62</v>
      </c>
      <c r="V942" s="15" t="s">
        <v>721</v>
      </c>
      <c r="X942" s="14" t="s">
        <v>65</v>
      </c>
      <c r="Y942" s="18">
        <v>1</v>
      </c>
      <c r="Z942" s="19">
        <v>2500</v>
      </c>
      <c r="AA942" s="14">
        <v>30</v>
      </c>
      <c r="AB942" s="14">
        <v>30</v>
      </c>
      <c r="AC942" s="14">
        <v>30</v>
      </c>
      <c r="AD942" s="14">
        <v>30</v>
      </c>
      <c r="AE942" s="20"/>
      <c r="AF942" s="20"/>
      <c r="AG942" s="20"/>
      <c r="AH942" s="20"/>
      <c r="AI942" s="20"/>
      <c r="AJ942" s="20"/>
      <c r="AK942" s="20"/>
      <c r="AL942" s="20"/>
      <c r="AM942" s="19">
        <f t="shared" si="482"/>
        <v>10000</v>
      </c>
      <c r="AN942" s="26" t="s">
        <v>437</v>
      </c>
      <c r="AO942" s="50">
        <f t="shared" si="483"/>
        <v>2500</v>
      </c>
      <c r="AP942" s="50">
        <f t="shared" si="484"/>
        <v>2500</v>
      </c>
      <c r="AQ942" s="50">
        <f t="shared" si="485"/>
        <v>2500</v>
      </c>
      <c r="AR942" s="50">
        <f t="shared" si="486"/>
        <v>2500</v>
      </c>
      <c r="AS942" s="50">
        <f t="shared" si="487"/>
        <v>0</v>
      </c>
      <c r="AT942" s="50">
        <f t="shared" si="488"/>
        <v>0</v>
      </c>
      <c r="AU942" s="50">
        <f t="shared" si="489"/>
        <v>0</v>
      </c>
      <c r="AV942" s="50">
        <f t="shared" si="490"/>
        <v>0</v>
      </c>
      <c r="AW942" s="50">
        <f t="shared" si="491"/>
        <v>0</v>
      </c>
      <c r="AX942" s="50">
        <f t="shared" si="492"/>
        <v>0</v>
      </c>
      <c r="AY942" s="50">
        <f t="shared" si="493"/>
        <v>0</v>
      </c>
      <c r="AZ942" s="50">
        <f t="shared" si="494"/>
        <v>0</v>
      </c>
      <c r="BA942" s="50">
        <f t="shared" si="479"/>
        <v>10000</v>
      </c>
      <c r="BB942" s="50">
        <f t="shared" si="480"/>
        <v>0</v>
      </c>
    </row>
    <row r="943" spans="1:54" x14ac:dyDescent="0.25">
      <c r="B943" s="14">
        <v>2026</v>
      </c>
      <c r="C943" s="14">
        <v>479</v>
      </c>
      <c r="D943" s="15"/>
      <c r="F943" s="15" t="s">
        <v>58</v>
      </c>
      <c r="G943" s="14" t="e">
        <f>+VLOOKUP(M943,#REF!,5,FALSE)</f>
        <v>#REF!</v>
      </c>
      <c r="H943" s="14" t="e">
        <f>+VLOOKUP(M943,#REF!,7,FALSE)</f>
        <v>#REF!</v>
      </c>
      <c r="M943" s="15" t="str">
        <f t="shared" si="466"/>
        <v>2026EG 2026GIEEGESTIÓN DE ACTIVIDADES Y PRODUCTOS DE COMUNICACIÓN EN MEDIOS TRADICIONALES Y PLATAFORMAS DIGITALES</v>
      </c>
      <c r="N943" s="15" t="s">
        <v>271</v>
      </c>
      <c r="Q943" s="16" t="s">
        <v>9</v>
      </c>
      <c r="R943" s="16" t="s">
        <v>60</v>
      </c>
      <c r="T943" s="14" t="str">
        <f t="shared" si="481"/>
        <v>2.3</v>
      </c>
      <c r="U943" s="17" t="s">
        <v>62</v>
      </c>
      <c r="V943" s="15" t="s">
        <v>722</v>
      </c>
      <c r="X943" s="14" t="s">
        <v>65</v>
      </c>
      <c r="Y943" s="18">
        <v>1</v>
      </c>
      <c r="Z943" s="19">
        <v>2500</v>
      </c>
      <c r="AA943" s="14">
        <v>30</v>
      </c>
      <c r="AB943" s="14">
        <v>30</v>
      </c>
      <c r="AC943" s="14">
        <v>30</v>
      </c>
      <c r="AD943" s="14">
        <v>30</v>
      </c>
      <c r="AE943" s="20"/>
      <c r="AF943" s="20"/>
      <c r="AG943" s="20"/>
      <c r="AH943" s="20"/>
      <c r="AI943" s="20"/>
      <c r="AJ943" s="20"/>
      <c r="AK943" s="20"/>
      <c r="AL943" s="20"/>
      <c r="AM943" s="19">
        <f t="shared" si="482"/>
        <v>10000</v>
      </c>
      <c r="AN943" s="26" t="s">
        <v>437</v>
      </c>
      <c r="AO943" s="50">
        <f t="shared" si="483"/>
        <v>2500</v>
      </c>
      <c r="AP943" s="50">
        <f t="shared" si="484"/>
        <v>2500</v>
      </c>
      <c r="AQ943" s="50">
        <f t="shared" si="485"/>
        <v>2500</v>
      </c>
      <c r="AR943" s="50">
        <f t="shared" si="486"/>
        <v>2500</v>
      </c>
      <c r="AS943" s="50">
        <f t="shared" si="487"/>
        <v>0</v>
      </c>
      <c r="AT943" s="50">
        <f t="shared" si="488"/>
        <v>0</v>
      </c>
      <c r="AU943" s="50">
        <f t="shared" si="489"/>
        <v>0</v>
      </c>
      <c r="AV943" s="50">
        <f t="shared" si="490"/>
        <v>0</v>
      </c>
      <c r="AW943" s="50">
        <f t="shared" si="491"/>
        <v>0</v>
      </c>
      <c r="AX943" s="50">
        <f t="shared" si="492"/>
        <v>0</v>
      </c>
      <c r="AY943" s="50">
        <f t="shared" si="493"/>
        <v>0</v>
      </c>
      <c r="AZ943" s="50">
        <f t="shared" si="494"/>
        <v>0</v>
      </c>
      <c r="BA943" s="50">
        <f t="shared" si="479"/>
        <v>10000</v>
      </c>
      <c r="BB943" s="50">
        <f t="shared" si="480"/>
        <v>0</v>
      </c>
    </row>
    <row r="944" spans="1:54" x14ac:dyDescent="0.25">
      <c r="B944" s="14">
        <v>2026</v>
      </c>
      <c r="C944" s="14">
        <v>479</v>
      </c>
      <c r="D944" s="15"/>
      <c r="F944" s="15" t="s">
        <v>58</v>
      </c>
      <c r="G944" s="14" t="e">
        <f>+VLOOKUP(M944,#REF!,5,FALSE)</f>
        <v>#REF!</v>
      </c>
      <c r="H944" s="14" t="e">
        <f>+VLOOKUP(M944,#REF!,7,FALSE)</f>
        <v>#REF!</v>
      </c>
      <c r="M944" s="15" t="str">
        <f t="shared" si="466"/>
        <v>2026EG 2026GIEEGESTIÓN DE ACTIVIDADES Y PRODUCTOS DE COMUNICACIÓN EN MEDIOS TRADICIONALES Y PLATAFORMAS DIGITALES</v>
      </c>
      <c r="N944" s="15" t="s">
        <v>271</v>
      </c>
      <c r="Q944" s="16" t="s">
        <v>9</v>
      </c>
      <c r="R944" s="16" t="s">
        <v>60</v>
      </c>
      <c r="T944" s="14" t="str">
        <f t="shared" si="481"/>
        <v>2.3</v>
      </c>
      <c r="U944" s="17" t="s">
        <v>62</v>
      </c>
      <c r="V944" s="15" t="s">
        <v>723</v>
      </c>
      <c r="X944" s="14" t="s">
        <v>65</v>
      </c>
      <c r="Y944" s="18">
        <v>1</v>
      </c>
      <c r="Z944" s="19">
        <v>2500</v>
      </c>
      <c r="AA944" s="14">
        <v>30</v>
      </c>
      <c r="AB944" s="14">
        <v>30</v>
      </c>
      <c r="AC944" s="14">
        <v>30</v>
      </c>
      <c r="AD944" s="14">
        <v>30</v>
      </c>
      <c r="AE944" s="20"/>
      <c r="AF944" s="20"/>
      <c r="AG944" s="20"/>
      <c r="AH944" s="20"/>
      <c r="AI944" s="20"/>
      <c r="AJ944" s="20"/>
      <c r="AK944" s="20"/>
      <c r="AL944" s="20"/>
      <c r="AM944" s="19">
        <f t="shared" si="482"/>
        <v>10000</v>
      </c>
      <c r="AN944" s="26" t="s">
        <v>437</v>
      </c>
      <c r="AO944" s="50">
        <f t="shared" si="483"/>
        <v>2500</v>
      </c>
      <c r="AP944" s="50">
        <f t="shared" si="484"/>
        <v>2500</v>
      </c>
      <c r="AQ944" s="50">
        <f t="shared" si="485"/>
        <v>2500</v>
      </c>
      <c r="AR944" s="50">
        <f t="shared" si="486"/>
        <v>2500</v>
      </c>
      <c r="AS944" s="50">
        <f t="shared" si="487"/>
        <v>0</v>
      </c>
      <c r="AT944" s="50">
        <f t="shared" si="488"/>
        <v>0</v>
      </c>
      <c r="AU944" s="50">
        <f t="shared" si="489"/>
        <v>0</v>
      </c>
      <c r="AV944" s="50">
        <f t="shared" si="490"/>
        <v>0</v>
      </c>
      <c r="AW944" s="50">
        <f t="shared" si="491"/>
        <v>0</v>
      </c>
      <c r="AX944" s="50">
        <f t="shared" si="492"/>
        <v>0</v>
      </c>
      <c r="AY944" s="50">
        <f t="shared" si="493"/>
        <v>0</v>
      </c>
      <c r="AZ944" s="50">
        <f t="shared" si="494"/>
        <v>0</v>
      </c>
      <c r="BA944" s="50">
        <f t="shared" si="479"/>
        <v>10000</v>
      </c>
      <c r="BB944" s="50">
        <f t="shared" si="480"/>
        <v>0</v>
      </c>
    </row>
    <row r="945" spans="2:54" x14ac:dyDescent="0.25">
      <c r="B945" s="14">
        <v>2026</v>
      </c>
      <c r="C945" s="14">
        <v>479</v>
      </c>
      <c r="D945" s="15"/>
      <c r="F945" s="15" t="s">
        <v>58</v>
      </c>
      <c r="G945" s="14" t="e">
        <f>+VLOOKUP(M945,#REF!,5,FALSE)</f>
        <v>#REF!</v>
      </c>
      <c r="H945" s="14" t="e">
        <f>+VLOOKUP(M945,#REF!,7,FALSE)</f>
        <v>#REF!</v>
      </c>
      <c r="M945" s="15" t="str">
        <f t="shared" si="466"/>
        <v>2026EG 2026GIEEGESTIÓN DE ACTIVIDADES Y PRODUCTOS DE COMUNICACIÓN EN MEDIOS TRADICIONALES Y PLATAFORMAS DIGITALES</v>
      </c>
      <c r="N945" s="15" t="s">
        <v>271</v>
      </c>
      <c r="Q945" s="16" t="s">
        <v>9</v>
      </c>
      <c r="R945" s="16" t="s">
        <v>60</v>
      </c>
      <c r="T945" s="14" t="str">
        <f t="shared" si="481"/>
        <v>2.3</v>
      </c>
      <c r="U945" s="17" t="s">
        <v>62</v>
      </c>
      <c r="V945" s="15" t="s">
        <v>724</v>
      </c>
      <c r="X945" s="14" t="s">
        <v>65</v>
      </c>
      <c r="Y945" s="18">
        <v>1</v>
      </c>
      <c r="Z945" s="19">
        <v>2500</v>
      </c>
      <c r="AA945" s="14">
        <v>30</v>
      </c>
      <c r="AB945" s="14">
        <v>30</v>
      </c>
      <c r="AC945" s="14">
        <v>30</v>
      </c>
      <c r="AD945" s="14">
        <v>30</v>
      </c>
      <c r="AE945" s="20"/>
      <c r="AF945" s="20"/>
      <c r="AG945" s="20"/>
      <c r="AH945" s="20"/>
      <c r="AI945" s="20"/>
      <c r="AJ945" s="20"/>
      <c r="AK945" s="20"/>
      <c r="AL945" s="20"/>
      <c r="AM945" s="19">
        <f t="shared" si="482"/>
        <v>10000</v>
      </c>
      <c r="AN945" s="26" t="s">
        <v>437</v>
      </c>
      <c r="AO945" s="50">
        <f t="shared" si="483"/>
        <v>2500</v>
      </c>
      <c r="AP945" s="50">
        <f t="shared" si="484"/>
        <v>2500</v>
      </c>
      <c r="AQ945" s="50">
        <f t="shared" si="485"/>
        <v>2500</v>
      </c>
      <c r="AR945" s="50">
        <f t="shared" si="486"/>
        <v>2500</v>
      </c>
      <c r="AS945" s="50">
        <f t="shared" si="487"/>
        <v>0</v>
      </c>
      <c r="AT945" s="50">
        <f t="shared" si="488"/>
        <v>0</v>
      </c>
      <c r="AU945" s="50">
        <f t="shared" si="489"/>
        <v>0</v>
      </c>
      <c r="AV945" s="50">
        <f t="shared" si="490"/>
        <v>0</v>
      </c>
      <c r="AW945" s="50">
        <f t="shared" si="491"/>
        <v>0</v>
      </c>
      <c r="AX945" s="50">
        <f t="shared" si="492"/>
        <v>0</v>
      </c>
      <c r="AY945" s="50">
        <f t="shared" si="493"/>
        <v>0</v>
      </c>
      <c r="AZ945" s="50">
        <f t="shared" si="494"/>
        <v>0</v>
      </c>
      <c r="BA945" s="50">
        <f t="shared" si="479"/>
        <v>10000</v>
      </c>
      <c r="BB945" s="50">
        <f t="shared" si="480"/>
        <v>0</v>
      </c>
    </row>
    <row r="946" spans="2:54" x14ac:dyDescent="0.25">
      <c r="B946" s="14">
        <v>2026</v>
      </c>
      <c r="C946" s="14">
        <v>479</v>
      </c>
      <c r="D946" s="15"/>
      <c r="F946" s="15" t="s">
        <v>58</v>
      </c>
      <c r="G946" s="14" t="e">
        <f>+VLOOKUP(M946,#REF!,5,FALSE)</f>
        <v>#REF!</v>
      </c>
      <c r="H946" s="14" t="e">
        <f>+VLOOKUP(M946,#REF!,7,FALSE)</f>
        <v>#REF!</v>
      </c>
      <c r="M946" s="15" t="str">
        <f t="shared" si="466"/>
        <v>2026EG 2026GIEEGESTIÓN DE ACTIVIDADES Y PRODUCTOS DE COMUNICACIÓN EN MEDIOS TRADICIONALES Y PLATAFORMAS DIGITALES</v>
      </c>
      <c r="N946" s="15" t="s">
        <v>271</v>
      </c>
      <c r="Q946" s="16" t="s">
        <v>9</v>
      </c>
      <c r="R946" s="16" t="s">
        <v>60</v>
      </c>
      <c r="T946" s="14" t="str">
        <f t="shared" si="481"/>
        <v>2.3</v>
      </c>
      <c r="U946" s="17" t="s">
        <v>62</v>
      </c>
      <c r="V946" s="15" t="s">
        <v>725</v>
      </c>
      <c r="X946" s="14" t="s">
        <v>65</v>
      </c>
      <c r="Y946" s="18">
        <v>1</v>
      </c>
      <c r="Z946" s="19">
        <v>2500</v>
      </c>
      <c r="AA946" s="14">
        <v>30</v>
      </c>
      <c r="AB946" s="14">
        <v>30</v>
      </c>
      <c r="AC946" s="14">
        <v>30</v>
      </c>
      <c r="AD946" s="14">
        <v>30</v>
      </c>
      <c r="AE946" s="20"/>
      <c r="AF946" s="20"/>
      <c r="AG946" s="20"/>
      <c r="AH946" s="20"/>
      <c r="AI946" s="20"/>
      <c r="AJ946" s="20"/>
      <c r="AK946" s="20"/>
      <c r="AL946" s="20"/>
      <c r="AM946" s="19">
        <f t="shared" si="482"/>
        <v>10000</v>
      </c>
      <c r="AN946" s="26" t="s">
        <v>437</v>
      </c>
      <c r="AO946" s="50">
        <f t="shared" si="483"/>
        <v>2500</v>
      </c>
      <c r="AP946" s="50">
        <f t="shared" si="484"/>
        <v>2500</v>
      </c>
      <c r="AQ946" s="50">
        <f t="shared" si="485"/>
        <v>2500</v>
      </c>
      <c r="AR946" s="50">
        <f t="shared" si="486"/>
        <v>2500</v>
      </c>
      <c r="AS946" s="50">
        <f t="shared" si="487"/>
        <v>0</v>
      </c>
      <c r="AT946" s="50">
        <f t="shared" si="488"/>
        <v>0</v>
      </c>
      <c r="AU946" s="50">
        <f t="shared" si="489"/>
        <v>0</v>
      </c>
      <c r="AV946" s="50">
        <f t="shared" si="490"/>
        <v>0</v>
      </c>
      <c r="AW946" s="50">
        <f t="shared" si="491"/>
        <v>0</v>
      </c>
      <c r="AX946" s="50">
        <f t="shared" si="492"/>
        <v>0</v>
      </c>
      <c r="AY946" s="50">
        <f t="shared" si="493"/>
        <v>0</v>
      </c>
      <c r="AZ946" s="50">
        <f t="shared" si="494"/>
        <v>0</v>
      </c>
      <c r="BA946" s="50">
        <f t="shared" si="479"/>
        <v>10000</v>
      </c>
      <c r="BB946" s="50">
        <f t="shared" si="480"/>
        <v>0</v>
      </c>
    </row>
    <row r="947" spans="2:54" x14ac:dyDescent="0.25">
      <c r="B947" s="14">
        <v>2026</v>
      </c>
      <c r="C947" s="14">
        <v>479</v>
      </c>
      <c r="D947" s="15"/>
      <c r="F947" s="15" t="s">
        <v>58</v>
      </c>
      <c r="G947" s="14" t="e">
        <f>+VLOOKUP(M947,#REF!,5,FALSE)</f>
        <v>#REF!</v>
      </c>
      <c r="H947" s="14" t="e">
        <f>+VLOOKUP(M947,#REF!,7,FALSE)</f>
        <v>#REF!</v>
      </c>
      <c r="M947" s="15" t="str">
        <f t="shared" si="466"/>
        <v>2026EG 2026GIEEGESTIÓN DE ACTIVIDADES Y PRODUCTOS DE COMUNICACIÓN EN MEDIOS TRADICIONALES Y PLATAFORMAS DIGITALES</v>
      </c>
      <c r="N947" s="15" t="s">
        <v>271</v>
      </c>
      <c r="Q947" s="16" t="s">
        <v>9</v>
      </c>
      <c r="R947" s="16" t="s">
        <v>60</v>
      </c>
      <c r="T947" s="14" t="str">
        <f t="shared" si="481"/>
        <v>2.3</v>
      </c>
      <c r="U947" s="17" t="s">
        <v>62</v>
      </c>
      <c r="V947" s="15" t="s">
        <v>726</v>
      </c>
      <c r="X947" s="14" t="s">
        <v>65</v>
      </c>
      <c r="Y947" s="18">
        <v>1</v>
      </c>
      <c r="Z947" s="19">
        <v>2500</v>
      </c>
      <c r="AA947" s="14">
        <v>30</v>
      </c>
      <c r="AB947" s="14">
        <v>30</v>
      </c>
      <c r="AC947" s="14">
        <v>30</v>
      </c>
      <c r="AD947" s="14">
        <v>30</v>
      </c>
      <c r="AE947" s="20"/>
      <c r="AF947" s="20"/>
      <c r="AG947" s="20"/>
      <c r="AH947" s="20"/>
      <c r="AI947" s="20"/>
      <c r="AJ947" s="20"/>
      <c r="AK947" s="20"/>
      <c r="AL947" s="20"/>
      <c r="AM947" s="19">
        <f t="shared" si="482"/>
        <v>10000</v>
      </c>
      <c r="AN947" s="26" t="s">
        <v>437</v>
      </c>
      <c r="AO947" s="50">
        <f t="shared" si="483"/>
        <v>2500</v>
      </c>
      <c r="AP947" s="50">
        <f t="shared" si="484"/>
        <v>2500</v>
      </c>
      <c r="AQ947" s="50">
        <f t="shared" si="485"/>
        <v>2500</v>
      </c>
      <c r="AR947" s="50">
        <f t="shared" si="486"/>
        <v>2500</v>
      </c>
      <c r="AS947" s="50">
        <f t="shared" si="487"/>
        <v>0</v>
      </c>
      <c r="AT947" s="50">
        <f t="shared" si="488"/>
        <v>0</v>
      </c>
      <c r="AU947" s="50">
        <f t="shared" si="489"/>
        <v>0</v>
      </c>
      <c r="AV947" s="50">
        <f t="shared" si="490"/>
        <v>0</v>
      </c>
      <c r="AW947" s="50">
        <f t="shared" si="491"/>
        <v>0</v>
      </c>
      <c r="AX947" s="50">
        <f t="shared" si="492"/>
        <v>0</v>
      </c>
      <c r="AY947" s="50">
        <f t="shared" si="493"/>
        <v>0</v>
      </c>
      <c r="AZ947" s="50">
        <f t="shared" si="494"/>
        <v>0</v>
      </c>
      <c r="BA947" s="50">
        <f t="shared" si="479"/>
        <v>10000</v>
      </c>
      <c r="BB947" s="50">
        <f t="shared" si="480"/>
        <v>0</v>
      </c>
    </row>
    <row r="948" spans="2:54" x14ac:dyDescent="0.25">
      <c r="B948" s="14">
        <v>2026</v>
      </c>
      <c r="C948" s="14">
        <v>479</v>
      </c>
      <c r="D948" s="15"/>
      <c r="F948" s="15" t="s">
        <v>58</v>
      </c>
      <c r="G948" s="14" t="e">
        <f>+VLOOKUP(M948,#REF!,5,FALSE)</f>
        <v>#REF!</v>
      </c>
      <c r="H948" s="14" t="e">
        <f>+VLOOKUP(M948,#REF!,7,FALSE)</f>
        <v>#REF!</v>
      </c>
      <c r="M948" s="15" t="str">
        <f t="shared" si="466"/>
        <v>2026EG 2026GIEEGESTIÓN DE ACTIVIDADES Y PRODUCTOS DE COMUNICACIÓN EN MEDIOS TRADICIONALES Y PLATAFORMAS DIGITALES</v>
      </c>
      <c r="N948" s="15" t="s">
        <v>271</v>
      </c>
      <c r="Q948" s="16" t="s">
        <v>9</v>
      </c>
      <c r="R948" s="16" t="s">
        <v>60</v>
      </c>
      <c r="T948" s="14" t="str">
        <f t="shared" si="481"/>
        <v>2.3</v>
      </c>
      <c r="U948" s="17" t="s">
        <v>62</v>
      </c>
      <c r="V948" s="15" t="s">
        <v>727</v>
      </c>
      <c r="X948" s="14" t="s">
        <v>65</v>
      </c>
      <c r="Y948" s="18">
        <v>1</v>
      </c>
      <c r="Z948" s="19">
        <v>2500</v>
      </c>
      <c r="AA948" s="14">
        <v>30</v>
      </c>
      <c r="AB948" s="14">
        <v>30</v>
      </c>
      <c r="AC948" s="14">
        <v>30</v>
      </c>
      <c r="AD948" s="14">
        <v>30</v>
      </c>
      <c r="AE948" s="20"/>
      <c r="AF948" s="20"/>
      <c r="AG948" s="20"/>
      <c r="AH948" s="20"/>
      <c r="AI948" s="20"/>
      <c r="AJ948" s="20"/>
      <c r="AK948" s="20"/>
      <c r="AL948" s="20"/>
      <c r="AM948" s="19">
        <f t="shared" si="482"/>
        <v>10000</v>
      </c>
      <c r="AN948" s="26" t="s">
        <v>437</v>
      </c>
      <c r="AO948" s="50">
        <f t="shared" si="483"/>
        <v>2500</v>
      </c>
      <c r="AP948" s="50">
        <f t="shared" si="484"/>
        <v>2500</v>
      </c>
      <c r="AQ948" s="50">
        <f t="shared" si="485"/>
        <v>2500</v>
      </c>
      <c r="AR948" s="50">
        <f t="shared" si="486"/>
        <v>2500</v>
      </c>
      <c r="AS948" s="50">
        <f t="shared" si="487"/>
        <v>0</v>
      </c>
      <c r="AT948" s="50">
        <f t="shared" si="488"/>
        <v>0</v>
      </c>
      <c r="AU948" s="50">
        <f t="shared" si="489"/>
        <v>0</v>
      </c>
      <c r="AV948" s="50">
        <f t="shared" si="490"/>
        <v>0</v>
      </c>
      <c r="AW948" s="50">
        <f t="shared" si="491"/>
        <v>0</v>
      </c>
      <c r="AX948" s="50">
        <f t="shared" si="492"/>
        <v>0</v>
      </c>
      <c r="AY948" s="50">
        <f t="shared" si="493"/>
        <v>0</v>
      </c>
      <c r="AZ948" s="50">
        <f t="shared" si="494"/>
        <v>0</v>
      </c>
      <c r="BA948" s="50">
        <f t="shared" si="479"/>
        <v>10000</v>
      </c>
      <c r="BB948" s="50">
        <f t="shared" si="480"/>
        <v>0</v>
      </c>
    </row>
    <row r="949" spans="2:54" x14ac:dyDescent="0.25">
      <c r="B949" s="14">
        <v>2026</v>
      </c>
      <c r="C949" s="14">
        <v>479</v>
      </c>
      <c r="D949" s="15"/>
      <c r="F949" s="15" t="s">
        <v>58</v>
      </c>
      <c r="G949" s="14" t="e">
        <f>+VLOOKUP(M949,#REF!,5,FALSE)</f>
        <v>#REF!</v>
      </c>
      <c r="H949" s="14" t="e">
        <f>+VLOOKUP(M949,#REF!,7,FALSE)</f>
        <v>#REF!</v>
      </c>
      <c r="M949" s="15" t="str">
        <f t="shared" si="466"/>
        <v>2026EG 2026GIEEGESTIÓN DE ACTIVIDADES Y PRODUCTOS DE COMUNICACIÓN EN MEDIOS TRADICIONALES Y PLATAFORMAS DIGITALES</v>
      </c>
      <c r="N949" s="15" t="s">
        <v>271</v>
      </c>
      <c r="Q949" s="16" t="s">
        <v>9</v>
      </c>
      <c r="R949" s="16" t="s">
        <v>60</v>
      </c>
      <c r="T949" s="14" t="str">
        <f t="shared" si="481"/>
        <v>2.3</v>
      </c>
      <c r="U949" s="17" t="s">
        <v>62</v>
      </c>
      <c r="V949" s="15" t="s">
        <v>728</v>
      </c>
      <c r="X949" s="14" t="s">
        <v>65</v>
      </c>
      <c r="Y949" s="18">
        <v>1</v>
      </c>
      <c r="Z949" s="19">
        <v>2500</v>
      </c>
      <c r="AA949" s="14">
        <v>30</v>
      </c>
      <c r="AB949" s="14">
        <v>30</v>
      </c>
      <c r="AC949" s="14">
        <v>30</v>
      </c>
      <c r="AD949" s="14">
        <v>30</v>
      </c>
      <c r="AE949" s="20"/>
      <c r="AF949" s="20"/>
      <c r="AG949" s="20"/>
      <c r="AH949" s="20"/>
      <c r="AI949" s="20"/>
      <c r="AJ949" s="20"/>
      <c r="AK949" s="20"/>
      <c r="AL949" s="20"/>
      <c r="AM949" s="19">
        <f t="shared" si="482"/>
        <v>10000</v>
      </c>
      <c r="AN949" s="26" t="s">
        <v>437</v>
      </c>
      <c r="AO949" s="50">
        <f t="shared" si="483"/>
        <v>2500</v>
      </c>
      <c r="AP949" s="50">
        <f t="shared" si="484"/>
        <v>2500</v>
      </c>
      <c r="AQ949" s="50">
        <f t="shared" si="485"/>
        <v>2500</v>
      </c>
      <c r="AR949" s="50">
        <f t="shared" si="486"/>
        <v>2500</v>
      </c>
      <c r="AS949" s="50">
        <f t="shared" si="487"/>
        <v>0</v>
      </c>
      <c r="AT949" s="50">
        <f t="shared" si="488"/>
        <v>0</v>
      </c>
      <c r="AU949" s="50">
        <f t="shared" si="489"/>
        <v>0</v>
      </c>
      <c r="AV949" s="50">
        <f t="shared" si="490"/>
        <v>0</v>
      </c>
      <c r="AW949" s="50">
        <f t="shared" si="491"/>
        <v>0</v>
      </c>
      <c r="AX949" s="50">
        <f t="shared" si="492"/>
        <v>0</v>
      </c>
      <c r="AY949" s="50">
        <f t="shared" si="493"/>
        <v>0</v>
      </c>
      <c r="AZ949" s="50">
        <f t="shared" si="494"/>
        <v>0</v>
      </c>
      <c r="BA949" s="50">
        <f t="shared" si="479"/>
        <v>10000</v>
      </c>
      <c r="BB949" s="50">
        <f t="shared" si="480"/>
        <v>0</v>
      </c>
    </row>
    <row r="950" spans="2:54" x14ac:dyDescent="0.25">
      <c r="B950" s="14">
        <v>2026</v>
      </c>
      <c r="C950" s="14">
        <v>479</v>
      </c>
      <c r="D950" s="15"/>
      <c r="F950" s="15" t="s">
        <v>58</v>
      </c>
      <c r="G950" s="14" t="e">
        <f>+VLOOKUP(M950,#REF!,5,FALSE)</f>
        <v>#REF!</v>
      </c>
      <c r="H950" s="14" t="e">
        <f>+VLOOKUP(M950,#REF!,7,FALSE)</f>
        <v>#REF!</v>
      </c>
      <c r="M950" s="15" t="str">
        <f t="shared" si="466"/>
        <v>2026EG 2026GIEEGESTIÓN DE ACTIVIDADES Y PRODUCTOS DE COMUNICACIÓN EN MEDIOS TRADICIONALES Y PLATAFORMAS DIGITALES</v>
      </c>
      <c r="N950" s="15" t="s">
        <v>271</v>
      </c>
      <c r="Q950" s="16" t="s">
        <v>9</v>
      </c>
      <c r="R950" s="16" t="s">
        <v>60</v>
      </c>
      <c r="T950" s="14" t="str">
        <f t="shared" si="481"/>
        <v>2.3</v>
      </c>
      <c r="U950" s="17" t="s">
        <v>62</v>
      </c>
      <c r="V950" s="15" t="s">
        <v>729</v>
      </c>
      <c r="X950" s="14" t="s">
        <v>65</v>
      </c>
      <c r="Y950" s="18">
        <v>1</v>
      </c>
      <c r="Z950" s="19">
        <v>2500</v>
      </c>
      <c r="AA950" s="14">
        <v>30</v>
      </c>
      <c r="AB950" s="14">
        <v>30</v>
      </c>
      <c r="AC950" s="14">
        <v>30</v>
      </c>
      <c r="AD950" s="14">
        <v>30</v>
      </c>
      <c r="AE950" s="20"/>
      <c r="AF950" s="20"/>
      <c r="AG950" s="20"/>
      <c r="AH950" s="20"/>
      <c r="AI950" s="20"/>
      <c r="AJ950" s="20"/>
      <c r="AK950" s="20"/>
      <c r="AL950" s="20"/>
      <c r="AM950" s="19">
        <f t="shared" si="482"/>
        <v>10000</v>
      </c>
      <c r="AN950" s="26" t="s">
        <v>437</v>
      </c>
      <c r="AO950" s="50">
        <f t="shared" si="483"/>
        <v>2500</v>
      </c>
      <c r="AP950" s="50">
        <f t="shared" si="484"/>
        <v>2500</v>
      </c>
      <c r="AQ950" s="50">
        <f t="shared" si="485"/>
        <v>2500</v>
      </c>
      <c r="AR950" s="50">
        <f t="shared" si="486"/>
        <v>2500</v>
      </c>
      <c r="AS950" s="50">
        <f t="shared" si="487"/>
        <v>0</v>
      </c>
      <c r="AT950" s="50">
        <f t="shared" si="488"/>
        <v>0</v>
      </c>
      <c r="AU950" s="50">
        <f t="shared" si="489"/>
        <v>0</v>
      </c>
      <c r="AV950" s="50">
        <f t="shared" si="490"/>
        <v>0</v>
      </c>
      <c r="AW950" s="50">
        <f t="shared" si="491"/>
        <v>0</v>
      </c>
      <c r="AX950" s="50">
        <f t="shared" si="492"/>
        <v>0</v>
      </c>
      <c r="AY950" s="50">
        <f t="shared" si="493"/>
        <v>0</v>
      </c>
      <c r="AZ950" s="50">
        <f t="shared" si="494"/>
        <v>0</v>
      </c>
      <c r="BA950" s="50">
        <f t="shared" si="479"/>
        <v>10000</v>
      </c>
      <c r="BB950" s="50">
        <f t="shared" si="480"/>
        <v>0</v>
      </c>
    </row>
    <row r="951" spans="2:54" x14ac:dyDescent="0.25">
      <c r="B951" s="14">
        <v>2026</v>
      </c>
      <c r="C951" s="14">
        <v>479</v>
      </c>
      <c r="D951" s="15"/>
      <c r="F951" s="15" t="s">
        <v>58</v>
      </c>
      <c r="G951" s="14" t="e">
        <f>+VLOOKUP(M951,#REF!,5,FALSE)</f>
        <v>#REF!</v>
      </c>
      <c r="H951" s="14" t="e">
        <f>+VLOOKUP(M951,#REF!,7,FALSE)</f>
        <v>#REF!</v>
      </c>
      <c r="M951" s="15" t="str">
        <f t="shared" si="466"/>
        <v>2026EG 2026GIEEGESTIÓN DE ACTIVIDADES Y PRODUCTOS DE COMUNICACIÓN EN MEDIOS TRADICIONALES Y PLATAFORMAS DIGITALES</v>
      </c>
      <c r="N951" s="15" t="s">
        <v>271</v>
      </c>
      <c r="Q951" s="16" t="s">
        <v>9</v>
      </c>
      <c r="R951" s="16" t="s">
        <v>60</v>
      </c>
      <c r="T951" s="14" t="str">
        <f t="shared" si="481"/>
        <v>2.3</v>
      </c>
      <c r="U951" s="17" t="s">
        <v>62</v>
      </c>
      <c r="V951" s="15" t="s">
        <v>730</v>
      </c>
      <c r="X951" s="14" t="s">
        <v>65</v>
      </c>
      <c r="Y951" s="18">
        <v>1</v>
      </c>
      <c r="Z951" s="19">
        <v>2500</v>
      </c>
      <c r="AA951" s="14">
        <v>30</v>
      </c>
      <c r="AB951" s="14">
        <v>30</v>
      </c>
      <c r="AC951" s="14">
        <v>30</v>
      </c>
      <c r="AD951" s="14">
        <v>30</v>
      </c>
      <c r="AE951" s="20"/>
      <c r="AF951" s="20"/>
      <c r="AG951" s="20"/>
      <c r="AH951" s="20"/>
      <c r="AI951" s="20"/>
      <c r="AJ951" s="20"/>
      <c r="AK951" s="20"/>
      <c r="AL951" s="20"/>
      <c r="AM951" s="19">
        <f t="shared" si="482"/>
        <v>10000</v>
      </c>
      <c r="AN951" s="26" t="s">
        <v>437</v>
      </c>
      <c r="AO951" s="50">
        <f t="shared" si="483"/>
        <v>2500</v>
      </c>
      <c r="AP951" s="50">
        <f t="shared" si="484"/>
        <v>2500</v>
      </c>
      <c r="AQ951" s="50">
        <f t="shared" si="485"/>
        <v>2500</v>
      </c>
      <c r="AR951" s="50">
        <f t="shared" si="486"/>
        <v>2500</v>
      </c>
      <c r="AS951" s="50">
        <f t="shared" si="487"/>
        <v>0</v>
      </c>
      <c r="AT951" s="50">
        <f t="shared" si="488"/>
        <v>0</v>
      </c>
      <c r="AU951" s="50">
        <f t="shared" si="489"/>
        <v>0</v>
      </c>
      <c r="AV951" s="50">
        <f t="shared" si="490"/>
        <v>0</v>
      </c>
      <c r="AW951" s="50">
        <f t="shared" si="491"/>
        <v>0</v>
      </c>
      <c r="AX951" s="50">
        <f t="shared" si="492"/>
        <v>0</v>
      </c>
      <c r="AY951" s="50">
        <f t="shared" si="493"/>
        <v>0</v>
      </c>
      <c r="AZ951" s="50">
        <f t="shared" si="494"/>
        <v>0</v>
      </c>
      <c r="BA951" s="50">
        <f t="shared" si="479"/>
        <v>10000</v>
      </c>
      <c r="BB951" s="50">
        <f t="shared" si="480"/>
        <v>0</v>
      </c>
    </row>
    <row r="952" spans="2:54" x14ac:dyDescent="0.25">
      <c r="B952" s="14">
        <v>2026</v>
      </c>
      <c r="C952" s="14">
        <v>479</v>
      </c>
      <c r="D952" s="15"/>
      <c r="F952" s="15" t="s">
        <v>58</v>
      </c>
      <c r="G952" s="14" t="e">
        <f>+VLOOKUP(M952,#REF!,5,FALSE)</f>
        <v>#REF!</v>
      </c>
      <c r="H952" s="14" t="e">
        <f>+VLOOKUP(M952,#REF!,7,FALSE)</f>
        <v>#REF!</v>
      </c>
      <c r="M952" s="15" t="str">
        <f t="shared" si="466"/>
        <v>2026EG 2026GIEEGESTIÓN DE ACTIVIDADES Y PRODUCTOS DE COMUNICACIÓN EN MEDIOS TRADICIONALES Y PLATAFORMAS DIGITALES</v>
      </c>
      <c r="N952" s="15" t="s">
        <v>271</v>
      </c>
      <c r="Q952" s="16" t="s">
        <v>9</v>
      </c>
      <c r="R952" s="16" t="s">
        <v>60</v>
      </c>
      <c r="T952" s="14" t="str">
        <f t="shared" si="481"/>
        <v>2.3</v>
      </c>
      <c r="U952" s="17" t="s">
        <v>62</v>
      </c>
      <c r="V952" s="15" t="s">
        <v>731</v>
      </c>
      <c r="X952" s="14" t="s">
        <v>65</v>
      </c>
      <c r="Y952" s="18">
        <v>1</v>
      </c>
      <c r="Z952" s="19">
        <v>2500</v>
      </c>
      <c r="AA952" s="14">
        <v>30</v>
      </c>
      <c r="AB952" s="14">
        <v>30</v>
      </c>
      <c r="AC952" s="14">
        <v>30</v>
      </c>
      <c r="AD952" s="14">
        <v>30</v>
      </c>
      <c r="AE952" s="20"/>
      <c r="AF952" s="20"/>
      <c r="AG952" s="20"/>
      <c r="AH952" s="20"/>
      <c r="AI952" s="20"/>
      <c r="AJ952" s="20"/>
      <c r="AK952" s="20"/>
      <c r="AL952" s="20"/>
      <c r="AM952" s="19">
        <f t="shared" si="482"/>
        <v>10000</v>
      </c>
      <c r="AN952" s="26" t="s">
        <v>437</v>
      </c>
      <c r="AO952" s="50">
        <f t="shared" si="483"/>
        <v>2500</v>
      </c>
      <c r="AP952" s="50">
        <f t="shared" si="484"/>
        <v>2500</v>
      </c>
      <c r="AQ952" s="50">
        <f t="shared" si="485"/>
        <v>2500</v>
      </c>
      <c r="AR952" s="50">
        <f t="shared" si="486"/>
        <v>2500</v>
      </c>
      <c r="AS952" s="50">
        <f t="shared" si="487"/>
        <v>0</v>
      </c>
      <c r="AT952" s="50">
        <f t="shared" si="488"/>
        <v>0</v>
      </c>
      <c r="AU952" s="50">
        <f t="shared" si="489"/>
        <v>0</v>
      </c>
      <c r="AV952" s="50">
        <f t="shared" si="490"/>
        <v>0</v>
      </c>
      <c r="AW952" s="50">
        <f t="shared" si="491"/>
        <v>0</v>
      </c>
      <c r="AX952" s="50">
        <f t="shared" si="492"/>
        <v>0</v>
      </c>
      <c r="AY952" s="50">
        <f t="shared" si="493"/>
        <v>0</v>
      </c>
      <c r="AZ952" s="50">
        <f t="shared" si="494"/>
        <v>0</v>
      </c>
      <c r="BA952" s="50">
        <f t="shared" si="479"/>
        <v>10000</v>
      </c>
      <c r="BB952" s="50">
        <f t="shared" si="480"/>
        <v>0</v>
      </c>
    </row>
    <row r="953" spans="2:54" x14ac:dyDescent="0.25">
      <c r="B953" s="14">
        <v>2026</v>
      </c>
      <c r="C953" s="14">
        <v>479</v>
      </c>
      <c r="D953" s="15"/>
      <c r="F953" s="15" t="s">
        <v>58</v>
      </c>
      <c r="G953" s="14" t="e">
        <f>+VLOOKUP(M953,#REF!,5,FALSE)</f>
        <v>#REF!</v>
      </c>
      <c r="H953" s="14" t="e">
        <f>+VLOOKUP(M953,#REF!,7,FALSE)</f>
        <v>#REF!</v>
      </c>
      <c r="M953" s="15" t="str">
        <f t="shared" si="466"/>
        <v>2026EG 2026GIEEGESTIÓN DE ACTIVIDADES Y PRODUCTOS DE COMUNICACIÓN EN MEDIOS TRADICIONALES Y PLATAFORMAS DIGITALES</v>
      </c>
      <c r="N953" s="15" t="s">
        <v>271</v>
      </c>
      <c r="Q953" s="16" t="s">
        <v>9</v>
      </c>
      <c r="R953" s="16" t="s">
        <v>60</v>
      </c>
      <c r="T953" s="14" t="str">
        <f t="shared" si="481"/>
        <v>2.3</v>
      </c>
      <c r="U953" s="17" t="s">
        <v>62</v>
      </c>
      <c r="V953" s="15" t="s">
        <v>732</v>
      </c>
      <c r="X953" s="14" t="s">
        <v>65</v>
      </c>
      <c r="Y953" s="18">
        <v>1</v>
      </c>
      <c r="Z953" s="19">
        <v>2500</v>
      </c>
      <c r="AA953" s="14">
        <v>30</v>
      </c>
      <c r="AB953" s="14">
        <v>30</v>
      </c>
      <c r="AC953" s="14">
        <v>30</v>
      </c>
      <c r="AD953" s="14">
        <v>30</v>
      </c>
      <c r="AE953" s="20"/>
      <c r="AF953" s="20"/>
      <c r="AG953" s="20"/>
      <c r="AH953" s="20"/>
      <c r="AI953" s="20"/>
      <c r="AJ953" s="20"/>
      <c r="AK953" s="20"/>
      <c r="AL953" s="20"/>
      <c r="AM953" s="19">
        <f t="shared" si="482"/>
        <v>10000</v>
      </c>
      <c r="AN953" s="26" t="s">
        <v>437</v>
      </c>
      <c r="AO953" s="50">
        <f t="shared" si="483"/>
        <v>2500</v>
      </c>
      <c r="AP953" s="50">
        <f t="shared" si="484"/>
        <v>2500</v>
      </c>
      <c r="AQ953" s="50">
        <f t="shared" si="485"/>
        <v>2500</v>
      </c>
      <c r="AR953" s="50">
        <f t="shared" si="486"/>
        <v>2500</v>
      </c>
      <c r="AS953" s="50">
        <f t="shared" si="487"/>
        <v>0</v>
      </c>
      <c r="AT953" s="50">
        <f t="shared" si="488"/>
        <v>0</v>
      </c>
      <c r="AU953" s="50">
        <f t="shared" si="489"/>
        <v>0</v>
      </c>
      <c r="AV953" s="50">
        <f t="shared" si="490"/>
        <v>0</v>
      </c>
      <c r="AW953" s="50">
        <f t="shared" si="491"/>
        <v>0</v>
      </c>
      <c r="AX953" s="50">
        <f t="shared" si="492"/>
        <v>0</v>
      </c>
      <c r="AY953" s="50">
        <f t="shared" si="493"/>
        <v>0</v>
      </c>
      <c r="AZ953" s="50">
        <f t="shared" si="494"/>
        <v>0</v>
      </c>
      <c r="BA953" s="50">
        <f t="shared" si="479"/>
        <v>10000</v>
      </c>
      <c r="BB953" s="50">
        <f t="shared" si="480"/>
        <v>0</v>
      </c>
    </row>
    <row r="954" spans="2:54" x14ac:dyDescent="0.25">
      <c r="B954" s="14">
        <v>2026</v>
      </c>
      <c r="C954" s="14">
        <v>479</v>
      </c>
      <c r="D954" s="15"/>
      <c r="F954" s="15" t="s">
        <v>58</v>
      </c>
      <c r="G954" s="14" t="e">
        <f>+VLOOKUP(M954,#REF!,5,FALSE)</f>
        <v>#REF!</v>
      </c>
      <c r="H954" s="14" t="e">
        <f>+VLOOKUP(M954,#REF!,7,FALSE)</f>
        <v>#REF!</v>
      </c>
      <c r="M954" s="15" t="str">
        <f t="shared" si="466"/>
        <v>2026EG 2026GIEEGESTIÓN DE ACTIVIDADES Y PRODUCTOS DE COMUNICACIÓN EN MEDIOS TRADICIONALES Y PLATAFORMAS DIGITALES</v>
      </c>
      <c r="N954" s="15" t="s">
        <v>271</v>
      </c>
      <c r="Q954" s="16" t="s">
        <v>9</v>
      </c>
      <c r="R954" s="16" t="s">
        <v>60</v>
      </c>
      <c r="T954" s="14" t="str">
        <f t="shared" si="481"/>
        <v>2.3</v>
      </c>
      <c r="U954" s="17" t="s">
        <v>62</v>
      </c>
      <c r="V954" s="15" t="s">
        <v>733</v>
      </c>
      <c r="X954" s="14" t="s">
        <v>65</v>
      </c>
      <c r="Y954" s="18">
        <v>1</v>
      </c>
      <c r="Z954" s="19">
        <v>2500</v>
      </c>
      <c r="AA954" s="14">
        <v>30</v>
      </c>
      <c r="AB954" s="14">
        <v>30</v>
      </c>
      <c r="AC954" s="14">
        <v>30</v>
      </c>
      <c r="AD954" s="14">
        <v>30</v>
      </c>
      <c r="AE954" s="20"/>
      <c r="AF954" s="20"/>
      <c r="AG954" s="20"/>
      <c r="AH954" s="20"/>
      <c r="AI954" s="20"/>
      <c r="AJ954" s="20"/>
      <c r="AK954" s="20"/>
      <c r="AL954" s="20"/>
      <c r="AM954" s="19">
        <f t="shared" si="482"/>
        <v>10000</v>
      </c>
      <c r="AN954" s="26" t="s">
        <v>437</v>
      </c>
      <c r="AO954" s="50">
        <f t="shared" si="483"/>
        <v>2500</v>
      </c>
      <c r="AP954" s="50">
        <f t="shared" si="484"/>
        <v>2500</v>
      </c>
      <c r="AQ954" s="50">
        <f t="shared" si="485"/>
        <v>2500</v>
      </c>
      <c r="AR954" s="50">
        <f t="shared" si="486"/>
        <v>2500</v>
      </c>
      <c r="AS954" s="50">
        <f t="shared" si="487"/>
        <v>0</v>
      </c>
      <c r="AT954" s="50">
        <f t="shared" si="488"/>
        <v>0</v>
      </c>
      <c r="AU954" s="50">
        <f t="shared" si="489"/>
        <v>0</v>
      </c>
      <c r="AV954" s="50">
        <f t="shared" si="490"/>
        <v>0</v>
      </c>
      <c r="AW954" s="50">
        <f t="shared" si="491"/>
        <v>0</v>
      </c>
      <c r="AX954" s="50">
        <f t="shared" si="492"/>
        <v>0</v>
      </c>
      <c r="AY954" s="50">
        <f t="shared" si="493"/>
        <v>0</v>
      </c>
      <c r="AZ954" s="50">
        <f t="shared" si="494"/>
        <v>0</v>
      </c>
      <c r="BA954" s="50">
        <f t="shared" si="479"/>
        <v>10000</v>
      </c>
      <c r="BB954" s="50">
        <f t="shared" si="480"/>
        <v>0</v>
      </c>
    </row>
    <row r="955" spans="2:54" x14ac:dyDescent="0.25">
      <c r="B955" s="14">
        <v>2026</v>
      </c>
      <c r="C955" s="14">
        <v>479</v>
      </c>
      <c r="D955" s="15"/>
      <c r="F955" s="15" t="s">
        <v>58</v>
      </c>
      <c r="G955" s="14" t="e">
        <f>+VLOOKUP(M955,#REF!,5,FALSE)</f>
        <v>#REF!</v>
      </c>
      <c r="H955" s="14" t="e">
        <f>+VLOOKUP(M955,#REF!,7,FALSE)</f>
        <v>#REF!</v>
      </c>
      <c r="M955" s="15" t="str">
        <f t="shared" si="466"/>
        <v>2026EG 2026GIEEGESTIÓN DE ACTIVIDADES Y PRODUCTOS DE COMUNICACIÓN EN MEDIOS TRADICIONALES Y PLATAFORMAS DIGITALES</v>
      </c>
      <c r="N955" s="15" t="s">
        <v>271</v>
      </c>
      <c r="Q955" s="16" t="s">
        <v>9</v>
      </c>
      <c r="R955" s="16" t="s">
        <v>60</v>
      </c>
      <c r="T955" s="14" t="str">
        <f t="shared" si="481"/>
        <v>2.3</v>
      </c>
      <c r="U955" s="17" t="s">
        <v>62</v>
      </c>
      <c r="V955" s="15" t="s">
        <v>734</v>
      </c>
      <c r="X955" s="14" t="s">
        <v>65</v>
      </c>
      <c r="Y955" s="18">
        <v>1</v>
      </c>
      <c r="Z955" s="19">
        <v>2500</v>
      </c>
      <c r="AA955" s="14">
        <v>30</v>
      </c>
      <c r="AB955" s="14">
        <v>30</v>
      </c>
      <c r="AC955" s="14">
        <v>30</v>
      </c>
      <c r="AD955" s="14">
        <v>30</v>
      </c>
      <c r="AE955" s="20"/>
      <c r="AF955" s="20"/>
      <c r="AG955" s="20"/>
      <c r="AH955" s="20"/>
      <c r="AI955" s="20"/>
      <c r="AJ955" s="20"/>
      <c r="AK955" s="20"/>
      <c r="AL955" s="20"/>
      <c r="AM955" s="19">
        <f t="shared" si="482"/>
        <v>10000</v>
      </c>
      <c r="AN955" s="26" t="s">
        <v>437</v>
      </c>
      <c r="AO955" s="50">
        <f t="shared" si="483"/>
        <v>2500</v>
      </c>
      <c r="AP955" s="50">
        <f t="shared" si="484"/>
        <v>2500</v>
      </c>
      <c r="AQ955" s="50">
        <f t="shared" si="485"/>
        <v>2500</v>
      </c>
      <c r="AR955" s="50">
        <f t="shared" si="486"/>
        <v>2500</v>
      </c>
      <c r="AS955" s="50">
        <f t="shared" si="487"/>
        <v>0</v>
      </c>
      <c r="AT955" s="50">
        <f t="shared" si="488"/>
        <v>0</v>
      </c>
      <c r="AU955" s="50">
        <f t="shared" si="489"/>
        <v>0</v>
      </c>
      <c r="AV955" s="50">
        <f t="shared" si="490"/>
        <v>0</v>
      </c>
      <c r="AW955" s="50">
        <f t="shared" si="491"/>
        <v>0</v>
      </c>
      <c r="AX955" s="50">
        <f t="shared" si="492"/>
        <v>0</v>
      </c>
      <c r="AY955" s="50">
        <f t="shared" si="493"/>
        <v>0</v>
      </c>
      <c r="AZ955" s="50">
        <f t="shared" si="494"/>
        <v>0</v>
      </c>
      <c r="BA955" s="50">
        <f t="shared" si="479"/>
        <v>10000</v>
      </c>
      <c r="BB955" s="50">
        <f t="shared" si="480"/>
        <v>0</v>
      </c>
    </row>
    <row r="956" spans="2:54" x14ac:dyDescent="0.25">
      <c r="B956" s="14">
        <v>2026</v>
      </c>
      <c r="C956" s="14">
        <v>479</v>
      </c>
      <c r="D956" s="15"/>
      <c r="F956" s="15" t="s">
        <v>58</v>
      </c>
      <c r="G956" s="14" t="e">
        <f>+VLOOKUP(M956,#REF!,5,FALSE)</f>
        <v>#REF!</v>
      </c>
      <c r="H956" s="14" t="e">
        <f>+VLOOKUP(M956,#REF!,7,FALSE)</f>
        <v>#REF!</v>
      </c>
      <c r="M956" s="15" t="str">
        <f t="shared" si="466"/>
        <v>2026EG 2026GIEEGESTIÓN DE ACTIVIDADES Y PRODUCTOS DE COMUNICACIÓN EN MEDIOS TRADICIONALES Y PLATAFORMAS DIGITALES</v>
      </c>
      <c r="N956" s="15" t="s">
        <v>271</v>
      </c>
      <c r="Q956" s="16" t="s">
        <v>9</v>
      </c>
      <c r="R956" s="16" t="s">
        <v>60</v>
      </c>
      <c r="T956" s="14" t="str">
        <f t="shared" si="481"/>
        <v>2.3</v>
      </c>
      <c r="U956" s="17" t="s">
        <v>62</v>
      </c>
      <c r="V956" s="15" t="s">
        <v>735</v>
      </c>
      <c r="X956" s="14" t="s">
        <v>65</v>
      </c>
      <c r="Y956" s="18">
        <v>1</v>
      </c>
      <c r="Z956" s="19">
        <v>2500</v>
      </c>
      <c r="AA956" s="14"/>
      <c r="AB956" s="14"/>
      <c r="AC956" s="14">
        <v>27.13</v>
      </c>
      <c r="AD956" s="14">
        <v>30</v>
      </c>
      <c r="AE956" s="20"/>
      <c r="AF956" s="20"/>
      <c r="AG956" s="20"/>
      <c r="AH956" s="20"/>
      <c r="AI956" s="20"/>
      <c r="AJ956" s="20"/>
      <c r="AK956" s="20"/>
      <c r="AL956" s="20"/>
      <c r="AM956" s="19">
        <f t="shared" si="482"/>
        <v>4761</v>
      </c>
      <c r="AN956" s="26" t="s">
        <v>437</v>
      </c>
      <c r="AO956" s="50">
        <f t="shared" si="483"/>
        <v>0</v>
      </c>
      <c r="AP956" s="50">
        <f t="shared" si="484"/>
        <v>0</v>
      </c>
      <c r="AQ956" s="50">
        <f t="shared" si="485"/>
        <v>2260.8333333333335</v>
      </c>
      <c r="AR956" s="50">
        <f t="shared" si="486"/>
        <v>2500</v>
      </c>
      <c r="AS956" s="50">
        <f t="shared" si="487"/>
        <v>0</v>
      </c>
      <c r="AT956" s="50">
        <f t="shared" si="488"/>
        <v>0</v>
      </c>
      <c r="AU956" s="50">
        <f t="shared" si="489"/>
        <v>0</v>
      </c>
      <c r="AV956" s="50">
        <f t="shared" si="490"/>
        <v>0</v>
      </c>
      <c r="AW956" s="50">
        <f t="shared" si="491"/>
        <v>0</v>
      </c>
      <c r="AX956" s="50">
        <f t="shared" si="492"/>
        <v>0</v>
      </c>
      <c r="AY956" s="50">
        <f t="shared" si="493"/>
        <v>0</v>
      </c>
      <c r="AZ956" s="50">
        <f t="shared" si="494"/>
        <v>0</v>
      </c>
      <c r="BA956" s="50">
        <f t="shared" si="479"/>
        <v>4761</v>
      </c>
      <c r="BB956" s="50">
        <f t="shared" si="480"/>
        <v>0</v>
      </c>
    </row>
    <row r="957" spans="2:54" x14ac:dyDescent="0.25">
      <c r="B957" s="14">
        <v>2026</v>
      </c>
      <c r="C957" s="14">
        <v>479</v>
      </c>
      <c r="D957" s="15"/>
      <c r="F957" s="15" t="s">
        <v>58</v>
      </c>
      <c r="G957" s="14" t="e">
        <f>+VLOOKUP(M957,#REF!,5,FALSE)</f>
        <v>#REF!</v>
      </c>
      <c r="H957" s="14" t="e">
        <f>+VLOOKUP(M957,#REF!,7,FALSE)</f>
        <v>#REF!</v>
      </c>
      <c r="M957" s="15" t="str">
        <f t="shared" si="466"/>
        <v>2026EG 2026GIEEGESTIÓN DE ACTIVIDADES Y PRODUCTOS DE COMUNICACIÓN EN MEDIOS TRADICIONALES Y PLATAFORMAS DIGITALES</v>
      </c>
      <c r="N957" s="15" t="s">
        <v>271</v>
      </c>
      <c r="Q957" s="16" t="s">
        <v>9</v>
      </c>
      <c r="R957" s="16" t="s">
        <v>60</v>
      </c>
      <c r="T957" s="14" t="str">
        <f t="shared" si="481"/>
        <v>2.3</v>
      </c>
      <c r="U957" s="17" t="s">
        <v>62</v>
      </c>
      <c r="V957" s="15" t="s">
        <v>736</v>
      </c>
      <c r="X957" s="14" t="s">
        <v>65</v>
      </c>
      <c r="Y957" s="18">
        <v>1</v>
      </c>
      <c r="Z957" s="19">
        <v>2500</v>
      </c>
      <c r="AA957" s="14">
        <v>30</v>
      </c>
      <c r="AB957" s="14">
        <v>30</v>
      </c>
      <c r="AC957" s="14">
        <v>30</v>
      </c>
      <c r="AD957" s="14">
        <v>30</v>
      </c>
      <c r="AE957" s="20"/>
      <c r="AF957" s="20"/>
      <c r="AG957" s="20"/>
      <c r="AH957" s="20"/>
      <c r="AI957" s="20"/>
      <c r="AJ957" s="20"/>
      <c r="AK957" s="20"/>
      <c r="AL957" s="20"/>
      <c r="AM957" s="19">
        <f t="shared" si="482"/>
        <v>10000</v>
      </c>
      <c r="AN957" s="26" t="s">
        <v>437</v>
      </c>
      <c r="AO957" s="50">
        <f t="shared" si="483"/>
        <v>2500</v>
      </c>
      <c r="AP957" s="50">
        <f t="shared" si="484"/>
        <v>2500</v>
      </c>
      <c r="AQ957" s="50">
        <f t="shared" si="485"/>
        <v>2500</v>
      </c>
      <c r="AR957" s="50">
        <f t="shared" si="486"/>
        <v>2500</v>
      </c>
      <c r="AS957" s="50">
        <f t="shared" si="487"/>
        <v>0</v>
      </c>
      <c r="AT957" s="50">
        <f t="shared" si="488"/>
        <v>0</v>
      </c>
      <c r="AU957" s="50">
        <f t="shared" si="489"/>
        <v>0</v>
      </c>
      <c r="AV957" s="50">
        <f t="shared" si="490"/>
        <v>0</v>
      </c>
      <c r="AW957" s="50">
        <f t="shared" si="491"/>
        <v>0</v>
      </c>
      <c r="AX957" s="50">
        <f t="shared" si="492"/>
        <v>0</v>
      </c>
      <c r="AY957" s="50">
        <f t="shared" si="493"/>
        <v>0</v>
      </c>
      <c r="AZ957" s="50">
        <f t="shared" si="494"/>
        <v>0</v>
      </c>
      <c r="BA957" s="50">
        <f t="shared" si="479"/>
        <v>10000</v>
      </c>
      <c r="BB957" s="50">
        <f t="shared" si="480"/>
        <v>0</v>
      </c>
    </row>
    <row r="958" spans="2:54" x14ac:dyDescent="0.25">
      <c r="B958" s="14">
        <v>2026</v>
      </c>
      <c r="C958" s="14">
        <v>479</v>
      </c>
      <c r="D958" s="15"/>
      <c r="F958" s="15" t="s">
        <v>58</v>
      </c>
      <c r="G958" s="14" t="e">
        <f>+VLOOKUP(M958,#REF!,5,FALSE)</f>
        <v>#REF!</v>
      </c>
      <c r="H958" s="14" t="e">
        <f>+VLOOKUP(M958,#REF!,7,FALSE)</f>
        <v>#REF!</v>
      </c>
      <c r="M958" s="15" t="str">
        <f t="shared" si="466"/>
        <v>2026EG 2026GIEEGESTIÓN DE ACTIVIDADES Y PRODUCTOS DE COMUNICACIÓN EN MEDIOS TRADICIONALES Y PLATAFORMAS DIGITALES</v>
      </c>
      <c r="N958" s="15" t="s">
        <v>271</v>
      </c>
      <c r="Q958" s="16" t="s">
        <v>9</v>
      </c>
      <c r="R958" s="16" t="s">
        <v>60</v>
      </c>
      <c r="T958" s="14" t="str">
        <f t="shared" si="481"/>
        <v>2.3</v>
      </c>
      <c r="U958" s="17" t="s">
        <v>62</v>
      </c>
      <c r="V958" s="15" t="s">
        <v>737</v>
      </c>
      <c r="X958" s="14" t="s">
        <v>65</v>
      </c>
      <c r="Y958" s="18">
        <v>1</v>
      </c>
      <c r="Z958" s="19">
        <v>5000</v>
      </c>
      <c r="AA958" s="14">
        <v>30</v>
      </c>
      <c r="AB958" s="14">
        <v>30</v>
      </c>
      <c r="AC958" s="14">
        <v>30</v>
      </c>
      <c r="AD958" s="14">
        <v>30</v>
      </c>
      <c r="AE958" s="20"/>
      <c r="AF958" s="20"/>
      <c r="AG958" s="20"/>
      <c r="AH958" s="20"/>
      <c r="AI958" s="20"/>
      <c r="AJ958" s="20"/>
      <c r="AK958" s="20"/>
      <c r="AL958" s="20"/>
      <c r="AM958" s="19">
        <f t="shared" si="482"/>
        <v>20000</v>
      </c>
      <c r="AN958" s="26" t="s">
        <v>437</v>
      </c>
      <c r="AO958" s="50">
        <f t="shared" si="483"/>
        <v>5000</v>
      </c>
      <c r="AP958" s="50">
        <f t="shared" si="484"/>
        <v>5000</v>
      </c>
      <c r="AQ958" s="50">
        <f t="shared" si="485"/>
        <v>5000</v>
      </c>
      <c r="AR958" s="50">
        <f t="shared" si="486"/>
        <v>5000</v>
      </c>
      <c r="AS958" s="50">
        <f t="shared" si="487"/>
        <v>0</v>
      </c>
      <c r="AT958" s="50">
        <f t="shared" si="488"/>
        <v>0</v>
      </c>
      <c r="AU958" s="50">
        <f t="shared" si="489"/>
        <v>0</v>
      </c>
      <c r="AV958" s="50">
        <f t="shared" si="490"/>
        <v>0</v>
      </c>
      <c r="AW958" s="50">
        <f t="shared" si="491"/>
        <v>0</v>
      </c>
      <c r="AX958" s="50">
        <f t="shared" si="492"/>
        <v>0</v>
      </c>
      <c r="AY958" s="50">
        <f t="shared" si="493"/>
        <v>0</v>
      </c>
      <c r="AZ958" s="50">
        <f t="shared" si="494"/>
        <v>0</v>
      </c>
      <c r="BA958" s="50">
        <f t="shared" si="479"/>
        <v>20000</v>
      </c>
      <c r="BB958" s="50">
        <f t="shared" si="480"/>
        <v>0</v>
      </c>
    </row>
    <row r="959" spans="2:54" x14ac:dyDescent="0.25">
      <c r="B959" s="14">
        <v>2026</v>
      </c>
      <c r="C959" s="14">
        <v>479</v>
      </c>
      <c r="D959" s="15"/>
      <c r="F959" s="15" t="s">
        <v>58</v>
      </c>
      <c r="G959" s="14" t="e">
        <f>+VLOOKUP(M959,#REF!,5,FALSE)</f>
        <v>#REF!</v>
      </c>
      <c r="H959" s="14" t="e">
        <f>+VLOOKUP(M959,#REF!,7,FALSE)</f>
        <v>#REF!</v>
      </c>
      <c r="M959" s="15" t="str">
        <f t="shared" si="466"/>
        <v>2026EG 2026GIEEGESTIÓN DE ACTIVIDADES Y PRODUCTOS DE COMUNICACIÓN EN MEDIOS TRADICIONALES Y PLATAFORMAS DIGITALES</v>
      </c>
      <c r="N959" s="15" t="s">
        <v>271</v>
      </c>
      <c r="Q959" s="16" t="s">
        <v>9</v>
      </c>
      <c r="R959" s="16" t="s">
        <v>60</v>
      </c>
      <c r="T959" s="14" t="str">
        <f t="shared" si="481"/>
        <v>2.3</v>
      </c>
      <c r="U959" s="17" t="s">
        <v>62</v>
      </c>
      <c r="V959" s="15" t="s">
        <v>738</v>
      </c>
      <c r="X959" s="14" t="s">
        <v>65</v>
      </c>
      <c r="Y959" s="18">
        <v>1</v>
      </c>
      <c r="Z959" s="19">
        <v>5000</v>
      </c>
      <c r="AA959" s="14"/>
      <c r="AB959" s="14"/>
      <c r="AC959" s="14">
        <v>30</v>
      </c>
      <c r="AD959" s="14">
        <v>30</v>
      </c>
      <c r="AE959" s="20"/>
      <c r="AF959" s="20"/>
      <c r="AG959" s="20"/>
      <c r="AH959" s="20"/>
      <c r="AI959" s="20"/>
      <c r="AJ959" s="20"/>
      <c r="AK959" s="20"/>
      <c r="AL959" s="20"/>
      <c r="AM959" s="19">
        <f t="shared" si="482"/>
        <v>10000</v>
      </c>
      <c r="AN959" s="26" t="s">
        <v>437</v>
      </c>
      <c r="AO959" s="50">
        <f t="shared" si="483"/>
        <v>0</v>
      </c>
      <c r="AP959" s="50">
        <f t="shared" si="484"/>
        <v>0</v>
      </c>
      <c r="AQ959" s="50">
        <f t="shared" si="485"/>
        <v>5000</v>
      </c>
      <c r="AR959" s="50">
        <f t="shared" si="486"/>
        <v>5000</v>
      </c>
      <c r="AS959" s="50">
        <f t="shared" si="487"/>
        <v>0</v>
      </c>
      <c r="AT959" s="50">
        <f t="shared" si="488"/>
        <v>0</v>
      </c>
      <c r="AU959" s="50">
        <f t="shared" si="489"/>
        <v>0</v>
      </c>
      <c r="AV959" s="50">
        <f t="shared" si="490"/>
        <v>0</v>
      </c>
      <c r="AW959" s="50">
        <f t="shared" si="491"/>
        <v>0</v>
      </c>
      <c r="AX959" s="50">
        <f t="shared" si="492"/>
        <v>0</v>
      </c>
      <c r="AY959" s="50">
        <f t="shared" si="493"/>
        <v>0</v>
      </c>
      <c r="AZ959" s="50">
        <f t="shared" si="494"/>
        <v>0</v>
      </c>
      <c r="BA959" s="50">
        <f t="shared" si="479"/>
        <v>10000</v>
      </c>
      <c r="BB959" s="50">
        <f t="shared" si="480"/>
        <v>0</v>
      </c>
    </row>
    <row r="960" spans="2:54" x14ac:dyDescent="0.25">
      <c r="B960" s="14">
        <v>2026</v>
      </c>
      <c r="C960" s="14">
        <v>479</v>
      </c>
      <c r="D960" s="15"/>
      <c r="F960" s="15" t="s">
        <v>58</v>
      </c>
      <c r="G960" s="14" t="e">
        <f>+VLOOKUP(M960,#REF!,5,FALSE)</f>
        <v>#REF!</v>
      </c>
      <c r="H960" s="14" t="e">
        <f>+VLOOKUP(M960,#REF!,7,FALSE)</f>
        <v>#REF!</v>
      </c>
      <c r="M960" s="15" t="str">
        <f t="shared" si="466"/>
        <v>2026EG 2026GIEEGESTIÓN DE ACTIVIDADES Y PRODUCTOS DE COMUNICACIÓN EN MEDIOS TRADICIONALES Y PLATAFORMAS DIGITALES</v>
      </c>
      <c r="N960" s="15" t="s">
        <v>271</v>
      </c>
      <c r="Q960" s="16" t="s">
        <v>9</v>
      </c>
      <c r="R960" s="16" t="s">
        <v>60</v>
      </c>
      <c r="T960" s="14" t="str">
        <f t="shared" si="481"/>
        <v>2.3</v>
      </c>
      <c r="U960" s="17" t="s">
        <v>62</v>
      </c>
      <c r="V960" s="15" t="s">
        <v>739</v>
      </c>
      <c r="X960" s="14" t="s">
        <v>65</v>
      </c>
      <c r="Y960" s="18">
        <v>1</v>
      </c>
      <c r="Z960" s="19">
        <v>4500</v>
      </c>
      <c r="AA960" s="14">
        <v>30</v>
      </c>
      <c r="AB960" s="14">
        <v>30</v>
      </c>
      <c r="AC960" s="14">
        <v>30</v>
      </c>
      <c r="AD960" s="14">
        <v>30</v>
      </c>
      <c r="AE960" s="20"/>
      <c r="AF960" s="20"/>
      <c r="AG960" s="20"/>
      <c r="AH960" s="20"/>
      <c r="AI960" s="20"/>
      <c r="AJ960" s="20"/>
      <c r="AK960" s="20"/>
      <c r="AL960" s="20"/>
      <c r="AM960" s="19">
        <f t="shared" si="482"/>
        <v>18000</v>
      </c>
      <c r="AN960" s="26" t="s">
        <v>437</v>
      </c>
      <c r="AO960" s="50">
        <f t="shared" si="483"/>
        <v>4500</v>
      </c>
      <c r="AP960" s="50">
        <f t="shared" si="484"/>
        <v>4500</v>
      </c>
      <c r="AQ960" s="50">
        <f t="shared" si="485"/>
        <v>4500</v>
      </c>
      <c r="AR960" s="50">
        <f t="shared" si="486"/>
        <v>4500</v>
      </c>
      <c r="AS960" s="50">
        <f t="shared" si="487"/>
        <v>0</v>
      </c>
      <c r="AT960" s="50">
        <f t="shared" si="488"/>
        <v>0</v>
      </c>
      <c r="AU960" s="50">
        <f t="shared" si="489"/>
        <v>0</v>
      </c>
      <c r="AV960" s="50">
        <f t="shared" si="490"/>
        <v>0</v>
      </c>
      <c r="AW960" s="50">
        <f t="shared" si="491"/>
        <v>0</v>
      </c>
      <c r="AX960" s="50">
        <f t="shared" si="492"/>
        <v>0</v>
      </c>
      <c r="AY960" s="50">
        <f t="shared" si="493"/>
        <v>0</v>
      </c>
      <c r="AZ960" s="50">
        <f t="shared" si="494"/>
        <v>0</v>
      </c>
      <c r="BA960" s="50">
        <f t="shared" si="479"/>
        <v>18000</v>
      </c>
      <c r="BB960" s="50">
        <f t="shared" si="480"/>
        <v>0</v>
      </c>
    </row>
    <row r="961" spans="2:54" x14ac:dyDescent="0.25">
      <c r="B961" s="14">
        <v>2026</v>
      </c>
      <c r="C961" s="14">
        <v>479</v>
      </c>
      <c r="D961" s="15"/>
      <c r="F961" s="15" t="s">
        <v>58</v>
      </c>
      <c r="G961" s="14" t="e">
        <f>+VLOOKUP(M961,#REF!,5,FALSE)</f>
        <v>#REF!</v>
      </c>
      <c r="H961" s="14" t="e">
        <f>+VLOOKUP(M961,#REF!,7,FALSE)</f>
        <v>#REF!</v>
      </c>
      <c r="M961" s="15" t="str">
        <f t="shared" si="466"/>
        <v>2026EG 2026GIEEGESTIÓN DE ACTIVIDADES Y PRODUCTOS DE COMUNICACIÓN EN MEDIOS TRADICIONALES Y PLATAFORMAS DIGITALES</v>
      </c>
      <c r="N961" s="15" t="s">
        <v>271</v>
      </c>
      <c r="Q961" s="16" t="s">
        <v>9</v>
      </c>
      <c r="R961" s="16" t="s">
        <v>60</v>
      </c>
      <c r="T961" s="14" t="str">
        <f t="shared" si="481"/>
        <v>2.3</v>
      </c>
      <c r="U961" s="17" t="s">
        <v>62</v>
      </c>
      <c r="V961" s="15" t="s">
        <v>740</v>
      </c>
      <c r="X961" s="14" t="s">
        <v>65</v>
      </c>
      <c r="Y961" s="18">
        <v>1</v>
      </c>
      <c r="Z961" s="19">
        <v>4500</v>
      </c>
      <c r="AA961" s="14">
        <v>30</v>
      </c>
      <c r="AB961" s="14">
        <v>30</v>
      </c>
      <c r="AC961" s="14">
        <v>30</v>
      </c>
      <c r="AD961" s="14">
        <v>30</v>
      </c>
      <c r="AE961" s="20"/>
      <c r="AF961" s="20"/>
      <c r="AG961" s="20"/>
      <c r="AH961" s="20"/>
      <c r="AI961" s="20"/>
      <c r="AJ961" s="20"/>
      <c r="AK961" s="20"/>
      <c r="AL961" s="20"/>
      <c r="AM961" s="19">
        <f t="shared" si="482"/>
        <v>18000</v>
      </c>
      <c r="AN961" s="26" t="s">
        <v>437</v>
      </c>
      <c r="AO961" s="50">
        <f t="shared" si="483"/>
        <v>4500</v>
      </c>
      <c r="AP961" s="50">
        <f t="shared" si="484"/>
        <v>4500</v>
      </c>
      <c r="AQ961" s="50">
        <f t="shared" si="485"/>
        <v>4500</v>
      </c>
      <c r="AR961" s="50">
        <f t="shared" si="486"/>
        <v>4500</v>
      </c>
      <c r="AS961" s="50">
        <f t="shared" si="487"/>
        <v>0</v>
      </c>
      <c r="AT961" s="50">
        <f t="shared" si="488"/>
        <v>0</v>
      </c>
      <c r="AU961" s="50">
        <f t="shared" si="489"/>
        <v>0</v>
      </c>
      <c r="AV961" s="50">
        <f t="shared" si="490"/>
        <v>0</v>
      </c>
      <c r="AW961" s="50">
        <f t="shared" si="491"/>
        <v>0</v>
      </c>
      <c r="AX961" s="50">
        <f t="shared" si="492"/>
        <v>0</v>
      </c>
      <c r="AY961" s="50">
        <f t="shared" si="493"/>
        <v>0</v>
      </c>
      <c r="AZ961" s="50">
        <f t="shared" si="494"/>
        <v>0</v>
      </c>
      <c r="BA961" s="50">
        <f t="shared" si="479"/>
        <v>18000</v>
      </c>
      <c r="BB961" s="50">
        <f t="shared" si="480"/>
        <v>0</v>
      </c>
    </row>
    <row r="962" spans="2:54" x14ac:dyDescent="0.25">
      <c r="B962" s="14">
        <v>2026</v>
      </c>
      <c r="C962" s="14">
        <v>479</v>
      </c>
      <c r="D962" s="15"/>
      <c r="F962" s="15" t="s">
        <v>58</v>
      </c>
      <c r="G962" s="14" t="e">
        <f>+VLOOKUP(M962,#REF!,5,FALSE)</f>
        <v>#REF!</v>
      </c>
      <c r="H962" s="14" t="e">
        <f>+VLOOKUP(M962,#REF!,7,FALSE)</f>
        <v>#REF!</v>
      </c>
      <c r="M962" s="15" t="str">
        <f t="shared" si="466"/>
        <v>2026EG 2026GIEEGESTIÓN DE ACTIVIDADES Y PRODUCTOS DE COMUNICACIÓN EN MEDIOS TRADICIONALES Y PLATAFORMAS DIGITALES</v>
      </c>
      <c r="N962" s="15" t="s">
        <v>271</v>
      </c>
      <c r="Q962" s="16" t="s">
        <v>9</v>
      </c>
      <c r="R962" s="16" t="s">
        <v>60</v>
      </c>
      <c r="T962" s="14" t="str">
        <f t="shared" si="481"/>
        <v>2.3</v>
      </c>
      <c r="U962" s="17" t="s">
        <v>62</v>
      </c>
      <c r="V962" s="15" t="s">
        <v>741</v>
      </c>
      <c r="X962" s="14" t="s">
        <v>65</v>
      </c>
      <c r="Y962" s="18">
        <v>1</v>
      </c>
      <c r="Z962" s="19">
        <v>7000</v>
      </c>
      <c r="AA962" s="14">
        <v>30</v>
      </c>
      <c r="AB962" s="14">
        <v>30</v>
      </c>
      <c r="AC962" s="14">
        <v>30</v>
      </c>
      <c r="AD962" s="14">
        <v>30</v>
      </c>
      <c r="AE962" s="20"/>
      <c r="AF962" s="20"/>
      <c r="AG962" s="20"/>
      <c r="AH962" s="20"/>
      <c r="AI962" s="20"/>
      <c r="AJ962" s="20"/>
      <c r="AK962" s="20"/>
      <c r="AL962" s="20"/>
      <c r="AM962" s="19">
        <f t="shared" si="482"/>
        <v>28000</v>
      </c>
      <c r="AN962" s="26" t="s">
        <v>437</v>
      </c>
      <c r="AO962" s="50">
        <f t="shared" si="483"/>
        <v>7000</v>
      </c>
      <c r="AP962" s="50">
        <f t="shared" si="484"/>
        <v>7000</v>
      </c>
      <c r="AQ962" s="50">
        <f t="shared" si="485"/>
        <v>7000</v>
      </c>
      <c r="AR962" s="50">
        <f t="shared" si="486"/>
        <v>7000</v>
      </c>
      <c r="AS962" s="50">
        <f t="shared" si="487"/>
        <v>0</v>
      </c>
      <c r="AT962" s="50">
        <f t="shared" si="488"/>
        <v>0</v>
      </c>
      <c r="AU962" s="50">
        <f t="shared" si="489"/>
        <v>0</v>
      </c>
      <c r="AV962" s="50">
        <f t="shared" si="490"/>
        <v>0</v>
      </c>
      <c r="AW962" s="50">
        <f t="shared" si="491"/>
        <v>0</v>
      </c>
      <c r="AX962" s="50">
        <f t="shared" si="492"/>
        <v>0</v>
      </c>
      <c r="AY962" s="50">
        <f t="shared" si="493"/>
        <v>0</v>
      </c>
      <c r="AZ962" s="50">
        <f t="shared" si="494"/>
        <v>0</v>
      </c>
      <c r="BA962" s="50">
        <f t="shared" si="479"/>
        <v>28000</v>
      </c>
      <c r="BB962" s="50">
        <f t="shared" si="480"/>
        <v>0</v>
      </c>
    </row>
    <row r="963" spans="2:54" x14ac:dyDescent="0.25">
      <c r="B963" s="14">
        <v>2026</v>
      </c>
      <c r="C963" s="14">
        <v>479</v>
      </c>
      <c r="D963" s="15"/>
      <c r="F963" s="15" t="s">
        <v>58</v>
      </c>
      <c r="G963" s="14" t="e">
        <f>+VLOOKUP(M963,#REF!,5,FALSE)</f>
        <v>#REF!</v>
      </c>
      <c r="H963" s="14" t="e">
        <f>+VLOOKUP(M963,#REF!,7,FALSE)</f>
        <v>#REF!</v>
      </c>
      <c r="M963" s="15" t="str">
        <f t="shared" si="466"/>
        <v>2026EG 2026GIEEGESTIÓN DE ACTIVIDADES Y PRODUCTOS DE COMUNICACIÓN EN MEDIOS TRADICIONALES Y PLATAFORMAS DIGITALES</v>
      </c>
      <c r="N963" s="15" t="s">
        <v>271</v>
      </c>
      <c r="Q963" s="16" t="s">
        <v>9</v>
      </c>
      <c r="R963" s="16" t="s">
        <v>60</v>
      </c>
      <c r="T963" s="14" t="str">
        <f t="shared" si="481"/>
        <v>2.3</v>
      </c>
      <c r="U963" s="17" t="s">
        <v>62</v>
      </c>
      <c r="V963" s="15" t="s">
        <v>742</v>
      </c>
      <c r="X963" s="14" t="s">
        <v>65</v>
      </c>
      <c r="Y963" s="18">
        <v>1</v>
      </c>
      <c r="Z963" s="19">
        <v>8000</v>
      </c>
      <c r="AA963" s="14">
        <v>30</v>
      </c>
      <c r="AB963" s="14">
        <v>30</v>
      </c>
      <c r="AC963" s="14">
        <v>30</v>
      </c>
      <c r="AD963" s="14">
        <v>30</v>
      </c>
      <c r="AE963" s="20"/>
      <c r="AF963" s="20"/>
      <c r="AG963" s="20"/>
      <c r="AH963" s="20"/>
      <c r="AI963" s="20"/>
      <c r="AJ963" s="20"/>
      <c r="AK963" s="20"/>
      <c r="AL963" s="20"/>
      <c r="AM963" s="19">
        <f t="shared" si="482"/>
        <v>32000</v>
      </c>
      <c r="AN963" s="26" t="s">
        <v>437</v>
      </c>
      <c r="AO963" s="50">
        <f t="shared" si="483"/>
        <v>8000</v>
      </c>
      <c r="AP963" s="50">
        <f t="shared" si="484"/>
        <v>8000</v>
      </c>
      <c r="AQ963" s="50">
        <f t="shared" si="485"/>
        <v>8000</v>
      </c>
      <c r="AR963" s="50">
        <f t="shared" si="486"/>
        <v>8000</v>
      </c>
      <c r="AS963" s="50">
        <f t="shared" si="487"/>
        <v>0</v>
      </c>
      <c r="AT963" s="50">
        <f t="shared" si="488"/>
        <v>0</v>
      </c>
      <c r="AU963" s="50">
        <f t="shared" si="489"/>
        <v>0</v>
      </c>
      <c r="AV963" s="50">
        <f t="shared" si="490"/>
        <v>0</v>
      </c>
      <c r="AW963" s="50">
        <f t="shared" si="491"/>
        <v>0</v>
      </c>
      <c r="AX963" s="50">
        <f t="shared" si="492"/>
        <v>0</v>
      </c>
      <c r="AY963" s="50">
        <f t="shared" si="493"/>
        <v>0</v>
      </c>
      <c r="AZ963" s="50">
        <f t="shared" si="494"/>
        <v>0</v>
      </c>
      <c r="BA963" s="50">
        <f t="shared" si="479"/>
        <v>32000</v>
      </c>
      <c r="BB963" s="50">
        <f t="shared" si="480"/>
        <v>0</v>
      </c>
    </row>
    <row r="964" spans="2:54" x14ac:dyDescent="0.25">
      <c r="B964" s="14">
        <v>2026</v>
      </c>
      <c r="C964" s="14">
        <v>479</v>
      </c>
      <c r="D964" s="15"/>
      <c r="F964" s="15" t="s">
        <v>58</v>
      </c>
      <c r="G964" s="14" t="e">
        <f>+VLOOKUP(M964,#REF!,5,FALSE)</f>
        <v>#REF!</v>
      </c>
      <c r="H964" s="14" t="e">
        <f>+VLOOKUP(M964,#REF!,7,FALSE)</f>
        <v>#REF!</v>
      </c>
      <c r="M964" s="15" t="str">
        <f t="shared" ref="M964:M1027" si="495">+CONCATENATE(B964,R964,Q964,N964)</f>
        <v>2026EG 2026GIEEGESTIÓN DE ACTIVIDADES Y PRODUCTOS DE COMUNICACIÓN EN MEDIOS TRADICIONALES Y PLATAFORMAS DIGITALES</v>
      </c>
      <c r="N964" s="15" t="s">
        <v>271</v>
      </c>
      <c r="Q964" s="16" t="s">
        <v>9</v>
      </c>
      <c r="R964" s="16" t="s">
        <v>60</v>
      </c>
      <c r="T964" s="14" t="str">
        <f t="shared" si="481"/>
        <v>2.3</v>
      </c>
      <c r="U964" s="17" t="s">
        <v>62</v>
      </c>
      <c r="V964" s="15" t="s">
        <v>743</v>
      </c>
      <c r="X964" s="14" t="s">
        <v>65</v>
      </c>
      <c r="Y964" s="18">
        <v>1</v>
      </c>
      <c r="Z964" s="19">
        <v>4000</v>
      </c>
      <c r="AA964" s="14">
        <v>30</v>
      </c>
      <c r="AB964" s="14">
        <v>30</v>
      </c>
      <c r="AC964" s="14">
        <v>30</v>
      </c>
      <c r="AD964" s="14">
        <v>30</v>
      </c>
      <c r="AE964" s="20"/>
      <c r="AF964" s="20"/>
      <c r="AG964" s="20"/>
      <c r="AH964" s="20"/>
      <c r="AI964" s="20"/>
      <c r="AJ964" s="20"/>
      <c r="AK964" s="20"/>
      <c r="AL964" s="20"/>
      <c r="AM964" s="19">
        <f t="shared" si="482"/>
        <v>16000</v>
      </c>
      <c r="AN964" s="26" t="s">
        <v>437</v>
      </c>
      <c r="AO964" s="50">
        <f t="shared" si="483"/>
        <v>4000</v>
      </c>
      <c r="AP964" s="50">
        <f t="shared" si="484"/>
        <v>4000</v>
      </c>
      <c r="AQ964" s="50">
        <f t="shared" si="485"/>
        <v>4000</v>
      </c>
      <c r="AR964" s="50">
        <f t="shared" si="486"/>
        <v>4000</v>
      </c>
      <c r="AS964" s="50">
        <f t="shared" si="487"/>
        <v>0</v>
      </c>
      <c r="AT964" s="50">
        <f t="shared" si="488"/>
        <v>0</v>
      </c>
      <c r="AU964" s="50">
        <f t="shared" si="489"/>
        <v>0</v>
      </c>
      <c r="AV964" s="50">
        <f t="shared" si="490"/>
        <v>0</v>
      </c>
      <c r="AW964" s="50">
        <f t="shared" si="491"/>
        <v>0</v>
      </c>
      <c r="AX964" s="50">
        <f t="shared" si="492"/>
        <v>0</v>
      </c>
      <c r="AY964" s="50">
        <f t="shared" si="493"/>
        <v>0</v>
      </c>
      <c r="AZ964" s="50">
        <f t="shared" si="494"/>
        <v>0</v>
      </c>
      <c r="BA964" s="50">
        <f t="shared" ref="BA964:BA1027" si="496">+ROUNDUP(SUM(AO964:AZ964),0)</f>
        <v>16000</v>
      </c>
      <c r="BB964" s="50">
        <f t="shared" ref="BB964:BB1027" si="497">+AM964-BA964</f>
        <v>0</v>
      </c>
    </row>
    <row r="965" spans="2:54" x14ac:dyDescent="0.25">
      <c r="B965" s="14">
        <v>2026</v>
      </c>
      <c r="C965" s="14">
        <v>479</v>
      </c>
      <c r="D965" s="15"/>
      <c r="F965" s="15" t="s">
        <v>58</v>
      </c>
      <c r="G965" s="14" t="e">
        <f>+VLOOKUP(M965,#REF!,5,FALSE)</f>
        <v>#REF!</v>
      </c>
      <c r="H965" s="14" t="e">
        <f>+VLOOKUP(M965,#REF!,7,FALSE)</f>
        <v>#REF!</v>
      </c>
      <c r="M965" s="15" t="str">
        <f t="shared" si="495"/>
        <v>2026EG 2026GIEEGESTIÓN DE ACTIVIDADES Y PRODUCTOS DE COMUNICACIÓN EN MEDIOS TRADICIONALES Y PLATAFORMAS DIGITALES</v>
      </c>
      <c r="N965" s="15" t="s">
        <v>271</v>
      </c>
      <c r="Q965" s="16" t="s">
        <v>9</v>
      </c>
      <c r="R965" s="16" t="s">
        <v>60</v>
      </c>
      <c r="T965" s="14" t="str">
        <f t="shared" si="481"/>
        <v>2.3</v>
      </c>
      <c r="U965" s="17" t="s">
        <v>62</v>
      </c>
      <c r="V965" s="15" t="s">
        <v>744</v>
      </c>
      <c r="X965" s="14" t="s">
        <v>65</v>
      </c>
      <c r="Y965" s="18">
        <v>1</v>
      </c>
      <c r="Z965" s="19">
        <v>4000</v>
      </c>
      <c r="AA965" s="14">
        <v>30</v>
      </c>
      <c r="AB965" s="14">
        <v>30</v>
      </c>
      <c r="AC965" s="14">
        <v>30</v>
      </c>
      <c r="AD965" s="14">
        <v>30</v>
      </c>
      <c r="AE965" s="20"/>
      <c r="AF965" s="20"/>
      <c r="AG965" s="20"/>
      <c r="AH965" s="20"/>
      <c r="AI965" s="20"/>
      <c r="AJ965" s="20"/>
      <c r="AK965" s="20"/>
      <c r="AL965" s="20"/>
      <c r="AM965" s="19">
        <f t="shared" si="482"/>
        <v>16000</v>
      </c>
      <c r="AN965" s="26" t="s">
        <v>437</v>
      </c>
      <c r="AO965" s="50">
        <f t="shared" si="483"/>
        <v>4000</v>
      </c>
      <c r="AP965" s="50">
        <f t="shared" si="484"/>
        <v>4000</v>
      </c>
      <c r="AQ965" s="50">
        <f t="shared" si="485"/>
        <v>4000</v>
      </c>
      <c r="AR965" s="50">
        <f t="shared" si="486"/>
        <v>4000</v>
      </c>
      <c r="AS965" s="50">
        <f t="shared" si="487"/>
        <v>0</v>
      </c>
      <c r="AT965" s="50">
        <f t="shared" si="488"/>
        <v>0</v>
      </c>
      <c r="AU965" s="50">
        <f t="shared" si="489"/>
        <v>0</v>
      </c>
      <c r="AV965" s="50">
        <f t="shared" si="490"/>
        <v>0</v>
      </c>
      <c r="AW965" s="50">
        <f t="shared" si="491"/>
        <v>0</v>
      </c>
      <c r="AX965" s="50">
        <f t="shared" si="492"/>
        <v>0</v>
      </c>
      <c r="AY965" s="50">
        <f t="shared" si="493"/>
        <v>0</v>
      </c>
      <c r="AZ965" s="50">
        <f t="shared" si="494"/>
        <v>0</v>
      </c>
      <c r="BA965" s="50">
        <f t="shared" si="496"/>
        <v>16000</v>
      </c>
      <c r="BB965" s="50">
        <f t="shared" si="497"/>
        <v>0</v>
      </c>
    </row>
    <row r="966" spans="2:54" x14ac:dyDescent="0.25">
      <c r="B966" s="14">
        <v>2026</v>
      </c>
      <c r="C966" s="14">
        <v>479</v>
      </c>
      <c r="D966" s="15"/>
      <c r="F966" s="15" t="s">
        <v>58</v>
      </c>
      <c r="G966" s="14" t="e">
        <f>+VLOOKUP(M966,#REF!,5,FALSE)</f>
        <v>#REF!</v>
      </c>
      <c r="H966" s="14" t="e">
        <f>+VLOOKUP(M966,#REF!,7,FALSE)</f>
        <v>#REF!</v>
      </c>
      <c r="M966" s="15" t="str">
        <f t="shared" si="495"/>
        <v>2026EG 2026GIEEGESTIÓN DE ACTIVIDADES Y PRODUCTOS DE COMUNICACIÓN EN MEDIOS TRADICIONALES Y PLATAFORMAS DIGITALES</v>
      </c>
      <c r="N966" s="15" t="s">
        <v>271</v>
      </c>
      <c r="Q966" s="16" t="s">
        <v>9</v>
      </c>
      <c r="R966" s="16" t="s">
        <v>60</v>
      </c>
      <c r="T966" s="14" t="str">
        <f t="shared" si="481"/>
        <v>2.3</v>
      </c>
      <c r="U966" s="17" t="s">
        <v>62</v>
      </c>
      <c r="V966" s="15" t="s">
        <v>745</v>
      </c>
      <c r="X966" s="14" t="s">
        <v>65</v>
      </c>
      <c r="Y966" s="18">
        <v>1</v>
      </c>
      <c r="Z966" s="19">
        <v>4000</v>
      </c>
      <c r="AA966" s="14">
        <v>30</v>
      </c>
      <c r="AB966" s="14">
        <v>30</v>
      </c>
      <c r="AC966" s="14">
        <v>30</v>
      </c>
      <c r="AD966" s="14">
        <v>30</v>
      </c>
      <c r="AE966" s="20"/>
      <c r="AF966" s="20"/>
      <c r="AG966" s="20"/>
      <c r="AH966" s="20"/>
      <c r="AI966" s="20"/>
      <c r="AJ966" s="20"/>
      <c r="AK966" s="20"/>
      <c r="AL966" s="20"/>
      <c r="AM966" s="19">
        <f t="shared" si="482"/>
        <v>16000</v>
      </c>
      <c r="AN966" s="26" t="s">
        <v>437</v>
      </c>
      <c r="AO966" s="50">
        <f t="shared" si="483"/>
        <v>4000</v>
      </c>
      <c r="AP966" s="50">
        <f t="shared" si="484"/>
        <v>4000</v>
      </c>
      <c r="AQ966" s="50">
        <f t="shared" si="485"/>
        <v>4000</v>
      </c>
      <c r="AR966" s="50">
        <f t="shared" si="486"/>
        <v>4000</v>
      </c>
      <c r="AS966" s="50">
        <f t="shared" si="487"/>
        <v>0</v>
      </c>
      <c r="AT966" s="50">
        <f t="shared" si="488"/>
        <v>0</v>
      </c>
      <c r="AU966" s="50">
        <f t="shared" si="489"/>
        <v>0</v>
      </c>
      <c r="AV966" s="50">
        <f t="shared" si="490"/>
        <v>0</v>
      </c>
      <c r="AW966" s="50">
        <f t="shared" si="491"/>
        <v>0</v>
      </c>
      <c r="AX966" s="50">
        <f t="shared" si="492"/>
        <v>0</v>
      </c>
      <c r="AY966" s="50">
        <f t="shared" si="493"/>
        <v>0</v>
      </c>
      <c r="AZ966" s="50">
        <f t="shared" si="494"/>
        <v>0</v>
      </c>
      <c r="BA966" s="50">
        <f t="shared" si="496"/>
        <v>16000</v>
      </c>
      <c r="BB966" s="50">
        <f t="shared" si="497"/>
        <v>0</v>
      </c>
    </row>
    <row r="967" spans="2:54" x14ac:dyDescent="0.25">
      <c r="B967" s="14">
        <v>2026</v>
      </c>
      <c r="C967" s="14">
        <v>479</v>
      </c>
      <c r="D967" s="15"/>
      <c r="F967" s="15" t="s">
        <v>58</v>
      </c>
      <c r="G967" s="14" t="e">
        <f>+VLOOKUP(M967,#REF!,5,FALSE)</f>
        <v>#REF!</v>
      </c>
      <c r="H967" s="14" t="e">
        <f>+VLOOKUP(M967,#REF!,7,FALSE)</f>
        <v>#REF!</v>
      </c>
      <c r="M967" s="15" t="str">
        <f t="shared" si="495"/>
        <v>2026EG 2026GIEEGESTIÓN DE ACTIVIDADES Y PRODUCTOS DE COMUNICACIÓN EN MEDIOS TRADICIONALES Y PLATAFORMAS DIGITALES</v>
      </c>
      <c r="N967" s="15" t="s">
        <v>271</v>
      </c>
      <c r="Q967" s="16" t="s">
        <v>9</v>
      </c>
      <c r="R967" s="16" t="s">
        <v>60</v>
      </c>
      <c r="T967" s="14" t="str">
        <f t="shared" si="481"/>
        <v>2.3</v>
      </c>
      <c r="U967" s="17" t="s">
        <v>62</v>
      </c>
      <c r="V967" s="15" t="s">
        <v>746</v>
      </c>
      <c r="X967" s="14" t="s">
        <v>65</v>
      </c>
      <c r="Y967" s="18">
        <v>1</v>
      </c>
      <c r="Z967" s="19">
        <v>5000</v>
      </c>
      <c r="AA967" s="14">
        <v>30</v>
      </c>
      <c r="AB967" s="14">
        <v>30</v>
      </c>
      <c r="AC967" s="14">
        <v>30</v>
      </c>
      <c r="AD967" s="14">
        <v>30</v>
      </c>
      <c r="AE967" s="20"/>
      <c r="AF967" s="20"/>
      <c r="AG967" s="20"/>
      <c r="AH967" s="20"/>
      <c r="AI967" s="20"/>
      <c r="AJ967" s="20"/>
      <c r="AK967" s="20"/>
      <c r="AL967" s="20"/>
      <c r="AM967" s="19">
        <f t="shared" si="482"/>
        <v>20000</v>
      </c>
      <c r="AN967" s="26" t="s">
        <v>437</v>
      </c>
      <c r="AO967" s="50">
        <f t="shared" si="483"/>
        <v>5000</v>
      </c>
      <c r="AP967" s="50">
        <f t="shared" si="484"/>
        <v>5000</v>
      </c>
      <c r="AQ967" s="50">
        <f t="shared" si="485"/>
        <v>5000</v>
      </c>
      <c r="AR967" s="50">
        <f t="shared" si="486"/>
        <v>5000</v>
      </c>
      <c r="AS967" s="50">
        <f t="shared" si="487"/>
        <v>0</v>
      </c>
      <c r="AT967" s="50">
        <f t="shared" si="488"/>
        <v>0</v>
      </c>
      <c r="AU967" s="50">
        <f t="shared" si="489"/>
        <v>0</v>
      </c>
      <c r="AV967" s="50">
        <f t="shared" si="490"/>
        <v>0</v>
      </c>
      <c r="AW967" s="50">
        <f t="shared" si="491"/>
        <v>0</v>
      </c>
      <c r="AX967" s="50">
        <f t="shared" si="492"/>
        <v>0</v>
      </c>
      <c r="AY967" s="50">
        <f t="shared" si="493"/>
        <v>0</v>
      </c>
      <c r="AZ967" s="50">
        <f t="shared" si="494"/>
        <v>0</v>
      </c>
      <c r="BA967" s="50">
        <f t="shared" si="496"/>
        <v>20000</v>
      </c>
      <c r="BB967" s="50">
        <f t="shared" si="497"/>
        <v>0</v>
      </c>
    </row>
    <row r="968" spans="2:54" x14ac:dyDescent="0.25">
      <c r="B968" s="14">
        <v>2026</v>
      </c>
      <c r="C968" s="14">
        <v>479</v>
      </c>
      <c r="D968" s="15"/>
      <c r="F968" s="15" t="s">
        <v>58</v>
      </c>
      <c r="G968" s="14" t="e">
        <f>+VLOOKUP(M968,#REF!,5,FALSE)</f>
        <v>#REF!</v>
      </c>
      <c r="H968" s="14" t="e">
        <f>+VLOOKUP(M968,#REF!,7,FALSE)</f>
        <v>#REF!</v>
      </c>
      <c r="M968" s="15" t="str">
        <f t="shared" si="495"/>
        <v>2026EG 2026GIEEGESTIÓN DE ACTIVIDADES Y PRODUCTOS DE COMUNICACIÓN EN MEDIOS TRADICIONALES Y PLATAFORMAS DIGITALES</v>
      </c>
      <c r="N968" s="15" t="s">
        <v>271</v>
      </c>
      <c r="Q968" s="16" t="s">
        <v>9</v>
      </c>
      <c r="R968" s="16" t="s">
        <v>60</v>
      </c>
      <c r="T968" s="14" t="str">
        <f t="shared" ref="T968:T1011" si="498">+MID(U968,1,3)</f>
        <v>2.3</v>
      </c>
      <c r="U968" s="17" t="s">
        <v>62</v>
      </c>
      <c r="V968" s="15" t="s">
        <v>747</v>
      </c>
      <c r="X968" s="14" t="s">
        <v>65</v>
      </c>
      <c r="Y968" s="18">
        <v>1</v>
      </c>
      <c r="Z968" s="19">
        <v>4500</v>
      </c>
      <c r="AA968" s="14">
        <v>30</v>
      </c>
      <c r="AB968" s="14">
        <v>30</v>
      </c>
      <c r="AC968" s="14">
        <v>30</v>
      </c>
      <c r="AD968" s="14">
        <v>30</v>
      </c>
      <c r="AE968" s="20"/>
      <c r="AF968" s="20"/>
      <c r="AG968" s="20"/>
      <c r="AH968" s="20"/>
      <c r="AI968" s="20"/>
      <c r="AJ968" s="20"/>
      <c r="AK968" s="20"/>
      <c r="AL968" s="20"/>
      <c r="AM968" s="19">
        <f t="shared" si="482"/>
        <v>18000</v>
      </c>
      <c r="AN968" s="26" t="s">
        <v>437</v>
      </c>
      <c r="AO968" s="50">
        <f t="shared" si="483"/>
        <v>4500</v>
      </c>
      <c r="AP968" s="50">
        <f t="shared" si="484"/>
        <v>4500</v>
      </c>
      <c r="AQ968" s="50">
        <f t="shared" si="485"/>
        <v>4500</v>
      </c>
      <c r="AR968" s="50">
        <f t="shared" si="486"/>
        <v>4500</v>
      </c>
      <c r="AS968" s="50">
        <f t="shared" si="487"/>
        <v>0</v>
      </c>
      <c r="AT968" s="50">
        <f t="shared" si="488"/>
        <v>0</v>
      </c>
      <c r="AU968" s="50">
        <f t="shared" si="489"/>
        <v>0</v>
      </c>
      <c r="AV968" s="50">
        <f t="shared" si="490"/>
        <v>0</v>
      </c>
      <c r="AW968" s="50">
        <f t="shared" si="491"/>
        <v>0</v>
      </c>
      <c r="AX968" s="50">
        <f t="shared" si="492"/>
        <v>0</v>
      </c>
      <c r="AY968" s="50">
        <f t="shared" si="493"/>
        <v>0</v>
      </c>
      <c r="AZ968" s="50">
        <f t="shared" si="494"/>
        <v>0</v>
      </c>
      <c r="BA968" s="50">
        <f t="shared" si="496"/>
        <v>18000</v>
      </c>
      <c r="BB968" s="50">
        <f t="shared" si="497"/>
        <v>0</v>
      </c>
    </row>
    <row r="969" spans="2:54" x14ac:dyDescent="0.25">
      <c r="B969" s="14">
        <v>2026</v>
      </c>
      <c r="C969" s="14">
        <v>479</v>
      </c>
      <c r="D969" s="15"/>
      <c r="F969" s="15" t="s">
        <v>58</v>
      </c>
      <c r="G969" s="14" t="e">
        <f>+VLOOKUP(M969,#REF!,5,FALSE)</f>
        <v>#REF!</v>
      </c>
      <c r="H969" s="14" t="e">
        <f>+VLOOKUP(M969,#REF!,7,FALSE)</f>
        <v>#REF!</v>
      </c>
      <c r="M969" s="15" t="str">
        <f t="shared" si="495"/>
        <v>2026EG 2026GIEEGESTIÓN DE ACTIVIDADES Y PRODUCTOS DE COMUNICACIÓN EN MEDIOS TRADICIONALES Y PLATAFORMAS DIGITALES</v>
      </c>
      <c r="N969" s="15" t="s">
        <v>271</v>
      </c>
      <c r="Q969" s="16" t="s">
        <v>9</v>
      </c>
      <c r="R969" s="16" t="s">
        <v>60</v>
      </c>
      <c r="T969" s="14" t="str">
        <f t="shared" si="498"/>
        <v>2.3</v>
      </c>
      <c r="U969" s="17" t="s">
        <v>62</v>
      </c>
      <c r="V969" s="15" t="s">
        <v>748</v>
      </c>
      <c r="X969" s="14" t="s">
        <v>65</v>
      </c>
      <c r="Y969" s="18">
        <v>1</v>
      </c>
      <c r="Z969" s="19">
        <v>5000</v>
      </c>
      <c r="AA969" s="14">
        <v>30</v>
      </c>
      <c r="AB969" s="14">
        <v>30</v>
      </c>
      <c r="AC969" s="14">
        <v>30</v>
      </c>
      <c r="AD969" s="14">
        <v>30</v>
      </c>
      <c r="AE969" s="20"/>
      <c r="AF969" s="20"/>
      <c r="AG969" s="20"/>
      <c r="AH969" s="20"/>
      <c r="AI969" s="20"/>
      <c r="AJ969" s="20"/>
      <c r="AK969" s="20"/>
      <c r="AL969" s="20"/>
      <c r="AM969" s="19">
        <f t="shared" ref="AM969:AM1032" si="499">ROUNDUP(IFERROR(IF(OR(X969="LOCADOR",X969="VIATICOS",X969="CAJA CHICA"),IF(X969="LOCADOR",Y969*(Z969/30)*SUM(AA969:AL969),Y969*Z969*SUM(AA969:AL969)),Z969*SUM(AA969:AL969)),""),0)</f>
        <v>20000</v>
      </c>
      <c r="AN969" s="26" t="s">
        <v>437</v>
      </c>
      <c r="AO969" s="50">
        <f t="shared" si="483"/>
        <v>5000</v>
      </c>
      <c r="AP969" s="50">
        <f t="shared" si="484"/>
        <v>5000</v>
      </c>
      <c r="AQ969" s="50">
        <f t="shared" si="485"/>
        <v>5000</v>
      </c>
      <c r="AR969" s="50">
        <f t="shared" si="486"/>
        <v>5000</v>
      </c>
      <c r="AS969" s="50">
        <f t="shared" si="487"/>
        <v>0</v>
      </c>
      <c r="AT969" s="50">
        <f t="shared" si="488"/>
        <v>0</v>
      </c>
      <c r="AU969" s="50">
        <f t="shared" si="489"/>
        <v>0</v>
      </c>
      <c r="AV969" s="50">
        <f t="shared" si="490"/>
        <v>0</v>
      </c>
      <c r="AW969" s="50">
        <f t="shared" si="491"/>
        <v>0</v>
      </c>
      <c r="AX969" s="50">
        <f t="shared" si="492"/>
        <v>0</v>
      </c>
      <c r="AY969" s="50">
        <f t="shared" si="493"/>
        <v>0</v>
      </c>
      <c r="AZ969" s="50">
        <f t="shared" si="494"/>
        <v>0</v>
      </c>
      <c r="BA969" s="50">
        <f t="shared" si="496"/>
        <v>20000</v>
      </c>
      <c r="BB969" s="50">
        <f t="shared" si="497"/>
        <v>0</v>
      </c>
    </row>
    <row r="970" spans="2:54" x14ac:dyDescent="0.25">
      <c r="B970" s="14">
        <v>2026</v>
      </c>
      <c r="C970" s="14">
        <v>479</v>
      </c>
      <c r="D970" s="15"/>
      <c r="F970" s="15" t="s">
        <v>58</v>
      </c>
      <c r="G970" s="14" t="e">
        <f>+VLOOKUP(M970,#REF!,5,FALSE)</f>
        <v>#REF!</v>
      </c>
      <c r="H970" s="14" t="e">
        <f>+VLOOKUP(M970,#REF!,7,FALSE)</f>
        <v>#REF!</v>
      </c>
      <c r="M970" s="15" t="str">
        <f t="shared" si="495"/>
        <v>2026EG 2026GIEEGESTIÓN DE ACTIVIDADES Y PRODUCTOS DE COMUNICACIÓN EN MEDIOS TRADICIONALES Y PLATAFORMAS DIGITALES</v>
      </c>
      <c r="N970" s="15" t="s">
        <v>271</v>
      </c>
      <c r="Q970" s="16" t="s">
        <v>9</v>
      </c>
      <c r="R970" s="16" t="s">
        <v>60</v>
      </c>
      <c r="T970" s="14" t="str">
        <f t="shared" si="498"/>
        <v>2.3</v>
      </c>
      <c r="U970" s="17" t="s">
        <v>62</v>
      </c>
      <c r="V970" s="15" t="s">
        <v>749</v>
      </c>
      <c r="X970" s="14" t="s">
        <v>65</v>
      </c>
      <c r="Y970" s="18">
        <v>1</v>
      </c>
      <c r="Z970" s="19">
        <v>5000</v>
      </c>
      <c r="AA970" s="14">
        <v>30</v>
      </c>
      <c r="AB970" s="14">
        <v>30</v>
      </c>
      <c r="AC970" s="14">
        <v>30</v>
      </c>
      <c r="AD970" s="14">
        <v>30</v>
      </c>
      <c r="AE970" s="20"/>
      <c r="AF970" s="20"/>
      <c r="AG970" s="20"/>
      <c r="AH970" s="20"/>
      <c r="AI970" s="20"/>
      <c r="AJ970" s="20"/>
      <c r="AK970" s="20"/>
      <c r="AL970" s="20"/>
      <c r="AM970" s="19">
        <f t="shared" si="499"/>
        <v>20000</v>
      </c>
      <c r="AN970" s="26" t="s">
        <v>437</v>
      </c>
      <c r="AO970" s="50">
        <f t="shared" si="483"/>
        <v>5000</v>
      </c>
      <c r="AP970" s="50">
        <f t="shared" si="484"/>
        <v>5000</v>
      </c>
      <c r="AQ970" s="50">
        <f t="shared" si="485"/>
        <v>5000</v>
      </c>
      <c r="AR970" s="50">
        <f t="shared" si="486"/>
        <v>5000</v>
      </c>
      <c r="AS970" s="50">
        <f t="shared" si="487"/>
        <v>0</v>
      </c>
      <c r="AT970" s="50">
        <f t="shared" si="488"/>
        <v>0</v>
      </c>
      <c r="AU970" s="50">
        <f t="shared" si="489"/>
        <v>0</v>
      </c>
      <c r="AV970" s="50">
        <f t="shared" si="490"/>
        <v>0</v>
      </c>
      <c r="AW970" s="50">
        <f t="shared" si="491"/>
        <v>0</v>
      </c>
      <c r="AX970" s="50">
        <f t="shared" si="492"/>
        <v>0</v>
      </c>
      <c r="AY970" s="50">
        <f t="shared" si="493"/>
        <v>0</v>
      </c>
      <c r="AZ970" s="50">
        <f t="shared" si="494"/>
        <v>0</v>
      </c>
      <c r="BA970" s="50">
        <f t="shared" si="496"/>
        <v>20000</v>
      </c>
      <c r="BB970" s="50">
        <f t="shared" si="497"/>
        <v>0</v>
      </c>
    </row>
    <row r="971" spans="2:54" x14ac:dyDescent="0.25">
      <c r="B971" s="14">
        <v>2026</v>
      </c>
      <c r="C971" s="14">
        <v>479</v>
      </c>
      <c r="D971" s="15"/>
      <c r="F971" s="15" t="s">
        <v>58</v>
      </c>
      <c r="G971" s="14" t="e">
        <f>+VLOOKUP(M971,#REF!,5,FALSE)</f>
        <v>#REF!</v>
      </c>
      <c r="H971" s="14" t="e">
        <f>+VLOOKUP(M971,#REF!,7,FALSE)</f>
        <v>#REF!</v>
      </c>
      <c r="M971" s="15" t="str">
        <f t="shared" si="495"/>
        <v>2026EG 2026GIEEGESTIÓN DE ACTIVIDADES Y PRODUCTOS DE COMUNICACIÓN EN MEDIOS TRADICIONALES Y PLATAFORMAS DIGITALES</v>
      </c>
      <c r="N971" s="15" t="s">
        <v>271</v>
      </c>
      <c r="Q971" s="16" t="s">
        <v>9</v>
      </c>
      <c r="R971" s="16" t="s">
        <v>60</v>
      </c>
      <c r="T971" s="14" t="str">
        <f t="shared" si="498"/>
        <v>2.3</v>
      </c>
      <c r="U971" s="17" t="s">
        <v>62</v>
      </c>
      <c r="V971" s="15" t="s">
        <v>750</v>
      </c>
      <c r="X971" s="14" t="s">
        <v>65</v>
      </c>
      <c r="Y971" s="18">
        <v>1</v>
      </c>
      <c r="Z971" s="19">
        <v>5000</v>
      </c>
      <c r="AA971" s="14">
        <v>30</v>
      </c>
      <c r="AB971" s="14">
        <v>30</v>
      </c>
      <c r="AC971" s="14">
        <v>30</v>
      </c>
      <c r="AD971" s="14">
        <v>30</v>
      </c>
      <c r="AE971" s="20"/>
      <c r="AF971" s="20"/>
      <c r="AG971" s="20"/>
      <c r="AH971" s="20"/>
      <c r="AI971" s="20"/>
      <c r="AJ971" s="20"/>
      <c r="AK971" s="20"/>
      <c r="AL971" s="20"/>
      <c r="AM971" s="19">
        <f t="shared" si="499"/>
        <v>20000</v>
      </c>
      <c r="AN971" s="26" t="s">
        <v>437</v>
      </c>
      <c r="AO971" s="50">
        <f t="shared" si="483"/>
        <v>5000</v>
      </c>
      <c r="AP971" s="50">
        <f t="shared" si="484"/>
        <v>5000</v>
      </c>
      <c r="AQ971" s="50">
        <f t="shared" si="485"/>
        <v>5000</v>
      </c>
      <c r="AR971" s="50">
        <f t="shared" si="486"/>
        <v>5000</v>
      </c>
      <c r="AS971" s="50">
        <f t="shared" si="487"/>
        <v>0</v>
      </c>
      <c r="AT971" s="50">
        <f t="shared" si="488"/>
        <v>0</v>
      </c>
      <c r="AU971" s="50">
        <f t="shared" si="489"/>
        <v>0</v>
      </c>
      <c r="AV971" s="50">
        <f t="shared" si="490"/>
        <v>0</v>
      </c>
      <c r="AW971" s="50">
        <f t="shared" si="491"/>
        <v>0</v>
      </c>
      <c r="AX971" s="50">
        <f t="shared" si="492"/>
        <v>0</v>
      </c>
      <c r="AY971" s="50">
        <f t="shared" si="493"/>
        <v>0</v>
      </c>
      <c r="AZ971" s="50">
        <f t="shared" si="494"/>
        <v>0</v>
      </c>
      <c r="BA971" s="50">
        <f t="shared" si="496"/>
        <v>20000</v>
      </c>
      <c r="BB971" s="50">
        <f t="shared" si="497"/>
        <v>0</v>
      </c>
    </row>
    <row r="972" spans="2:54" x14ac:dyDescent="0.25">
      <c r="B972" s="14">
        <v>2026</v>
      </c>
      <c r="C972" s="14">
        <v>479</v>
      </c>
      <c r="D972" s="15"/>
      <c r="F972" s="15" t="s">
        <v>58</v>
      </c>
      <c r="G972" s="14" t="e">
        <f>+VLOOKUP(M972,#REF!,5,FALSE)</f>
        <v>#REF!</v>
      </c>
      <c r="H972" s="14" t="e">
        <f>+VLOOKUP(M972,#REF!,7,FALSE)</f>
        <v>#REF!</v>
      </c>
      <c r="M972" s="15" t="str">
        <f t="shared" si="495"/>
        <v>2026EG 2026GIEEGESTIÓN DE ACTIVIDADES Y PRODUCTOS DE COMUNICACIÓN EN MEDIOS TRADICIONALES Y PLATAFORMAS DIGITALES</v>
      </c>
      <c r="N972" s="15" t="s">
        <v>271</v>
      </c>
      <c r="Q972" s="16" t="s">
        <v>9</v>
      </c>
      <c r="R972" s="16" t="s">
        <v>60</v>
      </c>
      <c r="T972" s="14" t="str">
        <f t="shared" si="498"/>
        <v>2.3</v>
      </c>
      <c r="U972" s="17" t="s">
        <v>62</v>
      </c>
      <c r="V972" s="15" t="s">
        <v>751</v>
      </c>
      <c r="X972" s="14" t="s">
        <v>65</v>
      </c>
      <c r="Y972" s="18">
        <v>1</v>
      </c>
      <c r="Z972" s="19">
        <v>5000</v>
      </c>
      <c r="AA972" s="14">
        <v>30</v>
      </c>
      <c r="AB972" s="14">
        <v>30</v>
      </c>
      <c r="AC972" s="14">
        <v>30</v>
      </c>
      <c r="AD972" s="14">
        <v>30</v>
      </c>
      <c r="AE972" s="20"/>
      <c r="AF972" s="20"/>
      <c r="AG972" s="20"/>
      <c r="AH972" s="20"/>
      <c r="AI972" s="20"/>
      <c r="AJ972" s="20"/>
      <c r="AK972" s="20"/>
      <c r="AL972" s="20"/>
      <c r="AM972" s="19">
        <f t="shared" si="499"/>
        <v>20000</v>
      </c>
      <c r="AN972" s="26" t="s">
        <v>437</v>
      </c>
      <c r="AO972" s="50">
        <f t="shared" si="483"/>
        <v>5000</v>
      </c>
      <c r="AP972" s="50">
        <f t="shared" si="484"/>
        <v>5000</v>
      </c>
      <c r="AQ972" s="50">
        <f t="shared" si="485"/>
        <v>5000</v>
      </c>
      <c r="AR972" s="50">
        <f t="shared" si="486"/>
        <v>5000</v>
      </c>
      <c r="AS972" s="50">
        <f t="shared" si="487"/>
        <v>0</v>
      </c>
      <c r="AT972" s="50">
        <f t="shared" si="488"/>
        <v>0</v>
      </c>
      <c r="AU972" s="50">
        <f t="shared" si="489"/>
        <v>0</v>
      </c>
      <c r="AV972" s="50">
        <f t="shared" si="490"/>
        <v>0</v>
      </c>
      <c r="AW972" s="50">
        <f t="shared" si="491"/>
        <v>0</v>
      </c>
      <c r="AX972" s="50">
        <f t="shared" si="492"/>
        <v>0</v>
      </c>
      <c r="AY972" s="50">
        <f t="shared" si="493"/>
        <v>0</v>
      </c>
      <c r="AZ972" s="50">
        <f t="shared" si="494"/>
        <v>0</v>
      </c>
      <c r="BA972" s="50">
        <f t="shared" si="496"/>
        <v>20000</v>
      </c>
      <c r="BB972" s="50">
        <f t="shared" si="497"/>
        <v>0</v>
      </c>
    </row>
    <row r="973" spans="2:54" x14ac:dyDescent="0.25">
      <c r="B973" s="14">
        <v>2026</v>
      </c>
      <c r="C973" s="14">
        <v>479</v>
      </c>
      <c r="D973" s="15"/>
      <c r="F973" s="15" t="s">
        <v>58</v>
      </c>
      <c r="G973" s="14" t="e">
        <f>+VLOOKUP(M973,#REF!,5,FALSE)</f>
        <v>#REF!</v>
      </c>
      <c r="H973" s="14" t="e">
        <f>+VLOOKUP(M973,#REF!,7,FALSE)</f>
        <v>#REF!</v>
      </c>
      <c r="M973" s="15" t="str">
        <f t="shared" si="495"/>
        <v>2026EG 2026GIEEGESTIÓN DE ACTIVIDADES Y PRODUCTOS DE COMUNICACIÓN EN MEDIOS TRADICIONALES Y PLATAFORMAS DIGITALES</v>
      </c>
      <c r="N973" s="15" t="s">
        <v>271</v>
      </c>
      <c r="Q973" s="16" t="s">
        <v>9</v>
      </c>
      <c r="R973" s="16" t="s">
        <v>60</v>
      </c>
      <c r="T973" s="14" t="str">
        <f t="shared" si="498"/>
        <v>2.3</v>
      </c>
      <c r="U973" s="17" t="s">
        <v>62</v>
      </c>
      <c r="V973" s="15" t="s">
        <v>752</v>
      </c>
      <c r="X973" s="14" t="s">
        <v>65</v>
      </c>
      <c r="Y973" s="18">
        <v>1</v>
      </c>
      <c r="Z973" s="19">
        <v>5000</v>
      </c>
      <c r="AA973" s="14">
        <v>30</v>
      </c>
      <c r="AB973" s="14">
        <v>30</v>
      </c>
      <c r="AC973" s="14">
        <v>30</v>
      </c>
      <c r="AD973" s="14">
        <v>30</v>
      </c>
      <c r="AE973" s="20"/>
      <c r="AF973" s="20"/>
      <c r="AG973" s="20"/>
      <c r="AH973" s="20"/>
      <c r="AI973" s="20"/>
      <c r="AJ973" s="20"/>
      <c r="AK973" s="20"/>
      <c r="AL973" s="20"/>
      <c r="AM973" s="19">
        <f t="shared" si="499"/>
        <v>20000</v>
      </c>
      <c r="AN973" s="26" t="s">
        <v>437</v>
      </c>
      <c r="AO973" s="50">
        <f t="shared" si="483"/>
        <v>5000</v>
      </c>
      <c r="AP973" s="50">
        <f t="shared" si="484"/>
        <v>5000</v>
      </c>
      <c r="AQ973" s="50">
        <f t="shared" si="485"/>
        <v>5000</v>
      </c>
      <c r="AR973" s="50">
        <f t="shared" si="486"/>
        <v>5000</v>
      </c>
      <c r="AS973" s="50">
        <f t="shared" si="487"/>
        <v>0</v>
      </c>
      <c r="AT973" s="50">
        <f t="shared" si="488"/>
        <v>0</v>
      </c>
      <c r="AU973" s="50">
        <f t="shared" si="489"/>
        <v>0</v>
      </c>
      <c r="AV973" s="50">
        <f t="shared" si="490"/>
        <v>0</v>
      </c>
      <c r="AW973" s="50">
        <f t="shared" si="491"/>
        <v>0</v>
      </c>
      <c r="AX973" s="50">
        <f t="shared" si="492"/>
        <v>0</v>
      </c>
      <c r="AY973" s="50">
        <f t="shared" si="493"/>
        <v>0</v>
      </c>
      <c r="AZ973" s="50">
        <f t="shared" si="494"/>
        <v>0</v>
      </c>
      <c r="BA973" s="50">
        <f t="shared" si="496"/>
        <v>20000</v>
      </c>
      <c r="BB973" s="50">
        <f t="shared" si="497"/>
        <v>0</v>
      </c>
    </row>
    <row r="974" spans="2:54" x14ac:dyDescent="0.25">
      <c r="B974" s="14">
        <v>2026</v>
      </c>
      <c r="C974" s="14">
        <v>479</v>
      </c>
      <c r="D974" s="15"/>
      <c r="F974" s="15" t="s">
        <v>58</v>
      </c>
      <c r="G974" s="14" t="e">
        <f>+VLOOKUP(M974,#REF!,5,FALSE)</f>
        <v>#REF!</v>
      </c>
      <c r="H974" s="14" t="e">
        <f>+VLOOKUP(M974,#REF!,7,FALSE)</f>
        <v>#REF!</v>
      </c>
      <c r="M974" s="15" t="str">
        <f t="shared" si="495"/>
        <v>2026EG 2026GIEEGESTIÓN DE ACTIVIDADES Y PRODUCTOS DE COMUNICACIÓN EN MEDIOS TRADICIONALES Y PLATAFORMAS DIGITALES</v>
      </c>
      <c r="N974" s="15" t="s">
        <v>271</v>
      </c>
      <c r="Q974" s="16" t="s">
        <v>9</v>
      </c>
      <c r="R974" s="16" t="s">
        <v>60</v>
      </c>
      <c r="T974" s="14" t="str">
        <f t="shared" si="498"/>
        <v>2.3</v>
      </c>
      <c r="U974" s="17" t="s">
        <v>62</v>
      </c>
      <c r="V974" s="15" t="s">
        <v>753</v>
      </c>
      <c r="X974" s="14" t="s">
        <v>65</v>
      </c>
      <c r="Y974" s="18">
        <v>1</v>
      </c>
      <c r="Z974" s="19">
        <v>4500</v>
      </c>
      <c r="AA974" s="14">
        <v>30</v>
      </c>
      <c r="AB974" s="14">
        <v>30</v>
      </c>
      <c r="AC974" s="14">
        <v>30</v>
      </c>
      <c r="AD974" s="14">
        <v>30</v>
      </c>
      <c r="AE974" s="20"/>
      <c r="AF974" s="20"/>
      <c r="AG974" s="20"/>
      <c r="AH974" s="20"/>
      <c r="AI974" s="20"/>
      <c r="AJ974" s="20"/>
      <c r="AK974" s="20"/>
      <c r="AL974" s="20"/>
      <c r="AM974" s="19">
        <f t="shared" si="499"/>
        <v>18000</v>
      </c>
      <c r="AN974" s="26" t="s">
        <v>437</v>
      </c>
      <c r="AO974" s="50">
        <f t="shared" si="483"/>
        <v>4500</v>
      </c>
      <c r="AP974" s="50">
        <f t="shared" si="484"/>
        <v>4500</v>
      </c>
      <c r="AQ974" s="50">
        <f t="shared" si="485"/>
        <v>4500</v>
      </c>
      <c r="AR974" s="50">
        <f t="shared" si="486"/>
        <v>4500</v>
      </c>
      <c r="AS974" s="50">
        <f t="shared" si="487"/>
        <v>0</v>
      </c>
      <c r="AT974" s="50">
        <f t="shared" si="488"/>
        <v>0</v>
      </c>
      <c r="AU974" s="50">
        <f t="shared" si="489"/>
        <v>0</v>
      </c>
      <c r="AV974" s="50">
        <f t="shared" si="490"/>
        <v>0</v>
      </c>
      <c r="AW974" s="50">
        <f t="shared" si="491"/>
        <v>0</v>
      </c>
      <c r="AX974" s="50">
        <f t="shared" si="492"/>
        <v>0</v>
      </c>
      <c r="AY974" s="50">
        <f t="shared" si="493"/>
        <v>0</v>
      </c>
      <c r="AZ974" s="50">
        <f t="shared" si="494"/>
        <v>0</v>
      </c>
      <c r="BA974" s="50">
        <f t="shared" si="496"/>
        <v>18000</v>
      </c>
      <c r="BB974" s="50">
        <f t="shared" si="497"/>
        <v>0</v>
      </c>
    </row>
    <row r="975" spans="2:54" x14ac:dyDescent="0.25">
      <c r="B975" s="14">
        <v>2026</v>
      </c>
      <c r="C975" s="14">
        <v>479</v>
      </c>
      <c r="D975" s="15"/>
      <c r="F975" s="15" t="s">
        <v>58</v>
      </c>
      <c r="G975" s="14" t="e">
        <f>+VLOOKUP(M975,#REF!,5,FALSE)</f>
        <v>#REF!</v>
      </c>
      <c r="H975" s="14" t="e">
        <f>+VLOOKUP(M975,#REF!,7,FALSE)</f>
        <v>#REF!</v>
      </c>
      <c r="M975" s="15" t="str">
        <f t="shared" si="495"/>
        <v>2026EG 2026GIEEGESTIÓN DE ACTIVIDADES Y PRODUCTOS DE COMUNICACIÓN EN MEDIOS TRADICIONALES Y PLATAFORMAS DIGITALES</v>
      </c>
      <c r="N975" s="15" t="s">
        <v>271</v>
      </c>
      <c r="Q975" s="16" t="s">
        <v>9</v>
      </c>
      <c r="R975" s="16" t="s">
        <v>60</v>
      </c>
      <c r="T975" s="14" t="str">
        <f t="shared" si="498"/>
        <v>2.3</v>
      </c>
      <c r="U975" s="17" t="s">
        <v>62</v>
      </c>
      <c r="V975" s="15" t="s">
        <v>754</v>
      </c>
      <c r="X975" s="14" t="s">
        <v>65</v>
      </c>
      <c r="Y975" s="18">
        <v>1</v>
      </c>
      <c r="Z975" s="19">
        <v>5000</v>
      </c>
      <c r="AA975" s="14">
        <v>30</v>
      </c>
      <c r="AB975" s="14">
        <v>30</v>
      </c>
      <c r="AC975" s="14">
        <v>30</v>
      </c>
      <c r="AD975" s="14">
        <v>30</v>
      </c>
      <c r="AE975" s="20"/>
      <c r="AF975" s="20"/>
      <c r="AG975" s="20"/>
      <c r="AH975" s="20"/>
      <c r="AI975" s="20"/>
      <c r="AJ975" s="20"/>
      <c r="AK975" s="20"/>
      <c r="AL975" s="20"/>
      <c r="AM975" s="19">
        <f t="shared" si="499"/>
        <v>20000</v>
      </c>
      <c r="AN975" s="26" t="s">
        <v>437</v>
      </c>
      <c r="AO975" s="50">
        <f t="shared" si="483"/>
        <v>5000</v>
      </c>
      <c r="AP975" s="50">
        <f t="shared" si="484"/>
        <v>5000</v>
      </c>
      <c r="AQ975" s="50">
        <f t="shared" si="485"/>
        <v>5000</v>
      </c>
      <c r="AR975" s="50">
        <f t="shared" si="486"/>
        <v>5000</v>
      </c>
      <c r="AS975" s="50">
        <f t="shared" si="487"/>
        <v>0</v>
      </c>
      <c r="AT975" s="50">
        <f t="shared" si="488"/>
        <v>0</v>
      </c>
      <c r="AU975" s="50">
        <f t="shared" si="489"/>
        <v>0</v>
      </c>
      <c r="AV975" s="50">
        <f t="shared" si="490"/>
        <v>0</v>
      </c>
      <c r="AW975" s="50">
        <f t="shared" si="491"/>
        <v>0</v>
      </c>
      <c r="AX975" s="50">
        <f t="shared" si="492"/>
        <v>0</v>
      </c>
      <c r="AY975" s="50">
        <f t="shared" si="493"/>
        <v>0</v>
      </c>
      <c r="AZ975" s="50">
        <f t="shared" si="494"/>
        <v>0</v>
      </c>
      <c r="BA975" s="50">
        <f t="shared" si="496"/>
        <v>20000</v>
      </c>
      <c r="BB975" s="50">
        <f t="shared" si="497"/>
        <v>0</v>
      </c>
    </row>
    <row r="976" spans="2:54" x14ac:dyDescent="0.25">
      <c r="B976" s="14">
        <v>2026</v>
      </c>
      <c r="C976" s="14">
        <v>479</v>
      </c>
      <c r="D976" s="15"/>
      <c r="F976" s="15" t="s">
        <v>58</v>
      </c>
      <c r="G976" s="14" t="e">
        <f>+VLOOKUP(M976,#REF!,5,FALSE)</f>
        <v>#REF!</v>
      </c>
      <c r="H976" s="14" t="e">
        <f>+VLOOKUP(M976,#REF!,7,FALSE)</f>
        <v>#REF!</v>
      </c>
      <c r="M976" s="15" t="str">
        <f t="shared" si="495"/>
        <v>2026EG 2026GIEEGESTIÓN DE ACTIVIDADES Y PRODUCTOS DE COMUNICACIÓN EN MEDIOS TRADICIONALES Y PLATAFORMAS DIGITALES</v>
      </c>
      <c r="N976" s="15" t="s">
        <v>271</v>
      </c>
      <c r="Q976" s="16" t="s">
        <v>9</v>
      </c>
      <c r="R976" s="16" t="s">
        <v>60</v>
      </c>
      <c r="T976" s="14" t="str">
        <f t="shared" si="498"/>
        <v>2.3</v>
      </c>
      <c r="U976" s="17" t="s">
        <v>62</v>
      </c>
      <c r="V976" s="15" t="s">
        <v>755</v>
      </c>
      <c r="X976" s="14" t="s">
        <v>65</v>
      </c>
      <c r="Y976" s="18">
        <v>1</v>
      </c>
      <c r="Z976" s="19">
        <v>5000</v>
      </c>
      <c r="AA976" s="14">
        <v>30</v>
      </c>
      <c r="AB976" s="14">
        <v>30</v>
      </c>
      <c r="AC976" s="14">
        <v>30</v>
      </c>
      <c r="AD976" s="14">
        <v>30</v>
      </c>
      <c r="AE976" s="20"/>
      <c r="AF976" s="20"/>
      <c r="AG976" s="20"/>
      <c r="AH976" s="20"/>
      <c r="AI976" s="20"/>
      <c r="AJ976" s="20"/>
      <c r="AK976" s="20"/>
      <c r="AL976" s="20"/>
      <c r="AM976" s="19">
        <f t="shared" si="499"/>
        <v>20000</v>
      </c>
      <c r="AN976" s="26" t="s">
        <v>437</v>
      </c>
      <c r="AO976" s="50">
        <f t="shared" si="483"/>
        <v>5000</v>
      </c>
      <c r="AP976" s="50">
        <f t="shared" si="484"/>
        <v>5000</v>
      </c>
      <c r="AQ976" s="50">
        <f t="shared" si="485"/>
        <v>5000</v>
      </c>
      <c r="AR976" s="50">
        <f t="shared" si="486"/>
        <v>5000</v>
      </c>
      <c r="AS976" s="50">
        <f t="shared" si="487"/>
        <v>0</v>
      </c>
      <c r="AT976" s="50">
        <f t="shared" si="488"/>
        <v>0</v>
      </c>
      <c r="AU976" s="50">
        <f t="shared" si="489"/>
        <v>0</v>
      </c>
      <c r="AV976" s="50">
        <f t="shared" si="490"/>
        <v>0</v>
      </c>
      <c r="AW976" s="50">
        <f t="shared" si="491"/>
        <v>0</v>
      </c>
      <c r="AX976" s="50">
        <f t="shared" si="492"/>
        <v>0</v>
      </c>
      <c r="AY976" s="50">
        <f t="shared" si="493"/>
        <v>0</v>
      </c>
      <c r="AZ976" s="50">
        <f t="shared" si="494"/>
        <v>0</v>
      </c>
      <c r="BA976" s="50">
        <f t="shared" si="496"/>
        <v>20000</v>
      </c>
      <c r="BB976" s="50">
        <f t="shared" si="497"/>
        <v>0</v>
      </c>
    </row>
    <row r="977" spans="2:54" x14ac:dyDescent="0.25">
      <c r="B977" s="14">
        <v>2026</v>
      </c>
      <c r="C977" s="14">
        <v>479</v>
      </c>
      <c r="D977" s="15"/>
      <c r="F977" s="15" t="s">
        <v>58</v>
      </c>
      <c r="G977" s="14" t="e">
        <f>+VLOOKUP(M977,#REF!,5,FALSE)</f>
        <v>#REF!</v>
      </c>
      <c r="H977" s="14" t="e">
        <f>+VLOOKUP(M977,#REF!,7,FALSE)</f>
        <v>#REF!</v>
      </c>
      <c r="M977" s="15" t="str">
        <f t="shared" si="495"/>
        <v>2026EG 2026GIEEGESTIÓN DE ACTIVIDADES Y PRODUCTOS DE COMUNICACIÓN EN MEDIOS TRADICIONALES Y PLATAFORMAS DIGITALES</v>
      </c>
      <c r="N977" s="15" t="s">
        <v>271</v>
      </c>
      <c r="Q977" s="16" t="s">
        <v>9</v>
      </c>
      <c r="R977" s="16" t="s">
        <v>60</v>
      </c>
      <c r="T977" s="14" t="str">
        <f t="shared" si="498"/>
        <v>2.3</v>
      </c>
      <c r="U977" s="17" t="s">
        <v>62</v>
      </c>
      <c r="V977" s="15" t="s">
        <v>756</v>
      </c>
      <c r="X977" s="14" t="s">
        <v>65</v>
      </c>
      <c r="Y977" s="18">
        <v>1</v>
      </c>
      <c r="Z977" s="19">
        <v>5000</v>
      </c>
      <c r="AA977" s="14">
        <v>30</v>
      </c>
      <c r="AB977" s="14">
        <v>30</v>
      </c>
      <c r="AC977" s="14">
        <v>30</v>
      </c>
      <c r="AD977" s="14">
        <v>30</v>
      </c>
      <c r="AE977" s="20"/>
      <c r="AF977" s="20"/>
      <c r="AG977" s="20"/>
      <c r="AH977" s="20"/>
      <c r="AI977" s="20"/>
      <c r="AJ977" s="20"/>
      <c r="AK977" s="20"/>
      <c r="AL977" s="20"/>
      <c r="AM977" s="19">
        <f t="shared" si="499"/>
        <v>20000</v>
      </c>
      <c r="AN977" s="26" t="s">
        <v>437</v>
      </c>
      <c r="AO977" s="50">
        <f t="shared" ref="AO977:AO1009" si="500">+$Z977*AA977/30*$Y977</f>
        <v>5000</v>
      </c>
      <c r="AP977" s="50">
        <f t="shared" ref="AP977:AP1009" si="501">+$Z977*AB977/30*$Y977</f>
        <v>5000</v>
      </c>
      <c r="AQ977" s="50">
        <f t="shared" ref="AQ977:AQ1009" si="502">+$Z977*AC977/30*$Y977</f>
        <v>5000</v>
      </c>
      <c r="AR977" s="50">
        <f t="shared" ref="AR977:AR1009" si="503">+$Z977*AD977/30*$Y977</f>
        <v>5000</v>
      </c>
      <c r="AS977" s="50">
        <f t="shared" ref="AS977:AS1009" si="504">+$Z977*AE977/30*$Y977</f>
        <v>0</v>
      </c>
      <c r="AT977" s="50">
        <f t="shared" ref="AT977:AT1009" si="505">+$Z977*AF977/30*$Y977</f>
        <v>0</v>
      </c>
      <c r="AU977" s="50">
        <f t="shared" ref="AU977:AU1009" si="506">+$Z977*AG977/30*$Y977</f>
        <v>0</v>
      </c>
      <c r="AV977" s="50">
        <f t="shared" ref="AV977:AV1009" si="507">+$Z977*AH977/30*$Y977</f>
        <v>0</v>
      </c>
      <c r="AW977" s="50">
        <f t="shared" ref="AW977:AW1009" si="508">+$Z977*AI977/30*$Y977</f>
        <v>0</v>
      </c>
      <c r="AX977" s="50">
        <f t="shared" ref="AX977:AX1009" si="509">+$Z977*AJ977/30*$Y977</f>
        <v>0</v>
      </c>
      <c r="AY977" s="50">
        <f t="shared" ref="AY977:AY1009" si="510">+$Z977*AK977/30*$Y977</f>
        <v>0</v>
      </c>
      <c r="AZ977" s="50">
        <f t="shared" ref="AZ977:AZ1009" si="511">+$Z977*AL977/30*$Y977</f>
        <v>0</v>
      </c>
      <c r="BA977" s="50">
        <f t="shared" si="496"/>
        <v>20000</v>
      </c>
      <c r="BB977" s="50">
        <f t="shared" si="497"/>
        <v>0</v>
      </c>
    </row>
    <row r="978" spans="2:54" x14ac:dyDescent="0.25">
      <c r="B978" s="14">
        <v>2026</v>
      </c>
      <c r="C978" s="14">
        <v>479</v>
      </c>
      <c r="D978" s="15"/>
      <c r="F978" s="15" t="s">
        <v>58</v>
      </c>
      <c r="G978" s="14" t="e">
        <f>+VLOOKUP(M978,#REF!,5,FALSE)</f>
        <v>#REF!</v>
      </c>
      <c r="H978" s="14" t="e">
        <f>+VLOOKUP(M978,#REF!,7,FALSE)</f>
        <v>#REF!</v>
      </c>
      <c r="M978" s="15" t="str">
        <f t="shared" si="495"/>
        <v>2026EG 2026GRHGESTION DE RECURSOS HUMANOS</v>
      </c>
      <c r="N978" s="15" t="s">
        <v>757</v>
      </c>
      <c r="Q978" s="16" t="s">
        <v>13</v>
      </c>
      <c r="R978" s="16" t="s">
        <v>60</v>
      </c>
      <c r="T978" s="14" t="str">
        <f t="shared" si="498"/>
        <v>2.3</v>
      </c>
      <c r="U978" s="17" t="s">
        <v>62</v>
      </c>
      <c r="V978" s="15" t="s">
        <v>758</v>
      </c>
      <c r="X978" s="14" t="s">
        <v>65</v>
      </c>
      <c r="Y978" s="18">
        <v>1</v>
      </c>
      <c r="Z978" s="19">
        <v>4000</v>
      </c>
      <c r="AA978" s="14">
        <v>30</v>
      </c>
      <c r="AB978" s="14">
        <v>30</v>
      </c>
      <c r="AC978" s="14">
        <v>30</v>
      </c>
      <c r="AD978" s="14"/>
      <c r="AE978" s="20"/>
      <c r="AF978" s="20"/>
      <c r="AG978" s="20"/>
      <c r="AH978" s="20"/>
      <c r="AI978" s="20"/>
      <c r="AJ978" s="20"/>
      <c r="AK978" s="20"/>
      <c r="AL978" s="20"/>
      <c r="AM978" s="19">
        <f t="shared" si="499"/>
        <v>12000</v>
      </c>
      <c r="AN978" s="26" t="s">
        <v>437</v>
      </c>
      <c r="AO978" s="50">
        <f t="shared" si="500"/>
        <v>4000</v>
      </c>
      <c r="AP978" s="50">
        <f t="shared" si="501"/>
        <v>4000</v>
      </c>
      <c r="AQ978" s="50">
        <f t="shared" si="502"/>
        <v>4000</v>
      </c>
      <c r="AR978" s="50">
        <f t="shared" si="503"/>
        <v>0</v>
      </c>
      <c r="AS978" s="50">
        <f t="shared" si="504"/>
        <v>0</v>
      </c>
      <c r="AT978" s="50">
        <f t="shared" si="505"/>
        <v>0</v>
      </c>
      <c r="AU978" s="50">
        <f t="shared" si="506"/>
        <v>0</v>
      </c>
      <c r="AV978" s="50">
        <f t="shared" si="507"/>
        <v>0</v>
      </c>
      <c r="AW978" s="50">
        <f t="shared" si="508"/>
        <v>0</v>
      </c>
      <c r="AX978" s="50">
        <f t="shared" si="509"/>
        <v>0</v>
      </c>
      <c r="AY978" s="50">
        <f t="shared" si="510"/>
        <v>0</v>
      </c>
      <c r="AZ978" s="50">
        <f t="shared" si="511"/>
        <v>0</v>
      </c>
      <c r="BA978" s="50">
        <f t="shared" si="496"/>
        <v>12000</v>
      </c>
      <c r="BB978" s="50">
        <f t="shared" si="497"/>
        <v>0</v>
      </c>
    </row>
    <row r="979" spans="2:54" x14ac:dyDescent="0.25">
      <c r="B979" s="14">
        <v>2026</v>
      </c>
      <c r="C979" s="14">
        <v>479</v>
      </c>
      <c r="D979" s="15"/>
      <c r="F979" s="15" t="s">
        <v>58</v>
      </c>
      <c r="G979" s="14" t="e">
        <f>+VLOOKUP(M979,#REF!,5,FALSE)</f>
        <v>#REF!</v>
      </c>
      <c r="H979" s="14" t="e">
        <f>+VLOOKUP(M979,#REF!,7,FALSE)</f>
        <v>#REF!</v>
      </c>
      <c r="M979" s="15" t="str">
        <f t="shared" si="495"/>
        <v>2026EG 2026GRHGESTION DE RECURSOS HUMANOS</v>
      </c>
      <c r="N979" s="15" t="s">
        <v>757</v>
      </c>
      <c r="Q979" s="16" t="s">
        <v>13</v>
      </c>
      <c r="R979" s="16" t="s">
        <v>60</v>
      </c>
      <c r="T979" s="14" t="str">
        <f t="shared" si="498"/>
        <v>2.3</v>
      </c>
      <c r="U979" s="17" t="s">
        <v>62</v>
      </c>
      <c r="V979" s="15" t="s">
        <v>759</v>
      </c>
      <c r="X979" s="14" t="s">
        <v>65</v>
      </c>
      <c r="Y979" s="18">
        <v>2</v>
      </c>
      <c r="Z979" s="19">
        <v>3000</v>
      </c>
      <c r="AA979" s="14">
        <v>30</v>
      </c>
      <c r="AB979" s="14">
        <v>30</v>
      </c>
      <c r="AC979" s="14">
        <v>30</v>
      </c>
      <c r="AD979" s="14"/>
      <c r="AE979" s="20"/>
      <c r="AF979" s="20"/>
      <c r="AG979" s="20"/>
      <c r="AH979" s="20"/>
      <c r="AI979" s="20"/>
      <c r="AJ979" s="20"/>
      <c r="AK979" s="20"/>
      <c r="AL979" s="20"/>
      <c r="AM979" s="19">
        <f t="shared" si="499"/>
        <v>18000</v>
      </c>
      <c r="AN979" s="26" t="s">
        <v>437</v>
      </c>
      <c r="AO979" s="50">
        <f t="shared" si="500"/>
        <v>6000</v>
      </c>
      <c r="AP979" s="50">
        <f t="shared" si="501"/>
        <v>6000</v>
      </c>
      <c r="AQ979" s="50">
        <f t="shared" si="502"/>
        <v>6000</v>
      </c>
      <c r="AR979" s="50">
        <f t="shared" si="503"/>
        <v>0</v>
      </c>
      <c r="AS979" s="50">
        <f t="shared" si="504"/>
        <v>0</v>
      </c>
      <c r="AT979" s="50">
        <f t="shared" si="505"/>
        <v>0</v>
      </c>
      <c r="AU979" s="50">
        <f t="shared" si="506"/>
        <v>0</v>
      </c>
      <c r="AV979" s="50">
        <f t="shared" si="507"/>
        <v>0</v>
      </c>
      <c r="AW979" s="50">
        <f t="shared" si="508"/>
        <v>0</v>
      </c>
      <c r="AX979" s="50">
        <f t="shared" si="509"/>
        <v>0</v>
      </c>
      <c r="AY979" s="50">
        <f t="shared" si="510"/>
        <v>0</v>
      </c>
      <c r="AZ979" s="50">
        <f t="shared" si="511"/>
        <v>0</v>
      </c>
      <c r="BA979" s="50">
        <f t="shared" si="496"/>
        <v>18000</v>
      </c>
      <c r="BB979" s="50">
        <f t="shared" si="497"/>
        <v>0</v>
      </c>
    </row>
    <row r="980" spans="2:54" x14ac:dyDescent="0.25">
      <c r="B980" s="14">
        <v>2026</v>
      </c>
      <c r="C980" s="14">
        <v>479</v>
      </c>
      <c r="D980" s="15"/>
      <c r="F980" s="15" t="s">
        <v>58</v>
      </c>
      <c r="G980" s="14" t="e">
        <f>+VLOOKUP(M980,#REF!,5,FALSE)</f>
        <v>#REF!</v>
      </c>
      <c r="H980" s="14" t="e">
        <f>+VLOOKUP(M980,#REF!,7,FALSE)</f>
        <v>#REF!</v>
      </c>
      <c r="M980" s="15" t="str">
        <f t="shared" si="495"/>
        <v>2026EG 2026GRHGESTION DE RECURSOS HUMANOS</v>
      </c>
      <c r="N980" s="15" t="s">
        <v>757</v>
      </c>
      <c r="Q980" s="16" t="s">
        <v>13</v>
      </c>
      <c r="R980" s="16" t="s">
        <v>60</v>
      </c>
      <c r="T980" s="14" t="str">
        <f t="shared" si="498"/>
        <v>2.3</v>
      </c>
      <c r="U980" s="17" t="s">
        <v>62</v>
      </c>
      <c r="V980" s="15" t="s">
        <v>760</v>
      </c>
      <c r="X980" s="14" t="s">
        <v>65</v>
      </c>
      <c r="Y980" s="18">
        <v>1</v>
      </c>
      <c r="Z980" s="19">
        <v>5000</v>
      </c>
      <c r="AA980" s="14">
        <v>30</v>
      </c>
      <c r="AB980" s="14">
        <v>30</v>
      </c>
      <c r="AC980" s="14">
        <v>30</v>
      </c>
      <c r="AD980" s="14"/>
      <c r="AE980" s="20"/>
      <c r="AF980" s="20"/>
      <c r="AG980" s="20"/>
      <c r="AH980" s="20"/>
      <c r="AI980" s="20"/>
      <c r="AJ980" s="20"/>
      <c r="AK980" s="20"/>
      <c r="AL980" s="20"/>
      <c r="AM980" s="19">
        <f t="shared" si="499"/>
        <v>15000</v>
      </c>
      <c r="AN980" s="26" t="s">
        <v>437</v>
      </c>
      <c r="AO980" s="50">
        <f t="shared" si="500"/>
        <v>5000</v>
      </c>
      <c r="AP980" s="50">
        <f t="shared" si="501"/>
        <v>5000</v>
      </c>
      <c r="AQ980" s="50">
        <f t="shared" si="502"/>
        <v>5000</v>
      </c>
      <c r="AR980" s="50">
        <f t="shared" si="503"/>
        <v>0</v>
      </c>
      <c r="AS980" s="50">
        <f t="shared" si="504"/>
        <v>0</v>
      </c>
      <c r="AT980" s="50">
        <f t="shared" si="505"/>
        <v>0</v>
      </c>
      <c r="AU980" s="50">
        <f t="shared" si="506"/>
        <v>0</v>
      </c>
      <c r="AV980" s="50">
        <f t="shared" si="507"/>
        <v>0</v>
      </c>
      <c r="AW980" s="50">
        <f t="shared" si="508"/>
        <v>0</v>
      </c>
      <c r="AX980" s="50">
        <f t="shared" si="509"/>
        <v>0</v>
      </c>
      <c r="AY980" s="50">
        <f t="shared" si="510"/>
        <v>0</v>
      </c>
      <c r="AZ980" s="50">
        <f t="shared" si="511"/>
        <v>0</v>
      </c>
      <c r="BA980" s="50">
        <f t="shared" si="496"/>
        <v>15000</v>
      </c>
      <c r="BB980" s="50">
        <f t="shared" si="497"/>
        <v>0</v>
      </c>
    </row>
    <row r="981" spans="2:54" x14ac:dyDescent="0.25">
      <c r="B981" s="14">
        <v>2026</v>
      </c>
      <c r="C981" s="14">
        <v>479</v>
      </c>
      <c r="D981" s="15"/>
      <c r="F981" s="15" t="s">
        <v>58</v>
      </c>
      <c r="G981" s="14" t="e">
        <f>+VLOOKUP(M981,#REF!,5,FALSE)</f>
        <v>#REF!</v>
      </c>
      <c r="H981" s="14" t="e">
        <f>+VLOOKUP(M981,#REF!,7,FALSE)</f>
        <v>#REF!</v>
      </c>
      <c r="M981" s="15" t="str">
        <f t="shared" si="495"/>
        <v>2026EG 2026GRHGESTION DE RECURSOS HUMANOS</v>
      </c>
      <c r="N981" s="15" t="s">
        <v>757</v>
      </c>
      <c r="Q981" s="16" t="s">
        <v>13</v>
      </c>
      <c r="R981" s="16" t="s">
        <v>60</v>
      </c>
      <c r="T981" s="14" t="str">
        <f t="shared" si="498"/>
        <v>2.3</v>
      </c>
      <c r="U981" s="17" t="s">
        <v>62</v>
      </c>
      <c r="V981" s="15" t="s">
        <v>761</v>
      </c>
      <c r="X981" s="14" t="s">
        <v>65</v>
      </c>
      <c r="Y981" s="18">
        <v>1</v>
      </c>
      <c r="Z981" s="19">
        <v>6000</v>
      </c>
      <c r="AA981" s="14">
        <v>30</v>
      </c>
      <c r="AB981" s="14">
        <v>30</v>
      </c>
      <c r="AC981" s="14">
        <v>30</v>
      </c>
      <c r="AD981" s="14"/>
      <c r="AE981" s="20"/>
      <c r="AF981" s="20"/>
      <c r="AG981" s="20"/>
      <c r="AH981" s="20"/>
      <c r="AI981" s="20"/>
      <c r="AJ981" s="20"/>
      <c r="AK981" s="20"/>
      <c r="AL981" s="20"/>
      <c r="AM981" s="19">
        <f t="shared" si="499"/>
        <v>18000</v>
      </c>
      <c r="AN981" s="26" t="s">
        <v>437</v>
      </c>
      <c r="AO981" s="50">
        <f t="shared" si="500"/>
        <v>6000</v>
      </c>
      <c r="AP981" s="50">
        <f t="shared" si="501"/>
        <v>6000</v>
      </c>
      <c r="AQ981" s="50">
        <f t="shared" si="502"/>
        <v>6000</v>
      </c>
      <c r="AR981" s="50">
        <f t="shared" si="503"/>
        <v>0</v>
      </c>
      <c r="AS981" s="50">
        <f t="shared" si="504"/>
        <v>0</v>
      </c>
      <c r="AT981" s="50">
        <f t="shared" si="505"/>
        <v>0</v>
      </c>
      <c r="AU981" s="50">
        <f t="shared" si="506"/>
        <v>0</v>
      </c>
      <c r="AV981" s="50">
        <f t="shared" si="507"/>
        <v>0</v>
      </c>
      <c r="AW981" s="50">
        <f t="shared" si="508"/>
        <v>0</v>
      </c>
      <c r="AX981" s="50">
        <f t="shared" si="509"/>
        <v>0</v>
      </c>
      <c r="AY981" s="50">
        <f t="shared" si="510"/>
        <v>0</v>
      </c>
      <c r="AZ981" s="50">
        <f t="shared" si="511"/>
        <v>0</v>
      </c>
      <c r="BA981" s="50">
        <f t="shared" si="496"/>
        <v>18000</v>
      </c>
      <c r="BB981" s="50">
        <f t="shared" si="497"/>
        <v>0</v>
      </c>
    </row>
    <row r="982" spans="2:54" x14ac:dyDescent="0.25">
      <c r="B982" s="14">
        <v>2026</v>
      </c>
      <c r="C982" s="14">
        <v>479</v>
      </c>
      <c r="D982" s="15"/>
      <c r="F982" s="15" t="s">
        <v>58</v>
      </c>
      <c r="G982" s="14" t="e">
        <f>+VLOOKUP(M982,#REF!,5,FALSE)</f>
        <v>#REF!</v>
      </c>
      <c r="H982" s="14" t="e">
        <f>+VLOOKUP(M982,#REF!,7,FALSE)</f>
        <v>#REF!</v>
      </c>
      <c r="M982" s="15" t="str">
        <f t="shared" si="495"/>
        <v>2026EG 2026GRHGESTION DE RECURSOS HUMANOS</v>
      </c>
      <c r="N982" s="15" t="s">
        <v>757</v>
      </c>
      <c r="Q982" s="16" t="s">
        <v>13</v>
      </c>
      <c r="R982" s="16" t="s">
        <v>60</v>
      </c>
      <c r="T982" s="14" t="str">
        <f t="shared" si="498"/>
        <v>2.3</v>
      </c>
      <c r="U982" s="17" t="s">
        <v>62</v>
      </c>
      <c r="V982" s="15" t="s">
        <v>762</v>
      </c>
      <c r="X982" s="14" t="s">
        <v>65</v>
      </c>
      <c r="Y982" s="18">
        <v>4</v>
      </c>
      <c r="Z982" s="19">
        <v>3500</v>
      </c>
      <c r="AA982" s="14">
        <v>30</v>
      </c>
      <c r="AB982" s="14">
        <v>30</v>
      </c>
      <c r="AC982" s="14">
        <v>24.6</v>
      </c>
      <c r="AD982" s="14"/>
      <c r="AE982" s="20"/>
      <c r="AF982" s="20"/>
      <c r="AG982" s="20"/>
      <c r="AH982" s="20"/>
      <c r="AI982" s="20"/>
      <c r="AJ982" s="20"/>
      <c r="AK982" s="20"/>
      <c r="AL982" s="20"/>
      <c r="AM982" s="19">
        <f t="shared" si="499"/>
        <v>39480</v>
      </c>
      <c r="AN982" s="26" t="s">
        <v>437</v>
      </c>
      <c r="AO982" s="50">
        <f t="shared" si="500"/>
        <v>14000</v>
      </c>
      <c r="AP982" s="50">
        <f t="shared" si="501"/>
        <v>14000</v>
      </c>
      <c r="AQ982" s="50">
        <f t="shared" si="502"/>
        <v>11480</v>
      </c>
      <c r="AR982" s="50">
        <f t="shared" si="503"/>
        <v>0</v>
      </c>
      <c r="AS982" s="50">
        <f t="shared" si="504"/>
        <v>0</v>
      </c>
      <c r="AT982" s="50">
        <f t="shared" si="505"/>
        <v>0</v>
      </c>
      <c r="AU982" s="50">
        <f t="shared" si="506"/>
        <v>0</v>
      </c>
      <c r="AV982" s="50">
        <f t="shared" si="507"/>
        <v>0</v>
      </c>
      <c r="AW982" s="50">
        <f t="shared" si="508"/>
        <v>0</v>
      </c>
      <c r="AX982" s="50">
        <f t="shared" si="509"/>
        <v>0</v>
      </c>
      <c r="AY982" s="50">
        <f t="shared" si="510"/>
        <v>0</v>
      </c>
      <c r="AZ982" s="50">
        <f t="shared" si="511"/>
        <v>0</v>
      </c>
      <c r="BA982" s="50">
        <f t="shared" si="496"/>
        <v>39480</v>
      </c>
      <c r="BB982" s="50">
        <f t="shared" si="497"/>
        <v>0</v>
      </c>
    </row>
    <row r="983" spans="2:54" x14ac:dyDescent="0.25">
      <c r="B983" s="14">
        <v>2026</v>
      </c>
      <c r="C983" s="14">
        <v>479</v>
      </c>
      <c r="D983" s="15"/>
      <c r="F983" s="15" t="s">
        <v>58</v>
      </c>
      <c r="G983" s="14" t="e">
        <f>+VLOOKUP(M983,#REF!,5,FALSE)</f>
        <v>#REF!</v>
      </c>
      <c r="H983" s="14" t="e">
        <f>+VLOOKUP(M983,#REF!,7,FALSE)</f>
        <v>#REF!</v>
      </c>
      <c r="M983" s="15" t="str">
        <f t="shared" si="495"/>
        <v>2026EG 2026GRHGESTION DE RECURSOS HUMANOS</v>
      </c>
      <c r="N983" s="15" t="s">
        <v>757</v>
      </c>
      <c r="Q983" s="16" t="s">
        <v>13</v>
      </c>
      <c r="R983" s="16" t="s">
        <v>60</v>
      </c>
      <c r="T983" s="14" t="str">
        <f t="shared" si="498"/>
        <v>2.3</v>
      </c>
      <c r="U983" s="17" t="s">
        <v>62</v>
      </c>
      <c r="V983" s="15" t="s">
        <v>763</v>
      </c>
      <c r="X983" s="14" t="s">
        <v>65</v>
      </c>
      <c r="Y983" s="18">
        <v>5</v>
      </c>
      <c r="Z983" s="19">
        <v>5000</v>
      </c>
      <c r="AA983" s="14">
        <v>30</v>
      </c>
      <c r="AB983" s="14">
        <v>30</v>
      </c>
      <c r="AC983" s="14"/>
      <c r="AD983" s="14"/>
      <c r="AE983" s="20"/>
      <c r="AF983" s="20"/>
      <c r="AG983" s="20"/>
      <c r="AH983" s="20"/>
      <c r="AI983" s="20"/>
      <c r="AJ983" s="20"/>
      <c r="AK983" s="20"/>
      <c r="AL983" s="20"/>
      <c r="AM983" s="19">
        <f t="shared" si="499"/>
        <v>50000</v>
      </c>
      <c r="AN983" s="26" t="s">
        <v>437</v>
      </c>
      <c r="AO983" s="50">
        <f t="shared" si="500"/>
        <v>25000</v>
      </c>
      <c r="AP983" s="50">
        <f t="shared" si="501"/>
        <v>25000</v>
      </c>
      <c r="AQ983" s="50">
        <f t="shared" si="502"/>
        <v>0</v>
      </c>
      <c r="AR983" s="50">
        <f t="shared" si="503"/>
        <v>0</v>
      </c>
      <c r="AS983" s="50">
        <f t="shared" si="504"/>
        <v>0</v>
      </c>
      <c r="AT983" s="50">
        <f t="shared" si="505"/>
        <v>0</v>
      </c>
      <c r="AU983" s="50">
        <f t="shared" si="506"/>
        <v>0</v>
      </c>
      <c r="AV983" s="50">
        <f t="shared" si="507"/>
        <v>0</v>
      </c>
      <c r="AW983" s="50">
        <f t="shared" si="508"/>
        <v>0</v>
      </c>
      <c r="AX983" s="50">
        <f t="shared" si="509"/>
        <v>0</v>
      </c>
      <c r="AY983" s="50">
        <f t="shared" si="510"/>
        <v>0</v>
      </c>
      <c r="AZ983" s="50">
        <f t="shared" si="511"/>
        <v>0</v>
      </c>
      <c r="BA983" s="50">
        <f t="shared" si="496"/>
        <v>50000</v>
      </c>
      <c r="BB983" s="50">
        <f t="shared" si="497"/>
        <v>0</v>
      </c>
    </row>
    <row r="984" spans="2:54" x14ac:dyDescent="0.25">
      <c r="B984" s="14">
        <v>2026</v>
      </c>
      <c r="C984" s="14">
        <v>479</v>
      </c>
      <c r="D984" s="15"/>
      <c r="F984" s="15" t="s">
        <v>58</v>
      </c>
      <c r="G984" s="14" t="e">
        <f>+VLOOKUP(M984,#REF!,5,FALSE)</f>
        <v>#REF!</v>
      </c>
      <c r="H984" s="14" t="e">
        <f>+VLOOKUP(M984,#REF!,7,FALSE)</f>
        <v>#REF!</v>
      </c>
      <c r="M984" s="15" t="str">
        <f t="shared" si="495"/>
        <v>2026EG 2026GRHGESTION DE RECURSOS HUMANOS</v>
      </c>
      <c r="N984" s="15" t="s">
        <v>757</v>
      </c>
      <c r="Q984" s="16" t="s">
        <v>13</v>
      </c>
      <c r="R984" s="16" t="s">
        <v>60</v>
      </c>
      <c r="T984" s="14" t="str">
        <f t="shared" si="498"/>
        <v>2.3</v>
      </c>
      <c r="U984" s="17" t="s">
        <v>62</v>
      </c>
      <c r="V984" s="15" t="s">
        <v>602</v>
      </c>
      <c r="X984" s="14" t="s">
        <v>65</v>
      </c>
      <c r="Y984" s="18">
        <v>1</v>
      </c>
      <c r="Z984" s="19">
        <v>4000</v>
      </c>
      <c r="AA984" s="14">
        <v>30</v>
      </c>
      <c r="AB984" s="14">
        <v>30</v>
      </c>
      <c r="AC984" s="14"/>
      <c r="AD984" s="14"/>
      <c r="AE984" s="20"/>
      <c r="AF984" s="20"/>
      <c r="AG984" s="20"/>
      <c r="AH984" s="20"/>
      <c r="AI984" s="20"/>
      <c r="AJ984" s="20"/>
      <c r="AK984" s="20"/>
      <c r="AL984" s="20"/>
      <c r="AM984" s="19">
        <f t="shared" si="499"/>
        <v>8000</v>
      </c>
      <c r="AN984" s="26" t="s">
        <v>437</v>
      </c>
      <c r="AO984" s="50">
        <f t="shared" si="500"/>
        <v>4000</v>
      </c>
      <c r="AP984" s="50">
        <f t="shared" si="501"/>
        <v>4000</v>
      </c>
      <c r="AQ984" s="50">
        <f t="shared" si="502"/>
        <v>0</v>
      </c>
      <c r="AR984" s="50">
        <f t="shared" si="503"/>
        <v>0</v>
      </c>
      <c r="AS984" s="50">
        <f t="shared" si="504"/>
        <v>0</v>
      </c>
      <c r="AT984" s="50">
        <f t="shared" si="505"/>
        <v>0</v>
      </c>
      <c r="AU984" s="50">
        <f t="shared" si="506"/>
        <v>0</v>
      </c>
      <c r="AV984" s="50">
        <f t="shared" si="507"/>
        <v>0</v>
      </c>
      <c r="AW984" s="50">
        <f t="shared" si="508"/>
        <v>0</v>
      </c>
      <c r="AX984" s="50">
        <f t="shared" si="509"/>
        <v>0</v>
      </c>
      <c r="AY984" s="50">
        <f t="shared" si="510"/>
        <v>0</v>
      </c>
      <c r="AZ984" s="50">
        <f t="shared" si="511"/>
        <v>0</v>
      </c>
      <c r="BA984" s="50">
        <f t="shared" si="496"/>
        <v>8000</v>
      </c>
      <c r="BB984" s="50">
        <f t="shared" si="497"/>
        <v>0</v>
      </c>
    </row>
    <row r="985" spans="2:54" x14ac:dyDescent="0.25">
      <c r="B985" s="14">
        <v>2026</v>
      </c>
      <c r="C985" s="14">
        <v>479</v>
      </c>
      <c r="D985" s="15"/>
      <c r="F985" s="15" t="s">
        <v>58</v>
      </c>
      <c r="G985" s="14" t="e">
        <f>+VLOOKUP(M985,#REF!,5,FALSE)</f>
        <v>#REF!</v>
      </c>
      <c r="H985" s="14" t="e">
        <f>+VLOOKUP(M985,#REF!,7,FALSE)</f>
        <v>#REF!</v>
      </c>
      <c r="M985" s="15" t="str">
        <f t="shared" si="495"/>
        <v>2026EG 2026GRHGESTION DE RECURSOS HUMANOS</v>
      </c>
      <c r="N985" s="15" t="s">
        <v>757</v>
      </c>
      <c r="Q985" s="16" t="s">
        <v>13</v>
      </c>
      <c r="R985" s="16" t="s">
        <v>60</v>
      </c>
      <c r="T985" s="14" t="str">
        <f t="shared" si="498"/>
        <v>2.3</v>
      </c>
      <c r="U985" s="17" t="s">
        <v>62</v>
      </c>
      <c r="V985" s="15" t="s">
        <v>764</v>
      </c>
      <c r="X985" s="14" t="s">
        <v>65</v>
      </c>
      <c r="Y985" s="18">
        <v>1</v>
      </c>
      <c r="Z985" s="19">
        <v>4000</v>
      </c>
      <c r="AA985" s="14">
        <v>30</v>
      </c>
      <c r="AB985" s="14">
        <v>30</v>
      </c>
      <c r="AC985" s="14"/>
      <c r="AD985" s="14"/>
      <c r="AE985" s="20"/>
      <c r="AF985" s="20"/>
      <c r="AG985" s="20"/>
      <c r="AH985" s="20"/>
      <c r="AI985" s="20"/>
      <c r="AJ985" s="20"/>
      <c r="AK985" s="20"/>
      <c r="AL985" s="20"/>
      <c r="AM985" s="19">
        <f t="shared" si="499"/>
        <v>8000</v>
      </c>
      <c r="AN985" s="26" t="s">
        <v>437</v>
      </c>
      <c r="AO985" s="50">
        <f t="shared" si="500"/>
        <v>4000</v>
      </c>
      <c r="AP985" s="50">
        <f t="shared" si="501"/>
        <v>4000</v>
      </c>
      <c r="AQ985" s="50">
        <f t="shared" si="502"/>
        <v>0</v>
      </c>
      <c r="AR985" s="50">
        <f t="shared" si="503"/>
        <v>0</v>
      </c>
      <c r="AS985" s="50">
        <f t="shared" si="504"/>
        <v>0</v>
      </c>
      <c r="AT985" s="50">
        <f t="shared" si="505"/>
        <v>0</v>
      </c>
      <c r="AU985" s="50">
        <f t="shared" si="506"/>
        <v>0</v>
      </c>
      <c r="AV985" s="50">
        <f t="shared" si="507"/>
        <v>0</v>
      </c>
      <c r="AW985" s="50">
        <f t="shared" si="508"/>
        <v>0</v>
      </c>
      <c r="AX985" s="50">
        <f t="shared" si="509"/>
        <v>0</v>
      </c>
      <c r="AY985" s="50">
        <f t="shared" si="510"/>
        <v>0</v>
      </c>
      <c r="AZ985" s="50">
        <f t="shared" si="511"/>
        <v>0</v>
      </c>
      <c r="BA985" s="50">
        <f t="shared" si="496"/>
        <v>8000</v>
      </c>
      <c r="BB985" s="50">
        <f t="shared" si="497"/>
        <v>0</v>
      </c>
    </row>
    <row r="986" spans="2:54" x14ac:dyDescent="0.25">
      <c r="B986" s="14">
        <v>2026</v>
      </c>
      <c r="C986" s="14">
        <v>479</v>
      </c>
      <c r="D986" s="15"/>
      <c r="F986" s="15" t="s">
        <v>58</v>
      </c>
      <c r="G986" s="14" t="e">
        <f>+VLOOKUP(M986,#REF!,5,FALSE)</f>
        <v>#REF!</v>
      </c>
      <c r="H986" s="14" t="e">
        <f>+VLOOKUP(M986,#REF!,7,FALSE)</f>
        <v>#REF!</v>
      </c>
      <c r="M986" s="15" t="str">
        <f t="shared" si="495"/>
        <v>2026EG 2026GRHGESTION DE RECURSOS HUMANOS</v>
      </c>
      <c r="N986" s="15" t="s">
        <v>757</v>
      </c>
      <c r="Q986" s="16" t="s">
        <v>13</v>
      </c>
      <c r="R986" s="16" t="s">
        <v>60</v>
      </c>
      <c r="T986" s="14" t="str">
        <f t="shared" si="498"/>
        <v>2.3</v>
      </c>
      <c r="U986" s="17" t="s">
        <v>62</v>
      </c>
      <c r="V986" s="15" t="s">
        <v>602</v>
      </c>
      <c r="X986" s="14" t="s">
        <v>65</v>
      </c>
      <c r="Y986" s="18">
        <v>2</v>
      </c>
      <c r="Z986" s="19">
        <v>5000</v>
      </c>
      <c r="AA986" s="14">
        <v>30</v>
      </c>
      <c r="AB986" s="14">
        <v>30</v>
      </c>
      <c r="AC986" s="14"/>
      <c r="AD986" s="14"/>
      <c r="AE986" s="20"/>
      <c r="AF986" s="20"/>
      <c r="AG986" s="20"/>
      <c r="AH986" s="20"/>
      <c r="AI986" s="20"/>
      <c r="AJ986" s="20"/>
      <c r="AK986" s="20"/>
      <c r="AL986" s="20"/>
      <c r="AM986" s="19">
        <f t="shared" si="499"/>
        <v>20000</v>
      </c>
      <c r="AN986" s="26" t="s">
        <v>437</v>
      </c>
      <c r="AO986" s="50">
        <f t="shared" si="500"/>
        <v>10000</v>
      </c>
      <c r="AP986" s="50">
        <f t="shared" si="501"/>
        <v>10000</v>
      </c>
      <c r="AQ986" s="50">
        <f t="shared" si="502"/>
        <v>0</v>
      </c>
      <c r="AR986" s="50">
        <f t="shared" si="503"/>
        <v>0</v>
      </c>
      <c r="AS986" s="50">
        <f t="shared" si="504"/>
        <v>0</v>
      </c>
      <c r="AT986" s="50">
        <f t="shared" si="505"/>
        <v>0</v>
      </c>
      <c r="AU986" s="50">
        <f t="shared" si="506"/>
        <v>0</v>
      </c>
      <c r="AV986" s="50">
        <f t="shared" si="507"/>
        <v>0</v>
      </c>
      <c r="AW986" s="50">
        <f t="shared" si="508"/>
        <v>0</v>
      </c>
      <c r="AX986" s="50">
        <f t="shared" si="509"/>
        <v>0</v>
      </c>
      <c r="AY986" s="50">
        <f t="shared" si="510"/>
        <v>0</v>
      </c>
      <c r="AZ986" s="50">
        <f t="shared" si="511"/>
        <v>0</v>
      </c>
      <c r="BA986" s="50">
        <f t="shared" si="496"/>
        <v>20000</v>
      </c>
      <c r="BB986" s="50">
        <f t="shared" si="497"/>
        <v>0</v>
      </c>
    </row>
    <row r="987" spans="2:54" x14ac:dyDescent="0.25">
      <c r="B987" s="14">
        <v>2026</v>
      </c>
      <c r="C987" s="14">
        <v>479</v>
      </c>
      <c r="D987" s="15"/>
      <c r="F987" s="15" t="s">
        <v>58</v>
      </c>
      <c r="G987" s="14" t="e">
        <f>+VLOOKUP(M987,#REF!,5,FALSE)</f>
        <v>#REF!</v>
      </c>
      <c r="H987" s="14" t="e">
        <f>+VLOOKUP(M987,#REF!,7,FALSE)</f>
        <v>#REF!</v>
      </c>
      <c r="M987" s="15" t="str">
        <f t="shared" si="495"/>
        <v>2026EG 2026GRHGESTION DE RECURSOS HUMANOS</v>
      </c>
      <c r="N987" s="15" t="s">
        <v>757</v>
      </c>
      <c r="Q987" s="16" t="s">
        <v>13</v>
      </c>
      <c r="R987" s="16" t="s">
        <v>60</v>
      </c>
      <c r="T987" s="14" t="str">
        <f t="shared" si="498"/>
        <v>2.3</v>
      </c>
      <c r="U987" s="17" t="s">
        <v>62</v>
      </c>
      <c r="V987" s="15" t="s">
        <v>765</v>
      </c>
      <c r="X987" s="14" t="s">
        <v>65</v>
      </c>
      <c r="Y987" s="18">
        <v>1</v>
      </c>
      <c r="Z987" s="19">
        <v>5000</v>
      </c>
      <c r="AA987" s="14">
        <v>30</v>
      </c>
      <c r="AB987" s="14">
        <v>30</v>
      </c>
      <c r="AC987" s="14"/>
      <c r="AD987" s="14"/>
      <c r="AE987" s="20"/>
      <c r="AF987" s="20"/>
      <c r="AG987" s="20"/>
      <c r="AH987" s="20"/>
      <c r="AI987" s="20"/>
      <c r="AJ987" s="20"/>
      <c r="AK987" s="20"/>
      <c r="AL987" s="20"/>
      <c r="AM987" s="19">
        <f t="shared" si="499"/>
        <v>10000</v>
      </c>
      <c r="AN987" s="26" t="s">
        <v>437</v>
      </c>
      <c r="AO987" s="50">
        <f t="shared" si="500"/>
        <v>5000</v>
      </c>
      <c r="AP987" s="50">
        <f t="shared" si="501"/>
        <v>5000</v>
      </c>
      <c r="AQ987" s="50">
        <f t="shared" si="502"/>
        <v>0</v>
      </c>
      <c r="AR987" s="50">
        <f t="shared" si="503"/>
        <v>0</v>
      </c>
      <c r="AS987" s="50">
        <f t="shared" si="504"/>
        <v>0</v>
      </c>
      <c r="AT987" s="50">
        <f t="shared" si="505"/>
        <v>0</v>
      </c>
      <c r="AU987" s="50">
        <f t="shared" si="506"/>
        <v>0</v>
      </c>
      <c r="AV987" s="50">
        <f t="shared" si="507"/>
        <v>0</v>
      </c>
      <c r="AW987" s="50">
        <f t="shared" si="508"/>
        <v>0</v>
      </c>
      <c r="AX987" s="50">
        <f t="shared" si="509"/>
        <v>0</v>
      </c>
      <c r="AY987" s="50">
        <f t="shared" si="510"/>
        <v>0</v>
      </c>
      <c r="AZ987" s="50">
        <f t="shared" si="511"/>
        <v>0</v>
      </c>
      <c r="BA987" s="50">
        <f t="shared" si="496"/>
        <v>10000</v>
      </c>
      <c r="BB987" s="50">
        <f t="shared" si="497"/>
        <v>0</v>
      </c>
    </row>
    <row r="988" spans="2:54" x14ac:dyDescent="0.25">
      <c r="B988" s="14">
        <v>2026</v>
      </c>
      <c r="C988" s="14">
        <v>479</v>
      </c>
      <c r="D988" s="15"/>
      <c r="F988" s="15" t="s">
        <v>58</v>
      </c>
      <c r="G988" s="14" t="e">
        <f>+VLOOKUP(M988,#REF!,5,FALSE)</f>
        <v>#REF!</v>
      </c>
      <c r="H988" s="14" t="e">
        <f>+VLOOKUP(M988,#REF!,7,FALSE)</f>
        <v>#REF!</v>
      </c>
      <c r="M988" s="15" t="str">
        <f t="shared" si="495"/>
        <v>2026EG 2026GRHGESTION DE RECURSOS HUMANOS</v>
      </c>
      <c r="N988" s="15" t="s">
        <v>757</v>
      </c>
      <c r="Q988" s="16" t="s">
        <v>13</v>
      </c>
      <c r="R988" s="16" t="s">
        <v>60</v>
      </c>
      <c r="T988" s="14" t="str">
        <f t="shared" si="498"/>
        <v>2.3</v>
      </c>
      <c r="U988" s="17" t="s">
        <v>62</v>
      </c>
      <c r="V988" s="15" t="s">
        <v>766</v>
      </c>
      <c r="X988" s="14" t="s">
        <v>65</v>
      </c>
      <c r="Y988" s="18">
        <v>1</v>
      </c>
      <c r="Z988" s="19">
        <v>6000</v>
      </c>
      <c r="AA988" s="14">
        <v>30</v>
      </c>
      <c r="AB988" s="14">
        <v>30</v>
      </c>
      <c r="AC988" s="14">
        <v>30</v>
      </c>
      <c r="AD988" s="14"/>
      <c r="AE988" s="20"/>
      <c r="AF988" s="20"/>
      <c r="AG988" s="20"/>
      <c r="AH988" s="20"/>
      <c r="AI988" s="20"/>
      <c r="AJ988" s="20"/>
      <c r="AK988" s="20"/>
      <c r="AL988" s="20"/>
      <c r="AM988" s="19">
        <f t="shared" si="499"/>
        <v>18000</v>
      </c>
      <c r="AN988" s="26" t="s">
        <v>437</v>
      </c>
      <c r="AO988" s="50">
        <f t="shared" si="500"/>
        <v>6000</v>
      </c>
      <c r="AP988" s="50">
        <f t="shared" si="501"/>
        <v>6000</v>
      </c>
      <c r="AQ988" s="50">
        <f t="shared" si="502"/>
        <v>6000</v>
      </c>
      <c r="AR988" s="50">
        <f t="shared" si="503"/>
        <v>0</v>
      </c>
      <c r="AS988" s="50">
        <f t="shared" si="504"/>
        <v>0</v>
      </c>
      <c r="AT988" s="50">
        <f t="shared" si="505"/>
        <v>0</v>
      </c>
      <c r="AU988" s="50">
        <f t="shared" si="506"/>
        <v>0</v>
      </c>
      <c r="AV988" s="50">
        <f t="shared" si="507"/>
        <v>0</v>
      </c>
      <c r="AW988" s="50">
        <f t="shared" si="508"/>
        <v>0</v>
      </c>
      <c r="AX988" s="50">
        <f t="shared" si="509"/>
        <v>0</v>
      </c>
      <c r="AY988" s="50">
        <f t="shared" si="510"/>
        <v>0</v>
      </c>
      <c r="AZ988" s="50">
        <f t="shared" si="511"/>
        <v>0</v>
      </c>
      <c r="BA988" s="50">
        <f t="shared" si="496"/>
        <v>18000</v>
      </c>
      <c r="BB988" s="50">
        <f t="shared" si="497"/>
        <v>0</v>
      </c>
    </row>
    <row r="989" spans="2:54" x14ac:dyDescent="0.25">
      <c r="B989" s="14">
        <v>2026</v>
      </c>
      <c r="C989" s="14">
        <v>479</v>
      </c>
      <c r="D989" s="15"/>
      <c r="F989" s="15" t="s">
        <v>58</v>
      </c>
      <c r="G989" s="14" t="e">
        <f>+VLOOKUP(M989,#REF!,5,FALSE)</f>
        <v>#REF!</v>
      </c>
      <c r="H989" s="14" t="e">
        <f>+VLOOKUP(M989,#REF!,7,FALSE)</f>
        <v>#REF!</v>
      </c>
      <c r="M989" s="15" t="str">
        <f t="shared" si="495"/>
        <v>2026EG 2026GRHGESTION DE RECURSOS HUMANOS</v>
      </c>
      <c r="N989" s="15" t="s">
        <v>757</v>
      </c>
      <c r="Q989" s="16" t="s">
        <v>13</v>
      </c>
      <c r="R989" s="16" t="s">
        <v>60</v>
      </c>
      <c r="T989" s="14" t="str">
        <f t="shared" si="498"/>
        <v>2.3</v>
      </c>
      <c r="U989" s="17" t="s">
        <v>62</v>
      </c>
      <c r="V989" s="15" t="s">
        <v>573</v>
      </c>
      <c r="X989" s="14" t="s">
        <v>65</v>
      </c>
      <c r="Y989" s="18">
        <v>2</v>
      </c>
      <c r="Z989" s="19">
        <v>5000</v>
      </c>
      <c r="AA989" s="14">
        <v>30</v>
      </c>
      <c r="AB989" s="14">
        <v>30</v>
      </c>
      <c r="AC989" s="14"/>
      <c r="AD989" s="14"/>
      <c r="AE989" s="20"/>
      <c r="AF989" s="20"/>
      <c r="AG989" s="20"/>
      <c r="AH989" s="20"/>
      <c r="AI989" s="20"/>
      <c r="AJ989" s="20"/>
      <c r="AK989" s="20"/>
      <c r="AL989" s="20"/>
      <c r="AM989" s="19">
        <f t="shared" si="499"/>
        <v>20000</v>
      </c>
      <c r="AN989" s="26" t="s">
        <v>437</v>
      </c>
      <c r="AO989" s="50">
        <f t="shared" si="500"/>
        <v>10000</v>
      </c>
      <c r="AP989" s="50">
        <f t="shared" si="501"/>
        <v>10000</v>
      </c>
      <c r="AQ989" s="50">
        <f t="shared" si="502"/>
        <v>0</v>
      </c>
      <c r="AR989" s="50">
        <f t="shared" si="503"/>
        <v>0</v>
      </c>
      <c r="AS989" s="50">
        <f t="shared" si="504"/>
        <v>0</v>
      </c>
      <c r="AT989" s="50">
        <f t="shared" si="505"/>
        <v>0</v>
      </c>
      <c r="AU989" s="50">
        <f t="shared" si="506"/>
        <v>0</v>
      </c>
      <c r="AV989" s="50">
        <f t="shared" si="507"/>
        <v>0</v>
      </c>
      <c r="AW989" s="50">
        <f t="shared" si="508"/>
        <v>0</v>
      </c>
      <c r="AX989" s="50">
        <f t="shared" si="509"/>
        <v>0</v>
      </c>
      <c r="AY989" s="50">
        <f t="shared" si="510"/>
        <v>0</v>
      </c>
      <c r="AZ989" s="50">
        <f t="shared" si="511"/>
        <v>0</v>
      </c>
      <c r="BA989" s="50">
        <f t="shared" si="496"/>
        <v>20000</v>
      </c>
      <c r="BB989" s="50">
        <f t="shared" si="497"/>
        <v>0</v>
      </c>
    </row>
    <row r="990" spans="2:54" x14ac:dyDescent="0.25">
      <c r="B990" s="14">
        <v>2026</v>
      </c>
      <c r="C990" s="14">
        <v>479</v>
      </c>
      <c r="D990" s="15"/>
      <c r="F990" s="15" t="s">
        <v>58</v>
      </c>
      <c r="G990" s="14" t="e">
        <f>+VLOOKUP(M990,#REF!,5,FALSE)</f>
        <v>#REF!</v>
      </c>
      <c r="H990" s="14" t="e">
        <f>+VLOOKUP(M990,#REF!,7,FALSE)</f>
        <v>#REF!</v>
      </c>
      <c r="M990" s="15" t="str">
        <f t="shared" si="495"/>
        <v>2026EG 2026GRHGESTION DE RECURSOS HUMANOS</v>
      </c>
      <c r="N990" s="15" t="s">
        <v>757</v>
      </c>
      <c r="Q990" s="16" t="s">
        <v>13</v>
      </c>
      <c r="R990" s="16" t="s">
        <v>60</v>
      </c>
      <c r="T990" s="14" t="str">
        <f t="shared" si="498"/>
        <v>2.3</v>
      </c>
      <c r="U990" s="17" t="s">
        <v>62</v>
      </c>
      <c r="V990" s="15" t="s">
        <v>767</v>
      </c>
      <c r="X990" s="14" t="s">
        <v>65</v>
      </c>
      <c r="Y990" s="18">
        <v>1</v>
      </c>
      <c r="Z990" s="19">
        <v>9000</v>
      </c>
      <c r="AA990" s="14">
        <v>30</v>
      </c>
      <c r="AB990" s="14">
        <v>30</v>
      </c>
      <c r="AC990" s="14">
        <v>30</v>
      </c>
      <c r="AD990" s="14"/>
      <c r="AE990" s="20"/>
      <c r="AF990" s="20"/>
      <c r="AG990" s="20"/>
      <c r="AH990" s="20"/>
      <c r="AI990" s="20"/>
      <c r="AJ990" s="20"/>
      <c r="AK990" s="20"/>
      <c r="AL990" s="20"/>
      <c r="AM990" s="19">
        <f t="shared" si="499"/>
        <v>27000</v>
      </c>
      <c r="AN990" s="26" t="s">
        <v>437</v>
      </c>
      <c r="AO990" s="50">
        <f t="shared" si="500"/>
        <v>9000</v>
      </c>
      <c r="AP990" s="50">
        <f t="shared" si="501"/>
        <v>9000</v>
      </c>
      <c r="AQ990" s="50">
        <f t="shared" si="502"/>
        <v>9000</v>
      </c>
      <c r="AR990" s="50">
        <f t="shared" si="503"/>
        <v>0</v>
      </c>
      <c r="AS990" s="50">
        <f t="shared" si="504"/>
        <v>0</v>
      </c>
      <c r="AT990" s="50">
        <f t="shared" si="505"/>
        <v>0</v>
      </c>
      <c r="AU990" s="50">
        <f t="shared" si="506"/>
        <v>0</v>
      </c>
      <c r="AV990" s="50">
        <f t="shared" si="507"/>
        <v>0</v>
      </c>
      <c r="AW990" s="50">
        <f t="shared" si="508"/>
        <v>0</v>
      </c>
      <c r="AX990" s="50">
        <f t="shared" si="509"/>
        <v>0</v>
      </c>
      <c r="AY990" s="50">
        <f t="shared" si="510"/>
        <v>0</v>
      </c>
      <c r="AZ990" s="50">
        <f t="shared" si="511"/>
        <v>0</v>
      </c>
      <c r="BA990" s="50">
        <f t="shared" si="496"/>
        <v>27000</v>
      </c>
      <c r="BB990" s="50">
        <f t="shared" si="497"/>
        <v>0</v>
      </c>
    </row>
    <row r="991" spans="2:54" x14ac:dyDescent="0.25">
      <c r="B991" s="14">
        <v>2026</v>
      </c>
      <c r="C991" s="14">
        <v>479</v>
      </c>
      <c r="D991" s="15"/>
      <c r="F991" s="15" t="s">
        <v>58</v>
      </c>
      <c r="G991" s="14" t="e">
        <f>+VLOOKUP(M991,#REF!,5,FALSE)</f>
        <v>#REF!</v>
      </c>
      <c r="H991" s="14" t="e">
        <f>+VLOOKUP(M991,#REF!,7,FALSE)</f>
        <v>#REF!</v>
      </c>
      <c r="M991" s="15" t="str">
        <f t="shared" si="495"/>
        <v>2026EG 2026GRHGESTION DE RECURSOS HUMANOS</v>
      </c>
      <c r="N991" s="15" t="s">
        <v>757</v>
      </c>
      <c r="Q991" s="16" t="s">
        <v>13</v>
      </c>
      <c r="R991" s="16" t="s">
        <v>60</v>
      </c>
      <c r="T991" s="14" t="str">
        <f t="shared" si="498"/>
        <v>2.3</v>
      </c>
      <c r="U991" s="17" t="s">
        <v>62</v>
      </c>
      <c r="V991" s="15" t="s">
        <v>768</v>
      </c>
      <c r="X991" s="14" t="s">
        <v>65</v>
      </c>
      <c r="Y991" s="18">
        <v>1</v>
      </c>
      <c r="Z991" s="19">
        <v>4500</v>
      </c>
      <c r="AA991" s="14">
        <v>30</v>
      </c>
      <c r="AB991" s="14">
        <v>30</v>
      </c>
      <c r="AC991" s="14"/>
      <c r="AD991" s="14"/>
      <c r="AE991" s="20"/>
      <c r="AF991" s="20"/>
      <c r="AG991" s="20"/>
      <c r="AH991" s="20"/>
      <c r="AI991" s="20"/>
      <c r="AJ991" s="20"/>
      <c r="AK991" s="20"/>
      <c r="AL991" s="20"/>
      <c r="AM991" s="19">
        <f t="shared" si="499"/>
        <v>9000</v>
      </c>
      <c r="AN991" s="26" t="s">
        <v>437</v>
      </c>
      <c r="AO991" s="50">
        <f t="shared" si="500"/>
        <v>4500</v>
      </c>
      <c r="AP991" s="50">
        <f t="shared" si="501"/>
        <v>4500</v>
      </c>
      <c r="AQ991" s="50">
        <f t="shared" si="502"/>
        <v>0</v>
      </c>
      <c r="AR991" s="50">
        <f t="shared" si="503"/>
        <v>0</v>
      </c>
      <c r="AS991" s="50">
        <f t="shared" si="504"/>
        <v>0</v>
      </c>
      <c r="AT991" s="50">
        <f t="shared" si="505"/>
        <v>0</v>
      </c>
      <c r="AU991" s="50">
        <f t="shared" si="506"/>
        <v>0</v>
      </c>
      <c r="AV991" s="50">
        <f t="shared" si="507"/>
        <v>0</v>
      </c>
      <c r="AW991" s="50">
        <f t="shared" si="508"/>
        <v>0</v>
      </c>
      <c r="AX991" s="50">
        <f t="shared" si="509"/>
        <v>0</v>
      </c>
      <c r="AY991" s="50">
        <f t="shared" si="510"/>
        <v>0</v>
      </c>
      <c r="AZ991" s="50">
        <f t="shared" si="511"/>
        <v>0</v>
      </c>
      <c r="BA991" s="50">
        <f t="shared" si="496"/>
        <v>9000</v>
      </c>
      <c r="BB991" s="50">
        <f t="shared" si="497"/>
        <v>0</v>
      </c>
    </row>
    <row r="992" spans="2:54" x14ac:dyDescent="0.25">
      <c r="B992" s="14">
        <v>2026</v>
      </c>
      <c r="C992" s="14">
        <v>479</v>
      </c>
      <c r="D992" s="15"/>
      <c r="F992" s="15" t="s">
        <v>58</v>
      </c>
      <c r="G992" s="14" t="e">
        <f>+VLOOKUP(M992,#REF!,5,FALSE)</f>
        <v>#REF!</v>
      </c>
      <c r="H992" s="14" t="e">
        <f>+VLOOKUP(M992,#REF!,7,FALSE)</f>
        <v>#REF!</v>
      </c>
      <c r="M992" s="15" t="str">
        <f t="shared" si="495"/>
        <v>2026EG 2026GRHGESTION DE RECURSOS HUMANOS</v>
      </c>
      <c r="N992" s="15" t="s">
        <v>757</v>
      </c>
      <c r="Q992" s="16" t="s">
        <v>13</v>
      </c>
      <c r="R992" s="16" t="s">
        <v>60</v>
      </c>
      <c r="T992" s="14" t="str">
        <f t="shared" si="498"/>
        <v>2.3</v>
      </c>
      <c r="U992" s="17" t="s">
        <v>62</v>
      </c>
      <c r="V992" s="15" t="s">
        <v>573</v>
      </c>
      <c r="X992" s="14" t="s">
        <v>65</v>
      </c>
      <c r="Y992" s="18">
        <v>1</v>
      </c>
      <c r="Z992" s="19">
        <v>5000</v>
      </c>
      <c r="AA992" s="14">
        <v>30</v>
      </c>
      <c r="AB992" s="14">
        <v>30</v>
      </c>
      <c r="AC992" s="14"/>
      <c r="AD992" s="14"/>
      <c r="AE992" s="20"/>
      <c r="AF992" s="20"/>
      <c r="AG992" s="20"/>
      <c r="AH992" s="20"/>
      <c r="AI992" s="20"/>
      <c r="AJ992" s="20"/>
      <c r="AK992" s="20"/>
      <c r="AL992" s="20"/>
      <c r="AM992" s="19">
        <f t="shared" si="499"/>
        <v>10000</v>
      </c>
      <c r="AN992" s="26" t="s">
        <v>437</v>
      </c>
      <c r="AO992" s="50">
        <f t="shared" si="500"/>
        <v>5000</v>
      </c>
      <c r="AP992" s="50">
        <f t="shared" si="501"/>
        <v>5000</v>
      </c>
      <c r="AQ992" s="50">
        <f t="shared" si="502"/>
        <v>0</v>
      </c>
      <c r="AR992" s="50">
        <f t="shared" si="503"/>
        <v>0</v>
      </c>
      <c r="AS992" s="50">
        <f t="shared" si="504"/>
        <v>0</v>
      </c>
      <c r="AT992" s="50">
        <f t="shared" si="505"/>
        <v>0</v>
      </c>
      <c r="AU992" s="50">
        <f t="shared" si="506"/>
        <v>0</v>
      </c>
      <c r="AV992" s="50">
        <f t="shared" si="507"/>
        <v>0</v>
      </c>
      <c r="AW992" s="50">
        <f t="shared" si="508"/>
        <v>0</v>
      </c>
      <c r="AX992" s="50">
        <f t="shared" si="509"/>
        <v>0</v>
      </c>
      <c r="AY992" s="50">
        <f t="shared" si="510"/>
        <v>0</v>
      </c>
      <c r="AZ992" s="50">
        <f t="shared" si="511"/>
        <v>0</v>
      </c>
      <c r="BA992" s="50">
        <f t="shared" si="496"/>
        <v>10000</v>
      </c>
      <c r="BB992" s="50">
        <f t="shared" si="497"/>
        <v>0</v>
      </c>
    </row>
    <row r="993" spans="2:54" x14ac:dyDescent="0.25">
      <c r="B993" s="14">
        <v>2026</v>
      </c>
      <c r="C993" s="14">
        <v>479</v>
      </c>
      <c r="D993" s="15"/>
      <c r="F993" s="15" t="s">
        <v>58</v>
      </c>
      <c r="G993" s="14" t="e">
        <f>+VLOOKUP(M993,#REF!,5,FALSE)</f>
        <v>#REF!</v>
      </c>
      <c r="H993" s="14" t="e">
        <f>+VLOOKUP(M993,#REF!,7,FALSE)</f>
        <v>#REF!</v>
      </c>
      <c r="M993" s="15" t="str">
        <f t="shared" si="495"/>
        <v>2026EG 2026GRHGESTION DE RECURSOS HUMANOS</v>
      </c>
      <c r="N993" s="15" t="s">
        <v>757</v>
      </c>
      <c r="Q993" s="16" t="s">
        <v>13</v>
      </c>
      <c r="R993" s="16" t="s">
        <v>60</v>
      </c>
      <c r="T993" s="14" t="str">
        <f t="shared" si="498"/>
        <v>2.3</v>
      </c>
      <c r="U993" s="17" t="s">
        <v>62</v>
      </c>
      <c r="V993" s="15" t="s">
        <v>769</v>
      </c>
      <c r="X993" s="14" t="s">
        <v>65</v>
      </c>
      <c r="Y993" s="18">
        <v>1</v>
      </c>
      <c r="Z993" s="19">
        <v>5000</v>
      </c>
      <c r="AA993" s="14">
        <v>30</v>
      </c>
      <c r="AB993" s="14">
        <v>30</v>
      </c>
      <c r="AC993" s="14"/>
      <c r="AD993" s="14"/>
      <c r="AE993" s="20"/>
      <c r="AF993" s="20"/>
      <c r="AG993" s="20"/>
      <c r="AH993" s="20"/>
      <c r="AI993" s="20"/>
      <c r="AJ993" s="20"/>
      <c r="AK993" s="20"/>
      <c r="AL993" s="20"/>
      <c r="AM993" s="19">
        <f t="shared" si="499"/>
        <v>10000</v>
      </c>
      <c r="AN993" s="26" t="s">
        <v>437</v>
      </c>
      <c r="AO993" s="50">
        <f t="shared" si="500"/>
        <v>5000</v>
      </c>
      <c r="AP993" s="50">
        <f t="shared" si="501"/>
        <v>5000</v>
      </c>
      <c r="AQ993" s="50">
        <f t="shared" si="502"/>
        <v>0</v>
      </c>
      <c r="AR993" s="50">
        <f t="shared" si="503"/>
        <v>0</v>
      </c>
      <c r="AS993" s="50">
        <f t="shared" si="504"/>
        <v>0</v>
      </c>
      <c r="AT993" s="50">
        <f t="shared" si="505"/>
        <v>0</v>
      </c>
      <c r="AU993" s="50">
        <f t="shared" si="506"/>
        <v>0</v>
      </c>
      <c r="AV993" s="50">
        <f t="shared" si="507"/>
        <v>0</v>
      </c>
      <c r="AW993" s="50">
        <f t="shared" si="508"/>
        <v>0</v>
      </c>
      <c r="AX993" s="50">
        <f t="shared" si="509"/>
        <v>0</v>
      </c>
      <c r="AY993" s="50">
        <f t="shared" si="510"/>
        <v>0</v>
      </c>
      <c r="AZ993" s="50">
        <f t="shared" si="511"/>
        <v>0</v>
      </c>
      <c r="BA993" s="50">
        <f t="shared" si="496"/>
        <v>10000</v>
      </c>
      <c r="BB993" s="50">
        <f t="shared" si="497"/>
        <v>0</v>
      </c>
    </row>
    <row r="994" spans="2:54" x14ac:dyDescent="0.25">
      <c r="B994" s="14">
        <v>2026</v>
      </c>
      <c r="C994" s="14">
        <v>479</v>
      </c>
      <c r="D994" s="15"/>
      <c r="F994" s="15" t="s">
        <v>58</v>
      </c>
      <c r="G994" s="14" t="e">
        <f>+VLOOKUP(M994,#REF!,5,FALSE)</f>
        <v>#REF!</v>
      </c>
      <c r="H994" s="14" t="e">
        <f>+VLOOKUP(M994,#REF!,7,FALSE)</f>
        <v>#REF!</v>
      </c>
      <c r="M994" s="15" t="str">
        <f t="shared" si="495"/>
        <v>2026EG 2026GRHGESTION DE RECURSOS HUMANOS</v>
      </c>
      <c r="N994" s="15" t="s">
        <v>757</v>
      </c>
      <c r="Q994" s="16" t="s">
        <v>13</v>
      </c>
      <c r="R994" s="16" t="s">
        <v>60</v>
      </c>
      <c r="T994" s="14" t="str">
        <f t="shared" si="498"/>
        <v>2.3</v>
      </c>
      <c r="U994" s="17" t="s">
        <v>62</v>
      </c>
      <c r="V994" s="15" t="s">
        <v>770</v>
      </c>
      <c r="X994" s="14" t="s">
        <v>65</v>
      </c>
      <c r="Y994" s="18">
        <v>1</v>
      </c>
      <c r="Z994" s="19">
        <v>5000</v>
      </c>
      <c r="AA994" s="14">
        <v>30</v>
      </c>
      <c r="AB994" s="14">
        <v>30</v>
      </c>
      <c r="AC994" s="14"/>
      <c r="AD994" s="14"/>
      <c r="AE994" s="20"/>
      <c r="AF994" s="20"/>
      <c r="AG994" s="20"/>
      <c r="AH994" s="20"/>
      <c r="AI994" s="20"/>
      <c r="AJ994" s="20"/>
      <c r="AK994" s="20"/>
      <c r="AL994" s="20"/>
      <c r="AM994" s="19">
        <f t="shared" si="499"/>
        <v>10000</v>
      </c>
      <c r="AN994" s="26" t="s">
        <v>437</v>
      </c>
      <c r="AO994" s="50">
        <f t="shared" si="500"/>
        <v>5000</v>
      </c>
      <c r="AP994" s="50">
        <f t="shared" si="501"/>
        <v>5000</v>
      </c>
      <c r="AQ994" s="50">
        <f t="shared" si="502"/>
        <v>0</v>
      </c>
      <c r="AR994" s="50">
        <f t="shared" si="503"/>
        <v>0</v>
      </c>
      <c r="AS994" s="50">
        <f t="shared" si="504"/>
        <v>0</v>
      </c>
      <c r="AT994" s="50">
        <f t="shared" si="505"/>
        <v>0</v>
      </c>
      <c r="AU994" s="50">
        <f t="shared" si="506"/>
        <v>0</v>
      </c>
      <c r="AV994" s="50">
        <f t="shared" si="507"/>
        <v>0</v>
      </c>
      <c r="AW994" s="50">
        <f t="shared" si="508"/>
        <v>0</v>
      </c>
      <c r="AX994" s="50">
        <f t="shared" si="509"/>
        <v>0</v>
      </c>
      <c r="AY994" s="50">
        <f t="shared" si="510"/>
        <v>0</v>
      </c>
      <c r="AZ994" s="50">
        <f t="shared" si="511"/>
        <v>0</v>
      </c>
      <c r="BA994" s="50">
        <f t="shared" si="496"/>
        <v>10000</v>
      </c>
      <c r="BB994" s="50">
        <f t="shared" si="497"/>
        <v>0</v>
      </c>
    </row>
    <row r="995" spans="2:54" x14ac:dyDescent="0.25">
      <c r="B995" s="14">
        <v>2026</v>
      </c>
      <c r="C995" s="14">
        <v>479</v>
      </c>
      <c r="D995" s="15"/>
      <c r="F995" s="15" t="s">
        <v>58</v>
      </c>
      <c r="G995" s="14" t="e">
        <f>+VLOOKUP(M995,#REF!,5,FALSE)</f>
        <v>#REF!</v>
      </c>
      <c r="H995" s="14" t="e">
        <f>+VLOOKUP(M995,#REF!,7,FALSE)</f>
        <v>#REF!</v>
      </c>
      <c r="M995" s="15" t="str">
        <f t="shared" si="495"/>
        <v>2026EG 2026GRHGESTION DE RECURSOS HUMANOS</v>
      </c>
      <c r="N995" s="15" t="s">
        <v>757</v>
      </c>
      <c r="Q995" s="16" t="s">
        <v>13</v>
      </c>
      <c r="R995" s="16" t="s">
        <v>60</v>
      </c>
      <c r="T995" s="14" t="str">
        <f t="shared" si="498"/>
        <v>2.3</v>
      </c>
      <c r="U995" s="17" t="s">
        <v>62</v>
      </c>
      <c r="V995" s="15" t="s">
        <v>771</v>
      </c>
      <c r="X995" s="14" t="s">
        <v>65</v>
      </c>
      <c r="Y995" s="18">
        <v>1</v>
      </c>
      <c r="Z995" s="19">
        <v>5000</v>
      </c>
      <c r="AA995" s="14">
        <v>30</v>
      </c>
      <c r="AB995" s="14">
        <v>30</v>
      </c>
      <c r="AC995" s="14"/>
      <c r="AD995" s="14"/>
      <c r="AE995" s="20"/>
      <c r="AF995" s="20"/>
      <c r="AG995" s="20"/>
      <c r="AH995" s="20"/>
      <c r="AI995" s="20"/>
      <c r="AJ995" s="20"/>
      <c r="AK995" s="20"/>
      <c r="AL995" s="20"/>
      <c r="AM995" s="19">
        <f t="shared" si="499"/>
        <v>10000</v>
      </c>
      <c r="AN995" s="26" t="s">
        <v>437</v>
      </c>
      <c r="AO995" s="50">
        <f t="shared" si="500"/>
        <v>5000</v>
      </c>
      <c r="AP995" s="50">
        <f t="shared" si="501"/>
        <v>5000</v>
      </c>
      <c r="AQ995" s="50">
        <f t="shared" si="502"/>
        <v>0</v>
      </c>
      <c r="AR995" s="50">
        <f t="shared" si="503"/>
        <v>0</v>
      </c>
      <c r="AS995" s="50">
        <f t="shared" si="504"/>
        <v>0</v>
      </c>
      <c r="AT995" s="50">
        <f t="shared" si="505"/>
        <v>0</v>
      </c>
      <c r="AU995" s="50">
        <f t="shared" si="506"/>
        <v>0</v>
      </c>
      <c r="AV995" s="50">
        <f t="shared" si="507"/>
        <v>0</v>
      </c>
      <c r="AW995" s="50">
        <f t="shared" si="508"/>
        <v>0</v>
      </c>
      <c r="AX995" s="50">
        <f t="shared" si="509"/>
        <v>0</v>
      </c>
      <c r="AY995" s="50">
        <f t="shared" si="510"/>
        <v>0</v>
      </c>
      <c r="AZ995" s="50">
        <f t="shared" si="511"/>
        <v>0</v>
      </c>
      <c r="BA995" s="50">
        <f t="shared" si="496"/>
        <v>10000</v>
      </c>
      <c r="BB995" s="50">
        <f t="shared" si="497"/>
        <v>0</v>
      </c>
    </row>
    <row r="996" spans="2:54" x14ac:dyDescent="0.25">
      <c r="B996" s="14">
        <v>2026</v>
      </c>
      <c r="C996" s="14">
        <v>479</v>
      </c>
      <c r="D996" s="15"/>
      <c r="F996" s="15" t="s">
        <v>58</v>
      </c>
      <c r="G996" s="14" t="e">
        <f>+VLOOKUP(M996,#REF!,5,FALSE)</f>
        <v>#REF!</v>
      </c>
      <c r="H996" s="14" t="e">
        <f>+VLOOKUP(M996,#REF!,7,FALSE)</f>
        <v>#REF!</v>
      </c>
      <c r="M996" s="15" t="str">
        <f t="shared" si="495"/>
        <v>2026EG 2026GRHGESTION DE RECURSOS HUMANOS</v>
      </c>
      <c r="N996" s="15" t="s">
        <v>757</v>
      </c>
      <c r="Q996" s="16" t="s">
        <v>13</v>
      </c>
      <c r="R996" s="16" t="s">
        <v>60</v>
      </c>
      <c r="T996" s="14" t="str">
        <f t="shared" si="498"/>
        <v>2.3</v>
      </c>
      <c r="U996" s="17" t="s">
        <v>62</v>
      </c>
      <c r="V996" s="15" t="s">
        <v>772</v>
      </c>
      <c r="X996" s="14" t="s">
        <v>65</v>
      </c>
      <c r="Y996" s="18">
        <v>1</v>
      </c>
      <c r="Z996" s="19">
        <v>7000</v>
      </c>
      <c r="AA996" s="14">
        <v>30</v>
      </c>
      <c r="AB996" s="14">
        <v>30</v>
      </c>
      <c r="AC996" s="14">
        <v>30</v>
      </c>
      <c r="AD996" s="14"/>
      <c r="AE996" s="20"/>
      <c r="AF996" s="20"/>
      <c r="AG996" s="20"/>
      <c r="AH996" s="20"/>
      <c r="AI996" s="20"/>
      <c r="AJ996" s="20"/>
      <c r="AK996" s="20"/>
      <c r="AL996" s="20"/>
      <c r="AM996" s="19">
        <f t="shared" si="499"/>
        <v>21000</v>
      </c>
      <c r="AN996" s="26" t="s">
        <v>437</v>
      </c>
      <c r="AO996" s="50">
        <f t="shared" si="500"/>
        <v>7000</v>
      </c>
      <c r="AP996" s="50">
        <f t="shared" si="501"/>
        <v>7000</v>
      </c>
      <c r="AQ996" s="50">
        <f t="shared" si="502"/>
        <v>7000</v>
      </c>
      <c r="AR996" s="50">
        <f t="shared" si="503"/>
        <v>0</v>
      </c>
      <c r="AS996" s="50">
        <f t="shared" si="504"/>
        <v>0</v>
      </c>
      <c r="AT996" s="50">
        <f t="shared" si="505"/>
        <v>0</v>
      </c>
      <c r="AU996" s="50">
        <f t="shared" si="506"/>
        <v>0</v>
      </c>
      <c r="AV996" s="50">
        <f t="shared" si="507"/>
        <v>0</v>
      </c>
      <c r="AW996" s="50">
        <f t="shared" si="508"/>
        <v>0</v>
      </c>
      <c r="AX996" s="50">
        <f t="shared" si="509"/>
        <v>0</v>
      </c>
      <c r="AY996" s="50">
        <f t="shared" si="510"/>
        <v>0</v>
      </c>
      <c r="AZ996" s="50">
        <f t="shared" si="511"/>
        <v>0</v>
      </c>
      <c r="BA996" s="50">
        <f t="shared" si="496"/>
        <v>21000</v>
      </c>
      <c r="BB996" s="50">
        <f t="shared" si="497"/>
        <v>0</v>
      </c>
    </row>
    <row r="997" spans="2:54" x14ac:dyDescent="0.25">
      <c r="B997" s="14">
        <v>2026</v>
      </c>
      <c r="C997" s="14">
        <v>479</v>
      </c>
      <c r="D997" s="15"/>
      <c r="F997" s="15" t="s">
        <v>58</v>
      </c>
      <c r="G997" s="14" t="e">
        <f>+VLOOKUP(M997,#REF!,5,FALSE)</f>
        <v>#REF!</v>
      </c>
      <c r="H997" s="14" t="e">
        <f>+VLOOKUP(M997,#REF!,7,FALSE)</f>
        <v>#REF!</v>
      </c>
      <c r="M997" s="15" t="str">
        <f t="shared" si="495"/>
        <v>2026EG 2026GRHGESTION DE RECURSOS HUMANOS</v>
      </c>
      <c r="N997" s="15" t="s">
        <v>757</v>
      </c>
      <c r="Q997" s="16" t="s">
        <v>13</v>
      </c>
      <c r="R997" s="16" t="s">
        <v>60</v>
      </c>
      <c r="T997" s="14" t="str">
        <f t="shared" si="498"/>
        <v>2.3</v>
      </c>
      <c r="U997" s="17" t="s">
        <v>62</v>
      </c>
      <c r="V997" s="15" t="s">
        <v>773</v>
      </c>
      <c r="X997" s="14" t="s">
        <v>65</v>
      </c>
      <c r="Y997" s="18">
        <v>1</v>
      </c>
      <c r="Z997" s="19">
        <v>9000</v>
      </c>
      <c r="AA997" s="14">
        <v>30</v>
      </c>
      <c r="AB997" s="14">
        <v>30</v>
      </c>
      <c r="AC997" s="14">
        <v>30</v>
      </c>
      <c r="AD997" s="14"/>
      <c r="AE997" s="20"/>
      <c r="AF997" s="20"/>
      <c r="AG997" s="20"/>
      <c r="AH997" s="20"/>
      <c r="AI997" s="20"/>
      <c r="AJ997" s="20"/>
      <c r="AK997" s="20"/>
      <c r="AL997" s="20"/>
      <c r="AM997" s="19">
        <f t="shared" si="499"/>
        <v>27000</v>
      </c>
      <c r="AN997" s="26" t="s">
        <v>437</v>
      </c>
      <c r="AO997" s="50">
        <f t="shared" si="500"/>
        <v>9000</v>
      </c>
      <c r="AP997" s="50">
        <f t="shared" si="501"/>
        <v>9000</v>
      </c>
      <c r="AQ997" s="50">
        <f t="shared" si="502"/>
        <v>9000</v>
      </c>
      <c r="AR997" s="50">
        <f t="shared" si="503"/>
        <v>0</v>
      </c>
      <c r="AS997" s="50">
        <f t="shared" si="504"/>
        <v>0</v>
      </c>
      <c r="AT997" s="50">
        <f t="shared" si="505"/>
        <v>0</v>
      </c>
      <c r="AU997" s="50">
        <f t="shared" si="506"/>
        <v>0</v>
      </c>
      <c r="AV997" s="50">
        <f t="shared" si="507"/>
        <v>0</v>
      </c>
      <c r="AW997" s="50">
        <f t="shared" si="508"/>
        <v>0</v>
      </c>
      <c r="AX997" s="50">
        <f t="shared" si="509"/>
        <v>0</v>
      </c>
      <c r="AY997" s="50">
        <f t="shared" si="510"/>
        <v>0</v>
      </c>
      <c r="AZ997" s="50">
        <f t="shared" si="511"/>
        <v>0</v>
      </c>
      <c r="BA997" s="50">
        <f t="shared" si="496"/>
        <v>27000</v>
      </c>
      <c r="BB997" s="50">
        <f t="shared" si="497"/>
        <v>0</v>
      </c>
    </row>
    <row r="998" spans="2:54" x14ac:dyDescent="0.25">
      <c r="B998" s="14">
        <v>2026</v>
      </c>
      <c r="C998" s="14">
        <v>479</v>
      </c>
      <c r="D998" s="15"/>
      <c r="F998" s="15" t="s">
        <v>58</v>
      </c>
      <c r="G998" s="14" t="e">
        <f>+VLOOKUP(M998,#REF!,5,FALSE)</f>
        <v>#REF!</v>
      </c>
      <c r="H998" s="14" t="e">
        <f>+VLOOKUP(M998,#REF!,7,FALSE)</f>
        <v>#REF!</v>
      </c>
      <c r="M998" s="15" t="str">
        <f t="shared" si="495"/>
        <v>2026EG 2026GRHGESTION DE RECURSOS HUMANOS</v>
      </c>
      <c r="N998" s="15" t="s">
        <v>757</v>
      </c>
      <c r="Q998" s="16" t="s">
        <v>13</v>
      </c>
      <c r="R998" s="16" t="s">
        <v>60</v>
      </c>
      <c r="T998" s="14" t="str">
        <f t="shared" si="498"/>
        <v>2.3</v>
      </c>
      <c r="U998" s="17" t="s">
        <v>62</v>
      </c>
      <c r="V998" s="15" t="s">
        <v>774</v>
      </c>
      <c r="X998" s="14" t="s">
        <v>65</v>
      </c>
      <c r="Y998" s="18">
        <v>3</v>
      </c>
      <c r="Z998" s="19">
        <v>6000</v>
      </c>
      <c r="AA998" s="14">
        <v>30</v>
      </c>
      <c r="AB998" s="14">
        <v>30</v>
      </c>
      <c r="AC998" s="14">
        <v>30</v>
      </c>
      <c r="AD998" s="14"/>
      <c r="AE998" s="20"/>
      <c r="AF998" s="20"/>
      <c r="AG998" s="20"/>
      <c r="AH998" s="20"/>
      <c r="AI998" s="20"/>
      <c r="AJ998" s="20"/>
      <c r="AK998" s="20"/>
      <c r="AL998" s="20"/>
      <c r="AM998" s="19">
        <f t="shared" si="499"/>
        <v>54000</v>
      </c>
      <c r="AN998" s="26" t="s">
        <v>437</v>
      </c>
      <c r="AO998" s="50">
        <f t="shared" si="500"/>
        <v>18000</v>
      </c>
      <c r="AP998" s="50">
        <f t="shared" si="501"/>
        <v>18000</v>
      </c>
      <c r="AQ998" s="50">
        <f t="shared" si="502"/>
        <v>18000</v>
      </c>
      <c r="AR998" s="50">
        <f t="shared" si="503"/>
        <v>0</v>
      </c>
      <c r="AS998" s="50">
        <f t="shared" si="504"/>
        <v>0</v>
      </c>
      <c r="AT998" s="50">
        <f t="shared" si="505"/>
        <v>0</v>
      </c>
      <c r="AU998" s="50">
        <f t="shared" si="506"/>
        <v>0</v>
      </c>
      <c r="AV998" s="50">
        <f t="shared" si="507"/>
        <v>0</v>
      </c>
      <c r="AW998" s="50">
        <f t="shared" si="508"/>
        <v>0</v>
      </c>
      <c r="AX998" s="50">
        <f t="shared" si="509"/>
        <v>0</v>
      </c>
      <c r="AY998" s="50">
        <f t="shared" si="510"/>
        <v>0</v>
      </c>
      <c r="AZ998" s="50">
        <f t="shared" si="511"/>
        <v>0</v>
      </c>
      <c r="BA998" s="50">
        <f t="shared" si="496"/>
        <v>54000</v>
      </c>
      <c r="BB998" s="50">
        <f t="shared" si="497"/>
        <v>0</v>
      </c>
    </row>
    <row r="999" spans="2:54" x14ac:dyDescent="0.25">
      <c r="B999" s="14">
        <v>2026</v>
      </c>
      <c r="C999" s="14">
        <v>479</v>
      </c>
      <c r="D999" s="15"/>
      <c r="F999" s="15" t="s">
        <v>58</v>
      </c>
      <c r="G999" s="14" t="e">
        <f>+VLOOKUP(M999,#REF!,5,FALSE)</f>
        <v>#REF!</v>
      </c>
      <c r="H999" s="14" t="e">
        <f>+VLOOKUP(M999,#REF!,7,FALSE)</f>
        <v>#REF!</v>
      </c>
      <c r="M999" s="15" t="str">
        <f t="shared" si="495"/>
        <v>2026EG 2026GRHGESTION DE RECURSOS HUMANOS</v>
      </c>
      <c r="N999" s="15" t="s">
        <v>757</v>
      </c>
      <c r="Q999" s="16" t="s">
        <v>13</v>
      </c>
      <c r="R999" s="16" t="s">
        <v>60</v>
      </c>
      <c r="T999" s="14" t="str">
        <f t="shared" si="498"/>
        <v>2.3</v>
      </c>
      <c r="U999" s="17" t="s">
        <v>62</v>
      </c>
      <c r="V999" s="15" t="s">
        <v>775</v>
      </c>
      <c r="X999" s="14" t="s">
        <v>65</v>
      </c>
      <c r="Y999" s="18">
        <v>3</v>
      </c>
      <c r="Z999" s="19">
        <v>3000</v>
      </c>
      <c r="AA999" s="14">
        <v>30</v>
      </c>
      <c r="AB999" s="14">
        <v>30</v>
      </c>
      <c r="AC999" s="14">
        <v>30</v>
      </c>
      <c r="AD999" s="14"/>
      <c r="AE999" s="20"/>
      <c r="AF999" s="20"/>
      <c r="AG999" s="20"/>
      <c r="AH999" s="20"/>
      <c r="AI999" s="20"/>
      <c r="AJ999" s="20"/>
      <c r="AK999" s="20"/>
      <c r="AL999" s="20"/>
      <c r="AM999" s="19">
        <f t="shared" si="499"/>
        <v>27000</v>
      </c>
      <c r="AN999" s="26" t="s">
        <v>437</v>
      </c>
      <c r="AO999" s="50">
        <f t="shared" si="500"/>
        <v>9000</v>
      </c>
      <c r="AP999" s="50">
        <f t="shared" si="501"/>
        <v>9000</v>
      </c>
      <c r="AQ999" s="50">
        <f t="shared" si="502"/>
        <v>9000</v>
      </c>
      <c r="AR999" s="50">
        <f t="shared" si="503"/>
        <v>0</v>
      </c>
      <c r="AS999" s="50">
        <f t="shared" si="504"/>
        <v>0</v>
      </c>
      <c r="AT999" s="50">
        <f t="shared" si="505"/>
        <v>0</v>
      </c>
      <c r="AU999" s="50">
        <f t="shared" si="506"/>
        <v>0</v>
      </c>
      <c r="AV999" s="50">
        <f t="shared" si="507"/>
        <v>0</v>
      </c>
      <c r="AW999" s="50">
        <f t="shared" si="508"/>
        <v>0</v>
      </c>
      <c r="AX999" s="50">
        <f t="shared" si="509"/>
        <v>0</v>
      </c>
      <c r="AY999" s="50">
        <f t="shared" si="510"/>
        <v>0</v>
      </c>
      <c r="AZ999" s="50">
        <f t="shared" si="511"/>
        <v>0</v>
      </c>
      <c r="BA999" s="50">
        <f t="shared" si="496"/>
        <v>27000</v>
      </c>
      <c r="BB999" s="50">
        <f t="shared" si="497"/>
        <v>0</v>
      </c>
    </row>
    <row r="1000" spans="2:54" x14ac:dyDescent="0.25">
      <c r="B1000" s="14">
        <v>2026</v>
      </c>
      <c r="C1000" s="14">
        <v>479</v>
      </c>
      <c r="D1000" s="15"/>
      <c r="F1000" s="15" t="s">
        <v>58</v>
      </c>
      <c r="G1000" s="14" t="e">
        <f>+VLOOKUP(M1000,#REF!,5,FALSE)</f>
        <v>#REF!</v>
      </c>
      <c r="H1000" s="14" t="e">
        <f>+VLOOKUP(M1000,#REF!,7,FALSE)</f>
        <v>#REF!</v>
      </c>
      <c r="M1000" s="15" t="str">
        <f t="shared" si="495"/>
        <v>2026EG 2026GRHGESTION DE RECURSOS HUMANOS</v>
      </c>
      <c r="N1000" s="15" t="s">
        <v>757</v>
      </c>
      <c r="Q1000" s="16" t="s">
        <v>13</v>
      </c>
      <c r="R1000" s="16" t="s">
        <v>60</v>
      </c>
      <c r="T1000" s="14" t="str">
        <f t="shared" si="498"/>
        <v>2.3</v>
      </c>
      <c r="U1000" s="17" t="s">
        <v>62</v>
      </c>
      <c r="V1000" s="15" t="s">
        <v>776</v>
      </c>
      <c r="X1000" s="14" t="s">
        <v>65</v>
      </c>
      <c r="Y1000" s="18">
        <v>13</v>
      </c>
      <c r="Z1000" s="19">
        <v>5000</v>
      </c>
      <c r="AA1000" s="14">
        <v>30</v>
      </c>
      <c r="AB1000" s="14">
        <v>30</v>
      </c>
      <c r="AC1000" s="14"/>
      <c r="AD1000" s="14"/>
      <c r="AE1000" s="20"/>
      <c r="AF1000" s="20"/>
      <c r="AG1000" s="20"/>
      <c r="AH1000" s="20"/>
      <c r="AI1000" s="20"/>
      <c r="AJ1000" s="20"/>
      <c r="AK1000" s="20"/>
      <c r="AL1000" s="20"/>
      <c r="AM1000" s="19">
        <f t="shared" si="499"/>
        <v>130000</v>
      </c>
      <c r="AN1000" s="26" t="s">
        <v>437</v>
      </c>
      <c r="AO1000" s="50">
        <f t="shared" si="500"/>
        <v>65000</v>
      </c>
      <c r="AP1000" s="50">
        <f t="shared" si="501"/>
        <v>65000</v>
      </c>
      <c r="AQ1000" s="50">
        <f t="shared" si="502"/>
        <v>0</v>
      </c>
      <c r="AR1000" s="50">
        <f t="shared" si="503"/>
        <v>0</v>
      </c>
      <c r="AS1000" s="50">
        <f t="shared" si="504"/>
        <v>0</v>
      </c>
      <c r="AT1000" s="50">
        <f t="shared" si="505"/>
        <v>0</v>
      </c>
      <c r="AU1000" s="50">
        <f t="shared" si="506"/>
        <v>0</v>
      </c>
      <c r="AV1000" s="50">
        <f t="shared" si="507"/>
        <v>0</v>
      </c>
      <c r="AW1000" s="50">
        <f t="shared" si="508"/>
        <v>0</v>
      </c>
      <c r="AX1000" s="50">
        <f t="shared" si="509"/>
        <v>0</v>
      </c>
      <c r="AY1000" s="50">
        <f t="shared" si="510"/>
        <v>0</v>
      </c>
      <c r="AZ1000" s="50">
        <f t="shared" si="511"/>
        <v>0</v>
      </c>
      <c r="BA1000" s="50">
        <f t="shared" si="496"/>
        <v>130000</v>
      </c>
      <c r="BB1000" s="50">
        <f t="shared" si="497"/>
        <v>0</v>
      </c>
    </row>
    <row r="1001" spans="2:54" x14ac:dyDescent="0.25">
      <c r="B1001" s="14">
        <v>2026</v>
      </c>
      <c r="C1001" s="14">
        <v>479</v>
      </c>
      <c r="D1001" s="15"/>
      <c r="F1001" s="15" t="s">
        <v>58</v>
      </c>
      <c r="G1001" s="14" t="e">
        <f>+VLOOKUP(M1001,#REF!,5,FALSE)</f>
        <v>#REF!</v>
      </c>
      <c r="H1001" s="14" t="e">
        <f>+VLOOKUP(M1001,#REF!,7,FALSE)</f>
        <v>#REF!</v>
      </c>
      <c r="M1001" s="15" t="str">
        <f t="shared" si="495"/>
        <v>2026EG 2026GRHORGANIZACION Y EJECUCION DE LA JORNADA ELECTORAL</v>
      </c>
      <c r="N1001" s="15" t="s">
        <v>777</v>
      </c>
      <c r="Q1001" s="16" t="s">
        <v>13</v>
      </c>
      <c r="R1001" s="16" t="s">
        <v>60</v>
      </c>
      <c r="T1001" s="14" t="str">
        <f t="shared" si="498"/>
        <v>2.3</v>
      </c>
      <c r="U1001" s="17" t="s">
        <v>62</v>
      </c>
      <c r="V1001" s="15" t="s">
        <v>778</v>
      </c>
      <c r="X1001" s="14" t="s">
        <v>65</v>
      </c>
      <c r="Y1001" s="18">
        <v>126</v>
      </c>
      <c r="Z1001" s="19">
        <v>6000</v>
      </c>
      <c r="AA1001" s="14">
        <v>15</v>
      </c>
      <c r="AB1001" s="14">
        <v>30</v>
      </c>
      <c r="AC1001" s="14">
        <v>30</v>
      </c>
      <c r="AD1001" s="14">
        <v>20</v>
      </c>
      <c r="AE1001" s="20"/>
      <c r="AF1001" s="20"/>
      <c r="AG1001" s="20"/>
      <c r="AH1001" s="20"/>
      <c r="AI1001" s="20"/>
      <c r="AJ1001" s="20"/>
      <c r="AK1001" s="20"/>
      <c r="AL1001" s="20"/>
      <c r="AM1001" s="19">
        <f t="shared" si="499"/>
        <v>2394000</v>
      </c>
      <c r="AN1001" s="26" t="s">
        <v>437</v>
      </c>
      <c r="AO1001" s="50">
        <f t="shared" si="500"/>
        <v>378000</v>
      </c>
      <c r="AP1001" s="50">
        <f t="shared" si="501"/>
        <v>756000</v>
      </c>
      <c r="AQ1001" s="50">
        <f t="shared" si="502"/>
        <v>756000</v>
      </c>
      <c r="AR1001" s="50">
        <f t="shared" si="503"/>
        <v>504000</v>
      </c>
      <c r="AS1001" s="50">
        <f t="shared" si="504"/>
        <v>0</v>
      </c>
      <c r="AT1001" s="50">
        <f t="shared" si="505"/>
        <v>0</v>
      </c>
      <c r="AU1001" s="50">
        <f t="shared" si="506"/>
        <v>0</v>
      </c>
      <c r="AV1001" s="50">
        <f t="shared" si="507"/>
        <v>0</v>
      </c>
      <c r="AW1001" s="50">
        <f t="shared" si="508"/>
        <v>0</v>
      </c>
      <c r="AX1001" s="50">
        <f t="shared" si="509"/>
        <v>0</v>
      </c>
      <c r="AY1001" s="50">
        <f t="shared" si="510"/>
        <v>0</v>
      </c>
      <c r="AZ1001" s="50">
        <f t="shared" si="511"/>
        <v>0</v>
      </c>
      <c r="BA1001" s="50">
        <f t="shared" si="496"/>
        <v>2394000</v>
      </c>
      <c r="BB1001" s="50">
        <f t="shared" si="497"/>
        <v>0</v>
      </c>
    </row>
    <row r="1002" spans="2:54" x14ac:dyDescent="0.25">
      <c r="B1002" s="14">
        <v>2026</v>
      </c>
      <c r="C1002" s="14">
        <v>479</v>
      </c>
      <c r="D1002" s="15"/>
      <c r="F1002" s="15" t="s">
        <v>58</v>
      </c>
      <c r="G1002" s="14" t="e">
        <f>+VLOOKUP(M1002,#REF!,5,FALSE)</f>
        <v>#REF!</v>
      </c>
      <c r="H1002" s="14" t="e">
        <f>+VLOOKUP(M1002,#REF!,7,FALSE)</f>
        <v>#REF!</v>
      </c>
      <c r="M1002" s="15" t="str">
        <f t="shared" si="495"/>
        <v>2026EG 2026GRHGESTION DE RECURSOS HUMANOS</v>
      </c>
      <c r="N1002" s="15" t="s">
        <v>757</v>
      </c>
      <c r="Q1002" s="16" t="s">
        <v>13</v>
      </c>
      <c r="R1002" s="16" t="s">
        <v>60</v>
      </c>
      <c r="T1002" s="14" t="str">
        <f t="shared" si="498"/>
        <v>2.3</v>
      </c>
      <c r="U1002" s="17" t="s">
        <v>62</v>
      </c>
      <c r="V1002" s="15" t="s">
        <v>779</v>
      </c>
      <c r="X1002" s="14" t="s">
        <v>65</v>
      </c>
      <c r="Y1002" s="18">
        <v>1</v>
      </c>
      <c r="Z1002" s="19">
        <v>4000</v>
      </c>
      <c r="AA1002" s="14">
        <v>30</v>
      </c>
      <c r="AB1002" s="14">
        <v>30</v>
      </c>
      <c r="AC1002" s="14"/>
      <c r="AD1002" s="14"/>
      <c r="AE1002" s="20"/>
      <c r="AF1002" s="20"/>
      <c r="AG1002" s="20"/>
      <c r="AH1002" s="20"/>
      <c r="AI1002" s="20"/>
      <c r="AJ1002" s="20"/>
      <c r="AK1002" s="20"/>
      <c r="AL1002" s="20"/>
      <c r="AM1002" s="19">
        <f t="shared" si="499"/>
        <v>8000</v>
      </c>
      <c r="AN1002" s="26" t="s">
        <v>437</v>
      </c>
      <c r="AO1002" s="50">
        <f t="shared" si="500"/>
        <v>4000</v>
      </c>
      <c r="AP1002" s="50">
        <f t="shared" si="501"/>
        <v>4000</v>
      </c>
      <c r="AQ1002" s="50">
        <f t="shared" si="502"/>
        <v>0</v>
      </c>
      <c r="AR1002" s="50">
        <f t="shared" si="503"/>
        <v>0</v>
      </c>
      <c r="AS1002" s="50">
        <f t="shared" si="504"/>
        <v>0</v>
      </c>
      <c r="AT1002" s="50">
        <f t="shared" si="505"/>
        <v>0</v>
      </c>
      <c r="AU1002" s="50">
        <f t="shared" si="506"/>
        <v>0</v>
      </c>
      <c r="AV1002" s="50">
        <f t="shared" si="507"/>
        <v>0</v>
      </c>
      <c r="AW1002" s="50">
        <f t="shared" si="508"/>
        <v>0</v>
      </c>
      <c r="AX1002" s="50">
        <f t="shared" si="509"/>
        <v>0</v>
      </c>
      <c r="AY1002" s="50">
        <f t="shared" si="510"/>
        <v>0</v>
      </c>
      <c r="AZ1002" s="50">
        <f t="shared" si="511"/>
        <v>0</v>
      </c>
      <c r="BA1002" s="50">
        <f t="shared" si="496"/>
        <v>8000</v>
      </c>
      <c r="BB1002" s="50">
        <f t="shared" si="497"/>
        <v>0</v>
      </c>
    </row>
    <row r="1003" spans="2:54" x14ac:dyDescent="0.25">
      <c r="B1003" s="14">
        <v>2026</v>
      </c>
      <c r="C1003" s="14">
        <v>479</v>
      </c>
      <c r="D1003" s="15"/>
      <c r="F1003" s="15" t="s">
        <v>58</v>
      </c>
      <c r="G1003" s="14" t="e">
        <f>+VLOOKUP(M1003,#REF!,5,FALSE)</f>
        <v>#REF!</v>
      </c>
      <c r="H1003" s="14" t="e">
        <f>+VLOOKUP(M1003,#REF!,7,FALSE)</f>
        <v>#REF!</v>
      </c>
      <c r="M1003" s="15" t="str">
        <f t="shared" si="495"/>
        <v>2026EG 2026GRHGESTION DE RECURSOS HUMANOS</v>
      </c>
      <c r="N1003" s="15" t="s">
        <v>757</v>
      </c>
      <c r="Q1003" s="16" t="s">
        <v>13</v>
      </c>
      <c r="R1003" s="16" t="s">
        <v>60</v>
      </c>
      <c r="T1003" s="14" t="str">
        <f t="shared" si="498"/>
        <v>2.3</v>
      </c>
      <c r="U1003" s="17" t="s">
        <v>62</v>
      </c>
      <c r="V1003" s="15" t="s">
        <v>780</v>
      </c>
      <c r="X1003" s="14" t="s">
        <v>65</v>
      </c>
      <c r="Y1003" s="18">
        <v>1</v>
      </c>
      <c r="Z1003" s="19">
        <v>4500</v>
      </c>
      <c r="AA1003" s="14">
        <v>30</v>
      </c>
      <c r="AB1003" s="14">
        <v>30</v>
      </c>
      <c r="AC1003" s="14"/>
      <c r="AD1003" s="14"/>
      <c r="AE1003" s="20"/>
      <c r="AF1003" s="20"/>
      <c r="AG1003" s="20"/>
      <c r="AH1003" s="20"/>
      <c r="AI1003" s="20"/>
      <c r="AJ1003" s="20"/>
      <c r="AK1003" s="20"/>
      <c r="AL1003" s="20"/>
      <c r="AM1003" s="19">
        <f t="shared" si="499"/>
        <v>9000</v>
      </c>
      <c r="AN1003" s="26" t="s">
        <v>437</v>
      </c>
      <c r="AO1003" s="50">
        <f t="shared" si="500"/>
        <v>4500</v>
      </c>
      <c r="AP1003" s="50">
        <f t="shared" si="501"/>
        <v>4500</v>
      </c>
      <c r="AQ1003" s="50">
        <f t="shared" si="502"/>
        <v>0</v>
      </c>
      <c r="AR1003" s="50">
        <f t="shared" si="503"/>
        <v>0</v>
      </c>
      <c r="AS1003" s="50">
        <f t="shared" si="504"/>
        <v>0</v>
      </c>
      <c r="AT1003" s="50">
        <f t="shared" si="505"/>
        <v>0</v>
      </c>
      <c r="AU1003" s="50">
        <f t="shared" si="506"/>
        <v>0</v>
      </c>
      <c r="AV1003" s="50">
        <f t="shared" si="507"/>
        <v>0</v>
      </c>
      <c r="AW1003" s="50">
        <f t="shared" si="508"/>
        <v>0</v>
      </c>
      <c r="AX1003" s="50">
        <f t="shared" si="509"/>
        <v>0</v>
      </c>
      <c r="AY1003" s="50">
        <f t="shared" si="510"/>
        <v>0</v>
      </c>
      <c r="AZ1003" s="50">
        <f t="shared" si="511"/>
        <v>0</v>
      </c>
      <c r="BA1003" s="50">
        <f t="shared" si="496"/>
        <v>9000</v>
      </c>
      <c r="BB1003" s="50">
        <f t="shared" si="497"/>
        <v>0</v>
      </c>
    </row>
    <row r="1004" spans="2:54" x14ac:dyDescent="0.25">
      <c r="B1004" s="14">
        <v>2026</v>
      </c>
      <c r="C1004" s="14">
        <v>479</v>
      </c>
      <c r="D1004" s="15"/>
      <c r="F1004" s="15" t="s">
        <v>58</v>
      </c>
      <c r="G1004" s="14" t="e">
        <f>+VLOOKUP(M1004,#REF!,5,FALSE)</f>
        <v>#REF!</v>
      </c>
      <c r="H1004" s="14" t="e">
        <f>+VLOOKUP(M1004,#REF!,7,FALSE)</f>
        <v>#REF!</v>
      </c>
      <c r="M1004" s="15" t="str">
        <f t="shared" si="495"/>
        <v>2026EG 2026GRHGESTION DE RECURSOS HUMANOS</v>
      </c>
      <c r="N1004" s="15" t="s">
        <v>757</v>
      </c>
      <c r="Q1004" s="16" t="s">
        <v>13</v>
      </c>
      <c r="R1004" s="16" t="s">
        <v>60</v>
      </c>
      <c r="T1004" s="14" t="str">
        <f t="shared" si="498"/>
        <v>2.3</v>
      </c>
      <c r="U1004" s="17" t="s">
        <v>62</v>
      </c>
      <c r="V1004" s="15" t="s">
        <v>781</v>
      </c>
      <c r="X1004" s="14" t="s">
        <v>65</v>
      </c>
      <c r="Y1004" s="18">
        <v>1</v>
      </c>
      <c r="Z1004" s="19">
        <v>6000</v>
      </c>
      <c r="AA1004" s="14">
        <v>30</v>
      </c>
      <c r="AB1004" s="14">
        <v>30</v>
      </c>
      <c r="AC1004" s="14"/>
      <c r="AD1004" s="14"/>
      <c r="AE1004" s="20"/>
      <c r="AF1004" s="20"/>
      <c r="AG1004" s="20"/>
      <c r="AH1004" s="20"/>
      <c r="AI1004" s="20"/>
      <c r="AJ1004" s="20"/>
      <c r="AK1004" s="20"/>
      <c r="AL1004" s="20"/>
      <c r="AM1004" s="19">
        <f t="shared" si="499"/>
        <v>12000</v>
      </c>
      <c r="AN1004" s="26" t="s">
        <v>437</v>
      </c>
      <c r="AO1004" s="50">
        <f t="shared" si="500"/>
        <v>6000</v>
      </c>
      <c r="AP1004" s="50">
        <f t="shared" si="501"/>
        <v>6000</v>
      </c>
      <c r="AQ1004" s="50">
        <f t="shared" si="502"/>
        <v>0</v>
      </c>
      <c r="AR1004" s="50">
        <f t="shared" si="503"/>
        <v>0</v>
      </c>
      <c r="AS1004" s="50">
        <f t="shared" si="504"/>
        <v>0</v>
      </c>
      <c r="AT1004" s="50">
        <f t="shared" si="505"/>
        <v>0</v>
      </c>
      <c r="AU1004" s="50">
        <f t="shared" si="506"/>
        <v>0</v>
      </c>
      <c r="AV1004" s="50">
        <f t="shared" si="507"/>
        <v>0</v>
      </c>
      <c r="AW1004" s="50">
        <f t="shared" si="508"/>
        <v>0</v>
      </c>
      <c r="AX1004" s="50">
        <f t="shared" si="509"/>
        <v>0</v>
      </c>
      <c r="AY1004" s="50">
        <f t="shared" si="510"/>
        <v>0</v>
      </c>
      <c r="AZ1004" s="50">
        <f t="shared" si="511"/>
        <v>0</v>
      </c>
      <c r="BA1004" s="50">
        <f t="shared" si="496"/>
        <v>12000</v>
      </c>
      <c r="BB1004" s="50">
        <f t="shared" si="497"/>
        <v>0</v>
      </c>
    </row>
    <row r="1005" spans="2:54" x14ac:dyDescent="0.25">
      <c r="B1005" s="14">
        <v>2026</v>
      </c>
      <c r="C1005" s="14">
        <v>479</v>
      </c>
      <c r="D1005" s="15"/>
      <c r="F1005" s="15" t="s">
        <v>58</v>
      </c>
      <c r="G1005" s="14" t="e">
        <f>+VLOOKUP(M1005,#REF!,5,FALSE)</f>
        <v>#REF!</v>
      </c>
      <c r="H1005" s="14" t="e">
        <f>+VLOOKUP(M1005,#REF!,7,FALSE)</f>
        <v>#REF!</v>
      </c>
      <c r="M1005" s="15" t="str">
        <f t="shared" si="495"/>
        <v>2026EG 2026GRHGESTION DE RECURSOS HUMANOS</v>
      </c>
      <c r="N1005" s="15" t="s">
        <v>757</v>
      </c>
      <c r="Q1005" s="16" t="s">
        <v>13</v>
      </c>
      <c r="R1005" s="16" t="s">
        <v>60</v>
      </c>
      <c r="T1005" s="14" t="str">
        <f t="shared" si="498"/>
        <v>2.3</v>
      </c>
      <c r="U1005" s="17" t="s">
        <v>62</v>
      </c>
      <c r="V1005" s="15" t="s">
        <v>782</v>
      </c>
      <c r="X1005" s="14" t="s">
        <v>65</v>
      </c>
      <c r="Y1005" s="18">
        <v>1</v>
      </c>
      <c r="Z1005" s="19">
        <v>6000</v>
      </c>
      <c r="AA1005" s="14">
        <v>30</v>
      </c>
      <c r="AB1005" s="14">
        <v>30</v>
      </c>
      <c r="AC1005" s="14"/>
      <c r="AD1005" s="14"/>
      <c r="AE1005" s="20"/>
      <c r="AF1005" s="20"/>
      <c r="AG1005" s="20"/>
      <c r="AH1005" s="20"/>
      <c r="AI1005" s="20"/>
      <c r="AJ1005" s="20"/>
      <c r="AK1005" s="20"/>
      <c r="AL1005" s="20"/>
      <c r="AM1005" s="19">
        <f t="shared" si="499"/>
        <v>12000</v>
      </c>
      <c r="AN1005" s="26" t="s">
        <v>437</v>
      </c>
      <c r="AO1005" s="50">
        <f t="shared" si="500"/>
        <v>6000</v>
      </c>
      <c r="AP1005" s="50">
        <f t="shared" si="501"/>
        <v>6000</v>
      </c>
      <c r="AQ1005" s="50">
        <f t="shared" si="502"/>
        <v>0</v>
      </c>
      <c r="AR1005" s="50">
        <f t="shared" si="503"/>
        <v>0</v>
      </c>
      <c r="AS1005" s="50">
        <f t="shared" si="504"/>
        <v>0</v>
      </c>
      <c r="AT1005" s="50">
        <f t="shared" si="505"/>
        <v>0</v>
      </c>
      <c r="AU1005" s="50">
        <f t="shared" si="506"/>
        <v>0</v>
      </c>
      <c r="AV1005" s="50">
        <f t="shared" si="507"/>
        <v>0</v>
      </c>
      <c r="AW1005" s="50">
        <f t="shared" si="508"/>
        <v>0</v>
      </c>
      <c r="AX1005" s="50">
        <f t="shared" si="509"/>
        <v>0</v>
      </c>
      <c r="AY1005" s="50">
        <f t="shared" si="510"/>
        <v>0</v>
      </c>
      <c r="AZ1005" s="50">
        <f t="shared" si="511"/>
        <v>0</v>
      </c>
      <c r="BA1005" s="50">
        <f t="shared" si="496"/>
        <v>12000</v>
      </c>
      <c r="BB1005" s="50">
        <f t="shared" si="497"/>
        <v>0</v>
      </c>
    </row>
    <row r="1006" spans="2:54" x14ac:dyDescent="0.25">
      <c r="B1006" s="14">
        <v>2026</v>
      </c>
      <c r="C1006" s="14">
        <v>479</v>
      </c>
      <c r="D1006" s="15"/>
      <c r="F1006" s="15" t="s">
        <v>58</v>
      </c>
      <c r="G1006" s="14" t="e">
        <f>+VLOOKUP(M1006,#REF!,5,FALSE)</f>
        <v>#REF!</v>
      </c>
      <c r="H1006" s="14" t="e">
        <f>+VLOOKUP(M1006,#REF!,7,FALSE)</f>
        <v>#REF!</v>
      </c>
      <c r="M1006" s="15" t="str">
        <f t="shared" si="495"/>
        <v>2026EG 2026GRHGESTION DE RECURSOS HUMANOS</v>
      </c>
      <c r="N1006" s="15" t="s">
        <v>757</v>
      </c>
      <c r="Q1006" s="16" t="s">
        <v>13</v>
      </c>
      <c r="R1006" s="16" t="s">
        <v>60</v>
      </c>
      <c r="T1006" s="14" t="str">
        <f t="shared" si="498"/>
        <v>2.3</v>
      </c>
      <c r="U1006" s="17" t="s">
        <v>62</v>
      </c>
      <c r="V1006" s="15" t="s">
        <v>783</v>
      </c>
      <c r="X1006" s="14" t="s">
        <v>65</v>
      </c>
      <c r="Y1006" s="18">
        <v>1</v>
      </c>
      <c r="Z1006" s="19">
        <v>6000</v>
      </c>
      <c r="AA1006" s="14">
        <v>30</v>
      </c>
      <c r="AB1006" s="14">
        <v>30</v>
      </c>
      <c r="AC1006" s="14"/>
      <c r="AD1006" s="14"/>
      <c r="AE1006" s="20"/>
      <c r="AF1006" s="20"/>
      <c r="AG1006" s="20"/>
      <c r="AH1006" s="20"/>
      <c r="AI1006" s="20"/>
      <c r="AJ1006" s="20"/>
      <c r="AK1006" s="20"/>
      <c r="AL1006" s="20"/>
      <c r="AM1006" s="19">
        <f t="shared" si="499"/>
        <v>12000</v>
      </c>
      <c r="AN1006" s="26" t="s">
        <v>437</v>
      </c>
      <c r="AO1006" s="50">
        <f t="shared" si="500"/>
        <v>6000</v>
      </c>
      <c r="AP1006" s="50">
        <f t="shared" si="501"/>
        <v>6000</v>
      </c>
      <c r="AQ1006" s="50">
        <f t="shared" si="502"/>
        <v>0</v>
      </c>
      <c r="AR1006" s="50">
        <f t="shared" si="503"/>
        <v>0</v>
      </c>
      <c r="AS1006" s="50">
        <f t="shared" si="504"/>
        <v>0</v>
      </c>
      <c r="AT1006" s="50">
        <f t="shared" si="505"/>
        <v>0</v>
      </c>
      <c r="AU1006" s="50">
        <f t="shared" si="506"/>
        <v>0</v>
      </c>
      <c r="AV1006" s="50">
        <f t="shared" si="507"/>
        <v>0</v>
      </c>
      <c r="AW1006" s="50">
        <f t="shared" si="508"/>
        <v>0</v>
      </c>
      <c r="AX1006" s="50">
        <f t="shared" si="509"/>
        <v>0</v>
      </c>
      <c r="AY1006" s="50">
        <f t="shared" si="510"/>
        <v>0</v>
      </c>
      <c r="AZ1006" s="50">
        <f t="shared" si="511"/>
        <v>0</v>
      </c>
      <c r="BA1006" s="50">
        <f t="shared" si="496"/>
        <v>12000</v>
      </c>
      <c r="BB1006" s="50">
        <f t="shared" si="497"/>
        <v>0</v>
      </c>
    </row>
    <row r="1007" spans="2:54" x14ac:dyDescent="0.25">
      <c r="B1007" s="14">
        <v>2026</v>
      </c>
      <c r="C1007" s="14">
        <v>479</v>
      </c>
      <c r="D1007" s="15"/>
      <c r="F1007" s="15" t="s">
        <v>58</v>
      </c>
      <c r="G1007" s="14" t="e">
        <f>+VLOOKUP(M1007,#REF!,5,FALSE)</f>
        <v>#REF!</v>
      </c>
      <c r="H1007" s="14" t="e">
        <f>+VLOOKUP(M1007,#REF!,7,FALSE)</f>
        <v>#REF!</v>
      </c>
      <c r="M1007" s="15" t="str">
        <f t="shared" si="495"/>
        <v>2026EG 2026GRHGESTION DE RECURSOS HUMANOS</v>
      </c>
      <c r="N1007" s="15" t="s">
        <v>757</v>
      </c>
      <c r="Q1007" s="16" t="s">
        <v>13</v>
      </c>
      <c r="R1007" s="16" t="s">
        <v>60</v>
      </c>
      <c r="T1007" s="14" t="str">
        <f t="shared" si="498"/>
        <v>2.3</v>
      </c>
      <c r="U1007" s="17" t="s">
        <v>62</v>
      </c>
      <c r="V1007" s="15" t="s">
        <v>784</v>
      </c>
      <c r="X1007" s="14" t="s">
        <v>65</v>
      </c>
      <c r="Y1007" s="18">
        <v>1</v>
      </c>
      <c r="Z1007" s="19">
        <v>6000</v>
      </c>
      <c r="AA1007" s="14">
        <v>30</v>
      </c>
      <c r="AB1007" s="14">
        <v>30</v>
      </c>
      <c r="AC1007" s="14"/>
      <c r="AD1007" s="14"/>
      <c r="AE1007" s="20"/>
      <c r="AF1007" s="20"/>
      <c r="AG1007" s="20"/>
      <c r="AH1007" s="20"/>
      <c r="AI1007" s="20"/>
      <c r="AJ1007" s="20"/>
      <c r="AK1007" s="20"/>
      <c r="AL1007" s="20"/>
      <c r="AM1007" s="19">
        <f t="shared" si="499"/>
        <v>12000</v>
      </c>
      <c r="AN1007" s="26" t="s">
        <v>437</v>
      </c>
      <c r="AO1007" s="50">
        <f t="shared" si="500"/>
        <v>6000</v>
      </c>
      <c r="AP1007" s="50">
        <f t="shared" si="501"/>
        <v>6000</v>
      </c>
      <c r="AQ1007" s="50">
        <f t="shared" si="502"/>
        <v>0</v>
      </c>
      <c r="AR1007" s="50">
        <f t="shared" si="503"/>
        <v>0</v>
      </c>
      <c r="AS1007" s="50">
        <f t="shared" si="504"/>
        <v>0</v>
      </c>
      <c r="AT1007" s="50">
        <f t="shared" si="505"/>
        <v>0</v>
      </c>
      <c r="AU1007" s="50">
        <f t="shared" si="506"/>
        <v>0</v>
      </c>
      <c r="AV1007" s="50">
        <f t="shared" si="507"/>
        <v>0</v>
      </c>
      <c r="AW1007" s="50">
        <f t="shared" si="508"/>
        <v>0</v>
      </c>
      <c r="AX1007" s="50">
        <f t="shared" si="509"/>
        <v>0</v>
      </c>
      <c r="AY1007" s="50">
        <f t="shared" si="510"/>
        <v>0</v>
      </c>
      <c r="AZ1007" s="50">
        <f t="shared" si="511"/>
        <v>0</v>
      </c>
      <c r="BA1007" s="50">
        <f t="shared" si="496"/>
        <v>12000</v>
      </c>
      <c r="BB1007" s="50">
        <f t="shared" si="497"/>
        <v>0</v>
      </c>
    </row>
    <row r="1008" spans="2:54" x14ac:dyDescent="0.25">
      <c r="B1008" s="14">
        <v>2026</v>
      </c>
      <c r="C1008" s="14">
        <v>479</v>
      </c>
      <c r="D1008" s="15"/>
      <c r="F1008" s="15" t="s">
        <v>58</v>
      </c>
      <c r="G1008" s="14" t="e">
        <f>+VLOOKUP(M1008,#REF!,5,FALSE)</f>
        <v>#REF!</v>
      </c>
      <c r="H1008" s="14" t="e">
        <f>+VLOOKUP(M1008,#REF!,7,FALSE)</f>
        <v>#REF!</v>
      </c>
      <c r="M1008" s="15" t="str">
        <f t="shared" si="495"/>
        <v>2026EG 2026GRHGESTION DE RECURSOS HUMANOS</v>
      </c>
      <c r="N1008" s="15" t="s">
        <v>757</v>
      </c>
      <c r="Q1008" s="16" t="s">
        <v>13</v>
      </c>
      <c r="R1008" s="16" t="s">
        <v>60</v>
      </c>
      <c r="T1008" s="14" t="str">
        <f t="shared" si="498"/>
        <v>2.3</v>
      </c>
      <c r="U1008" s="17" t="s">
        <v>62</v>
      </c>
      <c r="V1008" s="15" t="s">
        <v>785</v>
      </c>
      <c r="X1008" s="14" t="s">
        <v>65</v>
      </c>
      <c r="Y1008" s="18">
        <v>3</v>
      </c>
      <c r="Z1008" s="19">
        <v>3000</v>
      </c>
      <c r="AA1008" s="14">
        <v>30</v>
      </c>
      <c r="AB1008" s="14">
        <v>30</v>
      </c>
      <c r="AC1008" s="14"/>
      <c r="AD1008" s="14"/>
      <c r="AE1008" s="20"/>
      <c r="AF1008" s="20"/>
      <c r="AG1008" s="20"/>
      <c r="AH1008" s="20"/>
      <c r="AI1008" s="20"/>
      <c r="AJ1008" s="20"/>
      <c r="AK1008" s="20"/>
      <c r="AL1008" s="20"/>
      <c r="AM1008" s="19">
        <f t="shared" si="499"/>
        <v>18000</v>
      </c>
      <c r="AN1008" s="26" t="s">
        <v>437</v>
      </c>
      <c r="AO1008" s="50">
        <f t="shared" si="500"/>
        <v>9000</v>
      </c>
      <c r="AP1008" s="50">
        <f t="shared" si="501"/>
        <v>9000</v>
      </c>
      <c r="AQ1008" s="50">
        <f t="shared" si="502"/>
        <v>0</v>
      </c>
      <c r="AR1008" s="50">
        <f t="shared" si="503"/>
        <v>0</v>
      </c>
      <c r="AS1008" s="50">
        <f t="shared" si="504"/>
        <v>0</v>
      </c>
      <c r="AT1008" s="50">
        <f t="shared" si="505"/>
        <v>0</v>
      </c>
      <c r="AU1008" s="50">
        <f t="shared" si="506"/>
        <v>0</v>
      </c>
      <c r="AV1008" s="50">
        <f t="shared" si="507"/>
        <v>0</v>
      </c>
      <c r="AW1008" s="50">
        <f t="shared" si="508"/>
        <v>0</v>
      </c>
      <c r="AX1008" s="50">
        <f t="shared" si="509"/>
        <v>0</v>
      </c>
      <c r="AY1008" s="50">
        <f t="shared" si="510"/>
        <v>0</v>
      </c>
      <c r="AZ1008" s="50">
        <f t="shared" si="511"/>
        <v>0</v>
      </c>
      <c r="BA1008" s="50">
        <f t="shared" si="496"/>
        <v>18000</v>
      </c>
      <c r="BB1008" s="50">
        <f t="shared" si="497"/>
        <v>0</v>
      </c>
    </row>
    <row r="1009" spans="2:54" x14ac:dyDescent="0.25">
      <c r="B1009" s="14">
        <v>2026</v>
      </c>
      <c r="C1009" s="14">
        <v>479</v>
      </c>
      <c r="D1009" s="15"/>
      <c r="F1009" s="15" t="s">
        <v>58</v>
      </c>
      <c r="G1009" s="14" t="e">
        <f>+VLOOKUP(M1009,#REF!,5,FALSE)</f>
        <v>#REF!</v>
      </c>
      <c r="H1009" s="14" t="e">
        <f>+VLOOKUP(M1009,#REF!,7,FALSE)</f>
        <v>#REF!</v>
      </c>
      <c r="M1009" s="15" t="str">
        <f t="shared" si="495"/>
        <v>2026EG 2026GRHGESTION DE RECURSOS HUMANOS</v>
      </c>
      <c r="N1009" s="15" t="s">
        <v>757</v>
      </c>
      <c r="Q1009" s="16" t="s">
        <v>13</v>
      </c>
      <c r="R1009" s="16" t="s">
        <v>60</v>
      </c>
      <c r="T1009" s="14" t="str">
        <f t="shared" si="498"/>
        <v>2.3</v>
      </c>
      <c r="U1009" s="17" t="s">
        <v>62</v>
      </c>
      <c r="V1009" s="15" t="s">
        <v>786</v>
      </c>
      <c r="X1009" s="14" t="s">
        <v>65</v>
      </c>
      <c r="Y1009" s="18">
        <v>3</v>
      </c>
      <c r="Z1009" s="19">
        <v>4000</v>
      </c>
      <c r="AA1009" s="14">
        <v>30</v>
      </c>
      <c r="AB1009" s="14">
        <v>30</v>
      </c>
      <c r="AC1009" s="14"/>
      <c r="AD1009" s="14"/>
      <c r="AE1009" s="20"/>
      <c r="AF1009" s="20"/>
      <c r="AG1009" s="20"/>
      <c r="AH1009" s="20"/>
      <c r="AI1009" s="20"/>
      <c r="AJ1009" s="20"/>
      <c r="AK1009" s="20"/>
      <c r="AL1009" s="20"/>
      <c r="AM1009" s="19">
        <f t="shared" si="499"/>
        <v>24000</v>
      </c>
      <c r="AN1009" s="26" t="s">
        <v>437</v>
      </c>
      <c r="AO1009" s="50">
        <f t="shared" si="500"/>
        <v>12000</v>
      </c>
      <c r="AP1009" s="50">
        <f t="shared" si="501"/>
        <v>12000</v>
      </c>
      <c r="AQ1009" s="50">
        <f t="shared" si="502"/>
        <v>0</v>
      </c>
      <c r="AR1009" s="50">
        <f t="shared" si="503"/>
        <v>0</v>
      </c>
      <c r="AS1009" s="50">
        <f t="shared" si="504"/>
        <v>0</v>
      </c>
      <c r="AT1009" s="50">
        <f t="shared" si="505"/>
        <v>0</v>
      </c>
      <c r="AU1009" s="50">
        <f t="shared" si="506"/>
        <v>0</v>
      </c>
      <c r="AV1009" s="50">
        <f t="shared" si="507"/>
        <v>0</v>
      </c>
      <c r="AW1009" s="50">
        <f t="shared" si="508"/>
        <v>0</v>
      </c>
      <c r="AX1009" s="50">
        <f t="shared" si="509"/>
        <v>0</v>
      </c>
      <c r="AY1009" s="50">
        <f t="shared" si="510"/>
        <v>0</v>
      </c>
      <c r="AZ1009" s="50">
        <f t="shared" si="511"/>
        <v>0</v>
      </c>
      <c r="BA1009" s="50">
        <f t="shared" si="496"/>
        <v>24000</v>
      </c>
      <c r="BB1009" s="50">
        <f t="shared" si="497"/>
        <v>0</v>
      </c>
    </row>
    <row r="1010" spans="2:54" x14ac:dyDescent="0.25">
      <c r="B1010" s="14">
        <v>2026</v>
      </c>
      <c r="C1010" s="14">
        <v>479</v>
      </c>
      <c r="D1010" s="15"/>
      <c r="F1010" s="15" t="s">
        <v>58</v>
      </c>
      <c r="G1010" s="14" t="e">
        <f>+VLOOKUP(M1010,#REF!,5,FALSE)</f>
        <v>#REF!</v>
      </c>
      <c r="H1010" s="14" t="e">
        <f>+VLOOKUP(M1010,#REF!,7,FALSE)</f>
        <v>#REF!</v>
      </c>
      <c r="M1010" s="15" t="str">
        <f t="shared" si="495"/>
        <v>2026EG 2026GRHGESTION DE RECURSOS HUMANOS</v>
      </c>
      <c r="N1010" s="15" t="s">
        <v>757</v>
      </c>
      <c r="Q1010" s="16" t="s">
        <v>13</v>
      </c>
      <c r="R1010" s="16" t="s">
        <v>60</v>
      </c>
      <c r="T1010" s="14" t="str">
        <f t="shared" si="498"/>
        <v>2.1</v>
      </c>
      <c r="U1010" s="17" t="s">
        <v>82</v>
      </c>
      <c r="V1010" s="15" t="s">
        <v>83</v>
      </c>
      <c r="X1010" s="14" t="s">
        <v>74</v>
      </c>
      <c r="Y1010" s="18" t="s">
        <v>787</v>
      </c>
      <c r="Z1010" s="19">
        <v>8206.5789000000004</v>
      </c>
      <c r="AA1010" s="14">
        <v>152</v>
      </c>
      <c r="AB1010" s="14">
        <v>152</v>
      </c>
      <c r="AC1010" s="14">
        <v>152</v>
      </c>
      <c r="AD1010" s="14">
        <v>152</v>
      </c>
      <c r="AE1010" s="20"/>
      <c r="AF1010" s="20"/>
      <c r="AG1010" s="20"/>
      <c r="AH1010" s="20"/>
      <c r="AI1010" s="20"/>
      <c r="AJ1010" s="20"/>
      <c r="AK1010" s="20"/>
      <c r="AL1010" s="20"/>
      <c r="AM1010" s="19">
        <f t="shared" si="499"/>
        <v>4989600</v>
      </c>
      <c r="AN1010" s="26" t="s">
        <v>437</v>
      </c>
      <c r="AO1010" s="50">
        <f t="shared" ref="AO1010:AO1027" si="512">+AA1010*$Z1010</f>
        <v>1247399.9928000001</v>
      </c>
      <c r="AP1010" s="50">
        <f t="shared" ref="AP1010:AP1027" si="513">+AB1010*$Z1010</f>
        <v>1247399.9928000001</v>
      </c>
      <c r="AQ1010" s="50">
        <f t="shared" ref="AQ1010:AQ1027" si="514">+AC1010*$Z1010</f>
        <v>1247399.9928000001</v>
      </c>
      <c r="AR1010" s="50">
        <f t="shared" ref="AR1010:AR1027" si="515">+AD1010*$Z1010</f>
        <v>1247399.9928000001</v>
      </c>
      <c r="AS1010" s="50">
        <f t="shared" ref="AS1010:AS1027" si="516">+AE1010*$Z1010</f>
        <v>0</v>
      </c>
      <c r="AT1010" s="50">
        <f t="shared" ref="AT1010:AT1027" si="517">+AF1010*$Z1010</f>
        <v>0</v>
      </c>
      <c r="AU1010" s="50">
        <f t="shared" ref="AU1010:AU1027" si="518">+AG1010*$Z1010</f>
        <v>0</v>
      </c>
      <c r="AV1010" s="50">
        <f t="shared" ref="AV1010:AV1027" si="519">+AH1010*$Z1010</f>
        <v>0</v>
      </c>
      <c r="AW1010" s="50">
        <f t="shared" ref="AW1010:AW1027" si="520">+AI1010*$Z1010</f>
        <v>0</v>
      </c>
      <c r="AX1010" s="50">
        <f t="shared" ref="AX1010:AX1027" si="521">+AJ1010*$Z1010</f>
        <v>0</v>
      </c>
      <c r="AY1010" s="50">
        <f t="shared" ref="AY1010:AY1027" si="522">+AK1010*$Z1010</f>
        <v>0</v>
      </c>
      <c r="AZ1010" s="50">
        <f t="shared" ref="AZ1010:AZ1027" si="523">+AL1010*$Z1010</f>
        <v>0</v>
      </c>
      <c r="BA1010" s="50">
        <f t="shared" si="496"/>
        <v>4989600</v>
      </c>
      <c r="BB1010" s="50">
        <f t="shared" si="497"/>
        <v>0</v>
      </c>
    </row>
    <row r="1011" spans="2:54" x14ac:dyDescent="0.25">
      <c r="B1011" s="14">
        <v>2026</v>
      </c>
      <c r="C1011" s="14">
        <v>479</v>
      </c>
      <c r="D1011" s="15"/>
      <c r="F1011" s="15" t="s">
        <v>58</v>
      </c>
      <c r="G1011" s="14" t="e">
        <f>+VLOOKUP(M1011,#REF!,5,FALSE)</f>
        <v>#REF!</v>
      </c>
      <c r="H1011" s="14" t="e">
        <f>+VLOOKUP(M1011,#REF!,7,FALSE)</f>
        <v>#REF!</v>
      </c>
      <c r="M1011" s="15" t="str">
        <f t="shared" si="495"/>
        <v>2026EG 2026GRHORGANIZACION Y EJECUCION DE LA JORNADA ELECTORAL</v>
      </c>
      <c r="N1011" s="15" t="s">
        <v>777</v>
      </c>
      <c r="Q1011" s="16" t="s">
        <v>13</v>
      </c>
      <c r="R1011" s="16" t="s">
        <v>60</v>
      </c>
      <c r="T1011" s="14" t="str">
        <f t="shared" si="498"/>
        <v>2.3</v>
      </c>
      <c r="U1011" s="17" t="s">
        <v>85</v>
      </c>
      <c r="V1011" s="15" t="s">
        <v>86</v>
      </c>
      <c r="X1011" s="14" t="s">
        <v>74</v>
      </c>
      <c r="Y1011" s="18" t="s">
        <v>787</v>
      </c>
      <c r="Z1011" s="19">
        <v>1624456</v>
      </c>
      <c r="AA1011" s="14">
        <v>1</v>
      </c>
      <c r="AB1011" s="14"/>
      <c r="AC1011" s="14"/>
      <c r="AD1011" s="14"/>
      <c r="AE1011" s="20"/>
      <c r="AF1011" s="20"/>
      <c r="AG1011" s="20"/>
      <c r="AH1011" s="20"/>
      <c r="AI1011" s="20"/>
      <c r="AJ1011" s="20"/>
      <c r="AK1011" s="20"/>
      <c r="AL1011" s="20"/>
      <c r="AM1011" s="19">
        <f t="shared" si="499"/>
        <v>1624456</v>
      </c>
      <c r="AN1011" s="26" t="s">
        <v>437</v>
      </c>
      <c r="AO1011" s="50">
        <f t="shared" si="512"/>
        <v>1624456</v>
      </c>
      <c r="AP1011" s="50">
        <f t="shared" si="513"/>
        <v>0</v>
      </c>
      <c r="AQ1011" s="50">
        <f t="shared" si="514"/>
        <v>0</v>
      </c>
      <c r="AR1011" s="50">
        <f t="shared" si="515"/>
        <v>0</v>
      </c>
      <c r="AS1011" s="50">
        <f t="shared" si="516"/>
        <v>0</v>
      </c>
      <c r="AT1011" s="50">
        <f t="shared" si="517"/>
        <v>0</v>
      </c>
      <c r="AU1011" s="50">
        <f t="shared" si="518"/>
        <v>0</v>
      </c>
      <c r="AV1011" s="50">
        <f t="shared" si="519"/>
        <v>0</v>
      </c>
      <c r="AW1011" s="50">
        <f t="shared" si="520"/>
        <v>0</v>
      </c>
      <c r="AX1011" s="50">
        <f t="shared" si="521"/>
        <v>0</v>
      </c>
      <c r="AY1011" s="50">
        <f t="shared" si="522"/>
        <v>0</v>
      </c>
      <c r="AZ1011" s="50">
        <f t="shared" si="523"/>
        <v>0</v>
      </c>
      <c r="BA1011" s="50">
        <f t="shared" si="496"/>
        <v>1624456</v>
      </c>
      <c r="BB1011" s="50">
        <f t="shared" si="497"/>
        <v>0</v>
      </c>
    </row>
    <row r="1012" spans="2:54" x14ac:dyDescent="0.25">
      <c r="B1012" s="14">
        <v>2026</v>
      </c>
      <c r="C1012" s="14">
        <v>479</v>
      </c>
      <c r="D1012" s="15"/>
      <c r="F1012" s="15" t="s">
        <v>58</v>
      </c>
      <c r="G1012" s="14" t="e">
        <f>+VLOOKUP(M1012,#REF!,5,FALSE)</f>
        <v>#REF!</v>
      </c>
      <c r="H1012" s="14" t="e">
        <f>+VLOOKUP(M1012,#REF!,7,FALSE)</f>
        <v>#REF!</v>
      </c>
      <c r="M1012" s="15" t="str">
        <f t="shared" si="495"/>
        <v>2026EG 2026GADGESTION FINANCIERA Y CONTABLE</v>
      </c>
      <c r="N1012" s="15" t="s">
        <v>788</v>
      </c>
      <c r="Q1012" s="16" t="s">
        <v>5</v>
      </c>
      <c r="R1012" s="16" t="s">
        <v>60</v>
      </c>
      <c r="T1012" s="14"/>
      <c r="U1012" s="17" t="s">
        <v>75</v>
      </c>
      <c r="V1012" s="15" t="s">
        <v>88</v>
      </c>
      <c r="X1012" s="14" t="s">
        <v>77</v>
      </c>
      <c r="Y1012" s="18">
        <v>1</v>
      </c>
      <c r="Z1012" s="19">
        <v>18500</v>
      </c>
      <c r="AA1012" s="14"/>
      <c r="AB1012" s="14">
        <v>1</v>
      </c>
      <c r="AC1012" s="14"/>
      <c r="AD1012" s="14">
        <v>1</v>
      </c>
      <c r="AE1012" s="20"/>
      <c r="AF1012" s="20"/>
      <c r="AG1012" s="20"/>
      <c r="AH1012" s="20"/>
      <c r="AI1012" s="20"/>
      <c r="AJ1012" s="20"/>
      <c r="AK1012" s="20"/>
      <c r="AL1012" s="20"/>
      <c r="AM1012" s="19">
        <f t="shared" si="499"/>
        <v>37000</v>
      </c>
      <c r="AN1012" s="26" t="s">
        <v>437</v>
      </c>
      <c r="AO1012" s="50">
        <f t="shared" si="512"/>
        <v>0</v>
      </c>
      <c r="AP1012" s="50">
        <f t="shared" si="513"/>
        <v>18500</v>
      </c>
      <c r="AQ1012" s="50">
        <f t="shared" si="514"/>
        <v>0</v>
      </c>
      <c r="AR1012" s="50">
        <f t="shared" si="515"/>
        <v>18500</v>
      </c>
      <c r="AS1012" s="50">
        <f t="shared" si="516"/>
        <v>0</v>
      </c>
      <c r="AT1012" s="50">
        <f t="shared" si="517"/>
        <v>0</v>
      </c>
      <c r="AU1012" s="50">
        <f t="shared" si="518"/>
        <v>0</v>
      </c>
      <c r="AV1012" s="50">
        <f t="shared" si="519"/>
        <v>0</v>
      </c>
      <c r="AW1012" s="50">
        <f t="shared" si="520"/>
        <v>0</v>
      </c>
      <c r="AX1012" s="50">
        <f t="shared" si="521"/>
        <v>0</v>
      </c>
      <c r="AY1012" s="50">
        <f t="shared" si="522"/>
        <v>0</v>
      </c>
      <c r="AZ1012" s="50">
        <f t="shared" si="523"/>
        <v>0</v>
      </c>
      <c r="BA1012" s="50">
        <f t="shared" si="496"/>
        <v>37000</v>
      </c>
      <c r="BB1012" s="50">
        <f t="shared" si="497"/>
        <v>0</v>
      </c>
    </row>
    <row r="1013" spans="2:54" x14ac:dyDescent="0.25">
      <c r="B1013" s="14">
        <v>2026</v>
      </c>
      <c r="C1013" s="14">
        <v>479</v>
      </c>
      <c r="D1013" s="15"/>
      <c r="F1013" s="15" t="s">
        <v>58</v>
      </c>
      <c r="G1013" s="14" t="e">
        <f>+VLOOKUP(M1013,#REF!,5,FALSE)</f>
        <v>#REF!</v>
      </c>
      <c r="H1013" s="14" t="e">
        <f>+VLOOKUP(M1013,#REF!,7,FALSE)</f>
        <v>#REF!</v>
      </c>
      <c r="M1013" s="15" t="str">
        <f t="shared" si="495"/>
        <v>2026EG 2026GADGESTION FINANCIERA Y CONTABLE</v>
      </c>
      <c r="N1013" s="15" t="s">
        <v>788</v>
      </c>
      <c r="Q1013" s="16" t="s">
        <v>5</v>
      </c>
      <c r="R1013" s="16" t="s">
        <v>60</v>
      </c>
      <c r="T1013" s="14"/>
      <c r="U1013" s="17" t="s">
        <v>89</v>
      </c>
      <c r="V1013" s="15" t="s">
        <v>90</v>
      </c>
      <c r="X1013" s="14" t="s">
        <v>91</v>
      </c>
      <c r="Y1013" s="18">
        <v>1</v>
      </c>
      <c r="Z1013" s="19">
        <v>4100</v>
      </c>
      <c r="AA1013" s="14">
        <v>1</v>
      </c>
      <c r="AB1013" s="14">
        <v>1</v>
      </c>
      <c r="AC1013" s="14">
        <v>1</v>
      </c>
      <c r="AD1013" s="14">
        <v>1</v>
      </c>
      <c r="AE1013" s="20"/>
      <c r="AF1013" s="20"/>
      <c r="AG1013" s="20"/>
      <c r="AH1013" s="20"/>
      <c r="AI1013" s="20"/>
      <c r="AJ1013" s="20"/>
      <c r="AK1013" s="20"/>
      <c r="AL1013" s="20"/>
      <c r="AM1013" s="19">
        <f t="shared" si="499"/>
        <v>16400</v>
      </c>
      <c r="AN1013" s="26" t="s">
        <v>437</v>
      </c>
      <c r="AO1013" s="50">
        <f t="shared" si="512"/>
        <v>4100</v>
      </c>
      <c r="AP1013" s="50">
        <f t="shared" si="513"/>
        <v>4100</v>
      </c>
      <c r="AQ1013" s="50">
        <f t="shared" si="514"/>
        <v>4100</v>
      </c>
      <c r="AR1013" s="50">
        <f t="shared" si="515"/>
        <v>4100</v>
      </c>
      <c r="AS1013" s="50">
        <f t="shared" si="516"/>
        <v>0</v>
      </c>
      <c r="AT1013" s="50">
        <f t="shared" si="517"/>
        <v>0</v>
      </c>
      <c r="AU1013" s="50">
        <f t="shared" si="518"/>
        <v>0</v>
      </c>
      <c r="AV1013" s="50">
        <f t="shared" si="519"/>
        <v>0</v>
      </c>
      <c r="AW1013" s="50">
        <f t="shared" si="520"/>
        <v>0</v>
      </c>
      <c r="AX1013" s="50">
        <f t="shared" si="521"/>
        <v>0</v>
      </c>
      <c r="AY1013" s="50">
        <f t="shared" si="522"/>
        <v>0</v>
      </c>
      <c r="AZ1013" s="50">
        <f t="shared" si="523"/>
        <v>0</v>
      </c>
      <c r="BA1013" s="50">
        <f t="shared" si="496"/>
        <v>16400</v>
      </c>
      <c r="BB1013" s="50">
        <f t="shared" si="497"/>
        <v>0</v>
      </c>
    </row>
    <row r="1014" spans="2:54" x14ac:dyDescent="0.25">
      <c r="B1014" s="14">
        <v>2026</v>
      </c>
      <c r="C1014" s="14">
        <v>479</v>
      </c>
      <c r="D1014" s="15"/>
      <c r="F1014" s="15" t="s">
        <v>58</v>
      </c>
      <c r="G1014" s="14" t="e">
        <f>+VLOOKUP(M1014,#REF!,5,FALSE)</f>
        <v>#REF!</v>
      </c>
      <c r="H1014" s="14" t="e">
        <f>+VLOOKUP(M1014,#REF!,7,FALSE)</f>
        <v>#REF!</v>
      </c>
      <c r="M1014" s="15" t="str">
        <f t="shared" si="495"/>
        <v>2026EG 2026GADGESTION FINANCIERA Y CONTABLE</v>
      </c>
      <c r="N1014" s="15" t="s">
        <v>788</v>
      </c>
      <c r="Q1014" s="16" t="s">
        <v>5</v>
      </c>
      <c r="R1014" s="16" t="s">
        <v>60</v>
      </c>
      <c r="T1014" s="14"/>
      <c r="U1014" s="17" t="s">
        <v>92</v>
      </c>
      <c r="V1014" s="15" t="s">
        <v>90</v>
      </c>
      <c r="X1014" s="14" t="s">
        <v>91</v>
      </c>
      <c r="Y1014" s="18">
        <v>1</v>
      </c>
      <c r="Z1014" s="19">
        <v>520</v>
      </c>
      <c r="AA1014" s="14">
        <v>1</v>
      </c>
      <c r="AB1014" s="14">
        <v>1</v>
      </c>
      <c r="AC1014" s="14">
        <v>1</v>
      </c>
      <c r="AD1014" s="14">
        <v>1</v>
      </c>
      <c r="AE1014" s="20"/>
      <c r="AF1014" s="20"/>
      <c r="AG1014" s="20"/>
      <c r="AH1014" s="20"/>
      <c r="AI1014" s="20"/>
      <c r="AJ1014" s="20"/>
      <c r="AK1014" s="20"/>
      <c r="AL1014" s="20"/>
      <c r="AM1014" s="19">
        <f t="shared" si="499"/>
        <v>2080</v>
      </c>
      <c r="AN1014" s="26" t="s">
        <v>437</v>
      </c>
      <c r="AO1014" s="50">
        <f t="shared" si="512"/>
        <v>520</v>
      </c>
      <c r="AP1014" s="50">
        <f t="shared" si="513"/>
        <v>520</v>
      </c>
      <c r="AQ1014" s="50">
        <f t="shared" si="514"/>
        <v>520</v>
      </c>
      <c r="AR1014" s="50">
        <f t="shared" si="515"/>
        <v>520</v>
      </c>
      <c r="AS1014" s="50">
        <f t="shared" si="516"/>
        <v>0</v>
      </c>
      <c r="AT1014" s="50">
        <f t="shared" si="517"/>
        <v>0</v>
      </c>
      <c r="AU1014" s="50">
        <f t="shared" si="518"/>
        <v>0</v>
      </c>
      <c r="AV1014" s="50">
        <f t="shared" si="519"/>
        <v>0</v>
      </c>
      <c r="AW1014" s="50">
        <f t="shared" si="520"/>
        <v>0</v>
      </c>
      <c r="AX1014" s="50">
        <f t="shared" si="521"/>
        <v>0</v>
      </c>
      <c r="AY1014" s="50">
        <f t="shared" si="522"/>
        <v>0</v>
      </c>
      <c r="AZ1014" s="50">
        <f t="shared" si="523"/>
        <v>0</v>
      </c>
      <c r="BA1014" s="50">
        <f t="shared" si="496"/>
        <v>2080</v>
      </c>
      <c r="BB1014" s="50">
        <f t="shared" si="497"/>
        <v>0</v>
      </c>
    </row>
    <row r="1015" spans="2:54" x14ac:dyDescent="0.25">
      <c r="B1015" s="14">
        <v>2026</v>
      </c>
      <c r="C1015" s="14">
        <v>479</v>
      </c>
      <c r="D1015" s="15"/>
      <c r="F1015" s="15" t="s">
        <v>58</v>
      </c>
      <c r="G1015" s="14" t="e">
        <f>+VLOOKUP(M1015,#REF!,5,FALSE)</f>
        <v>#REF!</v>
      </c>
      <c r="H1015" s="14" t="e">
        <f>+VLOOKUP(M1015,#REF!,7,FALSE)</f>
        <v>#REF!</v>
      </c>
      <c r="M1015" s="15" t="str">
        <f t="shared" si="495"/>
        <v>2026EG 2026GADGESTION FINANCIERA Y CONTABLE</v>
      </c>
      <c r="N1015" s="15" t="s">
        <v>788</v>
      </c>
      <c r="Q1015" s="16" t="s">
        <v>5</v>
      </c>
      <c r="R1015" s="16" t="s">
        <v>60</v>
      </c>
      <c r="T1015" s="14"/>
      <c r="U1015" s="17" t="s">
        <v>93</v>
      </c>
      <c r="V1015" s="15" t="s">
        <v>90</v>
      </c>
      <c r="X1015" s="14" t="s">
        <v>91</v>
      </c>
      <c r="Y1015" s="18">
        <v>1</v>
      </c>
      <c r="Z1015" s="19">
        <v>520</v>
      </c>
      <c r="AA1015" s="14">
        <v>1</v>
      </c>
      <c r="AB1015" s="14">
        <v>1</v>
      </c>
      <c r="AC1015" s="14">
        <v>1</v>
      </c>
      <c r="AD1015" s="14">
        <v>1</v>
      </c>
      <c r="AE1015" s="20"/>
      <c r="AF1015" s="20"/>
      <c r="AG1015" s="20"/>
      <c r="AH1015" s="20"/>
      <c r="AI1015" s="20"/>
      <c r="AJ1015" s="20"/>
      <c r="AK1015" s="20"/>
      <c r="AL1015" s="20"/>
      <c r="AM1015" s="19">
        <f t="shared" si="499"/>
        <v>2080</v>
      </c>
      <c r="AN1015" s="26" t="s">
        <v>437</v>
      </c>
      <c r="AO1015" s="50">
        <f t="shared" si="512"/>
        <v>520</v>
      </c>
      <c r="AP1015" s="50">
        <f t="shared" si="513"/>
        <v>520</v>
      </c>
      <c r="AQ1015" s="50">
        <f t="shared" si="514"/>
        <v>520</v>
      </c>
      <c r="AR1015" s="50">
        <f t="shared" si="515"/>
        <v>520</v>
      </c>
      <c r="AS1015" s="50">
        <f t="shared" si="516"/>
        <v>0</v>
      </c>
      <c r="AT1015" s="50">
        <f t="shared" si="517"/>
        <v>0</v>
      </c>
      <c r="AU1015" s="50">
        <f t="shared" si="518"/>
        <v>0</v>
      </c>
      <c r="AV1015" s="50">
        <f t="shared" si="519"/>
        <v>0</v>
      </c>
      <c r="AW1015" s="50">
        <f t="shared" si="520"/>
        <v>0</v>
      </c>
      <c r="AX1015" s="50">
        <f t="shared" si="521"/>
        <v>0</v>
      </c>
      <c r="AY1015" s="50">
        <f t="shared" si="522"/>
        <v>0</v>
      </c>
      <c r="AZ1015" s="50">
        <f t="shared" si="523"/>
        <v>0</v>
      </c>
      <c r="BA1015" s="50">
        <f t="shared" si="496"/>
        <v>2080</v>
      </c>
      <c r="BB1015" s="50">
        <f t="shared" si="497"/>
        <v>0</v>
      </c>
    </row>
    <row r="1016" spans="2:54" x14ac:dyDescent="0.25">
      <c r="B1016" s="14">
        <v>2026</v>
      </c>
      <c r="C1016" s="14">
        <v>479</v>
      </c>
      <c r="D1016" s="15"/>
      <c r="F1016" s="15" t="s">
        <v>58</v>
      </c>
      <c r="G1016" s="14" t="e">
        <f>+VLOOKUP(M1016,#REF!,5,FALSE)</f>
        <v>#REF!</v>
      </c>
      <c r="H1016" s="14" t="e">
        <f>+VLOOKUP(M1016,#REF!,7,FALSE)</f>
        <v>#REF!</v>
      </c>
      <c r="M1016" s="15" t="str">
        <f t="shared" si="495"/>
        <v>2026EG 2026GADGESTION FINANCIERA Y CONTABLE</v>
      </c>
      <c r="N1016" s="15" t="s">
        <v>788</v>
      </c>
      <c r="Q1016" s="16" t="s">
        <v>5</v>
      </c>
      <c r="R1016" s="16" t="s">
        <v>60</v>
      </c>
      <c r="T1016" s="14"/>
      <c r="U1016" s="17" t="s">
        <v>94</v>
      </c>
      <c r="V1016" s="15" t="s">
        <v>90</v>
      </c>
      <c r="X1016" s="14" t="s">
        <v>91</v>
      </c>
      <c r="Y1016" s="18">
        <v>1</v>
      </c>
      <c r="Z1016" s="19">
        <v>550</v>
      </c>
      <c r="AA1016" s="14">
        <v>1</v>
      </c>
      <c r="AB1016" s="14">
        <v>1</v>
      </c>
      <c r="AC1016" s="14">
        <v>1</v>
      </c>
      <c r="AD1016" s="14">
        <v>1</v>
      </c>
      <c r="AE1016" s="20"/>
      <c r="AF1016" s="20"/>
      <c r="AG1016" s="20"/>
      <c r="AH1016" s="20"/>
      <c r="AI1016" s="20"/>
      <c r="AJ1016" s="20"/>
      <c r="AK1016" s="20"/>
      <c r="AL1016" s="20"/>
      <c r="AM1016" s="19">
        <f t="shared" si="499"/>
        <v>2200</v>
      </c>
      <c r="AN1016" s="26" t="s">
        <v>437</v>
      </c>
      <c r="AO1016" s="50">
        <f t="shared" si="512"/>
        <v>550</v>
      </c>
      <c r="AP1016" s="50">
        <f t="shared" si="513"/>
        <v>550</v>
      </c>
      <c r="AQ1016" s="50">
        <f t="shared" si="514"/>
        <v>550</v>
      </c>
      <c r="AR1016" s="50">
        <f t="shared" si="515"/>
        <v>550</v>
      </c>
      <c r="AS1016" s="50">
        <f t="shared" si="516"/>
        <v>0</v>
      </c>
      <c r="AT1016" s="50">
        <f t="shared" si="517"/>
        <v>0</v>
      </c>
      <c r="AU1016" s="50">
        <f t="shared" si="518"/>
        <v>0</v>
      </c>
      <c r="AV1016" s="50">
        <f t="shared" si="519"/>
        <v>0</v>
      </c>
      <c r="AW1016" s="50">
        <f t="shared" si="520"/>
        <v>0</v>
      </c>
      <c r="AX1016" s="50">
        <f t="shared" si="521"/>
        <v>0</v>
      </c>
      <c r="AY1016" s="50">
        <f t="shared" si="522"/>
        <v>0</v>
      </c>
      <c r="AZ1016" s="50">
        <f t="shared" si="523"/>
        <v>0</v>
      </c>
      <c r="BA1016" s="50">
        <f t="shared" si="496"/>
        <v>2200</v>
      </c>
      <c r="BB1016" s="50">
        <f t="shared" si="497"/>
        <v>0</v>
      </c>
    </row>
    <row r="1017" spans="2:54" x14ac:dyDescent="0.25">
      <c r="B1017" s="14">
        <v>2026</v>
      </c>
      <c r="C1017" s="14">
        <v>479</v>
      </c>
      <c r="D1017" s="15"/>
      <c r="F1017" s="15" t="s">
        <v>58</v>
      </c>
      <c r="G1017" s="14" t="e">
        <f>+VLOOKUP(M1017,#REF!,5,FALSE)</f>
        <v>#REF!</v>
      </c>
      <c r="H1017" s="14" t="e">
        <f>+VLOOKUP(M1017,#REF!,7,FALSE)</f>
        <v>#REF!</v>
      </c>
      <c r="M1017" s="15" t="str">
        <f t="shared" si="495"/>
        <v>2026EG 2026GADGESTION FINANCIERA Y CONTABLE</v>
      </c>
      <c r="N1017" s="15" t="s">
        <v>788</v>
      </c>
      <c r="Q1017" s="16" t="s">
        <v>5</v>
      </c>
      <c r="R1017" s="16" t="s">
        <v>60</v>
      </c>
      <c r="T1017" s="14"/>
      <c r="U1017" s="17" t="s">
        <v>95</v>
      </c>
      <c r="V1017" s="15" t="s">
        <v>90</v>
      </c>
      <c r="X1017" s="14" t="s">
        <v>91</v>
      </c>
      <c r="Y1017" s="18">
        <v>1</v>
      </c>
      <c r="Z1017" s="19">
        <v>600</v>
      </c>
      <c r="AA1017" s="14">
        <v>1</v>
      </c>
      <c r="AB1017" s="14">
        <v>1</v>
      </c>
      <c r="AC1017" s="14">
        <v>1</v>
      </c>
      <c r="AD1017" s="14">
        <v>1</v>
      </c>
      <c r="AE1017" s="20"/>
      <c r="AF1017" s="20"/>
      <c r="AG1017" s="20"/>
      <c r="AH1017" s="20"/>
      <c r="AI1017" s="20"/>
      <c r="AJ1017" s="20"/>
      <c r="AK1017" s="20"/>
      <c r="AL1017" s="20"/>
      <c r="AM1017" s="19">
        <f t="shared" si="499"/>
        <v>2400</v>
      </c>
      <c r="AN1017" s="26" t="s">
        <v>437</v>
      </c>
      <c r="AO1017" s="50">
        <f t="shared" si="512"/>
        <v>600</v>
      </c>
      <c r="AP1017" s="50">
        <f t="shared" si="513"/>
        <v>600</v>
      </c>
      <c r="AQ1017" s="50">
        <f t="shared" si="514"/>
        <v>600</v>
      </c>
      <c r="AR1017" s="50">
        <f t="shared" si="515"/>
        <v>600</v>
      </c>
      <c r="AS1017" s="50">
        <f t="shared" si="516"/>
        <v>0</v>
      </c>
      <c r="AT1017" s="50">
        <f t="shared" si="517"/>
        <v>0</v>
      </c>
      <c r="AU1017" s="50">
        <f t="shared" si="518"/>
        <v>0</v>
      </c>
      <c r="AV1017" s="50">
        <f t="shared" si="519"/>
        <v>0</v>
      </c>
      <c r="AW1017" s="50">
        <f t="shared" si="520"/>
        <v>0</v>
      </c>
      <c r="AX1017" s="50">
        <f t="shared" si="521"/>
        <v>0</v>
      </c>
      <c r="AY1017" s="50">
        <f t="shared" si="522"/>
        <v>0</v>
      </c>
      <c r="AZ1017" s="50">
        <f t="shared" si="523"/>
        <v>0</v>
      </c>
      <c r="BA1017" s="50">
        <f t="shared" si="496"/>
        <v>2400</v>
      </c>
      <c r="BB1017" s="50">
        <f t="shared" si="497"/>
        <v>0</v>
      </c>
    </row>
    <row r="1018" spans="2:54" x14ac:dyDescent="0.25">
      <c r="B1018" s="14">
        <v>2026</v>
      </c>
      <c r="C1018" s="14">
        <v>479</v>
      </c>
      <c r="D1018" s="15"/>
      <c r="F1018" s="15" t="s">
        <v>58</v>
      </c>
      <c r="G1018" s="14" t="e">
        <f>+VLOOKUP(M1018,#REF!,5,FALSE)</f>
        <v>#REF!</v>
      </c>
      <c r="H1018" s="14" t="e">
        <f>+VLOOKUP(M1018,#REF!,7,FALSE)</f>
        <v>#REF!</v>
      </c>
      <c r="M1018" s="15" t="str">
        <f t="shared" si="495"/>
        <v>2026EG 2026GADGESTION FINANCIERA Y CONTABLE</v>
      </c>
      <c r="N1018" s="15" t="s">
        <v>788</v>
      </c>
      <c r="Q1018" s="16" t="s">
        <v>5</v>
      </c>
      <c r="R1018" s="16" t="s">
        <v>60</v>
      </c>
      <c r="T1018" s="14"/>
      <c r="U1018" s="17" t="s">
        <v>96</v>
      </c>
      <c r="V1018" s="15" t="s">
        <v>90</v>
      </c>
      <c r="X1018" s="14" t="s">
        <v>91</v>
      </c>
      <c r="Y1018" s="18">
        <v>1</v>
      </c>
      <c r="Z1018" s="19">
        <v>520</v>
      </c>
      <c r="AA1018" s="14">
        <v>1</v>
      </c>
      <c r="AB1018" s="14">
        <v>1</v>
      </c>
      <c r="AC1018" s="14">
        <v>1</v>
      </c>
      <c r="AD1018" s="14">
        <v>1</v>
      </c>
      <c r="AE1018" s="20"/>
      <c r="AF1018" s="20"/>
      <c r="AG1018" s="20"/>
      <c r="AH1018" s="20"/>
      <c r="AI1018" s="20"/>
      <c r="AJ1018" s="20"/>
      <c r="AK1018" s="20"/>
      <c r="AL1018" s="20"/>
      <c r="AM1018" s="19">
        <f t="shared" si="499"/>
        <v>2080</v>
      </c>
      <c r="AN1018" s="26" t="s">
        <v>437</v>
      </c>
      <c r="AO1018" s="50">
        <f t="shared" si="512"/>
        <v>520</v>
      </c>
      <c r="AP1018" s="50">
        <f t="shared" si="513"/>
        <v>520</v>
      </c>
      <c r="AQ1018" s="50">
        <f t="shared" si="514"/>
        <v>520</v>
      </c>
      <c r="AR1018" s="50">
        <f t="shared" si="515"/>
        <v>520</v>
      </c>
      <c r="AS1018" s="50">
        <f t="shared" si="516"/>
        <v>0</v>
      </c>
      <c r="AT1018" s="50">
        <f t="shared" si="517"/>
        <v>0</v>
      </c>
      <c r="AU1018" s="50">
        <f t="shared" si="518"/>
        <v>0</v>
      </c>
      <c r="AV1018" s="50">
        <f t="shared" si="519"/>
        <v>0</v>
      </c>
      <c r="AW1018" s="50">
        <f t="shared" si="520"/>
        <v>0</v>
      </c>
      <c r="AX1018" s="50">
        <f t="shared" si="521"/>
        <v>0</v>
      </c>
      <c r="AY1018" s="50">
        <f t="shared" si="522"/>
        <v>0</v>
      </c>
      <c r="AZ1018" s="50">
        <f t="shared" si="523"/>
        <v>0</v>
      </c>
      <c r="BA1018" s="50">
        <f t="shared" si="496"/>
        <v>2080</v>
      </c>
      <c r="BB1018" s="50">
        <f t="shared" si="497"/>
        <v>0</v>
      </c>
    </row>
    <row r="1019" spans="2:54" x14ac:dyDescent="0.25">
      <c r="B1019" s="14">
        <v>2026</v>
      </c>
      <c r="C1019" s="14">
        <v>479</v>
      </c>
      <c r="D1019" s="15"/>
      <c r="F1019" s="15" t="s">
        <v>58</v>
      </c>
      <c r="G1019" s="14" t="e">
        <f>+VLOOKUP(M1019,#REF!,5,FALSE)</f>
        <v>#REF!</v>
      </c>
      <c r="H1019" s="14" t="e">
        <f>+VLOOKUP(M1019,#REF!,7,FALSE)</f>
        <v>#REF!</v>
      </c>
      <c r="M1019" s="15" t="str">
        <f t="shared" si="495"/>
        <v>2026EG 2026GADGESTION FINANCIERA Y CONTABLE</v>
      </c>
      <c r="N1019" s="15" t="s">
        <v>788</v>
      </c>
      <c r="Q1019" s="16" t="s">
        <v>5</v>
      </c>
      <c r="R1019" s="16" t="s">
        <v>60</v>
      </c>
      <c r="T1019" s="14"/>
      <c r="U1019" s="17" t="s">
        <v>97</v>
      </c>
      <c r="V1019" s="15" t="s">
        <v>90</v>
      </c>
      <c r="X1019" s="14" t="s">
        <v>91</v>
      </c>
      <c r="Y1019" s="18">
        <v>1</v>
      </c>
      <c r="Z1019" s="19">
        <v>820</v>
      </c>
      <c r="AA1019" s="14">
        <v>1</v>
      </c>
      <c r="AB1019" s="14">
        <v>1</v>
      </c>
      <c r="AC1019" s="14">
        <v>1</v>
      </c>
      <c r="AD1019" s="14">
        <v>1</v>
      </c>
      <c r="AE1019" s="20"/>
      <c r="AF1019" s="20"/>
      <c r="AG1019" s="20"/>
      <c r="AH1019" s="20"/>
      <c r="AI1019" s="20"/>
      <c r="AJ1019" s="20"/>
      <c r="AK1019" s="20"/>
      <c r="AL1019" s="20"/>
      <c r="AM1019" s="19">
        <f t="shared" si="499"/>
        <v>3280</v>
      </c>
      <c r="AN1019" s="26" t="s">
        <v>437</v>
      </c>
      <c r="AO1019" s="50">
        <f t="shared" si="512"/>
        <v>820</v>
      </c>
      <c r="AP1019" s="50">
        <f t="shared" si="513"/>
        <v>820</v>
      </c>
      <c r="AQ1019" s="50">
        <f t="shared" si="514"/>
        <v>820</v>
      </c>
      <c r="AR1019" s="50">
        <f t="shared" si="515"/>
        <v>820</v>
      </c>
      <c r="AS1019" s="50">
        <f t="shared" si="516"/>
        <v>0</v>
      </c>
      <c r="AT1019" s="50">
        <f t="shared" si="517"/>
        <v>0</v>
      </c>
      <c r="AU1019" s="50">
        <f t="shared" si="518"/>
        <v>0</v>
      </c>
      <c r="AV1019" s="50">
        <f t="shared" si="519"/>
        <v>0</v>
      </c>
      <c r="AW1019" s="50">
        <f t="shared" si="520"/>
        <v>0</v>
      </c>
      <c r="AX1019" s="50">
        <f t="shared" si="521"/>
        <v>0</v>
      </c>
      <c r="AY1019" s="50">
        <f t="shared" si="522"/>
        <v>0</v>
      </c>
      <c r="AZ1019" s="50">
        <f t="shared" si="523"/>
        <v>0</v>
      </c>
      <c r="BA1019" s="50">
        <f t="shared" si="496"/>
        <v>3280</v>
      </c>
      <c r="BB1019" s="50">
        <f t="shared" si="497"/>
        <v>0</v>
      </c>
    </row>
    <row r="1020" spans="2:54" x14ac:dyDescent="0.25">
      <c r="B1020" s="14">
        <v>2026</v>
      </c>
      <c r="C1020" s="14">
        <v>479</v>
      </c>
      <c r="D1020" s="15"/>
      <c r="F1020" s="15" t="s">
        <v>58</v>
      </c>
      <c r="G1020" s="14" t="e">
        <f>+VLOOKUP(M1020,#REF!,5,FALSE)</f>
        <v>#REF!</v>
      </c>
      <c r="H1020" s="14" t="e">
        <f>+VLOOKUP(M1020,#REF!,7,FALSE)</f>
        <v>#REF!</v>
      </c>
      <c r="M1020" s="15" t="str">
        <f t="shared" si="495"/>
        <v>2026EG 2026GADGESTION FINANCIERA Y CONTABLE</v>
      </c>
      <c r="N1020" s="15" t="s">
        <v>788</v>
      </c>
      <c r="Q1020" s="16" t="s">
        <v>5</v>
      </c>
      <c r="R1020" s="16" t="s">
        <v>60</v>
      </c>
      <c r="T1020" s="14"/>
      <c r="U1020" s="17" t="s">
        <v>98</v>
      </c>
      <c r="V1020" s="15" t="s">
        <v>90</v>
      </c>
      <c r="X1020" s="14" t="s">
        <v>91</v>
      </c>
      <c r="Y1020" s="18">
        <v>1</v>
      </c>
      <c r="Z1020" s="19">
        <v>870</v>
      </c>
      <c r="AA1020" s="14">
        <v>1</v>
      </c>
      <c r="AB1020" s="14">
        <v>1</v>
      </c>
      <c r="AC1020" s="14">
        <v>1</v>
      </c>
      <c r="AD1020" s="14">
        <v>1</v>
      </c>
      <c r="AE1020" s="20"/>
      <c r="AF1020" s="20"/>
      <c r="AG1020" s="20"/>
      <c r="AH1020" s="20"/>
      <c r="AI1020" s="20"/>
      <c r="AJ1020" s="20"/>
      <c r="AK1020" s="20"/>
      <c r="AL1020" s="20"/>
      <c r="AM1020" s="19">
        <f t="shared" si="499"/>
        <v>3480</v>
      </c>
      <c r="AN1020" s="26" t="s">
        <v>437</v>
      </c>
      <c r="AO1020" s="50">
        <f t="shared" si="512"/>
        <v>870</v>
      </c>
      <c r="AP1020" s="50">
        <f t="shared" si="513"/>
        <v>870</v>
      </c>
      <c r="AQ1020" s="50">
        <f t="shared" si="514"/>
        <v>870</v>
      </c>
      <c r="AR1020" s="50">
        <f t="shared" si="515"/>
        <v>870</v>
      </c>
      <c r="AS1020" s="50">
        <f t="shared" si="516"/>
        <v>0</v>
      </c>
      <c r="AT1020" s="50">
        <f t="shared" si="517"/>
        <v>0</v>
      </c>
      <c r="AU1020" s="50">
        <f t="shared" si="518"/>
        <v>0</v>
      </c>
      <c r="AV1020" s="50">
        <f t="shared" si="519"/>
        <v>0</v>
      </c>
      <c r="AW1020" s="50">
        <f t="shared" si="520"/>
        <v>0</v>
      </c>
      <c r="AX1020" s="50">
        <f t="shared" si="521"/>
        <v>0</v>
      </c>
      <c r="AY1020" s="50">
        <f t="shared" si="522"/>
        <v>0</v>
      </c>
      <c r="AZ1020" s="50">
        <f t="shared" si="523"/>
        <v>0</v>
      </c>
      <c r="BA1020" s="50">
        <f t="shared" si="496"/>
        <v>3480</v>
      </c>
      <c r="BB1020" s="50">
        <f t="shared" si="497"/>
        <v>0</v>
      </c>
    </row>
    <row r="1021" spans="2:54" x14ac:dyDescent="0.25">
      <c r="B1021" s="14">
        <v>2026</v>
      </c>
      <c r="C1021" s="14">
        <v>479</v>
      </c>
      <c r="D1021" s="15"/>
      <c r="F1021" s="15" t="s">
        <v>58</v>
      </c>
      <c r="G1021" s="14" t="e">
        <f>+VLOOKUP(M1021,#REF!,5,FALSE)</f>
        <v>#REF!</v>
      </c>
      <c r="H1021" s="14" t="e">
        <f>+VLOOKUP(M1021,#REF!,7,FALSE)</f>
        <v>#REF!</v>
      </c>
      <c r="M1021" s="15" t="str">
        <f t="shared" si="495"/>
        <v>2026EG 2026GADGESTION FINANCIERA Y CONTABLE</v>
      </c>
      <c r="N1021" s="15" t="s">
        <v>788</v>
      </c>
      <c r="Q1021" s="16" t="s">
        <v>5</v>
      </c>
      <c r="R1021" s="16" t="s">
        <v>60</v>
      </c>
      <c r="T1021" s="14"/>
      <c r="U1021" s="17" t="s">
        <v>99</v>
      </c>
      <c r="V1021" s="15" t="s">
        <v>90</v>
      </c>
      <c r="X1021" s="14" t="s">
        <v>91</v>
      </c>
      <c r="Y1021" s="18">
        <v>1</v>
      </c>
      <c r="Z1021" s="19">
        <v>720</v>
      </c>
      <c r="AA1021" s="14">
        <v>1</v>
      </c>
      <c r="AB1021" s="14">
        <v>1</v>
      </c>
      <c r="AC1021" s="14">
        <v>1</v>
      </c>
      <c r="AD1021" s="14">
        <v>1</v>
      </c>
      <c r="AE1021" s="20"/>
      <c r="AF1021" s="20"/>
      <c r="AG1021" s="20"/>
      <c r="AH1021" s="20"/>
      <c r="AI1021" s="20"/>
      <c r="AJ1021" s="20"/>
      <c r="AK1021" s="20"/>
      <c r="AL1021" s="20"/>
      <c r="AM1021" s="19">
        <f t="shared" si="499"/>
        <v>2880</v>
      </c>
      <c r="AN1021" s="26" t="s">
        <v>437</v>
      </c>
      <c r="AO1021" s="50">
        <f t="shared" si="512"/>
        <v>720</v>
      </c>
      <c r="AP1021" s="50">
        <f t="shared" si="513"/>
        <v>720</v>
      </c>
      <c r="AQ1021" s="50">
        <f t="shared" si="514"/>
        <v>720</v>
      </c>
      <c r="AR1021" s="50">
        <f t="shared" si="515"/>
        <v>720</v>
      </c>
      <c r="AS1021" s="50">
        <f t="shared" si="516"/>
        <v>0</v>
      </c>
      <c r="AT1021" s="50">
        <f t="shared" si="517"/>
        <v>0</v>
      </c>
      <c r="AU1021" s="50">
        <f t="shared" si="518"/>
        <v>0</v>
      </c>
      <c r="AV1021" s="50">
        <f t="shared" si="519"/>
        <v>0</v>
      </c>
      <c r="AW1021" s="50">
        <f t="shared" si="520"/>
        <v>0</v>
      </c>
      <c r="AX1021" s="50">
        <f t="shared" si="521"/>
        <v>0</v>
      </c>
      <c r="AY1021" s="50">
        <f t="shared" si="522"/>
        <v>0</v>
      </c>
      <c r="AZ1021" s="50">
        <f t="shared" si="523"/>
        <v>0</v>
      </c>
      <c r="BA1021" s="50">
        <f t="shared" si="496"/>
        <v>2880</v>
      </c>
      <c r="BB1021" s="50">
        <f t="shared" si="497"/>
        <v>0</v>
      </c>
    </row>
    <row r="1022" spans="2:54" x14ac:dyDescent="0.25">
      <c r="B1022" s="14">
        <v>2026</v>
      </c>
      <c r="C1022" s="14">
        <v>479</v>
      </c>
      <c r="D1022" s="15"/>
      <c r="F1022" s="15" t="s">
        <v>58</v>
      </c>
      <c r="G1022" s="14" t="e">
        <f>+VLOOKUP(M1022,#REF!,5,FALSE)</f>
        <v>#REF!</v>
      </c>
      <c r="H1022" s="14" t="e">
        <f>+VLOOKUP(M1022,#REF!,7,FALSE)</f>
        <v>#REF!</v>
      </c>
      <c r="M1022" s="15" t="str">
        <f t="shared" si="495"/>
        <v>2026EG 2026GADGESTION FINANCIERA Y CONTABLE</v>
      </c>
      <c r="N1022" s="15" t="s">
        <v>788</v>
      </c>
      <c r="Q1022" s="16" t="s">
        <v>5</v>
      </c>
      <c r="R1022" s="16" t="s">
        <v>60</v>
      </c>
      <c r="T1022" s="14"/>
      <c r="U1022" s="17" t="s">
        <v>100</v>
      </c>
      <c r="V1022" s="15" t="s">
        <v>90</v>
      </c>
      <c r="X1022" s="14" t="s">
        <v>91</v>
      </c>
      <c r="Y1022" s="18">
        <v>1</v>
      </c>
      <c r="Z1022" s="19">
        <v>770</v>
      </c>
      <c r="AA1022" s="14">
        <v>1</v>
      </c>
      <c r="AB1022" s="14">
        <v>1</v>
      </c>
      <c r="AC1022" s="14">
        <v>1</v>
      </c>
      <c r="AD1022" s="14">
        <v>1</v>
      </c>
      <c r="AE1022" s="20"/>
      <c r="AF1022" s="20"/>
      <c r="AG1022" s="20"/>
      <c r="AH1022" s="20"/>
      <c r="AI1022" s="20"/>
      <c r="AJ1022" s="20"/>
      <c r="AK1022" s="20"/>
      <c r="AL1022" s="20"/>
      <c r="AM1022" s="19">
        <f t="shared" si="499"/>
        <v>3080</v>
      </c>
      <c r="AN1022" s="26" t="s">
        <v>437</v>
      </c>
      <c r="AO1022" s="50">
        <f t="shared" si="512"/>
        <v>770</v>
      </c>
      <c r="AP1022" s="50">
        <f t="shared" si="513"/>
        <v>770</v>
      </c>
      <c r="AQ1022" s="50">
        <f t="shared" si="514"/>
        <v>770</v>
      </c>
      <c r="AR1022" s="50">
        <f t="shared" si="515"/>
        <v>770</v>
      </c>
      <c r="AS1022" s="50">
        <f t="shared" si="516"/>
        <v>0</v>
      </c>
      <c r="AT1022" s="50">
        <f t="shared" si="517"/>
        <v>0</v>
      </c>
      <c r="AU1022" s="50">
        <f t="shared" si="518"/>
        <v>0</v>
      </c>
      <c r="AV1022" s="50">
        <f t="shared" si="519"/>
        <v>0</v>
      </c>
      <c r="AW1022" s="50">
        <f t="shared" si="520"/>
        <v>0</v>
      </c>
      <c r="AX1022" s="50">
        <f t="shared" si="521"/>
        <v>0</v>
      </c>
      <c r="AY1022" s="50">
        <f t="shared" si="522"/>
        <v>0</v>
      </c>
      <c r="AZ1022" s="50">
        <f t="shared" si="523"/>
        <v>0</v>
      </c>
      <c r="BA1022" s="50">
        <f t="shared" si="496"/>
        <v>3080</v>
      </c>
      <c r="BB1022" s="50">
        <f t="shared" si="497"/>
        <v>0</v>
      </c>
    </row>
    <row r="1023" spans="2:54" x14ac:dyDescent="0.25">
      <c r="B1023" s="14">
        <v>2026</v>
      </c>
      <c r="C1023" s="14">
        <v>479</v>
      </c>
      <c r="D1023" s="15"/>
      <c r="F1023" s="15" t="s">
        <v>58</v>
      </c>
      <c r="G1023" s="14" t="e">
        <f>+VLOOKUP(M1023,#REF!,5,FALSE)</f>
        <v>#REF!</v>
      </c>
      <c r="H1023" s="14" t="e">
        <f>+VLOOKUP(M1023,#REF!,7,FALSE)</f>
        <v>#REF!</v>
      </c>
      <c r="M1023" s="15" t="str">
        <f t="shared" si="495"/>
        <v>2026EG 2026GADGESTION FINANCIERA Y CONTABLE</v>
      </c>
      <c r="N1023" s="15" t="s">
        <v>788</v>
      </c>
      <c r="Q1023" s="16" t="s">
        <v>5</v>
      </c>
      <c r="R1023" s="16" t="s">
        <v>60</v>
      </c>
      <c r="T1023" s="14"/>
      <c r="U1023" s="17" t="s">
        <v>101</v>
      </c>
      <c r="V1023" s="15" t="s">
        <v>90</v>
      </c>
      <c r="X1023" s="14" t="s">
        <v>91</v>
      </c>
      <c r="Y1023" s="18">
        <v>1</v>
      </c>
      <c r="Z1023" s="19">
        <v>520</v>
      </c>
      <c r="AA1023" s="14">
        <v>1</v>
      </c>
      <c r="AB1023" s="14">
        <v>1</v>
      </c>
      <c r="AC1023" s="14">
        <v>1</v>
      </c>
      <c r="AD1023" s="14">
        <v>1</v>
      </c>
      <c r="AE1023" s="20"/>
      <c r="AF1023" s="20"/>
      <c r="AG1023" s="20"/>
      <c r="AH1023" s="20"/>
      <c r="AI1023" s="20"/>
      <c r="AJ1023" s="20"/>
      <c r="AK1023" s="20"/>
      <c r="AL1023" s="20"/>
      <c r="AM1023" s="19">
        <f t="shared" si="499"/>
        <v>2080</v>
      </c>
      <c r="AN1023" s="26" t="s">
        <v>437</v>
      </c>
      <c r="AO1023" s="50">
        <f t="shared" si="512"/>
        <v>520</v>
      </c>
      <c r="AP1023" s="50">
        <f t="shared" si="513"/>
        <v>520</v>
      </c>
      <c r="AQ1023" s="50">
        <f t="shared" si="514"/>
        <v>520</v>
      </c>
      <c r="AR1023" s="50">
        <f t="shared" si="515"/>
        <v>520</v>
      </c>
      <c r="AS1023" s="50">
        <f t="shared" si="516"/>
        <v>0</v>
      </c>
      <c r="AT1023" s="50">
        <f t="shared" si="517"/>
        <v>0</v>
      </c>
      <c r="AU1023" s="50">
        <f t="shared" si="518"/>
        <v>0</v>
      </c>
      <c r="AV1023" s="50">
        <f t="shared" si="519"/>
        <v>0</v>
      </c>
      <c r="AW1023" s="50">
        <f t="shared" si="520"/>
        <v>0</v>
      </c>
      <c r="AX1023" s="50">
        <f t="shared" si="521"/>
        <v>0</v>
      </c>
      <c r="AY1023" s="50">
        <f t="shared" si="522"/>
        <v>0</v>
      </c>
      <c r="AZ1023" s="50">
        <f t="shared" si="523"/>
        <v>0</v>
      </c>
      <c r="BA1023" s="50">
        <f t="shared" si="496"/>
        <v>2080</v>
      </c>
      <c r="BB1023" s="50">
        <f t="shared" si="497"/>
        <v>0</v>
      </c>
    </row>
    <row r="1024" spans="2:54" x14ac:dyDescent="0.25">
      <c r="B1024" s="14">
        <v>2026</v>
      </c>
      <c r="C1024" s="14">
        <v>479</v>
      </c>
      <c r="D1024" s="15"/>
      <c r="F1024" s="15" t="s">
        <v>58</v>
      </c>
      <c r="G1024" s="14" t="e">
        <f>+VLOOKUP(M1024,#REF!,5,FALSE)</f>
        <v>#REF!</v>
      </c>
      <c r="H1024" s="14" t="e">
        <f>+VLOOKUP(M1024,#REF!,7,FALSE)</f>
        <v>#REF!</v>
      </c>
      <c r="M1024" s="15" t="str">
        <f t="shared" si="495"/>
        <v>2026EG 2026GADGESTION FINANCIERA Y CONTABLE</v>
      </c>
      <c r="N1024" s="15" t="s">
        <v>788</v>
      </c>
      <c r="Q1024" s="16" t="s">
        <v>5</v>
      </c>
      <c r="R1024" s="16" t="s">
        <v>60</v>
      </c>
      <c r="T1024" s="14"/>
      <c r="U1024" s="17" t="s">
        <v>102</v>
      </c>
      <c r="V1024" s="15" t="s">
        <v>90</v>
      </c>
      <c r="X1024" s="14" t="s">
        <v>91</v>
      </c>
      <c r="Y1024" s="18">
        <v>1</v>
      </c>
      <c r="Z1024" s="19">
        <v>720</v>
      </c>
      <c r="AA1024" s="14">
        <v>1</v>
      </c>
      <c r="AB1024" s="14">
        <v>1</v>
      </c>
      <c r="AC1024" s="14">
        <v>1</v>
      </c>
      <c r="AD1024" s="14">
        <v>1</v>
      </c>
      <c r="AE1024" s="20"/>
      <c r="AF1024" s="20"/>
      <c r="AG1024" s="20"/>
      <c r="AH1024" s="20"/>
      <c r="AI1024" s="20"/>
      <c r="AJ1024" s="20"/>
      <c r="AK1024" s="20"/>
      <c r="AL1024" s="20"/>
      <c r="AM1024" s="19">
        <f t="shared" si="499"/>
        <v>2880</v>
      </c>
      <c r="AN1024" s="26" t="s">
        <v>437</v>
      </c>
      <c r="AO1024" s="50">
        <f t="shared" si="512"/>
        <v>720</v>
      </c>
      <c r="AP1024" s="50">
        <f t="shared" si="513"/>
        <v>720</v>
      </c>
      <c r="AQ1024" s="50">
        <f t="shared" si="514"/>
        <v>720</v>
      </c>
      <c r="AR1024" s="50">
        <f t="shared" si="515"/>
        <v>720</v>
      </c>
      <c r="AS1024" s="50">
        <f t="shared" si="516"/>
        <v>0</v>
      </c>
      <c r="AT1024" s="50">
        <f t="shared" si="517"/>
        <v>0</v>
      </c>
      <c r="AU1024" s="50">
        <f t="shared" si="518"/>
        <v>0</v>
      </c>
      <c r="AV1024" s="50">
        <f t="shared" si="519"/>
        <v>0</v>
      </c>
      <c r="AW1024" s="50">
        <f t="shared" si="520"/>
        <v>0</v>
      </c>
      <c r="AX1024" s="50">
        <f t="shared" si="521"/>
        <v>0</v>
      </c>
      <c r="AY1024" s="50">
        <f t="shared" si="522"/>
        <v>0</v>
      </c>
      <c r="AZ1024" s="50">
        <f t="shared" si="523"/>
        <v>0</v>
      </c>
      <c r="BA1024" s="50">
        <f t="shared" si="496"/>
        <v>2880</v>
      </c>
      <c r="BB1024" s="50">
        <f t="shared" si="497"/>
        <v>0</v>
      </c>
    </row>
    <row r="1025" spans="2:54" x14ac:dyDescent="0.25">
      <c r="B1025" s="14">
        <v>2026</v>
      </c>
      <c r="C1025" s="14">
        <v>479</v>
      </c>
      <c r="D1025" s="15"/>
      <c r="F1025" s="15" t="s">
        <v>58</v>
      </c>
      <c r="G1025" s="14" t="e">
        <f>+VLOOKUP(M1025,#REF!,5,FALSE)</f>
        <v>#REF!</v>
      </c>
      <c r="H1025" s="14" t="e">
        <f>+VLOOKUP(M1025,#REF!,7,FALSE)</f>
        <v>#REF!</v>
      </c>
      <c r="M1025" s="15" t="str">
        <f t="shared" si="495"/>
        <v>2026EG 2026GADGESTION FINANCIERA Y CONTABLE</v>
      </c>
      <c r="N1025" s="15" t="s">
        <v>788</v>
      </c>
      <c r="Q1025" s="16" t="s">
        <v>5</v>
      </c>
      <c r="R1025" s="16" t="s">
        <v>60</v>
      </c>
      <c r="T1025" s="14"/>
      <c r="U1025" s="17" t="s">
        <v>103</v>
      </c>
      <c r="V1025" s="15" t="s">
        <v>90</v>
      </c>
      <c r="X1025" s="14" t="s">
        <v>91</v>
      </c>
      <c r="Y1025" s="18">
        <v>1</v>
      </c>
      <c r="Z1025" s="19">
        <v>720</v>
      </c>
      <c r="AA1025" s="14">
        <v>1</v>
      </c>
      <c r="AB1025" s="14">
        <v>1</v>
      </c>
      <c r="AC1025" s="14">
        <v>1</v>
      </c>
      <c r="AD1025" s="14">
        <v>1</v>
      </c>
      <c r="AE1025" s="20"/>
      <c r="AF1025" s="20"/>
      <c r="AG1025" s="20"/>
      <c r="AH1025" s="20"/>
      <c r="AI1025" s="20"/>
      <c r="AJ1025" s="20"/>
      <c r="AK1025" s="20"/>
      <c r="AL1025" s="20"/>
      <c r="AM1025" s="19">
        <f t="shared" si="499"/>
        <v>2880</v>
      </c>
      <c r="AN1025" s="26" t="s">
        <v>437</v>
      </c>
      <c r="AO1025" s="50">
        <f t="shared" si="512"/>
        <v>720</v>
      </c>
      <c r="AP1025" s="50">
        <f t="shared" si="513"/>
        <v>720</v>
      </c>
      <c r="AQ1025" s="50">
        <f t="shared" si="514"/>
        <v>720</v>
      </c>
      <c r="AR1025" s="50">
        <f t="shared" si="515"/>
        <v>720</v>
      </c>
      <c r="AS1025" s="50">
        <f t="shared" si="516"/>
        <v>0</v>
      </c>
      <c r="AT1025" s="50">
        <f t="shared" si="517"/>
        <v>0</v>
      </c>
      <c r="AU1025" s="50">
        <f t="shared" si="518"/>
        <v>0</v>
      </c>
      <c r="AV1025" s="50">
        <f t="shared" si="519"/>
        <v>0</v>
      </c>
      <c r="AW1025" s="50">
        <f t="shared" si="520"/>
        <v>0</v>
      </c>
      <c r="AX1025" s="50">
        <f t="shared" si="521"/>
        <v>0</v>
      </c>
      <c r="AY1025" s="50">
        <f t="shared" si="522"/>
        <v>0</v>
      </c>
      <c r="AZ1025" s="50">
        <f t="shared" si="523"/>
        <v>0</v>
      </c>
      <c r="BA1025" s="50">
        <f t="shared" si="496"/>
        <v>2880</v>
      </c>
      <c r="BB1025" s="50">
        <f t="shared" si="497"/>
        <v>0</v>
      </c>
    </row>
    <row r="1026" spans="2:54" x14ac:dyDescent="0.25">
      <c r="B1026" s="14">
        <v>2026</v>
      </c>
      <c r="C1026" s="14">
        <v>479</v>
      </c>
      <c r="D1026" s="15"/>
      <c r="F1026" s="15" t="s">
        <v>58</v>
      </c>
      <c r="G1026" s="14" t="e">
        <f>+VLOOKUP(M1026,#REF!,5,FALSE)</f>
        <v>#REF!</v>
      </c>
      <c r="H1026" s="14" t="e">
        <f>+VLOOKUP(M1026,#REF!,7,FALSE)</f>
        <v>#REF!</v>
      </c>
      <c r="M1026" s="15" t="str">
        <f t="shared" si="495"/>
        <v>2026EG 2026GADGESTION FINANCIERA Y CONTABLE</v>
      </c>
      <c r="N1026" s="15" t="s">
        <v>788</v>
      </c>
      <c r="Q1026" s="16" t="s">
        <v>5</v>
      </c>
      <c r="R1026" s="16" t="s">
        <v>60</v>
      </c>
      <c r="T1026" s="14"/>
      <c r="U1026" s="17" t="s">
        <v>104</v>
      </c>
      <c r="V1026" s="15" t="s">
        <v>90</v>
      </c>
      <c r="X1026" s="14" t="s">
        <v>91</v>
      </c>
      <c r="Y1026" s="18">
        <v>1</v>
      </c>
      <c r="Z1026" s="19">
        <v>720</v>
      </c>
      <c r="AA1026" s="14">
        <v>1</v>
      </c>
      <c r="AB1026" s="14">
        <v>1</v>
      </c>
      <c r="AC1026" s="14">
        <v>1</v>
      </c>
      <c r="AD1026" s="14">
        <v>1</v>
      </c>
      <c r="AE1026" s="20"/>
      <c r="AF1026" s="20"/>
      <c r="AG1026" s="20"/>
      <c r="AH1026" s="20"/>
      <c r="AI1026" s="20"/>
      <c r="AJ1026" s="20"/>
      <c r="AK1026" s="20"/>
      <c r="AL1026" s="20"/>
      <c r="AM1026" s="19">
        <f t="shared" si="499"/>
        <v>2880</v>
      </c>
      <c r="AN1026" s="26" t="s">
        <v>437</v>
      </c>
      <c r="AO1026" s="50">
        <f t="shared" si="512"/>
        <v>720</v>
      </c>
      <c r="AP1026" s="50">
        <f t="shared" si="513"/>
        <v>720</v>
      </c>
      <c r="AQ1026" s="50">
        <f t="shared" si="514"/>
        <v>720</v>
      </c>
      <c r="AR1026" s="50">
        <f t="shared" si="515"/>
        <v>720</v>
      </c>
      <c r="AS1026" s="50">
        <f t="shared" si="516"/>
        <v>0</v>
      </c>
      <c r="AT1026" s="50">
        <f t="shared" si="517"/>
        <v>0</v>
      </c>
      <c r="AU1026" s="50">
        <f t="shared" si="518"/>
        <v>0</v>
      </c>
      <c r="AV1026" s="50">
        <f t="shared" si="519"/>
        <v>0</v>
      </c>
      <c r="AW1026" s="50">
        <f t="shared" si="520"/>
        <v>0</v>
      </c>
      <c r="AX1026" s="50">
        <f t="shared" si="521"/>
        <v>0</v>
      </c>
      <c r="AY1026" s="50">
        <f t="shared" si="522"/>
        <v>0</v>
      </c>
      <c r="AZ1026" s="50">
        <f t="shared" si="523"/>
        <v>0</v>
      </c>
      <c r="BA1026" s="50">
        <f t="shared" si="496"/>
        <v>2880</v>
      </c>
      <c r="BB1026" s="50">
        <f t="shared" si="497"/>
        <v>0</v>
      </c>
    </row>
    <row r="1027" spans="2:54" x14ac:dyDescent="0.25">
      <c r="B1027" s="14">
        <v>2026</v>
      </c>
      <c r="C1027" s="14">
        <v>479</v>
      </c>
      <c r="D1027" s="15"/>
      <c r="F1027" s="15" t="s">
        <v>58</v>
      </c>
      <c r="G1027" s="14" t="e">
        <f>+VLOOKUP(M1027,#REF!,5,FALSE)</f>
        <v>#REF!</v>
      </c>
      <c r="H1027" s="14" t="e">
        <f>+VLOOKUP(M1027,#REF!,7,FALSE)</f>
        <v>#REF!</v>
      </c>
      <c r="M1027" s="15" t="str">
        <f t="shared" si="495"/>
        <v>2026EG 2026GADGESTION FINANCIERA Y CONTABLE</v>
      </c>
      <c r="N1027" s="15" t="s">
        <v>788</v>
      </c>
      <c r="Q1027" s="16" t="s">
        <v>5</v>
      </c>
      <c r="R1027" s="16" t="s">
        <v>60</v>
      </c>
      <c r="T1027" s="14"/>
      <c r="U1027" s="17" t="s">
        <v>105</v>
      </c>
      <c r="V1027" s="15" t="s">
        <v>90</v>
      </c>
      <c r="X1027" s="14" t="s">
        <v>91</v>
      </c>
      <c r="Y1027" s="18">
        <v>1</v>
      </c>
      <c r="Z1027" s="19">
        <v>770</v>
      </c>
      <c r="AA1027" s="14">
        <v>1</v>
      </c>
      <c r="AB1027" s="14">
        <v>1</v>
      </c>
      <c r="AC1027" s="14">
        <v>1</v>
      </c>
      <c r="AD1027" s="14">
        <v>1</v>
      </c>
      <c r="AE1027" s="20"/>
      <c r="AF1027" s="20"/>
      <c r="AG1027" s="20"/>
      <c r="AH1027" s="20"/>
      <c r="AI1027" s="20"/>
      <c r="AJ1027" s="20"/>
      <c r="AK1027" s="20"/>
      <c r="AL1027" s="20"/>
      <c r="AM1027" s="19">
        <f t="shared" si="499"/>
        <v>3080</v>
      </c>
      <c r="AN1027" s="26" t="s">
        <v>437</v>
      </c>
      <c r="AO1027" s="50">
        <f t="shared" si="512"/>
        <v>770</v>
      </c>
      <c r="AP1027" s="50">
        <f t="shared" si="513"/>
        <v>770</v>
      </c>
      <c r="AQ1027" s="50">
        <f t="shared" si="514"/>
        <v>770</v>
      </c>
      <c r="AR1027" s="50">
        <f t="shared" si="515"/>
        <v>770</v>
      </c>
      <c r="AS1027" s="50">
        <f t="shared" si="516"/>
        <v>0</v>
      </c>
      <c r="AT1027" s="50">
        <f t="shared" si="517"/>
        <v>0</v>
      </c>
      <c r="AU1027" s="50">
        <f t="shared" si="518"/>
        <v>0</v>
      </c>
      <c r="AV1027" s="50">
        <f t="shared" si="519"/>
        <v>0</v>
      </c>
      <c r="AW1027" s="50">
        <f t="shared" si="520"/>
        <v>0</v>
      </c>
      <c r="AX1027" s="50">
        <f t="shared" si="521"/>
        <v>0</v>
      </c>
      <c r="AY1027" s="50">
        <f t="shared" si="522"/>
        <v>0</v>
      </c>
      <c r="AZ1027" s="50">
        <f t="shared" si="523"/>
        <v>0</v>
      </c>
      <c r="BA1027" s="50">
        <f t="shared" si="496"/>
        <v>3080</v>
      </c>
      <c r="BB1027" s="50">
        <f t="shared" si="497"/>
        <v>0</v>
      </c>
    </row>
    <row r="1028" spans="2:54" x14ac:dyDescent="0.25">
      <c r="B1028" s="14">
        <v>2026</v>
      </c>
      <c r="C1028" s="14">
        <v>479</v>
      </c>
      <c r="D1028" s="15"/>
      <c r="F1028" s="15" t="s">
        <v>58</v>
      </c>
      <c r="G1028" s="14" t="e">
        <f>+VLOOKUP(M1028,#REF!,5,FALSE)</f>
        <v>#REF!</v>
      </c>
      <c r="H1028" s="14" t="e">
        <f>+VLOOKUP(M1028,#REF!,7,FALSE)</f>
        <v>#REF!</v>
      </c>
      <c r="M1028" s="15" t="str">
        <f t="shared" ref="M1028:M1091" si="524">+CONCATENATE(B1028,R1028,Q1028,N1028)</f>
        <v>2026EG 2026GADGESTION FINANCIERA Y CONTABLE</v>
      </c>
      <c r="N1028" s="15" t="s">
        <v>788</v>
      </c>
      <c r="Q1028" s="16" t="s">
        <v>5</v>
      </c>
      <c r="R1028" s="16" t="s">
        <v>60</v>
      </c>
      <c r="T1028" s="14"/>
      <c r="U1028" s="17" t="s">
        <v>106</v>
      </c>
      <c r="V1028" s="15" t="s">
        <v>90</v>
      </c>
      <c r="X1028" s="14" t="s">
        <v>91</v>
      </c>
      <c r="Y1028" s="18">
        <v>1</v>
      </c>
      <c r="Z1028" s="19">
        <v>780</v>
      </c>
      <c r="AA1028" s="14">
        <v>1</v>
      </c>
      <c r="AB1028" s="14">
        <v>1</v>
      </c>
      <c r="AC1028" s="14">
        <v>1</v>
      </c>
      <c r="AD1028" s="14">
        <v>1</v>
      </c>
      <c r="AE1028" s="20"/>
      <c r="AF1028" s="20"/>
      <c r="AG1028" s="20"/>
      <c r="AH1028" s="20"/>
      <c r="AI1028" s="20"/>
      <c r="AJ1028" s="20"/>
      <c r="AK1028" s="20"/>
      <c r="AL1028" s="20"/>
      <c r="AM1028" s="19">
        <f t="shared" si="499"/>
        <v>3120</v>
      </c>
      <c r="AN1028" s="26" t="s">
        <v>437</v>
      </c>
      <c r="AO1028" s="50">
        <f t="shared" ref="AO1028:AO1054" si="525">+AA1028*$Z1028</f>
        <v>780</v>
      </c>
      <c r="AP1028" s="50">
        <f t="shared" ref="AP1028:AP1054" si="526">+AB1028*$Z1028</f>
        <v>780</v>
      </c>
      <c r="AQ1028" s="50">
        <f t="shared" ref="AQ1028:AQ1054" si="527">+AC1028*$Z1028</f>
        <v>780</v>
      </c>
      <c r="AR1028" s="50">
        <f t="shared" ref="AR1028:AR1054" si="528">+AD1028*$Z1028</f>
        <v>780</v>
      </c>
      <c r="AS1028" s="50">
        <f t="shared" ref="AS1028:AS1054" si="529">+AE1028*$Z1028</f>
        <v>0</v>
      </c>
      <c r="AT1028" s="50">
        <f t="shared" ref="AT1028:AT1054" si="530">+AF1028*$Z1028</f>
        <v>0</v>
      </c>
      <c r="AU1028" s="50">
        <f t="shared" ref="AU1028:AU1054" si="531">+AG1028*$Z1028</f>
        <v>0</v>
      </c>
      <c r="AV1028" s="50">
        <f t="shared" ref="AV1028:AV1054" si="532">+AH1028*$Z1028</f>
        <v>0</v>
      </c>
      <c r="AW1028" s="50">
        <f t="shared" ref="AW1028:AW1054" si="533">+AI1028*$Z1028</f>
        <v>0</v>
      </c>
      <c r="AX1028" s="50">
        <f t="shared" ref="AX1028:AX1054" si="534">+AJ1028*$Z1028</f>
        <v>0</v>
      </c>
      <c r="AY1028" s="50">
        <f t="shared" ref="AY1028:AY1054" si="535">+AK1028*$Z1028</f>
        <v>0</v>
      </c>
      <c r="AZ1028" s="50">
        <f t="shared" ref="AZ1028:AZ1054" si="536">+AL1028*$Z1028</f>
        <v>0</v>
      </c>
      <c r="BA1028" s="50">
        <f t="shared" ref="BA1028:BA1091" si="537">+ROUNDUP(SUM(AO1028:AZ1028),0)</f>
        <v>3120</v>
      </c>
      <c r="BB1028" s="50">
        <f t="shared" ref="BB1028:BB1091" si="538">+AM1028-BA1028</f>
        <v>0</v>
      </c>
    </row>
    <row r="1029" spans="2:54" x14ac:dyDescent="0.25">
      <c r="B1029" s="14">
        <v>2026</v>
      </c>
      <c r="C1029" s="14">
        <v>479</v>
      </c>
      <c r="D1029" s="15"/>
      <c r="F1029" s="15" t="s">
        <v>58</v>
      </c>
      <c r="G1029" s="14" t="e">
        <f>+VLOOKUP(M1029,#REF!,5,FALSE)</f>
        <v>#REF!</v>
      </c>
      <c r="H1029" s="14" t="e">
        <f>+VLOOKUP(M1029,#REF!,7,FALSE)</f>
        <v>#REF!</v>
      </c>
      <c r="M1029" s="15" t="str">
        <f t="shared" si="524"/>
        <v>2026EG 2026GADGESTION FINANCIERA Y CONTABLE</v>
      </c>
      <c r="N1029" s="15" t="s">
        <v>788</v>
      </c>
      <c r="Q1029" s="16" t="s">
        <v>5</v>
      </c>
      <c r="R1029" s="16" t="s">
        <v>60</v>
      </c>
      <c r="T1029" s="14"/>
      <c r="U1029" s="17" t="s">
        <v>107</v>
      </c>
      <c r="V1029" s="15" t="s">
        <v>90</v>
      </c>
      <c r="X1029" s="14" t="s">
        <v>91</v>
      </c>
      <c r="Y1029" s="18">
        <v>1</v>
      </c>
      <c r="Z1029" s="19">
        <v>520</v>
      </c>
      <c r="AA1029" s="14">
        <v>1</v>
      </c>
      <c r="AB1029" s="14">
        <v>1</v>
      </c>
      <c r="AC1029" s="14">
        <v>1</v>
      </c>
      <c r="AD1029" s="14">
        <v>1</v>
      </c>
      <c r="AE1029" s="20"/>
      <c r="AF1029" s="20"/>
      <c r="AG1029" s="20"/>
      <c r="AH1029" s="20"/>
      <c r="AI1029" s="20"/>
      <c r="AJ1029" s="20"/>
      <c r="AK1029" s="20"/>
      <c r="AL1029" s="20"/>
      <c r="AM1029" s="19">
        <f t="shared" si="499"/>
        <v>2080</v>
      </c>
      <c r="AN1029" s="26" t="s">
        <v>437</v>
      </c>
      <c r="AO1029" s="50">
        <f t="shared" si="525"/>
        <v>520</v>
      </c>
      <c r="AP1029" s="50">
        <f t="shared" si="526"/>
        <v>520</v>
      </c>
      <c r="AQ1029" s="50">
        <f t="shared" si="527"/>
        <v>520</v>
      </c>
      <c r="AR1029" s="50">
        <f t="shared" si="528"/>
        <v>520</v>
      </c>
      <c r="AS1029" s="50">
        <f t="shared" si="529"/>
        <v>0</v>
      </c>
      <c r="AT1029" s="50">
        <f t="shared" si="530"/>
        <v>0</v>
      </c>
      <c r="AU1029" s="50">
        <f t="shared" si="531"/>
        <v>0</v>
      </c>
      <c r="AV1029" s="50">
        <f t="shared" si="532"/>
        <v>0</v>
      </c>
      <c r="AW1029" s="50">
        <f t="shared" si="533"/>
        <v>0</v>
      </c>
      <c r="AX1029" s="50">
        <f t="shared" si="534"/>
        <v>0</v>
      </c>
      <c r="AY1029" s="50">
        <f t="shared" si="535"/>
        <v>0</v>
      </c>
      <c r="AZ1029" s="50">
        <f t="shared" si="536"/>
        <v>0</v>
      </c>
      <c r="BA1029" s="50">
        <f t="shared" si="537"/>
        <v>2080</v>
      </c>
      <c r="BB1029" s="50">
        <f t="shared" si="538"/>
        <v>0</v>
      </c>
    </row>
    <row r="1030" spans="2:54" x14ac:dyDescent="0.25">
      <c r="B1030" s="14">
        <v>2026</v>
      </c>
      <c r="C1030" s="14">
        <v>479</v>
      </c>
      <c r="D1030" s="15"/>
      <c r="F1030" s="15" t="s">
        <v>58</v>
      </c>
      <c r="G1030" s="14" t="e">
        <f>+VLOOKUP(M1030,#REF!,5,FALSE)</f>
        <v>#REF!</v>
      </c>
      <c r="H1030" s="14" t="e">
        <f>+VLOOKUP(M1030,#REF!,7,FALSE)</f>
        <v>#REF!</v>
      </c>
      <c r="M1030" s="15" t="str">
        <f t="shared" si="524"/>
        <v>2026EG 2026GADGESTION FINANCIERA Y CONTABLE</v>
      </c>
      <c r="N1030" s="15" t="s">
        <v>788</v>
      </c>
      <c r="Q1030" s="16" t="s">
        <v>5</v>
      </c>
      <c r="R1030" s="16" t="s">
        <v>60</v>
      </c>
      <c r="T1030" s="14"/>
      <c r="U1030" s="17" t="s">
        <v>108</v>
      </c>
      <c r="V1030" s="15" t="s">
        <v>90</v>
      </c>
      <c r="X1030" s="14" t="s">
        <v>91</v>
      </c>
      <c r="Y1030" s="18">
        <v>1</v>
      </c>
      <c r="Z1030" s="19">
        <v>4700</v>
      </c>
      <c r="AA1030" s="14">
        <v>1</v>
      </c>
      <c r="AB1030" s="14">
        <v>1</v>
      </c>
      <c r="AC1030" s="14">
        <v>1</v>
      </c>
      <c r="AD1030" s="14">
        <v>1</v>
      </c>
      <c r="AE1030" s="20"/>
      <c r="AF1030" s="20"/>
      <c r="AG1030" s="20"/>
      <c r="AH1030" s="20"/>
      <c r="AI1030" s="20"/>
      <c r="AJ1030" s="20"/>
      <c r="AK1030" s="20"/>
      <c r="AL1030" s="20"/>
      <c r="AM1030" s="19">
        <f t="shared" si="499"/>
        <v>18800</v>
      </c>
      <c r="AN1030" s="26" t="s">
        <v>437</v>
      </c>
      <c r="AO1030" s="50">
        <f t="shared" si="525"/>
        <v>4700</v>
      </c>
      <c r="AP1030" s="50">
        <f t="shared" si="526"/>
        <v>4700</v>
      </c>
      <c r="AQ1030" s="50">
        <f t="shared" si="527"/>
        <v>4700</v>
      </c>
      <c r="AR1030" s="50">
        <f t="shared" si="528"/>
        <v>4700</v>
      </c>
      <c r="AS1030" s="50">
        <f t="shared" si="529"/>
        <v>0</v>
      </c>
      <c r="AT1030" s="50">
        <f t="shared" si="530"/>
        <v>0</v>
      </c>
      <c r="AU1030" s="50">
        <f t="shared" si="531"/>
        <v>0</v>
      </c>
      <c r="AV1030" s="50">
        <f t="shared" si="532"/>
        <v>0</v>
      </c>
      <c r="AW1030" s="50">
        <f t="shared" si="533"/>
        <v>0</v>
      </c>
      <c r="AX1030" s="50">
        <f t="shared" si="534"/>
        <v>0</v>
      </c>
      <c r="AY1030" s="50">
        <f t="shared" si="535"/>
        <v>0</v>
      </c>
      <c r="AZ1030" s="50">
        <f t="shared" si="536"/>
        <v>0</v>
      </c>
      <c r="BA1030" s="50">
        <f t="shared" si="537"/>
        <v>18800</v>
      </c>
      <c r="BB1030" s="50">
        <f t="shared" si="538"/>
        <v>0</v>
      </c>
    </row>
    <row r="1031" spans="2:54" x14ac:dyDescent="0.25">
      <c r="B1031" s="14">
        <v>2026</v>
      </c>
      <c r="C1031" s="14">
        <v>479</v>
      </c>
      <c r="D1031" s="15"/>
      <c r="F1031" s="15" t="s">
        <v>58</v>
      </c>
      <c r="G1031" s="14" t="e">
        <f>+VLOOKUP(M1031,#REF!,5,FALSE)</f>
        <v>#REF!</v>
      </c>
      <c r="H1031" s="14" t="e">
        <f>+VLOOKUP(M1031,#REF!,7,FALSE)</f>
        <v>#REF!</v>
      </c>
      <c r="M1031" s="15" t="str">
        <f t="shared" si="524"/>
        <v>2026EG 2026GADGESTION FINANCIERA Y CONTABLE</v>
      </c>
      <c r="N1031" s="15" t="s">
        <v>788</v>
      </c>
      <c r="Q1031" s="16" t="s">
        <v>5</v>
      </c>
      <c r="R1031" s="16" t="s">
        <v>60</v>
      </c>
      <c r="T1031" s="14"/>
      <c r="U1031" s="17" t="s">
        <v>109</v>
      </c>
      <c r="V1031" s="15" t="s">
        <v>90</v>
      </c>
      <c r="X1031" s="14" t="s">
        <v>91</v>
      </c>
      <c r="Y1031" s="18">
        <v>1</v>
      </c>
      <c r="Z1031" s="19">
        <v>670</v>
      </c>
      <c r="AA1031" s="14">
        <v>1</v>
      </c>
      <c r="AB1031" s="14">
        <v>1</v>
      </c>
      <c r="AC1031" s="14">
        <v>1</v>
      </c>
      <c r="AD1031" s="14">
        <v>1</v>
      </c>
      <c r="AE1031" s="20"/>
      <c r="AF1031" s="20"/>
      <c r="AG1031" s="20"/>
      <c r="AH1031" s="20"/>
      <c r="AI1031" s="20"/>
      <c r="AJ1031" s="20"/>
      <c r="AK1031" s="20"/>
      <c r="AL1031" s="20"/>
      <c r="AM1031" s="19">
        <f t="shared" si="499"/>
        <v>2680</v>
      </c>
      <c r="AN1031" s="26" t="s">
        <v>437</v>
      </c>
      <c r="AO1031" s="50">
        <f t="shared" si="525"/>
        <v>670</v>
      </c>
      <c r="AP1031" s="50">
        <f t="shared" si="526"/>
        <v>670</v>
      </c>
      <c r="AQ1031" s="50">
        <f t="shared" si="527"/>
        <v>670</v>
      </c>
      <c r="AR1031" s="50">
        <f t="shared" si="528"/>
        <v>670</v>
      </c>
      <c r="AS1031" s="50">
        <f t="shared" si="529"/>
        <v>0</v>
      </c>
      <c r="AT1031" s="50">
        <f t="shared" si="530"/>
        <v>0</v>
      </c>
      <c r="AU1031" s="50">
        <f t="shared" si="531"/>
        <v>0</v>
      </c>
      <c r="AV1031" s="50">
        <f t="shared" si="532"/>
        <v>0</v>
      </c>
      <c r="AW1031" s="50">
        <f t="shared" si="533"/>
        <v>0</v>
      </c>
      <c r="AX1031" s="50">
        <f t="shared" si="534"/>
        <v>0</v>
      </c>
      <c r="AY1031" s="50">
        <f t="shared" si="535"/>
        <v>0</v>
      </c>
      <c r="AZ1031" s="50">
        <f t="shared" si="536"/>
        <v>0</v>
      </c>
      <c r="BA1031" s="50">
        <f t="shared" si="537"/>
        <v>2680</v>
      </c>
      <c r="BB1031" s="50">
        <f t="shared" si="538"/>
        <v>0</v>
      </c>
    </row>
    <row r="1032" spans="2:54" x14ac:dyDescent="0.25">
      <c r="B1032" s="14">
        <v>2026</v>
      </c>
      <c r="C1032" s="14">
        <v>479</v>
      </c>
      <c r="D1032" s="15"/>
      <c r="F1032" s="15" t="s">
        <v>58</v>
      </c>
      <c r="G1032" s="14" t="e">
        <f>+VLOOKUP(M1032,#REF!,5,FALSE)</f>
        <v>#REF!</v>
      </c>
      <c r="H1032" s="14" t="e">
        <f>+VLOOKUP(M1032,#REF!,7,FALSE)</f>
        <v>#REF!</v>
      </c>
      <c r="M1032" s="15" t="str">
        <f t="shared" si="524"/>
        <v>2026EG 2026GADGESTION FINANCIERA Y CONTABLE</v>
      </c>
      <c r="N1032" s="15" t="s">
        <v>788</v>
      </c>
      <c r="Q1032" s="16" t="s">
        <v>5</v>
      </c>
      <c r="R1032" s="16" t="s">
        <v>60</v>
      </c>
      <c r="T1032" s="14"/>
      <c r="U1032" s="17" t="s">
        <v>110</v>
      </c>
      <c r="V1032" s="15" t="s">
        <v>90</v>
      </c>
      <c r="X1032" s="14" t="s">
        <v>91</v>
      </c>
      <c r="Y1032" s="18">
        <v>1</v>
      </c>
      <c r="Z1032" s="19">
        <v>800</v>
      </c>
      <c r="AA1032" s="14">
        <v>1</v>
      </c>
      <c r="AB1032" s="14">
        <v>1</v>
      </c>
      <c r="AC1032" s="14">
        <v>1</v>
      </c>
      <c r="AD1032" s="14">
        <v>1</v>
      </c>
      <c r="AE1032" s="20"/>
      <c r="AF1032" s="20"/>
      <c r="AG1032" s="20"/>
      <c r="AH1032" s="20"/>
      <c r="AI1032" s="20"/>
      <c r="AJ1032" s="20"/>
      <c r="AK1032" s="20"/>
      <c r="AL1032" s="20"/>
      <c r="AM1032" s="19">
        <f t="shared" si="499"/>
        <v>3200</v>
      </c>
      <c r="AN1032" s="26" t="s">
        <v>437</v>
      </c>
      <c r="AO1032" s="50">
        <f t="shared" si="525"/>
        <v>800</v>
      </c>
      <c r="AP1032" s="50">
        <f t="shared" si="526"/>
        <v>800</v>
      </c>
      <c r="AQ1032" s="50">
        <f t="shared" si="527"/>
        <v>800</v>
      </c>
      <c r="AR1032" s="50">
        <f t="shared" si="528"/>
        <v>800</v>
      </c>
      <c r="AS1032" s="50">
        <f t="shared" si="529"/>
        <v>0</v>
      </c>
      <c r="AT1032" s="50">
        <f t="shared" si="530"/>
        <v>0</v>
      </c>
      <c r="AU1032" s="50">
        <f t="shared" si="531"/>
        <v>0</v>
      </c>
      <c r="AV1032" s="50">
        <f t="shared" si="532"/>
        <v>0</v>
      </c>
      <c r="AW1032" s="50">
        <f t="shared" si="533"/>
        <v>0</v>
      </c>
      <c r="AX1032" s="50">
        <f t="shared" si="534"/>
        <v>0</v>
      </c>
      <c r="AY1032" s="50">
        <f t="shared" si="535"/>
        <v>0</v>
      </c>
      <c r="AZ1032" s="50">
        <f t="shared" si="536"/>
        <v>0</v>
      </c>
      <c r="BA1032" s="50">
        <f t="shared" si="537"/>
        <v>3200</v>
      </c>
      <c r="BB1032" s="50">
        <f t="shared" si="538"/>
        <v>0</v>
      </c>
    </row>
    <row r="1033" spans="2:54" x14ac:dyDescent="0.25">
      <c r="B1033" s="14">
        <v>2026</v>
      </c>
      <c r="C1033" s="14">
        <v>479</v>
      </c>
      <c r="D1033" s="15"/>
      <c r="F1033" s="15" t="s">
        <v>58</v>
      </c>
      <c r="G1033" s="14" t="e">
        <f>+VLOOKUP(M1033,#REF!,5,FALSE)</f>
        <v>#REF!</v>
      </c>
      <c r="H1033" s="14" t="e">
        <f>+VLOOKUP(M1033,#REF!,7,FALSE)</f>
        <v>#REF!</v>
      </c>
      <c r="M1033" s="15" t="str">
        <f t="shared" si="524"/>
        <v>2026EG 2026GADGESTION FINANCIERA Y CONTABLE</v>
      </c>
      <c r="N1033" s="15" t="s">
        <v>788</v>
      </c>
      <c r="Q1033" s="16" t="s">
        <v>5</v>
      </c>
      <c r="R1033" s="16" t="s">
        <v>60</v>
      </c>
      <c r="T1033" s="14"/>
      <c r="U1033" s="17" t="s">
        <v>111</v>
      </c>
      <c r="V1033" s="15" t="s">
        <v>90</v>
      </c>
      <c r="X1033" s="14" t="s">
        <v>91</v>
      </c>
      <c r="Y1033" s="18">
        <v>1</v>
      </c>
      <c r="Z1033" s="19">
        <v>5090</v>
      </c>
      <c r="AA1033" s="14">
        <v>1</v>
      </c>
      <c r="AB1033" s="14">
        <v>1</v>
      </c>
      <c r="AC1033" s="14">
        <v>1</v>
      </c>
      <c r="AD1033" s="14">
        <v>1</v>
      </c>
      <c r="AE1033" s="20"/>
      <c r="AF1033" s="20"/>
      <c r="AG1033" s="20"/>
      <c r="AH1033" s="20"/>
      <c r="AI1033" s="20"/>
      <c r="AJ1033" s="20"/>
      <c r="AK1033" s="20"/>
      <c r="AL1033" s="20"/>
      <c r="AM1033" s="19">
        <f t="shared" ref="AM1033:AM1096" si="539">ROUNDUP(IFERROR(IF(OR(X1033="LOCADOR",X1033="VIATICOS",X1033="CAJA CHICA"),IF(X1033="LOCADOR",Y1033*(Z1033/30)*SUM(AA1033:AL1033),Y1033*Z1033*SUM(AA1033:AL1033)),Z1033*SUM(AA1033:AL1033)),""),0)</f>
        <v>20360</v>
      </c>
      <c r="AN1033" s="26" t="s">
        <v>437</v>
      </c>
      <c r="AO1033" s="50">
        <f t="shared" si="525"/>
        <v>5090</v>
      </c>
      <c r="AP1033" s="50">
        <f t="shared" si="526"/>
        <v>5090</v>
      </c>
      <c r="AQ1033" s="50">
        <f t="shared" si="527"/>
        <v>5090</v>
      </c>
      <c r="AR1033" s="50">
        <f t="shared" si="528"/>
        <v>5090</v>
      </c>
      <c r="AS1033" s="50">
        <f t="shared" si="529"/>
        <v>0</v>
      </c>
      <c r="AT1033" s="50">
        <f t="shared" si="530"/>
        <v>0</v>
      </c>
      <c r="AU1033" s="50">
        <f t="shared" si="531"/>
        <v>0</v>
      </c>
      <c r="AV1033" s="50">
        <f t="shared" si="532"/>
        <v>0</v>
      </c>
      <c r="AW1033" s="50">
        <f t="shared" si="533"/>
        <v>0</v>
      </c>
      <c r="AX1033" s="50">
        <f t="shared" si="534"/>
        <v>0</v>
      </c>
      <c r="AY1033" s="50">
        <f t="shared" si="535"/>
        <v>0</v>
      </c>
      <c r="AZ1033" s="50">
        <f t="shared" si="536"/>
        <v>0</v>
      </c>
      <c r="BA1033" s="50">
        <f t="shared" si="537"/>
        <v>20360</v>
      </c>
      <c r="BB1033" s="50">
        <f t="shared" si="538"/>
        <v>0</v>
      </c>
    </row>
    <row r="1034" spans="2:54" x14ac:dyDescent="0.25">
      <c r="B1034" s="14">
        <v>2026</v>
      </c>
      <c r="C1034" s="14">
        <v>479</v>
      </c>
      <c r="D1034" s="15"/>
      <c r="F1034" s="15" t="s">
        <v>58</v>
      </c>
      <c r="G1034" s="14" t="e">
        <f>+VLOOKUP(M1034,#REF!,5,FALSE)</f>
        <v>#REF!</v>
      </c>
      <c r="H1034" s="14" t="e">
        <f>+VLOOKUP(M1034,#REF!,7,FALSE)</f>
        <v>#REF!</v>
      </c>
      <c r="M1034" s="15" t="str">
        <f t="shared" si="524"/>
        <v>2026EG 2026GADGESTION FINANCIERA Y CONTABLE</v>
      </c>
      <c r="N1034" s="15" t="s">
        <v>788</v>
      </c>
      <c r="Q1034" s="16" t="s">
        <v>5</v>
      </c>
      <c r="R1034" s="16" t="s">
        <v>60</v>
      </c>
      <c r="T1034" s="14"/>
      <c r="U1034" s="17" t="s">
        <v>62</v>
      </c>
      <c r="V1034" s="15" t="s">
        <v>789</v>
      </c>
      <c r="X1034" s="14" t="s">
        <v>65</v>
      </c>
      <c r="Y1034" s="18">
        <v>1</v>
      </c>
      <c r="Z1034" s="19">
        <v>7000</v>
      </c>
      <c r="AA1034" s="14">
        <v>30</v>
      </c>
      <c r="AB1034" s="14">
        <v>30</v>
      </c>
      <c r="AC1034" s="14">
        <v>15</v>
      </c>
      <c r="AD1034" s="14"/>
      <c r="AE1034" s="20"/>
      <c r="AF1034" s="20"/>
      <c r="AG1034" s="20"/>
      <c r="AH1034" s="20"/>
      <c r="AI1034" s="20"/>
      <c r="AJ1034" s="20"/>
      <c r="AK1034" s="20"/>
      <c r="AL1034" s="20"/>
      <c r="AM1034" s="19">
        <f t="shared" si="539"/>
        <v>17500</v>
      </c>
      <c r="AN1034" s="26" t="s">
        <v>437</v>
      </c>
      <c r="AO1034" s="50">
        <f t="shared" ref="AO1034:AO1046" si="540">+$Z1034*AA1034/30*$Y1034</f>
        <v>7000</v>
      </c>
      <c r="AP1034" s="50">
        <f t="shared" ref="AP1034:AP1046" si="541">+$Z1034*AB1034/30*$Y1034</f>
        <v>7000</v>
      </c>
      <c r="AQ1034" s="50">
        <f t="shared" ref="AQ1034:AQ1046" si="542">+$Z1034*AC1034/30*$Y1034</f>
        <v>3500</v>
      </c>
      <c r="AR1034" s="50">
        <f t="shared" ref="AR1034:AR1046" si="543">+$Z1034*AD1034/30*$Y1034</f>
        <v>0</v>
      </c>
      <c r="AS1034" s="50">
        <f t="shared" ref="AS1034:AS1046" si="544">+$Z1034*AE1034/30*$Y1034</f>
        <v>0</v>
      </c>
      <c r="AT1034" s="50">
        <f t="shared" ref="AT1034:AT1046" si="545">+$Z1034*AF1034/30*$Y1034</f>
        <v>0</v>
      </c>
      <c r="AU1034" s="50">
        <f t="shared" ref="AU1034:AU1046" si="546">+$Z1034*AG1034/30*$Y1034</f>
        <v>0</v>
      </c>
      <c r="AV1034" s="50">
        <f t="shared" ref="AV1034:AV1046" si="547">+$Z1034*AH1034/30*$Y1034</f>
        <v>0</v>
      </c>
      <c r="AW1034" s="50">
        <f t="shared" ref="AW1034:AW1046" si="548">+$Z1034*AI1034/30*$Y1034</f>
        <v>0</v>
      </c>
      <c r="AX1034" s="50">
        <f t="shared" ref="AX1034:AX1046" si="549">+$Z1034*AJ1034/30*$Y1034</f>
        <v>0</v>
      </c>
      <c r="AY1034" s="50">
        <f t="shared" ref="AY1034:AY1046" si="550">+$Z1034*AK1034/30*$Y1034</f>
        <v>0</v>
      </c>
      <c r="AZ1034" s="50">
        <f t="shared" ref="AZ1034:AZ1046" si="551">+$Z1034*AL1034/30*$Y1034</f>
        <v>0</v>
      </c>
      <c r="BA1034" s="50">
        <f t="shared" si="537"/>
        <v>17500</v>
      </c>
      <c r="BB1034" s="50">
        <f t="shared" si="538"/>
        <v>0</v>
      </c>
    </row>
    <row r="1035" spans="2:54" x14ac:dyDescent="0.25">
      <c r="B1035" s="14">
        <v>2026</v>
      </c>
      <c r="C1035" s="14">
        <v>479</v>
      </c>
      <c r="D1035" s="15"/>
      <c r="F1035" s="15" t="s">
        <v>58</v>
      </c>
      <c r="G1035" s="14" t="e">
        <f>+VLOOKUP(M1035,#REF!,5,FALSE)</f>
        <v>#REF!</v>
      </c>
      <c r="H1035" s="14" t="e">
        <f>+VLOOKUP(M1035,#REF!,7,FALSE)</f>
        <v>#REF!</v>
      </c>
      <c r="M1035" s="15" t="str">
        <f t="shared" si="524"/>
        <v>2026EG 2026GADGESTION FINANCIERA Y CONTABLE</v>
      </c>
      <c r="N1035" s="15" t="s">
        <v>788</v>
      </c>
      <c r="Q1035" s="16" t="s">
        <v>5</v>
      </c>
      <c r="R1035" s="16" t="s">
        <v>60</v>
      </c>
      <c r="T1035" s="14"/>
      <c r="U1035" s="17" t="s">
        <v>62</v>
      </c>
      <c r="V1035" s="15" t="s">
        <v>790</v>
      </c>
      <c r="X1035" s="14" t="s">
        <v>65</v>
      </c>
      <c r="Y1035" s="18">
        <v>2</v>
      </c>
      <c r="Z1035" s="19">
        <v>4500</v>
      </c>
      <c r="AA1035" s="14">
        <v>30</v>
      </c>
      <c r="AB1035" s="14">
        <v>30</v>
      </c>
      <c r="AC1035" s="14">
        <v>15</v>
      </c>
      <c r="AD1035" s="14"/>
      <c r="AE1035" s="20"/>
      <c r="AF1035" s="20"/>
      <c r="AG1035" s="20"/>
      <c r="AH1035" s="20"/>
      <c r="AI1035" s="20"/>
      <c r="AJ1035" s="20"/>
      <c r="AK1035" s="20"/>
      <c r="AL1035" s="20"/>
      <c r="AM1035" s="19">
        <f t="shared" si="539"/>
        <v>22500</v>
      </c>
      <c r="AN1035" s="26" t="s">
        <v>437</v>
      </c>
      <c r="AO1035" s="50">
        <f t="shared" si="540"/>
        <v>9000</v>
      </c>
      <c r="AP1035" s="50">
        <f t="shared" si="541"/>
        <v>9000</v>
      </c>
      <c r="AQ1035" s="50">
        <f t="shared" si="542"/>
        <v>4500</v>
      </c>
      <c r="AR1035" s="50">
        <f t="shared" si="543"/>
        <v>0</v>
      </c>
      <c r="AS1035" s="50">
        <f t="shared" si="544"/>
        <v>0</v>
      </c>
      <c r="AT1035" s="50">
        <f t="shared" si="545"/>
        <v>0</v>
      </c>
      <c r="AU1035" s="50">
        <f t="shared" si="546"/>
        <v>0</v>
      </c>
      <c r="AV1035" s="50">
        <f t="shared" si="547"/>
        <v>0</v>
      </c>
      <c r="AW1035" s="50">
        <f t="shared" si="548"/>
        <v>0</v>
      </c>
      <c r="AX1035" s="50">
        <f t="shared" si="549"/>
        <v>0</v>
      </c>
      <c r="AY1035" s="50">
        <f t="shared" si="550"/>
        <v>0</v>
      </c>
      <c r="AZ1035" s="50">
        <f t="shared" si="551"/>
        <v>0</v>
      </c>
      <c r="BA1035" s="50">
        <f t="shared" si="537"/>
        <v>22500</v>
      </c>
      <c r="BB1035" s="50">
        <f t="shared" si="538"/>
        <v>0</v>
      </c>
    </row>
    <row r="1036" spans="2:54" x14ac:dyDescent="0.25">
      <c r="B1036" s="14">
        <v>2026</v>
      </c>
      <c r="C1036" s="14">
        <v>479</v>
      </c>
      <c r="D1036" s="15"/>
      <c r="F1036" s="15" t="s">
        <v>58</v>
      </c>
      <c r="G1036" s="14" t="e">
        <f>+VLOOKUP(M1036,#REF!,5,FALSE)</f>
        <v>#REF!</v>
      </c>
      <c r="H1036" s="14" t="e">
        <f>+VLOOKUP(M1036,#REF!,7,FALSE)</f>
        <v>#REF!</v>
      </c>
      <c r="M1036" s="15" t="str">
        <f t="shared" si="524"/>
        <v>2026EG 2026GADGESTION FINANCIERA Y CONTABLE</v>
      </c>
      <c r="N1036" s="15" t="s">
        <v>788</v>
      </c>
      <c r="Q1036" s="16" t="s">
        <v>5</v>
      </c>
      <c r="R1036" s="16" t="s">
        <v>60</v>
      </c>
      <c r="T1036" s="14"/>
      <c r="U1036" s="17" t="s">
        <v>62</v>
      </c>
      <c r="V1036" s="15" t="s">
        <v>791</v>
      </c>
      <c r="X1036" s="14" t="s">
        <v>65</v>
      </c>
      <c r="Y1036" s="18">
        <v>6</v>
      </c>
      <c r="Z1036" s="19">
        <v>5500</v>
      </c>
      <c r="AA1036" s="14">
        <v>30</v>
      </c>
      <c r="AB1036" s="14">
        <v>30</v>
      </c>
      <c r="AC1036" s="14">
        <v>15</v>
      </c>
      <c r="AD1036" s="14"/>
      <c r="AE1036" s="20"/>
      <c r="AF1036" s="20"/>
      <c r="AG1036" s="20"/>
      <c r="AH1036" s="20"/>
      <c r="AI1036" s="20"/>
      <c r="AJ1036" s="20"/>
      <c r="AK1036" s="20"/>
      <c r="AL1036" s="20"/>
      <c r="AM1036" s="19">
        <f t="shared" si="539"/>
        <v>82500</v>
      </c>
      <c r="AN1036" s="26" t="s">
        <v>437</v>
      </c>
      <c r="AO1036" s="50">
        <f t="shared" si="540"/>
        <v>33000</v>
      </c>
      <c r="AP1036" s="50">
        <f t="shared" si="541"/>
        <v>33000</v>
      </c>
      <c r="AQ1036" s="50">
        <f t="shared" si="542"/>
        <v>16500</v>
      </c>
      <c r="AR1036" s="50">
        <f t="shared" si="543"/>
        <v>0</v>
      </c>
      <c r="AS1036" s="50">
        <f t="shared" si="544"/>
        <v>0</v>
      </c>
      <c r="AT1036" s="50">
        <f t="shared" si="545"/>
        <v>0</v>
      </c>
      <c r="AU1036" s="50">
        <f t="shared" si="546"/>
        <v>0</v>
      </c>
      <c r="AV1036" s="50">
        <f t="shared" si="547"/>
        <v>0</v>
      </c>
      <c r="AW1036" s="50">
        <f t="shared" si="548"/>
        <v>0</v>
      </c>
      <c r="AX1036" s="50">
        <f t="shared" si="549"/>
        <v>0</v>
      </c>
      <c r="AY1036" s="50">
        <f t="shared" si="550"/>
        <v>0</v>
      </c>
      <c r="AZ1036" s="50">
        <f t="shared" si="551"/>
        <v>0</v>
      </c>
      <c r="BA1036" s="50">
        <f t="shared" si="537"/>
        <v>82500</v>
      </c>
      <c r="BB1036" s="50">
        <f t="shared" si="538"/>
        <v>0</v>
      </c>
    </row>
    <row r="1037" spans="2:54" x14ac:dyDescent="0.25">
      <c r="B1037" s="14">
        <v>2026</v>
      </c>
      <c r="C1037" s="14">
        <v>479</v>
      </c>
      <c r="D1037" s="15"/>
      <c r="F1037" s="15" t="s">
        <v>58</v>
      </c>
      <c r="G1037" s="14" t="e">
        <f>+VLOOKUP(M1037,#REF!,5,FALSE)</f>
        <v>#REF!</v>
      </c>
      <c r="H1037" s="14" t="e">
        <f>+VLOOKUP(M1037,#REF!,7,FALSE)</f>
        <v>#REF!</v>
      </c>
      <c r="M1037" s="15" t="str">
        <f t="shared" si="524"/>
        <v>2026EG 2026GADGESTION FINANCIERA Y CONTABLE</v>
      </c>
      <c r="N1037" s="15" t="s">
        <v>788</v>
      </c>
      <c r="Q1037" s="16" t="s">
        <v>5</v>
      </c>
      <c r="R1037" s="16" t="s">
        <v>60</v>
      </c>
      <c r="T1037" s="14"/>
      <c r="U1037" s="17" t="s">
        <v>62</v>
      </c>
      <c r="V1037" s="15" t="s">
        <v>550</v>
      </c>
      <c r="X1037" s="14" t="s">
        <v>65</v>
      </c>
      <c r="Y1037" s="18">
        <v>1</v>
      </c>
      <c r="Z1037" s="19">
        <v>4500</v>
      </c>
      <c r="AA1037" s="14">
        <v>30</v>
      </c>
      <c r="AB1037" s="14">
        <v>30</v>
      </c>
      <c r="AC1037" s="14">
        <v>15</v>
      </c>
      <c r="AD1037" s="14"/>
      <c r="AE1037" s="20"/>
      <c r="AF1037" s="20"/>
      <c r="AG1037" s="20"/>
      <c r="AH1037" s="20"/>
      <c r="AI1037" s="20"/>
      <c r="AJ1037" s="20"/>
      <c r="AK1037" s="20"/>
      <c r="AL1037" s="20"/>
      <c r="AM1037" s="19">
        <f t="shared" si="539"/>
        <v>11250</v>
      </c>
      <c r="AN1037" s="26" t="s">
        <v>437</v>
      </c>
      <c r="AO1037" s="50">
        <f t="shared" si="540"/>
        <v>4500</v>
      </c>
      <c r="AP1037" s="50">
        <f t="shared" si="541"/>
        <v>4500</v>
      </c>
      <c r="AQ1037" s="50">
        <f t="shared" si="542"/>
        <v>2250</v>
      </c>
      <c r="AR1037" s="50">
        <f t="shared" si="543"/>
        <v>0</v>
      </c>
      <c r="AS1037" s="50">
        <f t="shared" si="544"/>
        <v>0</v>
      </c>
      <c r="AT1037" s="50">
        <f t="shared" si="545"/>
        <v>0</v>
      </c>
      <c r="AU1037" s="50">
        <f t="shared" si="546"/>
        <v>0</v>
      </c>
      <c r="AV1037" s="50">
        <f t="shared" si="547"/>
        <v>0</v>
      </c>
      <c r="AW1037" s="50">
        <f t="shared" si="548"/>
        <v>0</v>
      </c>
      <c r="AX1037" s="50">
        <f t="shared" si="549"/>
        <v>0</v>
      </c>
      <c r="AY1037" s="50">
        <f t="shared" si="550"/>
        <v>0</v>
      </c>
      <c r="AZ1037" s="50">
        <f t="shared" si="551"/>
        <v>0</v>
      </c>
      <c r="BA1037" s="50">
        <f t="shared" si="537"/>
        <v>11250</v>
      </c>
      <c r="BB1037" s="50">
        <f t="shared" si="538"/>
        <v>0</v>
      </c>
    </row>
    <row r="1038" spans="2:54" x14ac:dyDescent="0.25">
      <c r="B1038" s="14">
        <v>2026</v>
      </c>
      <c r="C1038" s="14">
        <v>479</v>
      </c>
      <c r="D1038" s="15"/>
      <c r="F1038" s="15" t="s">
        <v>58</v>
      </c>
      <c r="G1038" s="14" t="e">
        <f>+VLOOKUP(M1038,#REF!,5,FALSE)</f>
        <v>#REF!</v>
      </c>
      <c r="H1038" s="14" t="e">
        <f>+VLOOKUP(M1038,#REF!,7,FALSE)</f>
        <v>#REF!</v>
      </c>
      <c r="M1038" s="15" t="str">
        <f t="shared" si="524"/>
        <v>2026EG 2026GADGESTION FINANCIERA Y CONTABLE</v>
      </c>
      <c r="N1038" s="15" t="s">
        <v>788</v>
      </c>
      <c r="Q1038" s="16" t="s">
        <v>5</v>
      </c>
      <c r="R1038" s="16" t="s">
        <v>60</v>
      </c>
      <c r="T1038" s="14"/>
      <c r="U1038" s="17" t="s">
        <v>62</v>
      </c>
      <c r="V1038" s="15" t="s">
        <v>792</v>
      </c>
      <c r="X1038" s="14" t="s">
        <v>65</v>
      </c>
      <c r="Y1038" s="18">
        <v>2</v>
      </c>
      <c r="Z1038" s="19">
        <v>4500</v>
      </c>
      <c r="AA1038" s="14">
        <v>30</v>
      </c>
      <c r="AB1038" s="14">
        <v>30</v>
      </c>
      <c r="AC1038" s="14">
        <v>15</v>
      </c>
      <c r="AD1038" s="14"/>
      <c r="AE1038" s="20"/>
      <c r="AF1038" s="20"/>
      <c r="AG1038" s="20"/>
      <c r="AH1038" s="20"/>
      <c r="AI1038" s="20"/>
      <c r="AJ1038" s="20"/>
      <c r="AK1038" s="20"/>
      <c r="AL1038" s="20"/>
      <c r="AM1038" s="19">
        <f t="shared" si="539"/>
        <v>22500</v>
      </c>
      <c r="AN1038" s="26" t="s">
        <v>437</v>
      </c>
      <c r="AO1038" s="50">
        <f t="shared" si="540"/>
        <v>9000</v>
      </c>
      <c r="AP1038" s="50">
        <f t="shared" si="541"/>
        <v>9000</v>
      </c>
      <c r="AQ1038" s="50">
        <f t="shared" si="542"/>
        <v>4500</v>
      </c>
      <c r="AR1038" s="50">
        <f t="shared" si="543"/>
        <v>0</v>
      </c>
      <c r="AS1038" s="50">
        <f t="shared" si="544"/>
        <v>0</v>
      </c>
      <c r="AT1038" s="50">
        <f t="shared" si="545"/>
        <v>0</v>
      </c>
      <c r="AU1038" s="50">
        <f t="shared" si="546"/>
        <v>0</v>
      </c>
      <c r="AV1038" s="50">
        <f t="shared" si="547"/>
        <v>0</v>
      </c>
      <c r="AW1038" s="50">
        <f t="shared" si="548"/>
        <v>0</v>
      </c>
      <c r="AX1038" s="50">
        <f t="shared" si="549"/>
        <v>0</v>
      </c>
      <c r="AY1038" s="50">
        <f t="shared" si="550"/>
        <v>0</v>
      </c>
      <c r="AZ1038" s="50">
        <f t="shared" si="551"/>
        <v>0</v>
      </c>
      <c r="BA1038" s="50">
        <f t="shared" si="537"/>
        <v>22500</v>
      </c>
      <c r="BB1038" s="50">
        <f t="shared" si="538"/>
        <v>0</v>
      </c>
    </row>
    <row r="1039" spans="2:54" x14ac:dyDescent="0.25">
      <c r="B1039" s="14">
        <v>2026</v>
      </c>
      <c r="C1039" s="14">
        <v>479</v>
      </c>
      <c r="D1039" s="15"/>
      <c r="F1039" s="15" t="s">
        <v>58</v>
      </c>
      <c r="G1039" s="14" t="e">
        <f>+VLOOKUP(M1039,#REF!,5,FALSE)</f>
        <v>#REF!</v>
      </c>
      <c r="H1039" s="14" t="e">
        <f>+VLOOKUP(M1039,#REF!,7,FALSE)</f>
        <v>#REF!</v>
      </c>
      <c r="M1039" s="15" t="str">
        <f t="shared" si="524"/>
        <v>2026EG 2026GADGESTION FINANCIERA Y CONTABLE</v>
      </c>
      <c r="N1039" s="15" t="s">
        <v>788</v>
      </c>
      <c r="Q1039" s="16" t="s">
        <v>5</v>
      </c>
      <c r="R1039" s="16" t="s">
        <v>60</v>
      </c>
      <c r="T1039" s="14"/>
      <c r="U1039" s="17" t="s">
        <v>62</v>
      </c>
      <c r="V1039" s="15" t="s">
        <v>793</v>
      </c>
      <c r="X1039" s="14" t="s">
        <v>65</v>
      </c>
      <c r="Y1039" s="18">
        <v>2</v>
      </c>
      <c r="Z1039" s="19">
        <v>4500</v>
      </c>
      <c r="AA1039" s="14">
        <v>30</v>
      </c>
      <c r="AB1039" s="14">
        <v>30</v>
      </c>
      <c r="AC1039" s="14">
        <v>15</v>
      </c>
      <c r="AD1039" s="14"/>
      <c r="AE1039" s="20"/>
      <c r="AF1039" s="20"/>
      <c r="AG1039" s="20"/>
      <c r="AH1039" s="20"/>
      <c r="AI1039" s="20"/>
      <c r="AJ1039" s="20"/>
      <c r="AK1039" s="20"/>
      <c r="AL1039" s="20"/>
      <c r="AM1039" s="19">
        <f t="shared" si="539"/>
        <v>22500</v>
      </c>
      <c r="AN1039" s="26" t="s">
        <v>437</v>
      </c>
      <c r="AO1039" s="50">
        <f t="shared" si="540"/>
        <v>9000</v>
      </c>
      <c r="AP1039" s="50">
        <f t="shared" si="541"/>
        <v>9000</v>
      </c>
      <c r="AQ1039" s="50">
        <f t="shared" si="542"/>
        <v>4500</v>
      </c>
      <c r="AR1039" s="50">
        <f t="shared" si="543"/>
        <v>0</v>
      </c>
      <c r="AS1039" s="50">
        <f t="shared" si="544"/>
        <v>0</v>
      </c>
      <c r="AT1039" s="50">
        <f t="shared" si="545"/>
        <v>0</v>
      </c>
      <c r="AU1039" s="50">
        <f t="shared" si="546"/>
        <v>0</v>
      </c>
      <c r="AV1039" s="50">
        <f t="shared" si="547"/>
        <v>0</v>
      </c>
      <c r="AW1039" s="50">
        <f t="shared" si="548"/>
        <v>0</v>
      </c>
      <c r="AX1039" s="50">
        <f t="shared" si="549"/>
        <v>0</v>
      </c>
      <c r="AY1039" s="50">
        <f t="shared" si="550"/>
        <v>0</v>
      </c>
      <c r="AZ1039" s="50">
        <f t="shared" si="551"/>
        <v>0</v>
      </c>
      <c r="BA1039" s="50">
        <f t="shared" si="537"/>
        <v>22500</v>
      </c>
      <c r="BB1039" s="50">
        <f t="shared" si="538"/>
        <v>0</v>
      </c>
    </row>
    <row r="1040" spans="2:54" x14ac:dyDescent="0.25">
      <c r="B1040" s="14">
        <v>2026</v>
      </c>
      <c r="C1040" s="14">
        <v>479</v>
      </c>
      <c r="D1040" s="15"/>
      <c r="F1040" s="15" t="s">
        <v>58</v>
      </c>
      <c r="G1040" s="14" t="e">
        <f>+VLOOKUP(M1040,#REF!,5,FALSE)</f>
        <v>#REF!</v>
      </c>
      <c r="H1040" s="14" t="e">
        <f>+VLOOKUP(M1040,#REF!,7,FALSE)</f>
        <v>#REF!</v>
      </c>
      <c r="M1040" s="15" t="str">
        <f t="shared" si="524"/>
        <v>2026EG 2026GADGESTION FINANCIERA Y CONTABLE</v>
      </c>
      <c r="N1040" s="15" t="s">
        <v>788</v>
      </c>
      <c r="Q1040" s="16" t="s">
        <v>5</v>
      </c>
      <c r="R1040" s="16" t="s">
        <v>60</v>
      </c>
      <c r="T1040" s="14"/>
      <c r="U1040" s="17" t="s">
        <v>62</v>
      </c>
      <c r="V1040" s="15" t="s">
        <v>764</v>
      </c>
      <c r="X1040" s="14" t="s">
        <v>65</v>
      </c>
      <c r="Y1040" s="18">
        <v>1</v>
      </c>
      <c r="Z1040" s="19">
        <v>3500</v>
      </c>
      <c r="AA1040" s="14">
        <v>30</v>
      </c>
      <c r="AB1040" s="14">
        <v>30</v>
      </c>
      <c r="AC1040" s="14">
        <v>15</v>
      </c>
      <c r="AD1040" s="14"/>
      <c r="AE1040" s="20"/>
      <c r="AF1040" s="20"/>
      <c r="AG1040" s="20"/>
      <c r="AH1040" s="20"/>
      <c r="AI1040" s="20"/>
      <c r="AJ1040" s="20"/>
      <c r="AK1040" s="20"/>
      <c r="AL1040" s="20"/>
      <c r="AM1040" s="19">
        <f t="shared" si="539"/>
        <v>8750</v>
      </c>
      <c r="AN1040" s="26" t="s">
        <v>437</v>
      </c>
      <c r="AO1040" s="50">
        <f t="shared" si="540"/>
        <v>3500</v>
      </c>
      <c r="AP1040" s="50">
        <f t="shared" si="541"/>
        <v>3500</v>
      </c>
      <c r="AQ1040" s="50">
        <f t="shared" si="542"/>
        <v>1750</v>
      </c>
      <c r="AR1040" s="50">
        <f t="shared" si="543"/>
        <v>0</v>
      </c>
      <c r="AS1040" s="50">
        <f t="shared" si="544"/>
        <v>0</v>
      </c>
      <c r="AT1040" s="50">
        <f t="shared" si="545"/>
        <v>0</v>
      </c>
      <c r="AU1040" s="50">
        <f t="shared" si="546"/>
        <v>0</v>
      </c>
      <c r="AV1040" s="50">
        <f t="shared" si="547"/>
        <v>0</v>
      </c>
      <c r="AW1040" s="50">
        <f t="shared" si="548"/>
        <v>0</v>
      </c>
      <c r="AX1040" s="50">
        <f t="shared" si="549"/>
        <v>0</v>
      </c>
      <c r="AY1040" s="50">
        <f t="shared" si="550"/>
        <v>0</v>
      </c>
      <c r="AZ1040" s="50">
        <f t="shared" si="551"/>
        <v>0</v>
      </c>
      <c r="BA1040" s="50">
        <f t="shared" si="537"/>
        <v>8750</v>
      </c>
      <c r="BB1040" s="50">
        <f t="shared" si="538"/>
        <v>0</v>
      </c>
    </row>
    <row r="1041" spans="2:54" x14ac:dyDescent="0.25">
      <c r="B1041" s="14">
        <v>2026</v>
      </c>
      <c r="C1041" s="14">
        <v>479</v>
      </c>
      <c r="D1041" s="15"/>
      <c r="F1041" s="15" t="s">
        <v>58</v>
      </c>
      <c r="G1041" s="14" t="e">
        <f>+VLOOKUP(M1041,#REF!,5,FALSE)</f>
        <v>#REF!</v>
      </c>
      <c r="H1041" s="14" t="e">
        <f>+VLOOKUP(M1041,#REF!,7,FALSE)</f>
        <v>#REF!</v>
      </c>
      <c r="M1041" s="15" t="str">
        <f t="shared" si="524"/>
        <v>2026EG 2026GADGESTION FINANCIERA Y CONTABLE</v>
      </c>
      <c r="N1041" s="15" t="s">
        <v>788</v>
      </c>
      <c r="Q1041" s="16" t="s">
        <v>5</v>
      </c>
      <c r="R1041" s="16" t="s">
        <v>60</v>
      </c>
      <c r="T1041" s="14"/>
      <c r="U1041" s="17" t="s">
        <v>62</v>
      </c>
      <c r="V1041" s="15" t="s">
        <v>584</v>
      </c>
      <c r="X1041" s="14" t="s">
        <v>65</v>
      </c>
      <c r="Y1041" s="18">
        <v>1</v>
      </c>
      <c r="Z1041" s="19">
        <v>2000</v>
      </c>
      <c r="AA1041" s="14">
        <v>30</v>
      </c>
      <c r="AB1041" s="14">
        <v>30</v>
      </c>
      <c r="AC1041" s="14">
        <v>15</v>
      </c>
      <c r="AD1041" s="14"/>
      <c r="AE1041" s="20"/>
      <c r="AF1041" s="20"/>
      <c r="AG1041" s="20"/>
      <c r="AH1041" s="20"/>
      <c r="AI1041" s="20"/>
      <c r="AJ1041" s="20"/>
      <c r="AK1041" s="20"/>
      <c r="AL1041" s="20"/>
      <c r="AM1041" s="19">
        <f t="shared" si="539"/>
        <v>5000</v>
      </c>
      <c r="AN1041" s="26" t="s">
        <v>437</v>
      </c>
      <c r="AO1041" s="50">
        <f t="shared" si="540"/>
        <v>2000</v>
      </c>
      <c r="AP1041" s="50">
        <f t="shared" si="541"/>
        <v>2000</v>
      </c>
      <c r="AQ1041" s="50">
        <f t="shared" si="542"/>
        <v>1000</v>
      </c>
      <c r="AR1041" s="50">
        <f t="shared" si="543"/>
        <v>0</v>
      </c>
      <c r="AS1041" s="50">
        <f t="shared" si="544"/>
        <v>0</v>
      </c>
      <c r="AT1041" s="50">
        <f t="shared" si="545"/>
        <v>0</v>
      </c>
      <c r="AU1041" s="50">
        <f t="shared" si="546"/>
        <v>0</v>
      </c>
      <c r="AV1041" s="50">
        <f t="shared" si="547"/>
        <v>0</v>
      </c>
      <c r="AW1041" s="50">
        <f t="shared" si="548"/>
        <v>0</v>
      </c>
      <c r="AX1041" s="50">
        <f t="shared" si="549"/>
        <v>0</v>
      </c>
      <c r="AY1041" s="50">
        <f t="shared" si="550"/>
        <v>0</v>
      </c>
      <c r="AZ1041" s="50">
        <f t="shared" si="551"/>
        <v>0</v>
      </c>
      <c r="BA1041" s="50">
        <f t="shared" si="537"/>
        <v>5000</v>
      </c>
      <c r="BB1041" s="50">
        <f t="shared" si="538"/>
        <v>0</v>
      </c>
    </row>
    <row r="1042" spans="2:54" x14ac:dyDescent="0.25">
      <c r="B1042" s="14">
        <v>2026</v>
      </c>
      <c r="C1042" s="14">
        <v>479</v>
      </c>
      <c r="D1042" s="15"/>
      <c r="F1042" s="15" t="s">
        <v>58</v>
      </c>
      <c r="G1042" s="14" t="e">
        <f>+VLOOKUP(M1042,#REF!,5,FALSE)</f>
        <v>#REF!</v>
      </c>
      <c r="H1042" s="14" t="e">
        <f>+VLOOKUP(M1042,#REF!,7,FALSE)</f>
        <v>#REF!</v>
      </c>
      <c r="M1042" s="15" t="str">
        <f t="shared" si="524"/>
        <v>2026EG 2026GADGESTION FINANCIERA Y CONTABLE</v>
      </c>
      <c r="N1042" s="15" t="s">
        <v>788</v>
      </c>
      <c r="Q1042" s="16" t="s">
        <v>5</v>
      </c>
      <c r="R1042" s="16" t="s">
        <v>60</v>
      </c>
      <c r="T1042" s="14"/>
      <c r="U1042" s="17" t="s">
        <v>62</v>
      </c>
      <c r="V1042" s="15" t="s">
        <v>794</v>
      </c>
      <c r="X1042" s="14" t="s">
        <v>65</v>
      </c>
      <c r="Y1042" s="18">
        <v>1</v>
      </c>
      <c r="Z1042" s="19">
        <v>4500</v>
      </c>
      <c r="AA1042" s="14">
        <v>30</v>
      </c>
      <c r="AB1042" s="14">
        <v>30</v>
      </c>
      <c r="AC1042" s="14">
        <v>15</v>
      </c>
      <c r="AD1042" s="14"/>
      <c r="AE1042" s="20"/>
      <c r="AF1042" s="20"/>
      <c r="AG1042" s="20"/>
      <c r="AH1042" s="20"/>
      <c r="AI1042" s="20"/>
      <c r="AJ1042" s="20"/>
      <c r="AK1042" s="20"/>
      <c r="AL1042" s="20"/>
      <c r="AM1042" s="19">
        <f t="shared" si="539"/>
        <v>11250</v>
      </c>
      <c r="AN1042" s="26" t="s">
        <v>437</v>
      </c>
      <c r="AO1042" s="50">
        <f t="shared" si="540"/>
        <v>4500</v>
      </c>
      <c r="AP1042" s="50">
        <f t="shared" si="541"/>
        <v>4500</v>
      </c>
      <c r="AQ1042" s="50">
        <f t="shared" si="542"/>
        <v>2250</v>
      </c>
      <c r="AR1042" s="50">
        <f t="shared" si="543"/>
        <v>0</v>
      </c>
      <c r="AS1042" s="50">
        <f t="shared" si="544"/>
        <v>0</v>
      </c>
      <c r="AT1042" s="50">
        <f t="shared" si="545"/>
        <v>0</v>
      </c>
      <c r="AU1042" s="50">
        <f t="shared" si="546"/>
        <v>0</v>
      </c>
      <c r="AV1042" s="50">
        <f t="shared" si="547"/>
        <v>0</v>
      </c>
      <c r="AW1042" s="50">
        <f t="shared" si="548"/>
        <v>0</v>
      </c>
      <c r="AX1042" s="50">
        <f t="shared" si="549"/>
        <v>0</v>
      </c>
      <c r="AY1042" s="50">
        <f t="shared" si="550"/>
        <v>0</v>
      </c>
      <c r="AZ1042" s="50">
        <f t="shared" si="551"/>
        <v>0</v>
      </c>
      <c r="BA1042" s="50">
        <f t="shared" si="537"/>
        <v>11250</v>
      </c>
      <c r="BB1042" s="50">
        <f t="shared" si="538"/>
        <v>0</v>
      </c>
    </row>
    <row r="1043" spans="2:54" x14ac:dyDescent="0.25">
      <c r="B1043" s="14">
        <v>2026</v>
      </c>
      <c r="C1043" s="14">
        <v>479</v>
      </c>
      <c r="D1043" s="15"/>
      <c r="F1043" s="15" t="s">
        <v>58</v>
      </c>
      <c r="G1043" s="14" t="e">
        <f>+VLOOKUP(M1043,#REF!,5,FALSE)</f>
        <v>#REF!</v>
      </c>
      <c r="H1043" s="14" t="e">
        <f>+VLOOKUP(M1043,#REF!,7,FALSE)</f>
        <v>#REF!</v>
      </c>
      <c r="M1043" s="15" t="str">
        <f t="shared" si="524"/>
        <v>2026EG 2026GADGESTION FINANCIERA Y CONTABLE</v>
      </c>
      <c r="N1043" s="15" t="s">
        <v>788</v>
      </c>
      <c r="Q1043" s="16" t="s">
        <v>5</v>
      </c>
      <c r="R1043" s="16" t="s">
        <v>60</v>
      </c>
      <c r="T1043" s="14"/>
      <c r="U1043" s="17" t="s">
        <v>62</v>
      </c>
      <c r="V1043" s="15" t="s">
        <v>795</v>
      </c>
      <c r="X1043" s="14" t="s">
        <v>65</v>
      </c>
      <c r="Y1043" s="18">
        <v>1</v>
      </c>
      <c r="Z1043" s="19">
        <v>5500</v>
      </c>
      <c r="AA1043" s="14">
        <v>30</v>
      </c>
      <c r="AB1043" s="14">
        <v>30</v>
      </c>
      <c r="AC1043" s="14">
        <v>15</v>
      </c>
      <c r="AD1043" s="14"/>
      <c r="AE1043" s="20"/>
      <c r="AF1043" s="20"/>
      <c r="AG1043" s="20"/>
      <c r="AH1043" s="20"/>
      <c r="AI1043" s="20"/>
      <c r="AJ1043" s="20"/>
      <c r="AK1043" s="20"/>
      <c r="AL1043" s="20"/>
      <c r="AM1043" s="19">
        <f t="shared" si="539"/>
        <v>13750</v>
      </c>
      <c r="AN1043" s="26" t="s">
        <v>437</v>
      </c>
      <c r="AO1043" s="50">
        <f t="shared" si="540"/>
        <v>5500</v>
      </c>
      <c r="AP1043" s="50">
        <f t="shared" si="541"/>
        <v>5500</v>
      </c>
      <c r="AQ1043" s="50">
        <f t="shared" si="542"/>
        <v>2750</v>
      </c>
      <c r="AR1043" s="50">
        <f t="shared" si="543"/>
        <v>0</v>
      </c>
      <c r="AS1043" s="50">
        <f t="shared" si="544"/>
        <v>0</v>
      </c>
      <c r="AT1043" s="50">
        <f t="shared" si="545"/>
        <v>0</v>
      </c>
      <c r="AU1043" s="50">
        <f t="shared" si="546"/>
        <v>0</v>
      </c>
      <c r="AV1043" s="50">
        <f t="shared" si="547"/>
        <v>0</v>
      </c>
      <c r="AW1043" s="50">
        <f t="shared" si="548"/>
        <v>0</v>
      </c>
      <c r="AX1043" s="50">
        <f t="shared" si="549"/>
        <v>0</v>
      </c>
      <c r="AY1043" s="50">
        <f t="shared" si="550"/>
        <v>0</v>
      </c>
      <c r="AZ1043" s="50">
        <f t="shared" si="551"/>
        <v>0</v>
      </c>
      <c r="BA1043" s="50">
        <f t="shared" si="537"/>
        <v>13750</v>
      </c>
      <c r="BB1043" s="50">
        <f t="shared" si="538"/>
        <v>0</v>
      </c>
    </row>
    <row r="1044" spans="2:54" x14ac:dyDescent="0.25">
      <c r="B1044" s="14">
        <v>2026</v>
      </c>
      <c r="C1044" s="14">
        <v>479</v>
      </c>
      <c r="D1044" s="15"/>
      <c r="F1044" s="15" t="s">
        <v>58</v>
      </c>
      <c r="G1044" s="14" t="e">
        <f>+VLOOKUP(M1044,#REF!,5,FALSE)</f>
        <v>#REF!</v>
      </c>
      <c r="H1044" s="14" t="e">
        <f>+VLOOKUP(M1044,#REF!,7,FALSE)</f>
        <v>#REF!</v>
      </c>
      <c r="M1044" s="15" t="str">
        <f t="shared" si="524"/>
        <v>2026EG 2026GADGESTION FINANCIERA Y CONTABLE</v>
      </c>
      <c r="N1044" s="15" t="s">
        <v>788</v>
      </c>
      <c r="Q1044" s="16" t="s">
        <v>5</v>
      </c>
      <c r="R1044" s="16" t="s">
        <v>60</v>
      </c>
      <c r="T1044" s="14"/>
      <c r="U1044" s="17" t="s">
        <v>62</v>
      </c>
      <c r="V1044" s="15" t="s">
        <v>796</v>
      </c>
      <c r="X1044" s="14" t="s">
        <v>65</v>
      </c>
      <c r="Y1044" s="18">
        <v>1</v>
      </c>
      <c r="Z1044" s="19">
        <v>4500</v>
      </c>
      <c r="AA1044" s="14">
        <v>30</v>
      </c>
      <c r="AB1044" s="14">
        <v>30</v>
      </c>
      <c r="AC1044" s="14">
        <v>15</v>
      </c>
      <c r="AD1044" s="14"/>
      <c r="AE1044" s="20"/>
      <c r="AF1044" s="20"/>
      <c r="AG1044" s="20"/>
      <c r="AH1044" s="20"/>
      <c r="AI1044" s="20"/>
      <c r="AJ1044" s="20"/>
      <c r="AK1044" s="20"/>
      <c r="AL1044" s="20"/>
      <c r="AM1044" s="19">
        <f t="shared" si="539"/>
        <v>11250</v>
      </c>
      <c r="AN1044" s="26" t="s">
        <v>437</v>
      </c>
      <c r="AO1044" s="50">
        <f t="shared" si="540"/>
        <v>4500</v>
      </c>
      <c r="AP1044" s="50">
        <f t="shared" si="541"/>
        <v>4500</v>
      </c>
      <c r="AQ1044" s="50">
        <f t="shared" si="542"/>
        <v>2250</v>
      </c>
      <c r="AR1044" s="50">
        <f t="shared" si="543"/>
        <v>0</v>
      </c>
      <c r="AS1044" s="50">
        <f t="shared" si="544"/>
        <v>0</v>
      </c>
      <c r="AT1044" s="50">
        <f t="shared" si="545"/>
        <v>0</v>
      </c>
      <c r="AU1044" s="50">
        <f t="shared" si="546"/>
        <v>0</v>
      </c>
      <c r="AV1044" s="50">
        <f t="shared" si="547"/>
        <v>0</v>
      </c>
      <c r="AW1044" s="50">
        <f t="shared" si="548"/>
        <v>0</v>
      </c>
      <c r="AX1044" s="50">
        <f t="shared" si="549"/>
        <v>0</v>
      </c>
      <c r="AY1044" s="50">
        <f t="shared" si="550"/>
        <v>0</v>
      </c>
      <c r="AZ1044" s="50">
        <f t="shared" si="551"/>
        <v>0</v>
      </c>
      <c r="BA1044" s="50">
        <f t="shared" si="537"/>
        <v>11250</v>
      </c>
      <c r="BB1044" s="50">
        <f t="shared" si="538"/>
        <v>0</v>
      </c>
    </row>
    <row r="1045" spans="2:54" x14ac:dyDescent="0.25">
      <c r="B1045" s="14">
        <v>2026</v>
      </c>
      <c r="C1045" s="14">
        <v>479</v>
      </c>
      <c r="D1045" s="15"/>
      <c r="F1045" s="15" t="s">
        <v>58</v>
      </c>
      <c r="G1045" s="14" t="e">
        <f>+VLOOKUP(M1045,#REF!,5,FALSE)</f>
        <v>#REF!</v>
      </c>
      <c r="H1045" s="14" t="e">
        <f>+VLOOKUP(M1045,#REF!,7,FALSE)</f>
        <v>#REF!</v>
      </c>
      <c r="M1045" s="15" t="str">
        <f t="shared" si="524"/>
        <v>2026EG 2026GADGESTION FINANCIERA Y CONTABLE</v>
      </c>
      <c r="N1045" s="15" t="s">
        <v>788</v>
      </c>
      <c r="Q1045" s="16" t="s">
        <v>5</v>
      </c>
      <c r="R1045" s="16" t="s">
        <v>60</v>
      </c>
      <c r="T1045" s="14"/>
      <c r="U1045" s="17" t="s">
        <v>62</v>
      </c>
      <c r="V1045" s="15" t="s">
        <v>797</v>
      </c>
      <c r="X1045" s="14" t="s">
        <v>65</v>
      </c>
      <c r="Y1045" s="18">
        <v>126</v>
      </c>
      <c r="Z1045" s="19">
        <v>5500</v>
      </c>
      <c r="AA1045" s="14">
        <v>30</v>
      </c>
      <c r="AB1045" s="14">
        <v>30</v>
      </c>
      <c r="AC1045" s="14">
        <v>24</v>
      </c>
      <c r="AD1045" s="14"/>
      <c r="AE1045" s="20"/>
      <c r="AF1045" s="20"/>
      <c r="AG1045" s="20"/>
      <c r="AH1045" s="20"/>
      <c r="AI1045" s="20"/>
      <c r="AJ1045" s="20"/>
      <c r="AK1045" s="20"/>
      <c r="AL1045" s="20"/>
      <c r="AM1045" s="19">
        <f t="shared" si="539"/>
        <v>1940400</v>
      </c>
      <c r="AN1045" s="26" t="s">
        <v>437</v>
      </c>
      <c r="AO1045" s="50">
        <f t="shared" si="540"/>
        <v>693000</v>
      </c>
      <c r="AP1045" s="50">
        <f t="shared" si="541"/>
        <v>693000</v>
      </c>
      <c r="AQ1045" s="50">
        <f t="shared" si="542"/>
        <v>554400</v>
      </c>
      <c r="AR1045" s="50">
        <f t="shared" si="543"/>
        <v>0</v>
      </c>
      <c r="AS1045" s="50">
        <f t="shared" si="544"/>
        <v>0</v>
      </c>
      <c r="AT1045" s="50">
        <f t="shared" si="545"/>
        <v>0</v>
      </c>
      <c r="AU1045" s="50">
        <f t="shared" si="546"/>
        <v>0</v>
      </c>
      <c r="AV1045" s="50">
        <f t="shared" si="547"/>
        <v>0</v>
      </c>
      <c r="AW1045" s="50">
        <f t="shared" si="548"/>
        <v>0</v>
      </c>
      <c r="AX1045" s="50">
        <f t="shared" si="549"/>
        <v>0</v>
      </c>
      <c r="AY1045" s="50">
        <f t="shared" si="550"/>
        <v>0</v>
      </c>
      <c r="AZ1045" s="50">
        <f t="shared" si="551"/>
        <v>0</v>
      </c>
      <c r="BA1045" s="50">
        <f t="shared" si="537"/>
        <v>1940400</v>
      </c>
      <c r="BB1045" s="50">
        <f t="shared" si="538"/>
        <v>0</v>
      </c>
    </row>
    <row r="1046" spans="2:54" x14ac:dyDescent="0.25">
      <c r="B1046" s="14">
        <v>2026</v>
      </c>
      <c r="C1046" s="14">
        <v>479</v>
      </c>
      <c r="D1046" s="15"/>
      <c r="F1046" s="15" t="s">
        <v>58</v>
      </c>
      <c r="G1046" s="14" t="e">
        <f>+VLOOKUP(M1046,#REF!,5,FALSE)</f>
        <v>#REF!</v>
      </c>
      <c r="H1046" s="14" t="e">
        <f>+VLOOKUP(M1046,#REF!,7,FALSE)</f>
        <v>#REF!</v>
      </c>
      <c r="M1046" s="15" t="str">
        <f t="shared" si="524"/>
        <v>2026EG 2026GADGESTION FINANCIERA Y CONTABLE</v>
      </c>
      <c r="N1046" s="15" t="s">
        <v>788</v>
      </c>
      <c r="Q1046" s="16" t="s">
        <v>5</v>
      </c>
      <c r="R1046" s="16" t="s">
        <v>60</v>
      </c>
      <c r="T1046" s="14"/>
      <c r="U1046" s="17" t="s">
        <v>62</v>
      </c>
      <c r="V1046" s="15" t="s">
        <v>798</v>
      </c>
      <c r="X1046" s="14" t="s">
        <v>65</v>
      </c>
      <c r="Y1046" s="18">
        <v>13</v>
      </c>
      <c r="Z1046" s="19">
        <v>5500</v>
      </c>
      <c r="AA1046" s="14">
        <v>30</v>
      </c>
      <c r="AB1046" s="14">
        <v>30</v>
      </c>
      <c r="AC1046" s="14">
        <v>29</v>
      </c>
      <c r="AD1046" s="14"/>
      <c r="AE1046" s="20"/>
      <c r="AF1046" s="20"/>
      <c r="AG1046" s="20"/>
      <c r="AH1046" s="20"/>
      <c r="AI1046" s="20"/>
      <c r="AJ1046" s="20"/>
      <c r="AK1046" s="20"/>
      <c r="AL1046" s="20"/>
      <c r="AM1046" s="19">
        <f t="shared" si="539"/>
        <v>212117</v>
      </c>
      <c r="AN1046" s="26" t="s">
        <v>437</v>
      </c>
      <c r="AO1046" s="50">
        <f t="shared" si="540"/>
        <v>71500</v>
      </c>
      <c r="AP1046" s="50">
        <f t="shared" si="541"/>
        <v>71500</v>
      </c>
      <c r="AQ1046" s="50">
        <f t="shared" si="542"/>
        <v>69116.666666666672</v>
      </c>
      <c r="AR1046" s="50">
        <f t="shared" si="543"/>
        <v>0</v>
      </c>
      <c r="AS1046" s="50">
        <f t="shared" si="544"/>
        <v>0</v>
      </c>
      <c r="AT1046" s="50">
        <f t="shared" si="545"/>
        <v>0</v>
      </c>
      <c r="AU1046" s="50">
        <f t="shared" si="546"/>
        <v>0</v>
      </c>
      <c r="AV1046" s="50">
        <f t="shared" si="547"/>
        <v>0</v>
      </c>
      <c r="AW1046" s="50">
        <f t="shared" si="548"/>
        <v>0</v>
      </c>
      <c r="AX1046" s="50">
        <f t="shared" si="549"/>
        <v>0</v>
      </c>
      <c r="AY1046" s="50">
        <f t="shared" si="550"/>
        <v>0</v>
      </c>
      <c r="AZ1046" s="50">
        <f t="shared" si="551"/>
        <v>0</v>
      </c>
      <c r="BA1046" s="50">
        <f t="shared" si="537"/>
        <v>212117</v>
      </c>
      <c r="BB1046" s="50">
        <f t="shared" si="538"/>
        <v>0</v>
      </c>
    </row>
    <row r="1047" spans="2:54" x14ac:dyDescent="0.25">
      <c r="B1047" s="14">
        <v>2026</v>
      </c>
      <c r="C1047" s="14">
        <v>479</v>
      </c>
      <c r="D1047" s="15"/>
      <c r="F1047" s="15" t="s">
        <v>58</v>
      </c>
      <c r="G1047" s="14" t="e">
        <f>+VLOOKUP(M1047,#REF!,5,FALSE)</f>
        <v>#REF!</v>
      </c>
      <c r="H1047" s="14" t="e">
        <f>+VLOOKUP(M1047,#REF!,7,FALSE)</f>
        <v>#REF!</v>
      </c>
      <c r="M1047" s="15" t="str">
        <f t="shared" si="524"/>
        <v>2026EG 2026GADGESTION FINANCIERA Y CONTABLE</v>
      </c>
      <c r="N1047" s="15" t="s">
        <v>788</v>
      </c>
      <c r="Q1047" s="16" t="s">
        <v>5</v>
      </c>
      <c r="R1047" s="16" t="s">
        <v>60</v>
      </c>
      <c r="T1047" s="14"/>
      <c r="U1047" s="17" t="s">
        <v>72</v>
      </c>
      <c r="V1047" s="15" t="s">
        <v>112</v>
      </c>
      <c r="X1047" s="14" t="s">
        <v>77</v>
      </c>
      <c r="Y1047" s="18">
        <v>1</v>
      </c>
      <c r="Z1047" s="19">
        <v>60000</v>
      </c>
      <c r="AA1047" s="14"/>
      <c r="AB1047" s="14">
        <v>1</v>
      </c>
      <c r="AC1047" s="14"/>
      <c r="AD1047" s="14"/>
      <c r="AE1047" s="20"/>
      <c r="AF1047" s="20"/>
      <c r="AG1047" s="20"/>
      <c r="AH1047" s="20"/>
      <c r="AI1047" s="20"/>
      <c r="AJ1047" s="20"/>
      <c r="AK1047" s="20"/>
      <c r="AL1047" s="20"/>
      <c r="AM1047" s="19">
        <f t="shared" si="539"/>
        <v>60000</v>
      </c>
      <c r="AN1047" s="26" t="s">
        <v>437</v>
      </c>
      <c r="AO1047" s="50">
        <f t="shared" si="525"/>
        <v>0</v>
      </c>
      <c r="AP1047" s="50">
        <f t="shared" si="526"/>
        <v>60000</v>
      </c>
      <c r="AQ1047" s="50">
        <f t="shared" si="527"/>
        <v>0</v>
      </c>
      <c r="AR1047" s="50">
        <f t="shared" si="528"/>
        <v>0</v>
      </c>
      <c r="AS1047" s="50">
        <f t="shared" si="529"/>
        <v>0</v>
      </c>
      <c r="AT1047" s="50">
        <f t="shared" si="530"/>
        <v>0</v>
      </c>
      <c r="AU1047" s="50">
        <f t="shared" si="531"/>
        <v>0</v>
      </c>
      <c r="AV1047" s="50">
        <f t="shared" si="532"/>
        <v>0</v>
      </c>
      <c r="AW1047" s="50">
        <f t="shared" si="533"/>
        <v>0</v>
      </c>
      <c r="AX1047" s="50">
        <f t="shared" si="534"/>
        <v>0</v>
      </c>
      <c r="AY1047" s="50">
        <f t="shared" si="535"/>
        <v>0</v>
      </c>
      <c r="AZ1047" s="50">
        <f t="shared" si="536"/>
        <v>0</v>
      </c>
      <c r="BA1047" s="50">
        <f t="shared" si="537"/>
        <v>60000</v>
      </c>
      <c r="BB1047" s="50">
        <f t="shared" si="538"/>
        <v>0</v>
      </c>
    </row>
    <row r="1048" spans="2:54" x14ac:dyDescent="0.25">
      <c r="B1048" s="14">
        <v>2026</v>
      </c>
      <c r="C1048" s="14">
        <v>479</v>
      </c>
      <c r="D1048" s="15"/>
      <c r="F1048" s="15" t="s">
        <v>58</v>
      </c>
      <c r="G1048" s="14" t="e">
        <f>+VLOOKUP(M1048,#REF!,5,FALSE)</f>
        <v>#REF!</v>
      </c>
      <c r="H1048" s="14" t="e">
        <f>+VLOOKUP(M1048,#REF!,7,FALSE)</f>
        <v>#REF!</v>
      </c>
      <c r="M1048" s="15" t="str">
        <f t="shared" si="524"/>
        <v>2026EG 2026GADGESTION FINANCIERA Y CONTABLE</v>
      </c>
      <c r="N1048" s="15" t="s">
        <v>788</v>
      </c>
      <c r="Q1048" s="16" t="s">
        <v>5</v>
      </c>
      <c r="R1048" s="16" t="s">
        <v>60</v>
      </c>
      <c r="T1048" s="14"/>
      <c r="U1048" s="17" t="s">
        <v>72</v>
      </c>
      <c r="V1048" s="15" t="s">
        <v>80</v>
      </c>
      <c r="X1048" s="14" t="s">
        <v>70</v>
      </c>
      <c r="Y1048" s="18">
        <v>1</v>
      </c>
      <c r="Z1048" s="19">
        <v>80000</v>
      </c>
      <c r="AA1048" s="14">
        <v>1</v>
      </c>
      <c r="AB1048" s="14">
        <v>0</v>
      </c>
      <c r="AC1048" s="14">
        <v>0</v>
      </c>
      <c r="AD1048" s="14">
        <v>0</v>
      </c>
      <c r="AE1048" s="20"/>
      <c r="AF1048" s="20"/>
      <c r="AG1048" s="20"/>
      <c r="AH1048" s="20"/>
      <c r="AI1048" s="20"/>
      <c r="AJ1048" s="20"/>
      <c r="AK1048" s="20"/>
      <c r="AL1048" s="20"/>
      <c r="AM1048" s="19">
        <f t="shared" si="539"/>
        <v>80000</v>
      </c>
      <c r="AN1048" s="26" t="s">
        <v>437</v>
      </c>
      <c r="AO1048" s="50">
        <f t="shared" si="525"/>
        <v>80000</v>
      </c>
      <c r="AP1048" s="50">
        <f t="shared" si="526"/>
        <v>0</v>
      </c>
      <c r="AQ1048" s="50">
        <f t="shared" si="527"/>
        <v>0</v>
      </c>
      <c r="AR1048" s="50">
        <f t="shared" si="528"/>
        <v>0</v>
      </c>
      <c r="AS1048" s="50">
        <f t="shared" si="529"/>
        <v>0</v>
      </c>
      <c r="AT1048" s="50">
        <f t="shared" si="530"/>
        <v>0</v>
      </c>
      <c r="AU1048" s="50">
        <f t="shared" si="531"/>
        <v>0</v>
      </c>
      <c r="AV1048" s="50">
        <f t="shared" si="532"/>
        <v>0</v>
      </c>
      <c r="AW1048" s="50">
        <f t="shared" si="533"/>
        <v>0</v>
      </c>
      <c r="AX1048" s="50">
        <f t="shared" si="534"/>
        <v>0</v>
      </c>
      <c r="AY1048" s="50">
        <f t="shared" si="535"/>
        <v>0</v>
      </c>
      <c r="AZ1048" s="50">
        <f t="shared" si="536"/>
        <v>0</v>
      </c>
      <c r="BA1048" s="50">
        <f t="shared" si="537"/>
        <v>80000</v>
      </c>
      <c r="BB1048" s="50">
        <f t="shared" si="538"/>
        <v>0</v>
      </c>
    </row>
    <row r="1049" spans="2:54" x14ac:dyDescent="0.25">
      <c r="B1049" s="14">
        <v>2026</v>
      </c>
      <c r="C1049" s="14">
        <v>479</v>
      </c>
      <c r="D1049" s="15"/>
      <c r="F1049" s="15" t="s">
        <v>58</v>
      </c>
      <c r="G1049" s="14" t="e">
        <f>+VLOOKUP(M1049,#REF!,5,FALSE)</f>
        <v>#REF!</v>
      </c>
      <c r="H1049" s="14" t="e">
        <f>+VLOOKUP(M1049,#REF!,7,FALSE)</f>
        <v>#REF!</v>
      </c>
      <c r="M1049" s="15" t="str">
        <f t="shared" si="524"/>
        <v>2026EG 2026GADGESTION FINANCIERA Y CONTABLE</v>
      </c>
      <c r="N1049" s="15" t="s">
        <v>788</v>
      </c>
      <c r="Q1049" s="16" t="s">
        <v>5</v>
      </c>
      <c r="R1049" s="16" t="s">
        <v>60</v>
      </c>
      <c r="T1049" s="14"/>
      <c r="U1049" s="17" t="s">
        <v>113</v>
      </c>
      <c r="V1049" s="15" t="s">
        <v>114</v>
      </c>
      <c r="X1049" s="14" t="s">
        <v>70</v>
      </c>
      <c r="Y1049" s="18">
        <v>1</v>
      </c>
      <c r="Z1049" s="19">
        <v>20000</v>
      </c>
      <c r="AA1049" s="14">
        <v>0</v>
      </c>
      <c r="AB1049" s="14">
        <v>1</v>
      </c>
      <c r="AC1049" s="14">
        <v>0</v>
      </c>
      <c r="AD1049" s="14">
        <v>0</v>
      </c>
      <c r="AE1049" s="20"/>
      <c r="AF1049" s="20"/>
      <c r="AG1049" s="20"/>
      <c r="AH1049" s="20"/>
      <c r="AI1049" s="20"/>
      <c r="AJ1049" s="20"/>
      <c r="AK1049" s="20"/>
      <c r="AL1049" s="20"/>
      <c r="AM1049" s="19">
        <f t="shared" si="539"/>
        <v>20000</v>
      </c>
      <c r="AN1049" s="26" t="s">
        <v>437</v>
      </c>
      <c r="AO1049" s="50">
        <f t="shared" si="525"/>
        <v>0</v>
      </c>
      <c r="AP1049" s="50">
        <f t="shared" si="526"/>
        <v>20000</v>
      </c>
      <c r="AQ1049" s="50">
        <f t="shared" si="527"/>
        <v>0</v>
      </c>
      <c r="AR1049" s="50">
        <f t="shared" si="528"/>
        <v>0</v>
      </c>
      <c r="AS1049" s="50">
        <f t="shared" si="529"/>
        <v>0</v>
      </c>
      <c r="AT1049" s="50">
        <f t="shared" si="530"/>
        <v>0</v>
      </c>
      <c r="AU1049" s="50">
        <f t="shared" si="531"/>
        <v>0</v>
      </c>
      <c r="AV1049" s="50">
        <f t="shared" si="532"/>
        <v>0</v>
      </c>
      <c r="AW1049" s="50">
        <f t="shared" si="533"/>
        <v>0</v>
      </c>
      <c r="AX1049" s="50">
        <f t="shared" si="534"/>
        <v>0</v>
      </c>
      <c r="AY1049" s="50">
        <f t="shared" si="535"/>
        <v>0</v>
      </c>
      <c r="AZ1049" s="50">
        <f t="shared" si="536"/>
        <v>0</v>
      </c>
      <c r="BA1049" s="50">
        <f t="shared" si="537"/>
        <v>20000</v>
      </c>
      <c r="BB1049" s="50">
        <f t="shared" si="538"/>
        <v>0</v>
      </c>
    </row>
    <row r="1050" spans="2:54" x14ac:dyDescent="0.25">
      <c r="B1050" s="14">
        <v>2026</v>
      </c>
      <c r="C1050" s="14">
        <v>479</v>
      </c>
      <c r="D1050" s="15"/>
      <c r="F1050" s="15" t="s">
        <v>58</v>
      </c>
      <c r="G1050" s="14" t="e">
        <f>+VLOOKUP(M1050,#REF!,5,FALSE)</f>
        <v>#REF!</v>
      </c>
      <c r="H1050" s="14" t="e">
        <f>+VLOOKUP(M1050,#REF!,7,FALSE)</f>
        <v>#REF!</v>
      </c>
      <c r="M1050" s="15" t="str">
        <f t="shared" si="524"/>
        <v>2026EG 2026GADGESTION FINANCIERA Y CONTABLE</v>
      </c>
      <c r="N1050" s="15" t="s">
        <v>788</v>
      </c>
      <c r="Q1050" s="16" t="s">
        <v>5</v>
      </c>
      <c r="R1050" s="16" t="s">
        <v>60</v>
      </c>
      <c r="T1050" s="14"/>
      <c r="U1050" s="17" t="s">
        <v>115</v>
      </c>
      <c r="V1050" s="15" t="s">
        <v>116</v>
      </c>
      <c r="X1050" s="14" t="s">
        <v>70</v>
      </c>
      <c r="Y1050" s="18">
        <v>1</v>
      </c>
      <c r="Z1050" s="19">
        <v>110000</v>
      </c>
      <c r="AA1050" s="14">
        <v>0</v>
      </c>
      <c r="AB1050" s="14">
        <v>0</v>
      </c>
      <c r="AC1050" s="14">
        <v>0</v>
      </c>
      <c r="AD1050" s="14">
        <v>1</v>
      </c>
      <c r="AE1050" s="20"/>
      <c r="AF1050" s="20"/>
      <c r="AG1050" s="20"/>
      <c r="AH1050" s="20"/>
      <c r="AI1050" s="20"/>
      <c r="AJ1050" s="20"/>
      <c r="AK1050" s="20"/>
      <c r="AL1050" s="20"/>
      <c r="AM1050" s="19">
        <f t="shared" si="539"/>
        <v>110000</v>
      </c>
      <c r="AN1050" s="26" t="s">
        <v>437</v>
      </c>
      <c r="AO1050" s="50">
        <f t="shared" si="525"/>
        <v>0</v>
      </c>
      <c r="AP1050" s="50">
        <f t="shared" si="526"/>
        <v>0</v>
      </c>
      <c r="AQ1050" s="50">
        <f t="shared" si="527"/>
        <v>0</v>
      </c>
      <c r="AR1050" s="50">
        <f t="shared" si="528"/>
        <v>110000</v>
      </c>
      <c r="AS1050" s="50">
        <f t="shared" si="529"/>
        <v>0</v>
      </c>
      <c r="AT1050" s="50">
        <f t="shared" si="530"/>
        <v>0</v>
      </c>
      <c r="AU1050" s="50">
        <f t="shared" si="531"/>
        <v>0</v>
      </c>
      <c r="AV1050" s="50">
        <f t="shared" si="532"/>
        <v>0</v>
      </c>
      <c r="AW1050" s="50">
        <f t="shared" si="533"/>
        <v>0</v>
      </c>
      <c r="AX1050" s="50">
        <f t="shared" si="534"/>
        <v>0</v>
      </c>
      <c r="AY1050" s="50">
        <f t="shared" si="535"/>
        <v>0</v>
      </c>
      <c r="AZ1050" s="50">
        <f t="shared" si="536"/>
        <v>0</v>
      </c>
      <c r="BA1050" s="50">
        <f t="shared" si="537"/>
        <v>110000</v>
      </c>
      <c r="BB1050" s="50">
        <f t="shared" si="538"/>
        <v>0</v>
      </c>
    </row>
    <row r="1051" spans="2:54" x14ac:dyDescent="0.25">
      <c r="B1051" s="14">
        <v>2026</v>
      </c>
      <c r="C1051" s="14">
        <v>479</v>
      </c>
      <c r="D1051" s="15"/>
      <c r="F1051" s="15" t="s">
        <v>58</v>
      </c>
      <c r="G1051" s="14" t="e">
        <f>+VLOOKUP(M1051,#REF!,5,FALSE)</f>
        <v>#REF!</v>
      </c>
      <c r="H1051" s="14" t="e">
        <f>+VLOOKUP(M1051,#REF!,7,FALSE)</f>
        <v>#REF!</v>
      </c>
      <c r="M1051" s="15" t="str">
        <f t="shared" si="524"/>
        <v>2026EG 2026GADGESTION FINANCIERA Y CONTABLE</v>
      </c>
      <c r="N1051" s="15" t="s">
        <v>788</v>
      </c>
      <c r="Q1051" s="16" t="s">
        <v>5</v>
      </c>
      <c r="R1051" s="16" t="s">
        <v>60</v>
      </c>
      <c r="T1051" s="14"/>
      <c r="U1051" s="17" t="s">
        <v>67</v>
      </c>
      <c r="V1051" s="15" t="s">
        <v>117</v>
      </c>
      <c r="X1051" s="14" t="s">
        <v>70</v>
      </c>
      <c r="Y1051" s="18">
        <v>1</v>
      </c>
      <c r="Z1051" s="19">
        <v>7000</v>
      </c>
      <c r="AA1051" s="14">
        <v>1</v>
      </c>
      <c r="AB1051" s="14">
        <v>1</v>
      </c>
      <c r="AC1051" s="14">
        <v>1</v>
      </c>
      <c r="AD1051" s="14">
        <v>1</v>
      </c>
      <c r="AE1051" s="20"/>
      <c r="AF1051" s="20"/>
      <c r="AG1051" s="20"/>
      <c r="AH1051" s="20"/>
      <c r="AI1051" s="20"/>
      <c r="AJ1051" s="20"/>
      <c r="AK1051" s="20"/>
      <c r="AL1051" s="20"/>
      <c r="AM1051" s="19">
        <f t="shared" si="539"/>
        <v>28000</v>
      </c>
      <c r="AN1051" s="26" t="s">
        <v>437</v>
      </c>
      <c r="AO1051" s="50">
        <f t="shared" si="525"/>
        <v>7000</v>
      </c>
      <c r="AP1051" s="50">
        <f t="shared" si="526"/>
        <v>7000</v>
      </c>
      <c r="AQ1051" s="50">
        <f t="shared" si="527"/>
        <v>7000</v>
      </c>
      <c r="AR1051" s="50">
        <f t="shared" si="528"/>
        <v>7000</v>
      </c>
      <c r="AS1051" s="50">
        <f t="shared" si="529"/>
        <v>0</v>
      </c>
      <c r="AT1051" s="50">
        <f t="shared" si="530"/>
        <v>0</v>
      </c>
      <c r="AU1051" s="50">
        <f t="shared" si="531"/>
        <v>0</v>
      </c>
      <c r="AV1051" s="50">
        <f t="shared" si="532"/>
        <v>0</v>
      </c>
      <c r="AW1051" s="50">
        <f t="shared" si="533"/>
        <v>0</v>
      </c>
      <c r="AX1051" s="50">
        <f t="shared" si="534"/>
        <v>0</v>
      </c>
      <c r="AY1051" s="50">
        <f t="shared" si="535"/>
        <v>0</v>
      </c>
      <c r="AZ1051" s="50">
        <f t="shared" si="536"/>
        <v>0</v>
      </c>
      <c r="BA1051" s="50">
        <f t="shared" si="537"/>
        <v>28000</v>
      </c>
      <c r="BB1051" s="50">
        <f t="shared" si="538"/>
        <v>0</v>
      </c>
    </row>
    <row r="1052" spans="2:54" x14ac:dyDescent="0.25">
      <c r="B1052" s="14">
        <v>2026</v>
      </c>
      <c r="C1052" s="14">
        <v>479</v>
      </c>
      <c r="D1052" s="15"/>
      <c r="F1052" s="15" t="s">
        <v>58</v>
      </c>
      <c r="G1052" s="14" t="e">
        <f>+VLOOKUP(M1052,#REF!,5,FALSE)</f>
        <v>#REF!</v>
      </c>
      <c r="H1052" s="14" t="e">
        <f>+VLOOKUP(M1052,#REF!,7,FALSE)</f>
        <v>#REF!</v>
      </c>
      <c r="M1052" s="15" t="str">
        <f t="shared" si="524"/>
        <v>2026EG 2026GADGESTION DEL SISTEMA DE ABASTECIMIENTO</v>
      </c>
      <c r="N1052" s="15" t="s">
        <v>799</v>
      </c>
      <c r="Q1052" s="16" t="s">
        <v>5</v>
      </c>
      <c r="R1052" s="16" t="s">
        <v>60</v>
      </c>
      <c r="T1052" s="14"/>
      <c r="U1052" s="17" t="s">
        <v>67</v>
      </c>
      <c r="V1052" s="15" t="s">
        <v>119</v>
      </c>
      <c r="X1052" s="14" t="s">
        <v>74</v>
      </c>
      <c r="Y1052" s="18">
        <v>1</v>
      </c>
      <c r="Z1052" s="19">
        <v>6000</v>
      </c>
      <c r="AA1052" s="14">
        <v>1</v>
      </c>
      <c r="AB1052" s="14">
        <v>1</v>
      </c>
      <c r="AC1052" s="14">
        <v>1</v>
      </c>
      <c r="AD1052" s="14">
        <v>1</v>
      </c>
      <c r="AE1052" s="20"/>
      <c r="AF1052" s="20"/>
      <c r="AG1052" s="20"/>
      <c r="AH1052" s="20"/>
      <c r="AI1052" s="20"/>
      <c r="AJ1052" s="20"/>
      <c r="AK1052" s="20"/>
      <c r="AL1052" s="20"/>
      <c r="AM1052" s="19">
        <f t="shared" si="539"/>
        <v>24000</v>
      </c>
      <c r="AN1052" s="26" t="s">
        <v>437</v>
      </c>
      <c r="AO1052" s="50">
        <f t="shared" si="525"/>
        <v>6000</v>
      </c>
      <c r="AP1052" s="50">
        <f t="shared" si="526"/>
        <v>6000</v>
      </c>
      <c r="AQ1052" s="50">
        <f t="shared" si="527"/>
        <v>6000</v>
      </c>
      <c r="AR1052" s="50">
        <f t="shared" si="528"/>
        <v>6000</v>
      </c>
      <c r="AS1052" s="50">
        <f t="shared" si="529"/>
        <v>0</v>
      </c>
      <c r="AT1052" s="50">
        <f t="shared" si="530"/>
        <v>0</v>
      </c>
      <c r="AU1052" s="50">
        <f t="shared" si="531"/>
        <v>0</v>
      </c>
      <c r="AV1052" s="50">
        <f t="shared" si="532"/>
        <v>0</v>
      </c>
      <c r="AW1052" s="50">
        <f t="shared" si="533"/>
        <v>0</v>
      </c>
      <c r="AX1052" s="50">
        <f t="shared" si="534"/>
        <v>0</v>
      </c>
      <c r="AY1052" s="50">
        <f t="shared" si="535"/>
        <v>0</v>
      </c>
      <c r="AZ1052" s="50">
        <f t="shared" si="536"/>
        <v>0</v>
      </c>
      <c r="BA1052" s="50">
        <f t="shared" si="537"/>
        <v>24000</v>
      </c>
      <c r="BB1052" s="50">
        <f t="shared" si="538"/>
        <v>0</v>
      </c>
    </row>
    <row r="1053" spans="2:54" x14ac:dyDescent="0.25">
      <c r="B1053" s="14">
        <v>2026</v>
      </c>
      <c r="C1053" s="14">
        <v>479</v>
      </c>
      <c r="D1053" s="15"/>
      <c r="F1053" s="15" t="s">
        <v>58</v>
      </c>
      <c r="G1053" s="14" t="e">
        <f>+VLOOKUP(M1053,#REF!,5,FALSE)</f>
        <v>#REF!</v>
      </c>
      <c r="H1053" s="14" t="e">
        <f>+VLOOKUP(M1053,#REF!,7,FALSE)</f>
        <v>#REF!</v>
      </c>
      <c r="M1053" s="15" t="str">
        <f t="shared" si="524"/>
        <v>2026EG 2026GADGESTION DEL SISTEMA DE ABASTECIMIENTO</v>
      </c>
      <c r="N1053" s="15" t="s">
        <v>799</v>
      </c>
      <c r="Q1053" s="16" t="s">
        <v>5</v>
      </c>
      <c r="R1053" s="16" t="s">
        <v>60</v>
      </c>
      <c r="T1053" s="14"/>
      <c r="U1053" s="17" t="s">
        <v>120</v>
      </c>
      <c r="V1053" s="15" t="s">
        <v>121</v>
      </c>
      <c r="X1053" s="14" t="s">
        <v>74</v>
      </c>
      <c r="Y1053" s="18">
        <v>1</v>
      </c>
      <c r="Z1053" s="19">
        <v>6000</v>
      </c>
      <c r="AA1053" s="14">
        <v>1</v>
      </c>
      <c r="AB1053" s="14">
        <v>1</v>
      </c>
      <c r="AC1053" s="14">
        <v>1</v>
      </c>
      <c r="AD1053" s="14">
        <v>1</v>
      </c>
      <c r="AE1053" s="20"/>
      <c r="AF1053" s="20"/>
      <c r="AG1053" s="20"/>
      <c r="AH1053" s="20"/>
      <c r="AI1053" s="20"/>
      <c r="AJ1053" s="20"/>
      <c r="AK1053" s="20"/>
      <c r="AL1053" s="20"/>
      <c r="AM1053" s="19">
        <f t="shared" si="539"/>
        <v>24000</v>
      </c>
      <c r="AN1053" s="26" t="s">
        <v>437</v>
      </c>
      <c r="AO1053" s="50">
        <f t="shared" si="525"/>
        <v>6000</v>
      </c>
      <c r="AP1053" s="50">
        <f t="shared" si="526"/>
        <v>6000</v>
      </c>
      <c r="AQ1053" s="50">
        <f t="shared" si="527"/>
        <v>6000</v>
      </c>
      <c r="AR1053" s="50">
        <f t="shared" si="528"/>
        <v>6000</v>
      </c>
      <c r="AS1053" s="50">
        <f t="shared" si="529"/>
        <v>0</v>
      </c>
      <c r="AT1053" s="50">
        <f t="shared" si="530"/>
        <v>0</v>
      </c>
      <c r="AU1053" s="50">
        <f t="shared" si="531"/>
        <v>0</v>
      </c>
      <c r="AV1053" s="50">
        <f t="shared" si="532"/>
        <v>0</v>
      </c>
      <c r="AW1053" s="50">
        <f t="shared" si="533"/>
        <v>0</v>
      </c>
      <c r="AX1053" s="50">
        <f t="shared" si="534"/>
        <v>0</v>
      </c>
      <c r="AY1053" s="50">
        <f t="shared" si="535"/>
        <v>0</v>
      </c>
      <c r="AZ1053" s="50">
        <f t="shared" si="536"/>
        <v>0</v>
      </c>
      <c r="BA1053" s="50">
        <f t="shared" si="537"/>
        <v>24000</v>
      </c>
      <c r="BB1053" s="50">
        <f t="shared" si="538"/>
        <v>0</v>
      </c>
    </row>
    <row r="1054" spans="2:54" x14ac:dyDescent="0.25">
      <c r="B1054" s="14">
        <v>2026</v>
      </c>
      <c r="C1054" s="14">
        <v>479</v>
      </c>
      <c r="D1054" s="15"/>
      <c r="F1054" s="15" t="s">
        <v>58</v>
      </c>
      <c r="G1054" s="14" t="e">
        <f>+VLOOKUP(M1054,#REF!,5,FALSE)</f>
        <v>#REF!</v>
      </c>
      <c r="H1054" s="14" t="e">
        <f>+VLOOKUP(M1054,#REF!,7,FALSE)</f>
        <v>#REF!</v>
      </c>
      <c r="M1054" s="15" t="str">
        <f t="shared" si="524"/>
        <v>2026EG 2026GADGESTION DEL SISTEMA DE ABASTECIMIENTO</v>
      </c>
      <c r="N1054" s="15" t="s">
        <v>799</v>
      </c>
      <c r="Q1054" s="16" t="s">
        <v>5</v>
      </c>
      <c r="R1054" s="16" t="s">
        <v>60</v>
      </c>
      <c r="T1054" s="14"/>
      <c r="U1054" s="17" t="s">
        <v>67</v>
      </c>
      <c r="V1054" s="15" t="s">
        <v>122</v>
      </c>
      <c r="X1054" s="14" t="s">
        <v>70</v>
      </c>
      <c r="Y1054" s="18">
        <v>1</v>
      </c>
      <c r="Z1054" s="19">
        <v>8000</v>
      </c>
      <c r="AA1054" s="14">
        <v>15</v>
      </c>
      <c r="AB1054" s="14"/>
      <c r="AC1054" s="14"/>
      <c r="AD1054" s="14"/>
      <c r="AE1054" s="20"/>
      <c r="AF1054" s="20"/>
      <c r="AG1054" s="20"/>
      <c r="AH1054" s="20"/>
      <c r="AI1054" s="20"/>
      <c r="AJ1054" s="20"/>
      <c r="AK1054" s="20"/>
      <c r="AL1054" s="20"/>
      <c r="AM1054" s="19">
        <f t="shared" si="539"/>
        <v>120000</v>
      </c>
      <c r="AN1054" s="26" t="s">
        <v>437</v>
      </c>
      <c r="AO1054" s="50">
        <f t="shared" si="525"/>
        <v>120000</v>
      </c>
      <c r="AP1054" s="50">
        <f t="shared" si="526"/>
        <v>0</v>
      </c>
      <c r="AQ1054" s="50">
        <f t="shared" si="527"/>
        <v>0</v>
      </c>
      <c r="AR1054" s="50">
        <f t="shared" si="528"/>
        <v>0</v>
      </c>
      <c r="AS1054" s="50">
        <f t="shared" si="529"/>
        <v>0</v>
      </c>
      <c r="AT1054" s="50">
        <f t="shared" si="530"/>
        <v>0</v>
      </c>
      <c r="AU1054" s="50">
        <f t="shared" si="531"/>
        <v>0</v>
      </c>
      <c r="AV1054" s="50">
        <f t="shared" si="532"/>
        <v>0</v>
      </c>
      <c r="AW1054" s="50">
        <f t="shared" si="533"/>
        <v>0</v>
      </c>
      <c r="AX1054" s="50">
        <f t="shared" si="534"/>
        <v>0</v>
      </c>
      <c r="AY1054" s="50">
        <f t="shared" si="535"/>
        <v>0</v>
      </c>
      <c r="AZ1054" s="50">
        <f t="shared" si="536"/>
        <v>0</v>
      </c>
      <c r="BA1054" s="50">
        <f t="shared" si="537"/>
        <v>120000</v>
      </c>
      <c r="BB1054" s="50">
        <f t="shared" si="538"/>
        <v>0</v>
      </c>
    </row>
    <row r="1055" spans="2:54" x14ac:dyDescent="0.25">
      <c r="B1055" s="14">
        <v>2026</v>
      </c>
      <c r="C1055" s="14">
        <v>479</v>
      </c>
      <c r="D1055" s="15"/>
      <c r="F1055" s="15" t="s">
        <v>58</v>
      </c>
      <c r="G1055" s="14" t="e">
        <f>+VLOOKUP(M1055,#REF!,5,FALSE)</f>
        <v>#REF!</v>
      </c>
      <c r="H1055" s="14" t="e">
        <f>+VLOOKUP(M1055,#REF!,7,FALSE)</f>
        <v>#REF!</v>
      </c>
      <c r="M1055" s="15" t="str">
        <f t="shared" si="524"/>
        <v>2026EG 2026GADGESTION DEL SISTEMA DE ABASTECIMIENTO</v>
      </c>
      <c r="N1055" s="15" t="s">
        <v>799</v>
      </c>
      <c r="Q1055" s="16" t="s">
        <v>5</v>
      </c>
      <c r="R1055" s="16" t="s">
        <v>60</v>
      </c>
      <c r="T1055" s="14"/>
      <c r="U1055" s="17" t="s">
        <v>62</v>
      </c>
      <c r="V1055" s="15" t="s">
        <v>800</v>
      </c>
      <c r="X1055" s="14" t="s">
        <v>65</v>
      </c>
      <c r="Y1055" s="18">
        <v>1</v>
      </c>
      <c r="Z1055" s="19">
        <v>2500</v>
      </c>
      <c r="AA1055" s="14">
        <v>30</v>
      </c>
      <c r="AB1055" s="14">
        <v>30</v>
      </c>
      <c r="AC1055" s="14">
        <v>15</v>
      </c>
      <c r="AD1055" s="14"/>
      <c r="AE1055" s="20"/>
      <c r="AF1055" s="20"/>
      <c r="AG1055" s="20"/>
      <c r="AH1055" s="20"/>
      <c r="AI1055" s="20"/>
      <c r="AJ1055" s="20"/>
      <c r="AK1055" s="20"/>
      <c r="AL1055" s="20"/>
      <c r="AM1055" s="19">
        <f t="shared" si="539"/>
        <v>6250</v>
      </c>
      <c r="AN1055" s="26" t="s">
        <v>437</v>
      </c>
      <c r="AO1055" s="50">
        <f t="shared" ref="AO1055:AO1116" si="552">+$Z1055*AA1055/30*$Y1055</f>
        <v>2500</v>
      </c>
      <c r="AP1055" s="50">
        <f t="shared" ref="AP1055:AP1116" si="553">+$Z1055*AB1055/30*$Y1055</f>
        <v>2500</v>
      </c>
      <c r="AQ1055" s="50">
        <f t="shared" ref="AQ1055:AQ1116" si="554">+$Z1055*AC1055/30*$Y1055</f>
        <v>1250</v>
      </c>
      <c r="AR1055" s="50">
        <f t="shared" ref="AR1055:AR1116" si="555">+$Z1055*AD1055/30*$Y1055</f>
        <v>0</v>
      </c>
      <c r="AS1055" s="50">
        <f t="shared" ref="AS1055:AS1116" si="556">+$Z1055*AE1055/30*$Y1055</f>
        <v>0</v>
      </c>
      <c r="AT1055" s="50">
        <f t="shared" ref="AT1055:AT1116" si="557">+$Z1055*AF1055/30*$Y1055</f>
        <v>0</v>
      </c>
      <c r="AU1055" s="50">
        <f t="shared" ref="AU1055:AU1116" si="558">+$Z1055*AG1055/30*$Y1055</f>
        <v>0</v>
      </c>
      <c r="AV1055" s="50">
        <f t="shared" ref="AV1055:AV1116" si="559">+$Z1055*AH1055/30*$Y1055</f>
        <v>0</v>
      </c>
      <c r="AW1055" s="50">
        <f t="shared" ref="AW1055:AW1116" si="560">+$Z1055*AI1055/30*$Y1055</f>
        <v>0</v>
      </c>
      <c r="AX1055" s="50">
        <f t="shared" ref="AX1055:AX1116" si="561">+$Z1055*AJ1055/30*$Y1055</f>
        <v>0</v>
      </c>
      <c r="AY1055" s="50">
        <f t="shared" ref="AY1055:AY1116" si="562">+$Z1055*AK1055/30*$Y1055</f>
        <v>0</v>
      </c>
      <c r="AZ1055" s="50">
        <f t="shared" ref="AZ1055:AZ1116" si="563">+$Z1055*AL1055/30*$Y1055</f>
        <v>0</v>
      </c>
      <c r="BA1055" s="50">
        <f t="shared" si="537"/>
        <v>6250</v>
      </c>
      <c r="BB1055" s="50">
        <f t="shared" si="538"/>
        <v>0</v>
      </c>
    </row>
    <row r="1056" spans="2:54" x14ac:dyDescent="0.25">
      <c r="B1056" s="14">
        <v>2026</v>
      </c>
      <c r="C1056" s="14">
        <v>479</v>
      </c>
      <c r="D1056" s="15"/>
      <c r="F1056" s="15" t="s">
        <v>58</v>
      </c>
      <c r="G1056" s="14" t="e">
        <f>+VLOOKUP(M1056,#REF!,5,FALSE)</f>
        <v>#REF!</v>
      </c>
      <c r="H1056" s="14" t="e">
        <f>+VLOOKUP(M1056,#REF!,7,FALSE)</f>
        <v>#REF!</v>
      </c>
      <c r="M1056" s="15" t="str">
        <f t="shared" si="524"/>
        <v>2026EG 2026GADGESTION DEL SISTEMA DE ABASTECIMIENTO</v>
      </c>
      <c r="N1056" s="15" t="s">
        <v>799</v>
      </c>
      <c r="Q1056" s="16" t="s">
        <v>5</v>
      </c>
      <c r="R1056" s="16" t="s">
        <v>60</v>
      </c>
      <c r="T1056" s="14"/>
      <c r="U1056" s="17" t="s">
        <v>62</v>
      </c>
      <c r="V1056" s="15" t="s">
        <v>800</v>
      </c>
      <c r="X1056" s="14" t="s">
        <v>65</v>
      </c>
      <c r="Y1056" s="18">
        <v>1</v>
      </c>
      <c r="Z1056" s="19">
        <v>2500</v>
      </c>
      <c r="AA1056" s="14">
        <v>30</v>
      </c>
      <c r="AB1056" s="14">
        <v>30</v>
      </c>
      <c r="AC1056" s="14">
        <v>15</v>
      </c>
      <c r="AD1056" s="14"/>
      <c r="AE1056" s="20"/>
      <c r="AF1056" s="20"/>
      <c r="AG1056" s="20"/>
      <c r="AH1056" s="20"/>
      <c r="AI1056" s="20"/>
      <c r="AJ1056" s="20"/>
      <c r="AK1056" s="20"/>
      <c r="AL1056" s="20"/>
      <c r="AM1056" s="19">
        <f t="shared" si="539"/>
        <v>6250</v>
      </c>
      <c r="AN1056" s="26" t="s">
        <v>437</v>
      </c>
      <c r="AO1056" s="50">
        <f t="shared" si="552"/>
        <v>2500</v>
      </c>
      <c r="AP1056" s="50">
        <f t="shared" si="553"/>
        <v>2500</v>
      </c>
      <c r="AQ1056" s="50">
        <f t="shared" si="554"/>
        <v>1250</v>
      </c>
      <c r="AR1056" s="50">
        <f t="shared" si="555"/>
        <v>0</v>
      </c>
      <c r="AS1056" s="50">
        <f t="shared" si="556"/>
        <v>0</v>
      </c>
      <c r="AT1056" s="50">
        <f t="shared" si="557"/>
        <v>0</v>
      </c>
      <c r="AU1056" s="50">
        <f t="shared" si="558"/>
        <v>0</v>
      </c>
      <c r="AV1056" s="50">
        <f t="shared" si="559"/>
        <v>0</v>
      </c>
      <c r="AW1056" s="50">
        <f t="shared" si="560"/>
        <v>0</v>
      </c>
      <c r="AX1056" s="50">
        <f t="shared" si="561"/>
        <v>0</v>
      </c>
      <c r="AY1056" s="50">
        <f t="shared" si="562"/>
        <v>0</v>
      </c>
      <c r="AZ1056" s="50">
        <f t="shared" si="563"/>
        <v>0</v>
      </c>
      <c r="BA1056" s="50">
        <f t="shared" si="537"/>
        <v>6250</v>
      </c>
      <c r="BB1056" s="50">
        <f t="shared" si="538"/>
        <v>0</v>
      </c>
    </row>
    <row r="1057" spans="2:54" x14ac:dyDescent="0.25">
      <c r="B1057" s="14">
        <v>2026</v>
      </c>
      <c r="C1057" s="14">
        <v>479</v>
      </c>
      <c r="D1057" s="15"/>
      <c r="F1057" s="15" t="s">
        <v>58</v>
      </c>
      <c r="G1057" s="14" t="e">
        <f>+VLOOKUP(M1057,#REF!,5,FALSE)</f>
        <v>#REF!</v>
      </c>
      <c r="H1057" s="14" t="e">
        <f>+VLOOKUP(M1057,#REF!,7,FALSE)</f>
        <v>#REF!</v>
      </c>
      <c r="M1057" s="15" t="str">
        <f t="shared" si="524"/>
        <v>2026EG 2026GADGESTION DEL SISTEMA DE ABASTECIMIENTO</v>
      </c>
      <c r="N1057" s="15" t="s">
        <v>799</v>
      </c>
      <c r="Q1057" s="16" t="s">
        <v>5</v>
      </c>
      <c r="R1057" s="16" t="s">
        <v>60</v>
      </c>
      <c r="T1057" s="14"/>
      <c r="U1057" s="17" t="s">
        <v>62</v>
      </c>
      <c r="V1057" s="15" t="s">
        <v>800</v>
      </c>
      <c r="X1057" s="14" t="s">
        <v>65</v>
      </c>
      <c r="Y1057" s="18">
        <v>1</v>
      </c>
      <c r="Z1057" s="19">
        <v>2500</v>
      </c>
      <c r="AA1057" s="14">
        <v>30</v>
      </c>
      <c r="AB1057" s="14">
        <v>30</v>
      </c>
      <c r="AC1057" s="14">
        <v>15</v>
      </c>
      <c r="AD1057" s="14"/>
      <c r="AE1057" s="20"/>
      <c r="AF1057" s="20"/>
      <c r="AG1057" s="20"/>
      <c r="AH1057" s="20"/>
      <c r="AI1057" s="20"/>
      <c r="AJ1057" s="20"/>
      <c r="AK1057" s="20"/>
      <c r="AL1057" s="20"/>
      <c r="AM1057" s="19">
        <f t="shared" si="539"/>
        <v>6250</v>
      </c>
      <c r="AN1057" s="26" t="s">
        <v>437</v>
      </c>
      <c r="AO1057" s="50">
        <f t="shared" si="552"/>
        <v>2500</v>
      </c>
      <c r="AP1057" s="50">
        <f t="shared" si="553"/>
        <v>2500</v>
      </c>
      <c r="AQ1057" s="50">
        <f t="shared" si="554"/>
        <v>1250</v>
      </c>
      <c r="AR1057" s="50">
        <f t="shared" si="555"/>
        <v>0</v>
      </c>
      <c r="AS1057" s="50">
        <f t="shared" si="556"/>
        <v>0</v>
      </c>
      <c r="AT1057" s="50">
        <f t="shared" si="557"/>
        <v>0</v>
      </c>
      <c r="AU1057" s="50">
        <f t="shared" si="558"/>
        <v>0</v>
      </c>
      <c r="AV1057" s="50">
        <f t="shared" si="559"/>
        <v>0</v>
      </c>
      <c r="AW1057" s="50">
        <f t="shared" si="560"/>
        <v>0</v>
      </c>
      <c r="AX1057" s="50">
        <f t="shared" si="561"/>
        <v>0</v>
      </c>
      <c r="AY1057" s="50">
        <f t="shared" si="562"/>
        <v>0</v>
      </c>
      <c r="AZ1057" s="50">
        <f t="shared" si="563"/>
        <v>0</v>
      </c>
      <c r="BA1057" s="50">
        <f t="shared" si="537"/>
        <v>6250</v>
      </c>
      <c r="BB1057" s="50">
        <f t="shared" si="538"/>
        <v>0</v>
      </c>
    </row>
    <row r="1058" spans="2:54" x14ac:dyDescent="0.25">
      <c r="B1058" s="14">
        <v>2026</v>
      </c>
      <c r="C1058" s="14">
        <v>479</v>
      </c>
      <c r="D1058" s="15"/>
      <c r="F1058" s="15" t="s">
        <v>58</v>
      </c>
      <c r="G1058" s="14" t="e">
        <f>+VLOOKUP(M1058,#REF!,5,FALSE)</f>
        <v>#REF!</v>
      </c>
      <c r="H1058" s="14" t="e">
        <f>+VLOOKUP(M1058,#REF!,7,FALSE)</f>
        <v>#REF!</v>
      </c>
      <c r="M1058" s="15" t="str">
        <f t="shared" si="524"/>
        <v>2026EG 2026GADGESTION DEL SISTEMA DE ABASTECIMIENTO</v>
      </c>
      <c r="N1058" s="15" t="s">
        <v>799</v>
      </c>
      <c r="Q1058" s="16" t="s">
        <v>5</v>
      </c>
      <c r="R1058" s="16" t="s">
        <v>60</v>
      </c>
      <c r="T1058" s="14"/>
      <c r="U1058" s="17" t="s">
        <v>62</v>
      </c>
      <c r="V1058" s="15" t="s">
        <v>800</v>
      </c>
      <c r="X1058" s="14" t="s">
        <v>65</v>
      </c>
      <c r="Y1058" s="18">
        <v>1</v>
      </c>
      <c r="Z1058" s="19">
        <v>2500</v>
      </c>
      <c r="AA1058" s="14">
        <v>30</v>
      </c>
      <c r="AB1058" s="14">
        <v>30</v>
      </c>
      <c r="AC1058" s="14">
        <v>15</v>
      </c>
      <c r="AD1058" s="14"/>
      <c r="AE1058" s="20"/>
      <c r="AF1058" s="20"/>
      <c r="AG1058" s="20"/>
      <c r="AH1058" s="20"/>
      <c r="AI1058" s="20"/>
      <c r="AJ1058" s="20"/>
      <c r="AK1058" s="20"/>
      <c r="AL1058" s="20"/>
      <c r="AM1058" s="19">
        <f t="shared" si="539"/>
        <v>6250</v>
      </c>
      <c r="AN1058" s="26" t="s">
        <v>437</v>
      </c>
      <c r="AO1058" s="50">
        <f t="shared" si="552"/>
        <v>2500</v>
      </c>
      <c r="AP1058" s="50">
        <f t="shared" si="553"/>
        <v>2500</v>
      </c>
      <c r="AQ1058" s="50">
        <f t="shared" si="554"/>
        <v>1250</v>
      </c>
      <c r="AR1058" s="50">
        <f t="shared" si="555"/>
        <v>0</v>
      </c>
      <c r="AS1058" s="50">
        <f t="shared" si="556"/>
        <v>0</v>
      </c>
      <c r="AT1058" s="50">
        <f t="shared" si="557"/>
        <v>0</v>
      </c>
      <c r="AU1058" s="50">
        <f t="shared" si="558"/>
        <v>0</v>
      </c>
      <c r="AV1058" s="50">
        <f t="shared" si="559"/>
        <v>0</v>
      </c>
      <c r="AW1058" s="50">
        <f t="shared" si="560"/>
        <v>0</v>
      </c>
      <c r="AX1058" s="50">
        <f t="shared" si="561"/>
        <v>0</v>
      </c>
      <c r="AY1058" s="50">
        <f t="shared" si="562"/>
        <v>0</v>
      </c>
      <c r="AZ1058" s="50">
        <f t="shared" si="563"/>
        <v>0</v>
      </c>
      <c r="BA1058" s="50">
        <f t="shared" si="537"/>
        <v>6250</v>
      </c>
      <c r="BB1058" s="50">
        <f t="shared" si="538"/>
        <v>0</v>
      </c>
    </row>
    <row r="1059" spans="2:54" x14ac:dyDescent="0.25">
      <c r="B1059" s="14">
        <v>2026</v>
      </c>
      <c r="C1059" s="14">
        <v>479</v>
      </c>
      <c r="D1059" s="15"/>
      <c r="F1059" s="15" t="s">
        <v>58</v>
      </c>
      <c r="G1059" s="14" t="e">
        <f>+VLOOKUP(M1059,#REF!,5,FALSE)</f>
        <v>#REF!</v>
      </c>
      <c r="H1059" s="14" t="e">
        <f>+VLOOKUP(M1059,#REF!,7,FALSE)</f>
        <v>#REF!</v>
      </c>
      <c r="M1059" s="15" t="str">
        <f t="shared" si="524"/>
        <v>2026EG 2026GADGESTION DEL SISTEMA DE ABASTECIMIENTO</v>
      </c>
      <c r="N1059" s="15" t="s">
        <v>799</v>
      </c>
      <c r="Q1059" s="16" t="s">
        <v>5</v>
      </c>
      <c r="R1059" s="16" t="s">
        <v>60</v>
      </c>
      <c r="T1059" s="14"/>
      <c r="U1059" s="17" t="s">
        <v>62</v>
      </c>
      <c r="V1059" s="15" t="s">
        <v>801</v>
      </c>
      <c r="X1059" s="14" t="s">
        <v>65</v>
      </c>
      <c r="Y1059" s="18">
        <v>1</v>
      </c>
      <c r="Z1059" s="19">
        <v>2500</v>
      </c>
      <c r="AA1059" s="14">
        <v>30</v>
      </c>
      <c r="AB1059" s="14">
        <v>30</v>
      </c>
      <c r="AC1059" s="14">
        <v>15</v>
      </c>
      <c r="AD1059" s="14"/>
      <c r="AE1059" s="20"/>
      <c r="AF1059" s="20"/>
      <c r="AG1059" s="20"/>
      <c r="AH1059" s="20"/>
      <c r="AI1059" s="20"/>
      <c r="AJ1059" s="20"/>
      <c r="AK1059" s="20"/>
      <c r="AL1059" s="20"/>
      <c r="AM1059" s="19">
        <f t="shared" si="539"/>
        <v>6250</v>
      </c>
      <c r="AN1059" s="26" t="s">
        <v>437</v>
      </c>
      <c r="AO1059" s="50">
        <f t="shared" si="552"/>
        <v>2500</v>
      </c>
      <c r="AP1059" s="50">
        <f t="shared" si="553"/>
        <v>2500</v>
      </c>
      <c r="AQ1059" s="50">
        <f t="shared" si="554"/>
        <v>1250</v>
      </c>
      <c r="AR1059" s="50">
        <f t="shared" si="555"/>
        <v>0</v>
      </c>
      <c r="AS1059" s="50">
        <f t="shared" si="556"/>
        <v>0</v>
      </c>
      <c r="AT1059" s="50">
        <f t="shared" si="557"/>
        <v>0</v>
      </c>
      <c r="AU1059" s="50">
        <f t="shared" si="558"/>
        <v>0</v>
      </c>
      <c r="AV1059" s="50">
        <f t="shared" si="559"/>
        <v>0</v>
      </c>
      <c r="AW1059" s="50">
        <f t="shared" si="560"/>
        <v>0</v>
      </c>
      <c r="AX1059" s="50">
        <f t="shared" si="561"/>
        <v>0</v>
      </c>
      <c r="AY1059" s="50">
        <f t="shared" si="562"/>
        <v>0</v>
      </c>
      <c r="AZ1059" s="50">
        <f t="shared" si="563"/>
        <v>0</v>
      </c>
      <c r="BA1059" s="50">
        <f t="shared" si="537"/>
        <v>6250</v>
      </c>
      <c r="BB1059" s="50">
        <f t="shared" si="538"/>
        <v>0</v>
      </c>
    </row>
    <row r="1060" spans="2:54" x14ac:dyDescent="0.25">
      <c r="B1060" s="14">
        <v>2026</v>
      </c>
      <c r="C1060" s="14">
        <v>479</v>
      </c>
      <c r="D1060" s="15"/>
      <c r="F1060" s="15" t="s">
        <v>58</v>
      </c>
      <c r="G1060" s="14" t="e">
        <f>+VLOOKUP(M1060,#REF!,5,FALSE)</f>
        <v>#REF!</v>
      </c>
      <c r="H1060" s="14" t="e">
        <f>+VLOOKUP(M1060,#REF!,7,FALSE)</f>
        <v>#REF!</v>
      </c>
      <c r="M1060" s="15" t="str">
        <f t="shared" si="524"/>
        <v>2026EG 2026GADGESTION DEL SISTEMA DE ABASTECIMIENTO</v>
      </c>
      <c r="N1060" s="15" t="s">
        <v>799</v>
      </c>
      <c r="Q1060" s="16" t="s">
        <v>5</v>
      </c>
      <c r="R1060" s="16" t="s">
        <v>60</v>
      </c>
      <c r="T1060" s="14"/>
      <c r="U1060" s="17" t="s">
        <v>62</v>
      </c>
      <c r="V1060" s="15" t="s">
        <v>801</v>
      </c>
      <c r="X1060" s="14" t="s">
        <v>65</v>
      </c>
      <c r="Y1060" s="18">
        <v>1</v>
      </c>
      <c r="Z1060" s="19">
        <v>2500</v>
      </c>
      <c r="AA1060" s="14">
        <v>30</v>
      </c>
      <c r="AB1060" s="14">
        <v>30</v>
      </c>
      <c r="AC1060" s="14">
        <v>15</v>
      </c>
      <c r="AD1060" s="14"/>
      <c r="AE1060" s="20"/>
      <c r="AF1060" s="20"/>
      <c r="AG1060" s="20"/>
      <c r="AH1060" s="20"/>
      <c r="AI1060" s="20"/>
      <c r="AJ1060" s="20"/>
      <c r="AK1060" s="20"/>
      <c r="AL1060" s="20"/>
      <c r="AM1060" s="19">
        <f t="shared" si="539"/>
        <v>6250</v>
      </c>
      <c r="AN1060" s="26" t="s">
        <v>437</v>
      </c>
      <c r="AO1060" s="50">
        <f t="shared" si="552"/>
        <v>2500</v>
      </c>
      <c r="AP1060" s="50">
        <f t="shared" si="553"/>
        <v>2500</v>
      </c>
      <c r="AQ1060" s="50">
        <f t="shared" si="554"/>
        <v>1250</v>
      </c>
      <c r="AR1060" s="50">
        <f t="shared" si="555"/>
        <v>0</v>
      </c>
      <c r="AS1060" s="50">
        <f t="shared" si="556"/>
        <v>0</v>
      </c>
      <c r="AT1060" s="50">
        <f t="shared" si="557"/>
        <v>0</v>
      </c>
      <c r="AU1060" s="50">
        <f t="shared" si="558"/>
        <v>0</v>
      </c>
      <c r="AV1060" s="50">
        <f t="shared" si="559"/>
        <v>0</v>
      </c>
      <c r="AW1060" s="50">
        <f t="shared" si="560"/>
        <v>0</v>
      </c>
      <c r="AX1060" s="50">
        <f t="shared" si="561"/>
        <v>0</v>
      </c>
      <c r="AY1060" s="50">
        <f t="shared" si="562"/>
        <v>0</v>
      </c>
      <c r="AZ1060" s="50">
        <f t="shared" si="563"/>
        <v>0</v>
      </c>
      <c r="BA1060" s="50">
        <f t="shared" si="537"/>
        <v>6250</v>
      </c>
      <c r="BB1060" s="50">
        <f t="shared" si="538"/>
        <v>0</v>
      </c>
    </row>
    <row r="1061" spans="2:54" x14ac:dyDescent="0.25">
      <c r="B1061" s="14">
        <v>2026</v>
      </c>
      <c r="C1061" s="14">
        <v>479</v>
      </c>
      <c r="D1061" s="15"/>
      <c r="F1061" s="15" t="s">
        <v>58</v>
      </c>
      <c r="G1061" s="14" t="e">
        <f>+VLOOKUP(M1061,#REF!,5,FALSE)</f>
        <v>#REF!</v>
      </c>
      <c r="H1061" s="14" t="e">
        <f>+VLOOKUP(M1061,#REF!,7,FALSE)</f>
        <v>#REF!</v>
      </c>
      <c r="M1061" s="15" t="str">
        <f t="shared" si="524"/>
        <v>2026EG 2026GADGESTION DEL SISTEMA DE ABASTECIMIENTO</v>
      </c>
      <c r="N1061" s="15" t="s">
        <v>799</v>
      </c>
      <c r="Q1061" s="16" t="s">
        <v>5</v>
      </c>
      <c r="R1061" s="16" t="s">
        <v>60</v>
      </c>
      <c r="T1061" s="14"/>
      <c r="U1061" s="17" t="s">
        <v>62</v>
      </c>
      <c r="V1061" s="15" t="s">
        <v>802</v>
      </c>
      <c r="X1061" s="14" t="s">
        <v>65</v>
      </c>
      <c r="Y1061" s="18">
        <v>1</v>
      </c>
      <c r="Z1061" s="19">
        <v>5000</v>
      </c>
      <c r="AA1061" s="14">
        <v>30</v>
      </c>
      <c r="AB1061" s="14">
        <v>30</v>
      </c>
      <c r="AC1061" s="14">
        <v>15</v>
      </c>
      <c r="AD1061" s="14"/>
      <c r="AE1061" s="20"/>
      <c r="AF1061" s="20"/>
      <c r="AG1061" s="20"/>
      <c r="AH1061" s="20"/>
      <c r="AI1061" s="20"/>
      <c r="AJ1061" s="20"/>
      <c r="AK1061" s="20"/>
      <c r="AL1061" s="20"/>
      <c r="AM1061" s="19">
        <f t="shared" si="539"/>
        <v>12500</v>
      </c>
      <c r="AN1061" s="26" t="s">
        <v>437</v>
      </c>
      <c r="AO1061" s="50">
        <f t="shared" si="552"/>
        <v>5000</v>
      </c>
      <c r="AP1061" s="50">
        <f t="shared" si="553"/>
        <v>5000</v>
      </c>
      <c r="AQ1061" s="50">
        <f t="shared" si="554"/>
        <v>2500</v>
      </c>
      <c r="AR1061" s="50">
        <f t="shared" si="555"/>
        <v>0</v>
      </c>
      <c r="AS1061" s="50">
        <f t="shared" si="556"/>
        <v>0</v>
      </c>
      <c r="AT1061" s="50">
        <f t="shared" si="557"/>
        <v>0</v>
      </c>
      <c r="AU1061" s="50">
        <f t="shared" si="558"/>
        <v>0</v>
      </c>
      <c r="AV1061" s="50">
        <f t="shared" si="559"/>
        <v>0</v>
      </c>
      <c r="AW1061" s="50">
        <f t="shared" si="560"/>
        <v>0</v>
      </c>
      <c r="AX1061" s="50">
        <f t="shared" si="561"/>
        <v>0</v>
      </c>
      <c r="AY1061" s="50">
        <f t="shared" si="562"/>
        <v>0</v>
      </c>
      <c r="AZ1061" s="50">
        <f t="shared" si="563"/>
        <v>0</v>
      </c>
      <c r="BA1061" s="50">
        <f t="shared" si="537"/>
        <v>12500</v>
      </c>
      <c r="BB1061" s="50">
        <f t="shared" si="538"/>
        <v>0</v>
      </c>
    </row>
    <row r="1062" spans="2:54" x14ac:dyDescent="0.25">
      <c r="B1062" s="14">
        <v>2026</v>
      </c>
      <c r="C1062" s="14">
        <v>479</v>
      </c>
      <c r="D1062" s="15"/>
      <c r="F1062" s="15" t="s">
        <v>58</v>
      </c>
      <c r="G1062" s="14" t="e">
        <f>+VLOOKUP(M1062,#REF!,5,FALSE)</f>
        <v>#REF!</v>
      </c>
      <c r="H1062" s="14" t="e">
        <f>+VLOOKUP(M1062,#REF!,7,FALSE)</f>
        <v>#REF!</v>
      </c>
      <c r="M1062" s="15" t="str">
        <f t="shared" si="524"/>
        <v>2026EG 2026GADGESTION DEL SISTEMA DE ABASTECIMIENTO</v>
      </c>
      <c r="N1062" s="15" t="s">
        <v>799</v>
      </c>
      <c r="Q1062" s="16" t="s">
        <v>5</v>
      </c>
      <c r="R1062" s="16" t="s">
        <v>60</v>
      </c>
      <c r="T1062" s="14"/>
      <c r="U1062" s="17" t="s">
        <v>62</v>
      </c>
      <c r="V1062" s="15" t="s">
        <v>438</v>
      </c>
      <c r="X1062" s="14" t="s">
        <v>65</v>
      </c>
      <c r="Y1062" s="18">
        <v>1</v>
      </c>
      <c r="Z1062" s="19">
        <v>3000</v>
      </c>
      <c r="AA1062" s="14">
        <v>30</v>
      </c>
      <c r="AB1062" s="14">
        <v>30</v>
      </c>
      <c r="AC1062" s="14">
        <v>15</v>
      </c>
      <c r="AD1062" s="14"/>
      <c r="AE1062" s="20"/>
      <c r="AF1062" s="20"/>
      <c r="AG1062" s="20"/>
      <c r="AH1062" s="20"/>
      <c r="AI1062" s="20"/>
      <c r="AJ1062" s="20"/>
      <c r="AK1062" s="20"/>
      <c r="AL1062" s="20"/>
      <c r="AM1062" s="19">
        <f t="shared" si="539"/>
        <v>7500</v>
      </c>
      <c r="AN1062" s="26" t="s">
        <v>437</v>
      </c>
      <c r="AO1062" s="50">
        <f t="shared" si="552"/>
        <v>3000</v>
      </c>
      <c r="AP1062" s="50">
        <f t="shared" si="553"/>
        <v>3000</v>
      </c>
      <c r="AQ1062" s="50">
        <f t="shared" si="554"/>
        <v>1500</v>
      </c>
      <c r="AR1062" s="50">
        <f t="shared" si="555"/>
        <v>0</v>
      </c>
      <c r="AS1062" s="50">
        <f t="shared" si="556"/>
        <v>0</v>
      </c>
      <c r="AT1062" s="50">
        <f t="shared" si="557"/>
        <v>0</v>
      </c>
      <c r="AU1062" s="50">
        <f t="shared" si="558"/>
        <v>0</v>
      </c>
      <c r="AV1062" s="50">
        <f t="shared" si="559"/>
        <v>0</v>
      </c>
      <c r="AW1062" s="50">
        <f t="shared" si="560"/>
        <v>0</v>
      </c>
      <c r="AX1062" s="50">
        <f t="shared" si="561"/>
        <v>0</v>
      </c>
      <c r="AY1062" s="50">
        <f t="shared" si="562"/>
        <v>0</v>
      </c>
      <c r="AZ1062" s="50">
        <f t="shared" si="563"/>
        <v>0</v>
      </c>
      <c r="BA1062" s="50">
        <f t="shared" si="537"/>
        <v>7500</v>
      </c>
      <c r="BB1062" s="50">
        <f t="shared" si="538"/>
        <v>0</v>
      </c>
    </row>
    <row r="1063" spans="2:54" x14ac:dyDescent="0.25">
      <c r="B1063" s="14">
        <v>2026</v>
      </c>
      <c r="C1063" s="14">
        <v>479</v>
      </c>
      <c r="D1063" s="15"/>
      <c r="F1063" s="15" t="s">
        <v>58</v>
      </c>
      <c r="G1063" s="14" t="e">
        <f>+VLOOKUP(M1063,#REF!,5,FALSE)</f>
        <v>#REF!</v>
      </c>
      <c r="H1063" s="14" t="e">
        <f>+VLOOKUP(M1063,#REF!,7,FALSE)</f>
        <v>#REF!</v>
      </c>
      <c r="M1063" s="15" t="str">
        <f t="shared" si="524"/>
        <v>2026EG 2026GADGESTION DEL SISTEMA DE ABASTECIMIENTO</v>
      </c>
      <c r="N1063" s="15" t="s">
        <v>799</v>
      </c>
      <c r="Q1063" s="16" t="s">
        <v>5</v>
      </c>
      <c r="R1063" s="16" t="s">
        <v>60</v>
      </c>
      <c r="T1063" s="14"/>
      <c r="U1063" s="17" t="s">
        <v>62</v>
      </c>
      <c r="V1063" s="15" t="s">
        <v>438</v>
      </c>
      <c r="X1063" s="14" t="s">
        <v>65</v>
      </c>
      <c r="Y1063" s="18">
        <v>1</v>
      </c>
      <c r="Z1063" s="19">
        <v>2500</v>
      </c>
      <c r="AA1063" s="14">
        <v>30</v>
      </c>
      <c r="AB1063" s="14">
        <v>30</v>
      </c>
      <c r="AC1063" s="14">
        <v>15</v>
      </c>
      <c r="AD1063" s="14"/>
      <c r="AE1063" s="20"/>
      <c r="AF1063" s="20"/>
      <c r="AG1063" s="20"/>
      <c r="AH1063" s="20"/>
      <c r="AI1063" s="20"/>
      <c r="AJ1063" s="20"/>
      <c r="AK1063" s="20"/>
      <c r="AL1063" s="20"/>
      <c r="AM1063" s="19">
        <f t="shared" si="539"/>
        <v>6250</v>
      </c>
      <c r="AN1063" s="26" t="s">
        <v>437</v>
      </c>
      <c r="AO1063" s="50">
        <f t="shared" si="552"/>
        <v>2500</v>
      </c>
      <c r="AP1063" s="50">
        <f t="shared" si="553"/>
        <v>2500</v>
      </c>
      <c r="AQ1063" s="50">
        <f t="shared" si="554"/>
        <v>1250</v>
      </c>
      <c r="AR1063" s="50">
        <f t="shared" si="555"/>
        <v>0</v>
      </c>
      <c r="AS1063" s="50">
        <f t="shared" si="556"/>
        <v>0</v>
      </c>
      <c r="AT1063" s="50">
        <f t="shared" si="557"/>
        <v>0</v>
      </c>
      <c r="AU1063" s="50">
        <f t="shared" si="558"/>
        <v>0</v>
      </c>
      <c r="AV1063" s="50">
        <f t="shared" si="559"/>
        <v>0</v>
      </c>
      <c r="AW1063" s="50">
        <f t="shared" si="560"/>
        <v>0</v>
      </c>
      <c r="AX1063" s="50">
        <f t="shared" si="561"/>
        <v>0</v>
      </c>
      <c r="AY1063" s="50">
        <f t="shared" si="562"/>
        <v>0</v>
      </c>
      <c r="AZ1063" s="50">
        <f t="shared" si="563"/>
        <v>0</v>
      </c>
      <c r="BA1063" s="50">
        <f t="shared" si="537"/>
        <v>6250</v>
      </c>
      <c r="BB1063" s="50">
        <f t="shared" si="538"/>
        <v>0</v>
      </c>
    </row>
    <row r="1064" spans="2:54" x14ac:dyDescent="0.25">
      <c r="B1064" s="14">
        <v>2026</v>
      </c>
      <c r="C1064" s="14">
        <v>479</v>
      </c>
      <c r="D1064" s="15"/>
      <c r="F1064" s="15" t="s">
        <v>58</v>
      </c>
      <c r="G1064" s="14" t="e">
        <f>+VLOOKUP(M1064,#REF!,5,FALSE)</f>
        <v>#REF!</v>
      </c>
      <c r="H1064" s="14" t="e">
        <f>+VLOOKUP(M1064,#REF!,7,FALSE)</f>
        <v>#REF!</v>
      </c>
      <c r="M1064" s="15" t="str">
        <f t="shared" si="524"/>
        <v>2026EG 2026GADGESTION DEL SISTEMA DE ABASTECIMIENTO</v>
      </c>
      <c r="N1064" s="15" t="s">
        <v>799</v>
      </c>
      <c r="Q1064" s="16" t="s">
        <v>5</v>
      </c>
      <c r="R1064" s="16" t="s">
        <v>60</v>
      </c>
      <c r="T1064" s="14"/>
      <c r="U1064" s="17" t="s">
        <v>62</v>
      </c>
      <c r="V1064" s="15" t="s">
        <v>438</v>
      </c>
      <c r="X1064" s="14" t="s">
        <v>65</v>
      </c>
      <c r="Y1064" s="18">
        <v>1</v>
      </c>
      <c r="Z1064" s="19">
        <v>2500</v>
      </c>
      <c r="AA1064" s="14">
        <v>30</v>
      </c>
      <c r="AB1064" s="14">
        <v>30</v>
      </c>
      <c r="AC1064" s="14">
        <v>15</v>
      </c>
      <c r="AD1064" s="14"/>
      <c r="AE1064" s="20"/>
      <c r="AF1064" s="20"/>
      <c r="AG1064" s="20"/>
      <c r="AH1064" s="20"/>
      <c r="AI1064" s="20"/>
      <c r="AJ1064" s="20"/>
      <c r="AK1064" s="20"/>
      <c r="AL1064" s="20"/>
      <c r="AM1064" s="19">
        <f t="shared" si="539"/>
        <v>6250</v>
      </c>
      <c r="AN1064" s="26" t="s">
        <v>437</v>
      </c>
      <c r="AO1064" s="50">
        <f t="shared" si="552"/>
        <v>2500</v>
      </c>
      <c r="AP1064" s="50">
        <f t="shared" si="553"/>
        <v>2500</v>
      </c>
      <c r="AQ1064" s="50">
        <f t="shared" si="554"/>
        <v>1250</v>
      </c>
      <c r="AR1064" s="50">
        <f t="shared" si="555"/>
        <v>0</v>
      </c>
      <c r="AS1064" s="50">
        <f t="shared" si="556"/>
        <v>0</v>
      </c>
      <c r="AT1064" s="50">
        <f t="shared" si="557"/>
        <v>0</v>
      </c>
      <c r="AU1064" s="50">
        <f t="shared" si="558"/>
        <v>0</v>
      </c>
      <c r="AV1064" s="50">
        <f t="shared" si="559"/>
        <v>0</v>
      </c>
      <c r="AW1064" s="50">
        <f t="shared" si="560"/>
        <v>0</v>
      </c>
      <c r="AX1064" s="50">
        <f t="shared" si="561"/>
        <v>0</v>
      </c>
      <c r="AY1064" s="50">
        <f t="shared" si="562"/>
        <v>0</v>
      </c>
      <c r="AZ1064" s="50">
        <f t="shared" si="563"/>
        <v>0</v>
      </c>
      <c r="BA1064" s="50">
        <f t="shared" si="537"/>
        <v>6250</v>
      </c>
      <c r="BB1064" s="50">
        <f t="shared" si="538"/>
        <v>0</v>
      </c>
    </row>
    <row r="1065" spans="2:54" x14ac:dyDescent="0.25">
      <c r="B1065" s="14">
        <v>2026</v>
      </c>
      <c r="C1065" s="14">
        <v>479</v>
      </c>
      <c r="D1065" s="15"/>
      <c r="F1065" s="15" t="s">
        <v>58</v>
      </c>
      <c r="G1065" s="14" t="e">
        <f>+VLOOKUP(M1065,#REF!,5,FALSE)</f>
        <v>#REF!</v>
      </c>
      <c r="H1065" s="14" t="e">
        <f>+VLOOKUP(M1065,#REF!,7,FALSE)</f>
        <v>#REF!</v>
      </c>
      <c r="M1065" s="15" t="str">
        <f t="shared" si="524"/>
        <v>2026EG 2026GADGESTION DEL SISTEMA DE ABASTECIMIENTO</v>
      </c>
      <c r="N1065" s="15" t="s">
        <v>799</v>
      </c>
      <c r="Q1065" s="16" t="s">
        <v>5</v>
      </c>
      <c r="R1065" s="16" t="s">
        <v>60</v>
      </c>
      <c r="T1065" s="14"/>
      <c r="U1065" s="17" t="s">
        <v>62</v>
      </c>
      <c r="V1065" s="15" t="s">
        <v>438</v>
      </c>
      <c r="X1065" s="14" t="s">
        <v>65</v>
      </c>
      <c r="Y1065" s="18">
        <v>1</v>
      </c>
      <c r="Z1065" s="19">
        <v>2500</v>
      </c>
      <c r="AA1065" s="14">
        <v>30</v>
      </c>
      <c r="AB1065" s="14">
        <v>30</v>
      </c>
      <c r="AC1065" s="14">
        <v>15</v>
      </c>
      <c r="AD1065" s="14"/>
      <c r="AE1065" s="20"/>
      <c r="AF1065" s="20"/>
      <c r="AG1065" s="20"/>
      <c r="AH1065" s="20"/>
      <c r="AI1065" s="20"/>
      <c r="AJ1065" s="20"/>
      <c r="AK1065" s="20"/>
      <c r="AL1065" s="20"/>
      <c r="AM1065" s="19">
        <f t="shared" si="539"/>
        <v>6250</v>
      </c>
      <c r="AN1065" s="26" t="s">
        <v>437</v>
      </c>
      <c r="AO1065" s="50">
        <f t="shared" si="552"/>
        <v>2500</v>
      </c>
      <c r="AP1065" s="50">
        <f t="shared" si="553"/>
        <v>2500</v>
      </c>
      <c r="AQ1065" s="50">
        <f t="shared" si="554"/>
        <v>1250</v>
      </c>
      <c r="AR1065" s="50">
        <f t="shared" si="555"/>
        <v>0</v>
      </c>
      <c r="AS1065" s="50">
        <f t="shared" si="556"/>
        <v>0</v>
      </c>
      <c r="AT1065" s="50">
        <f t="shared" si="557"/>
        <v>0</v>
      </c>
      <c r="AU1065" s="50">
        <f t="shared" si="558"/>
        <v>0</v>
      </c>
      <c r="AV1065" s="50">
        <f t="shared" si="559"/>
        <v>0</v>
      </c>
      <c r="AW1065" s="50">
        <f t="shared" si="560"/>
        <v>0</v>
      </c>
      <c r="AX1065" s="50">
        <f t="shared" si="561"/>
        <v>0</v>
      </c>
      <c r="AY1065" s="50">
        <f t="shared" si="562"/>
        <v>0</v>
      </c>
      <c r="AZ1065" s="50">
        <f t="shared" si="563"/>
        <v>0</v>
      </c>
      <c r="BA1065" s="50">
        <f t="shared" si="537"/>
        <v>6250</v>
      </c>
      <c r="BB1065" s="50">
        <f t="shared" si="538"/>
        <v>0</v>
      </c>
    </row>
    <row r="1066" spans="2:54" x14ac:dyDescent="0.25">
      <c r="B1066" s="14">
        <v>2026</v>
      </c>
      <c r="C1066" s="14">
        <v>479</v>
      </c>
      <c r="D1066" s="15"/>
      <c r="F1066" s="15" t="s">
        <v>58</v>
      </c>
      <c r="G1066" s="14" t="e">
        <f>+VLOOKUP(M1066,#REF!,5,FALSE)</f>
        <v>#REF!</v>
      </c>
      <c r="H1066" s="14" t="e">
        <f>+VLOOKUP(M1066,#REF!,7,FALSE)</f>
        <v>#REF!</v>
      </c>
      <c r="M1066" s="15" t="str">
        <f t="shared" si="524"/>
        <v>2026EG 2026GADGESTION DEL SISTEMA DE ABASTECIMIENTO</v>
      </c>
      <c r="N1066" s="15" t="s">
        <v>799</v>
      </c>
      <c r="Q1066" s="16" t="s">
        <v>5</v>
      </c>
      <c r="R1066" s="16" t="s">
        <v>60</v>
      </c>
      <c r="T1066" s="14"/>
      <c r="U1066" s="17" t="s">
        <v>62</v>
      </c>
      <c r="V1066" s="15" t="s">
        <v>438</v>
      </c>
      <c r="X1066" s="14" t="s">
        <v>65</v>
      </c>
      <c r="Y1066" s="18">
        <v>1</v>
      </c>
      <c r="Z1066" s="19">
        <v>2500</v>
      </c>
      <c r="AA1066" s="14">
        <v>30</v>
      </c>
      <c r="AB1066" s="14">
        <v>30</v>
      </c>
      <c r="AC1066" s="14">
        <v>15</v>
      </c>
      <c r="AD1066" s="14"/>
      <c r="AE1066" s="20"/>
      <c r="AF1066" s="20"/>
      <c r="AG1066" s="20"/>
      <c r="AH1066" s="20"/>
      <c r="AI1066" s="20"/>
      <c r="AJ1066" s="20"/>
      <c r="AK1066" s="20"/>
      <c r="AL1066" s="20"/>
      <c r="AM1066" s="19">
        <f t="shared" si="539"/>
        <v>6250</v>
      </c>
      <c r="AN1066" s="26" t="s">
        <v>437</v>
      </c>
      <c r="AO1066" s="50">
        <f t="shared" si="552"/>
        <v>2500</v>
      </c>
      <c r="AP1066" s="50">
        <f t="shared" si="553"/>
        <v>2500</v>
      </c>
      <c r="AQ1066" s="50">
        <f t="shared" si="554"/>
        <v>1250</v>
      </c>
      <c r="AR1066" s="50">
        <f t="shared" si="555"/>
        <v>0</v>
      </c>
      <c r="AS1066" s="50">
        <f t="shared" si="556"/>
        <v>0</v>
      </c>
      <c r="AT1066" s="50">
        <f t="shared" si="557"/>
        <v>0</v>
      </c>
      <c r="AU1066" s="50">
        <f t="shared" si="558"/>
        <v>0</v>
      </c>
      <c r="AV1066" s="50">
        <f t="shared" si="559"/>
        <v>0</v>
      </c>
      <c r="AW1066" s="50">
        <f t="shared" si="560"/>
        <v>0</v>
      </c>
      <c r="AX1066" s="50">
        <f t="shared" si="561"/>
        <v>0</v>
      </c>
      <c r="AY1066" s="50">
        <f t="shared" si="562"/>
        <v>0</v>
      </c>
      <c r="AZ1066" s="50">
        <f t="shared" si="563"/>
        <v>0</v>
      </c>
      <c r="BA1066" s="50">
        <f t="shared" si="537"/>
        <v>6250</v>
      </c>
      <c r="BB1066" s="50">
        <f t="shared" si="538"/>
        <v>0</v>
      </c>
    </row>
    <row r="1067" spans="2:54" x14ac:dyDescent="0.25">
      <c r="B1067" s="14">
        <v>2026</v>
      </c>
      <c r="C1067" s="14">
        <v>479</v>
      </c>
      <c r="D1067" s="15"/>
      <c r="F1067" s="15" t="s">
        <v>58</v>
      </c>
      <c r="G1067" s="14" t="e">
        <f>+VLOOKUP(M1067,#REF!,5,FALSE)</f>
        <v>#REF!</v>
      </c>
      <c r="H1067" s="14" t="e">
        <f>+VLOOKUP(M1067,#REF!,7,FALSE)</f>
        <v>#REF!</v>
      </c>
      <c r="M1067" s="15" t="str">
        <f t="shared" si="524"/>
        <v>2026EG 2026GADGESTION DEL SISTEMA DE ABASTECIMIENTO</v>
      </c>
      <c r="N1067" s="15" t="s">
        <v>799</v>
      </c>
      <c r="Q1067" s="16" t="s">
        <v>5</v>
      </c>
      <c r="R1067" s="16" t="s">
        <v>60</v>
      </c>
      <c r="T1067" s="14"/>
      <c r="U1067" s="17" t="s">
        <v>62</v>
      </c>
      <c r="V1067" s="15" t="s">
        <v>438</v>
      </c>
      <c r="X1067" s="14" t="s">
        <v>65</v>
      </c>
      <c r="Y1067" s="18">
        <v>1</v>
      </c>
      <c r="Z1067" s="19">
        <v>2500</v>
      </c>
      <c r="AA1067" s="14">
        <v>30</v>
      </c>
      <c r="AB1067" s="14">
        <v>30</v>
      </c>
      <c r="AC1067" s="14">
        <v>15</v>
      </c>
      <c r="AD1067" s="14"/>
      <c r="AE1067" s="20"/>
      <c r="AF1067" s="20"/>
      <c r="AG1067" s="20"/>
      <c r="AH1067" s="20"/>
      <c r="AI1067" s="20"/>
      <c r="AJ1067" s="20"/>
      <c r="AK1067" s="20"/>
      <c r="AL1067" s="20"/>
      <c r="AM1067" s="19">
        <f t="shared" si="539"/>
        <v>6250</v>
      </c>
      <c r="AN1067" s="26" t="s">
        <v>437</v>
      </c>
      <c r="AO1067" s="50">
        <f t="shared" si="552"/>
        <v>2500</v>
      </c>
      <c r="AP1067" s="50">
        <f t="shared" si="553"/>
        <v>2500</v>
      </c>
      <c r="AQ1067" s="50">
        <f t="shared" si="554"/>
        <v>1250</v>
      </c>
      <c r="AR1067" s="50">
        <f t="shared" si="555"/>
        <v>0</v>
      </c>
      <c r="AS1067" s="50">
        <f t="shared" si="556"/>
        <v>0</v>
      </c>
      <c r="AT1067" s="50">
        <f t="shared" si="557"/>
        <v>0</v>
      </c>
      <c r="AU1067" s="50">
        <f t="shared" si="558"/>
        <v>0</v>
      </c>
      <c r="AV1067" s="50">
        <f t="shared" si="559"/>
        <v>0</v>
      </c>
      <c r="AW1067" s="50">
        <f t="shared" si="560"/>
        <v>0</v>
      </c>
      <c r="AX1067" s="50">
        <f t="shared" si="561"/>
        <v>0</v>
      </c>
      <c r="AY1067" s="50">
        <f t="shared" si="562"/>
        <v>0</v>
      </c>
      <c r="AZ1067" s="50">
        <f t="shared" si="563"/>
        <v>0</v>
      </c>
      <c r="BA1067" s="50">
        <f t="shared" si="537"/>
        <v>6250</v>
      </c>
      <c r="BB1067" s="50">
        <f t="shared" si="538"/>
        <v>0</v>
      </c>
    </row>
    <row r="1068" spans="2:54" x14ac:dyDescent="0.25">
      <c r="B1068" s="14">
        <v>2026</v>
      </c>
      <c r="C1068" s="14">
        <v>479</v>
      </c>
      <c r="D1068" s="15"/>
      <c r="F1068" s="15" t="s">
        <v>58</v>
      </c>
      <c r="G1068" s="14" t="e">
        <f>+VLOOKUP(M1068,#REF!,5,FALSE)</f>
        <v>#REF!</v>
      </c>
      <c r="H1068" s="14" t="e">
        <f>+VLOOKUP(M1068,#REF!,7,FALSE)</f>
        <v>#REF!</v>
      </c>
      <c r="M1068" s="15" t="str">
        <f t="shared" si="524"/>
        <v>2026EG 2026GADGESTION DEL SISTEMA DE ABASTECIMIENTO</v>
      </c>
      <c r="N1068" s="15" t="s">
        <v>799</v>
      </c>
      <c r="Q1068" s="16" t="s">
        <v>5</v>
      </c>
      <c r="R1068" s="16" t="s">
        <v>60</v>
      </c>
      <c r="T1068" s="14"/>
      <c r="U1068" s="17" t="s">
        <v>62</v>
      </c>
      <c r="V1068" s="15" t="s">
        <v>438</v>
      </c>
      <c r="X1068" s="14" t="s">
        <v>65</v>
      </c>
      <c r="Y1068" s="18">
        <v>1</v>
      </c>
      <c r="Z1068" s="19">
        <v>2500</v>
      </c>
      <c r="AA1068" s="14">
        <v>30</v>
      </c>
      <c r="AB1068" s="14">
        <v>30</v>
      </c>
      <c r="AC1068" s="14">
        <v>15</v>
      </c>
      <c r="AD1068" s="14"/>
      <c r="AE1068" s="20"/>
      <c r="AF1068" s="20"/>
      <c r="AG1068" s="20"/>
      <c r="AH1068" s="20"/>
      <c r="AI1068" s="20"/>
      <c r="AJ1068" s="20"/>
      <c r="AK1068" s="20"/>
      <c r="AL1068" s="20"/>
      <c r="AM1068" s="19">
        <f t="shared" si="539"/>
        <v>6250</v>
      </c>
      <c r="AN1068" s="26" t="s">
        <v>437</v>
      </c>
      <c r="AO1068" s="50">
        <f t="shared" si="552"/>
        <v>2500</v>
      </c>
      <c r="AP1068" s="50">
        <f t="shared" si="553"/>
        <v>2500</v>
      </c>
      <c r="AQ1068" s="50">
        <f t="shared" si="554"/>
        <v>1250</v>
      </c>
      <c r="AR1068" s="50">
        <f t="shared" si="555"/>
        <v>0</v>
      </c>
      <c r="AS1068" s="50">
        <f t="shared" si="556"/>
        <v>0</v>
      </c>
      <c r="AT1068" s="50">
        <f t="shared" si="557"/>
        <v>0</v>
      </c>
      <c r="AU1068" s="50">
        <f t="shared" si="558"/>
        <v>0</v>
      </c>
      <c r="AV1068" s="50">
        <f t="shared" si="559"/>
        <v>0</v>
      </c>
      <c r="AW1068" s="50">
        <f t="shared" si="560"/>
        <v>0</v>
      </c>
      <c r="AX1068" s="50">
        <f t="shared" si="561"/>
        <v>0</v>
      </c>
      <c r="AY1068" s="50">
        <f t="shared" si="562"/>
        <v>0</v>
      </c>
      <c r="AZ1068" s="50">
        <f t="shared" si="563"/>
        <v>0</v>
      </c>
      <c r="BA1068" s="50">
        <f t="shared" si="537"/>
        <v>6250</v>
      </c>
      <c r="BB1068" s="50">
        <f t="shared" si="538"/>
        <v>0</v>
      </c>
    </row>
    <row r="1069" spans="2:54" x14ac:dyDescent="0.25">
      <c r="B1069" s="14">
        <v>2026</v>
      </c>
      <c r="C1069" s="14">
        <v>479</v>
      </c>
      <c r="D1069" s="15"/>
      <c r="F1069" s="15" t="s">
        <v>58</v>
      </c>
      <c r="G1069" s="14" t="e">
        <f>+VLOOKUP(M1069,#REF!,5,FALSE)</f>
        <v>#REF!</v>
      </c>
      <c r="H1069" s="14" t="e">
        <f>+VLOOKUP(M1069,#REF!,7,FALSE)</f>
        <v>#REF!</v>
      </c>
      <c r="M1069" s="15" t="str">
        <f t="shared" si="524"/>
        <v>2026EG 2026GADGESTION DEL SISTEMA DE ABASTECIMIENTO</v>
      </c>
      <c r="N1069" s="15" t="s">
        <v>799</v>
      </c>
      <c r="Q1069" s="16" t="s">
        <v>5</v>
      </c>
      <c r="R1069" s="16" t="s">
        <v>60</v>
      </c>
      <c r="T1069" s="14"/>
      <c r="U1069" s="17" t="s">
        <v>62</v>
      </c>
      <c r="V1069" s="15" t="s">
        <v>764</v>
      </c>
      <c r="X1069" s="14" t="s">
        <v>65</v>
      </c>
      <c r="Y1069" s="18">
        <v>1</v>
      </c>
      <c r="Z1069" s="19">
        <v>3000</v>
      </c>
      <c r="AA1069" s="14">
        <v>30</v>
      </c>
      <c r="AB1069" s="14">
        <v>30</v>
      </c>
      <c r="AC1069" s="14">
        <v>15</v>
      </c>
      <c r="AD1069" s="14"/>
      <c r="AE1069" s="20"/>
      <c r="AF1069" s="20"/>
      <c r="AG1069" s="20"/>
      <c r="AH1069" s="20"/>
      <c r="AI1069" s="20"/>
      <c r="AJ1069" s="20"/>
      <c r="AK1069" s="20"/>
      <c r="AL1069" s="20"/>
      <c r="AM1069" s="19">
        <f t="shared" si="539"/>
        <v>7500</v>
      </c>
      <c r="AN1069" s="26" t="s">
        <v>437</v>
      </c>
      <c r="AO1069" s="50">
        <f t="shared" si="552"/>
        <v>3000</v>
      </c>
      <c r="AP1069" s="50">
        <f t="shared" si="553"/>
        <v>3000</v>
      </c>
      <c r="AQ1069" s="50">
        <f t="shared" si="554"/>
        <v>1500</v>
      </c>
      <c r="AR1069" s="50">
        <f t="shared" si="555"/>
        <v>0</v>
      </c>
      <c r="AS1069" s="50">
        <f t="shared" si="556"/>
        <v>0</v>
      </c>
      <c r="AT1069" s="50">
        <f t="shared" si="557"/>
        <v>0</v>
      </c>
      <c r="AU1069" s="50">
        <f t="shared" si="558"/>
        <v>0</v>
      </c>
      <c r="AV1069" s="50">
        <f t="shared" si="559"/>
        <v>0</v>
      </c>
      <c r="AW1069" s="50">
        <f t="shared" si="560"/>
        <v>0</v>
      </c>
      <c r="AX1069" s="50">
        <f t="shared" si="561"/>
        <v>0</v>
      </c>
      <c r="AY1069" s="50">
        <f t="shared" si="562"/>
        <v>0</v>
      </c>
      <c r="AZ1069" s="50">
        <f t="shared" si="563"/>
        <v>0</v>
      </c>
      <c r="BA1069" s="50">
        <f t="shared" si="537"/>
        <v>7500</v>
      </c>
      <c r="BB1069" s="50">
        <f t="shared" si="538"/>
        <v>0</v>
      </c>
    </row>
    <row r="1070" spans="2:54" x14ac:dyDescent="0.25">
      <c r="B1070" s="14">
        <v>2026</v>
      </c>
      <c r="C1070" s="14">
        <v>479</v>
      </c>
      <c r="D1070" s="15"/>
      <c r="F1070" s="15" t="s">
        <v>58</v>
      </c>
      <c r="G1070" s="14" t="e">
        <f>+VLOOKUP(M1070,#REF!,5,FALSE)</f>
        <v>#REF!</v>
      </c>
      <c r="H1070" s="14" t="e">
        <f>+VLOOKUP(M1070,#REF!,7,FALSE)</f>
        <v>#REF!</v>
      </c>
      <c r="M1070" s="15" t="str">
        <f t="shared" si="524"/>
        <v>2026EG 2026GADGESTION DEL SISTEMA DE ABASTECIMIENTO</v>
      </c>
      <c r="N1070" s="15" t="s">
        <v>799</v>
      </c>
      <c r="Q1070" s="16" t="s">
        <v>5</v>
      </c>
      <c r="R1070" s="16" t="s">
        <v>60</v>
      </c>
      <c r="T1070" s="14"/>
      <c r="U1070" s="17" t="s">
        <v>62</v>
      </c>
      <c r="V1070" s="15" t="s">
        <v>764</v>
      </c>
      <c r="X1070" s="14" t="s">
        <v>65</v>
      </c>
      <c r="Y1070" s="18">
        <v>1</v>
      </c>
      <c r="Z1070" s="19">
        <v>2500</v>
      </c>
      <c r="AA1070" s="14">
        <v>30</v>
      </c>
      <c r="AB1070" s="14">
        <v>30</v>
      </c>
      <c r="AC1070" s="14">
        <v>15</v>
      </c>
      <c r="AD1070" s="14"/>
      <c r="AE1070" s="20"/>
      <c r="AF1070" s="20"/>
      <c r="AG1070" s="20"/>
      <c r="AH1070" s="20"/>
      <c r="AI1070" s="20"/>
      <c r="AJ1070" s="20"/>
      <c r="AK1070" s="20"/>
      <c r="AL1070" s="20"/>
      <c r="AM1070" s="19">
        <f t="shared" si="539"/>
        <v>6250</v>
      </c>
      <c r="AN1070" s="26" t="s">
        <v>437</v>
      </c>
      <c r="AO1070" s="50">
        <f t="shared" si="552"/>
        <v>2500</v>
      </c>
      <c r="AP1070" s="50">
        <f t="shared" si="553"/>
        <v>2500</v>
      </c>
      <c r="AQ1070" s="50">
        <f t="shared" si="554"/>
        <v>1250</v>
      </c>
      <c r="AR1070" s="50">
        <f t="shared" si="555"/>
        <v>0</v>
      </c>
      <c r="AS1070" s="50">
        <f t="shared" si="556"/>
        <v>0</v>
      </c>
      <c r="AT1070" s="50">
        <f t="shared" si="557"/>
        <v>0</v>
      </c>
      <c r="AU1070" s="50">
        <f t="shared" si="558"/>
        <v>0</v>
      </c>
      <c r="AV1070" s="50">
        <f t="shared" si="559"/>
        <v>0</v>
      </c>
      <c r="AW1070" s="50">
        <f t="shared" si="560"/>
        <v>0</v>
      </c>
      <c r="AX1070" s="50">
        <f t="shared" si="561"/>
        <v>0</v>
      </c>
      <c r="AY1070" s="50">
        <f t="shared" si="562"/>
        <v>0</v>
      </c>
      <c r="AZ1070" s="50">
        <f t="shared" si="563"/>
        <v>0</v>
      </c>
      <c r="BA1070" s="50">
        <f t="shared" si="537"/>
        <v>6250</v>
      </c>
      <c r="BB1070" s="50">
        <f t="shared" si="538"/>
        <v>0</v>
      </c>
    </row>
    <row r="1071" spans="2:54" x14ac:dyDescent="0.25">
      <c r="B1071" s="14">
        <v>2026</v>
      </c>
      <c r="C1071" s="14">
        <v>479</v>
      </c>
      <c r="D1071" s="15"/>
      <c r="F1071" s="15" t="s">
        <v>58</v>
      </c>
      <c r="G1071" s="14" t="e">
        <f>+VLOOKUP(M1071,#REF!,5,FALSE)</f>
        <v>#REF!</v>
      </c>
      <c r="H1071" s="14" t="e">
        <f>+VLOOKUP(M1071,#REF!,7,FALSE)</f>
        <v>#REF!</v>
      </c>
      <c r="M1071" s="15" t="str">
        <f t="shared" si="524"/>
        <v>2026EG 2026GADGESTION DEL SISTEMA DE ABASTECIMIENTO</v>
      </c>
      <c r="N1071" s="15" t="s">
        <v>799</v>
      </c>
      <c r="Q1071" s="16" t="s">
        <v>5</v>
      </c>
      <c r="R1071" s="16" t="s">
        <v>60</v>
      </c>
      <c r="T1071" s="14"/>
      <c r="U1071" s="17" t="s">
        <v>62</v>
      </c>
      <c r="V1071" s="15" t="s">
        <v>803</v>
      </c>
      <c r="X1071" s="14" t="s">
        <v>65</v>
      </c>
      <c r="Y1071" s="18">
        <v>1</v>
      </c>
      <c r="Z1071" s="19">
        <v>6000</v>
      </c>
      <c r="AA1071" s="14">
        <v>30</v>
      </c>
      <c r="AB1071" s="14">
        <v>30</v>
      </c>
      <c r="AC1071" s="14">
        <v>15</v>
      </c>
      <c r="AD1071" s="14"/>
      <c r="AE1071" s="20"/>
      <c r="AF1071" s="20"/>
      <c r="AG1071" s="20"/>
      <c r="AH1071" s="20"/>
      <c r="AI1071" s="20"/>
      <c r="AJ1071" s="20"/>
      <c r="AK1071" s="20"/>
      <c r="AL1071" s="20"/>
      <c r="AM1071" s="19">
        <f t="shared" si="539"/>
        <v>15000</v>
      </c>
      <c r="AN1071" s="26" t="s">
        <v>437</v>
      </c>
      <c r="AO1071" s="50">
        <f t="shared" si="552"/>
        <v>6000</v>
      </c>
      <c r="AP1071" s="50">
        <f t="shared" si="553"/>
        <v>6000</v>
      </c>
      <c r="AQ1071" s="50">
        <f t="shared" si="554"/>
        <v>3000</v>
      </c>
      <c r="AR1071" s="50">
        <f t="shared" si="555"/>
        <v>0</v>
      </c>
      <c r="AS1071" s="50">
        <f t="shared" si="556"/>
        <v>0</v>
      </c>
      <c r="AT1071" s="50">
        <f t="shared" si="557"/>
        <v>0</v>
      </c>
      <c r="AU1071" s="50">
        <f t="shared" si="558"/>
        <v>0</v>
      </c>
      <c r="AV1071" s="50">
        <f t="shared" si="559"/>
        <v>0</v>
      </c>
      <c r="AW1071" s="50">
        <f t="shared" si="560"/>
        <v>0</v>
      </c>
      <c r="AX1071" s="50">
        <f t="shared" si="561"/>
        <v>0</v>
      </c>
      <c r="AY1071" s="50">
        <f t="shared" si="562"/>
        <v>0</v>
      </c>
      <c r="AZ1071" s="50">
        <f t="shared" si="563"/>
        <v>0</v>
      </c>
      <c r="BA1071" s="50">
        <f t="shared" si="537"/>
        <v>15000</v>
      </c>
      <c r="BB1071" s="50">
        <f t="shared" si="538"/>
        <v>0</v>
      </c>
    </row>
    <row r="1072" spans="2:54" x14ac:dyDescent="0.25">
      <c r="B1072" s="14">
        <v>2026</v>
      </c>
      <c r="C1072" s="14">
        <v>479</v>
      </c>
      <c r="D1072" s="15"/>
      <c r="F1072" s="15" t="s">
        <v>58</v>
      </c>
      <c r="G1072" s="14" t="e">
        <f>+VLOOKUP(M1072,#REF!,5,FALSE)</f>
        <v>#REF!</v>
      </c>
      <c r="H1072" s="14" t="e">
        <f>+VLOOKUP(M1072,#REF!,7,FALSE)</f>
        <v>#REF!</v>
      </c>
      <c r="M1072" s="15" t="str">
        <f t="shared" si="524"/>
        <v>2026EG 2026GADGESTION DEL SISTEMA DE ABASTECIMIENTO</v>
      </c>
      <c r="N1072" s="15" t="s">
        <v>799</v>
      </c>
      <c r="Q1072" s="16" t="s">
        <v>5</v>
      </c>
      <c r="R1072" s="16" t="s">
        <v>60</v>
      </c>
      <c r="T1072" s="14"/>
      <c r="U1072" s="17" t="s">
        <v>62</v>
      </c>
      <c r="V1072" s="15" t="s">
        <v>803</v>
      </c>
      <c r="X1072" s="14" t="s">
        <v>65</v>
      </c>
      <c r="Y1072" s="18">
        <v>1</v>
      </c>
      <c r="Z1072" s="19">
        <v>6000</v>
      </c>
      <c r="AA1072" s="14">
        <v>30</v>
      </c>
      <c r="AB1072" s="14">
        <v>30</v>
      </c>
      <c r="AC1072" s="14">
        <v>15</v>
      </c>
      <c r="AD1072" s="14"/>
      <c r="AE1072" s="20"/>
      <c r="AF1072" s="20"/>
      <c r="AG1072" s="20"/>
      <c r="AH1072" s="20"/>
      <c r="AI1072" s="20"/>
      <c r="AJ1072" s="20"/>
      <c r="AK1072" s="20"/>
      <c r="AL1072" s="20"/>
      <c r="AM1072" s="19">
        <f t="shared" si="539"/>
        <v>15000</v>
      </c>
      <c r="AN1072" s="26" t="s">
        <v>437</v>
      </c>
      <c r="AO1072" s="50">
        <f t="shared" si="552"/>
        <v>6000</v>
      </c>
      <c r="AP1072" s="50">
        <f t="shared" si="553"/>
        <v>6000</v>
      </c>
      <c r="AQ1072" s="50">
        <f t="shared" si="554"/>
        <v>3000</v>
      </c>
      <c r="AR1072" s="50">
        <f t="shared" si="555"/>
        <v>0</v>
      </c>
      <c r="AS1072" s="50">
        <f t="shared" si="556"/>
        <v>0</v>
      </c>
      <c r="AT1072" s="50">
        <f t="shared" si="557"/>
        <v>0</v>
      </c>
      <c r="AU1072" s="50">
        <f t="shared" si="558"/>
        <v>0</v>
      </c>
      <c r="AV1072" s="50">
        <f t="shared" si="559"/>
        <v>0</v>
      </c>
      <c r="AW1072" s="50">
        <f t="shared" si="560"/>
        <v>0</v>
      </c>
      <c r="AX1072" s="50">
        <f t="shared" si="561"/>
        <v>0</v>
      </c>
      <c r="AY1072" s="50">
        <f t="shared" si="562"/>
        <v>0</v>
      </c>
      <c r="AZ1072" s="50">
        <f t="shared" si="563"/>
        <v>0</v>
      </c>
      <c r="BA1072" s="50">
        <f t="shared" si="537"/>
        <v>15000</v>
      </c>
      <c r="BB1072" s="50">
        <f t="shared" si="538"/>
        <v>0</v>
      </c>
    </row>
    <row r="1073" spans="2:54" x14ac:dyDescent="0.25">
      <c r="B1073" s="14">
        <v>2026</v>
      </c>
      <c r="C1073" s="14">
        <v>479</v>
      </c>
      <c r="D1073" s="15"/>
      <c r="F1073" s="15" t="s">
        <v>58</v>
      </c>
      <c r="G1073" s="14" t="e">
        <f>+VLOOKUP(M1073,#REF!,5,FALSE)</f>
        <v>#REF!</v>
      </c>
      <c r="H1073" s="14" t="e">
        <f>+VLOOKUP(M1073,#REF!,7,FALSE)</f>
        <v>#REF!</v>
      </c>
      <c r="M1073" s="15" t="str">
        <f t="shared" si="524"/>
        <v>2026EG 2026GADGESTION DEL SISTEMA DE ABASTECIMIENTO</v>
      </c>
      <c r="N1073" s="15" t="s">
        <v>799</v>
      </c>
      <c r="Q1073" s="16" t="s">
        <v>5</v>
      </c>
      <c r="R1073" s="16" t="s">
        <v>60</v>
      </c>
      <c r="T1073" s="14"/>
      <c r="U1073" s="17" t="s">
        <v>62</v>
      </c>
      <c r="V1073" s="15" t="s">
        <v>803</v>
      </c>
      <c r="X1073" s="14" t="s">
        <v>65</v>
      </c>
      <c r="Y1073" s="18">
        <v>1</v>
      </c>
      <c r="Z1073" s="19">
        <v>6000</v>
      </c>
      <c r="AA1073" s="14">
        <v>30</v>
      </c>
      <c r="AB1073" s="14">
        <v>30</v>
      </c>
      <c r="AC1073" s="14">
        <v>15</v>
      </c>
      <c r="AD1073" s="14"/>
      <c r="AE1073" s="20"/>
      <c r="AF1073" s="20"/>
      <c r="AG1073" s="20"/>
      <c r="AH1073" s="20"/>
      <c r="AI1073" s="20"/>
      <c r="AJ1073" s="20"/>
      <c r="AK1073" s="20"/>
      <c r="AL1073" s="20"/>
      <c r="AM1073" s="19">
        <f t="shared" si="539"/>
        <v>15000</v>
      </c>
      <c r="AN1073" s="26" t="s">
        <v>437</v>
      </c>
      <c r="AO1073" s="50">
        <f t="shared" si="552"/>
        <v>6000</v>
      </c>
      <c r="AP1073" s="50">
        <f t="shared" si="553"/>
        <v>6000</v>
      </c>
      <c r="AQ1073" s="50">
        <f t="shared" si="554"/>
        <v>3000</v>
      </c>
      <c r="AR1073" s="50">
        <f t="shared" si="555"/>
        <v>0</v>
      </c>
      <c r="AS1073" s="50">
        <f t="shared" si="556"/>
        <v>0</v>
      </c>
      <c r="AT1073" s="50">
        <f t="shared" si="557"/>
        <v>0</v>
      </c>
      <c r="AU1073" s="50">
        <f t="shared" si="558"/>
        <v>0</v>
      </c>
      <c r="AV1073" s="50">
        <f t="shared" si="559"/>
        <v>0</v>
      </c>
      <c r="AW1073" s="50">
        <f t="shared" si="560"/>
        <v>0</v>
      </c>
      <c r="AX1073" s="50">
        <f t="shared" si="561"/>
        <v>0</v>
      </c>
      <c r="AY1073" s="50">
        <f t="shared" si="562"/>
        <v>0</v>
      </c>
      <c r="AZ1073" s="50">
        <f t="shared" si="563"/>
        <v>0</v>
      </c>
      <c r="BA1073" s="50">
        <f t="shared" si="537"/>
        <v>15000</v>
      </c>
      <c r="BB1073" s="50">
        <f t="shared" si="538"/>
        <v>0</v>
      </c>
    </row>
    <row r="1074" spans="2:54" x14ac:dyDescent="0.25">
      <c r="B1074" s="14">
        <v>2026</v>
      </c>
      <c r="C1074" s="14">
        <v>479</v>
      </c>
      <c r="D1074" s="15"/>
      <c r="F1074" s="15" t="s">
        <v>58</v>
      </c>
      <c r="G1074" s="14" t="e">
        <f>+VLOOKUP(M1074,#REF!,5,FALSE)</f>
        <v>#REF!</v>
      </c>
      <c r="H1074" s="14" t="e">
        <f>+VLOOKUP(M1074,#REF!,7,FALSE)</f>
        <v>#REF!</v>
      </c>
      <c r="M1074" s="15" t="str">
        <f t="shared" si="524"/>
        <v>2026EG 2026GADGESTION DEL SISTEMA DE ABASTECIMIENTO</v>
      </c>
      <c r="N1074" s="15" t="s">
        <v>799</v>
      </c>
      <c r="Q1074" s="16" t="s">
        <v>5</v>
      </c>
      <c r="R1074" s="16" t="s">
        <v>60</v>
      </c>
      <c r="T1074" s="14"/>
      <c r="U1074" s="17" t="s">
        <v>62</v>
      </c>
      <c r="V1074" s="15" t="s">
        <v>803</v>
      </c>
      <c r="X1074" s="14" t="s">
        <v>65</v>
      </c>
      <c r="Y1074" s="18">
        <v>1</v>
      </c>
      <c r="Z1074" s="19">
        <v>6000</v>
      </c>
      <c r="AA1074" s="14">
        <v>30</v>
      </c>
      <c r="AB1074" s="14">
        <v>30</v>
      </c>
      <c r="AC1074" s="14">
        <v>15</v>
      </c>
      <c r="AD1074" s="14"/>
      <c r="AE1074" s="20"/>
      <c r="AF1074" s="20"/>
      <c r="AG1074" s="20"/>
      <c r="AH1074" s="20"/>
      <c r="AI1074" s="20"/>
      <c r="AJ1074" s="20"/>
      <c r="AK1074" s="20"/>
      <c r="AL1074" s="20"/>
      <c r="AM1074" s="19">
        <f t="shared" si="539"/>
        <v>15000</v>
      </c>
      <c r="AN1074" s="26" t="s">
        <v>437</v>
      </c>
      <c r="AO1074" s="50">
        <f t="shared" si="552"/>
        <v>6000</v>
      </c>
      <c r="AP1074" s="50">
        <f t="shared" si="553"/>
        <v>6000</v>
      </c>
      <c r="AQ1074" s="50">
        <f t="shared" si="554"/>
        <v>3000</v>
      </c>
      <c r="AR1074" s="50">
        <f t="shared" si="555"/>
        <v>0</v>
      </c>
      <c r="AS1074" s="50">
        <f t="shared" si="556"/>
        <v>0</v>
      </c>
      <c r="AT1074" s="50">
        <f t="shared" si="557"/>
        <v>0</v>
      </c>
      <c r="AU1074" s="50">
        <f t="shared" si="558"/>
        <v>0</v>
      </c>
      <c r="AV1074" s="50">
        <f t="shared" si="559"/>
        <v>0</v>
      </c>
      <c r="AW1074" s="50">
        <f t="shared" si="560"/>
        <v>0</v>
      </c>
      <c r="AX1074" s="50">
        <f t="shared" si="561"/>
        <v>0</v>
      </c>
      <c r="AY1074" s="50">
        <f t="shared" si="562"/>
        <v>0</v>
      </c>
      <c r="AZ1074" s="50">
        <f t="shared" si="563"/>
        <v>0</v>
      </c>
      <c r="BA1074" s="50">
        <f t="shared" si="537"/>
        <v>15000</v>
      </c>
      <c r="BB1074" s="50">
        <f t="shared" si="538"/>
        <v>0</v>
      </c>
    </row>
    <row r="1075" spans="2:54" x14ac:dyDescent="0.25">
      <c r="B1075" s="14">
        <v>2026</v>
      </c>
      <c r="C1075" s="14">
        <v>479</v>
      </c>
      <c r="D1075" s="15"/>
      <c r="F1075" s="15" t="s">
        <v>58</v>
      </c>
      <c r="G1075" s="14" t="e">
        <f>+VLOOKUP(M1075,#REF!,5,FALSE)</f>
        <v>#REF!</v>
      </c>
      <c r="H1075" s="14" t="e">
        <f>+VLOOKUP(M1075,#REF!,7,FALSE)</f>
        <v>#REF!</v>
      </c>
      <c r="M1075" s="15" t="str">
        <f t="shared" si="524"/>
        <v>2026EG 2026GADGESTION DEL SISTEMA DE ABASTECIMIENTO</v>
      </c>
      <c r="N1075" s="15" t="s">
        <v>799</v>
      </c>
      <c r="Q1075" s="16" t="s">
        <v>5</v>
      </c>
      <c r="R1075" s="16" t="s">
        <v>60</v>
      </c>
      <c r="T1075" s="14"/>
      <c r="U1075" s="17" t="s">
        <v>62</v>
      </c>
      <c r="V1075" s="15" t="s">
        <v>804</v>
      </c>
      <c r="X1075" s="14" t="s">
        <v>65</v>
      </c>
      <c r="Y1075" s="18">
        <v>1</v>
      </c>
      <c r="Z1075" s="19">
        <v>7000</v>
      </c>
      <c r="AA1075" s="14">
        <v>30</v>
      </c>
      <c r="AB1075" s="14">
        <v>30</v>
      </c>
      <c r="AC1075" s="14">
        <v>15</v>
      </c>
      <c r="AD1075" s="14"/>
      <c r="AE1075" s="20"/>
      <c r="AF1075" s="20"/>
      <c r="AG1075" s="20"/>
      <c r="AH1075" s="20"/>
      <c r="AI1075" s="20"/>
      <c r="AJ1075" s="20"/>
      <c r="AK1075" s="20"/>
      <c r="AL1075" s="20"/>
      <c r="AM1075" s="19">
        <f t="shared" si="539"/>
        <v>17500</v>
      </c>
      <c r="AN1075" s="26" t="s">
        <v>437</v>
      </c>
      <c r="AO1075" s="50">
        <f t="shared" si="552"/>
        <v>7000</v>
      </c>
      <c r="AP1075" s="50">
        <f t="shared" si="553"/>
        <v>7000</v>
      </c>
      <c r="AQ1075" s="50">
        <f t="shared" si="554"/>
        <v>3500</v>
      </c>
      <c r="AR1075" s="50">
        <f t="shared" si="555"/>
        <v>0</v>
      </c>
      <c r="AS1075" s="50">
        <f t="shared" si="556"/>
        <v>0</v>
      </c>
      <c r="AT1075" s="50">
        <f t="shared" si="557"/>
        <v>0</v>
      </c>
      <c r="AU1075" s="50">
        <f t="shared" si="558"/>
        <v>0</v>
      </c>
      <c r="AV1075" s="50">
        <f t="shared" si="559"/>
        <v>0</v>
      </c>
      <c r="AW1075" s="50">
        <f t="shared" si="560"/>
        <v>0</v>
      </c>
      <c r="AX1075" s="50">
        <f t="shared" si="561"/>
        <v>0</v>
      </c>
      <c r="AY1075" s="50">
        <f t="shared" si="562"/>
        <v>0</v>
      </c>
      <c r="AZ1075" s="50">
        <f t="shared" si="563"/>
        <v>0</v>
      </c>
      <c r="BA1075" s="50">
        <f t="shared" si="537"/>
        <v>17500</v>
      </c>
      <c r="BB1075" s="50">
        <f t="shared" si="538"/>
        <v>0</v>
      </c>
    </row>
    <row r="1076" spans="2:54" x14ac:dyDescent="0.25">
      <c r="B1076" s="14">
        <v>2026</v>
      </c>
      <c r="C1076" s="14">
        <v>479</v>
      </c>
      <c r="D1076" s="15"/>
      <c r="F1076" s="15" t="s">
        <v>58</v>
      </c>
      <c r="G1076" s="14" t="e">
        <f>+VLOOKUP(M1076,#REF!,5,FALSE)</f>
        <v>#REF!</v>
      </c>
      <c r="H1076" s="14" t="e">
        <f>+VLOOKUP(M1076,#REF!,7,FALSE)</f>
        <v>#REF!</v>
      </c>
      <c r="M1076" s="15" t="str">
        <f t="shared" si="524"/>
        <v>2026EG 2026GADGESTION DEL SISTEMA DE ABASTECIMIENTO</v>
      </c>
      <c r="N1076" s="15" t="s">
        <v>799</v>
      </c>
      <c r="Q1076" s="16" t="s">
        <v>5</v>
      </c>
      <c r="R1076" s="16" t="s">
        <v>60</v>
      </c>
      <c r="T1076" s="14"/>
      <c r="U1076" s="17" t="s">
        <v>62</v>
      </c>
      <c r="V1076" s="15" t="s">
        <v>804</v>
      </c>
      <c r="X1076" s="14" t="s">
        <v>65</v>
      </c>
      <c r="Y1076" s="18">
        <v>1</v>
      </c>
      <c r="Z1076" s="19">
        <v>7000</v>
      </c>
      <c r="AA1076" s="14">
        <v>30</v>
      </c>
      <c r="AB1076" s="14">
        <v>30</v>
      </c>
      <c r="AC1076" s="14">
        <v>15</v>
      </c>
      <c r="AD1076" s="14"/>
      <c r="AE1076" s="20"/>
      <c r="AF1076" s="20"/>
      <c r="AG1076" s="20"/>
      <c r="AH1076" s="20"/>
      <c r="AI1076" s="20"/>
      <c r="AJ1076" s="20"/>
      <c r="AK1076" s="20"/>
      <c r="AL1076" s="20"/>
      <c r="AM1076" s="19">
        <f t="shared" si="539"/>
        <v>17500</v>
      </c>
      <c r="AN1076" s="26" t="s">
        <v>437</v>
      </c>
      <c r="AO1076" s="50">
        <f t="shared" si="552"/>
        <v>7000</v>
      </c>
      <c r="AP1076" s="50">
        <f t="shared" si="553"/>
        <v>7000</v>
      </c>
      <c r="AQ1076" s="50">
        <f t="shared" si="554"/>
        <v>3500</v>
      </c>
      <c r="AR1076" s="50">
        <f t="shared" si="555"/>
        <v>0</v>
      </c>
      <c r="AS1076" s="50">
        <f t="shared" si="556"/>
        <v>0</v>
      </c>
      <c r="AT1076" s="50">
        <f t="shared" si="557"/>
        <v>0</v>
      </c>
      <c r="AU1076" s="50">
        <f t="shared" si="558"/>
        <v>0</v>
      </c>
      <c r="AV1076" s="50">
        <f t="shared" si="559"/>
        <v>0</v>
      </c>
      <c r="AW1076" s="50">
        <f t="shared" si="560"/>
        <v>0</v>
      </c>
      <c r="AX1076" s="50">
        <f t="shared" si="561"/>
        <v>0</v>
      </c>
      <c r="AY1076" s="50">
        <f t="shared" si="562"/>
        <v>0</v>
      </c>
      <c r="AZ1076" s="50">
        <f t="shared" si="563"/>
        <v>0</v>
      </c>
      <c r="BA1076" s="50">
        <f t="shared" si="537"/>
        <v>17500</v>
      </c>
      <c r="BB1076" s="50">
        <f t="shared" si="538"/>
        <v>0</v>
      </c>
    </row>
    <row r="1077" spans="2:54" x14ac:dyDescent="0.25">
      <c r="B1077" s="14">
        <v>2026</v>
      </c>
      <c r="C1077" s="14">
        <v>479</v>
      </c>
      <c r="D1077" s="15"/>
      <c r="F1077" s="15" t="s">
        <v>58</v>
      </c>
      <c r="G1077" s="14" t="e">
        <f>+VLOOKUP(M1077,#REF!,5,FALSE)</f>
        <v>#REF!</v>
      </c>
      <c r="H1077" s="14" t="e">
        <f>+VLOOKUP(M1077,#REF!,7,FALSE)</f>
        <v>#REF!</v>
      </c>
      <c r="M1077" s="15" t="str">
        <f t="shared" si="524"/>
        <v>2026EG 2026GADGESTION DEL SISTEMA DE ABASTECIMIENTO</v>
      </c>
      <c r="N1077" s="15" t="s">
        <v>799</v>
      </c>
      <c r="Q1077" s="16" t="s">
        <v>5</v>
      </c>
      <c r="R1077" s="16" t="s">
        <v>60</v>
      </c>
      <c r="T1077" s="14"/>
      <c r="U1077" s="17" t="s">
        <v>62</v>
      </c>
      <c r="V1077" s="15" t="s">
        <v>804</v>
      </c>
      <c r="X1077" s="14" t="s">
        <v>65</v>
      </c>
      <c r="Y1077" s="18">
        <v>1</v>
      </c>
      <c r="Z1077" s="19">
        <v>7000</v>
      </c>
      <c r="AA1077" s="14">
        <v>30</v>
      </c>
      <c r="AB1077" s="14">
        <v>30</v>
      </c>
      <c r="AC1077" s="14">
        <v>15</v>
      </c>
      <c r="AD1077" s="14"/>
      <c r="AE1077" s="20"/>
      <c r="AF1077" s="20"/>
      <c r="AG1077" s="20"/>
      <c r="AH1077" s="20"/>
      <c r="AI1077" s="20"/>
      <c r="AJ1077" s="20"/>
      <c r="AK1077" s="20"/>
      <c r="AL1077" s="20"/>
      <c r="AM1077" s="19">
        <f t="shared" si="539"/>
        <v>17500</v>
      </c>
      <c r="AN1077" s="26" t="s">
        <v>437</v>
      </c>
      <c r="AO1077" s="50">
        <f t="shared" si="552"/>
        <v>7000</v>
      </c>
      <c r="AP1077" s="50">
        <f t="shared" si="553"/>
        <v>7000</v>
      </c>
      <c r="AQ1077" s="50">
        <f t="shared" si="554"/>
        <v>3500</v>
      </c>
      <c r="AR1077" s="50">
        <f t="shared" si="555"/>
        <v>0</v>
      </c>
      <c r="AS1077" s="50">
        <f t="shared" si="556"/>
        <v>0</v>
      </c>
      <c r="AT1077" s="50">
        <f t="shared" si="557"/>
        <v>0</v>
      </c>
      <c r="AU1077" s="50">
        <f t="shared" si="558"/>
        <v>0</v>
      </c>
      <c r="AV1077" s="50">
        <f t="shared" si="559"/>
        <v>0</v>
      </c>
      <c r="AW1077" s="50">
        <f t="shared" si="560"/>
        <v>0</v>
      </c>
      <c r="AX1077" s="50">
        <f t="shared" si="561"/>
        <v>0</v>
      </c>
      <c r="AY1077" s="50">
        <f t="shared" si="562"/>
        <v>0</v>
      </c>
      <c r="AZ1077" s="50">
        <f t="shared" si="563"/>
        <v>0</v>
      </c>
      <c r="BA1077" s="50">
        <f t="shared" si="537"/>
        <v>17500</v>
      </c>
      <c r="BB1077" s="50">
        <f t="shared" si="538"/>
        <v>0</v>
      </c>
    </row>
    <row r="1078" spans="2:54" x14ac:dyDescent="0.25">
      <c r="B1078" s="14">
        <v>2026</v>
      </c>
      <c r="C1078" s="14">
        <v>479</v>
      </c>
      <c r="D1078" s="15"/>
      <c r="F1078" s="15" t="s">
        <v>58</v>
      </c>
      <c r="G1078" s="14" t="e">
        <f>+VLOOKUP(M1078,#REF!,5,FALSE)</f>
        <v>#REF!</v>
      </c>
      <c r="H1078" s="14" t="e">
        <f>+VLOOKUP(M1078,#REF!,7,FALSE)</f>
        <v>#REF!</v>
      </c>
      <c r="M1078" s="15" t="str">
        <f t="shared" si="524"/>
        <v>2026EG 2026GADGESTION DEL SISTEMA DE ABASTECIMIENTO</v>
      </c>
      <c r="N1078" s="15" t="s">
        <v>799</v>
      </c>
      <c r="Q1078" s="16" t="s">
        <v>5</v>
      </c>
      <c r="R1078" s="16" t="s">
        <v>60</v>
      </c>
      <c r="T1078" s="14"/>
      <c r="U1078" s="17" t="s">
        <v>62</v>
      </c>
      <c r="V1078" s="15" t="s">
        <v>804</v>
      </c>
      <c r="X1078" s="14" t="s">
        <v>65</v>
      </c>
      <c r="Y1078" s="18">
        <v>1</v>
      </c>
      <c r="Z1078" s="19">
        <v>7000</v>
      </c>
      <c r="AA1078" s="14">
        <v>30</v>
      </c>
      <c r="AB1078" s="14">
        <v>30</v>
      </c>
      <c r="AC1078" s="14">
        <v>15</v>
      </c>
      <c r="AD1078" s="14"/>
      <c r="AE1078" s="20"/>
      <c r="AF1078" s="20"/>
      <c r="AG1078" s="20"/>
      <c r="AH1078" s="20"/>
      <c r="AI1078" s="20"/>
      <c r="AJ1078" s="20"/>
      <c r="AK1078" s="20"/>
      <c r="AL1078" s="20"/>
      <c r="AM1078" s="19">
        <f t="shared" si="539"/>
        <v>17500</v>
      </c>
      <c r="AN1078" s="26" t="s">
        <v>437</v>
      </c>
      <c r="AO1078" s="50">
        <f t="shared" si="552"/>
        <v>7000</v>
      </c>
      <c r="AP1078" s="50">
        <f t="shared" si="553"/>
        <v>7000</v>
      </c>
      <c r="AQ1078" s="50">
        <f t="shared" si="554"/>
        <v>3500</v>
      </c>
      <c r="AR1078" s="50">
        <f t="shared" si="555"/>
        <v>0</v>
      </c>
      <c r="AS1078" s="50">
        <f t="shared" si="556"/>
        <v>0</v>
      </c>
      <c r="AT1078" s="50">
        <f t="shared" si="557"/>
        <v>0</v>
      </c>
      <c r="AU1078" s="50">
        <f t="shared" si="558"/>
        <v>0</v>
      </c>
      <c r="AV1078" s="50">
        <f t="shared" si="559"/>
        <v>0</v>
      </c>
      <c r="AW1078" s="50">
        <f t="shared" si="560"/>
        <v>0</v>
      </c>
      <c r="AX1078" s="50">
        <f t="shared" si="561"/>
        <v>0</v>
      </c>
      <c r="AY1078" s="50">
        <f t="shared" si="562"/>
        <v>0</v>
      </c>
      <c r="AZ1078" s="50">
        <f t="shared" si="563"/>
        <v>0</v>
      </c>
      <c r="BA1078" s="50">
        <f t="shared" si="537"/>
        <v>17500</v>
      </c>
      <c r="BB1078" s="50">
        <f t="shared" si="538"/>
        <v>0</v>
      </c>
    </row>
    <row r="1079" spans="2:54" x14ac:dyDescent="0.25">
      <c r="B1079" s="14">
        <v>2026</v>
      </c>
      <c r="C1079" s="14">
        <v>479</v>
      </c>
      <c r="D1079" s="15"/>
      <c r="F1079" s="15" t="s">
        <v>58</v>
      </c>
      <c r="G1079" s="14" t="e">
        <f>+VLOOKUP(M1079,#REF!,5,FALSE)</f>
        <v>#REF!</v>
      </c>
      <c r="H1079" s="14" t="e">
        <f>+VLOOKUP(M1079,#REF!,7,FALSE)</f>
        <v>#REF!</v>
      </c>
      <c r="M1079" s="15" t="str">
        <f t="shared" si="524"/>
        <v>2026EG 2026GADGESTION DEL SISTEMA DE ABASTECIMIENTO</v>
      </c>
      <c r="N1079" s="15" t="s">
        <v>799</v>
      </c>
      <c r="Q1079" s="16" t="s">
        <v>5</v>
      </c>
      <c r="R1079" s="16" t="s">
        <v>60</v>
      </c>
      <c r="T1079" s="14"/>
      <c r="U1079" s="17" t="s">
        <v>62</v>
      </c>
      <c r="V1079" s="15" t="s">
        <v>804</v>
      </c>
      <c r="X1079" s="14" t="s">
        <v>65</v>
      </c>
      <c r="Y1079" s="18">
        <v>1</v>
      </c>
      <c r="Z1079" s="19">
        <v>7000</v>
      </c>
      <c r="AA1079" s="14">
        <v>30</v>
      </c>
      <c r="AB1079" s="14">
        <v>30</v>
      </c>
      <c r="AC1079" s="14">
        <v>15</v>
      </c>
      <c r="AD1079" s="14"/>
      <c r="AE1079" s="20"/>
      <c r="AF1079" s="20"/>
      <c r="AG1079" s="20"/>
      <c r="AH1079" s="20"/>
      <c r="AI1079" s="20"/>
      <c r="AJ1079" s="20"/>
      <c r="AK1079" s="20"/>
      <c r="AL1079" s="20"/>
      <c r="AM1079" s="19">
        <f t="shared" si="539"/>
        <v>17500</v>
      </c>
      <c r="AN1079" s="26" t="s">
        <v>437</v>
      </c>
      <c r="AO1079" s="50">
        <f t="shared" si="552"/>
        <v>7000</v>
      </c>
      <c r="AP1079" s="50">
        <f t="shared" si="553"/>
        <v>7000</v>
      </c>
      <c r="AQ1079" s="50">
        <f t="shared" si="554"/>
        <v>3500</v>
      </c>
      <c r="AR1079" s="50">
        <f t="shared" si="555"/>
        <v>0</v>
      </c>
      <c r="AS1079" s="50">
        <f t="shared" si="556"/>
        <v>0</v>
      </c>
      <c r="AT1079" s="50">
        <f t="shared" si="557"/>
        <v>0</v>
      </c>
      <c r="AU1079" s="50">
        <f t="shared" si="558"/>
        <v>0</v>
      </c>
      <c r="AV1079" s="50">
        <f t="shared" si="559"/>
        <v>0</v>
      </c>
      <c r="AW1079" s="50">
        <f t="shared" si="560"/>
        <v>0</v>
      </c>
      <c r="AX1079" s="50">
        <f t="shared" si="561"/>
        <v>0</v>
      </c>
      <c r="AY1079" s="50">
        <f t="shared" si="562"/>
        <v>0</v>
      </c>
      <c r="AZ1079" s="50">
        <f t="shared" si="563"/>
        <v>0</v>
      </c>
      <c r="BA1079" s="50">
        <f t="shared" si="537"/>
        <v>17500</v>
      </c>
      <c r="BB1079" s="50">
        <f t="shared" si="538"/>
        <v>0</v>
      </c>
    </row>
    <row r="1080" spans="2:54" x14ac:dyDescent="0.25">
      <c r="B1080" s="14">
        <v>2026</v>
      </c>
      <c r="C1080" s="14">
        <v>479</v>
      </c>
      <c r="D1080" s="15"/>
      <c r="F1080" s="15" t="s">
        <v>58</v>
      </c>
      <c r="G1080" s="14" t="e">
        <f>+VLOOKUP(M1080,#REF!,5,FALSE)</f>
        <v>#REF!</v>
      </c>
      <c r="H1080" s="14" t="e">
        <f>+VLOOKUP(M1080,#REF!,7,FALSE)</f>
        <v>#REF!</v>
      </c>
      <c r="M1080" s="15" t="str">
        <f t="shared" si="524"/>
        <v>2026EG 2026GADGESTION DEL SISTEMA DE ABASTECIMIENTO</v>
      </c>
      <c r="N1080" s="15" t="s">
        <v>799</v>
      </c>
      <c r="Q1080" s="16" t="s">
        <v>5</v>
      </c>
      <c r="R1080" s="16" t="s">
        <v>60</v>
      </c>
      <c r="T1080" s="14"/>
      <c r="U1080" s="17" t="s">
        <v>62</v>
      </c>
      <c r="V1080" s="15" t="s">
        <v>804</v>
      </c>
      <c r="X1080" s="14" t="s">
        <v>65</v>
      </c>
      <c r="Y1080" s="18">
        <v>1</v>
      </c>
      <c r="Z1080" s="19">
        <v>7000</v>
      </c>
      <c r="AA1080" s="14">
        <v>30</v>
      </c>
      <c r="AB1080" s="14">
        <v>30</v>
      </c>
      <c r="AC1080" s="14">
        <v>15</v>
      </c>
      <c r="AD1080" s="14"/>
      <c r="AE1080" s="20"/>
      <c r="AF1080" s="20"/>
      <c r="AG1080" s="20"/>
      <c r="AH1080" s="20"/>
      <c r="AI1080" s="20"/>
      <c r="AJ1080" s="20"/>
      <c r="AK1080" s="20"/>
      <c r="AL1080" s="20"/>
      <c r="AM1080" s="19">
        <f t="shared" si="539"/>
        <v>17500</v>
      </c>
      <c r="AN1080" s="26" t="s">
        <v>437</v>
      </c>
      <c r="AO1080" s="50">
        <f t="shared" si="552"/>
        <v>7000</v>
      </c>
      <c r="AP1080" s="50">
        <f t="shared" si="553"/>
        <v>7000</v>
      </c>
      <c r="AQ1080" s="50">
        <f t="shared" si="554"/>
        <v>3500</v>
      </c>
      <c r="AR1080" s="50">
        <f t="shared" si="555"/>
        <v>0</v>
      </c>
      <c r="AS1080" s="50">
        <f t="shared" si="556"/>
        <v>0</v>
      </c>
      <c r="AT1080" s="50">
        <f t="shared" si="557"/>
        <v>0</v>
      </c>
      <c r="AU1080" s="50">
        <f t="shared" si="558"/>
        <v>0</v>
      </c>
      <c r="AV1080" s="50">
        <f t="shared" si="559"/>
        <v>0</v>
      </c>
      <c r="AW1080" s="50">
        <f t="shared" si="560"/>
        <v>0</v>
      </c>
      <c r="AX1080" s="50">
        <f t="shared" si="561"/>
        <v>0</v>
      </c>
      <c r="AY1080" s="50">
        <f t="shared" si="562"/>
        <v>0</v>
      </c>
      <c r="AZ1080" s="50">
        <f t="shared" si="563"/>
        <v>0</v>
      </c>
      <c r="BA1080" s="50">
        <f t="shared" si="537"/>
        <v>17500</v>
      </c>
      <c r="BB1080" s="50">
        <f t="shared" si="538"/>
        <v>0</v>
      </c>
    </row>
    <row r="1081" spans="2:54" x14ac:dyDescent="0.25">
      <c r="B1081" s="14">
        <v>2026</v>
      </c>
      <c r="C1081" s="14">
        <v>479</v>
      </c>
      <c r="D1081" s="15"/>
      <c r="F1081" s="15" t="s">
        <v>58</v>
      </c>
      <c r="G1081" s="14" t="e">
        <f>+VLOOKUP(M1081,#REF!,5,FALSE)</f>
        <v>#REF!</v>
      </c>
      <c r="H1081" s="14" t="e">
        <f>+VLOOKUP(M1081,#REF!,7,FALSE)</f>
        <v>#REF!</v>
      </c>
      <c r="M1081" s="15" t="str">
        <f t="shared" si="524"/>
        <v>2026EG 2026GADGESTION DEL SISTEMA DE ABASTECIMIENTO</v>
      </c>
      <c r="N1081" s="15" t="s">
        <v>799</v>
      </c>
      <c r="Q1081" s="16" t="s">
        <v>5</v>
      </c>
      <c r="R1081" s="16" t="s">
        <v>60</v>
      </c>
      <c r="T1081" s="14"/>
      <c r="U1081" s="17" t="s">
        <v>62</v>
      </c>
      <c r="V1081" s="15" t="s">
        <v>804</v>
      </c>
      <c r="X1081" s="14" t="s">
        <v>65</v>
      </c>
      <c r="Y1081" s="18">
        <v>1</v>
      </c>
      <c r="Z1081" s="19">
        <v>8000</v>
      </c>
      <c r="AA1081" s="14">
        <v>30</v>
      </c>
      <c r="AB1081" s="14">
        <v>30</v>
      </c>
      <c r="AC1081" s="14">
        <v>15</v>
      </c>
      <c r="AD1081" s="14"/>
      <c r="AE1081" s="20"/>
      <c r="AF1081" s="20"/>
      <c r="AG1081" s="20"/>
      <c r="AH1081" s="20"/>
      <c r="AI1081" s="20"/>
      <c r="AJ1081" s="20"/>
      <c r="AK1081" s="20"/>
      <c r="AL1081" s="20"/>
      <c r="AM1081" s="19">
        <f t="shared" si="539"/>
        <v>20000</v>
      </c>
      <c r="AN1081" s="26" t="s">
        <v>437</v>
      </c>
      <c r="AO1081" s="50">
        <f t="shared" si="552"/>
        <v>8000</v>
      </c>
      <c r="AP1081" s="50">
        <f t="shared" si="553"/>
        <v>8000</v>
      </c>
      <c r="AQ1081" s="50">
        <f t="shared" si="554"/>
        <v>4000</v>
      </c>
      <c r="AR1081" s="50">
        <f t="shared" si="555"/>
        <v>0</v>
      </c>
      <c r="AS1081" s="50">
        <f t="shared" si="556"/>
        <v>0</v>
      </c>
      <c r="AT1081" s="50">
        <f t="shared" si="557"/>
        <v>0</v>
      </c>
      <c r="AU1081" s="50">
        <f t="shared" si="558"/>
        <v>0</v>
      </c>
      <c r="AV1081" s="50">
        <f t="shared" si="559"/>
        <v>0</v>
      </c>
      <c r="AW1081" s="50">
        <f t="shared" si="560"/>
        <v>0</v>
      </c>
      <c r="AX1081" s="50">
        <f t="shared" si="561"/>
        <v>0</v>
      </c>
      <c r="AY1081" s="50">
        <f t="shared" si="562"/>
        <v>0</v>
      </c>
      <c r="AZ1081" s="50">
        <f t="shared" si="563"/>
        <v>0</v>
      </c>
      <c r="BA1081" s="50">
        <f t="shared" si="537"/>
        <v>20000</v>
      </c>
      <c r="BB1081" s="50">
        <f t="shared" si="538"/>
        <v>0</v>
      </c>
    </row>
    <row r="1082" spans="2:54" x14ac:dyDescent="0.25">
      <c r="B1082" s="14">
        <v>2026</v>
      </c>
      <c r="C1082" s="14">
        <v>479</v>
      </c>
      <c r="D1082" s="15"/>
      <c r="F1082" s="15" t="s">
        <v>58</v>
      </c>
      <c r="G1082" s="14" t="e">
        <f>+VLOOKUP(M1082,#REF!,5,FALSE)</f>
        <v>#REF!</v>
      </c>
      <c r="H1082" s="14" t="e">
        <f>+VLOOKUP(M1082,#REF!,7,FALSE)</f>
        <v>#REF!</v>
      </c>
      <c r="M1082" s="15" t="str">
        <f t="shared" si="524"/>
        <v>2026EG 2026GADGESTION DEL SISTEMA DE ABASTECIMIENTO</v>
      </c>
      <c r="N1082" s="15" t="s">
        <v>799</v>
      </c>
      <c r="Q1082" s="16" t="s">
        <v>5</v>
      </c>
      <c r="R1082" s="16" t="s">
        <v>60</v>
      </c>
      <c r="T1082" s="14"/>
      <c r="U1082" s="17" t="s">
        <v>62</v>
      </c>
      <c r="V1082" s="15" t="s">
        <v>804</v>
      </c>
      <c r="X1082" s="14" t="s">
        <v>65</v>
      </c>
      <c r="Y1082" s="18">
        <v>1</v>
      </c>
      <c r="Z1082" s="19">
        <v>8000</v>
      </c>
      <c r="AA1082" s="14">
        <v>30</v>
      </c>
      <c r="AB1082" s="14">
        <v>30</v>
      </c>
      <c r="AC1082" s="14">
        <v>15</v>
      </c>
      <c r="AD1082" s="14"/>
      <c r="AE1082" s="20"/>
      <c r="AF1082" s="20"/>
      <c r="AG1082" s="20"/>
      <c r="AH1082" s="20"/>
      <c r="AI1082" s="20"/>
      <c r="AJ1082" s="20"/>
      <c r="AK1082" s="20"/>
      <c r="AL1082" s="20"/>
      <c r="AM1082" s="19">
        <f t="shared" si="539"/>
        <v>20000</v>
      </c>
      <c r="AN1082" s="26" t="s">
        <v>437</v>
      </c>
      <c r="AO1082" s="50">
        <f t="shared" si="552"/>
        <v>8000</v>
      </c>
      <c r="AP1082" s="50">
        <f t="shared" si="553"/>
        <v>8000</v>
      </c>
      <c r="AQ1082" s="50">
        <f t="shared" si="554"/>
        <v>4000</v>
      </c>
      <c r="AR1082" s="50">
        <f t="shared" si="555"/>
        <v>0</v>
      </c>
      <c r="AS1082" s="50">
        <f t="shared" si="556"/>
        <v>0</v>
      </c>
      <c r="AT1082" s="50">
        <f t="shared" si="557"/>
        <v>0</v>
      </c>
      <c r="AU1082" s="50">
        <f t="shared" si="558"/>
        <v>0</v>
      </c>
      <c r="AV1082" s="50">
        <f t="shared" si="559"/>
        <v>0</v>
      </c>
      <c r="AW1082" s="50">
        <f t="shared" si="560"/>
        <v>0</v>
      </c>
      <c r="AX1082" s="50">
        <f t="shared" si="561"/>
        <v>0</v>
      </c>
      <c r="AY1082" s="50">
        <f t="shared" si="562"/>
        <v>0</v>
      </c>
      <c r="AZ1082" s="50">
        <f t="shared" si="563"/>
        <v>0</v>
      </c>
      <c r="BA1082" s="50">
        <f t="shared" si="537"/>
        <v>20000</v>
      </c>
      <c r="BB1082" s="50">
        <f t="shared" si="538"/>
        <v>0</v>
      </c>
    </row>
    <row r="1083" spans="2:54" x14ac:dyDescent="0.25">
      <c r="B1083" s="14">
        <v>2026</v>
      </c>
      <c r="C1083" s="14">
        <v>479</v>
      </c>
      <c r="D1083" s="15"/>
      <c r="F1083" s="15" t="s">
        <v>58</v>
      </c>
      <c r="G1083" s="14" t="e">
        <f>+VLOOKUP(M1083,#REF!,5,FALSE)</f>
        <v>#REF!</v>
      </c>
      <c r="H1083" s="14" t="e">
        <f>+VLOOKUP(M1083,#REF!,7,FALSE)</f>
        <v>#REF!</v>
      </c>
      <c r="M1083" s="15" t="str">
        <f t="shared" si="524"/>
        <v>2026EG 2026GADGESTION DEL SISTEMA DE ABASTECIMIENTO</v>
      </c>
      <c r="N1083" s="15" t="s">
        <v>799</v>
      </c>
      <c r="Q1083" s="16" t="s">
        <v>5</v>
      </c>
      <c r="R1083" s="16" t="s">
        <v>60</v>
      </c>
      <c r="T1083" s="14"/>
      <c r="U1083" s="17" t="s">
        <v>62</v>
      </c>
      <c r="V1083" s="15" t="s">
        <v>804</v>
      </c>
      <c r="X1083" s="14" t="s">
        <v>65</v>
      </c>
      <c r="Y1083" s="18">
        <v>1</v>
      </c>
      <c r="Z1083" s="19">
        <v>9500</v>
      </c>
      <c r="AA1083" s="14">
        <v>30</v>
      </c>
      <c r="AB1083" s="14">
        <v>30</v>
      </c>
      <c r="AC1083" s="14">
        <v>15</v>
      </c>
      <c r="AD1083" s="14"/>
      <c r="AE1083" s="20"/>
      <c r="AF1083" s="20"/>
      <c r="AG1083" s="20"/>
      <c r="AH1083" s="20"/>
      <c r="AI1083" s="20"/>
      <c r="AJ1083" s="20"/>
      <c r="AK1083" s="20"/>
      <c r="AL1083" s="20"/>
      <c r="AM1083" s="19">
        <f t="shared" si="539"/>
        <v>23750</v>
      </c>
      <c r="AN1083" s="26" t="s">
        <v>437</v>
      </c>
      <c r="AO1083" s="50">
        <f t="shared" si="552"/>
        <v>9500</v>
      </c>
      <c r="AP1083" s="50">
        <f t="shared" si="553"/>
        <v>9500</v>
      </c>
      <c r="AQ1083" s="50">
        <f t="shared" si="554"/>
        <v>4750</v>
      </c>
      <c r="AR1083" s="50">
        <f t="shared" si="555"/>
        <v>0</v>
      </c>
      <c r="AS1083" s="50">
        <f t="shared" si="556"/>
        <v>0</v>
      </c>
      <c r="AT1083" s="50">
        <f t="shared" si="557"/>
        <v>0</v>
      </c>
      <c r="AU1083" s="50">
        <f t="shared" si="558"/>
        <v>0</v>
      </c>
      <c r="AV1083" s="50">
        <f t="shared" si="559"/>
        <v>0</v>
      </c>
      <c r="AW1083" s="50">
        <f t="shared" si="560"/>
        <v>0</v>
      </c>
      <c r="AX1083" s="50">
        <f t="shared" si="561"/>
        <v>0</v>
      </c>
      <c r="AY1083" s="50">
        <f t="shared" si="562"/>
        <v>0</v>
      </c>
      <c r="AZ1083" s="50">
        <f t="shared" si="563"/>
        <v>0</v>
      </c>
      <c r="BA1083" s="50">
        <f t="shared" si="537"/>
        <v>23750</v>
      </c>
      <c r="BB1083" s="50">
        <f t="shared" si="538"/>
        <v>0</v>
      </c>
    </row>
    <row r="1084" spans="2:54" x14ac:dyDescent="0.25">
      <c r="B1084" s="14">
        <v>2026</v>
      </c>
      <c r="C1084" s="14">
        <v>479</v>
      </c>
      <c r="D1084" s="15"/>
      <c r="F1084" s="15" t="s">
        <v>58</v>
      </c>
      <c r="G1084" s="14" t="e">
        <f>+VLOOKUP(M1084,#REF!,5,FALSE)</f>
        <v>#REF!</v>
      </c>
      <c r="H1084" s="14" t="e">
        <f>+VLOOKUP(M1084,#REF!,7,FALSE)</f>
        <v>#REF!</v>
      </c>
      <c r="M1084" s="15" t="str">
        <f t="shared" si="524"/>
        <v>2026EG 2026GADGESTION DEL SISTEMA DE ABASTECIMIENTO</v>
      </c>
      <c r="N1084" s="15" t="s">
        <v>799</v>
      </c>
      <c r="Q1084" s="16" t="s">
        <v>5</v>
      </c>
      <c r="R1084" s="16" t="s">
        <v>60</v>
      </c>
      <c r="T1084" s="14"/>
      <c r="U1084" s="17" t="s">
        <v>62</v>
      </c>
      <c r="V1084" s="15" t="s">
        <v>804</v>
      </c>
      <c r="X1084" s="14" t="s">
        <v>65</v>
      </c>
      <c r="Y1084" s="18">
        <v>1</v>
      </c>
      <c r="Z1084" s="19">
        <v>9500</v>
      </c>
      <c r="AA1084" s="14">
        <v>30</v>
      </c>
      <c r="AB1084" s="14">
        <v>30</v>
      </c>
      <c r="AC1084" s="14">
        <v>15</v>
      </c>
      <c r="AD1084" s="14"/>
      <c r="AE1084" s="20"/>
      <c r="AF1084" s="20"/>
      <c r="AG1084" s="20"/>
      <c r="AH1084" s="20"/>
      <c r="AI1084" s="20"/>
      <c r="AJ1084" s="20"/>
      <c r="AK1084" s="20"/>
      <c r="AL1084" s="20"/>
      <c r="AM1084" s="19">
        <f t="shared" si="539"/>
        <v>23750</v>
      </c>
      <c r="AN1084" s="26" t="s">
        <v>437</v>
      </c>
      <c r="AO1084" s="50">
        <f t="shared" si="552"/>
        <v>9500</v>
      </c>
      <c r="AP1084" s="50">
        <f t="shared" si="553"/>
        <v>9500</v>
      </c>
      <c r="AQ1084" s="50">
        <f t="shared" si="554"/>
        <v>4750</v>
      </c>
      <c r="AR1084" s="50">
        <f t="shared" si="555"/>
        <v>0</v>
      </c>
      <c r="AS1084" s="50">
        <f t="shared" si="556"/>
        <v>0</v>
      </c>
      <c r="AT1084" s="50">
        <f t="shared" si="557"/>
        <v>0</v>
      </c>
      <c r="AU1084" s="50">
        <f t="shared" si="558"/>
        <v>0</v>
      </c>
      <c r="AV1084" s="50">
        <f t="shared" si="559"/>
        <v>0</v>
      </c>
      <c r="AW1084" s="50">
        <f t="shared" si="560"/>
        <v>0</v>
      </c>
      <c r="AX1084" s="50">
        <f t="shared" si="561"/>
        <v>0</v>
      </c>
      <c r="AY1084" s="50">
        <f t="shared" si="562"/>
        <v>0</v>
      </c>
      <c r="AZ1084" s="50">
        <f t="shared" si="563"/>
        <v>0</v>
      </c>
      <c r="BA1084" s="50">
        <f t="shared" si="537"/>
        <v>23750</v>
      </c>
      <c r="BB1084" s="50">
        <f t="shared" si="538"/>
        <v>0</v>
      </c>
    </row>
    <row r="1085" spans="2:54" x14ac:dyDescent="0.25">
      <c r="B1085" s="14">
        <v>2026</v>
      </c>
      <c r="C1085" s="14">
        <v>479</v>
      </c>
      <c r="D1085" s="15"/>
      <c r="F1085" s="15" t="s">
        <v>58</v>
      </c>
      <c r="G1085" s="14" t="e">
        <f>+VLOOKUP(M1085,#REF!,5,FALSE)</f>
        <v>#REF!</v>
      </c>
      <c r="H1085" s="14" t="e">
        <f>+VLOOKUP(M1085,#REF!,7,FALSE)</f>
        <v>#REF!</v>
      </c>
      <c r="M1085" s="15" t="str">
        <f t="shared" si="524"/>
        <v>2026EG 2026GADGESTION DEL SISTEMA DE ABASTECIMIENTO</v>
      </c>
      <c r="N1085" s="15" t="s">
        <v>799</v>
      </c>
      <c r="Q1085" s="16" t="s">
        <v>5</v>
      </c>
      <c r="R1085" s="16" t="s">
        <v>60</v>
      </c>
      <c r="T1085" s="14"/>
      <c r="U1085" s="17" t="s">
        <v>62</v>
      </c>
      <c r="V1085" s="15" t="s">
        <v>804</v>
      </c>
      <c r="X1085" s="14" t="s">
        <v>65</v>
      </c>
      <c r="Y1085" s="18">
        <v>1</v>
      </c>
      <c r="Z1085" s="19">
        <v>10000</v>
      </c>
      <c r="AA1085" s="14">
        <v>30</v>
      </c>
      <c r="AB1085" s="14">
        <v>30</v>
      </c>
      <c r="AC1085" s="14">
        <v>15</v>
      </c>
      <c r="AD1085" s="14"/>
      <c r="AE1085" s="20"/>
      <c r="AF1085" s="20"/>
      <c r="AG1085" s="20"/>
      <c r="AH1085" s="20"/>
      <c r="AI1085" s="20"/>
      <c r="AJ1085" s="20"/>
      <c r="AK1085" s="20"/>
      <c r="AL1085" s="20"/>
      <c r="AM1085" s="19">
        <f t="shared" si="539"/>
        <v>25000</v>
      </c>
      <c r="AN1085" s="26" t="s">
        <v>437</v>
      </c>
      <c r="AO1085" s="50">
        <f t="shared" si="552"/>
        <v>10000</v>
      </c>
      <c r="AP1085" s="50">
        <f t="shared" si="553"/>
        <v>10000</v>
      </c>
      <c r="AQ1085" s="50">
        <f t="shared" si="554"/>
        <v>5000</v>
      </c>
      <c r="AR1085" s="50">
        <f t="shared" si="555"/>
        <v>0</v>
      </c>
      <c r="AS1085" s="50">
        <f t="shared" si="556"/>
        <v>0</v>
      </c>
      <c r="AT1085" s="50">
        <f t="shared" si="557"/>
        <v>0</v>
      </c>
      <c r="AU1085" s="50">
        <f t="shared" si="558"/>
        <v>0</v>
      </c>
      <c r="AV1085" s="50">
        <f t="shared" si="559"/>
        <v>0</v>
      </c>
      <c r="AW1085" s="50">
        <f t="shared" si="560"/>
        <v>0</v>
      </c>
      <c r="AX1085" s="50">
        <f t="shared" si="561"/>
        <v>0</v>
      </c>
      <c r="AY1085" s="50">
        <f t="shared" si="562"/>
        <v>0</v>
      </c>
      <c r="AZ1085" s="50">
        <f t="shared" si="563"/>
        <v>0</v>
      </c>
      <c r="BA1085" s="50">
        <f t="shared" si="537"/>
        <v>25000</v>
      </c>
      <c r="BB1085" s="50">
        <f t="shared" si="538"/>
        <v>0</v>
      </c>
    </row>
    <row r="1086" spans="2:54" x14ac:dyDescent="0.25">
      <c r="B1086" s="14">
        <v>2026</v>
      </c>
      <c r="C1086" s="14">
        <v>479</v>
      </c>
      <c r="D1086" s="15"/>
      <c r="F1086" s="15" t="s">
        <v>58</v>
      </c>
      <c r="G1086" s="14" t="e">
        <f>+VLOOKUP(M1086,#REF!,5,FALSE)</f>
        <v>#REF!</v>
      </c>
      <c r="H1086" s="14" t="e">
        <f>+VLOOKUP(M1086,#REF!,7,FALSE)</f>
        <v>#REF!</v>
      </c>
      <c r="M1086" s="15" t="str">
        <f t="shared" si="524"/>
        <v>2026EG 2026GADGESTION DEL SISTEMA DE ABASTECIMIENTO</v>
      </c>
      <c r="N1086" s="15" t="s">
        <v>799</v>
      </c>
      <c r="Q1086" s="16" t="s">
        <v>5</v>
      </c>
      <c r="R1086" s="16" t="s">
        <v>60</v>
      </c>
      <c r="T1086" s="14"/>
      <c r="U1086" s="17" t="s">
        <v>62</v>
      </c>
      <c r="V1086" s="15" t="s">
        <v>585</v>
      </c>
      <c r="X1086" s="14" t="s">
        <v>65</v>
      </c>
      <c r="Y1086" s="18">
        <v>1</v>
      </c>
      <c r="Z1086" s="19">
        <v>8000</v>
      </c>
      <c r="AA1086" s="14">
        <v>30</v>
      </c>
      <c r="AB1086" s="14">
        <v>30</v>
      </c>
      <c r="AC1086" s="14">
        <v>15</v>
      </c>
      <c r="AD1086" s="14"/>
      <c r="AE1086" s="20"/>
      <c r="AF1086" s="20"/>
      <c r="AG1086" s="20"/>
      <c r="AH1086" s="20"/>
      <c r="AI1086" s="20"/>
      <c r="AJ1086" s="20"/>
      <c r="AK1086" s="20"/>
      <c r="AL1086" s="20"/>
      <c r="AM1086" s="19">
        <f t="shared" si="539"/>
        <v>20000</v>
      </c>
      <c r="AN1086" s="26" t="s">
        <v>437</v>
      </c>
      <c r="AO1086" s="50">
        <f t="shared" si="552"/>
        <v>8000</v>
      </c>
      <c r="AP1086" s="50">
        <f t="shared" si="553"/>
        <v>8000</v>
      </c>
      <c r="AQ1086" s="50">
        <f t="shared" si="554"/>
        <v>4000</v>
      </c>
      <c r="AR1086" s="50">
        <f t="shared" si="555"/>
        <v>0</v>
      </c>
      <c r="AS1086" s="50">
        <f t="shared" si="556"/>
        <v>0</v>
      </c>
      <c r="AT1086" s="50">
        <f t="shared" si="557"/>
        <v>0</v>
      </c>
      <c r="AU1086" s="50">
        <f t="shared" si="558"/>
        <v>0</v>
      </c>
      <c r="AV1086" s="50">
        <f t="shared" si="559"/>
        <v>0</v>
      </c>
      <c r="AW1086" s="50">
        <f t="shared" si="560"/>
        <v>0</v>
      </c>
      <c r="AX1086" s="50">
        <f t="shared" si="561"/>
        <v>0</v>
      </c>
      <c r="AY1086" s="50">
        <f t="shared" si="562"/>
        <v>0</v>
      </c>
      <c r="AZ1086" s="50">
        <f t="shared" si="563"/>
        <v>0</v>
      </c>
      <c r="BA1086" s="50">
        <f t="shared" si="537"/>
        <v>20000</v>
      </c>
      <c r="BB1086" s="50">
        <f t="shared" si="538"/>
        <v>0</v>
      </c>
    </row>
    <row r="1087" spans="2:54" x14ac:dyDescent="0.25">
      <c r="B1087" s="14">
        <v>2026</v>
      </c>
      <c r="C1087" s="14">
        <v>479</v>
      </c>
      <c r="D1087" s="15"/>
      <c r="F1087" s="15" t="s">
        <v>58</v>
      </c>
      <c r="G1087" s="14" t="e">
        <f>+VLOOKUP(M1087,#REF!,5,FALSE)</f>
        <v>#REF!</v>
      </c>
      <c r="H1087" s="14" t="e">
        <f>+VLOOKUP(M1087,#REF!,7,FALSE)</f>
        <v>#REF!</v>
      </c>
      <c r="M1087" s="15" t="str">
        <f t="shared" si="524"/>
        <v>2026EG 2026GADGESTION DEL SISTEMA DE ABASTECIMIENTO</v>
      </c>
      <c r="N1087" s="15" t="s">
        <v>799</v>
      </c>
      <c r="Q1087" s="16" t="s">
        <v>5</v>
      </c>
      <c r="R1087" s="16" t="s">
        <v>60</v>
      </c>
      <c r="T1087" s="14"/>
      <c r="U1087" s="17" t="s">
        <v>62</v>
      </c>
      <c r="V1087" s="15" t="s">
        <v>804</v>
      </c>
      <c r="X1087" s="14" t="s">
        <v>65</v>
      </c>
      <c r="Y1087" s="18">
        <v>1</v>
      </c>
      <c r="Z1087" s="19">
        <v>9000</v>
      </c>
      <c r="AA1087" s="14">
        <v>30</v>
      </c>
      <c r="AB1087" s="14">
        <v>30</v>
      </c>
      <c r="AC1087" s="14">
        <v>15</v>
      </c>
      <c r="AD1087" s="14"/>
      <c r="AE1087" s="20"/>
      <c r="AF1087" s="20"/>
      <c r="AG1087" s="20"/>
      <c r="AH1087" s="20"/>
      <c r="AI1087" s="20"/>
      <c r="AJ1087" s="20"/>
      <c r="AK1087" s="20"/>
      <c r="AL1087" s="20"/>
      <c r="AM1087" s="19">
        <f t="shared" si="539"/>
        <v>22500</v>
      </c>
      <c r="AN1087" s="26" t="s">
        <v>437</v>
      </c>
      <c r="AO1087" s="50">
        <f t="shared" si="552"/>
        <v>9000</v>
      </c>
      <c r="AP1087" s="50">
        <f t="shared" si="553"/>
        <v>9000</v>
      </c>
      <c r="AQ1087" s="50">
        <f t="shared" si="554"/>
        <v>4500</v>
      </c>
      <c r="AR1087" s="50">
        <f t="shared" si="555"/>
        <v>0</v>
      </c>
      <c r="AS1087" s="50">
        <f t="shared" si="556"/>
        <v>0</v>
      </c>
      <c r="AT1087" s="50">
        <f t="shared" si="557"/>
        <v>0</v>
      </c>
      <c r="AU1087" s="50">
        <f t="shared" si="558"/>
        <v>0</v>
      </c>
      <c r="AV1087" s="50">
        <f t="shared" si="559"/>
        <v>0</v>
      </c>
      <c r="AW1087" s="50">
        <f t="shared" si="560"/>
        <v>0</v>
      </c>
      <c r="AX1087" s="50">
        <f t="shared" si="561"/>
        <v>0</v>
      </c>
      <c r="AY1087" s="50">
        <f t="shared" si="562"/>
        <v>0</v>
      </c>
      <c r="AZ1087" s="50">
        <f t="shared" si="563"/>
        <v>0</v>
      </c>
      <c r="BA1087" s="50">
        <f t="shared" si="537"/>
        <v>22500</v>
      </c>
      <c r="BB1087" s="50">
        <f t="shared" si="538"/>
        <v>0</v>
      </c>
    </row>
    <row r="1088" spans="2:54" x14ac:dyDescent="0.25">
      <c r="B1088" s="14">
        <v>2026</v>
      </c>
      <c r="C1088" s="14">
        <v>479</v>
      </c>
      <c r="D1088" s="15"/>
      <c r="F1088" s="15" t="s">
        <v>58</v>
      </c>
      <c r="G1088" s="14" t="e">
        <f>+VLOOKUP(M1088,#REF!,5,FALSE)</f>
        <v>#REF!</v>
      </c>
      <c r="H1088" s="14" t="e">
        <f>+VLOOKUP(M1088,#REF!,7,FALSE)</f>
        <v>#REF!</v>
      </c>
      <c r="M1088" s="15" t="str">
        <f t="shared" si="524"/>
        <v>2026EG 2026GADGESTION DEL SISTEMA DE ABASTECIMIENTO</v>
      </c>
      <c r="N1088" s="15" t="s">
        <v>799</v>
      </c>
      <c r="Q1088" s="16" t="s">
        <v>5</v>
      </c>
      <c r="R1088" s="16" t="s">
        <v>60</v>
      </c>
      <c r="T1088" s="14"/>
      <c r="U1088" s="17" t="s">
        <v>62</v>
      </c>
      <c r="V1088" s="15" t="s">
        <v>804</v>
      </c>
      <c r="X1088" s="14" t="s">
        <v>65</v>
      </c>
      <c r="Y1088" s="18">
        <v>1</v>
      </c>
      <c r="Z1088" s="19">
        <v>9000</v>
      </c>
      <c r="AA1088" s="14">
        <v>30</v>
      </c>
      <c r="AB1088" s="14">
        <v>30</v>
      </c>
      <c r="AC1088" s="14">
        <v>15</v>
      </c>
      <c r="AD1088" s="14"/>
      <c r="AE1088" s="20"/>
      <c r="AF1088" s="20"/>
      <c r="AG1088" s="20"/>
      <c r="AH1088" s="20"/>
      <c r="AI1088" s="20"/>
      <c r="AJ1088" s="20"/>
      <c r="AK1088" s="20"/>
      <c r="AL1088" s="20"/>
      <c r="AM1088" s="19">
        <f t="shared" si="539"/>
        <v>22500</v>
      </c>
      <c r="AN1088" s="26" t="s">
        <v>437</v>
      </c>
      <c r="AO1088" s="50">
        <f t="shared" si="552"/>
        <v>9000</v>
      </c>
      <c r="AP1088" s="50">
        <f t="shared" si="553"/>
        <v>9000</v>
      </c>
      <c r="AQ1088" s="50">
        <f t="shared" si="554"/>
        <v>4500</v>
      </c>
      <c r="AR1088" s="50">
        <f t="shared" si="555"/>
        <v>0</v>
      </c>
      <c r="AS1088" s="50">
        <f t="shared" si="556"/>
        <v>0</v>
      </c>
      <c r="AT1088" s="50">
        <f t="shared" si="557"/>
        <v>0</v>
      </c>
      <c r="AU1088" s="50">
        <f t="shared" si="558"/>
        <v>0</v>
      </c>
      <c r="AV1088" s="50">
        <f t="shared" si="559"/>
        <v>0</v>
      </c>
      <c r="AW1088" s="50">
        <f t="shared" si="560"/>
        <v>0</v>
      </c>
      <c r="AX1088" s="50">
        <f t="shared" si="561"/>
        <v>0</v>
      </c>
      <c r="AY1088" s="50">
        <f t="shared" si="562"/>
        <v>0</v>
      </c>
      <c r="AZ1088" s="50">
        <f t="shared" si="563"/>
        <v>0</v>
      </c>
      <c r="BA1088" s="50">
        <f t="shared" si="537"/>
        <v>22500</v>
      </c>
      <c r="BB1088" s="50">
        <f t="shared" si="538"/>
        <v>0</v>
      </c>
    </row>
    <row r="1089" spans="2:54" x14ac:dyDescent="0.25">
      <c r="B1089" s="14">
        <v>2026</v>
      </c>
      <c r="C1089" s="14">
        <v>479</v>
      </c>
      <c r="D1089" s="15"/>
      <c r="F1089" s="15" t="s">
        <v>58</v>
      </c>
      <c r="G1089" s="14" t="e">
        <f>+VLOOKUP(M1089,#REF!,5,FALSE)</f>
        <v>#REF!</v>
      </c>
      <c r="H1089" s="14" t="e">
        <f>+VLOOKUP(M1089,#REF!,7,FALSE)</f>
        <v>#REF!</v>
      </c>
      <c r="M1089" s="15" t="str">
        <f t="shared" si="524"/>
        <v>2026EG 2026GADGESTION DEL SISTEMA DE ABASTECIMIENTO</v>
      </c>
      <c r="N1089" s="15" t="s">
        <v>799</v>
      </c>
      <c r="Q1089" s="16" t="s">
        <v>5</v>
      </c>
      <c r="R1089" s="16" t="s">
        <v>60</v>
      </c>
      <c r="T1089" s="14"/>
      <c r="U1089" s="17" t="s">
        <v>62</v>
      </c>
      <c r="V1089" s="15" t="s">
        <v>764</v>
      </c>
      <c r="X1089" s="14" t="s">
        <v>65</v>
      </c>
      <c r="Y1089" s="18">
        <v>1</v>
      </c>
      <c r="Z1089" s="19">
        <v>2500</v>
      </c>
      <c r="AA1089" s="14">
        <v>30</v>
      </c>
      <c r="AB1089" s="14">
        <v>30</v>
      </c>
      <c r="AC1089" s="14">
        <v>15</v>
      </c>
      <c r="AD1089" s="14"/>
      <c r="AE1089" s="20"/>
      <c r="AF1089" s="20"/>
      <c r="AG1089" s="20"/>
      <c r="AH1089" s="20"/>
      <c r="AI1089" s="20"/>
      <c r="AJ1089" s="20"/>
      <c r="AK1089" s="20"/>
      <c r="AL1089" s="20"/>
      <c r="AM1089" s="19">
        <f t="shared" si="539"/>
        <v>6250</v>
      </c>
      <c r="AN1089" s="26" t="s">
        <v>437</v>
      </c>
      <c r="AO1089" s="50">
        <f t="shared" si="552"/>
        <v>2500</v>
      </c>
      <c r="AP1089" s="50">
        <f t="shared" si="553"/>
        <v>2500</v>
      </c>
      <c r="AQ1089" s="50">
        <f t="shared" si="554"/>
        <v>1250</v>
      </c>
      <c r="AR1089" s="50">
        <f t="shared" si="555"/>
        <v>0</v>
      </c>
      <c r="AS1089" s="50">
        <f t="shared" si="556"/>
        <v>0</v>
      </c>
      <c r="AT1089" s="50">
        <f t="shared" si="557"/>
        <v>0</v>
      </c>
      <c r="AU1089" s="50">
        <f t="shared" si="558"/>
        <v>0</v>
      </c>
      <c r="AV1089" s="50">
        <f t="shared" si="559"/>
        <v>0</v>
      </c>
      <c r="AW1089" s="50">
        <f t="shared" si="560"/>
        <v>0</v>
      </c>
      <c r="AX1089" s="50">
        <f t="shared" si="561"/>
        <v>0</v>
      </c>
      <c r="AY1089" s="50">
        <f t="shared" si="562"/>
        <v>0</v>
      </c>
      <c r="AZ1089" s="50">
        <f t="shared" si="563"/>
        <v>0</v>
      </c>
      <c r="BA1089" s="50">
        <f t="shared" si="537"/>
        <v>6250</v>
      </c>
      <c r="BB1089" s="50">
        <f t="shared" si="538"/>
        <v>0</v>
      </c>
    </row>
    <row r="1090" spans="2:54" x14ac:dyDescent="0.25">
      <c r="B1090" s="14">
        <v>2026</v>
      </c>
      <c r="C1090" s="14">
        <v>479</v>
      </c>
      <c r="D1090" s="15"/>
      <c r="F1090" s="15" t="s">
        <v>58</v>
      </c>
      <c r="G1090" s="14" t="e">
        <f>+VLOOKUP(M1090,#REF!,5,FALSE)</f>
        <v>#REF!</v>
      </c>
      <c r="H1090" s="14" t="e">
        <f>+VLOOKUP(M1090,#REF!,7,FALSE)</f>
        <v>#REF!</v>
      </c>
      <c r="M1090" s="15" t="str">
        <f t="shared" si="524"/>
        <v>2026EG 2026GADGESTION DEL SISTEMA DE ABASTECIMIENTO</v>
      </c>
      <c r="N1090" s="15" t="s">
        <v>799</v>
      </c>
      <c r="Q1090" s="16" t="s">
        <v>5</v>
      </c>
      <c r="R1090" s="16" t="s">
        <v>60</v>
      </c>
      <c r="T1090" s="14"/>
      <c r="U1090" s="17" t="s">
        <v>62</v>
      </c>
      <c r="V1090" s="15" t="s">
        <v>803</v>
      </c>
      <c r="X1090" s="14" t="s">
        <v>65</v>
      </c>
      <c r="Y1090" s="18">
        <v>1</v>
      </c>
      <c r="Z1090" s="19">
        <v>5000</v>
      </c>
      <c r="AA1090" s="14">
        <v>30</v>
      </c>
      <c r="AB1090" s="14">
        <v>30</v>
      </c>
      <c r="AC1090" s="14">
        <v>15</v>
      </c>
      <c r="AD1090" s="14"/>
      <c r="AE1090" s="20"/>
      <c r="AF1090" s="20"/>
      <c r="AG1090" s="20"/>
      <c r="AH1090" s="20"/>
      <c r="AI1090" s="20"/>
      <c r="AJ1090" s="20"/>
      <c r="AK1090" s="20"/>
      <c r="AL1090" s="20"/>
      <c r="AM1090" s="19">
        <f t="shared" si="539"/>
        <v>12500</v>
      </c>
      <c r="AN1090" s="26" t="s">
        <v>437</v>
      </c>
      <c r="AO1090" s="50">
        <f t="shared" si="552"/>
        <v>5000</v>
      </c>
      <c r="AP1090" s="50">
        <f t="shared" si="553"/>
        <v>5000</v>
      </c>
      <c r="AQ1090" s="50">
        <f t="shared" si="554"/>
        <v>2500</v>
      </c>
      <c r="AR1090" s="50">
        <f t="shared" si="555"/>
        <v>0</v>
      </c>
      <c r="AS1090" s="50">
        <f t="shared" si="556"/>
        <v>0</v>
      </c>
      <c r="AT1090" s="50">
        <f t="shared" si="557"/>
        <v>0</v>
      </c>
      <c r="AU1090" s="50">
        <f t="shared" si="558"/>
        <v>0</v>
      </c>
      <c r="AV1090" s="50">
        <f t="shared" si="559"/>
        <v>0</v>
      </c>
      <c r="AW1090" s="50">
        <f t="shared" si="560"/>
        <v>0</v>
      </c>
      <c r="AX1090" s="50">
        <f t="shared" si="561"/>
        <v>0</v>
      </c>
      <c r="AY1090" s="50">
        <f t="shared" si="562"/>
        <v>0</v>
      </c>
      <c r="AZ1090" s="50">
        <f t="shared" si="563"/>
        <v>0</v>
      </c>
      <c r="BA1090" s="50">
        <f t="shared" si="537"/>
        <v>12500</v>
      </c>
      <c r="BB1090" s="50">
        <f t="shared" si="538"/>
        <v>0</v>
      </c>
    </row>
    <row r="1091" spans="2:54" x14ac:dyDescent="0.25">
      <c r="B1091" s="14">
        <v>2026</v>
      </c>
      <c r="C1091" s="14">
        <v>479</v>
      </c>
      <c r="D1091" s="15"/>
      <c r="F1091" s="15" t="s">
        <v>58</v>
      </c>
      <c r="G1091" s="14" t="e">
        <f>+VLOOKUP(M1091,#REF!,5,FALSE)</f>
        <v>#REF!</v>
      </c>
      <c r="H1091" s="14" t="e">
        <f>+VLOOKUP(M1091,#REF!,7,FALSE)</f>
        <v>#REF!</v>
      </c>
      <c r="M1091" s="15" t="str">
        <f t="shared" si="524"/>
        <v>2026EG 2026GADGESTION DEL SISTEMA DE ABASTECIMIENTO</v>
      </c>
      <c r="N1091" s="15" t="s">
        <v>799</v>
      </c>
      <c r="Q1091" s="16" t="s">
        <v>5</v>
      </c>
      <c r="R1091" s="16" t="s">
        <v>60</v>
      </c>
      <c r="T1091" s="14"/>
      <c r="U1091" s="17" t="s">
        <v>62</v>
      </c>
      <c r="V1091" s="15" t="s">
        <v>804</v>
      </c>
      <c r="X1091" s="14" t="s">
        <v>65</v>
      </c>
      <c r="Y1091" s="18">
        <v>1</v>
      </c>
      <c r="Z1091" s="19">
        <v>6000</v>
      </c>
      <c r="AA1091" s="14">
        <v>30</v>
      </c>
      <c r="AB1091" s="14">
        <v>30</v>
      </c>
      <c r="AC1091" s="14">
        <v>15</v>
      </c>
      <c r="AD1091" s="14"/>
      <c r="AE1091" s="20"/>
      <c r="AF1091" s="20"/>
      <c r="AG1091" s="20"/>
      <c r="AH1091" s="20"/>
      <c r="AI1091" s="20"/>
      <c r="AJ1091" s="20"/>
      <c r="AK1091" s="20"/>
      <c r="AL1091" s="20"/>
      <c r="AM1091" s="19">
        <f t="shared" si="539"/>
        <v>15000</v>
      </c>
      <c r="AN1091" s="26" t="s">
        <v>437</v>
      </c>
      <c r="AO1091" s="50">
        <f t="shared" si="552"/>
        <v>6000</v>
      </c>
      <c r="AP1091" s="50">
        <f t="shared" si="553"/>
        <v>6000</v>
      </c>
      <c r="AQ1091" s="50">
        <f t="shared" si="554"/>
        <v>3000</v>
      </c>
      <c r="AR1091" s="50">
        <f t="shared" si="555"/>
        <v>0</v>
      </c>
      <c r="AS1091" s="50">
        <f t="shared" si="556"/>
        <v>0</v>
      </c>
      <c r="AT1091" s="50">
        <f t="shared" si="557"/>
        <v>0</v>
      </c>
      <c r="AU1091" s="50">
        <f t="shared" si="558"/>
        <v>0</v>
      </c>
      <c r="AV1091" s="50">
        <f t="shared" si="559"/>
        <v>0</v>
      </c>
      <c r="AW1091" s="50">
        <f t="shared" si="560"/>
        <v>0</v>
      </c>
      <c r="AX1091" s="50">
        <f t="shared" si="561"/>
        <v>0</v>
      </c>
      <c r="AY1091" s="50">
        <f t="shared" si="562"/>
        <v>0</v>
      </c>
      <c r="AZ1091" s="50">
        <f t="shared" si="563"/>
        <v>0</v>
      </c>
      <c r="BA1091" s="50">
        <f t="shared" si="537"/>
        <v>15000</v>
      </c>
      <c r="BB1091" s="50">
        <f t="shared" si="538"/>
        <v>0</v>
      </c>
    </row>
    <row r="1092" spans="2:54" x14ac:dyDescent="0.25">
      <c r="B1092" s="14">
        <v>2026</v>
      </c>
      <c r="C1092" s="14">
        <v>479</v>
      </c>
      <c r="D1092" s="15"/>
      <c r="F1092" s="15" t="s">
        <v>58</v>
      </c>
      <c r="G1092" s="14" t="e">
        <f>+VLOOKUP(M1092,#REF!,5,FALSE)</f>
        <v>#REF!</v>
      </c>
      <c r="H1092" s="14" t="e">
        <f>+VLOOKUP(M1092,#REF!,7,FALSE)</f>
        <v>#REF!</v>
      </c>
      <c r="M1092" s="15" t="str">
        <f t="shared" ref="M1092:M1155" si="564">+CONCATENATE(B1092,R1092,Q1092,N1092)</f>
        <v>2026EG 2026GADGESTION DEL SISTEMA DE ABASTECIMIENTO</v>
      </c>
      <c r="N1092" s="15" t="s">
        <v>799</v>
      </c>
      <c r="Q1092" s="16" t="s">
        <v>5</v>
      </c>
      <c r="R1092" s="16" t="s">
        <v>60</v>
      </c>
      <c r="T1092" s="14"/>
      <c r="U1092" s="17" t="s">
        <v>62</v>
      </c>
      <c r="V1092" s="15" t="s">
        <v>803</v>
      </c>
      <c r="X1092" s="14" t="s">
        <v>65</v>
      </c>
      <c r="Y1092" s="18">
        <v>1</v>
      </c>
      <c r="Z1092" s="19">
        <v>6000</v>
      </c>
      <c r="AA1092" s="14">
        <v>30</v>
      </c>
      <c r="AB1092" s="14">
        <v>30</v>
      </c>
      <c r="AC1092" s="14">
        <v>15</v>
      </c>
      <c r="AD1092" s="14"/>
      <c r="AE1092" s="20"/>
      <c r="AF1092" s="20"/>
      <c r="AG1092" s="20"/>
      <c r="AH1092" s="20"/>
      <c r="AI1092" s="20"/>
      <c r="AJ1092" s="20"/>
      <c r="AK1092" s="20"/>
      <c r="AL1092" s="20"/>
      <c r="AM1092" s="19">
        <f t="shared" si="539"/>
        <v>15000</v>
      </c>
      <c r="AN1092" s="26" t="s">
        <v>437</v>
      </c>
      <c r="AO1092" s="50">
        <f t="shared" si="552"/>
        <v>6000</v>
      </c>
      <c r="AP1092" s="50">
        <f t="shared" si="553"/>
        <v>6000</v>
      </c>
      <c r="AQ1092" s="50">
        <f t="shared" si="554"/>
        <v>3000</v>
      </c>
      <c r="AR1092" s="50">
        <f t="shared" si="555"/>
        <v>0</v>
      </c>
      <c r="AS1092" s="50">
        <f t="shared" si="556"/>
        <v>0</v>
      </c>
      <c r="AT1092" s="50">
        <f t="shared" si="557"/>
        <v>0</v>
      </c>
      <c r="AU1092" s="50">
        <f t="shared" si="558"/>
        <v>0</v>
      </c>
      <c r="AV1092" s="50">
        <f t="shared" si="559"/>
        <v>0</v>
      </c>
      <c r="AW1092" s="50">
        <f t="shared" si="560"/>
        <v>0</v>
      </c>
      <c r="AX1092" s="50">
        <f t="shared" si="561"/>
        <v>0</v>
      </c>
      <c r="AY1092" s="50">
        <f t="shared" si="562"/>
        <v>0</v>
      </c>
      <c r="AZ1092" s="50">
        <f t="shared" si="563"/>
        <v>0</v>
      </c>
      <c r="BA1092" s="50">
        <f t="shared" ref="BA1092:BA1155" si="565">+ROUNDUP(SUM(AO1092:AZ1092),0)</f>
        <v>15000</v>
      </c>
      <c r="BB1092" s="50">
        <f t="shared" ref="BB1092:BB1155" si="566">+AM1092-BA1092</f>
        <v>0</v>
      </c>
    </row>
    <row r="1093" spans="2:54" x14ac:dyDescent="0.25">
      <c r="B1093" s="14">
        <v>2026</v>
      </c>
      <c r="C1093" s="14">
        <v>479</v>
      </c>
      <c r="D1093" s="15"/>
      <c r="F1093" s="15" t="s">
        <v>58</v>
      </c>
      <c r="G1093" s="14" t="e">
        <f>+VLOOKUP(M1093,#REF!,5,FALSE)</f>
        <v>#REF!</v>
      </c>
      <c r="H1093" s="14" t="e">
        <f>+VLOOKUP(M1093,#REF!,7,FALSE)</f>
        <v>#REF!</v>
      </c>
      <c r="M1093" s="15" t="str">
        <f t="shared" si="564"/>
        <v>2026EG 2026GADGESTION DEL SISTEMA DE ABASTECIMIENTO</v>
      </c>
      <c r="N1093" s="15" t="s">
        <v>799</v>
      </c>
      <c r="Q1093" s="16" t="s">
        <v>5</v>
      </c>
      <c r="R1093" s="16" t="s">
        <v>60</v>
      </c>
      <c r="T1093" s="14"/>
      <c r="U1093" s="17" t="s">
        <v>62</v>
      </c>
      <c r="V1093" s="15" t="s">
        <v>803</v>
      </c>
      <c r="X1093" s="14" t="s">
        <v>65</v>
      </c>
      <c r="Y1093" s="18">
        <v>1</v>
      </c>
      <c r="Z1093" s="19">
        <v>7000</v>
      </c>
      <c r="AA1093" s="14">
        <v>30</v>
      </c>
      <c r="AB1093" s="14">
        <v>30</v>
      </c>
      <c r="AC1093" s="14">
        <v>15</v>
      </c>
      <c r="AD1093" s="14"/>
      <c r="AE1093" s="20"/>
      <c r="AF1093" s="20"/>
      <c r="AG1093" s="20"/>
      <c r="AH1093" s="20"/>
      <c r="AI1093" s="20"/>
      <c r="AJ1093" s="20"/>
      <c r="AK1093" s="20"/>
      <c r="AL1093" s="20"/>
      <c r="AM1093" s="19">
        <f t="shared" si="539"/>
        <v>17500</v>
      </c>
      <c r="AN1093" s="26" t="s">
        <v>437</v>
      </c>
      <c r="AO1093" s="50">
        <f t="shared" si="552"/>
        <v>7000</v>
      </c>
      <c r="AP1093" s="50">
        <f t="shared" si="553"/>
        <v>7000</v>
      </c>
      <c r="AQ1093" s="50">
        <f t="shared" si="554"/>
        <v>3500</v>
      </c>
      <c r="AR1093" s="50">
        <f t="shared" si="555"/>
        <v>0</v>
      </c>
      <c r="AS1093" s="50">
        <f t="shared" si="556"/>
        <v>0</v>
      </c>
      <c r="AT1093" s="50">
        <f t="shared" si="557"/>
        <v>0</v>
      </c>
      <c r="AU1093" s="50">
        <f t="shared" si="558"/>
        <v>0</v>
      </c>
      <c r="AV1093" s="50">
        <f t="shared" si="559"/>
        <v>0</v>
      </c>
      <c r="AW1093" s="50">
        <f t="shared" si="560"/>
        <v>0</v>
      </c>
      <c r="AX1093" s="50">
        <f t="shared" si="561"/>
        <v>0</v>
      </c>
      <c r="AY1093" s="50">
        <f t="shared" si="562"/>
        <v>0</v>
      </c>
      <c r="AZ1093" s="50">
        <f t="shared" si="563"/>
        <v>0</v>
      </c>
      <c r="BA1093" s="50">
        <f t="shared" si="565"/>
        <v>17500</v>
      </c>
      <c r="BB1093" s="50">
        <f t="shared" si="566"/>
        <v>0</v>
      </c>
    </row>
    <row r="1094" spans="2:54" x14ac:dyDescent="0.25">
      <c r="B1094" s="14">
        <v>2026</v>
      </c>
      <c r="C1094" s="14">
        <v>479</v>
      </c>
      <c r="D1094" s="15"/>
      <c r="F1094" s="15" t="s">
        <v>58</v>
      </c>
      <c r="G1094" s="14" t="e">
        <f>+VLOOKUP(M1094,#REF!,5,FALSE)</f>
        <v>#REF!</v>
      </c>
      <c r="H1094" s="14" t="e">
        <f>+VLOOKUP(M1094,#REF!,7,FALSE)</f>
        <v>#REF!</v>
      </c>
      <c r="M1094" s="15" t="str">
        <f t="shared" si="564"/>
        <v>2026EG 2026GADGESTION DEL SISTEMA DE ABASTECIMIENTO</v>
      </c>
      <c r="N1094" s="15" t="s">
        <v>799</v>
      </c>
      <c r="Q1094" s="16" t="s">
        <v>5</v>
      </c>
      <c r="R1094" s="16" t="s">
        <v>60</v>
      </c>
      <c r="T1094" s="14"/>
      <c r="U1094" s="17" t="s">
        <v>62</v>
      </c>
      <c r="V1094" s="15" t="s">
        <v>803</v>
      </c>
      <c r="X1094" s="14" t="s">
        <v>65</v>
      </c>
      <c r="Y1094" s="18">
        <v>1</v>
      </c>
      <c r="Z1094" s="19">
        <v>7000</v>
      </c>
      <c r="AA1094" s="14">
        <v>30</v>
      </c>
      <c r="AB1094" s="14">
        <v>30</v>
      </c>
      <c r="AC1094" s="14">
        <v>15</v>
      </c>
      <c r="AD1094" s="14"/>
      <c r="AE1094" s="20"/>
      <c r="AF1094" s="20"/>
      <c r="AG1094" s="20"/>
      <c r="AH1094" s="20"/>
      <c r="AI1094" s="20"/>
      <c r="AJ1094" s="20"/>
      <c r="AK1094" s="20"/>
      <c r="AL1094" s="20"/>
      <c r="AM1094" s="19">
        <f t="shared" si="539"/>
        <v>17500</v>
      </c>
      <c r="AN1094" s="26" t="s">
        <v>437</v>
      </c>
      <c r="AO1094" s="50">
        <f t="shared" si="552"/>
        <v>7000</v>
      </c>
      <c r="AP1094" s="50">
        <f t="shared" si="553"/>
        <v>7000</v>
      </c>
      <c r="AQ1094" s="50">
        <f t="shared" si="554"/>
        <v>3500</v>
      </c>
      <c r="AR1094" s="50">
        <f t="shared" si="555"/>
        <v>0</v>
      </c>
      <c r="AS1094" s="50">
        <f t="shared" si="556"/>
        <v>0</v>
      </c>
      <c r="AT1094" s="50">
        <f t="shared" si="557"/>
        <v>0</v>
      </c>
      <c r="AU1094" s="50">
        <f t="shared" si="558"/>
        <v>0</v>
      </c>
      <c r="AV1094" s="50">
        <f t="shared" si="559"/>
        <v>0</v>
      </c>
      <c r="AW1094" s="50">
        <f t="shared" si="560"/>
        <v>0</v>
      </c>
      <c r="AX1094" s="50">
        <f t="shared" si="561"/>
        <v>0</v>
      </c>
      <c r="AY1094" s="50">
        <f t="shared" si="562"/>
        <v>0</v>
      </c>
      <c r="AZ1094" s="50">
        <f t="shared" si="563"/>
        <v>0</v>
      </c>
      <c r="BA1094" s="50">
        <f t="shared" si="565"/>
        <v>17500</v>
      </c>
      <c r="BB1094" s="50">
        <f t="shared" si="566"/>
        <v>0</v>
      </c>
    </row>
    <row r="1095" spans="2:54" x14ac:dyDescent="0.25">
      <c r="B1095" s="14">
        <v>2026</v>
      </c>
      <c r="C1095" s="14">
        <v>479</v>
      </c>
      <c r="D1095" s="15"/>
      <c r="F1095" s="15" t="s">
        <v>58</v>
      </c>
      <c r="G1095" s="14" t="e">
        <f>+VLOOKUP(M1095,#REF!,5,FALSE)</f>
        <v>#REF!</v>
      </c>
      <c r="H1095" s="14" t="e">
        <f>+VLOOKUP(M1095,#REF!,7,FALSE)</f>
        <v>#REF!</v>
      </c>
      <c r="M1095" s="15" t="str">
        <f t="shared" si="564"/>
        <v>2026EG 2026GADGESTION DEL SISTEMA DE ABASTECIMIENTO</v>
      </c>
      <c r="N1095" s="15" t="s">
        <v>799</v>
      </c>
      <c r="Q1095" s="16" t="s">
        <v>5</v>
      </c>
      <c r="R1095" s="16" t="s">
        <v>60</v>
      </c>
      <c r="T1095" s="14"/>
      <c r="U1095" s="17" t="s">
        <v>62</v>
      </c>
      <c r="V1095" s="15" t="s">
        <v>803</v>
      </c>
      <c r="X1095" s="14" t="s">
        <v>65</v>
      </c>
      <c r="Y1095" s="18">
        <v>1</v>
      </c>
      <c r="Z1095" s="19">
        <v>7000</v>
      </c>
      <c r="AA1095" s="14">
        <v>30</v>
      </c>
      <c r="AB1095" s="14">
        <v>30</v>
      </c>
      <c r="AC1095" s="14">
        <v>15</v>
      </c>
      <c r="AD1095" s="14"/>
      <c r="AE1095" s="20"/>
      <c r="AF1095" s="20"/>
      <c r="AG1095" s="20"/>
      <c r="AH1095" s="20"/>
      <c r="AI1095" s="20"/>
      <c r="AJ1095" s="20"/>
      <c r="AK1095" s="20"/>
      <c r="AL1095" s="20"/>
      <c r="AM1095" s="19">
        <f t="shared" si="539"/>
        <v>17500</v>
      </c>
      <c r="AN1095" s="26" t="s">
        <v>437</v>
      </c>
      <c r="AO1095" s="50">
        <f t="shared" si="552"/>
        <v>7000</v>
      </c>
      <c r="AP1095" s="50">
        <f t="shared" si="553"/>
        <v>7000</v>
      </c>
      <c r="AQ1095" s="50">
        <f t="shared" si="554"/>
        <v>3500</v>
      </c>
      <c r="AR1095" s="50">
        <f t="shared" si="555"/>
        <v>0</v>
      </c>
      <c r="AS1095" s="50">
        <f t="shared" si="556"/>
        <v>0</v>
      </c>
      <c r="AT1095" s="50">
        <f t="shared" si="557"/>
        <v>0</v>
      </c>
      <c r="AU1095" s="50">
        <f t="shared" si="558"/>
        <v>0</v>
      </c>
      <c r="AV1095" s="50">
        <f t="shared" si="559"/>
        <v>0</v>
      </c>
      <c r="AW1095" s="50">
        <f t="shared" si="560"/>
        <v>0</v>
      </c>
      <c r="AX1095" s="50">
        <f t="shared" si="561"/>
        <v>0</v>
      </c>
      <c r="AY1095" s="50">
        <f t="shared" si="562"/>
        <v>0</v>
      </c>
      <c r="AZ1095" s="50">
        <f t="shared" si="563"/>
        <v>0</v>
      </c>
      <c r="BA1095" s="50">
        <f t="shared" si="565"/>
        <v>17500</v>
      </c>
      <c r="BB1095" s="50">
        <f t="shared" si="566"/>
        <v>0</v>
      </c>
    </row>
    <row r="1096" spans="2:54" x14ac:dyDescent="0.25">
      <c r="B1096" s="14">
        <v>2026</v>
      </c>
      <c r="C1096" s="14">
        <v>479</v>
      </c>
      <c r="D1096" s="15"/>
      <c r="F1096" s="15" t="s">
        <v>58</v>
      </c>
      <c r="G1096" s="14" t="e">
        <f>+VLOOKUP(M1096,#REF!,5,FALSE)</f>
        <v>#REF!</v>
      </c>
      <c r="H1096" s="14" t="e">
        <f>+VLOOKUP(M1096,#REF!,7,FALSE)</f>
        <v>#REF!</v>
      </c>
      <c r="M1096" s="15" t="str">
        <f t="shared" si="564"/>
        <v>2026EG 2026GADGESTION DEL SISTEMA DE ABASTECIMIENTO</v>
      </c>
      <c r="N1096" s="15" t="s">
        <v>799</v>
      </c>
      <c r="Q1096" s="16" t="s">
        <v>5</v>
      </c>
      <c r="R1096" s="16" t="s">
        <v>60</v>
      </c>
      <c r="T1096" s="14"/>
      <c r="U1096" s="17" t="s">
        <v>62</v>
      </c>
      <c r="V1096" s="15" t="s">
        <v>803</v>
      </c>
      <c r="X1096" s="14" t="s">
        <v>65</v>
      </c>
      <c r="Y1096" s="18">
        <v>1</v>
      </c>
      <c r="Z1096" s="19">
        <v>7000</v>
      </c>
      <c r="AA1096" s="14">
        <v>30</v>
      </c>
      <c r="AB1096" s="14">
        <v>30</v>
      </c>
      <c r="AC1096" s="14">
        <v>15</v>
      </c>
      <c r="AD1096" s="14"/>
      <c r="AE1096" s="20"/>
      <c r="AF1096" s="20"/>
      <c r="AG1096" s="20"/>
      <c r="AH1096" s="20"/>
      <c r="AI1096" s="20"/>
      <c r="AJ1096" s="20"/>
      <c r="AK1096" s="20"/>
      <c r="AL1096" s="20"/>
      <c r="AM1096" s="19">
        <f t="shared" si="539"/>
        <v>17500</v>
      </c>
      <c r="AN1096" s="26" t="s">
        <v>437</v>
      </c>
      <c r="AO1096" s="50">
        <f t="shared" si="552"/>
        <v>7000</v>
      </c>
      <c r="AP1096" s="50">
        <f t="shared" si="553"/>
        <v>7000</v>
      </c>
      <c r="AQ1096" s="50">
        <f t="shared" si="554"/>
        <v>3500</v>
      </c>
      <c r="AR1096" s="50">
        <f t="shared" si="555"/>
        <v>0</v>
      </c>
      <c r="AS1096" s="50">
        <f t="shared" si="556"/>
        <v>0</v>
      </c>
      <c r="AT1096" s="50">
        <f t="shared" si="557"/>
        <v>0</v>
      </c>
      <c r="AU1096" s="50">
        <f t="shared" si="558"/>
        <v>0</v>
      </c>
      <c r="AV1096" s="50">
        <f t="shared" si="559"/>
        <v>0</v>
      </c>
      <c r="AW1096" s="50">
        <f t="shared" si="560"/>
        <v>0</v>
      </c>
      <c r="AX1096" s="50">
        <f t="shared" si="561"/>
        <v>0</v>
      </c>
      <c r="AY1096" s="50">
        <f t="shared" si="562"/>
        <v>0</v>
      </c>
      <c r="AZ1096" s="50">
        <f t="shared" si="563"/>
        <v>0</v>
      </c>
      <c r="BA1096" s="50">
        <f t="shared" si="565"/>
        <v>17500</v>
      </c>
      <c r="BB1096" s="50">
        <f t="shared" si="566"/>
        <v>0</v>
      </c>
    </row>
    <row r="1097" spans="2:54" x14ac:dyDescent="0.25">
      <c r="B1097" s="14">
        <v>2026</v>
      </c>
      <c r="C1097" s="14">
        <v>479</v>
      </c>
      <c r="D1097" s="15"/>
      <c r="F1097" s="15" t="s">
        <v>58</v>
      </c>
      <c r="G1097" s="14" t="e">
        <f>+VLOOKUP(M1097,#REF!,5,FALSE)</f>
        <v>#REF!</v>
      </c>
      <c r="H1097" s="14" t="e">
        <f>+VLOOKUP(M1097,#REF!,7,FALSE)</f>
        <v>#REF!</v>
      </c>
      <c r="M1097" s="15" t="str">
        <f t="shared" si="564"/>
        <v>2026EG 2026GADGESTION DEL SISTEMA DE ABASTECIMIENTO</v>
      </c>
      <c r="N1097" s="15" t="s">
        <v>799</v>
      </c>
      <c r="Q1097" s="16" t="s">
        <v>5</v>
      </c>
      <c r="R1097" s="16" t="s">
        <v>60</v>
      </c>
      <c r="T1097" s="14"/>
      <c r="U1097" s="17" t="s">
        <v>62</v>
      </c>
      <c r="V1097" s="15" t="s">
        <v>803</v>
      </c>
      <c r="X1097" s="14" t="s">
        <v>65</v>
      </c>
      <c r="Y1097" s="18">
        <v>1</v>
      </c>
      <c r="Z1097" s="19">
        <v>8000</v>
      </c>
      <c r="AA1097" s="14">
        <v>30</v>
      </c>
      <c r="AB1097" s="14">
        <v>30</v>
      </c>
      <c r="AC1097" s="14">
        <v>15</v>
      </c>
      <c r="AD1097" s="14"/>
      <c r="AE1097" s="20"/>
      <c r="AF1097" s="20"/>
      <c r="AG1097" s="20"/>
      <c r="AH1097" s="20"/>
      <c r="AI1097" s="20"/>
      <c r="AJ1097" s="20"/>
      <c r="AK1097" s="20"/>
      <c r="AL1097" s="20"/>
      <c r="AM1097" s="19">
        <f t="shared" ref="AM1097:AM1160" si="567">ROUNDUP(IFERROR(IF(OR(X1097="LOCADOR",X1097="VIATICOS",X1097="CAJA CHICA"),IF(X1097="LOCADOR",Y1097*(Z1097/30)*SUM(AA1097:AL1097),Y1097*Z1097*SUM(AA1097:AL1097)),Z1097*SUM(AA1097:AL1097)),""),0)</f>
        <v>20000</v>
      </c>
      <c r="AN1097" s="26" t="s">
        <v>437</v>
      </c>
      <c r="AO1097" s="50">
        <f t="shared" si="552"/>
        <v>8000</v>
      </c>
      <c r="AP1097" s="50">
        <f t="shared" si="553"/>
        <v>8000</v>
      </c>
      <c r="AQ1097" s="50">
        <f t="shared" si="554"/>
        <v>4000</v>
      </c>
      <c r="AR1097" s="50">
        <f t="shared" si="555"/>
        <v>0</v>
      </c>
      <c r="AS1097" s="50">
        <f t="shared" si="556"/>
        <v>0</v>
      </c>
      <c r="AT1097" s="50">
        <f t="shared" si="557"/>
        <v>0</v>
      </c>
      <c r="AU1097" s="50">
        <f t="shared" si="558"/>
        <v>0</v>
      </c>
      <c r="AV1097" s="50">
        <f t="shared" si="559"/>
        <v>0</v>
      </c>
      <c r="AW1097" s="50">
        <f t="shared" si="560"/>
        <v>0</v>
      </c>
      <c r="AX1097" s="50">
        <f t="shared" si="561"/>
        <v>0</v>
      </c>
      <c r="AY1097" s="50">
        <f t="shared" si="562"/>
        <v>0</v>
      </c>
      <c r="AZ1097" s="50">
        <f t="shared" si="563"/>
        <v>0</v>
      </c>
      <c r="BA1097" s="50">
        <f t="shared" si="565"/>
        <v>20000</v>
      </c>
      <c r="BB1097" s="50">
        <f t="shared" si="566"/>
        <v>0</v>
      </c>
    </row>
    <row r="1098" spans="2:54" x14ac:dyDescent="0.25">
      <c r="B1098" s="14">
        <v>2026</v>
      </c>
      <c r="C1098" s="14">
        <v>479</v>
      </c>
      <c r="D1098" s="15"/>
      <c r="F1098" s="15" t="s">
        <v>58</v>
      </c>
      <c r="G1098" s="14" t="e">
        <f>+VLOOKUP(M1098,#REF!,5,FALSE)</f>
        <v>#REF!</v>
      </c>
      <c r="H1098" s="14" t="e">
        <f>+VLOOKUP(M1098,#REF!,7,FALSE)</f>
        <v>#REF!</v>
      </c>
      <c r="M1098" s="15" t="str">
        <f t="shared" si="564"/>
        <v>2026EG 2026GADGESTION DEL SISTEMA DE ABASTECIMIENTO</v>
      </c>
      <c r="N1098" s="15" t="s">
        <v>799</v>
      </c>
      <c r="Q1098" s="16" t="s">
        <v>5</v>
      </c>
      <c r="R1098" s="16" t="s">
        <v>60</v>
      </c>
      <c r="T1098" s="14"/>
      <c r="U1098" s="17" t="s">
        <v>62</v>
      </c>
      <c r="V1098" s="15" t="s">
        <v>804</v>
      </c>
      <c r="X1098" s="14" t="s">
        <v>65</v>
      </c>
      <c r="Y1098" s="18">
        <v>1</v>
      </c>
      <c r="Z1098" s="19">
        <v>8000</v>
      </c>
      <c r="AA1098" s="14">
        <v>30</v>
      </c>
      <c r="AB1098" s="14">
        <v>30</v>
      </c>
      <c r="AC1098" s="14">
        <v>15</v>
      </c>
      <c r="AD1098" s="14"/>
      <c r="AE1098" s="20"/>
      <c r="AF1098" s="20"/>
      <c r="AG1098" s="20"/>
      <c r="AH1098" s="20"/>
      <c r="AI1098" s="20"/>
      <c r="AJ1098" s="20"/>
      <c r="AK1098" s="20"/>
      <c r="AL1098" s="20"/>
      <c r="AM1098" s="19">
        <f t="shared" si="567"/>
        <v>20000</v>
      </c>
      <c r="AN1098" s="26" t="s">
        <v>437</v>
      </c>
      <c r="AO1098" s="50">
        <f t="shared" si="552"/>
        <v>8000</v>
      </c>
      <c r="AP1098" s="50">
        <f t="shared" si="553"/>
        <v>8000</v>
      </c>
      <c r="AQ1098" s="50">
        <f t="shared" si="554"/>
        <v>4000</v>
      </c>
      <c r="AR1098" s="50">
        <f t="shared" si="555"/>
        <v>0</v>
      </c>
      <c r="AS1098" s="50">
        <f t="shared" si="556"/>
        <v>0</v>
      </c>
      <c r="AT1098" s="50">
        <f t="shared" si="557"/>
        <v>0</v>
      </c>
      <c r="AU1098" s="50">
        <f t="shared" si="558"/>
        <v>0</v>
      </c>
      <c r="AV1098" s="50">
        <f t="shared" si="559"/>
        <v>0</v>
      </c>
      <c r="AW1098" s="50">
        <f t="shared" si="560"/>
        <v>0</v>
      </c>
      <c r="AX1098" s="50">
        <f t="shared" si="561"/>
        <v>0</v>
      </c>
      <c r="AY1098" s="50">
        <f t="shared" si="562"/>
        <v>0</v>
      </c>
      <c r="AZ1098" s="50">
        <f t="shared" si="563"/>
        <v>0</v>
      </c>
      <c r="BA1098" s="50">
        <f t="shared" si="565"/>
        <v>20000</v>
      </c>
      <c r="BB1098" s="50">
        <f t="shared" si="566"/>
        <v>0</v>
      </c>
    </row>
    <row r="1099" spans="2:54" x14ac:dyDescent="0.25">
      <c r="B1099" s="14">
        <v>2026</v>
      </c>
      <c r="C1099" s="14">
        <v>479</v>
      </c>
      <c r="D1099" s="15"/>
      <c r="F1099" s="15" t="s">
        <v>58</v>
      </c>
      <c r="G1099" s="14" t="e">
        <f>+VLOOKUP(M1099,#REF!,5,FALSE)</f>
        <v>#REF!</v>
      </c>
      <c r="H1099" s="14" t="e">
        <f>+VLOOKUP(M1099,#REF!,7,FALSE)</f>
        <v>#REF!</v>
      </c>
      <c r="M1099" s="15" t="str">
        <f t="shared" si="564"/>
        <v>2026EG 2026GADGESTION DEL SISTEMA DE ABASTECIMIENTO</v>
      </c>
      <c r="N1099" s="15" t="s">
        <v>799</v>
      </c>
      <c r="Q1099" s="16" t="s">
        <v>5</v>
      </c>
      <c r="R1099" s="16" t="s">
        <v>60</v>
      </c>
      <c r="T1099" s="14"/>
      <c r="U1099" s="17" t="s">
        <v>62</v>
      </c>
      <c r="V1099" s="15" t="s">
        <v>804</v>
      </c>
      <c r="X1099" s="14" t="s">
        <v>65</v>
      </c>
      <c r="Y1099" s="18">
        <v>1</v>
      </c>
      <c r="Z1099" s="19">
        <v>8000</v>
      </c>
      <c r="AA1099" s="14">
        <v>30</v>
      </c>
      <c r="AB1099" s="14">
        <v>30</v>
      </c>
      <c r="AC1099" s="14">
        <v>15</v>
      </c>
      <c r="AD1099" s="14"/>
      <c r="AE1099" s="20"/>
      <c r="AF1099" s="20"/>
      <c r="AG1099" s="20"/>
      <c r="AH1099" s="20"/>
      <c r="AI1099" s="20"/>
      <c r="AJ1099" s="20"/>
      <c r="AK1099" s="20"/>
      <c r="AL1099" s="20"/>
      <c r="AM1099" s="19">
        <f t="shared" si="567"/>
        <v>20000</v>
      </c>
      <c r="AN1099" s="26" t="s">
        <v>437</v>
      </c>
      <c r="AO1099" s="50">
        <f t="shared" si="552"/>
        <v>8000</v>
      </c>
      <c r="AP1099" s="50">
        <f t="shared" si="553"/>
        <v>8000</v>
      </c>
      <c r="AQ1099" s="50">
        <f t="shared" si="554"/>
        <v>4000</v>
      </c>
      <c r="AR1099" s="50">
        <f t="shared" si="555"/>
        <v>0</v>
      </c>
      <c r="AS1099" s="50">
        <f t="shared" si="556"/>
        <v>0</v>
      </c>
      <c r="AT1099" s="50">
        <f t="shared" si="557"/>
        <v>0</v>
      </c>
      <c r="AU1099" s="50">
        <f t="shared" si="558"/>
        <v>0</v>
      </c>
      <c r="AV1099" s="50">
        <f t="shared" si="559"/>
        <v>0</v>
      </c>
      <c r="AW1099" s="50">
        <f t="shared" si="560"/>
        <v>0</v>
      </c>
      <c r="AX1099" s="50">
        <f t="shared" si="561"/>
        <v>0</v>
      </c>
      <c r="AY1099" s="50">
        <f t="shared" si="562"/>
        <v>0</v>
      </c>
      <c r="AZ1099" s="50">
        <f t="shared" si="563"/>
        <v>0</v>
      </c>
      <c r="BA1099" s="50">
        <f t="shared" si="565"/>
        <v>20000</v>
      </c>
      <c r="BB1099" s="50">
        <f t="shared" si="566"/>
        <v>0</v>
      </c>
    </row>
    <row r="1100" spans="2:54" x14ac:dyDescent="0.25">
      <c r="B1100" s="14">
        <v>2026</v>
      </c>
      <c r="C1100" s="14">
        <v>479</v>
      </c>
      <c r="D1100" s="15"/>
      <c r="F1100" s="15" t="s">
        <v>58</v>
      </c>
      <c r="G1100" s="14" t="e">
        <f>+VLOOKUP(M1100,#REF!,5,FALSE)</f>
        <v>#REF!</v>
      </c>
      <c r="H1100" s="14" t="e">
        <f>+VLOOKUP(M1100,#REF!,7,FALSE)</f>
        <v>#REF!</v>
      </c>
      <c r="M1100" s="15" t="str">
        <f t="shared" si="564"/>
        <v>2026EG 2026GADGESTION DEL SISTEMA DE ABASTECIMIENTO</v>
      </c>
      <c r="N1100" s="15" t="s">
        <v>799</v>
      </c>
      <c r="Q1100" s="16" t="s">
        <v>5</v>
      </c>
      <c r="R1100" s="16" t="s">
        <v>60</v>
      </c>
      <c r="T1100" s="14"/>
      <c r="U1100" s="17" t="s">
        <v>62</v>
      </c>
      <c r="V1100" s="15" t="s">
        <v>804</v>
      </c>
      <c r="X1100" s="14" t="s">
        <v>65</v>
      </c>
      <c r="Y1100" s="18">
        <v>1</v>
      </c>
      <c r="Z1100" s="19">
        <v>8000</v>
      </c>
      <c r="AA1100" s="14">
        <v>30</v>
      </c>
      <c r="AB1100" s="14">
        <v>30</v>
      </c>
      <c r="AC1100" s="14">
        <v>15</v>
      </c>
      <c r="AD1100" s="14"/>
      <c r="AE1100" s="20"/>
      <c r="AF1100" s="20"/>
      <c r="AG1100" s="20"/>
      <c r="AH1100" s="20"/>
      <c r="AI1100" s="20"/>
      <c r="AJ1100" s="20"/>
      <c r="AK1100" s="20"/>
      <c r="AL1100" s="20"/>
      <c r="AM1100" s="19">
        <f t="shared" si="567"/>
        <v>20000</v>
      </c>
      <c r="AN1100" s="26" t="s">
        <v>437</v>
      </c>
      <c r="AO1100" s="50">
        <f t="shared" si="552"/>
        <v>8000</v>
      </c>
      <c r="AP1100" s="50">
        <f t="shared" si="553"/>
        <v>8000</v>
      </c>
      <c r="AQ1100" s="50">
        <f t="shared" si="554"/>
        <v>4000</v>
      </c>
      <c r="AR1100" s="50">
        <f t="shared" si="555"/>
        <v>0</v>
      </c>
      <c r="AS1100" s="50">
        <f t="shared" si="556"/>
        <v>0</v>
      </c>
      <c r="AT1100" s="50">
        <f t="shared" si="557"/>
        <v>0</v>
      </c>
      <c r="AU1100" s="50">
        <f t="shared" si="558"/>
        <v>0</v>
      </c>
      <c r="AV1100" s="50">
        <f t="shared" si="559"/>
        <v>0</v>
      </c>
      <c r="AW1100" s="50">
        <f t="shared" si="560"/>
        <v>0</v>
      </c>
      <c r="AX1100" s="50">
        <f t="shared" si="561"/>
        <v>0</v>
      </c>
      <c r="AY1100" s="50">
        <f t="shared" si="562"/>
        <v>0</v>
      </c>
      <c r="AZ1100" s="50">
        <f t="shared" si="563"/>
        <v>0</v>
      </c>
      <c r="BA1100" s="50">
        <f t="shared" si="565"/>
        <v>20000</v>
      </c>
      <c r="BB1100" s="50">
        <f t="shared" si="566"/>
        <v>0</v>
      </c>
    </row>
    <row r="1101" spans="2:54" x14ac:dyDescent="0.25">
      <c r="B1101" s="14">
        <v>2026</v>
      </c>
      <c r="C1101" s="14">
        <v>479</v>
      </c>
      <c r="D1101" s="15"/>
      <c r="F1101" s="15" t="s">
        <v>58</v>
      </c>
      <c r="G1101" s="14" t="e">
        <f>+VLOOKUP(M1101,#REF!,5,FALSE)</f>
        <v>#REF!</v>
      </c>
      <c r="H1101" s="14" t="e">
        <f>+VLOOKUP(M1101,#REF!,7,FALSE)</f>
        <v>#REF!</v>
      </c>
      <c r="M1101" s="15" t="str">
        <f t="shared" si="564"/>
        <v>2026EG 2026GADGESTION DEL SISTEMA DE ABASTECIMIENTO</v>
      </c>
      <c r="N1101" s="15" t="s">
        <v>799</v>
      </c>
      <c r="Q1101" s="16" t="s">
        <v>5</v>
      </c>
      <c r="R1101" s="16" t="s">
        <v>60</v>
      </c>
      <c r="T1101" s="14"/>
      <c r="U1101" s="17" t="s">
        <v>62</v>
      </c>
      <c r="V1101" s="15" t="s">
        <v>804</v>
      </c>
      <c r="X1101" s="14" t="s">
        <v>65</v>
      </c>
      <c r="Y1101" s="18">
        <v>1</v>
      </c>
      <c r="Z1101" s="19">
        <v>8500</v>
      </c>
      <c r="AA1101" s="14">
        <v>30</v>
      </c>
      <c r="AB1101" s="14">
        <v>30</v>
      </c>
      <c r="AC1101" s="14">
        <v>15</v>
      </c>
      <c r="AD1101" s="14"/>
      <c r="AE1101" s="20"/>
      <c r="AF1101" s="20"/>
      <c r="AG1101" s="20"/>
      <c r="AH1101" s="20"/>
      <c r="AI1101" s="20"/>
      <c r="AJ1101" s="20"/>
      <c r="AK1101" s="20"/>
      <c r="AL1101" s="20"/>
      <c r="AM1101" s="19">
        <f t="shared" si="567"/>
        <v>21250</v>
      </c>
      <c r="AN1101" s="26" t="s">
        <v>437</v>
      </c>
      <c r="AO1101" s="50">
        <f t="shared" si="552"/>
        <v>8500</v>
      </c>
      <c r="AP1101" s="50">
        <f t="shared" si="553"/>
        <v>8500</v>
      </c>
      <c r="AQ1101" s="50">
        <f t="shared" si="554"/>
        <v>4250</v>
      </c>
      <c r="AR1101" s="50">
        <f t="shared" si="555"/>
        <v>0</v>
      </c>
      <c r="AS1101" s="50">
        <f t="shared" si="556"/>
        <v>0</v>
      </c>
      <c r="AT1101" s="50">
        <f t="shared" si="557"/>
        <v>0</v>
      </c>
      <c r="AU1101" s="50">
        <f t="shared" si="558"/>
        <v>0</v>
      </c>
      <c r="AV1101" s="50">
        <f t="shared" si="559"/>
        <v>0</v>
      </c>
      <c r="AW1101" s="50">
        <f t="shared" si="560"/>
        <v>0</v>
      </c>
      <c r="AX1101" s="50">
        <f t="shared" si="561"/>
        <v>0</v>
      </c>
      <c r="AY1101" s="50">
        <f t="shared" si="562"/>
        <v>0</v>
      </c>
      <c r="AZ1101" s="50">
        <f t="shared" si="563"/>
        <v>0</v>
      </c>
      <c r="BA1101" s="50">
        <f t="shared" si="565"/>
        <v>21250</v>
      </c>
      <c r="BB1101" s="50">
        <f t="shared" si="566"/>
        <v>0</v>
      </c>
    </row>
    <row r="1102" spans="2:54" x14ac:dyDescent="0.25">
      <c r="B1102" s="14">
        <v>2026</v>
      </c>
      <c r="C1102" s="14">
        <v>479</v>
      </c>
      <c r="D1102" s="15"/>
      <c r="F1102" s="15" t="s">
        <v>58</v>
      </c>
      <c r="G1102" s="14" t="e">
        <f>+VLOOKUP(M1102,#REF!,5,FALSE)</f>
        <v>#REF!</v>
      </c>
      <c r="H1102" s="14" t="e">
        <f>+VLOOKUP(M1102,#REF!,7,FALSE)</f>
        <v>#REF!</v>
      </c>
      <c r="M1102" s="15" t="str">
        <f t="shared" si="564"/>
        <v>2026EG 2026GADGESTION DEL SISTEMA DE ABASTECIMIENTO</v>
      </c>
      <c r="N1102" s="15" t="s">
        <v>799</v>
      </c>
      <c r="Q1102" s="16" t="s">
        <v>5</v>
      </c>
      <c r="R1102" s="16" t="s">
        <v>60</v>
      </c>
      <c r="T1102" s="14"/>
      <c r="U1102" s="17" t="s">
        <v>62</v>
      </c>
      <c r="V1102" s="15" t="s">
        <v>804</v>
      </c>
      <c r="X1102" s="14" t="s">
        <v>65</v>
      </c>
      <c r="Y1102" s="18">
        <v>1</v>
      </c>
      <c r="Z1102" s="19">
        <v>10000</v>
      </c>
      <c r="AA1102" s="14">
        <v>30</v>
      </c>
      <c r="AB1102" s="14">
        <v>30</v>
      </c>
      <c r="AC1102" s="14">
        <v>15</v>
      </c>
      <c r="AD1102" s="14"/>
      <c r="AE1102" s="20"/>
      <c r="AF1102" s="20"/>
      <c r="AG1102" s="20"/>
      <c r="AH1102" s="20"/>
      <c r="AI1102" s="20"/>
      <c r="AJ1102" s="20"/>
      <c r="AK1102" s="20"/>
      <c r="AL1102" s="20"/>
      <c r="AM1102" s="19">
        <f t="shared" si="567"/>
        <v>25000</v>
      </c>
      <c r="AN1102" s="26" t="s">
        <v>437</v>
      </c>
      <c r="AO1102" s="50">
        <f t="shared" si="552"/>
        <v>10000</v>
      </c>
      <c r="AP1102" s="50">
        <f t="shared" si="553"/>
        <v>10000</v>
      </c>
      <c r="AQ1102" s="50">
        <f t="shared" si="554"/>
        <v>5000</v>
      </c>
      <c r="AR1102" s="50">
        <f t="shared" si="555"/>
        <v>0</v>
      </c>
      <c r="AS1102" s="50">
        <f t="shared" si="556"/>
        <v>0</v>
      </c>
      <c r="AT1102" s="50">
        <f t="shared" si="557"/>
        <v>0</v>
      </c>
      <c r="AU1102" s="50">
        <f t="shared" si="558"/>
        <v>0</v>
      </c>
      <c r="AV1102" s="50">
        <f t="shared" si="559"/>
        <v>0</v>
      </c>
      <c r="AW1102" s="50">
        <f t="shared" si="560"/>
        <v>0</v>
      </c>
      <c r="AX1102" s="50">
        <f t="shared" si="561"/>
        <v>0</v>
      </c>
      <c r="AY1102" s="50">
        <f t="shared" si="562"/>
        <v>0</v>
      </c>
      <c r="AZ1102" s="50">
        <f t="shared" si="563"/>
        <v>0</v>
      </c>
      <c r="BA1102" s="50">
        <f t="shared" si="565"/>
        <v>25000</v>
      </c>
      <c r="BB1102" s="50">
        <f t="shared" si="566"/>
        <v>0</v>
      </c>
    </row>
    <row r="1103" spans="2:54" x14ac:dyDescent="0.25">
      <c r="B1103" s="14">
        <v>2026</v>
      </c>
      <c r="C1103" s="14">
        <v>479</v>
      </c>
      <c r="D1103" s="15"/>
      <c r="F1103" s="15" t="s">
        <v>58</v>
      </c>
      <c r="G1103" s="14" t="e">
        <f>+VLOOKUP(M1103,#REF!,5,FALSE)</f>
        <v>#REF!</v>
      </c>
      <c r="H1103" s="14" t="e">
        <f>+VLOOKUP(M1103,#REF!,7,FALSE)</f>
        <v>#REF!</v>
      </c>
      <c r="M1103" s="15" t="str">
        <f t="shared" si="564"/>
        <v>2026EG 2026GADGESTION DEL SISTEMA DE ABASTECIMIENTO</v>
      </c>
      <c r="N1103" s="15" t="s">
        <v>799</v>
      </c>
      <c r="Q1103" s="16" t="s">
        <v>5</v>
      </c>
      <c r="R1103" s="16" t="s">
        <v>60</v>
      </c>
      <c r="T1103" s="14"/>
      <c r="U1103" s="17" t="s">
        <v>62</v>
      </c>
      <c r="V1103" s="15" t="s">
        <v>804</v>
      </c>
      <c r="X1103" s="14" t="s">
        <v>65</v>
      </c>
      <c r="Y1103" s="18">
        <v>1</v>
      </c>
      <c r="Z1103" s="19">
        <v>10000</v>
      </c>
      <c r="AA1103" s="14">
        <v>30</v>
      </c>
      <c r="AB1103" s="14">
        <v>30</v>
      </c>
      <c r="AC1103" s="14">
        <v>15</v>
      </c>
      <c r="AD1103" s="14"/>
      <c r="AE1103" s="20"/>
      <c r="AF1103" s="20"/>
      <c r="AG1103" s="20"/>
      <c r="AH1103" s="20"/>
      <c r="AI1103" s="20"/>
      <c r="AJ1103" s="20"/>
      <c r="AK1103" s="20"/>
      <c r="AL1103" s="20"/>
      <c r="AM1103" s="19">
        <f t="shared" si="567"/>
        <v>25000</v>
      </c>
      <c r="AN1103" s="26" t="s">
        <v>437</v>
      </c>
      <c r="AO1103" s="50">
        <f t="shared" si="552"/>
        <v>10000</v>
      </c>
      <c r="AP1103" s="50">
        <f t="shared" si="553"/>
        <v>10000</v>
      </c>
      <c r="AQ1103" s="50">
        <f t="shared" si="554"/>
        <v>5000</v>
      </c>
      <c r="AR1103" s="50">
        <f t="shared" si="555"/>
        <v>0</v>
      </c>
      <c r="AS1103" s="50">
        <f t="shared" si="556"/>
        <v>0</v>
      </c>
      <c r="AT1103" s="50">
        <f t="shared" si="557"/>
        <v>0</v>
      </c>
      <c r="AU1103" s="50">
        <f t="shared" si="558"/>
        <v>0</v>
      </c>
      <c r="AV1103" s="50">
        <f t="shared" si="559"/>
        <v>0</v>
      </c>
      <c r="AW1103" s="50">
        <f t="shared" si="560"/>
        <v>0</v>
      </c>
      <c r="AX1103" s="50">
        <f t="shared" si="561"/>
        <v>0</v>
      </c>
      <c r="AY1103" s="50">
        <f t="shared" si="562"/>
        <v>0</v>
      </c>
      <c r="AZ1103" s="50">
        <f t="shared" si="563"/>
        <v>0</v>
      </c>
      <c r="BA1103" s="50">
        <f t="shared" si="565"/>
        <v>25000</v>
      </c>
      <c r="BB1103" s="50">
        <f t="shared" si="566"/>
        <v>0</v>
      </c>
    </row>
    <row r="1104" spans="2:54" x14ac:dyDescent="0.25">
      <c r="B1104" s="14">
        <v>2026</v>
      </c>
      <c r="C1104" s="14">
        <v>479</v>
      </c>
      <c r="D1104" s="15"/>
      <c r="F1104" s="15" t="s">
        <v>58</v>
      </c>
      <c r="G1104" s="14" t="e">
        <f>+VLOOKUP(M1104,#REF!,5,FALSE)</f>
        <v>#REF!</v>
      </c>
      <c r="H1104" s="14" t="e">
        <f>+VLOOKUP(M1104,#REF!,7,FALSE)</f>
        <v>#REF!</v>
      </c>
      <c r="M1104" s="15" t="str">
        <f t="shared" si="564"/>
        <v>2026EG 2026GADGESTION DEL SISTEMA DE ABASTECIMIENTO</v>
      </c>
      <c r="N1104" s="15" t="s">
        <v>799</v>
      </c>
      <c r="Q1104" s="16" t="s">
        <v>5</v>
      </c>
      <c r="R1104" s="16" t="s">
        <v>60</v>
      </c>
      <c r="T1104" s="14"/>
      <c r="U1104" s="17" t="s">
        <v>62</v>
      </c>
      <c r="V1104" s="15" t="s">
        <v>804</v>
      </c>
      <c r="X1104" s="14" t="s">
        <v>65</v>
      </c>
      <c r="Y1104" s="18">
        <v>1</v>
      </c>
      <c r="Z1104" s="19">
        <v>10000</v>
      </c>
      <c r="AA1104" s="14">
        <v>30</v>
      </c>
      <c r="AB1104" s="14">
        <v>30</v>
      </c>
      <c r="AC1104" s="14">
        <v>15</v>
      </c>
      <c r="AD1104" s="14"/>
      <c r="AE1104" s="20"/>
      <c r="AF1104" s="20"/>
      <c r="AG1104" s="20"/>
      <c r="AH1104" s="20"/>
      <c r="AI1104" s="20"/>
      <c r="AJ1104" s="20"/>
      <c r="AK1104" s="20"/>
      <c r="AL1104" s="20"/>
      <c r="AM1104" s="19">
        <f t="shared" si="567"/>
        <v>25000</v>
      </c>
      <c r="AN1104" s="26" t="s">
        <v>437</v>
      </c>
      <c r="AO1104" s="50">
        <f t="shared" si="552"/>
        <v>10000</v>
      </c>
      <c r="AP1104" s="50">
        <f t="shared" si="553"/>
        <v>10000</v>
      </c>
      <c r="AQ1104" s="50">
        <f t="shared" si="554"/>
        <v>5000</v>
      </c>
      <c r="AR1104" s="50">
        <f t="shared" si="555"/>
        <v>0</v>
      </c>
      <c r="AS1104" s="50">
        <f t="shared" si="556"/>
        <v>0</v>
      </c>
      <c r="AT1104" s="50">
        <f t="shared" si="557"/>
        <v>0</v>
      </c>
      <c r="AU1104" s="50">
        <f t="shared" si="558"/>
        <v>0</v>
      </c>
      <c r="AV1104" s="50">
        <f t="shared" si="559"/>
        <v>0</v>
      </c>
      <c r="AW1104" s="50">
        <f t="shared" si="560"/>
        <v>0</v>
      </c>
      <c r="AX1104" s="50">
        <f t="shared" si="561"/>
        <v>0</v>
      </c>
      <c r="AY1104" s="50">
        <f t="shared" si="562"/>
        <v>0</v>
      </c>
      <c r="AZ1104" s="50">
        <f t="shared" si="563"/>
        <v>0</v>
      </c>
      <c r="BA1104" s="50">
        <f t="shared" si="565"/>
        <v>25000</v>
      </c>
      <c r="BB1104" s="50">
        <f t="shared" si="566"/>
        <v>0</v>
      </c>
    </row>
    <row r="1105" spans="2:54" x14ac:dyDescent="0.25">
      <c r="B1105" s="14">
        <v>2026</v>
      </c>
      <c r="C1105" s="14">
        <v>479</v>
      </c>
      <c r="D1105" s="15"/>
      <c r="F1105" s="15" t="s">
        <v>58</v>
      </c>
      <c r="G1105" s="14" t="e">
        <f>+VLOOKUP(M1105,#REF!,5,FALSE)</f>
        <v>#REF!</v>
      </c>
      <c r="H1105" s="14" t="e">
        <f>+VLOOKUP(M1105,#REF!,7,FALSE)</f>
        <v>#REF!</v>
      </c>
      <c r="M1105" s="15" t="str">
        <f t="shared" si="564"/>
        <v>2026EG 2026GADGESTION DEL SISTEMA DE ABASTECIMIENTO</v>
      </c>
      <c r="N1105" s="15" t="s">
        <v>799</v>
      </c>
      <c r="Q1105" s="16" t="s">
        <v>5</v>
      </c>
      <c r="R1105" s="16" t="s">
        <v>60</v>
      </c>
      <c r="T1105" s="14"/>
      <c r="U1105" s="17" t="s">
        <v>62</v>
      </c>
      <c r="V1105" s="15" t="s">
        <v>803</v>
      </c>
      <c r="X1105" s="14" t="s">
        <v>65</v>
      </c>
      <c r="Y1105" s="18">
        <v>1</v>
      </c>
      <c r="Z1105" s="19">
        <v>7000</v>
      </c>
      <c r="AA1105" s="14">
        <v>30</v>
      </c>
      <c r="AB1105" s="14">
        <v>30</v>
      </c>
      <c r="AC1105" s="14">
        <v>15</v>
      </c>
      <c r="AD1105" s="14"/>
      <c r="AE1105" s="20"/>
      <c r="AF1105" s="20"/>
      <c r="AG1105" s="20"/>
      <c r="AH1105" s="20"/>
      <c r="AI1105" s="20"/>
      <c r="AJ1105" s="20"/>
      <c r="AK1105" s="20"/>
      <c r="AL1105" s="20"/>
      <c r="AM1105" s="19">
        <f t="shared" si="567"/>
        <v>17500</v>
      </c>
      <c r="AN1105" s="26" t="s">
        <v>437</v>
      </c>
      <c r="AO1105" s="50">
        <f t="shared" si="552"/>
        <v>7000</v>
      </c>
      <c r="AP1105" s="50">
        <f t="shared" si="553"/>
        <v>7000</v>
      </c>
      <c r="AQ1105" s="50">
        <f t="shared" si="554"/>
        <v>3500</v>
      </c>
      <c r="AR1105" s="50">
        <f t="shared" si="555"/>
        <v>0</v>
      </c>
      <c r="AS1105" s="50">
        <f t="shared" si="556"/>
        <v>0</v>
      </c>
      <c r="AT1105" s="50">
        <f t="shared" si="557"/>
        <v>0</v>
      </c>
      <c r="AU1105" s="50">
        <f t="shared" si="558"/>
        <v>0</v>
      </c>
      <c r="AV1105" s="50">
        <f t="shared" si="559"/>
        <v>0</v>
      </c>
      <c r="AW1105" s="50">
        <f t="shared" si="560"/>
        <v>0</v>
      </c>
      <c r="AX1105" s="50">
        <f t="shared" si="561"/>
        <v>0</v>
      </c>
      <c r="AY1105" s="50">
        <f t="shared" si="562"/>
        <v>0</v>
      </c>
      <c r="AZ1105" s="50">
        <f t="shared" si="563"/>
        <v>0</v>
      </c>
      <c r="BA1105" s="50">
        <f t="shared" si="565"/>
        <v>17500</v>
      </c>
      <c r="BB1105" s="50">
        <f t="shared" si="566"/>
        <v>0</v>
      </c>
    </row>
    <row r="1106" spans="2:54" x14ac:dyDescent="0.25">
      <c r="B1106" s="14">
        <v>2026</v>
      </c>
      <c r="C1106" s="14">
        <v>479</v>
      </c>
      <c r="D1106" s="15"/>
      <c r="F1106" s="15" t="s">
        <v>58</v>
      </c>
      <c r="G1106" s="14" t="e">
        <f>+VLOOKUP(M1106,#REF!,5,FALSE)</f>
        <v>#REF!</v>
      </c>
      <c r="H1106" s="14" t="e">
        <f>+VLOOKUP(M1106,#REF!,7,FALSE)</f>
        <v>#REF!</v>
      </c>
      <c r="M1106" s="15" t="str">
        <f t="shared" si="564"/>
        <v>2026EG 2026GADGESTION DEL SISTEMA DE ABASTECIMIENTO</v>
      </c>
      <c r="N1106" s="15" t="s">
        <v>799</v>
      </c>
      <c r="Q1106" s="16" t="s">
        <v>5</v>
      </c>
      <c r="R1106" s="16" t="s">
        <v>60</v>
      </c>
      <c r="T1106" s="14"/>
      <c r="U1106" s="17" t="s">
        <v>62</v>
      </c>
      <c r="V1106" s="15" t="s">
        <v>585</v>
      </c>
      <c r="X1106" s="14" t="s">
        <v>65</v>
      </c>
      <c r="Y1106" s="18">
        <v>1</v>
      </c>
      <c r="Z1106" s="19">
        <v>8000</v>
      </c>
      <c r="AA1106" s="14">
        <v>30</v>
      </c>
      <c r="AB1106" s="14">
        <v>30</v>
      </c>
      <c r="AC1106" s="14">
        <v>15</v>
      </c>
      <c r="AD1106" s="14"/>
      <c r="AE1106" s="20"/>
      <c r="AF1106" s="20"/>
      <c r="AG1106" s="20"/>
      <c r="AH1106" s="20"/>
      <c r="AI1106" s="20"/>
      <c r="AJ1106" s="20"/>
      <c r="AK1106" s="20"/>
      <c r="AL1106" s="20"/>
      <c r="AM1106" s="19">
        <f t="shared" si="567"/>
        <v>20000</v>
      </c>
      <c r="AN1106" s="26" t="s">
        <v>437</v>
      </c>
      <c r="AO1106" s="50">
        <f t="shared" si="552"/>
        <v>8000</v>
      </c>
      <c r="AP1106" s="50">
        <f t="shared" si="553"/>
        <v>8000</v>
      </c>
      <c r="AQ1106" s="50">
        <f t="shared" si="554"/>
        <v>4000</v>
      </c>
      <c r="AR1106" s="50">
        <f t="shared" si="555"/>
        <v>0</v>
      </c>
      <c r="AS1106" s="50">
        <f t="shared" si="556"/>
        <v>0</v>
      </c>
      <c r="AT1106" s="50">
        <f t="shared" si="557"/>
        <v>0</v>
      </c>
      <c r="AU1106" s="50">
        <f t="shared" si="558"/>
        <v>0</v>
      </c>
      <c r="AV1106" s="50">
        <f t="shared" si="559"/>
        <v>0</v>
      </c>
      <c r="AW1106" s="50">
        <f t="shared" si="560"/>
        <v>0</v>
      </c>
      <c r="AX1106" s="50">
        <f t="shared" si="561"/>
        <v>0</v>
      </c>
      <c r="AY1106" s="50">
        <f t="shared" si="562"/>
        <v>0</v>
      </c>
      <c r="AZ1106" s="50">
        <f t="shared" si="563"/>
        <v>0</v>
      </c>
      <c r="BA1106" s="50">
        <f t="shared" si="565"/>
        <v>20000</v>
      </c>
      <c r="BB1106" s="50">
        <f t="shared" si="566"/>
        <v>0</v>
      </c>
    </row>
    <row r="1107" spans="2:54" x14ac:dyDescent="0.25">
      <c r="B1107" s="14">
        <v>2026</v>
      </c>
      <c r="C1107" s="14">
        <v>479</v>
      </c>
      <c r="D1107" s="15"/>
      <c r="F1107" s="15" t="s">
        <v>58</v>
      </c>
      <c r="G1107" s="14" t="e">
        <f>+VLOOKUP(M1107,#REF!,5,FALSE)</f>
        <v>#REF!</v>
      </c>
      <c r="H1107" s="14" t="e">
        <f>+VLOOKUP(M1107,#REF!,7,FALSE)</f>
        <v>#REF!</v>
      </c>
      <c r="M1107" s="15" t="str">
        <f t="shared" si="564"/>
        <v>2026EG 2026GADGESTION DEL SISTEMA DE ABASTECIMIENTO</v>
      </c>
      <c r="N1107" s="15" t="s">
        <v>799</v>
      </c>
      <c r="Q1107" s="16" t="s">
        <v>5</v>
      </c>
      <c r="R1107" s="16" t="s">
        <v>60</v>
      </c>
      <c r="T1107" s="14"/>
      <c r="U1107" s="17" t="s">
        <v>62</v>
      </c>
      <c r="V1107" s="15" t="s">
        <v>585</v>
      </c>
      <c r="X1107" s="14" t="s">
        <v>65</v>
      </c>
      <c r="Y1107" s="18">
        <v>1</v>
      </c>
      <c r="Z1107" s="19">
        <v>8000</v>
      </c>
      <c r="AA1107" s="14">
        <v>30</v>
      </c>
      <c r="AB1107" s="14">
        <v>30</v>
      </c>
      <c r="AC1107" s="14">
        <v>15</v>
      </c>
      <c r="AD1107" s="14"/>
      <c r="AE1107" s="20"/>
      <c r="AF1107" s="20"/>
      <c r="AG1107" s="20"/>
      <c r="AH1107" s="20"/>
      <c r="AI1107" s="20"/>
      <c r="AJ1107" s="20"/>
      <c r="AK1107" s="20"/>
      <c r="AL1107" s="20"/>
      <c r="AM1107" s="19">
        <f t="shared" si="567"/>
        <v>20000</v>
      </c>
      <c r="AN1107" s="26" t="s">
        <v>437</v>
      </c>
      <c r="AO1107" s="50">
        <f t="shared" si="552"/>
        <v>8000</v>
      </c>
      <c r="AP1107" s="50">
        <f t="shared" si="553"/>
        <v>8000</v>
      </c>
      <c r="AQ1107" s="50">
        <f t="shared" si="554"/>
        <v>4000</v>
      </c>
      <c r="AR1107" s="50">
        <f t="shared" si="555"/>
        <v>0</v>
      </c>
      <c r="AS1107" s="50">
        <f t="shared" si="556"/>
        <v>0</v>
      </c>
      <c r="AT1107" s="50">
        <f t="shared" si="557"/>
        <v>0</v>
      </c>
      <c r="AU1107" s="50">
        <f t="shared" si="558"/>
        <v>0</v>
      </c>
      <c r="AV1107" s="50">
        <f t="shared" si="559"/>
        <v>0</v>
      </c>
      <c r="AW1107" s="50">
        <f t="shared" si="560"/>
        <v>0</v>
      </c>
      <c r="AX1107" s="50">
        <f t="shared" si="561"/>
        <v>0</v>
      </c>
      <c r="AY1107" s="50">
        <f t="shared" si="562"/>
        <v>0</v>
      </c>
      <c r="AZ1107" s="50">
        <f t="shared" si="563"/>
        <v>0</v>
      </c>
      <c r="BA1107" s="50">
        <f t="shared" si="565"/>
        <v>20000</v>
      </c>
      <c r="BB1107" s="50">
        <f t="shared" si="566"/>
        <v>0</v>
      </c>
    </row>
    <row r="1108" spans="2:54" x14ac:dyDescent="0.25">
      <c r="B1108" s="14">
        <v>2026</v>
      </c>
      <c r="C1108" s="14">
        <v>479</v>
      </c>
      <c r="D1108" s="15"/>
      <c r="F1108" s="15" t="s">
        <v>58</v>
      </c>
      <c r="G1108" s="14" t="e">
        <f>+VLOOKUP(M1108,#REF!,5,FALSE)</f>
        <v>#REF!</v>
      </c>
      <c r="H1108" s="14" t="e">
        <f>+VLOOKUP(M1108,#REF!,7,FALSE)</f>
        <v>#REF!</v>
      </c>
      <c r="M1108" s="15" t="str">
        <f t="shared" si="564"/>
        <v>2026EG 2026GADGESTION DEL SISTEMA DE ABASTECIMIENTO</v>
      </c>
      <c r="N1108" s="15" t="s">
        <v>799</v>
      </c>
      <c r="Q1108" s="16" t="s">
        <v>5</v>
      </c>
      <c r="R1108" s="16" t="s">
        <v>60</v>
      </c>
      <c r="T1108" s="14"/>
      <c r="U1108" s="17" t="s">
        <v>62</v>
      </c>
      <c r="V1108" s="15" t="s">
        <v>805</v>
      </c>
      <c r="X1108" s="14" t="s">
        <v>65</v>
      </c>
      <c r="Y1108" s="18">
        <v>1</v>
      </c>
      <c r="Z1108" s="19">
        <v>8000</v>
      </c>
      <c r="AA1108" s="14">
        <v>30</v>
      </c>
      <c r="AB1108" s="14">
        <v>30</v>
      </c>
      <c r="AC1108" s="14">
        <v>15</v>
      </c>
      <c r="AD1108" s="14"/>
      <c r="AE1108" s="20"/>
      <c r="AF1108" s="20"/>
      <c r="AG1108" s="20"/>
      <c r="AH1108" s="20"/>
      <c r="AI1108" s="20"/>
      <c r="AJ1108" s="20"/>
      <c r="AK1108" s="20"/>
      <c r="AL1108" s="20"/>
      <c r="AM1108" s="19">
        <f t="shared" si="567"/>
        <v>20000</v>
      </c>
      <c r="AN1108" s="26" t="s">
        <v>437</v>
      </c>
      <c r="AO1108" s="50">
        <f t="shared" si="552"/>
        <v>8000</v>
      </c>
      <c r="AP1108" s="50">
        <f t="shared" si="553"/>
        <v>8000</v>
      </c>
      <c r="AQ1108" s="50">
        <f t="shared" si="554"/>
        <v>4000</v>
      </c>
      <c r="AR1108" s="50">
        <f t="shared" si="555"/>
        <v>0</v>
      </c>
      <c r="AS1108" s="50">
        <f t="shared" si="556"/>
        <v>0</v>
      </c>
      <c r="AT1108" s="50">
        <f t="shared" si="557"/>
        <v>0</v>
      </c>
      <c r="AU1108" s="50">
        <f t="shared" si="558"/>
        <v>0</v>
      </c>
      <c r="AV1108" s="50">
        <f t="shared" si="559"/>
        <v>0</v>
      </c>
      <c r="AW1108" s="50">
        <f t="shared" si="560"/>
        <v>0</v>
      </c>
      <c r="AX1108" s="50">
        <f t="shared" si="561"/>
        <v>0</v>
      </c>
      <c r="AY1108" s="50">
        <f t="shared" si="562"/>
        <v>0</v>
      </c>
      <c r="AZ1108" s="50">
        <f t="shared" si="563"/>
        <v>0</v>
      </c>
      <c r="BA1108" s="50">
        <f t="shared" si="565"/>
        <v>20000</v>
      </c>
      <c r="BB1108" s="50">
        <f t="shared" si="566"/>
        <v>0</v>
      </c>
    </row>
    <row r="1109" spans="2:54" x14ac:dyDescent="0.25">
      <c r="B1109" s="14">
        <v>2026</v>
      </c>
      <c r="C1109" s="14">
        <v>479</v>
      </c>
      <c r="D1109" s="15"/>
      <c r="F1109" s="15" t="s">
        <v>58</v>
      </c>
      <c r="G1109" s="14" t="e">
        <f>+VLOOKUP(M1109,#REF!,5,FALSE)</f>
        <v>#REF!</v>
      </c>
      <c r="H1109" s="14" t="e">
        <f>+VLOOKUP(M1109,#REF!,7,FALSE)</f>
        <v>#REF!</v>
      </c>
      <c r="M1109" s="15" t="str">
        <f t="shared" si="564"/>
        <v>2026EG 2026GADGESTION DEL SISTEMA DE ABASTECIMIENTO</v>
      </c>
      <c r="N1109" s="15" t="s">
        <v>799</v>
      </c>
      <c r="Q1109" s="16" t="s">
        <v>5</v>
      </c>
      <c r="R1109" s="16" t="s">
        <v>60</v>
      </c>
      <c r="T1109" s="14"/>
      <c r="U1109" s="17" t="s">
        <v>62</v>
      </c>
      <c r="V1109" s="15" t="s">
        <v>805</v>
      </c>
      <c r="X1109" s="14" t="s">
        <v>65</v>
      </c>
      <c r="Y1109" s="18">
        <v>1</v>
      </c>
      <c r="Z1109" s="19">
        <v>8500</v>
      </c>
      <c r="AA1109" s="14">
        <v>30</v>
      </c>
      <c r="AB1109" s="14">
        <v>30</v>
      </c>
      <c r="AC1109" s="14">
        <v>15</v>
      </c>
      <c r="AD1109" s="14"/>
      <c r="AE1109" s="20"/>
      <c r="AF1109" s="20"/>
      <c r="AG1109" s="20"/>
      <c r="AH1109" s="20"/>
      <c r="AI1109" s="20"/>
      <c r="AJ1109" s="20"/>
      <c r="AK1109" s="20"/>
      <c r="AL1109" s="20"/>
      <c r="AM1109" s="19">
        <f t="shared" si="567"/>
        <v>21250</v>
      </c>
      <c r="AN1109" s="26" t="s">
        <v>437</v>
      </c>
      <c r="AO1109" s="50">
        <f t="shared" si="552"/>
        <v>8500</v>
      </c>
      <c r="AP1109" s="50">
        <f t="shared" si="553"/>
        <v>8500</v>
      </c>
      <c r="AQ1109" s="50">
        <f t="shared" si="554"/>
        <v>4250</v>
      </c>
      <c r="AR1109" s="50">
        <f t="shared" si="555"/>
        <v>0</v>
      </c>
      <c r="AS1109" s="50">
        <f t="shared" si="556"/>
        <v>0</v>
      </c>
      <c r="AT1109" s="50">
        <f t="shared" si="557"/>
        <v>0</v>
      </c>
      <c r="AU1109" s="50">
        <f t="shared" si="558"/>
        <v>0</v>
      </c>
      <c r="AV1109" s="50">
        <f t="shared" si="559"/>
        <v>0</v>
      </c>
      <c r="AW1109" s="50">
        <f t="shared" si="560"/>
        <v>0</v>
      </c>
      <c r="AX1109" s="50">
        <f t="shared" si="561"/>
        <v>0</v>
      </c>
      <c r="AY1109" s="50">
        <f t="shared" si="562"/>
        <v>0</v>
      </c>
      <c r="AZ1109" s="50">
        <f t="shared" si="563"/>
        <v>0</v>
      </c>
      <c r="BA1109" s="50">
        <f t="shared" si="565"/>
        <v>21250</v>
      </c>
      <c r="BB1109" s="50">
        <f t="shared" si="566"/>
        <v>0</v>
      </c>
    </row>
    <row r="1110" spans="2:54" x14ac:dyDescent="0.25">
      <c r="B1110" s="14">
        <v>2026</v>
      </c>
      <c r="C1110" s="14">
        <v>479</v>
      </c>
      <c r="D1110" s="15"/>
      <c r="F1110" s="15" t="s">
        <v>58</v>
      </c>
      <c r="G1110" s="14" t="e">
        <f>+VLOOKUP(M1110,#REF!,5,FALSE)</f>
        <v>#REF!</v>
      </c>
      <c r="H1110" s="14" t="e">
        <f>+VLOOKUP(M1110,#REF!,7,FALSE)</f>
        <v>#REF!</v>
      </c>
      <c r="M1110" s="15" t="str">
        <f t="shared" si="564"/>
        <v>2026EG 2026GADGESTION DEL SISTEMA DE ABASTECIMIENTO</v>
      </c>
      <c r="N1110" s="15" t="s">
        <v>799</v>
      </c>
      <c r="Q1110" s="16" t="s">
        <v>5</v>
      </c>
      <c r="R1110" s="16" t="s">
        <v>60</v>
      </c>
      <c r="T1110" s="14"/>
      <c r="U1110" s="17" t="s">
        <v>62</v>
      </c>
      <c r="V1110" s="15" t="s">
        <v>805</v>
      </c>
      <c r="X1110" s="14" t="s">
        <v>65</v>
      </c>
      <c r="Y1110" s="18">
        <v>1</v>
      </c>
      <c r="Z1110" s="19">
        <v>9500</v>
      </c>
      <c r="AA1110" s="14">
        <v>30</v>
      </c>
      <c r="AB1110" s="14">
        <v>30</v>
      </c>
      <c r="AC1110" s="14">
        <v>15</v>
      </c>
      <c r="AD1110" s="14"/>
      <c r="AE1110" s="20"/>
      <c r="AF1110" s="20"/>
      <c r="AG1110" s="20"/>
      <c r="AH1110" s="20"/>
      <c r="AI1110" s="20"/>
      <c r="AJ1110" s="20"/>
      <c r="AK1110" s="20"/>
      <c r="AL1110" s="20"/>
      <c r="AM1110" s="19">
        <f t="shared" si="567"/>
        <v>23750</v>
      </c>
      <c r="AN1110" s="26" t="s">
        <v>437</v>
      </c>
      <c r="AO1110" s="50">
        <f t="shared" si="552"/>
        <v>9500</v>
      </c>
      <c r="AP1110" s="50">
        <f t="shared" si="553"/>
        <v>9500</v>
      </c>
      <c r="AQ1110" s="50">
        <f t="shared" si="554"/>
        <v>4750</v>
      </c>
      <c r="AR1110" s="50">
        <f t="shared" si="555"/>
        <v>0</v>
      </c>
      <c r="AS1110" s="50">
        <f t="shared" si="556"/>
        <v>0</v>
      </c>
      <c r="AT1110" s="50">
        <f t="shared" si="557"/>
        <v>0</v>
      </c>
      <c r="AU1110" s="50">
        <f t="shared" si="558"/>
        <v>0</v>
      </c>
      <c r="AV1110" s="50">
        <f t="shared" si="559"/>
        <v>0</v>
      </c>
      <c r="AW1110" s="50">
        <f t="shared" si="560"/>
        <v>0</v>
      </c>
      <c r="AX1110" s="50">
        <f t="shared" si="561"/>
        <v>0</v>
      </c>
      <c r="AY1110" s="50">
        <f t="shared" si="562"/>
        <v>0</v>
      </c>
      <c r="AZ1110" s="50">
        <f t="shared" si="563"/>
        <v>0</v>
      </c>
      <c r="BA1110" s="50">
        <f t="shared" si="565"/>
        <v>23750</v>
      </c>
      <c r="BB1110" s="50">
        <f t="shared" si="566"/>
        <v>0</v>
      </c>
    </row>
    <row r="1111" spans="2:54" x14ac:dyDescent="0.25">
      <c r="B1111" s="14">
        <v>2026</v>
      </c>
      <c r="C1111" s="14">
        <v>479</v>
      </c>
      <c r="D1111" s="15"/>
      <c r="F1111" s="15" t="s">
        <v>58</v>
      </c>
      <c r="G1111" s="14" t="e">
        <f>+VLOOKUP(M1111,#REF!,5,FALSE)</f>
        <v>#REF!</v>
      </c>
      <c r="H1111" s="14" t="e">
        <f>+VLOOKUP(M1111,#REF!,7,FALSE)</f>
        <v>#REF!</v>
      </c>
      <c r="M1111" s="15" t="str">
        <f t="shared" si="564"/>
        <v>2026EG 2026GADGESTION DEL SISTEMA DE ABASTECIMIENTO</v>
      </c>
      <c r="N1111" s="15" t="s">
        <v>799</v>
      </c>
      <c r="Q1111" s="16" t="s">
        <v>5</v>
      </c>
      <c r="R1111" s="16" t="s">
        <v>60</v>
      </c>
      <c r="T1111" s="14"/>
      <c r="U1111" s="17" t="s">
        <v>62</v>
      </c>
      <c r="V1111" s="15" t="s">
        <v>806</v>
      </c>
      <c r="X1111" s="14" t="s">
        <v>65</v>
      </c>
      <c r="Y1111" s="18">
        <v>1</v>
      </c>
      <c r="Z1111" s="19">
        <v>6000</v>
      </c>
      <c r="AA1111" s="14">
        <v>30</v>
      </c>
      <c r="AB1111" s="14">
        <v>30</v>
      </c>
      <c r="AC1111" s="14">
        <v>15</v>
      </c>
      <c r="AD1111" s="14"/>
      <c r="AE1111" s="20"/>
      <c r="AF1111" s="20"/>
      <c r="AG1111" s="20"/>
      <c r="AH1111" s="20"/>
      <c r="AI1111" s="20"/>
      <c r="AJ1111" s="20"/>
      <c r="AK1111" s="20"/>
      <c r="AL1111" s="20"/>
      <c r="AM1111" s="19">
        <f t="shared" si="567"/>
        <v>15000</v>
      </c>
      <c r="AN1111" s="26" t="s">
        <v>437</v>
      </c>
      <c r="AO1111" s="50">
        <f t="shared" si="552"/>
        <v>6000</v>
      </c>
      <c r="AP1111" s="50">
        <f t="shared" si="553"/>
        <v>6000</v>
      </c>
      <c r="AQ1111" s="50">
        <f t="shared" si="554"/>
        <v>3000</v>
      </c>
      <c r="AR1111" s="50">
        <f t="shared" si="555"/>
        <v>0</v>
      </c>
      <c r="AS1111" s="50">
        <f t="shared" si="556"/>
        <v>0</v>
      </c>
      <c r="AT1111" s="50">
        <f t="shared" si="557"/>
        <v>0</v>
      </c>
      <c r="AU1111" s="50">
        <f t="shared" si="558"/>
        <v>0</v>
      </c>
      <c r="AV1111" s="50">
        <f t="shared" si="559"/>
        <v>0</v>
      </c>
      <c r="AW1111" s="50">
        <f t="shared" si="560"/>
        <v>0</v>
      </c>
      <c r="AX1111" s="50">
        <f t="shared" si="561"/>
        <v>0</v>
      </c>
      <c r="AY1111" s="50">
        <f t="shared" si="562"/>
        <v>0</v>
      </c>
      <c r="AZ1111" s="50">
        <f t="shared" si="563"/>
        <v>0</v>
      </c>
      <c r="BA1111" s="50">
        <f t="shared" si="565"/>
        <v>15000</v>
      </c>
      <c r="BB1111" s="50">
        <f t="shared" si="566"/>
        <v>0</v>
      </c>
    </row>
    <row r="1112" spans="2:54" x14ac:dyDescent="0.25">
      <c r="B1112" s="14">
        <v>2026</v>
      </c>
      <c r="C1112" s="14">
        <v>479</v>
      </c>
      <c r="D1112" s="15"/>
      <c r="F1112" s="15" t="s">
        <v>58</v>
      </c>
      <c r="G1112" s="14" t="e">
        <f>+VLOOKUP(M1112,#REF!,5,FALSE)</f>
        <v>#REF!</v>
      </c>
      <c r="H1112" s="14" t="e">
        <f>+VLOOKUP(M1112,#REF!,7,FALSE)</f>
        <v>#REF!</v>
      </c>
      <c r="M1112" s="15" t="str">
        <f t="shared" si="564"/>
        <v>2026EG 2026GADGESTION DEL SISTEMA DE ABASTECIMIENTO</v>
      </c>
      <c r="N1112" s="15" t="s">
        <v>799</v>
      </c>
      <c r="Q1112" s="16" t="s">
        <v>5</v>
      </c>
      <c r="R1112" s="16" t="s">
        <v>60</v>
      </c>
      <c r="T1112" s="14"/>
      <c r="U1112" s="17" t="s">
        <v>62</v>
      </c>
      <c r="V1112" s="15" t="s">
        <v>805</v>
      </c>
      <c r="X1112" s="14" t="s">
        <v>65</v>
      </c>
      <c r="Y1112" s="18">
        <v>1</v>
      </c>
      <c r="Z1112" s="19">
        <v>9000</v>
      </c>
      <c r="AA1112" s="14">
        <v>30</v>
      </c>
      <c r="AB1112" s="14">
        <v>30</v>
      </c>
      <c r="AC1112" s="14">
        <v>15</v>
      </c>
      <c r="AD1112" s="14"/>
      <c r="AE1112" s="20"/>
      <c r="AF1112" s="20"/>
      <c r="AG1112" s="20"/>
      <c r="AH1112" s="20"/>
      <c r="AI1112" s="20"/>
      <c r="AJ1112" s="20"/>
      <c r="AK1112" s="20"/>
      <c r="AL1112" s="20"/>
      <c r="AM1112" s="19">
        <f t="shared" si="567"/>
        <v>22500</v>
      </c>
      <c r="AN1112" s="26" t="s">
        <v>437</v>
      </c>
      <c r="AO1112" s="50">
        <f t="shared" si="552"/>
        <v>9000</v>
      </c>
      <c r="AP1112" s="50">
        <f t="shared" si="553"/>
        <v>9000</v>
      </c>
      <c r="AQ1112" s="50">
        <f t="shared" si="554"/>
        <v>4500</v>
      </c>
      <c r="AR1112" s="50">
        <f t="shared" si="555"/>
        <v>0</v>
      </c>
      <c r="AS1112" s="50">
        <f t="shared" si="556"/>
        <v>0</v>
      </c>
      <c r="AT1112" s="50">
        <f t="shared" si="557"/>
        <v>0</v>
      </c>
      <c r="AU1112" s="50">
        <f t="shared" si="558"/>
        <v>0</v>
      </c>
      <c r="AV1112" s="50">
        <f t="shared" si="559"/>
        <v>0</v>
      </c>
      <c r="AW1112" s="50">
        <f t="shared" si="560"/>
        <v>0</v>
      </c>
      <c r="AX1112" s="50">
        <f t="shared" si="561"/>
        <v>0</v>
      </c>
      <c r="AY1112" s="50">
        <f t="shared" si="562"/>
        <v>0</v>
      </c>
      <c r="AZ1112" s="50">
        <f t="shared" si="563"/>
        <v>0</v>
      </c>
      <c r="BA1112" s="50">
        <f t="shared" si="565"/>
        <v>22500</v>
      </c>
      <c r="BB1112" s="50">
        <f t="shared" si="566"/>
        <v>0</v>
      </c>
    </row>
    <row r="1113" spans="2:54" x14ac:dyDescent="0.25">
      <c r="B1113" s="14">
        <v>2026</v>
      </c>
      <c r="C1113" s="14">
        <v>479</v>
      </c>
      <c r="D1113" s="15"/>
      <c r="F1113" s="15" t="s">
        <v>58</v>
      </c>
      <c r="G1113" s="14" t="e">
        <f>+VLOOKUP(M1113,#REF!,5,FALSE)</f>
        <v>#REF!</v>
      </c>
      <c r="H1113" s="14" t="e">
        <f>+VLOOKUP(M1113,#REF!,7,FALSE)</f>
        <v>#REF!</v>
      </c>
      <c r="M1113" s="15" t="str">
        <f t="shared" si="564"/>
        <v>2026EG 2026GADGESTION DEL SISTEMA DE ABASTECIMIENTO</v>
      </c>
      <c r="N1113" s="15" t="s">
        <v>799</v>
      </c>
      <c r="Q1113" s="16" t="s">
        <v>5</v>
      </c>
      <c r="R1113" s="16" t="s">
        <v>60</v>
      </c>
      <c r="T1113" s="14"/>
      <c r="U1113" s="17" t="s">
        <v>62</v>
      </c>
      <c r="V1113" s="15" t="s">
        <v>764</v>
      </c>
      <c r="X1113" s="14" t="s">
        <v>65</v>
      </c>
      <c r="Y1113" s="18">
        <v>1</v>
      </c>
      <c r="Z1113" s="19">
        <v>3500</v>
      </c>
      <c r="AA1113" s="14">
        <v>30</v>
      </c>
      <c r="AB1113" s="14">
        <v>30</v>
      </c>
      <c r="AC1113" s="14">
        <v>15</v>
      </c>
      <c r="AD1113" s="14"/>
      <c r="AE1113" s="20"/>
      <c r="AF1113" s="20"/>
      <c r="AG1113" s="20"/>
      <c r="AH1113" s="20"/>
      <c r="AI1113" s="20"/>
      <c r="AJ1113" s="20"/>
      <c r="AK1113" s="20"/>
      <c r="AL1113" s="20"/>
      <c r="AM1113" s="19">
        <f t="shared" si="567"/>
        <v>8750</v>
      </c>
      <c r="AN1113" s="26" t="s">
        <v>437</v>
      </c>
      <c r="AO1113" s="50">
        <f t="shared" si="552"/>
        <v>3500</v>
      </c>
      <c r="AP1113" s="50">
        <f t="shared" si="553"/>
        <v>3500</v>
      </c>
      <c r="AQ1113" s="50">
        <f t="shared" si="554"/>
        <v>1750</v>
      </c>
      <c r="AR1113" s="50">
        <f t="shared" si="555"/>
        <v>0</v>
      </c>
      <c r="AS1113" s="50">
        <f t="shared" si="556"/>
        <v>0</v>
      </c>
      <c r="AT1113" s="50">
        <f t="shared" si="557"/>
        <v>0</v>
      </c>
      <c r="AU1113" s="50">
        <f t="shared" si="558"/>
        <v>0</v>
      </c>
      <c r="AV1113" s="50">
        <f t="shared" si="559"/>
        <v>0</v>
      </c>
      <c r="AW1113" s="50">
        <f t="shared" si="560"/>
        <v>0</v>
      </c>
      <c r="AX1113" s="50">
        <f t="shared" si="561"/>
        <v>0</v>
      </c>
      <c r="AY1113" s="50">
        <f t="shared" si="562"/>
        <v>0</v>
      </c>
      <c r="AZ1113" s="50">
        <f t="shared" si="563"/>
        <v>0</v>
      </c>
      <c r="BA1113" s="50">
        <f t="shared" si="565"/>
        <v>8750</v>
      </c>
      <c r="BB1113" s="50">
        <f t="shared" si="566"/>
        <v>0</v>
      </c>
    </row>
    <row r="1114" spans="2:54" x14ac:dyDescent="0.25">
      <c r="B1114" s="14">
        <v>2026</v>
      </c>
      <c r="C1114" s="14">
        <v>479</v>
      </c>
      <c r="D1114" s="15"/>
      <c r="F1114" s="15" t="s">
        <v>58</v>
      </c>
      <c r="G1114" s="14" t="e">
        <f>+VLOOKUP(M1114,#REF!,5,FALSE)</f>
        <v>#REF!</v>
      </c>
      <c r="H1114" s="14" t="e">
        <f>+VLOOKUP(M1114,#REF!,7,FALSE)</f>
        <v>#REF!</v>
      </c>
      <c r="M1114" s="15" t="str">
        <f t="shared" si="564"/>
        <v>2026EG 2026GADGESTION DEL SISTEMA DE ABASTECIMIENTO</v>
      </c>
      <c r="N1114" s="15" t="s">
        <v>799</v>
      </c>
      <c r="Q1114" s="16" t="s">
        <v>5</v>
      </c>
      <c r="R1114" s="16" t="s">
        <v>60</v>
      </c>
      <c r="T1114" s="14"/>
      <c r="U1114" s="17" t="s">
        <v>62</v>
      </c>
      <c r="V1114" s="15" t="s">
        <v>764</v>
      </c>
      <c r="X1114" s="14" t="s">
        <v>65</v>
      </c>
      <c r="Y1114" s="18">
        <v>1</v>
      </c>
      <c r="Z1114" s="19">
        <v>2500</v>
      </c>
      <c r="AA1114" s="14">
        <v>30</v>
      </c>
      <c r="AB1114" s="14">
        <v>30</v>
      </c>
      <c r="AC1114" s="14">
        <v>15</v>
      </c>
      <c r="AD1114" s="14"/>
      <c r="AE1114" s="20"/>
      <c r="AF1114" s="20"/>
      <c r="AG1114" s="20"/>
      <c r="AH1114" s="20"/>
      <c r="AI1114" s="20"/>
      <c r="AJ1114" s="20"/>
      <c r="AK1114" s="20"/>
      <c r="AL1114" s="20"/>
      <c r="AM1114" s="19">
        <f t="shared" si="567"/>
        <v>6250</v>
      </c>
      <c r="AN1114" s="26" t="s">
        <v>437</v>
      </c>
      <c r="AO1114" s="50">
        <f t="shared" si="552"/>
        <v>2500</v>
      </c>
      <c r="AP1114" s="50">
        <f t="shared" si="553"/>
        <v>2500</v>
      </c>
      <c r="AQ1114" s="50">
        <f t="shared" si="554"/>
        <v>1250</v>
      </c>
      <c r="AR1114" s="50">
        <f t="shared" si="555"/>
        <v>0</v>
      </c>
      <c r="AS1114" s="50">
        <f t="shared" si="556"/>
        <v>0</v>
      </c>
      <c r="AT1114" s="50">
        <f t="shared" si="557"/>
        <v>0</v>
      </c>
      <c r="AU1114" s="50">
        <f t="shared" si="558"/>
        <v>0</v>
      </c>
      <c r="AV1114" s="50">
        <f t="shared" si="559"/>
        <v>0</v>
      </c>
      <c r="AW1114" s="50">
        <f t="shared" si="560"/>
        <v>0</v>
      </c>
      <c r="AX1114" s="50">
        <f t="shared" si="561"/>
        <v>0</v>
      </c>
      <c r="AY1114" s="50">
        <f t="shared" si="562"/>
        <v>0</v>
      </c>
      <c r="AZ1114" s="50">
        <f t="shared" si="563"/>
        <v>0</v>
      </c>
      <c r="BA1114" s="50">
        <f t="shared" si="565"/>
        <v>6250</v>
      </c>
      <c r="BB1114" s="50">
        <f t="shared" si="566"/>
        <v>0</v>
      </c>
    </row>
    <row r="1115" spans="2:54" x14ac:dyDescent="0.25">
      <c r="B1115" s="14">
        <v>2026</v>
      </c>
      <c r="C1115" s="14">
        <v>479</v>
      </c>
      <c r="D1115" s="15"/>
      <c r="F1115" s="15" t="s">
        <v>58</v>
      </c>
      <c r="G1115" s="14" t="e">
        <f>+VLOOKUP(M1115,#REF!,5,FALSE)</f>
        <v>#REF!</v>
      </c>
      <c r="H1115" s="14" t="e">
        <f>+VLOOKUP(M1115,#REF!,7,FALSE)</f>
        <v>#REF!</v>
      </c>
      <c r="M1115" s="15" t="str">
        <f t="shared" si="564"/>
        <v>2026EG 2026GADGESTION DEL SISTEMA DE ABASTECIMIENTO</v>
      </c>
      <c r="N1115" s="15" t="s">
        <v>799</v>
      </c>
      <c r="Q1115" s="16" t="s">
        <v>5</v>
      </c>
      <c r="R1115" s="16" t="s">
        <v>60</v>
      </c>
      <c r="T1115" s="14"/>
      <c r="U1115" s="17" t="s">
        <v>62</v>
      </c>
      <c r="V1115" s="15" t="s">
        <v>585</v>
      </c>
      <c r="X1115" s="14" t="s">
        <v>65</v>
      </c>
      <c r="Y1115" s="18">
        <v>1</v>
      </c>
      <c r="Z1115" s="19">
        <v>8000</v>
      </c>
      <c r="AA1115" s="14">
        <v>30</v>
      </c>
      <c r="AB1115" s="14">
        <v>30</v>
      </c>
      <c r="AC1115" s="14">
        <v>15</v>
      </c>
      <c r="AD1115" s="14"/>
      <c r="AE1115" s="20"/>
      <c r="AF1115" s="20"/>
      <c r="AG1115" s="20"/>
      <c r="AH1115" s="20"/>
      <c r="AI1115" s="20"/>
      <c r="AJ1115" s="20"/>
      <c r="AK1115" s="20"/>
      <c r="AL1115" s="20"/>
      <c r="AM1115" s="19">
        <f t="shared" si="567"/>
        <v>20000</v>
      </c>
      <c r="AN1115" s="26" t="s">
        <v>437</v>
      </c>
      <c r="AO1115" s="50">
        <f t="shared" si="552"/>
        <v>8000</v>
      </c>
      <c r="AP1115" s="50">
        <f t="shared" si="553"/>
        <v>8000</v>
      </c>
      <c r="AQ1115" s="50">
        <f t="shared" si="554"/>
        <v>4000</v>
      </c>
      <c r="AR1115" s="50">
        <f t="shared" si="555"/>
        <v>0</v>
      </c>
      <c r="AS1115" s="50">
        <f t="shared" si="556"/>
        <v>0</v>
      </c>
      <c r="AT1115" s="50">
        <f t="shared" si="557"/>
        <v>0</v>
      </c>
      <c r="AU1115" s="50">
        <f t="shared" si="558"/>
        <v>0</v>
      </c>
      <c r="AV1115" s="50">
        <f t="shared" si="559"/>
        <v>0</v>
      </c>
      <c r="AW1115" s="50">
        <f t="shared" si="560"/>
        <v>0</v>
      </c>
      <c r="AX1115" s="50">
        <f t="shared" si="561"/>
        <v>0</v>
      </c>
      <c r="AY1115" s="50">
        <f t="shared" si="562"/>
        <v>0</v>
      </c>
      <c r="AZ1115" s="50">
        <f t="shared" si="563"/>
        <v>0</v>
      </c>
      <c r="BA1115" s="50">
        <f t="shared" si="565"/>
        <v>20000</v>
      </c>
      <c r="BB1115" s="50">
        <f t="shared" si="566"/>
        <v>0</v>
      </c>
    </row>
    <row r="1116" spans="2:54" x14ac:dyDescent="0.25">
      <c r="B1116" s="14">
        <v>2026</v>
      </c>
      <c r="C1116" s="14">
        <v>479</v>
      </c>
      <c r="D1116" s="15"/>
      <c r="F1116" s="15" t="s">
        <v>58</v>
      </c>
      <c r="G1116" s="14" t="e">
        <f>+VLOOKUP(M1116,#REF!,5,FALSE)</f>
        <v>#REF!</v>
      </c>
      <c r="H1116" s="14" t="e">
        <f>+VLOOKUP(M1116,#REF!,7,FALSE)</f>
        <v>#REF!</v>
      </c>
      <c r="M1116" s="15" t="str">
        <f t="shared" si="564"/>
        <v>2026EG 2026GADGESTION DEL SISTEMA DE ABASTECIMIENTO</v>
      </c>
      <c r="N1116" s="15" t="s">
        <v>799</v>
      </c>
      <c r="Q1116" s="16" t="s">
        <v>5</v>
      </c>
      <c r="R1116" s="16" t="s">
        <v>60</v>
      </c>
      <c r="T1116" s="14"/>
      <c r="U1116" s="17" t="s">
        <v>62</v>
      </c>
      <c r="V1116" s="15" t="s">
        <v>804</v>
      </c>
      <c r="X1116" s="14" t="s">
        <v>65</v>
      </c>
      <c r="Y1116" s="18">
        <v>1</v>
      </c>
      <c r="Z1116" s="19">
        <v>10000</v>
      </c>
      <c r="AA1116" s="14">
        <v>30</v>
      </c>
      <c r="AB1116" s="14">
        <v>30</v>
      </c>
      <c r="AC1116" s="14">
        <v>15</v>
      </c>
      <c r="AD1116" s="14"/>
      <c r="AE1116" s="20"/>
      <c r="AF1116" s="20"/>
      <c r="AG1116" s="20"/>
      <c r="AH1116" s="20"/>
      <c r="AI1116" s="20"/>
      <c r="AJ1116" s="20"/>
      <c r="AK1116" s="20"/>
      <c r="AL1116" s="20"/>
      <c r="AM1116" s="19">
        <f t="shared" si="567"/>
        <v>25000</v>
      </c>
      <c r="AN1116" s="26" t="s">
        <v>437</v>
      </c>
      <c r="AO1116" s="50">
        <f t="shared" si="552"/>
        <v>10000</v>
      </c>
      <c r="AP1116" s="50">
        <f t="shared" si="553"/>
        <v>10000</v>
      </c>
      <c r="AQ1116" s="50">
        <f t="shared" si="554"/>
        <v>5000</v>
      </c>
      <c r="AR1116" s="50">
        <f t="shared" si="555"/>
        <v>0</v>
      </c>
      <c r="AS1116" s="50">
        <f t="shared" si="556"/>
        <v>0</v>
      </c>
      <c r="AT1116" s="50">
        <f t="shared" si="557"/>
        <v>0</v>
      </c>
      <c r="AU1116" s="50">
        <f t="shared" si="558"/>
        <v>0</v>
      </c>
      <c r="AV1116" s="50">
        <f t="shared" si="559"/>
        <v>0</v>
      </c>
      <c r="AW1116" s="50">
        <f t="shared" si="560"/>
        <v>0</v>
      </c>
      <c r="AX1116" s="50">
        <f t="shared" si="561"/>
        <v>0</v>
      </c>
      <c r="AY1116" s="50">
        <f t="shared" si="562"/>
        <v>0</v>
      </c>
      <c r="AZ1116" s="50">
        <f t="shared" si="563"/>
        <v>0</v>
      </c>
      <c r="BA1116" s="50">
        <f t="shared" si="565"/>
        <v>25000</v>
      </c>
      <c r="BB1116" s="50">
        <f t="shared" si="566"/>
        <v>0</v>
      </c>
    </row>
    <row r="1117" spans="2:54" x14ac:dyDescent="0.25">
      <c r="B1117" s="14">
        <v>2026</v>
      </c>
      <c r="C1117" s="14">
        <v>479</v>
      </c>
      <c r="D1117" s="15"/>
      <c r="F1117" s="15" t="s">
        <v>58</v>
      </c>
      <c r="G1117" s="14" t="e">
        <f>+VLOOKUP(M1117,#REF!,5,FALSE)</f>
        <v>#REF!</v>
      </c>
      <c r="H1117" s="14" t="e">
        <f>+VLOOKUP(M1117,#REF!,7,FALSE)</f>
        <v>#REF!</v>
      </c>
      <c r="M1117" s="15" t="str">
        <f t="shared" si="564"/>
        <v>2026EG 2026GADCONTROL PATRIMONIAL Y SERVICIOS GENERALES</v>
      </c>
      <c r="N1117" s="15" t="s">
        <v>123</v>
      </c>
      <c r="Q1117" s="16" t="s">
        <v>5</v>
      </c>
      <c r="R1117" s="16" t="s">
        <v>60</v>
      </c>
      <c r="T1117" s="14"/>
      <c r="U1117" s="17" t="s">
        <v>92</v>
      </c>
      <c r="V1117" s="15" t="s">
        <v>125</v>
      </c>
      <c r="X1117" s="14" t="s">
        <v>70</v>
      </c>
      <c r="Y1117" s="18">
        <v>1</v>
      </c>
      <c r="Z1117" s="19">
        <v>17</v>
      </c>
      <c r="AA1117" s="14">
        <v>360</v>
      </c>
      <c r="AB1117" s="14">
        <v>360</v>
      </c>
      <c r="AC1117" s="14">
        <v>360</v>
      </c>
      <c r="AD1117" s="14">
        <v>360</v>
      </c>
      <c r="AE1117" s="20"/>
      <c r="AF1117" s="20"/>
      <c r="AG1117" s="20"/>
      <c r="AH1117" s="20"/>
      <c r="AI1117" s="20"/>
      <c r="AJ1117" s="20"/>
      <c r="AK1117" s="20"/>
      <c r="AL1117" s="20"/>
      <c r="AM1117" s="19">
        <f t="shared" si="567"/>
        <v>24480</v>
      </c>
      <c r="AN1117" s="26" t="s">
        <v>437</v>
      </c>
      <c r="AO1117" s="50">
        <f t="shared" ref="AO1117:AO1129" si="568">+AA1117*$Z1117</f>
        <v>6120</v>
      </c>
      <c r="AP1117" s="50">
        <f t="shared" ref="AP1117:AP1129" si="569">+AB1117*$Z1117</f>
        <v>6120</v>
      </c>
      <c r="AQ1117" s="50">
        <f t="shared" ref="AQ1117:AQ1129" si="570">+AC1117*$Z1117</f>
        <v>6120</v>
      </c>
      <c r="AR1117" s="50">
        <f t="shared" ref="AR1117:AR1129" si="571">+AD1117*$Z1117</f>
        <v>6120</v>
      </c>
      <c r="AS1117" s="50">
        <f t="shared" ref="AS1117:AS1129" si="572">+AE1117*$Z1117</f>
        <v>0</v>
      </c>
      <c r="AT1117" s="50">
        <f t="shared" ref="AT1117:AT1129" si="573">+AF1117*$Z1117</f>
        <v>0</v>
      </c>
      <c r="AU1117" s="50">
        <f t="shared" ref="AU1117:AU1129" si="574">+AG1117*$Z1117</f>
        <v>0</v>
      </c>
      <c r="AV1117" s="50">
        <f t="shared" ref="AV1117:AV1129" si="575">+AH1117*$Z1117</f>
        <v>0</v>
      </c>
      <c r="AW1117" s="50">
        <f t="shared" ref="AW1117:AW1129" si="576">+AI1117*$Z1117</f>
        <v>0</v>
      </c>
      <c r="AX1117" s="50">
        <f t="shared" ref="AX1117:AX1129" si="577">+AJ1117*$Z1117</f>
        <v>0</v>
      </c>
      <c r="AY1117" s="50">
        <f t="shared" ref="AY1117:AY1129" si="578">+AK1117*$Z1117</f>
        <v>0</v>
      </c>
      <c r="AZ1117" s="50">
        <f t="shared" ref="AZ1117:AZ1129" si="579">+AL1117*$Z1117</f>
        <v>0</v>
      </c>
      <c r="BA1117" s="50">
        <f t="shared" si="565"/>
        <v>24480</v>
      </c>
      <c r="BB1117" s="50">
        <f t="shared" si="566"/>
        <v>0</v>
      </c>
    </row>
    <row r="1118" spans="2:54" x14ac:dyDescent="0.25">
      <c r="B1118" s="14">
        <v>2026</v>
      </c>
      <c r="C1118" s="14">
        <v>479</v>
      </c>
      <c r="D1118" s="15"/>
      <c r="F1118" s="15" t="s">
        <v>58</v>
      </c>
      <c r="G1118" s="14" t="e">
        <f>+VLOOKUP(M1118,#REF!,5,FALSE)</f>
        <v>#REF!</v>
      </c>
      <c r="H1118" s="14" t="e">
        <f>+VLOOKUP(M1118,#REF!,7,FALSE)</f>
        <v>#REF!</v>
      </c>
      <c r="M1118" s="15" t="str">
        <f t="shared" si="564"/>
        <v>2026EG 2026GADCONTROL PATRIMONIAL Y SERVICIOS GENERALES</v>
      </c>
      <c r="N1118" s="15" t="s">
        <v>123</v>
      </c>
      <c r="Q1118" s="16" t="s">
        <v>5</v>
      </c>
      <c r="R1118" s="16" t="s">
        <v>60</v>
      </c>
      <c r="T1118" s="14"/>
      <c r="U1118" s="17" t="s">
        <v>92</v>
      </c>
      <c r="V1118" s="15" t="s">
        <v>126</v>
      </c>
      <c r="X1118" s="14" t="s">
        <v>70</v>
      </c>
      <c r="Y1118" s="18">
        <v>1</v>
      </c>
      <c r="Z1118" s="19">
        <v>18</v>
      </c>
      <c r="AA1118" s="14">
        <v>26</v>
      </c>
      <c r="AB1118" s="14">
        <v>26</v>
      </c>
      <c r="AC1118" s="14">
        <v>26</v>
      </c>
      <c r="AD1118" s="14">
        <v>26</v>
      </c>
      <c r="AE1118" s="20"/>
      <c r="AF1118" s="20"/>
      <c r="AG1118" s="20"/>
      <c r="AH1118" s="20"/>
      <c r="AI1118" s="20"/>
      <c r="AJ1118" s="20"/>
      <c r="AK1118" s="20"/>
      <c r="AL1118" s="20"/>
      <c r="AM1118" s="19">
        <f t="shared" si="567"/>
        <v>1872</v>
      </c>
      <c r="AN1118" s="26" t="s">
        <v>437</v>
      </c>
      <c r="AO1118" s="50">
        <f t="shared" si="568"/>
        <v>468</v>
      </c>
      <c r="AP1118" s="50">
        <f t="shared" si="569"/>
        <v>468</v>
      </c>
      <c r="AQ1118" s="50">
        <f t="shared" si="570"/>
        <v>468</v>
      </c>
      <c r="AR1118" s="50">
        <f t="shared" si="571"/>
        <v>468</v>
      </c>
      <c r="AS1118" s="50">
        <f t="shared" si="572"/>
        <v>0</v>
      </c>
      <c r="AT1118" s="50">
        <f t="shared" si="573"/>
        <v>0</v>
      </c>
      <c r="AU1118" s="50">
        <f t="shared" si="574"/>
        <v>0</v>
      </c>
      <c r="AV1118" s="50">
        <f t="shared" si="575"/>
        <v>0</v>
      </c>
      <c r="AW1118" s="50">
        <f t="shared" si="576"/>
        <v>0</v>
      </c>
      <c r="AX1118" s="50">
        <f t="shared" si="577"/>
        <v>0</v>
      </c>
      <c r="AY1118" s="50">
        <f t="shared" si="578"/>
        <v>0</v>
      </c>
      <c r="AZ1118" s="50">
        <f t="shared" si="579"/>
        <v>0</v>
      </c>
      <c r="BA1118" s="50">
        <f t="shared" si="565"/>
        <v>1872</v>
      </c>
      <c r="BB1118" s="50">
        <f t="shared" si="566"/>
        <v>0</v>
      </c>
    </row>
    <row r="1119" spans="2:54" x14ac:dyDescent="0.25">
      <c r="B1119" s="14">
        <v>2026</v>
      </c>
      <c r="C1119" s="14">
        <v>479</v>
      </c>
      <c r="D1119" s="15"/>
      <c r="F1119" s="15" t="s">
        <v>58</v>
      </c>
      <c r="G1119" s="14" t="e">
        <f>+VLOOKUP(M1119,#REF!,5,FALSE)</f>
        <v>#REF!</v>
      </c>
      <c r="H1119" s="14" t="e">
        <f>+VLOOKUP(M1119,#REF!,7,FALSE)</f>
        <v>#REF!</v>
      </c>
      <c r="M1119" s="15" t="str">
        <f t="shared" si="564"/>
        <v>2026EG 2026GADCONTROL PATRIMONIAL Y SERVICIOS GENERALES</v>
      </c>
      <c r="N1119" s="15" t="s">
        <v>123</v>
      </c>
      <c r="Q1119" s="16" t="s">
        <v>5</v>
      </c>
      <c r="R1119" s="16" t="s">
        <v>60</v>
      </c>
      <c r="T1119" s="14"/>
      <c r="U1119" s="17" t="s">
        <v>92</v>
      </c>
      <c r="V1119" s="15" t="s">
        <v>127</v>
      </c>
      <c r="X1119" s="14" t="s">
        <v>70</v>
      </c>
      <c r="Y1119" s="18">
        <v>1</v>
      </c>
      <c r="Z1119" s="19">
        <v>19</v>
      </c>
      <c r="AA1119" s="14">
        <v>100</v>
      </c>
      <c r="AB1119" s="14">
        <v>100</v>
      </c>
      <c r="AC1119" s="14">
        <v>100</v>
      </c>
      <c r="AD1119" s="14">
        <v>100</v>
      </c>
      <c r="AE1119" s="20"/>
      <c r="AF1119" s="20"/>
      <c r="AG1119" s="20"/>
      <c r="AH1119" s="20"/>
      <c r="AI1119" s="20"/>
      <c r="AJ1119" s="20"/>
      <c r="AK1119" s="20"/>
      <c r="AL1119" s="20"/>
      <c r="AM1119" s="19">
        <f t="shared" si="567"/>
        <v>7600</v>
      </c>
      <c r="AN1119" s="26" t="s">
        <v>437</v>
      </c>
      <c r="AO1119" s="50">
        <f t="shared" si="568"/>
        <v>1900</v>
      </c>
      <c r="AP1119" s="50">
        <f t="shared" si="569"/>
        <v>1900</v>
      </c>
      <c r="AQ1119" s="50">
        <f t="shared" si="570"/>
        <v>1900</v>
      </c>
      <c r="AR1119" s="50">
        <f t="shared" si="571"/>
        <v>1900</v>
      </c>
      <c r="AS1119" s="50">
        <f t="shared" si="572"/>
        <v>0</v>
      </c>
      <c r="AT1119" s="50">
        <f t="shared" si="573"/>
        <v>0</v>
      </c>
      <c r="AU1119" s="50">
        <f t="shared" si="574"/>
        <v>0</v>
      </c>
      <c r="AV1119" s="50">
        <f t="shared" si="575"/>
        <v>0</v>
      </c>
      <c r="AW1119" s="50">
        <f t="shared" si="576"/>
        <v>0</v>
      </c>
      <c r="AX1119" s="50">
        <f t="shared" si="577"/>
        <v>0</v>
      </c>
      <c r="AY1119" s="50">
        <f t="shared" si="578"/>
        <v>0</v>
      </c>
      <c r="AZ1119" s="50">
        <f t="shared" si="579"/>
        <v>0</v>
      </c>
      <c r="BA1119" s="50">
        <f t="shared" si="565"/>
        <v>7600</v>
      </c>
      <c r="BB1119" s="50">
        <f t="shared" si="566"/>
        <v>0</v>
      </c>
    </row>
    <row r="1120" spans="2:54" x14ac:dyDescent="0.25">
      <c r="B1120" s="14">
        <v>2026</v>
      </c>
      <c r="C1120" s="14">
        <v>479</v>
      </c>
      <c r="D1120" s="15"/>
      <c r="F1120" s="15" t="s">
        <v>58</v>
      </c>
      <c r="G1120" s="14" t="e">
        <f>+VLOOKUP(M1120,#REF!,5,FALSE)</f>
        <v>#REF!</v>
      </c>
      <c r="H1120" s="14" t="e">
        <f>+VLOOKUP(M1120,#REF!,7,FALSE)</f>
        <v>#REF!</v>
      </c>
      <c r="M1120" s="15" t="str">
        <f t="shared" si="564"/>
        <v>2026EG 2026GADCONTROL PATRIMONIAL Y SERVICIOS GENERALES</v>
      </c>
      <c r="N1120" s="15" t="s">
        <v>123</v>
      </c>
      <c r="Q1120" s="16" t="s">
        <v>5</v>
      </c>
      <c r="R1120" s="16" t="s">
        <v>60</v>
      </c>
      <c r="T1120" s="14"/>
      <c r="U1120" s="17" t="s">
        <v>129</v>
      </c>
      <c r="V1120" s="15" t="s">
        <v>130</v>
      </c>
      <c r="X1120" s="14" t="s">
        <v>74</v>
      </c>
      <c r="Y1120" s="18">
        <v>1</v>
      </c>
      <c r="Z1120" s="19">
        <v>42000</v>
      </c>
      <c r="AA1120" s="14"/>
      <c r="AB1120" s="14">
        <v>1</v>
      </c>
      <c r="AC1120" s="14"/>
      <c r="AD1120" s="14"/>
      <c r="AE1120" s="20"/>
      <c r="AF1120" s="20"/>
      <c r="AG1120" s="20"/>
      <c r="AH1120" s="20"/>
      <c r="AI1120" s="20"/>
      <c r="AJ1120" s="20"/>
      <c r="AK1120" s="20"/>
      <c r="AL1120" s="20"/>
      <c r="AM1120" s="19">
        <f t="shared" si="567"/>
        <v>42000</v>
      </c>
      <c r="AN1120" s="26" t="s">
        <v>437</v>
      </c>
      <c r="AO1120" s="50">
        <f t="shared" si="568"/>
        <v>0</v>
      </c>
      <c r="AP1120" s="50">
        <f t="shared" si="569"/>
        <v>42000</v>
      </c>
      <c r="AQ1120" s="50">
        <f t="shared" si="570"/>
        <v>0</v>
      </c>
      <c r="AR1120" s="50">
        <f t="shared" si="571"/>
        <v>0</v>
      </c>
      <c r="AS1120" s="50">
        <f t="shared" si="572"/>
        <v>0</v>
      </c>
      <c r="AT1120" s="50">
        <f t="shared" si="573"/>
        <v>0</v>
      </c>
      <c r="AU1120" s="50">
        <f t="shared" si="574"/>
        <v>0</v>
      </c>
      <c r="AV1120" s="50">
        <f t="shared" si="575"/>
        <v>0</v>
      </c>
      <c r="AW1120" s="50">
        <f t="shared" si="576"/>
        <v>0</v>
      </c>
      <c r="AX1120" s="50">
        <f t="shared" si="577"/>
        <v>0</v>
      </c>
      <c r="AY1120" s="50">
        <f t="shared" si="578"/>
        <v>0</v>
      </c>
      <c r="AZ1120" s="50">
        <f t="shared" si="579"/>
        <v>0</v>
      </c>
      <c r="BA1120" s="50">
        <f t="shared" si="565"/>
        <v>42000</v>
      </c>
      <c r="BB1120" s="50">
        <f t="shared" si="566"/>
        <v>0</v>
      </c>
    </row>
    <row r="1121" spans="2:54" x14ac:dyDescent="0.25">
      <c r="B1121" s="14">
        <v>2026</v>
      </c>
      <c r="C1121" s="14">
        <v>479</v>
      </c>
      <c r="D1121" s="15"/>
      <c r="F1121" s="15" t="s">
        <v>58</v>
      </c>
      <c r="G1121" s="14" t="e">
        <f>+VLOOKUP(M1121,#REF!,5,FALSE)</f>
        <v>#REF!</v>
      </c>
      <c r="H1121" s="14" t="e">
        <f>+VLOOKUP(M1121,#REF!,7,FALSE)</f>
        <v>#REF!</v>
      </c>
      <c r="M1121" s="15" t="str">
        <f t="shared" si="564"/>
        <v>2026EG 2026GADCONTROL PATRIMONIAL Y SERVICIOS GENERALES</v>
      </c>
      <c r="N1121" s="15" t="s">
        <v>123</v>
      </c>
      <c r="Q1121" s="16" t="s">
        <v>5</v>
      </c>
      <c r="R1121" s="16" t="s">
        <v>60</v>
      </c>
      <c r="T1121" s="14"/>
      <c r="U1121" s="17" t="s">
        <v>133</v>
      </c>
      <c r="V1121" s="15" t="s">
        <v>134</v>
      </c>
      <c r="X1121" s="14" t="s">
        <v>74</v>
      </c>
      <c r="Y1121" s="18">
        <v>1</v>
      </c>
      <c r="Z1121" s="19">
        <v>20000</v>
      </c>
      <c r="AA1121" s="14">
        <v>1</v>
      </c>
      <c r="AB1121" s="14">
        <v>1</v>
      </c>
      <c r="AC1121" s="14">
        <v>1</v>
      </c>
      <c r="AD1121" s="14">
        <v>1</v>
      </c>
      <c r="AE1121" s="20"/>
      <c r="AF1121" s="20"/>
      <c r="AG1121" s="20"/>
      <c r="AH1121" s="20"/>
      <c r="AI1121" s="20"/>
      <c r="AJ1121" s="20"/>
      <c r="AK1121" s="20"/>
      <c r="AL1121" s="20"/>
      <c r="AM1121" s="19">
        <f t="shared" si="567"/>
        <v>80000</v>
      </c>
      <c r="AN1121" s="26" t="s">
        <v>437</v>
      </c>
      <c r="AO1121" s="50">
        <f t="shared" si="568"/>
        <v>20000</v>
      </c>
      <c r="AP1121" s="50">
        <f t="shared" si="569"/>
        <v>20000</v>
      </c>
      <c r="AQ1121" s="50">
        <f t="shared" si="570"/>
        <v>20000</v>
      </c>
      <c r="AR1121" s="50">
        <f t="shared" si="571"/>
        <v>20000</v>
      </c>
      <c r="AS1121" s="50">
        <f t="shared" si="572"/>
        <v>0</v>
      </c>
      <c r="AT1121" s="50">
        <f t="shared" si="573"/>
        <v>0</v>
      </c>
      <c r="AU1121" s="50">
        <f t="shared" si="574"/>
        <v>0</v>
      </c>
      <c r="AV1121" s="50">
        <f t="shared" si="575"/>
        <v>0</v>
      </c>
      <c r="AW1121" s="50">
        <f t="shared" si="576"/>
        <v>0</v>
      </c>
      <c r="AX1121" s="50">
        <f t="shared" si="577"/>
        <v>0</v>
      </c>
      <c r="AY1121" s="50">
        <f t="shared" si="578"/>
        <v>0</v>
      </c>
      <c r="AZ1121" s="50">
        <f t="shared" si="579"/>
        <v>0</v>
      </c>
      <c r="BA1121" s="50">
        <f t="shared" si="565"/>
        <v>80000</v>
      </c>
      <c r="BB1121" s="50">
        <f t="shared" si="566"/>
        <v>0</v>
      </c>
    </row>
    <row r="1122" spans="2:54" x14ac:dyDescent="0.25">
      <c r="B1122" s="14">
        <v>2026</v>
      </c>
      <c r="C1122" s="14">
        <v>479</v>
      </c>
      <c r="D1122" s="15"/>
      <c r="F1122" s="15" t="s">
        <v>58</v>
      </c>
      <c r="G1122" s="14" t="e">
        <f>+VLOOKUP(M1122,#REF!,5,FALSE)</f>
        <v>#REF!</v>
      </c>
      <c r="H1122" s="14" t="e">
        <f>+VLOOKUP(M1122,#REF!,7,FALSE)</f>
        <v>#REF!</v>
      </c>
      <c r="M1122" s="15" t="str">
        <f t="shared" si="564"/>
        <v>2026EG 2026GADCONTROL PATRIMONIAL Y SERVICIOS GENERALES</v>
      </c>
      <c r="N1122" s="15" t="s">
        <v>123</v>
      </c>
      <c r="Q1122" s="16" t="s">
        <v>5</v>
      </c>
      <c r="R1122" s="16" t="s">
        <v>60</v>
      </c>
      <c r="T1122" s="14"/>
      <c r="U1122" s="17" t="s">
        <v>133</v>
      </c>
      <c r="V1122" s="15" t="s">
        <v>135</v>
      </c>
      <c r="X1122" s="14" t="s">
        <v>74</v>
      </c>
      <c r="Y1122" s="18">
        <v>1</v>
      </c>
      <c r="Z1122" s="19">
        <v>20000</v>
      </c>
      <c r="AA1122" s="14">
        <v>1</v>
      </c>
      <c r="AB1122" s="14">
        <v>1</v>
      </c>
      <c r="AC1122" s="14">
        <v>1</v>
      </c>
      <c r="AD1122" s="14">
        <v>1</v>
      </c>
      <c r="AE1122" s="20"/>
      <c r="AF1122" s="20"/>
      <c r="AG1122" s="20"/>
      <c r="AH1122" s="20"/>
      <c r="AI1122" s="20"/>
      <c r="AJ1122" s="20"/>
      <c r="AK1122" s="20"/>
      <c r="AL1122" s="20"/>
      <c r="AM1122" s="19">
        <f t="shared" si="567"/>
        <v>80000</v>
      </c>
      <c r="AN1122" s="26" t="s">
        <v>437</v>
      </c>
      <c r="AO1122" s="50">
        <f t="shared" si="568"/>
        <v>20000</v>
      </c>
      <c r="AP1122" s="50">
        <f t="shared" si="569"/>
        <v>20000</v>
      </c>
      <c r="AQ1122" s="50">
        <f t="shared" si="570"/>
        <v>20000</v>
      </c>
      <c r="AR1122" s="50">
        <f t="shared" si="571"/>
        <v>20000</v>
      </c>
      <c r="AS1122" s="50">
        <f t="shared" si="572"/>
        <v>0</v>
      </c>
      <c r="AT1122" s="50">
        <f t="shared" si="573"/>
        <v>0</v>
      </c>
      <c r="AU1122" s="50">
        <f t="shared" si="574"/>
        <v>0</v>
      </c>
      <c r="AV1122" s="50">
        <f t="shared" si="575"/>
        <v>0</v>
      </c>
      <c r="AW1122" s="50">
        <f t="shared" si="576"/>
        <v>0</v>
      </c>
      <c r="AX1122" s="50">
        <f t="shared" si="577"/>
        <v>0</v>
      </c>
      <c r="AY1122" s="50">
        <f t="shared" si="578"/>
        <v>0</v>
      </c>
      <c r="AZ1122" s="50">
        <f t="shared" si="579"/>
        <v>0</v>
      </c>
      <c r="BA1122" s="50">
        <f t="shared" si="565"/>
        <v>80000</v>
      </c>
      <c r="BB1122" s="50">
        <f t="shared" si="566"/>
        <v>0</v>
      </c>
    </row>
    <row r="1123" spans="2:54" x14ac:dyDescent="0.25">
      <c r="B1123" s="14">
        <v>2026</v>
      </c>
      <c r="C1123" s="14">
        <v>479</v>
      </c>
      <c r="D1123" s="15"/>
      <c r="F1123" s="15" t="s">
        <v>58</v>
      </c>
      <c r="G1123" s="14" t="e">
        <f>+VLOOKUP(M1123,#REF!,5,FALSE)</f>
        <v>#REF!</v>
      </c>
      <c r="H1123" s="14" t="e">
        <f>+VLOOKUP(M1123,#REF!,7,FALSE)</f>
        <v>#REF!</v>
      </c>
      <c r="M1123" s="15" t="str">
        <f t="shared" si="564"/>
        <v>2026EG 2026GADCONTROL PATRIMONIAL Y SERVICIOS GENERALES</v>
      </c>
      <c r="N1123" s="15" t="s">
        <v>123</v>
      </c>
      <c r="Q1123" s="16" t="s">
        <v>5</v>
      </c>
      <c r="R1123" s="16" t="s">
        <v>60</v>
      </c>
      <c r="T1123" s="14"/>
      <c r="U1123" s="17" t="s">
        <v>115</v>
      </c>
      <c r="V1123" s="15" t="s">
        <v>136</v>
      </c>
      <c r="X1123" s="14" t="s">
        <v>74</v>
      </c>
      <c r="Y1123" s="18">
        <v>1</v>
      </c>
      <c r="Z1123" s="19">
        <v>135000</v>
      </c>
      <c r="AA1123" s="14">
        <v>1</v>
      </c>
      <c r="AB1123" s="14">
        <v>1</v>
      </c>
      <c r="AC1123" s="14">
        <v>1</v>
      </c>
      <c r="AD1123" s="14">
        <v>1</v>
      </c>
      <c r="AE1123" s="20"/>
      <c r="AF1123" s="20"/>
      <c r="AG1123" s="20"/>
      <c r="AH1123" s="20"/>
      <c r="AI1123" s="20"/>
      <c r="AJ1123" s="20"/>
      <c r="AK1123" s="20"/>
      <c r="AL1123" s="20"/>
      <c r="AM1123" s="19">
        <f t="shared" si="567"/>
        <v>540000</v>
      </c>
      <c r="AN1123" s="26" t="s">
        <v>437</v>
      </c>
      <c r="AO1123" s="50">
        <f t="shared" si="568"/>
        <v>135000</v>
      </c>
      <c r="AP1123" s="50">
        <f t="shared" si="569"/>
        <v>135000</v>
      </c>
      <c r="AQ1123" s="50">
        <f t="shared" si="570"/>
        <v>135000</v>
      </c>
      <c r="AR1123" s="50">
        <f t="shared" si="571"/>
        <v>135000</v>
      </c>
      <c r="AS1123" s="50">
        <f t="shared" si="572"/>
        <v>0</v>
      </c>
      <c r="AT1123" s="50">
        <f t="shared" si="573"/>
        <v>0</v>
      </c>
      <c r="AU1123" s="50">
        <f t="shared" si="574"/>
        <v>0</v>
      </c>
      <c r="AV1123" s="50">
        <f t="shared" si="575"/>
        <v>0</v>
      </c>
      <c r="AW1123" s="50">
        <f t="shared" si="576"/>
        <v>0</v>
      </c>
      <c r="AX1123" s="50">
        <f t="shared" si="577"/>
        <v>0</v>
      </c>
      <c r="AY1123" s="50">
        <f t="shared" si="578"/>
        <v>0</v>
      </c>
      <c r="AZ1123" s="50">
        <f t="shared" si="579"/>
        <v>0</v>
      </c>
      <c r="BA1123" s="50">
        <f t="shared" si="565"/>
        <v>540000</v>
      </c>
      <c r="BB1123" s="50">
        <f t="shared" si="566"/>
        <v>0</v>
      </c>
    </row>
    <row r="1124" spans="2:54" x14ac:dyDescent="0.25">
      <c r="B1124" s="14">
        <v>2026</v>
      </c>
      <c r="C1124" s="14">
        <v>479</v>
      </c>
      <c r="D1124" s="15"/>
      <c r="F1124" s="15" t="s">
        <v>58</v>
      </c>
      <c r="G1124" s="14" t="e">
        <f>+VLOOKUP(M1124,#REF!,5,FALSE)</f>
        <v>#REF!</v>
      </c>
      <c r="H1124" s="14" t="e">
        <f>+VLOOKUP(M1124,#REF!,7,FALSE)</f>
        <v>#REF!</v>
      </c>
      <c r="M1124" s="15" t="str">
        <f t="shared" si="564"/>
        <v>2026EG 2026GADCONTROL PATRIMONIAL Y SERVICIOS GENERALES</v>
      </c>
      <c r="N1124" s="15" t="s">
        <v>123</v>
      </c>
      <c r="Q1124" s="16" t="s">
        <v>5</v>
      </c>
      <c r="R1124" s="16" t="s">
        <v>60</v>
      </c>
      <c r="T1124" s="14"/>
      <c r="U1124" s="17" t="s">
        <v>113</v>
      </c>
      <c r="V1124" s="15" t="s">
        <v>137</v>
      </c>
      <c r="X1124" s="14" t="s">
        <v>74</v>
      </c>
      <c r="Y1124" s="18">
        <v>1</v>
      </c>
      <c r="Z1124" s="19">
        <v>20000</v>
      </c>
      <c r="AA1124" s="14"/>
      <c r="AB1124" s="14">
        <v>1</v>
      </c>
      <c r="AC1124" s="14"/>
      <c r="AD1124" s="14"/>
      <c r="AE1124" s="20"/>
      <c r="AF1124" s="20"/>
      <c r="AG1124" s="20"/>
      <c r="AH1124" s="20"/>
      <c r="AI1124" s="20"/>
      <c r="AJ1124" s="20"/>
      <c r="AK1124" s="20"/>
      <c r="AL1124" s="20"/>
      <c r="AM1124" s="19">
        <f t="shared" si="567"/>
        <v>20000</v>
      </c>
      <c r="AN1124" s="26" t="s">
        <v>437</v>
      </c>
      <c r="AO1124" s="50">
        <f t="shared" si="568"/>
        <v>0</v>
      </c>
      <c r="AP1124" s="50">
        <f t="shared" si="569"/>
        <v>20000</v>
      </c>
      <c r="AQ1124" s="50">
        <f t="shared" si="570"/>
        <v>0</v>
      </c>
      <c r="AR1124" s="50">
        <f t="shared" si="571"/>
        <v>0</v>
      </c>
      <c r="AS1124" s="50">
        <f t="shared" si="572"/>
        <v>0</v>
      </c>
      <c r="AT1124" s="50">
        <f t="shared" si="573"/>
        <v>0</v>
      </c>
      <c r="AU1124" s="50">
        <f t="shared" si="574"/>
        <v>0</v>
      </c>
      <c r="AV1124" s="50">
        <f t="shared" si="575"/>
        <v>0</v>
      </c>
      <c r="AW1124" s="50">
        <f t="shared" si="576"/>
        <v>0</v>
      </c>
      <c r="AX1124" s="50">
        <f t="shared" si="577"/>
        <v>0</v>
      </c>
      <c r="AY1124" s="50">
        <f t="shared" si="578"/>
        <v>0</v>
      </c>
      <c r="AZ1124" s="50">
        <f t="shared" si="579"/>
        <v>0</v>
      </c>
      <c r="BA1124" s="50">
        <f t="shared" si="565"/>
        <v>20000</v>
      </c>
      <c r="BB1124" s="50">
        <f t="shared" si="566"/>
        <v>0</v>
      </c>
    </row>
    <row r="1125" spans="2:54" x14ac:dyDescent="0.25">
      <c r="B1125" s="14">
        <v>2026</v>
      </c>
      <c r="C1125" s="14">
        <v>479</v>
      </c>
      <c r="D1125" s="15"/>
      <c r="F1125" s="15" t="s">
        <v>58</v>
      </c>
      <c r="G1125" s="14" t="e">
        <f>+VLOOKUP(M1125,#REF!,5,FALSE)</f>
        <v>#REF!</v>
      </c>
      <c r="H1125" s="14" t="e">
        <f>+VLOOKUP(M1125,#REF!,7,FALSE)</f>
        <v>#REF!</v>
      </c>
      <c r="M1125" s="15" t="str">
        <f t="shared" si="564"/>
        <v>2026EG 2026GADCONTROL PATRIMONIAL Y SERVICIOS GENERALES</v>
      </c>
      <c r="N1125" s="15" t="s">
        <v>123</v>
      </c>
      <c r="Q1125" s="16" t="s">
        <v>5</v>
      </c>
      <c r="R1125" s="16" t="s">
        <v>60</v>
      </c>
      <c r="T1125" s="14"/>
      <c r="U1125" s="17" t="s">
        <v>113</v>
      </c>
      <c r="V1125" s="15" t="s">
        <v>138</v>
      </c>
      <c r="X1125" s="14" t="s">
        <v>74</v>
      </c>
      <c r="Y1125" s="18">
        <v>1</v>
      </c>
      <c r="Z1125" s="19">
        <v>22000</v>
      </c>
      <c r="AA1125" s="14"/>
      <c r="AB1125" s="14">
        <v>1</v>
      </c>
      <c r="AC1125" s="14"/>
      <c r="AD1125" s="14"/>
      <c r="AE1125" s="20"/>
      <c r="AF1125" s="20"/>
      <c r="AG1125" s="20"/>
      <c r="AH1125" s="20"/>
      <c r="AI1125" s="20"/>
      <c r="AJ1125" s="20"/>
      <c r="AK1125" s="20"/>
      <c r="AL1125" s="20"/>
      <c r="AM1125" s="19">
        <f t="shared" si="567"/>
        <v>22000</v>
      </c>
      <c r="AN1125" s="26" t="s">
        <v>437</v>
      </c>
      <c r="AO1125" s="50">
        <f t="shared" si="568"/>
        <v>0</v>
      </c>
      <c r="AP1125" s="50">
        <f t="shared" si="569"/>
        <v>22000</v>
      </c>
      <c r="AQ1125" s="50">
        <f t="shared" si="570"/>
        <v>0</v>
      </c>
      <c r="AR1125" s="50">
        <f t="shared" si="571"/>
        <v>0</v>
      </c>
      <c r="AS1125" s="50">
        <f t="shared" si="572"/>
        <v>0</v>
      </c>
      <c r="AT1125" s="50">
        <f t="shared" si="573"/>
        <v>0</v>
      </c>
      <c r="AU1125" s="50">
        <f t="shared" si="574"/>
        <v>0</v>
      </c>
      <c r="AV1125" s="50">
        <f t="shared" si="575"/>
        <v>0</v>
      </c>
      <c r="AW1125" s="50">
        <f t="shared" si="576"/>
        <v>0</v>
      </c>
      <c r="AX1125" s="50">
        <f t="shared" si="577"/>
        <v>0</v>
      </c>
      <c r="AY1125" s="50">
        <f t="shared" si="578"/>
        <v>0</v>
      </c>
      <c r="AZ1125" s="50">
        <f t="shared" si="579"/>
        <v>0</v>
      </c>
      <c r="BA1125" s="50">
        <f t="shared" si="565"/>
        <v>22000</v>
      </c>
      <c r="BB1125" s="50">
        <f t="shared" si="566"/>
        <v>0</v>
      </c>
    </row>
    <row r="1126" spans="2:54" x14ac:dyDescent="0.25">
      <c r="B1126" s="14">
        <v>2026</v>
      </c>
      <c r="C1126" s="14">
        <v>479</v>
      </c>
      <c r="D1126" s="15"/>
      <c r="F1126" s="15" t="s">
        <v>58</v>
      </c>
      <c r="G1126" s="14" t="e">
        <f>+VLOOKUP(M1126,#REF!,5,FALSE)</f>
        <v>#REF!</v>
      </c>
      <c r="H1126" s="14" t="e">
        <f>+VLOOKUP(M1126,#REF!,7,FALSE)</f>
        <v>#REF!</v>
      </c>
      <c r="M1126" s="15" t="str">
        <f t="shared" si="564"/>
        <v>2026EG 2026GADCONTROL PATRIMONIAL Y SERVICIOS GENERALES</v>
      </c>
      <c r="N1126" s="15" t="s">
        <v>123</v>
      </c>
      <c r="Q1126" s="16" t="s">
        <v>5</v>
      </c>
      <c r="R1126" s="16" t="s">
        <v>60</v>
      </c>
      <c r="T1126" s="14"/>
      <c r="U1126" s="17" t="s">
        <v>113</v>
      </c>
      <c r="V1126" s="15" t="s">
        <v>139</v>
      </c>
      <c r="X1126" s="14" t="s">
        <v>74</v>
      </c>
      <c r="Y1126" s="18">
        <v>1</v>
      </c>
      <c r="Z1126" s="19">
        <v>10000</v>
      </c>
      <c r="AA1126" s="14">
        <v>1</v>
      </c>
      <c r="AB1126" s="14">
        <v>1</v>
      </c>
      <c r="AC1126" s="14">
        <v>1</v>
      </c>
      <c r="AD1126" s="14">
        <v>1</v>
      </c>
      <c r="AE1126" s="20"/>
      <c r="AF1126" s="20"/>
      <c r="AG1126" s="20"/>
      <c r="AH1126" s="20"/>
      <c r="AI1126" s="20"/>
      <c r="AJ1126" s="20"/>
      <c r="AK1126" s="20"/>
      <c r="AL1126" s="20"/>
      <c r="AM1126" s="19">
        <f t="shared" si="567"/>
        <v>40000</v>
      </c>
      <c r="AN1126" s="26" t="s">
        <v>437</v>
      </c>
      <c r="AO1126" s="50">
        <f t="shared" si="568"/>
        <v>10000</v>
      </c>
      <c r="AP1126" s="50">
        <f t="shared" si="569"/>
        <v>10000</v>
      </c>
      <c r="AQ1126" s="50">
        <f t="shared" si="570"/>
        <v>10000</v>
      </c>
      <c r="AR1126" s="50">
        <f t="shared" si="571"/>
        <v>10000</v>
      </c>
      <c r="AS1126" s="50">
        <f t="shared" si="572"/>
        <v>0</v>
      </c>
      <c r="AT1126" s="50">
        <f t="shared" si="573"/>
        <v>0</v>
      </c>
      <c r="AU1126" s="50">
        <f t="shared" si="574"/>
        <v>0</v>
      </c>
      <c r="AV1126" s="50">
        <f t="shared" si="575"/>
        <v>0</v>
      </c>
      <c r="AW1126" s="50">
        <f t="shared" si="576"/>
        <v>0</v>
      </c>
      <c r="AX1126" s="50">
        <f t="shared" si="577"/>
        <v>0</v>
      </c>
      <c r="AY1126" s="50">
        <f t="shared" si="578"/>
        <v>0</v>
      </c>
      <c r="AZ1126" s="50">
        <f t="shared" si="579"/>
        <v>0</v>
      </c>
      <c r="BA1126" s="50">
        <f t="shared" si="565"/>
        <v>40000</v>
      </c>
      <c r="BB1126" s="50">
        <f t="shared" si="566"/>
        <v>0</v>
      </c>
    </row>
    <row r="1127" spans="2:54" x14ac:dyDescent="0.25">
      <c r="B1127" s="14">
        <v>2026</v>
      </c>
      <c r="C1127" s="14">
        <v>479</v>
      </c>
      <c r="D1127" s="15"/>
      <c r="F1127" s="15" t="s">
        <v>58</v>
      </c>
      <c r="G1127" s="14" t="e">
        <f>+VLOOKUP(M1127,#REF!,5,FALSE)</f>
        <v>#REF!</v>
      </c>
      <c r="H1127" s="14" t="e">
        <f>+VLOOKUP(M1127,#REF!,7,FALSE)</f>
        <v>#REF!</v>
      </c>
      <c r="M1127" s="15" t="str">
        <f t="shared" si="564"/>
        <v>2026EG 2026GADCONTROL PATRIMONIAL Y SERVICIOS GENERALES</v>
      </c>
      <c r="N1127" s="15" t="s">
        <v>123</v>
      </c>
      <c r="Q1127" s="16" t="s">
        <v>5</v>
      </c>
      <c r="R1127" s="16" t="s">
        <v>60</v>
      </c>
      <c r="T1127" s="14"/>
      <c r="U1127" s="17" t="s">
        <v>67</v>
      </c>
      <c r="V1127" s="15" t="s">
        <v>140</v>
      </c>
      <c r="X1127" s="14" t="s">
        <v>74</v>
      </c>
      <c r="Y1127" s="18">
        <v>1</v>
      </c>
      <c r="Z1127" s="19">
        <v>15000</v>
      </c>
      <c r="AA1127" s="14"/>
      <c r="AB1127" s="14">
        <v>1</v>
      </c>
      <c r="AC1127" s="14"/>
      <c r="AD1127" s="14"/>
      <c r="AE1127" s="20"/>
      <c r="AF1127" s="20"/>
      <c r="AG1127" s="20"/>
      <c r="AH1127" s="20"/>
      <c r="AI1127" s="20"/>
      <c r="AJ1127" s="20"/>
      <c r="AK1127" s="20"/>
      <c r="AL1127" s="20"/>
      <c r="AM1127" s="19">
        <f t="shared" si="567"/>
        <v>15000</v>
      </c>
      <c r="AN1127" s="26" t="s">
        <v>437</v>
      </c>
      <c r="AO1127" s="50">
        <f t="shared" si="568"/>
        <v>0</v>
      </c>
      <c r="AP1127" s="50">
        <f t="shared" si="569"/>
        <v>15000</v>
      </c>
      <c r="AQ1127" s="50">
        <f t="shared" si="570"/>
        <v>0</v>
      </c>
      <c r="AR1127" s="50">
        <f t="shared" si="571"/>
        <v>0</v>
      </c>
      <c r="AS1127" s="50">
        <f t="shared" si="572"/>
        <v>0</v>
      </c>
      <c r="AT1127" s="50">
        <f t="shared" si="573"/>
        <v>0</v>
      </c>
      <c r="AU1127" s="50">
        <f t="shared" si="574"/>
        <v>0</v>
      </c>
      <c r="AV1127" s="50">
        <f t="shared" si="575"/>
        <v>0</v>
      </c>
      <c r="AW1127" s="50">
        <f t="shared" si="576"/>
        <v>0</v>
      </c>
      <c r="AX1127" s="50">
        <f t="shared" si="577"/>
        <v>0</v>
      </c>
      <c r="AY1127" s="50">
        <f t="shared" si="578"/>
        <v>0</v>
      </c>
      <c r="AZ1127" s="50">
        <f t="shared" si="579"/>
        <v>0</v>
      </c>
      <c r="BA1127" s="50">
        <f t="shared" si="565"/>
        <v>15000</v>
      </c>
      <c r="BB1127" s="50">
        <f t="shared" si="566"/>
        <v>0</v>
      </c>
    </row>
    <row r="1128" spans="2:54" x14ac:dyDescent="0.25">
      <c r="B1128" s="14">
        <v>2026</v>
      </c>
      <c r="C1128" s="14">
        <v>479</v>
      </c>
      <c r="D1128" s="15"/>
      <c r="F1128" s="15" t="s">
        <v>58</v>
      </c>
      <c r="G1128" s="14" t="e">
        <f>+VLOOKUP(M1128,#REF!,5,FALSE)</f>
        <v>#REF!</v>
      </c>
      <c r="H1128" s="14" t="e">
        <f>+VLOOKUP(M1128,#REF!,7,FALSE)</f>
        <v>#REF!</v>
      </c>
      <c r="M1128" s="15" t="str">
        <f t="shared" si="564"/>
        <v>2026EG 2026GADCONTROL PATRIMONIAL Y SERVICIOS GENERALES</v>
      </c>
      <c r="N1128" s="15" t="s">
        <v>123</v>
      </c>
      <c r="Q1128" s="16" t="s">
        <v>5</v>
      </c>
      <c r="R1128" s="16" t="s">
        <v>60</v>
      </c>
      <c r="T1128" s="14"/>
      <c r="U1128" s="17" t="s">
        <v>142</v>
      </c>
      <c r="V1128" s="15" t="s">
        <v>143</v>
      </c>
      <c r="X1128" s="14" t="s">
        <v>74</v>
      </c>
      <c r="Y1128" s="18">
        <v>1</v>
      </c>
      <c r="Z1128" s="19">
        <v>85000</v>
      </c>
      <c r="AA1128" s="14">
        <v>1</v>
      </c>
      <c r="AB1128" s="14">
        <v>1</v>
      </c>
      <c r="AC1128" s="14">
        <v>1</v>
      </c>
      <c r="AD1128" s="14">
        <v>1</v>
      </c>
      <c r="AE1128" s="20"/>
      <c r="AF1128" s="20"/>
      <c r="AG1128" s="20"/>
      <c r="AH1128" s="20"/>
      <c r="AI1128" s="20"/>
      <c r="AJ1128" s="20"/>
      <c r="AK1128" s="20"/>
      <c r="AL1128" s="20"/>
      <c r="AM1128" s="19">
        <f t="shared" si="567"/>
        <v>340000</v>
      </c>
      <c r="AN1128" s="26" t="s">
        <v>437</v>
      </c>
      <c r="AO1128" s="50">
        <f t="shared" si="568"/>
        <v>85000</v>
      </c>
      <c r="AP1128" s="50">
        <f t="shared" si="569"/>
        <v>85000</v>
      </c>
      <c r="AQ1128" s="50">
        <f t="shared" si="570"/>
        <v>85000</v>
      </c>
      <c r="AR1128" s="50">
        <f t="shared" si="571"/>
        <v>85000</v>
      </c>
      <c r="AS1128" s="50">
        <f t="shared" si="572"/>
        <v>0</v>
      </c>
      <c r="AT1128" s="50">
        <f t="shared" si="573"/>
        <v>0</v>
      </c>
      <c r="AU1128" s="50">
        <f t="shared" si="574"/>
        <v>0</v>
      </c>
      <c r="AV1128" s="50">
        <f t="shared" si="575"/>
        <v>0</v>
      </c>
      <c r="AW1128" s="50">
        <f t="shared" si="576"/>
        <v>0</v>
      </c>
      <c r="AX1128" s="50">
        <f t="shared" si="577"/>
        <v>0</v>
      </c>
      <c r="AY1128" s="50">
        <f t="shared" si="578"/>
        <v>0</v>
      </c>
      <c r="AZ1128" s="50">
        <f t="shared" si="579"/>
        <v>0</v>
      </c>
      <c r="BA1128" s="50">
        <f t="shared" si="565"/>
        <v>340000</v>
      </c>
      <c r="BB1128" s="50">
        <f t="shared" si="566"/>
        <v>0</v>
      </c>
    </row>
    <row r="1129" spans="2:54" x14ac:dyDescent="0.25">
      <c r="B1129" s="14">
        <v>2026</v>
      </c>
      <c r="C1129" s="14">
        <v>479</v>
      </c>
      <c r="D1129" s="15"/>
      <c r="F1129" s="15" t="s">
        <v>58</v>
      </c>
      <c r="G1129" s="14" t="e">
        <f>+VLOOKUP(M1129,#REF!,5,FALSE)</f>
        <v>#REF!</v>
      </c>
      <c r="H1129" s="14" t="e">
        <f>+VLOOKUP(M1129,#REF!,7,FALSE)</f>
        <v>#REF!</v>
      </c>
      <c r="M1129" s="15" t="str">
        <f t="shared" si="564"/>
        <v>2026EG 2026GADCONTROL PATRIMONIAL Y SERVICIOS GENERALES</v>
      </c>
      <c r="N1129" s="15" t="s">
        <v>123</v>
      </c>
      <c r="Q1129" s="16" t="s">
        <v>5</v>
      </c>
      <c r="R1129" s="16" t="s">
        <v>60</v>
      </c>
      <c r="T1129" s="14"/>
      <c r="U1129" s="17" t="s">
        <v>144</v>
      </c>
      <c r="V1129" s="15" t="s">
        <v>145</v>
      </c>
      <c r="X1129" s="14" t="s">
        <v>74</v>
      </c>
      <c r="Y1129" s="18">
        <v>1</v>
      </c>
      <c r="Z1129" s="19">
        <v>8000</v>
      </c>
      <c r="AA1129" s="14">
        <v>1</v>
      </c>
      <c r="AB1129" s="14">
        <v>1</v>
      </c>
      <c r="AC1129" s="14">
        <v>1</v>
      </c>
      <c r="AD1129" s="14">
        <v>1</v>
      </c>
      <c r="AE1129" s="20"/>
      <c r="AF1129" s="20"/>
      <c r="AG1129" s="20"/>
      <c r="AH1129" s="20"/>
      <c r="AI1129" s="20"/>
      <c r="AJ1129" s="20"/>
      <c r="AK1129" s="20"/>
      <c r="AL1129" s="20"/>
      <c r="AM1129" s="19">
        <f t="shared" si="567"/>
        <v>32000</v>
      </c>
      <c r="AN1129" s="26" t="s">
        <v>437</v>
      </c>
      <c r="AO1129" s="50">
        <f t="shared" si="568"/>
        <v>8000</v>
      </c>
      <c r="AP1129" s="50">
        <f t="shared" si="569"/>
        <v>8000</v>
      </c>
      <c r="AQ1129" s="50">
        <f t="shared" si="570"/>
        <v>8000</v>
      </c>
      <c r="AR1129" s="50">
        <f t="shared" si="571"/>
        <v>8000</v>
      </c>
      <c r="AS1129" s="50">
        <f t="shared" si="572"/>
        <v>0</v>
      </c>
      <c r="AT1129" s="50">
        <f t="shared" si="573"/>
        <v>0</v>
      </c>
      <c r="AU1129" s="50">
        <f t="shared" si="574"/>
        <v>0</v>
      </c>
      <c r="AV1129" s="50">
        <f t="shared" si="575"/>
        <v>0</v>
      </c>
      <c r="AW1129" s="50">
        <f t="shared" si="576"/>
        <v>0</v>
      </c>
      <c r="AX1129" s="50">
        <f t="shared" si="577"/>
        <v>0</v>
      </c>
      <c r="AY1129" s="50">
        <f t="shared" si="578"/>
        <v>0</v>
      </c>
      <c r="AZ1129" s="50">
        <f t="shared" si="579"/>
        <v>0</v>
      </c>
      <c r="BA1129" s="50">
        <f t="shared" si="565"/>
        <v>32000</v>
      </c>
      <c r="BB1129" s="50">
        <f t="shared" si="566"/>
        <v>0</v>
      </c>
    </row>
    <row r="1130" spans="2:54" x14ac:dyDescent="0.25">
      <c r="B1130" s="14">
        <v>2026</v>
      </c>
      <c r="C1130" s="14">
        <v>479</v>
      </c>
      <c r="D1130" s="15"/>
      <c r="F1130" s="15" t="s">
        <v>58</v>
      </c>
      <c r="G1130" s="14" t="e">
        <f>+VLOOKUP(M1130,#REF!,5,FALSE)</f>
        <v>#REF!</v>
      </c>
      <c r="H1130" s="14" t="e">
        <f>+VLOOKUP(M1130,#REF!,7,FALSE)</f>
        <v>#REF!</v>
      </c>
      <c r="M1130" s="15" t="str">
        <f t="shared" si="564"/>
        <v>2026EG 2026GADCONTROL PATRIMONIAL Y SERVICIOS GENERALES</v>
      </c>
      <c r="N1130" s="15" t="s">
        <v>123</v>
      </c>
      <c r="Q1130" s="16" t="s">
        <v>5</v>
      </c>
      <c r="R1130" s="16" t="s">
        <v>60</v>
      </c>
      <c r="T1130" s="14"/>
      <c r="U1130" s="17" t="s">
        <v>62</v>
      </c>
      <c r="V1130" s="15" t="s">
        <v>807</v>
      </c>
      <c r="X1130" s="14" t="s">
        <v>65</v>
      </c>
      <c r="Y1130" s="18">
        <v>1</v>
      </c>
      <c r="Z1130" s="19">
        <v>8000</v>
      </c>
      <c r="AA1130" s="14">
        <v>30</v>
      </c>
      <c r="AB1130" s="14">
        <v>30</v>
      </c>
      <c r="AC1130" s="14">
        <v>15</v>
      </c>
      <c r="AD1130" s="14"/>
      <c r="AE1130" s="20"/>
      <c r="AF1130" s="20"/>
      <c r="AG1130" s="20"/>
      <c r="AH1130" s="20"/>
      <c r="AI1130" s="20"/>
      <c r="AJ1130" s="20"/>
      <c r="AK1130" s="20"/>
      <c r="AL1130" s="20"/>
      <c r="AM1130" s="19">
        <f t="shared" si="567"/>
        <v>20000</v>
      </c>
      <c r="AN1130" s="26" t="s">
        <v>437</v>
      </c>
      <c r="AO1130" s="50">
        <f t="shared" ref="AO1130:AO1159" si="580">+$Z1130*AA1130/30*$Y1130</f>
        <v>8000</v>
      </c>
      <c r="AP1130" s="50">
        <f t="shared" ref="AP1130:AP1159" si="581">+$Z1130*AB1130/30*$Y1130</f>
        <v>8000</v>
      </c>
      <c r="AQ1130" s="50">
        <f t="shared" ref="AQ1130:AQ1159" si="582">+$Z1130*AC1130/30*$Y1130</f>
        <v>4000</v>
      </c>
      <c r="AR1130" s="50">
        <f t="shared" ref="AR1130:AR1159" si="583">+$Z1130*AD1130/30*$Y1130</f>
        <v>0</v>
      </c>
      <c r="AS1130" s="50">
        <f t="shared" ref="AS1130:AS1159" si="584">+$Z1130*AE1130/30*$Y1130</f>
        <v>0</v>
      </c>
      <c r="AT1130" s="50">
        <f t="shared" ref="AT1130:AT1159" si="585">+$Z1130*AF1130/30*$Y1130</f>
        <v>0</v>
      </c>
      <c r="AU1130" s="50">
        <f t="shared" ref="AU1130:AU1159" si="586">+$Z1130*AG1130/30*$Y1130</f>
        <v>0</v>
      </c>
      <c r="AV1130" s="50">
        <f t="shared" ref="AV1130:AV1159" si="587">+$Z1130*AH1130/30*$Y1130</f>
        <v>0</v>
      </c>
      <c r="AW1130" s="50">
        <f t="shared" ref="AW1130:AW1159" si="588">+$Z1130*AI1130/30*$Y1130</f>
        <v>0</v>
      </c>
      <c r="AX1130" s="50">
        <f t="shared" ref="AX1130:AX1159" si="589">+$Z1130*AJ1130/30*$Y1130</f>
        <v>0</v>
      </c>
      <c r="AY1130" s="50">
        <f t="shared" ref="AY1130:AY1159" si="590">+$Z1130*AK1130/30*$Y1130</f>
        <v>0</v>
      </c>
      <c r="AZ1130" s="50">
        <f t="shared" ref="AZ1130:AZ1159" si="591">+$Z1130*AL1130/30*$Y1130</f>
        <v>0</v>
      </c>
      <c r="BA1130" s="50">
        <f t="shared" si="565"/>
        <v>20000</v>
      </c>
      <c r="BB1130" s="50">
        <f t="shared" si="566"/>
        <v>0</v>
      </c>
    </row>
    <row r="1131" spans="2:54" x14ac:dyDescent="0.25">
      <c r="B1131" s="14">
        <v>2026</v>
      </c>
      <c r="C1131" s="14">
        <v>479</v>
      </c>
      <c r="D1131" s="15"/>
      <c r="F1131" s="15" t="s">
        <v>58</v>
      </c>
      <c r="G1131" s="14" t="e">
        <f>+VLOOKUP(M1131,#REF!,5,FALSE)</f>
        <v>#REF!</v>
      </c>
      <c r="H1131" s="14" t="e">
        <f>+VLOOKUP(M1131,#REF!,7,FALSE)</f>
        <v>#REF!</v>
      </c>
      <c r="M1131" s="15" t="str">
        <f t="shared" si="564"/>
        <v>2026EG 2026GADCONTROL PATRIMONIAL Y SERVICIOS GENERALES</v>
      </c>
      <c r="N1131" s="15" t="s">
        <v>123</v>
      </c>
      <c r="Q1131" s="16" t="s">
        <v>5</v>
      </c>
      <c r="R1131" s="16" t="s">
        <v>60</v>
      </c>
      <c r="T1131" s="14"/>
      <c r="U1131" s="17" t="s">
        <v>62</v>
      </c>
      <c r="V1131" s="15" t="s">
        <v>808</v>
      </c>
      <c r="X1131" s="14" t="s">
        <v>65</v>
      </c>
      <c r="Y1131" s="18">
        <v>1</v>
      </c>
      <c r="Z1131" s="19">
        <v>4000</v>
      </c>
      <c r="AA1131" s="14">
        <v>30</v>
      </c>
      <c r="AB1131" s="14">
        <v>30</v>
      </c>
      <c r="AC1131" s="14">
        <v>15</v>
      </c>
      <c r="AD1131" s="14"/>
      <c r="AE1131" s="20"/>
      <c r="AF1131" s="20"/>
      <c r="AG1131" s="20"/>
      <c r="AH1131" s="20"/>
      <c r="AI1131" s="20"/>
      <c r="AJ1131" s="20"/>
      <c r="AK1131" s="20"/>
      <c r="AL1131" s="20"/>
      <c r="AM1131" s="19">
        <f t="shared" si="567"/>
        <v>10000</v>
      </c>
      <c r="AN1131" s="26" t="s">
        <v>437</v>
      </c>
      <c r="AO1131" s="50">
        <f t="shared" si="580"/>
        <v>4000</v>
      </c>
      <c r="AP1131" s="50">
        <f t="shared" si="581"/>
        <v>4000</v>
      </c>
      <c r="AQ1131" s="50">
        <f t="shared" si="582"/>
        <v>2000</v>
      </c>
      <c r="AR1131" s="50">
        <f t="shared" si="583"/>
        <v>0</v>
      </c>
      <c r="AS1131" s="50">
        <f t="shared" si="584"/>
        <v>0</v>
      </c>
      <c r="AT1131" s="50">
        <f t="shared" si="585"/>
        <v>0</v>
      </c>
      <c r="AU1131" s="50">
        <f t="shared" si="586"/>
        <v>0</v>
      </c>
      <c r="AV1131" s="50">
        <f t="shared" si="587"/>
        <v>0</v>
      </c>
      <c r="AW1131" s="50">
        <f t="shared" si="588"/>
        <v>0</v>
      </c>
      <c r="AX1131" s="50">
        <f t="shared" si="589"/>
        <v>0</v>
      </c>
      <c r="AY1131" s="50">
        <f t="shared" si="590"/>
        <v>0</v>
      </c>
      <c r="AZ1131" s="50">
        <f t="shared" si="591"/>
        <v>0</v>
      </c>
      <c r="BA1131" s="50">
        <f t="shared" si="565"/>
        <v>10000</v>
      </c>
      <c r="BB1131" s="50">
        <f t="shared" si="566"/>
        <v>0</v>
      </c>
    </row>
    <row r="1132" spans="2:54" x14ac:dyDescent="0.25">
      <c r="B1132" s="14">
        <v>2026</v>
      </c>
      <c r="C1132" s="14">
        <v>479</v>
      </c>
      <c r="D1132" s="15"/>
      <c r="F1132" s="15" t="s">
        <v>58</v>
      </c>
      <c r="G1132" s="14" t="e">
        <f>+VLOOKUP(M1132,#REF!,5,FALSE)</f>
        <v>#REF!</v>
      </c>
      <c r="H1132" s="14" t="e">
        <f>+VLOOKUP(M1132,#REF!,7,FALSE)</f>
        <v>#REF!</v>
      </c>
      <c r="M1132" s="15" t="str">
        <f t="shared" si="564"/>
        <v>2026EG 2026GADCONTROL PATRIMONIAL Y SERVICIOS GENERALES</v>
      </c>
      <c r="N1132" s="15" t="s">
        <v>123</v>
      </c>
      <c r="Q1132" s="16" t="s">
        <v>5</v>
      </c>
      <c r="R1132" s="16" t="s">
        <v>60</v>
      </c>
      <c r="T1132" s="14"/>
      <c r="U1132" s="17" t="s">
        <v>62</v>
      </c>
      <c r="V1132" s="15" t="s">
        <v>809</v>
      </c>
      <c r="X1132" s="14" t="s">
        <v>65</v>
      </c>
      <c r="Y1132" s="18">
        <v>1</v>
      </c>
      <c r="Z1132" s="19">
        <v>3500</v>
      </c>
      <c r="AA1132" s="14">
        <v>30</v>
      </c>
      <c r="AB1132" s="14">
        <v>30</v>
      </c>
      <c r="AC1132" s="14">
        <v>15</v>
      </c>
      <c r="AD1132" s="14"/>
      <c r="AE1132" s="20"/>
      <c r="AF1132" s="20"/>
      <c r="AG1132" s="20"/>
      <c r="AH1132" s="20"/>
      <c r="AI1132" s="20"/>
      <c r="AJ1132" s="20"/>
      <c r="AK1132" s="20"/>
      <c r="AL1132" s="20"/>
      <c r="AM1132" s="19">
        <f t="shared" si="567"/>
        <v>8750</v>
      </c>
      <c r="AN1132" s="26" t="s">
        <v>437</v>
      </c>
      <c r="AO1132" s="50">
        <f t="shared" si="580"/>
        <v>3500</v>
      </c>
      <c r="AP1132" s="50">
        <f t="shared" si="581"/>
        <v>3500</v>
      </c>
      <c r="AQ1132" s="50">
        <f t="shared" si="582"/>
        <v>1750</v>
      </c>
      <c r="AR1132" s="50">
        <f t="shared" si="583"/>
        <v>0</v>
      </c>
      <c r="AS1132" s="50">
        <f t="shared" si="584"/>
        <v>0</v>
      </c>
      <c r="AT1132" s="50">
        <f t="shared" si="585"/>
        <v>0</v>
      </c>
      <c r="AU1132" s="50">
        <f t="shared" si="586"/>
        <v>0</v>
      </c>
      <c r="AV1132" s="50">
        <f t="shared" si="587"/>
        <v>0</v>
      </c>
      <c r="AW1132" s="50">
        <f t="shared" si="588"/>
        <v>0</v>
      </c>
      <c r="AX1132" s="50">
        <f t="shared" si="589"/>
        <v>0</v>
      </c>
      <c r="AY1132" s="50">
        <f t="shared" si="590"/>
        <v>0</v>
      </c>
      <c r="AZ1132" s="50">
        <f t="shared" si="591"/>
        <v>0</v>
      </c>
      <c r="BA1132" s="50">
        <f t="shared" si="565"/>
        <v>8750</v>
      </c>
      <c r="BB1132" s="50">
        <f t="shared" si="566"/>
        <v>0</v>
      </c>
    </row>
    <row r="1133" spans="2:54" x14ac:dyDescent="0.25">
      <c r="B1133" s="14">
        <v>2026</v>
      </c>
      <c r="C1133" s="14">
        <v>479</v>
      </c>
      <c r="D1133" s="15"/>
      <c r="F1133" s="15" t="s">
        <v>58</v>
      </c>
      <c r="G1133" s="14" t="e">
        <f>+VLOOKUP(M1133,#REF!,5,FALSE)</f>
        <v>#REF!</v>
      </c>
      <c r="H1133" s="14" t="e">
        <f>+VLOOKUP(M1133,#REF!,7,FALSE)</f>
        <v>#REF!</v>
      </c>
      <c r="M1133" s="15" t="str">
        <f t="shared" si="564"/>
        <v>2026EG 2026GADCONTROL PATRIMONIAL Y SERVICIOS GENERALES</v>
      </c>
      <c r="N1133" s="15" t="s">
        <v>123</v>
      </c>
      <c r="Q1133" s="16" t="s">
        <v>5</v>
      </c>
      <c r="R1133" s="16" t="s">
        <v>60</v>
      </c>
      <c r="T1133" s="14"/>
      <c r="U1133" s="17" t="s">
        <v>62</v>
      </c>
      <c r="V1133" s="15" t="s">
        <v>810</v>
      </c>
      <c r="X1133" s="14" t="s">
        <v>65</v>
      </c>
      <c r="Y1133" s="18">
        <v>1</v>
      </c>
      <c r="Z1133" s="19">
        <v>4000</v>
      </c>
      <c r="AA1133" s="14">
        <v>30</v>
      </c>
      <c r="AB1133" s="14">
        <v>30</v>
      </c>
      <c r="AC1133" s="14">
        <v>15</v>
      </c>
      <c r="AD1133" s="14"/>
      <c r="AE1133" s="20"/>
      <c r="AF1133" s="20"/>
      <c r="AG1133" s="20"/>
      <c r="AH1133" s="20"/>
      <c r="AI1133" s="20"/>
      <c r="AJ1133" s="20"/>
      <c r="AK1133" s="20"/>
      <c r="AL1133" s="20"/>
      <c r="AM1133" s="19">
        <f t="shared" si="567"/>
        <v>10000</v>
      </c>
      <c r="AN1133" s="26" t="s">
        <v>437</v>
      </c>
      <c r="AO1133" s="50">
        <f t="shared" si="580"/>
        <v>4000</v>
      </c>
      <c r="AP1133" s="50">
        <f t="shared" si="581"/>
        <v>4000</v>
      </c>
      <c r="AQ1133" s="50">
        <f t="shared" si="582"/>
        <v>2000</v>
      </c>
      <c r="AR1133" s="50">
        <f t="shared" si="583"/>
        <v>0</v>
      </c>
      <c r="AS1133" s="50">
        <f t="shared" si="584"/>
        <v>0</v>
      </c>
      <c r="AT1133" s="50">
        <f t="shared" si="585"/>
        <v>0</v>
      </c>
      <c r="AU1133" s="50">
        <f t="shared" si="586"/>
        <v>0</v>
      </c>
      <c r="AV1133" s="50">
        <f t="shared" si="587"/>
        <v>0</v>
      </c>
      <c r="AW1133" s="50">
        <f t="shared" si="588"/>
        <v>0</v>
      </c>
      <c r="AX1133" s="50">
        <f t="shared" si="589"/>
        <v>0</v>
      </c>
      <c r="AY1133" s="50">
        <f t="shared" si="590"/>
        <v>0</v>
      </c>
      <c r="AZ1133" s="50">
        <f t="shared" si="591"/>
        <v>0</v>
      </c>
      <c r="BA1133" s="50">
        <f t="shared" si="565"/>
        <v>10000</v>
      </c>
      <c r="BB1133" s="50">
        <f t="shared" si="566"/>
        <v>0</v>
      </c>
    </row>
    <row r="1134" spans="2:54" x14ac:dyDescent="0.25">
      <c r="B1134" s="14">
        <v>2026</v>
      </c>
      <c r="C1134" s="14">
        <v>479</v>
      </c>
      <c r="D1134" s="15"/>
      <c r="F1134" s="15" t="s">
        <v>58</v>
      </c>
      <c r="G1134" s="14" t="e">
        <f>+VLOOKUP(M1134,#REF!,5,FALSE)</f>
        <v>#REF!</v>
      </c>
      <c r="H1134" s="14" t="e">
        <f>+VLOOKUP(M1134,#REF!,7,FALSE)</f>
        <v>#REF!</v>
      </c>
      <c r="M1134" s="15" t="str">
        <f t="shared" si="564"/>
        <v>2026EG 2026GADCONTROL PATRIMONIAL Y SERVICIOS GENERALES</v>
      </c>
      <c r="N1134" s="15" t="s">
        <v>123</v>
      </c>
      <c r="Q1134" s="16" t="s">
        <v>5</v>
      </c>
      <c r="R1134" s="16" t="s">
        <v>60</v>
      </c>
      <c r="T1134" s="14"/>
      <c r="U1134" s="17" t="s">
        <v>62</v>
      </c>
      <c r="V1134" s="15" t="s">
        <v>811</v>
      </c>
      <c r="X1134" s="14" t="s">
        <v>65</v>
      </c>
      <c r="Y1134" s="18">
        <v>1</v>
      </c>
      <c r="Z1134" s="19">
        <v>3000</v>
      </c>
      <c r="AA1134" s="14">
        <v>30</v>
      </c>
      <c r="AB1134" s="14">
        <v>30</v>
      </c>
      <c r="AC1134" s="14">
        <v>15</v>
      </c>
      <c r="AD1134" s="14"/>
      <c r="AE1134" s="20"/>
      <c r="AF1134" s="20"/>
      <c r="AG1134" s="20"/>
      <c r="AH1134" s="20"/>
      <c r="AI1134" s="20"/>
      <c r="AJ1134" s="20"/>
      <c r="AK1134" s="20"/>
      <c r="AL1134" s="20"/>
      <c r="AM1134" s="19">
        <f t="shared" si="567"/>
        <v>7500</v>
      </c>
      <c r="AN1134" s="26" t="s">
        <v>437</v>
      </c>
      <c r="AO1134" s="50">
        <f t="shared" si="580"/>
        <v>3000</v>
      </c>
      <c r="AP1134" s="50">
        <f t="shared" si="581"/>
        <v>3000</v>
      </c>
      <c r="AQ1134" s="50">
        <f t="shared" si="582"/>
        <v>1500</v>
      </c>
      <c r="AR1134" s="50">
        <f t="shared" si="583"/>
        <v>0</v>
      </c>
      <c r="AS1134" s="50">
        <f t="shared" si="584"/>
        <v>0</v>
      </c>
      <c r="AT1134" s="50">
        <f t="shared" si="585"/>
        <v>0</v>
      </c>
      <c r="AU1134" s="50">
        <f t="shared" si="586"/>
        <v>0</v>
      </c>
      <c r="AV1134" s="50">
        <f t="shared" si="587"/>
        <v>0</v>
      </c>
      <c r="AW1134" s="50">
        <f t="shared" si="588"/>
        <v>0</v>
      </c>
      <c r="AX1134" s="50">
        <f t="shared" si="589"/>
        <v>0</v>
      </c>
      <c r="AY1134" s="50">
        <f t="shared" si="590"/>
        <v>0</v>
      </c>
      <c r="AZ1134" s="50">
        <f t="shared" si="591"/>
        <v>0</v>
      </c>
      <c r="BA1134" s="50">
        <f t="shared" si="565"/>
        <v>7500</v>
      </c>
      <c r="BB1134" s="50">
        <f t="shared" si="566"/>
        <v>0</v>
      </c>
    </row>
    <row r="1135" spans="2:54" x14ac:dyDescent="0.25">
      <c r="B1135" s="14">
        <v>2026</v>
      </c>
      <c r="C1135" s="14">
        <v>479</v>
      </c>
      <c r="D1135" s="15"/>
      <c r="F1135" s="15" t="s">
        <v>58</v>
      </c>
      <c r="G1135" s="14" t="e">
        <f>+VLOOKUP(M1135,#REF!,5,FALSE)</f>
        <v>#REF!</v>
      </c>
      <c r="H1135" s="14" t="e">
        <f>+VLOOKUP(M1135,#REF!,7,FALSE)</f>
        <v>#REF!</v>
      </c>
      <c r="M1135" s="15" t="str">
        <f t="shared" si="564"/>
        <v>2026EG 2026GADCONTROL PATRIMONIAL Y SERVICIOS GENERALES</v>
      </c>
      <c r="N1135" s="15" t="s">
        <v>123</v>
      </c>
      <c r="Q1135" s="16" t="s">
        <v>5</v>
      </c>
      <c r="R1135" s="16" t="s">
        <v>60</v>
      </c>
      <c r="T1135" s="14"/>
      <c r="U1135" s="17" t="s">
        <v>62</v>
      </c>
      <c r="V1135" s="15" t="s">
        <v>811</v>
      </c>
      <c r="X1135" s="14" t="s">
        <v>65</v>
      </c>
      <c r="Y1135" s="18">
        <v>1</v>
      </c>
      <c r="Z1135" s="19">
        <v>3000</v>
      </c>
      <c r="AA1135" s="14">
        <v>30</v>
      </c>
      <c r="AB1135" s="14">
        <v>30</v>
      </c>
      <c r="AC1135" s="14">
        <v>15</v>
      </c>
      <c r="AD1135" s="14"/>
      <c r="AE1135" s="20"/>
      <c r="AF1135" s="20"/>
      <c r="AG1135" s="20"/>
      <c r="AH1135" s="20"/>
      <c r="AI1135" s="20"/>
      <c r="AJ1135" s="20"/>
      <c r="AK1135" s="20"/>
      <c r="AL1135" s="20"/>
      <c r="AM1135" s="19">
        <f t="shared" si="567"/>
        <v>7500</v>
      </c>
      <c r="AN1135" s="26" t="s">
        <v>437</v>
      </c>
      <c r="AO1135" s="50">
        <f t="shared" si="580"/>
        <v>3000</v>
      </c>
      <c r="AP1135" s="50">
        <f t="shared" si="581"/>
        <v>3000</v>
      </c>
      <c r="AQ1135" s="50">
        <f t="shared" si="582"/>
        <v>1500</v>
      </c>
      <c r="AR1135" s="50">
        <f t="shared" si="583"/>
        <v>0</v>
      </c>
      <c r="AS1135" s="50">
        <f t="shared" si="584"/>
        <v>0</v>
      </c>
      <c r="AT1135" s="50">
        <f t="shared" si="585"/>
        <v>0</v>
      </c>
      <c r="AU1135" s="50">
        <f t="shared" si="586"/>
        <v>0</v>
      </c>
      <c r="AV1135" s="50">
        <f t="shared" si="587"/>
        <v>0</v>
      </c>
      <c r="AW1135" s="50">
        <f t="shared" si="588"/>
        <v>0</v>
      </c>
      <c r="AX1135" s="50">
        <f t="shared" si="589"/>
        <v>0</v>
      </c>
      <c r="AY1135" s="50">
        <f t="shared" si="590"/>
        <v>0</v>
      </c>
      <c r="AZ1135" s="50">
        <f t="shared" si="591"/>
        <v>0</v>
      </c>
      <c r="BA1135" s="50">
        <f t="shared" si="565"/>
        <v>7500</v>
      </c>
      <c r="BB1135" s="50">
        <f t="shared" si="566"/>
        <v>0</v>
      </c>
    </row>
    <row r="1136" spans="2:54" x14ac:dyDescent="0.25">
      <c r="B1136" s="14">
        <v>2026</v>
      </c>
      <c r="C1136" s="14">
        <v>479</v>
      </c>
      <c r="D1136" s="15"/>
      <c r="F1136" s="15" t="s">
        <v>58</v>
      </c>
      <c r="G1136" s="14" t="e">
        <f>+VLOOKUP(M1136,#REF!,5,FALSE)</f>
        <v>#REF!</v>
      </c>
      <c r="H1136" s="14" t="e">
        <f>+VLOOKUP(M1136,#REF!,7,FALSE)</f>
        <v>#REF!</v>
      </c>
      <c r="M1136" s="15" t="str">
        <f t="shared" si="564"/>
        <v>2026EG 2026GADCONTROL PATRIMONIAL Y SERVICIOS GENERALES</v>
      </c>
      <c r="N1136" s="15" t="s">
        <v>123</v>
      </c>
      <c r="Q1136" s="16" t="s">
        <v>5</v>
      </c>
      <c r="R1136" s="16" t="s">
        <v>60</v>
      </c>
      <c r="T1136" s="14"/>
      <c r="U1136" s="17" t="s">
        <v>62</v>
      </c>
      <c r="V1136" s="15" t="s">
        <v>811</v>
      </c>
      <c r="X1136" s="14" t="s">
        <v>65</v>
      </c>
      <c r="Y1136" s="18">
        <v>1</v>
      </c>
      <c r="Z1136" s="19">
        <v>3000</v>
      </c>
      <c r="AA1136" s="14">
        <v>30</v>
      </c>
      <c r="AB1136" s="14">
        <v>30</v>
      </c>
      <c r="AC1136" s="14">
        <v>15</v>
      </c>
      <c r="AD1136" s="14"/>
      <c r="AE1136" s="20"/>
      <c r="AF1136" s="20"/>
      <c r="AG1136" s="20"/>
      <c r="AH1136" s="20"/>
      <c r="AI1136" s="20"/>
      <c r="AJ1136" s="20"/>
      <c r="AK1136" s="20"/>
      <c r="AL1136" s="20"/>
      <c r="AM1136" s="19">
        <f t="shared" si="567"/>
        <v>7500</v>
      </c>
      <c r="AN1136" s="26" t="s">
        <v>437</v>
      </c>
      <c r="AO1136" s="50">
        <f t="shared" si="580"/>
        <v>3000</v>
      </c>
      <c r="AP1136" s="50">
        <f t="shared" si="581"/>
        <v>3000</v>
      </c>
      <c r="AQ1136" s="50">
        <f t="shared" si="582"/>
        <v>1500</v>
      </c>
      <c r="AR1136" s="50">
        <f t="shared" si="583"/>
        <v>0</v>
      </c>
      <c r="AS1136" s="50">
        <f t="shared" si="584"/>
        <v>0</v>
      </c>
      <c r="AT1136" s="50">
        <f t="shared" si="585"/>
        <v>0</v>
      </c>
      <c r="AU1136" s="50">
        <f t="shared" si="586"/>
        <v>0</v>
      </c>
      <c r="AV1136" s="50">
        <f t="shared" si="587"/>
        <v>0</v>
      </c>
      <c r="AW1136" s="50">
        <f t="shared" si="588"/>
        <v>0</v>
      </c>
      <c r="AX1136" s="50">
        <f t="shared" si="589"/>
        <v>0</v>
      </c>
      <c r="AY1136" s="50">
        <f t="shared" si="590"/>
        <v>0</v>
      </c>
      <c r="AZ1136" s="50">
        <f t="shared" si="591"/>
        <v>0</v>
      </c>
      <c r="BA1136" s="50">
        <f t="shared" si="565"/>
        <v>7500</v>
      </c>
      <c r="BB1136" s="50">
        <f t="shared" si="566"/>
        <v>0</v>
      </c>
    </row>
    <row r="1137" spans="2:54" x14ac:dyDescent="0.25">
      <c r="B1137" s="14">
        <v>2026</v>
      </c>
      <c r="C1137" s="14">
        <v>479</v>
      </c>
      <c r="D1137" s="15"/>
      <c r="F1137" s="15" t="s">
        <v>58</v>
      </c>
      <c r="G1137" s="14" t="e">
        <f>+VLOOKUP(M1137,#REF!,5,FALSE)</f>
        <v>#REF!</v>
      </c>
      <c r="H1137" s="14" t="e">
        <f>+VLOOKUP(M1137,#REF!,7,FALSE)</f>
        <v>#REF!</v>
      </c>
      <c r="M1137" s="15" t="str">
        <f t="shared" si="564"/>
        <v>2026EG 2026GADCONTROL PATRIMONIAL Y SERVICIOS GENERALES</v>
      </c>
      <c r="N1137" s="15" t="s">
        <v>123</v>
      </c>
      <c r="Q1137" s="16" t="s">
        <v>5</v>
      </c>
      <c r="R1137" s="16" t="s">
        <v>60</v>
      </c>
      <c r="T1137" s="14"/>
      <c r="U1137" s="17" t="s">
        <v>62</v>
      </c>
      <c r="V1137" s="15" t="s">
        <v>812</v>
      </c>
      <c r="X1137" s="14" t="s">
        <v>65</v>
      </c>
      <c r="Y1137" s="18">
        <v>1</v>
      </c>
      <c r="Z1137" s="19">
        <v>8000</v>
      </c>
      <c r="AA1137" s="14">
        <v>30</v>
      </c>
      <c r="AB1137" s="14">
        <v>30</v>
      </c>
      <c r="AC1137" s="14">
        <v>15</v>
      </c>
      <c r="AD1137" s="14"/>
      <c r="AE1137" s="20"/>
      <c r="AF1137" s="20"/>
      <c r="AG1137" s="20"/>
      <c r="AH1137" s="20"/>
      <c r="AI1137" s="20"/>
      <c r="AJ1137" s="20"/>
      <c r="AK1137" s="20"/>
      <c r="AL1137" s="20"/>
      <c r="AM1137" s="19">
        <f t="shared" si="567"/>
        <v>20000</v>
      </c>
      <c r="AN1137" s="26" t="s">
        <v>437</v>
      </c>
      <c r="AO1137" s="50">
        <f t="shared" si="580"/>
        <v>8000</v>
      </c>
      <c r="AP1137" s="50">
        <f t="shared" si="581"/>
        <v>8000</v>
      </c>
      <c r="AQ1137" s="50">
        <f t="shared" si="582"/>
        <v>4000</v>
      </c>
      <c r="AR1137" s="50">
        <f t="shared" si="583"/>
        <v>0</v>
      </c>
      <c r="AS1137" s="50">
        <f t="shared" si="584"/>
        <v>0</v>
      </c>
      <c r="AT1137" s="50">
        <f t="shared" si="585"/>
        <v>0</v>
      </c>
      <c r="AU1137" s="50">
        <f t="shared" si="586"/>
        <v>0</v>
      </c>
      <c r="AV1137" s="50">
        <f t="shared" si="587"/>
        <v>0</v>
      </c>
      <c r="AW1137" s="50">
        <f t="shared" si="588"/>
        <v>0</v>
      </c>
      <c r="AX1137" s="50">
        <f t="shared" si="589"/>
        <v>0</v>
      </c>
      <c r="AY1137" s="50">
        <f t="shared" si="590"/>
        <v>0</v>
      </c>
      <c r="AZ1137" s="50">
        <f t="shared" si="591"/>
        <v>0</v>
      </c>
      <c r="BA1137" s="50">
        <f t="shared" si="565"/>
        <v>20000</v>
      </c>
      <c r="BB1137" s="50">
        <f t="shared" si="566"/>
        <v>0</v>
      </c>
    </row>
    <row r="1138" spans="2:54" x14ac:dyDescent="0.25">
      <c r="B1138" s="14">
        <v>2026</v>
      </c>
      <c r="C1138" s="14">
        <v>479</v>
      </c>
      <c r="D1138" s="15"/>
      <c r="F1138" s="15" t="s">
        <v>58</v>
      </c>
      <c r="G1138" s="14" t="e">
        <f>+VLOOKUP(M1138,#REF!,5,FALSE)</f>
        <v>#REF!</v>
      </c>
      <c r="H1138" s="14" t="e">
        <f>+VLOOKUP(M1138,#REF!,7,FALSE)</f>
        <v>#REF!</v>
      </c>
      <c r="M1138" s="15" t="str">
        <f t="shared" si="564"/>
        <v>2026EG 2026GADCONTROL PATRIMONIAL Y SERVICIOS GENERALES</v>
      </c>
      <c r="N1138" s="15" t="s">
        <v>123</v>
      </c>
      <c r="Q1138" s="16" t="s">
        <v>5</v>
      </c>
      <c r="R1138" s="16" t="s">
        <v>60</v>
      </c>
      <c r="T1138" s="14"/>
      <c r="U1138" s="17" t="s">
        <v>62</v>
      </c>
      <c r="V1138" s="15" t="s">
        <v>584</v>
      </c>
      <c r="X1138" s="14" t="s">
        <v>65</v>
      </c>
      <c r="Y1138" s="18">
        <v>1</v>
      </c>
      <c r="Z1138" s="19">
        <v>2500</v>
      </c>
      <c r="AA1138" s="14">
        <v>30</v>
      </c>
      <c r="AB1138" s="14">
        <v>30</v>
      </c>
      <c r="AC1138" s="14">
        <v>15</v>
      </c>
      <c r="AD1138" s="14"/>
      <c r="AE1138" s="20"/>
      <c r="AF1138" s="20"/>
      <c r="AG1138" s="20"/>
      <c r="AH1138" s="20"/>
      <c r="AI1138" s="20"/>
      <c r="AJ1138" s="20"/>
      <c r="AK1138" s="20"/>
      <c r="AL1138" s="20"/>
      <c r="AM1138" s="19">
        <f t="shared" si="567"/>
        <v>6250</v>
      </c>
      <c r="AN1138" s="26" t="s">
        <v>437</v>
      </c>
      <c r="AO1138" s="50">
        <f t="shared" si="580"/>
        <v>2500</v>
      </c>
      <c r="AP1138" s="50">
        <f t="shared" si="581"/>
        <v>2500</v>
      </c>
      <c r="AQ1138" s="50">
        <f t="shared" si="582"/>
        <v>1250</v>
      </c>
      <c r="AR1138" s="50">
        <f t="shared" si="583"/>
        <v>0</v>
      </c>
      <c r="AS1138" s="50">
        <f t="shared" si="584"/>
        <v>0</v>
      </c>
      <c r="AT1138" s="50">
        <f t="shared" si="585"/>
        <v>0</v>
      </c>
      <c r="AU1138" s="50">
        <f t="shared" si="586"/>
        <v>0</v>
      </c>
      <c r="AV1138" s="50">
        <f t="shared" si="587"/>
        <v>0</v>
      </c>
      <c r="AW1138" s="50">
        <f t="shared" si="588"/>
        <v>0</v>
      </c>
      <c r="AX1138" s="50">
        <f t="shared" si="589"/>
        <v>0</v>
      </c>
      <c r="AY1138" s="50">
        <f t="shared" si="590"/>
        <v>0</v>
      </c>
      <c r="AZ1138" s="50">
        <f t="shared" si="591"/>
        <v>0</v>
      </c>
      <c r="BA1138" s="50">
        <f t="shared" si="565"/>
        <v>6250</v>
      </c>
      <c r="BB1138" s="50">
        <f t="shared" si="566"/>
        <v>0</v>
      </c>
    </row>
    <row r="1139" spans="2:54" x14ac:dyDescent="0.25">
      <c r="B1139" s="14">
        <v>2026</v>
      </c>
      <c r="C1139" s="14">
        <v>479</v>
      </c>
      <c r="D1139" s="15"/>
      <c r="F1139" s="15" t="s">
        <v>58</v>
      </c>
      <c r="G1139" s="14" t="e">
        <f>+VLOOKUP(M1139,#REF!,5,FALSE)</f>
        <v>#REF!</v>
      </c>
      <c r="H1139" s="14" t="e">
        <f>+VLOOKUP(M1139,#REF!,7,FALSE)</f>
        <v>#REF!</v>
      </c>
      <c r="M1139" s="15" t="str">
        <f t="shared" si="564"/>
        <v>2026EG 2026GADCONTROL PATRIMONIAL Y SERVICIOS GENERALES</v>
      </c>
      <c r="N1139" s="15" t="s">
        <v>123</v>
      </c>
      <c r="Q1139" s="16" t="s">
        <v>5</v>
      </c>
      <c r="R1139" s="16" t="s">
        <v>60</v>
      </c>
      <c r="T1139" s="14"/>
      <c r="U1139" s="17" t="s">
        <v>62</v>
      </c>
      <c r="V1139" s="15" t="s">
        <v>813</v>
      </c>
      <c r="X1139" s="14" t="s">
        <v>65</v>
      </c>
      <c r="Y1139" s="18">
        <v>1</v>
      </c>
      <c r="Z1139" s="19">
        <v>3000</v>
      </c>
      <c r="AA1139" s="14">
        <v>30</v>
      </c>
      <c r="AB1139" s="14">
        <v>30</v>
      </c>
      <c r="AC1139" s="14">
        <v>15</v>
      </c>
      <c r="AD1139" s="14"/>
      <c r="AE1139" s="20"/>
      <c r="AF1139" s="20"/>
      <c r="AG1139" s="20"/>
      <c r="AH1139" s="20"/>
      <c r="AI1139" s="20"/>
      <c r="AJ1139" s="20"/>
      <c r="AK1139" s="20"/>
      <c r="AL1139" s="20"/>
      <c r="AM1139" s="19">
        <f t="shared" si="567"/>
        <v>7500</v>
      </c>
      <c r="AN1139" s="26" t="s">
        <v>437</v>
      </c>
      <c r="AO1139" s="50">
        <f t="shared" si="580"/>
        <v>3000</v>
      </c>
      <c r="AP1139" s="50">
        <f t="shared" si="581"/>
        <v>3000</v>
      </c>
      <c r="AQ1139" s="50">
        <f t="shared" si="582"/>
        <v>1500</v>
      </c>
      <c r="AR1139" s="50">
        <f t="shared" si="583"/>
        <v>0</v>
      </c>
      <c r="AS1139" s="50">
        <f t="shared" si="584"/>
        <v>0</v>
      </c>
      <c r="AT1139" s="50">
        <f t="shared" si="585"/>
        <v>0</v>
      </c>
      <c r="AU1139" s="50">
        <f t="shared" si="586"/>
        <v>0</v>
      </c>
      <c r="AV1139" s="50">
        <f t="shared" si="587"/>
        <v>0</v>
      </c>
      <c r="AW1139" s="50">
        <f t="shared" si="588"/>
        <v>0</v>
      </c>
      <c r="AX1139" s="50">
        <f t="shared" si="589"/>
        <v>0</v>
      </c>
      <c r="AY1139" s="50">
        <f t="shared" si="590"/>
        <v>0</v>
      </c>
      <c r="AZ1139" s="50">
        <f t="shared" si="591"/>
        <v>0</v>
      </c>
      <c r="BA1139" s="50">
        <f t="shared" si="565"/>
        <v>7500</v>
      </c>
      <c r="BB1139" s="50">
        <f t="shared" si="566"/>
        <v>0</v>
      </c>
    </row>
    <row r="1140" spans="2:54" x14ac:dyDescent="0.25">
      <c r="B1140" s="14">
        <v>2026</v>
      </c>
      <c r="C1140" s="14">
        <v>479</v>
      </c>
      <c r="D1140" s="15"/>
      <c r="F1140" s="15" t="s">
        <v>58</v>
      </c>
      <c r="G1140" s="14" t="e">
        <f>+VLOOKUP(M1140,#REF!,5,FALSE)</f>
        <v>#REF!</v>
      </c>
      <c r="H1140" s="14" t="e">
        <f>+VLOOKUP(M1140,#REF!,7,FALSE)</f>
        <v>#REF!</v>
      </c>
      <c r="M1140" s="15" t="str">
        <f t="shared" si="564"/>
        <v>2026EG 2026GADCONTROL PATRIMONIAL Y SERVICIOS GENERALES</v>
      </c>
      <c r="N1140" s="15" t="s">
        <v>123</v>
      </c>
      <c r="Q1140" s="16" t="s">
        <v>5</v>
      </c>
      <c r="R1140" s="16" t="s">
        <v>60</v>
      </c>
      <c r="T1140" s="14"/>
      <c r="U1140" s="17" t="s">
        <v>62</v>
      </c>
      <c r="V1140" s="15" t="s">
        <v>814</v>
      </c>
      <c r="X1140" s="14" t="s">
        <v>65</v>
      </c>
      <c r="Y1140" s="18">
        <v>1</v>
      </c>
      <c r="Z1140" s="19">
        <v>3000</v>
      </c>
      <c r="AA1140" s="14">
        <v>30</v>
      </c>
      <c r="AB1140" s="14">
        <v>30</v>
      </c>
      <c r="AC1140" s="14">
        <v>15</v>
      </c>
      <c r="AD1140" s="14"/>
      <c r="AE1140" s="20"/>
      <c r="AF1140" s="20"/>
      <c r="AG1140" s="20"/>
      <c r="AH1140" s="20"/>
      <c r="AI1140" s="20"/>
      <c r="AJ1140" s="20"/>
      <c r="AK1140" s="20"/>
      <c r="AL1140" s="20"/>
      <c r="AM1140" s="19">
        <f t="shared" si="567"/>
        <v>7500</v>
      </c>
      <c r="AN1140" s="26" t="s">
        <v>437</v>
      </c>
      <c r="AO1140" s="50">
        <f t="shared" si="580"/>
        <v>3000</v>
      </c>
      <c r="AP1140" s="50">
        <f t="shared" si="581"/>
        <v>3000</v>
      </c>
      <c r="AQ1140" s="50">
        <f t="shared" si="582"/>
        <v>1500</v>
      </c>
      <c r="AR1140" s="50">
        <f t="shared" si="583"/>
        <v>0</v>
      </c>
      <c r="AS1140" s="50">
        <f t="shared" si="584"/>
        <v>0</v>
      </c>
      <c r="AT1140" s="50">
        <f t="shared" si="585"/>
        <v>0</v>
      </c>
      <c r="AU1140" s="50">
        <f t="shared" si="586"/>
        <v>0</v>
      </c>
      <c r="AV1140" s="50">
        <f t="shared" si="587"/>
        <v>0</v>
      </c>
      <c r="AW1140" s="50">
        <f t="shared" si="588"/>
        <v>0</v>
      </c>
      <c r="AX1140" s="50">
        <f t="shared" si="589"/>
        <v>0</v>
      </c>
      <c r="AY1140" s="50">
        <f t="shared" si="590"/>
        <v>0</v>
      </c>
      <c r="AZ1140" s="50">
        <f t="shared" si="591"/>
        <v>0</v>
      </c>
      <c r="BA1140" s="50">
        <f t="shared" si="565"/>
        <v>7500</v>
      </c>
      <c r="BB1140" s="50">
        <f t="shared" si="566"/>
        <v>0</v>
      </c>
    </row>
    <row r="1141" spans="2:54" x14ac:dyDescent="0.25">
      <c r="B1141" s="14">
        <v>2026</v>
      </c>
      <c r="C1141" s="14">
        <v>479</v>
      </c>
      <c r="D1141" s="15"/>
      <c r="F1141" s="15" t="s">
        <v>58</v>
      </c>
      <c r="G1141" s="14" t="e">
        <f>+VLOOKUP(M1141,#REF!,5,FALSE)</f>
        <v>#REF!</v>
      </c>
      <c r="H1141" s="14" t="e">
        <f>+VLOOKUP(M1141,#REF!,7,FALSE)</f>
        <v>#REF!</v>
      </c>
      <c r="M1141" s="15" t="str">
        <f t="shared" si="564"/>
        <v>2026EG 2026GADCONTROL PATRIMONIAL Y SERVICIOS GENERALES</v>
      </c>
      <c r="N1141" s="15" t="s">
        <v>123</v>
      </c>
      <c r="Q1141" s="16" t="s">
        <v>5</v>
      </c>
      <c r="R1141" s="16" t="s">
        <v>60</v>
      </c>
      <c r="T1141" s="14"/>
      <c r="U1141" s="17" t="s">
        <v>62</v>
      </c>
      <c r="V1141" s="15" t="s">
        <v>814</v>
      </c>
      <c r="X1141" s="14" t="s">
        <v>65</v>
      </c>
      <c r="Y1141" s="18">
        <v>1</v>
      </c>
      <c r="Z1141" s="19">
        <v>3000</v>
      </c>
      <c r="AA1141" s="14">
        <v>30</v>
      </c>
      <c r="AB1141" s="14">
        <v>30</v>
      </c>
      <c r="AC1141" s="14">
        <v>15</v>
      </c>
      <c r="AD1141" s="14"/>
      <c r="AE1141" s="20"/>
      <c r="AF1141" s="20"/>
      <c r="AG1141" s="20"/>
      <c r="AH1141" s="20"/>
      <c r="AI1141" s="20"/>
      <c r="AJ1141" s="20"/>
      <c r="AK1141" s="20"/>
      <c r="AL1141" s="20"/>
      <c r="AM1141" s="19">
        <f t="shared" si="567"/>
        <v>7500</v>
      </c>
      <c r="AN1141" s="26" t="s">
        <v>437</v>
      </c>
      <c r="AO1141" s="50">
        <f t="shared" si="580"/>
        <v>3000</v>
      </c>
      <c r="AP1141" s="50">
        <f t="shared" si="581"/>
        <v>3000</v>
      </c>
      <c r="AQ1141" s="50">
        <f t="shared" si="582"/>
        <v>1500</v>
      </c>
      <c r="AR1141" s="50">
        <f t="shared" si="583"/>
        <v>0</v>
      </c>
      <c r="AS1141" s="50">
        <f t="shared" si="584"/>
        <v>0</v>
      </c>
      <c r="AT1141" s="50">
        <f t="shared" si="585"/>
        <v>0</v>
      </c>
      <c r="AU1141" s="50">
        <f t="shared" si="586"/>
        <v>0</v>
      </c>
      <c r="AV1141" s="50">
        <f t="shared" si="587"/>
        <v>0</v>
      </c>
      <c r="AW1141" s="50">
        <f t="shared" si="588"/>
        <v>0</v>
      </c>
      <c r="AX1141" s="50">
        <f t="shared" si="589"/>
        <v>0</v>
      </c>
      <c r="AY1141" s="50">
        <f t="shared" si="590"/>
        <v>0</v>
      </c>
      <c r="AZ1141" s="50">
        <f t="shared" si="591"/>
        <v>0</v>
      </c>
      <c r="BA1141" s="50">
        <f t="shared" si="565"/>
        <v>7500</v>
      </c>
      <c r="BB1141" s="50">
        <f t="shared" si="566"/>
        <v>0</v>
      </c>
    </row>
    <row r="1142" spans="2:54" x14ac:dyDescent="0.25">
      <c r="B1142" s="14">
        <v>2026</v>
      </c>
      <c r="C1142" s="14">
        <v>479</v>
      </c>
      <c r="D1142" s="15"/>
      <c r="F1142" s="15" t="s">
        <v>58</v>
      </c>
      <c r="G1142" s="14" t="e">
        <f>+VLOOKUP(M1142,#REF!,5,FALSE)</f>
        <v>#REF!</v>
      </c>
      <c r="H1142" s="14" t="e">
        <f>+VLOOKUP(M1142,#REF!,7,FALSE)</f>
        <v>#REF!</v>
      </c>
      <c r="M1142" s="15" t="str">
        <f t="shared" si="564"/>
        <v>2026EG 2026GADCONTROL PATRIMONIAL Y SERVICIOS GENERALES</v>
      </c>
      <c r="N1142" s="15" t="s">
        <v>123</v>
      </c>
      <c r="Q1142" s="16" t="s">
        <v>5</v>
      </c>
      <c r="R1142" s="16" t="s">
        <v>60</v>
      </c>
      <c r="T1142" s="14"/>
      <c r="U1142" s="17" t="s">
        <v>62</v>
      </c>
      <c r="V1142" s="15" t="s">
        <v>814</v>
      </c>
      <c r="X1142" s="14" t="s">
        <v>65</v>
      </c>
      <c r="Y1142" s="18">
        <v>1</v>
      </c>
      <c r="Z1142" s="19">
        <v>3000</v>
      </c>
      <c r="AA1142" s="14">
        <v>30</v>
      </c>
      <c r="AB1142" s="14">
        <v>30</v>
      </c>
      <c r="AC1142" s="14">
        <v>15</v>
      </c>
      <c r="AD1142" s="14"/>
      <c r="AE1142" s="20"/>
      <c r="AF1142" s="20"/>
      <c r="AG1142" s="20"/>
      <c r="AH1142" s="20"/>
      <c r="AI1142" s="20"/>
      <c r="AJ1142" s="20"/>
      <c r="AK1142" s="20"/>
      <c r="AL1142" s="20"/>
      <c r="AM1142" s="19">
        <f t="shared" si="567"/>
        <v>7500</v>
      </c>
      <c r="AN1142" s="26" t="s">
        <v>437</v>
      </c>
      <c r="AO1142" s="50">
        <f t="shared" si="580"/>
        <v>3000</v>
      </c>
      <c r="AP1142" s="50">
        <f t="shared" si="581"/>
        <v>3000</v>
      </c>
      <c r="AQ1142" s="50">
        <f t="shared" si="582"/>
        <v>1500</v>
      </c>
      <c r="AR1142" s="50">
        <f t="shared" si="583"/>
        <v>0</v>
      </c>
      <c r="AS1142" s="50">
        <f t="shared" si="584"/>
        <v>0</v>
      </c>
      <c r="AT1142" s="50">
        <f t="shared" si="585"/>
        <v>0</v>
      </c>
      <c r="AU1142" s="50">
        <f t="shared" si="586"/>
        <v>0</v>
      </c>
      <c r="AV1142" s="50">
        <f t="shared" si="587"/>
        <v>0</v>
      </c>
      <c r="AW1142" s="50">
        <f t="shared" si="588"/>
        <v>0</v>
      </c>
      <c r="AX1142" s="50">
        <f t="shared" si="589"/>
        <v>0</v>
      </c>
      <c r="AY1142" s="50">
        <f t="shared" si="590"/>
        <v>0</v>
      </c>
      <c r="AZ1142" s="50">
        <f t="shared" si="591"/>
        <v>0</v>
      </c>
      <c r="BA1142" s="50">
        <f t="shared" si="565"/>
        <v>7500</v>
      </c>
      <c r="BB1142" s="50">
        <f t="shared" si="566"/>
        <v>0</v>
      </c>
    </row>
    <row r="1143" spans="2:54" x14ac:dyDescent="0.25">
      <c r="B1143" s="14">
        <v>2026</v>
      </c>
      <c r="C1143" s="14">
        <v>479</v>
      </c>
      <c r="D1143" s="15"/>
      <c r="F1143" s="15" t="s">
        <v>58</v>
      </c>
      <c r="G1143" s="14" t="e">
        <f>+VLOOKUP(M1143,#REF!,5,FALSE)</f>
        <v>#REF!</v>
      </c>
      <c r="H1143" s="14" t="e">
        <f>+VLOOKUP(M1143,#REF!,7,FALSE)</f>
        <v>#REF!</v>
      </c>
      <c r="M1143" s="15" t="str">
        <f t="shared" si="564"/>
        <v>2026EG 2026GADCONTROL PATRIMONIAL Y SERVICIOS GENERALES</v>
      </c>
      <c r="N1143" s="15" t="s">
        <v>123</v>
      </c>
      <c r="Q1143" s="16" t="s">
        <v>5</v>
      </c>
      <c r="R1143" s="16" t="s">
        <v>60</v>
      </c>
      <c r="T1143" s="14"/>
      <c r="U1143" s="17" t="s">
        <v>62</v>
      </c>
      <c r="V1143" s="15" t="s">
        <v>814</v>
      </c>
      <c r="X1143" s="14" t="s">
        <v>65</v>
      </c>
      <c r="Y1143" s="18">
        <v>1</v>
      </c>
      <c r="Z1143" s="19">
        <v>3000</v>
      </c>
      <c r="AA1143" s="14">
        <v>30</v>
      </c>
      <c r="AB1143" s="14">
        <v>30</v>
      </c>
      <c r="AC1143" s="14">
        <v>15</v>
      </c>
      <c r="AD1143" s="14"/>
      <c r="AE1143" s="20"/>
      <c r="AF1143" s="20"/>
      <c r="AG1143" s="20"/>
      <c r="AH1143" s="20"/>
      <c r="AI1143" s="20"/>
      <c r="AJ1143" s="20"/>
      <c r="AK1143" s="20"/>
      <c r="AL1143" s="20"/>
      <c r="AM1143" s="19">
        <f t="shared" si="567"/>
        <v>7500</v>
      </c>
      <c r="AN1143" s="26" t="s">
        <v>437</v>
      </c>
      <c r="AO1143" s="50">
        <f t="shared" si="580"/>
        <v>3000</v>
      </c>
      <c r="AP1143" s="50">
        <f t="shared" si="581"/>
        <v>3000</v>
      </c>
      <c r="AQ1143" s="50">
        <f t="shared" si="582"/>
        <v>1500</v>
      </c>
      <c r="AR1143" s="50">
        <f t="shared" si="583"/>
        <v>0</v>
      </c>
      <c r="AS1143" s="50">
        <f t="shared" si="584"/>
        <v>0</v>
      </c>
      <c r="AT1143" s="50">
        <f t="shared" si="585"/>
        <v>0</v>
      </c>
      <c r="AU1143" s="50">
        <f t="shared" si="586"/>
        <v>0</v>
      </c>
      <c r="AV1143" s="50">
        <f t="shared" si="587"/>
        <v>0</v>
      </c>
      <c r="AW1143" s="50">
        <f t="shared" si="588"/>
        <v>0</v>
      </c>
      <c r="AX1143" s="50">
        <f t="shared" si="589"/>
        <v>0</v>
      </c>
      <c r="AY1143" s="50">
        <f t="shared" si="590"/>
        <v>0</v>
      </c>
      <c r="AZ1143" s="50">
        <f t="shared" si="591"/>
        <v>0</v>
      </c>
      <c r="BA1143" s="50">
        <f t="shared" si="565"/>
        <v>7500</v>
      </c>
      <c r="BB1143" s="50">
        <f t="shared" si="566"/>
        <v>0</v>
      </c>
    </row>
    <row r="1144" spans="2:54" x14ac:dyDescent="0.25">
      <c r="B1144" s="14">
        <v>2026</v>
      </c>
      <c r="C1144" s="14">
        <v>479</v>
      </c>
      <c r="D1144" s="15"/>
      <c r="F1144" s="15" t="s">
        <v>58</v>
      </c>
      <c r="G1144" s="14" t="e">
        <f>+VLOOKUP(M1144,#REF!,5,FALSE)</f>
        <v>#REF!</v>
      </c>
      <c r="H1144" s="14" t="e">
        <f>+VLOOKUP(M1144,#REF!,7,FALSE)</f>
        <v>#REF!</v>
      </c>
      <c r="M1144" s="15" t="str">
        <f t="shared" si="564"/>
        <v>2026EG 2026GADCONTROL PATRIMONIAL Y SERVICIOS GENERALES</v>
      </c>
      <c r="N1144" s="15" t="s">
        <v>123</v>
      </c>
      <c r="Q1144" s="16" t="s">
        <v>5</v>
      </c>
      <c r="R1144" s="16" t="s">
        <v>60</v>
      </c>
      <c r="T1144" s="14"/>
      <c r="U1144" s="17" t="s">
        <v>62</v>
      </c>
      <c r="V1144" s="15" t="s">
        <v>814</v>
      </c>
      <c r="X1144" s="14" t="s">
        <v>65</v>
      </c>
      <c r="Y1144" s="18">
        <v>1</v>
      </c>
      <c r="Z1144" s="19">
        <v>3000</v>
      </c>
      <c r="AA1144" s="14">
        <v>30</v>
      </c>
      <c r="AB1144" s="14">
        <v>30</v>
      </c>
      <c r="AC1144" s="14">
        <v>15</v>
      </c>
      <c r="AD1144" s="14"/>
      <c r="AE1144" s="20"/>
      <c r="AF1144" s="20"/>
      <c r="AG1144" s="20"/>
      <c r="AH1144" s="20"/>
      <c r="AI1144" s="20"/>
      <c r="AJ1144" s="20"/>
      <c r="AK1144" s="20"/>
      <c r="AL1144" s="20"/>
      <c r="AM1144" s="19">
        <f t="shared" si="567"/>
        <v>7500</v>
      </c>
      <c r="AN1144" s="26" t="s">
        <v>437</v>
      </c>
      <c r="AO1144" s="50">
        <f t="shared" si="580"/>
        <v>3000</v>
      </c>
      <c r="AP1144" s="50">
        <f t="shared" si="581"/>
        <v>3000</v>
      </c>
      <c r="AQ1144" s="50">
        <f t="shared" si="582"/>
        <v>1500</v>
      </c>
      <c r="AR1144" s="50">
        <f t="shared" si="583"/>
        <v>0</v>
      </c>
      <c r="AS1144" s="50">
        <f t="shared" si="584"/>
        <v>0</v>
      </c>
      <c r="AT1144" s="50">
        <f t="shared" si="585"/>
        <v>0</v>
      </c>
      <c r="AU1144" s="50">
        <f t="shared" si="586"/>
        <v>0</v>
      </c>
      <c r="AV1144" s="50">
        <f t="shared" si="587"/>
        <v>0</v>
      </c>
      <c r="AW1144" s="50">
        <f t="shared" si="588"/>
        <v>0</v>
      </c>
      <c r="AX1144" s="50">
        <f t="shared" si="589"/>
        <v>0</v>
      </c>
      <c r="AY1144" s="50">
        <f t="shared" si="590"/>
        <v>0</v>
      </c>
      <c r="AZ1144" s="50">
        <f t="shared" si="591"/>
        <v>0</v>
      </c>
      <c r="BA1144" s="50">
        <f t="shared" si="565"/>
        <v>7500</v>
      </c>
      <c r="BB1144" s="50">
        <f t="shared" si="566"/>
        <v>0</v>
      </c>
    </row>
    <row r="1145" spans="2:54" x14ac:dyDescent="0.25">
      <c r="B1145" s="14">
        <v>2026</v>
      </c>
      <c r="C1145" s="14">
        <v>479</v>
      </c>
      <c r="D1145" s="15"/>
      <c r="F1145" s="15" t="s">
        <v>58</v>
      </c>
      <c r="G1145" s="14" t="e">
        <f>+VLOOKUP(M1145,#REF!,5,FALSE)</f>
        <v>#REF!</v>
      </c>
      <c r="H1145" s="14" t="e">
        <f>+VLOOKUP(M1145,#REF!,7,FALSE)</f>
        <v>#REF!</v>
      </c>
      <c r="M1145" s="15" t="str">
        <f t="shared" si="564"/>
        <v>2026EG 2026GADCONTROL PATRIMONIAL Y SERVICIOS GENERALES</v>
      </c>
      <c r="N1145" s="15" t="s">
        <v>123</v>
      </c>
      <c r="Q1145" s="16" t="s">
        <v>5</v>
      </c>
      <c r="R1145" s="16" t="s">
        <v>60</v>
      </c>
      <c r="T1145" s="14"/>
      <c r="U1145" s="17" t="s">
        <v>62</v>
      </c>
      <c r="V1145" s="15" t="s">
        <v>815</v>
      </c>
      <c r="X1145" s="14" t="s">
        <v>65</v>
      </c>
      <c r="Y1145" s="18">
        <v>1</v>
      </c>
      <c r="Z1145" s="19">
        <v>3000</v>
      </c>
      <c r="AA1145" s="14">
        <v>30</v>
      </c>
      <c r="AB1145" s="14">
        <v>30</v>
      </c>
      <c r="AC1145" s="14">
        <v>15</v>
      </c>
      <c r="AD1145" s="14"/>
      <c r="AE1145" s="20"/>
      <c r="AF1145" s="20"/>
      <c r="AG1145" s="20"/>
      <c r="AH1145" s="20"/>
      <c r="AI1145" s="20"/>
      <c r="AJ1145" s="20"/>
      <c r="AK1145" s="20"/>
      <c r="AL1145" s="20"/>
      <c r="AM1145" s="19">
        <f t="shared" si="567"/>
        <v>7500</v>
      </c>
      <c r="AN1145" s="26" t="s">
        <v>437</v>
      </c>
      <c r="AO1145" s="50">
        <f t="shared" si="580"/>
        <v>3000</v>
      </c>
      <c r="AP1145" s="50">
        <f t="shared" si="581"/>
        <v>3000</v>
      </c>
      <c r="AQ1145" s="50">
        <f t="shared" si="582"/>
        <v>1500</v>
      </c>
      <c r="AR1145" s="50">
        <f t="shared" si="583"/>
        <v>0</v>
      </c>
      <c r="AS1145" s="50">
        <f t="shared" si="584"/>
        <v>0</v>
      </c>
      <c r="AT1145" s="50">
        <f t="shared" si="585"/>
        <v>0</v>
      </c>
      <c r="AU1145" s="50">
        <f t="shared" si="586"/>
        <v>0</v>
      </c>
      <c r="AV1145" s="50">
        <f t="shared" si="587"/>
        <v>0</v>
      </c>
      <c r="AW1145" s="50">
        <f t="shared" si="588"/>
        <v>0</v>
      </c>
      <c r="AX1145" s="50">
        <f t="shared" si="589"/>
        <v>0</v>
      </c>
      <c r="AY1145" s="50">
        <f t="shared" si="590"/>
        <v>0</v>
      </c>
      <c r="AZ1145" s="50">
        <f t="shared" si="591"/>
        <v>0</v>
      </c>
      <c r="BA1145" s="50">
        <f t="shared" si="565"/>
        <v>7500</v>
      </c>
      <c r="BB1145" s="50">
        <f t="shared" si="566"/>
        <v>0</v>
      </c>
    </row>
    <row r="1146" spans="2:54" x14ac:dyDescent="0.25">
      <c r="B1146" s="14">
        <v>2026</v>
      </c>
      <c r="C1146" s="14">
        <v>479</v>
      </c>
      <c r="D1146" s="15"/>
      <c r="F1146" s="15" t="s">
        <v>58</v>
      </c>
      <c r="G1146" s="14" t="e">
        <f>+VLOOKUP(M1146,#REF!,5,FALSE)</f>
        <v>#REF!</v>
      </c>
      <c r="H1146" s="14" t="e">
        <f>+VLOOKUP(M1146,#REF!,7,FALSE)</f>
        <v>#REF!</v>
      </c>
      <c r="M1146" s="15" t="str">
        <f t="shared" si="564"/>
        <v>2026EG 2026GADCONTROL PATRIMONIAL Y SERVICIOS GENERALES</v>
      </c>
      <c r="N1146" s="15" t="s">
        <v>123</v>
      </c>
      <c r="Q1146" s="16" t="s">
        <v>5</v>
      </c>
      <c r="R1146" s="16" t="s">
        <v>60</v>
      </c>
      <c r="T1146" s="14"/>
      <c r="U1146" s="17" t="s">
        <v>62</v>
      </c>
      <c r="V1146" s="15" t="s">
        <v>816</v>
      </c>
      <c r="X1146" s="14" t="s">
        <v>65</v>
      </c>
      <c r="Y1146" s="18">
        <v>1</v>
      </c>
      <c r="Z1146" s="19">
        <v>3000</v>
      </c>
      <c r="AA1146" s="14">
        <v>30</v>
      </c>
      <c r="AB1146" s="14">
        <v>30</v>
      </c>
      <c r="AC1146" s="14">
        <v>15</v>
      </c>
      <c r="AD1146" s="14"/>
      <c r="AE1146" s="20"/>
      <c r="AF1146" s="20"/>
      <c r="AG1146" s="20"/>
      <c r="AH1146" s="20"/>
      <c r="AI1146" s="20"/>
      <c r="AJ1146" s="20"/>
      <c r="AK1146" s="20"/>
      <c r="AL1146" s="20"/>
      <c r="AM1146" s="19">
        <f t="shared" si="567"/>
        <v>7500</v>
      </c>
      <c r="AN1146" s="26" t="s">
        <v>437</v>
      </c>
      <c r="AO1146" s="50">
        <f t="shared" si="580"/>
        <v>3000</v>
      </c>
      <c r="AP1146" s="50">
        <f t="shared" si="581"/>
        <v>3000</v>
      </c>
      <c r="AQ1146" s="50">
        <f t="shared" si="582"/>
        <v>1500</v>
      </c>
      <c r="AR1146" s="50">
        <f t="shared" si="583"/>
        <v>0</v>
      </c>
      <c r="AS1146" s="50">
        <f t="shared" si="584"/>
        <v>0</v>
      </c>
      <c r="AT1146" s="50">
        <f t="shared" si="585"/>
        <v>0</v>
      </c>
      <c r="AU1146" s="50">
        <f t="shared" si="586"/>
        <v>0</v>
      </c>
      <c r="AV1146" s="50">
        <f t="shared" si="587"/>
        <v>0</v>
      </c>
      <c r="AW1146" s="50">
        <f t="shared" si="588"/>
        <v>0</v>
      </c>
      <c r="AX1146" s="50">
        <f t="shared" si="589"/>
        <v>0</v>
      </c>
      <c r="AY1146" s="50">
        <f t="shared" si="590"/>
        <v>0</v>
      </c>
      <c r="AZ1146" s="50">
        <f t="shared" si="591"/>
        <v>0</v>
      </c>
      <c r="BA1146" s="50">
        <f t="shared" si="565"/>
        <v>7500</v>
      </c>
      <c r="BB1146" s="50">
        <f t="shared" si="566"/>
        <v>0</v>
      </c>
    </row>
    <row r="1147" spans="2:54" x14ac:dyDescent="0.25">
      <c r="B1147" s="14">
        <v>2026</v>
      </c>
      <c r="C1147" s="14">
        <v>479</v>
      </c>
      <c r="D1147" s="15"/>
      <c r="F1147" s="15" t="s">
        <v>58</v>
      </c>
      <c r="G1147" s="14" t="e">
        <f>+VLOOKUP(M1147,#REF!,5,FALSE)</f>
        <v>#REF!</v>
      </c>
      <c r="H1147" s="14" t="e">
        <f>+VLOOKUP(M1147,#REF!,7,FALSE)</f>
        <v>#REF!</v>
      </c>
      <c r="M1147" s="15" t="str">
        <f t="shared" si="564"/>
        <v>2026EG 2026GADCONTROL PATRIMONIAL Y SERVICIOS GENERALES</v>
      </c>
      <c r="N1147" s="15" t="s">
        <v>123</v>
      </c>
      <c r="Q1147" s="16" t="s">
        <v>5</v>
      </c>
      <c r="R1147" s="16" t="s">
        <v>60</v>
      </c>
      <c r="T1147" s="14"/>
      <c r="U1147" s="17" t="s">
        <v>62</v>
      </c>
      <c r="V1147" s="15" t="s">
        <v>817</v>
      </c>
      <c r="X1147" s="14" t="s">
        <v>65</v>
      </c>
      <c r="Y1147" s="18">
        <v>1</v>
      </c>
      <c r="Z1147" s="19">
        <v>6500</v>
      </c>
      <c r="AA1147" s="14">
        <v>30</v>
      </c>
      <c r="AB1147" s="14">
        <v>30</v>
      </c>
      <c r="AC1147" s="14">
        <v>15</v>
      </c>
      <c r="AD1147" s="14"/>
      <c r="AE1147" s="20"/>
      <c r="AF1147" s="20"/>
      <c r="AG1147" s="20"/>
      <c r="AH1147" s="20"/>
      <c r="AI1147" s="20"/>
      <c r="AJ1147" s="20"/>
      <c r="AK1147" s="20"/>
      <c r="AL1147" s="20"/>
      <c r="AM1147" s="19">
        <f t="shared" si="567"/>
        <v>16250</v>
      </c>
      <c r="AN1147" s="26" t="s">
        <v>437</v>
      </c>
      <c r="AO1147" s="50">
        <f t="shared" si="580"/>
        <v>6500</v>
      </c>
      <c r="AP1147" s="50">
        <f t="shared" si="581"/>
        <v>6500</v>
      </c>
      <c r="AQ1147" s="50">
        <f t="shared" si="582"/>
        <v>3250</v>
      </c>
      <c r="AR1147" s="50">
        <f t="shared" si="583"/>
        <v>0</v>
      </c>
      <c r="AS1147" s="50">
        <f t="shared" si="584"/>
        <v>0</v>
      </c>
      <c r="AT1147" s="50">
        <f t="shared" si="585"/>
        <v>0</v>
      </c>
      <c r="AU1147" s="50">
        <f t="shared" si="586"/>
        <v>0</v>
      </c>
      <c r="AV1147" s="50">
        <f t="shared" si="587"/>
        <v>0</v>
      </c>
      <c r="AW1147" s="50">
        <f t="shared" si="588"/>
        <v>0</v>
      </c>
      <c r="AX1147" s="50">
        <f t="shared" si="589"/>
        <v>0</v>
      </c>
      <c r="AY1147" s="50">
        <f t="shared" si="590"/>
        <v>0</v>
      </c>
      <c r="AZ1147" s="50">
        <f t="shared" si="591"/>
        <v>0</v>
      </c>
      <c r="BA1147" s="50">
        <f t="shared" si="565"/>
        <v>16250</v>
      </c>
      <c r="BB1147" s="50">
        <f t="shared" si="566"/>
        <v>0</v>
      </c>
    </row>
    <row r="1148" spans="2:54" x14ac:dyDescent="0.25">
      <c r="B1148" s="14">
        <v>2026</v>
      </c>
      <c r="C1148" s="14">
        <v>479</v>
      </c>
      <c r="D1148" s="15"/>
      <c r="F1148" s="15" t="s">
        <v>58</v>
      </c>
      <c r="G1148" s="14" t="e">
        <f>+VLOOKUP(M1148,#REF!,5,FALSE)</f>
        <v>#REF!</v>
      </c>
      <c r="H1148" s="14" t="e">
        <f>+VLOOKUP(M1148,#REF!,7,FALSE)</f>
        <v>#REF!</v>
      </c>
      <c r="M1148" s="15" t="str">
        <f t="shared" si="564"/>
        <v>2026EG 2026GADCONTROL PATRIMONIAL Y SERVICIOS GENERALES</v>
      </c>
      <c r="N1148" s="15" t="s">
        <v>123</v>
      </c>
      <c r="Q1148" s="16" t="s">
        <v>5</v>
      </c>
      <c r="R1148" s="16" t="s">
        <v>60</v>
      </c>
      <c r="T1148" s="14"/>
      <c r="U1148" s="17" t="s">
        <v>62</v>
      </c>
      <c r="V1148" s="15" t="s">
        <v>818</v>
      </c>
      <c r="X1148" s="14" t="s">
        <v>65</v>
      </c>
      <c r="Y1148" s="18">
        <v>1</v>
      </c>
      <c r="Z1148" s="19">
        <v>2800</v>
      </c>
      <c r="AA1148" s="14">
        <v>30</v>
      </c>
      <c r="AB1148" s="14">
        <v>30</v>
      </c>
      <c r="AC1148" s="14">
        <v>15</v>
      </c>
      <c r="AD1148" s="14"/>
      <c r="AE1148" s="20"/>
      <c r="AF1148" s="20"/>
      <c r="AG1148" s="20"/>
      <c r="AH1148" s="20"/>
      <c r="AI1148" s="20"/>
      <c r="AJ1148" s="20"/>
      <c r="AK1148" s="20"/>
      <c r="AL1148" s="20"/>
      <c r="AM1148" s="19">
        <f t="shared" si="567"/>
        <v>7000</v>
      </c>
      <c r="AN1148" s="26" t="s">
        <v>437</v>
      </c>
      <c r="AO1148" s="50">
        <f t="shared" si="580"/>
        <v>2800</v>
      </c>
      <c r="AP1148" s="50">
        <f t="shared" si="581"/>
        <v>2800</v>
      </c>
      <c r="AQ1148" s="50">
        <f t="shared" si="582"/>
        <v>1400</v>
      </c>
      <c r="AR1148" s="50">
        <f t="shared" si="583"/>
        <v>0</v>
      </c>
      <c r="AS1148" s="50">
        <f t="shared" si="584"/>
        <v>0</v>
      </c>
      <c r="AT1148" s="50">
        <f t="shared" si="585"/>
        <v>0</v>
      </c>
      <c r="AU1148" s="50">
        <f t="shared" si="586"/>
        <v>0</v>
      </c>
      <c r="AV1148" s="50">
        <f t="shared" si="587"/>
        <v>0</v>
      </c>
      <c r="AW1148" s="50">
        <f t="shared" si="588"/>
        <v>0</v>
      </c>
      <c r="AX1148" s="50">
        <f t="shared" si="589"/>
        <v>0</v>
      </c>
      <c r="AY1148" s="50">
        <f t="shared" si="590"/>
        <v>0</v>
      </c>
      <c r="AZ1148" s="50">
        <f t="shared" si="591"/>
        <v>0</v>
      </c>
      <c r="BA1148" s="50">
        <f t="shared" si="565"/>
        <v>7000</v>
      </c>
      <c r="BB1148" s="50">
        <f t="shared" si="566"/>
        <v>0</v>
      </c>
    </row>
    <row r="1149" spans="2:54" x14ac:dyDescent="0.25">
      <c r="B1149" s="14">
        <v>2026</v>
      </c>
      <c r="C1149" s="14">
        <v>479</v>
      </c>
      <c r="D1149" s="15"/>
      <c r="F1149" s="15" t="s">
        <v>58</v>
      </c>
      <c r="G1149" s="14" t="e">
        <f>+VLOOKUP(M1149,#REF!,5,FALSE)</f>
        <v>#REF!</v>
      </c>
      <c r="H1149" s="14" t="e">
        <f>+VLOOKUP(M1149,#REF!,7,FALSE)</f>
        <v>#REF!</v>
      </c>
      <c r="M1149" s="15" t="str">
        <f t="shared" si="564"/>
        <v>2026EG 2026GADCONTROL PATRIMONIAL Y SERVICIOS GENERALES</v>
      </c>
      <c r="N1149" s="15" t="s">
        <v>123</v>
      </c>
      <c r="Q1149" s="16" t="s">
        <v>5</v>
      </c>
      <c r="R1149" s="16" t="s">
        <v>60</v>
      </c>
      <c r="T1149" s="14"/>
      <c r="U1149" s="17" t="s">
        <v>62</v>
      </c>
      <c r="V1149" s="15" t="s">
        <v>818</v>
      </c>
      <c r="X1149" s="14" t="s">
        <v>65</v>
      </c>
      <c r="Y1149" s="18">
        <v>1</v>
      </c>
      <c r="Z1149" s="19">
        <v>2800</v>
      </c>
      <c r="AA1149" s="14">
        <v>30</v>
      </c>
      <c r="AB1149" s="14">
        <v>30</v>
      </c>
      <c r="AC1149" s="14">
        <v>15</v>
      </c>
      <c r="AD1149" s="14"/>
      <c r="AE1149" s="20"/>
      <c r="AF1149" s="20"/>
      <c r="AG1149" s="20"/>
      <c r="AH1149" s="20"/>
      <c r="AI1149" s="20"/>
      <c r="AJ1149" s="20"/>
      <c r="AK1149" s="20"/>
      <c r="AL1149" s="20"/>
      <c r="AM1149" s="19">
        <f t="shared" si="567"/>
        <v>7000</v>
      </c>
      <c r="AN1149" s="26" t="s">
        <v>437</v>
      </c>
      <c r="AO1149" s="50">
        <f t="shared" si="580"/>
        <v>2800</v>
      </c>
      <c r="AP1149" s="50">
        <f t="shared" si="581"/>
        <v>2800</v>
      </c>
      <c r="AQ1149" s="50">
        <f t="shared" si="582"/>
        <v>1400</v>
      </c>
      <c r="AR1149" s="50">
        <f t="shared" si="583"/>
        <v>0</v>
      </c>
      <c r="AS1149" s="50">
        <f t="shared" si="584"/>
        <v>0</v>
      </c>
      <c r="AT1149" s="50">
        <f t="shared" si="585"/>
        <v>0</v>
      </c>
      <c r="AU1149" s="50">
        <f t="shared" si="586"/>
        <v>0</v>
      </c>
      <c r="AV1149" s="50">
        <f t="shared" si="587"/>
        <v>0</v>
      </c>
      <c r="AW1149" s="50">
        <f t="shared" si="588"/>
        <v>0</v>
      </c>
      <c r="AX1149" s="50">
        <f t="shared" si="589"/>
        <v>0</v>
      </c>
      <c r="AY1149" s="50">
        <f t="shared" si="590"/>
        <v>0</v>
      </c>
      <c r="AZ1149" s="50">
        <f t="shared" si="591"/>
        <v>0</v>
      </c>
      <c r="BA1149" s="50">
        <f t="shared" si="565"/>
        <v>7000</v>
      </c>
      <c r="BB1149" s="50">
        <f t="shared" si="566"/>
        <v>0</v>
      </c>
    </row>
    <row r="1150" spans="2:54" x14ac:dyDescent="0.25">
      <c r="B1150" s="14">
        <v>2026</v>
      </c>
      <c r="C1150" s="14">
        <v>479</v>
      </c>
      <c r="D1150" s="15"/>
      <c r="F1150" s="15" t="s">
        <v>58</v>
      </c>
      <c r="G1150" s="14" t="e">
        <f>+VLOOKUP(M1150,#REF!,5,FALSE)</f>
        <v>#REF!</v>
      </c>
      <c r="H1150" s="14" t="e">
        <f>+VLOOKUP(M1150,#REF!,7,FALSE)</f>
        <v>#REF!</v>
      </c>
      <c r="M1150" s="15" t="str">
        <f t="shared" si="564"/>
        <v>2026EG 2026GADCONTROL PATRIMONIAL Y SERVICIOS GENERALES</v>
      </c>
      <c r="N1150" s="15" t="s">
        <v>123</v>
      </c>
      <c r="Q1150" s="16" t="s">
        <v>5</v>
      </c>
      <c r="R1150" s="16" t="s">
        <v>60</v>
      </c>
      <c r="T1150" s="14"/>
      <c r="U1150" s="17" t="s">
        <v>62</v>
      </c>
      <c r="V1150" s="15" t="s">
        <v>818</v>
      </c>
      <c r="X1150" s="14" t="s">
        <v>65</v>
      </c>
      <c r="Y1150" s="18">
        <v>1</v>
      </c>
      <c r="Z1150" s="19">
        <v>2800</v>
      </c>
      <c r="AA1150" s="14">
        <v>30</v>
      </c>
      <c r="AB1150" s="14">
        <v>30</v>
      </c>
      <c r="AC1150" s="14">
        <v>15</v>
      </c>
      <c r="AD1150" s="14"/>
      <c r="AE1150" s="20"/>
      <c r="AF1150" s="20"/>
      <c r="AG1150" s="20"/>
      <c r="AH1150" s="20"/>
      <c r="AI1150" s="20"/>
      <c r="AJ1150" s="20"/>
      <c r="AK1150" s="20"/>
      <c r="AL1150" s="20"/>
      <c r="AM1150" s="19">
        <f t="shared" si="567"/>
        <v>7000</v>
      </c>
      <c r="AN1150" s="26" t="s">
        <v>437</v>
      </c>
      <c r="AO1150" s="50">
        <f t="shared" si="580"/>
        <v>2800</v>
      </c>
      <c r="AP1150" s="50">
        <f t="shared" si="581"/>
        <v>2800</v>
      </c>
      <c r="AQ1150" s="50">
        <f t="shared" si="582"/>
        <v>1400</v>
      </c>
      <c r="AR1150" s="50">
        <f t="shared" si="583"/>
        <v>0</v>
      </c>
      <c r="AS1150" s="50">
        <f t="shared" si="584"/>
        <v>0</v>
      </c>
      <c r="AT1150" s="50">
        <f t="shared" si="585"/>
        <v>0</v>
      </c>
      <c r="AU1150" s="50">
        <f t="shared" si="586"/>
        <v>0</v>
      </c>
      <c r="AV1150" s="50">
        <f t="shared" si="587"/>
        <v>0</v>
      </c>
      <c r="AW1150" s="50">
        <f t="shared" si="588"/>
        <v>0</v>
      </c>
      <c r="AX1150" s="50">
        <f t="shared" si="589"/>
        <v>0</v>
      </c>
      <c r="AY1150" s="50">
        <f t="shared" si="590"/>
        <v>0</v>
      </c>
      <c r="AZ1150" s="50">
        <f t="shared" si="591"/>
        <v>0</v>
      </c>
      <c r="BA1150" s="50">
        <f t="shared" si="565"/>
        <v>7000</v>
      </c>
      <c r="BB1150" s="50">
        <f t="shared" si="566"/>
        <v>0</v>
      </c>
    </row>
    <row r="1151" spans="2:54" x14ac:dyDescent="0.25">
      <c r="B1151" s="14">
        <v>2026</v>
      </c>
      <c r="C1151" s="14">
        <v>479</v>
      </c>
      <c r="D1151" s="15"/>
      <c r="F1151" s="15" t="s">
        <v>58</v>
      </c>
      <c r="G1151" s="14" t="e">
        <f>+VLOOKUP(M1151,#REF!,5,FALSE)</f>
        <v>#REF!</v>
      </c>
      <c r="H1151" s="14" t="e">
        <f>+VLOOKUP(M1151,#REF!,7,FALSE)</f>
        <v>#REF!</v>
      </c>
      <c r="M1151" s="15" t="str">
        <f t="shared" si="564"/>
        <v>2026EG 2026GADCONTROL PATRIMONIAL Y SERVICIOS GENERALES</v>
      </c>
      <c r="N1151" s="15" t="s">
        <v>123</v>
      </c>
      <c r="Q1151" s="16" t="s">
        <v>5</v>
      </c>
      <c r="R1151" s="16" t="s">
        <v>60</v>
      </c>
      <c r="T1151" s="14"/>
      <c r="U1151" s="17" t="s">
        <v>62</v>
      </c>
      <c r="V1151" s="15" t="s">
        <v>818</v>
      </c>
      <c r="X1151" s="14" t="s">
        <v>65</v>
      </c>
      <c r="Y1151" s="18">
        <v>1</v>
      </c>
      <c r="Z1151" s="19">
        <v>2800</v>
      </c>
      <c r="AA1151" s="14">
        <v>30</v>
      </c>
      <c r="AB1151" s="14">
        <v>30</v>
      </c>
      <c r="AC1151" s="14">
        <v>15</v>
      </c>
      <c r="AD1151" s="14"/>
      <c r="AE1151" s="20"/>
      <c r="AF1151" s="20"/>
      <c r="AG1151" s="20"/>
      <c r="AH1151" s="20"/>
      <c r="AI1151" s="20"/>
      <c r="AJ1151" s="20"/>
      <c r="AK1151" s="20"/>
      <c r="AL1151" s="20"/>
      <c r="AM1151" s="19">
        <f t="shared" si="567"/>
        <v>7000</v>
      </c>
      <c r="AN1151" s="26" t="s">
        <v>437</v>
      </c>
      <c r="AO1151" s="50">
        <f t="shared" si="580"/>
        <v>2800</v>
      </c>
      <c r="AP1151" s="50">
        <f t="shared" si="581"/>
        <v>2800</v>
      </c>
      <c r="AQ1151" s="50">
        <f t="shared" si="582"/>
        <v>1400</v>
      </c>
      <c r="AR1151" s="50">
        <f t="shared" si="583"/>
        <v>0</v>
      </c>
      <c r="AS1151" s="50">
        <f t="shared" si="584"/>
        <v>0</v>
      </c>
      <c r="AT1151" s="50">
        <f t="shared" si="585"/>
        <v>0</v>
      </c>
      <c r="AU1151" s="50">
        <f t="shared" si="586"/>
        <v>0</v>
      </c>
      <c r="AV1151" s="50">
        <f t="shared" si="587"/>
        <v>0</v>
      </c>
      <c r="AW1151" s="50">
        <f t="shared" si="588"/>
        <v>0</v>
      </c>
      <c r="AX1151" s="50">
        <f t="shared" si="589"/>
        <v>0</v>
      </c>
      <c r="AY1151" s="50">
        <f t="shared" si="590"/>
        <v>0</v>
      </c>
      <c r="AZ1151" s="50">
        <f t="shared" si="591"/>
        <v>0</v>
      </c>
      <c r="BA1151" s="50">
        <f t="shared" si="565"/>
        <v>7000</v>
      </c>
      <c r="BB1151" s="50">
        <f t="shared" si="566"/>
        <v>0</v>
      </c>
    </row>
    <row r="1152" spans="2:54" x14ac:dyDescent="0.25">
      <c r="B1152" s="14">
        <v>2026</v>
      </c>
      <c r="C1152" s="14">
        <v>479</v>
      </c>
      <c r="D1152" s="15"/>
      <c r="F1152" s="15" t="s">
        <v>58</v>
      </c>
      <c r="G1152" s="14" t="e">
        <f>+VLOOKUP(M1152,#REF!,5,FALSE)</f>
        <v>#REF!</v>
      </c>
      <c r="H1152" s="14" t="e">
        <f>+VLOOKUP(M1152,#REF!,7,FALSE)</f>
        <v>#REF!</v>
      </c>
      <c r="M1152" s="15" t="str">
        <f t="shared" si="564"/>
        <v>2026EG 2026GADCONTROL PATRIMONIAL Y SERVICIOS GENERALES</v>
      </c>
      <c r="N1152" s="15" t="s">
        <v>123</v>
      </c>
      <c r="Q1152" s="16" t="s">
        <v>5</v>
      </c>
      <c r="R1152" s="16" t="s">
        <v>60</v>
      </c>
      <c r="T1152" s="14"/>
      <c r="U1152" s="17" t="s">
        <v>62</v>
      </c>
      <c r="V1152" s="15" t="s">
        <v>818</v>
      </c>
      <c r="X1152" s="14" t="s">
        <v>65</v>
      </c>
      <c r="Y1152" s="18">
        <v>1</v>
      </c>
      <c r="Z1152" s="19">
        <v>2800</v>
      </c>
      <c r="AA1152" s="14">
        <v>30</v>
      </c>
      <c r="AB1152" s="14">
        <v>30</v>
      </c>
      <c r="AC1152" s="14">
        <v>15</v>
      </c>
      <c r="AD1152" s="14"/>
      <c r="AE1152" s="20"/>
      <c r="AF1152" s="20"/>
      <c r="AG1152" s="20"/>
      <c r="AH1152" s="20"/>
      <c r="AI1152" s="20"/>
      <c r="AJ1152" s="20"/>
      <c r="AK1152" s="20"/>
      <c r="AL1152" s="20"/>
      <c r="AM1152" s="19">
        <f t="shared" si="567"/>
        <v>7000</v>
      </c>
      <c r="AN1152" s="26" t="s">
        <v>437</v>
      </c>
      <c r="AO1152" s="50">
        <f t="shared" si="580"/>
        <v>2800</v>
      </c>
      <c r="AP1152" s="50">
        <f t="shared" si="581"/>
        <v>2800</v>
      </c>
      <c r="AQ1152" s="50">
        <f t="shared" si="582"/>
        <v>1400</v>
      </c>
      <c r="AR1152" s="50">
        <f t="shared" si="583"/>
        <v>0</v>
      </c>
      <c r="AS1152" s="50">
        <f t="shared" si="584"/>
        <v>0</v>
      </c>
      <c r="AT1152" s="50">
        <f t="shared" si="585"/>
        <v>0</v>
      </c>
      <c r="AU1152" s="50">
        <f t="shared" si="586"/>
        <v>0</v>
      </c>
      <c r="AV1152" s="50">
        <f t="shared" si="587"/>
        <v>0</v>
      </c>
      <c r="AW1152" s="50">
        <f t="shared" si="588"/>
        <v>0</v>
      </c>
      <c r="AX1152" s="50">
        <f t="shared" si="589"/>
        <v>0</v>
      </c>
      <c r="AY1152" s="50">
        <f t="shared" si="590"/>
        <v>0</v>
      </c>
      <c r="AZ1152" s="50">
        <f t="shared" si="591"/>
        <v>0</v>
      </c>
      <c r="BA1152" s="50">
        <f t="shared" si="565"/>
        <v>7000</v>
      </c>
      <c r="BB1152" s="50">
        <f t="shared" si="566"/>
        <v>0</v>
      </c>
    </row>
    <row r="1153" spans="2:54" x14ac:dyDescent="0.25">
      <c r="B1153" s="14">
        <v>2026</v>
      </c>
      <c r="C1153" s="14">
        <v>479</v>
      </c>
      <c r="D1153" s="15"/>
      <c r="F1153" s="15" t="s">
        <v>58</v>
      </c>
      <c r="G1153" s="14" t="e">
        <f>+VLOOKUP(M1153,#REF!,5,FALSE)</f>
        <v>#REF!</v>
      </c>
      <c r="H1153" s="14" t="e">
        <f>+VLOOKUP(M1153,#REF!,7,FALSE)</f>
        <v>#REF!</v>
      </c>
      <c r="M1153" s="15" t="str">
        <f t="shared" si="564"/>
        <v>2026EG 2026GADCONTROL PATRIMONIAL Y SERVICIOS GENERALES</v>
      </c>
      <c r="N1153" s="15" t="s">
        <v>123</v>
      </c>
      <c r="Q1153" s="16" t="s">
        <v>5</v>
      </c>
      <c r="R1153" s="16" t="s">
        <v>60</v>
      </c>
      <c r="T1153" s="14"/>
      <c r="U1153" s="17" t="s">
        <v>62</v>
      </c>
      <c r="V1153" s="15" t="s">
        <v>818</v>
      </c>
      <c r="X1153" s="14" t="s">
        <v>65</v>
      </c>
      <c r="Y1153" s="18">
        <v>1</v>
      </c>
      <c r="Z1153" s="19">
        <v>2800</v>
      </c>
      <c r="AA1153" s="14">
        <v>30</v>
      </c>
      <c r="AB1153" s="14">
        <v>30</v>
      </c>
      <c r="AC1153" s="14">
        <v>15</v>
      </c>
      <c r="AD1153" s="14"/>
      <c r="AE1153" s="20"/>
      <c r="AF1153" s="20"/>
      <c r="AG1153" s="20"/>
      <c r="AH1153" s="20"/>
      <c r="AI1153" s="20"/>
      <c r="AJ1153" s="20"/>
      <c r="AK1153" s="20"/>
      <c r="AL1153" s="20"/>
      <c r="AM1153" s="19">
        <f t="shared" si="567"/>
        <v>7000</v>
      </c>
      <c r="AN1153" s="26" t="s">
        <v>437</v>
      </c>
      <c r="AO1153" s="50">
        <f t="shared" si="580"/>
        <v>2800</v>
      </c>
      <c r="AP1153" s="50">
        <f t="shared" si="581"/>
        <v>2800</v>
      </c>
      <c r="AQ1153" s="50">
        <f t="shared" si="582"/>
        <v>1400</v>
      </c>
      <c r="AR1153" s="50">
        <f t="shared" si="583"/>
        <v>0</v>
      </c>
      <c r="AS1153" s="50">
        <f t="shared" si="584"/>
        <v>0</v>
      </c>
      <c r="AT1153" s="50">
        <f t="shared" si="585"/>
        <v>0</v>
      </c>
      <c r="AU1153" s="50">
        <f t="shared" si="586"/>
        <v>0</v>
      </c>
      <c r="AV1153" s="50">
        <f t="shared" si="587"/>
        <v>0</v>
      </c>
      <c r="AW1153" s="50">
        <f t="shared" si="588"/>
        <v>0</v>
      </c>
      <c r="AX1153" s="50">
        <f t="shared" si="589"/>
        <v>0</v>
      </c>
      <c r="AY1153" s="50">
        <f t="shared" si="590"/>
        <v>0</v>
      </c>
      <c r="AZ1153" s="50">
        <f t="shared" si="591"/>
        <v>0</v>
      </c>
      <c r="BA1153" s="50">
        <f t="shared" si="565"/>
        <v>7000</v>
      </c>
      <c r="BB1153" s="50">
        <f t="shared" si="566"/>
        <v>0</v>
      </c>
    </row>
    <row r="1154" spans="2:54" x14ac:dyDescent="0.25">
      <c r="B1154" s="14">
        <v>2026</v>
      </c>
      <c r="C1154" s="14">
        <v>479</v>
      </c>
      <c r="D1154" s="15"/>
      <c r="F1154" s="15" t="s">
        <v>58</v>
      </c>
      <c r="G1154" s="14" t="e">
        <f>+VLOOKUP(M1154,#REF!,5,FALSE)</f>
        <v>#REF!</v>
      </c>
      <c r="H1154" s="14" t="e">
        <f>+VLOOKUP(M1154,#REF!,7,FALSE)</f>
        <v>#REF!</v>
      </c>
      <c r="M1154" s="15" t="str">
        <f t="shared" si="564"/>
        <v>2026EG 2026GADCONTROL PATRIMONIAL Y SERVICIOS GENERALES</v>
      </c>
      <c r="N1154" s="15" t="s">
        <v>123</v>
      </c>
      <c r="Q1154" s="16" t="s">
        <v>5</v>
      </c>
      <c r="R1154" s="16" t="s">
        <v>60</v>
      </c>
      <c r="T1154" s="14"/>
      <c r="U1154" s="17" t="s">
        <v>62</v>
      </c>
      <c r="V1154" s="15" t="s">
        <v>819</v>
      </c>
      <c r="X1154" s="14" t="s">
        <v>65</v>
      </c>
      <c r="Y1154" s="18">
        <v>1</v>
      </c>
      <c r="Z1154" s="19">
        <v>2800</v>
      </c>
      <c r="AA1154" s="14">
        <v>30</v>
      </c>
      <c r="AB1154" s="14">
        <v>30</v>
      </c>
      <c r="AC1154" s="14">
        <v>15</v>
      </c>
      <c r="AD1154" s="14"/>
      <c r="AE1154" s="20"/>
      <c r="AF1154" s="20"/>
      <c r="AG1154" s="20"/>
      <c r="AH1154" s="20"/>
      <c r="AI1154" s="20"/>
      <c r="AJ1154" s="20"/>
      <c r="AK1154" s="20"/>
      <c r="AL1154" s="20"/>
      <c r="AM1154" s="19">
        <f t="shared" si="567"/>
        <v>7000</v>
      </c>
      <c r="AN1154" s="26" t="s">
        <v>437</v>
      </c>
      <c r="AO1154" s="50">
        <f t="shared" si="580"/>
        <v>2800</v>
      </c>
      <c r="AP1154" s="50">
        <f t="shared" si="581"/>
        <v>2800</v>
      </c>
      <c r="AQ1154" s="50">
        <f t="shared" si="582"/>
        <v>1400</v>
      </c>
      <c r="AR1154" s="50">
        <f t="shared" si="583"/>
        <v>0</v>
      </c>
      <c r="AS1154" s="50">
        <f t="shared" si="584"/>
        <v>0</v>
      </c>
      <c r="AT1154" s="50">
        <f t="shared" si="585"/>
        <v>0</v>
      </c>
      <c r="AU1154" s="50">
        <f t="shared" si="586"/>
        <v>0</v>
      </c>
      <c r="AV1154" s="50">
        <f t="shared" si="587"/>
        <v>0</v>
      </c>
      <c r="AW1154" s="50">
        <f t="shared" si="588"/>
        <v>0</v>
      </c>
      <c r="AX1154" s="50">
        <f t="shared" si="589"/>
        <v>0</v>
      </c>
      <c r="AY1154" s="50">
        <f t="shared" si="590"/>
        <v>0</v>
      </c>
      <c r="AZ1154" s="50">
        <f t="shared" si="591"/>
        <v>0</v>
      </c>
      <c r="BA1154" s="50">
        <f t="shared" si="565"/>
        <v>7000</v>
      </c>
      <c r="BB1154" s="50">
        <f t="shared" si="566"/>
        <v>0</v>
      </c>
    </row>
    <row r="1155" spans="2:54" x14ac:dyDescent="0.25">
      <c r="B1155" s="14">
        <v>2026</v>
      </c>
      <c r="C1155" s="14">
        <v>479</v>
      </c>
      <c r="D1155" s="15"/>
      <c r="F1155" s="15" t="s">
        <v>58</v>
      </c>
      <c r="G1155" s="14" t="e">
        <f>+VLOOKUP(M1155,#REF!,5,FALSE)</f>
        <v>#REF!</v>
      </c>
      <c r="H1155" s="14" t="e">
        <f>+VLOOKUP(M1155,#REF!,7,FALSE)</f>
        <v>#REF!</v>
      </c>
      <c r="M1155" s="15" t="str">
        <f t="shared" si="564"/>
        <v>2026EG 2026GADCONTROL PATRIMONIAL Y SERVICIOS GENERALES</v>
      </c>
      <c r="N1155" s="15" t="s">
        <v>123</v>
      </c>
      <c r="Q1155" s="16" t="s">
        <v>5</v>
      </c>
      <c r="R1155" s="16" t="s">
        <v>60</v>
      </c>
      <c r="T1155" s="14"/>
      <c r="U1155" s="17" t="s">
        <v>62</v>
      </c>
      <c r="V1155" s="15" t="s">
        <v>820</v>
      </c>
      <c r="X1155" s="14" t="s">
        <v>65</v>
      </c>
      <c r="Y1155" s="18">
        <v>1</v>
      </c>
      <c r="Z1155" s="19">
        <v>3000</v>
      </c>
      <c r="AA1155" s="14">
        <v>30</v>
      </c>
      <c r="AB1155" s="14">
        <v>30</v>
      </c>
      <c r="AC1155" s="14">
        <v>15</v>
      </c>
      <c r="AD1155" s="14"/>
      <c r="AE1155" s="20"/>
      <c r="AF1155" s="20"/>
      <c r="AG1155" s="20"/>
      <c r="AH1155" s="20"/>
      <c r="AI1155" s="20"/>
      <c r="AJ1155" s="20"/>
      <c r="AK1155" s="20"/>
      <c r="AL1155" s="20"/>
      <c r="AM1155" s="19">
        <f t="shared" si="567"/>
        <v>7500</v>
      </c>
      <c r="AN1155" s="26" t="s">
        <v>437</v>
      </c>
      <c r="AO1155" s="50">
        <f t="shared" si="580"/>
        <v>3000</v>
      </c>
      <c r="AP1155" s="50">
        <f t="shared" si="581"/>
        <v>3000</v>
      </c>
      <c r="AQ1155" s="50">
        <f t="shared" si="582"/>
        <v>1500</v>
      </c>
      <c r="AR1155" s="50">
        <f t="shared" si="583"/>
        <v>0</v>
      </c>
      <c r="AS1155" s="50">
        <f t="shared" si="584"/>
        <v>0</v>
      </c>
      <c r="AT1155" s="50">
        <f t="shared" si="585"/>
        <v>0</v>
      </c>
      <c r="AU1155" s="50">
        <f t="shared" si="586"/>
        <v>0</v>
      </c>
      <c r="AV1155" s="50">
        <f t="shared" si="587"/>
        <v>0</v>
      </c>
      <c r="AW1155" s="50">
        <f t="shared" si="588"/>
        <v>0</v>
      </c>
      <c r="AX1155" s="50">
        <f t="shared" si="589"/>
        <v>0</v>
      </c>
      <c r="AY1155" s="50">
        <f t="shared" si="590"/>
        <v>0</v>
      </c>
      <c r="AZ1155" s="50">
        <f t="shared" si="591"/>
        <v>0</v>
      </c>
      <c r="BA1155" s="50">
        <f t="shared" si="565"/>
        <v>7500</v>
      </c>
      <c r="BB1155" s="50">
        <f t="shared" si="566"/>
        <v>0</v>
      </c>
    </row>
    <row r="1156" spans="2:54" x14ac:dyDescent="0.25">
      <c r="B1156" s="14">
        <v>2026</v>
      </c>
      <c r="C1156" s="14">
        <v>479</v>
      </c>
      <c r="D1156" s="15"/>
      <c r="F1156" s="15" t="s">
        <v>58</v>
      </c>
      <c r="G1156" s="14" t="e">
        <f>+VLOOKUP(M1156,#REF!,5,FALSE)</f>
        <v>#REF!</v>
      </c>
      <c r="H1156" s="14" t="e">
        <f>+VLOOKUP(M1156,#REF!,7,FALSE)</f>
        <v>#REF!</v>
      </c>
      <c r="M1156" s="15" t="str">
        <f t="shared" ref="M1156:M1219" si="592">+CONCATENATE(B1156,R1156,Q1156,N1156)</f>
        <v>2026EG 2026GADCONTROL PATRIMONIAL Y SERVICIOS GENERALES</v>
      </c>
      <c r="N1156" s="15" t="s">
        <v>123</v>
      </c>
      <c r="Q1156" s="16" t="s">
        <v>5</v>
      </c>
      <c r="R1156" s="16" t="s">
        <v>60</v>
      </c>
      <c r="T1156" s="14"/>
      <c r="U1156" s="17" t="s">
        <v>62</v>
      </c>
      <c r="V1156" s="15" t="s">
        <v>821</v>
      </c>
      <c r="X1156" s="14" t="s">
        <v>65</v>
      </c>
      <c r="Y1156" s="18">
        <v>1</v>
      </c>
      <c r="Z1156" s="19">
        <v>3000</v>
      </c>
      <c r="AA1156" s="14">
        <v>30</v>
      </c>
      <c r="AB1156" s="14">
        <v>30</v>
      </c>
      <c r="AC1156" s="14">
        <v>15</v>
      </c>
      <c r="AD1156" s="14"/>
      <c r="AE1156" s="20"/>
      <c r="AF1156" s="20"/>
      <c r="AG1156" s="20"/>
      <c r="AH1156" s="20"/>
      <c r="AI1156" s="20"/>
      <c r="AJ1156" s="20"/>
      <c r="AK1156" s="20"/>
      <c r="AL1156" s="20"/>
      <c r="AM1156" s="19">
        <f t="shared" si="567"/>
        <v>7500</v>
      </c>
      <c r="AN1156" s="26" t="s">
        <v>437</v>
      </c>
      <c r="AO1156" s="50">
        <f t="shared" si="580"/>
        <v>3000</v>
      </c>
      <c r="AP1156" s="50">
        <f t="shared" si="581"/>
        <v>3000</v>
      </c>
      <c r="AQ1156" s="50">
        <f t="shared" si="582"/>
        <v>1500</v>
      </c>
      <c r="AR1156" s="50">
        <f t="shared" si="583"/>
        <v>0</v>
      </c>
      <c r="AS1156" s="50">
        <f t="shared" si="584"/>
        <v>0</v>
      </c>
      <c r="AT1156" s="50">
        <f t="shared" si="585"/>
        <v>0</v>
      </c>
      <c r="AU1156" s="50">
        <f t="shared" si="586"/>
        <v>0</v>
      </c>
      <c r="AV1156" s="50">
        <f t="shared" si="587"/>
        <v>0</v>
      </c>
      <c r="AW1156" s="50">
        <f t="shared" si="588"/>
        <v>0</v>
      </c>
      <c r="AX1156" s="50">
        <f t="shared" si="589"/>
        <v>0</v>
      </c>
      <c r="AY1156" s="50">
        <f t="shared" si="590"/>
        <v>0</v>
      </c>
      <c r="AZ1156" s="50">
        <f t="shared" si="591"/>
        <v>0</v>
      </c>
      <c r="BA1156" s="50">
        <f t="shared" ref="BA1156:BA1219" si="593">+ROUNDUP(SUM(AO1156:AZ1156),0)</f>
        <v>7500</v>
      </c>
      <c r="BB1156" s="50">
        <f t="shared" ref="BB1156:BB1219" si="594">+AM1156-BA1156</f>
        <v>0</v>
      </c>
    </row>
    <row r="1157" spans="2:54" x14ac:dyDescent="0.25">
      <c r="B1157" s="14">
        <v>2026</v>
      </c>
      <c r="C1157" s="14">
        <v>479</v>
      </c>
      <c r="D1157" s="15"/>
      <c r="F1157" s="15" t="s">
        <v>58</v>
      </c>
      <c r="G1157" s="14" t="e">
        <f>+VLOOKUP(M1157,#REF!,5,FALSE)</f>
        <v>#REF!</v>
      </c>
      <c r="H1157" s="14" t="e">
        <f>+VLOOKUP(M1157,#REF!,7,FALSE)</f>
        <v>#REF!</v>
      </c>
      <c r="M1157" s="15" t="str">
        <f t="shared" si="592"/>
        <v>2026EG 2026GADCONTROL PATRIMONIAL Y SERVICIOS GENERALES</v>
      </c>
      <c r="N1157" s="15" t="s">
        <v>123</v>
      </c>
      <c r="Q1157" s="16" t="s">
        <v>5</v>
      </c>
      <c r="R1157" s="16" t="s">
        <v>60</v>
      </c>
      <c r="T1157" s="14"/>
      <c r="U1157" s="17" t="s">
        <v>62</v>
      </c>
      <c r="V1157" s="15" t="s">
        <v>821</v>
      </c>
      <c r="X1157" s="14" t="s">
        <v>65</v>
      </c>
      <c r="Y1157" s="18">
        <v>1</v>
      </c>
      <c r="Z1157" s="19">
        <v>3000</v>
      </c>
      <c r="AA1157" s="14">
        <v>30</v>
      </c>
      <c r="AB1157" s="14">
        <v>30</v>
      </c>
      <c r="AC1157" s="14">
        <v>15</v>
      </c>
      <c r="AD1157" s="14"/>
      <c r="AE1157" s="20"/>
      <c r="AF1157" s="20"/>
      <c r="AG1157" s="20"/>
      <c r="AH1157" s="20"/>
      <c r="AI1157" s="20"/>
      <c r="AJ1157" s="20"/>
      <c r="AK1157" s="20"/>
      <c r="AL1157" s="20"/>
      <c r="AM1157" s="19">
        <f t="shared" si="567"/>
        <v>7500</v>
      </c>
      <c r="AN1157" s="26" t="s">
        <v>437</v>
      </c>
      <c r="AO1157" s="50">
        <f t="shared" si="580"/>
        <v>3000</v>
      </c>
      <c r="AP1157" s="50">
        <f t="shared" si="581"/>
        <v>3000</v>
      </c>
      <c r="AQ1157" s="50">
        <f t="shared" si="582"/>
        <v>1500</v>
      </c>
      <c r="AR1157" s="50">
        <f t="shared" si="583"/>
        <v>0</v>
      </c>
      <c r="AS1157" s="50">
        <f t="shared" si="584"/>
        <v>0</v>
      </c>
      <c r="AT1157" s="50">
        <f t="shared" si="585"/>
        <v>0</v>
      </c>
      <c r="AU1157" s="50">
        <f t="shared" si="586"/>
        <v>0</v>
      </c>
      <c r="AV1157" s="50">
        <f t="shared" si="587"/>
        <v>0</v>
      </c>
      <c r="AW1157" s="50">
        <f t="shared" si="588"/>
        <v>0</v>
      </c>
      <c r="AX1157" s="50">
        <f t="shared" si="589"/>
        <v>0</v>
      </c>
      <c r="AY1157" s="50">
        <f t="shared" si="590"/>
        <v>0</v>
      </c>
      <c r="AZ1157" s="50">
        <f t="shared" si="591"/>
        <v>0</v>
      </c>
      <c r="BA1157" s="50">
        <f t="shared" si="593"/>
        <v>7500</v>
      </c>
      <c r="BB1157" s="50">
        <f t="shared" si="594"/>
        <v>0</v>
      </c>
    </row>
    <row r="1158" spans="2:54" x14ac:dyDescent="0.25">
      <c r="B1158" s="14">
        <v>2026</v>
      </c>
      <c r="C1158" s="14">
        <v>479</v>
      </c>
      <c r="D1158" s="15"/>
      <c r="F1158" s="15" t="s">
        <v>58</v>
      </c>
      <c r="G1158" s="14" t="e">
        <f>+VLOOKUP(M1158,#REF!,5,FALSE)</f>
        <v>#REF!</v>
      </c>
      <c r="H1158" s="14" t="e">
        <f>+VLOOKUP(M1158,#REF!,7,FALSE)</f>
        <v>#REF!</v>
      </c>
      <c r="M1158" s="15" t="str">
        <f t="shared" si="592"/>
        <v>2026EG 2026GADCONTROL PATRIMONIAL Y SERVICIOS GENERALES</v>
      </c>
      <c r="N1158" s="15" t="s">
        <v>123</v>
      </c>
      <c r="Q1158" s="16" t="s">
        <v>5</v>
      </c>
      <c r="R1158" s="16" t="s">
        <v>60</v>
      </c>
      <c r="T1158" s="14"/>
      <c r="U1158" s="17" t="s">
        <v>62</v>
      </c>
      <c r="V1158" s="15" t="s">
        <v>821</v>
      </c>
      <c r="X1158" s="14" t="s">
        <v>65</v>
      </c>
      <c r="Y1158" s="18">
        <v>1</v>
      </c>
      <c r="Z1158" s="19">
        <v>3000</v>
      </c>
      <c r="AA1158" s="14">
        <v>30</v>
      </c>
      <c r="AB1158" s="14">
        <v>30</v>
      </c>
      <c r="AC1158" s="14">
        <v>15</v>
      </c>
      <c r="AD1158" s="14"/>
      <c r="AE1158" s="20"/>
      <c r="AF1158" s="20"/>
      <c r="AG1158" s="20"/>
      <c r="AH1158" s="20"/>
      <c r="AI1158" s="20"/>
      <c r="AJ1158" s="20"/>
      <c r="AK1158" s="20"/>
      <c r="AL1158" s="20"/>
      <c r="AM1158" s="19">
        <f t="shared" si="567"/>
        <v>7500</v>
      </c>
      <c r="AN1158" s="26" t="s">
        <v>437</v>
      </c>
      <c r="AO1158" s="50">
        <f t="shared" si="580"/>
        <v>3000</v>
      </c>
      <c r="AP1158" s="50">
        <f t="shared" si="581"/>
        <v>3000</v>
      </c>
      <c r="AQ1158" s="50">
        <f t="shared" si="582"/>
        <v>1500</v>
      </c>
      <c r="AR1158" s="50">
        <f t="shared" si="583"/>
        <v>0</v>
      </c>
      <c r="AS1158" s="50">
        <f t="shared" si="584"/>
        <v>0</v>
      </c>
      <c r="AT1158" s="50">
        <f t="shared" si="585"/>
        <v>0</v>
      </c>
      <c r="AU1158" s="50">
        <f t="shared" si="586"/>
        <v>0</v>
      </c>
      <c r="AV1158" s="50">
        <f t="shared" si="587"/>
        <v>0</v>
      </c>
      <c r="AW1158" s="50">
        <f t="shared" si="588"/>
        <v>0</v>
      </c>
      <c r="AX1158" s="50">
        <f t="shared" si="589"/>
        <v>0</v>
      </c>
      <c r="AY1158" s="50">
        <f t="shared" si="590"/>
        <v>0</v>
      </c>
      <c r="AZ1158" s="50">
        <f t="shared" si="591"/>
        <v>0</v>
      </c>
      <c r="BA1158" s="50">
        <f t="shared" si="593"/>
        <v>7500</v>
      </c>
      <c r="BB1158" s="50">
        <f t="shared" si="594"/>
        <v>0</v>
      </c>
    </row>
    <row r="1159" spans="2:54" x14ac:dyDescent="0.25">
      <c r="B1159" s="14">
        <v>2026</v>
      </c>
      <c r="C1159" s="14">
        <v>479</v>
      </c>
      <c r="D1159" s="15"/>
      <c r="F1159" s="15" t="s">
        <v>58</v>
      </c>
      <c r="G1159" s="14" t="e">
        <f>+VLOOKUP(M1159,#REF!,5,FALSE)</f>
        <v>#REF!</v>
      </c>
      <c r="H1159" s="14" t="e">
        <f>+VLOOKUP(M1159,#REF!,7,FALSE)</f>
        <v>#REF!</v>
      </c>
      <c r="M1159" s="15" t="str">
        <f t="shared" si="592"/>
        <v>2026EG 2026GADCONTROL PATRIMONIAL Y SERVICIOS GENERALES</v>
      </c>
      <c r="N1159" s="15" t="s">
        <v>123</v>
      </c>
      <c r="Q1159" s="16" t="s">
        <v>5</v>
      </c>
      <c r="R1159" s="16" t="s">
        <v>60</v>
      </c>
      <c r="T1159" s="14"/>
      <c r="U1159" s="17" t="s">
        <v>62</v>
      </c>
      <c r="V1159" s="15" t="s">
        <v>822</v>
      </c>
      <c r="X1159" s="14" t="s">
        <v>65</v>
      </c>
      <c r="Y1159" s="18">
        <v>1</v>
      </c>
      <c r="Z1159" s="19">
        <v>3000</v>
      </c>
      <c r="AA1159" s="14">
        <v>30</v>
      </c>
      <c r="AB1159" s="14">
        <v>30</v>
      </c>
      <c r="AC1159" s="14">
        <v>15</v>
      </c>
      <c r="AD1159" s="14"/>
      <c r="AE1159" s="20"/>
      <c r="AF1159" s="20"/>
      <c r="AG1159" s="20"/>
      <c r="AH1159" s="20"/>
      <c r="AI1159" s="20"/>
      <c r="AJ1159" s="20"/>
      <c r="AK1159" s="20"/>
      <c r="AL1159" s="20"/>
      <c r="AM1159" s="19">
        <f t="shared" si="567"/>
        <v>7500</v>
      </c>
      <c r="AN1159" s="26" t="s">
        <v>437</v>
      </c>
      <c r="AO1159" s="50">
        <f t="shared" si="580"/>
        <v>3000</v>
      </c>
      <c r="AP1159" s="50">
        <f t="shared" si="581"/>
        <v>3000</v>
      </c>
      <c r="AQ1159" s="50">
        <f t="shared" si="582"/>
        <v>1500</v>
      </c>
      <c r="AR1159" s="50">
        <f t="shared" si="583"/>
        <v>0</v>
      </c>
      <c r="AS1159" s="50">
        <f t="shared" si="584"/>
        <v>0</v>
      </c>
      <c r="AT1159" s="50">
        <f t="shared" si="585"/>
        <v>0</v>
      </c>
      <c r="AU1159" s="50">
        <f t="shared" si="586"/>
        <v>0</v>
      </c>
      <c r="AV1159" s="50">
        <f t="shared" si="587"/>
        <v>0</v>
      </c>
      <c r="AW1159" s="50">
        <f t="shared" si="588"/>
        <v>0</v>
      </c>
      <c r="AX1159" s="50">
        <f t="shared" si="589"/>
        <v>0</v>
      </c>
      <c r="AY1159" s="50">
        <f t="shared" si="590"/>
        <v>0</v>
      </c>
      <c r="AZ1159" s="50">
        <f t="shared" si="591"/>
        <v>0</v>
      </c>
      <c r="BA1159" s="50">
        <f t="shared" si="593"/>
        <v>7500</v>
      </c>
      <c r="BB1159" s="50">
        <f t="shared" si="594"/>
        <v>0</v>
      </c>
    </row>
    <row r="1160" spans="2:54" x14ac:dyDescent="0.25">
      <c r="B1160" s="14">
        <v>2026</v>
      </c>
      <c r="C1160" s="14">
        <v>479</v>
      </c>
      <c r="D1160" s="15"/>
      <c r="F1160" s="15" t="s">
        <v>58</v>
      </c>
      <c r="G1160" s="14" t="e">
        <f>+VLOOKUP(M1160,#REF!,5,FALSE)</f>
        <v>#REF!</v>
      </c>
      <c r="H1160" s="14" t="e">
        <f>+VLOOKUP(M1160,#REF!,7,FALSE)</f>
        <v>#REF!</v>
      </c>
      <c r="M1160" s="15" t="str">
        <f t="shared" si="592"/>
        <v>2026EG 2026GOECORCAPACITACION DE PERSONAL DE ONPE Y SEDES (ODPE/ORC/PF) EN MATERIA ELECTORAL</v>
      </c>
      <c r="N1160" s="15" t="s">
        <v>823</v>
      </c>
      <c r="Q1160" s="16" t="s">
        <v>11</v>
      </c>
      <c r="R1160" s="16" t="s">
        <v>60</v>
      </c>
      <c r="T1160" s="14"/>
      <c r="U1160" s="17" t="s">
        <v>95</v>
      </c>
      <c r="V1160" s="15" t="s">
        <v>824</v>
      </c>
      <c r="X1160" s="14" t="s">
        <v>70</v>
      </c>
      <c r="Y1160" s="18">
        <v>1</v>
      </c>
      <c r="Z1160" s="19">
        <v>40.119999999999997</v>
      </c>
      <c r="AA1160" s="14">
        <v>400</v>
      </c>
      <c r="AB1160" s="14"/>
      <c r="AC1160" s="14"/>
      <c r="AD1160" s="14"/>
      <c r="AE1160" s="20"/>
      <c r="AF1160" s="20"/>
      <c r="AG1160" s="20"/>
      <c r="AH1160" s="20"/>
      <c r="AI1160" s="20"/>
      <c r="AJ1160" s="20"/>
      <c r="AK1160" s="20"/>
      <c r="AL1160" s="20"/>
      <c r="AM1160" s="19">
        <f t="shared" si="567"/>
        <v>16048</v>
      </c>
      <c r="AN1160" s="26" t="s">
        <v>437</v>
      </c>
      <c r="AO1160" s="50">
        <f t="shared" ref="AO1160:AO1205" si="595">+AA1160*$Z1160</f>
        <v>16047.999999999998</v>
      </c>
      <c r="AP1160" s="50">
        <f t="shared" ref="AP1160:AP1205" si="596">+AB1160*$Z1160</f>
        <v>0</v>
      </c>
      <c r="AQ1160" s="50">
        <f t="shared" ref="AQ1160:AQ1205" si="597">+AC1160*$Z1160</f>
        <v>0</v>
      </c>
      <c r="AR1160" s="50">
        <f t="shared" ref="AR1160:AR1205" si="598">+AD1160*$Z1160</f>
        <v>0</v>
      </c>
      <c r="AS1160" s="50">
        <f t="shared" ref="AS1160:AS1205" si="599">+AE1160*$Z1160</f>
        <v>0</v>
      </c>
      <c r="AT1160" s="50">
        <f t="shared" ref="AT1160:AT1205" si="600">+AF1160*$Z1160</f>
        <v>0</v>
      </c>
      <c r="AU1160" s="50">
        <f t="shared" ref="AU1160:AU1205" si="601">+AG1160*$Z1160</f>
        <v>0</v>
      </c>
      <c r="AV1160" s="50">
        <f t="shared" ref="AV1160:AV1205" si="602">+AH1160*$Z1160</f>
        <v>0</v>
      </c>
      <c r="AW1160" s="50">
        <f t="shared" ref="AW1160:AW1205" si="603">+AI1160*$Z1160</f>
        <v>0</v>
      </c>
      <c r="AX1160" s="50">
        <f t="shared" ref="AX1160:AX1205" si="604">+AJ1160*$Z1160</f>
        <v>0</v>
      </c>
      <c r="AY1160" s="50">
        <f t="shared" ref="AY1160:AY1205" si="605">+AK1160*$Z1160</f>
        <v>0</v>
      </c>
      <c r="AZ1160" s="50">
        <f t="shared" ref="AZ1160:AZ1205" si="606">+AL1160*$Z1160</f>
        <v>0</v>
      </c>
      <c r="BA1160" s="50">
        <f t="shared" si="593"/>
        <v>16048</v>
      </c>
      <c r="BB1160" s="50">
        <f t="shared" si="594"/>
        <v>0</v>
      </c>
    </row>
    <row r="1161" spans="2:54" x14ac:dyDescent="0.25">
      <c r="B1161" s="14">
        <v>2026</v>
      </c>
      <c r="C1161" s="14">
        <v>479</v>
      </c>
      <c r="D1161" s="15"/>
      <c r="F1161" s="15" t="s">
        <v>58</v>
      </c>
      <c r="G1161" s="14" t="e">
        <f>+VLOOKUP(M1161,#REF!,5,FALSE)</f>
        <v>#REF!</v>
      </c>
      <c r="H1161" s="14" t="e">
        <f>+VLOOKUP(M1161,#REF!,7,FALSE)</f>
        <v>#REF!</v>
      </c>
      <c r="M1161" s="15" t="str">
        <f t="shared" si="592"/>
        <v>2026EG 2026GOECORCAPACITACION DE PERSONAL DE ONPE Y SEDES (ODPE/ORC/PF) EN MATERIA ELECTORAL</v>
      </c>
      <c r="N1161" s="15" t="s">
        <v>823</v>
      </c>
      <c r="Q1161" s="16" t="s">
        <v>11</v>
      </c>
      <c r="R1161" s="16" t="s">
        <v>60</v>
      </c>
      <c r="T1161" s="14"/>
      <c r="U1161" s="17" t="s">
        <v>95</v>
      </c>
      <c r="V1161" s="15" t="s">
        <v>825</v>
      </c>
      <c r="X1161" s="14" t="s">
        <v>70</v>
      </c>
      <c r="Y1161" s="18">
        <v>1</v>
      </c>
      <c r="Z1161" s="19">
        <v>18.042200000000001</v>
      </c>
      <c r="AA1161" s="14">
        <v>400</v>
      </c>
      <c r="AB1161" s="14"/>
      <c r="AC1161" s="14"/>
      <c r="AD1161" s="14"/>
      <c r="AE1161" s="20"/>
      <c r="AF1161" s="20"/>
      <c r="AG1161" s="20"/>
      <c r="AH1161" s="20"/>
      <c r="AI1161" s="20"/>
      <c r="AJ1161" s="20"/>
      <c r="AK1161" s="20"/>
      <c r="AL1161" s="20"/>
      <c r="AM1161" s="19">
        <f t="shared" ref="AM1161:AM1224" si="607">ROUNDUP(IFERROR(IF(OR(X1161="LOCADOR",X1161="VIATICOS",X1161="CAJA CHICA"),IF(X1161="LOCADOR",Y1161*(Z1161/30)*SUM(AA1161:AL1161),Y1161*Z1161*SUM(AA1161:AL1161)),Z1161*SUM(AA1161:AL1161)),""),0)</f>
        <v>7217</v>
      </c>
      <c r="AN1161" s="26" t="s">
        <v>437</v>
      </c>
      <c r="AO1161" s="50">
        <f t="shared" si="595"/>
        <v>7216.88</v>
      </c>
      <c r="AP1161" s="50">
        <f t="shared" si="596"/>
        <v>0</v>
      </c>
      <c r="AQ1161" s="50">
        <f t="shared" si="597"/>
        <v>0</v>
      </c>
      <c r="AR1161" s="50">
        <f t="shared" si="598"/>
        <v>0</v>
      </c>
      <c r="AS1161" s="50">
        <f t="shared" si="599"/>
        <v>0</v>
      </c>
      <c r="AT1161" s="50">
        <f t="shared" si="600"/>
        <v>0</v>
      </c>
      <c r="AU1161" s="50">
        <f t="shared" si="601"/>
        <v>0</v>
      </c>
      <c r="AV1161" s="50">
        <f t="shared" si="602"/>
        <v>0</v>
      </c>
      <c r="AW1161" s="50">
        <f t="shared" si="603"/>
        <v>0</v>
      </c>
      <c r="AX1161" s="50">
        <f t="shared" si="604"/>
        <v>0</v>
      </c>
      <c r="AY1161" s="50">
        <f t="shared" si="605"/>
        <v>0</v>
      </c>
      <c r="AZ1161" s="50">
        <f t="shared" si="606"/>
        <v>0</v>
      </c>
      <c r="BA1161" s="50">
        <f t="shared" si="593"/>
        <v>7217</v>
      </c>
      <c r="BB1161" s="50">
        <f t="shared" si="594"/>
        <v>0</v>
      </c>
    </row>
    <row r="1162" spans="2:54" x14ac:dyDescent="0.25">
      <c r="B1162" s="14">
        <v>2026</v>
      </c>
      <c r="C1162" s="14">
        <v>479</v>
      </c>
      <c r="D1162" s="15"/>
      <c r="F1162" s="15" t="s">
        <v>58</v>
      </c>
      <c r="G1162" s="14" t="e">
        <f>+VLOOKUP(M1162,#REF!,5,FALSE)</f>
        <v>#REF!</v>
      </c>
      <c r="H1162" s="14" t="e">
        <f>+VLOOKUP(M1162,#REF!,7,FALSE)</f>
        <v>#REF!</v>
      </c>
      <c r="M1162" s="15" t="str">
        <f t="shared" si="592"/>
        <v>2026EG 2026GOECORCAPACITACION DE PERSONAL DE ONPE Y SEDES (ODPE/ORC/PF) EN MATERIA ELECTORAL</v>
      </c>
      <c r="N1162" s="15" t="s">
        <v>823</v>
      </c>
      <c r="Q1162" s="16" t="s">
        <v>11</v>
      </c>
      <c r="R1162" s="16" t="s">
        <v>60</v>
      </c>
      <c r="T1162" s="14"/>
      <c r="U1162" s="17" t="s">
        <v>72</v>
      </c>
      <c r="V1162" s="15" t="s">
        <v>354</v>
      </c>
      <c r="X1162" s="14" t="s">
        <v>74</v>
      </c>
      <c r="Y1162" s="18">
        <v>1</v>
      </c>
      <c r="Z1162" s="19">
        <v>1000</v>
      </c>
      <c r="AA1162" s="14"/>
      <c r="AB1162" s="14">
        <v>10</v>
      </c>
      <c r="AC1162" s="14">
        <v>10</v>
      </c>
      <c r="AD1162" s="14">
        <v>10</v>
      </c>
      <c r="AE1162" s="20"/>
      <c r="AF1162" s="20"/>
      <c r="AG1162" s="20"/>
      <c r="AH1162" s="20"/>
      <c r="AI1162" s="20"/>
      <c r="AJ1162" s="20"/>
      <c r="AK1162" s="20"/>
      <c r="AL1162" s="20"/>
      <c r="AM1162" s="19">
        <f t="shared" si="607"/>
        <v>30000</v>
      </c>
      <c r="AN1162" s="26" t="s">
        <v>437</v>
      </c>
      <c r="AO1162" s="50">
        <f t="shared" si="595"/>
        <v>0</v>
      </c>
      <c r="AP1162" s="50">
        <f t="shared" si="596"/>
        <v>10000</v>
      </c>
      <c r="AQ1162" s="50">
        <f t="shared" si="597"/>
        <v>10000</v>
      </c>
      <c r="AR1162" s="50">
        <f t="shared" si="598"/>
        <v>10000</v>
      </c>
      <c r="AS1162" s="50">
        <f t="shared" si="599"/>
        <v>0</v>
      </c>
      <c r="AT1162" s="50">
        <f t="shared" si="600"/>
        <v>0</v>
      </c>
      <c r="AU1162" s="50">
        <f t="shared" si="601"/>
        <v>0</v>
      </c>
      <c r="AV1162" s="50">
        <f t="shared" si="602"/>
        <v>0</v>
      </c>
      <c r="AW1162" s="50">
        <f t="shared" si="603"/>
        <v>0</v>
      </c>
      <c r="AX1162" s="50">
        <f t="shared" si="604"/>
        <v>0</v>
      </c>
      <c r="AY1162" s="50">
        <f t="shared" si="605"/>
        <v>0</v>
      </c>
      <c r="AZ1162" s="50">
        <f t="shared" si="606"/>
        <v>0</v>
      </c>
      <c r="BA1162" s="50">
        <f t="shared" si="593"/>
        <v>30000</v>
      </c>
      <c r="BB1162" s="50">
        <f t="shared" si="594"/>
        <v>0</v>
      </c>
    </row>
    <row r="1163" spans="2:54" x14ac:dyDescent="0.25">
      <c r="B1163" s="14">
        <v>2026</v>
      </c>
      <c r="C1163" s="14">
        <v>479</v>
      </c>
      <c r="D1163" s="15"/>
      <c r="F1163" s="15" t="s">
        <v>58</v>
      </c>
      <c r="G1163" s="14" t="e">
        <f>+VLOOKUP(M1163,#REF!,5,FALSE)</f>
        <v>#REF!</v>
      </c>
      <c r="H1163" s="14" t="e">
        <f>+VLOOKUP(M1163,#REF!,7,FALSE)</f>
        <v>#REF!</v>
      </c>
      <c r="M1163" s="15" t="str">
        <f t="shared" si="592"/>
        <v>2026EG 2026GOECORCAPACITACION DE PERSONAL DE ONPE Y SEDES (ODPE/ORC/PF) EN MATERIA ELECTORAL</v>
      </c>
      <c r="N1163" s="15" t="s">
        <v>823</v>
      </c>
      <c r="Q1163" s="16" t="s">
        <v>11</v>
      </c>
      <c r="R1163" s="16" t="s">
        <v>60</v>
      </c>
      <c r="T1163" s="14"/>
      <c r="U1163" s="17" t="s">
        <v>72</v>
      </c>
      <c r="V1163" s="15" t="s">
        <v>356</v>
      </c>
      <c r="X1163" s="14" t="s">
        <v>74</v>
      </c>
      <c r="Y1163" s="18">
        <v>1</v>
      </c>
      <c r="Z1163" s="19">
        <v>500</v>
      </c>
      <c r="AA1163" s="14"/>
      <c r="AB1163" s="14">
        <v>10</v>
      </c>
      <c r="AC1163" s="14">
        <v>10</v>
      </c>
      <c r="AD1163" s="14">
        <v>10</v>
      </c>
      <c r="AE1163" s="20"/>
      <c r="AF1163" s="20"/>
      <c r="AG1163" s="20"/>
      <c r="AH1163" s="20"/>
      <c r="AI1163" s="20"/>
      <c r="AJ1163" s="20"/>
      <c r="AK1163" s="20"/>
      <c r="AL1163" s="20"/>
      <c r="AM1163" s="19">
        <f t="shared" si="607"/>
        <v>15000</v>
      </c>
      <c r="AN1163" s="26" t="s">
        <v>437</v>
      </c>
      <c r="AO1163" s="50">
        <f t="shared" si="595"/>
        <v>0</v>
      </c>
      <c r="AP1163" s="50">
        <f t="shared" si="596"/>
        <v>5000</v>
      </c>
      <c r="AQ1163" s="50">
        <f t="shared" si="597"/>
        <v>5000</v>
      </c>
      <c r="AR1163" s="50">
        <f t="shared" si="598"/>
        <v>5000</v>
      </c>
      <c r="AS1163" s="50">
        <f t="shared" si="599"/>
        <v>0</v>
      </c>
      <c r="AT1163" s="50">
        <f t="shared" si="600"/>
        <v>0</v>
      </c>
      <c r="AU1163" s="50">
        <f t="shared" si="601"/>
        <v>0</v>
      </c>
      <c r="AV1163" s="50">
        <f t="shared" si="602"/>
        <v>0</v>
      </c>
      <c r="AW1163" s="50">
        <f t="shared" si="603"/>
        <v>0</v>
      </c>
      <c r="AX1163" s="50">
        <f t="shared" si="604"/>
        <v>0</v>
      </c>
      <c r="AY1163" s="50">
        <f t="shared" si="605"/>
        <v>0</v>
      </c>
      <c r="AZ1163" s="50">
        <f t="shared" si="606"/>
        <v>0</v>
      </c>
      <c r="BA1163" s="50">
        <f t="shared" si="593"/>
        <v>15000</v>
      </c>
      <c r="BB1163" s="50">
        <f t="shared" si="594"/>
        <v>0</v>
      </c>
    </row>
    <row r="1164" spans="2:54" x14ac:dyDescent="0.25">
      <c r="B1164" s="14">
        <v>2026</v>
      </c>
      <c r="C1164" s="14">
        <v>479</v>
      </c>
      <c r="D1164" s="15"/>
      <c r="F1164" s="15" t="s">
        <v>58</v>
      </c>
      <c r="G1164" s="14" t="e">
        <f>+VLOOKUP(M1164,#REF!,5,FALSE)</f>
        <v>#REF!</v>
      </c>
      <c r="H1164" s="14" t="e">
        <f>+VLOOKUP(M1164,#REF!,7,FALSE)</f>
        <v>#REF!</v>
      </c>
      <c r="M1164" s="15" t="str">
        <f t="shared" si="592"/>
        <v>2026EG 2026GOECORCAPACITACION DE PERSONAL DE ONPE Y SEDES (ODPE/ORC/PF) EN MATERIA ELECTORAL</v>
      </c>
      <c r="N1164" s="15" t="s">
        <v>823</v>
      </c>
      <c r="Q1164" s="16" t="s">
        <v>11</v>
      </c>
      <c r="R1164" s="16" t="s">
        <v>60</v>
      </c>
      <c r="T1164" s="14"/>
      <c r="U1164" s="17" t="s">
        <v>75</v>
      </c>
      <c r="V1164" s="15" t="s">
        <v>370</v>
      </c>
      <c r="X1164" s="14" t="s">
        <v>77</v>
      </c>
      <c r="Y1164" s="18">
        <v>10</v>
      </c>
      <c r="Z1164" s="19">
        <v>250</v>
      </c>
      <c r="AA1164" s="14">
        <v>0</v>
      </c>
      <c r="AB1164" s="14">
        <v>5</v>
      </c>
      <c r="AC1164" s="14">
        <v>5</v>
      </c>
      <c r="AD1164" s="14">
        <v>5</v>
      </c>
      <c r="AE1164" s="20"/>
      <c r="AF1164" s="20"/>
      <c r="AG1164" s="20"/>
      <c r="AH1164" s="20"/>
      <c r="AI1164" s="20"/>
      <c r="AJ1164" s="20"/>
      <c r="AK1164" s="20"/>
      <c r="AL1164" s="20"/>
      <c r="AM1164" s="19">
        <f t="shared" si="607"/>
        <v>37500</v>
      </c>
      <c r="AN1164" s="26" t="s">
        <v>437</v>
      </c>
      <c r="AO1164" s="50">
        <f>+$Y1164*AA1164*$Z1164</f>
        <v>0</v>
      </c>
      <c r="AP1164" s="50">
        <f t="shared" ref="AP1164" si="608">+$Y1164*AB1164*$Z1164</f>
        <v>12500</v>
      </c>
      <c r="AQ1164" s="50">
        <f t="shared" ref="AQ1164" si="609">+$Y1164*AC1164*$Z1164</f>
        <v>12500</v>
      </c>
      <c r="AR1164" s="50">
        <f t="shared" ref="AR1164" si="610">+$Y1164*AD1164*$Z1164</f>
        <v>12500</v>
      </c>
      <c r="AS1164" s="50">
        <f t="shared" ref="AS1164" si="611">+$Y1164*AE1164*$Z1164</f>
        <v>0</v>
      </c>
      <c r="AT1164" s="50">
        <f t="shared" ref="AT1164" si="612">+$Y1164*AF1164*$Z1164</f>
        <v>0</v>
      </c>
      <c r="AU1164" s="50">
        <f t="shared" ref="AU1164" si="613">+$Y1164*AG1164*$Z1164</f>
        <v>0</v>
      </c>
      <c r="AV1164" s="50">
        <f t="shared" ref="AV1164" si="614">+$Y1164*AH1164*$Z1164</f>
        <v>0</v>
      </c>
      <c r="AW1164" s="50">
        <f t="shared" ref="AW1164" si="615">+$Y1164*AI1164*$Z1164</f>
        <v>0</v>
      </c>
      <c r="AX1164" s="50">
        <f t="shared" ref="AX1164" si="616">+$Y1164*AJ1164*$Z1164</f>
        <v>0</v>
      </c>
      <c r="AY1164" s="50">
        <f t="shared" ref="AY1164" si="617">+$Y1164*AK1164*$Z1164</f>
        <v>0</v>
      </c>
      <c r="AZ1164" s="50">
        <f t="shared" ref="AZ1164" si="618">+$Y1164*AL1164*$Z1164</f>
        <v>0</v>
      </c>
      <c r="BA1164" s="50">
        <f t="shared" si="593"/>
        <v>37500</v>
      </c>
      <c r="BB1164" s="50">
        <f t="shared" si="594"/>
        <v>0</v>
      </c>
    </row>
    <row r="1165" spans="2:54" x14ac:dyDescent="0.25">
      <c r="B1165" s="14">
        <v>2026</v>
      </c>
      <c r="C1165" s="14">
        <v>479</v>
      </c>
      <c r="D1165" s="15"/>
      <c r="F1165" s="15" t="s">
        <v>58</v>
      </c>
      <c r="G1165" s="14" t="e">
        <f>+VLOOKUP(M1165,#REF!,5,FALSE)</f>
        <v>#REF!</v>
      </c>
      <c r="H1165" s="14" t="e">
        <f>+VLOOKUP(M1165,#REF!,7,FALSE)</f>
        <v>#REF!</v>
      </c>
      <c r="M1165" s="15" t="str">
        <f t="shared" si="592"/>
        <v>2026EG 2026GOECORCAPACITACION DE PERSONAL DE ONPE Y SEDES (ODPE/ORC/PF) EN MATERIA ELECTORAL</v>
      </c>
      <c r="N1165" s="15" t="s">
        <v>823</v>
      </c>
      <c r="Q1165" s="16" t="s">
        <v>11</v>
      </c>
      <c r="R1165" s="16" t="s">
        <v>60</v>
      </c>
      <c r="T1165" s="14"/>
      <c r="U1165" s="17" t="s">
        <v>62</v>
      </c>
      <c r="V1165" s="15" t="s">
        <v>826</v>
      </c>
      <c r="X1165" s="14" t="s">
        <v>65</v>
      </c>
      <c r="Y1165" s="18">
        <v>1</v>
      </c>
      <c r="Z1165" s="19">
        <v>5000</v>
      </c>
      <c r="AA1165" s="14">
        <v>25</v>
      </c>
      <c r="AB1165" s="14">
        <v>30</v>
      </c>
      <c r="AC1165" s="14">
        <v>30</v>
      </c>
      <c r="AD1165" s="14">
        <v>30</v>
      </c>
      <c r="AE1165" s="20"/>
      <c r="AF1165" s="20"/>
      <c r="AG1165" s="20"/>
      <c r="AH1165" s="20"/>
      <c r="AI1165" s="20"/>
      <c r="AJ1165" s="20"/>
      <c r="AK1165" s="20"/>
      <c r="AL1165" s="20"/>
      <c r="AM1165" s="19">
        <f t="shared" si="607"/>
        <v>19167</v>
      </c>
      <c r="AN1165" s="26" t="s">
        <v>437</v>
      </c>
      <c r="AO1165" s="50">
        <f t="shared" ref="AO1165:AO1176" si="619">+$Z1165*AA1165/30*$Y1165</f>
        <v>4166.666666666667</v>
      </c>
      <c r="AP1165" s="50">
        <f t="shared" ref="AP1165:AP1176" si="620">+$Z1165*AB1165/30*$Y1165</f>
        <v>5000</v>
      </c>
      <c r="AQ1165" s="50">
        <f t="shared" ref="AQ1165:AQ1176" si="621">+$Z1165*AC1165/30*$Y1165</f>
        <v>5000</v>
      </c>
      <c r="AR1165" s="50">
        <f t="shared" ref="AR1165:AR1176" si="622">+$Z1165*AD1165/30*$Y1165</f>
        <v>5000</v>
      </c>
      <c r="AS1165" s="50">
        <f t="shared" ref="AS1165:AS1176" si="623">+$Z1165*AE1165/30*$Y1165</f>
        <v>0</v>
      </c>
      <c r="AT1165" s="50">
        <f t="shared" ref="AT1165:AT1176" si="624">+$Z1165*AF1165/30*$Y1165</f>
        <v>0</v>
      </c>
      <c r="AU1165" s="50">
        <f t="shared" ref="AU1165:AU1176" si="625">+$Z1165*AG1165/30*$Y1165</f>
        <v>0</v>
      </c>
      <c r="AV1165" s="50">
        <f t="shared" ref="AV1165:AV1176" si="626">+$Z1165*AH1165/30*$Y1165</f>
        <v>0</v>
      </c>
      <c r="AW1165" s="50">
        <f t="shared" ref="AW1165:AW1176" si="627">+$Z1165*AI1165/30*$Y1165</f>
        <v>0</v>
      </c>
      <c r="AX1165" s="50">
        <f t="shared" ref="AX1165:AX1176" si="628">+$Z1165*AJ1165/30*$Y1165</f>
        <v>0</v>
      </c>
      <c r="AY1165" s="50">
        <f t="shared" ref="AY1165:AY1176" si="629">+$Z1165*AK1165/30*$Y1165</f>
        <v>0</v>
      </c>
      <c r="AZ1165" s="50">
        <f t="shared" ref="AZ1165:AZ1176" si="630">+$Z1165*AL1165/30*$Y1165</f>
        <v>0</v>
      </c>
      <c r="BA1165" s="50">
        <f t="shared" si="593"/>
        <v>19167</v>
      </c>
      <c r="BB1165" s="50">
        <f t="shared" si="594"/>
        <v>0</v>
      </c>
    </row>
    <row r="1166" spans="2:54" x14ac:dyDescent="0.25">
      <c r="B1166" s="14">
        <v>2026</v>
      </c>
      <c r="C1166" s="14">
        <v>479</v>
      </c>
      <c r="D1166" s="15"/>
      <c r="F1166" s="15" t="s">
        <v>58</v>
      </c>
      <c r="G1166" s="14" t="e">
        <f>+VLOOKUP(M1166,#REF!,5,FALSE)</f>
        <v>#REF!</v>
      </c>
      <c r="H1166" s="14" t="e">
        <f>+VLOOKUP(M1166,#REF!,7,FALSE)</f>
        <v>#REF!</v>
      </c>
      <c r="M1166" s="15" t="str">
        <f t="shared" si="592"/>
        <v>2026EG 2026GOECORCAPACITACION DE PERSONAL DE ONPE Y SEDES (ODPE/ORC/PF) EN MATERIA ELECTORAL</v>
      </c>
      <c r="N1166" s="15" t="s">
        <v>823</v>
      </c>
      <c r="Q1166" s="16" t="s">
        <v>11</v>
      </c>
      <c r="R1166" s="16" t="s">
        <v>60</v>
      </c>
      <c r="T1166" s="14"/>
      <c r="U1166" s="17" t="s">
        <v>62</v>
      </c>
      <c r="V1166" s="15" t="s">
        <v>827</v>
      </c>
      <c r="X1166" s="14" t="s">
        <v>65</v>
      </c>
      <c r="Y1166" s="18">
        <v>2</v>
      </c>
      <c r="Z1166" s="19">
        <v>3000</v>
      </c>
      <c r="AA1166" s="14">
        <v>25</v>
      </c>
      <c r="AB1166" s="14">
        <v>30</v>
      </c>
      <c r="AC1166" s="14">
        <v>30</v>
      </c>
      <c r="AD1166" s="14">
        <v>30</v>
      </c>
      <c r="AE1166" s="20"/>
      <c r="AF1166" s="20"/>
      <c r="AG1166" s="20"/>
      <c r="AH1166" s="20"/>
      <c r="AI1166" s="20"/>
      <c r="AJ1166" s="20"/>
      <c r="AK1166" s="20"/>
      <c r="AL1166" s="20"/>
      <c r="AM1166" s="19">
        <f t="shared" si="607"/>
        <v>23000</v>
      </c>
      <c r="AN1166" s="26" t="s">
        <v>437</v>
      </c>
      <c r="AO1166" s="50">
        <f t="shared" si="619"/>
        <v>5000</v>
      </c>
      <c r="AP1166" s="50">
        <f t="shared" si="620"/>
        <v>6000</v>
      </c>
      <c r="AQ1166" s="50">
        <f t="shared" si="621"/>
        <v>6000</v>
      </c>
      <c r="AR1166" s="50">
        <f t="shared" si="622"/>
        <v>6000</v>
      </c>
      <c r="AS1166" s="50">
        <f t="shared" si="623"/>
        <v>0</v>
      </c>
      <c r="AT1166" s="50">
        <f t="shared" si="624"/>
        <v>0</v>
      </c>
      <c r="AU1166" s="50">
        <f t="shared" si="625"/>
        <v>0</v>
      </c>
      <c r="AV1166" s="50">
        <f t="shared" si="626"/>
        <v>0</v>
      </c>
      <c r="AW1166" s="50">
        <f t="shared" si="627"/>
        <v>0</v>
      </c>
      <c r="AX1166" s="50">
        <f t="shared" si="628"/>
        <v>0</v>
      </c>
      <c r="AY1166" s="50">
        <f t="shared" si="629"/>
        <v>0</v>
      </c>
      <c r="AZ1166" s="50">
        <f t="shared" si="630"/>
        <v>0</v>
      </c>
      <c r="BA1166" s="50">
        <f t="shared" si="593"/>
        <v>23000</v>
      </c>
      <c r="BB1166" s="50">
        <f t="shared" si="594"/>
        <v>0</v>
      </c>
    </row>
    <row r="1167" spans="2:54" x14ac:dyDescent="0.25">
      <c r="B1167" s="14">
        <v>2026</v>
      </c>
      <c r="C1167" s="14">
        <v>479</v>
      </c>
      <c r="D1167" s="15"/>
      <c r="F1167" s="15" t="s">
        <v>58</v>
      </c>
      <c r="G1167" s="14" t="e">
        <f>+VLOOKUP(M1167,#REF!,5,FALSE)</f>
        <v>#REF!</v>
      </c>
      <c r="H1167" s="14" t="e">
        <f>+VLOOKUP(M1167,#REF!,7,FALSE)</f>
        <v>#REF!</v>
      </c>
      <c r="M1167" s="15" t="str">
        <f t="shared" si="592"/>
        <v>2026EG 2026GOECORCAPACITACION DE PERSONAL DE ONPE Y SEDES (ODPE/ORC/PF) EN MATERIA ELECTORAL</v>
      </c>
      <c r="N1167" s="15" t="s">
        <v>823</v>
      </c>
      <c r="Q1167" s="16" t="s">
        <v>11</v>
      </c>
      <c r="R1167" s="16" t="s">
        <v>60</v>
      </c>
      <c r="T1167" s="14"/>
      <c r="U1167" s="17" t="s">
        <v>62</v>
      </c>
      <c r="V1167" s="15" t="s">
        <v>828</v>
      </c>
      <c r="X1167" s="14" t="s">
        <v>65</v>
      </c>
      <c r="Y1167" s="18">
        <v>194</v>
      </c>
      <c r="Z1167" s="19">
        <v>6000</v>
      </c>
      <c r="AA1167" s="14">
        <v>23</v>
      </c>
      <c r="AB1167" s="14">
        <v>30</v>
      </c>
      <c r="AC1167" s="14">
        <v>30</v>
      </c>
      <c r="AD1167" s="14">
        <v>30</v>
      </c>
      <c r="AE1167" s="20"/>
      <c r="AF1167" s="20"/>
      <c r="AG1167" s="20"/>
      <c r="AH1167" s="20"/>
      <c r="AI1167" s="20"/>
      <c r="AJ1167" s="20"/>
      <c r="AK1167" s="20"/>
      <c r="AL1167" s="20"/>
      <c r="AM1167" s="19">
        <f t="shared" si="607"/>
        <v>4384400</v>
      </c>
      <c r="AN1167" s="26" t="s">
        <v>437</v>
      </c>
      <c r="AO1167" s="50">
        <f t="shared" si="619"/>
        <v>892400</v>
      </c>
      <c r="AP1167" s="50">
        <f t="shared" si="620"/>
        <v>1164000</v>
      </c>
      <c r="AQ1167" s="50">
        <f t="shared" si="621"/>
        <v>1164000</v>
      </c>
      <c r="AR1167" s="50">
        <f t="shared" si="622"/>
        <v>1164000</v>
      </c>
      <c r="AS1167" s="50">
        <f t="shared" si="623"/>
        <v>0</v>
      </c>
      <c r="AT1167" s="50">
        <f t="shared" si="624"/>
        <v>0</v>
      </c>
      <c r="AU1167" s="50">
        <f t="shared" si="625"/>
        <v>0</v>
      </c>
      <c r="AV1167" s="50">
        <f t="shared" si="626"/>
        <v>0</v>
      </c>
      <c r="AW1167" s="50">
        <f t="shared" si="627"/>
        <v>0</v>
      </c>
      <c r="AX1167" s="50">
        <f t="shared" si="628"/>
        <v>0</v>
      </c>
      <c r="AY1167" s="50">
        <f t="shared" si="629"/>
        <v>0</v>
      </c>
      <c r="AZ1167" s="50">
        <f t="shared" si="630"/>
        <v>0</v>
      </c>
      <c r="BA1167" s="50">
        <f t="shared" si="593"/>
        <v>4384400</v>
      </c>
      <c r="BB1167" s="50">
        <f t="shared" si="594"/>
        <v>0</v>
      </c>
    </row>
    <row r="1168" spans="2:54" x14ac:dyDescent="0.25">
      <c r="B1168" s="14">
        <v>2026</v>
      </c>
      <c r="C1168" s="14">
        <v>479</v>
      </c>
      <c r="D1168" s="15"/>
      <c r="F1168" s="15" t="s">
        <v>58</v>
      </c>
      <c r="G1168" s="14" t="e">
        <f>+VLOOKUP(M1168,#REF!,5,FALSE)</f>
        <v>#REF!</v>
      </c>
      <c r="H1168" s="14" t="e">
        <f>+VLOOKUP(M1168,#REF!,7,FALSE)</f>
        <v>#REF!</v>
      </c>
      <c r="M1168" s="15" t="str">
        <f t="shared" si="592"/>
        <v>2026EG 2026GOECORCAPACITACION DE PERSONAL DE ONPE Y SEDES (ODPE/ORC/PF) EN MATERIA ELECTORAL</v>
      </c>
      <c r="N1168" s="15" t="s">
        <v>823</v>
      </c>
      <c r="Q1168" s="16" t="s">
        <v>11</v>
      </c>
      <c r="R1168" s="16" t="s">
        <v>60</v>
      </c>
      <c r="T1168" s="14"/>
      <c r="U1168" s="17" t="s">
        <v>62</v>
      </c>
      <c r="V1168" s="15" t="s">
        <v>829</v>
      </c>
      <c r="X1168" s="14" t="s">
        <v>65</v>
      </c>
      <c r="Y1168" s="18">
        <v>3</v>
      </c>
      <c r="Z1168" s="19">
        <v>5500</v>
      </c>
      <c r="AA1168" s="14">
        <v>25</v>
      </c>
      <c r="AB1168" s="14">
        <v>30</v>
      </c>
      <c r="AC1168" s="14">
        <v>30</v>
      </c>
      <c r="AD1168" s="14">
        <v>30</v>
      </c>
      <c r="AE1168" s="20"/>
      <c r="AF1168" s="20"/>
      <c r="AG1168" s="20"/>
      <c r="AH1168" s="20"/>
      <c r="AI1168" s="20"/>
      <c r="AJ1168" s="20"/>
      <c r="AK1168" s="20"/>
      <c r="AL1168" s="20"/>
      <c r="AM1168" s="19">
        <f t="shared" si="607"/>
        <v>63250</v>
      </c>
      <c r="AN1168" s="26" t="s">
        <v>437</v>
      </c>
      <c r="AO1168" s="50">
        <f t="shared" si="619"/>
        <v>13750</v>
      </c>
      <c r="AP1168" s="50">
        <f t="shared" si="620"/>
        <v>16500</v>
      </c>
      <c r="AQ1168" s="50">
        <f t="shared" si="621"/>
        <v>16500</v>
      </c>
      <c r="AR1168" s="50">
        <f t="shared" si="622"/>
        <v>16500</v>
      </c>
      <c r="AS1168" s="50">
        <f t="shared" si="623"/>
        <v>0</v>
      </c>
      <c r="AT1168" s="50">
        <f t="shared" si="624"/>
        <v>0</v>
      </c>
      <c r="AU1168" s="50">
        <f t="shared" si="625"/>
        <v>0</v>
      </c>
      <c r="AV1168" s="50">
        <f t="shared" si="626"/>
        <v>0</v>
      </c>
      <c r="AW1168" s="50">
        <f t="shared" si="627"/>
        <v>0</v>
      </c>
      <c r="AX1168" s="50">
        <f t="shared" si="628"/>
        <v>0</v>
      </c>
      <c r="AY1168" s="50">
        <f t="shared" si="629"/>
        <v>0</v>
      </c>
      <c r="AZ1168" s="50">
        <f t="shared" si="630"/>
        <v>0</v>
      </c>
      <c r="BA1168" s="50">
        <f t="shared" si="593"/>
        <v>63250</v>
      </c>
      <c r="BB1168" s="50">
        <f t="shared" si="594"/>
        <v>0</v>
      </c>
    </row>
    <row r="1169" spans="2:54" x14ac:dyDescent="0.25">
      <c r="B1169" s="14">
        <v>2026</v>
      </c>
      <c r="C1169" s="14">
        <v>479</v>
      </c>
      <c r="D1169" s="15"/>
      <c r="F1169" s="15" t="s">
        <v>58</v>
      </c>
      <c r="G1169" s="14" t="e">
        <f>+VLOOKUP(M1169,#REF!,5,FALSE)</f>
        <v>#REF!</v>
      </c>
      <c r="H1169" s="14" t="e">
        <f>+VLOOKUP(M1169,#REF!,7,FALSE)</f>
        <v>#REF!</v>
      </c>
      <c r="M1169" s="15" t="str">
        <f t="shared" si="592"/>
        <v>2026EG 2026GOECORCAPACITACION DE PERSONAL DE ONPE Y SEDES (ODPE/ORC/PF) EN MATERIA ELECTORAL</v>
      </c>
      <c r="N1169" s="15" t="s">
        <v>823</v>
      </c>
      <c r="Q1169" s="16" t="s">
        <v>11</v>
      </c>
      <c r="R1169" s="16" t="s">
        <v>60</v>
      </c>
      <c r="T1169" s="14"/>
      <c r="U1169" s="17" t="s">
        <v>62</v>
      </c>
      <c r="V1169" s="15" t="s">
        <v>830</v>
      </c>
      <c r="X1169" s="14" t="s">
        <v>65</v>
      </c>
      <c r="Y1169" s="18">
        <v>2</v>
      </c>
      <c r="Z1169" s="19">
        <v>6000</v>
      </c>
      <c r="AA1169" s="14">
        <v>30</v>
      </c>
      <c r="AB1169" s="14">
        <v>30</v>
      </c>
      <c r="AC1169" s="14">
        <v>30</v>
      </c>
      <c r="AD1169" s="14">
        <v>30</v>
      </c>
      <c r="AE1169" s="20"/>
      <c r="AF1169" s="20"/>
      <c r="AG1169" s="20"/>
      <c r="AH1169" s="20"/>
      <c r="AI1169" s="20"/>
      <c r="AJ1169" s="20"/>
      <c r="AK1169" s="20"/>
      <c r="AL1169" s="20"/>
      <c r="AM1169" s="19">
        <f t="shared" si="607"/>
        <v>48000</v>
      </c>
      <c r="AN1169" s="26" t="s">
        <v>437</v>
      </c>
      <c r="AO1169" s="50">
        <f t="shared" si="619"/>
        <v>12000</v>
      </c>
      <c r="AP1169" s="50">
        <f t="shared" si="620"/>
        <v>12000</v>
      </c>
      <c r="AQ1169" s="50">
        <f t="shared" si="621"/>
        <v>12000</v>
      </c>
      <c r="AR1169" s="50">
        <f t="shared" si="622"/>
        <v>12000</v>
      </c>
      <c r="AS1169" s="50">
        <f t="shared" si="623"/>
        <v>0</v>
      </c>
      <c r="AT1169" s="50">
        <f t="shared" si="624"/>
        <v>0</v>
      </c>
      <c r="AU1169" s="50">
        <f t="shared" si="625"/>
        <v>0</v>
      </c>
      <c r="AV1169" s="50">
        <f t="shared" si="626"/>
        <v>0</v>
      </c>
      <c r="AW1169" s="50">
        <f t="shared" si="627"/>
        <v>0</v>
      </c>
      <c r="AX1169" s="50">
        <f t="shared" si="628"/>
        <v>0</v>
      </c>
      <c r="AY1169" s="50">
        <f t="shared" si="629"/>
        <v>0</v>
      </c>
      <c r="AZ1169" s="50">
        <f t="shared" si="630"/>
        <v>0</v>
      </c>
      <c r="BA1169" s="50">
        <f t="shared" si="593"/>
        <v>48000</v>
      </c>
      <c r="BB1169" s="50">
        <f t="shared" si="594"/>
        <v>0</v>
      </c>
    </row>
    <row r="1170" spans="2:54" x14ac:dyDescent="0.25">
      <c r="B1170" s="14">
        <v>2026</v>
      </c>
      <c r="C1170" s="14">
        <v>479</v>
      </c>
      <c r="D1170" s="15"/>
      <c r="F1170" s="15" t="s">
        <v>58</v>
      </c>
      <c r="G1170" s="14" t="e">
        <f>+VLOOKUP(M1170,#REF!,5,FALSE)</f>
        <v>#REF!</v>
      </c>
      <c r="H1170" s="14" t="e">
        <f>+VLOOKUP(M1170,#REF!,7,FALSE)</f>
        <v>#REF!</v>
      </c>
      <c r="M1170" s="15" t="str">
        <f t="shared" si="592"/>
        <v>2026EG 2026GOECORCAPACITACION DE PERSONAL DE ONPE Y SEDES (ODPE/ORC/PF) EN MATERIA ELECTORAL</v>
      </c>
      <c r="N1170" s="15" t="s">
        <v>823</v>
      </c>
      <c r="Q1170" s="16" t="s">
        <v>11</v>
      </c>
      <c r="R1170" s="16" t="s">
        <v>60</v>
      </c>
      <c r="T1170" s="14"/>
      <c r="U1170" s="17" t="s">
        <v>62</v>
      </c>
      <c r="V1170" s="15" t="s">
        <v>831</v>
      </c>
      <c r="X1170" s="14" t="s">
        <v>65</v>
      </c>
      <c r="Y1170" s="18">
        <v>1</v>
      </c>
      <c r="Z1170" s="19">
        <v>6000</v>
      </c>
      <c r="AA1170" s="14">
        <v>30</v>
      </c>
      <c r="AB1170" s="14">
        <v>30</v>
      </c>
      <c r="AC1170" s="14">
        <v>30</v>
      </c>
      <c r="AD1170" s="14">
        <v>30</v>
      </c>
      <c r="AE1170" s="20"/>
      <c r="AF1170" s="20"/>
      <c r="AG1170" s="20"/>
      <c r="AH1170" s="20"/>
      <c r="AI1170" s="20"/>
      <c r="AJ1170" s="20"/>
      <c r="AK1170" s="20"/>
      <c r="AL1170" s="20"/>
      <c r="AM1170" s="19">
        <f t="shared" si="607"/>
        <v>24000</v>
      </c>
      <c r="AN1170" s="26" t="s">
        <v>437</v>
      </c>
      <c r="AO1170" s="50">
        <f t="shared" si="619"/>
        <v>6000</v>
      </c>
      <c r="AP1170" s="50">
        <f t="shared" si="620"/>
        <v>6000</v>
      </c>
      <c r="AQ1170" s="50">
        <f t="shared" si="621"/>
        <v>6000</v>
      </c>
      <c r="AR1170" s="50">
        <f t="shared" si="622"/>
        <v>6000</v>
      </c>
      <c r="AS1170" s="50">
        <f t="shared" si="623"/>
        <v>0</v>
      </c>
      <c r="AT1170" s="50">
        <f t="shared" si="624"/>
        <v>0</v>
      </c>
      <c r="AU1170" s="50">
        <f t="shared" si="625"/>
        <v>0</v>
      </c>
      <c r="AV1170" s="50">
        <f t="shared" si="626"/>
        <v>0</v>
      </c>
      <c r="AW1170" s="50">
        <f t="shared" si="627"/>
        <v>0</v>
      </c>
      <c r="AX1170" s="50">
        <f t="shared" si="628"/>
        <v>0</v>
      </c>
      <c r="AY1170" s="50">
        <f t="shared" si="629"/>
        <v>0</v>
      </c>
      <c r="AZ1170" s="50">
        <f t="shared" si="630"/>
        <v>0</v>
      </c>
      <c r="BA1170" s="50">
        <f t="shared" si="593"/>
        <v>24000</v>
      </c>
      <c r="BB1170" s="50">
        <f t="shared" si="594"/>
        <v>0</v>
      </c>
    </row>
    <row r="1171" spans="2:54" x14ac:dyDescent="0.25">
      <c r="B1171" s="14">
        <v>2026</v>
      </c>
      <c r="C1171" s="14">
        <v>479</v>
      </c>
      <c r="D1171" s="15"/>
      <c r="F1171" s="15" t="s">
        <v>58</v>
      </c>
      <c r="G1171" s="14" t="e">
        <f>+VLOOKUP(M1171,#REF!,5,FALSE)</f>
        <v>#REF!</v>
      </c>
      <c r="H1171" s="14" t="e">
        <f>+VLOOKUP(M1171,#REF!,7,FALSE)</f>
        <v>#REF!</v>
      </c>
      <c r="M1171" s="15" t="str">
        <f t="shared" si="592"/>
        <v>2026EG 2026GOECORCAPACITACION DE PERSONAL DE ONPE Y SEDES (ODPE/ORC/PF) EN MATERIA ELECTORAL</v>
      </c>
      <c r="N1171" s="15" t="s">
        <v>823</v>
      </c>
      <c r="Q1171" s="16" t="s">
        <v>11</v>
      </c>
      <c r="R1171" s="16" t="s">
        <v>60</v>
      </c>
      <c r="T1171" s="14"/>
      <c r="U1171" s="17" t="s">
        <v>62</v>
      </c>
      <c r="V1171" s="15" t="s">
        <v>832</v>
      </c>
      <c r="X1171" s="14" t="s">
        <v>65</v>
      </c>
      <c r="Y1171" s="18">
        <v>3</v>
      </c>
      <c r="Z1171" s="19">
        <v>6000</v>
      </c>
      <c r="AA1171" s="14">
        <v>15</v>
      </c>
      <c r="AB1171" s="14">
        <v>30</v>
      </c>
      <c r="AC1171" s="14">
        <v>30</v>
      </c>
      <c r="AD1171" s="14">
        <v>30</v>
      </c>
      <c r="AE1171" s="20"/>
      <c r="AF1171" s="20"/>
      <c r="AG1171" s="20"/>
      <c r="AH1171" s="20"/>
      <c r="AI1171" s="20"/>
      <c r="AJ1171" s="20"/>
      <c r="AK1171" s="20"/>
      <c r="AL1171" s="20"/>
      <c r="AM1171" s="19">
        <f t="shared" si="607"/>
        <v>63000</v>
      </c>
      <c r="AN1171" s="26" t="s">
        <v>437</v>
      </c>
      <c r="AO1171" s="50">
        <f t="shared" si="619"/>
        <v>9000</v>
      </c>
      <c r="AP1171" s="50">
        <f t="shared" si="620"/>
        <v>18000</v>
      </c>
      <c r="AQ1171" s="50">
        <f t="shared" si="621"/>
        <v>18000</v>
      </c>
      <c r="AR1171" s="50">
        <f t="shared" si="622"/>
        <v>18000</v>
      </c>
      <c r="AS1171" s="50">
        <f t="shared" si="623"/>
        <v>0</v>
      </c>
      <c r="AT1171" s="50">
        <f t="shared" si="624"/>
        <v>0</v>
      </c>
      <c r="AU1171" s="50">
        <f t="shared" si="625"/>
        <v>0</v>
      </c>
      <c r="AV1171" s="50">
        <f t="shared" si="626"/>
        <v>0</v>
      </c>
      <c r="AW1171" s="50">
        <f t="shared" si="627"/>
        <v>0</v>
      </c>
      <c r="AX1171" s="50">
        <f t="shared" si="628"/>
        <v>0</v>
      </c>
      <c r="AY1171" s="50">
        <f t="shared" si="629"/>
        <v>0</v>
      </c>
      <c r="AZ1171" s="50">
        <f t="shared" si="630"/>
        <v>0</v>
      </c>
      <c r="BA1171" s="50">
        <f t="shared" si="593"/>
        <v>63000</v>
      </c>
      <c r="BB1171" s="50">
        <f t="shared" si="594"/>
        <v>0</v>
      </c>
    </row>
    <row r="1172" spans="2:54" x14ac:dyDescent="0.25">
      <c r="B1172" s="14">
        <v>2026</v>
      </c>
      <c r="C1172" s="14">
        <v>479</v>
      </c>
      <c r="D1172" s="15"/>
      <c r="F1172" s="15" t="s">
        <v>58</v>
      </c>
      <c r="G1172" s="14" t="e">
        <f>+VLOOKUP(M1172,#REF!,5,FALSE)</f>
        <v>#REF!</v>
      </c>
      <c r="H1172" s="14" t="e">
        <f>+VLOOKUP(M1172,#REF!,7,FALSE)</f>
        <v>#REF!</v>
      </c>
      <c r="M1172" s="15" t="str">
        <f t="shared" si="592"/>
        <v>2026EG 2026GOECORCAPACITACION DE PERSONAL DE ONPE Y SEDES (ODPE/ORC/PF) EN MATERIA ELECTORAL</v>
      </c>
      <c r="N1172" s="15" t="s">
        <v>823</v>
      </c>
      <c r="Q1172" s="16" t="s">
        <v>11</v>
      </c>
      <c r="R1172" s="16" t="s">
        <v>60</v>
      </c>
      <c r="T1172" s="14"/>
      <c r="U1172" s="17" t="s">
        <v>62</v>
      </c>
      <c r="V1172" s="15" t="s">
        <v>833</v>
      </c>
      <c r="X1172" s="14" t="s">
        <v>65</v>
      </c>
      <c r="Y1172" s="18">
        <v>4</v>
      </c>
      <c r="Z1172" s="19">
        <v>6000</v>
      </c>
      <c r="AA1172" s="14">
        <v>30</v>
      </c>
      <c r="AB1172" s="14">
        <v>30</v>
      </c>
      <c r="AC1172" s="14">
        <v>30</v>
      </c>
      <c r="AD1172" s="14">
        <v>30</v>
      </c>
      <c r="AE1172" s="20"/>
      <c r="AF1172" s="20"/>
      <c r="AG1172" s="20"/>
      <c r="AH1172" s="20"/>
      <c r="AI1172" s="20"/>
      <c r="AJ1172" s="20"/>
      <c r="AK1172" s="20"/>
      <c r="AL1172" s="20"/>
      <c r="AM1172" s="19">
        <f t="shared" si="607"/>
        <v>96000</v>
      </c>
      <c r="AN1172" s="26" t="s">
        <v>437</v>
      </c>
      <c r="AO1172" s="50">
        <f t="shared" si="619"/>
        <v>24000</v>
      </c>
      <c r="AP1172" s="50">
        <f t="shared" si="620"/>
        <v>24000</v>
      </c>
      <c r="AQ1172" s="50">
        <f t="shared" si="621"/>
        <v>24000</v>
      </c>
      <c r="AR1172" s="50">
        <f t="shared" si="622"/>
        <v>24000</v>
      </c>
      <c r="AS1172" s="50">
        <f t="shared" si="623"/>
        <v>0</v>
      </c>
      <c r="AT1172" s="50">
        <f t="shared" si="624"/>
        <v>0</v>
      </c>
      <c r="AU1172" s="50">
        <f t="shared" si="625"/>
        <v>0</v>
      </c>
      <c r="AV1172" s="50">
        <f t="shared" si="626"/>
        <v>0</v>
      </c>
      <c r="AW1172" s="50">
        <f t="shared" si="627"/>
        <v>0</v>
      </c>
      <c r="AX1172" s="50">
        <f t="shared" si="628"/>
        <v>0</v>
      </c>
      <c r="AY1172" s="50">
        <f t="shared" si="629"/>
        <v>0</v>
      </c>
      <c r="AZ1172" s="50">
        <f t="shared" si="630"/>
        <v>0</v>
      </c>
      <c r="BA1172" s="50">
        <f t="shared" si="593"/>
        <v>96000</v>
      </c>
      <c r="BB1172" s="50">
        <f t="shared" si="594"/>
        <v>0</v>
      </c>
    </row>
    <row r="1173" spans="2:54" x14ac:dyDescent="0.25">
      <c r="B1173" s="14">
        <v>2026</v>
      </c>
      <c r="C1173" s="14">
        <v>479</v>
      </c>
      <c r="D1173" s="15"/>
      <c r="F1173" s="15" t="s">
        <v>58</v>
      </c>
      <c r="G1173" s="14" t="e">
        <f>+VLOOKUP(M1173,#REF!,5,FALSE)</f>
        <v>#REF!</v>
      </c>
      <c r="H1173" s="14" t="e">
        <f>+VLOOKUP(M1173,#REF!,7,FALSE)</f>
        <v>#REF!</v>
      </c>
      <c r="M1173" s="15" t="str">
        <f t="shared" si="592"/>
        <v>2026EG 2026GOECORCAPACITACION DE PERSONAL DE ONPE Y SEDES (ODPE/ORC/PF) EN MATERIA ELECTORAL</v>
      </c>
      <c r="N1173" s="15" t="s">
        <v>823</v>
      </c>
      <c r="Q1173" s="16" t="s">
        <v>11</v>
      </c>
      <c r="R1173" s="16" t="s">
        <v>60</v>
      </c>
      <c r="T1173" s="14"/>
      <c r="U1173" s="17" t="s">
        <v>62</v>
      </c>
      <c r="V1173" s="15" t="s">
        <v>834</v>
      </c>
      <c r="X1173" s="14" t="s">
        <v>65</v>
      </c>
      <c r="Y1173" s="18">
        <v>2</v>
      </c>
      <c r="Z1173" s="19">
        <v>6000</v>
      </c>
      <c r="AA1173" s="14">
        <v>30</v>
      </c>
      <c r="AB1173" s="14">
        <v>30</v>
      </c>
      <c r="AC1173" s="14">
        <v>30</v>
      </c>
      <c r="AD1173" s="14">
        <v>30</v>
      </c>
      <c r="AE1173" s="20"/>
      <c r="AF1173" s="20"/>
      <c r="AG1173" s="20"/>
      <c r="AH1173" s="20"/>
      <c r="AI1173" s="20"/>
      <c r="AJ1173" s="20"/>
      <c r="AK1173" s="20"/>
      <c r="AL1173" s="20"/>
      <c r="AM1173" s="19">
        <f t="shared" si="607"/>
        <v>48000</v>
      </c>
      <c r="AN1173" s="26" t="s">
        <v>437</v>
      </c>
      <c r="AO1173" s="50">
        <f t="shared" si="619"/>
        <v>12000</v>
      </c>
      <c r="AP1173" s="50">
        <f t="shared" si="620"/>
        <v>12000</v>
      </c>
      <c r="AQ1173" s="50">
        <f t="shared" si="621"/>
        <v>12000</v>
      </c>
      <c r="AR1173" s="50">
        <f t="shared" si="622"/>
        <v>12000</v>
      </c>
      <c r="AS1173" s="50">
        <f t="shared" si="623"/>
        <v>0</v>
      </c>
      <c r="AT1173" s="50">
        <f t="shared" si="624"/>
        <v>0</v>
      </c>
      <c r="AU1173" s="50">
        <f t="shared" si="625"/>
        <v>0</v>
      </c>
      <c r="AV1173" s="50">
        <f t="shared" si="626"/>
        <v>0</v>
      </c>
      <c r="AW1173" s="50">
        <f t="shared" si="627"/>
        <v>0</v>
      </c>
      <c r="AX1173" s="50">
        <f t="shared" si="628"/>
        <v>0</v>
      </c>
      <c r="AY1173" s="50">
        <f t="shared" si="629"/>
        <v>0</v>
      </c>
      <c r="AZ1173" s="50">
        <f t="shared" si="630"/>
        <v>0</v>
      </c>
      <c r="BA1173" s="50">
        <f t="shared" si="593"/>
        <v>48000</v>
      </c>
      <c r="BB1173" s="50">
        <f t="shared" si="594"/>
        <v>0</v>
      </c>
    </row>
    <row r="1174" spans="2:54" x14ac:dyDescent="0.25">
      <c r="B1174" s="14">
        <v>2026</v>
      </c>
      <c r="C1174" s="14">
        <v>479</v>
      </c>
      <c r="D1174" s="15"/>
      <c r="F1174" s="15" t="s">
        <v>58</v>
      </c>
      <c r="G1174" s="14" t="e">
        <f>+VLOOKUP(M1174,#REF!,5,FALSE)</f>
        <v>#REF!</v>
      </c>
      <c r="H1174" s="14" t="e">
        <f>+VLOOKUP(M1174,#REF!,7,FALSE)</f>
        <v>#REF!</v>
      </c>
      <c r="M1174" s="15" t="str">
        <f t="shared" si="592"/>
        <v>2026EG 2026GOECORCAPACITACION DE PERSONAL DE ONPE Y SEDES (ODPE/ORC/PF) EN MATERIA ELECTORAL</v>
      </c>
      <c r="N1174" s="15" t="s">
        <v>823</v>
      </c>
      <c r="Q1174" s="16" t="s">
        <v>11</v>
      </c>
      <c r="R1174" s="16" t="s">
        <v>60</v>
      </c>
      <c r="T1174" s="14"/>
      <c r="U1174" s="17" t="s">
        <v>62</v>
      </c>
      <c r="V1174" s="15" t="s">
        <v>835</v>
      </c>
      <c r="X1174" s="14" t="s">
        <v>65</v>
      </c>
      <c r="Y1174" s="18">
        <v>1</v>
      </c>
      <c r="Z1174" s="19">
        <v>6000</v>
      </c>
      <c r="AA1174" s="14">
        <v>30</v>
      </c>
      <c r="AB1174" s="14">
        <v>30</v>
      </c>
      <c r="AC1174" s="14">
        <v>30</v>
      </c>
      <c r="AD1174" s="14">
        <v>30</v>
      </c>
      <c r="AE1174" s="20"/>
      <c r="AF1174" s="20"/>
      <c r="AG1174" s="20"/>
      <c r="AH1174" s="20"/>
      <c r="AI1174" s="20"/>
      <c r="AJ1174" s="20"/>
      <c r="AK1174" s="20"/>
      <c r="AL1174" s="20"/>
      <c r="AM1174" s="19">
        <f t="shared" si="607"/>
        <v>24000</v>
      </c>
      <c r="AN1174" s="26" t="s">
        <v>437</v>
      </c>
      <c r="AO1174" s="50">
        <f t="shared" si="619"/>
        <v>6000</v>
      </c>
      <c r="AP1174" s="50">
        <f t="shared" si="620"/>
        <v>6000</v>
      </c>
      <c r="AQ1174" s="50">
        <f t="shared" si="621"/>
        <v>6000</v>
      </c>
      <c r="AR1174" s="50">
        <f t="shared" si="622"/>
        <v>6000</v>
      </c>
      <c r="AS1174" s="50">
        <f t="shared" si="623"/>
        <v>0</v>
      </c>
      <c r="AT1174" s="50">
        <f t="shared" si="624"/>
        <v>0</v>
      </c>
      <c r="AU1174" s="50">
        <f t="shared" si="625"/>
        <v>0</v>
      </c>
      <c r="AV1174" s="50">
        <f t="shared" si="626"/>
        <v>0</v>
      </c>
      <c r="AW1174" s="50">
        <f t="shared" si="627"/>
        <v>0</v>
      </c>
      <c r="AX1174" s="50">
        <f t="shared" si="628"/>
        <v>0</v>
      </c>
      <c r="AY1174" s="50">
        <f t="shared" si="629"/>
        <v>0</v>
      </c>
      <c r="AZ1174" s="50">
        <f t="shared" si="630"/>
        <v>0</v>
      </c>
      <c r="BA1174" s="50">
        <f t="shared" si="593"/>
        <v>24000</v>
      </c>
      <c r="BB1174" s="50">
        <f t="shared" si="594"/>
        <v>0</v>
      </c>
    </row>
    <row r="1175" spans="2:54" x14ac:dyDescent="0.25">
      <c r="B1175" s="14">
        <v>2026</v>
      </c>
      <c r="C1175" s="14">
        <v>479</v>
      </c>
      <c r="D1175" s="15"/>
      <c r="F1175" s="15" t="s">
        <v>58</v>
      </c>
      <c r="G1175" s="14" t="e">
        <f>+VLOOKUP(M1175,#REF!,5,FALSE)</f>
        <v>#REF!</v>
      </c>
      <c r="H1175" s="14" t="e">
        <f>+VLOOKUP(M1175,#REF!,7,FALSE)</f>
        <v>#REF!</v>
      </c>
      <c r="M1175" s="15" t="str">
        <f t="shared" si="592"/>
        <v>2026EG 2026GOECORCAPACITACION DE PERSONAL DE ONPE Y SEDES (ODPE/ORC/PF) EN MATERIA ELECTORAL</v>
      </c>
      <c r="N1175" s="15" t="s">
        <v>823</v>
      </c>
      <c r="Q1175" s="16" t="s">
        <v>11</v>
      </c>
      <c r="R1175" s="16" t="s">
        <v>60</v>
      </c>
      <c r="T1175" s="14"/>
      <c r="U1175" s="17" t="s">
        <v>62</v>
      </c>
      <c r="V1175" s="15" t="s">
        <v>836</v>
      </c>
      <c r="X1175" s="14" t="s">
        <v>65</v>
      </c>
      <c r="Y1175" s="18">
        <v>2</v>
      </c>
      <c r="Z1175" s="19">
        <v>6000</v>
      </c>
      <c r="AA1175" s="14">
        <v>30</v>
      </c>
      <c r="AB1175" s="14">
        <v>30</v>
      </c>
      <c r="AC1175" s="14">
        <v>30</v>
      </c>
      <c r="AD1175" s="14">
        <v>30</v>
      </c>
      <c r="AE1175" s="20"/>
      <c r="AF1175" s="20"/>
      <c r="AG1175" s="20"/>
      <c r="AH1175" s="20"/>
      <c r="AI1175" s="20"/>
      <c r="AJ1175" s="20"/>
      <c r="AK1175" s="20"/>
      <c r="AL1175" s="20"/>
      <c r="AM1175" s="19">
        <f t="shared" si="607"/>
        <v>48000</v>
      </c>
      <c r="AN1175" s="26" t="s">
        <v>437</v>
      </c>
      <c r="AO1175" s="50">
        <f t="shared" si="619"/>
        <v>12000</v>
      </c>
      <c r="AP1175" s="50">
        <f t="shared" si="620"/>
        <v>12000</v>
      </c>
      <c r="AQ1175" s="50">
        <f t="shared" si="621"/>
        <v>12000</v>
      </c>
      <c r="AR1175" s="50">
        <f t="shared" si="622"/>
        <v>12000</v>
      </c>
      <c r="AS1175" s="50">
        <f t="shared" si="623"/>
        <v>0</v>
      </c>
      <c r="AT1175" s="50">
        <f t="shared" si="624"/>
        <v>0</v>
      </c>
      <c r="AU1175" s="50">
        <f t="shared" si="625"/>
        <v>0</v>
      </c>
      <c r="AV1175" s="50">
        <f t="shared" si="626"/>
        <v>0</v>
      </c>
      <c r="AW1175" s="50">
        <f t="shared" si="627"/>
        <v>0</v>
      </c>
      <c r="AX1175" s="50">
        <f t="shared" si="628"/>
        <v>0</v>
      </c>
      <c r="AY1175" s="50">
        <f t="shared" si="629"/>
        <v>0</v>
      </c>
      <c r="AZ1175" s="50">
        <f t="shared" si="630"/>
        <v>0</v>
      </c>
      <c r="BA1175" s="50">
        <f t="shared" si="593"/>
        <v>48000</v>
      </c>
      <c r="BB1175" s="50">
        <f t="shared" si="594"/>
        <v>0</v>
      </c>
    </row>
    <row r="1176" spans="2:54" x14ac:dyDescent="0.25">
      <c r="B1176" s="14">
        <v>2026</v>
      </c>
      <c r="C1176" s="14">
        <v>479</v>
      </c>
      <c r="D1176" s="15"/>
      <c r="F1176" s="15" t="s">
        <v>58</v>
      </c>
      <c r="G1176" s="14" t="e">
        <f>+VLOOKUP(M1176,#REF!,5,FALSE)</f>
        <v>#REF!</v>
      </c>
      <c r="H1176" s="14" t="e">
        <f>+VLOOKUP(M1176,#REF!,7,FALSE)</f>
        <v>#REF!</v>
      </c>
      <c r="M1176" s="15" t="str">
        <f t="shared" si="592"/>
        <v>2026EG 2026GOECORCAPACITACION DE PERSONAL DE ONPE Y SEDES (ODPE/ORC/PF) EN MATERIA ELECTORAL</v>
      </c>
      <c r="N1176" s="15" t="s">
        <v>823</v>
      </c>
      <c r="Q1176" s="16" t="s">
        <v>11</v>
      </c>
      <c r="R1176" s="16" t="s">
        <v>60</v>
      </c>
      <c r="T1176" s="14"/>
      <c r="U1176" s="17" t="s">
        <v>62</v>
      </c>
      <c r="V1176" s="15" t="s">
        <v>837</v>
      </c>
      <c r="X1176" s="14" t="s">
        <v>65</v>
      </c>
      <c r="Y1176" s="18">
        <v>6</v>
      </c>
      <c r="Z1176" s="19">
        <v>5500</v>
      </c>
      <c r="AA1176" s="14">
        <v>30</v>
      </c>
      <c r="AB1176" s="14">
        <v>30</v>
      </c>
      <c r="AC1176" s="14">
        <v>30</v>
      </c>
      <c r="AD1176" s="14">
        <v>30</v>
      </c>
      <c r="AE1176" s="20"/>
      <c r="AF1176" s="20"/>
      <c r="AG1176" s="20"/>
      <c r="AH1176" s="20"/>
      <c r="AI1176" s="20"/>
      <c r="AJ1176" s="20"/>
      <c r="AK1176" s="20"/>
      <c r="AL1176" s="20"/>
      <c r="AM1176" s="19">
        <f t="shared" si="607"/>
        <v>132000</v>
      </c>
      <c r="AN1176" s="26" t="s">
        <v>437</v>
      </c>
      <c r="AO1176" s="50">
        <f t="shared" si="619"/>
        <v>33000</v>
      </c>
      <c r="AP1176" s="50">
        <f t="shared" si="620"/>
        <v>33000</v>
      </c>
      <c r="AQ1176" s="50">
        <f t="shared" si="621"/>
        <v>33000</v>
      </c>
      <c r="AR1176" s="50">
        <f t="shared" si="622"/>
        <v>33000</v>
      </c>
      <c r="AS1176" s="50">
        <f t="shared" si="623"/>
        <v>0</v>
      </c>
      <c r="AT1176" s="50">
        <f t="shared" si="624"/>
        <v>0</v>
      </c>
      <c r="AU1176" s="50">
        <f t="shared" si="625"/>
        <v>0</v>
      </c>
      <c r="AV1176" s="50">
        <f t="shared" si="626"/>
        <v>0</v>
      </c>
      <c r="AW1176" s="50">
        <f t="shared" si="627"/>
        <v>0</v>
      </c>
      <c r="AX1176" s="50">
        <f t="shared" si="628"/>
        <v>0</v>
      </c>
      <c r="AY1176" s="50">
        <f t="shared" si="629"/>
        <v>0</v>
      </c>
      <c r="AZ1176" s="50">
        <f t="shared" si="630"/>
        <v>0</v>
      </c>
      <c r="BA1176" s="50">
        <f t="shared" si="593"/>
        <v>132000</v>
      </c>
      <c r="BB1176" s="50">
        <f t="shared" si="594"/>
        <v>0</v>
      </c>
    </row>
    <row r="1177" spans="2:54" x14ac:dyDescent="0.25">
      <c r="B1177" s="14">
        <v>2026</v>
      </c>
      <c r="C1177" s="14">
        <v>479</v>
      </c>
      <c r="D1177" s="15"/>
      <c r="F1177" s="15" t="s">
        <v>58</v>
      </c>
      <c r="G1177" s="14" t="e">
        <f>+VLOOKUP(M1177,#REF!,5,FALSE)</f>
        <v>#REF!</v>
      </c>
      <c r="H1177" s="14" t="e">
        <f>+VLOOKUP(M1177,#REF!,7,FALSE)</f>
        <v>#REF!</v>
      </c>
      <c r="M1177" s="15" t="str">
        <f t="shared" si="592"/>
        <v>2026EG 2026GOECORCOMPENSAR A MIEMBROS DE MESA</v>
      </c>
      <c r="N1177" s="15" t="s">
        <v>838</v>
      </c>
      <c r="Q1177" s="16" t="s">
        <v>11</v>
      </c>
      <c r="R1177" s="16" t="s">
        <v>60</v>
      </c>
      <c r="T1177" s="14"/>
      <c r="U1177" s="17" t="s">
        <v>375</v>
      </c>
      <c r="V1177" s="15" t="s">
        <v>376</v>
      </c>
      <c r="X1177" s="14" t="s">
        <v>74</v>
      </c>
      <c r="Y1177" s="18">
        <v>1</v>
      </c>
      <c r="Z1177" s="19">
        <v>160.5</v>
      </c>
      <c r="AA1177" s="14"/>
      <c r="AB1177" s="14"/>
      <c r="AC1177" s="14"/>
      <c r="AD1177" s="14">
        <v>267273</v>
      </c>
      <c r="AE1177" s="20"/>
      <c r="AF1177" s="20"/>
      <c r="AG1177" s="20"/>
      <c r="AH1177" s="20"/>
      <c r="AI1177" s="20"/>
      <c r="AJ1177" s="20"/>
      <c r="AK1177" s="20"/>
      <c r="AL1177" s="20"/>
      <c r="AM1177" s="19">
        <f t="shared" si="607"/>
        <v>42897317</v>
      </c>
      <c r="AN1177" s="26" t="s">
        <v>437</v>
      </c>
      <c r="AO1177" s="50">
        <f t="shared" si="595"/>
        <v>0</v>
      </c>
      <c r="AP1177" s="50">
        <f t="shared" si="596"/>
        <v>0</v>
      </c>
      <c r="AQ1177" s="50">
        <f t="shared" si="597"/>
        <v>0</v>
      </c>
      <c r="AR1177" s="50">
        <f t="shared" si="598"/>
        <v>42897316.5</v>
      </c>
      <c r="AS1177" s="50">
        <f t="shared" si="599"/>
        <v>0</v>
      </c>
      <c r="AT1177" s="50">
        <f t="shared" si="600"/>
        <v>0</v>
      </c>
      <c r="AU1177" s="50">
        <f t="shared" si="601"/>
        <v>0</v>
      </c>
      <c r="AV1177" s="50">
        <f t="shared" si="602"/>
        <v>0</v>
      </c>
      <c r="AW1177" s="50">
        <f t="shared" si="603"/>
        <v>0</v>
      </c>
      <c r="AX1177" s="50">
        <f t="shared" si="604"/>
        <v>0</v>
      </c>
      <c r="AY1177" s="50">
        <f t="shared" si="605"/>
        <v>0</v>
      </c>
      <c r="AZ1177" s="50">
        <f t="shared" si="606"/>
        <v>0</v>
      </c>
      <c r="BA1177" s="50">
        <f t="shared" si="593"/>
        <v>42897317</v>
      </c>
      <c r="BB1177" s="50">
        <f t="shared" si="594"/>
        <v>0</v>
      </c>
    </row>
    <row r="1178" spans="2:54" x14ac:dyDescent="0.25">
      <c r="B1178" s="14">
        <v>2026</v>
      </c>
      <c r="C1178" s="14">
        <v>479</v>
      </c>
      <c r="D1178" s="15"/>
      <c r="F1178" s="15" t="s">
        <v>58</v>
      </c>
      <c r="G1178" s="14" t="e">
        <f>+VLOOKUP(M1178,#REF!,5,FALSE)</f>
        <v>#REF!</v>
      </c>
      <c r="H1178" s="14" t="e">
        <f>+VLOOKUP(M1178,#REF!,7,FALSE)</f>
        <v>#REF!</v>
      </c>
      <c r="M1178" s="15" t="str">
        <f t="shared" si="592"/>
        <v>2026EG 2026GOECORGESTION DOCUMENTAL</v>
      </c>
      <c r="N1178" s="15" t="s">
        <v>457</v>
      </c>
      <c r="Q1178" s="16" t="s">
        <v>11</v>
      </c>
      <c r="R1178" s="16" t="s">
        <v>60</v>
      </c>
      <c r="T1178" s="14"/>
      <c r="U1178" s="17" t="s">
        <v>62</v>
      </c>
      <c r="V1178" s="15" t="s">
        <v>839</v>
      </c>
      <c r="X1178" s="14" t="s">
        <v>65</v>
      </c>
      <c r="Y1178" s="18">
        <v>1</v>
      </c>
      <c r="Z1178" s="19">
        <v>4000</v>
      </c>
      <c r="AA1178" s="14">
        <v>30</v>
      </c>
      <c r="AB1178" s="14">
        <v>30</v>
      </c>
      <c r="AC1178" s="14">
        <v>30</v>
      </c>
      <c r="AD1178" s="14">
        <v>30</v>
      </c>
      <c r="AE1178" s="20"/>
      <c r="AF1178" s="20"/>
      <c r="AG1178" s="20"/>
      <c r="AH1178" s="20"/>
      <c r="AI1178" s="20"/>
      <c r="AJ1178" s="20"/>
      <c r="AK1178" s="20"/>
      <c r="AL1178" s="20"/>
      <c r="AM1178" s="19">
        <f t="shared" si="607"/>
        <v>16000</v>
      </c>
      <c r="AN1178" s="26" t="s">
        <v>437</v>
      </c>
      <c r="AO1178" s="50">
        <f t="shared" ref="AO1178:AO1183" si="631">+$Z1178*AA1178/30*$Y1178</f>
        <v>4000</v>
      </c>
      <c r="AP1178" s="50">
        <f t="shared" ref="AP1178:AP1183" si="632">+$Z1178*AB1178/30*$Y1178</f>
        <v>4000</v>
      </c>
      <c r="AQ1178" s="50">
        <f t="shared" ref="AQ1178:AQ1183" si="633">+$Z1178*AC1178/30*$Y1178</f>
        <v>4000</v>
      </c>
      <c r="AR1178" s="50">
        <f t="shared" ref="AR1178:AR1183" si="634">+$Z1178*AD1178/30*$Y1178</f>
        <v>4000</v>
      </c>
      <c r="AS1178" s="50">
        <f t="shared" ref="AS1178:AS1183" si="635">+$Z1178*AE1178/30*$Y1178</f>
        <v>0</v>
      </c>
      <c r="AT1178" s="50">
        <f t="shared" ref="AT1178:AT1183" si="636">+$Z1178*AF1178/30*$Y1178</f>
        <v>0</v>
      </c>
      <c r="AU1178" s="50">
        <f t="shared" ref="AU1178:AU1183" si="637">+$Z1178*AG1178/30*$Y1178</f>
        <v>0</v>
      </c>
      <c r="AV1178" s="50">
        <f t="shared" ref="AV1178:AV1183" si="638">+$Z1178*AH1178/30*$Y1178</f>
        <v>0</v>
      </c>
      <c r="AW1178" s="50">
        <f t="shared" ref="AW1178:AW1183" si="639">+$Z1178*AI1178/30*$Y1178</f>
        <v>0</v>
      </c>
      <c r="AX1178" s="50">
        <f t="shared" ref="AX1178:AX1183" si="640">+$Z1178*AJ1178/30*$Y1178</f>
        <v>0</v>
      </c>
      <c r="AY1178" s="50">
        <f t="shared" ref="AY1178:AY1183" si="641">+$Z1178*AK1178/30*$Y1178</f>
        <v>0</v>
      </c>
      <c r="AZ1178" s="50">
        <f t="shared" ref="AZ1178:AZ1183" si="642">+$Z1178*AL1178/30*$Y1178</f>
        <v>0</v>
      </c>
      <c r="BA1178" s="50">
        <f t="shared" si="593"/>
        <v>16000</v>
      </c>
      <c r="BB1178" s="50">
        <f t="shared" si="594"/>
        <v>0</v>
      </c>
    </row>
    <row r="1179" spans="2:54" x14ac:dyDescent="0.25">
      <c r="B1179" s="14">
        <v>2026</v>
      </c>
      <c r="C1179" s="14">
        <v>479</v>
      </c>
      <c r="D1179" s="15"/>
      <c r="F1179" s="15" t="s">
        <v>58</v>
      </c>
      <c r="G1179" s="14" t="e">
        <f>+VLOOKUP(M1179,#REF!,5,FALSE)</f>
        <v>#REF!</v>
      </c>
      <c r="H1179" s="14" t="e">
        <f>+VLOOKUP(M1179,#REF!,7,FALSE)</f>
        <v>#REF!</v>
      </c>
      <c r="M1179" s="15" t="str">
        <f t="shared" si="592"/>
        <v>2026EG 2026GOECOROPERACION DEL CENTRO DE COMPUTO</v>
      </c>
      <c r="N1179" s="15" t="s">
        <v>840</v>
      </c>
      <c r="Q1179" s="16" t="s">
        <v>11</v>
      </c>
      <c r="R1179" s="16" t="s">
        <v>60</v>
      </c>
      <c r="T1179" s="14"/>
      <c r="U1179" s="17" t="s">
        <v>62</v>
      </c>
      <c r="V1179" s="15" t="s">
        <v>841</v>
      </c>
      <c r="X1179" s="14" t="s">
        <v>65</v>
      </c>
      <c r="Y1179" s="18">
        <v>182</v>
      </c>
      <c r="Z1179" s="19">
        <v>6000</v>
      </c>
      <c r="AA1179" s="14">
        <v>0</v>
      </c>
      <c r="AB1179" s="14">
        <v>30</v>
      </c>
      <c r="AC1179" s="14">
        <v>30</v>
      </c>
      <c r="AD1179" s="14"/>
      <c r="AE1179" s="20"/>
      <c r="AF1179" s="20"/>
      <c r="AG1179" s="20"/>
      <c r="AH1179" s="20"/>
      <c r="AI1179" s="20"/>
      <c r="AJ1179" s="20"/>
      <c r="AK1179" s="20"/>
      <c r="AL1179" s="20"/>
      <c r="AM1179" s="19">
        <f t="shared" si="607"/>
        <v>2184000</v>
      </c>
      <c r="AN1179" s="26" t="s">
        <v>437</v>
      </c>
      <c r="AO1179" s="50">
        <f t="shared" si="631"/>
        <v>0</v>
      </c>
      <c r="AP1179" s="50">
        <f t="shared" si="632"/>
        <v>1092000</v>
      </c>
      <c r="AQ1179" s="50">
        <f t="shared" si="633"/>
        <v>1092000</v>
      </c>
      <c r="AR1179" s="50">
        <f t="shared" si="634"/>
        <v>0</v>
      </c>
      <c r="AS1179" s="50">
        <f t="shared" si="635"/>
        <v>0</v>
      </c>
      <c r="AT1179" s="50">
        <f t="shared" si="636"/>
        <v>0</v>
      </c>
      <c r="AU1179" s="50">
        <f t="shared" si="637"/>
        <v>0</v>
      </c>
      <c r="AV1179" s="50">
        <f t="shared" si="638"/>
        <v>0</v>
      </c>
      <c r="AW1179" s="50">
        <f t="shared" si="639"/>
        <v>0</v>
      </c>
      <c r="AX1179" s="50">
        <f t="shared" si="640"/>
        <v>0</v>
      </c>
      <c r="AY1179" s="50">
        <f t="shared" si="641"/>
        <v>0</v>
      </c>
      <c r="AZ1179" s="50">
        <f t="shared" si="642"/>
        <v>0</v>
      </c>
      <c r="BA1179" s="50">
        <f t="shared" si="593"/>
        <v>2184000</v>
      </c>
      <c r="BB1179" s="50">
        <f t="shared" si="594"/>
        <v>0</v>
      </c>
    </row>
    <row r="1180" spans="2:54" x14ac:dyDescent="0.25">
      <c r="B1180" s="14">
        <v>2026</v>
      </c>
      <c r="C1180" s="14">
        <v>479</v>
      </c>
      <c r="D1180" s="15"/>
      <c r="F1180" s="15" t="s">
        <v>58</v>
      </c>
      <c r="G1180" s="14" t="e">
        <f>+VLOOKUP(M1180,#REF!,5,FALSE)</f>
        <v>#REF!</v>
      </c>
      <c r="H1180" s="14" t="e">
        <f>+VLOOKUP(M1180,#REF!,7,FALSE)</f>
        <v>#REF!</v>
      </c>
      <c r="M1180" s="15" t="str">
        <f t="shared" si="592"/>
        <v>2026EG 2026GOECOROPERACION DEL CENTRO DE COMPUTO</v>
      </c>
      <c r="N1180" s="15" t="s">
        <v>840</v>
      </c>
      <c r="Q1180" s="16" t="s">
        <v>11</v>
      </c>
      <c r="R1180" s="16" t="s">
        <v>60</v>
      </c>
      <c r="T1180" s="14"/>
      <c r="U1180" s="17" t="s">
        <v>62</v>
      </c>
      <c r="V1180" s="15" t="s">
        <v>842</v>
      </c>
      <c r="X1180" s="14" t="s">
        <v>65</v>
      </c>
      <c r="Y1180" s="18">
        <v>126</v>
      </c>
      <c r="Z1180" s="19">
        <v>7000</v>
      </c>
      <c r="AA1180" s="14">
        <v>30</v>
      </c>
      <c r="AB1180" s="14">
        <v>30</v>
      </c>
      <c r="AC1180" s="14">
        <v>30</v>
      </c>
      <c r="AD1180" s="14"/>
      <c r="AE1180" s="20"/>
      <c r="AF1180" s="20"/>
      <c r="AG1180" s="20"/>
      <c r="AH1180" s="20"/>
      <c r="AI1180" s="20"/>
      <c r="AJ1180" s="20"/>
      <c r="AK1180" s="20"/>
      <c r="AL1180" s="20"/>
      <c r="AM1180" s="19">
        <f t="shared" si="607"/>
        <v>2646000</v>
      </c>
      <c r="AN1180" s="26" t="s">
        <v>437</v>
      </c>
      <c r="AO1180" s="50">
        <f t="shared" si="631"/>
        <v>882000</v>
      </c>
      <c r="AP1180" s="50">
        <f t="shared" si="632"/>
        <v>882000</v>
      </c>
      <c r="AQ1180" s="50">
        <f t="shared" si="633"/>
        <v>882000</v>
      </c>
      <c r="AR1180" s="50">
        <f t="shared" si="634"/>
        <v>0</v>
      </c>
      <c r="AS1180" s="50">
        <f t="shared" si="635"/>
        <v>0</v>
      </c>
      <c r="AT1180" s="50">
        <f t="shared" si="636"/>
        <v>0</v>
      </c>
      <c r="AU1180" s="50">
        <f t="shared" si="637"/>
        <v>0</v>
      </c>
      <c r="AV1180" s="50">
        <f t="shared" si="638"/>
        <v>0</v>
      </c>
      <c r="AW1180" s="50">
        <f t="shared" si="639"/>
        <v>0</v>
      </c>
      <c r="AX1180" s="50">
        <f t="shared" si="640"/>
        <v>0</v>
      </c>
      <c r="AY1180" s="50">
        <f t="shared" si="641"/>
        <v>0</v>
      </c>
      <c r="AZ1180" s="50">
        <f t="shared" si="642"/>
        <v>0</v>
      </c>
      <c r="BA1180" s="50">
        <f t="shared" si="593"/>
        <v>2646000</v>
      </c>
      <c r="BB1180" s="50">
        <f t="shared" si="594"/>
        <v>0</v>
      </c>
    </row>
    <row r="1181" spans="2:54" x14ac:dyDescent="0.25">
      <c r="B1181" s="14">
        <v>2026</v>
      </c>
      <c r="C1181" s="14">
        <v>479</v>
      </c>
      <c r="D1181" s="15"/>
      <c r="F1181" s="15" t="s">
        <v>58</v>
      </c>
      <c r="G1181" s="14" t="e">
        <f>+VLOOKUP(M1181,#REF!,5,FALSE)</f>
        <v>#REF!</v>
      </c>
      <c r="H1181" s="14" t="e">
        <f>+VLOOKUP(M1181,#REF!,7,FALSE)</f>
        <v>#REF!</v>
      </c>
      <c r="M1181" s="15" t="str">
        <f t="shared" si="592"/>
        <v>2026EG 2026GOECOROPERACION DEL CENTRO DE COMPUTO</v>
      </c>
      <c r="N1181" s="15" t="s">
        <v>840</v>
      </c>
      <c r="Q1181" s="16" t="s">
        <v>11</v>
      </c>
      <c r="R1181" s="16" t="s">
        <v>60</v>
      </c>
      <c r="T1181" s="14"/>
      <c r="U1181" s="17" t="s">
        <v>62</v>
      </c>
      <c r="V1181" s="15" t="s">
        <v>843</v>
      </c>
      <c r="X1181" s="14" t="s">
        <v>65</v>
      </c>
      <c r="Y1181" s="18">
        <v>1</v>
      </c>
      <c r="Z1181" s="19">
        <v>8000</v>
      </c>
      <c r="AA1181" s="14">
        <v>30</v>
      </c>
      <c r="AB1181" s="14">
        <v>30</v>
      </c>
      <c r="AC1181" s="14">
        <v>30</v>
      </c>
      <c r="AD1181" s="14"/>
      <c r="AE1181" s="20"/>
      <c r="AF1181" s="20"/>
      <c r="AG1181" s="20"/>
      <c r="AH1181" s="20"/>
      <c r="AI1181" s="20"/>
      <c r="AJ1181" s="20"/>
      <c r="AK1181" s="20"/>
      <c r="AL1181" s="20"/>
      <c r="AM1181" s="19">
        <f t="shared" si="607"/>
        <v>24000</v>
      </c>
      <c r="AN1181" s="26" t="s">
        <v>437</v>
      </c>
      <c r="AO1181" s="50">
        <f t="shared" si="631"/>
        <v>8000</v>
      </c>
      <c r="AP1181" s="50">
        <f t="shared" si="632"/>
        <v>8000</v>
      </c>
      <c r="AQ1181" s="50">
        <f t="shared" si="633"/>
        <v>8000</v>
      </c>
      <c r="AR1181" s="50">
        <f t="shared" si="634"/>
        <v>0</v>
      </c>
      <c r="AS1181" s="50">
        <f t="shared" si="635"/>
        <v>0</v>
      </c>
      <c r="AT1181" s="50">
        <f t="shared" si="636"/>
        <v>0</v>
      </c>
      <c r="AU1181" s="50">
        <f t="shared" si="637"/>
        <v>0</v>
      </c>
      <c r="AV1181" s="50">
        <f t="shared" si="638"/>
        <v>0</v>
      </c>
      <c r="AW1181" s="50">
        <f t="shared" si="639"/>
        <v>0</v>
      </c>
      <c r="AX1181" s="50">
        <f t="shared" si="640"/>
        <v>0</v>
      </c>
      <c r="AY1181" s="50">
        <f t="shared" si="641"/>
        <v>0</v>
      </c>
      <c r="AZ1181" s="50">
        <f t="shared" si="642"/>
        <v>0</v>
      </c>
      <c r="BA1181" s="50">
        <f t="shared" si="593"/>
        <v>24000</v>
      </c>
      <c r="BB1181" s="50">
        <f t="shared" si="594"/>
        <v>0</v>
      </c>
    </row>
    <row r="1182" spans="2:54" x14ac:dyDescent="0.25">
      <c r="B1182" s="14">
        <v>2026</v>
      </c>
      <c r="C1182" s="14">
        <v>479</v>
      </c>
      <c r="D1182" s="15"/>
      <c r="F1182" s="15" t="s">
        <v>58</v>
      </c>
      <c r="G1182" s="14" t="e">
        <f>+VLOOKUP(M1182,#REF!,5,FALSE)</f>
        <v>#REF!</v>
      </c>
      <c r="H1182" s="14" t="e">
        <f>+VLOOKUP(M1182,#REF!,7,FALSE)</f>
        <v>#REF!</v>
      </c>
      <c r="M1182" s="15" t="str">
        <f t="shared" si="592"/>
        <v>2026EG 2026GOECOROPERACION DEL CENTRO DE COMPUTO</v>
      </c>
      <c r="N1182" s="15" t="s">
        <v>840</v>
      </c>
      <c r="Q1182" s="16" t="s">
        <v>11</v>
      </c>
      <c r="R1182" s="16" t="s">
        <v>60</v>
      </c>
      <c r="T1182" s="14"/>
      <c r="U1182" s="17" t="s">
        <v>62</v>
      </c>
      <c r="V1182" s="15" t="s">
        <v>844</v>
      </c>
      <c r="X1182" s="14" t="s">
        <v>65</v>
      </c>
      <c r="Y1182" s="18">
        <v>1</v>
      </c>
      <c r="Z1182" s="19">
        <v>6000</v>
      </c>
      <c r="AA1182" s="14">
        <v>30</v>
      </c>
      <c r="AB1182" s="14">
        <v>30</v>
      </c>
      <c r="AC1182" s="14">
        <v>30</v>
      </c>
      <c r="AD1182" s="14"/>
      <c r="AE1182" s="20"/>
      <c r="AF1182" s="20"/>
      <c r="AG1182" s="20"/>
      <c r="AH1182" s="20"/>
      <c r="AI1182" s="20"/>
      <c r="AJ1182" s="20"/>
      <c r="AK1182" s="20"/>
      <c r="AL1182" s="20"/>
      <c r="AM1182" s="19">
        <f t="shared" si="607"/>
        <v>18000</v>
      </c>
      <c r="AN1182" s="26" t="s">
        <v>437</v>
      </c>
      <c r="AO1182" s="50">
        <f t="shared" si="631"/>
        <v>6000</v>
      </c>
      <c r="AP1182" s="50">
        <f t="shared" si="632"/>
        <v>6000</v>
      </c>
      <c r="AQ1182" s="50">
        <f t="shared" si="633"/>
        <v>6000</v>
      </c>
      <c r="AR1182" s="50">
        <f t="shared" si="634"/>
        <v>0</v>
      </c>
      <c r="AS1182" s="50">
        <f t="shared" si="635"/>
        <v>0</v>
      </c>
      <c r="AT1182" s="50">
        <f t="shared" si="636"/>
        <v>0</v>
      </c>
      <c r="AU1182" s="50">
        <f t="shared" si="637"/>
        <v>0</v>
      </c>
      <c r="AV1182" s="50">
        <f t="shared" si="638"/>
        <v>0</v>
      </c>
      <c r="AW1182" s="50">
        <f t="shared" si="639"/>
        <v>0</v>
      </c>
      <c r="AX1182" s="50">
        <f t="shared" si="640"/>
        <v>0</v>
      </c>
      <c r="AY1182" s="50">
        <f t="shared" si="641"/>
        <v>0</v>
      </c>
      <c r="AZ1182" s="50">
        <f t="shared" si="642"/>
        <v>0</v>
      </c>
      <c r="BA1182" s="50">
        <f t="shared" si="593"/>
        <v>18000</v>
      </c>
      <c r="BB1182" s="50">
        <f t="shared" si="594"/>
        <v>0</v>
      </c>
    </row>
    <row r="1183" spans="2:54" x14ac:dyDescent="0.25">
      <c r="B1183" s="14">
        <v>2026</v>
      </c>
      <c r="C1183" s="14">
        <v>479</v>
      </c>
      <c r="D1183" s="15"/>
      <c r="F1183" s="15" t="s">
        <v>58</v>
      </c>
      <c r="G1183" s="14" t="e">
        <f>+VLOOKUP(M1183,#REF!,5,FALSE)</f>
        <v>#REF!</v>
      </c>
      <c r="H1183" s="14" t="e">
        <f>+VLOOKUP(M1183,#REF!,7,FALSE)</f>
        <v>#REF!</v>
      </c>
      <c r="M1183" s="15" t="str">
        <f t="shared" si="592"/>
        <v>2026EG 2026GOECOROPERACION DEL CENTRO DE COMPUTO</v>
      </c>
      <c r="N1183" s="15" t="s">
        <v>840</v>
      </c>
      <c r="Q1183" s="16" t="s">
        <v>11</v>
      </c>
      <c r="R1183" s="16" t="s">
        <v>60</v>
      </c>
      <c r="T1183" s="14"/>
      <c r="U1183" s="17" t="s">
        <v>62</v>
      </c>
      <c r="V1183" s="15" t="s">
        <v>845</v>
      </c>
      <c r="X1183" s="14" t="s">
        <v>65</v>
      </c>
      <c r="Y1183" s="18">
        <v>11</v>
      </c>
      <c r="Z1183" s="19">
        <v>5500</v>
      </c>
      <c r="AA1183" s="14">
        <v>30</v>
      </c>
      <c r="AB1183" s="14">
        <v>30</v>
      </c>
      <c r="AC1183" s="14">
        <v>30</v>
      </c>
      <c r="AD1183" s="14"/>
      <c r="AE1183" s="20"/>
      <c r="AF1183" s="20"/>
      <c r="AG1183" s="20"/>
      <c r="AH1183" s="20"/>
      <c r="AI1183" s="20"/>
      <c r="AJ1183" s="20"/>
      <c r="AK1183" s="20"/>
      <c r="AL1183" s="20"/>
      <c r="AM1183" s="19">
        <f t="shared" si="607"/>
        <v>181500</v>
      </c>
      <c r="AN1183" s="26" t="s">
        <v>437</v>
      </c>
      <c r="AO1183" s="50">
        <f t="shared" si="631"/>
        <v>60500</v>
      </c>
      <c r="AP1183" s="50">
        <f t="shared" si="632"/>
        <v>60500</v>
      </c>
      <c r="AQ1183" s="50">
        <f t="shared" si="633"/>
        <v>60500</v>
      </c>
      <c r="AR1183" s="50">
        <f t="shared" si="634"/>
        <v>0</v>
      </c>
      <c r="AS1183" s="50">
        <f t="shared" si="635"/>
        <v>0</v>
      </c>
      <c r="AT1183" s="50">
        <f t="shared" si="636"/>
        <v>0</v>
      </c>
      <c r="AU1183" s="50">
        <f t="shared" si="637"/>
        <v>0</v>
      </c>
      <c r="AV1183" s="50">
        <f t="shared" si="638"/>
        <v>0</v>
      </c>
      <c r="AW1183" s="50">
        <f t="shared" si="639"/>
        <v>0</v>
      </c>
      <c r="AX1183" s="50">
        <f t="shared" si="640"/>
        <v>0</v>
      </c>
      <c r="AY1183" s="50">
        <f t="shared" si="641"/>
        <v>0</v>
      </c>
      <c r="AZ1183" s="50">
        <f t="shared" si="642"/>
        <v>0</v>
      </c>
      <c r="BA1183" s="50">
        <f t="shared" si="593"/>
        <v>181500</v>
      </c>
      <c r="BB1183" s="50">
        <f t="shared" si="594"/>
        <v>0</v>
      </c>
    </row>
    <row r="1184" spans="2:54" x14ac:dyDescent="0.25">
      <c r="B1184" s="14">
        <v>2026</v>
      </c>
      <c r="C1184" s="14">
        <v>479</v>
      </c>
      <c r="D1184" s="15"/>
      <c r="F1184" s="15" t="s">
        <v>58</v>
      </c>
      <c r="G1184" s="14" t="e">
        <f>+VLOOKUP(M1184,#REF!,5,FALSE)</f>
        <v>#REF!</v>
      </c>
      <c r="H1184" s="14" t="e">
        <f>+VLOOKUP(M1184,#REF!,7,FALSE)</f>
        <v>#REF!</v>
      </c>
      <c r="M1184" s="15" t="str">
        <f t="shared" si="592"/>
        <v>2026EG 2026GOECORORGANIZACION Y EJECUCION DE LA JORNADA ELECTORAL</v>
      </c>
      <c r="N1184" s="15" t="s">
        <v>777</v>
      </c>
      <c r="Q1184" s="16" t="s">
        <v>11</v>
      </c>
      <c r="R1184" s="16" t="s">
        <v>60</v>
      </c>
      <c r="T1184" s="14"/>
      <c r="U1184" s="17" t="s">
        <v>89</v>
      </c>
      <c r="V1184" s="15" t="s">
        <v>846</v>
      </c>
      <c r="X1184" s="14" t="s">
        <v>70</v>
      </c>
      <c r="Y1184" s="18">
        <v>1</v>
      </c>
      <c r="Z1184" s="19">
        <v>25</v>
      </c>
      <c r="AA1184" s="14"/>
      <c r="AB1184" s="14">
        <v>20</v>
      </c>
      <c r="AC1184" s="14"/>
      <c r="AD1184" s="14"/>
      <c r="AE1184" s="20"/>
      <c r="AF1184" s="20"/>
      <c r="AG1184" s="20"/>
      <c r="AH1184" s="20"/>
      <c r="AI1184" s="20"/>
      <c r="AJ1184" s="20"/>
      <c r="AK1184" s="20"/>
      <c r="AL1184" s="20"/>
      <c r="AM1184" s="19">
        <f t="shared" si="607"/>
        <v>500</v>
      </c>
      <c r="AN1184" s="26" t="s">
        <v>437</v>
      </c>
      <c r="AO1184" s="50">
        <f t="shared" si="595"/>
        <v>0</v>
      </c>
      <c r="AP1184" s="50">
        <f t="shared" si="596"/>
        <v>500</v>
      </c>
      <c r="AQ1184" s="50">
        <f t="shared" si="597"/>
        <v>0</v>
      </c>
      <c r="AR1184" s="50">
        <f t="shared" si="598"/>
        <v>0</v>
      </c>
      <c r="AS1184" s="50">
        <f t="shared" si="599"/>
        <v>0</v>
      </c>
      <c r="AT1184" s="50">
        <f t="shared" si="600"/>
        <v>0</v>
      </c>
      <c r="AU1184" s="50">
        <f t="shared" si="601"/>
        <v>0</v>
      </c>
      <c r="AV1184" s="50">
        <f t="shared" si="602"/>
        <v>0</v>
      </c>
      <c r="AW1184" s="50">
        <f t="shared" si="603"/>
        <v>0</v>
      </c>
      <c r="AX1184" s="50">
        <f t="shared" si="604"/>
        <v>0</v>
      </c>
      <c r="AY1184" s="50">
        <f t="shared" si="605"/>
        <v>0</v>
      </c>
      <c r="AZ1184" s="50">
        <f t="shared" si="606"/>
        <v>0</v>
      </c>
      <c r="BA1184" s="50">
        <f t="shared" si="593"/>
        <v>500</v>
      </c>
      <c r="BB1184" s="50">
        <f t="shared" si="594"/>
        <v>0</v>
      </c>
    </row>
    <row r="1185" spans="2:54" x14ac:dyDescent="0.25">
      <c r="B1185" s="14">
        <v>2026</v>
      </c>
      <c r="C1185" s="14">
        <v>479</v>
      </c>
      <c r="D1185" s="15"/>
      <c r="F1185" s="15" t="s">
        <v>58</v>
      </c>
      <c r="G1185" s="14" t="e">
        <f>+VLOOKUP(M1185,#REF!,5,FALSE)</f>
        <v>#REF!</v>
      </c>
      <c r="H1185" s="14" t="e">
        <f>+VLOOKUP(M1185,#REF!,7,FALSE)</f>
        <v>#REF!</v>
      </c>
      <c r="M1185" s="15" t="str">
        <f t="shared" si="592"/>
        <v>2026EG 2026GOECORORGANIZACION Y EJECUCION DE LA JORNADA ELECTORAL</v>
      </c>
      <c r="N1185" s="15" t="s">
        <v>777</v>
      </c>
      <c r="Q1185" s="16" t="s">
        <v>11</v>
      </c>
      <c r="R1185" s="16" t="s">
        <v>60</v>
      </c>
      <c r="T1185" s="14"/>
      <c r="U1185" s="17" t="s">
        <v>89</v>
      </c>
      <c r="V1185" s="15" t="s">
        <v>847</v>
      </c>
      <c r="X1185" s="14" t="s">
        <v>70</v>
      </c>
      <c r="Y1185" s="18">
        <v>1</v>
      </c>
      <c r="Z1185" s="19">
        <v>7</v>
      </c>
      <c r="AA1185" s="14"/>
      <c r="AB1185" s="14">
        <v>100</v>
      </c>
      <c r="AC1185" s="14"/>
      <c r="AD1185" s="14"/>
      <c r="AE1185" s="20"/>
      <c r="AF1185" s="20"/>
      <c r="AG1185" s="20"/>
      <c r="AH1185" s="20"/>
      <c r="AI1185" s="20"/>
      <c r="AJ1185" s="20"/>
      <c r="AK1185" s="20"/>
      <c r="AL1185" s="20"/>
      <c r="AM1185" s="19">
        <f t="shared" si="607"/>
        <v>700</v>
      </c>
      <c r="AN1185" s="26" t="s">
        <v>437</v>
      </c>
      <c r="AO1185" s="50">
        <f t="shared" si="595"/>
        <v>0</v>
      </c>
      <c r="AP1185" s="50">
        <f t="shared" si="596"/>
        <v>700</v>
      </c>
      <c r="AQ1185" s="50">
        <f t="shared" si="597"/>
        <v>0</v>
      </c>
      <c r="AR1185" s="50">
        <f t="shared" si="598"/>
        <v>0</v>
      </c>
      <c r="AS1185" s="50">
        <f t="shared" si="599"/>
        <v>0</v>
      </c>
      <c r="AT1185" s="50">
        <f t="shared" si="600"/>
        <v>0</v>
      </c>
      <c r="AU1185" s="50">
        <f t="shared" si="601"/>
        <v>0</v>
      </c>
      <c r="AV1185" s="50">
        <f t="shared" si="602"/>
        <v>0</v>
      </c>
      <c r="AW1185" s="50">
        <f t="shared" si="603"/>
        <v>0</v>
      </c>
      <c r="AX1185" s="50">
        <f t="shared" si="604"/>
        <v>0</v>
      </c>
      <c r="AY1185" s="50">
        <f t="shared" si="605"/>
        <v>0</v>
      </c>
      <c r="AZ1185" s="50">
        <f t="shared" si="606"/>
        <v>0</v>
      </c>
      <c r="BA1185" s="50">
        <f t="shared" si="593"/>
        <v>700</v>
      </c>
      <c r="BB1185" s="50">
        <f t="shared" si="594"/>
        <v>0</v>
      </c>
    </row>
    <row r="1186" spans="2:54" x14ac:dyDescent="0.25">
      <c r="B1186" s="14">
        <v>2026</v>
      </c>
      <c r="C1186" s="14">
        <v>479</v>
      </c>
      <c r="D1186" s="15"/>
      <c r="F1186" s="15" t="s">
        <v>58</v>
      </c>
      <c r="G1186" s="14" t="e">
        <f>+VLOOKUP(M1186,#REF!,5,FALSE)</f>
        <v>#REF!</v>
      </c>
      <c r="H1186" s="14" t="e">
        <f>+VLOOKUP(M1186,#REF!,7,FALSE)</f>
        <v>#REF!</v>
      </c>
      <c r="M1186" s="15" t="str">
        <f t="shared" si="592"/>
        <v>2026EG 2026GOECORORGANIZACION Y EJECUCION DE LA JORNADA ELECTORAL</v>
      </c>
      <c r="N1186" s="15" t="s">
        <v>777</v>
      </c>
      <c r="Q1186" s="16" t="s">
        <v>11</v>
      </c>
      <c r="R1186" s="16" t="s">
        <v>60</v>
      </c>
      <c r="T1186" s="14"/>
      <c r="U1186" s="17" t="s">
        <v>89</v>
      </c>
      <c r="V1186" s="15" t="s">
        <v>347</v>
      </c>
      <c r="X1186" s="14" t="s">
        <v>70</v>
      </c>
      <c r="Y1186" s="18">
        <v>2</v>
      </c>
      <c r="Z1186" s="19">
        <v>19</v>
      </c>
      <c r="AA1186" s="14"/>
      <c r="AB1186" s="14"/>
      <c r="AC1186" s="14"/>
      <c r="AD1186" s="14">
        <v>534546</v>
      </c>
      <c r="AE1186" s="20"/>
      <c r="AF1186" s="20"/>
      <c r="AG1186" s="20"/>
      <c r="AH1186" s="20"/>
      <c r="AI1186" s="20"/>
      <c r="AJ1186" s="20"/>
      <c r="AK1186" s="20"/>
      <c r="AL1186" s="20"/>
      <c r="AM1186" s="19">
        <f t="shared" si="607"/>
        <v>10156374</v>
      </c>
      <c r="AN1186" s="26" t="s">
        <v>437</v>
      </c>
      <c r="AO1186" s="50">
        <f t="shared" si="595"/>
        <v>0</v>
      </c>
      <c r="AP1186" s="50">
        <f t="shared" si="596"/>
        <v>0</v>
      </c>
      <c r="AQ1186" s="50">
        <f t="shared" si="597"/>
        <v>0</v>
      </c>
      <c r="AR1186" s="50">
        <f t="shared" si="598"/>
        <v>10156374</v>
      </c>
      <c r="AS1186" s="50">
        <f t="shared" si="599"/>
        <v>0</v>
      </c>
      <c r="AT1186" s="50">
        <f t="shared" si="600"/>
        <v>0</v>
      </c>
      <c r="AU1186" s="50">
        <f t="shared" si="601"/>
        <v>0</v>
      </c>
      <c r="AV1186" s="50">
        <f t="shared" si="602"/>
        <v>0</v>
      </c>
      <c r="AW1186" s="50">
        <f t="shared" si="603"/>
        <v>0</v>
      </c>
      <c r="AX1186" s="50">
        <f t="shared" si="604"/>
        <v>0</v>
      </c>
      <c r="AY1186" s="50">
        <f t="shared" si="605"/>
        <v>0</v>
      </c>
      <c r="AZ1186" s="50">
        <f t="shared" si="606"/>
        <v>0</v>
      </c>
      <c r="BA1186" s="50">
        <f t="shared" si="593"/>
        <v>10156374</v>
      </c>
      <c r="BB1186" s="50">
        <f t="shared" si="594"/>
        <v>0</v>
      </c>
    </row>
    <row r="1187" spans="2:54" x14ac:dyDescent="0.25">
      <c r="B1187" s="14">
        <v>2026</v>
      </c>
      <c r="C1187" s="14">
        <v>479</v>
      </c>
      <c r="D1187" s="15"/>
      <c r="F1187" s="15" t="s">
        <v>58</v>
      </c>
      <c r="G1187" s="14" t="e">
        <f>+VLOOKUP(M1187,#REF!,5,FALSE)</f>
        <v>#REF!</v>
      </c>
      <c r="H1187" s="14" t="e">
        <f>+VLOOKUP(M1187,#REF!,7,FALSE)</f>
        <v>#REF!</v>
      </c>
      <c r="M1187" s="15" t="str">
        <f t="shared" si="592"/>
        <v>2026EG 2026GOECORORGANIZACION Y EJECUCION DE LA JORNADA ELECTORAL</v>
      </c>
      <c r="N1187" s="15" t="s">
        <v>777</v>
      </c>
      <c r="Q1187" s="16" t="s">
        <v>11</v>
      </c>
      <c r="R1187" s="16" t="s">
        <v>60</v>
      </c>
      <c r="T1187" s="14"/>
      <c r="U1187" s="17" t="s">
        <v>95</v>
      </c>
      <c r="V1187" s="15" t="s">
        <v>848</v>
      </c>
      <c r="X1187" s="14" t="s">
        <v>70</v>
      </c>
      <c r="Y1187" s="18">
        <v>1</v>
      </c>
      <c r="Z1187" s="19">
        <v>18</v>
      </c>
      <c r="AA1187" s="14"/>
      <c r="AB1187" s="14">
        <v>800</v>
      </c>
      <c r="AC1187" s="14"/>
      <c r="AD1187" s="14"/>
      <c r="AE1187" s="20"/>
      <c r="AF1187" s="20"/>
      <c r="AG1187" s="20"/>
      <c r="AH1187" s="20"/>
      <c r="AI1187" s="20"/>
      <c r="AJ1187" s="20"/>
      <c r="AK1187" s="20"/>
      <c r="AL1187" s="20"/>
      <c r="AM1187" s="19">
        <f t="shared" si="607"/>
        <v>14400</v>
      </c>
      <c r="AN1187" s="26" t="s">
        <v>437</v>
      </c>
      <c r="AO1187" s="50">
        <f t="shared" si="595"/>
        <v>0</v>
      </c>
      <c r="AP1187" s="50">
        <f t="shared" si="596"/>
        <v>14400</v>
      </c>
      <c r="AQ1187" s="50">
        <f t="shared" si="597"/>
        <v>0</v>
      </c>
      <c r="AR1187" s="50">
        <f t="shared" si="598"/>
        <v>0</v>
      </c>
      <c r="AS1187" s="50">
        <f t="shared" si="599"/>
        <v>0</v>
      </c>
      <c r="AT1187" s="50">
        <f t="shared" si="600"/>
        <v>0</v>
      </c>
      <c r="AU1187" s="50">
        <f t="shared" si="601"/>
        <v>0</v>
      </c>
      <c r="AV1187" s="50">
        <f t="shared" si="602"/>
        <v>0</v>
      </c>
      <c r="AW1187" s="50">
        <f t="shared" si="603"/>
        <v>0</v>
      </c>
      <c r="AX1187" s="50">
        <f t="shared" si="604"/>
        <v>0</v>
      </c>
      <c r="AY1187" s="50">
        <f t="shared" si="605"/>
        <v>0</v>
      </c>
      <c r="AZ1187" s="50">
        <f t="shared" si="606"/>
        <v>0</v>
      </c>
      <c r="BA1187" s="50">
        <f t="shared" si="593"/>
        <v>14400</v>
      </c>
      <c r="BB1187" s="50">
        <f t="shared" si="594"/>
        <v>0</v>
      </c>
    </row>
    <row r="1188" spans="2:54" x14ac:dyDescent="0.25">
      <c r="B1188" s="14">
        <v>2026</v>
      </c>
      <c r="C1188" s="14">
        <v>479</v>
      </c>
      <c r="D1188" s="15"/>
      <c r="F1188" s="15" t="s">
        <v>58</v>
      </c>
      <c r="G1188" s="14" t="e">
        <f>+VLOOKUP(M1188,#REF!,5,FALSE)</f>
        <v>#REF!</v>
      </c>
      <c r="H1188" s="14" t="e">
        <f>+VLOOKUP(M1188,#REF!,7,FALSE)</f>
        <v>#REF!</v>
      </c>
      <c r="M1188" s="15" t="str">
        <f t="shared" si="592"/>
        <v>2026EG 2026GOECORORGANIZACION Y EJECUCION DE LA JORNADA ELECTORAL</v>
      </c>
      <c r="N1188" s="15" t="s">
        <v>777</v>
      </c>
      <c r="Q1188" s="16" t="s">
        <v>11</v>
      </c>
      <c r="R1188" s="16" t="s">
        <v>60</v>
      </c>
      <c r="T1188" s="14"/>
      <c r="U1188" s="17" t="s">
        <v>95</v>
      </c>
      <c r="V1188" s="15" t="s">
        <v>849</v>
      </c>
      <c r="X1188" s="14" t="s">
        <v>70</v>
      </c>
      <c r="Y1188" s="18">
        <v>1</v>
      </c>
      <c r="Z1188" s="19">
        <v>25</v>
      </c>
      <c r="AA1188" s="14"/>
      <c r="AB1188" s="14">
        <v>200</v>
      </c>
      <c r="AC1188" s="14"/>
      <c r="AD1188" s="14"/>
      <c r="AE1188" s="20"/>
      <c r="AF1188" s="20"/>
      <c r="AG1188" s="20"/>
      <c r="AH1188" s="20"/>
      <c r="AI1188" s="20"/>
      <c r="AJ1188" s="20"/>
      <c r="AK1188" s="20"/>
      <c r="AL1188" s="20"/>
      <c r="AM1188" s="19">
        <f t="shared" si="607"/>
        <v>5000</v>
      </c>
      <c r="AN1188" s="26" t="s">
        <v>437</v>
      </c>
      <c r="AO1188" s="50">
        <f t="shared" si="595"/>
        <v>0</v>
      </c>
      <c r="AP1188" s="50">
        <f t="shared" si="596"/>
        <v>5000</v>
      </c>
      <c r="AQ1188" s="50">
        <f t="shared" si="597"/>
        <v>0</v>
      </c>
      <c r="AR1188" s="50">
        <f t="shared" si="598"/>
        <v>0</v>
      </c>
      <c r="AS1188" s="50">
        <f t="shared" si="599"/>
        <v>0</v>
      </c>
      <c r="AT1188" s="50">
        <f t="shared" si="600"/>
        <v>0</v>
      </c>
      <c r="AU1188" s="50">
        <f t="shared" si="601"/>
        <v>0</v>
      </c>
      <c r="AV1188" s="50">
        <f t="shared" si="602"/>
        <v>0</v>
      </c>
      <c r="AW1188" s="50">
        <f t="shared" si="603"/>
        <v>0</v>
      </c>
      <c r="AX1188" s="50">
        <f t="shared" si="604"/>
        <v>0</v>
      </c>
      <c r="AY1188" s="50">
        <f t="shared" si="605"/>
        <v>0</v>
      </c>
      <c r="AZ1188" s="50">
        <f t="shared" si="606"/>
        <v>0</v>
      </c>
      <c r="BA1188" s="50">
        <f t="shared" si="593"/>
        <v>5000</v>
      </c>
      <c r="BB1188" s="50">
        <f t="shared" si="594"/>
        <v>0</v>
      </c>
    </row>
    <row r="1189" spans="2:54" x14ac:dyDescent="0.25">
      <c r="B1189" s="14">
        <v>2026</v>
      </c>
      <c r="C1189" s="14">
        <v>479</v>
      </c>
      <c r="D1189" s="15"/>
      <c r="F1189" s="15" t="s">
        <v>58</v>
      </c>
      <c r="G1189" s="14" t="e">
        <f>+VLOOKUP(M1189,#REF!,5,FALSE)</f>
        <v>#REF!</v>
      </c>
      <c r="H1189" s="14" t="e">
        <f>+VLOOKUP(M1189,#REF!,7,FALSE)</f>
        <v>#REF!</v>
      </c>
      <c r="M1189" s="15" t="str">
        <f t="shared" si="592"/>
        <v>2026EG 2026GOECORORGANIZACION Y EJECUCION DE LA JORNADA ELECTORAL</v>
      </c>
      <c r="N1189" s="15" t="s">
        <v>777</v>
      </c>
      <c r="Q1189" s="16" t="s">
        <v>11</v>
      </c>
      <c r="R1189" s="16" t="s">
        <v>60</v>
      </c>
      <c r="T1189" s="14"/>
      <c r="U1189" s="17" t="s">
        <v>95</v>
      </c>
      <c r="V1189" s="15" t="s">
        <v>850</v>
      </c>
      <c r="X1189" s="14" t="s">
        <v>70</v>
      </c>
      <c r="Y1189" s="18">
        <v>1</v>
      </c>
      <c r="Z1189" s="19">
        <v>500</v>
      </c>
      <c r="AA1189" s="14"/>
      <c r="AB1189" s="14">
        <v>8</v>
      </c>
      <c r="AC1189" s="14"/>
      <c r="AD1189" s="14"/>
      <c r="AE1189" s="20"/>
      <c r="AF1189" s="20"/>
      <c r="AG1189" s="20"/>
      <c r="AH1189" s="20"/>
      <c r="AI1189" s="20"/>
      <c r="AJ1189" s="20"/>
      <c r="AK1189" s="20"/>
      <c r="AL1189" s="20"/>
      <c r="AM1189" s="19">
        <f t="shared" si="607"/>
        <v>4000</v>
      </c>
      <c r="AN1189" s="26" t="s">
        <v>437</v>
      </c>
      <c r="AO1189" s="50">
        <f t="shared" si="595"/>
        <v>0</v>
      </c>
      <c r="AP1189" s="50">
        <f t="shared" si="596"/>
        <v>4000</v>
      </c>
      <c r="AQ1189" s="50">
        <f t="shared" si="597"/>
        <v>0</v>
      </c>
      <c r="AR1189" s="50">
        <f t="shared" si="598"/>
        <v>0</v>
      </c>
      <c r="AS1189" s="50">
        <f t="shared" si="599"/>
        <v>0</v>
      </c>
      <c r="AT1189" s="50">
        <f t="shared" si="600"/>
        <v>0</v>
      </c>
      <c r="AU1189" s="50">
        <f t="shared" si="601"/>
        <v>0</v>
      </c>
      <c r="AV1189" s="50">
        <f t="shared" si="602"/>
        <v>0</v>
      </c>
      <c r="AW1189" s="50">
        <f t="shared" si="603"/>
        <v>0</v>
      </c>
      <c r="AX1189" s="50">
        <f t="shared" si="604"/>
        <v>0</v>
      </c>
      <c r="AY1189" s="50">
        <f t="shared" si="605"/>
        <v>0</v>
      </c>
      <c r="AZ1189" s="50">
        <f t="shared" si="606"/>
        <v>0</v>
      </c>
      <c r="BA1189" s="50">
        <f t="shared" si="593"/>
        <v>4000</v>
      </c>
      <c r="BB1189" s="50">
        <f t="shared" si="594"/>
        <v>0</v>
      </c>
    </row>
    <row r="1190" spans="2:54" x14ac:dyDescent="0.25">
      <c r="B1190" s="14">
        <v>2026</v>
      </c>
      <c r="C1190" s="14">
        <v>479</v>
      </c>
      <c r="D1190" s="15"/>
      <c r="F1190" s="15" t="s">
        <v>58</v>
      </c>
      <c r="G1190" s="14" t="e">
        <f>+VLOOKUP(M1190,#REF!,5,FALSE)</f>
        <v>#REF!</v>
      </c>
      <c r="H1190" s="14" t="e">
        <f>+VLOOKUP(M1190,#REF!,7,FALSE)</f>
        <v>#REF!</v>
      </c>
      <c r="M1190" s="15" t="str">
        <f t="shared" si="592"/>
        <v>2026EG 2026GOECORORGANIZACION Y EJECUCION DE LA JORNADA ELECTORAL</v>
      </c>
      <c r="N1190" s="15" t="s">
        <v>777</v>
      </c>
      <c r="Q1190" s="16" t="s">
        <v>11</v>
      </c>
      <c r="R1190" s="16" t="s">
        <v>60</v>
      </c>
      <c r="T1190" s="14"/>
      <c r="U1190" s="17" t="s">
        <v>348</v>
      </c>
      <c r="V1190" s="15" t="s">
        <v>349</v>
      </c>
      <c r="X1190" s="14" t="s">
        <v>70</v>
      </c>
      <c r="Y1190" s="18">
        <v>1</v>
      </c>
      <c r="Z1190" s="19">
        <v>2.39</v>
      </c>
      <c r="AA1190" s="14"/>
      <c r="AB1190" s="14"/>
      <c r="AC1190" s="14">
        <v>1000</v>
      </c>
      <c r="AD1190" s="14"/>
      <c r="AE1190" s="20"/>
      <c r="AF1190" s="20"/>
      <c r="AG1190" s="20"/>
      <c r="AH1190" s="20"/>
      <c r="AI1190" s="20"/>
      <c r="AJ1190" s="20"/>
      <c r="AK1190" s="20"/>
      <c r="AL1190" s="20"/>
      <c r="AM1190" s="19">
        <f t="shared" si="607"/>
        <v>2390</v>
      </c>
      <c r="AN1190" s="26" t="s">
        <v>437</v>
      </c>
      <c r="AO1190" s="50">
        <f t="shared" si="595"/>
        <v>0</v>
      </c>
      <c r="AP1190" s="50">
        <f t="shared" si="596"/>
        <v>0</v>
      </c>
      <c r="AQ1190" s="50">
        <f t="shared" si="597"/>
        <v>2390</v>
      </c>
      <c r="AR1190" s="50">
        <f t="shared" si="598"/>
        <v>0</v>
      </c>
      <c r="AS1190" s="50">
        <f t="shared" si="599"/>
        <v>0</v>
      </c>
      <c r="AT1190" s="50">
        <f t="shared" si="600"/>
        <v>0</v>
      </c>
      <c r="AU1190" s="50">
        <f t="shared" si="601"/>
        <v>0</v>
      </c>
      <c r="AV1190" s="50">
        <f t="shared" si="602"/>
        <v>0</v>
      </c>
      <c r="AW1190" s="50">
        <f t="shared" si="603"/>
        <v>0</v>
      </c>
      <c r="AX1190" s="50">
        <f t="shared" si="604"/>
        <v>0</v>
      </c>
      <c r="AY1190" s="50">
        <f t="shared" si="605"/>
        <v>0</v>
      </c>
      <c r="AZ1190" s="50">
        <f t="shared" si="606"/>
        <v>0</v>
      </c>
      <c r="BA1190" s="50">
        <f t="shared" si="593"/>
        <v>2390</v>
      </c>
      <c r="BB1190" s="50">
        <f t="shared" si="594"/>
        <v>0</v>
      </c>
    </row>
    <row r="1191" spans="2:54" x14ac:dyDescent="0.25">
      <c r="B1191" s="14">
        <v>2026</v>
      </c>
      <c r="C1191" s="14">
        <v>479</v>
      </c>
      <c r="D1191" s="15"/>
      <c r="F1191" s="15" t="s">
        <v>58</v>
      </c>
      <c r="G1191" s="14" t="e">
        <f>+VLOOKUP(M1191,#REF!,5,FALSE)</f>
        <v>#REF!</v>
      </c>
      <c r="H1191" s="14" t="e">
        <f>+VLOOKUP(M1191,#REF!,7,FALSE)</f>
        <v>#REF!</v>
      </c>
      <c r="M1191" s="15" t="str">
        <f t="shared" si="592"/>
        <v>2026EG 2026GOECORORGANIZACION Y EJECUCION DE LA JORNADA ELECTORAL</v>
      </c>
      <c r="N1191" s="15" t="s">
        <v>777</v>
      </c>
      <c r="Q1191" s="16" t="s">
        <v>11</v>
      </c>
      <c r="R1191" s="16" t="s">
        <v>60</v>
      </c>
      <c r="T1191" s="14"/>
      <c r="U1191" s="17" t="s">
        <v>72</v>
      </c>
      <c r="V1191" s="15" t="s">
        <v>355</v>
      </c>
      <c r="X1191" s="14" t="s">
        <v>74</v>
      </c>
      <c r="Y1191" s="18">
        <v>1</v>
      </c>
      <c r="Z1191" s="19">
        <v>200</v>
      </c>
      <c r="AA1191" s="14">
        <v>68</v>
      </c>
      <c r="AB1191" s="14"/>
      <c r="AC1191" s="14">
        <v>0</v>
      </c>
      <c r="AD1191" s="14">
        <v>0</v>
      </c>
      <c r="AE1191" s="20"/>
      <c r="AF1191" s="20"/>
      <c r="AG1191" s="20"/>
      <c r="AH1191" s="20"/>
      <c r="AI1191" s="20"/>
      <c r="AJ1191" s="20"/>
      <c r="AK1191" s="20"/>
      <c r="AL1191" s="20"/>
      <c r="AM1191" s="19">
        <f t="shared" si="607"/>
        <v>13600</v>
      </c>
      <c r="AN1191" s="26" t="s">
        <v>437</v>
      </c>
      <c r="AO1191" s="50">
        <f t="shared" si="595"/>
        <v>13600</v>
      </c>
      <c r="AP1191" s="50">
        <f t="shared" si="596"/>
        <v>0</v>
      </c>
      <c r="AQ1191" s="50">
        <f t="shared" si="597"/>
        <v>0</v>
      </c>
      <c r="AR1191" s="50">
        <f t="shared" si="598"/>
        <v>0</v>
      </c>
      <c r="AS1191" s="50">
        <f t="shared" si="599"/>
        <v>0</v>
      </c>
      <c r="AT1191" s="50">
        <f t="shared" si="600"/>
        <v>0</v>
      </c>
      <c r="AU1191" s="50">
        <f t="shared" si="601"/>
        <v>0</v>
      </c>
      <c r="AV1191" s="50">
        <f t="shared" si="602"/>
        <v>0</v>
      </c>
      <c r="AW1191" s="50">
        <f t="shared" si="603"/>
        <v>0</v>
      </c>
      <c r="AX1191" s="50">
        <f t="shared" si="604"/>
        <v>0</v>
      </c>
      <c r="AY1191" s="50">
        <f t="shared" si="605"/>
        <v>0</v>
      </c>
      <c r="AZ1191" s="50">
        <f t="shared" si="606"/>
        <v>0</v>
      </c>
      <c r="BA1191" s="50">
        <f t="shared" si="593"/>
        <v>13600</v>
      </c>
      <c r="BB1191" s="50">
        <f t="shared" si="594"/>
        <v>0</v>
      </c>
    </row>
    <row r="1192" spans="2:54" x14ac:dyDescent="0.25">
      <c r="B1192" s="14">
        <v>2026</v>
      </c>
      <c r="C1192" s="14">
        <v>479</v>
      </c>
      <c r="D1192" s="15"/>
      <c r="F1192" s="15" t="s">
        <v>58</v>
      </c>
      <c r="G1192" s="14" t="e">
        <f>+VLOOKUP(M1192,#REF!,5,FALSE)</f>
        <v>#REF!</v>
      </c>
      <c r="H1192" s="14" t="e">
        <f>+VLOOKUP(M1192,#REF!,7,FALSE)</f>
        <v>#REF!</v>
      </c>
      <c r="M1192" s="15" t="str">
        <f t="shared" si="592"/>
        <v>2026EG 2026GOECORORGANIZACION Y EJECUCION DE LA JORNADA ELECTORAL</v>
      </c>
      <c r="N1192" s="15" t="s">
        <v>777</v>
      </c>
      <c r="Q1192" s="16" t="s">
        <v>11</v>
      </c>
      <c r="R1192" s="16" t="s">
        <v>60</v>
      </c>
      <c r="T1192" s="14"/>
      <c r="U1192" s="17" t="s">
        <v>72</v>
      </c>
      <c r="V1192" s="15" t="s">
        <v>360</v>
      </c>
      <c r="X1192" s="14" t="s">
        <v>74</v>
      </c>
      <c r="Y1192" s="18">
        <v>1</v>
      </c>
      <c r="Z1192" s="19">
        <v>800</v>
      </c>
      <c r="AA1192" s="14">
        <v>83</v>
      </c>
      <c r="AB1192" s="14"/>
      <c r="AC1192" s="14"/>
      <c r="AD1192" s="14"/>
      <c r="AE1192" s="20"/>
      <c r="AF1192" s="20"/>
      <c r="AG1192" s="20"/>
      <c r="AH1192" s="20"/>
      <c r="AI1192" s="20"/>
      <c r="AJ1192" s="20"/>
      <c r="AK1192" s="20"/>
      <c r="AL1192" s="20"/>
      <c r="AM1192" s="19">
        <f t="shared" si="607"/>
        <v>66400</v>
      </c>
      <c r="AN1192" s="26" t="s">
        <v>437</v>
      </c>
      <c r="AO1192" s="50">
        <f t="shared" si="595"/>
        <v>66400</v>
      </c>
      <c r="AP1192" s="50">
        <f t="shared" si="596"/>
        <v>0</v>
      </c>
      <c r="AQ1192" s="50">
        <f t="shared" si="597"/>
        <v>0</v>
      </c>
      <c r="AR1192" s="50">
        <f t="shared" si="598"/>
        <v>0</v>
      </c>
      <c r="AS1192" s="50">
        <f t="shared" si="599"/>
        <v>0</v>
      </c>
      <c r="AT1192" s="50">
        <f t="shared" si="600"/>
        <v>0</v>
      </c>
      <c r="AU1192" s="50">
        <f t="shared" si="601"/>
        <v>0</v>
      </c>
      <c r="AV1192" s="50">
        <f t="shared" si="602"/>
        <v>0</v>
      </c>
      <c r="AW1192" s="50">
        <f t="shared" si="603"/>
        <v>0</v>
      </c>
      <c r="AX1192" s="50">
        <f t="shared" si="604"/>
        <v>0</v>
      </c>
      <c r="AY1192" s="50">
        <f t="shared" si="605"/>
        <v>0</v>
      </c>
      <c r="AZ1192" s="50">
        <f t="shared" si="606"/>
        <v>0</v>
      </c>
      <c r="BA1192" s="50">
        <f t="shared" si="593"/>
        <v>66400</v>
      </c>
      <c r="BB1192" s="50">
        <f t="shared" si="594"/>
        <v>0</v>
      </c>
    </row>
    <row r="1193" spans="2:54" x14ac:dyDescent="0.25">
      <c r="B1193" s="14">
        <v>2026</v>
      </c>
      <c r="C1193" s="14">
        <v>479</v>
      </c>
      <c r="D1193" s="15"/>
      <c r="F1193" s="15" t="s">
        <v>58</v>
      </c>
      <c r="G1193" s="14" t="e">
        <f>+VLOOKUP(M1193,#REF!,5,FALSE)</f>
        <v>#REF!</v>
      </c>
      <c r="H1193" s="14" t="e">
        <f>+VLOOKUP(M1193,#REF!,7,FALSE)</f>
        <v>#REF!</v>
      </c>
      <c r="M1193" s="15" t="str">
        <f t="shared" si="592"/>
        <v>2026EG 2026GOECORORGANIZACION Y EJECUCION DE LA JORNADA ELECTORAL</v>
      </c>
      <c r="N1193" s="15" t="s">
        <v>777</v>
      </c>
      <c r="Q1193" s="16" t="s">
        <v>11</v>
      </c>
      <c r="R1193" s="16" t="s">
        <v>60</v>
      </c>
      <c r="T1193" s="14"/>
      <c r="U1193" s="17" t="s">
        <v>72</v>
      </c>
      <c r="V1193" s="15" t="s">
        <v>361</v>
      </c>
      <c r="X1193" s="14" t="s">
        <v>74</v>
      </c>
      <c r="Y1193" s="18">
        <v>1</v>
      </c>
      <c r="Z1193" s="19">
        <v>1000</v>
      </c>
      <c r="AA1193" s="14">
        <v>61</v>
      </c>
      <c r="AB1193" s="14"/>
      <c r="AC1193" s="14"/>
      <c r="AD1193" s="14"/>
      <c r="AE1193" s="20"/>
      <c r="AF1193" s="20"/>
      <c r="AG1193" s="20"/>
      <c r="AH1193" s="20"/>
      <c r="AI1193" s="20"/>
      <c r="AJ1193" s="20"/>
      <c r="AK1193" s="20"/>
      <c r="AL1193" s="20"/>
      <c r="AM1193" s="19">
        <f t="shared" si="607"/>
        <v>61000</v>
      </c>
      <c r="AN1193" s="26" t="s">
        <v>437</v>
      </c>
      <c r="AO1193" s="50">
        <f t="shared" si="595"/>
        <v>61000</v>
      </c>
      <c r="AP1193" s="50">
        <f t="shared" si="596"/>
        <v>0</v>
      </c>
      <c r="AQ1193" s="50">
        <f t="shared" si="597"/>
        <v>0</v>
      </c>
      <c r="AR1193" s="50">
        <f t="shared" si="598"/>
        <v>0</v>
      </c>
      <c r="AS1193" s="50">
        <f t="shared" si="599"/>
        <v>0</v>
      </c>
      <c r="AT1193" s="50">
        <f t="shared" si="600"/>
        <v>0</v>
      </c>
      <c r="AU1193" s="50">
        <f t="shared" si="601"/>
        <v>0</v>
      </c>
      <c r="AV1193" s="50">
        <f t="shared" si="602"/>
        <v>0</v>
      </c>
      <c r="AW1193" s="50">
        <f t="shared" si="603"/>
        <v>0</v>
      </c>
      <c r="AX1193" s="50">
        <f t="shared" si="604"/>
        <v>0</v>
      </c>
      <c r="AY1193" s="50">
        <f t="shared" si="605"/>
        <v>0</v>
      </c>
      <c r="AZ1193" s="50">
        <f t="shared" si="606"/>
        <v>0</v>
      </c>
      <c r="BA1193" s="50">
        <f t="shared" si="593"/>
        <v>61000</v>
      </c>
      <c r="BB1193" s="50">
        <f t="shared" si="594"/>
        <v>0</v>
      </c>
    </row>
    <row r="1194" spans="2:54" x14ac:dyDescent="0.25">
      <c r="B1194" s="14">
        <v>2026</v>
      </c>
      <c r="C1194" s="14">
        <v>479</v>
      </c>
      <c r="D1194" s="15"/>
      <c r="F1194" s="15" t="s">
        <v>58</v>
      </c>
      <c r="G1194" s="14" t="e">
        <f>+VLOOKUP(M1194,#REF!,5,FALSE)</f>
        <v>#REF!</v>
      </c>
      <c r="H1194" s="14" t="e">
        <f>+VLOOKUP(M1194,#REF!,7,FALSE)</f>
        <v>#REF!</v>
      </c>
      <c r="M1194" s="15" t="str">
        <f t="shared" si="592"/>
        <v>2026EG 2026GOECORORGANIZACION Y EJECUCION DE LA JORNADA ELECTORAL</v>
      </c>
      <c r="N1194" s="15" t="s">
        <v>777</v>
      </c>
      <c r="Q1194" s="16" t="s">
        <v>11</v>
      </c>
      <c r="R1194" s="16" t="s">
        <v>60</v>
      </c>
      <c r="T1194" s="14"/>
      <c r="U1194" s="17" t="s">
        <v>75</v>
      </c>
      <c r="V1194" s="15" t="s">
        <v>369</v>
      </c>
      <c r="X1194" s="14" t="s">
        <v>77</v>
      </c>
      <c r="Y1194" s="18">
        <v>198</v>
      </c>
      <c r="Z1194" s="19">
        <v>250</v>
      </c>
      <c r="AA1194" s="14">
        <v>3</v>
      </c>
      <c r="AB1194" s="14"/>
      <c r="AC1194" s="14"/>
      <c r="AD1194" s="14"/>
      <c r="AE1194" s="20"/>
      <c r="AF1194" s="20"/>
      <c r="AG1194" s="20"/>
      <c r="AH1194" s="20"/>
      <c r="AI1194" s="20"/>
      <c r="AJ1194" s="20"/>
      <c r="AK1194" s="20"/>
      <c r="AL1194" s="20"/>
      <c r="AM1194" s="19">
        <f t="shared" si="607"/>
        <v>148500</v>
      </c>
      <c r="AN1194" s="26" t="s">
        <v>437</v>
      </c>
      <c r="AO1194" s="50">
        <f>+$Y1194*AA1194*$Z1194</f>
        <v>148500</v>
      </c>
      <c r="AP1194" s="50">
        <f t="shared" ref="AP1194" si="643">+$Y1194*AB1194*$Z1194</f>
        <v>0</v>
      </c>
      <c r="AQ1194" s="50">
        <f t="shared" ref="AQ1194" si="644">+$Y1194*AC1194*$Z1194</f>
        <v>0</v>
      </c>
      <c r="AR1194" s="50">
        <f t="shared" ref="AR1194" si="645">+$Y1194*AD1194*$Z1194</f>
        <v>0</v>
      </c>
      <c r="AS1194" s="50">
        <f t="shared" ref="AS1194" si="646">+$Y1194*AE1194*$Z1194</f>
        <v>0</v>
      </c>
      <c r="AT1194" s="50">
        <f t="shared" ref="AT1194" si="647">+$Y1194*AF1194*$Z1194</f>
        <v>0</v>
      </c>
      <c r="AU1194" s="50">
        <f t="shared" ref="AU1194" si="648">+$Y1194*AG1194*$Z1194</f>
        <v>0</v>
      </c>
      <c r="AV1194" s="50">
        <f t="shared" ref="AV1194" si="649">+$Y1194*AH1194*$Z1194</f>
        <v>0</v>
      </c>
      <c r="AW1194" s="50">
        <f t="shared" ref="AW1194" si="650">+$Y1194*AI1194*$Z1194</f>
        <v>0</v>
      </c>
      <c r="AX1194" s="50">
        <f t="shared" ref="AX1194" si="651">+$Y1194*AJ1194*$Z1194</f>
        <v>0</v>
      </c>
      <c r="AY1194" s="50">
        <f t="shared" ref="AY1194" si="652">+$Y1194*AK1194*$Z1194</f>
        <v>0</v>
      </c>
      <c r="AZ1194" s="50">
        <f t="shared" ref="AZ1194" si="653">+$Y1194*AL1194*$Z1194</f>
        <v>0</v>
      </c>
      <c r="BA1194" s="50">
        <f t="shared" si="593"/>
        <v>148500</v>
      </c>
      <c r="BB1194" s="50">
        <f t="shared" si="594"/>
        <v>0</v>
      </c>
    </row>
    <row r="1195" spans="2:54" x14ac:dyDescent="0.25">
      <c r="B1195" s="14">
        <v>2026</v>
      </c>
      <c r="C1195" s="14">
        <v>479</v>
      </c>
      <c r="D1195" s="15"/>
      <c r="F1195" s="15" t="s">
        <v>58</v>
      </c>
      <c r="G1195" s="14" t="e">
        <f>+VLOOKUP(M1195,#REF!,5,FALSE)</f>
        <v>#REF!</v>
      </c>
      <c r="H1195" s="14" t="e">
        <f>+VLOOKUP(M1195,#REF!,7,FALSE)</f>
        <v>#REF!</v>
      </c>
      <c r="M1195" s="15" t="str">
        <f t="shared" si="592"/>
        <v>2026EG 2026GOECORORGANIZACION Y EJECUCION DE LA JORNADA ELECTORAL</v>
      </c>
      <c r="N1195" s="15" t="s">
        <v>777</v>
      </c>
      <c r="Q1195" s="16" t="s">
        <v>11</v>
      </c>
      <c r="R1195" s="16" t="s">
        <v>60</v>
      </c>
      <c r="T1195" s="14"/>
      <c r="U1195" s="17" t="s">
        <v>108</v>
      </c>
      <c r="V1195" s="15" t="s">
        <v>371</v>
      </c>
      <c r="X1195" s="14" t="s">
        <v>74</v>
      </c>
      <c r="Y1195" s="18">
        <v>1</v>
      </c>
      <c r="Z1195" s="19">
        <v>35</v>
      </c>
      <c r="AA1195" s="14"/>
      <c r="AB1195" s="14"/>
      <c r="AC1195" s="14"/>
      <c r="AD1195" s="14">
        <v>600</v>
      </c>
      <c r="AE1195" s="20"/>
      <c r="AF1195" s="20"/>
      <c r="AG1195" s="20"/>
      <c r="AH1195" s="20"/>
      <c r="AI1195" s="20"/>
      <c r="AJ1195" s="20"/>
      <c r="AK1195" s="20"/>
      <c r="AL1195" s="20"/>
      <c r="AM1195" s="19">
        <f t="shared" si="607"/>
        <v>21000</v>
      </c>
      <c r="AN1195" s="26" t="s">
        <v>437</v>
      </c>
      <c r="AO1195" s="50">
        <f t="shared" si="595"/>
        <v>0</v>
      </c>
      <c r="AP1195" s="50">
        <f t="shared" si="596"/>
        <v>0</v>
      </c>
      <c r="AQ1195" s="50">
        <f t="shared" si="597"/>
        <v>0</v>
      </c>
      <c r="AR1195" s="50">
        <f t="shared" si="598"/>
        <v>21000</v>
      </c>
      <c r="AS1195" s="50">
        <f t="shared" si="599"/>
        <v>0</v>
      </c>
      <c r="AT1195" s="50">
        <f t="shared" si="600"/>
        <v>0</v>
      </c>
      <c r="AU1195" s="50">
        <f t="shared" si="601"/>
        <v>0</v>
      </c>
      <c r="AV1195" s="50">
        <f t="shared" si="602"/>
        <v>0</v>
      </c>
      <c r="AW1195" s="50">
        <f t="shared" si="603"/>
        <v>0</v>
      </c>
      <c r="AX1195" s="50">
        <f t="shared" si="604"/>
        <v>0</v>
      </c>
      <c r="AY1195" s="50">
        <f t="shared" si="605"/>
        <v>0</v>
      </c>
      <c r="AZ1195" s="50">
        <f t="shared" si="606"/>
        <v>0</v>
      </c>
      <c r="BA1195" s="50">
        <f t="shared" si="593"/>
        <v>21000</v>
      </c>
      <c r="BB1195" s="50">
        <f t="shared" si="594"/>
        <v>0</v>
      </c>
    </row>
    <row r="1196" spans="2:54" x14ac:dyDescent="0.25">
      <c r="B1196" s="14">
        <v>2026</v>
      </c>
      <c r="C1196" s="14">
        <v>479</v>
      </c>
      <c r="D1196" s="15"/>
      <c r="F1196" s="15" t="s">
        <v>58</v>
      </c>
      <c r="G1196" s="14" t="e">
        <f>+VLOOKUP(M1196,#REF!,5,FALSE)</f>
        <v>#REF!</v>
      </c>
      <c r="H1196" s="14" t="e">
        <f>+VLOOKUP(M1196,#REF!,7,FALSE)</f>
        <v>#REF!</v>
      </c>
      <c r="M1196" s="15" t="str">
        <f t="shared" si="592"/>
        <v>2026EG 2026GOECORORGANIZACION Y EJECUCION DE LA JORNADA ELECTORAL</v>
      </c>
      <c r="N1196" s="15" t="s">
        <v>777</v>
      </c>
      <c r="Q1196" s="16" t="s">
        <v>11</v>
      </c>
      <c r="R1196" s="16" t="s">
        <v>60</v>
      </c>
      <c r="T1196" s="14"/>
      <c r="U1196" s="17" t="s">
        <v>108</v>
      </c>
      <c r="V1196" s="15" t="s">
        <v>372</v>
      </c>
      <c r="X1196" s="14" t="s">
        <v>74</v>
      </c>
      <c r="Y1196" s="18">
        <v>1</v>
      </c>
      <c r="Z1196" s="19">
        <v>35</v>
      </c>
      <c r="AA1196" s="14"/>
      <c r="AB1196" s="14"/>
      <c r="AC1196" s="14"/>
      <c r="AD1196" s="14">
        <v>400</v>
      </c>
      <c r="AE1196" s="20"/>
      <c r="AF1196" s="20"/>
      <c r="AG1196" s="20"/>
      <c r="AH1196" s="20"/>
      <c r="AI1196" s="20"/>
      <c r="AJ1196" s="20"/>
      <c r="AK1196" s="20"/>
      <c r="AL1196" s="20"/>
      <c r="AM1196" s="19">
        <f t="shared" si="607"/>
        <v>14000</v>
      </c>
      <c r="AN1196" s="26" t="s">
        <v>437</v>
      </c>
      <c r="AO1196" s="50">
        <f t="shared" si="595"/>
        <v>0</v>
      </c>
      <c r="AP1196" s="50">
        <f t="shared" si="596"/>
        <v>0</v>
      </c>
      <c r="AQ1196" s="50">
        <f t="shared" si="597"/>
        <v>0</v>
      </c>
      <c r="AR1196" s="50">
        <f t="shared" si="598"/>
        <v>14000</v>
      </c>
      <c r="AS1196" s="50">
        <f t="shared" si="599"/>
        <v>0</v>
      </c>
      <c r="AT1196" s="50">
        <f t="shared" si="600"/>
        <v>0</v>
      </c>
      <c r="AU1196" s="50">
        <f t="shared" si="601"/>
        <v>0</v>
      </c>
      <c r="AV1196" s="50">
        <f t="shared" si="602"/>
        <v>0</v>
      </c>
      <c r="AW1196" s="50">
        <f t="shared" si="603"/>
        <v>0</v>
      </c>
      <c r="AX1196" s="50">
        <f t="shared" si="604"/>
        <v>0</v>
      </c>
      <c r="AY1196" s="50">
        <f t="shared" si="605"/>
        <v>0</v>
      </c>
      <c r="AZ1196" s="50">
        <f t="shared" si="606"/>
        <v>0</v>
      </c>
      <c r="BA1196" s="50">
        <f t="shared" si="593"/>
        <v>14000</v>
      </c>
      <c r="BB1196" s="50">
        <f t="shared" si="594"/>
        <v>0</v>
      </c>
    </row>
    <row r="1197" spans="2:54" x14ac:dyDescent="0.25">
      <c r="B1197" s="14">
        <v>2026</v>
      </c>
      <c r="C1197" s="14">
        <v>479</v>
      </c>
      <c r="D1197" s="15"/>
      <c r="F1197" s="15" t="s">
        <v>58</v>
      </c>
      <c r="G1197" s="14" t="e">
        <f>+VLOOKUP(M1197,#REF!,5,FALSE)</f>
        <v>#REF!</v>
      </c>
      <c r="H1197" s="14" t="e">
        <f>+VLOOKUP(M1197,#REF!,7,FALSE)</f>
        <v>#REF!</v>
      </c>
      <c r="M1197" s="15" t="str">
        <f t="shared" si="592"/>
        <v>2026EG 2026GOECORORGANIZACION Y EJECUCION DE LA JORNADA ELECTORAL</v>
      </c>
      <c r="N1197" s="15" t="s">
        <v>777</v>
      </c>
      <c r="Q1197" s="16" t="s">
        <v>11</v>
      </c>
      <c r="R1197" s="16" t="s">
        <v>60</v>
      </c>
      <c r="T1197" s="14"/>
      <c r="U1197" s="17" t="s">
        <v>108</v>
      </c>
      <c r="V1197" s="15" t="s">
        <v>373</v>
      </c>
      <c r="X1197" s="14" t="s">
        <v>74</v>
      </c>
      <c r="Y1197" s="18">
        <v>1</v>
      </c>
      <c r="Z1197" s="19">
        <v>35</v>
      </c>
      <c r="AA1197" s="14"/>
      <c r="AB1197" s="14"/>
      <c r="AC1197" s="14"/>
      <c r="AD1197" s="14">
        <v>200</v>
      </c>
      <c r="AE1197" s="20"/>
      <c r="AF1197" s="20"/>
      <c r="AG1197" s="20"/>
      <c r="AH1197" s="20"/>
      <c r="AI1197" s="20"/>
      <c r="AJ1197" s="20"/>
      <c r="AK1197" s="20"/>
      <c r="AL1197" s="20"/>
      <c r="AM1197" s="19">
        <f t="shared" si="607"/>
        <v>7000</v>
      </c>
      <c r="AN1197" s="26" t="s">
        <v>437</v>
      </c>
      <c r="AO1197" s="50">
        <f t="shared" si="595"/>
        <v>0</v>
      </c>
      <c r="AP1197" s="50">
        <f t="shared" si="596"/>
        <v>0</v>
      </c>
      <c r="AQ1197" s="50">
        <f t="shared" si="597"/>
        <v>0</v>
      </c>
      <c r="AR1197" s="50">
        <f t="shared" si="598"/>
        <v>7000</v>
      </c>
      <c r="AS1197" s="50">
        <f t="shared" si="599"/>
        <v>0</v>
      </c>
      <c r="AT1197" s="50">
        <f t="shared" si="600"/>
        <v>0</v>
      </c>
      <c r="AU1197" s="50">
        <f t="shared" si="601"/>
        <v>0</v>
      </c>
      <c r="AV1197" s="50">
        <f t="shared" si="602"/>
        <v>0</v>
      </c>
      <c r="AW1197" s="50">
        <f t="shared" si="603"/>
        <v>0</v>
      </c>
      <c r="AX1197" s="50">
        <f t="shared" si="604"/>
        <v>0</v>
      </c>
      <c r="AY1197" s="50">
        <f t="shared" si="605"/>
        <v>0</v>
      </c>
      <c r="AZ1197" s="50">
        <f t="shared" si="606"/>
        <v>0</v>
      </c>
      <c r="BA1197" s="50">
        <f t="shared" si="593"/>
        <v>7000</v>
      </c>
      <c r="BB1197" s="50">
        <f t="shared" si="594"/>
        <v>0</v>
      </c>
    </row>
    <row r="1198" spans="2:54" x14ac:dyDescent="0.25">
      <c r="B1198" s="14">
        <v>2026</v>
      </c>
      <c r="C1198" s="14">
        <v>479</v>
      </c>
      <c r="D1198" s="15"/>
      <c r="F1198" s="15" t="s">
        <v>58</v>
      </c>
      <c r="G1198" s="14" t="e">
        <f>+VLOOKUP(M1198,#REF!,5,FALSE)</f>
        <v>#REF!</v>
      </c>
      <c r="H1198" s="14" t="e">
        <f>+VLOOKUP(M1198,#REF!,7,FALSE)</f>
        <v>#REF!</v>
      </c>
      <c r="M1198" s="15" t="str">
        <f t="shared" si="592"/>
        <v>2026EG 2026GOECORORGANIZACION Y EJECUCION DE LA JORNADA ELECTORAL</v>
      </c>
      <c r="N1198" s="15" t="s">
        <v>777</v>
      </c>
      <c r="Q1198" s="16" t="s">
        <v>11</v>
      </c>
      <c r="R1198" s="16" t="s">
        <v>60</v>
      </c>
      <c r="T1198" s="14"/>
      <c r="U1198" s="17" t="s">
        <v>377</v>
      </c>
      <c r="V1198" s="15" t="s">
        <v>378</v>
      </c>
      <c r="X1198" s="14" t="s">
        <v>74</v>
      </c>
      <c r="Y1198" s="18">
        <v>1</v>
      </c>
      <c r="Z1198" s="19">
        <v>30</v>
      </c>
      <c r="AA1198" s="14"/>
      <c r="AB1198" s="14"/>
      <c r="AC1198" s="14"/>
      <c r="AD1198" s="14">
        <v>8000</v>
      </c>
      <c r="AE1198" s="20"/>
      <c r="AF1198" s="20"/>
      <c r="AG1198" s="20"/>
      <c r="AH1198" s="20"/>
      <c r="AI1198" s="20"/>
      <c r="AJ1198" s="20"/>
      <c r="AK1198" s="20"/>
      <c r="AL1198" s="20"/>
      <c r="AM1198" s="19">
        <f t="shared" si="607"/>
        <v>240000</v>
      </c>
      <c r="AN1198" s="26" t="s">
        <v>437</v>
      </c>
      <c r="AO1198" s="50">
        <f t="shared" si="595"/>
        <v>0</v>
      </c>
      <c r="AP1198" s="50">
        <f t="shared" si="596"/>
        <v>0</v>
      </c>
      <c r="AQ1198" s="50">
        <f t="shared" si="597"/>
        <v>0</v>
      </c>
      <c r="AR1198" s="50">
        <f t="shared" si="598"/>
        <v>240000</v>
      </c>
      <c r="AS1198" s="50">
        <f t="shared" si="599"/>
        <v>0</v>
      </c>
      <c r="AT1198" s="50">
        <f t="shared" si="600"/>
        <v>0</v>
      </c>
      <c r="AU1198" s="50">
        <f t="shared" si="601"/>
        <v>0</v>
      </c>
      <c r="AV1198" s="50">
        <f t="shared" si="602"/>
        <v>0</v>
      </c>
      <c r="AW1198" s="50">
        <f t="shared" si="603"/>
        <v>0</v>
      </c>
      <c r="AX1198" s="50">
        <f t="shared" si="604"/>
        <v>0</v>
      </c>
      <c r="AY1198" s="50">
        <f t="shared" si="605"/>
        <v>0</v>
      </c>
      <c r="AZ1198" s="50">
        <f t="shared" si="606"/>
        <v>0</v>
      </c>
      <c r="BA1198" s="50">
        <f t="shared" si="593"/>
        <v>240000</v>
      </c>
      <c r="BB1198" s="50">
        <f t="shared" si="594"/>
        <v>0</v>
      </c>
    </row>
    <row r="1199" spans="2:54" x14ac:dyDescent="0.25">
      <c r="B1199" s="14">
        <v>2026</v>
      </c>
      <c r="C1199" s="14">
        <v>479</v>
      </c>
      <c r="D1199" s="15"/>
      <c r="F1199" s="15" t="s">
        <v>58</v>
      </c>
      <c r="G1199" s="14" t="e">
        <f>+VLOOKUP(M1199,#REF!,5,FALSE)</f>
        <v>#REF!</v>
      </c>
      <c r="H1199" s="14" t="e">
        <f>+VLOOKUP(M1199,#REF!,7,FALSE)</f>
        <v>#REF!</v>
      </c>
      <c r="M1199" s="15" t="str">
        <f t="shared" si="592"/>
        <v>2026EG 2026GOECORORGANIZACION Y EJECUCION DE LA JORNADA ELECTORAL</v>
      </c>
      <c r="N1199" s="15" t="s">
        <v>777</v>
      </c>
      <c r="Q1199" s="16" t="s">
        <v>11</v>
      </c>
      <c r="R1199" s="16" t="s">
        <v>60</v>
      </c>
      <c r="T1199" s="14"/>
      <c r="U1199" s="17" t="s">
        <v>120</v>
      </c>
      <c r="V1199" s="15" t="s">
        <v>380</v>
      </c>
      <c r="X1199" s="14" t="s">
        <v>74</v>
      </c>
      <c r="Y1199" s="18">
        <v>1</v>
      </c>
      <c r="Z1199" s="19">
        <v>76076.58</v>
      </c>
      <c r="AA1199" s="14">
        <v>1</v>
      </c>
      <c r="AB1199" s="14"/>
      <c r="AC1199" s="14"/>
      <c r="AD1199" s="14"/>
      <c r="AE1199" s="20"/>
      <c r="AF1199" s="20"/>
      <c r="AG1199" s="20"/>
      <c r="AH1199" s="20"/>
      <c r="AI1199" s="20"/>
      <c r="AJ1199" s="20"/>
      <c r="AK1199" s="20"/>
      <c r="AL1199" s="20"/>
      <c r="AM1199" s="19">
        <f t="shared" si="607"/>
        <v>76077</v>
      </c>
      <c r="AN1199" s="26" t="s">
        <v>437</v>
      </c>
      <c r="AO1199" s="50">
        <f t="shared" si="595"/>
        <v>76076.58</v>
      </c>
      <c r="AP1199" s="50">
        <f t="shared" si="596"/>
        <v>0</v>
      </c>
      <c r="AQ1199" s="50">
        <f t="shared" si="597"/>
        <v>0</v>
      </c>
      <c r="AR1199" s="50">
        <f t="shared" si="598"/>
        <v>0</v>
      </c>
      <c r="AS1199" s="50">
        <f t="shared" si="599"/>
        <v>0</v>
      </c>
      <c r="AT1199" s="50">
        <f t="shared" si="600"/>
        <v>0</v>
      </c>
      <c r="AU1199" s="50">
        <f t="shared" si="601"/>
        <v>0</v>
      </c>
      <c r="AV1199" s="50">
        <f t="shared" si="602"/>
        <v>0</v>
      </c>
      <c r="AW1199" s="50">
        <f t="shared" si="603"/>
        <v>0</v>
      </c>
      <c r="AX1199" s="50">
        <f t="shared" si="604"/>
        <v>0</v>
      </c>
      <c r="AY1199" s="50">
        <f t="shared" si="605"/>
        <v>0</v>
      </c>
      <c r="AZ1199" s="50">
        <f t="shared" si="606"/>
        <v>0</v>
      </c>
      <c r="BA1199" s="50">
        <f t="shared" si="593"/>
        <v>76077</v>
      </c>
      <c r="BB1199" s="50">
        <f t="shared" si="594"/>
        <v>0</v>
      </c>
    </row>
    <row r="1200" spans="2:54" x14ac:dyDescent="0.25">
      <c r="B1200" s="14">
        <v>2026</v>
      </c>
      <c r="C1200" s="14">
        <v>479</v>
      </c>
      <c r="D1200" s="15"/>
      <c r="F1200" s="15" t="s">
        <v>58</v>
      </c>
      <c r="G1200" s="14" t="e">
        <f>+VLOOKUP(M1200,#REF!,5,FALSE)</f>
        <v>#REF!</v>
      </c>
      <c r="H1200" s="14" t="e">
        <f>+VLOOKUP(M1200,#REF!,7,FALSE)</f>
        <v>#REF!</v>
      </c>
      <c r="M1200" s="15" t="str">
        <f t="shared" si="592"/>
        <v>2026EG 2026GOECORORGANIZACION Y EJECUCION DE LA JORNADA ELECTORAL</v>
      </c>
      <c r="N1200" s="15" t="s">
        <v>777</v>
      </c>
      <c r="Q1200" s="16" t="s">
        <v>11</v>
      </c>
      <c r="R1200" s="16" t="s">
        <v>60</v>
      </c>
      <c r="T1200" s="14"/>
      <c r="U1200" s="17" t="s">
        <v>120</v>
      </c>
      <c r="V1200" s="15" t="s">
        <v>381</v>
      </c>
      <c r="X1200" s="14" t="s">
        <v>74</v>
      </c>
      <c r="Y1200" s="18">
        <v>1</v>
      </c>
      <c r="Z1200" s="19">
        <v>23000</v>
      </c>
      <c r="AA1200" s="14">
        <v>1</v>
      </c>
      <c r="AB1200" s="14"/>
      <c r="AC1200" s="14"/>
      <c r="AD1200" s="14"/>
      <c r="AE1200" s="20"/>
      <c r="AF1200" s="20"/>
      <c r="AG1200" s="20"/>
      <c r="AH1200" s="20"/>
      <c r="AI1200" s="20"/>
      <c r="AJ1200" s="20"/>
      <c r="AK1200" s="20"/>
      <c r="AL1200" s="20"/>
      <c r="AM1200" s="19">
        <f t="shared" si="607"/>
        <v>23000</v>
      </c>
      <c r="AN1200" s="26" t="s">
        <v>437</v>
      </c>
      <c r="AO1200" s="50">
        <f t="shared" si="595"/>
        <v>23000</v>
      </c>
      <c r="AP1200" s="50">
        <f t="shared" si="596"/>
        <v>0</v>
      </c>
      <c r="AQ1200" s="50">
        <f t="shared" si="597"/>
        <v>0</v>
      </c>
      <c r="AR1200" s="50">
        <f t="shared" si="598"/>
        <v>0</v>
      </c>
      <c r="AS1200" s="50">
        <f t="shared" si="599"/>
        <v>0</v>
      </c>
      <c r="AT1200" s="50">
        <f t="shared" si="600"/>
        <v>0</v>
      </c>
      <c r="AU1200" s="50">
        <f t="shared" si="601"/>
        <v>0</v>
      </c>
      <c r="AV1200" s="50">
        <f t="shared" si="602"/>
        <v>0</v>
      </c>
      <c r="AW1200" s="50">
        <f t="shared" si="603"/>
        <v>0</v>
      </c>
      <c r="AX1200" s="50">
        <f t="shared" si="604"/>
        <v>0</v>
      </c>
      <c r="AY1200" s="50">
        <f t="shared" si="605"/>
        <v>0</v>
      </c>
      <c r="AZ1200" s="50">
        <f t="shared" si="606"/>
        <v>0</v>
      </c>
      <c r="BA1200" s="50">
        <f t="shared" si="593"/>
        <v>23000</v>
      </c>
      <c r="BB1200" s="50">
        <f t="shared" si="594"/>
        <v>0</v>
      </c>
    </row>
    <row r="1201" spans="2:54" x14ac:dyDescent="0.25">
      <c r="B1201" s="14">
        <v>2026</v>
      </c>
      <c r="C1201" s="14">
        <v>479</v>
      </c>
      <c r="D1201" s="15"/>
      <c r="F1201" s="15" t="s">
        <v>58</v>
      </c>
      <c r="G1201" s="14" t="e">
        <f>+VLOOKUP(M1201,#REF!,5,FALSE)</f>
        <v>#REF!</v>
      </c>
      <c r="H1201" s="14" t="e">
        <f>+VLOOKUP(M1201,#REF!,7,FALSE)</f>
        <v>#REF!</v>
      </c>
      <c r="M1201" s="15" t="str">
        <f t="shared" si="592"/>
        <v>2026EG 2026GOECORORGANIZACION Y EJECUCION DE LA JORNADA ELECTORAL</v>
      </c>
      <c r="N1201" s="15" t="s">
        <v>777</v>
      </c>
      <c r="Q1201" s="16" t="s">
        <v>11</v>
      </c>
      <c r="R1201" s="16" t="s">
        <v>60</v>
      </c>
      <c r="T1201" s="14"/>
      <c r="U1201" s="17" t="s">
        <v>67</v>
      </c>
      <c r="V1201" s="15" t="s">
        <v>183</v>
      </c>
      <c r="X1201" s="14" t="s">
        <v>74</v>
      </c>
      <c r="Y1201" s="18">
        <v>1</v>
      </c>
      <c r="Z1201" s="19">
        <v>142000</v>
      </c>
      <c r="AA1201" s="14">
        <v>1</v>
      </c>
      <c r="AB1201" s="14"/>
      <c r="AC1201" s="14"/>
      <c r="AD1201" s="14"/>
      <c r="AE1201" s="20"/>
      <c r="AF1201" s="20"/>
      <c r="AG1201" s="20"/>
      <c r="AH1201" s="20"/>
      <c r="AI1201" s="20"/>
      <c r="AJ1201" s="20"/>
      <c r="AK1201" s="20"/>
      <c r="AL1201" s="20"/>
      <c r="AM1201" s="19">
        <f t="shared" si="607"/>
        <v>142000</v>
      </c>
      <c r="AN1201" s="26" t="s">
        <v>437</v>
      </c>
      <c r="AO1201" s="50">
        <f t="shared" si="595"/>
        <v>142000</v>
      </c>
      <c r="AP1201" s="50">
        <f t="shared" si="596"/>
        <v>0</v>
      </c>
      <c r="AQ1201" s="50">
        <f t="shared" si="597"/>
        <v>0</v>
      </c>
      <c r="AR1201" s="50">
        <f t="shared" si="598"/>
        <v>0</v>
      </c>
      <c r="AS1201" s="50">
        <f t="shared" si="599"/>
        <v>0</v>
      </c>
      <c r="AT1201" s="50">
        <f t="shared" si="600"/>
        <v>0</v>
      </c>
      <c r="AU1201" s="50">
        <f t="shared" si="601"/>
        <v>0</v>
      </c>
      <c r="AV1201" s="50">
        <f t="shared" si="602"/>
        <v>0</v>
      </c>
      <c r="AW1201" s="50">
        <f t="shared" si="603"/>
        <v>0</v>
      </c>
      <c r="AX1201" s="50">
        <f t="shared" si="604"/>
        <v>0</v>
      </c>
      <c r="AY1201" s="50">
        <f t="shared" si="605"/>
        <v>0</v>
      </c>
      <c r="AZ1201" s="50">
        <f t="shared" si="606"/>
        <v>0</v>
      </c>
      <c r="BA1201" s="50">
        <f t="shared" si="593"/>
        <v>142000</v>
      </c>
      <c r="BB1201" s="50">
        <f t="shared" si="594"/>
        <v>0</v>
      </c>
    </row>
    <row r="1202" spans="2:54" x14ac:dyDescent="0.25">
      <c r="B1202" s="14">
        <v>2026</v>
      </c>
      <c r="C1202" s="14">
        <v>479</v>
      </c>
      <c r="D1202" s="15"/>
      <c r="F1202" s="15" t="s">
        <v>58</v>
      </c>
      <c r="G1202" s="14" t="e">
        <f>+VLOOKUP(M1202,#REF!,5,FALSE)</f>
        <v>#REF!</v>
      </c>
      <c r="H1202" s="14" t="e">
        <f>+VLOOKUP(M1202,#REF!,7,FALSE)</f>
        <v>#REF!</v>
      </c>
      <c r="M1202" s="15" t="str">
        <f t="shared" si="592"/>
        <v>2026EG 2026GOECORORGANIZACION Y EJECUCION DE LA JORNADA ELECTORAL</v>
      </c>
      <c r="N1202" s="15" t="s">
        <v>777</v>
      </c>
      <c r="Q1202" s="16" t="s">
        <v>11</v>
      </c>
      <c r="R1202" s="16" t="s">
        <v>60</v>
      </c>
      <c r="T1202" s="14"/>
      <c r="U1202" s="17" t="s">
        <v>67</v>
      </c>
      <c r="V1202" s="15" t="s">
        <v>382</v>
      </c>
      <c r="X1202" s="14" t="s">
        <v>74</v>
      </c>
      <c r="Y1202" s="18">
        <v>1</v>
      </c>
      <c r="Z1202" s="19">
        <v>24000</v>
      </c>
      <c r="AA1202" s="14"/>
      <c r="AB1202" s="14">
        <v>1</v>
      </c>
      <c r="AC1202" s="14"/>
      <c r="AD1202" s="14"/>
      <c r="AE1202" s="20"/>
      <c r="AF1202" s="20"/>
      <c r="AG1202" s="20"/>
      <c r="AH1202" s="20"/>
      <c r="AI1202" s="20"/>
      <c r="AJ1202" s="20"/>
      <c r="AK1202" s="20"/>
      <c r="AL1202" s="20"/>
      <c r="AM1202" s="19">
        <f t="shared" si="607"/>
        <v>24000</v>
      </c>
      <c r="AN1202" s="26" t="s">
        <v>437</v>
      </c>
      <c r="AO1202" s="50">
        <f t="shared" si="595"/>
        <v>0</v>
      </c>
      <c r="AP1202" s="50">
        <f t="shared" si="596"/>
        <v>24000</v>
      </c>
      <c r="AQ1202" s="50">
        <f t="shared" si="597"/>
        <v>0</v>
      </c>
      <c r="AR1202" s="50">
        <f t="shared" si="598"/>
        <v>0</v>
      </c>
      <c r="AS1202" s="50">
        <f t="shared" si="599"/>
        <v>0</v>
      </c>
      <c r="AT1202" s="50">
        <f t="shared" si="600"/>
        <v>0</v>
      </c>
      <c r="AU1202" s="50">
        <f t="shared" si="601"/>
        <v>0</v>
      </c>
      <c r="AV1202" s="50">
        <f t="shared" si="602"/>
        <v>0</v>
      </c>
      <c r="AW1202" s="50">
        <f t="shared" si="603"/>
        <v>0</v>
      </c>
      <c r="AX1202" s="50">
        <f t="shared" si="604"/>
        <v>0</v>
      </c>
      <c r="AY1202" s="50">
        <f t="shared" si="605"/>
        <v>0</v>
      </c>
      <c r="AZ1202" s="50">
        <f t="shared" si="606"/>
        <v>0</v>
      </c>
      <c r="BA1202" s="50">
        <f t="shared" si="593"/>
        <v>24000</v>
      </c>
      <c r="BB1202" s="50">
        <f t="shared" si="594"/>
        <v>0</v>
      </c>
    </row>
    <row r="1203" spans="2:54" x14ac:dyDescent="0.25">
      <c r="B1203" s="14">
        <v>2026</v>
      </c>
      <c r="C1203" s="14">
        <v>479</v>
      </c>
      <c r="D1203" s="15"/>
      <c r="F1203" s="15" t="s">
        <v>58</v>
      </c>
      <c r="G1203" s="14" t="e">
        <f>+VLOOKUP(M1203,#REF!,5,FALSE)</f>
        <v>#REF!</v>
      </c>
      <c r="H1203" s="14" t="e">
        <f>+VLOOKUP(M1203,#REF!,7,FALSE)</f>
        <v>#REF!</v>
      </c>
      <c r="M1203" s="15" t="str">
        <f t="shared" si="592"/>
        <v>2026EG 2026GOECORORGANIZACION Y EJECUCION DE LA JORNADA ELECTORAL</v>
      </c>
      <c r="N1203" s="15" t="s">
        <v>777</v>
      </c>
      <c r="Q1203" s="16" t="s">
        <v>11</v>
      </c>
      <c r="R1203" s="16" t="s">
        <v>60</v>
      </c>
      <c r="T1203" s="14"/>
      <c r="U1203" s="17" t="s">
        <v>245</v>
      </c>
      <c r="V1203" s="15" t="s">
        <v>851</v>
      </c>
      <c r="X1203" s="14" t="s">
        <v>74</v>
      </c>
      <c r="Y1203" s="18">
        <v>1</v>
      </c>
      <c r="Z1203" s="19">
        <v>20000</v>
      </c>
      <c r="AA1203" s="14"/>
      <c r="AB1203" s="14"/>
      <c r="AC1203" s="14">
        <v>1</v>
      </c>
      <c r="AD1203" s="14"/>
      <c r="AE1203" s="20"/>
      <c r="AF1203" s="20"/>
      <c r="AG1203" s="20"/>
      <c r="AH1203" s="20"/>
      <c r="AI1203" s="20"/>
      <c r="AJ1203" s="20"/>
      <c r="AK1203" s="20"/>
      <c r="AL1203" s="20"/>
      <c r="AM1203" s="19">
        <f t="shared" si="607"/>
        <v>20000</v>
      </c>
      <c r="AN1203" s="26" t="s">
        <v>437</v>
      </c>
      <c r="AO1203" s="50">
        <f t="shared" si="595"/>
        <v>0</v>
      </c>
      <c r="AP1203" s="50">
        <f t="shared" si="596"/>
        <v>0</v>
      </c>
      <c r="AQ1203" s="50">
        <f t="shared" si="597"/>
        <v>20000</v>
      </c>
      <c r="AR1203" s="50">
        <f t="shared" si="598"/>
        <v>0</v>
      </c>
      <c r="AS1203" s="50">
        <f t="shared" si="599"/>
        <v>0</v>
      </c>
      <c r="AT1203" s="50">
        <f t="shared" si="600"/>
        <v>0</v>
      </c>
      <c r="AU1203" s="50">
        <f t="shared" si="601"/>
        <v>0</v>
      </c>
      <c r="AV1203" s="50">
        <f t="shared" si="602"/>
        <v>0</v>
      </c>
      <c r="AW1203" s="50">
        <f t="shared" si="603"/>
        <v>0</v>
      </c>
      <c r="AX1203" s="50">
        <f t="shared" si="604"/>
        <v>0</v>
      </c>
      <c r="AY1203" s="50">
        <f t="shared" si="605"/>
        <v>0</v>
      </c>
      <c r="AZ1203" s="50">
        <f t="shared" si="606"/>
        <v>0</v>
      </c>
      <c r="BA1203" s="50">
        <f t="shared" si="593"/>
        <v>20000</v>
      </c>
      <c r="BB1203" s="50">
        <f t="shared" si="594"/>
        <v>0</v>
      </c>
    </row>
    <row r="1204" spans="2:54" x14ac:dyDescent="0.25">
      <c r="B1204" s="14">
        <v>2026</v>
      </c>
      <c r="C1204" s="14">
        <v>479</v>
      </c>
      <c r="D1204" s="15"/>
      <c r="F1204" s="15" t="s">
        <v>58</v>
      </c>
      <c r="G1204" s="14" t="e">
        <f>+VLOOKUP(M1204,#REF!,5,FALSE)</f>
        <v>#REF!</v>
      </c>
      <c r="H1204" s="14" t="e">
        <f>+VLOOKUP(M1204,#REF!,7,FALSE)</f>
        <v>#REF!</v>
      </c>
      <c r="M1204" s="15" t="str">
        <f t="shared" si="592"/>
        <v>2026EG 2026GOECORORGANIZACION Y EJECUCION DE LA JORNADA ELECTORAL</v>
      </c>
      <c r="N1204" s="15" t="s">
        <v>777</v>
      </c>
      <c r="Q1204" s="16" t="s">
        <v>11</v>
      </c>
      <c r="R1204" s="16" t="s">
        <v>60</v>
      </c>
      <c r="T1204" s="14"/>
      <c r="U1204" s="17" t="s">
        <v>151</v>
      </c>
      <c r="V1204" s="15" t="s">
        <v>852</v>
      </c>
      <c r="X1204" s="14" t="s">
        <v>74</v>
      </c>
      <c r="Y1204" s="18">
        <v>1</v>
      </c>
      <c r="Z1204" s="19">
        <v>25000</v>
      </c>
      <c r="AA1204" s="14"/>
      <c r="AB1204" s="14"/>
      <c r="AC1204" s="14"/>
      <c r="AD1204" s="14">
        <v>2</v>
      </c>
      <c r="AE1204" s="20"/>
      <c r="AF1204" s="20"/>
      <c r="AG1204" s="20"/>
      <c r="AH1204" s="20"/>
      <c r="AI1204" s="20"/>
      <c r="AJ1204" s="20"/>
      <c r="AK1204" s="20"/>
      <c r="AL1204" s="20"/>
      <c r="AM1204" s="19">
        <f t="shared" si="607"/>
        <v>50000</v>
      </c>
      <c r="AN1204" s="26" t="s">
        <v>437</v>
      </c>
      <c r="AO1204" s="50">
        <f t="shared" si="595"/>
        <v>0</v>
      </c>
      <c r="AP1204" s="50">
        <f t="shared" si="596"/>
        <v>0</v>
      </c>
      <c r="AQ1204" s="50">
        <f t="shared" si="597"/>
        <v>0</v>
      </c>
      <c r="AR1204" s="50">
        <f t="shared" si="598"/>
        <v>50000</v>
      </c>
      <c r="AS1204" s="50">
        <f t="shared" si="599"/>
        <v>0</v>
      </c>
      <c r="AT1204" s="50">
        <f t="shared" si="600"/>
        <v>0</v>
      </c>
      <c r="AU1204" s="50">
        <f t="shared" si="601"/>
        <v>0</v>
      </c>
      <c r="AV1204" s="50">
        <f t="shared" si="602"/>
        <v>0</v>
      </c>
      <c r="AW1204" s="50">
        <f t="shared" si="603"/>
        <v>0</v>
      </c>
      <c r="AX1204" s="50">
        <f t="shared" si="604"/>
        <v>0</v>
      </c>
      <c r="AY1204" s="50">
        <f t="shared" si="605"/>
        <v>0</v>
      </c>
      <c r="AZ1204" s="50">
        <f t="shared" si="606"/>
        <v>0</v>
      </c>
      <c r="BA1204" s="50">
        <f t="shared" si="593"/>
        <v>50000</v>
      </c>
      <c r="BB1204" s="50">
        <f t="shared" si="594"/>
        <v>0</v>
      </c>
    </row>
    <row r="1205" spans="2:54" x14ac:dyDescent="0.25">
      <c r="B1205" s="14">
        <v>2026</v>
      </c>
      <c r="C1205" s="14">
        <v>479</v>
      </c>
      <c r="D1205" s="15"/>
      <c r="F1205" s="15" t="s">
        <v>58</v>
      </c>
      <c r="G1205" s="14" t="e">
        <f>+VLOOKUP(M1205,#REF!,5,FALSE)</f>
        <v>#REF!</v>
      </c>
      <c r="H1205" s="14" t="e">
        <f>+VLOOKUP(M1205,#REF!,7,FALSE)</f>
        <v>#REF!</v>
      </c>
      <c r="M1205" s="15" t="str">
        <f t="shared" si="592"/>
        <v>2026EG 2026GOECORORGANIZACION Y EJECUCION DE LA JORNADA ELECTORAL</v>
      </c>
      <c r="N1205" s="15" t="s">
        <v>777</v>
      </c>
      <c r="Q1205" s="16" t="s">
        <v>11</v>
      </c>
      <c r="R1205" s="16" t="s">
        <v>60</v>
      </c>
      <c r="T1205" s="14"/>
      <c r="U1205" s="17" t="s">
        <v>185</v>
      </c>
      <c r="V1205" s="15" t="s">
        <v>394</v>
      </c>
      <c r="X1205" s="14" t="s">
        <v>74</v>
      </c>
      <c r="Y1205" s="18">
        <v>1</v>
      </c>
      <c r="Z1205" s="19">
        <v>50</v>
      </c>
      <c r="AA1205" s="14"/>
      <c r="AB1205" s="14"/>
      <c r="AC1205" s="14"/>
      <c r="AD1205" s="14">
        <v>320</v>
      </c>
      <c r="AE1205" s="20"/>
      <c r="AF1205" s="20"/>
      <c r="AG1205" s="20"/>
      <c r="AH1205" s="20"/>
      <c r="AI1205" s="20"/>
      <c r="AJ1205" s="20"/>
      <c r="AK1205" s="20"/>
      <c r="AL1205" s="20"/>
      <c r="AM1205" s="19">
        <f t="shared" si="607"/>
        <v>16000</v>
      </c>
      <c r="AN1205" s="26" t="s">
        <v>437</v>
      </c>
      <c r="AO1205" s="50">
        <f t="shared" si="595"/>
        <v>0</v>
      </c>
      <c r="AP1205" s="50">
        <f t="shared" si="596"/>
        <v>0</v>
      </c>
      <c r="AQ1205" s="50">
        <f t="shared" si="597"/>
        <v>0</v>
      </c>
      <c r="AR1205" s="50">
        <f t="shared" si="598"/>
        <v>16000</v>
      </c>
      <c r="AS1205" s="50">
        <f t="shared" si="599"/>
        <v>0</v>
      </c>
      <c r="AT1205" s="50">
        <f t="shared" si="600"/>
        <v>0</v>
      </c>
      <c r="AU1205" s="50">
        <f t="shared" si="601"/>
        <v>0</v>
      </c>
      <c r="AV1205" s="50">
        <f t="shared" si="602"/>
        <v>0</v>
      </c>
      <c r="AW1205" s="50">
        <f t="shared" si="603"/>
        <v>0</v>
      </c>
      <c r="AX1205" s="50">
        <f t="shared" si="604"/>
        <v>0</v>
      </c>
      <c r="AY1205" s="50">
        <f t="shared" si="605"/>
        <v>0</v>
      </c>
      <c r="AZ1205" s="50">
        <f t="shared" si="606"/>
        <v>0</v>
      </c>
      <c r="BA1205" s="50">
        <f t="shared" si="593"/>
        <v>16000</v>
      </c>
      <c r="BB1205" s="50">
        <f t="shared" si="594"/>
        <v>0</v>
      </c>
    </row>
    <row r="1206" spans="2:54" x14ac:dyDescent="0.25">
      <c r="B1206" s="14">
        <v>2026</v>
      </c>
      <c r="C1206" s="14">
        <v>479</v>
      </c>
      <c r="D1206" s="15"/>
      <c r="F1206" s="15" t="s">
        <v>58</v>
      </c>
      <c r="G1206" s="14" t="e">
        <f>+VLOOKUP(M1206,#REF!,5,FALSE)</f>
        <v>#REF!</v>
      </c>
      <c r="H1206" s="14" t="e">
        <f>+VLOOKUP(M1206,#REF!,7,FALSE)</f>
        <v>#REF!</v>
      </c>
      <c r="M1206" s="15" t="str">
        <f t="shared" si="592"/>
        <v>2026EG 2026GOECORORGANIZACION Y EJECUCION DE LA JORNADA ELECTORAL</v>
      </c>
      <c r="N1206" s="15" t="s">
        <v>777</v>
      </c>
      <c r="Q1206" s="16" t="s">
        <v>11</v>
      </c>
      <c r="R1206" s="16" t="s">
        <v>60</v>
      </c>
      <c r="T1206" s="14"/>
      <c r="U1206" s="17" t="s">
        <v>62</v>
      </c>
      <c r="V1206" s="15" t="s">
        <v>853</v>
      </c>
      <c r="X1206" s="14" t="s">
        <v>65</v>
      </c>
      <c r="Y1206" s="18">
        <v>2</v>
      </c>
      <c r="Z1206" s="19">
        <v>5000</v>
      </c>
      <c r="AA1206" s="14">
        <v>30</v>
      </c>
      <c r="AB1206" s="14">
        <v>30</v>
      </c>
      <c r="AC1206" s="14">
        <v>30</v>
      </c>
      <c r="AD1206" s="14">
        <v>30</v>
      </c>
      <c r="AE1206" s="20"/>
      <c r="AF1206" s="20"/>
      <c r="AG1206" s="20"/>
      <c r="AH1206" s="20"/>
      <c r="AI1206" s="20"/>
      <c r="AJ1206" s="20"/>
      <c r="AK1206" s="20"/>
      <c r="AL1206" s="20"/>
      <c r="AM1206" s="19">
        <f t="shared" si="607"/>
        <v>40000</v>
      </c>
      <c r="AN1206" s="26" t="s">
        <v>437</v>
      </c>
      <c r="AO1206" s="50">
        <f t="shared" ref="AO1206:AO1242" si="654">+$Z1206*AA1206/30*$Y1206</f>
        <v>10000</v>
      </c>
      <c r="AP1206" s="50">
        <f t="shared" ref="AP1206:AP1242" si="655">+$Z1206*AB1206/30*$Y1206</f>
        <v>10000</v>
      </c>
      <c r="AQ1206" s="50">
        <f t="shared" ref="AQ1206:AQ1242" si="656">+$Z1206*AC1206/30*$Y1206</f>
        <v>10000</v>
      </c>
      <c r="AR1206" s="50">
        <f t="shared" ref="AR1206:AR1242" si="657">+$Z1206*AD1206/30*$Y1206</f>
        <v>10000</v>
      </c>
      <c r="AS1206" s="50">
        <f t="shared" ref="AS1206:AS1242" si="658">+$Z1206*AE1206/30*$Y1206</f>
        <v>0</v>
      </c>
      <c r="AT1206" s="50">
        <f t="shared" ref="AT1206:AT1242" si="659">+$Z1206*AF1206/30*$Y1206</f>
        <v>0</v>
      </c>
      <c r="AU1206" s="50">
        <f t="shared" ref="AU1206:AU1242" si="660">+$Z1206*AG1206/30*$Y1206</f>
        <v>0</v>
      </c>
      <c r="AV1206" s="50">
        <f t="shared" ref="AV1206:AV1242" si="661">+$Z1206*AH1206/30*$Y1206</f>
        <v>0</v>
      </c>
      <c r="AW1206" s="50">
        <f t="shared" ref="AW1206:AW1242" si="662">+$Z1206*AI1206/30*$Y1206</f>
        <v>0</v>
      </c>
      <c r="AX1206" s="50">
        <f t="shared" ref="AX1206:AX1242" si="663">+$Z1206*AJ1206/30*$Y1206</f>
        <v>0</v>
      </c>
      <c r="AY1206" s="50">
        <f t="shared" ref="AY1206:AY1242" si="664">+$Z1206*AK1206/30*$Y1206</f>
        <v>0</v>
      </c>
      <c r="AZ1206" s="50">
        <f t="shared" ref="AZ1206:AZ1242" si="665">+$Z1206*AL1206/30*$Y1206</f>
        <v>0</v>
      </c>
      <c r="BA1206" s="50">
        <f t="shared" si="593"/>
        <v>40000</v>
      </c>
      <c r="BB1206" s="50">
        <f t="shared" si="594"/>
        <v>0</v>
      </c>
    </row>
    <row r="1207" spans="2:54" x14ac:dyDescent="0.25">
      <c r="B1207" s="14">
        <v>2026</v>
      </c>
      <c r="C1207" s="14">
        <v>479</v>
      </c>
      <c r="D1207" s="15"/>
      <c r="F1207" s="15" t="s">
        <v>58</v>
      </c>
      <c r="G1207" s="14" t="e">
        <f>+VLOOKUP(M1207,#REF!,5,FALSE)</f>
        <v>#REF!</v>
      </c>
      <c r="H1207" s="14" t="e">
        <f>+VLOOKUP(M1207,#REF!,7,FALSE)</f>
        <v>#REF!</v>
      </c>
      <c r="M1207" s="15" t="str">
        <f t="shared" si="592"/>
        <v>2026EG 2026GOECORORGANIZACION Y EJECUCION DE LA JORNADA ELECTORAL</v>
      </c>
      <c r="N1207" s="15" t="s">
        <v>777</v>
      </c>
      <c r="Q1207" s="16" t="s">
        <v>11</v>
      </c>
      <c r="R1207" s="16" t="s">
        <v>60</v>
      </c>
      <c r="T1207" s="14"/>
      <c r="U1207" s="17" t="s">
        <v>62</v>
      </c>
      <c r="V1207" s="15" t="s">
        <v>854</v>
      </c>
      <c r="X1207" s="14" t="s">
        <v>65</v>
      </c>
      <c r="Y1207" s="18">
        <v>2</v>
      </c>
      <c r="Z1207" s="19">
        <v>4000</v>
      </c>
      <c r="AA1207" s="14">
        <v>15</v>
      </c>
      <c r="AB1207" s="14">
        <v>30</v>
      </c>
      <c r="AC1207" s="14">
        <v>30</v>
      </c>
      <c r="AD1207" s="14">
        <v>30</v>
      </c>
      <c r="AE1207" s="20"/>
      <c r="AF1207" s="20"/>
      <c r="AG1207" s="20"/>
      <c r="AH1207" s="20"/>
      <c r="AI1207" s="20"/>
      <c r="AJ1207" s="20"/>
      <c r="AK1207" s="20"/>
      <c r="AL1207" s="20"/>
      <c r="AM1207" s="19">
        <f t="shared" si="607"/>
        <v>28000</v>
      </c>
      <c r="AN1207" s="26" t="s">
        <v>437</v>
      </c>
      <c r="AO1207" s="50">
        <f t="shared" si="654"/>
        <v>4000</v>
      </c>
      <c r="AP1207" s="50">
        <f t="shared" si="655"/>
        <v>8000</v>
      </c>
      <c r="AQ1207" s="50">
        <f t="shared" si="656"/>
        <v>8000</v>
      </c>
      <c r="AR1207" s="50">
        <f t="shared" si="657"/>
        <v>8000</v>
      </c>
      <c r="AS1207" s="50">
        <f t="shared" si="658"/>
        <v>0</v>
      </c>
      <c r="AT1207" s="50">
        <f t="shared" si="659"/>
        <v>0</v>
      </c>
      <c r="AU1207" s="50">
        <f t="shared" si="660"/>
        <v>0</v>
      </c>
      <c r="AV1207" s="50">
        <f t="shared" si="661"/>
        <v>0</v>
      </c>
      <c r="AW1207" s="50">
        <f t="shared" si="662"/>
        <v>0</v>
      </c>
      <c r="AX1207" s="50">
        <f t="shared" si="663"/>
        <v>0</v>
      </c>
      <c r="AY1207" s="50">
        <f t="shared" si="664"/>
        <v>0</v>
      </c>
      <c r="AZ1207" s="50">
        <f t="shared" si="665"/>
        <v>0</v>
      </c>
      <c r="BA1207" s="50">
        <f t="shared" si="593"/>
        <v>28000</v>
      </c>
      <c r="BB1207" s="50">
        <f t="shared" si="594"/>
        <v>0</v>
      </c>
    </row>
    <row r="1208" spans="2:54" x14ac:dyDescent="0.25">
      <c r="B1208" s="14">
        <v>2026</v>
      </c>
      <c r="C1208" s="14">
        <v>479</v>
      </c>
      <c r="D1208" s="15"/>
      <c r="F1208" s="15" t="s">
        <v>58</v>
      </c>
      <c r="G1208" s="14" t="e">
        <f>+VLOOKUP(M1208,#REF!,5,FALSE)</f>
        <v>#REF!</v>
      </c>
      <c r="H1208" s="14" t="e">
        <f>+VLOOKUP(M1208,#REF!,7,FALSE)</f>
        <v>#REF!</v>
      </c>
      <c r="M1208" s="15" t="str">
        <f t="shared" si="592"/>
        <v>2026EG 2026GOECORORGANIZACION Y EJECUCION DE LA JORNADA ELECTORAL</v>
      </c>
      <c r="N1208" s="15" t="s">
        <v>777</v>
      </c>
      <c r="Q1208" s="16" t="s">
        <v>11</v>
      </c>
      <c r="R1208" s="16" t="s">
        <v>60</v>
      </c>
      <c r="T1208" s="14"/>
      <c r="U1208" s="17" t="s">
        <v>62</v>
      </c>
      <c r="V1208" s="15" t="s">
        <v>855</v>
      </c>
      <c r="X1208" s="14" t="s">
        <v>65</v>
      </c>
      <c r="Y1208" s="18">
        <v>22</v>
      </c>
      <c r="Z1208" s="19">
        <v>4000</v>
      </c>
      <c r="AA1208" s="14">
        <v>30</v>
      </c>
      <c r="AB1208" s="14">
        <v>30</v>
      </c>
      <c r="AC1208" s="14">
        <v>30</v>
      </c>
      <c r="AD1208" s="14">
        <v>30</v>
      </c>
      <c r="AE1208" s="20"/>
      <c r="AF1208" s="20"/>
      <c r="AG1208" s="20"/>
      <c r="AH1208" s="20"/>
      <c r="AI1208" s="20"/>
      <c r="AJ1208" s="20"/>
      <c r="AK1208" s="20"/>
      <c r="AL1208" s="20"/>
      <c r="AM1208" s="19">
        <f t="shared" si="607"/>
        <v>352000</v>
      </c>
      <c r="AN1208" s="26" t="s">
        <v>437</v>
      </c>
      <c r="AO1208" s="50">
        <f t="shared" si="654"/>
        <v>88000</v>
      </c>
      <c r="AP1208" s="50">
        <f t="shared" si="655"/>
        <v>88000</v>
      </c>
      <c r="AQ1208" s="50">
        <f t="shared" si="656"/>
        <v>88000</v>
      </c>
      <c r="AR1208" s="50">
        <f t="shared" si="657"/>
        <v>88000</v>
      </c>
      <c r="AS1208" s="50">
        <f t="shared" si="658"/>
        <v>0</v>
      </c>
      <c r="AT1208" s="50">
        <f t="shared" si="659"/>
        <v>0</v>
      </c>
      <c r="AU1208" s="50">
        <f t="shared" si="660"/>
        <v>0</v>
      </c>
      <c r="AV1208" s="50">
        <f t="shared" si="661"/>
        <v>0</v>
      </c>
      <c r="AW1208" s="50">
        <f t="shared" si="662"/>
        <v>0</v>
      </c>
      <c r="AX1208" s="50">
        <f t="shared" si="663"/>
        <v>0</v>
      </c>
      <c r="AY1208" s="50">
        <f t="shared" si="664"/>
        <v>0</v>
      </c>
      <c r="AZ1208" s="50">
        <f t="shared" si="665"/>
        <v>0</v>
      </c>
      <c r="BA1208" s="50">
        <f t="shared" si="593"/>
        <v>352000</v>
      </c>
      <c r="BB1208" s="50">
        <f t="shared" si="594"/>
        <v>0</v>
      </c>
    </row>
    <row r="1209" spans="2:54" x14ac:dyDescent="0.25">
      <c r="B1209" s="14">
        <v>2026</v>
      </c>
      <c r="C1209" s="14">
        <v>479</v>
      </c>
      <c r="D1209" s="15"/>
      <c r="F1209" s="15" t="s">
        <v>58</v>
      </c>
      <c r="G1209" s="14" t="e">
        <f>+VLOOKUP(M1209,#REF!,5,FALSE)</f>
        <v>#REF!</v>
      </c>
      <c r="H1209" s="14" t="e">
        <f>+VLOOKUP(M1209,#REF!,7,FALSE)</f>
        <v>#REF!</v>
      </c>
      <c r="M1209" s="15" t="str">
        <f t="shared" si="592"/>
        <v>2026EG 2026GOECORORGANIZACION Y EJECUCION DE LA JORNADA ELECTORAL</v>
      </c>
      <c r="N1209" s="15" t="s">
        <v>777</v>
      </c>
      <c r="Q1209" s="16" t="s">
        <v>11</v>
      </c>
      <c r="R1209" s="16" t="s">
        <v>60</v>
      </c>
      <c r="T1209" s="14"/>
      <c r="U1209" s="17" t="s">
        <v>62</v>
      </c>
      <c r="V1209" s="15" t="s">
        <v>856</v>
      </c>
      <c r="X1209" s="14" t="s">
        <v>65</v>
      </c>
      <c r="Y1209" s="18">
        <v>1</v>
      </c>
      <c r="Z1209" s="19">
        <v>4000</v>
      </c>
      <c r="AA1209" s="14">
        <v>30</v>
      </c>
      <c r="AB1209" s="14">
        <v>30</v>
      </c>
      <c r="AC1209" s="14">
        <v>30</v>
      </c>
      <c r="AD1209" s="14">
        <v>30</v>
      </c>
      <c r="AE1209" s="20"/>
      <c r="AF1209" s="20"/>
      <c r="AG1209" s="20"/>
      <c r="AH1209" s="20"/>
      <c r="AI1209" s="20"/>
      <c r="AJ1209" s="20"/>
      <c r="AK1209" s="20"/>
      <c r="AL1209" s="20"/>
      <c r="AM1209" s="19">
        <f t="shared" si="607"/>
        <v>16000</v>
      </c>
      <c r="AN1209" s="26" t="s">
        <v>437</v>
      </c>
      <c r="AO1209" s="50">
        <f t="shared" si="654"/>
        <v>4000</v>
      </c>
      <c r="AP1209" s="50">
        <f t="shared" si="655"/>
        <v>4000</v>
      </c>
      <c r="AQ1209" s="50">
        <f t="shared" si="656"/>
        <v>4000</v>
      </c>
      <c r="AR1209" s="50">
        <f t="shared" si="657"/>
        <v>4000</v>
      </c>
      <c r="AS1209" s="50">
        <f t="shared" si="658"/>
        <v>0</v>
      </c>
      <c r="AT1209" s="50">
        <f t="shared" si="659"/>
        <v>0</v>
      </c>
      <c r="AU1209" s="50">
        <f t="shared" si="660"/>
        <v>0</v>
      </c>
      <c r="AV1209" s="50">
        <f t="shared" si="661"/>
        <v>0</v>
      </c>
      <c r="AW1209" s="50">
        <f t="shared" si="662"/>
        <v>0</v>
      </c>
      <c r="AX1209" s="50">
        <f t="shared" si="663"/>
        <v>0</v>
      </c>
      <c r="AY1209" s="50">
        <f t="shared" si="664"/>
        <v>0</v>
      </c>
      <c r="AZ1209" s="50">
        <f t="shared" si="665"/>
        <v>0</v>
      </c>
      <c r="BA1209" s="50">
        <f t="shared" si="593"/>
        <v>16000</v>
      </c>
      <c r="BB1209" s="50">
        <f t="shared" si="594"/>
        <v>0</v>
      </c>
    </row>
    <row r="1210" spans="2:54" x14ac:dyDescent="0.25">
      <c r="B1210" s="14">
        <v>2026</v>
      </c>
      <c r="C1210" s="14">
        <v>479</v>
      </c>
      <c r="D1210" s="15"/>
      <c r="F1210" s="15" t="s">
        <v>58</v>
      </c>
      <c r="G1210" s="14" t="e">
        <f>+VLOOKUP(M1210,#REF!,5,FALSE)</f>
        <v>#REF!</v>
      </c>
      <c r="H1210" s="14" t="e">
        <f>+VLOOKUP(M1210,#REF!,7,FALSE)</f>
        <v>#REF!</v>
      </c>
      <c r="M1210" s="15" t="str">
        <f t="shared" si="592"/>
        <v>2026EG 2026GOECORORGANIZACION Y EJECUCION DE LA JORNADA ELECTORAL</v>
      </c>
      <c r="N1210" s="15" t="s">
        <v>777</v>
      </c>
      <c r="Q1210" s="16" t="s">
        <v>11</v>
      </c>
      <c r="R1210" s="16" t="s">
        <v>60</v>
      </c>
      <c r="T1210" s="14"/>
      <c r="U1210" s="17" t="s">
        <v>62</v>
      </c>
      <c r="V1210" s="15" t="s">
        <v>857</v>
      </c>
      <c r="X1210" s="14" t="s">
        <v>65</v>
      </c>
      <c r="Y1210" s="18">
        <v>2</v>
      </c>
      <c r="Z1210" s="19">
        <v>4500</v>
      </c>
      <c r="AA1210" s="14">
        <v>30</v>
      </c>
      <c r="AB1210" s="14">
        <v>30</v>
      </c>
      <c r="AC1210" s="14">
        <v>30</v>
      </c>
      <c r="AD1210" s="14">
        <v>30</v>
      </c>
      <c r="AE1210" s="20"/>
      <c r="AF1210" s="20"/>
      <c r="AG1210" s="20"/>
      <c r="AH1210" s="20"/>
      <c r="AI1210" s="20"/>
      <c r="AJ1210" s="20"/>
      <c r="AK1210" s="20"/>
      <c r="AL1210" s="20"/>
      <c r="AM1210" s="19">
        <f t="shared" si="607"/>
        <v>36000</v>
      </c>
      <c r="AN1210" s="26" t="s">
        <v>437</v>
      </c>
      <c r="AO1210" s="50">
        <f t="shared" si="654"/>
        <v>9000</v>
      </c>
      <c r="AP1210" s="50">
        <f t="shared" si="655"/>
        <v>9000</v>
      </c>
      <c r="AQ1210" s="50">
        <f t="shared" si="656"/>
        <v>9000</v>
      </c>
      <c r="AR1210" s="50">
        <f t="shared" si="657"/>
        <v>9000</v>
      </c>
      <c r="AS1210" s="50">
        <f t="shared" si="658"/>
        <v>0</v>
      </c>
      <c r="AT1210" s="50">
        <f t="shared" si="659"/>
        <v>0</v>
      </c>
      <c r="AU1210" s="50">
        <f t="shared" si="660"/>
        <v>0</v>
      </c>
      <c r="AV1210" s="50">
        <f t="shared" si="661"/>
        <v>0</v>
      </c>
      <c r="AW1210" s="50">
        <f t="shared" si="662"/>
        <v>0</v>
      </c>
      <c r="AX1210" s="50">
        <f t="shared" si="663"/>
        <v>0</v>
      </c>
      <c r="AY1210" s="50">
        <f t="shared" si="664"/>
        <v>0</v>
      </c>
      <c r="AZ1210" s="50">
        <f t="shared" si="665"/>
        <v>0</v>
      </c>
      <c r="BA1210" s="50">
        <f t="shared" si="593"/>
        <v>36000</v>
      </c>
      <c r="BB1210" s="50">
        <f t="shared" si="594"/>
        <v>0</v>
      </c>
    </row>
    <row r="1211" spans="2:54" x14ac:dyDescent="0.25">
      <c r="B1211" s="14">
        <v>2026</v>
      </c>
      <c r="C1211" s="14">
        <v>479</v>
      </c>
      <c r="D1211" s="15"/>
      <c r="F1211" s="15" t="s">
        <v>58</v>
      </c>
      <c r="G1211" s="14" t="e">
        <f>+VLOOKUP(M1211,#REF!,5,FALSE)</f>
        <v>#REF!</v>
      </c>
      <c r="H1211" s="14" t="e">
        <f>+VLOOKUP(M1211,#REF!,7,FALSE)</f>
        <v>#REF!</v>
      </c>
      <c r="M1211" s="15" t="str">
        <f t="shared" si="592"/>
        <v>2026EG 2026GOECORORGANIZACION Y EJECUCION DE LA JORNADA ELECTORAL</v>
      </c>
      <c r="N1211" s="15" t="s">
        <v>777</v>
      </c>
      <c r="Q1211" s="16" t="s">
        <v>11</v>
      </c>
      <c r="R1211" s="16" t="s">
        <v>60</v>
      </c>
      <c r="T1211" s="14"/>
      <c r="U1211" s="17" t="s">
        <v>62</v>
      </c>
      <c r="V1211" s="15" t="s">
        <v>839</v>
      </c>
      <c r="X1211" s="14" t="s">
        <v>65</v>
      </c>
      <c r="Y1211" s="18">
        <v>1</v>
      </c>
      <c r="Z1211" s="19">
        <v>4000</v>
      </c>
      <c r="AA1211" s="14">
        <v>30</v>
      </c>
      <c r="AB1211" s="14">
        <v>30</v>
      </c>
      <c r="AC1211" s="14">
        <v>30</v>
      </c>
      <c r="AD1211" s="14">
        <v>30</v>
      </c>
      <c r="AE1211" s="20"/>
      <c r="AF1211" s="20"/>
      <c r="AG1211" s="20"/>
      <c r="AH1211" s="20"/>
      <c r="AI1211" s="20"/>
      <c r="AJ1211" s="20"/>
      <c r="AK1211" s="20"/>
      <c r="AL1211" s="20"/>
      <c r="AM1211" s="19">
        <f t="shared" si="607"/>
        <v>16000</v>
      </c>
      <c r="AN1211" s="26" t="s">
        <v>437</v>
      </c>
      <c r="AO1211" s="50">
        <f t="shared" si="654"/>
        <v>4000</v>
      </c>
      <c r="AP1211" s="50">
        <f t="shared" si="655"/>
        <v>4000</v>
      </c>
      <c r="AQ1211" s="50">
        <f t="shared" si="656"/>
        <v>4000</v>
      </c>
      <c r="AR1211" s="50">
        <f t="shared" si="657"/>
        <v>4000</v>
      </c>
      <c r="AS1211" s="50">
        <f t="shared" si="658"/>
        <v>0</v>
      </c>
      <c r="AT1211" s="50">
        <f t="shared" si="659"/>
        <v>0</v>
      </c>
      <c r="AU1211" s="50">
        <f t="shared" si="660"/>
        <v>0</v>
      </c>
      <c r="AV1211" s="50">
        <f t="shared" si="661"/>
        <v>0</v>
      </c>
      <c r="AW1211" s="50">
        <f t="shared" si="662"/>
        <v>0</v>
      </c>
      <c r="AX1211" s="50">
        <f t="shared" si="663"/>
        <v>0</v>
      </c>
      <c r="AY1211" s="50">
        <f t="shared" si="664"/>
        <v>0</v>
      </c>
      <c r="AZ1211" s="50">
        <f t="shared" si="665"/>
        <v>0</v>
      </c>
      <c r="BA1211" s="50">
        <f t="shared" si="593"/>
        <v>16000</v>
      </c>
      <c r="BB1211" s="50">
        <f t="shared" si="594"/>
        <v>0</v>
      </c>
    </row>
    <row r="1212" spans="2:54" x14ac:dyDescent="0.25">
      <c r="B1212" s="14">
        <v>2026</v>
      </c>
      <c r="C1212" s="14">
        <v>479</v>
      </c>
      <c r="D1212" s="15"/>
      <c r="F1212" s="15" t="s">
        <v>58</v>
      </c>
      <c r="G1212" s="14" t="e">
        <f>+VLOOKUP(M1212,#REF!,5,FALSE)</f>
        <v>#REF!</v>
      </c>
      <c r="H1212" s="14" t="e">
        <f>+VLOOKUP(M1212,#REF!,7,FALSE)</f>
        <v>#REF!</v>
      </c>
      <c r="M1212" s="15" t="str">
        <f t="shared" si="592"/>
        <v>2026EG 2026GOECORORGANIZACION Y EJECUCION DE LA JORNADA ELECTORAL</v>
      </c>
      <c r="N1212" s="15" t="s">
        <v>777</v>
      </c>
      <c r="Q1212" s="16" t="s">
        <v>11</v>
      </c>
      <c r="R1212" s="16" t="s">
        <v>60</v>
      </c>
      <c r="T1212" s="14"/>
      <c r="U1212" s="17" t="s">
        <v>62</v>
      </c>
      <c r="V1212" s="15" t="s">
        <v>858</v>
      </c>
      <c r="X1212" s="14" t="s">
        <v>65</v>
      </c>
      <c r="Y1212" s="18">
        <v>22</v>
      </c>
      <c r="Z1212" s="19">
        <v>3000</v>
      </c>
      <c r="AA1212" s="14">
        <v>30</v>
      </c>
      <c r="AB1212" s="14">
        <v>30</v>
      </c>
      <c r="AC1212" s="14">
        <v>30</v>
      </c>
      <c r="AD1212" s="14">
        <v>30</v>
      </c>
      <c r="AE1212" s="20"/>
      <c r="AF1212" s="20"/>
      <c r="AG1212" s="20"/>
      <c r="AH1212" s="20"/>
      <c r="AI1212" s="20"/>
      <c r="AJ1212" s="20"/>
      <c r="AK1212" s="20"/>
      <c r="AL1212" s="20"/>
      <c r="AM1212" s="19">
        <f t="shared" si="607"/>
        <v>264000</v>
      </c>
      <c r="AN1212" s="26" t="s">
        <v>437</v>
      </c>
      <c r="AO1212" s="50">
        <f t="shared" si="654"/>
        <v>66000</v>
      </c>
      <c r="AP1212" s="50">
        <f t="shared" si="655"/>
        <v>66000</v>
      </c>
      <c r="AQ1212" s="50">
        <f t="shared" si="656"/>
        <v>66000</v>
      </c>
      <c r="AR1212" s="50">
        <f t="shared" si="657"/>
        <v>66000</v>
      </c>
      <c r="AS1212" s="50">
        <f t="shared" si="658"/>
        <v>0</v>
      </c>
      <c r="AT1212" s="50">
        <f t="shared" si="659"/>
        <v>0</v>
      </c>
      <c r="AU1212" s="50">
        <f t="shared" si="660"/>
        <v>0</v>
      </c>
      <c r="AV1212" s="50">
        <f t="shared" si="661"/>
        <v>0</v>
      </c>
      <c r="AW1212" s="50">
        <f t="shared" si="662"/>
        <v>0</v>
      </c>
      <c r="AX1212" s="50">
        <f t="shared" si="663"/>
        <v>0</v>
      </c>
      <c r="AY1212" s="50">
        <f t="shared" si="664"/>
        <v>0</v>
      </c>
      <c r="AZ1212" s="50">
        <f t="shared" si="665"/>
        <v>0</v>
      </c>
      <c r="BA1212" s="50">
        <f t="shared" si="593"/>
        <v>264000</v>
      </c>
      <c r="BB1212" s="50">
        <f t="shared" si="594"/>
        <v>0</v>
      </c>
    </row>
    <row r="1213" spans="2:54" x14ac:dyDescent="0.25">
      <c r="B1213" s="14">
        <v>2026</v>
      </c>
      <c r="C1213" s="14">
        <v>479</v>
      </c>
      <c r="D1213" s="15"/>
      <c r="F1213" s="15" t="s">
        <v>58</v>
      </c>
      <c r="G1213" s="14" t="e">
        <f>+VLOOKUP(M1213,#REF!,5,FALSE)</f>
        <v>#REF!</v>
      </c>
      <c r="H1213" s="14" t="e">
        <f>+VLOOKUP(M1213,#REF!,7,FALSE)</f>
        <v>#REF!</v>
      </c>
      <c r="M1213" s="15" t="str">
        <f t="shared" si="592"/>
        <v>2026EG 2026GOECORORGANIZACION Y EJECUCION DE LA JORNADA ELECTORAL</v>
      </c>
      <c r="N1213" s="15" t="s">
        <v>777</v>
      </c>
      <c r="Q1213" s="16" t="s">
        <v>11</v>
      </c>
      <c r="R1213" s="16" t="s">
        <v>60</v>
      </c>
      <c r="T1213" s="14"/>
      <c r="U1213" s="17" t="s">
        <v>62</v>
      </c>
      <c r="V1213" s="15" t="s">
        <v>859</v>
      </c>
      <c r="X1213" s="14" t="s">
        <v>65</v>
      </c>
      <c r="Y1213" s="18">
        <v>1</v>
      </c>
      <c r="Z1213" s="19">
        <v>4500</v>
      </c>
      <c r="AA1213" s="14">
        <v>30</v>
      </c>
      <c r="AB1213" s="14">
        <v>30</v>
      </c>
      <c r="AC1213" s="14">
        <v>30</v>
      </c>
      <c r="AD1213" s="14">
        <v>30</v>
      </c>
      <c r="AE1213" s="20"/>
      <c r="AF1213" s="20"/>
      <c r="AG1213" s="20"/>
      <c r="AH1213" s="20"/>
      <c r="AI1213" s="20"/>
      <c r="AJ1213" s="20"/>
      <c r="AK1213" s="20"/>
      <c r="AL1213" s="20"/>
      <c r="AM1213" s="19">
        <f t="shared" si="607"/>
        <v>18000</v>
      </c>
      <c r="AN1213" s="26" t="s">
        <v>437</v>
      </c>
      <c r="AO1213" s="50">
        <f t="shared" si="654"/>
        <v>4500</v>
      </c>
      <c r="AP1213" s="50">
        <f t="shared" si="655"/>
        <v>4500</v>
      </c>
      <c r="AQ1213" s="50">
        <f t="shared" si="656"/>
        <v>4500</v>
      </c>
      <c r="AR1213" s="50">
        <f t="shared" si="657"/>
        <v>4500</v>
      </c>
      <c r="AS1213" s="50">
        <f t="shared" si="658"/>
        <v>0</v>
      </c>
      <c r="AT1213" s="50">
        <f t="shared" si="659"/>
        <v>0</v>
      </c>
      <c r="AU1213" s="50">
        <f t="shared" si="660"/>
        <v>0</v>
      </c>
      <c r="AV1213" s="50">
        <f t="shared" si="661"/>
        <v>0</v>
      </c>
      <c r="AW1213" s="50">
        <f t="shared" si="662"/>
        <v>0</v>
      </c>
      <c r="AX1213" s="50">
        <f t="shared" si="663"/>
        <v>0</v>
      </c>
      <c r="AY1213" s="50">
        <f t="shared" si="664"/>
        <v>0</v>
      </c>
      <c r="AZ1213" s="50">
        <f t="shared" si="665"/>
        <v>0</v>
      </c>
      <c r="BA1213" s="50">
        <f t="shared" si="593"/>
        <v>18000</v>
      </c>
      <c r="BB1213" s="50">
        <f t="shared" si="594"/>
        <v>0</v>
      </c>
    </row>
    <row r="1214" spans="2:54" x14ac:dyDescent="0.25">
      <c r="B1214" s="14">
        <v>2026</v>
      </c>
      <c r="C1214" s="14">
        <v>479</v>
      </c>
      <c r="D1214" s="15"/>
      <c r="F1214" s="15" t="s">
        <v>58</v>
      </c>
      <c r="G1214" s="14" t="e">
        <f>+VLOOKUP(M1214,#REF!,5,FALSE)</f>
        <v>#REF!</v>
      </c>
      <c r="H1214" s="14" t="e">
        <f>+VLOOKUP(M1214,#REF!,7,FALSE)</f>
        <v>#REF!</v>
      </c>
      <c r="M1214" s="15" t="str">
        <f t="shared" si="592"/>
        <v>2026EG 2026GOECORORGANIZACION Y EJECUCION DE LA JORNADA ELECTORAL</v>
      </c>
      <c r="N1214" s="15" t="s">
        <v>777</v>
      </c>
      <c r="Q1214" s="16" t="s">
        <v>11</v>
      </c>
      <c r="R1214" s="16" t="s">
        <v>60</v>
      </c>
      <c r="T1214" s="14"/>
      <c r="U1214" s="17" t="s">
        <v>62</v>
      </c>
      <c r="V1214" s="15" t="s">
        <v>860</v>
      </c>
      <c r="X1214" s="14" t="s">
        <v>65</v>
      </c>
      <c r="Y1214" s="18">
        <v>2</v>
      </c>
      <c r="Z1214" s="19">
        <v>4500</v>
      </c>
      <c r="AA1214" s="14">
        <v>30</v>
      </c>
      <c r="AB1214" s="14">
        <v>30</v>
      </c>
      <c r="AC1214" s="14">
        <v>30</v>
      </c>
      <c r="AD1214" s="14">
        <v>30</v>
      </c>
      <c r="AE1214" s="20"/>
      <c r="AF1214" s="20"/>
      <c r="AG1214" s="20"/>
      <c r="AH1214" s="20"/>
      <c r="AI1214" s="20"/>
      <c r="AJ1214" s="20"/>
      <c r="AK1214" s="20"/>
      <c r="AL1214" s="20"/>
      <c r="AM1214" s="19">
        <f t="shared" si="607"/>
        <v>36000</v>
      </c>
      <c r="AN1214" s="26" t="s">
        <v>437</v>
      </c>
      <c r="AO1214" s="50">
        <f t="shared" si="654"/>
        <v>9000</v>
      </c>
      <c r="AP1214" s="50">
        <f t="shared" si="655"/>
        <v>9000</v>
      </c>
      <c r="AQ1214" s="50">
        <f t="shared" si="656"/>
        <v>9000</v>
      </c>
      <c r="AR1214" s="50">
        <f t="shared" si="657"/>
        <v>9000</v>
      </c>
      <c r="AS1214" s="50">
        <f t="shared" si="658"/>
        <v>0</v>
      </c>
      <c r="AT1214" s="50">
        <f t="shared" si="659"/>
        <v>0</v>
      </c>
      <c r="AU1214" s="50">
        <f t="shared" si="660"/>
        <v>0</v>
      </c>
      <c r="AV1214" s="50">
        <f t="shared" si="661"/>
        <v>0</v>
      </c>
      <c r="AW1214" s="50">
        <f t="shared" si="662"/>
        <v>0</v>
      </c>
      <c r="AX1214" s="50">
        <f t="shared" si="663"/>
        <v>0</v>
      </c>
      <c r="AY1214" s="50">
        <f t="shared" si="664"/>
        <v>0</v>
      </c>
      <c r="AZ1214" s="50">
        <f t="shared" si="665"/>
        <v>0</v>
      </c>
      <c r="BA1214" s="50">
        <f t="shared" si="593"/>
        <v>36000</v>
      </c>
      <c r="BB1214" s="50">
        <f t="shared" si="594"/>
        <v>0</v>
      </c>
    </row>
    <row r="1215" spans="2:54" x14ac:dyDescent="0.25">
      <c r="B1215" s="14">
        <v>2026</v>
      </c>
      <c r="C1215" s="14">
        <v>479</v>
      </c>
      <c r="D1215" s="15"/>
      <c r="F1215" s="15" t="s">
        <v>58</v>
      </c>
      <c r="G1215" s="14" t="e">
        <f>+VLOOKUP(M1215,#REF!,5,FALSE)</f>
        <v>#REF!</v>
      </c>
      <c r="H1215" s="14" t="e">
        <f>+VLOOKUP(M1215,#REF!,7,FALSE)</f>
        <v>#REF!</v>
      </c>
      <c r="M1215" s="15" t="str">
        <f t="shared" si="592"/>
        <v>2026EG 2026GOECORORGANIZACION Y EJECUCION DE LA JORNADA ELECTORAL</v>
      </c>
      <c r="N1215" s="15" t="s">
        <v>777</v>
      </c>
      <c r="Q1215" s="16" t="s">
        <v>11</v>
      </c>
      <c r="R1215" s="16" t="s">
        <v>60</v>
      </c>
      <c r="T1215" s="14"/>
      <c r="U1215" s="17" t="s">
        <v>62</v>
      </c>
      <c r="V1215" s="15" t="s">
        <v>861</v>
      </c>
      <c r="X1215" s="14" t="s">
        <v>65</v>
      </c>
      <c r="Y1215" s="18">
        <v>1</v>
      </c>
      <c r="Z1215" s="19">
        <v>4500</v>
      </c>
      <c r="AA1215" s="14">
        <v>0</v>
      </c>
      <c r="AB1215" s="14">
        <v>15</v>
      </c>
      <c r="AC1215" s="14">
        <v>30</v>
      </c>
      <c r="AD1215" s="14">
        <v>30</v>
      </c>
      <c r="AE1215" s="20"/>
      <c r="AF1215" s="20"/>
      <c r="AG1215" s="20"/>
      <c r="AH1215" s="20"/>
      <c r="AI1215" s="20"/>
      <c r="AJ1215" s="20"/>
      <c r="AK1215" s="20"/>
      <c r="AL1215" s="20"/>
      <c r="AM1215" s="19">
        <f t="shared" si="607"/>
        <v>11250</v>
      </c>
      <c r="AN1215" s="26" t="s">
        <v>437</v>
      </c>
      <c r="AO1215" s="50">
        <f t="shared" si="654"/>
        <v>0</v>
      </c>
      <c r="AP1215" s="50">
        <f t="shared" si="655"/>
        <v>2250</v>
      </c>
      <c r="AQ1215" s="50">
        <f t="shared" si="656"/>
        <v>4500</v>
      </c>
      <c r="AR1215" s="50">
        <f t="shared" si="657"/>
        <v>4500</v>
      </c>
      <c r="AS1215" s="50">
        <f t="shared" si="658"/>
        <v>0</v>
      </c>
      <c r="AT1215" s="50">
        <f t="shared" si="659"/>
        <v>0</v>
      </c>
      <c r="AU1215" s="50">
        <f t="shared" si="660"/>
        <v>0</v>
      </c>
      <c r="AV1215" s="50">
        <f t="shared" si="661"/>
        <v>0</v>
      </c>
      <c r="AW1215" s="50">
        <f t="shared" si="662"/>
        <v>0</v>
      </c>
      <c r="AX1215" s="50">
        <f t="shared" si="663"/>
        <v>0</v>
      </c>
      <c r="AY1215" s="50">
        <f t="shared" si="664"/>
        <v>0</v>
      </c>
      <c r="AZ1215" s="50">
        <f t="shared" si="665"/>
        <v>0</v>
      </c>
      <c r="BA1215" s="50">
        <f t="shared" si="593"/>
        <v>11250</v>
      </c>
      <c r="BB1215" s="50">
        <f t="shared" si="594"/>
        <v>0</v>
      </c>
    </row>
    <row r="1216" spans="2:54" x14ac:dyDescent="0.25">
      <c r="B1216" s="14">
        <v>2026</v>
      </c>
      <c r="C1216" s="14">
        <v>479</v>
      </c>
      <c r="D1216" s="15"/>
      <c r="F1216" s="15" t="s">
        <v>58</v>
      </c>
      <c r="G1216" s="14" t="e">
        <f>+VLOOKUP(M1216,#REF!,5,FALSE)</f>
        <v>#REF!</v>
      </c>
      <c r="H1216" s="14" t="e">
        <f>+VLOOKUP(M1216,#REF!,7,FALSE)</f>
        <v>#REF!</v>
      </c>
      <c r="M1216" s="15" t="str">
        <f t="shared" si="592"/>
        <v>2026EG 2026GOECORORGANIZACION Y EJECUCION DE LA JORNADA ELECTORAL</v>
      </c>
      <c r="N1216" s="15" t="s">
        <v>777</v>
      </c>
      <c r="Q1216" s="16" t="s">
        <v>11</v>
      </c>
      <c r="R1216" s="16" t="s">
        <v>60</v>
      </c>
      <c r="T1216" s="14"/>
      <c r="U1216" s="17" t="s">
        <v>62</v>
      </c>
      <c r="V1216" s="15" t="s">
        <v>862</v>
      </c>
      <c r="X1216" s="14" t="s">
        <v>65</v>
      </c>
      <c r="Y1216" s="18">
        <v>3</v>
      </c>
      <c r="Z1216" s="19">
        <v>4500</v>
      </c>
      <c r="AA1216" s="14">
        <v>30</v>
      </c>
      <c r="AB1216" s="14">
        <v>30</v>
      </c>
      <c r="AC1216" s="14">
        <v>30</v>
      </c>
      <c r="AD1216" s="14">
        <v>30</v>
      </c>
      <c r="AE1216" s="20"/>
      <c r="AF1216" s="20"/>
      <c r="AG1216" s="20"/>
      <c r="AH1216" s="20"/>
      <c r="AI1216" s="20"/>
      <c r="AJ1216" s="20"/>
      <c r="AK1216" s="20"/>
      <c r="AL1216" s="20"/>
      <c r="AM1216" s="19">
        <f t="shared" si="607"/>
        <v>54000</v>
      </c>
      <c r="AN1216" s="26" t="s">
        <v>437</v>
      </c>
      <c r="AO1216" s="50">
        <f t="shared" si="654"/>
        <v>13500</v>
      </c>
      <c r="AP1216" s="50">
        <f t="shared" si="655"/>
        <v>13500</v>
      </c>
      <c r="AQ1216" s="50">
        <f t="shared" si="656"/>
        <v>13500</v>
      </c>
      <c r="AR1216" s="50">
        <f t="shared" si="657"/>
        <v>13500</v>
      </c>
      <c r="AS1216" s="50">
        <f t="shared" si="658"/>
        <v>0</v>
      </c>
      <c r="AT1216" s="50">
        <f t="shared" si="659"/>
        <v>0</v>
      </c>
      <c r="AU1216" s="50">
        <f t="shared" si="660"/>
        <v>0</v>
      </c>
      <c r="AV1216" s="50">
        <f t="shared" si="661"/>
        <v>0</v>
      </c>
      <c r="AW1216" s="50">
        <f t="shared" si="662"/>
        <v>0</v>
      </c>
      <c r="AX1216" s="50">
        <f t="shared" si="663"/>
        <v>0</v>
      </c>
      <c r="AY1216" s="50">
        <f t="shared" si="664"/>
        <v>0</v>
      </c>
      <c r="AZ1216" s="50">
        <f t="shared" si="665"/>
        <v>0</v>
      </c>
      <c r="BA1216" s="50">
        <f t="shared" si="593"/>
        <v>54000</v>
      </c>
      <c r="BB1216" s="50">
        <f t="shared" si="594"/>
        <v>0</v>
      </c>
    </row>
    <row r="1217" spans="2:54" x14ac:dyDescent="0.25">
      <c r="B1217" s="14">
        <v>2026</v>
      </c>
      <c r="C1217" s="14">
        <v>479</v>
      </c>
      <c r="D1217" s="15"/>
      <c r="F1217" s="15" t="s">
        <v>58</v>
      </c>
      <c r="G1217" s="14" t="e">
        <f>+VLOOKUP(M1217,#REF!,5,FALSE)</f>
        <v>#REF!</v>
      </c>
      <c r="H1217" s="14" t="e">
        <f>+VLOOKUP(M1217,#REF!,7,FALSE)</f>
        <v>#REF!</v>
      </c>
      <c r="M1217" s="15" t="str">
        <f t="shared" si="592"/>
        <v>2026EG 2026GOECORORGANIZACION Y EJECUCION DE LA JORNADA ELECTORAL</v>
      </c>
      <c r="N1217" s="15" t="s">
        <v>777</v>
      </c>
      <c r="Q1217" s="16" t="s">
        <v>11</v>
      </c>
      <c r="R1217" s="16" t="s">
        <v>60</v>
      </c>
      <c r="T1217" s="14"/>
      <c r="U1217" s="17" t="s">
        <v>62</v>
      </c>
      <c r="V1217" s="15" t="s">
        <v>863</v>
      </c>
      <c r="X1217" s="14" t="s">
        <v>65</v>
      </c>
      <c r="Y1217" s="18">
        <v>63</v>
      </c>
      <c r="Z1217" s="19">
        <v>4500</v>
      </c>
      <c r="AA1217" s="14">
        <v>30</v>
      </c>
      <c r="AB1217" s="14">
        <v>30</v>
      </c>
      <c r="AC1217" s="14">
        <v>30</v>
      </c>
      <c r="AD1217" s="14">
        <v>30</v>
      </c>
      <c r="AE1217" s="20"/>
      <c r="AF1217" s="20"/>
      <c r="AG1217" s="20"/>
      <c r="AH1217" s="20"/>
      <c r="AI1217" s="20"/>
      <c r="AJ1217" s="20"/>
      <c r="AK1217" s="20"/>
      <c r="AL1217" s="20"/>
      <c r="AM1217" s="19">
        <f t="shared" si="607"/>
        <v>1134000</v>
      </c>
      <c r="AN1217" s="26" t="s">
        <v>437</v>
      </c>
      <c r="AO1217" s="50">
        <f t="shared" si="654"/>
        <v>283500</v>
      </c>
      <c r="AP1217" s="50">
        <f t="shared" si="655"/>
        <v>283500</v>
      </c>
      <c r="AQ1217" s="50">
        <f t="shared" si="656"/>
        <v>283500</v>
      </c>
      <c r="AR1217" s="50">
        <f t="shared" si="657"/>
        <v>283500</v>
      </c>
      <c r="AS1217" s="50">
        <f t="shared" si="658"/>
        <v>0</v>
      </c>
      <c r="AT1217" s="50">
        <f t="shared" si="659"/>
        <v>0</v>
      </c>
      <c r="AU1217" s="50">
        <f t="shared" si="660"/>
        <v>0</v>
      </c>
      <c r="AV1217" s="50">
        <f t="shared" si="661"/>
        <v>0</v>
      </c>
      <c r="AW1217" s="50">
        <f t="shared" si="662"/>
        <v>0</v>
      </c>
      <c r="AX1217" s="50">
        <f t="shared" si="663"/>
        <v>0</v>
      </c>
      <c r="AY1217" s="50">
        <f t="shared" si="664"/>
        <v>0</v>
      </c>
      <c r="AZ1217" s="50">
        <f t="shared" si="665"/>
        <v>0</v>
      </c>
      <c r="BA1217" s="50">
        <f t="shared" si="593"/>
        <v>1134000</v>
      </c>
      <c r="BB1217" s="50">
        <f t="shared" si="594"/>
        <v>0</v>
      </c>
    </row>
    <row r="1218" spans="2:54" x14ac:dyDescent="0.25">
      <c r="B1218" s="14">
        <v>2026</v>
      </c>
      <c r="C1218" s="14">
        <v>479</v>
      </c>
      <c r="D1218" s="15"/>
      <c r="F1218" s="15" t="s">
        <v>58</v>
      </c>
      <c r="G1218" s="14" t="e">
        <f>+VLOOKUP(M1218,#REF!,5,FALSE)</f>
        <v>#REF!</v>
      </c>
      <c r="H1218" s="14" t="e">
        <f>+VLOOKUP(M1218,#REF!,7,FALSE)</f>
        <v>#REF!</v>
      </c>
      <c r="M1218" s="15" t="str">
        <f t="shared" si="592"/>
        <v>2026EG 2026GOECORORGANIZACION Y EJECUCION DE LA JORNADA ELECTORAL</v>
      </c>
      <c r="N1218" s="15" t="s">
        <v>777</v>
      </c>
      <c r="Q1218" s="16" t="s">
        <v>11</v>
      </c>
      <c r="R1218" s="16" t="s">
        <v>60</v>
      </c>
      <c r="T1218" s="14"/>
      <c r="U1218" s="17" t="s">
        <v>62</v>
      </c>
      <c r="V1218" s="15" t="s">
        <v>864</v>
      </c>
      <c r="X1218" s="14" t="s">
        <v>65</v>
      </c>
      <c r="Y1218" s="18">
        <v>2</v>
      </c>
      <c r="Z1218" s="19">
        <v>4500</v>
      </c>
      <c r="AA1218" s="14">
        <v>30</v>
      </c>
      <c r="AB1218" s="14">
        <v>30</v>
      </c>
      <c r="AC1218" s="14">
        <v>30</v>
      </c>
      <c r="AD1218" s="14">
        <v>30</v>
      </c>
      <c r="AE1218" s="20"/>
      <c r="AF1218" s="20"/>
      <c r="AG1218" s="20"/>
      <c r="AH1218" s="20"/>
      <c r="AI1218" s="20"/>
      <c r="AJ1218" s="20"/>
      <c r="AK1218" s="20"/>
      <c r="AL1218" s="20"/>
      <c r="AM1218" s="19">
        <f t="shared" si="607"/>
        <v>36000</v>
      </c>
      <c r="AN1218" s="26" t="s">
        <v>437</v>
      </c>
      <c r="AO1218" s="50">
        <f t="shared" si="654"/>
        <v>9000</v>
      </c>
      <c r="AP1218" s="50">
        <f t="shared" si="655"/>
        <v>9000</v>
      </c>
      <c r="AQ1218" s="50">
        <f t="shared" si="656"/>
        <v>9000</v>
      </c>
      <c r="AR1218" s="50">
        <f t="shared" si="657"/>
        <v>9000</v>
      </c>
      <c r="AS1218" s="50">
        <f t="shared" si="658"/>
        <v>0</v>
      </c>
      <c r="AT1218" s="50">
        <f t="shared" si="659"/>
        <v>0</v>
      </c>
      <c r="AU1218" s="50">
        <f t="shared" si="660"/>
        <v>0</v>
      </c>
      <c r="AV1218" s="50">
        <f t="shared" si="661"/>
        <v>0</v>
      </c>
      <c r="AW1218" s="50">
        <f t="shared" si="662"/>
        <v>0</v>
      </c>
      <c r="AX1218" s="50">
        <f t="shared" si="663"/>
        <v>0</v>
      </c>
      <c r="AY1218" s="50">
        <f t="shared" si="664"/>
        <v>0</v>
      </c>
      <c r="AZ1218" s="50">
        <f t="shared" si="665"/>
        <v>0</v>
      </c>
      <c r="BA1218" s="50">
        <f t="shared" si="593"/>
        <v>36000</v>
      </c>
      <c r="BB1218" s="50">
        <f t="shared" si="594"/>
        <v>0</v>
      </c>
    </row>
    <row r="1219" spans="2:54" x14ac:dyDescent="0.25">
      <c r="B1219" s="14">
        <v>2026</v>
      </c>
      <c r="C1219" s="14">
        <v>479</v>
      </c>
      <c r="D1219" s="15"/>
      <c r="F1219" s="15" t="s">
        <v>58</v>
      </c>
      <c r="G1219" s="14" t="e">
        <f>+VLOOKUP(M1219,#REF!,5,FALSE)</f>
        <v>#REF!</v>
      </c>
      <c r="H1219" s="14" t="e">
        <f>+VLOOKUP(M1219,#REF!,7,FALSE)</f>
        <v>#REF!</v>
      </c>
      <c r="M1219" s="15" t="str">
        <f t="shared" si="592"/>
        <v>2026EG 2026GOECORORGANIZACION Y EJECUCION DE LA JORNADA ELECTORAL</v>
      </c>
      <c r="N1219" s="15" t="s">
        <v>777</v>
      </c>
      <c r="Q1219" s="16" t="s">
        <v>11</v>
      </c>
      <c r="R1219" s="16" t="s">
        <v>60</v>
      </c>
      <c r="T1219" s="14"/>
      <c r="U1219" s="17" t="s">
        <v>62</v>
      </c>
      <c r="V1219" s="15" t="s">
        <v>603</v>
      </c>
      <c r="X1219" s="14" t="s">
        <v>65</v>
      </c>
      <c r="Y1219" s="18">
        <v>1</v>
      </c>
      <c r="Z1219" s="19">
        <v>4000</v>
      </c>
      <c r="AA1219" s="14">
        <v>30</v>
      </c>
      <c r="AB1219" s="14">
        <v>30</v>
      </c>
      <c r="AC1219" s="14">
        <v>30</v>
      </c>
      <c r="AD1219" s="14">
        <v>30</v>
      </c>
      <c r="AE1219" s="20"/>
      <c r="AF1219" s="20"/>
      <c r="AG1219" s="20"/>
      <c r="AH1219" s="20"/>
      <c r="AI1219" s="20"/>
      <c r="AJ1219" s="20"/>
      <c r="AK1219" s="20"/>
      <c r="AL1219" s="20"/>
      <c r="AM1219" s="19">
        <f t="shared" si="607"/>
        <v>16000</v>
      </c>
      <c r="AN1219" s="26" t="s">
        <v>437</v>
      </c>
      <c r="AO1219" s="50">
        <f t="shared" si="654"/>
        <v>4000</v>
      </c>
      <c r="AP1219" s="50">
        <f t="shared" si="655"/>
        <v>4000</v>
      </c>
      <c r="AQ1219" s="50">
        <f t="shared" si="656"/>
        <v>4000</v>
      </c>
      <c r="AR1219" s="50">
        <f t="shared" si="657"/>
        <v>4000</v>
      </c>
      <c r="AS1219" s="50">
        <f t="shared" si="658"/>
        <v>0</v>
      </c>
      <c r="AT1219" s="50">
        <f t="shared" si="659"/>
        <v>0</v>
      </c>
      <c r="AU1219" s="50">
        <f t="shared" si="660"/>
        <v>0</v>
      </c>
      <c r="AV1219" s="50">
        <f t="shared" si="661"/>
        <v>0</v>
      </c>
      <c r="AW1219" s="50">
        <f t="shared" si="662"/>
        <v>0</v>
      </c>
      <c r="AX1219" s="50">
        <f t="shared" si="663"/>
        <v>0</v>
      </c>
      <c r="AY1219" s="50">
        <f t="shared" si="664"/>
        <v>0</v>
      </c>
      <c r="AZ1219" s="50">
        <f t="shared" si="665"/>
        <v>0</v>
      </c>
      <c r="BA1219" s="50">
        <f t="shared" si="593"/>
        <v>16000</v>
      </c>
      <c r="BB1219" s="50">
        <f t="shared" si="594"/>
        <v>0</v>
      </c>
    </row>
    <row r="1220" spans="2:54" x14ac:dyDescent="0.25">
      <c r="B1220" s="14">
        <v>2026</v>
      </c>
      <c r="C1220" s="14">
        <v>479</v>
      </c>
      <c r="D1220" s="15"/>
      <c r="F1220" s="15" t="s">
        <v>58</v>
      </c>
      <c r="G1220" s="14" t="e">
        <f>+VLOOKUP(M1220,#REF!,5,FALSE)</f>
        <v>#REF!</v>
      </c>
      <c r="H1220" s="14" t="e">
        <f>+VLOOKUP(M1220,#REF!,7,FALSE)</f>
        <v>#REF!</v>
      </c>
      <c r="M1220" s="15" t="str">
        <f t="shared" ref="M1220:M1283" si="666">+CONCATENATE(B1220,R1220,Q1220,N1220)</f>
        <v>2026EG 2026GOECORORGANIZACION Y EJECUCION DE LA JORNADA ELECTORAL</v>
      </c>
      <c r="N1220" s="15" t="s">
        <v>777</v>
      </c>
      <c r="Q1220" s="16" t="s">
        <v>11</v>
      </c>
      <c r="R1220" s="16" t="s">
        <v>60</v>
      </c>
      <c r="T1220" s="14"/>
      <c r="U1220" s="17" t="s">
        <v>62</v>
      </c>
      <c r="V1220" s="15" t="s">
        <v>865</v>
      </c>
      <c r="X1220" s="14" t="s">
        <v>65</v>
      </c>
      <c r="Y1220" s="18">
        <v>23</v>
      </c>
      <c r="Z1220" s="19">
        <v>4500</v>
      </c>
      <c r="AA1220" s="14">
        <v>30</v>
      </c>
      <c r="AB1220" s="14">
        <v>30</v>
      </c>
      <c r="AC1220" s="14">
        <v>30</v>
      </c>
      <c r="AD1220" s="14">
        <v>30</v>
      </c>
      <c r="AE1220" s="20"/>
      <c r="AF1220" s="20"/>
      <c r="AG1220" s="20"/>
      <c r="AH1220" s="20"/>
      <c r="AI1220" s="20"/>
      <c r="AJ1220" s="20"/>
      <c r="AK1220" s="20"/>
      <c r="AL1220" s="20"/>
      <c r="AM1220" s="19">
        <f t="shared" si="607"/>
        <v>414000</v>
      </c>
      <c r="AN1220" s="26" t="s">
        <v>437</v>
      </c>
      <c r="AO1220" s="50">
        <f t="shared" si="654"/>
        <v>103500</v>
      </c>
      <c r="AP1220" s="50">
        <f t="shared" si="655"/>
        <v>103500</v>
      </c>
      <c r="AQ1220" s="50">
        <f t="shared" si="656"/>
        <v>103500</v>
      </c>
      <c r="AR1220" s="50">
        <f t="shared" si="657"/>
        <v>103500</v>
      </c>
      <c r="AS1220" s="50">
        <f t="shared" si="658"/>
        <v>0</v>
      </c>
      <c r="AT1220" s="50">
        <f t="shared" si="659"/>
        <v>0</v>
      </c>
      <c r="AU1220" s="50">
        <f t="shared" si="660"/>
        <v>0</v>
      </c>
      <c r="AV1220" s="50">
        <f t="shared" si="661"/>
        <v>0</v>
      </c>
      <c r="AW1220" s="50">
        <f t="shared" si="662"/>
        <v>0</v>
      </c>
      <c r="AX1220" s="50">
        <f t="shared" si="663"/>
        <v>0</v>
      </c>
      <c r="AY1220" s="50">
        <f t="shared" si="664"/>
        <v>0</v>
      </c>
      <c r="AZ1220" s="50">
        <f t="shared" si="665"/>
        <v>0</v>
      </c>
      <c r="BA1220" s="50">
        <f t="shared" ref="BA1220:BA1283" si="667">+ROUNDUP(SUM(AO1220:AZ1220),0)</f>
        <v>414000</v>
      </c>
      <c r="BB1220" s="50">
        <f t="shared" ref="BB1220:BB1283" si="668">+AM1220-BA1220</f>
        <v>0</v>
      </c>
    </row>
    <row r="1221" spans="2:54" x14ac:dyDescent="0.25">
      <c r="B1221" s="14">
        <v>2026</v>
      </c>
      <c r="C1221" s="14">
        <v>479</v>
      </c>
      <c r="D1221" s="15"/>
      <c r="F1221" s="15" t="s">
        <v>58</v>
      </c>
      <c r="G1221" s="14" t="e">
        <f>+VLOOKUP(M1221,#REF!,5,FALSE)</f>
        <v>#REF!</v>
      </c>
      <c r="H1221" s="14" t="e">
        <f>+VLOOKUP(M1221,#REF!,7,FALSE)</f>
        <v>#REF!</v>
      </c>
      <c r="M1221" s="15" t="str">
        <f t="shared" si="666"/>
        <v>2026EG 2026GOECORORGANIZACION Y EJECUCION DE LA JORNADA ELECTORAL</v>
      </c>
      <c r="N1221" s="15" t="s">
        <v>777</v>
      </c>
      <c r="Q1221" s="16" t="s">
        <v>11</v>
      </c>
      <c r="R1221" s="16" t="s">
        <v>60</v>
      </c>
      <c r="T1221" s="14"/>
      <c r="U1221" s="17" t="s">
        <v>62</v>
      </c>
      <c r="V1221" s="15" t="s">
        <v>866</v>
      </c>
      <c r="X1221" s="14" t="s">
        <v>65</v>
      </c>
      <c r="Y1221" s="18">
        <v>1</v>
      </c>
      <c r="Z1221" s="19">
        <v>4500</v>
      </c>
      <c r="AA1221" s="14">
        <v>30</v>
      </c>
      <c r="AB1221" s="14">
        <v>30</v>
      </c>
      <c r="AC1221" s="14">
        <v>30</v>
      </c>
      <c r="AD1221" s="14">
        <v>30</v>
      </c>
      <c r="AE1221" s="20"/>
      <c r="AF1221" s="20"/>
      <c r="AG1221" s="20"/>
      <c r="AH1221" s="20"/>
      <c r="AI1221" s="20"/>
      <c r="AJ1221" s="20"/>
      <c r="AK1221" s="20"/>
      <c r="AL1221" s="20"/>
      <c r="AM1221" s="19">
        <f t="shared" si="607"/>
        <v>18000</v>
      </c>
      <c r="AN1221" s="26" t="s">
        <v>437</v>
      </c>
      <c r="AO1221" s="50">
        <f t="shared" si="654"/>
        <v>4500</v>
      </c>
      <c r="AP1221" s="50">
        <f t="shared" si="655"/>
        <v>4500</v>
      </c>
      <c r="AQ1221" s="50">
        <f t="shared" si="656"/>
        <v>4500</v>
      </c>
      <c r="AR1221" s="50">
        <f t="shared" si="657"/>
        <v>4500</v>
      </c>
      <c r="AS1221" s="50">
        <f t="shared" si="658"/>
        <v>0</v>
      </c>
      <c r="AT1221" s="50">
        <f t="shared" si="659"/>
        <v>0</v>
      </c>
      <c r="AU1221" s="50">
        <f t="shared" si="660"/>
        <v>0</v>
      </c>
      <c r="AV1221" s="50">
        <f t="shared" si="661"/>
        <v>0</v>
      </c>
      <c r="AW1221" s="50">
        <f t="shared" si="662"/>
        <v>0</v>
      </c>
      <c r="AX1221" s="50">
        <f t="shared" si="663"/>
        <v>0</v>
      </c>
      <c r="AY1221" s="50">
        <f t="shared" si="664"/>
        <v>0</v>
      </c>
      <c r="AZ1221" s="50">
        <f t="shared" si="665"/>
        <v>0</v>
      </c>
      <c r="BA1221" s="50">
        <f t="shared" si="667"/>
        <v>18000</v>
      </c>
      <c r="BB1221" s="50">
        <f t="shared" si="668"/>
        <v>0</v>
      </c>
    </row>
    <row r="1222" spans="2:54" x14ac:dyDescent="0.25">
      <c r="B1222" s="14">
        <v>2026</v>
      </c>
      <c r="C1222" s="14">
        <v>479</v>
      </c>
      <c r="D1222" s="15"/>
      <c r="F1222" s="15" t="s">
        <v>58</v>
      </c>
      <c r="G1222" s="14" t="e">
        <f>+VLOOKUP(M1222,#REF!,5,FALSE)</f>
        <v>#REF!</v>
      </c>
      <c r="H1222" s="14" t="e">
        <f>+VLOOKUP(M1222,#REF!,7,FALSE)</f>
        <v>#REF!</v>
      </c>
      <c r="M1222" s="15" t="str">
        <f t="shared" si="666"/>
        <v>2026EG 2026GOECORORGANIZACION Y EJECUCION DE LA JORNADA ELECTORAL</v>
      </c>
      <c r="N1222" s="15" t="s">
        <v>777</v>
      </c>
      <c r="Q1222" s="16" t="s">
        <v>11</v>
      </c>
      <c r="R1222" s="16" t="s">
        <v>60</v>
      </c>
      <c r="T1222" s="14"/>
      <c r="U1222" s="17" t="s">
        <v>62</v>
      </c>
      <c r="V1222" s="15" t="s">
        <v>867</v>
      </c>
      <c r="X1222" s="14" t="s">
        <v>65</v>
      </c>
      <c r="Y1222" s="18">
        <v>3</v>
      </c>
      <c r="Z1222" s="19">
        <v>3000</v>
      </c>
      <c r="AA1222" s="14">
        <v>30</v>
      </c>
      <c r="AB1222" s="14">
        <v>30</v>
      </c>
      <c r="AC1222" s="14">
        <v>30</v>
      </c>
      <c r="AD1222" s="14">
        <v>30</v>
      </c>
      <c r="AE1222" s="20"/>
      <c r="AF1222" s="20"/>
      <c r="AG1222" s="20"/>
      <c r="AH1222" s="20"/>
      <c r="AI1222" s="20"/>
      <c r="AJ1222" s="20"/>
      <c r="AK1222" s="20"/>
      <c r="AL1222" s="20"/>
      <c r="AM1222" s="19">
        <f t="shared" si="607"/>
        <v>36000</v>
      </c>
      <c r="AN1222" s="26" t="s">
        <v>437</v>
      </c>
      <c r="AO1222" s="50">
        <f t="shared" si="654"/>
        <v>9000</v>
      </c>
      <c r="AP1222" s="50">
        <f t="shared" si="655"/>
        <v>9000</v>
      </c>
      <c r="AQ1222" s="50">
        <f t="shared" si="656"/>
        <v>9000</v>
      </c>
      <c r="AR1222" s="50">
        <f t="shared" si="657"/>
        <v>9000</v>
      </c>
      <c r="AS1222" s="50">
        <f t="shared" si="658"/>
        <v>0</v>
      </c>
      <c r="AT1222" s="50">
        <f t="shared" si="659"/>
        <v>0</v>
      </c>
      <c r="AU1222" s="50">
        <f t="shared" si="660"/>
        <v>0</v>
      </c>
      <c r="AV1222" s="50">
        <f t="shared" si="661"/>
        <v>0</v>
      </c>
      <c r="AW1222" s="50">
        <f t="shared" si="662"/>
        <v>0</v>
      </c>
      <c r="AX1222" s="50">
        <f t="shared" si="663"/>
        <v>0</v>
      </c>
      <c r="AY1222" s="50">
        <f t="shared" si="664"/>
        <v>0</v>
      </c>
      <c r="AZ1222" s="50">
        <f t="shared" si="665"/>
        <v>0</v>
      </c>
      <c r="BA1222" s="50">
        <f t="shared" si="667"/>
        <v>36000</v>
      </c>
      <c r="BB1222" s="50">
        <f t="shared" si="668"/>
        <v>0</v>
      </c>
    </row>
    <row r="1223" spans="2:54" x14ac:dyDescent="0.25">
      <c r="B1223" s="14">
        <v>2026</v>
      </c>
      <c r="C1223" s="14">
        <v>479</v>
      </c>
      <c r="D1223" s="15"/>
      <c r="F1223" s="15" t="s">
        <v>58</v>
      </c>
      <c r="G1223" s="14" t="e">
        <f>+VLOOKUP(M1223,#REF!,5,FALSE)</f>
        <v>#REF!</v>
      </c>
      <c r="H1223" s="14" t="e">
        <f>+VLOOKUP(M1223,#REF!,7,FALSE)</f>
        <v>#REF!</v>
      </c>
      <c r="M1223" s="15" t="str">
        <f t="shared" si="666"/>
        <v>2026EG 2026GOECORORGANIZACION Y EJECUCION DE LA JORNADA ELECTORAL</v>
      </c>
      <c r="N1223" s="15" t="s">
        <v>777</v>
      </c>
      <c r="Q1223" s="16" t="s">
        <v>11</v>
      </c>
      <c r="R1223" s="16" t="s">
        <v>60</v>
      </c>
      <c r="T1223" s="14"/>
      <c r="U1223" s="17" t="s">
        <v>62</v>
      </c>
      <c r="V1223" s="15" t="s">
        <v>868</v>
      </c>
      <c r="X1223" s="14" t="s">
        <v>65</v>
      </c>
      <c r="Y1223" s="18">
        <v>15</v>
      </c>
      <c r="Z1223" s="19">
        <v>3000</v>
      </c>
      <c r="AA1223" s="14">
        <v>0</v>
      </c>
      <c r="AB1223" s="14">
        <v>15</v>
      </c>
      <c r="AC1223" s="14">
        <v>30</v>
      </c>
      <c r="AD1223" s="14">
        <v>30</v>
      </c>
      <c r="AE1223" s="20"/>
      <c r="AF1223" s="20"/>
      <c r="AG1223" s="20"/>
      <c r="AH1223" s="20"/>
      <c r="AI1223" s="20"/>
      <c r="AJ1223" s="20"/>
      <c r="AK1223" s="20"/>
      <c r="AL1223" s="20"/>
      <c r="AM1223" s="19">
        <f t="shared" si="607"/>
        <v>112500</v>
      </c>
      <c r="AN1223" s="26" t="s">
        <v>437</v>
      </c>
      <c r="AO1223" s="50">
        <f t="shared" si="654"/>
        <v>0</v>
      </c>
      <c r="AP1223" s="50">
        <f t="shared" si="655"/>
        <v>22500</v>
      </c>
      <c r="AQ1223" s="50">
        <f t="shared" si="656"/>
        <v>45000</v>
      </c>
      <c r="AR1223" s="50">
        <f t="shared" si="657"/>
        <v>45000</v>
      </c>
      <c r="AS1223" s="50">
        <f t="shared" si="658"/>
        <v>0</v>
      </c>
      <c r="AT1223" s="50">
        <f t="shared" si="659"/>
        <v>0</v>
      </c>
      <c r="AU1223" s="50">
        <f t="shared" si="660"/>
        <v>0</v>
      </c>
      <c r="AV1223" s="50">
        <f t="shared" si="661"/>
        <v>0</v>
      </c>
      <c r="AW1223" s="50">
        <f t="shared" si="662"/>
        <v>0</v>
      </c>
      <c r="AX1223" s="50">
        <f t="shared" si="663"/>
        <v>0</v>
      </c>
      <c r="AY1223" s="50">
        <f t="shared" si="664"/>
        <v>0</v>
      </c>
      <c r="AZ1223" s="50">
        <f t="shared" si="665"/>
        <v>0</v>
      </c>
      <c r="BA1223" s="50">
        <f t="shared" si="667"/>
        <v>112500</v>
      </c>
      <c r="BB1223" s="50">
        <f t="shared" si="668"/>
        <v>0</v>
      </c>
    </row>
    <row r="1224" spans="2:54" x14ac:dyDescent="0.25">
      <c r="B1224" s="14">
        <v>2026</v>
      </c>
      <c r="C1224" s="14">
        <v>479</v>
      </c>
      <c r="D1224" s="15"/>
      <c r="F1224" s="15" t="s">
        <v>58</v>
      </c>
      <c r="G1224" s="14" t="e">
        <f>+VLOOKUP(M1224,#REF!,5,FALSE)</f>
        <v>#REF!</v>
      </c>
      <c r="H1224" s="14" t="e">
        <f>+VLOOKUP(M1224,#REF!,7,FALSE)</f>
        <v>#REF!</v>
      </c>
      <c r="M1224" s="15" t="str">
        <f t="shared" si="666"/>
        <v>2026EG 2026GOECORORGANIZACION Y EJECUCION DE LA JORNADA ELECTORAL</v>
      </c>
      <c r="N1224" s="15" t="s">
        <v>777</v>
      </c>
      <c r="Q1224" s="16" t="s">
        <v>11</v>
      </c>
      <c r="R1224" s="16" t="s">
        <v>60</v>
      </c>
      <c r="T1224" s="14"/>
      <c r="U1224" s="17" t="s">
        <v>62</v>
      </c>
      <c r="V1224" s="15" t="s">
        <v>869</v>
      </c>
      <c r="X1224" s="14" t="s">
        <v>65</v>
      </c>
      <c r="Y1224" s="18">
        <v>126</v>
      </c>
      <c r="Z1224" s="19">
        <v>8000</v>
      </c>
      <c r="AA1224" s="14">
        <v>30</v>
      </c>
      <c r="AB1224" s="14">
        <v>30</v>
      </c>
      <c r="AC1224" s="14">
        <v>30</v>
      </c>
      <c r="AD1224" s="14">
        <v>30</v>
      </c>
      <c r="AE1224" s="20"/>
      <c r="AF1224" s="20"/>
      <c r="AG1224" s="20"/>
      <c r="AH1224" s="20"/>
      <c r="AI1224" s="20"/>
      <c r="AJ1224" s="20"/>
      <c r="AK1224" s="20"/>
      <c r="AL1224" s="20"/>
      <c r="AM1224" s="19">
        <f t="shared" si="607"/>
        <v>4032000</v>
      </c>
      <c r="AN1224" s="26" t="s">
        <v>437</v>
      </c>
      <c r="AO1224" s="50">
        <f t="shared" si="654"/>
        <v>1008000</v>
      </c>
      <c r="AP1224" s="50">
        <f t="shared" si="655"/>
        <v>1008000</v>
      </c>
      <c r="AQ1224" s="50">
        <f t="shared" si="656"/>
        <v>1008000</v>
      </c>
      <c r="AR1224" s="50">
        <f t="shared" si="657"/>
        <v>1008000</v>
      </c>
      <c r="AS1224" s="50">
        <f t="shared" si="658"/>
        <v>0</v>
      </c>
      <c r="AT1224" s="50">
        <f t="shared" si="659"/>
        <v>0</v>
      </c>
      <c r="AU1224" s="50">
        <f t="shared" si="660"/>
        <v>0</v>
      </c>
      <c r="AV1224" s="50">
        <f t="shared" si="661"/>
        <v>0</v>
      </c>
      <c r="AW1224" s="50">
        <f t="shared" si="662"/>
        <v>0</v>
      </c>
      <c r="AX1224" s="50">
        <f t="shared" si="663"/>
        <v>0</v>
      </c>
      <c r="AY1224" s="50">
        <f t="shared" si="664"/>
        <v>0</v>
      </c>
      <c r="AZ1224" s="50">
        <f t="shared" si="665"/>
        <v>0</v>
      </c>
      <c r="BA1224" s="50">
        <f t="shared" si="667"/>
        <v>4032000</v>
      </c>
      <c r="BB1224" s="50">
        <f t="shared" si="668"/>
        <v>0</v>
      </c>
    </row>
    <row r="1225" spans="2:54" x14ac:dyDescent="0.25">
      <c r="B1225" s="14">
        <v>2026</v>
      </c>
      <c r="C1225" s="14">
        <v>479</v>
      </c>
      <c r="D1225" s="15"/>
      <c r="F1225" s="15" t="s">
        <v>58</v>
      </c>
      <c r="G1225" s="14" t="e">
        <f>+VLOOKUP(M1225,#REF!,5,FALSE)</f>
        <v>#REF!</v>
      </c>
      <c r="H1225" s="14" t="e">
        <f>+VLOOKUP(M1225,#REF!,7,FALSE)</f>
        <v>#REF!</v>
      </c>
      <c r="M1225" s="15" t="str">
        <f t="shared" si="666"/>
        <v>2026EG 2026GOECORORGANIZACION Y EJECUCION DE LA JORNADA ELECTORAL</v>
      </c>
      <c r="N1225" s="15" t="s">
        <v>777</v>
      </c>
      <c r="Q1225" s="16" t="s">
        <v>11</v>
      </c>
      <c r="R1225" s="16" t="s">
        <v>60</v>
      </c>
      <c r="T1225" s="14"/>
      <c r="U1225" s="17" t="s">
        <v>62</v>
      </c>
      <c r="V1225" s="15" t="s">
        <v>870</v>
      </c>
      <c r="X1225" s="14" t="s">
        <v>65</v>
      </c>
      <c r="Y1225" s="18">
        <v>4</v>
      </c>
      <c r="Z1225" s="19">
        <v>5500</v>
      </c>
      <c r="AA1225" s="14">
        <v>30</v>
      </c>
      <c r="AB1225" s="14">
        <v>30</v>
      </c>
      <c r="AC1225" s="14">
        <v>30</v>
      </c>
      <c r="AD1225" s="14">
        <v>30</v>
      </c>
      <c r="AE1225" s="20"/>
      <c r="AF1225" s="20"/>
      <c r="AG1225" s="20"/>
      <c r="AH1225" s="20"/>
      <c r="AI1225" s="20"/>
      <c r="AJ1225" s="20"/>
      <c r="AK1225" s="20"/>
      <c r="AL1225" s="20"/>
      <c r="AM1225" s="19">
        <f t="shared" ref="AM1225:AM1288" si="669">ROUNDUP(IFERROR(IF(OR(X1225="LOCADOR",X1225="VIATICOS",X1225="CAJA CHICA"),IF(X1225="LOCADOR",Y1225*(Z1225/30)*SUM(AA1225:AL1225),Y1225*Z1225*SUM(AA1225:AL1225)),Z1225*SUM(AA1225:AL1225)),""),0)</f>
        <v>88000</v>
      </c>
      <c r="AN1225" s="26" t="s">
        <v>437</v>
      </c>
      <c r="AO1225" s="50">
        <f t="shared" si="654"/>
        <v>22000</v>
      </c>
      <c r="AP1225" s="50">
        <f t="shared" si="655"/>
        <v>22000</v>
      </c>
      <c r="AQ1225" s="50">
        <f t="shared" si="656"/>
        <v>22000</v>
      </c>
      <c r="AR1225" s="50">
        <f t="shared" si="657"/>
        <v>22000</v>
      </c>
      <c r="AS1225" s="50">
        <f t="shared" si="658"/>
        <v>0</v>
      </c>
      <c r="AT1225" s="50">
        <f t="shared" si="659"/>
        <v>0</v>
      </c>
      <c r="AU1225" s="50">
        <f t="shared" si="660"/>
        <v>0</v>
      </c>
      <c r="AV1225" s="50">
        <f t="shared" si="661"/>
        <v>0</v>
      </c>
      <c r="AW1225" s="50">
        <f t="shared" si="662"/>
        <v>0</v>
      </c>
      <c r="AX1225" s="50">
        <f t="shared" si="663"/>
        <v>0</v>
      </c>
      <c r="AY1225" s="50">
        <f t="shared" si="664"/>
        <v>0</v>
      </c>
      <c r="AZ1225" s="50">
        <f t="shared" si="665"/>
        <v>0</v>
      </c>
      <c r="BA1225" s="50">
        <f t="shared" si="667"/>
        <v>88000</v>
      </c>
      <c r="BB1225" s="50">
        <f t="shared" si="668"/>
        <v>0</v>
      </c>
    </row>
    <row r="1226" spans="2:54" x14ac:dyDescent="0.25">
      <c r="B1226" s="14">
        <v>2026</v>
      </c>
      <c r="C1226" s="14">
        <v>479</v>
      </c>
      <c r="D1226" s="15"/>
      <c r="F1226" s="15" t="s">
        <v>58</v>
      </c>
      <c r="G1226" s="14" t="e">
        <f>+VLOOKUP(M1226,#REF!,5,FALSE)</f>
        <v>#REF!</v>
      </c>
      <c r="H1226" s="14" t="e">
        <f>+VLOOKUP(M1226,#REF!,7,FALSE)</f>
        <v>#REF!</v>
      </c>
      <c r="M1226" s="15" t="str">
        <f t="shared" si="666"/>
        <v>2026EG 2026GOECORORGANIZACION Y EJECUCION DE LA JORNADA ELECTORAL</v>
      </c>
      <c r="N1226" s="15" t="s">
        <v>777</v>
      </c>
      <c r="Q1226" s="16" t="s">
        <v>11</v>
      </c>
      <c r="R1226" s="16" t="s">
        <v>60</v>
      </c>
      <c r="T1226" s="14"/>
      <c r="U1226" s="17" t="s">
        <v>62</v>
      </c>
      <c r="V1226" s="15" t="s">
        <v>871</v>
      </c>
      <c r="X1226" s="14" t="s">
        <v>65</v>
      </c>
      <c r="Y1226" s="18">
        <v>11</v>
      </c>
      <c r="Z1226" s="19">
        <v>5500</v>
      </c>
      <c r="AA1226" s="14">
        <v>30</v>
      </c>
      <c r="AB1226" s="14">
        <v>30</v>
      </c>
      <c r="AC1226" s="14">
        <v>30</v>
      </c>
      <c r="AD1226" s="14">
        <v>30</v>
      </c>
      <c r="AE1226" s="20"/>
      <c r="AF1226" s="20"/>
      <c r="AG1226" s="20"/>
      <c r="AH1226" s="20"/>
      <c r="AI1226" s="20"/>
      <c r="AJ1226" s="20"/>
      <c r="AK1226" s="20"/>
      <c r="AL1226" s="20"/>
      <c r="AM1226" s="19">
        <f t="shared" si="669"/>
        <v>242000</v>
      </c>
      <c r="AN1226" s="26" t="s">
        <v>437</v>
      </c>
      <c r="AO1226" s="50">
        <f t="shared" si="654"/>
        <v>60500</v>
      </c>
      <c r="AP1226" s="50">
        <f t="shared" si="655"/>
        <v>60500</v>
      </c>
      <c r="AQ1226" s="50">
        <f t="shared" si="656"/>
        <v>60500</v>
      </c>
      <c r="AR1226" s="50">
        <f t="shared" si="657"/>
        <v>60500</v>
      </c>
      <c r="AS1226" s="50">
        <f t="shared" si="658"/>
        <v>0</v>
      </c>
      <c r="AT1226" s="50">
        <f t="shared" si="659"/>
        <v>0</v>
      </c>
      <c r="AU1226" s="50">
        <f t="shared" si="660"/>
        <v>0</v>
      </c>
      <c r="AV1226" s="50">
        <f t="shared" si="661"/>
        <v>0</v>
      </c>
      <c r="AW1226" s="50">
        <f t="shared" si="662"/>
        <v>0</v>
      </c>
      <c r="AX1226" s="50">
        <f t="shared" si="663"/>
        <v>0</v>
      </c>
      <c r="AY1226" s="50">
        <f t="shared" si="664"/>
        <v>0</v>
      </c>
      <c r="AZ1226" s="50">
        <f t="shared" si="665"/>
        <v>0</v>
      </c>
      <c r="BA1226" s="50">
        <f t="shared" si="667"/>
        <v>242000</v>
      </c>
      <c r="BB1226" s="50">
        <f t="shared" si="668"/>
        <v>0</v>
      </c>
    </row>
    <row r="1227" spans="2:54" x14ac:dyDescent="0.25">
      <c r="B1227" s="14">
        <v>2026</v>
      </c>
      <c r="C1227" s="14">
        <v>479</v>
      </c>
      <c r="D1227" s="15"/>
      <c r="F1227" s="15" t="s">
        <v>58</v>
      </c>
      <c r="G1227" s="14" t="e">
        <f>+VLOOKUP(M1227,#REF!,5,FALSE)</f>
        <v>#REF!</v>
      </c>
      <c r="H1227" s="14" t="e">
        <f>+VLOOKUP(M1227,#REF!,7,FALSE)</f>
        <v>#REF!</v>
      </c>
      <c r="M1227" s="15" t="str">
        <f t="shared" si="666"/>
        <v>2026EG 2026GOECORORGANIZACION Y EJECUCION DE LA JORNADA ELECTORAL</v>
      </c>
      <c r="N1227" s="15" t="s">
        <v>777</v>
      </c>
      <c r="Q1227" s="16" t="s">
        <v>11</v>
      </c>
      <c r="R1227" s="16" t="s">
        <v>60</v>
      </c>
      <c r="T1227" s="14"/>
      <c r="U1227" s="17" t="s">
        <v>62</v>
      </c>
      <c r="V1227" s="15" t="s">
        <v>872</v>
      </c>
      <c r="X1227" s="14" t="s">
        <v>65</v>
      </c>
      <c r="Y1227" s="18">
        <v>1</v>
      </c>
      <c r="Z1227" s="19">
        <v>6000</v>
      </c>
      <c r="AA1227" s="14">
        <v>30</v>
      </c>
      <c r="AB1227" s="14">
        <v>30</v>
      </c>
      <c r="AC1227" s="14">
        <v>30</v>
      </c>
      <c r="AD1227" s="14">
        <v>30</v>
      </c>
      <c r="AE1227" s="20"/>
      <c r="AF1227" s="20"/>
      <c r="AG1227" s="20"/>
      <c r="AH1227" s="20"/>
      <c r="AI1227" s="20"/>
      <c r="AJ1227" s="20"/>
      <c r="AK1227" s="20"/>
      <c r="AL1227" s="20"/>
      <c r="AM1227" s="19">
        <f t="shared" si="669"/>
        <v>24000</v>
      </c>
      <c r="AN1227" s="26" t="s">
        <v>437</v>
      </c>
      <c r="AO1227" s="50">
        <f t="shared" si="654"/>
        <v>6000</v>
      </c>
      <c r="AP1227" s="50">
        <f t="shared" si="655"/>
        <v>6000</v>
      </c>
      <c r="AQ1227" s="50">
        <f t="shared" si="656"/>
        <v>6000</v>
      </c>
      <c r="AR1227" s="50">
        <f t="shared" si="657"/>
        <v>6000</v>
      </c>
      <c r="AS1227" s="50">
        <f t="shared" si="658"/>
        <v>0</v>
      </c>
      <c r="AT1227" s="50">
        <f t="shared" si="659"/>
        <v>0</v>
      </c>
      <c r="AU1227" s="50">
        <f t="shared" si="660"/>
        <v>0</v>
      </c>
      <c r="AV1227" s="50">
        <f t="shared" si="661"/>
        <v>0</v>
      </c>
      <c r="AW1227" s="50">
        <f t="shared" si="662"/>
        <v>0</v>
      </c>
      <c r="AX1227" s="50">
        <f t="shared" si="663"/>
        <v>0</v>
      </c>
      <c r="AY1227" s="50">
        <f t="shared" si="664"/>
        <v>0</v>
      </c>
      <c r="AZ1227" s="50">
        <f t="shared" si="665"/>
        <v>0</v>
      </c>
      <c r="BA1227" s="50">
        <f t="shared" si="667"/>
        <v>24000</v>
      </c>
      <c r="BB1227" s="50">
        <f t="shared" si="668"/>
        <v>0</v>
      </c>
    </row>
    <row r="1228" spans="2:54" x14ac:dyDescent="0.25">
      <c r="B1228" s="14">
        <v>2026</v>
      </c>
      <c r="C1228" s="14">
        <v>479</v>
      </c>
      <c r="D1228" s="15"/>
      <c r="F1228" s="15" t="s">
        <v>58</v>
      </c>
      <c r="G1228" s="14" t="e">
        <f>+VLOOKUP(M1228,#REF!,5,FALSE)</f>
        <v>#REF!</v>
      </c>
      <c r="H1228" s="14" t="e">
        <f>+VLOOKUP(M1228,#REF!,7,FALSE)</f>
        <v>#REF!</v>
      </c>
      <c r="M1228" s="15" t="str">
        <f t="shared" si="666"/>
        <v>2026EG 2026GOECORORGANIZACION Y EJECUCION DE LA JORNADA ELECTORAL</v>
      </c>
      <c r="N1228" s="15" t="s">
        <v>777</v>
      </c>
      <c r="Q1228" s="16" t="s">
        <v>11</v>
      </c>
      <c r="R1228" s="16" t="s">
        <v>60</v>
      </c>
      <c r="T1228" s="14"/>
      <c r="U1228" s="17" t="s">
        <v>62</v>
      </c>
      <c r="V1228" s="15" t="s">
        <v>873</v>
      </c>
      <c r="X1228" s="14" t="s">
        <v>65</v>
      </c>
      <c r="Y1228" s="18">
        <v>1</v>
      </c>
      <c r="Z1228" s="19">
        <v>6000</v>
      </c>
      <c r="AA1228" s="14">
        <v>30</v>
      </c>
      <c r="AB1228" s="14">
        <v>30</v>
      </c>
      <c r="AC1228" s="14">
        <v>30</v>
      </c>
      <c r="AD1228" s="14">
        <v>30</v>
      </c>
      <c r="AE1228" s="20"/>
      <c r="AF1228" s="20"/>
      <c r="AG1228" s="20"/>
      <c r="AH1228" s="20"/>
      <c r="AI1228" s="20"/>
      <c r="AJ1228" s="20"/>
      <c r="AK1228" s="20"/>
      <c r="AL1228" s="20"/>
      <c r="AM1228" s="19">
        <f t="shared" si="669"/>
        <v>24000</v>
      </c>
      <c r="AN1228" s="26" t="s">
        <v>437</v>
      </c>
      <c r="AO1228" s="50">
        <f t="shared" si="654"/>
        <v>6000</v>
      </c>
      <c r="AP1228" s="50">
        <f t="shared" si="655"/>
        <v>6000</v>
      </c>
      <c r="AQ1228" s="50">
        <f t="shared" si="656"/>
        <v>6000</v>
      </c>
      <c r="AR1228" s="50">
        <f t="shared" si="657"/>
        <v>6000</v>
      </c>
      <c r="AS1228" s="50">
        <f t="shared" si="658"/>
        <v>0</v>
      </c>
      <c r="AT1228" s="50">
        <f t="shared" si="659"/>
        <v>0</v>
      </c>
      <c r="AU1228" s="50">
        <f t="shared" si="660"/>
        <v>0</v>
      </c>
      <c r="AV1228" s="50">
        <f t="shared" si="661"/>
        <v>0</v>
      </c>
      <c r="AW1228" s="50">
        <f t="shared" si="662"/>
        <v>0</v>
      </c>
      <c r="AX1228" s="50">
        <f t="shared" si="663"/>
        <v>0</v>
      </c>
      <c r="AY1228" s="50">
        <f t="shared" si="664"/>
        <v>0</v>
      </c>
      <c r="AZ1228" s="50">
        <f t="shared" si="665"/>
        <v>0</v>
      </c>
      <c r="BA1228" s="50">
        <f t="shared" si="667"/>
        <v>24000</v>
      </c>
      <c r="BB1228" s="50">
        <f t="shared" si="668"/>
        <v>0</v>
      </c>
    </row>
    <row r="1229" spans="2:54" x14ac:dyDescent="0.25">
      <c r="B1229" s="14">
        <v>2026</v>
      </c>
      <c r="C1229" s="14">
        <v>479</v>
      </c>
      <c r="D1229" s="15"/>
      <c r="F1229" s="15" t="s">
        <v>58</v>
      </c>
      <c r="G1229" s="14" t="e">
        <f>+VLOOKUP(M1229,#REF!,5,FALSE)</f>
        <v>#REF!</v>
      </c>
      <c r="H1229" s="14" t="e">
        <f>+VLOOKUP(M1229,#REF!,7,FALSE)</f>
        <v>#REF!</v>
      </c>
      <c r="M1229" s="15" t="str">
        <f t="shared" si="666"/>
        <v>2026EG 2026GOECORORGANIZACION Y EJECUCION DE LA JORNADA ELECTORAL</v>
      </c>
      <c r="N1229" s="15" t="s">
        <v>777</v>
      </c>
      <c r="Q1229" s="16" t="s">
        <v>11</v>
      </c>
      <c r="R1229" s="16" t="s">
        <v>60</v>
      </c>
      <c r="T1229" s="14"/>
      <c r="U1229" s="17" t="s">
        <v>62</v>
      </c>
      <c r="V1229" s="15" t="s">
        <v>874</v>
      </c>
      <c r="X1229" s="14" t="s">
        <v>65</v>
      </c>
      <c r="Y1229" s="18">
        <v>1</v>
      </c>
      <c r="Z1229" s="19">
        <v>7000</v>
      </c>
      <c r="AA1229" s="14">
        <v>30</v>
      </c>
      <c r="AB1229" s="14">
        <v>30</v>
      </c>
      <c r="AC1229" s="14">
        <v>30</v>
      </c>
      <c r="AD1229" s="14">
        <v>30</v>
      </c>
      <c r="AE1229" s="20"/>
      <c r="AF1229" s="20"/>
      <c r="AG1229" s="20"/>
      <c r="AH1229" s="20"/>
      <c r="AI1229" s="20"/>
      <c r="AJ1229" s="20"/>
      <c r="AK1229" s="20"/>
      <c r="AL1229" s="20"/>
      <c r="AM1229" s="19">
        <f t="shared" si="669"/>
        <v>28000</v>
      </c>
      <c r="AN1229" s="26" t="s">
        <v>437</v>
      </c>
      <c r="AO1229" s="50">
        <f t="shared" si="654"/>
        <v>7000</v>
      </c>
      <c r="AP1229" s="50">
        <f t="shared" si="655"/>
        <v>7000</v>
      </c>
      <c r="AQ1229" s="50">
        <f t="shared" si="656"/>
        <v>7000</v>
      </c>
      <c r="AR1229" s="50">
        <f t="shared" si="657"/>
        <v>7000</v>
      </c>
      <c r="AS1229" s="50">
        <f t="shared" si="658"/>
        <v>0</v>
      </c>
      <c r="AT1229" s="50">
        <f t="shared" si="659"/>
        <v>0</v>
      </c>
      <c r="AU1229" s="50">
        <f t="shared" si="660"/>
        <v>0</v>
      </c>
      <c r="AV1229" s="50">
        <f t="shared" si="661"/>
        <v>0</v>
      </c>
      <c r="AW1229" s="50">
        <f t="shared" si="662"/>
        <v>0</v>
      </c>
      <c r="AX1229" s="50">
        <f t="shared" si="663"/>
        <v>0</v>
      </c>
      <c r="AY1229" s="50">
        <f t="shared" si="664"/>
        <v>0</v>
      </c>
      <c r="AZ1229" s="50">
        <f t="shared" si="665"/>
        <v>0</v>
      </c>
      <c r="BA1229" s="50">
        <f t="shared" si="667"/>
        <v>28000</v>
      </c>
      <c r="BB1229" s="50">
        <f t="shared" si="668"/>
        <v>0</v>
      </c>
    </row>
    <row r="1230" spans="2:54" x14ac:dyDescent="0.25">
      <c r="B1230" s="14">
        <v>2026</v>
      </c>
      <c r="C1230" s="14">
        <v>479</v>
      </c>
      <c r="D1230" s="15"/>
      <c r="F1230" s="15" t="s">
        <v>58</v>
      </c>
      <c r="G1230" s="14" t="e">
        <f>+VLOOKUP(M1230,#REF!,5,FALSE)</f>
        <v>#REF!</v>
      </c>
      <c r="H1230" s="14" t="e">
        <f>+VLOOKUP(M1230,#REF!,7,FALSE)</f>
        <v>#REF!</v>
      </c>
      <c r="M1230" s="15" t="str">
        <f t="shared" si="666"/>
        <v>2026EG 2026GOECORORGANIZACION Y EJECUCION DE LA JORNADA ELECTORAL</v>
      </c>
      <c r="N1230" s="15" t="s">
        <v>777</v>
      </c>
      <c r="Q1230" s="16" t="s">
        <v>11</v>
      </c>
      <c r="R1230" s="16" t="s">
        <v>60</v>
      </c>
      <c r="T1230" s="14"/>
      <c r="U1230" s="17" t="s">
        <v>62</v>
      </c>
      <c r="V1230" s="15" t="s">
        <v>875</v>
      </c>
      <c r="X1230" s="14" t="s">
        <v>65</v>
      </c>
      <c r="Y1230" s="18">
        <v>1</v>
      </c>
      <c r="Z1230" s="19">
        <v>8000</v>
      </c>
      <c r="AA1230" s="14">
        <v>30</v>
      </c>
      <c r="AB1230" s="14">
        <v>30</v>
      </c>
      <c r="AC1230" s="14">
        <v>30</v>
      </c>
      <c r="AD1230" s="14">
        <v>30</v>
      </c>
      <c r="AE1230" s="20"/>
      <c r="AF1230" s="20"/>
      <c r="AG1230" s="20"/>
      <c r="AH1230" s="20"/>
      <c r="AI1230" s="20"/>
      <c r="AJ1230" s="20"/>
      <c r="AK1230" s="20"/>
      <c r="AL1230" s="20"/>
      <c r="AM1230" s="19">
        <f t="shared" si="669"/>
        <v>32000</v>
      </c>
      <c r="AN1230" s="26" t="s">
        <v>437</v>
      </c>
      <c r="AO1230" s="50">
        <f t="shared" si="654"/>
        <v>8000</v>
      </c>
      <c r="AP1230" s="50">
        <f t="shared" si="655"/>
        <v>8000</v>
      </c>
      <c r="AQ1230" s="50">
        <f t="shared" si="656"/>
        <v>8000</v>
      </c>
      <c r="AR1230" s="50">
        <f t="shared" si="657"/>
        <v>8000</v>
      </c>
      <c r="AS1230" s="50">
        <f t="shared" si="658"/>
        <v>0</v>
      </c>
      <c r="AT1230" s="50">
        <f t="shared" si="659"/>
        <v>0</v>
      </c>
      <c r="AU1230" s="50">
        <f t="shared" si="660"/>
        <v>0</v>
      </c>
      <c r="AV1230" s="50">
        <f t="shared" si="661"/>
        <v>0</v>
      </c>
      <c r="AW1230" s="50">
        <f t="shared" si="662"/>
        <v>0</v>
      </c>
      <c r="AX1230" s="50">
        <f t="shared" si="663"/>
        <v>0</v>
      </c>
      <c r="AY1230" s="50">
        <f t="shared" si="664"/>
        <v>0</v>
      </c>
      <c r="AZ1230" s="50">
        <f t="shared" si="665"/>
        <v>0</v>
      </c>
      <c r="BA1230" s="50">
        <f t="shared" si="667"/>
        <v>32000</v>
      </c>
      <c r="BB1230" s="50">
        <f t="shared" si="668"/>
        <v>0</v>
      </c>
    </row>
    <row r="1231" spans="2:54" x14ac:dyDescent="0.25">
      <c r="B1231" s="14">
        <v>2026</v>
      </c>
      <c r="C1231" s="14">
        <v>479</v>
      </c>
      <c r="D1231" s="15"/>
      <c r="F1231" s="15" t="s">
        <v>58</v>
      </c>
      <c r="G1231" s="14" t="e">
        <f>+VLOOKUP(M1231,#REF!,5,FALSE)</f>
        <v>#REF!</v>
      </c>
      <c r="H1231" s="14" t="e">
        <f>+VLOOKUP(M1231,#REF!,7,FALSE)</f>
        <v>#REF!</v>
      </c>
      <c r="M1231" s="15" t="str">
        <f t="shared" si="666"/>
        <v>2026EG 2026GOECORORGANIZACION Y EJECUCION DE LA JORNADA ELECTORAL</v>
      </c>
      <c r="N1231" s="15" t="s">
        <v>777</v>
      </c>
      <c r="Q1231" s="16" t="s">
        <v>11</v>
      </c>
      <c r="R1231" s="16" t="s">
        <v>60</v>
      </c>
      <c r="T1231" s="14"/>
      <c r="U1231" s="17" t="s">
        <v>62</v>
      </c>
      <c r="V1231" s="15" t="s">
        <v>876</v>
      </c>
      <c r="X1231" s="14" t="s">
        <v>65</v>
      </c>
      <c r="Y1231" s="18">
        <v>1</v>
      </c>
      <c r="Z1231" s="19">
        <v>7000</v>
      </c>
      <c r="AA1231" s="14">
        <v>30</v>
      </c>
      <c r="AB1231" s="14">
        <v>30</v>
      </c>
      <c r="AC1231" s="14">
        <v>30</v>
      </c>
      <c r="AD1231" s="14">
        <v>30</v>
      </c>
      <c r="AE1231" s="20"/>
      <c r="AF1231" s="20"/>
      <c r="AG1231" s="20"/>
      <c r="AH1231" s="20"/>
      <c r="AI1231" s="20"/>
      <c r="AJ1231" s="20"/>
      <c r="AK1231" s="20"/>
      <c r="AL1231" s="20"/>
      <c r="AM1231" s="19">
        <f t="shared" si="669"/>
        <v>28000</v>
      </c>
      <c r="AN1231" s="26" t="s">
        <v>437</v>
      </c>
      <c r="AO1231" s="50">
        <f t="shared" si="654"/>
        <v>7000</v>
      </c>
      <c r="AP1231" s="50">
        <f t="shared" si="655"/>
        <v>7000</v>
      </c>
      <c r="AQ1231" s="50">
        <f t="shared" si="656"/>
        <v>7000</v>
      </c>
      <c r="AR1231" s="50">
        <f t="shared" si="657"/>
        <v>7000</v>
      </c>
      <c r="AS1231" s="50">
        <f t="shared" si="658"/>
        <v>0</v>
      </c>
      <c r="AT1231" s="50">
        <f t="shared" si="659"/>
        <v>0</v>
      </c>
      <c r="AU1231" s="50">
        <f t="shared" si="660"/>
        <v>0</v>
      </c>
      <c r="AV1231" s="50">
        <f t="shared" si="661"/>
        <v>0</v>
      </c>
      <c r="AW1231" s="50">
        <f t="shared" si="662"/>
        <v>0</v>
      </c>
      <c r="AX1231" s="50">
        <f t="shared" si="663"/>
        <v>0</v>
      </c>
      <c r="AY1231" s="50">
        <f t="shared" si="664"/>
        <v>0</v>
      </c>
      <c r="AZ1231" s="50">
        <f t="shared" si="665"/>
        <v>0</v>
      </c>
      <c r="BA1231" s="50">
        <f t="shared" si="667"/>
        <v>28000</v>
      </c>
      <c r="BB1231" s="50">
        <f t="shared" si="668"/>
        <v>0</v>
      </c>
    </row>
    <row r="1232" spans="2:54" x14ac:dyDescent="0.25">
      <c r="B1232" s="14">
        <v>2026</v>
      </c>
      <c r="C1232" s="14">
        <v>479</v>
      </c>
      <c r="D1232" s="15"/>
      <c r="F1232" s="15" t="s">
        <v>58</v>
      </c>
      <c r="G1232" s="14" t="e">
        <f>+VLOOKUP(M1232,#REF!,5,FALSE)</f>
        <v>#REF!</v>
      </c>
      <c r="H1232" s="14" t="e">
        <f>+VLOOKUP(M1232,#REF!,7,FALSE)</f>
        <v>#REF!</v>
      </c>
      <c r="M1232" s="15" t="str">
        <f t="shared" si="666"/>
        <v>2026EG 2026GOECORORGANIZACION Y EJECUCION DE LA JORNADA ELECTORAL</v>
      </c>
      <c r="N1232" s="15" t="s">
        <v>777</v>
      </c>
      <c r="Q1232" s="16" t="s">
        <v>11</v>
      </c>
      <c r="R1232" s="16" t="s">
        <v>60</v>
      </c>
      <c r="T1232" s="14"/>
      <c r="U1232" s="17" t="s">
        <v>62</v>
      </c>
      <c r="V1232" s="15" t="s">
        <v>877</v>
      </c>
      <c r="X1232" s="14" t="s">
        <v>65</v>
      </c>
      <c r="Y1232" s="18">
        <v>126</v>
      </c>
      <c r="Z1232" s="19">
        <v>10000</v>
      </c>
      <c r="AA1232" s="14">
        <v>30</v>
      </c>
      <c r="AB1232" s="14">
        <v>30</v>
      </c>
      <c r="AC1232" s="14">
        <v>30</v>
      </c>
      <c r="AD1232" s="14">
        <v>30</v>
      </c>
      <c r="AE1232" s="20"/>
      <c r="AF1232" s="20"/>
      <c r="AG1232" s="20"/>
      <c r="AH1232" s="20"/>
      <c r="AI1232" s="20"/>
      <c r="AJ1232" s="20"/>
      <c r="AK1232" s="20"/>
      <c r="AL1232" s="20"/>
      <c r="AM1232" s="19">
        <f t="shared" si="669"/>
        <v>5040000</v>
      </c>
      <c r="AN1232" s="26" t="s">
        <v>437</v>
      </c>
      <c r="AO1232" s="50">
        <f t="shared" si="654"/>
        <v>1260000</v>
      </c>
      <c r="AP1232" s="50">
        <f t="shared" si="655"/>
        <v>1260000</v>
      </c>
      <c r="AQ1232" s="50">
        <f t="shared" si="656"/>
        <v>1260000</v>
      </c>
      <c r="AR1232" s="50">
        <f t="shared" si="657"/>
        <v>1260000</v>
      </c>
      <c r="AS1232" s="50">
        <f t="shared" si="658"/>
        <v>0</v>
      </c>
      <c r="AT1232" s="50">
        <f t="shared" si="659"/>
        <v>0</v>
      </c>
      <c r="AU1232" s="50">
        <f t="shared" si="660"/>
        <v>0</v>
      </c>
      <c r="AV1232" s="50">
        <f t="shared" si="661"/>
        <v>0</v>
      </c>
      <c r="AW1232" s="50">
        <f t="shared" si="662"/>
        <v>0</v>
      </c>
      <c r="AX1232" s="50">
        <f t="shared" si="663"/>
        <v>0</v>
      </c>
      <c r="AY1232" s="50">
        <f t="shared" si="664"/>
        <v>0</v>
      </c>
      <c r="AZ1232" s="50">
        <f t="shared" si="665"/>
        <v>0</v>
      </c>
      <c r="BA1232" s="50">
        <f t="shared" si="667"/>
        <v>5040000</v>
      </c>
      <c r="BB1232" s="50">
        <f t="shared" si="668"/>
        <v>0</v>
      </c>
    </row>
    <row r="1233" spans="2:54" x14ac:dyDescent="0.25">
      <c r="B1233" s="14">
        <v>2026</v>
      </c>
      <c r="C1233" s="14">
        <v>479</v>
      </c>
      <c r="D1233" s="15"/>
      <c r="F1233" s="15" t="s">
        <v>58</v>
      </c>
      <c r="G1233" s="14" t="e">
        <f>+VLOOKUP(M1233,#REF!,5,FALSE)</f>
        <v>#REF!</v>
      </c>
      <c r="H1233" s="14" t="e">
        <f>+VLOOKUP(M1233,#REF!,7,FALSE)</f>
        <v>#REF!</v>
      </c>
      <c r="M1233" s="15" t="str">
        <f t="shared" si="666"/>
        <v>2026EG 2026GOECORORGANIZACION Y EJECUCION DE LA JORNADA ELECTORAL</v>
      </c>
      <c r="N1233" s="15" t="s">
        <v>777</v>
      </c>
      <c r="Q1233" s="16" t="s">
        <v>11</v>
      </c>
      <c r="R1233" s="16" t="s">
        <v>60</v>
      </c>
      <c r="T1233" s="14"/>
      <c r="U1233" s="17" t="s">
        <v>62</v>
      </c>
      <c r="V1233" s="15" t="s">
        <v>878</v>
      </c>
      <c r="X1233" s="14" t="s">
        <v>65</v>
      </c>
      <c r="Y1233" s="18">
        <v>32</v>
      </c>
      <c r="Z1233" s="19">
        <v>4500</v>
      </c>
      <c r="AA1233" s="14">
        <v>30</v>
      </c>
      <c r="AB1233" s="14">
        <v>30</v>
      </c>
      <c r="AC1233" s="14">
        <v>30</v>
      </c>
      <c r="AD1233" s="14">
        <v>30</v>
      </c>
      <c r="AE1233" s="20"/>
      <c r="AF1233" s="20"/>
      <c r="AG1233" s="20"/>
      <c r="AH1233" s="20"/>
      <c r="AI1233" s="20"/>
      <c r="AJ1233" s="20"/>
      <c r="AK1233" s="20"/>
      <c r="AL1233" s="20"/>
      <c r="AM1233" s="19">
        <f t="shared" si="669"/>
        <v>576000</v>
      </c>
      <c r="AN1233" s="26" t="s">
        <v>437</v>
      </c>
      <c r="AO1233" s="50">
        <f t="shared" si="654"/>
        <v>144000</v>
      </c>
      <c r="AP1233" s="50">
        <f t="shared" si="655"/>
        <v>144000</v>
      </c>
      <c r="AQ1233" s="50">
        <f t="shared" si="656"/>
        <v>144000</v>
      </c>
      <c r="AR1233" s="50">
        <f t="shared" si="657"/>
        <v>144000</v>
      </c>
      <c r="AS1233" s="50">
        <f t="shared" si="658"/>
        <v>0</v>
      </c>
      <c r="AT1233" s="50">
        <f t="shared" si="659"/>
        <v>0</v>
      </c>
      <c r="AU1233" s="50">
        <f t="shared" si="660"/>
        <v>0</v>
      </c>
      <c r="AV1233" s="50">
        <f t="shared" si="661"/>
        <v>0</v>
      </c>
      <c r="AW1233" s="50">
        <f t="shared" si="662"/>
        <v>0</v>
      </c>
      <c r="AX1233" s="50">
        <f t="shared" si="663"/>
        <v>0</v>
      </c>
      <c r="AY1233" s="50">
        <f t="shared" si="664"/>
        <v>0</v>
      </c>
      <c r="AZ1233" s="50">
        <f t="shared" si="665"/>
        <v>0</v>
      </c>
      <c r="BA1233" s="50">
        <f t="shared" si="667"/>
        <v>576000</v>
      </c>
      <c r="BB1233" s="50">
        <f t="shared" si="668"/>
        <v>0</v>
      </c>
    </row>
    <row r="1234" spans="2:54" x14ac:dyDescent="0.25">
      <c r="B1234" s="14">
        <v>2026</v>
      </c>
      <c r="C1234" s="14">
        <v>479</v>
      </c>
      <c r="D1234" s="15"/>
      <c r="F1234" s="15" t="s">
        <v>58</v>
      </c>
      <c r="G1234" s="14" t="e">
        <f>+VLOOKUP(M1234,#REF!,5,FALSE)</f>
        <v>#REF!</v>
      </c>
      <c r="H1234" s="14" t="e">
        <f>+VLOOKUP(M1234,#REF!,7,FALSE)</f>
        <v>#REF!</v>
      </c>
      <c r="M1234" s="15" t="str">
        <f t="shared" si="666"/>
        <v>2026EG 2026GOECORORGANIZACION Y EJECUCION DE LA JORNADA ELECTORAL</v>
      </c>
      <c r="N1234" s="15" t="s">
        <v>777</v>
      </c>
      <c r="Q1234" s="16" t="s">
        <v>11</v>
      </c>
      <c r="R1234" s="16" t="s">
        <v>60</v>
      </c>
      <c r="T1234" s="14"/>
      <c r="U1234" s="17" t="s">
        <v>62</v>
      </c>
      <c r="V1234" s="15" t="s">
        <v>879</v>
      </c>
      <c r="X1234" s="14" t="s">
        <v>65</v>
      </c>
      <c r="Y1234" s="18">
        <v>32</v>
      </c>
      <c r="Z1234" s="19">
        <v>4500</v>
      </c>
      <c r="AA1234" s="14">
        <v>30</v>
      </c>
      <c r="AB1234" s="14">
        <v>30</v>
      </c>
      <c r="AC1234" s="14">
        <v>30</v>
      </c>
      <c r="AD1234" s="14">
        <v>30</v>
      </c>
      <c r="AE1234" s="20"/>
      <c r="AF1234" s="20"/>
      <c r="AG1234" s="20"/>
      <c r="AH1234" s="20"/>
      <c r="AI1234" s="20"/>
      <c r="AJ1234" s="20"/>
      <c r="AK1234" s="20"/>
      <c r="AL1234" s="20"/>
      <c r="AM1234" s="19">
        <f t="shared" si="669"/>
        <v>576000</v>
      </c>
      <c r="AN1234" s="26" t="s">
        <v>437</v>
      </c>
      <c r="AO1234" s="50">
        <f t="shared" si="654"/>
        <v>144000</v>
      </c>
      <c r="AP1234" s="50">
        <f t="shared" si="655"/>
        <v>144000</v>
      </c>
      <c r="AQ1234" s="50">
        <f t="shared" si="656"/>
        <v>144000</v>
      </c>
      <c r="AR1234" s="50">
        <f t="shared" si="657"/>
        <v>144000</v>
      </c>
      <c r="AS1234" s="50">
        <f t="shared" si="658"/>
        <v>0</v>
      </c>
      <c r="AT1234" s="50">
        <f t="shared" si="659"/>
        <v>0</v>
      </c>
      <c r="AU1234" s="50">
        <f t="shared" si="660"/>
        <v>0</v>
      </c>
      <c r="AV1234" s="50">
        <f t="shared" si="661"/>
        <v>0</v>
      </c>
      <c r="AW1234" s="50">
        <f t="shared" si="662"/>
        <v>0</v>
      </c>
      <c r="AX1234" s="50">
        <f t="shared" si="663"/>
        <v>0</v>
      </c>
      <c r="AY1234" s="50">
        <f t="shared" si="664"/>
        <v>0</v>
      </c>
      <c r="AZ1234" s="50">
        <f t="shared" si="665"/>
        <v>0</v>
      </c>
      <c r="BA1234" s="50">
        <f t="shared" si="667"/>
        <v>576000</v>
      </c>
      <c r="BB1234" s="50">
        <f t="shared" si="668"/>
        <v>0</v>
      </c>
    </row>
    <row r="1235" spans="2:54" x14ac:dyDescent="0.25">
      <c r="B1235" s="14">
        <v>2026</v>
      </c>
      <c r="C1235" s="14">
        <v>479</v>
      </c>
      <c r="D1235" s="15"/>
      <c r="F1235" s="15" t="s">
        <v>58</v>
      </c>
      <c r="G1235" s="14" t="e">
        <f>+VLOOKUP(M1235,#REF!,5,FALSE)</f>
        <v>#REF!</v>
      </c>
      <c r="H1235" s="14" t="e">
        <f>+VLOOKUP(M1235,#REF!,7,FALSE)</f>
        <v>#REF!</v>
      </c>
      <c r="M1235" s="15" t="str">
        <f t="shared" si="666"/>
        <v>2026EG 2026GOECORORGANIZACION Y EJECUCION DE LA JORNADA ELECTORAL</v>
      </c>
      <c r="N1235" s="15" t="s">
        <v>777</v>
      </c>
      <c r="Q1235" s="16" t="s">
        <v>11</v>
      </c>
      <c r="R1235" s="16" t="s">
        <v>60</v>
      </c>
      <c r="T1235" s="14"/>
      <c r="U1235" s="17" t="s">
        <v>62</v>
      </c>
      <c r="V1235" s="15" t="s">
        <v>880</v>
      </c>
      <c r="X1235" s="14" t="s">
        <v>65</v>
      </c>
      <c r="Y1235" s="18">
        <v>15</v>
      </c>
      <c r="Z1235" s="19">
        <v>4500</v>
      </c>
      <c r="AA1235" s="14">
        <v>30</v>
      </c>
      <c r="AB1235" s="14">
        <v>30</v>
      </c>
      <c r="AC1235" s="14">
        <v>30</v>
      </c>
      <c r="AD1235" s="14">
        <v>30</v>
      </c>
      <c r="AE1235" s="20"/>
      <c r="AF1235" s="20"/>
      <c r="AG1235" s="20"/>
      <c r="AH1235" s="20"/>
      <c r="AI1235" s="20"/>
      <c r="AJ1235" s="20"/>
      <c r="AK1235" s="20"/>
      <c r="AL1235" s="20"/>
      <c r="AM1235" s="19">
        <f t="shared" si="669"/>
        <v>270000</v>
      </c>
      <c r="AN1235" s="26" t="s">
        <v>437</v>
      </c>
      <c r="AO1235" s="50">
        <f t="shared" si="654"/>
        <v>67500</v>
      </c>
      <c r="AP1235" s="50">
        <f t="shared" si="655"/>
        <v>67500</v>
      </c>
      <c r="AQ1235" s="50">
        <f t="shared" si="656"/>
        <v>67500</v>
      </c>
      <c r="AR1235" s="50">
        <f t="shared" si="657"/>
        <v>67500</v>
      </c>
      <c r="AS1235" s="50">
        <f t="shared" si="658"/>
        <v>0</v>
      </c>
      <c r="AT1235" s="50">
        <f t="shared" si="659"/>
        <v>0</v>
      </c>
      <c r="AU1235" s="50">
        <f t="shared" si="660"/>
        <v>0</v>
      </c>
      <c r="AV1235" s="50">
        <f t="shared" si="661"/>
        <v>0</v>
      </c>
      <c r="AW1235" s="50">
        <f t="shared" si="662"/>
        <v>0</v>
      </c>
      <c r="AX1235" s="50">
        <f t="shared" si="663"/>
        <v>0</v>
      </c>
      <c r="AY1235" s="50">
        <f t="shared" si="664"/>
        <v>0</v>
      </c>
      <c r="AZ1235" s="50">
        <f t="shared" si="665"/>
        <v>0</v>
      </c>
      <c r="BA1235" s="50">
        <f t="shared" si="667"/>
        <v>270000</v>
      </c>
      <c r="BB1235" s="50">
        <f t="shared" si="668"/>
        <v>0</v>
      </c>
    </row>
    <row r="1236" spans="2:54" x14ac:dyDescent="0.25">
      <c r="B1236" s="14">
        <v>2026</v>
      </c>
      <c r="C1236" s="14">
        <v>479</v>
      </c>
      <c r="D1236" s="15"/>
      <c r="F1236" s="15" t="s">
        <v>58</v>
      </c>
      <c r="G1236" s="14" t="e">
        <f>+VLOOKUP(M1236,#REF!,5,FALSE)</f>
        <v>#REF!</v>
      </c>
      <c r="H1236" s="14" t="e">
        <f>+VLOOKUP(M1236,#REF!,7,FALSE)</f>
        <v>#REF!</v>
      </c>
      <c r="M1236" s="15" t="str">
        <f t="shared" si="666"/>
        <v>2026EG 2026GOECORPROCESAMIENTO Y TRANSMISION DE RESULTADOS</v>
      </c>
      <c r="N1236" s="15" t="s">
        <v>881</v>
      </c>
      <c r="Q1236" s="16" t="s">
        <v>11</v>
      </c>
      <c r="R1236" s="16" t="s">
        <v>60</v>
      </c>
      <c r="T1236" s="14"/>
      <c r="U1236" s="17" t="s">
        <v>62</v>
      </c>
      <c r="V1236" s="15" t="s">
        <v>841</v>
      </c>
      <c r="X1236" s="14" t="s">
        <v>65</v>
      </c>
      <c r="Y1236" s="18">
        <v>182</v>
      </c>
      <c r="Z1236" s="19">
        <v>6000</v>
      </c>
      <c r="AA1236" s="14"/>
      <c r="AB1236" s="14"/>
      <c r="AC1236" s="14"/>
      <c r="AD1236" s="14">
        <v>30</v>
      </c>
      <c r="AE1236" s="20"/>
      <c r="AF1236" s="20"/>
      <c r="AG1236" s="20"/>
      <c r="AH1236" s="20"/>
      <c r="AI1236" s="20"/>
      <c r="AJ1236" s="20"/>
      <c r="AK1236" s="20"/>
      <c r="AL1236" s="20"/>
      <c r="AM1236" s="19">
        <f t="shared" si="669"/>
        <v>1092000</v>
      </c>
      <c r="AN1236" s="26" t="s">
        <v>437</v>
      </c>
      <c r="AO1236" s="50">
        <f t="shared" si="654"/>
        <v>0</v>
      </c>
      <c r="AP1236" s="50">
        <f t="shared" si="655"/>
        <v>0</v>
      </c>
      <c r="AQ1236" s="50">
        <f t="shared" si="656"/>
        <v>0</v>
      </c>
      <c r="AR1236" s="50">
        <f t="shared" si="657"/>
        <v>1092000</v>
      </c>
      <c r="AS1236" s="50">
        <f t="shared" si="658"/>
        <v>0</v>
      </c>
      <c r="AT1236" s="50">
        <f t="shared" si="659"/>
        <v>0</v>
      </c>
      <c r="AU1236" s="50">
        <f t="shared" si="660"/>
        <v>0</v>
      </c>
      <c r="AV1236" s="50">
        <f t="shared" si="661"/>
        <v>0</v>
      </c>
      <c r="AW1236" s="50">
        <f t="shared" si="662"/>
        <v>0</v>
      </c>
      <c r="AX1236" s="50">
        <f t="shared" si="663"/>
        <v>0</v>
      </c>
      <c r="AY1236" s="50">
        <f t="shared" si="664"/>
        <v>0</v>
      </c>
      <c r="AZ1236" s="50">
        <f t="shared" si="665"/>
        <v>0</v>
      </c>
      <c r="BA1236" s="50">
        <f t="shared" si="667"/>
        <v>1092000</v>
      </c>
      <c r="BB1236" s="50">
        <f t="shared" si="668"/>
        <v>0</v>
      </c>
    </row>
    <row r="1237" spans="2:54" x14ac:dyDescent="0.25">
      <c r="B1237" s="14">
        <v>2026</v>
      </c>
      <c r="C1237" s="14">
        <v>479</v>
      </c>
      <c r="D1237" s="15"/>
      <c r="F1237" s="15" t="s">
        <v>58</v>
      </c>
      <c r="G1237" s="14" t="e">
        <f>+VLOOKUP(M1237,#REF!,5,FALSE)</f>
        <v>#REF!</v>
      </c>
      <c r="H1237" s="14" t="e">
        <f>+VLOOKUP(M1237,#REF!,7,FALSE)</f>
        <v>#REF!</v>
      </c>
      <c r="M1237" s="15" t="str">
        <f t="shared" si="666"/>
        <v>2026EG 2026GOECORPROCESAMIENTO Y TRANSMISION DE RESULTADOS</v>
      </c>
      <c r="N1237" s="15" t="s">
        <v>881</v>
      </c>
      <c r="Q1237" s="16" t="s">
        <v>11</v>
      </c>
      <c r="R1237" s="16" t="s">
        <v>60</v>
      </c>
      <c r="T1237" s="14"/>
      <c r="U1237" s="17" t="s">
        <v>62</v>
      </c>
      <c r="V1237" s="15" t="s">
        <v>842</v>
      </c>
      <c r="X1237" s="14" t="s">
        <v>65</v>
      </c>
      <c r="Y1237" s="18">
        <v>126</v>
      </c>
      <c r="Z1237" s="19">
        <v>7000</v>
      </c>
      <c r="AA1237" s="14"/>
      <c r="AB1237" s="14"/>
      <c r="AC1237" s="14"/>
      <c r="AD1237" s="14">
        <v>30</v>
      </c>
      <c r="AE1237" s="20"/>
      <c r="AF1237" s="20"/>
      <c r="AG1237" s="20"/>
      <c r="AH1237" s="20"/>
      <c r="AI1237" s="20"/>
      <c r="AJ1237" s="20"/>
      <c r="AK1237" s="20"/>
      <c r="AL1237" s="20"/>
      <c r="AM1237" s="19">
        <f t="shared" si="669"/>
        <v>882000</v>
      </c>
      <c r="AN1237" s="26" t="s">
        <v>437</v>
      </c>
      <c r="AO1237" s="50">
        <f t="shared" si="654"/>
        <v>0</v>
      </c>
      <c r="AP1237" s="50">
        <f t="shared" si="655"/>
        <v>0</v>
      </c>
      <c r="AQ1237" s="50">
        <f t="shared" si="656"/>
        <v>0</v>
      </c>
      <c r="AR1237" s="50">
        <f t="shared" si="657"/>
        <v>882000</v>
      </c>
      <c r="AS1237" s="50">
        <f t="shared" si="658"/>
        <v>0</v>
      </c>
      <c r="AT1237" s="50">
        <f t="shared" si="659"/>
        <v>0</v>
      </c>
      <c r="AU1237" s="50">
        <f t="shared" si="660"/>
        <v>0</v>
      </c>
      <c r="AV1237" s="50">
        <f t="shared" si="661"/>
        <v>0</v>
      </c>
      <c r="AW1237" s="50">
        <f t="shared" si="662"/>
        <v>0</v>
      </c>
      <c r="AX1237" s="50">
        <f t="shared" si="663"/>
        <v>0</v>
      </c>
      <c r="AY1237" s="50">
        <f t="shared" si="664"/>
        <v>0</v>
      </c>
      <c r="AZ1237" s="50">
        <f t="shared" si="665"/>
        <v>0</v>
      </c>
      <c r="BA1237" s="50">
        <f t="shared" si="667"/>
        <v>882000</v>
      </c>
      <c r="BB1237" s="50">
        <f t="shared" si="668"/>
        <v>0</v>
      </c>
    </row>
    <row r="1238" spans="2:54" x14ac:dyDescent="0.25">
      <c r="B1238" s="14">
        <v>2026</v>
      </c>
      <c r="C1238" s="14">
        <v>479</v>
      </c>
      <c r="D1238" s="15"/>
      <c r="F1238" s="15" t="s">
        <v>58</v>
      </c>
      <c r="G1238" s="14" t="e">
        <f>+VLOOKUP(M1238,#REF!,5,FALSE)</f>
        <v>#REF!</v>
      </c>
      <c r="H1238" s="14" t="e">
        <f>+VLOOKUP(M1238,#REF!,7,FALSE)</f>
        <v>#REF!</v>
      </c>
      <c r="M1238" s="15" t="str">
        <f t="shared" si="666"/>
        <v>2026EG 2026GOECORPROCESAMIENTO Y TRANSMISION DE RESULTADOS</v>
      </c>
      <c r="N1238" s="15" t="s">
        <v>881</v>
      </c>
      <c r="Q1238" s="16" t="s">
        <v>11</v>
      </c>
      <c r="R1238" s="16" t="s">
        <v>60</v>
      </c>
      <c r="T1238" s="14"/>
      <c r="U1238" s="17" t="s">
        <v>62</v>
      </c>
      <c r="V1238" s="15" t="s">
        <v>843</v>
      </c>
      <c r="X1238" s="14" t="s">
        <v>65</v>
      </c>
      <c r="Y1238" s="18">
        <v>1</v>
      </c>
      <c r="Z1238" s="19">
        <v>8000</v>
      </c>
      <c r="AA1238" s="14"/>
      <c r="AB1238" s="14"/>
      <c r="AC1238" s="14">
        <v>0</v>
      </c>
      <c r="AD1238" s="14">
        <v>30</v>
      </c>
      <c r="AE1238" s="20"/>
      <c r="AF1238" s="20"/>
      <c r="AG1238" s="20"/>
      <c r="AH1238" s="20"/>
      <c r="AI1238" s="20"/>
      <c r="AJ1238" s="20"/>
      <c r="AK1238" s="20"/>
      <c r="AL1238" s="20"/>
      <c r="AM1238" s="19">
        <f t="shared" si="669"/>
        <v>8000</v>
      </c>
      <c r="AN1238" s="26" t="s">
        <v>437</v>
      </c>
      <c r="AO1238" s="50">
        <f t="shared" si="654"/>
        <v>0</v>
      </c>
      <c r="AP1238" s="50">
        <f t="shared" si="655"/>
        <v>0</v>
      </c>
      <c r="AQ1238" s="50">
        <f t="shared" si="656"/>
        <v>0</v>
      </c>
      <c r="AR1238" s="50">
        <f t="shared" si="657"/>
        <v>8000</v>
      </c>
      <c r="AS1238" s="50">
        <f t="shared" si="658"/>
        <v>0</v>
      </c>
      <c r="AT1238" s="50">
        <f t="shared" si="659"/>
        <v>0</v>
      </c>
      <c r="AU1238" s="50">
        <f t="shared" si="660"/>
        <v>0</v>
      </c>
      <c r="AV1238" s="50">
        <f t="shared" si="661"/>
        <v>0</v>
      </c>
      <c r="AW1238" s="50">
        <f t="shared" si="662"/>
        <v>0</v>
      </c>
      <c r="AX1238" s="50">
        <f t="shared" si="663"/>
        <v>0</v>
      </c>
      <c r="AY1238" s="50">
        <f t="shared" si="664"/>
        <v>0</v>
      </c>
      <c r="AZ1238" s="50">
        <f t="shared" si="665"/>
        <v>0</v>
      </c>
      <c r="BA1238" s="50">
        <f t="shared" si="667"/>
        <v>8000</v>
      </c>
      <c r="BB1238" s="50">
        <f t="shared" si="668"/>
        <v>0</v>
      </c>
    </row>
    <row r="1239" spans="2:54" x14ac:dyDescent="0.25">
      <c r="B1239" s="14">
        <v>2026</v>
      </c>
      <c r="C1239" s="14">
        <v>479</v>
      </c>
      <c r="D1239" s="15"/>
      <c r="F1239" s="15" t="s">
        <v>58</v>
      </c>
      <c r="G1239" s="14" t="e">
        <f>+VLOOKUP(M1239,#REF!,5,FALSE)</f>
        <v>#REF!</v>
      </c>
      <c r="H1239" s="14" t="e">
        <f>+VLOOKUP(M1239,#REF!,7,FALSE)</f>
        <v>#REF!</v>
      </c>
      <c r="M1239" s="15" t="str">
        <f t="shared" si="666"/>
        <v>2026EG 2026GOECORPROCESAMIENTO Y TRANSMISION DE RESULTADOS</v>
      </c>
      <c r="N1239" s="15" t="s">
        <v>881</v>
      </c>
      <c r="Q1239" s="16" t="s">
        <v>11</v>
      </c>
      <c r="R1239" s="16" t="s">
        <v>60</v>
      </c>
      <c r="T1239" s="14"/>
      <c r="U1239" s="17" t="s">
        <v>62</v>
      </c>
      <c r="V1239" s="15" t="s">
        <v>882</v>
      </c>
      <c r="X1239" s="14" t="s">
        <v>65</v>
      </c>
      <c r="Y1239" s="18">
        <v>12</v>
      </c>
      <c r="Z1239" s="19">
        <v>3000</v>
      </c>
      <c r="AA1239" s="14"/>
      <c r="AB1239" s="14"/>
      <c r="AC1239" s="14">
        <v>30</v>
      </c>
      <c r="AD1239" s="14">
        <v>30</v>
      </c>
      <c r="AE1239" s="20"/>
      <c r="AF1239" s="20"/>
      <c r="AG1239" s="20"/>
      <c r="AH1239" s="20"/>
      <c r="AI1239" s="20"/>
      <c r="AJ1239" s="20"/>
      <c r="AK1239" s="20"/>
      <c r="AL1239" s="20"/>
      <c r="AM1239" s="19">
        <f t="shared" si="669"/>
        <v>72000</v>
      </c>
      <c r="AN1239" s="26" t="s">
        <v>437</v>
      </c>
      <c r="AO1239" s="50">
        <f t="shared" si="654"/>
        <v>0</v>
      </c>
      <c r="AP1239" s="50">
        <f t="shared" si="655"/>
        <v>0</v>
      </c>
      <c r="AQ1239" s="50">
        <f t="shared" si="656"/>
        <v>36000</v>
      </c>
      <c r="AR1239" s="50">
        <f t="shared" si="657"/>
        <v>36000</v>
      </c>
      <c r="AS1239" s="50">
        <f t="shared" si="658"/>
        <v>0</v>
      </c>
      <c r="AT1239" s="50">
        <f t="shared" si="659"/>
        <v>0</v>
      </c>
      <c r="AU1239" s="50">
        <f t="shared" si="660"/>
        <v>0</v>
      </c>
      <c r="AV1239" s="50">
        <f t="shared" si="661"/>
        <v>0</v>
      </c>
      <c r="AW1239" s="50">
        <f t="shared" si="662"/>
        <v>0</v>
      </c>
      <c r="AX1239" s="50">
        <f t="shared" si="663"/>
        <v>0</v>
      </c>
      <c r="AY1239" s="50">
        <f t="shared" si="664"/>
        <v>0</v>
      </c>
      <c r="AZ1239" s="50">
        <f t="shared" si="665"/>
        <v>0</v>
      </c>
      <c r="BA1239" s="50">
        <f t="shared" si="667"/>
        <v>72000</v>
      </c>
      <c r="BB1239" s="50">
        <f t="shared" si="668"/>
        <v>0</v>
      </c>
    </row>
    <row r="1240" spans="2:54" x14ac:dyDescent="0.25">
      <c r="B1240" s="14">
        <v>2026</v>
      </c>
      <c r="C1240" s="14">
        <v>479</v>
      </c>
      <c r="D1240" s="15"/>
      <c r="F1240" s="15" t="s">
        <v>58</v>
      </c>
      <c r="G1240" s="14" t="e">
        <f>+VLOOKUP(M1240,#REF!,5,FALSE)</f>
        <v>#REF!</v>
      </c>
      <c r="H1240" s="14" t="e">
        <f>+VLOOKUP(M1240,#REF!,7,FALSE)</f>
        <v>#REF!</v>
      </c>
      <c r="M1240" s="15" t="str">
        <f t="shared" si="666"/>
        <v>2026EG 2026GOECORPROCESAMIENTO Y TRANSMISION DE RESULTADOS</v>
      </c>
      <c r="N1240" s="15" t="s">
        <v>881</v>
      </c>
      <c r="Q1240" s="16" t="s">
        <v>11</v>
      </c>
      <c r="R1240" s="16" t="s">
        <v>60</v>
      </c>
      <c r="T1240" s="14"/>
      <c r="U1240" s="17" t="s">
        <v>62</v>
      </c>
      <c r="V1240" s="15" t="s">
        <v>844</v>
      </c>
      <c r="X1240" s="14" t="s">
        <v>65</v>
      </c>
      <c r="Y1240" s="18">
        <v>1</v>
      </c>
      <c r="Z1240" s="19">
        <v>6000</v>
      </c>
      <c r="AA1240" s="14"/>
      <c r="AB1240" s="14"/>
      <c r="AC1240" s="14"/>
      <c r="AD1240" s="14">
        <v>30</v>
      </c>
      <c r="AE1240" s="20"/>
      <c r="AF1240" s="20"/>
      <c r="AG1240" s="20"/>
      <c r="AH1240" s="20"/>
      <c r="AI1240" s="20"/>
      <c r="AJ1240" s="20"/>
      <c r="AK1240" s="20"/>
      <c r="AL1240" s="20"/>
      <c r="AM1240" s="19">
        <f t="shared" si="669"/>
        <v>6000</v>
      </c>
      <c r="AN1240" s="26" t="s">
        <v>437</v>
      </c>
      <c r="AO1240" s="50">
        <f t="shared" si="654"/>
        <v>0</v>
      </c>
      <c r="AP1240" s="50">
        <f t="shared" si="655"/>
        <v>0</v>
      </c>
      <c r="AQ1240" s="50">
        <f t="shared" si="656"/>
        <v>0</v>
      </c>
      <c r="AR1240" s="50">
        <f t="shared" si="657"/>
        <v>6000</v>
      </c>
      <c r="AS1240" s="50">
        <f t="shared" si="658"/>
        <v>0</v>
      </c>
      <c r="AT1240" s="50">
        <f t="shared" si="659"/>
        <v>0</v>
      </c>
      <c r="AU1240" s="50">
        <f t="shared" si="660"/>
        <v>0</v>
      </c>
      <c r="AV1240" s="50">
        <f t="shared" si="661"/>
        <v>0</v>
      </c>
      <c r="AW1240" s="50">
        <f t="shared" si="662"/>
        <v>0</v>
      </c>
      <c r="AX1240" s="50">
        <f t="shared" si="663"/>
        <v>0</v>
      </c>
      <c r="AY1240" s="50">
        <f t="shared" si="664"/>
        <v>0</v>
      </c>
      <c r="AZ1240" s="50">
        <f t="shared" si="665"/>
        <v>0</v>
      </c>
      <c r="BA1240" s="50">
        <f t="shared" si="667"/>
        <v>6000</v>
      </c>
      <c r="BB1240" s="50">
        <f t="shared" si="668"/>
        <v>0</v>
      </c>
    </row>
    <row r="1241" spans="2:54" x14ac:dyDescent="0.25">
      <c r="B1241" s="14">
        <v>2026</v>
      </c>
      <c r="C1241" s="14">
        <v>479</v>
      </c>
      <c r="D1241" s="15"/>
      <c r="F1241" s="15" t="s">
        <v>58</v>
      </c>
      <c r="G1241" s="14" t="e">
        <f>+VLOOKUP(M1241,#REF!,5,FALSE)</f>
        <v>#REF!</v>
      </c>
      <c r="H1241" s="14" t="e">
        <f>+VLOOKUP(M1241,#REF!,7,FALSE)</f>
        <v>#REF!</v>
      </c>
      <c r="M1241" s="15" t="str">
        <f t="shared" si="666"/>
        <v>2026EG 2026GOECORPROCESAMIENTO Y TRANSMISION DE RESULTADOS</v>
      </c>
      <c r="N1241" s="15" t="s">
        <v>881</v>
      </c>
      <c r="Q1241" s="16" t="s">
        <v>11</v>
      </c>
      <c r="R1241" s="16" t="s">
        <v>60</v>
      </c>
      <c r="T1241" s="14"/>
      <c r="U1241" s="17" t="s">
        <v>62</v>
      </c>
      <c r="V1241" s="15" t="s">
        <v>883</v>
      </c>
      <c r="X1241" s="14" t="s">
        <v>65</v>
      </c>
      <c r="Y1241" s="18">
        <v>2</v>
      </c>
      <c r="Z1241" s="19">
        <v>5500</v>
      </c>
      <c r="AA1241" s="14">
        <v>0</v>
      </c>
      <c r="AB1241" s="14">
        <v>30</v>
      </c>
      <c r="AC1241" s="14">
        <v>30</v>
      </c>
      <c r="AD1241" s="14">
        <v>30</v>
      </c>
      <c r="AE1241" s="20"/>
      <c r="AF1241" s="20"/>
      <c r="AG1241" s="20"/>
      <c r="AH1241" s="20"/>
      <c r="AI1241" s="20"/>
      <c r="AJ1241" s="20"/>
      <c r="AK1241" s="20"/>
      <c r="AL1241" s="20"/>
      <c r="AM1241" s="19">
        <f t="shared" si="669"/>
        <v>33000</v>
      </c>
      <c r="AN1241" s="26" t="s">
        <v>437</v>
      </c>
      <c r="AO1241" s="50">
        <f t="shared" si="654"/>
        <v>0</v>
      </c>
      <c r="AP1241" s="50">
        <f t="shared" si="655"/>
        <v>11000</v>
      </c>
      <c r="AQ1241" s="50">
        <f t="shared" si="656"/>
        <v>11000</v>
      </c>
      <c r="AR1241" s="50">
        <f t="shared" si="657"/>
        <v>11000</v>
      </c>
      <c r="AS1241" s="50">
        <f t="shared" si="658"/>
        <v>0</v>
      </c>
      <c r="AT1241" s="50">
        <f t="shared" si="659"/>
        <v>0</v>
      </c>
      <c r="AU1241" s="50">
        <f t="shared" si="660"/>
        <v>0</v>
      </c>
      <c r="AV1241" s="50">
        <f t="shared" si="661"/>
        <v>0</v>
      </c>
      <c r="AW1241" s="50">
        <f t="shared" si="662"/>
        <v>0</v>
      </c>
      <c r="AX1241" s="50">
        <f t="shared" si="663"/>
        <v>0</v>
      </c>
      <c r="AY1241" s="50">
        <f t="shared" si="664"/>
        <v>0</v>
      </c>
      <c r="AZ1241" s="50">
        <f t="shared" si="665"/>
        <v>0</v>
      </c>
      <c r="BA1241" s="50">
        <f t="shared" si="667"/>
        <v>33000</v>
      </c>
      <c r="BB1241" s="50">
        <f t="shared" si="668"/>
        <v>0</v>
      </c>
    </row>
    <row r="1242" spans="2:54" x14ac:dyDescent="0.25">
      <c r="B1242" s="14">
        <v>2026</v>
      </c>
      <c r="C1242" s="14">
        <v>479</v>
      </c>
      <c r="D1242" s="15"/>
      <c r="F1242" s="15" t="s">
        <v>58</v>
      </c>
      <c r="G1242" s="14" t="e">
        <f>+VLOOKUP(M1242,#REF!,5,FALSE)</f>
        <v>#REF!</v>
      </c>
      <c r="H1242" s="14" t="e">
        <f>+VLOOKUP(M1242,#REF!,7,FALSE)</f>
        <v>#REF!</v>
      </c>
      <c r="M1242" s="15" t="str">
        <f t="shared" si="666"/>
        <v>2026EG 2026GOECORPROCESAMIENTO Y TRANSMISION DE RESULTADOS</v>
      </c>
      <c r="N1242" s="15" t="s">
        <v>881</v>
      </c>
      <c r="Q1242" s="16" t="s">
        <v>11</v>
      </c>
      <c r="R1242" s="16" t="s">
        <v>60</v>
      </c>
      <c r="T1242" s="14"/>
      <c r="U1242" s="17" t="s">
        <v>62</v>
      </c>
      <c r="V1242" s="15" t="s">
        <v>845</v>
      </c>
      <c r="X1242" s="14" t="s">
        <v>65</v>
      </c>
      <c r="Y1242" s="18">
        <v>11</v>
      </c>
      <c r="Z1242" s="19">
        <v>5500</v>
      </c>
      <c r="AA1242" s="14"/>
      <c r="AB1242" s="14"/>
      <c r="AC1242" s="14"/>
      <c r="AD1242" s="14">
        <v>30</v>
      </c>
      <c r="AE1242" s="20"/>
      <c r="AF1242" s="20"/>
      <c r="AG1242" s="20"/>
      <c r="AH1242" s="20"/>
      <c r="AI1242" s="20"/>
      <c r="AJ1242" s="20"/>
      <c r="AK1242" s="20"/>
      <c r="AL1242" s="20"/>
      <c r="AM1242" s="19">
        <f t="shared" si="669"/>
        <v>60500</v>
      </c>
      <c r="AN1242" s="26" t="s">
        <v>437</v>
      </c>
      <c r="AO1242" s="50">
        <f t="shared" si="654"/>
        <v>0</v>
      </c>
      <c r="AP1242" s="50">
        <f t="shared" si="655"/>
        <v>0</v>
      </c>
      <c r="AQ1242" s="50">
        <f t="shared" si="656"/>
        <v>0</v>
      </c>
      <c r="AR1242" s="50">
        <f t="shared" si="657"/>
        <v>60500</v>
      </c>
      <c r="AS1242" s="50">
        <f t="shared" si="658"/>
        <v>0</v>
      </c>
      <c r="AT1242" s="50">
        <f t="shared" si="659"/>
        <v>0</v>
      </c>
      <c r="AU1242" s="50">
        <f t="shared" si="660"/>
        <v>0</v>
      </c>
      <c r="AV1242" s="50">
        <f t="shared" si="661"/>
        <v>0</v>
      </c>
      <c r="AW1242" s="50">
        <f t="shared" si="662"/>
        <v>0</v>
      </c>
      <c r="AX1242" s="50">
        <f t="shared" si="663"/>
        <v>0</v>
      </c>
      <c r="AY1242" s="50">
        <f t="shared" si="664"/>
        <v>0</v>
      </c>
      <c r="AZ1242" s="50">
        <f t="shared" si="665"/>
        <v>0</v>
      </c>
      <c r="BA1242" s="50">
        <f t="shared" si="667"/>
        <v>60500</v>
      </c>
      <c r="BB1242" s="50">
        <f t="shared" si="668"/>
        <v>0</v>
      </c>
    </row>
    <row r="1243" spans="2:54" x14ac:dyDescent="0.25">
      <c r="B1243" s="14">
        <v>2026</v>
      </c>
      <c r="C1243" s="14">
        <v>479</v>
      </c>
      <c r="D1243" s="15"/>
      <c r="F1243" s="15" t="s">
        <v>58</v>
      </c>
      <c r="G1243" s="14" t="e">
        <f>+VLOOKUP(M1243,#REF!,5,FALSE)</f>
        <v>#REF!</v>
      </c>
      <c r="H1243" s="14" t="e">
        <f>+VLOOKUP(M1243,#REF!,7,FALSE)</f>
        <v>#REF!</v>
      </c>
      <c r="M1243" s="15" t="str">
        <f t="shared" si="666"/>
        <v>2026EG 2026GOECORPRODUCCION DE MATERIAL ELECTORAL DE CAPACITACION</v>
      </c>
      <c r="N1243" s="15" t="s">
        <v>884</v>
      </c>
      <c r="Q1243" s="16" t="s">
        <v>11</v>
      </c>
      <c r="R1243" s="16" t="s">
        <v>60</v>
      </c>
      <c r="T1243" s="14"/>
      <c r="U1243" s="17" t="s">
        <v>95</v>
      </c>
      <c r="V1243" s="15" t="s">
        <v>885</v>
      </c>
      <c r="X1243" s="14" t="s">
        <v>70</v>
      </c>
      <c r="Y1243" s="18">
        <v>1</v>
      </c>
      <c r="Z1243" s="19">
        <v>1519.1088890000001</v>
      </c>
      <c r="AA1243" s="14">
        <v>5</v>
      </c>
      <c r="AB1243" s="14"/>
      <c r="AC1243" s="14"/>
      <c r="AD1243" s="14"/>
      <c r="AE1243" s="20"/>
      <c r="AF1243" s="20"/>
      <c r="AG1243" s="20"/>
      <c r="AH1243" s="20"/>
      <c r="AI1243" s="20"/>
      <c r="AJ1243" s="20"/>
      <c r="AK1243" s="20"/>
      <c r="AL1243" s="20"/>
      <c r="AM1243" s="19">
        <f t="shared" si="669"/>
        <v>7596</v>
      </c>
      <c r="AN1243" s="26" t="s">
        <v>437</v>
      </c>
      <c r="AO1243" s="50">
        <f t="shared" ref="AO1243:AO1277" si="670">+AA1243*$Z1243</f>
        <v>7595.5444450000005</v>
      </c>
      <c r="AP1243" s="50">
        <f t="shared" ref="AP1243:AP1277" si="671">+AB1243*$Z1243</f>
        <v>0</v>
      </c>
      <c r="AQ1243" s="50">
        <f t="shared" ref="AQ1243:AQ1277" si="672">+AC1243*$Z1243</f>
        <v>0</v>
      </c>
      <c r="AR1243" s="50">
        <f t="shared" ref="AR1243:AR1277" si="673">+AD1243*$Z1243</f>
        <v>0</v>
      </c>
      <c r="AS1243" s="50">
        <f t="shared" ref="AS1243:AS1277" si="674">+AE1243*$Z1243</f>
        <v>0</v>
      </c>
      <c r="AT1243" s="50">
        <f t="shared" ref="AT1243:AT1277" si="675">+AF1243*$Z1243</f>
        <v>0</v>
      </c>
      <c r="AU1243" s="50">
        <f t="shared" ref="AU1243:AU1277" si="676">+AG1243*$Z1243</f>
        <v>0</v>
      </c>
      <c r="AV1243" s="50">
        <f t="shared" ref="AV1243:AV1277" si="677">+AH1243*$Z1243</f>
        <v>0</v>
      </c>
      <c r="AW1243" s="50">
        <f t="shared" ref="AW1243:AW1277" si="678">+AI1243*$Z1243</f>
        <v>0</v>
      </c>
      <c r="AX1243" s="50">
        <f t="shared" ref="AX1243:AX1277" si="679">+AJ1243*$Z1243</f>
        <v>0</v>
      </c>
      <c r="AY1243" s="50">
        <f t="shared" ref="AY1243:AY1277" si="680">+AK1243*$Z1243</f>
        <v>0</v>
      </c>
      <c r="AZ1243" s="50">
        <f t="shared" ref="AZ1243:AZ1277" si="681">+AL1243*$Z1243</f>
        <v>0</v>
      </c>
      <c r="BA1243" s="50">
        <f t="shared" si="667"/>
        <v>7596</v>
      </c>
      <c r="BB1243" s="50">
        <f t="shared" si="668"/>
        <v>0</v>
      </c>
    </row>
    <row r="1244" spans="2:54" x14ac:dyDescent="0.25">
      <c r="B1244" s="14">
        <v>2026</v>
      </c>
      <c r="C1244" s="14">
        <v>479</v>
      </c>
      <c r="D1244" s="15"/>
      <c r="F1244" s="15" t="s">
        <v>58</v>
      </c>
      <c r="G1244" s="14" t="e">
        <f>+VLOOKUP(M1244,#REF!,5,FALSE)</f>
        <v>#REF!</v>
      </c>
      <c r="H1244" s="14" t="e">
        <f>+VLOOKUP(M1244,#REF!,7,FALSE)</f>
        <v>#REF!</v>
      </c>
      <c r="M1244" s="15" t="str">
        <f t="shared" si="666"/>
        <v>2026EG 2026GOECORPRODUCCION DE MATERIAL ELECTORAL DE CAPACITACION</v>
      </c>
      <c r="N1244" s="15" t="s">
        <v>884</v>
      </c>
      <c r="Q1244" s="16" t="s">
        <v>11</v>
      </c>
      <c r="R1244" s="16" t="s">
        <v>60</v>
      </c>
      <c r="T1244" s="14"/>
      <c r="U1244" s="17" t="s">
        <v>95</v>
      </c>
      <c r="V1244" s="15" t="s">
        <v>886</v>
      </c>
      <c r="X1244" s="14" t="s">
        <v>70</v>
      </c>
      <c r="Y1244" s="18">
        <v>1</v>
      </c>
      <c r="Z1244" s="19">
        <v>544.79999999999995</v>
      </c>
      <c r="AA1244" s="14">
        <v>5</v>
      </c>
      <c r="AB1244" s="14"/>
      <c r="AC1244" s="14"/>
      <c r="AD1244" s="14"/>
      <c r="AE1244" s="20"/>
      <c r="AF1244" s="20"/>
      <c r="AG1244" s="20"/>
      <c r="AH1244" s="20"/>
      <c r="AI1244" s="20"/>
      <c r="AJ1244" s="20"/>
      <c r="AK1244" s="20"/>
      <c r="AL1244" s="20"/>
      <c r="AM1244" s="19">
        <f t="shared" si="669"/>
        <v>2724</v>
      </c>
      <c r="AN1244" s="26" t="s">
        <v>437</v>
      </c>
      <c r="AO1244" s="50">
        <f t="shared" si="670"/>
        <v>2724</v>
      </c>
      <c r="AP1244" s="50">
        <f t="shared" si="671"/>
        <v>0</v>
      </c>
      <c r="AQ1244" s="50">
        <f t="shared" si="672"/>
        <v>0</v>
      </c>
      <c r="AR1244" s="50">
        <f t="shared" si="673"/>
        <v>0</v>
      </c>
      <c r="AS1244" s="50">
        <f t="shared" si="674"/>
        <v>0</v>
      </c>
      <c r="AT1244" s="50">
        <f t="shared" si="675"/>
        <v>0</v>
      </c>
      <c r="AU1244" s="50">
        <f t="shared" si="676"/>
        <v>0</v>
      </c>
      <c r="AV1244" s="50">
        <f t="shared" si="677"/>
        <v>0</v>
      </c>
      <c r="AW1244" s="50">
        <f t="shared" si="678"/>
        <v>0</v>
      </c>
      <c r="AX1244" s="50">
        <f t="shared" si="679"/>
        <v>0</v>
      </c>
      <c r="AY1244" s="50">
        <f t="shared" si="680"/>
        <v>0</v>
      </c>
      <c r="AZ1244" s="50">
        <f t="shared" si="681"/>
        <v>0</v>
      </c>
      <c r="BA1244" s="50">
        <f t="shared" si="667"/>
        <v>2724</v>
      </c>
      <c r="BB1244" s="50">
        <f t="shared" si="668"/>
        <v>0</v>
      </c>
    </row>
    <row r="1245" spans="2:54" x14ac:dyDescent="0.25">
      <c r="B1245" s="14">
        <v>2026</v>
      </c>
      <c r="C1245" s="14">
        <v>479</v>
      </c>
      <c r="D1245" s="15"/>
      <c r="F1245" s="15" t="s">
        <v>58</v>
      </c>
      <c r="G1245" s="14" t="e">
        <f>+VLOOKUP(M1245,#REF!,5,FALSE)</f>
        <v>#REF!</v>
      </c>
      <c r="H1245" s="14" t="e">
        <f>+VLOOKUP(M1245,#REF!,7,FALSE)</f>
        <v>#REF!</v>
      </c>
      <c r="M1245" s="15" t="str">
        <f t="shared" si="666"/>
        <v>2026EG 2026GOECORPRODUCCION DE MATERIAL ELECTORAL DE CAPACITACION</v>
      </c>
      <c r="N1245" s="15" t="s">
        <v>884</v>
      </c>
      <c r="Q1245" s="16" t="s">
        <v>11</v>
      </c>
      <c r="R1245" s="16" t="s">
        <v>60</v>
      </c>
      <c r="T1245" s="14"/>
      <c r="U1245" s="17" t="s">
        <v>115</v>
      </c>
      <c r="V1245" s="15" t="s">
        <v>887</v>
      </c>
      <c r="X1245" s="14" t="s">
        <v>74</v>
      </c>
      <c r="Y1245" s="18">
        <v>1</v>
      </c>
      <c r="Z1245" s="19">
        <v>60000</v>
      </c>
      <c r="AA1245" s="14">
        <v>1</v>
      </c>
      <c r="AB1245" s="14"/>
      <c r="AC1245" s="14"/>
      <c r="AD1245" s="14"/>
      <c r="AE1245" s="20"/>
      <c r="AF1245" s="20"/>
      <c r="AG1245" s="20"/>
      <c r="AH1245" s="20"/>
      <c r="AI1245" s="20"/>
      <c r="AJ1245" s="20"/>
      <c r="AK1245" s="20"/>
      <c r="AL1245" s="20"/>
      <c r="AM1245" s="19">
        <f t="shared" si="669"/>
        <v>60000</v>
      </c>
      <c r="AN1245" s="26" t="s">
        <v>437</v>
      </c>
      <c r="AO1245" s="50">
        <f t="shared" si="670"/>
        <v>60000</v>
      </c>
      <c r="AP1245" s="50">
        <f t="shared" si="671"/>
        <v>0</v>
      </c>
      <c r="AQ1245" s="50">
        <f t="shared" si="672"/>
        <v>0</v>
      </c>
      <c r="AR1245" s="50">
        <f t="shared" si="673"/>
        <v>0</v>
      </c>
      <c r="AS1245" s="50">
        <f t="shared" si="674"/>
        <v>0</v>
      </c>
      <c r="AT1245" s="50">
        <f t="shared" si="675"/>
        <v>0</v>
      </c>
      <c r="AU1245" s="50">
        <f t="shared" si="676"/>
        <v>0</v>
      </c>
      <c r="AV1245" s="50">
        <f t="shared" si="677"/>
        <v>0</v>
      </c>
      <c r="AW1245" s="50">
        <f t="shared" si="678"/>
        <v>0</v>
      </c>
      <c r="AX1245" s="50">
        <f t="shared" si="679"/>
        <v>0</v>
      </c>
      <c r="AY1245" s="50">
        <f t="shared" si="680"/>
        <v>0</v>
      </c>
      <c r="AZ1245" s="50">
        <f t="shared" si="681"/>
        <v>0</v>
      </c>
      <c r="BA1245" s="50">
        <f t="shared" si="667"/>
        <v>60000</v>
      </c>
      <c r="BB1245" s="50">
        <f t="shared" si="668"/>
        <v>0</v>
      </c>
    </row>
    <row r="1246" spans="2:54" x14ac:dyDescent="0.25">
      <c r="B1246" s="14">
        <v>2026</v>
      </c>
      <c r="C1246" s="14">
        <v>479</v>
      </c>
      <c r="D1246" s="15"/>
      <c r="F1246" s="15" t="s">
        <v>58</v>
      </c>
      <c r="G1246" s="14" t="e">
        <f>+VLOOKUP(M1246,#REF!,5,FALSE)</f>
        <v>#REF!</v>
      </c>
      <c r="H1246" s="14" t="e">
        <f>+VLOOKUP(M1246,#REF!,7,FALSE)</f>
        <v>#REF!</v>
      </c>
      <c r="M1246" s="15" t="str">
        <f t="shared" si="666"/>
        <v>2026EG 2026GOECORPRODUCCION DE MATERIAL ELECTORAL DE CAPACITACION</v>
      </c>
      <c r="N1246" s="15" t="s">
        <v>884</v>
      </c>
      <c r="Q1246" s="16" t="s">
        <v>11</v>
      </c>
      <c r="R1246" s="16" t="s">
        <v>60</v>
      </c>
      <c r="T1246" s="14"/>
      <c r="U1246" s="17" t="s">
        <v>245</v>
      </c>
      <c r="V1246" s="15" t="s">
        <v>294</v>
      </c>
      <c r="X1246" s="14" t="s">
        <v>74</v>
      </c>
      <c r="Y1246" s="18">
        <v>1</v>
      </c>
      <c r="Z1246" s="19">
        <v>120000</v>
      </c>
      <c r="AA1246" s="14">
        <v>1</v>
      </c>
      <c r="AB1246" s="14"/>
      <c r="AC1246" s="14"/>
      <c r="AD1246" s="14"/>
      <c r="AE1246" s="20"/>
      <c r="AF1246" s="20"/>
      <c r="AG1246" s="20"/>
      <c r="AH1246" s="20"/>
      <c r="AI1246" s="20"/>
      <c r="AJ1246" s="20"/>
      <c r="AK1246" s="20"/>
      <c r="AL1246" s="20"/>
      <c r="AM1246" s="19">
        <f t="shared" si="669"/>
        <v>120000</v>
      </c>
      <c r="AN1246" s="26" t="s">
        <v>437</v>
      </c>
      <c r="AO1246" s="50">
        <f t="shared" si="670"/>
        <v>120000</v>
      </c>
      <c r="AP1246" s="50">
        <f t="shared" si="671"/>
        <v>0</v>
      </c>
      <c r="AQ1246" s="50">
        <f t="shared" si="672"/>
        <v>0</v>
      </c>
      <c r="AR1246" s="50">
        <f t="shared" si="673"/>
        <v>0</v>
      </c>
      <c r="AS1246" s="50">
        <f t="shared" si="674"/>
        <v>0</v>
      </c>
      <c r="AT1246" s="50">
        <f t="shared" si="675"/>
        <v>0</v>
      </c>
      <c r="AU1246" s="50">
        <f t="shared" si="676"/>
        <v>0</v>
      </c>
      <c r="AV1246" s="50">
        <f t="shared" si="677"/>
        <v>0</v>
      </c>
      <c r="AW1246" s="50">
        <f t="shared" si="678"/>
        <v>0</v>
      </c>
      <c r="AX1246" s="50">
        <f t="shared" si="679"/>
        <v>0</v>
      </c>
      <c r="AY1246" s="50">
        <f t="shared" si="680"/>
        <v>0</v>
      </c>
      <c r="AZ1246" s="50">
        <f t="shared" si="681"/>
        <v>0</v>
      </c>
      <c r="BA1246" s="50">
        <f t="shared" si="667"/>
        <v>120000</v>
      </c>
      <c r="BB1246" s="50">
        <f t="shared" si="668"/>
        <v>0</v>
      </c>
    </row>
    <row r="1247" spans="2:54" x14ac:dyDescent="0.25">
      <c r="B1247" s="14">
        <v>2026</v>
      </c>
      <c r="C1247" s="14">
        <v>479</v>
      </c>
      <c r="D1247" s="15"/>
      <c r="F1247" s="15" t="s">
        <v>58</v>
      </c>
      <c r="G1247" s="14" t="e">
        <f>+VLOOKUP(M1247,#REF!,5,FALSE)</f>
        <v>#REF!</v>
      </c>
      <c r="H1247" s="14" t="e">
        <f>+VLOOKUP(M1247,#REF!,7,FALSE)</f>
        <v>#REF!</v>
      </c>
      <c r="M1247" s="15" t="str">
        <f t="shared" si="666"/>
        <v>2026EG 2026GOECORPRODUCCION DE MATERIAL ELECTORAL DE CAPACITACION</v>
      </c>
      <c r="N1247" s="15" t="s">
        <v>884</v>
      </c>
      <c r="Q1247" s="16" t="s">
        <v>11</v>
      </c>
      <c r="R1247" s="16" t="s">
        <v>60</v>
      </c>
      <c r="T1247" s="14"/>
      <c r="U1247" s="17" t="s">
        <v>151</v>
      </c>
      <c r="V1247" s="15" t="s">
        <v>888</v>
      </c>
      <c r="X1247" s="14" t="s">
        <v>74</v>
      </c>
      <c r="Y1247" s="18">
        <v>1</v>
      </c>
      <c r="Z1247" s="19">
        <v>20000</v>
      </c>
      <c r="AA1247" s="14">
        <v>1</v>
      </c>
      <c r="AB1247" s="14"/>
      <c r="AC1247" s="14"/>
      <c r="AD1247" s="14"/>
      <c r="AE1247" s="20"/>
      <c r="AF1247" s="20"/>
      <c r="AG1247" s="20"/>
      <c r="AH1247" s="20"/>
      <c r="AI1247" s="20"/>
      <c r="AJ1247" s="20"/>
      <c r="AK1247" s="20"/>
      <c r="AL1247" s="20"/>
      <c r="AM1247" s="19">
        <f t="shared" si="669"/>
        <v>20000</v>
      </c>
      <c r="AN1247" s="26" t="s">
        <v>437</v>
      </c>
      <c r="AO1247" s="50">
        <f t="shared" si="670"/>
        <v>20000</v>
      </c>
      <c r="AP1247" s="50">
        <f t="shared" si="671"/>
        <v>0</v>
      </c>
      <c r="AQ1247" s="50">
        <f t="shared" si="672"/>
        <v>0</v>
      </c>
      <c r="AR1247" s="50">
        <f t="shared" si="673"/>
        <v>0</v>
      </c>
      <c r="AS1247" s="50">
        <f t="shared" si="674"/>
        <v>0</v>
      </c>
      <c r="AT1247" s="50">
        <f t="shared" si="675"/>
        <v>0</v>
      </c>
      <c r="AU1247" s="50">
        <f t="shared" si="676"/>
        <v>0</v>
      </c>
      <c r="AV1247" s="50">
        <f t="shared" si="677"/>
        <v>0</v>
      </c>
      <c r="AW1247" s="50">
        <f t="shared" si="678"/>
        <v>0</v>
      </c>
      <c r="AX1247" s="50">
        <f t="shared" si="679"/>
        <v>0</v>
      </c>
      <c r="AY1247" s="50">
        <f t="shared" si="680"/>
        <v>0</v>
      </c>
      <c r="AZ1247" s="50">
        <f t="shared" si="681"/>
        <v>0</v>
      </c>
      <c r="BA1247" s="50">
        <f t="shared" si="667"/>
        <v>20000</v>
      </c>
      <c r="BB1247" s="50">
        <f t="shared" si="668"/>
        <v>0</v>
      </c>
    </row>
    <row r="1248" spans="2:54" x14ac:dyDescent="0.25">
      <c r="B1248" s="14">
        <v>2026</v>
      </c>
      <c r="C1248" s="14">
        <v>479</v>
      </c>
      <c r="D1248" s="15"/>
      <c r="F1248" s="15" t="s">
        <v>58</v>
      </c>
      <c r="G1248" s="14" t="e">
        <f>+VLOOKUP(M1248,#REF!,5,FALSE)</f>
        <v>#REF!</v>
      </c>
      <c r="H1248" s="14" t="e">
        <f>+VLOOKUP(M1248,#REF!,7,FALSE)</f>
        <v>#REF!</v>
      </c>
      <c r="M1248" s="15" t="str">
        <f t="shared" si="666"/>
        <v>2026EG 2026GOECORPRODUCCION DE MATERIAL ELECTORAL DE CAPACITACION</v>
      </c>
      <c r="N1248" s="15" t="s">
        <v>884</v>
      </c>
      <c r="Q1248" s="16" t="s">
        <v>11</v>
      </c>
      <c r="R1248" s="16" t="s">
        <v>60</v>
      </c>
      <c r="T1248" s="14"/>
      <c r="U1248" s="17" t="s">
        <v>185</v>
      </c>
      <c r="V1248" s="15" t="s">
        <v>383</v>
      </c>
      <c r="X1248" s="14" t="s">
        <v>74</v>
      </c>
      <c r="Y1248" s="18">
        <v>1</v>
      </c>
      <c r="Z1248" s="19">
        <v>66564</v>
      </c>
      <c r="AA1248" s="14"/>
      <c r="AB1248" s="14">
        <v>1</v>
      </c>
      <c r="AC1248" s="14"/>
      <c r="AD1248" s="14"/>
      <c r="AE1248" s="20"/>
      <c r="AF1248" s="20"/>
      <c r="AG1248" s="20"/>
      <c r="AH1248" s="20"/>
      <c r="AI1248" s="20"/>
      <c r="AJ1248" s="20"/>
      <c r="AK1248" s="20"/>
      <c r="AL1248" s="20"/>
      <c r="AM1248" s="19">
        <f t="shared" si="669"/>
        <v>66564</v>
      </c>
      <c r="AN1248" s="26" t="s">
        <v>437</v>
      </c>
      <c r="AO1248" s="50">
        <f t="shared" si="670"/>
        <v>0</v>
      </c>
      <c r="AP1248" s="50">
        <f t="shared" si="671"/>
        <v>66564</v>
      </c>
      <c r="AQ1248" s="50">
        <f t="shared" si="672"/>
        <v>0</v>
      </c>
      <c r="AR1248" s="50">
        <f t="shared" si="673"/>
        <v>0</v>
      </c>
      <c r="AS1248" s="50">
        <f t="shared" si="674"/>
        <v>0</v>
      </c>
      <c r="AT1248" s="50">
        <f t="shared" si="675"/>
        <v>0</v>
      </c>
      <c r="AU1248" s="50">
        <f t="shared" si="676"/>
        <v>0</v>
      </c>
      <c r="AV1248" s="50">
        <f t="shared" si="677"/>
        <v>0</v>
      </c>
      <c r="AW1248" s="50">
        <f t="shared" si="678"/>
        <v>0</v>
      </c>
      <c r="AX1248" s="50">
        <f t="shared" si="679"/>
        <v>0</v>
      </c>
      <c r="AY1248" s="50">
        <f t="shared" si="680"/>
        <v>0</v>
      </c>
      <c r="AZ1248" s="50">
        <f t="shared" si="681"/>
        <v>0</v>
      </c>
      <c r="BA1248" s="50">
        <f t="shared" si="667"/>
        <v>66564</v>
      </c>
      <c r="BB1248" s="50">
        <f t="shared" si="668"/>
        <v>0</v>
      </c>
    </row>
    <row r="1249" spans="2:54" x14ac:dyDescent="0.25">
      <c r="B1249" s="14">
        <v>2026</v>
      </c>
      <c r="C1249" s="14">
        <v>479</v>
      </c>
      <c r="D1249" s="15"/>
      <c r="F1249" s="15" t="s">
        <v>58</v>
      </c>
      <c r="G1249" s="14" t="e">
        <f>+VLOOKUP(M1249,#REF!,5,FALSE)</f>
        <v>#REF!</v>
      </c>
      <c r="H1249" s="14" t="e">
        <f>+VLOOKUP(M1249,#REF!,7,FALSE)</f>
        <v>#REF!</v>
      </c>
      <c r="M1249" s="15" t="str">
        <f t="shared" si="666"/>
        <v>2026EG 2026GOECORPRODUCCION DE MATERIAL ELECTORAL DE CAPACITACION</v>
      </c>
      <c r="N1249" s="15" t="s">
        <v>884</v>
      </c>
      <c r="Q1249" s="16" t="s">
        <v>11</v>
      </c>
      <c r="R1249" s="16" t="s">
        <v>60</v>
      </c>
      <c r="T1249" s="14"/>
      <c r="U1249" s="17" t="s">
        <v>185</v>
      </c>
      <c r="V1249" s="15" t="s">
        <v>384</v>
      </c>
      <c r="X1249" s="14" t="s">
        <v>74</v>
      </c>
      <c r="Y1249" s="18">
        <v>1</v>
      </c>
      <c r="Z1249" s="19">
        <v>105000</v>
      </c>
      <c r="AA1249" s="14"/>
      <c r="AB1249" s="14">
        <v>1</v>
      </c>
      <c r="AC1249" s="14"/>
      <c r="AD1249" s="14"/>
      <c r="AE1249" s="20"/>
      <c r="AF1249" s="20"/>
      <c r="AG1249" s="20"/>
      <c r="AH1249" s="20"/>
      <c r="AI1249" s="20"/>
      <c r="AJ1249" s="20"/>
      <c r="AK1249" s="20"/>
      <c r="AL1249" s="20"/>
      <c r="AM1249" s="19">
        <f t="shared" si="669"/>
        <v>105000</v>
      </c>
      <c r="AN1249" s="26" t="s">
        <v>437</v>
      </c>
      <c r="AO1249" s="50">
        <f t="shared" si="670"/>
        <v>0</v>
      </c>
      <c r="AP1249" s="50">
        <f t="shared" si="671"/>
        <v>105000</v>
      </c>
      <c r="AQ1249" s="50">
        <f t="shared" si="672"/>
        <v>0</v>
      </c>
      <c r="AR1249" s="50">
        <f t="shared" si="673"/>
        <v>0</v>
      </c>
      <c r="AS1249" s="50">
        <f t="shared" si="674"/>
        <v>0</v>
      </c>
      <c r="AT1249" s="50">
        <f t="shared" si="675"/>
        <v>0</v>
      </c>
      <c r="AU1249" s="50">
        <f t="shared" si="676"/>
        <v>0</v>
      </c>
      <c r="AV1249" s="50">
        <f t="shared" si="677"/>
        <v>0</v>
      </c>
      <c r="AW1249" s="50">
        <f t="shared" si="678"/>
        <v>0</v>
      </c>
      <c r="AX1249" s="50">
        <f t="shared" si="679"/>
        <v>0</v>
      </c>
      <c r="AY1249" s="50">
        <f t="shared" si="680"/>
        <v>0</v>
      </c>
      <c r="AZ1249" s="50">
        <f t="shared" si="681"/>
        <v>0</v>
      </c>
      <c r="BA1249" s="50">
        <f t="shared" si="667"/>
        <v>105000</v>
      </c>
      <c r="BB1249" s="50">
        <f t="shared" si="668"/>
        <v>0</v>
      </c>
    </row>
    <row r="1250" spans="2:54" x14ac:dyDescent="0.25">
      <c r="B1250" s="14">
        <v>2026</v>
      </c>
      <c r="C1250" s="14">
        <v>479</v>
      </c>
      <c r="D1250" s="15"/>
      <c r="F1250" s="15" t="s">
        <v>58</v>
      </c>
      <c r="G1250" s="14" t="e">
        <f>+VLOOKUP(M1250,#REF!,5,FALSE)</f>
        <v>#REF!</v>
      </c>
      <c r="H1250" s="14" t="e">
        <f>+VLOOKUP(M1250,#REF!,7,FALSE)</f>
        <v>#REF!</v>
      </c>
      <c r="M1250" s="15" t="str">
        <f t="shared" si="666"/>
        <v>2026EG 2026GOECORPRODUCCION DE MATERIAL ELECTORAL DE CAPACITACION</v>
      </c>
      <c r="N1250" s="15" t="s">
        <v>884</v>
      </c>
      <c r="Q1250" s="16" t="s">
        <v>11</v>
      </c>
      <c r="R1250" s="16" t="s">
        <v>60</v>
      </c>
      <c r="T1250" s="14"/>
      <c r="U1250" s="17" t="s">
        <v>185</v>
      </c>
      <c r="V1250" s="15" t="s">
        <v>385</v>
      </c>
      <c r="X1250" s="14" t="s">
        <v>74</v>
      </c>
      <c r="Y1250" s="18">
        <v>1</v>
      </c>
      <c r="Z1250" s="19">
        <v>93100</v>
      </c>
      <c r="AA1250" s="14">
        <v>1</v>
      </c>
      <c r="AB1250" s="14"/>
      <c r="AC1250" s="14"/>
      <c r="AD1250" s="14"/>
      <c r="AE1250" s="20"/>
      <c r="AF1250" s="20"/>
      <c r="AG1250" s="20"/>
      <c r="AH1250" s="20"/>
      <c r="AI1250" s="20"/>
      <c r="AJ1250" s="20"/>
      <c r="AK1250" s="20"/>
      <c r="AL1250" s="20"/>
      <c r="AM1250" s="19">
        <f t="shared" si="669"/>
        <v>93100</v>
      </c>
      <c r="AN1250" s="26" t="s">
        <v>437</v>
      </c>
      <c r="AO1250" s="50">
        <f t="shared" si="670"/>
        <v>93100</v>
      </c>
      <c r="AP1250" s="50">
        <f t="shared" si="671"/>
        <v>0</v>
      </c>
      <c r="AQ1250" s="50">
        <f t="shared" si="672"/>
        <v>0</v>
      </c>
      <c r="AR1250" s="50">
        <f t="shared" si="673"/>
        <v>0</v>
      </c>
      <c r="AS1250" s="50">
        <f t="shared" si="674"/>
        <v>0</v>
      </c>
      <c r="AT1250" s="50">
        <f t="shared" si="675"/>
        <v>0</v>
      </c>
      <c r="AU1250" s="50">
        <f t="shared" si="676"/>
        <v>0</v>
      </c>
      <c r="AV1250" s="50">
        <f t="shared" si="677"/>
        <v>0</v>
      </c>
      <c r="AW1250" s="50">
        <f t="shared" si="678"/>
        <v>0</v>
      </c>
      <c r="AX1250" s="50">
        <f t="shared" si="679"/>
        <v>0</v>
      </c>
      <c r="AY1250" s="50">
        <f t="shared" si="680"/>
        <v>0</v>
      </c>
      <c r="AZ1250" s="50">
        <f t="shared" si="681"/>
        <v>0</v>
      </c>
      <c r="BA1250" s="50">
        <f t="shared" si="667"/>
        <v>93100</v>
      </c>
      <c r="BB1250" s="50">
        <f t="shared" si="668"/>
        <v>0</v>
      </c>
    </row>
    <row r="1251" spans="2:54" x14ac:dyDescent="0.25">
      <c r="B1251" s="14">
        <v>2026</v>
      </c>
      <c r="C1251" s="14">
        <v>479</v>
      </c>
      <c r="D1251" s="15"/>
      <c r="F1251" s="15" t="s">
        <v>58</v>
      </c>
      <c r="G1251" s="14" t="e">
        <f>+VLOOKUP(M1251,#REF!,5,FALSE)</f>
        <v>#REF!</v>
      </c>
      <c r="H1251" s="14" t="e">
        <f>+VLOOKUP(M1251,#REF!,7,FALSE)</f>
        <v>#REF!</v>
      </c>
      <c r="M1251" s="15" t="str">
        <f t="shared" si="666"/>
        <v>2026EG 2026GOECORPRODUCCION DE MATERIAL ELECTORAL DE CAPACITACION</v>
      </c>
      <c r="N1251" s="15" t="s">
        <v>884</v>
      </c>
      <c r="Q1251" s="16" t="s">
        <v>11</v>
      </c>
      <c r="R1251" s="16" t="s">
        <v>60</v>
      </c>
      <c r="T1251" s="14"/>
      <c r="U1251" s="17" t="s">
        <v>185</v>
      </c>
      <c r="V1251" s="15" t="s">
        <v>387</v>
      </c>
      <c r="X1251" s="14" t="s">
        <v>74</v>
      </c>
      <c r="Y1251" s="18">
        <v>1</v>
      </c>
      <c r="Z1251" s="19">
        <v>77000</v>
      </c>
      <c r="AA1251" s="14"/>
      <c r="AB1251" s="14">
        <v>1</v>
      </c>
      <c r="AC1251" s="14"/>
      <c r="AD1251" s="14"/>
      <c r="AE1251" s="20"/>
      <c r="AF1251" s="20"/>
      <c r="AG1251" s="20"/>
      <c r="AH1251" s="20"/>
      <c r="AI1251" s="20"/>
      <c r="AJ1251" s="20"/>
      <c r="AK1251" s="20"/>
      <c r="AL1251" s="20"/>
      <c r="AM1251" s="19">
        <f t="shared" si="669"/>
        <v>77000</v>
      </c>
      <c r="AN1251" s="26" t="s">
        <v>437</v>
      </c>
      <c r="AO1251" s="50">
        <f t="shared" si="670"/>
        <v>0</v>
      </c>
      <c r="AP1251" s="50">
        <f t="shared" si="671"/>
        <v>77000</v>
      </c>
      <c r="AQ1251" s="50">
        <f t="shared" si="672"/>
        <v>0</v>
      </c>
      <c r="AR1251" s="50">
        <f t="shared" si="673"/>
        <v>0</v>
      </c>
      <c r="AS1251" s="50">
        <f t="shared" si="674"/>
        <v>0</v>
      </c>
      <c r="AT1251" s="50">
        <f t="shared" si="675"/>
        <v>0</v>
      </c>
      <c r="AU1251" s="50">
        <f t="shared" si="676"/>
        <v>0</v>
      </c>
      <c r="AV1251" s="50">
        <f t="shared" si="677"/>
        <v>0</v>
      </c>
      <c r="AW1251" s="50">
        <f t="shared" si="678"/>
        <v>0</v>
      </c>
      <c r="AX1251" s="50">
        <f t="shared" si="679"/>
        <v>0</v>
      </c>
      <c r="AY1251" s="50">
        <f t="shared" si="680"/>
        <v>0</v>
      </c>
      <c r="AZ1251" s="50">
        <f t="shared" si="681"/>
        <v>0</v>
      </c>
      <c r="BA1251" s="50">
        <f t="shared" si="667"/>
        <v>77000</v>
      </c>
      <c r="BB1251" s="50">
        <f t="shared" si="668"/>
        <v>0</v>
      </c>
    </row>
    <row r="1252" spans="2:54" x14ac:dyDescent="0.25">
      <c r="B1252" s="14">
        <v>2026</v>
      </c>
      <c r="C1252" s="14">
        <v>479</v>
      </c>
      <c r="D1252" s="15"/>
      <c r="F1252" s="15" t="s">
        <v>58</v>
      </c>
      <c r="G1252" s="14" t="e">
        <f>+VLOOKUP(M1252,#REF!,5,FALSE)</f>
        <v>#REF!</v>
      </c>
      <c r="H1252" s="14" t="e">
        <f>+VLOOKUP(M1252,#REF!,7,FALSE)</f>
        <v>#REF!</v>
      </c>
      <c r="M1252" s="15" t="str">
        <f t="shared" si="666"/>
        <v>2026EG 2026GOECORPRODUCCION DE MATERIAL ELECTORAL DE CAPACITACION</v>
      </c>
      <c r="N1252" s="15" t="s">
        <v>884</v>
      </c>
      <c r="Q1252" s="16" t="s">
        <v>11</v>
      </c>
      <c r="R1252" s="16" t="s">
        <v>60</v>
      </c>
      <c r="T1252" s="14"/>
      <c r="U1252" s="17" t="s">
        <v>185</v>
      </c>
      <c r="V1252" s="15" t="s">
        <v>388</v>
      </c>
      <c r="X1252" s="14" t="s">
        <v>74</v>
      </c>
      <c r="Y1252" s="18">
        <v>1</v>
      </c>
      <c r="Z1252" s="19">
        <v>64000</v>
      </c>
      <c r="AA1252" s="14">
        <v>1</v>
      </c>
      <c r="AB1252" s="14"/>
      <c r="AC1252" s="14"/>
      <c r="AD1252" s="14"/>
      <c r="AE1252" s="20"/>
      <c r="AF1252" s="20"/>
      <c r="AG1252" s="20"/>
      <c r="AH1252" s="20"/>
      <c r="AI1252" s="20"/>
      <c r="AJ1252" s="20"/>
      <c r="AK1252" s="20"/>
      <c r="AL1252" s="20"/>
      <c r="AM1252" s="19">
        <f t="shared" si="669"/>
        <v>64000</v>
      </c>
      <c r="AN1252" s="26" t="s">
        <v>437</v>
      </c>
      <c r="AO1252" s="50">
        <f t="shared" si="670"/>
        <v>64000</v>
      </c>
      <c r="AP1252" s="50">
        <f t="shared" si="671"/>
        <v>0</v>
      </c>
      <c r="AQ1252" s="50">
        <f t="shared" si="672"/>
        <v>0</v>
      </c>
      <c r="AR1252" s="50">
        <f t="shared" si="673"/>
        <v>0</v>
      </c>
      <c r="AS1252" s="50">
        <f t="shared" si="674"/>
        <v>0</v>
      </c>
      <c r="AT1252" s="50">
        <f t="shared" si="675"/>
        <v>0</v>
      </c>
      <c r="AU1252" s="50">
        <f t="shared" si="676"/>
        <v>0</v>
      </c>
      <c r="AV1252" s="50">
        <f t="shared" si="677"/>
        <v>0</v>
      </c>
      <c r="AW1252" s="50">
        <f t="shared" si="678"/>
        <v>0</v>
      </c>
      <c r="AX1252" s="50">
        <f t="shared" si="679"/>
        <v>0</v>
      </c>
      <c r="AY1252" s="50">
        <f t="shared" si="680"/>
        <v>0</v>
      </c>
      <c r="AZ1252" s="50">
        <f t="shared" si="681"/>
        <v>0</v>
      </c>
      <c r="BA1252" s="50">
        <f t="shared" si="667"/>
        <v>64000</v>
      </c>
      <c r="BB1252" s="50">
        <f t="shared" si="668"/>
        <v>0</v>
      </c>
    </row>
    <row r="1253" spans="2:54" x14ac:dyDescent="0.25">
      <c r="B1253" s="14">
        <v>2026</v>
      </c>
      <c r="C1253" s="14">
        <v>479</v>
      </c>
      <c r="D1253" s="15"/>
      <c r="F1253" s="15" t="s">
        <v>58</v>
      </c>
      <c r="G1253" s="14" t="e">
        <f>+VLOOKUP(M1253,#REF!,5,FALSE)</f>
        <v>#REF!</v>
      </c>
      <c r="H1253" s="14" t="e">
        <f>+VLOOKUP(M1253,#REF!,7,FALSE)</f>
        <v>#REF!</v>
      </c>
      <c r="M1253" s="15" t="str">
        <f t="shared" si="666"/>
        <v>2026EG 2026GOECORPRODUCCION DE MATERIAL ELECTORAL DE CAPACITACION</v>
      </c>
      <c r="N1253" s="15" t="s">
        <v>884</v>
      </c>
      <c r="Q1253" s="16" t="s">
        <v>11</v>
      </c>
      <c r="R1253" s="16" t="s">
        <v>60</v>
      </c>
      <c r="T1253" s="14"/>
      <c r="U1253" s="17" t="s">
        <v>185</v>
      </c>
      <c r="V1253" s="15" t="s">
        <v>389</v>
      </c>
      <c r="X1253" s="14" t="s">
        <v>74</v>
      </c>
      <c r="Y1253" s="18">
        <v>1</v>
      </c>
      <c r="Z1253" s="19">
        <v>67500</v>
      </c>
      <c r="AA1253" s="14"/>
      <c r="AB1253" s="14">
        <v>1</v>
      </c>
      <c r="AC1253" s="14"/>
      <c r="AD1253" s="14"/>
      <c r="AE1253" s="20"/>
      <c r="AF1253" s="20"/>
      <c r="AG1253" s="20"/>
      <c r="AH1253" s="20"/>
      <c r="AI1253" s="20"/>
      <c r="AJ1253" s="20"/>
      <c r="AK1253" s="20"/>
      <c r="AL1253" s="20"/>
      <c r="AM1253" s="19">
        <f t="shared" si="669"/>
        <v>67500</v>
      </c>
      <c r="AN1253" s="26" t="s">
        <v>437</v>
      </c>
      <c r="AO1253" s="50">
        <f t="shared" si="670"/>
        <v>0</v>
      </c>
      <c r="AP1253" s="50">
        <f t="shared" si="671"/>
        <v>67500</v>
      </c>
      <c r="AQ1253" s="50">
        <f t="shared" si="672"/>
        <v>0</v>
      </c>
      <c r="AR1253" s="50">
        <f t="shared" si="673"/>
        <v>0</v>
      </c>
      <c r="AS1253" s="50">
        <f t="shared" si="674"/>
        <v>0</v>
      </c>
      <c r="AT1253" s="50">
        <f t="shared" si="675"/>
        <v>0</v>
      </c>
      <c r="AU1253" s="50">
        <f t="shared" si="676"/>
        <v>0</v>
      </c>
      <c r="AV1253" s="50">
        <f t="shared" si="677"/>
        <v>0</v>
      </c>
      <c r="AW1253" s="50">
        <f t="shared" si="678"/>
        <v>0</v>
      </c>
      <c r="AX1253" s="50">
        <f t="shared" si="679"/>
        <v>0</v>
      </c>
      <c r="AY1253" s="50">
        <f t="shared" si="680"/>
        <v>0</v>
      </c>
      <c r="AZ1253" s="50">
        <f t="shared" si="681"/>
        <v>0</v>
      </c>
      <c r="BA1253" s="50">
        <f t="shared" si="667"/>
        <v>67500</v>
      </c>
      <c r="BB1253" s="50">
        <f t="shared" si="668"/>
        <v>0</v>
      </c>
    </row>
    <row r="1254" spans="2:54" x14ac:dyDescent="0.25">
      <c r="B1254" s="14">
        <v>2026</v>
      </c>
      <c r="C1254" s="14">
        <v>479</v>
      </c>
      <c r="D1254" s="15"/>
      <c r="F1254" s="15" t="s">
        <v>58</v>
      </c>
      <c r="G1254" s="14" t="e">
        <f>+VLOOKUP(M1254,#REF!,5,FALSE)</f>
        <v>#REF!</v>
      </c>
      <c r="H1254" s="14" t="e">
        <f>+VLOOKUP(M1254,#REF!,7,FALSE)</f>
        <v>#REF!</v>
      </c>
      <c r="M1254" s="15" t="str">
        <f t="shared" si="666"/>
        <v>2026EG 2026GOECORPRODUCCION DE MATERIAL ELECTORAL DE CAPACITACION</v>
      </c>
      <c r="N1254" s="15" t="s">
        <v>884</v>
      </c>
      <c r="Q1254" s="16" t="s">
        <v>11</v>
      </c>
      <c r="R1254" s="16" t="s">
        <v>60</v>
      </c>
      <c r="T1254" s="14"/>
      <c r="U1254" s="17" t="s">
        <v>185</v>
      </c>
      <c r="V1254" s="15" t="s">
        <v>390</v>
      </c>
      <c r="X1254" s="14" t="s">
        <v>74</v>
      </c>
      <c r="Y1254" s="18">
        <v>1</v>
      </c>
      <c r="Z1254" s="19">
        <v>316400</v>
      </c>
      <c r="AA1254" s="14">
        <v>1</v>
      </c>
      <c r="AB1254" s="14"/>
      <c r="AC1254" s="14"/>
      <c r="AD1254" s="14"/>
      <c r="AE1254" s="20"/>
      <c r="AF1254" s="20"/>
      <c r="AG1254" s="20"/>
      <c r="AH1254" s="20"/>
      <c r="AI1254" s="20"/>
      <c r="AJ1254" s="20"/>
      <c r="AK1254" s="20"/>
      <c r="AL1254" s="20"/>
      <c r="AM1254" s="19">
        <f t="shared" si="669"/>
        <v>316400</v>
      </c>
      <c r="AN1254" s="26" t="s">
        <v>437</v>
      </c>
      <c r="AO1254" s="50">
        <f t="shared" si="670"/>
        <v>316400</v>
      </c>
      <c r="AP1254" s="50">
        <f t="shared" si="671"/>
        <v>0</v>
      </c>
      <c r="AQ1254" s="50">
        <f t="shared" si="672"/>
        <v>0</v>
      </c>
      <c r="AR1254" s="50">
        <f t="shared" si="673"/>
        <v>0</v>
      </c>
      <c r="AS1254" s="50">
        <f t="shared" si="674"/>
        <v>0</v>
      </c>
      <c r="AT1254" s="50">
        <f t="shared" si="675"/>
        <v>0</v>
      </c>
      <c r="AU1254" s="50">
        <f t="shared" si="676"/>
        <v>0</v>
      </c>
      <c r="AV1254" s="50">
        <f t="shared" si="677"/>
        <v>0</v>
      </c>
      <c r="AW1254" s="50">
        <f t="shared" si="678"/>
        <v>0</v>
      </c>
      <c r="AX1254" s="50">
        <f t="shared" si="679"/>
        <v>0</v>
      </c>
      <c r="AY1254" s="50">
        <f t="shared" si="680"/>
        <v>0</v>
      </c>
      <c r="AZ1254" s="50">
        <f t="shared" si="681"/>
        <v>0</v>
      </c>
      <c r="BA1254" s="50">
        <f t="shared" si="667"/>
        <v>316400</v>
      </c>
      <c r="BB1254" s="50">
        <f t="shared" si="668"/>
        <v>0</v>
      </c>
    </row>
    <row r="1255" spans="2:54" x14ac:dyDescent="0.25">
      <c r="B1255" s="14">
        <v>2026</v>
      </c>
      <c r="C1255" s="14">
        <v>479</v>
      </c>
      <c r="D1255" s="15"/>
      <c r="F1255" s="15" t="s">
        <v>58</v>
      </c>
      <c r="G1255" s="14" t="e">
        <f>+VLOOKUP(M1255,#REF!,5,FALSE)</f>
        <v>#REF!</v>
      </c>
      <c r="H1255" s="14" t="e">
        <f>+VLOOKUP(M1255,#REF!,7,FALSE)</f>
        <v>#REF!</v>
      </c>
      <c r="M1255" s="15" t="str">
        <f t="shared" si="666"/>
        <v>2026EG 2026GOECORPRODUCCION DE MATERIAL ELECTORAL DE CAPACITACION</v>
      </c>
      <c r="N1255" s="15" t="s">
        <v>884</v>
      </c>
      <c r="Q1255" s="16" t="s">
        <v>11</v>
      </c>
      <c r="R1255" s="16" t="s">
        <v>60</v>
      </c>
      <c r="T1255" s="14"/>
      <c r="U1255" s="17" t="s">
        <v>185</v>
      </c>
      <c r="V1255" s="15" t="s">
        <v>391</v>
      </c>
      <c r="X1255" s="14" t="s">
        <v>74</v>
      </c>
      <c r="Y1255" s="18">
        <v>1</v>
      </c>
      <c r="Z1255" s="19">
        <v>41000</v>
      </c>
      <c r="AA1255" s="14">
        <v>1</v>
      </c>
      <c r="AB1255" s="14"/>
      <c r="AC1255" s="14"/>
      <c r="AD1255" s="14"/>
      <c r="AE1255" s="20"/>
      <c r="AF1255" s="20"/>
      <c r="AG1255" s="20"/>
      <c r="AH1255" s="20"/>
      <c r="AI1255" s="20"/>
      <c r="AJ1255" s="20"/>
      <c r="AK1255" s="20"/>
      <c r="AL1255" s="20"/>
      <c r="AM1255" s="19">
        <f t="shared" si="669"/>
        <v>41000</v>
      </c>
      <c r="AN1255" s="26" t="s">
        <v>437</v>
      </c>
      <c r="AO1255" s="50">
        <f t="shared" si="670"/>
        <v>41000</v>
      </c>
      <c r="AP1255" s="50">
        <f t="shared" si="671"/>
        <v>0</v>
      </c>
      <c r="AQ1255" s="50">
        <f t="shared" si="672"/>
        <v>0</v>
      </c>
      <c r="AR1255" s="50">
        <f t="shared" si="673"/>
        <v>0</v>
      </c>
      <c r="AS1255" s="50">
        <f t="shared" si="674"/>
        <v>0</v>
      </c>
      <c r="AT1255" s="50">
        <f t="shared" si="675"/>
        <v>0</v>
      </c>
      <c r="AU1255" s="50">
        <f t="shared" si="676"/>
        <v>0</v>
      </c>
      <c r="AV1255" s="50">
        <f t="shared" si="677"/>
        <v>0</v>
      </c>
      <c r="AW1255" s="50">
        <f t="shared" si="678"/>
        <v>0</v>
      </c>
      <c r="AX1255" s="50">
        <f t="shared" si="679"/>
        <v>0</v>
      </c>
      <c r="AY1255" s="50">
        <f t="shared" si="680"/>
        <v>0</v>
      </c>
      <c r="AZ1255" s="50">
        <f t="shared" si="681"/>
        <v>0</v>
      </c>
      <c r="BA1255" s="50">
        <f t="shared" si="667"/>
        <v>41000</v>
      </c>
      <c r="BB1255" s="50">
        <f t="shared" si="668"/>
        <v>0</v>
      </c>
    </row>
    <row r="1256" spans="2:54" x14ac:dyDescent="0.25">
      <c r="B1256" s="14">
        <v>2026</v>
      </c>
      <c r="C1256" s="14">
        <v>479</v>
      </c>
      <c r="D1256" s="15"/>
      <c r="F1256" s="15" t="s">
        <v>58</v>
      </c>
      <c r="G1256" s="14" t="e">
        <f>+VLOOKUP(M1256,#REF!,5,FALSE)</f>
        <v>#REF!</v>
      </c>
      <c r="H1256" s="14" t="e">
        <f>+VLOOKUP(M1256,#REF!,7,FALSE)</f>
        <v>#REF!</v>
      </c>
      <c r="M1256" s="15" t="str">
        <f t="shared" si="666"/>
        <v>2026EG 2026GOECORPRODUCCION DE MATERIAL ELECTORAL DE CAPACITACION</v>
      </c>
      <c r="N1256" s="15" t="s">
        <v>884</v>
      </c>
      <c r="Q1256" s="16" t="s">
        <v>11</v>
      </c>
      <c r="R1256" s="16" t="s">
        <v>60</v>
      </c>
      <c r="T1256" s="14"/>
      <c r="U1256" s="17" t="s">
        <v>185</v>
      </c>
      <c r="V1256" s="15" t="s">
        <v>396</v>
      </c>
      <c r="X1256" s="14" t="s">
        <v>74</v>
      </c>
      <c r="Y1256" s="18">
        <v>1</v>
      </c>
      <c r="Z1256" s="19">
        <v>15000</v>
      </c>
      <c r="AA1256" s="14">
        <v>1</v>
      </c>
      <c r="AB1256" s="14"/>
      <c r="AC1256" s="14"/>
      <c r="AD1256" s="14"/>
      <c r="AE1256" s="20"/>
      <c r="AF1256" s="20"/>
      <c r="AG1256" s="20"/>
      <c r="AH1256" s="20"/>
      <c r="AI1256" s="20"/>
      <c r="AJ1256" s="20"/>
      <c r="AK1256" s="20"/>
      <c r="AL1256" s="20"/>
      <c r="AM1256" s="19">
        <f t="shared" si="669"/>
        <v>15000</v>
      </c>
      <c r="AN1256" s="26" t="s">
        <v>437</v>
      </c>
      <c r="AO1256" s="50">
        <f t="shared" si="670"/>
        <v>15000</v>
      </c>
      <c r="AP1256" s="50">
        <f t="shared" si="671"/>
        <v>0</v>
      </c>
      <c r="AQ1256" s="50">
        <f t="shared" si="672"/>
        <v>0</v>
      </c>
      <c r="AR1256" s="50">
        <f t="shared" si="673"/>
        <v>0</v>
      </c>
      <c r="AS1256" s="50">
        <f t="shared" si="674"/>
        <v>0</v>
      </c>
      <c r="AT1256" s="50">
        <f t="shared" si="675"/>
        <v>0</v>
      </c>
      <c r="AU1256" s="50">
        <f t="shared" si="676"/>
        <v>0</v>
      </c>
      <c r="AV1256" s="50">
        <f t="shared" si="677"/>
        <v>0</v>
      </c>
      <c r="AW1256" s="50">
        <f t="shared" si="678"/>
        <v>0</v>
      </c>
      <c r="AX1256" s="50">
        <f t="shared" si="679"/>
        <v>0</v>
      </c>
      <c r="AY1256" s="50">
        <f t="shared" si="680"/>
        <v>0</v>
      </c>
      <c r="AZ1256" s="50">
        <f t="shared" si="681"/>
        <v>0</v>
      </c>
      <c r="BA1256" s="50">
        <f t="shared" si="667"/>
        <v>15000</v>
      </c>
      <c r="BB1256" s="50">
        <f t="shared" si="668"/>
        <v>0</v>
      </c>
    </row>
    <row r="1257" spans="2:54" x14ac:dyDescent="0.25">
      <c r="B1257" s="14">
        <v>2026</v>
      </c>
      <c r="C1257" s="14">
        <v>479</v>
      </c>
      <c r="D1257" s="15"/>
      <c r="F1257" s="15" t="s">
        <v>58</v>
      </c>
      <c r="G1257" s="14" t="e">
        <f>+VLOOKUP(M1257,#REF!,5,FALSE)</f>
        <v>#REF!</v>
      </c>
      <c r="H1257" s="14" t="e">
        <f>+VLOOKUP(M1257,#REF!,7,FALSE)</f>
        <v>#REF!</v>
      </c>
      <c r="M1257" s="15" t="str">
        <f t="shared" si="666"/>
        <v>2026EG 2026GOECORPRODUCCION DE MATERIAL ELECTORAL DE CAPACITACION</v>
      </c>
      <c r="N1257" s="15" t="s">
        <v>884</v>
      </c>
      <c r="Q1257" s="16" t="s">
        <v>11</v>
      </c>
      <c r="R1257" s="16" t="s">
        <v>60</v>
      </c>
      <c r="T1257" s="14"/>
      <c r="U1257" s="17" t="s">
        <v>185</v>
      </c>
      <c r="V1257" s="15" t="s">
        <v>397</v>
      </c>
      <c r="X1257" s="14" t="s">
        <v>74</v>
      </c>
      <c r="Y1257" s="18">
        <v>1</v>
      </c>
      <c r="Z1257" s="19">
        <v>15000</v>
      </c>
      <c r="AA1257" s="14"/>
      <c r="AB1257" s="14">
        <v>1</v>
      </c>
      <c r="AC1257" s="14"/>
      <c r="AD1257" s="14"/>
      <c r="AE1257" s="20"/>
      <c r="AF1257" s="20"/>
      <c r="AG1257" s="20"/>
      <c r="AH1257" s="20"/>
      <c r="AI1257" s="20"/>
      <c r="AJ1257" s="20"/>
      <c r="AK1257" s="20"/>
      <c r="AL1257" s="20"/>
      <c r="AM1257" s="19">
        <f t="shared" si="669"/>
        <v>15000</v>
      </c>
      <c r="AN1257" s="26" t="s">
        <v>437</v>
      </c>
      <c r="AO1257" s="50">
        <f t="shared" si="670"/>
        <v>0</v>
      </c>
      <c r="AP1257" s="50">
        <f t="shared" si="671"/>
        <v>15000</v>
      </c>
      <c r="AQ1257" s="50">
        <f t="shared" si="672"/>
        <v>0</v>
      </c>
      <c r="AR1257" s="50">
        <f t="shared" si="673"/>
        <v>0</v>
      </c>
      <c r="AS1257" s="50">
        <f t="shared" si="674"/>
        <v>0</v>
      </c>
      <c r="AT1257" s="50">
        <f t="shared" si="675"/>
        <v>0</v>
      </c>
      <c r="AU1257" s="50">
        <f t="shared" si="676"/>
        <v>0</v>
      </c>
      <c r="AV1257" s="50">
        <f t="shared" si="677"/>
        <v>0</v>
      </c>
      <c r="AW1257" s="50">
        <f t="shared" si="678"/>
        <v>0</v>
      </c>
      <c r="AX1257" s="50">
        <f t="shared" si="679"/>
        <v>0</v>
      </c>
      <c r="AY1257" s="50">
        <f t="shared" si="680"/>
        <v>0</v>
      </c>
      <c r="AZ1257" s="50">
        <f t="shared" si="681"/>
        <v>0</v>
      </c>
      <c r="BA1257" s="50">
        <f t="shared" si="667"/>
        <v>15000</v>
      </c>
      <c r="BB1257" s="50">
        <f t="shared" si="668"/>
        <v>0</v>
      </c>
    </row>
    <row r="1258" spans="2:54" x14ac:dyDescent="0.25">
      <c r="B1258" s="14">
        <v>2026</v>
      </c>
      <c r="C1258" s="14">
        <v>479</v>
      </c>
      <c r="D1258" s="15"/>
      <c r="F1258" s="15" t="s">
        <v>58</v>
      </c>
      <c r="G1258" s="14" t="e">
        <f>+VLOOKUP(M1258,#REF!,5,FALSE)</f>
        <v>#REF!</v>
      </c>
      <c r="H1258" s="14" t="e">
        <f>+VLOOKUP(M1258,#REF!,7,FALSE)</f>
        <v>#REF!</v>
      </c>
      <c r="M1258" s="15" t="str">
        <f t="shared" si="666"/>
        <v>2026EG 2026GOECORPRODUCCION DE MATERIAL ELECTORAL DE CAPACITACION</v>
      </c>
      <c r="N1258" s="15" t="s">
        <v>884</v>
      </c>
      <c r="Q1258" s="16" t="s">
        <v>11</v>
      </c>
      <c r="R1258" s="16" t="s">
        <v>60</v>
      </c>
      <c r="T1258" s="14"/>
      <c r="U1258" s="17" t="s">
        <v>62</v>
      </c>
      <c r="V1258" s="15" t="s">
        <v>839</v>
      </c>
      <c r="X1258" s="14" t="s">
        <v>65</v>
      </c>
      <c r="Y1258" s="18">
        <v>1</v>
      </c>
      <c r="Z1258" s="19">
        <v>4000</v>
      </c>
      <c r="AA1258" s="14">
        <v>30</v>
      </c>
      <c r="AB1258" s="14">
        <v>30</v>
      </c>
      <c r="AC1258" s="14">
        <v>30</v>
      </c>
      <c r="AD1258" s="14">
        <v>30</v>
      </c>
      <c r="AE1258" s="20"/>
      <c r="AF1258" s="20"/>
      <c r="AG1258" s="20"/>
      <c r="AH1258" s="20"/>
      <c r="AI1258" s="20"/>
      <c r="AJ1258" s="20"/>
      <c r="AK1258" s="20"/>
      <c r="AL1258" s="20"/>
      <c r="AM1258" s="19">
        <f t="shared" si="669"/>
        <v>16000</v>
      </c>
      <c r="AN1258" s="26" t="s">
        <v>437</v>
      </c>
      <c r="AO1258" s="50">
        <f t="shared" ref="AO1258:AO1266" si="682">+$Z1258*AA1258/30*$Y1258</f>
        <v>4000</v>
      </c>
      <c r="AP1258" s="50">
        <f t="shared" ref="AP1258:AP1266" si="683">+$Z1258*AB1258/30*$Y1258</f>
        <v>4000</v>
      </c>
      <c r="AQ1258" s="50">
        <f t="shared" ref="AQ1258:AQ1266" si="684">+$Z1258*AC1258/30*$Y1258</f>
        <v>4000</v>
      </c>
      <c r="AR1258" s="50">
        <f t="shared" ref="AR1258:AR1266" si="685">+$Z1258*AD1258/30*$Y1258</f>
        <v>4000</v>
      </c>
      <c r="AS1258" s="50">
        <f t="shared" ref="AS1258:AS1266" si="686">+$Z1258*AE1258/30*$Y1258</f>
        <v>0</v>
      </c>
      <c r="AT1258" s="50">
        <f t="shared" ref="AT1258:AT1266" si="687">+$Z1258*AF1258/30*$Y1258</f>
        <v>0</v>
      </c>
      <c r="AU1258" s="50">
        <f t="shared" ref="AU1258:AU1266" si="688">+$Z1258*AG1258/30*$Y1258</f>
        <v>0</v>
      </c>
      <c r="AV1258" s="50">
        <f t="shared" ref="AV1258:AV1266" si="689">+$Z1258*AH1258/30*$Y1258</f>
        <v>0</v>
      </c>
      <c r="AW1258" s="50">
        <f t="shared" ref="AW1258:AW1266" si="690">+$Z1258*AI1258/30*$Y1258</f>
        <v>0</v>
      </c>
      <c r="AX1258" s="50">
        <f t="shared" ref="AX1258:AX1266" si="691">+$Z1258*AJ1258/30*$Y1258</f>
        <v>0</v>
      </c>
      <c r="AY1258" s="50">
        <f t="shared" ref="AY1258:AY1266" si="692">+$Z1258*AK1258/30*$Y1258</f>
        <v>0</v>
      </c>
      <c r="AZ1258" s="50">
        <f t="shared" ref="AZ1258:AZ1266" si="693">+$Z1258*AL1258/30*$Y1258</f>
        <v>0</v>
      </c>
      <c r="BA1258" s="50">
        <f t="shared" si="667"/>
        <v>16000</v>
      </c>
      <c r="BB1258" s="50">
        <f t="shared" si="668"/>
        <v>0</v>
      </c>
    </row>
    <row r="1259" spans="2:54" x14ac:dyDescent="0.25">
      <c r="B1259" s="14">
        <v>2026</v>
      </c>
      <c r="C1259" s="14">
        <v>479</v>
      </c>
      <c r="D1259" s="15"/>
      <c r="F1259" s="15" t="s">
        <v>58</v>
      </c>
      <c r="G1259" s="14" t="e">
        <f>+VLOOKUP(M1259,#REF!,5,FALSE)</f>
        <v>#REF!</v>
      </c>
      <c r="H1259" s="14" t="e">
        <f>+VLOOKUP(M1259,#REF!,7,FALSE)</f>
        <v>#REF!</v>
      </c>
      <c r="M1259" s="15" t="str">
        <f t="shared" si="666"/>
        <v>2026EG 2026GOECORPRODUCCION DE MATERIAL ELECTORAL DE CAPACITACION</v>
      </c>
      <c r="N1259" s="15" t="s">
        <v>884</v>
      </c>
      <c r="Q1259" s="16" t="s">
        <v>11</v>
      </c>
      <c r="R1259" s="16" t="s">
        <v>60</v>
      </c>
      <c r="T1259" s="14"/>
      <c r="U1259" s="17" t="s">
        <v>62</v>
      </c>
      <c r="V1259" s="15" t="s">
        <v>889</v>
      </c>
      <c r="X1259" s="14" t="s">
        <v>65</v>
      </c>
      <c r="Y1259" s="18">
        <v>1</v>
      </c>
      <c r="Z1259" s="19">
        <v>4500</v>
      </c>
      <c r="AA1259" s="14">
        <v>25</v>
      </c>
      <c r="AB1259" s="14">
        <v>30</v>
      </c>
      <c r="AC1259" s="14">
        <v>30</v>
      </c>
      <c r="AD1259" s="14">
        <v>30</v>
      </c>
      <c r="AE1259" s="20"/>
      <c r="AF1259" s="20"/>
      <c r="AG1259" s="20"/>
      <c r="AH1259" s="20"/>
      <c r="AI1259" s="20"/>
      <c r="AJ1259" s="20"/>
      <c r="AK1259" s="20"/>
      <c r="AL1259" s="20"/>
      <c r="AM1259" s="19">
        <f t="shared" si="669"/>
        <v>17250</v>
      </c>
      <c r="AN1259" s="26" t="s">
        <v>437</v>
      </c>
      <c r="AO1259" s="50">
        <f t="shared" si="682"/>
        <v>3750</v>
      </c>
      <c r="AP1259" s="50">
        <f t="shared" si="683"/>
        <v>4500</v>
      </c>
      <c r="AQ1259" s="50">
        <f t="shared" si="684"/>
        <v>4500</v>
      </c>
      <c r="AR1259" s="50">
        <f t="shared" si="685"/>
        <v>4500</v>
      </c>
      <c r="AS1259" s="50">
        <f t="shared" si="686"/>
        <v>0</v>
      </c>
      <c r="AT1259" s="50">
        <f t="shared" si="687"/>
        <v>0</v>
      </c>
      <c r="AU1259" s="50">
        <f t="shared" si="688"/>
        <v>0</v>
      </c>
      <c r="AV1259" s="50">
        <f t="shared" si="689"/>
        <v>0</v>
      </c>
      <c r="AW1259" s="50">
        <f t="shared" si="690"/>
        <v>0</v>
      </c>
      <c r="AX1259" s="50">
        <f t="shared" si="691"/>
        <v>0</v>
      </c>
      <c r="AY1259" s="50">
        <f t="shared" si="692"/>
        <v>0</v>
      </c>
      <c r="AZ1259" s="50">
        <f t="shared" si="693"/>
        <v>0</v>
      </c>
      <c r="BA1259" s="50">
        <f t="shared" si="667"/>
        <v>17250</v>
      </c>
      <c r="BB1259" s="50">
        <f t="shared" si="668"/>
        <v>0</v>
      </c>
    </row>
    <row r="1260" spans="2:54" x14ac:dyDescent="0.25">
      <c r="B1260" s="14">
        <v>2026</v>
      </c>
      <c r="C1260" s="14">
        <v>479</v>
      </c>
      <c r="D1260" s="15"/>
      <c r="F1260" s="15" t="s">
        <v>58</v>
      </c>
      <c r="G1260" s="14" t="e">
        <f>+VLOOKUP(M1260,#REF!,5,FALSE)</f>
        <v>#REF!</v>
      </c>
      <c r="H1260" s="14" t="e">
        <f>+VLOOKUP(M1260,#REF!,7,FALSE)</f>
        <v>#REF!</v>
      </c>
      <c r="M1260" s="15" t="str">
        <f t="shared" si="666"/>
        <v>2026EG 2026GOECORPRODUCCION DE MATERIAL ELECTORAL DE CAPACITACION</v>
      </c>
      <c r="N1260" s="15" t="s">
        <v>884</v>
      </c>
      <c r="Q1260" s="16" t="s">
        <v>11</v>
      </c>
      <c r="R1260" s="16" t="s">
        <v>60</v>
      </c>
      <c r="T1260" s="14"/>
      <c r="U1260" s="17" t="s">
        <v>62</v>
      </c>
      <c r="V1260" s="15" t="s">
        <v>584</v>
      </c>
      <c r="X1260" s="14" t="s">
        <v>65</v>
      </c>
      <c r="Y1260" s="18">
        <v>1</v>
      </c>
      <c r="Z1260" s="19">
        <v>3000</v>
      </c>
      <c r="AA1260" s="14">
        <v>25</v>
      </c>
      <c r="AB1260" s="14">
        <v>30</v>
      </c>
      <c r="AC1260" s="14">
        <v>30</v>
      </c>
      <c r="AD1260" s="14">
        <v>30</v>
      </c>
      <c r="AE1260" s="20"/>
      <c r="AF1260" s="20"/>
      <c r="AG1260" s="20"/>
      <c r="AH1260" s="20"/>
      <c r="AI1260" s="20"/>
      <c r="AJ1260" s="20"/>
      <c r="AK1260" s="20"/>
      <c r="AL1260" s="20"/>
      <c r="AM1260" s="19">
        <f t="shared" si="669"/>
        <v>11500</v>
      </c>
      <c r="AN1260" s="26" t="s">
        <v>437</v>
      </c>
      <c r="AO1260" s="50">
        <f t="shared" si="682"/>
        <v>2500</v>
      </c>
      <c r="AP1260" s="50">
        <f t="shared" si="683"/>
        <v>3000</v>
      </c>
      <c r="AQ1260" s="50">
        <f t="shared" si="684"/>
        <v>3000</v>
      </c>
      <c r="AR1260" s="50">
        <f t="shared" si="685"/>
        <v>3000</v>
      </c>
      <c r="AS1260" s="50">
        <f t="shared" si="686"/>
        <v>0</v>
      </c>
      <c r="AT1260" s="50">
        <f t="shared" si="687"/>
        <v>0</v>
      </c>
      <c r="AU1260" s="50">
        <f t="shared" si="688"/>
        <v>0</v>
      </c>
      <c r="AV1260" s="50">
        <f t="shared" si="689"/>
        <v>0</v>
      </c>
      <c r="AW1260" s="50">
        <f t="shared" si="690"/>
        <v>0</v>
      </c>
      <c r="AX1260" s="50">
        <f t="shared" si="691"/>
        <v>0</v>
      </c>
      <c r="AY1260" s="50">
        <f t="shared" si="692"/>
        <v>0</v>
      </c>
      <c r="AZ1260" s="50">
        <f t="shared" si="693"/>
        <v>0</v>
      </c>
      <c r="BA1260" s="50">
        <f t="shared" si="667"/>
        <v>11500</v>
      </c>
      <c r="BB1260" s="50">
        <f t="shared" si="668"/>
        <v>0</v>
      </c>
    </row>
    <row r="1261" spans="2:54" x14ac:dyDescent="0.25">
      <c r="B1261" s="14">
        <v>2026</v>
      </c>
      <c r="C1261" s="14">
        <v>479</v>
      </c>
      <c r="D1261" s="15"/>
      <c r="F1261" s="15" t="s">
        <v>58</v>
      </c>
      <c r="G1261" s="14" t="e">
        <f>+VLOOKUP(M1261,#REF!,5,FALSE)</f>
        <v>#REF!</v>
      </c>
      <c r="H1261" s="14" t="e">
        <f>+VLOOKUP(M1261,#REF!,7,FALSE)</f>
        <v>#REF!</v>
      </c>
      <c r="M1261" s="15" t="str">
        <f t="shared" si="666"/>
        <v>2026EG 2026GOECORPRODUCCION DE MATERIAL ELECTORAL DE CAPACITACION</v>
      </c>
      <c r="N1261" s="15" t="s">
        <v>884</v>
      </c>
      <c r="Q1261" s="16" t="s">
        <v>11</v>
      </c>
      <c r="R1261" s="16" t="s">
        <v>60</v>
      </c>
      <c r="T1261" s="14"/>
      <c r="U1261" s="17" t="s">
        <v>62</v>
      </c>
      <c r="V1261" s="15" t="s">
        <v>890</v>
      </c>
      <c r="X1261" s="14" t="s">
        <v>65</v>
      </c>
      <c r="Y1261" s="18">
        <v>5</v>
      </c>
      <c r="Z1261" s="19">
        <v>5500</v>
      </c>
      <c r="AA1261" s="14">
        <v>25</v>
      </c>
      <c r="AB1261" s="14">
        <v>30</v>
      </c>
      <c r="AC1261" s="14">
        <v>30</v>
      </c>
      <c r="AD1261" s="14">
        <v>30</v>
      </c>
      <c r="AE1261" s="20"/>
      <c r="AF1261" s="20"/>
      <c r="AG1261" s="20"/>
      <c r="AH1261" s="20"/>
      <c r="AI1261" s="20"/>
      <c r="AJ1261" s="20"/>
      <c r="AK1261" s="20"/>
      <c r="AL1261" s="20"/>
      <c r="AM1261" s="19">
        <f t="shared" si="669"/>
        <v>105417</v>
      </c>
      <c r="AN1261" s="26" t="s">
        <v>437</v>
      </c>
      <c r="AO1261" s="50">
        <f t="shared" si="682"/>
        <v>22916.666666666664</v>
      </c>
      <c r="AP1261" s="50">
        <f t="shared" si="683"/>
        <v>27500</v>
      </c>
      <c r="AQ1261" s="50">
        <f t="shared" si="684"/>
        <v>27500</v>
      </c>
      <c r="AR1261" s="50">
        <f t="shared" si="685"/>
        <v>27500</v>
      </c>
      <c r="AS1261" s="50">
        <f t="shared" si="686"/>
        <v>0</v>
      </c>
      <c r="AT1261" s="50">
        <f t="shared" si="687"/>
        <v>0</v>
      </c>
      <c r="AU1261" s="50">
        <f t="shared" si="688"/>
        <v>0</v>
      </c>
      <c r="AV1261" s="50">
        <f t="shared" si="689"/>
        <v>0</v>
      </c>
      <c r="AW1261" s="50">
        <f t="shared" si="690"/>
        <v>0</v>
      </c>
      <c r="AX1261" s="50">
        <f t="shared" si="691"/>
        <v>0</v>
      </c>
      <c r="AY1261" s="50">
        <f t="shared" si="692"/>
        <v>0</v>
      </c>
      <c r="AZ1261" s="50">
        <f t="shared" si="693"/>
        <v>0</v>
      </c>
      <c r="BA1261" s="50">
        <f t="shared" si="667"/>
        <v>105417</v>
      </c>
      <c r="BB1261" s="50">
        <f t="shared" si="668"/>
        <v>0</v>
      </c>
    </row>
    <row r="1262" spans="2:54" x14ac:dyDescent="0.25">
      <c r="B1262" s="14">
        <v>2026</v>
      </c>
      <c r="C1262" s="14">
        <v>479</v>
      </c>
      <c r="D1262" s="15"/>
      <c r="F1262" s="15" t="s">
        <v>58</v>
      </c>
      <c r="G1262" s="14" t="e">
        <f>+VLOOKUP(M1262,#REF!,5,FALSE)</f>
        <v>#REF!</v>
      </c>
      <c r="H1262" s="14" t="e">
        <f>+VLOOKUP(M1262,#REF!,7,FALSE)</f>
        <v>#REF!</v>
      </c>
      <c r="M1262" s="15" t="str">
        <f t="shared" si="666"/>
        <v>2026EG 2026GOECORPRODUCCION DE MATERIAL ELECTORAL DE CAPACITACION</v>
      </c>
      <c r="N1262" s="15" t="s">
        <v>884</v>
      </c>
      <c r="Q1262" s="16" t="s">
        <v>11</v>
      </c>
      <c r="R1262" s="16" t="s">
        <v>60</v>
      </c>
      <c r="T1262" s="14"/>
      <c r="U1262" s="17" t="s">
        <v>62</v>
      </c>
      <c r="V1262" s="15" t="s">
        <v>891</v>
      </c>
      <c r="X1262" s="14" t="s">
        <v>65</v>
      </c>
      <c r="Y1262" s="18">
        <v>2</v>
      </c>
      <c r="Z1262" s="19">
        <v>5500</v>
      </c>
      <c r="AA1262" s="14">
        <v>25</v>
      </c>
      <c r="AB1262" s="14">
        <v>30</v>
      </c>
      <c r="AC1262" s="14">
        <v>30</v>
      </c>
      <c r="AD1262" s="14">
        <v>30</v>
      </c>
      <c r="AE1262" s="20"/>
      <c r="AF1262" s="20"/>
      <c r="AG1262" s="20"/>
      <c r="AH1262" s="20"/>
      <c r="AI1262" s="20"/>
      <c r="AJ1262" s="20"/>
      <c r="AK1262" s="20"/>
      <c r="AL1262" s="20"/>
      <c r="AM1262" s="19">
        <f t="shared" si="669"/>
        <v>42167</v>
      </c>
      <c r="AN1262" s="26" t="s">
        <v>437</v>
      </c>
      <c r="AO1262" s="50">
        <f t="shared" si="682"/>
        <v>9166.6666666666661</v>
      </c>
      <c r="AP1262" s="50">
        <f t="shared" si="683"/>
        <v>11000</v>
      </c>
      <c r="AQ1262" s="50">
        <f t="shared" si="684"/>
        <v>11000</v>
      </c>
      <c r="AR1262" s="50">
        <f t="shared" si="685"/>
        <v>11000</v>
      </c>
      <c r="AS1262" s="50">
        <f t="shared" si="686"/>
        <v>0</v>
      </c>
      <c r="AT1262" s="50">
        <f t="shared" si="687"/>
        <v>0</v>
      </c>
      <c r="AU1262" s="50">
        <f t="shared" si="688"/>
        <v>0</v>
      </c>
      <c r="AV1262" s="50">
        <f t="shared" si="689"/>
        <v>0</v>
      </c>
      <c r="AW1262" s="50">
        <f t="shared" si="690"/>
        <v>0</v>
      </c>
      <c r="AX1262" s="50">
        <f t="shared" si="691"/>
        <v>0</v>
      </c>
      <c r="AY1262" s="50">
        <f t="shared" si="692"/>
        <v>0</v>
      </c>
      <c r="AZ1262" s="50">
        <f t="shared" si="693"/>
        <v>0</v>
      </c>
      <c r="BA1262" s="50">
        <f t="shared" si="667"/>
        <v>42167</v>
      </c>
      <c r="BB1262" s="50">
        <f t="shared" si="668"/>
        <v>0</v>
      </c>
    </row>
    <row r="1263" spans="2:54" x14ac:dyDescent="0.25">
      <c r="B1263" s="14">
        <v>2026</v>
      </c>
      <c r="C1263" s="14">
        <v>479</v>
      </c>
      <c r="D1263" s="15"/>
      <c r="F1263" s="15" t="s">
        <v>58</v>
      </c>
      <c r="G1263" s="14" t="e">
        <f>+VLOOKUP(M1263,#REF!,5,FALSE)</f>
        <v>#REF!</v>
      </c>
      <c r="H1263" s="14" t="e">
        <f>+VLOOKUP(M1263,#REF!,7,FALSE)</f>
        <v>#REF!</v>
      </c>
      <c r="M1263" s="15" t="str">
        <f t="shared" si="666"/>
        <v>2026EG 2026GOECORPRODUCCION DE MATERIAL ELECTORAL DE CAPACITACION</v>
      </c>
      <c r="N1263" s="15" t="s">
        <v>884</v>
      </c>
      <c r="Q1263" s="16" t="s">
        <v>11</v>
      </c>
      <c r="R1263" s="16" t="s">
        <v>60</v>
      </c>
      <c r="T1263" s="14"/>
      <c r="U1263" s="17" t="s">
        <v>62</v>
      </c>
      <c r="V1263" s="15" t="s">
        <v>892</v>
      </c>
      <c r="X1263" s="14" t="s">
        <v>65</v>
      </c>
      <c r="Y1263" s="18">
        <v>1</v>
      </c>
      <c r="Z1263" s="19">
        <v>5000</v>
      </c>
      <c r="AA1263" s="14"/>
      <c r="AB1263" s="14">
        <v>30</v>
      </c>
      <c r="AC1263" s="14"/>
      <c r="AD1263" s="14">
        <v>30</v>
      </c>
      <c r="AE1263" s="20"/>
      <c r="AF1263" s="20"/>
      <c r="AG1263" s="20"/>
      <c r="AH1263" s="20"/>
      <c r="AI1263" s="20"/>
      <c r="AJ1263" s="20"/>
      <c r="AK1263" s="20"/>
      <c r="AL1263" s="20"/>
      <c r="AM1263" s="19">
        <f t="shared" si="669"/>
        <v>10000</v>
      </c>
      <c r="AN1263" s="26" t="s">
        <v>437</v>
      </c>
      <c r="AO1263" s="50">
        <f t="shared" si="682"/>
        <v>0</v>
      </c>
      <c r="AP1263" s="50">
        <f t="shared" si="683"/>
        <v>5000</v>
      </c>
      <c r="AQ1263" s="50">
        <f t="shared" si="684"/>
        <v>0</v>
      </c>
      <c r="AR1263" s="50">
        <f t="shared" si="685"/>
        <v>5000</v>
      </c>
      <c r="AS1263" s="50">
        <f t="shared" si="686"/>
        <v>0</v>
      </c>
      <c r="AT1263" s="50">
        <f t="shared" si="687"/>
        <v>0</v>
      </c>
      <c r="AU1263" s="50">
        <f t="shared" si="688"/>
        <v>0</v>
      </c>
      <c r="AV1263" s="50">
        <f t="shared" si="689"/>
        <v>0</v>
      </c>
      <c r="AW1263" s="50">
        <f t="shared" si="690"/>
        <v>0</v>
      </c>
      <c r="AX1263" s="50">
        <f t="shared" si="691"/>
        <v>0</v>
      </c>
      <c r="AY1263" s="50">
        <f t="shared" si="692"/>
        <v>0</v>
      </c>
      <c r="AZ1263" s="50">
        <f t="shared" si="693"/>
        <v>0</v>
      </c>
      <c r="BA1263" s="50">
        <f t="shared" si="667"/>
        <v>10000</v>
      </c>
      <c r="BB1263" s="50">
        <f t="shared" si="668"/>
        <v>0</v>
      </c>
    </row>
    <row r="1264" spans="2:54" x14ac:dyDescent="0.25">
      <c r="B1264" s="14">
        <v>2026</v>
      </c>
      <c r="C1264" s="14">
        <v>479</v>
      </c>
      <c r="D1264" s="15"/>
      <c r="F1264" s="15" t="s">
        <v>58</v>
      </c>
      <c r="G1264" s="14" t="e">
        <f>+VLOOKUP(M1264,#REF!,5,FALSE)</f>
        <v>#REF!</v>
      </c>
      <c r="H1264" s="14" t="e">
        <f>+VLOOKUP(M1264,#REF!,7,FALSE)</f>
        <v>#REF!</v>
      </c>
      <c r="M1264" s="15" t="str">
        <f t="shared" si="666"/>
        <v>2026EG 2026GOECORPRODUCCION DE MATERIAL ELECTORAL DE CAPACITACION</v>
      </c>
      <c r="N1264" s="15" t="s">
        <v>884</v>
      </c>
      <c r="Q1264" s="16" t="s">
        <v>11</v>
      </c>
      <c r="R1264" s="16" t="s">
        <v>60</v>
      </c>
      <c r="T1264" s="14"/>
      <c r="U1264" s="17" t="s">
        <v>62</v>
      </c>
      <c r="V1264" s="15" t="s">
        <v>893</v>
      </c>
      <c r="X1264" s="14" t="s">
        <v>65</v>
      </c>
      <c r="Y1264" s="18">
        <v>3</v>
      </c>
      <c r="Z1264" s="19">
        <v>6000</v>
      </c>
      <c r="AA1264" s="14">
        <v>30</v>
      </c>
      <c r="AB1264" s="14">
        <v>30</v>
      </c>
      <c r="AC1264" s="14">
        <v>30</v>
      </c>
      <c r="AD1264" s="14">
        <v>30</v>
      </c>
      <c r="AE1264" s="20"/>
      <c r="AF1264" s="20"/>
      <c r="AG1264" s="20"/>
      <c r="AH1264" s="20"/>
      <c r="AI1264" s="20"/>
      <c r="AJ1264" s="20"/>
      <c r="AK1264" s="20"/>
      <c r="AL1264" s="20"/>
      <c r="AM1264" s="19">
        <f t="shared" si="669"/>
        <v>72000</v>
      </c>
      <c r="AN1264" s="26" t="s">
        <v>437</v>
      </c>
      <c r="AO1264" s="50">
        <f t="shared" si="682"/>
        <v>18000</v>
      </c>
      <c r="AP1264" s="50">
        <f t="shared" si="683"/>
        <v>18000</v>
      </c>
      <c r="AQ1264" s="50">
        <f t="shared" si="684"/>
        <v>18000</v>
      </c>
      <c r="AR1264" s="50">
        <f t="shared" si="685"/>
        <v>18000</v>
      </c>
      <c r="AS1264" s="50">
        <f t="shared" si="686"/>
        <v>0</v>
      </c>
      <c r="AT1264" s="50">
        <f t="shared" si="687"/>
        <v>0</v>
      </c>
      <c r="AU1264" s="50">
        <f t="shared" si="688"/>
        <v>0</v>
      </c>
      <c r="AV1264" s="50">
        <f t="shared" si="689"/>
        <v>0</v>
      </c>
      <c r="AW1264" s="50">
        <f t="shared" si="690"/>
        <v>0</v>
      </c>
      <c r="AX1264" s="50">
        <f t="shared" si="691"/>
        <v>0</v>
      </c>
      <c r="AY1264" s="50">
        <f t="shared" si="692"/>
        <v>0</v>
      </c>
      <c r="AZ1264" s="50">
        <f t="shared" si="693"/>
        <v>0</v>
      </c>
      <c r="BA1264" s="50">
        <f t="shared" si="667"/>
        <v>72000</v>
      </c>
      <c r="BB1264" s="50">
        <f t="shared" si="668"/>
        <v>0</v>
      </c>
    </row>
    <row r="1265" spans="2:54" x14ac:dyDescent="0.25">
      <c r="B1265" s="14">
        <v>2026</v>
      </c>
      <c r="C1265" s="14">
        <v>479</v>
      </c>
      <c r="D1265" s="15"/>
      <c r="F1265" s="15" t="s">
        <v>58</v>
      </c>
      <c r="G1265" s="14" t="e">
        <f>+VLOOKUP(M1265,#REF!,5,FALSE)</f>
        <v>#REF!</v>
      </c>
      <c r="H1265" s="14" t="e">
        <f>+VLOOKUP(M1265,#REF!,7,FALSE)</f>
        <v>#REF!</v>
      </c>
      <c r="M1265" s="15" t="str">
        <f t="shared" si="666"/>
        <v>2026EG 2026GOECORPRODUCCION DE MATERIAL ELECTORAL DE CAPACITACION</v>
      </c>
      <c r="N1265" s="15" t="s">
        <v>884</v>
      </c>
      <c r="Q1265" s="16" t="s">
        <v>11</v>
      </c>
      <c r="R1265" s="16" t="s">
        <v>60</v>
      </c>
      <c r="T1265" s="14"/>
      <c r="U1265" s="17" t="s">
        <v>62</v>
      </c>
      <c r="V1265" s="15" t="s">
        <v>894</v>
      </c>
      <c r="X1265" s="14" t="s">
        <v>65</v>
      </c>
      <c r="Y1265" s="18">
        <v>1</v>
      </c>
      <c r="Z1265" s="19">
        <v>6000</v>
      </c>
      <c r="AA1265" s="14">
        <v>30</v>
      </c>
      <c r="AB1265" s="14">
        <v>30</v>
      </c>
      <c r="AC1265" s="14">
        <v>30</v>
      </c>
      <c r="AD1265" s="14">
        <v>30</v>
      </c>
      <c r="AE1265" s="20"/>
      <c r="AF1265" s="20"/>
      <c r="AG1265" s="20"/>
      <c r="AH1265" s="20"/>
      <c r="AI1265" s="20"/>
      <c r="AJ1265" s="20"/>
      <c r="AK1265" s="20"/>
      <c r="AL1265" s="20"/>
      <c r="AM1265" s="19">
        <f t="shared" si="669"/>
        <v>24000</v>
      </c>
      <c r="AN1265" s="26" t="s">
        <v>437</v>
      </c>
      <c r="AO1265" s="50">
        <f t="shared" si="682"/>
        <v>6000</v>
      </c>
      <c r="AP1265" s="50">
        <f t="shared" si="683"/>
        <v>6000</v>
      </c>
      <c r="AQ1265" s="50">
        <f t="shared" si="684"/>
        <v>6000</v>
      </c>
      <c r="AR1265" s="50">
        <f t="shared" si="685"/>
        <v>6000</v>
      </c>
      <c r="AS1265" s="50">
        <f t="shared" si="686"/>
        <v>0</v>
      </c>
      <c r="AT1265" s="50">
        <f t="shared" si="687"/>
        <v>0</v>
      </c>
      <c r="AU1265" s="50">
        <f t="shared" si="688"/>
        <v>0</v>
      </c>
      <c r="AV1265" s="50">
        <f t="shared" si="689"/>
        <v>0</v>
      </c>
      <c r="AW1265" s="50">
        <f t="shared" si="690"/>
        <v>0</v>
      </c>
      <c r="AX1265" s="50">
        <f t="shared" si="691"/>
        <v>0</v>
      </c>
      <c r="AY1265" s="50">
        <f t="shared" si="692"/>
        <v>0</v>
      </c>
      <c r="AZ1265" s="50">
        <f t="shared" si="693"/>
        <v>0</v>
      </c>
      <c r="BA1265" s="50">
        <f t="shared" si="667"/>
        <v>24000</v>
      </c>
      <c r="BB1265" s="50">
        <f t="shared" si="668"/>
        <v>0</v>
      </c>
    </row>
    <row r="1266" spans="2:54" x14ac:dyDescent="0.25">
      <c r="B1266" s="14">
        <v>2026</v>
      </c>
      <c r="C1266" s="14">
        <v>479</v>
      </c>
      <c r="D1266" s="15"/>
      <c r="F1266" s="15" t="s">
        <v>58</v>
      </c>
      <c r="G1266" s="14" t="e">
        <f>+VLOOKUP(M1266,#REF!,5,FALSE)</f>
        <v>#REF!</v>
      </c>
      <c r="H1266" s="14" t="e">
        <f>+VLOOKUP(M1266,#REF!,7,FALSE)</f>
        <v>#REF!</v>
      </c>
      <c r="M1266" s="15" t="str">
        <f t="shared" si="666"/>
        <v>2026EG 2026GOECORPRODUCCION DE MATERIAL ELECTORAL DE CAPACITACION</v>
      </c>
      <c r="N1266" s="15" t="s">
        <v>884</v>
      </c>
      <c r="Q1266" s="16" t="s">
        <v>11</v>
      </c>
      <c r="R1266" s="16" t="s">
        <v>60</v>
      </c>
      <c r="T1266" s="14"/>
      <c r="U1266" s="17" t="s">
        <v>62</v>
      </c>
      <c r="V1266" s="15" t="s">
        <v>895</v>
      </c>
      <c r="X1266" s="14" t="s">
        <v>65</v>
      </c>
      <c r="Y1266" s="18">
        <v>1</v>
      </c>
      <c r="Z1266" s="19">
        <v>6000</v>
      </c>
      <c r="AA1266" s="14">
        <v>30</v>
      </c>
      <c r="AB1266" s="14">
        <v>30</v>
      </c>
      <c r="AC1266" s="14">
        <v>30</v>
      </c>
      <c r="AD1266" s="14">
        <v>30</v>
      </c>
      <c r="AE1266" s="20"/>
      <c r="AF1266" s="20"/>
      <c r="AG1266" s="20"/>
      <c r="AH1266" s="20"/>
      <c r="AI1266" s="20"/>
      <c r="AJ1266" s="20"/>
      <c r="AK1266" s="20"/>
      <c r="AL1266" s="20"/>
      <c r="AM1266" s="19">
        <f t="shared" si="669"/>
        <v>24000</v>
      </c>
      <c r="AN1266" s="26" t="s">
        <v>437</v>
      </c>
      <c r="AO1266" s="50">
        <f t="shared" si="682"/>
        <v>6000</v>
      </c>
      <c r="AP1266" s="50">
        <f t="shared" si="683"/>
        <v>6000</v>
      </c>
      <c r="AQ1266" s="50">
        <f t="shared" si="684"/>
        <v>6000</v>
      </c>
      <c r="AR1266" s="50">
        <f t="shared" si="685"/>
        <v>6000</v>
      </c>
      <c r="AS1266" s="50">
        <f t="shared" si="686"/>
        <v>0</v>
      </c>
      <c r="AT1266" s="50">
        <f t="shared" si="687"/>
        <v>0</v>
      </c>
      <c r="AU1266" s="50">
        <f t="shared" si="688"/>
        <v>0</v>
      </c>
      <c r="AV1266" s="50">
        <f t="shared" si="689"/>
        <v>0</v>
      </c>
      <c r="AW1266" s="50">
        <f t="shared" si="690"/>
        <v>0</v>
      </c>
      <c r="AX1266" s="50">
        <f t="shared" si="691"/>
        <v>0</v>
      </c>
      <c r="AY1266" s="50">
        <f t="shared" si="692"/>
        <v>0</v>
      </c>
      <c r="AZ1266" s="50">
        <f t="shared" si="693"/>
        <v>0</v>
      </c>
      <c r="BA1266" s="50">
        <f t="shared" si="667"/>
        <v>24000</v>
      </c>
      <c r="BB1266" s="50">
        <f t="shared" si="668"/>
        <v>0</v>
      </c>
    </row>
    <row r="1267" spans="2:54" x14ac:dyDescent="0.25">
      <c r="B1267" s="14">
        <v>2026</v>
      </c>
      <c r="C1267" s="14">
        <v>479</v>
      </c>
      <c r="D1267" s="15"/>
      <c r="F1267" s="15" t="s">
        <v>58</v>
      </c>
      <c r="G1267" s="14" t="e">
        <f>+VLOOKUP(M1267,#REF!,5,FALSE)</f>
        <v>#REF!</v>
      </c>
      <c r="H1267" s="14" t="e">
        <f>+VLOOKUP(M1267,#REF!,7,FALSE)</f>
        <v>#REF!</v>
      </c>
      <c r="M1267" s="15" t="str">
        <f t="shared" si="666"/>
        <v>2026EG 2026GOECORSUPERVISION Y CONTROL DE LAS ACTIVIDADES DESCENTRALIZADAS</v>
      </c>
      <c r="N1267" s="15" t="s">
        <v>896</v>
      </c>
      <c r="Q1267" s="16" t="s">
        <v>11</v>
      </c>
      <c r="R1267" s="16" t="s">
        <v>60</v>
      </c>
      <c r="T1267" s="14"/>
      <c r="U1267" s="17" t="s">
        <v>72</v>
      </c>
      <c r="V1267" s="15" t="s">
        <v>352</v>
      </c>
      <c r="X1267" s="14" t="s">
        <v>74</v>
      </c>
      <c r="Y1267" s="18">
        <v>1</v>
      </c>
      <c r="Z1267" s="19">
        <v>500</v>
      </c>
      <c r="AA1267" s="14">
        <v>25</v>
      </c>
      <c r="AB1267" s="14">
        <v>25</v>
      </c>
      <c r="AC1267" s="14">
        <v>25</v>
      </c>
      <c r="AD1267" s="14">
        <v>25</v>
      </c>
      <c r="AE1267" s="20"/>
      <c r="AF1267" s="20"/>
      <c r="AG1267" s="20"/>
      <c r="AH1267" s="20"/>
      <c r="AI1267" s="20"/>
      <c r="AJ1267" s="20"/>
      <c r="AK1267" s="20"/>
      <c r="AL1267" s="20"/>
      <c r="AM1267" s="19">
        <f t="shared" si="669"/>
        <v>50000</v>
      </c>
      <c r="AN1267" s="26" t="s">
        <v>437</v>
      </c>
      <c r="AO1267" s="50">
        <f t="shared" si="670"/>
        <v>12500</v>
      </c>
      <c r="AP1267" s="50">
        <f t="shared" si="671"/>
        <v>12500</v>
      </c>
      <c r="AQ1267" s="50">
        <f t="shared" si="672"/>
        <v>12500</v>
      </c>
      <c r="AR1267" s="50">
        <f t="shared" si="673"/>
        <v>12500</v>
      </c>
      <c r="AS1267" s="50">
        <f t="shared" si="674"/>
        <v>0</v>
      </c>
      <c r="AT1267" s="50">
        <f t="shared" si="675"/>
        <v>0</v>
      </c>
      <c r="AU1267" s="50">
        <f t="shared" si="676"/>
        <v>0</v>
      </c>
      <c r="AV1267" s="50">
        <f t="shared" si="677"/>
        <v>0</v>
      </c>
      <c r="AW1267" s="50">
        <f t="shared" si="678"/>
        <v>0</v>
      </c>
      <c r="AX1267" s="50">
        <f t="shared" si="679"/>
        <v>0</v>
      </c>
      <c r="AY1267" s="50">
        <f t="shared" si="680"/>
        <v>0</v>
      </c>
      <c r="AZ1267" s="50">
        <f t="shared" si="681"/>
        <v>0</v>
      </c>
      <c r="BA1267" s="50">
        <f t="shared" si="667"/>
        <v>50000</v>
      </c>
      <c r="BB1267" s="50">
        <f t="shared" si="668"/>
        <v>0</v>
      </c>
    </row>
    <row r="1268" spans="2:54" x14ac:dyDescent="0.25">
      <c r="B1268" s="14">
        <v>2026</v>
      </c>
      <c r="C1268" s="14">
        <v>479</v>
      </c>
      <c r="D1268" s="15"/>
      <c r="F1268" s="15" t="s">
        <v>58</v>
      </c>
      <c r="G1268" s="14" t="e">
        <f>+VLOOKUP(M1268,#REF!,5,FALSE)</f>
        <v>#REF!</v>
      </c>
      <c r="H1268" s="14" t="e">
        <f>+VLOOKUP(M1268,#REF!,7,FALSE)</f>
        <v>#REF!</v>
      </c>
      <c r="M1268" s="15" t="str">
        <f t="shared" si="666"/>
        <v>2026EG 2026GOECORSUPERVISION Y CONTROL DE LAS ACTIVIDADES DESCENTRALIZADAS</v>
      </c>
      <c r="N1268" s="15" t="s">
        <v>896</v>
      </c>
      <c r="Q1268" s="16" t="s">
        <v>11</v>
      </c>
      <c r="R1268" s="16" t="s">
        <v>60</v>
      </c>
      <c r="T1268" s="14"/>
      <c r="U1268" s="17" t="s">
        <v>72</v>
      </c>
      <c r="V1268" s="15" t="s">
        <v>357</v>
      </c>
      <c r="X1268" s="14" t="s">
        <v>74</v>
      </c>
      <c r="Y1268" s="18">
        <v>1</v>
      </c>
      <c r="Z1268" s="19">
        <v>300</v>
      </c>
      <c r="AA1268" s="14"/>
      <c r="AB1268" s="14">
        <v>18</v>
      </c>
      <c r="AC1268" s="14">
        <v>18</v>
      </c>
      <c r="AD1268" s="14">
        <v>18</v>
      </c>
      <c r="AE1268" s="20"/>
      <c r="AF1268" s="20"/>
      <c r="AG1268" s="20"/>
      <c r="AH1268" s="20"/>
      <c r="AI1268" s="20"/>
      <c r="AJ1268" s="20"/>
      <c r="AK1268" s="20"/>
      <c r="AL1268" s="20"/>
      <c r="AM1268" s="19">
        <f t="shared" si="669"/>
        <v>16200</v>
      </c>
      <c r="AN1268" s="26" t="s">
        <v>437</v>
      </c>
      <c r="AO1268" s="50">
        <f t="shared" si="670"/>
        <v>0</v>
      </c>
      <c r="AP1268" s="50">
        <f t="shared" si="671"/>
        <v>5400</v>
      </c>
      <c r="AQ1268" s="50">
        <f t="shared" si="672"/>
        <v>5400</v>
      </c>
      <c r="AR1268" s="50">
        <f t="shared" si="673"/>
        <v>5400</v>
      </c>
      <c r="AS1268" s="50">
        <f t="shared" si="674"/>
        <v>0</v>
      </c>
      <c r="AT1268" s="50">
        <f t="shared" si="675"/>
        <v>0</v>
      </c>
      <c r="AU1268" s="50">
        <f t="shared" si="676"/>
        <v>0</v>
      </c>
      <c r="AV1268" s="50">
        <f t="shared" si="677"/>
        <v>0</v>
      </c>
      <c r="AW1268" s="50">
        <f t="shared" si="678"/>
        <v>0</v>
      </c>
      <c r="AX1268" s="50">
        <f t="shared" si="679"/>
        <v>0</v>
      </c>
      <c r="AY1268" s="50">
        <f t="shared" si="680"/>
        <v>0</v>
      </c>
      <c r="AZ1268" s="50">
        <f t="shared" si="681"/>
        <v>0</v>
      </c>
      <c r="BA1268" s="50">
        <f t="shared" si="667"/>
        <v>16200</v>
      </c>
      <c r="BB1268" s="50">
        <f t="shared" si="668"/>
        <v>0</v>
      </c>
    </row>
    <row r="1269" spans="2:54" x14ac:dyDescent="0.25">
      <c r="B1269" s="14">
        <v>2026</v>
      </c>
      <c r="C1269" s="14">
        <v>479</v>
      </c>
      <c r="D1269" s="15"/>
      <c r="F1269" s="15" t="s">
        <v>58</v>
      </c>
      <c r="G1269" s="14" t="e">
        <f>+VLOOKUP(M1269,#REF!,5,FALSE)</f>
        <v>#REF!</v>
      </c>
      <c r="H1269" s="14" t="e">
        <f>+VLOOKUP(M1269,#REF!,7,FALSE)</f>
        <v>#REF!</v>
      </c>
      <c r="M1269" s="15" t="str">
        <f t="shared" si="666"/>
        <v>2026EG 2026GOECORSUPERVISION Y CONTROL DE LAS ACTIVIDADES DESCENTRALIZADAS</v>
      </c>
      <c r="N1269" s="15" t="s">
        <v>896</v>
      </c>
      <c r="Q1269" s="16" t="s">
        <v>11</v>
      </c>
      <c r="R1269" s="16" t="s">
        <v>60</v>
      </c>
      <c r="T1269" s="14"/>
      <c r="U1269" s="17" t="s">
        <v>72</v>
      </c>
      <c r="V1269" s="15" t="s">
        <v>358</v>
      </c>
      <c r="X1269" s="14" t="s">
        <v>74</v>
      </c>
      <c r="Y1269" s="18">
        <v>1</v>
      </c>
      <c r="Z1269" s="19">
        <v>300</v>
      </c>
      <c r="AA1269" s="14">
        <v>36</v>
      </c>
      <c r="AB1269" s="14">
        <v>36</v>
      </c>
      <c r="AC1269" s="14">
        <v>36</v>
      </c>
      <c r="AD1269" s="14">
        <v>36</v>
      </c>
      <c r="AE1269" s="20"/>
      <c r="AF1269" s="20"/>
      <c r="AG1269" s="20"/>
      <c r="AH1269" s="20"/>
      <c r="AI1269" s="20"/>
      <c r="AJ1269" s="20"/>
      <c r="AK1269" s="20"/>
      <c r="AL1269" s="20"/>
      <c r="AM1269" s="19">
        <f t="shared" si="669"/>
        <v>43200</v>
      </c>
      <c r="AN1269" s="26" t="s">
        <v>437</v>
      </c>
      <c r="AO1269" s="50">
        <f t="shared" si="670"/>
        <v>10800</v>
      </c>
      <c r="AP1269" s="50">
        <f t="shared" si="671"/>
        <v>10800</v>
      </c>
      <c r="AQ1269" s="50">
        <f t="shared" si="672"/>
        <v>10800</v>
      </c>
      <c r="AR1269" s="50">
        <f t="shared" si="673"/>
        <v>10800</v>
      </c>
      <c r="AS1269" s="50">
        <f t="shared" si="674"/>
        <v>0</v>
      </c>
      <c r="AT1269" s="50">
        <f t="shared" si="675"/>
        <v>0</v>
      </c>
      <c r="AU1269" s="50">
        <f t="shared" si="676"/>
        <v>0</v>
      </c>
      <c r="AV1269" s="50">
        <f t="shared" si="677"/>
        <v>0</v>
      </c>
      <c r="AW1269" s="50">
        <f t="shared" si="678"/>
        <v>0</v>
      </c>
      <c r="AX1269" s="50">
        <f t="shared" si="679"/>
        <v>0</v>
      </c>
      <c r="AY1269" s="50">
        <f t="shared" si="680"/>
        <v>0</v>
      </c>
      <c r="AZ1269" s="50">
        <f t="shared" si="681"/>
        <v>0</v>
      </c>
      <c r="BA1269" s="50">
        <f t="shared" si="667"/>
        <v>43200</v>
      </c>
      <c r="BB1269" s="50">
        <f t="shared" si="668"/>
        <v>0</v>
      </c>
    </row>
    <row r="1270" spans="2:54" x14ac:dyDescent="0.25">
      <c r="B1270" s="14">
        <v>2026</v>
      </c>
      <c r="C1270" s="14">
        <v>479</v>
      </c>
      <c r="D1270" s="15"/>
      <c r="F1270" s="15" t="s">
        <v>58</v>
      </c>
      <c r="G1270" s="14" t="e">
        <f>+VLOOKUP(M1270,#REF!,5,FALSE)</f>
        <v>#REF!</v>
      </c>
      <c r="H1270" s="14" t="e">
        <f>+VLOOKUP(M1270,#REF!,7,FALSE)</f>
        <v>#REF!</v>
      </c>
      <c r="M1270" s="15" t="str">
        <f t="shared" si="666"/>
        <v>2026EG 2026GOECORSUPERVISION Y CONTROL DE LAS ACTIVIDADES DESCENTRALIZADAS</v>
      </c>
      <c r="N1270" s="15" t="s">
        <v>896</v>
      </c>
      <c r="Q1270" s="16" t="s">
        <v>11</v>
      </c>
      <c r="R1270" s="16" t="s">
        <v>60</v>
      </c>
      <c r="T1270" s="14"/>
      <c r="U1270" s="17" t="s">
        <v>72</v>
      </c>
      <c r="V1270" s="15" t="s">
        <v>359</v>
      </c>
      <c r="X1270" s="14" t="s">
        <v>74</v>
      </c>
      <c r="Y1270" s="18">
        <v>1</v>
      </c>
      <c r="Z1270" s="19">
        <v>300</v>
      </c>
      <c r="AA1270" s="14">
        <v>22</v>
      </c>
      <c r="AB1270" s="14">
        <v>22</v>
      </c>
      <c r="AC1270" s="14">
        <v>22</v>
      </c>
      <c r="AD1270" s="14">
        <v>22</v>
      </c>
      <c r="AE1270" s="20"/>
      <c r="AF1270" s="20"/>
      <c r="AG1270" s="20"/>
      <c r="AH1270" s="20"/>
      <c r="AI1270" s="20"/>
      <c r="AJ1270" s="20"/>
      <c r="AK1270" s="20"/>
      <c r="AL1270" s="20"/>
      <c r="AM1270" s="19">
        <f t="shared" si="669"/>
        <v>26400</v>
      </c>
      <c r="AN1270" s="26" t="s">
        <v>437</v>
      </c>
      <c r="AO1270" s="50">
        <f t="shared" si="670"/>
        <v>6600</v>
      </c>
      <c r="AP1270" s="50">
        <f t="shared" si="671"/>
        <v>6600</v>
      </c>
      <c r="AQ1270" s="50">
        <f t="shared" si="672"/>
        <v>6600</v>
      </c>
      <c r="AR1270" s="50">
        <f t="shared" si="673"/>
        <v>6600</v>
      </c>
      <c r="AS1270" s="50">
        <f t="shared" si="674"/>
        <v>0</v>
      </c>
      <c r="AT1270" s="50">
        <f t="shared" si="675"/>
        <v>0</v>
      </c>
      <c r="AU1270" s="50">
        <f t="shared" si="676"/>
        <v>0</v>
      </c>
      <c r="AV1270" s="50">
        <f t="shared" si="677"/>
        <v>0</v>
      </c>
      <c r="AW1270" s="50">
        <f t="shared" si="678"/>
        <v>0</v>
      </c>
      <c r="AX1270" s="50">
        <f t="shared" si="679"/>
        <v>0</v>
      </c>
      <c r="AY1270" s="50">
        <f t="shared" si="680"/>
        <v>0</v>
      </c>
      <c r="AZ1270" s="50">
        <f t="shared" si="681"/>
        <v>0</v>
      </c>
      <c r="BA1270" s="50">
        <f t="shared" si="667"/>
        <v>26400</v>
      </c>
      <c r="BB1270" s="50">
        <f t="shared" si="668"/>
        <v>0</v>
      </c>
    </row>
    <row r="1271" spans="2:54" x14ac:dyDescent="0.25">
      <c r="B1271" s="14">
        <v>2026</v>
      </c>
      <c r="C1271" s="14">
        <v>479</v>
      </c>
      <c r="D1271" s="15"/>
      <c r="F1271" s="15" t="s">
        <v>58</v>
      </c>
      <c r="G1271" s="14" t="e">
        <f>+VLOOKUP(M1271,#REF!,5,FALSE)</f>
        <v>#REF!</v>
      </c>
      <c r="H1271" s="14" t="e">
        <f>+VLOOKUP(M1271,#REF!,7,FALSE)</f>
        <v>#REF!</v>
      </c>
      <c r="M1271" s="15" t="str">
        <f t="shared" si="666"/>
        <v>2026EG 2026GOECORSUPERVISION Y CONTROL DE LAS ACTIVIDADES DESCENTRALIZADAS</v>
      </c>
      <c r="N1271" s="15" t="s">
        <v>896</v>
      </c>
      <c r="Q1271" s="16" t="s">
        <v>11</v>
      </c>
      <c r="R1271" s="16" t="s">
        <v>60</v>
      </c>
      <c r="T1271" s="14"/>
      <c r="U1271" s="17" t="s">
        <v>72</v>
      </c>
      <c r="V1271" s="15" t="s">
        <v>362</v>
      </c>
      <c r="X1271" s="14" t="s">
        <v>74</v>
      </c>
      <c r="Y1271" s="18">
        <v>1</v>
      </c>
      <c r="Z1271" s="19">
        <v>1000</v>
      </c>
      <c r="AA1271" s="14">
        <v>40</v>
      </c>
      <c r="AB1271" s="14">
        <v>40</v>
      </c>
      <c r="AC1271" s="14">
        <v>40</v>
      </c>
      <c r="AD1271" s="14">
        <v>40</v>
      </c>
      <c r="AE1271" s="20"/>
      <c r="AF1271" s="20"/>
      <c r="AG1271" s="20"/>
      <c r="AH1271" s="20"/>
      <c r="AI1271" s="20"/>
      <c r="AJ1271" s="20"/>
      <c r="AK1271" s="20"/>
      <c r="AL1271" s="20"/>
      <c r="AM1271" s="19">
        <f t="shared" si="669"/>
        <v>160000</v>
      </c>
      <c r="AN1271" s="26" t="s">
        <v>437</v>
      </c>
      <c r="AO1271" s="50">
        <f t="shared" si="670"/>
        <v>40000</v>
      </c>
      <c r="AP1271" s="50">
        <f t="shared" si="671"/>
        <v>40000</v>
      </c>
      <c r="AQ1271" s="50">
        <f t="shared" si="672"/>
        <v>40000</v>
      </c>
      <c r="AR1271" s="50">
        <f t="shared" si="673"/>
        <v>40000</v>
      </c>
      <c r="AS1271" s="50">
        <f t="shared" si="674"/>
        <v>0</v>
      </c>
      <c r="AT1271" s="50">
        <f t="shared" si="675"/>
        <v>0</v>
      </c>
      <c r="AU1271" s="50">
        <f t="shared" si="676"/>
        <v>0</v>
      </c>
      <c r="AV1271" s="50">
        <f t="shared" si="677"/>
        <v>0</v>
      </c>
      <c r="AW1271" s="50">
        <f t="shared" si="678"/>
        <v>0</v>
      </c>
      <c r="AX1271" s="50">
        <f t="shared" si="679"/>
        <v>0</v>
      </c>
      <c r="AY1271" s="50">
        <f t="shared" si="680"/>
        <v>0</v>
      </c>
      <c r="AZ1271" s="50">
        <f t="shared" si="681"/>
        <v>0</v>
      </c>
      <c r="BA1271" s="50">
        <f t="shared" si="667"/>
        <v>160000</v>
      </c>
      <c r="BB1271" s="50">
        <f t="shared" si="668"/>
        <v>0</v>
      </c>
    </row>
    <row r="1272" spans="2:54" x14ac:dyDescent="0.25">
      <c r="B1272" s="14">
        <v>2026</v>
      </c>
      <c r="C1272" s="14">
        <v>479</v>
      </c>
      <c r="D1272" s="15"/>
      <c r="F1272" s="15" t="s">
        <v>58</v>
      </c>
      <c r="G1272" s="14" t="e">
        <f>+VLOOKUP(M1272,#REF!,5,FALSE)</f>
        <v>#REF!</v>
      </c>
      <c r="H1272" s="14" t="e">
        <f>+VLOOKUP(M1272,#REF!,7,FALSE)</f>
        <v>#REF!</v>
      </c>
      <c r="M1272" s="15" t="str">
        <f t="shared" si="666"/>
        <v>2026EG 2026GOECORSUPERVISION Y CONTROL DE LAS ACTIVIDADES DESCENTRALIZADAS</v>
      </c>
      <c r="N1272" s="15" t="s">
        <v>896</v>
      </c>
      <c r="Q1272" s="16" t="s">
        <v>11</v>
      </c>
      <c r="R1272" s="16" t="s">
        <v>60</v>
      </c>
      <c r="T1272" s="14"/>
      <c r="U1272" s="17" t="s">
        <v>75</v>
      </c>
      <c r="V1272" s="15" t="s">
        <v>364</v>
      </c>
      <c r="X1272" s="14" t="s">
        <v>77</v>
      </c>
      <c r="Y1272" s="18">
        <v>25</v>
      </c>
      <c r="Z1272" s="19">
        <v>250</v>
      </c>
      <c r="AA1272" s="14">
        <v>6</v>
      </c>
      <c r="AB1272" s="14">
        <v>6</v>
      </c>
      <c r="AC1272" s="14">
        <v>6</v>
      </c>
      <c r="AD1272" s="14">
        <v>6</v>
      </c>
      <c r="AE1272" s="20"/>
      <c r="AF1272" s="20"/>
      <c r="AG1272" s="20"/>
      <c r="AH1272" s="20"/>
      <c r="AI1272" s="20"/>
      <c r="AJ1272" s="20"/>
      <c r="AK1272" s="20"/>
      <c r="AL1272" s="20"/>
      <c r="AM1272" s="19">
        <f t="shared" si="669"/>
        <v>150000</v>
      </c>
      <c r="AN1272" s="26" t="s">
        <v>437</v>
      </c>
      <c r="AO1272" s="50">
        <f t="shared" ref="AO1272:AO1275" si="694">+$Y1272*AA1272*$Z1272</f>
        <v>37500</v>
      </c>
      <c r="AP1272" s="50">
        <f t="shared" ref="AP1272:AP1275" si="695">+$Y1272*AB1272*$Z1272</f>
        <v>37500</v>
      </c>
      <c r="AQ1272" s="50">
        <f t="shared" ref="AQ1272:AQ1275" si="696">+$Y1272*AC1272*$Z1272</f>
        <v>37500</v>
      </c>
      <c r="AR1272" s="50">
        <f t="shared" ref="AR1272:AR1275" si="697">+$Y1272*AD1272*$Z1272</f>
        <v>37500</v>
      </c>
      <c r="AS1272" s="50">
        <f t="shared" ref="AS1272:AS1275" si="698">+$Y1272*AE1272*$Z1272</f>
        <v>0</v>
      </c>
      <c r="AT1272" s="50">
        <f t="shared" ref="AT1272:AT1275" si="699">+$Y1272*AF1272*$Z1272</f>
        <v>0</v>
      </c>
      <c r="AU1272" s="50">
        <f t="shared" ref="AU1272:AU1275" si="700">+$Y1272*AG1272*$Z1272</f>
        <v>0</v>
      </c>
      <c r="AV1272" s="50">
        <f t="shared" ref="AV1272:AV1275" si="701">+$Y1272*AH1272*$Z1272</f>
        <v>0</v>
      </c>
      <c r="AW1272" s="50">
        <f t="shared" ref="AW1272:AW1275" si="702">+$Y1272*AI1272*$Z1272</f>
        <v>0</v>
      </c>
      <c r="AX1272" s="50">
        <f t="shared" ref="AX1272:AX1275" si="703">+$Y1272*AJ1272*$Z1272</f>
        <v>0</v>
      </c>
      <c r="AY1272" s="50">
        <f t="shared" ref="AY1272:AY1275" si="704">+$Y1272*AK1272*$Z1272</f>
        <v>0</v>
      </c>
      <c r="AZ1272" s="50">
        <f t="shared" ref="AZ1272:AZ1275" si="705">+$Y1272*AL1272*$Z1272</f>
        <v>0</v>
      </c>
      <c r="BA1272" s="50">
        <f t="shared" si="667"/>
        <v>150000</v>
      </c>
      <c r="BB1272" s="50">
        <f t="shared" si="668"/>
        <v>0</v>
      </c>
    </row>
    <row r="1273" spans="2:54" x14ac:dyDescent="0.25">
      <c r="B1273" s="14">
        <v>2026</v>
      </c>
      <c r="C1273" s="14">
        <v>479</v>
      </c>
      <c r="D1273" s="15"/>
      <c r="F1273" s="15" t="s">
        <v>58</v>
      </c>
      <c r="G1273" s="14" t="e">
        <f>+VLOOKUP(M1273,#REF!,5,FALSE)</f>
        <v>#REF!</v>
      </c>
      <c r="H1273" s="14" t="e">
        <f>+VLOOKUP(M1273,#REF!,7,FALSE)</f>
        <v>#REF!</v>
      </c>
      <c r="M1273" s="15" t="str">
        <f t="shared" si="666"/>
        <v>2026EG 2026GOECORSUPERVISION Y CONTROL DE LAS ACTIVIDADES DESCENTRALIZADAS</v>
      </c>
      <c r="N1273" s="15" t="s">
        <v>896</v>
      </c>
      <c r="Q1273" s="16" t="s">
        <v>11</v>
      </c>
      <c r="R1273" s="16" t="s">
        <v>60</v>
      </c>
      <c r="T1273" s="14"/>
      <c r="U1273" s="17" t="s">
        <v>75</v>
      </c>
      <c r="V1273" s="15" t="s">
        <v>365</v>
      </c>
      <c r="X1273" s="14" t="s">
        <v>77</v>
      </c>
      <c r="Y1273" s="18">
        <v>15</v>
      </c>
      <c r="Z1273" s="19">
        <v>250</v>
      </c>
      <c r="AA1273" s="14"/>
      <c r="AB1273" s="14">
        <v>6</v>
      </c>
      <c r="AC1273" s="14">
        <v>6</v>
      </c>
      <c r="AD1273" s="14">
        <v>6</v>
      </c>
      <c r="AE1273" s="20"/>
      <c r="AF1273" s="20"/>
      <c r="AG1273" s="20"/>
      <c r="AH1273" s="20"/>
      <c r="AI1273" s="20"/>
      <c r="AJ1273" s="20"/>
      <c r="AK1273" s="20"/>
      <c r="AL1273" s="20"/>
      <c r="AM1273" s="19">
        <f t="shared" si="669"/>
        <v>67500</v>
      </c>
      <c r="AN1273" s="26" t="s">
        <v>437</v>
      </c>
      <c r="AO1273" s="50">
        <f t="shared" si="694"/>
        <v>0</v>
      </c>
      <c r="AP1273" s="50">
        <f t="shared" si="695"/>
        <v>22500</v>
      </c>
      <c r="AQ1273" s="50">
        <f t="shared" si="696"/>
        <v>22500</v>
      </c>
      <c r="AR1273" s="50">
        <f t="shared" si="697"/>
        <v>22500</v>
      </c>
      <c r="AS1273" s="50">
        <f t="shared" si="698"/>
        <v>0</v>
      </c>
      <c r="AT1273" s="50">
        <f t="shared" si="699"/>
        <v>0</v>
      </c>
      <c r="AU1273" s="50">
        <f t="shared" si="700"/>
        <v>0</v>
      </c>
      <c r="AV1273" s="50">
        <f t="shared" si="701"/>
        <v>0</v>
      </c>
      <c r="AW1273" s="50">
        <f t="shared" si="702"/>
        <v>0</v>
      </c>
      <c r="AX1273" s="50">
        <f t="shared" si="703"/>
        <v>0</v>
      </c>
      <c r="AY1273" s="50">
        <f t="shared" si="704"/>
        <v>0</v>
      </c>
      <c r="AZ1273" s="50">
        <f t="shared" si="705"/>
        <v>0</v>
      </c>
      <c r="BA1273" s="50">
        <f t="shared" si="667"/>
        <v>67500</v>
      </c>
      <c r="BB1273" s="50">
        <f t="shared" si="668"/>
        <v>0</v>
      </c>
    </row>
    <row r="1274" spans="2:54" x14ac:dyDescent="0.25">
      <c r="B1274" s="14">
        <v>2026</v>
      </c>
      <c r="C1274" s="14">
        <v>479</v>
      </c>
      <c r="D1274" s="15"/>
      <c r="F1274" s="15" t="s">
        <v>58</v>
      </c>
      <c r="G1274" s="14" t="e">
        <f>+VLOOKUP(M1274,#REF!,5,FALSE)</f>
        <v>#REF!</v>
      </c>
      <c r="H1274" s="14" t="e">
        <f>+VLOOKUP(M1274,#REF!,7,FALSE)</f>
        <v>#REF!</v>
      </c>
      <c r="M1274" s="15" t="str">
        <f t="shared" si="666"/>
        <v>2026EG 2026GOECORSUPERVISION Y CONTROL DE LAS ACTIVIDADES DESCENTRALIZADAS</v>
      </c>
      <c r="N1274" s="15" t="s">
        <v>896</v>
      </c>
      <c r="Q1274" s="16" t="s">
        <v>11</v>
      </c>
      <c r="R1274" s="16" t="s">
        <v>60</v>
      </c>
      <c r="T1274" s="14"/>
      <c r="U1274" s="17" t="s">
        <v>75</v>
      </c>
      <c r="V1274" s="15" t="s">
        <v>366</v>
      </c>
      <c r="X1274" s="14" t="s">
        <v>77</v>
      </c>
      <c r="Y1274" s="18">
        <v>22</v>
      </c>
      <c r="Z1274" s="19">
        <v>180</v>
      </c>
      <c r="AA1274" s="14">
        <v>4</v>
      </c>
      <c r="AB1274" s="14">
        <v>4</v>
      </c>
      <c r="AC1274" s="14">
        <v>4</v>
      </c>
      <c r="AD1274" s="14">
        <v>4</v>
      </c>
      <c r="AE1274" s="20"/>
      <c r="AF1274" s="20"/>
      <c r="AG1274" s="20"/>
      <c r="AH1274" s="20"/>
      <c r="AI1274" s="20"/>
      <c r="AJ1274" s="20"/>
      <c r="AK1274" s="20"/>
      <c r="AL1274" s="20"/>
      <c r="AM1274" s="19">
        <f t="shared" si="669"/>
        <v>63360</v>
      </c>
      <c r="AN1274" s="26" t="s">
        <v>437</v>
      </c>
      <c r="AO1274" s="50">
        <f t="shared" si="694"/>
        <v>15840</v>
      </c>
      <c r="AP1274" s="50">
        <f t="shared" si="695"/>
        <v>15840</v>
      </c>
      <c r="AQ1274" s="50">
        <f t="shared" si="696"/>
        <v>15840</v>
      </c>
      <c r="AR1274" s="50">
        <f t="shared" si="697"/>
        <v>15840</v>
      </c>
      <c r="AS1274" s="50">
        <f t="shared" si="698"/>
        <v>0</v>
      </c>
      <c r="AT1274" s="50">
        <f t="shared" si="699"/>
        <v>0</v>
      </c>
      <c r="AU1274" s="50">
        <f t="shared" si="700"/>
        <v>0</v>
      </c>
      <c r="AV1274" s="50">
        <f t="shared" si="701"/>
        <v>0</v>
      </c>
      <c r="AW1274" s="50">
        <f t="shared" si="702"/>
        <v>0</v>
      </c>
      <c r="AX1274" s="50">
        <f t="shared" si="703"/>
        <v>0</v>
      </c>
      <c r="AY1274" s="50">
        <f t="shared" si="704"/>
        <v>0</v>
      </c>
      <c r="AZ1274" s="50">
        <f t="shared" si="705"/>
        <v>0</v>
      </c>
      <c r="BA1274" s="50">
        <f t="shared" si="667"/>
        <v>63360</v>
      </c>
      <c r="BB1274" s="50">
        <f t="shared" si="668"/>
        <v>0</v>
      </c>
    </row>
    <row r="1275" spans="2:54" x14ac:dyDescent="0.25">
      <c r="B1275" s="14">
        <v>2026</v>
      </c>
      <c r="C1275" s="14">
        <v>479</v>
      </c>
      <c r="D1275" s="15"/>
      <c r="F1275" s="15" t="s">
        <v>58</v>
      </c>
      <c r="G1275" s="14" t="e">
        <f>+VLOOKUP(M1275,#REF!,5,FALSE)</f>
        <v>#REF!</v>
      </c>
      <c r="H1275" s="14" t="e">
        <f>+VLOOKUP(M1275,#REF!,7,FALSE)</f>
        <v>#REF!</v>
      </c>
      <c r="M1275" s="15" t="str">
        <f t="shared" si="666"/>
        <v>2026EG 2026GOECORSUPERVISION Y CONTROL DE LAS ACTIVIDADES DESCENTRALIZADAS</v>
      </c>
      <c r="N1275" s="15" t="s">
        <v>896</v>
      </c>
      <c r="Q1275" s="16" t="s">
        <v>11</v>
      </c>
      <c r="R1275" s="16" t="s">
        <v>60</v>
      </c>
      <c r="T1275" s="14"/>
      <c r="U1275" s="17" t="s">
        <v>75</v>
      </c>
      <c r="V1275" s="15" t="s">
        <v>367</v>
      </c>
      <c r="X1275" s="14" t="s">
        <v>77</v>
      </c>
      <c r="Y1275" s="18">
        <v>10</v>
      </c>
      <c r="Z1275" s="19">
        <v>250</v>
      </c>
      <c r="AA1275" s="14"/>
      <c r="AB1275" s="14"/>
      <c r="AC1275" s="14">
        <v>6</v>
      </c>
      <c r="AD1275" s="14">
        <v>6</v>
      </c>
      <c r="AE1275" s="20"/>
      <c r="AF1275" s="20"/>
      <c r="AG1275" s="20"/>
      <c r="AH1275" s="20"/>
      <c r="AI1275" s="20"/>
      <c r="AJ1275" s="20"/>
      <c r="AK1275" s="20"/>
      <c r="AL1275" s="20"/>
      <c r="AM1275" s="19">
        <f t="shared" si="669"/>
        <v>30000</v>
      </c>
      <c r="AN1275" s="26" t="s">
        <v>437</v>
      </c>
      <c r="AO1275" s="50">
        <f t="shared" si="694"/>
        <v>0</v>
      </c>
      <c r="AP1275" s="50">
        <f t="shared" si="695"/>
        <v>0</v>
      </c>
      <c r="AQ1275" s="50">
        <f t="shared" si="696"/>
        <v>15000</v>
      </c>
      <c r="AR1275" s="50">
        <f t="shared" si="697"/>
        <v>15000</v>
      </c>
      <c r="AS1275" s="50">
        <f t="shared" si="698"/>
        <v>0</v>
      </c>
      <c r="AT1275" s="50">
        <f t="shared" si="699"/>
        <v>0</v>
      </c>
      <c r="AU1275" s="50">
        <f t="shared" si="700"/>
        <v>0</v>
      </c>
      <c r="AV1275" s="50">
        <f t="shared" si="701"/>
        <v>0</v>
      </c>
      <c r="AW1275" s="50">
        <f t="shared" si="702"/>
        <v>0</v>
      </c>
      <c r="AX1275" s="50">
        <f t="shared" si="703"/>
        <v>0</v>
      </c>
      <c r="AY1275" s="50">
        <f t="shared" si="704"/>
        <v>0</v>
      </c>
      <c r="AZ1275" s="50">
        <f t="shared" si="705"/>
        <v>0</v>
      </c>
      <c r="BA1275" s="50">
        <f t="shared" si="667"/>
        <v>30000</v>
      </c>
      <c r="BB1275" s="50">
        <f t="shared" si="668"/>
        <v>0</v>
      </c>
    </row>
    <row r="1276" spans="2:54" x14ac:dyDescent="0.25">
      <c r="B1276" s="14">
        <v>2026</v>
      </c>
      <c r="C1276" s="14">
        <v>479</v>
      </c>
      <c r="D1276" s="15"/>
      <c r="F1276" s="15" t="s">
        <v>58</v>
      </c>
      <c r="G1276" s="14" t="e">
        <f>+VLOOKUP(M1276,#REF!,5,FALSE)</f>
        <v>#REF!</v>
      </c>
      <c r="H1276" s="14" t="e">
        <f>+VLOOKUP(M1276,#REF!,7,FALSE)</f>
        <v>#REF!</v>
      </c>
      <c r="M1276" s="15" t="str">
        <f t="shared" si="666"/>
        <v>2026EG 2026GOECORSUPERVISION Y CONTROL DE LAS ACTIVIDADES DESCENTRALIZADAS</v>
      </c>
      <c r="N1276" s="15" t="s">
        <v>896</v>
      </c>
      <c r="Q1276" s="16" t="s">
        <v>11</v>
      </c>
      <c r="R1276" s="16" t="s">
        <v>60</v>
      </c>
      <c r="T1276" s="14"/>
      <c r="U1276" s="17" t="s">
        <v>75</v>
      </c>
      <c r="V1276" s="15" t="s">
        <v>368</v>
      </c>
      <c r="X1276" s="14" t="s">
        <v>77</v>
      </c>
      <c r="Y1276" s="18">
        <v>1</v>
      </c>
      <c r="Z1276" s="19">
        <v>320</v>
      </c>
      <c r="AA1276" s="14">
        <v>3</v>
      </c>
      <c r="AB1276" s="14">
        <v>3</v>
      </c>
      <c r="AC1276" s="14">
        <v>3</v>
      </c>
      <c r="AD1276" s="14">
        <v>3</v>
      </c>
      <c r="AE1276" s="20"/>
      <c r="AF1276" s="20"/>
      <c r="AG1276" s="20"/>
      <c r="AH1276" s="20"/>
      <c r="AI1276" s="20"/>
      <c r="AJ1276" s="20"/>
      <c r="AK1276" s="20"/>
      <c r="AL1276" s="20"/>
      <c r="AM1276" s="19">
        <f t="shared" si="669"/>
        <v>3840</v>
      </c>
      <c r="AN1276" s="26" t="s">
        <v>437</v>
      </c>
      <c r="AO1276" s="50">
        <f t="shared" si="670"/>
        <v>960</v>
      </c>
      <c r="AP1276" s="50">
        <f t="shared" si="671"/>
        <v>960</v>
      </c>
      <c r="AQ1276" s="50">
        <f t="shared" si="672"/>
        <v>960</v>
      </c>
      <c r="AR1276" s="50">
        <f t="shared" si="673"/>
        <v>960</v>
      </c>
      <c r="AS1276" s="50">
        <f t="shared" si="674"/>
        <v>0</v>
      </c>
      <c r="AT1276" s="50">
        <f t="shared" si="675"/>
        <v>0</v>
      </c>
      <c r="AU1276" s="50">
        <f t="shared" si="676"/>
        <v>0</v>
      </c>
      <c r="AV1276" s="50">
        <f t="shared" si="677"/>
        <v>0</v>
      </c>
      <c r="AW1276" s="50">
        <f t="shared" si="678"/>
        <v>0</v>
      </c>
      <c r="AX1276" s="50">
        <f t="shared" si="679"/>
        <v>0</v>
      </c>
      <c r="AY1276" s="50">
        <f t="shared" si="680"/>
        <v>0</v>
      </c>
      <c r="AZ1276" s="50">
        <f t="shared" si="681"/>
        <v>0</v>
      </c>
      <c r="BA1276" s="50">
        <f t="shared" si="667"/>
        <v>3840</v>
      </c>
      <c r="BB1276" s="50">
        <f t="shared" si="668"/>
        <v>0</v>
      </c>
    </row>
    <row r="1277" spans="2:54" x14ac:dyDescent="0.25">
      <c r="B1277" s="14">
        <v>2026</v>
      </c>
      <c r="C1277" s="14">
        <v>479</v>
      </c>
      <c r="D1277" s="15"/>
      <c r="F1277" s="15" t="s">
        <v>58</v>
      </c>
      <c r="G1277" s="14" t="e">
        <f>+VLOOKUP(M1277,#REF!,5,FALSE)</f>
        <v>#REF!</v>
      </c>
      <c r="H1277" s="14" t="e">
        <f>+VLOOKUP(M1277,#REF!,7,FALSE)</f>
        <v>#REF!</v>
      </c>
      <c r="M1277" s="15" t="str">
        <f t="shared" si="666"/>
        <v>2026EG 2026GOECORSUPERVISION Y CONTROL DE LAS ACTIVIDADES DESCENTRALIZADAS</v>
      </c>
      <c r="N1277" s="15" t="s">
        <v>896</v>
      </c>
      <c r="Q1277" s="16" t="s">
        <v>11</v>
      </c>
      <c r="R1277" s="16" t="s">
        <v>60</v>
      </c>
      <c r="T1277" s="14"/>
      <c r="U1277" s="17" t="s">
        <v>115</v>
      </c>
      <c r="V1277" s="15" t="s">
        <v>897</v>
      </c>
      <c r="X1277" s="14" t="s">
        <v>74</v>
      </c>
      <c r="Y1277" s="18">
        <v>1</v>
      </c>
      <c r="Z1277" s="19">
        <v>14000</v>
      </c>
      <c r="AA1277" s="14">
        <v>3</v>
      </c>
      <c r="AB1277" s="14">
        <v>3</v>
      </c>
      <c r="AC1277" s="14">
        <v>3</v>
      </c>
      <c r="AD1277" s="14">
        <v>3</v>
      </c>
      <c r="AE1277" s="20">
        <v>3</v>
      </c>
      <c r="AF1277" s="20"/>
      <c r="AG1277" s="20"/>
      <c r="AH1277" s="20"/>
      <c r="AI1277" s="20"/>
      <c r="AJ1277" s="20"/>
      <c r="AK1277" s="20"/>
      <c r="AL1277" s="20"/>
      <c r="AM1277" s="19">
        <f t="shared" si="669"/>
        <v>210000</v>
      </c>
      <c r="AN1277" s="26" t="s">
        <v>437</v>
      </c>
      <c r="AO1277" s="50">
        <f t="shared" si="670"/>
        <v>42000</v>
      </c>
      <c r="AP1277" s="50">
        <f t="shared" si="671"/>
        <v>42000</v>
      </c>
      <c r="AQ1277" s="50">
        <f t="shared" si="672"/>
        <v>42000</v>
      </c>
      <c r="AR1277" s="50">
        <f t="shared" si="673"/>
        <v>42000</v>
      </c>
      <c r="AS1277" s="50">
        <f t="shared" si="674"/>
        <v>42000</v>
      </c>
      <c r="AT1277" s="50">
        <f t="shared" si="675"/>
        <v>0</v>
      </c>
      <c r="AU1277" s="50">
        <f t="shared" si="676"/>
        <v>0</v>
      </c>
      <c r="AV1277" s="50">
        <f t="shared" si="677"/>
        <v>0</v>
      </c>
      <c r="AW1277" s="50">
        <f t="shared" si="678"/>
        <v>0</v>
      </c>
      <c r="AX1277" s="50">
        <f t="shared" si="679"/>
        <v>0</v>
      </c>
      <c r="AY1277" s="50">
        <f t="shared" si="680"/>
        <v>0</v>
      </c>
      <c r="AZ1277" s="50">
        <f t="shared" si="681"/>
        <v>0</v>
      </c>
      <c r="BA1277" s="50">
        <f t="shared" si="667"/>
        <v>210000</v>
      </c>
      <c r="BB1277" s="50">
        <f t="shared" si="668"/>
        <v>0</v>
      </c>
    </row>
    <row r="1278" spans="2:54" x14ac:dyDescent="0.25">
      <c r="B1278" s="14">
        <v>2026</v>
      </c>
      <c r="C1278" s="14">
        <v>479</v>
      </c>
      <c r="D1278" s="15"/>
      <c r="F1278" s="15" t="s">
        <v>58</v>
      </c>
      <c r="G1278" s="14" t="e">
        <f>+VLOOKUP(M1278,#REF!,5,FALSE)</f>
        <v>#REF!</v>
      </c>
      <c r="H1278" s="14" t="e">
        <f>+VLOOKUP(M1278,#REF!,7,FALSE)</f>
        <v>#REF!</v>
      </c>
      <c r="M1278" s="15" t="str">
        <f t="shared" si="666"/>
        <v>2026EG 2026GOECORSUPERVISION Y CONTROL DE LAS ACTIVIDADES DESCENTRALIZADAS</v>
      </c>
      <c r="N1278" s="15" t="s">
        <v>896</v>
      </c>
      <c r="Q1278" s="16" t="s">
        <v>11</v>
      </c>
      <c r="R1278" s="16" t="s">
        <v>60</v>
      </c>
      <c r="T1278" s="14"/>
      <c r="U1278" s="17" t="s">
        <v>62</v>
      </c>
      <c r="V1278" s="15" t="s">
        <v>898</v>
      </c>
      <c r="X1278" s="14" t="s">
        <v>65</v>
      </c>
      <c r="Y1278" s="18">
        <v>126</v>
      </c>
      <c r="Z1278" s="19">
        <v>5000</v>
      </c>
      <c r="AA1278" s="14">
        <v>30</v>
      </c>
      <c r="AB1278" s="14">
        <v>30</v>
      </c>
      <c r="AC1278" s="14">
        <v>30</v>
      </c>
      <c r="AD1278" s="14">
        <v>30</v>
      </c>
      <c r="AE1278" s="20"/>
      <c r="AF1278" s="20"/>
      <c r="AG1278" s="20"/>
      <c r="AH1278" s="20"/>
      <c r="AI1278" s="20"/>
      <c r="AJ1278" s="20"/>
      <c r="AK1278" s="20"/>
      <c r="AL1278" s="20"/>
      <c r="AM1278" s="19">
        <f t="shared" si="669"/>
        <v>2520000</v>
      </c>
      <c r="AN1278" s="26" t="s">
        <v>437</v>
      </c>
      <c r="AO1278" s="50">
        <f t="shared" ref="AO1278:AO1298" si="706">+$Z1278*AA1278/30*$Y1278</f>
        <v>630000</v>
      </c>
      <c r="AP1278" s="50">
        <f t="shared" ref="AP1278:AP1298" si="707">+$Z1278*AB1278/30*$Y1278</f>
        <v>630000</v>
      </c>
      <c r="AQ1278" s="50">
        <f t="shared" ref="AQ1278:AQ1298" si="708">+$Z1278*AC1278/30*$Y1278</f>
        <v>630000</v>
      </c>
      <c r="AR1278" s="50">
        <f t="shared" ref="AR1278:AR1298" si="709">+$Z1278*AD1278/30*$Y1278</f>
        <v>630000</v>
      </c>
      <c r="AS1278" s="50">
        <f t="shared" ref="AS1278:AS1298" si="710">+$Z1278*AE1278/30*$Y1278</f>
        <v>0</v>
      </c>
      <c r="AT1278" s="50">
        <f t="shared" ref="AT1278:AT1298" si="711">+$Z1278*AF1278/30*$Y1278</f>
        <v>0</v>
      </c>
      <c r="AU1278" s="50">
        <f t="shared" ref="AU1278:AU1298" si="712">+$Z1278*AG1278/30*$Y1278</f>
        <v>0</v>
      </c>
      <c r="AV1278" s="50">
        <f t="shared" ref="AV1278:AV1298" si="713">+$Z1278*AH1278/30*$Y1278</f>
        <v>0</v>
      </c>
      <c r="AW1278" s="50">
        <f t="shared" ref="AW1278:AW1298" si="714">+$Z1278*AI1278/30*$Y1278</f>
        <v>0</v>
      </c>
      <c r="AX1278" s="50">
        <f t="shared" ref="AX1278:AX1298" si="715">+$Z1278*AJ1278/30*$Y1278</f>
        <v>0</v>
      </c>
      <c r="AY1278" s="50">
        <f t="shared" ref="AY1278:AY1298" si="716">+$Z1278*AK1278/30*$Y1278</f>
        <v>0</v>
      </c>
      <c r="AZ1278" s="50">
        <f t="shared" ref="AZ1278:AZ1298" si="717">+$Z1278*AL1278/30*$Y1278</f>
        <v>0</v>
      </c>
      <c r="BA1278" s="50">
        <f t="shared" si="667"/>
        <v>2520000</v>
      </c>
      <c r="BB1278" s="50">
        <f t="shared" si="668"/>
        <v>0</v>
      </c>
    </row>
    <row r="1279" spans="2:54" x14ac:dyDescent="0.25">
      <c r="B1279" s="14">
        <v>2026</v>
      </c>
      <c r="C1279" s="14">
        <v>479</v>
      </c>
      <c r="D1279" s="15"/>
      <c r="F1279" s="15" t="s">
        <v>58</v>
      </c>
      <c r="G1279" s="14" t="e">
        <f>+VLOOKUP(M1279,#REF!,5,FALSE)</f>
        <v>#REF!</v>
      </c>
      <c r="H1279" s="14" t="e">
        <f>+VLOOKUP(M1279,#REF!,7,FALSE)</f>
        <v>#REF!</v>
      </c>
      <c r="M1279" s="15" t="str">
        <f t="shared" si="666"/>
        <v>2026EG 2026GOECORSUPERVISION Y CONTROL DE LAS ACTIVIDADES DESCENTRALIZADAS</v>
      </c>
      <c r="N1279" s="15" t="s">
        <v>896</v>
      </c>
      <c r="Q1279" s="16" t="s">
        <v>11</v>
      </c>
      <c r="R1279" s="16" t="s">
        <v>60</v>
      </c>
      <c r="T1279" s="14"/>
      <c r="U1279" s="17" t="s">
        <v>62</v>
      </c>
      <c r="V1279" s="15" t="s">
        <v>899</v>
      </c>
      <c r="X1279" s="14" t="s">
        <v>65</v>
      </c>
      <c r="Y1279" s="18">
        <v>1</v>
      </c>
      <c r="Z1279" s="19">
        <v>5000</v>
      </c>
      <c r="AA1279" s="14">
        <v>30</v>
      </c>
      <c r="AB1279" s="14">
        <v>30</v>
      </c>
      <c r="AC1279" s="14">
        <v>30</v>
      </c>
      <c r="AD1279" s="14">
        <v>30</v>
      </c>
      <c r="AE1279" s="20"/>
      <c r="AF1279" s="20"/>
      <c r="AG1279" s="20"/>
      <c r="AH1279" s="20"/>
      <c r="AI1279" s="20"/>
      <c r="AJ1279" s="20"/>
      <c r="AK1279" s="20"/>
      <c r="AL1279" s="20"/>
      <c r="AM1279" s="19">
        <f t="shared" si="669"/>
        <v>20000</v>
      </c>
      <c r="AN1279" s="26" t="s">
        <v>437</v>
      </c>
      <c r="AO1279" s="50">
        <f t="shared" si="706"/>
        <v>5000</v>
      </c>
      <c r="AP1279" s="50">
        <f t="shared" si="707"/>
        <v>5000</v>
      </c>
      <c r="AQ1279" s="50">
        <f t="shared" si="708"/>
        <v>5000</v>
      </c>
      <c r="AR1279" s="50">
        <f t="shared" si="709"/>
        <v>5000</v>
      </c>
      <c r="AS1279" s="50">
        <f t="shared" si="710"/>
        <v>0</v>
      </c>
      <c r="AT1279" s="50">
        <f t="shared" si="711"/>
        <v>0</v>
      </c>
      <c r="AU1279" s="50">
        <f t="shared" si="712"/>
        <v>0</v>
      </c>
      <c r="AV1279" s="50">
        <f t="shared" si="713"/>
        <v>0</v>
      </c>
      <c r="AW1279" s="50">
        <f t="shared" si="714"/>
        <v>0</v>
      </c>
      <c r="AX1279" s="50">
        <f t="shared" si="715"/>
        <v>0</v>
      </c>
      <c r="AY1279" s="50">
        <f t="shared" si="716"/>
        <v>0</v>
      </c>
      <c r="AZ1279" s="50">
        <f t="shared" si="717"/>
        <v>0</v>
      </c>
      <c r="BA1279" s="50">
        <f t="shared" si="667"/>
        <v>20000</v>
      </c>
      <c r="BB1279" s="50">
        <f t="shared" si="668"/>
        <v>0</v>
      </c>
    </row>
    <row r="1280" spans="2:54" x14ac:dyDescent="0.25">
      <c r="B1280" s="14">
        <v>2026</v>
      </c>
      <c r="C1280" s="14">
        <v>479</v>
      </c>
      <c r="D1280" s="15"/>
      <c r="F1280" s="15" t="s">
        <v>58</v>
      </c>
      <c r="G1280" s="14" t="e">
        <f>+VLOOKUP(M1280,#REF!,5,FALSE)</f>
        <v>#REF!</v>
      </c>
      <c r="H1280" s="14" t="e">
        <f>+VLOOKUP(M1280,#REF!,7,FALSE)</f>
        <v>#REF!</v>
      </c>
      <c r="M1280" s="15" t="str">
        <f t="shared" si="666"/>
        <v>2026EG 2026GOECORSUPERVISION Y CONTROL DE LAS ACTIVIDADES DESCENTRALIZADAS</v>
      </c>
      <c r="N1280" s="15" t="s">
        <v>896</v>
      </c>
      <c r="Q1280" s="16" t="s">
        <v>11</v>
      </c>
      <c r="R1280" s="16" t="s">
        <v>60</v>
      </c>
      <c r="T1280" s="14"/>
      <c r="U1280" s="17" t="s">
        <v>62</v>
      </c>
      <c r="V1280" s="15" t="s">
        <v>900</v>
      </c>
      <c r="X1280" s="14" t="s">
        <v>65</v>
      </c>
      <c r="Y1280" s="18">
        <v>1</v>
      </c>
      <c r="Z1280" s="19">
        <v>5000</v>
      </c>
      <c r="AA1280" s="14">
        <v>30</v>
      </c>
      <c r="AB1280" s="14">
        <v>30</v>
      </c>
      <c r="AC1280" s="14">
        <v>30</v>
      </c>
      <c r="AD1280" s="14">
        <v>30</v>
      </c>
      <c r="AE1280" s="20"/>
      <c r="AF1280" s="20"/>
      <c r="AG1280" s="20"/>
      <c r="AH1280" s="20"/>
      <c r="AI1280" s="20"/>
      <c r="AJ1280" s="20"/>
      <c r="AK1280" s="20"/>
      <c r="AL1280" s="20"/>
      <c r="AM1280" s="19">
        <f t="shared" si="669"/>
        <v>20000</v>
      </c>
      <c r="AN1280" s="26" t="s">
        <v>437</v>
      </c>
      <c r="AO1280" s="50">
        <f t="shared" si="706"/>
        <v>5000</v>
      </c>
      <c r="AP1280" s="50">
        <f t="shared" si="707"/>
        <v>5000</v>
      </c>
      <c r="AQ1280" s="50">
        <f t="shared" si="708"/>
        <v>5000</v>
      </c>
      <c r="AR1280" s="50">
        <f t="shared" si="709"/>
        <v>5000</v>
      </c>
      <c r="AS1280" s="50">
        <f t="shared" si="710"/>
        <v>0</v>
      </c>
      <c r="AT1280" s="50">
        <f t="shared" si="711"/>
        <v>0</v>
      </c>
      <c r="AU1280" s="50">
        <f t="shared" si="712"/>
        <v>0</v>
      </c>
      <c r="AV1280" s="50">
        <f t="shared" si="713"/>
        <v>0</v>
      </c>
      <c r="AW1280" s="50">
        <f t="shared" si="714"/>
        <v>0</v>
      </c>
      <c r="AX1280" s="50">
        <f t="shared" si="715"/>
        <v>0</v>
      </c>
      <c r="AY1280" s="50">
        <f t="shared" si="716"/>
        <v>0</v>
      </c>
      <c r="AZ1280" s="50">
        <f t="shared" si="717"/>
        <v>0</v>
      </c>
      <c r="BA1280" s="50">
        <f t="shared" si="667"/>
        <v>20000</v>
      </c>
      <c r="BB1280" s="50">
        <f t="shared" si="668"/>
        <v>0</v>
      </c>
    </row>
    <row r="1281" spans="2:54" x14ac:dyDescent="0.25">
      <c r="B1281" s="14">
        <v>2026</v>
      </c>
      <c r="C1281" s="14">
        <v>479</v>
      </c>
      <c r="D1281" s="15"/>
      <c r="F1281" s="15" t="s">
        <v>58</v>
      </c>
      <c r="G1281" s="14" t="e">
        <f>+VLOOKUP(M1281,#REF!,5,FALSE)</f>
        <v>#REF!</v>
      </c>
      <c r="H1281" s="14" t="e">
        <f>+VLOOKUP(M1281,#REF!,7,FALSE)</f>
        <v>#REF!</v>
      </c>
      <c r="M1281" s="15" t="str">
        <f t="shared" si="666"/>
        <v>2026EG 2026GOECORSUPERVISION Y CONTROL DE LAS ACTIVIDADES DESCENTRALIZADAS</v>
      </c>
      <c r="N1281" s="15" t="s">
        <v>896</v>
      </c>
      <c r="Q1281" s="16" t="s">
        <v>11</v>
      </c>
      <c r="R1281" s="16" t="s">
        <v>60</v>
      </c>
      <c r="T1281" s="14"/>
      <c r="U1281" s="17" t="s">
        <v>62</v>
      </c>
      <c r="V1281" s="15" t="s">
        <v>901</v>
      </c>
      <c r="X1281" s="14" t="s">
        <v>65</v>
      </c>
      <c r="Y1281" s="18">
        <v>3</v>
      </c>
      <c r="Z1281" s="19">
        <v>5000</v>
      </c>
      <c r="AA1281" s="14">
        <v>30</v>
      </c>
      <c r="AB1281" s="14">
        <v>30</v>
      </c>
      <c r="AC1281" s="14">
        <v>30</v>
      </c>
      <c r="AD1281" s="14">
        <v>30</v>
      </c>
      <c r="AE1281" s="20"/>
      <c r="AF1281" s="20"/>
      <c r="AG1281" s="20"/>
      <c r="AH1281" s="20"/>
      <c r="AI1281" s="20"/>
      <c r="AJ1281" s="20"/>
      <c r="AK1281" s="20"/>
      <c r="AL1281" s="20"/>
      <c r="AM1281" s="19">
        <f t="shared" si="669"/>
        <v>60000</v>
      </c>
      <c r="AN1281" s="26" t="s">
        <v>437</v>
      </c>
      <c r="AO1281" s="50">
        <f t="shared" si="706"/>
        <v>15000</v>
      </c>
      <c r="AP1281" s="50">
        <f t="shared" si="707"/>
        <v>15000</v>
      </c>
      <c r="AQ1281" s="50">
        <f t="shared" si="708"/>
        <v>15000</v>
      </c>
      <c r="AR1281" s="50">
        <f t="shared" si="709"/>
        <v>15000</v>
      </c>
      <c r="AS1281" s="50">
        <f t="shared" si="710"/>
        <v>0</v>
      </c>
      <c r="AT1281" s="50">
        <f t="shared" si="711"/>
        <v>0</v>
      </c>
      <c r="AU1281" s="50">
        <f t="shared" si="712"/>
        <v>0</v>
      </c>
      <c r="AV1281" s="50">
        <f t="shared" si="713"/>
        <v>0</v>
      </c>
      <c r="AW1281" s="50">
        <f t="shared" si="714"/>
        <v>0</v>
      </c>
      <c r="AX1281" s="50">
        <f t="shared" si="715"/>
        <v>0</v>
      </c>
      <c r="AY1281" s="50">
        <f t="shared" si="716"/>
        <v>0</v>
      </c>
      <c r="AZ1281" s="50">
        <f t="shared" si="717"/>
        <v>0</v>
      </c>
      <c r="BA1281" s="50">
        <f t="shared" si="667"/>
        <v>60000</v>
      </c>
      <c r="BB1281" s="50">
        <f t="shared" si="668"/>
        <v>0</v>
      </c>
    </row>
    <row r="1282" spans="2:54" x14ac:dyDescent="0.25">
      <c r="B1282" s="14">
        <v>2026</v>
      </c>
      <c r="C1282" s="14">
        <v>479</v>
      </c>
      <c r="D1282" s="15"/>
      <c r="F1282" s="15" t="s">
        <v>58</v>
      </c>
      <c r="G1282" s="14" t="e">
        <f>+VLOOKUP(M1282,#REF!,5,FALSE)</f>
        <v>#REF!</v>
      </c>
      <c r="H1282" s="14" t="e">
        <f>+VLOOKUP(M1282,#REF!,7,FALSE)</f>
        <v>#REF!</v>
      </c>
      <c r="M1282" s="15" t="str">
        <f t="shared" si="666"/>
        <v>2026EG 2026GOECORSUPERVISION Y CONTROL DE LAS ACTIVIDADES DESCENTRALIZADAS</v>
      </c>
      <c r="N1282" s="15" t="s">
        <v>896</v>
      </c>
      <c r="Q1282" s="16" t="s">
        <v>11</v>
      </c>
      <c r="R1282" s="16" t="s">
        <v>60</v>
      </c>
      <c r="T1282" s="14"/>
      <c r="U1282" s="17" t="s">
        <v>62</v>
      </c>
      <c r="V1282" s="15" t="s">
        <v>902</v>
      </c>
      <c r="X1282" s="14" t="s">
        <v>65</v>
      </c>
      <c r="Y1282" s="18">
        <v>3</v>
      </c>
      <c r="Z1282" s="19">
        <v>5000</v>
      </c>
      <c r="AA1282" s="14">
        <v>30</v>
      </c>
      <c r="AB1282" s="14">
        <v>30</v>
      </c>
      <c r="AC1282" s="14">
        <v>30</v>
      </c>
      <c r="AD1282" s="14">
        <v>30</v>
      </c>
      <c r="AE1282" s="20"/>
      <c r="AF1282" s="20"/>
      <c r="AG1282" s="20"/>
      <c r="AH1282" s="20"/>
      <c r="AI1282" s="20"/>
      <c r="AJ1282" s="20"/>
      <c r="AK1282" s="20"/>
      <c r="AL1282" s="20"/>
      <c r="AM1282" s="19">
        <f t="shared" si="669"/>
        <v>60000</v>
      </c>
      <c r="AN1282" s="26" t="s">
        <v>437</v>
      </c>
      <c r="AO1282" s="50">
        <f t="shared" si="706"/>
        <v>15000</v>
      </c>
      <c r="AP1282" s="50">
        <f t="shared" si="707"/>
        <v>15000</v>
      </c>
      <c r="AQ1282" s="50">
        <f t="shared" si="708"/>
        <v>15000</v>
      </c>
      <c r="AR1282" s="50">
        <f t="shared" si="709"/>
        <v>15000</v>
      </c>
      <c r="AS1282" s="50">
        <f t="shared" si="710"/>
        <v>0</v>
      </c>
      <c r="AT1282" s="50">
        <f t="shared" si="711"/>
        <v>0</v>
      </c>
      <c r="AU1282" s="50">
        <f t="shared" si="712"/>
        <v>0</v>
      </c>
      <c r="AV1282" s="50">
        <f t="shared" si="713"/>
        <v>0</v>
      </c>
      <c r="AW1282" s="50">
        <f t="shared" si="714"/>
        <v>0</v>
      </c>
      <c r="AX1282" s="50">
        <f t="shared" si="715"/>
        <v>0</v>
      </c>
      <c r="AY1282" s="50">
        <f t="shared" si="716"/>
        <v>0</v>
      </c>
      <c r="AZ1282" s="50">
        <f t="shared" si="717"/>
        <v>0</v>
      </c>
      <c r="BA1282" s="50">
        <f t="shared" si="667"/>
        <v>60000</v>
      </c>
      <c r="BB1282" s="50">
        <f t="shared" si="668"/>
        <v>0</v>
      </c>
    </row>
    <row r="1283" spans="2:54" x14ac:dyDescent="0.25">
      <c r="B1283" s="14">
        <v>2026</v>
      </c>
      <c r="C1283" s="14">
        <v>479</v>
      </c>
      <c r="D1283" s="15"/>
      <c r="F1283" s="15" t="s">
        <v>58</v>
      </c>
      <c r="G1283" s="14" t="e">
        <f>+VLOOKUP(M1283,#REF!,5,FALSE)</f>
        <v>#REF!</v>
      </c>
      <c r="H1283" s="14" t="e">
        <f>+VLOOKUP(M1283,#REF!,7,FALSE)</f>
        <v>#REF!</v>
      </c>
      <c r="M1283" s="15" t="str">
        <f t="shared" si="666"/>
        <v>2026EG 2026GOECORSUPERVISION Y CONTROL DE LAS ACTIVIDADES DESCENTRALIZADAS</v>
      </c>
      <c r="N1283" s="15" t="s">
        <v>896</v>
      </c>
      <c r="Q1283" s="16" t="s">
        <v>11</v>
      </c>
      <c r="R1283" s="16" t="s">
        <v>60</v>
      </c>
      <c r="T1283" s="14"/>
      <c r="U1283" s="17" t="s">
        <v>62</v>
      </c>
      <c r="V1283" s="15" t="s">
        <v>903</v>
      </c>
      <c r="X1283" s="14" t="s">
        <v>65</v>
      </c>
      <c r="Y1283" s="18">
        <v>1</v>
      </c>
      <c r="Z1283" s="19">
        <v>5000</v>
      </c>
      <c r="AA1283" s="14">
        <v>30</v>
      </c>
      <c r="AB1283" s="14">
        <v>30</v>
      </c>
      <c r="AC1283" s="14">
        <v>30</v>
      </c>
      <c r="AD1283" s="14">
        <v>30</v>
      </c>
      <c r="AE1283" s="20"/>
      <c r="AF1283" s="20"/>
      <c r="AG1283" s="20"/>
      <c r="AH1283" s="20"/>
      <c r="AI1283" s="20"/>
      <c r="AJ1283" s="20"/>
      <c r="AK1283" s="20"/>
      <c r="AL1283" s="20"/>
      <c r="AM1283" s="19">
        <f t="shared" si="669"/>
        <v>20000</v>
      </c>
      <c r="AN1283" s="26" t="s">
        <v>437</v>
      </c>
      <c r="AO1283" s="50">
        <f t="shared" si="706"/>
        <v>5000</v>
      </c>
      <c r="AP1283" s="50">
        <f t="shared" si="707"/>
        <v>5000</v>
      </c>
      <c r="AQ1283" s="50">
        <f t="shared" si="708"/>
        <v>5000</v>
      </c>
      <c r="AR1283" s="50">
        <f t="shared" si="709"/>
        <v>5000</v>
      </c>
      <c r="AS1283" s="50">
        <f t="shared" si="710"/>
        <v>0</v>
      </c>
      <c r="AT1283" s="50">
        <f t="shared" si="711"/>
        <v>0</v>
      </c>
      <c r="AU1283" s="50">
        <f t="shared" si="712"/>
        <v>0</v>
      </c>
      <c r="AV1283" s="50">
        <f t="shared" si="713"/>
        <v>0</v>
      </c>
      <c r="AW1283" s="50">
        <f t="shared" si="714"/>
        <v>0</v>
      </c>
      <c r="AX1283" s="50">
        <f t="shared" si="715"/>
        <v>0</v>
      </c>
      <c r="AY1283" s="50">
        <f t="shared" si="716"/>
        <v>0</v>
      </c>
      <c r="AZ1283" s="50">
        <f t="shared" si="717"/>
        <v>0</v>
      </c>
      <c r="BA1283" s="50">
        <f t="shared" si="667"/>
        <v>20000</v>
      </c>
      <c r="BB1283" s="50">
        <f t="shared" si="668"/>
        <v>0</v>
      </c>
    </row>
    <row r="1284" spans="2:54" x14ac:dyDescent="0.25">
      <c r="B1284" s="14">
        <v>2026</v>
      </c>
      <c r="C1284" s="14">
        <v>479</v>
      </c>
      <c r="D1284" s="15"/>
      <c r="F1284" s="15" t="s">
        <v>58</v>
      </c>
      <c r="G1284" s="14" t="e">
        <f>+VLOOKUP(M1284,#REF!,5,FALSE)</f>
        <v>#REF!</v>
      </c>
      <c r="H1284" s="14" t="e">
        <f>+VLOOKUP(M1284,#REF!,7,FALSE)</f>
        <v>#REF!</v>
      </c>
      <c r="M1284" s="15" t="str">
        <f t="shared" ref="M1284:M1335" si="718">+CONCATENATE(B1284,R1284,Q1284,N1284)</f>
        <v>2026EG 2026GOECORSUPERVISION Y CONTROL DE LAS ACTIVIDADES DESCENTRALIZADAS</v>
      </c>
      <c r="N1284" s="15" t="s">
        <v>896</v>
      </c>
      <c r="Q1284" s="16" t="s">
        <v>11</v>
      </c>
      <c r="R1284" s="16" t="s">
        <v>60</v>
      </c>
      <c r="T1284" s="14"/>
      <c r="U1284" s="17" t="s">
        <v>62</v>
      </c>
      <c r="V1284" s="15" t="s">
        <v>904</v>
      </c>
      <c r="X1284" s="14" t="s">
        <v>65</v>
      </c>
      <c r="Y1284" s="18">
        <v>5</v>
      </c>
      <c r="Z1284" s="19">
        <v>5500</v>
      </c>
      <c r="AA1284" s="14">
        <v>30</v>
      </c>
      <c r="AB1284" s="14">
        <v>30</v>
      </c>
      <c r="AC1284" s="14">
        <v>30</v>
      </c>
      <c r="AD1284" s="14">
        <v>30</v>
      </c>
      <c r="AE1284" s="20"/>
      <c r="AF1284" s="20"/>
      <c r="AG1284" s="20"/>
      <c r="AH1284" s="20"/>
      <c r="AI1284" s="20"/>
      <c r="AJ1284" s="20"/>
      <c r="AK1284" s="20"/>
      <c r="AL1284" s="20"/>
      <c r="AM1284" s="19">
        <f t="shared" si="669"/>
        <v>110000</v>
      </c>
      <c r="AN1284" s="26" t="s">
        <v>437</v>
      </c>
      <c r="AO1284" s="50">
        <f t="shared" si="706"/>
        <v>27500</v>
      </c>
      <c r="AP1284" s="50">
        <f t="shared" si="707"/>
        <v>27500</v>
      </c>
      <c r="AQ1284" s="50">
        <f t="shared" si="708"/>
        <v>27500</v>
      </c>
      <c r="AR1284" s="50">
        <f t="shared" si="709"/>
        <v>27500</v>
      </c>
      <c r="AS1284" s="50">
        <f t="shared" si="710"/>
        <v>0</v>
      </c>
      <c r="AT1284" s="50">
        <f t="shared" si="711"/>
        <v>0</v>
      </c>
      <c r="AU1284" s="50">
        <f t="shared" si="712"/>
        <v>0</v>
      </c>
      <c r="AV1284" s="50">
        <f t="shared" si="713"/>
        <v>0</v>
      </c>
      <c r="AW1284" s="50">
        <f t="shared" si="714"/>
        <v>0</v>
      </c>
      <c r="AX1284" s="50">
        <f t="shared" si="715"/>
        <v>0</v>
      </c>
      <c r="AY1284" s="50">
        <f t="shared" si="716"/>
        <v>0</v>
      </c>
      <c r="AZ1284" s="50">
        <f t="shared" si="717"/>
        <v>0</v>
      </c>
      <c r="BA1284" s="50">
        <f t="shared" ref="BA1284:BA1335" si="719">+ROUNDUP(SUM(AO1284:AZ1284),0)</f>
        <v>110000</v>
      </c>
      <c r="BB1284" s="50">
        <f t="shared" ref="BB1284:BB1335" si="720">+AM1284-BA1284</f>
        <v>0</v>
      </c>
    </row>
    <row r="1285" spans="2:54" x14ac:dyDescent="0.25">
      <c r="B1285" s="14">
        <v>2026</v>
      </c>
      <c r="C1285" s="14">
        <v>479</v>
      </c>
      <c r="D1285" s="15"/>
      <c r="F1285" s="15" t="s">
        <v>58</v>
      </c>
      <c r="G1285" s="14" t="e">
        <f>+VLOOKUP(M1285,#REF!,5,FALSE)</f>
        <v>#REF!</v>
      </c>
      <c r="H1285" s="14" t="e">
        <f>+VLOOKUP(M1285,#REF!,7,FALSE)</f>
        <v>#REF!</v>
      </c>
      <c r="M1285" s="15" t="str">
        <f t="shared" si="718"/>
        <v>2026EG 2026GOECORSUPERVISION Y CONTROL DE LAS ACTIVIDADES DESCENTRALIZADAS</v>
      </c>
      <c r="N1285" s="15" t="s">
        <v>896</v>
      </c>
      <c r="Q1285" s="16" t="s">
        <v>11</v>
      </c>
      <c r="R1285" s="16" t="s">
        <v>60</v>
      </c>
      <c r="T1285" s="14"/>
      <c r="U1285" s="17" t="s">
        <v>62</v>
      </c>
      <c r="V1285" s="15" t="s">
        <v>566</v>
      </c>
      <c r="X1285" s="14" t="s">
        <v>65</v>
      </c>
      <c r="Y1285" s="18">
        <v>2</v>
      </c>
      <c r="Z1285" s="19">
        <v>5500</v>
      </c>
      <c r="AA1285" s="14">
        <v>30</v>
      </c>
      <c r="AB1285" s="14">
        <v>30</v>
      </c>
      <c r="AC1285" s="14">
        <v>30</v>
      </c>
      <c r="AD1285" s="14">
        <v>30</v>
      </c>
      <c r="AE1285" s="20"/>
      <c r="AF1285" s="20"/>
      <c r="AG1285" s="20"/>
      <c r="AH1285" s="20"/>
      <c r="AI1285" s="20"/>
      <c r="AJ1285" s="20"/>
      <c r="AK1285" s="20"/>
      <c r="AL1285" s="20"/>
      <c r="AM1285" s="19">
        <f t="shared" si="669"/>
        <v>44000</v>
      </c>
      <c r="AN1285" s="26" t="s">
        <v>437</v>
      </c>
      <c r="AO1285" s="50">
        <f t="shared" si="706"/>
        <v>11000</v>
      </c>
      <c r="AP1285" s="50">
        <f t="shared" si="707"/>
        <v>11000</v>
      </c>
      <c r="AQ1285" s="50">
        <f t="shared" si="708"/>
        <v>11000</v>
      </c>
      <c r="AR1285" s="50">
        <f t="shared" si="709"/>
        <v>11000</v>
      </c>
      <c r="AS1285" s="50">
        <f t="shared" si="710"/>
        <v>0</v>
      </c>
      <c r="AT1285" s="50">
        <f t="shared" si="711"/>
        <v>0</v>
      </c>
      <c r="AU1285" s="50">
        <f t="shared" si="712"/>
        <v>0</v>
      </c>
      <c r="AV1285" s="50">
        <f t="shared" si="713"/>
        <v>0</v>
      </c>
      <c r="AW1285" s="50">
        <f t="shared" si="714"/>
        <v>0</v>
      </c>
      <c r="AX1285" s="50">
        <f t="shared" si="715"/>
        <v>0</v>
      </c>
      <c r="AY1285" s="50">
        <f t="shared" si="716"/>
        <v>0</v>
      </c>
      <c r="AZ1285" s="50">
        <f t="shared" si="717"/>
        <v>0</v>
      </c>
      <c r="BA1285" s="50">
        <f t="shared" si="719"/>
        <v>44000</v>
      </c>
      <c r="BB1285" s="50">
        <f t="shared" si="720"/>
        <v>0</v>
      </c>
    </row>
    <row r="1286" spans="2:54" x14ac:dyDescent="0.25">
      <c r="B1286" s="14">
        <v>2026</v>
      </c>
      <c r="C1286" s="14">
        <v>479</v>
      </c>
      <c r="D1286" s="15"/>
      <c r="F1286" s="15" t="s">
        <v>58</v>
      </c>
      <c r="G1286" s="14" t="e">
        <f>+VLOOKUP(M1286,#REF!,5,FALSE)</f>
        <v>#REF!</v>
      </c>
      <c r="H1286" s="14" t="e">
        <f>+VLOOKUP(M1286,#REF!,7,FALSE)</f>
        <v>#REF!</v>
      </c>
      <c r="M1286" s="15" t="str">
        <f t="shared" si="718"/>
        <v>2026EG 2026GOECORSUPERVISION Y CONTROL DE LAS ACTIVIDADES DESCENTRALIZADAS</v>
      </c>
      <c r="N1286" s="15" t="s">
        <v>896</v>
      </c>
      <c r="Q1286" s="16" t="s">
        <v>11</v>
      </c>
      <c r="R1286" s="16" t="s">
        <v>60</v>
      </c>
      <c r="T1286" s="14"/>
      <c r="U1286" s="17" t="s">
        <v>62</v>
      </c>
      <c r="V1286" s="15" t="s">
        <v>839</v>
      </c>
      <c r="X1286" s="14" t="s">
        <v>65</v>
      </c>
      <c r="Y1286" s="18">
        <v>1</v>
      </c>
      <c r="Z1286" s="19">
        <v>4000</v>
      </c>
      <c r="AA1286" s="14">
        <v>30</v>
      </c>
      <c r="AB1286" s="14">
        <v>30</v>
      </c>
      <c r="AC1286" s="14">
        <v>30</v>
      </c>
      <c r="AD1286" s="14">
        <v>30</v>
      </c>
      <c r="AE1286" s="20"/>
      <c r="AF1286" s="20"/>
      <c r="AG1286" s="20"/>
      <c r="AH1286" s="20"/>
      <c r="AI1286" s="20"/>
      <c r="AJ1286" s="20"/>
      <c r="AK1286" s="20"/>
      <c r="AL1286" s="20"/>
      <c r="AM1286" s="19">
        <f t="shared" si="669"/>
        <v>16000</v>
      </c>
      <c r="AN1286" s="26" t="s">
        <v>437</v>
      </c>
      <c r="AO1286" s="50">
        <f t="shared" si="706"/>
        <v>4000</v>
      </c>
      <c r="AP1286" s="50">
        <f t="shared" si="707"/>
        <v>4000</v>
      </c>
      <c r="AQ1286" s="50">
        <f t="shared" si="708"/>
        <v>4000</v>
      </c>
      <c r="AR1286" s="50">
        <f t="shared" si="709"/>
        <v>4000</v>
      </c>
      <c r="AS1286" s="50">
        <f t="shared" si="710"/>
        <v>0</v>
      </c>
      <c r="AT1286" s="50">
        <f t="shared" si="711"/>
        <v>0</v>
      </c>
      <c r="AU1286" s="50">
        <f t="shared" si="712"/>
        <v>0</v>
      </c>
      <c r="AV1286" s="50">
        <f t="shared" si="713"/>
        <v>0</v>
      </c>
      <c r="AW1286" s="50">
        <f t="shared" si="714"/>
        <v>0</v>
      </c>
      <c r="AX1286" s="50">
        <f t="shared" si="715"/>
        <v>0</v>
      </c>
      <c r="AY1286" s="50">
        <f t="shared" si="716"/>
        <v>0</v>
      </c>
      <c r="AZ1286" s="50">
        <f t="shared" si="717"/>
        <v>0</v>
      </c>
      <c r="BA1286" s="50">
        <f t="shared" si="719"/>
        <v>16000</v>
      </c>
      <c r="BB1286" s="50">
        <f t="shared" si="720"/>
        <v>0</v>
      </c>
    </row>
    <row r="1287" spans="2:54" x14ac:dyDescent="0.25">
      <c r="B1287" s="14">
        <v>2026</v>
      </c>
      <c r="C1287" s="14">
        <v>479</v>
      </c>
      <c r="D1287" s="15"/>
      <c r="F1287" s="15" t="s">
        <v>58</v>
      </c>
      <c r="G1287" s="14" t="e">
        <f>+VLOOKUP(M1287,#REF!,5,FALSE)</f>
        <v>#REF!</v>
      </c>
      <c r="H1287" s="14" t="e">
        <f>+VLOOKUP(M1287,#REF!,7,FALSE)</f>
        <v>#REF!</v>
      </c>
      <c r="M1287" s="15" t="str">
        <f t="shared" si="718"/>
        <v>2026EG 2026GOECORSUPERVISION Y CONTROL DE LAS ACTIVIDADES DESCENTRALIZADAS</v>
      </c>
      <c r="N1287" s="15" t="s">
        <v>896</v>
      </c>
      <c r="Q1287" s="16" t="s">
        <v>11</v>
      </c>
      <c r="R1287" s="16" t="s">
        <v>60</v>
      </c>
      <c r="T1287" s="14"/>
      <c r="U1287" s="17" t="s">
        <v>62</v>
      </c>
      <c r="V1287" s="15" t="s">
        <v>905</v>
      </c>
      <c r="X1287" s="14" t="s">
        <v>65</v>
      </c>
      <c r="Y1287" s="18">
        <v>2</v>
      </c>
      <c r="Z1287" s="19">
        <v>3000</v>
      </c>
      <c r="AA1287" s="14">
        <v>30</v>
      </c>
      <c r="AB1287" s="14">
        <v>30</v>
      </c>
      <c r="AC1287" s="14">
        <v>30</v>
      </c>
      <c r="AD1287" s="14">
        <v>30</v>
      </c>
      <c r="AE1287" s="20"/>
      <c r="AF1287" s="20"/>
      <c r="AG1287" s="20"/>
      <c r="AH1287" s="20"/>
      <c r="AI1287" s="20"/>
      <c r="AJ1287" s="20"/>
      <c r="AK1287" s="20"/>
      <c r="AL1287" s="20"/>
      <c r="AM1287" s="19">
        <f t="shared" si="669"/>
        <v>24000</v>
      </c>
      <c r="AN1287" s="26" t="s">
        <v>437</v>
      </c>
      <c r="AO1287" s="50">
        <f t="shared" si="706"/>
        <v>6000</v>
      </c>
      <c r="AP1287" s="50">
        <f t="shared" si="707"/>
        <v>6000</v>
      </c>
      <c r="AQ1287" s="50">
        <f t="shared" si="708"/>
        <v>6000</v>
      </c>
      <c r="AR1287" s="50">
        <f t="shared" si="709"/>
        <v>6000</v>
      </c>
      <c r="AS1287" s="50">
        <f t="shared" si="710"/>
        <v>0</v>
      </c>
      <c r="AT1287" s="50">
        <f t="shared" si="711"/>
        <v>0</v>
      </c>
      <c r="AU1287" s="50">
        <f t="shared" si="712"/>
        <v>0</v>
      </c>
      <c r="AV1287" s="50">
        <f t="shared" si="713"/>
        <v>0</v>
      </c>
      <c r="AW1287" s="50">
        <f t="shared" si="714"/>
        <v>0</v>
      </c>
      <c r="AX1287" s="50">
        <f t="shared" si="715"/>
        <v>0</v>
      </c>
      <c r="AY1287" s="50">
        <f t="shared" si="716"/>
        <v>0</v>
      </c>
      <c r="AZ1287" s="50">
        <f t="shared" si="717"/>
        <v>0</v>
      </c>
      <c r="BA1287" s="50">
        <f t="shared" si="719"/>
        <v>24000</v>
      </c>
      <c r="BB1287" s="50">
        <f t="shared" si="720"/>
        <v>0</v>
      </c>
    </row>
    <row r="1288" spans="2:54" x14ac:dyDescent="0.25">
      <c r="B1288" s="14">
        <v>2026</v>
      </c>
      <c r="C1288" s="14">
        <v>479</v>
      </c>
      <c r="D1288" s="15"/>
      <c r="F1288" s="15" t="s">
        <v>58</v>
      </c>
      <c r="G1288" s="14" t="e">
        <f>+VLOOKUP(M1288,#REF!,5,FALSE)</f>
        <v>#REF!</v>
      </c>
      <c r="H1288" s="14" t="e">
        <f>+VLOOKUP(M1288,#REF!,7,FALSE)</f>
        <v>#REF!</v>
      </c>
      <c r="M1288" s="15" t="str">
        <f t="shared" si="718"/>
        <v>2026EG 2026GOECORSUPERVISION Y CONTROL DE LAS ACTIVIDADES DESCENTRALIZADAS</v>
      </c>
      <c r="N1288" s="15" t="s">
        <v>896</v>
      </c>
      <c r="Q1288" s="16" t="s">
        <v>11</v>
      </c>
      <c r="R1288" s="16" t="s">
        <v>60</v>
      </c>
      <c r="T1288" s="14"/>
      <c r="U1288" s="17" t="s">
        <v>62</v>
      </c>
      <c r="V1288" s="15" t="s">
        <v>906</v>
      </c>
      <c r="X1288" s="14" t="s">
        <v>65</v>
      </c>
      <c r="Y1288" s="18">
        <v>5</v>
      </c>
      <c r="Z1288" s="19">
        <v>5000</v>
      </c>
      <c r="AA1288" s="14">
        <v>30</v>
      </c>
      <c r="AB1288" s="14">
        <v>30</v>
      </c>
      <c r="AC1288" s="14">
        <v>30</v>
      </c>
      <c r="AD1288" s="14">
        <v>30</v>
      </c>
      <c r="AE1288" s="20"/>
      <c r="AF1288" s="20"/>
      <c r="AG1288" s="20"/>
      <c r="AH1288" s="20"/>
      <c r="AI1288" s="20"/>
      <c r="AJ1288" s="20"/>
      <c r="AK1288" s="20"/>
      <c r="AL1288" s="20"/>
      <c r="AM1288" s="19">
        <f t="shared" si="669"/>
        <v>100000</v>
      </c>
      <c r="AN1288" s="26" t="s">
        <v>437</v>
      </c>
      <c r="AO1288" s="50">
        <f t="shared" si="706"/>
        <v>25000</v>
      </c>
      <c r="AP1288" s="50">
        <f t="shared" si="707"/>
        <v>25000</v>
      </c>
      <c r="AQ1288" s="50">
        <f t="shared" si="708"/>
        <v>25000</v>
      </c>
      <c r="AR1288" s="50">
        <f t="shared" si="709"/>
        <v>25000</v>
      </c>
      <c r="AS1288" s="50">
        <f t="shared" si="710"/>
        <v>0</v>
      </c>
      <c r="AT1288" s="50">
        <f t="shared" si="711"/>
        <v>0</v>
      </c>
      <c r="AU1288" s="50">
        <f t="shared" si="712"/>
        <v>0</v>
      </c>
      <c r="AV1288" s="50">
        <f t="shared" si="713"/>
        <v>0</v>
      </c>
      <c r="AW1288" s="50">
        <f t="shared" si="714"/>
        <v>0</v>
      </c>
      <c r="AX1288" s="50">
        <f t="shared" si="715"/>
        <v>0</v>
      </c>
      <c r="AY1288" s="50">
        <f t="shared" si="716"/>
        <v>0</v>
      </c>
      <c r="AZ1288" s="50">
        <f t="shared" si="717"/>
        <v>0</v>
      </c>
      <c r="BA1288" s="50">
        <f t="shared" si="719"/>
        <v>100000</v>
      </c>
      <c r="BB1288" s="50">
        <f t="shared" si="720"/>
        <v>0</v>
      </c>
    </row>
    <row r="1289" spans="2:54" x14ac:dyDescent="0.25">
      <c r="B1289" s="14">
        <v>2026</v>
      </c>
      <c r="C1289" s="14">
        <v>479</v>
      </c>
      <c r="D1289" s="15"/>
      <c r="F1289" s="15" t="s">
        <v>58</v>
      </c>
      <c r="G1289" s="14" t="e">
        <f>+VLOOKUP(M1289,#REF!,5,FALSE)</f>
        <v>#REF!</v>
      </c>
      <c r="H1289" s="14" t="e">
        <f>+VLOOKUP(M1289,#REF!,7,FALSE)</f>
        <v>#REF!</v>
      </c>
      <c r="M1289" s="15" t="str">
        <f t="shared" si="718"/>
        <v>2026EG 2026GOECORSUPERVISION Y CONTROL DE LAS ACTIVIDADES DESCENTRALIZADAS</v>
      </c>
      <c r="N1289" s="15" t="s">
        <v>896</v>
      </c>
      <c r="Q1289" s="16" t="s">
        <v>11</v>
      </c>
      <c r="R1289" s="16" t="s">
        <v>60</v>
      </c>
      <c r="T1289" s="14"/>
      <c r="U1289" s="17" t="s">
        <v>62</v>
      </c>
      <c r="V1289" s="15" t="s">
        <v>907</v>
      </c>
      <c r="X1289" s="14" t="s">
        <v>65</v>
      </c>
      <c r="Y1289" s="18">
        <v>1</v>
      </c>
      <c r="Z1289" s="19">
        <v>7000</v>
      </c>
      <c r="AA1289" s="14">
        <v>30</v>
      </c>
      <c r="AB1289" s="14">
        <v>30</v>
      </c>
      <c r="AC1289" s="14">
        <v>30</v>
      </c>
      <c r="AD1289" s="14">
        <v>30</v>
      </c>
      <c r="AE1289" s="20"/>
      <c r="AF1289" s="20"/>
      <c r="AG1289" s="20"/>
      <c r="AH1289" s="20"/>
      <c r="AI1289" s="20"/>
      <c r="AJ1289" s="20"/>
      <c r="AK1289" s="20"/>
      <c r="AL1289" s="20"/>
      <c r="AM1289" s="19">
        <f t="shared" ref="AM1289:AM1335" si="721">ROUNDUP(IFERROR(IF(OR(X1289="LOCADOR",X1289="VIATICOS",X1289="CAJA CHICA"),IF(X1289="LOCADOR",Y1289*(Z1289/30)*SUM(AA1289:AL1289),Y1289*Z1289*SUM(AA1289:AL1289)),Z1289*SUM(AA1289:AL1289)),""),0)</f>
        <v>28000</v>
      </c>
      <c r="AN1289" s="26" t="s">
        <v>437</v>
      </c>
      <c r="AO1289" s="50">
        <f t="shared" si="706"/>
        <v>7000</v>
      </c>
      <c r="AP1289" s="50">
        <f t="shared" si="707"/>
        <v>7000</v>
      </c>
      <c r="AQ1289" s="50">
        <f t="shared" si="708"/>
        <v>7000</v>
      </c>
      <c r="AR1289" s="50">
        <f t="shared" si="709"/>
        <v>7000</v>
      </c>
      <c r="AS1289" s="50">
        <f t="shared" si="710"/>
        <v>0</v>
      </c>
      <c r="AT1289" s="50">
        <f t="shared" si="711"/>
        <v>0</v>
      </c>
      <c r="AU1289" s="50">
        <f t="shared" si="712"/>
        <v>0</v>
      </c>
      <c r="AV1289" s="50">
        <f t="shared" si="713"/>
        <v>0</v>
      </c>
      <c r="AW1289" s="50">
        <f t="shared" si="714"/>
        <v>0</v>
      </c>
      <c r="AX1289" s="50">
        <f t="shared" si="715"/>
        <v>0</v>
      </c>
      <c r="AY1289" s="50">
        <f t="shared" si="716"/>
        <v>0</v>
      </c>
      <c r="AZ1289" s="50">
        <f t="shared" si="717"/>
        <v>0</v>
      </c>
      <c r="BA1289" s="50">
        <f t="shared" si="719"/>
        <v>28000</v>
      </c>
      <c r="BB1289" s="50">
        <f t="shared" si="720"/>
        <v>0</v>
      </c>
    </row>
    <row r="1290" spans="2:54" x14ac:dyDescent="0.25">
      <c r="B1290" s="14">
        <v>2026</v>
      </c>
      <c r="C1290" s="14">
        <v>479</v>
      </c>
      <c r="D1290" s="15"/>
      <c r="F1290" s="15" t="s">
        <v>58</v>
      </c>
      <c r="G1290" s="14" t="e">
        <f>+VLOOKUP(M1290,#REF!,5,FALSE)</f>
        <v>#REF!</v>
      </c>
      <c r="H1290" s="14" t="e">
        <f>+VLOOKUP(M1290,#REF!,7,FALSE)</f>
        <v>#REF!</v>
      </c>
      <c r="M1290" s="15" t="str">
        <f t="shared" si="718"/>
        <v>2026EG 2026GOECORSUPERVISION Y CONTROL DE LAS ACTIVIDADES DESCENTRALIZADAS</v>
      </c>
      <c r="N1290" s="15" t="s">
        <v>896</v>
      </c>
      <c r="Q1290" s="16" t="s">
        <v>11</v>
      </c>
      <c r="R1290" s="16" t="s">
        <v>60</v>
      </c>
      <c r="T1290" s="14"/>
      <c r="U1290" s="17" t="s">
        <v>62</v>
      </c>
      <c r="V1290" s="15" t="s">
        <v>908</v>
      </c>
      <c r="X1290" s="14" t="s">
        <v>65</v>
      </c>
      <c r="Y1290" s="18">
        <v>1</v>
      </c>
      <c r="Z1290" s="19">
        <v>8000</v>
      </c>
      <c r="AA1290" s="14">
        <v>30</v>
      </c>
      <c r="AB1290" s="14">
        <v>30</v>
      </c>
      <c r="AC1290" s="14">
        <v>30</v>
      </c>
      <c r="AD1290" s="14">
        <v>30</v>
      </c>
      <c r="AE1290" s="20"/>
      <c r="AF1290" s="20"/>
      <c r="AG1290" s="20"/>
      <c r="AH1290" s="20"/>
      <c r="AI1290" s="20"/>
      <c r="AJ1290" s="20"/>
      <c r="AK1290" s="20"/>
      <c r="AL1290" s="20"/>
      <c r="AM1290" s="19">
        <f t="shared" si="721"/>
        <v>32000</v>
      </c>
      <c r="AN1290" s="26" t="s">
        <v>437</v>
      </c>
      <c r="AO1290" s="50">
        <f t="shared" si="706"/>
        <v>8000</v>
      </c>
      <c r="AP1290" s="50">
        <f t="shared" si="707"/>
        <v>8000</v>
      </c>
      <c r="AQ1290" s="50">
        <f t="shared" si="708"/>
        <v>8000</v>
      </c>
      <c r="AR1290" s="50">
        <f t="shared" si="709"/>
        <v>8000</v>
      </c>
      <c r="AS1290" s="50">
        <f t="shared" si="710"/>
        <v>0</v>
      </c>
      <c r="AT1290" s="50">
        <f t="shared" si="711"/>
        <v>0</v>
      </c>
      <c r="AU1290" s="50">
        <f t="shared" si="712"/>
        <v>0</v>
      </c>
      <c r="AV1290" s="50">
        <f t="shared" si="713"/>
        <v>0</v>
      </c>
      <c r="AW1290" s="50">
        <f t="shared" si="714"/>
        <v>0</v>
      </c>
      <c r="AX1290" s="50">
        <f t="shared" si="715"/>
        <v>0</v>
      </c>
      <c r="AY1290" s="50">
        <f t="shared" si="716"/>
        <v>0</v>
      </c>
      <c r="AZ1290" s="50">
        <f t="shared" si="717"/>
        <v>0</v>
      </c>
      <c r="BA1290" s="50">
        <f t="shared" si="719"/>
        <v>32000</v>
      </c>
      <c r="BB1290" s="50">
        <f t="shared" si="720"/>
        <v>0</v>
      </c>
    </row>
    <row r="1291" spans="2:54" x14ac:dyDescent="0.25">
      <c r="B1291" s="14">
        <v>2026</v>
      </c>
      <c r="C1291" s="14">
        <v>479</v>
      </c>
      <c r="D1291" s="15"/>
      <c r="F1291" s="15" t="s">
        <v>58</v>
      </c>
      <c r="G1291" s="14" t="e">
        <f>+VLOOKUP(M1291,#REF!,5,FALSE)</f>
        <v>#REF!</v>
      </c>
      <c r="H1291" s="14" t="e">
        <f>+VLOOKUP(M1291,#REF!,7,FALSE)</f>
        <v>#REF!</v>
      </c>
      <c r="M1291" s="15" t="str">
        <f t="shared" si="718"/>
        <v>2026EG 2026GOECORSUPERVISION Y CONTROL DE LAS ACTIVIDADES DESCENTRALIZADAS</v>
      </c>
      <c r="N1291" s="15" t="s">
        <v>896</v>
      </c>
      <c r="Q1291" s="16" t="s">
        <v>11</v>
      </c>
      <c r="R1291" s="16" t="s">
        <v>60</v>
      </c>
      <c r="T1291" s="14"/>
      <c r="U1291" s="17" t="s">
        <v>62</v>
      </c>
      <c r="V1291" s="15" t="s">
        <v>909</v>
      </c>
      <c r="X1291" s="14" t="s">
        <v>65</v>
      </c>
      <c r="Y1291" s="18">
        <v>1</v>
      </c>
      <c r="Z1291" s="19">
        <v>10000</v>
      </c>
      <c r="AA1291" s="14">
        <v>30</v>
      </c>
      <c r="AB1291" s="14">
        <v>30</v>
      </c>
      <c r="AC1291" s="14">
        <v>30</v>
      </c>
      <c r="AD1291" s="14">
        <v>30</v>
      </c>
      <c r="AE1291" s="20"/>
      <c r="AF1291" s="20"/>
      <c r="AG1291" s="20"/>
      <c r="AH1291" s="20"/>
      <c r="AI1291" s="20"/>
      <c r="AJ1291" s="20"/>
      <c r="AK1291" s="20"/>
      <c r="AL1291" s="20"/>
      <c r="AM1291" s="19">
        <f t="shared" si="721"/>
        <v>40000</v>
      </c>
      <c r="AN1291" s="26" t="s">
        <v>437</v>
      </c>
      <c r="AO1291" s="50">
        <f t="shared" si="706"/>
        <v>10000</v>
      </c>
      <c r="AP1291" s="50">
        <f t="shared" si="707"/>
        <v>10000</v>
      </c>
      <c r="AQ1291" s="50">
        <f t="shared" si="708"/>
        <v>10000</v>
      </c>
      <c r="AR1291" s="50">
        <f t="shared" si="709"/>
        <v>10000</v>
      </c>
      <c r="AS1291" s="50">
        <f t="shared" si="710"/>
        <v>0</v>
      </c>
      <c r="AT1291" s="50">
        <f t="shared" si="711"/>
        <v>0</v>
      </c>
      <c r="AU1291" s="50">
        <f t="shared" si="712"/>
        <v>0</v>
      </c>
      <c r="AV1291" s="50">
        <f t="shared" si="713"/>
        <v>0</v>
      </c>
      <c r="AW1291" s="50">
        <f t="shared" si="714"/>
        <v>0</v>
      </c>
      <c r="AX1291" s="50">
        <f t="shared" si="715"/>
        <v>0</v>
      </c>
      <c r="AY1291" s="50">
        <f t="shared" si="716"/>
        <v>0</v>
      </c>
      <c r="AZ1291" s="50">
        <f t="shared" si="717"/>
        <v>0</v>
      </c>
      <c r="BA1291" s="50">
        <f t="shared" si="719"/>
        <v>40000</v>
      </c>
      <c r="BB1291" s="50">
        <f t="shared" si="720"/>
        <v>0</v>
      </c>
    </row>
    <row r="1292" spans="2:54" x14ac:dyDescent="0.25">
      <c r="B1292" s="14">
        <v>2026</v>
      </c>
      <c r="C1292" s="14">
        <v>479</v>
      </c>
      <c r="D1292" s="15"/>
      <c r="F1292" s="15" t="s">
        <v>58</v>
      </c>
      <c r="G1292" s="14" t="e">
        <f>+VLOOKUP(M1292,#REF!,5,FALSE)</f>
        <v>#REF!</v>
      </c>
      <c r="H1292" s="14" t="e">
        <f>+VLOOKUP(M1292,#REF!,7,FALSE)</f>
        <v>#REF!</v>
      </c>
      <c r="M1292" s="15" t="str">
        <f t="shared" si="718"/>
        <v>2026EG 2026GOECORSUPERVISION Y CONTROL DE LAS ACTIVIDADES DESCENTRALIZADAS</v>
      </c>
      <c r="N1292" s="15" t="s">
        <v>896</v>
      </c>
      <c r="Q1292" s="16" t="s">
        <v>11</v>
      </c>
      <c r="R1292" s="16" t="s">
        <v>60</v>
      </c>
      <c r="T1292" s="14"/>
      <c r="U1292" s="17" t="s">
        <v>62</v>
      </c>
      <c r="V1292" s="15" t="s">
        <v>807</v>
      </c>
      <c r="X1292" s="14" t="s">
        <v>65</v>
      </c>
      <c r="Y1292" s="18">
        <v>1</v>
      </c>
      <c r="Z1292" s="19">
        <v>8000</v>
      </c>
      <c r="AA1292" s="14">
        <v>30</v>
      </c>
      <c r="AB1292" s="14">
        <v>30</v>
      </c>
      <c r="AC1292" s="14">
        <v>30</v>
      </c>
      <c r="AD1292" s="14">
        <v>30</v>
      </c>
      <c r="AE1292" s="20"/>
      <c r="AF1292" s="20"/>
      <c r="AG1292" s="20"/>
      <c r="AH1292" s="20"/>
      <c r="AI1292" s="20"/>
      <c r="AJ1292" s="20"/>
      <c r="AK1292" s="20"/>
      <c r="AL1292" s="20"/>
      <c r="AM1292" s="19">
        <f t="shared" si="721"/>
        <v>32000</v>
      </c>
      <c r="AN1292" s="26" t="s">
        <v>437</v>
      </c>
      <c r="AO1292" s="50">
        <f t="shared" si="706"/>
        <v>8000</v>
      </c>
      <c r="AP1292" s="50">
        <f t="shared" si="707"/>
        <v>8000</v>
      </c>
      <c r="AQ1292" s="50">
        <f t="shared" si="708"/>
        <v>8000</v>
      </c>
      <c r="AR1292" s="50">
        <f t="shared" si="709"/>
        <v>8000</v>
      </c>
      <c r="AS1292" s="50">
        <f t="shared" si="710"/>
        <v>0</v>
      </c>
      <c r="AT1292" s="50">
        <f t="shared" si="711"/>
        <v>0</v>
      </c>
      <c r="AU1292" s="50">
        <f t="shared" si="712"/>
        <v>0</v>
      </c>
      <c r="AV1292" s="50">
        <f t="shared" si="713"/>
        <v>0</v>
      </c>
      <c r="AW1292" s="50">
        <f t="shared" si="714"/>
        <v>0</v>
      </c>
      <c r="AX1292" s="50">
        <f t="shared" si="715"/>
        <v>0</v>
      </c>
      <c r="AY1292" s="50">
        <f t="shared" si="716"/>
        <v>0</v>
      </c>
      <c r="AZ1292" s="50">
        <f t="shared" si="717"/>
        <v>0</v>
      </c>
      <c r="BA1292" s="50">
        <f t="shared" si="719"/>
        <v>32000</v>
      </c>
      <c r="BB1292" s="50">
        <f t="shared" si="720"/>
        <v>0</v>
      </c>
    </row>
    <row r="1293" spans="2:54" x14ac:dyDescent="0.25">
      <c r="B1293" s="14">
        <v>2026</v>
      </c>
      <c r="C1293" s="14">
        <v>479</v>
      </c>
      <c r="D1293" s="15"/>
      <c r="F1293" s="15" t="s">
        <v>58</v>
      </c>
      <c r="G1293" s="14" t="e">
        <f>+VLOOKUP(M1293,#REF!,5,FALSE)</f>
        <v>#REF!</v>
      </c>
      <c r="H1293" s="14" t="e">
        <f>+VLOOKUP(M1293,#REF!,7,FALSE)</f>
        <v>#REF!</v>
      </c>
      <c r="M1293" s="15" t="str">
        <f t="shared" si="718"/>
        <v>2026EG 2026GOECORSUPERVISION Y CONTROL DE LAS ACTIVIDADES DESCENTRALIZADAS</v>
      </c>
      <c r="N1293" s="15" t="s">
        <v>896</v>
      </c>
      <c r="Q1293" s="16" t="s">
        <v>11</v>
      </c>
      <c r="R1293" s="16" t="s">
        <v>60</v>
      </c>
      <c r="T1293" s="14"/>
      <c r="U1293" s="17" t="s">
        <v>62</v>
      </c>
      <c r="V1293" s="15" t="s">
        <v>910</v>
      </c>
      <c r="X1293" s="14" t="s">
        <v>65</v>
      </c>
      <c r="Y1293" s="18">
        <v>1</v>
      </c>
      <c r="Z1293" s="19">
        <v>10000</v>
      </c>
      <c r="AA1293" s="14">
        <v>30</v>
      </c>
      <c r="AB1293" s="14">
        <v>30</v>
      </c>
      <c r="AC1293" s="14">
        <v>30</v>
      </c>
      <c r="AD1293" s="14">
        <v>30</v>
      </c>
      <c r="AE1293" s="20"/>
      <c r="AF1293" s="20"/>
      <c r="AG1293" s="20"/>
      <c r="AH1293" s="20"/>
      <c r="AI1293" s="20"/>
      <c r="AJ1293" s="20"/>
      <c r="AK1293" s="20"/>
      <c r="AL1293" s="20"/>
      <c r="AM1293" s="19">
        <f t="shared" si="721"/>
        <v>40000</v>
      </c>
      <c r="AN1293" s="26" t="s">
        <v>437</v>
      </c>
      <c r="AO1293" s="50">
        <f t="shared" si="706"/>
        <v>10000</v>
      </c>
      <c r="AP1293" s="50">
        <f t="shared" si="707"/>
        <v>10000</v>
      </c>
      <c r="AQ1293" s="50">
        <f t="shared" si="708"/>
        <v>10000</v>
      </c>
      <c r="AR1293" s="50">
        <f t="shared" si="709"/>
        <v>10000</v>
      </c>
      <c r="AS1293" s="50">
        <f t="shared" si="710"/>
        <v>0</v>
      </c>
      <c r="AT1293" s="50">
        <f t="shared" si="711"/>
        <v>0</v>
      </c>
      <c r="AU1293" s="50">
        <f t="shared" si="712"/>
        <v>0</v>
      </c>
      <c r="AV1293" s="50">
        <f t="shared" si="713"/>
        <v>0</v>
      </c>
      <c r="AW1293" s="50">
        <f t="shared" si="714"/>
        <v>0</v>
      </c>
      <c r="AX1293" s="50">
        <f t="shared" si="715"/>
        <v>0</v>
      </c>
      <c r="AY1293" s="50">
        <f t="shared" si="716"/>
        <v>0</v>
      </c>
      <c r="AZ1293" s="50">
        <f t="shared" si="717"/>
        <v>0</v>
      </c>
      <c r="BA1293" s="50">
        <f t="shared" si="719"/>
        <v>40000</v>
      </c>
      <c r="BB1293" s="50">
        <f t="shared" si="720"/>
        <v>0</v>
      </c>
    </row>
    <row r="1294" spans="2:54" x14ac:dyDescent="0.25">
      <c r="B1294" s="14">
        <v>2026</v>
      </c>
      <c r="C1294" s="14">
        <v>479</v>
      </c>
      <c r="D1294" s="15"/>
      <c r="F1294" s="15" t="s">
        <v>58</v>
      </c>
      <c r="G1294" s="14" t="e">
        <f>+VLOOKUP(M1294,#REF!,5,FALSE)</f>
        <v>#REF!</v>
      </c>
      <c r="H1294" s="14" t="e">
        <f>+VLOOKUP(M1294,#REF!,7,FALSE)</f>
        <v>#REF!</v>
      </c>
      <c r="M1294" s="15" t="str">
        <f t="shared" si="718"/>
        <v>2026EG 2026GOECORSUPERVISION Y CONTROL DE LAS ACTIVIDADES DESCENTRALIZADAS</v>
      </c>
      <c r="N1294" s="15" t="s">
        <v>896</v>
      </c>
      <c r="Q1294" s="16" t="s">
        <v>11</v>
      </c>
      <c r="R1294" s="16" t="s">
        <v>60</v>
      </c>
      <c r="T1294" s="14"/>
      <c r="U1294" s="17" t="s">
        <v>62</v>
      </c>
      <c r="V1294" s="15" t="s">
        <v>911</v>
      </c>
      <c r="X1294" s="14" t="s">
        <v>65</v>
      </c>
      <c r="Y1294" s="18">
        <v>1</v>
      </c>
      <c r="Z1294" s="19">
        <v>8000</v>
      </c>
      <c r="AA1294" s="14">
        <v>30</v>
      </c>
      <c r="AB1294" s="14">
        <v>30</v>
      </c>
      <c r="AC1294" s="14">
        <v>30</v>
      </c>
      <c r="AD1294" s="14">
        <v>30</v>
      </c>
      <c r="AE1294" s="20"/>
      <c r="AF1294" s="20"/>
      <c r="AG1294" s="20"/>
      <c r="AH1294" s="20"/>
      <c r="AI1294" s="20"/>
      <c r="AJ1294" s="20"/>
      <c r="AK1294" s="20"/>
      <c r="AL1294" s="20"/>
      <c r="AM1294" s="19">
        <f t="shared" si="721"/>
        <v>32000</v>
      </c>
      <c r="AN1294" s="26" t="s">
        <v>437</v>
      </c>
      <c r="AO1294" s="50">
        <f t="shared" si="706"/>
        <v>8000</v>
      </c>
      <c r="AP1294" s="50">
        <f t="shared" si="707"/>
        <v>8000</v>
      </c>
      <c r="AQ1294" s="50">
        <f t="shared" si="708"/>
        <v>8000</v>
      </c>
      <c r="AR1294" s="50">
        <f t="shared" si="709"/>
        <v>8000</v>
      </c>
      <c r="AS1294" s="50">
        <f t="shared" si="710"/>
        <v>0</v>
      </c>
      <c r="AT1294" s="50">
        <f t="shared" si="711"/>
        <v>0</v>
      </c>
      <c r="AU1294" s="50">
        <f t="shared" si="712"/>
        <v>0</v>
      </c>
      <c r="AV1294" s="50">
        <f t="shared" si="713"/>
        <v>0</v>
      </c>
      <c r="AW1294" s="50">
        <f t="shared" si="714"/>
        <v>0</v>
      </c>
      <c r="AX1294" s="50">
        <f t="shared" si="715"/>
        <v>0</v>
      </c>
      <c r="AY1294" s="50">
        <f t="shared" si="716"/>
        <v>0</v>
      </c>
      <c r="AZ1294" s="50">
        <f t="shared" si="717"/>
        <v>0</v>
      </c>
      <c r="BA1294" s="50">
        <f t="shared" si="719"/>
        <v>32000</v>
      </c>
      <c r="BB1294" s="50">
        <f t="shared" si="720"/>
        <v>0</v>
      </c>
    </row>
    <row r="1295" spans="2:54" x14ac:dyDescent="0.25">
      <c r="B1295" s="14">
        <v>2026</v>
      </c>
      <c r="C1295" s="14">
        <v>479</v>
      </c>
      <c r="D1295" s="15"/>
      <c r="F1295" s="15" t="s">
        <v>58</v>
      </c>
      <c r="G1295" s="14" t="e">
        <f>+VLOOKUP(M1295,#REF!,5,FALSE)</f>
        <v>#REF!</v>
      </c>
      <c r="H1295" s="14" t="e">
        <f>+VLOOKUP(M1295,#REF!,7,FALSE)</f>
        <v>#REF!</v>
      </c>
      <c r="M1295" s="15" t="str">
        <f t="shared" si="718"/>
        <v>2026EG 2026GOECORSUPERVISION Y CONTROL DE LAS ACTIVIDADES DESCENTRALIZADAS</v>
      </c>
      <c r="N1295" s="15" t="s">
        <v>896</v>
      </c>
      <c r="Q1295" s="16" t="s">
        <v>11</v>
      </c>
      <c r="R1295" s="16" t="s">
        <v>60</v>
      </c>
      <c r="T1295" s="14"/>
      <c r="U1295" s="17" t="s">
        <v>62</v>
      </c>
      <c r="V1295" s="15" t="s">
        <v>912</v>
      </c>
      <c r="X1295" s="14" t="s">
        <v>65</v>
      </c>
      <c r="Y1295" s="18">
        <v>1</v>
      </c>
      <c r="Z1295" s="19">
        <v>10000</v>
      </c>
      <c r="AA1295" s="14">
        <v>30</v>
      </c>
      <c r="AB1295" s="14">
        <v>30</v>
      </c>
      <c r="AC1295" s="14">
        <v>30</v>
      </c>
      <c r="AD1295" s="14">
        <v>30</v>
      </c>
      <c r="AE1295" s="20"/>
      <c r="AF1295" s="20"/>
      <c r="AG1295" s="20"/>
      <c r="AH1295" s="20"/>
      <c r="AI1295" s="20"/>
      <c r="AJ1295" s="20"/>
      <c r="AK1295" s="20"/>
      <c r="AL1295" s="20"/>
      <c r="AM1295" s="19">
        <f t="shared" si="721"/>
        <v>40000</v>
      </c>
      <c r="AN1295" s="26" t="s">
        <v>437</v>
      </c>
      <c r="AO1295" s="50">
        <f t="shared" si="706"/>
        <v>10000</v>
      </c>
      <c r="AP1295" s="50">
        <f t="shared" si="707"/>
        <v>10000</v>
      </c>
      <c r="AQ1295" s="50">
        <f t="shared" si="708"/>
        <v>10000</v>
      </c>
      <c r="AR1295" s="50">
        <f t="shared" si="709"/>
        <v>10000</v>
      </c>
      <c r="AS1295" s="50">
        <f t="shared" si="710"/>
        <v>0</v>
      </c>
      <c r="AT1295" s="50">
        <f t="shared" si="711"/>
        <v>0</v>
      </c>
      <c r="AU1295" s="50">
        <f t="shared" si="712"/>
        <v>0</v>
      </c>
      <c r="AV1295" s="50">
        <f t="shared" si="713"/>
        <v>0</v>
      </c>
      <c r="AW1295" s="50">
        <f t="shared" si="714"/>
        <v>0</v>
      </c>
      <c r="AX1295" s="50">
        <f t="shared" si="715"/>
        <v>0</v>
      </c>
      <c r="AY1295" s="50">
        <f t="shared" si="716"/>
        <v>0</v>
      </c>
      <c r="AZ1295" s="50">
        <f t="shared" si="717"/>
        <v>0</v>
      </c>
      <c r="BA1295" s="50">
        <f t="shared" si="719"/>
        <v>40000</v>
      </c>
      <c r="BB1295" s="50">
        <f t="shared" si="720"/>
        <v>0</v>
      </c>
    </row>
    <row r="1296" spans="2:54" x14ac:dyDescent="0.25">
      <c r="B1296" s="14">
        <v>2026</v>
      </c>
      <c r="C1296" s="14">
        <v>479</v>
      </c>
      <c r="D1296" s="15"/>
      <c r="F1296" s="15" t="s">
        <v>58</v>
      </c>
      <c r="G1296" s="14" t="e">
        <f>+VLOOKUP(M1296,#REF!,5,FALSE)</f>
        <v>#REF!</v>
      </c>
      <c r="H1296" s="14" t="e">
        <f>+VLOOKUP(M1296,#REF!,7,FALSE)</f>
        <v>#REF!</v>
      </c>
      <c r="M1296" s="15" t="str">
        <f t="shared" si="718"/>
        <v>2026EG 2026GOECORSUPERVISION Y CONTROL DE LAS ACTIVIDADES DESCENTRALIZADAS</v>
      </c>
      <c r="N1296" s="15" t="s">
        <v>896</v>
      </c>
      <c r="Q1296" s="16" t="s">
        <v>11</v>
      </c>
      <c r="R1296" s="16" t="s">
        <v>60</v>
      </c>
      <c r="T1296" s="14"/>
      <c r="U1296" s="17" t="s">
        <v>62</v>
      </c>
      <c r="V1296" s="15" t="s">
        <v>913</v>
      </c>
      <c r="X1296" s="14" t="s">
        <v>65</v>
      </c>
      <c r="Y1296" s="18">
        <v>1</v>
      </c>
      <c r="Z1296" s="19">
        <v>7000</v>
      </c>
      <c r="AA1296" s="14">
        <v>30</v>
      </c>
      <c r="AB1296" s="14">
        <v>30</v>
      </c>
      <c r="AC1296" s="14">
        <v>30</v>
      </c>
      <c r="AD1296" s="14">
        <v>30</v>
      </c>
      <c r="AE1296" s="20"/>
      <c r="AF1296" s="20"/>
      <c r="AG1296" s="20"/>
      <c r="AH1296" s="20"/>
      <c r="AI1296" s="20"/>
      <c r="AJ1296" s="20"/>
      <c r="AK1296" s="20"/>
      <c r="AL1296" s="20"/>
      <c r="AM1296" s="19">
        <f t="shared" si="721"/>
        <v>28000</v>
      </c>
      <c r="AN1296" s="26" t="s">
        <v>437</v>
      </c>
      <c r="AO1296" s="50">
        <f t="shared" si="706"/>
        <v>7000</v>
      </c>
      <c r="AP1296" s="50">
        <f t="shared" si="707"/>
        <v>7000</v>
      </c>
      <c r="AQ1296" s="50">
        <f t="shared" si="708"/>
        <v>7000</v>
      </c>
      <c r="AR1296" s="50">
        <f t="shared" si="709"/>
        <v>7000</v>
      </c>
      <c r="AS1296" s="50">
        <f t="shared" si="710"/>
        <v>0</v>
      </c>
      <c r="AT1296" s="50">
        <f t="shared" si="711"/>
        <v>0</v>
      </c>
      <c r="AU1296" s="50">
        <f t="shared" si="712"/>
        <v>0</v>
      </c>
      <c r="AV1296" s="50">
        <f t="shared" si="713"/>
        <v>0</v>
      </c>
      <c r="AW1296" s="50">
        <f t="shared" si="714"/>
        <v>0</v>
      </c>
      <c r="AX1296" s="50">
        <f t="shared" si="715"/>
        <v>0</v>
      </c>
      <c r="AY1296" s="50">
        <f t="shared" si="716"/>
        <v>0</v>
      </c>
      <c r="AZ1296" s="50">
        <f t="shared" si="717"/>
        <v>0</v>
      </c>
      <c r="BA1296" s="50">
        <f t="shared" si="719"/>
        <v>28000</v>
      </c>
      <c r="BB1296" s="50">
        <f t="shared" si="720"/>
        <v>0</v>
      </c>
    </row>
    <row r="1297" spans="2:54" x14ac:dyDescent="0.25">
      <c r="B1297" s="14">
        <v>2026</v>
      </c>
      <c r="C1297" s="14">
        <v>479</v>
      </c>
      <c r="D1297" s="15"/>
      <c r="F1297" s="15" t="s">
        <v>58</v>
      </c>
      <c r="G1297" s="14" t="e">
        <f>+VLOOKUP(M1297,#REF!,5,FALSE)</f>
        <v>#REF!</v>
      </c>
      <c r="H1297" s="14" t="e">
        <f>+VLOOKUP(M1297,#REF!,7,FALSE)</f>
        <v>#REF!</v>
      </c>
      <c r="M1297" s="15" t="str">
        <f t="shared" si="718"/>
        <v>2026EG 2026GOECORSUPERVISION Y CONTROL DE LAS ACTIVIDADES DESCENTRALIZADAS</v>
      </c>
      <c r="N1297" s="15" t="s">
        <v>896</v>
      </c>
      <c r="Q1297" s="16" t="s">
        <v>11</v>
      </c>
      <c r="R1297" s="16" t="s">
        <v>60</v>
      </c>
      <c r="T1297" s="14"/>
      <c r="U1297" s="17" t="s">
        <v>62</v>
      </c>
      <c r="V1297" s="15" t="s">
        <v>576</v>
      </c>
      <c r="X1297" s="14" t="s">
        <v>65</v>
      </c>
      <c r="Y1297" s="18">
        <v>1</v>
      </c>
      <c r="Z1297" s="19">
        <v>5000</v>
      </c>
      <c r="AA1297" s="14">
        <v>30</v>
      </c>
      <c r="AB1297" s="14">
        <v>30</v>
      </c>
      <c r="AC1297" s="14">
        <v>30</v>
      </c>
      <c r="AD1297" s="14">
        <v>30</v>
      </c>
      <c r="AE1297" s="20"/>
      <c r="AF1297" s="20"/>
      <c r="AG1297" s="20"/>
      <c r="AH1297" s="20"/>
      <c r="AI1297" s="20"/>
      <c r="AJ1297" s="20"/>
      <c r="AK1297" s="20"/>
      <c r="AL1297" s="20"/>
      <c r="AM1297" s="19">
        <f t="shared" si="721"/>
        <v>20000</v>
      </c>
      <c r="AN1297" s="26" t="s">
        <v>437</v>
      </c>
      <c r="AO1297" s="50">
        <f t="shared" si="706"/>
        <v>5000</v>
      </c>
      <c r="AP1297" s="50">
        <f t="shared" si="707"/>
        <v>5000</v>
      </c>
      <c r="AQ1297" s="50">
        <f t="shared" si="708"/>
        <v>5000</v>
      </c>
      <c r="AR1297" s="50">
        <f t="shared" si="709"/>
        <v>5000</v>
      </c>
      <c r="AS1297" s="50">
        <f t="shared" si="710"/>
        <v>0</v>
      </c>
      <c r="AT1297" s="50">
        <f t="shared" si="711"/>
        <v>0</v>
      </c>
      <c r="AU1297" s="50">
        <f t="shared" si="712"/>
        <v>0</v>
      </c>
      <c r="AV1297" s="50">
        <f t="shared" si="713"/>
        <v>0</v>
      </c>
      <c r="AW1297" s="50">
        <f t="shared" si="714"/>
        <v>0</v>
      </c>
      <c r="AX1297" s="50">
        <f t="shared" si="715"/>
        <v>0</v>
      </c>
      <c r="AY1297" s="50">
        <f t="shared" si="716"/>
        <v>0</v>
      </c>
      <c r="AZ1297" s="50">
        <f t="shared" si="717"/>
        <v>0</v>
      </c>
      <c r="BA1297" s="50">
        <f t="shared" si="719"/>
        <v>20000</v>
      </c>
      <c r="BB1297" s="50">
        <f t="shared" si="720"/>
        <v>0</v>
      </c>
    </row>
    <row r="1298" spans="2:54" x14ac:dyDescent="0.25">
      <c r="B1298" s="14">
        <v>2026</v>
      </c>
      <c r="C1298" s="14">
        <v>479</v>
      </c>
      <c r="D1298" s="15"/>
      <c r="F1298" s="15" t="s">
        <v>58</v>
      </c>
      <c r="G1298" s="14" t="e">
        <f>+VLOOKUP(M1298,#REF!,5,FALSE)</f>
        <v>#REF!</v>
      </c>
      <c r="H1298" s="14" t="e">
        <f>+VLOOKUP(M1298,#REF!,7,FALSE)</f>
        <v>#REF!</v>
      </c>
      <c r="M1298" s="15" t="str">
        <f t="shared" si="718"/>
        <v>2026EG 2026GOECORSUPERVISION Y CONTROL DE LAS ACTIVIDADES DESCENTRALIZADAS</v>
      </c>
      <c r="N1298" s="15" t="s">
        <v>896</v>
      </c>
      <c r="Q1298" s="16" t="s">
        <v>11</v>
      </c>
      <c r="R1298" s="16" t="s">
        <v>60</v>
      </c>
      <c r="T1298" s="14"/>
      <c r="U1298" s="17" t="s">
        <v>62</v>
      </c>
      <c r="V1298" s="15" t="s">
        <v>914</v>
      </c>
      <c r="X1298" s="14" t="s">
        <v>65</v>
      </c>
      <c r="Y1298" s="18">
        <v>126</v>
      </c>
      <c r="Z1298" s="19">
        <v>6000</v>
      </c>
      <c r="AA1298" s="14">
        <v>20</v>
      </c>
      <c r="AB1298" s="14">
        <v>30</v>
      </c>
      <c r="AC1298" s="14">
        <v>30</v>
      </c>
      <c r="AD1298" s="14">
        <v>30</v>
      </c>
      <c r="AE1298" s="20"/>
      <c r="AF1298" s="20"/>
      <c r="AG1298" s="20"/>
      <c r="AH1298" s="20"/>
      <c r="AI1298" s="20"/>
      <c r="AJ1298" s="20"/>
      <c r="AK1298" s="20"/>
      <c r="AL1298" s="20"/>
      <c r="AM1298" s="19">
        <f t="shared" si="721"/>
        <v>2772000</v>
      </c>
      <c r="AN1298" s="26" t="s">
        <v>437</v>
      </c>
      <c r="AO1298" s="50">
        <f t="shared" si="706"/>
        <v>504000</v>
      </c>
      <c r="AP1298" s="50">
        <f t="shared" si="707"/>
        <v>756000</v>
      </c>
      <c r="AQ1298" s="50">
        <f t="shared" si="708"/>
        <v>756000</v>
      </c>
      <c r="AR1298" s="50">
        <f t="shared" si="709"/>
        <v>756000</v>
      </c>
      <c r="AS1298" s="50">
        <f t="shared" si="710"/>
        <v>0</v>
      </c>
      <c r="AT1298" s="50">
        <f t="shared" si="711"/>
        <v>0</v>
      </c>
      <c r="AU1298" s="50">
        <f t="shared" si="712"/>
        <v>0</v>
      </c>
      <c r="AV1298" s="50">
        <f t="shared" si="713"/>
        <v>0</v>
      </c>
      <c r="AW1298" s="50">
        <f t="shared" si="714"/>
        <v>0</v>
      </c>
      <c r="AX1298" s="50">
        <f t="shared" si="715"/>
        <v>0</v>
      </c>
      <c r="AY1298" s="50">
        <f t="shared" si="716"/>
        <v>0</v>
      </c>
      <c r="AZ1298" s="50">
        <f t="shared" si="717"/>
        <v>0</v>
      </c>
      <c r="BA1298" s="50">
        <f t="shared" si="719"/>
        <v>2772000</v>
      </c>
      <c r="BB1298" s="50">
        <f t="shared" si="720"/>
        <v>0</v>
      </c>
    </row>
    <row r="1299" spans="2:54" x14ac:dyDescent="0.25">
      <c r="B1299" s="14">
        <v>2026</v>
      </c>
      <c r="C1299" s="14">
        <v>479</v>
      </c>
      <c r="D1299" s="15"/>
      <c r="F1299" s="15" t="s">
        <v>58</v>
      </c>
      <c r="G1299" s="14" t="e">
        <f>+VLOOKUP(M1299,#REF!,5,FALSE)</f>
        <v>#REF!</v>
      </c>
      <c r="H1299" s="14" t="e">
        <f>+VLOOKUP(M1299,#REF!,7,FALSE)</f>
        <v>#REF!</v>
      </c>
      <c r="M1299" s="15" t="str">
        <f t="shared" si="718"/>
        <v>2026EG 2026ODPE</v>
      </c>
      <c r="N1299" s="15"/>
      <c r="Q1299" s="16" t="s">
        <v>915</v>
      </c>
      <c r="R1299" s="16" t="s">
        <v>60</v>
      </c>
      <c r="T1299" s="33"/>
      <c r="U1299" s="17" t="s">
        <v>916</v>
      </c>
      <c r="V1299" s="15"/>
      <c r="X1299" s="14"/>
      <c r="Y1299" s="18"/>
      <c r="Z1299" s="19">
        <v>341678410</v>
      </c>
      <c r="AA1299" s="14">
        <v>1</v>
      </c>
      <c r="AB1299" s="14"/>
      <c r="AC1299" s="14"/>
      <c r="AD1299" s="14"/>
      <c r="AE1299" s="20"/>
      <c r="AF1299" s="20"/>
      <c r="AG1299" s="20"/>
      <c r="AH1299" s="20"/>
      <c r="AI1299" s="20"/>
      <c r="AJ1299" s="20"/>
      <c r="AK1299" s="20"/>
      <c r="AL1299" s="20"/>
      <c r="AM1299" s="19">
        <f t="shared" si="721"/>
        <v>341678410</v>
      </c>
      <c r="AN1299" s="26" t="s">
        <v>437</v>
      </c>
      <c r="AO1299" s="50">
        <f t="shared" ref="AO1299:AO1335" si="722">+AA1299*$Z1299</f>
        <v>341678410</v>
      </c>
      <c r="AP1299" s="50">
        <f t="shared" ref="AP1299:AP1335" si="723">+AB1299*$Z1299</f>
        <v>0</v>
      </c>
      <c r="AQ1299" s="50">
        <f t="shared" ref="AQ1299:AQ1335" si="724">+AC1299*$Z1299</f>
        <v>0</v>
      </c>
      <c r="AR1299" s="50">
        <f t="shared" ref="AR1299:AR1335" si="725">+AD1299*$Z1299</f>
        <v>0</v>
      </c>
      <c r="AS1299" s="50">
        <f t="shared" ref="AS1299:AS1335" si="726">+AE1299*$Z1299</f>
        <v>0</v>
      </c>
      <c r="AT1299" s="50">
        <f t="shared" ref="AT1299:AT1335" si="727">+AF1299*$Z1299</f>
        <v>0</v>
      </c>
      <c r="AU1299" s="50">
        <f t="shared" ref="AU1299:AU1335" si="728">+AG1299*$Z1299</f>
        <v>0</v>
      </c>
      <c r="AV1299" s="50">
        <f t="shared" ref="AV1299:AV1335" si="729">+AH1299*$Z1299</f>
        <v>0</v>
      </c>
      <c r="AW1299" s="50">
        <f t="shared" ref="AW1299:AW1335" si="730">+AI1299*$Z1299</f>
        <v>0</v>
      </c>
      <c r="AX1299" s="50">
        <f t="shared" ref="AX1299:AX1335" si="731">+AJ1299*$Z1299</f>
        <v>0</v>
      </c>
      <c r="AY1299" s="50">
        <f t="shared" ref="AY1299:AY1335" si="732">+AK1299*$Z1299</f>
        <v>0</v>
      </c>
      <c r="AZ1299" s="50">
        <f t="shared" ref="AZ1299:AZ1335" si="733">+AL1299*$Z1299</f>
        <v>0</v>
      </c>
      <c r="BA1299" s="50">
        <f t="shared" si="719"/>
        <v>341678410</v>
      </c>
      <c r="BB1299" s="50">
        <f t="shared" si="720"/>
        <v>0</v>
      </c>
    </row>
    <row r="1300" spans="2:54" x14ac:dyDescent="0.25">
      <c r="B1300" s="14">
        <v>2026</v>
      </c>
      <c r="C1300" s="14">
        <v>479</v>
      </c>
      <c r="D1300" s="15"/>
      <c r="F1300" s="15" t="s">
        <v>58</v>
      </c>
      <c r="G1300" s="14" t="e">
        <f>+VLOOKUP(M1300,#REF!,5,FALSE)</f>
        <v>#REF!</v>
      </c>
      <c r="H1300" s="14" t="e">
        <f>+VLOOKUP(M1300,#REF!,7,FALSE)</f>
        <v>#REF!</v>
      </c>
      <c r="M1300" s="15" t="str">
        <f t="shared" si="718"/>
        <v>2026EG 2026GPPFORMULACIÓN, MONITOREO, EVALUACIÓN Y MODIFICACIÓN DEL POE</v>
      </c>
      <c r="N1300" s="27" t="s">
        <v>163</v>
      </c>
      <c r="Q1300" s="16" t="s">
        <v>12</v>
      </c>
      <c r="R1300" s="16" t="s">
        <v>60</v>
      </c>
      <c r="U1300" s="17" t="s">
        <v>62</v>
      </c>
      <c r="V1300" s="15" t="s">
        <v>917</v>
      </c>
      <c r="X1300" s="29" t="s">
        <v>65</v>
      </c>
      <c r="Y1300" s="30">
        <v>1</v>
      </c>
      <c r="Z1300" s="31">
        <v>3500</v>
      </c>
      <c r="AA1300" s="29">
        <v>30</v>
      </c>
      <c r="AB1300" s="29">
        <v>30</v>
      </c>
      <c r="AC1300" s="32">
        <v>0</v>
      </c>
      <c r="AD1300" s="32">
        <v>0</v>
      </c>
      <c r="AE1300" s="32">
        <v>0</v>
      </c>
      <c r="AF1300" s="32">
        <v>0</v>
      </c>
      <c r="AG1300" s="32">
        <v>0</v>
      </c>
      <c r="AH1300" s="32">
        <v>0</v>
      </c>
      <c r="AI1300" s="32">
        <v>0</v>
      </c>
      <c r="AJ1300" s="32">
        <v>0</v>
      </c>
      <c r="AK1300" s="32">
        <v>0</v>
      </c>
      <c r="AL1300" s="32">
        <v>0</v>
      </c>
      <c r="AM1300" s="19">
        <f t="shared" si="721"/>
        <v>7000</v>
      </c>
      <c r="AN1300" s="26" t="s">
        <v>437</v>
      </c>
      <c r="AO1300" s="50">
        <f t="shared" ref="AO1300:AO1314" si="734">+$Z1300*AA1300/30*$Y1300</f>
        <v>3500</v>
      </c>
      <c r="AP1300" s="50">
        <f t="shared" ref="AP1300:AP1314" si="735">+$Z1300*AB1300/30*$Y1300</f>
        <v>3500</v>
      </c>
      <c r="AQ1300" s="50">
        <f t="shared" ref="AQ1300:AQ1314" si="736">+$Z1300*AC1300/30*$Y1300</f>
        <v>0</v>
      </c>
      <c r="AR1300" s="50">
        <f t="shared" ref="AR1300:AR1314" si="737">+$Z1300*AD1300/30*$Y1300</f>
        <v>0</v>
      </c>
      <c r="AS1300" s="50">
        <f t="shared" ref="AS1300:AS1314" si="738">+$Z1300*AE1300/30*$Y1300</f>
        <v>0</v>
      </c>
      <c r="AT1300" s="50">
        <f t="shared" ref="AT1300:AT1314" si="739">+$Z1300*AF1300/30*$Y1300</f>
        <v>0</v>
      </c>
      <c r="AU1300" s="50">
        <f t="shared" ref="AU1300:AU1314" si="740">+$Z1300*AG1300/30*$Y1300</f>
        <v>0</v>
      </c>
      <c r="AV1300" s="50">
        <f t="shared" ref="AV1300:AV1314" si="741">+$Z1300*AH1300/30*$Y1300</f>
        <v>0</v>
      </c>
      <c r="AW1300" s="50">
        <f t="shared" ref="AW1300:AW1314" si="742">+$Z1300*AI1300/30*$Y1300</f>
        <v>0</v>
      </c>
      <c r="AX1300" s="50">
        <f t="shared" ref="AX1300:AX1314" si="743">+$Z1300*AJ1300/30*$Y1300</f>
        <v>0</v>
      </c>
      <c r="AY1300" s="50">
        <f t="shared" ref="AY1300:AY1314" si="744">+$Z1300*AK1300/30*$Y1300</f>
        <v>0</v>
      </c>
      <c r="AZ1300" s="50">
        <f t="shared" ref="AZ1300:AZ1314" si="745">+$Z1300*AL1300/30*$Y1300</f>
        <v>0</v>
      </c>
      <c r="BA1300" s="50">
        <f t="shared" si="719"/>
        <v>7000</v>
      </c>
      <c r="BB1300" s="50">
        <f t="shared" si="720"/>
        <v>0</v>
      </c>
    </row>
    <row r="1301" spans="2:54" x14ac:dyDescent="0.25">
      <c r="B1301" s="14">
        <v>2026</v>
      </c>
      <c r="C1301" s="14">
        <v>479</v>
      </c>
      <c r="D1301" s="15"/>
      <c r="F1301" s="15" t="s">
        <v>58</v>
      </c>
      <c r="G1301" s="14" t="e">
        <f>+VLOOKUP(M1301,#REF!,5,FALSE)</f>
        <v>#REF!</v>
      </c>
      <c r="H1301" s="14" t="e">
        <f>+VLOOKUP(M1301,#REF!,7,FALSE)</f>
        <v>#REF!</v>
      </c>
      <c r="M1301" s="15" t="str">
        <f t="shared" si="718"/>
        <v>2026EG 2026GPPFORMULACIÓN, MONITOREO, EVALUACIÓN Y MODIFICACIÓN DEL POE</v>
      </c>
      <c r="N1301" s="27" t="s">
        <v>163</v>
      </c>
      <c r="Q1301" s="16" t="s">
        <v>12</v>
      </c>
      <c r="R1301" s="16" t="s">
        <v>60</v>
      </c>
      <c r="U1301" s="17" t="s">
        <v>62</v>
      </c>
      <c r="V1301" s="15" t="s">
        <v>918</v>
      </c>
      <c r="X1301" s="29" t="s">
        <v>65</v>
      </c>
      <c r="Y1301" s="30">
        <v>1</v>
      </c>
      <c r="Z1301" s="31">
        <v>6000</v>
      </c>
      <c r="AA1301" s="29">
        <v>30</v>
      </c>
      <c r="AB1301" s="29">
        <v>30</v>
      </c>
      <c r="AC1301" s="32">
        <v>0</v>
      </c>
      <c r="AD1301" s="32">
        <v>0</v>
      </c>
      <c r="AE1301" s="32">
        <v>0</v>
      </c>
      <c r="AF1301" s="32">
        <v>0</v>
      </c>
      <c r="AG1301" s="32">
        <v>0</v>
      </c>
      <c r="AH1301" s="32">
        <v>0</v>
      </c>
      <c r="AI1301" s="32">
        <v>0</v>
      </c>
      <c r="AJ1301" s="32">
        <v>0</v>
      </c>
      <c r="AK1301" s="32">
        <v>0</v>
      </c>
      <c r="AL1301" s="32">
        <v>0</v>
      </c>
      <c r="AM1301" s="19">
        <f t="shared" si="721"/>
        <v>12000</v>
      </c>
      <c r="AN1301" s="26" t="s">
        <v>437</v>
      </c>
      <c r="AO1301" s="50">
        <f t="shared" si="734"/>
        <v>6000</v>
      </c>
      <c r="AP1301" s="50">
        <f t="shared" si="735"/>
        <v>6000</v>
      </c>
      <c r="AQ1301" s="50">
        <f t="shared" si="736"/>
        <v>0</v>
      </c>
      <c r="AR1301" s="50">
        <f t="shared" si="737"/>
        <v>0</v>
      </c>
      <c r="AS1301" s="50">
        <f t="shared" si="738"/>
        <v>0</v>
      </c>
      <c r="AT1301" s="50">
        <f t="shared" si="739"/>
        <v>0</v>
      </c>
      <c r="AU1301" s="50">
        <f t="shared" si="740"/>
        <v>0</v>
      </c>
      <c r="AV1301" s="50">
        <f t="shared" si="741"/>
        <v>0</v>
      </c>
      <c r="AW1301" s="50">
        <f t="shared" si="742"/>
        <v>0</v>
      </c>
      <c r="AX1301" s="50">
        <f t="shared" si="743"/>
        <v>0</v>
      </c>
      <c r="AY1301" s="50">
        <f t="shared" si="744"/>
        <v>0</v>
      </c>
      <c r="AZ1301" s="50">
        <f t="shared" si="745"/>
        <v>0</v>
      </c>
      <c r="BA1301" s="50">
        <f t="shared" si="719"/>
        <v>12000</v>
      </c>
      <c r="BB1301" s="50">
        <f t="shared" si="720"/>
        <v>0</v>
      </c>
    </row>
    <row r="1302" spans="2:54" x14ac:dyDescent="0.25">
      <c r="B1302" s="14">
        <v>2026</v>
      </c>
      <c r="C1302" s="14">
        <v>479</v>
      </c>
      <c r="D1302" s="15"/>
      <c r="F1302" s="15" t="s">
        <v>58</v>
      </c>
      <c r="G1302" s="14" t="e">
        <f>+VLOOKUP(M1302,#REF!,5,FALSE)</f>
        <v>#REF!</v>
      </c>
      <c r="H1302" s="14" t="e">
        <f>+VLOOKUP(M1302,#REF!,7,FALSE)</f>
        <v>#REF!</v>
      </c>
      <c r="M1302" s="15" t="str">
        <f t="shared" si="718"/>
        <v>2026EG 2026GPPFORMULACIÓN, MONITOREO, EVALUACIÓN Y MODIFICACIÓN DEL POE</v>
      </c>
      <c r="N1302" s="27" t="s">
        <v>163</v>
      </c>
      <c r="Q1302" s="16" t="s">
        <v>12</v>
      </c>
      <c r="R1302" s="16" t="s">
        <v>60</v>
      </c>
      <c r="U1302" s="17" t="s">
        <v>62</v>
      </c>
      <c r="V1302" s="15" t="s">
        <v>919</v>
      </c>
      <c r="X1302" s="29" t="s">
        <v>65</v>
      </c>
      <c r="Y1302" s="30">
        <v>1</v>
      </c>
      <c r="Z1302" s="31">
        <v>6000</v>
      </c>
      <c r="AA1302" s="29">
        <v>30</v>
      </c>
      <c r="AB1302" s="29">
        <v>30</v>
      </c>
      <c r="AC1302" s="32">
        <v>0</v>
      </c>
      <c r="AD1302" s="32">
        <v>0</v>
      </c>
      <c r="AE1302" s="32">
        <v>0</v>
      </c>
      <c r="AF1302" s="32">
        <v>0</v>
      </c>
      <c r="AG1302" s="32">
        <v>0</v>
      </c>
      <c r="AH1302" s="32">
        <v>0</v>
      </c>
      <c r="AI1302" s="32">
        <v>0</v>
      </c>
      <c r="AJ1302" s="32">
        <v>0</v>
      </c>
      <c r="AK1302" s="32">
        <v>0</v>
      </c>
      <c r="AL1302" s="32">
        <v>0</v>
      </c>
      <c r="AM1302" s="19">
        <f t="shared" si="721"/>
        <v>12000</v>
      </c>
      <c r="AN1302" s="26" t="s">
        <v>437</v>
      </c>
      <c r="AO1302" s="50">
        <f t="shared" si="734"/>
        <v>6000</v>
      </c>
      <c r="AP1302" s="50">
        <f t="shared" si="735"/>
        <v>6000</v>
      </c>
      <c r="AQ1302" s="50">
        <f t="shared" si="736"/>
        <v>0</v>
      </c>
      <c r="AR1302" s="50">
        <f t="shared" si="737"/>
        <v>0</v>
      </c>
      <c r="AS1302" s="50">
        <f t="shared" si="738"/>
        <v>0</v>
      </c>
      <c r="AT1302" s="50">
        <f t="shared" si="739"/>
        <v>0</v>
      </c>
      <c r="AU1302" s="50">
        <f t="shared" si="740"/>
        <v>0</v>
      </c>
      <c r="AV1302" s="50">
        <f t="shared" si="741"/>
        <v>0</v>
      </c>
      <c r="AW1302" s="50">
        <f t="shared" si="742"/>
        <v>0</v>
      </c>
      <c r="AX1302" s="50">
        <f t="shared" si="743"/>
        <v>0</v>
      </c>
      <c r="AY1302" s="50">
        <f t="shared" si="744"/>
        <v>0</v>
      </c>
      <c r="AZ1302" s="50">
        <f t="shared" si="745"/>
        <v>0</v>
      </c>
      <c r="BA1302" s="50">
        <f t="shared" si="719"/>
        <v>12000</v>
      </c>
      <c r="BB1302" s="50">
        <f t="shared" si="720"/>
        <v>0</v>
      </c>
    </row>
    <row r="1303" spans="2:54" x14ac:dyDescent="0.25">
      <c r="B1303" s="14">
        <v>2026</v>
      </c>
      <c r="C1303" s="14">
        <v>479</v>
      </c>
      <c r="D1303" s="15"/>
      <c r="F1303" s="15" t="s">
        <v>58</v>
      </c>
      <c r="G1303" s="14" t="e">
        <f>+VLOOKUP(M1303,#REF!,5,FALSE)</f>
        <v>#REF!</v>
      </c>
      <c r="H1303" s="14" t="e">
        <f>+VLOOKUP(M1303,#REF!,7,FALSE)</f>
        <v>#REF!</v>
      </c>
      <c r="M1303" s="15" t="str">
        <f t="shared" si="718"/>
        <v>2026EG 2026GPPFORMULACIÓN, MONITOREO, EVALUACIÓN Y MODIFICACIÓN DEL POE</v>
      </c>
      <c r="N1303" s="27" t="s">
        <v>163</v>
      </c>
      <c r="Q1303" s="16" t="s">
        <v>12</v>
      </c>
      <c r="R1303" s="16" t="s">
        <v>60</v>
      </c>
      <c r="U1303" s="17" t="s">
        <v>62</v>
      </c>
      <c r="V1303" s="15" t="s">
        <v>920</v>
      </c>
      <c r="X1303" s="29" t="s">
        <v>65</v>
      </c>
      <c r="Y1303" s="30">
        <v>1</v>
      </c>
      <c r="Z1303" s="31">
        <v>8500</v>
      </c>
      <c r="AA1303" s="29">
        <v>30</v>
      </c>
      <c r="AB1303" s="29">
        <v>30</v>
      </c>
      <c r="AC1303" s="32">
        <v>0</v>
      </c>
      <c r="AD1303" s="32">
        <v>0</v>
      </c>
      <c r="AE1303" s="32">
        <v>0</v>
      </c>
      <c r="AF1303" s="32">
        <v>0</v>
      </c>
      <c r="AG1303" s="32">
        <v>0</v>
      </c>
      <c r="AH1303" s="32">
        <v>0</v>
      </c>
      <c r="AI1303" s="32">
        <v>0</v>
      </c>
      <c r="AJ1303" s="32">
        <v>0</v>
      </c>
      <c r="AK1303" s="32">
        <v>0</v>
      </c>
      <c r="AL1303" s="32">
        <v>0</v>
      </c>
      <c r="AM1303" s="19">
        <f t="shared" si="721"/>
        <v>17000</v>
      </c>
      <c r="AN1303" s="26" t="s">
        <v>437</v>
      </c>
      <c r="AO1303" s="50">
        <f t="shared" si="734"/>
        <v>8500</v>
      </c>
      <c r="AP1303" s="50">
        <f t="shared" si="735"/>
        <v>8500</v>
      </c>
      <c r="AQ1303" s="50">
        <f t="shared" si="736"/>
        <v>0</v>
      </c>
      <c r="AR1303" s="50">
        <f t="shared" si="737"/>
        <v>0</v>
      </c>
      <c r="AS1303" s="50">
        <f t="shared" si="738"/>
        <v>0</v>
      </c>
      <c r="AT1303" s="50">
        <f t="shared" si="739"/>
        <v>0</v>
      </c>
      <c r="AU1303" s="50">
        <f t="shared" si="740"/>
        <v>0</v>
      </c>
      <c r="AV1303" s="50">
        <f t="shared" si="741"/>
        <v>0</v>
      </c>
      <c r="AW1303" s="50">
        <f t="shared" si="742"/>
        <v>0</v>
      </c>
      <c r="AX1303" s="50">
        <f t="shared" si="743"/>
        <v>0</v>
      </c>
      <c r="AY1303" s="50">
        <f t="shared" si="744"/>
        <v>0</v>
      </c>
      <c r="AZ1303" s="50">
        <f t="shared" si="745"/>
        <v>0</v>
      </c>
      <c r="BA1303" s="50">
        <f t="shared" si="719"/>
        <v>17000</v>
      </c>
      <c r="BB1303" s="50">
        <f t="shared" si="720"/>
        <v>0</v>
      </c>
    </row>
    <row r="1304" spans="2:54" x14ac:dyDescent="0.25">
      <c r="B1304" s="14">
        <v>2026</v>
      </c>
      <c r="C1304" s="14">
        <v>479</v>
      </c>
      <c r="D1304" s="15"/>
      <c r="F1304" s="15" t="s">
        <v>58</v>
      </c>
      <c r="G1304" s="14" t="e">
        <f>+VLOOKUP(M1304,#REF!,5,FALSE)</f>
        <v>#REF!</v>
      </c>
      <c r="H1304" s="14" t="e">
        <f>+VLOOKUP(M1304,#REF!,7,FALSE)</f>
        <v>#REF!</v>
      </c>
      <c r="M1304" s="15" t="str">
        <f t="shared" si="718"/>
        <v>2026EG 2026GPPFORMULACIÓN, MONITOREO, EVALUACIÓN Y MODIFICACIÓN DEL POE</v>
      </c>
      <c r="N1304" s="27" t="s">
        <v>163</v>
      </c>
      <c r="Q1304" s="16" t="s">
        <v>12</v>
      </c>
      <c r="R1304" s="16" t="s">
        <v>60</v>
      </c>
      <c r="U1304" s="17" t="s">
        <v>62</v>
      </c>
      <c r="V1304" s="15" t="s">
        <v>921</v>
      </c>
      <c r="X1304" s="29" t="s">
        <v>65</v>
      </c>
      <c r="Y1304" s="30">
        <v>1</v>
      </c>
      <c r="Z1304" s="31">
        <v>9000</v>
      </c>
      <c r="AA1304" s="29">
        <v>30</v>
      </c>
      <c r="AB1304" s="29">
        <v>30</v>
      </c>
      <c r="AC1304" s="32">
        <v>0</v>
      </c>
      <c r="AD1304" s="32">
        <v>0</v>
      </c>
      <c r="AE1304" s="32">
        <v>0</v>
      </c>
      <c r="AF1304" s="32">
        <v>0</v>
      </c>
      <c r="AG1304" s="32">
        <v>0</v>
      </c>
      <c r="AH1304" s="32">
        <v>0</v>
      </c>
      <c r="AI1304" s="32">
        <v>0</v>
      </c>
      <c r="AJ1304" s="32">
        <v>0</v>
      </c>
      <c r="AK1304" s="32">
        <v>0</v>
      </c>
      <c r="AL1304" s="32">
        <v>0</v>
      </c>
      <c r="AM1304" s="19">
        <f t="shared" si="721"/>
        <v>18000</v>
      </c>
      <c r="AN1304" s="26" t="s">
        <v>437</v>
      </c>
      <c r="AO1304" s="50">
        <f t="shared" si="734"/>
        <v>9000</v>
      </c>
      <c r="AP1304" s="50">
        <f t="shared" si="735"/>
        <v>9000</v>
      </c>
      <c r="AQ1304" s="50">
        <f t="shared" si="736"/>
        <v>0</v>
      </c>
      <c r="AR1304" s="50">
        <f t="shared" si="737"/>
        <v>0</v>
      </c>
      <c r="AS1304" s="50">
        <f t="shared" si="738"/>
        <v>0</v>
      </c>
      <c r="AT1304" s="50">
        <f t="shared" si="739"/>
        <v>0</v>
      </c>
      <c r="AU1304" s="50">
        <f t="shared" si="740"/>
        <v>0</v>
      </c>
      <c r="AV1304" s="50">
        <f t="shared" si="741"/>
        <v>0</v>
      </c>
      <c r="AW1304" s="50">
        <f t="shared" si="742"/>
        <v>0</v>
      </c>
      <c r="AX1304" s="50">
        <f t="shared" si="743"/>
        <v>0</v>
      </c>
      <c r="AY1304" s="50">
        <f t="shared" si="744"/>
        <v>0</v>
      </c>
      <c r="AZ1304" s="50">
        <f t="shared" si="745"/>
        <v>0</v>
      </c>
      <c r="BA1304" s="50">
        <f t="shared" si="719"/>
        <v>18000</v>
      </c>
      <c r="BB1304" s="50">
        <f t="shared" si="720"/>
        <v>0</v>
      </c>
    </row>
    <row r="1305" spans="2:54" x14ac:dyDescent="0.25">
      <c r="B1305" s="14">
        <v>2026</v>
      </c>
      <c r="C1305" s="14">
        <v>479</v>
      </c>
      <c r="D1305" s="15"/>
      <c r="F1305" s="15" t="s">
        <v>58</v>
      </c>
      <c r="G1305" s="14" t="e">
        <f>+VLOOKUP(M1305,#REF!,5,FALSE)</f>
        <v>#REF!</v>
      </c>
      <c r="H1305" s="14" t="e">
        <f>+VLOOKUP(M1305,#REF!,7,FALSE)</f>
        <v>#REF!</v>
      </c>
      <c r="M1305" s="15" t="str">
        <f t="shared" si="718"/>
        <v>2026EG 2026GPPFORMULACIÓN, MONITOREO, EVALUACIÓN Y MODIFICACIÓN DEL POE</v>
      </c>
      <c r="N1305" s="27" t="s">
        <v>163</v>
      </c>
      <c r="Q1305" s="16" t="s">
        <v>12</v>
      </c>
      <c r="R1305" s="16" t="s">
        <v>60</v>
      </c>
      <c r="U1305" s="17" t="s">
        <v>62</v>
      </c>
      <c r="V1305" s="15" t="s">
        <v>922</v>
      </c>
      <c r="X1305" s="29" t="s">
        <v>65</v>
      </c>
      <c r="Y1305" s="30">
        <v>1</v>
      </c>
      <c r="Z1305" s="31">
        <v>4000</v>
      </c>
      <c r="AA1305" s="29">
        <v>30</v>
      </c>
      <c r="AB1305" s="29">
        <v>30</v>
      </c>
      <c r="AC1305" s="32">
        <v>0</v>
      </c>
      <c r="AD1305" s="32">
        <v>0</v>
      </c>
      <c r="AE1305" s="32">
        <v>0</v>
      </c>
      <c r="AF1305" s="32">
        <v>0</v>
      </c>
      <c r="AG1305" s="32">
        <v>0</v>
      </c>
      <c r="AH1305" s="32">
        <v>0</v>
      </c>
      <c r="AI1305" s="32">
        <v>0</v>
      </c>
      <c r="AJ1305" s="32">
        <v>0</v>
      </c>
      <c r="AK1305" s="32">
        <v>0</v>
      </c>
      <c r="AL1305" s="32">
        <v>0</v>
      </c>
      <c r="AM1305" s="19">
        <f t="shared" si="721"/>
        <v>8000</v>
      </c>
      <c r="AN1305" s="26" t="s">
        <v>437</v>
      </c>
      <c r="AO1305" s="50">
        <f t="shared" si="734"/>
        <v>4000</v>
      </c>
      <c r="AP1305" s="50">
        <f t="shared" si="735"/>
        <v>4000</v>
      </c>
      <c r="AQ1305" s="50">
        <f t="shared" si="736"/>
        <v>0</v>
      </c>
      <c r="AR1305" s="50">
        <f t="shared" si="737"/>
        <v>0</v>
      </c>
      <c r="AS1305" s="50">
        <f t="shared" si="738"/>
        <v>0</v>
      </c>
      <c r="AT1305" s="50">
        <f t="shared" si="739"/>
        <v>0</v>
      </c>
      <c r="AU1305" s="50">
        <f t="shared" si="740"/>
        <v>0</v>
      </c>
      <c r="AV1305" s="50">
        <f t="shared" si="741"/>
        <v>0</v>
      </c>
      <c r="AW1305" s="50">
        <f t="shared" si="742"/>
        <v>0</v>
      </c>
      <c r="AX1305" s="50">
        <f t="shared" si="743"/>
        <v>0</v>
      </c>
      <c r="AY1305" s="50">
        <f t="shared" si="744"/>
        <v>0</v>
      </c>
      <c r="AZ1305" s="50">
        <f t="shared" si="745"/>
        <v>0</v>
      </c>
      <c r="BA1305" s="50">
        <f t="shared" si="719"/>
        <v>8000</v>
      </c>
      <c r="BB1305" s="50">
        <f t="shared" si="720"/>
        <v>0</v>
      </c>
    </row>
    <row r="1306" spans="2:54" x14ac:dyDescent="0.25">
      <c r="B1306" s="14">
        <v>2026</v>
      </c>
      <c r="C1306" s="14">
        <v>479</v>
      </c>
      <c r="D1306" s="15"/>
      <c r="F1306" s="15" t="s">
        <v>58</v>
      </c>
      <c r="G1306" s="14" t="e">
        <f>+VLOOKUP(M1306,#REF!,5,FALSE)</f>
        <v>#REF!</v>
      </c>
      <c r="H1306" s="14" t="e">
        <f>+VLOOKUP(M1306,#REF!,7,FALSE)</f>
        <v>#REF!</v>
      </c>
      <c r="M1306" s="15" t="str">
        <f t="shared" si="718"/>
        <v>2026EG 2026GPPFORMULACIÓN, MONITOREO, EVALUACIÓN Y MODIFICACIÓN DEL POE</v>
      </c>
      <c r="N1306" s="27" t="s">
        <v>163</v>
      </c>
      <c r="Q1306" s="16" t="s">
        <v>12</v>
      </c>
      <c r="R1306" s="16" t="s">
        <v>60</v>
      </c>
      <c r="U1306" s="17" t="s">
        <v>62</v>
      </c>
      <c r="V1306" s="15" t="s">
        <v>921</v>
      </c>
      <c r="X1306" s="29" t="s">
        <v>65</v>
      </c>
      <c r="Y1306" s="30">
        <v>1</v>
      </c>
      <c r="Z1306" s="31">
        <v>7000</v>
      </c>
      <c r="AA1306" s="29">
        <v>30</v>
      </c>
      <c r="AB1306" s="29">
        <v>30</v>
      </c>
      <c r="AC1306" s="32">
        <v>0</v>
      </c>
      <c r="AD1306" s="32">
        <v>0</v>
      </c>
      <c r="AE1306" s="32">
        <v>0</v>
      </c>
      <c r="AF1306" s="32">
        <v>0</v>
      </c>
      <c r="AG1306" s="32">
        <v>0</v>
      </c>
      <c r="AH1306" s="32">
        <v>0</v>
      </c>
      <c r="AI1306" s="32">
        <v>0</v>
      </c>
      <c r="AJ1306" s="32">
        <v>0</v>
      </c>
      <c r="AK1306" s="32">
        <v>0</v>
      </c>
      <c r="AL1306" s="32">
        <v>0</v>
      </c>
      <c r="AM1306" s="19">
        <f t="shared" si="721"/>
        <v>14000</v>
      </c>
      <c r="AN1306" s="26" t="s">
        <v>437</v>
      </c>
      <c r="AO1306" s="50">
        <f t="shared" si="734"/>
        <v>7000</v>
      </c>
      <c r="AP1306" s="50">
        <f t="shared" si="735"/>
        <v>7000</v>
      </c>
      <c r="AQ1306" s="50">
        <f t="shared" si="736"/>
        <v>0</v>
      </c>
      <c r="AR1306" s="50">
        <f t="shared" si="737"/>
        <v>0</v>
      </c>
      <c r="AS1306" s="50">
        <f t="shared" si="738"/>
        <v>0</v>
      </c>
      <c r="AT1306" s="50">
        <f t="shared" si="739"/>
        <v>0</v>
      </c>
      <c r="AU1306" s="50">
        <f t="shared" si="740"/>
        <v>0</v>
      </c>
      <c r="AV1306" s="50">
        <f t="shared" si="741"/>
        <v>0</v>
      </c>
      <c r="AW1306" s="50">
        <f t="shared" si="742"/>
        <v>0</v>
      </c>
      <c r="AX1306" s="50">
        <f t="shared" si="743"/>
        <v>0</v>
      </c>
      <c r="AY1306" s="50">
        <f t="shared" si="744"/>
        <v>0</v>
      </c>
      <c r="AZ1306" s="50">
        <f t="shared" si="745"/>
        <v>0</v>
      </c>
      <c r="BA1306" s="50">
        <f t="shared" si="719"/>
        <v>14000</v>
      </c>
      <c r="BB1306" s="50">
        <f t="shared" si="720"/>
        <v>0</v>
      </c>
    </row>
    <row r="1307" spans="2:54" x14ac:dyDescent="0.25">
      <c r="B1307" s="14">
        <v>2026</v>
      </c>
      <c r="C1307" s="14">
        <v>479</v>
      </c>
      <c r="D1307" s="15"/>
      <c r="F1307" s="15" t="s">
        <v>58</v>
      </c>
      <c r="G1307" s="14" t="e">
        <f>+VLOOKUP(M1307,#REF!,5,FALSE)</f>
        <v>#REF!</v>
      </c>
      <c r="H1307" s="14" t="e">
        <f>+VLOOKUP(M1307,#REF!,7,FALSE)</f>
        <v>#REF!</v>
      </c>
      <c r="M1307" s="15" t="str">
        <f t="shared" si="718"/>
        <v>2026EG 2026GPPFORMULACIÓN, MONITOREO, EVALUACIÓN Y MODIFICACIÓN DEL POE</v>
      </c>
      <c r="N1307" s="27" t="s">
        <v>163</v>
      </c>
      <c r="Q1307" s="16" t="s">
        <v>12</v>
      </c>
      <c r="R1307" s="16" t="s">
        <v>60</v>
      </c>
      <c r="U1307" s="17" t="s">
        <v>62</v>
      </c>
      <c r="V1307" s="15" t="s">
        <v>923</v>
      </c>
      <c r="X1307" s="29" t="s">
        <v>65</v>
      </c>
      <c r="Y1307" s="30">
        <v>1</v>
      </c>
      <c r="Z1307" s="31">
        <v>4500</v>
      </c>
      <c r="AA1307" s="29">
        <v>30</v>
      </c>
      <c r="AB1307" s="29">
        <v>30</v>
      </c>
      <c r="AC1307" s="32">
        <v>0</v>
      </c>
      <c r="AD1307" s="32">
        <v>0</v>
      </c>
      <c r="AE1307" s="32">
        <v>0</v>
      </c>
      <c r="AF1307" s="32">
        <v>0</v>
      </c>
      <c r="AG1307" s="32">
        <v>0</v>
      </c>
      <c r="AH1307" s="32">
        <v>0</v>
      </c>
      <c r="AI1307" s="32">
        <v>0</v>
      </c>
      <c r="AJ1307" s="32">
        <v>0</v>
      </c>
      <c r="AK1307" s="32">
        <v>0</v>
      </c>
      <c r="AL1307" s="32">
        <v>0</v>
      </c>
      <c r="AM1307" s="19">
        <f t="shared" si="721"/>
        <v>9000</v>
      </c>
      <c r="AN1307" s="26" t="s">
        <v>437</v>
      </c>
      <c r="AO1307" s="50">
        <f t="shared" si="734"/>
        <v>4500</v>
      </c>
      <c r="AP1307" s="50">
        <f t="shared" si="735"/>
        <v>4500</v>
      </c>
      <c r="AQ1307" s="50">
        <f t="shared" si="736"/>
        <v>0</v>
      </c>
      <c r="AR1307" s="50">
        <f t="shared" si="737"/>
        <v>0</v>
      </c>
      <c r="AS1307" s="50">
        <f t="shared" si="738"/>
        <v>0</v>
      </c>
      <c r="AT1307" s="50">
        <f t="shared" si="739"/>
        <v>0</v>
      </c>
      <c r="AU1307" s="50">
        <f t="shared" si="740"/>
        <v>0</v>
      </c>
      <c r="AV1307" s="50">
        <f t="shared" si="741"/>
        <v>0</v>
      </c>
      <c r="AW1307" s="50">
        <f t="shared" si="742"/>
        <v>0</v>
      </c>
      <c r="AX1307" s="50">
        <f t="shared" si="743"/>
        <v>0</v>
      </c>
      <c r="AY1307" s="50">
        <f t="shared" si="744"/>
        <v>0</v>
      </c>
      <c r="AZ1307" s="50">
        <f t="shared" si="745"/>
        <v>0</v>
      </c>
      <c r="BA1307" s="50">
        <f t="shared" si="719"/>
        <v>9000</v>
      </c>
      <c r="BB1307" s="50">
        <f t="shared" si="720"/>
        <v>0</v>
      </c>
    </row>
    <row r="1308" spans="2:54" x14ac:dyDescent="0.25">
      <c r="B1308" s="14">
        <v>2026</v>
      </c>
      <c r="C1308" s="14">
        <v>479</v>
      </c>
      <c r="D1308" s="15"/>
      <c r="F1308" s="15" t="s">
        <v>58</v>
      </c>
      <c r="G1308" s="14" t="e">
        <f>+VLOOKUP(M1308,#REF!,5,FALSE)</f>
        <v>#REF!</v>
      </c>
      <c r="H1308" s="14" t="e">
        <f>+VLOOKUP(M1308,#REF!,7,FALSE)</f>
        <v>#REF!</v>
      </c>
      <c r="M1308" s="15" t="str">
        <f t="shared" si="718"/>
        <v>2026EG 2026GPPFORMULACIÓN, MONITOREO, EVALUACIÓN Y MODIFICACIÓN DEL POE</v>
      </c>
      <c r="N1308" s="27" t="s">
        <v>163</v>
      </c>
      <c r="Q1308" s="16" t="s">
        <v>12</v>
      </c>
      <c r="R1308" s="16" t="s">
        <v>60</v>
      </c>
      <c r="U1308" s="17" t="s">
        <v>62</v>
      </c>
      <c r="V1308" s="15" t="s">
        <v>924</v>
      </c>
      <c r="X1308" s="29" t="s">
        <v>65</v>
      </c>
      <c r="Y1308" s="30">
        <v>1</v>
      </c>
      <c r="Z1308" s="31">
        <v>12000</v>
      </c>
      <c r="AA1308" s="29">
        <v>30</v>
      </c>
      <c r="AB1308" s="29">
        <v>30</v>
      </c>
      <c r="AC1308" s="32">
        <v>0</v>
      </c>
      <c r="AD1308" s="32">
        <v>0</v>
      </c>
      <c r="AE1308" s="32">
        <v>0</v>
      </c>
      <c r="AF1308" s="32">
        <v>0</v>
      </c>
      <c r="AG1308" s="32">
        <v>0</v>
      </c>
      <c r="AH1308" s="32">
        <v>0</v>
      </c>
      <c r="AI1308" s="32">
        <v>0</v>
      </c>
      <c r="AJ1308" s="32">
        <v>0</v>
      </c>
      <c r="AK1308" s="32">
        <v>0</v>
      </c>
      <c r="AL1308" s="32">
        <v>0</v>
      </c>
      <c r="AM1308" s="19">
        <f t="shared" si="721"/>
        <v>24000</v>
      </c>
      <c r="AN1308" s="26" t="s">
        <v>437</v>
      </c>
      <c r="AO1308" s="50">
        <f t="shared" si="734"/>
        <v>12000</v>
      </c>
      <c r="AP1308" s="50">
        <f t="shared" si="735"/>
        <v>12000</v>
      </c>
      <c r="AQ1308" s="50">
        <f t="shared" si="736"/>
        <v>0</v>
      </c>
      <c r="AR1308" s="50">
        <f t="shared" si="737"/>
        <v>0</v>
      </c>
      <c r="AS1308" s="50">
        <f t="shared" si="738"/>
        <v>0</v>
      </c>
      <c r="AT1308" s="50">
        <f t="shared" si="739"/>
        <v>0</v>
      </c>
      <c r="AU1308" s="50">
        <f t="shared" si="740"/>
        <v>0</v>
      </c>
      <c r="AV1308" s="50">
        <f t="shared" si="741"/>
        <v>0</v>
      </c>
      <c r="AW1308" s="50">
        <f t="shared" si="742"/>
        <v>0</v>
      </c>
      <c r="AX1308" s="50">
        <f t="shared" si="743"/>
        <v>0</v>
      </c>
      <c r="AY1308" s="50">
        <f t="shared" si="744"/>
        <v>0</v>
      </c>
      <c r="AZ1308" s="50">
        <f t="shared" si="745"/>
        <v>0</v>
      </c>
      <c r="BA1308" s="50">
        <f t="shared" si="719"/>
        <v>24000</v>
      </c>
      <c r="BB1308" s="50">
        <f t="shared" si="720"/>
        <v>0</v>
      </c>
    </row>
    <row r="1309" spans="2:54" x14ac:dyDescent="0.25">
      <c r="B1309" s="14">
        <v>2026</v>
      </c>
      <c r="C1309" s="14">
        <v>479</v>
      </c>
      <c r="D1309" s="15"/>
      <c r="F1309" s="15" t="s">
        <v>58</v>
      </c>
      <c r="G1309" s="14" t="e">
        <f>+VLOOKUP(M1309,#REF!,5,FALSE)</f>
        <v>#REF!</v>
      </c>
      <c r="H1309" s="14" t="e">
        <f>+VLOOKUP(M1309,#REF!,7,FALSE)</f>
        <v>#REF!</v>
      </c>
      <c r="M1309" s="15" t="str">
        <f t="shared" si="718"/>
        <v>2026EG 2026GPPFORMULACIÓN, MONITOREO, EVALUACIÓN Y MODIFICACIÓN DEL POE</v>
      </c>
      <c r="N1309" s="27" t="s">
        <v>163</v>
      </c>
      <c r="Q1309" s="16" t="s">
        <v>12</v>
      </c>
      <c r="R1309" s="16" t="s">
        <v>60</v>
      </c>
      <c r="U1309" s="17" t="s">
        <v>62</v>
      </c>
      <c r="V1309" s="15" t="s">
        <v>925</v>
      </c>
      <c r="X1309" s="29" t="s">
        <v>65</v>
      </c>
      <c r="Y1309" s="30">
        <v>1</v>
      </c>
      <c r="Z1309" s="31">
        <v>7000</v>
      </c>
      <c r="AA1309" s="29">
        <v>30</v>
      </c>
      <c r="AB1309" s="29">
        <v>30</v>
      </c>
      <c r="AC1309" s="32">
        <v>0</v>
      </c>
      <c r="AD1309" s="32">
        <v>0</v>
      </c>
      <c r="AE1309" s="32">
        <v>0</v>
      </c>
      <c r="AF1309" s="32">
        <v>0</v>
      </c>
      <c r="AG1309" s="32">
        <v>0</v>
      </c>
      <c r="AH1309" s="32">
        <v>0</v>
      </c>
      <c r="AI1309" s="32">
        <v>0</v>
      </c>
      <c r="AJ1309" s="32">
        <v>0</v>
      </c>
      <c r="AK1309" s="32">
        <v>0</v>
      </c>
      <c r="AL1309" s="32">
        <v>0</v>
      </c>
      <c r="AM1309" s="19">
        <f t="shared" si="721"/>
        <v>14000</v>
      </c>
      <c r="AN1309" s="26" t="s">
        <v>437</v>
      </c>
      <c r="AO1309" s="50">
        <f t="shared" si="734"/>
        <v>7000</v>
      </c>
      <c r="AP1309" s="50">
        <f t="shared" si="735"/>
        <v>7000</v>
      </c>
      <c r="AQ1309" s="50">
        <f t="shared" si="736"/>
        <v>0</v>
      </c>
      <c r="AR1309" s="50">
        <f t="shared" si="737"/>
        <v>0</v>
      </c>
      <c r="AS1309" s="50">
        <f t="shared" si="738"/>
        <v>0</v>
      </c>
      <c r="AT1309" s="50">
        <f t="shared" si="739"/>
        <v>0</v>
      </c>
      <c r="AU1309" s="50">
        <f t="shared" si="740"/>
        <v>0</v>
      </c>
      <c r="AV1309" s="50">
        <f t="shared" si="741"/>
        <v>0</v>
      </c>
      <c r="AW1309" s="50">
        <f t="shared" si="742"/>
        <v>0</v>
      </c>
      <c r="AX1309" s="50">
        <f t="shared" si="743"/>
        <v>0</v>
      </c>
      <c r="AY1309" s="50">
        <f t="shared" si="744"/>
        <v>0</v>
      </c>
      <c r="AZ1309" s="50">
        <f t="shared" si="745"/>
        <v>0</v>
      </c>
      <c r="BA1309" s="50">
        <f t="shared" si="719"/>
        <v>14000</v>
      </c>
      <c r="BB1309" s="50">
        <f t="shared" si="720"/>
        <v>0</v>
      </c>
    </row>
    <row r="1310" spans="2:54" x14ac:dyDescent="0.25">
      <c r="B1310" s="14">
        <v>2026</v>
      </c>
      <c r="C1310" s="14">
        <v>479</v>
      </c>
      <c r="D1310" s="15"/>
      <c r="F1310" s="15" t="s">
        <v>58</v>
      </c>
      <c r="G1310" s="14" t="e">
        <f>+VLOOKUP(M1310,#REF!,5,FALSE)</f>
        <v>#REF!</v>
      </c>
      <c r="H1310" s="14" t="e">
        <f>+VLOOKUP(M1310,#REF!,7,FALSE)</f>
        <v>#REF!</v>
      </c>
      <c r="M1310" s="15" t="str">
        <f t="shared" si="718"/>
        <v>2026EG 2026GPPFORMULACIÓN, MONITOREO, EVALUACIÓN Y MODIFICACIÓN DEL POE</v>
      </c>
      <c r="N1310" s="27" t="s">
        <v>163</v>
      </c>
      <c r="Q1310" s="16" t="s">
        <v>12</v>
      </c>
      <c r="R1310" s="16" t="s">
        <v>60</v>
      </c>
      <c r="U1310" s="17" t="s">
        <v>62</v>
      </c>
      <c r="V1310" s="15" t="s">
        <v>926</v>
      </c>
      <c r="X1310" s="29" t="s">
        <v>65</v>
      </c>
      <c r="Y1310" s="30">
        <v>1</v>
      </c>
      <c r="Z1310" s="31">
        <v>9000</v>
      </c>
      <c r="AA1310" s="29">
        <v>30</v>
      </c>
      <c r="AB1310" s="29">
        <v>30</v>
      </c>
      <c r="AC1310" s="32">
        <v>0</v>
      </c>
      <c r="AD1310" s="32">
        <v>0</v>
      </c>
      <c r="AE1310" s="32">
        <v>0</v>
      </c>
      <c r="AF1310" s="32">
        <v>0</v>
      </c>
      <c r="AG1310" s="32">
        <v>0</v>
      </c>
      <c r="AH1310" s="32">
        <v>0</v>
      </c>
      <c r="AI1310" s="32">
        <v>0</v>
      </c>
      <c r="AJ1310" s="32">
        <v>0</v>
      </c>
      <c r="AK1310" s="32">
        <v>0</v>
      </c>
      <c r="AL1310" s="32">
        <v>0</v>
      </c>
      <c r="AM1310" s="19">
        <f t="shared" si="721"/>
        <v>18000</v>
      </c>
      <c r="AN1310" s="26" t="s">
        <v>437</v>
      </c>
      <c r="AO1310" s="50">
        <f t="shared" si="734"/>
        <v>9000</v>
      </c>
      <c r="AP1310" s="50">
        <f t="shared" si="735"/>
        <v>9000</v>
      </c>
      <c r="AQ1310" s="50">
        <f t="shared" si="736"/>
        <v>0</v>
      </c>
      <c r="AR1310" s="50">
        <f t="shared" si="737"/>
        <v>0</v>
      </c>
      <c r="AS1310" s="50">
        <f t="shared" si="738"/>
        <v>0</v>
      </c>
      <c r="AT1310" s="50">
        <f t="shared" si="739"/>
        <v>0</v>
      </c>
      <c r="AU1310" s="50">
        <f t="shared" si="740"/>
        <v>0</v>
      </c>
      <c r="AV1310" s="50">
        <f t="shared" si="741"/>
        <v>0</v>
      </c>
      <c r="AW1310" s="50">
        <f t="shared" si="742"/>
        <v>0</v>
      </c>
      <c r="AX1310" s="50">
        <f t="shared" si="743"/>
        <v>0</v>
      </c>
      <c r="AY1310" s="50">
        <f t="shared" si="744"/>
        <v>0</v>
      </c>
      <c r="AZ1310" s="50">
        <f t="shared" si="745"/>
        <v>0</v>
      </c>
      <c r="BA1310" s="50">
        <f t="shared" si="719"/>
        <v>18000</v>
      </c>
      <c r="BB1310" s="50">
        <f t="shared" si="720"/>
        <v>0</v>
      </c>
    </row>
    <row r="1311" spans="2:54" x14ac:dyDescent="0.25">
      <c r="B1311" s="14">
        <v>2026</v>
      </c>
      <c r="C1311" s="14">
        <v>479</v>
      </c>
      <c r="D1311" s="15"/>
      <c r="F1311" s="15" t="s">
        <v>58</v>
      </c>
      <c r="G1311" s="14" t="e">
        <f>+VLOOKUP(M1311,#REF!,5,FALSE)</f>
        <v>#REF!</v>
      </c>
      <c r="H1311" s="14" t="e">
        <f>+VLOOKUP(M1311,#REF!,7,FALSE)</f>
        <v>#REF!</v>
      </c>
      <c r="M1311" s="15" t="str">
        <f t="shared" si="718"/>
        <v>2026EG 2026GPPFORMULACIÓN, MONITOREO, EVALUACIÓN Y MODIFICACIÓN DEL POE</v>
      </c>
      <c r="N1311" s="27" t="s">
        <v>163</v>
      </c>
      <c r="Q1311" s="16" t="s">
        <v>12</v>
      </c>
      <c r="R1311" s="16" t="s">
        <v>60</v>
      </c>
      <c r="U1311" s="17" t="s">
        <v>62</v>
      </c>
      <c r="V1311" s="15" t="s">
        <v>921</v>
      </c>
      <c r="X1311" s="29" t="s">
        <v>65</v>
      </c>
      <c r="Y1311" s="30">
        <v>1</v>
      </c>
      <c r="Z1311" s="31">
        <v>8000</v>
      </c>
      <c r="AA1311" s="29">
        <v>30</v>
      </c>
      <c r="AB1311" s="29">
        <v>30</v>
      </c>
      <c r="AC1311" s="32">
        <v>0</v>
      </c>
      <c r="AD1311" s="32">
        <v>0</v>
      </c>
      <c r="AE1311" s="32">
        <v>0</v>
      </c>
      <c r="AF1311" s="32">
        <v>0</v>
      </c>
      <c r="AG1311" s="32">
        <v>0</v>
      </c>
      <c r="AH1311" s="32">
        <v>0</v>
      </c>
      <c r="AI1311" s="32">
        <v>0</v>
      </c>
      <c r="AJ1311" s="32">
        <v>0</v>
      </c>
      <c r="AK1311" s="32">
        <v>0</v>
      </c>
      <c r="AL1311" s="32">
        <v>0</v>
      </c>
      <c r="AM1311" s="19">
        <f t="shared" si="721"/>
        <v>16000</v>
      </c>
      <c r="AN1311" s="26" t="s">
        <v>437</v>
      </c>
      <c r="AO1311" s="50">
        <f t="shared" si="734"/>
        <v>8000</v>
      </c>
      <c r="AP1311" s="50">
        <f t="shared" si="735"/>
        <v>8000</v>
      </c>
      <c r="AQ1311" s="50">
        <f t="shared" si="736"/>
        <v>0</v>
      </c>
      <c r="AR1311" s="50">
        <f t="shared" si="737"/>
        <v>0</v>
      </c>
      <c r="AS1311" s="50">
        <f t="shared" si="738"/>
        <v>0</v>
      </c>
      <c r="AT1311" s="50">
        <f t="shared" si="739"/>
        <v>0</v>
      </c>
      <c r="AU1311" s="50">
        <f t="shared" si="740"/>
        <v>0</v>
      </c>
      <c r="AV1311" s="50">
        <f t="shared" si="741"/>
        <v>0</v>
      </c>
      <c r="AW1311" s="50">
        <f t="shared" si="742"/>
        <v>0</v>
      </c>
      <c r="AX1311" s="50">
        <f t="shared" si="743"/>
        <v>0</v>
      </c>
      <c r="AY1311" s="50">
        <f t="shared" si="744"/>
        <v>0</v>
      </c>
      <c r="AZ1311" s="50">
        <f t="shared" si="745"/>
        <v>0</v>
      </c>
      <c r="BA1311" s="50">
        <f t="shared" si="719"/>
        <v>16000</v>
      </c>
      <c r="BB1311" s="50">
        <f t="shared" si="720"/>
        <v>0</v>
      </c>
    </row>
    <row r="1312" spans="2:54" x14ac:dyDescent="0.25">
      <c r="B1312" s="14">
        <v>2026</v>
      </c>
      <c r="C1312" s="14">
        <v>479</v>
      </c>
      <c r="D1312" s="15"/>
      <c r="F1312" s="15" t="s">
        <v>58</v>
      </c>
      <c r="G1312" s="14" t="e">
        <f>+VLOOKUP(M1312,#REF!,5,FALSE)</f>
        <v>#REF!</v>
      </c>
      <c r="H1312" s="14" t="e">
        <f>+VLOOKUP(M1312,#REF!,7,FALSE)</f>
        <v>#REF!</v>
      </c>
      <c r="M1312" s="15" t="str">
        <f t="shared" si="718"/>
        <v>2026EG 2026GPPFORMULACIÓN, MONITOREO, EVALUACIÓN Y MODIFICACIÓN DEL POE</v>
      </c>
      <c r="N1312" s="27" t="s">
        <v>163</v>
      </c>
      <c r="Q1312" s="16" t="s">
        <v>12</v>
      </c>
      <c r="R1312" s="16" t="s">
        <v>60</v>
      </c>
      <c r="U1312" s="17" t="s">
        <v>62</v>
      </c>
      <c r="V1312" s="15" t="s">
        <v>927</v>
      </c>
      <c r="X1312" s="29" t="s">
        <v>65</v>
      </c>
      <c r="Y1312" s="30">
        <v>1</v>
      </c>
      <c r="Z1312" s="31">
        <v>8000</v>
      </c>
      <c r="AA1312" s="29">
        <v>30</v>
      </c>
      <c r="AB1312" s="29">
        <v>30</v>
      </c>
      <c r="AC1312" s="32">
        <v>0</v>
      </c>
      <c r="AD1312" s="32">
        <v>0</v>
      </c>
      <c r="AE1312" s="32">
        <v>0</v>
      </c>
      <c r="AF1312" s="32">
        <v>0</v>
      </c>
      <c r="AG1312" s="32">
        <v>0</v>
      </c>
      <c r="AH1312" s="32">
        <v>0</v>
      </c>
      <c r="AI1312" s="32">
        <v>0</v>
      </c>
      <c r="AJ1312" s="32">
        <v>0</v>
      </c>
      <c r="AK1312" s="32">
        <v>0</v>
      </c>
      <c r="AL1312" s="32">
        <v>0</v>
      </c>
      <c r="AM1312" s="19">
        <f t="shared" si="721"/>
        <v>16000</v>
      </c>
      <c r="AN1312" s="26" t="s">
        <v>437</v>
      </c>
      <c r="AO1312" s="50">
        <f t="shared" si="734"/>
        <v>8000</v>
      </c>
      <c r="AP1312" s="50">
        <f t="shared" si="735"/>
        <v>8000</v>
      </c>
      <c r="AQ1312" s="50">
        <f t="shared" si="736"/>
        <v>0</v>
      </c>
      <c r="AR1312" s="50">
        <f t="shared" si="737"/>
        <v>0</v>
      </c>
      <c r="AS1312" s="50">
        <f t="shared" si="738"/>
        <v>0</v>
      </c>
      <c r="AT1312" s="50">
        <f t="shared" si="739"/>
        <v>0</v>
      </c>
      <c r="AU1312" s="50">
        <f t="shared" si="740"/>
        <v>0</v>
      </c>
      <c r="AV1312" s="50">
        <f t="shared" si="741"/>
        <v>0</v>
      </c>
      <c r="AW1312" s="50">
        <f t="shared" si="742"/>
        <v>0</v>
      </c>
      <c r="AX1312" s="50">
        <f t="shared" si="743"/>
        <v>0</v>
      </c>
      <c r="AY1312" s="50">
        <f t="shared" si="744"/>
        <v>0</v>
      </c>
      <c r="AZ1312" s="50">
        <f t="shared" si="745"/>
        <v>0</v>
      </c>
      <c r="BA1312" s="50">
        <f t="shared" si="719"/>
        <v>16000</v>
      </c>
      <c r="BB1312" s="50">
        <f t="shared" si="720"/>
        <v>0</v>
      </c>
    </row>
    <row r="1313" spans="2:54" x14ac:dyDescent="0.25">
      <c r="B1313" s="14">
        <v>2026</v>
      </c>
      <c r="C1313" s="14">
        <v>479</v>
      </c>
      <c r="D1313" s="15"/>
      <c r="F1313" s="15" t="s">
        <v>58</v>
      </c>
      <c r="G1313" s="14" t="e">
        <f>+VLOOKUP(M1313,#REF!,5,FALSE)</f>
        <v>#REF!</v>
      </c>
      <c r="H1313" s="14" t="e">
        <f>+VLOOKUP(M1313,#REF!,7,FALSE)</f>
        <v>#REF!</v>
      </c>
      <c r="M1313" s="15" t="str">
        <f t="shared" si="718"/>
        <v>2026EG 2026GPPMANTENIMIENTO DE LOS SISTEMAS DE GESTIÓN ISO Y ANÁLISIS Y MEJORA DE LOS PROCESOS</v>
      </c>
      <c r="N1313" s="27" t="s">
        <v>160</v>
      </c>
      <c r="Q1313" s="16" t="s">
        <v>12</v>
      </c>
      <c r="R1313" s="16" t="s">
        <v>60</v>
      </c>
      <c r="U1313" s="17" t="s">
        <v>62</v>
      </c>
      <c r="V1313" s="15" t="s">
        <v>928</v>
      </c>
      <c r="X1313" s="29" t="s">
        <v>65</v>
      </c>
      <c r="Y1313" s="30">
        <v>1</v>
      </c>
      <c r="Z1313" s="31">
        <v>10000</v>
      </c>
      <c r="AA1313" s="29">
        <v>30</v>
      </c>
      <c r="AB1313" s="29">
        <v>30</v>
      </c>
      <c r="AC1313" s="32">
        <v>0</v>
      </c>
      <c r="AD1313" s="32">
        <v>0</v>
      </c>
      <c r="AE1313" s="32">
        <v>0</v>
      </c>
      <c r="AF1313" s="32">
        <v>0</v>
      </c>
      <c r="AG1313" s="32">
        <v>0</v>
      </c>
      <c r="AH1313" s="32">
        <v>0</v>
      </c>
      <c r="AI1313" s="32">
        <v>0</v>
      </c>
      <c r="AJ1313" s="32">
        <v>0</v>
      </c>
      <c r="AK1313" s="32">
        <v>0</v>
      </c>
      <c r="AL1313" s="32">
        <v>0</v>
      </c>
      <c r="AM1313" s="19">
        <f t="shared" si="721"/>
        <v>20000</v>
      </c>
      <c r="AN1313" s="26" t="s">
        <v>437</v>
      </c>
      <c r="AO1313" s="50">
        <f t="shared" si="734"/>
        <v>10000</v>
      </c>
      <c r="AP1313" s="50">
        <f t="shared" si="735"/>
        <v>10000</v>
      </c>
      <c r="AQ1313" s="50">
        <f t="shared" si="736"/>
        <v>0</v>
      </c>
      <c r="AR1313" s="50">
        <f t="shared" si="737"/>
        <v>0</v>
      </c>
      <c r="AS1313" s="50">
        <f t="shared" si="738"/>
        <v>0</v>
      </c>
      <c r="AT1313" s="50">
        <f t="shared" si="739"/>
        <v>0</v>
      </c>
      <c r="AU1313" s="50">
        <f t="shared" si="740"/>
        <v>0</v>
      </c>
      <c r="AV1313" s="50">
        <f t="shared" si="741"/>
        <v>0</v>
      </c>
      <c r="AW1313" s="50">
        <f t="shared" si="742"/>
        <v>0</v>
      </c>
      <c r="AX1313" s="50">
        <f t="shared" si="743"/>
        <v>0</v>
      </c>
      <c r="AY1313" s="50">
        <f t="shared" si="744"/>
        <v>0</v>
      </c>
      <c r="AZ1313" s="50">
        <f t="shared" si="745"/>
        <v>0</v>
      </c>
      <c r="BA1313" s="50">
        <f t="shared" si="719"/>
        <v>20000</v>
      </c>
      <c r="BB1313" s="50">
        <f t="shared" si="720"/>
        <v>0</v>
      </c>
    </row>
    <row r="1314" spans="2:54" x14ac:dyDescent="0.25">
      <c r="B1314" s="14">
        <v>2026</v>
      </c>
      <c r="C1314" s="14">
        <v>479</v>
      </c>
      <c r="D1314" s="15"/>
      <c r="F1314" s="15" t="s">
        <v>58</v>
      </c>
      <c r="G1314" s="14" t="e">
        <f>+VLOOKUP(M1314,#REF!,5,FALSE)</f>
        <v>#REF!</v>
      </c>
      <c r="H1314" s="14" t="e">
        <f>+VLOOKUP(M1314,#REF!,7,FALSE)</f>
        <v>#REF!</v>
      </c>
      <c r="M1314" s="15" t="str">
        <f t="shared" si="718"/>
        <v>2026EG 2026GPPGENERACION DE PROYECCIONES PARA LA PLANIFICACION</v>
      </c>
      <c r="N1314" s="27" t="s">
        <v>929</v>
      </c>
      <c r="Q1314" s="16" t="s">
        <v>12</v>
      </c>
      <c r="R1314" s="16" t="s">
        <v>60</v>
      </c>
      <c r="U1314" s="17" t="s">
        <v>62</v>
      </c>
      <c r="V1314" s="15" t="s">
        <v>930</v>
      </c>
      <c r="X1314" s="29" t="s">
        <v>65</v>
      </c>
      <c r="Y1314" s="30">
        <v>1</v>
      </c>
      <c r="Z1314" s="31">
        <v>5000</v>
      </c>
      <c r="AA1314" s="29">
        <v>30</v>
      </c>
      <c r="AB1314" s="29">
        <v>30</v>
      </c>
      <c r="AC1314" s="32">
        <v>0</v>
      </c>
      <c r="AD1314" s="32">
        <v>0</v>
      </c>
      <c r="AE1314" s="32">
        <v>0</v>
      </c>
      <c r="AF1314" s="32">
        <v>0</v>
      </c>
      <c r="AG1314" s="32">
        <v>0</v>
      </c>
      <c r="AH1314" s="32">
        <v>0</v>
      </c>
      <c r="AI1314" s="32">
        <v>0</v>
      </c>
      <c r="AJ1314" s="32">
        <v>0</v>
      </c>
      <c r="AK1314" s="32">
        <v>0</v>
      </c>
      <c r="AL1314" s="32">
        <v>0</v>
      </c>
      <c r="AM1314" s="19">
        <f t="shared" si="721"/>
        <v>10000</v>
      </c>
      <c r="AN1314" s="26" t="s">
        <v>437</v>
      </c>
      <c r="AO1314" s="50">
        <f t="shared" si="734"/>
        <v>5000</v>
      </c>
      <c r="AP1314" s="50">
        <f t="shared" si="735"/>
        <v>5000</v>
      </c>
      <c r="AQ1314" s="50">
        <f t="shared" si="736"/>
        <v>0</v>
      </c>
      <c r="AR1314" s="50">
        <f t="shared" si="737"/>
        <v>0</v>
      </c>
      <c r="AS1314" s="50">
        <f t="shared" si="738"/>
        <v>0</v>
      </c>
      <c r="AT1314" s="50">
        <f t="shared" si="739"/>
        <v>0</v>
      </c>
      <c r="AU1314" s="50">
        <f t="shared" si="740"/>
        <v>0</v>
      </c>
      <c r="AV1314" s="50">
        <f t="shared" si="741"/>
        <v>0</v>
      </c>
      <c r="AW1314" s="50">
        <f t="shared" si="742"/>
        <v>0</v>
      </c>
      <c r="AX1314" s="50">
        <f t="shared" si="743"/>
        <v>0</v>
      </c>
      <c r="AY1314" s="50">
        <f t="shared" si="744"/>
        <v>0</v>
      </c>
      <c r="AZ1314" s="50">
        <f t="shared" si="745"/>
        <v>0</v>
      </c>
      <c r="BA1314" s="50">
        <f t="shared" si="719"/>
        <v>10000</v>
      </c>
      <c r="BB1314" s="50">
        <f t="shared" si="720"/>
        <v>0</v>
      </c>
    </row>
    <row r="1315" spans="2:54" x14ac:dyDescent="0.25">
      <c r="B1315" s="14">
        <v>2026</v>
      </c>
      <c r="C1315" s="14">
        <v>479</v>
      </c>
      <c r="D1315" s="15"/>
      <c r="F1315" s="15" t="s">
        <v>58</v>
      </c>
      <c r="G1315" s="14" t="e">
        <f>+VLOOKUP(M1315,#REF!,5,FALSE)</f>
        <v>#REF!</v>
      </c>
      <c r="H1315" s="14" t="e">
        <f>+VLOOKUP(M1315,#REF!,7,FALSE)</f>
        <v>#REF!</v>
      </c>
      <c r="M1315" s="15" t="str">
        <f t="shared" si="718"/>
        <v>2026EG 2026GPPMANTENIMIENTO DE LOS SISTEMAS DE GESTIÓN ISO Y ANÁLISIS Y MEJORA DE LOS PROCESOS</v>
      </c>
      <c r="N1315" s="27" t="s">
        <v>160</v>
      </c>
      <c r="Q1315" s="16" t="s">
        <v>12</v>
      </c>
      <c r="R1315" s="16" t="s">
        <v>60</v>
      </c>
      <c r="U1315" s="17" t="s">
        <v>75</v>
      </c>
      <c r="V1315" s="15" t="s">
        <v>76</v>
      </c>
      <c r="X1315" s="29" t="s">
        <v>77</v>
      </c>
      <c r="Y1315" s="30">
        <v>3</v>
      </c>
      <c r="Z1315" s="31">
        <v>250</v>
      </c>
      <c r="AA1315" s="14"/>
      <c r="AB1315" s="14">
        <v>2</v>
      </c>
      <c r="AC1315" s="14"/>
      <c r="AD1315" s="14">
        <v>3</v>
      </c>
      <c r="AE1315" s="32"/>
      <c r="AF1315" s="32"/>
      <c r="AG1315" s="32"/>
      <c r="AH1315" s="32"/>
      <c r="AI1315" s="32"/>
      <c r="AJ1315" s="32"/>
      <c r="AK1315" s="32"/>
      <c r="AL1315" s="32"/>
      <c r="AM1315" s="19">
        <f t="shared" si="721"/>
        <v>3750</v>
      </c>
      <c r="AN1315" s="26" t="s">
        <v>437</v>
      </c>
      <c r="AO1315" s="50">
        <f>+$Y1315*AA1315*$Z1315</f>
        <v>0</v>
      </c>
      <c r="AP1315" s="50">
        <f t="shared" ref="AP1315" si="746">+$Y1315*AB1315*$Z1315</f>
        <v>1500</v>
      </c>
      <c r="AQ1315" s="50">
        <f t="shared" ref="AQ1315" si="747">+$Y1315*AC1315*$Z1315</f>
        <v>0</v>
      </c>
      <c r="AR1315" s="50">
        <f t="shared" ref="AR1315" si="748">+$Y1315*AD1315*$Z1315</f>
        <v>2250</v>
      </c>
      <c r="AS1315" s="50">
        <f t="shared" ref="AS1315" si="749">+$Y1315*AE1315*$Z1315</f>
        <v>0</v>
      </c>
      <c r="AT1315" s="50">
        <f t="shared" ref="AT1315" si="750">+$Y1315*AF1315*$Z1315</f>
        <v>0</v>
      </c>
      <c r="AU1315" s="50">
        <f t="shared" ref="AU1315" si="751">+$Y1315*AG1315*$Z1315</f>
        <v>0</v>
      </c>
      <c r="AV1315" s="50">
        <f t="shared" ref="AV1315" si="752">+$Y1315*AH1315*$Z1315</f>
        <v>0</v>
      </c>
      <c r="AW1315" s="50">
        <f t="shared" ref="AW1315" si="753">+$Y1315*AI1315*$Z1315</f>
        <v>0</v>
      </c>
      <c r="AX1315" s="50">
        <f t="shared" ref="AX1315" si="754">+$Y1315*AJ1315*$Z1315</f>
        <v>0</v>
      </c>
      <c r="AY1315" s="50">
        <f t="shared" ref="AY1315" si="755">+$Y1315*AK1315*$Z1315</f>
        <v>0</v>
      </c>
      <c r="AZ1315" s="50">
        <f t="shared" ref="AZ1315" si="756">+$Y1315*AL1315*$Z1315</f>
        <v>0</v>
      </c>
      <c r="BA1315" s="50">
        <f t="shared" si="719"/>
        <v>3750</v>
      </c>
      <c r="BB1315" s="50">
        <f t="shared" si="720"/>
        <v>0</v>
      </c>
    </row>
    <row r="1316" spans="2:54" x14ac:dyDescent="0.25">
      <c r="B1316" s="14">
        <v>2026</v>
      </c>
      <c r="C1316" s="14">
        <v>479</v>
      </c>
      <c r="D1316" s="15"/>
      <c r="F1316" s="15" t="s">
        <v>58</v>
      </c>
      <c r="G1316" s="14" t="e">
        <f>+VLOOKUP(M1316,#REF!,5,FALSE)</f>
        <v>#REF!</v>
      </c>
      <c r="H1316" s="14" t="e">
        <f>+VLOOKUP(M1316,#REF!,7,FALSE)</f>
        <v>#REF!</v>
      </c>
      <c r="M1316" s="15" t="str">
        <f t="shared" si="718"/>
        <v>2026EG 2026GPPMANTENIMIENTO DE LOS SISTEMAS DE GESTIÓN ISO Y ANÁLISIS Y MEJORA DE LOS PROCESOS</v>
      </c>
      <c r="N1316" s="27" t="s">
        <v>160</v>
      </c>
      <c r="Q1316" s="16" t="s">
        <v>12</v>
      </c>
      <c r="R1316" s="16" t="s">
        <v>60</v>
      </c>
      <c r="U1316" s="17" t="s">
        <v>72</v>
      </c>
      <c r="V1316" s="15" t="s">
        <v>79</v>
      </c>
      <c r="X1316" s="29" t="s">
        <v>74</v>
      </c>
      <c r="Y1316" s="30"/>
      <c r="Z1316" s="31">
        <v>400</v>
      </c>
      <c r="AA1316" s="14"/>
      <c r="AB1316" s="14">
        <v>2</v>
      </c>
      <c r="AC1316" s="14"/>
      <c r="AD1316" s="14"/>
      <c r="AE1316" s="32"/>
      <c r="AF1316" s="32"/>
      <c r="AG1316" s="32"/>
      <c r="AH1316" s="32"/>
      <c r="AI1316" s="32"/>
      <c r="AJ1316" s="32"/>
      <c r="AK1316" s="32"/>
      <c r="AL1316" s="32"/>
      <c r="AM1316" s="19">
        <f t="shared" si="721"/>
        <v>800</v>
      </c>
      <c r="AN1316" s="26" t="s">
        <v>437</v>
      </c>
      <c r="AO1316" s="50">
        <f t="shared" si="722"/>
        <v>0</v>
      </c>
      <c r="AP1316" s="50">
        <f t="shared" si="723"/>
        <v>800</v>
      </c>
      <c r="AQ1316" s="50">
        <f t="shared" si="724"/>
        <v>0</v>
      </c>
      <c r="AR1316" s="50">
        <f t="shared" si="725"/>
        <v>0</v>
      </c>
      <c r="AS1316" s="50">
        <f t="shared" si="726"/>
        <v>0</v>
      </c>
      <c r="AT1316" s="50">
        <f t="shared" si="727"/>
        <v>0</v>
      </c>
      <c r="AU1316" s="50">
        <f t="shared" si="728"/>
        <v>0</v>
      </c>
      <c r="AV1316" s="50">
        <f t="shared" si="729"/>
        <v>0</v>
      </c>
      <c r="AW1316" s="50">
        <f t="shared" si="730"/>
        <v>0</v>
      </c>
      <c r="AX1316" s="50">
        <f t="shared" si="731"/>
        <v>0</v>
      </c>
      <c r="AY1316" s="50">
        <f t="shared" si="732"/>
        <v>0</v>
      </c>
      <c r="AZ1316" s="50">
        <f t="shared" si="733"/>
        <v>0</v>
      </c>
      <c r="BA1316" s="50">
        <f t="shared" si="719"/>
        <v>800</v>
      </c>
      <c r="BB1316" s="50">
        <f t="shared" si="720"/>
        <v>0</v>
      </c>
    </row>
    <row r="1317" spans="2:54" x14ac:dyDescent="0.25">
      <c r="B1317" s="14">
        <v>2026</v>
      </c>
      <c r="C1317" s="14">
        <v>479</v>
      </c>
      <c r="D1317" s="15"/>
      <c r="F1317" s="15" t="s">
        <v>58</v>
      </c>
      <c r="G1317" s="14" t="e">
        <f>+VLOOKUP(M1317,#REF!,5,FALSE)</f>
        <v>#REF!</v>
      </c>
      <c r="H1317" s="14" t="e">
        <f>+VLOOKUP(M1317,#REF!,7,FALSE)</f>
        <v>#REF!</v>
      </c>
      <c r="M1317" s="15" t="str">
        <f t="shared" si="718"/>
        <v>2026EG 2026GPPFORMULACIÓN, MONITOREO, EVALUACIÓN Y MODIFICACIÓN DEL POE</v>
      </c>
      <c r="N1317" s="27" t="s">
        <v>163</v>
      </c>
      <c r="Q1317" s="16" t="s">
        <v>12</v>
      </c>
      <c r="R1317" s="16" t="s">
        <v>60</v>
      </c>
      <c r="U1317" s="17" t="s">
        <v>72</v>
      </c>
      <c r="V1317" s="15" t="s">
        <v>164</v>
      </c>
      <c r="X1317" s="29" t="s">
        <v>74</v>
      </c>
      <c r="Y1317" s="30">
        <v>2</v>
      </c>
      <c r="Z1317" s="31">
        <v>150</v>
      </c>
      <c r="AA1317" s="14"/>
      <c r="AB1317" s="14"/>
      <c r="AC1317" s="14"/>
      <c r="AD1317" s="14">
        <v>2</v>
      </c>
      <c r="AE1317" s="32"/>
      <c r="AF1317" s="32"/>
      <c r="AG1317" s="32"/>
      <c r="AH1317" s="32"/>
      <c r="AI1317" s="32"/>
      <c r="AJ1317" s="32"/>
      <c r="AK1317" s="32"/>
      <c r="AL1317" s="32"/>
      <c r="AM1317" s="19">
        <f t="shared" si="721"/>
        <v>300</v>
      </c>
      <c r="AN1317" s="26" t="s">
        <v>437</v>
      </c>
      <c r="AO1317" s="50">
        <f t="shared" si="722"/>
        <v>0</v>
      </c>
      <c r="AP1317" s="50">
        <f t="shared" si="723"/>
        <v>0</v>
      </c>
      <c r="AQ1317" s="50">
        <f t="shared" si="724"/>
        <v>0</v>
      </c>
      <c r="AR1317" s="50">
        <f t="shared" si="725"/>
        <v>300</v>
      </c>
      <c r="AS1317" s="50">
        <f t="shared" si="726"/>
        <v>0</v>
      </c>
      <c r="AT1317" s="50">
        <f t="shared" si="727"/>
        <v>0</v>
      </c>
      <c r="AU1317" s="50">
        <f t="shared" si="728"/>
        <v>0</v>
      </c>
      <c r="AV1317" s="50">
        <f t="shared" si="729"/>
        <v>0</v>
      </c>
      <c r="AW1317" s="50">
        <f t="shared" si="730"/>
        <v>0</v>
      </c>
      <c r="AX1317" s="50">
        <f t="shared" si="731"/>
        <v>0</v>
      </c>
      <c r="AY1317" s="50">
        <f t="shared" si="732"/>
        <v>0</v>
      </c>
      <c r="AZ1317" s="50">
        <f t="shared" si="733"/>
        <v>0</v>
      </c>
      <c r="BA1317" s="50">
        <f t="shared" si="719"/>
        <v>300</v>
      </c>
      <c r="BB1317" s="50">
        <f t="shared" si="720"/>
        <v>0</v>
      </c>
    </row>
    <row r="1318" spans="2:54" x14ac:dyDescent="0.25">
      <c r="B1318" s="14">
        <v>2026</v>
      </c>
      <c r="C1318" s="14">
        <v>479</v>
      </c>
      <c r="D1318" s="15"/>
      <c r="F1318" s="15" t="s">
        <v>58</v>
      </c>
      <c r="G1318" s="14" t="e">
        <f>+VLOOKUP(M1318,#REF!,5,FALSE)</f>
        <v>#REF!</v>
      </c>
      <c r="H1318" s="14" t="e">
        <f>+VLOOKUP(M1318,#REF!,7,FALSE)</f>
        <v>#REF!</v>
      </c>
      <c r="M1318" s="15" t="str">
        <f t="shared" si="718"/>
        <v>2026EG 2026GPPFORMULACIÓN, MONITOREO, EVALUACIÓN Y MODIFICACIÓN DEL POE</v>
      </c>
      <c r="N1318" s="27" t="s">
        <v>163</v>
      </c>
      <c r="Q1318" s="16" t="s">
        <v>12</v>
      </c>
      <c r="R1318" s="16" t="s">
        <v>60</v>
      </c>
      <c r="U1318" s="17" t="s">
        <v>72</v>
      </c>
      <c r="V1318" s="15" t="s">
        <v>165</v>
      </c>
      <c r="X1318" s="29" t="s">
        <v>74</v>
      </c>
      <c r="Y1318" s="30">
        <v>2</v>
      </c>
      <c r="Z1318" s="31">
        <v>180</v>
      </c>
      <c r="AA1318" s="14"/>
      <c r="AB1318" s="14"/>
      <c r="AC1318" s="14"/>
      <c r="AD1318" s="14">
        <v>2</v>
      </c>
      <c r="AE1318" s="32"/>
      <c r="AF1318" s="32"/>
      <c r="AG1318" s="32"/>
      <c r="AH1318" s="32"/>
      <c r="AI1318" s="32"/>
      <c r="AJ1318" s="32"/>
      <c r="AK1318" s="32"/>
      <c r="AL1318" s="32"/>
      <c r="AM1318" s="19">
        <f t="shared" si="721"/>
        <v>360</v>
      </c>
      <c r="AN1318" s="26" t="s">
        <v>437</v>
      </c>
      <c r="AO1318" s="50">
        <f t="shared" si="722"/>
        <v>0</v>
      </c>
      <c r="AP1318" s="50">
        <f t="shared" si="723"/>
        <v>0</v>
      </c>
      <c r="AQ1318" s="50">
        <f t="shared" si="724"/>
        <v>0</v>
      </c>
      <c r="AR1318" s="50">
        <f t="shared" si="725"/>
        <v>360</v>
      </c>
      <c r="AS1318" s="50">
        <f t="shared" si="726"/>
        <v>0</v>
      </c>
      <c r="AT1318" s="50">
        <f t="shared" si="727"/>
        <v>0</v>
      </c>
      <c r="AU1318" s="50">
        <f t="shared" si="728"/>
        <v>0</v>
      </c>
      <c r="AV1318" s="50">
        <f t="shared" si="729"/>
        <v>0</v>
      </c>
      <c r="AW1318" s="50">
        <f t="shared" si="730"/>
        <v>0</v>
      </c>
      <c r="AX1318" s="50">
        <f t="shared" si="731"/>
        <v>0</v>
      </c>
      <c r="AY1318" s="50">
        <f t="shared" si="732"/>
        <v>0</v>
      </c>
      <c r="AZ1318" s="50">
        <f t="shared" si="733"/>
        <v>0</v>
      </c>
      <c r="BA1318" s="50">
        <f t="shared" si="719"/>
        <v>360</v>
      </c>
      <c r="BB1318" s="50">
        <f t="shared" si="720"/>
        <v>0</v>
      </c>
    </row>
    <row r="1319" spans="2:54" x14ac:dyDescent="0.25">
      <c r="B1319" s="14">
        <v>2026</v>
      </c>
      <c r="C1319" s="14">
        <v>479</v>
      </c>
      <c r="D1319" s="15"/>
      <c r="F1319" s="15" t="s">
        <v>58</v>
      </c>
      <c r="G1319" s="14" t="e">
        <f>+VLOOKUP(M1319,#REF!,5,FALSE)</f>
        <v>#REF!</v>
      </c>
      <c r="H1319" s="14" t="e">
        <f>+VLOOKUP(M1319,#REF!,7,FALSE)</f>
        <v>#REF!</v>
      </c>
      <c r="M1319" s="15" t="str">
        <f t="shared" si="718"/>
        <v>2026EG 2026GPPFORMULACIÓN, MONITOREO, EVALUACIÓN Y MODIFICACIÓN DEL POE</v>
      </c>
      <c r="N1319" s="27" t="s">
        <v>163</v>
      </c>
      <c r="Q1319" s="16" t="s">
        <v>12</v>
      </c>
      <c r="R1319" s="16" t="s">
        <v>60</v>
      </c>
      <c r="U1319" s="17" t="s">
        <v>72</v>
      </c>
      <c r="V1319" s="15" t="s">
        <v>166</v>
      </c>
      <c r="X1319" s="29" t="s">
        <v>74</v>
      </c>
      <c r="Y1319" s="30">
        <v>2</v>
      </c>
      <c r="Z1319" s="31">
        <v>180</v>
      </c>
      <c r="AA1319" s="14"/>
      <c r="AB1319" s="14"/>
      <c r="AC1319" s="14"/>
      <c r="AD1319" s="14">
        <v>2</v>
      </c>
      <c r="AE1319" s="32"/>
      <c r="AF1319" s="32"/>
      <c r="AG1319" s="32"/>
      <c r="AH1319" s="32"/>
      <c r="AI1319" s="32"/>
      <c r="AJ1319" s="32"/>
      <c r="AK1319" s="32"/>
      <c r="AL1319" s="32"/>
      <c r="AM1319" s="19">
        <f t="shared" si="721"/>
        <v>360</v>
      </c>
      <c r="AN1319" s="26" t="s">
        <v>437</v>
      </c>
      <c r="AO1319" s="50">
        <f t="shared" si="722"/>
        <v>0</v>
      </c>
      <c r="AP1319" s="50">
        <f t="shared" si="723"/>
        <v>0</v>
      </c>
      <c r="AQ1319" s="50">
        <f t="shared" si="724"/>
        <v>0</v>
      </c>
      <c r="AR1319" s="50">
        <f t="shared" si="725"/>
        <v>360</v>
      </c>
      <c r="AS1319" s="50">
        <f t="shared" si="726"/>
        <v>0</v>
      </c>
      <c r="AT1319" s="50">
        <f t="shared" si="727"/>
        <v>0</v>
      </c>
      <c r="AU1319" s="50">
        <f t="shared" si="728"/>
        <v>0</v>
      </c>
      <c r="AV1319" s="50">
        <f t="shared" si="729"/>
        <v>0</v>
      </c>
      <c r="AW1319" s="50">
        <f t="shared" si="730"/>
        <v>0</v>
      </c>
      <c r="AX1319" s="50">
        <f t="shared" si="731"/>
        <v>0</v>
      </c>
      <c r="AY1319" s="50">
        <f t="shared" si="732"/>
        <v>0</v>
      </c>
      <c r="AZ1319" s="50">
        <f t="shared" si="733"/>
        <v>0</v>
      </c>
      <c r="BA1319" s="50">
        <f t="shared" si="719"/>
        <v>360</v>
      </c>
      <c r="BB1319" s="50">
        <f t="shared" si="720"/>
        <v>0</v>
      </c>
    </row>
    <row r="1320" spans="2:54" x14ac:dyDescent="0.25">
      <c r="B1320" s="14">
        <v>2026</v>
      </c>
      <c r="C1320" s="14">
        <v>479</v>
      </c>
      <c r="D1320" s="15"/>
      <c r="F1320" s="15" t="s">
        <v>58</v>
      </c>
      <c r="G1320" s="14" t="e">
        <f>+VLOOKUP(M1320,#REF!,5,FALSE)</f>
        <v>#REF!</v>
      </c>
      <c r="H1320" s="14" t="e">
        <f>+VLOOKUP(M1320,#REF!,7,FALSE)</f>
        <v>#REF!</v>
      </c>
      <c r="M1320" s="15" t="str">
        <f t="shared" si="718"/>
        <v>2026EG 2026GPPFORMULACIÓN, MONITOREO, EVALUACIÓN Y MODIFICACIÓN DEL POE</v>
      </c>
      <c r="N1320" s="27" t="s">
        <v>163</v>
      </c>
      <c r="Q1320" s="16" t="s">
        <v>12</v>
      </c>
      <c r="R1320" s="16" t="s">
        <v>60</v>
      </c>
      <c r="U1320" s="17" t="s">
        <v>72</v>
      </c>
      <c r="V1320" s="15" t="s">
        <v>167</v>
      </c>
      <c r="X1320" s="29" t="s">
        <v>74</v>
      </c>
      <c r="Y1320" s="30">
        <v>2</v>
      </c>
      <c r="Z1320" s="31">
        <v>180</v>
      </c>
      <c r="AA1320" s="14"/>
      <c r="AB1320" s="14"/>
      <c r="AC1320" s="14"/>
      <c r="AD1320" s="14">
        <v>2</v>
      </c>
      <c r="AE1320" s="32"/>
      <c r="AF1320" s="32"/>
      <c r="AG1320" s="32"/>
      <c r="AH1320" s="32"/>
      <c r="AI1320" s="32"/>
      <c r="AJ1320" s="32"/>
      <c r="AK1320" s="32"/>
      <c r="AL1320" s="32"/>
      <c r="AM1320" s="19">
        <f t="shared" si="721"/>
        <v>360</v>
      </c>
      <c r="AN1320" s="26" t="s">
        <v>437</v>
      </c>
      <c r="AO1320" s="50">
        <f t="shared" si="722"/>
        <v>0</v>
      </c>
      <c r="AP1320" s="50">
        <f t="shared" si="723"/>
        <v>0</v>
      </c>
      <c r="AQ1320" s="50">
        <f t="shared" si="724"/>
        <v>0</v>
      </c>
      <c r="AR1320" s="50">
        <f t="shared" si="725"/>
        <v>360</v>
      </c>
      <c r="AS1320" s="50">
        <f t="shared" si="726"/>
        <v>0</v>
      </c>
      <c r="AT1320" s="50">
        <f t="shared" si="727"/>
        <v>0</v>
      </c>
      <c r="AU1320" s="50">
        <f t="shared" si="728"/>
        <v>0</v>
      </c>
      <c r="AV1320" s="50">
        <f t="shared" si="729"/>
        <v>0</v>
      </c>
      <c r="AW1320" s="50">
        <f t="shared" si="730"/>
        <v>0</v>
      </c>
      <c r="AX1320" s="50">
        <f t="shared" si="731"/>
        <v>0</v>
      </c>
      <c r="AY1320" s="50">
        <f t="shared" si="732"/>
        <v>0</v>
      </c>
      <c r="AZ1320" s="50">
        <f t="shared" si="733"/>
        <v>0</v>
      </c>
      <c r="BA1320" s="50">
        <f t="shared" si="719"/>
        <v>360</v>
      </c>
      <c r="BB1320" s="50">
        <f t="shared" si="720"/>
        <v>0</v>
      </c>
    </row>
    <row r="1321" spans="2:54" x14ac:dyDescent="0.25">
      <c r="B1321" s="14">
        <v>2026</v>
      </c>
      <c r="C1321" s="14">
        <v>479</v>
      </c>
      <c r="D1321" s="15"/>
      <c r="F1321" s="15" t="s">
        <v>58</v>
      </c>
      <c r="G1321" s="14" t="e">
        <f>+VLOOKUP(M1321,#REF!,5,FALSE)</f>
        <v>#REF!</v>
      </c>
      <c r="H1321" s="14" t="e">
        <f>+VLOOKUP(M1321,#REF!,7,FALSE)</f>
        <v>#REF!</v>
      </c>
      <c r="M1321" s="15" t="str">
        <f t="shared" si="718"/>
        <v>2026EG 2026GPPFORMULACIÓN, MONITOREO, EVALUACIÓN Y MODIFICACIÓN DEL POE</v>
      </c>
      <c r="N1321" s="27" t="s">
        <v>163</v>
      </c>
      <c r="Q1321" s="16" t="s">
        <v>12</v>
      </c>
      <c r="R1321" s="16" t="s">
        <v>60</v>
      </c>
      <c r="U1321" s="17" t="s">
        <v>75</v>
      </c>
      <c r="V1321" s="15" t="s">
        <v>168</v>
      </c>
      <c r="X1321" s="29" t="s">
        <v>77</v>
      </c>
      <c r="Y1321" s="30">
        <v>3</v>
      </c>
      <c r="Z1321" s="31">
        <v>250</v>
      </c>
      <c r="AA1321" s="14"/>
      <c r="AB1321" s="14"/>
      <c r="AC1321" s="14"/>
      <c r="AD1321" s="14">
        <v>3</v>
      </c>
      <c r="AE1321" s="32"/>
      <c r="AF1321" s="32"/>
      <c r="AG1321" s="32"/>
      <c r="AH1321" s="32"/>
      <c r="AI1321" s="32"/>
      <c r="AJ1321" s="32"/>
      <c r="AK1321" s="32"/>
      <c r="AL1321" s="32"/>
      <c r="AM1321" s="19">
        <f t="shared" si="721"/>
        <v>2250</v>
      </c>
      <c r="AN1321" s="26" t="s">
        <v>437</v>
      </c>
      <c r="AO1321" s="50">
        <f t="shared" ref="AO1321:AO1333" si="757">+$Y1321*AA1321*$Z1321</f>
        <v>0</v>
      </c>
      <c r="AP1321" s="50">
        <f t="shared" ref="AP1321:AP1333" si="758">+$Y1321*AB1321*$Z1321</f>
        <v>0</v>
      </c>
      <c r="AQ1321" s="50">
        <f t="shared" ref="AQ1321:AQ1333" si="759">+$Y1321*AC1321*$Z1321</f>
        <v>0</v>
      </c>
      <c r="AR1321" s="50">
        <f t="shared" ref="AR1321:AR1333" si="760">+$Y1321*AD1321*$Z1321</f>
        <v>2250</v>
      </c>
      <c r="AS1321" s="50">
        <f t="shared" ref="AS1321:AS1333" si="761">+$Y1321*AE1321*$Z1321</f>
        <v>0</v>
      </c>
      <c r="AT1321" s="50">
        <f t="shared" ref="AT1321:AT1333" si="762">+$Y1321*AF1321*$Z1321</f>
        <v>0</v>
      </c>
      <c r="AU1321" s="50">
        <f t="shared" ref="AU1321:AU1333" si="763">+$Y1321*AG1321*$Z1321</f>
        <v>0</v>
      </c>
      <c r="AV1321" s="50">
        <f t="shared" ref="AV1321:AV1333" si="764">+$Y1321*AH1321*$Z1321</f>
        <v>0</v>
      </c>
      <c r="AW1321" s="50">
        <f t="shared" ref="AW1321:AW1333" si="765">+$Y1321*AI1321*$Z1321</f>
        <v>0</v>
      </c>
      <c r="AX1321" s="50">
        <f t="shared" ref="AX1321:AX1333" si="766">+$Y1321*AJ1321*$Z1321</f>
        <v>0</v>
      </c>
      <c r="AY1321" s="50">
        <f t="shared" ref="AY1321:AY1333" si="767">+$Y1321*AK1321*$Z1321</f>
        <v>0</v>
      </c>
      <c r="AZ1321" s="50">
        <f t="shared" ref="AZ1321:AZ1333" si="768">+$Y1321*AL1321*$Z1321</f>
        <v>0</v>
      </c>
      <c r="BA1321" s="50">
        <f t="shared" si="719"/>
        <v>2250</v>
      </c>
      <c r="BB1321" s="50">
        <f t="shared" si="720"/>
        <v>0</v>
      </c>
    </row>
    <row r="1322" spans="2:54" x14ac:dyDescent="0.25">
      <c r="B1322" s="14">
        <v>2026</v>
      </c>
      <c r="C1322" s="14">
        <v>479</v>
      </c>
      <c r="D1322" s="15"/>
      <c r="F1322" s="15" t="s">
        <v>58</v>
      </c>
      <c r="G1322" s="14" t="e">
        <f>+VLOOKUP(M1322,#REF!,5,FALSE)</f>
        <v>#REF!</v>
      </c>
      <c r="H1322" s="14" t="e">
        <f>+VLOOKUP(M1322,#REF!,7,FALSE)</f>
        <v>#REF!</v>
      </c>
      <c r="M1322" s="15" t="str">
        <f t="shared" si="718"/>
        <v>2026EG 2026GPPFORMULACIÓN, MONITOREO, EVALUACIÓN Y MODIFICACIÓN DEL POE</v>
      </c>
      <c r="N1322" s="27" t="s">
        <v>163</v>
      </c>
      <c r="Q1322" s="16" t="s">
        <v>12</v>
      </c>
      <c r="R1322" s="16" t="s">
        <v>60</v>
      </c>
      <c r="U1322" s="17" t="s">
        <v>75</v>
      </c>
      <c r="V1322" s="15" t="s">
        <v>169</v>
      </c>
      <c r="X1322" s="29" t="s">
        <v>77</v>
      </c>
      <c r="Y1322" s="30">
        <v>3</v>
      </c>
      <c r="Z1322" s="31">
        <v>250</v>
      </c>
      <c r="AA1322" s="14"/>
      <c r="AB1322" s="14"/>
      <c r="AC1322" s="14"/>
      <c r="AD1322" s="14">
        <v>3</v>
      </c>
      <c r="AE1322" s="32"/>
      <c r="AF1322" s="32"/>
      <c r="AG1322" s="32"/>
      <c r="AH1322" s="32"/>
      <c r="AI1322" s="32"/>
      <c r="AJ1322" s="32"/>
      <c r="AK1322" s="32"/>
      <c r="AL1322" s="32"/>
      <c r="AM1322" s="19">
        <f t="shared" si="721"/>
        <v>2250</v>
      </c>
      <c r="AN1322" s="26" t="s">
        <v>437</v>
      </c>
      <c r="AO1322" s="50">
        <f t="shared" si="757"/>
        <v>0</v>
      </c>
      <c r="AP1322" s="50">
        <f t="shared" si="758"/>
        <v>0</v>
      </c>
      <c r="AQ1322" s="50">
        <f t="shared" si="759"/>
        <v>0</v>
      </c>
      <c r="AR1322" s="50">
        <f t="shared" si="760"/>
        <v>2250</v>
      </c>
      <c r="AS1322" s="50">
        <f t="shared" si="761"/>
        <v>0</v>
      </c>
      <c r="AT1322" s="50">
        <f t="shared" si="762"/>
        <v>0</v>
      </c>
      <c r="AU1322" s="50">
        <f t="shared" si="763"/>
        <v>0</v>
      </c>
      <c r="AV1322" s="50">
        <f t="shared" si="764"/>
        <v>0</v>
      </c>
      <c r="AW1322" s="50">
        <f t="shared" si="765"/>
        <v>0</v>
      </c>
      <c r="AX1322" s="50">
        <f t="shared" si="766"/>
        <v>0</v>
      </c>
      <c r="AY1322" s="50">
        <f t="shared" si="767"/>
        <v>0</v>
      </c>
      <c r="AZ1322" s="50">
        <f t="shared" si="768"/>
        <v>0</v>
      </c>
      <c r="BA1322" s="50">
        <f t="shared" si="719"/>
        <v>2250</v>
      </c>
      <c r="BB1322" s="50">
        <f t="shared" si="720"/>
        <v>0</v>
      </c>
    </row>
    <row r="1323" spans="2:54" x14ac:dyDescent="0.25">
      <c r="B1323" s="14">
        <v>2026</v>
      </c>
      <c r="C1323" s="14">
        <v>479</v>
      </c>
      <c r="D1323" s="15"/>
      <c r="F1323" s="15" t="s">
        <v>58</v>
      </c>
      <c r="G1323" s="14" t="e">
        <f>+VLOOKUP(M1323,#REF!,5,FALSE)</f>
        <v>#REF!</v>
      </c>
      <c r="H1323" s="14" t="e">
        <f>+VLOOKUP(M1323,#REF!,7,FALSE)</f>
        <v>#REF!</v>
      </c>
      <c r="M1323" s="15" t="str">
        <f t="shared" si="718"/>
        <v>2026EG 2026GPPFORMULACIÓN, MONITOREO, EVALUACIÓN Y MODIFICACIÓN DEL POE</v>
      </c>
      <c r="N1323" s="27" t="s">
        <v>163</v>
      </c>
      <c r="Q1323" s="16" t="s">
        <v>12</v>
      </c>
      <c r="R1323" s="16" t="s">
        <v>60</v>
      </c>
      <c r="U1323" s="17" t="s">
        <v>75</v>
      </c>
      <c r="V1323" s="15" t="s">
        <v>170</v>
      </c>
      <c r="X1323" s="29" t="s">
        <v>77</v>
      </c>
      <c r="Y1323" s="30">
        <v>2</v>
      </c>
      <c r="Z1323" s="31">
        <v>250</v>
      </c>
      <c r="AA1323" s="14"/>
      <c r="AB1323" s="14"/>
      <c r="AC1323" s="14"/>
      <c r="AD1323" s="14">
        <v>3</v>
      </c>
      <c r="AE1323" s="32"/>
      <c r="AF1323" s="32"/>
      <c r="AG1323" s="32"/>
      <c r="AH1323" s="32"/>
      <c r="AI1323" s="32"/>
      <c r="AJ1323" s="32"/>
      <c r="AK1323" s="32"/>
      <c r="AL1323" s="32"/>
      <c r="AM1323" s="19">
        <f t="shared" si="721"/>
        <v>1500</v>
      </c>
      <c r="AN1323" s="26" t="s">
        <v>437</v>
      </c>
      <c r="AO1323" s="50">
        <f t="shared" si="757"/>
        <v>0</v>
      </c>
      <c r="AP1323" s="50">
        <f t="shared" si="758"/>
        <v>0</v>
      </c>
      <c r="AQ1323" s="50">
        <f t="shared" si="759"/>
        <v>0</v>
      </c>
      <c r="AR1323" s="50">
        <f t="shared" si="760"/>
        <v>1500</v>
      </c>
      <c r="AS1323" s="50">
        <f t="shared" si="761"/>
        <v>0</v>
      </c>
      <c r="AT1323" s="50">
        <f t="shared" si="762"/>
        <v>0</v>
      </c>
      <c r="AU1323" s="50">
        <f t="shared" si="763"/>
        <v>0</v>
      </c>
      <c r="AV1323" s="50">
        <f t="shared" si="764"/>
        <v>0</v>
      </c>
      <c r="AW1323" s="50">
        <f t="shared" si="765"/>
        <v>0</v>
      </c>
      <c r="AX1323" s="50">
        <f t="shared" si="766"/>
        <v>0</v>
      </c>
      <c r="AY1323" s="50">
        <f t="shared" si="767"/>
        <v>0</v>
      </c>
      <c r="AZ1323" s="50">
        <f t="shared" si="768"/>
        <v>0</v>
      </c>
      <c r="BA1323" s="50">
        <f t="shared" si="719"/>
        <v>1500</v>
      </c>
      <c r="BB1323" s="50">
        <f t="shared" si="720"/>
        <v>0</v>
      </c>
    </row>
    <row r="1324" spans="2:54" x14ac:dyDescent="0.25">
      <c r="B1324" s="14">
        <v>2026</v>
      </c>
      <c r="C1324" s="14">
        <v>479</v>
      </c>
      <c r="D1324" s="15"/>
      <c r="F1324" s="15" t="s">
        <v>58</v>
      </c>
      <c r="G1324" s="14" t="e">
        <f>+VLOOKUP(M1324,#REF!,5,FALSE)</f>
        <v>#REF!</v>
      </c>
      <c r="H1324" s="14" t="e">
        <f>+VLOOKUP(M1324,#REF!,7,FALSE)</f>
        <v>#REF!</v>
      </c>
      <c r="M1324" s="15" t="str">
        <f t="shared" si="718"/>
        <v>2026EG 2026GPPFORMULACIÓN, MONITOREO, EVALUACIÓN Y MODIFICACIÓN DEL POE</v>
      </c>
      <c r="N1324" s="27" t="s">
        <v>163</v>
      </c>
      <c r="Q1324" s="16" t="s">
        <v>12</v>
      </c>
      <c r="R1324" s="16" t="s">
        <v>60</v>
      </c>
      <c r="U1324" s="17" t="s">
        <v>75</v>
      </c>
      <c r="V1324" s="15" t="s">
        <v>171</v>
      </c>
      <c r="X1324" s="29" t="s">
        <v>77</v>
      </c>
      <c r="Y1324" s="30">
        <v>3</v>
      </c>
      <c r="Z1324" s="31">
        <v>250</v>
      </c>
      <c r="AA1324" s="14"/>
      <c r="AB1324" s="14"/>
      <c r="AC1324" s="14"/>
      <c r="AD1324" s="14">
        <v>3</v>
      </c>
      <c r="AE1324" s="32"/>
      <c r="AF1324" s="32"/>
      <c r="AG1324" s="32"/>
      <c r="AH1324" s="32"/>
      <c r="AI1324" s="32"/>
      <c r="AJ1324" s="32"/>
      <c r="AK1324" s="32"/>
      <c r="AL1324" s="32"/>
      <c r="AM1324" s="19">
        <f t="shared" si="721"/>
        <v>2250</v>
      </c>
      <c r="AN1324" s="26" t="s">
        <v>437</v>
      </c>
      <c r="AO1324" s="50">
        <f t="shared" si="757"/>
        <v>0</v>
      </c>
      <c r="AP1324" s="50">
        <f t="shared" si="758"/>
        <v>0</v>
      </c>
      <c r="AQ1324" s="50">
        <f t="shared" si="759"/>
        <v>0</v>
      </c>
      <c r="AR1324" s="50">
        <f t="shared" si="760"/>
        <v>2250</v>
      </c>
      <c r="AS1324" s="50">
        <f t="shared" si="761"/>
        <v>0</v>
      </c>
      <c r="AT1324" s="50">
        <f t="shared" si="762"/>
        <v>0</v>
      </c>
      <c r="AU1324" s="50">
        <f t="shared" si="763"/>
        <v>0</v>
      </c>
      <c r="AV1324" s="50">
        <f t="shared" si="764"/>
        <v>0</v>
      </c>
      <c r="AW1324" s="50">
        <f t="shared" si="765"/>
        <v>0</v>
      </c>
      <c r="AX1324" s="50">
        <f t="shared" si="766"/>
        <v>0</v>
      </c>
      <c r="AY1324" s="50">
        <f t="shared" si="767"/>
        <v>0</v>
      </c>
      <c r="AZ1324" s="50">
        <f t="shared" si="768"/>
        <v>0</v>
      </c>
      <c r="BA1324" s="50">
        <f t="shared" si="719"/>
        <v>2250</v>
      </c>
      <c r="BB1324" s="50">
        <f t="shared" si="720"/>
        <v>0</v>
      </c>
    </row>
    <row r="1325" spans="2:54" x14ac:dyDescent="0.25">
      <c r="B1325" s="14">
        <v>2026</v>
      </c>
      <c r="C1325" s="14">
        <v>479</v>
      </c>
      <c r="D1325" s="15"/>
      <c r="F1325" s="15" t="s">
        <v>58</v>
      </c>
      <c r="G1325" s="14" t="e">
        <f>+VLOOKUP(M1325,#REF!,5,FALSE)</f>
        <v>#REF!</v>
      </c>
      <c r="H1325" s="14" t="e">
        <f>+VLOOKUP(M1325,#REF!,7,FALSE)</f>
        <v>#REF!</v>
      </c>
      <c r="M1325" s="15" t="str">
        <f t="shared" si="718"/>
        <v>2026EG 2026GPPFORMULACIÓN, MONITOREO, EVALUACIÓN Y MODIFICACIÓN DEL POE</v>
      </c>
      <c r="N1325" s="27" t="s">
        <v>163</v>
      </c>
      <c r="Q1325" s="16" t="s">
        <v>12</v>
      </c>
      <c r="R1325" s="16" t="s">
        <v>60</v>
      </c>
      <c r="U1325" s="17" t="s">
        <v>75</v>
      </c>
      <c r="V1325" s="15" t="s">
        <v>172</v>
      </c>
      <c r="X1325" s="29" t="s">
        <v>77</v>
      </c>
      <c r="Y1325" s="30">
        <v>2</v>
      </c>
      <c r="Z1325" s="31">
        <v>250</v>
      </c>
      <c r="AA1325" s="14"/>
      <c r="AB1325" s="14"/>
      <c r="AC1325" s="14"/>
      <c r="AD1325" s="14">
        <v>3</v>
      </c>
      <c r="AE1325" s="32"/>
      <c r="AF1325" s="32"/>
      <c r="AG1325" s="32"/>
      <c r="AH1325" s="32"/>
      <c r="AI1325" s="32"/>
      <c r="AJ1325" s="32"/>
      <c r="AK1325" s="32"/>
      <c r="AL1325" s="32"/>
      <c r="AM1325" s="19">
        <f t="shared" si="721"/>
        <v>1500</v>
      </c>
      <c r="AN1325" s="26" t="s">
        <v>437</v>
      </c>
      <c r="AO1325" s="50">
        <f t="shared" si="757"/>
        <v>0</v>
      </c>
      <c r="AP1325" s="50">
        <f t="shared" si="758"/>
        <v>0</v>
      </c>
      <c r="AQ1325" s="50">
        <f t="shared" si="759"/>
        <v>0</v>
      </c>
      <c r="AR1325" s="50">
        <f t="shared" si="760"/>
        <v>1500</v>
      </c>
      <c r="AS1325" s="50">
        <f t="shared" si="761"/>
        <v>0</v>
      </c>
      <c r="AT1325" s="50">
        <f t="shared" si="762"/>
        <v>0</v>
      </c>
      <c r="AU1325" s="50">
        <f t="shared" si="763"/>
        <v>0</v>
      </c>
      <c r="AV1325" s="50">
        <f t="shared" si="764"/>
        <v>0</v>
      </c>
      <c r="AW1325" s="50">
        <f t="shared" si="765"/>
        <v>0</v>
      </c>
      <c r="AX1325" s="50">
        <f t="shared" si="766"/>
        <v>0</v>
      </c>
      <c r="AY1325" s="50">
        <f t="shared" si="767"/>
        <v>0</v>
      </c>
      <c r="AZ1325" s="50">
        <f t="shared" si="768"/>
        <v>0</v>
      </c>
      <c r="BA1325" s="50">
        <f t="shared" si="719"/>
        <v>1500</v>
      </c>
      <c r="BB1325" s="50">
        <f t="shared" si="720"/>
        <v>0</v>
      </c>
    </row>
    <row r="1326" spans="2:54" x14ac:dyDescent="0.25">
      <c r="B1326" s="14">
        <v>2026</v>
      </c>
      <c r="C1326" s="14">
        <v>479</v>
      </c>
      <c r="D1326" s="15"/>
      <c r="F1326" s="15" t="s">
        <v>58</v>
      </c>
      <c r="G1326" s="14" t="e">
        <f>+VLOOKUP(M1326,#REF!,5,FALSE)</f>
        <v>#REF!</v>
      </c>
      <c r="H1326" s="14" t="e">
        <f>+VLOOKUP(M1326,#REF!,7,FALSE)</f>
        <v>#REF!</v>
      </c>
      <c r="M1326" s="15" t="str">
        <f t="shared" si="718"/>
        <v>2026EG 2026GPPFORMULACIÓN, MONITOREO, EVALUACIÓN Y MODIFICACIÓN DEL POE</v>
      </c>
      <c r="N1326" s="27" t="s">
        <v>163</v>
      </c>
      <c r="Q1326" s="16" t="s">
        <v>12</v>
      </c>
      <c r="R1326" s="16" t="s">
        <v>60</v>
      </c>
      <c r="U1326" s="17" t="s">
        <v>75</v>
      </c>
      <c r="V1326" s="15" t="s">
        <v>173</v>
      </c>
      <c r="X1326" s="29" t="s">
        <v>77</v>
      </c>
      <c r="Y1326" s="30">
        <v>2</v>
      </c>
      <c r="Z1326" s="31">
        <v>250</v>
      </c>
      <c r="AA1326" s="14"/>
      <c r="AB1326" s="14"/>
      <c r="AC1326" s="14"/>
      <c r="AD1326" s="14">
        <v>3</v>
      </c>
      <c r="AE1326" s="32"/>
      <c r="AF1326" s="32"/>
      <c r="AG1326" s="32"/>
      <c r="AH1326" s="32"/>
      <c r="AI1326" s="32"/>
      <c r="AJ1326" s="32"/>
      <c r="AK1326" s="32"/>
      <c r="AL1326" s="32"/>
      <c r="AM1326" s="19">
        <f t="shared" si="721"/>
        <v>1500</v>
      </c>
      <c r="AN1326" s="26" t="s">
        <v>437</v>
      </c>
      <c r="AO1326" s="50">
        <f t="shared" si="757"/>
        <v>0</v>
      </c>
      <c r="AP1326" s="50">
        <f t="shared" si="758"/>
        <v>0</v>
      </c>
      <c r="AQ1326" s="50">
        <f t="shared" si="759"/>
        <v>0</v>
      </c>
      <c r="AR1326" s="50">
        <f t="shared" si="760"/>
        <v>1500</v>
      </c>
      <c r="AS1326" s="50">
        <f t="shared" si="761"/>
        <v>0</v>
      </c>
      <c r="AT1326" s="50">
        <f t="shared" si="762"/>
        <v>0</v>
      </c>
      <c r="AU1326" s="50">
        <f t="shared" si="763"/>
        <v>0</v>
      </c>
      <c r="AV1326" s="50">
        <f t="shared" si="764"/>
        <v>0</v>
      </c>
      <c r="AW1326" s="50">
        <f t="shared" si="765"/>
        <v>0</v>
      </c>
      <c r="AX1326" s="50">
        <f t="shared" si="766"/>
        <v>0</v>
      </c>
      <c r="AY1326" s="50">
        <f t="shared" si="767"/>
        <v>0</v>
      </c>
      <c r="AZ1326" s="50">
        <f t="shared" si="768"/>
        <v>0</v>
      </c>
      <c r="BA1326" s="50">
        <f t="shared" si="719"/>
        <v>1500</v>
      </c>
      <c r="BB1326" s="50">
        <f t="shared" si="720"/>
        <v>0</v>
      </c>
    </row>
    <row r="1327" spans="2:54" x14ac:dyDescent="0.25">
      <c r="B1327" s="14">
        <v>2026</v>
      </c>
      <c r="C1327" s="14">
        <v>479</v>
      </c>
      <c r="D1327" s="15"/>
      <c r="F1327" s="15" t="s">
        <v>58</v>
      </c>
      <c r="G1327" s="14" t="e">
        <f>+VLOOKUP(M1327,#REF!,5,FALSE)</f>
        <v>#REF!</v>
      </c>
      <c r="H1327" s="14" t="e">
        <f>+VLOOKUP(M1327,#REF!,7,FALSE)</f>
        <v>#REF!</v>
      </c>
      <c r="M1327" s="15" t="str">
        <f t="shared" si="718"/>
        <v>2026EG 2026GPPFORMULACIÓN, MONITOREO, EVALUACIÓN Y MODIFICACIÓN DEL POE</v>
      </c>
      <c r="N1327" s="27" t="s">
        <v>163</v>
      </c>
      <c r="Q1327" s="16" t="s">
        <v>12</v>
      </c>
      <c r="R1327" s="16" t="s">
        <v>60</v>
      </c>
      <c r="U1327" s="17" t="s">
        <v>75</v>
      </c>
      <c r="V1327" s="15" t="s">
        <v>174</v>
      </c>
      <c r="X1327" s="29" t="s">
        <v>77</v>
      </c>
      <c r="Y1327" s="30">
        <v>2</v>
      </c>
      <c r="Z1327" s="31">
        <v>250</v>
      </c>
      <c r="AA1327" s="14"/>
      <c r="AB1327" s="14"/>
      <c r="AC1327" s="14"/>
      <c r="AD1327" s="14">
        <v>3</v>
      </c>
      <c r="AE1327" s="32"/>
      <c r="AF1327" s="32"/>
      <c r="AG1327" s="32"/>
      <c r="AH1327" s="32"/>
      <c r="AI1327" s="32"/>
      <c r="AJ1327" s="32"/>
      <c r="AK1327" s="32"/>
      <c r="AL1327" s="32"/>
      <c r="AM1327" s="19">
        <f t="shared" si="721"/>
        <v>1500</v>
      </c>
      <c r="AN1327" s="26" t="s">
        <v>437</v>
      </c>
      <c r="AO1327" s="50">
        <f t="shared" si="757"/>
        <v>0</v>
      </c>
      <c r="AP1327" s="50">
        <f t="shared" si="758"/>
        <v>0</v>
      </c>
      <c r="AQ1327" s="50">
        <f t="shared" si="759"/>
        <v>0</v>
      </c>
      <c r="AR1327" s="50">
        <f t="shared" si="760"/>
        <v>1500</v>
      </c>
      <c r="AS1327" s="50">
        <f t="shared" si="761"/>
        <v>0</v>
      </c>
      <c r="AT1327" s="50">
        <f t="shared" si="762"/>
        <v>0</v>
      </c>
      <c r="AU1327" s="50">
        <f t="shared" si="763"/>
        <v>0</v>
      </c>
      <c r="AV1327" s="50">
        <f t="shared" si="764"/>
        <v>0</v>
      </c>
      <c r="AW1327" s="50">
        <f t="shared" si="765"/>
        <v>0</v>
      </c>
      <c r="AX1327" s="50">
        <f t="shared" si="766"/>
        <v>0</v>
      </c>
      <c r="AY1327" s="50">
        <f t="shared" si="767"/>
        <v>0</v>
      </c>
      <c r="AZ1327" s="50">
        <f t="shared" si="768"/>
        <v>0</v>
      </c>
      <c r="BA1327" s="50">
        <f t="shared" si="719"/>
        <v>1500</v>
      </c>
      <c r="BB1327" s="50">
        <f t="shared" si="720"/>
        <v>0</v>
      </c>
    </row>
    <row r="1328" spans="2:54" x14ac:dyDescent="0.25">
      <c r="B1328" s="14">
        <v>2026</v>
      </c>
      <c r="C1328" s="14">
        <v>479</v>
      </c>
      <c r="D1328" s="15"/>
      <c r="F1328" s="15" t="s">
        <v>58</v>
      </c>
      <c r="G1328" s="14" t="e">
        <f>+VLOOKUP(M1328,#REF!,5,FALSE)</f>
        <v>#REF!</v>
      </c>
      <c r="H1328" s="14" t="e">
        <f>+VLOOKUP(M1328,#REF!,7,FALSE)</f>
        <v>#REF!</v>
      </c>
      <c r="M1328" s="15" t="str">
        <f t="shared" si="718"/>
        <v>2026EG 2026GPPFORMULACIÓN, MONITOREO, EVALUACIÓN Y MODIFICACIÓN DEL POE</v>
      </c>
      <c r="N1328" s="27" t="s">
        <v>163</v>
      </c>
      <c r="Q1328" s="16" t="s">
        <v>12</v>
      </c>
      <c r="R1328" s="16" t="s">
        <v>60</v>
      </c>
      <c r="U1328" s="17" t="s">
        <v>75</v>
      </c>
      <c r="V1328" s="15" t="s">
        <v>175</v>
      </c>
      <c r="X1328" s="29" t="s">
        <v>77</v>
      </c>
      <c r="Y1328" s="30">
        <v>2</v>
      </c>
      <c r="Z1328" s="31">
        <v>250</v>
      </c>
      <c r="AA1328" s="14"/>
      <c r="AB1328" s="14"/>
      <c r="AC1328" s="14"/>
      <c r="AD1328" s="14">
        <v>3</v>
      </c>
      <c r="AE1328" s="32"/>
      <c r="AF1328" s="32"/>
      <c r="AG1328" s="32"/>
      <c r="AH1328" s="32"/>
      <c r="AI1328" s="32"/>
      <c r="AJ1328" s="32"/>
      <c r="AK1328" s="32"/>
      <c r="AL1328" s="32"/>
      <c r="AM1328" s="19">
        <f t="shared" si="721"/>
        <v>1500</v>
      </c>
      <c r="AN1328" s="26" t="s">
        <v>437</v>
      </c>
      <c r="AO1328" s="50">
        <f t="shared" si="757"/>
        <v>0</v>
      </c>
      <c r="AP1328" s="50">
        <f t="shared" si="758"/>
        <v>0</v>
      </c>
      <c r="AQ1328" s="50">
        <f t="shared" si="759"/>
        <v>0</v>
      </c>
      <c r="AR1328" s="50">
        <f t="shared" si="760"/>
        <v>1500</v>
      </c>
      <c r="AS1328" s="50">
        <f t="shared" si="761"/>
        <v>0</v>
      </c>
      <c r="AT1328" s="50">
        <f t="shared" si="762"/>
        <v>0</v>
      </c>
      <c r="AU1328" s="50">
        <f t="shared" si="763"/>
        <v>0</v>
      </c>
      <c r="AV1328" s="50">
        <f t="shared" si="764"/>
        <v>0</v>
      </c>
      <c r="AW1328" s="50">
        <f t="shared" si="765"/>
        <v>0</v>
      </c>
      <c r="AX1328" s="50">
        <f t="shared" si="766"/>
        <v>0</v>
      </c>
      <c r="AY1328" s="50">
        <f t="shared" si="767"/>
        <v>0</v>
      </c>
      <c r="AZ1328" s="50">
        <f t="shared" si="768"/>
        <v>0</v>
      </c>
      <c r="BA1328" s="50">
        <f t="shared" si="719"/>
        <v>1500</v>
      </c>
      <c r="BB1328" s="50">
        <f t="shared" si="720"/>
        <v>0</v>
      </c>
    </row>
    <row r="1329" spans="2:54" x14ac:dyDescent="0.25">
      <c r="B1329" s="14">
        <v>2026</v>
      </c>
      <c r="C1329" s="14">
        <v>479</v>
      </c>
      <c r="D1329" s="15"/>
      <c r="F1329" s="15" t="s">
        <v>58</v>
      </c>
      <c r="G1329" s="14" t="e">
        <f>+VLOOKUP(M1329,#REF!,5,FALSE)</f>
        <v>#REF!</v>
      </c>
      <c r="H1329" s="14" t="e">
        <f>+VLOOKUP(M1329,#REF!,7,FALSE)</f>
        <v>#REF!</v>
      </c>
      <c r="M1329" s="15" t="str">
        <f t="shared" si="718"/>
        <v>2026EG 2026GPPFORMULACIÓN, MONITOREO, EVALUACIÓN Y MODIFICACIÓN DEL POE</v>
      </c>
      <c r="N1329" s="27" t="s">
        <v>163</v>
      </c>
      <c r="Q1329" s="16" t="s">
        <v>12</v>
      </c>
      <c r="R1329" s="16" t="s">
        <v>60</v>
      </c>
      <c r="U1329" s="17" t="s">
        <v>75</v>
      </c>
      <c r="V1329" s="15" t="s">
        <v>176</v>
      </c>
      <c r="X1329" s="29" t="s">
        <v>77</v>
      </c>
      <c r="Y1329" s="30">
        <v>3</v>
      </c>
      <c r="Z1329" s="31">
        <v>250</v>
      </c>
      <c r="AA1329" s="14"/>
      <c r="AB1329" s="14"/>
      <c r="AC1329" s="14"/>
      <c r="AD1329" s="14">
        <v>3</v>
      </c>
      <c r="AE1329" s="32"/>
      <c r="AF1329" s="32"/>
      <c r="AG1329" s="32"/>
      <c r="AH1329" s="32"/>
      <c r="AI1329" s="32"/>
      <c r="AJ1329" s="32"/>
      <c r="AK1329" s="32"/>
      <c r="AL1329" s="32"/>
      <c r="AM1329" s="19">
        <f t="shared" si="721"/>
        <v>2250</v>
      </c>
      <c r="AN1329" s="26" t="s">
        <v>437</v>
      </c>
      <c r="AO1329" s="50">
        <f t="shared" si="757"/>
        <v>0</v>
      </c>
      <c r="AP1329" s="50">
        <f t="shared" si="758"/>
        <v>0</v>
      </c>
      <c r="AQ1329" s="50">
        <f t="shared" si="759"/>
        <v>0</v>
      </c>
      <c r="AR1329" s="50">
        <f t="shared" si="760"/>
        <v>2250</v>
      </c>
      <c r="AS1329" s="50">
        <f t="shared" si="761"/>
        <v>0</v>
      </c>
      <c r="AT1329" s="50">
        <f t="shared" si="762"/>
        <v>0</v>
      </c>
      <c r="AU1329" s="50">
        <f t="shared" si="763"/>
        <v>0</v>
      </c>
      <c r="AV1329" s="50">
        <f t="shared" si="764"/>
        <v>0</v>
      </c>
      <c r="AW1329" s="50">
        <f t="shared" si="765"/>
        <v>0</v>
      </c>
      <c r="AX1329" s="50">
        <f t="shared" si="766"/>
        <v>0</v>
      </c>
      <c r="AY1329" s="50">
        <f t="shared" si="767"/>
        <v>0</v>
      </c>
      <c r="AZ1329" s="50">
        <f t="shared" si="768"/>
        <v>0</v>
      </c>
      <c r="BA1329" s="50">
        <f t="shared" si="719"/>
        <v>2250</v>
      </c>
      <c r="BB1329" s="50">
        <f t="shared" si="720"/>
        <v>0</v>
      </c>
    </row>
    <row r="1330" spans="2:54" x14ac:dyDescent="0.25">
      <c r="B1330" s="14">
        <v>2026</v>
      </c>
      <c r="C1330" s="14">
        <v>479</v>
      </c>
      <c r="D1330" s="15"/>
      <c r="F1330" s="15" t="s">
        <v>58</v>
      </c>
      <c r="G1330" s="14" t="e">
        <f>+VLOOKUP(M1330,#REF!,5,FALSE)</f>
        <v>#REF!</v>
      </c>
      <c r="H1330" s="14" t="e">
        <f>+VLOOKUP(M1330,#REF!,7,FALSE)</f>
        <v>#REF!</v>
      </c>
      <c r="M1330" s="15" t="str">
        <f t="shared" si="718"/>
        <v>2026EG 2026GPPFORMULACIÓN, MONITOREO, EVALUACIÓN Y MODIFICACIÓN DEL POE</v>
      </c>
      <c r="N1330" s="27" t="s">
        <v>163</v>
      </c>
      <c r="Q1330" s="16" t="s">
        <v>12</v>
      </c>
      <c r="R1330" s="16" t="s">
        <v>60</v>
      </c>
      <c r="U1330" s="17" t="s">
        <v>75</v>
      </c>
      <c r="V1330" s="15" t="s">
        <v>177</v>
      </c>
      <c r="X1330" s="29" t="s">
        <v>77</v>
      </c>
      <c r="Y1330" s="30">
        <v>2</v>
      </c>
      <c r="Z1330" s="31">
        <v>250</v>
      </c>
      <c r="AA1330" s="14"/>
      <c r="AB1330" s="14"/>
      <c r="AC1330" s="14"/>
      <c r="AD1330" s="14">
        <v>3</v>
      </c>
      <c r="AE1330" s="32"/>
      <c r="AF1330" s="32"/>
      <c r="AG1330" s="32"/>
      <c r="AH1330" s="32"/>
      <c r="AI1330" s="32"/>
      <c r="AJ1330" s="32"/>
      <c r="AK1330" s="32"/>
      <c r="AL1330" s="32"/>
      <c r="AM1330" s="19">
        <f t="shared" si="721"/>
        <v>1500</v>
      </c>
      <c r="AN1330" s="26" t="s">
        <v>437</v>
      </c>
      <c r="AO1330" s="50">
        <f t="shared" si="757"/>
        <v>0</v>
      </c>
      <c r="AP1330" s="50">
        <f t="shared" si="758"/>
        <v>0</v>
      </c>
      <c r="AQ1330" s="50">
        <f t="shared" si="759"/>
        <v>0</v>
      </c>
      <c r="AR1330" s="50">
        <f t="shared" si="760"/>
        <v>1500</v>
      </c>
      <c r="AS1330" s="50">
        <f t="shared" si="761"/>
        <v>0</v>
      </c>
      <c r="AT1330" s="50">
        <f t="shared" si="762"/>
        <v>0</v>
      </c>
      <c r="AU1330" s="50">
        <f t="shared" si="763"/>
        <v>0</v>
      </c>
      <c r="AV1330" s="50">
        <f t="shared" si="764"/>
        <v>0</v>
      </c>
      <c r="AW1330" s="50">
        <f t="shared" si="765"/>
        <v>0</v>
      </c>
      <c r="AX1330" s="50">
        <f t="shared" si="766"/>
        <v>0</v>
      </c>
      <c r="AY1330" s="50">
        <f t="shared" si="767"/>
        <v>0</v>
      </c>
      <c r="AZ1330" s="50">
        <f t="shared" si="768"/>
        <v>0</v>
      </c>
      <c r="BA1330" s="50">
        <f t="shared" si="719"/>
        <v>1500</v>
      </c>
      <c r="BB1330" s="50">
        <f t="shared" si="720"/>
        <v>0</v>
      </c>
    </row>
    <row r="1331" spans="2:54" x14ac:dyDescent="0.25">
      <c r="B1331" s="14">
        <v>2026</v>
      </c>
      <c r="C1331" s="14">
        <v>479</v>
      </c>
      <c r="D1331" s="15"/>
      <c r="F1331" s="15" t="s">
        <v>58</v>
      </c>
      <c r="G1331" s="14" t="e">
        <f>+VLOOKUP(M1331,#REF!,5,FALSE)</f>
        <v>#REF!</v>
      </c>
      <c r="H1331" s="14" t="e">
        <f>+VLOOKUP(M1331,#REF!,7,FALSE)</f>
        <v>#REF!</v>
      </c>
      <c r="M1331" s="15" t="str">
        <f t="shared" si="718"/>
        <v>2026EG 2026GPPFORMULACIÓN, MONITOREO, EVALUACIÓN Y MODIFICACIÓN DEL POE</v>
      </c>
      <c r="N1331" s="27" t="s">
        <v>163</v>
      </c>
      <c r="Q1331" s="16" t="s">
        <v>12</v>
      </c>
      <c r="R1331" s="16" t="s">
        <v>60</v>
      </c>
      <c r="U1331" s="17" t="s">
        <v>75</v>
      </c>
      <c r="V1331" s="15" t="s">
        <v>178</v>
      </c>
      <c r="X1331" s="29" t="s">
        <v>77</v>
      </c>
      <c r="Y1331" s="30">
        <v>2</v>
      </c>
      <c r="Z1331" s="31">
        <v>250</v>
      </c>
      <c r="AA1331" s="14"/>
      <c r="AB1331" s="14"/>
      <c r="AC1331" s="14"/>
      <c r="AD1331" s="14">
        <v>3</v>
      </c>
      <c r="AE1331" s="32"/>
      <c r="AF1331" s="32"/>
      <c r="AG1331" s="32"/>
      <c r="AH1331" s="32"/>
      <c r="AI1331" s="32"/>
      <c r="AJ1331" s="32"/>
      <c r="AK1331" s="32"/>
      <c r="AL1331" s="32"/>
      <c r="AM1331" s="19">
        <f t="shared" si="721"/>
        <v>1500</v>
      </c>
      <c r="AN1331" s="26" t="s">
        <v>437</v>
      </c>
      <c r="AO1331" s="50">
        <f t="shared" si="757"/>
        <v>0</v>
      </c>
      <c r="AP1331" s="50">
        <f t="shared" si="758"/>
        <v>0</v>
      </c>
      <c r="AQ1331" s="50">
        <f t="shared" si="759"/>
        <v>0</v>
      </c>
      <c r="AR1331" s="50">
        <f t="shared" si="760"/>
        <v>1500</v>
      </c>
      <c r="AS1331" s="50">
        <f t="shared" si="761"/>
        <v>0</v>
      </c>
      <c r="AT1331" s="50">
        <f t="shared" si="762"/>
        <v>0</v>
      </c>
      <c r="AU1331" s="50">
        <f t="shared" si="763"/>
        <v>0</v>
      </c>
      <c r="AV1331" s="50">
        <f t="shared" si="764"/>
        <v>0</v>
      </c>
      <c r="AW1331" s="50">
        <f t="shared" si="765"/>
        <v>0</v>
      </c>
      <c r="AX1331" s="50">
        <f t="shared" si="766"/>
        <v>0</v>
      </c>
      <c r="AY1331" s="50">
        <f t="shared" si="767"/>
        <v>0</v>
      </c>
      <c r="AZ1331" s="50">
        <f t="shared" si="768"/>
        <v>0</v>
      </c>
      <c r="BA1331" s="50">
        <f t="shared" si="719"/>
        <v>1500</v>
      </c>
      <c r="BB1331" s="50">
        <f t="shared" si="720"/>
        <v>0</v>
      </c>
    </row>
    <row r="1332" spans="2:54" x14ac:dyDescent="0.25">
      <c r="B1332" s="14">
        <v>2026</v>
      </c>
      <c r="C1332" s="14">
        <v>479</v>
      </c>
      <c r="D1332" s="15"/>
      <c r="F1332" s="15" t="s">
        <v>58</v>
      </c>
      <c r="G1332" s="14" t="e">
        <f>+VLOOKUP(M1332,#REF!,5,FALSE)</f>
        <v>#REF!</v>
      </c>
      <c r="H1332" s="14" t="e">
        <f>+VLOOKUP(M1332,#REF!,7,FALSE)</f>
        <v>#REF!</v>
      </c>
      <c r="M1332" s="15" t="str">
        <f t="shared" si="718"/>
        <v>2026EG 2026GPPFORMULACIÓN, MONITOREO, EVALUACIÓN Y MODIFICACIÓN DEL POE</v>
      </c>
      <c r="N1332" s="27" t="s">
        <v>163</v>
      </c>
      <c r="Q1332" s="16" t="s">
        <v>12</v>
      </c>
      <c r="R1332" s="16" t="s">
        <v>60</v>
      </c>
      <c r="U1332" s="17" t="s">
        <v>75</v>
      </c>
      <c r="V1332" s="15" t="s">
        <v>179</v>
      </c>
      <c r="X1332" s="29" t="s">
        <v>77</v>
      </c>
      <c r="Y1332" s="30">
        <v>2</v>
      </c>
      <c r="Z1332" s="31">
        <v>250</v>
      </c>
      <c r="AA1332" s="14"/>
      <c r="AB1332" s="14"/>
      <c r="AC1332" s="14"/>
      <c r="AD1332" s="14">
        <v>3</v>
      </c>
      <c r="AE1332" s="32"/>
      <c r="AF1332" s="32"/>
      <c r="AG1332" s="32"/>
      <c r="AH1332" s="32"/>
      <c r="AI1332" s="32"/>
      <c r="AJ1332" s="32"/>
      <c r="AK1332" s="32"/>
      <c r="AL1332" s="32"/>
      <c r="AM1332" s="19">
        <f t="shared" si="721"/>
        <v>1500</v>
      </c>
      <c r="AN1332" s="26" t="s">
        <v>437</v>
      </c>
      <c r="AO1332" s="50">
        <f t="shared" si="757"/>
        <v>0</v>
      </c>
      <c r="AP1332" s="50">
        <f t="shared" si="758"/>
        <v>0</v>
      </c>
      <c r="AQ1332" s="50">
        <f t="shared" si="759"/>
        <v>0</v>
      </c>
      <c r="AR1332" s="50">
        <f t="shared" si="760"/>
        <v>1500</v>
      </c>
      <c r="AS1332" s="50">
        <f t="shared" si="761"/>
        <v>0</v>
      </c>
      <c r="AT1332" s="50">
        <f t="shared" si="762"/>
        <v>0</v>
      </c>
      <c r="AU1332" s="50">
        <f t="shared" si="763"/>
        <v>0</v>
      </c>
      <c r="AV1332" s="50">
        <f t="shared" si="764"/>
        <v>0</v>
      </c>
      <c r="AW1332" s="50">
        <f t="shared" si="765"/>
        <v>0</v>
      </c>
      <c r="AX1332" s="50">
        <f t="shared" si="766"/>
        <v>0</v>
      </c>
      <c r="AY1332" s="50">
        <f t="shared" si="767"/>
        <v>0</v>
      </c>
      <c r="AZ1332" s="50">
        <f t="shared" si="768"/>
        <v>0</v>
      </c>
      <c r="BA1332" s="50">
        <f t="shared" si="719"/>
        <v>1500</v>
      </c>
      <c r="BB1332" s="50">
        <f t="shared" si="720"/>
        <v>0</v>
      </c>
    </row>
    <row r="1333" spans="2:54" x14ac:dyDescent="0.25">
      <c r="B1333" s="14">
        <v>2026</v>
      </c>
      <c r="C1333" s="14">
        <v>479</v>
      </c>
      <c r="D1333" s="15"/>
      <c r="F1333" s="15" t="s">
        <v>58</v>
      </c>
      <c r="G1333" s="14" t="e">
        <f>+VLOOKUP(M1333,#REF!,5,FALSE)</f>
        <v>#REF!</v>
      </c>
      <c r="H1333" s="14" t="e">
        <f>+VLOOKUP(M1333,#REF!,7,FALSE)</f>
        <v>#REF!</v>
      </c>
      <c r="M1333" s="15" t="str">
        <f t="shared" si="718"/>
        <v>2026EG 2026GPPFORMULACIÓN, MONITOREO, EVALUACIÓN Y MODIFICACIÓN DEL POE</v>
      </c>
      <c r="N1333" s="27" t="s">
        <v>163</v>
      </c>
      <c r="Q1333" s="16" t="s">
        <v>12</v>
      </c>
      <c r="R1333" s="16" t="s">
        <v>60</v>
      </c>
      <c r="U1333" s="17" t="s">
        <v>75</v>
      </c>
      <c r="V1333" s="15" t="s">
        <v>180</v>
      </c>
      <c r="X1333" s="29" t="s">
        <v>77</v>
      </c>
      <c r="Y1333" s="30">
        <v>2</v>
      </c>
      <c r="Z1333" s="31">
        <v>250</v>
      </c>
      <c r="AA1333" s="14"/>
      <c r="AB1333" s="14"/>
      <c r="AC1333" s="14"/>
      <c r="AD1333" s="14">
        <v>3</v>
      </c>
      <c r="AE1333" s="32"/>
      <c r="AF1333" s="32"/>
      <c r="AG1333" s="32"/>
      <c r="AH1333" s="32"/>
      <c r="AI1333" s="32"/>
      <c r="AJ1333" s="32"/>
      <c r="AK1333" s="32"/>
      <c r="AL1333" s="32"/>
      <c r="AM1333" s="19">
        <f t="shared" si="721"/>
        <v>1500</v>
      </c>
      <c r="AN1333" s="26" t="s">
        <v>437</v>
      </c>
      <c r="AO1333" s="50">
        <f t="shared" si="757"/>
        <v>0</v>
      </c>
      <c r="AP1333" s="50">
        <f t="shared" si="758"/>
        <v>0</v>
      </c>
      <c r="AQ1333" s="50">
        <f t="shared" si="759"/>
        <v>0</v>
      </c>
      <c r="AR1333" s="50">
        <f t="shared" si="760"/>
        <v>1500</v>
      </c>
      <c r="AS1333" s="50">
        <f t="shared" si="761"/>
        <v>0</v>
      </c>
      <c r="AT1333" s="50">
        <f t="shared" si="762"/>
        <v>0</v>
      </c>
      <c r="AU1333" s="50">
        <f t="shared" si="763"/>
        <v>0</v>
      </c>
      <c r="AV1333" s="50">
        <f t="shared" si="764"/>
        <v>0</v>
      </c>
      <c r="AW1333" s="50">
        <f t="shared" si="765"/>
        <v>0</v>
      </c>
      <c r="AX1333" s="50">
        <f t="shared" si="766"/>
        <v>0</v>
      </c>
      <c r="AY1333" s="50">
        <f t="shared" si="767"/>
        <v>0</v>
      </c>
      <c r="AZ1333" s="50">
        <f t="shared" si="768"/>
        <v>0</v>
      </c>
      <c r="BA1333" s="50">
        <f t="shared" si="719"/>
        <v>1500</v>
      </c>
      <c r="BB1333" s="50">
        <f t="shared" si="720"/>
        <v>0</v>
      </c>
    </row>
    <row r="1334" spans="2:54" x14ac:dyDescent="0.25">
      <c r="B1334" s="14">
        <v>2026</v>
      </c>
      <c r="C1334" s="14">
        <v>479</v>
      </c>
      <c r="D1334" s="15"/>
      <c r="F1334" s="15" t="s">
        <v>58</v>
      </c>
      <c r="G1334" s="14" t="e">
        <f>+VLOOKUP(M1334,#REF!,5,FALSE)</f>
        <v>#REF!</v>
      </c>
      <c r="H1334" s="14" t="e">
        <f>+VLOOKUP(M1334,#REF!,7,FALSE)</f>
        <v>#REF!</v>
      </c>
      <c r="M1334" s="15" t="str">
        <f t="shared" si="718"/>
        <v>2026EG 2026GPPFORMULACIÓN, MONITOREO, EVALUACIÓN Y MODIFICACIÓN DEL POE</v>
      </c>
      <c r="N1334" s="27" t="s">
        <v>163</v>
      </c>
      <c r="Q1334" s="16" t="s">
        <v>12</v>
      </c>
      <c r="R1334" s="16" t="s">
        <v>60</v>
      </c>
      <c r="U1334" s="17" t="s">
        <v>72</v>
      </c>
      <c r="V1334" s="15" t="s">
        <v>80</v>
      </c>
      <c r="X1334" s="29" t="s">
        <v>70</v>
      </c>
      <c r="Y1334" s="30"/>
      <c r="Z1334" s="31">
        <v>26800</v>
      </c>
      <c r="AA1334" s="14">
        <v>0</v>
      </c>
      <c r="AB1334" s="14">
        <v>0</v>
      </c>
      <c r="AC1334" s="14">
        <v>0</v>
      </c>
      <c r="AD1334" s="14">
        <v>1</v>
      </c>
      <c r="AE1334" s="32">
        <v>0</v>
      </c>
      <c r="AF1334" s="32">
        <v>0</v>
      </c>
      <c r="AG1334" s="32">
        <v>0</v>
      </c>
      <c r="AH1334" s="32">
        <v>0</v>
      </c>
      <c r="AI1334" s="32">
        <v>0</v>
      </c>
      <c r="AJ1334" s="32">
        <v>0</v>
      </c>
      <c r="AK1334" s="32">
        <v>0</v>
      </c>
      <c r="AL1334" s="32">
        <v>0</v>
      </c>
      <c r="AM1334" s="19">
        <f t="shared" si="721"/>
        <v>26800</v>
      </c>
      <c r="AN1334" s="26" t="s">
        <v>437</v>
      </c>
      <c r="AO1334" s="50">
        <f t="shared" si="722"/>
        <v>0</v>
      </c>
      <c r="AP1334" s="50">
        <f t="shared" si="723"/>
        <v>0</v>
      </c>
      <c r="AQ1334" s="50">
        <f t="shared" si="724"/>
        <v>0</v>
      </c>
      <c r="AR1334" s="50">
        <f t="shared" si="725"/>
        <v>26800</v>
      </c>
      <c r="AS1334" s="50">
        <f t="shared" si="726"/>
        <v>0</v>
      </c>
      <c r="AT1334" s="50">
        <f t="shared" si="727"/>
        <v>0</v>
      </c>
      <c r="AU1334" s="50">
        <f t="shared" si="728"/>
        <v>0</v>
      </c>
      <c r="AV1334" s="50">
        <f t="shared" si="729"/>
        <v>0</v>
      </c>
      <c r="AW1334" s="50">
        <f t="shared" si="730"/>
        <v>0</v>
      </c>
      <c r="AX1334" s="50">
        <f t="shared" si="731"/>
        <v>0</v>
      </c>
      <c r="AY1334" s="50">
        <f t="shared" si="732"/>
        <v>0</v>
      </c>
      <c r="AZ1334" s="50">
        <f t="shared" si="733"/>
        <v>0</v>
      </c>
      <c r="BA1334" s="50">
        <f t="shared" si="719"/>
        <v>26800</v>
      </c>
      <c r="BB1334" s="50">
        <f t="shared" si="720"/>
        <v>0</v>
      </c>
    </row>
    <row r="1335" spans="2:54" x14ac:dyDescent="0.25">
      <c r="B1335" s="14">
        <v>2026</v>
      </c>
      <c r="C1335" s="14">
        <v>479</v>
      </c>
      <c r="D1335" s="15"/>
      <c r="F1335" s="15" t="s">
        <v>58</v>
      </c>
      <c r="G1335" s="14" t="e">
        <f>+VLOOKUP(M1335,#REF!,5,FALSE)</f>
        <v>#REF!</v>
      </c>
      <c r="H1335" s="14" t="e">
        <f>+VLOOKUP(M1335,#REF!,7,FALSE)</f>
        <v>#REF!</v>
      </c>
      <c r="M1335" s="15" t="str">
        <f t="shared" si="718"/>
        <v>2026EG 2026GPPMANTENIMIENTO DE LOS SISTEMAS DE GESTIÓN ISO Y ANÁLISIS Y MEJORA DE LOS PROCESOS</v>
      </c>
      <c r="N1335" s="27" t="s">
        <v>160</v>
      </c>
      <c r="Q1335" s="16" t="s">
        <v>12</v>
      </c>
      <c r="R1335" s="16" t="s">
        <v>60</v>
      </c>
      <c r="U1335" s="17" t="s">
        <v>72</v>
      </c>
      <c r="V1335" s="15" t="s">
        <v>80</v>
      </c>
      <c r="X1335" s="29" t="s">
        <v>70</v>
      </c>
      <c r="Y1335" s="30"/>
      <c r="Z1335" s="31">
        <v>1</v>
      </c>
      <c r="AA1335" s="14">
        <v>0</v>
      </c>
      <c r="AB1335" s="14">
        <v>2000</v>
      </c>
      <c r="AC1335" s="14">
        <v>3000</v>
      </c>
      <c r="AD1335" s="14">
        <v>0</v>
      </c>
      <c r="AE1335" s="32">
        <v>0</v>
      </c>
      <c r="AF1335" s="32">
        <v>0</v>
      </c>
      <c r="AG1335" s="32">
        <v>0</v>
      </c>
      <c r="AH1335" s="32">
        <v>0</v>
      </c>
      <c r="AI1335" s="32">
        <v>0</v>
      </c>
      <c r="AJ1335" s="32">
        <v>0</v>
      </c>
      <c r="AK1335" s="32">
        <v>0</v>
      </c>
      <c r="AL1335" s="32">
        <v>0</v>
      </c>
      <c r="AM1335" s="19">
        <f t="shared" si="721"/>
        <v>5000</v>
      </c>
      <c r="AN1335" s="26" t="s">
        <v>437</v>
      </c>
      <c r="AO1335" s="50">
        <f t="shared" si="722"/>
        <v>0</v>
      </c>
      <c r="AP1335" s="50">
        <f t="shared" si="723"/>
        <v>2000</v>
      </c>
      <c r="AQ1335" s="50">
        <f t="shared" si="724"/>
        <v>3000</v>
      </c>
      <c r="AR1335" s="50">
        <f t="shared" si="725"/>
        <v>0</v>
      </c>
      <c r="AS1335" s="50">
        <f t="shared" si="726"/>
        <v>0</v>
      </c>
      <c r="AT1335" s="50">
        <f t="shared" si="727"/>
        <v>0</v>
      </c>
      <c r="AU1335" s="50">
        <f t="shared" si="728"/>
        <v>0</v>
      </c>
      <c r="AV1335" s="50">
        <f t="shared" si="729"/>
        <v>0</v>
      </c>
      <c r="AW1335" s="50">
        <f t="shared" si="730"/>
        <v>0</v>
      </c>
      <c r="AX1335" s="50">
        <f t="shared" si="731"/>
        <v>0</v>
      </c>
      <c r="AY1335" s="50">
        <f t="shared" si="732"/>
        <v>0</v>
      </c>
      <c r="AZ1335" s="50">
        <f t="shared" si="733"/>
        <v>0</v>
      </c>
      <c r="BA1335" s="50">
        <f t="shared" si="719"/>
        <v>5000</v>
      </c>
      <c r="BB1335" s="50">
        <f t="shared" si="720"/>
        <v>0</v>
      </c>
    </row>
    <row r="1337" spans="2:54" x14ac:dyDescent="0.25">
      <c r="AM1337" s="22"/>
    </row>
    <row r="1338" spans="2:54" x14ac:dyDescent="0.25">
      <c r="AM1338" s="22"/>
    </row>
    <row r="1048568" spans="22:22" x14ac:dyDescent="0.25">
      <c r="V1048568" s="15"/>
    </row>
  </sheetData>
  <autoFilter ref="A2:BB1335" xr:uid="{0A940918-CECA-43C3-AB8C-5F0AF8B3CC77}"/>
  <phoneticPr fontId="11" type="noConversion"/>
  <dataValidations count="8">
    <dataValidation type="list" allowBlank="1" showInputMessage="1" showErrorMessage="1" sqref="W3 W9:W25 B3:B27 W76:W81 B76:B85 W83:W85 B87:B108 B111:B255 W225:W252 W304:W330 W337:W345 W366:W367 W371:W381 W751:W752 W754:W755 W771:W772 W882:W909 W352:W364 B309:B1335" xr:uid="{C66B5597-DAF0-4899-9386-E81509C388E8}">
      <formula1>#REF!</formula1>
    </dataValidation>
    <dataValidation type="list" allowBlank="1" showInputMessage="1" showErrorMessage="1" sqref="X3:X8 X26:X27 X76:X108 X189:X285 X297:X300 X304:X336 X346:X351 X361:X367 X742 X749:X750 X763:X765 X753:X755 X771:X792 X794:X912 X371:X388 X1315:X1335" xr:uid="{BDBE6EF6-0C7C-4870-8835-E669C5895034}">
      <formula1>"LOCADOR,BIEN,SERVICIO,VIATICOS,CAJA CHICA"</formula1>
    </dataValidation>
    <dataValidation type="list" allowBlank="1" showInputMessage="1" showErrorMessage="1" sqref="X9:X25 X28:X75 X337:X345 X743:X747 X751:X752 X352:X360 X389:X741 X1300:X1314" xr:uid="{178D49C9-9074-4265-BFBA-86D60D1EF4E0}">
      <formula1>"LOCADOR,BIEN,SERVICIO,VIATICOS"</formula1>
    </dataValidation>
    <dataValidation type="list" allowBlank="1" showInputMessage="1" showErrorMessage="1" sqref="R9:R25 R304 R307 R333:R334 R743:R977 R337:R360" xr:uid="{64490D6E-1BDE-4E88-A1D0-71E4E2F2B779}">
      <formula1>"EG 2026,EP ERM 2026 2025,SEP 2026,ERM 2026,CCPP 2026,SER 2026,EP EMC 2027,EMC 2027,FUNC 2026,FUNC 2027,FUNC 2028"</formula1>
    </dataValidation>
    <dataValidation type="list" allowBlank="1" showInputMessage="1" showErrorMessage="1" sqref="R72 R109:R110 R256:R300" xr:uid="{25561F1D-8CD7-41FF-8A0F-F026D824FC8C}">
      <formula1>"EG 2026,EP ERM 2026 2025,SEP 2026,ERM 2026,CCPP 2026,SER 2026,EP EMC 2027,EMC 2027,FUN 2026,FUN 2027,FUN 2028"</formula1>
    </dataValidation>
    <dataValidation type="list" allowBlank="1" showErrorMessage="1" sqref="X756:X760" xr:uid="{5E1A03A5-5D3F-4C04-911F-0AC9BE657606}">
      <formula1>"LOCADOR,BIEN,SERVICIO,VIATICOS,CAJA CHICA"</formula1>
    </dataValidation>
    <dataValidation type="list" allowBlank="1" showErrorMessage="1" sqref="W756:W760" xr:uid="{5CA59707-3B27-4FE1-AB08-8AF46A87A911}">
      <formula1>#REF!</formula1>
    </dataValidation>
    <dataValidation type="list" allowBlank="1" showErrorMessage="1" sqref="X748 X761:X762" xr:uid="{8C05A717-AE77-4501-B451-09AB85AFCCB3}">
      <formula1>"LOCADOR,BIEN,SERVICIO,VIATICOS"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9D498-16F7-469E-8C20-55FF763BFC65}">
  <sheetPr filterMode="1">
    <tabColor rgb="FFFFFF00"/>
    <pageSetUpPr fitToPage="1"/>
  </sheetPr>
  <dimension ref="A1:ACS1912"/>
  <sheetViews>
    <sheetView zoomScale="70" zoomScaleNormal="70" workbookViewId="0">
      <pane ySplit="3" topLeftCell="A1758" activePane="bottomLeft" state="frozen"/>
      <selection pane="bottomLeft" activeCell="G1764" sqref="G1764"/>
    </sheetView>
  </sheetViews>
  <sheetFormatPr baseColWidth="10" defaultColWidth="11.42578125" defaultRowHeight="15" customHeight="1" outlineLevelCol="1" x14ac:dyDescent="0.25"/>
  <cols>
    <col min="1" max="2" width="8" style="255" customWidth="1"/>
    <col min="3" max="3" width="19.7109375" style="255" customWidth="1"/>
    <col min="4" max="4" width="9.28515625" style="255" customWidth="1"/>
    <col min="5" max="5" width="10.85546875" style="255" customWidth="1"/>
    <col min="6" max="6" width="18.5703125" style="255" customWidth="1"/>
    <col min="7" max="7" width="42" style="255" customWidth="1"/>
    <col min="8" max="8" width="8.42578125" style="255" customWidth="1"/>
    <col min="9" max="9" width="12.140625" style="255" customWidth="1"/>
    <col min="10" max="10" width="12.28515625" style="255" customWidth="1"/>
    <col min="11" max="11" width="12.5703125" style="255" customWidth="1"/>
    <col min="12" max="12" width="6.85546875" style="255" customWidth="1"/>
    <col min="13" max="14" width="14.85546875" style="255" customWidth="1"/>
    <col min="15" max="15" width="40.140625" style="255" customWidth="1"/>
    <col min="16" max="16" width="8.85546875" style="255" customWidth="1"/>
    <col min="17" max="17" width="5.5703125" style="255" customWidth="1"/>
    <col min="18" max="18" width="10.28515625" style="255" customWidth="1" outlineLevel="1"/>
    <col min="19" max="21" width="4.140625" style="255" customWidth="1" outlineLevel="1"/>
    <col min="22" max="22" width="7.28515625" style="255" customWidth="1" outlineLevel="1"/>
    <col min="23" max="23" width="7.5703125" style="255" customWidth="1" outlineLevel="1"/>
    <col min="24" max="28" width="4.140625" style="255" customWidth="1" outlineLevel="1"/>
    <col min="29" max="29" width="4.85546875" style="255" customWidth="1" outlineLevel="1"/>
    <col min="30" max="30" width="4.140625" style="255" customWidth="1" outlineLevel="1"/>
    <col min="31" max="31" width="19.5703125" style="255" customWidth="1"/>
    <col min="32" max="34" width="11.5703125" style="296" customWidth="1" outlineLevel="1"/>
    <col min="35" max="35" width="13.42578125" style="296" customWidth="1" outlineLevel="1"/>
    <col min="36" max="36" width="6.85546875" style="296" customWidth="1" outlineLevel="1"/>
    <col min="37" max="42" width="10.140625" style="296" customWidth="1" outlineLevel="1"/>
    <col min="43" max="43" width="0.42578125" style="296" customWidth="1" outlineLevel="1"/>
    <col min="44" max="44" width="19.7109375" style="255" customWidth="1"/>
    <col min="45" max="45" width="11.42578125" style="255" customWidth="1"/>
    <col min="46" max="46" width="27.42578125" style="255" customWidth="1"/>
    <col min="47" max="47" width="26" style="255" customWidth="1" outlineLevel="1"/>
    <col min="48" max="48" width="21.7109375" style="255" customWidth="1" outlineLevel="1"/>
    <col min="49" max="49" width="13.85546875" style="255" customWidth="1" outlineLevel="1"/>
    <col min="50" max="50" width="17.140625" style="255" customWidth="1" outlineLevel="1"/>
    <col min="51" max="51" width="14.7109375" style="255" customWidth="1" outlineLevel="1"/>
    <col min="52" max="52" width="11.42578125" style="255" customWidth="1" outlineLevel="1"/>
    <col min="53" max="53" width="15.85546875" style="255" customWidth="1"/>
    <col min="54" max="54" width="30" style="255" customWidth="1" outlineLevel="1"/>
    <col min="55" max="55" width="27.5703125" style="255" customWidth="1" outlineLevel="1"/>
    <col min="56" max="56" width="24.85546875" style="255" customWidth="1" outlineLevel="1"/>
    <col min="57" max="57" width="20.5703125" style="255" customWidth="1" outlineLevel="1"/>
    <col min="58" max="59" width="12.28515625" style="255" customWidth="1" outlineLevel="1"/>
    <col min="60" max="60" width="15.7109375" style="376" customWidth="1" outlineLevel="1"/>
    <col min="61" max="61" width="19" style="376" customWidth="1" outlineLevel="1"/>
    <col min="62" max="62" width="16.85546875" style="255" customWidth="1" outlineLevel="1"/>
    <col min="63" max="63" width="11.42578125" style="376" customWidth="1" outlineLevel="1"/>
    <col min="64" max="65" width="11.42578125" style="255" customWidth="1" outlineLevel="1"/>
    <col min="66" max="66" width="14.5703125" style="376" customWidth="1" outlineLevel="1"/>
    <col min="67" max="67" width="46.28515625" style="376" customWidth="1"/>
    <col min="68" max="68" width="25.7109375" style="376" customWidth="1"/>
    <col min="69" max="69" width="23.140625" style="376" hidden="1" customWidth="1"/>
    <col min="70" max="70" width="14" style="376" hidden="1" customWidth="1"/>
    <col min="71" max="71" width="20.140625" style="255" customWidth="1" outlineLevel="1"/>
    <col min="72" max="72" width="11.42578125" style="255" customWidth="1" outlineLevel="1"/>
    <col min="73" max="73" width="24.28515625" style="255" customWidth="1" outlineLevel="1"/>
    <col min="74" max="74" width="16.28515625" style="376" customWidth="1" outlineLevel="1"/>
    <col min="75" max="75" width="17.85546875" style="376" hidden="1" customWidth="1" outlineLevel="1"/>
    <col min="76" max="76" width="15.7109375" style="2885" hidden="1" customWidth="1" outlineLevel="1"/>
    <col min="77" max="77" width="11.42578125" style="296" customWidth="1" outlineLevel="1"/>
    <col min="78" max="78" width="11.42578125" style="296" customWidth="1"/>
    <col min="79" max="123" width="11.42578125" style="255" customWidth="1" outlineLevel="1"/>
    <col min="124" max="124" width="11.42578125" style="255" customWidth="1"/>
    <col min="125" max="125" width="16.7109375" style="255" customWidth="1"/>
    <col min="126" max="126" width="16.28515625" style="255" customWidth="1"/>
    <col min="127" max="127" width="24" style="255" customWidth="1"/>
    <col min="128" max="128" width="16.140625" style="255" customWidth="1"/>
    <col min="129" max="129" width="18.28515625" style="255" customWidth="1"/>
    <col min="130" max="131" width="11.42578125" style="255" customWidth="1"/>
    <col min="132" max="132" width="18.28515625" style="255" customWidth="1"/>
    <col min="133" max="133" width="38.28515625" style="255" customWidth="1"/>
    <col min="134" max="16384" width="11.42578125" style="255"/>
  </cols>
  <sheetData>
    <row r="1" spans="1:165" s="571" customFormat="1" ht="16.5" customHeight="1" x14ac:dyDescent="0.25">
      <c r="AF1" s="572"/>
      <c r="AG1" s="572"/>
      <c r="AH1" s="572"/>
      <c r="AI1" s="572"/>
      <c r="AJ1" s="572"/>
      <c r="AK1" s="572"/>
      <c r="AL1" s="572"/>
      <c r="AM1" s="572"/>
      <c r="AN1" s="572"/>
      <c r="AO1" s="572"/>
      <c r="AP1" s="572"/>
      <c r="AQ1" s="572"/>
      <c r="AT1" s="549"/>
      <c r="AU1" s="550"/>
      <c r="AV1" s="550"/>
      <c r="AW1" s="550"/>
      <c r="AX1" s="550"/>
      <c r="AY1" s="550"/>
      <c r="AZ1" s="550"/>
      <c r="BA1" s="550"/>
      <c r="BB1" s="573"/>
      <c r="BC1" s="573"/>
      <c r="BD1" s="573"/>
      <c r="BE1" s="573"/>
      <c r="BF1" s="573"/>
      <c r="BG1" s="573"/>
      <c r="BH1" s="574"/>
      <c r="BI1" s="574"/>
      <c r="BJ1" s="573"/>
      <c r="BK1" s="574"/>
      <c r="BL1" s="573"/>
      <c r="BM1" s="573"/>
      <c r="BN1" s="575"/>
      <c r="BO1" s="575"/>
      <c r="BP1" s="576"/>
      <c r="BQ1" s="577"/>
      <c r="BR1" s="577"/>
      <c r="BS1" s="550"/>
      <c r="BT1" s="550"/>
      <c r="BU1" s="550"/>
      <c r="BV1" s="551"/>
      <c r="BW1" s="551"/>
      <c r="BX1" s="2878"/>
      <c r="BY1" s="552"/>
      <c r="BZ1" s="552"/>
      <c r="CA1" s="553"/>
      <c r="CB1" s="3031" t="s">
        <v>931</v>
      </c>
      <c r="CC1" s="3031"/>
      <c r="CD1" s="3031"/>
      <c r="CE1" s="3031"/>
      <c r="CF1" s="3031"/>
      <c r="CG1" s="3031"/>
      <c r="CH1" s="3031"/>
      <c r="CI1" s="3031"/>
      <c r="CJ1" s="554"/>
      <c r="CK1" s="3022" t="s">
        <v>932</v>
      </c>
      <c r="CL1" s="3022"/>
      <c r="CM1" s="3022"/>
      <c r="CN1" s="3022"/>
      <c r="CO1" s="3022"/>
      <c r="CP1" s="3022"/>
      <c r="CQ1" s="3022"/>
      <c r="CR1" s="3022"/>
      <c r="CS1" s="555"/>
      <c r="CT1" s="3022" t="s">
        <v>933</v>
      </c>
      <c r="CU1" s="3022"/>
      <c r="CV1" s="3022"/>
      <c r="CW1" s="3022"/>
      <c r="CX1" s="3022"/>
      <c r="CY1" s="3022"/>
      <c r="CZ1" s="3022"/>
      <c r="DA1" s="3022"/>
      <c r="DB1" s="555"/>
      <c r="DC1" s="3022" t="s">
        <v>934</v>
      </c>
      <c r="DD1" s="3022"/>
      <c r="DE1" s="3022"/>
      <c r="DF1" s="3022"/>
      <c r="DG1" s="3022"/>
      <c r="DH1" s="3022"/>
      <c r="DI1" s="3022"/>
      <c r="DJ1" s="3022"/>
      <c r="DK1" s="2477"/>
      <c r="DL1" s="3022" t="s">
        <v>935</v>
      </c>
      <c r="DM1" s="3022"/>
      <c r="DN1" s="3022"/>
      <c r="DO1" s="3022"/>
      <c r="DP1" s="3022"/>
      <c r="DQ1" s="3022"/>
      <c r="DR1" s="3022"/>
      <c r="DS1" s="3022"/>
      <c r="DT1" s="578"/>
    </row>
    <row r="2" spans="1:165" s="571" customFormat="1" ht="16.5" customHeight="1" x14ac:dyDescent="0.25">
      <c r="AF2" s="572"/>
      <c r="AG2" s="572"/>
      <c r="AH2" s="572"/>
      <c r="AI2" s="572"/>
      <c r="AJ2" s="572"/>
      <c r="AK2" s="572"/>
      <c r="AL2" s="572"/>
      <c r="AM2" s="572"/>
      <c r="AN2" s="572"/>
      <c r="AO2" s="572"/>
      <c r="AP2" s="572"/>
      <c r="AQ2" s="572"/>
      <c r="AT2" s="549"/>
      <c r="AU2" s="3029" t="s">
        <v>936</v>
      </c>
      <c r="AV2" s="3030"/>
      <c r="AW2" s="3030"/>
      <c r="AX2" s="3030"/>
      <c r="AY2" s="3030"/>
      <c r="AZ2" s="3030"/>
      <c r="BA2" s="3030"/>
      <c r="BB2" s="573" t="s">
        <v>937</v>
      </c>
      <c r="BC2" s="573"/>
      <c r="BD2" s="573"/>
      <c r="BE2" s="573"/>
      <c r="BF2" s="573"/>
      <c r="BG2" s="573"/>
      <c r="BH2" s="574"/>
      <c r="BI2" s="574"/>
      <c r="BJ2" s="573"/>
      <c r="BK2" s="574"/>
      <c r="BL2" s="573"/>
      <c r="BM2" s="573"/>
      <c r="BN2" s="575"/>
      <c r="BO2" s="575"/>
      <c r="BP2" s="579"/>
      <c r="BQ2" s="580"/>
      <c r="BR2" s="580"/>
      <c r="BS2" s="556" t="s">
        <v>938</v>
      </c>
      <c r="BT2" s="557"/>
      <c r="BU2" s="557"/>
      <c r="BV2" s="558"/>
      <c r="BW2" s="558"/>
      <c r="BX2" s="2879"/>
      <c r="BY2" s="559"/>
      <c r="BZ2" s="559"/>
      <c r="CA2" s="553"/>
      <c r="CB2" s="3023" t="s">
        <v>939</v>
      </c>
      <c r="CC2" s="3024"/>
      <c r="CD2" s="3025" t="s">
        <v>940</v>
      </c>
      <c r="CE2" s="3024"/>
      <c r="CF2" s="3025" t="s">
        <v>941</v>
      </c>
      <c r="CG2" s="3026"/>
      <c r="CH2" s="3027" t="s">
        <v>942</v>
      </c>
      <c r="CI2" s="3028"/>
      <c r="CJ2" s="554"/>
      <c r="CK2" s="3023" t="s">
        <v>939</v>
      </c>
      <c r="CL2" s="3024"/>
      <c r="CM2" s="3025" t="s">
        <v>940</v>
      </c>
      <c r="CN2" s="3024"/>
      <c r="CO2" s="3025" t="s">
        <v>941</v>
      </c>
      <c r="CP2" s="3026"/>
      <c r="CQ2" s="3027" t="s">
        <v>942</v>
      </c>
      <c r="CR2" s="3028"/>
      <c r="CS2" s="555"/>
      <c r="CT2" s="3023" t="s">
        <v>939</v>
      </c>
      <c r="CU2" s="3024"/>
      <c r="CV2" s="3025" t="s">
        <v>940</v>
      </c>
      <c r="CW2" s="3024"/>
      <c r="CX2" s="3025" t="s">
        <v>941</v>
      </c>
      <c r="CY2" s="3026"/>
      <c r="CZ2" s="3027" t="s">
        <v>942</v>
      </c>
      <c r="DA2" s="3028"/>
      <c r="DB2" s="555"/>
      <c r="DC2" s="3023" t="s">
        <v>939</v>
      </c>
      <c r="DD2" s="3024"/>
      <c r="DE2" s="3025" t="s">
        <v>940</v>
      </c>
      <c r="DF2" s="3024"/>
      <c r="DG2" s="3025" t="s">
        <v>941</v>
      </c>
      <c r="DH2" s="3026"/>
      <c r="DI2" s="3027" t="s">
        <v>942</v>
      </c>
      <c r="DJ2" s="3028"/>
      <c r="DK2" s="555"/>
      <c r="DL2" s="3023" t="s">
        <v>939</v>
      </c>
      <c r="DM2" s="3024"/>
      <c r="DN2" s="3025" t="s">
        <v>940</v>
      </c>
      <c r="DO2" s="3024"/>
      <c r="DP2" s="3025" t="s">
        <v>941</v>
      </c>
      <c r="DQ2" s="3026"/>
      <c r="DR2" s="3027" t="s">
        <v>942</v>
      </c>
      <c r="DS2" s="3028"/>
      <c r="DT2" s="578"/>
    </row>
    <row r="3" spans="1:165" s="51" customFormat="1" ht="55.5" customHeight="1" x14ac:dyDescent="0.25">
      <c r="A3" s="305" t="s">
        <v>18</v>
      </c>
      <c r="B3" s="305" t="s">
        <v>19</v>
      </c>
      <c r="C3" s="305" t="s">
        <v>22</v>
      </c>
      <c r="D3" s="305" t="s">
        <v>23</v>
      </c>
      <c r="E3" s="305" t="s">
        <v>24</v>
      </c>
      <c r="F3" s="305" t="s">
        <v>29</v>
      </c>
      <c r="G3" s="305" t="s">
        <v>30</v>
      </c>
      <c r="H3" s="305"/>
      <c r="I3" s="305" t="s">
        <v>32</v>
      </c>
      <c r="J3" s="305" t="s">
        <v>33</v>
      </c>
      <c r="K3" s="305" t="s">
        <v>34</v>
      </c>
      <c r="L3" s="305" t="s">
        <v>7</v>
      </c>
      <c r="M3" s="305" t="s">
        <v>36</v>
      </c>
      <c r="N3" s="305"/>
      <c r="O3" s="306" t="s">
        <v>37</v>
      </c>
      <c r="P3" s="305" t="s">
        <v>39</v>
      </c>
      <c r="Q3" s="305" t="s">
        <v>943</v>
      </c>
      <c r="R3" s="305" t="s">
        <v>41</v>
      </c>
      <c r="S3" s="305" t="s">
        <v>42</v>
      </c>
      <c r="T3" s="305" t="s">
        <v>43</v>
      </c>
      <c r="U3" s="305" t="s">
        <v>44</v>
      </c>
      <c r="V3" s="306" t="s">
        <v>45</v>
      </c>
      <c r="W3" s="306" t="s">
        <v>46</v>
      </c>
      <c r="X3" s="292" t="s">
        <v>47</v>
      </c>
      <c r="Y3" s="292" t="s">
        <v>48</v>
      </c>
      <c r="Z3" s="292" t="s">
        <v>49</v>
      </c>
      <c r="AA3" s="292" t="s">
        <v>50</v>
      </c>
      <c r="AB3" s="292" t="s">
        <v>51</v>
      </c>
      <c r="AC3" s="292" t="s">
        <v>52</v>
      </c>
      <c r="AD3" s="292" t="s">
        <v>53</v>
      </c>
      <c r="AE3" s="307" t="s">
        <v>944</v>
      </c>
      <c r="AF3" s="570" t="s">
        <v>42</v>
      </c>
      <c r="AG3" s="570" t="s">
        <v>43</v>
      </c>
      <c r="AH3" s="570" t="s">
        <v>44</v>
      </c>
      <c r="AI3" s="570" t="s">
        <v>45</v>
      </c>
      <c r="AJ3" s="570" t="s">
        <v>46</v>
      </c>
      <c r="AK3" s="570" t="s">
        <v>47</v>
      </c>
      <c r="AL3" s="570" t="s">
        <v>48</v>
      </c>
      <c r="AM3" s="570" t="s">
        <v>49</v>
      </c>
      <c r="AN3" s="570" t="s">
        <v>50</v>
      </c>
      <c r="AO3" s="570" t="s">
        <v>51</v>
      </c>
      <c r="AP3" s="570" t="s">
        <v>52</v>
      </c>
      <c r="AQ3" s="570" t="s">
        <v>53</v>
      </c>
      <c r="AR3" s="305" t="s">
        <v>945</v>
      </c>
      <c r="AS3" s="307" t="s">
        <v>946</v>
      </c>
      <c r="AT3" s="307" t="s">
        <v>947</v>
      </c>
      <c r="AU3" s="308" t="s">
        <v>948</v>
      </c>
      <c r="AV3" s="308" t="s">
        <v>949</v>
      </c>
      <c r="AW3" s="308" t="s">
        <v>950</v>
      </c>
      <c r="AX3" s="308" t="s">
        <v>951</v>
      </c>
      <c r="AY3" s="308" t="s">
        <v>952</v>
      </c>
      <c r="AZ3" s="308" t="s">
        <v>953</v>
      </c>
      <c r="BA3" s="308" t="s">
        <v>954</v>
      </c>
      <c r="BB3" s="304" t="s">
        <v>955</v>
      </c>
      <c r="BC3" s="304" t="s">
        <v>956</v>
      </c>
      <c r="BD3" s="304" t="s">
        <v>957</v>
      </c>
      <c r="BE3" s="304" t="s">
        <v>958</v>
      </c>
      <c r="BF3" s="304" t="s">
        <v>959</v>
      </c>
      <c r="BG3" s="304" t="s">
        <v>960</v>
      </c>
      <c r="BH3" s="581" t="s">
        <v>961</v>
      </c>
      <c r="BI3" s="581" t="s">
        <v>962</v>
      </c>
      <c r="BJ3" s="581" t="s">
        <v>963</v>
      </c>
      <c r="BK3" s="581" t="s">
        <v>964</v>
      </c>
      <c r="BL3" s="469" t="s">
        <v>965</v>
      </c>
      <c r="BM3" s="469" t="s">
        <v>966</v>
      </c>
      <c r="BN3" s="581" t="s">
        <v>967</v>
      </c>
      <c r="BO3" s="581" t="s">
        <v>968</v>
      </c>
      <c r="BP3" s="581" t="s">
        <v>969</v>
      </c>
      <c r="BQ3" s="581" t="s">
        <v>970</v>
      </c>
      <c r="BR3" s="581" t="s">
        <v>971</v>
      </c>
      <c r="BS3" s="309" t="s">
        <v>972</v>
      </c>
      <c r="BT3" s="309" t="s">
        <v>973</v>
      </c>
      <c r="BU3" s="309" t="s">
        <v>974</v>
      </c>
      <c r="BV3" s="462" t="s">
        <v>975</v>
      </c>
      <c r="BW3" s="462" t="s">
        <v>976</v>
      </c>
      <c r="BX3" s="2880" t="s">
        <v>977</v>
      </c>
      <c r="BY3" s="528" t="s">
        <v>978</v>
      </c>
      <c r="BZ3" s="528" t="s">
        <v>979</v>
      </c>
      <c r="CA3" s="310">
        <f>SUBTOTAL(9,G3:P3)</f>
        <v>0</v>
      </c>
      <c r="CB3" s="311" t="s">
        <v>980</v>
      </c>
      <c r="CC3" s="312" t="s">
        <v>981</v>
      </c>
      <c r="CD3" s="311" t="s">
        <v>980</v>
      </c>
      <c r="CE3" s="312" t="s">
        <v>981</v>
      </c>
      <c r="CF3" s="311" t="s">
        <v>980</v>
      </c>
      <c r="CG3" s="312" t="s">
        <v>981</v>
      </c>
      <c r="CH3" s="312" t="s">
        <v>982</v>
      </c>
      <c r="CI3" s="312" t="s">
        <v>983</v>
      </c>
      <c r="CJ3" s="313"/>
      <c r="CK3" s="311" t="s">
        <v>980</v>
      </c>
      <c r="CL3" s="312" t="s">
        <v>981</v>
      </c>
      <c r="CM3" s="311" t="s">
        <v>980</v>
      </c>
      <c r="CN3" s="312" t="s">
        <v>981</v>
      </c>
      <c r="CO3" s="311" t="s">
        <v>980</v>
      </c>
      <c r="CP3" s="312" t="s">
        <v>981</v>
      </c>
      <c r="CQ3" s="312" t="s">
        <v>982</v>
      </c>
      <c r="CR3" s="312" t="s">
        <v>983</v>
      </c>
      <c r="CS3" s="314"/>
      <c r="CT3" s="311" t="s">
        <v>980</v>
      </c>
      <c r="CU3" s="390" t="s">
        <v>981</v>
      </c>
      <c r="CV3" s="311" t="s">
        <v>980</v>
      </c>
      <c r="CW3" s="312" t="s">
        <v>981</v>
      </c>
      <c r="CX3" s="311" t="s">
        <v>980</v>
      </c>
      <c r="CY3" s="312" t="s">
        <v>981</v>
      </c>
      <c r="CZ3" s="312" t="s">
        <v>982</v>
      </c>
      <c r="DA3" s="312" t="s">
        <v>983</v>
      </c>
      <c r="DB3" s="315"/>
      <c r="DC3" s="311" t="s">
        <v>980</v>
      </c>
      <c r="DD3" s="312" t="s">
        <v>981</v>
      </c>
      <c r="DE3" s="311" t="s">
        <v>980</v>
      </c>
      <c r="DF3" s="312" t="s">
        <v>981</v>
      </c>
      <c r="DG3" s="311" t="s">
        <v>980</v>
      </c>
      <c r="DH3" s="312" t="s">
        <v>981</v>
      </c>
      <c r="DI3" s="312" t="s">
        <v>982</v>
      </c>
      <c r="DJ3" s="312" t="s">
        <v>983</v>
      </c>
      <c r="DK3" s="2478"/>
      <c r="DL3" s="311" t="s">
        <v>980</v>
      </c>
      <c r="DM3" s="312" t="s">
        <v>981</v>
      </c>
      <c r="DN3" s="311" t="s">
        <v>980</v>
      </c>
      <c r="DO3" s="312" t="s">
        <v>981</v>
      </c>
      <c r="DP3" s="311" t="s">
        <v>980</v>
      </c>
      <c r="DQ3" s="312" t="s">
        <v>981</v>
      </c>
      <c r="DR3" s="312" t="s">
        <v>982</v>
      </c>
      <c r="DS3" s="312" t="s">
        <v>983</v>
      </c>
      <c r="DT3" s="315"/>
      <c r="DU3" s="316" t="s">
        <v>984</v>
      </c>
      <c r="DV3" s="316" t="s">
        <v>985</v>
      </c>
      <c r="DW3" s="316" t="s">
        <v>986</v>
      </c>
      <c r="DX3" s="316" t="s">
        <v>982</v>
      </c>
      <c r="DY3" s="316" t="s">
        <v>983</v>
      </c>
      <c r="DZ3" s="317" t="s">
        <v>987</v>
      </c>
      <c r="EA3" s="317" t="s">
        <v>988</v>
      </c>
      <c r="EB3" s="317" t="s">
        <v>989</v>
      </c>
      <c r="EC3" s="318" t="s">
        <v>954</v>
      </c>
      <c r="ED3" s="319"/>
      <c r="EE3" s="319"/>
      <c r="EF3" s="319"/>
      <c r="EG3" s="319"/>
      <c r="EH3" s="319"/>
      <c r="EI3" s="319"/>
      <c r="EJ3" s="319"/>
      <c r="EK3" s="319"/>
      <c r="EL3" s="319"/>
      <c r="EM3" s="319"/>
      <c r="EN3" s="319"/>
      <c r="EO3" s="319"/>
      <c r="EP3" s="319"/>
      <c r="EQ3" s="319"/>
      <c r="ER3" s="319"/>
      <c r="ES3" s="319"/>
      <c r="ET3" s="319"/>
      <c r="EU3" s="319"/>
      <c r="EV3" s="319"/>
      <c r="EW3" s="319"/>
      <c r="EX3" s="319"/>
      <c r="EY3" s="319"/>
      <c r="EZ3" s="319"/>
      <c r="FA3" s="319"/>
      <c r="FB3" s="319"/>
      <c r="FC3" s="319"/>
      <c r="FD3" s="319"/>
      <c r="FE3" s="319"/>
      <c r="FF3" s="319"/>
      <c r="FG3" s="319"/>
      <c r="FH3" s="319"/>
      <c r="FI3" s="319"/>
    </row>
    <row r="4" spans="1:165" s="1944" customFormat="1" ht="23.25" hidden="1" customHeight="1" x14ac:dyDescent="0.25">
      <c r="A4" s="1937">
        <v>2026</v>
      </c>
      <c r="B4" s="606">
        <v>479</v>
      </c>
      <c r="C4" s="606" t="s">
        <v>58</v>
      </c>
      <c r="D4" s="606">
        <v>3000654</v>
      </c>
      <c r="E4" s="606">
        <v>5005023</v>
      </c>
      <c r="F4" s="606" t="s">
        <v>990</v>
      </c>
      <c r="G4" s="1937" t="s">
        <v>991</v>
      </c>
      <c r="H4" s="1937">
        <v>94</v>
      </c>
      <c r="I4" s="607" t="s">
        <v>992</v>
      </c>
      <c r="J4" s="608" t="s">
        <v>10</v>
      </c>
      <c r="K4" s="608" t="s">
        <v>60</v>
      </c>
      <c r="L4" s="606" t="str">
        <f t="shared" ref="L4:L36" si="0">+MID(M4,1,3)</f>
        <v>2.3</v>
      </c>
      <c r="M4" s="1938" t="s">
        <v>62</v>
      </c>
      <c r="N4" s="609"/>
      <c r="O4" s="1937" t="s">
        <v>993</v>
      </c>
      <c r="P4" s="1937" t="s">
        <v>65</v>
      </c>
      <c r="Q4" s="1939">
        <v>1</v>
      </c>
      <c r="R4" s="457">
        <v>7000</v>
      </c>
      <c r="S4" s="1937">
        <v>30</v>
      </c>
      <c r="T4" s="1937">
        <v>30</v>
      </c>
      <c r="U4" s="1937"/>
      <c r="V4" s="1937"/>
      <c r="W4" s="1940"/>
      <c r="X4" s="326"/>
      <c r="Y4" s="326"/>
      <c r="Z4" s="326"/>
      <c r="AA4" s="326"/>
      <c r="AB4" s="326"/>
      <c r="AC4" s="326"/>
      <c r="AD4" s="326"/>
      <c r="AE4" s="457">
        <f t="shared" ref="AE4:AE35" si="1">ROUNDUP(IFERROR(IF(OR(P4="LOCADOR",P4="VIATICOS",P4="CAJA CHICA"),IF(P4="LOCADOR",Q4*(R4/30)*SUM(S4:AD4),Q4*R4*SUM(S4:AD4)),R4*SUM(S4:AD4)),""),0)</f>
        <v>14000</v>
      </c>
      <c r="AF4" s="327">
        <f>+$R4*(S4/30)</f>
        <v>7000</v>
      </c>
      <c r="AG4" s="327">
        <f>+$R4*(T4/30)</f>
        <v>7000</v>
      </c>
      <c r="AH4" s="327">
        <f t="shared" ref="AH4:AH14" si="2">+$R4*U4</f>
        <v>0</v>
      </c>
      <c r="AI4" s="327">
        <f t="shared" ref="AI4:AI14" si="3">+$R4*V4</f>
        <v>0</v>
      </c>
      <c r="AJ4" s="327">
        <f t="shared" ref="AJ4:AJ14" si="4">+$R4*W4</f>
        <v>0</v>
      </c>
      <c r="AK4" s="327">
        <f t="shared" ref="AK4:AK14" si="5">+$R4*X4</f>
        <v>0</v>
      </c>
      <c r="AL4" s="327">
        <f t="shared" ref="AL4:AL14" si="6">+$R4*Y4</f>
        <v>0</v>
      </c>
      <c r="AM4" s="327">
        <f t="shared" ref="AM4:AM14" si="7">+$R4*Z4</f>
        <v>0</v>
      </c>
      <c r="AN4" s="327">
        <f t="shared" ref="AN4:AN14" si="8">+$R4*AA4</f>
        <v>0</v>
      </c>
      <c r="AO4" s="327">
        <f t="shared" ref="AO4:AO14" si="9">+$R4*AB4</f>
        <v>0</v>
      </c>
      <c r="AP4" s="327">
        <f t="shared" ref="AP4:AP69" si="10">+$R4*AC4</f>
        <v>0</v>
      </c>
      <c r="AQ4" s="327">
        <f t="shared" ref="AQ4:AQ69" si="11">+$R4*AD4</f>
        <v>0</v>
      </c>
      <c r="AR4" s="458">
        <f t="shared" ref="AR4:AR26" si="12">+ROUNDUP(SUM(AF4:AQ4),0)</f>
        <v>14000</v>
      </c>
      <c r="AS4" s="1941" t="s">
        <v>994</v>
      </c>
      <c r="AT4" s="612"/>
      <c r="AU4" s="612"/>
      <c r="AV4" s="612"/>
      <c r="AW4" s="612"/>
      <c r="AX4" s="612"/>
      <c r="AY4" s="612"/>
      <c r="AZ4" s="612"/>
      <c r="BA4" s="613"/>
      <c r="BB4" s="1942" t="s">
        <v>995</v>
      </c>
      <c r="BC4" s="614" t="s">
        <v>996</v>
      </c>
      <c r="BD4" s="614" t="s">
        <v>997</v>
      </c>
      <c r="BE4" s="614" t="s">
        <v>998</v>
      </c>
      <c r="BF4" s="615">
        <v>45665</v>
      </c>
      <c r="BG4" s="614"/>
      <c r="BH4" s="616">
        <v>2013</v>
      </c>
      <c r="BI4" s="616"/>
      <c r="BJ4" s="614"/>
      <c r="BK4" s="616"/>
      <c r="BL4" s="614"/>
      <c r="BM4" s="614"/>
      <c r="BN4" s="616"/>
      <c r="BO4" s="616" t="s">
        <v>999</v>
      </c>
      <c r="BP4" s="616"/>
      <c r="BQ4" s="2821"/>
      <c r="BR4" s="2821"/>
      <c r="BS4" s="2822" t="s">
        <v>1000</v>
      </c>
      <c r="BT4" s="328" t="s">
        <v>1001</v>
      </c>
      <c r="BU4" s="328" t="s">
        <v>1002</v>
      </c>
      <c r="BV4" s="392">
        <v>40455836</v>
      </c>
      <c r="BW4" s="392">
        <v>10404558361</v>
      </c>
      <c r="BX4" s="617">
        <v>7000</v>
      </c>
      <c r="BY4" s="618">
        <v>46028</v>
      </c>
      <c r="BZ4" s="618">
        <v>46081</v>
      </c>
      <c r="CA4" s="619"/>
      <c r="CB4" s="612">
        <f t="shared" ref="CB4:CB68" si="13">S4</f>
        <v>30</v>
      </c>
      <c r="CC4" s="620">
        <f t="shared" ref="CC4:CC68" si="14">AF4</f>
        <v>7000</v>
      </c>
      <c r="CD4" s="612">
        <v>26</v>
      </c>
      <c r="CE4" s="621">
        <v>7000</v>
      </c>
      <c r="CF4" s="612">
        <v>26</v>
      </c>
      <c r="CG4" s="621">
        <v>7000</v>
      </c>
      <c r="CH4" s="621">
        <f>CC4-CE4</f>
        <v>0</v>
      </c>
      <c r="CI4" s="621">
        <f>CC4-CG4</f>
        <v>0</v>
      </c>
      <c r="CJ4" s="619"/>
      <c r="CK4" s="612">
        <f t="shared" ref="CK4:CK68" si="15">T4</f>
        <v>30</v>
      </c>
      <c r="CL4" s="620">
        <f t="shared" ref="CL4:CL68" si="16">AG4</f>
        <v>7000</v>
      </c>
      <c r="CM4" s="612">
        <v>28</v>
      </c>
      <c r="CN4" s="621">
        <v>7000</v>
      </c>
      <c r="CO4" s="612">
        <v>28</v>
      </c>
      <c r="CP4" s="621">
        <v>7000</v>
      </c>
      <c r="CQ4" s="621">
        <f>CL4-CN4</f>
        <v>0</v>
      </c>
      <c r="CR4" s="621">
        <f>CL4-CQ4</f>
        <v>7000</v>
      </c>
      <c r="CS4" s="622"/>
      <c r="CT4" s="612">
        <f t="shared" ref="CT4:CT35" si="17">U4</f>
        <v>0</v>
      </c>
      <c r="CU4" s="620">
        <f t="shared" ref="CU4:CU68" si="18">AH4</f>
        <v>0</v>
      </c>
      <c r="CV4" s="612"/>
      <c r="CW4" s="621">
        <f t="shared" ref="CW4:CW67" si="19">(R4/30*CV4)*Q4</f>
        <v>0</v>
      </c>
      <c r="CX4" s="612"/>
      <c r="CY4" s="621">
        <f t="shared" ref="CY4:CY67" si="20">(R4/30*CX4)*Q4</f>
        <v>0</v>
      </c>
      <c r="CZ4" s="621">
        <f>CU4-CW4</f>
        <v>0</v>
      </c>
      <c r="DA4" s="621">
        <f>CU4-CY4</f>
        <v>0</v>
      </c>
      <c r="DB4" s="612"/>
      <c r="DC4" s="612">
        <f t="shared" ref="DC4:DC67" si="21">V4</f>
        <v>0</v>
      </c>
      <c r="DD4" s="620">
        <f>AI4</f>
        <v>0</v>
      </c>
      <c r="DE4" s="612"/>
      <c r="DF4" s="621">
        <f t="shared" ref="DF4:DF67" si="22">(R4/30*DE4)*Q4</f>
        <v>0</v>
      </c>
      <c r="DG4" s="612"/>
      <c r="DH4" s="621">
        <f t="shared" ref="DH4:DH67" si="23">(R4/30*DG4)*Q4</f>
        <v>0</v>
      </c>
      <c r="DI4" s="612"/>
      <c r="DJ4" s="612"/>
      <c r="DK4" s="612"/>
      <c r="DL4" s="612"/>
      <c r="DM4" s="612"/>
      <c r="DN4" s="612"/>
      <c r="DO4" s="612"/>
      <c r="DP4" s="612"/>
      <c r="DQ4" s="612"/>
      <c r="DR4" s="612"/>
      <c r="DS4" s="612"/>
      <c r="DU4" s="1945">
        <f t="shared" ref="DU4:DU67" si="24">AR4</f>
        <v>14000</v>
      </c>
      <c r="DV4" s="1946">
        <f t="shared" ref="DV4:DV35" si="25">CE4+CN4+CW4+DF4</f>
        <v>14000</v>
      </c>
      <c r="DW4" s="1946">
        <f t="shared" ref="DW4:DW35" si="26">CG4+CP4+CY4+DH4</f>
        <v>14000</v>
      </c>
      <c r="DX4" s="1946">
        <f>DU4-DV4</f>
        <v>0</v>
      </c>
      <c r="DY4" s="1946">
        <f>DU4-DW4</f>
        <v>0</v>
      </c>
      <c r="EG4" s="1946"/>
    </row>
    <row r="5" spans="1:165" s="612" customFormat="1" ht="23.25" hidden="1" customHeight="1" x14ac:dyDescent="0.25">
      <c r="A5" s="606">
        <v>2026</v>
      </c>
      <c r="B5" s="606">
        <v>479</v>
      </c>
      <c r="C5" s="606" t="s">
        <v>58</v>
      </c>
      <c r="D5" s="606">
        <v>3000654</v>
      </c>
      <c r="E5" s="606">
        <v>5005023</v>
      </c>
      <c r="F5" s="606" t="s">
        <v>1003</v>
      </c>
      <c r="G5" s="606" t="s">
        <v>1004</v>
      </c>
      <c r="H5" s="606">
        <v>97</v>
      </c>
      <c r="I5" s="607" t="s">
        <v>992</v>
      </c>
      <c r="J5" s="608" t="s">
        <v>10</v>
      </c>
      <c r="K5" s="608" t="s">
        <v>60</v>
      </c>
      <c r="L5" s="606" t="str">
        <f t="shared" si="0"/>
        <v>2.3</v>
      </c>
      <c r="M5" s="609" t="s">
        <v>62</v>
      </c>
      <c r="N5" s="609"/>
      <c r="O5" s="606" t="s">
        <v>1005</v>
      </c>
      <c r="P5" s="606" t="s">
        <v>65</v>
      </c>
      <c r="Q5" s="610">
        <v>1</v>
      </c>
      <c r="R5" s="324">
        <v>7000</v>
      </c>
      <c r="S5" s="606">
        <v>30</v>
      </c>
      <c r="T5" s="606">
        <v>30</v>
      </c>
      <c r="U5" s="606"/>
      <c r="V5" s="606">
        <v>0</v>
      </c>
      <c r="W5" s="326"/>
      <c r="X5" s="326"/>
      <c r="Y5" s="326"/>
      <c r="Z5" s="326"/>
      <c r="AA5" s="326"/>
      <c r="AB5" s="326"/>
      <c r="AC5" s="326"/>
      <c r="AD5" s="326"/>
      <c r="AE5" s="324">
        <f t="shared" si="1"/>
        <v>14000</v>
      </c>
      <c r="AF5" s="327">
        <f t="shared" ref="AF5:AF70" si="27">+$R5*(S5/30)</f>
        <v>7000</v>
      </c>
      <c r="AG5" s="327">
        <f t="shared" ref="AG5:AG70" si="28">+$R5*(T5/30)</f>
        <v>7000</v>
      </c>
      <c r="AH5" s="327">
        <f t="shared" si="2"/>
        <v>0</v>
      </c>
      <c r="AI5" s="327">
        <f t="shared" si="3"/>
        <v>0</v>
      </c>
      <c r="AJ5" s="327">
        <f t="shared" si="4"/>
        <v>0</v>
      </c>
      <c r="AK5" s="327">
        <f t="shared" si="5"/>
        <v>0</v>
      </c>
      <c r="AL5" s="327">
        <f t="shared" si="6"/>
        <v>0</v>
      </c>
      <c r="AM5" s="327">
        <f t="shared" si="7"/>
        <v>0</v>
      </c>
      <c r="AN5" s="327">
        <f t="shared" si="8"/>
        <v>0</v>
      </c>
      <c r="AO5" s="327">
        <f t="shared" si="9"/>
        <v>0</v>
      </c>
      <c r="AP5" s="327">
        <f t="shared" si="10"/>
        <v>0</v>
      </c>
      <c r="AQ5" s="327">
        <f t="shared" si="11"/>
        <v>0</v>
      </c>
      <c r="AR5" s="327">
        <f t="shared" si="12"/>
        <v>14000</v>
      </c>
      <c r="AS5" s="611" t="s">
        <v>994</v>
      </c>
      <c r="BA5" s="613"/>
      <c r="BB5" s="614" t="s">
        <v>995</v>
      </c>
      <c r="BC5" s="614" t="s">
        <v>996</v>
      </c>
      <c r="BD5" s="614" t="s">
        <v>997</v>
      </c>
      <c r="BE5" s="614" t="s">
        <v>998</v>
      </c>
      <c r="BF5" s="615">
        <v>45665</v>
      </c>
      <c r="BG5" s="614"/>
      <c r="BH5" s="639">
        <v>2014</v>
      </c>
      <c r="BI5" s="639"/>
      <c r="BJ5" s="611"/>
      <c r="BK5" s="639"/>
      <c r="BL5" s="623"/>
      <c r="BM5" s="623"/>
      <c r="BN5" s="639"/>
      <c r="BO5" s="616" t="s">
        <v>999</v>
      </c>
      <c r="BP5" s="616"/>
      <c r="BQ5" s="2821"/>
      <c r="BR5" s="2821"/>
      <c r="BS5" s="2822" t="s">
        <v>1006</v>
      </c>
      <c r="BT5" s="328" t="s">
        <v>1007</v>
      </c>
      <c r="BU5" s="328" t="s">
        <v>1008</v>
      </c>
      <c r="BV5" s="393">
        <v>72077416</v>
      </c>
      <c r="BW5" s="392">
        <v>10720774165</v>
      </c>
      <c r="BX5" s="617">
        <v>7000</v>
      </c>
      <c r="BY5" s="618">
        <v>46028</v>
      </c>
      <c r="BZ5" s="618">
        <v>46081</v>
      </c>
      <c r="CA5" s="619"/>
      <c r="CB5" s="612">
        <f t="shared" si="13"/>
        <v>30</v>
      </c>
      <c r="CC5" s="620">
        <f t="shared" si="14"/>
        <v>7000</v>
      </c>
      <c r="CD5" s="612">
        <v>26</v>
      </c>
      <c r="CE5" s="621">
        <v>7000</v>
      </c>
      <c r="CF5" s="612">
        <v>26</v>
      </c>
      <c r="CG5" s="621">
        <v>7000</v>
      </c>
      <c r="CH5" s="621">
        <f t="shared" ref="CH5:CH70" si="29">CC5-CE5</f>
        <v>0</v>
      </c>
      <c r="CI5" s="621">
        <f t="shared" ref="CI5:CI70" si="30">CC5-CG5</f>
        <v>0</v>
      </c>
      <c r="CJ5" s="619"/>
      <c r="CK5" s="612">
        <f t="shared" si="15"/>
        <v>30</v>
      </c>
      <c r="CL5" s="620">
        <f t="shared" si="16"/>
        <v>7000</v>
      </c>
      <c r="CM5" s="612">
        <v>28</v>
      </c>
      <c r="CN5" s="621">
        <v>7000</v>
      </c>
      <c r="CO5" s="612">
        <v>28</v>
      </c>
      <c r="CP5" s="621">
        <v>7000</v>
      </c>
      <c r="CQ5" s="621">
        <f t="shared" ref="CQ5:CQ70" si="31">CL5-CN5</f>
        <v>0</v>
      </c>
      <c r="CR5" s="621">
        <f t="shared" ref="CR5:CR70" si="32">CL5-CQ5</f>
        <v>7000</v>
      </c>
      <c r="CS5" s="622"/>
      <c r="CT5" s="612">
        <f t="shared" si="17"/>
        <v>0</v>
      </c>
      <c r="CU5" s="620">
        <f t="shared" si="18"/>
        <v>0</v>
      </c>
      <c r="CW5" s="621">
        <f t="shared" si="19"/>
        <v>0</v>
      </c>
      <c r="CY5" s="621">
        <f t="shared" si="20"/>
        <v>0</v>
      </c>
      <c r="CZ5" s="621">
        <f t="shared" ref="CZ5:CZ70" si="33">CU5-CW5</f>
        <v>0</v>
      </c>
      <c r="DA5" s="621">
        <f t="shared" ref="DA5:DA70" si="34">CU5-CY5</f>
        <v>0</v>
      </c>
      <c r="DC5" s="612">
        <f t="shared" si="21"/>
        <v>0</v>
      </c>
      <c r="DD5" s="620">
        <f t="shared" ref="DD5:DD68" si="35">AI5</f>
        <v>0</v>
      </c>
      <c r="DF5" s="621">
        <f t="shared" si="22"/>
        <v>0</v>
      </c>
      <c r="DH5" s="621">
        <f t="shared" si="23"/>
        <v>0</v>
      </c>
      <c r="DU5" s="620">
        <f t="shared" si="24"/>
        <v>14000</v>
      </c>
      <c r="DV5" s="621">
        <f t="shared" si="25"/>
        <v>14000</v>
      </c>
      <c r="DW5" s="621">
        <f t="shared" si="26"/>
        <v>14000</v>
      </c>
      <c r="DX5" s="621">
        <f t="shared" ref="DX5:DX6" si="36">DU5-DV5</f>
        <v>0</v>
      </c>
      <c r="DY5" s="621">
        <f t="shared" ref="DY5:DY6" si="37">DU5-DW5</f>
        <v>0</v>
      </c>
      <c r="EG5" s="621"/>
    </row>
    <row r="6" spans="1:165" s="1944" customFormat="1" ht="23.25" hidden="1" customHeight="1" x14ac:dyDescent="0.25">
      <c r="A6" s="1937">
        <v>2026</v>
      </c>
      <c r="B6" s="606">
        <v>479</v>
      </c>
      <c r="C6" s="606" t="s">
        <v>58</v>
      </c>
      <c r="D6" s="606">
        <v>3000654</v>
      </c>
      <c r="E6" s="606">
        <v>5005023</v>
      </c>
      <c r="F6" s="606" t="s">
        <v>990</v>
      </c>
      <c r="G6" s="1937" t="s">
        <v>991</v>
      </c>
      <c r="H6" s="1937">
        <v>94</v>
      </c>
      <c r="I6" s="607" t="s">
        <v>992</v>
      </c>
      <c r="J6" s="608" t="s">
        <v>10</v>
      </c>
      <c r="K6" s="608" t="s">
        <v>60</v>
      </c>
      <c r="L6" s="606" t="str">
        <f t="shared" si="0"/>
        <v>2.3</v>
      </c>
      <c r="M6" s="1938" t="s">
        <v>62</v>
      </c>
      <c r="N6" s="609"/>
      <c r="O6" s="1937" t="s">
        <v>1009</v>
      </c>
      <c r="P6" s="1937" t="s">
        <v>65</v>
      </c>
      <c r="Q6" s="1939">
        <v>1</v>
      </c>
      <c r="R6" s="457">
        <v>3500</v>
      </c>
      <c r="S6" s="1937">
        <v>30</v>
      </c>
      <c r="T6" s="1937">
        <v>30</v>
      </c>
      <c r="U6" s="1937"/>
      <c r="V6" s="1937"/>
      <c r="W6" s="1940"/>
      <c r="X6" s="326"/>
      <c r="Y6" s="326"/>
      <c r="Z6" s="326"/>
      <c r="AA6" s="326"/>
      <c r="AB6" s="326"/>
      <c r="AC6" s="326"/>
      <c r="AD6" s="326"/>
      <c r="AE6" s="457">
        <f t="shared" si="1"/>
        <v>7000</v>
      </c>
      <c r="AF6" s="327">
        <f t="shared" si="27"/>
        <v>3500</v>
      </c>
      <c r="AG6" s="327">
        <f t="shared" si="28"/>
        <v>3500</v>
      </c>
      <c r="AH6" s="327">
        <f t="shared" si="2"/>
        <v>0</v>
      </c>
      <c r="AI6" s="327">
        <f t="shared" si="3"/>
        <v>0</v>
      </c>
      <c r="AJ6" s="327">
        <f t="shared" si="4"/>
        <v>0</v>
      </c>
      <c r="AK6" s="327">
        <f t="shared" si="5"/>
        <v>0</v>
      </c>
      <c r="AL6" s="327">
        <f t="shared" si="6"/>
        <v>0</v>
      </c>
      <c r="AM6" s="327">
        <f t="shared" si="7"/>
        <v>0</v>
      </c>
      <c r="AN6" s="327">
        <f t="shared" si="8"/>
        <v>0</v>
      </c>
      <c r="AO6" s="327">
        <f t="shared" si="9"/>
        <v>0</v>
      </c>
      <c r="AP6" s="327">
        <f t="shared" si="10"/>
        <v>0</v>
      </c>
      <c r="AQ6" s="327">
        <f t="shared" si="11"/>
        <v>0</v>
      </c>
      <c r="AR6" s="458">
        <f t="shared" si="12"/>
        <v>7000</v>
      </c>
      <c r="AS6" s="1941" t="s">
        <v>994</v>
      </c>
      <c r="AT6" s="612"/>
      <c r="AU6" s="612"/>
      <c r="AV6" s="612"/>
      <c r="AW6" s="612"/>
      <c r="AX6" s="612"/>
      <c r="AY6" s="612"/>
      <c r="AZ6" s="612"/>
      <c r="BA6" s="612"/>
      <c r="BB6" s="1942" t="s">
        <v>995</v>
      </c>
      <c r="BC6" s="614" t="s">
        <v>996</v>
      </c>
      <c r="BD6" s="614" t="s">
        <v>997</v>
      </c>
      <c r="BE6" s="614" t="s">
        <v>998</v>
      </c>
      <c r="BF6" s="615">
        <v>45665</v>
      </c>
      <c r="BG6" s="614"/>
      <c r="BH6" s="616">
        <v>2002</v>
      </c>
      <c r="BI6" s="616"/>
      <c r="BJ6" s="614"/>
      <c r="BK6" s="616"/>
      <c r="BL6" s="614"/>
      <c r="BM6" s="614"/>
      <c r="BN6" s="616"/>
      <c r="BO6" s="616" t="s">
        <v>999</v>
      </c>
      <c r="BP6" s="616"/>
      <c r="BQ6" s="2821"/>
      <c r="BR6" s="2821"/>
      <c r="BS6" s="2822" t="s">
        <v>1010</v>
      </c>
      <c r="BT6" s="328" t="s">
        <v>1011</v>
      </c>
      <c r="BU6" s="328" t="s">
        <v>1012</v>
      </c>
      <c r="BV6" s="392">
        <v>73046143</v>
      </c>
      <c r="BW6" s="392">
        <v>10730461432</v>
      </c>
      <c r="BX6" s="617">
        <v>3500</v>
      </c>
      <c r="BY6" s="618">
        <v>46028</v>
      </c>
      <c r="BZ6" s="618">
        <v>46081</v>
      </c>
      <c r="CA6" s="619"/>
      <c r="CB6" s="612">
        <f t="shared" si="13"/>
        <v>30</v>
      </c>
      <c r="CC6" s="620">
        <f t="shared" si="14"/>
        <v>3500</v>
      </c>
      <c r="CD6" s="612">
        <v>26</v>
      </c>
      <c r="CE6" s="621">
        <v>3500</v>
      </c>
      <c r="CF6" s="612">
        <v>26</v>
      </c>
      <c r="CG6" s="621">
        <v>3500</v>
      </c>
      <c r="CH6" s="621">
        <f t="shared" si="29"/>
        <v>0</v>
      </c>
      <c r="CI6" s="621">
        <f t="shared" si="30"/>
        <v>0</v>
      </c>
      <c r="CJ6" s="619"/>
      <c r="CK6" s="612">
        <f t="shared" si="15"/>
        <v>30</v>
      </c>
      <c r="CL6" s="620">
        <f t="shared" si="16"/>
        <v>3500</v>
      </c>
      <c r="CM6" s="612">
        <v>28</v>
      </c>
      <c r="CN6" s="621">
        <v>3500</v>
      </c>
      <c r="CO6" s="612">
        <v>28</v>
      </c>
      <c r="CP6" s="621">
        <v>3500</v>
      </c>
      <c r="CQ6" s="621">
        <f t="shared" si="31"/>
        <v>0</v>
      </c>
      <c r="CR6" s="621">
        <f t="shared" si="32"/>
        <v>3500</v>
      </c>
      <c r="CS6" s="622"/>
      <c r="CT6" s="612">
        <f t="shared" si="17"/>
        <v>0</v>
      </c>
      <c r="CU6" s="620">
        <f t="shared" si="18"/>
        <v>0</v>
      </c>
      <c r="CV6" s="612"/>
      <c r="CW6" s="621">
        <f t="shared" si="19"/>
        <v>0</v>
      </c>
      <c r="CX6" s="612"/>
      <c r="CY6" s="621">
        <f t="shared" si="20"/>
        <v>0</v>
      </c>
      <c r="CZ6" s="621">
        <f t="shared" si="33"/>
        <v>0</v>
      </c>
      <c r="DA6" s="621">
        <f t="shared" si="34"/>
        <v>0</v>
      </c>
      <c r="DB6" s="612"/>
      <c r="DC6" s="612">
        <f t="shared" si="21"/>
        <v>0</v>
      </c>
      <c r="DD6" s="620">
        <f t="shared" si="35"/>
        <v>0</v>
      </c>
      <c r="DE6" s="612"/>
      <c r="DF6" s="621">
        <f t="shared" si="22"/>
        <v>0</v>
      </c>
      <c r="DG6" s="612"/>
      <c r="DH6" s="621">
        <f t="shared" si="23"/>
        <v>0</v>
      </c>
      <c r="DI6" s="612"/>
      <c r="DJ6" s="612"/>
      <c r="DK6" s="612"/>
      <c r="DL6" s="612"/>
      <c r="DM6" s="612"/>
      <c r="DN6" s="612"/>
      <c r="DO6" s="612"/>
      <c r="DP6" s="612"/>
      <c r="DQ6" s="612"/>
      <c r="DR6" s="612"/>
      <c r="DS6" s="612"/>
      <c r="DU6" s="1945">
        <f t="shared" si="24"/>
        <v>7000</v>
      </c>
      <c r="DV6" s="1946">
        <f t="shared" si="25"/>
        <v>7000</v>
      </c>
      <c r="DW6" s="1946">
        <f t="shared" si="26"/>
        <v>7000</v>
      </c>
      <c r="DX6" s="1946">
        <f t="shared" si="36"/>
        <v>0</v>
      </c>
      <c r="DY6" s="1946">
        <f t="shared" si="37"/>
        <v>0</v>
      </c>
      <c r="EG6" s="1946"/>
    </row>
    <row r="7" spans="1:165" s="612" customFormat="1" ht="33.75" hidden="1" customHeight="1" x14ac:dyDescent="0.25">
      <c r="A7" s="606">
        <v>2026</v>
      </c>
      <c r="B7" s="606">
        <v>479</v>
      </c>
      <c r="C7" s="606" t="s">
        <v>58</v>
      </c>
      <c r="D7" s="606">
        <v>3000654</v>
      </c>
      <c r="E7" s="606">
        <v>5005023</v>
      </c>
      <c r="F7" s="606" t="s">
        <v>1003</v>
      </c>
      <c r="G7" s="606" t="s">
        <v>1004</v>
      </c>
      <c r="H7" s="606">
        <v>97</v>
      </c>
      <c r="I7" s="607" t="s">
        <v>992</v>
      </c>
      <c r="J7" s="608" t="s">
        <v>10</v>
      </c>
      <c r="K7" s="608" t="s">
        <v>60</v>
      </c>
      <c r="L7" s="606" t="str">
        <f t="shared" si="0"/>
        <v>2.3</v>
      </c>
      <c r="M7" s="609" t="s">
        <v>62</v>
      </c>
      <c r="N7" s="609"/>
      <c r="O7" s="606" t="s">
        <v>1013</v>
      </c>
      <c r="P7" s="606" t="s">
        <v>65</v>
      </c>
      <c r="Q7" s="610">
        <v>1</v>
      </c>
      <c r="R7" s="324">
        <v>4500</v>
      </c>
      <c r="S7" s="606">
        <v>30</v>
      </c>
      <c r="T7" s="606">
        <v>30</v>
      </c>
      <c r="U7" s="606"/>
      <c r="V7" s="606">
        <v>0</v>
      </c>
      <c r="W7" s="326"/>
      <c r="X7" s="326"/>
      <c r="Y7" s="326"/>
      <c r="Z7" s="326"/>
      <c r="AA7" s="326"/>
      <c r="AB7" s="326"/>
      <c r="AC7" s="326"/>
      <c r="AD7" s="326"/>
      <c r="AE7" s="324">
        <f t="shared" si="1"/>
        <v>9000</v>
      </c>
      <c r="AF7" s="327">
        <f t="shared" si="27"/>
        <v>4500</v>
      </c>
      <c r="AG7" s="327">
        <f t="shared" si="28"/>
        <v>4500</v>
      </c>
      <c r="AH7" s="327">
        <f t="shared" si="2"/>
        <v>0</v>
      </c>
      <c r="AI7" s="327">
        <f t="shared" si="3"/>
        <v>0</v>
      </c>
      <c r="AJ7" s="327">
        <f t="shared" si="4"/>
        <v>0</v>
      </c>
      <c r="AK7" s="327">
        <f t="shared" si="5"/>
        <v>0</v>
      </c>
      <c r="AL7" s="327">
        <f t="shared" si="6"/>
        <v>0</v>
      </c>
      <c r="AM7" s="327">
        <f t="shared" si="7"/>
        <v>0</v>
      </c>
      <c r="AN7" s="327">
        <f t="shared" si="8"/>
        <v>0</v>
      </c>
      <c r="AO7" s="327">
        <f t="shared" si="9"/>
        <v>0</v>
      </c>
      <c r="AP7" s="327">
        <f t="shared" si="10"/>
        <v>0</v>
      </c>
      <c r="AQ7" s="327">
        <f t="shared" si="11"/>
        <v>0</v>
      </c>
      <c r="AR7" s="327"/>
      <c r="AS7" s="611" t="s">
        <v>994</v>
      </c>
      <c r="AU7" s="613" t="s">
        <v>1014</v>
      </c>
      <c r="AV7" s="613" t="s">
        <v>1015</v>
      </c>
      <c r="AW7" s="613"/>
      <c r="AX7" s="613" t="s">
        <v>1016</v>
      </c>
      <c r="AY7" s="624">
        <v>46071</v>
      </c>
      <c r="AZ7" s="625">
        <f>AR7</f>
        <v>0</v>
      </c>
      <c r="BA7" s="626" t="s">
        <v>1017</v>
      </c>
      <c r="BB7" s="627" t="s">
        <v>1018</v>
      </c>
      <c r="BC7" s="614"/>
      <c r="BD7" s="614"/>
      <c r="BE7" s="614"/>
      <c r="BF7" s="615"/>
      <c r="BG7" s="614"/>
      <c r="BH7" s="616"/>
      <c r="BI7" s="616"/>
      <c r="BJ7" s="614"/>
      <c r="BK7" s="616"/>
      <c r="BL7" s="384"/>
      <c r="BM7" s="384"/>
      <c r="BN7" s="616"/>
      <c r="BO7" s="616"/>
      <c r="BP7" s="628"/>
      <c r="BQ7" s="2824"/>
      <c r="BR7" s="2824"/>
      <c r="BS7" s="2825"/>
      <c r="BT7" s="331"/>
      <c r="BU7" s="331"/>
      <c r="BV7" s="392"/>
      <c r="BW7" s="392"/>
      <c r="BX7" s="617"/>
      <c r="BY7" s="629"/>
      <c r="BZ7" s="629"/>
      <c r="CA7" s="619"/>
      <c r="CB7" s="612">
        <f t="shared" si="13"/>
        <v>30</v>
      </c>
      <c r="CC7" s="620">
        <f t="shared" si="14"/>
        <v>4500</v>
      </c>
      <c r="CE7" s="621"/>
      <c r="CG7" s="621"/>
      <c r="CH7" s="621">
        <f t="shared" si="29"/>
        <v>4500</v>
      </c>
      <c r="CI7" s="621">
        <f t="shared" si="30"/>
        <v>4500</v>
      </c>
      <c r="CJ7" s="619"/>
      <c r="CL7" s="620"/>
      <c r="CN7" s="621"/>
      <c r="CP7" s="621">
        <f>(R7/30*CO7)*Q7</f>
        <v>0</v>
      </c>
      <c r="CQ7" s="621">
        <f t="shared" si="31"/>
        <v>0</v>
      </c>
      <c r="CR7" s="621">
        <f t="shared" si="32"/>
        <v>0</v>
      </c>
      <c r="CS7" s="622"/>
      <c r="CT7" s="612">
        <f t="shared" si="17"/>
        <v>0</v>
      </c>
      <c r="CU7" s="620">
        <f t="shared" si="18"/>
        <v>0</v>
      </c>
      <c r="CW7" s="621">
        <f t="shared" si="19"/>
        <v>0</v>
      </c>
      <c r="CY7" s="621">
        <f t="shared" si="20"/>
        <v>0</v>
      </c>
      <c r="CZ7" s="621">
        <f t="shared" si="33"/>
        <v>0</v>
      </c>
      <c r="DA7" s="621">
        <f t="shared" si="34"/>
        <v>0</v>
      </c>
      <c r="DC7" s="612">
        <f t="shared" si="21"/>
        <v>0</v>
      </c>
      <c r="DD7" s="620">
        <f t="shared" si="35"/>
        <v>0</v>
      </c>
      <c r="DF7" s="621">
        <f t="shared" si="22"/>
        <v>0</v>
      </c>
      <c r="DH7" s="621">
        <f t="shared" si="23"/>
        <v>0</v>
      </c>
      <c r="DU7" s="620">
        <f t="shared" si="24"/>
        <v>0</v>
      </c>
      <c r="DV7" s="621">
        <f t="shared" si="25"/>
        <v>0</v>
      </c>
      <c r="DW7" s="621">
        <f t="shared" si="26"/>
        <v>0</v>
      </c>
      <c r="DX7" s="621">
        <f>DU7-DV7</f>
        <v>0</v>
      </c>
      <c r="DY7" s="621">
        <f>DU7-DW7</f>
        <v>0</v>
      </c>
      <c r="EC7" s="612" t="s">
        <v>1019</v>
      </c>
      <c r="EG7" s="621"/>
    </row>
    <row r="8" spans="1:165" s="1944" customFormat="1" ht="23.25" hidden="1" customHeight="1" x14ac:dyDescent="0.25">
      <c r="A8" s="1937">
        <v>2026</v>
      </c>
      <c r="B8" s="606">
        <v>479</v>
      </c>
      <c r="C8" s="606" t="s">
        <v>58</v>
      </c>
      <c r="D8" s="606">
        <v>3000654</v>
      </c>
      <c r="E8" s="606">
        <v>5005023</v>
      </c>
      <c r="F8" s="606" t="s">
        <v>1003</v>
      </c>
      <c r="G8" s="1937" t="s">
        <v>1004</v>
      </c>
      <c r="H8" s="1937">
        <v>97</v>
      </c>
      <c r="I8" s="607" t="s">
        <v>992</v>
      </c>
      <c r="J8" s="608" t="s">
        <v>10</v>
      </c>
      <c r="K8" s="608" t="s">
        <v>60</v>
      </c>
      <c r="L8" s="606" t="str">
        <f t="shared" si="0"/>
        <v>2.3</v>
      </c>
      <c r="M8" s="1938" t="s">
        <v>62</v>
      </c>
      <c r="N8" s="609"/>
      <c r="O8" s="1937" t="s">
        <v>1020</v>
      </c>
      <c r="P8" s="1937" t="s">
        <v>65</v>
      </c>
      <c r="Q8" s="1939">
        <v>1</v>
      </c>
      <c r="R8" s="457">
        <v>6000</v>
      </c>
      <c r="S8" s="1937">
        <v>30</v>
      </c>
      <c r="T8" s="1937">
        <v>30</v>
      </c>
      <c r="U8" s="1937"/>
      <c r="V8" s="1937">
        <v>0</v>
      </c>
      <c r="W8" s="1940"/>
      <c r="X8" s="326"/>
      <c r="Y8" s="326"/>
      <c r="Z8" s="326"/>
      <c r="AA8" s="326"/>
      <c r="AB8" s="326"/>
      <c r="AC8" s="326"/>
      <c r="AD8" s="326"/>
      <c r="AE8" s="457">
        <f t="shared" si="1"/>
        <v>12000</v>
      </c>
      <c r="AF8" s="327">
        <f t="shared" si="27"/>
        <v>6000</v>
      </c>
      <c r="AG8" s="327">
        <f t="shared" si="28"/>
        <v>6000</v>
      </c>
      <c r="AH8" s="327">
        <f t="shared" si="2"/>
        <v>0</v>
      </c>
      <c r="AI8" s="327">
        <f t="shared" si="3"/>
        <v>0</v>
      </c>
      <c r="AJ8" s="327">
        <f t="shared" si="4"/>
        <v>0</v>
      </c>
      <c r="AK8" s="327">
        <f t="shared" si="5"/>
        <v>0</v>
      </c>
      <c r="AL8" s="327">
        <f t="shared" si="6"/>
        <v>0</v>
      </c>
      <c r="AM8" s="327">
        <f t="shared" si="7"/>
        <v>0</v>
      </c>
      <c r="AN8" s="327">
        <f t="shared" si="8"/>
        <v>0</v>
      </c>
      <c r="AO8" s="327">
        <f t="shared" si="9"/>
        <v>0</v>
      </c>
      <c r="AP8" s="327">
        <f t="shared" si="10"/>
        <v>0</v>
      </c>
      <c r="AQ8" s="327">
        <f t="shared" si="11"/>
        <v>0</v>
      </c>
      <c r="AR8" s="458"/>
      <c r="AS8" s="1941" t="s">
        <v>994</v>
      </c>
      <c r="AT8" s="612"/>
      <c r="AU8" s="612"/>
      <c r="AV8" s="612"/>
      <c r="AW8" s="612"/>
      <c r="AX8" s="612"/>
      <c r="AY8" s="612"/>
      <c r="AZ8" s="612"/>
      <c r="BA8" s="613"/>
      <c r="BB8" s="614" t="s">
        <v>1021</v>
      </c>
      <c r="BC8" s="614"/>
      <c r="BD8" s="614"/>
      <c r="BE8" s="614"/>
      <c r="BF8" s="615"/>
      <c r="BG8" s="614"/>
      <c r="BH8" s="616"/>
      <c r="BI8" s="616"/>
      <c r="BJ8" s="614"/>
      <c r="BK8" s="616"/>
      <c r="BL8" s="384"/>
      <c r="BM8" s="384"/>
      <c r="BN8" s="616"/>
      <c r="BO8" s="616"/>
      <c r="BP8" s="616"/>
      <c r="BQ8" s="2821"/>
      <c r="BR8" s="2821"/>
      <c r="BS8" s="2802"/>
      <c r="BT8" s="612"/>
      <c r="BU8" s="612"/>
      <c r="BV8" s="630"/>
      <c r="BW8" s="630"/>
      <c r="BX8" s="612"/>
      <c r="BY8" s="612"/>
      <c r="BZ8" s="612"/>
      <c r="CA8" s="619"/>
      <c r="CB8" s="612">
        <f t="shared" si="13"/>
        <v>30</v>
      </c>
      <c r="CC8" s="620">
        <f t="shared" si="14"/>
        <v>6000</v>
      </c>
      <c r="CD8" s="612"/>
      <c r="CE8" s="621">
        <f>(R8/30*CD8)*Q8</f>
        <v>0</v>
      </c>
      <c r="CF8" s="612"/>
      <c r="CG8" s="621">
        <f>(R8/30*CF8)*Q8</f>
        <v>0</v>
      </c>
      <c r="CH8" s="621">
        <f t="shared" si="29"/>
        <v>6000</v>
      </c>
      <c r="CI8" s="621">
        <f t="shared" si="30"/>
        <v>6000</v>
      </c>
      <c r="CJ8" s="619"/>
      <c r="CK8" s="612">
        <f t="shared" si="15"/>
        <v>30</v>
      </c>
      <c r="CL8" s="620">
        <f t="shared" si="16"/>
        <v>6000</v>
      </c>
      <c r="CM8" s="612"/>
      <c r="CN8" s="621">
        <f>(R8/30*CM8)*Q8</f>
        <v>0</v>
      </c>
      <c r="CO8" s="612"/>
      <c r="CP8" s="621">
        <f>(R8/30*CO8)*Q8</f>
        <v>0</v>
      </c>
      <c r="CQ8" s="621">
        <f t="shared" si="31"/>
        <v>6000</v>
      </c>
      <c r="CR8" s="621">
        <f t="shared" si="32"/>
        <v>0</v>
      </c>
      <c r="CS8" s="622"/>
      <c r="CT8" s="612">
        <f t="shared" si="17"/>
        <v>0</v>
      </c>
      <c r="CU8" s="620">
        <f t="shared" si="18"/>
        <v>0</v>
      </c>
      <c r="CV8" s="612"/>
      <c r="CW8" s="621">
        <f t="shared" si="19"/>
        <v>0</v>
      </c>
      <c r="CX8" s="612"/>
      <c r="CY8" s="621">
        <f t="shared" si="20"/>
        <v>0</v>
      </c>
      <c r="CZ8" s="621">
        <f t="shared" si="33"/>
        <v>0</v>
      </c>
      <c r="DA8" s="621">
        <f t="shared" si="34"/>
        <v>0</v>
      </c>
      <c r="DB8" s="612"/>
      <c r="DC8" s="612">
        <f t="shared" si="21"/>
        <v>0</v>
      </c>
      <c r="DD8" s="620">
        <f t="shared" si="35"/>
        <v>0</v>
      </c>
      <c r="DE8" s="612"/>
      <c r="DF8" s="621">
        <f t="shared" si="22"/>
        <v>0</v>
      </c>
      <c r="DG8" s="612"/>
      <c r="DH8" s="621">
        <f t="shared" si="23"/>
        <v>0</v>
      </c>
      <c r="DI8" s="612"/>
      <c r="DJ8" s="612"/>
      <c r="DK8" s="612"/>
      <c r="DL8" s="612"/>
      <c r="DM8" s="612"/>
      <c r="DN8" s="612"/>
      <c r="DO8" s="612"/>
      <c r="DP8" s="612"/>
      <c r="DQ8" s="612"/>
      <c r="DR8" s="612"/>
      <c r="DS8" s="612"/>
      <c r="DU8" s="1945">
        <f t="shared" si="24"/>
        <v>0</v>
      </c>
      <c r="DV8" s="1946">
        <f t="shared" si="25"/>
        <v>0</v>
      </c>
      <c r="DW8" s="1946">
        <f t="shared" si="26"/>
        <v>0</v>
      </c>
      <c r="DX8" s="1946">
        <f>DU8-DV8</f>
        <v>0</v>
      </c>
      <c r="DY8" s="1946">
        <f>DU8-DW8</f>
        <v>0</v>
      </c>
      <c r="EG8" s="1946"/>
    </row>
    <row r="9" spans="1:165" s="612" customFormat="1" ht="27.75" hidden="1" customHeight="1" x14ac:dyDescent="0.25">
      <c r="A9" s="606">
        <v>2026</v>
      </c>
      <c r="B9" s="606">
        <v>479</v>
      </c>
      <c r="C9" s="606" t="s">
        <v>58</v>
      </c>
      <c r="D9" s="606">
        <v>3000654</v>
      </c>
      <c r="E9" s="606">
        <v>5005023</v>
      </c>
      <c r="F9" s="606" t="s">
        <v>1003</v>
      </c>
      <c r="G9" s="606" t="s">
        <v>1004</v>
      </c>
      <c r="H9" s="606">
        <v>97</v>
      </c>
      <c r="I9" s="607" t="s">
        <v>992</v>
      </c>
      <c r="J9" s="608" t="s">
        <v>10</v>
      </c>
      <c r="K9" s="608" t="s">
        <v>60</v>
      </c>
      <c r="L9" s="606" t="str">
        <f t="shared" si="0"/>
        <v>2.3</v>
      </c>
      <c r="M9" s="609" t="s">
        <v>62</v>
      </c>
      <c r="N9" s="609"/>
      <c r="O9" s="606" t="s">
        <v>1022</v>
      </c>
      <c r="P9" s="606" t="s">
        <v>65</v>
      </c>
      <c r="Q9" s="610">
        <v>1</v>
      </c>
      <c r="R9" s="324">
        <v>6000</v>
      </c>
      <c r="S9" s="606">
        <v>30</v>
      </c>
      <c r="T9" s="2915">
        <v>15</v>
      </c>
      <c r="U9" s="606"/>
      <c r="V9" s="606">
        <v>0</v>
      </c>
      <c r="W9" s="326"/>
      <c r="X9" s="326"/>
      <c r="Y9" s="326"/>
      <c r="Z9" s="326"/>
      <c r="AA9" s="326"/>
      <c r="AB9" s="326"/>
      <c r="AC9" s="326"/>
      <c r="AD9" s="326"/>
      <c r="AE9" s="324">
        <f t="shared" si="1"/>
        <v>9000</v>
      </c>
      <c r="AF9" s="327">
        <f t="shared" si="27"/>
        <v>6000</v>
      </c>
      <c r="AG9" s="327">
        <f t="shared" si="28"/>
        <v>3000</v>
      </c>
      <c r="AH9" s="327">
        <f t="shared" si="2"/>
        <v>0</v>
      </c>
      <c r="AI9" s="327">
        <f t="shared" si="3"/>
        <v>0</v>
      </c>
      <c r="AJ9" s="327">
        <f t="shared" si="4"/>
        <v>0</v>
      </c>
      <c r="AK9" s="327">
        <f t="shared" si="5"/>
        <v>0</v>
      </c>
      <c r="AL9" s="327">
        <f t="shared" si="6"/>
        <v>0</v>
      </c>
      <c r="AM9" s="327">
        <f t="shared" si="7"/>
        <v>0</v>
      </c>
      <c r="AN9" s="327">
        <f t="shared" si="8"/>
        <v>0</v>
      </c>
      <c r="AO9" s="327">
        <f t="shared" si="9"/>
        <v>0</v>
      </c>
      <c r="AP9" s="327">
        <f t="shared" si="10"/>
        <v>0</v>
      </c>
      <c r="AQ9" s="327">
        <f t="shared" si="11"/>
        <v>0</v>
      </c>
      <c r="AR9" s="327">
        <f t="shared" si="12"/>
        <v>9000</v>
      </c>
      <c r="AS9" s="611" t="s">
        <v>994</v>
      </c>
      <c r="BA9" s="613"/>
      <c r="BB9" s="614" t="s">
        <v>995</v>
      </c>
      <c r="BC9" s="614" t="s">
        <v>996</v>
      </c>
      <c r="BD9" s="614" t="s">
        <v>997</v>
      </c>
      <c r="BE9" s="614" t="s">
        <v>998</v>
      </c>
      <c r="BF9" s="615">
        <v>45665</v>
      </c>
      <c r="BG9" s="614"/>
      <c r="BH9" s="616">
        <v>2005</v>
      </c>
      <c r="BI9" s="616"/>
      <c r="BJ9" s="614"/>
      <c r="BK9" s="639"/>
      <c r="BL9" s="611"/>
      <c r="BM9" s="611"/>
      <c r="BN9" s="616"/>
      <c r="BO9" s="616" t="s">
        <v>999</v>
      </c>
      <c r="BP9" s="616"/>
      <c r="BQ9" s="2821"/>
      <c r="BR9" s="2821"/>
      <c r="BS9" s="2822" t="s">
        <v>1023</v>
      </c>
      <c r="BT9" s="328" t="s">
        <v>1024</v>
      </c>
      <c r="BU9" s="328" t="s">
        <v>1025</v>
      </c>
      <c r="BV9" s="392">
        <v>25558709</v>
      </c>
      <c r="BW9" s="564" t="s">
        <v>1026</v>
      </c>
      <c r="BX9" s="617">
        <v>6000</v>
      </c>
      <c r="BY9" s="618">
        <v>46028</v>
      </c>
      <c r="BZ9" s="618">
        <v>46081</v>
      </c>
      <c r="CA9" s="619"/>
      <c r="CB9" s="612">
        <f t="shared" si="13"/>
        <v>30</v>
      </c>
      <c r="CC9" s="620">
        <f t="shared" si="14"/>
        <v>6000</v>
      </c>
      <c r="CD9" s="612">
        <v>26</v>
      </c>
      <c r="CE9" s="621">
        <v>6000</v>
      </c>
      <c r="CF9" s="612">
        <v>26</v>
      </c>
      <c r="CG9" s="621">
        <v>6000</v>
      </c>
      <c r="CH9" s="621">
        <f t="shared" si="29"/>
        <v>0</v>
      </c>
      <c r="CI9" s="621">
        <f t="shared" si="30"/>
        <v>0</v>
      </c>
      <c r="CJ9" s="619"/>
      <c r="CK9" s="612">
        <f t="shared" si="15"/>
        <v>15</v>
      </c>
      <c r="CL9" s="620">
        <f t="shared" si="16"/>
        <v>3000</v>
      </c>
      <c r="CM9" s="612">
        <v>14</v>
      </c>
      <c r="CN9" s="621">
        <v>3000</v>
      </c>
      <c r="CO9" s="612">
        <v>14</v>
      </c>
      <c r="CP9" s="621">
        <v>3000</v>
      </c>
      <c r="CQ9" s="621">
        <f t="shared" si="31"/>
        <v>0</v>
      </c>
      <c r="CR9" s="621">
        <f t="shared" si="32"/>
        <v>3000</v>
      </c>
      <c r="CS9" s="622"/>
      <c r="CT9" s="612">
        <f t="shared" si="17"/>
        <v>0</v>
      </c>
      <c r="CU9" s="620">
        <f t="shared" si="18"/>
        <v>0</v>
      </c>
      <c r="CW9" s="621">
        <f t="shared" si="19"/>
        <v>0</v>
      </c>
      <c r="CY9" s="621">
        <f t="shared" si="20"/>
        <v>0</v>
      </c>
      <c r="CZ9" s="621">
        <f t="shared" si="33"/>
        <v>0</v>
      </c>
      <c r="DA9" s="621">
        <f t="shared" si="34"/>
        <v>0</v>
      </c>
      <c r="DC9" s="612">
        <f t="shared" si="21"/>
        <v>0</v>
      </c>
      <c r="DD9" s="620">
        <f t="shared" si="35"/>
        <v>0</v>
      </c>
      <c r="DF9" s="621">
        <f t="shared" si="22"/>
        <v>0</v>
      </c>
      <c r="DH9" s="621">
        <f t="shared" si="23"/>
        <v>0</v>
      </c>
      <c r="DU9" s="620">
        <f t="shared" si="24"/>
        <v>9000</v>
      </c>
      <c r="DV9" s="621">
        <f t="shared" si="25"/>
        <v>9000</v>
      </c>
      <c r="DW9" s="621">
        <f t="shared" si="26"/>
        <v>9000</v>
      </c>
      <c r="DX9" s="621">
        <f t="shared" ref="DX9:DX11" si="38">DU9-DV9</f>
        <v>0</v>
      </c>
      <c r="DY9" s="621">
        <f t="shared" ref="DY9:DY11" si="39">DU9-DW9</f>
        <v>0</v>
      </c>
      <c r="EG9" s="621"/>
    </row>
    <row r="10" spans="1:165" s="612" customFormat="1" ht="23.25" hidden="1" customHeight="1" x14ac:dyDescent="0.25">
      <c r="A10" s="606">
        <v>2026</v>
      </c>
      <c r="B10" s="606">
        <v>479</v>
      </c>
      <c r="C10" s="606" t="s">
        <v>58</v>
      </c>
      <c r="D10" s="606">
        <v>3000654</v>
      </c>
      <c r="E10" s="606">
        <v>5005023</v>
      </c>
      <c r="F10" s="606" t="s">
        <v>1003</v>
      </c>
      <c r="G10" s="606" t="s">
        <v>1004</v>
      </c>
      <c r="H10" s="606">
        <v>97</v>
      </c>
      <c r="I10" s="607" t="s">
        <v>992</v>
      </c>
      <c r="J10" s="608" t="s">
        <v>10</v>
      </c>
      <c r="K10" s="608" t="s">
        <v>60</v>
      </c>
      <c r="L10" s="606" t="str">
        <f t="shared" si="0"/>
        <v>2.3</v>
      </c>
      <c r="M10" s="609" t="s">
        <v>62</v>
      </c>
      <c r="N10" s="609"/>
      <c r="O10" s="606" t="s">
        <v>1027</v>
      </c>
      <c r="P10" s="606" t="s">
        <v>65</v>
      </c>
      <c r="Q10" s="610">
        <v>1</v>
      </c>
      <c r="R10" s="324">
        <v>6000</v>
      </c>
      <c r="S10" s="606">
        <v>30</v>
      </c>
      <c r="T10" s="606">
        <v>30</v>
      </c>
      <c r="U10" s="606"/>
      <c r="V10" s="606">
        <v>0</v>
      </c>
      <c r="W10" s="326"/>
      <c r="X10" s="326"/>
      <c r="Y10" s="326"/>
      <c r="Z10" s="326"/>
      <c r="AA10" s="326"/>
      <c r="AB10" s="326"/>
      <c r="AC10" s="326"/>
      <c r="AD10" s="326"/>
      <c r="AE10" s="324">
        <f t="shared" si="1"/>
        <v>12000</v>
      </c>
      <c r="AF10" s="327">
        <f t="shared" si="27"/>
        <v>6000</v>
      </c>
      <c r="AG10" s="327">
        <f t="shared" si="28"/>
        <v>6000</v>
      </c>
      <c r="AH10" s="327">
        <f t="shared" si="2"/>
        <v>0</v>
      </c>
      <c r="AI10" s="327">
        <f t="shared" si="3"/>
        <v>0</v>
      </c>
      <c r="AJ10" s="327">
        <f t="shared" si="4"/>
        <v>0</v>
      </c>
      <c r="AK10" s="327">
        <f t="shared" si="5"/>
        <v>0</v>
      </c>
      <c r="AL10" s="327">
        <f t="shared" si="6"/>
        <v>0</v>
      </c>
      <c r="AM10" s="327">
        <f t="shared" si="7"/>
        <v>0</v>
      </c>
      <c r="AN10" s="327">
        <f t="shared" si="8"/>
        <v>0</v>
      </c>
      <c r="AO10" s="327">
        <f t="shared" si="9"/>
        <v>0</v>
      </c>
      <c r="AP10" s="327">
        <f t="shared" si="10"/>
        <v>0</v>
      </c>
      <c r="AQ10" s="327">
        <f t="shared" si="11"/>
        <v>0</v>
      </c>
      <c r="AR10" s="327">
        <f t="shared" si="12"/>
        <v>12000</v>
      </c>
      <c r="AS10" s="611" t="s">
        <v>994</v>
      </c>
      <c r="BA10" s="613"/>
      <c r="BB10" s="614" t="s">
        <v>995</v>
      </c>
      <c r="BC10" s="614" t="s">
        <v>996</v>
      </c>
      <c r="BD10" s="614" t="s">
        <v>997</v>
      </c>
      <c r="BE10" s="614" t="s">
        <v>998</v>
      </c>
      <c r="BF10" s="615">
        <v>45665</v>
      </c>
      <c r="BG10" s="614"/>
      <c r="BH10" s="616">
        <v>2006</v>
      </c>
      <c r="BI10" s="616"/>
      <c r="BJ10" s="614"/>
      <c r="BK10" s="616"/>
      <c r="BL10" s="614"/>
      <c r="BM10" s="614"/>
      <c r="BN10" s="616"/>
      <c r="BO10" s="616" t="s">
        <v>999</v>
      </c>
      <c r="BP10" s="616"/>
      <c r="BQ10" s="2821"/>
      <c r="BR10" s="2821"/>
      <c r="BS10" s="2822" t="s">
        <v>1028</v>
      </c>
      <c r="BT10" s="328" t="s">
        <v>1029</v>
      </c>
      <c r="BU10" s="328" t="s">
        <v>1030</v>
      </c>
      <c r="BV10" s="392">
        <v>44486257</v>
      </c>
      <c r="BW10" s="392">
        <v>10444862578</v>
      </c>
      <c r="BX10" s="617">
        <v>6000</v>
      </c>
      <c r="BY10" s="618">
        <v>46028</v>
      </c>
      <c r="BZ10" s="618">
        <v>46081</v>
      </c>
      <c r="CA10" s="619"/>
      <c r="CB10" s="612">
        <f t="shared" si="13"/>
        <v>30</v>
      </c>
      <c r="CC10" s="620">
        <f t="shared" si="14"/>
        <v>6000</v>
      </c>
      <c r="CD10" s="612">
        <v>26</v>
      </c>
      <c r="CE10" s="621">
        <v>6000</v>
      </c>
      <c r="CF10" s="612">
        <v>26</v>
      </c>
      <c r="CG10" s="621">
        <v>6000</v>
      </c>
      <c r="CH10" s="621">
        <f t="shared" si="29"/>
        <v>0</v>
      </c>
      <c r="CI10" s="621">
        <f t="shared" si="30"/>
        <v>0</v>
      </c>
      <c r="CJ10" s="619"/>
      <c r="CK10" s="612">
        <f t="shared" si="15"/>
        <v>30</v>
      </c>
      <c r="CL10" s="620">
        <f t="shared" si="16"/>
        <v>6000</v>
      </c>
      <c r="CM10" s="612">
        <v>28</v>
      </c>
      <c r="CN10" s="621">
        <v>6000</v>
      </c>
      <c r="CO10" s="612">
        <v>28</v>
      </c>
      <c r="CP10" s="621">
        <v>6000</v>
      </c>
      <c r="CQ10" s="621">
        <f t="shared" si="31"/>
        <v>0</v>
      </c>
      <c r="CR10" s="621">
        <f t="shared" si="32"/>
        <v>6000</v>
      </c>
      <c r="CS10" s="622"/>
      <c r="CT10" s="612">
        <f t="shared" si="17"/>
        <v>0</v>
      </c>
      <c r="CU10" s="620">
        <f t="shared" si="18"/>
        <v>0</v>
      </c>
      <c r="CW10" s="621">
        <f t="shared" si="19"/>
        <v>0</v>
      </c>
      <c r="CY10" s="621">
        <f t="shared" si="20"/>
        <v>0</v>
      </c>
      <c r="CZ10" s="621">
        <f t="shared" si="33"/>
        <v>0</v>
      </c>
      <c r="DA10" s="621">
        <f t="shared" si="34"/>
        <v>0</v>
      </c>
      <c r="DC10" s="612">
        <f t="shared" si="21"/>
        <v>0</v>
      </c>
      <c r="DD10" s="620">
        <f t="shared" si="35"/>
        <v>0</v>
      </c>
      <c r="DF10" s="621">
        <f t="shared" si="22"/>
        <v>0</v>
      </c>
      <c r="DH10" s="621">
        <f t="shared" si="23"/>
        <v>0</v>
      </c>
      <c r="DU10" s="620">
        <f t="shared" si="24"/>
        <v>12000</v>
      </c>
      <c r="DV10" s="621">
        <f t="shared" si="25"/>
        <v>12000</v>
      </c>
      <c r="DW10" s="621">
        <f t="shared" si="26"/>
        <v>12000</v>
      </c>
      <c r="DX10" s="621">
        <f t="shared" si="38"/>
        <v>0</v>
      </c>
      <c r="DY10" s="621">
        <f t="shared" si="39"/>
        <v>0</v>
      </c>
      <c r="EG10" s="621"/>
    </row>
    <row r="11" spans="1:165" s="612" customFormat="1" ht="23.25" hidden="1" customHeight="1" x14ac:dyDescent="0.25">
      <c r="A11" s="606">
        <v>2026</v>
      </c>
      <c r="B11" s="606">
        <v>479</v>
      </c>
      <c r="C11" s="606" t="s">
        <v>58</v>
      </c>
      <c r="D11" s="606">
        <v>3000654</v>
      </c>
      <c r="E11" s="606">
        <v>5005023</v>
      </c>
      <c r="F11" s="606" t="s">
        <v>1003</v>
      </c>
      <c r="G11" s="606" t="s">
        <v>1004</v>
      </c>
      <c r="H11" s="606">
        <v>97</v>
      </c>
      <c r="I11" s="607" t="s">
        <v>992</v>
      </c>
      <c r="J11" s="608" t="s">
        <v>10</v>
      </c>
      <c r="K11" s="608" t="s">
        <v>60</v>
      </c>
      <c r="L11" s="606" t="str">
        <f t="shared" si="0"/>
        <v>2.3</v>
      </c>
      <c r="M11" s="609" t="s">
        <v>62</v>
      </c>
      <c r="N11" s="609"/>
      <c r="O11" s="606" t="s">
        <v>1031</v>
      </c>
      <c r="P11" s="606" t="s">
        <v>65</v>
      </c>
      <c r="Q11" s="610">
        <v>1</v>
      </c>
      <c r="R11" s="324">
        <v>6000</v>
      </c>
      <c r="S11" s="606">
        <v>30</v>
      </c>
      <c r="T11" s="606">
        <v>30</v>
      </c>
      <c r="U11" s="606"/>
      <c r="V11" s="606">
        <v>0</v>
      </c>
      <c r="W11" s="326"/>
      <c r="X11" s="326"/>
      <c r="Y11" s="326"/>
      <c r="Z11" s="326"/>
      <c r="AA11" s="326"/>
      <c r="AB11" s="326"/>
      <c r="AC11" s="326"/>
      <c r="AD11" s="326"/>
      <c r="AE11" s="324">
        <f t="shared" si="1"/>
        <v>12000</v>
      </c>
      <c r="AF11" s="327">
        <f t="shared" si="27"/>
        <v>6000</v>
      </c>
      <c r="AG11" s="327">
        <f t="shared" si="28"/>
        <v>6000</v>
      </c>
      <c r="AH11" s="327">
        <f t="shared" si="2"/>
        <v>0</v>
      </c>
      <c r="AI11" s="327">
        <f t="shared" si="3"/>
        <v>0</v>
      </c>
      <c r="AJ11" s="327">
        <f t="shared" si="4"/>
        <v>0</v>
      </c>
      <c r="AK11" s="327">
        <f t="shared" si="5"/>
        <v>0</v>
      </c>
      <c r="AL11" s="327">
        <f t="shared" si="6"/>
        <v>0</v>
      </c>
      <c r="AM11" s="327">
        <f t="shared" si="7"/>
        <v>0</v>
      </c>
      <c r="AN11" s="327">
        <f t="shared" si="8"/>
        <v>0</v>
      </c>
      <c r="AO11" s="327">
        <f t="shared" si="9"/>
        <v>0</v>
      </c>
      <c r="AP11" s="327">
        <f t="shared" si="10"/>
        <v>0</v>
      </c>
      <c r="AQ11" s="327">
        <f t="shared" si="11"/>
        <v>0</v>
      </c>
      <c r="AR11" s="327">
        <f t="shared" si="12"/>
        <v>12000</v>
      </c>
      <c r="AS11" s="611" t="s">
        <v>994</v>
      </c>
      <c r="BA11" s="613"/>
      <c r="BB11" s="614" t="s">
        <v>995</v>
      </c>
      <c r="BC11" s="614" t="s">
        <v>996</v>
      </c>
      <c r="BD11" s="614" t="s">
        <v>997</v>
      </c>
      <c r="BE11" s="614" t="s">
        <v>998</v>
      </c>
      <c r="BF11" s="615">
        <v>45665</v>
      </c>
      <c r="BG11" s="614"/>
      <c r="BH11" s="616">
        <v>2007</v>
      </c>
      <c r="BI11" s="616"/>
      <c r="BJ11" s="614"/>
      <c r="BK11" s="616"/>
      <c r="BL11" s="614"/>
      <c r="BM11" s="614"/>
      <c r="BN11" s="616"/>
      <c r="BO11" s="616" t="s">
        <v>999</v>
      </c>
      <c r="BP11" s="616"/>
      <c r="BQ11" s="2821"/>
      <c r="BR11" s="2821"/>
      <c r="BS11" s="2822" t="s">
        <v>1032</v>
      </c>
      <c r="BT11" s="328" t="s">
        <v>1033</v>
      </c>
      <c r="BU11" s="328" t="s">
        <v>1034</v>
      </c>
      <c r="BV11" s="392">
        <v>43515589</v>
      </c>
      <c r="BW11" s="392">
        <v>10435155893</v>
      </c>
      <c r="BX11" s="617">
        <v>6000</v>
      </c>
      <c r="BY11" s="618">
        <v>46028</v>
      </c>
      <c r="BZ11" s="618">
        <v>46081</v>
      </c>
      <c r="CA11" s="619"/>
      <c r="CB11" s="612">
        <f t="shared" si="13"/>
        <v>30</v>
      </c>
      <c r="CC11" s="620">
        <f t="shared" si="14"/>
        <v>6000</v>
      </c>
      <c r="CD11" s="612">
        <v>26</v>
      </c>
      <c r="CE11" s="621">
        <v>6000</v>
      </c>
      <c r="CF11" s="612">
        <v>26</v>
      </c>
      <c r="CG11" s="621">
        <v>6000</v>
      </c>
      <c r="CH11" s="621">
        <f t="shared" si="29"/>
        <v>0</v>
      </c>
      <c r="CI11" s="621">
        <f t="shared" si="30"/>
        <v>0</v>
      </c>
      <c r="CJ11" s="619"/>
      <c r="CK11" s="612">
        <f t="shared" si="15"/>
        <v>30</v>
      </c>
      <c r="CL11" s="620">
        <f t="shared" si="16"/>
        <v>6000</v>
      </c>
      <c r="CM11" s="612">
        <v>28</v>
      </c>
      <c r="CN11" s="621">
        <v>6000</v>
      </c>
      <c r="CO11" s="612">
        <v>28</v>
      </c>
      <c r="CP11" s="621">
        <v>6000</v>
      </c>
      <c r="CQ11" s="621">
        <f t="shared" si="31"/>
        <v>0</v>
      </c>
      <c r="CR11" s="621">
        <f t="shared" si="32"/>
        <v>6000</v>
      </c>
      <c r="CS11" s="622"/>
      <c r="CT11" s="612">
        <f t="shared" si="17"/>
        <v>0</v>
      </c>
      <c r="CU11" s="620">
        <f t="shared" si="18"/>
        <v>0</v>
      </c>
      <c r="CW11" s="621">
        <f t="shared" si="19"/>
        <v>0</v>
      </c>
      <c r="CY11" s="621">
        <f t="shared" si="20"/>
        <v>0</v>
      </c>
      <c r="CZ11" s="621">
        <f t="shared" si="33"/>
        <v>0</v>
      </c>
      <c r="DA11" s="621">
        <f t="shared" si="34"/>
        <v>0</v>
      </c>
      <c r="DC11" s="612">
        <f t="shared" si="21"/>
        <v>0</v>
      </c>
      <c r="DD11" s="620">
        <f t="shared" si="35"/>
        <v>0</v>
      </c>
      <c r="DF11" s="621">
        <f t="shared" si="22"/>
        <v>0</v>
      </c>
      <c r="DH11" s="621">
        <f t="shared" si="23"/>
        <v>0</v>
      </c>
      <c r="DU11" s="620">
        <f t="shared" si="24"/>
        <v>12000</v>
      </c>
      <c r="DV11" s="621">
        <f t="shared" si="25"/>
        <v>12000</v>
      </c>
      <c r="DW11" s="621">
        <f t="shared" si="26"/>
        <v>12000</v>
      </c>
      <c r="DX11" s="621">
        <f t="shared" si="38"/>
        <v>0</v>
      </c>
      <c r="DY11" s="621">
        <f t="shared" si="39"/>
        <v>0</v>
      </c>
      <c r="EG11" s="621"/>
    </row>
    <row r="12" spans="1:165" s="1944" customFormat="1" ht="23.25" hidden="1" customHeight="1" x14ac:dyDescent="0.25">
      <c r="A12" s="1937">
        <v>2026</v>
      </c>
      <c r="B12" s="606">
        <v>479</v>
      </c>
      <c r="C12" s="606" t="s">
        <v>58</v>
      </c>
      <c r="D12" s="606">
        <v>3000654</v>
      </c>
      <c r="E12" s="606">
        <v>5005023</v>
      </c>
      <c r="F12" s="606" t="s">
        <v>1003</v>
      </c>
      <c r="G12" s="1937" t="s">
        <v>1004</v>
      </c>
      <c r="H12" s="1937">
        <v>97</v>
      </c>
      <c r="I12" s="607" t="s">
        <v>992</v>
      </c>
      <c r="J12" s="608" t="s">
        <v>10</v>
      </c>
      <c r="K12" s="608" t="s">
        <v>60</v>
      </c>
      <c r="L12" s="606" t="str">
        <f t="shared" si="0"/>
        <v>2.3</v>
      </c>
      <c r="M12" s="1938" t="s">
        <v>62</v>
      </c>
      <c r="N12" s="609"/>
      <c r="O12" s="1937" t="s">
        <v>1035</v>
      </c>
      <c r="P12" s="1937" t="s">
        <v>65</v>
      </c>
      <c r="Q12" s="1939">
        <v>1</v>
      </c>
      <c r="R12" s="457">
        <v>6000</v>
      </c>
      <c r="S12" s="1937">
        <v>30</v>
      </c>
      <c r="T12" s="1937">
        <v>30</v>
      </c>
      <c r="U12" s="1937"/>
      <c r="V12" s="1937">
        <v>0</v>
      </c>
      <c r="W12" s="1940"/>
      <c r="X12" s="326"/>
      <c r="Y12" s="326"/>
      <c r="Z12" s="326"/>
      <c r="AA12" s="326"/>
      <c r="AB12" s="326"/>
      <c r="AC12" s="326"/>
      <c r="AD12" s="326"/>
      <c r="AE12" s="457">
        <f t="shared" si="1"/>
        <v>12000</v>
      </c>
      <c r="AF12" s="327">
        <f t="shared" si="27"/>
        <v>6000</v>
      </c>
      <c r="AG12" s="327">
        <f t="shared" si="28"/>
        <v>6000</v>
      </c>
      <c r="AH12" s="327">
        <f t="shared" si="2"/>
        <v>0</v>
      </c>
      <c r="AI12" s="327">
        <f t="shared" si="3"/>
        <v>0</v>
      </c>
      <c r="AJ12" s="327">
        <f t="shared" si="4"/>
        <v>0</v>
      </c>
      <c r="AK12" s="327">
        <f t="shared" si="5"/>
        <v>0</v>
      </c>
      <c r="AL12" s="327">
        <f t="shared" si="6"/>
        <v>0</v>
      </c>
      <c r="AM12" s="327">
        <f t="shared" si="7"/>
        <v>0</v>
      </c>
      <c r="AN12" s="327">
        <f t="shared" si="8"/>
        <v>0</v>
      </c>
      <c r="AO12" s="327">
        <f t="shared" si="9"/>
        <v>0</v>
      </c>
      <c r="AP12" s="327">
        <f t="shared" si="10"/>
        <v>0</v>
      </c>
      <c r="AQ12" s="327">
        <f t="shared" si="11"/>
        <v>0</v>
      </c>
      <c r="AR12" s="458"/>
      <c r="AS12" s="1941" t="s">
        <v>994</v>
      </c>
      <c r="AT12" s="612"/>
      <c r="AU12" s="612"/>
      <c r="AV12" s="612"/>
      <c r="AW12" s="612"/>
      <c r="AX12" s="612"/>
      <c r="AY12" s="612"/>
      <c r="AZ12" s="612"/>
      <c r="BA12" s="613"/>
      <c r="BB12" s="614" t="s">
        <v>1021</v>
      </c>
      <c r="BC12" s="614"/>
      <c r="BD12" s="614"/>
      <c r="BE12" s="614"/>
      <c r="BF12" s="615"/>
      <c r="BG12" s="614"/>
      <c r="BH12" s="616"/>
      <c r="BI12" s="616"/>
      <c r="BJ12" s="614"/>
      <c r="BK12" s="616"/>
      <c r="BL12" s="384"/>
      <c r="BM12" s="384"/>
      <c r="BN12" s="616"/>
      <c r="BO12" s="616"/>
      <c r="BP12" s="616"/>
      <c r="BQ12" s="2821"/>
      <c r="BR12" s="2821"/>
      <c r="BS12" s="2802"/>
      <c r="BT12" s="612"/>
      <c r="BU12" s="612"/>
      <c r="BV12" s="630"/>
      <c r="BW12" s="630"/>
      <c r="BX12" s="612"/>
      <c r="BY12" s="612"/>
      <c r="BZ12" s="612"/>
      <c r="CA12" s="619"/>
      <c r="CB12" s="612">
        <f t="shared" si="13"/>
        <v>30</v>
      </c>
      <c r="CC12" s="620">
        <f t="shared" si="14"/>
        <v>6000</v>
      </c>
      <c r="CD12" s="612"/>
      <c r="CE12" s="621">
        <f>(R12/30*CD12)*Q12</f>
        <v>0</v>
      </c>
      <c r="CF12" s="612"/>
      <c r="CG12" s="621">
        <f>(R12/30*CF12)*Q12</f>
        <v>0</v>
      </c>
      <c r="CH12" s="621">
        <f t="shared" si="29"/>
        <v>6000</v>
      </c>
      <c r="CI12" s="621">
        <f t="shared" si="30"/>
        <v>6000</v>
      </c>
      <c r="CJ12" s="619"/>
      <c r="CK12" s="612">
        <f t="shared" si="15"/>
        <v>30</v>
      </c>
      <c r="CL12" s="620">
        <f t="shared" si="16"/>
        <v>6000</v>
      </c>
      <c r="CM12" s="612"/>
      <c r="CN12" s="621">
        <f>(R12/30*CM12)*Q12</f>
        <v>0</v>
      </c>
      <c r="CO12" s="612"/>
      <c r="CP12" s="621">
        <f>(R12/30*CO12)*Q12</f>
        <v>0</v>
      </c>
      <c r="CQ12" s="621">
        <f t="shared" si="31"/>
        <v>6000</v>
      </c>
      <c r="CR12" s="621">
        <f t="shared" si="32"/>
        <v>0</v>
      </c>
      <c r="CS12" s="622"/>
      <c r="CT12" s="612">
        <f t="shared" si="17"/>
        <v>0</v>
      </c>
      <c r="CU12" s="620">
        <f t="shared" si="18"/>
        <v>0</v>
      </c>
      <c r="CV12" s="612"/>
      <c r="CW12" s="621">
        <f t="shared" si="19"/>
        <v>0</v>
      </c>
      <c r="CX12" s="612"/>
      <c r="CY12" s="621">
        <f t="shared" si="20"/>
        <v>0</v>
      </c>
      <c r="CZ12" s="621">
        <f t="shared" si="33"/>
        <v>0</v>
      </c>
      <c r="DA12" s="621">
        <f t="shared" si="34"/>
        <v>0</v>
      </c>
      <c r="DB12" s="612"/>
      <c r="DC12" s="612">
        <f t="shared" si="21"/>
        <v>0</v>
      </c>
      <c r="DD12" s="620">
        <f t="shared" si="35"/>
        <v>0</v>
      </c>
      <c r="DE12" s="612"/>
      <c r="DF12" s="621">
        <f t="shared" si="22"/>
        <v>0</v>
      </c>
      <c r="DG12" s="612"/>
      <c r="DH12" s="621">
        <f t="shared" si="23"/>
        <v>0</v>
      </c>
      <c r="DI12" s="612"/>
      <c r="DJ12" s="612"/>
      <c r="DK12" s="612"/>
      <c r="DL12" s="612"/>
      <c r="DM12" s="612"/>
      <c r="DN12" s="612"/>
      <c r="DO12" s="612"/>
      <c r="DP12" s="612"/>
      <c r="DQ12" s="612"/>
      <c r="DR12" s="612"/>
      <c r="DS12" s="612"/>
      <c r="DU12" s="1945">
        <f t="shared" si="24"/>
        <v>0</v>
      </c>
      <c r="DV12" s="1946">
        <f t="shared" si="25"/>
        <v>0</v>
      </c>
      <c r="DW12" s="1946">
        <f t="shared" si="26"/>
        <v>0</v>
      </c>
      <c r="DX12" s="1946">
        <f>DU12-DV12</f>
        <v>0</v>
      </c>
      <c r="DY12" s="1946">
        <f>DU12-DW12</f>
        <v>0</v>
      </c>
      <c r="EG12" s="1946"/>
    </row>
    <row r="13" spans="1:165" s="612" customFormat="1" ht="23.25" hidden="1" customHeight="1" x14ac:dyDescent="0.25">
      <c r="A13" s="606">
        <v>2026</v>
      </c>
      <c r="B13" s="606">
        <v>479</v>
      </c>
      <c r="C13" s="606" t="s">
        <v>58</v>
      </c>
      <c r="D13" s="606">
        <v>3000654</v>
      </c>
      <c r="E13" s="606">
        <v>5005023</v>
      </c>
      <c r="F13" s="606" t="s">
        <v>1003</v>
      </c>
      <c r="G13" s="606" t="s">
        <v>1004</v>
      </c>
      <c r="H13" s="606">
        <v>97</v>
      </c>
      <c r="I13" s="607" t="s">
        <v>992</v>
      </c>
      <c r="J13" s="608" t="s">
        <v>10</v>
      </c>
      <c r="K13" s="608" t="s">
        <v>60</v>
      </c>
      <c r="L13" s="606" t="str">
        <f t="shared" si="0"/>
        <v>2.3</v>
      </c>
      <c r="M13" s="609" t="s">
        <v>62</v>
      </c>
      <c r="N13" s="609"/>
      <c r="O13" s="606" t="s">
        <v>1036</v>
      </c>
      <c r="P13" s="606" t="s">
        <v>65</v>
      </c>
      <c r="Q13" s="610">
        <v>1</v>
      </c>
      <c r="R13" s="324">
        <v>6000</v>
      </c>
      <c r="S13" s="606">
        <v>30</v>
      </c>
      <c r="T13" s="606">
        <v>30</v>
      </c>
      <c r="U13" s="606"/>
      <c r="V13" s="606">
        <v>0</v>
      </c>
      <c r="W13" s="326"/>
      <c r="X13" s="326"/>
      <c r="Y13" s="326"/>
      <c r="Z13" s="326"/>
      <c r="AA13" s="326"/>
      <c r="AB13" s="326"/>
      <c r="AC13" s="326"/>
      <c r="AD13" s="326"/>
      <c r="AE13" s="324">
        <f t="shared" si="1"/>
        <v>12000</v>
      </c>
      <c r="AF13" s="327">
        <f t="shared" si="27"/>
        <v>6000</v>
      </c>
      <c r="AG13" s="327">
        <f t="shared" si="28"/>
        <v>6000</v>
      </c>
      <c r="AH13" s="327">
        <f t="shared" si="2"/>
        <v>0</v>
      </c>
      <c r="AI13" s="327">
        <f t="shared" si="3"/>
        <v>0</v>
      </c>
      <c r="AJ13" s="327">
        <f t="shared" si="4"/>
        <v>0</v>
      </c>
      <c r="AK13" s="327">
        <f t="shared" si="5"/>
        <v>0</v>
      </c>
      <c r="AL13" s="327">
        <f t="shared" si="6"/>
        <v>0</v>
      </c>
      <c r="AM13" s="327">
        <f t="shared" si="7"/>
        <v>0</v>
      </c>
      <c r="AN13" s="327">
        <f t="shared" si="8"/>
        <v>0</v>
      </c>
      <c r="AO13" s="327">
        <f t="shared" si="9"/>
        <v>0</v>
      </c>
      <c r="AP13" s="327">
        <f t="shared" si="10"/>
        <v>0</v>
      </c>
      <c r="AQ13" s="327">
        <f t="shared" si="11"/>
        <v>0</v>
      </c>
      <c r="AR13" s="327">
        <f t="shared" si="12"/>
        <v>12000</v>
      </c>
      <c r="AS13" s="611" t="s">
        <v>994</v>
      </c>
      <c r="BA13" s="613"/>
      <c r="BB13" s="614" t="s">
        <v>995</v>
      </c>
      <c r="BC13" s="614" t="s">
        <v>1037</v>
      </c>
      <c r="BD13" s="614" t="s">
        <v>1038</v>
      </c>
      <c r="BE13" s="614" t="s">
        <v>1039</v>
      </c>
      <c r="BF13" s="615">
        <v>46073</v>
      </c>
      <c r="BG13" s="614"/>
      <c r="BH13" s="616"/>
      <c r="BI13" s="616"/>
      <c r="BJ13" s="614"/>
      <c r="BK13" s="616"/>
      <c r="BL13" s="384"/>
      <c r="BM13" s="384"/>
      <c r="BN13" s="616"/>
      <c r="BO13" s="616"/>
      <c r="BP13" s="628"/>
      <c r="BQ13" s="2824"/>
      <c r="BR13" s="2824"/>
      <c r="BS13" s="2825" t="s">
        <v>1040</v>
      </c>
      <c r="BT13" s="331" t="s">
        <v>1041</v>
      </c>
      <c r="BU13" s="331" t="s">
        <v>1042</v>
      </c>
      <c r="BV13" s="631">
        <v>72549573</v>
      </c>
      <c r="BW13" s="631">
        <v>10725495736</v>
      </c>
      <c r="BX13" s="617">
        <v>6000</v>
      </c>
      <c r="BY13" s="632">
        <v>46073</v>
      </c>
      <c r="BZ13" s="632">
        <v>46081</v>
      </c>
      <c r="CA13" s="619"/>
      <c r="CB13" s="612">
        <f t="shared" si="13"/>
        <v>30</v>
      </c>
      <c r="CC13" s="620">
        <f t="shared" si="14"/>
        <v>6000</v>
      </c>
      <c r="CE13" s="621">
        <f>(R13/30*CD13)*Q13</f>
        <v>0</v>
      </c>
      <c r="CG13" s="621">
        <f>(R13/30*CF13)*Q13</f>
        <v>0</v>
      </c>
      <c r="CH13" s="621">
        <f t="shared" si="29"/>
        <v>6000</v>
      </c>
      <c r="CI13" s="621">
        <f t="shared" si="30"/>
        <v>6000</v>
      </c>
      <c r="CJ13" s="619"/>
      <c r="CK13" s="612">
        <f t="shared" si="15"/>
        <v>30</v>
      </c>
      <c r="CL13" s="620">
        <f t="shared" si="16"/>
        <v>6000</v>
      </c>
      <c r="CM13" s="612">
        <v>9</v>
      </c>
      <c r="CN13" s="621">
        <f>(R13/30*CM13)*Q13</f>
        <v>1800</v>
      </c>
      <c r="CO13" s="612">
        <v>9</v>
      </c>
      <c r="CP13" s="621">
        <f>(R13/30*CO13)*Q13</f>
        <v>1800</v>
      </c>
      <c r="CQ13" s="621">
        <f t="shared" si="31"/>
        <v>4200</v>
      </c>
      <c r="CR13" s="621">
        <f t="shared" si="32"/>
        <v>1800</v>
      </c>
      <c r="CS13" s="622"/>
      <c r="CT13" s="612">
        <f t="shared" si="17"/>
        <v>0</v>
      </c>
      <c r="CU13" s="620">
        <f t="shared" si="18"/>
        <v>0</v>
      </c>
      <c r="CW13" s="621">
        <f t="shared" si="19"/>
        <v>0</v>
      </c>
      <c r="CY13" s="633">
        <f t="shared" si="20"/>
        <v>0</v>
      </c>
      <c r="CZ13" s="621">
        <f t="shared" si="33"/>
        <v>0</v>
      </c>
      <c r="DA13" s="621">
        <f t="shared" si="34"/>
        <v>0</v>
      </c>
      <c r="DC13" s="612">
        <f t="shared" si="21"/>
        <v>0</v>
      </c>
      <c r="DD13" s="620">
        <f t="shared" si="35"/>
        <v>0</v>
      </c>
      <c r="DF13" s="621">
        <f t="shared" si="22"/>
        <v>0</v>
      </c>
      <c r="DH13" s="621">
        <f t="shared" si="23"/>
        <v>0</v>
      </c>
      <c r="DU13" s="620">
        <f t="shared" si="24"/>
        <v>12000</v>
      </c>
      <c r="DV13" s="621">
        <f t="shared" si="25"/>
        <v>1800</v>
      </c>
      <c r="DW13" s="621">
        <f t="shared" si="26"/>
        <v>1800</v>
      </c>
      <c r="DX13" s="621">
        <f>DU13-DV13</f>
        <v>10200</v>
      </c>
      <c r="DY13" s="621">
        <f t="shared" ref="DY13:DY14" si="40">DU13-DW13</f>
        <v>10200</v>
      </c>
      <c r="EG13" s="621"/>
    </row>
    <row r="14" spans="1:165" s="1944" customFormat="1" ht="23.25" hidden="1" customHeight="1" x14ac:dyDescent="0.25">
      <c r="A14" s="1937">
        <v>2026</v>
      </c>
      <c r="B14" s="606">
        <v>479</v>
      </c>
      <c r="C14" s="606" t="s">
        <v>58</v>
      </c>
      <c r="D14" s="606">
        <v>3000654</v>
      </c>
      <c r="E14" s="606">
        <v>5005023</v>
      </c>
      <c r="F14" s="606" t="s">
        <v>990</v>
      </c>
      <c r="G14" s="1937" t="s">
        <v>991</v>
      </c>
      <c r="H14" s="1937">
        <v>94</v>
      </c>
      <c r="I14" s="607" t="s">
        <v>992</v>
      </c>
      <c r="J14" s="608" t="s">
        <v>10</v>
      </c>
      <c r="K14" s="608" t="s">
        <v>60</v>
      </c>
      <c r="L14" s="606" t="str">
        <f t="shared" si="0"/>
        <v>2.3</v>
      </c>
      <c r="M14" s="1938" t="s">
        <v>62</v>
      </c>
      <c r="N14" s="609"/>
      <c r="O14" s="1937" t="s">
        <v>1043</v>
      </c>
      <c r="P14" s="1937" t="s">
        <v>65</v>
      </c>
      <c r="Q14" s="1939">
        <v>1</v>
      </c>
      <c r="R14" s="457">
        <v>6000</v>
      </c>
      <c r="S14" s="1937">
        <v>30</v>
      </c>
      <c r="T14" s="1937">
        <v>30</v>
      </c>
      <c r="U14" s="1937"/>
      <c r="V14" s="1937"/>
      <c r="W14" s="1940"/>
      <c r="X14" s="326"/>
      <c r="Y14" s="326"/>
      <c r="Z14" s="326"/>
      <c r="AA14" s="326"/>
      <c r="AB14" s="326"/>
      <c r="AC14" s="326"/>
      <c r="AD14" s="326"/>
      <c r="AE14" s="457">
        <f t="shared" si="1"/>
        <v>12000</v>
      </c>
      <c r="AF14" s="327">
        <f t="shared" si="27"/>
        <v>6000</v>
      </c>
      <c r="AG14" s="327">
        <f t="shared" si="28"/>
        <v>6000</v>
      </c>
      <c r="AH14" s="327">
        <f t="shared" si="2"/>
        <v>0</v>
      </c>
      <c r="AI14" s="327">
        <f t="shared" si="3"/>
        <v>0</v>
      </c>
      <c r="AJ14" s="327">
        <f t="shared" si="4"/>
        <v>0</v>
      </c>
      <c r="AK14" s="327">
        <f t="shared" si="5"/>
        <v>0</v>
      </c>
      <c r="AL14" s="327">
        <f t="shared" si="6"/>
        <v>0</v>
      </c>
      <c r="AM14" s="327">
        <f t="shared" si="7"/>
        <v>0</v>
      </c>
      <c r="AN14" s="327">
        <f t="shared" si="8"/>
        <v>0</v>
      </c>
      <c r="AO14" s="327">
        <f t="shared" si="9"/>
        <v>0</v>
      </c>
      <c r="AP14" s="327">
        <f t="shared" si="10"/>
        <v>0</v>
      </c>
      <c r="AQ14" s="327">
        <f t="shared" si="11"/>
        <v>0</v>
      </c>
      <c r="AR14" s="458">
        <f t="shared" si="12"/>
        <v>12000</v>
      </c>
      <c r="AS14" s="1941" t="s">
        <v>994</v>
      </c>
      <c r="AT14" s="612"/>
      <c r="AU14" s="612"/>
      <c r="AV14" s="612"/>
      <c r="AW14" s="612"/>
      <c r="AX14" s="612"/>
      <c r="AY14" s="612"/>
      <c r="AZ14" s="612"/>
      <c r="BA14" s="613"/>
      <c r="BB14" s="1942" t="s">
        <v>995</v>
      </c>
      <c r="BC14" s="614" t="s">
        <v>996</v>
      </c>
      <c r="BD14" s="614" t="s">
        <v>997</v>
      </c>
      <c r="BE14" s="614" t="s">
        <v>998</v>
      </c>
      <c r="BF14" s="615">
        <v>45665</v>
      </c>
      <c r="BG14" s="614"/>
      <c r="BH14" s="616">
        <v>2008</v>
      </c>
      <c r="BI14" s="616"/>
      <c r="BJ14" s="614"/>
      <c r="BK14" s="616"/>
      <c r="BL14" s="614"/>
      <c r="BM14" s="614"/>
      <c r="BN14" s="616"/>
      <c r="BO14" s="616" t="s">
        <v>999</v>
      </c>
      <c r="BP14" s="616"/>
      <c r="BQ14" s="2821"/>
      <c r="BR14" s="2821"/>
      <c r="BS14" s="2822" t="s">
        <v>1044</v>
      </c>
      <c r="BT14" s="328" t="s">
        <v>1045</v>
      </c>
      <c r="BU14" s="328" t="s">
        <v>1046</v>
      </c>
      <c r="BV14" s="392">
        <v>41222635</v>
      </c>
      <c r="BW14" s="392">
        <v>10412226351</v>
      </c>
      <c r="BX14" s="617">
        <v>6000</v>
      </c>
      <c r="BY14" s="618">
        <v>46028</v>
      </c>
      <c r="BZ14" s="618">
        <v>46081</v>
      </c>
      <c r="CA14" s="619"/>
      <c r="CB14" s="612">
        <f t="shared" si="13"/>
        <v>30</v>
      </c>
      <c r="CC14" s="620">
        <f t="shared" si="14"/>
        <v>6000</v>
      </c>
      <c r="CD14" s="612">
        <v>26</v>
      </c>
      <c r="CE14" s="621">
        <v>6000</v>
      </c>
      <c r="CF14" s="612">
        <v>26</v>
      </c>
      <c r="CG14" s="621">
        <v>6000</v>
      </c>
      <c r="CH14" s="621">
        <f t="shared" si="29"/>
        <v>0</v>
      </c>
      <c r="CI14" s="621">
        <f t="shared" si="30"/>
        <v>0</v>
      </c>
      <c r="CJ14" s="619"/>
      <c r="CK14" s="612">
        <f t="shared" si="15"/>
        <v>30</v>
      </c>
      <c r="CL14" s="620">
        <f t="shared" si="16"/>
        <v>6000</v>
      </c>
      <c r="CM14" s="612">
        <v>28</v>
      </c>
      <c r="CN14" s="621">
        <v>6000</v>
      </c>
      <c r="CO14" s="612">
        <v>28</v>
      </c>
      <c r="CP14" s="621">
        <v>6000</v>
      </c>
      <c r="CQ14" s="621">
        <f t="shared" si="31"/>
        <v>0</v>
      </c>
      <c r="CR14" s="621">
        <f t="shared" si="32"/>
        <v>6000</v>
      </c>
      <c r="CS14" s="622"/>
      <c r="CT14" s="612">
        <f t="shared" si="17"/>
        <v>0</v>
      </c>
      <c r="CU14" s="620">
        <f t="shared" si="18"/>
        <v>0</v>
      </c>
      <c r="CV14" s="612"/>
      <c r="CW14" s="621">
        <f t="shared" si="19"/>
        <v>0</v>
      </c>
      <c r="CX14" s="612"/>
      <c r="CY14" s="621">
        <f t="shared" si="20"/>
        <v>0</v>
      </c>
      <c r="CZ14" s="621">
        <f t="shared" si="33"/>
        <v>0</v>
      </c>
      <c r="DA14" s="621">
        <f t="shared" si="34"/>
        <v>0</v>
      </c>
      <c r="DB14" s="612"/>
      <c r="DC14" s="612">
        <f t="shared" si="21"/>
        <v>0</v>
      </c>
      <c r="DD14" s="620">
        <f t="shared" si="35"/>
        <v>0</v>
      </c>
      <c r="DE14" s="612"/>
      <c r="DF14" s="621">
        <f t="shared" si="22"/>
        <v>0</v>
      </c>
      <c r="DG14" s="612"/>
      <c r="DH14" s="621">
        <f t="shared" si="23"/>
        <v>0</v>
      </c>
      <c r="DI14" s="612"/>
      <c r="DJ14" s="612"/>
      <c r="DK14" s="612"/>
      <c r="DL14" s="612"/>
      <c r="DM14" s="612"/>
      <c r="DN14" s="612"/>
      <c r="DO14" s="612"/>
      <c r="DP14" s="612"/>
      <c r="DQ14" s="612"/>
      <c r="DR14" s="612"/>
      <c r="DS14" s="612"/>
      <c r="DU14" s="1945">
        <f t="shared" si="24"/>
        <v>12000</v>
      </c>
      <c r="DV14" s="1946">
        <f t="shared" si="25"/>
        <v>12000</v>
      </c>
      <c r="DW14" s="1946">
        <f t="shared" si="26"/>
        <v>12000</v>
      </c>
      <c r="DX14" s="1946">
        <f>DU14-DV14</f>
        <v>0</v>
      </c>
      <c r="DY14" s="1946">
        <f t="shared" si="40"/>
        <v>0</v>
      </c>
      <c r="EG14" s="1946"/>
    </row>
    <row r="15" spans="1:165" s="612" customFormat="1" ht="23.25" hidden="1" customHeight="1" x14ac:dyDescent="0.25">
      <c r="A15" s="606">
        <v>2026</v>
      </c>
      <c r="B15" s="606">
        <v>479</v>
      </c>
      <c r="C15" s="606" t="s">
        <v>58</v>
      </c>
      <c r="D15" s="606">
        <v>3000654</v>
      </c>
      <c r="E15" s="606">
        <v>5005023</v>
      </c>
      <c r="F15" s="606" t="s">
        <v>1003</v>
      </c>
      <c r="G15" s="606" t="s">
        <v>1004</v>
      </c>
      <c r="H15" s="606">
        <v>97</v>
      </c>
      <c r="I15" s="607" t="s">
        <v>992</v>
      </c>
      <c r="J15" s="608" t="s">
        <v>10</v>
      </c>
      <c r="K15" s="608" t="s">
        <v>60</v>
      </c>
      <c r="L15" s="606" t="str">
        <f t="shared" si="0"/>
        <v>2.3</v>
      </c>
      <c r="M15" s="609" t="s">
        <v>62</v>
      </c>
      <c r="N15" s="609"/>
      <c r="O15" s="606" t="s">
        <v>1047</v>
      </c>
      <c r="P15" s="606" t="s">
        <v>65</v>
      </c>
      <c r="Q15" s="610">
        <v>1</v>
      </c>
      <c r="R15" s="324">
        <v>6000</v>
      </c>
      <c r="S15" s="606">
        <v>30</v>
      </c>
      <c r="T15" s="606">
        <v>30</v>
      </c>
      <c r="U15" s="606"/>
      <c r="V15" s="606">
        <v>0</v>
      </c>
      <c r="W15" s="326"/>
      <c r="X15" s="326"/>
      <c r="Y15" s="326"/>
      <c r="Z15" s="326"/>
      <c r="AA15" s="326"/>
      <c r="AB15" s="326"/>
      <c r="AC15" s="326"/>
      <c r="AD15" s="326"/>
      <c r="AE15" s="324">
        <f t="shared" si="1"/>
        <v>12000</v>
      </c>
      <c r="AF15" s="327">
        <f t="shared" si="27"/>
        <v>6000</v>
      </c>
      <c r="AG15" s="327">
        <f t="shared" si="28"/>
        <v>6000</v>
      </c>
      <c r="AH15" s="327">
        <f t="shared" ref="AH15:AO15" si="41">+$R15*(U15/30)</f>
        <v>0</v>
      </c>
      <c r="AI15" s="327">
        <f t="shared" si="41"/>
        <v>0</v>
      </c>
      <c r="AJ15" s="327">
        <f t="shared" si="41"/>
        <v>0</v>
      </c>
      <c r="AK15" s="327">
        <f t="shared" si="41"/>
        <v>0</v>
      </c>
      <c r="AL15" s="327">
        <f t="shared" si="41"/>
        <v>0</v>
      </c>
      <c r="AM15" s="327">
        <f t="shared" si="41"/>
        <v>0</v>
      </c>
      <c r="AN15" s="327">
        <f t="shared" si="41"/>
        <v>0</v>
      </c>
      <c r="AO15" s="327">
        <f t="shared" si="41"/>
        <v>0</v>
      </c>
      <c r="AP15" s="327">
        <f t="shared" ref="AP15" si="42">+$R15*(AC15/30)</f>
        <v>0</v>
      </c>
      <c r="AQ15" s="327">
        <f t="shared" ref="AQ15" si="43">+$R15*(AD15/30)</f>
        <v>0</v>
      </c>
      <c r="AR15" s="327"/>
      <c r="AS15" s="611" t="s">
        <v>994</v>
      </c>
      <c r="AU15" s="613" t="s">
        <v>1014</v>
      </c>
      <c r="AV15" s="613" t="s">
        <v>1015</v>
      </c>
      <c r="AW15" s="613"/>
      <c r="AX15" s="613" t="s">
        <v>1016</v>
      </c>
      <c r="AY15" s="624">
        <v>46071</v>
      </c>
      <c r="AZ15" s="620">
        <f>AR15</f>
        <v>0</v>
      </c>
      <c r="BA15" s="613" t="s">
        <v>1017</v>
      </c>
      <c r="BB15" s="627" t="s">
        <v>1018</v>
      </c>
      <c r="BC15" s="614"/>
      <c r="BD15" s="614"/>
      <c r="BE15" s="614"/>
      <c r="BF15" s="615"/>
      <c r="BG15" s="614"/>
      <c r="BH15" s="616"/>
      <c r="BI15" s="616"/>
      <c r="BJ15" s="614"/>
      <c r="BK15" s="616"/>
      <c r="BL15" s="384"/>
      <c r="BM15" s="384"/>
      <c r="BN15" s="616"/>
      <c r="BO15" s="616"/>
      <c r="BP15" s="616"/>
      <c r="BQ15" s="2821"/>
      <c r="BR15" s="2821"/>
      <c r="BS15" s="2802"/>
      <c r="BV15" s="630"/>
      <c r="BW15" s="630"/>
      <c r="CA15" s="619"/>
      <c r="CB15" s="612">
        <f t="shared" si="13"/>
        <v>30</v>
      </c>
      <c r="CC15" s="620">
        <f t="shared" si="14"/>
        <v>6000</v>
      </c>
      <c r="CE15" s="621">
        <f>(R15/30*CD15)*Q15</f>
        <v>0</v>
      </c>
      <c r="CG15" s="621">
        <f>(R15/30*CF15)*Q15</f>
        <v>0</v>
      </c>
      <c r="CH15" s="621">
        <f t="shared" si="29"/>
        <v>6000</v>
      </c>
      <c r="CI15" s="621">
        <f t="shared" si="30"/>
        <v>6000</v>
      </c>
      <c r="CJ15" s="619"/>
      <c r="CK15" s="612">
        <f t="shared" si="15"/>
        <v>30</v>
      </c>
      <c r="CL15" s="620">
        <v>1300</v>
      </c>
      <c r="CN15" s="621">
        <f>(R15/30*CM15)*Q15</f>
        <v>0</v>
      </c>
      <c r="CP15" s="621">
        <f>(R15/30*CO15)*Q15</f>
        <v>0</v>
      </c>
      <c r="CQ15" s="621">
        <f t="shared" si="31"/>
        <v>1300</v>
      </c>
      <c r="CR15" s="621">
        <f t="shared" si="32"/>
        <v>0</v>
      </c>
      <c r="CS15" s="622"/>
      <c r="CT15" s="612">
        <f t="shared" si="17"/>
        <v>0</v>
      </c>
      <c r="CU15" s="620">
        <f t="shared" si="18"/>
        <v>0</v>
      </c>
      <c r="CW15" s="621">
        <f t="shared" si="19"/>
        <v>0</v>
      </c>
      <c r="CY15" s="621">
        <f t="shared" si="20"/>
        <v>0</v>
      </c>
      <c r="CZ15" s="621">
        <f t="shared" si="33"/>
        <v>0</v>
      </c>
      <c r="DA15" s="621">
        <f t="shared" si="34"/>
        <v>0</v>
      </c>
      <c r="DC15" s="612">
        <f t="shared" si="21"/>
        <v>0</v>
      </c>
      <c r="DD15" s="620">
        <f t="shared" si="35"/>
        <v>0</v>
      </c>
      <c r="DF15" s="621">
        <f t="shared" si="22"/>
        <v>0</v>
      </c>
      <c r="DH15" s="621">
        <f t="shared" si="23"/>
        <v>0</v>
      </c>
      <c r="DU15" s="620">
        <f t="shared" si="24"/>
        <v>0</v>
      </c>
      <c r="DV15" s="621">
        <f t="shared" si="25"/>
        <v>0</v>
      </c>
      <c r="DW15" s="621">
        <f t="shared" si="26"/>
        <v>0</v>
      </c>
      <c r="DX15" s="621">
        <f>DU15-DV15</f>
        <v>0</v>
      </c>
      <c r="DY15" s="621">
        <f>DU15-DW15</f>
        <v>0</v>
      </c>
      <c r="EG15" s="621"/>
    </row>
    <row r="16" spans="1:165" s="1944" customFormat="1" ht="23.25" hidden="1" customHeight="1" x14ac:dyDescent="0.25">
      <c r="A16" s="1937">
        <v>2026</v>
      </c>
      <c r="B16" s="606">
        <v>479</v>
      </c>
      <c r="C16" s="606" t="s">
        <v>58</v>
      </c>
      <c r="D16" s="606">
        <v>3000654</v>
      </c>
      <c r="E16" s="606">
        <v>5005023</v>
      </c>
      <c r="F16" s="606" t="s">
        <v>990</v>
      </c>
      <c r="G16" s="1937" t="s">
        <v>991</v>
      </c>
      <c r="H16" s="1937">
        <v>94</v>
      </c>
      <c r="I16" s="607" t="s">
        <v>992</v>
      </c>
      <c r="J16" s="608" t="s">
        <v>10</v>
      </c>
      <c r="K16" s="608" t="s">
        <v>60</v>
      </c>
      <c r="L16" s="606" t="str">
        <f t="shared" si="0"/>
        <v>2.3</v>
      </c>
      <c r="M16" s="1938" t="s">
        <v>62</v>
      </c>
      <c r="N16" s="609"/>
      <c r="O16" s="1937" t="s">
        <v>1048</v>
      </c>
      <c r="P16" s="1937" t="s">
        <v>65</v>
      </c>
      <c r="Q16" s="1939">
        <v>1</v>
      </c>
      <c r="R16" s="2382">
        <v>5500</v>
      </c>
      <c r="S16" s="1937">
        <v>30</v>
      </c>
      <c r="T16" s="1937">
        <v>30</v>
      </c>
      <c r="U16" s="1937"/>
      <c r="V16" s="1937"/>
      <c r="W16" s="1940"/>
      <c r="X16" s="326"/>
      <c r="Y16" s="326"/>
      <c r="Z16" s="326"/>
      <c r="AA16" s="326"/>
      <c r="AB16" s="326"/>
      <c r="AC16" s="326"/>
      <c r="AD16" s="326"/>
      <c r="AE16" s="457">
        <f t="shared" si="1"/>
        <v>11000</v>
      </c>
      <c r="AF16" s="327">
        <f t="shared" si="27"/>
        <v>5500</v>
      </c>
      <c r="AG16" s="327">
        <f t="shared" si="28"/>
        <v>5500</v>
      </c>
      <c r="AH16" s="327">
        <f t="shared" ref="AH16:AH38" si="44">+$R16*U16</f>
        <v>0</v>
      </c>
      <c r="AI16" s="327">
        <f t="shared" ref="AI16:AI38" si="45">+$R16*V16</f>
        <v>0</v>
      </c>
      <c r="AJ16" s="327">
        <f t="shared" ref="AJ16:AJ38" si="46">+$R16*W16</f>
        <v>0</v>
      </c>
      <c r="AK16" s="327">
        <f t="shared" ref="AK16:AK38" si="47">+$R16*X16</f>
        <v>0</v>
      </c>
      <c r="AL16" s="327">
        <f t="shared" ref="AL16:AL38" si="48">+$R16*Y16</f>
        <v>0</v>
      </c>
      <c r="AM16" s="327">
        <f t="shared" ref="AM16:AM38" si="49">+$R16*Z16</f>
        <v>0</v>
      </c>
      <c r="AN16" s="327">
        <f t="shared" ref="AN16:AN38" si="50">+$R16*AA16</f>
        <v>0</v>
      </c>
      <c r="AO16" s="327">
        <f t="shared" ref="AO16:AO38" si="51">+$R16*AB16</f>
        <v>0</v>
      </c>
      <c r="AP16" s="327">
        <f t="shared" si="10"/>
        <v>0</v>
      </c>
      <c r="AQ16" s="327">
        <f t="shared" si="11"/>
        <v>0</v>
      </c>
      <c r="AR16" s="458">
        <f t="shared" si="12"/>
        <v>11000</v>
      </c>
      <c r="AS16" s="1941" t="s">
        <v>994</v>
      </c>
      <c r="AT16" s="612"/>
      <c r="AU16" s="612"/>
      <c r="AV16" s="612"/>
      <c r="AW16" s="612"/>
      <c r="AX16" s="612"/>
      <c r="AY16" s="612"/>
      <c r="AZ16" s="612"/>
      <c r="BA16" s="613"/>
      <c r="BB16" s="1942" t="s">
        <v>995</v>
      </c>
      <c r="BC16" s="614" t="s">
        <v>996</v>
      </c>
      <c r="BD16" s="614" t="s">
        <v>997</v>
      </c>
      <c r="BE16" s="614" t="s">
        <v>998</v>
      </c>
      <c r="BF16" s="615">
        <v>45665</v>
      </c>
      <c r="BG16" s="614"/>
      <c r="BH16" s="616">
        <v>2009</v>
      </c>
      <c r="BI16" s="616"/>
      <c r="BJ16" s="614"/>
      <c r="BK16" s="616"/>
      <c r="BL16" s="614"/>
      <c r="BM16" s="614"/>
      <c r="BN16" s="616"/>
      <c r="BO16" s="616" t="s">
        <v>999</v>
      </c>
      <c r="BP16" s="616"/>
      <c r="BQ16" s="2821"/>
      <c r="BR16" s="2821"/>
      <c r="BS16" s="2822" t="s">
        <v>1049</v>
      </c>
      <c r="BT16" s="328" t="s">
        <v>1050</v>
      </c>
      <c r="BU16" s="328" t="s">
        <v>1051</v>
      </c>
      <c r="BV16" s="392">
        <v>76444237</v>
      </c>
      <c r="BW16" s="392">
        <v>10764442372</v>
      </c>
      <c r="BX16" s="617">
        <v>5500</v>
      </c>
      <c r="BY16" s="618">
        <v>46028</v>
      </c>
      <c r="BZ16" s="618">
        <v>46081</v>
      </c>
      <c r="CA16" s="619"/>
      <c r="CB16" s="612">
        <f t="shared" si="13"/>
        <v>30</v>
      </c>
      <c r="CC16" s="620">
        <f t="shared" si="14"/>
        <v>5500</v>
      </c>
      <c r="CD16" s="612">
        <v>26</v>
      </c>
      <c r="CE16" s="621">
        <v>5500</v>
      </c>
      <c r="CF16" s="612">
        <v>26</v>
      </c>
      <c r="CG16" s="621">
        <v>5500</v>
      </c>
      <c r="CH16" s="621">
        <f t="shared" si="29"/>
        <v>0</v>
      </c>
      <c r="CI16" s="621">
        <f t="shared" si="30"/>
        <v>0</v>
      </c>
      <c r="CJ16" s="619"/>
      <c r="CK16" s="612">
        <f t="shared" si="15"/>
        <v>30</v>
      </c>
      <c r="CL16" s="620">
        <f t="shared" si="16"/>
        <v>5500</v>
      </c>
      <c r="CM16" s="612">
        <v>28</v>
      </c>
      <c r="CN16" s="621">
        <v>5500</v>
      </c>
      <c r="CO16" s="612">
        <v>28</v>
      </c>
      <c r="CP16" s="621">
        <v>5500</v>
      </c>
      <c r="CQ16" s="621">
        <f t="shared" si="31"/>
        <v>0</v>
      </c>
      <c r="CR16" s="621">
        <f t="shared" si="32"/>
        <v>5500</v>
      </c>
      <c r="CS16" s="622"/>
      <c r="CT16" s="612">
        <f t="shared" si="17"/>
        <v>0</v>
      </c>
      <c r="CU16" s="620">
        <f t="shared" si="18"/>
        <v>0</v>
      </c>
      <c r="CV16" s="612"/>
      <c r="CW16" s="621">
        <f t="shared" si="19"/>
        <v>0</v>
      </c>
      <c r="CX16" s="612"/>
      <c r="CY16" s="621">
        <f t="shared" si="20"/>
        <v>0</v>
      </c>
      <c r="CZ16" s="621">
        <f t="shared" si="33"/>
        <v>0</v>
      </c>
      <c r="DA16" s="621">
        <f t="shared" si="34"/>
        <v>0</v>
      </c>
      <c r="DB16" s="612"/>
      <c r="DC16" s="612">
        <f t="shared" si="21"/>
        <v>0</v>
      </c>
      <c r="DD16" s="620">
        <f t="shared" si="35"/>
        <v>0</v>
      </c>
      <c r="DE16" s="612"/>
      <c r="DF16" s="621">
        <f t="shared" si="22"/>
        <v>0</v>
      </c>
      <c r="DG16" s="612"/>
      <c r="DH16" s="621">
        <f t="shared" si="23"/>
        <v>0</v>
      </c>
      <c r="DI16" s="612"/>
      <c r="DJ16" s="612"/>
      <c r="DK16" s="612"/>
      <c r="DL16" s="612"/>
      <c r="DM16" s="612"/>
      <c r="DN16" s="612"/>
      <c r="DO16" s="612"/>
      <c r="DP16" s="612"/>
      <c r="DQ16" s="612"/>
      <c r="DR16" s="612"/>
      <c r="DS16" s="612"/>
      <c r="DU16" s="1945">
        <f t="shared" si="24"/>
        <v>11000</v>
      </c>
      <c r="DV16" s="1946">
        <f t="shared" si="25"/>
        <v>11000</v>
      </c>
      <c r="DW16" s="1946">
        <f t="shared" si="26"/>
        <v>11000</v>
      </c>
      <c r="DX16" s="1946">
        <f t="shared" ref="DX16:DX27" si="52">DU16-DV16</f>
        <v>0</v>
      </c>
      <c r="DY16" s="1946">
        <f t="shared" ref="DY16:DY33" si="53">DU16-DW16</f>
        <v>0</v>
      </c>
      <c r="EG16" s="1946"/>
    </row>
    <row r="17" spans="1:137" s="612" customFormat="1" ht="23.25" hidden="1" customHeight="1" x14ac:dyDescent="0.25">
      <c r="A17" s="606">
        <v>2026</v>
      </c>
      <c r="B17" s="606">
        <v>479</v>
      </c>
      <c r="C17" s="606" t="s">
        <v>58</v>
      </c>
      <c r="D17" s="606">
        <v>3000654</v>
      </c>
      <c r="E17" s="606">
        <v>5005023</v>
      </c>
      <c r="F17" s="606" t="s">
        <v>1003</v>
      </c>
      <c r="G17" s="606" t="s">
        <v>1004</v>
      </c>
      <c r="H17" s="606">
        <v>97</v>
      </c>
      <c r="I17" s="607" t="s">
        <v>992</v>
      </c>
      <c r="J17" s="608" t="s">
        <v>10</v>
      </c>
      <c r="K17" s="608" t="s">
        <v>60</v>
      </c>
      <c r="L17" s="606" t="str">
        <f t="shared" si="0"/>
        <v>2.3</v>
      </c>
      <c r="M17" s="609" t="s">
        <v>62</v>
      </c>
      <c r="N17" s="609"/>
      <c r="O17" s="606" t="s">
        <v>1052</v>
      </c>
      <c r="P17" s="606" t="s">
        <v>65</v>
      </c>
      <c r="Q17" s="610">
        <v>1</v>
      </c>
      <c r="R17" s="324">
        <v>6500</v>
      </c>
      <c r="S17" s="606">
        <v>30</v>
      </c>
      <c r="T17" s="606">
        <v>30</v>
      </c>
      <c r="U17" s="606"/>
      <c r="V17" s="606">
        <v>0</v>
      </c>
      <c r="W17" s="326"/>
      <c r="X17" s="326"/>
      <c r="Y17" s="326"/>
      <c r="Z17" s="326"/>
      <c r="AA17" s="326"/>
      <c r="AB17" s="326"/>
      <c r="AC17" s="326"/>
      <c r="AD17" s="326"/>
      <c r="AE17" s="324">
        <f t="shared" si="1"/>
        <v>13000</v>
      </c>
      <c r="AF17" s="327">
        <f t="shared" si="27"/>
        <v>6500</v>
      </c>
      <c r="AG17" s="327">
        <f t="shared" si="28"/>
        <v>6500</v>
      </c>
      <c r="AH17" s="327">
        <f t="shared" si="44"/>
        <v>0</v>
      </c>
      <c r="AI17" s="327">
        <f t="shared" si="45"/>
        <v>0</v>
      </c>
      <c r="AJ17" s="327">
        <f t="shared" si="46"/>
        <v>0</v>
      </c>
      <c r="AK17" s="327">
        <f t="shared" si="47"/>
        <v>0</v>
      </c>
      <c r="AL17" s="327">
        <f t="shared" si="48"/>
        <v>0</v>
      </c>
      <c r="AM17" s="327">
        <f t="shared" si="49"/>
        <v>0</v>
      </c>
      <c r="AN17" s="327">
        <f t="shared" si="50"/>
        <v>0</v>
      </c>
      <c r="AO17" s="327">
        <f t="shared" si="51"/>
        <v>0</v>
      </c>
      <c r="AP17" s="327">
        <f t="shared" si="10"/>
        <v>0</v>
      </c>
      <c r="AQ17" s="327">
        <f t="shared" si="11"/>
        <v>0</v>
      </c>
      <c r="AR17" s="327">
        <f t="shared" si="12"/>
        <v>13000</v>
      </c>
      <c r="AS17" s="611" t="s">
        <v>994</v>
      </c>
      <c r="BA17" s="613"/>
      <c r="BB17" s="614" t="s">
        <v>995</v>
      </c>
      <c r="BC17" s="614" t="s">
        <v>996</v>
      </c>
      <c r="BD17" s="614" t="s">
        <v>997</v>
      </c>
      <c r="BE17" s="614" t="s">
        <v>998</v>
      </c>
      <c r="BF17" s="615">
        <v>45665</v>
      </c>
      <c r="BG17" s="614"/>
      <c r="BH17" s="616">
        <v>2010</v>
      </c>
      <c r="BI17" s="616"/>
      <c r="BJ17" s="614"/>
      <c r="BK17" s="616"/>
      <c r="BL17" s="614"/>
      <c r="BM17" s="614"/>
      <c r="BN17" s="616"/>
      <c r="BO17" s="616" t="s">
        <v>999</v>
      </c>
      <c r="BP17" s="616"/>
      <c r="BQ17" s="2821"/>
      <c r="BR17" s="2821"/>
      <c r="BS17" s="2822" t="s">
        <v>1053</v>
      </c>
      <c r="BT17" s="328" t="s">
        <v>1054</v>
      </c>
      <c r="BU17" s="328" t="s">
        <v>1055</v>
      </c>
      <c r="BV17" s="392">
        <v>40546898</v>
      </c>
      <c r="BW17" s="392">
        <v>10405468986</v>
      </c>
      <c r="BX17" s="617">
        <v>6500</v>
      </c>
      <c r="BY17" s="618">
        <v>46028</v>
      </c>
      <c r="BZ17" s="618">
        <v>46081</v>
      </c>
      <c r="CA17" s="619"/>
      <c r="CB17" s="612">
        <f t="shared" si="13"/>
        <v>30</v>
      </c>
      <c r="CC17" s="620">
        <f t="shared" si="14"/>
        <v>6500</v>
      </c>
      <c r="CD17" s="612">
        <v>26</v>
      </c>
      <c r="CE17" s="621">
        <v>6500</v>
      </c>
      <c r="CF17" s="612">
        <v>26</v>
      </c>
      <c r="CG17" s="621">
        <v>6500</v>
      </c>
      <c r="CH17" s="621">
        <f t="shared" si="29"/>
        <v>0</v>
      </c>
      <c r="CI17" s="621">
        <f t="shared" si="30"/>
        <v>0</v>
      </c>
      <c r="CJ17" s="619"/>
      <c r="CK17" s="612">
        <f t="shared" si="15"/>
        <v>30</v>
      </c>
      <c r="CL17" s="620">
        <f t="shared" si="16"/>
        <v>6500</v>
      </c>
      <c r="CM17" s="612">
        <v>28</v>
      </c>
      <c r="CN17" s="621">
        <v>6500</v>
      </c>
      <c r="CO17" s="612">
        <v>28</v>
      </c>
      <c r="CP17" s="621">
        <v>6500</v>
      </c>
      <c r="CQ17" s="621">
        <f t="shared" si="31"/>
        <v>0</v>
      </c>
      <c r="CR17" s="621">
        <f t="shared" si="32"/>
        <v>6500</v>
      </c>
      <c r="CS17" s="622"/>
      <c r="CT17" s="612">
        <f t="shared" si="17"/>
        <v>0</v>
      </c>
      <c r="CU17" s="620">
        <f t="shared" si="18"/>
        <v>0</v>
      </c>
      <c r="CW17" s="621">
        <f t="shared" si="19"/>
        <v>0</v>
      </c>
      <c r="CY17" s="621">
        <f t="shared" si="20"/>
        <v>0</v>
      </c>
      <c r="CZ17" s="621">
        <f t="shared" si="33"/>
        <v>0</v>
      </c>
      <c r="DA17" s="621">
        <f t="shared" si="34"/>
        <v>0</v>
      </c>
      <c r="DC17" s="612">
        <f t="shared" si="21"/>
        <v>0</v>
      </c>
      <c r="DD17" s="620">
        <f t="shared" si="35"/>
        <v>0</v>
      </c>
      <c r="DF17" s="621">
        <f t="shared" si="22"/>
        <v>0</v>
      </c>
      <c r="DH17" s="621">
        <f t="shared" si="23"/>
        <v>0</v>
      </c>
      <c r="DU17" s="620">
        <f t="shared" si="24"/>
        <v>13000</v>
      </c>
      <c r="DV17" s="621">
        <f t="shared" si="25"/>
        <v>13000</v>
      </c>
      <c r="DW17" s="621">
        <f t="shared" si="26"/>
        <v>13000</v>
      </c>
      <c r="DX17" s="621">
        <f t="shared" si="52"/>
        <v>0</v>
      </c>
      <c r="DY17" s="621">
        <f t="shared" si="53"/>
        <v>0</v>
      </c>
      <c r="EG17" s="621"/>
    </row>
    <row r="18" spans="1:137" s="612" customFormat="1" ht="23.25" hidden="1" customHeight="1" x14ac:dyDescent="0.25">
      <c r="A18" s="606">
        <v>2026</v>
      </c>
      <c r="B18" s="606">
        <v>479</v>
      </c>
      <c r="C18" s="606" t="s">
        <v>58</v>
      </c>
      <c r="D18" s="606">
        <v>3000654</v>
      </c>
      <c r="E18" s="606">
        <v>5005023</v>
      </c>
      <c r="F18" s="606" t="s">
        <v>1003</v>
      </c>
      <c r="G18" s="606" t="s">
        <v>1004</v>
      </c>
      <c r="H18" s="606">
        <v>97</v>
      </c>
      <c r="I18" s="607" t="s">
        <v>992</v>
      </c>
      <c r="J18" s="608" t="s">
        <v>10</v>
      </c>
      <c r="K18" s="608" t="s">
        <v>60</v>
      </c>
      <c r="L18" s="606" t="str">
        <f t="shared" si="0"/>
        <v>2.3</v>
      </c>
      <c r="M18" s="609" t="s">
        <v>62</v>
      </c>
      <c r="N18" s="609"/>
      <c r="O18" s="606" t="s">
        <v>1056</v>
      </c>
      <c r="P18" s="606" t="s">
        <v>65</v>
      </c>
      <c r="Q18" s="610">
        <v>1</v>
      </c>
      <c r="R18" s="324">
        <v>6500</v>
      </c>
      <c r="S18" s="606">
        <v>30</v>
      </c>
      <c r="T18" s="606">
        <v>30</v>
      </c>
      <c r="U18" s="606"/>
      <c r="V18" s="606">
        <v>0</v>
      </c>
      <c r="W18" s="326"/>
      <c r="X18" s="326"/>
      <c r="Y18" s="326"/>
      <c r="Z18" s="326"/>
      <c r="AA18" s="326"/>
      <c r="AB18" s="326"/>
      <c r="AC18" s="326"/>
      <c r="AD18" s="326"/>
      <c r="AE18" s="324">
        <f t="shared" si="1"/>
        <v>13000</v>
      </c>
      <c r="AF18" s="327">
        <f t="shared" si="27"/>
        <v>6500</v>
      </c>
      <c r="AG18" s="327">
        <f t="shared" si="28"/>
        <v>6500</v>
      </c>
      <c r="AH18" s="327">
        <f t="shared" si="44"/>
        <v>0</v>
      </c>
      <c r="AI18" s="327">
        <f t="shared" si="45"/>
        <v>0</v>
      </c>
      <c r="AJ18" s="327">
        <f t="shared" si="46"/>
        <v>0</v>
      </c>
      <c r="AK18" s="327">
        <f t="shared" si="47"/>
        <v>0</v>
      </c>
      <c r="AL18" s="327">
        <f t="shared" si="48"/>
        <v>0</v>
      </c>
      <c r="AM18" s="327">
        <f t="shared" si="49"/>
        <v>0</v>
      </c>
      <c r="AN18" s="327">
        <f t="shared" si="50"/>
        <v>0</v>
      </c>
      <c r="AO18" s="327">
        <f t="shared" si="51"/>
        <v>0</v>
      </c>
      <c r="AP18" s="327">
        <f t="shared" si="10"/>
        <v>0</v>
      </c>
      <c r="AQ18" s="327">
        <f t="shared" si="11"/>
        <v>0</v>
      </c>
      <c r="AR18" s="327">
        <f t="shared" si="12"/>
        <v>13000</v>
      </c>
      <c r="AS18" s="611" t="s">
        <v>994</v>
      </c>
      <c r="BA18" s="613"/>
      <c r="BB18" s="614" t="s">
        <v>995</v>
      </c>
      <c r="BC18" s="614" t="s">
        <v>996</v>
      </c>
      <c r="BD18" s="614" t="s">
        <v>997</v>
      </c>
      <c r="BE18" s="614" t="s">
        <v>998</v>
      </c>
      <c r="BF18" s="615">
        <v>45665</v>
      </c>
      <c r="BG18" s="614"/>
      <c r="BH18" s="616">
        <v>2011</v>
      </c>
      <c r="BI18" s="616"/>
      <c r="BJ18" s="614"/>
      <c r="BK18" s="616"/>
      <c r="BL18" s="614"/>
      <c r="BM18" s="614"/>
      <c r="BN18" s="616"/>
      <c r="BO18" s="616" t="s">
        <v>999</v>
      </c>
      <c r="BP18" s="616"/>
      <c r="BQ18" s="2821"/>
      <c r="BR18" s="2821"/>
      <c r="BS18" s="2822" t="s">
        <v>1057</v>
      </c>
      <c r="BT18" s="328" t="s">
        <v>1058</v>
      </c>
      <c r="BU18" s="328" t="s">
        <v>1059</v>
      </c>
      <c r="BV18" s="392">
        <v>70030570</v>
      </c>
      <c r="BW18" s="392">
        <v>10700305703</v>
      </c>
      <c r="BX18" s="617">
        <v>6500</v>
      </c>
      <c r="BY18" s="618">
        <v>46028</v>
      </c>
      <c r="BZ18" s="618">
        <v>46081</v>
      </c>
      <c r="CA18" s="619"/>
      <c r="CB18" s="612">
        <f t="shared" si="13"/>
        <v>30</v>
      </c>
      <c r="CC18" s="620">
        <f t="shared" si="14"/>
        <v>6500</v>
      </c>
      <c r="CD18" s="612">
        <v>26</v>
      </c>
      <c r="CE18" s="621">
        <v>6500</v>
      </c>
      <c r="CF18" s="612">
        <v>26</v>
      </c>
      <c r="CG18" s="621">
        <v>6500</v>
      </c>
      <c r="CH18" s="621">
        <f t="shared" si="29"/>
        <v>0</v>
      </c>
      <c r="CI18" s="621">
        <f t="shared" si="30"/>
        <v>0</v>
      </c>
      <c r="CJ18" s="619"/>
      <c r="CK18" s="612">
        <f t="shared" si="15"/>
        <v>30</v>
      </c>
      <c r="CL18" s="620">
        <f t="shared" si="16"/>
        <v>6500</v>
      </c>
      <c r="CM18" s="612">
        <v>28</v>
      </c>
      <c r="CN18" s="621">
        <v>6500</v>
      </c>
      <c r="CO18" s="612">
        <v>28</v>
      </c>
      <c r="CP18" s="621">
        <v>6500</v>
      </c>
      <c r="CQ18" s="621">
        <f t="shared" si="31"/>
        <v>0</v>
      </c>
      <c r="CR18" s="621">
        <f t="shared" si="32"/>
        <v>6500</v>
      </c>
      <c r="CS18" s="622"/>
      <c r="CT18" s="612">
        <f t="shared" si="17"/>
        <v>0</v>
      </c>
      <c r="CU18" s="620">
        <f t="shared" si="18"/>
        <v>0</v>
      </c>
      <c r="CW18" s="621">
        <f t="shared" si="19"/>
        <v>0</v>
      </c>
      <c r="CY18" s="621">
        <f t="shared" si="20"/>
        <v>0</v>
      </c>
      <c r="CZ18" s="621">
        <f t="shared" si="33"/>
        <v>0</v>
      </c>
      <c r="DA18" s="621">
        <f t="shared" si="34"/>
        <v>0</v>
      </c>
      <c r="DC18" s="612">
        <f t="shared" si="21"/>
        <v>0</v>
      </c>
      <c r="DD18" s="620">
        <f t="shared" si="35"/>
        <v>0</v>
      </c>
      <c r="DF18" s="621">
        <f t="shared" si="22"/>
        <v>0</v>
      </c>
      <c r="DH18" s="621">
        <f t="shared" si="23"/>
        <v>0</v>
      </c>
      <c r="DU18" s="620">
        <f t="shared" si="24"/>
        <v>13000</v>
      </c>
      <c r="DV18" s="621">
        <f t="shared" si="25"/>
        <v>13000</v>
      </c>
      <c r="DW18" s="621">
        <f t="shared" si="26"/>
        <v>13000</v>
      </c>
      <c r="DX18" s="621">
        <f t="shared" si="52"/>
        <v>0</v>
      </c>
      <c r="DY18" s="621">
        <f t="shared" si="53"/>
        <v>0</v>
      </c>
      <c r="EG18" s="621"/>
    </row>
    <row r="19" spans="1:137" s="612" customFormat="1" ht="23.25" hidden="1" customHeight="1" x14ac:dyDescent="0.25">
      <c r="A19" s="606">
        <v>2026</v>
      </c>
      <c r="B19" s="606">
        <v>479</v>
      </c>
      <c r="C19" s="606" t="s">
        <v>58</v>
      </c>
      <c r="D19" s="606">
        <v>3000654</v>
      </c>
      <c r="E19" s="606">
        <v>5005023</v>
      </c>
      <c r="F19" s="606" t="s">
        <v>1003</v>
      </c>
      <c r="G19" s="606" t="s">
        <v>1004</v>
      </c>
      <c r="H19" s="606">
        <v>97</v>
      </c>
      <c r="I19" s="607" t="s">
        <v>992</v>
      </c>
      <c r="J19" s="608" t="s">
        <v>10</v>
      </c>
      <c r="K19" s="608" t="s">
        <v>60</v>
      </c>
      <c r="L19" s="606" t="str">
        <f t="shared" si="0"/>
        <v>2.3</v>
      </c>
      <c r="M19" s="609" t="s">
        <v>62</v>
      </c>
      <c r="N19" s="609"/>
      <c r="O19" s="606" t="s">
        <v>1060</v>
      </c>
      <c r="P19" s="606" t="s">
        <v>65</v>
      </c>
      <c r="Q19" s="610">
        <v>1</v>
      </c>
      <c r="R19" s="324">
        <v>6500</v>
      </c>
      <c r="S19" s="606">
        <v>30</v>
      </c>
      <c r="T19" s="606">
        <v>30</v>
      </c>
      <c r="U19" s="606"/>
      <c r="V19" s="606">
        <v>0</v>
      </c>
      <c r="W19" s="326"/>
      <c r="X19" s="326"/>
      <c r="Y19" s="326"/>
      <c r="Z19" s="326"/>
      <c r="AA19" s="326"/>
      <c r="AB19" s="326"/>
      <c r="AC19" s="326"/>
      <c r="AD19" s="326"/>
      <c r="AE19" s="324">
        <f t="shared" si="1"/>
        <v>13000</v>
      </c>
      <c r="AF19" s="327">
        <f t="shared" si="27"/>
        <v>6500</v>
      </c>
      <c r="AG19" s="327">
        <f t="shared" si="28"/>
        <v>6500</v>
      </c>
      <c r="AH19" s="327">
        <f t="shared" si="44"/>
        <v>0</v>
      </c>
      <c r="AI19" s="327">
        <f t="shared" si="45"/>
        <v>0</v>
      </c>
      <c r="AJ19" s="327">
        <f t="shared" si="46"/>
        <v>0</v>
      </c>
      <c r="AK19" s="327">
        <f t="shared" si="47"/>
        <v>0</v>
      </c>
      <c r="AL19" s="327">
        <f t="shared" si="48"/>
        <v>0</v>
      </c>
      <c r="AM19" s="327">
        <f t="shared" si="49"/>
        <v>0</v>
      </c>
      <c r="AN19" s="327">
        <f t="shared" si="50"/>
        <v>0</v>
      </c>
      <c r="AO19" s="327">
        <f t="shared" si="51"/>
        <v>0</v>
      </c>
      <c r="AP19" s="327">
        <f t="shared" si="10"/>
        <v>0</v>
      </c>
      <c r="AQ19" s="327">
        <f t="shared" si="11"/>
        <v>0</v>
      </c>
      <c r="AR19" s="327">
        <f t="shared" si="12"/>
        <v>13000</v>
      </c>
      <c r="AS19" s="611" t="s">
        <v>994</v>
      </c>
      <c r="BA19" s="613"/>
      <c r="BB19" s="614" t="s">
        <v>995</v>
      </c>
      <c r="BC19" s="614" t="s">
        <v>996</v>
      </c>
      <c r="BD19" s="614" t="s">
        <v>997</v>
      </c>
      <c r="BE19" s="614" t="s">
        <v>998</v>
      </c>
      <c r="BF19" s="615">
        <v>45665</v>
      </c>
      <c r="BG19" s="614"/>
      <c r="BH19" s="616">
        <v>2012</v>
      </c>
      <c r="BI19" s="616"/>
      <c r="BJ19" s="614"/>
      <c r="BK19" s="616"/>
      <c r="BL19" s="614"/>
      <c r="BM19" s="614"/>
      <c r="BN19" s="616"/>
      <c r="BO19" s="616" t="s">
        <v>999</v>
      </c>
      <c r="BP19" s="616"/>
      <c r="BQ19" s="2821"/>
      <c r="BR19" s="2821"/>
      <c r="BS19" s="2822" t="s">
        <v>1061</v>
      </c>
      <c r="BT19" s="328" t="s">
        <v>1062</v>
      </c>
      <c r="BU19" s="328" t="s">
        <v>1063</v>
      </c>
      <c r="BV19" s="393" t="s">
        <v>1064</v>
      </c>
      <c r="BW19" s="392">
        <v>10760297921</v>
      </c>
      <c r="BX19" s="617">
        <v>6500</v>
      </c>
      <c r="BY19" s="618">
        <v>46028</v>
      </c>
      <c r="BZ19" s="618">
        <v>46081</v>
      </c>
      <c r="CA19" s="619"/>
      <c r="CB19" s="612">
        <f t="shared" si="13"/>
        <v>30</v>
      </c>
      <c r="CC19" s="620">
        <f t="shared" si="14"/>
        <v>6500</v>
      </c>
      <c r="CD19" s="612">
        <v>26</v>
      </c>
      <c r="CE19" s="621">
        <v>6500</v>
      </c>
      <c r="CF19" s="612">
        <v>26</v>
      </c>
      <c r="CG19" s="621">
        <v>6500</v>
      </c>
      <c r="CH19" s="621">
        <f t="shared" si="29"/>
        <v>0</v>
      </c>
      <c r="CI19" s="621">
        <f t="shared" si="30"/>
        <v>0</v>
      </c>
      <c r="CJ19" s="619"/>
      <c r="CK19" s="612">
        <f t="shared" si="15"/>
        <v>30</v>
      </c>
      <c r="CL19" s="620">
        <f t="shared" si="16"/>
        <v>6500</v>
      </c>
      <c r="CM19" s="612">
        <v>28</v>
      </c>
      <c r="CN19" s="621">
        <v>6500</v>
      </c>
      <c r="CO19" s="612">
        <v>28</v>
      </c>
      <c r="CP19" s="621">
        <v>6500</v>
      </c>
      <c r="CQ19" s="621">
        <f t="shared" si="31"/>
        <v>0</v>
      </c>
      <c r="CR19" s="621">
        <f t="shared" si="32"/>
        <v>6500</v>
      </c>
      <c r="CS19" s="622"/>
      <c r="CT19" s="612">
        <f t="shared" si="17"/>
        <v>0</v>
      </c>
      <c r="CU19" s="620">
        <f t="shared" si="18"/>
        <v>0</v>
      </c>
      <c r="CW19" s="621">
        <f t="shared" si="19"/>
        <v>0</v>
      </c>
      <c r="CY19" s="621">
        <f t="shared" si="20"/>
        <v>0</v>
      </c>
      <c r="CZ19" s="621">
        <f t="shared" si="33"/>
        <v>0</v>
      </c>
      <c r="DA19" s="621">
        <f t="shared" si="34"/>
        <v>0</v>
      </c>
      <c r="DC19" s="612">
        <f t="shared" si="21"/>
        <v>0</v>
      </c>
      <c r="DD19" s="620">
        <f t="shared" si="35"/>
        <v>0</v>
      </c>
      <c r="DF19" s="621">
        <f t="shared" si="22"/>
        <v>0</v>
      </c>
      <c r="DH19" s="621">
        <f t="shared" si="23"/>
        <v>0</v>
      </c>
      <c r="DU19" s="620">
        <f t="shared" si="24"/>
        <v>13000</v>
      </c>
      <c r="DV19" s="621">
        <f t="shared" si="25"/>
        <v>13000</v>
      </c>
      <c r="DW19" s="621">
        <f t="shared" si="26"/>
        <v>13000</v>
      </c>
      <c r="DX19" s="621">
        <f t="shared" si="52"/>
        <v>0</v>
      </c>
      <c r="DY19" s="621">
        <f t="shared" si="53"/>
        <v>0</v>
      </c>
      <c r="EG19" s="621"/>
    </row>
    <row r="20" spans="1:137" s="1944" customFormat="1" ht="42" hidden="1" customHeight="1" x14ac:dyDescent="0.25">
      <c r="A20" s="1937">
        <v>2026</v>
      </c>
      <c r="B20" s="606">
        <v>479</v>
      </c>
      <c r="C20" s="606" t="s">
        <v>58</v>
      </c>
      <c r="D20" s="606">
        <v>3000654</v>
      </c>
      <c r="E20" s="606">
        <v>5005023</v>
      </c>
      <c r="F20" s="606" t="s">
        <v>990</v>
      </c>
      <c r="G20" s="1937" t="s">
        <v>991</v>
      </c>
      <c r="H20" s="1937">
        <v>94</v>
      </c>
      <c r="I20" s="607" t="s">
        <v>992</v>
      </c>
      <c r="J20" s="608" t="s">
        <v>10</v>
      </c>
      <c r="K20" s="608" t="s">
        <v>60</v>
      </c>
      <c r="L20" s="606" t="str">
        <f t="shared" si="0"/>
        <v>2.3</v>
      </c>
      <c r="M20" s="1938" t="s">
        <v>62</v>
      </c>
      <c r="N20" s="609"/>
      <c r="O20" s="1937" t="s">
        <v>1065</v>
      </c>
      <c r="P20" s="1937" t="s">
        <v>65</v>
      </c>
      <c r="Q20" s="1939">
        <v>1</v>
      </c>
      <c r="R20" s="457">
        <v>7500</v>
      </c>
      <c r="S20" s="1937">
        <v>30</v>
      </c>
      <c r="T20" s="2916">
        <v>15</v>
      </c>
      <c r="U20" s="1937"/>
      <c r="V20" s="1937"/>
      <c r="W20" s="1940"/>
      <c r="X20" s="326"/>
      <c r="Y20" s="326"/>
      <c r="Z20" s="326"/>
      <c r="AA20" s="326"/>
      <c r="AB20" s="326"/>
      <c r="AC20" s="326"/>
      <c r="AD20" s="326"/>
      <c r="AE20" s="457">
        <f t="shared" si="1"/>
        <v>11250</v>
      </c>
      <c r="AF20" s="327">
        <f t="shared" si="27"/>
        <v>7500</v>
      </c>
      <c r="AG20" s="327">
        <f t="shared" si="28"/>
        <v>3750</v>
      </c>
      <c r="AH20" s="327">
        <f t="shared" si="44"/>
        <v>0</v>
      </c>
      <c r="AI20" s="327">
        <f t="shared" si="45"/>
        <v>0</v>
      </c>
      <c r="AJ20" s="327">
        <f t="shared" si="46"/>
        <v>0</v>
      </c>
      <c r="AK20" s="327">
        <f t="shared" si="47"/>
        <v>0</v>
      </c>
      <c r="AL20" s="327">
        <f t="shared" si="48"/>
        <v>0</v>
      </c>
      <c r="AM20" s="327">
        <f t="shared" si="49"/>
        <v>0</v>
      </c>
      <c r="AN20" s="327">
        <f t="shared" si="50"/>
        <v>0</v>
      </c>
      <c r="AO20" s="327">
        <f t="shared" si="51"/>
        <v>0</v>
      </c>
      <c r="AP20" s="327">
        <f t="shared" si="10"/>
        <v>0</v>
      </c>
      <c r="AQ20" s="327">
        <f t="shared" si="11"/>
        <v>0</v>
      </c>
      <c r="AR20" s="458">
        <f t="shared" si="12"/>
        <v>11250</v>
      </c>
      <c r="AS20" s="1941" t="s">
        <v>994</v>
      </c>
      <c r="AT20" s="612"/>
      <c r="AU20" s="612"/>
      <c r="AV20" s="612"/>
      <c r="AW20" s="612"/>
      <c r="AX20" s="612"/>
      <c r="AY20" s="612"/>
      <c r="AZ20" s="612"/>
      <c r="BA20" s="613"/>
      <c r="BB20" s="1942" t="s">
        <v>995</v>
      </c>
      <c r="BC20" s="634" t="s">
        <v>1066</v>
      </c>
      <c r="BD20" s="634" t="s">
        <v>1067</v>
      </c>
      <c r="BE20" s="634" t="s">
        <v>1068</v>
      </c>
      <c r="BF20" s="635" t="s">
        <v>1069</v>
      </c>
      <c r="BG20" s="614"/>
      <c r="BH20" s="616">
        <v>2001</v>
      </c>
      <c r="BI20" s="616"/>
      <c r="BJ20" s="614"/>
      <c r="BK20" s="616"/>
      <c r="BL20" s="614"/>
      <c r="BM20" s="614"/>
      <c r="BN20" s="616"/>
      <c r="BO20" s="616" t="s">
        <v>999</v>
      </c>
      <c r="BP20" s="616"/>
      <c r="BQ20" s="2821"/>
      <c r="BR20" s="2821"/>
      <c r="BS20" s="2822" t="s">
        <v>1070</v>
      </c>
      <c r="BT20" s="328" t="s">
        <v>1071</v>
      </c>
      <c r="BU20" s="328" t="s">
        <v>1072</v>
      </c>
      <c r="BV20" s="392">
        <v>41532507</v>
      </c>
      <c r="BW20" s="392">
        <v>10415325075</v>
      </c>
      <c r="BX20" s="617">
        <v>7500</v>
      </c>
      <c r="BY20" s="618">
        <v>46028</v>
      </c>
      <c r="BZ20" s="1978">
        <v>46053</v>
      </c>
      <c r="CA20" s="619"/>
      <c r="CB20" s="612">
        <f t="shared" si="13"/>
        <v>30</v>
      </c>
      <c r="CC20" s="620">
        <f t="shared" si="14"/>
        <v>7500</v>
      </c>
      <c r="CD20" s="612">
        <v>26</v>
      </c>
      <c r="CE20" s="621">
        <v>7500</v>
      </c>
      <c r="CF20" s="612">
        <v>26</v>
      </c>
      <c r="CG20" s="621">
        <v>7500</v>
      </c>
      <c r="CH20" s="621">
        <f t="shared" si="29"/>
        <v>0</v>
      </c>
      <c r="CI20" s="621">
        <f t="shared" si="30"/>
        <v>0</v>
      </c>
      <c r="CJ20" s="619"/>
      <c r="CK20" s="612">
        <f t="shared" si="15"/>
        <v>15</v>
      </c>
      <c r="CL20" s="620">
        <f t="shared" si="16"/>
        <v>3750</v>
      </c>
      <c r="CM20" s="612">
        <v>15</v>
      </c>
      <c r="CN20" s="621">
        <v>3750</v>
      </c>
      <c r="CO20" s="612">
        <v>15</v>
      </c>
      <c r="CP20" s="621">
        <v>3750</v>
      </c>
      <c r="CQ20" s="621">
        <f t="shared" si="31"/>
        <v>0</v>
      </c>
      <c r="CR20" s="621">
        <f t="shared" si="32"/>
        <v>3750</v>
      </c>
      <c r="CS20" s="622"/>
      <c r="CT20" s="612">
        <f t="shared" si="17"/>
        <v>0</v>
      </c>
      <c r="CU20" s="620">
        <f t="shared" si="18"/>
        <v>0</v>
      </c>
      <c r="CV20" s="612"/>
      <c r="CW20" s="621">
        <f t="shared" si="19"/>
        <v>0</v>
      </c>
      <c r="CX20" s="612"/>
      <c r="CY20" s="621">
        <f t="shared" si="20"/>
        <v>0</v>
      </c>
      <c r="CZ20" s="621">
        <f t="shared" si="33"/>
        <v>0</v>
      </c>
      <c r="DA20" s="621">
        <f t="shared" si="34"/>
        <v>0</v>
      </c>
      <c r="DB20" s="612"/>
      <c r="DC20" s="612">
        <f t="shared" si="21"/>
        <v>0</v>
      </c>
      <c r="DD20" s="620">
        <f t="shared" si="35"/>
        <v>0</v>
      </c>
      <c r="DE20" s="612"/>
      <c r="DF20" s="621">
        <f t="shared" si="22"/>
        <v>0</v>
      </c>
      <c r="DG20" s="612"/>
      <c r="DH20" s="621">
        <f t="shared" si="23"/>
        <v>0</v>
      </c>
      <c r="DI20" s="612"/>
      <c r="DJ20" s="612"/>
      <c r="DK20" s="612"/>
      <c r="DL20" s="612"/>
      <c r="DM20" s="612"/>
      <c r="DN20" s="612"/>
      <c r="DO20" s="612"/>
      <c r="DP20" s="612"/>
      <c r="DQ20" s="612"/>
      <c r="DR20" s="612"/>
      <c r="DS20" s="612"/>
      <c r="DU20" s="1945">
        <f t="shared" si="24"/>
        <v>11250</v>
      </c>
      <c r="DV20" s="1946">
        <f t="shared" si="25"/>
        <v>11250</v>
      </c>
      <c r="DW20" s="1946">
        <f t="shared" si="26"/>
        <v>11250</v>
      </c>
      <c r="DX20" s="1946">
        <f t="shared" si="52"/>
        <v>0</v>
      </c>
      <c r="DY20" s="1946">
        <f t="shared" si="53"/>
        <v>0</v>
      </c>
      <c r="EG20" s="1946"/>
    </row>
    <row r="21" spans="1:137" s="612" customFormat="1" ht="23.25" hidden="1" customHeight="1" x14ac:dyDescent="0.25">
      <c r="A21" s="606">
        <v>2026</v>
      </c>
      <c r="B21" s="606">
        <v>479</v>
      </c>
      <c r="C21" s="606" t="s">
        <v>58</v>
      </c>
      <c r="D21" s="606">
        <v>3000654</v>
      </c>
      <c r="E21" s="606">
        <v>5005023</v>
      </c>
      <c r="F21" s="606" t="s">
        <v>1003</v>
      </c>
      <c r="G21" s="636" t="s">
        <v>1073</v>
      </c>
      <c r="H21" s="606">
        <v>94</v>
      </c>
      <c r="I21" s="607" t="s">
        <v>992</v>
      </c>
      <c r="J21" s="608" t="s">
        <v>10</v>
      </c>
      <c r="K21" s="608" t="s">
        <v>60</v>
      </c>
      <c r="L21" s="606" t="str">
        <f t="shared" si="0"/>
        <v>2.3</v>
      </c>
      <c r="M21" s="609" t="s">
        <v>62</v>
      </c>
      <c r="N21" s="609"/>
      <c r="O21" s="606" t="s">
        <v>1065</v>
      </c>
      <c r="P21" s="606" t="s">
        <v>65</v>
      </c>
      <c r="Q21" s="610">
        <v>1</v>
      </c>
      <c r="R21" s="324">
        <v>7500</v>
      </c>
      <c r="S21" s="606"/>
      <c r="T21" s="2916">
        <v>15</v>
      </c>
      <c r="U21" s="606"/>
      <c r="V21" s="606">
        <v>0</v>
      </c>
      <c r="W21" s="326"/>
      <c r="X21" s="326"/>
      <c r="Y21" s="326"/>
      <c r="Z21" s="326"/>
      <c r="AA21" s="326"/>
      <c r="AB21" s="326"/>
      <c r="AC21" s="326"/>
      <c r="AD21" s="326"/>
      <c r="AE21" s="324">
        <f t="shared" si="1"/>
        <v>3750</v>
      </c>
      <c r="AF21" s="327">
        <f t="shared" si="27"/>
        <v>0</v>
      </c>
      <c r="AG21" s="327">
        <f t="shared" si="28"/>
        <v>3750</v>
      </c>
      <c r="AH21" s="327">
        <f t="shared" si="44"/>
        <v>0</v>
      </c>
      <c r="AI21" s="327">
        <f t="shared" si="45"/>
        <v>0</v>
      </c>
      <c r="AJ21" s="327">
        <f t="shared" si="46"/>
        <v>0</v>
      </c>
      <c r="AK21" s="327">
        <f t="shared" si="47"/>
        <v>0</v>
      </c>
      <c r="AL21" s="327">
        <f t="shared" si="48"/>
        <v>0</v>
      </c>
      <c r="AM21" s="327">
        <f t="shared" si="49"/>
        <v>0</v>
      </c>
      <c r="AN21" s="327">
        <f t="shared" si="50"/>
        <v>0</v>
      </c>
      <c r="AO21" s="327">
        <f t="shared" si="51"/>
        <v>0</v>
      </c>
      <c r="AP21" s="327">
        <f t="shared" si="10"/>
        <v>0</v>
      </c>
      <c r="AQ21" s="327">
        <f t="shared" si="11"/>
        <v>0</v>
      </c>
      <c r="AR21" s="327">
        <f t="shared" si="12"/>
        <v>3750</v>
      </c>
      <c r="AS21" s="611" t="s">
        <v>994</v>
      </c>
      <c r="AU21" s="612" t="s">
        <v>1074</v>
      </c>
      <c r="AV21" s="612" t="s">
        <v>1075</v>
      </c>
      <c r="AW21" s="632">
        <v>46038</v>
      </c>
      <c r="AX21" s="612" t="s">
        <v>1076</v>
      </c>
      <c r="AY21" s="632">
        <v>46045</v>
      </c>
      <c r="AZ21" s="637">
        <f>AR21</f>
        <v>3750</v>
      </c>
      <c r="BA21" s="613" t="s">
        <v>1077</v>
      </c>
      <c r="BB21" s="614" t="s">
        <v>995</v>
      </c>
      <c r="BC21" s="614" t="s">
        <v>1078</v>
      </c>
      <c r="BD21" s="614" t="s">
        <v>1079</v>
      </c>
      <c r="BE21" s="614" t="s">
        <v>1080</v>
      </c>
      <c r="BF21" s="615">
        <v>45683</v>
      </c>
      <c r="BG21" s="614"/>
      <c r="BH21" s="630"/>
      <c r="BI21" s="630"/>
      <c r="BK21" s="616" t="s">
        <v>1081</v>
      </c>
      <c r="BL21" s="384"/>
      <c r="BM21" s="384"/>
      <c r="BN21" s="616"/>
      <c r="BO21" s="616"/>
      <c r="BP21" s="616"/>
      <c r="BQ21" s="2821"/>
      <c r="BR21" s="2821"/>
      <c r="BS21" s="2822" t="s">
        <v>1070</v>
      </c>
      <c r="BT21" s="328" t="s">
        <v>1071</v>
      </c>
      <c r="BU21" s="328" t="s">
        <v>1072</v>
      </c>
      <c r="BV21" s="392">
        <v>41532507</v>
      </c>
      <c r="BW21" s="392">
        <v>10415325075</v>
      </c>
      <c r="BX21" s="617">
        <v>7500</v>
      </c>
      <c r="BY21" s="618">
        <v>46054</v>
      </c>
      <c r="BZ21" s="618">
        <v>46081</v>
      </c>
      <c r="CA21" s="619"/>
      <c r="CB21" s="612">
        <f t="shared" si="13"/>
        <v>0</v>
      </c>
      <c r="CC21" s="620">
        <f t="shared" si="14"/>
        <v>0</v>
      </c>
      <c r="CE21" s="621">
        <f>(R21/30*CD21)*Q21</f>
        <v>0</v>
      </c>
      <c r="CG21" s="621">
        <f>(R21/30*CF21)*Q21</f>
        <v>0</v>
      </c>
      <c r="CH21" s="621">
        <f t="shared" si="29"/>
        <v>0</v>
      </c>
      <c r="CI21" s="621">
        <f t="shared" si="30"/>
        <v>0</v>
      </c>
      <c r="CJ21" s="619"/>
      <c r="CK21" s="612">
        <f t="shared" si="15"/>
        <v>15</v>
      </c>
      <c r="CL21" s="620">
        <f t="shared" si="16"/>
        <v>3750</v>
      </c>
      <c r="CM21" s="612">
        <v>15</v>
      </c>
      <c r="CN21" s="621">
        <f>(R21/30*CM21)*Q21</f>
        <v>3750</v>
      </c>
      <c r="CO21" s="612">
        <v>15</v>
      </c>
      <c r="CP21" s="621">
        <v>3750</v>
      </c>
      <c r="CQ21" s="621">
        <f t="shared" si="31"/>
        <v>0</v>
      </c>
      <c r="CR21" s="621">
        <f t="shared" si="32"/>
        <v>3750</v>
      </c>
      <c r="CS21" s="622"/>
      <c r="CT21" s="612">
        <f t="shared" si="17"/>
        <v>0</v>
      </c>
      <c r="CU21" s="620">
        <f t="shared" si="18"/>
        <v>0</v>
      </c>
      <c r="CW21" s="621">
        <f t="shared" si="19"/>
        <v>0</v>
      </c>
      <c r="CY21" s="621">
        <f t="shared" si="20"/>
        <v>0</v>
      </c>
      <c r="CZ21" s="621">
        <f t="shared" si="33"/>
        <v>0</v>
      </c>
      <c r="DA21" s="621">
        <f t="shared" si="34"/>
        <v>0</v>
      </c>
      <c r="DC21" s="612">
        <f t="shared" si="21"/>
        <v>0</v>
      </c>
      <c r="DD21" s="620">
        <f t="shared" si="35"/>
        <v>0</v>
      </c>
      <c r="DF21" s="621">
        <f t="shared" si="22"/>
        <v>0</v>
      </c>
      <c r="DH21" s="621">
        <f t="shared" si="23"/>
        <v>0</v>
      </c>
      <c r="DU21" s="620">
        <f t="shared" si="24"/>
        <v>3750</v>
      </c>
      <c r="DV21" s="621">
        <f t="shared" si="25"/>
        <v>3750</v>
      </c>
      <c r="DW21" s="621">
        <f t="shared" si="26"/>
        <v>3750</v>
      </c>
      <c r="DX21" s="621">
        <f t="shared" si="52"/>
        <v>0</v>
      </c>
      <c r="DY21" s="621">
        <f t="shared" si="53"/>
        <v>0</v>
      </c>
      <c r="EG21" s="621"/>
    </row>
    <row r="22" spans="1:137" s="612" customFormat="1" ht="23.25" hidden="1" customHeight="1" x14ac:dyDescent="0.25">
      <c r="A22" s="606">
        <v>2026</v>
      </c>
      <c r="B22" s="606">
        <v>479</v>
      </c>
      <c r="C22" s="606" t="s">
        <v>58</v>
      </c>
      <c r="D22" s="606">
        <v>3000654</v>
      </c>
      <c r="E22" s="606">
        <v>5005023</v>
      </c>
      <c r="F22" s="606" t="s">
        <v>1003</v>
      </c>
      <c r="G22" s="606" t="s">
        <v>1004</v>
      </c>
      <c r="H22" s="606">
        <v>97</v>
      </c>
      <c r="I22" s="607" t="s">
        <v>992</v>
      </c>
      <c r="J22" s="608" t="s">
        <v>10</v>
      </c>
      <c r="K22" s="608" t="s">
        <v>60</v>
      </c>
      <c r="L22" s="606" t="str">
        <f t="shared" si="0"/>
        <v>2.3</v>
      </c>
      <c r="M22" s="609" t="s">
        <v>62</v>
      </c>
      <c r="N22" s="609"/>
      <c r="O22" s="606" t="s">
        <v>1082</v>
      </c>
      <c r="P22" s="606" t="s">
        <v>65</v>
      </c>
      <c r="Q22" s="610">
        <v>1</v>
      </c>
      <c r="R22" s="324">
        <v>6000</v>
      </c>
      <c r="S22" s="606">
        <v>30</v>
      </c>
      <c r="T22" s="606">
        <v>30</v>
      </c>
      <c r="U22" s="606"/>
      <c r="V22" s="606">
        <v>0</v>
      </c>
      <c r="W22" s="326"/>
      <c r="X22" s="326"/>
      <c r="Y22" s="326"/>
      <c r="Z22" s="326"/>
      <c r="AA22" s="326"/>
      <c r="AB22" s="326"/>
      <c r="AC22" s="326"/>
      <c r="AD22" s="326"/>
      <c r="AE22" s="324">
        <f t="shared" si="1"/>
        <v>12000</v>
      </c>
      <c r="AF22" s="327">
        <f t="shared" si="27"/>
        <v>6000</v>
      </c>
      <c r="AG22" s="327">
        <f t="shared" si="28"/>
        <v>6000</v>
      </c>
      <c r="AH22" s="327">
        <f t="shared" si="44"/>
        <v>0</v>
      </c>
      <c r="AI22" s="327">
        <f t="shared" si="45"/>
        <v>0</v>
      </c>
      <c r="AJ22" s="327">
        <f t="shared" si="46"/>
        <v>0</v>
      </c>
      <c r="AK22" s="327">
        <f t="shared" si="47"/>
        <v>0</v>
      </c>
      <c r="AL22" s="327">
        <f t="shared" si="48"/>
        <v>0</v>
      </c>
      <c r="AM22" s="327">
        <f t="shared" si="49"/>
        <v>0</v>
      </c>
      <c r="AN22" s="327">
        <f t="shared" si="50"/>
        <v>0</v>
      </c>
      <c r="AO22" s="327">
        <f t="shared" si="51"/>
        <v>0</v>
      </c>
      <c r="AP22" s="327">
        <f t="shared" si="10"/>
        <v>0</v>
      </c>
      <c r="AQ22" s="327">
        <f t="shared" si="11"/>
        <v>0</v>
      </c>
      <c r="AR22" s="327">
        <f t="shared" si="12"/>
        <v>12000</v>
      </c>
      <c r="AS22" s="611" t="s">
        <v>994</v>
      </c>
      <c r="BA22" s="613"/>
      <c r="BB22" s="614" t="s">
        <v>995</v>
      </c>
      <c r="BC22" s="614" t="s">
        <v>996</v>
      </c>
      <c r="BD22" s="614" t="s">
        <v>997</v>
      </c>
      <c r="BE22" s="614" t="s">
        <v>998</v>
      </c>
      <c r="BF22" s="615">
        <v>45665</v>
      </c>
      <c r="BG22" s="614"/>
      <c r="BH22" s="616">
        <v>2015</v>
      </c>
      <c r="BI22" s="616"/>
      <c r="BJ22" s="614"/>
      <c r="BK22" s="616"/>
      <c r="BL22" s="614"/>
      <c r="BM22" s="614"/>
      <c r="BN22" s="616"/>
      <c r="BO22" s="616" t="s">
        <v>999</v>
      </c>
      <c r="BP22" s="616"/>
      <c r="BQ22" s="2821"/>
      <c r="BR22" s="2821"/>
      <c r="BS22" s="2822" t="s">
        <v>1083</v>
      </c>
      <c r="BT22" s="328" t="s">
        <v>1084</v>
      </c>
      <c r="BU22" s="328" t="s">
        <v>1085</v>
      </c>
      <c r="BV22" s="392">
        <v>42604717</v>
      </c>
      <c r="BW22" s="392">
        <v>10426047174</v>
      </c>
      <c r="BX22" s="617">
        <v>6000</v>
      </c>
      <c r="BY22" s="618">
        <v>46024</v>
      </c>
      <c r="BZ22" s="618">
        <v>46081</v>
      </c>
      <c r="CA22" s="619"/>
      <c r="CB22" s="612">
        <f t="shared" si="13"/>
        <v>30</v>
      </c>
      <c r="CC22" s="620">
        <f t="shared" si="14"/>
        <v>6000</v>
      </c>
      <c r="CD22" s="612">
        <v>26</v>
      </c>
      <c r="CE22" s="621">
        <v>6000</v>
      </c>
      <c r="CF22" s="612">
        <v>26</v>
      </c>
      <c r="CG22" s="621">
        <v>6000</v>
      </c>
      <c r="CH22" s="621">
        <f t="shared" si="29"/>
        <v>0</v>
      </c>
      <c r="CI22" s="621">
        <f t="shared" si="30"/>
        <v>0</v>
      </c>
      <c r="CJ22" s="619"/>
      <c r="CK22" s="612">
        <f t="shared" si="15"/>
        <v>30</v>
      </c>
      <c r="CL22" s="620">
        <f t="shared" si="16"/>
        <v>6000</v>
      </c>
      <c r="CM22" s="611">
        <v>28</v>
      </c>
      <c r="CN22" s="621">
        <f>(R22/30*CM22)*Q22</f>
        <v>5600</v>
      </c>
      <c r="CO22" s="612">
        <v>28</v>
      </c>
      <c r="CP22" s="621">
        <v>5600</v>
      </c>
      <c r="CQ22" s="621">
        <f t="shared" si="31"/>
        <v>400</v>
      </c>
      <c r="CR22" s="621">
        <f t="shared" si="32"/>
        <v>5600</v>
      </c>
      <c r="CS22" s="622"/>
      <c r="CT22" s="612">
        <f t="shared" si="17"/>
        <v>0</v>
      </c>
      <c r="CU22" s="620">
        <f t="shared" si="18"/>
        <v>0</v>
      </c>
      <c r="CW22" s="621">
        <f t="shared" si="19"/>
        <v>0</v>
      </c>
      <c r="CY22" s="621">
        <f t="shared" si="20"/>
        <v>0</v>
      </c>
      <c r="CZ22" s="621">
        <f t="shared" si="33"/>
        <v>0</v>
      </c>
      <c r="DA22" s="621">
        <f t="shared" si="34"/>
        <v>0</v>
      </c>
      <c r="DC22" s="612">
        <f t="shared" si="21"/>
        <v>0</v>
      </c>
      <c r="DD22" s="620">
        <f t="shared" si="35"/>
        <v>0</v>
      </c>
      <c r="DF22" s="621">
        <f t="shared" si="22"/>
        <v>0</v>
      </c>
      <c r="DH22" s="621">
        <f t="shared" si="23"/>
        <v>0</v>
      </c>
      <c r="DU22" s="620">
        <f t="shared" si="24"/>
        <v>12000</v>
      </c>
      <c r="DV22" s="621">
        <f t="shared" si="25"/>
        <v>11600</v>
      </c>
      <c r="DW22" s="621">
        <f t="shared" si="26"/>
        <v>11600</v>
      </c>
      <c r="DX22" s="621">
        <f t="shared" si="52"/>
        <v>400</v>
      </c>
      <c r="DY22" s="621">
        <f t="shared" si="53"/>
        <v>400</v>
      </c>
      <c r="EG22" s="621"/>
    </row>
    <row r="23" spans="1:137" s="612" customFormat="1" ht="23.25" hidden="1" customHeight="1" x14ac:dyDescent="0.25">
      <c r="A23" s="606">
        <v>2026</v>
      </c>
      <c r="B23" s="606">
        <v>479</v>
      </c>
      <c r="C23" s="606" t="s">
        <v>58</v>
      </c>
      <c r="D23" s="606">
        <v>3000654</v>
      </c>
      <c r="E23" s="606">
        <v>5005023</v>
      </c>
      <c r="F23" s="606" t="s">
        <v>1003</v>
      </c>
      <c r="G23" s="606" t="s">
        <v>1004</v>
      </c>
      <c r="H23" s="606">
        <v>97</v>
      </c>
      <c r="I23" s="607" t="s">
        <v>992</v>
      </c>
      <c r="J23" s="608" t="s">
        <v>10</v>
      </c>
      <c r="K23" s="608" t="s">
        <v>60</v>
      </c>
      <c r="L23" s="606" t="str">
        <f t="shared" si="0"/>
        <v>2.3</v>
      </c>
      <c r="M23" s="609" t="s">
        <v>62</v>
      </c>
      <c r="N23" s="609"/>
      <c r="O23" s="606" t="s">
        <v>1086</v>
      </c>
      <c r="P23" s="606" t="s">
        <v>65</v>
      </c>
      <c r="Q23" s="610">
        <v>1</v>
      </c>
      <c r="R23" s="324">
        <v>5500</v>
      </c>
      <c r="S23" s="606">
        <v>30</v>
      </c>
      <c r="T23" s="606">
        <v>30</v>
      </c>
      <c r="U23" s="606"/>
      <c r="V23" s="606">
        <v>0</v>
      </c>
      <c r="W23" s="326"/>
      <c r="X23" s="326"/>
      <c r="Y23" s="326"/>
      <c r="Z23" s="326"/>
      <c r="AA23" s="326"/>
      <c r="AB23" s="326"/>
      <c r="AC23" s="326"/>
      <c r="AD23" s="326"/>
      <c r="AE23" s="324">
        <f t="shared" si="1"/>
        <v>11000</v>
      </c>
      <c r="AF23" s="327">
        <f t="shared" si="27"/>
        <v>5500</v>
      </c>
      <c r="AG23" s="327">
        <f t="shared" si="28"/>
        <v>5500</v>
      </c>
      <c r="AH23" s="327">
        <f t="shared" si="44"/>
        <v>0</v>
      </c>
      <c r="AI23" s="327">
        <f t="shared" si="45"/>
        <v>0</v>
      </c>
      <c r="AJ23" s="327">
        <f t="shared" si="46"/>
        <v>0</v>
      </c>
      <c r="AK23" s="327">
        <f t="shared" si="47"/>
        <v>0</v>
      </c>
      <c r="AL23" s="327">
        <f t="shared" si="48"/>
        <v>0</v>
      </c>
      <c r="AM23" s="327">
        <f t="shared" si="49"/>
        <v>0</v>
      </c>
      <c r="AN23" s="327">
        <f t="shared" si="50"/>
        <v>0</v>
      </c>
      <c r="AO23" s="327">
        <f t="shared" si="51"/>
        <v>0</v>
      </c>
      <c r="AP23" s="327">
        <f t="shared" si="10"/>
        <v>0</v>
      </c>
      <c r="AQ23" s="327">
        <f t="shared" si="11"/>
        <v>0</v>
      </c>
      <c r="AR23" s="327">
        <f t="shared" si="12"/>
        <v>11000</v>
      </c>
      <c r="AS23" s="611" t="s">
        <v>994</v>
      </c>
      <c r="BA23" s="613"/>
      <c r="BB23" s="614" t="s">
        <v>995</v>
      </c>
      <c r="BC23" s="614" t="s">
        <v>996</v>
      </c>
      <c r="BD23" s="614" t="s">
        <v>997</v>
      </c>
      <c r="BE23" s="614" t="s">
        <v>998</v>
      </c>
      <c r="BF23" s="615">
        <v>45665</v>
      </c>
      <c r="BG23" s="614"/>
      <c r="BH23" s="616">
        <v>2016</v>
      </c>
      <c r="BI23" s="616"/>
      <c r="BJ23" s="614"/>
      <c r="BK23" s="616"/>
      <c r="BL23" s="614"/>
      <c r="BM23" s="614"/>
      <c r="BN23" s="616"/>
      <c r="BO23" s="616" t="s">
        <v>999</v>
      </c>
      <c r="BP23" s="616"/>
      <c r="BQ23" s="2821"/>
      <c r="BR23" s="2821"/>
      <c r="BS23" s="2822" t="s">
        <v>1087</v>
      </c>
      <c r="BT23" s="328" t="s">
        <v>1088</v>
      </c>
      <c r="BU23" s="328" t="s">
        <v>1089</v>
      </c>
      <c r="BV23" s="638">
        <v>71245407</v>
      </c>
      <c r="BW23" s="639">
        <v>10712454071</v>
      </c>
      <c r="BX23" s="617">
        <v>5500</v>
      </c>
      <c r="BY23" s="618">
        <v>46028</v>
      </c>
      <c r="BZ23" s="618">
        <v>46081</v>
      </c>
      <c r="CA23" s="619"/>
      <c r="CB23" s="612">
        <f t="shared" si="13"/>
        <v>30</v>
      </c>
      <c r="CC23" s="620">
        <f t="shared" si="14"/>
        <v>5500</v>
      </c>
      <c r="CD23" s="612">
        <v>26</v>
      </c>
      <c r="CE23" s="621">
        <v>5500</v>
      </c>
      <c r="CF23" s="612">
        <v>26</v>
      </c>
      <c r="CG23" s="621">
        <v>5500</v>
      </c>
      <c r="CH23" s="621">
        <f t="shared" si="29"/>
        <v>0</v>
      </c>
      <c r="CI23" s="621">
        <f t="shared" si="30"/>
        <v>0</v>
      </c>
      <c r="CJ23" s="619"/>
      <c r="CK23" s="612">
        <f t="shared" si="15"/>
        <v>30</v>
      </c>
      <c r="CL23" s="620">
        <f t="shared" si="16"/>
        <v>5500</v>
      </c>
      <c r="CM23" s="612">
        <v>28</v>
      </c>
      <c r="CN23" s="621">
        <v>5500</v>
      </c>
      <c r="CO23" s="612">
        <v>28</v>
      </c>
      <c r="CP23" s="621">
        <v>5500</v>
      </c>
      <c r="CQ23" s="621">
        <f t="shared" si="31"/>
        <v>0</v>
      </c>
      <c r="CR23" s="621">
        <f t="shared" si="32"/>
        <v>5500</v>
      </c>
      <c r="CS23" s="622"/>
      <c r="CT23" s="612">
        <f t="shared" si="17"/>
        <v>0</v>
      </c>
      <c r="CU23" s="620">
        <f t="shared" si="18"/>
        <v>0</v>
      </c>
      <c r="CW23" s="621">
        <f t="shared" si="19"/>
        <v>0</v>
      </c>
      <c r="CY23" s="621">
        <f t="shared" si="20"/>
        <v>0</v>
      </c>
      <c r="CZ23" s="621">
        <f t="shared" si="33"/>
        <v>0</v>
      </c>
      <c r="DA23" s="621">
        <f t="shared" si="34"/>
        <v>0</v>
      </c>
      <c r="DC23" s="612">
        <f t="shared" si="21"/>
        <v>0</v>
      </c>
      <c r="DD23" s="620">
        <f t="shared" si="35"/>
        <v>0</v>
      </c>
      <c r="DF23" s="621">
        <f t="shared" si="22"/>
        <v>0</v>
      </c>
      <c r="DH23" s="621">
        <f t="shared" si="23"/>
        <v>0</v>
      </c>
      <c r="DU23" s="620">
        <f t="shared" si="24"/>
        <v>11000</v>
      </c>
      <c r="DV23" s="621">
        <f t="shared" si="25"/>
        <v>11000</v>
      </c>
      <c r="DW23" s="621">
        <f t="shared" si="26"/>
        <v>11000</v>
      </c>
      <c r="DX23" s="621">
        <f t="shared" si="52"/>
        <v>0</v>
      </c>
      <c r="DY23" s="621">
        <f t="shared" si="53"/>
        <v>0</v>
      </c>
      <c r="EG23" s="621"/>
    </row>
    <row r="24" spans="1:137" s="612" customFormat="1" ht="23.25" hidden="1" customHeight="1" x14ac:dyDescent="0.25">
      <c r="A24" s="606">
        <v>2026</v>
      </c>
      <c r="B24" s="606">
        <v>479</v>
      </c>
      <c r="C24" s="606" t="s">
        <v>58</v>
      </c>
      <c r="D24" s="606">
        <v>3000654</v>
      </c>
      <c r="E24" s="606">
        <v>5005023</v>
      </c>
      <c r="F24" s="606" t="s">
        <v>1003</v>
      </c>
      <c r="G24" s="606" t="s">
        <v>1004</v>
      </c>
      <c r="H24" s="606">
        <v>97</v>
      </c>
      <c r="I24" s="607" t="s">
        <v>992</v>
      </c>
      <c r="J24" s="608" t="s">
        <v>10</v>
      </c>
      <c r="K24" s="608" t="s">
        <v>60</v>
      </c>
      <c r="L24" s="606" t="str">
        <f t="shared" si="0"/>
        <v>2.3</v>
      </c>
      <c r="M24" s="609" t="s">
        <v>62</v>
      </c>
      <c r="N24" s="609"/>
      <c r="O24" s="606" t="s">
        <v>1090</v>
      </c>
      <c r="P24" s="606" t="s">
        <v>65</v>
      </c>
      <c r="Q24" s="610">
        <v>1</v>
      </c>
      <c r="R24" s="324">
        <v>5500</v>
      </c>
      <c r="S24" s="606">
        <v>30</v>
      </c>
      <c r="T24" s="606">
        <v>30</v>
      </c>
      <c r="U24" s="606"/>
      <c r="V24" s="606">
        <v>0</v>
      </c>
      <c r="W24" s="326"/>
      <c r="X24" s="326"/>
      <c r="Y24" s="326"/>
      <c r="Z24" s="326"/>
      <c r="AA24" s="326"/>
      <c r="AB24" s="326"/>
      <c r="AC24" s="326"/>
      <c r="AD24" s="326"/>
      <c r="AE24" s="324">
        <f t="shared" si="1"/>
        <v>11000</v>
      </c>
      <c r="AF24" s="327">
        <f t="shared" si="27"/>
        <v>5500</v>
      </c>
      <c r="AG24" s="327">
        <f t="shared" si="28"/>
        <v>5500</v>
      </c>
      <c r="AH24" s="327">
        <f t="shared" si="44"/>
        <v>0</v>
      </c>
      <c r="AI24" s="327">
        <f t="shared" si="45"/>
        <v>0</v>
      </c>
      <c r="AJ24" s="327">
        <f t="shared" si="46"/>
        <v>0</v>
      </c>
      <c r="AK24" s="327">
        <f t="shared" si="47"/>
        <v>0</v>
      </c>
      <c r="AL24" s="327">
        <f t="shared" si="48"/>
        <v>0</v>
      </c>
      <c r="AM24" s="327">
        <f t="shared" si="49"/>
        <v>0</v>
      </c>
      <c r="AN24" s="327">
        <f t="shared" si="50"/>
        <v>0</v>
      </c>
      <c r="AO24" s="327">
        <f t="shared" si="51"/>
        <v>0</v>
      </c>
      <c r="AP24" s="327">
        <f t="shared" si="10"/>
        <v>0</v>
      </c>
      <c r="AQ24" s="327">
        <f t="shared" si="11"/>
        <v>0</v>
      </c>
      <c r="AR24" s="327">
        <f t="shared" si="12"/>
        <v>11000</v>
      </c>
      <c r="AS24" s="611" t="s">
        <v>994</v>
      </c>
      <c r="BA24" s="613"/>
      <c r="BB24" s="614" t="s">
        <v>995</v>
      </c>
      <c r="BC24" s="614" t="s">
        <v>996</v>
      </c>
      <c r="BD24" s="614" t="s">
        <v>997</v>
      </c>
      <c r="BE24" s="614" t="s">
        <v>998</v>
      </c>
      <c r="BF24" s="615">
        <v>45665</v>
      </c>
      <c r="BG24" s="614"/>
      <c r="BH24" s="616">
        <v>2017</v>
      </c>
      <c r="BI24" s="616"/>
      <c r="BJ24" s="614"/>
      <c r="BK24" s="616"/>
      <c r="BL24" s="614"/>
      <c r="BM24" s="614"/>
      <c r="BN24" s="616"/>
      <c r="BO24" s="616" t="s">
        <v>999</v>
      </c>
      <c r="BP24" s="616"/>
      <c r="BQ24" s="2821"/>
      <c r="BR24" s="2821"/>
      <c r="BS24" s="2822" t="s">
        <v>1091</v>
      </c>
      <c r="BT24" s="328" t="s">
        <v>1092</v>
      </c>
      <c r="BU24" s="328" t="s">
        <v>1093</v>
      </c>
      <c r="BV24" s="392">
        <v>73011412</v>
      </c>
      <c r="BW24" s="392">
        <v>10730114121</v>
      </c>
      <c r="BX24" s="617">
        <v>5500</v>
      </c>
      <c r="BY24" s="618">
        <v>46028</v>
      </c>
      <c r="BZ24" s="618">
        <v>46081</v>
      </c>
      <c r="CA24" s="619"/>
      <c r="CB24" s="612">
        <f t="shared" si="13"/>
        <v>30</v>
      </c>
      <c r="CC24" s="620">
        <f t="shared" si="14"/>
        <v>5500</v>
      </c>
      <c r="CD24" s="612">
        <v>26</v>
      </c>
      <c r="CE24" s="621">
        <v>5500</v>
      </c>
      <c r="CF24" s="612">
        <v>26</v>
      </c>
      <c r="CG24" s="621">
        <v>5500</v>
      </c>
      <c r="CH24" s="621">
        <f t="shared" si="29"/>
        <v>0</v>
      </c>
      <c r="CI24" s="621">
        <f t="shared" si="30"/>
        <v>0</v>
      </c>
      <c r="CJ24" s="619"/>
      <c r="CK24" s="612">
        <f t="shared" si="15"/>
        <v>30</v>
      </c>
      <c r="CL24" s="620">
        <f t="shared" si="16"/>
        <v>5500</v>
      </c>
      <c r="CM24" s="612">
        <v>28</v>
      </c>
      <c r="CN24" s="621">
        <v>5500</v>
      </c>
      <c r="CO24" s="612">
        <v>28</v>
      </c>
      <c r="CP24" s="621">
        <v>5500</v>
      </c>
      <c r="CQ24" s="621">
        <f t="shared" si="31"/>
        <v>0</v>
      </c>
      <c r="CR24" s="621">
        <f t="shared" si="32"/>
        <v>5500</v>
      </c>
      <c r="CS24" s="622"/>
      <c r="CT24" s="612">
        <f t="shared" si="17"/>
        <v>0</v>
      </c>
      <c r="CU24" s="620">
        <f t="shared" si="18"/>
        <v>0</v>
      </c>
      <c r="CW24" s="621">
        <f t="shared" si="19"/>
        <v>0</v>
      </c>
      <c r="CY24" s="621">
        <f t="shared" si="20"/>
        <v>0</v>
      </c>
      <c r="CZ24" s="621">
        <f t="shared" si="33"/>
        <v>0</v>
      </c>
      <c r="DA24" s="621">
        <f t="shared" si="34"/>
        <v>0</v>
      </c>
      <c r="DC24" s="612">
        <f t="shared" si="21"/>
        <v>0</v>
      </c>
      <c r="DD24" s="620">
        <f t="shared" si="35"/>
        <v>0</v>
      </c>
      <c r="DF24" s="621">
        <f t="shared" si="22"/>
        <v>0</v>
      </c>
      <c r="DH24" s="621">
        <f t="shared" si="23"/>
        <v>0</v>
      </c>
      <c r="DU24" s="620">
        <f t="shared" si="24"/>
        <v>11000</v>
      </c>
      <c r="DV24" s="621">
        <f t="shared" si="25"/>
        <v>11000</v>
      </c>
      <c r="DW24" s="621">
        <f t="shared" si="26"/>
        <v>11000</v>
      </c>
      <c r="DX24" s="621">
        <f t="shared" si="52"/>
        <v>0</v>
      </c>
      <c r="DY24" s="621">
        <f t="shared" si="53"/>
        <v>0</v>
      </c>
      <c r="EG24" s="621"/>
    </row>
    <row r="25" spans="1:137" s="1944" customFormat="1" ht="23.25" hidden="1" customHeight="1" x14ac:dyDescent="0.25">
      <c r="A25" s="1937">
        <v>2026</v>
      </c>
      <c r="B25" s="606">
        <v>479</v>
      </c>
      <c r="C25" s="606" t="s">
        <v>58</v>
      </c>
      <c r="D25" s="606">
        <v>3000654</v>
      </c>
      <c r="E25" s="606">
        <v>5005023</v>
      </c>
      <c r="F25" s="606" t="s">
        <v>990</v>
      </c>
      <c r="G25" s="1937" t="s">
        <v>991</v>
      </c>
      <c r="H25" s="1937">
        <v>94</v>
      </c>
      <c r="I25" s="607" t="s">
        <v>992</v>
      </c>
      <c r="J25" s="608" t="s">
        <v>10</v>
      </c>
      <c r="K25" s="608" t="s">
        <v>60</v>
      </c>
      <c r="L25" s="606" t="str">
        <f t="shared" si="0"/>
        <v>2.3</v>
      </c>
      <c r="M25" s="1938" t="s">
        <v>62</v>
      </c>
      <c r="N25" s="609"/>
      <c r="O25" s="1937" t="s">
        <v>1094</v>
      </c>
      <c r="P25" s="1937" t="s">
        <v>65</v>
      </c>
      <c r="Q25" s="1939">
        <v>1</v>
      </c>
      <c r="R25" s="457">
        <v>5500</v>
      </c>
      <c r="S25" s="1937">
        <v>30</v>
      </c>
      <c r="T25" s="1937">
        <v>30</v>
      </c>
      <c r="U25" s="1937"/>
      <c r="V25" s="1937"/>
      <c r="W25" s="1940"/>
      <c r="X25" s="326"/>
      <c r="Y25" s="326"/>
      <c r="Z25" s="326"/>
      <c r="AA25" s="326"/>
      <c r="AB25" s="326"/>
      <c r="AC25" s="326"/>
      <c r="AD25" s="326"/>
      <c r="AE25" s="457">
        <f t="shared" si="1"/>
        <v>11000</v>
      </c>
      <c r="AF25" s="327">
        <f t="shared" si="27"/>
        <v>5500</v>
      </c>
      <c r="AG25" s="327">
        <f t="shared" si="28"/>
        <v>5500</v>
      </c>
      <c r="AH25" s="327">
        <f t="shared" si="44"/>
        <v>0</v>
      </c>
      <c r="AI25" s="327">
        <f t="shared" si="45"/>
        <v>0</v>
      </c>
      <c r="AJ25" s="327">
        <f t="shared" si="46"/>
        <v>0</v>
      </c>
      <c r="AK25" s="327">
        <f t="shared" si="47"/>
        <v>0</v>
      </c>
      <c r="AL25" s="327">
        <f t="shared" si="48"/>
        <v>0</v>
      </c>
      <c r="AM25" s="327">
        <f t="shared" si="49"/>
        <v>0</v>
      </c>
      <c r="AN25" s="327">
        <f t="shared" si="50"/>
        <v>0</v>
      </c>
      <c r="AO25" s="327">
        <f t="shared" si="51"/>
        <v>0</v>
      </c>
      <c r="AP25" s="327">
        <f t="shared" si="10"/>
        <v>0</v>
      </c>
      <c r="AQ25" s="327">
        <f t="shared" si="11"/>
        <v>0</v>
      </c>
      <c r="AR25" s="458">
        <f t="shared" si="12"/>
        <v>11000</v>
      </c>
      <c r="AS25" s="1941" t="s">
        <v>994</v>
      </c>
      <c r="AT25" s="612"/>
      <c r="AU25" s="612"/>
      <c r="AV25" s="612"/>
      <c r="AW25" s="612"/>
      <c r="AX25" s="612"/>
      <c r="AY25" s="612"/>
      <c r="AZ25" s="612"/>
      <c r="BA25" s="613"/>
      <c r="BB25" s="1942" t="s">
        <v>995</v>
      </c>
      <c r="BC25" s="614" t="s">
        <v>996</v>
      </c>
      <c r="BD25" s="614" t="s">
        <v>997</v>
      </c>
      <c r="BE25" s="614" t="s">
        <v>998</v>
      </c>
      <c r="BF25" s="615">
        <v>45665</v>
      </c>
      <c r="BG25" s="614"/>
      <c r="BH25" s="616">
        <v>2018</v>
      </c>
      <c r="BI25" s="616"/>
      <c r="BJ25" s="614"/>
      <c r="BK25" s="616"/>
      <c r="BL25" s="614"/>
      <c r="BM25" s="614"/>
      <c r="BN25" s="616"/>
      <c r="BO25" s="616" t="s">
        <v>999</v>
      </c>
      <c r="BP25" s="616"/>
      <c r="BQ25" s="2821"/>
      <c r="BR25" s="2821"/>
      <c r="BS25" s="2822" t="s">
        <v>1095</v>
      </c>
      <c r="BT25" s="328" t="s">
        <v>1096</v>
      </c>
      <c r="BU25" s="328" t="s">
        <v>1097</v>
      </c>
      <c r="BV25" s="393">
        <v>44929399</v>
      </c>
      <c r="BW25" s="392">
        <v>10449293997</v>
      </c>
      <c r="BX25" s="617">
        <v>5500</v>
      </c>
      <c r="BY25" s="618">
        <v>46028</v>
      </c>
      <c r="BZ25" s="618">
        <v>46081</v>
      </c>
      <c r="CA25" s="619"/>
      <c r="CB25" s="612">
        <f t="shared" si="13"/>
        <v>30</v>
      </c>
      <c r="CC25" s="620">
        <f t="shared" si="14"/>
        <v>5500</v>
      </c>
      <c r="CD25" s="612">
        <v>26</v>
      </c>
      <c r="CE25" s="621">
        <v>5500</v>
      </c>
      <c r="CF25" s="612">
        <v>26</v>
      </c>
      <c r="CG25" s="621">
        <v>5500</v>
      </c>
      <c r="CH25" s="621">
        <f t="shared" si="29"/>
        <v>0</v>
      </c>
      <c r="CI25" s="621">
        <f t="shared" si="30"/>
        <v>0</v>
      </c>
      <c r="CJ25" s="619"/>
      <c r="CK25" s="612">
        <f t="shared" si="15"/>
        <v>30</v>
      </c>
      <c r="CL25" s="620">
        <f t="shared" si="16"/>
        <v>5500</v>
      </c>
      <c r="CM25" s="612">
        <v>28</v>
      </c>
      <c r="CN25" s="621">
        <v>5500</v>
      </c>
      <c r="CO25" s="612">
        <v>28</v>
      </c>
      <c r="CP25" s="621">
        <v>5500</v>
      </c>
      <c r="CQ25" s="621">
        <f t="shared" si="31"/>
        <v>0</v>
      </c>
      <c r="CR25" s="621">
        <f t="shared" si="32"/>
        <v>5500</v>
      </c>
      <c r="CS25" s="622"/>
      <c r="CT25" s="612">
        <f t="shared" si="17"/>
        <v>0</v>
      </c>
      <c r="CU25" s="620">
        <f t="shared" si="18"/>
        <v>0</v>
      </c>
      <c r="CV25" s="612"/>
      <c r="CW25" s="621">
        <f t="shared" si="19"/>
        <v>0</v>
      </c>
      <c r="CX25" s="612"/>
      <c r="CY25" s="621">
        <f t="shared" si="20"/>
        <v>0</v>
      </c>
      <c r="CZ25" s="621">
        <f t="shared" si="33"/>
        <v>0</v>
      </c>
      <c r="DA25" s="621">
        <f t="shared" si="34"/>
        <v>0</v>
      </c>
      <c r="DB25" s="612"/>
      <c r="DC25" s="612">
        <f t="shared" si="21"/>
        <v>0</v>
      </c>
      <c r="DD25" s="620">
        <f t="shared" si="35"/>
        <v>0</v>
      </c>
      <c r="DE25" s="612"/>
      <c r="DF25" s="621">
        <f t="shared" si="22"/>
        <v>0</v>
      </c>
      <c r="DG25" s="612"/>
      <c r="DH25" s="621">
        <f t="shared" si="23"/>
        <v>0</v>
      </c>
      <c r="DI25" s="612"/>
      <c r="DJ25" s="612"/>
      <c r="DK25" s="612"/>
      <c r="DL25" s="612"/>
      <c r="DM25" s="612"/>
      <c r="DN25" s="612"/>
      <c r="DO25" s="612"/>
      <c r="DP25" s="612"/>
      <c r="DQ25" s="612"/>
      <c r="DR25" s="612"/>
      <c r="DS25" s="612"/>
      <c r="DU25" s="1945">
        <f t="shared" si="24"/>
        <v>11000</v>
      </c>
      <c r="DV25" s="1946">
        <f t="shared" si="25"/>
        <v>11000</v>
      </c>
      <c r="DW25" s="1946">
        <f t="shared" si="26"/>
        <v>11000</v>
      </c>
      <c r="DX25" s="1946">
        <f t="shared" si="52"/>
        <v>0</v>
      </c>
      <c r="DY25" s="1946">
        <f t="shared" si="53"/>
        <v>0</v>
      </c>
      <c r="EG25" s="1946"/>
    </row>
    <row r="26" spans="1:137" s="612" customFormat="1" ht="30" hidden="1" customHeight="1" x14ac:dyDescent="0.25">
      <c r="A26" s="606">
        <v>2026</v>
      </c>
      <c r="B26" s="606">
        <v>479</v>
      </c>
      <c r="C26" s="606" t="s">
        <v>58</v>
      </c>
      <c r="D26" s="606">
        <v>3000654</v>
      </c>
      <c r="E26" s="606">
        <v>5005023</v>
      </c>
      <c r="F26" s="606" t="s">
        <v>1003</v>
      </c>
      <c r="G26" s="606" t="s">
        <v>1004</v>
      </c>
      <c r="H26" s="606">
        <v>97</v>
      </c>
      <c r="I26" s="607" t="s">
        <v>992</v>
      </c>
      <c r="J26" s="608" t="s">
        <v>10</v>
      </c>
      <c r="K26" s="608" t="s">
        <v>60</v>
      </c>
      <c r="L26" s="606" t="str">
        <f t="shared" si="0"/>
        <v>2.3</v>
      </c>
      <c r="M26" s="609" t="s">
        <v>62</v>
      </c>
      <c r="N26" s="609"/>
      <c r="O26" s="606" t="s">
        <v>1098</v>
      </c>
      <c r="P26" s="606" t="s">
        <v>65</v>
      </c>
      <c r="Q26" s="610">
        <v>1</v>
      </c>
      <c r="R26" s="324">
        <v>5500</v>
      </c>
      <c r="S26" s="606">
        <v>30</v>
      </c>
      <c r="T26" s="2917">
        <v>15</v>
      </c>
      <c r="U26" s="606"/>
      <c r="V26" s="606"/>
      <c r="W26" s="326"/>
      <c r="X26" s="326"/>
      <c r="Y26" s="326"/>
      <c r="Z26" s="326"/>
      <c r="AA26" s="326"/>
      <c r="AB26" s="326"/>
      <c r="AC26" s="326"/>
      <c r="AD26" s="326"/>
      <c r="AE26" s="324">
        <f t="shared" si="1"/>
        <v>8250</v>
      </c>
      <c r="AF26" s="327">
        <f t="shared" si="27"/>
        <v>5500</v>
      </c>
      <c r="AG26" s="327">
        <f t="shared" si="28"/>
        <v>2750</v>
      </c>
      <c r="AH26" s="327">
        <f t="shared" si="44"/>
        <v>0</v>
      </c>
      <c r="AI26" s="327">
        <f t="shared" si="45"/>
        <v>0</v>
      </c>
      <c r="AJ26" s="327">
        <f t="shared" si="46"/>
        <v>0</v>
      </c>
      <c r="AK26" s="327">
        <f t="shared" si="47"/>
        <v>0</v>
      </c>
      <c r="AL26" s="327">
        <f t="shared" si="48"/>
        <v>0</v>
      </c>
      <c r="AM26" s="327">
        <f t="shared" si="49"/>
        <v>0</v>
      </c>
      <c r="AN26" s="327">
        <f t="shared" si="50"/>
        <v>0</v>
      </c>
      <c r="AO26" s="327">
        <f t="shared" si="51"/>
        <v>0</v>
      </c>
      <c r="AP26" s="327">
        <f t="shared" si="10"/>
        <v>0</v>
      </c>
      <c r="AQ26" s="327">
        <f t="shared" si="11"/>
        <v>0</v>
      </c>
      <c r="AR26" s="327">
        <f t="shared" si="12"/>
        <v>8250</v>
      </c>
      <c r="AS26" s="611" t="s">
        <v>994</v>
      </c>
      <c r="BA26" s="613"/>
      <c r="BB26" s="614" t="s">
        <v>995</v>
      </c>
      <c r="BC26" s="614" t="s">
        <v>996</v>
      </c>
      <c r="BD26" s="614" t="s">
        <v>997</v>
      </c>
      <c r="BE26" s="614" t="s">
        <v>998</v>
      </c>
      <c r="BF26" s="615">
        <v>45665</v>
      </c>
      <c r="BG26" s="614"/>
      <c r="BH26" s="616">
        <v>2019</v>
      </c>
      <c r="BI26" s="616"/>
      <c r="BJ26" s="614"/>
      <c r="BK26" s="616"/>
      <c r="BL26" s="614"/>
      <c r="BM26" s="614"/>
      <c r="BN26" s="616"/>
      <c r="BO26" s="616" t="s">
        <v>999</v>
      </c>
      <c r="BP26" s="616"/>
      <c r="BQ26" s="2821"/>
      <c r="BR26" s="2821"/>
      <c r="BS26" s="2822" t="s">
        <v>1099</v>
      </c>
      <c r="BT26" s="328" t="s">
        <v>1100</v>
      </c>
      <c r="BU26" s="328" t="s">
        <v>1101</v>
      </c>
      <c r="BV26" s="639">
        <v>41779939</v>
      </c>
      <c r="BW26" s="639">
        <v>10417799392</v>
      </c>
      <c r="BX26" s="617">
        <v>5500</v>
      </c>
      <c r="BY26" s="618">
        <v>46028</v>
      </c>
      <c r="BZ26" s="618">
        <v>46081</v>
      </c>
      <c r="CA26" s="619"/>
      <c r="CB26" s="612">
        <f t="shared" si="13"/>
        <v>30</v>
      </c>
      <c r="CC26" s="620">
        <f t="shared" si="14"/>
        <v>5500</v>
      </c>
      <c r="CD26" s="612">
        <v>26</v>
      </c>
      <c r="CE26" s="621">
        <v>5500</v>
      </c>
      <c r="CF26" s="612">
        <v>26</v>
      </c>
      <c r="CG26" s="621">
        <v>5500</v>
      </c>
      <c r="CH26" s="621">
        <f t="shared" si="29"/>
        <v>0</v>
      </c>
      <c r="CI26" s="621">
        <f t="shared" si="30"/>
        <v>0</v>
      </c>
      <c r="CJ26" s="619"/>
      <c r="CK26" s="612">
        <f t="shared" si="15"/>
        <v>15</v>
      </c>
      <c r="CL26" s="620">
        <f t="shared" si="16"/>
        <v>2750</v>
      </c>
      <c r="CM26" s="612">
        <v>14</v>
      </c>
      <c r="CN26" s="621">
        <v>2750</v>
      </c>
      <c r="CO26" s="612">
        <v>14</v>
      </c>
      <c r="CP26" s="621">
        <v>2750</v>
      </c>
      <c r="CQ26" s="621">
        <f t="shared" si="31"/>
        <v>0</v>
      </c>
      <c r="CR26" s="621">
        <f t="shared" si="32"/>
        <v>2750</v>
      </c>
      <c r="CS26" s="622"/>
      <c r="CT26" s="612">
        <f t="shared" si="17"/>
        <v>0</v>
      </c>
      <c r="CU26" s="620">
        <f t="shared" si="18"/>
        <v>0</v>
      </c>
      <c r="CW26" s="621">
        <f t="shared" si="19"/>
        <v>0</v>
      </c>
      <c r="CY26" s="621">
        <f t="shared" si="20"/>
        <v>0</v>
      </c>
      <c r="CZ26" s="621">
        <f t="shared" si="33"/>
        <v>0</v>
      </c>
      <c r="DA26" s="621">
        <f t="shared" si="34"/>
        <v>0</v>
      </c>
      <c r="DC26" s="612">
        <f t="shared" si="21"/>
        <v>0</v>
      </c>
      <c r="DD26" s="620">
        <f t="shared" si="35"/>
        <v>0</v>
      </c>
      <c r="DF26" s="621">
        <f t="shared" si="22"/>
        <v>0</v>
      </c>
      <c r="DH26" s="621">
        <f t="shared" si="23"/>
        <v>0</v>
      </c>
      <c r="DU26" s="620">
        <f t="shared" si="24"/>
        <v>8250</v>
      </c>
      <c r="DV26" s="621">
        <f t="shared" si="25"/>
        <v>8250</v>
      </c>
      <c r="DW26" s="621">
        <f t="shared" si="26"/>
        <v>8250</v>
      </c>
      <c r="DX26" s="621">
        <f t="shared" si="52"/>
        <v>0</v>
      </c>
      <c r="DY26" s="621">
        <f t="shared" si="53"/>
        <v>0</v>
      </c>
      <c r="EG26" s="621"/>
    </row>
    <row r="27" spans="1:137" s="612" customFormat="1" ht="30" hidden="1" customHeight="1" x14ac:dyDescent="0.25">
      <c r="A27" s="606">
        <v>2026</v>
      </c>
      <c r="B27" s="606">
        <v>479</v>
      </c>
      <c r="C27" s="606" t="s">
        <v>58</v>
      </c>
      <c r="D27" s="606">
        <v>3000654</v>
      </c>
      <c r="E27" s="606">
        <v>5005023</v>
      </c>
      <c r="F27" s="606" t="s">
        <v>1003</v>
      </c>
      <c r="G27" s="606" t="s">
        <v>1004</v>
      </c>
      <c r="H27" s="606">
        <v>97</v>
      </c>
      <c r="I27" s="607" t="s">
        <v>992</v>
      </c>
      <c r="J27" s="608" t="s">
        <v>10</v>
      </c>
      <c r="K27" s="608" t="s">
        <v>60</v>
      </c>
      <c r="L27" s="606" t="str">
        <f t="shared" si="0"/>
        <v>2.3</v>
      </c>
      <c r="M27" s="609" t="s">
        <v>62</v>
      </c>
      <c r="N27" s="609"/>
      <c r="O27" s="606" t="s">
        <v>1102</v>
      </c>
      <c r="P27" s="606" t="s">
        <v>65</v>
      </c>
      <c r="Q27" s="610">
        <v>1</v>
      </c>
      <c r="R27" s="324">
        <v>5500</v>
      </c>
      <c r="S27" s="606">
        <v>30</v>
      </c>
      <c r="T27" s="606">
        <v>30</v>
      </c>
      <c r="U27" s="606"/>
      <c r="V27" s="606">
        <v>0</v>
      </c>
      <c r="W27" s="326"/>
      <c r="X27" s="326"/>
      <c r="Y27" s="326"/>
      <c r="Z27" s="326"/>
      <c r="AA27" s="326"/>
      <c r="AB27" s="326"/>
      <c r="AC27" s="326"/>
      <c r="AD27" s="326"/>
      <c r="AE27" s="324">
        <f t="shared" si="1"/>
        <v>11000</v>
      </c>
      <c r="AF27" s="327">
        <f t="shared" si="27"/>
        <v>5500</v>
      </c>
      <c r="AG27" s="327">
        <f t="shared" si="28"/>
        <v>5500</v>
      </c>
      <c r="AH27" s="327">
        <f t="shared" si="44"/>
        <v>0</v>
      </c>
      <c r="AI27" s="327">
        <f t="shared" si="45"/>
        <v>0</v>
      </c>
      <c r="AJ27" s="327">
        <f t="shared" si="46"/>
        <v>0</v>
      </c>
      <c r="AK27" s="327">
        <f t="shared" si="47"/>
        <v>0</v>
      </c>
      <c r="AL27" s="327">
        <f t="shared" si="48"/>
        <v>0</v>
      </c>
      <c r="AM27" s="327">
        <f t="shared" si="49"/>
        <v>0</v>
      </c>
      <c r="AN27" s="327">
        <f t="shared" si="50"/>
        <v>0</v>
      </c>
      <c r="AO27" s="327">
        <f t="shared" si="51"/>
        <v>0</v>
      </c>
      <c r="AP27" s="327">
        <f t="shared" si="10"/>
        <v>0</v>
      </c>
      <c r="AQ27" s="327">
        <f t="shared" si="11"/>
        <v>0</v>
      </c>
      <c r="AR27" s="327">
        <f t="shared" ref="AR27:AR76" si="54">+ROUNDUP(SUM(AF27:AQ27),0)</f>
        <v>11000</v>
      </c>
      <c r="AS27" s="611" t="s">
        <v>994</v>
      </c>
      <c r="BA27" s="613"/>
      <c r="BB27" s="614" t="s">
        <v>995</v>
      </c>
      <c r="BC27" s="614" t="s">
        <v>996</v>
      </c>
      <c r="BD27" s="614" t="s">
        <v>997</v>
      </c>
      <c r="BE27" s="614" t="s">
        <v>998</v>
      </c>
      <c r="BF27" s="615">
        <v>45665</v>
      </c>
      <c r="BG27" s="614"/>
      <c r="BH27" s="616">
        <v>2020</v>
      </c>
      <c r="BI27" s="616"/>
      <c r="BJ27" s="614"/>
      <c r="BK27" s="616"/>
      <c r="BL27" s="614"/>
      <c r="BM27" s="614"/>
      <c r="BN27" s="616"/>
      <c r="BO27" s="616" t="s">
        <v>999</v>
      </c>
      <c r="BP27" s="616"/>
      <c r="BQ27" s="2821"/>
      <c r="BR27" s="2821"/>
      <c r="BS27" s="2822" t="s">
        <v>1103</v>
      </c>
      <c r="BT27" s="328" t="s">
        <v>1104</v>
      </c>
      <c r="BU27" s="328" t="s">
        <v>1105</v>
      </c>
      <c r="BV27" s="393">
        <v>45792367</v>
      </c>
      <c r="BW27" s="392">
        <v>10457923673</v>
      </c>
      <c r="BX27" s="617">
        <v>5500</v>
      </c>
      <c r="BY27" s="618">
        <v>46028</v>
      </c>
      <c r="BZ27" s="618">
        <v>46081</v>
      </c>
      <c r="CA27" s="619"/>
      <c r="CB27" s="612">
        <f t="shared" si="13"/>
        <v>30</v>
      </c>
      <c r="CC27" s="620">
        <f t="shared" si="14"/>
        <v>5500</v>
      </c>
      <c r="CD27" s="612">
        <v>26</v>
      </c>
      <c r="CE27" s="621">
        <v>5500</v>
      </c>
      <c r="CF27" s="612">
        <v>26</v>
      </c>
      <c r="CG27" s="621">
        <v>5500</v>
      </c>
      <c r="CH27" s="621">
        <f t="shared" si="29"/>
        <v>0</v>
      </c>
      <c r="CI27" s="621">
        <f t="shared" si="30"/>
        <v>0</v>
      </c>
      <c r="CJ27" s="619"/>
      <c r="CK27" s="612">
        <f t="shared" si="15"/>
        <v>30</v>
      </c>
      <c r="CL27" s="620">
        <f t="shared" si="16"/>
        <v>5500</v>
      </c>
      <c r="CM27" s="612">
        <v>28</v>
      </c>
      <c r="CN27" s="621">
        <v>5500</v>
      </c>
      <c r="CO27" s="612">
        <v>28</v>
      </c>
      <c r="CP27" s="621">
        <v>5500</v>
      </c>
      <c r="CQ27" s="621">
        <f t="shared" si="31"/>
        <v>0</v>
      </c>
      <c r="CR27" s="621">
        <f t="shared" si="32"/>
        <v>5500</v>
      </c>
      <c r="CS27" s="622"/>
      <c r="CT27" s="612">
        <f t="shared" si="17"/>
        <v>0</v>
      </c>
      <c r="CU27" s="620">
        <f t="shared" si="18"/>
        <v>0</v>
      </c>
      <c r="CW27" s="621">
        <f t="shared" si="19"/>
        <v>0</v>
      </c>
      <c r="CY27" s="621">
        <f t="shared" si="20"/>
        <v>0</v>
      </c>
      <c r="CZ27" s="621">
        <f t="shared" si="33"/>
        <v>0</v>
      </c>
      <c r="DA27" s="621">
        <f t="shared" si="34"/>
        <v>0</v>
      </c>
      <c r="DC27" s="612">
        <f t="shared" si="21"/>
        <v>0</v>
      </c>
      <c r="DD27" s="620">
        <f t="shared" si="35"/>
        <v>0</v>
      </c>
      <c r="DF27" s="621">
        <f t="shared" si="22"/>
        <v>0</v>
      </c>
      <c r="DH27" s="621">
        <f t="shared" si="23"/>
        <v>0</v>
      </c>
      <c r="DU27" s="620">
        <f t="shared" si="24"/>
        <v>11000</v>
      </c>
      <c r="DV27" s="621">
        <f t="shared" si="25"/>
        <v>11000</v>
      </c>
      <c r="DW27" s="621">
        <f t="shared" si="26"/>
        <v>11000</v>
      </c>
      <c r="DX27" s="621">
        <f t="shared" si="52"/>
        <v>0</v>
      </c>
      <c r="DY27" s="621">
        <f t="shared" si="53"/>
        <v>0</v>
      </c>
      <c r="EG27" s="621"/>
    </row>
    <row r="28" spans="1:137" s="612" customFormat="1" ht="15" hidden="1" customHeight="1" x14ac:dyDescent="0.25">
      <c r="A28" s="606">
        <v>2026</v>
      </c>
      <c r="B28" s="606">
        <v>479</v>
      </c>
      <c r="C28" s="606" t="s">
        <v>58</v>
      </c>
      <c r="D28" s="606">
        <v>3000654</v>
      </c>
      <c r="E28" s="606">
        <v>5005023</v>
      </c>
      <c r="F28" s="606" t="s">
        <v>1003</v>
      </c>
      <c r="G28" s="606" t="s">
        <v>1004</v>
      </c>
      <c r="H28" s="606">
        <v>97</v>
      </c>
      <c r="I28" s="607" t="s">
        <v>992</v>
      </c>
      <c r="J28" s="608" t="s">
        <v>10</v>
      </c>
      <c r="K28" s="608" t="s">
        <v>60</v>
      </c>
      <c r="L28" s="606" t="str">
        <f t="shared" si="0"/>
        <v>2.3</v>
      </c>
      <c r="M28" s="609" t="s">
        <v>62</v>
      </c>
      <c r="N28" s="609"/>
      <c r="O28" s="606" t="s">
        <v>1106</v>
      </c>
      <c r="P28" s="606" t="s">
        <v>65</v>
      </c>
      <c r="Q28" s="610">
        <v>1</v>
      </c>
      <c r="R28" s="324">
        <v>5500</v>
      </c>
      <c r="S28" s="606">
        <v>30</v>
      </c>
      <c r="T28" s="606">
        <v>30</v>
      </c>
      <c r="U28" s="606"/>
      <c r="V28" s="606">
        <v>0</v>
      </c>
      <c r="W28" s="326"/>
      <c r="X28" s="326"/>
      <c r="Y28" s="326"/>
      <c r="Z28" s="326"/>
      <c r="AA28" s="326"/>
      <c r="AB28" s="326"/>
      <c r="AC28" s="326"/>
      <c r="AD28" s="326"/>
      <c r="AE28" s="324">
        <f t="shared" si="1"/>
        <v>11000</v>
      </c>
      <c r="AF28" s="327">
        <f t="shared" si="27"/>
        <v>5500</v>
      </c>
      <c r="AG28" s="327">
        <f t="shared" si="28"/>
        <v>5500</v>
      </c>
      <c r="AH28" s="327">
        <f t="shared" si="44"/>
        <v>0</v>
      </c>
      <c r="AI28" s="327">
        <f t="shared" si="45"/>
        <v>0</v>
      </c>
      <c r="AJ28" s="327">
        <f t="shared" si="46"/>
        <v>0</v>
      </c>
      <c r="AK28" s="327">
        <f t="shared" si="47"/>
        <v>0</v>
      </c>
      <c r="AL28" s="327">
        <f t="shared" si="48"/>
        <v>0</v>
      </c>
      <c r="AM28" s="327">
        <f t="shared" si="49"/>
        <v>0</v>
      </c>
      <c r="AN28" s="327">
        <f t="shared" si="50"/>
        <v>0</v>
      </c>
      <c r="AO28" s="327">
        <f t="shared" si="51"/>
        <v>0</v>
      </c>
      <c r="AP28" s="327">
        <f t="shared" si="10"/>
        <v>0</v>
      </c>
      <c r="AQ28" s="327">
        <f t="shared" si="11"/>
        <v>0</v>
      </c>
      <c r="AR28" s="327">
        <f t="shared" si="54"/>
        <v>11000</v>
      </c>
      <c r="AS28" s="611" t="s">
        <v>994</v>
      </c>
      <c r="BA28" s="613"/>
      <c r="BB28" s="614" t="s">
        <v>995</v>
      </c>
      <c r="BC28" s="614" t="s">
        <v>1107</v>
      </c>
      <c r="BD28" s="614" t="s">
        <v>1108</v>
      </c>
      <c r="BE28" s="614" t="s">
        <v>1109</v>
      </c>
      <c r="BF28" s="615">
        <v>46063</v>
      </c>
      <c r="BG28" s="614"/>
      <c r="BH28" s="616"/>
      <c r="BI28" s="616"/>
      <c r="BJ28" s="614"/>
      <c r="BK28" s="616"/>
      <c r="BL28" s="384"/>
      <c r="BM28" s="384"/>
      <c r="BN28" s="616"/>
      <c r="BO28" s="616"/>
      <c r="BP28" s="628"/>
      <c r="BQ28" s="2824"/>
      <c r="BR28" s="2824"/>
      <c r="BS28" s="2825" t="s">
        <v>1110</v>
      </c>
      <c r="BT28" s="331" t="s">
        <v>1111</v>
      </c>
      <c r="BU28" s="331" t="s">
        <v>1112</v>
      </c>
      <c r="BV28" s="631">
        <v>73335251</v>
      </c>
      <c r="BW28" s="631">
        <v>10733352511</v>
      </c>
      <c r="BX28" s="640">
        <v>5500</v>
      </c>
      <c r="BY28" s="632">
        <v>46065</v>
      </c>
      <c r="BZ28" s="632">
        <v>46081</v>
      </c>
      <c r="CA28" s="619"/>
      <c r="CB28" s="612">
        <f t="shared" si="13"/>
        <v>30</v>
      </c>
      <c r="CC28" s="620">
        <f t="shared" si="14"/>
        <v>5500</v>
      </c>
      <c r="CE28" s="621">
        <f>(R28/30*CD28)*Q28</f>
        <v>0</v>
      </c>
      <c r="CG28" s="621">
        <f>(R28/30*CF28)*Q28</f>
        <v>0</v>
      </c>
      <c r="CH28" s="621">
        <f t="shared" si="29"/>
        <v>5500</v>
      </c>
      <c r="CI28" s="621">
        <f t="shared" si="30"/>
        <v>5500</v>
      </c>
      <c r="CJ28" s="619"/>
      <c r="CK28" s="612">
        <f t="shared" si="15"/>
        <v>30</v>
      </c>
      <c r="CL28" s="620">
        <f t="shared" si="16"/>
        <v>5500</v>
      </c>
      <c r="CM28" s="612">
        <v>17</v>
      </c>
      <c r="CN28" s="621">
        <f>(R28/30*CM28)*Q28</f>
        <v>3116.666666666667</v>
      </c>
      <c r="CO28" s="612">
        <v>17</v>
      </c>
      <c r="CP28" s="621">
        <f>(R28/30*CO28)*Q28</f>
        <v>3116.666666666667</v>
      </c>
      <c r="CQ28" s="621">
        <f t="shared" si="31"/>
        <v>2383.333333333333</v>
      </c>
      <c r="CR28" s="621">
        <f t="shared" si="32"/>
        <v>3116.666666666667</v>
      </c>
      <c r="CS28" s="622"/>
      <c r="CT28" s="612">
        <f t="shared" si="17"/>
        <v>0</v>
      </c>
      <c r="CU28" s="620">
        <f t="shared" si="18"/>
        <v>0</v>
      </c>
      <c r="CW28" s="621">
        <f t="shared" si="19"/>
        <v>0</v>
      </c>
      <c r="CY28" s="621">
        <f t="shared" si="20"/>
        <v>0</v>
      </c>
      <c r="CZ28" s="621">
        <f t="shared" si="33"/>
        <v>0</v>
      </c>
      <c r="DA28" s="621">
        <f t="shared" si="34"/>
        <v>0</v>
      </c>
      <c r="DC28" s="612">
        <f t="shared" si="21"/>
        <v>0</v>
      </c>
      <c r="DD28" s="620">
        <f t="shared" si="35"/>
        <v>0</v>
      </c>
      <c r="DF28" s="621">
        <f t="shared" si="22"/>
        <v>0</v>
      </c>
      <c r="DH28" s="621">
        <f t="shared" si="23"/>
        <v>0</v>
      </c>
      <c r="DU28" s="620">
        <f t="shared" si="24"/>
        <v>11000</v>
      </c>
      <c r="DV28" s="621">
        <f t="shared" si="25"/>
        <v>3116.666666666667</v>
      </c>
      <c r="DW28" s="621">
        <f t="shared" si="26"/>
        <v>3116.666666666667</v>
      </c>
      <c r="DX28" s="621">
        <f>DU28-DV28</f>
        <v>7883.333333333333</v>
      </c>
      <c r="DY28" s="621">
        <f t="shared" si="53"/>
        <v>7883.333333333333</v>
      </c>
      <c r="EG28" s="621"/>
    </row>
    <row r="29" spans="1:137" s="612" customFormat="1" ht="30" hidden="1" customHeight="1" x14ac:dyDescent="0.25">
      <c r="A29" s="606">
        <v>2026</v>
      </c>
      <c r="B29" s="606">
        <v>479</v>
      </c>
      <c r="C29" s="606" t="s">
        <v>58</v>
      </c>
      <c r="D29" s="606">
        <v>3000654</v>
      </c>
      <c r="E29" s="606">
        <v>5005023</v>
      </c>
      <c r="F29" s="606" t="s">
        <v>1003</v>
      </c>
      <c r="G29" s="606" t="s">
        <v>1004</v>
      </c>
      <c r="H29" s="606">
        <v>97</v>
      </c>
      <c r="I29" s="607" t="s">
        <v>992</v>
      </c>
      <c r="J29" s="608" t="s">
        <v>10</v>
      </c>
      <c r="K29" s="608" t="s">
        <v>60</v>
      </c>
      <c r="L29" s="606" t="str">
        <f t="shared" si="0"/>
        <v>2.3</v>
      </c>
      <c r="M29" s="609" t="s">
        <v>62</v>
      </c>
      <c r="N29" s="609"/>
      <c r="O29" s="606" t="s">
        <v>1113</v>
      </c>
      <c r="P29" s="606" t="s">
        <v>65</v>
      </c>
      <c r="Q29" s="610">
        <v>1</v>
      </c>
      <c r="R29" s="324">
        <v>5500</v>
      </c>
      <c r="S29" s="606">
        <v>30</v>
      </c>
      <c r="T29" s="606">
        <v>30</v>
      </c>
      <c r="U29" s="606"/>
      <c r="V29" s="606">
        <v>0</v>
      </c>
      <c r="W29" s="326"/>
      <c r="X29" s="326"/>
      <c r="Y29" s="326"/>
      <c r="Z29" s="326"/>
      <c r="AA29" s="326"/>
      <c r="AB29" s="326"/>
      <c r="AC29" s="326"/>
      <c r="AD29" s="326"/>
      <c r="AE29" s="324">
        <f t="shared" si="1"/>
        <v>11000</v>
      </c>
      <c r="AF29" s="327">
        <f t="shared" si="27"/>
        <v>5500</v>
      </c>
      <c r="AG29" s="327">
        <f t="shared" si="28"/>
        <v>5500</v>
      </c>
      <c r="AH29" s="327">
        <f t="shared" si="44"/>
        <v>0</v>
      </c>
      <c r="AI29" s="327">
        <f t="shared" si="45"/>
        <v>0</v>
      </c>
      <c r="AJ29" s="327">
        <f t="shared" si="46"/>
        <v>0</v>
      </c>
      <c r="AK29" s="327">
        <f t="shared" si="47"/>
        <v>0</v>
      </c>
      <c r="AL29" s="327">
        <f t="shared" si="48"/>
        <v>0</v>
      </c>
      <c r="AM29" s="327">
        <f t="shared" si="49"/>
        <v>0</v>
      </c>
      <c r="AN29" s="327">
        <f t="shared" si="50"/>
        <v>0</v>
      </c>
      <c r="AO29" s="327">
        <f t="shared" si="51"/>
        <v>0</v>
      </c>
      <c r="AP29" s="327">
        <f t="shared" si="10"/>
        <v>0</v>
      </c>
      <c r="AQ29" s="327">
        <f t="shared" si="11"/>
        <v>0</v>
      </c>
      <c r="AR29" s="327">
        <f t="shared" si="54"/>
        <v>11000</v>
      </c>
      <c r="AS29" s="611" t="s">
        <v>994</v>
      </c>
      <c r="BA29" s="613"/>
      <c r="BB29" s="614" t="s">
        <v>995</v>
      </c>
      <c r="BC29" s="614" t="s">
        <v>996</v>
      </c>
      <c r="BD29" s="614" t="s">
        <v>997</v>
      </c>
      <c r="BE29" s="614" t="s">
        <v>998</v>
      </c>
      <c r="BF29" s="615">
        <v>45665</v>
      </c>
      <c r="BG29" s="614"/>
      <c r="BH29" s="616">
        <v>2021</v>
      </c>
      <c r="BI29" s="616"/>
      <c r="BJ29" s="614"/>
      <c r="BK29" s="616"/>
      <c r="BL29" s="614"/>
      <c r="BM29" s="614"/>
      <c r="BN29" s="616"/>
      <c r="BO29" s="616" t="s">
        <v>999</v>
      </c>
      <c r="BP29" s="616"/>
      <c r="BQ29" s="2821"/>
      <c r="BR29" s="2821"/>
      <c r="BS29" s="2822" t="s">
        <v>1114</v>
      </c>
      <c r="BT29" s="328" t="s">
        <v>1115</v>
      </c>
      <c r="BU29" s="328" t="s">
        <v>1116</v>
      </c>
      <c r="BV29" s="393" t="s">
        <v>1117</v>
      </c>
      <c r="BW29" s="392">
        <v>10099024840</v>
      </c>
      <c r="BX29" s="617">
        <v>5500</v>
      </c>
      <c r="BY29" s="618">
        <v>46028</v>
      </c>
      <c r="BZ29" s="618">
        <v>46081</v>
      </c>
      <c r="CA29" s="619"/>
      <c r="CB29" s="612">
        <f t="shared" si="13"/>
        <v>30</v>
      </c>
      <c r="CC29" s="620">
        <f t="shared" si="14"/>
        <v>5500</v>
      </c>
      <c r="CD29" s="612">
        <v>26</v>
      </c>
      <c r="CE29" s="621">
        <v>5500</v>
      </c>
      <c r="CF29" s="621">
        <v>26</v>
      </c>
      <c r="CG29" s="621">
        <v>5500</v>
      </c>
      <c r="CH29" s="621">
        <f t="shared" si="29"/>
        <v>0</v>
      </c>
      <c r="CI29" s="621">
        <f t="shared" si="30"/>
        <v>0</v>
      </c>
      <c r="CJ29" s="619"/>
      <c r="CK29" s="612">
        <f t="shared" si="15"/>
        <v>30</v>
      </c>
      <c r="CL29" s="620">
        <f t="shared" si="16"/>
        <v>5500</v>
      </c>
      <c r="CM29" s="612">
        <v>28</v>
      </c>
      <c r="CN29" s="621">
        <v>5500</v>
      </c>
      <c r="CO29" s="612">
        <v>28</v>
      </c>
      <c r="CP29" s="621">
        <v>5500</v>
      </c>
      <c r="CQ29" s="621">
        <f t="shared" si="31"/>
        <v>0</v>
      </c>
      <c r="CR29" s="621">
        <f t="shared" si="32"/>
        <v>5500</v>
      </c>
      <c r="CS29" s="622"/>
      <c r="CT29" s="612">
        <f t="shared" si="17"/>
        <v>0</v>
      </c>
      <c r="CU29" s="620">
        <f t="shared" si="18"/>
        <v>0</v>
      </c>
      <c r="CW29" s="621">
        <f t="shared" si="19"/>
        <v>0</v>
      </c>
      <c r="CY29" s="621">
        <f t="shared" si="20"/>
        <v>0</v>
      </c>
      <c r="CZ29" s="621">
        <f t="shared" si="33"/>
        <v>0</v>
      </c>
      <c r="DA29" s="621">
        <f t="shared" si="34"/>
        <v>0</v>
      </c>
      <c r="DC29" s="612">
        <f t="shared" si="21"/>
        <v>0</v>
      </c>
      <c r="DD29" s="620">
        <f t="shared" si="35"/>
        <v>0</v>
      </c>
      <c r="DF29" s="621">
        <f t="shared" si="22"/>
        <v>0</v>
      </c>
      <c r="DH29" s="621">
        <f t="shared" si="23"/>
        <v>0</v>
      </c>
      <c r="DU29" s="620">
        <f t="shared" si="24"/>
        <v>11000</v>
      </c>
      <c r="DV29" s="621">
        <f t="shared" si="25"/>
        <v>11000</v>
      </c>
      <c r="DW29" s="621">
        <f t="shared" si="26"/>
        <v>11000</v>
      </c>
      <c r="DX29" s="621">
        <f t="shared" ref="DX29:DX33" si="55">DU29-DV29</f>
        <v>0</v>
      </c>
      <c r="DY29" s="621">
        <f t="shared" si="53"/>
        <v>0</v>
      </c>
      <c r="EG29" s="621"/>
    </row>
    <row r="30" spans="1:137" s="612" customFormat="1" ht="30" hidden="1" customHeight="1" x14ac:dyDescent="0.25">
      <c r="A30" s="606">
        <v>2026</v>
      </c>
      <c r="B30" s="606">
        <v>479</v>
      </c>
      <c r="C30" s="606" t="s">
        <v>58</v>
      </c>
      <c r="D30" s="606">
        <v>3000654</v>
      </c>
      <c r="E30" s="606">
        <v>5005023</v>
      </c>
      <c r="F30" s="606" t="s">
        <v>1003</v>
      </c>
      <c r="G30" s="606" t="s">
        <v>1004</v>
      </c>
      <c r="H30" s="606">
        <v>97</v>
      </c>
      <c r="I30" s="607" t="s">
        <v>992</v>
      </c>
      <c r="J30" s="608" t="s">
        <v>10</v>
      </c>
      <c r="K30" s="608" t="s">
        <v>60</v>
      </c>
      <c r="L30" s="606" t="str">
        <f t="shared" si="0"/>
        <v>2.3</v>
      </c>
      <c r="M30" s="609" t="s">
        <v>62</v>
      </c>
      <c r="N30" s="609"/>
      <c r="O30" s="606" t="s">
        <v>1118</v>
      </c>
      <c r="P30" s="606" t="s">
        <v>65</v>
      </c>
      <c r="Q30" s="610">
        <v>1</v>
      </c>
      <c r="R30" s="324">
        <v>5500</v>
      </c>
      <c r="S30" s="606">
        <v>30</v>
      </c>
      <c r="T30" s="606">
        <v>30</v>
      </c>
      <c r="U30" s="606"/>
      <c r="V30" s="606">
        <v>0</v>
      </c>
      <c r="W30" s="326"/>
      <c r="X30" s="326"/>
      <c r="Y30" s="326"/>
      <c r="Z30" s="326"/>
      <c r="AA30" s="326"/>
      <c r="AB30" s="326"/>
      <c r="AC30" s="326"/>
      <c r="AD30" s="326"/>
      <c r="AE30" s="324">
        <f t="shared" si="1"/>
        <v>11000</v>
      </c>
      <c r="AF30" s="327">
        <f t="shared" si="27"/>
        <v>5500</v>
      </c>
      <c r="AG30" s="327">
        <f t="shared" si="28"/>
        <v>5500</v>
      </c>
      <c r="AH30" s="327">
        <f t="shared" si="44"/>
        <v>0</v>
      </c>
      <c r="AI30" s="327">
        <f t="shared" si="45"/>
        <v>0</v>
      </c>
      <c r="AJ30" s="327">
        <f t="shared" si="46"/>
        <v>0</v>
      </c>
      <c r="AK30" s="327">
        <f t="shared" si="47"/>
        <v>0</v>
      </c>
      <c r="AL30" s="327">
        <f t="shared" si="48"/>
        <v>0</v>
      </c>
      <c r="AM30" s="327">
        <f t="shared" si="49"/>
        <v>0</v>
      </c>
      <c r="AN30" s="327">
        <f t="shared" si="50"/>
        <v>0</v>
      </c>
      <c r="AO30" s="327">
        <f t="shared" si="51"/>
        <v>0</v>
      </c>
      <c r="AP30" s="327">
        <f t="shared" si="10"/>
        <v>0</v>
      </c>
      <c r="AQ30" s="327">
        <f t="shared" si="11"/>
        <v>0</v>
      </c>
      <c r="AR30" s="327">
        <f t="shared" si="54"/>
        <v>11000</v>
      </c>
      <c r="AS30" s="611" t="s">
        <v>994</v>
      </c>
      <c r="BA30" s="613"/>
      <c r="BB30" s="614" t="s">
        <v>995</v>
      </c>
      <c r="BC30" s="614" t="s">
        <v>996</v>
      </c>
      <c r="BD30" s="614" t="s">
        <v>997</v>
      </c>
      <c r="BE30" s="614" t="s">
        <v>998</v>
      </c>
      <c r="BF30" s="615">
        <v>45665</v>
      </c>
      <c r="BG30" s="614"/>
      <c r="BH30" s="616">
        <v>2022</v>
      </c>
      <c r="BI30" s="616"/>
      <c r="BJ30" s="614"/>
      <c r="BK30" s="616"/>
      <c r="BL30" s="614"/>
      <c r="BM30" s="614"/>
      <c r="BN30" s="616"/>
      <c r="BO30" s="616" t="s">
        <v>999</v>
      </c>
      <c r="BP30" s="616"/>
      <c r="BQ30" s="2821"/>
      <c r="BR30" s="2821"/>
      <c r="BS30" s="2822" t="s">
        <v>1119</v>
      </c>
      <c r="BT30" s="328" t="s">
        <v>1120</v>
      </c>
      <c r="BU30" s="328" t="s">
        <v>1121</v>
      </c>
      <c r="BV30" s="392">
        <v>41649134</v>
      </c>
      <c r="BW30" s="392">
        <v>10416491343</v>
      </c>
      <c r="BX30" s="617">
        <v>5500</v>
      </c>
      <c r="BY30" s="618">
        <v>46028</v>
      </c>
      <c r="BZ30" s="618">
        <v>46081</v>
      </c>
      <c r="CA30" s="619"/>
      <c r="CB30" s="612">
        <f t="shared" si="13"/>
        <v>30</v>
      </c>
      <c r="CC30" s="620">
        <f t="shared" si="14"/>
        <v>5500</v>
      </c>
      <c r="CD30" s="612">
        <v>26</v>
      </c>
      <c r="CE30" s="621">
        <v>5500</v>
      </c>
      <c r="CF30" s="621">
        <v>26</v>
      </c>
      <c r="CG30" s="621">
        <v>5500</v>
      </c>
      <c r="CH30" s="621">
        <f t="shared" si="29"/>
        <v>0</v>
      </c>
      <c r="CI30" s="621">
        <f t="shared" si="30"/>
        <v>0</v>
      </c>
      <c r="CJ30" s="619"/>
      <c r="CK30" s="612">
        <f t="shared" si="15"/>
        <v>30</v>
      </c>
      <c r="CL30" s="620">
        <f t="shared" si="16"/>
        <v>5500</v>
      </c>
      <c r="CM30" s="612">
        <v>28</v>
      </c>
      <c r="CN30" s="621">
        <v>5500</v>
      </c>
      <c r="CO30" s="612">
        <v>28</v>
      </c>
      <c r="CP30" s="621">
        <v>5500</v>
      </c>
      <c r="CQ30" s="621">
        <f t="shared" si="31"/>
        <v>0</v>
      </c>
      <c r="CR30" s="621">
        <f t="shared" si="32"/>
        <v>5500</v>
      </c>
      <c r="CS30" s="622"/>
      <c r="CT30" s="612">
        <f t="shared" si="17"/>
        <v>0</v>
      </c>
      <c r="CU30" s="620">
        <f t="shared" si="18"/>
        <v>0</v>
      </c>
      <c r="CW30" s="621">
        <f t="shared" si="19"/>
        <v>0</v>
      </c>
      <c r="CY30" s="621">
        <f t="shared" si="20"/>
        <v>0</v>
      </c>
      <c r="CZ30" s="621">
        <f t="shared" si="33"/>
        <v>0</v>
      </c>
      <c r="DA30" s="621">
        <f t="shared" si="34"/>
        <v>0</v>
      </c>
      <c r="DC30" s="612">
        <f t="shared" si="21"/>
        <v>0</v>
      </c>
      <c r="DD30" s="620">
        <f t="shared" si="35"/>
        <v>0</v>
      </c>
      <c r="DF30" s="621">
        <f t="shared" si="22"/>
        <v>0</v>
      </c>
      <c r="DH30" s="621">
        <f t="shared" si="23"/>
        <v>0</v>
      </c>
      <c r="DU30" s="620">
        <f t="shared" si="24"/>
        <v>11000</v>
      </c>
      <c r="DV30" s="621">
        <f t="shared" si="25"/>
        <v>11000</v>
      </c>
      <c r="DW30" s="621">
        <f t="shared" si="26"/>
        <v>11000</v>
      </c>
      <c r="DX30" s="621">
        <f t="shared" si="55"/>
        <v>0</v>
      </c>
      <c r="DY30" s="621">
        <f t="shared" si="53"/>
        <v>0</v>
      </c>
      <c r="EG30" s="621"/>
    </row>
    <row r="31" spans="1:137" s="1944" customFormat="1" ht="30" hidden="1" customHeight="1" x14ac:dyDescent="0.25">
      <c r="A31" s="1937">
        <v>2026</v>
      </c>
      <c r="B31" s="606">
        <v>479</v>
      </c>
      <c r="C31" s="606" t="s">
        <v>58</v>
      </c>
      <c r="D31" s="606">
        <v>3000654</v>
      </c>
      <c r="E31" s="606">
        <v>5005023</v>
      </c>
      <c r="F31" s="606" t="s">
        <v>990</v>
      </c>
      <c r="G31" s="1937" t="s">
        <v>991</v>
      </c>
      <c r="H31" s="1937">
        <v>94</v>
      </c>
      <c r="I31" s="607" t="s">
        <v>992</v>
      </c>
      <c r="J31" s="608" t="s">
        <v>10</v>
      </c>
      <c r="K31" s="608" t="s">
        <v>60</v>
      </c>
      <c r="L31" s="606" t="str">
        <f t="shared" si="0"/>
        <v>2.3</v>
      </c>
      <c r="M31" s="1938" t="s">
        <v>62</v>
      </c>
      <c r="N31" s="609"/>
      <c r="O31" s="1937" t="s">
        <v>1122</v>
      </c>
      <c r="P31" s="1937" t="s">
        <v>65</v>
      </c>
      <c r="Q31" s="1939">
        <v>1</v>
      </c>
      <c r="R31" s="457">
        <v>7000</v>
      </c>
      <c r="S31" s="1937">
        <v>30</v>
      </c>
      <c r="T31" s="1937">
        <v>30</v>
      </c>
      <c r="U31" s="1937"/>
      <c r="V31" s="1937"/>
      <c r="W31" s="1940"/>
      <c r="X31" s="326"/>
      <c r="Y31" s="326"/>
      <c r="Z31" s="326"/>
      <c r="AA31" s="326"/>
      <c r="AB31" s="326"/>
      <c r="AC31" s="326"/>
      <c r="AD31" s="326"/>
      <c r="AE31" s="457">
        <f t="shared" si="1"/>
        <v>14000</v>
      </c>
      <c r="AF31" s="327">
        <f t="shared" si="27"/>
        <v>7000</v>
      </c>
      <c r="AG31" s="327">
        <f t="shared" si="28"/>
        <v>7000</v>
      </c>
      <c r="AH31" s="327">
        <f t="shared" si="44"/>
        <v>0</v>
      </c>
      <c r="AI31" s="327">
        <f t="shared" si="45"/>
        <v>0</v>
      </c>
      <c r="AJ31" s="327">
        <f t="shared" si="46"/>
        <v>0</v>
      </c>
      <c r="AK31" s="327">
        <f t="shared" si="47"/>
        <v>0</v>
      </c>
      <c r="AL31" s="327">
        <f t="shared" si="48"/>
        <v>0</v>
      </c>
      <c r="AM31" s="327">
        <f t="shared" si="49"/>
        <v>0</v>
      </c>
      <c r="AN31" s="327">
        <f t="shared" si="50"/>
        <v>0</v>
      </c>
      <c r="AO31" s="327">
        <f t="shared" si="51"/>
        <v>0</v>
      </c>
      <c r="AP31" s="327">
        <f t="shared" si="10"/>
        <v>0</v>
      </c>
      <c r="AQ31" s="327">
        <f t="shared" si="11"/>
        <v>0</v>
      </c>
      <c r="AR31" s="458">
        <f t="shared" si="54"/>
        <v>14000</v>
      </c>
      <c r="AS31" s="1941" t="s">
        <v>994</v>
      </c>
      <c r="AT31" s="612"/>
      <c r="AU31" s="612"/>
      <c r="AV31" s="612"/>
      <c r="AW31" s="612"/>
      <c r="AX31" s="612"/>
      <c r="AY31" s="612"/>
      <c r="AZ31" s="612"/>
      <c r="BA31" s="613"/>
      <c r="BB31" s="1942" t="s">
        <v>995</v>
      </c>
      <c r="BC31" s="614" t="s">
        <v>996</v>
      </c>
      <c r="BD31" s="614" t="s">
        <v>997</v>
      </c>
      <c r="BE31" s="614" t="s">
        <v>998</v>
      </c>
      <c r="BF31" s="615">
        <v>45665</v>
      </c>
      <c r="BG31" s="614"/>
      <c r="BH31" s="616">
        <v>2032</v>
      </c>
      <c r="BI31" s="616"/>
      <c r="BJ31" s="614"/>
      <c r="BK31" s="616"/>
      <c r="BL31" s="614"/>
      <c r="BM31" s="614"/>
      <c r="BN31" s="616"/>
      <c r="BO31" s="616" t="s">
        <v>999</v>
      </c>
      <c r="BP31" s="616"/>
      <c r="BQ31" s="2821"/>
      <c r="BR31" s="2821"/>
      <c r="BS31" s="2822" t="s">
        <v>1123</v>
      </c>
      <c r="BT31" s="328" t="s">
        <v>1041</v>
      </c>
      <c r="BU31" s="328" t="s">
        <v>1124</v>
      </c>
      <c r="BV31" s="393" t="s">
        <v>1125</v>
      </c>
      <c r="BW31" s="392">
        <v>10096057909</v>
      </c>
      <c r="BX31" s="617">
        <v>7000</v>
      </c>
      <c r="BY31" s="618">
        <v>46024</v>
      </c>
      <c r="BZ31" s="618">
        <v>46081</v>
      </c>
      <c r="CA31" s="619"/>
      <c r="CB31" s="612">
        <f t="shared" si="13"/>
        <v>30</v>
      </c>
      <c r="CC31" s="620">
        <f t="shared" si="14"/>
        <v>7000</v>
      </c>
      <c r="CD31" s="612">
        <v>26</v>
      </c>
      <c r="CE31" s="621">
        <v>7000</v>
      </c>
      <c r="CF31" s="621">
        <v>26</v>
      </c>
      <c r="CG31" s="621">
        <v>7000</v>
      </c>
      <c r="CH31" s="621">
        <f t="shared" si="29"/>
        <v>0</v>
      </c>
      <c r="CI31" s="621">
        <f t="shared" si="30"/>
        <v>0</v>
      </c>
      <c r="CJ31" s="619"/>
      <c r="CK31" s="612">
        <f t="shared" si="15"/>
        <v>30</v>
      </c>
      <c r="CL31" s="620">
        <f t="shared" si="16"/>
        <v>7000</v>
      </c>
      <c r="CM31" s="612">
        <v>28</v>
      </c>
      <c r="CN31" s="621">
        <v>7000</v>
      </c>
      <c r="CO31" s="612">
        <v>28</v>
      </c>
      <c r="CP31" s="621">
        <v>7000</v>
      </c>
      <c r="CQ31" s="621">
        <f t="shared" si="31"/>
        <v>0</v>
      </c>
      <c r="CR31" s="621">
        <f t="shared" si="32"/>
        <v>7000</v>
      </c>
      <c r="CS31" s="622"/>
      <c r="CT31" s="612">
        <f t="shared" si="17"/>
        <v>0</v>
      </c>
      <c r="CU31" s="620">
        <f t="shared" si="18"/>
        <v>0</v>
      </c>
      <c r="CV31" s="612"/>
      <c r="CW31" s="621">
        <f t="shared" si="19"/>
        <v>0</v>
      </c>
      <c r="CX31" s="612"/>
      <c r="CY31" s="621">
        <f t="shared" si="20"/>
        <v>0</v>
      </c>
      <c r="CZ31" s="621">
        <f t="shared" si="33"/>
        <v>0</v>
      </c>
      <c r="DA31" s="621">
        <f t="shared" si="34"/>
        <v>0</v>
      </c>
      <c r="DB31" s="612"/>
      <c r="DC31" s="612">
        <f t="shared" si="21"/>
        <v>0</v>
      </c>
      <c r="DD31" s="620">
        <f t="shared" si="35"/>
        <v>0</v>
      </c>
      <c r="DE31" s="612"/>
      <c r="DF31" s="621">
        <f t="shared" si="22"/>
        <v>0</v>
      </c>
      <c r="DG31" s="612"/>
      <c r="DH31" s="621">
        <f t="shared" si="23"/>
        <v>0</v>
      </c>
      <c r="DI31" s="612"/>
      <c r="DJ31" s="612"/>
      <c r="DK31" s="612"/>
      <c r="DL31" s="612"/>
      <c r="DM31" s="612"/>
      <c r="DN31" s="612"/>
      <c r="DO31" s="612"/>
      <c r="DP31" s="612"/>
      <c r="DQ31" s="612"/>
      <c r="DR31" s="612"/>
      <c r="DS31" s="612"/>
      <c r="DU31" s="1945">
        <f t="shared" si="24"/>
        <v>14000</v>
      </c>
      <c r="DV31" s="1946">
        <f t="shared" si="25"/>
        <v>14000</v>
      </c>
      <c r="DW31" s="1946">
        <f t="shared" si="26"/>
        <v>14000</v>
      </c>
      <c r="DX31" s="1946">
        <f t="shared" si="55"/>
        <v>0</v>
      </c>
      <c r="DY31" s="1946">
        <f t="shared" si="53"/>
        <v>0</v>
      </c>
      <c r="EG31" s="1946"/>
    </row>
    <row r="32" spans="1:137" s="612" customFormat="1" ht="30" hidden="1" customHeight="1" x14ac:dyDescent="0.25">
      <c r="A32" s="606">
        <v>2026</v>
      </c>
      <c r="B32" s="606">
        <v>479</v>
      </c>
      <c r="C32" s="606" t="s">
        <v>58</v>
      </c>
      <c r="D32" s="606">
        <v>3000654</v>
      </c>
      <c r="E32" s="606">
        <v>5005023</v>
      </c>
      <c r="F32" s="606" t="s">
        <v>1003</v>
      </c>
      <c r="G32" s="606" t="s">
        <v>1004</v>
      </c>
      <c r="H32" s="606">
        <v>97</v>
      </c>
      <c r="I32" s="607" t="s">
        <v>992</v>
      </c>
      <c r="J32" s="608" t="s">
        <v>10</v>
      </c>
      <c r="K32" s="608" t="s">
        <v>60</v>
      </c>
      <c r="L32" s="606" t="str">
        <f t="shared" si="0"/>
        <v>2.3</v>
      </c>
      <c r="M32" s="609" t="s">
        <v>62</v>
      </c>
      <c r="N32" s="609"/>
      <c r="O32" s="606" t="s">
        <v>1126</v>
      </c>
      <c r="P32" s="606" t="s">
        <v>65</v>
      </c>
      <c r="Q32" s="610">
        <v>1</v>
      </c>
      <c r="R32" s="324">
        <v>7000</v>
      </c>
      <c r="S32" s="606">
        <v>30</v>
      </c>
      <c r="T32" s="606">
        <v>30</v>
      </c>
      <c r="U32" s="606"/>
      <c r="V32" s="606">
        <v>0</v>
      </c>
      <c r="W32" s="326"/>
      <c r="X32" s="326"/>
      <c r="Y32" s="326"/>
      <c r="Z32" s="326"/>
      <c r="AA32" s="326"/>
      <c r="AB32" s="326"/>
      <c r="AC32" s="326"/>
      <c r="AD32" s="326"/>
      <c r="AE32" s="324">
        <f t="shared" si="1"/>
        <v>14000</v>
      </c>
      <c r="AF32" s="327">
        <f t="shared" si="27"/>
        <v>7000</v>
      </c>
      <c r="AG32" s="327">
        <f t="shared" si="28"/>
        <v>7000</v>
      </c>
      <c r="AH32" s="327">
        <f t="shared" si="44"/>
        <v>0</v>
      </c>
      <c r="AI32" s="327">
        <f t="shared" si="45"/>
        <v>0</v>
      </c>
      <c r="AJ32" s="327">
        <f t="shared" si="46"/>
        <v>0</v>
      </c>
      <c r="AK32" s="327">
        <f t="shared" si="47"/>
        <v>0</v>
      </c>
      <c r="AL32" s="327">
        <f t="shared" si="48"/>
        <v>0</v>
      </c>
      <c r="AM32" s="327">
        <f t="shared" si="49"/>
        <v>0</v>
      </c>
      <c r="AN32" s="327">
        <f t="shared" si="50"/>
        <v>0</v>
      </c>
      <c r="AO32" s="327">
        <f t="shared" si="51"/>
        <v>0</v>
      </c>
      <c r="AP32" s="327">
        <f t="shared" si="10"/>
        <v>0</v>
      </c>
      <c r="AQ32" s="327">
        <f t="shared" si="11"/>
        <v>0</v>
      </c>
      <c r="AR32" s="327">
        <f t="shared" si="54"/>
        <v>14000</v>
      </c>
      <c r="AS32" s="611" t="s">
        <v>994</v>
      </c>
      <c r="BA32" s="613"/>
      <c r="BB32" s="614" t="s">
        <v>995</v>
      </c>
      <c r="BC32" s="614" t="s">
        <v>996</v>
      </c>
      <c r="BD32" s="614" t="s">
        <v>997</v>
      </c>
      <c r="BE32" s="614" t="s">
        <v>998</v>
      </c>
      <c r="BF32" s="615">
        <v>45665</v>
      </c>
      <c r="BG32" s="614"/>
      <c r="BH32" s="616">
        <v>2033</v>
      </c>
      <c r="BI32" s="616"/>
      <c r="BJ32" s="614"/>
      <c r="BK32" s="616"/>
      <c r="BL32" s="614"/>
      <c r="BM32" s="614"/>
      <c r="BN32" s="616"/>
      <c r="BO32" s="616" t="s">
        <v>999</v>
      </c>
      <c r="BP32" s="616"/>
      <c r="BQ32" s="2821"/>
      <c r="BR32" s="2821"/>
      <c r="BS32" s="2822" t="s">
        <v>1127</v>
      </c>
      <c r="BT32" s="328" t="s">
        <v>1128</v>
      </c>
      <c r="BU32" s="328" t="s">
        <v>1129</v>
      </c>
      <c r="BV32" s="392">
        <v>70915333</v>
      </c>
      <c r="BW32" s="392">
        <v>10709153337</v>
      </c>
      <c r="BX32" s="617">
        <v>7000</v>
      </c>
      <c r="BY32" s="618">
        <v>46028</v>
      </c>
      <c r="BZ32" s="618">
        <v>46081</v>
      </c>
      <c r="CA32" s="619"/>
      <c r="CB32" s="612">
        <f t="shared" si="13"/>
        <v>30</v>
      </c>
      <c r="CC32" s="620">
        <f t="shared" si="14"/>
        <v>7000</v>
      </c>
      <c r="CD32" s="612">
        <v>26</v>
      </c>
      <c r="CE32" s="621">
        <v>7000</v>
      </c>
      <c r="CF32" s="621">
        <v>26</v>
      </c>
      <c r="CG32" s="621">
        <v>7000</v>
      </c>
      <c r="CH32" s="621">
        <f t="shared" si="29"/>
        <v>0</v>
      </c>
      <c r="CI32" s="621">
        <f t="shared" si="30"/>
        <v>0</v>
      </c>
      <c r="CJ32" s="619"/>
      <c r="CK32" s="612">
        <f t="shared" si="15"/>
        <v>30</v>
      </c>
      <c r="CL32" s="620">
        <f t="shared" si="16"/>
        <v>7000</v>
      </c>
      <c r="CM32" s="612">
        <v>28</v>
      </c>
      <c r="CN32" s="621">
        <v>7000</v>
      </c>
      <c r="CO32" s="612">
        <v>28</v>
      </c>
      <c r="CP32" s="621">
        <v>7000</v>
      </c>
      <c r="CQ32" s="621">
        <f t="shared" si="31"/>
        <v>0</v>
      </c>
      <c r="CR32" s="621">
        <f t="shared" si="32"/>
        <v>7000</v>
      </c>
      <c r="CS32" s="622"/>
      <c r="CT32" s="612">
        <f t="shared" si="17"/>
        <v>0</v>
      </c>
      <c r="CU32" s="620">
        <f t="shared" si="18"/>
        <v>0</v>
      </c>
      <c r="CW32" s="621">
        <f t="shared" si="19"/>
        <v>0</v>
      </c>
      <c r="CY32" s="621">
        <f t="shared" si="20"/>
        <v>0</v>
      </c>
      <c r="CZ32" s="621">
        <f t="shared" si="33"/>
        <v>0</v>
      </c>
      <c r="DA32" s="621">
        <f t="shared" si="34"/>
        <v>0</v>
      </c>
      <c r="DC32" s="612">
        <f t="shared" si="21"/>
        <v>0</v>
      </c>
      <c r="DD32" s="620">
        <f t="shared" si="35"/>
        <v>0</v>
      </c>
      <c r="DF32" s="621">
        <f t="shared" si="22"/>
        <v>0</v>
      </c>
      <c r="DH32" s="621">
        <f t="shared" si="23"/>
        <v>0</v>
      </c>
      <c r="DU32" s="620">
        <f t="shared" si="24"/>
        <v>14000</v>
      </c>
      <c r="DV32" s="621">
        <f t="shared" si="25"/>
        <v>14000</v>
      </c>
      <c r="DW32" s="621">
        <f t="shared" si="26"/>
        <v>14000</v>
      </c>
      <c r="DX32" s="621">
        <f t="shared" si="55"/>
        <v>0</v>
      </c>
      <c r="DY32" s="621">
        <f t="shared" si="53"/>
        <v>0</v>
      </c>
      <c r="EG32" s="621"/>
    </row>
    <row r="33" spans="1:137" s="612" customFormat="1" ht="30" hidden="1" customHeight="1" x14ac:dyDescent="0.25">
      <c r="A33" s="606">
        <v>2026</v>
      </c>
      <c r="B33" s="606">
        <v>479</v>
      </c>
      <c r="C33" s="606" t="s">
        <v>58</v>
      </c>
      <c r="D33" s="606">
        <v>3000654</v>
      </c>
      <c r="E33" s="606">
        <v>5005023</v>
      </c>
      <c r="F33" s="606" t="s">
        <v>1003</v>
      </c>
      <c r="G33" s="606" t="s">
        <v>1004</v>
      </c>
      <c r="H33" s="606">
        <v>97</v>
      </c>
      <c r="I33" s="607" t="s">
        <v>992</v>
      </c>
      <c r="J33" s="608" t="s">
        <v>10</v>
      </c>
      <c r="K33" s="608" t="s">
        <v>60</v>
      </c>
      <c r="L33" s="606" t="str">
        <f t="shared" si="0"/>
        <v>2.3</v>
      </c>
      <c r="M33" s="609" t="s">
        <v>62</v>
      </c>
      <c r="N33" s="609"/>
      <c r="O33" s="606" t="s">
        <v>1130</v>
      </c>
      <c r="P33" s="606" t="s">
        <v>65</v>
      </c>
      <c r="Q33" s="610">
        <v>1</v>
      </c>
      <c r="R33" s="324">
        <v>7000</v>
      </c>
      <c r="S33" s="606">
        <v>30</v>
      </c>
      <c r="T33" s="606">
        <v>30</v>
      </c>
      <c r="U33" s="606"/>
      <c r="V33" s="606">
        <v>0</v>
      </c>
      <c r="W33" s="326"/>
      <c r="X33" s="326"/>
      <c r="Y33" s="326"/>
      <c r="Z33" s="326"/>
      <c r="AA33" s="326"/>
      <c r="AB33" s="326"/>
      <c r="AC33" s="326"/>
      <c r="AD33" s="326"/>
      <c r="AE33" s="324">
        <f t="shared" si="1"/>
        <v>14000</v>
      </c>
      <c r="AF33" s="327">
        <f t="shared" si="27"/>
        <v>7000</v>
      </c>
      <c r="AG33" s="327">
        <f t="shared" si="28"/>
        <v>7000</v>
      </c>
      <c r="AH33" s="327">
        <f t="shared" si="44"/>
        <v>0</v>
      </c>
      <c r="AI33" s="327">
        <f t="shared" si="45"/>
        <v>0</v>
      </c>
      <c r="AJ33" s="327">
        <f t="shared" si="46"/>
        <v>0</v>
      </c>
      <c r="AK33" s="327">
        <f t="shared" si="47"/>
        <v>0</v>
      </c>
      <c r="AL33" s="327">
        <f t="shared" si="48"/>
        <v>0</v>
      </c>
      <c r="AM33" s="327">
        <f t="shared" si="49"/>
        <v>0</v>
      </c>
      <c r="AN33" s="327">
        <f t="shared" si="50"/>
        <v>0</v>
      </c>
      <c r="AO33" s="327">
        <f t="shared" si="51"/>
        <v>0</v>
      </c>
      <c r="AP33" s="327">
        <f t="shared" si="10"/>
        <v>0</v>
      </c>
      <c r="AQ33" s="327">
        <f t="shared" si="11"/>
        <v>0</v>
      </c>
      <c r="AR33" s="327">
        <f t="shared" si="54"/>
        <v>14000</v>
      </c>
      <c r="AS33" s="611" t="s">
        <v>994</v>
      </c>
      <c r="BA33" s="613"/>
      <c r="BB33" s="614" t="s">
        <v>995</v>
      </c>
      <c r="BC33" s="614" t="s">
        <v>996</v>
      </c>
      <c r="BD33" s="614" t="s">
        <v>997</v>
      </c>
      <c r="BE33" s="614" t="s">
        <v>998</v>
      </c>
      <c r="BF33" s="615">
        <v>45665</v>
      </c>
      <c r="BG33" s="614"/>
      <c r="BH33" s="616">
        <v>2034</v>
      </c>
      <c r="BI33" s="616"/>
      <c r="BJ33" s="614"/>
      <c r="BK33" s="616"/>
      <c r="BL33" s="614"/>
      <c r="BM33" s="614"/>
      <c r="BN33" s="616"/>
      <c r="BO33" s="616" t="s">
        <v>999</v>
      </c>
      <c r="BP33" s="616"/>
      <c r="BQ33" s="2821"/>
      <c r="BR33" s="2821"/>
      <c r="BS33" s="2822" t="s">
        <v>1131</v>
      </c>
      <c r="BT33" s="328" t="s">
        <v>1132</v>
      </c>
      <c r="BU33" s="328" t="s">
        <v>1133</v>
      </c>
      <c r="BV33" s="392">
        <v>46121251</v>
      </c>
      <c r="BW33" s="392">
        <v>10461212510</v>
      </c>
      <c r="BX33" s="617">
        <v>7000</v>
      </c>
      <c r="BY33" s="618">
        <v>46028</v>
      </c>
      <c r="BZ33" s="618">
        <v>46081</v>
      </c>
      <c r="CA33" s="619"/>
      <c r="CB33" s="612">
        <f t="shared" si="13"/>
        <v>30</v>
      </c>
      <c r="CC33" s="620">
        <f t="shared" si="14"/>
        <v>7000</v>
      </c>
      <c r="CD33" s="612">
        <v>26</v>
      </c>
      <c r="CE33" s="621">
        <v>7000</v>
      </c>
      <c r="CF33" s="621">
        <v>26</v>
      </c>
      <c r="CG33" s="621">
        <v>7000</v>
      </c>
      <c r="CH33" s="621">
        <f t="shared" si="29"/>
        <v>0</v>
      </c>
      <c r="CI33" s="621">
        <f t="shared" si="30"/>
        <v>0</v>
      </c>
      <c r="CJ33" s="619"/>
      <c r="CK33" s="612">
        <f t="shared" si="15"/>
        <v>30</v>
      </c>
      <c r="CL33" s="620">
        <f t="shared" si="16"/>
        <v>7000</v>
      </c>
      <c r="CM33" s="612">
        <v>28</v>
      </c>
      <c r="CN33" s="621">
        <v>7000</v>
      </c>
      <c r="CO33" s="612">
        <v>28</v>
      </c>
      <c r="CP33" s="621">
        <v>7000</v>
      </c>
      <c r="CQ33" s="621">
        <f t="shared" si="31"/>
        <v>0</v>
      </c>
      <c r="CR33" s="621">
        <f t="shared" si="32"/>
        <v>7000</v>
      </c>
      <c r="CS33" s="622"/>
      <c r="CT33" s="612">
        <f t="shared" si="17"/>
        <v>0</v>
      </c>
      <c r="CU33" s="620">
        <f t="shared" si="18"/>
        <v>0</v>
      </c>
      <c r="CW33" s="621">
        <f t="shared" si="19"/>
        <v>0</v>
      </c>
      <c r="CY33" s="621">
        <f t="shared" si="20"/>
        <v>0</v>
      </c>
      <c r="CZ33" s="621">
        <f t="shared" si="33"/>
        <v>0</v>
      </c>
      <c r="DA33" s="621">
        <f t="shared" si="34"/>
        <v>0</v>
      </c>
      <c r="DC33" s="612">
        <f t="shared" si="21"/>
        <v>0</v>
      </c>
      <c r="DD33" s="620">
        <f t="shared" si="35"/>
        <v>0</v>
      </c>
      <c r="DF33" s="621">
        <f t="shared" si="22"/>
        <v>0</v>
      </c>
      <c r="DH33" s="621">
        <f t="shared" si="23"/>
        <v>0</v>
      </c>
      <c r="DU33" s="620">
        <f t="shared" si="24"/>
        <v>14000</v>
      </c>
      <c r="DV33" s="621">
        <f t="shared" si="25"/>
        <v>14000</v>
      </c>
      <c r="DW33" s="621">
        <f t="shared" si="26"/>
        <v>14000</v>
      </c>
      <c r="DX33" s="621">
        <f t="shared" si="55"/>
        <v>0</v>
      </c>
      <c r="DY33" s="621">
        <f t="shared" si="53"/>
        <v>0</v>
      </c>
      <c r="EG33" s="621"/>
    </row>
    <row r="34" spans="1:137" s="612" customFormat="1" ht="15" hidden="1" customHeight="1" x14ac:dyDescent="0.25">
      <c r="A34" s="606">
        <v>2026</v>
      </c>
      <c r="B34" s="606">
        <v>479</v>
      </c>
      <c r="C34" s="606" t="s">
        <v>58</v>
      </c>
      <c r="D34" s="606">
        <v>3000654</v>
      </c>
      <c r="E34" s="606">
        <v>5005023</v>
      </c>
      <c r="F34" s="606" t="s">
        <v>1003</v>
      </c>
      <c r="G34" s="606" t="s">
        <v>1004</v>
      </c>
      <c r="H34" s="606">
        <v>97</v>
      </c>
      <c r="I34" s="607" t="s">
        <v>992</v>
      </c>
      <c r="J34" s="608" t="s">
        <v>10</v>
      </c>
      <c r="K34" s="608" t="s">
        <v>60</v>
      </c>
      <c r="L34" s="606" t="str">
        <f t="shared" si="0"/>
        <v>2.3</v>
      </c>
      <c r="M34" s="609" t="s">
        <v>62</v>
      </c>
      <c r="N34" s="609"/>
      <c r="O34" s="606" t="s">
        <v>1134</v>
      </c>
      <c r="P34" s="606" t="s">
        <v>65</v>
      </c>
      <c r="Q34" s="610">
        <v>2</v>
      </c>
      <c r="R34" s="324">
        <v>7000</v>
      </c>
      <c r="S34" s="606">
        <v>30</v>
      </c>
      <c r="T34" s="606">
        <v>30</v>
      </c>
      <c r="U34" s="606"/>
      <c r="V34" s="606">
        <v>0</v>
      </c>
      <c r="W34" s="326"/>
      <c r="X34" s="326"/>
      <c r="Y34" s="326"/>
      <c r="Z34" s="326"/>
      <c r="AA34" s="326"/>
      <c r="AB34" s="326"/>
      <c r="AC34" s="326"/>
      <c r="AD34" s="326"/>
      <c r="AE34" s="324">
        <f t="shared" si="1"/>
        <v>28000</v>
      </c>
      <c r="AF34" s="327">
        <f>+$R34*(S34/30)*Q34</f>
        <v>14000</v>
      </c>
      <c r="AG34" s="327">
        <f>+$R34*(T34/30)*Q34</f>
        <v>14000</v>
      </c>
      <c r="AH34" s="327">
        <f t="shared" si="44"/>
        <v>0</v>
      </c>
      <c r="AI34" s="327">
        <f t="shared" si="45"/>
        <v>0</v>
      </c>
      <c r="AJ34" s="327">
        <f t="shared" si="46"/>
        <v>0</v>
      </c>
      <c r="AK34" s="327">
        <f t="shared" si="47"/>
        <v>0</v>
      </c>
      <c r="AL34" s="327">
        <f t="shared" si="48"/>
        <v>0</v>
      </c>
      <c r="AM34" s="327">
        <f t="shared" si="49"/>
        <v>0</v>
      </c>
      <c r="AN34" s="327">
        <f t="shared" si="50"/>
        <v>0</v>
      </c>
      <c r="AO34" s="327">
        <f t="shared" si="51"/>
        <v>0</v>
      </c>
      <c r="AP34" s="327">
        <f t="shared" si="10"/>
        <v>0</v>
      </c>
      <c r="AQ34" s="327">
        <f t="shared" si="11"/>
        <v>0</v>
      </c>
      <c r="AR34" s="327"/>
      <c r="AS34" s="611" t="s">
        <v>994</v>
      </c>
      <c r="BA34" s="613"/>
      <c r="BB34" s="614" t="s">
        <v>1021</v>
      </c>
      <c r="BC34" s="614"/>
      <c r="BD34" s="614"/>
      <c r="BE34" s="614"/>
      <c r="BF34" s="615"/>
      <c r="BG34" s="614"/>
      <c r="BH34" s="616"/>
      <c r="BI34" s="616"/>
      <c r="BJ34" s="614"/>
      <c r="BK34" s="616"/>
      <c r="BL34" s="384"/>
      <c r="BM34" s="384"/>
      <c r="BN34" s="616"/>
      <c r="BO34" s="616"/>
      <c r="BP34" s="616"/>
      <c r="BQ34" s="2821"/>
      <c r="BR34" s="2821"/>
      <c r="BS34" s="2802"/>
      <c r="BV34" s="630"/>
      <c r="BW34" s="630"/>
      <c r="CA34" s="619"/>
      <c r="CB34" s="612">
        <f t="shared" si="13"/>
        <v>30</v>
      </c>
      <c r="CC34" s="620">
        <f t="shared" si="14"/>
        <v>14000</v>
      </c>
      <c r="CE34" s="621">
        <f>(R34/30*CD34)*Q34</f>
        <v>0</v>
      </c>
      <c r="CG34" s="621">
        <f>(R34/30*CF34)*Q34</f>
        <v>0</v>
      </c>
      <c r="CH34" s="621">
        <f t="shared" si="29"/>
        <v>14000</v>
      </c>
      <c r="CI34" s="621">
        <f t="shared" si="30"/>
        <v>14000</v>
      </c>
      <c r="CJ34" s="619"/>
      <c r="CK34" s="612">
        <f t="shared" si="15"/>
        <v>30</v>
      </c>
      <c r="CL34" s="620">
        <f t="shared" si="16"/>
        <v>14000</v>
      </c>
      <c r="CN34" s="621">
        <f>(R34/30*CM34)*Q34</f>
        <v>0</v>
      </c>
      <c r="CP34" s="621">
        <f>(R34/30*CO34)*Q34</f>
        <v>0</v>
      </c>
      <c r="CQ34" s="621">
        <f t="shared" si="31"/>
        <v>14000</v>
      </c>
      <c r="CR34" s="621">
        <f t="shared" si="32"/>
        <v>0</v>
      </c>
      <c r="CS34" s="622"/>
      <c r="CT34" s="612">
        <f t="shared" si="17"/>
        <v>0</v>
      </c>
      <c r="CU34" s="620">
        <f t="shared" si="18"/>
        <v>0</v>
      </c>
      <c r="CW34" s="621">
        <f t="shared" si="19"/>
        <v>0</v>
      </c>
      <c r="CY34" s="621">
        <f t="shared" si="20"/>
        <v>0</v>
      </c>
      <c r="CZ34" s="621">
        <f t="shared" si="33"/>
        <v>0</v>
      </c>
      <c r="DA34" s="621">
        <f t="shared" si="34"/>
        <v>0</v>
      </c>
      <c r="DC34" s="612">
        <f t="shared" si="21"/>
        <v>0</v>
      </c>
      <c r="DD34" s="620">
        <f t="shared" si="35"/>
        <v>0</v>
      </c>
      <c r="DF34" s="621">
        <f t="shared" si="22"/>
        <v>0</v>
      </c>
      <c r="DH34" s="621">
        <f t="shared" si="23"/>
        <v>0</v>
      </c>
      <c r="DU34" s="620">
        <f t="shared" si="24"/>
        <v>0</v>
      </c>
      <c r="DV34" s="621">
        <f t="shared" si="25"/>
        <v>0</v>
      </c>
      <c r="DW34" s="621">
        <f t="shared" si="26"/>
        <v>0</v>
      </c>
      <c r="DX34" s="621">
        <f>DU34-DV34</f>
        <v>0</v>
      </c>
      <c r="DY34" s="621">
        <f>DU34-DW34</f>
        <v>0</v>
      </c>
      <c r="EG34" s="621"/>
    </row>
    <row r="35" spans="1:137" s="612" customFormat="1" ht="30" hidden="1" customHeight="1" x14ac:dyDescent="0.25">
      <c r="A35" s="606">
        <v>2026</v>
      </c>
      <c r="B35" s="606">
        <v>479</v>
      </c>
      <c r="C35" s="606" t="s">
        <v>58</v>
      </c>
      <c r="D35" s="606">
        <v>3000654</v>
      </c>
      <c r="E35" s="606">
        <v>5005023</v>
      </c>
      <c r="F35" s="606" t="s">
        <v>1003</v>
      </c>
      <c r="G35" s="606" t="s">
        <v>1004</v>
      </c>
      <c r="H35" s="606">
        <v>97</v>
      </c>
      <c r="I35" s="607" t="s">
        <v>992</v>
      </c>
      <c r="J35" s="608" t="s">
        <v>10</v>
      </c>
      <c r="K35" s="608" t="s">
        <v>60</v>
      </c>
      <c r="L35" s="606" t="str">
        <f t="shared" si="0"/>
        <v>2.3</v>
      </c>
      <c r="M35" s="609" t="s">
        <v>62</v>
      </c>
      <c r="N35" s="609"/>
      <c r="O35" s="606" t="s">
        <v>1135</v>
      </c>
      <c r="P35" s="606" t="s">
        <v>65</v>
      </c>
      <c r="Q35" s="610">
        <v>1</v>
      </c>
      <c r="R35" s="324">
        <v>7000</v>
      </c>
      <c r="S35" s="606">
        <v>30</v>
      </c>
      <c r="T35" s="606">
        <v>30</v>
      </c>
      <c r="U35" s="606"/>
      <c r="V35" s="606">
        <v>0</v>
      </c>
      <c r="W35" s="326"/>
      <c r="X35" s="326"/>
      <c r="Y35" s="326"/>
      <c r="Z35" s="326"/>
      <c r="AA35" s="326"/>
      <c r="AB35" s="326"/>
      <c r="AC35" s="326"/>
      <c r="AD35" s="326"/>
      <c r="AE35" s="324">
        <f t="shared" si="1"/>
        <v>14000</v>
      </c>
      <c r="AF35" s="327">
        <f t="shared" si="27"/>
        <v>7000</v>
      </c>
      <c r="AG35" s="327">
        <f t="shared" si="28"/>
        <v>7000</v>
      </c>
      <c r="AH35" s="327">
        <f t="shared" si="44"/>
        <v>0</v>
      </c>
      <c r="AI35" s="327">
        <f t="shared" si="45"/>
        <v>0</v>
      </c>
      <c r="AJ35" s="327">
        <f t="shared" si="46"/>
        <v>0</v>
      </c>
      <c r="AK35" s="327">
        <f t="shared" si="47"/>
        <v>0</v>
      </c>
      <c r="AL35" s="327">
        <f t="shared" si="48"/>
        <v>0</v>
      </c>
      <c r="AM35" s="327">
        <f t="shared" si="49"/>
        <v>0</v>
      </c>
      <c r="AN35" s="327">
        <f t="shared" si="50"/>
        <v>0</v>
      </c>
      <c r="AO35" s="327">
        <f t="shared" si="51"/>
        <v>0</v>
      </c>
      <c r="AP35" s="327">
        <f t="shared" si="10"/>
        <v>0</v>
      </c>
      <c r="AQ35" s="327">
        <f t="shared" si="11"/>
        <v>0</v>
      </c>
      <c r="AR35" s="327">
        <f t="shared" si="54"/>
        <v>14000</v>
      </c>
      <c r="AS35" s="611" t="s">
        <v>994</v>
      </c>
      <c r="BA35" s="613"/>
      <c r="BB35" s="614" t="s">
        <v>995</v>
      </c>
      <c r="BC35" s="614" t="s">
        <v>996</v>
      </c>
      <c r="BD35" s="614" t="s">
        <v>997</v>
      </c>
      <c r="BE35" s="614" t="s">
        <v>998</v>
      </c>
      <c r="BF35" s="615">
        <v>45665</v>
      </c>
      <c r="BG35" s="614"/>
      <c r="BH35" s="616">
        <v>2035</v>
      </c>
      <c r="BI35" s="616"/>
      <c r="BJ35" s="614"/>
      <c r="BK35" s="616"/>
      <c r="BL35" s="614"/>
      <c r="BM35" s="614"/>
      <c r="BN35" s="616"/>
      <c r="BO35" s="616" t="s">
        <v>999</v>
      </c>
      <c r="BP35" s="616"/>
      <c r="BQ35" s="2821"/>
      <c r="BR35" s="2821"/>
      <c r="BS35" s="2822" t="s">
        <v>1136</v>
      </c>
      <c r="BT35" s="328" t="s">
        <v>1137</v>
      </c>
      <c r="BU35" s="328" t="s">
        <v>1138</v>
      </c>
      <c r="BV35" s="392">
        <v>47177648</v>
      </c>
      <c r="BW35" s="392">
        <v>10471776489</v>
      </c>
      <c r="BX35" s="617">
        <v>7000</v>
      </c>
      <c r="BY35" s="618">
        <v>46028</v>
      </c>
      <c r="BZ35" s="618">
        <v>46081</v>
      </c>
      <c r="CA35" s="619"/>
      <c r="CB35" s="612">
        <f t="shared" si="13"/>
        <v>30</v>
      </c>
      <c r="CC35" s="620">
        <f t="shared" si="14"/>
        <v>7000</v>
      </c>
      <c r="CD35" s="612">
        <v>26</v>
      </c>
      <c r="CE35" s="621">
        <v>7000</v>
      </c>
      <c r="CF35" s="612">
        <v>26</v>
      </c>
      <c r="CG35" s="621">
        <v>7000</v>
      </c>
      <c r="CH35" s="621">
        <f t="shared" si="29"/>
        <v>0</v>
      </c>
      <c r="CI35" s="621">
        <f t="shared" si="30"/>
        <v>0</v>
      </c>
      <c r="CJ35" s="619"/>
      <c r="CK35" s="612">
        <f t="shared" si="15"/>
        <v>30</v>
      </c>
      <c r="CL35" s="620">
        <f t="shared" si="16"/>
        <v>7000</v>
      </c>
      <c r="CM35" s="612">
        <v>28</v>
      </c>
      <c r="CN35" s="621">
        <v>7000</v>
      </c>
      <c r="CO35" s="612">
        <v>28</v>
      </c>
      <c r="CP35" s="621">
        <v>7000</v>
      </c>
      <c r="CQ35" s="621">
        <f t="shared" si="31"/>
        <v>0</v>
      </c>
      <c r="CR35" s="621">
        <f t="shared" si="32"/>
        <v>7000</v>
      </c>
      <c r="CS35" s="622"/>
      <c r="CT35" s="612">
        <f t="shared" si="17"/>
        <v>0</v>
      </c>
      <c r="CU35" s="620">
        <f t="shared" si="18"/>
        <v>0</v>
      </c>
      <c r="CW35" s="621">
        <f t="shared" si="19"/>
        <v>0</v>
      </c>
      <c r="CY35" s="621">
        <f t="shared" si="20"/>
        <v>0</v>
      </c>
      <c r="CZ35" s="621">
        <f t="shared" si="33"/>
        <v>0</v>
      </c>
      <c r="DA35" s="621">
        <f t="shared" si="34"/>
        <v>0</v>
      </c>
      <c r="DC35" s="612">
        <f t="shared" si="21"/>
        <v>0</v>
      </c>
      <c r="DD35" s="620">
        <f t="shared" si="35"/>
        <v>0</v>
      </c>
      <c r="DF35" s="621">
        <f t="shared" si="22"/>
        <v>0</v>
      </c>
      <c r="DH35" s="621">
        <f t="shared" si="23"/>
        <v>0</v>
      </c>
      <c r="DU35" s="620">
        <f t="shared" si="24"/>
        <v>14000</v>
      </c>
      <c r="DV35" s="621">
        <f t="shared" si="25"/>
        <v>14000</v>
      </c>
      <c r="DW35" s="621">
        <f t="shared" si="26"/>
        <v>14000</v>
      </c>
      <c r="DX35" s="621">
        <f t="shared" ref="DX35:DX49" si="56">DU35-DV35</f>
        <v>0</v>
      </c>
      <c r="DY35" s="621">
        <f t="shared" ref="DY35:DY49" si="57">DU35-DW35</f>
        <v>0</v>
      </c>
      <c r="EG35" s="621"/>
    </row>
    <row r="36" spans="1:137" s="612" customFormat="1" ht="15" hidden="1" customHeight="1" x14ac:dyDescent="0.25">
      <c r="A36" s="606">
        <v>2026</v>
      </c>
      <c r="B36" s="606">
        <v>479</v>
      </c>
      <c r="C36" s="606" t="s">
        <v>58</v>
      </c>
      <c r="D36" s="606">
        <v>3000654</v>
      </c>
      <c r="E36" s="606">
        <v>5005023</v>
      </c>
      <c r="F36" s="606" t="s">
        <v>1003</v>
      </c>
      <c r="G36" s="606" t="s">
        <v>1004</v>
      </c>
      <c r="H36" s="606">
        <v>97</v>
      </c>
      <c r="I36" s="607" t="s">
        <v>992</v>
      </c>
      <c r="J36" s="608" t="s">
        <v>10</v>
      </c>
      <c r="K36" s="608" t="s">
        <v>60</v>
      </c>
      <c r="L36" s="606" t="str">
        <f t="shared" si="0"/>
        <v>2.3</v>
      </c>
      <c r="M36" s="609" t="s">
        <v>62</v>
      </c>
      <c r="N36" s="609"/>
      <c r="O36" s="606" t="s">
        <v>1139</v>
      </c>
      <c r="P36" s="606" t="s">
        <v>65</v>
      </c>
      <c r="Q36" s="610">
        <v>1</v>
      </c>
      <c r="R36" s="324">
        <v>7000</v>
      </c>
      <c r="S36" s="606">
        <v>30</v>
      </c>
      <c r="T36" s="2918">
        <v>15</v>
      </c>
      <c r="U36" s="606"/>
      <c r="V36" s="606"/>
      <c r="W36" s="326"/>
      <c r="X36" s="326"/>
      <c r="Y36" s="326"/>
      <c r="Z36" s="326"/>
      <c r="AA36" s="326"/>
      <c r="AB36" s="326"/>
      <c r="AC36" s="326"/>
      <c r="AD36" s="326"/>
      <c r="AE36" s="324">
        <f t="shared" ref="AE36:AE67" si="58">ROUNDUP(IFERROR(IF(OR(P36="LOCADOR",P36="VIATICOS",P36="CAJA CHICA"),IF(P36="LOCADOR",Q36*(R36/30)*SUM(S36:AD36),Q36*R36*SUM(S36:AD36)),R36*SUM(S36:AD36)),""),0)</f>
        <v>10500</v>
      </c>
      <c r="AF36" s="327">
        <f t="shared" si="27"/>
        <v>7000</v>
      </c>
      <c r="AG36" s="327">
        <f t="shared" si="28"/>
        <v>3500</v>
      </c>
      <c r="AH36" s="327">
        <f t="shared" si="44"/>
        <v>0</v>
      </c>
      <c r="AI36" s="327">
        <f t="shared" si="45"/>
        <v>0</v>
      </c>
      <c r="AJ36" s="327">
        <f t="shared" si="46"/>
        <v>0</v>
      </c>
      <c r="AK36" s="327">
        <f t="shared" si="47"/>
        <v>0</v>
      </c>
      <c r="AL36" s="327">
        <f t="shared" si="48"/>
        <v>0</v>
      </c>
      <c r="AM36" s="327">
        <f t="shared" si="49"/>
        <v>0</v>
      </c>
      <c r="AN36" s="327">
        <f t="shared" si="50"/>
        <v>0</v>
      </c>
      <c r="AO36" s="327">
        <f t="shared" si="51"/>
        <v>0</v>
      </c>
      <c r="AP36" s="327">
        <f t="shared" si="10"/>
        <v>0</v>
      </c>
      <c r="AQ36" s="327">
        <f t="shared" si="11"/>
        <v>0</v>
      </c>
      <c r="AR36" s="327">
        <f t="shared" si="54"/>
        <v>10500</v>
      </c>
      <c r="AS36" s="611" t="s">
        <v>994</v>
      </c>
      <c r="BA36" s="613"/>
      <c r="BB36" s="614" t="s">
        <v>995</v>
      </c>
      <c r="BC36" s="614" t="s">
        <v>996</v>
      </c>
      <c r="BD36" s="614" t="s">
        <v>997</v>
      </c>
      <c r="BE36" s="614" t="s">
        <v>998</v>
      </c>
      <c r="BF36" s="615">
        <v>45665</v>
      </c>
      <c r="BG36" s="614"/>
      <c r="BH36" s="616">
        <v>2037</v>
      </c>
      <c r="BI36" s="616"/>
      <c r="BJ36" s="614"/>
      <c r="BK36" s="639">
        <v>2</v>
      </c>
      <c r="BL36" s="611"/>
      <c r="BM36" s="611"/>
      <c r="BN36" s="616"/>
      <c r="BO36" s="616" t="s">
        <v>999</v>
      </c>
      <c r="BP36" s="616"/>
      <c r="BQ36" s="2821"/>
      <c r="BR36" s="2821"/>
      <c r="BS36" s="2822" t="s">
        <v>1140</v>
      </c>
      <c r="BT36" s="328" t="s">
        <v>1141</v>
      </c>
      <c r="BU36" s="328" t="s">
        <v>1142</v>
      </c>
      <c r="BV36" s="392" t="s">
        <v>1143</v>
      </c>
      <c r="BW36" s="392">
        <v>10434824163</v>
      </c>
      <c r="BX36" s="617">
        <v>7000</v>
      </c>
      <c r="BY36" s="618">
        <v>46028</v>
      </c>
      <c r="BZ36" s="618">
        <v>46081</v>
      </c>
      <c r="CA36" s="619"/>
      <c r="CB36" s="612">
        <f t="shared" si="13"/>
        <v>30</v>
      </c>
      <c r="CC36" s="620">
        <f t="shared" si="14"/>
        <v>7000</v>
      </c>
      <c r="CD36" s="612">
        <v>26</v>
      </c>
      <c r="CE36" s="621">
        <v>7000</v>
      </c>
      <c r="CF36" s="612">
        <v>26</v>
      </c>
      <c r="CG36" s="621">
        <v>7000</v>
      </c>
      <c r="CH36" s="621">
        <f t="shared" si="29"/>
        <v>0</v>
      </c>
      <c r="CI36" s="621">
        <f t="shared" si="30"/>
        <v>0</v>
      </c>
      <c r="CJ36" s="619"/>
      <c r="CK36" s="612">
        <f t="shared" si="15"/>
        <v>15</v>
      </c>
      <c r="CL36" s="620">
        <f t="shared" si="16"/>
        <v>3500</v>
      </c>
      <c r="CM36" s="612">
        <v>14</v>
      </c>
      <c r="CN36" s="621">
        <v>3500</v>
      </c>
      <c r="CO36" s="612">
        <v>14</v>
      </c>
      <c r="CP36" s="621">
        <v>3500</v>
      </c>
      <c r="CQ36" s="621">
        <f t="shared" si="31"/>
        <v>0</v>
      </c>
      <c r="CR36" s="621">
        <f t="shared" si="32"/>
        <v>3500</v>
      </c>
      <c r="CS36" s="622"/>
      <c r="CT36" s="612">
        <f t="shared" ref="CT36:CT67" si="59">U36</f>
        <v>0</v>
      </c>
      <c r="CU36" s="620">
        <f t="shared" si="18"/>
        <v>0</v>
      </c>
      <c r="CW36" s="621">
        <f t="shared" si="19"/>
        <v>0</v>
      </c>
      <c r="CY36" s="621">
        <f t="shared" si="20"/>
        <v>0</v>
      </c>
      <c r="CZ36" s="621">
        <f t="shared" si="33"/>
        <v>0</v>
      </c>
      <c r="DA36" s="621">
        <f t="shared" si="34"/>
        <v>0</v>
      </c>
      <c r="DC36" s="612">
        <f t="shared" si="21"/>
        <v>0</v>
      </c>
      <c r="DD36" s="620">
        <f t="shared" si="35"/>
        <v>0</v>
      </c>
      <c r="DF36" s="621">
        <f t="shared" si="22"/>
        <v>0</v>
      </c>
      <c r="DH36" s="621">
        <f t="shared" si="23"/>
        <v>0</v>
      </c>
      <c r="DU36" s="620">
        <f t="shared" si="24"/>
        <v>10500</v>
      </c>
      <c r="DV36" s="621">
        <f t="shared" ref="DV36:DV67" si="60">CE36+CN36+CW36+DF36</f>
        <v>10500</v>
      </c>
      <c r="DW36" s="621">
        <f t="shared" ref="DW36:DW67" si="61">CG36+CP36+CY36+DH36</f>
        <v>10500</v>
      </c>
      <c r="DX36" s="621">
        <f t="shared" si="56"/>
        <v>0</v>
      </c>
      <c r="DY36" s="621">
        <f t="shared" si="57"/>
        <v>0</v>
      </c>
      <c r="EG36" s="621"/>
    </row>
    <row r="37" spans="1:137" s="612" customFormat="1" ht="15" hidden="1" customHeight="1" x14ac:dyDescent="0.25">
      <c r="A37" s="606">
        <v>2026</v>
      </c>
      <c r="B37" s="606">
        <v>479</v>
      </c>
      <c r="C37" s="606" t="s">
        <v>58</v>
      </c>
      <c r="D37" s="606">
        <v>3000654</v>
      </c>
      <c r="E37" s="606">
        <v>5005023</v>
      </c>
      <c r="F37" s="606" t="s">
        <v>1003</v>
      </c>
      <c r="G37" s="606" t="s">
        <v>1004</v>
      </c>
      <c r="H37" s="606">
        <v>97</v>
      </c>
      <c r="I37" s="607" t="s">
        <v>992</v>
      </c>
      <c r="J37" s="608" t="s">
        <v>10</v>
      </c>
      <c r="K37" s="608" t="s">
        <v>60</v>
      </c>
      <c r="L37" s="606" t="str">
        <f t="shared" ref="L37:L102" si="62">+MID(M37,1,3)</f>
        <v>2.3</v>
      </c>
      <c r="M37" s="609" t="s">
        <v>62</v>
      </c>
      <c r="N37" s="609"/>
      <c r="O37" s="606" t="s">
        <v>1139</v>
      </c>
      <c r="P37" s="606" t="s">
        <v>65</v>
      </c>
      <c r="Q37" s="610">
        <v>1</v>
      </c>
      <c r="R37" s="324">
        <v>7000</v>
      </c>
      <c r="S37" s="606"/>
      <c r="T37" s="2918">
        <v>15</v>
      </c>
      <c r="U37" s="606"/>
      <c r="V37" s="606">
        <v>0</v>
      </c>
      <c r="W37" s="326"/>
      <c r="X37" s="326"/>
      <c r="Y37" s="326"/>
      <c r="Z37" s="326"/>
      <c r="AA37" s="326"/>
      <c r="AB37" s="326"/>
      <c r="AC37" s="326"/>
      <c r="AD37" s="326"/>
      <c r="AE37" s="324">
        <f t="shared" si="58"/>
        <v>3500</v>
      </c>
      <c r="AF37" s="327">
        <f t="shared" si="27"/>
        <v>0</v>
      </c>
      <c r="AG37" s="327">
        <f t="shared" si="28"/>
        <v>3500</v>
      </c>
      <c r="AH37" s="327">
        <f t="shared" si="44"/>
        <v>0</v>
      </c>
      <c r="AI37" s="327">
        <f t="shared" si="45"/>
        <v>0</v>
      </c>
      <c r="AJ37" s="327">
        <f t="shared" si="46"/>
        <v>0</v>
      </c>
      <c r="AK37" s="327">
        <f t="shared" si="47"/>
        <v>0</v>
      </c>
      <c r="AL37" s="327">
        <f t="shared" si="48"/>
        <v>0</v>
      </c>
      <c r="AM37" s="327">
        <f t="shared" si="49"/>
        <v>0</v>
      </c>
      <c r="AN37" s="327">
        <f t="shared" si="50"/>
        <v>0</v>
      </c>
      <c r="AO37" s="327">
        <f t="shared" si="51"/>
        <v>0</v>
      </c>
      <c r="AP37" s="327">
        <f t="shared" si="10"/>
        <v>0</v>
      </c>
      <c r="AQ37" s="327">
        <f t="shared" si="11"/>
        <v>0</v>
      </c>
      <c r="AR37" s="327">
        <f t="shared" si="54"/>
        <v>3500</v>
      </c>
      <c r="AS37" s="611" t="s">
        <v>994</v>
      </c>
      <c r="BA37" s="613"/>
      <c r="BB37" s="614" t="s">
        <v>995</v>
      </c>
      <c r="BC37" s="614" t="s">
        <v>996</v>
      </c>
      <c r="BD37" s="614" t="s">
        <v>997</v>
      </c>
      <c r="BE37" s="614" t="s">
        <v>998</v>
      </c>
      <c r="BF37" s="615">
        <v>45665</v>
      </c>
      <c r="BG37" s="614"/>
      <c r="BH37" s="616">
        <v>2037</v>
      </c>
      <c r="BI37" s="616"/>
      <c r="BJ37" s="614"/>
      <c r="BK37" s="639">
        <v>2</v>
      </c>
      <c r="BL37" s="611"/>
      <c r="BM37" s="611"/>
      <c r="BN37" s="616"/>
      <c r="BO37" s="616" t="s">
        <v>999</v>
      </c>
      <c r="BP37" s="616"/>
      <c r="BQ37" s="2821"/>
      <c r="BR37" s="2821"/>
      <c r="BS37" s="2822" t="s">
        <v>1140</v>
      </c>
      <c r="BT37" s="328" t="s">
        <v>1141</v>
      </c>
      <c r="BU37" s="328" t="s">
        <v>1142</v>
      </c>
      <c r="BV37" s="392" t="s">
        <v>1143</v>
      </c>
      <c r="BW37" s="392">
        <v>10434824163</v>
      </c>
      <c r="BX37" s="617">
        <v>7000</v>
      </c>
      <c r="BY37" s="618">
        <v>46028</v>
      </c>
      <c r="BZ37" s="618">
        <v>46081</v>
      </c>
      <c r="CA37" s="619"/>
      <c r="CB37" s="612">
        <f t="shared" si="13"/>
        <v>0</v>
      </c>
      <c r="CC37" s="620">
        <f t="shared" si="14"/>
        <v>0</v>
      </c>
      <c r="CE37" s="621">
        <f>(R37/30*CD37)*Q37</f>
        <v>0</v>
      </c>
      <c r="CG37" s="621">
        <v>0</v>
      </c>
      <c r="CH37" s="621">
        <f t="shared" si="29"/>
        <v>0</v>
      </c>
      <c r="CI37" s="621">
        <f t="shared" si="30"/>
        <v>0</v>
      </c>
      <c r="CJ37" s="619"/>
      <c r="CK37" s="612">
        <f t="shared" si="15"/>
        <v>15</v>
      </c>
      <c r="CL37" s="620">
        <f t="shared" si="16"/>
        <v>3500</v>
      </c>
      <c r="CM37" s="612">
        <v>14</v>
      </c>
      <c r="CN37" s="621">
        <v>3500</v>
      </c>
      <c r="CO37" s="612">
        <v>14</v>
      </c>
      <c r="CP37" s="621">
        <v>3500</v>
      </c>
      <c r="CQ37" s="621">
        <f t="shared" si="31"/>
        <v>0</v>
      </c>
      <c r="CR37" s="621">
        <f t="shared" si="32"/>
        <v>3500</v>
      </c>
      <c r="CS37" s="622"/>
      <c r="CT37" s="612">
        <f t="shared" si="59"/>
        <v>0</v>
      </c>
      <c r="CU37" s="620">
        <f t="shared" ref="CU37" si="63">AH37</f>
        <v>0</v>
      </c>
      <c r="CW37" s="621">
        <f t="shared" si="19"/>
        <v>0</v>
      </c>
      <c r="CY37" s="621">
        <f t="shared" si="20"/>
        <v>0</v>
      </c>
      <c r="CZ37" s="621">
        <f t="shared" ref="CZ37" si="64">CU37-CW37</f>
        <v>0</v>
      </c>
      <c r="DA37" s="621">
        <f t="shared" ref="DA37" si="65">CU37-CY37</f>
        <v>0</v>
      </c>
      <c r="DC37" s="612">
        <f t="shared" si="21"/>
        <v>0</v>
      </c>
      <c r="DD37" s="620">
        <f t="shared" si="35"/>
        <v>0</v>
      </c>
      <c r="DF37" s="621">
        <f t="shared" si="22"/>
        <v>0</v>
      </c>
      <c r="DH37" s="621">
        <f t="shared" si="23"/>
        <v>0</v>
      </c>
      <c r="DU37" s="620">
        <f t="shared" si="24"/>
        <v>3500</v>
      </c>
      <c r="DV37" s="621">
        <f t="shared" si="60"/>
        <v>3500</v>
      </c>
      <c r="DW37" s="621">
        <f t="shared" si="61"/>
        <v>3500</v>
      </c>
      <c r="DX37" s="621">
        <f t="shared" si="56"/>
        <v>0</v>
      </c>
      <c r="DY37" s="621">
        <f t="shared" si="57"/>
        <v>0</v>
      </c>
      <c r="EG37" s="621"/>
    </row>
    <row r="38" spans="1:137" s="612" customFormat="1" ht="45" hidden="1" customHeight="1" x14ac:dyDescent="0.25">
      <c r="A38" s="606">
        <v>2026</v>
      </c>
      <c r="B38" s="606">
        <v>479</v>
      </c>
      <c r="C38" s="606" t="s">
        <v>58</v>
      </c>
      <c r="D38" s="606">
        <v>3000654</v>
      </c>
      <c r="E38" s="606">
        <v>5005023</v>
      </c>
      <c r="F38" s="606" t="s">
        <v>1003</v>
      </c>
      <c r="G38" s="606" t="s">
        <v>1004</v>
      </c>
      <c r="H38" s="606">
        <v>97</v>
      </c>
      <c r="I38" s="607" t="s">
        <v>992</v>
      </c>
      <c r="J38" s="608" t="s">
        <v>10</v>
      </c>
      <c r="K38" s="608" t="s">
        <v>60</v>
      </c>
      <c r="L38" s="606" t="str">
        <f t="shared" si="62"/>
        <v>2.3</v>
      </c>
      <c r="M38" s="609" t="s">
        <v>62</v>
      </c>
      <c r="N38" s="609"/>
      <c r="O38" s="606" t="s">
        <v>1144</v>
      </c>
      <c r="P38" s="606" t="s">
        <v>65</v>
      </c>
      <c r="Q38" s="610">
        <v>1</v>
      </c>
      <c r="R38" s="324">
        <v>7000</v>
      </c>
      <c r="S38" s="606">
        <v>30</v>
      </c>
      <c r="T38" s="2919">
        <v>15</v>
      </c>
      <c r="U38" s="606"/>
      <c r="V38" s="606"/>
      <c r="W38" s="326"/>
      <c r="X38" s="326"/>
      <c r="Y38" s="326"/>
      <c r="Z38" s="326"/>
      <c r="AA38" s="326"/>
      <c r="AB38" s="326"/>
      <c r="AC38" s="326"/>
      <c r="AD38" s="326"/>
      <c r="AE38" s="324">
        <f t="shared" si="58"/>
        <v>10500</v>
      </c>
      <c r="AF38" s="327">
        <f t="shared" si="27"/>
        <v>7000</v>
      </c>
      <c r="AG38" s="327">
        <f t="shared" si="28"/>
        <v>3500</v>
      </c>
      <c r="AH38" s="327">
        <f t="shared" si="44"/>
        <v>0</v>
      </c>
      <c r="AI38" s="327">
        <f t="shared" si="45"/>
        <v>0</v>
      </c>
      <c r="AJ38" s="327">
        <f t="shared" si="46"/>
        <v>0</v>
      </c>
      <c r="AK38" s="327">
        <f t="shared" si="47"/>
        <v>0</v>
      </c>
      <c r="AL38" s="327">
        <f t="shared" si="48"/>
        <v>0</v>
      </c>
      <c r="AM38" s="327">
        <f t="shared" si="49"/>
        <v>0</v>
      </c>
      <c r="AN38" s="327">
        <f t="shared" si="50"/>
        <v>0</v>
      </c>
      <c r="AO38" s="327">
        <f t="shared" si="51"/>
        <v>0</v>
      </c>
      <c r="AP38" s="327">
        <f t="shared" si="10"/>
        <v>0</v>
      </c>
      <c r="AQ38" s="327">
        <f t="shared" si="11"/>
        <v>0</v>
      </c>
      <c r="AR38" s="327">
        <f t="shared" si="54"/>
        <v>10500</v>
      </c>
      <c r="AS38" s="611" t="s">
        <v>994</v>
      </c>
      <c r="BA38" s="613"/>
      <c r="BB38" s="614" t="s">
        <v>995</v>
      </c>
      <c r="BC38" s="614" t="s">
        <v>996</v>
      </c>
      <c r="BD38" s="614" t="s">
        <v>997</v>
      </c>
      <c r="BE38" s="614" t="s">
        <v>998</v>
      </c>
      <c r="BF38" s="615">
        <v>45665</v>
      </c>
      <c r="BG38" s="614"/>
      <c r="BH38" s="616">
        <v>2038</v>
      </c>
      <c r="BI38" s="616"/>
      <c r="BJ38" s="614"/>
      <c r="BK38" s="639">
        <v>3</v>
      </c>
      <c r="BL38" s="611"/>
      <c r="BM38" s="611"/>
      <c r="BN38" s="616"/>
      <c r="BO38" s="616" t="s">
        <v>999</v>
      </c>
      <c r="BP38" s="616"/>
      <c r="BQ38" s="2821"/>
      <c r="BR38" s="2821"/>
      <c r="BS38" s="2822" t="s">
        <v>1145</v>
      </c>
      <c r="BT38" s="328" t="s">
        <v>1146</v>
      </c>
      <c r="BU38" s="328" t="s">
        <v>1147</v>
      </c>
      <c r="BV38" s="392" t="s">
        <v>1148</v>
      </c>
      <c r="BW38" s="392">
        <v>10709820678</v>
      </c>
      <c r="BX38" s="617">
        <v>7000</v>
      </c>
      <c r="BY38" s="618">
        <v>46028</v>
      </c>
      <c r="BZ38" s="618">
        <v>46081</v>
      </c>
      <c r="CA38" s="619"/>
      <c r="CB38" s="612">
        <f t="shared" si="13"/>
        <v>30</v>
      </c>
      <c r="CC38" s="620">
        <f t="shared" si="14"/>
        <v>7000</v>
      </c>
      <c r="CD38" s="612">
        <v>26</v>
      </c>
      <c r="CE38" s="621">
        <v>7000</v>
      </c>
      <c r="CF38" s="612">
        <v>26</v>
      </c>
      <c r="CG38" s="621">
        <v>7000</v>
      </c>
      <c r="CH38" s="621">
        <f t="shared" si="29"/>
        <v>0</v>
      </c>
      <c r="CI38" s="621">
        <f t="shared" si="30"/>
        <v>0</v>
      </c>
      <c r="CJ38" s="619"/>
      <c r="CK38" s="612">
        <f t="shared" si="15"/>
        <v>15</v>
      </c>
      <c r="CL38" s="620">
        <f t="shared" si="16"/>
        <v>3500</v>
      </c>
      <c r="CM38" s="612">
        <v>14</v>
      </c>
      <c r="CN38" s="621">
        <v>3500</v>
      </c>
      <c r="CO38" s="612">
        <v>14</v>
      </c>
      <c r="CP38" s="621">
        <v>3500</v>
      </c>
      <c r="CQ38" s="621">
        <f t="shared" si="31"/>
        <v>0</v>
      </c>
      <c r="CR38" s="621">
        <f t="shared" si="32"/>
        <v>3500</v>
      </c>
      <c r="CS38" s="622"/>
      <c r="CT38" s="612">
        <f t="shared" si="59"/>
        <v>0</v>
      </c>
      <c r="CU38" s="620">
        <f t="shared" si="18"/>
        <v>0</v>
      </c>
      <c r="CW38" s="621">
        <f t="shared" si="19"/>
        <v>0</v>
      </c>
      <c r="CY38" s="621">
        <f t="shared" si="20"/>
        <v>0</v>
      </c>
      <c r="CZ38" s="621">
        <f t="shared" si="33"/>
        <v>0</v>
      </c>
      <c r="DA38" s="621">
        <f t="shared" si="34"/>
        <v>0</v>
      </c>
      <c r="DC38" s="612">
        <f t="shared" si="21"/>
        <v>0</v>
      </c>
      <c r="DD38" s="620">
        <f t="shared" si="35"/>
        <v>0</v>
      </c>
      <c r="DF38" s="621">
        <f t="shared" si="22"/>
        <v>0</v>
      </c>
      <c r="DH38" s="621">
        <f t="shared" si="23"/>
        <v>0</v>
      </c>
      <c r="DU38" s="620">
        <f t="shared" si="24"/>
        <v>10500</v>
      </c>
      <c r="DV38" s="621">
        <f t="shared" si="60"/>
        <v>10500</v>
      </c>
      <c r="DW38" s="621">
        <f t="shared" si="61"/>
        <v>10500</v>
      </c>
      <c r="DX38" s="621">
        <f t="shared" si="56"/>
        <v>0</v>
      </c>
      <c r="DY38" s="621">
        <f t="shared" si="57"/>
        <v>0</v>
      </c>
      <c r="EG38" s="621"/>
    </row>
    <row r="39" spans="1:137" s="612" customFormat="1" ht="45" hidden="1" customHeight="1" x14ac:dyDescent="0.25">
      <c r="A39" s="606">
        <v>2026</v>
      </c>
      <c r="B39" s="606">
        <v>479</v>
      </c>
      <c r="C39" s="606" t="s">
        <v>58</v>
      </c>
      <c r="D39" s="606">
        <v>3000654</v>
      </c>
      <c r="E39" s="606">
        <v>5005023</v>
      </c>
      <c r="F39" s="606" t="s">
        <v>1003</v>
      </c>
      <c r="G39" s="606" t="s">
        <v>1004</v>
      </c>
      <c r="H39" s="606">
        <v>97</v>
      </c>
      <c r="I39" s="607" t="s">
        <v>992</v>
      </c>
      <c r="J39" s="608" t="s">
        <v>10</v>
      </c>
      <c r="K39" s="608" t="s">
        <v>60</v>
      </c>
      <c r="L39" s="606" t="str">
        <f t="shared" ref="L39" si="66">+MID(M39,1,3)</f>
        <v>2.3</v>
      </c>
      <c r="M39" s="609" t="s">
        <v>62</v>
      </c>
      <c r="N39" s="609"/>
      <c r="O39" s="606" t="s">
        <v>1144</v>
      </c>
      <c r="P39" s="606" t="s">
        <v>65</v>
      </c>
      <c r="Q39" s="610">
        <v>1</v>
      </c>
      <c r="R39" s="324">
        <v>7000</v>
      </c>
      <c r="S39" s="606"/>
      <c r="T39" s="2919">
        <v>15</v>
      </c>
      <c r="U39" s="606"/>
      <c r="V39" s="606"/>
      <c r="W39" s="326"/>
      <c r="X39" s="326"/>
      <c r="Y39" s="326"/>
      <c r="Z39" s="326"/>
      <c r="AA39" s="326"/>
      <c r="AB39" s="326"/>
      <c r="AC39" s="326"/>
      <c r="AD39" s="326"/>
      <c r="AE39" s="324">
        <f t="shared" si="58"/>
        <v>3500</v>
      </c>
      <c r="AF39" s="327"/>
      <c r="AG39" s="327">
        <v>3500</v>
      </c>
      <c r="AH39" s="327"/>
      <c r="AI39" s="327"/>
      <c r="AJ39" s="327"/>
      <c r="AK39" s="327"/>
      <c r="AL39" s="327"/>
      <c r="AM39" s="327"/>
      <c r="AN39" s="327"/>
      <c r="AO39" s="327"/>
      <c r="AP39" s="327"/>
      <c r="AQ39" s="327"/>
      <c r="AR39" s="327">
        <v>3500</v>
      </c>
      <c r="AS39" s="611" t="s">
        <v>994</v>
      </c>
      <c r="BA39" s="613"/>
      <c r="BB39" s="614" t="s">
        <v>995</v>
      </c>
      <c r="BC39" s="614" t="s">
        <v>996</v>
      </c>
      <c r="BD39" s="614" t="s">
        <v>997</v>
      </c>
      <c r="BE39" s="614" t="s">
        <v>998</v>
      </c>
      <c r="BF39" s="615">
        <v>45665</v>
      </c>
      <c r="BG39" s="614"/>
      <c r="BH39" s="616">
        <v>2038</v>
      </c>
      <c r="BI39" s="616"/>
      <c r="BJ39" s="614"/>
      <c r="BK39" s="639">
        <v>3</v>
      </c>
      <c r="BL39" s="611"/>
      <c r="BM39" s="611"/>
      <c r="BN39" s="616"/>
      <c r="BO39" s="616" t="s">
        <v>999</v>
      </c>
      <c r="BP39" s="616"/>
      <c r="BQ39" s="2821"/>
      <c r="BR39" s="2821"/>
      <c r="BS39" s="2822" t="s">
        <v>1145</v>
      </c>
      <c r="BT39" s="328" t="s">
        <v>1146</v>
      </c>
      <c r="BU39" s="328" t="s">
        <v>1147</v>
      </c>
      <c r="BV39" s="392" t="s">
        <v>1148</v>
      </c>
      <c r="BW39" s="392">
        <v>10709820678</v>
      </c>
      <c r="BX39" s="617">
        <v>7000</v>
      </c>
      <c r="BY39" s="618">
        <v>46028</v>
      </c>
      <c r="BZ39" s="618">
        <v>46081</v>
      </c>
      <c r="CA39" s="619"/>
      <c r="CC39" s="620"/>
      <c r="CE39" s="621"/>
      <c r="CG39" s="621"/>
      <c r="CH39" s="621"/>
      <c r="CI39" s="621"/>
      <c r="CJ39" s="619"/>
      <c r="CK39" s="612">
        <f t="shared" si="15"/>
        <v>15</v>
      </c>
      <c r="CL39" s="620">
        <f t="shared" si="16"/>
        <v>3500</v>
      </c>
      <c r="CM39" s="612">
        <v>15</v>
      </c>
      <c r="CN39" s="621">
        <v>3500</v>
      </c>
      <c r="CO39" s="612">
        <v>15</v>
      </c>
      <c r="CP39" s="621">
        <v>3500</v>
      </c>
      <c r="CQ39" s="621">
        <f t="shared" si="31"/>
        <v>0</v>
      </c>
      <c r="CR39" s="621">
        <f t="shared" si="32"/>
        <v>3500</v>
      </c>
      <c r="CS39" s="622"/>
      <c r="CT39" s="612">
        <f t="shared" si="59"/>
        <v>0</v>
      </c>
      <c r="CU39" s="620">
        <f t="shared" si="18"/>
        <v>0</v>
      </c>
      <c r="CW39" s="621">
        <f t="shared" si="19"/>
        <v>0</v>
      </c>
      <c r="CY39" s="621">
        <f t="shared" si="20"/>
        <v>0</v>
      </c>
      <c r="CZ39" s="621">
        <f t="shared" si="33"/>
        <v>0</v>
      </c>
      <c r="DA39" s="621">
        <f t="shared" si="34"/>
        <v>0</v>
      </c>
      <c r="DC39" s="612">
        <f t="shared" si="21"/>
        <v>0</v>
      </c>
      <c r="DD39" s="620">
        <f t="shared" si="35"/>
        <v>0</v>
      </c>
      <c r="DF39" s="621">
        <f t="shared" si="22"/>
        <v>0</v>
      </c>
      <c r="DH39" s="621">
        <f t="shared" si="23"/>
        <v>0</v>
      </c>
      <c r="DU39" s="620">
        <f t="shared" si="24"/>
        <v>3500</v>
      </c>
      <c r="DV39" s="621">
        <f t="shared" si="60"/>
        <v>3500</v>
      </c>
      <c r="DW39" s="621">
        <f t="shared" si="61"/>
        <v>3500</v>
      </c>
      <c r="DX39" s="621">
        <f t="shared" si="56"/>
        <v>0</v>
      </c>
      <c r="DY39" s="621">
        <f t="shared" si="57"/>
        <v>0</v>
      </c>
      <c r="EG39" s="621"/>
    </row>
    <row r="40" spans="1:137" s="612" customFormat="1" ht="30" hidden="1" customHeight="1" x14ac:dyDescent="0.25">
      <c r="A40" s="606">
        <v>2026</v>
      </c>
      <c r="B40" s="606">
        <v>479</v>
      </c>
      <c r="C40" s="606" t="s">
        <v>58</v>
      </c>
      <c r="D40" s="606">
        <v>3000654</v>
      </c>
      <c r="E40" s="606">
        <v>5005023</v>
      </c>
      <c r="F40" s="606" t="s">
        <v>1003</v>
      </c>
      <c r="G40" s="606" t="s">
        <v>1004</v>
      </c>
      <c r="H40" s="606">
        <v>97</v>
      </c>
      <c r="I40" s="607" t="s">
        <v>992</v>
      </c>
      <c r="J40" s="608" t="s">
        <v>10</v>
      </c>
      <c r="K40" s="608" t="s">
        <v>60</v>
      </c>
      <c r="L40" s="606" t="str">
        <f t="shared" si="62"/>
        <v>2.3</v>
      </c>
      <c r="M40" s="609" t="s">
        <v>62</v>
      </c>
      <c r="N40" s="609"/>
      <c r="O40" s="606" t="s">
        <v>1149</v>
      </c>
      <c r="P40" s="606" t="s">
        <v>65</v>
      </c>
      <c r="Q40" s="610">
        <v>1</v>
      </c>
      <c r="R40" s="324">
        <v>7000</v>
      </c>
      <c r="S40" s="606">
        <v>30</v>
      </c>
      <c r="T40" s="606">
        <v>30</v>
      </c>
      <c r="U40" s="606"/>
      <c r="V40" s="606">
        <v>0</v>
      </c>
      <c r="W40" s="326"/>
      <c r="X40" s="326"/>
      <c r="Y40" s="326"/>
      <c r="Z40" s="326"/>
      <c r="AA40" s="326"/>
      <c r="AB40" s="326"/>
      <c r="AC40" s="326"/>
      <c r="AD40" s="326"/>
      <c r="AE40" s="324">
        <f t="shared" si="58"/>
        <v>14000</v>
      </c>
      <c r="AF40" s="327">
        <f t="shared" si="27"/>
        <v>7000</v>
      </c>
      <c r="AG40" s="327">
        <f t="shared" si="28"/>
        <v>7000</v>
      </c>
      <c r="AH40" s="327">
        <f t="shared" ref="AH40:AH71" si="67">+$R40*U40</f>
        <v>0</v>
      </c>
      <c r="AI40" s="327">
        <f t="shared" ref="AI40:AI71" si="68">+$R40*V40</f>
        <v>0</v>
      </c>
      <c r="AJ40" s="327">
        <f t="shared" ref="AJ40:AJ71" si="69">+$R40*W40</f>
        <v>0</v>
      </c>
      <c r="AK40" s="327">
        <f t="shared" ref="AK40:AK71" si="70">+$R40*X40</f>
        <v>0</v>
      </c>
      <c r="AL40" s="327">
        <f t="shared" ref="AL40:AL71" si="71">+$R40*Y40</f>
        <v>0</v>
      </c>
      <c r="AM40" s="327">
        <f t="shared" ref="AM40:AM71" si="72">+$R40*Z40</f>
        <v>0</v>
      </c>
      <c r="AN40" s="327">
        <f t="shared" ref="AN40:AN71" si="73">+$R40*AA40</f>
        <v>0</v>
      </c>
      <c r="AO40" s="327">
        <f t="shared" ref="AO40:AO71" si="74">+$R40*AB40</f>
        <v>0</v>
      </c>
      <c r="AP40" s="327">
        <f t="shared" si="10"/>
        <v>0</v>
      </c>
      <c r="AQ40" s="327">
        <f t="shared" si="11"/>
        <v>0</v>
      </c>
      <c r="AR40" s="327">
        <f t="shared" si="54"/>
        <v>14000</v>
      </c>
      <c r="AS40" s="611" t="s">
        <v>994</v>
      </c>
      <c r="BA40" s="613"/>
      <c r="BB40" s="614" t="s">
        <v>995</v>
      </c>
      <c r="BC40" s="614" t="s">
        <v>996</v>
      </c>
      <c r="BD40" s="614" t="s">
        <v>997</v>
      </c>
      <c r="BE40" s="614" t="s">
        <v>998</v>
      </c>
      <c r="BF40" s="615">
        <v>45665</v>
      </c>
      <c r="BG40" s="614"/>
      <c r="BH40" s="616">
        <v>2039</v>
      </c>
      <c r="BI40" s="616"/>
      <c r="BJ40" s="614"/>
      <c r="BK40" s="616"/>
      <c r="BL40" s="614"/>
      <c r="BM40" s="614"/>
      <c r="BN40" s="616"/>
      <c r="BO40" s="616" t="s">
        <v>999</v>
      </c>
      <c r="BP40" s="616"/>
      <c r="BQ40" s="2821"/>
      <c r="BR40" s="2821"/>
      <c r="BS40" s="2822" t="s">
        <v>1150</v>
      </c>
      <c r="BT40" s="328" t="s">
        <v>1151</v>
      </c>
      <c r="BU40" s="328" t="s">
        <v>1152</v>
      </c>
      <c r="BV40" s="392" t="s">
        <v>1153</v>
      </c>
      <c r="BW40" s="392">
        <v>10437752546</v>
      </c>
      <c r="BX40" s="617">
        <v>7000</v>
      </c>
      <c r="BY40" s="618">
        <v>46028</v>
      </c>
      <c r="BZ40" s="618">
        <v>46081</v>
      </c>
      <c r="CA40" s="619"/>
      <c r="CB40" s="612">
        <f t="shared" si="13"/>
        <v>30</v>
      </c>
      <c r="CC40" s="620">
        <f t="shared" si="14"/>
        <v>7000</v>
      </c>
      <c r="CD40" s="612">
        <v>26</v>
      </c>
      <c r="CE40" s="621">
        <v>7000</v>
      </c>
      <c r="CF40" s="612">
        <v>26</v>
      </c>
      <c r="CG40" s="621">
        <v>7000</v>
      </c>
      <c r="CH40" s="621">
        <f t="shared" si="29"/>
        <v>0</v>
      </c>
      <c r="CI40" s="621">
        <f t="shared" si="30"/>
        <v>0</v>
      </c>
      <c r="CJ40" s="619"/>
      <c r="CK40" s="612">
        <f t="shared" si="15"/>
        <v>30</v>
      </c>
      <c r="CL40" s="620">
        <f t="shared" si="16"/>
        <v>7000</v>
      </c>
      <c r="CM40" s="612">
        <v>28</v>
      </c>
      <c r="CN40" s="621">
        <v>7000</v>
      </c>
      <c r="CO40" s="612">
        <v>28</v>
      </c>
      <c r="CP40" s="621">
        <v>7000</v>
      </c>
      <c r="CQ40" s="621">
        <f t="shared" si="31"/>
        <v>0</v>
      </c>
      <c r="CR40" s="621">
        <f t="shared" si="32"/>
        <v>7000</v>
      </c>
      <c r="CS40" s="622"/>
      <c r="CT40" s="612">
        <f t="shared" si="59"/>
        <v>0</v>
      </c>
      <c r="CU40" s="620">
        <f t="shared" si="18"/>
        <v>0</v>
      </c>
      <c r="CW40" s="621">
        <f t="shared" si="19"/>
        <v>0</v>
      </c>
      <c r="CY40" s="621">
        <f t="shared" si="20"/>
        <v>0</v>
      </c>
      <c r="CZ40" s="621">
        <f t="shared" si="33"/>
        <v>0</v>
      </c>
      <c r="DA40" s="621">
        <f t="shared" si="34"/>
        <v>0</v>
      </c>
      <c r="DC40" s="612">
        <f t="shared" si="21"/>
        <v>0</v>
      </c>
      <c r="DD40" s="620">
        <f t="shared" si="35"/>
        <v>0</v>
      </c>
      <c r="DF40" s="621">
        <f t="shared" si="22"/>
        <v>0</v>
      </c>
      <c r="DH40" s="621">
        <f t="shared" si="23"/>
        <v>0</v>
      </c>
      <c r="DU40" s="620">
        <f t="shared" si="24"/>
        <v>14000</v>
      </c>
      <c r="DV40" s="621">
        <f t="shared" si="60"/>
        <v>14000</v>
      </c>
      <c r="DW40" s="621">
        <f t="shared" si="61"/>
        <v>14000</v>
      </c>
      <c r="DX40" s="621">
        <f t="shared" si="56"/>
        <v>0</v>
      </c>
      <c r="DY40" s="621">
        <f t="shared" si="57"/>
        <v>0</v>
      </c>
      <c r="EG40" s="621"/>
    </row>
    <row r="41" spans="1:137" s="612" customFormat="1" ht="30" hidden="1" customHeight="1" x14ac:dyDescent="0.25">
      <c r="A41" s="606">
        <v>2026</v>
      </c>
      <c r="B41" s="606">
        <v>479</v>
      </c>
      <c r="C41" s="606" t="s">
        <v>58</v>
      </c>
      <c r="D41" s="606">
        <v>3000654</v>
      </c>
      <c r="E41" s="606">
        <v>5005023</v>
      </c>
      <c r="F41" s="606" t="s">
        <v>1003</v>
      </c>
      <c r="G41" s="606" t="s">
        <v>1004</v>
      </c>
      <c r="H41" s="606">
        <v>97</v>
      </c>
      <c r="I41" s="607" t="s">
        <v>992</v>
      </c>
      <c r="J41" s="608" t="s">
        <v>10</v>
      </c>
      <c r="K41" s="608" t="s">
        <v>60</v>
      </c>
      <c r="L41" s="606" t="str">
        <f t="shared" si="62"/>
        <v>2.3</v>
      </c>
      <c r="M41" s="609" t="s">
        <v>62</v>
      </c>
      <c r="N41" s="609"/>
      <c r="O41" s="606" t="s">
        <v>1154</v>
      </c>
      <c r="P41" s="606" t="s">
        <v>65</v>
      </c>
      <c r="Q41" s="610">
        <v>1</v>
      </c>
      <c r="R41" s="324">
        <v>7000</v>
      </c>
      <c r="S41" s="606">
        <v>30</v>
      </c>
      <c r="T41" s="606">
        <v>30</v>
      </c>
      <c r="U41" s="606"/>
      <c r="V41" s="606">
        <v>0</v>
      </c>
      <c r="W41" s="326"/>
      <c r="X41" s="326"/>
      <c r="Y41" s="326"/>
      <c r="Z41" s="326"/>
      <c r="AA41" s="326"/>
      <c r="AB41" s="326"/>
      <c r="AC41" s="326"/>
      <c r="AD41" s="326"/>
      <c r="AE41" s="324">
        <f t="shared" si="58"/>
        <v>14000</v>
      </c>
      <c r="AF41" s="327">
        <f t="shared" si="27"/>
        <v>7000</v>
      </c>
      <c r="AG41" s="327">
        <f t="shared" si="28"/>
        <v>7000</v>
      </c>
      <c r="AH41" s="327">
        <f t="shared" si="67"/>
        <v>0</v>
      </c>
      <c r="AI41" s="327">
        <f t="shared" si="68"/>
        <v>0</v>
      </c>
      <c r="AJ41" s="327">
        <f t="shared" si="69"/>
        <v>0</v>
      </c>
      <c r="AK41" s="327">
        <f t="shared" si="70"/>
        <v>0</v>
      </c>
      <c r="AL41" s="327">
        <f t="shared" si="71"/>
        <v>0</v>
      </c>
      <c r="AM41" s="327">
        <f t="shared" si="72"/>
        <v>0</v>
      </c>
      <c r="AN41" s="327">
        <f t="shared" si="73"/>
        <v>0</v>
      </c>
      <c r="AO41" s="327">
        <f t="shared" si="74"/>
        <v>0</v>
      </c>
      <c r="AP41" s="327">
        <f t="shared" si="10"/>
        <v>0</v>
      </c>
      <c r="AQ41" s="327">
        <f t="shared" si="11"/>
        <v>0</v>
      </c>
      <c r="AR41" s="327">
        <f t="shared" si="54"/>
        <v>14000</v>
      </c>
      <c r="AS41" s="611" t="s">
        <v>994</v>
      </c>
      <c r="BA41" s="613"/>
      <c r="BB41" s="614" t="s">
        <v>995</v>
      </c>
      <c r="BC41" s="614" t="s">
        <v>996</v>
      </c>
      <c r="BD41" s="614" t="s">
        <v>997</v>
      </c>
      <c r="BE41" s="614" t="s">
        <v>998</v>
      </c>
      <c r="BF41" s="615">
        <v>45665</v>
      </c>
      <c r="BG41" s="614"/>
      <c r="BH41" s="616">
        <v>2040</v>
      </c>
      <c r="BI41" s="616"/>
      <c r="BJ41" s="614"/>
      <c r="BK41" s="616"/>
      <c r="BL41" s="614"/>
      <c r="BM41" s="614"/>
      <c r="BN41" s="616"/>
      <c r="BO41" s="616" t="s">
        <v>999</v>
      </c>
      <c r="BP41" s="616"/>
      <c r="BQ41" s="2821"/>
      <c r="BR41" s="2821"/>
      <c r="BS41" s="2822" t="s">
        <v>1155</v>
      </c>
      <c r="BT41" s="328" t="s">
        <v>1156</v>
      </c>
      <c r="BU41" s="328" t="s">
        <v>1157</v>
      </c>
      <c r="BV41" s="392">
        <v>47638903</v>
      </c>
      <c r="BW41" s="392">
        <v>10476389033</v>
      </c>
      <c r="BX41" s="617">
        <v>7000</v>
      </c>
      <c r="BY41" s="618">
        <v>46028</v>
      </c>
      <c r="BZ41" s="618">
        <v>46081</v>
      </c>
      <c r="CA41" s="619"/>
      <c r="CB41" s="612">
        <f t="shared" si="13"/>
        <v>30</v>
      </c>
      <c r="CC41" s="620">
        <f t="shared" si="14"/>
        <v>7000</v>
      </c>
      <c r="CD41" s="612">
        <v>26</v>
      </c>
      <c r="CE41" s="621">
        <v>7000</v>
      </c>
      <c r="CF41" s="612">
        <v>26</v>
      </c>
      <c r="CG41" s="621">
        <v>7000</v>
      </c>
      <c r="CH41" s="621">
        <f t="shared" si="29"/>
        <v>0</v>
      </c>
      <c r="CI41" s="621">
        <f t="shared" si="30"/>
        <v>0</v>
      </c>
      <c r="CJ41" s="619"/>
      <c r="CK41" s="612">
        <f t="shared" si="15"/>
        <v>30</v>
      </c>
      <c r="CL41" s="620">
        <f t="shared" si="16"/>
        <v>7000</v>
      </c>
      <c r="CM41" s="612">
        <v>28</v>
      </c>
      <c r="CN41" s="621">
        <v>7000</v>
      </c>
      <c r="CO41" s="612">
        <v>28</v>
      </c>
      <c r="CP41" s="621">
        <v>7000</v>
      </c>
      <c r="CQ41" s="621">
        <f t="shared" si="31"/>
        <v>0</v>
      </c>
      <c r="CR41" s="621">
        <f t="shared" si="32"/>
        <v>7000</v>
      </c>
      <c r="CS41" s="622"/>
      <c r="CT41" s="612">
        <f t="shared" si="59"/>
        <v>0</v>
      </c>
      <c r="CU41" s="620">
        <f t="shared" si="18"/>
        <v>0</v>
      </c>
      <c r="CW41" s="621">
        <f t="shared" si="19"/>
        <v>0</v>
      </c>
      <c r="CY41" s="621">
        <f t="shared" si="20"/>
        <v>0</v>
      </c>
      <c r="CZ41" s="621">
        <f t="shared" si="33"/>
        <v>0</v>
      </c>
      <c r="DA41" s="621">
        <f t="shared" si="34"/>
        <v>0</v>
      </c>
      <c r="DC41" s="612">
        <f t="shared" si="21"/>
        <v>0</v>
      </c>
      <c r="DD41" s="620">
        <f t="shared" si="35"/>
        <v>0</v>
      </c>
      <c r="DF41" s="621">
        <f t="shared" si="22"/>
        <v>0</v>
      </c>
      <c r="DH41" s="621">
        <f t="shared" si="23"/>
        <v>0</v>
      </c>
      <c r="DU41" s="620">
        <f t="shared" si="24"/>
        <v>14000</v>
      </c>
      <c r="DV41" s="621">
        <f t="shared" si="60"/>
        <v>14000</v>
      </c>
      <c r="DW41" s="621">
        <f t="shared" si="61"/>
        <v>14000</v>
      </c>
      <c r="DX41" s="621">
        <f t="shared" si="56"/>
        <v>0</v>
      </c>
      <c r="DY41" s="621">
        <f t="shared" si="57"/>
        <v>0</v>
      </c>
      <c r="EG41" s="621"/>
    </row>
    <row r="42" spans="1:137" s="612" customFormat="1" ht="30" hidden="1" customHeight="1" x14ac:dyDescent="0.25">
      <c r="A42" s="606">
        <v>2026</v>
      </c>
      <c r="B42" s="606">
        <v>479</v>
      </c>
      <c r="C42" s="606" t="s">
        <v>58</v>
      </c>
      <c r="D42" s="606">
        <v>3000654</v>
      </c>
      <c r="E42" s="606">
        <v>5005023</v>
      </c>
      <c r="F42" s="606" t="s">
        <v>1003</v>
      </c>
      <c r="G42" s="606" t="s">
        <v>1004</v>
      </c>
      <c r="H42" s="606">
        <v>97</v>
      </c>
      <c r="I42" s="607" t="s">
        <v>992</v>
      </c>
      <c r="J42" s="608" t="s">
        <v>10</v>
      </c>
      <c r="K42" s="608" t="s">
        <v>60</v>
      </c>
      <c r="L42" s="606" t="str">
        <f t="shared" si="62"/>
        <v>2.3</v>
      </c>
      <c r="M42" s="609" t="s">
        <v>62</v>
      </c>
      <c r="N42" s="609"/>
      <c r="O42" s="606" t="s">
        <v>1158</v>
      </c>
      <c r="P42" s="606" t="s">
        <v>65</v>
      </c>
      <c r="Q42" s="610">
        <v>1</v>
      </c>
      <c r="R42" s="324">
        <v>7000</v>
      </c>
      <c r="S42" s="606">
        <v>30</v>
      </c>
      <c r="T42" s="606">
        <v>30</v>
      </c>
      <c r="U42" s="606"/>
      <c r="V42" s="606">
        <v>0</v>
      </c>
      <c r="W42" s="326"/>
      <c r="X42" s="326"/>
      <c r="Y42" s="326"/>
      <c r="Z42" s="326"/>
      <c r="AA42" s="326"/>
      <c r="AB42" s="326"/>
      <c r="AC42" s="326"/>
      <c r="AD42" s="326"/>
      <c r="AE42" s="324">
        <f t="shared" si="58"/>
        <v>14000</v>
      </c>
      <c r="AF42" s="327">
        <f t="shared" si="27"/>
        <v>7000</v>
      </c>
      <c r="AG42" s="327">
        <f t="shared" si="28"/>
        <v>7000</v>
      </c>
      <c r="AH42" s="327">
        <f t="shared" si="67"/>
        <v>0</v>
      </c>
      <c r="AI42" s="327">
        <f t="shared" si="68"/>
        <v>0</v>
      </c>
      <c r="AJ42" s="327">
        <f t="shared" si="69"/>
        <v>0</v>
      </c>
      <c r="AK42" s="327">
        <f t="shared" si="70"/>
        <v>0</v>
      </c>
      <c r="AL42" s="327">
        <f t="shared" si="71"/>
        <v>0</v>
      </c>
      <c r="AM42" s="327">
        <f t="shared" si="72"/>
        <v>0</v>
      </c>
      <c r="AN42" s="327">
        <f t="shared" si="73"/>
        <v>0</v>
      </c>
      <c r="AO42" s="327">
        <f t="shared" si="74"/>
        <v>0</v>
      </c>
      <c r="AP42" s="327">
        <f t="shared" si="10"/>
        <v>0</v>
      </c>
      <c r="AQ42" s="327">
        <f t="shared" si="11"/>
        <v>0</v>
      </c>
      <c r="AR42" s="327">
        <f t="shared" si="54"/>
        <v>14000</v>
      </c>
      <c r="AS42" s="611" t="s">
        <v>994</v>
      </c>
      <c r="BA42" s="613"/>
      <c r="BB42" s="614" t="s">
        <v>995</v>
      </c>
      <c r="BC42" s="614" t="s">
        <v>996</v>
      </c>
      <c r="BD42" s="614" t="s">
        <v>997</v>
      </c>
      <c r="BE42" s="614" t="s">
        <v>998</v>
      </c>
      <c r="BF42" s="615">
        <v>45665</v>
      </c>
      <c r="BG42" s="614"/>
      <c r="BH42" s="616">
        <v>2041</v>
      </c>
      <c r="BI42" s="616"/>
      <c r="BJ42" s="614"/>
      <c r="BK42" s="616"/>
      <c r="BL42" s="614"/>
      <c r="BM42" s="614"/>
      <c r="BN42" s="616"/>
      <c r="BO42" s="616" t="s">
        <v>999</v>
      </c>
      <c r="BP42" s="616"/>
      <c r="BQ42" s="2821"/>
      <c r="BR42" s="2821"/>
      <c r="BS42" s="2822" t="s">
        <v>1159</v>
      </c>
      <c r="BT42" s="328" t="s">
        <v>1160</v>
      </c>
      <c r="BU42" s="328" t="s">
        <v>1161</v>
      </c>
      <c r="BV42" s="393">
        <v>40031767</v>
      </c>
      <c r="BW42" s="392">
        <v>10400317670</v>
      </c>
      <c r="BX42" s="617">
        <v>7000</v>
      </c>
      <c r="BY42" s="618">
        <v>46028</v>
      </c>
      <c r="BZ42" s="618">
        <v>46081</v>
      </c>
      <c r="CA42" s="619"/>
      <c r="CB42" s="612">
        <f t="shared" si="13"/>
        <v>30</v>
      </c>
      <c r="CC42" s="620">
        <f t="shared" si="14"/>
        <v>7000</v>
      </c>
      <c r="CD42" s="612">
        <v>26</v>
      </c>
      <c r="CE42" s="621">
        <v>7000</v>
      </c>
      <c r="CF42" s="612">
        <v>26</v>
      </c>
      <c r="CG42" s="621">
        <v>7000</v>
      </c>
      <c r="CH42" s="621">
        <f t="shared" si="29"/>
        <v>0</v>
      </c>
      <c r="CI42" s="621">
        <f t="shared" si="30"/>
        <v>0</v>
      </c>
      <c r="CJ42" s="619"/>
      <c r="CK42" s="612">
        <f t="shared" si="15"/>
        <v>30</v>
      </c>
      <c r="CL42" s="620">
        <f t="shared" si="16"/>
        <v>7000</v>
      </c>
      <c r="CM42" s="612">
        <v>28</v>
      </c>
      <c r="CN42" s="621">
        <v>7000</v>
      </c>
      <c r="CO42" s="612">
        <v>28</v>
      </c>
      <c r="CP42" s="621">
        <v>7000</v>
      </c>
      <c r="CQ42" s="621">
        <f t="shared" si="31"/>
        <v>0</v>
      </c>
      <c r="CR42" s="621">
        <f t="shared" si="32"/>
        <v>7000</v>
      </c>
      <c r="CS42" s="622"/>
      <c r="CT42" s="612">
        <f t="shared" si="59"/>
        <v>0</v>
      </c>
      <c r="CU42" s="620">
        <f t="shared" si="18"/>
        <v>0</v>
      </c>
      <c r="CW42" s="621">
        <f t="shared" si="19"/>
        <v>0</v>
      </c>
      <c r="CY42" s="621">
        <f t="shared" si="20"/>
        <v>0</v>
      </c>
      <c r="CZ42" s="621">
        <f t="shared" si="33"/>
        <v>0</v>
      </c>
      <c r="DA42" s="621">
        <f t="shared" si="34"/>
        <v>0</v>
      </c>
      <c r="DC42" s="612">
        <f t="shared" si="21"/>
        <v>0</v>
      </c>
      <c r="DD42" s="620">
        <f t="shared" si="35"/>
        <v>0</v>
      </c>
      <c r="DF42" s="621">
        <f t="shared" si="22"/>
        <v>0</v>
      </c>
      <c r="DH42" s="621">
        <f t="shared" si="23"/>
        <v>0</v>
      </c>
      <c r="DU42" s="620">
        <f t="shared" si="24"/>
        <v>14000</v>
      </c>
      <c r="DV42" s="621">
        <f t="shared" si="60"/>
        <v>14000</v>
      </c>
      <c r="DW42" s="621">
        <f t="shared" si="61"/>
        <v>14000</v>
      </c>
      <c r="DX42" s="621">
        <f t="shared" si="56"/>
        <v>0</v>
      </c>
      <c r="DY42" s="621">
        <f t="shared" si="57"/>
        <v>0</v>
      </c>
      <c r="EG42" s="621"/>
    </row>
    <row r="43" spans="1:137" s="612" customFormat="1" ht="30" hidden="1" customHeight="1" x14ac:dyDescent="0.25">
      <c r="A43" s="606">
        <v>2026</v>
      </c>
      <c r="B43" s="606">
        <v>479</v>
      </c>
      <c r="C43" s="606" t="s">
        <v>58</v>
      </c>
      <c r="D43" s="606">
        <v>3000654</v>
      </c>
      <c r="E43" s="606">
        <v>5005023</v>
      </c>
      <c r="F43" s="606" t="s">
        <v>1003</v>
      </c>
      <c r="G43" s="606" t="s">
        <v>1004</v>
      </c>
      <c r="H43" s="606">
        <v>97</v>
      </c>
      <c r="I43" s="607" t="s">
        <v>992</v>
      </c>
      <c r="J43" s="608" t="s">
        <v>10</v>
      </c>
      <c r="K43" s="608" t="s">
        <v>60</v>
      </c>
      <c r="L43" s="606" t="str">
        <f t="shared" si="62"/>
        <v>2.3</v>
      </c>
      <c r="M43" s="609" t="s">
        <v>62</v>
      </c>
      <c r="N43" s="609"/>
      <c r="O43" s="606" t="s">
        <v>1162</v>
      </c>
      <c r="P43" s="606" t="s">
        <v>65</v>
      </c>
      <c r="Q43" s="610">
        <v>1</v>
      </c>
      <c r="R43" s="324">
        <v>8000</v>
      </c>
      <c r="S43" s="606">
        <v>30</v>
      </c>
      <c r="T43" s="606">
        <v>30</v>
      </c>
      <c r="U43" s="606"/>
      <c r="V43" s="606">
        <v>0</v>
      </c>
      <c r="W43" s="326"/>
      <c r="X43" s="326"/>
      <c r="Y43" s="326"/>
      <c r="Z43" s="326"/>
      <c r="AA43" s="326"/>
      <c r="AB43" s="326"/>
      <c r="AC43" s="326"/>
      <c r="AD43" s="326"/>
      <c r="AE43" s="324">
        <f t="shared" si="58"/>
        <v>16000</v>
      </c>
      <c r="AF43" s="327">
        <f t="shared" si="27"/>
        <v>8000</v>
      </c>
      <c r="AG43" s="327">
        <f t="shared" si="28"/>
        <v>8000</v>
      </c>
      <c r="AH43" s="327">
        <f t="shared" si="67"/>
        <v>0</v>
      </c>
      <c r="AI43" s="327">
        <f t="shared" si="68"/>
        <v>0</v>
      </c>
      <c r="AJ43" s="327">
        <f t="shared" si="69"/>
        <v>0</v>
      </c>
      <c r="AK43" s="327">
        <f t="shared" si="70"/>
        <v>0</v>
      </c>
      <c r="AL43" s="327">
        <f t="shared" si="71"/>
        <v>0</v>
      </c>
      <c r="AM43" s="327">
        <f t="shared" si="72"/>
        <v>0</v>
      </c>
      <c r="AN43" s="327">
        <f t="shared" si="73"/>
        <v>0</v>
      </c>
      <c r="AO43" s="327">
        <f t="shared" si="74"/>
        <v>0</v>
      </c>
      <c r="AP43" s="327">
        <f t="shared" si="10"/>
        <v>0</v>
      </c>
      <c r="AQ43" s="327">
        <f t="shared" si="11"/>
        <v>0</v>
      </c>
      <c r="AR43" s="327">
        <f t="shared" si="54"/>
        <v>16000</v>
      </c>
      <c r="AS43" s="611" t="s">
        <v>994</v>
      </c>
      <c r="BA43" s="613"/>
      <c r="BB43" s="614" t="s">
        <v>995</v>
      </c>
      <c r="BC43" s="614" t="s">
        <v>1163</v>
      </c>
      <c r="BD43" s="614" t="s">
        <v>1164</v>
      </c>
      <c r="BE43" s="614" t="s">
        <v>1165</v>
      </c>
      <c r="BF43" s="615">
        <v>45665</v>
      </c>
      <c r="BG43" s="614"/>
      <c r="BH43" s="616">
        <v>1909</v>
      </c>
      <c r="BI43" s="616"/>
      <c r="BJ43" s="614"/>
      <c r="BK43" s="616"/>
      <c r="BL43" s="614"/>
      <c r="BM43" s="614"/>
      <c r="BN43" s="616"/>
      <c r="BO43" s="616" t="s">
        <v>1166</v>
      </c>
      <c r="BP43" s="616"/>
      <c r="BQ43" s="2821"/>
      <c r="BR43" s="2821"/>
      <c r="BS43" s="2822" t="s">
        <v>1167</v>
      </c>
      <c r="BT43" s="328" t="s">
        <v>1168</v>
      </c>
      <c r="BU43" s="328" t="s">
        <v>1169</v>
      </c>
      <c r="BV43" s="392">
        <v>45021409</v>
      </c>
      <c r="BW43" s="392">
        <v>10450214090</v>
      </c>
      <c r="BX43" s="617">
        <v>8000</v>
      </c>
      <c r="BY43" s="618">
        <v>46028</v>
      </c>
      <c r="BZ43" s="618">
        <v>46081</v>
      </c>
      <c r="CA43" s="619"/>
      <c r="CB43" s="612">
        <f t="shared" si="13"/>
        <v>30</v>
      </c>
      <c r="CC43" s="620">
        <f t="shared" si="14"/>
        <v>8000</v>
      </c>
      <c r="CD43" s="612">
        <v>26</v>
      </c>
      <c r="CE43" s="621">
        <v>8000</v>
      </c>
      <c r="CF43" s="612">
        <v>26</v>
      </c>
      <c r="CG43" s="621">
        <v>8000</v>
      </c>
      <c r="CH43" s="621">
        <f t="shared" si="29"/>
        <v>0</v>
      </c>
      <c r="CI43" s="621">
        <f t="shared" si="30"/>
        <v>0</v>
      </c>
      <c r="CJ43" s="619"/>
      <c r="CK43" s="612">
        <f t="shared" si="15"/>
        <v>30</v>
      </c>
      <c r="CL43" s="620">
        <f t="shared" si="16"/>
        <v>8000</v>
      </c>
      <c r="CM43" s="612">
        <v>28</v>
      </c>
      <c r="CN43" s="621">
        <v>8000</v>
      </c>
      <c r="CO43" s="612">
        <v>28</v>
      </c>
      <c r="CP43" s="621">
        <v>8000</v>
      </c>
      <c r="CQ43" s="621">
        <f t="shared" si="31"/>
        <v>0</v>
      </c>
      <c r="CR43" s="621">
        <f t="shared" si="32"/>
        <v>8000</v>
      </c>
      <c r="CS43" s="622"/>
      <c r="CT43" s="612">
        <f t="shared" si="59"/>
        <v>0</v>
      </c>
      <c r="CU43" s="620">
        <f t="shared" si="18"/>
        <v>0</v>
      </c>
      <c r="CW43" s="621">
        <f t="shared" si="19"/>
        <v>0</v>
      </c>
      <c r="CY43" s="621">
        <f t="shared" si="20"/>
        <v>0</v>
      </c>
      <c r="CZ43" s="621">
        <f t="shared" si="33"/>
        <v>0</v>
      </c>
      <c r="DA43" s="621">
        <f t="shared" si="34"/>
        <v>0</v>
      </c>
      <c r="DC43" s="612">
        <f t="shared" si="21"/>
        <v>0</v>
      </c>
      <c r="DD43" s="620">
        <f t="shared" si="35"/>
        <v>0</v>
      </c>
      <c r="DF43" s="621">
        <f t="shared" si="22"/>
        <v>0</v>
      </c>
      <c r="DH43" s="621">
        <f t="shared" si="23"/>
        <v>0</v>
      </c>
      <c r="DU43" s="620">
        <f t="shared" si="24"/>
        <v>16000</v>
      </c>
      <c r="DV43" s="621">
        <f t="shared" si="60"/>
        <v>16000</v>
      </c>
      <c r="DW43" s="621">
        <f t="shared" si="61"/>
        <v>16000</v>
      </c>
      <c r="DX43" s="621">
        <f t="shared" si="56"/>
        <v>0</v>
      </c>
      <c r="DY43" s="621">
        <f t="shared" si="57"/>
        <v>0</v>
      </c>
      <c r="EG43" s="621"/>
    </row>
    <row r="44" spans="1:137" s="612" customFormat="1" ht="30" hidden="1" customHeight="1" x14ac:dyDescent="0.25">
      <c r="A44" s="606">
        <v>2026</v>
      </c>
      <c r="B44" s="606">
        <v>479</v>
      </c>
      <c r="C44" s="606" t="s">
        <v>58</v>
      </c>
      <c r="D44" s="606">
        <v>3000654</v>
      </c>
      <c r="E44" s="606">
        <v>5005023</v>
      </c>
      <c r="F44" s="606" t="s">
        <v>1003</v>
      </c>
      <c r="G44" s="606" t="s">
        <v>1004</v>
      </c>
      <c r="H44" s="606">
        <v>97</v>
      </c>
      <c r="I44" s="607" t="s">
        <v>992</v>
      </c>
      <c r="J44" s="608" t="s">
        <v>10</v>
      </c>
      <c r="K44" s="608" t="s">
        <v>60</v>
      </c>
      <c r="L44" s="606" t="str">
        <f t="shared" si="62"/>
        <v>2.3</v>
      </c>
      <c r="M44" s="609" t="s">
        <v>62</v>
      </c>
      <c r="N44" s="609"/>
      <c r="O44" s="606" t="s">
        <v>1170</v>
      </c>
      <c r="P44" s="606" t="s">
        <v>65</v>
      </c>
      <c r="Q44" s="610">
        <v>1</v>
      </c>
      <c r="R44" s="324">
        <v>8000</v>
      </c>
      <c r="S44" s="606">
        <v>30</v>
      </c>
      <c r="T44" s="606">
        <v>30</v>
      </c>
      <c r="U44" s="606"/>
      <c r="V44" s="606">
        <v>0</v>
      </c>
      <c r="W44" s="326"/>
      <c r="X44" s="326"/>
      <c r="Y44" s="326"/>
      <c r="Z44" s="326"/>
      <c r="AA44" s="326"/>
      <c r="AB44" s="326"/>
      <c r="AC44" s="326"/>
      <c r="AD44" s="326"/>
      <c r="AE44" s="324">
        <f t="shared" si="58"/>
        <v>16000</v>
      </c>
      <c r="AF44" s="327">
        <f t="shared" si="27"/>
        <v>8000</v>
      </c>
      <c r="AG44" s="327">
        <f t="shared" si="28"/>
        <v>8000</v>
      </c>
      <c r="AH44" s="327">
        <f t="shared" si="67"/>
        <v>0</v>
      </c>
      <c r="AI44" s="327">
        <f t="shared" si="68"/>
        <v>0</v>
      </c>
      <c r="AJ44" s="327">
        <f t="shared" si="69"/>
        <v>0</v>
      </c>
      <c r="AK44" s="327">
        <f t="shared" si="70"/>
        <v>0</v>
      </c>
      <c r="AL44" s="327">
        <f t="shared" si="71"/>
        <v>0</v>
      </c>
      <c r="AM44" s="327">
        <f t="shared" si="72"/>
        <v>0</v>
      </c>
      <c r="AN44" s="327">
        <f t="shared" si="73"/>
        <v>0</v>
      </c>
      <c r="AO44" s="327">
        <f t="shared" si="74"/>
        <v>0</v>
      </c>
      <c r="AP44" s="327">
        <f t="shared" si="10"/>
        <v>0</v>
      </c>
      <c r="AQ44" s="327">
        <f t="shared" si="11"/>
        <v>0</v>
      </c>
      <c r="AR44" s="327">
        <f t="shared" si="54"/>
        <v>16000</v>
      </c>
      <c r="AS44" s="611" t="s">
        <v>994</v>
      </c>
      <c r="BA44" s="613"/>
      <c r="BB44" s="614" t="s">
        <v>995</v>
      </c>
      <c r="BC44" s="614" t="s">
        <v>1163</v>
      </c>
      <c r="BD44" s="614" t="s">
        <v>1164</v>
      </c>
      <c r="BE44" s="614" t="s">
        <v>1165</v>
      </c>
      <c r="BF44" s="615">
        <v>45665</v>
      </c>
      <c r="BG44" s="614"/>
      <c r="BH44" s="616">
        <v>1910</v>
      </c>
      <c r="BI44" s="616"/>
      <c r="BJ44" s="614"/>
      <c r="BK44" s="616"/>
      <c r="BL44" s="614"/>
      <c r="BM44" s="614"/>
      <c r="BN44" s="616"/>
      <c r="BO44" s="616" t="s">
        <v>1166</v>
      </c>
      <c r="BP44" s="616"/>
      <c r="BQ44" s="2821"/>
      <c r="BR44" s="2821"/>
      <c r="BS44" s="2822" t="s">
        <v>1171</v>
      </c>
      <c r="BT44" s="328" t="s">
        <v>1172</v>
      </c>
      <c r="BU44" s="328" t="s">
        <v>1173</v>
      </c>
      <c r="BV44" s="392">
        <v>41451724</v>
      </c>
      <c r="BW44" s="392">
        <v>10414517248</v>
      </c>
      <c r="BX44" s="617">
        <v>8000</v>
      </c>
      <c r="BY44" s="618">
        <v>46028</v>
      </c>
      <c r="BZ44" s="618">
        <v>46081</v>
      </c>
      <c r="CA44" s="619"/>
      <c r="CB44" s="612">
        <f t="shared" si="13"/>
        <v>30</v>
      </c>
      <c r="CC44" s="620">
        <f t="shared" si="14"/>
        <v>8000</v>
      </c>
      <c r="CD44" s="612">
        <v>26</v>
      </c>
      <c r="CE44" s="621">
        <v>8000</v>
      </c>
      <c r="CF44" s="612">
        <v>26</v>
      </c>
      <c r="CG44" s="621">
        <v>8000</v>
      </c>
      <c r="CH44" s="621">
        <f t="shared" si="29"/>
        <v>0</v>
      </c>
      <c r="CI44" s="621">
        <f t="shared" si="30"/>
        <v>0</v>
      </c>
      <c r="CJ44" s="619"/>
      <c r="CK44" s="612">
        <f t="shared" si="15"/>
        <v>30</v>
      </c>
      <c r="CL44" s="620">
        <f t="shared" si="16"/>
        <v>8000</v>
      </c>
      <c r="CM44" s="612">
        <v>28</v>
      </c>
      <c r="CN44" s="621">
        <v>8000</v>
      </c>
      <c r="CO44" s="612">
        <v>28</v>
      </c>
      <c r="CP44" s="621">
        <v>8000</v>
      </c>
      <c r="CQ44" s="621">
        <f t="shared" si="31"/>
        <v>0</v>
      </c>
      <c r="CR44" s="621">
        <f t="shared" si="32"/>
        <v>8000</v>
      </c>
      <c r="CS44" s="622"/>
      <c r="CT44" s="612">
        <f t="shared" si="59"/>
        <v>0</v>
      </c>
      <c r="CU44" s="620">
        <f t="shared" si="18"/>
        <v>0</v>
      </c>
      <c r="CW44" s="621">
        <f t="shared" si="19"/>
        <v>0</v>
      </c>
      <c r="CY44" s="621">
        <f t="shared" si="20"/>
        <v>0</v>
      </c>
      <c r="CZ44" s="621">
        <f t="shared" si="33"/>
        <v>0</v>
      </c>
      <c r="DA44" s="621">
        <f t="shared" si="34"/>
        <v>0</v>
      </c>
      <c r="DC44" s="612">
        <f t="shared" si="21"/>
        <v>0</v>
      </c>
      <c r="DD44" s="620">
        <f t="shared" si="35"/>
        <v>0</v>
      </c>
      <c r="DF44" s="621">
        <f t="shared" si="22"/>
        <v>0</v>
      </c>
      <c r="DH44" s="621">
        <f t="shared" si="23"/>
        <v>0</v>
      </c>
      <c r="DU44" s="620">
        <f t="shared" si="24"/>
        <v>16000</v>
      </c>
      <c r="DV44" s="621">
        <f t="shared" si="60"/>
        <v>16000</v>
      </c>
      <c r="DW44" s="621">
        <f t="shared" si="61"/>
        <v>16000</v>
      </c>
      <c r="DX44" s="621">
        <f t="shared" si="56"/>
        <v>0</v>
      </c>
      <c r="DY44" s="621">
        <f t="shared" si="57"/>
        <v>0</v>
      </c>
      <c r="EG44" s="621"/>
    </row>
    <row r="45" spans="1:137" s="612" customFormat="1" ht="30" hidden="1" customHeight="1" x14ac:dyDescent="0.25">
      <c r="A45" s="606">
        <v>2026</v>
      </c>
      <c r="B45" s="606">
        <v>479</v>
      </c>
      <c r="C45" s="606" t="s">
        <v>58</v>
      </c>
      <c r="D45" s="606">
        <v>3000654</v>
      </c>
      <c r="E45" s="606">
        <v>5005023</v>
      </c>
      <c r="F45" s="606" t="s">
        <v>1003</v>
      </c>
      <c r="G45" s="606" t="s">
        <v>1004</v>
      </c>
      <c r="H45" s="606">
        <v>97</v>
      </c>
      <c r="I45" s="607" t="s">
        <v>992</v>
      </c>
      <c r="J45" s="608" t="s">
        <v>10</v>
      </c>
      <c r="K45" s="608" t="s">
        <v>60</v>
      </c>
      <c r="L45" s="606" t="str">
        <f t="shared" si="62"/>
        <v>2.3</v>
      </c>
      <c r="M45" s="609" t="s">
        <v>62</v>
      </c>
      <c r="N45" s="609"/>
      <c r="O45" s="606" t="s">
        <v>1174</v>
      </c>
      <c r="P45" s="606" t="s">
        <v>65</v>
      </c>
      <c r="Q45" s="610">
        <v>1</v>
      </c>
      <c r="R45" s="324">
        <v>5500</v>
      </c>
      <c r="S45" s="606">
        <v>30</v>
      </c>
      <c r="T45" s="606">
        <v>30</v>
      </c>
      <c r="U45" s="606"/>
      <c r="V45" s="606">
        <v>0</v>
      </c>
      <c r="W45" s="326"/>
      <c r="X45" s="326"/>
      <c r="Y45" s="326"/>
      <c r="Z45" s="326"/>
      <c r="AA45" s="326"/>
      <c r="AB45" s="326"/>
      <c r="AC45" s="326"/>
      <c r="AD45" s="326"/>
      <c r="AE45" s="324">
        <f t="shared" si="58"/>
        <v>11000</v>
      </c>
      <c r="AF45" s="327">
        <f t="shared" si="27"/>
        <v>5500</v>
      </c>
      <c r="AG45" s="327">
        <f t="shared" si="28"/>
        <v>5500</v>
      </c>
      <c r="AH45" s="327">
        <f t="shared" si="67"/>
        <v>0</v>
      </c>
      <c r="AI45" s="327">
        <f t="shared" si="68"/>
        <v>0</v>
      </c>
      <c r="AJ45" s="327">
        <f t="shared" si="69"/>
        <v>0</v>
      </c>
      <c r="AK45" s="327">
        <f t="shared" si="70"/>
        <v>0</v>
      </c>
      <c r="AL45" s="327">
        <f t="shared" si="71"/>
        <v>0</v>
      </c>
      <c r="AM45" s="327">
        <f t="shared" si="72"/>
        <v>0</v>
      </c>
      <c r="AN45" s="327">
        <f t="shared" si="73"/>
        <v>0</v>
      </c>
      <c r="AO45" s="327">
        <f t="shared" si="74"/>
        <v>0</v>
      </c>
      <c r="AP45" s="327">
        <f t="shared" si="10"/>
        <v>0</v>
      </c>
      <c r="AQ45" s="327">
        <f t="shared" si="11"/>
        <v>0</v>
      </c>
      <c r="AR45" s="327">
        <f t="shared" si="54"/>
        <v>11000</v>
      </c>
      <c r="AS45" s="611" t="s">
        <v>994</v>
      </c>
      <c r="BA45" s="613"/>
      <c r="BB45" s="614" t="s">
        <v>995</v>
      </c>
      <c r="BC45" s="614" t="s">
        <v>996</v>
      </c>
      <c r="BD45" s="614" t="s">
        <v>997</v>
      </c>
      <c r="BE45" s="614" t="s">
        <v>998</v>
      </c>
      <c r="BF45" s="615">
        <v>45665</v>
      </c>
      <c r="BG45" s="614"/>
      <c r="BH45" s="616">
        <v>2042</v>
      </c>
      <c r="BI45" s="616"/>
      <c r="BJ45" s="614"/>
      <c r="BK45" s="616"/>
      <c r="BL45" s="614"/>
      <c r="BM45" s="614"/>
      <c r="BN45" s="616"/>
      <c r="BO45" s="616" t="s">
        <v>999</v>
      </c>
      <c r="BP45" s="616"/>
      <c r="BQ45" s="2821"/>
      <c r="BR45" s="2821"/>
      <c r="BS45" s="2822" t="s">
        <v>1175</v>
      </c>
      <c r="BT45" s="328" t="s">
        <v>1176</v>
      </c>
      <c r="BU45" s="328" t="s">
        <v>1177</v>
      </c>
      <c r="BV45" s="392" t="s">
        <v>1178</v>
      </c>
      <c r="BW45" s="392">
        <v>10430686807</v>
      </c>
      <c r="BX45" s="617">
        <v>5500</v>
      </c>
      <c r="BY45" s="618">
        <v>46028</v>
      </c>
      <c r="BZ45" s="618">
        <v>46081</v>
      </c>
      <c r="CA45" s="619"/>
      <c r="CB45" s="612">
        <f t="shared" si="13"/>
        <v>30</v>
      </c>
      <c r="CC45" s="620">
        <f t="shared" si="14"/>
        <v>5500</v>
      </c>
      <c r="CD45" s="611">
        <v>26</v>
      </c>
      <c r="CE45" s="641">
        <v>5500</v>
      </c>
      <c r="CF45" s="612">
        <v>26</v>
      </c>
      <c r="CG45" s="621">
        <v>5500</v>
      </c>
      <c r="CH45" s="621">
        <f t="shared" si="29"/>
        <v>0</v>
      </c>
      <c r="CI45" s="621">
        <f t="shared" si="30"/>
        <v>0</v>
      </c>
      <c r="CJ45" s="619"/>
      <c r="CK45" s="612">
        <f t="shared" si="15"/>
        <v>30</v>
      </c>
      <c r="CL45" s="620">
        <f t="shared" si="16"/>
        <v>5500</v>
      </c>
      <c r="CM45" s="612">
        <v>28</v>
      </c>
      <c r="CN45" s="621">
        <v>5500</v>
      </c>
      <c r="CO45" s="612">
        <v>28</v>
      </c>
      <c r="CP45" s="621">
        <v>5500</v>
      </c>
      <c r="CQ45" s="621">
        <f t="shared" si="31"/>
        <v>0</v>
      </c>
      <c r="CR45" s="621">
        <f t="shared" si="32"/>
        <v>5500</v>
      </c>
      <c r="CS45" s="622"/>
      <c r="CT45" s="612">
        <f t="shared" si="59"/>
        <v>0</v>
      </c>
      <c r="CU45" s="620">
        <f t="shared" si="18"/>
        <v>0</v>
      </c>
      <c r="CW45" s="621">
        <f t="shared" si="19"/>
        <v>0</v>
      </c>
      <c r="CY45" s="621">
        <f t="shared" si="20"/>
        <v>0</v>
      </c>
      <c r="CZ45" s="621">
        <f t="shared" si="33"/>
        <v>0</v>
      </c>
      <c r="DA45" s="621">
        <f t="shared" si="34"/>
        <v>0</v>
      </c>
      <c r="DC45" s="612">
        <f t="shared" si="21"/>
        <v>0</v>
      </c>
      <c r="DD45" s="620">
        <f t="shared" si="35"/>
        <v>0</v>
      </c>
      <c r="DF45" s="621">
        <f t="shared" si="22"/>
        <v>0</v>
      </c>
      <c r="DH45" s="621">
        <f t="shared" si="23"/>
        <v>0</v>
      </c>
      <c r="DU45" s="620">
        <f t="shared" si="24"/>
        <v>11000</v>
      </c>
      <c r="DV45" s="621">
        <f t="shared" si="60"/>
        <v>11000</v>
      </c>
      <c r="DW45" s="621">
        <f t="shared" si="61"/>
        <v>11000</v>
      </c>
      <c r="DX45" s="621">
        <f t="shared" si="56"/>
        <v>0</v>
      </c>
      <c r="DY45" s="621">
        <f t="shared" si="57"/>
        <v>0</v>
      </c>
      <c r="EG45" s="621"/>
    </row>
    <row r="46" spans="1:137" s="612" customFormat="1" ht="30" hidden="1" customHeight="1" x14ac:dyDescent="0.25">
      <c r="A46" s="606">
        <v>2026</v>
      </c>
      <c r="B46" s="606">
        <v>479</v>
      </c>
      <c r="C46" s="606" t="s">
        <v>58</v>
      </c>
      <c r="D46" s="606">
        <v>3000654</v>
      </c>
      <c r="E46" s="606">
        <v>5005023</v>
      </c>
      <c r="F46" s="606" t="s">
        <v>1003</v>
      </c>
      <c r="G46" s="606" t="s">
        <v>1004</v>
      </c>
      <c r="H46" s="606">
        <v>97</v>
      </c>
      <c r="I46" s="607" t="s">
        <v>992</v>
      </c>
      <c r="J46" s="608" t="s">
        <v>10</v>
      </c>
      <c r="K46" s="608" t="s">
        <v>60</v>
      </c>
      <c r="L46" s="606" t="str">
        <f t="shared" ref="L46" si="75">+MID(M46,1,3)</f>
        <v>2.3</v>
      </c>
      <c r="M46" s="609" t="s">
        <v>62</v>
      </c>
      <c r="N46" s="609"/>
      <c r="O46" s="606" t="s">
        <v>1179</v>
      </c>
      <c r="P46" s="606" t="s">
        <v>65</v>
      </c>
      <c r="Q46" s="610">
        <v>1</v>
      </c>
      <c r="R46" s="324">
        <v>6000</v>
      </c>
      <c r="S46" s="606">
        <v>30</v>
      </c>
      <c r="T46" s="606">
        <v>30</v>
      </c>
      <c r="U46" s="606"/>
      <c r="V46" s="606">
        <v>0</v>
      </c>
      <c r="W46" s="326"/>
      <c r="X46" s="326"/>
      <c r="Y46" s="326"/>
      <c r="Z46" s="326"/>
      <c r="AA46" s="326"/>
      <c r="AB46" s="326"/>
      <c r="AC46" s="326"/>
      <c r="AD46" s="326"/>
      <c r="AE46" s="324">
        <f t="shared" si="58"/>
        <v>12000</v>
      </c>
      <c r="AF46" s="327">
        <f>+$R46*(S46/30)*Q46</f>
        <v>6000</v>
      </c>
      <c r="AG46" s="327">
        <f>+$R46*(T46/30)*Q46</f>
        <v>6000</v>
      </c>
      <c r="AH46" s="327">
        <f t="shared" si="67"/>
        <v>0</v>
      </c>
      <c r="AI46" s="327">
        <f t="shared" si="68"/>
        <v>0</v>
      </c>
      <c r="AJ46" s="327">
        <f t="shared" si="69"/>
        <v>0</v>
      </c>
      <c r="AK46" s="327">
        <f t="shared" si="70"/>
        <v>0</v>
      </c>
      <c r="AL46" s="327">
        <f t="shared" si="71"/>
        <v>0</v>
      </c>
      <c r="AM46" s="327">
        <f t="shared" si="72"/>
        <v>0</v>
      </c>
      <c r="AN46" s="327">
        <f t="shared" si="73"/>
        <v>0</v>
      </c>
      <c r="AO46" s="327">
        <f t="shared" si="74"/>
        <v>0</v>
      </c>
      <c r="AP46" s="327">
        <f t="shared" ref="AP46" si="76">+$R46*AC46</f>
        <v>0</v>
      </c>
      <c r="AQ46" s="327">
        <f t="shared" ref="AQ46" si="77">+$R46*AD46</f>
        <v>0</v>
      </c>
      <c r="AR46" s="327">
        <f t="shared" ref="AR46" si="78">+ROUNDUP(SUM(AF46:AQ46),0)</f>
        <v>12000</v>
      </c>
      <c r="AS46" s="611" t="s">
        <v>994</v>
      </c>
      <c r="BA46" s="613"/>
      <c r="BB46" s="614" t="s">
        <v>995</v>
      </c>
      <c r="BC46" s="614" t="s">
        <v>996</v>
      </c>
      <c r="BD46" s="614" t="s">
        <v>997</v>
      </c>
      <c r="BE46" s="614" t="s">
        <v>998</v>
      </c>
      <c r="BF46" s="615">
        <v>45665</v>
      </c>
      <c r="BG46" s="614"/>
      <c r="BH46" s="616">
        <v>2043</v>
      </c>
      <c r="BI46" s="616"/>
      <c r="BJ46" s="614"/>
      <c r="BK46" s="616"/>
      <c r="BL46" s="614"/>
      <c r="BM46" s="614"/>
      <c r="BN46" s="616"/>
      <c r="BO46" s="616" t="s">
        <v>999</v>
      </c>
      <c r="BP46" s="616"/>
      <c r="BQ46" s="2821"/>
      <c r="BR46" s="2821"/>
      <c r="BS46" s="2822" t="s">
        <v>1180</v>
      </c>
      <c r="BT46" s="328" t="s">
        <v>1181</v>
      </c>
      <c r="BU46" s="328" t="s">
        <v>1182</v>
      </c>
      <c r="BV46" s="392">
        <v>47547119</v>
      </c>
      <c r="BW46" s="392">
        <v>10475471194</v>
      </c>
      <c r="BX46" s="617">
        <v>6000</v>
      </c>
      <c r="BY46" s="618">
        <v>46028</v>
      </c>
      <c r="BZ46" s="618">
        <v>46081</v>
      </c>
      <c r="CA46" s="619"/>
      <c r="CB46" s="612">
        <f t="shared" si="13"/>
        <v>30</v>
      </c>
      <c r="CC46" s="620">
        <f t="shared" si="14"/>
        <v>6000</v>
      </c>
      <c r="CD46" s="612">
        <v>26</v>
      </c>
      <c r="CE46" s="621">
        <v>6000</v>
      </c>
      <c r="CF46" s="612">
        <v>26</v>
      </c>
      <c r="CG46" s="621">
        <v>6000</v>
      </c>
      <c r="CH46" s="621">
        <f t="shared" ref="CH46" si="79">CC46-CE46</f>
        <v>0</v>
      </c>
      <c r="CI46" s="621">
        <f t="shared" ref="CI46" si="80">CC46-CG46</f>
        <v>0</v>
      </c>
      <c r="CJ46" s="619"/>
      <c r="CK46" s="612">
        <f t="shared" si="15"/>
        <v>30</v>
      </c>
      <c r="CL46" s="620">
        <f t="shared" si="16"/>
        <v>6000</v>
      </c>
      <c r="CM46" s="612">
        <v>28</v>
      </c>
      <c r="CN46" s="621">
        <v>6000</v>
      </c>
      <c r="CO46" s="612">
        <v>28</v>
      </c>
      <c r="CP46" s="621">
        <v>6000</v>
      </c>
      <c r="CQ46" s="621">
        <f t="shared" ref="CQ46" si="81">CL46-CN46</f>
        <v>0</v>
      </c>
      <c r="CR46" s="621">
        <f t="shared" ref="CR46" si="82">CL46-CQ46</f>
        <v>6000</v>
      </c>
      <c r="CS46" s="622"/>
      <c r="CT46" s="612">
        <f t="shared" si="59"/>
        <v>0</v>
      </c>
      <c r="CU46" s="620">
        <f t="shared" si="18"/>
        <v>0</v>
      </c>
      <c r="CW46" s="621">
        <f t="shared" si="19"/>
        <v>0</v>
      </c>
      <c r="CY46" s="621">
        <f t="shared" si="20"/>
        <v>0</v>
      </c>
      <c r="CZ46" s="621">
        <f t="shared" ref="CZ46" si="83">CU46-CW46</f>
        <v>0</v>
      </c>
      <c r="DA46" s="621">
        <f t="shared" ref="DA46" si="84">CU46-CY46</f>
        <v>0</v>
      </c>
      <c r="DC46" s="612">
        <f t="shared" si="21"/>
        <v>0</v>
      </c>
      <c r="DD46" s="620">
        <f t="shared" si="35"/>
        <v>0</v>
      </c>
      <c r="DF46" s="621">
        <f t="shared" si="22"/>
        <v>0</v>
      </c>
      <c r="DH46" s="621">
        <f t="shared" si="23"/>
        <v>0</v>
      </c>
      <c r="DU46" s="620">
        <f t="shared" si="24"/>
        <v>12000</v>
      </c>
      <c r="DV46" s="621">
        <f t="shared" si="60"/>
        <v>12000</v>
      </c>
      <c r="DW46" s="621">
        <f t="shared" si="61"/>
        <v>12000</v>
      </c>
      <c r="DX46" s="621">
        <f t="shared" si="56"/>
        <v>0</v>
      </c>
      <c r="DY46" s="621">
        <f t="shared" si="57"/>
        <v>0</v>
      </c>
      <c r="EG46" s="621"/>
    </row>
    <row r="47" spans="1:137" s="612" customFormat="1" ht="30" hidden="1" customHeight="1" x14ac:dyDescent="0.25">
      <c r="A47" s="606">
        <v>2026</v>
      </c>
      <c r="B47" s="606">
        <v>479</v>
      </c>
      <c r="C47" s="606" t="s">
        <v>58</v>
      </c>
      <c r="D47" s="606">
        <v>3000654</v>
      </c>
      <c r="E47" s="606">
        <v>5005023</v>
      </c>
      <c r="F47" s="606" t="s">
        <v>1003</v>
      </c>
      <c r="G47" s="606" t="s">
        <v>1004</v>
      </c>
      <c r="H47" s="606">
        <v>97</v>
      </c>
      <c r="I47" s="607" t="s">
        <v>992</v>
      </c>
      <c r="J47" s="608" t="s">
        <v>10</v>
      </c>
      <c r="K47" s="608" t="s">
        <v>60</v>
      </c>
      <c r="L47" s="606" t="str">
        <f t="shared" si="62"/>
        <v>2.3</v>
      </c>
      <c r="M47" s="609" t="s">
        <v>62</v>
      </c>
      <c r="N47" s="609"/>
      <c r="O47" s="606" t="s">
        <v>1179</v>
      </c>
      <c r="P47" s="606" t="s">
        <v>65</v>
      </c>
      <c r="Q47" s="610">
        <v>1</v>
      </c>
      <c r="R47" s="324">
        <v>6000</v>
      </c>
      <c r="S47" s="606">
        <v>30</v>
      </c>
      <c r="T47" s="606">
        <v>30</v>
      </c>
      <c r="U47" s="606"/>
      <c r="V47" s="606">
        <v>0</v>
      </c>
      <c r="W47" s="326"/>
      <c r="X47" s="326"/>
      <c r="Y47" s="326"/>
      <c r="Z47" s="326"/>
      <c r="AA47" s="326"/>
      <c r="AB47" s="326"/>
      <c r="AC47" s="326"/>
      <c r="AD47" s="326"/>
      <c r="AE47" s="324">
        <f t="shared" si="58"/>
        <v>12000</v>
      </c>
      <c r="AF47" s="327">
        <f>+$R47*(S47/30)*Q47</f>
        <v>6000</v>
      </c>
      <c r="AG47" s="327">
        <f>+$R47*(T47/30)*Q47</f>
        <v>6000</v>
      </c>
      <c r="AH47" s="327">
        <f t="shared" si="67"/>
        <v>0</v>
      </c>
      <c r="AI47" s="327">
        <f t="shared" si="68"/>
        <v>0</v>
      </c>
      <c r="AJ47" s="327">
        <f t="shared" si="69"/>
        <v>0</v>
      </c>
      <c r="AK47" s="327">
        <f t="shared" si="70"/>
        <v>0</v>
      </c>
      <c r="AL47" s="327">
        <f t="shared" si="71"/>
        <v>0</v>
      </c>
      <c r="AM47" s="327">
        <f t="shared" si="72"/>
        <v>0</v>
      </c>
      <c r="AN47" s="327">
        <f t="shared" si="73"/>
        <v>0</v>
      </c>
      <c r="AO47" s="327">
        <f t="shared" si="74"/>
        <v>0</v>
      </c>
      <c r="AP47" s="327">
        <f t="shared" si="10"/>
        <v>0</v>
      </c>
      <c r="AQ47" s="327">
        <f t="shared" si="11"/>
        <v>0</v>
      </c>
      <c r="AR47" s="327">
        <f t="shared" si="54"/>
        <v>12000</v>
      </c>
      <c r="AS47" s="611" t="s">
        <v>994</v>
      </c>
      <c r="BA47" s="613"/>
      <c r="BB47" s="614" t="s">
        <v>995</v>
      </c>
      <c r="BC47" s="614" t="s">
        <v>996</v>
      </c>
      <c r="BD47" s="614" t="s">
        <v>997</v>
      </c>
      <c r="BE47" s="614" t="s">
        <v>998</v>
      </c>
      <c r="BF47" s="615">
        <v>45665</v>
      </c>
      <c r="BG47" s="614"/>
      <c r="BH47" s="616">
        <v>2044</v>
      </c>
      <c r="BI47" s="616"/>
      <c r="BJ47" s="614"/>
      <c r="BK47" s="616"/>
      <c r="BL47" s="614"/>
      <c r="BM47" s="614"/>
      <c r="BN47" s="616"/>
      <c r="BO47" s="616" t="s">
        <v>999</v>
      </c>
      <c r="BP47" s="616"/>
      <c r="BQ47" s="2821"/>
      <c r="BR47" s="2821"/>
      <c r="BS47" s="2822" t="s">
        <v>1183</v>
      </c>
      <c r="BT47" s="328" t="s">
        <v>1184</v>
      </c>
      <c r="BU47" s="328" t="s">
        <v>1185</v>
      </c>
      <c r="BV47" s="392">
        <v>45288366</v>
      </c>
      <c r="BW47" s="392">
        <v>10452883665</v>
      </c>
      <c r="BX47" s="617">
        <v>6000</v>
      </c>
      <c r="BY47" s="618">
        <v>46028</v>
      </c>
      <c r="BZ47" s="618">
        <v>46081</v>
      </c>
      <c r="CA47" s="619"/>
      <c r="CB47" s="612">
        <f t="shared" si="13"/>
        <v>30</v>
      </c>
      <c r="CC47" s="620">
        <f t="shared" si="14"/>
        <v>6000</v>
      </c>
      <c r="CD47" s="612">
        <v>26</v>
      </c>
      <c r="CE47" s="621">
        <v>6000</v>
      </c>
      <c r="CF47" s="612">
        <v>26</v>
      </c>
      <c r="CG47" s="621">
        <v>6000</v>
      </c>
      <c r="CH47" s="621">
        <f t="shared" si="29"/>
        <v>0</v>
      </c>
      <c r="CI47" s="621">
        <f t="shared" si="30"/>
        <v>0</v>
      </c>
      <c r="CJ47" s="619"/>
      <c r="CK47" s="612">
        <f t="shared" si="15"/>
        <v>30</v>
      </c>
      <c r="CL47" s="620">
        <f t="shared" si="16"/>
        <v>6000</v>
      </c>
      <c r="CM47" s="612">
        <v>28</v>
      </c>
      <c r="CN47" s="621">
        <v>6000</v>
      </c>
      <c r="CO47" s="612">
        <v>28</v>
      </c>
      <c r="CP47" s="621">
        <v>6000</v>
      </c>
      <c r="CQ47" s="621">
        <f t="shared" si="31"/>
        <v>0</v>
      </c>
      <c r="CR47" s="621">
        <f t="shared" si="32"/>
        <v>6000</v>
      </c>
      <c r="CS47" s="622"/>
      <c r="CT47" s="612">
        <f t="shared" si="59"/>
        <v>0</v>
      </c>
      <c r="CU47" s="620">
        <f t="shared" si="18"/>
        <v>0</v>
      </c>
      <c r="CW47" s="621">
        <f t="shared" si="19"/>
        <v>0</v>
      </c>
      <c r="CY47" s="621">
        <f t="shared" si="20"/>
        <v>0</v>
      </c>
      <c r="CZ47" s="621">
        <f t="shared" si="33"/>
        <v>0</v>
      </c>
      <c r="DA47" s="621">
        <f t="shared" si="34"/>
        <v>0</v>
      </c>
      <c r="DC47" s="612">
        <f t="shared" si="21"/>
        <v>0</v>
      </c>
      <c r="DD47" s="620">
        <f t="shared" si="35"/>
        <v>0</v>
      </c>
      <c r="DF47" s="621">
        <f t="shared" si="22"/>
        <v>0</v>
      </c>
      <c r="DH47" s="621">
        <f t="shared" si="23"/>
        <v>0</v>
      </c>
      <c r="DU47" s="620">
        <f t="shared" si="24"/>
        <v>12000</v>
      </c>
      <c r="DV47" s="621">
        <f t="shared" si="60"/>
        <v>12000</v>
      </c>
      <c r="DW47" s="621">
        <f t="shared" si="61"/>
        <v>12000</v>
      </c>
      <c r="DX47" s="621">
        <f t="shared" si="56"/>
        <v>0</v>
      </c>
      <c r="DY47" s="621">
        <f t="shared" si="57"/>
        <v>0</v>
      </c>
      <c r="EG47" s="621"/>
    </row>
    <row r="48" spans="1:137" s="1944" customFormat="1" ht="30" hidden="1" customHeight="1" x14ac:dyDescent="0.25">
      <c r="A48" s="1937">
        <v>2026</v>
      </c>
      <c r="B48" s="606">
        <v>479</v>
      </c>
      <c r="C48" s="606" t="s">
        <v>58</v>
      </c>
      <c r="D48" s="606">
        <v>3000654</v>
      </c>
      <c r="E48" s="606">
        <v>5005023</v>
      </c>
      <c r="F48" s="606" t="s">
        <v>990</v>
      </c>
      <c r="G48" s="1937" t="s">
        <v>991</v>
      </c>
      <c r="H48" s="1937">
        <v>94</v>
      </c>
      <c r="I48" s="607" t="s">
        <v>992</v>
      </c>
      <c r="J48" s="608" t="s">
        <v>10</v>
      </c>
      <c r="K48" s="608" t="s">
        <v>60</v>
      </c>
      <c r="L48" s="606" t="str">
        <f t="shared" si="62"/>
        <v>2.3</v>
      </c>
      <c r="M48" s="1938" t="s">
        <v>62</v>
      </c>
      <c r="N48" s="609"/>
      <c r="O48" s="1937" t="s">
        <v>1186</v>
      </c>
      <c r="P48" s="1937" t="s">
        <v>65</v>
      </c>
      <c r="Q48" s="1939">
        <v>1</v>
      </c>
      <c r="R48" s="457">
        <v>6000</v>
      </c>
      <c r="S48" s="1937">
        <v>30</v>
      </c>
      <c r="T48" s="2920">
        <v>15</v>
      </c>
      <c r="U48" s="1937"/>
      <c r="V48" s="1937"/>
      <c r="W48" s="1940"/>
      <c r="X48" s="326"/>
      <c r="Y48" s="326"/>
      <c r="Z48" s="326"/>
      <c r="AA48" s="326"/>
      <c r="AB48" s="326"/>
      <c r="AC48" s="326"/>
      <c r="AD48" s="326"/>
      <c r="AE48" s="457">
        <f t="shared" si="58"/>
        <v>9000</v>
      </c>
      <c r="AF48" s="327">
        <f t="shared" si="27"/>
        <v>6000</v>
      </c>
      <c r="AG48" s="327">
        <f t="shared" si="28"/>
        <v>3000</v>
      </c>
      <c r="AH48" s="327">
        <f t="shared" si="67"/>
        <v>0</v>
      </c>
      <c r="AI48" s="327">
        <f t="shared" si="68"/>
        <v>0</v>
      </c>
      <c r="AJ48" s="327">
        <f t="shared" si="69"/>
        <v>0</v>
      </c>
      <c r="AK48" s="327">
        <f t="shared" si="70"/>
        <v>0</v>
      </c>
      <c r="AL48" s="327">
        <f t="shared" si="71"/>
        <v>0</v>
      </c>
      <c r="AM48" s="327">
        <f t="shared" si="72"/>
        <v>0</v>
      </c>
      <c r="AN48" s="327">
        <f t="shared" si="73"/>
        <v>0</v>
      </c>
      <c r="AO48" s="327">
        <f t="shared" si="74"/>
        <v>0</v>
      </c>
      <c r="AP48" s="327">
        <f t="shared" si="10"/>
        <v>0</v>
      </c>
      <c r="AQ48" s="327">
        <f t="shared" si="11"/>
        <v>0</v>
      </c>
      <c r="AR48" s="458">
        <f t="shared" si="54"/>
        <v>9000</v>
      </c>
      <c r="AS48" s="1941" t="s">
        <v>994</v>
      </c>
      <c r="AT48" s="612"/>
      <c r="AU48" s="612"/>
      <c r="AV48" s="612"/>
      <c r="AW48" s="612"/>
      <c r="AX48" s="612"/>
      <c r="AY48" s="612"/>
      <c r="AZ48" s="612"/>
      <c r="BA48" s="613"/>
      <c r="BB48" s="1942" t="s">
        <v>995</v>
      </c>
      <c r="BC48" s="634" t="s">
        <v>1066</v>
      </c>
      <c r="BD48" s="634" t="s">
        <v>1067</v>
      </c>
      <c r="BE48" s="634" t="s">
        <v>1068</v>
      </c>
      <c r="BF48" s="642" t="s">
        <v>1069</v>
      </c>
      <c r="BG48" s="614"/>
      <c r="BH48" s="616">
        <v>2045</v>
      </c>
      <c r="BI48" s="616"/>
      <c r="BJ48" s="614"/>
      <c r="BK48" s="616"/>
      <c r="BL48" s="614"/>
      <c r="BM48" s="614"/>
      <c r="BN48" s="616"/>
      <c r="BO48" s="616" t="s">
        <v>999</v>
      </c>
      <c r="BP48" s="616"/>
      <c r="BQ48" s="2821"/>
      <c r="BR48" s="2821"/>
      <c r="BS48" s="2822" t="s">
        <v>1187</v>
      </c>
      <c r="BT48" s="328" t="s">
        <v>1188</v>
      </c>
      <c r="BU48" s="328" t="s">
        <v>1189</v>
      </c>
      <c r="BV48" s="392">
        <v>73827602</v>
      </c>
      <c r="BW48" s="392">
        <v>10738276022</v>
      </c>
      <c r="BX48" s="617">
        <v>6000</v>
      </c>
      <c r="BY48" s="618">
        <v>46028</v>
      </c>
      <c r="BZ48" s="618">
        <v>46053</v>
      </c>
      <c r="CA48" s="619"/>
      <c r="CB48" s="612">
        <f t="shared" si="13"/>
        <v>30</v>
      </c>
      <c r="CC48" s="620">
        <f t="shared" si="14"/>
        <v>6000</v>
      </c>
      <c r="CD48" s="612">
        <v>30</v>
      </c>
      <c r="CE48" s="621">
        <v>6000</v>
      </c>
      <c r="CF48" s="612">
        <v>30</v>
      </c>
      <c r="CG48" s="621">
        <v>6000</v>
      </c>
      <c r="CH48" s="621">
        <f t="shared" si="29"/>
        <v>0</v>
      </c>
      <c r="CI48" s="621">
        <f t="shared" si="30"/>
        <v>0</v>
      </c>
      <c r="CJ48" s="619"/>
      <c r="CK48" s="612">
        <f t="shared" si="15"/>
        <v>15</v>
      </c>
      <c r="CL48" s="620">
        <f t="shared" si="16"/>
        <v>3000</v>
      </c>
      <c r="CM48" s="612">
        <v>15</v>
      </c>
      <c r="CN48" s="621">
        <v>3000</v>
      </c>
      <c r="CO48" s="612">
        <v>15</v>
      </c>
      <c r="CP48" s="621">
        <v>3000</v>
      </c>
      <c r="CQ48" s="621">
        <f t="shared" si="31"/>
        <v>0</v>
      </c>
      <c r="CR48" s="621">
        <f t="shared" si="32"/>
        <v>3000</v>
      </c>
      <c r="CS48" s="622"/>
      <c r="CT48" s="612">
        <f t="shared" si="59"/>
        <v>0</v>
      </c>
      <c r="CU48" s="620">
        <f t="shared" si="18"/>
        <v>0</v>
      </c>
      <c r="CV48" s="612"/>
      <c r="CW48" s="621">
        <f t="shared" si="19"/>
        <v>0</v>
      </c>
      <c r="CX48" s="612"/>
      <c r="CY48" s="621">
        <f t="shared" si="20"/>
        <v>0</v>
      </c>
      <c r="CZ48" s="621">
        <f t="shared" si="33"/>
        <v>0</v>
      </c>
      <c r="DA48" s="621">
        <f t="shared" si="34"/>
        <v>0</v>
      </c>
      <c r="DB48" s="612"/>
      <c r="DC48" s="612">
        <f t="shared" si="21"/>
        <v>0</v>
      </c>
      <c r="DD48" s="620">
        <f t="shared" si="35"/>
        <v>0</v>
      </c>
      <c r="DE48" s="612"/>
      <c r="DF48" s="621">
        <f t="shared" si="22"/>
        <v>0</v>
      </c>
      <c r="DG48" s="612"/>
      <c r="DH48" s="621">
        <f t="shared" si="23"/>
        <v>0</v>
      </c>
      <c r="DI48" s="612"/>
      <c r="DJ48" s="612"/>
      <c r="DK48" s="612"/>
      <c r="DL48" s="612"/>
      <c r="DM48" s="612"/>
      <c r="DN48" s="612"/>
      <c r="DO48" s="612"/>
      <c r="DP48" s="612"/>
      <c r="DQ48" s="612"/>
      <c r="DR48" s="612"/>
      <c r="DS48" s="612"/>
      <c r="DU48" s="1945">
        <f t="shared" si="24"/>
        <v>9000</v>
      </c>
      <c r="DV48" s="1946">
        <f t="shared" si="60"/>
        <v>9000</v>
      </c>
      <c r="DW48" s="1946">
        <f t="shared" si="61"/>
        <v>9000</v>
      </c>
      <c r="DX48" s="1946">
        <f t="shared" si="56"/>
        <v>0</v>
      </c>
      <c r="DY48" s="1946">
        <f t="shared" si="57"/>
        <v>0</v>
      </c>
      <c r="EG48" s="1946"/>
    </row>
    <row r="49" spans="1:137" s="612" customFormat="1" ht="29.25" hidden="1" customHeight="1" x14ac:dyDescent="0.25">
      <c r="A49" s="606">
        <v>2026</v>
      </c>
      <c r="B49" s="606">
        <v>479</v>
      </c>
      <c r="C49" s="606" t="s">
        <v>58</v>
      </c>
      <c r="D49" s="606">
        <v>3000654</v>
      </c>
      <c r="E49" s="606">
        <v>5005023</v>
      </c>
      <c r="F49" s="606" t="s">
        <v>1003</v>
      </c>
      <c r="G49" s="606" t="s">
        <v>1004</v>
      </c>
      <c r="H49" s="606">
        <v>97</v>
      </c>
      <c r="I49" s="607" t="s">
        <v>992</v>
      </c>
      <c r="J49" s="608" t="s">
        <v>10</v>
      </c>
      <c r="K49" s="608" t="s">
        <v>60</v>
      </c>
      <c r="L49" s="606" t="str">
        <f t="shared" si="62"/>
        <v>2.3</v>
      </c>
      <c r="M49" s="609" t="s">
        <v>62</v>
      </c>
      <c r="N49" s="609"/>
      <c r="O49" s="606" t="s">
        <v>1186</v>
      </c>
      <c r="P49" s="606" t="s">
        <v>65</v>
      </c>
      <c r="Q49" s="610">
        <v>1</v>
      </c>
      <c r="R49" s="324">
        <v>6000</v>
      </c>
      <c r="S49" s="606"/>
      <c r="T49" s="2920">
        <v>15</v>
      </c>
      <c r="U49" s="606"/>
      <c r="V49" s="606">
        <v>0</v>
      </c>
      <c r="W49" s="326"/>
      <c r="X49" s="326"/>
      <c r="Y49" s="326"/>
      <c r="Z49" s="326"/>
      <c r="AA49" s="326"/>
      <c r="AB49" s="326"/>
      <c r="AC49" s="326"/>
      <c r="AD49" s="326"/>
      <c r="AE49" s="324">
        <f t="shared" si="58"/>
        <v>3000</v>
      </c>
      <c r="AF49" s="327">
        <f t="shared" si="27"/>
        <v>0</v>
      </c>
      <c r="AG49" s="327">
        <f t="shared" si="28"/>
        <v>3000</v>
      </c>
      <c r="AH49" s="327">
        <f t="shared" si="67"/>
        <v>0</v>
      </c>
      <c r="AI49" s="327">
        <f t="shared" si="68"/>
        <v>0</v>
      </c>
      <c r="AJ49" s="327">
        <f t="shared" si="69"/>
        <v>0</v>
      </c>
      <c r="AK49" s="327">
        <f t="shared" si="70"/>
        <v>0</v>
      </c>
      <c r="AL49" s="327">
        <f t="shared" si="71"/>
        <v>0</v>
      </c>
      <c r="AM49" s="327">
        <f t="shared" si="72"/>
        <v>0</v>
      </c>
      <c r="AN49" s="327">
        <f t="shared" si="73"/>
        <v>0</v>
      </c>
      <c r="AO49" s="327">
        <f t="shared" si="74"/>
        <v>0</v>
      </c>
      <c r="AP49" s="327">
        <f t="shared" si="10"/>
        <v>0</v>
      </c>
      <c r="AQ49" s="327">
        <f t="shared" si="11"/>
        <v>0</v>
      </c>
      <c r="AR49" s="327">
        <f t="shared" si="54"/>
        <v>3000</v>
      </c>
      <c r="AS49" s="611" t="s">
        <v>994</v>
      </c>
      <c r="AU49" s="612" t="s">
        <v>1074</v>
      </c>
      <c r="AV49" s="612" t="s">
        <v>1075</v>
      </c>
      <c r="AW49" s="632">
        <v>46038</v>
      </c>
      <c r="AX49" s="612" t="s">
        <v>1076</v>
      </c>
      <c r="AY49" s="632">
        <v>46045</v>
      </c>
      <c r="AZ49" s="637">
        <f>AR49</f>
        <v>3000</v>
      </c>
      <c r="BA49" s="613" t="s">
        <v>1077</v>
      </c>
      <c r="BB49" s="614" t="s">
        <v>995</v>
      </c>
      <c r="BC49" s="614" t="s">
        <v>1078</v>
      </c>
      <c r="BD49" s="614" t="s">
        <v>1079</v>
      </c>
      <c r="BE49" s="614" t="s">
        <v>1080</v>
      </c>
      <c r="BF49" s="643">
        <v>45683</v>
      </c>
      <c r="BG49" s="614"/>
      <c r="BH49" s="616"/>
      <c r="BI49" s="616"/>
      <c r="BJ49" s="614"/>
      <c r="BK49" s="616" t="s">
        <v>1081</v>
      </c>
      <c r="BL49" s="384"/>
      <c r="BM49" s="384"/>
      <c r="BN49" s="616"/>
      <c r="BO49" s="616"/>
      <c r="BP49" s="616"/>
      <c r="BQ49" s="2821"/>
      <c r="BR49" s="2821"/>
      <c r="BS49" s="2822" t="s">
        <v>1187</v>
      </c>
      <c r="BT49" s="328" t="s">
        <v>1188</v>
      </c>
      <c r="BU49" s="328" t="s">
        <v>1189</v>
      </c>
      <c r="BV49" s="392">
        <v>73827602</v>
      </c>
      <c r="BW49" s="392">
        <v>10738276022</v>
      </c>
      <c r="BX49" s="617">
        <v>6000</v>
      </c>
      <c r="BY49" s="618">
        <v>46054</v>
      </c>
      <c r="BZ49" s="618">
        <v>46081</v>
      </c>
      <c r="CA49" s="619"/>
      <c r="CB49" s="612">
        <f t="shared" si="13"/>
        <v>0</v>
      </c>
      <c r="CC49" s="620">
        <f t="shared" si="14"/>
        <v>0</v>
      </c>
      <c r="CE49" s="621">
        <f>(R49/30*CD49)*Q49</f>
        <v>0</v>
      </c>
      <c r="CG49" s="621">
        <f>(R49/30*CF49)*Q49</f>
        <v>0</v>
      </c>
      <c r="CH49" s="621">
        <f t="shared" si="29"/>
        <v>0</v>
      </c>
      <c r="CI49" s="621">
        <f t="shared" si="30"/>
        <v>0</v>
      </c>
      <c r="CJ49" s="619"/>
      <c r="CK49" s="612">
        <f t="shared" si="15"/>
        <v>15</v>
      </c>
      <c r="CL49" s="620">
        <f t="shared" si="16"/>
        <v>3000</v>
      </c>
      <c r="CM49" s="612">
        <v>15</v>
      </c>
      <c r="CN49" s="621">
        <f>(R49/30*CM49)*Q49</f>
        <v>3000</v>
      </c>
      <c r="CO49" s="612">
        <v>15</v>
      </c>
      <c r="CP49" s="621">
        <v>3000</v>
      </c>
      <c r="CQ49" s="621">
        <f t="shared" si="31"/>
        <v>0</v>
      </c>
      <c r="CR49" s="621">
        <f t="shared" si="32"/>
        <v>3000</v>
      </c>
      <c r="CS49" s="622"/>
      <c r="CT49" s="612">
        <f t="shared" si="59"/>
        <v>0</v>
      </c>
      <c r="CU49" s="620">
        <f t="shared" si="18"/>
        <v>0</v>
      </c>
      <c r="CW49" s="621">
        <f t="shared" si="19"/>
        <v>0</v>
      </c>
      <c r="CY49" s="621">
        <f t="shared" si="20"/>
        <v>0</v>
      </c>
      <c r="CZ49" s="621">
        <f t="shared" si="33"/>
        <v>0</v>
      </c>
      <c r="DA49" s="621">
        <f t="shared" si="34"/>
        <v>0</v>
      </c>
      <c r="DC49" s="612">
        <f t="shared" si="21"/>
        <v>0</v>
      </c>
      <c r="DD49" s="620">
        <f t="shared" si="35"/>
        <v>0</v>
      </c>
      <c r="DF49" s="621">
        <f t="shared" si="22"/>
        <v>0</v>
      </c>
      <c r="DH49" s="621">
        <f t="shared" si="23"/>
        <v>0</v>
      </c>
      <c r="DU49" s="620">
        <f t="shared" si="24"/>
        <v>3000</v>
      </c>
      <c r="DV49" s="621">
        <f t="shared" si="60"/>
        <v>3000</v>
      </c>
      <c r="DW49" s="621">
        <f t="shared" si="61"/>
        <v>3000</v>
      </c>
      <c r="DX49" s="621">
        <f t="shared" si="56"/>
        <v>0</v>
      </c>
      <c r="DY49" s="621">
        <f t="shared" si="57"/>
        <v>0</v>
      </c>
      <c r="EG49" s="621"/>
    </row>
    <row r="50" spans="1:137" s="612" customFormat="1" ht="21.75" hidden="1" customHeight="1" x14ac:dyDescent="0.25">
      <c r="A50" s="606">
        <v>2026</v>
      </c>
      <c r="B50" s="606">
        <v>479</v>
      </c>
      <c r="C50" s="606" t="s">
        <v>58</v>
      </c>
      <c r="D50" s="606">
        <v>3000654</v>
      </c>
      <c r="E50" s="606">
        <v>5005023</v>
      </c>
      <c r="F50" s="606" t="s">
        <v>1003</v>
      </c>
      <c r="G50" s="606" t="s">
        <v>1004</v>
      </c>
      <c r="H50" s="606">
        <v>97</v>
      </c>
      <c r="I50" s="607" t="s">
        <v>992</v>
      </c>
      <c r="J50" s="608" t="s">
        <v>10</v>
      </c>
      <c r="K50" s="608" t="s">
        <v>60</v>
      </c>
      <c r="L50" s="606" t="str">
        <f t="shared" si="62"/>
        <v>2.3</v>
      </c>
      <c r="M50" s="609" t="s">
        <v>62</v>
      </c>
      <c r="N50" s="609"/>
      <c r="O50" s="606" t="s">
        <v>1190</v>
      </c>
      <c r="P50" s="606" t="s">
        <v>65</v>
      </c>
      <c r="Q50" s="610">
        <v>2</v>
      </c>
      <c r="R50" s="324">
        <v>6000</v>
      </c>
      <c r="S50" s="606">
        <v>30</v>
      </c>
      <c r="T50" s="606">
        <v>30</v>
      </c>
      <c r="U50" s="606"/>
      <c r="V50" s="606">
        <v>0</v>
      </c>
      <c r="W50" s="326"/>
      <c r="X50" s="326"/>
      <c r="Y50" s="326"/>
      <c r="Z50" s="326"/>
      <c r="AA50" s="326"/>
      <c r="AB50" s="326"/>
      <c r="AC50" s="326"/>
      <c r="AD50" s="326"/>
      <c r="AE50" s="324">
        <f t="shared" si="58"/>
        <v>24000</v>
      </c>
      <c r="AF50" s="327">
        <f>+$R50*(S50/30)*Q50</f>
        <v>12000</v>
      </c>
      <c r="AG50" s="327">
        <f>+$R50*(T50/30)*Q50</f>
        <v>12000</v>
      </c>
      <c r="AH50" s="327">
        <f t="shared" si="67"/>
        <v>0</v>
      </c>
      <c r="AI50" s="327">
        <f t="shared" si="68"/>
        <v>0</v>
      </c>
      <c r="AJ50" s="327">
        <f t="shared" si="69"/>
        <v>0</v>
      </c>
      <c r="AK50" s="327">
        <f t="shared" si="70"/>
        <v>0</v>
      </c>
      <c r="AL50" s="327">
        <f t="shared" si="71"/>
        <v>0</v>
      </c>
      <c r="AM50" s="327">
        <f t="shared" si="72"/>
        <v>0</v>
      </c>
      <c r="AN50" s="327">
        <f t="shared" si="73"/>
        <v>0</v>
      </c>
      <c r="AO50" s="327">
        <f t="shared" si="74"/>
        <v>0</v>
      </c>
      <c r="AP50" s="327">
        <f t="shared" si="10"/>
        <v>0</v>
      </c>
      <c r="AQ50" s="327">
        <f t="shared" si="11"/>
        <v>0</v>
      </c>
      <c r="AR50" s="327"/>
      <c r="AS50" s="611" t="s">
        <v>994</v>
      </c>
      <c r="BA50" s="613"/>
      <c r="BB50" s="614" t="s">
        <v>1021</v>
      </c>
      <c r="BC50" s="614"/>
      <c r="BD50" s="614"/>
      <c r="BE50" s="614"/>
      <c r="BF50" s="615"/>
      <c r="BG50" s="614"/>
      <c r="BH50" s="616"/>
      <c r="BI50" s="616"/>
      <c r="BJ50" s="614"/>
      <c r="BK50" s="616"/>
      <c r="BL50" s="384"/>
      <c r="BM50" s="384"/>
      <c r="BN50" s="616"/>
      <c r="BO50" s="616"/>
      <c r="BP50" s="616"/>
      <c r="BQ50" s="2821"/>
      <c r="BR50" s="2821"/>
      <c r="BS50" s="2802"/>
      <c r="BV50" s="630"/>
      <c r="BW50" s="630"/>
      <c r="CA50" s="619"/>
      <c r="CB50" s="612">
        <f t="shared" si="13"/>
        <v>30</v>
      </c>
      <c r="CC50" s="620">
        <f t="shared" si="14"/>
        <v>12000</v>
      </c>
      <c r="CE50" s="621">
        <f>(R50/30*CD50)*Q50</f>
        <v>0</v>
      </c>
      <c r="CG50" s="621">
        <f>(R50/30*CF50)*Q50</f>
        <v>0</v>
      </c>
      <c r="CH50" s="621">
        <f t="shared" si="29"/>
        <v>12000</v>
      </c>
      <c r="CI50" s="621">
        <f t="shared" si="30"/>
        <v>12000</v>
      </c>
      <c r="CJ50" s="619"/>
      <c r="CK50" s="612">
        <f t="shared" si="15"/>
        <v>30</v>
      </c>
      <c r="CL50" s="620">
        <f t="shared" si="16"/>
        <v>12000</v>
      </c>
      <c r="CN50" s="621">
        <f>(R50/30*CM50)*Q50</f>
        <v>0</v>
      </c>
      <c r="CP50" s="621">
        <f>(R50/30*CO50)*Q50</f>
        <v>0</v>
      </c>
      <c r="CQ50" s="621">
        <f t="shared" si="31"/>
        <v>12000</v>
      </c>
      <c r="CR50" s="621">
        <f t="shared" si="32"/>
        <v>0</v>
      </c>
      <c r="CS50" s="622"/>
      <c r="CT50" s="612">
        <f t="shared" si="59"/>
        <v>0</v>
      </c>
      <c r="CU50" s="620">
        <f t="shared" si="18"/>
        <v>0</v>
      </c>
      <c r="CW50" s="621">
        <f t="shared" si="19"/>
        <v>0</v>
      </c>
      <c r="CY50" s="621">
        <f t="shared" si="20"/>
        <v>0</v>
      </c>
      <c r="CZ50" s="621">
        <f t="shared" si="33"/>
        <v>0</v>
      </c>
      <c r="DA50" s="621">
        <f t="shared" si="34"/>
        <v>0</v>
      </c>
      <c r="DC50" s="612">
        <f t="shared" si="21"/>
        <v>0</v>
      </c>
      <c r="DD50" s="620">
        <f t="shared" si="35"/>
        <v>0</v>
      </c>
      <c r="DF50" s="621">
        <f t="shared" si="22"/>
        <v>0</v>
      </c>
      <c r="DH50" s="621">
        <f t="shared" si="23"/>
        <v>0</v>
      </c>
      <c r="DU50" s="620">
        <f t="shared" si="24"/>
        <v>0</v>
      </c>
      <c r="DV50" s="621">
        <f t="shared" si="60"/>
        <v>0</v>
      </c>
      <c r="DW50" s="621">
        <f t="shared" si="61"/>
        <v>0</v>
      </c>
      <c r="DX50" s="621">
        <f>DU50-DV50</f>
        <v>0</v>
      </c>
      <c r="DY50" s="621">
        <f>DU50-DW50</f>
        <v>0</v>
      </c>
      <c r="EG50" s="621"/>
    </row>
    <row r="51" spans="1:137" s="612" customFormat="1" ht="30" hidden="1" customHeight="1" x14ac:dyDescent="0.25">
      <c r="A51" s="606">
        <v>2026</v>
      </c>
      <c r="B51" s="606">
        <v>479</v>
      </c>
      <c r="C51" s="606" t="s">
        <v>58</v>
      </c>
      <c r="D51" s="606">
        <v>3000654</v>
      </c>
      <c r="E51" s="606">
        <v>5005023</v>
      </c>
      <c r="F51" s="606" t="s">
        <v>1003</v>
      </c>
      <c r="G51" s="606" t="s">
        <v>1004</v>
      </c>
      <c r="H51" s="606">
        <v>97</v>
      </c>
      <c r="I51" s="607" t="s">
        <v>992</v>
      </c>
      <c r="J51" s="608" t="s">
        <v>10</v>
      </c>
      <c r="K51" s="608" t="s">
        <v>60</v>
      </c>
      <c r="L51" s="606" t="str">
        <f t="shared" si="62"/>
        <v>2.3</v>
      </c>
      <c r="M51" s="609" t="s">
        <v>62</v>
      </c>
      <c r="N51" s="609"/>
      <c r="O51" s="606" t="s">
        <v>1191</v>
      </c>
      <c r="P51" s="606" t="s">
        <v>65</v>
      </c>
      <c r="Q51" s="610">
        <v>1</v>
      </c>
      <c r="R51" s="324">
        <v>6000</v>
      </c>
      <c r="S51" s="606">
        <v>30</v>
      </c>
      <c r="T51" s="606">
        <v>30</v>
      </c>
      <c r="U51" s="606"/>
      <c r="V51" s="606">
        <v>0</v>
      </c>
      <c r="W51" s="326"/>
      <c r="X51" s="326"/>
      <c r="Y51" s="326"/>
      <c r="Z51" s="326"/>
      <c r="AA51" s="326"/>
      <c r="AB51" s="326"/>
      <c r="AC51" s="326"/>
      <c r="AD51" s="326"/>
      <c r="AE51" s="324">
        <f t="shared" si="58"/>
        <v>12000</v>
      </c>
      <c r="AF51" s="327">
        <f t="shared" si="27"/>
        <v>6000</v>
      </c>
      <c r="AG51" s="327">
        <f t="shared" si="28"/>
        <v>6000</v>
      </c>
      <c r="AH51" s="327">
        <f t="shared" si="67"/>
        <v>0</v>
      </c>
      <c r="AI51" s="327">
        <f t="shared" si="68"/>
        <v>0</v>
      </c>
      <c r="AJ51" s="327">
        <f t="shared" si="69"/>
        <v>0</v>
      </c>
      <c r="AK51" s="327">
        <f t="shared" si="70"/>
        <v>0</v>
      </c>
      <c r="AL51" s="327">
        <f t="shared" si="71"/>
        <v>0</v>
      </c>
      <c r="AM51" s="327">
        <f t="shared" si="72"/>
        <v>0</v>
      </c>
      <c r="AN51" s="327">
        <f t="shared" si="73"/>
        <v>0</v>
      </c>
      <c r="AO51" s="327">
        <f t="shared" si="74"/>
        <v>0</v>
      </c>
      <c r="AP51" s="327">
        <f t="shared" si="10"/>
        <v>0</v>
      </c>
      <c r="AQ51" s="327">
        <f t="shared" si="11"/>
        <v>0</v>
      </c>
      <c r="AR51" s="327">
        <f t="shared" si="54"/>
        <v>12000</v>
      </c>
      <c r="AS51" s="611" t="s">
        <v>994</v>
      </c>
      <c r="BA51" s="613"/>
      <c r="BB51" s="614" t="s">
        <v>995</v>
      </c>
      <c r="BC51" s="614" t="s">
        <v>996</v>
      </c>
      <c r="BD51" s="614" t="s">
        <v>997</v>
      </c>
      <c r="BE51" s="614" t="s">
        <v>998</v>
      </c>
      <c r="BF51" s="615">
        <v>45665</v>
      </c>
      <c r="BG51" s="614"/>
      <c r="BH51" s="616">
        <v>2046</v>
      </c>
      <c r="BI51" s="616"/>
      <c r="BJ51" s="614"/>
      <c r="BK51" s="616"/>
      <c r="BL51" s="614"/>
      <c r="BM51" s="614"/>
      <c r="BN51" s="616"/>
      <c r="BO51" s="616" t="s">
        <v>999</v>
      </c>
      <c r="BP51" s="616"/>
      <c r="BQ51" s="2821"/>
      <c r="BR51" s="2821"/>
      <c r="BS51" s="2822" t="s">
        <v>1192</v>
      </c>
      <c r="BT51" s="328" t="s">
        <v>1193</v>
      </c>
      <c r="BU51" s="328" t="s">
        <v>1194</v>
      </c>
      <c r="BV51" s="393">
        <v>47652585</v>
      </c>
      <c r="BW51" s="392">
        <v>10476525859</v>
      </c>
      <c r="BX51" s="617">
        <v>6000</v>
      </c>
      <c r="BY51" s="618">
        <v>46028</v>
      </c>
      <c r="BZ51" s="618">
        <v>46081</v>
      </c>
      <c r="CA51" s="619"/>
      <c r="CB51" s="612">
        <f t="shared" si="13"/>
        <v>30</v>
      </c>
      <c r="CC51" s="620">
        <f t="shared" si="14"/>
        <v>6000</v>
      </c>
      <c r="CD51" s="612">
        <v>26</v>
      </c>
      <c r="CE51" s="621">
        <v>6000</v>
      </c>
      <c r="CF51" s="612">
        <v>26</v>
      </c>
      <c r="CG51" s="621">
        <v>6000</v>
      </c>
      <c r="CH51" s="621">
        <f t="shared" si="29"/>
        <v>0</v>
      </c>
      <c r="CI51" s="621">
        <f t="shared" si="30"/>
        <v>0</v>
      </c>
      <c r="CJ51" s="619"/>
      <c r="CK51" s="612">
        <f t="shared" si="15"/>
        <v>30</v>
      </c>
      <c r="CL51" s="620">
        <f t="shared" si="16"/>
        <v>6000</v>
      </c>
      <c r="CM51" s="612">
        <v>28</v>
      </c>
      <c r="CN51" s="621">
        <v>6000</v>
      </c>
      <c r="CO51" s="612">
        <v>28</v>
      </c>
      <c r="CP51" s="621">
        <v>6000</v>
      </c>
      <c r="CQ51" s="621">
        <f t="shared" si="31"/>
        <v>0</v>
      </c>
      <c r="CR51" s="621">
        <f t="shared" si="32"/>
        <v>6000</v>
      </c>
      <c r="CS51" s="622"/>
      <c r="CT51" s="612">
        <f t="shared" si="59"/>
        <v>0</v>
      </c>
      <c r="CU51" s="620">
        <f t="shared" si="18"/>
        <v>0</v>
      </c>
      <c r="CW51" s="621">
        <f t="shared" si="19"/>
        <v>0</v>
      </c>
      <c r="CY51" s="621">
        <f t="shared" si="20"/>
        <v>0</v>
      </c>
      <c r="CZ51" s="621">
        <f t="shared" si="33"/>
        <v>0</v>
      </c>
      <c r="DA51" s="621">
        <f t="shared" si="34"/>
        <v>0</v>
      </c>
      <c r="DC51" s="612">
        <f t="shared" si="21"/>
        <v>0</v>
      </c>
      <c r="DD51" s="620">
        <f t="shared" si="35"/>
        <v>0</v>
      </c>
      <c r="DF51" s="621">
        <f t="shared" si="22"/>
        <v>0</v>
      </c>
      <c r="DH51" s="621">
        <f t="shared" si="23"/>
        <v>0</v>
      </c>
      <c r="DU51" s="620">
        <f t="shared" si="24"/>
        <v>12000</v>
      </c>
      <c r="DV51" s="621">
        <f t="shared" si="60"/>
        <v>12000</v>
      </c>
      <c r="DW51" s="621">
        <f t="shared" si="61"/>
        <v>12000</v>
      </c>
      <c r="DX51" s="621">
        <f t="shared" ref="DX51:DX54" si="85">DU51-DV51</f>
        <v>0</v>
      </c>
      <c r="DY51" s="621">
        <f t="shared" ref="DY51:DY114" si="86">DU51-DW51</f>
        <v>0</v>
      </c>
      <c r="EG51" s="621"/>
    </row>
    <row r="52" spans="1:137" s="612" customFormat="1" ht="30" hidden="1" customHeight="1" x14ac:dyDescent="0.25">
      <c r="A52" s="606">
        <v>2026</v>
      </c>
      <c r="B52" s="606">
        <v>479</v>
      </c>
      <c r="C52" s="606" t="s">
        <v>58</v>
      </c>
      <c r="D52" s="606">
        <v>3000654</v>
      </c>
      <c r="E52" s="606">
        <v>5005023</v>
      </c>
      <c r="F52" s="606" t="s">
        <v>1003</v>
      </c>
      <c r="G52" s="606" t="s">
        <v>1004</v>
      </c>
      <c r="H52" s="606">
        <v>97</v>
      </c>
      <c r="I52" s="607" t="s">
        <v>992</v>
      </c>
      <c r="J52" s="608" t="s">
        <v>10</v>
      </c>
      <c r="K52" s="608" t="s">
        <v>60</v>
      </c>
      <c r="L52" s="606" t="str">
        <f t="shared" si="62"/>
        <v>2.3</v>
      </c>
      <c r="M52" s="609" t="s">
        <v>62</v>
      </c>
      <c r="N52" s="609"/>
      <c r="O52" s="606" t="s">
        <v>1195</v>
      </c>
      <c r="P52" s="606" t="s">
        <v>65</v>
      </c>
      <c r="Q52" s="610">
        <v>1</v>
      </c>
      <c r="R52" s="324">
        <v>6000</v>
      </c>
      <c r="S52" s="606">
        <v>30</v>
      </c>
      <c r="T52" s="606">
        <v>30</v>
      </c>
      <c r="U52" s="606"/>
      <c r="V52" s="606">
        <v>0</v>
      </c>
      <c r="W52" s="326"/>
      <c r="X52" s="326"/>
      <c r="Y52" s="326"/>
      <c r="Z52" s="326"/>
      <c r="AA52" s="326"/>
      <c r="AB52" s="326"/>
      <c r="AC52" s="326"/>
      <c r="AD52" s="326"/>
      <c r="AE52" s="324">
        <f t="shared" si="58"/>
        <v>12000</v>
      </c>
      <c r="AF52" s="327">
        <f t="shared" si="27"/>
        <v>6000</v>
      </c>
      <c r="AG52" s="327">
        <f t="shared" si="28"/>
        <v>6000</v>
      </c>
      <c r="AH52" s="327">
        <f t="shared" si="67"/>
        <v>0</v>
      </c>
      <c r="AI52" s="327">
        <f t="shared" si="68"/>
        <v>0</v>
      </c>
      <c r="AJ52" s="327">
        <f t="shared" si="69"/>
        <v>0</v>
      </c>
      <c r="AK52" s="327">
        <f t="shared" si="70"/>
        <v>0</v>
      </c>
      <c r="AL52" s="327">
        <f t="shared" si="71"/>
        <v>0</v>
      </c>
      <c r="AM52" s="327">
        <f t="shared" si="72"/>
        <v>0</v>
      </c>
      <c r="AN52" s="327">
        <f t="shared" si="73"/>
        <v>0</v>
      </c>
      <c r="AO52" s="327">
        <f t="shared" si="74"/>
        <v>0</v>
      </c>
      <c r="AP52" s="327">
        <f t="shared" si="10"/>
        <v>0</v>
      </c>
      <c r="AQ52" s="327">
        <f t="shared" si="11"/>
        <v>0</v>
      </c>
      <c r="AR52" s="327">
        <f t="shared" si="54"/>
        <v>12000</v>
      </c>
      <c r="AS52" s="611" t="s">
        <v>994</v>
      </c>
      <c r="BA52" s="613"/>
      <c r="BB52" s="614" t="s">
        <v>995</v>
      </c>
      <c r="BC52" s="614" t="s">
        <v>996</v>
      </c>
      <c r="BD52" s="614" t="s">
        <v>997</v>
      </c>
      <c r="BE52" s="614" t="s">
        <v>998</v>
      </c>
      <c r="BF52" s="615">
        <v>45665</v>
      </c>
      <c r="BG52" s="614"/>
      <c r="BH52" s="616">
        <v>2047</v>
      </c>
      <c r="BI52" s="616"/>
      <c r="BJ52" s="614"/>
      <c r="BK52" s="616"/>
      <c r="BL52" s="614"/>
      <c r="BM52" s="614"/>
      <c r="BN52" s="616"/>
      <c r="BO52" s="616" t="s">
        <v>999</v>
      </c>
      <c r="BP52" s="616"/>
      <c r="BQ52" s="2821"/>
      <c r="BR52" s="2821"/>
      <c r="BS52" s="2822" t="s">
        <v>1196</v>
      </c>
      <c r="BT52" s="328" t="s">
        <v>1197</v>
      </c>
      <c r="BU52" s="328" t="s">
        <v>1198</v>
      </c>
      <c r="BV52" s="392" t="s">
        <v>1199</v>
      </c>
      <c r="BW52" s="392">
        <v>10436463265</v>
      </c>
      <c r="BX52" s="617">
        <v>6000</v>
      </c>
      <c r="BY52" s="618">
        <v>46028</v>
      </c>
      <c r="BZ52" s="618">
        <v>46081</v>
      </c>
      <c r="CA52" s="619"/>
      <c r="CB52" s="612">
        <f t="shared" si="13"/>
        <v>30</v>
      </c>
      <c r="CC52" s="620">
        <f t="shared" si="14"/>
        <v>6000</v>
      </c>
      <c r="CD52" s="612">
        <v>26</v>
      </c>
      <c r="CE52" s="621">
        <v>6000</v>
      </c>
      <c r="CF52" s="612">
        <v>26</v>
      </c>
      <c r="CG52" s="621">
        <v>6000</v>
      </c>
      <c r="CH52" s="621">
        <f t="shared" si="29"/>
        <v>0</v>
      </c>
      <c r="CI52" s="621">
        <f t="shared" si="30"/>
        <v>0</v>
      </c>
      <c r="CJ52" s="619"/>
      <c r="CK52" s="612">
        <f t="shared" si="15"/>
        <v>30</v>
      </c>
      <c r="CL52" s="620">
        <f t="shared" si="16"/>
        <v>6000</v>
      </c>
      <c r="CM52" s="612">
        <v>28</v>
      </c>
      <c r="CN52" s="621">
        <v>6000</v>
      </c>
      <c r="CO52" s="612">
        <v>28</v>
      </c>
      <c r="CP52" s="621">
        <v>6000</v>
      </c>
      <c r="CQ52" s="621">
        <f t="shared" si="31"/>
        <v>0</v>
      </c>
      <c r="CR52" s="621">
        <f t="shared" si="32"/>
        <v>6000</v>
      </c>
      <c r="CS52" s="622"/>
      <c r="CT52" s="612">
        <f t="shared" si="59"/>
        <v>0</v>
      </c>
      <c r="CU52" s="620">
        <f t="shared" si="18"/>
        <v>0</v>
      </c>
      <c r="CW52" s="621">
        <f t="shared" si="19"/>
        <v>0</v>
      </c>
      <c r="CY52" s="621">
        <f t="shared" si="20"/>
        <v>0</v>
      </c>
      <c r="CZ52" s="621">
        <f t="shared" si="33"/>
        <v>0</v>
      </c>
      <c r="DA52" s="621">
        <f t="shared" si="34"/>
        <v>0</v>
      </c>
      <c r="DC52" s="612">
        <f t="shared" si="21"/>
        <v>0</v>
      </c>
      <c r="DD52" s="620">
        <f t="shared" si="35"/>
        <v>0</v>
      </c>
      <c r="DF52" s="621">
        <f t="shared" si="22"/>
        <v>0</v>
      </c>
      <c r="DH52" s="621">
        <f t="shared" si="23"/>
        <v>0</v>
      </c>
      <c r="DU52" s="620">
        <f t="shared" si="24"/>
        <v>12000</v>
      </c>
      <c r="DV52" s="621">
        <f t="shared" si="60"/>
        <v>12000</v>
      </c>
      <c r="DW52" s="621">
        <f t="shared" si="61"/>
        <v>12000</v>
      </c>
      <c r="DX52" s="621">
        <f t="shared" si="85"/>
        <v>0</v>
      </c>
      <c r="DY52" s="621">
        <f t="shared" si="86"/>
        <v>0</v>
      </c>
      <c r="EG52" s="621"/>
    </row>
    <row r="53" spans="1:137" s="612" customFormat="1" ht="30" hidden="1" customHeight="1" x14ac:dyDescent="0.25">
      <c r="A53" s="606">
        <v>2026</v>
      </c>
      <c r="B53" s="606">
        <v>479</v>
      </c>
      <c r="C53" s="606" t="s">
        <v>58</v>
      </c>
      <c r="D53" s="606">
        <v>3000654</v>
      </c>
      <c r="E53" s="606">
        <v>5005023</v>
      </c>
      <c r="F53" s="606" t="s">
        <v>1003</v>
      </c>
      <c r="G53" s="606" t="s">
        <v>1004</v>
      </c>
      <c r="H53" s="606">
        <v>97</v>
      </c>
      <c r="I53" s="607" t="s">
        <v>992</v>
      </c>
      <c r="J53" s="608" t="s">
        <v>10</v>
      </c>
      <c r="K53" s="608" t="s">
        <v>60</v>
      </c>
      <c r="L53" s="606" t="str">
        <f t="shared" si="62"/>
        <v>2.3</v>
      </c>
      <c r="M53" s="609" t="s">
        <v>62</v>
      </c>
      <c r="N53" s="609"/>
      <c r="O53" s="606" t="s">
        <v>1200</v>
      </c>
      <c r="P53" s="606" t="s">
        <v>65</v>
      </c>
      <c r="Q53" s="610">
        <v>1</v>
      </c>
      <c r="R53" s="324">
        <v>6000</v>
      </c>
      <c r="S53" s="606">
        <v>30</v>
      </c>
      <c r="T53" s="606">
        <v>30</v>
      </c>
      <c r="U53" s="606"/>
      <c r="V53" s="606">
        <v>0</v>
      </c>
      <c r="W53" s="326"/>
      <c r="X53" s="326"/>
      <c r="Y53" s="326"/>
      <c r="Z53" s="326"/>
      <c r="AA53" s="326"/>
      <c r="AB53" s="326"/>
      <c r="AC53" s="326"/>
      <c r="AD53" s="326"/>
      <c r="AE53" s="324">
        <f t="shared" si="58"/>
        <v>12000</v>
      </c>
      <c r="AF53" s="327">
        <f t="shared" si="27"/>
        <v>6000</v>
      </c>
      <c r="AG53" s="327">
        <f t="shared" si="28"/>
        <v>6000</v>
      </c>
      <c r="AH53" s="327">
        <f t="shared" si="67"/>
        <v>0</v>
      </c>
      <c r="AI53" s="327">
        <f t="shared" si="68"/>
        <v>0</v>
      </c>
      <c r="AJ53" s="327">
        <f t="shared" si="69"/>
        <v>0</v>
      </c>
      <c r="AK53" s="327">
        <f t="shared" si="70"/>
        <v>0</v>
      </c>
      <c r="AL53" s="327">
        <f t="shared" si="71"/>
        <v>0</v>
      </c>
      <c r="AM53" s="327">
        <f t="shared" si="72"/>
        <v>0</v>
      </c>
      <c r="AN53" s="327">
        <f t="shared" si="73"/>
        <v>0</v>
      </c>
      <c r="AO53" s="327">
        <f t="shared" si="74"/>
        <v>0</v>
      </c>
      <c r="AP53" s="327">
        <f t="shared" si="10"/>
        <v>0</v>
      </c>
      <c r="AQ53" s="327">
        <f t="shared" si="11"/>
        <v>0</v>
      </c>
      <c r="AR53" s="327">
        <f t="shared" si="54"/>
        <v>12000</v>
      </c>
      <c r="AS53" s="611" t="s">
        <v>994</v>
      </c>
      <c r="BA53" s="613"/>
      <c r="BB53" s="614" t="s">
        <v>995</v>
      </c>
      <c r="BC53" s="614" t="s">
        <v>996</v>
      </c>
      <c r="BD53" s="614" t="s">
        <v>997</v>
      </c>
      <c r="BE53" s="614" t="s">
        <v>998</v>
      </c>
      <c r="BF53" s="615">
        <v>45665</v>
      </c>
      <c r="BG53" s="614"/>
      <c r="BH53" s="616">
        <v>2048</v>
      </c>
      <c r="BI53" s="616"/>
      <c r="BJ53" s="614"/>
      <c r="BK53" s="616"/>
      <c r="BL53" s="614"/>
      <c r="BM53" s="614"/>
      <c r="BN53" s="616"/>
      <c r="BO53" s="616" t="s">
        <v>999</v>
      </c>
      <c r="BP53" s="616"/>
      <c r="BQ53" s="2821"/>
      <c r="BR53" s="2821"/>
      <c r="BS53" s="2822" t="s">
        <v>1201</v>
      </c>
      <c r="BT53" s="328" t="s">
        <v>1202</v>
      </c>
      <c r="BU53" s="328" t="s">
        <v>1203</v>
      </c>
      <c r="BV53" s="392" t="s">
        <v>1204</v>
      </c>
      <c r="BW53" s="392">
        <v>10724315301</v>
      </c>
      <c r="BX53" s="617">
        <v>6000</v>
      </c>
      <c r="BY53" s="618">
        <v>46028</v>
      </c>
      <c r="BZ53" s="618">
        <v>46081</v>
      </c>
      <c r="CA53" s="619"/>
      <c r="CB53" s="612">
        <f t="shared" si="13"/>
        <v>30</v>
      </c>
      <c r="CC53" s="620">
        <f t="shared" si="14"/>
        <v>6000</v>
      </c>
      <c r="CD53" s="612">
        <v>26</v>
      </c>
      <c r="CE53" s="621">
        <v>6000</v>
      </c>
      <c r="CF53" s="612">
        <v>26</v>
      </c>
      <c r="CG53" s="621">
        <v>6000</v>
      </c>
      <c r="CH53" s="621">
        <f t="shared" si="29"/>
        <v>0</v>
      </c>
      <c r="CI53" s="621">
        <f t="shared" si="30"/>
        <v>0</v>
      </c>
      <c r="CJ53" s="619"/>
      <c r="CK53" s="612">
        <f t="shared" si="15"/>
        <v>30</v>
      </c>
      <c r="CL53" s="620">
        <f t="shared" si="16"/>
        <v>6000</v>
      </c>
      <c r="CM53" s="612">
        <v>28</v>
      </c>
      <c r="CN53" s="621">
        <v>6000</v>
      </c>
      <c r="CO53" s="612">
        <v>28</v>
      </c>
      <c r="CP53" s="621">
        <v>6000</v>
      </c>
      <c r="CQ53" s="621">
        <f t="shared" si="31"/>
        <v>0</v>
      </c>
      <c r="CR53" s="621">
        <f t="shared" si="32"/>
        <v>6000</v>
      </c>
      <c r="CS53" s="622"/>
      <c r="CT53" s="612">
        <f t="shared" si="59"/>
        <v>0</v>
      </c>
      <c r="CU53" s="620">
        <f t="shared" si="18"/>
        <v>0</v>
      </c>
      <c r="CW53" s="621">
        <f t="shared" si="19"/>
        <v>0</v>
      </c>
      <c r="CY53" s="621">
        <f t="shared" si="20"/>
        <v>0</v>
      </c>
      <c r="CZ53" s="621">
        <f t="shared" si="33"/>
        <v>0</v>
      </c>
      <c r="DA53" s="621">
        <f t="shared" si="34"/>
        <v>0</v>
      </c>
      <c r="DC53" s="612">
        <f t="shared" si="21"/>
        <v>0</v>
      </c>
      <c r="DD53" s="620">
        <f t="shared" si="35"/>
        <v>0</v>
      </c>
      <c r="DF53" s="621">
        <f t="shared" si="22"/>
        <v>0</v>
      </c>
      <c r="DH53" s="621">
        <f t="shared" si="23"/>
        <v>0</v>
      </c>
      <c r="DU53" s="620">
        <f t="shared" si="24"/>
        <v>12000</v>
      </c>
      <c r="DV53" s="621">
        <f t="shared" si="60"/>
        <v>12000</v>
      </c>
      <c r="DW53" s="621">
        <f t="shared" si="61"/>
        <v>12000</v>
      </c>
      <c r="DX53" s="621">
        <f t="shared" si="85"/>
        <v>0</v>
      </c>
      <c r="DY53" s="621">
        <f t="shared" si="86"/>
        <v>0</v>
      </c>
      <c r="EG53" s="621"/>
    </row>
    <row r="54" spans="1:137" s="612" customFormat="1" ht="30" hidden="1" customHeight="1" x14ac:dyDescent="0.25">
      <c r="A54" s="606">
        <v>2026</v>
      </c>
      <c r="B54" s="606">
        <v>479</v>
      </c>
      <c r="C54" s="606" t="s">
        <v>58</v>
      </c>
      <c r="D54" s="606">
        <v>3000654</v>
      </c>
      <c r="E54" s="606">
        <v>5005023</v>
      </c>
      <c r="F54" s="606" t="s">
        <v>1003</v>
      </c>
      <c r="G54" s="606" t="s">
        <v>1004</v>
      </c>
      <c r="H54" s="606">
        <v>97</v>
      </c>
      <c r="I54" s="607" t="s">
        <v>992</v>
      </c>
      <c r="J54" s="608" t="s">
        <v>10</v>
      </c>
      <c r="K54" s="608" t="s">
        <v>60</v>
      </c>
      <c r="L54" s="606" t="str">
        <f t="shared" si="62"/>
        <v>2.3</v>
      </c>
      <c r="M54" s="609" t="s">
        <v>62</v>
      </c>
      <c r="N54" s="609"/>
      <c r="O54" s="606" t="s">
        <v>1205</v>
      </c>
      <c r="P54" s="606" t="s">
        <v>65</v>
      </c>
      <c r="Q54" s="610">
        <v>1</v>
      </c>
      <c r="R54" s="324">
        <v>6000</v>
      </c>
      <c r="S54" s="606">
        <v>30</v>
      </c>
      <c r="T54" s="606">
        <v>30</v>
      </c>
      <c r="U54" s="606"/>
      <c r="V54" s="606">
        <v>0</v>
      </c>
      <c r="W54" s="326"/>
      <c r="X54" s="326"/>
      <c r="Y54" s="326"/>
      <c r="Z54" s="326"/>
      <c r="AA54" s="326"/>
      <c r="AB54" s="326"/>
      <c r="AC54" s="326"/>
      <c r="AD54" s="326"/>
      <c r="AE54" s="324">
        <f t="shared" si="58"/>
        <v>12000</v>
      </c>
      <c r="AF54" s="327">
        <f t="shared" si="27"/>
        <v>6000</v>
      </c>
      <c r="AG54" s="327">
        <f t="shared" si="28"/>
        <v>6000</v>
      </c>
      <c r="AH54" s="327">
        <f t="shared" si="67"/>
        <v>0</v>
      </c>
      <c r="AI54" s="327">
        <f t="shared" si="68"/>
        <v>0</v>
      </c>
      <c r="AJ54" s="327">
        <f t="shared" si="69"/>
        <v>0</v>
      </c>
      <c r="AK54" s="327">
        <f t="shared" si="70"/>
        <v>0</v>
      </c>
      <c r="AL54" s="327">
        <f t="shared" si="71"/>
        <v>0</v>
      </c>
      <c r="AM54" s="327">
        <f t="shared" si="72"/>
        <v>0</v>
      </c>
      <c r="AN54" s="327">
        <f t="shared" si="73"/>
        <v>0</v>
      </c>
      <c r="AO54" s="327">
        <f t="shared" si="74"/>
        <v>0</v>
      </c>
      <c r="AP54" s="327">
        <f t="shared" si="10"/>
        <v>0</v>
      </c>
      <c r="AQ54" s="327">
        <f t="shared" si="11"/>
        <v>0</v>
      </c>
      <c r="AR54" s="327">
        <f t="shared" si="54"/>
        <v>12000</v>
      </c>
      <c r="AS54" s="611" t="s">
        <v>994</v>
      </c>
      <c r="BA54" s="613"/>
      <c r="BB54" s="614" t="s">
        <v>995</v>
      </c>
      <c r="BC54" s="614" t="s">
        <v>996</v>
      </c>
      <c r="BD54" s="614" t="s">
        <v>997</v>
      </c>
      <c r="BE54" s="614" t="s">
        <v>998</v>
      </c>
      <c r="BF54" s="615">
        <v>45665</v>
      </c>
      <c r="BG54" s="614"/>
      <c r="BH54" s="616">
        <v>2049</v>
      </c>
      <c r="BI54" s="616"/>
      <c r="BJ54" s="614"/>
      <c r="BK54" s="616"/>
      <c r="BL54" s="614"/>
      <c r="BM54" s="614"/>
      <c r="BN54" s="616"/>
      <c r="BO54" s="616" t="s">
        <v>999</v>
      </c>
      <c r="BP54" s="616"/>
      <c r="BQ54" s="2821"/>
      <c r="BR54" s="2821"/>
      <c r="BS54" s="2822" t="s">
        <v>1206</v>
      </c>
      <c r="BT54" s="328" t="s">
        <v>1207</v>
      </c>
      <c r="BU54" s="328" t="s">
        <v>1208</v>
      </c>
      <c r="BV54" s="393" t="s">
        <v>1209</v>
      </c>
      <c r="BW54" s="392">
        <v>10406520167</v>
      </c>
      <c r="BX54" s="617">
        <v>6000</v>
      </c>
      <c r="BY54" s="618">
        <v>46028</v>
      </c>
      <c r="BZ54" s="618">
        <v>46081</v>
      </c>
      <c r="CA54" s="619"/>
      <c r="CB54" s="612">
        <f t="shared" si="13"/>
        <v>30</v>
      </c>
      <c r="CC54" s="620">
        <f t="shared" si="14"/>
        <v>6000</v>
      </c>
      <c r="CD54" s="612">
        <v>26</v>
      </c>
      <c r="CE54" s="621">
        <v>6000</v>
      </c>
      <c r="CF54" s="612">
        <v>26</v>
      </c>
      <c r="CG54" s="621">
        <v>6000</v>
      </c>
      <c r="CH54" s="621">
        <f t="shared" si="29"/>
        <v>0</v>
      </c>
      <c r="CI54" s="621">
        <f t="shared" si="30"/>
        <v>0</v>
      </c>
      <c r="CJ54" s="619"/>
      <c r="CK54" s="612">
        <f t="shared" si="15"/>
        <v>30</v>
      </c>
      <c r="CL54" s="620">
        <f t="shared" si="16"/>
        <v>6000</v>
      </c>
      <c r="CM54" s="612">
        <v>28</v>
      </c>
      <c r="CN54" s="621">
        <v>6000</v>
      </c>
      <c r="CO54" s="612">
        <v>28</v>
      </c>
      <c r="CP54" s="621">
        <v>6000</v>
      </c>
      <c r="CQ54" s="621">
        <f t="shared" si="31"/>
        <v>0</v>
      </c>
      <c r="CR54" s="621">
        <f t="shared" si="32"/>
        <v>6000</v>
      </c>
      <c r="CS54" s="622"/>
      <c r="CT54" s="612">
        <f t="shared" si="59"/>
        <v>0</v>
      </c>
      <c r="CU54" s="620">
        <f t="shared" si="18"/>
        <v>0</v>
      </c>
      <c r="CW54" s="621">
        <f t="shared" si="19"/>
        <v>0</v>
      </c>
      <c r="CY54" s="621">
        <f t="shared" si="20"/>
        <v>0</v>
      </c>
      <c r="CZ54" s="621">
        <f t="shared" si="33"/>
        <v>0</v>
      </c>
      <c r="DA54" s="621">
        <f t="shared" si="34"/>
        <v>0</v>
      </c>
      <c r="DC54" s="612">
        <f t="shared" si="21"/>
        <v>0</v>
      </c>
      <c r="DD54" s="620">
        <f t="shared" si="35"/>
        <v>0</v>
      </c>
      <c r="DF54" s="621">
        <f t="shared" si="22"/>
        <v>0</v>
      </c>
      <c r="DH54" s="621">
        <f t="shared" si="23"/>
        <v>0</v>
      </c>
      <c r="DU54" s="620">
        <f t="shared" si="24"/>
        <v>12000</v>
      </c>
      <c r="DV54" s="621">
        <f t="shared" si="60"/>
        <v>12000</v>
      </c>
      <c r="DW54" s="621">
        <f t="shared" si="61"/>
        <v>12000</v>
      </c>
      <c r="DX54" s="621">
        <f t="shared" si="85"/>
        <v>0</v>
      </c>
      <c r="DY54" s="621">
        <f t="shared" si="86"/>
        <v>0</v>
      </c>
      <c r="EG54" s="621"/>
    </row>
    <row r="55" spans="1:137" s="1944" customFormat="1" ht="15" hidden="1" customHeight="1" x14ac:dyDescent="0.25">
      <c r="A55" s="1937">
        <v>2026</v>
      </c>
      <c r="B55" s="606">
        <v>479</v>
      </c>
      <c r="C55" s="606" t="s">
        <v>58</v>
      </c>
      <c r="D55" s="606">
        <v>3000654</v>
      </c>
      <c r="E55" s="606">
        <v>5005023</v>
      </c>
      <c r="F55" s="606" t="s">
        <v>990</v>
      </c>
      <c r="G55" s="1937" t="s">
        <v>991</v>
      </c>
      <c r="H55" s="1937">
        <v>94</v>
      </c>
      <c r="I55" s="607" t="s">
        <v>992</v>
      </c>
      <c r="J55" s="608" t="s">
        <v>10</v>
      </c>
      <c r="K55" s="608" t="s">
        <v>60</v>
      </c>
      <c r="L55" s="606" t="str">
        <f t="shared" si="62"/>
        <v>2.3</v>
      </c>
      <c r="M55" s="1938" t="s">
        <v>62</v>
      </c>
      <c r="N55" s="609"/>
      <c r="O55" s="1937" t="s">
        <v>1210</v>
      </c>
      <c r="P55" s="1937" t="s">
        <v>65</v>
      </c>
      <c r="Q55" s="1939">
        <v>1</v>
      </c>
      <c r="R55" s="457">
        <v>6000</v>
      </c>
      <c r="S55" s="1937">
        <v>30</v>
      </c>
      <c r="T55" s="1937">
        <v>30</v>
      </c>
      <c r="U55" s="1937"/>
      <c r="V55" s="1937"/>
      <c r="W55" s="1940"/>
      <c r="X55" s="326"/>
      <c r="Y55" s="326"/>
      <c r="Z55" s="326"/>
      <c r="AA55" s="326"/>
      <c r="AB55" s="326"/>
      <c r="AC55" s="326"/>
      <c r="AD55" s="326"/>
      <c r="AE55" s="457">
        <f t="shared" si="58"/>
        <v>12000</v>
      </c>
      <c r="AF55" s="327">
        <f t="shared" si="27"/>
        <v>6000</v>
      </c>
      <c r="AG55" s="327">
        <f t="shared" si="28"/>
        <v>6000</v>
      </c>
      <c r="AH55" s="327">
        <f t="shared" si="67"/>
        <v>0</v>
      </c>
      <c r="AI55" s="327">
        <f t="shared" si="68"/>
        <v>0</v>
      </c>
      <c r="AJ55" s="327">
        <f t="shared" si="69"/>
        <v>0</v>
      </c>
      <c r="AK55" s="327">
        <f t="shared" si="70"/>
        <v>0</v>
      </c>
      <c r="AL55" s="327">
        <f t="shared" si="71"/>
        <v>0</v>
      </c>
      <c r="AM55" s="327">
        <f t="shared" si="72"/>
        <v>0</v>
      </c>
      <c r="AN55" s="327">
        <f t="shared" si="73"/>
        <v>0</v>
      </c>
      <c r="AO55" s="327">
        <f t="shared" si="74"/>
        <v>0</v>
      </c>
      <c r="AP55" s="327">
        <f t="shared" si="10"/>
        <v>0</v>
      </c>
      <c r="AQ55" s="327">
        <f t="shared" si="11"/>
        <v>0</v>
      </c>
      <c r="AR55" s="458">
        <v>6000</v>
      </c>
      <c r="AS55" s="1941" t="s">
        <v>994</v>
      </c>
      <c r="AT55" s="612"/>
      <c r="AU55" s="612"/>
      <c r="AV55" s="612"/>
      <c r="AW55" s="612"/>
      <c r="AX55" s="612"/>
      <c r="AY55" s="612"/>
      <c r="AZ55" s="612"/>
      <c r="BA55" s="613"/>
      <c r="BB55" s="1942" t="s">
        <v>995</v>
      </c>
      <c r="BC55" s="614" t="s">
        <v>1211</v>
      </c>
      <c r="BD55" s="614"/>
      <c r="BE55" s="614" t="s">
        <v>1212</v>
      </c>
      <c r="BF55" s="615">
        <v>46057</v>
      </c>
      <c r="BG55" s="614"/>
      <c r="BH55" s="616"/>
      <c r="BI55" s="616"/>
      <c r="BJ55" s="614"/>
      <c r="BK55" s="616"/>
      <c r="BL55" s="384"/>
      <c r="BM55" s="384"/>
      <c r="BN55" s="616"/>
      <c r="BO55" s="616"/>
      <c r="BP55" s="628"/>
      <c r="BQ55" s="2824"/>
      <c r="BR55" s="2824"/>
      <c r="BS55" s="2825" t="s">
        <v>1033</v>
      </c>
      <c r="BT55" s="331" t="s">
        <v>1213</v>
      </c>
      <c r="BU55" s="331" t="s">
        <v>1214</v>
      </c>
      <c r="BV55" s="631">
        <v>75548766</v>
      </c>
      <c r="BW55" s="631">
        <v>10755487665</v>
      </c>
      <c r="BX55" s="612"/>
      <c r="BY55" s="612"/>
      <c r="BZ55" s="612"/>
      <c r="CA55" s="619"/>
      <c r="CB55" s="612">
        <f t="shared" si="13"/>
        <v>30</v>
      </c>
      <c r="CC55" s="620">
        <f t="shared" si="14"/>
        <v>6000</v>
      </c>
      <c r="CD55" s="612"/>
      <c r="CE55" s="621">
        <f>(R55/30*CD55)*Q55</f>
        <v>0</v>
      </c>
      <c r="CF55" s="612"/>
      <c r="CG55" s="621">
        <f>(R55/30*CF55)*Q55</f>
        <v>0</v>
      </c>
      <c r="CH55" s="621">
        <f t="shared" si="29"/>
        <v>6000</v>
      </c>
      <c r="CI55" s="621">
        <f t="shared" si="30"/>
        <v>6000</v>
      </c>
      <c r="CJ55" s="619"/>
      <c r="CK55" s="612">
        <f t="shared" si="15"/>
        <v>30</v>
      </c>
      <c r="CL55" s="620">
        <f t="shared" si="16"/>
        <v>6000</v>
      </c>
      <c r="CM55" s="612">
        <v>20</v>
      </c>
      <c r="CN55" s="621">
        <f>(R55/30*CM55)*Q55</f>
        <v>4000</v>
      </c>
      <c r="CO55" s="612">
        <v>20</v>
      </c>
      <c r="CP55" s="621">
        <f>(R55/30*CO55)*Q55</f>
        <v>4000</v>
      </c>
      <c r="CQ55" s="621">
        <f t="shared" si="31"/>
        <v>2000</v>
      </c>
      <c r="CR55" s="621">
        <f t="shared" si="32"/>
        <v>4000</v>
      </c>
      <c r="CS55" s="622"/>
      <c r="CT55" s="612">
        <f t="shared" si="59"/>
        <v>0</v>
      </c>
      <c r="CU55" s="620">
        <f>AH55</f>
        <v>0</v>
      </c>
      <c r="CV55" s="612"/>
      <c r="CW55" s="621">
        <f t="shared" si="19"/>
        <v>0</v>
      </c>
      <c r="CX55" s="612"/>
      <c r="CY55" s="621">
        <f t="shared" si="20"/>
        <v>0</v>
      </c>
      <c r="CZ55" s="621">
        <f>CU55-CW55</f>
        <v>0</v>
      </c>
      <c r="DA55" s="621">
        <f>CU55-CY55</f>
        <v>0</v>
      </c>
      <c r="DB55" s="612"/>
      <c r="DC55" s="612">
        <f t="shared" si="21"/>
        <v>0</v>
      </c>
      <c r="DD55" s="620">
        <f t="shared" si="35"/>
        <v>0</v>
      </c>
      <c r="DE55" s="612"/>
      <c r="DF55" s="621">
        <f t="shared" si="22"/>
        <v>0</v>
      </c>
      <c r="DG55" s="612"/>
      <c r="DH55" s="621">
        <f t="shared" si="23"/>
        <v>0</v>
      </c>
      <c r="DI55" s="612"/>
      <c r="DJ55" s="612"/>
      <c r="DK55" s="612"/>
      <c r="DL55" s="612"/>
      <c r="DM55" s="612"/>
      <c r="DN55" s="612"/>
      <c r="DO55" s="612"/>
      <c r="DP55" s="612"/>
      <c r="DQ55" s="612"/>
      <c r="DR55" s="612"/>
      <c r="DS55" s="612"/>
      <c r="DU55" s="1945">
        <f t="shared" si="24"/>
        <v>6000</v>
      </c>
      <c r="DV55" s="1946">
        <f t="shared" si="60"/>
        <v>4000</v>
      </c>
      <c r="DW55" s="1946">
        <f t="shared" si="61"/>
        <v>4000</v>
      </c>
      <c r="DX55" s="1946">
        <f>DU55-DV55</f>
        <v>2000</v>
      </c>
      <c r="DY55" s="1946">
        <f t="shared" si="86"/>
        <v>2000</v>
      </c>
      <c r="EG55" s="1946"/>
    </row>
    <row r="56" spans="1:137" s="612" customFormat="1" ht="30" hidden="1" customHeight="1" x14ac:dyDescent="0.25">
      <c r="A56" s="606">
        <v>2026</v>
      </c>
      <c r="B56" s="606">
        <v>479</v>
      </c>
      <c r="C56" s="606" t="s">
        <v>58</v>
      </c>
      <c r="D56" s="606">
        <v>3000654</v>
      </c>
      <c r="E56" s="606">
        <v>5005023</v>
      </c>
      <c r="F56" s="606" t="s">
        <v>1003</v>
      </c>
      <c r="G56" s="606" t="s">
        <v>1004</v>
      </c>
      <c r="H56" s="606">
        <v>97</v>
      </c>
      <c r="I56" s="607" t="s">
        <v>992</v>
      </c>
      <c r="J56" s="608" t="s">
        <v>10</v>
      </c>
      <c r="K56" s="608" t="s">
        <v>60</v>
      </c>
      <c r="L56" s="606" t="str">
        <f t="shared" si="62"/>
        <v>2.3</v>
      </c>
      <c r="M56" s="609" t="s">
        <v>62</v>
      </c>
      <c r="N56" s="609"/>
      <c r="O56" s="606" t="s">
        <v>1215</v>
      </c>
      <c r="P56" s="606" t="s">
        <v>65</v>
      </c>
      <c r="Q56" s="610">
        <v>1</v>
      </c>
      <c r="R56" s="324">
        <v>6000</v>
      </c>
      <c r="S56" s="606">
        <v>30</v>
      </c>
      <c r="T56" s="606">
        <v>30</v>
      </c>
      <c r="U56" s="606"/>
      <c r="V56" s="606">
        <v>0</v>
      </c>
      <c r="W56" s="326"/>
      <c r="X56" s="326"/>
      <c r="Y56" s="326"/>
      <c r="Z56" s="326"/>
      <c r="AA56" s="326"/>
      <c r="AB56" s="326"/>
      <c r="AC56" s="326"/>
      <c r="AD56" s="326"/>
      <c r="AE56" s="324">
        <f t="shared" si="58"/>
        <v>12000</v>
      </c>
      <c r="AF56" s="327">
        <f t="shared" si="27"/>
        <v>6000</v>
      </c>
      <c r="AG56" s="327">
        <f t="shared" si="28"/>
        <v>6000</v>
      </c>
      <c r="AH56" s="327">
        <f t="shared" si="67"/>
        <v>0</v>
      </c>
      <c r="AI56" s="327">
        <f t="shared" si="68"/>
        <v>0</v>
      </c>
      <c r="AJ56" s="327">
        <f t="shared" si="69"/>
        <v>0</v>
      </c>
      <c r="AK56" s="327">
        <f t="shared" si="70"/>
        <v>0</v>
      </c>
      <c r="AL56" s="327">
        <f t="shared" si="71"/>
        <v>0</v>
      </c>
      <c r="AM56" s="327">
        <f t="shared" si="72"/>
        <v>0</v>
      </c>
      <c r="AN56" s="327">
        <f t="shared" si="73"/>
        <v>0</v>
      </c>
      <c r="AO56" s="327">
        <f t="shared" si="74"/>
        <v>0</v>
      </c>
      <c r="AP56" s="327">
        <f t="shared" si="10"/>
        <v>0</v>
      </c>
      <c r="AQ56" s="327">
        <f t="shared" si="11"/>
        <v>0</v>
      </c>
      <c r="AR56" s="327">
        <f t="shared" si="54"/>
        <v>12000</v>
      </c>
      <c r="AS56" s="611" t="s">
        <v>994</v>
      </c>
      <c r="BA56" s="613"/>
      <c r="BB56" s="614" t="s">
        <v>995</v>
      </c>
      <c r="BC56" s="614" t="s">
        <v>1216</v>
      </c>
      <c r="BD56" s="614" t="s">
        <v>1217</v>
      </c>
      <c r="BE56" s="614" t="s">
        <v>1218</v>
      </c>
      <c r="BF56" s="615">
        <v>45665</v>
      </c>
      <c r="BG56" s="614"/>
      <c r="BH56" s="616">
        <v>1935</v>
      </c>
      <c r="BI56" s="616"/>
      <c r="BJ56" s="614"/>
      <c r="BK56" s="616"/>
      <c r="BL56" s="614"/>
      <c r="BM56" s="614"/>
      <c r="BN56" s="616"/>
      <c r="BO56" s="616" t="s">
        <v>1219</v>
      </c>
      <c r="BP56" s="616"/>
      <c r="BQ56" s="2821"/>
      <c r="BR56" s="2821"/>
      <c r="BS56" s="2822" t="s">
        <v>1220</v>
      </c>
      <c r="BT56" s="328" t="s">
        <v>1221</v>
      </c>
      <c r="BU56" s="328" t="s">
        <v>1222</v>
      </c>
      <c r="BV56" s="328" t="s">
        <v>1223</v>
      </c>
      <c r="BW56" s="644">
        <v>46081</v>
      </c>
      <c r="BX56" s="617">
        <v>6000</v>
      </c>
      <c r="BY56" s="618">
        <v>46028</v>
      </c>
      <c r="BZ56" s="2913">
        <v>46081</v>
      </c>
      <c r="CA56" s="619"/>
      <c r="CB56" s="612">
        <f t="shared" si="13"/>
        <v>30</v>
      </c>
      <c r="CC56" s="620">
        <f t="shared" si="14"/>
        <v>6000</v>
      </c>
      <c r="CD56" s="612">
        <v>26</v>
      </c>
      <c r="CE56" s="621">
        <v>6000</v>
      </c>
      <c r="CF56" s="612">
        <v>26</v>
      </c>
      <c r="CG56" s="621">
        <v>6000</v>
      </c>
      <c r="CH56" s="621">
        <f t="shared" si="29"/>
        <v>0</v>
      </c>
      <c r="CI56" s="621">
        <f t="shared" si="30"/>
        <v>0</v>
      </c>
      <c r="CJ56" s="619"/>
      <c r="CK56" s="612">
        <f t="shared" si="15"/>
        <v>30</v>
      </c>
      <c r="CL56" s="620">
        <f t="shared" si="16"/>
        <v>6000</v>
      </c>
      <c r="CM56" s="612">
        <v>28</v>
      </c>
      <c r="CN56" s="621">
        <v>6000</v>
      </c>
      <c r="CO56" s="612">
        <v>28</v>
      </c>
      <c r="CP56" s="621">
        <v>6000</v>
      </c>
      <c r="CQ56" s="621">
        <f t="shared" si="31"/>
        <v>0</v>
      </c>
      <c r="CR56" s="621">
        <f t="shared" si="32"/>
        <v>6000</v>
      </c>
      <c r="CS56" s="622"/>
      <c r="CT56" s="612">
        <f t="shared" si="59"/>
        <v>0</v>
      </c>
      <c r="CU56" s="620">
        <f t="shared" si="18"/>
        <v>0</v>
      </c>
      <c r="CW56" s="621">
        <f t="shared" si="19"/>
        <v>0</v>
      </c>
      <c r="CY56" s="621">
        <f t="shared" si="20"/>
        <v>0</v>
      </c>
      <c r="CZ56" s="621">
        <f t="shared" si="33"/>
        <v>0</v>
      </c>
      <c r="DA56" s="621">
        <f t="shared" si="34"/>
        <v>0</v>
      </c>
      <c r="DC56" s="612">
        <f t="shared" si="21"/>
        <v>0</v>
      </c>
      <c r="DD56" s="620">
        <f t="shared" si="35"/>
        <v>0</v>
      </c>
      <c r="DF56" s="621">
        <f t="shared" si="22"/>
        <v>0</v>
      </c>
      <c r="DH56" s="621">
        <f t="shared" si="23"/>
        <v>0</v>
      </c>
      <c r="DU56" s="620">
        <f t="shared" si="24"/>
        <v>12000</v>
      </c>
      <c r="DV56" s="621">
        <f t="shared" si="60"/>
        <v>12000</v>
      </c>
      <c r="DW56" s="621">
        <f t="shared" si="61"/>
        <v>12000</v>
      </c>
      <c r="DX56" s="621">
        <f t="shared" ref="DX56:DX64" si="87">DU56-DV56</f>
        <v>0</v>
      </c>
      <c r="DY56" s="621">
        <f t="shared" si="86"/>
        <v>0</v>
      </c>
      <c r="EG56" s="621"/>
    </row>
    <row r="57" spans="1:137" s="1944" customFormat="1" ht="30" hidden="1" customHeight="1" x14ac:dyDescent="0.25">
      <c r="A57" s="1937">
        <v>2026</v>
      </c>
      <c r="B57" s="606">
        <v>479</v>
      </c>
      <c r="C57" s="606" t="s">
        <v>58</v>
      </c>
      <c r="D57" s="606">
        <v>3000654</v>
      </c>
      <c r="E57" s="606">
        <v>5005023</v>
      </c>
      <c r="F57" s="606" t="s">
        <v>990</v>
      </c>
      <c r="G57" s="1937" t="s">
        <v>991</v>
      </c>
      <c r="H57" s="1937">
        <v>94</v>
      </c>
      <c r="I57" s="607" t="s">
        <v>992</v>
      </c>
      <c r="J57" s="608" t="s">
        <v>10</v>
      </c>
      <c r="K57" s="608" t="s">
        <v>60</v>
      </c>
      <c r="L57" s="606" t="str">
        <f t="shared" si="62"/>
        <v>2.3</v>
      </c>
      <c r="M57" s="1938" t="s">
        <v>62</v>
      </c>
      <c r="N57" s="609"/>
      <c r="O57" s="1937" t="s">
        <v>1224</v>
      </c>
      <c r="P57" s="1937" t="s">
        <v>65</v>
      </c>
      <c r="Q57" s="1939">
        <v>1</v>
      </c>
      <c r="R57" s="457">
        <v>6000</v>
      </c>
      <c r="S57" s="1937">
        <v>30</v>
      </c>
      <c r="T57" s="2921">
        <v>15</v>
      </c>
      <c r="U57" s="1937"/>
      <c r="V57" s="1937"/>
      <c r="W57" s="1940"/>
      <c r="X57" s="326"/>
      <c r="Y57" s="326"/>
      <c r="Z57" s="326"/>
      <c r="AA57" s="326"/>
      <c r="AB57" s="326"/>
      <c r="AC57" s="326"/>
      <c r="AD57" s="326"/>
      <c r="AE57" s="457">
        <f t="shared" si="58"/>
        <v>9000</v>
      </c>
      <c r="AF57" s="327">
        <f t="shared" si="27"/>
        <v>6000</v>
      </c>
      <c r="AG57" s="327">
        <f t="shared" si="28"/>
        <v>3000</v>
      </c>
      <c r="AH57" s="327">
        <f t="shared" si="67"/>
        <v>0</v>
      </c>
      <c r="AI57" s="327">
        <f t="shared" si="68"/>
        <v>0</v>
      </c>
      <c r="AJ57" s="327">
        <f t="shared" si="69"/>
        <v>0</v>
      </c>
      <c r="AK57" s="327">
        <f t="shared" si="70"/>
        <v>0</v>
      </c>
      <c r="AL57" s="327">
        <f t="shared" si="71"/>
        <v>0</v>
      </c>
      <c r="AM57" s="327">
        <f t="shared" si="72"/>
        <v>0</v>
      </c>
      <c r="AN57" s="327">
        <f t="shared" si="73"/>
        <v>0</v>
      </c>
      <c r="AO57" s="327">
        <f t="shared" si="74"/>
        <v>0</v>
      </c>
      <c r="AP57" s="327">
        <f t="shared" si="10"/>
        <v>0</v>
      </c>
      <c r="AQ57" s="327">
        <f t="shared" si="11"/>
        <v>0</v>
      </c>
      <c r="AR57" s="458">
        <f t="shared" si="54"/>
        <v>9000</v>
      </c>
      <c r="AS57" s="1941" t="s">
        <v>994</v>
      </c>
      <c r="AT57" s="612"/>
      <c r="AU57" s="612"/>
      <c r="AV57" s="612"/>
      <c r="AW57" s="612"/>
      <c r="AX57" s="612"/>
      <c r="AY57" s="612"/>
      <c r="AZ57" s="612"/>
      <c r="BA57" s="613"/>
      <c r="BB57" s="1942" t="s">
        <v>995</v>
      </c>
      <c r="BC57" s="634" t="s">
        <v>1225</v>
      </c>
      <c r="BD57" s="634" t="s">
        <v>1226</v>
      </c>
      <c r="BE57" s="634" t="s">
        <v>1227</v>
      </c>
      <c r="BF57" s="635" t="s">
        <v>1069</v>
      </c>
      <c r="BG57" s="614"/>
      <c r="BH57" s="616">
        <v>1936</v>
      </c>
      <c r="BI57" s="616"/>
      <c r="BJ57" s="614"/>
      <c r="BK57" s="616"/>
      <c r="BL57" s="614"/>
      <c r="BM57" s="614"/>
      <c r="BN57" s="616"/>
      <c r="BO57" s="616" t="s">
        <v>1219</v>
      </c>
      <c r="BP57" s="616"/>
      <c r="BQ57" s="2821"/>
      <c r="BR57" s="2821"/>
      <c r="BS57" s="2822" t="s">
        <v>1228</v>
      </c>
      <c r="BT57" s="328" t="s">
        <v>1100</v>
      </c>
      <c r="BU57" s="328" t="s">
        <v>1229</v>
      </c>
      <c r="BV57" s="392">
        <v>46914430</v>
      </c>
      <c r="BW57" s="392">
        <v>10469144301</v>
      </c>
      <c r="BX57" s="617">
        <v>6000</v>
      </c>
      <c r="BY57" s="618">
        <v>46028</v>
      </c>
      <c r="BZ57" s="618">
        <v>46053</v>
      </c>
      <c r="CA57" s="619"/>
      <c r="CB57" s="612">
        <f t="shared" si="13"/>
        <v>30</v>
      </c>
      <c r="CC57" s="620">
        <f t="shared" si="14"/>
        <v>6000</v>
      </c>
      <c r="CD57" s="612">
        <v>26</v>
      </c>
      <c r="CE57" s="621">
        <v>6000</v>
      </c>
      <c r="CF57" s="612">
        <v>26</v>
      </c>
      <c r="CG57" s="621">
        <v>6000</v>
      </c>
      <c r="CH57" s="621">
        <f t="shared" si="29"/>
        <v>0</v>
      </c>
      <c r="CI57" s="621">
        <f t="shared" si="30"/>
        <v>0</v>
      </c>
      <c r="CJ57" s="619"/>
      <c r="CK57" s="612">
        <f t="shared" si="15"/>
        <v>15</v>
      </c>
      <c r="CL57" s="620">
        <f t="shared" si="16"/>
        <v>3000</v>
      </c>
      <c r="CM57" s="612">
        <v>15</v>
      </c>
      <c r="CN57" s="621">
        <v>3000</v>
      </c>
      <c r="CO57" s="612">
        <v>15</v>
      </c>
      <c r="CP57" s="621">
        <v>3000</v>
      </c>
      <c r="CQ57" s="621">
        <f t="shared" si="31"/>
        <v>0</v>
      </c>
      <c r="CR57" s="621">
        <f t="shared" si="32"/>
        <v>3000</v>
      </c>
      <c r="CS57" s="622"/>
      <c r="CT57" s="612">
        <f t="shared" si="59"/>
        <v>0</v>
      </c>
      <c r="CU57" s="620">
        <f t="shared" si="18"/>
        <v>0</v>
      </c>
      <c r="CV57" s="612"/>
      <c r="CW57" s="621">
        <f t="shared" si="19"/>
        <v>0</v>
      </c>
      <c r="CX57" s="612"/>
      <c r="CY57" s="621">
        <f t="shared" si="20"/>
        <v>0</v>
      </c>
      <c r="CZ57" s="621">
        <f t="shared" si="33"/>
        <v>0</v>
      </c>
      <c r="DA57" s="621">
        <f t="shared" si="34"/>
        <v>0</v>
      </c>
      <c r="DB57" s="612"/>
      <c r="DC57" s="612">
        <f t="shared" si="21"/>
        <v>0</v>
      </c>
      <c r="DD57" s="620">
        <f t="shared" si="35"/>
        <v>0</v>
      </c>
      <c r="DE57" s="612"/>
      <c r="DF57" s="621">
        <f t="shared" si="22"/>
        <v>0</v>
      </c>
      <c r="DG57" s="612"/>
      <c r="DH57" s="621">
        <f t="shared" si="23"/>
        <v>0</v>
      </c>
      <c r="DI57" s="612"/>
      <c r="DJ57" s="612"/>
      <c r="DK57" s="612"/>
      <c r="DL57" s="612"/>
      <c r="DM57" s="612"/>
      <c r="DN57" s="612"/>
      <c r="DO57" s="612"/>
      <c r="DP57" s="612"/>
      <c r="DQ57" s="612"/>
      <c r="DR57" s="612"/>
      <c r="DS57" s="612"/>
      <c r="DU57" s="1945">
        <f t="shared" si="24"/>
        <v>9000</v>
      </c>
      <c r="DV57" s="1946">
        <f t="shared" si="60"/>
        <v>9000</v>
      </c>
      <c r="DW57" s="1946">
        <f t="shared" si="61"/>
        <v>9000</v>
      </c>
      <c r="DX57" s="1946">
        <f t="shared" si="87"/>
        <v>0</v>
      </c>
      <c r="DY57" s="1946">
        <f t="shared" si="86"/>
        <v>0</v>
      </c>
      <c r="EG57" s="1946"/>
    </row>
    <row r="58" spans="1:137" s="612" customFormat="1" ht="23.25" hidden="1" customHeight="1" x14ac:dyDescent="0.25">
      <c r="A58" s="606">
        <v>2026</v>
      </c>
      <c r="B58" s="606">
        <v>479</v>
      </c>
      <c r="C58" s="606" t="s">
        <v>58</v>
      </c>
      <c r="D58" s="606">
        <v>3000654</v>
      </c>
      <c r="E58" s="606">
        <v>5005023</v>
      </c>
      <c r="F58" s="606" t="s">
        <v>1003</v>
      </c>
      <c r="G58" s="606" t="s">
        <v>1004</v>
      </c>
      <c r="H58" s="606">
        <v>97</v>
      </c>
      <c r="I58" s="607" t="s">
        <v>992</v>
      </c>
      <c r="J58" s="608" t="s">
        <v>10</v>
      </c>
      <c r="K58" s="608" t="s">
        <v>60</v>
      </c>
      <c r="L58" s="606" t="str">
        <f t="shared" si="62"/>
        <v>2.3</v>
      </c>
      <c r="M58" s="609" t="s">
        <v>62</v>
      </c>
      <c r="N58" s="609"/>
      <c r="O58" s="606" t="s">
        <v>1224</v>
      </c>
      <c r="P58" s="606" t="s">
        <v>65</v>
      </c>
      <c r="Q58" s="610">
        <v>1</v>
      </c>
      <c r="R58" s="324">
        <v>6000</v>
      </c>
      <c r="S58" s="606"/>
      <c r="T58" s="2921">
        <v>15</v>
      </c>
      <c r="U58" s="606"/>
      <c r="V58" s="606">
        <v>0</v>
      </c>
      <c r="W58" s="326"/>
      <c r="X58" s="326"/>
      <c r="Y58" s="326"/>
      <c r="Z58" s="326"/>
      <c r="AA58" s="326"/>
      <c r="AB58" s="326"/>
      <c r="AC58" s="326"/>
      <c r="AD58" s="326"/>
      <c r="AE58" s="324">
        <f t="shared" si="58"/>
        <v>3000</v>
      </c>
      <c r="AF58" s="327">
        <f t="shared" si="27"/>
        <v>0</v>
      </c>
      <c r="AG58" s="327">
        <f t="shared" si="28"/>
        <v>3000</v>
      </c>
      <c r="AH58" s="327">
        <f t="shared" si="67"/>
        <v>0</v>
      </c>
      <c r="AI58" s="327">
        <f t="shared" si="68"/>
        <v>0</v>
      </c>
      <c r="AJ58" s="327">
        <f t="shared" si="69"/>
        <v>0</v>
      </c>
      <c r="AK58" s="327">
        <f t="shared" si="70"/>
        <v>0</v>
      </c>
      <c r="AL58" s="327">
        <f t="shared" si="71"/>
        <v>0</v>
      </c>
      <c r="AM58" s="327">
        <f t="shared" si="72"/>
        <v>0</v>
      </c>
      <c r="AN58" s="327">
        <f t="shared" si="73"/>
        <v>0</v>
      </c>
      <c r="AO58" s="327">
        <f t="shared" si="74"/>
        <v>0</v>
      </c>
      <c r="AP58" s="327">
        <f t="shared" si="10"/>
        <v>0</v>
      </c>
      <c r="AQ58" s="327">
        <f t="shared" si="11"/>
        <v>0</v>
      </c>
      <c r="AR58" s="327">
        <f t="shared" si="54"/>
        <v>3000</v>
      </c>
      <c r="AS58" s="611" t="s">
        <v>994</v>
      </c>
      <c r="AU58" s="612" t="s">
        <v>1074</v>
      </c>
      <c r="AV58" s="612" t="s">
        <v>1075</v>
      </c>
      <c r="AW58" s="632">
        <v>46038</v>
      </c>
      <c r="AX58" s="612" t="s">
        <v>1076</v>
      </c>
      <c r="AY58" s="632">
        <v>46045</v>
      </c>
      <c r="AZ58" s="637">
        <f>AR58</f>
        <v>3000</v>
      </c>
      <c r="BA58" s="613" t="s">
        <v>1077</v>
      </c>
      <c r="BB58" s="614" t="s">
        <v>995</v>
      </c>
      <c r="BC58" s="614" t="s">
        <v>1078</v>
      </c>
      <c r="BD58" s="614" t="s">
        <v>1079</v>
      </c>
      <c r="BE58" s="614" t="s">
        <v>1080</v>
      </c>
      <c r="BF58" s="615">
        <v>46048</v>
      </c>
      <c r="BG58" s="614"/>
      <c r="BH58" s="616"/>
      <c r="BI58" s="616"/>
      <c r="BJ58" s="614"/>
      <c r="BK58" s="616" t="s">
        <v>1081</v>
      </c>
      <c r="BL58" s="384"/>
      <c r="BM58" s="384"/>
      <c r="BN58" s="616"/>
      <c r="BO58" s="616"/>
      <c r="BP58" s="616"/>
      <c r="BQ58" s="2821"/>
      <c r="BR58" s="2821"/>
      <c r="BS58" s="2822" t="s">
        <v>1228</v>
      </c>
      <c r="BT58" s="328" t="s">
        <v>1100</v>
      </c>
      <c r="BU58" s="328" t="s">
        <v>1229</v>
      </c>
      <c r="BV58" s="392">
        <v>46914430</v>
      </c>
      <c r="BW58" s="392">
        <v>10469144301</v>
      </c>
      <c r="BX58" s="617">
        <v>6000</v>
      </c>
      <c r="BY58" s="618">
        <v>46054</v>
      </c>
      <c r="BZ58" s="618">
        <v>46081</v>
      </c>
      <c r="CA58" s="619"/>
      <c r="CB58" s="612">
        <f t="shared" si="13"/>
        <v>0</v>
      </c>
      <c r="CC58" s="620">
        <f t="shared" si="14"/>
        <v>0</v>
      </c>
      <c r="CE58" s="621">
        <f>(R58/30*CD58)*Q58</f>
        <v>0</v>
      </c>
      <c r="CG58" s="621">
        <f>(R58/30*CF58)*Q58</f>
        <v>0</v>
      </c>
      <c r="CH58" s="621">
        <f t="shared" si="29"/>
        <v>0</v>
      </c>
      <c r="CI58" s="621">
        <f t="shared" si="30"/>
        <v>0</v>
      </c>
      <c r="CJ58" s="619"/>
      <c r="CK58" s="612">
        <f t="shared" si="15"/>
        <v>15</v>
      </c>
      <c r="CL58" s="620">
        <f t="shared" si="16"/>
        <v>3000</v>
      </c>
      <c r="CM58" s="612">
        <v>15</v>
      </c>
      <c r="CN58" s="621">
        <f>(R58/30*CM58)*Q58</f>
        <v>3000</v>
      </c>
      <c r="CO58" s="612">
        <v>15</v>
      </c>
      <c r="CP58" s="621">
        <v>3000</v>
      </c>
      <c r="CQ58" s="621">
        <f t="shared" si="31"/>
        <v>0</v>
      </c>
      <c r="CR58" s="621">
        <f t="shared" si="32"/>
        <v>3000</v>
      </c>
      <c r="CS58" s="622"/>
      <c r="CT58" s="612">
        <f t="shared" si="59"/>
        <v>0</v>
      </c>
      <c r="CU58" s="620">
        <f t="shared" si="18"/>
        <v>0</v>
      </c>
      <c r="CW58" s="621">
        <f t="shared" si="19"/>
        <v>0</v>
      </c>
      <c r="CY58" s="621">
        <f t="shared" si="20"/>
        <v>0</v>
      </c>
      <c r="CZ58" s="621">
        <f t="shared" si="33"/>
        <v>0</v>
      </c>
      <c r="DA58" s="621">
        <f t="shared" si="34"/>
        <v>0</v>
      </c>
      <c r="DC58" s="612">
        <f t="shared" si="21"/>
        <v>0</v>
      </c>
      <c r="DD58" s="620">
        <f t="shared" si="35"/>
        <v>0</v>
      </c>
      <c r="DF58" s="621">
        <f t="shared" si="22"/>
        <v>0</v>
      </c>
      <c r="DH58" s="621">
        <f t="shared" si="23"/>
        <v>0</v>
      </c>
      <c r="DU58" s="620">
        <f t="shared" si="24"/>
        <v>3000</v>
      </c>
      <c r="DV58" s="621">
        <f t="shared" si="60"/>
        <v>3000</v>
      </c>
      <c r="DW58" s="621">
        <f t="shared" si="61"/>
        <v>3000</v>
      </c>
      <c r="DX58" s="621">
        <f t="shared" si="87"/>
        <v>0</v>
      </c>
      <c r="DY58" s="621">
        <f t="shared" si="86"/>
        <v>0</v>
      </c>
      <c r="EG58" s="621"/>
    </row>
    <row r="59" spans="1:137" s="612" customFormat="1" ht="23.25" hidden="1" customHeight="1" x14ac:dyDescent="0.25">
      <c r="A59" s="606">
        <v>2026</v>
      </c>
      <c r="B59" s="606">
        <v>479</v>
      </c>
      <c r="C59" s="606" t="s">
        <v>58</v>
      </c>
      <c r="D59" s="606">
        <v>3000654</v>
      </c>
      <c r="E59" s="606">
        <v>5005023</v>
      </c>
      <c r="F59" s="606" t="s">
        <v>1003</v>
      </c>
      <c r="G59" s="606" t="s">
        <v>1004</v>
      </c>
      <c r="H59" s="606">
        <v>97</v>
      </c>
      <c r="I59" s="607" t="s">
        <v>992</v>
      </c>
      <c r="J59" s="608" t="s">
        <v>10</v>
      </c>
      <c r="K59" s="608" t="s">
        <v>60</v>
      </c>
      <c r="L59" s="606" t="str">
        <f t="shared" si="62"/>
        <v>2.3</v>
      </c>
      <c r="M59" s="609" t="s">
        <v>62</v>
      </c>
      <c r="N59" s="609"/>
      <c r="O59" s="606" t="s">
        <v>1230</v>
      </c>
      <c r="P59" s="606" t="s">
        <v>65</v>
      </c>
      <c r="Q59" s="610">
        <v>1</v>
      </c>
      <c r="R59" s="324">
        <v>6000</v>
      </c>
      <c r="S59" s="606">
        <v>30</v>
      </c>
      <c r="T59" s="606">
        <v>30</v>
      </c>
      <c r="U59" s="606"/>
      <c r="V59" s="606">
        <v>0</v>
      </c>
      <c r="W59" s="326"/>
      <c r="X59" s="326"/>
      <c r="Y59" s="326"/>
      <c r="Z59" s="326"/>
      <c r="AA59" s="326"/>
      <c r="AB59" s="326"/>
      <c r="AC59" s="326"/>
      <c r="AD59" s="326"/>
      <c r="AE59" s="324">
        <f t="shared" si="58"/>
        <v>12000</v>
      </c>
      <c r="AF59" s="327">
        <f t="shared" si="27"/>
        <v>6000</v>
      </c>
      <c r="AG59" s="327">
        <f t="shared" si="28"/>
        <v>6000</v>
      </c>
      <c r="AH59" s="327">
        <f t="shared" si="67"/>
        <v>0</v>
      </c>
      <c r="AI59" s="327">
        <f t="shared" si="68"/>
        <v>0</v>
      </c>
      <c r="AJ59" s="327">
        <f t="shared" si="69"/>
        <v>0</v>
      </c>
      <c r="AK59" s="327">
        <f t="shared" si="70"/>
        <v>0</v>
      </c>
      <c r="AL59" s="327">
        <f t="shared" si="71"/>
        <v>0</v>
      </c>
      <c r="AM59" s="327">
        <f t="shared" si="72"/>
        <v>0</v>
      </c>
      <c r="AN59" s="327">
        <f t="shared" si="73"/>
        <v>0</v>
      </c>
      <c r="AO59" s="327">
        <f t="shared" si="74"/>
        <v>0</v>
      </c>
      <c r="AP59" s="327">
        <f t="shared" si="10"/>
        <v>0</v>
      </c>
      <c r="AQ59" s="327">
        <f t="shared" si="11"/>
        <v>0</v>
      </c>
      <c r="AR59" s="327">
        <f t="shared" si="54"/>
        <v>12000</v>
      </c>
      <c r="AS59" s="611" t="s">
        <v>994</v>
      </c>
      <c r="BA59" s="613"/>
      <c r="BB59" s="614" t="s">
        <v>995</v>
      </c>
      <c r="BC59" s="614" t="s">
        <v>1216</v>
      </c>
      <c r="BD59" s="614" t="s">
        <v>1217</v>
      </c>
      <c r="BE59" s="614" t="s">
        <v>1218</v>
      </c>
      <c r="BF59" s="615">
        <v>45665</v>
      </c>
      <c r="BG59" s="614"/>
      <c r="BH59" s="616">
        <v>1937</v>
      </c>
      <c r="BI59" s="616"/>
      <c r="BJ59" s="614"/>
      <c r="BK59" s="616"/>
      <c r="BL59" s="614"/>
      <c r="BM59" s="614"/>
      <c r="BN59" s="616"/>
      <c r="BO59" s="616" t="s">
        <v>1219</v>
      </c>
      <c r="BP59" s="616"/>
      <c r="BQ59" s="2821"/>
      <c r="BR59" s="2821"/>
      <c r="BS59" s="2822" t="s">
        <v>1231</v>
      </c>
      <c r="BT59" s="328" t="s">
        <v>1232</v>
      </c>
      <c r="BU59" s="328" t="s">
        <v>1233</v>
      </c>
      <c r="BV59" s="392">
        <v>47153325</v>
      </c>
      <c r="BW59" s="392">
        <v>10471533250</v>
      </c>
      <c r="BX59" s="617">
        <v>6000</v>
      </c>
      <c r="BY59" s="618">
        <v>46028</v>
      </c>
      <c r="BZ59" s="618">
        <v>46081</v>
      </c>
      <c r="CA59" s="619"/>
      <c r="CB59" s="612">
        <f t="shared" si="13"/>
        <v>30</v>
      </c>
      <c r="CC59" s="620">
        <f t="shared" si="14"/>
        <v>6000</v>
      </c>
      <c r="CD59" s="612">
        <v>26</v>
      </c>
      <c r="CE59" s="621">
        <v>6000</v>
      </c>
      <c r="CF59" s="612">
        <v>26</v>
      </c>
      <c r="CG59" s="621">
        <v>6000</v>
      </c>
      <c r="CH59" s="621">
        <f t="shared" si="29"/>
        <v>0</v>
      </c>
      <c r="CI59" s="621">
        <f t="shared" si="30"/>
        <v>0</v>
      </c>
      <c r="CJ59" s="619"/>
      <c r="CK59" s="612">
        <f t="shared" si="15"/>
        <v>30</v>
      </c>
      <c r="CL59" s="620">
        <f t="shared" si="16"/>
        <v>6000</v>
      </c>
      <c r="CM59" s="612">
        <v>28</v>
      </c>
      <c r="CN59" s="621">
        <v>6000</v>
      </c>
      <c r="CO59" s="612">
        <v>28</v>
      </c>
      <c r="CP59" s="621">
        <v>6000</v>
      </c>
      <c r="CQ59" s="621">
        <f t="shared" si="31"/>
        <v>0</v>
      </c>
      <c r="CR59" s="621">
        <f t="shared" si="32"/>
        <v>6000</v>
      </c>
      <c r="CS59" s="622"/>
      <c r="CT59" s="612">
        <f t="shared" si="59"/>
        <v>0</v>
      </c>
      <c r="CU59" s="620">
        <f t="shared" si="18"/>
        <v>0</v>
      </c>
      <c r="CW59" s="621">
        <f t="shared" si="19"/>
        <v>0</v>
      </c>
      <c r="CY59" s="621">
        <f t="shared" si="20"/>
        <v>0</v>
      </c>
      <c r="CZ59" s="621">
        <f t="shared" si="33"/>
        <v>0</v>
      </c>
      <c r="DA59" s="621">
        <f t="shared" si="34"/>
        <v>0</v>
      </c>
      <c r="DC59" s="612">
        <f t="shared" si="21"/>
        <v>0</v>
      </c>
      <c r="DD59" s="620">
        <f t="shared" si="35"/>
        <v>0</v>
      </c>
      <c r="DF59" s="621">
        <f t="shared" si="22"/>
        <v>0</v>
      </c>
      <c r="DH59" s="621">
        <f t="shared" si="23"/>
        <v>0</v>
      </c>
      <c r="DU59" s="620">
        <f t="shared" si="24"/>
        <v>12000</v>
      </c>
      <c r="DV59" s="621">
        <f t="shared" si="60"/>
        <v>12000</v>
      </c>
      <c r="DW59" s="621">
        <f t="shared" si="61"/>
        <v>12000</v>
      </c>
      <c r="DX59" s="621">
        <f t="shared" si="87"/>
        <v>0</v>
      </c>
      <c r="DY59" s="621">
        <f t="shared" si="86"/>
        <v>0</v>
      </c>
      <c r="EG59" s="621"/>
    </row>
    <row r="60" spans="1:137" s="612" customFormat="1" ht="23.25" hidden="1" customHeight="1" x14ac:dyDescent="0.25">
      <c r="A60" s="606">
        <v>2026</v>
      </c>
      <c r="B60" s="606">
        <v>479</v>
      </c>
      <c r="C60" s="606" t="s">
        <v>58</v>
      </c>
      <c r="D60" s="606">
        <v>3000654</v>
      </c>
      <c r="E60" s="606">
        <v>5005023</v>
      </c>
      <c r="F60" s="606" t="s">
        <v>1003</v>
      </c>
      <c r="G60" s="606" t="s">
        <v>1004</v>
      </c>
      <c r="H60" s="606">
        <v>97</v>
      </c>
      <c r="I60" s="607" t="s">
        <v>992</v>
      </c>
      <c r="J60" s="608" t="s">
        <v>10</v>
      </c>
      <c r="K60" s="608" t="s">
        <v>60</v>
      </c>
      <c r="L60" s="606" t="str">
        <f t="shared" si="62"/>
        <v>2.3</v>
      </c>
      <c r="M60" s="609" t="s">
        <v>62</v>
      </c>
      <c r="N60" s="609"/>
      <c r="O60" s="606" t="s">
        <v>1234</v>
      </c>
      <c r="P60" s="606" t="s">
        <v>65</v>
      </c>
      <c r="Q60" s="610">
        <v>1</v>
      </c>
      <c r="R60" s="324">
        <v>6000</v>
      </c>
      <c r="S60" s="606">
        <v>30</v>
      </c>
      <c r="T60" s="606">
        <v>30</v>
      </c>
      <c r="U60" s="606"/>
      <c r="V60" s="606">
        <v>0</v>
      </c>
      <c r="W60" s="326"/>
      <c r="X60" s="326"/>
      <c r="Y60" s="326"/>
      <c r="Z60" s="326"/>
      <c r="AA60" s="326"/>
      <c r="AB60" s="326"/>
      <c r="AC60" s="326"/>
      <c r="AD60" s="326"/>
      <c r="AE60" s="324">
        <f t="shared" si="58"/>
        <v>12000</v>
      </c>
      <c r="AF60" s="327">
        <f t="shared" si="27"/>
        <v>6000</v>
      </c>
      <c r="AG60" s="327">
        <f t="shared" si="28"/>
        <v>6000</v>
      </c>
      <c r="AH60" s="327">
        <f t="shared" si="67"/>
        <v>0</v>
      </c>
      <c r="AI60" s="327">
        <f t="shared" si="68"/>
        <v>0</v>
      </c>
      <c r="AJ60" s="327">
        <f t="shared" si="69"/>
        <v>0</v>
      </c>
      <c r="AK60" s="327">
        <f t="shared" si="70"/>
        <v>0</v>
      </c>
      <c r="AL60" s="327">
        <f t="shared" si="71"/>
        <v>0</v>
      </c>
      <c r="AM60" s="327">
        <f t="shared" si="72"/>
        <v>0</v>
      </c>
      <c r="AN60" s="327">
        <f t="shared" si="73"/>
        <v>0</v>
      </c>
      <c r="AO60" s="327">
        <f t="shared" si="74"/>
        <v>0</v>
      </c>
      <c r="AP60" s="327">
        <f t="shared" si="10"/>
        <v>0</v>
      </c>
      <c r="AQ60" s="327">
        <f t="shared" si="11"/>
        <v>0</v>
      </c>
      <c r="AR60" s="327">
        <f t="shared" si="54"/>
        <v>12000</v>
      </c>
      <c r="AS60" s="611" t="s">
        <v>994</v>
      </c>
      <c r="BA60" s="613"/>
      <c r="BB60" s="614" t="s">
        <v>995</v>
      </c>
      <c r="BC60" s="614" t="s">
        <v>1216</v>
      </c>
      <c r="BD60" s="614" t="s">
        <v>1217</v>
      </c>
      <c r="BE60" s="614" t="s">
        <v>1218</v>
      </c>
      <c r="BF60" s="615">
        <v>45665</v>
      </c>
      <c r="BG60" s="614"/>
      <c r="BH60" s="616">
        <v>1938</v>
      </c>
      <c r="BI60" s="616"/>
      <c r="BJ60" s="614"/>
      <c r="BK60" s="616"/>
      <c r="BL60" s="614"/>
      <c r="BM60" s="614"/>
      <c r="BN60" s="616"/>
      <c r="BO60" s="616" t="s">
        <v>1219</v>
      </c>
      <c r="BP60" s="616"/>
      <c r="BQ60" s="2821"/>
      <c r="BR60" s="2821"/>
      <c r="BS60" s="2822" t="s">
        <v>1235</v>
      </c>
      <c r="BT60" s="645" t="s">
        <v>1236</v>
      </c>
      <c r="BU60" s="645" t="s">
        <v>1237</v>
      </c>
      <c r="BV60" s="392">
        <v>42842533</v>
      </c>
      <c r="BW60" s="392">
        <v>10428425338</v>
      </c>
      <c r="BX60" s="617">
        <v>6000</v>
      </c>
      <c r="BY60" s="618">
        <v>46028</v>
      </c>
      <c r="BZ60" s="618">
        <v>46081</v>
      </c>
      <c r="CA60" s="619"/>
      <c r="CB60" s="612">
        <f t="shared" si="13"/>
        <v>30</v>
      </c>
      <c r="CC60" s="620">
        <f t="shared" si="14"/>
        <v>6000</v>
      </c>
      <c r="CD60" s="612">
        <v>26</v>
      </c>
      <c r="CE60" s="621">
        <v>6000</v>
      </c>
      <c r="CF60" s="612">
        <v>26</v>
      </c>
      <c r="CG60" s="621">
        <v>6000</v>
      </c>
      <c r="CH60" s="621">
        <f t="shared" si="29"/>
        <v>0</v>
      </c>
      <c r="CI60" s="621">
        <f t="shared" si="30"/>
        <v>0</v>
      </c>
      <c r="CJ60" s="619"/>
      <c r="CK60" s="612">
        <f t="shared" si="15"/>
        <v>30</v>
      </c>
      <c r="CL60" s="620">
        <f t="shared" si="16"/>
        <v>6000</v>
      </c>
      <c r="CM60" s="612">
        <v>28</v>
      </c>
      <c r="CN60" s="621">
        <v>6000</v>
      </c>
      <c r="CO60" s="612">
        <v>28</v>
      </c>
      <c r="CP60" s="621">
        <v>6000</v>
      </c>
      <c r="CQ60" s="621">
        <f t="shared" si="31"/>
        <v>0</v>
      </c>
      <c r="CR60" s="621">
        <f t="shared" si="32"/>
        <v>6000</v>
      </c>
      <c r="CS60" s="622"/>
      <c r="CT60" s="612">
        <f t="shared" si="59"/>
        <v>0</v>
      </c>
      <c r="CU60" s="620">
        <f t="shared" si="18"/>
        <v>0</v>
      </c>
      <c r="CW60" s="621">
        <f t="shared" si="19"/>
        <v>0</v>
      </c>
      <c r="CY60" s="621">
        <f t="shared" si="20"/>
        <v>0</v>
      </c>
      <c r="CZ60" s="621">
        <f t="shared" si="33"/>
        <v>0</v>
      </c>
      <c r="DA60" s="621">
        <f t="shared" si="34"/>
        <v>0</v>
      </c>
      <c r="DC60" s="612">
        <f t="shared" si="21"/>
        <v>0</v>
      </c>
      <c r="DD60" s="620">
        <f t="shared" si="35"/>
        <v>0</v>
      </c>
      <c r="DF60" s="621">
        <f t="shared" si="22"/>
        <v>0</v>
      </c>
      <c r="DH60" s="621">
        <f t="shared" si="23"/>
        <v>0</v>
      </c>
      <c r="DU60" s="620">
        <f t="shared" si="24"/>
        <v>12000</v>
      </c>
      <c r="DV60" s="621">
        <f t="shared" si="60"/>
        <v>12000</v>
      </c>
      <c r="DW60" s="621">
        <f t="shared" si="61"/>
        <v>12000</v>
      </c>
      <c r="DX60" s="621">
        <f t="shared" si="87"/>
        <v>0</v>
      </c>
      <c r="DY60" s="621">
        <f t="shared" si="86"/>
        <v>0</v>
      </c>
      <c r="EG60" s="621"/>
    </row>
    <row r="61" spans="1:137" s="612" customFormat="1" ht="23.25" hidden="1" customHeight="1" x14ac:dyDescent="0.25">
      <c r="A61" s="606">
        <v>2026</v>
      </c>
      <c r="B61" s="606">
        <v>479</v>
      </c>
      <c r="C61" s="606" t="s">
        <v>58</v>
      </c>
      <c r="D61" s="606">
        <v>3000654</v>
      </c>
      <c r="E61" s="606">
        <v>5005023</v>
      </c>
      <c r="F61" s="606" t="s">
        <v>1003</v>
      </c>
      <c r="G61" s="606" t="s">
        <v>1004</v>
      </c>
      <c r="H61" s="606">
        <v>97</v>
      </c>
      <c r="I61" s="607" t="s">
        <v>992</v>
      </c>
      <c r="J61" s="608" t="s">
        <v>10</v>
      </c>
      <c r="K61" s="608" t="s">
        <v>60</v>
      </c>
      <c r="L61" s="606" t="str">
        <f t="shared" si="62"/>
        <v>2.3</v>
      </c>
      <c r="M61" s="609" t="s">
        <v>62</v>
      </c>
      <c r="N61" s="609"/>
      <c r="O61" s="606" t="s">
        <v>1238</v>
      </c>
      <c r="P61" s="606" t="s">
        <v>65</v>
      </c>
      <c r="Q61" s="610">
        <v>1</v>
      </c>
      <c r="R61" s="324">
        <v>6000</v>
      </c>
      <c r="S61" s="606">
        <v>30</v>
      </c>
      <c r="T61" s="606">
        <v>30</v>
      </c>
      <c r="U61" s="606"/>
      <c r="V61" s="606">
        <v>0</v>
      </c>
      <c r="W61" s="326"/>
      <c r="X61" s="326"/>
      <c r="Y61" s="326"/>
      <c r="Z61" s="326"/>
      <c r="AA61" s="326"/>
      <c r="AB61" s="326"/>
      <c r="AC61" s="326"/>
      <c r="AD61" s="326"/>
      <c r="AE61" s="324">
        <f t="shared" si="58"/>
        <v>12000</v>
      </c>
      <c r="AF61" s="327">
        <f t="shared" si="27"/>
        <v>6000</v>
      </c>
      <c r="AG61" s="327">
        <f t="shared" si="28"/>
        <v>6000</v>
      </c>
      <c r="AH61" s="327">
        <f t="shared" si="67"/>
        <v>0</v>
      </c>
      <c r="AI61" s="327">
        <f t="shared" si="68"/>
        <v>0</v>
      </c>
      <c r="AJ61" s="327">
        <f t="shared" si="69"/>
        <v>0</v>
      </c>
      <c r="AK61" s="327">
        <f t="shared" si="70"/>
        <v>0</v>
      </c>
      <c r="AL61" s="327">
        <f t="shared" si="71"/>
        <v>0</v>
      </c>
      <c r="AM61" s="327">
        <f t="shared" si="72"/>
        <v>0</v>
      </c>
      <c r="AN61" s="327">
        <f t="shared" si="73"/>
        <v>0</v>
      </c>
      <c r="AO61" s="327">
        <f t="shared" si="74"/>
        <v>0</v>
      </c>
      <c r="AP61" s="327">
        <f t="shared" si="10"/>
        <v>0</v>
      </c>
      <c r="AQ61" s="327">
        <f t="shared" si="11"/>
        <v>0</v>
      </c>
      <c r="AR61" s="327">
        <f t="shared" si="54"/>
        <v>12000</v>
      </c>
      <c r="AS61" s="611" t="s">
        <v>994</v>
      </c>
      <c r="BA61" s="613"/>
      <c r="BB61" s="614" t="s">
        <v>995</v>
      </c>
      <c r="BC61" s="614" t="s">
        <v>1216</v>
      </c>
      <c r="BD61" s="614" t="s">
        <v>1217</v>
      </c>
      <c r="BE61" s="614" t="s">
        <v>1218</v>
      </c>
      <c r="BF61" s="615">
        <v>45665</v>
      </c>
      <c r="BG61" s="614"/>
      <c r="BH61" s="616">
        <v>1939</v>
      </c>
      <c r="BI61" s="616"/>
      <c r="BJ61" s="614"/>
      <c r="BK61" s="616"/>
      <c r="BL61" s="614"/>
      <c r="BM61" s="614"/>
      <c r="BN61" s="616"/>
      <c r="BO61" s="616" t="s">
        <v>1219</v>
      </c>
      <c r="BP61" s="616"/>
      <c r="BQ61" s="2821"/>
      <c r="BR61" s="2821"/>
      <c r="BS61" s="2822" t="s">
        <v>1001</v>
      </c>
      <c r="BT61" s="328" t="s">
        <v>1239</v>
      </c>
      <c r="BU61" s="328" t="s">
        <v>1240</v>
      </c>
      <c r="BV61" s="393" t="s">
        <v>1241</v>
      </c>
      <c r="BW61" s="392">
        <v>10704127630</v>
      </c>
      <c r="BX61" s="617">
        <v>6000</v>
      </c>
      <c r="BY61" s="618">
        <v>46028</v>
      </c>
      <c r="BZ61" s="618">
        <v>46081</v>
      </c>
      <c r="CA61" s="619"/>
      <c r="CB61" s="612">
        <f t="shared" si="13"/>
        <v>30</v>
      </c>
      <c r="CC61" s="620">
        <f t="shared" si="14"/>
        <v>6000</v>
      </c>
      <c r="CD61" s="612">
        <v>26</v>
      </c>
      <c r="CE61" s="621">
        <v>6000</v>
      </c>
      <c r="CF61" s="612">
        <v>26</v>
      </c>
      <c r="CG61" s="621">
        <v>6000</v>
      </c>
      <c r="CH61" s="621">
        <f t="shared" si="29"/>
        <v>0</v>
      </c>
      <c r="CI61" s="621">
        <f t="shared" si="30"/>
        <v>0</v>
      </c>
      <c r="CJ61" s="619"/>
      <c r="CK61" s="612">
        <f t="shared" si="15"/>
        <v>30</v>
      </c>
      <c r="CL61" s="620">
        <f t="shared" si="16"/>
        <v>6000</v>
      </c>
      <c r="CM61" s="612">
        <v>28</v>
      </c>
      <c r="CN61" s="621">
        <v>6000</v>
      </c>
      <c r="CO61" s="612">
        <v>28</v>
      </c>
      <c r="CP61" s="621">
        <v>6000</v>
      </c>
      <c r="CQ61" s="621">
        <f t="shared" si="31"/>
        <v>0</v>
      </c>
      <c r="CR61" s="621">
        <f t="shared" si="32"/>
        <v>6000</v>
      </c>
      <c r="CS61" s="622"/>
      <c r="CT61" s="612">
        <f t="shared" si="59"/>
        <v>0</v>
      </c>
      <c r="CU61" s="620">
        <f t="shared" si="18"/>
        <v>0</v>
      </c>
      <c r="CW61" s="621">
        <f t="shared" si="19"/>
        <v>0</v>
      </c>
      <c r="CY61" s="621">
        <f t="shared" si="20"/>
        <v>0</v>
      </c>
      <c r="CZ61" s="621">
        <f t="shared" si="33"/>
        <v>0</v>
      </c>
      <c r="DA61" s="621">
        <f t="shared" si="34"/>
        <v>0</v>
      </c>
      <c r="DC61" s="612">
        <f t="shared" si="21"/>
        <v>0</v>
      </c>
      <c r="DD61" s="620">
        <f t="shared" si="35"/>
        <v>0</v>
      </c>
      <c r="DF61" s="621">
        <f t="shared" si="22"/>
        <v>0</v>
      </c>
      <c r="DH61" s="621">
        <f t="shared" si="23"/>
        <v>0</v>
      </c>
      <c r="DU61" s="620">
        <f t="shared" si="24"/>
        <v>12000</v>
      </c>
      <c r="DV61" s="621">
        <f t="shared" si="60"/>
        <v>12000</v>
      </c>
      <c r="DW61" s="621">
        <f t="shared" si="61"/>
        <v>12000</v>
      </c>
      <c r="DX61" s="621">
        <f t="shared" si="87"/>
        <v>0</v>
      </c>
      <c r="DY61" s="621">
        <f t="shared" si="86"/>
        <v>0</v>
      </c>
      <c r="EG61" s="621"/>
    </row>
    <row r="62" spans="1:137" s="1944" customFormat="1" ht="23.25" hidden="1" customHeight="1" x14ac:dyDescent="0.25">
      <c r="A62" s="1937">
        <v>2026</v>
      </c>
      <c r="B62" s="606">
        <v>479</v>
      </c>
      <c r="C62" s="606" t="s">
        <v>58</v>
      </c>
      <c r="D62" s="606">
        <v>3000654</v>
      </c>
      <c r="E62" s="606">
        <v>5005023</v>
      </c>
      <c r="F62" s="606" t="s">
        <v>990</v>
      </c>
      <c r="G62" s="1937" t="s">
        <v>991</v>
      </c>
      <c r="H62" s="1937">
        <v>94</v>
      </c>
      <c r="I62" s="607" t="s">
        <v>992</v>
      </c>
      <c r="J62" s="608" t="s">
        <v>10</v>
      </c>
      <c r="K62" s="608" t="s">
        <v>60</v>
      </c>
      <c r="L62" s="606" t="str">
        <f t="shared" si="62"/>
        <v>2.3</v>
      </c>
      <c r="M62" s="1938" t="s">
        <v>62</v>
      </c>
      <c r="N62" s="609"/>
      <c r="O62" s="1937" t="s">
        <v>1242</v>
      </c>
      <c r="P62" s="1937" t="s">
        <v>65</v>
      </c>
      <c r="Q62" s="1939">
        <v>1</v>
      </c>
      <c r="R62" s="457">
        <v>6000</v>
      </c>
      <c r="S62" s="1937">
        <v>30</v>
      </c>
      <c r="T62" s="1937">
        <v>30</v>
      </c>
      <c r="U62" s="1937"/>
      <c r="V62" s="1937"/>
      <c r="W62" s="1940"/>
      <c r="X62" s="326"/>
      <c r="Y62" s="326"/>
      <c r="Z62" s="326"/>
      <c r="AA62" s="326"/>
      <c r="AB62" s="326"/>
      <c r="AC62" s="326"/>
      <c r="AD62" s="326"/>
      <c r="AE62" s="457">
        <f t="shared" si="58"/>
        <v>12000</v>
      </c>
      <c r="AF62" s="327">
        <f t="shared" si="27"/>
        <v>6000</v>
      </c>
      <c r="AG62" s="327">
        <f t="shared" si="28"/>
        <v>6000</v>
      </c>
      <c r="AH62" s="327">
        <f t="shared" si="67"/>
        <v>0</v>
      </c>
      <c r="AI62" s="327">
        <f t="shared" si="68"/>
        <v>0</v>
      </c>
      <c r="AJ62" s="327">
        <f t="shared" si="69"/>
        <v>0</v>
      </c>
      <c r="AK62" s="327">
        <f t="shared" si="70"/>
        <v>0</v>
      </c>
      <c r="AL62" s="327">
        <f t="shared" si="71"/>
        <v>0</v>
      </c>
      <c r="AM62" s="327">
        <f t="shared" si="72"/>
        <v>0</v>
      </c>
      <c r="AN62" s="327">
        <f t="shared" si="73"/>
        <v>0</v>
      </c>
      <c r="AO62" s="327">
        <f t="shared" si="74"/>
        <v>0</v>
      </c>
      <c r="AP62" s="327">
        <f t="shared" si="10"/>
        <v>0</v>
      </c>
      <c r="AQ62" s="327">
        <f t="shared" si="11"/>
        <v>0</v>
      </c>
      <c r="AR62" s="458">
        <f t="shared" si="54"/>
        <v>12000</v>
      </c>
      <c r="AS62" s="1941" t="s">
        <v>994</v>
      </c>
      <c r="AT62" s="612"/>
      <c r="AU62" s="612"/>
      <c r="AV62" s="612"/>
      <c r="AW62" s="612"/>
      <c r="AX62" s="612"/>
      <c r="AY62" s="612"/>
      <c r="AZ62" s="612"/>
      <c r="BA62" s="613"/>
      <c r="BB62" s="1942" t="s">
        <v>995</v>
      </c>
      <c r="BC62" s="614" t="s">
        <v>1216</v>
      </c>
      <c r="BD62" s="614" t="s">
        <v>1217</v>
      </c>
      <c r="BE62" s="614" t="s">
        <v>1218</v>
      </c>
      <c r="BF62" s="615">
        <v>45665</v>
      </c>
      <c r="BG62" s="614"/>
      <c r="BH62" s="616">
        <v>1940</v>
      </c>
      <c r="BI62" s="616"/>
      <c r="BJ62" s="614"/>
      <c r="BK62" s="616"/>
      <c r="BL62" s="614"/>
      <c r="BM62" s="614"/>
      <c r="BN62" s="616"/>
      <c r="BO62" s="616" t="s">
        <v>1219</v>
      </c>
      <c r="BP62" s="616"/>
      <c r="BQ62" s="2821"/>
      <c r="BR62" s="2821"/>
      <c r="BS62" s="2822" t="s">
        <v>1103</v>
      </c>
      <c r="BT62" s="328" t="s">
        <v>1049</v>
      </c>
      <c r="BU62" s="328" t="s">
        <v>1243</v>
      </c>
      <c r="BV62" s="392">
        <v>71283906</v>
      </c>
      <c r="BW62" s="392">
        <v>10712839061</v>
      </c>
      <c r="BX62" s="617">
        <v>6000</v>
      </c>
      <c r="BY62" s="618">
        <v>46028</v>
      </c>
      <c r="BZ62" s="618">
        <v>46081</v>
      </c>
      <c r="CA62" s="619"/>
      <c r="CB62" s="612">
        <f t="shared" si="13"/>
        <v>30</v>
      </c>
      <c r="CC62" s="620">
        <f t="shared" si="14"/>
        <v>6000</v>
      </c>
      <c r="CD62" s="612">
        <v>26</v>
      </c>
      <c r="CE62" s="621">
        <v>6000</v>
      </c>
      <c r="CF62" s="612">
        <v>26</v>
      </c>
      <c r="CG62" s="621">
        <v>6000</v>
      </c>
      <c r="CH62" s="621">
        <f t="shared" si="29"/>
        <v>0</v>
      </c>
      <c r="CI62" s="621">
        <f t="shared" si="30"/>
        <v>0</v>
      </c>
      <c r="CJ62" s="619"/>
      <c r="CK62" s="612">
        <f t="shared" si="15"/>
        <v>30</v>
      </c>
      <c r="CL62" s="620">
        <f t="shared" si="16"/>
        <v>6000</v>
      </c>
      <c r="CM62" s="612">
        <v>28</v>
      </c>
      <c r="CN62" s="621">
        <v>6000</v>
      </c>
      <c r="CO62" s="612">
        <v>28</v>
      </c>
      <c r="CP62" s="621">
        <v>6000</v>
      </c>
      <c r="CQ62" s="621">
        <f t="shared" si="31"/>
        <v>0</v>
      </c>
      <c r="CR62" s="621">
        <f t="shared" si="32"/>
        <v>6000</v>
      </c>
      <c r="CS62" s="622"/>
      <c r="CT62" s="612">
        <f t="shared" si="59"/>
        <v>0</v>
      </c>
      <c r="CU62" s="620">
        <f t="shared" si="18"/>
        <v>0</v>
      </c>
      <c r="CV62" s="612"/>
      <c r="CW62" s="621">
        <f t="shared" si="19"/>
        <v>0</v>
      </c>
      <c r="CX62" s="612"/>
      <c r="CY62" s="621">
        <f t="shared" si="20"/>
        <v>0</v>
      </c>
      <c r="CZ62" s="621">
        <f t="shared" si="33"/>
        <v>0</v>
      </c>
      <c r="DA62" s="621">
        <f t="shared" si="34"/>
        <v>0</v>
      </c>
      <c r="DB62" s="612"/>
      <c r="DC62" s="612">
        <f t="shared" si="21"/>
        <v>0</v>
      </c>
      <c r="DD62" s="620">
        <f t="shared" si="35"/>
        <v>0</v>
      </c>
      <c r="DE62" s="612"/>
      <c r="DF62" s="621">
        <f t="shared" si="22"/>
        <v>0</v>
      </c>
      <c r="DG62" s="612"/>
      <c r="DH62" s="621">
        <f t="shared" si="23"/>
        <v>0</v>
      </c>
      <c r="DI62" s="612"/>
      <c r="DJ62" s="612"/>
      <c r="DK62" s="612"/>
      <c r="DL62" s="612"/>
      <c r="DM62" s="612"/>
      <c r="DN62" s="612"/>
      <c r="DO62" s="612"/>
      <c r="DP62" s="612"/>
      <c r="DQ62" s="612"/>
      <c r="DR62" s="612"/>
      <c r="DS62" s="612"/>
      <c r="DU62" s="1945">
        <f t="shared" si="24"/>
        <v>12000</v>
      </c>
      <c r="DV62" s="1946">
        <f t="shared" si="60"/>
        <v>12000</v>
      </c>
      <c r="DW62" s="1946">
        <f t="shared" si="61"/>
        <v>12000</v>
      </c>
      <c r="DX62" s="1946">
        <f t="shared" si="87"/>
        <v>0</v>
      </c>
      <c r="DY62" s="1946">
        <f t="shared" si="86"/>
        <v>0</v>
      </c>
      <c r="EG62" s="1946"/>
    </row>
    <row r="63" spans="1:137" s="612" customFormat="1" ht="23.25" hidden="1" customHeight="1" x14ac:dyDescent="0.25">
      <c r="A63" s="606">
        <v>2026</v>
      </c>
      <c r="B63" s="606">
        <v>479</v>
      </c>
      <c r="C63" s="606" t="s">
        <v>58</v>
      </c>
      <c r="D63" s="606">
        <v>3000654</v>
      </c>
      <c r="E63" s="606">
        <v>5005023</v>
      </c>
      <c r="F63" s="606" t="s">
        <v>1003</v>
      </c>
      <c r="G63" s="606" t="s">
        <v>1004</v>
      </c>
      <c r="H63" s="606">
        <v>97</v>
      </c>
      <c r="I63" s="607" t="s">
        <v>992</v>
      </c>
      <c r="J63" s="608" t="s">
        <v>10</v>
      </c>
      <c r="K63" s="608" t="s">
        <v>60</v>
      </c>
      <c r="L63" s="606" t="str">
        <f t="shared" si="62"/>
        <v>2.3</v>
      </c>
      <c r="M63" s="609" t="s">
        <v>62</v>
      </c>
      <c r="N63" s="609"/>
      <c r="O63" s="606" t="s">
        <v>1244</v>
      </c>
      <c r="P63" s="606" t="s">
        <v>65</v>
      </c>
      <c r="Q63" s="610">
        <v>1</v>
      </c>
      <c r="R63" s="324">
        <v>6000</v>
      </c>
      <c r="S63" s="606">
        <v>30</v>
      </c>
      <c r="T63" s="606">
        <v>30</v>
      </c>
      <c r="U63" s="606"/>
      <c r="V63" s="606">
        <v>0</v>
      </c>
      <c r="W63" s="326"/>
      <c r="X63" s="326"/>
      <c r="Y63" s="326"/>
      <c r="Z63" s="326"/>
      <c r="AA63" s="326"/>
      <c r="AB63" s="326"/>
      <c r="AC63" s="326"/>
      <c r="AD63" s="326"/>
      <c r="AE63" s="324">
        <f t="shared" si="58"/>
        <v>12000</v>
      </c>
      <c r="AF63" s="327">
        <f t="shared" si="27"/>
        <v>6000</v>
      </c>
      <c r="AG63" s="327">
        <f t="shared" si="28"/>
        <v>6000</v>
      </c>
      <c r="AH63" s="327">
        <f t="shared" si="67"/>
        <v>0</v>
      </c>
      <c r="AI63" s="327">
        <f t="shared" si="68"/>
        <v>0</v>
      </c>
      <c r="AJ63" s="327">
        <f t="shared" si="69"/>
        <v>0</v>
      </c>
      <c r="AK63" s="327">
        <f t="shared" si="70"/>
        <v>0</v>
      </c>
      <c r="AL63" s="327">
        <f t="shared" si="71"/>
        <v>0</v>
      </c>
      <c r="AM63" s="327">
        <f t="shared" si="72"/>
        <v>0</v>
      </c>
      <c r="AN63" s="327">
        <f t="shared" si="73"/>
        <v>0</v>
      </c>
      <c r="AO63" s="327">
        <f t="shared" si="74"/>
        <v>0</v>
      </c>
      <c r="AP63" s="327">
        <f t="shared" si="10"/>
        <v>0</v>
      </c>
      <c r="AQ63" s="327">
        <f t="shared" si="11"/>
        <v>0</v>
      </c>
      <c r="AR63" s="327">
        <f t="shared" si="54"/>
        <v>12000</v>
      </c>
      <c r="AS63" s="611" t="s">
        <v>994</v>
      </c>
      <c r="BA63" s="613"/>
      <c r="BB63" s="614" t="s">
        <v>995</v>
      </c>
      <c r="BC63" s="614" t="s">
        <v>1216</v>
      </c>
      <c r="BD63" s="614" t="s">
        <v>1217</v>
      </c>
      <c r="BE63" s="614" t="s">
        <v>1218</v>
      </c>
      <c r="BF63" s="615">
        <v>45665</v>
      </c>
      <c r="BG63" s="614"/>
      <c r="BH63" s="616">
        <v>1941</v>
      </c>
      <c r="BI63" s="616"/>
      <c r="BJ63" s="614"/>
      <c r="BK63" s="616"/>
      <c r="BL63" s="614"/>
      <c r="BM63" s="614"/>
      <c r="BN63" s="616"/>
      <c r="BO63" s="616" t="s">
        <v>1219</v>
      </c>
      <c r="BP63" s="616"/>
      <c r="BQ63" s="2821"/>
      <c r="BR63" s="2821"/>
      <c r="BS63" s="2822" t="s">
        <v>1236</v>
      </c>
      <c r="BT63" s="328" t="s">
        <v>1245</v>
      </c>
      <c r="BU63" s="328" t="s">
        <v>1246</v>
      </c>
      <c r="BV63" s="392">
        <v>71483791</v>
      </c>
      <c r="BW63" s="392">
        <v>10714837911</v>
      </c>
      <c r="BX63" s="617">
        <v>6000</v>
      </c>
      <c r="BY63" s="618">
        <v>46028</v>
      </c>
      <c r="BZ63" s="618">
        <v>46081</v>
      </c>
      <c r="CA63" s="619"/>
      <c r="CB63" s="612">
        <f t="shared" si="13"/>
        <v>30</v>
      </c>
      <c r="CC63" s="620">
        <f t="shared" si="14"/>
        <v>6000</v>
      </c>
      <c r="CD63" s="612">
        <v>26</v>
      </c>
      <c r="CE63" s="621">
        <v>6000</v>
      </c>
      <c r="CF63" s="612">
        <v>26</v>
      </c>
      <c r="CG63" s="621">
        <v>6000</v>
      </c>
      <c r="CH63" s="621">
        <f t="shared" si="29"/>
        <v>0</v>
      </c>
      <c r="CI63" s="621">
        <f t="shared" si="30"/>
        <v>0</v>
      </c>
      <c r="CJ63" s="619"/>
      <c r="CK63" s="612">
        <f t="shared" si="15"/>
        <v>30</v>
      </c>
      <c r="CL63" s="620">
        <f t="shared" si="16"/>
        <v>6000</v>
      </c>
      <c r="CM63" s="612">
        <v>28</v>
      </c>
      <c r="CN63" s="621">
        <v>6000</v>
      </c>
      <c r="CO63" s="612">
        <v>28</v>
      </c>
      <c r="CP63" s="621">
        <v>6000</v>
      </c>
      <c r="CQ63" s="621">
        <f t="shared" si="31"/>
        <v>0</v>
      </c>
      <c r="CR63" s="621">
        <f t="shared" si="32"/>
        <v>6000</v>
      </c>
      <c r="CS63" s="622"/>
      <c r="CT63" s="612">
        <f t="shared" si="59"/>
        <v>0</v>
      </c>
      <c r="CU63" s="620">
        <f t="shared" si="18"/>
        <v>0</v>
      </c>
      <c r="CW63" s="621">
        <f t="shared" si="19"/>
        <v>0</v>
      </c>
      <c r="CY63" s="621">
        <f t="shared" si="20"/>
        <v>0</v>
      </c>
      <c r="CZ63" s="621">
        <f t="shared" si="33"/>
        <v>0</v>
      </c>
      <c r="DA63" s="621">
        <f t="shared" si="34"/>
        <v>0</v>
      </c>
      <c r="DC63" s="612">
        <f t="shared" si="21"/>
        <v>0</v>
      </c>
      <c r="DD63" s="620">
        <f t="shared" si="35"/>
        <v>0</v>
      </c>
      <c r="DF63" s="621">
        <f t="shared" si="22"/>
        <v>0</v>
      </c>
      <c r="DH63" s="621">
        <f t="shared" si="23"/>
        <v>0</v>
      </c>
      <c r="DU63" s="620">
        <f t="shared" si="24"/>
        <v>12000</v>
      </c>
      <c r="DV63" s="621">
        <f t="shared" si="60"/>
        <v>12000</v>
      </c>
      <c r="DW63" s="621">
        <f t="shared" si="61"/>
        <v>12000</v>
      </c>
      <c r="DX63" s="621">
        <f t="shared" si="87"/>
        <v>0</v>
      </c>
      <c r="DY63" s="621">
        <f t="shared" si="86"/>
        <v>0</v>
      </c>
      <c r="EG63" s="621"/>
    </row>
    <row r="64" spans="1:137" s="612" customFormat="1" ht="23.25" hidden="1" customHeight="1" x14ac:dyDescent="0.25">
      <c r="A64" s="606">
        <v>2026</v>
      </c>
      <c r="B64" s="606">
        <v>479</v>
      </c>
      <c r="C64" s="606" t="s">
        <v>58</v>
      </c>
      <c r="D64" s="606">
        <v>3000654</v>
      </c>
      <c r="E64" s="606">
        <v>5005023</v>
      </c>
      <c r="F64" s="606" t="s">
        <v>1003</v>
      </c>
      <c r="G64" s="606" t="s">
        <v>1004</v>
      </c>
      <c r="H64" s="606">
        <v>97</v>
      </c>
      <c r="I64" s="607" t="s">
        <v>992</v>
      </c>
      <c r="J64" s="608" t="s">
        <v>10</v>
      </c>
      <c r="K64" s="608" t="s">
        <v>60</v>
      </c>
      <c r="L64" s="606" t="str">
        <f t="shared" si="62"/>
        <v>2.3</v>
      </c>
      <c r="M64" s="609" t="s">
        <v>62</v>
      </c>
      <c r="N64" s="609"/>
      <c r="O64" s="606" t="s">
        <v>1247</v>
      </c>
      <c r="P64" s="606" t="s">
        <v>65</v>
      </c>
      <c r="Q64" s="610">
        <v>1</v>
      </c>
      <c r="R64" s="324">
        <v>6000</v>
      </c>
      <c r="S64" s="606">
        <v>30</v>
      </c>
      <c r="T64" s="606">
        <v>30</v>
      </c>
      <c r="U64" s="606"/>
      <c r="V64" s="606">
        <v>0</v>
      </c>
      <c r="W64" s="326"/>
      <c r="X64" s="326"/>
      <c r="Y64" s="326"/>
      <c r="Z64" s="326"/>
      <c r="AA64" s="326"/>
      <c r="AB64" s="326"/>
      <c r="AC64" s="326"/>
      <c r="AD64" s="326"/>
      <c r="AE64" s="324">
        <f t="shared" si="58"/>
        <v>12000</v>
      </c>
      <c r="AF64" s="327">
        <f t="shared" si="27"/>
        <v>6000</v>
      </c>
      <c r="AG64" s="327">
        <f t="shared" si="28"/>
        <v>6000</v>
      </c>
      <c r="AH64" s="327">
        <f t="shared" si="67"/>
        <v>0</v>
      </c>
      <c r="AI64" s="327">
        <f t="shared" si="68"/>
        <v>0</v>
      </c>
      <c r="AJ64" s="327">
        <f t="shared" si="69"/>
        <v>0</v>
      </c>
      <c r="AK64" s="327">
        <f t="shared" si="70"/>
        <v>0</v>
      </c>
      <c r="AL64" s="327">
        <f t="shared" si="71"/>
        <v>0</v>
      </c>
      <c r="AM64" s="327">
        <f t="shared" si="72"/>
        <v>0</v>
      </c>
      <c r="AN64" s="327">
        <f t="shared" si="73"/>
        <v>0</v>
      </c>
      <c r="AO64" s="327">
        <f t="shared" si="74"/>
        <v>0</v>
      </c>
      <c r="AP64" s="327">
        <f t="shared" si="10"/>
        <v>0</v>
      </c>
      <c r="AQ64" s="327">
        <f t="shared" si="11"/>
        <v>0</v>
      </c>
      <c r="AR64" s="327">
        <f t="shared" si="54"/>
        <v>12000</v>
      </c>
      <c r="AS64" s="611" t="s">
        <v>994</v>
      </c>
      <c r="BA64" s="613"/>
      <c r="BB64" s="614" t="s">
        <v>995</v>
      </c>
      <c r="BC64" s="614" t="s">
        <v>1216</v>
      </c>
      <c r="BD64" s="614" t="s">
        <v>1217</v>
      </c>
      <c r="BE64" s="614" t="s">
        <v>1218</v>
      </c>
      <c r="BF64" s="615">
        <v>45665</v>
      </c>
      <c r="BG64" s="614"/>
      <c r="BH64" s="616">
        <v>1942</v>
      </c>
      <c r="BI64" s="616"/>
      <c r="BJ64" s="614"/>
      <c r="BK64" s="616"/>
      <c r="BL64" s="614"/>
      <c r="BM64" s="614"/>
      <c r="BN64" s="616"/>
      <c r="BO64" s="616" t="s">
        <v>1219</v>
      </c>
      <c r="BP64" s="616"/>
      <c r="BQ64" s="2821"/>
      <c r="BR64" s="2821"/>
      <c r="BS64" s="2822" t="s">
        <v>1248</v>
      </c>
      <c r="BT64" s="328" t="s">
        <v>1249</v>
      </c>
      <c r="BU64" s="328" t="s">
        <v>1250</v>
      </c>
      <c r="BV64" s="393" t="s">
        <v>1251</v>
      </c>
      <c r="BW64" s="392">
        <v>10443462169</v>
      </c>
      <c r="BX64" s="617">
        <v>6000</v>
      </c>
      <c r="BY64" s="618">
        <v>46024</v>
      </c>
      <c r="BZ64" s="618">
        <v>46081</v>
      </c>
      <c r="CA64" s="619"/>
      <c r="CB64" s="612">
        <f t="shared" si="13"/>
        <v>30</v>
      </c>
      <c r="CC64" s="620">
        <f t="shared" si="14"/>
        <v>6000</v>
      </c>
      <c r="CD64" s="612">
        <v>26</v>
      </c>
      <c r="CE64" s="621">
        <v>6000</v>
      </c>
      <c r="CF64" s="612">
        <v>26</v>
      </c>
      <c r="CG64" s="621">
        <v>6000</v>
      </c>
      <c r="CH64" s="621">
        <f t="shared" si="29"/>
        <v>0</v>
      </c>
      <c r="CI64" s="621">
        <f t="shared" si="30"/>
        <v>0</v>
      </c>
      <c r="CJ64" s="619"/>
      <c r="CK64" s="612">
        <f t="shared" si="15"/>
        <v>30</v>
      </c>
      <c r="CL64" s="620">
        <f t="shared" si="16"/>
        <v>6000</v>
      </c>
      <c r="CM64" s="612">
        <v>28</v>
      </c>
      <c r="CN64" s="621">
        <v>6000</v>
      </c>
      <c r="CO64" s="612">
        <v>28</v>
      </c>
      <c r="CP64" s="621">
        <v>6000</v>
      </c>
      <c r="CQ64" s="621">
        <f t="shared" si="31"/>
        <v>0</v>
      </c>
      <c r="CR64" s="621">
        <f t="shared" si="32"/>
        <v>6000</v>
      </c>
      <c r="CS64" s="622"/>
      <c r="CT64" s="612">
        <f t="shared" si="59"/>
        <v>0</v>
      </c>
      <c r="CU64" s="620">
        <f t="shared" si="18"/>
        <v>0</v>
      </c>
      <c r="CW64" s="621">
        <f t="shared" si="19"/>
        <v>0</v>
      </c>
      <c r="CY64" s="621">
        <f t="shared" si="20"/>
        <v>0</v>
      </c>
      <c r="CZ64" s="621">
        <f t="shared" si="33"/>
        <v>0</v>
      </c>
      <c r="DA64" s="621">
        <f t="shared" si="34"/>
        <v>0</v>
      </c>
      <c r="DC64" s="612">
        <f t="shared" si="21"/>
        <v>0</v>
      </c>
      <c r="DD64" s="620">
        <f t="shared" si="35"/>
        <v>0</v>
      </c>
      <c r="DF64" s="621">
        <f t="shared" si="22"/>
        <v>0</v>
      </c>
      <c r="DH64" s="621">
        <f t="shared" si="23"/>
        <v>0</v>
      </c>
      <c r="DU64" s="620">
        <f t="shared" si="24"/>
        <v>12000</v>
      </c>
      <c r="DV64" s="621">
        <f t="shared" si="60"/>
        <v>12000</v>
      </c>
      <c r="DW64" s="621">
        <f t="shared" si="61"/>
        <v>12000</v>
      </c>
      <c r="DX64" s="621">
        <f t="shared" si="87"/>
        <v>0</v>
      </c>
      <c r="DY64" s="621">
        <f t="shared" si="86"/>
        <v>0</v>
      </c>
      <c r="EG64" s="621"/>
    </row>
    <row r="65" spans="1:137" s="612" customFormat="1" ht="23.25" hidden="1" customHeight="1" x14ac:dyDescent="0.25">
      <c r="A65" s="606">
        <v>2026</v>
      </c>
      <c r="B65" s="606">
        <v>479</v>
      </c>
      <c r="C65" s="606" t="s">
        <v>58</v>
      </c>
      <c r="D65" s="606">
        <v>3000654</v>
      </c>
      <c r="E65" s="606">
        <v>5005023</v>
      </c>
      <c r="F65" s="606" t="s">
        <v>1003</v>
      </c>
      <c r="G65" s="606" t="s">
        <v>1004</v>
      </c>
      <c r="H65" s="606">
        <v>97</v>
      </c>
      <c r="I65" s="607" t="s">
        <v>992</v>
      </c>
      <c r="J65" s="608" t="s">
        <v>10</v>
      </c>
      <c r="K65" s="608" t="s">
        <v>60</v>
      </c>
      <c r="L65" s="606" t="str">
        <f t="shared" si="62"/>
        <v>2.3</v>
      </c>
      <c r="M65" s="609" t="s">
        <v>62</v>
      </c>
      <c r="N65" s="609"/>
      <c r="O65" s="606" t="s">
        <v>1252</v>
      </c>
      <c r="P65" s="606" t="s">
        <v>65</v>
      </c>
      <c r="Q65" s="610">
        <v>1</v>
      </c>
      <c r="R65" s="324">
        <v>6000</v>
      </c>
      <c r="S65" s="606">
        <v>30</v>
      </c>
      <c r="T65" s="606">
        <v>30</v>
      </c>
      <c r="U65" s="606"/>
      <c r="V65" s="606">
        <v>0</v>
      </c>
      <c r="W65" s="326"/>
      <c r="X65" s="326"/>
      <c r="Y65" s="326"/>
      <c r="Z65" s="326"/>
      <c r="AA65" s="326"/>
      <c r="AB65" s="326"/>
      <c r="AC65" s="326"/>
      <c r="AD65" s="326"/>
      <c r="AE65" s="324">
        <f t="shared" si="58"/>
        <v>12000</v>
      </c>
      <c r="AF65" s="327">
        <f t="shared" si="27"/>
        <v>6000</v>
      </c>
      <c r="AG65" s="327">
        <f t="shared" si="28"/>
        <v>6000</v>
      </c>
      <c r="AH65" s="327">
        <f t="shared" si="67"/>
        <v>0</v>
      </c>
      <c r="AI65" s="327">
        <f t="shared" si="68"/>
        <v>0</v>
      </c>
      <c r="AJ65" s="327">
        <f t="shared" si="69"/>
        <v>0</v>
      </c>
      <c r="AK65" s="327">
        <f t="shared" si="70"/>
        <v>0</v>
      </c>
      <c r="AL65" s="327">
        <f t="shared" si="71"/>
        <v>0</v>
      </c>
      <c r="AM65" s="327">
        <f t="shared" si="72"/>
        <v>0</v>
      </c>
      <c r="AN65" s="327">
        <f t="shared" si="73"/>
        <v>0</v>
      </c>
      <c r="AO65" s="327">
        <f t="shared" si="74"/>
        <v>0</v>
      </c>
      <c r="AP65" s="327">
        <f t="shared" si="10"/>
        <v>0</v>
      </c>
      <c r="AQ65" s="327">
        <f t="shared" si="11"/>
        <v>0</v>
      </c>
      <c r="AR65" s="327">
        <f t="shared" si="54"/>
        <v>12000</v>
      </c>
      <c r="AS65" s="611" t="s">
        <v>994</v>
      </c>
      <c r="BA65" s="613"/>
      <c r="BB65" s="614" t="s">
        <v>995</v>
      </c>
      <c r="BC65" s="614" t="s">
        <v>1253</v>
      </c>
      <c r="BD65" s="614" t="s">
        <v>1254</v>
      </c>
      <c r="BE65" s="614" t="s">
        <v>1255</v>
      </c>
      <c r="BF65" s="615">
        <v>46063</v>
      </c>
      <c r="BG65" s="614"/>
      <c r="BH65" s="616"/>
      <c r="BI65" s="616"/>
      <c r="BJ65" s="614"/>
      <c r="BK65" s="616"/>
      <c r="BL65" s="384"/>
      <c r="BM65" s="384"/>
      <c r="BN65" s="616"/>
      <c r="BO65" s="616"/>
      <c r="BP65" s="646"/>
      <c r="BQ65" s="2820"/>
      <c r="BR65" s="2820"/>
      <c r="BS65" s="2826" t="s">
        <v>1256</v>
      </c>
      <c r="BT65" s="331" t="s">
        <v>1256</v>
      </c>
      <c r="BU65" s="331" t="s">
        <v>1257</v>
      </c>
      <c r="BV65" s="630"/>
      <c r="BW65" s="630"/>
      <c r="CA65" s="619"/>
      <c r="CB65" s="612">
        <f t="shared" si="13"/>
        <v>30</v>
      </c>
      <c r="CC65" s="620">
        <f t="shared" si="14"/>
        <v>6000</v>
      </c>
      <c r="CE65" s="621">
        <f>(R65/30*CD65)*Q65</f>
        <v>0</v>
      </c>
      <c r="CG65" s="621">
        <f>(R65/30*CF65)*Q65</f>
        <v>0</v>
      </c>
      <c r="CH65" s="621">
        <f t="shared" si="29"/>
        <v>6000</v>
      </c>
      <c r="CI65" s="621">
        <f t="shared" si="30"/>
        <v>6000</v>
      </c>
      <c r="CJ65" s="619"/>
      <c r="CK65" s="612">
        <f t="shared" si="15"/>
        <v>30</v>
      </c>
      <c r="CL65" s="620">
        <f t="shared" si="16"/>
        <v>6000</v>
      </c>
      <c r="CM65" s="612">
        <v>12</v>
      </c>
      <c r="CN65" s="621">
        <f>(R65/30*CM65)*Q65</f>
        <v>2400</v>
      </c>
      <c r="CO65" s="612">
        <v>12</v>
      </c>
      <c r="CP65" s="621">
        <f>(R65/30*CO65)*Q65</f>
        <v>2400</v>
      </c>
      <c r="CQ65" s="621">
        <f t="shared" si="31"/>
        <v>3600</v>
      </c>
      <c r="CR65" s="621">
        <f t="shared" si="32"/>
        <v>2400</v>
      </c>
      <c r="CS65" s="622"/>
      <c r="CT65" s="612">
        <f t="shared" si="59"/>
        <v>0</v>
      </c>
      <c r="CU65" s="620">
        <f t="shared" si="18"/>
        <v>0</v>
      </c>
      <c r="CW65" s="621">
        <f t="shared" si="19"/>
        <v>0</v>
      </c>
      <c r="CY65" s="621">
        <f t="shared" si="20"/>
        <v>0</v>
      </c>
      <c r="CZ65" s="621">
        <f t="shared" si="33"/>
        <v>0</v>
      </c>
      <c r="DA65" s="621">
        <f t="shared" si="34"/>
        <v>0</v>
      </c>
      <c r="DC65" s="612">
        <f t="shared" si="21"/>
        <v>0</v>
      </c>
      <c r="DD65" s="620">
        <f t="shared" si="35"/>
        <v>0</v>
      </c>
      <c r="DF65" s="621">
        <f t="shared" si="22"/>
        <v>0</v>
      </c>
      <c r="DH65" s="621">
        <f t="shared" si="23"/>
        <v>0</v>
      </c>
      <c r="DU65" s="620">
        <f t="shared" si="24"/>
        <v>12000</v>
      </c>
      <c r="DV65" s="621">
        <f t="shared" si="60"/>
        <v>2400</v>
      </c>
      <c r="DW65" s="621">
        <f t="shared" si="61"/>
        <v>2400</v>
      </c>
      <c r="DX65" s="621">
        <f>DU65-DV65</f>
        <v>9600</v>
      </c>
      <c r="DY65" s="621">
        <f t="shared" si="86"/>
        <v>9600</v>
      </c>
      <c r="EG65" s="621"/>
    </row>
    <row r="66" spans="1:137" s="612" customFormat="1" ht="23.25" hidden="1" customHeight="1" x14ac:dyDescent="0.25">
      <c r="A66" s="606">
        <v>2026</v>
      </c>
      <c r="B66" s="606">
        <v>479</v>
      </c>
      <c r="C66" s="606" t="s">
        <v>58</v>
      </c>
      <c r="D66" s="606">
        <v>3000654</v>
      </c>
      <c r="E66" s="606">
        <v>5005023</v>
      </c>
      <c r="F66" s="606" t="s">
        <v>1003</v>
      </c>
      <c r="G66" s="606" t="s">
        <v>1004</v>
      </c>
      <c r="H66" s="606">
        <v>97</v>
      </c>
      <c r="I66" s="607" t="s">
        <v>992</v>
      </c>
      <c r="J66" s="608" t="s">
        <v>10</v>
      </c>
      <c r="K66" s="608" t="s">
        <v>60</v>
      </c>
      <c r="L66" s="606" t="str">
        <f t="shared" si="62"/>
        <v>2.3</v>
      </c>
      <c r="M66" s="609" t="s">
        <v>62</v>
      </c>
      <c r="N66" s="609"/>
      <c r="O66" s="606" t="s">
        <v>1258</v>
      </c>
      <c r="P66" s="606" t="s">
        <v>65</v>
      </c>
      <c r="Q66" s="610">
        <v>1</v>
      </c>
      <c r="R66" s="324">
        <v>8000</v>
      </c>
      <c r="S66" s="606">
        <v>30</v>
      </c>
      <c r="T66" s="606">
        <v>30</v>
      </c>
      <c r="U66" s="606"/>
      <c r="V66" s="606">
        <v>0</v>
      </c>
      <c r="W66" s="326"/>
      <c r="X66" s="326"/>
      <c r="Y66" s="326"/>
      <c r="Z66" s="326"/>
      <c r="AA66" s="326"/>
      <c r="AB66" s="326"/>
      <c r="AC66" s="326"/>
      <c r="AD66" s="326"/>
      <c r="AE66" s="324">
        <f t="shared" si="58"/>
        <v>16000</v>
      </c>
      <c r="AF66" s="327">
        <f t="shared" si="27"/>
        <v>8000</v>
      </c>
      <c r="AG66" s="327">
        <f t="shared" si="28"/>
        <v>8000</v>
      </c>
      <c r="AH66" s="327">
        <f t="shared" si="67"/>
        <v>0</v>
      </c>
      <c r="AI66" s="327">
        <f t="shared" si="68"/>
        <v>0</v>
      </c>
      <c r="AJ66" s="327">
        <f t="shared" si="69"/>
        <v>0</v>
      </c>
      <c r="AK66" s="327">
        <f t="shared" si="70"/>
        <v>0</v>
      </c>
      <c r="AL66" s="327">
        <f t="shared" si="71"/>
        <v>0</v>
      </c>
      <c r="AM66" s="327">
        <f t="shared" si="72"/>
        <v>0</v>
      </c>
      <c r="AN66" s="327">
        <f t="shared" si="73"/>
        <v>0</v>
      </c>
      <c r="AO66" s="327">
        <f t="shared" si="74"/>
        <v>0</v>
      </c>
      <c r="AP66" s="327">
        <f t="shared" si="10"/>
        <v>0</v>
      </c>
      <c r="AQ66" s="327">
        <f t="shared" si="11"/>
        <v>0</v>
      </c>
      <c r="AR66" s="327">
        <f t="shared" si="54"/>
        <v>16000</v>
      </c>
      <c r="AS66" s="611" t="s">
        <v>994</v>
      </c>
      <c r="BA66" s="613"/>
      <c r="BB66" s="614" t="s">
        <v>995</v>
      </c>
      <c r="BC66" s="614" t="s">
        <v>1216</v>
      </c>
      <c r="BD66" s="614" t="s">
        <v>1217</v>
      </c>
      <c r="BE66" s="614" t="s">
        <v>1218</v>
      </c>
      <c r="BF66" s="615">
        <v>45665</v>
      </c>
      <c r="BG66" s="614"/>
      <c r="BH66" s="616">
        <v>1943</v>
      </c>
      <c r="BI66" s="616"/>
      <c r="BJ66" s="614"/>
      <c r="BK66" s="616"/>
      <c r="BL66" s="614"/>
      <c r="BM66" s="614"/>
      <c r="BN66" s="616"/>
      <c r="BO66" s="616" t="s">
        <v>1219</v>
      </c>
      <c r="BP66" s="616"/>
      <c r="BQ66" s="2821"/>
      <c r="BR66" s="2821"/>
      <c r="BS66" s="2822" t="s">
        <v>1259</v>
      </c>
      <c r="BT66" s="328" t="s">
        <v>1260</v>
      </c>
      <c r="BU66" s="328" t="s">
        <v>1261</v>
      </c>
      <c r="BV66" s="392">
        <v>42078408</v>
      </c>
      <c r="BW66" s="392">
        <v>10420784088</v>
      </c>
      <c r="BX66" s="617">
        <v>8000</v>
      </c>
      <c r="BY66" s="618">
        <v>46024</v>
      </c>
      <c r="BZ66" s="618">
        <v>46081</v>
      </c>
      <c r="CA66" s="619"/>
      <c r="CB66" s="612">
        <f t="shared" si="13"/>
        <v>30</v>
      </c>
      <c r="CC66" s="620">
        <f t="shared" si="14"/>
        <v>8000</v>
      </c>
      <c r="CD66" s="612">
        <v>26</v>
      </c>
      <c r="CE66" s="621">
        <v>8000</v>
      </c>
      <c r="CF66" s="612">
        <v>26</v>
      </c>
      <c r="CG66" s="621">
        <v>8000</v>
      </c>
      <c r="CH66" s="621">
        <f t="shared" si="29"/>
        <v>0</v>
      </c>
      <c r="CI66" s="621">
        <f t="shared" si="30"/>
        <v>0</v>
      </c>
      <c r="CJ66" s="619"/>
      <c r="CK66" s="612">
        <f t="shared" si="15"/>
        <v>30</v>
      </c>
      <c r="CL66" s="620">
        <f t="shared" si="16"/>
        <v>8000</v>
      </c>
      <c r="CM66" s="612">
        <v>28</v>
      </c>
      <c r="CN66" s="621">
        <v>8000</v>
      </c>
      <c r="CO66" s="612">
        <v>28</v>
      </c>
      <c r="CP66" s="621">
        <v>8000</v>
      </c>
      <c r="CQ66" s="621">
        <f t="shared" si="31"/>
        <v>0</v>
      </c>
      <c r="CR66" s="621">
        <f t="shared" si="32"/>
        <v>8000</v>
      </c>
      <c r="CS66" s="622"/>
      <c r="CT66" s="612">
        <f t="shared" si="59"/>
        <v>0</v>
      </c>
      <c r="CU66" s="620">
        <f t="shared" si="18"/>
        <v>0</v>
      </c>
      <c r="CW66" s="621">
        <f t="shared" si="19"/>
        <v>0</v>
      </c>
      <c r="CY66" s="621">
        <f t="shared" si="20"/>
        <v>0</v>
      </c>
      <c r="CZ66" s="621">
        <f t="shared" si="33"/>
        <v>0</v>
      </c>
      <c r="DA66" s="621">
        <f t="shared" si="34"/>
        <v>0</v>
      </c>
      <c r="DC66" s="612">
        <f t="shared" si="21"/>
        <v>0</v>
      </c>
      <c r="DD66" s="620">
        <f t="shared" si="35"/>
        <v>0</v>
      </c>
      <c r="DF66" s="621">
        <f t="shared" si="22"/>
        <v>0</v>
      </c>
      <c r="DH66" s="621">
        <f t="shared" si="23"/>
        <v>0</v>
      </c>
      <c r="DU66" s="620">
        <f t="shared" si="24"/>
        <v>16000</v>
      </c>
      <c r="DV66" s="621">
        <f t="shared" si="60"/>
        <v>16000</v>
      </c>
      <c r="DW66" s="621">
        <f t="shared" si="61"/>
        <v>16000</v>
      </c>
      <c r="DX66" s="621">
        <f t="shared" ref="DX66:DX116" si="88">DU66-DV66</f>
        <v>0</v>
      </c>
      <c r="DY66" s="621">
        <f t="shared" si="86"/>
        <v>0</v>
      </c>
      <c r="EG66" s="621"/>
    </row>
    <row r="67" spans="1:137" s="1944" customFormat="1" ht="23.25" hidden="1" customHeight="1" x14ac:dyDescent="0.25">
      <c r="A67" s="1937">
        <v>2026</v>
      </c>
      <c r="B67" s="606">
        <v>479</v>
      </c>
      <c r="C67" s="606" t="s">
        <v>58</v>
      </c>
      <c r="D67" s="606">
        <v>3000654</v>
      </c>
      <c r="E67" s="606">
        <v>5005023</v>
      </c>
      <c r="F67" s="606" t="s">
        <v>990</v>
      </c>
      <c r="G67" s="1937" t="s">
        <v>991</v>
      </c>
      <c r="H67" s="1937">
        <v>94</v>
      </c>
      <c r="I67" s="607" t="s">
        <v>992</v>
      </c>
      <c r="J67" s="608" t="s">
        <v>10</v>
      </c>
      <c r="K67" s="608" t="s">
        <v>60</v>
      </c>
      <c r="L67" s="606" t="str">
        <f t="shared" si="62"/>
        <v>2.3</v>
      </c>
      <c r="M67" s="1938" t="s">
        <v>62</v>
      </c>
      <c r="N67" s="609"/>
      <c r="O67" s="1937" t="s">
        <v>1262</v>
      </c>
      <c r="P67" s="1937" t="s">
        <v>65</v>
      </c>
      <c r="Q67" s="1939">
        <v>1</v>
      </c>
      <c r="R67" s="457">
        <v>8000</v>
      </c>
      <c r="S67" s="1937">
        <v>30</v>
      </c>
      <c r="T67" s="1937">
        <v>30</v>
      </c>
      <c r="U67" s="1937"/>
      <c r="V67" s="1937"/>
      <c r="W67" s="1940"/>
      <c r="X67" s="326"/>
      <c r="Y67" s="326"/>
      <c r="Z67" s="326"/>
      <c r="AA67" s="326"/>
      <c r="AB67" s="326"/>
      <c r="AC67" s="326"/>
      <c r="AD67" s="326"/>
      <c r="AE67" s="457">
        <f t="shared" si="58"/>
        <v>16000</v>
      </c>
      <c r="AF67" s="327">
        <f t="shared" si="27"/>
        <v>8000</v>
      </c>
      <c r="AG67" s="327">
        <f t="shared" si="28"/>
        <v>8000</v>
      </c>
      <c r="AH67" s="327">
        <f t="shared" si="67"/>
        <v>0</v>
      </c>
      <c r="AI67" s="327">
        <f t="shared" si="68"/>
        <v>0</v>
      </c>
      <c r="AJ67" s="327">
        <f t="shared" si="69"/>
        <v>0</v>
      </c>
      <c r="AK67" s="327">
        <f t="shared" si="70"/>
        <v>0</v>
      </c>
      <c r="AL67" s="327">
        <f t="shared" si="71"/>
        <v>0</v>
      </c>
      <c r="AM67" s="327">
        <f t="shared" si="72"/>
        <v>0</v>
      </c>
      <c r="AN67" s="327">
        <f t="shared" si="73"/>
        <v>0</v>
      </c>
      <c r="AO67" s="327">
        <f t="shared" si="74"/>
        <v>0</v>
      </c>
      <c r="AP67" s="327">
        <f t="shared" si="10"/>
        <v>0</v>
      </c>
      <c r="AQ67" s="327">
        <f t="shared" si="11"/>
        <v>0</v>
      </c>
      <c r="AR67" s="458">
        <f t="shared" si="54"/>
        <v>16000</v>
      </c>
      <c r="AS67" s="1941" t="s">
        <v>994</v>
      </c>
      <c r="AT67" s="612"/>
      <c r="AU67" s="612"/>
      <c r="AV67" s="612"/>
      <c r="AW67" s="612"/>
      <c r="AX67" s="612"/>
      <c r="AY67" s="612"/>
      <c r="AZ67" s="612"/>
      <c r="BA67" s="613"/>
      <c r="BB67" s="1942" t="s">
        <v>995</v>
      </c>
      <c r="BC67" s="614" t="s">
        <v>1216</v>
      </c>
      <c r="BD67" s="614" t="s">
        <v>1217</v>
      </c>
      <c r="BE67" s="614" t="s">
        <v>1218</v>
      </c>
      <c r="BF67" s="615">
        <v>45665</v>
      </c>
      <c r="BG67" s="614"/>
      <c r="BH67" s="616">
        <v>1944</v>
      </c>
      <c r="BI67" s="616"/>
      <c r="BJ67" s="614"/>
      <c r="BK67" s="616"/>
      <c r="BL67" s="614"/>
      <c r="BM67" s="614"/>
      <c r="BN67" s="616"/>
      <c r="BO67" s="616" t="s">
        <v>1219</v>
      </c>
      <c r="BP67" s="616"/>
      <c r="BQ67" s="2821"/>
      <c r="BR67" s="2821"/>
      <c r="BS67" s="2822" t="s">
        <v>1263</v>
      </c>
      <c r="BT67" s="328" t="s">
        <v>1264</v>
      </c>
      <c r="BU67" s="328" t="s">
        <v>1265</v>
      </c>
      <c r="BV67" s="392">
        <v>70213603</v>
      </c>
      <c r="BW67" s="392">
        <v>10702136038</v>
      </c>
      <c r="BX67" s="617">
        <v>8000</v>
      </c>
      <c r="BY67" s="618">
        <v>46024</v>
      </c>
      <c r="BZ67" s="618">
        <v>46081</v>
      </c>
      <c r="CA67" s="619"/>
      <c r="CB67" s="612">
        <f t="shared" si="13"/>
        <v>30</v>
      </c>
      <c r="CC67" s="620">
        <f t="shared" si="14"/>
        <v>8000</v>
      </c>
      <c r="CD67" s="611">
        <v>26</v>
      </c>
      <c r="CE67" s="641">
        <v>8000</v>
      </c>
      <c r="CF67" s="612">
        <v>26</v>
      </c>
      <c r="CG67" s="621">
        <v>8000</v>
      </c>
      <c r="CH67" s="621">
        <f t="shared" si="29"/>
        <v>0</v>
      </c>
      <c r="CI67" s="621">
        <f t="shared" si="30"/>
        <v>0</v>
      </c>
      <c r="CJ67" s="619"/>
      <c r="CK67" s="612">
        <f t="shared" si="15"/>
        <v>30</v>
      </c>
      <c r="CL67" s="620">
        <f t="shared" si="16"/>
        <v>8000</v>
      </c>
      <c r="CM67" s="612">
        <v>28</v>
      </c>
      <c r="CN67" s="621">
        <v>8000</v>
      </c>
      <c r="CO67" s="612">
        <v>28</v>
      </c>
      <c r="CP67" s="621">
        <v>8000</v>
      </c>
      <c r="CQ67" s="621">
        <f t="shared" si="31"/>
        <v>0</v>
      </c>
      <c r="CR67" s="621">
        <f t="shared" si="32"/>
        <v>8000</v>
      </c>
      <c r="CS67" s="622"/>
      <c r="CT67" s="612">
        <f t="shared" si="59"/>
        <v>0</v>
      </c>
      <c r="CU67" s="620">
        <f t="shared" si="18"/>
        <v>0</v>
      </c>
      <c r="CV67" s="612"/>
      <c r="CW67" s="621">
        <f t="shared" si="19"/>
        <v>0</v>
      </c>
      <c r="CX67" s="612"/>
      <c r="CY67" s="621">
        <f t="shared" si="20"/>
        <v>0</v>
      </c>
      <c r="CZ67" s="621">
        <f t="shared" si="33"/>
        <v>0</v>
      </c>
      <c r="DA67" s="621">
        <f t="shared" si="34"/>
        <v>0</v>
      </c>
      <c r="DB67" s="612"/>
      <c r="DC67" s="612">
        <f t="shared" si="21"/>
        <v>0</v>
      </c>
      <c r="DD67" s="620">
        <f t="shared" si="35"/>
        <v>0</v>
      </c>
      <c r="DE67" s="612"/>
      <c r="DF67" s="621">
        <f t="shared" si="22"/>
        <v>0</v>
      </c>
      <c r="DG67" s="612"/>
      <c r="DH67" s="621">
        <f t="shared" si="23"/>
        <v>0</v>
      </c>
      <c r="DI67" s="612"/>
      <c r="DJ67" s="612"/>
      <c r="DK67" s="612"/>
      <c r="DL67" s="612"/>
      <c r="DM67" s="612"/>
      <c r="DN67" s="612"/>
      <c r="DO67" s="612"/>
      <c r="DP67" s="612"/>
      <c r="DQ67" s="612"/>
      <c r="DR67" s="612"/>
      <c r="DS67" s="612"/>
      <c r="DU67" s="1945">
        <f t="shared" si="24"/>
        <v>16000</v>
      </c>
      <c r="DV67" s="1946">
        <f t="shared" si="60"/>
        <v>16000</v>
      </c>
      <c r="DW67" s="1946">
        <f t="shared" si="61"/>
        <v>16000</v>
      </c>
      <c r="DX67" s="1946">
        <f t="shared" si="88"/>
        <v>0</v>
      </c>
      <c r="DY67" s="1946">
        <f t="shared" si="86"/>
        <v>0</v>
      </c>
      <c r="EG67" s="1946"/>
    </row>
    <row r="68" spans="1:137" s="1944" customFormat="1" ht="23.25" hidden="1" customHeight="1" x14ac:dyDescent="0.25">
      <c r="A68" s="1937">
        <v>2026</v>
      </c>
      <c r="B68" s="606">
        <v>479</v>
      </c>
      <c r="C68" s="606" t="s">
        <v>58</v>
      </c>
      <c r="D68" s="606">
        <v>3000654</v>
      </c>
      <c r="E68" s="606">
        <v>5005023</v>
      </c>
      <c r="F68" s="606" t="s">
        <v>990</v>
      </c>
      <c r="G68" s="1937" t="s">
        <v>991</v>
      </c>
      <c r="H68" s="1937">
        <v>94</v>
      </c>
      <c r="I68" s="607" t="s">
        <v>992</v>
      </c>
      <c r="J68" s="608" t="s">
        <v>10</v>
      </c>
      <c r="K68" s="608" t="s">
        <v>60</v>
      </c>
      <c r="L68" s="606" t="str">
        <f t="shared" si="62"/>
        <v>2.3</v>
      </c>
      <c r="M68" s="1938" t="s">
        <v>62</v>
      </c>
      <c r="N68" s="609"/>
      <c r="O68" s="1937" t="s">
        <v>1266</v>
      </c>
      <c r="P68" s="1937" t="s">
        <v>65</v>
      </c>
      <c r="Q68" s="1939">
        <v>1</v>
      </c>
      <c r="R68" s="457">
        <v>8000</v>
      </c>
      <c r="S68" s="1937">
        <v>30</v>
      </c>
      <c r="T68" s="1937">
        <v>30</v>
      </c>
      <c r="U68" s="1937"/>
      <c r="V68" s="1937"/>
      <c r="W68" s="1940"/>
      <c r="X68" s="326"/>
      <c r="Y68" s="326"/>
      <c r="Z68" s="326"/>
      <c r="AA68" s="326"/>
      <c r="AB68" s="326"/>
      <c r="AC68" s="326"/>
      <c r="AD68" s="326"/>
      <c r="AE68" s="457">
        <f t="shared" ref="AE68:AE99" si="89">ROUNDUP(IFERROR(IF(OR(P68="LOCADOR",P68="VIATICOS",P68="CAJA CHICA"),IF(P68="LOCADOR",Q68*(R68/30)*SUM(S68:AD68),Q68*R68*SUM(S68:AD68)),R68*SUM(S68:AD68)),""),0)</f>
        <v>16000</v>
      </c>
      <c r="AF68" s="327">
        <f t="shared" si="27"/>
        <v>8000</v>
      </c>
      <c r="AG68" s="327">
        <f t="shared" si="28"/>
        <v>8000</v>
      </c>
      <c r="AH68" s="327">
        <f t="shared" si="67"/>
        <v>0</v>
      </c>
      <c r="AI68" s="327">
        <f t="shared" si="68"/>
        <v>0</v>
      </c>
      <c r="AJ68" s="327">
        <f t="shared" si="69"/>
        <v>0</v>
      </c>
      <c r="AK68" s="327">
        <f t="shared" si="70"/>
        <v>0</v>
      </c>
      <c r="AL68" s="327">
        <f t="shared" si="71"/>
        <v>0</v>
      </c>
      <c r="AM68" s="327">
        <f t="shared" si="72"/>
        <v>0</v>
      </c>
      <c r="AN68" s="327">
        <f t="shared" si="73"/>
        <v>0</v>
      </c>
      <c r="AO68" s="327">
        <f t="shared" si="74"/>
        <v>0</v>
      </c>
      <c r="AP68" s="327">
        <f t="shared" si="10"/>
        <v>0</v>
      </c>
      <c r="AQ68" s="327">
        <f t="shared" si="11"/>
        <v>0</v>
      </c>
      <c r="AR68" s="458">
        <f t="shared" si="54"/>
        <v>16000</v>
      </c>
      <c r="AS68" s="1941" t="s">
        <v>994</v>
      </c>
      <c r="AT68" s="612"/>
      <c r="AU68" s="612"/>
      <c r="AV68" s="612"/>
      <c r="AW68" s="612"/>
      <c r="AX68" s="612"/>
      <c r="AY68" s="612"/>
      <c r="AZ68" s="612"/>
      <c r="BA68" s="613"/>
      <c r="BB68" s="1942" t="s">
        <v>995</v>
      </c>
      <c r="BC68" s="614" t="s">
        <v>1216</v>
      </c>
      <c r="BD68" s="614" t="s">
        <v>1217</v>
      </c>
      <c r="BE68" s="614" t="s">
        <v>1218</v>
      </c>
      <c r="BF68" s="615">
        <v>45665</v>
      </c>
      <c r="BG68" s="614"/>
      <c r="BH68" s="616">
        <v>1945</v>
      </c>
      <c r="BI68" s="616"/>
      <c r="BJ68" s="614"/>
      <c r="BK68" s="616"/>
      <c r="BL68" s="614"/>
      <c r="BM68" s="614"/>
      <c r="BN68" s="616"/>
      <c r="BO68" s="616" t="s">
        <v>1219</v>
      </c>
      <c r="BP68" s="616"/>
      <c r="BQ68" s="2821"/>
      <c r="BR68" s="2821"/>
      <c r="BS68" s="2822" t="s">
        <v>1267</v>
      </c>
      <c r="BT68" s="328" t="s">
        <v>1268</v>
      </c>
      <c r="BU68" s="328" t="s">
        <v>1269</v>
      </c>
      <c r="BV68" s="392">
        <v>46485570</v>
      </c>
      <c r="BW68" s="392">
        <v>10464855705</v>
      </c>
      <c r="BX68" s="617">
        <v>8000</v>
      </c>
      <c r="BY68" s="618">
        <v>46024</v>
      </c>
      <c r="BZ68" s="618">
        <v>46081</v>
      </c>
      <c r="CA68" s="619"/>
      <c r="CB68" s="612">
        <f t="shared" si="13"/>
        <v>30</v>
      </c>
      <c r="CC68" s="620">
        <f t="shared" si="14"/>
        <v>8000</v>
      </c>
      <c r="CD68" s="612">
        <v>26</v>
      </c>
      <c r="CE68" s="621">
        <v>8000</v>
      </c>
      <c r="CF68" s="612">
        <v>26</v>
      </c>
      <c r="CG68" s="621">
        <v>8000</v>
      </c>
      <c r="CH68" s="621">
        <f t="shared" si="29"/>
        <v>0</v>
      </c>
      <c r="CI68" s="621">
        <f t="shared" si="30"/>
        <v>0</v>
      </c>
      <c r="CJ68" s="619"/>
      <c r="CK68" s="612">
        <f t="shared" si="15"/>
        <v>30</v>
      </c>
      <c r="CL68" s="620">
        <f t="shared" si="16"/>
        <v>8000</v>
      </c>
      <c r="CM68" s="612">
        <v>28</v>
      </c>
      <c r="CN68" s="621">
        <v>8000</v>
      </c>
      <c r="CO68" s="612">
        <v>28</v>
      </c>
      <c r="CP68" s="621">
        <v>8000</v>
      </c>
      <c r="CQ68" s="621">
        <f t="shared" si="31"/>
        <v>0</v>
      </c>
      <c r="CR68" s="621">
        <f t="shared" si="32"/>
        <v>8000</v>
      </c>
      <c r="CS68" s="622"/>
      <c r="CT68" s="612">
        <f t="shared" ref="CT68:CT99" si="90">U68</f>
        <v>0</v>
      </c>
      <c r="CU68" s="620">
        <f t="shared" si="18"/>
        <v>0</v>
      </c>
      <c r="CV68" s="612"/>
      <c r="CW68" s="621">
        <f t="shared" ref="CW68:CW131" si="91">(R68/30*CV68)*Q68</f>
        <v>0</v>
      </c>
      <c r="CX68" s="612"/>
      <c r="CY68" s="621">
        <f t="shared" ref="CY68:CY131" si="92">(R68/30*CX68)*Q68</f>
        <v>0</v>
      </c>
      <c r="CZ68" s="621">
        <f t="shared" si="33"/>
        <v>0</v>
      </c>
      <c r="DA68" s="621">
        <f t="shared" si="34"/>
        <v>0</v>
      </c>
      <c r="DB68" s="612"/>
      <c r="DC68" s="612">
        <f t="shared" ref="DC68:DC121" si="93">V68</f>
        <v>0</v>
      </c>
      <c r="DD68" s="620">
        <f t="shared" si="35"/>
        <v>0</v>
      </c>
      <c r="DE68" s="612"/>
      <c r="DF68" s="621">
        <f t="shared" ref="DF68:DF131" si="94">(R68/30*DE68)*Q68</f>
        <v>0</v>
      </c>
      <c r="DG68" s="612"/>
      <c r="DH68" s="621">
        <f t="shared" ref="DH68:DH131" si="95">(R68/30*DG68)*Q68</f>
        <v>0</v>
      </c>
      <c r="DI68" s="612"/>
      <c r="DJ68" s="612"/>
      <c r="DK68" s="612"/>
      <c r="DL68" s="612"/>
      <c r="DM68" s="612"/>
      <c r="DN68" s="612"/>
      <c r="DO68" s="612"/>
      <c r="DP68" s="612"/>
      <c r="DQ68" s="612"/>
      <c r="DR68" s="612"/>
      <c r="DS68" s="612"/>
      <c r="DU68" s="1945">
        <f t="shared" ref="DU68:DU121" si="96">AR68</f>
        <v>16000</v>
      </c>
      <c r="DV68" s="1946">
        <f t="shared" ref="DV68:DV99" si="97">CE68+CN68+CW68+DF68</f>
        <v>16000</v>
      </c>
      <c r="DW68" s="1946">
        <f t="shared" ref="DW68:DW99" si="98">CG68+CP68+CY68+DH68</f>
        <v>16000</v>
      </c>
      <c r="DX68" s="1946">
        <f t="shared" si="88"/>
        <v>0</v>
      </c>
      <c r="DY68" s="1946">
        <f t="shared" si="86"/>
        <v>0</v>
      </c>
      <c r="EG68" s="1946"/>
    </row>
    <row r="69" spans="1:137" s="1944" customFormat="1" ht="23.25" hidden="1" customHeight="1" x14ac:dyDescent="0.25">
      <c r="A69" s="1937">
        <v>2026</v>
      </c>
      <c r="B69" s="606">
        <v>479</v>
      </c>
      <c r="C69" s="606" t="s">
        <v>58</v>
      </c>
      <c r="D69" s="606">
        <v>3000654</v>
      </c>
      <c r="E69" s="606">
        <v>5005023</v>
      </c>
      <c r="F69" s="606" t="s">
        <v>990</v>
      </c>
      <c r="G69" s="1937" t="s">
        <v>991</v>
      </c>
      <c r="H69" s="1937">
        <v>94</v>
      </c>
      <c r="I69" s="607" t="s">
        <v>992</v>
      </c>
      <c r="J69" s="608" t="s">
        <v>10</v>
      </c>
      <c r="K69" s="608" t="s">
        <v>60</v>
      </c>
      <c r="L69" s="606" t="str">
        <f t="shared" si="62"/>
        <v>2.3</v>
      </c>
      <c r="M69" s="1938" t="s">
        <v>62</v>
      </c>
      <c r="N69" s="609"/>
      <c r="O69" s="1937" t="s">
        <v>1270</v>
      </c>
      <c r="P69" s="1937" t="s">
        <v>65</v>
      </c>
      <c r="Q69" s="1939">
        <v>1</v>
      </c>
      <c r="R69" s="457">
        <v>8000</v>
      </c>
      <c r="S69" s="1937">
        <v>30</v>
      </c>
      <c r="T69" s="1937">
        <v>30</v>
      </c>
      <c r="U69" s="1937"/>
      <c r="V69" s="1937"/>
      <c r="W69" s="1940"/>
      <c r="X69" s="326"/>
      <c r="Y69" s="326"/>
      <c r="Z69" s="326"/>
      <c r="AA69" s="326"/>
      <c r="AB69" s="326"/>
      <c r="AC69" s="326"/>
      <c r="AD69" s="326"/>
      <c r="AE69" s="457">
        <f t="shared" si="89"/>
        <v>16000</v>
      </c>
      <c r="AF69" s="327">
        <f t="shared" si="27"/>
        <v>8000</v>
      </c>
      <c r="AG69" s="327">
        <f t="shared" si="28"/>
        <v>8000</v>
      </c>
      <c r="AH69" s="327">
        <f t="shared" si="67"/>
        <v>0</v>
      </c>
      <c r="AI69" s="327">
        <f t="shared" si="68"/>
        <v>0</v>
      </c>
      <c r="AJ69" s="327">
        <f t="shared" si="69"/>
        <v>0</v>
      </c>
      <c r="AK69" s="327">
        <f t="shared" si="70"/>
        <v>0</v>
      </c>
      <c r="AL69" s="327">
        <f t="shared" si="71"/>
        <v>0</v>
      </c>
      <c r="AM69" s="327">
        <f t="shared" si="72"/>
        <v>0</v>
      </c>
      <c r="AN69" s="327">
        <f t="shared" si="73"/>
        <v>0</v>
      </c>
      <c r="AO69" s="327">
        <f t="shared" si="74"/>
        <v>0</v>
      </c>
      <c r="AP69" s="327">
        <f t="shared" si="10"/>
        <v>0</v>
      </c>
      <c r="AQ69" s="327">
        <f t="shared" si="11"/>
        <v>0</v>
      </c>
      <c r="AR69" s="458">
        <f t="shared" si="54"/>
        <v>16000</v>
      </c>
      <c r="AS69" s="1941" t="s">
        <v>994</v>
      </c>
      <c r="AT69" s="612"/>
      <c r="AU69" s="612"/>
      <c r="AV69" s="612"/>
      <c r="AW69" s="612"/>
      <c r="AX69" s="612"/>
      <c r="AY69" s="612"/>
      <c r="AZ69" s="612"/>
      <c r="BA69" s="613"/>
      <c r="BB69" s="1942" t="s">
        <v>995</v>
      </c>
      <c r="BC69" s="614" t="s">
        <v>1216</v>
      </c>
      <c r="BD69" s="614" t="s">
        <v>1217</v>
      </c>
      <c r="BE69" s="614" t="s">
        <v>1218</v>
      </c>
      <c r="BF69" s="615">
        <v>45665</v>
      </c>
      <c r="BG69" s="614"/>
      <c r="BH69" s="616">
        <v>1946</v>
      </c>
      <c r="BI69" s="616"/>
      <c r="BJ69" s="614"/>
      <c r="BK69" s="616"/>
      <c r="BL69" s="614"/>
      <c r="BM69" s="614"/>
      <c r="BN69" s="616"/>
      <c r="BO69" s="616" t="s">
        <v>1219</v>
      </c>
      <c r="BP69" s="616"/>
      <c r="BQ69" s="2821"/>
      <c r="BR69" s="2821"/>
      <c r="BS69" s="2822" t="s">
        <v>1127</v>
      </c>
      <c r="BT69" s="328" t="s">
        <v>1271</v>
      </c>
      <c r="BU69" s="328" t="s">
        <v>1272</v>
      </c>
      <c r="BV69" s="639">
        <v>45592486</v>
      </c>
      <c r="BW69" s="639">
        <v>10455924869</v>
      </c>
      <c r="BX69" s="617">
        <v>8000</v>
      </c>
      <c r="BY69" s="618">
        <v>46024</v>
      </c>
      <c r="BZ69" s="618">
        <v>46081</v>
      </c>
      <c r="CA69" s="619"/>
      <c r="CB69" s="612">
        <f t="shared" ref="CB69:CB121" si="99">S69</f>
        <v>30</v>
      </c>
      <c r="CC69" s="620">
        <f t="shared" ref="CC69:CC121" si="100">AF69</f>
        <v>8000</v>
      </c>
      <c r="CD69" s="612">
        <v>26</v>
      </c>
      <c r="CE69" s="621">
        <v>8000</v>
      </c>
      <c r="CF69" s="612">
        <v>26</v>
      </c>
      <c r="CG69" s="621">
        <v>8000</v>
      </c>
      <c r="CH69" s="621">
        <f t="shared" si="29"/>
        <v>0</v>
      </c>
      <c r="CI69" s="621">
        <f t="shared" si="30"/>
        <v>0</v>
      </c>
      <c r="CJ69" s="619"/>
      <c r="CK69" s="612">
        <f t="shared" ref="CK69:CK121" si="101">T69</f>
        <v>30</v>
      </c>
      <c r="CL69" s="620">
        <f t="shared" ref="CL69:CL121" si="102">AG69</f>
        <v>8000</v>
      </c>
      <c r="CM69" s="612">
        <v>28</v>
      </c>
      <c r="CN69" s="621">
        <v>8000</v>
      </c>
      <c r="CO69" s="612">
        <v>28</v>
      </c>
      <c r="CP69" s="621">
        <v>8000</v>
      </c>
      <c r="CQ69" s="621">
        <f t="shared" si="31"/>
        <v>0</v>
      </c>
      <c r="CR69" s="621">
        <f t="shared" si="32"/>
        <v>8000</v>
      </c>
      <c r="CS69" s="622"/>
      <c r="CT69" s="612">
        <f t="shared" si="90"/>
        <v>0</v>
      </c>
      <c r="CU69" s="620">
        <f t="shared" ref="CU69:CU121" si="103">AH69</f>
        <v>0</v>
      </c>
      <c r="CV69" s="612"/>
      <c r="CW69" s="621">
        <f t="shared" si="91"/>
        <v>0</v>
      </c>
      <c r="CX69" s="612"/>
      <c r="CY69" s="621">
        <f t="shared" si="92"/>
        <v>0</v>
      </c>
      <c r="CZ69" s="621">
        <f t="shared" si="33"/>
        <v>0</v>
      </c>
      <c r="DA69" s="621">
        <f t="shared" si="34"/>
        <v>0</v>
      </c>
      <c r="DB69" s="612"/>
      <c r="DC69" s="612">
        <f t="shared" si="93"/>
        <v>0</v>
      </c>
      <c r="DD69" s="620">
        <f t="shared" ref="DD69:DD121" si="104">AI69</f>
        <v>0</v>
      </c>
      <c r="DE69" s="612"/>
      <c r="DF69" s="621">
        <f t="shared" si="94"/>
        <v>0</v>
      </c>
      <c r="DG69" s="612"/>
      <c r="DH69" s="621">
        <f t="shared" si="95"/>
        <v>0</v>
      </c>
      <c r="DI69" s="612"/>
      <c r="DJ69" s="612"/>
      <c r="DK69" s="612"/>
      <c r="DL69" s="612"/>
      <c r="DM69" s="612"/>
      <c r="DN69" s="612"/>
      <c r="DO69" s="612"/>
      <c r="DP69" s="612"/>
      <c r="DQ69" s="612"/>
      <c r="DR69" s="612"/>
      <c r="DS69" s="612"/>
      <c r="DU69" s="1945">
        <f t="shared" si="96"/>
        <v>16000</v>
      </c>
      <c r="DV69" s="1946">
        <f t="shared" si="97"/>
        <v>16000</v>
      </c>
      <c r="DW69" s="1946">
        <f t="shared" si="98"/>
        <v>16000</v>
      </c>
      <c r="DX69" s="1946">
        <f t="shared" si="88"/>
        <v>0</v>
      </c>
      <c r="DY69" s="1946">
        <f t="shared" si="86"/>
        <v>0</v>
      </c>
      <c r="EG69" s="1946"/>
    </row>
    <row r="70" spans="1:137" s="612" customFormat="1" ht="23.25" hidden="1" customHeight="1" x14ac:dyDescent="0.25">
      <c r="A70" s="606">
        <v>2026</v>
      </c>
      <c r="B70" s="606">
        <v>479</v>
      </c>
      <c r="C70" s="606" t="s">
        <v>58</v>
      </c>
      <c r="D70" s="606">
        <v>3000654</v>
      </c>
      <c r="E70" s="606">
        <v>5005023</v>
      </c>
      <c r="F70" s="606" t="s">
        <v>1003</v>
      </c>
      <c r="G70" s="606" t="s">
        <v>1004</v>
      </c>
      <c r="H70" s="606">
        <v>97</v>
      </c>
      <c r="I70" s="607" t="s">
        <v>992</v>
      </c>
      <c r="J70" s="608" t="s">
        <v>10</v>
      </c>
      <c r="K70" s="608" t="s">
        <v>60</v>
      </c>
      <c r="L70" s="606" t="str">
        <f t="shared" si="62"/>
        <v>2.3</v>
      </c>
      <c r="M70" s="609" t="s">
        <v>62</v>
      </c>
      <c r="N70" s="609"/>
      <c r="O70" s="606" t="s">
        <v>1273</v>
      </c>
      <c r="P70" s="606" t="s">
        <v>65</v>
      </c>
      <c r="Q70" s="610">
        <v>1</v>
      </c>
      <c r="R70" s="324">
        <v>8000</v>
      </c>
      <c r="S70" s="606">
        <v>30</v>
      </c>
      <c r="T70" s="606">
        <v>30</v>
      </c>
      <c r="U70" s="606"/>
      <c r="V70" s="606">
        <v>0</v>
      </c>
      <c r="W70" s="326"/>
      <c r="X70" s="326"/>
      <c r="Y70" s="326"/>
      <c r="Z70" s="326"/>
      <c r="AA70" s="326"/>
      <c r="AB70" s="326"/>
      <c r="AC70" s="326"/>
      <c r="AD70" s="326"/>
      <c r="AE70" s="324">
        <f t="shared" si="89"/>
        <v>16000</v>
      </c>
      <c r="AF70" s="327">
        <f t="shared" si="27"/>
        <v>8000</v>
      </c>
      <c r="AG70" s="327">
        <f t="shared" si="28"/>
        <v>8000</v>
      </c>
      <c r="AH70" s="327">
        <f t="shared" si="67"/>
        <v>0</v>
      </c>
      <c r="AI70" s="327">
        <f t="shared" si="68"/>
        <v>0</v>
      </c>
      <c r="AJ70" s="327">
        <f t="shared" si="69"/>
        <v>0</v>
      </c>
      <c r="AK70" s="327">
        <f t="shared" si="70"/>
        <v>0</v>
      </c>
      <c r="AL70" s="327">
        <f t="shared" si="71"/>
        <v>0</v>
      </c>
      <c r="AM70" s="327">
        <f t="shared" si="72"/>
        <v>0</v>
      </c>
      <c r="AN70" s="327">
        <f t="shared" si="73"/>
        <v>0</v>
      </c>
      <c r="AO70" s="327">
        <f t="shared" si="74"/>
        <v>0</v>
      </c>
      <c r="AP70" s="327">
        <f t="shared" ref="AP70:AP121" si="105">+$R70*AC70</f>
        <v>0</v>
      </c>
      <c r="AQ70" s="327">
        <f t="shared" ref="AQ70:AQ121" si="106">+$R70*AD70</f>
        <v>0</v>
      </c>
      <c r="AR70" s="327">
        <f t="shared" si="54"/>
        <v>16000</v>
      </c>
      <c r="AS70" s="611" t="s">
        <v>994</v>
      </c>
      <c r="BA70" s="613"/>
      <c r="BB70" s="614" t="s">
        <v>995</v>
      </c>
      <c r="BC70" s="614" t="s">
        <v>1216</v>
      </c>
      <c r="BD70" s="614" t="s">
        <v>1217</v>
      </c>
      <c r="BE70" s="614" t="s">
        <v>1218</v>
      </c>
      <c r="BF70" s="615">
        <v>45665</v>
      </c>
      <c r="BG70" s="614"/>
      <c r="BH70" s="616">
        <v>1947</v>
      </c>
      <c r="BI70" s="616"/>
      <c r="BJ70" s="614"/>
      <c r="BK70" s="616"/>
      <c r="BL70" s="614"/>
      <c r="BM70" s="614"/>
      <c r="BN70" s="616"/>
      <c r="BO70" s="616" t="s">
        <v>1219</v>
      </c>
      <c r="BP70" s="616"/>
      <c r="BQ70" s="2821"/>
      <c r="BR70" s="2821"/>
      <c r="BS70" s="2822" t="s">
        <v>1274</v>
      </c>
      <c r="BT70" s="328" t="s">
        <v>1275</v>
      </c>
      <c r="BU70" s="328" t="s">
        <v>1276</v>
      </c>
      <c r="BV70" s="393">
        <v>72222464</v>
      </c>
      <c r="BW70" s="392">
        <v>10722224642</v>
      </c>
      <c r="BX70" s="617">
        <v>8000</v>
      </c>
      <c r="BY70" s="618">
        <v>46028</v>
      </c>
      <c r="BZ70" s="618">
        <v>46081</v>
      </c>
      <c r="CA70" s="619"/>
      <c r="CB70" s="612">
        <f t="shared" si="99"/>
        <v>30</v>
      </c>
      <c r="CC70" s="620">
        <f t="shared" si="100"/>
        <v>8000</v>
      </c>
      <c r="CD70" s="612">
        <v>26</v>
      </c>
      <c r="CE70" s="621">
        <v>8000</v>
      </c>
      <c r="CF70" s="612">
        <v>26</v>
      </c>
      <c r="CG70" s="621">
        <v>8000</v>
      </c>
      <c r="CH70" s="621">
        <f t="shared" si="29"/>
        <v>0</v>
      </c>
      <c r="CI70" s="621">
        <f t="shared" si="30"/>
        <v>0</v>
      </c>
      <c r="CJ70" s="619"/>
      <c r="CK70" s="612">
        <f t="shared" si="101"/>
        <v>30</v>
      </c>
      <c r="CL70" s="620">
        <f t="shared" si="102"/>
        <v>8000</v>
      </c>
      <c r="CM70" s="612">
        <v>28</v>
      </c>
      <c r="CN70" s="621">
        <v>8000</v>
      </c>
      <c r="CO70" s="612">
        <v>28</v>
      </c>
      <c r="CP70" s="621">
        <v>8000</v>
      </c>
      <c r="CQ70" s="621">
        <f t="shared" si="31"/>
        <v>0</v>
      </c>
      <c r="CR70" s="621">
        <f t="shared" si="32"/>
        <v>8000</v>
      </c>
      <c r="CS70" s="622"/>
      <c r="CT70" s="612">
        <f t="shared" si="90"/>
        <v>0</v>
      </c>
      <c r="CU70" s="620">
        <f t="shared" si="103"/>
        <v>0</v>
      </c>
      <c r="CW70" s="621">
        <f t="shared" si="91"/>
        <v>0</v>
      </c>
      <c r="CY70" s="621">
        <f t="shared" si="92"/>
        <v>0</v>
      </c>
      <c r="CZ70" s="621">
        <f t="shared" si="33"/>
        <v>0</v>
      </c>
      <c r="DA70" s="621">
        <f t="shared" si="34"/>
        <v>0</v>
      </c>
      <c r="DC70" s="612">
        <f t="shared" si="93"/>
        <v>0</v>
      </c>
      <c r="DD70" s="620">
        <f t="shared" si="104"/>
        <v>0</v>
      </c>
      <c r="DF70" s="621">
        <f t="shared" si="94"/>
        <v>0</v>
      </c>
      <c r="DH70" s="621">
        <f t="shared" si="95"/>
        <v>0</v>
      </c>
      <c r="DU70" s="620">
        <f t="shared" si="96"/>
        <v>16000</v>
      </c>
      <c r="DV70" s="621">
        <f t="shared" si="97"/>
        <v>16000</v>
      </c>
      <c r="DW70" s="621">
        <f t="shared" si="98"/>
        <v>16000</v>
      </c>
      <c r="DX70" s="621">
        <f t="shared" si="88"/>
        <v>0</v>
      </c>
      <c r="DY70" s="621">
        <f t="shared" si="86"/>
        <v>0</v>
      </c>
      <c r="EG70" s="621"/>
    </row>
    <row r="71" spans="1:137" s="612" customFormat="1" ht="23.25" hidden="1" customHeight="1" x14ac:dyDescent="0.25">
      <c r="A71" s="606">
        <v>2026</v>
      </c>
      <c r="B71" s="606">
        <v>479</v>
      </c>
      <c r="C71" s="606" t="s">
        <v>58</v>
      </c>
      <c r="D71" s="606">
        <v>3000654</v>
      </c>
      <c r="E71" s="606">
        <v>5005023</v>
      </c>
      <c r="F71" s="606" t="s">
        <v>1003</v>
      </c>
      <c r="G71" s="606" t="s">
        <v>1004</v>
      </c>
      <c r="H71" s="606">
        <v>97</v>
      </c>
      <c r="I71" s="607" t="s">
        <v>992</v>
      </c>
      <c r="J71" s="608" t="s">
        <v>10</v>
      </c>
      <c r="K71" s="608" t="s">
        <v>60</v>
      </c>
      <c r="L71" s="606" t="str">
        <f t="shared" si="62"/>
        <v>2.3</v>
      </c>
      <c r="M71" s="609" t="s">
        <v>62</v>
      </c>
      <c r="N71" s="609"/>
      <c r="O71" s="606" t="s">
        <v>1277</v>
      </c>
      <c r="P71" s="606" t="s">
        <v>65</v>
      </c>
      <c r="Q71" s="610">
        <v>1</v>
      </c>
      <c r="R71" s="324">
        <v>8000</v>
      </c>
      <c r="S71" s="606">
        <v>30</v>
      </c>
      <c r="T71" s="606">
        <v>30</v>
      </c>
      <c r="U71" s="606"/>
      <c r="V71" s="606">
        <v>0</v>
      </c>
      <c r="W71" s="326"/>
      <c r="X71" s="326"/>
      <c r="Y71" s="326"/>
      <c r="Z71" s="326"/>
      <c r="AA71" s="326"/>
      <c r="AB71" s="326"/>
      <c r="AC71" s="326"/>
      <c r="AD71" s="326"/>
      <c r="AE71" s="324">
        <f t="shared" si="89"/>
        <v>16000</v>
      </c>
      <c r="AF71" s="327">
        <f t="shared" ref="AF71:AF121" si="107">+$R71*(S71/30)</f>
        <v>8000</v>
      </c>
      <c r="AG71" s="327">
        <f t="shared" ref="AG71:AG121" si="108">+$R71*(T71/30)</f>
        <v>8000</v>
      </c>
      <c r="AH71" s="327">
        <f t="shared" si="67"/>
        <v>0</v>
      </c>
      <c r="AI71" s="327">
        <f t="shared" si="68"/>
        <v>0</v>
      </c>
      <c r="AJ71" s="327">
        <f t="shared" si="69"/>
        <v>0</v>
      </c>
      <c r="AK71" s="327">
        <f t="shared" si="70"/>
        <v>0</v>
      </c>
      <c r="AL71" s="327">
        <f t="shared" si="71"/>
        <v>0</v>
      </c>
      <c r="AM71" s="327">
        <f t="shared" si="72"/>
        <v>0</v>
      </c>
      <c r="AN71" s="327">
        <f t="shared" si="73"/>
        <v>0</v>
      </c>
      <c r="AO71" s="327">
        <f t="shared" si="74"/>
        <v>0</v>
      </c>
      <c r="AP71" s="327">
        <f t="shared" si="105"/>
        <v>0</v>
      </c>
      <c r="AQ71" s="327">
        <f t="shared" si="106"/>
        <v>0</v>
      </c>
      <c r="AR71" s="327">
        <f t="shared" si="54"/>
        <v>16000</v>
      </c>
      <c r="AS71" s="611" t="s">
        <v>994</v>
      </c>
      <c r="BA71" s="613"/>
      <c r="BB71" s="614" t="s">
        <v>995</v>
      </c>
      <c r="BC71" s="614" t="s">
        <v>1216</v>
      </c>
      <c r="BD71" s="614" t="s">
        <v>1217</v>
      </c>
      <c r="BE71" s="614" t="s">
        <v>1218</v>
      </c>
      <c r="BF71" s="615">
        <v>45665</v>
      </c>
      <c r="BG71" s="614"/>
      <c r="BH71" s="616">
        <v>1948</v>
      </c>
      <c r="BI71" s="616"/>
      <c r="BJ71" s="614"/>
      <c r="BK71" s="616"/>
      <c r="BL71" s="614"/>
      <c r="BM71" s="614"/>
      <c r="BN71" s="616"/>
      <c r="BO71" s="616" t="s">
        <v>1219</v>
      </c>
      <c r="BP71" s="616"/>
      <c r="BQ71" s="2821"/>
      <c r="BR71" s="2821"/>
      <c r="BS71" s="2822" t="s">
        <v>1278</v>
      </c>
      <c r="BT71" s="328" t="s">
        <v>1279</v>
      </c>
      <c r="BU71" s="328" t="s">
        <v>1280</v>
      </c>
      <c r="BV71" s="392" t="s">
        <v>1281</v>
      </c>
      <c r="BW71" s="392">
        <v>10454353779</v>
      </c>
      <c r="BX71" s="617">
        <v>8000</v>
      </c>
      <c r="BY71" s="618">
        <v>46024</v>
      </c>
      <c r="BZ71" s="618">
        <v>46081</v>
      </c>
      <c r="CA71" s="619"/>
      <c r="CB71" s="612">
        <f t="shared" si="99"/>
        <v>30</v>
      </c>
      <c r="CC71" s="620">
        <f t="shared" si="100"/>
        <v>8000</v>
      </c>
      <c r="CD71" s="612">
        <v>26</v>
      </c>
      <c r="CE71" s="621">
        <v>8000</v>
      </c>
      <c r="CF71" s="612">
        <v>26</v>
      </c>
      <c r="CG71" s="621">
        <v>8000</v>
      </c>
      <c r="CH71" s="621">
        <f t="shared" ref="CH71:CH121" si="109">CC71-CE71</f>
        <v>0</v>
      </c>
      <c r="CI71" s="621">
        <f t="shared" ref="CI71:CI121" si="110">CC71-CG71</f>
        <v>0</v>
      </c>
      <c r="CJ71" s="619"/>
      <c r="CK71" s="612">
        <f t="shared" si="101"/>
        <v>30</v>
      </c>
      <c r="CL71" s="620">
        <f t="shared" si="102"/>
        <v>8000</v>
      </c>
      <c r="CM71" s="612">
        <v>28</v>
      </c>
      <c r="CN71" s="621">
        <v>8000</v>
      </c>
      <c r="CO71" s="612">
        <v>28</v>
      </c>
      <c r="CP71" s="621">
        <v>8000</v>
      </c>
      <c r="CQ71" s="621">
        <f t="shared" ref="CQ71:CQ121" si="111">CL71-CN71</f>
        <v>0</v>
      </c>
      <c r="CR71" s="621">
        <f t="shared" ref="CR71:CR121" si="112">CL71-CQ71</f>
        <v>8000</v>
      </c>
      <c r="CS71" s="622"/>
      <c r="CT71" s="612">
        <f t="shared" si="90"/>
        <v>0</v>
      </c>
      <c r="CU71" s="620">
        <f t="shared" si="103"/>
        <v>0</v>
      </c>
      <c r="CW71" s="621">
        <f t="shared" si="91"/>
        <v>0</v>
      </c>
      <c r="CY71" s="621">
        <f t="shared" si="92"/>
        <v>0</v>
      </c>
      <c r="CZ71" s="621">
        <f t="shared" ref="CZ71:CZ121" si="113">CU71-CW71</f>
        <v>0</v>
      </c>
      <c r="DA71" s="621">
        <f t="shared" ref="DA71:DA121" si="114">CU71-CY71</f>
        <v>0</v>
      </c>
      <c r="DC71" s="612">
        <f t="shared" si="93"/>
        <v>0</v>
      </c>
      <c r="DD71" s="620">
        <f t="shared" si="104"/>
        <v>0</v>
      </c>
      <c r="DF71" s="621">
        <f t="shared" si="94"/>
        <v>0</v>
      </c>
      <c r="DH71" s="621">
        <f t="shared" si="95"/>
        <v>0</v>
      </c>
      <c r="DU71" s="620">
        <f t="shared" si="96"/>
        <v>16000</v>
      </c>
      <c r="DV71" s="621">
        <f t="shared" si="97"/>
        <v>16000</v>
      </c>
      <c r="DW71" s="621">
        <f t="shared" si="98"/>
        <v>16000</v>
      </c>
      <c r="DX71" s="621">
        <f t="shared" si="88"/>
        <v>0</v>
      </c>
      <c r="DY71" s="621">
        <f t="shared" si="86"/>
        <v>0</v>
      </c>
      <c r="EG71" s="621"/>
    </row>
    <row r="72" spans="1:137" s="612" customFormat="1" ht="30" hidden="1" customHeight="1" x14ac:dyDescent="0.25">
      <c r="A72" s="606">
        <v>2026</v>
      </c>
      <c r="B72" s="606">
        <v>479</v>
      </c>
      <c r="C72" s="606" t="s">
        <v>58</v>
      </c>
      <c r="D72" s="606">
        <v>3000654</v>
      </c>
      <c r="E72" s="606">
        <v>5005023</v>
      </c>
      <c r="F72" s="606" t="s">
        <v>1003</v>
      </c>
      <c r="G72" s="606" t="s">
        <v>1004</v>
      </c>
      <c r="H72" s="606">
        <v>97</v>
      </c>
      <c r="I72" s="607" t="s">
        <v>992</v>
      </c>
      <c r="J72" s="608" t="s">
        <v>10</v>
      </c>
      <c r="K72" s="608" t="s">
        <v>60</v>
      </c>
      <c r="L72" s="606" t="str">
        <f t="shared" si="62"/>
        <v>2.3</v>
      </c>
      <c r="M72" s="609" t="s">
        <v>62</v>
      </c>
      <c r="N72" s="609"/>
      <c r="O72" s="606" t="s">
        <v>1282</v>
      </c>
      <c r="P72" s="606" t="s">
        <v>65</v>
      </c>
      <c r="Q72" s="610">
        <v>1</v>
      </c>
      <c r="R72" s="324">
        <v>8000</v>
      </c>
      <c r="S72" s="606">
        <v>30</v>
      </c>
      <c r="T72" s="606">
        <v>30</v>
      </c>
      <c r="U72" s="606"/>
      <c r="V72" s="606">
        <v>0</v>
      </c>
      <c r="W72" s="326"/>
      <c r="X72" s="326"/>
      <c r="Y72" s="326"/>
      <c r="Z72" s="326"/>
      <c r="AA72" s="326"/>
      <c r="AB72" s="326"/>
      <c r="AC72" s="326"/>
      <c r="AD72" s="326"/>
      <c r="AE72" s="324">
        <f t="shared" si="89"/>
        <v>16000</v>
      </c>
      <c r="AF72" s="327">
        <f t="shared" si="107"/>
        <v>8000</v>
      </c>
      <c r="AG72" s="327">
        <f t="shared" si="108"/>
        <v>8000</v>
      </c>
      <c r="AH72" s="327">
        <f t="shared" ref="AH72:AH103" si="115">+$R72*U72</f>
        <v>0</v>
      </c>
      <c r="AI72" s="327">
        <f t="shared" ref="AI72:AI103" si="116">+$R72*V72</f>
        <v>0</v>
      </c>
      <c r="AJ72" s="327">
        <f t="shared" ref="AJ72:AJ103" si="117">+$R72*W72</f>
        <v>0</v>
      </c>
      <c r="AK72" s="327">
        <f t="shared" ref="AK72:AK103" si="118">+$R72*X72</f>
        <v>0</v>
      </c>
      <c r="AL72" s="327">
        <f t="shared" ref="AL72:AL103" si="119">+$R72*Y72</f>
        <v>0</v>
      </c>
      <c r="AM72" s="327">
        <f t="shared" ref="AM72:AM103" si="120">+$R72*Z72</f>
        <v>0</v>
      </c>
      <c r="AN72" s="327">
        <f t="shared" ref="AN72:AN103" si="121">+$R72*AA72</f>
        <v>0</v>
      </c>
      <c r="AO72" s="327">
        <f t="shared" ref="AO72:AO103" si="122">+$R72*AB72</f>
        <v>0</v>
      </c>
      <c r="AP72" s="327">
        <f t="shared" si="105"/>
        <v>0</v>
      </c>
      <c r="AQ72" s="327">
        <f t="shared" si="106"/>
        <v>0</v>
      </c>
      <c r="AR72" s="327">
        <f t="shared" si="54"/>
        <v>16000</v>
      </c>
      <c r="AS72" s="611" t="s">
        <v>994</v>
      </c>
      <c r="BA72" s="613"/>
      <c r="BB72" s="614" t="s">
        <v>995</v>
      </c>
      <c r="BC72" s="614" t="s">
        <v>1216</v>
      </c>
      <c r="BD72" s="614" t="s">
        <v>1217</v>
      </c>
      <c r="BE72" s="614" t="s">
        <v>1218</v>
      </c>
      <c r="BF72" s="615">
        <v>45665</v>
      </c>
      <c r="BG72" s="614"/>
      <c r="BH72" s="616">
        <v>1949</v>
      </c>
      <c r="BI72" s="616"/>
      <c r="BJ72" s="614"/>
      <c r="BK72" s="616"/>
      <c r="BL72" s="614"/>
      <c r="BM72" s="614"/>
      <c r="BN72" s="616"/>
      <c r="BO72" s="616" t="s">
        <v>1219</v>
      </c>
      <c r="BP72" s="616"/>
      <c r="BQ72" s="2821"/>
      <c r="BR72" s="2821"/>
      <c r="BS72" s="2822" t="s">
        <v>1283</v>
      </c>
      <c r="BT72" s="328" t="s">
        <v>1284</v>
      </c>
      <c r="BU72" s="328" t="s">
        <v>1285</v>
      </c>
      <c r="BV72" s="393" t="s">
        <v>1286</v>
      </c>
      <c r="BW72" s="392">
        <v>10420037096</v>
      </c>
      <c r="BX72" s="617">
        <v>8000</v>
      </c>
      <c r="BY72" s="618">
        <v>46028</v>
      </c>
      <c r="BZ72" s="618">
        <v>46081</v>
      </c>
      <c r="CA72" s="619"/>
      <c r="CB72" s="612">
        <f t="shared" si="99"/>
        <v>30</v>
      </c>
      <c r="CC72" s="620">
        <f t="shared" si="100"/>
        <v>8000</v>
      </c>
      <c r="CD72" s="612">
        <v>26</v>
      </c>
      <c r="CE72" s="621">
        <v>8000</v>
      </c>
      <c r="CF72" s="612">
        <v>26</v>
      </c>
      <c r="CG72" s="621">
        <v>8000</v>
      </c>
      <c r="CH72" s="621">
        <f t="shared" si="109"/>
        <v>0</v>
      </c>
      <c r="CI72" s="621">
        <f t="shared" si="110"/>
        <v>0</v>
      </c>
      <c r="CJ72" s="619"/>
      <c r="CK72" s="612">
        <f t="shared" si="101"/>
        <v>30</v>
      </c>
      <c r="CL72" s="620">
        <f t="shared" si="102"/>
        <v>8000</v>
      </c>
      <c r="CM72" s="612">
        <v>28</v>
      </c>
      <c r="CN72" s="621">
        <v>8000</v>
      </c>
      <c r="CO72" s="612">
        <v>28</v>
      </c>
      <c r="CP72" s="621">
        <v>8000</v>
      </c>
      <c r="CQ72" s="621">
        <f t="shared" si="111"/>
        <v>0</v>
      </c>
      <c r="CR72" s="621">
        <f t="shared" si="112"/>
        <v>8000</v>
      </c>
      <c r="CS72" s="622"/>
      <c r="CT72" s="612">
        <f t="shared" si="90"/>
        <v>0</v>
      </c>
      <c r="CU72" s="620">
        <f t="shared" si="103"/>
        <v>0</v>
      </c>
      <c r="CW72" s="621">
        <f t="shared" si="91"/>
        <v>0</v>
      </c>
      <c r="CY72" s="621">
        <f t="shared" si="92"/>
        <v>0</v>
      </c>
      <c r="CZ72" s="621">
        <f t="shared" si="113"/>
        <v>0</v>
      </c>
      <c r="DA72" s="621">
        <f t="shared" si="114"/>
        <v>0</v>
      </c>
      <c r="DC72" s="612">
        <f t="shared" si="93"/>
        <v>0</v>
      </c>
      <c r="DD72" s="620">
        <f t="shared" si="104"/>
        <v>0</v>
      </c>
      <c r="DF72" s="621">
        <f t="shared" si="94"/>
        <v>0</v>
      </c>
      <c r="DH72" s="621">
        <f t="shared" si="95"/>
        <v>0</v>
      </c>
      <c r="DU72" s="620">
        <f t="shared" si="96"/>
        <v>16000</v>
      </c>
      <c r="DV72" s="621">
        <f t="shared" si="97"/>
        <v>16000</v>
      </c>
      <c r="DW72" s="621">
        <f t="shared" si="98"/>
        <v>16000</v>
      </c>
      <c r="DX72" s="621">
        <f t="shared" si="88"/>
        <v>0</v>
      </c>
      <c r="DY72" s="621">
        <f t="shared" si="86"/>
        <v>0</v>
      </c>
      <c r="EG72" s="621"/>
    </row>
    <row r="73" spans="1:137" s="612" customFormat="1" ht="30" hidden="1" customHeight="1" x14ac:dyDescent="0.25">
      <c r="A73" s="606">
        <v>2026</v>
      </c>
      <c r="B73" s="606">
        <v>479</v>
      </c>
      <c r="C73" s="606" t="s">
        <v>58</v>
      </c>
      <c r="D73" s="606">
        <v>3000654</v>
      </c>
      <c r="E73" s="606">
        <v>5005023</v>
      </c>
      <c r="F73" s="606" t="s">
        <v>1003</v>
      </c>
      <c r="G73" s="606" t="s">
        <v>1004</v>
      </c>
      <c r="H73" s="606">
        <v>97</v>
      </c>
      <c r="I73" s="607" t="s">
        <v>992</v>
      </c>
      <c r="J73" s="608" t="s">
        <v>10</v>
      </c>
      <c r="K73" s="608" t="s">
        <v>60</v>
      </c>
      <c r="L73" s="606" t="str">
        <f t="shared" si="62"/>
        <v>2.3</v>
      </c>
      <c r="M73" s="609" t="s">
        <v>62</v>
      </c>
      <c r="N73" s="609"/>
      <c r="O73" s="606" t="s">
        <v>1287</v>
      </c>
      <c r="P73" s="606" t="s">
        <v>65</v>
      </c>
      <c r="Q73" s="610">
        <v>1</v>
      </c>
      <c r="R73" s="324">
        <v>8000</v>
      </c>
      <c r="S73" s="606">
        <v>30</v>
      </c>
      <c r="T73" s="606">
        <v>30</v>
      </c>
      <c r="U73" s="606"/>
      <c r="V73" s="606">
        <v>0</v>
      </c>
      <c r="W73" s="326"/>
      <c r="X73" s="326"/>
      <c r="Y73" s="326"/>
      <c r="Z73" s="326"/>
      <c r="AA73" s="326"/>
      <c r="AB73" s="326"/>
      <c r="AC73" s="326"/>
      <c r="AD73" s="326"/>
      <c r="AE73" s="324">
        <f t="shared" si="89"/>
        <v>16000</v>
      </c>
      <c r="AF73" s="327">
        <f t="shared" si="107"/>
        <v>8000</v>
      </c>
      <c r="AG73" s="327">
        <f t="shared" si="108"/>
        <v>8000</v>
      </c>
      <c r="AH73" s="327">
        <f t="shared" si="115"/>
        <v>0</v>
      </c>
      <c r="AI73" s="327">
        <f t="shared" si="116"/>
        <v>0</v>
      </c>
      <c r="AJ73" s="327">
        <f t="shared" si="117"/>
        <v>0</v>
      </c>
      <c r="AK73" s="327">
        <f t="shared" si="118"/>
        <v>0</v>
      </c>
      <c r="AL73" s="327">
        <f t="shared" si="119"/>
        <v>0</v>
      </c>
      <c r="AM73" s="327">
        <f t="shared" si="120"/>
        <v>0</v>
      </c>
      <c r="AN73" s="327">
        <f t="shared" si="121"/>
        <v>0</v>
      </c>
      <c r="AO73" s="327">
        <f t="shared" si="122"/>
        <v>0</v>
      </c>
      <c r="AP73" s="327">
        <f t="shared" si="105"/>
        <v>0</v>
      </c>
      <c r="AQ73" s="327">
        <f t="shared" si="106"/>
        <v>0</v>
      </c>
      <c r="AR73" s="327">
        <f t="shared" si="54"/>
        <v>16000</v>
      </c>
      <c r="AS73" s="611" t="s">
        <v>994</v>
      </c>
      <c r="BA73" s="613"/>
      <c r="BB73" s="614" t="s">
        <v>995</v>
      </c>
      <c r="BC73" s="614" t="s">
        <v>1288</v>
      </c>
      <c r="BD73" s="614" t="s">
        <v>1289</v>
      </c>
      <c r="BE73" s="614" t="s">
        <v>1290</v>
      </c>
      <c r="BF73" s="615">
        <v>46034</v>
      </c>
      <c r="BG73" s="614"/>
      <c r="BH73" s="616">
        <v>2172</v>
      </c>
      <c r="BI73" s="616"/>
      <c r="BJ73" s="614"/>
      <c r="BK73" s="616"/>
      <c r="BL73" s="614"/>
      <c r="BM73" s="614"/>
      <c r="BN73" s="616"/>
      <c r="BO73" s="616" t="s">
        <v>999</v>
      </c>
      <c r="BP73" s="628"/>
      <c r="BQ73" s="2824"/>
      <c r="BR73" s="2824"/>
      <c r="BS73" s="2825" t="s">
        <v>1291</v>
      </c>
      <c r="BT73" s="331" t="s">
        <v>1028</v>
      </c>
      <c r="BU73" s="331" t="s">
        <v>1292</v>
      </c>
      <c r="BV73" s="631">
        <v>45694176</v>
      </c>
      <c r="BW73" s="631">
        <v>10456941767</v>
      </c>
      <c r="BX73" s="617">
        <v>8000</v>
      </c>
      <c r="BY73" s="629">
        <v>46037</v>
      </c>
      <c r="BZ73" s="629">
        <v>46081</v>
      </c>
      <c r="CA73" s="619"/>
      <c r="CB73" s="612">
        <f t="shared" si="99"/>
        <v>30</v>
      </c>
      <c r="CC73" s="620">
        <f t="shared" si="100"/>
        <v>8000</v>
      </c>
      <c r="CD73" s="612">
        <v>17</v>
      </c>
      <c r="CE73" s="621">
        <v>4533.3333333333339</v>
      </c>
      <c r="CF73" s="612">
        <v>17</v>
      </c>
      <c r="CG73" s="621">
        <v>4533.3333333333339</v>
      </c>
      <c r="CH73" s="621">
        <f t="shared" si="109"/>
        <v>3466.6666666666661</v>
      </c>
      <c r="CI73" s="621">
        <f t="shared" si="110"/>
        <v>3466.6666666666661</v>
      </c>
      <c r="CJ73" s="619"/>
      <c r="CK73" s="612">
        <f t="shared" si="101"/>
        <v>30</v>
      </c>
      <c r="CL73" s="620">
        <f t="shared" si="102"/>
        <v>8000</v>
      </c>
      <c r="CM73" s="612">
        <v>28</v>
      </c>
      <c r="CN73" s="621">
        <v>8000</v>
      </c>
      <c r="CO73" s="612">
        <v>28</v>
      </c>
      <c r="CP73" s="621">
        <v>8000</v>
      </c>
      <c r="CQ73" s="621">
        <f t="shared" si="111"/>
        <v>0</v>
      </c>
      <c r="CR73" s="621">
        <f t="shared" si="112"/>
        <v>8000</v>
      </c>
      <c r="CS73" s="622"/>
      <c r="CT73" s="612">
        <f t="shared" si="90"/>
        <v>0</v>
      </c>
      <c r="CU73" s="620">
        <f t="shared" si="103"/>
        <v>0</v>
      </c>
      <c r="CW73" s="621">
        <f t="shared" si="91"/>
        <v>0</v>
      </c>
      <c r="CY73" s="621">
        <f t="shared" si="92"/>
        <v>0</v>
      </c>
      <c r="CZ73" s="621">
        <f t="shared" si="113"/>
        <v>0</v>
      </c>
      <c r="DA73" s="621">
        <f t="shared" si="114"/>
        <v>0</v>
      </c>
      <c r="DC73" s="612">
        <f t="shared" si="93"/>
        <v>0</v>
      </c>
      <c r="DD73" s="620">
        <f t="shared" si="104"/>
        <v>0</v>
      </c>
      <c r="DF73" s="621">
        <f t="shared" si="94"/>
        <v>0</v>
      </c>
      <c r="DH73" s="621">
        <f t="shared" si="95"/>
        <v>0</v>
      </c>
      <c r="DU73" s="620">
        <f t="shared" si="96"/>
        <v>16000</v>
      </c>
      <c r="DV73" s="621">
        <f t="shared" si="97"/>
        <v>12533.333333333334</v>
      </c>
      <c r="DW73" s="621">
        <f t="shared" si="98"/>
        <v>12533.333333333334</v>
      </c>
      <c r="DX73" s="621">
        <f t="shared" si="88"/>
        <v>3466.6666666666661</v>
      </c>
      <c r="DY73" s="621">
        <f t="shared" si="86"/>
        <v>3466.6666666666661</v>
      </c>
      <c r="EG73" s="621"/>
    </row>
    <row r="74" spans="1:137" s="612" customFormat="1" ht="23.25" hidden="1" customHeight="1" x14ac:dyDescent="0.25">
      <c r="A74" s="606">
        <v>2026</v>
      </c>
      <c r="B74" s="606">
        <v>479</v>
      </c>
      <c r="C74" s="606" t="s">
        <v>58</v>
      </c>
      <c r="D74" s="606">
        <v>3000654</v>
      </c>
      <c r="E74" s="606">
        <v>5005023</v>
      </c>
      <c r="F74" s="606" t="s">
        <v>1003</v>
      </c>
      <c r="G74" s="606" t="s">
        <v>1004</v>
      </c>
      <c r="H74" s="606">
        <v>97</v>
      </c>
      <c r="I74" s="607" t="s">
        <v>992</v>
      </c>
      <c r="J74" s="608" t="s">
        <v>10</v>
      </c>
      <c r="K74" s="608" t="s">
        <v>60</v>
      </c>
      <c r="L74" s="606" t="str">
        <f t="shared" si="62"/>
        <v>2.3</v>
      </c>
      <c r="M74" s="609" t="s">
        <v>62</v>
      </c>
      <c r="N74" s="609"/>
      <c r="O74" s="606" t="s">
        <v>1293</v>
      </c>
      <c r="P74" s="606" t="s">
        <v>65</v>
      </c>
      <c r="Q74" s="610">
        <v>1</v>
      </c>
      <c r="R74" s="324">
        <v>8000</v>
      </c>
      <c r="S74" s="606">
        <v>30</v>
      </c>
      <c r="T74" s="606">
        <v>30</v>
      </c>
      <c r="U74" s="606"/>
      <c r="V74" s="606">
        <v>0</v>
      </c>
      <c r="W74" s="326"/>
      <c r="X74" s="326"/>
      <c r="Y74" s="326"/>
      <c r="Z74" s="326"/>
      <c r="AA74" s="326"/>
      <c r="AB74" s="326"/>
      <c r="AC74" s="326"/>
      <c r="AD74" s="326"/>
      <c r="AE74" s="324">
        <f t="shared" si="89"/>
        <v>16000</v>
      </c>
      <c r="AF74" s="327">
        <f t="shared" si="107"/>
        <v>8000</v>
      </c>
      <c r="AG74" s="327">
        <f t="shared" si="108"/>
        <v>8000</v>
      </c>
      <c r="AH74" s="327">
        <f t="shared" si="115"/>
        <v>0</v>
      </c>
      <c r="AI74" s="327">
        <f t="shared" si="116"/>
        <v>0</v>
      </c>
      <c r="AJ74" s="327">
        <f t="shared" si="117"/>
        <v>0</v>
      </c>
      <c r="AK74" s="327">
        <f t="shared" si="118"/>
        <v>0</v>
      </c>
      <c r="AL74" s="327">
        <f t="shared" si="119"/>
        <v>0</v>
      </c>
      <c r="AM74" s="327">
        <f t="shared" si="120"/>
        <v>0</v>
      </c>
      <c r="AN74" s="327">
        <f t="shared" si="121"/>
        <v>0</v>
      </c>
      <c r="AO74" s="327">
        <f t="shared" si="122"/>
        <v>0</v>
      </c>
      <c r="AP74" s="327">
        <f t="shared" si="105"/>
        <v>0</v>
      </c>
      <c r="AQ74" s="327">
        <f t="shared" si="106"/>
        <v>0</v>
      </c>
      <c r="AR74" s="327">
        <f t="shared" si="54"/>
        <v>16000</v>
      </c>
      <c r="AS74" s="611" t="s">
        <v>994</v>
      </c>
      <c r="BA74" s="613"/>
      <c r="BB74" s="614" t="s">
        <v>995</v>
      </c>
      <c r="BC74" s="614" t="s">
        <v>1294</v>
      </c>
      <c r="BD74" s="614" t="s">
        <v>1295</v>
      </c>
      <c r="BE74" s="614" t="s">
        <v>1296</v>
      </c>
      <c r="BF74" s="615">
        <v>46049</v>
      </c>
      <c r="BG74" s="614"/>
      <c r="BH74" s="616"/>
      <c r="BI74" s="616"/>
      <c r="BJ74" s="614"/>
      <c r="BK74" s="616"/>
      <c r="BL74" s="384"/>
      <c r="BM74" s="384"/>
      <c r="BN74" s="616"/>
      <c r="BO74" s="616"/>
      <c r="BP74" s="628"/>
      <c r="BQ74" s="2824"/>
      <c r="BR74" s="2824"/>
      <c r="BS74" s="2825" t="s">
        <v>1297</v>
      </c>
      <c r="BT74" s="331" t="s">
        <v>1100</v>
      </c>
      <c r="BU74" s="331" t="s">
        <v>1298</v>
      </c>
      <c r="BV74" s="631">
        <v>47696276</v>
      </c>
      <c r="BW74" s="631">
        <v>10476962761</v>
      </c>
      <c r="BX74" s="641">
        <v>8000</v>
      </c>
      <c r="BY74" s="618">
        <v>46055</v>
      </c>
      <c r="BZ74" s="618">
        <v>46081</v>
      </c>
      <c r="CA74" s="619"/>
      <c r="CB74" s="612">
        <f t="shared" si="99"/>
        <v>30</v>
      </c>
      <c r="CC74" s="620">
        <f t="shared" si="100"/>
        <v>8000</v>
      </c>
      <c r="CE74" s="621">
        <f>(R74/30*CD74)*Q74</f>
        <v>0</v>
      </c>
      <c r="CG74" s="621">
        <f>(R74/30*CF74)*Q74</f>
        <v>0</v>
      </c>
      <c r="CH74" s="621">
        <f t="shared" si="109"/>
        <v>8000</v>
      </c>
      <c r="CI74" s="621">
        <f t="shared" si="110"/>
        <v>8000</v>
      </c>
      <c r="CJ74" s="619"/>
      <c r="CK74" s="612">
        <f t="shared" si="101"/>
        <v>30</v>
      </c>
      <c r="CL74" s="620">
        <f t="shared" si="102"/>
        <v>8000</v>
      </c>
      <c r="CM74" s="612">
        <v>26</v>
      </c>
      <c r="CN74" s="621">
        <f>(R74/30*CM74)*Q74</f>
        <v>6933.3333333333339</v>
      </c>
      <c r="CO74" s="612">
        <v>26</v>
      </c>
      <c r="CP74" s="621">
        <v>6933.3333333333339</v>
      </c>
      <c r="CQ74" s="621">
        <f t="shared" si="111"/>
        <v>1066.6666666666661</v>
      </c>
      <c r="CR74" s="621">
        <f t="shared" si="112"/>
        <v>6933.3333333333339</v>
      </c>
      <c r="CS74" s="622"/>
      <c r="CT74" s="612">
        <f t="shared" si="90"/>
        <v>0</v>
      </c>
      <c r="CU74" s="620">
        <f t="shared" si="103"/>
        <v>0</v>
      </c>
      <c r="CW74" s="621">
        <f t="shared" si="91"/>
        <v>0</v>
      </c>
      <c r="CY74" s="621">
        <f t="shared" si="92"/>
        <v>0</v>
      </c>
      <c r="CZ74" s="621">
        <f t="shared" si="113"/>
        <v>0</v>
      </c>
      <c r="DA74" s="621">
        <f t="shared" si="114"/>
        <v>0</v>
      </c>
      <c r="DC74" s="612">
        <f t="shared" si="93"/>
        <v>0</v>
      </c>
      <c r="DD74" s="620">
        <f t="shared" si="104"/>
        <v>0</v>
      </c>
      <c r="DF74" s="621">
        <f t="shared" si="94"/>
        <v>0</v>
      </c>
      <c r="DH74" s="621">
        <f t="shared" si="95"/>
        <v>0</v>
      </c>
      <c r="DU74" s="620">
        <f t="shared" si="96"/>
        <v>16000</v>
      </c>
      <c r="DV74" s="621">
        <f t="shared" si="97"/>
        <v>6933.3333333333339</v>
      </c>
      <c r="DW74" s="621">
        <f t="shared" si="98"/>
        <v>6933.3333333333339</v>
      </c>
      <c r="DX74" s="621">
        <f t="shared" si="88"/>
        <v>9066.6666666666661</v>
      </c>
      <c r="DY74" s="621">
        <f t="shared" si="86"/>
        <v>9066.6666666666661</v>
      </c>
      <c r="EG74" s="621"/>
    </row>
    <row r="75" spans="1:137" s="612" customFormat="1" ht="30" hidden="1" customHeight="1" x14ac:dyDescent="0.25">
      <c r="A75" s="606">
        <v>2026</v>
      </c>
      <c r="B75" s="606">
        <v>479</v>
      </c>
      <c r="C75" s="606" t="s">
        <v>58</v>
      </c>
      <c r="D75" s="606">
        <v>3000654</v>
      </c>
      <c r="E75" s="606">
        <v>5005023</v>
      </c>
      <c r="F75" s="606" t="s">
        <v>1003</v>
      </c>
      <c r="G75" s="606" t="s">
        <v>1004</v>
      </c>
      <c r="H75" s="606">
        <v>97</v>
      </c>
      <c r="I75" s="607" t="s">
        <v>992</v>
      </c>
      <c r="J75" s="608" t="s">
        <v>10</v>
      </c>
      <c r="K75" s="608" t="s">
        <v>60</v>
      </c>
      <c r="L75" s="606" t="str">
        <f t="shared" si="62"/>
        <v>2.3</v>
      </c>
      <c r="M75" s="609" t="s">
        <v>62</v>
      </c>
      <c r="N75" s="609"/>
      <c r="O75" s="606" t="s">
        <v>1299</v>
      </c>
      <c r="P75" s="606" t="s">
        <v>65</v>
      </c>
      <c r="Q75" s="610">
        <v>1</v>
      </c>
      <c r="R75" s="324">
        <v>8000</v>
      </c>
      <c r="S75" s="606">
        <v>30</v>
      </c>
      <c r="T75" s="606">
        <v>30</v>
      </c>
      <c r="U75" s="606"/>
      <c r="V75" s="606">
        <v>0</v>
      </c>
      <c r="W75" s="326"/>
      <c r="X75" s="326"/>
      <c r="Y75" s="326"/>
      <c r="Z75" s="326"/>
      <c r="AA75" s="326"/>
      <c r="AB75" s="326"/>
      <c r="AC75" s="326"/>
      <c r="AD75" s="326"/>
      <c r="AE75" s="324">
        <f t="shared" si="89"/>
        <v>16000</v>
      </c>
      <c r="AF75" s="327">
        <f t="shared" si="107"/>
        <v>8000</v>
      </c>
      <c r="AG75" s="327">
        <f t="shared" si="108"/>
        <v>8000</v>
      </c>
      <c r="AH75" s="327">
        <f t="shared" si="115"/>
        <v>0</v>
      </c>
      <c r="AI75" s="327">
        <f t="shared" si="116"/>
        <v>0</v>
      </c>
      <c r="AJ75" s="327">
        <f t="shared" si="117"/>
        <v>0</v>
      </c>
      <c r="AK75" s="327">
        <f t="shared" si="118"/>
        <v>0</v>
      </c>
      <c r="AL75" s="327">
        <f t="shared" si="119"/>
        <v>0</v>
      </c>
      <c r="AM75" s="327">
        <f t="shared" si="120"/>
        <v>0</v>
      </c>
      <c r="AN75" s="327">
        <f t="shared" si="121"/>
        <v>0</v>
      </c>
      <c r="AO75" s="327">
        <f t="shared" si="122"/>
        <v>0</v>
      </c>
      <c r="AP75" s="327">
        <f t="shared" si="105"/>
        <v>0</v>
      </c>
      <c r="AQ75" s="327">
        <f t="shared" si="106"/>
        <v>0</v>
      </c>
      <c r="AR75" s="327">
        <f t="shared" si="54"/>
        <v>16000</v>
      </c>
      <c r="AS75" s="611" t="s">
        <v>994</v>
      </c>
      <c r="BA75" s="613"/>
      <c r="BB75" s="614" t="s">
        <v>995</v>
      </c>
      <c r="BC75" s="614" t="s">
        <v>1216</v>
      </c>
      <c r="BD75" s="614" t="s">
        <v>1217</v>
      </c>
      <c r="BE75" s="614" t="s">
        <v>1218</v>
      </c>
      <c r="BF75" s="615">
        <v>45665</v>
      </c>
      <c r="BG75" s="614"/>
      <c r="BH75" s="616">
        <v>1950</v>
      </c>
      <c r="BI75" s="616"/>
      <c r="BJ75" s="614"/>
      <c r="BK75" s="616"/>
      <c r="BL75" s="614"/>
      <c r="BM75" s="614"/>
      <c r="BN75" s="616"/>
      <c r="BO75" s="616" t="s">
        <v>1219</v>
      </c>
      <c r="BP75" s="616"/>
      <c r="BQ75" s="2821"/>
      <c r="BR75" s="2821"/>
      <c r="BS75" s="2822" t="s">
        <v>1300</v>
      </c>
      <c r="BT75" s="328" t="s">
        <v>1301</v>
      </c>
      <c r="BU75" s="328" t="s">
        <v>1302</v>
      </c>
      <c r="BV75" s="631">
        <v>72686317</v>
      </c>
      <c r="BW75" s="631">
        <v>10726863178</v>
      </c>
      <c r="BX75" s="617">
        <v>8000</v>
      </c>
      <c r="BY75" s="618">
        <v>46028</v>
      </c>
      <c r="BZ75" s="618">
        <v>46081</v>
      </c>
      <c r="CA75" s="619"/>
      <c r="CB75" s="612">
        <f t="shared" si="99"/>
        <v>30</v>
      </c>
      <c r="CC75" s="620">
        <f t="shared" si="100"/>
        <v>8000</v>
      </c>
      <c r="CD75" s="612">
        <v>26</v>
      </c>
      <c r="CE75" s="621">
        <v>8000</v>
      </c>
      <c r="CF75" s="612">
        <v>26</v>
      </c>
      <c r="CG75" s="621">
        <v>8000</v>
      </c>
      <c r="CH75" s="621">
        <f t="shared" si="109"/>
        <v>0</v>
      </c>
      <c r="CI75" s="621">
        <f t="shared" si="110"/>
        <v>0</v>
      </c>
      <c r="CJ75" s="619"/>
      <c r="CK75" s="612">
        <f t="shared" si="101"/>
        <v>30</v>
      </c>
      <c r="CL75" s="620">
        <f t="shared" si="102"/>
        <v>8000</v>
      </c>
      <c r="CM75" s="612">
        <v>28</v>
      </c>
      <c r="CN75" s="621">
        <v>8000</v>
      </c>
      <c r="CO75" s="612">
        <v>28</v>
      </c>
      <c r="CP75" s="621">
        <v>8000</v>
      </c>
      <c r="CQ75" s="621">
        <f t="shared" si="111"/>
        <v>0</v>
      </c>
      <c r="CR75" s="621">
        <f t="shared" si="112"/>
        <v>8000</v>
      </c>
      <c r="CS75" s="622"/>
      <c r="CT75" s="612">
        <f t="shared" si="90"/>
        <v>0</v>
      </c>
      <c r="CU75" s="620">
        <f t="shared" si="103"/>
        <v>0</v>
      </c>
      <c r="CW75" s="621">
        <f t="shared" si="91"/>
        <v>0</v>
      </c>
      <c r="CY75" s="621">
        <f t="shared" si="92"/>
        <v>0</v>
      </c>
      <c r="CZ75" s="621">
        <f t="shared" si="113"/>
        <v>0</v>
      </c>
      <c r="DA75" s="621">
        <f t="shared" si="114"/>
        <v>0</v>
      </c>
      <c r="DC75" s="612">
        <f t="shared" si="93"/>
        <v>0</v>
      </c>
      <c r="DD75" s="620">
        <f t="shared" si="104"/>
        <v>0</v>
      </c>
      <c r="DF75" s="621">
        <f t="shared" si="94"/>
        <v>0</v>
      </c>
      <c r="DH75" s="621">
        <f t="shared" si="95"/>
        <v>0</v>
      </c>
      <c r="DU75" s="620">
        <f t="shared" si="96"/>
        <v>16000</v>
      </c>
      <c r="DV75" s="621">
        <f t="shared" si="97"/>
        <v>16000</v>
      </c>
      <c r="DW75" s="621">
        <f t="shared" si="98"/>
        <v>16000</v>
      </c>
      <c r="DX75" s="621">
        <f t="shared" si="88"/>
        <v>0</v>
      </c>
      <c r="DY75" s="621">
        <f t="shared" si="86"/>
        <v>0</v>
      </c>
      <c r="EG75" s="621"/>
    </row>
    <row r="76" spans="1:137" s="612" customFormat="1" ht="30" hidden="1" customHeight="1" x14ac:dyDescent="0.25">
      <c r="A76" s="606">
        <v>2026</v>
      </c>
      <c r="B76" s="606">
        <v>479</v>
      </c>
      <c r="C76" s="606" t="s">
        <v>58</v>
      </c>
      <c r="D76" s="606">
        <v>3000654</v>
      </c>
      <c r="E76" s="606">
        <v>5005023</v>
      </c>
      <c r="F76" s="606" t="s">
        <v>1003</v>
      </c>
      <c r="G76" s="606" t="s">
        <v>1004</v>
      </c>
      <c r="H76" s="606">
        <v>97</v>
      </c>
      <c r="I76" s="607" t="s">
        <v>992</v>
      </c>
      <c r="J76" s="608" t="s">
        <v>10</v>
      </c>
      <c r="K76" s="608" t="s">
        <v>60</v>
      </c>
      <c r="L76" s="606" t="str">
        <f t="shared" si="62"/>
        <v>2.3</v>
      </c>
      <c r="M76" s="609" t="s">
        <v>62</v>
      </c>
      <c r="N76" s="609"/>
      <c r="O76" s="606" t="s">
        <v>1303</v>
      </c>
      <c r="P76" s="606" t="s">
        <v>65</v>
      </c>
      <c r="Q76" s="610">
        <v>1</v>
      </c>
      <c r="R76" s="324">
        <v>8000</v>
      </c>
      <c r="S76" s="606">
        <v>30</v>
      </c>
      <c r="T76" s="606">
        <v>30</v>
      </c>
      <c r="U76" s="606"/>
      <c r="V76" s="606">
        <v>0</v>
      </c>
      <c r="W76" s="326"/>
      <c r="X76" s="326"/>
      <c r="Y76" s="326"/>
      <c r="Z76" s="326"/>
      <c r="AA76" s="326"/>
      <c r="AB76" s="326"/>
      <c r="AC76" s="326"/>
      <c r="AD76" s="326"/>
      <c r="AE76" s="324">
        <f t="shared" si="89"/>
        <v>16000</v>
      </c>
      <c r="AF76" s="327">
        <f t="shared" si="107"/>
        <v>8000</v>
      </c>
      <c r="AG76" s="327">
        <f t="shared" si="108"/>
        <v>8000</v>
      </c>
      <c r="AH76" s="327">
        <f t="shared" si="115"/>
        <v>0</v>
      </c>
      <c r="AI76" s="327">
        <f t="shared" si="116"/>
        <v>0</v>
      </c>
      <c r="AJ76" s="327">
        <f t="shared" si="117"/>
        <v>0</v>
      </c>
      <c r="AK76" s="327">
        <f t="shared" si="118"/>
        <v>0</v>
      </c>
      <c r="AL76" s="327">
        <f t="shared" si="119"/>
        <v>0</v>
      </c>
      <c r="AM76" s="327">
        <f t="shared" si="120"/>
        <v>0</v>
      </c>
      <c r="AN76" s="327">
        <f t="shared" si="121"/>
        <v>0</v>
      </c>
      <c r="AO76" s="327">
        <f t="shared" si="122"/>
        <v>0</v>
      </c>
      <c r="AP76" s="327">
        <f t="shared" si="105"/>
        <v>0</v>
      </c>
      <c r="AQ76" s="327">
        <f t="shared" si="106"/>
        <v>0</v>
      </c>
      <c r="AR76" s="327">
        <f t="shared" si="54"/>
        <v>16000</v>
      </c>
      <c r="AS76" s="611" t="s">
        <v>994</v>
      </c>
      <c r="BA76" s="613"/>
      <c r="BB76" s="614" t="s">
        <v>995</v>
      </c>
      <c r="BC76" s="614" t="s">
        <v>1216</v>
      </c>
      <c r="BD76" s="614" t="s">
        <v>1217</v>
      </c>
      <c r="BE76" s="614" t="s">
        <v>1218</v>
      </c>
      <c r="BF76" s="615">
        <v>45665</v>
      </c>
      <c r="BG76" s="614"/>
      <c r="BH76" s="616">
        <v>1951</v>
      </c>
      <c r="BI76" s="616"/>
      <c r="BJ76" s="614"/>
      <c r="BK76" s="616"/>
      <c r="BL76" s="614"/>
      <c r="BM76" s="614"/>
      <c r="BN76" s="616"/>
      <c r="BO76" s="616" t="s">
        <v>1219</v>
      </c>
      <c r="BP76" s="616"/>
      <c r="BQ76" s="2821"/>
      <c r="BR76" s="2821"/>
      <c r="BS76" s="2822" t="s">
        <v>1304</v>
      </c>
      <c r="BT76" s="328" t="s">
        <v>1305</v>
      </c>
      <c r="BU76" s="328" t="s">
        <v>1306</v>
      </c>
      <c r="BV76" s="638">
        <v>45210221</v>
      </c>
      <c r="BW76" s="639">
        <v>10452102213</v>
      </c>
      <c r="BX76" s="617">
        <v>8000</v>
      </c>
      <c r="BY76" s="618">
        <v>46028</v>
      </c>
      <c r="BZ76" s="618">
        <v>46081</v>
      </c>
      <c r="CA76" s="619"/>
      <c r="CB76" s="612">
        <f t="shared" si="99"/>
        <v>30</v>
      </c>
      <c r="CC76" s="620">
        <f t="shared" si="100"/>
        <v>8000</v>
      </c>
      <c r="CD76" s="612">
        <v>26</v>
      </c>
      <c r="CE76" s="621">
        <v>8000</v>
      </c>
      <c r="CF76" s="612">
        <v>26</v>
      </c>
      <c r="CG76" s="621">
        <v>8000</v>
      </c>
      <c r="CH76" s="621">
        <f t="shared" si="109"/>
        <v>0</v>
      </c>
      <c r="CI76" s="621">
        <f t="shared" si="110"/>
        <v>0</v>
      </c>
      <c r="CJ76" s="619"/>
      <c r="CK76" s="612">
        <f t="shared" si="101"/>
        <v>30</v>
      </c>
      <c r="CL76" s="620">
        <f t="shared" si="102"/>
        <v>8000</v>
      </c>
      <c r="CM76" s="612">
        <v>28</v>
      </c>
      <c r="CN76" s="621">
        <v>8000</v>
      </c>
      <c r="CO76" s="612">
        <v>28</v>
      </c>
      <c r="CP76" s="621">
        <v>8000</v>
      </c>
      <c r="CQ76" s="621">
        <f t="shared" si="111"/>
        <v>0</v>
      </c>
      <c r="CR76" s="621">
        <f t="shared" si="112"/>
        <v>8000</v>
      </c>
      <c r="CS76" s="622"/>
      <c r="CT76" s="612">
        <f t="shared" si="90"/>
        <v>0</v>
      </c>
      <c r="CU76" s="620">
        <f t="shared" si="103"/>
        <v>0</v>
      </c>
      <c r="CW76" s="621">
        <f t="shared" si="91"/>
        <v>0</v>
      </c>
      <c r="CY76" s="621">
        <f t="shared" si="92"/>
        <v>0</v>
      </c>
      <c r="CZ76" s="621">
        <f t="shared" si="113"/>
        <v>0</v>
      </c>
      <c r="DA76" s="621">
        <f t="shared" si="114"/>
        <v>0</v>
      </c>
      <c r="DC76" s="612">
        <f t="shared" si="93"/>
        <v>0</v>
      </c>
      <c r="DD76" s="620">
        <f t="shared" si="104"/>
        <v>0</v>
      </c>
      <c r="DF76" s="621">
        <f t="shared" si="94"/>
        <v>0</v>
      </c>
      <c r="DH76" s="621">
        <f t="shared" si="95"/>
        <v>0</v>
      </c>
      <c r="DU76" s="620">
        <f t="shared" si="96"/>
        <v>16000</v>
      </c>
      <c r="DV76" s="621">
        <f t="shared" si="97"/>
        <v>16000</v>
      </c>
      <c r="DW76" s="621">
        <f t="shared" si="98"/>
        <v>16000</v>
      </c>
      <c r="DX76" s="621">
        <f t="shared" si="88"/>
        <v>0</v>
      </c>
      <c r="DY76" s="621">
        <f t="shared" si="86"/>
        <v>0</v>
      </c>
      <c r="EG76" s="621"/>
    </row>
    <row r="77" spans="1:137" s="612" customFormat="1" ht="30" hidden="1" customHeight="1" x14ac:dyDescent="0.25">
      <c r="A77" s="606">
        <v>2026</v>
      </c>
      <c r="B77" s="606">
        <v>479</v>
      </c>
      <c r="C77" s="606" t="s">
        <v>58</v>
      </c>
      <c r="D77" s="606">
        <v>3000654</v>
      </c>
      <c r="E77" s="606">
        <v>5005023</v>
      </c>
      <c r="F77" s="606" t="s">
        <v>1003</v>
      </c>
      <c r="G77" s="606" t="s">
        <v>1004</v>
      </c>
      <c r="H77" s="606">
        <v>97</v>
      </c>
      <c r="I77" s="607" t="s">
        <v>992</v>
      </c>
      <c r="J77" s="608" t="s">
        <v>10</v>
      </c>
      <c r="K77" s="608" t="s">
        <v>60</v>
      </c>
      <c r="L77" s="606" t="str">
        <f t="shared" si="62"/>
        <v>2.3</v>
      </c>
      <c r="M77" s="609" t="s">
        <v>62</v>
      </c>
      <c r="N77" s="609"/>
      <c r="O77" s="606" t="s">
        <v>1307</v>
      </c>
      <c r="P77" s="606" t="s">
        <v>65</v>
      </c>
      <c r="Q77" s="610">
        <v>1</v>
      </c>
      <c r="R77" s="324">
        <v>8000</v>
      </c>
      <c r="S77" s="606">
        <v>30</v>
      </c>
      <c r="T77" s="606">
        <v>30</v>
      </c>
      <c r="U77" s="606"/>
      <c r="V77" s="606">
        <v>0</v>
      </c>
      <c r="W77" s="326"/>
      <c r="X77" s="326"/>
      <c r="Y77" s="326"/>
      <c r="Z77" s="326"/>
      <c r="AA77" s="326"/>
      <c r="AB77" s="326"/>
      <c r="AC77" s="326"/>
      <c r="AD77" s="326"/>
      <c r="AE77" s="324">
        <f t="shared" si="89"/>
        <v>16000</v>
      </c>
      <c r="AF77" s="327">
        <f t="shared" si="107"/>
        <v>8000</v>
      </c>
      <c r="AG77" s="327">
        <f t="shared" si="108"/>
        <v>8000</v>
      </c>
      <c r="AH77" s="327">
        <f t="shared" si="115"/>
        <v>0</v>
      </c>
      <c r="AI77" s="327">
        <f t="shared" si="116"/>
        <v>0</v>
      </c>
      <c r="AJ77" s="327">
        <f t="shared" si="117"/>
        <v>0</v>
      </c>
      <c r="AK77" s="327">
        <f t="shared" si="118"/>
        <v>0</v>
      </c>
      <c r="AL77" s="327">
        <f t="shared" si="119"/>
        <v>0</v>
      </c>
      <c r="AM77" s="327">
        <f t="shared" si="120"/>
        <v>0</v>
      </c>
      <c r="AN77" s="327">
        <f t="shared" si="121"/>
        <v>0</v>
      </c>
      <c r="AO77" s="327">
        <f t="shared" si="122"/>
        <v>0</v>
      </c>
      <c r="AP77" s="327">
        <f t="shared" si="105"/>
        <v>0</v>
      </c>
      <c r="AQ77" s="327">
        <f t="shared" si="106"/>
        <v>0</v>
      </c>
      <c r="AR77" s="327">
        <f t="shared" ref="AR77:AR121" si="123">+ROUNDUP(SUM(AF77:AQ77),0)</f>
        <v>16000</v>
      </c>
      <c r="AS77" s="611" t="s">
        <v>994</v>
      </c>
      <c r="BA77" s="613"/>
      <c r="BB77" s="614" t="s">
        <v>995</v>
      </c>
      <c r="BC77" s="614" t="s">
        <v>1216</v>
      </c>
      <c r="BD77" s="614" t="s">
        <v>1217</v>
      </c>
      <c r="BE77" s="614" t="s">
        <v>1218</v>
      </c>
      <c r="BF77" s="615">
        <v>45665</v>
      </c>
      <c r="BG77" s="614"/>
      <c r="BH77" s="616">
        <v>1952</v>
      </c>
      <c r="BI77" s="616"/>
      <c r="BJ77" s="614"/>
      <c r="BK77" s="616"/>
      <c r="BL77" s="614"/>
      <c r="BM77" s="614"/>
      <c r="BN77" s="616"/>
      <c r="BO77" s="616" t="s">
        <v>1219</v>
      </c>
      <c r="BP77" s="616"/>
      <c r="BQ77" s="2821"/>
      <c r="BR77" s="2821"/>
      <c r="BS77" s="2822" t="s">
        <v>1308</v>
      </c>
      <c r="BT77" s="328" t="s">
        <v>1309</v>
      </c>
      <c r="BU77" s="328" t="s">
        <v>1310</v>
      </c>
      <c r="BV77" s="392">
        <v>41716347</v>
      </c>
      <c r="BW77" s="392">
        <v>10417163471</v>
      </c>
      <c r="BX77" s="617">
        <v>8000</v>
      </c>
      <c r="BY77" s="618">
        <v>46028</v>
      </c>
      <c r="BZ77" s="618">
        <v>46081</v>
      </c>
      <c r="CA77" s="619"/>
      <c r="CB77" s="612">
        <f t="shared" si="99"/>
        <v>30</v>
      </c>
      <c r="CC77" s="620">
        <f t="shared" si="100"/>
        <v>8000</v>
      </c>
      <c r="CD77" s="612">
        <v>26</v>
      </c>
      <c r="CE77" s="621">
        <v>8000</v>
      </c>
      <c r="CF77" s="612">
        <v>26</v>
      </c>
      <c r="CG77" s="621">
        <v>8000</v>
      </c>
      <c r="CH77" s="621">
        <f t="shared" si="109"/>
        <v>0</v>
      </c>
      <c r="CI77" s="621">
        <f t="shared" si="110"/>
        <v>0</v>
      </c>
      <c r="CJ77" s="619"/>
      <c r="CK77" s="612">
        <f t="shared" si="101"/>
        <v>30</v>
      </c>
      <c r="CL77" s="620">
        <f t="shared" si="102"/>
        <v>8000</v>
      </c>
      <c r="CM77" s="612">
        <v>28</v>
      </c>
      <c r="CN77" s="621">
        <v>8000</v>
      </c>
      <c r="CO77" s="612">
        <v>28</v>
      </c>
      <c r="CP77" s="621">
        <v>8000</v>
      </c>
      <c r="CQ77" s="621">
        <f t="shared" si="111"/>
        <v>0</v>
      </c>
      <c r="CR77" s="621">
        <f t="shared" si="112"/>
        <v>8000</v>
      </c>
      <c r="CS77" s="622"/>
      <c r="CT77" s="612">
        <f t="shared" si="90"/>
        <v>0</v>
      </c>
      <c r="CU77" s="620">
        <f t="shared" si="103"/>
        <v>0</v>
      </c>
      <c r="CW77" s="621">
        <f t="shared" si="91"/>
        <v>0</v>
      </c>
      <c r="CY77" s="621">
        <f t="shared" si="92"/>
        <v>0</v>
      </c>
      <c r="CZ77" s="621">
        <f t="shared" si="113"/>
        <v>0</v>
      </c>
      <c r="DA77" s="621">
        <f t="shared" si="114"/>
        <v>0</v>
      </c>
      <c r="DC77" s="612">
        <f t="shared" si="93"/>
        <v>0</v>
      </c>
      <c r="DD77" s="620">
        <f t="shared" si="104"/>
        <v>0</v>
      </c>
      <c r="DF77" s="621">
        <f t="shared" si="94"/>
        <v>0</v>
      </c>
      <c r="DH77" s="621">
        <f t="shared" si="95"/>
        <v>0</v>
      </c>
      <c r="DU77" s="620">
        <f t="shared" si="96"/>
        <v>16000</v>
      </c>
      <c r="DV77" s="621">
        <f t="shared" si="97"/>
        <v>16000</v>
      </c>
      <c r="DW77" s="621">
        <f t="shared" si="98"/>
        <v>16000</v>
      </c>
      <c r="DX77" s="621">
        <f t="shared" si="88"/>
        <v>0</v>
      </c>
      <c r="DY77" s="621">
        <f t="shared" si="86"/>
        <v>0</v>
      </c>
      <c r="EG77" s="621"/>
    </row>
    <row r="78" spans="1:137" s="1944" customFormat="1" ht="26.25" hidden="1" customHeight="1" x14ac:dyDescent="0.25">
      <c r="A78" s="1937">
        <v>2026</v>
      </c>
      <c r="B78" s="606">
        <v>479</v>
      </c>
      <c r="C78" s="606" t="s">
        <v>58</v>
      </c>
      <c r="D78" s="606">
        <v>3000654</v>
      </c>
      <c r="E78" s="606">
        <v>5005023</v>
      </c>
      <c r="F78" s="606" t="s">
        <v>990</v>
      </c>
      <c r="G78" s="1937" t="s">
        <v>991</v>
      </c>
      <c r="H78" s="1937">
        <v>94</v>
      </c>
      <c r="I78" s="607" t="s">
        <v>992</v>
      </c>
      <c r="J78" s="608" t="s">
        <v>10</v>
      </c>
      <c r="K78" s="608" t="s">
        <v>60</v>
      </c>
      <c r="L78" s="606" t="str">
        <f t="shared" si="62"/>
        <v>2.3</v>
      </c>
      <c r="M78" s="1938" t="s">
        <v>62</v>
      </c>
      <c r="N78" s="609"/>
      <c r="O78" s="1937" t="s">
        <v>1311</v>
      </c>
      <c r="P78" s="1937" t="s">
        <v>65</v>
      </c>
      <c r="Q78" s="1939">
        <v>1</v>
      </c>
      <c r="R78" s="457">
        <v>8000</v>
      </c>
      <c r="S78" s="1937">
        <v>30</v>
      </c>
      <c r="T78" s="2922">
        <v>15</v>
      </c>
      <c r="U78" s="1937"/>
      <c r="V78" s="1937"/>
      <c r="W78" s="1940"/>
      <c r="X78" s="326"/>
      <c r="Y78" s="326"/>
      <c r="Z78" s="326"/>
      <c r="AA78" s="326"/>
      <c r="AB78" s="326"/>
      <c r="AC78" s="326"/>
      <c r="AD78" s="326"/>
      <c r="AE78" s="457">
        <f t="shared" si="89"/>
        <v>12000</v>
      </c>
      <c r="AF78" s="327">
        <f t="shared" si="107"/>
        <v>8000</v>
      </c>
      <c r="AG78" s="327">
        <f t="shared" si="108"/>
        <v>4000</v>
      </c>
      <c r="AH78" s="327">
        <f t="shared" si="115"/>
        <v>0</v>
      </c>
      <c r="AI78" s="327">
        <f t="shared" si="116"/>
        <v>0</v>
      </c>
      <c r="AJ78" s="327">
        <f t="shared" si="117"/>
        <v>0</v>
      </c>
      <c r="AK78" s="327">
        <f t="shared" si="118"/>
        <v>0</v>
      </c>
      <c r="AL78" s="327">
        <f t="shared" si="119"/>
        <v>0</v>
      </c>
      <c r="AM78" s="327">
        <f t="shared" si="120"/>
        <v>0</v>
      </c>
      <c r="AN78" s="327">
        <f t="shared" si="121"/>
        <v>0</v>
      </c>
      <c r="AO78" s="327">
        <f t="shared" si="122"/>
        <v>0</v>
      </c>
      <c r="AP78" s="327">
        <f t="shared" si="105"/>
        <v>0</v>
      </c>
      <c r="AQ78" s="327">
        <f t="shared" si="106"/>
        <v>0</v>
      </c>
      <c r="AR78" s="458">
        <f t="shared" si="123"/>
        <v>12000</v>
      </c>
      <c r="AS78" s="1941" t="s">
        <v>994</v>
      </c>
      <c r="AT78" s="612"/>
      <c r="AU78" s="612"/>
      <c r="AV78" s="612"/>
      <c r="AW78" s="612"/>
      <c r="AX78" s="612"/>
      <c r="AY78" s="612"/>
      <c r="AZ78" s="612"/>
      <c r="BA78" s="613"/>
      <c r="BB78" s="1942" t="s">
        <v>995</v>
      </c>
      <c r="BC78" s="634" t="s">
        <v>1312</v>
      </c>
      <c r="BD78" s="634" t="s">
        <v>1313</v>
      </c>
      <c r="BE78" s="634" t="s">
        <v>1227</v>
      </c>
      <c r="BF78" s="635" t="s">
        <v>1069</v>
      </c>
      <c r="BG78" s="614"/>
      <c r="BH78" s="616">
        <v>1953</v>
      </c>
      <c r="BI78" s="616"/>
      <c r="BJ78" s="614"/>
      <c r="BK78" s="616"/>
      <c r="BL78" s="614"/>
      <c r="BM78" s="614"/>
      <c r="BN78" s="616"/>
      <c r="BO78" s="616" t="s">
        <v>1219</v>
      </c>
      <c r="BP78" s="616"/>
      <c r="BQ78" s="2821"/>
      <c r="BR78" s="2821"/>
      <c r="BS78" s="2822" t="s">
        <v>1314</v>
      </c>
      <c r="BT78" s="328" t="s">
        <v>1315</v>
      </c>
      <c r="BU78" s="328" t="s">
        <v>1316</v>
      </c>
      <c r="BV78" s="392">
        <v>47341348</v>
      </c>
      <c r="BW78" s="392">
        <v>10473413481</v>
      </c>
      <c r="BX78" s="617">
        <v>8000</v>
      </c>
      <c r="BY78" s="618">
        <v>46028</v>
      </c>
      <c r="BZ78" s="618">
        <v>46053</v>
      </c>
      <c r="CA78" s="619"/>
      <c r="CB78" s="612">
        <f t="shared" si="99"/>
        <v>30</v>
      </c>
      <c r="CC78" s="620">
        <f t="shared" si="100"/>
        <v>8000</v>
      </c>
      <c r="CD78" s="612">
        <v>26</v>
      </c>
      <c r="CE78" s="621">
        <v>8000</v>
      </c>
      <c r="CF78" s="612">
        <v>26</v>
      </c>
      <c r="CG78" s="621">
        <v>8000</v>
      </c>
      <c r="CH78" s="621">
        <f t="shared" si="109"/>
        <v>0</v>
      </c>
      <c r="CI78" s="621">
        <f t="shared" si="110"/>
        <v>0</v>
      </c>
      <c r="CJ78" s="619"/>
      <c r="CK78" s="612">
        <f t="shared" si="101"/>
        <v>15</v>
      </c>
      <c r="CL78" s="620">
        <f t="shared" si="102"/>
        <v>4000</v>
      </c>
      <c r="CM78" s="612">
        <v>15</v>
      </c>
      <c r="CN78" s="621">
        <v>4000</v>
      </c>
      <c r="CO78" s="612">
        <v>15</v>
      </c>
      <c r="CP78" s="621">
        <v>4000</v>
      </c>
      <c r="CQ78" s="621">
        <f t="shared" si="111"/>
        <v>0</v>
      </c>
      <c r="CR78" s="621">
        <f t="shared" si="112"/>
        <v>4000</v>
      </c>
      <c r="CS78" s="622"/>
      <c r="CT78" s="612">
        <f t="shared" si="90"/>
        <v>0</v>
      </c>
      <c r="CU78" s="620">
        <f t="shared" si="103"/>
        <v>0</v>
      </c>
      <c r="CV78" s="612"/>
      <c r="CW78" s="621">
        <f t="shared" si="91"/>
        <v>0</v>
      </c>
      <c r="CX78" s="612"/>
      <c r="CY78" s="621">
        <f t="shared" si="92"/>
        <v>0</v>
      </c>
      <c r="CZ78" s="621">
        <f t="shared" si="113"/>
        <v>0</v>
      </c>
      <c r="DA78" s="621">
        <f t="shared" si="114"/>
        <v>0</v>
      </c>
      <c r="DB78" s="612"/>
      <c r="DC78" s="612">
        <f t="shared" si="93"/>
        <v>0</v>
      </c>
      <c r="DD78" s="620">
        <f t="shared" si="104"/>
        <v>0</v>
      </c>
      <c r="DE78" s="612"/>
      <c r="DF78" s="621">
        <f t="shared" si="94"/>
        <v>0</v>
      </c>
      <c r="DG78" s="612"/>
      <c r="DH78" s="621">
        <f t="shared" si="95"/>
        <v>0</v>
      </c>
      <c r="DI78" s="612"/>
      <c r="DJ78" s="612"/>
      <c r="DK78" s="612"/>
      <c r="DL78" s="612"/>
      <c r="DM78" s="612"/>
      <c r="DN78" s="612"/>
      <c r="DO78" s="612"/>
      <c r="DP78" s="612"/>
      <c r="DQ78" s="612"/>
      <c r="DR78" s="612"/>
      <c r="DS78" s="612"/>
      <c r="DU78" s="1945">
        <f t="shared" si="96"/>
        <v>12000</v>
      </c>
      <c r="DV78" s="1946">
        <f t="shared" si="97"/>
        <v>12000</v>
      </c>
      <c r="DW78" s="1946">
        <f t="shared" si="98"/>
        <v>12000</v>
      </c>
      <c r="DX78" s="1946">
        <f t="shared" si="88"/>
        <v>0</v>
      </c>
      <c r="DY78" s="1946">
        <f t="shared" si="86"/>
        <v>0</v>
      </c>
      <c r="EG78" s="1946"/>
    </row>
    <row r="79" spans="1:137" s="612" customFormat="1" ht="26.25" hidden="1" customHeight="1" x14ac:dyDescent="0.25">
      <c r="A79" s="606">
        <v>2026</v>
      </c>
      <c r="B79" s="606">
        <v>479</v>
      </c>
      <c r="C79" s="606" t="s">
        <v>58</v>
      </c>
      <c r="D79" s="606">
        <v>3000654</v>
      </c>
      <c r="E79" s="606">
        <v>5005023</v>
      </c>
      <c r="F79" s="606" t="s">
        <v>1003</v>
      </c>
      <c r="G79" s="606" t="s">
        <v>1004</v>
      </c>
      <c r="H79" s="606">
        <v>97</v>
      </c>
      <c r="I79" s="607" t="s">
        <v>992</v>
      </c>
      <c r="J79" s="608" t="s">
        <v>10</v>
      </c>
      <c r="K79" s="608" t="s">
        <v>60</v>
      </c>
      <c r="L79" s="606" t="str">
        <f t="shared" si="62"/>
        <v>2.3</v>
      </c>
      <c r="M79" s="609" t="s">
        <v>62</v>
      </c>
      <c r="N79" s="609"/>
      <c r="O79" s="606" t="s">
        <v>1311</v>
      </c>
      <c r="P79" s="606" t="s">
        <v>65</v>
      </c>
      <c r="Q79" s="610">
        <v>1</v>
      </c>
      <c r="R79" s="324">
        <v>8000</v>
      </c>
      <c r="S79" s="606"/>
      <c r="T79" s="2922">
        <v>15</v>
      </c>
      <c r="U79" s="606"/>
      <c r="V79" s="606">
        <v>0</v>
      </c>
      <c r="W79" s="326"/>
      <c r="X79" s="326"/>
      <c r="Y79" s="326"/>
      <c r="Z79" s="326"/>
      <c r="AA79" s="326"/>
      <c r="AB79" s="326"/>
      <c r="AC79" s="326"/>
      <c r="AD79" s="326"/>
      <c r="AE79" s="324">
        <f t="shared" si="89"/>
        <v>4000</v>
      </c>
      <c r="AF79" s="327">
        <f t="shared" si="107"/>
        <v>0</v>
      </c>
      <c r="AG79" s="327">
        <f t="shared" si="108"/>
        <v>4000</v>
      </c>
      <c r="AH79" s="327">
        <f t="shared" si="115"/>
        <v>0</v>
      </c>
      <c r="AI79" s="327">
        <f t="shared" si="116"/>
        <v>0</v>
      </c>
      <c r="AJ79" s="327">
        <f t="shared" si="117"/>
        <v>0</v>
      </c>
      <c r="AK79" s="327">
        <f t="shared" si="118"/>
        <v>0</v>
      </c>
      <c r="AL79" s="327">
        <f t="shared" si="119"/>
        <v>0</v>
      </c>
      <c r="AM79" s="327">
        <f t="shared" si="120"/>
        <v>0</v>
      </c>
      <c r="AN79" s="327">
        <f t="shared" si="121"/>
        <v>0</v>
      </c>
      <c r="AO79" s="327">
        <f t="shared" si="122"/>
        <v>0</v>
      </c>
      <c r="AP79" s="327">
        <f t="shared" si="105"/>
        <v>0</v>
      </c>
      <c r="AQ79" s="327">
        <f t="shared" si="106"/>
        <v>0</v>
      </c>
      <c r="AR79" s="327">
        <f t="shared" si="123"/>
        <v>4000</v>
      </c>
      <c r="AS79" s="611" t="s">
        <v>994</v>
      </c>
      <c r="AU79" s="612" t="s">
        <v>1074</v>
      </c>
      <c r="AV79" s="612" t="s">
        <v>1075</v>
      </c>
      <c r="AW79" s="632">
        <v>46038</v>
      </c>
      <c r="AX79" s="612" t="s">
        <v>1076</v>
      </c>
      <c r="AY79" s="632">
        <v>46045</v>
      </c>
      <c r="AZ79" s="637">
        <f>AR79</f>
        <v>4000</v>
      </c>
      <c r="BA79" s="613" t="s">
        <v>1077</v>
      </c>
      <c r="BB79" s="614" t="s">
        <v>995</v>
      </c>
      <c r="BC79" s="614" t="s">
        <v>1078</v>
      </c>
      <c r="BD79" s="614" t="s">
        <v>1317</v>
      </c>
      <c r="BE79" s="614" t="s">
        <v>1080</v>
      </c>
      <c r="BF79" s="615">
        <v>46048</v>
      </c>
      <c r="BG79" s="614"/>
      <c r="BH79" s="616"/>
      <c r="BI79" s="616"/>
      <c r="BJ79" s="614"/>
      <c r="BK79" s="616" t="s">
        <v>1081</v>
      </c>
      <c r="BL79" s="384"/>
      <c r="BM79" s="384"/>
      <c r="BN79" s="616"/>
      <c r="BO79" s="616"/>
      <c r="BP79" s="616"/>
      <c r="BQ79" s="2821"/>
      <c r="BR79" s="2821"/>
      <c r="BS79" s="2822" t="s">
        <v>1314</v>
      </c>
      <c r="BT79" s="328" t="s">
        <v>1315</v>
      </c>
      <c r="BU79" s="328" t="s">
        <v>1316</v>
      </c>
      <c r="BV79" s="392">
        <v>47341348</v>
      </c>
      <c r="BW79" s="392">
        <v>10473413481</v>
      </c>
      <c r="BX79" s="617">
        <v>8000</v>
      </c>
      <c r="BY79" s="618">
        <v>46054</v>
      </c>
      <c r="BZ79" s="618">
        <v>46081</v>
      </c>
      <c r="CA79" s="619"/>
      <c r="CB79" s="612">
        <f t="shared" si="99"/>
        <v>0</v>
      </c>
      <c r="CC79" s="620">
        <f t="shared" si="100"/>
        <v>0</v>
      </c>
      <c r="CE79" s="621">
        <f>(R79/30*CD79)*Q79</f>
        <v>0</v>
      </c>
      <c r="CG79" s="621">
        <f>(R79/30*CF79)*Q79</f>
        <v>0</v>
      </c>
      <c r="CH79" s="621">
        <f t="shared" si="109"/>
        <v>0</v>
      </c>
      <c r="CI79" s="621">
        <f t="shared" si="110"/>
        <v>0</v>
      </c>
      <c r="CJ79" s="619"/>
      <c r="CK79" s="612">
        <f t="shared" si="101"/>
        <v>15</v>
      </c>
      <c r="CL79" s="620">
        <f t="shared" si="102"/>
        <v>4000</v>
      </c>
      <c r="CM79" s="612">
        <v>15</v>
      </c>
      <c r="CN79" s="621">
        <f>(R79/30*CM79)*Q79</f>
        <v>4000.0000000000005</v>
      </c>
      <c r="CO79" s="612">
        <v>15</v>
      </c>
      <c r="CP79" s="621">
        <v>4000.0000000000005</v>
      </c>
      <c r="CQ79" s="621">
        <f t="shared" si="111"/>
        <v>0</v>
      </c>
      <c r="CR79" s="621">
        <f t="shared" si="112"/>
        <v>4000</v>
      </c>
      <c r="CS79" s="622"/>
      <c r="CT79" s="612">
        <f t="shared" si="90"/>
        <v>0</v>
      </c>
      <c r="CU79" s="620">
        <f t="shared" si="103"/>
        <v>0</v>
      </c>
      <c r="CW79" s="621">
        <f t="shared" si="91"/>
        <v>0</v>
      </c>
      <c r="CY79" s="621">
        <f t="shared" si="92"/>
        <v>0</v>
      </c>
      <c r="CZ79" s="621">
        <f t="shared" si="113"/>
        <v>0</v>
      </c>
      <c r="DA79" s="621">
        <f t="shared" si="114"/>
        <v>0</v>
      </c>
      <c r="DC79" s="612">
        <f t="shared" si="93"/>
        <v>0</v>
      </c>
      <c r="DD79" s="620">
        <f t="shared" si="104"/>
        <v>0</v>
      </c>
      <c r="DF79" s="621">
        <f t="shared" si="94"/>
        <v>0</v>
      </c>
      <c r="DH79" s="621">
        <f t="shared" si="95"/>
        <v>0</v>
      </c>
      <c r="DU79" s="620">
        <f t="shared" si="96"/>
        <v>4000</v>
      </c>
      <c r="DV79" s="621">
        <f t="shared" si="97"/>
        <v>4000.0000000000005</v>
      </c>
      <c r="DW79" s="621">
        <f t="shared" si="98"/>
        <v>4000.0000000000005</v>
      </c>
      <c r="DX79" s="621">
        <f t="shared" si="88"/>
        <v>0</v>
      </c>
      <c r="DY79" s="621">
        <f t="shared" si="86"/>
        <v>0</v>
      </c>
      <c r="EG79" s="621"/>
    </row>
    <row r="80" spans="1:137" s="1944" customFormat="1" ht="26.25" hidden="1" customHeight="1" x14ac:dyDescent="0.25">
      <c r="A80" s="1937">
        <v>2026</v>
      </c>
      <c r="B80" s="606">
        <v>479</v>
      </c>
      <c r="C80" s="606" t="s">
        <v>58</v>
      </c>
      <c r="D80" s="606">
        <v>3000654</v>
      </c>
      <c r="E80" s="606">
        <v>5005023</v>
      </c>
      <c r="F80" s="606" t="s">
        <v>990</v>
      </c>
      <c r="G80" s="1937" t="s">
        <v>991</v>
      </c>
      <c r="H80" s="1937">
        <v>94</v>
      </c>
      <c r="I80" s="607" t="s">
        <v>992</v>
      </c>
      <c r="J80" s="608" t="s">
        <v>10</v>
      </c>
      <c r="K80" s="608" t="s">
        <v>60</v>
      </c>
      <c r="L80" s="606" t="str">
        <f t="shared" si="62"/>
        <v>2.3</v>
      </c>
      <c r="M80" s="1938" t="s">
        <v>62</v>
      </c>
      <c r="N80" s="609"/>
      <c r="O80" s="1937" t="s">
        <v>1318</v>
      </c>
      <c r="P80" s="1937" t="s">
        <v>65</v>
      </c>
      <c r="Q80" s="1939">
        <v>1</v>
      </c>
      <c r="R80" s="457">
        <v>8000</v>
      </c>
      <c r="S80" s="1937">
        <v>30</v>
      </c>
      <c r="T80" s="2923">
        <v>15</v>
      </c>
      <c r="U80" s="1937"/>
      <c r="V80" s="1937"/>
      <c r="W80" s="1940"/>
      <c r="X80" s="326"/>
      <c r="Y80" s="326"/>
      <c r="Z80" s="326"/>
      <c r="AA80" s="326"/>
      <c r="AB80" s="326"/>
      <c r="AC80" s="326"/>
      <c r="AD80" s="326"/>
      <c r="AE80" s="457">
        <f t="shared" si="89"/>
        <v>12000</v>
      </c>
      <c r="AF80" s="327">
        <f t="shared" si="107"/>
        <v>8000</v>
      </c>
      <c r="AG80" s="327">
        <f t="shared" si="108"/>
        <v>4000</v>
      </c>
      <c r="AH80" s="327">
        <f t="shared" si="115"/>
        <v>0</v>
      </c>
      <c r="AI80" s="327">
        <f t="shared" si="116"/>
        <v>0</v>
      </c>
      <c r="AJ80" s="327">
        <f t="shared" si="117"/>
        <v>0</v>
      </c>
      <c r="AK80" s="327">
        <f t="shared" si="118"/>
        <v>0</v>
      </c>
      <c r="AL80" s="327">
        <f t="shared" si="119"/>
        <v>0</v>
      </c>
      <c r="AM80" s="327">
        <f t="shared" si="120"/>
        <v>0</v>
      </c>
      <c r="AN80" s="327">
        <f t="shared" si="121"/>
        <v>0</v>
      </c>
      <c r="AO80" s="327">
        <f t="shared" si="122"/>
        <v>0</v>
      </c>
      <c r="AP80" s="327">
        <f t="shared" si="105"/>
        <v>0</v>
      </c>
      <c r="AQ80" s="327">
        <f t="shared" si="106"/>
        <v>0</v>
      </c>
      <c r="AR80" s="458">
        <f t="shared" si="123"/>
        <v>12000</v>
      </c>
      <c r="AS80" s="1941" t="s">
        <v>994</v>
      </c>
      <c r="AT80" s="612"/>
      <c r="AU80" s="612"/>
      <c r="AV80" s="612"/>
      <c r="AW80" s="612"/>
      <c r="AX80" s="612"/>
      <c r="AY80" s="612"/>
      <c r="AZ80" s="612"/>
      <c r="BA80" s="613"/>
      <c r="BB80" s="1942" t="s">
        <v>995</v>
      </c>
      <c r="BC80" s="634" t="s">
        <v>1225</v>
      </c>
      <c r="BD80" s="634" t="s">
        <v>1226</v>
      </c>
      <c r="BE80" s="634" t="s">
        <v>1227</v>
      </c>
      <c r="BF80" s="635" t="s">
        <v>1069</v>
      </c>
      <c r="BG80" s="614"/>
      <c r="BH80" s="616">
        <v>1954</v>
      </c>
      <c r="BI80" s="616"/>
      <c r="BJ80" s="614"/>
      <c r="BK80" s="616"/>
      <c r="BL80" s="614"/>
      <c r="BM80" s="614"/>
      <c r="BN80" s="616"/>
      <c r="BO80" s="616" t="s">
        <v>1219</v>
      </c>
      <c r="BP80" s="616"/>
      <c r="BQ80" s="2821"/>
      <c r="BR80" s="2821"/>
      <c r="BS80" s="2822" t="s">
        <v>1228</v>
      </c>
      <c r="BT80" s="328" t="s">
        <v>1319</v>
      </c>
      <c r="BU80" s="328" t="s">
        <v>1320</v>
      </c>
      <c r="BV80" s="639">
        <v>46752638</v>
      </c>
      <c r="BW80" s="639">
        <v>10467526389</v>
      </c>
      <c r="BX80" s="617">
        <v>8000</v>
      </c>
      <c r="BY80" s="618">
        <v>46028</v>
      </c>
      <c r="BZ80" s="618">
        <v>46053</v>
      </c>
      <c r="CA80" s="619"/>
      <c r="CB80" s="612">
        <f t="shared" si="99"/>
        <v>30</v>
      </c>
      <c r="CC80" s="620">
        <f t="shared" si="100"/>
        <v>8000</v>
      </c>
      <c r="CD80" s="612">
        <v>26</v>
      </c>
      <c r="CE80" s="621">
        <v>8000</v>
      </c>
      <c r="CF80" s="612">
        <v>26</v>
      </c>
      <c r="CG80" s="621">
        <v>8000</v>
      </c>
      <c r="CH80" s="621">
        <f t="shared" si="109"/>
        <v>0</v>
      </c>
      <c r="CI80" s="621">
        <f t="shared" si="110"/>
        <v>0</v>
      </c>
      <c r="CJ80" s="619"/>
      <c r="CK80" s="612">
        <f t="shared" si="101"/>
        <v>15</v>
      </c>
      <c r="CL80" s="620">
        <f t="shared" si="102"/>
        <v>4000</v>
      </c>
      <c r="CM80" s="612">
        <v>15</v>
      </c>
      <c r="CN80" s="621">
        <v>4000</v>
      </c>
      <c r="CO80" s="612">
        <v>15</v>
      </c>
      <c r="CP80" s="621">
        <v>4000</v>
      </c>
      <c r="CQ80" s="621">
        <f t="shared" si="111"/>
        <v>0</v>
      </c>
      <c r="CR80" s="621">
        <f t="shared" si="112"/>
        <v>4000</v>
      </c>
      <c r="CS80" s="622"/>
      <c r="CT80" s="612">
        <f t="shared" si="90"/>
        <v>0</v>
      </c>
      <c r="CU80" s="620">
        <f t="shared" si="103"/>
        <v>0</v>
      </c>
      <c r="CV80" s="612"/>
      <c r="CW80" s="621">
        <f t="shared" si="91"/>
        <v>0</v>
      </c>
      <c r="CX80" s="612"/>
      <c r="CY80" s="621">
        <f t="shared" si="92"/>
        <v>0</v>
      </c>
      <c r="CZ80" s="621">
        <f t="shared" si="113"/>
        <v>0</v>
      </c>
      <c r="DA80" s="621">
        <f t="shared" si="114"/>
        <v>0</v>
      </c>
      <c r="DB80" s="612"/>
      <c r="DC80" s="612">
        <f t="shared" si="93"/>
        <v>0</v>
      </c>
      <c r="DD80" s="620">
        <f t="shared" si="104"/>
        <v>0</v>
      </c>
      <c r="DE80" s="612"/>
      <c r="DF80" s="621">
        <f t="shared" si="94"/>
        <v>0</v>
      </c>
      <c r="DG80" s="612"/>
      <c r="DH80" s="621">
        <f t="shared" si="95"/>
        <v>0</v>
      </c>
      <c r="DI80" s="612"/>
      <c r="DJ80" s="612"/>
      <c r="DK80" s="612"/>
      <c r="DL80" s="612"/>
      <c r="DM80" s="612"/>
      <c r="DN80" s="612"/>
      <c r="DO80" s="612"/>
      <c r="DP80" s="612"/>
      <c r="DQ80" s="612"/>
      <c r="DR80" s="612"/>
      <c r="DS80" s="612"/>
      <c r="DU80" s="1945">
        <f t="shared" si="96"/>
        <v>12000</v>
      </c>
      <c r="DV80" s="1946">
        <f t="shared" si="97"/>
        <v>12000</v>
      </c>
      <c r="DW80" s="1946">
        <f t="shared" si="98"/>
        <v>12000</v>
      </c>
      <c r="DX80" s="1946">
        <f t="shared" si="88"/>
        <v>0</v>
      </c>
      <c r="DY80" s="1946">
        <f t="shared" si="86"/>
        <v>0</v>
      </c>
      <c r="EG80" s="1946"/>
    </row>
    <row r="81" spans="1:137" s="612" customFormat="1" ht="26.25" hidden="1" customHeight="1" x14ac:dyDescent="0.25">
      <c r="A81" s="606">
        <v>2026</v>
      </c>
      <c r="B81" s="606">
        <v>479</v>
      </c>
      <c r="C81" s="606" t="s">
        <v>58</v>
      </c>
      <c r="D81" s="606">
        <v>3000654</v>
      </c>
      <c r="E81" s="606">
        <v>5005023</v>
      </c>
      <c r="F81" s="606" t="s">
        <v>1003</v>
      </c>
      <c r="G81" s="606" t="s">
        <v>1004</v>
      </c>
      <c r="H81" s="606">
        <v>97</v>
      </c>
      <c r="I81" s="607" t="s">
        <v>992</v>
      </c>
      <c r="J81" s="608" t="s">
        <v>10</v>
      </c>
      <c r="K81" s="608" t="s">
        <v>60</v>
      </c>
      <c r="L81" s="606" t="str">
        <f t="shared" si="62"/>
        <v>2.3</v>
      </c>
      <c r="M81" s="609" t="s">
        <v>62</v>
      </c>
      <c r="N81" s="609"/>
      <c r="O81" s="606" t="s">
        <v>1318</v>
      </c>
      <c r="P81" s="606" t="s">
        <v>65</v>
      </c>
      <c r="Q81" s="610">
        <v>1</v>
      </c>
      <c r="R81" s="324">
        <v>8000</v>
      </c>
      <c r="S81" s="606"/>
      <c r="T81" s="2923">
        <v>15</v>
      </c>
      <c r="U81" s="606"/>
      <c r="V81" s="606">
        <v>0</v>
      </c>
      <c r="W81" s="326"/>
      <c r="X81" s="326"/>
      <c r="Y81" s="326"/>
      <c r="Z81" s="326"/>
      <c r="AA81" s="326"/>
      <c r="AB81" s="326"/>
      <c r="AC81" s="326"/>
      <c r="AD81" s="326"/>
      <c r="AE81" s="324">
        <f t="shared" si="89"/>
        <v>4000</v>
      </c>
      <c r="AF81" s="327">
        <f t="shared" si="107"/>
        <v>0</v>
      </c>
      <c r="AG81" s="327">
        <f t="shared" si="108"/>
        <v>4000</v>
      </c>
      <c r="AH81" s="327">
        <f t="shared" si="115"/>
        <v>0</v>
      </c>
      <c r="AI81" s="327">
        <f t="shared" si="116"/>
        <v>0</v>
      </c>
      <c r="AJ81" s="327">
        <f t="shared" si="117"/>
        <v>0</v>
      </c>
      <c r="AK81" s="327">
        <f t="shared" si="118"/>
        <v>0</v>
      </c>
      <c r="AL81" s="327">
        <f t="shared" si="119"/>
        <v>0</v>
      </c>
      <c r="AM81" s="327">
        <f t="shared" si="120"/>
        <v>0</v>
      </c>
      <c r="AN81" s="327">
        <f t="shared" si="121"/>
        <v>0</v>
      </c>
      <c r="AO81" s="327">
        <f t="shared" si="122"/>
        <v>0</v>
      </c>
      <c r="AP81" s="327">
        <f t="shared" si="105"/>
        <v>0</v>
      </c>
      <c r="AQ81" s="327">
        <f t="shared" si="106"/>
        <v>0</v>
      </c>
      <c r="AR81" s="327">
        <f t="shared" si="123"/>
        <v>4000</v>
      </c>
      <c r="AS81" s="611" t="s">
        <v>994</v>
      </c>
      <c r="AU81" s="612" t="s">
        <v>1074</v>
      </c>
      <c r="AV81" s="612" t="s">
        <v>1075</v>
      </c>
      <c r="AW81" s="632">
        <v>46038</v>
      </c>
      <c r="AX81" s="612" t="s">
        <v>1076</v>
      </c>
      <c r="AY81" s="632">
        <v>46045</v>
      </c>
      <c r="AZ81" s="637">
        <f>AR81</f>
        <v>4000</v>
      </c>
      <c r="BA81" s="613" t="s">
        <v>1077</v>
      </c>
      <c r="BB81" s="614" t="s">
        <v>995</v>
      </c>
      <c r="BC81" s="614" t="s">
        <v>1078</v>
      </c>
      <c r="BD81" s="614" t="s">
        <v>1079</v>
      </c>
      <c r="BE81" s="614" t="s">
        <v>1080</v>
      </c>
      <c r="BF81" s="615">
        <v>46048</v>
      </c>
      <c r="BG81" s="614"/>
      <c r="BH81" s="616"/>
      <c r="BI81" s="616"/>
      <c r="BJ81" s="614"/>
      <c r="BK81" s="616" t="s">
        <v>1081</v>
      </c>
      <c r="BL81" s="384"/>
      <c r="BM81" s="384"/>
      <c r="BN81" s="616"/>
      <c r="BO81" s="616"/>
      <c r="BP81" s="616"/>
      <c r="BQ81" s="2821"/>
      <c r="BR81" s="2821"/>
      <c r="BS81" s="2822" t="s">
        <v>1228</v>
      </c>
      <c r="BT81" s="328" t="s">
        <v>1319</v>
      </c>
      <c r="BU81" s="328" t="s">
        <v>1320</v>
      </c>
      <c r="BV81" s="639">
        <v>46752638</v>
      </c>
      <c r="BW81" s="639">
        <v>10467526389</v>
      </c>
      <c r="BX81" s="617">
        <v>8000</v>
      </c>
      <c r="BY81" s="618">
        <v>46054</v>
      </c>
      <c r="BZ81" s="618">
        <v>46081</v>
      </c>
      <c r="CA81" s="619"/>
      <c r="CB81" s="612">
        <f t="shared" si="99"/>
        <v>0</v>
      </c>
      <c r="CC81" s="620">
        <f t="shared" si="100"/>
        <v>0</v>
      </c>
      <c r="CE81" s="621">
        <f>(R81/30*CD81)*Q81</f>
        <v>0</v>
      </c>
      <c r="CG81" s="621">
        <f>(R81/30*CF81)*Q81</f>
        <v>0</v>
      </c>
      <c r="CH81" s="621">
        <f t="shared" si="109"/>
        <v>0</v>
      </c>
      <c r="CI81" s="621">
        <f t="shared" si="110"/>
        <v>0</v>
      </c>
      <c r="CJ81" s="619"/>
      <c r="CK81" s="612">
        <f t="shared" si="101"/>
        <v>15</v>
      </c>
      <c r="CL81" s="620">
        <f t="shared" si="102"/>
        <v>4000</v>
      </c>
      <c r="CM81" s="612">
        <v>15</v>
      </c>
      <c r="CN81" s="621">
        <f>(R81/30*CM81)*Q81</f>
        <v>4000.0000000000005</v>
      </c>
      <c r="CO81" s="612">
        <v>15</v>
      </c>
      <c r="CP81" s="621">
        <v>4000.0000000000005</v>
      </c>
      <c r="CQ81" s="621">
        <f t="shared" si="111"/>
        <v>0</v>
      </c>
      <c r="CR81" s="621">
        <f t="shared" si="112"/>
        <v>4000</v>
      </c>
      <c r="CS81" s="622"/>
      <c r="CT81" s="612">
        <f t="shared" si="90"/>
        <v>0</v>
      </c>
      <c r="CU81" s="620">
        <f t="shared" si="103"/>
        <v>0</v>
      </c>
      <c r="CW81" s="621">
        <f t="shared" si="91"/>
        <v>0</v>
      </c>
      <c r="CY81" s="621">
        <f t="shared" si="92"/>
        <v>0</v>
      </c>
      <c r="CZ81" s="621">
        <f t="shared" si="113"/>
        <v>0</v>
      </c>
      <c r="DA81" s="621">
        <f t="shared" si="114"/>
        <v>0</v>
      </c>
      <c r="DC81" s="612">
        <f t="shared" si="93"/>
        <v>0</v>
      </c>
      <c r="DD81" s="620">
        <f t="shared" si="104"/>
        <v>0</v>
      </c>
      <c r="DF81" s="621">
        <f t="shared" si="94"/>
        <v>0</v>
      </c>
      <c r="DH81" s="621">
        <f t="shared" si="95"/>
        <v>0</v>
      </c>
      <c r="DU81" s="620">
        <f t="shared" si="96"/>
        <v>4000</v>
      </c>
      <c r="DV81" s="621">
        <f t="shared" si="97"/>
        <v>4000.0000000000005</v>
      </c>
      <c r="DW81" s="621">
        <f t="shared" si="98"/>
        <v>4000.0000000000005</v>
      </c>
      <c r="DX81" s="621">
        <f t="shared" si="88"/>
        <v>0</v>
      </c>
      <c r="DY81" s="621">
        <f t="shared" si="86"/>
        <v>0</v>
      </c>
      <c r="EG81" s="621"/>
    </row>
    <row r="82" spans="1:137" s="612" customFormat="1" ht="26.25" hidden="1" customHeight="1" x14ac:dyDescent="0.25">
      <c r="A82" s="606">
        <v>2026</v>
      </c>
      <c r="B82" s="606">
        <v>479</v>
      </c>
      <c r="C82" s="606" t="s">
        <v>58</v>
      </c>
      <c r="D82" s="606">
        <v>3000654</v>
      </c>
      <c r="E82" s="606">
        <v>5005023</v>
      </c>
      <c r="F82" s="606" t="s">
        <v>1003</v>
      </c>
      <c r="G82" s="606" t="s">
        <v>1004</v>
      </c>
      <c r="H82" s="606">
        <v>97</v>
      </c>
      <c r="I82" s="607" t="s">
        <v>992</v>
      </c>
      <c r="J82" s="608" t="s">
        <v>10</v>
      </c>
      <c r="K82" s="608" t="s">
        <v>60</v>
      </c>
      <c r="L82" s="606" t="str">
        <f t="shared" si="62"/>
        <v>2.3</v>
      </c>
      <c r="M82" s="609" t="s">
        <v>62</v>
      </c>
      <c r="N82" s="609"/>
      <c r="O82" s="606" t="s">
        <v>1321</v>
      </c>
      <c r="P82" s="606" t="s">
        <v>65</v>
      </c>
      <c r="Q82" s="610">
        <v>1</v>
      </c>
      <c r="R82" s="324">
        <v>8000</v>
      </c>
      <c r="S82" s="606">
        <v>30</v>
      </c>
      <c r="T82" s="606">
        <v>30</v>
      </c>
      <c r="U82" s="606"/>
      <c r="V82" s="606">
        <v>0</v>
      </c>
      <c r="W82" s="326"/>
      <c r="X82" s="326"/>
      <c r="Y82" s="326"/>
      <c r="Z82" s="326"/>
      <c r="AA82" s="326"/>
      <c r="AB82" s="326"/>
      <c r="AC82" s="326"/>
      <c r="AD82" s="326"/>
      <c r="AE82" s="324">
        <f t="shared" si="89"/>
        <v>16000</v>
      </c>
      <c r="AF82" s="327">
        <f t="shared" si="107"/>
        <v>8000</v>
      </c>
      <c r="AG82" s="327">
        <f t="shared" si="108"/>
        <v>8000</v>
      </c>
      <c r="AH82" s="327">
        <f t="shared" si="115"/>
        <v>0</v>
      </c>
      <c r="AI82" s="327">
        <f t="shared" si="116"/>
        <v>0</v>
      </c>
      <c r="AJ82" s="327">
        <f t="shared" si="117"/>
        <v>0</v>
      </c>
      <c r="AK82" s="327">
        <f t="shared" si="118"/>
        <v>0</v>
      </c>
      <c r="AL82" s="327">
        <f t="shared" si="119"/>
        <v>0</v>
      </c>
      <c r="AM82" s="327">
        <f t="shared" si="120"/>
        <v>0</v>
      </c>
      <c r="AN82" s="327">
        <f t="shared" si="121"/>
        <v>0</v>
      </c>
      <c r="AO82" s="327">
        <f t="shared" si="122"/>
        <v>0</v>
      </c>
      <c r="AP82" s="327">
        <f t="shared" si="105"/>
        <v>0</v>
      </c>
      <c r="AQ82" s="327">
        <f t="shared" si="106"/>
        <v>0</v>
      </c>
      <c r="AR82" s="327">
        <f t="shared" si="123"/>
        <v>16000</v>
      </c>
      <c r="AS82" s="611" t="s">
        <v>994</v>
      </c>
      <c r="BA82" s="613"/>
      <c r="BB82" s="614" t="s">
        <v>995</v>
      </c>
      <c r="BC82" s="614" t="s">
        <v>1216</v>
      </c>
      <c r="BD82" s="614" t="s">
        <v>1217</v>
      </c>
      <c r="BE82" s="614" t="s">
        <v>1218</v>
      </c>
      <c r="BF82" s="615">
        <v>45665</v>
      </c>
      <c r="BG82" s="614"/>
      <c r="BH82" s="616">
        <v>1955</v>
      </c>
      <c r="BI82" s="616"/>
      <c r="BJ82" s="614"/>
      <c r="BK82" s="616"/>
      <c r="BL82" s="614"/>
      <c r="BM82" s="614"/>
      <c r="BN82" s="616"/>
      <c r="BO82" s="616" t="s">
        <v>1219</v>
      </c>
      <c r="BP82" s="616"/>
      <c r="BQ82" s="2821"/>
      <c r="BR82" s="2821"/>
      <c r="BS82" s="2822" t="s">
        <v>1322</v>
      </c>
      <c r="BT82" s="328" t="s">
        <v>1323</v>
      </c>
      <c r="BU82" s="328" t="s">
        <v>1324</v>
      </c>
      <c r="BV82" s="393">
        <v>47114614</v>
      </c>
      <c r="BW82" s="392">
        <v>10471146141</v>
      </c>
      <c r="BX82" s="617">
        <v>8000</v>
      </c>
      <c r="BY82" s="618">
        <v>46028</v>
      </c>
      <c r="BZ82" s="618">
        <v>46081</v>
      </c>
      <c r="CA82" s="619"/>
      <c r="CB82" s="612">
        <f t="shared" si="99"/>
        <v>30</v>
      </c>
      <c r="CC82" s="620">
        <f t="shared" si="100"/>
        <v>8000</v>
      </c>
      <c r="CD82" s="612">
        <v>26</v>
      </c>
      <c r="CE82" s="621">
        <v>8000</v>
      </c>
      <c r="CF82" s="612">
        <v>26</v>
      </c>
      <c r="CG82" s="621">
        <v>8000</v>
      </c>
      <c r="CH82" s="621">
        <f t="shared" si="109"/>
        <v>0</v>
      </c>
      <c r="CI82" s="621">
        <f t="shared" si="110"/>
        <v>0</v>
      </c>
      <c r="CJ82" s="619"/>
      <c r="CK82" s="612">
        <f t="shared" si="101"/>
        <v>30</v>
      </c>
      <c r="CL82" s="620">
        <f t="shared" si="102"/>
        <v>8000</v>
      </c>
      <c r="CM82" s="612">
        <v>28</v>
      </c>
      <c r="CN82" s="621">
        <v>8000</v>
      </c>
      <c r="CO82" s="612">
        <v>28</v>
      </c>
      <c r="CP82" s="621">
        <v>8000</v>
      </c>
      <c r="CQ82" s="621">
        <f t="shared" si="111"/>
        <v>0</v>
      </c>
      <c r="CR82" s="621">
        <f t="shared" si="112"/>
        <v>8000</v>
      </c>
      <c r="CS82" s="622"/>
      <c r="CT82" s="612">
        <f t="shared" si="90"/>
        <v>0</v>
      </c>
      <c r="CU82" s="620">
        <f t="shared" si="103"/>
        <v>0</v>
      </c>
      <c r="CW82" s="621">
        <f t="shared" si="91"/>
        <v>0</v>
      </c>
      <c r="CY82" s="621">
        <f t="shared" si="92"/>
        <v>0</v>
      </c>
      <c r="CZ82" s="621">
        <f t="shared" si="113"/>
        <v>0</v>
      </c>
      <c r="DA82" s="621">
        <f t="shared" si="114"/>
        <v>0</v>
      </c>
      <c r="DC82" s="612">
        <f t="shared" si="93"/>
        <v>0</v>
      </c>
      <c r="DD82" s="620">
        <f t="shared" si="104"/>
        <v>0</v>
      </c>
      <c r="DF82" s="621">
        <f t="shared" si="94"/>
        <v>0</v>
      </c>
      <c r="DH82" s="621">
        <f t="shared" si="95"/>
        <v>0</v>
      </c>
      <c r="DU82" s="620">
        <f t="shared" si="96"/>
        <v>16000</v>
      </c>
      <c r="DV82" s="621">
        <f t="shared" si="97"/>
        <v>16000</v>
      </c>
      <c r="DW82" s="621">
        <f t="shared" si="98"/>
        <v>16000</v>
      </c>
      <c r="DX82" s="621">
        <f t="shared" si="88"/>
        <v>0</v>
      </c>
      <c r="DY82" s="621">
        <f t="shared" si="86"/>
        <v>0</v>
      </c>
      <c r="EG82" s="621"/>
    </row>
    <row r="83" spans="1:137" s="612" customFormat="1" ht="26.25" hidden="1" customHeight="1" x14ac:dyDescent="0.25">
      <c r="A83" s="606">
        <v>2026</v>
      </c>
      <c r="B83" s="606">
        <v>479</v>
      </c>
      <c r="C83" s="606" t="s">
        <v>58</v>
      </c>
      <c r="D83" s="606">
        <v>3000654</v>
      </c>
      <c r="E83" s="606">
        <v>5005023</v>
      </c>
      <c r="F83" s="606" t="s">
        <v>1003</v>
      </c>
      <c r="G83" s="606" t="s">
        <v>1004</v>
      </c>
      <c r="H83" s="606">
        <v>97</v>
      </c>
      <c r="I83" s="607" t="s">
        <v>992</v>
      </c>
      <c r="J83" s="608" t="s">
        <v>10</v>
      </c>
      <c r="K83" s="608" t="s">
        <v>60</v>
      </c>
      <c r="L83" s="606" t="str">
        <f t="shared" si="62"/>
        <v>2.3</v>
      </c>
      <c r="M83" s="609" t="s">
        <v>62</v>
      </c>
      <c r="N83" s="609"/>
      <c r="O83" s="606" t="s">
        <v>1325</v>
      </c>
      <c r="P83" s="606" t="s">
        <v>65</v>
      </c>
      <c r="Q83" s="610">
        <v>1</v>
      </c>
      <c r="R83" s="324">
        <v>8000</v>
      </c>
      <c r="S83" s="606">
        <v>30</v>
      </c>
      <c r="T83" s="606">
        <v>30</v>
      </c>
      <c r="U83" s="606"/>
      <c r="V83" s="606">
        <v>0</v>
      </c>
      <c r="W83" s="326"/>
      <c r="X83" s="326"/>
      <c r="Y83" s="326"/>
      <c r="Z83" s="326"/>
      <c r="AA83" s="326"/>
      <c r="AB83" s="326"/>
      <c r="AC83" s="326"/>
      <c r="AD83" s="326"/>
      <c r="AE83" s="324">
        <f t="shared" si="89"/>
        <v>16000</v>
      </c>
      <c r="AF83" s="327">
        <f t="shared" si="107"/>
        <v>8000</v>
      </c>
      <c r="AG83" s="327">
        <f t="shared" si="108"/>
        <v>8000</v>
      </c>
      <c r="AH83" s="327">
        <f t="shared" si="115"/>
        <v>0</v>
      </c>
      <c r="AI83" s="327">
        <f t="shared" si="116"/>
        <v>0</v>
      </c>
      <c r="AJ83" s="327">
        <f t="shared" si="117"/>
        <v>0</v>
      </c>
      <c r="AK83" s="327">
        <f t="shared" si="118"/>
        <v>0</v>
      </c>
      <c r="AL83" s="327">
        <f t="shared" si="119"/>
        <v>0</v>
      </c>
      <c r="AM83" s="327">
        <f t="shared" si="120"/>
        <v>0</v>
      </c>
      <c r="AN83" s="327">
        <f t="shared" si="121"/>
        <v>0</v>
      </c>
      <c r="AO83" s="327">
        <f t="shared" si="122"/>
        <v>0</v>
      </c>
      <c r="AP83" s="327">
        <f t="shared" si="105"/>
        <v>0</v>
      </c>
      <c r="AQ83" s="327">
        <f t="shared" si="106"/>
        <v>0</v>
      </c>
      <c r="AR83" s="327">
        <f t="shared" si="123"/>
        <v>16000</v>
      </c>
      <c r="AS83" s="611" t="s">
        <v>994</v>
      </c>
      <c r="BA83" s="613"/>
      <c r="BB83" s="614" t="s">
        <v>995</v>
      </c>
      <c r="BC83" s="614" t="s">
        <v>1216</v>
      </c>
      <c r="BD83" s="614" t="s">
        <v>1217</v>
      </c>
      <c r="BE83" s="614" t="s">
        <v>1218</v>
      </c>
      <c r="BF83" s="615">
        <v>45665</v>
      </c>
      <c r="BG83" s="614"/>
      <c r="BH83" s="616">
        <v>1956</v>
      </c>
      <c r="BI83" s="616"/>
      <c r="BJ83" s="614"/>
      <c r="BK83" s="616"/>
      <c r="BL83" s="614"/>
      <c r="BM83" s="614"/>
      <c r="BN83" s="616"/>
      <c r="BO83" s="616" t="s">
        <v>1219</v>
      </c>
      <c r="BP83" s="616"/>
      <c r="BQ83" s="2821"/>
      <c r="BR83" s="2821"/>
      <c r="BS83" s="2822" t="s">
        <v>1326</v>
      </c>
      <c r="BT83" s="328" t="s">
        <v>1327</v>
      </c>
      <c r="BU83" s="328" t="s">
        <v>1328</v>
      </c>
      <c r="BV83" s="393">
        <v>72417179</v>
      </c>
      <c r="BW83" s="392">
        <v>10724171791</v>
      </c>
      <c r="BX83" s="617">
        <v>8000</v>
      </c>
      <c r="BY83" s="618">
        <v>46028</v>
      </c>
      <c r="BZ83" s="618">
        <v>46081</v>
      </c>
      <c r="CA83" s="619"/>
      <c r="CB83" s="612">
        <f t="shared" si="99"/>
        <v>30</v>
      </c>
      <c r="CC83" s="620">
        <f t="shared" si="100"/>
        <v>8000</v>
      </c>
      <c r="CD83" s="612">
        <v>26</v>
      </c>
      <c r="CE83" s="621">
        <v>8000</v>
      </c>
      <c r="CF83" s="612">
        <v>26</v>
      </c>
      <c r="CG83" s="621">
        <v>8000</v>
      </c>
      <c r="CH83" s="621">
        <f t="shared" si="109"/>
        <v>0</v>
      </c>
      <c r="CI83" s="621">
        <f t="shared" si="110"/>
        <v>0</v>
      </c>
      <c r="CJ83" s="619"/>
      <c r="CK83" s="612">
        <f t="shared" si="101"/>
        <v>30</v>
      </c>
      <c r="CL83" s="620">
        <f t="shared" si="102"/>
        <v>8000</v>
      </c>
      <c r="CM83" s="612">
        <v>28</v>
      </c>
      <c r="CN83" s="621">
        <v>8000</v>
      </c>
      <c r="CO83" s="612">
        <v>28</v>
      </c>
      <c r="CP83" s="621">
        <v>8000</v>
      </c>
      <c r="CQ83" s="621">
        <f t="shared" si="111"/>
        <v>0</v>
      </c>
      <c r="CR83" s="621">
        <f t="shared" si="112"/>
        <v>8000</v>
      </c>
      <c r="CS83" s="622"/>
      <c r="CT83" s="612">
        <f t="shared" si="90"/>
        <v>0</v>
      </c>
      <c r="CU83" s="620">
        <f t="shared" si="103"/>
        <v>0</v>
      </c>
      <c r="CW83" s="621">
        <f t="shared" si="91"/>
        <v>0</v>
      </c>
      <c r="CY83" s="621">
        <f t="shared" si="92"/>
        <v>0</v>
      </c>
      <c r="CZ83" s="621">
        <f t="shared" si="113"/>
        <v>0</v>
      </c>
      <c r="DA83" s="621">
        <f t="shared" si="114"/>
        <v>0</v>
      </c>
      <c r="DC83" s="612">
        <f t="shared" si="93"/>
        <v>0</v>
      </c>
      <c r="DD83" s="620">
        <f t="shared" si="104"/>
        <v>0</v>
      </c>
      <c r="DF83" s="621">
        <f t="shared" si="94"/>
        <v>0</v>
      </c>
      <c r="DH83" s="621">
        <f t="shared" si="95"/>
        <v>0</v>
      </c>
      <c r="DU83" s="620">
        <f t="shared" si="96"/>
        <v>16000</v>
      </c>
      <c r="DV83" s="621">
        <f t="shared" si="97"/>
        <v>16000</v>
      </c>
      <c r="DW83" s="621">
        <f t="shared" si="98"/>
        <v>16000</v>
      </c>
      <c r="DX83" s="621">
        <f t="shared" si="88"/>
        <v>0</v>
      </c>
      <c r="DY83" s="621">
        <f t="shared" si="86"/>
        <v>0</v>
      </c>
      <c r="EG83" s="621"/>
    </row>
    <row r="84" spans="1:137" s="1944" customFormat="1" ht="26.25" hidden="1" customHeight="1" x14ac:dyDescent="0.25">
      <c r="A84" s="1937">
        <v>2026</v>
      </c>
      <c r="B84" s="606">
        <v>479</v>
      </c>
      <c r="C84" s="606" t="s">
        <v>58</v>
      </c>
      <c r="D84" s="606">
        <v>3000654</v>
      </c>
      <c r="E84" s="606">
        <v>5005023</v>
      </c>
      <c r="F84" s="606" t="s">
        <v>990</v>
      </c>
      <c r="G84" s="1937" t="s">
        <v>991</v>
      </c>
      <c r="H84" s="1937">
        <v>94</v>
      </c>
      <c r="I84" s="607" t="s">
        <v>992</v>
      </c>
      <c r="J84" s="608" t="s">
        <v>10</v>
      </c>
      <c r="K84" s="608" t="s">
        <v>60</v>
      </c>
      <c r="L84" s="606" t="str">
        <f t="shared" si="62"/>
        <v>2.3</v>
      </c>
      <c r="M84" s="1938" t="s">
        <v>62</v>
      </c>
      <c r="N84" s="609"/>
      <c r="O84" s="1937" t="s">
        <v>1329</v>
      </c>
      <c r="P84" s="1937" t="s">
        <v>65</v>
      </c>
      <c r="Q84" s="1939">
        <v>1</v>
      </c>
      <c r="R84" s="457">
        <v>8000</v>
      </c>
      <c r="S84" s="1937">
        <v>30</v>
      </c>
      <c r="T84" s="1937">
        <v>30</v>
      </c>
      <c r="U84" s="1937"/>
      <c r="V84" s="1937"/>
      <c r="W84" s="1940"/>
      <c r="X84" s="326"/>
      <c r="Y84" s="326"/>
      <c r="Z84" s="326"/>
      <c r="AA84" s="326"/>
      <c r="AB84" s="326"/>
      <c r="AC84" s="326"/>
      <c r="AD84" s="326"/>
      <c r="AE84" s="457">
        <f t="shared" si="89"/>
        <v>16000</v>
      </c>
      <c r="AF84" s="327">
        <f t="shared" si="107"/>
        <v>8000</v>
      </c>
      <c r="AG84" s="327">
        <f t="shared" si="108"/>
        <v>8000</v>
      </c>
      <c r="AH84" s="327">
        <f t="shared" si="115"/>
        <v>0</v>
      </c>
      <c r="AI84" s="327">
        <f t="shared" si="116"/>
        <v>0</v>
      </c>
      <c r="AJ84" s="327">
        <f t="shared" si="117"/>
        <v>0</v>
      </c>
      <c r="AK84" s="327">
        <f t="shared" si="118"/>
        <v>0</v>
      </c>
      <c r="AL84" s="327">
        <f t="shared" si="119"/>
        <v>0</v>
      </c>
      <c r="AM84" s="327">
        <f t="shared" si="120"/>
        <v>0</v>
      </c>
      <c r="AN84" s="327">
        <f t="shared" si="121"/>
        <v>0</v>
      </c>
      <c r="AO84" s="327">
        <f t="shared" si="122"/>
        <v>0</v>
      </c>
      <c r="AP84" s="327">
        <f t="shared" si="105"/>
        <v>0</v>
      </c>
      <c r="AQ84" s="327">
        <f t="shared" si="106"/>
        <v>0</v>
      </c>
      <c r="AR84" s="458">
        <f t="shared" si="123"/>
        <v>16000</v>
      </c>
      <c r="AS84" s="1941" t="s">
        <v>994</v>
      </c>
      <c r="AT84" s="612"/>
      <c r="AU84" s="612"/>
      <c r="AV84" s="612"/>
      <c r="AW84" s="612"/>
      <c r="AX84" s="612"/>
      <c r="AY84" s="612"/>
      <c r="AZ84" s="612"/>
      <c r="BA84" s="613"/>
      <c r="BB84" s="1942" t="s">
        <v>995</v>
      </c>
      <c r="BC84" s="614" t="s">
        <v>1216</v>
      </c>
      <c r="BD84" s="614" t="s">
        <v>1217</v>
      </c>
      <c r="BE84" s="614" t="s">
        <v>1218</v>
      </c>
      <c r="BF84" s="615">
        <v>45665</v>
      </c>
      <c r="BG84" s="614"/>
      <c r="BH84" s="616">
        <v>1957</v>
      </c>
      <c r="BI84" s="616"/>
      <c r="BJ84" s="614"/>
      <c r="BK84" s="616"/>
      <c r="BL84" s="614"/>
      <c r="BM84" s="614"/>
      <c r="BN84" s="616"/>
      <c r="BO84" s="616" t="s">
        <v>1219</v>
      </c>
      <c r="BP84" s="616"/>
      <c r="BQ84" s="2821"/>
      <c r="BR84" s="2821"/>
      <c r="BS84" s="2822" t="s">
        <v>1330</v>
      </c>
      <c r="BT84" s="328" t="s">
        <v>1331</v>
      </c>
      <c r="BU84" s="328" t="s">
        <v>1332</v>
      </c>
      <c r="BV84" s="393">
        <v>46435523</v>
      </c>
      <c r="BW84" s="392">
        <v>10464355231</v>
      </c>
      <c r="BX84" s="617">
        <v>8000</v>
      </c>
      <c r="BY84" s="618">
        <v>46028</v>
      </c>
      <c r="BZ84" s="618">
        <v>46081</v>
      </c>
      <c r="CA84" s="619"/>
      <c r="CB84" s="612">
        <f t="shared" si="99"/>
        <v>30</v>
      </c>
      <c r="CC84" s="620">
        <f t="shared" si="100"/>
        <v>8000</v>
      </c>
      <c r="CD84" s="612">
        <v>26</v>
      </c>
      <c r="CE84" s="621">
        <v>8000</v>
      </c>
      <c r="CF84" s="612">
        <v>26</v>
      </c>
      <c r="CG84" s="621">
        <v>8000</v>
      </c>
      <c r="CH84" s="621">
        <f t="shared" si="109"/>
        <v>0</v>
      </c>
      <c r="CI84" s="621">
        <f t="shared" si="110"/>
        <v>0</v>
      </c>
      <c r="CJ84" s="619"/>
      <c r="CK84" s="612">
        <f t="shared" si="101"/>
        <v>30</v>
      </c>
      <c r="CL84" s="620">
        <f t="shared" si="102"/>
        <v>8000</v>
      </c>
      <c r="CM84" s="612">
        <v>28</v>
      </c>
      <c r="CN84" s="621">
        <v>8000</v>
      </c>
      <c r="CO84" s="612">
        <v>28</v>
      </c>
      <c r="CP84" s="621">
        <v>8000</v>
      </c>
      <c r="CQ84" s="621">
        <f t="shared" si="111"/>
        <v>0</v>
      </c>
      <c r="CR84" s="621">
        <f t="shared" si="112"/>
        <v>8000</v>
      </c>
      <c r="CS84" s="622"/>
      <c r="CT84" s="612">
        <f t="shared" si="90"/>
        <v>0</v>
      </c>
      <c r="CU84" s="620">
        <f t="shared" si="103"/>
        <v>0</v>
      </c>
      <c r="CV84" s="612"/>
      <c r="CW84" s="621">
        <f t="shared" si="91"/>
        <v>0</v>
      </c>
      <c r="CX84" s="612"/>
      <c r="CY84" s="621">
        <f t="shared" si="92"/>
        <v>0</v>
      </c>
      <c r="CZ84" s="621">
        <f t="shared" si="113"/>
        <v>0</v>
      </c>
      <c r="DA84" s="621">
        <f t="shared" si="114"/>
        <v>0</v>
      </c>
      <c r="DB84" s="612"/>
      <c r="DC84" s="612">
        <f t="shared" si="93"/>
        <v>0</v>
      </c>
      <c r="DD84" s="620">
        <f t="shared" si="104"/>
        <v>0</v>
      </c>
      <c r="DE84" s="612"/>
      <c r="DF84" s="621">
        <f t="shared" si="94"/>
        <v>0</v>
      </c>
      <c r="DG84" s="612"/>
      <c r="DH84" s="621">
        <f t="shared" si="95"/>
        <v>0</v>
      </c>
      <c r="DI84" s="612"/>
      <c r="DJ84" s="612"/>
      <c r="DK84" s="612"/>
      <c r="DL84" s="612"/>
      <c r="DM84" s="612"/>
      <c r="DN84" s="612"/>
      <c r="DO84" s="612"/>
      <c r="DP84" s="612"/>
      <c r="DQ84" s="612"/>
      <c r="DR84" s="612"/>
      <c r="DS84" s="612"/>
      <c r="DU84" s="1945">
        <f t="shared" si="96"/>
        <v>16000</v>
      </c>
      <c r="DV84" s="1946">
        <f t="shared" si="97"/>
        <v>16000</v>
      </c>
      <c r="DW84" s="1946">
        <f t="shared" si="98"/>
        <v>16000</v>
      </c>
      <c r="DX84" s="1946">
        <f t="shared" si="88"/>
        <v>0</v>
      </c>
      <c r="DY84" s="1946">
        <f t="shared" si="86"/>
        <v>0</v>
      </c>
      <c r="EG84" s="1946"/>
    </row>
    <row r="85" spans="1:137" s="1944" customFormat="1" ht="26.25" hidden="1" customHeight="1" x14ac:dyDescent="0.25">
      <c r="A85" s="1937">
        <v>2026</v>
      </c>
      <c r="B85" s="606">
        <v>479</v>
      </c>
      <c r="C85" s="606" t="s">
        <v>58</v>
      </c>
      <c r="D85" s="606">
        <v>3000654</v>
      </c>
      <c r="E85" s="606">
        <v>5005023</v>
      </c>
      <c r="F85" s="606" t="s">
        <v>990</v>
      </c>
      <c r="G85" s="1937" t="s">
        <v>991</v>
      </c>
      <c r="H85" s="1937">
        <v>94</v>
      </c>
      <c r="I85" s="607" t="s">
        <v>992</v>
      </c>
      <c r="J85" s="608" t="s">
        <v>10</v>
      </c>
      <c r="K85" s="608" t="s">
        <v>60</v>
      </c>
      <c r="L85" s="606" t="str">
        <f t="shared" si="62"/>
        <v>2.3</v>
      </c>
      <c r="M85" s="1938" t="s">
        <v>62</v>
      </c>
      <c r="N85" s="609"/>
      <c r="O85" s="1937" t="s">
        <v>1333</v>
      </c>
      <c r="P85" s="1937" t="s">
        <v>65</v>
      </c>
      <c r="Q85" s="1939">
        <v>1</v>
      </c>
      <c r="R85" s="457">
        <v>3500</v>
      </c>
      <c r="S85" s="1937">
        <v>30</v>
      </c>
      <c r="T85" s="1937">
        <v>30</v>
      </c>
      <c r="U85" s="1937"/>
      <c r="V85" s="1937"/>
      <c r="W85" s="1940"/>
      <c r="X85" s="326"/>
      <c r="Y85" s="326"/>
      <c r="Z85" s="326"/>
      <c r="AA85" s="326"/>
      <c r="AB85" s="326"/>
      <c r="AC85" s="326"/>
      <c r="AD85" s="326"/>
      <c r="AE85" s="457">
        <f t="shared" si="89"/>
        <v>7000</v>
      </c>
      <c r="AF85" s="327">
        <f t="shared" si="107"/>
        <v>3500</v>
      </c>
      <c r="AG85" s="327">
        <f t="shared" si="108"/>
        <v>3500</v>
      </c>
      <c r="AH85" s="327">
        <f t="shared" si="115"/>
        <v>0</v>
      </c>
      <c r="AI85" s="327">
        <f t="shared" si="116"/>
        <v>0</v>
      </c>
      <c r="AJ85" s="327">
        <f t="shared" si="117"/>
        <v>0</v>
      </c>
      <c r="AK85" s="327">
        <f t="shared" si="118"/>
        <v>0</v>
      </c>
      <c r="AL85" s="327">
        <f t="shared" si="119"/>
        <v>0</v>
      </c>
      <c r="AM85" s="327">
        <f t="shared" si="120"/>
        <v>0</v>
      </c>
      <c r="AN85" s="327">
        <f t="shared" si="121"/>
        <v>0</v>
      </c>
      <c r="AO85" s="327">
        <f t="shared" si="122"/>
        <v>0</v>
      </c>
      <c r="AP85" s="327">
        <f t="shared" si="105"/>
        <v>0</v>
      </c>
      <c r="AQ85" s="327">
        <f t="shared" si="106"/>
        <v>0</v>
      </c>
      <c r="AR85" s="458">
        <f t="shared" si="123"/>
        <v>7000</v>
      </c>
      <c r="AS85" s="1941" t="s">
        <v>994</v>
      </c>
      <c r="AT85" s="612"/>
      <c r="AU85" s="612"/>
      <c r="AV85" s="612"/>
      <c r="AW85" s="612"/>
      <c r="AX85" s="612"/>
      <c r="AY85" s="612"/>
      <c r="AZ85" s="612"/>
      <c r="BA85" s="613"/>
      <c r="BB85" s="1942" t="s">
        <v>995</v>
      </c>
      <c r="BC85" s="614" t="s">
        <v>1216</v>
      </c>
      <c r="BD85" s="614" t="s">
        <v>1217</v>
      </c>
      <c r="BE85" s="614" t="s">
        <v>1218</v>
      </c>
      <c r="BF85" s="615">
        <v>45665</v>
      </c>
      <c r="BG85" s="614"/>
      <c r="BH85" s="616">
        <v>1958</v>
      </c>
      <c r="BI85" s="616"/>
      <c r="BJ85" s="614"/>
      <c r="BK85" s="616"/>
      <c r="BL85" s="614"/>
      <c r="BM85" s="614"/>
      <c r="BN85" s="616"/>
      <c r="BO85" s="616" t="s">
        <v>1219</v>
      </c>
      <c r="BP85" s="616"/>
      <c r="BQ85" s="2821"/>
      <c r="BR85" s="2821"/>
      <c r="BS85" s="2822" t="s">
        <v>1334</v>
      </c>
      <c r="BT85" s="328" t="s">
        <v>1284</v>
      </c>
      <c r="BU85" s="328" t="s">
        <v>1335</v>
      </c>
      <c r="BV85" s="392">
        <v>72758321</v>
      </c>
      <c r="BW85" s="392">
        <v>10727583217</v>
      </c>
      <c r="BX85" s="617">
        <v>3500</v>
      </c>
      <c r="BY85" s="618">
        <v>46028</v>
      </c>
      <c r="BZ85" s="618">
        <v>46081</v>
      </c>
      <c r="CA85" s="619"/>
      <c r="CB85" s="612">
        <f t="shared" si="99"/>
        <v>30</v>
      </c>
      <c r="CC85" s="620">
        <f t="shared" si="100"/>
        <v>3500</v>
      </c>
      <c r="CD85" s="612">
        <v>26</v>
      </c>
      <c r="CE85" s="621">
        <v>3500</v>
      </c>
      <c r="CF85" s="612">
        <v>26</v>
      </c>
      <c r="CG85" s="621">
        <v>3500</v>
      </c>
      <c r="CH85" s="621">
        <f t="shared" si="109"/>
        <v>0</v>
      </c>
      <c r="CI85" s="621">
        <f t="shared" si="110"/>
        <v>0</v>
      </c>
      <c r="CJ85" s="619"/>
      <c r="CK85" s="612">
        <f t="shared" si="101"/>
        <v>30</v>
      </c>
      <c r="CL85" s="620">
        <f t="shared" si="102"/>
        <v>3500</v>
      </c>
      <c r="CM85" s="612">
        <v>28</v>
      </c>
      <c r="CN85" s="621">
        <v>3500</v>
      </c>
      <c r="CO85" s="612">
        <v>28</v>
      </c>
      <c r="CP85" s="621">
        <v>3500</v>
      </c>
      <c r="CQ85" s="621">
        <f t="shared" si="111"/>
        <v>0</v>
      </c>
      <c r="CR85" s="621">
        <f t="shared" si="112"/>
        <v>3500</v>
      </c>
      <c r="CS85" s="622"/>
      <c r="CT85" s="612">
        <f t="shared" si="90"/>
        <v>0</v>
      </c>
      <c r="CU85" s="620">
        <f t="shared" si="103"/>
        <v>0</v>
      </c>
      <c r="CV85" s="612"/>
      <c r="CW85" s="621">
        <f t="shared" si="91"/>
        <v>0</v>
      </c>
      <c r="CX85" s="612"/>
      <c r="CY85" s="621">
        <f t="shared" si="92"/>
        <v>0</v>
      </c>
      <c r="CZ85" s="621">
        <f t="shared" si="113"/>
        <v>0</v>
      </c>
      <c r="DA85" s="621">
        <f t="shared" si="114"/>
        <v>0</v>
      </c>
      <c r="DB85" s="612"/>
      <c r="DC85" s="612">
        <f t="shared" si="93"/>
        <v>0</v>
      </c>
      <c r="DD85" s="620">
        <f t="shared" si="104"/>
        <v>0</v>
      </c>
      <c r="DE85" s="612"/>
      <c r="DF85" s="621">
        <f t="shared" si="94"/>
        <v>0</v>
      </c>
      <c r="DG85" s="612"/>
      <c r="DH85" s="621">
        <f t="shared" si="95"/>
        <v>0</v>
      </c>
      <c r="DI85" s="612"/>
      <c r="DJ85" s="612"/>
      <c r="DK85" s="612"/>
      <c r="DL85" s="612"/>
      <c r="DM85" s="612"/>
      <c r="DN85" s="612"/>
      <c r="DO85" s="612"/>
      <c r="DP85" s="612"/>
      <c r="DQ85" s="612"/>
      <c r="DR85" s="612"/>
      <c r="DS85" s="612"/>
      <c r="DU85" s="1945">
        <f t="shared" si="96"/>
        <v>7000</v>
      </c>
      <c r="DV85" s="1946">
        <f t="shared" si="97"/>
        <v>7000</v>
      </c>
      <c r="DW85" s="1946">
        <f t="shared" si="98"/>
        <v>7000</v>
      </c>
      <c r="DX85" s="1946">
        <f t="shared" si="88"/>
        <v>0</v>
      </c>
      <c r="DY85" s="1946">
        <f t="shared" si="86"/>
        <v>0</v>
      </c>
      <c r="EG85" s="1946"/>
    </row>
    <row r="86" spans="1:137" s="612" customFormat="1" ht="26.25" hidden="1" customHeight="1" x14ac:dyDescent="0.25">
      <c r="A86" s="606">
        <v>2026</v>
      </c>
      <c r="B86" s="606">
        <v>479</v>
      </c>
      <c r="C86" s="606" t="s">
        <v>58</v>
      </c>
      <c r="D86" s="606">
        <v>3000654</v>
      </c>
      <c r="E86" s="606">
        <v>5005023</v>
      </c>
      <c r="F86" s="606" t="s">
        <v>1003</v>
      </c>
      <c r="G86" s="606" t="s">
        <v>1004</v>
      </c>
      <c r="H86" s="606">
        <v>97</v>
      </c>
      <c r="I86" s="607" t="s">
        <v>992</v>
      </c>
      <c r="J86" s="608" t="s">
        <v>10</v>
      </c>
      <c r="K86" s="608" t="s">
        <v>60</v>
      </c>
      <c r="L86" s="606" t="str">
        <f t="shared" si="62"/>
        <v>2.3</v>
      </c>
      <c r="M86" s="609" t="s">
        <v>62</v>
      </c>
      <c r="N86" s="609"/>
      <c r="O86" s="606" t="s">
        <v>1336</v>
      </c>
      <c r="P86" s="606" t="s">
        <v>65</v>
      </c>
      <c r="Q86" s="610">
        <v>1</v>
      </c>
      <c r="R86" s="324">
        <v>3500</v>
      </c>
      <c r="S86" s="606">
        <v>30</v>
      </c>
      <c r="T86" s="606">
        <v>30</v>
      </c>
      <c r="U86" s="606"/>
      <c r="V86" s="606">
        <v>0</v>
      </c>
      <c r="W86" s="326"/>
      <c r="X86" s="326"/>
      <c r="Y86" s="326"/>
      <c r="Z86" s="326"/>
      <c r="AA86" s="326"/>
      <c r="AB86" s="326"/>
      <c r="AC86" s="326"/>
      <c r="AD86" s="326"/>
      <c r="AE86" s="324">
        <f t="shared" si="89"/>
        <v>7000</v>
      </c>
      <c r="AF86" s="327">
        <f t="shared" si="107"/>
        <v>3500</v>
      </c>
      <c r="AG86" s="327">
        <f t="shared" si="108"/>
        <v>3500</v>
      </c>
      <c r="AH86" s="327">
        <f t="shared" si="115"/>
        <v>0</v>
      </c>
      <c r="AI86" s="327">
        <f t="shared" si="116"/>
        <v>0</v>
      </c>
      <c r="AJ86" s="327">
        <f t="shared" si="117"/>
        <v>0</v>
      </c>
      <c r="AK86" s="327">
        <f t="shared" si="118"/>
        <v>0</v>
      </c>
      <c r="AL86" s="327">
        <f t="shared" si="119"/>
        <v>0</v>
      </c>
      <c r="AM86" s="327">
        <f t="shared" si="120"/>
        <v>0</v>
      </c>
      <c r="AN86" s="327">
        <f t="shared" si="121"/>
        <v>0</v>
      </c>
      <c r="AO86" s="327">
        <f t="shared" si="122"/>
        <v>0</v>
      </c>
      <c r="AP86" s="327">
        <f t="shared" si="105"/>
        <v>0</v>
      </c>
      <c r="AQ86" s="327">
        <f t="shared" si="106"/>
        <v>0</v>
      </c>
      <c r="AR86" s="327">
        <f t="shared" si="123"/>
        <v>7000</v>
      </c>
      <c r="AS86" s="611" t="s">
        <v>994</v>
      </c>
      <c r="BA86" s="613"/>
      <c r="BB86" s="614" t="s">
        <v>995</v>
      </c>
      <c r="BC86" s="614" t="s">
        <v>1216</v>
      </c>
      <c r="BD86" s="614" t="s">
        <v>1217</v>
      </c>
      <c r="BE86" s="614" t="s">
        <v>1218</v>
      </c>
      <c r="BF86" s="615">
        <v>45665</v>
      </c>
      <c r="BG86" s="614"/>
      <c r="BH86" s="616">
        <v>1959</v>
      </c>
      <c r="BI86" s="616"/>
      <c r="BJ86" s="614"/>
      <c r="BK86" s="616"/>
      <c r="BL86" s="614"/>
      <c r="BM86" s="614"/>
      <c r="BN86" s="616"/>
      <c r="BO86" s="616" t="s">
        <v>1219</v>
      </c>
      <c r="BP86" s="616"/>
      <c r="BQ86" s="2821"/>
      <c r="BR86" s="2821"/>
      <c r="BS86" s="2822" t="s">
        <v>1070</v>
      </c>
      <c r="BT86" s="328" t="s">
        <v>1071</v>
      </c>
      <c r="BU86" s="328" t="s">
        <v>1337</v>
      </c>
      <c r="BV86" s="393">
        <v>70025761</v>
      </c>
      <c r="BW86" s="392" t="s">
        <v>1338</v>
      </c>
      <c r="BX86" s="617">
        <v>3500</v>
      </c>
      <c r="BY86" s="618">
        <v>46028</v>
      </c>
      <c r="BZ86" s="618">
        <v>46081</v>
      </c>
      <c r="CA86" s="619"/>
      <c r="CB86" s="612">
        <f t="shared" si="99"/>
        <v>30</v>
      </c>
      <c r="CC86" s="620">
        <f t="shared" si="100"/>
        <v>3500</v>
      </c>
      <c r="CD86" s="612">
        <v>26</v>
      </c>
      <c r="CE86" s="621">
        <v>3500</v>
      </c>
      <c r="CF86" s="612">
        <v>26</v>
      </c>
      <c r="CG86" s="621">
        <v>3500</v>
      </c>
      <c r="CH86" s="621">
        <f t="shared" si="109"/>
        <v>0</v>
      </c>
      <c r="CI86" s="621">
        <f t="shared" si="110"/>
        <v>0</v>
      </c>
      <c r="CJ86" s="619"/>
      <c r="CK86" s="612">
        <f t="shared" si="101"/>
        <v>30</v>
      </c>
      <c r="CL86" s="620">
        <f t="shared" si="102"/>
        <v>3500</v>
      </c>
      <c r="CM86" s="612">
        <v>28</v>
      </c>
      <c r="CN86" s="621">
        <v>3500</v>
      </c>
      <c r="CO86" s="612">
        <v>28</v>
      </c>
      <c r="CP86" s="621">
        <v>3500</v>
      </c>
      <c r="CQ86" s="621">
        <f t="shared" si="111"/>
        <v>0</v>
      </c>
      <c r="CR86" s="621">
        <f t="shared" si="112"/>
        <v>3500</v>
      </c>
      <c r="CS86" s="622"/>
      <c r="CT86" s="612">
        <f t="shared" si="90"/>
        <v>0</v>
      </c>
      <c r="CU86" s="620">
        <f t="shared" si="103"/>
        <v>0</v>
      </c>
      <c r="CW86" s="621">
        <f t="shared" si="91"/>
        <v>0</v>
      </c>
      <c r="CY86" s="621">
        <f t="shared" si="92"/>
        <v>0</v>
      </c>
      <c r="CZ86" s="621">
        <f t="shared" si="113"/>
        <v>0</v>
      </c>
      <c r="DA86" s="621">
        <f t="shared" si="114"/>
        <v>0</v>
      </c>
      <c r="DC86" s="612">
        <f t="shared" si="93"/>
        <v>0</v>
      </c>
      <c r="DD86" s="620">
        <f t="shared" si="104"/>
        <v>0</v>
      </c>
      <c r="DF86" s="621">
        <f t="shared" si="94"/>
        <v>0</v>
      </c>
      <c r="DH86" s="621">
        <f t="shared" si="95"/>
        <v>0</v>
      </c>
      <c r="DU86" s="620">
        <f t="shared" si="96"/>
        <v>7000</v>
      </c>
      <c r="DV86" s="621">
        <f t="shared" si="97"/>
        <v>7000</v>
      </c>
      <c r="DW86" s="621">
        <f t="shared" si="98"/>
        <v>7000</v>
      </c>
      <c r="DX86" s="621">
        <f t="shared" si="88"/>
        <v>0</v>
      </c>
      <c r="DY86" s="621">
        <f t="shared" si="86"/>
        <v>0</v>
      </c>
      <c r="EG86" s="621"/>
    </row>
    <row r="87" spans="1:137" s="612" customFormat="1" ht="26.25" hidden="1" customHeight="1" x14ac:dyDescent="0.25">
      <c r="A87" s="606">
        <v>2026</v>
      </c>
      <c r="B87" s="606">
        <v>479</v>
      </c>
      <c r="C87" s="606" t="s">
        <v>58</v>
      </c>
      <c r="D87" s="606">
        <v>3000654</v>
      </c>
      <c r="E87" s="606">
        <v>5005023</v>
      </c>
      <c r="F87" s="606" t="s">
        <v>1003</v>
      </c>
      <c r="G87" s="606" t="s">
        <v>1004</v>
      </c>
      <c r="H87" s="606">
        <v>97</v>
      </c>
      <c r="I87" s="607" t="s">
        <v>992</v>
      </c>
      <c r="J87" s="608" t="s">
        <v>10</v>
      </c>
      <c r="K87" s="608" t="s">
        <v>60</v>
      </c>
      <c r="L87" s="606" t="str">
        <f t="shared" si="62"/>
        <v>2.3</v>
      </c>
      <c r="M87" s="609" t="s">
        <v>62</v>
      </c>
      <c r="N87" s="609"/>
      <c r="O87" s="606" t="s">
        <v>1339</v>
      </c>
      <c r="P87" s="606" t="s">
        <v>65</v>
      </c>
      <c r="Q87" s="610">
        <v>1</v>
      </c>
      <c r="R87" s="324">
        <v>3500</v>
      </c>
      <c r="S87" s="606">
        <v>30</v>
      </c>
      <c r="T87" s="606">
        <v>30</v>
      </c>
      <c r="U87" s="606"/>
      <c r="V87" s="606">
        <v>0</v>
      </c>
      <c r="W87" s="326"/>
      <c r="X87" s="326"/>
      <c r="Y87" s="326"/>
      <c r="Z87" s="326"/>
      <c r="AA87" s="326"/>
      <c r="AB87" s="326"/>
      <c r="AC87" s="326"/>
      <c r="AD87" s="326"/>
      <c r="AE87" s="324">
        <f t="shared" si="89"/>
        <v>7000</v>
      </c>
      <c r="AF87" s="327">
        <f t="shared" si="107"/>
        <v>3500</v>
      </c>
      <c r="AG87" s="327">
        <f t="shared" si="108"/>
        <v>3500</v>
      </c>
      <c r="AH87" s="327">
        <f t="shared" si="115"/>
        <v>0</v>
      </c>
      <c r="AI87" s="327">
        <f t="shared" si="116"/>
        <v>0</v>
      </c>
      <c r="AJ87" s="327">
        <f t="shared" si="117"/>
        <v>0</v>
      </c>
      <c r="AK87" s="327">
        <f t="shared" si="118"/>
        <v>0</v>
      </c>
      <c r="AL87" s="327">
        <f t="shared" si="119"/>
        <v>0</v>
      </c>
      <c r="AM87" s="327">
        <f t="shared" si="120"/>
        <v>0</v>
      </c>
      <c r="AN87" s="327">
        <f t="shared" si="121"/>
        <v>0</v>
      </c>
      <c r="AO87" s="327">
        <f t="shared" si="122"/>
        <v>0</v>
      </c>
      <c r="AP87" s="327">
        <f t="shared" si="105"/>
        <v>0</v>
      </c>
      <c r="AQ87" s="327">
        <f t="shared" si="106"/>
        <v>0</v>
      </c>
      <c r="AR87" s="327">
        <f t="shared" si="123"/>
        <v>7000</v>
      </c>
      <c r="AS87" s="611" t="s">
        <v>994</v>
      </c>
      <c r="BA87" s="613"/>
      <c r="BB87" s="614" t="s">
        <v>995</v>
      </c>
      <c r="BC87" s="614" t="s">
        <v>1216</v>
      </c>
      <c r="BD87" s="614" t="s">
        <v>1217</v>
      </c>
      <c r="BE87" s="614" t="s">
        <v>1218</v>
      </c>
      <c r="BF87" s="615">
        <v>45665</v>
      </c>
      <c r="BG87" s="614"/>
      <c r="BH87" s="616">
        <v>1960</v>
      </c>
      <c r="BI87" s="616"/>
      <c r="BJ87" s="614"/>
      <c r="BK87" s="616"/>
      <c r="BL87" s="614"/>
      <c r="BM87" s="614"/>
      <c r="BN87" s="616"/>
      <c r="BO87" s="616" t="s">
        <v>1219</v>
      </c>
      <c r="BP87" s="616"/>
      <c r="BQ87" s="2821"/>
      <c r="BR87" s="2821"/>
      <c r="BS87" s="2822" t="s">
        <v>1283</v>
      </c>
      <c r="BT87" s="328" t="s">
        <v>1327</v>
      </c>
      <c r="BU87" s="328" t="s">
        <v>1340</v>
      </c>
      <c r="BV87" s="393">
        <v>71231054</v>
      </c>
      <c r="BW87" s="392">
        <v>10712310541</v>
      </c>
      <c r="BX87" s="617">
        <v>3500</v>
      </c>
      <c r="BY87" s="618">
        <v>46028</v>
      </c>
      <c r="BZ87" s="618">
        <v>46081</v>
      </c>
      <c r="CA87" s="619"/>
      <c r="CB87" s="612">
        <f t="shared" si="99"/>
        <v>30</v>
      </c>
      <c r="CC87" s="620">
        <f t="shared" si="100"/>
        <v>3500</v>
      </c>
      <c r="CD87" s="612">
        <v>26</v>
      </c>
      <c r="CE87" s="621">
        <v>3500</v>
      </c>
      <c r="CF87" s="612">
        <v>26</v>
      </c>
      <c r="CG87" s="621">
        <v>3500</v>
      </c>
      <c r="CH87" s="621">
        <f t="shared" si="109"/>
        <v>0</v>
      </c>
      <c r="CI87" s="621">
        <f t="shared" si="110"/>
        <v>0</v>
      </c>
      <c r="CJ87" s="619"/>
      <c r="CK87" s="612">
        <f t="shared" si="101"/>
        <v>30</v>
      </c>
      <c r="CL87" s="620">
        <f t="shared" si="102"/>
        <v>3500</v>
      </c>
      <c r="CM87" s="612">
        <v>28</v>
      </c>
      <c r="CN87" s="621">
        <v>3500</v>
      </c>
      <c r="CO87" s="612">
        <v>28</v>
      </c>
      <c r="CP87" s="621">
        <v>3500</v>
      </c>
      <c r="CQ87" s="621">
        <f t="shared" si="111"/>
        <v>0</v>
      </c>
      <c r="CR87" s="621">
        <f t="shared" si="112"/>
        <v>3500</v>
      </c>
      <c r="CS87" s="622"/>
      <c r="CT87" s="612">
        <f t="shared" si="90"/>
        <v>0</v>
      </c>
      <c r="CU87" s="620">
        <f t="shared" si="103"/>
        <v>0</v>
      </c>
      <c r="CW87" s="621">
        <f t="shared" si="91"/>
        <v>0</v>
      </c>
      <c r="CY87" s="621">
        <f t="shared" si="92"/>
        <v>0</v>
      </c>
      <c r="CZ87" s="621">
        <f t="shared" si="113"/>
        <v>0</v>
      </c>
      <c r="DA87" s="621">
        <f t="shared" si="114"/>
        <v>0</v>
      </c>
      <c r="DC87" s="612">
        <f t="shared" si="93"/>
        <v>0</v>
      </c>
      <c r="DD87" s="620">
        <f t="shared" si="104"/>
        <v>0</v>
      </c>
      <c r="DF87" s="621">
        <f t="shared" si="94"/>
        <v>0</v>
      </c>
      <c r="DH87" s="621">
        <f t="shared" si="95"/>
        <v>0</v>
      </c>
      <c r="DU87" s="620">
        <f t="shared" si="96"/>
        <v>7000</v>
      </c>
      <c r="DV87" s="621">
        <f t="shared" si="97"/>
        <v>7000</v>
      </c>
      <c r="DW87" s="621">
        <f t="shared" si="98"/>
        <v>7000</v>
      </c>
      <c r="DX87" s="621">
        <f t="shared" si="88"/>
        <v>0</v>
      </c>
      <c r="DY87" s="621">
        <f t="shared" si="86"/>
        <v>0</v>
      </c>
      <c r="EG87" s="621"/>
    </row>
    <row r="88" spans="1:137" s="612" customFormat="1" ht="26.25" hidden="1" customHeight="1" x14ac:dyDescent="0.25">
      <c r="A88" s="606">
        <v>2026</v>
      </c>
      <c r="B88" s="606">
        <v>479</v>
      </c>
      <c r="C88" s="606" t="s">
        <v>58</v>
      </c>
      <c r="D88" s="606">
        <v>3000654</v>
      </c>
      <c r="E88" s="606">
        <v>5005023</v>
      </c>
      <c r="F88" s="606" t="s">
        <v>1003</v>
      </c>
      <c r="G88" s="606" t="s">
        <v>1004</v>
      </c>
      <c r="H88" s="606">
        <v>97</v>
      </c>
      <c r="I88" s="607" t="s">
        <v>992</v>
      </c>
      <c r="J88" s="608" t="s">
        <v>10</v>
      </c>
      <c r="K88" s="608" t="s">
        <v>60</v>
      </c>
      <c r="L88" s="606" t="str">
        <f t="shared" si="62"/>
        <v>2.3</v>
      </c>
      <c r="M88" s="609" t="s">
        <v>62</v>
      </c>
      <c r="N88" s="609"/>
      <c r="O88" s="606" t="s">
        <v>1341</v>
      </c>
      <c r="P88" s="606" t="s">
        <v>65</v>
      </c>
      <c r="Q88" s="610">
        <v>1</v>
      </c>
      <c r="R88" s="324">
        <v>3500</v>
      </c>
      <c r="S88" s="606">
        <v>30</v>
      </c>
      <c r="T88" s="606">
        <v>30</v>
      </c>
      <c r="U88" s="606"/>
      <c r="V88" s="606">
        <v>0</v>
      </c>
      <c r="W88" s="326"/>
      <c r="X88" s="326"/>
      <c r="Y88" s="326"/>
      <c r="Z88" s="326"/>
      <c r="AA88" s="326"/>
      <c r="AB88" s="326"/>
      <c r="AC88" s="326"/>
      <c r="AD88" s="326"/>
      <c r="AE88" s="324">
        <f t="shared" si="89"/>
        <v>7000</v>
      </c>
      <c r="AF88" s="327">
        <f t="shared" si="107"/>
        <v>3500</v>
      </c>
      <c r="AG88" s="327">
        <f t="shared" si="108"/>
        <v>3500</v>
      </c>
      <c r="AH88" s="327">
        <f t="shared" si="115"/>
        <v>0</v>
      </c>
      <c r="AI88" s="327">
        <f t="shared" si="116"/>
        <v>0</v>
      </c>
      <c r="AJ88" s="327">
        <f t="shared" si="117"/>
        <v>0</v>
      </c>
      <c r="AK88" s="327">
        <f t="shared" si="118"/>
        <v>0</v>
      </c>
      <c r="AL88" s="327">
        <f t="shared" si="119"/>
        <v>0</v>
      </c>
      <c r="AM88" s="327">
        <f t="shared" si="120"/>
        <v>0</v>
      </c>
      <c r="AN88" s="327">
        <f t="shared" si="121"/>
        <v>0</v>
      </c>
      <c r="AO88" s="327">
        <f t="shared" si="122"/>
        <v>0</v>
      </c>
      <c r="AP88" s="327">
        <f t="shared" si="105"/>
        <v>0</v>
      </c>
      <c r="AQ88" s="327">
        <f t="shared" si="106"/>
        <v>0</v>
      </c>
      <c r="AR88" s="327">
        <f t="shared" si="123"/>
        <v>7000</v>
      </c>
      <c r="AS88" s="611" t="s">
        <v>994</v>
      </c>
      <c r="BA88" s="613"/>
      <c r="BB88" s="614" t="s">
        <v>995</v>
      </c>
      <c r="BC88" s="614" t="s">
        <v>1216</v>
      </c>
      <c r="BD88" s="614" t="s">
        <v>1217</v>
      </c>
      <c r="BE88" s="614" t="s">
        <v>1218</v>
      </c>
      <c r="BF88" s="615">
        <v>45665</v>
      </c>
      <c r="BG88" s="614"/>
      <c r="BH88" s="616">
        <v>1961</v>
      </c>
      <c r="BI88" s="616"/>
      <c r="BJ88" s="614"/>
      <c r="BK88" s="616"/>
      <c r="BL88" s="614"/>
      <c r="BM88" s="614"/>
      <c r="BN88" s="616"/>
      <c r="BO88" s="616" t="s">
        <v>1219</v>
      </c>
      <c r="BP88" s="616"/>
      <c r="BQ88" s="2821"/>
      <c r="BR88" s="2821"/>
      <c r="BS88" s="2822" t="s">
        <v>1342</v>
      </c>
      <c r="BT88" s="328" t="s">
        <v>1343</v>
      </c>
      <c r="BU88" s="328" t="s">
        <v>1344</v>
      </c>
      <c r="BV88" s="392">
        <v>72540564</v>
      </c>
      <c r="BW88" s="392">
        <v>10725405648</v>
      </c>
      <c r="BX88" s="617">
        <v>3500</v>
      </c>
      <c r="BY88" s="618">
        <v>46028</v>
      </c>
      <c r="BZ88" s="618">
        <v>46081</v>
      </c>
      <c r="CA88" s="619"/>
      <c r="CB88" s="612">
        <f t="shared" si="99"/>
        <v>30</v>
      </c>
      <c r="CC88" s="620">
        <f t="shared" si="100"/>
        <v>3500</v>
      </c>
      <c r="CD88" s="612">
        <v>26</v>
      </c>
      <c r="CE88" s="621">
        <v>3500</v>
      </c>
      <c r="CF88" s="612">
        <v>26</v>
      </c>
      <c r="CG88" s="621">
        <v>3500</v>
      </c>
      <c r="CH88" s="621">
        <f t="shared" si="109"/>
        <v>0</v>
      </c>
      <c r="CI88" s="621">
        <f t="shared" si="110"/>
        <v>0</v>
      </c>
      <c r="CJ88" s="619"/>
      <c r="CK88" s="612">
        <f t="shared" si="101"/>
        <v>30</v>
      </c>
      <c r="CL88" s="620">
        <f t="shared" si="102"/>
        <v>3500</v>
      </c>
      <c r="CM88" s="612">
        <v>28</v>
      </c>
      <c r="CN88" s="621">
        <v>3500</v>
      </c>
      <c r="CO88" s="612">
        <v>28</v>
      </c>
      <c r="CP88" s="621">
        <v>3500</v>
      </c>
      <c r="CQ88" s="621">
        <f t="shared" si="111"/>
        <v>0</v>
      </c>
      <c r="CR88" s="621">
        <f t="shared" si="112"/>
        <v>3500</v>
      </c>
      <c r="CS88" s="622"/>
      <c r="CT88" s="612">
        <f t="shared" si="90"/>
        <v>0</v>
      </c>
      <c r="CU88" s="620">
        <f t="shared" si="103"/>
        <v>0</v>
      </c>
      <c r="CW88" s="621">
        <f t="shared" si="91"/>
        <v>0</v>
      </c>
      <c r="CY88" s="621">
        <f t="shared" si="92"/>
        <v>0</v>
      </c>
      <c r="CZ88" s="621">
        <f t="shared" si="113"/>
        <v>0</v>
      </c>
      <c r="DA88" s="621">
        <f t="shared" si="114"/>
        <v>0</v>
      </c>
      <c r="DC88" s="612">
        <f t="shared" si="93"/>
        <v>0</v>
      </c>
      <c r="DD88" s="620">
        <f t="shared" si="104"/>
        <v>0</v>
      </c>
      <c r="DF88" s="621">
        <f t="shared" si="94"/>
        <v>0</v>
      </c>
      <c r="DH88" s="621">
        <f t="shared" si="95"/>
        <v>0</v>
      </c>
      <c r="DU88" s="620">
        <f t="shared" si="96"/>
        <v>7000</v>
      </c>
      <c r="DV88" s="621">
        <f t="shared" si="97"/>
        <v>7000</v>
      </c>
      <c r="DW88" s="621">
        <f t="shared" si="98"/>
        <v>7000</v>
      </c>
      <c r="DX88" s="621">
        <f t="shared" si="88"/>
        <v>0</v>
      </c>
      <c r="DY88" s="621">
        <f t="shared" si="86"/>
        <v>0</v>
      </c>
      <c r="EG88" s="621"/>
    </row>
    <row r="89" spans="1:137" s="612" customFormat="1" ht="26.25" hidden="1" customHeight="1" x14ac:dyDescent="0.25">
      <c r="A89" s="606">
        <v>2026</v>
      </c>
      <c r="B89" s="606">
        <v>479</v>
      </c>
      <c r="C89" s="606" t="s">
        <v>58</v>
      </c>
      <c r="D89" s="606">
        <v>3000654</v>
      </c>
      <c r="E89" s="606">
        <v>5005023</v>
      </c>
      <c r="F89" s="606" t="s">
        <v>1003</v>
      </c>
      <c r="G89" s="606" t="s">
        <v>1004</v>
      </c>
      <c r="H89" s="606">
        <v>97</v>
      </c>
      <c r="I89" s="607" t="s">
        <v>992</v>
      </c>
      <c r="J89" s="608" t="s">
        <v>10</v>
      </c>
      <c r="K89" s="608" t="s">
        <v>60</v>
      </c>
      <c r="L89" s="606" t="str">
        <f t="shared" si="62"/>
        <v>2.3</v>
      </c>
      <c r="M89" s="609" t="s">
        <v>62</v>
      </c>
      <c r="N89" s="609"/>
      <c r="O89" s="606" t="s">
        <v>1345</v>
      </c>
      <c r="P89" s="606" t="s">
        <v>65</v>
      </c>
      <c r="Q89" s="610">
        <v>1</v>
      </c>
      <c r="R89" s="324">
        <v>7000</v>
      </c>
      <c r="S89" s="606">
        <v>30</v>
      </c>
      <c r="T89" s="606">
        <v>30</v>
      </c>
      <c r="U89" s="606"/>
      <c r="V89" s="606">
        <v>0</v>
      </c>
      <c r="W89" s="326"/>
      <c r="X89" s="326"/>
      <c r="Y89" s="326"/>
      <c r="Z89" s="326"/>
      <c r="AA89" s="326"/>
      <c r="AB89" s="326"/>
      <c r="AC89" s="326"/>
      <c r="AD89" s="326"/>
      <c r="AE89" s="324">
        <f t="shared" si="89"/>
        <v>14000</v>
      </c>
      <c r="AF89" s="327">
        <f t="shared" si="107"/>
        <v>7000</v>
      </c>
      <c r="AG89" s="327">
        <f t="shared" si="108"/>
        <v>7000</v>
      </c>
      <c r="AH89" s="327">
        <f t="shared" si="115"/>
        <v>0</v>
      </c>
      <c r="AI89" s="327">
        <f t="shared" si="116"/>
        <v>0</v>
      </c>
      <c r="AJ89" s="327">
        <f t="shared" si="117"/>
        <v>0</v>
      </c>
      <c r="AK89" s="327">
        <f t="shared" si="118"/>
        <v>0</v>
      </c>
      <c r="AL89" s="327">
        <f t="shared" si="119"/>
        <v>0</v>
      </c>
      <c r="AM89" s="327">
        <f t="shared" si="120"/>
        <v>0</v>
      </c>
      <c r="AN89" s="327">
        <f t="shared" si="121"/>
        <v>0</v>
      </c>
      <c r="AO89" s="327">
        <f t="shared" si="122"/>
        <v>0</v>
      </c>
      <c r="AP89" s="327">
        <f t="shared" si="105"/>
        <v>0</v>
      </c>
      <c r="AQ89" s="327">
        <f t="shared" si="106"/>
        <v>0</v>
      </c>
      <c r="AR89" s="327">
        <f t="shared" si="123"/>
        <v>14000</v>
      </c>
      <c r="AS89" s="611" t="s">
        <v>994</v>
      </c>
      <c r="BA89" s="613"/>
      <c r="BB89" s="614" t="s">
        <v>995</v>
      </c>
      <c r="BC89" s="614" t="s">
        <v>1216</v>
      </c>
      <c r="BD89" s="614" t="s">
        <v>1217</v>
      </c>
      <c r="BE89" s="614" t="s">
        <v>1218</v>
      </c>
      <c r="BF89" s="615">
        <v>45665</v>
      </c>
      <c r="BG89" s="614"/>
      <c r="BH89" s="616">
        <v>1962</v>
      </c>
      <c r="BI89" s="616"/>
      <c r="BJ89" s="614"/>
      <c r="BK89" s="616"/>
      <c r="BL89" s="614"/>
      <c r="BM89" s="614"/>
      <c r="BN89" s="616"/>
      <c r="BO89" s="616" t="s">
        <v>1219</v>
      </c>
      <c r="BP89" s="616"/>
      <c r="BQ89" s="2821"/>
      <c r="BR89" s="2821"/>
      <c r="BS89" s="2822" t="s">
        <v>1236</v>
      </c>
      <c r="BT89" s="328" t="s">
        <v>1346</v>
      </c>
      <c r="BU89" s="328" t="s">
        <v>1347</v>
      </c>
      <c r="BV89" s="393" t="s">
        <v>1348</v>
      </c>
      <c r="BW89" s="392">
        <v>10450114761</v>
      </c>
      <c r="BX89" s="617">
        <v>7000</v>
      </c>
      <c r="BY89" s="618">
        <v>46028</v>
      </c>
      <c r="BZ89" s="618">
        <v>46081</v>
      </c>
      <c r="CA89" s="619"/>
      <c r="CB89" s="612">
        <f t="shared" si="99"/>
        <v>30</v>
      </c>
      <c r="CC89" s="620">
        <f t="shared" si="100"/>
        <v>7000</v>
      </c>
      <c r="CD89" s="612">
        <v>26</v>
      </c>
      <c r="CE89" s="621">
        <v>7000</v>
      </c>
      <c r="CF89" s="612">
        <v>26</v>
      </c>
      <c r="CG89" s="621">
        <v>7000</v>
      </c>
      <c r="CH89" s="621">
        <f t="shared" si="109"/>
        <v>0</v>
      </c>
      <c r="CI89" s="621">
        <f t="shared" si="110"/>
        <v>0</v>
      </c>
      <c r="CJ89" s="619"/>
      <c r="CK89" s="612">
        <f t="shared" si="101"/>
        <v>30</v>
      </c>
      <c r="CL89" s="620">
        <f t="shared" si="102"/>
        <v>7000</v>
      </c>
      <c r="CM89" s="612">
        <v>28</v>
      </c>
      <c r="CN89" s="621">
        <v>7000</v>
      </c>
      <c r="CO89" s="612">
        <v>28</v>
      </c>
      <c r="CP89" s="621">
        <v>7000</v>
      </c>
      <c r="CQ89" s="621">
        <f t="shared" si="111"/>
        <v>0</v>
      </c>
      <c r="CR89" s="621">
        <f t="shared" si="112"/>
        <v>7000</v>
      </c>
      <c r="CS89" s="622"/>
      <c r="CT89" s="612">
        <f t="shared" si="90"/>
        <v>0</v>
      </c>
      <c r="CU89" s="620">
        <f t="shared" si="103"/>
        <v>0</v>
      </c>
      <c r="CW89" s="621">
        <f t="shared" si="91"/>
        <v>0</v>
      </c>
      <c r="CY89" s="621">
        <f t="shared" si="92"/>
        <v>0</v>
      </c>
      <c r="CZ89" s="621">
        <f t="shared" si="113"/>
        <v>0</v>
      </c>
      <c r="DA89" s="621">
        <f t="shared" si="114"/>
        <v>0</v>
      </c>
      <c r="DC89" s="612">
        <f t="shared" si="93"/>
        <v>0</v>
      </c>
      <c r="DD89" s="620">
        <f t="shared" si="104"/>
        <v>0</v>
      </c>
      <c r="DF89" s="621">
        <f t="shared" si="94"/>
        <v>0</v>
      </c>
      <c r="DH89" s="621">
        <f t="shared" si="95"/>
        <v>0</v>
      </c>
      <c r="DU89" s="620">
        <f t="shared" si="96"/>
        <v>14000</v>
      </c>
      <c r="DV89" s="621">
        <f t="shared" si="97"/>
        <v>14000</v>
      </c>
      <c r="DW89" s="621">
        <f t="shared" si="98"/>
        <v>14000</v>
      </c>
      <c r="DX89" s="621">
        <f t="shared" si="88"/>
        <v>0</v>
      </c>
      <c r="DY89" s="621">
        <f t="shared" si="86"/>
        <v>0</v>
      </c>
      <c r="EG89" s="621"/>
    </row>
    <row r="90" spans="1:137" s="1944" customFormat="1" ht="26.25" hidden="1" customHeight="1" x14ac:dyDescent="0.25">
      <c r="A90" s="1937">
        <v>2026</v>
      </c>
      <c r="B90" s="606">
        <v>479</v>
      </c>
      <c r="C90" s="606" t="s">
        <v>58</v>
      </c>
      <c r="D90" s="606">
        <v>3000654</v>
      </c>
      <c r="E90" s="606">
        <v>5005023</v>
      </c>
      <c r="F90" s="606" t="s">
        <v>990</v>
      </c>
      <c r="G90" s="1937" t="s">
        <v>991</v>
      </c>
      <c r="H90" s="1937">
        <v>94</v>
      </c>
      <c r="I90" s="607" t="s">
        <v>992</v>
      </c>
      <c r="J90" s="608" t="s">
        <v>10</v>
      </c>
      <c r="K90" s="608" t="s">
        <v>60</v>
      </c>
      <c r="L90" s="606" t="str">
        <f t="shared" si="62"/>
        <v>2.3</v>
      </c>
      <c r="M90" s="1938" t="s">
        <v>62</v>
      </c>
      <c r="N90" s="609"/>
      <c r="O90" s="1937" t="s">
        <v>1349</v>
      </c>
      <c r="P90" s="1937" t="s">
        <v>65</v>
      </c>
      <c r="Q90" s="1939">
        <v>1</v>
      </c>
      <c r="R90" s="457">
        <v>7000</v>
      </c>
      <c r="S90" s="1937">
        <v>30</v>
      </c>
      <c r="T90" s="1937">
        <v>30</v>
      </c>
      <c r="U90" s="1937"/>
      <c r="V90" s="1937"/>
      <c r="W90" s="1940"/>
      <c r="X90" s="326"/>
      <c r="Y90" s="326"/>
      <c r="Z90" s="326"/>
      <c r="AA90" s="326"/>
      <c r="AB90" s="326"/>
      <c r="AC90" s="326"/>
      <c r="AD90" s="326"/>
      <c r="AE90" s="457">
        <f t="shared" si="89"/>
        <v>14000</v>
      </c>
      <c r="AF90" s="327">
        <f t="shared" si="107"/>
        <v>7000</v>
      </c>
      <c r="AG90" s="327">
        <f t="shared" si="108"/>
        <v>7000</v>
      </c>
      <c r="AH90" s="327">
        <f t="shared" si="115"/>
        <v>0</v>
      </c>
      <c r="AI90" s="327">
        <f t="shared" si="116"/>
        <v>0</v>
      </c>
      <c r="AJ90" s="327">
        <f t="shared" si="117"/>
        <v>0</v>
      </c>
      <c r="AK90" s="327">
        <f t="shared" si="118"/>
        <v>0</v>
      </c>
      <c r="AL90" s="327">
        <f t="shared" si="119"/>
        <v>0</v>
      </c>
      <c r="AM90" s="327">
        <f t="shared" si="120"/>
        <v>0</v>
      </c>
      <c r="AN90" s="327">
        <f t="shared" si="121"/>
        <v>0</v>
      </c>
      <c r="AO90" s="327">
        <f t="shared" si="122"/>
        <v>0</v>
      </c>
      <c r="AP90" s="327">
        <f t="shared" si="105"/>
        <v>0</v>
      </c>
      <c r="AQ90" s="327">
        <f t="shared" si="106"/>
        <v>0</v>
      </c>
      <c r="AR90" s="458">
        <f t="shared" si="123"/>
        <v>14000</v>
      </c>
      <c r="AS90" s="1941" t="s">
        <v>994</v>
      </c>
      <c r="AT90" s="612"/>
      <c r="AU90" s="612"/>
      <c r="AV90" s="612"/>
      <c r="AW90" s="612"/>
      <c r="AX90" s="612"/>
      <c r="AY90" s="612"/>
      <c r="AZ90" s="612"/>
      <c r="BA90" s="613"/>
      <c r="BB90" s="1942" t="s">
        <v>995</v>
      </c>
      <c r="BC90" s="614" t="s">
        <v>1216</v>
      </c>
      <c r="BD90" s="614" t="s">
        <v>1217</v>
      </c>
      <c r="BE90" s="614" t="s">
        <v>1218</v>
      </c>
      <c r="BF90" s="615">
        <v>45665</v>
      </c>
      <c r="BG90" s="614"/>
      <c r="BH90" s="616">
        <v>1963</v>
      </c>
      <c r="BI90" s="616"/>
      <c r="BJ90" s="614"/>
      <c r="BK90" s="616"/>
      <c r="BL90" s="614"/>
      <c r="BM90" s="614"/>
      <c r="BN90" s="616"/>
      <c r="BO90" s="616" t="s">
        <v>1219</v>
      </c>
      <c r="BP90" s="616"/>
      <c r="BQ90" s="2821"/>
      <c r="BR90" s="2821"/>
      <c r="BS90" s="2822" t="s">
        <v>1350</v>
      </c>
      <c r="BT90" s="328" t="s">
        <v>1351</v>
      </c>
      <c r="BU90" s="328" t="s">
        <v>1352</v>
      </c>
      <c r="BV90" s="392">
        <v>70409180</v>
      </c>
      <c r="BW90" s="392">
        <v>10704091805</v>
      </c>
      <c r="BX90" s="617">
        <v>7000</v>
      </c>
      <c r="BY90" s="618">
        <v>46028</v>
      </c>
      <c r="BZ90" s="618">
        <v>46081</v>
      </c>
      <c r="CA90" s="619"/>
      <c r="CB90" s="612">
        <f t="shared" si="99"/>
        <v>30</v>
      </c>
      <c r="CC90" s="620">
        <f t="shared" si="100"/>
        <v>7000</v>
      </c>
      <c r="CD90" s="612">
        <v>26</v>
      </c>
      <c r="CE90" s="621">
        <v>7000</v>
      </c>
      <c r="CF90" s="612">
        <v>26</v>
      </c>
      <c r="CG90" s="621">
        <v>7000</v>
      </c>
      <c r="CH90" s="621">
        <f t="shared" si="109"/>
        <v>0</v>
      </c>
      <c r="CI90" s="621">
        <f t="shared" si="110"/>
        <v>0</v>
      </c>
      <c r="CJ90" s="619"/>
      <c r="CK90" s="612">
        <f t="shared" si="101"/>
        <v>30</v>
      </c>
      <c r="CL90" s="620">
        <f t="shared" si="102"/>
        <v>7000</v>
      </c>
      <c r="CM90" s="612">
        <v>28</v>
      </c>
      <c r="CN90" s="621">
        <v>7000</v>
      </c>
      <c r="CO90" s="612">
        <v>28</v>
      </c>
      <c r="CP90" s="621">
        <v>7000</v>
      </c>
      <c r="CQ90" s="621">
        <f t="shared" si="111"/>
        <v>0</v>
      </c>
      <c r="CR90" s="621">
        <f t="shared" si="112"/>
        <v>7000</v>
      </c>
      <c r="CS90" s="622"/>
      <c r="CT90" s="612">
        <f t="shared" si="90"/>
        <v>0</v>
      </c>
      <c r="CU90" s="620">
        <f t="shared" si="103"/>
        <v>0</v>
      </c>
      <c r="CV90" s="612"/>
      <c r="CW90" s="621">
        <f t="shared" si="91"/>
        <v>0</v>
      </c>
      <c r="CX90" s="612"/>
      <c r="CY90" s="621">
        <f t="shared" si="92"/>
        <v>0</v>
      </c>
      <c r="CZ90" s="621">
        <f t="shared" si="113"/>
        <v>0</v>
      </c>
      <c r="DA90" s="621">
        <f t="shared" si="114"/>
        <v>0</v>
      </c>
      <c r="DB90" s="612"/>
      <c r="DC90" s="612">
        <f t="shared" si="93"/>
        <v>0</v>
      </c>
      <c r="DD90" s="620">
        <f t="shared" si="104"/>
        <v>0</v>
      </c>
      <c r="DE90" s="612"/>
      <c r="DF90" s="621">
        <f t="shared" si="94"/>
        <v>0</v>
      </c>
      <c r="DG90" s="612"/>
      <c r="DH90" s="621">
        <f t="shared" si="95"/>
        <v>0</v>
      </c>
      <c r="DI90" s="612"/>
      <c r="DJ90" s="612"/>
      <c r="DK90" s="612"/>
      <c r="DL90" s="612"/>
      <c r="DM90" s="612"/>
      <c r="DN90" s="612"/>
      <c r="DO90" s="612"/>
      <c r="DP90" s="612"/>
      <c r="DQ90" s="612"/>
      <c r="DR90" s="612"/>
      <c r="DS90" s="612"/>
      <c r="DU90" s="1945">
        <f t="shared" si="96"/>
        <v>14000</v>
      </c>
      <c r="DV90" s="1946">
        <f t="shared" si="97"/>
        <v>14000</v>
      </c>
      <c r="DW90" s="1946">
        <f t="shared" si="98"/>
        <v>14000</v>
      </c>
      <c r="DX90" s="1946">
        <f t="shared" si="88"/>
        <v>0</v>
      </c>
      <c r="DY90" s="1946">
        <f t="shared" si="86"/>
        <v>0</v>
      </c>
      <c r="EG90" s="1946"/>
    </row>
    <row r="91" spans="1:137" s="1944" customFormat="1" ht="26.25" hidden="1" customHeight="1" x14ac:dyDescent="0.25">
      <c r="A91" s="1937">
        <v>2026</v>
      </c>
      <c r="B91" s="606">
        <v>479</v>
      </c>
      <c r="C91" s="606" t="s">
        <v>58</v>
      </c>
      <c r="D91" s="606">
        <v>3000654</v>
      </c>
      <c r="E91" s="606">
        <v>5005023</v>
      </c>
      <c r="F91" s="606" t="s">
        <v>990</v>
      </c>
      <c r="G91" s="1937" t="s">
        <v>991</v>
      </c>
      <c r="H91" s="1937">
        <v>94</v>
      </c>
      <c r="I91" s="607" t="s">
        <v>992</v>
      </c>
      <c r="J91" s="608" t="s">
        <v>10</v>
      </c>
      <c r="K91" s="608" t="s">
        <v>60</v>
      </c>
      <c r="L91" s="606" t="str">
        <f t="shared" si="62"/>
        <v>2.3</v>
      </c>
      <c r="M91" s="1938" t="s">
        <v>62</v>
      </c>
      <c r="N91" s="609"/>
      <c r="O91" s="2091" t="s">
        <v>1353</v>
      </c>
      <c r="P91" s="1937" t="s">
        <v>65</v>
      </c>
      <c r="Q91" s="1939">
        <v>1</v>
      </c>
      <c r="R91" s="457">
        <v>7000</v>
      </c>
      <c r="S91" s="1937">
        <v>30</v>
      </c>
      <c r="T91" s="1937">
        <v>30</v>
      </c>
      <c r="U91" s="1937"/>
      <c r="V91" s="1937"/>
      <c r="W91" s="1940"/>
      <c r="X91" s="326"/>
      <c r="Y91" s="326"/>
      <c r="Z91" s="326"/>
      <c r="AA91" s="326"/>
      <c r="AB91" s="326"/>
      <c r="AC91" s="326"/>
      <c r="AD91" s="326"/>
      <c r="AE91" s="457">
        <f t="shared" si="89"/>
        <v>14000</v>
      </c>
      <c r="AF91" s="327">
        <f t="shared" si="107"/>
        <v>7000</v>
      </c>
      <c r="AG91" s="327">
        <f t="shared" si="108"/>
        <v>7000</v>
      </c>
      <c r="AH91" s="327">
        <f t="shared" si="115"/>
        <v>0</v>
      </c>
      <c r="AI91" s="327">
        <f t="shared" si="116"/>
        <v>0</v>
      </c>
      <c r="AJ91" s="327">
        <f t="shared" si="117"/>
        <v>0</v>
      </c>
      <c r="AK91" s="327">
        <f t="shared" si="118"/>
        <v>0</v>
      </c>
      <c r="AL91" s="327">
        <f t="shared" si="119"/>
        <v>0</v>
      </c>
      <c r="AM91" s="327">
        <f t="shared" si="120"/>
        <v>0</v>
      </c>
      <c r="AN91" s="327">
        <f t="shared" si="121"/>
        <v>0</v>
      </c>
      <c r="AO91" s="327">
        <f t="shared" si="122"/>
        <v>0</v>
      </c>
      <c r="AP91" s="327">
        <f t="shared" si="105"/>
        <v>0</v>
      </c>
      <c r="AQ91" s="327">
        <f t="shared" si="106"/>
        <v>0</v>
      </c>
      <c r="AR91" s="458">
        <f t="shared" si="123"/>
        <v>14000</v>
      </c>
      <c r="AS91" s="1941" t="s">
        <v>994</v>
      </c>
      <c r="AT91" s="648" t="s">
        <v>1354</v>
      </c>
      <c r="AU91" s="612"/>
      <c r="AV91" s="612"/>
      <c r="AW91" s="612"/>
      <c r="AX91" s="612"/>
      <c r="AY91" s="612"/>
      <c r="AZ91" s="612"/>
      <c r="BA91" s="613" t="s">
        <v>1355</v>
      </c>
      <c r="BB91" s="1942" t="s">
        <v>995</v>
      </c>
      <c r="BC91" s="614" t="s">
        <v>1356</v>
      </c>
      <c r="BD91" s="614" t="s">
        <v>1357</v>
      </c>
      <c r="BE91" s="614" t="s">
        <v>1358</v>
      </c>
      <c r="BF91" s="615">
        <v>46034</v>
      </c>
      <c r="BG91" s="614"/>
      <c r="BH91" s="616">
        <v>2173</v>
      </c>
      <c r="BI91" s="616"/>
      <c r="BJ91" s="614"/>
      <c r="BK91" s="616"/>
      <c r="BL91" s="614"/>
      <c r="BM91" s="614"/>
      <c r="BN91" s="616"/>
      <c r="BO91" s="616" t="s">
        <v>999</v>
      </c>
      <c r="BP91" s="628"/>
      <c r="BQ91" s="2824"/>
      <c r="BR91" s="2824"/>
      <c r="BS91" s="2825" t="s">
        <v>1359</v>
      </c>
      <c r="BT91" s="331" t="s">
        <v>1360</v>
      </c>
      <c r="BU91" s="331" t="s">
        <v>1361</v>
      </c>
      <c r="BV91" s="631">
        <v>74438705</v>
      </c>
      <c r="BW91" s="631">
        <v>10744387057</v>
      </c>
      <c r="BX91" s="617">
        <v>7000</v>
      </c>
      <c r="BY91" s="629">
        <v>46037</v>
      </c>
      <c r="BZ91" s="629">
        <v>46081</v>
      </c>
      <c r="CA91" s="619"/>
      <c r="CB91" s="612">
        <f t="shared" si="99"/>
        <v>30</v>
      </c>
      <c r="CC91" s="620">
        <f t="shared" si="100"/>
        <v>7000</v>
      </c>
      <c r="CD91" s="612">
        <v>17</v>
      </c>
      <c r="CE91" s="621">
        <v>3966.666666666667</v>
      </c>
      <c r="CF91" s="612">
        <v>17</v>
      </c>
      <c r="CG91" s="621">
        <v>3966.666666666667</v>
      </c>
      <c r="CH91" s="621">
        <f t="shared" si="109"/>
        <v>3033.333333333333</v>
      </c>
      <c r="CI91" s="621">
        <f t="shared" si="110"/>
        <v>3033.333333333333</v>
      </c>
      <c r="CJ91" s="619"/>
      <c r="CK91" s="612">
        <f t="shared" si="101"/>
        <v>30</v>
      </c>
      <c r="CL91" s="620">
        <f t="shared" si="102"/>
        <v>7000</v>
      </c>
      <c r="CM91" s="612">
        <v>28</v>
      </c>
      <c r="CN91" s="621">
        <v>7000</v>
      </c>
      <c r="CO91" s="612">
        <v>28</v>
      </c>
      <c r="CP91" s="621">
        <v>7000</v>
      </c>
      <c r="CQ91" s="621">
        <f t="shared" si="111"/>
        <v>0</v>
      </c>
      <c r="CR91" s="621">
        <f t="shared" si="112"/>
        <v>7000</v>
      </c>
      <c r="CS91" s="622"/>
      <c r="CT91" s="612">
        <f t="shared" si="90"/>
        <v>0</v>
      </c>
      <c r="CU91" s="620">
        <f t="shared" si="103"/>
        <v>0</v>
      </c>
      <c r="CV91" s="612"/>
      <c r="CW91" s="621">
        <f t="shared" si="91"/>
        <v>0</v>
      </c>
      <c r="CX91" s="612"/>
      <c r="CY91" s="621">
        <f t="shared" si="92"/>
        <v>0</v>
      </c>
      <c r="CZ91" s="621">
        <f t="shared" si="113"/>
        <v>0</v>
      </c>
      <c r="DA91" s="621">
        <f t="shared" si="114"/>
        <v>0</v>
      </c>
      <c r="DB91" s="612"/>
      <c r="DC91" s="612">
        <f t="shared" si="93"/>
        <v>0</v>
      </c>
      <c r="DD91" s="620">
        <f t="shared" si="104"/>
        <v>0</v>
      </c>
      <c r="DE91" s="612"/>
      <c r="DF91" s="621">
        <f t="shared" si="94"/>
        <v>0</v>
      </c>
      <c r="DG91" s="612"/>
      <c r="DH91" s="621">
        <f t="shared" si="95"/>
        <v>0</v>
      </c>
      <c r="DI91" s="612"/>
      <c r="DJ91" s="612"/>
      <c r="DK91" s="612"/>
      <c r="DL91" s="612"/>
      <c r="DM91" s="612"/>
      <c r="DN91" s="612"/>
      <c r="DO91" s="612"/>
      <c r="DP91" s="612"/>
      <c r="DQ91" s="612"/>
      <c r="DR91" s="612"/>
      <c r="DS91" s="612"/>
      <c r="DU91" s="1945">
        <f t="shared" si="96"/>
        <v>14000</v>
      </c>
      <c r="DV91" s="1946">
        <f t="shared" si="97"/>
        <v>10966.666666666668</v>
      </c>
      <c r="DW91" s="1946">
        <f t="shared" si="98"/>
        <v>10966.666666666668</v>
      </c>
      <c r="DX91" s="1946">
        <f t="shared" si="88"/>
        <v>3033.3333333333321</v>
      </c>
      <c r="DY91" s="1946">
        <f t="shared" si="86"/>
        <v>3033.3333333333321</v>
      </c>
      <c r="EG91" s="1946"/>
    </row>
    <row r="92" spans="1:137" s="612" customFormat="1" ht="26.25" hidden="1" customHeight="1" x14ac:dyDescent="0.25">
      <c r="A92" s="606">
        <v>2026</v>
      </c>
      <c r="B92" s="606">
        <v>479</v>
      </c>
      <c r="C92" s="606" t="s">
        <v>58</v>
      </c>
      <c r="D92" s="606">
        <v>3000654</v>
      </c>
      <c r="E92" s="606">
        <v>5005023</v>
      </c>
      <c r="F92" s="606" t="s">
        <v>1003</v>
      </c>
      <c r="G92" s="606" t="s">
        <v>1004</v>
      </c>
      <c r="H92" s="606">
        <v>97</v>
      </c>
      <c r="I92" s="607" t="s">
        <v>992</v>
      </c>
      <c r="J92" s="608" t="s">
        <v>10</v>
      </c>
      <c r="K92" s="608" t="s">
        <v>60</v>
      </c>
      <c r="L92" s="606" t="str">
        <f t="shared" si="62"/>
        <v>2.3</v>
      </c>
      <c r="M92" s="609" t="s">
        <v>62</v>
      </c>
      <c r="N92" s="609"/>
      <c r="O92" s="606" t="s">
        <v>1362</v>
      </c>
      <c r="P92" s="606" t="s">
        <v>65</v>
      </c>
      <c r="Q92" s="610">
        <v>1</v>
      </c>
      <c r="R92" s="324">
        <v>7000</v>
      </c>
      <c r="S92" s="606">
        <v>30</v>
      </c>
      <c r="T92" s="2934">
        <v>15</v>
      </c>
      <c r="U92" s="606"/>
      <c r="V92" s="606"/>
      <c r="W92" s="326"/>
      <c r="X92" s="326"/>
      <c r="Y92" s="326"/>
      <c r="Z92" s="326"/>
      <c r="AA92" s="326"/>
      <c r="AB92" s="326"/>
      <c r="AC92" s="326"/>
      <c r="AD92" s="326"/>
      <c r="AE92" s="324">
        <f t="shared" si="89"/>
        <v>10500</v>
      </c>
      <c r="AF92" s="327">
        <f t="shared" si="107"/>
        <v>7000</v>
      </c>
      <c r="AG92" s="327">
        <f t="shared" si="108"/>
        <v>3500</v>
      </c>
      <c r="AH92" s="327">
        <f t="shared" si="115"/>
        <v>0</v>
      </c>
      <c r="AI92" s="327">
        <f t="shared" si="116"/>
        <v>0</v>
      </c>
      <c r="AJ92" s="327">
        <f t="shared" si="117"/>
        <v>0</v>
      </c>
      <c r="AK92" s="327">
        <f t="shared" si="118"/>
        <v>0</v>
      </c>
      <c r="AL92" s="327">
        <f t="shared" si="119"/>
        <v>0</v>
      </c>
      <c r="AM92" s="327">
        <f t="shared" si="120"/>
        <v>0</v>
      </c>
      <c r="AN92" s="327">
        <f t="shared" si="121"/>
        <v>0</v>
      </c>
      <c r="AO92" s="327">
        <f t="shared" si="122"/>
        <v>0</v>
      </c>
      <c r="AP92" s="327">
        <f t="shared" si="105"/>
        <v>0</v>
      </c>
      <c r="AQ92" s="327">
        <f t="shared" si="106"/>
        <v>0</v>
      </c>
      <c r="AR92" s="327">
        <f t="shared" si="123"/>
        <v>10500</v>
      </c>
      <c r="AS92" s="611" t="s">
        <v>994</v>
      </c>
      <c r="BA92" s="613"/>
      <c r="BB92" s="614" t="s">
        <v>995</v>
      </c>
      <c r="BC92" s="614" t="s">
        <v>1216</v>
      </c>
      <c r="BD92" s="614" t="s">
        <v>1217</v>
      </c>
      <c r="BE92" s="614" t="s">
        <v>1218</v>
      </c>
      <c r="BF92" s="615">
        <v>45665</v>
      </c>
      <c r="BG92" s="614"/>
      <c r="BH92" s="616">
        <v>1965</v>
      </c>
      <c r="BI92" s="616"/>
      <c r="BJ92" s="614"/>
      <c r="BK92" s="616" t="s">
        <v>1363</v>
      </c>
      <c r="BL92" s="614"/>
      <c r="BM92" s="614"/>
      <c r="BN92" s="616"/>
      <c r="BO92" s="616" t="s">
        <v>1219</v>
      </c>
      <c r="BP92" s="616"/>
      <c r="BQ92" s="2821"/>
      <c r="BR92" s="2821"/>
      <c r="BS92" s="2822" t="s">
        <v>1364</v>
      </c>
      <c r="BT92" s="328" t="s">
        <v>1365</v>
      </c>
      <c r="BU92" s="328" t="s">
        <v>1366</v>
      </c>
      <c r="BV92" s="393">
        <v>46837236</v>
      </c>
      <c r="BW92" s="392">
        <v>10468372369</v>
      </c>
      <c r="BX92" s="617">
        <v>7000</v>
      </c>
      <c r="BY92" s="618">
        <v>46028</v>
      </c>
      <c r="BZ92" s="618">
        <v>46081</v>
      </c>
      <c r="CA92" s="619"/>
      <c r="CB92" s="612">
        <f t="shared" si="99"/>
        <v>30</v>
      </c>
      <c r="CC92" s="620">
        <f t="shared" si="100"/>
        <v>7000</v>
      </c>
      <c r="CD92" s="612">
        <v>26</v>
      </c>
      <c r="CE92" s="621">
        <v>7000</v>
      </c>
      <c r="CF92" s="612">
        <v>26</v>
      </c>
      <c r="CG92" s="621">
        <v>7000</v>
      </c>
      <c r="CH92" s="621">
        <f t="shared" si="109"/>
        <v>0</v>
      </c>
      <c r="CI92" s="621">
        <f t="shared" si="110"/>
        <v>0</v>
      </c>
      <c r="CJ92" s="619"/>
      <c r="CK92" s="612">
        <f t="shared" si="101"/>
        <v>15</v>
      </c>
      <c r="CL92" s="620">
        <f t="shared" si="102"/>
        <v>3500</v>
      </c>
      <c r="CM92" s="612">
        <v>15</v>
      </c>
      <c r="CN92" s="621">
        <v>3500</v>
      </c>
      <c r="CO92" s="612">
        <v>15</v>
      </c>
      <c r="CP92" s="621">
        <v>3500</v>
      </c>
      <c r="CQ92" s="621">
        <f t="shared" si="111"/>
        <v>0</v>
      </c>
      <c r="CR92" s="621">
        <f t="shared" si="112"/>
        <v>3500</v>
      </c>
      <c r="CS92" s="622"/>
      <c r="CT92" s="612">
        <f t="shared" si="90"/>
        <v>0</v>
      </c>
      <c r="CU92" s="620">
        <f t="shared" si="103"/>
        <v>0</v>
      </c>
      <c r="CW92" s="621">
        <f t="shared" si="91"/>
        <v>0</v>
      </c>
      <c r="CY92" s="621">
        <f t="shared" si="92"/>
        <v>0</v>
      </c>
      <c r="CZ92" s="621">
        <f t="shared" si="113"/>
        <v>0</v>
      </c>
      <c r="DA92" s="621">
        <f t="shared" si="114"/>
        <v>0</v>
      </c>
      <c r="DC92" s="612">
        <f t="shared" si="93"/>
        <v>0</v>
      </c>
      <c r="DD92" s="620">
        <f t="shared" si="104"/>
        <v>0</v>
      </c>
      <c r="DF92" s="621">
        <f t="shared" si="94"/>
        <v>0</v>
      </c>
      <c r="DH92" s="621">
        <f t="shared" si="95"/>
        <v>0</v>
      </c>
      <c r="DU92" s="620">
        <f t="shared" si="96"/>
        <v>10500</v>
      </c>
      <c r="DV92" s="621">
        <f t="shared" si="97"/>
        <v>10500</v>
      </c>
      <c r="DW92" s="621">
        <f t="shared" si="98"/>
        <v>10500</v>
      </c>
      <c r="DX92" s="621">
        <f t="shared" si="88"/>
        <v>0</v>
      </c>
      <c r="DY92" s="621">
        <f t="shared" si="86"/>
        <v>0</v>
      </c>
      <c r="EG92" s="621"/>
    </row>
    <row r="93" spans="1:137" s="612" customFormat="1" ht="26.25" hidden="1" customHeight="1" x14ac:dyDescent="0.25">
      <c r="A93" s="606">
        <v>2026</v>
      </c>
      <c r="B93" s="606">
        <v>479</v>
      </c>
      <c r="C93" s="606" t="s">
        <v>58</v>
      </c>
      <c r="D93" s="606">
        <v>3000654</v>
      </c>
      <c r="E93" s="606">
        <v>5005023</v>
      </c>
      <c r="F93" s="606" t="s">
        <v>1003</v>
      </c>
      <c r="G93" s="606" t="s">
        <v>1004</v>
      </c>
      <c r="H93" s="606">
        <v>97</v>
      </c>
      <c r="I93" s="607" t="s">
        <v>992</v>
      </c>
      <c r="J93" s="608" t="s">
        <v>10</v>
      </c>
      <c r="K93" s="608" t="s">
        <v>60</v>
      </c>
      <c r="L93" s="606" t="str">
        <f t="shared" si="62"/>
        <v>2.3</v>
      </c>
      <c r="M93" s="609" t="s">
        <v>62</v>
      </c>
      <c r="N93" s="609"/>
      <c r="O93" s="606" t="s">
        <v>1367</v>
      </c>
      <c r="P93" s="606" t="s">
        <v>65</v>
      </c>
      <c r="Q93" s="610">
        <v>1</v>
      </c>
      <c r="R93" s="324">
        <v>7000</v>
      </c>
      <c r="S93" s="606">
        <v>30</v>
      </c>
      <c r="T93" s="2935">
        <v>15</v>
      </c>
      <c r="U93" s="606"/>
      <c r="V93" s="606"/>
      <c r="W93" s="326"/>
      <c r="X93" s="326"/>
      <c r="Y93" s="326"/>
      <c r="Z93" s="326"/>
      <c r="AA93" s="326"/>
      <c r="AB93" s="326"/>
      <c r="AC93" s="326"/>
      <c r="AD93" s="326"/>
      <c r="AE93" s="324">
        <f t="shared" si="89"/>
        <v>10500</v>
      </c>
      <c r="AF93" s="327">
        <f t="shared" si="107"/>
        <v>7000</v>
      </c>
      <c r="AG93" s="327">
        <f t="shared" si="108"/>
        <v>3500</v>
      </c>
      <c r="AH93" s="327">
        <f t="shared" si="115"/>
        <v>0</v>
      </c>
      <c r="AI93" s="327">
        <f t="shared" si="116"/>
        <v>0</v>
      </c>
      <c r="AJ93" s="327">
        <f t="shared" si="117"/>
        <v>0</v>
      </c>
      <c r="AK93" s="327">
        <f t="shared" si="118"/>
        <v>0</v>
      </c>
      <c r="AL93" s="327">
        <f t="shared" si="119"/>
        <v>0</v>
      </c>
      <c r="AM93" s="327">
        <f t="shared" si="120"/>
        <v>0</v>
      </c>
      <c r="AN93" s="327">
        <f t="shared" si="121"/>
        <v>0</v>
      </c>
      <c r="AO93" s="327">
        <f t="shared" si="122"/>
        <v>0</v>
      </c>
      <c r="AP93" s="327">
        <f t="shared" si="105"/>
        <v>0</v>
      </c>
      <c r="AQ93" s="327">
        <f t="shared" si="106"/>
        <v>0</v>
      </c>
      <c r="AR93" s="327">
        <f t="shared" si="123"/>
        <v>10500</v>
      </c>
      <c r="AS93" s="611" t="s">
        <v>994</v>
      </c>
      <c r="BA93" s="613"/>
      <c r="BB93" s="614" t="s">
        <v>995</v>
      </c>
      <c r="BC93" s="614" t="s">
        <v>1216</v>
      </c>
      <c r="BD93" s="614" t="s">
        <v>1217</v>
      </c>
      <c r="BE93" s="614" t="s">
        <v>1218</v>
      </c>
      <c r="BF93" s="615">
        <v>45665</v>
      </c>
      <c r="BG93" s="614"/>
      <c r="BH93" s="616">
        <v>1966</v>
      </c>
      <c r="BI93" s="616"/>
      <c r="BJ93" s="614"/>
      <c r="BK93" s="616" t="s">
        <v>1363</v>
      </c>
      <c r="BL93" s="614"/>
      <c r="BM93" s="614"/>
      <c r="BN93" s="616"/>
      <c r="BO93" s="616" t="s">
        <v>1219</v>
      </c>
      <c r="BP93" s="616"/>
      <c r="BQ93" s="2821"/>
      <c r="BR93" s="2821"/>
      <c r="BS93" s="2822" t="s">
        <v>1172</v>
      </c>
      <c r="BT93" s="328" t="s">
        <v>1368</v>
      </c>
      <c r="BU93" s="328" t="s">
        <v>1369</v>
      </c>
      <c r="BV93" s="393">
        <v>47564486</v>
      </c>
      <c r="BW93" s="392">
        <v>10475644862</v>
      </c>
      <c r="BX93" s="617">
        <v>7000</v>
      </c>
      <c r="BY93" s="618">
        <v>46028</v>
      </c>
      <c r="BZ93" s="618">
        <v>46081</v>
      </c>
      <c r="CA93" s="619"/>
      <c r="CB93" s="612">
        <f t="shared" si="99"/>
        <v>30</v>
      </c>
      <c r="CC93" s="620">
        <f t="shared" si="100"/>
        <v>7000</v>
      </c>
      <c r="CD93" s="612">
        <v>26</v>
      </c>
      <c r="CE93" s="621">
        <v>7000</v>
      </c>
      <c r="CF93" s="612">
        <v>26</v>
      </c>
      <c r="CG93" s="621">
        <v>7000</v>
      </c>
      <c r="CH93" s="621">
        <f t="shared" si="109"/>
        <v>0</v>
      </c>
      <c r="CI93" s="621">
        <f t="shared" si="110"/>
        <v>0</v>
      </c>
      <c r="CJ93" s="619"/>
      <c r="CK93" s="612">
        <f t="shared" si="101"/>
        <v>15</v>
      </c>
      <c r="CL93" s="620">
        <f t="shared" si="102"/>
        <v>3500</v>
      </c>
      <c r="CM93" s="612">
        <v>15</v>
      </c>
      <c r="CN93" s="621">
        <v>3500</v>
      </c>
      <c r="CO93" s="612">
        <v>15</v>
      </c>
      <c r="CP93" s="621">
        <v>3500</v>
      </c>
      <c r="CQ93" s="621">
        <f t="shared" si="111"/>
        <v>0</v>
      </c>
      <c r="CR93" s="621">
        <f t="shared" si="112"/>
        <v>3500</v>
      </c>
      <c r="CS93" s="622"/>
      <c r="CT93" s="612">
        <f t="shared" si="90"/>
        <v>0</v>
      </c>
      <c r="CU93" s="620">
        <f t="shared" si="103"/>
        <v>0</v>
      </c>
      <c r="CW93" s="621">
        <f t="shared" si="91"/>
        <v>0</v>
      </c>
      <c r="CY93" s="621">
        <f t="shared" si="92"/>
        <v>0</v>
      </c>
      <c r="CZ93" s="621">
        <f t="shared" si="113"/>
        <v>0</v>
      </c>
      <c r="DA93" s="621">
        <f t="shared" si="114"/>
        <v>0</v>
      </c>
      <c r="DC93" s="612">
        <f t="shared" si="93"/>
        <v>0</v>
      </c>
      <c r="DD93" s="620">
        <f t="shared" si="104"/>
        <v>0</v>
      </c>
      <c r="DF93" s="621">
        <f t="shared" si="94"/>
        <v>0</v>
      </c>
      <c r="DH93" s="621">
        <f t="shared" si="95"/>
        <v>0</v>
      </c>
      <c r="DU93" s="620">
        <f t="shared" si="96"/>
        <v>10500</v>
      </c>
      <c r="DV93" s="621">
        <f t="shared" si="97"/>
        <v>10500</v>
      </c>
      <c r="DW93" s="621">
        <f t="shared" si="98"/>
        <v>10500</v>
      </c>
      <c r="DX93" s="621">
        <f t="shared" si="88"/>
        <v>0</v>
      </c>
      <c r="DY93" s="621">
        <f t="shared" si="86"/>
        <v>0</v>
      </c>
      <c r="EG93" s="621"/>
    </row>
    <row r="94" spans="1:137" s="612" customFormat="1" ht="26.25" hidden="1" customHeight="1" x14ac:dyDescent="0.25">
      <c r="A94" s="606">
        <v>2026</v>
      </c>
      <c r="B94" s="606">
        <v>479</v>
      </c>
      <c r="C94" s="606" t="s">
        <v>58</v>
      </c>
      <c r="D94" s="606">
        <v>3000654</v>
      </c>
      <c r="E94" s="606">
        <v>5005023</v>
      </c>
      <c r="F94" s="606" t="s">
        <v>1003</v>
      </c>
      <c r="G94" s="606" t="s">
        <v>1004</v>
      </c>
      <c r="H94" s="606">
        <v>97</v>
      </c>
      <c r="I94" s="607" t="s">
        <v>992</v>
      </c>
      <c r="J94" s="608" t="s">
        <v>10</v>
      </c>
      <c r="K94" s="608" t="s">
        <v>60</v>
      </c>
      <c r="L94" s="606" t="str">
        <f t="shared" si="62"/>
        <v>2.3</v>
      </c>
      <c r="M94" s="609" t="s">
        <v>62</v>
      </c>
      <c r="N94" s="609"/>
      <c r="O94" s="606" t="s">
        <v>1370</v>
      </c>
      <c r="P94" s="606" t="s">
        <v>65</v>
      </c>
      <c r="Q94" s="610">
        <v>1</v>
      </c>
      <c r="R94" s="324">
        <v>7000</v>
      </c>
      <c r="S94" s="606">
        <v>30</v>
      </c>
      <c r="T94" s="606">
        <v>30</v>
      </c>
      <c r="U94" s="606"/>
      <c r="V94" s="606">
        <v>0</v>
      </c>
      <c r="W94" s="326"/>
      <c r="X94" s="326"/>
      <c r="Y94" s="326"/>
      <c r="Z94" s="326"/>
      <c r="AA94" s="326"/>
      <c r="AB94" s="326"/>
      <c r="AC94" s="326"/>
      <c r="AD94" s="326"/>
      <c r="AE94" s="324">
        <f t="shared" si="89"/>
        <v>14000</v>
      </c>
      <c r="AF94" s="327">
        <f t="shared" si="107"/>
        <v>7000</v>
      </c>
      <c r="AG94" s="327">
        <f t="shared" si="108"/>
        <v>7000</v>
      </c>
      <c r="AH94" s="327">
        <f t="shared" si="115"/>
        <v>0</v>
      </c>
      <c r="AI94" s="327">
        <f t="shared" si="116"/>
        <v>0</v>
      </c>
      <c r="AJ94" s="327">
        <f t="shared" si="117"/>
        <v>0</v>
      </c>
      <c r="AK94" s="327">
        <f t="shared" si="118"/>
        <v>0</v>
      </c>
      <c r="AL94" s="327">
        <f t="shared" si="119"/>
        <v>0</v>
      </c>
      <c r="AM94" s="327">
        <f t="shared" si="120"/>
        <v>0</v>
      </c>
      <c r="AN94" s="327">
        <f t="shared" si="121"/>
        <v>0</v>
      </c>
      <c r="AO94" s="327">
        <f t="shared" si="122"/>
        <v>0</v>
      </c>
      <c r="AP94" s="327">
        <f t="shared" si="105"/>
        <v>0</v>
      </c>
      <c r="AQ94" s="327">
        <f t="shared" si="106"/>
        <v>0</v>
      </c>
      <c r="AR94" s="327">
        <f t="shared" si="123"/>
        <v>14000</v>
      </c>
      <c r="AS94" s="611" t="s">
        <v>994</v>
      </c>
      <c r="BA94" s="613"/>
      <c r="BB94" s="614" t="s">
        <v>995</v>
      </c>
      <c r="BC94" s="614" t="s">
        <v>1216</v>
      </c>
      <c r="BD94" s="614" t="s">
        <v>1217</v>
      </c>
      <c r="BE94" s="614" t="s">
        <v>1218</v>
      </c>
      <c r="BF94" s="615">
        <v>45665</v>
      </c>
      <c r="BG94" s="614"/>
      <c r="BH94" s="616">
        <v>1967</v>
      </c>
      <c r="BI94" s="616"/>
      <c r="BJ94" s="614"/>
      <c r="BK94" s="616"/>
      <c r="BL94" s="614"/>
      <c r="BM94" s="614"/>
      <c r="BN94" s="616"/>
      <c r="BO94" s="616" t="s">
        <v>1219</v>
      </c>
      <c r="BP94" s="616"/>
      <c r="BQ94" s="2821"/>
      <c r="BR94" s="2821"/>
      <c r="BS94" s="2822" t="s">
        <v>1371</v>
      </c>
      <c r="BT94" s="328" t="s">
        <v>1372</v>
      </c>
      <c r="BU94" s="328" t="s">
        <v>1373</v>
      </c>
      <c r="BV94" s="393">
        <v>47195955</v>
      </c>
      <c r="BW94" s="392">
        <v>10471959559</v>
      </c>
      <c r="BX94" s="617">
        <v>7000</v>
      </c>
      <c r="BY94" s="618">
        <v>46028</v>
      </c>
      <c r="BZ94" s="618">
        <v>46081</v>
      </c>
      <c r="CA94" s="619"/>
      <c r="CB94" s="612">
        <f t="shared" si="99"/>
        <v>30</v>
      </c>
      <c r="CC94" s="620">
        <f t="shared" si="100"/>
        <v>7000</v>
      </c>
      <c r="CD94" s="612">
        <v>26</v>
      </c>
      <c r="CE94" s="621">
        <v>7000</v>
      </c>
      <c r="CF94" s="612">
        <v>26</v>
      </c>
      <c r="CG94" s="621">
        <v>7000</v>
      </c>
      <c r="CH94" s="621">
        <f t="shared" si="109"/>
        <v>0</v>
      </c>
      <c r="CI94" s="621">
        <f t="shared" si="110"/>
        <v>0</v>
      </c>
      <c r="CJ94" s="619"/>
      <c r="CK94" s="612">
        <f t="shared" si="101"/>
        <v>30</v>
      </c>
      <c r="CL94" s="620">
        <f t="shared" si="102"/>
        <v>7000</v>
      </c>
      <c r="CM94" s="612">
        <v>28</v>
      </c>
      <c r="CN94" s="621">
        <v>7000</v>
      </c>
      <c r="CO94" s="612">
        <v>28</v>
      </c>
      <c r="CP94" s="621">
        <v>7000</v>
      </c>
      <c r="CQ94" s="621">
        <f t="shared" si="111"/>
        <v>0</v>
      </c>
      <c r="CR94" s="621">
        <f t="shared" si="112"/>
        <v>7000</v>
      </c>
      <c r="CS94" s="622"/>
      <c r="CT94" s="612">
        <f t="shared" si="90"/>
        <v>0</v>
      </c>
      <c r="CU94" s="620">
        <f t="shared" si="103"/>
        <v>0</v>
      </c>
      <c r="CW94" s="621">
        <f t="shared" si="91"/>
        <v>0</v>
      </c>
      <c r="CY94" s="621">
        <f t="shared" si="92"/>
        <v>0</v>
      </c>
      <c r="CZ94" s="621">
        <f t="shared" si="113"/>
        <v>0</v>
      </c>
      <c r="DA94" s="621">
        <f t="shared" si="114"/>
        <v>0</v>
      </c>
      <c r="DC94" s="612">
        <f t="shared" si="93"/>
        <v>0</v>
      </c>
      <c r="DD94" s="620">
        <f t="shared" si="104"/>
        <v>0</v>
      </c>
      <c r="DF94" s="621">
        <f t="shared" si="94"/>
        <v>0</v>
      </c>
      <c r="DH94" s="621">
        <f t="shared" si="95"/>
        <v>0</v>
      </c>
      <c r="DU94" s="620">
        <f t="shared" si="96"/>
        <v>14000</v>
      </c>
      <c r="DV94" s="621">
        <f t="shared" si="97"/>
        <v>14000</v>
      </c>
      <c r="DW94" s="621">
        <f t="shared" si="98"/>
        <v>14000</v>
      </c>
      <c r="DX94" s="621">
        <f t="shared" si="88"/>
        <v>0</v>
      </c>
      <c r="DY94" s="621">
        <f t="shared" si="86"/>
        <v>0</v>
      </c>
      <c r="EG94" s="621"/>
    </row>
    <row r="95" spans="1:137" s="612" customFormat="1" ht="26.25" hidden="1" customHeight="1" x14ac:dyDescent="0.25">
      <c r="A95" s="606">
        <v>2026</v>
      </c>
      <c r="B95" s="606">
        <v>479</v>
      </c>
      <c r="C95" s="606" t="s">
        <v>58</v>
      </c>
      <c r="D95" s="606">
        <v>3000654</v>
      </c>
      <c r="E95" s="606">
        <v>5005023</v>
      </c>
      <c r="F95" s="606" t="s">
        <v>1003</v>
      </c>
      <c r="G95" s="606" t="s">
        <v>1004</v>
      </c>
      <c r="H95" s="606">
        <v>97</v>
      </c>
      <c r="I95" s="607" t="s">
        <v>992</v>
      </c>
      <c r="J95" s="608" t="s">
        <v>10</v>
      </c>
      <c r="K95" s="608" t="s">
        <v>60</v>
      </c>
      <c r="L95" s="606" t="str">
        <f t="shared" si="62"/>
        <v>2.3</v>
      </c>
      <c r="M95" s="609" t="s">
        <v>62</v>
      </c>
      <c r="N95" s="609"/>
      <c r="O95" s="606" t="s">
        <v>1374</v>
      </c>
      <c r="P95" s="606" t="s">
        <v>65</v>
      </c>
      <c r="Q95" s="610">
        <v>1</v>
      </c>
      <c r="R95" s="324">
        <v>7000</v>
      </c>
      <c r="S95" s="606">
        <v>30</v>
      </c>
      <c r="T95" s="606">
        <v>30</v>
      </c>
      <c r="U95" s="606"/>
      <c r="V95" s="606">
        <v>0</v>
      </c>
      <c r="W95" s="326"/>
      <c r="X95" s="326"/>
      <c r="Y95" s="326"/>
      <c r="Z95" s="326"/>
      <c r="AA95" s="326"/>
      <c r="AB95" s="326"/>
      <c r="AC95" s="326"/>
      <c r="AD95" s="326"/>
      <c r="AE95" s="324">
        <f t="shared" si="89"/>
        <v>14000</v>
      </c>
      <c r="AF95" s="327">
        <f t="shared" si="107"/>
        <v>7000</v>
      </c>
      <c r="AG95" s="327">
        <f t="shared" si="108"/>
        <v>7000</v>
      </c>
      <c r="AH95" s="327">
        <f t="shared" si="115"/>
        <v>0</v>
      </c>
      <c r="AI95" s="327">
        <f t="shared" si="116"/>
        <v>0</v>
      </c>
      <c r="AJ95" s="327">
        <f t="shared" si="117"/>
        <v>0</v>
      </c>
      <c r="AK95" s="327">
        <f t="shared" si="118"/>
        <v>0</v>
      </c>
      <c r="AL95" s="327">
        <f t="shared" si="119"/>
        <v>0</v>
      </c>
      <c r="AM95" s="327">
        <f t="shared" si="120"/>
        <v>0</v>
      </c>
      <c r="AN95" s="327">
        <f t="shared" si="121"/>
        <v>0</v>
      </c>
      <c r="AO95" s="327">
        <f t="shared" si="122"/>
        <v>0</v>
      </c>
      <c r="AP95" s="327">
        <f t="shared" si="105"/>
        <v>0</v>
      </c>
      <c r="AQ95" s="327">
        <f t="shared" si="106"/>
        <v>0</v>
      </c>
      <c r="AR95" s="327">
        <f t="shared" si="123"/>
        <v>14000</v>
      </c>
      <c r="AS95" s="611" t="s">
        <v>994</v>
      </c>
      <c r="BA95" s="613"/>
      <c r="BB95" s="614" t="s">
        <v>995</v>
      </c>
      <c r="BC95" s="614" t="s">
        <v>1216</v>
      </c>
      <c r="BD95" s="614" t="s">
        <v>1217</v>
      </c>
      <c r="BE95" s="614" t="s">
        <v>1218</v>
      </c>
      <c r="BF95" s="615">
        <v>45665</v>
      </c>
      <c r="BG95" s="614"/>
      <c r="BH95" s="616">
        <v>1968</v>
      </c>
      <c r="BI95" s="616"/>
      <c r="BJ95" s="614"/>
      <c r="BK95" s="616"/>
      <c r="BL95" s="614"/>
      <c r="BM95" s="614"/>
      <c r="BN95" s="616"/>
      <c r="BO95" s="616" t="s">
        <v>1219</v>
      </c>
      <c r="BP95" s="616"/>
      <c r="BQ95" s="2821"/>
      <c r="BR95" s="2821"/>
      <c r="BS95" s="2822" t="s">
        <v>1115</v>
      </c>
      <c r="BT95" s="328" t="s">
        <v>1375</v>
      </c>
      <c r="BU95" s="328" t="s">
        <v>1376</v>
      </c>
      <c r="BV95" s="393">
        <v>70814308</v>
      </c>
      <c r="BW95" s="392">
        <v>10708143087</v>
      </c>
      <c r="BX95" s="617">
        <v>7000</v>
      </c>
      <c r="BY95" s="618">
        <v>46028</v>
      </c>
      <c r="BZ95" s="618">
        <v>46081</v>
      </c>
      <c r="CA95" s="619"/>
      <c r="CB95" s="612">
        <f t="shared" si="99"/>
        <v>30</v>
      </c>
      <c r="CC95" s="620">
        <f t="shared" si="100"/>
        <v>7000</v>
      </c>
      <c r="CD95" s="612">
        <v>26</v>
      </c>
      <c r="CE95" s="621">
        <v>7000</v>
      </c>
      <c r="CF95" s="612">
        <v>26</v>
      </c>
      <c r="CG95" s="621">
        <v>7000</v>
      </c>
      <c r="CH95" s="621">
        <f t="shared" si="109"/>
        <v>0</v>
      </c>
      <c r="CI95" s="621">
        <f t="shared" si="110"/>
        <v>0</v>
      </c>
      <c r="CJ95" s="619"/>
      <c r="CK95" s="612">
        <f t="shared" si="101"/>
        <v>30</v>
      </c>
      <c r="CL95" s="620">
        <f t="shared" si="102"/>
        <v>7000</v>
      </c>
      <c r="CM95" s="612">
        <v>28</v>
      </c>
      <c r="CN95" s="621">
        <v>7000</v>
      </c>
      <c r="CO95" s="612">
        <v>28</v>
      </c>
      <c r="CP95" s="621">
        <v>7000</v>
      </c>
      <c r="CQ95" s="621">
        <f t="shared" si="111"/>
        <v>0</v>
      </c>
      <c r="CR95" s="621">
        <f t="shared" si="112"/>
        <v>7000</v>
      </c>
      <c r="CS95" s="622"/>
      <c r="CT95" s="612">
        <f t="shared" si="90"/>
        <v>0</v>
      </c>
      <c r="CU95" s="620">
        <f t="shared" si="103"/>
        <v>0</v>
      </c>
      <c r="CW95" s="621">
        <f t="shared" si="91"/>
        <v>0</v>
      </c>
      <c r="CY95" s="621">
        <f t="shared" si="92"/>
        <v>0</v>
      </c>
      <c r="CZ95" s="621">
        <f t="shared" si="113"/>
        <v>0</v>
      </c>
      <c r="DA95" s="621">
        <f t="shared" si="114"/>
        <v>0</v>
      </c>
      <c r="DC95" s="612">
        <f t="shared" si="93"/>
        <v>0</v>
      </c>
      <c r="DD95" s="620">
        <f t="shared" si="104"/>
        <v>0</v>
      </c>
      <c r="DF95" s="621">
        <f t="shared" si="94"/>
        <v>0</v>
      </c>
      <c r="DH95" s="621">
        <f t="shared" si="95"/>
        <v>0</v>
      </c>
      <c r="DU95" s="620">
        <f t="shared" si="96"/>
        <v>14000</v>
      </c>
      <c r="DV95" s="621">
        <f t="shared" si="97"/>
        <v>14000</v>
      </c>
      <c r="DW95" s="621">
        <f t="shared" si="98"/>
        <v>14000</v>
      </c>
      <c r="DX95" s="621">
        <f t="shared" si="88"/>
        <v>0</v>
      </c>
      <c r="DY95" s="621">
        <f t="shared" si="86"/>
        <v>0</v>
      </c>
      <c r="EG95" s="621"/>
    </row>
    <row r="96" spans="1:137" s="612" customFormat="1" ht="26.25" hidden="1" customHeight="1" x14ac:dyDescent="0.25">
      <c r="A96" s="606">
        <v>2026</v>
      </c>
      <c r="B96" s="606">
        <v>479</v>
      </c>
      <c r="C96" s="606" t="s">
        <v>58</v>
      </c>
      <c r="D96" s="606">
        <v>3000654</v>
      </c>
      <c r="E96" s="606">
        <v>5005023</v>
      </c>
      <c r="F96" s="606" t="s">
        <v>1003</v>
      </c>
      <c r="G96" s="606" t="s">
        <v>1004</v>
      </c>
      <c r="H96" s="606">
        <v>97</v>
      </c>
      <c r="I96" s="607" t="s">
        <v>992</v>
      </c>
      <c r="J96" s="608" t="s">
        <v>10</v>
      </c>
      <c r="K96" s="608" t="s">
        <v>60</v>
      </c>
      <c r="L96" s="606" t="str">
        <f t="shared" si="62"/>
        <v>2.3</v>
      </c>
      <c r="M96" s="609" t="s">
        <v>62</v>
      </c>
      <c r="N96" s="609"/>
      <c r="O96" s="606" t="s">
        <v>1377</v>
      </c>
      <c r="P96" s="606" t="s">
        <v>65</v>
      </c>
      <c r="Q96" s="610">
        <v>1</v>
      </c>
      <c r="R96" s="324">
        <v>7000</v>
      </c>
      <c r="S96" s="606">
        <v>30</v>
      </c>
      <c r="T96" s="606">
        <v>30</v>
      </c>
      <c r="U96" s="606"/>
      <c r="V96" s="606">
        <v>0</v>
      </c>
      <c r="W96" s="326"/>
      <c r="X96" s="326"/>
      <c r="Y96" s="326"/>
      <c r="Z96" s="326"/>
      <c r="AA96" s="326"/>
      <c r="AB96" s="326"/>
      <c r="AC96" s="326"/>
      <c r="AD96" s="326"/>
      <c r="AE96" s="324">
        <f t="shared" si="89"/>
        <v>14000</v>
      </c>
      <c r="AF96" s="327">
        <f t="shared" si="107"/>
        <v>7000</v>
      </c>
      <c r="AG96" s="327">
        <f t="shared" si="108"/>
        <v>7000</v>
      </c>
      <c r="AH96" s="327">
        <f t="shared" si="115"/>
        <v>0</v>
      </c>
      <c r="AI96" s="327">
        <f t="shared" si="116"/>
        <v>0</v>
      </c>
      <c r="AJ96" s="327">
        <f t="shared" si="117"/>
        <v>0</v>
      </c>
      <c r="AK96" s="327">
        <f t="shared" si="118"/>
        <v>0</v>
      </c>
      <c r="AL96" s="327">
        <f t="shared" si="119"/>
        <v>0</v>
      </c>
      <c r="AM96" s="327">
        <f t="shared" si="120"/>
        <v>0</v>
      </c>
      <c r="AN96" s="327">
        <f t="shared" si="121"/>
        <v>0</v>
      </c>
      <c r="AO96" s="327">
        <f t="shared" si="122"/>
        <v>0</v>
      </c>
      <c r="AP96" s="327">
        <f t="shared" si="105"/>
        <v>0</v>
      </c>
      <c r="AQ96" s="327">
        <f t="shared" si="106"/>
        <v>0</v>
      </c>
      <c r="AR96" s="327">
        <f t="shared" si="123"/>
        <v>14000</v>
      </c>
      <c r="AS96" s="611" t="s">
        <v>994</v>
      </c>
      <c r="BA96" s="613"/>
      <c r="BB96" s="614" t="s">
        <v>995</v>
      </c>
      <c r="BC96" s="614" t="s">
        <v>1216</v>
      </c>
      <c r="BD96" s="614" t="s">
        <v>1217</v>
      </c>
      <c r="BE96" s="614" t="s">
        <v>1218</v>
      </c>
      <c r="BF96" s="615">
        <v>45665</v>
      </c>
      <c r="BG96" s="614"/>
      <c r="BH96" s="616">
        <v>1969</v>
      </c>
      <c r="BI96" s="616"/>
      <c r="BJ96" s="614"/>
      <c r="BK96" s="616"/>
      <c r="BL96" s="614"/>
      <c r="BM96" s="614"/>
      <c r="BN96" s="616"/>
      <c r="BO96" s="616" t="s">
        <v>1219</v>
      </c>
      <c r="BP96" s="616"/>
      <c r="BQ96" s="2821"/>
      <c r="BR96" s="2821"/>
      <c r="BS96" s="2822" t="s">
        <v>1378</v>
      </c>
      <c r="BT96" s="328" t="s">
        <v>1379</v>
      </c>
      <c r="BU96" s="328" t="s">
        <v>1380</v>
      </c>
      <c r="BV96" s="393">
        <v>74066783</v>
      </c>
      <c r="BW96" s="392">
        <v>10740667837</v>
      </c>
      <c r="BX96" s="617">
        <v>7000</v>
      </c>
      <c r="BY96" s="618">
        <v>46028</v>
      </c>
      <c r="BZ96" s="618">
        <v>46081</v>
      </c>
      <c r="CA96" s="619"/>
      <c r="CB96" s="612">
        <f t="shared" si="99"/>
        <v>30</v>
      </c>
      <c r="CC96" s="620">
        <f t="shared" si="100"/>
        <v>7000</v>
      </c>
      <c r="CD96" s="612">
        <v>26</v>
      </c>
      <c r="CE96" s="621">
        <v>7000</v>
      </c>
      <c r="CF96" s="612">
        <v>26</v>
      </c>
      <c r="CG96" s="621">
        <v>7000</v>
      </c>
      <c r="CH96" s="621">
        <f t="shared" si="109"/>
        <v>0</v>
      </c>
      <c r="CI96" s="621">
        <f t="shared" si="110"/>
        <v>0</v>
      </c>
      <c r="CJ96" s="619"/>
      <c r="CK96" s="612">
        <f t="shared" si="101"/>
        <v>30</v>
      </c>
      <c r="CL96" s="620">
        <f t="shared" si="102"/>
        <v>7000</v>
      </c>
      <c r="CM96" s="612">
        <v>28</v>
      </c>
      <c r="CN96" s="621">
        <v>7000</v>
      </c>
      <c r="CO96" s="612">
        <v>28</v>
      </c>
      <c r="CP96" s="621">
        <v>7000</v>
      </c>
      <c r="CQ96" s="621">
        <f t="shared" si="111"/>
        <v>0</v>
      </c>
      <c r="CR96" s="621">
        <f t="shared" si="112"/>
        <v>7000</v>
      </c>
      <c r="CS96" s="622"/>
      <c r="CT96" s="612">
        <f t="shared" si="90"/>
        <v>0</v>
      </c>
      <c r="CU96" s="620">
        <f t="shared" si="103"/>
        <v>0</v>
      </c>
      <c r="CW96" s="621">
        <f t="shared" si="91"/>
        <v>0</v>
      </c>
      <c r="CY96" s="621">
        <f t="shared" si="92"/>
        <v>0</v>
      </c>
      <c r="CZ96" s="621">
        <f t="shared" si="113"/>
        <v>0</v>
      </c>
      <c r="DA96" s="621">
        <f t="shared" si="114"/>
        <v>0</v>
      </c>
      <c r="DC96" s="612">
        <f t="shared" si="93"/>
        <v>0</v>
      </c>
      <c r="DD96" s="620">
        <f t="shared" si="104"/>
        <v>0</v>
      </c>
      <c r="DF96" s="621">
        <f t="shared" si="94"/>
        <v>0</v>
      </c>
      <c r="DH96" s="621">
        <f t="shared" si="95"/>
        <v>0</v>
      </c>
      <c r="DU96" s="620">
        <f t="shared" si="96"/>
        <v>14000</v>
      </c>
      <c r="DV96" s="621">
        <f t="shared" si="97"/>
        <v>14000</v>
      </c>
      <c r="DW96" s="621">
        <f t="shared" si="98"/>
        <v>14000</v>
      </c>
      <c r="DX96" s="621">
        <f t="shared" si="88"/>
        <v>0</v>
      </c>
      <c r="DY96" s="621">
        <f t="shared" si="86"/>
        <v>0</v>
      </c>
      <c r="EG96" s="621"/>
    </row>
    <row r="97" spans="1:137" s="612" customFormat="1" ht="26.25" hidden="1" customHeight="1" x14ac:dyDescent="0.25">
      <c r="A97" s="606">
        <v>2026</v>
      </c>
      <c r="B97" s="606">
        <v>479</v>
      </c>
      <c r="C97" s="606" t="s">
        <v>58</v>
      </c>
      <c r="D97" s="606">
        <v>3000654</v>
      </c>
      <c r="E97" s="606">
        <v>5005023</v>
      </c>
      <c r="F97" s="606" t="s">
        <v>1003</v>
      </c>
      <c r="G97" s="606" t="s">
        <v>1004</v>
      </c>
      <c r="H97" s="606">
        <v>97</v>
      </c>
      <c r="I97" s="607" t="s">
        <v>992</v>
      </c>
      <c r="J97" s="608" t="s">
        <v>10</v>
      </c>
      <c r="K97" s="608" t="s">
        <v>60</v>
      </c>
      <c r="L97" s="606" t="str">
        <f t="shared" si="62"/>
        <v>2.3</v>
      </c>
      <c r="M97" s="609" t="s">
        <v>62</v>
      </c>
      <c r="N97" s="609"/>
      <c r="O97" s="606" t="s">
        <v>1381</v>
      </c>
      <c r="P97" s="606" t="s">
        <v>65</v>
      </c>
      <c r="Q97" s="610">
        <v>1</v>
      </c>
      <c r="R97" s="324">
        <v>7000</v>
      </c>
      <c r="S97" s="606">
        <v>30</v>
      </c>
      <c r="T97" s="606">
        <v>30</v>
      </c>
      <c r="U97" s="606"/>
      <c r="V97" s="606">
        <v>0</v>
      </c>
      <c r="W97" s="326"/>
      <c r="X97" s="326"/>
      <c r="Y97" s="326"/>
      <c r="Z97" s="326"/>
      <c r="AA97" s="326"/>
      <c r="AB97" s="326"/>
      <c r="AC97" s="326"/>
      <c r="AD97" s="326"/>
      <c r="AE97" s="324">
        <f t="shared" si="89"/>
        <v>14000</v>
      </c>
      <c r="AF97" s="327">
        <f t="shared" si="107"/>
        <v>7000</v>
      </c>
      <c r="AG97" s="327">
        <f t="shared" si="108"/>
        <v>7000</v>
      </c>
      <c r="AH97" s="327">
        <f t="shared" si="115"/>
        <v>0</v>
      </c>
      <c r="AI97" s="327">
        <f t="shared" si="116"/>
        <v>0</v>
      </c>
      <c r="AJ97" s="327">
        <f t="shared" si="117"/>
        <v>0</v>
      </c>
      <c r="AK97" s="327">
        <f t="shared" si="118"/>
        <v>0</v>
      </c>
      <c r="AL97" s="327">
        <f t="shared" si="119"/>
        <v>0</v>
      </c>
      <c r="AM97" s="327">
        <f t="shared" si="120"/>
        <v>0</v>
      </c>
      <c r="AN97" s="327">
        <f t="shared" si="121"/>
        <v>0</v>
      </c>
      <c r="AO97" s="327">
        <f t="shared" si="122"/>
        <v>0</v>
      </c>
      <c r="AP97" s="327">
        <f t="shared" si="105"/>
        <v>0</v>
      </c>
      <c r="AQ97" s="327">
        <f t="shared" si="106"/>
        <v>0</v>
      </c>
      <c r="AR97" s="327">
        <f t="shared" si="123"/>
        <v>14000</v>
      </c>
      <c r="AS97" s="611" t="s">
        <v>994</v>
      </c>
      <c r="BA97" s="613"/>
      <c r="BB97" s="614" t="s">
        <v>995</v>
      </c>
      <c r="BC97" s="614" t="s">
        <v>1216</v>
      </c>
      <c r="BD97" s="614" t="s">
        <v>1217</v>
      </c>
      <c r="BE97" s="614" t="s">
        <v>1218</v>
      </c>
      <c r="BF97" s="615">
        <v>45665</v>
      </c>
      <c r="BG97" s="614"/>
      <c r="BH97" s="616">
        <v>1970</v>
      </c>
      <c r="BI97" s="616"/>
      <c r="BJ97" s="614"/>
      <c r="BK97" s="616"/>
      <c r="BL97" s="614"/>
      <c r="BM97" s="614"/>
      <c r="BN97" s="616"/>
      <c r="BO97" s="616" t="s">
        <v>999</v>
      </c>
      <c r="BP97" s="616"/>
      <c r="BQ97" s="2821"/>
      <c r="BR97" s="2821"/>
      <c r="BS97" s="2822" t="s">
        <v>1382</v>
      </c>
      <c r="BT97" s="328" t="s">
        <v>1103</v>
      </c>
      <c r="BU97" s="328" t="s">
        <v>1383</v>
      </c>
      <c r="BV97" s="393">
        <v>70614114</v>
      </c>
      <c r="BW97" s="392">
        <v>10706141141</v>
      </c>
      <c r="BX97" s="617">
        <v>7000</v>
      </c>
      <c r="BY97" s="618">
        <v>46048</v>
      </c>
      <c r="BZ97" s="618">
        <v>46081</v>
      </c>
      <c r="CA97" s="619"/>
      <c r="CB97" s="612">
        <f t="shared" si="99"/>
        <v>30</v>
      </c>
      <c r="CC97" s="620">
        <f t="shared" si="100"/>
        <v>7000</v>
      </c>
      <c r="CD97" s="612">
        <v>26</v>
      </c>
      <c r="CE97" s="621">
        <v>7000</v>
      </c>
      <c r="CF97" s="612">
        <v>26</v>
      </c>
      <c r="CG97" s="621">
        <v>7000</v>
      </c>
      <c r="CH97" s="621">
        <f t="shared" si="109"/>
        <v>0</v>
      </c>
      <c r="CI97" s="621">
        <f t="shared" si="110"/>
        <v>0</v>
      </c>
      <c r="CJ97" s="619"/>
      <c r="CK97" s="612">
        <f t="shared" si="101"/>
        <v>30</v>
      </c>
      <c r="CL97" s="620">
        <f t="shared" si="102"/>
        <v>7000</v>
      </c>
      <c r="CM97" s="612">
        <v>28</v>
      </c>
      <c r="CN97" s="621">
        <v>7000</v>
      </c>
      <c r="CO97" s="612">
        <v>28</v>
      </c>
      <c r="CP97" s="621">
        <v>7000</v>
      </c>
      <c r="CQ97" s="621">
        <f t="shared" si="111"/>
        <v>0</v>
      </c>
      <c r="CR97" s="621">
        <f t="shared" si="112"/>
        <v>7000</v>
      </c>
      <c r="CS97" s="622"/>
      <c r="CT97" s="612">
        <f t="shared" si="90"/>
        <v>0</v>
      </c>
      <c r="CU97" s="620">
        <f t="shared" si="103"/>
        <v>0</v>
      </c>
      <c r="CW97" s="621">
        <f t="shared" si="91"/>
        <v>0</v>
      </c>
      <c r="CY97" s="621">
        <f t="shared" si="92"/>
        <v>0</v>
      </c>
      <c r="CZ97" s="621">
        <f t="shared" si="113"/>
        <v>0</v>
      </c>
      <c r="DA97" s="621">
        <f t="shared" si="114"/>
        <v>0</v>
      </c>
      <c r="DC97" s="612">
        <f t="shared" si="93"/>
        <v>0</v>
      </c>
      <c r="DD97" s="620">
        <f t="shared" si="104"/>
        <v>0</v>
      </c>
      <c r="DF97" s="621">
        <f t="shared" si="94"/>
        <v>0</v>
      </c>
      <c r="DH97" s="621">
        <f t="shared" si="95"/>
        <v>0</v>
      </c>
      <c r="DU97" s="620">
        <f t="shared" si="96"/>
        <v>14000</v>
      </c>
      <c r="DV97" s="621">
        <f t="shared" si="97"/>
        <v>14000</v>
      </c>
      <c r="DW97" s="621">
        <f t="shared" si="98"/>
        <v>14000</v>
      </c>
      <c r="DX97" s="621">
        <f t="shared" si="88"/>
        <v>0</v>
      </c>
      <c r="DY97" s="621">
        <f t="shared" si="86"/>
        <v>0</v>
      </c>
      <c r="EG97" s="621"/>
    </row>
    <row r="98" spans="1:137" s="612" customFormat="1" ht="26.25" hidden="1" customHeight="1" x14ac:dyDescent="0.25">
      <c r="A98" s="606">
        <v>2026</v>
      </c>
      <c r="B98" s="606">
        <v>479</v>
      </c>
      <c r="C98" s="606" t="s">
        <v>58</v>
      </c>
      <c r="D98" s="606">
        <v>3000654</v>
      </c>
      <c r="E98" s="606">
        <v>5005023</v>
      </c>
      <c r="F98" s="606" t="s">
        <v>1003</v>
      </c>
      <c r="G98" s="606" t="s">
        <v>1004</v>
      </c>
      <c r="H98" s="606">
        <v>97</v>
      </c>
      <c r="I98" s="607" t="s">
        <v>992</v>
      </c>
      <c r="J98" s="608" t="s">
        <v>10</v>
      </c>
      <c r="K98" s="608" t="s">
        <v>60</v>
      </c>
      <c r="L98" s="606" t="str">
        <f t="shared" si="62"/>
        <v>2.3</v>
      </c>
      <c r="M98" s="609" t="s">
        <v>62</v>
      </c>
      <c r="N98" s="609"/>
      <c r="O98" s="606" t="s">
        <v>1384</v>
      </c>
      <c r="P98" s="606" t="s">
        <v>65</v>
      </c>
      <c r="Q98" s="610">
        <v>1</v>
      </c>
      <c r="R98" s="324">
        <v>7000</v>
      </c>
      <c r="S98" s="606">
        <v>30</v>
      </c>
      <c r="T98" s="606">
        <v>30</v>
      </c>
      <c r="U98" s="606"/>
      <c r="V98" s="606">
        <v>0</v>
      </c>
      <c r="W98" s="326"/>
      <c r="X98" s="326"/>
      <c r="Y98" s="326"/>
      <c r="Z98" s="326"/>
      <c r="AA98" s="326"/>
      <c r="AB98" s="326"/>
      <c r="AC98" s="326"/>
      <c r="AD98" s="326"/>
      <c r="AE98" s="324">
        <f t="shared" si="89"/>
        <v>14000</v>
      </c>
      <c r="AF98" s="327">
        <f t="shared" si="107"/>
        <v>7000</v>
      </c>
      <c r="AG98" s="327">
        <f t="shared" si="108"/>
        <v>7000</v>
      </c>
      <c r="AH98" s="327">
        <f t="shared" si="115"/>
        <v>0</v>
      </c>
      <c r="AI98" s="327">
        <f t="shared" si="116"/>
        <v>0</v>
      </c>
      <c r="AJ98" s="327">
        <f t="shared" si="117"/>
        <v>0</v>
      </c>
      <c r="AK98" s="327">
        <f t="shared" si="118"/>
        <v>0</v>
      </c>
      <c r="AL98" s="327">
        <f t="shared" si="119"/>
        <v>0</v>
      </c>
      <c r="AM98" s="327">
        <f t="shared" si="120"/>
        <v>0</v>
      </c>
      <c r="AN98" s="327">
        <f t="shared" si="121"/>
        <v>0</v>
      </c>
      <c r="AO98" s="327">
        <f t="shared" si="122"/>
        <v>0</v>
      </c>
      <c r="AP98" s="327">
        <f t="shared" si="105"/>
        <v>0</v>
      </c>
      <c r="AQ98" s="327">
        <f t="shared" si="106"/>
        <v>0</v>
      </c>
      <c r="AR98" s="327">
        <f t="shared" si="123"/>
        <v>14000</v>
      </c>
      <c r="AS98" s="611" t="s">
        <v>994</v>
      </c>
      <c r="BA98" s="613"/>
      <c r="BB98" s="614" t="s">
        <v>995</v>
      </c>
      <c r="BC98" s="614" t="s">
        <v>1216</v>
      </c>
      <c r="BD98" s="614" t="s">
        <v>1217</v>
      </c>
      <c r="BE98" s="614" t="s">
        <v>1218</v>
      </c>
      <c r="BF98" s="615">
        <v>45665</v>
      </c>
      <c r="BG98" s="614"/>
      <c r="BH98" s="616">
        <v>1971</v>
      </c>
      <c r="BI98" s="616"/>
      <c r="BJ98" s="614"/>
      <c r="BK98" s="616"/>
      <c r="BL98" s="614"/>
      <c r="BM98" s="614"/>
      <c r="BN98" s="616"/>
      <c r="BO98" s="616" t="s">
        <v>999</v>
      </c>
      <c r="BP98" s="616"/>
      <c r="BQ98" s="2821"/>
      <c r="BR98" s="2821"/>
      <c r="BS98" s="2822" t="s">
        <v>1001</v>
      </c>
      <c r="BT98" s="328" t="s">
        <v>1342</v>
      </c>
      <c r="BU98" s="328" t="s">
        <v>1385</v>
      </c>
      <c r="BV98" s="393">
        <v>73790981</v>
      </c>
      <c r="BW98" s="392">
        <v>10737909811</v>
      </c>
      <c r="BX98" s="617">
        <v>7000</v>
      </c>
      <c r="BY98" s="618">
        <v>46028</v>
      </c>
      <c r="BZ98" s="618">
        <v>46081</v>
      </c>
      <c r="CA98" s="619"/>
      <c r="CB98" s="612">
        <f t="shared" si="99"/>
        <v>30</v>
      </c>
      <c r="CC98" s="620">
        <f t="shared" si="100"/>
        <v>7000</v>
      </c>
      <c r="CD98" s="612">
        <v>26</v>
      </c>
      <c r="CE98" s="621">
        <v>7000</v>
      </c>
      <c r="CF98" s="612">
        <v>26</v>
      </c>
      <c r="CG98" s="621">
        <v>7000</v>
      </c>
      <c r="CH98" s="621">
        <f t="shared" si="109"/>
        <v>0</v>
      </c>
      <c r="CI98" s="621">
        <f t="shared" si="110"/>
        <v>0</v>
      </c>
      <c r="CJ98" s="619"/>
      <c r="CK98" s="612">
        <f t="shared" si="101"/>
        <v>30</v>
      </c>
      <c r="CL98" s="620">
        <f t="shared" si="102"/>
        <v>7000</v>
      </c>
      <c r="CM98" s="612">
        <v>28</v>
      </c>
      <c r="CN98" s="621">
        <v>7000</v>
      </c>
      <c r="CO98" s="612">
        <v>28</v>
      </c>
      <c r="CP98" s="621">
        <v>7000</v>
      </c>
      <c r="CQ98" s="621">
        <f t="shared" si="111"/>
        <v>0</v>
      </c>
      <c r="CR98" s="621">
        <f t="shared" si="112"/>
        <v>7000</v>
      </c>
      <c r="CS98" s="622"/>
      <c r="CT98" s="612">
        <f t="shared" si="90"/>
        <v>0</v>
      </c>
      <c r="CU98" s="620">
        <f t="shared" si="103"/>
        <v>0</v>
      </c>
      <c r="CW98" s="621">
        <f t="shared" si="91"/>
        <v>0</v>
      </c>
      <c r="CY98" s="621">
        <f t="shared" si="92"/>
        <v>0</v>
      </c>
      <c r="CZ98" s="621">
        <f t="shared" si="113"/>
        <v>0</v>
      </c>
      <c r="DA98" s="621">
        <f t="shared" si="114"/>
        <v>0</v>
      </c>
      <c r="DC98" s="612">
        <f t="shared" si="93"/>
        <v>0</v>
      </c>
      <c r="DD98" s="620">
        <f t="shared" si="104"/>
        <v>0</v>
      </c>
      <c r="DF98" s="621">
        <f t="shared" si="94"/>
        <v>0</v>
      </c>
      <c r="DH98" s="621">
        <f t="shared" si="95"/>
        <v>0</v>
      </c>
      <c r="DU98" s="620">
        <f t="shared" si="96"/>
        <v>14000</v>
      </c>
      <c r="DV98" s="621">
        <f t="shared" si="97"/>
        <v>14000</v>
      </c>
      <c r="DW98" s="621">
        <f t="shared" si="98"/>
        <v>14000</v>
      </c>
      <c r="DX98" s="621">
        <f t="shared" si="88"/>
        <v>0</v>
      </c>
      <c r="DY98" s="621">
        <f t="shared" si="86"/>
        <v>0</v>
      </c>
      <c r="EG98" s="621"/>
    </row>
    <row r="99" spans="1:137" s="612" customFormat="1" ht="26.25" hidden="1" customHeight="1" x14ac:dyDescent="0.25">
      <c r="A99" s="606">
        <v>2026</v>
      </c>
      <c r="B99" s="606">
        <v>479</v>
      </c>
      <c r="C99" s="606" t="s">
        <v>58</v>
      </c>
      <c r="D99" s="606">
        <v>3000654</v>
      </c>
      <c r="E99" s="606">
        <v>5005023</v>
      </c>
      <c r="F99" s="606" t="s">
        <v>1003</v>
      </c>
      <c r="G99" s="606" t="s">
        <v>1004</v>
      </c>
      <c r="H99" s="606">
        <v>97</v>
      </c>
      <c r="I99" s="607" t="s">
        <v>992</v>
      </c>
      <c r="J99" s="608" t="s">
        <v>10</v>
      </c>
      <c r="K99" s="608" t="s">
        <v>60</v>
      </c>
      <c r="L99" s="606" t="str">
        <f t="shared" si="62"/>
        <v>2.3</v>
      </c>
      <c r="M99" s="609" t="s">
        <v>62</v>
      </c>
      <c r="N99" s="609"/>
      <c r="O99" s="606" t="s">
        <v>1386</v>
      </c>
      <c r="P99" s="606" t="s">
        <v>65</v>
      </c>
      <c r="Q99" s="610">
        <v>1</v>
      </c>
      <c r="R99" s="324">
        <v>7000</v>
      </c>
      <c r="S99" s="606">
        <v>30</v>
      </c>
      <c r="T99" s="606">
        <v>30</v>
      </c>
      <c r="U99" s="606"/>
      <c r="V99" s="606">
        <v>0</v>
      </c>
      <c r="W99" s="326"/>
      <c r="X99" s="326"/>
      <c r="Y99" s="326"/>
      <c r="Z99" s="326"/>
      <c r="AA99" s="326"/>
      <c r="AB99" s="326"/>
      <c r="AC99" s="326"/>
      <c r="AD99" s="326"/>
      <c r="AE99" s="324">
        <f t="shared" si="89"/>
        <v>14000</v>
      </c>
      <c r="AF99" s="327">
        <f t="shared" si="107"/>
        <v>7000</v>
      </c>
      <c r="AG99" s="327">
        <f t="shared" si="108"/>
        <v>7000</v>
      </c>
      <c r="AH99" s="327">
        <f t="shared" si="115"/>
        <v>0</v>
      </c>
      <c r="AI99" s="327">
        <f t="shared" si="116"/>
        <v>0</v>
      </c>
      <c r="AJ99" s="327">
        <f t="shared" si="117"/>
        <v>0</v>
      </c>
      <c r="AK99" s="327">
        <f t="shared" si="118"/>
        <v>0</v>
      </c>
      <c r="AL99" s="327">
        <f t="shared" si="119"/>
        <v>0</v>
      </c>
      <c r="AM99" s="327">
        <f t="shared" si="120"/>
        <v>0</v>
      </c>
      <c r="AN99" s="327">
        <f t="shared" si="121"/>
        <v>0</v>
      </c>
      <c r="AO99" s="327">
        <f t="shared" si="122"/>
        <v>0</v>
      </c>
      <c r="AP99" s="327">
        <f t="shared" si="105"/>
        <v>0</v>
      </c>
      <c r="AQ99" s="327">
        <f t="shared" si="106"/>
        <v>0</v>
      </c>
      <c r="AR99" s="327">
        <f t="shared" si="123"/>
        <v>14000</v>
      </c>
      <c r="AS99" s="611" t="s">
        <v>994</v>
      </c>
      <c r="BA99" s="613"/>
      <c r="BB99" s="614" t="s">
        <v>995</v>
      </c>
      <c r="BC99" s="614" t="s">
        <v>1216</v>
      </c>
      <c r="BD99" s="614" t="s">
        <v>1217</v>
      </c>
      <c r="BE99" s="614" t="s">
        <v>1218</v>
      </c>
      <c r="BF99" s="615">
        <v>45665</v>
      </c>
      <c r="BG99" s="614"/>
      <c r="BH99" s="616">
        <v>1972</v>
      </c>
      <c r="BI99" s="616"/>
      <c r="BJ99" s="614"/>
      <c r="BK99" s="616"/>
      <c r="BL99" s="614"/>
      <c r="BM99" s="614"/>
      <c r="BN99" s="616"/>
      <c r="BO99" s="616" t="s">
        <v>999</v>
      </c>
      <c r="BP99" s="616"/>
      <c r="BQ99" s="2821"/>
      <c r="BR99" s="2821"/>
      <c r="BS99" s="2822" t="s">
        <v>1062</v>
      </c>
      <c r="BT99" s="328" t="s">
        <v>1387</v>
      </c>
      <c r="BU99" s="328" t="s">
        <v>1388</v>
      </c>
      <c r="BV99" s="393">
        <v>45672213</v>
      </c>
      <c r="BW99" s="392">
        <v>10456722135</v>
      </c>
      <c r="BX99" s="617">
        <v>7000</v>
      </c>
      <c r="BY99" s="618">
        <v>46028</v>
      </c>
      <c r="BZ99" s="618">
        <v>46081</v>
      </c>
      <c r="CA99" s="619"/>
      <c r="CB99" s="612">
        <f t="shared" si="99"/>
        <v>30</v>
      </c>
      <c r="CC99" s="620">
        <f t="shared" si="100"/>
        <v>7000</v>
      </c>
      <c r="CD99" s="612">
        <v>26</v>
      </c>
      <c r="CE99" s="621">
        <v>7000</v>
      </c>
      <c r="CF99" s="612">
        <v>26</v>
      </c>
      <c r="CG99" s="621">
        <v>7000</v>
      </c>
      <c r="CH99" s="621">
        <f t="shared" si="109"/>
        <v>0</v>
      </c>
      <c r="CI99" s="621">
        <f t="shared" si="110"/>
        <v>0</v>
      </c>
      <c r="CJ99" s="619"/>
      <c r="CK99" s="612">
        <f t="shared" si="101"/>
        <v>30</v>
      </c>
      <c r="CL99" s="620">
        <f t="shared" si="102"/>
        <v>7000</v>
      </c>
      <c r="CM99" s="612">
        <v>28</v>
      </c>
      <c r="CN99" s="621">
        <v>7000</v>
      </c>
      <c r="CO99" s="612">
        <v>28</v>
      </c>
      <c r="CP99" s="621">
        <v>7000</v>
      </c>
      <c r="CQ99" s="621">
        <f t="shared" si="111"/>
        <v>0</v>
      </c>
      <c r="CR99" s="621">
        <f t="shared" si="112"/>
        <v>7000</v>
      </c>
      <c r="CS99" s="622"/>
      <c r="CT99" s="612">
        <f t="shared" si="90"/>
        <v>0</v>
      </c>
      <c r="CU99" s="620">
        <f t="shared" si="103"/>
        <v>0</v>
      </c>
      <c r="CW99" s="621">
        <f t="shared" si="91"/>
        <v>0</v>
      </c>
      <c r="CY99" s="621">
        <f t="shared" si="92"/>
        <v>0</v>
      </c>
      <c r="CZ99" s="621">
        <f t="shared" si="113"/>
        <v>0</v>
      </c>
      <c r="DA99" s="621">
        <f t="shared" si="114"/>
        <v>0</v>
      </c>
      <c r="DC99" s="612">
        <f t="shared" si="93"/>
        <v>0</v>
      </c>
      <c r="DD99" s="620">
        <f t="shared" si="104"/>
        <v>0</v>
      </c>
      <c r="DF99" s="621">
        <f t="shared" si="94"/>
        <v>0</v>
      </c>
      <c r="DH99" s="621">
        <f t="shared" si="95"/>
        <v>0</v>
      </c>
      <c r="DU99" s="620">
        <f t="shared" si="96"/>
        <v>14000</v>
      </c>
      <c r="DV99" s="621">
        <f t="shared" si="97"/>
        <v>14000</v>
      </c>
      <c r="DW99" s="621">
        <f t="shared" si="98"/>
        <v>14000</v>
      </c>
      <c r="DX99" s="621">
        <f t="shared" si="88"/>
        <v>0</v>
      </c>
      <c r="DY99" s="621">
        <f t="shared" si="86"/>
        <v>0</v>
      </c>
      <c r="EG99" s="621"/>
    </row>
    <row r="100" spans="1:137" s="612" customFormat="1" ht="26.25" hidden="1" customHeight="1" x14ac:dyDescent="0.25">
      <c r="A100" s="606">
        <v>2026</v>
      </c>
      <c r="B100" s="606">
        <v>479</v>
      </c>
      <c r="C100" s="606" t="s">
        <v>58</v>
      </c>
      <c r="D100" s="606">
        <v>3000654</v>
      </c>
      <c r="E100" s="606">
        <v>5005023</v>
      </c>
      <c r="F100" s="606" t="s">
        <v>1003</v>
      </c>
      <c r="G100" s="606" t="s">
        <v>1004</v>
      </c>
      <c r="H100" s="606">
        <v>97</v>
      </c>
      <c r="I100" s="607" t="s">
        <v>992</v>
      </c>
      <c r="J100" s="608" t="s">
        <v>10</v>
      </c>
      <c r="K100" s="608" t="s">
        <v>60</v>
      </c>
      <c r="L100" s="606" t="str">
        <f t="shared" si="62"/>
        <v>2.3</v>
      </c>
      <c r="M100" s="609" t="s">
        <v>62</v>
      </c>
      <c r="N100" s="609"/>
      <c r="O100" s="606" t="s">
        <v>1389</v>
      </c>
      <c r="P100" s="606" t="s">
        <v>65</v>
      </c>
      <c r="Q100" s="610">
        <v>1</v>
      </c>
      <c r="R100" s="324">
        <v>7000</v>
      </c>
      <c r="S100" s="606">
        <v>30</v>
      </c>
      <c r="T100" s="606">
        <v>30</v>
      </c>
      <c r="U100" s="606"/>
      <c r="V100" s="606">
        <v>0</v>
      </c>
      <c r="W100" s="326"/>
      <c r="X100" s="326"/>
      <c r="Y100" s="326"/>
      <c r="Z100" s="326"/>
      <c r="AA100" s="326"/>
      <c r="AB100" s="326"/>
      <c r="AC100" s="326"/>
      <c r="AD100" s="326"/>
      <c r="AE100" s="324">
        <f t="shared" ref="AE100:AE121" si="124">ROUNDUP(IFERROR(IF(OR(P100="LOCADOR",P100="VIATICOS",P100="CAJA CHICA"),IF(P100="LOCADOR",Q100*(R100/30)*SUM(S100:AD100),Q100*R100*SUM(S100:AD100)),R100*SUM(S100:AD100)),""),0)</f>
        <v>14000</v>
      </c>
      <c r="AF100" s="327">
        <f t="shared" si="107"/>
        <v>7000</v>
      </c>
      <c r="AG100" s="327">
        <f t="shared" si="108"/>
        <v>7000</v>
      </c>
      <c r="AH100" s="327">
        <f t="shared" si="115"/>
        <v>0</v>
      </c>
      <c r="AI100" s="327">
        <f t="shared" si="116"/>
        <v>0</v>
      </c>
      <c r="AJ100" s="327">
        <f t="shared" si="117"/>
        <v>0</v>
      </c>
      <c r="AK100" s="327">
        <f t="shared" si="118"/>
        <v>0</v>
      </c>
      <c r="AL100" s="327">
        <f t="shared" si="119"/>
        <v>0</v>
      </c>
      <c r="AM100" s="327">
        <f t="shared" si="120"/>
        <v>0</v>
      </c>
      <c r="AN100" s="327">
        <f t="shared" si="121"/>
        <v>0</v>
      </c>
      <c r="AO100" s="327">
        <f t="shared" si="122"/>
        <v>0</v>
      </c>
      <c r="AP100" s="327">
        <f t="shared" si="105"/>
        <v>0</v>
      </c>
      <c r="AQ100" s="327">
        <f t="shared" si="106"/>
        <v>0</v>
      </c>
      <c r="AR100" s="327">
        <f t="shared" si="123"/>
        <v>14000</v>
      </c>
      <c r="AS100" s="611" t="s">
        <v>994</v>
      </c>
      <c r="BA100" s="613"/>
      <c r="BB100" s="614" t="s">
        <v>995</v>
      </c>
      <c r="BC100" s="614" t="s">
        <v>1216</v>
      </c>
      <c r="BD100" s="614" t="s">
        <v>1217</v>
      </c>
      <c r="BE100" s="614" t="s">
        <v>1218</v>
      </c>
      <c r="BF100" s="615">
        <v>45665</v>
      </c>
      <c r="BG100" s="614"/>
      <c r="BH100" s="616">
        <v>1973</v>
      </c>
      <c r="BI100" s="616"/>
      <c r="BJ100" s="614"/>
      <c r="BK100" s="616"/>
      <c r="BL100" s="614"/>
      <c r="BM100" s="614"/>
      <c r="BN100" s="616"/>
      <c r="BO100" s="616" t="s">
        <v>999</v>
      </c>
      <c r="BP100" s="616"/>
      <c r="BQ100" s="2821"/>
      <c r="BR100" s="2821"/>
      <c r="BS100" s="2822" t="s">
        <v>1390</v>
      </c>
      <c r="BT100" s="328" t="s">
        <v>1391</v>
      </c>
      <c r="BU100" s="328" t="s">
        <v>1392</v>
      </c>
      <c r="BV100" s="393">
        <v>46066411</v>
      </c>
      <c r="BW100" s="392">
        <v>10460664115</v>
      </c>
      <c r="BX100" s="617">
        <v>7000</v>
      </c>
      <c r="BY100" s="618">
        <v>46028</v>
      </c>
      <c r="BZ100" s="618">
        <v>46081</v>
      </c>
      <c r="CA100" s="619"/>
      <c r="CB100" s="612">
        <f t="shared" si="99"/>
        <v>30</v>
      </c>
      <c r="CC100" s="620">
        <f t="shared" si="100"/>
        <v>7000</v>
      </c>
      <c r="CD100" s="612">
        <v>26</v>
      </c>
      <c r="CE100" s="621">
        <v>7000</v>
      </c>
      <c r="CF100" s="612">
        <v>26</v>
      </c>
      <c r="CG100" s="621">
        <v>7000</v>
      </c>
      <c r="CH100" s="621">
        <f t="shared" si="109"/>
        <v>0</v>
      </c>
      <c r="CI100" s="621">
        <f t="shared" si="110"/>
        <v>0</v>
      </c>
      <c r="CJ100" s="619"/>
      <c r="CK100" s="612">
        <f t="shared" si="101"/>
        <v>30</v>
      </c>
      <c r="CL100" s="620">
        <f t="shared" si="102"/>
        <v>7000</v>
      </c>
      <c r="CM100" s="612">
        <v>28</v>
      </c>
      <c r="CN100" s="621">
        <v>7000</v>
      </c>
      <c r="CO100" s="612">
        <v>28</v>
      </c>
      <c r="CP100" s="621">
        <v>7000</v>
      </c>
      <c r="CQ100" s="621">
        <f t="shared" si="111"/>
        <v>0</v>
      </c>
      <c r="CR100" s="621">
        <f t="shared" si="112"/>
        <v>7000</v>
      </c>
      <c r="CS100" s="622"/>
      <c r="CT100" s="612">
        <f t="shared" ref="CT100:CT121" si="125">U100</f>
        <v>0</v>
      </c>
      <c r="CU100" s="620">
        <f t="shared" si="103"/>
        <v>0</v>
      </c>
      <c r="CW100" s="621">
        <f t="shared" si="91"/>
        <v>0</v>
      </c>
      <c r="CY100" s="621">
        <f t="shared" si="92"/>
        <v>0</v>
      </c>
      <c r="CZ100" s="621">
        <f t="shared" si="113"/>
        <v>0</v>
      </c>
      <c r="DA100" s="621">
        <f t="shared" si="114"/>
        <v>0</v>
      </c>
      <c r="DC100" s="612">
        <f t="shared" si="93"/>
        <v>0</v>
      </c>
      <c r="DD100" s="620">
        <f t="shared" si="104"/>
        <v>0</v>
      </c>
      <c r="DF100" s="621">
        <f t="shared" si="94"/>
        <v>0</v>
      </c>
      <c r="DH100" s="621">
        <f t="shared" si="95"/>
        <v>0</v>
      </c>
      <c r="DU100" s="620">
        <f t="shared" si="96"/>
        <v>14000</v>
      </c>
      <c r="DV100" s="621">
        <f t="shared" ref="DV100:DV121" si="126">CE100+CN100+CW100+DF100</f>
        <v>14000</v>
      </c>
      <c r="DW100" s="621">
        <f t="shared" ref="DW100:DW121" si="127">CG100+CP100+CY100+DH100</f>
        <v>14000</v>
      </c>
      <c r="DX100" s="621">
        <f t="shared" si="88"/>
        <v>0</v>
      </c>
      <c r="DY100" s="621">
        <f t="shared" si="86"/>
        <v>0</v>
      </c>
      <c r="EG100" s="621"/>
    </row>
    <row r="101" spans="1:137" s="1944" customFormat="1" ht="33.75" hidden="1" customHeight="1" x14ac:dyDescent="0.25">
      <c r="A101" s="1937">
        <v>2026</v>
      </c>
      <c r="B101" s="606">
        <v>479</v>
      </c>
      <c r="C101" s="606" t="s">
        <v>58</v>
      </c>
      <c r="D101" s="606">
        <v>3000654</v>
      </c>
      <c r="E101" s="606">
        <v>5005023</v>
      </c>
      <c r="F101" s="606" t="s">
        <v>990</v>
      </c>
      <c r="G101" s="1937" t="s">
        <v>991</v>
      </c>
      <c r="H101" s="1937">
        <v>94</v>
      </c>
      <c r="I101" s="607" t="s">
        <v>992</v>
      </c>
      <c r="J101" s="608" t="s">
        <v>10</v>
      </c>
      <c r="K101" s="608" t="s">
        <v>60</v>
      </c>
      <c r="L101" s="606" t="str">
        <f t="shared" si="62"/>
        <v>2.3</v>
      </c>
      <c r="M101" s="1938" t="s">
        <v>62</v>
      </c>
      <c r="N101" s="609"/>
      <c r="O101" s="1937" t="s">
        <v>1393</v>
      </c>
      <c r="P101" s="1937" t="s">
        <v>65</v>
      </c>
      <c r="Q101" s="1939">
        <v>1</v>
      </c>
      <c r="R101" s="457">
        <v>7000</v>
      </c>
      <c r="S101" s="1937">
        <v>30</v>
      </c>
      <c r="T101" s="2924">
        <v>15</v>
      </c>
      <c r="U101" s="1937"/>
      <c r="V101" s="1937"/>
      <c r="W101" s="1940"/>
      <c r="X101" s="326"/>
      <c r="Y101" s="326"/>
      <c r="Z101" s="326"/>
      <c r="AA101" s="326"/>
      <c r="AB101" s="326"/>
      <c r="AC101" s="326"/>
      <c r="AD101" s="326"/>
      <c r="AE101" s="457">
        <f t="shared" si="124"/>
        <v>10500</v>
      </c>
      <c r="AF101" s="327">
        <f t="shared" si="107"/>
        <v>7000</v>
      </c>
      <c r="AG101" s="327">
        <f t="shared" si="108"/>
        <v>3500</v>
      </c>
      <c r="AH101" s="327">
        <f t="shared" si="115"/>
        <v>0</v>
      </c>
      <c r="AI101" s="327">
        <f t="shared" si="116"/>
        <v>0</v>
      </c>
      <c r="AJ101" s="327">
        <f t="shared" si="117"/>
        <v>0</v>
      </c>
      <c r="AK101" s="327">
        <f t="shared" si="118"/>
        <v>0</v>
      </c>
      <c r="AL101" s="327">
        <f t="shared" si="119"/>
        <v>0</v>
      </c>
      <c r="AM101" s="327">
        <f t="shared" si="120"/>
        <v>0</v>
      </c>
      <c r="AN101" s="327">
        <f t="shared" si="121"/>
        <v>0</v>
      </c>
      <c r="AO101" s="327">
        <f t="shared" si="122"/>
        <v>0</v>
      </c>
      <c r="AP101" s="327">
        <f t="shared" si="105"/>
        <v>0</v>
      </c>
      <c r="AQ101" s="327">
        <f t="shared" si="106"/>
        <v>0</v>
      </c>
      <c r="AR101" s="458">
        <f t="shared" si="123"/>
        <v>10500</v>
      </c>
      <c r="AS101" s="1941" t="s">
        <v>994</v>
      </c>
      <c r="AT101" s="612"/>
      <c r="AU101" s="612"/>
      <c r="AV101" s="612"/>
      <c r="AW101" s="612"/>
      <c r="AX101" s="612"/>
      <c r="AY101" s="612"/>
      <c r="AZ101" s="612"/>
      <c r="BA101" s="613"/>
      <c r="BB101" s="1942" t="s">
        <v>995</v>
      </c>
      <c r="BC101" s="634" t="s">
        <v>1225</v>
      </c>
      <c r="BD101" s="634" t="s">
        <v>1226</v>
      </c>
      <c r="BE101" s="634" t="s">
        <v>1227</v>
      </c>
      <c r="BF101" s="635" t="s">
        <v>1069</v>
      </c>
      <c r="BG101" s="614"/>
      <c r="BH101" s="616">
        <v>1974</v>
      </c>
      <c r="BI101" s="616"/>
      <c r="BJ101" s="614"/>
      <c r="BK101" s="616"/>
      <c r="BL101" s="614"/>
      <c r="BM101" s="614"/>
      <c r="BN101" s="616"/>
      <c r="BO101" s="616" t="s">
        <v>999</v>
      </c>
      <c r="BP101" s="616"/>
      <c r="BQ101" s="2821"/>
      <c r="BR101" s="2821"/>
      <c r="BS101" s="2822" t="s">
        <v>1275</v>
      </c>
      <c r="BT101" s="328" t="s">
        <v>1394</v>
      </c>
      <c r="BU101" s="328" t="s">
        <v>1395</v>
      </c>
      <c r="BV101" s="393">
        <v>41447921</v>
      </c>
      <c r="BW101" s="392">
        <v>10414479214</v>
      </c>
      <c r="BX101" s="617">
        <v>7000</v>
      </c>
      <c r="BY101" s="618">
        <v>46028</v>
      </c>
      <c r="BZ101" s="618">
        <v>46053</v>
      </c>
      <c r="CA101" s="619"/>
      <c r="CB101" s="612">
        <f t="shared" si="99"/>
        <v>30</v>
      </c>
      <c r="CC101" s="620">
        <f t="shared" si="100"/>
        <v>7000</v>
      </c>
      <c r="CD101" s="612">
        <v>26</v>
      </c>
      <c r="CE101" s="621">
        <v>7000</v>
      </c>
      <c r="CF101" s="612">
        <v>26</v>
      </c>
      <c r="CG101" s="621">
        <v>7000</v>
      </c>
      <c r="CH101" s="621">
        <f t="shared" si="109"/>
        <v>0</v>
      </c>
      <c r="CI101" s="621">
        <f t="shared" si="110"/>
        <v>0</v>
      </c>
      <c r="CJ101" s="619"/>
      <c r="CK101" s="612">
        <f t="shared" si="101"/>
        <v>15</v>
      </c>
      <c r="CL101" s="620">
        <f t="shared" si="102"/>
        <v>3500</v>
      </c>
      <c r="CM101" s="612">
        <v>15</v>
      </c>
      <c r="CN101" s="621">
        <v>3500</v>
      </c>
      <c r="CO101" s="612">
        <v>15</v>
      </c>
      <c r="CP101" s="621">
        <v>3500</v>
      </c>
      <c r="CQ101" s="621">
        <f t="shared" si="111"/>
        <v>0</v>
      </c>
      <c r="CR101" s="621">
        <f t="shared" si="112"/>
        <v>3500</v>
      </c>
      <c r="CS101" s="622"/>
      <c r="CT101" s="612">
        <f t="shared" si="125"/>
        <v>0</v>
      </c>
      <c r="CU101" s="620">
        <f t="shared" si="103"/>
        <v>0</v>
      </c>
      <c r="CV101" s="612"/>
      <c r="CW101" s="621">
        <f t="shared" si="91"/>
        <v>0</v>
      </c>
      <c r="CX101" s="612"/>
      <c r="CY101" s="621">
        <f t="shared" si="92"/>
        <v>0</v>
      </c>
      <c r="CZ101" s="621">
        <f t="shared" si="113"/>
        <v>0</v>
      </c>
      <c r="DA101" s="621">
        <f t="shared" si="114"/>
        <v>0</v>
      </c>
      <c r="DB101" s="612"/>
      <c r="DC101" s="612">
        <f t="shared" si="93"/>
        <v>0</v>
      </c>
      <c r="DD101" s="620">
        <f t="shared" si="104"/>
        <v>0</v>
      </c>
      <c r="DE101" s="612"/>
      <c r="DF101" s="621">
        <f t="shared" si="94"/>
        <v>0</v>
      </c>
      <c r="DG101" s="612"/>
      <c r="DH101" s="621">
        <f t="shared" si="95"/>
        <v>0</v>
      </c>
      <c r="DI101" s="612"/>
      <c r="DJ101" s="612"/>
      <c r="DK101" s="612"/>
      <c r="DL101" s="612"/>
      <c r="DM101" s="612"/>
      <c r="DN101" s="612"/>
      <c r="DO101" s="612"/>
      <c r="DP101" s="612"/>
      <c r="DQ101" s="612"/>
      <c r="DR101" s="612"/>
      <c r="DS101" s="612"/>
      <c r="DU101" s="1945">
        <f t="shared" si="96"/>
        <v>10500</v>
      </c>
      <c r="DV101" s="1946">
        <f t="shared" si="126"/>
        <v>10500</v>
      </c>
      <c r="DW101" s="1946">
        <f t="shared" si="127"/>
        <v>10500</v>
      </c>
      <c r="DX101" s="1946">
        <f t="shared" si="88"/>
        <v>0</v>
      </c>
      <c r="DY101" s="1946">
        <f t="shared" si="86"/>
        <v>0</v>
      </c>
      <c r="EG101" s="1946"/>
    </row>
    <row r="102" spans="1:137" s="612" customFormat="1" ht="26.25" hidden="1" customHeight="1" x14ac:dyDescent="0.25">
      <c r="A102" s="606">
        <v>2026</v>
      </c>
      <c r="B102" s="606">
        <v>479</v>
      </c>
      <c r="C102" s="606" t="s">
        <v>58</v>
      </c>
      <c r="D102" s="606">
        <v>3000654</v>
      </c>
      <c r="E102" s="606">
        <v>5005023</v>
      </c>
      <c r="F102" s="606" t="s">
        <v>1003</v>
      </c>
      <c r="G102" s="606" t="s">
        <v>1004</v>
      </c>
      <c r="H102" s="606">
        <v>97</v>
      </c>
      <c r="I102" s="607" t="s">
        <v>992</v>
      </c>
      <c r="J102" s="608" t="s">
        <v>10</v>
      </c>
      <c r="K102" s="608" t="s">
        <v>60</v>
      </c>
      <c r="L102" s="606" t="str">
        <f t="shared" si="62"/>
        <v>2.3</v>
      </c>
      <c r="M102" s="609" t="s">
        <v>62</v>
      </c>
      <c r="N102" s="609"/>
      <c r="O102" s="606" t="s">
        <v>1393</v>
      </c>
      <c r="P102" s="606" t="s">
        <v>65</v>
      </c>
      <c r="Q102" s="610">
        <v>1</v>
      </c>
      <c r="R102" s="324">
        <v>7000</v>
      </c>
      <c r="S102" s="606"/>
      <c r="T102" s="2924">
        <v>15</v>
      </c>
      <c r="U102" s="606"/>
      <c r="V102" s="606">
        <v>0</v>
      </c>
      <c r="W102" s="326"/>
      <c r="X102" s="326"/>
      <c r="Y102" s="326"/>
      <c r="Z102" s="326"/>
      <c r="AA102" s="326"/>
      <c r="AB102" s="326"/>
      <c r="AC102" s="326"/>
      <c r="AD102" s="326"/>
      <c r="AE102" s="324">
        <f t="shared" si="124"/>
        <v>3500</v>
      </c>
      <c r="AF102" s="327">
        <f t="shared" si="107"/>
        <v>0</v>
      </c>
      <c r="AG102" s="327">
        <f t="shared" si="108"/>
        <v>3500</v>
      </c>
      <c r="AH102" s="327">
        <f t="shared" si="115"/>
        <v>0</v>
      </c>
      <c r="AI102" s="327">
        <f t="shared" si="116"/>
        <v>0</v>
      </c>
      <c r="AJ102" s="327">
        <f t="shared" si="117"/>
        <v>0</v>
      </c>
      <c r="AK102" s="327">
        <f t="shared" si="118"/>
        <v>0</v>
      </c>
      <c r="AL102" s="327">
        <f t="shared" si="119"/>
        <v>0</v>
      </c>
      <c r="AM102" s="327">
        <f t="shared" si="120"/>
        <v>0</v>
      </c>
      <c r="AN102" s="327">
        <f t="shared" si="121"/>
        <v>0</v>
      </c>
      <c r="AO102" s="327">
        <f t="shared" si="122"/>
        <v>0</v>
      </c>
      <c r="AP102" s="327">
        <f t="shared" si="105"/>
        <v>0</v>
      </c>
      <c r="AQ102" s="327">
        <f t="shared" si="106"/>
        <v>0</v>
      </c>
      <c r="AR102" s="327">
        <f t="shared" si="123"/>
        <v>3500</v>
      </c>
      <c r="AS102" s="611" t="s">
        <v>994</v>
      </c>
      <c r="AU102" s="612" t="s">
        <v>1074</v>
      </c>
      <c r="AV102" s="612" t="s">
        <v>1075</v>
      </c>
      <c r="AW102" s="632">
        <v>46038</v>
      </c>
      <c r="AX102" s="612" t="s">
        <v>1076</v>
      </c>
      <c r="AY102" s="632">
        <v>46045</v>
      </c>
      <c r="AZ102" s="637">
        <f>AR102</f>
        <v>3500</v>
      </c>
      <c r="BA102" s="613" t="s">
        <v>1077</v>
      </c>
      <c r="BB102" s="614" t="s">
        <v>995</v>
      </c>
      <c r="BC102" s="614" t="s">
        <v>1078</v>
      </c>
      <c r="BD102" s="614" t="s">
        <v>1317</v>
      </c>
      <c r="BE102" s="614" t="s">
        <v>1080</v>
      </c>
      <c r="BF102" s="615">
        <v>46048</v>
      </c>
      <c r="BG102" s="614"/>
      <c r="BH102" s="616"/>
      <c r="BI102" s="616"/>
      <c r="BJ102" s="614"/>
      <c r="BK102" s="616" t="s">
        <v>1081</v>
      </c>
      <c r="BL102" s="384"/>
      <c r="BM102" s="384"/>
      <c r="BN102" s="616"/>
      <c r="BO102" s="616"/>
      <c r="BP102" s="616"/>
      <c r="BQ102" s="2821"/>
      <c r="BR102" s="2821"/>
      <c r="BS102" s="2822" t="s">
        <v>1275</v>
      </c>
      <c r="BT102" s="328" t="s">
        <v>1394</v>
      </c>
      <c r="BU102" s="328" t="s">
        <v>1395</v>
      </c>
      <c r="BV102" s="393">
        <v>41447921</v>
      </c>
      <c r="BW102" s="392">
        <v>10414479214</v>
      </c>
      <c r="BX102" s="617">
        <v>7000</v>
      </c>
      <c r="BY102" s="618">
        <v>46054</v>
      </c>
      <c r="BZ102" s="618">
        <v>46081</v>
      </c>
      <c r="CA102" s="619"/>
      <c r="CB102" s="612">
        <f t="shared" si="99"/>
        <v>0</v>
      </c>
      <c r="CC102" s="620">
        <f t="shared" si="100"/>
        <v>0</v>
      </c>
      <c r="CE102" s="621">
        <f>(R102/30*CD102)*Q102</f>
        <v>0</v>
      </c>
      <c r="CG102" s="621">
        <f>(R102/30*CF102)*Q102</f>
        <v>0</v>
      </c>
      <c r="CH102" s="621">
        <f t="shared" si="109"/>
        <v>0</v>
      </c>
      <c r="CI102" s="621">
        <f t="shared" si="110"/>
        <v>0</v>
      </c>
      <c r="CJ102" s="619"/>
      <c r="CK102" s="612">
        <f t="shared" si="101"/>
        <v>15</v>
      </c>
      <c r="CL102" s="620">
        <f t="shared" si="102"/>
        <v>3500</v>
      </c>
      <c r="CM102" s="612">
        <v>15</v>
      </c>
      <c r="CN102" s="621">
        <f>(R102/30*CM102)*Q102</f>
        <v>3500</v>
      </c>
      <c r="CO102" s="612">
        <v>15</v>
      </c>
      <c r="CP102" s="621">
        <v>3500</v>
      </c>
      <c r="CQ102" s="621">
        <f t="shared" si="111"/>
        <v>0</v>
      </c>
      <c r="CR102" s="621">
        <f t="shared" si="112"/>
        <v>3500</v>
      </c>
      <c r="CS102" s="622"/>
      <c r="CT102" s="612">
        <f t="shared" si="125"/>
        <v>0</v>
      </c>
      <c r="CU102" s="620">
        <f t="shared" si="103"/>
        <v>0</v>
      </c>
      <c r="CW102" s="621">
        <f t="shared" si="91"/>
        <v>0</v>
      </c>
      <c r="CY102" s="621">
        <f t="shared" si="92"/>
        <v>0</v>
      </c>
      <c r="CZ102" s="621">
        <f t="shared" ref="CZ102" si="128">CU102-CW102</f>
        <v>0</v>
      </c>
      <c r="DA102" s="621">
        <f t="shared" si="114"/>
        <v>0</v>
      </c>
      <c r="DC102" s="612">
        <f t="shared" si="93"/>
        <v>0</v>
      </c>
      <c r="DD102" s="620">
        <f t="shared" si="104"/>
        <v>0</v>
      </c>
      <c r="DF102" s="621">
        <f t="shared" si="94"/>
        <v>0</v>
      </c>
      <c r="DH102" s="621">
        <f t="shared" si="95"/>
        <v>0</v>
      </c>
      <c r="DU102" s="620">
        <f t="shared" si="96"/>
        <v>3500</v>
      </c>
      <c r="DV102" s="621">
        <f t="shared" si="126"/>
        <v>3500</v>
      </c>
      <c r="DW102" s="621">
        <f t="shared" si="127"/>
        <v>3500</v>
      </c>
      <c r="DX102" s="621">
        <f t="shared" si="88"/>
        <v>0</v>
      </c>
      <c r="DY102" s="621">
        <f t="shared" si="86"/>
        <v>0</v>
      </c>
      <c r="EG102" s="621"/>
    </row>
    <row r="103" spans="1:137" s="1944" customFormat="1" ht="26.25" hidden="1" customHeight="1" x14ac:dyDescent="0.25">
      <c r="A103" s="1937">
        <v>2026</v>
      </c>
      <c r="B103" s="606">
        <v>479</v>
      </c>
      <c r="C103" s="606" t="s">
        <v>58</v>
      </c>
      <c r="D103" s="606">
        <v>3000654</v>
      </c>
      <c r="E103" s="606">
        <v>5005023</v>
      </c>
      <c r="F103" s="606" t="s">
        <v>990</v>
      </c>
      <c r="G103" s="1937" t="s">
        <v>991</v>
      </c>
      <c r="H103" s="1937">
        <v>94</v>
      </c>
      <c r="I103" s="607" t="s">
        <v>992</v>
      </c>
      <c r="J103" s="608" t="s">
        <v>10</v>
      </c>
      <c r="K103" s="608" t="s">
        <v>60</v>
      </c>
      <c r="L103" s="606" t="str">
        <f t="shared" ref="L103:L121" si="129">+MID(M103,1,3)</f>
        <v>2.3</v>
      </c>
      <c r="M103" s="1938" t="s">
        <v>62</v>
      </c>
      <c r="N103" s="609"/>
      <c r="O103" s="1937" t="s">
        <v>1396</v>
      </c>
      <c r="P103" s="1937" t="s">
        <v>65</v>
      </c>
      <c r="Q103" s="1939">
        <v>1</v>
      </c>
      <c r="R103" s="457">
        <v>7000</v>
      </c>
      <c r="S103" s="1937">
        <v>30</v>
      </c>
      <c r="T103" s="2925">
        <v>15</v>
      </c>
      <c r="U103" s="1937"/>
      <c r="V103" s="1937"/>
      <c r="W103" s="1940"/>
      <c r="X103" s="326"/>
      <c r="Y103" s="326"/>
      <c r="Z103" s="326"/>
      <c r="AA103" s="326"/>
      <c r="AB103" s="326"/>
      <c r="AC103" s="326"/>
      <c r="AD103" s="326"/>
      <c r="AE103" s="457">
        <f t="shared" si="124"/>
        <v>10500</v>
      </c>
      <c r="AF103" s="327">
        <f t="shared" si="107"/>
        <v>7000</v>
      </c>
      <c r="AG103" s="327">
        <f t="shared" si="108"/>
        <v>3500</v>
      </c>
      <c r="AH103" s="327">
        <f t="shared" si="115"/>
        <v>0</v>
      </c>
      <c r="AI103" s="327">
        <f t="shared" si="116"/>
        <v>0</v>
      </c>
      <c r="AJ103" s="327">
        <f t="shared" si="117"/>
        <v>0</v>
      </c>
      <c r="AK103" s="327">
        <f t="shared" si="118"/>
        <v>0</v>
      </c>
      <c r="AL103" s="327">
        <f t="shared" si="119"/>
        <v>0</v>
      </c>
      <c r="AM103" s="327">
        <f t="shared" si="120"/>
        <v>0</v>
      </c>
      <c r="AN103" s="327">
        <f t="shared" si="121"/>
        <v>0</v>
      </c>
      <c r="AO103" s="327">
        <f t="shared" si="122"/>
        <v>0</v>
      </c>
      <c r="AP103" s="327">
        <f t="shared" si="105"/>
        <v>0</v>
      </c>
      <c r="AQ103" s="327">
        <f t="shared" si="106"/>
        <v>0</v>
      </c>
      <c r="AR103" s="458">
        <f t="shared" si="123"/>
        <v>10500</v>
      </c>
      <c r="AS103" s="1941" t="s">
        <v>994</v>
      </c>
      <c r="AT103" s="612"/>
      <c r="AU103" s="612"/>
      <c r="AV103" s="612"/>
      <c r="AW103" s="612"/>
      <c r="AX103" s="612"/>
      <c r="AY103" s="612"/>
      <c r="AZ103" s="612"/>
      <c r="BA103" s="613"/>
      <c r="BB103" s="1942" t="s">
        <v>995</v>
      </c>
      <c r="BC103" s="614" t="s">
        <v>1216</v>
      </c>
      <c r="BD103" s="634" t="s">
        <v>1226</v>
      </c>
      <c r="BE103" s="634" t="s">
        <v>1227</v>
      </c>
      <c r="BF103" s="635" t="s">
        <v>1069</v>
      </c>
      <c r="BG103" s="614"/>
      <c r="BH103" s="616">
        <v>1975</v>
      </c>
      <c r="BI103" s="616"/>
      <c r="BJ103" s="614"/>
      <c r="BK103" s="616"/>
      <c r="BL103" s="614"/>
      <c r="BM103" s="614"/>
      <c r="BN103" s="616"/>
      <c r="BO103" s="616" t="s">
        <v>999</v>
      </c>
      <c r="BP103" s="616"/>
      <c r="BQ103" s="2821"/>
      <c r="BR103" s="2821"/>
      <c r="BS103" s="2822" t="s">
        <v>1397</v>
      </c>
      <c r="BT103" s="328" t="s">
        <v>1398</v>
      </c>
      <c r="BU103" s="328" t="s">
        <v>1399</v>
      </c>
      <c r="BV103" s="393">
        <v>46126107</v>
      </c>
      <c r="BW103" s="392">
        <v>10461261073</v>
      </c>
      <c r="BX103" s="617">
        <v>7000</v>
      </c>
      <c r="BY103" s="618">
        <v>46028</v>
      </c>
      <c r="BZ103" s="618">
        <v>46053</v>
      </c>
      <c r="CA103" s="619"/>
      <c r="CB103" s="612">
        <f t="shared" si="99"/>
        <v>30</v>
      </c>
      <c r="CC103" s="620">
        <f t="shared" si="100"/>
        <v>7000</v>
      </c>
      <c r="CD103" s="612">
        <v>26</v>
      </c>
      <c r="CE103" s="621">
        <v>7000</v>
      </c>
      <c r="CF103" s="612">
        <v>26</v>
      </c>
      <c r="CG103" s="621">
        <v>7000</v>
      </c>
      <c r="CH103" s="621">
        <f t="shared" si="109"/>
        <v>0</v>
      </c>
      <c r="CI103" s="621">
        <f t="shared" si="110"/>
        <v>0</v>
      </c>
      <c r="CJ103" s="619"/>
      <c r="CK103" s="612">
        <f t="shared" si="101"/>
        <v>15</v>
      </c>
      <c r="CL103" s="620">
        <f t="shared" si="102"/>
        <v>3500</v>
      </c>
      <c r="CM103" s="612">
        <v>15</v>
      </c>
      <c r="CN103" s="621">
        <v>3500</v>
      </c>
      <c r="CO103" s="612">
        <v>15</v>
      </c>
      <c r="CP103" s="621">
        <v>3500</v>
      </c>
      <c r="CQ103" s="621">
        <f t="shared" si="111"/>
        <v>0</v>
      </c>
      <c r="CR103" s="621">
        <f t="shared" si="112"/>
        <v>3500</v>
      </c>
      <c r="CS103" s="622"/>
      <c r="CT103" s="612">
        <f t="shared" si="125"/>
        <v>0</v>
      </c>
      <c r="CU103" s="620">
        <f t="shared" si="103"/>
        <v>0</v>
      </c>
      <c r="CV103" s="612"/>
      <c r="CW103" s="621">
        <f t="shared" si="91"/>
        <v>0</v>
      </c>
      <c r="CX103" s="612"/>
      <c r="CY103" s="621">
        <f t="shared" si="92"/>
        <v>0</v>
      </c>
      <c r="CZ103" s="621">
        <f t="shared" si="113"/>
        <v>0</v>
      </c>
      <c r="DA103" s="621">
        <f t="shared" si="114"/>
        <v>0</v>
      </c>
      <c r="DB103" s="612"/>
      <c r="DC103" s="612">
        <f t="shared" si="93"/>
        <v>0</v>
      </c>
      <c r="DD103" s="620">
        <f t="shared" si="104"/>
        <v>0</v>
      </c>
      <c r="DE103" s="612"/>
      <c r="DF103" s="621">
        <f t="shared" si="94"/>
        <v>0</v>
      </c>
      <c r="DG103" s="612"/>
      <c r="DH103" s="621">
        <f t="shared" si="95"/>
        <v>0</v>
      </c>
      <c r="DI103" s="612"/>
      <c r="DJ103" s="612"/>
      <c r="DK103" s="612"/>
      <c r="DL103" s="612"/>
      <c r="DM103" s="612"/>
      <c r="DN103" s="612"/>
      <c r="DO103" s="612"/>
      <c r="DP103" s="612"/>
      <c r="DQ103" s="612"/>
      <c r="DR103" s="612"/>
      <c r="DS103" s="612"/>
      <c r="DU103" s="1945">
        <f t="shared" si="96"/>
        <v>10500</v>
      </c>
      <c r="DV103" s="1946">
        <f t="shared" si="126"/>
        <v>10500</v>
      </c>
      <c r="DW103" s="1946">
        <f t="shared" si="127"/>
        <v>10500</v>
      </c>
      <c r="DX103" s="1946">
        <f t="shared" si="88"/>
        <v>0</v>
      </c>
      <c r="DY103" s="1946">
        <f t="shared" si="86"/>
        <v>0</v>
      </c>
      <c r="EG103" s="1946"/>
    </row>
    <row r="104" spans="1:137" s="612" customFormat="1" ht="26.25" hidden="1" customHeight="1" x14ac:dyDescent="0.25">
      <c r="A104" s="606">
        <v>2026</v>
      </c>
      <c r="B104" s="606">
        <v>479</v>
      </c>
      <c r="C104" s="606" t="s">
        <v>58</v>
      </c>
      <c r="D104" s="606">
        <v>3000654</v>
      </c>
      <c r="E104" s="606">
        <v>5005023</v>
      </c>
      <c r="F104" s="606" t="s">
        <v>1003</v>
      </c>
      <c r="G104" s="606" t="s">
        <v>1004</v>
      </c>
      <c r="H104" s="606">
        <v>97</v>
      </c>
      <c r="I104" s="607" t="s">
        <v>992</v>
      </c>
      <c r="J104" s="608" t="s">
        <v>10</v>
      </c>
      <c r="K104" s="608" t="s">
        <v>60</v>
      </c>
      <c r="L104" s="606" t="str">
        <f t="shared" si="129"/>
        <v>2.3</v>
      </c>
      <c r="M104" s="609" t="s">
        <v>62</v>
      </c>
      <c r="N104" s="609"/>
      <c r="O104" s="606" t="s">
        <v>1396</v>
      </c>
      <c r="P104" s="606" t="s">
        <v>65</v>
      </c>
      <c r="Q104" s="610">
        <v>1</v>
      </c>
      <c r="R104" s="324">
        <v>7000</v>
      </c>
      <c r="S104" s="606"/>
      <c r="T104" s="2925">
        <v>15</v>
      </c>
      <c r="U104" s="606"/>
      <c r="V104" s="606">
        <v>0</v>
      </c>
      <c r="W104" s="326"/>
      <c r="X104" s="326"/>
      <c r="Y104" s="326"/>
      <c r="Z104" s="326"/>
      <c r="AA104" s="326"/>
      <c r="AB104" s="326"/>
      <c r="AC104" s="326"/>
      <c r="AD104" s="326"/>
      <c r="AE104" s="324">
        <f t="shared" si="124"/>
        <v>3500</v>
      </c>
      <c r="AF104" s="327">
        <f t="shared" si="107"/>
        <v>0</v>
      </c>
      <c r="AG104" s="327">
        <f t="shared" si="108"/>
        <v>3500</v>
      </c>
      <c r="AH104" s="327">
        <f t="shared" ref="AH104:AH121" si="130">+$R104*U104</f>
        <v>0</v>
      </c>
      <c r="AI104" s="327">
        <f t="shared" ref="AI104:AI121" si="131">+$R104*V104</f>
        <v>0</v>
      </c>
      <c r="AJ104" s="327">
        <f t="shared" ref="AJ104:AJ121" si="132">+$R104*W104</f>
        <v>0</v>
      </c>
      <c r="AK104" s="327">
        <f t="shared" ref="AK104:AK121" si="133">+$R104*X104</f>
        <v>0</v>
      </c>
      <c r="AL104" s="327">
        <f t="shared" ref="AL104:AL121" si="134">+$R104*Y104</f>
        <v>0</v>
      </c>
      <c r="AM104" s="327">
        <f t="shared" ref="AM104:AM121" si="135">+$R104*Z104</f>
        <v>0</v>
      </c>
      <c r="AN104" s="327">
        <f t="shared" ref="AN104:AN121" si="136">+$R104*AA104</f>
        <v>0</v>
      </c>
      <c r="AO104" s="327">
        <f t="shared" ref="AO104:AO121" si="137">+$R104*AB104</f>
        <v>0</v>
      </c>
      <c r="AP104" s="327">
        <f t="shared" si="105"/>
        <v>0</v>
      </c>
      <c r="AQ104" s="327">
        <f t="shared" si="106"/>
        <v>0</v>
      </c>
      <c r="AR104" s="327">
        <f t="shared" si="123"/>
        <v>3500</v>
      </c>
      <c r="AS104" s="611" t="s">
        <v>994</v>
      </c>
      <c r="AU104" s="612" t="s">
        <v>1074</v>
      </c>
      <c r="AV104" s="612" t="s">
        <v>1075</v>
      </c>
      <c r="AW104" s="632">
        <v>46038</v>
      </c>
      <c r="AX104" s="612" t="s">
        <v>1076</v>
      </c>
      <c r="AY104" s="632">
        <v>46045</v>
      </c>
      <c r="AZ104" s="637">
        <f>AR104</f>
        <v>3500</v>
      </c>
      <c r="BA104" s="613" t="s">
        <v>1077</v>
      </c>
      <c r="BB104" s="614" t="s">
        <v>995</v>
      </c>
      <c r="BC104" s="614" t="s">
        <v>1078</v>
      </c>
      <c r="BD104" s="614" t="s">
        <v>1317</v>
      </c>
      <c r="BE104" s="614" t="s">
        <v>1080</v>
      </c>
      <c r="BF104" s="615">
        <v>46048</v>
      </c>
      <c r="BG104" s="614"/>
      <c r="BH104" s="616"/>
      <c r="BI104" s="616"/>
      <c r="BJ104" s="614"/>
      <c r="BK104" s="616" t="s">
        <v>1081</v>
      </c>
      <c r="BL104" s="384"/>
      <c r="BM104" s="384"/>
      <c r="BN104" s="616"/>
      <c r="BO104" s="616"/>
      <c r="BP104" s="616"/>
      <c r="BQ104" s="2821"/>
      <c r="BR104" s="2821"/>
      <c r="BS104" s="2822" t="s">
        <v>1397</v>
      </c>
      <c r="BT104" s="328" t="s">
        <v>1398</v>
      </c>
      <c r="BU104" s="328" t="s">
        <v>1399</v>
      </c>
      <c r="BV104" s="393">
        <v>46126107</v>
      </c>
      <c r="BW104" s="392">
        <v>10461261073</v>
      </c>
      <c r="BX104" s="617">
        <v>7000</v>
      </c>
      <c r="BY104" s="618">
        <v>46054</v>
      </c>
      <c r="BZ104" s="618">
        <v>46081</v>
      </c>
      <c r="CA104" s="619"/>
      <c r="CB104" s="612">
        <f t="shared" si="99"/>
        <v>0</v>
      </c>
      <c r="CC104" s="620">
        <f t="shared" si="100"/>
        <v>0</v>
      </c>
      <c r="CE104" s="621">
        <f>(R104/30*CD104)*Q104</f>
        <v>0</v>
      </c>
      <c r="CG104" s="621">
        <f>(R104/30*CF104)*Q104</f>
        <v>0</v>
      </c>
      <c r="CH104" s="621">
        <f t="shared" si="109"/>
        <v>0</v>
      </c>
      <c r="CI104" s="621">
        <f t="shared" si="110"/>
        <v>0</v>
      </c>
      <c r="CJ104" s="619"/>
      <c r="CK104" s="612">
        <f t="shared" si="101"/>
        <v>15</v>
      </c>
      <c r="CL104" s="620">
        <f t="shared" si="102"/>
        <v>3500</v>
      </c>
      <c r="CM104" s="612">
        <v>15</v>
      </c>
      <c r="CN104" s="621">
        <f>(R104/30*CM104)*Q104</f>
        <v>3500</v>
      </c>
      <c r="CO104" s="612">
        <v>15</v>
      </c>
      <c r="CP104" s="621">
        <v>3500</v>
      </c>
      <c r="CQ104" s="621">
        <f t="shared" si="111"/>
        <v>0</v>
      </c>
      <c r="CR104" s="621">
        <f t="shared" si="112"/>
        <v>3500</v>
      </c>
      <c r="CS104" s="622"/>
      <c r="CT104" s="612">
        <f t="shared" si="125"/>
        <v>0</v>
      </c>
      <c r="CU104" s="620">
        <f t="shared" si="103"/>
        <v>0</v>
      </c>
      <c r="CW104" s="621">
        <f t="shared" si="91"/>
        <v>0</v>
      </c>
      <c r="CY104" s="621">
        <f t="shared" si="92"/>
        <v>0</v>
      </c>
      <c r="CZ104" s="621">
        <f t="shared" si="113"/>
        <v>0</v>
      </c>
      <c r="DA104" s="621">
        <f t="shared" si="114"/>
        <v>0</v>
      </c>
      <c r="DC104" s="612">
        <f t="shared" si="93"/>
        <v>0</v>
      </c>
      <c r="DD104" s="620">
        <f t="shared" si="104"/>
        <v>0</v>
      </c>
      <c r="DF104" s="621">
        <f t="shared" si="94"/>
        <v>0</v>
      </c>
      <c r="DH104" s="621">
        <f t="shared" si="95"/>
        <v>0</v>
      </c>
      <c r="DU104" s="620">
        <f t="shared" si="96"/>
        <v>3500</v>
      </c>
      <c r="DV104" s="621">
        <f t="shared" si="126"/>
        <v>3500</v>
      </c>
      <c r="DW104" s="621">
        <f t="shared" si="127"/>
        <v>3500</v>
      </c>
      <c r="DX104" s="621">
        <f t="shared" si="88"/>
        <v>0</v>
      </c>
      <c r="DY104" s="621">
        <f t="shared" si="86"/>
        <v>0</v>
      </c>
      <c r="EG104" s="621"/>
    </row>
    <row r="105" spans="1:137" s="1944" customFormat="1" ht="26.25" hidden="1" customHeight="1" x14ac:dyDescent="0.25">
      <c r="A105" s="1937">
        <v>2026</v>
      </c>
      <c r="B105" s="606">
        <v>479</v>
      </c>
      <c r="C105" s="606" t="s">
        <v>58</v>
      </c>
      <c r="D105" s="606">
        <v>3000654</v>
      </c>
      <c r="E105" s="606">
        <v>5005023</v>
      </c>
      <c r="F105" s="606" t="s">
        <v>990</v>
      </c>
      <c r="G105" s="1937" t="s">
        <v>991</v>
      </c>
      <c r="H105" s="1937">
        <v>94</v>
      </c>
      <c r="I105" s="607" t="s">
        <v>992</v>
      </c>
      <c r="J105" s="608" t="s">
        <v>10</v>
      </c>
      <c r="K105" s="608" t="s">
        <v>60</v>
      </c>
      <c r="L105" s="606" t="str">
        <f t="shared" si="129"/>
        <v>2.3</v>
      </c>
      <c r="M105" s="1938" t="s">
        <v>62</v>
      </c>
      <c r="N105" s="609"/>
      <c r="O105" s="1937" t="s">
        <v>1400</v>
      </c>
      <c r="P105" s="1937" t="s">
        <v>65</v>
      </c>
      <c r="Q105" s="1939">
        <v>1</v>
      </c>
      <c r="R105" s="457">
        <v>7000</v>
      </c>
      <c r="S105" s="1937">
        <v>30</v>
      </c>
      <c r="T105" s="1937">
        <v>30</v>
      </c>
      <c r="U105" s="1937"/>
      <c r="V105" s="1937"/>
      <c r="W105" s="1940"/>
      <c r="X105" s="326"/>
      <c r="Y105" s="326"/>
      <c r="Z105" s="326"/>
      <c r="AA105" s="326"/>
      <c r="AB105" s="326"/>
      <c r="AC105" s="326"/>
      <c r="AD105" s="326"/>
      <c r="AE105" s="457">
        <f t="shared" si="124"/>
        <v>14000</v>
      </c>
      <c r="AF105" s="327">
        <f t="shared" si="107"/>
        <v>7000</v>
      </c>
      <c r="AG105" s="327">
        <f t="shared" si="108"/>
        <v>7000</v>
      </c>
      <c r="AH105" s="327">
        <f t="shared" si="130"/>
        <v>0</v>
      </c>
      <c r="AI105" s="327">
        <f t="shared" si="131"/>
        <v>0</v>
      </c>
      <c r="AJ105" s="327">
        <f t="shared" si="132"/>
        <v>0</v>
      </c>
      <c r="AK105" s="327">
        <f t="shared" si="133"/>
        <v>0</v>
      </c>
      <c r="AL105" s="327">
        <f t="shared" si="134"/>
        <v>0</v>
      </c>
      <c r="AM105" s="327">
        <f t="shared" si="135"/>
        <v>0</v>
      </c>
      <c r="AN105" s="327">
        <f t="shared" si="136"/>
        <v>0</v>
      </c>
      <c r="AO105" s="327">
        <f t="shared" si="137"/>
        <v>0</v>
      </c>
      <c r="AP105" s="327">
        <f t="shared" si="105"/>
        <v>0</v>
      </c>
      <c r="AQ105" s="327">
        <f t="shared" si="106"/>
        <v>0</v>
      </c>
      <c r="AR105" s="458">
        <f t="shared" si="123"/>
        <v>14000</v>
      </c>
      <c r="AS105" s="1941" t="s">
        <v>994</v>
      </c>
      <c r="AT105" s="612"/>
      <c r="AU105" s="612"/>
      <c r="AV105" s="612"/>
      <c r="AW105" s="612"/>
      <c r="AX105" s="612"/>
      <c r="AY105" s="612"/>
      <c r="AZ105" s="612"/>
      <c r="BA105" s="613"/>
      <c r="BB105" s="1942" t="s">
        <v>995</v>
      </c>
      <c r="BC105" s="614" t="s">
        <v>1216</v>
      </c>
      <c r="BD105" s="614" t="s">
        <v>1217</v>
      </c>
      <c r="BE105" s="614" t="s">
        <v>1218</v>
      </c>
      <c r="BF105" s="615">
        <v>45665</v>
      </c>
      <c r="BG105" s="614"/>
      <c r="BH105" s="616">
        <v>1976</v>
      </c>
      <c r="BI105" s="616"/>
      <c r="BJ105" s="614"/>
      <c r="BK105" s="616"/>
      <c r="BL105" s="614"/>
      <c r="BM105" s="614"/>
      <c r="BN105" s="616"/>
      <c r="BO105" s="616" t="s">
        <v>999</v>
      </c>
      <c r="BP105" s="616"/>
      <c r="BQ105" s="2821"/>
      <c r="BR105" s="2821"/>
      <c r="BS105" s="2822" t="s">
        <v>1248</v>
      </c>
      <c r="BT105" s="328" t="s">
        <v>1401</v>
      </c>
      <c r="BU105" s="328" t="s">
        <v>1402</v>
      </c>
      <c r="BV105" s="393">
        <v>72459743</v>
      </c>
      <c r="BW105" s="392">
        <v>10724597438</v>
      </c>
      <c r="BX105" s="617">
        <v>7000</v>
      </c>
      <c r="BY105" s="618">
        <v>46028</v>
      </c>
      <c r="BZ105" s="618">
        <v>46081</v>
      </c>
      <c r="CA105" s="619"/>
      <c r="CB105" s="612">
        <f t="shared" si="99"/>
        <v>30</v>
      </c>
      <c r="CC105" s="620">
        <f t="shared" si="100"/>
        <v>7000</v>
      </c>
      <c r="CD105" s="612">
        <v>26</v>
      </c>
      <c r="CE105" s="621">
        <v>7000</v>
      </c>
      <c r="CF105" s="612">
        <v>26</v>
      </c>
      <c r="CG105" s="621">
        <v>7000</v>
      </c>
      <c r="CH105" s="621">
        <f t="shared" si="109"/>
        <v>0</v>
      </c>
      <c r="CI105" s="621">
        <f t="shared" si="110"/>
        <v>0</v>
      </c>
      <c r="CJ105" s="619"/>
      <c r="CK105" s="612">
        <f t="shared" si="101"/>
        <v>30</v>
      </c>
      <c r="CL105" s="620">
        <f t="shared" si="102"/>
        <v>7000</v>
      </c>
      <c r="CM105" s="612">
        <v>28</v>
      </c>
      <c r="CN105" s="621">
        <v>7000</v>
      </c>
      <c r="CO105" s="612">
        <v>28</v>
      </c>
      <c r="CP105" s="621">
        <v>7000</v>
      </c>
      <c r="CQ105" s="621">
        <f t="shared" si="111"/>
        <v>0</v>
      </c>
      <c r="CR105" s="621">
        <f t="shared" si="112"/>
        <v>7000</v>
      </c>
      <c r="CS105" s="622"/>
      <c r="CT105" s="612">
        <f t="shared" si="125"/>
        <v>0</v>
      </c>
      <c r="CU105" s="620">
        <f t="shared" si="103"/>
        <v>0</v>
      </c>
      <c r="CV105" s="612"/>
      <c r="CW105" s="621">
        <f t="shared" si="91"/>
        <v>0</v>
      </c>
      <c r="CX105" s="612"/>
      <c r="CY105" s="621">
        <f t="shared" si="92"/>
        <v>0</v>
      </c>
      <c r="CZ105" s="621">
        <f t="shared" si="113"/>
        <v>0</v>
      </c>
      <c r="DA105" s="621">
        <f t="shared" si="114"/>
        <v>0</v>
      </c>
      <c r="DB105" s="612"/>
      <c r="DC105" s="612">
        <f t="shared" si="93"/>
        <v>0</v>
      </c>
      <c r="DD105" s="620">
        <f t="shared" si="104"/>
        <v>0</v>
      </c>
      <c r="DE105" s="612"/>
      <c r="DF105" s="621">
        <f t="shared" si="94"/>
        <v>0</v>
      </c>
      <c r="DG105" s="612"/>
      <c r="DH105" s="621">
        <f t="shared" si="95"/>
        <v>0</v>
      </c>
      <c r="DI105" s="612"/>
      <c r="DJ105" s="612"/>
      <c r="DK105" s="612"/>
      <c r="DL105" s="612"/>
      <c r="DM105" s="612"/>
      <c r="DN105" s="612"/>
      <c r="DO105" s="612"/>
      <c r="DP105" s="612"/>
      <c r="DQ105" s="612"/>
      <c r="DR105" s="612"/>
      <c r="DS105" s="612"/>
      <c r="DU105" s="1945">
        <f t="shared" si="96"/>
        <v>14000</v>
      </c>
      <c r="DV105" s="1946">
        <f t="shared" si="126"/>
        <v>14000</v>
      </c>
      <c r="DW105" s="1946">
        <f t="shared" si="127"/>
        <v>14000</v>
      </c>
      <c r="DX105" s="1946">
        <f t="shared" si="88"/>
        <v>0</v>
      </c>
      <c r="DY105" s="1946">
        <f t="shared" si="86"/>
        <v>0</v>
      </c>
      <c r="EG105" s="1946"/>
    </row>
    <row r="106" spans="1:137" s="1944" customFormat="1" ht="26.25" hidden="1" customHeight="1" x14ac:dyDescent="0.25">
      <c r="A106" s="1937">
        <v>2026</v>
      </c>
      <c r="B106" s="606">
        <v>479</v>
      </c>
      <c r="C106" s="606" t="s">
        <v>58</v>
      </c>
      <c r="D106" s="606">
        <v>3000654</v>
      </c>
      <c r="E106" s="606">
        <v>5005023</v>
      </c>
      <c r="F106" s="606" t="s">
        <v>990</v>
      </c>
      <c r="G106" s="1937" t="s">
        <v>991</v>
      </c>
      <c r="H106" s="1937">
        <v>94</v>
      </c>
      <c r="I106" s="607" t="s">
        <v>992</v>
      </c>
      <c r="J106" s="608" t="s">
        <v>10</v>
      </c>
      <c r="K106" s="608" t="s">
        <v>60</v>
      </c>
      <c r="L106" s="606" t="str">
        <f t="shared" si="129"/>
        <v>2.3</v>
      </c>
      <c r="M106" s="1938" t="s">
        <v>62</v>
      </c>
      <c r="N106" s="609"/>
      <c r="O106" s="1937" t="s">
        <v>1403</v>
      </c>
      <c r="P106" s="1937" t="s">
        <v>65</v>
      </c>
      <c r="Q106" s="1939">
        <v>1</v>
      </c>
      <c r="R106" s="457">
        <v>7000</v>
      </c>
      <c r="S106" s="1937">
        <v>30</v>
      </c>
      <c r="T106" s="2926">
        <v>15</v>
      </c>
      <c r="U106" s="1937"/>
      <c r="V106" s="1937"/>
      <c r="W106" s="1940"/>
      <c r="X106" s="326"/>
      <c r="Y106" s="326"/>
      <c r="Z106" s="326"/>
      <c r="AA106" s="326"/>
      <c r="AB106" s="326"/>
      <c r="AC106" s="326"/>
      <c r="AD106" s="326"/>
      <c r="AE106" s="457">
        <f t="shared" si="124"/>
        <v>10500</v>
      </c>
      <c r="AF106" s="327">
        <f t="shared" si="107"/>
        <v>7000</v>
      </c>
      <c r="AG106" s="327">
        <f t="shared" si="108"/>
        <v>3500</v>
      </c>
      <c r="AH106" s="327">
        <f t="shared" si="130"/>
        <v>0</v>
      </c>
      <c r="AI106" s="327">
        <f t="shared" si="131"/>
        <v>0</v>
      </c>
      <c r="AJ106" s="327">
        <f t="shared" si="132"/>
        <v>0</v>
      </c>
      <c r="AK106" s="327">
        <f t="shared" si="133"/>
        <v>0</v>
      </c>
      <c r="AL106" s="327">
        <f t="shared" si="134"/>
        <v>0</v>
      </c>
      <c r="AM106" s="327">
        <f t="shared" si="135"/>
        <v>0</v>
      </c>
      <c r="AN106" s="327">
        <f t="shared" si="136"/>
        <v>0</v>
      </c>
      <c r="AO106" s="327">
        <f t="shared" si="137"/>
        <v>0</v>
      </c>
      <c r="AP106" s="327">
        <f t="shared" si="105"/>
        <v>0</v>
      </c>
      <c r="AQ106" s="327">
        <f t="shared" si="106"/>
        <v>0</v>
      </c>
      <c r="AR106" s="458">
        <f t="shared" si="123"/>
        <v>10500</v>
      </c>
      <c r="AS106" s="1941" t="s">
        <v>994</v>
      </c>
      <c r="AT106" s="612"/>
      <c r="AU106" s="612"/>
      <c r="AV106" s="612"/>
      <c r="AW106" s="612"/>
      <c r="AX106" s="612"/>
      <c r="AY106" s="612"/>
      <c r="AZ106" s="612"/>
      <c r="BA106" s="613"/>
      <c r="BB106" s="1942" t="s">
        <v>995</v>
      </c>
      <c r="BC106" s="614" t="s">
        <v>1216</v>
      </c>
      <c r="BD106" s="634" t="s">
        <v>1226</v>
      </c>
      <c r="BE106" s="634" t="s">
        <v>1227</v>
      </c>
      <c r="BF106" s="635" t="s">
        <v>1069</v>
      </c>
      <c r="BG106" s="614"/>
      <c r="BH106" s="616">
        <v>1977</v>
      </c>
      <c r="BI106" s="616"/>
      <c r="BJ106" s="614"/>
      <c r="BK106" s="616"/>
      <c r="BL106" s="614"/>
      <c r="BM106" s="614"/>
      <c r="BN106" s="616"/>
      <c r="BO106" s="616" t="s">
        <v>999</v>
      </c>
      <c r="BP106" s="616"/>
      <c r="BQ106" s="2821"/>
      <c r="BR106" s="2821"/>
      <c r="BS106" s="2822" t="s">
        <v>1404</v>
      </c>
      <c r="BT106" s="328" t="s">
        <v>1405</v>
      </c>
      <c r="BU106" s="328" t="s">
        <v>1406</v>
      </c>
      <c r="BV106" s="393">
        <v>46875253</v>
      </c>
      <c r="BW106" s="392">
        <v>10468752536</v>
      </c>
      <c r="BX106" s="617">
        <v>7000</v>
      </c>
      <c r="BY106" s="618">
        <v>46028</v>
      </c>
      <c r="BZ106" s="618">
        <v>46053</v>
      </c>
      <c r="CA106" s="619"/>
      <c r="CB106" s="612">
        <f t="shared" si="99"/>
        <v>30</v>
      </c>
      <c r="CC106" s="620">
        <f t="shared" si="100"/>
        <v>7000</v>
      </c>
      <c r="CD106" s="612">
        <v>26</v>
      </c>
      <c r="CE106" s="621">
        <v>7000</v>
      </c>
      <c r="CF106" s="612">
        <v>26</v>
      </c>
      <c r="CG106" s="621">
        <v>7000</v>
      </c>
      <c r="CH106" s="621">
        <f t="shared" si="109"/>
        <v>0</v>
      </c>
      <c r="CI106" s="621">
        <f t="shared" si="110"/>
        <v>0</v>
      </c>
      <c r="CJ106" s="619"/>
      <c r="CK106" s="612">
        <f t="shared" si="101"/>
        <v>15</v>
      </c>
      <c r="CL106" s="620">
        <f t="shared" si="102"/>
        <v>3500</v>
      </c>
      <c r="CM106" s="612">
        <v>15</v>
      </c>
      <c r="CN106" s="621">
        <v>3500</v>
      </c>
      <c r="CO106" s="612">
        <v>15</v>
      </c>
      <c r="CP106" s="621">
        <v>3500</v>
      </c>
      <c r="CQ106" s="621">
        <f t="shared" si="111"/>
        <v>0</v>
      </c>
      <c r="CR106" s="621">
        <f t="shared" si="112"/>
        <v>3500</v>
      </c>
      <c r="CS106" s="622"/>
      <c r="CT106" s="612">
        <f t="shared" si="125"/>
        <v>0</v>
      </c>
      <c r="CU106" s="620">
        <f t="shared" si="103"/>
        <v>0</v>
      </c>
      <c r="CV106" s="612"/>
      <c r="CW106" s="621">
        <f t="shared" si="91"/>
        <v>0</v>
      </c>
      <c r="CX106" s="612"/>
      <c r="CY106" s="621">
        <f t="shared" si="92"/>
        <v>0</v>
      </c>
      <c r="CZ106" s="621">
        <f t="shared" si="113"/>
        <v>0</v>
      </c>
      <c r="DA106" s="621">
        <f t="shared" si="114"/>
        <v>0</v>
      </c>
      <c r="DB106" s="612"/>
      <c r="DC106" s="612">
        <f t="shared" si="93"/>
        <v>0</v>
      </c>
      <c r="DD106" s="620">
        <f t="shared" si="104"/>
        <v>0</v>
      </c>
      <c r="DE106" s="612"/>
      <c r="DF106" s="621">
        <f t="shared" si="94"/>
        <v>0</v>
      </c>
      <c r="DG106" s="612"/>
      <c r="DH106" s="621">
        <f t="shared" si="95"/>
        <v>0</v>
      </c>
      <c r="DI106" s="612"/>
      <c r="DJ106" s="612"/>
      <c r="DK106" s="612"/>
      <c r="DL106" s="612"/>
      <c r="DM106" s="612"/>
      <c r="DN106" s="612"/>
      <c r="DO106" s="612"/>
      <c r="DP106" s="612"/>
      <c r="DQ106" s="612"/>
      <c r="DR106" s="612"/>
      <c r="DS106" s="612"/>
      <c r="DU106" s="1945">
        <f t="shared" si="96"/>
        <v>10500</v>
      </c>
      <c r="DV106" s="1946">
        <f t="shared" si="126"/>
        <v>10500</v>
      </c>
      <c r="DW106" s="1946">
        <f t="shared" si="127"/>
        <v>10500</v>
      </c>
      <c r="DX106" s="1946">
        <f t="shared" si="88"/>
        <v>0</v>
      </c>
      <c r="DY106" s="1946">
        <f t="shared" si="86"/>
        <v>0</v>
      </c>
      <c r="EG106" s="1946"/>
    </row>
    <row r="107" spans="1:137" s="612" customFormat="1" ht="26.25" hidden="1" customHeight="1" x14ac:dyDescent="0.25">
      <c r="A107" s="606">
        <v>2026</v>
      </c>
      <c r="B107" s="606">
        <v>479</v>
      </c>
      <c r="C107" s="606" t="s">
        <v>58</v>
      </c>
      <c r="D107" s="606">
        <v>3000654</v>
      </c>
      <c r="E107" s="606">
        <v>5005023</v>
      </c>
      <c r="F107" s="606" t="s">
        <v>1003</v>
      </c>
      <c r="G107" s="606" t="s">
        <v>1004</v>
      </c>
      <c r="H107" s="606">
        <v>97</v>
      </c>
      <c r="I107" s="607" t="s">
        <v>992</v>
      </c>
      <c r="J107" s="608" t="s">
        <v>10</v>
      </c>
      <c r="K107" s="608" t="s">
        <v>60</v>
      </c>
      <c r="L107" s="606" t="str">
        <f t="shared" si="129"/>
        <v>2.3</v>
      </c>
      <c r="M107" s="609" t="s">
        <v>62</v>
      </c>
      <c r="N107" s="609"/>
      <c r="O107" s="606" t="s">
        <v>1403</v>
      </c>
      <c r="P107" s="606" t="s">
        <v>65</v>
      </c>
      <c r="Q107" s="610">
        <v>1</v>
      </c>
      <c r="R107" s="324">
        <v>7000</v>
      </c>
      <c r="S107" s="606"/>
      <c r="T107" s="2926">
        <v>15</v>
      </c>
      <c r="U107" s="606"/>
      <c r="V107" s="606">
        <v>0</v>
      </c>
      <c r="W107" s="326"/>
      <c r="X107" s="326"/>
      <c r="Y107" s="326"/>
      <c r="Z107" s="326"/>
      <c r="AA107" s="326"/>
      <c r="AB107" s="326"/>
      <c r="AC107" s="326"/>
      <c r="AD107" s="326"/>
      <c r="AE107" s="324">
        <f t="shared" si="124"/>
        <v>3500</v>
      </c>
      <c r="AF107" s="327">
        <f t="shared" si="107"/>
        <v>0</v>
      </c>
      <c r="AG107" s="327">
        <f t="shared" si="108"/>
        <v>3500</v>
      </c>
      <c r="AH107" s="327">
        <f t="shared" si="130"/>
        <v>0</v>
      </c>
      <c r="AI107" s="327">
        <f t="shared" si="131"/>
        <v>0</v>
      </c>
      <c r="AJ107" s="327">
        <f t="shared" si="132"/>
        <v>0</v>
      </c>
      <c r="AK107" s="327">
        <f t="shared" si="133"/>
        <v>0</v>
      </c>
      <c r="AL107" s="327">
        <f t="shared" si="134"/>
        <v>0</v>
      </c>
      <c r="AM107" s="327">
        <f t="shared" si="135"/>
        <v>0</v>
      </c>
      <c r="AN107" s="327">
        <f t="shared" si="136"/>
        <v>0</v>
      </c>
      <c r="AO107" s="327">
        <f t="shared" si="137"/>
        <v>0</v>
      </c>
      <c r="AP107" s="327">
        <f t="shared" si="105"/>
        <v>0</v>
      </c>
      <c r="AQ107" s="327">
        <f t="shared" si="106"/>
        <v>0</v>
      </c>
      <c r="AR107" s="327">
        <f t="shared" si="123"/>
        <v>3500</v>
      </c>
      <c r="AS107" s="611" t="s">
        <v>994</v>
      </c>
      <c r="AU107" s="612" t="s">
        <v>1074</v>
      </c>
      <c r="AV107" s="612" t="s">
        <v>1075</v>
      </c>
      <c r="AW107" s="632">
        <v>46038</v>
      </c>
      <c r="AX107" s="612" t="s">
        <v>1076</v>
      </c>
      <c r="AY107" s="632">
        <v>46045</v>
      </c>
      <c r="AZ107" s="637">
        <f>AR107</f>
        <v>3500</v>
      </c>
      <c r="BA107" s="613" t="s">
        <v>1077</v>
      </c>
      <c r="BB107" s="614" t="s">
        <v>995</v>
      </c>
      <c r="BC107" s="614" t="s">
        <v>1078</v>
      </c>
      <c r="BD107" s="614" t="s">
        <v>1317</v>
      </c>
      <c r="BE107" s="614" t="s">
        <v>1080</v>
      </c>
      <c r="BF107" s="615">
        <v>46048</v>
      </c>
      <c r="BG107" s="614"/>
      <c r="BH107" s="616"/>
      <c r="BI107" s="616"/>
      <c r="BJ107" s="614"/>
      <c r="BK107" s="616" t="s">
        <v>1081</v>
      </c>
      <c r="BL107" s="384"/>
      <c r="BM107" s="384"/>
      <c r="BN107" s="616"/>
      <c r="BO107" s="616"/>
      <c r="BP107" s="616"/>
      <c r="BQ107" s="2821"/>
      <c r="BR107" s="2821"/>
      <c r="BS107" s="2822" t="s">
        <v>1404</v>
      </c>
      <c r="BT107" s="328" t="s">
        <v>1405</v>
      </c>
      <c r="BU107" s="328" t="s">
        <v>1406</v>
      </c>
      <c r="BV107" s="393">
        <v>46875253</v>
      </c>
      <c r="BW107" s="392">
        <v>10468752536</v>
      </c>
      <c r="BX107" s="617">
        <v>7000</v>
      </c>
      <c r="BY107" s="618">
        <v>46054</v>
      </c>
      <c r="BZ107" s="618">
        <v>46081</v>
      </c>
      <c r="CA107" s="619"/>
      <c r="CB107" s="612">
        <f t="shared" si="99"/>
        <v>0</v>
      </c>
      <c r="CC107" s="620">
        <f t="shared" si="100"/>
        <v>0</v>
      </c>
      <c r="CE107" s="621">
        <f>(R107/30*CD107)*Q107</f>
        <v>0</v>
      </c>
      <c r="CG107" s="621">
        <f>(R107/30*CF107)*Q107</f>
        <v>0</v>
      </c>
      <c r="CH107" s="621">
        <f t="shared" si="109"/>
        <v>0</v>
      </c>
      <c r="CI107" s="621">
        <f t="shared" si="110"/>
        <v>0</v>
      </c>
      <c r="CJ107" s="619"/>
      <c r="CK107" s="612">
        <f t="shared" si="101"/>
        <v>15</v>
      </c>
      <c r="CL107" s="620">
        <f t="shared" si="102"/>
        <v>3500</v>
      </c>
      <c r="CM107" s="612">
        <v>15</v>
      </c>
      <c r="CN107" s="621">
        <f>(R107/30*CM107)*Q107</f>
        <v>3500</v>
      </c>
      <c r="CO107" s="612">
        <v>15</v>
      </c>
      <c r="CP107" s="621">
        <v>3500</v>
      </c>
      <c r="CQ107" s="621">
        <f t="shared" si="111"/>
        <v>0</v>
      </c>
      <c r="CR107" s="621">
        <f t="shared" si="112"/>
        <v>3500</v>
      </c>
      <c r="CS107" s="622"/>
      <c r="CT107" s="612">
        <f t="shared" si="125"/>
        <v>0</v>
      </c>
      <c r="CU107" s="620">
        <f t="shared" si="103"/>
        <v>0</v>
      </c>
      <c r="CW107" s="621">
        <f t="shared" si="91"/>
        <v>0</v>
      </c>
      <c r="CY107" s="621">
        <f t="shared" si="92"/>
        <v>0</v>
      </c>
      <c r="CZ107" s="621">
        <f t="shared" si="113"/>
        <v>0</v>
      </c>
      <c r="DA107" s="621">
        <f t="shared" si="114"/>
        <v>0</v>
      </c>
      <c r="DC107" s="612">
        <f t="shared" si="93"/>
        <v>0</v>
      </c>
      <c r="DD107" s="620">
        <f t="shared" si="104"/>
        <v>0</v>
      </c>
      <c r="DF107" s="621">
        <f t="shared" si="94"/>
        <v>0</v>
      </c>
      <c r="DH107" s="621">
        <f t="shared" si="95"/>
        <v>0</v>
      </c>
      <c r="DU107" s="620">
        <f t="shared" si="96"/>
        <v>3500</v>
      </c>
      <c r="DV107" s="621">
        <f t="shared" si="126"/>
        <v>3500</v>
      </c>
      <c r="DW107" s="621">
        <f t="shared" si="127"/>
        <v>3500</v>
      </c>
      <c r="DX107" s="621">
        <f t="shared" si="88"/>
        <v>0</v>
      </c>
      <c r="DY107" s="621">
        <f t="shared" si="86"/>
        <v>0</v>
      </c>
      <c r="EG107" s="621"/>
    </row>
    <row r="108" spans="1:137" s="1944" customFormat="1" ht="26.25" hidden="1" customHeight="1" x14ac:dyDescent="0.25">
      <c r="A108" s="1937">
        <v>2026</v>
      </c>
      <c r="B108" s="606">
        <v>479</v>
      </c>
      <c r="C108" s="606" t="s">
        <v>58</v>
      </c>
      <c r="D108" s="606">
        <v>3000654</v>
      </c>
      <c r="E108" s="606">
        <v>5005023</v>
      </c>
      <c r="F108" s="606" t="s">
        <v>990</v>
      </c>
      <c r="G108" s="1937" t="s">
        <v>991</v>
      </c>
      <c r="H108" s="1937">
        <v>94</v>
      </c>
      <c r="I108" s="607" t="s">
        <v>992</v>
      </c>
      <c r="J108" s="608" t="s">
        <v>10</v>
      </c>
      <c r="K108" s="608" t="s">
        <v>60</v>
      </c>
      <c r="L108" s="606" t="str">
        <f t="shared" si="129"/>
        <v>2.3</v>
      </c>
      <c r="M108" s="1938" t="s">
        <v>62</v>
      </c>
      <c r="N108" s="609"/>
      <c r="O108" s="1937" t="s">
        <v>1407</v>
      </c>
      <c r="P108" s="1937" t="s">
        <v>65</v>
      </c>
      <c r="Q108" s="1939">
        <v>1</v>
      </c>
      <c r="R108" s="457">
        <v>7000</v>
      </c>
      <c r="S108" s="1937">
        <v>30</v>
      </c>
      <c r="T108" s="2927">
        <v>15</v>
      </c>
      <c r="U108" s="1937"/>
      <c r="V108" s="1937"/>
      <c r="W108" s="1940"/>
      <c r="X108" s="326"/>
      <c r="Y108" s="326"/>
      <c r="Z108" s="326"/>
      <c r="AA108" s="326"/>
      <c r="AB108" s="326"/>
      <c r="AC108" s="326"/>
      <c r="AD108" s="326"/>
      <c r="AE108" s="457">
        <f t="shared" si="124"/>
        <v>10500</v>
      </c>
      <c r="AF108" s="327">
        <f t="shared" si="107"/>
        <v>7000</v>
      </c>
      <c r="AG108" s="327">
        <f t="shared" si="108"/>
        <v>3500</v>
      </c>
      <c r="AH108" s="327">
        <f t="shared" si="130"/>
        <v>0</v>
      </c>
      <c r="AI108" s="327">
        <f t="shared" si="131"/>
        <v>0</v>
      </c>
      <c r="AJ108" s="327">
        <f t="shared" si="132"/>
        <v>0</v>
      </c>
      <c r="AK108" s="327">
        <f t="shared" si="133"/>
        <v>0</v>
      </c>
      <c r="AL108" s="327">
        <f t="shared" si="134"/>
        <v>0</v>
      </c>
      <c r="AM108" s="327">
        <f t="shared" si="135"/>
        <v>0</v>
      </c>
      <c r="AN108" s="327">
        <f t="shared" si="136"/>
        <v>0</v>
      </c>
      <c r="AO108" s="327">
        <f t="shared" si="137"/>
        <v>0</v>
      </c>
      <c r="AP108" s="327">
        <f t="shared" si="105"/>
        <v>0</v>
      </c>
      <c r="AQ108" s="327">
        <f t="shared" si="106"/>
        <v>0</v>
      </c>
      <c r="AR108" s="458">
        <f t="shared" si="123"/>
        <v>10500</v>
      </c>
      <c r="AS108" s="1941" t="s">
        <v>994</v>
      </c>
      <c r="AT108" s="612"/>
      <c r="AU108" s="612"/>
      <c r="AV108" s="612"/>
      <c r="AW108" s="612"/>
      <c r="AX108" s="612"/>
      <c r="AY108" s="612"/>
      <c r="AZ108" s="612"/>
      <c r="BA108" s="613"/>
      <c r="BB108" s="1942" t="s">
        <v>995</v>
      </c>
      <c r="BC108" s="614" t="s">
        <v>1216</v>
      </c>
      <c r="BD108" s="634" t="s">
        <v>1226</v>
      </c>
      <c r="BE108" s="634" t="s">
        <v>1227</v>
      </c>
      <c r="BF108" s="635" t="s">
        <v>1069</v>
      </c>
      <c r="BG108" s="614"/>
      <c r="BH108" s="616">
        <v>1978</v>
      </c>
      <c r="BI108" s="616"/>
      <c r="BJ108" s="614"/>
      <c r="BK108" s="616"/>
      <c r="BL108" s="614"/>
      <c r="BM108" s="614"/>
      <c r="BN108" s="616"/>
      <c r="BO108" s="616" t="s">
        <v>999</v>
      </c>
      <c r="BP108" s="616"/>
      <c r="BQ108" s="2821"/>
      <c r="BR108" s="2821"/>
      <c r="BS108" s="2822" t="s">
        <v>1408</v>
      </c>
      <c r="BT108" s="328" t="s">
        <v>1409</v>
      </c>
      <c r="BU108" s="328" t="s">
        <v>1410</v>
      </c>
      <c r="BV108" s="393" t="s">
        <v>1411</v>
      </c>
      <c r="BW108" s="392">
        <v>10459621097</v>
      </c>
      <c r="BX108" s="617">
        <v>7000</v>
      </c>
      <c r="BY108" s="618">
        <v>46028</v>
      </c>
      <c r="BZ108" s="618">
        <v>46053</v>
      </c>
      <c r="CA108" s="619"/>
      <c r="CB108" s="612">
        <f t="shared" si="99"/>
        <v>30</v>
      </c>
      <c r="CC108" s="620">
        <f t="shared" si="100"/>
        <v>7000</v>
      </c>
      <c r="CD108" s="612">
        <v>26</v>
      </c>
      <c r="CE108" s="621">
        <v>7000</v>
      </c>
      <c r="CF108" s="612">
        <v>26</v>
      </c>
      <c r="CG108" s="621">
        <v>7000</v>
      </c>
      <c r="CH108" s="621">
        <f t="shared" si="109"/>
        <v>0</v>
      </c>
      <c r="CI108" s="621">
        <f t="shared" si="110"/>
        <v>0</v>
      </c>
      <c r="CJ108" s="619"/>
      <c r="CK108" s="612">
        <f t="shared" si="101"/>
        <v>15</v>
      </c>
      <c r="CL108" s="620">
        <f t="shared" si="102"/>
        <v>3500</v>
      </c>
      <c r="CM108" s="612">
        <v>15</v>
      </c>
      <c r="CN108" s="621">
        <v>3500</v>
      </c>
      <c r="CO108" s="612">
        <v>15</v>
      </c>
      <c r="CP108" s="621">
        <v>3500</v>
      </c>
      <c r="CQ108" s="621">
        <f t="shared" si="111"/>
        <v>0</v>
      </c>
      <c r="CR108" s="621">
        <f t="shared" si="112"/>
        <v>3500</v>
      </c>
      <c r="CS108" s="622"/>
      <c r="CT108" s="612">
        <f t="shared" si="125"/>
        <v>0</v>
      </c>
      <c r="CU108" s="620">
        <f t="shared" si="103"/>
        <v>0</v>
      </c>
      <c r="CV108" s="612"/>
      <c r="CW108" s="621">
        <f t="shared" si="91"/>
        <v>0</v>
      </c>
      <c r="CX108" s="612"/>
      <c r="CY108" s="621">
        <f t="shared" si="92"/>
        <v>0</v>
      </c>
      <c r="CZ108" s="621">
        <f t="shared" si="113"/>
        <v>0</v>
      </c>
      <c r="DA108" s="621">
        <f t="shared" si="114"/>
        <v>0</v>
      </c>
      <c r="DB108" s="612"/>
      <c r="DC108" s="612">
        <f t="shared" si="93"/>
        <v>0</v>
      </c>
      <c r="DD108" s="620">
        <f t="shared" si="104"/>
        <v>0</v>
      </c>
      <c r="DE108" s="612"/>
      <c r="DF108" s="621">
        <f t="shared" si="94"/>
        <v>0</v>
      </c>
      <c r="DG108" s="612"/>
      <c r="DH108" s="621">
        <f t="shared" si="95"/>
        <v>0</v>
      </c>
      <c r="DI108" s="612"/>
      <c r="DJ108" s="612"/>
      <c r="DK108" s="612"/>
      <c r="DL108" s="612"/>
      <c r="DM108" s="612"/>
      <c r="DN108" s="612"/>
      <c r="DO108" s="612"/>
      <c r="DP108" s="612"/>
      <c r="DQ108" s="612"/>
      <c r="DR108" s="612"/>
      <c r="DS108" s="612"/>
      <c r="DU108" s="1945">
        <f t="shared" si="96"/>
        <v>10500</v>
      </c>
      <c r="DV108" s="1946">
        <f t="shared" si="126"/>
        <v>10500</v>
      </c>
      <c r="DW108" s="1946">
        <f t="shared" si="127"/>
        <v>10500</v>
      </c>
      <c r="DX108" s="1946">
        <f t="shared" si="88"/>
        <v>0</v>
      </c>
      <c r="DY108" s="1946">
        <f t="shared" si="86"/>
        <v>0</v>
      </c>
      <c r="EG108" s="1946"/>
    </row>
    <row r="109" spans="1:137" s="612" customFormat="1" ht="26.25" hidden="1" customHeight="1" x14ac:dyDescent="0.25">
      <c r="A109" s="606">
        <v>2026</v>
      </c>
      <c r="B109" s="606">
        <v>479</v>
      </c>
      <c r="C109" s="606" t="s">
        <v>58</v>
      </c>
      <c r="D109" s="606">
        <v>3000654</v>
      </c>
      <c r="E109" s="606">
        <v>5005023</v>
      </c>
      <c r="F109" s="606" t="s">
        <v>1003</v>
      </c>
      <c r="G109" s="606" t="s">
        <v>1004</v>
      </c>
      <c r="H109" s="606">
        <v>97</v>
      </c>
      <c r="I109" s="607" t="s">
        <v>992</v>
      </c>
      <c r="J109" s="608" t="s">
        <v>10</v>
      </c>
      <c r="K109" s="608" t="s">
        <v>60</v>
      </c>
      <c r="L109" s="606" t="str">
        <f t="shared" si="129"/>
        <v>2.3</v>
      </c>
      <c r="M109" s="609" t="s">
        <v>62</v>
      </c>
      <c r="N109" s="609"/>
      <c r="O109" s="606" t="s">
        <v>1407</v>
      </c>
      <c r="P109" s="606" t="s">
        <v>65</v>
      </c>
      <c r="Q109" s="610">
        <v>1</v>
      </c>
      <c r="R109" s="324">
        <v>7000</v>
      </c>
      <c r="S109" s="606"/>
      <c r="T109" s="2927">
        <v>15</v>
      </c>
      <c r="U109" s="606"/>
      <c r="V109" s="606">
        <v>0</v>
      </c>
      <c r="W109" s="326"/>
      <c r="X109" s="326"/>
      <c r="Y109" s="326"/>
      <c r="Z109" s="326"/>
      <c r="AA109" s="326"/>
      <c r="AB109" s="326"/>
      <c r="AC109" s="326"/>
      <c r="AD109" s="326"/>
      <c r="AE109" s="324">
        <f t="shared" si="124"/>
        <v>3500</v>
      </c>
      <c r="AF109" s="327">
        <f t="shared" si="107"/>
        <v>0</v>
      </c>
      <c r="AG109" s="327">
        <f t="shared" si="108"/>
        <v>3500</v>
      </c>
      <c r="AH109" s="327">
        <f t="shared" si="130"/>
        <v>0</v>
      </c>
      <c r="AI109" s="327">
        <f t="shared" si="131"/>
        <v>0</v>
      </c>
      <c r="AJ109" s="327">
        <f t="shared" si="132"/>
        <v>0</v>
      </c>
      <c r="AK109" s="327">
        <f t="shared" si="133"/>
        <v>0</v>
      </c>
      <c r="AL109" s="327">
        <f t="shared" si="134"/>
        <v>0</v>
      </c>
      <c r="AM109" s="327">
        <f t="shared" si="135"/>
        <v>0</v>
      </c>
      <c r="AN109" s="327">
        <f t="shared" si="136"/>
        <v>0</v>
      </c>
      <c r="AO109" s="327">
        <f t="shared" si="137"/>
        <v>0</v>
      </c>
      <c r="AP109" s="327">
        <f t="shared" si="105"/>
        <v>0</v>
      </c>
      <c r="AQ109" s="327">
        <f t="shared" si="106"/>
        <v>0</v>
      </c>
      <c r="AR109" s="327">
        <f t="shared" si="123"/>
        <v>3500</v>
      </c>
      <c r="AS109" s="611" t="s">
        <v>994</v>
      </c>
      <c r="AU109" s="612" t="s">
        <v>1074</v>
      </c>
      <c r="AV109" s="612" t="s">
        <v>1075</v>
      </c>
      <c r="AW109" s="632">
        <v>46038</v>
      </c>
      <c r="AX109" s="612" t="s">
        <v>1076</v>
      </c>
      <c r="AY109" s="632">
        <v>46045</v>
      </c>
      <c r="AZ109" s="637">
        <f>AR109</f>
        <v>3500</v>
      </c>
      <c r="BA109" s="613" t="s">
        <v>1077</v>
      </c>
      <c r="BB109" s="614" t="s">
        <v>995</v>
      </c>
      <c r="BC109" s="614" t="s">
        <v>1078</v>
      </c>
      <c r="BD109" s="614" t="s">
        <v>1317</v>
      </c>
      <c r="BE109" s="614" t="s">
        <v>1080</v>
      </c>
      <c r="BF109" s="615">
        <v>46048</v>
      </c>
      <c r="BG109" s="614"/>
      <c r="BH109" s="616"/>
      <c r="BI109" s="616"/>
      <c r="BJ109" s="614"/>
      <c r="BK109" s="616" t="s">
        <v>1081</v>
      </c>
      <c r="BL109" s="384"/>
      <c r="BM109" s="384"/>
      <c r="BN109" s="616"/>
      <c r="BO109" s="616"/>
      <c r="BP109" s="616"/>
      <c r="BQ109" s="2821"/>
      <c r="BR109" s="2821"/>
      <c r="BS109" s="2822" t="s">
        <v>1408</v>
      </c>
      <c r="BT109" s="328" t="s">
        <v>1409</v>
      </c>
      <c r="BU109" s="328" t="s">
        <v>1410</v>
      </c>
      <c r="BV109" s="393" t="s">
        <v>1411</v>
      </c>
      <c r="BW109" s="392">
        <v>10459621097</v>
      </c>
      <c r="BX109" s="617">
        <v>7000</v>
      </c>
      <c r="BY109" s="618">
        <v>46054</v>
      </c>
      <c r="BZ109" s="618">
        <v>46081</v>
      </c>
      <c r="CA109" s="619"/>
      <c r="CB109" s="612">
        <f t="shared" si="99"/>
        <v>0</v>
      </c>
      <c r="CC109" s="620">
        <f t="shared" si="100"/>
        <v>0</v>
      </c>
      <c r="CE109" s="621">
        <f>(R109/30*CD109)*Q109</f>
        <v>0</v>
      </c>
      <c r="CG109" s="621">
        <f>(R109/30*CF109)*Q109</f>
        <v>0</v>
      </c>
      <c r="CH109" s="621">
        <f t="shared" si="109"/>
        <v>0</v>
      </c>
      <c r="CI109" s="621">
        <f t="shared" si="110"/>
        <v>0</v>
      </c>
      <c r="CJ109" s="619"/>
      <c r="CK109" s="612">
        <f t="shared" si="101"/>
        <v>15</v>
      </c>
      <c r="CL109" s="620">
        <f t="shared" si="102"/>
        <v>3500</v>
      </c>
      <c r="CM109" s="612">
        <v>15</v>
      </c>
      <c r="CN109" s="621">
        <f>(R109/30*CM109)*Q109</f>
        <v>3500</v>
      </c>
      <c r="CO109" s="612">
        <v>15</v>
      </c>
      <c r="CP109" s="621">
        <v>3500</v>
      </c>
      <c r="CQ109" s="621">
        <f t="shared" si="111"/>
        <v>0</v>
      </c>
      <c r="CR109" s="621">
        <f t="shared" si="112"/>
        <v>3500</v>
      </c>
      <c r="CS109" s="622"/>
      <c r="CT109" s="612">
        <f t="shared" si="125"/>
        <v>0</v>
      </c>
      <c r="CU109" s="620">
        <f t="shared" si="103"/>
        <v>0</v>
      </c>
      <c r="CW109" s="621">
        <f t="shared" si="91"/>
        <v>0</v>
      </c>
      <c r="CY109" s="621">
        <f t="shared" si="92"/>
        <v>0</v>
      </c>
      <c r="CZ109" s="621">
        <f t="shared" si="113"/>
        <v>0</v>
      </c>
      <c r="DA109" s="621">
        <f t="shared" si="114"/>
        <v>0</v>
      </c>
      <c r="DC109" s="612">
        <f t="shared" si="93"/>
        <v>0</v>
      </c>
      <c r="DD109" s="620">
        <f t="shared" si="104"/>
        <v>0</v>
      </c>
      <c r="DF109" s="621">
        <f t="shared" si="94"/>
        <v>0</v>
      </c>
      <c r="DH109" s="621">
        <f t="shared" si="95"/>
        <v>0</v>
      </c>
      <c r="DU109" s="620">
        <f t="shared" si="96"/>
        <v>3500</v>
      </c>
      <c r="DV109" s="621">
        <f t="shared" si="126"/>
        <v>3500</v>
      </c>
      <c r="DW109" s="621">
        <f t="shared" si="127"/>
        <v>3500</v>
      </c>
      <c r="DX109" s="621">
        <f t="shared" si="88"/>
        <v>0</v>
      </c>
      <c r="DY109" s="621">
        <f t="shared" si="86"/>
        <v>0</v>
      </c>
      <c r="EG109" s="621"/>
    </row>
    <row r="110" spans="1:137" s="612" customFormat="1" ht="26.25" hidden="1" customHeight="1" x14ac:dyDescent="0.25">
      <c r="A110" s="606">
        <v>2026</v>
      </c>
      <c r="B110" s="606">
        <v>479</v>
      </c>
      <c r="C110" s="606" t="s">
        <v>58</v>
      </c>
      <c r="D110" s="606">
        <v>3000654</v>
      </c>
      <c r="E110" s="606">
        <v>5005023</v>
      </c>
      <c r="F110" s="606" t="s">
        <v>1003</v>
      </c>
      <c r="G110" s="606" t="s">
        <v>1004</v>
      </c>
      <c r="H110" s="606">
        <v>97</v>
      </c>
      <c r="I110" s="607" t="s">
        <v>992</v>
      </c>
      <c r="J110" s="608" t="s">
        <v>10</v>
      </c>
      <c r="K110" s="608" t="s">
        <v>60</v>
      </c>
      <c r="L110" s="606" t="str">
        <f t="shared" si="129"/>
        <v>2.3</v>
      </c>
      <c r="M110" s="609" t="s">
        <v>62</v>
      </c>
      <c r="N110" s="609"/>
      <c r="O110" s="606" t="s">
        <v>1412</v>
      </c>
      <c r="P110" s="606" t="s">
        <v>65</v>
      </c>
      <c r="Q110" s="610">
        <v>1</v>
      </c>
      <c r="R110" s="324">
        <v>7000</v>
      </c>
      <c r="S110" s="606">
        <v>30</v>
      </c>
      <c r="T110" s="606">
        <v>30</v>
      </c>
      <c r="U110" s="606"/>
      <c r="V110" s="606">
        <v>0</v>
      </c>
      <c r="W110" s="326"/>
      <c r="X110" s="326"/>
      <c r="Y110" s="326"/>
      <c r="Z110" s="326"/>
      <c r="AA110" s="326"/>
      <c r="AB110" s="326"/>
      <c r="AC110" s="326"/>
      <c r="AD110" s="326"/>
      <c r="AE110" s="324">
        <f t="shared" si="124"/>
        <v>14000</v>
      </c>
      <c r="AF110" s="327">
        <f t="shared" si="107"/>
        <v>7000</v>
      </c>
      <c r="AG110" s="327">
        <f t="shared" si="108"/>
        <v>7000</v>
      </c>
      <c r="AH110" s="327">
        <f t="shared" si="130"/>
        <v>0</v>
      </c>
      <c r="AI110" s="327">
        <f t="shared" si="131"/>
        <v>0</v>
      </c>
      <c r="AJ110" s="327">
        <f t="shared" si="132"/>
        <v>0</v>
      </c>
      <c r="AK110" s="327">
        <f t="shared" si="133"/>
        <v>0</v>
      </c>
      <c r="AL110" s="327">
        <f t="shared" si="134"/>
        <v>0</v>
      </c>
      <c r="AM110" s="327">
        <f t="shared" si="135"/>
        <v>0</v>
      </c>
      <c r="AN110" s="327">
        <f t="shared" si="136"/>
        <v>0</v>
      </c>
      <c r="AO110" s="327">
        <f t="shared" si="137"/>
        <v>0</v>
      </c>
      <c r="AP110" s="327">
        <f t="shared" si="105"/>
        <v>0</v>
      </c>
      <c r="AQ110" s="327">
        <f t="shared" si="106"/>
        <v>0</v>
      </c>
      <c r="AR110" s="327">
        <f t="shared" si="123"/>
        <v>14000</v>
      </c>
      <c r="AS110" s="611" t="s">
        <v>994</v>
      </c>
      <c r="BA110" s="613"/>
      <c r="BB110" s="614" t="s">
        <v>995</v>
      </c>
      <c r="BC110" s="614" t="s">
        <v>1216</v>
      </c>
      <c r="BD110" s="614" t="s">
        <v>1217</v>
      </c>
      <c r="BE110" s="614" t="s">
        <v>1218</v>
      </c>
      <c r="BF110" s="615">
        <v>45665</v>
      </c>
      <c r="BG110" s="614"/>
      <c r="BH110" s="616">
        <v>1979</v>
      </c>
      <c r="BI110" s="616"/>
      <c r="BJ110" s="614"/>
      <c r="BK110" s="616"/>
      <c r="BL110" s="614"/>
      <c r="BM110" s="614"/>
      <c r="BN110" s="616"/>
      <c r="BO110" s="616" t="s">
        <v>999</v>
      </c>
      <c r="BP110" s="616"/>
      <c r="BQ110" s="2821"/>
      <c r="BR110" s="2821"/>
      <c r="BS110" s="2822" t="s">
        <v>1413</v>
      </c>
      <c r="BT110" s="328" t="s">
        <v>1414</v>
      </c>
      <c r="BU110" s="328" t="s">
        <v>1415</v>
      </c>
      <c r="BV110" s="393">
        <v>73130710</v>
      </c>
      <c r="BW110" s="392">
        <v>10731307101</v>
      </c>
      <c r="BX110" s="617">
        <v>7000</v>
      </c>
      <c r="BY110" s="618">
        <v>46028</v>
      </c>
      <c r="BZ110" s="618">
        <v>46081</v>
      </c>
      <c r="CA110" s="619"/>
      <c r="CB110" s="612">
        <f t="shared" si="99"/>
        <v>30</v>
      </c>
      <c r="CC110" s="620">
        <f t="shared" si="100"/>
        <v>7000</v>
      </c>
      <c r="CD110" s="612">
        <v>26</v>
      </c>
      <c r="CE110" s="621">
        <v>7000</v>
      </c>
      <c r="CF110" s="612">
        <v>26</v>
      </c>
      <c r="CG110" s="621">
        <v>7000</v>
      </c>
      <c r="CH110" s="621">
        <f t="shared" si="109"/>
        <v>0</v>
      </c>
      <c r="CI110" s="621">
        <f t="shared" si="110"/>
        <v>0</v>
      </c>
      <c r="CJ110" s="619"/>
      <c r="CK110" s="612">
        <f t="shared" si="101"/>
        <v>30</v>
      </c>
      <c r="CL110" s="620">
        <f t="shared" si="102"/>
        <v>7000</v>
      </c>
      <c r="CM110" s="612">
        <v>28</v>
      </c>
      <c r="CN110" s="621">
        <v>7000</v>
      </c>
      <c r="CO110" s="612">
        <v>28</v>
      </c>
      <c r="CP110" s="621">
        <v>7000</v>
      </c>
      <c r="CQ110" s="621">
        <f t="shared" si="111"/>
        <v>0</v>
      </c>
      <c r="CR110" s="621">
        <f t="shared" si="112"/>
        <v>7000</v>
      </c>
      <c r="CS110" s="622"/>
      <c r="CT110" s="612">
        <f t="shared" si="125"/>
        <v>0</v>
      </c>
      <c r="CU110" s="620">
        <f t="shared" si="103"/>
        <v>0</v>
      </c>
      <c r="CW110" s="621">
        <f t="shared" si="91"/>
        <v>0</v>
      </c>
      <c r="CY110" s="621">
        <f t="shared" si="92"/>
        <v>0</v>
      </c>
      <c r="CZ110" s="621">
        <f t="shared" si="113"/>
        <v>0</v>
      </c>
      <c r="DA110" s="621">
        <f t="shared" si="114"/>
        <v>0</v>
      </c>
      <c r="DC110" s="612">
        <f t="shared" si="93"/>
        <v>0</v>
      </c>
      <c r="DD110" s="620">
        <f t="shared" si="104"/>
        <v>0</v>
      </c>
      <c r="DF110" s="621">
        <f t="shared" si="94"/>
        <v>0</v>
      </c>
      <c r="DH110" s="621">
        <f t="shared" si="95"/>
        <v>0</v>
      </c>
      <c r="DU110" s="620">
        <f t="shared" si="96"/>
        <v>14000</v>
      </c>
      <c r="DV110" s="621">
        <f t="shared" si="126"/>
        <v>14000</v>
      </c>
      <c r="DW110" s="621">
        <f t="shared" si="127"/>
        <v>14000</v>
      </c>
      <c r="DX110" s="621">
        <f t="shared" si="88"/>
        <v>0</v>
      </c>
      <c r="DY110" s="621">
        <f t="shared" si="86"/>
        <v>0</v>
      </c>
      <c r="EG110" s="621"/>
    </row>
    <row r="111" spans="1:137" s="612" customFormat="1" ht="26.25" hidden="1" customHeight="1" x14ac:dyDescent="0.25">
      <c r="A111" s="606">
        <v>2026</v>
      </c>
      <c r="B111" s="606">
        <v>479</v>
      </c>
      <c r="C111" s="606" t="s">
        <v>58</v>
      </c>
      <c r="D111" s="606">
        <v>3000654</v>
      </c>
      <c r="E111" s="606">
        <v>5005023</v>
      </c>
      <c r="F111" s="606" t="s">
        <v>1003</v>
      </c>
      <c r="G111" s="606" t="s">
        <v>1004</v>
      </c>
      <c r="H111" s="606">
        <v>97</v>
      </c>
      <c r="I111" s="607" t="s">
        <v>992</v>
      </c>
      <c r="J111" s="608" t="s">
        <v>10</v>
      </c>
      <c r="K111" s="608" t="s">
        <v>60</v>
      </c>
      <c r="L111" s="606" t="str">
        <f t="shared" si="129"/>
        <v>2.3</v>
      </c>
      <c r="M111" s="609" t="s">
        <v>62</v>
      </c>
      <c r="N111" s="609"/>
      <c r="O111" s="606" t="s">
        <v>1416</v>
      </c>
      <c r="P111" s="606" t="s">
        <v>65</v>
      </c>
      <c r="Q111" s="610">
        <v>1</v>
      </c>
      <c r="R111" s="324">
        <v>7000</v>
      </c>
      <c r="S111" s="606">
        <v>30</v>
      </c>
      <c r="T111" s="606">
        <v>30</v>
      </c>
      <c r="U111" s="606"/>
      <c r="V111" s="606">
        <v>0</v>
      </c>
      <c r="W111" s="326"/>
      <c r="X111" s="326"/>
      <c r="Y111" s="326"/>
      <c r="Z111" s="326"/>
      <c r="AA111" s="326"/>
      <c r="AB111" s="326"/>
      <c r="AC111" s="326"/>
      <c r="AD111" s="326"/>
      <c r="AE111" s="324">
        <f t="shared" si="124"/>
        <v>14000</v>
      </c>
      <c r="AF111" s="327">
        <f t="shared" si="107"/>
        <v>7000</v>
      </c>
      <c r="AG111" s="327">
        <f t="shared" si="108"/>
        <v>7000</v>
      </c>
      <c r="AH111" s="327">
        <f t="shared" si="130"/>
        <v>0</v>
      </c>
      <c r="AI111" s="327">
        <f t="shared" si="131"/>
        <v>0</v>
      </c>
      <c r="AJ111" s="327">
        <f t="shared" si="132"/>
        <v>0</v>
      </c>
      <c r="AK111" s="327">
        <f t="shared" si="133"/>
        <v>0</v>
      </c>
      <c r="AL111" s="327">
        <f t="shared" si="134"/>
        <v>0</v>
      </c>
      <c r="AM111" s="327">
        <f t="shared" si="135"/>
        <v>0</v>
      </c>
      <c r="AN111" s="327">
        <f t="shared" si="136"/>
        <v>0</v>
      </c>
      <c r="AO111" s="327">
        <f t="shared" si="137"/>
        <v>0</v>
      </c>
      <c r="AP111" s="327">
        <f t="shared" si="105"/>
        <v>0</v>
      </c>
      <c r="AQ111" s="327">
        <f t="shared" si="106"/>
        <v>0</v>
      </c>
      <c r="AR111" s="327">
        <f t="shared" si="123"/>
        <v>14000</v>
      </c>
      <c r="AS111" s="611" t="s">
        <v>994</v>
      </c>
      <c r="BA111" s="613"/>
      <c r="BB111" s="614" t="s">
        <v>995</v>
      </c>
      <c r="BC111" s="614" t="s">
        <v>1216</v>
      </c>
      <c r="BD111" s="614" t="s">
        <v>1217</v>
      </c>
      <c r="BE111" s="614" t="s">
        <v>1218</v>
      </c>
      <c r="BF111" s="615">
        <v>45665</v>
      </c>
      <c r="BG111" s="614"/>
      <c r="BH111" s="616">
        <v>1980</v>
      </c>
      <c r="BI111" s="616"/>
      <c r="BJ111" s="614"/>
      <c r="BK111" s="616"/>
      <c r="BL111" s="614"/>
      <c r="BM111" s="614"/>
      <c r="BN111" s="616"/>
      <c r="BO111" s="616" t="s">
        <v>999</v>
      </c>
      <c r="BP111" s="616"/>
      <c r="BQ111" s="2821"/>
      <c r="BR111" s="2821"/>
      <c r="BS111" s="2822" t="s">
        <v>1417</v>
      </c>
      <c r="BT111" s="328" t="s">
        <v>1263</v>
      </c>
      <c r="BU111" s="328" t="s">
        <v>1418</v>
      </c>
      <c r="BV111" s="393">
        <v>70185806</v>
      </c>
      <c r="BW111" s="392">
        <v>10701858064</v>
      </c>
      <c r="BX111" s="617">
        <v>7000</v>
      </c>
      <c r="BY111" s="618">
        <v>46028</v>
      </c>
      <c r="BZ111" s="618">
        <v>46081</v>
      </c>
      <c r="CA111" s="619"/>
      <c r="CB111" s="612">
        <f t="shared" si="99"/>
        <v>30</v>
      </c>
      <c r="CC111" s="620">
        <f t="shared" si="100"/>
        <v>7000</v>
      </c>
      <c r="CD111" s="612">
        <v>26</v>
      </c>
      <c r="CE111" s="621">
        <v>7000</v>
      </c>
      <c r="CF111" s="612">
        <v>26</v>
      </c>
      <c r="CG111" s="621">
        <v>7000</v>
      </c>
      <c r="CH111" s="621">
        <f t="shared" si="109"/>
        <v>0</v>
      </c>
      <c r="CI111" s="621">
        <f t="shared" si="110"/>
        <v>0</v>
      </c>
      <c r="CJ111" s="619"/>
      <c r="CK111" s="612">
        <f t="shared" si="101"/>
        <v>30</v>
      </c>
      <c r="CL111" s="620">
        <f t="shared" si="102"/>
        <v>7000</v>
      </c>
      <c r="CM111" s="612">
        <v>28</v>
      </c>
      <c r="CN111" s="621">
        <v>7000</v>
      </c>
      <c r="CO111" s="612">
        <v>28</v>
      </c>
      <c r="CP111" s="621">
        <v>7000</v>
      </c>
      <c r="CQ111" s="621">
        <f t="shared" si="111"/>
        <v>0</v>
      </c>
      <c r="CR111" s="621">
        <f t="shared" si="112"/>
        <v>7000</v>
      </c>
      <c r="CS111" s="622"/>
      <c r="CT111" s="612">
        <f t="shared" si="125"/>
        <v>0</v>
      </c>
      <c r="CU111" s="620">
        <f t="shared" si="103"/>
        <v>0</v>
      </c>
      <c r="CW111" s="621">
        <f t="shared" si="91"/>
        <v>0</v>
      </c>
      <c r="CY111" s="621">
        <f t="shared" si="92"/>
        <v>0</v>
      </c>
      <c r="CZ111" s="621">
        <f t="shared" si="113"/>
        <v>0</v>
      </c>
      <c r="DA111" s="621">
        <f t="shared" si="114"/>
        <v>0</v>
      </c>
      <c r="DC111" s="612">
        <f t="shared" si="93"/>
        <v>0</v>
      </c>
      <c r="DD111" s="620">
        <f t="shared" si="104"/>
        <v>0</v>
      </c>
      <c r="DF111" s="621">
        <f t="shared" si="94"/>
        <v>0</v>
      </c>
      <c r="DH111" s="621">
        <f t="shared" si="95"/>
        <v>0</v>
      </c>
      <c r="DU111" s="620">
        <f t="shared" si="96"/>
        <v>14000</v>
      </c>
      <c r="DV111" s="621">
        <f t="shared" si="126"/>
        <v>14000</v>
      </c>
      <c r="DW111" s="621">
        <f t="shared" si="127"/>
        <v>14000</v>
      </c>
      <c r="DX111" s="621">
        <f t="shared" si="88"/>
        <v>0</v>
      </c>
      <c r="DY111" s="621">
        <f t="shared" si="86"/>
        <v>0</v>
      </c>
      <c r="EG111" s="621"/>
    </row>
    <row r="112" spans="1:137" s="612" customFormat="1" ht="26.25" hidden="1" customHeight="1" x14ac:dyDescent="0.25">
      <c r="A112" s="606">
        <v>2026</v>
      </c>
      <c r="B112" s="606">
        <v>479</v>
      </c>
      <c r="C112" s="606" t="s">
        <v>58</v>
      </c>
      <c r="D112" s="606">
        <v>3000654</v>
      </c>
      <c r="E112" s="606">
        <v>5005023</v>
      </c>
      <c r="F112" s="606" t="s">
        <v>1003</v>
      </c>
      <c r="G112" s="606" t="s">
        <v>1004</v>
      </c>
      <c r="H112" s="606">
        <v>97</v>
      </c>
      <c r="I112" s="607" t="s">
        <v>992</v>
      </c>
      <c r="J112" s="608" t="s">
        <v>10</v>
      </c>
      <c r="K112" s="608" t="s">
        <v>60</v>
      </c>
      <c r="L112" s="606" t="str">
        <f t="shared" si="129"/>
        <v>2.3</v>
      </c>
      <c r="M112" s="609" t="s">
        <v>62</v>
      </c>
      <c r="N112" s="609"/>
      <c r="O112" s="606" t="s">
        <v>1419</v>
      </c>
      <c r="P112" s="606" t="s">
        <v>65</v>
      </c>
      <c r="Q112" s="610">
        <v>1</v>
      </c>
      <c r="R112" s="324">
        <v>7000</v>
      </c>
      <c r="S112" s="606">
        <v>30</v>
      </c>
      <c r="T112" s="606">
        <v>30</v>
      </c>
      <c r="U112" s="606"/>
      <c r="V112" s="606">
        <v>0</v>
      </c>
      <c r="W112" s="326"/>
      <c r="X112" s="326"/>
      <c r="Y112" s="326"/>
      <c r="Z112" s="326"/>
      <c r="AA112" s="326"/>
      <c r="AB112" s="326"/>
      <c r="AC112" s="326"/>
      <c r="AD112" s="326"/>
      <c r="AE112" s="324">
        <f t="shared" si="124"/>
        <v>14000</v>
      </c>
      <c r="AF112" s="327">
        <f t="shared" si="107"/>
        <v>7000</v>
      </c>
      <c r="AG112" s="327">
        <f t="shared" si="108"/>
        <v>7000</v>
      </c>
      <c r="AH112" s="327">
        <f t="shared" si="130"/>
        <v>0</v>
      </c>
      <c r="AI112" s="327">
        <f t="shared" si="131"/>
        <v>0</v>
      </c>
      <c r="AJ112" s="327">
        <f t="shared" si="132"/>
        <v>0</v>
      </c>
      <c r="AK112" s="327">
        <f t="shared" si="133"/>
        <v>0</v>
      </c>
      <c r="AL112" s="327">
        <f t="shared" si="134"/>
        <v>0</v>
      </c>
      <c r="AM112" s="327">
        <f t="shared" si="135"/>
        <v>0</v>
      </c>
      <c r="AN112" s="327">
        <f t="shared" si="136"/>
        <v>0</v>
      </c>
      <c r="AO112" s="327">
        <f t="shared" si="137"/>
        <v>0</v>
      </c>
      <c r="AP112" s="327">
        <f t="shared" si="105"/>
        <v>0</v>
      </c>
      <c r="AQ112" s="327">
        <f t="shared" si="106"/>
        <v>0</v>
      </c>
      <c r="AR112" s="327">
        <f t="shared" si="123"/>
        <v>14000</v>
      </c>
      <c r="AS112" s="611" t="s">
        <v>994</v>
      </c>
      <c r="BA112" s="613"/>
      <c r="BB112" s="614" t="s">
        <v>995</v>
      </c>
      <c r="BC112" s="614" t="s">
        <v>1216</v>
      </c>
      <c r="BD112" s="614" t="s">
        <v>1217</v>
      </c>
      <c r="BE112" s="614" t="s">
        <v>1218</v>
      </c>
      <c r="BF112" s="615">
        <v>45665</v>
      </c>
      <c r="BG112" s="614"/>
      <c r="BH112" s="616">
        <v>1981</v>
      </c>
      <c r="BI112" s="616"/>
      <c r="BJ112" s="614"/>
      <c r="BK112" s="616"/>
      <c r="BL112" s="614"/>
      <c r="BM112" s="614"/>
      <c r="BN112" s="616"/>
      <c r="BO112" s="616" t="s">
        <v>999</v>
      </c>
      <c r="BP112" s="616"/>
      <c r="BQ112" s="2821"/>
      <c r="BR112" s="2821"/>
      <c r="BS112" s="2822" t="s">
        <v>1420</v>
      </c>
      <c r="BT112" s="328" t="s">
        <v>1421</v>
      </c>
      <c r="BU112" s="328" t="s">
        <v>1422</v>
      </c>
      <c r="BV112" s="393">
        <v>44815985</v>
      </c>
      <c r="BW112" s="392">
        <v>10448159855</v>
      </c>
      <c r="BX112" s="617">
        <v>7000</v>
      </c>
      <c r="BY112" s="618">
        <v>46028</v>
      </c>
      <c r="BZ112" s="618">
        <v>46081</v>
      </c>
      <c r="CA112" s="619"/>
      <c r="CB112" s="612">
        <f t="shared" si="99"/>
        <v>30</v>
      </c>
      <c r="CC112" s="620">
        <f t="shared" si="100"/>
        <v>7000</v>
      </c>
      <c r="CD112" s="612">
        <v>26</v>
      </c>
      <c r="CE112" s="621">
        <v>7000</v>
      </c>
      <c r="CF112" s="612">
        <v>26</v>
      </c>
      <c r="CG112" s="621">
        <v>7000</v>
      </c>
      <c r="CH112" s="621">
        <f t="shared" si="109"/>
        <v>0</v>
      </c>
      <c r="CI112" s="621">
        <f t="shared" si="110"/>
        <v>0</v>
      </c>
      <c r="CJ112" s="619"/>
      <c r="CK112" s="612">
        <f t="shared" si="101"/>
        <v>30</v>
      </c>
      <c r="CL112" s="620">
        <f t="shared" si="102"/>
        <v>7000</v>
      </c>
      <c r="CM112" s="612">
        <v>28</v>
      </c>
      <c r="CN112" s="621">
        <v>7000</v>
      </c>
      <c r="CO112" s="612">
        <v>28</v>
      </c>
      <c r="CP112" s="621">
        <v>7000</v>
      </c>
      <c r="CQ112" s="621">
        <f t="shared" si="111"/>
        <v>0</v>
      </c>
      <c r="CR112" s="621">
        <f t="shared" si="112"/>
        <v>7000</v>
      </c>
      <c r="CS112" s="622"/>
      <c r="CT112" s="612">
        <f t="shared" si="125"/>
        <v>0</v>
      </c>
      <c r="CU112" s="620">
        <f t="shared" si="103"/>
        <v>0</v>
      </c>
      <c r="CW112" s="621">
        <f t="shared" si="91"/>
        <v>0</v>
      </c>
      <c r="CY112" s="621">
        <f t="shared" si="92"/>
        <v>0</v>
      </c>
      <c r="CZ112" s="621">
        <f t="shared" si="113"/>
        <v>0</v>
      </c>
      <c r="DA112" s="621">
        <f t="shared" si="114"/>
        <v>0</v>
      </c>
      <c r="DC112" s="612">
        <f t="shared" si="93"/>
        <v>0</v>
      </c>
      <c r="DD112" s="620">
        <f t="shared" si="104"/>
        <v>0</v>
      </c>
      <c r="DF112" s="621">
        <f t="shared" si="94"/>
        <v>0</v>
      </c>
      <c r="DH112" s="621">
        <f t="shared" si="95"/>
        <v>0</v>
      </c>
      <c r="DU112" s="620">
        <f t="shared" si="96"/>
        <v>14000</v>
      </c>
      <c r="DV112" s="621">
        <f t="shared" si="126"/>
        <v>14000</v>
      </c>
      <c r="DW112" s="621">
        <f t="shared" si="127"/>
        <v>14000</v>
      </c>
      <c r="DX112" s="621">
        <f t="shared" si="88"/>
        <v>0</v>
      </c>
      <c r="DY112" s="621">
        <f t="shared" si="86"/>
        <v>0</v>
      </c>
      <c r="EG112" s="621"/>
    </row>
    <row r="113" spans="1:137" s="612" customFormat="1" ht="26.25" hidden="1" customHeight="1" x14ac:dyDescent="0.25">
      <c r="A113" s="606">
        <v>2026</v>
      </c>
      <c r="B113" s="606">
        <v>479</v>
      </c>
      <c r="C113" s="606" t="s">
        <v>58</v>
      </c>
      <c r="D113" s="606">
        <v>3000654</v>
      </c>
      <c r="E113" s="606">
        <v>5005023</v>
      </c>
      <c r="F113" s="606" t="s">
        <v>1003</v>
      </c>
      <c r="G113" s="606" t="s">
        <v>1004</v>
      </c>
      <c r="H113" s="606">
        <v>97</v>
      </c>
      <c r="I113" s="607" t="s">
        <v>992</v>
      </c>
      <c r="J113" s="608" t="s">
        <v>10</v>
      </c>
      <c r="K113" s="608" t="s">
        <v>60</v>
      </c>
      <c r="L113" s="606" t="str">
        <f t="shared" si="129"/>
        <v>2.3</v>
      </c>
      <c r="M113" s="609" t="s">
        <v>62</v>
      </c>
      <c r="N113" s="609"/>
      <c r="O113" s="606" t="s">
        <v>1423</v>
      </c>
      <c r="P113" s="606" t="s">
        <v>65</v>
      </c>
      <c r="Q113" s="610">
        <v>1</v>
      </c>
      <c r="R113" s="324">
        <v>7000</v>
      </c>
      <c r="S113" s="606">
        <v>30</v>
      </c>
      <c r="T113" s="606">
        <v>30</v>
      </c>
      <c r="U113" s="606"/>
      <c r="V113" s="606">
        <v>0</v>
      </c>
      <c r="W113" s="326"/>
      <c r="X113" s="326"/>
      <c r="Y113" s="326"/>
      <c r="Z113" s="326"/>
      <c r="AA113" s="326"/>
      <c r="AB113" s="326"/>
      <c r="AC113" s="326"/>
      <c r="AD113" s="326"/>
      <c r="AE113" s="324">
        <f t="shared" si="124"/>
        <v>14000</v>
      </c>
      <c r="AF113" s="327">
        <f t="shared" si="107"/>
        <v>7000</v>
      </c>
      <c r="AG113" s="327">
        <f t="shared" si="108"/>
        <v>7000</v>
      </c>
      <c r="AH113" s="327">
        <f t="shared" si="130"/>
        <v>0</v>
      </c>
      <c r="AI113" s="327">
        <f t="shared" si="131"/>
        <v>0</v>
      </c>
      <c r="AJ113" s="327">
        <f t="shared" si="132"/>
        <v>0</v>
      </c>
      <c r="AK113" s="327">
        <f t="shared" si="133"/>
        <v>0</v>
      </c>
      <c r="AL113" s="327">
        <f t="shared" si="134"/>
        <v>0</v>
      </c>
      <c r="AM113" s="327">
        <f t="shared" si="135"/>
        <v>0</v>
      </c>
      <c r="AN113" s="327">
        <f t="shared" si="136"/>
        <v>0</v>
      </c>
      <c r="AO113" s="327">
        <f t="shared" si="137"/>
        <v>0</v>
      </c>
      <c r="AP113" s="327">
        <f t="shared" si="105"/>
        <v>0</v>
      </c>
      <c r="AQ113" s="327">
        <f t="shared" si="106"/>
        <v>0</v>
      </c>
      <c r="AR113" s="327">
        <f t="shared" si="123"/>
        <v>14000</v>
      </c>
      <c r="AS113" s="611" t="s">
        <v>994</v>
      </c>
      <c r="BA113" s="613"/>
      <c r="BB113" s="614" t="s">
        <v>995</v>
      </c>
      <c r="BC113" s="614" t="s">
        <v>1216</v>
      </c>
      <c r="BD113" s="614" t="s">
        <v>1217</v>
      </c>
      <c r="BE113" s="614" t="s">
        <v>1218</v>
      </c>
      <c r="BF113" s="615">
        <v>45665</v>
      </c>
      <c r="BG113" s="614"/>
      <c r="BH113" s="616">
        <v>1982</v>
      </c>
      <c r="BI113" s="616"/>
      <c r="BJ113" s="614"/>
      <c r="BK113" s="616"/>
      <c r="BL113" s="614"/>
      <c r="BM113" s="614"/>
      <c r="BN113" s="616"/>
      <c r="BO113" s="616" t="s">
        <v>999</v>
      </c>
      <c r="BP113" s="616"/>
      <c r="BQ113" s="2821"/>
      <c r="BR113" s="2821"/>
      <c r="BS113" s="2822" t="s">
        <v>1424</v>
      </c>
      <c r="BT113" s="328" t="s">
        <v>1425</v>
      </c>
      <c r="BU113" s="328" t="s">
        <v>1426</v>
      </c>
      <c r="BV113" s="393" t="s">
        <v>1427</v>
      </c>
      <c r="BW113" s="392">
        <v>10461302462</v>
      </c>
      <c r="BX113" s="617">
        <v>7000</v>
      </c>
      <c r="BY113" s="618">
        <v>46028</v>
      </c>
      <c r="BZ113" s="618">
        <v>46081</v>
      </c>
      <c r="CA113" s="619"/>
      <c r="CB113" s="612">
        <f t="shared" si="99"/>
        <v>30</v>
      </c>
      <c r="CC113" s="620">
        <f t="shared" si="100"/>
        <v>7000</v>
      </c>
      <c r="CD113" s="612">
        <v>26</v>
      </c>
      <c r="CE113" s="621">
        <v>7000</v>
      </c>
      <c r="CF113" s="612">
        <v>26</v>
      </c>
      <c r="CG113" s="621">
        <v>7000</v>
      </c>
      <c r="CH113" s="621">
        <f t="shared" si="109"/>
        <v>0</v>
      </c>
      <c r="CI113" s="621">
        <f t="shared" si="110"/>
        <v>0</v>
      </c>
      <c r="CJ113" s="619"/>
      <c r="CK113" s="612">
        <f t="shared" si="101"/>
        <v>30</v>
      </c>
      <c r="CL113" s="620">
        <f t="shared" si="102"/>
        <v>7000</v>
      </c>
      <c r="CM113" s="612">
        <v>28</v>
      </c>
      <c r="CN113" s="621">
        <v>7000</v>
      </c>
      <c r="CO113" s="612">
        <v>28</v>
      </c>
      <c r="CP113" s="621">
        <v>7000</v>
      </c>
      <c r="CQ113" s="621">
        <f t="shared" si="111"/>
        <v>0</v>
      </c>
      <c r="CR113" s="621">
        <f t="shared" si="112"/>
        <v>7000</v>
      </c>
      <c r="CS113" s="622"/>
      <c r="CT113" s="612">
        <f t="shared" si="125"/>
        <v>0</v>
      </c>
      <c r="CU113" s="620">
        <f t="shared" si="103"/>
        <v>0</v>
      </c>
      <c r="CW113" s="621">
        <f t="shared" si="91"/>
        <v>0</v>
      </c>
      <c r="CY113" s="621">
        <f t="shared" si="92"/>
        <v>0</v>
      </c>
      <c r="CZ113" s="621">
        <f t="shared" si="113"/>
        <v>0</v>
      </c>
      <c r="DA113" s="621">
        <f t="shared" si="114"/>
        <v>0</v>
      </c>
      <c r="DC113" s="612">
        <f t="shared" si="93"/>
        <v>0</v>
      </c>
      <c r="DD113" s="620">
        <f t="shared" si="104"/>
        <v>0</v>
      </c>
      <c r="DF113" s="621">
        <f t="shared" si="94"/>
        <v>0</v>
      </c>
      <c r="DH113" s="621">
        <f t="shared" si="95"/>
        <v>0</v>
      </c>
      <c r="DU113" s="620">
        <f t="shared" si="96"/>
        <v>14000</v>
      </c>
      <c r="DV113" s="621">
        <f t="shared" si="126"/>
        <v>14000</v>
      </c>
      <c r="DW113" s="621">
        <f t="shared" si="127"/>
        <v>14000</v>
      </c>
      <c r="DX113" s="621">
        <f t="shared" si="88"/>
        <v>0</v>
      </c>
      <c r="DY113" s="621">
        <f t="shared" si="86"/>
        <v>0</v>
      </c>
      <c r="EG113" s="621"/>
    </row>
    <row r="114" spans="1:137" s="612" customFormat="1" ht="26.25" hidden="1" customHeight="1" x14ac:dyDescent="0.25">
      <c r="A114" s="606">
        <v>2026</v>
      </c>
      <c r="B114" s="606">
        <v>479</v>
      </c>
      <c r="C114" s="606" t="s">
        <v>58</v>
      </c>
      <c r="D114" s="606">
        <v>3000654</v>
      </c>
      <c r="E114" s="606">
        <v>5005023</v>
      </c>
      <c r="F114" s="606" t="s">
        <v>1003</v>
      </c>
      <c r="G114" s="606" t="s">
        <v>1004</v>
      </c>
      <c r="H114" s="606">
        <v>97</v>
      </c>
      <c r="I114" s="607" t="s">
        <v>992</v>
      </c>
      <c r="J114" s="608" t="s">
        <v>10</v>
      </c>
      <c r="K114" s="608" t="s">
        <v>60</v>
      </c>
      <c r="L114" s="606" t="str">
        <f t="shared" si="129"/>
        <v>2.3</v>
      </c>
      <c r="M114" s="609" t="s">
        <v>62</v>
      </c>
      <c r="N114" s="609"/>
      <c r="O114" s="606" t="s">
        <v>1428</v>
      </c>
      <c r="P114" s="606" t="s">
        <v>65</v>
      </c>
      <c r="Q114" s="610">
        <v>1</v>
      </c>
      <c r="R114" s="324">
        <v>7000</v>
      </c>
      <c r="S114" s="606">
        <v>30</v>
      </c>
      <c r="T114" s="606">
        <v>30</v>
      </c>
      <c r="U114" s="606"/>
      <c r="V114" s="606">
        <v>0</v>
      </c>
      <c r="W114" s="326"/>
      <c r="X114" s="326"/>
      <c r="Y114" s="326"/>
      <c r="Z114" s="326"/>
      <c r="AA114" s="326"/>
      <c r="AB114" s="326"/>
      <c r="AC114" s="326"/>
      <c r="AD114" s="326"/>
      <c r="AE114" s="324">
        <f t="shared" si="124"/>
        <v>14000</v>
      </c>
      <c r="AF114" s="327">
        <f t="shared" si="107"/>
        <v>7000</v>
      </c>
      <c r="AG114" s="327">
        <f t="shared" si="108"/>
        <v>7000</v>
      </c>
      <c r="AH114" s="327">
        <f t="shared" si="130"/>
        <v>0</v>
      </c>
      <c r="AI114" s="327">
        <f t="shared" si="131"/>
        <v>0</v>
      </c>
      <c r="AJ114" s="327">
        <f t="shared" si="132"/>
        <v>0</v>
      </c>
      <c r="AK114" s="327">
        <f t="shared" si="133"/>
        <v>0</v>
      </c>
      <c r="AL114" s="327">
        <f t="shared" si="134"/>
        <v>0</v>
      </c>
      <c r="AM114" s="327">
        <f t="shared" si="135"/>
        <v>0</v>
      </c>
      <c r="AN114" s="327">
        <f t="shared" si="136"/>
        <v>0</v>
      </c>
      <c r="AO114" s="327">
        <f t="shared" si="137"/>
        <v>0</v>
      </c>
      <c r="AP114" s="327">
        <f t="shared" si="105"/>
        <v>0</v>
      </c>
      <c r="AQ114" s="327">
        <f t="shared" si="106"/>
        <v>0</v>
      </c>
      <c r="AR114" s="327">
        <f t="shared" si="123"/>
        <v>14000</v>
      </c>
      <c r="AS114" s="611" t="s">
        <v>994</v>
      </c>
      <c r="BA114" s="613"/>
      <c r="BB114" s="614" t="s">
        <v>995</v>
      </c>
      <c r="BC114" s="614" t="s">
        <v>1216</v>
      </c>
      <c r="BD114" s="614" t="s">
        <v>1217</v>
      </c>
      <c r="BE114" s="614" t="s">
        <v>1218</v>
      </c>
      <c r="BF114" s="615">
        <v>45665</v>
      </c>
      <c r="BG114" s="614"/>
      <c r="BH114" s="616">
        <v>1983</v>
      </c>
      <c r="BI114" s="616"/>
      <c r="BJ114" s="614"/>
      <c r="BK114" s="616"/>
      <c r="BL114" s="614"/>
      <c r="BM114" s="614"/>
      <c r="BN114" s="616"/>
      <c r="BO114" s="616" t="s">
        <v>999</v>
      </c>
      <c r="BP114" s="616"/>
      <c r="BQ114" s="2821"/>
      <c r="BR114" s="2821"/>
      <c r="BS114" s="2822" t="s">
        <v>1429</v>
      </c>
      <c r="BT114" s="328" t="s">
        <v>1430</v>
      </c>
      <c r="BU114" s="328" t="s">
        <v>1431</v>
      </c>
      <c r="BV114" s="393">
        <v>74306745</v>
      </c>
      <c r="BW114" s="392">
        <v>10743067458</v>
      </c>
      <c r="BX114" s="617">
        <v>7000</v>
      </c>
      <c r="BY114" s="618">
        <v>46028</v>
      </c>
      <c r="BZ114" s="618">
        <v>46081</v>
      </c>
      <c r="CA114" s="619"/>
      <c r="CB114" s="612">
        <f t="shared" si="99"/>
        <v>30</v>
      </c>
      <c r="CC114" s="620">
        <f t="shared" si="100"/>
        <v>7000</v>
      </c>
      <c r="CD114" s="612">
        <v>26</v>
      </c>
      <c r="CE114" s="621">
        <v>7000</v>
      </c>
      <c r="CF114" s="612">
        <v>26</v>
      </c>
      <c r="CG114" s="621">
        <v>7000</v>
      </c>
      <c r="CH114" s="621">
        <f t="shared" si="109"/>
        <v>0</v>
      </c>
      <c r="CI114" s="621">
        <f t="shared" si="110"/>
        <v>0</v>
      </c>
      <c r="CJ114" s="619"/>
      <c r="CK114" s="612">
        <f t="shared" si="101"/>
        <v>30</v>
      </c>
      <c r="CL114" s="620">
        <f t="shared" si="102"/>
        <v>7000</v>
      </c>
      <c r="CM114" s="612">
        <v>28</v>
      </c>
      <c r="CN114" s="621">
        <v>7000</v>
      </c>
      <c r="CO114" s="612">
        <v>28</v>
      </c>
      <c r="CP114" s="621">
        <v>7000</v>
      </c>
      <c r="CQ114" s="621">
        <f t="shared" si="111"/>
        <v>0</v>
      </c>
      <c r="CR114" s="621">
        <f t="shared" si="112"/>
        <v>7000</v>
      </c>
      <c r="CS114" s="622"/>
      <c r="CT114" s="612">
        <f t="shared" si="125"/>
        <v>0</v>
      </c>
      <c r="CU114" s="620">
        <f t="shared" si="103"/>
        <v>0</v>
      </c>
      <c r="CW114" s="621">
        <f t="shared" si="91"/>
        <v>0</v>
      </c>
      <c r="CY114" s="621">
        <f t="shared" si="92"/>
        <v>0</v>
      </c>
      <c r="CZ114" s="621">
        <f t="shared" si="113"/>
        <v>0</v>
      </c>
      <c r="DA114" s="621">
        <f t="shared" si="114"/>
        <v>0</v>
      </c>
      <c r="DC114" s="612">
        <f t="shared" si="93"/>
        <v>0</v>
      </c>
      <c r="DD114" s="620">
        <f t="shared" si="104"/>
        <v>0</v>
      </c>
      <c r="DF114" s="621">
        <f t="shared" si="94"/>
        <v>0</v>
      </c>
      <c r="DH114" s="621">
        <f t="shared" si="95"/>
        <v>0</v>
      </c>
      <c r="DU114" s="620">
        <f t="shared" si="96"/>
        <v>14000</v>
      </c>
      <c r="DV114" s="621">
        <f t="shared" si="126"/>
        <v>14000</v>
      </c>
      <c r="DW114" s="621">
        <f t="shared" si="127"/>
        <v>14000</v>
      </c>
      <c r="DX114" s="621">
        <f t="shared" si="88"/>
        <v>0</v>
      </c>
      <c r="DY114" s="621">
        <f t="shared" si="86"/>
        <v>0</v>
      </c>
      <c r="EG114" s="621"/>
    </row>
    <row r="115" spans="1:137" s="612" customFormat="1" ht="26.25" hidden="1" customHeight="1" x14ac:dyDescent="0.25">
      <c r="A115" s="606">
        <v>2026</v>
      </c>
      <c r="B115" s="606">
        <v>479</v>
      </c>
      <c r="C115" s="606" t="s">
        <v>58</v>
      </c>
      <c r="D115" s="606">
        <v>3000654</v>
      </c>
      <c r="E115" s="606">
        <v>5005023</v>
      </c>
      <c r="F115" s="606" t="s">
        <v>1003</v>
      </c>
      <c r="G115" s="606" t="s">
        <v>1004</v>
      </c>
      <c r="H115" s="606">
        <v>97</v>
      </c>
      <c r="I115" s="607" t="s">
        <v>992</v>
      </c>
      <c r="J115" s="608" t="s">
        <v>10</v>
      </c>
      <c r="K115" s="608" t="s">
        <v>60</v>
      </c>
      <c r="L115" s="606" t="str">
        <f t="shared" si="129"/>
        <v>2.3</v>
      </c>
      <c r="M115" s="609" t="s">
        <v>62</v>
      </c>
      <c r="N115" s="609"/>
      <c r="O115" s="606" t="s">
        <v>1432</v>
      </c>
      <c r="P115" s="606" t="s">
        <v>65</v>
      </c>
      <c r="Q115" s="610">
        <v>1</v>
      </c>
      <c r="R115" s="324">
        <v>7000</v>
      </c>
      <c r="S115" s="606">
        <v>30</v>
      </c>
      <c r="T115" s="606">
        <v>30</v>
      </c>
      <c r="U115" s="606"/>
      <c r="V115" s="606">
        <v>0</v>
      </c>
      <c r="W115" s="326"/>
      <c r="X115" s="326"/>
      <c r="Y115" s="326"/>
      <c r="Z115" s="326"/>
      <c r="AA115" s="326"/>
      <c r="AB115" s="326"/>
      <c r="AC115" s="326"/>
      <c r="AD115" s="326"/>
      <c r="AE115" s="324">
        <f t="shared" si="124"/>
        <v>14000</v>
      </c>
      <c r="AF115" s="327">
        <f t="shared" si="107"/>
        <v>7000</v>
      </c>
      <c r="AG115" s="327">
        <f t="shared" si="108"/>
        <v>7000</v>
      </c>
      <c r="AH115" s="327">
        <f t="shared" si="130"/>
        <v>0</v>
      </c>
      <c r="AI115" s="327">
        <f t="shared" si="131"/>
        <v>0</v>
      </c>
      <c r="AJ115" s="327">
        <f t="shared" si="132"/>
        <v>0</v>
      </c>
      <c r="AK115" s="327">
        <f t="shared" si="133"/>
        <v>0</v>
      </c>
      <c r="AL115" s="327">
        <f t="shared" si="134"/>
        <v>0</v>
      </c>
      <c r="AM115" s="327">
        <f t="shared" si="135"/>
        <v>0</v>
      </c>
      <c r="AN115" s="327">
        <f t="shared" si="136"/>
        <v>0</v>
      </c>
      <c r="AO115" s="327">
        <f t="shared" si="137"/>
        <v>0</v>
      </c>
      <c r="AP115" s="327">
        <f t="shared" si="105"/>
        <v>0</v>
      </c>
      <c r="AQ115" s="327">
        <f t="shared" si="106"/>
        <v>0</v>
      </c>
      <c r="AR115" s="327">
        <f t="shared" si="123"/>
        <v>14000</v>
      </c>
      <c r="AS115" s="611" t="s">
        <v>994</v>
      </c>
      <c r="BA115" s="613"/>
      <c r="BB115" s="616" t="s">
        <v>995</v>
      </c>
      <c r="BC115" s="616" t="s">
        <v>1216</v>
      </c>
      <c r="BD115" s="616" t="s">
        <v>1217</v>
      </c>
      <c r="BE115" s="616" t="s">
        <v>1218</v>
      </c>
      <c r="BF115" s="615">
        <v>45665</v>
      </c>
      <c r="BG115" s="614"/>
      <c r="BH115" s="616">
        <v>1984</v>
      </c>
      <c r="BI115" s="616"/>
      <c r="BJ115" s="614"/>
      <c r="BK115" s="616"/>
      <c r="BL115" s="614"/>
      <c r="BM115" s="614"/>
      <c r="BN115" s="616"/>
      <c r="BO115" s="616" t="s">
        <v>999</v>
      </c>
      <c r="BP115" s="616"/>
      <c r="BQ115" s="2821"/>
      <c r="BR115" s="2821"/>
      <c r="BS115" s="2822" t="s">
        <v>1433</v>
      </c>
      <c r="BT115" s="328" t="s">
        <v>1434</v>
      </c>
      <c r="BU115" s="328" t="s">
        <v>1435</v>
      </c>
      <c r="BV115" s="393">
        <v>41667046</v>
      </c>
      <c r="BW115" s="392">
        <v>10416670469</v>
      </c>
      <c r="BX115" s="617">
        <v>7000</v>
      </c>
      <c r="BY115" s="618">
        <v>46028</v>
      </c>
      <c r="BZ115" s="618">
        <v>46081</v>
      </c>
      <c r="CA115" s="619"/>
      <c r="CB115" s="612">
        <f t="shared" si="99"/>
        <v>30</v>
      </c>
      <c r="CC115" s="620">
        <f t="shared" si="100"/>
        <v>7000</v>
      </c>
      <c r="CD115" s="612">
        <v>26</v>
      </c>
      <c r="CE115" s="621">
        <v>7000</v>
      </c>
      <c r="CF115" s="612">
        <v>26</v>
      </c>
      <c r="CG115" s="621">
        <v>7000</v>
      </c>
      <c r="CH115" s="621">
        <f t="shared" si="109"/>
        <v>0</v>
      </c>
      <c r="CI115" s="621">
        <f t="shared" si="110"/>
        <v>0</v>
      </c>
      <c r="CJ115" s="619"/>
      <c r="CK115" s="612">
        <f t="shared" si="101"/>
        <v>30</v>
      </c>
      <c r="CL115" s="620">
        <f t="shared" si="102"/>
        <v>7000</v>
      </c>
      <c r="CM115" s="612">
        <v>28</v>
      </c>
      <c r="CN115" s="621">
        <v>7000</v>
      </c>
      <c r="CO115" s="612">
        <v>28</v>
      </c>
      <c r="CP115" s="621">
        <v>7000</v>
      </c>
      <c r="CQ115" s="621">
        <f t="shared" si="111"/>
        <v>0</v>
      </c>
      <c r="CR115" s="621">
        <f t="shared" si="112"/>
        <v>7000</v>
      </c>
      <c r="CS115" s="622"/>
      <c r="CT115" s="612">
        <f t="shared" si="125"/>
        <v>0</v>
      </c>
      <c r="CU115" s="620">
        <f t="shared" si="103"/>
        <v>0</v>
      </c>
      <c r="CW115" s="621">
        <f t="shared" si="91"/>
        <v>0</v>
      </c>
      <c r="CY115" s="621">
        <f t="shared" si="92"/>
        <v>0</v>
      </c>
      <c r="CZ115" s="621">
        <f t="shared" si="113"/>
        <v>0</v>
      </c>
      <c r="DA115" s="621">
        <f t="shared" si="114"/>
        <v>0</v>
      </c>
      <c r="DC115" s="612">
        <f t="shared" si="93"/>
        <v>0</v>
      </c>
      <c r="DD115" s="620">
        <f t="shared" si="104"/>
        <v>0</v>
      </c>
      <c r="DF115" s="621">
        <f t="shared" si="94"/>
        <v>0</v>
      </c>
      <c r="DH115" s="621">
        <f t="shared" si="95"/>
        <v>0</v>
      </c>
      <c r="DU115" s="620">
        <f t="shared" si="96"/>
        <v>14000</v>
      </c>
      <c r="DV115" s="621">
        <f t="shared" si="126"/>
        <v>14000</v>
      </c>
      <c r="DW115" s="621">
        <f t="shared" si="127"/>
        <v>14000</v>
      </c>
      <c r="DX115" s="621">
        <f t="shared" si="88"/>
        <v>0</v>
      </c>
      <c r="DY115" s="621">
        <f t="shared" ref="DY115:DY116" si="138">DU115-DW115</f>
        <v>0</v>
      </c>
      <c r="EG115" s="621"/>
    </row>
    <row r="116" spans="1:137" s="612" customFormat="1" ht="26.25" hidden="1" customHeight="1" x14ac:dyDescent="0.25">
      <c r="A116" s="606">
        <v>2026</v>
      </c>
      <c r="B116" s="606">
        <v>479</v>
      </c>
      <c r="C116" s="606" t="s">
        <v>58</v>
      </c>
      <c r="D116" s="606">
        <v>3000654</v>
      </c>
      <c r="E116" s="606">
        <v>5005023</v>
      </c>
      <c r="F116" s="606" t="s">
        <v>1003</v>
      </c>
      <c r="G116" s="606" t="s">
        <v>1004</v>
      </c>
      <c r="H116" s="606">
        <v>97</v>
      </c>
      <c r="I116" s="607" t="s">
        <v>992</v>
      </c>
      <c r="J116" s="608" t="s">
        <v>10</v>
      </c>
      <c r="K116" s="608" t="s">
        <v>60</v>
      </c>
      <c r="L116" s="606" t="str">
        <f t="shared" si="129"/>
        <v>2.3</v>
      </c>
      <c r="M116" s="609" t="s">
        <v>62</v>
      </c>
      <c r="N116" s="609"/>
      <c r="O116" s="606" t="s">
        <v>1436</v>
      </c>
      <c r="P116" s="606" t="s">
        <v>65</v>
      </c>
      <c r="Q116" s="610">
        <v>1</v>
      </c>
      <c r="R116" s="324">
        <v>7000</v>
      </c>
      <c r="S116" s="606">
        <v>30</v>
      </c>
      <c r="T116" s="606">
        <v>30</v>
      </c>
      <c r="U116" s="606"/>
      <c r="V116" s="606">
        <v>0</v>
      </c>
      <c r="W116" s="326"/>
      <c r="X116" s="326"/>
      <c r="Y116" s="326"/>
      <c r="Z116" s="326"/>
      <c r="AA116" s="326"/>
      <c r="AB116" s="326"/>
      <c r="AC116" s="326"/>
      <c r="AD116" s="326"/>
      <c r="AE116" s="324">
        <f t="shared" si="124"/>
        <v>14000</v>
      </c>
      <c r="AF116" s="327">
        <f t="shared" si="107"/>
        <v>7000</v>
      </c>
      <c r="AG116" s="327">
        <f t="shared" si="108"/>
        <v>7000</v>
      </c>
      <c r="AH116" s="327">
        <f t="shared" si="130"/>
        <v>0</v>
      </c>
      <c r="AI116" s="327">
        <f t="shared" si="131"/>
        <v>0</v>
      </c>
      <c r="AJ116" s="327">
        <f t="shared" si="132"/>
        <v>0</v>
      </c>
      <c r="AK116" s="327">
        <f t="shared" si="133"/>
        <v>0</v>
      </c>
      <c r="AL116" s="327">
        <f t="shared" si="134"/>
        <v>0</v>
      </c>
      <c r="AM116" s="327">
        <f t="shared" si="135"/>
        <v>0</v>
      </c>
      <c r="AN116" s="327">
        <f t="shared" si="136"/>
        <v>0</v>
      </c>
      <c r="AO116" s="327">
        <f t="shared" si="137"/>
        <v>0</v>
      </c>
      <c r="AP116" s="327">
        <f t="shared" si="105"/>
        <v>0</v>
      </c>
      <c r="AQ116" s="327">
        <f t="shared" si="106"/>
        <v>0</v>
      </c>
      <c r="AR116" s="327">
        <f t="shared" si="123"/>
        <v>14000</v>
      </c>
      <c r="AS116" s="611" t="s">
        <v>994</v>
      </c>
      <c r="BA116" s="613"/>
      <c r="BB116" s="614" t="s">
        <v>995</v>
      </c>
      <c r="BC116" s="614" t="s">
        <v>1216</v>
      </c>
      <c r="BD116" s="614" t="s">
        <v>1217</v>
      </c>
      <c r="BE116" s="614" t="s">
        <v>1218</v>
      </c>
      <c r="BF116" s="615">
        <v>45665</v>
      </c>
      <c r="BG116" s="614"/>
      <c r="BH116" s="616">
        <v>1985</v>
      </c>
      <c r="BI116" s="616"/>
      <c r="BJ116" s="614"/>
      <c r="BK116" s="616"/>
      <c r="BL116" s="614"/>
      <c r="BM116" s="614"/>
      <c r="BN116" s="616"/>
      <c r="BO116" s="616" t="s">
        <v>999</v>
      </c>
      <c r="BP116" s="616"/>
      <c r="BQ116" s="2821"/>
      <c r="BR116" s="2821"/>
      <c r="BS116" s="2822" t="s">
        <v>1437</v>
      </c>
      <c r="BT116" s="328" t="s">
        <v>1438</v>
      </c>
      <c r="BU116" s="328" t="s">
        <v>1439</v>
      </c>
      <c r="BV116" s="393">
        <v>72845524</v>
      </c>
      <c r="BW116" s="392">
        <v>10728455247</v>
      </c>
      <c r="BX116" s="617">
        <v>7000</v>
      </c>
      <c r="BY116" s="618">
        <v>46028</v>
      </c>
      <c r="BZ116" s="618">
        <v>46081</v>
      </c>
      <c r="CA116" s="619"/>
      <c r="CB116" s="612">
        <f t="shared" si="99"/>
        <v>30</v>
      </c>
      <c r="CC116" s="620">
        <f t="shared" si="100"/>
        <v>7000</v>
      </c>
      <c r="CD116" s="612">
        <v>26</v>
      </c>
      <c r="CE116" s="621">
        <v>7000</v>
      </c>
      <c r="CF116" s="612">
        <v>26</v>
      </c>
      <c r="CG116" s="621">
        <v>7000</v>
      </c>
      <c r="CH116" s="621">
        <f t="shared" si="109"/>
        <v>0</v>
      </c>
      <c r="CI116" s="621">
        <f t="shared" si="110"/>
        <v>0</v>
      </c>
      <c r="CJ116" s="619"/>
      <c r="CK116" s="612">
        <f t="shared" si="101"/>
        <v>30</v>
      </c>
      <c r="CL116" s="620">
        <f t="shared" si="102"/>
        <v>7000</v>
      </c>
      <c r="CM116" s="612">
        <v>28</v>
      </c>
      <c r="CN116" s="621">
        <v>7000</v>
      </c>
      <c r="CO116" s="612">
        <v>28</v>
      </c>
      <c r="CP116" s="621">
        <v>7000</v>
      </c>
      <c r="CQ116" s="621">
        <f t="shared" si="111"/>
        <v>0</v>
      </c>
      <c r="CR116" s="621">
        <f t="shared" si="112"/>
        <v>7000</v>
      </c>
      <c r="CS116" s="622"/>
      <c r="CT116" s="612">
        <f t="shared" si="125"/>
        <v>0</v>
      </c>
      <c r="CU116" s="620">
        <f t="shared" si="103"/>
        <v>0</v>
      </c>
      <c r="CW116" s="621">
        <f t="shared" si="91"/>
        <v>0</v>
      </c>
      <c r="CY116" s="621">
        <f t="shared" si="92"/>
        <v>0</v>
      </c>
      <c r="CZ116" s="621">
        <f t="shared" si="113"/>
        <v>0</v>
      </c>
      <c r="DA116" s="621">
        <f t="shared" si="114"/>
        <v>0</v>
      </c>
      <c r="DC116" s="612">
        <f t="shared" si="93"/>
        <v>0</v>
      </c>
      <c r="DD116" s="620">
        <f t="shared" si="104"/>
        <v>0</v>
      </c>
      <c r="DF116" s="621">
        <f t="shared" si="94"/>
        <v>0</v>
      </c>
      <c r="DH116" s="621">
        <f t="shared" si="95"/>
        <v>0</v>
      </c>
      <c r="DU116" s="620">
        <f t="shared" si="96"/>
        <v>14000</v>
      </c>
      <c r="DV116" s="621">
        <f t="shared" si="126"/>
        <v>14000</v>
      </c>
      <c r="DW116" s="621">
        <f t="shared" si="127"/>
        <v>14000</v>
      </c>
      <c r="DX116" s="621">
        <f t="shared" si="88"/>
        <v>0</v>
      </c>
      <c r="DY116" s="621">
        <f t="shared" si="138"/>
        <v>0</v>
      </c>
      <c r="EG116" s="621"/>
    </row>
    <row r="117" spans="1:137" s="612" customFormat="1" ht="26.25" hidden="1" customHeight="1" x14ac:dyDescent="0.25">
      <c r="A117" s="606">
        <v>2026</v>
      </c>
      <c r="B117" s="606">
        <v>479</v>
      </c>
      <c r="C117" s="606" t="s">
        <v>58</v>
      </c>
      <c r="D117" s="606">
        <v>3000654</v>
      </c>
      <c r="E117" s="606">
        <v>5005023</v>
      </c>
      <c r="F117" s="606" t="s">
        <v>1003</v>
      </c>
      <c r="G117" s="606" t="s">
        <v>1004</v>
      </c>
      <c r="H117" s="606">
        <v>97</v>
      </c>
      <c r="I117" s="607" t="s">
        <v>992</v>
      </c>
      <c r="J117" s="608" t="s">
        <v>10</v>
      </c>
      <c r="K117" s="608" t="s">
        <v>60</v>
      </c>
      <c r="L117" s="606" t="str">
        <f t="shared" si="129"/>
        <v>2.3</v>
      </c>
      <c r="M117" s="609" t="s">
        <v>62</v>
      </c>
      <c r="N117" s="609"/>
      <c r="O117" s="606" t="s">
        <v>1436</v>
      </c>
      <c r="P117" s="606" t="s">
        <v>65</v>
      </c>
      <c r="Q117" s="610">
        <v>1</v>
      </c>
      <c r="R117" s="324">
        <v>7000</v>
      </c>
      <c r="S117" s="606">
        <v>30</v>
      </c>
      <c r="T117" s="606">
        <v>30</v>
      </c>
      <c r="U117" s="606"/>
      <c r="V117" s="606">
        <v>0</v>
      </c>
      <c r="W117" s="326"/>
      <c r="X117" s="326"/>
      <c r="Y117" s="326"/>
      <c r="Z117" s="326"/>
      <c r="AA117" s="326"/>
      <c r="AB117" s="326"/>
      <c r="AC117" s="326"/>
      <c r="AD117" s="326"/>
      <c r="AE117" s="324">
        <f t="shared" si="124"/>
        <v>14000</v>
      </c>
      <c r="AF117" s="327">
        <f t="shared" si="107"/>
        <v>7000</v>
      </c>
      <c r="AG117" s="327">
        <f t="shared" si="108"/>
        <v>7000</v>
      </c>
      <c r="AH117" s="327">
        <f t="shared" si="130"/>
        <v>0</v>
      </c>
      <c r="AI117" s="327">
        <f t="shared" si="131"/>
        <v>0</v>
      </c>
      <c r="AJ117" s="327">
        <f t="shared" si="132"/>
        <v>0</v>
      </c>
      <c r="AK117" s="327">
        <f t="shared" si="133"/>
        <v>0</v>
      </c>
      <c r="AL117" s="327">
        <f t="shared" si="134"/>
        <v>0</v>
      </c>
      <c r="AM117" s="327">
        <f t="shared" si="135"/>
        <v>0</v>
      </c>
      <c r="AN117" s="327">
        <f t="shared" si="136"/>
        <v>0</v>
      </c>
      <c r="AO117" s="327">
        <f t="shared" si="137"/>
        <v>0</v>
      </c>
      <c r="AP117" s="327">
        <f t="shared" si="105"/>
        <v>0</v>
      </c>
      <c r="AQ117" s="327">
        <f t="shared" si="106"/>
        <v>0</v>
      </c>
      <c r="AR117" s="327"/>
      <c r="AS117" s="611" t="s">
        <v>994</v>
      </c>
      <c r="BA117" s="613"/>
      <c r="BB117" s="614" t="s">
        <v>1021</v>
      </c>
      <c r="BC117" s="614"/>
      <c r="BD117" s="614"/>
      <c r="BE117" s="614"/>
      <c r="BF117" s="615"/>
      <c r="BG117" s="614"/>
      <c r="BH117" s="616"/>
      <c r="BI117" s="616"/>
      <c r="BJ117" s="614"/>
      <c r="BK117" s="616"/>
      <c r="BL117" s="384"/>
      <c r="BM117" s="384"/>
      <c r="BN117" s="616"/>
      <c r="BO117" s="616"/>
      <c r="BP117" s="616"/>
      <c r="BQ117" s="2821"/>
      <c r="BR117" s="2821"/>
      <c r="BS117" s="2802"/>
      <c r="BV117" s="630"/>
      <c r="BW117" s="630"/>
      <c r="CA117" s="619"/>
      <c r="CB117" s="612">
        <f t="shared" si="99"/>
        <v>30</v>
      </c>
      <c r="CC117" s="620">
        <f t="shared" si="100"/>
        <v>7000</v>
      </c>
      <c r="CE117" s="621">
        <f>(R117/30*CD117)*Q117</f>
        <v>0</v>
      </c>
      <c r="CG117" s="621">
        <f>(R117/30*CF117)*Q117</f>
        <v>0</v>
      </c>
      <c r="CH117" s="621">
        <f t="shared" si="109"/>
        <v>7000</v>
      </c>
      <c r="CI117" s="621">
        <f t="shared" si="110"/>
        <v>7000</v>
      </c>
      <c r="CJ117" s="619"/>
      <c r="CK117" s="612">
        <f t="shared" si="101"/>
        <v>30</v>
      </c>
      <c r="CL117" s="620">
        <f t="shared" si="102"/>
        <v>7000</v>
      </c>
      <c r="CN117" s="621">
        <f>(R117/30*CM117)*Q117</f>
        <v>0</v>
      </c>
      <c r="CP117" s="621">
        <f>(R117/30*CO117)*Q117</f>
        <v>0</v>
      </c>
      <c r="CQ117" s="621">
        <f t="shared" si="111"/>
        <v>7000</v>
      </c>
      <c r="CR117" s="621">
        <f t="shared" si="112"/>
        <v>0</v>
      </c>
      <c r="CS117" s="622"/>
      <c r="CT117" s="612">
        <f t="shared" si="125"/>
        <v>0</v>
      </c>
      <c r="CU117" s="620">
        <f t="shared" si="103"/>
        <v>0</v>
      </c>
      <c r="CW117" s="621">
        <f t="shared" si="91"/>
        <v>0</v>
      </c>
      <c r="CY117" s="621">
        <f t="shared" si="92"/>
        <v>0</v>
      </c>
      <c r="CZ117" s="621">
        <f t="shared" si="113"/>
        <v>0</v>
      </c>
      <c r="DA117" s="621">
        <f t="shared" si="114"/>
        <v>0</v>
      </c>
      <c r="DC117" s="612">
        <f t="shared" si="93"/>
        <v>0</v>
      </c>
      <c r="DD117" s="620">
        <f t="shared" si="104"/>
        <v>0</v>
      </c>
      <c r="DF117" s="621">
        <f t="shared" si="94"/>
        <v>0</v>
      </c>
      <c r="DH117" s="621">
        <f t="shared" si="95"/>
        <v>0</v>
      </c>
      <c r="DU117" s="620">
        <f t="shared" si="96"/>
        <v>0</v>
      </c>
      <c r="DV117" s="621">
        <f t="shared" si="126"/>
        <v>0</v>
      </c>
      <c r="DW117" s="621">
        <f t="shared" si="127"/>
        <v>0</v>
      </c>
      <c r="DX117" s="621">
        <f>DU117-DV117</f>
        <v>0</v>
      </c>
      <c r="DY117" s="621">
        <f>DU117-DW117</f>
        <v>0</v>
      </c>
      <c r="EG117" s="621"/>
    </row>
    <row r="118" spans="1:137" s="612" customFormat="1" ht="26.25" hidden="1" customHeight="1" x14ac:dyDescent="0.25">
      <c r="A118" s="606">
        <v>2026</v>
      </c>
      <c r="B118" s="606">
        <v>479</v>
      </c>
      <c r="C118" s="606" t="s">
        <v>58</v>
      </c>
      <c r="D118" s="606">
        <v>3000654</v>
      </c>
      <c r="E118" s="606">
        <v>5005023</v>
      </c>
      <c r="F118" s="606" t="s">
        <v>1003</v>
      </c>
      <c r="G118" s="606" t="s">
        <v>1004</v>
      </c>
      <c r="H118" s="606">
        <v>97</v>
      </c>
      <c r="I118" s="607" t="s">
        <v>992</v>
      </c>
      <c r="J118" s="608" t="s">
        <v>10</v>
      </c>
      <c r="K118" s="608" t="s">
        <v>60</v>
      </c>
      <c r="L118" s="606" t="str">
        <f t="shared" si="129"/>
        <v>2.3</v>
      </c>
      <c r="M118" s="609" t="s">
        <v>62</v>
      </c>
      <c r="N118" s="609"/>
      <c r="O118" s="606" t="s">
        <v>1440</v>
      </c>
      <c r="P118" s="606" t="s">
        <v>65</v>
      </c>
      <c r="Q118" s="610">
        <v>1</v>
      </c>
      <c r="R118" s="324">
        <v>7000</v>
      </c>
      <c r="S118" s="606">
        <v>30</v>
      </c>
      <c r="T118" s="606">
        <v>30</v>
      </c>
      <c r="U118" s="606"/>
      <c r="V118" s="606">
        <v>0</v>
      </c>
      <c r="W118" s="326"/>
      <c r="X118" s="326"/>
      <c r="Y118" s="326"/>
      <c r="Z118" s="326"/>
      <c r="AA118" s="326"/>
      <c r="AB118" s="326"/>
      <c r="AC118" s="326"/>
      <c r="AD118" s="326"/>
      <c r="AE118" s="324">
        <f t="shared" si="124"/>
        <v>14000</v>
      </c>
      <c r="AF118" s="327">
        <f t="shared" si="107"/>
        <v>7000</v>
      </c>
      <c r="AG118" s="327">
        <f t="shared" si="108"/>
        <v>7000</v>
      </c>
      <c r="AH118" s="327">
        <f t="shared" si="130"/>
        <v>0</v>
      </c>
      <c r="AI118" s="327">
        <f t="shared" si="131"/>
        <v>0</v>
      </c>
      <c r="AJ118" s="327">
        <f t="shared" si="132"/>
        <v>0</v>
      </c>
      <c r="AK118" s="327">
        <f t="shared" si="133"/>
        <v>0</v>
      </c>
      <c r="AL118" s="327">
        <f t="shared" si="134"/>
        <v>0</v>
      </c>
      <c r="AM118" s="327">
        <f t="shared" si="135"/>
        <v>0</v>
      </c>
      <c r="AN118" s="327">
        <f t="shared" si="136"/>
        <v>0</v>
      </c>
      <c r="AO118" s="327">
        <f t="shared" si="137"/>
        <v>0</v>
      </c>
      <c r="AP118" s="327">
        <f t="shared" si="105"/>
        <v>0</v>
      </c>
      <c r="AQ118" s="327">
        <f t="shared" si="106"/>
        <v>0</v>
      </c>
      <c r="AR118" s="327">
        <f t="shared" si="123"/>
        <v>14000</v>
      </c>
      <c r="AS118" s="611" t="s">
        <v>994</v>
      </c>
      <c r="BA118" s="613"/>
      <c r="BB118" s="614" t="s">
        <v>995</v>
      </c>
      <c r="BC118" s="614" t="s">
        <v>1216</v>
      </c>
      <c r="BD118" s="614" t="s">
        <v>1217</v>
      </c>
      <c r="BE118" s="614" t="s">
        <v>1218</v>
      </c>
      <c r="BF118" s="615">
        <v>45665</v>
      </c>
      <c r="BG118" s="614"/>
      <c r="BH118" s="616">
        <v>1986</v>
      </c>
      <c r="BI118" s="616"/>
      <c r="BJ118" s="614"/>
      <c r="BK118" s="616"/>
      <c r="BL118" s="614"/>
      <c r="BM118" s="614"/>
      <c r="BN118" s="616"/>
      <c r="BO118" s="616" t="s">
        <v>999</v>
      </c>
      <c r="BP118" s="616"/>
      <c r="BQ118" s="2821"/>
      <c r="BR118" s="2821"/>
      <c r="BS118" s="2822" t="s">
        <v>1441</v>
      </c>
      <c r="BT118" s="328" t="s">
        <v>1442</v>
      </c>
      <c r="BU118" s="328" t="s">
        <v>1443</v>
      </c>
      <c r="BV118" s="393">
        <v>47588145</v>
      </c>
      <c r="BW118" s="392">
        <v>10475881457</v>
      </c>
      <c r="BX118" s="617">
        <v>7000</v>
      </c>
      <c r="BY118" s="618">
        <v>46028</v>
      </c>
      <c r="BZ118" s="618">
        <v>46081</v>
      </c>
      <c r="CA118" s="619"/>
      <c r="CB118" s="612">
        <f t="shared" si="99"/>
        <v>30</v>
      </c>
      <c r="CC118" s="620">
        <f t="shared" si="100"/>
        <v>7000</v>
      </c>
      <c r="CD118" s="612">
        <v>26</v>
      </c>
      <c r="CE118" s="621">
        <v>7000</v>
      </c>
      <c r="CF118" s="612">
        <v>26</v>
      </c>
      <c r="CG118" s="621">
        <v>7000</v>
      </c>
      <c r="CH118" s="621">
        <f t="shared" si="109"/>
        <v>0</v>
      </c>
      <c r="CI118" s="621">
        <f t="shared" si="110"/>
        <v>0</v>
      </c>
      <c r="CJ118" s="619"/>
      <c r="CK118" s="612">
        <f t="shared" si="101"/>
        <v>30</v>
      </c>
      <c r="CL118" s="620">
        <f t="shared" si="102"/>
        <v>7000</v>
      </c>
      <c r="CM118" s="612">
        <v>28</v>
      </c>
      <c r="CN118" s="621">
        <v>7000</v>
      </c>
      <c r="CO118" s="612">
        <v>28</v>
      </c>
      <c r="CP118" s="621">
        <v>7000</v>
      </c>
      <c r="CQ118" s="621">
        <f t="shared" si="111"/>
        <v>0</v>
      </c>
      <c r="CR118" s="621">
        <f t="shared" si="112"/>
        <v>7000</v>
      </c>
      <c r="CS118" s="622"/>
      <c r="CT118" s="612">
        <f t="shared" si="125"/>
        <v>0</v>
      </c>
      <c r="CU118" s="620">
        <f t="shared" si="103"/>
        <v>0</v>
      </c>
      <c r="CW118" s="621">
        <f t="shared" si="91"/>
        <v>0</v>
      </c>
      <c r="CY118" s="621">
        <f t="shared" si="92"/>
        <v>0</v>
      </c>
      <c r="CZ118" s="621">
        <f t="shared" si="113"/>
        <v>0</v>
      </c>
      <c r="DA118" s="621">
        <f t="shared" si="114"/>
        <v>0</v>
      </c>
      <c r="DC118" s="612">
        <f t="shared" si="93"/>
        <v>0</v>
      </c>
      <c r="DD118" s="620">
        <f t="shared" si="104"/>
        <v>0</v>
      </c>
      <c r="DF118" s="621">
        <f t="shared" si="94"/>
        <v>0</v>
      </c>
      <c r="DH118" s="621">
        <f t="shared" si="95"/>
        <v>0</v>
      </c>
      <c r="DU118" s="620">
        <f t="shared" si="96"/>
        <v>14000</v>
      </c>
      <c r="DV118" s="621">
        <f t="shared" si="126"/>
        <v>14000</v>
      </c>
      <c r="DW118" s="621">
        <f t="shared" si="127"/>
        <v>14000</v>
      </c>
      <c r="DX118" s="621">
        <f t="shared" ref="DX118:DX121" si="139">DU118-DV118</f>
        <v>0</v>
      </c>
      <c r="DY118" s="621">
        <f t="shared" ref="DY118:DY121" si="140">DU118-DW118</f>
        <v>0</v>
      </c>
      <c r="EG118" s="621"/>
    </row>
    <row r="119" spans="1:137" s="612" customFormat="1" ht="26.25" hidden="1" customHeight="1" x14ac:dyDescent="0.25">
      <c r="A119" s="606">
        <v>2026</v>
      </c>
      <c r="B119" s="606">
        <v>479</v>
      </c>
      <c r="C119" s="606" t="s">
        <v>58</v>
      </c>
      <c r="D119" s="606">
        <v>3000654</v>
      </c>
      <c r="E119" s="606">
        <v>5005023</v>
      </c>
      <c r="F119" s="606" t="s">
        <v>1003</v>
      </c>
      <c r="G119" s="606" t="s">
        <v>1004</v>
      </c>
      <c r="H119" s="606">
        <v>97</v>
      </c>
      <c r="I119" s="607" t="s">
        <v>992</v>
      </c>
      <c r="J119" s="608" t="s">
        <v>10</v>
      </c>
      <c r="K119" s="608" t="s">
        <v>60</v>
      </c>
      <c r="L119" s="606" t="str">
        <f t="shared" si="129"/>
        <v>2.3</v>
      </c>
      <c r="M119" s="609" t="s">
        <v>62</v>
      </c>
      <c r="N119" s="609"/>
      <c r="O119" s="606" t="s">
        <v>1444</v>
      </c>
      <c r="P119" s="606" t="s">
        <v>65</v>
      </c>
      <c r="Q119" s="610">
        <v>1</v>
      </c>
      <c r="R119" s="324">
        <v>7000</v>
      </c>
      <c r="S119" s="606">
        <v>30</v>
      </c>
      <c r="T119" s="606">
        <v>30</v>
      </c>
      <c r="U119" s="606"/>
      <c r="V119" s="606">
        <v>0</v>
      </c>
      <c r="W119" s="326"/>
      <c r="X119" s="326"/>
      <c r="Y119" s="326"/>
      <c r="Z119" s="326"/>
      <c r="AA119" s="326"/>
      <c r="AB119" s="326"/>
      <c r="AC119" s="326"/>
      <c r="AD119" s="326"/>
      <c r="AE119" s="324">
        <f t="shared" si="124"/>
        <v>14000</v>
      </c>
      <c r="AF119" s="327">
        <f t="shared" si="107"/>
        <v>7000</v>
      </c>
      <c r="AG119" s="327">
        <f t="shared" si="108"/>
        <v>7000</v>
      </c>
      <c r="AH119" s="327">
        <f t="shared" si="130"/>
        <v>0</v>
      </c>
      <c r="AI119" s="327">
        <f t="shared" si="131"/>
        <v>0</v>
      </c>
      <c r="AJ119" s="327">
        <f t="shared" si="132"/>
        <v>0</v>
      </c>
      <c r="AK119" s="327">
        <f t="shared" si="133"/>
        <v>0</v>
      </c>
      <c r="AL119" s="327">
        <f t="shared" si="134"/>
        <v>0</v>
      </c>
      <c r="AM119" s="327">
        <f t="shared" si="135"/>
        <v>0</v>
      </c>
      <c r="AN119" s="327">
        <f t="shared" si="136"/>
        <v>0</v>
      </c>
      <c r="AO119" s="327">
        <f t="shared" si="137"/>
        <v>0</v>
      </c>
      <c r="AP119" s="327">
        <f t="shared" si="105"/>
        <v>0</v>
      </c>
      <c r="AQ119" s="327">
        <f t="shared" si="106"/>
        <v>0</v>
      </c>
      <c r="AR119" s="327">
        <f t="shared" si="123"/>
        <v>14000</v>
      </c>
      <c r="AS119" s="611" t="s">
        <v>994</v>
      </c>
      <c r="BA119" s="613"/>
      <c r="BB119" s="614" t="s">
        <v>995</v>
      </c>
      <c r="BC119" s="614" t="s">
        <v>1216</v>
      </c>
      <c r="BD119" s="614" t="s">
        <v>1217</v>
      </c>
      <c r="BE119" s="614" t="s">
        <v>1218</v>
      </c>
      <c r="BF119" s="615">
        <v>45665</v>
      </c>
      <c r="BG119" s="614"/>
      <c r="BH119" s="616">
        <v>1987</v>
      </c>
      <c r="BI119" s="616"/>
      <c r="BJ119" s="614"/>
      <c r="BK119" s="616"/>
      <c r="BL119" s="614"/>
      <c r="BM119" s="614"/>
      <c r="BN119" s="616"/>
      <c r="BO119" s="616" t="s">
        <v>999</v>
      </c>
      <c r="BP119" s="616"/>
      <c r="BQ119" s="2821"/>
      <c r="BR119" s="2821"/>
      <c r="BS119" s="2822" t="s">
        <v>1445</v>
      </c>
      <c r="BT119" s="328" t="s">
        <v>1446</v>
      </c>
      <c r="BU119" s="328" t="s">
        <v>1447</v>
      </c>
      <c r="BV119" s="393">
        <v>75017048</v>
      </c>
      <c r="BW119" s="392">
        <v>10750170485</v>
      </c>
      <c r="BX119" s="617">
        <v>7000</v>
      </c>
      <c r="BY119" s="618">
        <v>46028</v>
      </c>
      <c r="BZ119" s="618">
        <v>46081</v>
      </c>
      <c r="CA119" s="619"/>
      <c r="CB119" s="612">
        <f t="shared" si="99"/>
        <v>30</v>
      </c>
      <c r="CC119" s="620">
        <f t="shared" si="100"/>
        <v>7000</v>
      </c>
      <c r="CD119" s="612">
        <v>26</v>
      </c>
      <c r="CE119" s="621">
        <v>7000</v>
      </c>
      <c r="CF119" s="612">
        <v>26</v>
      </c>
      <c r="CG119" s="621">
        <v>7000</v>
      </c>
      <c r="CH119" s="621">
        <f t="shared" si="109"/>
        <v>0</v>
      </c>
      <c r="CI119" s="621">
        <f t="shared" si="110"/>
        <v>0</v>
      </c>
      <c r="CJ119" s="619"/>
      <c r="CK119" s="612">
        <f t="shared" si="101"/>
        <v>30</v>
      </c>
      <c r="CL119" s="620">
        <f t="shared" si="102"/>
        <v>7000</v>
      </c>
      <c r="CM119" s="612">
        <v>28</v>
      </c>
      <c r="CN119" s="621">
        <v>7000</v>
      </c>
      <c r="CO119" s="612">
        <v>28</v>
      </c>
      <c r="CP119" s="621">
        <v>7000</v>
      </c>
      <c r="CQ119" s="621">
        <f t="shared" si="111"/>
        <v>0</v>
      </c>
      <c r="CR119" s="621">
        <f t="shared" si="112"/>
        <v>7000</v>
      </c>
      <c r="CS119" s="622"/>
      <c r="CT119" s="612">
        <f t="shared" si="125"/>
        <v>0</v>
      </c>
      <c r="CU119" s="620">
        <f t="shared" si="103"/>
        <v>0</v>
      </c>
      <c r="CW119" s="621">
        <f t="shared" si="91"/>
        <v>0</v>
      </c>
      <c r="CY119" s="621">
        <f t="shared" si="92"/>
        <v>0</v>
      </c>
      <c r="CZ119" s="621">
        <f t="shared" si="113"/>
        <v>0</v>
      </c>
      <c r="DA119" s="621">
        <f t="shared" si="114"/>
        <v>0</v>
      </c>
      <c r="DC119" s="612">
        <f t="shared" si="93"/>
        <v>0</v>
      </c>
      <c r="DD119" s="620">
        <f t="shared" si="104"/>
        <v>0</v>
      </c>
      <c r="DF119" s="621">
        <f t="shared" si="94"/>
        <v>0</v>
      </c>
      <c r="DH119" s="621">
        <f t="shared" si="95"/>
        <v>0</v>
      </c>
      <c r="DU119" s="620">
        <f t="shared" si="96"/>
        <v>14000</v>
      </c>
      <c r="DV119" s="621">
        <f t="shared" si="126"/>
        <v>14000</v>
      </c>
      <c r="DW119" s="621">
        <f t="shared" si="127"/>
        <v>14000</v>
      </c>
      <c r="DX119" s="621">
        <f t="shared" si="139"/>
        <v>0</v>
      </c>
      <c r="DY119" s="621">
        <f t="shared" si="140"/>
        <v>0</v>
      </c>
      <c r="EG119" s="621"/>
    </row>
    <row r="120" spans="1:137" s="612" customFormat="1" ht="26.25" hidden="1" customHeight="1" x14ac:dyDescent="0.25">
      <c r="A120" s="606">
        <v>2026</v>
      </c>
      <c r="B120" s="606">
        <v>479</v>
      </c>
      <c r="C120" s="606" t="s">
        <v>58</v>
      </c>
      <c r="D120" s="606">
        <v>3000654</v>
      </c>
      <c r="E120" s="606">
        <v>5005023</v>
      </c>
      <c r="F120" s="606" t="s">
        <v>1003</v>
      </c>
      <c r="G120" s="606" t="s">
        <v>1004</v>
      </c>
      <c r="H120" s="606">
        <v>97</v>
      </c>
      <c r="I120" s="607" t="s">
        <v>992</v>
      </c>
      <c r="J120" s="608" t="s">
        <v>10</v>
      </c>
      <c r="K120" s="608" t="s">
        <v>60</v>
      </c>
      <c r="L120" s="606" t="str">
        <f t="shared" si="129"/>
        <v>2.3</v>
      </c>
      <c r="M120" s="609" t="s">
        <v>62</v>
      </c>
      <c r="N120" s="609"/>
      <c r="O120" s="606" t="s">
        <v>1448</v>
      </c>
      <c r="P120" s="606" t="s">
        <v>65</v>
      </c>
      <c r="Q120" s="610">
        <v>1</v>
      </c>
      <c r="R120" s="324">
        <v>7000</v>
      </c>
      <c r="S120" s="606">
        <v>30</v>
      </c>
      <c r="T120" s="606">
        <v>30</v>
      </c>
      <c r="U120" s="606"/>
      <c r="V120" s="606">
        <v>0</v>
      </c>
      <c r="W120" s="326"/>
      <c r="X120" s="326"/>
      <c r="Y120" s="326"/>
      <c r="Z120" s="326"/>
      <c r="AA120" s="326"/>
      <c r="AB120" s="326"/>
      <c r="AC120" s="326"/>
      <c r="AD120" s="326"/>
      <c r="AE120" s="324">
        <f t="shared" si="124"/>
        <v>14000</v>
      </c>
      <c r="AF120" s="327">
        <f t="shared" si="107"/>
        <v>7000</v>
      </c>
      <c r="AG120" s="327">
        <f t="shared" si="108"/>
        <v>7000</v>
      </c>
      <c r="AH120" s="327">
        <f t="shared" si="130"/>
        <v>0</v>
      </c>
      <c r="AI120" s="327">
        <f t="shared" si="131"/>
        <v>0</v>
      </c>
      <c r="AJ120" s="327">
        <f t="shared" si="132"/>
        <v>0</v>
      </c>
      <c r="AK120" s="327">
        <f t="shared" si="133"/>
        <v>0</v>
      </c>
      <c r="AL120" s="327">
        <f t="shared" si="134"/>
        <v>0</v>
      </c>
      <c r="AM120" s="327">
        <f t="shared" si="135"/>
        <v>0</v>
      </c>
      <c r="AN120" s="327">
        <f t="shared" si="136"/>
        <v>0</v>
      </c>
      <c r="AO120" s="327">
        <f t="shared" si="137"/>
        <v>0</v>
      </c>
      <c r="AP120" s="327">
        <f t="shared" si="105"/>
        <v>0</v>
      </c>
      <c r="AQ120" s="327">
        <f t="shared" si="106"/>
        <v>0</v>
      </c>
      <c r="AR120" s="327">
        <f t="shared" si="123"/>
        <v>14000</v>
      </c>
      <c r="AS120" s="611" t="s">
        <v>994</v>
      </c>
      <c r="BA120" s="613"/>
      <c r="BB120" s="614" t="s">
        <v>995</v>
      </c>
      <c r="BC120" s="614" t="s">
        <v>1216</v>
      </c>
      <c r="BD120" s="614" t="s">
        <v>1217</v>
      </c>
      <c r="BE120" s="614" t="s">
        <v>1218</v>
      </c>
      <c r="BF120" s="615">
        <v>45665</v>
      </c>
      <c r="BG120" s="614"/>
      <c r="BH120" s="616">
        <v>1988</v>
      </c>
      <c r="BI120" s="616"/>
      <c r="BJ120" s="614"/>
      <c r="BK120" s="616"/>
      <c r="BL120" s="614"/>
      <c r="BM120" s="614"/>
      <c r="BN120" s="616"/>
      <c r="BO120" s="616" t="s">
        <v>999</v>
      </c>
      <c r="BP120" s="616"/>
      <c r="BQ120" s="2821"/>
      <c r="BR120" s="2821"/>
      <c r="BS120" s="2822" t="s">
        <v>1449</v>
      </c>
      <c r="BT120" s="328" t="s">
        <v>1450</v>
      </c>
      <c r="BU120" s="328" t="s">
        <v>1451</v>
      </c>
      <c r="BV120" s="393" t="s">
        <v>1452</v>
      </c>
      <c r="BW120" s="392">
        <v>10484943031</v>
      </c>
      <c r="BX120" s="617">
        <v>7000</v>
      </c>
      <c r="BY120" s="618">
        <v>46028</v>
      </c>
      <c r="BZ120" s="618">
        <v>46081</v>
      </c>
      <c r="CA120" s="619"/>
      <c r="CB120" s="612">
        <f t="shared" si="99"/>
        <v>30</v>
      </c>
      <c r="CC120" s="620">
        <f t="shared" si="100"/>
        <v>7000</v>
      </c>
      <c r="CD120" s="612">
        <v>26</v>
      </c>
      <c r="CE120" s="621">
        <v>7000</v>
      </c>
      <c r="CF120" s="612">
        <v>26</v>
      </c>
      <c r="CG120" s="621">
        <v>7000</v>
      </c>
      <c r="CH120" s="621">
        <f t="shared" si="109"/>
        <v>0</v>
      </c>
      <c r="CI120" s="621">
        <f t="shared" si="110"/>
        <v>0</v>
      </c>
      <c r="CJ120" s="619"/>
      <c r="CK120" s="612">
        <f t="shared" si="101"/>
        <v>30</v>
      </c>
      <c r="CL120" s="620">
        <f t="shared" si="102"/>
        <v>7000</v>
      </c>
      <c r="CM120" s="612">
        <v>28</v>
      </c>
      <c r="CN120" s="621">
        <v>7000</v>
      </c>
      <c r="CO120" s="612">
        <v>28</v>
      </c>
      <c r="CP120" s="621">
        <v>7000</v>
      </c>
      <c r="CQ120" s="621">
        <f t="shared" si="111"/>
        <v>0</v>
      </c>
      <c r="CR120" s="621">
        <f t="shared" si="112"/>
        <v>7000</v>
      </c>
      <c r="CS120" s="622"/>
      <c r="CT120" s="612">
        <f t="shared" si="125"/>
        <v>0</v>
      </c>
      <c r="CU120" s="620">
        <f t="shared" si="103"/>
        <v>0</v>
      </c>
      <c r="CW120" s="621">
        <f t="shared" si="91"/>
        <v>0</v>
      </c>
      <c r="CY120" s="621">
        <f t="shared" si="92"/>
        <v>0</v>
      </c>
      <c r="CZ120" s="621">
        <f t="shared" si="113"/>
        <v>0</v>
      </c>
      <c r="DA120" s="621">
        <f t="shared" si="114"/>
        <v>0</v>
      </c>
      <c r="DC120" s="612">
        <f t="shared" si="93"/>
        <v>0</v>
      </c>
      <c r="DD120" s="620">
        <f t="shared" si="104"/>
        <v>0</v>
      </c>
      <c r="DF120" s="621">
        <f t="shared" si="94"/>
        <v>0</v>
      </c>
      <c r="DH120" s="621">
        <f t="shared" si="95"/>
        <v>0</v>
      </c>
      <c r="DU120" s="620">
        <f t="shared" si="96"/>
        <v>14000</v>
      </c>
      <c r="DV120" s="621">
        <f t="shared" si="126"/>
        <v>14000</v>
      </c>
      <c r="DW120" s="621">
        <f t="shared" si="127"/>
        <v>14000</v>
      </c>
      <c r="DX120" s="621">
        <f t="shared" si="139"/>
        <v>0</v>
      </c>
      <c r="DY120" s="621">
        <f t="shared" si="140"/>
        <v>0</v>
      </c>
      <c r="EG120" s="621"/>
    </row>
    <row r="121" spans="1:137" s="612" customFormat="1" ht="26.25" hidden="1" customHeight="1" x14ac:dyDescent="0.25">
      <c r="A121" s="606">
        <v>2026</v>
      </c>
      <c r="B121" s="606">
        <v>479</v>
      </c>
      <c r="C121" s="606" t="s">
        <v>58</v>
      </c>
      <c r="D121" s="606">
        <v>3000654</v>
      </c>
      <c r="E121" s="606">
        <v>5005023</v>
      </c>
      <c r="F121" s="606" t="s">
        <v>1003</v>
      </c>
      <c r="G121" s="606" t="s">
        <v>1004</v>
      </c>
      <c r="H121" s="606">
        <v>97</v>
      </c>
      <c r="I121" s="607" t="s">
        <v>992</v>
      </c>
      <c r="J121" s="608" t="s">
        <v>10</v>
      </c>
      <c r="K121" s="608" t="s">
        <v>60</v>
      </c>
      <c r="L121" s="606" t="str">
        <f t="shared" si="129"/>
        <v>2.3</v>
      </c>
      <c r="M121" s="609" t="s">
        <v>62</v>
      </c>
      <c r="N121" s="609"/>
      <c r="O121" s="606" t="s">
        <v>1453</v>
      </c>
      <c r="P121" s="606" t="s">
        <v>65</v>
      </c>
      <c r="Q121" s="610">
        <v>1</v>
      </c>
      <c r="R121" s="324">
        <v>7000</v>
      </c>
      <c r="S121" s="606">
        <v>30</v>
      </c>
      <c r="T121" s="606">
        <v>30</v>
      </c>
      <c r="U121" s="606"/>
      <c r="V121" s="606">
        <v>0</v>
      </c>
      <c r="W121" s="326"/>
      <c r="X121" s="326"/>
      <c r="Y121" s="326"/>
      <c r="Z121" s="326"/>
      <c r="AA121" s="326"/>
      <c r="AB121" s="326"/>
      <c r="AC121" s="326"/>
      <c r="AD121" s="326"/>
      <c r="AE121" s="324">
        <f t="shared" si="124"/>
        <v>14000</v>
      </c>
      <c r="AF121" s="327">
        <f t="shared" si="107"/>
        <v>7000</v>
      </c>
      <c r="AG121" s="327">
        <f t="shared" si="108"/>
        <v>7000</v>
      </c>
      <c r="AH121" s="327">
        <f t="shared" si="130"/>
        <v>0</v>
      </c>
      <c r="AI121" s="327">
        <f t="shared" si="131"/>
        <v>0</v>
      </c>
      <c r="AJ121" s="327">
        <f t="shared" si="132"/>
        <v>0</v>
      </c>
      <c r="AK121" s="327">
        <f t="shared" si="133"/>
        <v>0</v>
      </c>
      <c r="AL121" s="327">
        <f t="shared" si="134"/>
        <v>0</v>
      </c>
      <c r="AM121" s="327">
        <f t="shared" si="135"/>
        <v>0</v>
      </c>
      <c r="AN121" s="327">
        <f t="shared" si="136"/>
        <v>0</v>
      </c>
      <c r="AO121" s="327">
        <f t="shared" si="137"/>
        <v>0</v>
      </c>
      <c r="AP121" s="327">
        <f t="shared" si="105"/>
        <v>0</v>
      </c>
      <c r="AQ121" s="327">
        <f t="shared" si="106"/>
        <v>0</v>
      </c>
      <c r="AR121" s="327">
        <f t="shared" si="123"/>
        <v>14000</v>
      </c>
      <c r="AS121" s="611" t="s">
        <v>994</v>
      </c>
      <c r="BA121" s="613"/>
      <c r="BB121" s="614" t="s">
        <v>995</v>
      </c>
      <c r="BC121" s="614" t="s">
        <v>1216</v>
      </c>
      <c r="BD121" s="614" t="s">
        <v>1217</v>
      </c>
      <c r="BE121" s="614" t="s">
        <v>1218</v>
      </c>
      <c r="BF121" s="615">
        <v>45665</v>
      </c>
      <c r="BG121" s="614"/>
      <c r="BH121" s="616">
        <v>1989</v>
      </c>
      <c r="BI121" s="616"/>
      <c r="BJ121" s="614"/>
      <c r="BK121" s="616"/>
      <c r="BL121" s="614"/>
      <c r="BM121" s="614"/>
      <c r="BN121" s="616"/>
      <c r="BO121" s="616" t="s">
        <v>999</v>
      </c>
      <c r="BP121" s="616"/>
      <c r="BQ121" s="2821"/>
      <c r="BR121" s="2821"/>
      <c r="BS121" s="2822" t="s">
        <v>1454</v>
      </c>
      <c r="BT121" s="328" t="s">
        <v>1455</v>
      </c>
      <c r="BU121" s="328" t="s">
        <v>1456</v>
      </c>
      <c r="BV121" s="393">
        <v>45590974</v>
      </c>
      <c r="BW121" s="392">
        <v>10455909746</v>
      </c>
      <c r="BX121" s="617">
        <v>7000</v>
      </c>
      <c r="BY121" s="618">
        <v>46028</v>
      </c>
      <c r="BZ121" s="618">
        <v>46081</v>
      </c>
      <c r="CA121" s="619"/>
      <c r="CB121" s="612">
        <f t="shared" si="99"/>
        <v>30</v>
      </c>
      <c r="CC121" s="620">
        <f t="shared" si="100"/>
        <v>7000</v>
      </c>
      <c r="CD121" s="612">
        <v>26</v>
      </c>
      <c r="CE121" s="621">
        <v>7000</v>
      </c>
      <c r="CF121" s="612">
        <v>26</v>
      </c>
      <c r="CG121" s="621">
        <v>7000</v>
      </c>
      <c r="CH121" s="621">
        <f t="shared" si="109"/>
        <v>0</v>
      </c>
      <c r="CI121" s="621">
        <f t="shared" si="110"/>
        <v>0</v>
      </c>
      <c r="CJ121" s="619"/>
      <c r="CK121" s="612">
        <f t="shared" si="101"/>
        <v>30</v>
      </c>
      <c r="CL121" s="620">
        <f t="shared" si="102"/>
        <v>7000</v>
      </c>
      <c r="CM121" s="612">
        <v>28</v>
      </c>
      <c r="CN121" s="621">
        <v>7000</v>
      </c>
      <c r="CO121" s="612">
        <v>28</v>
      </c>
      <c r="CP121" s="621">
        <v>7000</v>
      </c>
      <c r="CQ121" s="621">
        <f t="shared" si="111"/>
        <v>0</v>
      </c>
      <c r="CR121" s="621">
        <f t="shared" si="112"/>
        <v>7000</v>
      </c>
      <c r="CS121" s="622"/>
      <c r="CT121" s="612">
        <f t="shared" si="125"/>
        <v>0</v>
      </c>
      <c r="CU121" s="620">
        <f t="shared" si="103"/>
        <v>0</v>
      </c>
      <c r="CW121" s="621">
        <f t="shared" si="91"/>
        <v>0</v>
      </c>
      <c r="CY121" s="621">
        <f t="shared" si="92"/>
        <v>0</v>
      </c>
      <c r="CZ121" s="621">
        <f t="shared" si="113"/>
        <v>0</v>
      </c>
      <c r="DA121" s="621">
        <f t="shared" si="114"/>
        <v>0</v>
      </c>
      <c r="DC121" s="612">
        <f t="shared" si="93"/>
        <v>0</v>
      </c>
      <c r="DD121" s="620">
        <f t="shared" si="104"/>
        <v>0</v>
      </c>
      <c r="DF121" s="621">
        <f t="shared" si="94"/>
        <v>0</v>
      </c>
      <c r="DH121" s="621">
        <f t="shared" si="95"/>
        <v>0</v>
      </c>
      <c r="DU121" s="620">
        <f t="shared" si="96"/>
        <v>14000</v>
      </c>
      <c r="DV121" s="621">
        <f t="shared" si="126"/>
        <v>14000</v>
      </c>
      <c r="DW121" s="621">
        <f t="shared" si="127"/>
        <v>14000</v>
      </c>
      <c r="DX121" s="621">
        <f t="shared" si="139"/>
        <v>0</v>
      </c>
      <c r="DY121" s="621">
        <f t="shared" si="140"/>
        <v>0</v>
      </c>
      <c r="EG121" s="621"/>
    </row>
    <row r="122" spans="1:137" s="1944" customFormat="1" ht="26.25" hidden="1" customHeight="1" x14ac:dyDescent="0.25">
      <c r="A122" s="1937">
        <v>2026</v>
      </c>
      <c r="B122" s="606">
        <v>479</v>
      </c>
      <c r="C122" s="606" t="s">
        <v>58</v>
      </c>
      <c r="D122" s="606">
        <v>3000654</v>
      </c>
      <c r="E122" s="606">
        <v>5005023</v>
      </c>
      <c r="F122" s="606" t="s">
        <v>990</v>
      </c>
      <c r="G122" s="1937" t="s">
        <v>991</v>
      </c>
      <c r="H122" s="1937">
        <v>94</v>
      </c>
      <c r="I122" s="607" t="s">
        <v>992</v>
      </c>
      <c r="J122" s="608" t="s">
        <v>10</v>
      </c>
      <c r="K122" s="608" t="s">
        <v>60</v>
      </c>
      <c r="L122" s="606" t="str">
        <f t="shared" ref="L122:L153" si="141">+MID(M122,1,3)</f>
        <v>2.3</v>
      </c>
      <c r="M122" s="1938" t="s">
        <v>62</v>
      </c>
      <c r="N122" s="609"/>
      <c r="O122" s="1937" t="s">
        <v>1457</v>
      </c>
      <c r="P122" s="1937" t="s">
        <v>65</v>
      </c>
      <c r="Q122" s="1939">
        <v>1</v>
      </c>
      <c r="R122" s="457">
        <v>7000</v>
      </c>
      <c r="S122" s="1937">
        <v>30</v>
      </c>
      <c r="T122" s="1937">
        <v>30</v>
      </c>
      <c r="U122" s="1937"/>
      <c r="V122" s="1937"/>
      <c r="W122" s="1940"/>
      <c r="X122" s="326"/>
      <c r="Y122" s="326"/>
      <c r="Z122" s="326"/>
      <c r="AA122" s="326"/>
      <c r="AB122" s="326"/>
      <c r="AC122" s="326"/>
      <c r="AD122" s="326"/>
      <c r="AE122" s="457">
        <f t="shared" ref="AE122:AE169" si="142">ROUNDUP(IFERROR(IF(OR(P122="LOCADOR",P122="VIATICOS",P122="CAJA CHICA"),IF(P122="LOCADOR",Q122*(R122/30)*SUM(S122:AD122),Q122*R122*SUM(S122:AD122)),R122*SUM(S122:AD122)),""),0)</f>
        <v>14000</v>
      </c>
      <c r="AF122" s="327">
        <f t="shared" ref="AF122:AF162" si="143">+$R122*(S122/30)</f>
        <v>7000</v>
      </c>
      <c r="AG122" s="327">
        <f t="shared" ref="AG122:AG162" si="144">+$R122*(T122/30)</f>
        <v>7000</v>
      </c>
      <c r="AH122" s="327">
        <f t="shared" ref="AH122:AH153" si="145">+$R122*U122</f>
        <v>0</v>
      </c>
      <c r="AI122" s="327">
        <f t="shared" ref="AI122:AI153" si="146">+$R122*V122</f>
        <v>0</v>
      </c>
      <c r="AJ122" s="327">
        <f t="shared" ref="AJ122:AJ153" si="147">+$R122*W122</f>
        <v>0</v>
      </c>
      <c r="AK122" s="327">
        <f t="shared" ref="AK122:AK153" si="148">+$R122*X122</f>
        <v>0</v>
      </c>
      <c r="AL122" s="327">
        <f t="shared" ref="AL122:AL153" si="149">+$R122*Y122</f>
        <v>0</v>
      </c>
      <c r="AM122" s="327">
        <f t="shared" ref="AM122:AM153" si="150">+$R122*Z122</f>
        <v>0</v>
      </c>
      <c r="AN122" s="327">
        <f t="shared" ref="AN122:AN153" si="151">+$R122*AA122</f>
        <v>0</v>
      </c>
      <c r="AO122" s="327">
        <f t="shared" ref="AO122:AO153" si="152">+$R122*AB122</f>
        <v>0</v>
      </c>
      <c r="AP122" s="327">
        <f t="shared" ref="AP122:AP153" si="153">+$R122*AC122</f>
        <v>0</v>
      </c>
      <c r="AQ122" s="327">
        <f t="shared" ref="AQ122:AQ153" si="154">+$R122*AD122</f>
        <v>0</v>
      </c>
      <c r="AR122" s="458">
        <f t="shared" ref="AR122:AR131" si="155">+ROUNDUP(SUM(AF122:AQ122),0)</f>
        <v>14000</v>
      </c>
      <c r="AS122" s="1941" t="s">
        <v>994</v>
      </c>
      <c r="AT122" s="612"/>
      <c r="AU122" s="612"/>
      <c r="AV122" s="612"/>
      <c r="AW122" s="612"/>
      <c r="AX122" s="612"/>
      <c r="AY122" s="612"/>
      <c r="AZ122" s="612"/>
      <c r="BA122" s="613"/>
      <c r="BB122" s="1942" t="s">
        <v>995</v>
      </c>
      <c r="BC122" s="614" t="s">
        <v>1216</v>
      </c>
      <c r="BD122" s="614" t="s">
        <v>1217</v>
      </c>
      <c r="BE122" s="614" t="s">
        <v>1218</v>
      </c>
      <c r="BF122" s="615">
        <v>45665</v>
      </c>
      <c r="BG122" s="614"/>
      <c r="BH122" s="616">
        <v>1990</v>
      </c>
      <c r="BI122" s="616"/>
      <c r="BJ122" s="614"/>
      <c r="BK122" s="616"/>
      <c r="BL122" s="614"/>
      <c r="BM122" s="614"/>
      <c r="BN122" s="616"/>
      <c r="BO122" s="616" t="s">
        <v>999</v>
      </c>
      <c r="BP122" s="616"/>
      <c r="BQ122" s="2821"/>
      <c r="BR122" s="2821"/>
      <c r="BS122" s="2822" t="s">
        <v>1458</v>
      </c>
      <c r="BT122" s="328" t="s">
        <v>1459</v>
      </c>
      <c r="BU122" s="328" t="s">
        <v>1460</v>
      </c>
      <c r="BV122" s="393">
        <v>43128117</v>
      </c>
      <c r="BW122" s="392">
        <v>10431281177</v>
      </c>
      <c r="BX122" s="617">
        <v>7000</v>
      </c>
      <c r="BY122" s="618">
        <v>46028</v>
      </c>
      <c r="BZ122" s="618">
        <v>46081</v>
      </c>
      <c r="CA122" s="619"/>
      <c r="CB122" s="612">
        <f t="shared" ref="CB122:CB153" si="156">S122</f>
        <v>30</v>
      </c>
      <c r="CC122" s="620">
        <f t="shared" ref="CC122:CC153" si="157">AF122</f>
        <v>7000</v>
      </c>
      <c r="CD122" s="612">
        <v>26</v>
      </c>
      <c r="CE122" s="621">
        <v>7000</v>
      </c>
      <c r="CF122" s="612">
        <v>26</v>
      </c>
      <c r="CG122" s="621">
        <v>7000</v>
      </c>
      <c r="CH122" s="621">
        <f t="shared" ref="CH122:CH153" si="158">CC122-CE122</f>
        <v>0</v>
      </c>
      <c r="CI122" s="621">
        <f t="shared" ref="CI122:CI153" si="159">CC122-CG122</f>
        <v>0</v>
      </c>
      <c r="CJ122" s="619"/>
      <c r="CK122" s="612">
        <f t="shared" ref="CK122:CK153" si="160">T122</f>
        <v>30</v>
      </c>
      <c r="CL122" s="620">
        <f t="shared" ref="CL122:CL153" si="161">AG122</f>
        <v>7000</v>
      </c>
      <c r="CM122" s="612">
        <v>28</v>
      </c>
      <c r="CN122" s="621">
        <v>7000</v>
      </c>
      <c r="CO122" s="612">
        <v>28</v>
      </c>
      <c r="CP122" s="621">
        <v>7000</v>
      </c>
      <c r="CQ122" s="621">
        <f t="shared" ref="CQ122:CQ185" si="162">CL122-CN122</f>
        <v>0</v>
      </c>
      <c r="CR122" s="621">
        <f t="shared" ref="CR122:CR185" si="163">CL122-CQ122</f>
        <v>7000</v>
      </c>
      <c r="CS122" s="622"/>
      <c r="CT122" s="612">
        <f t="shared" ref="CT122:CT140" si="164">U122</f>
        <v>0</v>
      </c>
      <c r="CU122" s="620">
        <f t="shared" ref="CU122:CU153" si="165">AH122</f>
        <v>0</v>
      </c>
      <c r="CV122" s="612"/>
      <c r="CW122" s="621">
        <f t="shared" si="91"/>
        <v>0</v>
      </c>
      <c r="CX122" s="612"/>
      <c r="CY122" s="621">
        <f t="shared" si="92"/>
        <v>0</v>
      </c>
      <c r="CZ122" s="621">
        <f t="shared" ref="CZ122:CZ153" si="166">CU122-CW122</f>
        <v>0</v>
      </c>
      <c r="DA122" s="621">
        <f t="shared" ref="DA122:DA153" si="167">CU122-CY122</f>
        <v>0</v>
      </c>
      <c r="DB122" s="612"/>
      <c r="DC122" s="612">
        <f t="shared" ref="DC122:DC185" si="168">V122</f>
        <v>0</v>
      </c>
      <c r="DD122" s="620">
        <f t="shared" ref="DD122:DD153" si="169">AI122</f>
        <v>0</v>
      </c>
      <c r="DE122" s="612"/>
      <c r="DF122" s="621">
        <f t="shared" si="94"/>
        <v>0</v>
      </c>
      <c r="DG122" s="612"/>
      <c r="DH122" s="621">
        <f t="shared" si="95"/>
        <v>0</v>
      </c>
      <c r="DI122" s="612"/>
      <c r="DJ122" s="612"/>
      <c r="DK122" s="612"/>
      <c r="DL122" s="612"/>
      <c r="DM122" s="612"/>
      <c r="DN122" s="612"/>
      <c r="DO122" s="612"/>
      <c r="DP122" s="612"/>
      <c r="DQ122" s="612"/>
      <c r="DR122" s="612"/>
      <c r="DS122" s="612"/>
      <c r="DU122" s="1945">
        <f t="shared" ref="DU122:DU185" si="170">AR122</f>
        <v>14000</v>
      </c>
      <c r="DV122" s="1946">
        <f t="shared" ref="DV122:DV153" si="171">CE122+CN122+CW122+DF122</f>
        <v>14000</v>
      </c>
      <c r="DW122" s="1946">
        <f t="shared" ref="DW122:DW153" si="172">CG122+CP122+CY122+DH122</f>
        <v>14000</v>
      </c>
      <c r="DX122" s="1946">
        <f t="shared" ref="DX122:DX153" si="173">DU122-DV122</f>
        <v>0</v>
      </c>
      <c r="DY122" s="1946">
        <f t="shared" ref="DY122:DY153" si="174">DU122-DW122</f>
        <v>0</v>
      </c>
      <c r="EG122" s="1946"/>
    </row>
    <row r="123" spans="1:137" s="612" customFormat="1" ht="26.25" hidden="1" customHeight="1" x14ac:dyDescent="0.25">
      <c r="A123" s="606">
        <v>2026</v>
      </c>
      <c r="B123" s="606">
        <v>479</v>
      </c>
      <c r="C123" s="606" t="s">
        <v>58</v>
      </c>
      <c r="D123" s="606">
        <v>3000654</v>
      </c>
      <c r="E123" s="606">
        <v>5005023</v>
      </c>
      <c r="F123" s="606" t="s">
        <v>1003</v>
      </c>
      <c r="G123" s="606" t="s">
        <v>1004</v>
      </c>
      <c r="H123" s="606">
        <v>97</v>
      </c>
      <c r="I123" s="607" t="s">
        <v>992</v>
      </c>
      <c r="J123" s="608" t="s">
        <v>10</v>
      </c>
      <c r="K123" s="608" t="s">
        <v>60</v>
      </c>
      <c r="L123" s="606" t="str">
        <f t="shared" si="141"/>
        <v>2.3</v>
      </c>
      <c r="M123" s="609" t="s">
        <v>62</v>
      </c>
      <c r="N123" s="609"/>
      <c r="O123" s="606" t="s">
        <v>1461</v>
      </c>
      <c r="P123" s="606" t="s">
        <v>65</v>
      </c>
      <c r="Q123" s="610">
        <v>1</v>
      </c>
      <c r="R123" s="324">
        <v>7000</v>
      </c>
      <c r="S123" s="606">
        <v>30</v>
      </c>
      <c r="T123" s="606">
        <v>30</v>
      </c>
      <c r="U123" s="606"/>
      <c r="V123" s="606">
        <v>0</v>
      </c>
      <c r="W123" s="326"/>
      <c r="X123" s="326"/>
      <c r="Y123" s="326"/>
      <c r="Z123" s="326"/>
      <c r="AA123" s="326"/>
      <c r="AB123" s="326"/>
      <c r="AC123" s="326"/>
      <c r="AD123" s="326"/>
      <c r="AE123" s="324">
        <f t="shared" si="142"/>
        <v>14000</v>
      </c>
      <c r="AF123" s="327">
        <f t="shared" si="143"/>
        <v>7000</v>
      </c>
      <c r="AG123" s="327">
        <f t="shared" si="144"/>
        <v>7000</v>
      </c>
      <c r="AH123" s="327">
        <f t="shared" si="145"/>
        <v>0</v>
      </c>
      <c r="AI123" s="327">
        <f t="shared" si="146"/>
        <v>0</v>
      </c>
      <c r="AJ123" s="327">
        <f t="shared" si="147"/>
        <v>0</v>
      </c>
      <c r="AK123" s="327">
        <f t="shared" si="148"/>
        <v>0</v>
      </c>
      <c r="AL123" s="327">
        <f t="shared" si="149"/>
        <v>0</v>
      </c>
      <c r="AM123" s="327">
        <f t="shared" si="150"/>
        <v>0</v>
      </c>
      <c r="AN123" s="327">
        <f t="shared" si="151"/>
        <v>0</v>
      </c>
      <c r="AO123" s="327">
        <f t="shared" si="152"/>
        <v>0</v>
      </c>
      <c r="AP123" s="327">
        <f t="shared" si="153"/>
        <v>0</v>
      </c>
      <c r="AQ123" s="327">
        <f t="shared" si="154"/>
        <v>0</v>
      </c>
      <c r="AR123" s="327">
        <f t="shared" si="155"/>
        <v>14000</v>
      </c>
      <c r="AS123" s="611" t="s">
        <v>994</v>
      </c>
      <c r="BA123" s="613"/>
      <c r="BB123" s="614" t="s">
        <v>995</v>
      </c>
      <c r="BC123" s="614" t="s">
        <v>1216</v>
      </c>
      <c r="BD123" s="614" t="s">
        <v>1217</v>
      </c>
      <c r="BE123" s="614" t="s">
        <v>1218</v>
      </c>
      <c r="BF123" s="615">
        <v>45665</v>
      </c>
      <c r="BG123" s="614"/>
      <c r="BH123" s="616">
        <v>1991</v>
      </c>
      <c r="BI123" s="616"/>
      <c r="BJ123" s="614"/>
      <c r="BK123" s="616"/>
      <c r="BL123" s="614"/>
      <c r="BM123" s="614"/>
      <c r="BN123" s="616"/>
      <c r="BO123" s="616" t="s">
        <v>999</v>
      </c>
      <c r="BP123" s="616"/>
      <c r="BQ123" s="2821"/>
      <c r="BR123" s="2821"/>
      <c r="BS123" s="2822" t="s">
        <v>1462</v>
      </c>
      <c r="BT123" s="328" t="s">
        <v>1463</v>
      </c>
      <c r="BU123" s="328" t="s">
        <v>1464</v>
      </c>
      <c r="BV123" s="393">
        <v>44820297</v>
      </c>
      <c r="BW123" s="392">
        <v>10448202971</v>
      </c>
      <c r="BX123" s="617">
        <v>7000</v>
      </c>
      <c r="BY123" s="618">
        <v>46028</v>
      </c>
      <c r="BZ123" s="618">
        <v>46081</v>
      </c>
      <c r="CA123" s="619"/>
      <c r="CB123" s="612">
        <f t="shared" si="156"/>
        <v>30</v>
      </c>
      <c r="CC123" s="620">
        <f t="shared" si="157"/>
        <v>7000</v>
      </c>
      <c r="CD123" s="612">
        <v>26</v>
      </c>
      <c r="CE123" s="621">
        <v>7000</v>
      </c>
      <c r="CF123" s="612">
        <v>26</v>
      </c>
      <c r="CG123" s="621">
        <v>7000</v>
      </c>
      <c r="CH123" s="621">
        <f t="shared" si="158"/>
        <v>0</v>
      </c>
      <c r="CI123" s="621">
        <f t="shared" si="159"/>
        <v>0</v>
      </c>
      <c r="CJ123" s="619"/>
      <c r="CK123" s="612">
        <f t="shared" si="160"/>
        <v>30</v>
      </c>
      <c r="CL123" s="620">
        <f t="shared" si="161"/>
        <v>7000</v>
      </c>
      <c r="CM123" s="612">
        <v>28</v>
      </c>
      <c r="CN123" s="621">
        <v>7000</v>
      </c>
      <c r="CO123" s="612">
        <v>28</v>
      </c>
      <c r="CP123" s="621">
        <v>7000</v>
      </c>
      <c r="CQ123" s="621">
        <f t="shared" si="162"/>
        <v>0</v>
      </c>
      <c r="CR123" s="621">
        <f t="shared" si="163"/>
        <v>7000</v>
      </c>
      <c r="CS123" s="622"/>
      <c r="CT123" s="612">
        <f t="shared" si="164"/>
        <v>0</v>
      </c>
      <c r="CU123" s="620">
        <f t="shared" si="165"/>
        <v>0</v>
      </c>
      <c r="CW123" s="621">
        <f t="shared" si="91"/>
        <v>0</v>
      </c>
      <c r="CY123" s="621">
        <f t="shared" si="92"/>
        <v>0</v>
      </c>
      <c r="CZ123" s="621">
        <f t="shared" si="166"/>
        <v>0</v>
      </c>
      <c r="DA123" s="621">
        <f t="shared" si="167"/>
        <v>0</v>
      </c>
      <c r="DC123" s="612">
        <f t="shared" si="168"/>
        <v>0</v>
      </c>
      <c r="DD123" s="620">
        <f t="shared" si="169"/>
        <v>0</v>
      </c>
      <c r="DF123" s="621">
        <f t="shared" si="94"/>
        <v>0</v>
      </c>
      <c r="DH123" s="621">
        <f t="shared" si="95"/>
        <v>0</v>
      </c>
      <c r="DU123" s="620">
        <f t="shared" si="170"/>
        <v>14000</v>
      </c>
      <c r="DV123" s="621">
        <f t="shared" si="171"/>
        <v>14000</v>
      </c>
      <c r="DW123" s="621">
        <f t="shared" si="172"/>
        <v>14000</v>
      </c>
      <c r="DX123" s="621">
        <f t="shared" si="173"/>
        <v>0</v>
      </c>
      <c r="DY123" s="621">
        <f t="shared" si="174"/>
        <v>0</v>
      </c>
      <c r="EG123" s="621"/>
    </row>
    <row r="124" spans="1:137" s="612" customFormat="1" ht="26.25" hidden="1" customHeight="1" x14ac:dyDescent="0.25">
      <c r="A124" s="606">
        <v>2026</v>
      </c>
      <c r="B124" s="606">
        <v>479</v>
      </c>
      <c r="C124" s="606" t="s">
        <v>58</v>
      </c>
      <c r="D124" s="606">
        <v>3000654</v>
      </c>
      <c r="E124" s="606">
        <v>5005023</v>
      </c>
      <c r="F124" s="606" t="s">
        <v>1003</v>
      </c>
      <c r="G124" s="606" t="s">
        <v>1004</v>
      </c>
      <c r="H124" s="606">
        <v>97</v>
      </c>
      <c r="I124" s="607" t="s">
        <v>992</v>
      </c>
      <c r="J124" s="608" t="s">
        <v>10</v>
      </c>
      <c r="K124" s="608" t="s">
        <v>60</v>
      </c>
      <c r="L124" s="606" t="str">
        <f t="shared" si="141"/>
        <v>2.3</v>
      </c>
      <c r="M124" s="609" t="s">
        <v>62</v>
      </c>
      <c r="N124" s="609"/>
      <c r="O124" s="606" t="s">
        <v>1465</v>
      </c>
      <c r="P124" s="606" t="s">
        <v>65</v>
      </c>
      <c r="Q124" s="610">
        <v>1</v>
      </c>
      <c r="R124" s="324">
        <v>7000</v>
      </c>
      <c r="S124" s="606">
        <v>30</v>
      </c>
      <c r="T124" s="606">
        <v>30</v>
      </c>
      <c r="U124" s="606"/>
      <c r="V124" s="606">
        <v>0</v>
      </c>
      <c r="W124" s="326"/>
      <c r="X124" s="326"/>
      <c r="Y124" s="326"/>
      <c r="Z124" s="326"/>
      <c r="AA124" s="326"/>
      <c r="AB124" s="326"/>
      <c r="AC124" s="326"/>
      <c r="AD124" s="326"/>
      <c r="AE124" s="324">
        <f t="shared" si="142"/>
        <v>14000</v>
      </c>
      <c r="AF124" s="327">
        <f t="shared" si="143"/>
        <v>7000</v>
      </c>
      <c r="AG124" s="327">
        <f t="shared" si="144"/>
        <v>7000</v>
      </c>
      <c r="AH124" s="327">
        <f t="shared" si="145"/>
        <v>0</v>
      </c>
      <c r="AI124" s="327">
        <f t="shared" si="146"/>
        <v>0</v>
      </c>
      <c r="AJ124" s="327">
        <f t="shared" si="147"/>
        <v>0</v>
      </c>
      <c r="AK124" s="327">
        <f t="shared" si="148"/>
        <v>0</v>
      </c>
      <c r="AL124" s="327">
        <f t="shared" si="149"/>
        <v>0</v>
      </c>
      <c r="AM124" s="327">
        <f t="shared" si="150"/>
        <v>0</v>
      </c>
      <c r="AN124" s="327">
        <f t="shared" si="151"/>
        <v>0</v>
      </c>
      <c r="AO124" s="327">
        <f t="shared" si="152"/>
        <v>0</v>
      </c>
      <c r="AP124" s="327">
        <f t="shared" si="153"/>
        <v>0</v>
      </c>
      <c r="AQ124" s="327">
        <f t="shared" si="154"/>
        <v>0</v>
      </c>
      <c r="AR124" s="327">
        <f t="shared" si="155"/>
        <v>14000</v>
      </c>
      <c r="AS124" s="611" t="s">
        <v>994</v>
      </c>
      <c r="BA124" s="613"/>
      <c r="BB124" s="614" t="s">
        <v>995</v>
      </c>
      <c r="BC124" s="614" t="s">
        <v>1163</v>
      </c>
      <c r="BD124" s="614" t="s">
        <v>1164</v>
      </c>
      <c r="BE124" s="614" t="s">
        <v>1165</v>
      </c>
      <c r="BF124" s="615">
        <v>45665</v>
      </c>
      <c r="BG124" s="614"/>
      <c r="BH124" s="616">
        <v>1880</v>
      </c>
      <c r="BI124" s="616"/>
      <c r="BJ124" s="614"/>
      <c r="BK124" s="616"/>
      <c r="BL124" s="614"/>
      <c r="BM124" s="614"/>
      <c r="BN124" s="616"/>
      <c r="BO124" s="616" t="s">
        <v>1166</v>
      </c>
      <c r="BP124" s="616"/>
      <c r="BQ124" s="2821"/>
      <c r="BR124" s="2821"/>
      <c r="BS124" s="2822" t="s">
        <v>1466</v>
      </c>
      <c r="BT124" s="328" t="s">
        <v>1467</v>
      </c>
      <c r="BU124" s="328" t="s">
        <v>1468</v>
      </c>
      <c r="BV124" s="393">
        <v>75015118</v>
      </c>
      <c r="BW124" s="392">
        <v>10750151189</v>
      </c>
      <c r="BX124" s="617">
        <v>7000</v>
      </c>
      <c r="BY124" s="618">
        <v>46028</v>
      </c>
      <c r="BZ124" s="618">
        <v>46081</v>
      </c>
      <c r="CA124" s="619"/>
      <c r="CB124" s="612">
        <f t="shared" si="156"/>
        <v>30</v>
      </c>
      <c r="CC124" s="620">
        <f t="shared" si="157"/>
        <v>7000</v>
      </c>
      <c r="CD124" s="612">
        <v>26</v>
      </c>
      <c r="CE124" s="621">
        <v>7000</v>
      </c>
      <c r="CF124" s="612">
        <v>26</v>
      </c>
      <c r="CG124" s="621">
        <v>7000</v>
      </c>
      <c r="CH124" s="621">
        <f t="shared" si="158"/>
        <v>0</v>
      </c>
      <c r="CI124" s="621">
        <f t="shared" si="159"/>
        <v>0</v>
      </c>
      <c r="CJ124" s="619"/>
      <c r="CK124" s="612">
        <f t="shared" si="160"/>
        <v>30</v>
      </c>
      <c r="CL124" s="620">
        <f t="shared" si="161"/>
        <v>7000</v>
      </c>
      <c r="CM124" s="612">
        <v>28</v>
      </c>
      <c r="CN124" s="621">
        <v>7000</v>
      </c>
      <c r="CO124" s="612">
        <v>28</v>
      </c>
      <c r="CP124" s="621">
        <v>7000</v>
      </c>
      <c r="CQ124" s="621">
        <f t="shared" si="162"/>
        <v>0</v>
      </c>
      <c r="CR124" s="621">
        <f t="shared" si="163"/>
        <v>7000</v>
      </c>
      <c r="CS124" s="622"/>
      <c r="CT124" s="612">
        <f t="shared" si="164"/>
        <v>0</v>
      </c>
      <c r="CU124" s="620">
        <f t="shared" si="165"/>
        <v>0</v>
      </c>
      <c r="CW124" s="621">
        <f t="shared" si="91"/>
        <v>0</v>
      </c>
      <c r="CY124" s="621">
        <f t="shared" si="92"/>
        <v>0</v>
      </c>
      <c r="CZ124" s="621">
        <f t="shared" si="166"/>
        <v>0</v>
      </c>
      <c r="DA124" s="621">
        <f t="shared" si="167"/>
        <v>0</v>
      </c>
      <c r="DC124" s="612">
        <f t="shared" si="168"/>
        <v>0</v>
      </c>
      <c r="DD124" s="620">
        <f t="shared" si="169"/>
        <v>0</v>
      </c>
      <c r="DF124" s="621">
        <f t="shared" si="94"/>
        <v>0</v>
      </c>
      <c r="DH124" s="621">
        <f t="shared" si="95"/>
        <v>0</v>
      </c>
      <c r="DU124" s="620">
        <f t="shared" si="170"/>
        <v>14000</v>
      </c>
      <c r="DV124" s="621">
        <f t="shared" si="171"/>
        <v>14000</v>
      </c>
      <c r="DW124" s="621">
        <f t="shared" si="172"/>
        <v>14000</v>
      </c>
      <c r="DX124" s="621">
        <f t="shared" si="173"/>
        <v>0</v>
      </c>
      <c r="DY124" s="621">
        <f t="shared" si="174"/>
        <v>0</v>
      </c>
      <c r="EG124" s="621"/>
    </row>
    <row r="125" spans="1:137" s="1944" customFormat="1" ht="26.25" hidden="1" customHeight="1" x14ac:dyDescent="0.25">
      <c r="A125" s="1937">
        <v>2026</v>
      </c>
      <c r="B125" s="606">
        <v>479</v>
      </c>
      <c r="C125" s="606" t="s">
        <v>58</v>
      </c>
      <c r="D125" s="606">
        <v>3000654</v>
      </c>
      <c r="E125" s="606">
        <v>5005023</v>
      </c>
      <c r="F125" s="606" t="s">
        <v>990</v>
      </c>
      <c r="G125" s="1937" t="s">
        <v>991</v>
      </c>
      <c r="H125" s="1937">
        <v>94</v>
      </c>
      <c r="I125" s="607" t="s">
        <v>992</v>
      </c>
      <c r="J125" s="608" t="s">
        <v>10</v>
      </c>
      <c r="K125" s="608" t="s">
        <v>60</v>
      </c>
      <c r="L125" s="606" t="str">
        <f t="shared" si="141"/>
        <v>2.3</v>
      </c>
      <c r="M125" s="1938" t="s">
        <v>62</v>
      </c>
      <c r="N125" s="609"/>
      <c r="O125" s="1937" t="s">
        <v>1469</v>
      </c>
      <c r="P125" s="1937" t="s">
        <v>65</v>
      </c>
      <c r="Q125" s="1939">
        <v>1</v>
      </c>
      <c r="R125" s="457">
        <v>5000</v>
      </c>
      <c r="S125" s="1937">
        <v>30</v>
      </c>
      <c r="T125" s="1937">
        <v>30</v>
      </c>
      <c r="U125" s="1937"/>
      <c r="V125" s="1937"/>
      <c r="W125" s="1940"/>
      <c r="X125" s="326"/>
      <c r="Y125" s="326"/>
      <c r="Z125" s="326"/>
      <c r="AA125" s="326"/>
      <c r="AB125" s="326"/>
      <c r="AC125" s="326"/>
      <c r="AD125" s="326"/>
      <c r="AE125" s="457">
        <f t="shared" si="142"/>
        <v>10000</v>
      </c>
      <c r="AF125" s="327">
        <f t="shared" si="143"/>
        <v>5000</v>
      </c>
      <c r="AG125" s="327">
        <f t="shared" si="144"/>
        <v>5000</v>
      </c>
      <c r="AH125" s="327">
        <f t="shared" si="145"/>
        <v>0</v>
      </c>
      <c r="AI125" s="327">
        <f t="shared" si="146"/>
        <v>0</v>
      </c>
      <c r="AJ125" s="327">
        <f t="shared" si="147"/>
        <v>0</v>
      </c>
      <c r="AK125" s="327">
        <f t="shared" si="148"/>
        <v>0</v>
      </c>
      <c r="AL125" s="327">
        <f t="shared" si="149"/>
        <v>0</v>
      </c>
      <c r="AM125" s="327">
        <f t="shared" si="150"/>
        <v>0</v>
      </c>
      <c r="AN125" s="327">
        <f t="shared" si="151"/>
        <v>0</v>
      </c>
      <c r="AO125" s="327">
        <f t="shared" si="152"/>
        <v>0</v>
      </c>
      <c r="AP125" s="327">
        <f t="shared" si="153"/>
        <v>0</v>
      </c>
      <c r="AQ125" s="327">
        <f t="shared" si="154"/>
        <v>0</v>
      </c>
      <c r="AR125" s="458">
        <f t="shared" si="155"/>
        <v>10000</v>
      </c>
      <c r="AS125" s="1941" t="s">
        <v>994</v>
      </c>
      <c r="AT125" s="612"/>
      <c r="AU125" s="612"/>
      <c r="AV125" s="612"/>
      <c r="AW125" s="612"/>
      <c r="AX125" s="612"/>
      <c r="AY125" s="612"/>
      <c r="AZ125" s="612"/>
      <c r="BA125" s="613"/>
      <c r="BB125" s="1942" t="s">
        <v>995</v>
      </c>
      <c r="BC125" s="614" t="s">
        <v>1163</v>
      </c>
      <c r="BD125" s="614" t="s">
        <v>1164</v>
      </c>
      <c r="BE125" s="614" t="s">
        <v>1165</v>
      </c>
      <c r="BF125" s="615">
        <v>45665</v>
      </c>
      <c r="BG125" s="614"/>
      <c r="BH125" s="616">
        <v>1885</v>
      </c>
      <c r="BI125" s="616"/>
      <c r="BJ125" s="614"/>
      <c r="BK125" s="616"/>
      <c r="BL125" s="614"/>
      <c r="BM125" s="614"/>
      <c r="BN125" s="616"/>
      <c r="BO125" s="616" t="s">
        <v>1166</v>
      </c>
      <c r="BP125" s="616"/>
      <c r="BQ125" s="2821"/>
      <c r="BR125" s="2821"/>
      <c r="BS125" s="2822" t="s">
        <v>1470</v>
      </c>
      <c r="BT125" s="328" t="s">
        <v>1471</v>
      </c>
      <c r="BU125" s="328" t="s">
        <v>1472</v>
      </c>
      <c r="BV125" s="393" t="s">
        <v>1473</v>
      </c>
      <c r="BW125" s="392">
        <v>10727285381</v>
      </c>
      <c r="BX125" s="617">
        <v>5000</v>
      </c>
      <c r="BY125" s="618">
        <v>46028</v>
      </c>
      <c r="BZ125" s="618">
        <v>46081</v>
      </c>
      <c r="CA125" s="619"/>
      <c r="CB125" s="612">
        <f t="shared" si="156"/>
        <v>30</v>
      </c>
      <c r="CC125" s="620">
        <f t="shared" si="157"/>
        <v>5000</v>
      </c>
      <c r="CD125" s="612">
        <v>26</v>
      </c>
      <c r="CE125" s="621">
        <v>5000</v>
      </c>
      <c r="CF125" s="612">
        <v>26</v>
      </c>
      <c r="CG125" s="621">
        <v>5000</v>
      </c>
      <c r="CH125" s="621">
        <f t="shared" si="158"/>
        <v>0</v>
      </c>
      <c r="CI125" s="621">
        <f t="shared" si="159"/>
        <v>0</v>
      </c>
      <c r="CJ125" s="619"/>
      <c r="CK125" s="612">
        <f t="shared" si="160"/>
        <v>30</v>
      </c>
      <c r="CL125" s="620">
        <f t="shared" si="161"/>
        <v>5000</v>
      </c>
      <c r="CM125" s="612">
        <v>28</v>
      </c>
      <c r="CN125" s="621">
        <v>5000</v>
      </c>
      <c r="CO125" s="612">
        <v>28</v>
      </c>
      <c r="CP125" s="621">
        <v>5000</v>
      </c>
      <c r="CQ125" s="621">
        <f t="shared" si="162"/>
        <v>0</v>
      </c>
      <c r="CR125" s="621">
        <f t="shared" si="163"/>
        <v>5000</v>
      </c>
      <c r="CS125" s="622"/>
      <c r="CT125" s="612">
        <f t="shared" si="164"/>
        <v>0</v>
      </c>
      <c r="CU125" s="620">
        <f t="shared" si="165"/>
        <v>0</v>
      </c>
      <c r="CV125" s="612"/>
      <c r="CW125" s="621">
        <f t="shared" si="91"/>
        <v>0</v>
      </c>
      <c r="CX125" s="612"/>
      <c r="CY125" s="621">
        <f t="shared" si="92"/>
        <v>0</v>
      </c>
      <c r="CZ125" s="621">
        <f t="shared" si="166"/>
        <v>0</v>
      </c>
      <c r="DA125" s="621">
        <f t="shared" si="167"/>
        <v>0</v>
      </c>
      <c r="DB125" s="612"/>
      <c r="DC125" s="612">
        <f t="shared" si="168"/>
        <v>0</v>
      </c>
      <c r="DD125" s="620">
        <f t="shared" si="169"/>
        <v>0</v>
      </c>
      <c r="DE125" s="612"/>
      <c r="DF125" s="621">
        <f t="shared" si="94"/>
        <v>0</v>
      </c>
      <c r="DG125" s="612"/>
      <c r="DH125" s="621">
        <f t="shared" si="95"/>
        <v>0</v>
      </c>
      <c r="DI125" s="612"/>
      <c r="DJ125" s="612"/>
      <c r="DK125" s="612"/>
      <c r="DL125" s="612"/>
      <c r="DM125" s="612"/>
      <c r="DN125" s="612"/>
      <c r="DO125" s="612"/>
      <c r="DP125" s="612"/>
      <c r="DQ125" s="612"/>
      <c r="DR125" s="612"/>
      <c r="DS125" s="612"/>
      <c r="DU125" s="1945">
        <f t="shared" si="170"/>
        <v>10000</v>
      </c>
      <c r="DV125" s="1946">
        <f t="shared" si="171"/>
        <v>10000</v>
      </c>
      <c r="DW125" s="1946">
        <f t="shared" si="172"/>
        <v>10000</v>
      </c>
      <c r="DX125" s="1946">
        <f t="shared" si="173"/>
        <v>0</v>
      </c>
      <c r="DY125" s="1946">
        <f t="shared" si="174"/>
        <v>0</v>
      </c>
      <c r="EG125" s="1946"/>
    </row>
    <row r="126" spans="1:137" s="612" customFormat="1" ht="26.25" hidden="1" customHeight="1" x14ac:dyDescent="0.25">
      <c r="A126" s="606">
        <v>2026</v>
      </c>
      <c r="B126" s="606">
        <v>479</v>
      </c>
      <c r="C126" s="606" t="s">
        <v>58</v>
      </c>
      <c r="D126" s="606">
        <v>3000654</v>
      </c>
      <c r="E126" s="606">
        <v>5005023</v>
      </c>
      <c r="F126" s="606" t="s">
        <v>1003</v>
      </c>
      <c r="G126" s="606" t="s">
        <v>1004</v>
      </c>
      <c r="H126" s="606">
        <v>97</v>
      </c>
      <c r="I126" s="607" t="s">
        <v>992</v>
      </c>
      <c r="J126" s="608" t="s">
        <v>10</v>
      </c>
      <c r="K126" s="608" t="s">
        <v>60</v>
      </c>
      <c r="L126" s="606" t="str">
        <f t="shared" si="141"/>
        <v>2.3</v>
      </c>
      <c r="M126" s="609" t="s">
        <v>62</v>
      </c>
      <c r="N126" s="609"/>
      <c r="O126" s="606" t="s">
        <v>1474</v>
      </c>
      <c r="P126" s="606" t="s">
        <v>65</v>
      </c>
      <c r="Q126" s="610">
        <v>1</v>
      </c>
      <c r="R126" s="324">
        <v>6500</v>
      </c>
      <c r="S126" s="606">
        <v>30</v>
      </c>
      <c r="T126" s="606">
        <v>30</v>
      </c>
      <c r="U126" s="606"/>
      <c r="V126" s="606">
        <v>0</v>
      </c>
      <c r="W126" s="326"/>
      <c r="X126" s="326"/>
      <c r="Y126" s="326"/>
      <c r="Z126" s="326"/>
      <c r="AA126" s="326"/>
      <c r="AB126" s="326"/>
      <c r="AC126" s="326"/>
      <c r="AD126" s="326"/>
      <c r="AE126" s="324">
        <f t="shared" si="142"/>
        <v>13000</v>
      </c>
      <c r="AF126" s="327">
        <f t="shared" si="143"/>
        <v>6500</v>
      </c>
      <c r="AG126" s="327">
        <f t="shared" si="144"/>
        <v>6500</v>
      </c>
      <c r="AH126" s="327">
        <f t="shared" si="145"/>
        <v>0</v>
      </c>
      <c r="AI126" s="327">
        <f t="shared" si="146"/>
        <v>0</v>
      </c>
      <c r="AJ126" s="327">
        <f t="shared" si="147"/>
        <v>0</v>
      </c>
      <c r="AK126" s="327">
        <f t="shared" si="148"/>
        <v>0</v>
      </c>
      <c r="AL126" s="327">
        <f t="shared" si="149"/>
        <v>0</v>
      </c>
      <c r="AM126" s="327">
        <f t="shared" si="150"/>
        <v>0</v>
      </c>
      <c r="AN126" s="327">
        <f t="shared" si="151"/>
        <v>0</v>
      </c>
      <c r="AO126" s="327">
        <f t="shared" si="152"/>
        <v>0</v>
      </c>
      <c r="AP126" s="327">
        <f t="shared" si="153"/>
        <v>0</v>
      </c>
      <c r="AQ126" s="327">
        <f t="shared" si="154"/>
        <v>0</v>
      </c>
      <c r="AR126" s="327">
        <f t="shared" si="155"/>
        <v>13000</v>
      </c>
      <c r="AS126" s="611" t="s">
        <v>994</v>
      </c>
      <c r="BA126" s="613"/>
      <c r="BB126" s="614" t="s">
        <v>995</v>
      </c>
      <c r="BC126" s="614" t="s">
        <v>1163</v>
      </c>
      <c r="BD126" s="614" t="s">
        <v>1164</v>
      </c>
      <c r="BE126" s="614" t="s">
        <v>1165</v>
      </c>
      <c r="BF126" s="615">
        <v>45665</v>
      </c>
      <c r="BG126" s="614"/>
      <c r="BH126" s="616">
        <v>1886</v>
      </c>
      <c r="BI126" s="616"/>
      <c r="BJ126" s="614"/>
      <c r="BK126" s="616"/>
      <c r="BL126" s="614"/>
      <c r="BM126" s="614"/>
      <c r="BN126" s="616"/>
      <c r="BO126" s="616" t="s">
        <v>1166</v>
      </c>
      <c r="BP126" s="616"/>
      <c r="BQ126" s="2821"/>
      <c r="BR126" s="2821"/>
      <c r="BS126" s="2822" t="s">
        <v>1239</v>
      </c>
      <c r="BT126" s="328" t="s">
        <v>1475</v>
      </c>
      <c r="BU126" s="328" t="s">
        <v>1476</v>
      </c>
      <c r="BV126" s="393">
        <v>43611128</v>
      </c>
      <c r="BW126" s="392">
        <v>10436111288</v>
      </c>
      <c r="BX126" s="617">
        <v>6500</v>
      </c>
      <c r="BY126" s="618">
        <v>46028</v>
      </c>
      <c r="BZ126" s="618">
        <v>46081</v>
      </c>
      <c r="CA126" s="619"/>
      <c r="CB126" s="612">
        <f t="shared" si="156"/>
        <v>30</v>
      </c>
      <c r="CC126" s="620">
        <f t="shared" si="157"/>
        <v>6500</v>
      </c>
      <c r="CD126" s="612">
        <v>26</v>
      </c>
      <c r="CE126" s="621">
        <v>6500</v>
      </c>
      <c r="CF126" s="612">
        <v>26</v>
      </c>
      <c r="CG126" s="621">
        <v>6500</v>
      </c>
      <c r="CH126" s="621">
        <f t="shared" si="158"/>
        <v>0</v>
      </c>
      <c r="CI126" s="621">
        <f t="shared" si="159"/>
        <v>0</v>
      </c>
      <c r="CJ126" s="619"/>
      <c r="CK126" s="612">
        <f t="shared" si="160"/>
        <v>30</v>
      </c>
      <c r="CL126" s="620">
        <f t="shared" si="161"/>
        <v>6500</v>
      </c>
      <c r="CM126" s="612">
        <v>28</v>
      </c>
      <c r="CN126" s="621">
        <v>6500</v>
      </c>
      <c r="CO126" s="612">
        <v>28</v>
      </c>
      <c r="CP126" s="621">
        <v>6500</v>
      </c>
      <c r="CQ126" s="621">
        <f t="shared" si="162"/>
        <v>0</v>
      </c>
      <c r="CR126" s="621">
        <f t="shared" si="163"/>
        <v>6500</v>
      </c>
      <c r="CS126" s="622"/>
      <c r="CT126" s="612">
        <f t="shared" si="164"/>
        <v>0</v>
      </c>
      <c r="CU126" s="620">
        <f t="shared" si="165"/>
        <v>0</v>
      </c>
      <c r="CW126" s="621">
        <f t="shared" si="91"/>
        <v>0</v>
      </c>
      <c r="CY126" s="621">
        <f t="shared" si="92"/>
        <v>0</v>
      </c>
      <c r="CZ126" s="621">
        <f t="shared" si="166"/>
        <v>0</v>
      </c>
      <c r="DA126" s="621">
        <f t="shared" si="167"/>
        <v>0</v>
      </c>
      <c r="DC126" s="612">
        <f t="shared" si="168"/>
        <v>0</v>
      </c>
      <c r="DD126" s="620">
        <f t="shared" si="169"/>
        <v>0</v>
      </c>
      <c r="DF126" s="621">
        <f t="shared" si="94"/>
        <v>0</v>
      </c>
      <c r="DH126" s="621">
        <f t="shared" si="95"/>
        <v>0</v>
      </c>
      <c r="DU126" s="620">
        <f t="shared" si="170"/>
        <v>13000</v>
      </c>
      <c r="DV126" s="621">
        <f t="shared" si="171"/>
        <v>13000</v>
      </c>
      <c r="DW126" s="621">
        <f t="shared" si="172"/>
        <v>13000</v>
      </c>
      <c r="DX126" s="621">
        <f t="shared" si="173"/>
        <v>0</v>
      </c>
      <c r="DY126" s="621">
        <f t="shared" si="174"/>
        <v>0</v>
      </c>
      <c r="EG126" s="621"/>
    </row>
    <row r="127" spans="1:137" s="1944" customFormat="1" ht="26.25" hidden="1" customHeight="1" x14ac:dyDescent="0.25">
      <c r="A127" s="1937">
        <v>2026</v>
      </c>
      <c r="B127" s="606">
        <v>479</v>
      </c>
      <c r="C127" s="606" t="s">
        <v>58</v>
      </c>
      <c r="D127" s="606">
        <v>3000654</v>
      </c>
      <c r="E127" s="606">
        <v>5005023</v>
      </c>
      <c r="F127" s="606" t="s">
        <v>990</v>
      </c>
      <c r="G127" s="1937" t="s">
        <v>991</v>
      </c>
      <c r="H127" s="1937">
        <v>94</v>
      </c>
      <c r="I127" s="607" t="s">
        <v>992</v>
      </c>
      <c r="J127" s="608" t="s">
        <v>10</v>
      </c>
      <c r="K127" s="608" t="s">
        <v>60</v>
      </c>
      <c r="L127" s="606" t="str">
        <f t="shared" si="141"/>
        <v>2.3</v>
      </c>
      <c r="M127" s="1938" t="s">
        <v>62</v>
      </c>
      <c r="N127" s="609"/>
      <c r="O127" s="1937" t="s">
        <v>1477</v>
      </c>
      <c r="P127" s="1937" t="s">
        <v>65</v>
      </c>
      <c r="Q127" s="1939">
        <v>1</v>
      </c>
      <c r="R127" s="457">
        <v>6500</v>
      </c>
      <c r="S127" s="1937">
        <v>30</v>
      </c>
      <c r="T127" s="2928">
        <v>15</v>
      </c>
      <c r="U127" s="1937"/>
      <c r="V127" s="1937"/>
      <c r="W127" s="1940"/>
      <c r="X127" s="326"/>
      <c r="Y127" s="326"/>
      <c r="Z127" s="326"/>
      <c r="AA127" s="326"/>
      <c r="AB127" s="326"/>
      <c r="AC127" s="326"/>
      <c r="AD127" s="326"/>
      <c r="AE127" s="457">
        <f t="shared" si="142"/>
        <v>9750</v>
      </c>
      <c r="AF127" s="327">
        <f t="shared" si="143"/>
        <v>6500</v>
      </c>
      <c r="AG127" s="327">
        <f t="shared" si="144"/>
        <v>3250</v>
      </c>
      <c r="AH127" s="327">
        <f t="shared" si="145"/>
        <v>0</v>
      </c>
      <c r="AI127" s="327">
        <f t="shared" si="146"/>
        <v>0</v>
      </c>
      <c r="AJ127" s="327">
        <f t="shared" si="147"/>
        <v>0</v>
      </c>
      <c r="AK127" s="327">
        <f t="shared" si="148"/>
        <v>0</v>
      </c>
      <c r="AL127" s="327">
        <f t="shared" si="149"/>
        <v>0</v>
      </c>
      <c r="AM127" s="327">
        <f t="shared" si="150"/>
        <v>0</v>
      </c>
      <c r="AN127" s="327">
        <f t="shared" si="151"/>
        <v>0</v>
      </c>
      <c r="AO127" s="327">
        <f t="shared" si="152"/>
        <v>0</v>
      </c>
      <c r="AP127" s="327">
        <f t="shared" si="153"/>
        <v>0</v>
      </c>
      <c r="AQ127" s="327">
        <f t="shared" si="154"/>
        <v>0</v>
      </c>
      <c r="AR127" s="458">
        <f t="shared" si="155"/>
        <v>9750</v>
      </c>
      <c r="AS127" s="1941" t="s">
        <v>994</v>
      </c>
      <c r="AT127" s="612"/>
      <c r="AU127" s="612"/>
      <c r="AV127" s="612"/>
      <c r="AW127" s="612"/>
      <c r="AX127" s="612"/>
      <c r="AY127" s="612"/>
      <c r="AZ127" s="612"/>
      <c r="BA127" s="613"/>
      <c r="BB127" s="1942" t="s">
        <v>995</v>
      </c>
      <c r="BC127" s="634" t="s">
        <v>1478</v>
      </c>
      <c r="BD127" s="634" t="s">
        <v>1479</v>
      </c>
      <c r="BE127" s="634" t="s">
        <v>1480</v>
      </c>
      <c r="BF127" s="635" t="s">
        <v>1069</v>
      </c>
      <c r="BG127" s="614"/>
      <c r="BH127" s="616">
        <v>1887</v>
      </c>
      <c r="BI127" s="616"/>
      <c r="BJ127" s="614"/>
      <c r="BK127" s="616"/>
      <c r="BL127" s="614"/>
      <c r="BM127" s="614"/>
      <c r="BN127" s="616"/>
      <c r="BO127" s="616" t="s">
        <v>1219</v>
      </c>
      <c r="BP127" s="616"/>
      <c r="BQ127" s="2821"/>
      <c r="BR127" s="2821"/>
      <c r="BS127" s="2822" t="s">
        <v>1481</v>
      </c>
      <c r="BT127" s="328" t="s">
        <v>1275</v>
      </c>
      <c r="BU127" s="328" t="s">
        <v>1482</v>
      </c>
      <c r="BV127" s="393" t="s">
        <v>1483</v>
      </c>
      <c r="BW127" s="392">
        <v>10460625021</v>
      </c>
      <c r="BX127" s="617">
        <v>6500</v>
      </c>
      <c r="BY127" s="618">
        <v>46028</v>
      </c>
      <c r="BZ127" s="618">
        <v>46053</v>
      </c>
      <c r="CA127" s="619"/>
      <c r="CB127" s="612">
        <f t="shared" si="156"/>
        <v>30</v>
      </c>
      <c r="CC127" s="620">
        <f t="shared" si="157"/>
        <v>6500</v>
      </c>
      <c r="CD127" s="612">
        <v>26</v>
      </c>
      <c r="CE127" s="621">
        <v>6500</v>
      </c>
      <c r="CF127" s="612">
        <v>26</v>
      </c>
      <c r="CG127" s="621">
        <v>6500</v>
      </c>
      <c r="CH127" s="621">
        <f t="shared" si="158"/>
        <v>0</v>
      </c>
      <c r="CI127" s="621">
        <f t="shared" si="159"/>
        <v>0</v>
      </c>
      <c r="CJ127" s="619"/>
      <c r="CK127" s="612">
        <f t="shared" si="160"/>
        <v>15</v>
      </c>
      <c r="CL127" s="620">
        <f t="shared" si="161"/>
        <v>3250</v>
      </c>
      <c r="CM127" s="612">
        <v>15</v>
      </c>
      <c r="CN127" s="621">
        <v>3250</v>
      </c>
      <c r="CO127" s="612">
        <v>15</v>
      </c>
      <c r="CP127" s="621">
        <v>3250</v>
      </c>
      <c r="CQ127" s="621">
        <f t="shared" si="162"/>
        <v>0</v>
      </c>
      <c r="CR127" s="621">
        <f t="shared" si="163"/>
        <v>3250</v>
      </c>
      <c r="CS127" s="622"/>
      <c r="CT127" s="612">
        <f t="shared" si="164"/>
        <v>0</v>
      </c>
      <c r="CU127" s="620">
        <f t="shared" si="165"/>
        <v>0</v>
      </c>
      <c r="CV127" s="612"/>
      <c r="CW127" s="621">
        <f t="shared" si="91"/>
        <v>0</v>
      </c>
      <c r="CX127" s="612"/>
      <c r="CY127" s="621">
        <f t="shared" si="92"/>
        <v>0</v>
      </c>
      <c r="CZ127" s="621">
        <f t="shared" si="166"/>
        <v>0</v>
      </c>
      <c r="DA127" s="621">
        <f t="shared" si="167"/>
        <v>0</v>
      </c>
      <c r="DB127" s="612"/>
      <c r="DC127" s="612">
        <f t="shared" si="168"/>
        <v>0</v>
      </c>
      <c r="DD127" s="620">
        <f t="shared" si="169"/>
        <v>0</v>
      </c>
      <c r="DE127" s="612"/>
      <c r="DF127" s="621">
        <f t="shared" si="94"/>
        <v>0</v>
      </c>
      <c r="DG127" s="612"/>
      <c r="DH127" s="621">
        <f t="shared" si="95"/>
        <v>0</v>
      </c>
      <c r="DI127" s="612"/>
      <c r="DJ127" s="612"/>
      <c r="DK127" s="612"/>
      <c r="DL127" s="612"/>
      <c r="DM127" s="612"/>
      <c r="DN127" s="612"/>
      <c r="DO127" s="612"/>
      <c r="DP127" s="612"/>
      <c r="DQ127" s="612"/>
      <c r="DR127" s="612"/>
      <c r="DS127" s="612"/>
      <c r="DU127" s="1945">
        <f t="shared" si="170"/>
        <v>9750</v>
      </c>
      <c r="DV127" s="1946">
        <f t="shared" si="171"/>
        <v>9750</v>
      </c>
      <c r="DW127" s="1946">
        <f t="shared" si="172"/>
        <v>9750</v>
      </c>
      <c r="DX127" s="1946">
        <f t="shared" si="173"/>
        <v>0</v>
      </c>
      <c r="DY127" s="1946">
        <f t="shared" si="174"/>
        <v>0</v>
      </c>
      <c r="EG127" s="1946"/>
    </row>
    <row r="128" spans="1:137" s="612" customFormat="1" ht="26.25" hidden="1" customHeight="1" x14ac:dyDescent="0.25">
      <c r="A128" s="606">
        <v>2026</v>
      </c>
      <c r="B128" s="606">
        <v>479</v>
      </c>
      <c r="C128" s="606" t="s">
        <v>58</v>
      </c>
      <c r="D128" s="606">
        <v>3000654</v>
      </c>
      <c r="E128" s="606">
        <v>5005023</v>
      </c>
      <c r="F128" s="606" t="s">
        <v>1003</v>
      </c>
      <c r="G128" s="606" t="s">
        <v>1004</v>
      </c>
      <c r="H128" s="606">
        <v>97</v>
      </c>
      <c r="I128" s="607" t="s">
        <v>992</v>
      </c>
      <c r="J128" s="608" t="s">
        <v>10</v>
      </c>
      <c r="K128" s="608" t="s">
        <v>60</v>
      </c>
      <c r="L128" s="606" t="str">
        <f t="shared" si="141"/>
        <v>2.3</v>
      </c>
      <c r="M128" s="609" t="s">
        <v>62</v>
      </c>
      <c r="N128" s="609"/>
      <c r="O128" s="606" t="s">
        <v>1477</v>
      </c>
      <c r="P128" s="606" t="s">
        <v>65</v>
      </c>
      <c r="Q128" s="610">
        <v>1</v>
      </c>
      <c r="R128" s="324">
        <v>6500</v>
      </c>
      <c r="S128" s="606"/>
      <c r="T128" s="2928">
        <v>15</v>
      </c>
      <c r="U128" s="606"/>
      <c r="V128" s="606">
        <v>0</v>
      </c>
      <c r="W128" s="326"/>
      <c r="X128" s="326"/>
      <c r="Y128" s="326"/>
      <c r="Z128" s="326"/>
      <c r="AA128" s="326"/>
      <c r="AB128" s="326"/>
      <c r="AC128" s="326"/>
      <c r="AD128" s="326"/>
      <c r="AE128" s="324">
        <f t="shared" si="142"/>
        <v>3250</v>
      </c>
      <c r="AF128" s="327">
        <f t="shared" si="143"/>
        <v>0</v>
      </c>
      <c r="AG128" s="327">
        <f t="shared" si="144"/>
        <v>3250</v>
      </c>
      <c r="AH128" s="327">
        <f t="shared" si="145"/>
        <v>0</v>
      </c>
      <c r="AI128" s="327">
        <f t="shared" si="146"/>
        <v>0</v>
      </c>
      <c r="AJ128" s="327">
        <f t="shared" si="147"/>
        <v>0</v>
      </c>
      <c r="AK128" s="327">
        <f t="shared" si="148"/>
        <v>0</v>
      </c>
      <c r="AL128" s="327">
        <f t="shared" si="149"/>
        <v>0</v>
      </c>
      <c r="AM128" s="327">
        <f t="shared" si="150"/>
        <v>0</v>
      </c>
      <c r="AN128" s="327">
        <f t="shared" si="151"/>
        <v>0</v>
      </c>
      <c r="AO128" s="327">
        <f t="shared" si="152"/>
        <v>0</v>
      </c>
      <c r="AP128" s="327">
        <f t="shared" si="153"/>
        <v>0</v>
      </c>
      <c r="AQ128" s="327">
        <f t="shared" si="154"/>
        <v>0</v>
      </c>
      <c r="AR128" s="327">
        <f t="shared" si="155"/>
        <v>3250</v>
      </c>
      <c r="AS128" s="611" t="s">
        <v>994</v>
      </c>
      <c r="AU128" s="612" t="s">
        <v>1074</v>
      </c>
      <c r="AV128" s="612" t="s">
        <v>1075</v>
      </c>
      <c r="AW128" s="632">
        <v>46038</v>
      </c>
      <c r="AX128" s="612" t="s">
        <v>1076</v>
      </c>
      <c r="AY128" s="632">
        <v>46045</v>
      </c>
      <c r="AZ128" s="637">
        <f>AR128</f>
        <v>3250</v>
      </c>
      <c r="BA128" s="613" t="s">
        <v>1077</v>
      </c>
      <c r="BB128" s="614" t="s">
        <v>995</v>
      </c>
      <c r="BC128" s="614" t="s">
        <v>1078</v>
      </c>
      <c r="BD128" s="614" t="s">
        <v>1079</v>
      </c>
      <c r="BE128" s="614" t="s">
        <v>1080</v>
      </c>
      <c r="BF128" s="615">
        <v>46048</v>
      </c>
      <c r="BG128" s="614"/>
      <c r="BH128" s="616"/>
      <c r="BI128" s="616"/>
      <c r="BJ128" s="614"/>
      <c r="BK128" s="616" t="s">
        <v>1081</v>
      </c>
      <c r="BL128" s="384"/>
      <c r="BM128" s="384"/>
      <c r="BN128" s="616"/>
      <c r="BO128" s="616"/>
      <c r="BP128" s="616"/>
      <c r="BQ128" s="2821"/>
      <c r="BR128" s="2821"/>
      <c r="BS128" s="2822" t="s">
        <v>1481</v>
      </c>
      <c r="BT128" s="328" t="s">
        <v>1275</v>
      </c>
      <c r="BU128" s="328" t="s">
        <v>1482</v>
      </c>
      <c r="BV128" s="393" t="s">
        <v>1483</v>
      </c>
      <c r="BW128" s="392">
        <v>10460625021</v>
      </c>
      <c r="BX128" s="617">
        <v>6500</v>
      </c>
      <c r="BY128" s="618">
        <v>46054</v>
      </c>
      <c r="BZ128" s="618">
        <v>46081</v>
      </c>
      <c r="CA128" s="619"/>
      <c r="CB128" s="612">
        <f t="shared" si="156"/>
        <v>0</v>
      </c>
      <c r="CC128" s="620">
        <f t="shared" si="157"/>
        <v>0</v>
      </c>
      <c r="CE128" s="621">
        <f>(R128/30*CD128)*Q128</f>
        <v>0</v>
      </c>
      <c r="CG128" s="621">
        <f>(R128/30*CF128)*Q128</f>
        <v>0</v>
      </c>
      <c r="CH128" s="621">
        <f t="shared" si="158"/>
        <v>0</v>
      </c>
      <c r="CI128" s="621">
        <f t="shared" si="159"/>
        <v>0</v>
      </c>
      <c r="CJ128" s="619"/>
      <c r="CK128" s="612">
        <f t="shared" si="160"/>
        <v>15</v>
      </c>
      <c r="CL128" s="620">
        <f t="shared" si="161"/>
        <v>3250</v>
      </c>
      <c r="CM128" s="612">
        <v>15</v>
      </c>
      <c r="CN128" s="621">
        <f>(R128/30*CM128)*Q128</f>
        <v>3250</v>
      </c>
      <c r="CO128" s="612">
        <v>15</v>
      </c>
      <c r="CP128" s="621">
        <v>3250</v>
      </c>
      <c r="CQ128" s="621">
        <f t="shared" si="162"/>
        <v>0</v>
      </c>
      <c r="CR128" s="621">
        <f t="shared" si="163"/>
        <v>3250</v>
      </c>
      <c r="CS128" s="622"/>
      <c r="CT128" s="612">
        <f t="shared" si="164"/>
        <v>0</v>
      </c>
      <c r="CU128" s="620">
        <f t="shared" si="165"/>
        <v>0</v>
      </c>
      <c r="CW128" s="621">
        <f t="shared" si="91"/>
        <v>0</v>
      </c>
      <c r="CY128" s="621">
        <f t="shared" si="92"/>
        <v>0</v>
      </c>
      <c r="CZ128" s="621">
        <f t="shared" si="166"/>
        <v>0</v>
      </c>
      <c r="DA128" s="621">
        <f t="shared" si="167"/>
        <v>0</v>
      </c>
      <c r="DC128" s="612">
        <f t="shared" si="168"/>
        <v>0</v>
      </c>
      <c r="DD128" s="620">
        <f t="shared" si="169"/>
        <v>0</v>
      </c>
      <c r="DF128" s="621">
        <f t="shared" si="94"/>
        <v>0</v>
      </c>
      <c r="DH128" s="621">
        <f t="shared" si="95"/>
        <v>0</v>
      </c>
      <c r="DU128" s="620">
        <f t="shared" si="170"/>
        <v>3250</v>
      </c>
      <c r="DV128" s="621">
        <f t="shared" si="171"/>
        <v>3250</v>
      </c>
      <c r="DW128" s="621">
        <f t="shared" si="172"/>
        <v>3250</v>
      </c>
      <c r="DX128" s="621">
        <f t="shared" si="173"/>
        <v>0</v>
      </c>
      <c r="DY128" s="621">
        <f t="shared" si="174"/>
        <v>0</v>
      </c>
      <c r="EG128" s="621"/>
    </row>
    <row r="129" spans="1:137" s="612" customFormat="1" ht="26.25" hidden="1" customHeight="1" x14ac:dyDescent="0.25">
      <c r="A129" s="606">
        <v>2026</v>
      </c>
      <c r="B129" s="606">
        <v>479</v>
      </c>
      <c r="C129" s="606" t="s">
        <v>58</v>
      </c>
      <c r="D129" s="606">
        <v>3000654</v>
      </c>
      <c r="E129" s="606">
        <v>5005023</v>
      </c>
      <c r="F129" s="606" t="s">
        <v>1003</v>
      </c>
      <c r="G129" s="606" t="s">
        <v>1004</v>
      </c>
      <c r="H129" s="606">
        <v>97</v>
      </c>
      <c r="I129" s="607" t="s">
        <v>992</v>
      </c>
      <c r="J129" s="608" t="s">
        <v>10</v>
      </c>
      <c r="K129" s="608" t="s">
        <v>60</v>
      </c>
      <c r="L129" s="606" t="str">
        <f t="shared" si="141"/>
        <v>2.3</v>
      </c>
      <c r="M129" s="609" t="s">
        <v>62</v>
      </c>
      <c r="N129" s="609"/>
      <c r="O129" s="606" t="s">
        <v>1484</v>
      </c>
      <c r="P129" s="606" t="s">
        <v>65</v>
      </c>
      <c r="Q129" s="610">
        <v>1</v>
      </c>
      <c r="R129" s="324">
        <v>6500</v>
      </c>
      <c r="S129" s="606">
        <v>30</v>
      </c>
      <c r="T129" s="606">
        <v>30</v>
      </c>
      <c r="U129" s="606"/>
      <c r="V129" s="606">
        <v>0</v>
      </c>
      <c r="W129" s="326"/>
      <c r="X129" s="326"/>
      <c r="Y129" s="326"/>
      <c r="Z129" s="326"/>
      <c r="AA129" s="326"/>
      <c r="AB129" s="326"/>
      <c r="AC129" s="326"/>
      <c r="AD129" s="326"/>
      <c r="AE129" s="324">
        <f t="shared" si="142"/>
        <v>13000</v>
      </c>
      <c r="AF129" s="327">
        <f t="shared" si="143"/>
        <v>6500</v>
      </c>
      <c r="AG129" s="327">
        <f t="shared" si="144"/>
        <v>6500</v>
      </c>
      <c r="AH129" s="327">
        <f t="shared" si="145"/>
        <v>0</v>
      </c>
      <c r="AI129" s="327">
        <f t="shared" si="146"/>
        <v>0</v>
      </c>
      <c r="AJ129" s="327">
        <f t="shared" si="147"/>
        <v>0</v>
      </c>
      <c r="AK129" s="327">
        <f t="shared" si="148"/>
        <v>0</v>
      </c>
      <c r="AL129" s="327">
        <f t="shared" si="149"/>
        <v>0</v>
      </c>
      <c r="AM129" s="327">
        <f t="shared" si="150"/>
        <v>0</v>
      </c>
      <c r="AN129" s="327">
        <f t="shared" si="151"/>
        <v>0</v>
      </c>
      <c r="AO129" s="327">
        <f t="shared" si="152"/>
        <v>0</v>
      </c>
      <c r="AP129" s="327">
        <f t="shared" si="153"/>
        <v>0</v>
      </c>
      <c r="AQ129" s="327">
        <f t="shared" si="154"/>
        <v>0</v>
      </c>
      <c r="AR129" s="327">
        <f t="shared" si="155"/>
        <v>13000</v>
      </c>
      <c r="AS129" s="611" t="s">
        <v>994</v>
      </c>
      <c r="BA129" s="613"/>
      <c r="BB129" s="614" t="s">
        <v>995</v>
      </c>
      <c r="BC129" s="614" t="s">
        <v>1163</v>
      </c>
      <c r="BD129" s="614" t="s">
        <v>1164</v>
      </c>
      <c r="BE129" s="614" t="s">
        <v>1165</v>
      </c>
      <c r="BF129" s="615">
        <v>45665</v>
      </c>
      <c r="BG129" s="614"/>
      <c r="BH129" s="616">
        <v>1888</v>
      </c>
      <c r="BI129" s="616"/>
      <c r="BJ129" s="614"/>
      <c r="BK129" s="616"/>
      <c r="BL129" s="614"/>
      <c r="BM129" s="614"/>
      <c r="BN129" s="616"/>
      <c r="BO129" s="616" t="s">
        <v>1166</v>
      </c>
      <c r="BP129" s="616"/>
      <c r="BQ129" s="2821"/>
      <c r="BR129" s="2821"/>
      <c r="BS129" s="2822" t="s">
        <v>1485</v>
      </c>
      <c r="BT129" s="328" t="s">
        <v>1424</v>
      </c>
      <c r="BU129" s="328" t="s">
        <v>1486</v>
      </c>
      <c r="BV129" s="393">
        <v>77471439</v>
      </c>
      <c r="BW129" s="392">
        <v>10774714397</v>
      </c>
      <c r="BX129" s="617">
        <v>6500</v>
      </c>
      <c r="BY129" s="618">
        <v>46028</v>
      </c>
      <c r="BZ129" s="618">
        <v>46081</v>
      </c>
      <c r="CA129" s="619"/>
      <c r="CB129" s="612">
        <f t="shared" si="156"/>
        <v>30</v>
      </c>
      <c r="CC129" s="620">
        <f t="shared" si="157"/>
        <v>6500</v>
      </c>
      <c r="CD129" s="612">
        <v>26</v>
      </c>
      <c r="CE129" s="621">
        <v>6500</v>
      </c>
      <c r="CF129" s="612">
        <v>26</v>
      </c>
      <c r="CG129" s="621">
        <v>6500</v>
      </c>
      <c r="CH129" s="621">
        <f t="shared" si="158"/>
        <v>0</v>
      </c>
      <c r="CI129" s="621">
        <f t="shared" si="159"/>
        <v>0</v>
      </c>
      <c r="CJ129" s="619"/>
      <c r="CK129" s="612">
        <f t="shared" si="160"/>
        <v>30</v>
      </c>
      <c r="CL129" s="620">
        <f t="shared" si="161"/>
        <v>6500</v>
      </c>
      <c r="CM129" s="612">
        <v>28</v>
      </c>
      <c r="CN129" s="621">
        <v>6500</v>
      </c>
      <c r="CO129" s="612">
        <v>28</v>
      </c>
      <c r="CP129" s="621">
        <v>6500</v>
      </c>
      <c r="CQ129" s="621">
        <f t="shared" si="162"/>
        <v>0</v>
      </c>
      <c r="CR129" s="621">
        <f t="shared" si="163"/>
        <v>6500</v>
      </c>
      <c r="CS129" s="622"/>
      <c r="CT129" s="612">
        <f t="shared" si="164"/>
        <v>0</v>
      </c>
      <c r="CU129" s="620">
        <f t="shared" si="165"/>
        <v>0</v>
      </c>
      <c r="CW129" s="621">
        <f t="shared" si="91"/>
        <v>0</v>
      </c>
      <c r="CY129" s="621">
        <f t="shared" si="92"/>
        <v>0</v>
      </c>
      <c r="CZ129" s="621">
        <f t="shared" si="166"/>
        <v>0</v>
      </c>
      <c r="DA129" s="621">
        <f t="shared" si="167"/>
        <v>0</v>
      </c>
      <c r="DC129" s="612">
        <f t="shared" si="168"/>
        <v>0</v>
      </c>
      <c r="DD129" s="620">
        <f t="shared" si="169"/>
        <v>0</v>
      </c>
      <c r="DF129" s="621">
        <f t="shared" si="94"/>
        <v>0</v>
      </c>
      <c r="DH129" s="621">
        <f t="shared" si="95"/>
        <v>0</v>
      </c>
      <c r="DU129" s="620">
        <f t="shared" si="170"/>
        <v>13000</v>
      </c>
      <c r="DV129" s="621">
        <f t="shared" si="171"/>
        <v>13000</v>
      </c>
      <c r="DW129" s="621">
        <f t="shared" si="172"/>
        <v>13000</v>
      </c>
      <c r="DX129" s="621">
        <f t="shared" si="173"/>
        <v>0</v>
      </c>
      <c r="DY129" s="621">
        <f t="shared" si="174"/>
        <v>0</v>
      </c>
      <c r="EG129" s="621"/>
    </row>
    <row r="130" spans="1:137" s="612" customFormat="1" ht="26.25" hidden="1" customHeight="1" x14ac:dyDescent="0.25">
      <c r="A130" s="606">
        <v>2026</v>
      </c>
      <c r="B130" s="606">
        <v>479</v>
      </c>
      <c r="C130" s="606" t="s">
        <v>58</v>
      </c>
      <c r="D130" s="606">
        <v>3000654</v>
      </c>
      <c r="E130" s="606">
        <v>5005023</v>
      </c>
      <c r="F130" s="606" t="s">
        <v>1003</v>
      </c>
      <c r="G130" s="606" t="s">
        <v>1004</v>
      </c>
      <c r="H130" s="606">
        <v>97</v>
      </c>
      <c r="I130" s="607" t="s">
        <v>992</v>
      </c>
      <c r="J130" s="608" t="s">
        <v>10</v>
      </c>
      <c r="K130" s="608" t="s">
        <v>60</v>
      </c>
      <c r="L130" s="606" t="str">
        <f t="shared" si="141"/>
        <v>2.3</v>
      </c>
      <c r="M130" s="609" t="s">
        <v>62</v>
      </c>
      <c r="N130" s="609"/>
      <c r="O130" s="606" t="s">
        <v>1487</v>
      </c>
      <c r="P130" s="606" t="s">
        <v>65</v>
      </c>
      <c r="Q130" s="610">
        <v>1</v>
      </c>
      <c r="R130" s="324">
        <v>6500</v>
      </c>
      <c r="S130" s="606">
        <v>30</v>
      </c>
      <c r="T130" s="606">
        <v>30</v>
      </c>
      <c r="U130" s="606"/>
      <c r="V130" s="606">
        <v>0</v>
      </c>
      <c r="W130" s="326"/>
      <c r="X130" s="326"/>
      <c r="Y130" s="326"/>
      <c r="Z130" s="326"/>
      <c r="AA130" s="326"/>
      <c r="AB130" s="326"/>
      <c r="AC130" s="326"/>
      <c r="AD130" s="326"/>
      <c r="AE130" s="324">
        <f t="shared" si="142"/>
        <v>13000</v>
      </c>
      <c r="AF130" s="327">
        <f t="shared" si="143"/>
        <v>6500</v>
      </c>
      <c r="AG130" s="327">
        <f t="shared" si="144"/>
        <v>6500</v>
      </c>
      <c r="AH130" s="327">
        <f t="shared" si="145"/>
        <v>0</v>
      </c>
      <c r="AI130" s="327">
        <f t="shared" si="146"/>
        <v>0</v>
      </c>
      <c r="AJ130" s="327">
        <f t="shared" si="147"/>
        <v>0</v>
      </c>
      <c r="AK130" s="327">
        <f t="shared" si="148"/>
        <v>0</v>
      </c>
      <c r="AL130" s="327">
        <f t="shared" si="149"/>
        <v>0</v>
      </c>
      <c r="AM130" s="327">
        <f t="shared" si="150"/>
        <v>0</v>
      </c>
      <c r="AN130" s="327">
        <f t="shared" si="151"/>
        <v>0</v>
      </c>
      <c r="AO130" s="327">
        <f t="shared" si="152"/>
        <v>0</v>
      </c>
      <c r="AP130" s="327">
        <f t="shared" si="153"/>
        <v>0</v>
      </c>
      <c r="AQ130" s="327">
        <f t="shared" si="154"/>
        <v>0</v>
      </c>
      <c r="AR130" s="327">
        <f t="shared" si="155"/>
        <v>13000</v>
      </c>
      <c r="AS130" s="611" t="s">
        <v>994</v>
      </c>
      <c r="BA130" s="613"/>
      <c r="BB130" s="614" t="s">
        <v>995</v>
      </c>
      <c r="BC130" s="614" t="s">
        <v>1163</v>
      </c>
      <c r="BD130" s="614" t="s">
        <v>1164</v>
      </c>
      <c r="BE130" s="614" t="s">
        <v>1165</v>
      </c>
      <c r="BF130" s="615">
        <v>45665</v>
      </c>
      <c r="BG130" s="614"/>
      <c r="BH130" s="616">
        <v>1889</v>
      </c>
      <c r="BI130" s="616"/>
      <c r="BJ130" s="614"/>
      <c r="BK130" s="616"/>
      <c r="BL130" s="614"/>
      <c r="BM130" s="614"/>
      <c r="BN130" s="616"/>
      <c r="BO130" s="616" t="s">
        <v>1166</v>
      </c>
      <c r="BP130" s="616"/>
      <c r="BQ130" s="2821"/>
      <c r="BR130" s="2821"/>
      <c r="BS130" s="2822" t="s">
        <v>1488</v>
      </c>
      <c r="BT130" s="328" t="s">
        <v>1489</v>
      </c>
      <c r="BU130" s="328" t="s">
        <v>1490</v>
      </c>
      <c r="BV130" s="393">
        <v>77796795</v>
      </c>
      <c r="BW130" s="392">
        <v>10777967954</v>
      </c>
      <c r="BX130" s="617">
        <v>6500</v>
      </c>
      <c r="BY130" s="618">
        <v>46028</v>
      </c>
      <c r="BZ130" s="618">
        <v>46081</v>
      </c>
      <c r="CA130" s="619"/>
      <c r="CB130" s="612">
        <f t="shared" si="156"/>
        <v>30</v>
      </c>
      <c r="CC130" s="620">
        <f t="shared" si="157"/>
        <v>6500</v>
      </c>
      <c r="CD130" s="612">
        <v>26</v>
      </c>
      <c r="CE130" s="621">
        <v>6500</v>
      </c>
      <c r="CF130" s="612">
        <v>26</v>
      </c>
      <c r="CG130" s="621">
        <v>6500</v>
      </c>
      <c r="CH130" s="621">
        <f t="shared" si="158"/>
        <v>0</v>
      </c>
      <c r="CI130" s="621">
        <f t="shared" si="159"/>
        <v>0</v>
      </c>
      <c r="CJ130" s="619"/>
      <c r="CK130" s="612">
        <f t="shared" si="160"/>
        <v>30</v>
      </c>
      <c r="CL130" s="620">
        <f t="shared" si="161"/>
        <v>6500</v>
      </c>
      <c r="CM130" s="612">
        <v>28</v>
      </c>
      <c r="CN130" s="621">
        <v>6500</v>
      </c>
      <c r="CO130" s="612">
        <v>28</v>
      </c>
      <c r="CP130" s="621">
        <v>6500</v>
      </c>
      <c r="CQ130" s="621">
        <f t="shared" si="162"/>
        <v>0</v>
      </c>
      <c r="CR130" s="621">
        <f t="shared" si="163"/>
        <v>6500</v>
      </c>
      <c r="CS130" s="622"/>
      <c r="CT130" s="612">
        <f t="shared" si="164"/>
        <v>0</v>
      </c>
      <c r="CU130" s="620">
        <f t="shared" si="165"/>
        <v>0</v>
      </c>
      <c r="CW130" s="621">
        <f t="shared" si="91"/>
        <v>0</v>
      </c>
      <c r="CY130" s="621">
        <f t="shared" si="92"/>
        <v>0</v>
      </c>
      <c r="CZ130" s="621">
        <f t="shared" si="166"/>
        <v>0</v>
      </c>
      <c r="DA130" s="621">
        <f t="shared" si="167"/>
        <v>0</v>
      </c>
      <c r="DC130" s="612">
        <f t="shared" si="168"/>
        <v>0</v>
      </c>
      <c r="DD130" s="620">
        <f t="shared" si="169"/>
        <v>0</v>
      </c>
      <c r="DF130" s="621">
        <f t="shared" si="94"/>
        <v>0</v>
      </c>
      <c r="DH130" s="621">
        <f t="shared" si="95"/>
        <v>0</v>
      </c>
      <c r="DU130" s="620">
        <f t="shared" si="170"/>
        <v>13000</v>
      </c>
      <c r="DV130" s="621">
        <f t="shared" si="171"/>
        <v>13000</v>
      </c>
      <c r="DW130" s="621">
        <f t="shared" si="172"/>
        <v>13000</v>
      </c>
      <c r="DX130" s="621">
        <f t="shared" si="173"/>
        <v>0</v>
      </c>
      <c r="DY130" s="621">
        <f t="shared" si="174"/>
        <v>0</v>
      </c>
      <c r="EG130" s="621"/>
    </row>
    <row r="131" spans="1:137" s="612" customFormat="1" ht="26.25" hidden="1" customHeight="1" x14ac:dyDescent="0.25">
      <c r="A131" s="606">
        <v>2026</v>
      </c>
      <c r="B131" s="606">
        <v>479</v>
      </c>
      <c r="C131" s="606" t="s">
        <v>58</v>
      </c>
      <c r="D131" s="606">
        <v>3000654</v>
      </c>
      <c r="E131" s="606">
        <v>5005023</v>
      </c>
      <c r="F131" s="606" t="s">
        <v>1003</v>
      </c>
      <c r="G131" s="606" t="s">
        <v>1004</v>
      </c>
      <c r="H131" s="606">
        <v>97</v>
      </c>
      <c r="I131" s="607" t="s">
        <v>992</v>
      </c>
      <c r="J131" s="608" t="s">
        <v>10</v>
      </c>
      <c r="K131" s="608" t="s">
        <v>60</v>
      </c>
      <c r="L131" s="606" t="str">
        <f t="shared" si="141"/>
        <v>2.3</v>
      </c>
      <c r="M131" s="609" t="s">
        <v>62</v>
      </c>
      <c r="N131" s="609"/>
      <c r="O131" s="606" t="s">
        <v>1491</v>
      </c>
      <c r="P131" s="606" t="s">
        <v>65</v>
      </c>
      <c r="Q131" s="610">
        <v>1</v>
      </c>
      <c r="R131" s="324">
        <v>6000</v>
      </c>
      <c r="S131" s="606">
        <v>30</v>
      </c>
      <c r="T131" s="606">
        <v>30</v>
      </c>
      <c r="U131" s="606"/>
      <c r="V131" s="606">
        <v>0</v>
      </c>
      <c r="W131" s="326"/>
      <c r="X131" s="326"/>
      <c r="Y131" s="326"/>
      <c r="Z131" s="326"/>
      <c r="AA131" s="326"/>
      <c r="AB131" s="326"/>
      <c r="AC131" s="326"/>
      <c r="AD131" s="326"/>
      <c r="AE131" s="324">
        <f t="shared" si="142"/>
        <v>12000</v>
      </c>
      <c r="AF131" s="327">
        <f t="shared" si="143"/>
        <v>6000</v>
      </c>
      <c r="AG131" s="327">
        <f t="shared" si="144"/>
        <v>6000</v>
      </c>
      <c r="AH131" s="327">
        <f t="shared" si="145"/>
        <v>0</v>
      </c>
      <c r="AI131" s="327">
        <f t="shared" si="146"/>
        <v>0</v>
      </c>
      <c r="AJ131" s="327">
        <f t="shared" si="147"/>
        <v>0</v>
      </c>
      <c r="AK131" s="327">
        <f t="shared" si="148"/>
        <v>0</v>
      </c>
      <c r="AL131" s="327">
        <f t="shared" si="149"/>
        <v>0</v>
      </c>
      <c r="AM131" s="327">
        <f t="shared" si="150"/>
        <v>0</v>
      </c>
      <c r="AN131" s="327">
        <f t="shared" si="151"/>
        <v>0</v>
      </c>
      <c r="AO131" s="327">
        <f t="shared" si="152"/>
        <v>0</v>
      </c>
      <c r="AP131" s="327">
        <f t="shared" si="153"/>
        <v>0</v>
      </c>
      <c r="AQ131" s="327">
        <f t="shared" si="154"/>
        <v>0</v>
      </c>
      <c r="AR131" s="327">
        <f t="shared" si="155"/>
        <v>12000</v>
      </c>
      <c r="AS131" s="611" t="s">
        <v>994</v>
      </c>
      <c r="BA131" s="613"/>
      <c r="BB131" s="614" t="s">
        <v>995</v>
      </c>
      <c r="BC131" s="614" t="s">
        <v>1163</v>
      </c>
      <c r="BD131" s="614" t="s">
        <v>1164</v>
      </c>
      <c r="BE131" s="614" t="s">
        <v>1165</v>
      </c>
      <c r="BF131" s="615">
        <v>45665</v>
      </c>
      <c r="BG131" s="614"/>
      <c r="BH131" s="616">
        <v>1890</v>
      </c>
      <c r="BI131" s="616"/>
      <c r="BJ131" s="614"/>
      <c r="BK131" s="616"/>
      <c r="BL131" s="614"/>
      <c r="BM131" s="614"/>
      <c r="BN131" s="616"/>
      <c r="BO131" s="616" t="s">
        <v>1166</v>
      </c>
      <c r="BP131" s="616"/>
      <c r="BQ131" s="2821"/>
      <c r="BR131" s="2821"/>
      <c r="BS131" s="2822" t="s">
        <v>1492</v>
      </c>
      <c r="BT131" s="328" t="s">
        <v>1228</v>
      </c>
      <c r="BU131" s="328" t="s">
        <v>1493</v>
      </c>
      <c r="BV131" s="393" t="s">
        <v>1494</v>
      </c>
      <c r="BW131" s="392">
        <v>10449019607</v>
      </c>
      <c r="BX131" s="617">
        <v>6000</v>
      </c>
      <c r="BY131" s="618">
        <v>46028</v>
      </c>
      <c r="BZ131" s="618">
        <v>46081</v>
      </c>
      <c r="CA131" s="619"/>
      <c r="CB131" s="612">
        <f t="shared" si="156"/>
        <v>30</v>
      </c>
      <c r="CC131" s="620">
        <f t="shared" si="157"/>
        <v>6000</v>
      </c>
      <c r="CD131" s="612">
        <v>26</v>
      </c>
      <c r="CE131" s="621">
        <v>6000</v>
      </c>
      <c r="CF131" s="612">
        <v>26</v>
      </c>
      <c r="CG131" s="621">
        <v>6000</v>
      </c>
      <c r="CH131" s="621">
        <f t="shared" si="158"/>
        <v>0</v>
      </c>
      <c r="CI131" s="621">
        <f t="shared" si="159"/>
        <v>0</v>
      </c>
      <c r="CJ131" s="619"/>
      <c r="CK131" s="612">
        <f t="shared" si="160"/>
        <v>30</v>
      </c>
      <c r="CL131" s="620">
        <f t="shared" si="161"/>
        <v>6000</v>
      </c>
      <c r="CM131" s="612">
        <v>28</v>
      </c>
      <c r="CN131" s="621">
        <v>6000</v>
      </c>
      <c r="CO131" s="612">
        <v>28</v>
      </c>
      <c r="CP131" s="621">
        <v>6000</v>
      </c>
      <c r="CQ131" s="621">
        <f t="shared" si="162"/>
        <v>0</v>
      </c>
      <c r="CR131" s="621">
        <f t="shared" si="163"/>
        <v>6000</v>
      </c>
      <c r="CS131" s="622"/>
      <c r="CT131" s="612">
        <f t="shared" si="164"/>
        <v>0</v>
      </c>
      <c r="CU131" s="620">
        <f t="shared" si="165"/>
        <v>0</v>
      </c>
      <c r="CW131" s="621">
        <f t="shared" si="91"/>
        <v>0</v>
      </c>
      <c r="CY131" s="621">
        <f t="shared" si="92"/>
        <v>0</v>
      </c>
      <c r="CZ131" s="621">
        <f t="shared" si="166"/>
        <v>0</v>
      </c>
      <c r="DA131" s="621">
        <f t="shared" si="167"/>
        <v>0</v>
      </c>
      <c r="DC131" s="612">
        <f t="shared" si="168"/>
        <v>0</v>
      </c>
      <c r="DD131" s="620">
        <f t="shared" si="169"/>
        <v>0</v>
      </c>
      <c r="DF131" s="621">
        <f t="shared" si="94"/>
        <v>0</v>
      </c>
      <c r="DH131" s="621">
        <f t="shared" si="95"/>
        <v>0</v>
      </c>
      <c r="DU131" s="620">
        <f t="shared" si="170"/>
        <v>12000</v>
      </c>
      <c r="DV131" s="621">
        <f t="shared" si="171"/>
        <v>12000</v>
      </c>
      <c r="DW131" s="621">
        <f t="shared" si="172"/>
        <v>12000</v>
      </c>
      <c r="DX131" s="621">
        <f t="shared" si="173"/>
        <v>0</v>
      </c>
      <c r="DY131" s="621">
        <f t="shared" si="174"/>
        <v>0</v>
      </c>
      <c r="EG131" s="621"/>
    </row>
    <row r="132" spans="1:137" s="612" customFormat="1" ht="26.25" hidden="1" customHeight="1" x14ac:dyDescent="0.25">
      <c r="A132" s="606">
        <v>2026</v>
      </c>
      <c r="B132" s="606">
        <v>479</v>
      </c>
      <c r="C132" s="606" t="s">
        <v>58</v>
      </c>
      <c r="D132" s="606">
        <v>3000654</v>
      </c>
      <c r="E132" s="606">
        <v>5005023</v>
      </c>
      <c r="F132" s="606" t="s">
        <v>1003</v>
      </c>
      <c r="G132" s="606" t="s">
        <v>1004</v>
      </c>
      <c r="H132" s="606">
        <v>97</v>
      </c>
      <c r="I132" s="607" t="s">
        <v>992</v>
      </c>
      <c r="J132" s="608" t="s">
        <v>10</v>
      </c>
      <c r="K132" s="608" t="s">
        <v>60</v>
      </c>
      <c r="L132" s="606" t="str">
        <f t="shared" si="141"/>
        <v>2.3</v>
      </c>
      <c r="M132" s="609" t="s">
        <v>62</v>
      </c>
      <c r="N132" s="609"/>
      <c r="O132" s="606" t="s">
        <v>1495</v>
      </c>
      <c r="P132" s="606" t="s">
        <v>65</v>
      </c>
      <c r="Q132" s="610">
        <v>1</v>
      </c>
      <c r="R132" s="324">
        <v>6000</v>
      </c>
      <c r="S132" s="606">
        <v>30</v>
      </c>
      <c r="T132" s="606">
        <v>30</v>
      </c>
      <c r="U132" s="606"/>
      <c r="V132" s="606">
        <v>0</v>
      </c>
      <c r="W132" s="326"/>
      <c r="X132" s="326"/>
      <c r="Y132" s="326"/>
      <c r="Z132" s="326"/>
      <c r="AA132" s="326"/>
      <c r="AB132" s="326"/>
      <c r="AC132" s="326"/>
      <c r="AD132" s="326"/>
      <c r="AE132" s="324">
        <f t="shared" si="142"/>
        <v>12000</v>
      </c>
      <c r="AF132" s="327">
        <f t="shared" si="143"/>
        <v>6000</v>
      </c>
      <c r="AG132" s="327">
        <f t="shared" si="144"/>
        <v>6000</v>
      </c>
      <c r="AH132" s="327">
        <f t="shared" si="145"/>
        <v>0</v>
      </c>
      <c r="AI132" s="327">
        <f t="shared" si="146"/>
        <v>0</v>
      </c>
      <c r="AJ132" s="327">
        <f t="shared" si="147"/>
        <v>0</v>
      </c>
      <c r="AK132" s="327">
        <f t="shared" si="148"/>
        <v>0</v>
      </c>
      <c r="AL132" s="327">
        <f t="shared" si="149"/>
        <v>0</v>
      </c>
      <c r="AM132" s="327">
        <f t="shared" si="150"/>
        <v>0</v>
      </c>
      <c r="AN132" s="327">
        <f t="shared" si="151"/>
        <v>0</v>
      </c>
      <c r="AO132" s="327">
        <f t="shared" si="152"/>
        <v>0</v>
      </c>
      <c r="AP132" s="327">
        <f t="shared" si="153"/>
        <v>0</v>
      </c>
      <c r="AQ132" s="327">
        <f t="shared" si="154"/>
        <v>0</v>
      </c>
      <c r="AR132" s="327"/>
      <c r="AS132" s="611" t="s">
        <v>994</v>
      </c>
      <c r="BA132" s="613"/>
      <c r="BB132" s="614" t="s">
        <v>1021</v>
      </c>
      <c r="BC132" s="614"/>
      <c r="BD132" s="614"/>
      <c r="BE132" s="614"/>
      <c r="BF132" s="615"/>
      <c r="BG132" s="614"/>
      <c r="BH132" s="616"/>
      <c r="BI132" s="616"/>
      <c r="BJ132" s="614"/>
      <c r="BK132" s="616"/>
      <c r="BL132" s="384"/>
      <c r="BM132" s="384"/>
      <c r="BN132" s="616"/>
      <c r="BO132" s="616"/>
      <c r="BP132" s="616"/>
      <c r="BQ132" s="2821"/>
      <c r="BR132" s="2821"/>
      <c r="BS132" s="2802"/>
      <c r="BV132" s="630"/>
      <c r="BW132" s="630"/>
      <c r="CA132" s="619"/>
      <c r="CB132" s="612">
        <f t="shared" si="156"/>
        <v>30</v>
      </c>
      <c r="CC132" s="620">
        <f t="shared" si="157"/>
        <v>6000</v>
      </c>
      <c r="CE132" s="621">
        <f>(R132/30*CD132)*Q132</f>
        <v>0</v>
      </c>
      <c r="CG132" s="621">
        <f>(R132/30*CF132)*Q132</f>
        <v>0</v>
      </c>
      <c r="CH132" s="621">
        <f t="shared" si="158"/>
        <v>6000</v>
      </c>
      <c r="CI132" s="621">
        <f t="shared" si="159"/>
        <v>6000</v>
      </c>
      <c r="CJ132" s="619"/>
      <c r="CK132" s="612">
        <f t="shared" si="160"/>
        <v>30</v>
      </c>
      <c r="CL132" s="620">
        <f t="shared" si="161"/>
        <v>6000</v>
      </c>
      <c r="CN132" s="621">
        <f>(R132/30*CM132)*Q132</f>
        <v>0</v>
      </c>
      <c r="CP132" s="621">
        <f>(R132/30*CO132)*Q132</f>
        <v>0</v>
      </c>
      <c r="CQ132" s="621">
        <f t="shared" si="162"/>
        <v>6000</v>
      </c>
      <c r="CR132" s="621">
        <f t="shared" si="163"/>
        <v>0</v>
      </c>
      <c r="CS132" s="622"/>
      <c r="CT132" s="612">
        <f t="shared" si="164"/>
        <v>0</v>
      </c>
      <c r="CU132" s="620">
        <f t="shared" si="165"/>
        <v>0</v>
      </c>
      <c r="CW132" s="621">
        <f t="shared" ref="CW132:CW195" si="175">(R132/30*CV132)*Q132</f>
        <v>0</v>
      </c>
      <c r="CY132" s="621">
        <f t="shared" ref="CY132:CY195" si="176">(R132/30*CX132)*Q132</f>
        <v>0</v>
      </c>
      <c r="CZ132" s="621">
        <f t="shared" si="166"/>
        <v>0</v>
      </c>
      <c r="DA132" s="621">
        <f t="shared" si="167"/>
        <v>0</v>
      </c>
      <c r="DC132" s="612">
        <f t="shared" si="168"/>
        <v>0</v>
      </c>
      <c r="DD132" s="620">
        <f t="shared" si="169"/>
        <v>0</v>
      </c>
      <c r="DF132" s="621">
        <f t="shared" ref="DF132:DF195" si="177">(R132/30*DE132)*Q132</f>
        <v>0</v>
      </c>
      <c r="DH132" s="621">
        <f t="shared" ref="DH132:DH195" si="178">(R132/30*DG132)*Q132</f>
        <v>0</v>
      </c>
      <c r="DU132" s="620">
        <f t="shared" si="170"/>
        <v>0</v>
      </c>
      <c r="DV132" s="621">
        <f t="shared" si="171"/>
        <v>0</v>
      </c>
      <c r="DW132" s="621">
        <f t="shared" si="172"/>
        <v>0</v>
      </c>
      <c r="DX132" s="621">
        <f t="shared" si="173"/>
        <v>0</v>
      </c>
      <c r="DY132" s="621">
        <f t="shared" si="174"/>
        <v>0</v>
      </c>
      <c r="EG132" s="621"/>
    </row>
    <row r="133" spans="1:137" s="612" customFormat="1" ht="26.25" hidden="1" customHeight="1" x14ac:dyDescent="0.25">
      <c r="A133" s="606">
        <v>2026</v>
      </c>
      <c r="B133" s="606">
        <v>479</v>
      </c>
      <c r="C133" s="606" t="s">
        <v>58</v>
      </c>
      <c r="D133" s="606">
        <v>3000654</v>
      </c>
      <c r="E133" s="606">
        <v>5005023</v>
      </c>
      <c r="F133" s="606" t="s">
        <v>1003</v>
      </c>
      <c r="G133" s="606" t="s">
        <v>1004</v>
      </c>
      <c r="H133" s="606">
        <v>97</v>
      </c>
      <c r="I133" s="607" t="s">
        <v>992</v>
      </c>
      <c r="J133" s="608" t="s">
        <v>10</v>
      </c>
      <c r="K133" s="608" t="s">
        <v>60</v>
      </c>
      <c r="L133" s="606" t="str">
        <f t="shared" si="141"/>
        <v>2.3</v>
      </c>
      <c r="M133" s="609" t="s">
        <v>62</v>
      </c>
      <c r="N133" s="609"/>
      <c r="O133" s="606" t="s">
        <v>1496</v>
      </c>
      <c r="P133" s="606" t="s">
        <v>65</v>
      </c>
      <c r="Q133" s="610">
        <v>1</v>
      </c>
      <c r="R133" s="324">
        <v>6000</v>
      </c>
      <c r="S133" s="606">
        <v>30</v>
      </c>
      <c r="T133" s="606">
        <v>30</v>
      </c>
      <c r="U133" s="606"/>
      <c r="V133" s="606">
        <v>0</v>
      </c>
      <c r="W133" s="326"/>
      <c r="X133" s="326"/>
      <c r="Y133" s="326"/>
      <c r="Z133" s="326"/>
      <c r="AA133" s="326"/>
      <c r="AB133" s="326"/>
      <c r="AC133" s="326"/>
      <c r="AD133" s="326"/>
      <c r="AE133" s="324">
        <f t="shared" si="142"/>
        <v>12000</v>
      </c>
      <c r="AF133" s="327">
        <f t="shared" si="143"/>
        <v>6000</v>
      </c>
      <c r="AG133" s="327">
        <f t="shared" si="144"/>
        <v>6000</v>
      </c>
      <c r="AH133" s="327">
        <f t="shared" si="145"/>
        <v>0</v>
      </c>
      <c r="AI133" s="327">
        <f t="shared" si="146"/>
        <v>0</v>
      </c>
      <c r="AJ133" s="327">
        <f t="shared" si="147"/>
        <v>0</v>
      </c>
      <c r="AK133" s="327">
        <f t="shared" si="148"/>
        <v>0</v>
      </c>
      <c r="AL133" s="327">
        <f t="shared" si="149"/>
        <v>0</v>
      </c>
      <c r="AM133" s="327">
        <f t="shared" si="150"/>
        <v>0</v>
      </c>
      <c r="AN133" s="327">
        <f t="shared" si="151"/>
        <v>0</v>
      </c>
      <c r="AO133" s="327">
        <f t="shared" si="152"/>
        <v>0</v>
      </c>
      <c r="AP133" s="327">
        <f t="shared" si="153"/>
        <v>0</v>
      </c>
      <c r="AQ133" s="327">
        <f t="shared" si="154"/>
        <v>0</v>
      </c>
      <c r="AR133" s="327">
        <f t="shared" ref="AR133:AR147" si="179">+ROUNDUP(SUM(AF133:AQ133),0)</f>
        <v>12000</v>
      </c>
      <c r="AS133" s="611" t="s">
        <v>994</v>
      </c>
      <c r="BA133" s="613"/>
      <c r="BB133" s="614" t="s">
        <v>995</v>
      </c>
      <c r="BC133" s="614" t="s">
        <v>1163</v>
      </c>
      <c r="BD133" s="614" t="s">
        <v>1164</v>
      </c>
      <c r="BE133" s="614" t="s">
        <v>1165</v>
      </c>
      <c r="BF133" s="615">
        <v>45665</v>
      </c>
      <c r="BG133" s="614"/>
      <c r="BH133" s="616">
        <v>1891</v>
      </c>
      <c r="BI133" s="616"/>
      <c r="BJ133" s="614"/>
      <c r="BK133" s="616"/>
      <c r="BL133" s="614"/>
      <c r="BM133" s="614"/>
      <c r="BN133" s="616"/>
      <c r="BO133" s="616" t="s">
        <v>1166</v>
      </c>
      <c r="BP133" s="616"/>
      <c r="BQ133" s="2821"/>
      <c r="BR133" s="2821"/>
      <c r="BS133" s="2822" t="s">
        <v>1497</v>
      </c>
      <c r="BT133" s="328" t="s">
        <v>1498</v>
      </c>
      <c r="BU133" s="328" t="s">
        <v>1499</v>
      </c>
      <c r="BV133" s="393" t="s">
        <v>1500</v>
      </c>
      <c r="BW133" s="392">
        <v>10406648465</v>
      </c>
      <c r="BX133" s="612">
        <v>6000</v>
      </c>
      <c r="BY133" s="618">
        <v>46028</v>
      </c>
      <c r="BZ133" s="618">
        <v>46081</v>
      </c>
      <c r="CA133" s="619"/>
      <c r="CB133" s="612">
        <f t="shared" si="156"/>
        <v>30</v>
      </c>
      <c r="CC133" s="620">
        <f t="shared" si="157"/>
        <v>6000</v>
      </c>
      <c r="CD133" s="612">
        <v>26</v>
      </c>
      <c r="CE133" s="621">
        <v>6000</v>
      </c>
      <c r="CF133" s="612">
        <v>26</v>
      </c>
      <c r="CG133" s="621">
        <v>6000</v>
      </c>
      <c r="CH133" s="621">
        <f t="shared" si="158"/>
        <v>0</v>
      </c>
      <c r="CI133" s="621">
        <f t="shared" si="159"/>
        <v>0</v>
      </c>
      <c r="CJ133" s="619"/>
      <c r="CK133" s="612">
        <f t="shared" si="160"/>
        <v>30</v>
      </c>
      <c r="CL133" s="620">
        <f t="shared" si="161"/>
        <v>6000</v>
      </c>
      <c r="CM133" s="612">
        <v>28</v>
      </c>
      <c r="CN133" s="621">
        <v>6000</v>
      </c>
      <c r="CO133" s="612">
        <v>28</v>
      </c>
      <c r="CP133" s="621">
        <v>6000</v>
      </c>
      <c r="CQ133" s="621">
        <f t="shared" si="162"/>
        <v>0</v>
      </c>
      <c r="CR133" s="621">
        <f t="shared" si="163"/>
        <v>6000</v>
      </c>
      <c r="CS133" s="622"/>
      <c r="CT133" s="612">
        <f t="shared" si="164"/>
        <v>0</v>
      </c>
      <c r="CU133" s="620">
        <f t="shared" si="165"/>
        <v>0</v>
      </c>
      <c r="CW133" s="621">
        <f t="shared" si="175"/>
        <v>0</v>
      </c>
      <c r="CY133" s="621">
        <f t="shared" si="176"/>
        <v>0</v>
      </c>
      <c r="CZ133" s="621">
        <f t="shared" si="166"/>
        <v>0</v>
      </c>
      <c r="DA133" s="621">
        <f t="shared" si="167"/>
        <v>0</v>
      </c>
      <c r="DC133" s="612">
        <f t="shared" si="168"/>
        <v>0</v>
      </c>
      <c r="DD133" s="620">
        <f t="shared" si="169"/>
        <v>0</v>
      </c>
      <c r="DF133" s="621">
        <f t="shared" si="177"/>
        <v>0</v>
      </c>
      <c r="DH133" s="621">
        <f t="shared" si="178"/>
        <v>0</v>
      </c>
      <c r="DU133" s="620">
        <f t="shared" si="170"/>
        <v>12000</v>
      </c>
      <c r="DV133" s="621">
        <f t="shared" si="171"/>
        <v>12000</v>
      </c>
      <c r="DW133" s="621">
        <f t="shared" si="172"/>
        <v>12000</v>
      </c>
      <c r="DX133" s="621">
        <f t="shared" si="173"/>
        <v>0</v>
      </c>
      <c r="DY133" s="621">
        <f t="shared" si="174"/>
        <v>0</v>
      </c>
      <c r="EG133" s="621"/>
    </row>
    <row r="134" spans="1:137" s="612" customFormat="1" ht="26.25" hidden="1" customHeight="1" x14ac:dyDescent="0.25">
      <c r="A134" s="606">
        <v>2026</v>
      </c>
      <c r="B134" s="606">
        <v>479</v>
      </c>
      <c r="C134" s="606" t="s">
        <v>58</v>
      </c>
      <c r="D134" s="606">
        <v>3000654</v>
      </c>
      <c r="E134" s="606">
        <v>5005023</v>
      </c>
      <c r="F134" s="606" t="s">
        <v>1003</v>
      </c>
      <c r="G134" s="606" t="s">
        <v>1004</v>
      </c>
      <c r="H134" s="606">
        <v>97</v>
      </c>
      <c r="I134" s="607" t="s">
        <v>992</v>
      </c>
      <c r="J134" s="608" t="s">
        <v>10</v>
      </c>
      <c r="K134" s="608" t="s">
        <v>60</v>
      </c>
      <c r="L134" s="606" t="str">
        <f t="shared" si="141"/>
        <v>2.3</v>
      </c>
      <c r="M134" s="609" t="s">
        <v>62</v>
      </c>
      <c r="N134" s="609"/>
      <c r="O134" s="606" t="s">
        <v>1501</v>
      </c>
      <c r="P134" s="606" t="s">
        <v>65</v>
      </c>
      <c r="Q134" s="610">
        <v>1</v>
      </c>
      <c r="R134" s="324">
        <v>6000</v>
      </c>
      <c r="S134" s="606">
        <v>30</v>
      </c>
      <c r="T134" s="606">
        <v>30</v>
      </c>
      <c r="U134" s="606"/>
      <c r="V134" s="606">
        <v>0</v>
      </c>
      <c r="W134" s="326"/>
      <c r="X134" s="326"/>
      <c r="Y134" s="326"/>
      <c r="Z134" s="326"/>
      <c r="AA134" s="326"/>
      <c r="AB134" s="326"/>
      <c r="AC134" s="326"/>
      <c r="AD134" s="326"/>
      <c r="AE134" s="324">
        <f t="shared" si="142"/>
        <v>12000</v>
      </c>
      <c r="AF134" s="327">
        <f t="shared" si="143"/>
        <v>6000</v>
      </c>
      <c r="AG134" s="327">
        <f t="shared" si="144"/>
        <v>6000</v>
      </c>
      <c r="AH134" s="327">
        <f t="shared" si="145"/>
        <v>0</v>
      </c>
      <c r="AI134" s="327">
        <f t="shared" si="146"/>
        <v>0</v>
      </c>
      <c r="AJ134" s="327">
        <f t="shared" si="147"/>
        <v>0</v>
      </c>
      <c r="AK134" s="327">
        <f t="shared" si="148"/>
        <v>0</v>
      </c>
      <c r="AL134" s="327">
        <f t="shared" si="149"/>
        <v>0</v>
      </c>
      <c r="AM134" s="327">
        <f t="shared" si="150"/>
        <v>0</v>
      </c>
      <c r="AN134" s="327">
        <f t="shared" si="151"/>
        <v>0</v>
      </c>
      <c r="AO134" s="327">
        <f t="shared" si="152"/>
        <v>0</v>
      </c>
      <c r="AP134" s="327">
        <f t="shared" si="153"/>
        <v>0</v>
      </c>
      <c r="AQ134" s="327">
        <f t="shared" si="154"/>
        <v>0</v>
      </c>
      <c r="AR134" s="327">
        <f t="shared" si="179"/>
        <v>12000</v>
      </c>
      <c r="AS134" s="611" t="s">
        <v>994</v>
      </c>
      <c r="BA134" s="613"/>
      <c r="BB134" s="614" t="s">
        <v>995</v>
      </c>
      <c r="BC134" s="614" t="s">
        <v>1163</v>
      </c>
      <c r="BD134" s="614" t="s">
        <v>1164</v>
      </c>
      <c r="BE134" s="614" t="s">
        <v>1165</v>
      </c>
      <c r="BF134" s="615">
        <v>45665</v>
      </c>
      <c r="BG134" s="614"/>
      <c r="BH134" s="616">
        <v>1892</v>
      </c>
      <c r="BI134" s="616"/>
      <c r="BJ134" s="614"/>
      <c r="BK134" s="616"/>
      <c r="BL134" s="614"/>
      <c r="BM134" s="614"/>
      <c r="BN134" s="616"/>
      <c r="BO134" s="616" t="s">
        <v>1166</v>
      </c>
      <c r="BP134" s="616"/>
      <c r="BQ134" s="2821"/>
      <c r="BR134" s="2821"/>
      <c r="BS134" s="2822" t="s">
        <v>1502</v>
      </c>
      <c r="BT134" s="328" t="s">
        <v>1503</v>
      </c>
      <c r="BU134" s="328" t="s">
        <v>1504</v>
      </c>
      <c r="BV134" s="393">
        <v>46312677</v>
      </c>
      <c r="BW134" s="392">
        <v>10463126777</v>
      </c>
      <c r="BX134" s="617">
        <v>6000</v>
      </c>
      <c r="BY134" s="618">
        <v>46028</v>
      </c>
      <c r="BZ134" s="618">
        <v>46081</v>
      </c>
      <c r="CA134" s="619"/>
      <c r="CB134" s="612">
        <f t="shared" si="156"/>
        <v>30</v>
      </c>
      <c r="CC134" s="620">
        <f t="shared" si="157"/>
        <v>6000</v>
      </c>
      <c r="CD134" s="612">
        <v>26</v>
      </c>
      <c r="CE134" s="621">
        <v>6000</v>
      </c>
      <c r="CF134" s="612">
        <v>26</v>
      </c>
      <c r="CG134" s="621">
        <v>6000</v>
      </c>
      <c r="CH134" s="621">
        <f t="shared" si="158"/>
        <v>0</v>
      </c>
      <c r="CI134" s="621">
        <f t="shared" si="159"/>
        <v>0</v>
      </c>
      <c r="CJ134" s="619"/>
      <c r="CK134" s="612">
        <f t="shared" si="160"/>
        <v>30</v>
      </c>
      <c r="CL134" s="620">
        <f t="shared" si="161"/>
        <v>6000</v>
      </c>
      <c r="CM134" s="612">
        <v>28</v>
      </c>
      <c r="CN134" s="621">
        <v>6000</v>
      </c>
      <c r="CO134" s="612">
        <v>28</v>
      </c>
      <c r="CP134" s="621">
        <v>6000</v>
      </c>
      <c r="CQ134" s="621">
        <f t="shared" si="162"/>
        <v>0</v>
      </c>
      <c r="CR134" s="621">
        <f t="shared" si="163"/>
        <v>6000</v>
      </c>
      <c r="CS134" s="622"/>
      <c r="CT134" s="612">
        <f t="shared" si="164"/>
        <v>0</v>
      </c>
      <c r="CU134" s="620">
        <f t="shared" si="165"/>
        <v>0</v>
      </c>
      <c r="CW134" s="621">
        <f t="shared" si="175"/>
        <v>0</v>
      </c>
      <c r="CY134" s="621">
        <f t="shared" si="176"/>
        <v>0</v>
      </c>
      <c r="CZ134" s="621">
        <f t="shared" si="166"/>
        <v>0</v>
      </c>
      <c r="DA134" s="621">
        <f t="shared" si="167"/>
        <v>0</v>
      </c>
      <c r="DC134" s="612">
        <f t="shared" si="168"/>
        <v>0</v>
      </c>
      <c r="DD134" s="620">
        <f t="shared" si="169"/>
        <v>0</v>
      </c>
      <c r="DF134" s="621">
        <f t="shared" si="177"/>
        <v>0</v>
      </c>
      <c r="DH134" s="621">
        <f t="shared" si="178"/>
        <v>0</v>
      </c>
      <c r="DU134" s="620">
        <f t="shared" si="170"/>
        <v>12000</v>
      </c>
      <c r="DV134" s="621">
        <f t="shared" si="171"/>
        <v>12000</v>
      </c>
      <c r="DW134" s="621">
        <f t="shared" si="172"/>
        <v>12000</v>
      </c>
      <c r="DX134" s="621">
        <f t="shared" si="173"/>
        <v>0</v>
      </c>
      <c r="DY134" s="621">
        <f t="shared" si="174"/>
        <v>0</v>
      </c>
      <c r="EG134" s="621"/>
    </row>
    <row r="135" spans="1:137" s="612" customFormat="1" ht="26.25" hidden="1" customHeight="1" x14ac:dyDescent="0.25">
      <c r="A135" s="606">
        <v>2026</v>
      </c>
      <c r="B135" s="606">
        <v>479</v>
      </c>
      <c r="C135" s="606" t="s">
        <v>58</v>
      </c>
      <c r="D135" s="606">
        <v>3000654</v>
      </c>
      <c r="E135" s="606">
        <v>5005023</v>
      </c>
      <c r="F135" s="606" t="s">
        <v>1003</v>
      </c>
      <c r="G135" s="606" t="s">
        <v>1004</v>
      </c>
      <c r="H135" s="606">
        <v>97</v>
      </c>
      <c r="I135" s="607" t="s">
        <v>992</v>
      </c>
      <c r="J135" s="608" t="s">
        <v>10</v>
      </c>
      <c r="K135" s="608" t="s">
        <v>60</v>
      </c>
      <c r="L135" s="606" t="str">
        <f t="shared" si="141"/>
        <v>2.3</v>
      </c>
      <c r="M135" s="609" t="s">
        <v>62</v>
      </c>
      <c r="N135" s="609"/>
      <c r="O135" s="606" t="s">
        <v>1505</v>
      </c>
      <c r="P135" s="606" t="s">
        <v>65</v>
      </c>
      <c r="Q135" s="610">
        <v>1</v>
      </c>
      <c r="R135" s="324">
        <v>10000</v>
      </c>
      <c r="S135" s="606">
        <v>30</v>
      </c>
      <c r="T135" s="606">
        <v>30</v>
      </c>
      <c r="U135" s="606"/>
      <c r="V135" s="606">
        <v>0</v>
      </c>
      <c r="W135" s="326"/>
      <c r="X135" s="326"/>
      <c r="Y135" s="326"/>
      <c r="Z135" s="326"/>
      <c r="AA135" s="326"/>
      <c r="AB135" s="326"/>
      <c r="AC135" s="326"/>
      <c r="AD135" s="326"/>
      <c r="AE135" s="324">
        <f t="shared" si="142"/>
        <v>20000</v>
      </c>
      <c r="AF135" s="327">
        <f t="shared" si="143"/>
        <v>10000</v>
      </c>
      <c r="AG135" s="327">
        <f t="shared" si="144"/>
        <v>10000</v>
      </c>
      <c r="AH135" s="327">
        <f t="shared" si="145"/>
        <v>0</v>
      </c>
      <c r="AI135" s="327">
        <f t="shared" si="146"/>
        <v>0</v>
      </c>
      <c r="AJ135" s="327">
        <f t="shared" si="147"/>
        <v>0</v>
      </c>
      <c r="AK135" s="327">
        <f t="shared" si="148"/>
        <v>0</v>
      </c>
      <c r="AL135" s="327">
        <f t="shared" si="149"/>
        <v>0</v>
      </c>
      <c r="AM135" s="327">
        <f t="shared" si="150"/>
        <v>0</v>
      </c>
      <c r="AN135" s="327">
        <f t="shared" si="151"/>
        <v>0</v>
      </c>
      <c r="AO135" s="327">
        <f t="shared" si="152"/>
        <v>0</v>
      </c>
      <c r="AP135" s="327">
        <f t="shared" si="153"/>
        <v>0</v>
      </c>
      <c r="AQ135" s="327">
        <f t="shared" si="154"/>
        <v>0</v>
      </c>
      <c r="AR135" s="327">
        <f t="shared" si="179"/>
        <v>20000</v>
      </c>
      <c r="AS135" s="611" t="s">
        <v>994</v>
      </c>
      <c r="BA135" s="613"/>
      <c r="BB135" s="614" t="s">
        <v>995</v>
      </c>
      <c r="BC135" s="614" t="s">
        <v>1163</v>
      </c>
      <c r="BD135" s="614" t="s">
        <v>1164</v>
      </c>
      <c r="BE135" s="614" t="s">
        <v>1165</v>
      </c>
      <c r="BF135" s="615">
        <v>45665</v>
      </c>
      <c r="BG135" s="614"/>
      <c r="BH135" s="616">
        <v>1881</v>
      </c>
      <c r="BI135" s="616"/>
      <c r="BJ135" s="614"/>
      <c r="BK135" s="616"/>
      <c r="BL135" s="614"/>
      <c r="BM135" s="614"/>
      <c r="BN135" s="616"/>
      <c r="BO135" s="616" t="s">
        <v>1166</v>
      </c>
      <c r="BP135" s="616"/>
      <c r="BQ135" s="2821"/>
      <c r="BR135" s="2821"/>
      <c r="BS135" s="2822" t="s">
        <v>1506</v>
      </c>
      <c r="BT135" s="328" t="s">
        <v>1507</v>
      </c>
      <c r="BU135" s="328" t="s">
        <v>1508</v>
      </c>
      <c r="BV135" s="393" t="s">
        <v>1509</v>
      </c>
      <c r="BW135" s="392">
        <v>10771542153</v>
      </c>
      <c r="BX135" s="617">
        <v>10000</v>
      </c>
      <c r="BY135" s="618">
        <v>46028</v>
      </c>
      <c r="BZ135" s="618">
        <v>46081</v>
      </c>
      <c r="CA135" s="619"/>
      <c r="CB135" s="612">
        <f t="shared" si="156"/>
        <v>30</v>
      </c>
      <c r="CC135" s="620">
        <f t="shared" si="157"/>
        <v>10000</v>
      </c>
      <c r="CD135" s="612">
        <v>26</v>
      </c>
      <c r="CE135" s="621">
        <v>10000</v>
      </c>
      <c r="CF135" s="612">
        <v>26</v>
      </c>
      <c r="CG135" s="621">
        <v>10000</v>
      </c>
      <c r="CH135" s="621">
        <f t="shared" si="158"/>
        <v>0</v>
      </c>
      <c r="CI135" s="621">
        <f t="shared" si="159"/>
        <v>0</v>
      </c>
      <c r="CJ135" s="619"/>
      <c r="CK135" s="612">
        <f t="shared" si="160"/>
        <v>30</v>
      </c>
      <c r="CL135" s="620">
        <f t="shared" si="161"/>
        <v>10000</v>
      </c>
      <c r="CM135" s="612">
        <v>30</v>
      </c>
      <c r="CN135" s="621">
        <v>10000</v>
      </c>
      <c r="CO135" s="612">
        <v>30</v>
      </c>
      <c r="CP135" s="621">
        <v>10000</v>
      </c>
      <c r="CQ135" s="621">
        <f t="shared" si="162"/>
        <v>0</v>
      </c>
      <c r="CR135" s="621">
        <f t="shared" si="163"/>
        <v>10000</v>
      </c>
      <c r="CS135" s="622"/>
      <c r="CT135" s="612">
        <f t="shared" si="164"/>
        <v>0</v>
      </c>
      <c r="CU135" s="620">
        <f t="shared" si="165"/>
        <v>0</v>
      </c>
      <c r="CW135" s="621">
        <f t="shared" si="175"/>
        <v>0</v>
      </c>
      <c r="CY135" s="621">
        <f t="shared" si="176"/>
        <v>0</v>
      </c>
      <c r="CZ135" s="621">
        <f t="shared" si="166"/>
        <v>0</v>
      </c>
      <c r="DA135" s="621">
        <f t="shared" si="167"/>
        <v>0</v>
      </c>
      <c r="DC135" s="612">
        <f t="shared" si="168"/>
        <v>0</v>
      </c>
      <c r="DD135" s="620">
        <f t="shared" si="169"/>
        <v>0</v>
      </c>
      <c r="DF135" s="621">
        <f t="shared" si="177"/>
        <v>0</v>
      </c>
      <c r="DH135" s="621">
        <f t="shared" si="178"/>
        <v>0</v>
      </c>
      <c r="DU135" s="620">
        <f t="shared" si="170"/>
        <v>20000</v>
      </c>
      <c r="DV135" s="621">
        <f t="shared" si="171"/>
        <v>20000</v>
      </c>
      <c r="DW135" s="621">
        <f t="shared" si="172"/>
        <v>20000</v>
      </c>
      <c r="DX135" s="621">
        <f t="shared" si="173"/>
        <v>0</v>
      </c>
      <c r="DY135" s="621">
        <f t="shared" si="174"/>
        <v>0</v>
      </c>
      <c r="EG135" s="621"/>
    </row>
    <row r="136" spans="1:137" s="612" customFormat="1" ht="26.25" hidden="1" customHeight="1" x14ac:dyDescent="0.25">
      <c r="A136" s="606">
        <v>2026</v>
      </c>
      <c r="B136" s="606">
        <v>479</v>
      </c>
      <c r="C136" s="606" t="s">
        <v>58</v>
      </c>
      <c r="D136" s="606">
        <v>3000654</v>
      </c>
      <c r="E136" s="606">
        <v>5005023</v>
      </c>
      <c r="F136" s="606" t="s">
        <v>1003</v>
      </c>
      <c r="G136" s="606" t="s">
        <v>1004</v>
      </c>
      <c r="H136" s="606">
        <v>97</v>
      </c>
      <c r="I136" s="607" t="s">
        <v>992</v>
      </c>
      <c r="J136" s="608" t="s">
        <v>10</v>
      </c>
      <c r="K136" s="608" t="s">
        <v>60</v>
      </c>
      <c r="L136" s="606" t="str">
        <f t="shared" si="141"/>
        <v>2.3</v>
      </c>
      <c r="M136" s="609" t="s">
        <v>62</v>
      </c>
      <c r="N136" s="609"/>
      <c r="O136" s="606" t="s">
        <v>1510</v>
      </c>
      <c r="P136" s="606" t="s">
        <v>65</v>
      </c>
      <c r="Q136" s="610">
        <v>1</v>
      </c>
      <c r="R136" s="324">
        <v>10000</v>
      </c>
      <c r="S136" s="606">
        <v>30</v>
      </c>
      <c r="T136" s="606">
        <v>30</v>
      </c>
      <c r="U136" s="606"/>
      <c r="V136" s="606">
        <v>0</v>
      </c>
      <c r="W136" s="326"/>
      <c r="X136" s="326"/>
      <c r="Y136" s="326"/>
      <c r="Z136" s="326"/>
      <c r="AA136" s="326"/>
      <c r="AB136" s="326"/>
      <c r="AC136" s="326"/>
      <c r="AD136" s="326"/>
      <c r="AE136" s="324">
        <f t="shared" si="142"/>
        <v>20000</v>
      </c>
      <c r="AF136" s="327">
        <f t="shared" si="143"/>
        <v>10000</v>
      </c>
      <c r="AG136" s="327">
        <f t="shared" si="144"/>
        <v>10000</v>
      </c>
      <c r="AH136" s="327">
        <f t="shared" si="145"/>
        <v>0</v>
      </c>
      <c r="AI136" s="327">
        <f t="shared" si="146"/>
        <v>0</v>
      </c>
      <c r="AJ136" s="327">
        <f t="shared" si="147"/>
        <v>0</v>
      </c>
      <c r="AK136" s="327">
        <f t="shared" si="148"/>
        <v>0</v>
      </c>
      <c r="AL136" s="327">
        <f t="shared" si="149"/>
        <v>0</v>
      </c>
      <c r="AM136" s="327">
        <f t="shared" si="150"/>
        <v>0</v>
      </c>
      <c r="AN136" s="327">
        <f t="shared" si="151"/>
        <v>0</v>
      </c>
      <c r="AO136" s="327">
        <f t="shared" si="152"/>
        <v>0</v>
      </c>
      <c r="AP136" s="327">
        <f t="shared" si="153"/>
        <v>0</v>
      </c>
      <c r="AQ136" s="327">
        <f t="shared" si="154"/>
        <v>0</v>
      </c>
      <c r="AR136" s="327">
        <f t="shared" si="179"/>
        <v>20000</v>
      </c>
      <c r="AS136" s="611" t="s">
        <v>994</v>
      </c>
      <c r="BA136" s="613"/>
      <c r="BB136" s="614" t="s">
        <v>995</v>
      </c>
      <c r="BC136" s="614" t="s">
        <v>1163</v>
      </c>
      <c r="BD136" s="614" t="s">
        <v>1164</v>
      </c>
      <c r="BE136" s="614" t="s">
        <v>1165</v>
      </c>
      <c r="BF136" s="615">
        <v>45665</v>
      </c>
      <c r="BG136" s="614"/>
      <c r="BH136" s="616">
        <v>1882</v>
      </c>
      <c r="BI136" s="616"/>
      <c r="BJ136" s="614"/>
      <c r="BK136" s="616"/>
      <c r="BL136" s="614"/>
      <c r="BM136" s="614"/>
      <c r="BN136" s="616"/>
      <c r="BO136" s="616" t="s">
        <v>1166</v>
      </c>
      <c r="BP136" s="616"/>
      <c r="BQ136" s="2821"/>
      <c r="BR136" s="2821"/>
      <c r="BS136" s="2822" t="s">
        <v>1511</v>
      </c>
      <c r="BT136" s="328" t="s">
        <v>1168</v>
      </c>
      <c r="BU136" s="328" t="s">
        <v>1512</v>
      </c>
      <c r="BV136" s="393" t="s">
        <v>1513</v>
      </c>
      <c r="BW136" s="392">
        <v>10257055171</v>
      </c>
      <c r="BX136" s="617">
        <v>10000</v>
      </c>
      <c r="BY136" s="618">
        <v>46028</v>
      </c>
      <c r="BZ136" s="618">
        <v>46081</v>
      </c>
      <c r="CA136" s="619"/>
      <c r="CB136" s="612">
        <f t="shared" si="156"/>
        <v>30</v>
      </c>
      <c r="CC136" s="620">
        <f t="shared" si="157"/>
        <v>10000</v>
      </c>
      <c r="CD136" s="612">
        <v>26</v>
      </c>
      <c r="CE136" s="621">
        <v>10000</v>
      </c>
      <c r="CF136" s="612">
        <v>26</v>
      </c>
      <c r="CG136" s="621">
        <v>10000</v>
      </c>
      <c r="CH136" s="621">
        <f t="shared" si="158"/>
        <v>0</v>
      </c>
      <c r="CI136" s="621">
        <f t="shared" si="159"/>
        <v>0</v>
      </c>
      <c r="CJ136" s="619"/>
      <c r="CK136" s="612">
        <f t="shared" si="160"/>
        <v>30</v>
      </c>
      <c r="CL136" s="620">
        <f t="shared" si="161"/>
        <v>10000</v>
      </c>
      <c r="CM136" s="612">
        <v>30</v>
      </c>
      <c r="CN136" s="621">
        <v>10000</v>
      </c>
      <c r="CO136" s="612">
        <v>30</v>
      </c>
      <c r="CP136" s="621">
        <v>10000</v>
      </c>
      <c r="CQ136" s="621">
        <f t="shared" si="162"/>
        <v>0</v>
      </c>
      <c r="CR136" s="621">
        <f t="shared" si="163"/>
        <v>10000</v>
      </c>
      <c r="CS136" s="622"/>
      <c r="CT136" s="612">
        <f t="shared" si="164"/>
        <v>0</v>
      </c>
      <c r="CU136" s="620">
        <f t="shared" si="165"/>
        <v>0</v>
      </c>
      <c r="CW136" s="621">
        <f t="shared" si="175"/>
        <v>0</v>
      </c>
      <c r="CY136" s="621">
        <f t="shared" si="176"/>
        <v>0</v>
      </c>
      <c r="CZ136" s="621">
        <f t="shared" si="166"/>
        <v>0</v>
      </c>
      <c r="DA136" s="621">
        <f t="shared" si="167"/>
        <v>0</v>
      </c>
      <c r="DC136" s="612">
        <f t="shared" si="168"/>
        <v>0</v>
      </c>
      <c r="DD136" s="620">
        <f t="shared" si="169"/>
        <v>0</v>
      </c>
      <c r="DF136" s="621">
        <f t="shared" si="177"/>
        <v>0</v>
      </c>
      <c r="DH136" s="621">
        <f t="shared" si="178"/>
        <v>0</v>
      </c>
      <c r="DU136" s="620">
        <f t="shared" si="170"/>
        <v>20000</v>
      </c>
      <c r="DV136" s="621">
        <f t="shared" si="171"/>
        <v>20000</v>
      </c>
      <c r="DW136" s="621">
        <f t="shared" si="172"/>
        <v>20000</v>
      </c>
      <c r="DX136" s="621">
        <f t="shared" si="173"/>
        <v>0</v>
      </c>
      <c r="DY136" s="621">
        <f t="shared" si="174"/>
        <v>0</v>
      </c>
      <c r="EG136" s="621"/>
    </row>
    <row r="137" spans="1:137" s="612" customFormat="1" ht="26.25" hidden="1" customHeight="1" x14ac:dyDescent="0.25">
      <c r="A137" s="606">
        <v>2026</v>
      </c>
      <c r="B137" s="606">
        <v>479</v>
      </c>
      <c r="C137" s="606" t="s">
        <v>58</v>
      </c>
      <c r="D137" s="606">
        <v>3000654</v>
      </c>
      <c r="E137" s="606">
        <v>5005023</v>
      </c>
      <c r="F137" s="606" t="s">
        <v>1003</v>
      </c>
      <c r="G137" s="606" t="s">
        <v>1004</v>
      </c>
      <c r="H137" s="606">
        <v>97</v>
      </c>
      <c r="I137" s="607" t="s">
        <v>992</v>
      </c>
      <c r="J137" s="608" t="s">
        <v>10</v>
      </c>
      <c r="K137" s="608" t="s">
        <v>60</v>
      </c>
      <c r="L137" s="606" t="str">
        <f t="shared" si="141"/>
        <v>2.3</v>
      </c>
      <c r="M137" s="609" t="s">
        <v>62</v>
      </c>
      <c r="N137" s="609"/>
      <c r="O137" s="606" t="s">
        <v>1514</v>
      </c>
      <c r="P137" s="606" t="s">
        <v>65</v>
      </c>
      <c r="Q137" s="610">
        <v>1</v>
      </c>
      <c r="R137" s="324">
        <v>10000</v>
      </c>
      <c r="S137" s="606">
        <v>30</v>
      </c>
      <c r="T137" s="606">
        <v>30</v>
      </c>
      <c r="U137" s="606"/>
      <c r="V137" s="606">
        <v>0</v>
      </c>
      <c r="W137" s="326"/>
      <c r="X137" s="326"/>
      <c r="Y137" s="326"/>
      <c r="Z137" s="326"/>
      <c r="AA137" s="326"/>
      <c r="AB137" s="326"/>
      <c r="AC137" s="326"/>
      <c r="AD137" s="326"/>
      <c r="AE137" s="324">
        <f t="shared" si="142"/>
        <v>20000</v>
      </c>
      <c r="AF137" s="327">
        <f t="shared" si="143"/>
        <v>10000</v>
      </c>
      <c r="AG137" s="327">
        <f t="shared" si="144"/>
        <v>10000</v>
      </c>
      <c r="AH137" s="327">
        <f t="shared" si="145"/>
        <v>0</v>
      </c>
      <c r="AI137" s="327">
        <f t="shared" si="146"/>
        <v>0</v>
      </c>
      <c r="AJ137" s="327">
        <f t="shared" si="147"/>
        <v>0</v>
      </c>
      <c r="AK137" s="327">
        <f t="shared" si="148"/>
        <v>0</v>
      </c>
      <c r="AL137" s="327">
        <f t="shared" si="149"/>
        <v>0</v>
      </c>
      <c r="AM137" s="327">
        <f t="shared" si="150"/>
        <v>0</v>
      </c>
      <c r="AN137" s="327">
        <f t="shared" si="151"/>
        <v>0</v>
      </c>
      <c r="AO137" s="327">
        <f t="shared" si="152"/>
        <v>0</v>
      </c>
      <c r="AP137" s="327">
        <f t="shared" si="153"/>
        <v>0</v>
      </c>
      <c r="AQ137" s="327">
        <f t="shared" si="154"/>
        <v>0</v>
      </c>
      <c r="AR137" s="327">
        <f t="shared" si="179"/>
        <v>20000</v>
      </c>
      <c r="AS137" s="611" t="s">
        <v>994</v>
      </c>
      <c r="BA137" s="613"/>
      <c r="BB137" s="614" t="s">
        <v>995</v>
      </c>
      <c r="BC137" s="614" t="s">
        <v>1515</v>
      </c>
      <c r="BD137" s="614" t="s">
        <v>1516</v>
      </c>
      <c r="BE137" s="614" t="s">
        <v>1517</v>
      </c>
      <c r="BF137" s="615">
        <v>46042</v>
      </c>
      <c r="BG137" s="614"/>
      <c r="BH137" s="616">
        <v>2853</v>
      </c>
      <c r="BI137" s="616"/>
      <c r="BJ137" s="614"/>
      <c r="BK137" s="616"/>
      <c r="BL137" s="614"/>
      <c r="BM137" s="614"/>
      <c r="BN137" s="616"/>
      <c r="BO137" s="616" t="s">
        <v>1518</v>
      </c>
      <c r="BP137" s="628"/>
      <c r="BQ137" s="2824"/>
      <c r="BR137" s="2824"/>
      <c r="BS137" s="2825" t="s">
        <v>1519</v>
      </c>
      <c r="BT137" s="331" t="s">
        <v>1520</v>
      </c>
      <c r="BU137" s="331" t="s">
        <v>1521</v>
      </c>
      <c r="BV137" s="393">
        <v>72873519</v>
      </c>
      <c r="BW137" s="392">
        <v>10728735193</v>
      </c>
      <c r="BX137" s="617">
        <v>10000</v>
      </c>
      <c r="BY137" s="618">
        <v>46048</v>
      </c>
      <c r="BZ137" s="618">
        <v>46081</v>
      </c>
      <c r="CA137" s="619"/>
      <c r="CB137" s="612">
        <f t="shared" si="156"/>
        <v>30</v>
      </c>
      <c r="CC137" s="620">
        <f t="shared" si="157"/>
        <v>10000</v>
      </c>
      <c r="CD137" s="612">
        <v>6</v>
      </c>
      <c r="CE137" s="621">
        <f>(R137/30*CD137)*Q137</f>
        <v>2000</v>
      </c>
      <c r="CF137" s="612">
        <v>6</v>
      </c>
      <c r="CG137" s="621">
        <v>2000</v>
      </c>
      <c r="CH137" s="621">
        <f t="shared" si="158"/>
        <v>8000</v>
      </c>
      <c r="CI137" s="621">
        <f t="shared" si="159"/>
        <v>8000</v>
      </c>
      <c r="CJ137" s="619"/>
      <c r="CK137" s="612">
        <f t="shared" si="160"/>
        <v>30</v>
      </c>
      <c r="CL137" s="620">
        <f t="shared" si="161"/>
        <v>10000</v>
      </c>
      <c r="CM137" s="612">
        <v>30</v>
      </c>
      <c r="CN137" s="621">
        <f>(R137/30*CM137)*Q137</f>
        <v>10000</v>
      </c>
      <c r="CO137" s="612">
        <v>30</v>
      </c>
      <c r="CP137" s="621">
        <v>10000</v>
      </c>
      <c r="CQ137" s="621">
        <f t="shared" si="162"/>
        <v>0</v>
      </c>
      <c r="CR137" s="621">
        <f t="shared" si="163"/>
        <v>10000</v>
      </c>
      <c r="CS137" s="622"/>
      <c r="CT137" s="612">
        <f t="shared" si="164"/>
        <v>0</v>
      </c>
      <c r="CU137" s="620">
        <f t="shared" si="165"/>
        <v>0</v>
      </c>
      <c r="CW137" s="621">
        <f t="shared" si="175"/>
        <v>0</v>
      </c>
      <c r="CY137" s="621">
        <f t="shared" si="176"/>
        <v>0</v>
      </c>
      <c r="CZ137" s="621">
        <f t="shared" si="166"/>
        <v>0</v>
      </c>
      <c r="DA137" s="621">
        <f t="shared" si="167"/>
        <v>0</v>
      </c>
      <c r="DC137" s="612">
        <f t="shared" si="168"/>
        <v>0</v>
      </c>
      <c r="DD137" s="620">
        <f t="shared" si="169"/>
        <v>0</v>
      </c>
      <c r="DF137" s="621">
        <f t="shared" si="177"/>
        <v>0</v>
      </c>
      <c r="DH137" s="621">
        <f t="shared" si="178"/>
        <v>0</v>
      </c>
      <c r="DU137" s="620">
        <f t="shared" si="170"/>
        <v>20000</v>
      </c>
      <c r="DV137" s="621">
        <f t="shared" si="171"/>
        <v>12000</v>
      </c>
      <c r="DW137" s="621">
        <f t="shared" si="172"/>
        <v>12000</v>
      </c>
      <c r="DX137" s="621">
        <f t="shared" si="173"/>
        <v>8000</v>
      </c>
      <c r="DY137" s="621">
        <f t="shared" si="174"/>
        <v>8000</v>
      </c>
      <c r="EG137" s="621"/>
    </row>
    <row r="138" spans="1:137" s="1944" customFormat="1" ht="26.25" hidden="1" customHeight="1" x14ac:dyDescent="0.25">
      <c r="A138" s="1937">
        <v>2026</v>
      </c>
      <c r="B138" s="606">
        <v>479</v>
      </c>
      <c r="C138" s="606" t="s">
        <v>58</v>
      </c>
      <c r="D138" s="606">
        <v>3000654</v>
      </c>
      <c r="E138" s="606">
        <v>5005023</v>
      </c>
      <c r="F138" s="606" t="s">
        <v>990</v>
      </c>
      <c r="G138" s="1937" t="s">
        <v>991</v>
      </c>
      <c r="H138" s="1937">
        <v>94</v>
      </c>
      <c r="I138" s="607" t="s">
        <v>992</v>
      </c>
      <c r="J138" s="608" t="s">
        <v>10</v>
      </c>
      <c r="K138" s="608" t="s">
        <v>60</v>
      </c>
      <c r="L138" s="606" t="str">
        <f t="shared" si="141"/>
        <v>2.3</v>
      </c>
      <c r="M138" s="1938" t="s">
        <v>62</v>
      </c>
      <c r="N138" s="609"/>
      <c r="O138" s="1937" t="s">
        <v>1522</v>
      </c>
      <c r="P138" s="1937" t="s">
        <v>65</v>
      </c>
      <c r="Q138" s="1939">
        <v>1</v>
      </c>
      <c r="R138" s="457">
        <v>9000</v>
      </c>
      <c r="S138" s="1937">
        <v>30</v>
      </c>
      <c r="T138" s="2929">
        <v>15</v>
      </c>
      <c r="U138" s="1937"/>
      <c r="V138" s="1937"/>
      <c r="W138" s="1940"/>
      <c r="X138" s="326"/>
      <c r="Y138" s="326"/>
      <c r="Z138" s="326"/>
      <c r="AA138" s="326"/>
      <c r="AB138" s="326"/>
      <c r="AC138" s="326"/>
      <c r="AD138" s="326"/>
      <c r="AE138" s="457">
        <f t="shared" si="142"/>
        <v>13500</v>
      </c>
      <c r="AF138" s="327">
        <f t="shared" si="143"/>
        <v>9000</v>
      </c>
      <c r="AG138" s="327">
        <f t="shared" si="144"/>
        <v>4500</v>
      </c>
      <c r="AH138" s="327">
        <f t="shared" si="145"/>
        <v>0</v>
      </c>
      <c r="AI138" s="327">
        <f t="shared" si="146"/>
        <v>0</v>
      </c>
      <c r="AJ138" s="327">
        <f t="shared" si="147"/>
        <v>0</v>
      </c>
      <c r="AK138" s="327">
        <f t="shared" si="148"/>
        <v>0</v>
      </c>
      <c r="AL138" s="327">
        <f t="shared" si="149"/>
        <v>0</v>
      </c>
      <c r="AM138" s="327">
        <f t="shared" si="150"/>
        <v>0</v>
      </c>
      <c r="AN138" s="327">
        <f t="shared" si="151"/>
        <v>0</v>
      </c>
      <c r="AO138" s="327">
        <f t="shared" si="152"/>
        <v>0</v>
      </c>
      <c r="AP138" s="327">
        <f t="shared" si="153"/>
        <v>0</v>
      </c>
      <c r="AQ138" s="327">
        <f t="shared" si="154"/>
        <v>0</v>
      </c>
      <c r="AR138" s="458">
        <f t="shared" si="179"/>
        <v>13500</v>
      </c>
      <c r="AS138" s="1941" t="s">
        <v>994</v>
      </c>
      <c r="AT138" s="612"/>
      <c r="AU138" s="612"/>
      <c r="AV138" s="612"/>
      <c r="AW138" s="612"/>
      <c r="AX138" s="612"/>
      <c r="AY138" s="612"/>
      <c r="AZ138" s="612"/>
      <c r="BA138" s="613"/>
      <c r="BB138" s="1942" t="s">
        <v>995</v>
      </c>
      <c r="BC138" s="614" t="s">
        <v>1163</v>
      </c>
      <c r="BD138" s="634" t="s">
        <v>1479</v>
      </c>
      <c r="BE138" s="634" t="s">
        <v>1480</v>
      </c>
      <c r="BF138" s="635" t="s">
        <v>1069</v>
      </c>
      <c r="BG138" s="614"/>
      <c r="BH138" s="616">
        <v>1883</v>
      </c>
      <c r="BI138" s="616"/>
      <c r="BJ138" s="616"/>
      <c r="BK138" s="616"/>
      <c r="BL138" s="616"/>
      <c r="BM138" s="616"/>
      <c r="BN138" s="616"/>
      <c r="BO138" s="616" t="s">
        <v>1219</v>
      </c>
      <c r="BP138" s="616"/>
      <c r="BQ138" s="2821"/>
      <c r="BR138" s="2821"/>
      <c r="BS138" s="2822" t="s">
        <v>1523</v>
      </c>
      <c r="BT138" s="328" t="s">
        <v>1202</v>
      </c>
      <c r="BU138" s="328" t="s">
        <v>1524</v>
      </c>
      <c r="BV138" s="393">
        <v>47816158</v>
      </c>
      <c r="BW138" s="392">
        <v>10478161587</v>
      </c>
      <c r="BX138" s="617">
        <v>9000</v>
      </c>
      <c r="BY138" s="618">
        <v>46028</v>
      </c>
      <c r="BZ138" s="618">
        <v>46053</v>
      </c>
      <c r="CA138" s="619"/>
      <c r="CB138" s="612">
        <f t="shared" si="156"/>
        <v>30</v>
      </c>
      <c r="CC138" s="620">
        <f t="shared" si="157"/>
        <v>9000</v>
      </c>
      <c r="CD138" s="612">
        <v>26</v>
      </c>
      <c r="CE138" s="621">
        <v>9000</v>
      </c>
      <c r="CF138" s="612">
        <v>26</v>
      </c>
      <c r="CG138" s="621">
        <v>9000</v>
      </c>
      <c r="CH138" s="621">
        <f t="shared" si="158"/>
        <v>0</v>
      </c>
      <c r="CI138" s="621">
        <f t="shared" si="159"/>
        <v>0</v>
      </c>
      <c r="CJ138" s="619"/>
      <c r="CK138" s="612">
        <f t="shared" si="160"/>
        <v>15</v>
      </c>
      <c r="CL138" s="620">
        <f t="shared" si="161"/>
        <v>4500</v>
      </c>
      <c r="CM138" s="612">
        <v>15</v>
      </c>
      <c r="CN138" s="621">
        <v>4500</v>
      </c>
      <c r="CO138" s="612">
        <v>15</v>
      </c>
      <c r="CP138" s="621">
        <v>4500</v>
      </c>
      <c r="CQ138" s="621">
        <f t="shared" si="162"/>
        <v>0</v>
      </c>
      <c r="CR138" s="621">
        <f t="shared" si="163"/>
        <v>4500</v>
      </c>
      <c r="CS138" s="622"/>
      <c r="CT138" s="612">
        <f t="shared" si="164"/>
        <v>0</v>
      </c>
      <c r="CU138" s="620">
        <f t="shared" si="165"/>
        <v>0</v>
      </c>
      <c r="CV138" s="612"/>
      <c r="CW138" s="621">
        <f t="shared" si="175"/>
        <v>0</v>
      </c>
      <c r="CX138" s="612"/>
      <c r="CY138" s="621">
        <f t="shared" si="176"/>
        <v>0</v>
      </c>
      <c r="CZ138" s="621">
        <f t="shared" si="166"/>
        <v>0</v>
      </c>
      <c r="DA138" s="621">
        <f t="shared" si="167"/>
        <v>0</v>
      </c>
      <c r="DB138" s="612"/>
      <c r="DC138" s="612">
        <f t="shared" si="168"/>
        <v>0</v>
      </c>
      <c r="DD138" s="620">
        <f t="shared" si="169"/>
        <v>0</v>
      </c>
      <c r="DE138" s="612"/>
      <c r="DF138" s="621">
        <f t="shared" si="177"/>
        <v>0</v>
      </c>
      <c r="DG138" s="612"/>
      <c r="DH138" s="621">
        <f t="shared" si="178"/>
        <v>0</v>
      </c>
      <c r="DI138" s="612"/>
      <c r="DJ138" s="612"/>
      <c r="DK138" s="612"/>
      <c r="DL138" s="612"/>
      <c r="DM138" s="612"/>
      <c r="DN138" s="612"/>
      <c r="DO138" s="612"/>
      <c r="DP138" s="612"/>
      <c r="DQ138" s="612"/>
      <c r="DR138" s="612"/>
      <c r="DS138" s="612"/>
      <c r="DU138" s="1945">
        <f t="shared" si="170"/>
        <v>13500</v>
      </c>
      <c r="DV138" s="1946">
        <f t="shared" si="171"/>
        <v>13500</v>
      </c>
      <c r="DW138" s="1946">
        <f t="shared" si="172"/>
        <v>13500</v>
      </c>
      <c r="DX138" s="1946">
        <f t="shared" si="173"/>
        <v>0</v>
      </c>
      <c r="DY138" s="1946">
        <f t="shared" si="174"/>
        <v>0</v>
      </c>
      <c r="EG138" s="1946"/>
    </row>
    <row r="139" spans="1:137" s="612" customFormat="1" ht="26.25" hidden="1" customHeight="1" x14ac:dyDescent="0.25">
      <c r="A139" s="606">
        <v>2026</v>
      </c>
      <c r="B139" s="606">
        <v>479</v>
      </c>
      <c r="C139" s="606" t="s">
        <v>58</v>
      </c>
      <c r="D139" s="606">
        <v>3000654</v>
      </c>
      <c r="E139" s="606">
        <v>5005023</v>
      </c>
      <c r="F139" s="606" t="s">
        <v>1003</v>
      </c>
      <c r="G139" s="606" t="s">
        <v>1004</v>
      </c>
      <c r="H139" s="606">
        <v>97</v>
      </c>
      <c r="I139" s="607" t="s">
        <v>992</v>
      </c>
      <c r="J139" s="608" t="s">
        <v>10</v>
      </c>
      <c r="K139" s="608" t="s">
        <v>60</v>
      </c>
      <c r="L139" s="606" t="str">
        <f t="shared" si="141"/>
        <v>2.3</v>
      </c>
      <c r="M139" s="609" t="s">
        <v>62</v>
      </c>
      <c r="N139" s="609"/>
      <c r="O139" s="606" t="s">
        <v>1522</v>
      </c>
      <c r="P139" s="606" t="s">
        <v>65</v>
      </c>
      <c r="Q139" s="610">
        <v>1</v>
      </c>
      <c r="R139" s="324">
        <v>9000</v>
      </c>
      <c r="S139" s="606"/>
      <c r="T139" s="2929">
        <v>15</v>
      </c>
      <c r="U139" s="606"/>
      <c r="V139" s="606">
        <v>0</v>
      </c>
      <c r="W139" s="326"/>
      <c r="X139" s="326"/>
      <c r="Y139" s="326"/>
      <c r="Z139" s="326"/>
      <c r="AA139" s="326"/>
      <c r="AB139" s="326"/>
      <c r="AC139" s="326"/>
      <c r="AD139" s="326"/>
      <c r="AE139" s="324">
        <f t="shared" si="142"/>
        <v>4500</v>
      </c>
      <c r="AF139" s="327">
        <f t="shared" si="143"/>
        <v>0</v>
      </c>
      <c r="AG139" s="327">
        <f t="shared" si="144"/>
        <v>4500</v>
      </c>
      <c r="AH139" s="327">
        <f t="shared" si="145"/>
        <v>0</v>
      </c>
      <c r="AI139" s="327">
        <f t="shared" si="146"/>
        <v>0</v>
      </c>
      <c r="AJ139" s="327">
        <f t="shared" si="147"/>
        <v>0</v>
      </c>
      <c r="AK139" s="327">
        <f t="shared" si="148"/>
        <v>0</v>
      </c>
      <c r="AL139" s="327">
        <f t="shared" si="149"/>
        <v>0</v>
      </c>
      <c r="AM139" s="327">
        <f t="shared" si="150"/>
        <v>0</v>
      </c>
      <c r="AN139" s="327">
        <f t="shared" si="151"/>
        <v>0</v>
      </c>
      <c r="AO139" s="327">
        <f t="shared" si="152"/>
        <v>0</v>
      </c>
      <c r="AP139" s="327">
        <f t="shared" si="153"/>
        <v>0</v>
      </c>
      <c r="AQ139" s="327">
        <f t="shared" si="154"/>
        <v>0</v>
      </c>
      <c r="AR139" s="327">
        <f t="shared" si="179"/>
        <v>4500</v>
      </c>
      <c r="AS139" s="611" t="s">
        <v>994</v>
      </c>
      <c r="AU139" s="612" t="s">
        <v>1074</v>
      </c>
      <c r="AV139" s="612" t="s">
        <v>1075</v>
      </c>
      <c r="AW139" s="632">
        <v>46038</v>
      </c>
      <c r="AX139" s="612" t="s">
        <v>1076</v>
      </c>
      <c r="AY139" s="632">
        <v>46045</v>
      </c>
      <c r="AZ139" s="637">
        <f>AR139</f>
        <v>4500</v>
      </c>
      <c r="BA139" s="613" t="s">
        <v>1077</v>
      </c>
      <c r="BB139" s="614" t="s">
        <v>995</v>
      </c>
      <c r="BC139" s="614" t="s">
        <v>1078</v>
      </c>
      <c r="BD139" s="614" t="s">
        <v>1079</v>
      </c>
      <c r="BE139" s="614" t="s">
        <v>1080</v>
      </c>
      <c r="BF139" s="615">
        <v>46048</v>
      </c>
      <c r="BG139" s="614"/>
      <c r="BH139" s="616"/>
      <c r="BI139" s="616"/>
      <c r="BJ139" s="616"/>
      <c r="BK139" s="616" t="s">
        <v>1081</v>
      </c>
      <c r="BL139" s="384"/>
      <c r="BM139" s="384"/>
      <c r="BN139" s="616"/>
      <c r="BO139" s="616"/>
      <c r="BP139" s="616"/>
      <c r="BQ139" s="2821"/>
      <c r="BR139" s="2821"/>
      <c r="BS139" s="2822" t="s">
        <v>1523</v>
      </c>
      <c r="BT139" s="328" t="s">
        <v>1202</v>
      </c>
      <c r="BU139" s="328" t="s">
        <v>1524</v>
      </c>
      <c r="BV139" s="393">
        <v>47816158</v>
      </c>
      <c r="BW139" s="392">
        <v>10478161587</v>
      </c>
      <c r="BX139" s="617">
        <v>9000</v>
      </c>
      <c r="BY139" s="618">
        <v>46054</v>
      </c>
      <c r="BZ139" s="618">
        <v>46081</v>
      </c>
      <c r="CA139" s="619"/>
      <c r="CB139" s="612">
        <f t="shared" si="156"/>
        <v>0</v>
      </c>
      <c r="CC139" s="620">
        <f t="shared" si="157"/>
        <v>0</v>
      </c>
      <c r="CE139" s="621">
        <f>(R139/30*CD139)*Q139</f>
        <v>0</v>
      </c>
      <c r="CG139" s="621">
        <f>(R139/30*CF139)*Q139</f>
        <v>0</v>
      </c>
      <c r="CH139" s="621">
        <f t="shared" si="158"/>
        <v>0</v>
      </c>
      <c r="CI139" s="621">
        <f t="shared" si="159"/>
        <v>0</v>
      </c>
      <c r="CJ139" s="619"/>
      <c r="CK139" s="612">
        <f t="shared" si="160"/>
        <v>15</v>
      </c>
      <c r="CL139" s="620">
        <f t="shared" si="161"/>
        <v>4500</v>
      </c>
      <c r="CM139" s="612">
        <v>15</v>
      </c>
      <c r="CN139" s="621">
        <f>(R139/30*CM139)*Q139</f>
        <v>4500</v>
      </c>
      <c r="CO139" s="612">
        <v>15</v>
      </c>
      <c r="CP139" s="621">
        <v>4500</v>
      </c>
      <c r="CQ139" s="621">
        <f t="shared" si="162"/>
        <v>0</v>
      </c>
      <c r="CR139" s="621">
        <f t="shared" si="163"/>
        <v>4500</v>
      </c>
      <c r="CS139" s="622"/>
      <c r="CT139" s="612">
        <f t="shared" si="164"/>
        <v>0</v>
      </c>
      <c r="CU139" s="620">
        <f t="shared" si="165"/>
        <v>0</v>
      </c>
      <c r="CW139" s="621">
        <f t="shared" si="175"/>
        <v>0</v>
      </c>
      <c r="CY139" s="621">
        <f t="shared" si="176"/>
        <v>0</v>
      </c>
      <c r="CZ139" s="621">
        <f t="shared" si="166"/>
        <v>0</v>
      </c>
      <c r="DA139" s="621">
        <f t="shared" si="167"/>
        <v>0</v>
      </c>
      <c r="DC139" s="612">
        <f t="shared" si="168"/>
        <v>0</v>
      </c>
      <c r="DD139" s="620">
        <f t="shared" si="169"/>
        <v>0</v>
      </c>
      <c r="DF139" s="621">
        <f t="shared" si="177"/>
        <v>0</v>
      </c>
      <c r="DH139" s="621">
        <f t="shared" si="178"/>
        <v>0</v>
      </c>
      <c r="DU139" s="620">
        <f t="shared" si="170"/>
        <v>4500</v>
      </c>
      <c r="DV139" s="621">
        <f t="shared" si="171"/>
        <v>4500</v>
      </c>
      <c r="DW139" s="621">
        <f t="shared" si="172"/>
        <v>4500</v>
      </c>
      <c r="DX139" s="621">
        <f t="shared" si="173"/>
        <v>0</v>
      </c>
      <c r="DY139" s="621">
        <f t="shared" si="174"/>
        <v>0</v>
      </c>
      <c r="EG139" s="621"/>
    </row>
    <row r="140" spans="1:137" s="612" customFormat="1" ht="26.25" hidden="1" customHeight="1" x14ac:dyDescent="0.25">
      <c r="A140" s="606">
        <v>2026</v>
      </c>
      <c r="B140" s="606">
        <v>479</v>
      </c>
      <c r="C140" s="606" t="s">
        <v>58</v>
      </c>
      <c r="D140" s="606">
        <v>3000654</v>
      </c>
      <c r="E140" s="606">
        <v>5005023</v>
      </c>
      <c r="F140" s="606" t="s">
        <v>1003</v>
      </c>
      <c r="G140" s="606" t="s">
        <v>1004</v>
      </c>
      <c r="H140" s="606">
        <v>97</v>
      </c>
      <c r="I140" s="607" t="s">
        <v>992</v>
      </c>
      <c r="J140" s="608" t="s">
        <v>10</v>
      </c>
      <c r="K140" s="608" t="s">
        <v>60</v>
      </c>
      <c r="L140" s="606" t="str">
        <f t="shared" si="141"/>
        <v>2.3</v>
      </c>
      <c r="M140" s="609" t="s">
        <v>62</v>
      </c>
      <c r="N140" s="609"/>
      <c r="O140" s="606" t="s">
        <v>1525</v>
      </c>
      <c r="P140" s="606" t="s">
        <v>65</v>
      </c>
      <c r="Q140" s="610">
        <v>1</v>
      </c>
      <c r="R140" s="324">
        <v>4500</v>
      </c>
      <c r="S140" s="606">
        <v>30</v>
      </c>
      <c r="T140" s="606">
        <v>30</v>
      </c>
      <c r="U140" s="606"/>
      <c r="V140" s="606">
        <v>0</v>
      </c>
      <c r="W140" s="326"/>
      <c r="X140" s="326"/>
      <c r="Y140" s="326"/>
      <c r="Z140" s="326"/>
      <c r="AA140" s="326"/>
      <c r="AB140" s="326"/>
      <c r="AC140" s="326"/>
      <c r="AD140" s="326"/>
      <c r="AE140" s="324">
        <f t="shared" si="142"/>
        <v>9000</v>
      </c>
      <c r="AF140" s="327">
        <f t="shared" si="143"/>
        <v>4500</v>
      </c>
      <c r="AG140" s="327">
        <f t="shared" si="144"/>
        <v>4500</v>
      </c>
      <c r="AH140" s="327">
        <f t="shared" si="145"/>
        <v>0</v>
      </c>
      <c r="AI140" s="327">
        <f t="shared" si="146"/>
        <v>0</v>
      </c>
      <c r="AJ140" s="327">
        <f t="shared" si="147"/>
        <v>0</v>
      </c>
      <c r="AK140" s="327">
        <f t="shared" si="148"/>
        <v>0</v>
      </c>
      <c r="AL140" s="327">
        <f t="shared" si="149"/>
        <v>0</v>
      </c>
      <c r="AM140" s="327">
        <f t="shared" si="150"/>
        <v>0</v>
      </c>
      <c r="AN140" s="327">
        <f t="shared" si="151"/>
        <v>0</v>
      </c>
      <c r="AO140" s="327">
        <f t="shared" si="152"/>
        <v>0</v>
      </c>
      <c r="AP140" s="327">
        <f t="shared" si="153"/>
        <v>0</v>
      </c>
      <c r="AQ140" s="327">
        <f t="shared" si="154"/>
        <v>0</v>
      </c>
      <c r="AR140" s="327">
        <f t="shared" si="179"/>
        <v>9000</v>
      </c>
      <c r="AS140" s="611" t="s">
        <v>994</v>
      </c>
      <c r="BA140" s="613"/>
      <c r="BB140" s="614" t="s">
        <v>995</v>
      </c>
      <c r="BC140" s="614" t="s">
        <v>996</v>
      </c>
      <c r="BD140" s="614" t="s">
        <v>997</v>
      </c>
      <c r="BE140" s="614" t="s">
        <v>998</v>
      </c>
      <c r="BF140" s="615">
        <v>45665</v>
      </c>
      <c r="BG140" s="614"/>
      <c r="BH140" s="616">
        <v>1994</v>
      </c>
      <c r="BI140" s="616"/>
      <c r="BJ140" s="616"/>
      <c r="BK140" s="616"/>
      <c r="BL140" s="614"/>
      <c r="BM140" s="614"/>
      <c r="BN140" s="616"/>
      <c r="BO140" s="616" t="s">
        <v>999</v>
      </c>
      <c r="BP140" s="616"/>
      <c r="BQ140" s="2821"/>
      <c r="BR140" s="2821"/>
      <c r="BS140" s="2822" t="s">
        <v>1526</v>
      </c>
      <c r="BT140" s="328" t="s">
        <v>1284</v>
      </c>
      <c r="BU140" s="328" t="s">
        <v>1527</v>
      </c>
      <c r="BV140" s="393">
        <v>43216000</v>
      </c>
      <c r="BW140" s="392">
        <v>10432160004</v>
      </c>
      <c r="BX140" s="617">
        <v>4500</v>
      </c>
      <c r="BY140" s="618">
        <v>46028</v>
      </c>
      <c r="BZ140" s="618">
        <v>46081</v>
      </c>
      <c r="CA140" s="619"/>
      <c r="CB140" s="612">
        <f t="shared" si="156"/>
        <v>30</v>
      </c>
      <c r="CC140" s="620">
        <f t="shared" si="157"/>
        <v>4500</v>
      </c>
      <c r="CD140" s="612">
        <v>26</v>
      </c>
      <c r="CE140" s="621">
        <v>4500</v>
      </c>
      <c r="CF140" s="612">
        <v>26</v>
      </c>
      <c r="CG140" s="621">
        <v>4500</v>
      </c>
      <c r="CH140" s="621">
        <f t="shared" si="158"/>
        <v>0</v>
      </c>
      <c r="CI140" s="621">
        <f t="shared" si="159"/>
        <v>0</v>
      </c>
      <c r="CJ140" s="619"/>
      <c r="CK140" s="612">
        <f t="shared" si="160"/>
        <v>30</v>
      </c>
      <c r="CL140" s="620">
        <f t="shared" si="161"/>
        <v>4500</v>
      </c>
      <c r="CM140" s="612">
        <v>28</v>
      </c>
      <c r="CN140" s="621">
        <v>4500</v>
      </c>
      <c r="CO140" s="612">
        <v>28</v>
      </c>
      <c r="CP140" s="621">
        <v>4500</v>
      </c>
      <c r="CQ140" s="621">
        <f t="shared" si="162"/>
        <v>0</v>
      </c>
      <c r="CR140" s="621">
        <f t="shared" si="163"/>
        <v>4500</v>
      </c>
      <c r="CS140" s="622"/>
      <c r="CT140" s="612">
        <f t="shared" si="164"/>
        <v>0</v>
      </c>
      <c r="CU140" s="620">
        <f t="shared" si="165"/>
        <v>0</v>
      </c>
      <c r="CW140" s="621">
        <f t="shared" si="175"/>
        <v>0</v>
      </c>
      <c r="CY140" s="621">
        <f t="shared" si="176"/>
        <v>0</v>
      </c>
      <c r="CZ140" s="621">
        <f t="shared" si="166"/>
        <v>0</v>
      </c>
      <c r="DA140" s="621">
        <f t="shared" si="167"/>
        <v>0</v>
      </c>
      <c r="DC140" s="612">
        <f t="shared" si="168"/>
        <v>0</v>
      </c>
      <c r="DD140" s="620">
        <f t="shared" si="169"/>
        <v>0</v>
      </c>
      <c r="DF140" s="621">
        <f t="shared" si="177"/>
        <v>0</v>
      </c>
      <c r="DH140" s="621">
        <f t="shared" si="178"/>
        <v>0</v>
      </c>
      <c r="DU140" s="620">
        <f t="shared" si="170"/>
        <v>9000</v>
      </c>
      <c r="DV140" s="621">
        <f t="shared" si="171"/>
        <v>9000</v>
      </c>
      <c r="DW140" s="621">
        <f t="shared" si="172"/>
        <v>9000</v>
      </c>
      <c r="DX140" s="621">
        <f t="shared" si="173"/>
        <v>0</v>
      </c>
      <c r="DY140" s="621">
        <f t="shared" si="174"/>
        <v>0</v>
      </c>
      <c r="EG140" s="621"/>
    </row>
    <row r="141" spans="1:137" s="612" customFormat="1" ht="26.25" hidden="1" customHeight="1" x14ac:dyDescent="0.25">
      <c r="A141" s="606">
        <v>2026</v>
      </c>
      <c r="B141" s="606">
        <v>479</v>
      </c>
      <c r="C141" s="606" t="s">
        <v>58</v>
      </c>
      <c r="D141" s="606">
        <v>3000654</v>
      </c>
      <c r="E141" s="606">
        <v>5005023</v>
      </c>
      <c r="F141" s="606" t="s">
        <v>1003</v>
      </c>
      <c r="G141" s="606" t="s">
        <v>1004</v>
      </c>
      <c r="H141" s="606">
        <v>97</v>
      </c>
      <c r="I141" s="607" t="s">
        <v>992</v>
      </c>
      <c r="J141" s="608" t="s">
        <v>10</v>
      </c>
      <c r="K141" s="608" t="s">
        <v>60</v>
      </c>
      <c r="L141" s="606" t="str">
        <f t="shared" si="141"/>
        <v>2.3</v>
      </c>
      <c r="M141" s="609" t="s">
        <v>62</v>
      </c>
      <c r="N141" s="609"/>
      <c r="O141" s="606" t="s">
        <v>1528</v>
      </c>
      <c r="P141" s="606" t="s">
        <v>65</v>
      </c>
      <c r="Q141" s="610">
        <v>1</v>
      </c>
      <c r="R141" s="324">
        <v>5000</v>
      </c>
      <c r="S141" s="606">
        <v>30</v>
      </c>
      <c r="T141" s="606">
        <v>30</v>
      </c>
      <c r="U141" s="606"/>
      <c r="V141" s="606">
        <v>0</v>
      </c>
      <c r="W141" s="326"/>
      <c r="X141" s="326"/>
      <c r="Y141" s="326"/>
      <c r="Z141" s="326"/>
      <c r="AA141" s="326"/>
      <c r="AB141" s="326"/>
      <c r="AC141" s="326"/>
      <c r="AD141" s="326"/>
      <c r="AE141" s="324">
        <f t="shared" si="142"/>
        <v>10000</v>
      </c>
      <c r="AF141" s="327">
        <f t="shared" si="143"/>
        <v>5000</v>
      </c>
      <c r="AG141" s="327">
        <f t="shared" si="144"/>
        <v>5000</v>
      </c>
      <c r="AH141" s="327">
        <f t="shared" si="145"/>
        <v>0</v>
      </c>
      <c r="AI141" s="327">
        <f t="shared" si="146"/>
        <v>0</v>
      </c>
      <c r="AJ141" s="327">
        <f t="shared" si="147"/>
        <v>0</v>
      </c>
      <c r="AK141" s="327">
        <f t="shared" si="148"/>
        <v>0</v>
      </c>
      <c r="AL141" s="327">
        <f t="shared" si="149"/>
        <v>0</v>
      </c>
      <c r="AM141" s="327">
        <f t="shared" si="150"/>
        <v>0</v>
      </c>
      <c r="AN141" s="327">
        <f t="shared" si="151"/>
        <v>0</v>
      </c>
      <c r="AO141" s="327">
        <f t="shared" si="152"/>
        <v>0</v>
      </c>
      <c r="AP141" s="327">
        <f t="shared" si="153"/>
        <v>0</v>
      </c>
      <c r="AQ141" s="327">
        <f t="shared" si="154"/>
        <v>0</v>
      </c>
      <c r="AR141" s="327">
        <f t="shared" si="179"/>
        <v>10000</v>
      </c>
      <c r="AS141" s="611" t="s">
        <v>994</v>
      </c>
      <c r="BA141" s="613"/>
      <c r="BB141" s="614" t="s">
        <v>995</v>
      </c>
      <c r="BC141" s="614" t="s">
        <v>996</v>
      </c>
      <c r="BD141" s="614" t="s">
        <v>997</v>
      </c>
      <c r="BE141" s="614" t="s">
        <v>998</v>
      </c>
      <c r="BF141" s="615">
        <v>45665</v>
      </c>
      <c r="BG141" s="614"/>
      <c r="BH141" s="616">
        <v>1997</v>
      </c>
      <c r="BI141" s="616"/>
      <c r="BJ141" s="614"/>
      <c r="BK141" s="616"/>
      <c r="BL141" s="614"/>
      <c r="BM141" s="614"/>
      <c r="BN141" s="616"/>
      <c r="BO141" s="616" t="s">
        <v>999</v>
      </c>
      <c r="BP141" s="616"/>
      <c r="BQ141" s="2821"/>
      <c r="BR141" s="2821"/>
      <c r="BS141" s="2822" t="s">
        <v>1529</v>
      </c>
      <c r="BT141" s="328" t="s">
        <v>1485</v>
      </c>
      <c r="BU141" s="328" t="s">
        <v>1530</v>
      </c>
      <c r="BV141" s="393">
        <v>70548308</v>
      </c>
      <c r="BW141" s="392">
        <v>10705483081</v>
      </c>
      <c r="BX141" s="617">
        <v>5000</v>
      </c>
      <c r="BY141" s="618">
        <v>46028</v>
      </c>
      <c r="BZ141" s="618">
        <v>46081</v>
      </c>
      <c r="CA141" s="619"/>
      <c r="CB141" s="612">
        <f t="shared" si="156"/>
        <v>30</v>
      </c>
      <c r="CC141" s="620">
        <f t="shared" si="157"/>
        <v>5000</v>
      </c>
      <c r="CD141" s="612">
        <v>26</v>
      </c>
      <c r="CE141" s="621">
        <v>5000</v>
      </c>
      <c r="CF141" s="612">
        <v>26</v>
      </c>
      <c r="CG141" s="621">
        <v>5000</v>
      </c>
      <c r="CH141" s="621">
        <f t="shared" si="158"/>
        <v>0</v>
      </c>
      <c r="CI141" s="621">
        <f t="shared" si="159"/>
        <v>0</v>
      </c>
      <c r="CJ141" s="619"/>
      <c r="CK141" s="612">
        <f t="shared" si="160"/>
        <v>30</v>
      </c>
      <c r="CL141" s="620">
        <f t="shared" si="161"/>
        <v>5000</v>
      </c>
      <c r="CM141" s="612">
        <v>28</v>
      </c>
      <c r="CN141" s="621">
        <v>5000</v>
      </c>
      <c r="CO141" s="612">
        <v>28</v>
      </c>
      <c r="CP141" s="621">
        <v>5000</v>
      </c>
      <c r="CQ141" s="621">
        <f t="shared" si="162"/>
        <v>0</v>
      </c>
      <c r="CR141" s="621">
        <f t="shared" si="163"/>
        <v>5000</v>
      </c>
      <c r="CS141" s="622"/>
      <c r="CU141" s="620">
        <f t="shared" si="165"/>
        <v>0</v>
      </c>
      <c r="CW141" s="621">
        <f t="shared" si="175"/>
        <v>0</v>
      </c>
      <c r="CY141" s="621">
        <f t="shared" si="176"/>
        <v>0</v>
      </c>
      <c r="CZ141" s="621">
        <f t="shared" si="166"/>
        <v>0</v>
      </c>
      <c r="DA141" s="621">
        <f t="shared" si="167"/>
        <v>0</v>
      </c>
      <c r="DC141" s="612">
        <f t="shared" si="168"/>
        <v>0</v>
      </c>
      <c r="DD141" s="620">
        <f t="shared" si="169"/>
        <v>0</v>
      </c>
      <c r="DF141" s="621">
        <f t="shared" si="177"/>
        <v>0</v>
      </c>
      <c r="DH141" s="621">
        <f t="shared" si="178"/>
        <v>0</v>
      </c>
      <c r="DU141" s="620">
        <f t="shared" si="170"/>
        <v>10000</v>
      </c>
      <c r="DV141" s="621">
        <f t="shared" si="171"/>
        <v>10000</v>
      </c>
      <c r="DW141" s="621">
        <f t="shared" si="172"/>
        <v>10000</v>
      </c>
      <c r="DX141" s="621">
        <f t="shared" si="173"/>
        <v>0</v>
      </c>
      <c r="DY141" s="621">
        <f t="shared" si="174"/>
        <v>0</v>
      </c>
      <c r="EG141" s="621"/>
    </row>
    <row r="142" spans="1:137" s="612" customFormat="1" ht="26.25" hidden="1" customHeight="1" x14ac:dyDescent="0.25">
      <c r="A142" s="606">
        <v>2026</v>
      </c>
      <c r="B142" s="606">
        <v>479</v>
      </c>
      <c r="C142" s="606" t="s">
        <v>58</v>
      </c>
      <c r="D142" s="606">
        <v>3000654</v>
      </c>
      <c r="E142" s="606">
        <v>5005023</v>
      </c>
      <c r="F142" s="606" t="s">
        <v>1003</v>
      </c>
      <c r="G142" s="606" t="s">
        <v>1004</v>
      </c>
      <c r="H142" s="606">
        <v>97</v>
      </c>
      <c r="I142" s="607" t="s">
        <v>992</v>
      </c>
      <c r="J142" s="608" t="s">
        <v>10</v>
      </c>
      <c r="K142" s="608" t="s">
        <v>60</v>
      </c>
      <c r="L142" s="606" t="str">
        <f t="shared" si="141"/>
        <v>2.3</v>
      </c>
      <c r="M142" s="609" t="s">
        <v>62</v>
      </c>
      <c r="N142" s="609"/>
      <c r="O142" s="606" t="s">
        <v>1531</v>
      </c>
      <c r="P142" s="606" t="s">
        <v>65</v>
      </c>
      <c r="Q142" s="610">
        <v>1</v>
      </c>
      <c r="R142" s="324">
        <v>5500</v>
      </c>
      <c r="S142" s="606">
        <v>30</v>
      </c>
      <c r="T142" s="606">
        <v>30</v>
      </c>
      <c r="U142" s="606"/>
      <c r="V142" s="606">
        <v>0</v>
      </c>
      <c r="W142" s="326"/>
      <c r="X142" s="326"/>
      <c r="Y142" s="326"/>
      <c r="Z142" s="326"/>
      <c r="AA142" s="326"/>
      <c r="AB142" s="326"/>
      <c r="AC142" s="326"/>
      <c r="AD142" s="326"/>
      <c r="AE142" s="324">
        <f t="shared" si="142"/>
        <v>11000</v>
      </c>
      <c r="AF142" s="327">
        <f t="shared" si="143"/>
        <v>5500</v>
      </c>
      <c r="AG142" s="327">
        <f t="shared" si="144"/>
        <v>5500</v>
      </c>
      <c r="AH142" s="327">
        <f t="shared" si="145"/>
        <v>0</v>
      </c>
      <c r="AI142" s="327">
        <f t="shared" si="146"/>
        <v>0</v>
      </c>
      <c r="AJ142" s="327">
        <f t="shared" si="147"/>
        <v>0</v>
      </c>
      <c r="AK142" s="327">
        <f t="shared" si="148"/>
        <v>0</v>
      </c>
      <c r="AL142" s="327">
        <f t="shared" si="149"/>
        <v>0</v>
      </c>
      <c r="AM142" s="327">
        <f t="shared" si="150"/>
        <v>0</v>
      </c>
      <c r="AN142" s="327">
        <f t="shared" si="151"/>
        <v>0</v>
      </c>
      <c r="AO142" s="327">
        <f t="shared" si="152"/>
        <v>0</v>
      </c>
      <c r="AP142" s="327">
        <f t="shared" si="153"/>
        <v>0</v>
      </c>
      <c r="AQ142" s="327">
        <f t="shared" si="154"/>
        <v>0</v>
      </c>
      <c r="AR142" s="327">
        <f t="shared" si="179"/>
        <v>11000</v>
      </c>
      <c r="AS142" s="611" t="s">
        <v>994</v>
      </c>
      <c r="BA142" s="613"/>
      <c r="BB142" s="614" t="s">
        <v>995</v>
      </c>
      <c r="BC142" s="614" t="s">
        <v>996</v>
      </c>
      <c r="BD142" s="614" t="s">
        <v>997</v>
      </c>
      <c r="BE142" s="614" t="s">
        <v>998</v>
      </c>
      <c r="BF142" s="615">
        <v>45665</v>
      </c>
      <c r="BG142" s="614"/>
      <c r="BH142" s="616">
        <v>1993</v>
      </c>
      <c r="BI142" s="616"/>
      <c r="BJ142" s="614"/>
      <c r="BK142" s="616"/>
      <c r="BL142" s="614"/>
      <c r="BM142" s="614"/>
      <c r="BN142" s="616"/>
      <c r="BO142" s="616" t="s">
        <v>999</v>
      </c>
      <c r="BP142" s="616"/>
      <c r="BQ142" s="2821"/>
      <c r="BR142" s="2821"/>
      <c r="BS142" s="2822" t="s">
        <v>1532</v>
      </c>
      <c r="BT142" s="328" t="s">
        <v>1533</v>
      </c>
      <c r="BU142" s="328" t="s">
        <v>1534</v>
      </c>
      <c r="BV142" s="393">
        <v>73771409</v>
      </c>
      <c r="BW142" s="392">
        <v>10737714093</v>
      </c>
      <c r="BX142" s="617">
        <v>5500</v>
      </c>
      <c r="BY142" s="618">
        <v>46028</v>
      </c>
      <c r="BZ142" s="618">
        <v>46081</v>
      </c>
      <c r="CA142" s="619"/>
      <c r="CB142" s="612">
        <f t="shared" si="156"/>
        <v>30</v>
      </c>
      <c r="CC142" s="620">
        <f t="shared" si="157"/>
        <v>5500</v>
      </c>
      <c r="CD142" s="612">
        <v>26</v>
      </c>
      <c r="CE142" s="621">
        <v>5500</v>
      </c>
      <c r="CF142" s="612">
        <v>26</v>
      </c>
      <c r="CG142" s="621">
        <v>5500</v>
      </c>
      <c r="CH142" s="621">
        <f t="shared" si="158"/>
        <v>0</v>
      </c>
      <c r="CI142" s="621">
        <f t="shared" si="159"/>
        <v>0</v>
      </c>
      <c r="CJ142" s="619"/>
      <c r="CK142" s="612">
        <f t="shared" si="160"/>
        <v>30</v>
      </c>
      <c r="CL142" s="620">
        <f t="shared" si="161"/>
        <v>5500</v>
      </c>
      <c r="CM142" s="612">
        <v>28</v>
      </c>
      <c r="CN142" s="621">
        <v>5500</v>
      </c>
      <c r="CO142" s="612">
        <v>28</v>
      </c>
      <c r="CP142" s="621">
        <v>5500</v>
      </c>
      <c r="CQ142" s="621">
        <f t="shared" si="162"/>
        <v>0</v>
      </c>
      <c r="CR142" s="621">
        <f t="shared" si="163"/>
        <v>5500</v>
      </c>
      <c r="CS142" s="622"/>
      <c r="CT142" s="612">
        <f t="shared" ref="CT142:CT173" si="180">U142</f>
        <v>0</v>
      </c>
      <c r="CU142" s="620">
        <f t="shared" si="165"/>
        <v>0</v>
      </c>
      <c r="CW142" s="621">
        <f t="shared" si="175"/>
        <v>0</v>
      </c>
      <c r="CY142" s="621">
        <f t="shared" si="176"/>
        <v>0</v>
      </c>
      <c r="CZ142" s="621">
        <f t="shared" si="166"/>
        <v>0</v>
      </c>
      <c r="DA142" s="621">
        <f t="shared" si="167"/>
        <v>0</v>
      </c>
      <c r="DC142" s="612">
        <f t="shared" si="168"/>
        <v>0</v>
      </c>
      <c r="DD142" s="620">
        <f t="shared" si="169"/>
        <v>0</v>
      </c>
      <c r="DF142" s="621">
        <f t="shared" si="177"/>
        <v>0</v>
      </c>
      <c r="DH142" s="621">
        <f t="shared" si="178"/>
        <v>0</v>
      </c>
      <c r="DU142" s="620">
        <f t="shared" si="170"/>
        <v>11000</v>
      </c>
      <c r="DV142" s="621">
        <f t="shared" si="171"/>
        <v>11000</v>
      </c>
      <c r="DW142" s="621">
        <f t="shared" si="172"/>
        <v>11000</v>
      </c>
      <c r="DX142" s="621">
        <f t="shared" si="173"/>
        <v>0</v>
      </c>
      <c r="DY142" s="621">
        <f t="shared" si="174"/>
        <v>0</v>
      </c>
      <c r="EG142" s="621"/>
    </row>
    <row r="143" spans="1:137" s="612" customFormat="1" ht="26.25" hidden="1" customHeight="1" x14ac:dyDescent="0.25">
      <c r="A143" s="606">
        <v>2026</v>
      </c>
      <c r="B143" s="606">
        <v>479</v>
      </c>
      <c r="C143" s="606" t="s">
        <v>58</v>
      </c>
      <c r="D143" s="606">
        <v>3000654</v>
      </c>
      <c r="E143" s="606">
        <v>5005023</v>
      </c>
      <c r="F143" s="606" t="s">
        <v>1003</v>
      </c>
      <c r="G143" s="606" t="s">
        <v>1004</v>
      </c>
      <c r="H143" s="606">
        <v>97</v>
      </c>
      <c r="I143" s="607" t="s">
        <v>992</v>
      </c>
      <c r="J143" s="608" t="s">
        <v>10</v>
      </c>
      <c r="K143" s="608" t="s">
        <v>60</v>
      </c>
      <c r="L143" s="606" t="str">
        <f t="shared" si="141"/>
        <v>2.3</v>
      </c>
      <c r="M143" s="609" t="s">
        <v>62</v>
      </c>
      <c r="N143" s="609"/>
      <c r="O143" s="606" t="s">
        <v>1535</v>
      </c>
      <c r="P143" s="606" t="s">
        <v>65</v>
      </c>
      <c r="Q143" s="610">
        <v>1</v>
      </c>
      <c r="R143" s="324">
        <v>5500</v>
      </c>
      <c r="S143" s="606">
        <v>30</v>
      </c>
      <c r="T143" s="606">
        <v>30</v>
      </c>
      <c r="U143" s="606"/>
      <c r="V143" s="606">
        <v>0</v>
      </c>
      <c r="W143" s="326"/>
      <c r="X143" s="326"/>
      <c r="Y143" s="326"/>
      <c r="Z143" s="326"/>
      <c r="AA143" s="326"/>
      <c r="AB143" s="326"/>
      <c r="AC143" s="326"/>
      <c r="AD143" s="326"/>
      <c r="AE143" s="324">
        <f t="shared" si="142"/>
        <v>11000</v>
      </c>
      <c r="AF143" s="327">
        <f t="shared" si="143"/>
        <v>5500</v>
      </c>
      <c r="AG143" s="327">
        <f t="shared" si="144"/>
        <v>5500</v>
      </c>
      <c r="AH143" s="327">
        <f t="shared" si="145"/>
        <v>0</v>
      </c>
      <c r="AI143" s="327">
        <f t="shared" si="146"/>
        <v>0</v>
      </c>
      <c r="AJ143" s="327">
        <f t="shared" si="147"/>
        <v>0</v>
      </c>
      <c r="AK143" s="327">
        <f t="shared" si="148"/>
        <v>0</v>
      </c>
      <c r="AL143" s="327">
        <f t="shared" si="149"/>
        <v>0</v>
      </c>
      <c r="AM143" s="327">
        <f t="shared" si="150"/>
        <v>0</v>
      </c>
      <c r="AN143" s="327">
        <f t="shared" si="151"/>
        <v>0</v>
      </c>
      <c r="AO143" s="327">
        <f t="shared" si="152"/>
        <v>0</v>
      </c>
      <c r="AP143" s="327">
        <f t="shared" si="153"/>
        <v>0</v>
      </c>
      <c r="AQ143" s="327">
        <f t="shared" si="154"/>
        <v>0</v>
      </c>
      <c r="AR143" s="327">
        <f t="shared" si="179"/>
        <v>11000</v>
      </c>
      <c r="AS143" s="611" t="s">
        <v>994</v>
      </c>
      <c r="BA143" s="613"/>
      <c r="BB143" s="614" t="s">
        <v>995</v>
      </c>
      <c r="BC143" s="614" t="s">
        <v>996</v>
      </c>
      <c r="BD143" s="614" t="s">
        <v>997</v>
      </c>
      <c r="BE143" s="614" t="s">
        <v>998</v>
      </c>
      <c r="BF143" s="615">
        <v>45665</v>
      </c>
      <c r="BG143" s="614"/>
      <c r="BH143" s="616">
        <v>1996</v>
      </c>
      <c r="BI143" s="616"/>
      <c r="BJ143" s="614"/>
      <c r="BK143" s="616"/>
      <c r="BL143" s="614"/>
      <c r="BM143" s="614"/>
      <c r="BN143" s="616"/>
      <c r="BO143" s="616" t="s">
        <v>999</v>
      </c>
      <c r="BP143" s="616"/>
      <c r="BQ143" s="2821"/>
      <c r="BR143" s="2821"/>
      <c r="BS143" s="2822" t="s">
        <v>1536</v>
      </c>
      <c r="BT143" s="328" t="s">
        <v>1537</v>
      </c>
      <c r="BU143" s="328" t="s">
        <v>1538</v>
      </c>
      <c r="BV143" s="393">
        <v>72307148</v>
      </c>
      <c r="BW143" s="392">
        <v>10723071483</v>
      </c>
      <c r="BX143" s="617">
        <v>5500</v>
      </c>
      <c r="BY143" s="618">
        <v>46028</v>
      </c>
      <c r="BZ143" s="618">
        <v>46081</v>
      </c>
      <c r="CA143" s="619"/>
      <c r="CB143" s="612">
        <f t="shared" si="156"/>
        <v>30</v>
      </c>
      <c r="CC143" s="620">
        <f t="shared" si="157"/>
        <v>5500</v>
      </c>
      <c r="CD143" s="612">
        <v>26</v>
      </c>
      <c r="CE143" s="621">
        <v>5500</v>
      </c>
      <c r="CF143" s="612">
        <v>26</v>
      </c>
      <c r="CG143" s="621">
        <v>5500</v>
      </c>
      <c r="CH143" s="621">
        <f t="shared" si="158"/>
        <v>0</v>
      </c>
      <c r="CI143" s="621">
        <f t="shared" si="159"/>
        <v>0</v>
      </c>
      <c r="CJ143" s="619"/>
      <c r="CK143" s="612">
        <f t="shared" si="160"/>
        <v>30</v>
      </c>
      <c r="CL143" s="620">
        <f t="shared" si="161"/>
        <v>5500</v>
      </c>
      <c r="CM143" s="612">
        <v>28</v>
      </c>
      <c r="CN143" s="621">
        <v>5500</v>
      </c>
      <c r="CO143" s="612">
        <v>28</v>
      </c>
      <c r="CP143" s="621">
        <v>5500</v>
      </c>
      <c r="CQ143" s="621">
        <f t="shared" si="162"/>
        <v>0</v>
      </c>
      <c r="CR143" s="621">
        <f t="shared" si="163"/>
        <v>5500</v>
      </c>
      <c r="CS143" s="622"/>
      <c r="CT143" s="612">
        <f t="shared" si="180"/>
        <v>0</v>
      </c>
      <c r="CU143" s="620">
        <f t="shared" si="165"/>
        <v>0</v>
      </c>
      <c r="CW143" s="621">
        <f t="shared" si="175"/>
        <v>0</v>
      </c>
      <c r="CY143" s="621">
        <f t="shared" si="176"/>
        <v>0</v>
      </c>
      <c r="CZ143" s="621">
        <f t="shared" si="166"/>
        <v>0</v>
      </c>
      <c r="DA143" s="621">
        <f t="shared" si="167"/>
        <v>0</v>
      </c>
      <c r="DC143" s="612">
        <f t="shared" si="168"/>
        <v>0</v>
      </c>
      <c r="DD143" s="620">
        <f t="shared" si="169"/>
        <v>0</v>
      </c>
      <c r="DF143" s="621">
        <f t="shared" si="177"/>
        <v>0</v>
      </c>
      <c r="DH143" s="621">
        <f t="shared" si="178"/>
        <v>0</v>
      </c>
      <c r="DU143" s="620">
        <f t="shared" si="170"/>
        <v>11000</v>
      </c>
      <c r="DV143" s="621">
        <f t="shared" si="171"/>
        <v>11000</v>
      </c>
      <c r="DW143" s="621">
        <f t="shared" si="172"/>
        <v>11000</v>
      </c>
      <c r="DX143" s="621">
        <f t="shared" si="173"/>
        <v>0</v>
      </c>
      <c r="DY143" s="621">
        <f t="shared" si="174"/>
        <v>0</v>
      </c>
      <c r="EG143" s="621"/>
    </row>
    <row r="144" spans="1:137" s="612" customFormat="1" ht="26.25" hidden="1" customHeight="1" x14ac:dyDescent="0.25">
      <c r="A144" s="606">
        <v>2026</v>
      </c>
      <c r="B144" s="606">
        <v>479</v>
      </c>
      <c r="C144" s="606" t="s">
        <v>58</v>
      </c>
      <c r="D144" s="606">
        <v>3000654</v>
      </c>
      <c r="E144" s="606">
        <v>5005023</v>
      </c>
      <c r="F144" s="606" t="s">
        <v>1003</v>
      </c>
      <c r="G144" s="606" t="s">
        <v>1004</v>
      </c>
      <c r="H144" s="606">
        <v>97</v>
      </c>
      <c r="I144" s="607" t="s">
        <v>992</v>
      </c>
      <c r="J144" s="608" t="s">
        <v>10</v>
      </c>
      <c r="K144" s="608" t="s">
        <v>60</v>
      </c>
      <c r="L144" s="606" t="str">
        <f t="shared" si="141"/>
        <v>2.3</v>
      </c>
      <c r="M144" s="609" t="s">
        <v>62</v>
      </c>
      <c r="N144" s="609"/>
      <c r="O144" s="606" t="s">
        <v>1539</v>
      </c>
      <c r="P144" s="606" t="s">
        <v>65</v>
      </c>
      <c r="Q144" s="610">
        <v>1</v>
      </c>
      <c r="R144" s="324">
        <v>5500</v>
      </c>
      <c r="S144" s="606">
        <v>30</v>
      </c>
      <c r="T144" s="606">
        <v>30</v>
      </c>
      <c r="U144" s="606"/>
      <c r="V144" s="606">
        <v>0</v>
      </c>
      <c r="W144" s="326"/>
      <c r="X144" s="326"/>
      <c r="Y144" s="326"/>
      <c r="Z144" s="326"/>
      <c r="AA144" s="326"/>
      <c r="AB144" s="326"/>
      <c r="AC144" s="326"/>
      <c r="AD144" s="326"/>
      <c r="AE144" s="324">
        <f t="shared" si="142"/>
        <v>11000</v>
      </c>
      <c r="AF144" s="327">
        <f t="shared" si="143"/>
        <v>5500</v>
      </c>
      <c r="AG144" s="327">
        <f t="shared" si="144"/>
        <v>5500</v>
      </c>
      <c r="AH144" s="327">
        <f t="shared" si="145"/>
        <v>0</v>
      </c>
      <c r="AI144" s="327">
        <f t="shared" si="146"/>
        <v>0</v>
      </c>
      <c r="AJ144" s="327">
        <f t="shared" si="147"/>
        <v>0</v>
      </c>
      <c r="AK144" s="327">
        <f t="shared" si="148"/>
        <v>0</v>
      </c>
      <c r="AL144" s="327">
        <f t="shared" si="149"/>
        <v>0</v>
      </c>
      <c r="AM144" s="327">
        <f t="shared" si="150"/>
        <v>0</v>
      </c>
      <c r="AN144" s="327">
        <f t="shared" si="151"/>
        <v>0</v>
      </c>
      <c r="AO144" s="327">
        <f t="shared" si="152"/>
        <v>0</v>
      </c>
      <c r="AP144" s="327">
        <f t="shared" si="153"/>
        <v>0</v>
      </c>
      <c r="AQ144" s="327">
        <f t="shared" si="154"/>
        <v>0</v>
      </c>
      <c r="AR144" s="327">
        <f t="shared" si="179"/>
        <v>11000</v>
      </c>
      <c r="AS144" s="611" t="s">
        <v>994</v>
      </c>
      <c r="BA144" s="613"/>
      <c r="BB144" s="614" t="s">
        <v>995</v>
      </c>
      <c r="BC144" s="614" t="s">
        <v>996</v>
      </c>
      <c r="BD144" s="614" t="s">
        <v>997</v>
      </c>
      <c r="BE144" s="614" t="s">
        <v>998</v>
      </c>
      <c r="BF144" s="615">
        <v>45665</v>
      </c>
      <c r="BG144" s="614"/>
      <c r="BH144" s="616">
        <v>1995</v>
      </c>
      <c r="BI144" s="616"/>
      <c r="BJ144" s="614"/>
      <c r="BK144" s="616"/>
      <c r="BL144" s="614"/>
      <c r="BM144" s="614"/>
      <c r="BN144" s="616"/>
      <c r="BO144" s="616" t="s">
        <v>999</v>
      </c>
      <c r="BP144" s="616"/>
      <c r="BQ144" s="2821"/>
      <c r="BR144" s="2821"/>
      <c r="BS144" s="2822" t="s">
        <v>1062</v>
      </c>
      <c r="BT144" s="328" t="s">
        <v>1062</v>
      </c>
      <c r="BU144" s="328" t="s">
        <v>1142</v>
      </c>
      <c r="BV144" s="393">
        <v>73313906</v>
      </c>
      <c r="BW144" s="392">
        <v>10733139060</v>
      </c>
      <c r="BX144" s="617">
        <v>5500</v>
      </c>
      <c r="BY144" s="618">
        <v>46028</v>
      </c>
      <c r="BZ144" s="618">
        <v>46081</v>
      </c>
      <c r="CA144" s="619"/>
      <c r="CB144" s="612">
        <f t="shared" si="156"/>
        <v>30</v>
      </c>
      <c r="CC144" s="620">
        <f t="shared" si="157"/>
        <v>5500</v>
      </c>
      <c r="CD144" s="612">
        <v>26</v>
      </c>
      <c r="CE144" s="621">
        <v>5500</v>
      </c>
      <c r="CF144" s="612">
        <v>26</v>
      </c>
      <c r="CG144" s="621">
        <v>5500</v>
      </c>
      <c r="CH144" s="621">
        <f t="shared" si="158"/>
        <v>0</v>
      </c>
      <c r="CI144" s="621">
        <f t="shared" si="159"/>
        <v>0</v>
      </c>
      <c r="CJ144" s="619"/>
      <c r="CK144" s="612">
        <f t="shared" si="160"/>
        <v>30</v>
      </c>
      <c r="CL144" s="620">
        <f t="shared" si="161"/>
        <v>5500</v>
      </c>
      <c r="CM144" s="612">
        <v>28</v>
      </c>
      <c r="CN144" s="621">
        <v>5500</v>
      </c>
      <c r="CO144" s="612">
        <v>28</v>
      </c>
      <c r="CP144" s="621">
        <v>5500</v>
      </c>
      <c r="CQ144" s="621">
        <f t="shared" si="162"/>
        <v>0</v>
      </c>
      <c r="CR144" s="621">
        <f t="shared" si="163"/>
        <v>5500</v>
      </c>
      <c r="CS144" s="622"/>
      <c r="CT144" s="612">
        <f t="shared" si="180"/>
        <v>0</v>
      </c>
      <c r="CU144" s="620">
        <f t="shared" si="165"/>
        <v>0</v>
      </c>
      <c r="CW144" s="621">
        <f t="shared" si="175"/>
        <v>0</v>
      </c>
      <c r="CY144" s="621">
        <f t="shared" si="176"/>
        <v>0</v>
      </c>
      <c r="CZ144" s="621">
        <f t="shared" si="166"/>
        <v>0</v>
      </c>
      <c r="DA144" s="621">
        <f t="shared" si="167"/>
        <v>0</v>
      </c>
      <c r="DC144" s="612">
        <f t="shared" si="168"/>
        <v>0</v>
      </c>
      <c r="DD144" s="620">
        <f t="shared" si="169"/>
        <v>0</v>
      </c>
      <c r="DF144" s="621">
        <f t="shared" si="177"/>
        <v>0</v>
      </c>
      <c r="DH144" s="621">
        <f t="shared" si="178"/>
        <v>0</v>
      </c>
      <c r="DU144" s="620">
        <f t="shared" si="170"/>
        <v>11000</v>
      </c>
      <c r="DV144" s="621">
        <f t="shared" si="171"/>
        <v>11000</v>
      </c>
      <c r="DW144" s="621">
        <f t="shared" si="172"/>
        <v>11000</v>
      </c>
      <c r="DX144" s="621">
        <f t="shared" si="173"/>
        <v>0</v>
      </c>
      <c r="DY144" s="621">
        <f t="shared" si="174"/>
        <v>0</v>
      </c>
      <c r="EG144" s="621"/>
    </row>
    <row r="145" spans="1:137" s="1944" customFormat="1" ht="33.75" hidden="1" customHeight="1" x14ac:dyDescent="0.25">
      <c r="A145" s="1937">
        <v>2026</v>
      </c>
      <c r="B145" s="606">
        <v>479</v>
      </c>
      <c r="C145" s="606" t="s">
        <v>58</v>
      </c>
      <c r="D145" s="606">
        <v>3000654</v>
      </c>
      <c r="E145" s="606">
        <v>5005023</v>
      </c>
      <c r="F145" s="606" t="s">
        <v>990</v>
      </c>
      <c r="G145" s="1937" t="s">
        <v>991</v>
      </c>
      <c r="H145" s="1937">
        <v>94</v>
      </c>
      <c r="I145" s="608" t="s">
        <v>992</v>
      </c>
      <c r="J145" s="608" t="s">
        <v>10</v>
      </c>
      <c r="K145" s="608" t="s">
        <v>60</v>
      </c>
      <c r="L145" s="606" t="str">
        <f t="shared" si="141"/>
        <v>2.3</v>
      </c>
      <c r="M145" s="1938" t="s">
        <v>62</v>
      </c>
      <c r="N145" s="609"/>
      <c r="O145" s="1937" t="s">
        <v>1540</v>
      </c>
      <c r="P145" s="1937" t="s">
        <v>65</v>
      </c>
      <c r="Q145" s="1939">
        <v>1</v>
      </c>
      <c r="R145" s="457">
        <v>6500</v>
      </c>
      <c r="S145" s="1937">
        <v>30</v>
      </c>
      <c r="T145" s="2930">
        <v>15</v>
      </c>
      <c r="U145" s="1937"/>
      <c r="V145" s="1937"/>
      <c r="W145" s="1940"/>
      <c r="X145" s="326"/>
      <c r="Y145" s="326"/>
      <c r="Z145" s="326"/>
      <c r="AA145" s="326"/>
      <c r="AB145" s="326"/>
      <c r="AC145" s="326"/>
      <c r="AD145" s="326"/>
      <c r="AE145" s="457">
        <f t="shared" si="142"/>
        <v>9750</v>
      </c>
      <c r="AF145" s="327">
        <f t="shared" si="143"/>
        <v>6500</v>
      </c>
      <c r="AG145" s="327">
        <f t="shared" si="144"/>
        <v>3250</v>
      </c>
      <c r="AH145" s="327">
        <f t="shared" si="145"/>
        <v>0</v>
      </c>
      <c r="AI145" s="327">
        <f t="shared" si="146"/>
        <v>0</v>
      </c>
      <c r="AJ145" s="327">
        <f t="shared" si="147"/>
        <v>0</v>
      </c>
      <c r="AK145" s="327">
        <f t="shared" si="148"/>
        <v>0</v>
      </c>
      <c r="AL145" s="327">
        <f t="shared" si="149"/>
        <v>0</v>
      </c>
      <c r="AM145" s="327">
        <f t="shared" si="150"/>
        <v>0</v>
      </c>
      <c r="AN145" s="327">
        <f t="shared" si="151"/>
        <v>0</v>
      </c>
      <c r="AO145" s="327">
        <f t="shared" si="152"/>
        <v>0</v>
      </c>
      <c r="AP145" s="327">
        <f t="shared" si="153"/>
        <v>0</v>
      </c>
      <c r="AQ145" s="327">
        <f t="shared" si="154"/>
        <v>0</v>
      </c>
      <c r="AR145" s="458">
        <f t="shared" si="179"/>
        <v>9750</v>
      </c>
      <c r="AS145" s="1941" t="s">
        <v>994</v>
      </c>
      <c r="AT145" s="612"/>
      <c r="AU145" s="612"/>
      <c r="AV145" s="612"/>
      <c r="AW145" s="612"/>
      <c r="AX145" s="612"/>
      <c r="AY145" s="612"/>
      <c r="AZ145" s="612"/>
      <c r="BA145" s="613"/>
      <c r="BB145" s="1942" t="s">
        <v>995</v>
      </c>
      <c r="BC145" s="634" t="s">
        <v>1541</v>
      </c>
      <c r="BD145" s="634" t="s">
        <v>1067</v>
      </c>
      <c r="BE145" s="634" t="s">
        <v>1068</v>
      </c>
      <c r="BF145" s="635" t="s">
        <v>1542</v>
      </c>
      <c r="BG145" s="614"/>
      <c r="BH145" s="616">
        <v>1998</v>
      </c>
      <c r="BI145" s="616"/>
      <c r="BJ145" s="614"/>
      <c r="BK145" s="616"/>
      <c r="BL145" s="614"/>
      <c r="BM145" s="614"/>
      <c r="BN145" s="616"/>
      <c r="BO145" s="616" t="s">
        <v>999</v>
      </c>
      <c r="BP145" s="616"/>
      <c r="BQ145" s="2821"/>
      <c r="BR145" s="2821"/>
      <c r="BS145" s="2822" t="s">
        <v>1543</v>
      </c>
      <c r="BT145" s="328" t="s">
        <v>1544</v>
      </c>
      <c r="BU145" s="328" t="s">
        <v>1545</v>
      </c>
      <c r="BV145" s="393">
        <v>41846729</v>
      </c>
      <c r="BW145" s="392">
        <v>10418467296</v>
      </c>
      <c r="BX145" s="617">
        <v>6500</v>
      </c>
      <c r="BY145" s="618">
        <v>46028</v>
      </c>
      <c r="BZ145" s="618">
        <v>46068</v>
      </c>
      <c r="CA145" s="619"/>
      <c r="CB145" s="612">
        <f t="shared" si="156"/>
        <v>30</v>
      </c>
      <c r="CC145" s="620">
        <f t="shared" si="157"/>
        <v>6500</v>
      </c>
      <c r="CD145" s="611">
        <v>26</v>
      </c>
      <c r="CE145" s="621">
        <v>6500</v>
      </c>
      <c r="CF145" s="612">
        <v>26</v>
      </c>
      <c r="CG145" s="621">
        <v>6500</v>
      </c>
      <c r="CH145" s="621">
        <f t="shared" si="158"/>
        <v>0</v>
      </c>
      <c r="CI145" s="621">
        <f t="shared" si="159"/>
        <v>0</v>
      </c>
      <c r="CJ145" s="619"/>
      <c r="CK145" s="612">
        <f t="shared" si="160"/>
        <v>15</v>
      </c>
      <c r="CL145" s="620">
        <f t="shared" si="161"/>
        <v>3250</v>
      </c>
      <c r="CM145" s="612">
        <v>15</v>
      </c>
      <c r="CN145" s="621">
        <v>3250</v>
      </c>
      <c r="CO145" s="612">
        <v>15</v>
      </c>
      <c r="CP145" s="621">
        <v>3250</v>
      </c>
      <c r="CQ145" s="621">
        <f t="shared" si="162"/>
        <v>0</v>
      </c>
      <c r="CR145" s="621">
        <f t="shared" si="163"/>
        <v>3250</v>
      </c>
      <c r="CS145" s="622"/>
      <c r="CT145" s="612">
        <f t="shared" si="180"/>
        <v>0</v>
      </c>
      <c r="CU145" s="620">
        <f t="shared" si="165"/>
        <v>0</v>
      </c>
      <c r="CV145" s="612"/>
      <c r="CW145" s="621">
        <f t="shared" si="175"/>
        <v>0</v>
      </c>
      <c r="CX145" s="612"/>
      <c r="CY145" s="621">
        <f t="shared" si="176"/>
        <v>0</v>
      </c>
      <c r="CZ145" s="621">
        <f t="shared" si="166"/>
        <v>0</v>
      </c>
      <c r="DA145" s="621">
        <f t="shared" si="167"/>
        <v>0</v>
      </c>
      <c r="DB145" s="612"/>
      <c r="DC145" s="612">
        <f t="shared" si="168"/>
        <v>0</v>
      </c>
      <c r="DD145" s="620">
        <f t="shared" si="169"/>
        <v>0</v>
      </c>
      <c r="DE145" s="612"/>
      <c r="DF145" s="621">
        <f t="shared" si="177"/>
        <v>0</v>
      </c>
      <c r="DG145" s="612"/>
      <c r="DH145" s="621">
        <f t="shared" si="178"/>
        <v>0</v>
      </c>
      <c r="DI145" s="612"/>
      <c r="DJ145" s="612"/>
      <c r="DK145" s="612"/>
      <c r="DL145" s="612"/>
      <c r="DM145" s="612"/>
      <c r="DN145" s="612"/>
      <c r="DO145" s="612"/>
      <c r="DP145" s="612"/>
      <c r="DQ145" s="612"/>
      <c r="DR145" s="612"/>
      <c r="DS145" s="612"/>
      <c r="DU145" s="1945">
        <f t="shared" si="170"/>
        <v>9750</v>
      </c>
      <c r="DV145" s="1946">
        <f t="shared" si="171"/>
        <v>9750</v>
      </c>
      <c r="DW145" s="1946">
        <f t="shared" si="172"/>
        <v>9750</v>
      </c>
      <c r="DX145" s="1946">
        <f t="shared" si="173"/>
        <v>0</v>
      </c>
      <c r="DY145" s="1946">
        <f t="shared" si="174"/>
        <v>0</v>
      </c>
      <c r="EG145" s="1946"/>
    </row>
    <row r="146" spans="1:137" s="612" customFormat="1" ht="26.25" hidden="1" customHeight="1" x14ac:dyDescent="0.25">
      <c r="A146" s="606">
        <v>2026</v>
      </c>
      <c r="B146" s="606">
        <v>479</v>
      </c>
      <c r="C146" s="606" t="s">
        <v>58</v>
      </c>
      <c r="D146" s="606">
        <v>3000654</v>
      </c>
      <c r="E146" s="606">
        <v>5005023</v>
      </c>
      <c r="F146" s="606" t="s">
        <v>1003</v>
      </c>
      <c r="G146" s="636" t="s">
        <v>1073</v>
      </c>
      <c r="H146" s="606">
        <v>94</v>
      </c>
      <c r="I146" s="608" t="s">
        <v>992</v>
      </c>
      <c r="J146" s="608" t="s">
        <v>10</v>
      </c>
      <c r="K146" s="608" t="s">
        <v>60</v>
      </c>
      <c r="L146" s="606" t="str">
        <f t="shared" si="141"/>
        <v>2.3</v>
      </c>
      <c r="M146" s="609" t="s">
        <v>62</v>
      </c>
      <c r="N146" s="609"/>
      <c r="O146" s="606" t="s">
        <v>1540</v>
      </c>
      <c r="P146" s="606" t="s">
        <v>65</v>
      </c>
      <c r="Q146" s="610">
        <v>1</v>
      </c>
      <c r="R146" s="324">
        <v>6500</v>
      </c>
      <c r="S146" s="606"/>
      <c r="T146" s="2930">
        <v>15</v>
      </c>
      <c r="U146" s="606"/>
      <c r="V146" s="606"/>
      <c r="W146" s="326"/>
      <c r="X146" s="326"/>
      <c r="Y146" s="326"/>
      <c r="Z146" s="326"/>
      <c r="AA146" s="326"/>
      <c r="AB146" s="326"/>
      <c r="AC146" s="326"/>
      <c r="AD146" s="326"/>
      <c r="AE146" s="324">
        <f t="shared" si="142"/>
        <v>3250</v>
      </c>
      <c r="AF146" s="327">
        <f t="shared" si="143"/>
        <v>0</v>
      </c>
      <c r="AG146" s="327">
        <f t="shared" si="144"/>
        <v>3250</v>
      </c>
      <c r="AH146" s="327">
        <f t="shared" si="145"/>
        <v>0</v>
      </c>
      <c r="AI146" s="327">
        <f t="shared" si="146"/>
        <v>0</v>
      </c>
      <c r="AJ146" s="327">
        <f t="shared" si="147"/>
        <v>0</v>
      </c>
      <c r="AK146" s="327">
        <f t="shared" si="148"/>
        <v>0</v>
      </c>
      <c r="AL146" s="327">
        <f t="shared" si="149"/>
        <v>0</v>
      </c>
      <c r="AM146" s="327">
        <f t="shared" si="150"/>
        <v>0</v>
      </c>
      <c r="AN146" s="327">
        <f t="shared" si="151"/>
        <v>0</v>
      </c>
      <c r="AO146" s="327">
        <f t="shared" si="152"/>
        <v>0</v>
      </c>
      <c r="AP146" s="327">
        <f t="shared" si="153"/>
        <v>0</v>
      </c>
      <c r="AQ146" s="327">
        <f t="shared" si="154"/>
        <v>0</v>
      </c>
      <c r="AR146" s="327">
        <f t="shared" si="179"/>
        <v>3250</v>
      </c>
      <c r="AS146" s="611" t="s">
        <v>994</v>
      </c>
      <c r="AU146" s="612" t="s">
        <v>1074</v>
      </c>
      <c r="AV146" s="612" t="s">
        <v>1075</v>
      </c>
      <c r="AW146" s="632">
        <v>46038</v>
      </c>
      <c r="AX146" s="612" t="s">
        <v>1076</v>
      </c>
      <c r="AY146" s="632">
        <v>46045</v>
      </c>
      <c r="AZ146" s="637">
        <f>AR146</f>
        <v>3250</v>
      </c>
      <c r="BA146" s="613" t="s">
        <v>1546</v>
      </c>
      <c r="BB146" s="614" t="s">
        <v>995</v>
      </c>
      <c r="BC146" s="614" t="s">
        <v>1078</v>
      </c>
      <c r="BD146" s="614" t="s">
        <v>1079</v>
      </c>
      <c r="BE146" s="614" t="s">
        <v>1080</v>
      </c>
      <c r="BF146" s="615" t="s">
        <v>1547</v>
      </c>
      <c r="BG146" s="614"/>
      <c r="BH146" s="616"/>
      <c r="BI146" s="616"/>
      <c r="BJ146" s="614"/>
      <c r="BK146" s="616" t="s">
        <v>1081</v>
      </c>
      <c r="BL146" s="384"/>
      <c r="BM146" s="384"/>
      <c r="BN146" s="616"/>
      <c r="BO146" s="616"/>
      <c r="BP146" s="616"/>
      <c r="BQ146" s="2821"/>
      <c r="BR146" s="2821"/>
      <c r="BS146" s="2822" t="s">
        <v>1543</v>
      </c>
      <c r="BT146" s="328" t="s">
        <v>1544</v>
      </c>
      <c r="BU146" s="328" t="s">
        <v>1545</v>
      </c>
      <c r="BV146" s="393">
        <v>41846729</v>
      </c>
      <c r="BW146" s="392">
        <v>10418467296</v>
      </c>
      <c r="BX146" s="617">
        <v>6500</v>
      </c>
      <c r="BY146" s="618">
        <v>46069</v>
      </c>
      <c r="BZ146" s="618">
        <v>46081</v>
      </c>
      <c r="CA146" s="619"/>
      <c r="CB146" s="612">
        <f t="shared" si="156"/>
        <v>0</v>
      </c>
      <c r="CC146" s="620">
        <f t="shared" si="157"/>
        <v>0</v>
      </c>
      <c r="CE146" s="621">
        <f>(R146/30*CD146)*Q146</f>
        <v>0</v>
      </c>
      <c r="CG146" s="621">
        <f>(R146/30*CF146)*Q146</f>
        <v>0</v>
      </c>
      <c r="CH146" s="621">
        <f t="shared" si="158"/>
        <v>0</v>
      </c>
      <c r="CI146" s="621">
        <f t="shared" si="159"/>
        <v>0</v>
      </c>
      <c r="CJ146" s="619"/>
      <c r="CK146" s="612">
        <f t="shared" si="160"/>
        <v>15</v>
      </c>
      <c r="CL146" s="620">
        <f t="shared" si="161"/>
        <v>3250</v>
      </c>
      <c r="CM146" s="612">
        <v>15</v>
      </c>
      <c r="CN146" s="621">
        <f>(R146/30*CM146)*Q146</f>
        <v>3250</v>
      </c>
      <c r="CO146" s="612">
        <v>15</v>
      </c>
      <c r="CP146" s="621">
        <v>3250</v>
      </c>
      <c r="CQ146" s="621">
        <f t="shared" si="162"/>
        <v>0</v>
      </c>
      <c r="CR146" s="621">
        <f t="shared" si="163"/>
        <v>3250</v>
      </c>
      <c r="CS146" s="622"/>
      <c r="CT146" s="612">
        <f t="shared" si="180"/>
        <v>0</v>
      </c>
      <c r="CU146" s="620">
        <f t="shared" si="165"/>
        <v>0</v>
      </c>
      <c r="CW146" s="621">
        <f t="shared" si="175"/>
        <v>0</v>
      </c>
      <c r="CY146" s="621">
        <f t="shared" si="176"/>
        <v>0</v>
      </c>
      <c r="CZ146" s="621">
        <f t="shared" si="166"/>
        <v>0</v>
      </c>
      <c r="DA146" s="621">
        <f t="shared" si="167"/>
        <v>0</v>
      </c>
      <c r="DC146" s="612">
        <f t="shared" si="168"/>
        <v>0</v>
      </c>
      <c r="DD146" s="620">
        <f t="shared" si="169"/>
        <v>0</v>
      </c>
      <c r="DF146" s="621">
        <f t="shared" si="177"/>
        <v>0</v>
      </c>
      <c r="DH146" s="621">
        <f t="shared" si="178"/>
        <v>0</v>
      </c>
      <c r="DU146" s="620">
        <f t="shared" si="170"/>
        <v>3250</v>
      </c>
      <c r="DV146" s="621">
        <f t="shared" si="171"/>
        <v>3250</v>
      </c>
      <c r="DW146" s="621">
        <f t="shared" si="172"/>
        <v>3250</v>
      </c>
      <c r="DX146" s="621">
        <f t="shared" si="173"/>
        <v>0</v>
      </c>
      <c r="DY146" s="621">
        <f t="shared" si="174"/>
        <v>0</v>
      </c>
      <c r="EG146" s="621"/>
    </row>
    <row r="147" spans="1:137" s="612" customFormat="1" ht="26.25" hidden="1" customHeight="1" x14ac:dyDescent="0.25">
      <c r="A147" s="606">
        <v>2026</v>
      </c>
      <c r="B147" s="606">
        <v>479</v>
      </c>
      <c r="C147" s="606" t="s">
        <v>58</v>
      </c>
      <c r="D147" s="606">
        <v>3000654</v>
      </c>
      <c r="E147" s="606">
        <v>5005023</v>
      </c>
      <c r="F147" s="606" t="s">
        <v>1003</v>
      </c>
      <c r="G147" s="606" t="s">
        <v>1004</v>
      </c>
      <c r="H147" s="606">
        <v>97</v>
      </c>
      <c r="I147" s="607" t="s">
        <v>992</v>
      </c>
      <c r="J147" s="608" t="s">
        <v>10</v>
      </c>
      <c r="K147" s="608" t="s">
        <v>60</v>
      </c>
      <c r="L147" s="606" t="str">
        <f t="shared" si="141"/>
        <v>2.3</v>
      </c>
      <c r="M147" s="609" t="s">
        <v>62</v>
      </c>
      <c r="N147" s="609"/>
      <c r="O147" s="606" t="s">
        <v>1548</v>
      </c>
      <c r="P147" s="606" t="s">
        <v>65</v>
      </c>
      <c r="Q147" s="610">
        <v>1</v>
      </c>
      <c r="R147" s="324">
        <v>9000</v>
      </c>
      <c r="S147" s="606">
        <v>30</v>
      </c>
      <c r="T147" s="606">
        <v>30</v>
      </c>
      <c r="U147" s="606"/>
      <c r="V147" s="606">
        <v>0</v>
      </c>
      <c r="W147" s="326"/>
      <c r="X147" s="326"/>
      <c r="Y147" s="326"/>
      <c r="Z147" s="326"/>
      <c r="AA147" s="326"/>
      <c r="AB147" s="326"/>
      <c r="AC147" s="326"/>
      <c r="AD147" s="326"/>
      <c r="AE147" s="324">
        <f t="shared" si="142"/>
        <v>18000</v>
      </c>
      <c r="AF147" s="327">
        <f t="shared" si="143"/>
        <v>9000</v>
      </c>
      <c r="AG147" s="327">
        <f t="shared" si="144"/>
        <v>9000</v>
      </c>
      <c r="AH147" s="327">
        <f t="shared" si="145"/>
        <v>0</v>
      </c>
      <c r="AI147" s="327">
        <f t="shared" si="146"/>
        <v>0</v>
      </c>
      <c r="AJ147" s="327">
        <f t="shared" si="147"/>
        <v>0</v>
      </c>
      <c r="AK147" s="327">
        <f t="shared" si="148"/>
        <v>0</v>
      </c>
      <c r="AL147" s="327">
        <f t="shared" si="149"/>
        <v>0</v>
      </c>
      <c r="AM147" s="327">
        <f t="shared" si="150"/>
        <v>0</v>
      </c>
      <c r="AN147" s="327">
        <f t="shared" si="151"/>
        <v>0</v>
      </c>
      <c r="AO147" s="327">
        <f t="shared" si="152"/>
        <v>0</v>
      </c>
      <c r="AP147" s="327">
        <f t="shared" si="153"/>
        <v>0</v>
      </c>
      <c r="AQ147" s="327">
        <f t="shared" si="154"/>
        <v>0</v>
      </c>
      <c r="AR147" s="327">
        <f t="shared" si="179"/>
        <v>18000</v>
      </c>
      <c r="AS147" s="611" t="s">
        <v>994</v>
      </c>
      <c r="BA147" s="613"/>
      <c r="BB147" s="614" t="s">
        <v>995</v>
      </c>
      <c r="BC147" s="614" t="s">
        <v>1163</v>
      </c>
      <c r="BD147" s="614" t="s">
        <v>1164</v>
      </c>
      <c r="BE147" s="614" t="s">
        <v>1165</v>
      </c>
      <c r="BF147" s="615">
        <v>45665</v>
      </c>
      <c r="BG147" s="614"/>
      <c r="BH147" s="616">
        <v>1914</v>
      </c>
      <c r="BI147" s="616"/>
      <c r="BJ147" s="614"/>
      <c r="BK147" s="616"/>
      <c r="BL147" s="614"/>
      <c r="BM147" s="614"/>
      <c r="BN147" s="616"/>
      <c r="BO147" s="616" t="s">
        <v>1166</v>
      </c>
      <c r="BP147" s="616"/>
      <c r="BQ147" s="2821"/>
      <c r="BR147" s="2821"/>
      <c r="BS147" s="2822" t="s">
        <v>1549</v>
      </c>
      <c r="BT147" s="328" t="s">
        <v>1550</v>
      </c>
      <c r="BU147" s="328" t="s">
        <v>1551</v>
      </c>
      <c r="BV147" s="393" t="s">
        <v>1552</v>
      </c>
      <c r="BW147" s="392">
        <v>10422121809</v>
      </c>
      <c r="BX147" s="617">
        <v>9000</v>
      </c>
      <c r="BY147" s="618">
        <v>46028</v>
      </c>
      <c r="BZ147" s="618">
        <v>46081</v>
      </c>
      <c r="CA147" s="619"/>
      <c r="CB147" s="612">
        <f t="shared" si="156"/>
        <v>30</v>
      </c>
      <c r="CC147" s="620">
        <f t="shared" si="157"/>
        <v>9000</v>
      </c>
      <c r="CD147" s="612">
        <v>26</v>
      </c>
      <c r="CE147" s="621">
        <v>9000</v>
      </c>
      <c r="CF147" s="612">
        <v>26</v>
      </c>
      <c r="CG147" s="621">
        <v>9000</v>
      </c>
      <c r="CH147" s="621">
        <f t="shared" si="158"/>
        <v>0</v>
      </c>
      <c r="CI147" s="621">
        <f t="shared" si="159"/>
        <v>0</v>
      </c>
      <c r="CJ147" s="619"/>
      <c r="CK147" s="612">
        <f t="shared" si="160"/>
        <v>30</v>
      </c>
      <c r="CL147" s="620">
        <f t="shared" si="161"/>
        <v>9000</v>
      </c>
      <c r="CM147" s="612">
        <v>28</v>
      </c>
      <c r="CN147" s="621">
        <v>9000</v>
      </c>
      <c r="CO147" s="612">
        <v>28</v>
      </c>
      <c r="CP147" s="621">
        <v>9000</v>
      </c>
      <c r="CQ147" s="621">
        <f t="shared" si="162"/>
        <v>0</v>
      </c>
      <c r="CR147" s="621">
        <f t="shared" si="163"/>
        <v>9000</v>
      </c>
      <c r="CS147" s="622"/>
      <c r="CT147" s="612">
        <f t="shared" si="180"/>
        <v>0</v>
      </c>
      <c r="CU147" s="620">
        <f t="shared" si="165"/>
        <v>0</v>
      </c>
      <c r="CW147" s="621">
        <f t="shared" si="175"/>
        <v>0</v>
      </c>
      <c r="CY147" s="621">
        <f t="shared" si="176"/>
        <v>0</v>
      </c>
      <c r="CZ147" s="621">
        <f t="shared" si="166"/>
        <v>0</v>
      </c>
      <c r="DA147" s="621">
        <f t="shared" si="167"/>
        <v>0</v>
      </c>
      <c r="DC147" s="612">
        <f t="shared" si="168"/>
        <v>0</v>
      </c>
      <c r="DD147" s="620">
        <f t="shared" si="169"/>
        <v>0</v>
      </c>
      <c r="DF147" s="621">
        <f t="shared" si="177"/>
        <v>0</v>
      </c>
      <c r="DH147" s="621">
        <f t="shared" si="178"/>
        <v>0</v>
      </c>
      <c r="DU147" s="620">
        <f t="shared" si="170"/>
        <v>18000</v>
      </c>
      <c r="DV147" s="621">
        <f t="shared" si="171"/>
        <v>18000</v>
      </c>
      <c r="DW147" s="621">
        <f t="shared" si="172"/>
        <v>18000</v>
      </c>
      <c r="DX147" s="621">
        <f t="shared" si="173"/>
        <v>0</v>
      </c>
      <c r="DY147" s="621">
        <f t="shared" si="174"/>
        <v>0</v>
      </c>
      <c r="EG147" s="621"/>
    </row>
    <row r="148" spans="1:137" s="612" customFormat="1" ht="26.25" hidden="1" customHeight="1" x14ac:dyDescent="0.25">
      <c r="A148" s="606">
        <v>2026</v>
      </c>
      <c r="B148" s="606">
        <v>479</v>
      </c>
      <c r="C148" s="606" t="s">
        <v>58</v>
      </c>
      <c r="D148" s="606">
        <v>3000654</v>
      </c>
      <c r="E148" s="606">
        <v>5005023</v>
      </c>
      <c r="F148" s="606" t="s">
        <v>1003</v>
      </c>
      <c r="G148" s="606" t="s">
        <v>1004</v>
      </c>
      <c r="H148" s="606">
        <v>97</v>
      </c>
      <c r="I148" s="607" t="s">
        <v>992</v>
      </c>
      <c r="J148" s="608" t="s">
        <v>10</v>
      </c>
      <c r="K148" s="608" t="s">
        <v>60</v>
      </c>
      <c r="L148" s="606" t="str">
        <f t="shared" si="141"/>
        <v>2.3</v>
      </c>
      <c r="M148" s="609" t="s">
        <v>62</v>
      </c>
      <c r="N148" s="609"/>
      <c r="O148" s="606" t="s">
        <v>1553</v>
      </c>
      <c r="P148" s="606" t="s">
        <v>65</v>
      </c>
      <c r="Q148" s="610">
        <v>1</v>
      </c>
      <c r="R148" s="324">
        <v>9000</v>
      </c>
      <c r="S148" s="606">
        <v>30</v>
      </c>
      <c r="T148" s="606">
        <v>30</v>
      </c>
      <c r="U148" s="606"/>
      <c r="V148" s="606">
        <v>0</v>
      </c>
      <c r="W148" s="326"/>
      <c r="X148" s="326"/>
      <c r="Y148" s="326"/>
      <c r="Z148" s="326"/>
      <c r="AA148" s="326"/>
      <c r="AB148" s="326"/>
      <c r="AC148" s="326"/>
      <c r="AD148" s="326"/>
      <c r="AE148" s="324">
        <f t="shared" si="142"/>
        <v>18000</v>
      </c>
      <c r="AF148" s="327">
        <f t="shared" si="143"/>
        <v>9000</v>
      </c>
      <c r="AG148" s="327">
        <f t="shared" si="144"/>
        <v>9000</v>
      </c>
      <c r="AH148" s="327">
        <f t="shared" si="145"/>
        <v>0</v>
      </c>
      <c r="AI148" s="327">
        <f t="shared" si="146"/>
        <v>0</v>
      </c>
      <c r="AJ148" s="327">
        <f t="shared" si="147"/>
        <v>0</v>
      </c>
      <c r="AK148" s="327">
        <f t="shared" si="148"/>
        <v>0</v>
      </c>
      <c r="AL148" s="327">
        <f t="shared" si="149"/>
        <v>0</v>
      </c>
      <c r="AM148" s="327">
        <f t="shared" si="150"/>
        <v>0</v>
      </c>
      <c r="AN148" s="327">
        <f t="shared" si="151"/>
        <v>0</v>
      </c>
      <c r="AO148" s="327">
        <f t="shared" si="152"/>
        <v>0</v>
      </c>
      <c r="AP148" s="327">
        <f t="shared" si="153"/>
        <v>0</v>
      </c>
      <c r="AQ148" s="327">
        <f t="shared" si="154"/>
        <v>0</v>
      </c>
      <c r="AR148" s="327"/>
      <c r="AS148" s="611" t="s">
        <v>994</v>
      </c>
      <c r="BA148" s="613"/>
      <c r="BB148" s="614" t="s">
        <v>1021</v>
      </c>
      <c r="BC148" s="614"/>
      <c r="BD148" s="614"/>
      <c r="BE148" s="614"/>
      <c r="BF148" s="615"/>
      <c r="BG148" s="614"/>
      <c r="BH148" s="616"/>
      <c r="BI148" s="616"/>
      <c r="BJ148" s="614"/>
      <c r="BK148" s="616"/>
      <c r="BL148" s="384"/>
      <c r="BM148" s="384"/>
      <c r="BN148" s="616"/>
      <c r="BO148" s="616"/>
      <c r="BP148" s="616"/>
      <c r="BQ148" s="2821"/>
      <c r="BR148" s="2821"/>
      <c r="BS148" s="2802"/>
      <c r="BV148" s="630"/>
      <c r="BW148" s="630"/>
      <c r="CA148" s="619"/>
      <c r="CB148" s="612">
        <f t="shared" si="156"/>
        <v>30</v>
      </c>
      <c r="CC148" s="620">
        <f t="shared" si="157"/>
        <v>9000</v>
      </c>
      <c r="CE148" s="621">
        <f>(R148/30*CD148)*Q148</f>
        <v>0</v>
      </c>
      <c r="CG148" s="621">
        <f>(R148/30*CF148)*Q148</f>
        <v>0</v>
      </c>
      <c r="CH148" s="621">
        <f t="shared" si="158"/>
        <v>9000</v>
      </c>
      <c r="CI148" s="621">
        <f t="shared" si="159"/>
        <v>9000</v>
      </c>
      <c r="CJ148" s="619"/>
      <c r="CK148" s="612">
        <f t="shared" si="160"/>
        <v>30</v>
      </c>
      <c r="CL148" s="620">
        <f t="shared" si="161"/>
        <v>9000</v>
      </c>
      <c r="CN148" s="621">
        <f>(R148/30*CM148)*Q148</f>
        <v>0</v>
      </c>
      <c r="CP148" s="621">
        <f>(R148/30*CO148)*Q148</f>
        <v>0</v>
      </c>
      <c r="CQ148" s="621">
        <f t="shared" si="162"/>
        <v>9000</v>
      </c>
      <c r="CR148" s="621">
        <f t="shared" si="163"/>
        <v>0</v>
      </c>
      <c r="CS148" s="622"/>
      <c r="CT148" s="612">
        <f t="shared" si="180"/>
        <v>0</v>
      </c>
      <c r="CU148" s="620">
        <f t="shared" si="165"/>
        <v>0</v>
      </c>
      <c r="CW148" s="621">
        <f t="shared" si="175"/>
        <v>0</v>
      </c>
      <c r="CY148" s="621">
        <f t="shared" si="176"/>
        <v>0</v>
      </c>
      <c r="CZ148" s="621">
        <f t="shared" si="166"/>
        <v>0</v>
      </c>
      <c r="DA148" s="621">
        <f t="shared" si="167"/>
        <v>0</v>
      </c>
      <c r="DC148" s="612">
        <f t="shared" si="168"/>
        <v>0</v>
      </c>
      <c r="DD148" s="620">
        <f t="shared" si="169"/>
        <v>0</v>
      </c>
      <c r="DF148" s="621">
        <f t="shared" si="177"/>
        <v>0</v>
      </c>
      <c r="DH148" s="621">
        <f t="shared" si="178"/>
        <v>0</v>
      </c>
      <c r="DU148" s="620">
        <f t="shared" si="170"/>
        <v>0</v>
      </c>
      <c r="DV148" s="621">
        <f t="shared" si="171"/>
        <v>0</v>
      </c>
      <c r="DW148" s="621">
        <f t="shared" si="172"/>
        <v>0</v>
      </c>
      <c r="DX148" s="621">
        <f t="shared" si="173"/>
        <v>0</v>
      </c>
      <c r="DY148" s="621">
        <f t="shared" si="174"/>
        <v>0</v>
      </c>
      <c r="EG148" s="621"/>
    </row>
    <row r="149" spans="1:137" s="612" customFormat="1" ht="26.25" hidden="1" customHeight="1" x14ac:dyDescent="0.25">
      <c r="A149" s="606">
        <v>2026</v>
      </c>
      <c r="B149" s="606">
        <v>479</v>
      </c>
      <c r="C149" s="606" t="s">
        <v>58</v>
      </c>
      <c r="D149" s="606">
        <v>3000654</v>
      </c>
      <c r="E149" s="606">
        <v>5005023</v>
      </c>
      <c r="F149" s="606" t="s">
        <v>1003</v>
      </c>
      <c r="G149" s="606" t="s">
        <v>1004</v>
      </c>
      <c r="H149" s="606">
        <v>97</v>
      </c>
      <c r="I149" s="607" t="s">
        <v>992</v>
      </c>
      <c r="J149" s="608" t="s">
        <v>10</v>
      </c>
      <c r="K149" s="608" t="s">
        <v>60</v>
      </c>
      <c r="L149" s="606" t="str">
        <f t="shared" si="141"/>
        <v>2.3</v>
      </c>
      <c r="M149" s="609" t="s">
        <v>62</v>
      </c>
      <c r="N149" s="609"/>
      <c r="O149" s="606" t="s">
        <v>1554</v>
      </c>
      <c r="P149" s="606" t="s">
        <v>65</v>
      </c>
      <c r="Q149" s="610">
        <v>1</v>
      </c>
      <c r="R149" s="324">
        <v>9000</v>
      </c>
      <c r="S149" s="606">
        <v>30</v>
      </c>
      <c r="T149" s="606">
        <v>30</v>
      </c>
      <c r="U149" s="606"/>
      <c r="V149" s="606">
        <v>0</v>
      </c>
      <c r="W149" s="326"/>
      <c r="X149" s="326"/>
      <c r="Y149" s="326"/>
      <c r="Z149" s="326"/>
      <c r="AA149" s="326"/>
      <c r="AB149" s="326"/>
      <c r="AC149" s="326"/>
      <c r="AD149" s="326"/>
      <c r="AE149" s="324">
        <f t="shared" si="142"/>
        <v>18000</v>
      </c>
      <c r="AF149" s="327">
        <f t="shared" si="143"/>
        <v>9000</v>
      </c>
      <c r="AG149" s="327">
        <f t="shared" si="144"/>
        <v>9000</v>
      </c>
      <c r="AH149" s="327">
        <f t="shared" si="145"/>
        <v>0</v>
      </c>
      <c r="AI149" s="327">
        <f t="shared" si="146"/>
        <v>0</v>
      </c>
      <c r="AJ149" s="327">
        <f t="shared" si="147"/>
        <v>0</v>
      </c>
      <c r="AK149" s="327">
        <f t="shared" si="148"/>
        <v>0</v>
      </c>
      <c r="AL149" s="327">
        <f t="shared" si="149"/>
        <v>0</v>
      </c>
      <c r="AM149" s="327">
        <f t="shared" si="150"/>
        <v>0</v>
      </c>
      <c r="AN149" s="327">
        <f t="shared" si="151"/>
        <v>0</v>
      </c>
      <c r="AO149" s="327">
        <f t="shared" si="152"/>
        <v>0</v>
      </c>
      <c r="AP149" s="327">
        <f t="shared" si="153"/>
        <v>0</v>
      </c>
      <c r="AQ149" s="327">
        <f t="shared" si="154"/>
        <v>0</v>
      </c>
      <c r="AR149" s="327">
        <f>+ROUNDUP(SUM(AF149:AQ149),0)</f>
        <v>18000</v>
      </c>
      <c r="AS149" s="611" t="s">
        <v>994</v>
      </c>
      <c r="BA149" s="613"/>
      <c r="BB149" s="614" t="s">
        <v>995</v>
      </c>
      <c r="BC149" s="614" t="s">
        <v>1163</v>
      </c>
      <c r="BD149" s="614" t="s">
        <v>1164</v>
      </c>
      <c r="BE149" s="614" t="s">
        <v>1165</v>
      </c>
      <c r="BF149" s="615">
        <v>45665</v>
      </c>
      <c r="BG149" s="614"/>
      <c r="BH149" s="616">
        <v>1911</v>
      </c>
      <c r="BI149" s="616"/>
      <c r="BJ149" s="614"/>
      <c r="BK149" s="616"/>
      <c r="BL149" s="614"/>
      <c r="BM149" s="614"/>
      <c r="BN149" s="616"/>
      <c r="BO149" s="616" t="s">
        <v>1166</v>
      </c>
      <c r="BP149" s="616"/>
      <c r="BQ149" s="2821"/>
      <c r="BR149" s="2821"/>
      <c r="BS149" s="2822" t="s">
        <v>1236</v>
      </c>
      <c r="BT149" s="328" t="s">
        <v>1555</v>
      </c>
      <c r="BU149" s="328" t="s">
        <v>1556</v>
      </c>
      <c r="BV149" s="393" t="s">
        <v>1557</v>
      </c>
      <c r="BW149" s="392">
        <v>10099078907</v>
      </c>
      <c r="BX149" s="617">
        <v>9000</v>
      </c>
      <c r="BY149" s="618">
        <v>46028</v>
      </c>
      <c r="BZ149" s="618">
        <v>46081</v>
      </c>
      <c r="CA149" s="619"/>
      <c r="CB149" s="612">
        <f t="shared" si="156"/>
        <v>30</v>
      </c>
      <c r="CC149" s="620">
        <f t="shared" si="157"/>
        <v>9000</v>
      </c>
      <c r="CD149" s="612">
        <v>26</v>
      </c>
      <c r="CE149" s="621">
        <v>9000</v>
      </c>
      <c r="CF149" s="612">
        <v>26</v>
      </c>
      <c r="CG149" s="621">
        <v>9000</v>
      </c>
      <c r="CH149" s="621">
        <f t="shared" si="158"/>
        <v>0</v>
      </c>
      <c r="CI149" s="621">
        <f t="shared" si="159"/>
        <v>0</v>
      </c>
      <c r="CJ149" s="619"/>
      <c r="CK149" s="612">
        <f t="shared" si="160"/>
        <v>30</v>
      </c>
      <c r="CL149" s="620">
        <f t="shared" si="161"/>
        <v>9000</v>
      </c>
      <c r="CM149" s="612">
        <v>28</v>
      </c>
      <c r="CN149" s="621">
        <v>9000</v>
      </c>
      <c r="CO149" s="612">
        <v>28</v>
      </c>
      <c r="CP149" s="621">
        <v>9000</v>
      </c>
      <c r="CQ149" s="621">
        <f t="shared" si="162"/>
        <v>0</v>
      </c>
      <c r="CR149" s="621">
        <f t="shared" si="163"/>
        <v>9000</v>
      </c>
      <c r="CS149" s="622"/>
      <c r="CT149" s="612">
        <f t="shared" si="180"/>
        <v>0</v>
      </c>
      <c r="CU149" s="620">
        <f t="shared" si="165"/>
        <v>0</v>
      </c>
      <c r="CW149" s="621">
        <f t="shared" si="175"/>
        <v>0</v>
      </c>
      <c r="CY149" s="621">
        <f t="shared" si="176"/>
        <v>0</v>
      </c>
      <c r="CZ149" s="621">
        <f t="shared" si="166"/>
        <v>0</v>
      </c>
      <c r="DA149" s="621">
        <f t="shared" si="167"/>
        <v>0</v>
      </c>
      <c r="DC149" s="612">
        <f t="shared" si="168"/>
        <v>0</v>
      </c>
      <c r="DD149" s="620">
        <f t="shared" si="169"/>
        <v>0</v>
      </c>
      <c r="DF149" s="621">
        <f t="shared" si="177"/>
        <v>0</v>
      </c>
      <c r="DH149" s="621">
        <f t="shared" si="178"/>
        <v>0</v>
      </c>
      <c r="DU149" s="620">
        <f t="shared" si="170"/>
        <v>18000</v>
      </c>
      <c r="DV149" s="621">
        <f t="shared" si="171"/>
        <v>18000</v>
      </c>
      <c r="DW149" s="621">
        <f t="shared" si="172"/>
        <v>18000</v>
      </c>
      <c r="DX149" s="621">
        <f t="shared" si="173"/>
        <v>0</v>
      </c>
      <c r="DY149" s="621">
        <f t="shared" si="174"/>
        <v>0</v>
      </c>
      <c r="EG149" s="621"/>
    </row>
    <row r="150" spans="1:137" s="612" customFormat="1" ht="26.25" hidden="1" customHeight="1" x14ac:dyDescent="0.25">
      <c r="A150" s="606">
        <v>2026</v>
      </c>
      <c r="B150" s="606">
        <v>479</v>
      </c>
      <c r="C150" s="606" t="s">
        <v>58</v>
      </c>
      <c r="D150" s="606">
        <v>3000654</v>
      </c>
      <c r="E150" s="606">
        <v>5005023</v>
      </c>
      <c r="F150" s="606" t="s">
        <v>1003</v>
      </c>
      <c r="G150" s="606" t="s">
        <v>1004</v>
      </c>
      <c r="H150" s="606">
        <v>97</v>
      </c>
      <c r="I150" s="607" t="s">
        <v>992</v>
      </c>
      <c r="J150" s="608" t="s">
        <v>10</v>
      </c>
      <c r="K150" s="608" t="s">
        <v>60</v>
      </c>
      <c r="L150" s="606" t="str">
        <f t="shared" si="141"/>
        <v>2.3</v>
      </c>
      <c r="M150" s="609" t="s">
        <v>62</v>
      </c>
      <c r="N150" s="609"/>
      <c r="O150" s="606" t="s">
        <v>1558</v>
      </c>
      <c r="P150" s="606" t="s">
        <v>65</v>
      </c>
      <c r="Q150" s="610">
        <v>1</v>
      </c>
      <c r="R150" s="324">
        <v>10000</v>
      </c>
      <c r="S150" s="606">
        <v>30</v>
      </c>
      <c r="T150" s="606">
        <v>30</v>
      </c>
      <c r="U150" s="606"/>
      <c r="V150" s="606">
        <v>0</v>
      </c>
      <c r="W150" s="326"/>
      <c r="X150" s="326"/>
      <c r="Y150" s="326"/>
      <c r="Z150" s="326"/>
      <c r="AA150" s="326"/>
      <c r="AB150" s="326"/>
      <c r="AC150" s="326"/>
      <c r="AD150" s="326"/>
      <c r="AE150" s="324">
        <f t="shared" si="142"/>
        <v>20000</v>
      </c>
      <c r="AF150" s="327">
        <f t="shared" si="143"/>
        <v>10000</v>
      </c>
      <c r="AG150" s="327">
        <f t="shared" si="144"/>
        <v>10000</v>
      </c>
      <c r="AH150" s="327">
        <f t="shared" si="145"/>
        <v>0</v>
      </c>
      <c r="AI150" s="327">
        <f t="shared" si="146"/>
        <v>0</v>
      </c>
      <c r="AJ150" s="327">
        <f t="shared" si="147"/>
        <v>0</v>
      </c>
      <c r="AK150" s="327">
        <f t="shared" si="148"/>
        <v>0</v>
      </c>
      <c r="AL150" s="327">
        <f t="shared" si="149"/>
        <v>0</v>
      </c>
      <c r="AM150" s="327">
        <f t="shared" si="150"/>
        <v>0</v>
      </c>
      <c r="AN150" s="327">
        <f t="shared" si="151"/>
        <v>0</v>
      </c>
      <c r="AO150" s="327">
        <f t="shared" si="152"/>
        <v>0</v>
      </c>
      <c r="AP150" s="327">
        <f t="shared" si="153"/>
        <v>0</v>
      </c>
      <c r="AQ150" s="327">
        <f t="shared" si="154"/>
        <v>0</v>
      </c>
      <c r="AR150" s="327"/>
      <c r="AS150" s="611" t="s">
        <v>994</v>
      </c>
      <c r="BA150" s="613"/>
      <c r="BB150" s="614" t="s">
        <v>1021</v>
      </c>
      <c r="BC150" s="614"/>
      <c r="BD150" s="614"/>
      <c r="BE150" s="614"/>
      <c r="BF150" s="615"/>
      <c r="BG150" s="614"/>
      <c r="BH150" s="616"/>
      <c r="BI150" s="616"/>
      <c r="BJ150" s="614"/>
      <c r="BK150" s="616"/>
      <c r="BL150" s="384"/>
      <c r="BM150" s="384"/>
      <c r="BN150" s="616"/>
      <c r="BO150" s="616"/>
      <c r="BP150" s="616"/>
      <c r="BQ150" s="2821"/>
      <c r="BR150" s="2821"/>
      <c r="BS150" s="2802"/>
      <c r="BV150" s="630"/>
      <c r="BW150" s="630"/>
      <c r="CA150" s="619"/>
      <c r="CB150" s="612">
        <f t="shared" si="156"/>
        <v>30</v>
      </c>
      <c r="CC150" s="620">
        <f t="shared" si="157"/>
        <v>10000</v>
      </c>
      <c r="CE150" s="621">
        <f>(R150/30*CD150)*Q150</f>
        <v>0</v>
      </c>
      <c r="CG150" s="621">
        <f>(R150/30*CF150)*Q150</f>
        <v>0</v>
      </c>
      <c r="CH150" s="621">
        <f t="shared" si="158"/>
        <v>10000</v>
      </c>
      <c r="CI150" s="621">
        <f t="shared" si="159"/>
        <v>10000</v>
      </c>
      <c r="CJ150" s="619"/>
      <c r="CK150" s="612">
        <f t="shared" si="160"/>
        <v>30</v>
      </c>
      <c r="CL150" s="620">
        <f t="shared" si="161"/>
        <v>10000</v>
      </c>
      <c r="CN150" s="621">
        <f>(R150/30*CM150)*Q150</f>
        <v>0</v>
      </c>
      <c r="CP150" s="621">
        <f>(R150/30*CO150)*Q150</f>
        <v>0</v>
      </c>
      <c r="CQ150" s="621">
        <f t="shared" si="162"/>
        <v>10000</v>
      </c>
      <c r="CR150" s="621">
        <f t="shared" si="163"/>
        <v>0</v>
      </c>
      <c r="CS150" s="622"/>
      <c r="CT150" s="612">
        <f t="shared" si="180"/>
        <v>0</v>
      </c>
      <c r="CU150" s="620">
        <f t="shared" si="165"/>
        <v>0</v>
      </c>
      <c r="CW150" s="621">
        <f t="shared" si="175"/>
        <v>0</v>
      </c>
      <c r="CY150" s="621">
        <f t="shared" si="176"/>
        <v>0</v>
      </c>
      <c r="CZ150" s="621">
        <f t="shared" si="166"/>
        <v>0</v>
      </c>
      <c r="DA150" s="621">
        <f t="shared" si="167"/>
        <v>0</v>
      </c>
      <c r="DC150" s="612">
        <f t="shared" si="168"/>
        <v>0</v>
      </c>
      <c r="DD150" s="620">
        <f t="shared" si="169"/>
        <v>0</v>
      </c>
      <c r="DF150" s="621">
        <f t="shared" si="177"/>
        <v>0</v>
      </c>
      <c r="DH150" s="621">
        <f t="shared" si="178"/>
        <v>0</v>
      </c>
      <c r="DU150" s="620">
        <f t="shared" si="170"/>
        <v>0</v>
      </c>
      <c r="DV150" s="621">
        <f t="shared" si="171"/>
        <v>0</v>
      </c>
      <c r="DW150" s="621">
        <f t="shared" si="172"/>
        <v>0</v>
      </c>
      <c r="DX150" s="621">
        <f t="shared" si="173"/>
        <v>0</v>
      </c>
      <c r="DY150" s="621">
        <f t="shared" si="174"/>
        <v>0</v>
      </c>
      <c r="EG150" s="621"/>
    </row>
    <row r="151" spans="1:137" s="1944" customFormat="1" ht="30.75" hidden="1" customHeight="1" x14ac:dyDescent="0.25">
      <c r="A151" s="1937">
        <v>2026</v>
      </c>
      <c r="B151" s="606">
        <v>479</v>
      </c>
      <c r="C151" s="606" t="s">
        <v>58</v>
      </c>
      <c r="D151" s="606">
        <v>3000654</v>
      </c>
      <c r="E151" s="606">
        <v>5005023</v>
      </c>
      <c r="F151" s="606" t="s">
        <v>990</v>
      </c>
      <c r="G151" s="1937" t="s">
        <v>991</v>
      </c>
      <c r="H151" s="1937">
        <v>94</v>
      </c>
      <c r="I151" s="607" t="s">
        <v>992</v>
      </c>
      <c r="J151" s="608" t="s">
        <v>10</v>
      </c>
      <c r="K151" s="608" t="s">
        <v>60</v>
      </c>
      <c r="L151" s="606" t="str">
        <f t="shared" si="141"/>
        <v>2.3</v>
      </c>
      <c r="M151" s="1938" t="s">
        <v>62</v>
      </c>
      <c r="N151" s="609"/>
      <c r="O151" s="1937" t="s">
        <v>1559</v>
      </c>
      <c r="P151" s="1937" t="s">
        <v>65</v>
      </c>
      <c r="Q151" s="1939">
        <v>1</v>
      </c>
      <c r="R151" s="457">
        <v>8500</v>
      </c>
      <c r="S151" s="1937">
        <v>30</v>
      </c>
      <c r="T151" s="2931">
        <v>15</v>
      </c>
      <c r="U151" s="1937"/>
      <c r="V151" s="1937"/>
      <c r="W151" s="1940"/>
      <c r="X151" s="326"/>
      <c r="Y151" s="326"/>
      <c r="Z151" s="326"/>
      <c r="AA151" s="326"/>
      <c r="AB151" s="326"/>
      <c r="AC151" s="326"/>
      <c r="AD151" s="326"/>
      <c r="AE151" s="457">
        <f t="shared" si="142"/>
        <v>12750</v>
      </c>
      <c r="AF151" s="327">
        <f t="shared" si="143"/>
        <v>8500</v>
      </c>
      <c r="AG151" s="327">
        <f t="shared" si="144"/>
        <v>4250</v>
      </c>
      <c r="AH151" s="327">
        <f t="shared" si="145"/>
        <v>0</v>
      </c>
      <c r="AI151" s="327">
        <f t="shared" si="146"/>
        <v>0</v>
      </c>
      <c r="AJ151" s="327">
        <f t="shared" si="147"/>
        <v>0</v>
      </c>
      <c r="AK151" s="327">
        <f t="shared" si="148"/>
        <v>0</v>
      </c>
      <c r="AL151" s="327">
        <f t="shared" si="149"/>
        <v>0</v>
      </c>
      <c r="AM151" s="327">
        <f t="shared" si="150"/>
        <v>0</v>
      </c>
      <c r="AN151" s="327">
        <f t="shared" si="151"/>
        <v>0</v>
      </c>
      <c r="AO151" s="327">
        <f t="shared" si="152"/>
        <v>0</v>
      </c>
      <c r="AP151" s="327">
        <f t="shared" si="153"/>
        <v>0</v>
      </c>
      <c r="AQ151" s="327">
        <f t="shared" si="154"/>
        <v>0</v>
      </c>
      <c r="AR151" s="458">
        <f>+ROUNDUP(SUM(AF151:AQ151),0)</f>
        <v>12750</v>
      </c>
      <c r="AS151" s="1941" t="s">
        <v>994</v>
      </c>
      <c r="AT151" s="612"/>
      <c r="AU151" s="612"/>
      <c r="AV151" s="612"/>
      <c r="AW151" s="612"/>
      <c r="AX151" s="612"/>
      <c r="AY151" s="612"/>
      <c r="AZ151" s="612"/>
      <c r="BA151" s="613"/>
      <c r="BB151" s="1942" t="s">
        <v>995</v>
      </c>
      <c r="BC151" s="634" t="s">
        <v>1560</v>
      </c>
      <c r="BD151" s="634" t="s">
        <v>1561</v>
      </c>
      <c r="BE151" s="634" t="s">
        <v>1068</v>
      </c>
      <c r="BF151" s="635" t="s">
        <v>1069</v>
      </c>
      <c r="BG151" s="614"/>
      <c r="BH151" s="616">
        <v>2000</v>
      </c>
      <c r="BI151" s="616"/>
      <c r="BJ151" s="614"/>
      <c r="BK151" s="616"/>
      <c r="BL151" s="614"/>
      <c r="BM151" s="614"/>
      <c r="BN151" s="616"/>
      <c r="BO151" s="616" t="s">
        <v>999</v>
      </c>
      <c r="BP151" s="616"/>
      <c r="BQ151" s="2821"/>
      <c r="BR151" s="2821"/>
      <c r="BS151" s="2822" t="s">
        <v>1562</v>
      </c>
      <c r="BT151" s="328" t="s">
        <v>1563</v>
      </c>
      <c r="BU151" s="328" t="s">
        <v>1564</v>
      </c>
      <c r="BV151" s="393">
        <v>47318665</v>
      </c>
      <c r="BW151" s="392">
        <v>10473186654</v>
      </c>
      <c r="BX151" s="617">
        <v>8500</v>
      </c>
      <c r="BY151" s="618">
        <v>46028</v>
      </c>
      <c r="BZ151" s="618">
        <v>46053</v>
      </c>
      <c r="CA151" s="619"/>
      <c r="CB151" s="612">
        <f t="shared" si="156"/>
        <v>30</v>
      </c>
      <c r="CC151" s="620">
        <f t="shared" si="157"/>
        <v>8500</v>
      </c>
      <c r="CD151" s="612">
        <v>26</v>
      </c>
      <c r="CE151" s="621">
        <v>8500</v>
      </c>
      <c r="CF151" s="612">
        <v>26</v>
      </c>
      <c r="CG151" s="621">
        <v>8500</v>
      </c>
      <c r="CH151" s="621">
        <f t="shared" si="158"/>
        <v>0</v>
      </c>
      <c r="CI151" s="621">
        <f t="shared" si="159"/>
        <v>0</v>
      </c>
      <c r="CJ151" s="619"/>
      <c r="CK151" s="612">
        <f t="shared" si="160"/>
        <v>15</v>
      </c>
      <c r="CL151" s="620">
        <f t="shared" si="161"/>
        <v>4250</v>
      </c>
      <c r="CM151" s="612">
        <v>15</v>
      </c>
      <c r="CN151" s="620">
        <v>4250</v>
      </c>
      <c r="CO151" s="612">
        <v>15</v>
      </c>
      <c r="CP151" s="621">
        <v>4250</v>
      </c>
      <c r="CQ151" s="621">
        <f t="shared" si="162"/>
        <v>0</v>
      </c>
      <c r="CR151" s="621">
        <f t="shared" si="163"/>
        <v>4250</v>
      </c>
      <c r="CS151" s="622"/>
      <c r="CT151" s="612">
        <f t="shared" si="180"/>
        <v>0</v>
      </c>
      <c r="CU151" s="620">
        <f t="shared" si="165"/>
        <v>0</v>
      </c>
      <c r="CV151" s="612"/>
      <c r="CW151" s="621">
        <f t="shared" si="175"/>
        <v>0</v>
      </c>
      <c r="CX151" s="612"/>
      <c r="CY151" s="621">
        <f t="shared" si="176"/>
        <v>0</v>
      </c>
      <c r="CZ151" s="621">
        <f t="shared" si="166"/>
        <v>0</v>
      </c>
      <c r="DA151" s="621">
        <f t="shared" si="167"/>
        <v>0</v>
      </c>
      <c r="DB151" s="612"/>
      <c r="DC151" s="612">
        <f t="shared" si="168"/>
        <v>0</v>
      </c>
      <c r="DD151" s="620">
        <f t="shared" si="169"/>
        <v>0</v>
      </c>
      <c r="DE151" s="612"/>
      <c r="DF151" s="621">
        <f t="shared" si="177"/>
        <v>0</v>
      </c>
      <c r="DG151" s="612"/>
      <c r="DH151" s="621">
        <f t="shared" si="178"/>
        <v>0</v>
      </c>
      <c r="DI151" s="612"/>
      <c r="DJ151" s="612"/>
      <c r="DK151" s="612"/>
      <c r="DL151" s="612"/>
      <c r="DM151" s="612"/>
      <c r="DN151" s="612"/>
      <c r="DO151" s="612"/>
      <c r="DP151" s="612"/>
      <c r="DQ151" s="612"/>
      <c r="DR151" s="612"/>
      <c r="DS151" s="612"/>
      <c r="DU151" s="1945">
        <f t="shared" si="170"/>
        <v>12750</v>
      </c>
      <c r="DV151" s="1946">
        <f t="shared" si="171"/>
        <v>12750</v>
      </c>
      <c r="DW151" s="1946">
        <f t="shared" si="172"/>
        <v>12750</v>
      </c>
      <c r="DX151" s="1946">
        <f t="shared" si="173"/>
        <v>0</v>
      </c>
      <c r="DY151" s="1946">
        <f t="shared" si="174"/>
        <v>0</v>
      </c>
      <c r="EG151" s="1946"/>
    </row>
    <row r="152" spans="1:137" s="612" customFormat="1" ht="26.25" hidden="1" customHeight="1" x14ac:dyDescent="0.25">
      <c r="A152" s="606">
        <v>2026</v>
      </c>
      <c r="B152" s="606">
        <v>479</v>
      </c>
      <c r="C152" s="606" t="s">
        <v>58</v>
      </c>
      <c r="D152" s="606">
        <v>3000654</v>
      </c>
      <c r="E152" s="606">
        <v>5005023</v>
      </c>
      <c r="F152" s="606" t="s">
        <v>1003</v>
      </c>
      <c r="G152" s="606" t="s">
        <v>1004</v>
      </c>
      <c r="H152" s="606">
        <v>94</v>
      </c>
      <c r="I152" s="607" t="s">
        <v>992</v>
      </c>
      <c r="J152" s="608" t="s">
        <v>10</v>
      </c>
      <c r="K152" s="608" t="s">
        <v>60</v>
      </c>
      <c r="L152" s="606" t="str">
        <f t="shared" si="141"/>
        <v>2.3</v>
      </c>
      <c r="M152" s="609" t="s">
        <v>62</v>
      </c>
      <c r="N152" s="609"/>
      <c r="O152" s="606" t="s">
        <v>1559</v>
      </c>
      <c r="P152" s="606" t="s">
        <v>65</v>
      </c>
      <c r="Q152" s="610">
        <v>1</v>
      </c>
      <c r="R152" s="324">
        <v>8500</v>
      </c>
      <c r="S152" s="606"/>
      <c r="T152" s="2931">
        <v>15</v>
      </c>
      <c r="U152" s="606"/>
      <c r="V152" s="606"/>
      <c r="W152" s="326"/>
      <c r="X152" s="326"/>
      <c r="Y152" s="326"/>
      <c r="Z152" s="326"/>
      <c r="AA152" s="326"/>
      <c r="AB152" s="326"/>
      <c r="AC152" s="326"/>
      <c r="AD152" s="326"/>
      <c r="AE152" s="324">
        <f t="shared" si="142"/>
        <v>4250</v>
      </c>
      <c r="AF152" s="327">
        <f t="shared" si="143"/>
        <v>0</v>
      </c>
      <c r="AG152" s="327">
        <f t="shared" si="144"/>
        <v>4250</v>
      </c>
      <c r="AH152" s="327">
        <f t="shared" si="145"/>
        <v>0</v>
      </c>
      <c r="AI152" s="327">
        <f t="shared" si="146"/>
        <v>0</v>
      </c>
      <c r="AJ152" s="327">
        <f t="shared" si="147"/>
        <v>0</v>
      </c>
      <c r="AK152" s="327">
        <f t="shared" si="148"/>
        <v>0</v>
      </c>
      <c r="AL152" s="327">
        <f t="shared" si="149"/>
        <v>0</v>
      </c>
      <c r="AM152" s="327">
        <f t="shared" si="150"/>
        <v>0</v>
      </c>
      <c r="AN152" s="327">
        <f t="shared" si="151"/>
        <v>0</v>
      </c>
      <c r="AO152" s="327">
        <f t="shared" si="152"/>
        <v>0</v>
      </c>
      <c r="AP152" s="327">
        <f t="shared" si="153"/>
        <v>0</v>
      </c>
      <c r="AQ152" s="327">
        <f t="shared" si="154"/>
        <v>0</v>
      </c>
      <c r="AR152" s="327">
        <f>+ROUNDUP(SUM(AF152:AQ152),0)</f>
        <v>4250</v>
      </c>
      <c r="AS152" s="611" t="s">
        <v>994</v>
      </c>
      <c r="AU152" s="612" t="s">
        <v>1074</v>
      </c>
      <c r="AV152" s="612" t="s">
        <v>1075</v>
      </c>
      <c r="AW152" s="632">
        <v>46038</v>
      </c>
      <c r="AX152" s="612" t="s">
        <v>1076</v>
      </c>
      <c r="AY152" s="632">
        <v>46045</v>
      </c>
      <c r="AZ152" s="637">
        <f>AR152</f>
        <v>4250</v>
      </c>
      <c r="BA152" s="613" t="s">
        <v>1077</v>
      </c>
      <c r="BB152" s="614" t="s">
        <v>995</v>
      </c>
      <c r="BC152" s="614" t="s">
        <v>1565</v>
      </c>
      <c r="BD152" s="614" t="s">
        <v>1566</v>
      </c>
      <c r="BE152" s="614" t="s">
        <v>1080</v>
      </c>
      <c r="BF152" s="615">
        <v>46048</v>
      </c>
      <c r="BG152" s="614"/>
      <c r="BH152" s="616"/>
      <c r="BI152" s="616"/>
      <c r="BJ152" s="614"/>
      <c r="BK152" s="616" t="s">
        <v>1081</v>
      </c>
      <c r="BL152" s="384"/>
      <c r="BM152" s="384"/>
      <c r="BN152" s="616"/>
      <c r="BO152" s="616"/>
      <c r="BP152" s="616"/>
      <c r="BQ152" s="2821"/>
      <c r="BR152" s="2821"/>
      <c r="BS152" s="2822" t="s">
        <v>1562</v>
      </c>
      <c r="BT152" s="328" t="s">
        <v>1563</v>
      </c>
      <c r="BU152" s="328" t="s">
        <v>1564</v>
      </c>
      <c r="BV152" s="393">
        <v>47318665</v>
      </c>
      <c r="BW152" s="392">
        <v>10473186654</v>
      </c>
      <c r="BX152" s="617">
        <v>8500</v>
      </c>
      <c r="BY152" s="618">
        <v>46054</v>
      </c>
      <c r="BZ152" s="618">
        <v>46081</v>
      </c>
      <c r="CA152" s="619"/>
      <c r="CB152" s="612">
        <f t="shared" si="156"/>
        <v>0</v>
      </c>
      <c r="CC152" s="620">
        <f t="shared" si="157"/>
        <v>0</v>
      </c>
      <c r="CE152" s="621">
        <f>(R152/30*CD152)*Q152</f>
        <v>0</v>
      </c>
      <c r="CG152" s="621">
        <f>(R152/30*CF152)*Q152</f>
        <v>0</v>
      </c>
      <c r="CH152" s="621">
        <f t="shared" si="158"/>
        <v>0</v>
      </c>
      <c r="CI152" s="621">
        <f t="shared" si="159"/>
        <v>0</v>
      </c>
      <c r="CJ152" s="619"/>
      <c r="CK152" s="612">
        <f t="shared" si="160"/>
        <v>15</v>
      </c>
      <c r="CL152" s="620">
        <f t="shared" si="161"/>
        <v>4250</v>
      </c>
      <c r="CM152" s="612">
        <v>15</v>
      </c>
      <c r="CN152" s="621">
        <f>(R152/30*CM152)*Q152</f>
        <v>4250</v>
      </c>
      <c r="CO152" s="612">
        <v>15</v>
      </c>
      <c r="CP152" s="621">
        <v>4250</v>
      </c>
      <c r="CQ152" s="621">
        <f t="shared" si="162"/>
        <v>0</v>
      </c>
      <c r="CR152" s="621">
        <f t="shared" si="163"/>
        <v>4250</v>
      </c>
      <c r="CS152" s="622"/>
      <c r="CT152" s="612">
        <f t="shared" si="180"/>
        <v>0</v>
      </c>
      <c r="CU152" s="620">
        <f t="shared" si="165"/>
        <v>0</v>
      </c>
      <c r="CW152" s="621">
        <f t="shared" si="175"/>
        <v>0</v>
      </c>
      <c r="CY152" s="621">
        <f t="shared" si="176"/>
        <v>0</v>
      </c>
      <c r="CZ152" s="621">
        <f t="shared" si="166"/>
        <v>0</v>
      </c>
      <c r="DA152" s="621">
        <f t="shared" si="167"/>
        <v>0</v>
      </c>
      <c r="DC152" s="612">
        <f t="shared" si="168"/>
        <v>0</v>
      </c>
      <c r="DD152" s="620">
        <f t="shared" si="169"/>
        <v>0</v>
      </c>
      <c r="DF152" s="621">
        <f t="shared" si="177"/>
        <v>0</v>
      </c>
      <c r="DH152" s="621">
        <f t="shared" si="178"/>
        <v>0</v>
      </c>
      <c r="DU152" s="620">
        <f t="shared" si="170"/>
        <v>4250</v>
      </c>
      <c r="DV152" s="621">
        <f t="shared" si="171"/>
        <v>4250</v>
      </c>
      <c r="DW152" s="621">
        <f t="shared" si="172"/>
        <v>4250</v>
      </c>
      <c r="DX152" s="621">
        <f t="shared" si="173"/>
        <v>0</v>
      </c>
      <c r="DY152" s="621">
        <f t="shared" si="174"/>
        <v>0</v>
      </c>
      <c r="EG152" s="621"/>
    </row>
    <row r="153" spans="1:137" s="1944" customFormat="1" ht="26.25" hidden="1" customHeight="1" x14ac:dyDescent="0.25">
      <c r="A153" s="1937">
        <v>2026</v>
      </c>
      <c r="B153" s="606">
        <v>479</v>
      </c>
      <c r="C153" s="606" t="s">
        <v>58</v>
      </c>
      <c r="D153" s="606">
        <v>3000654</v>
      </c>
      <c r="E153" s="606">
        <v>5005023</v>
      </c>
      <c r="F153" s="606" t="s">
        <v>990</v>
      </c>
      <c r="G153" s="1937" t="s">
        <v>991</v>
      </c>
      <c r="H153" s="1937">
        <v>94</v>
      </c>
      <c r="I153" s="607" t="s">
        <v>992</v>
      </c>
      <c r="J153" s="608" t="s">
        <v>10</v>
      </c>
      <c r="K153" s="608" t="s">
        <v>60</v>
      </c>
      <c r="L153" s="606" t="str">
        <f t="shared" si="141"/>
        <v>2.3</v>
      </c>
      <c r="M153" s="1938" t="s">
        <v>62</v>
      </c>
      <c r="N153" s="609"/>
      <c r="O153" s="1937" t="s">
        <v>1567</v>
      </c>
      <c r="P153" s="1937" t="s">
        <v>65</v>
      </c>
      <c r="Q153" s="1939">
        <v>1</v>
      </c>
      <c r="R153" s="457">
        <v>8000</v>
      </c>
      <c r="S153" s="1937">
        <v>30</v>
      </c>
      <c r="T153" s="2932">
        <v>15</v>
      </c>
      <c r="U153" s="1937"/>
      <c r="V153" s="1937"/>
      <c r="W153" s="1940"/>
      <c r="X153" s="326"/>
      <c r="Y153" s="326"/>
      <c r="Z153" s="326"/>
      <c r="AA153" s="326"/>
      <c r="AB153" s="326"/>
      <c r="AC153" s="326"/>
      <c r="AD153" s="326"/>
      <c r="AE153" s="457">
        <f t="shared" si="142"/>
        <v>12000</v>
      </c>
      <c r="AF153" s="327">
        <f t="shared" si="143"/>
        <v>8000</v>
      </c>
      <c r="AG153" s="327">
        <f t="shared" si="144"/>
        <v>4000</v>
      </c>
      <c r="AH153" s="327">
        <f t="shared" si="145"/>
        <v>0</v>
      </c>
      <c r="AI153" s="327">
        <f t="shared" si="146"/>
        <v>0</v>
      </c>
      <c r="AJ153" s="327">
        <f t="shared" si="147"/>
        <v>0</v>
      </c>
      <c r="AK153" s="327">
        <f t="shared" si="148"/>
        <v>0</v>
      </c>
      <c r="AL153" s="327">
        <f t="shared" si="149"/>
        <v>0</v>
      </c>
      <c r="AM153" s="327">
        <f t="shared" si="150"/>
        <v>0</v>
      </c>
      <c r="AN153" s="327">
        <f t="shared" si="151"/>
        <v>0</v>
      </c>
      <c r="AO153" s="327">
        <f t="shared" si="152"/>
        <v>0</v>
      </c>
      <c r="AP153" s="327">
        <f t="shared" si="153"/>
        <v>0</v>
      </c>
      <c r="AQ153" s="327">
        <f t="shared" si="154"/>
        <v>0</v>
      </c>
      <c r="AR153" s="458">
        <f>+ROUNDUP(SUM(AF153:AQ153),0)</f>
        <v>12000</v>
      </c>
      <c r="AS153" s="1941" t="s">
        <v>994</v>
      </c>
      <c r="AT153" s="612"/>
      <c r="AU153" s="612"/>
      <c r="AV153" s="612"/>
      <c r="AW153" s="612"/>
      <c r="AX153" s="612"/>
      <c r="AY153" s="612"/>
      <c r="AZ153" s="612"/>
      <c r="BA153" s="613"/>
      <c r="BB153" s="1942" t="s">
        <v>995</v>
      </c>
      <c r="BC153" s="614" t="s">
        <v>1163</v>
      </c>
      <c r="BD153" s="634" t="s">
        <v>1479</v>
      </c>
      <c r="BE153" s="634" t="s">
        <v>1480</v>
      </c>
      <c r="BF153" s="635" t="s">
        <v>1069</v>
      </c>
      <c r="BG153" s="614"/>
      <c r="BH153" s="616">
        <v>1884</v>
      </c>
      <c r="BI153" s="616"/>
      <c r="BJ153" s="614"/>
      <c r="BK153" s="616"/>
      <c r="BL153" s="614"/>
      <c r="BM153" s="614"/>
      <c r="BN153" s="616"/>
      <c r="BO153" s="616" t="s">
        <v>1219</v>
      </c>
      <c r="BP153" s="616"/>
      <c r="BQ153" s="2821"/>
      <c r="BR153" s="2821"/>
      <c r="BS153" s="2822" t="s">
        <v>1568</v>
      </c>
      <c r="BT153" s="328" t="s">
        <v>1569</v>
      </c>
      <c r="BU153" s="328" t="s">
        <v>1521</v>
      </c>
      <c r="BV153" s="393">
        <v>43446209</v>
      </c>
      <c r="BW153" s="392">
        <v>10434462091</v>
      </c>
      <c r="BX153" s="617">
        <v>8000</v>
      </c>
      <c r="BY153" s="618">
        <v>46028</v>
      </c>
      <c r="BZ153" s="618">
        <v>46053</v>
      </c>
      <c r="CA153" s="619"/>
      <c r="CB153" s="612">
        <f t="shared" si="156"/>
        <v>30</v>
      </c>
      <c r="CC153" s="620">
        <f t="shared" si="157"/>
        <v>8000</v>
      </c>
      <c r="CD153" s="612">
        <v>26</v>
      </c>
      <c r="CE153" s="621">
        <v>8000</v>
      </c>
      <c r="CF153" s="612">
        <v>26</v>
      </c>
      <c r="CG153" s="621">
        <v>8000</v>
      </c>
      <c r="CH153" s="621">
        <f t="shared" si="158"/>
        <v>0</v>
      </c>
      <c r="CI153" s="621">
        <f t="shared" si="159"/>
        <v>0</v>
      </c>
      <c r="CJ153" s="619"/>
      <c r="CK153" s="612">
        <f t="shared" si="160"/>
        <v>15</v>
      </c>
      <c r="CL153" s="620">
        <f t="shared" si="161"/>
        <v>4000</v>
      </c>
      <c r="CM153" s="612">
        <v>15</v>
      </c>
      <c r="CN153" s="621">
        <v>4000</v>
      </c>
      <c r="CO153" s="612">
        <v>15</v>
      </c>
      <c r="CP153" s="621">
        <v>4000</v>
      </c>
      <c r="CQ153" s="621">
        <f t="shared" si="162"/>
        <v>0</v>
      </c>
      <c r="CR153" s="621">
        <f t="shared" si="163"/>
        <v>4000</v>
      </c>
      <c r="CS153" s="622"/>
      <c r="CT153" s="612">
        <f t="shared" si="180"/>
        <v>0</v>
      </c>
      <c r="CU153" s="620">
        <f t="shared" si="165"/>
        <v>0</v>
      </c>
      <c r="CV153" s="612"/>
      <c r="CW153" s="621">
        <f t="shared" si="175"/>
        <v>0</v>
      </c>
      <c r="CX153" s="612"/>
      <c r="CY153" s="621">
        <f t="shared" si="176"/>
        <v>0</v>
      </c>
      <c r="CZ153" s="621">
        <f t="shared" si="166"/>
        <v>0</v>
      </c>
      <c r="DA153" s="621">
        <f t="shared" si="167"/>
        <v>0</v>
      </c>
      <c r="DB153" s="612"/>
      <c r="DC153" s="612">
        <f t="shared" si="168"/>
        <v>0</v>
      </c>
      <c r="DD153" s="620">
        <f t="shared" si="169"/>
        <v>0</v>
      </c>
      <c r="DE153" s="612"/>
      <c r="DF153" s="621">
        <f t="shared" si="177"/>
        <v>0</v>
      </c>
      <c r="DG153" s="612"/>
      <c r="DH153" s="621">
        <f t="shared" si="178"/>
        <v>0</v>
      </c>
      <c r="DI153" s="612"/>
      <c r="DJ153" s="612"/>
      <c r="DK153" s="612"/>
      <c r="DL153" s="612"/>
      <c r="DM153" s="612"/>
      <c r="DN153" s="612"/>
      <c r="DO153" s="612"/>
      <c r="DP153" s="612"/>
      <c r="DQ153" s="612"/>
      <c r="DR153" s="612"/>
      <c r="DS153" s="612"/>
      <c r="DU153" s="1945">
        <f t="shared" si="170"/>
        <v>12000</v>
      </c>
      <c r="DV153" s="1946">
        <f t="shared" si="171"/>
        <v>12000</v>
      </c>
      <c r="DW153" s="1946">
        <f t="shared" si="172"/>
        <v>12000</v>
      </c>
      <c r="DX153" s="1946">
        <f t="shared" si="173"/>
        <v>0</v>
      </c>
      <c r="DY153" s="1946">
        <f t="shared" si="174"/>
        <v>0</v>
      </c>
      <c r="EG153" s="1946"/>
    </row>
    <row r="154" spans="1:137" s="612" customFormat="1" ht="26.25" hidden="1" customHeight="1" x14ac:dyDescent="0.25">
      <c r="A154" s="606">
        <v>2026</v>
      </c>
      <c r="B154" s="606">
        <v>479</v>
      </c>
      <c r="C154" s="606" t="s">
        <v>58</v>
      </c>
      <c r="D154" s="606">
        <v>3000654</v>
      </c>
      <c r="E154" s="606">
        <v>5005023</v>
      </c>
      <c r="F154" s="606" t="s">
        <v>1003</v>
      </c>
      <c r="G154" s="606" t="s">
        <v>1004</v>
      </c>
      <c r="H154" s="606">
        <v>97</v>
      </c>
      <c r="I154" s="607" t="s">
        <v>992</v>
      </c>
      <c r="J154" s="608" t="s">
        <v>10</v>
      </c>
      <c r="K154" s="608" t="s">
        <v>60</v>
      </c>
      <c r="L154" s="606" t="str">
        <f t="shared" ref="L154:L185" si="181">+MID(M154,1,3)</f>
        <v>2.3</v>
      </c>
      <c r="M154" s="609" t="s">
        <v>62</v>
      </c>
      <c r="N154" s="609"/>
      <c r="O154" s="606" t="s">
        <v>1567</v>
      </c>
      <c r="P154" s="606" t="s">
        <v>65</v>
      </c>
      <c r="Q154" s="610">
        <v>1</v>
      </c>
      <c r="R154" s="324">
        <v>8000</v>
      </c>
      <c r="S154" s="606"/>
      <c r="T154" s="2932">
        <v>15</v>
      </c>
      <c r="U154" s="606"/>
      <c r="V154" s="606">
        <v>0</v>
      </c>
      <c r="W154" s="326"/>
      <c r="X154" s="326"/>
      <c r="Y154" s="326"/>
      <c r="Z154" s="326"/>
      <c r="AA154" s="326"/>
      <c r="AB154" s="326"/>
      <c r="AC154" s="326"/>
      <c r="AD154" s="326"/>
      <c r="AE154" s="324">
        <f t="shared" si="142"/>
        <v>4000</v>
      </c>
      <c r="AF154" s="327">
        <f t="shared" si="143"/>
        <v>0</v>
      </c>
      <c r="AG154" s="327">
        <f t="shared" si="144"/>
        <v>4000</v>
      </c>
      <c r="AH154" s="327">
        <f t="shared" ref="AH154:AH185" si="182">+$R154*U154</f>
        <v>0</v>
      </c>
      <c r="AI154" s="327">
        <f t="shared" ref="AI154:AI185" si="183">+$R154*V154</f>
        <v>0</v>
      </c>
      <c r="AJ154" s="327">
        <f t="shared" ref="AJ154:AJ185" si="184">+$R154*W154</f>
        <v>0</v>
      </c>
      <c r="AK154" s="327">
        <f t="shared" ref="AK154:AK185" si="185">+$R154*X154</f>
        <v>0</v>
      </c>
      <c r="AL154" s="327">
        <f t="shared" ref="AL154:AL185" si="186">+$R154*Y154</f>
        <v>0</v>
      </c>
      <c r="AM154" s="327">
        <f t="shared" ref="AM154:AM185" si="187">+$R154*Z154</f>
        <v>0</v>
      </c>
      <c r="AN154" s="327">
        <f t="shared" ref="AN154:AN185" si="188">+$R154*AA154</f>
        <v>0</v>
      </c>
      <c r="AO154" s="327">
        <f t="shared" ref="AO154:AO185" si="189">+$R154*AB154</f>
        <v>0</v>
      </c>
      <c r="AP154" s="327">
        <f t="shared" ref="AP154:AP185" si="190">+$R154*AC154</f>
        <v>0</v>
      </c>
      <c r="AQ154" s="327">
        <f t="shared" ref="AQ154:AQ185" si="191">+$R154*AD154</f>
        <v>0</v>
      </c>
      <c r="AR154" s="327">
        <f>+ROUNDUP(SUM(AF154:AQ154),0)</f>
        <v>4000</v>
      </c>
      <c r="AS154" s="611" t="s">
        <v>994</v>
      </c>
      <c r="AU154" s="612" t="s">
        <v>1074</v>
      </c>
      <c r="AV154" s="612" t="s">
        <v>1075</v>
      </c>
      <c r="AW154" s="632">
        <v>46038</v>
      </c>
      <c r="AX154" s="612" t="s">
        <v>1076</v>
      </c>
      <c r="AY154" s="632">
        <v>46045</v>
      </c>
      <c r="AZ154" s="637">
        <f>AR154</f>
        <v>4000</v>
      </c>
      <c r="BA154" s="613" t="s">
        <v>1077</v>
      </c>
      <c r="BB154" s="614" t="s">
        <v>995</v>
      </c>
      <c r="BC154" s="614" t="s">
        <v>1078</v>
      </c>
      <c r="BD154" s="614" t="s">
        <v>1079</v>
      </c>
      <c r="BE154" s="614" t="s">
        <v>1080</v>
      </c>
      <c r="BF154" s="615">
        <v>46048</v>
      </c>
      <c r="BG154" s="614"/>
      <c r="BH154" s="616"/>
      <c r="BI154" s="616"/>
      <c r="BJ154" s="614"/>
      <c r="BK154" s="616" t="s">
        <v>1081</v>
      </c>
      <c r="BL154" s="384"/>
      <c r="BM154" s="384"/>
      <c r="BN154" s="616"/>
      <c r="BO154" s="616"/>
      <c r="BP154" s="616"/>
      <c r="BQ154" s="2821"/>
      <c r="BR154" s="2821"/>
      <c r="BS154" s="2822" t="s">
        <v>1568</v>
      </c>
      <c r="BT154" s="328" t="s">
        <v>1569</v>
      </c>
      <c r="BU154" s="328" t="s">
        <v>1521</v>
      </c>
      <c r="BV154" s="393">
        <v>43446209</v>
      </c>
      <c r="BW154" s="392">
        <v>10434462091</v>
      </c>
      <c r="BX154" s="617">
        <v>8000</v>
      </c>
      <c r="BY154" s="618">
        <v>46054</v>
      </c>
      <c r="BZ154" s="618">
        <v>46081</v>
      </c>
      <c r="CA154" s="619"/>
      <c r="CB154" s="612">
        <f t="shared" ref="CB154:CB185" si="192">S154</f>
        <v>0</v>
      </c>
      <c r="CC154" s="620">
        <f t="shared" ref="CC154:CC185" si="193">AF154</f>
        <v>0</v>
      </c>
      <c r="CE154" s="621">
        <f>(R154/30*CD154)*Q154</f>
        <v>0</v>
      </c>
      <c r="CG154" s="621">
        <f>(R154/30*CF154)*Q154</f>
        <v>0</v>
      </c>
      <c r="CH154" s="621">
        <f t="shared" ref="CH154:CH185" si="194">CC154-CE154</f>
        <v>0</v>
      </c>
      <c r="CI154" s="621">
        <f t="shared" ref="CI154:CI185" si="195">CC154-CG154</f>
        <v>0</v>
      </c>
      <c r="CJ154" s="619"/>
      <c r="CK154" s="612">
        <f t="shared" ref="CK154:CK185" si="196">T154</f>
        <v>15</v>
      </c>
      <c r="CL154" s="620">
        <f t="shared" ref="CL154:CL185" si="197">AG154</f>
        <v>4000</v>
      </c>
      <c r="CM154" s="612">
        <v>15</v>
      </c>
      <c r="CN154" s="621">
        <f>(R154/30*CM154)*Q154</f>
        <v>4000.0000000000005</v>
      </c>
      <c r="CO154" s="612">
        <v>15</v>
      </c>
      <c r="CP154" s="621">
        <v>4000.0000000000005</v>
      </c>
      <c r="CQ154" s="621">
        <f t="shared" si="162"/>
        <v>0</v>
      </c>
      <c r="CR154" s="621">
        <f t="shared" si="163"/>
        <v>4000</v>
      </c>
      <c r="CS154" s="622"/>
      <c r="CT154" s="612">
        <f t="shared" si="180"/>
        <v>0</v>
      </c>
      <c r="CU154" s="620">
        <f t="shared" ref="CU154:CU185" si="198">AH154</f>
        <v>0</v>
      </c>
      <c r="CW154" s="621">
        <f t="shared" si="175"/>
        <v>0</v>
      </c>
      <c r="CY154" s="621">
        <f t="shared" si="176"/>
        <v>0</v>
      </c>
      <c r="CZ154" s="621">
        <f t="shared" ref="CZ154:CZ185" si="199">CU154-CW154</f>
        <v>0</v>
      </c>
      <c r="DA154" s="621">
        <f t="shared" ref="DA154:DA185" si="200">CU154-CY154</f>
        <v>0</v>
      </c>
      <c r="DC154" s="612">
        <f t="shared" si="168"/>
        <v>0</v>
      </c>
      <c r="DD154" s="620">
        <f t="shared" ref="DD154:DD185" si="201">AI154</f>
        <v>0</v>
      </c>
      <c r="DF154" s="621">
        <f t="shared" si="177"/>
        <v>0</v>
      </c>
      <c r="DH154" s="621">
        <f t="shared" si="178"/>
        <v>0</v>
      </c>
      <c r="DU154" s="620">
        <f t="shared" si="170"/>
        <v>4000</v>
      </c>
      <c r="DV154" s="621">
        <f t="shared" ref="DV154:DV170" si="202">CE154+CN154+CW154+DF154</f>
        <v>4000.0000000000005</v>
      </c>
      <c r="DW154" s="621">
        <f t="shared" ref="DW154:DW170" si="203">CG154+CP154+CY154+DH154</f>
        <v>4000.0000000000005</v>
      </c>
      <c r="DX154" s="621">
        <f t="shared" ref="DX154:DX185" si="204">DU154-DV154</f>
        <v>0</v>
      </c>
      <c r="DY154" s="621">
        <f t="shared" ref="DY154:DY185" si="205">DU154-DW154</f>
        <v>0</v>
      </c>
      <c r="EG154" s="621"/>
    </row>
    <row r="155" spans="1:137" s="612" customFormat="1" ht="26.25" hidden="1" customHeight="1" x14ac:dyDescent="0.25">
      <c r="A155" s="606">
        <v>2026</v>
      </c>
      <c r="B155" s="606">
        <v>479</v>
      </c>
      <c r="C155" s="606" t="s">
        <v>58</v>
      </c>
      <c r="D155" s="606">
        <v>3000654</v>
      </c>
      <c r="E155" s="606">
        <v>5005023</v>
      </c>
      <c r="F155" s="606" t="s">
        <v>1003</v>
      </c>
      <c r="G155" s="606" t="s">
        <v>1004</v>
      </c>
      <c r="H155" s="606">
        <v>97</v>
      </c>
      <c r="I155" s="607" t="s">
        <v>992</v>
      </c>
      <c r="J155" s="608" t="s">
        <v>10</v>
      </c>
      <c r="K155" s="608" t="s">
        <v>60</v>
      </c>
      <c r="L155" s="606" t="str">
        <f t="shared" si="181"/>
        <v>2.3</v>
      </c>
      <c r="M155" s="609" t="s">
        <v>62</v>
      </c>
      <c r="N155" s="609"/>
      <c r="O155" s="606" t="s">
        <v>1570</v>
      </c>
      <c r="P155" s="606" t="s">
        <v>65</v>
      </c>
      <c r="Q155" s="610">
        <v>1</v>
      </c>
      <c r="R155" s="324">
        <v>13000</v>
      </c>
      <c r="S155" s="606">
        <v>30</v>
      </c>
      <c r="T155" s="606">
        <v>30</v>
      </c>
      <c r="U155" s="606"/>
      <c r="V155" s="606">
        <v>0</v>
      </c>
      <c r="W155" s="326"/>
      <c r="X155" s="326"/>
      <c r="Y155" s="326"/>
      <c r="Z155" s="326"/>
      <c r="AA155" s="326"/>
      <c r="AB155" s="326"/>
      <c r="AC155" s="326"/>
      <c r="AD155" s="326"/>
      <c r="AE155" s="324">
        <f t="shared" si="142"/>
        <v>26000</v>
      </c>
      <c r="AF155" s="327">
        <f t="shared" si="143"/>
        <v>13000</v>
      </c>
      <c r="AG155" s="327">
        <f t="shared" si="144"/>
        <v>13000</v>
      </c>
      <c r="AH155" s="327">
        <f t="shared" si="182"/>
        <v>0</v>
      </c>
      <c r="AI155" s="327">
        <f t="shared" si="183"/>
        <v>0</v>
      </c>
      <c r="AJ155" s="327">
        <f t="shared" si="184"/>
        <v>0</v>
      </c>
      <c r="AK155" s="327">
        <f t="shared" si="185"/>
        <v>0</v>
      </c>
      <c r="AL155" s="327">
        <f t="shared" si="186"/>
        <v>0</v>
      </c>
      <c r="AM155" s="327">
        <f t="shared" si="187"/>
        <v>0</v>
      </c>
      <c r="AN155" s="327">
        <f t="shared" si="188"/>
        <v>0</v>
      </c>
      <c r="AO155" s="327">
        <f t="shared" si="189"/>
        <v>0</v>
      </c>
      <c r="AP155" s="327">
        <f t="shared" si="190"/>
        <v>0</v>
      </c>
      <c r="AQ155" s="327">
        <f t="shared" si="191"/>
        <v>0</v>
      </c>
      <c r="AR155" s="327">
        <f>+ROUNDUP(SUM(AF155:AQ155),0)</f>
        <v>26000</v>
      </c>
      <c r="AS155" s="611" t="s">
        <v>994</v>
      </c>
      <c r="BA155" s="613"/>
      <c r="BB155" s="614" t="s">
        <v>995</v>
      </c>
      <c r="BC155" s="614" t="s">
        <v>1163</v>
      </c>
      <c r="BD155" s="614" t="s">
        <v>1164</v>
      </c>
      <c r="BE155" s="614" t="s">
        <v>1165</v>
      </c>
      <c r="BF155" s="615">
        <v>45665</v>
      </c>
      <c r="BG155" s="614"/>
      <c r="BH155" s="616">
        <v>2150</v>
      </c>
      <c r="BI155" s="616"/>
      <c r="BJ155" s="614"/>
      <c r="BK155" s="616"/>
      <c r="BL155" s="614"/>
      <c r="BM155" s="614"/>
      <c r="BN155" s="616"/>
      <c r="BO155" s="616" t="s">
        <v>999</v>
      </c>
      <c r="BP155" s="616"/>
      <c r="BQ155" s="2821"/>
      <c r="BR155" s="2821"/>
      <c r="BS155" s="2822" t="s">
        <v>1571</v>
      </c>
      <c r="BT155" s="328" t="s">
        <v>1572</v>
      </c>
      <c r="BU155" s="328" t="s">
        <v>1573</v>
      </c>
      <c r="BV155" s="393">
        <v>46821663</v>
      </c>
      <c r="BW155" s="392">
        <v>10468216634</v>
      </c>
      <c r="BY155" s="618">
        <v>46028</v>
      </c>
      <c r="BZ155" s="618">
        <v>46081</v>
      </c>
      <c r="CA155" s="619"/>
      <c r="CB155" s="612">
        <f t="shared" si="192"/>
        <v>30</v>
      </c>
      <c r="CC155" s="620">
        <f t="shared" si="193"/>
        <v>13000</v>
      </c>
      <c r="CD155" s="612">
        <v>26</v>
      </c>
      <c r="CE155" s="621">
        <v>13000</v>
      </c>
      <c r="CF155" s="612">
        <v>26</v>
      </c>
      <c r="CG155" s="621">
        <v>13000</v>
      </c>
      <c r="CH155" s="621">
        <f t="shared" si="194"/>
        <v>0</v>
      </c>
      <c r="CI155" s="621">
        <f t="shared" si="195"/>
        <v>0</v>
      </c>
      <c r="CJ155" s="619"/>
      <c r="CK155" s="612">
        <f t="shared" si="196"/>
        <v>30</v>
      </c>
      <c r="CL155" s="620">
        <f t="shared" si="197"/>
        <v>13000</v>
      </c>
      <c r="CM155" s="612">
        <v>28</v>
      </c>
      <c r="CN155" s="621">
        <v>13000</v>
      </c>
      <c r="CO155" s="612">
        <v>28</v>
      </c>
      <c r="CP155" s="621">
        <v>13000</v>
      </c>
      <c r="CQ155" s="621">
        <f t="shared" si="162"/>
        <v>0</v>
      </c>
      <c r="CR155" s="621">
        <f t="shared" si="163"/>
        <v>13000</v>
      </c>
      <c r="CS155" s="622"/>
      <c r="CT155" s="612">
        <f t="shared" si="180"/>
        <v>0</v>
      </c>
      <c r="CU155" s="620">
        <f t="shared" si="198"/>
        <v>0</v>
      </c>
      <c r="CW155" s="621">
        <f t="shared" si="175"/>
        <v>0</v>
      </c>
      <c r="CY155" s="621">
        <f t="shared" si="176"/>
        <v>0</v>
      </c>
      <c r="CZ155" s="621">
        <f t="shared" si="199"/>
        <v>0</v>
      </c>
      <c r="DA155" s="621">
        <f t="shared" si="200"/>
        <v>0</v>
      </c>
      <c r="DC155" s="612">
        <f t="shared" si="168"/>
        <v>0</v>
      </c>
      <c r="DD155" s="620">
        <f t="shared" si="201"/>
        <v>0</v>
      </c>
      <c r="DF155" s="621">
        <f t="shared" si="177"/>
        <v>0</v>
      </c>
      <c r="DH155" s="621">
        <f t="shared" si="178"/>
        <v>0</v>
      </c>
      <c r="DU155" s="620">
        <f t="shared" si="170"/>
        <v>26000</v>
      </c>
      <c r="DV155" s="621">
        <f t="shared" si="202"/>
        <v>26000</v>
      </c>
      <c r="DW155" s="621">
        <f t="shared" si="203"/>
        <v>26000</v>
      </c>
      <c r="DX155" s="621">
        <f t="shared" si="204"/>
        <v>0</v>
      </c>
      <c r="DY155" s="621">
        <f t="shared" si="205"/>
        <v>0</v>
      </c>
      <c r="EG155" s="621"/>
    </row>
    <row r="156" spans="1:137" s="612" customFormat="1" ht="26.25" hidden="1" customHeight="1" x14ac:dyDescent="0.25">
      <c r="A156" s="606">
        <v>2026</v>
      </c>
      <c r="B156" s="606">
        <v>479</v>
      </c>
      <c r="C156" s="606" t="s">
        <v>58</v>
      </c>
      <c r="D156" s="606">
        <v>3000654</v>
      </c>
      <c r="E156" s="606">
        <v>5005023</v>
      </c>
      <c r="F156" s="606" t="s">
        <v>1003</v>
      </c>
      <c r="G156" s="606" t="s">
        <v>1004</v>
      </c>
      <c r="H156" s="606">
        <v>97</v>
      </c>
      <c r="I156" s="607" t="s">
        <v>992</v>
      </c>
      <c r="J156" s="608" t="s">
        <v>10</v>
      </c>
      <c r="K156" s="608" t="s">
        <v>60</v>
      </c>
      <c r="L156" s="606" t="str">
        <f t="shared" si="181"/>
        <v>2.3</v>
      </c>
      <c r="M156" s="609" t="s">
        <v>62</v>
      </c>
      <c r="N156" s="609"/>
      <c r="O156" s="606" t="s">
        <v>1574</v>
      </c>
      <c r="P156" s="606" t="s">
        <v>65</v>
      </c>
      <c r="Q156" s="610">
        <v>1</v>
      </c>
      <c r="R156" s="324">
        <v>9000</v>
      </c>
      <c r="S156" s="606">
        <v>30</v>
      </c>
      <c r="T156" s="606">
        <v>30</v>
      </c>
      <c r="U156" s="606"/>
      <c r="V156" s="606">
        <v>0</v>
      </c>
      <c r="W156" s="326"/>
      <c r="X156" s="326"/>
      <c r="Y156" s="326"/>
      <c r="Z156" s="326"/>
      <c r="AA156" s="326"/>
      <c r="AB156" s="326"/>
      <c r="AC156" s="326"/>
      <c r="AD156" s="326"/>
      <c r="AE156" s="324">
        <f t="shared" si="142"/>
        <v>18000</v>
      </c>
      <c r="AF156" s="327">
        <f t="shared" si="143"/>
        <v>9000</v>
      </c>
      <c r="AG156" s="327">
        <f t="shared" si="144"/>
        <v>9000</v>
      </c>
      <c r="AH156" s="327">
        <f t="shared" si="182"/>
        <v>0</v>
      </c>
      <c r="AI156" s="327">
        <f t="shared" si="183"/>
        <v>0</v>
      </c>
      <c r="AJ156" s="327">
        <f t="shared" si="184"/>
        <v>0</v>
      </c>
      <c r="AK156" s="327">
        <f t="shared" si="185"/>
        <v>0</v>
      </c>
      <c r="AL156" s="327">
        <f t="shared" si="186"/>
        <v>0</v>
      </c>
      <c r="AM156" s="327">
        <f t="shared" si="187"/>
        <v>0</v>
      </c>
      <c r="AN156" s="327">
        <f t="shared" si="188"/>
        <v>0</v>
      </c>
      <c r="AO156" s="327">
        <f t="shared" si="189"/>
        <v>0</v>
      </c>
      <c r="AP156" s="327">
        <f t="shared" si="190"/>
        <v>0</v>
      </c>
      <c r="AQ156" s="327">
        <f t="shared" si="191"/>
        <v>0</v>
      </c>
      <c r="AR156" s="327"/>
      <c r="AS156" s="611" t="s">
        <v>994</v>
      </c>
      <c r="BA156" s="613"/>
      <c r="BB156" s="614" t="s">
        <v>1021</v>
      </c>
      <c r="BC156" s="614"/>
      <c r="BD156" s="614"/>
      <c r="BE156" s="614"/>
      <c r="BF156" s="615"/>
      <c r="BG156" s="614"/>
      <c r="BH156" s="616"/>
      <c r="BI156" s="616"/>
      <c r="BJ156" s="614"/>
      <c r="BK156" s="616"/>
      <c r="BL156" s="384"/>
      <c r="BM156" s="384"/>
      <c r="BN156" s="616"/>
      <c r="BO156" s="616"/>
      <c r="BP156" s="616"/>
      <c r="BQ156" s="2821"/>
      <c r="BR156" s="2821"/>
      <c r="BS156" s="2802"/>
      <c r="BV156" s="630"/>
      <c r="BW156" s="630"/>
      <c r="CA156" s="619"/>
      <c r="CB156" s="612">
        <f t="shared" si="192"/>
        <v>30</v>
      </c>
      <c r="CC156" s="620">
        <f t="shared" si="193"/>
        <v>9000</v>
      </c>
      <c r="CE156" s="621">
        <f>(R156/30*CD156)*Q156</f>
        <v>0</v>
      </c>
      <c r="CG156" s="621">
        <f>(R156/30*CF156)*Q156</f>
        <v>0</v>
      </c>
      <c r="CH156" s="621">
        <f t="shared" si="194"/>
        <v>9000</v>
      </c>
      <c r="CI156" s="621">
        <f t="shared" si="195"/>
        <v>9000</v>
      </c>
      <c r="CJ156" s="619"/>
      <c r="CK156" s="612">
        <f t="shared" si="196"/>
        <v>30</v>
      </c>
      <c r="CL156" s="620">
        <f t="shared" si="197"/>
        <v>9000</v>
      </c>
      <c r="CN156" s="621">
        <f>(R156/30*CM156)*Q156</f>
        <v>0</v>
      </c>
      <c r="CP156" s="621">
        <f>(R156/30*CO156)*Q156</f>
        <v>0</v>
      </c>
      <c r="CQ156" s="621">
        <f t="shared" si="162"/>
        <v>9000</v>
      </c>
      <c r="CR156" s="621">
        <f t="shared" si="163"/>
        <v>0</v>
      </c>
      <c r="CS156" s="622"/>
      <c r="CT156" s="612">
        <f t="shared" si="180"/>
        <v>0</v>
      </c>
      <c r="CU156" s="620">
        <f t="shared" si="198"/>
        <v>0</v>
      </c>
      <c r="CW156" s="621">
        <f t="shared" si="175"/>
        <v>0</v>
      </c>
      <c r="CY156" s="621">
        <f t="shared" si="176"/>
        <v>0</v>
      </c>
      <c r="CZ156" s="621">
        <f t="shared" si="199"/>
        <v>0</v>
      </c>
      <c r="DA156" s="621">
        <f t="shared" si="200"/>
        <v>0</v>
      </c>
      <c r="DC156" s="612">
        <f t="shared" si="168"/>
        <v>0</v>
      </c>
      <c r="DD156" s="620">
        <f t="shared" si="201"/>
        <v>0</v>
      </c>
      <c r="DF156" s="621">
        <f t="shared" si="177"/>
        <v>0</v>
      </c>
      <c r="DH156" s="621">
        <f t="shared" si="178"/>
        <v>0</v>
      </c>
      <c r="DU156" s="620">
        <f t="shared" si="170"/>
        <v>0</v>
      </c>
      <c r="DV156" s="621">
        <f t="shared" si="202"/>
        <v>0</v>
      </c>
      <c r="DW156" s="621">
        <f t="shared" si="203"/>
        <v>0</v>
      </c>
      <c r="DX156" s="621">
        <f t="shared" si="204"/>
        <v>0</v>
      </c>
      <c r="DY156" s="621">
        <f t="shared" si="205"/>
        <v>0</v>
      </c>
      <c r="EG156" s="621"/>
    </row>
    <row r="157" spans="1:137" s="612" customFormat="1" ht="26.25" hidden="1" customHeight="1" x14ac:dyDescent="0.25">
      <c r="A157" s="606">
        <v>2026</v>
      </c>
      <c r="B157" s="606">
        <v>479</v>
      </c>
      <c r="C157" s="606" t="s">
        <v>58</v>
      </c>
      <c r="D157" s="606">
        <v>3000654</v>
      </c>
      <c r="E157" s="606">
        <v>5005023</v>
      </c>
      <c r="F157" s="606" t="s">
        <v>1003</v>
      </c>
      <c r="G157" s="606" t="s">
        <v>1004</v>
      </c>
      <c r="H157" s="606">
        <v>97</v>
      </c>
      <c r="I157" s="607" t="s">
        <v>992</v>
      </c>
      <c r="J157" s="608" t="s">
        <v>10</v>
      </c>
      <c r="K157" s="608" t="s">
        <v>60</v>
      </c>
      <c r="L157" s="606" t="str">
        <f t="shared" si="181"/>
        <v>2.3</v>
      </c>
      <c r="M157" s="609" t="s">
        <v>62</v>
      </c>
      <c r="N157" s="609"/>
      <c r="O157" s="606" t="s">
        <v>1575</v>
      </c>
      <c r="P157" s="606" t="s">
        <v>65</v>
      </c>
      <c r="Q157" s="610">
        <v>1</v>
      </c>
      <c r="R157" s="324">
        <v>10000</v>
      </c>
      <c r="S157" s="606">
        <v>30</v>
      </c>
      <c r="T157" s="606">
        <v>30</v>
      </c>
      <c r="U157" s="606"/>
      <c r="V157" s="606">
        <v>0</v>
      </c>
      <c r="W157" s="326"/>
      <c r="X157" s="326"/>
      <c r="Y157" s="326"/>
      <c r="Z157" s="326"/>
      <c r="AA157" s="326"/>
      <c r="AB157" s="326"/>
      <c r="AC157" s="326"/>
      <c r="AD157" s="326"/>
      <c r="AE157" s="324">
        <f t="shared" si="142"/>
        <v>20000</v>
      </c>
      <c r="AF157" s="327">
        <f t="shared" si="143"/>
        <v>10000</v>
      </c>
      <c r="AG157" s="327">
        <f t="shared" si="144"/>
        <v>10000</v>
      </c>
      <c r="AH157" s="327">
        <f t="shared" si="182"/>
        <v>0</v>
      </c>
      <c r="AI157" s="327">
        <f t="shared" si="183"/>
        <v>0</v>
      </c>
      <c r="AJ157" s="327">
        <f t="shared" si="184"/>
        <v>0</v>
      </c>
      <c r="AK157" s="327">
        <f t="shared" si="185"/>
        <v>0</v>
      </c>
      <c r="AL157" s="327">
        <f t="shared" si="186"/>
        <v>0</v>
      </c>
      <c r="AM157" s="327">
        <f t="shared" si="187"/>
        <v>0</v>
      </c>
      <c r="AN157" s="327">
        <f t="shared" si="188"/>
        <v>0</v>
      </c>
      <c r="AO157" s="327">
        <f t="shared" si="189"/>
        <v>0</v>
      </c>
      <c r="AP157" s="327">
        <f t="shared" si="190"/>
        <v>0</v>
      </c>
      <c r="AQ157" s="327">
        <f t="shared" si="191"/>
        <v>0</v>
      </c>
      <c r="AR157" s="327">
        <f t="shared" ref="AR157:AR168" si="206">+ROUNDUP(SUM(AF157:AQ157),0)</f>
        <v>20000</v>
      </c>
      <c r="AS157" s="611" t="s">
        <v>994</v>
      </c>
      <c r="BA157" s="613"/>
      <c r="BB157" s="614" t="s">
        <v>995</v>
      </c>
      <c r="BC157" s="614" t="s">
        <v>1163</v>
      </c>
      <c r="BD157" s="614" t="s">
        <v>1164</v>
      </c>
      <c r="BE157" s="614" t="s">
        <v>1165</v>
      </c>
      <c r="BF157" s="615">
        <v>45665</v>
      </c>
      <c r="BG157" s="614"/>
      <c r="BH157" s="616">
        <v>1907</v>
      </c>
      <c r="BI157" s="616"/>
      <c r="BJ157" s="614"/>
      <c r="BK157" s="616"/>
      <c r="BL157" s="614"/>
      <c r="BM157" s="614"/>
      <c r="BN157" s="616"/>
      <c r="BO157" s="616" t="s">
        <v>1166</v>
      </c>
      <c r="BP157" s="616"/>
      <c r="BQ157" s="2821"/>
      <c r="BR157" s="2821"/>
      <c r="BS157" s="2822" t="s">
        <v>1062</v>
      </c>
      <c r="BT157" s="328" t="s">
        <v>1576</v>
      </c>
      <c r="BU157" s="328" t="s">
        <v>1577</v>
      </c>
      <c r="BV157" s="393">
        <v>41876597</v>
      </c>
      <c r="BW157" s="392">
        <v>10418765971</v>
      </c>
      <c r="BX157" s="617">
        <v>10000</v>
      </c>
      <c r="BY157" s="618">
        <v>46028</v>
      </c>
      <c r="BZ157" s="618">
        <v>46081</v>
      </c>
      <c r="CA157" s="619"/>
      <c r="CB157" s="612">
        <f t="shared" si="192"/>
        <v>30</v>
      </c>
      <c r="CC157" s="620">
        <f t="shared" si="193"/>
        <v>10000</v>
      </c>
      <c r="CD157" s="612">
        <v>26</v>
      </c>
      <c r="CE157" s="621">
        <v>10000</v>
      </c>
      <c r="CF157" s="612">
        <v>26</v>
      </c>
      <c r="CG157" s="621">
        <v>10000</v>
      </c>
      <c r="CH157" s="621">
        <f t="shared" si="194"/>
        <v>0</v>
      </c>
      <c r="CI157" s="621">
        <f t="shared" si="195"/>
        <v>0</v>
      </c>
      <c r="CJ157" s="619"/>
      <c r="CK157" s="612">
        <f t="shared" si="196"/>
        <v>30</v>
      </c>
      <c r="CL157" s="620">
        <f t="shared" si="197"/>
        <v>10000</v>
      </c>
      <c r="CM157" s="612">
        <v>28</v>
      </c>
      <c r="CN157" s="621">
        <v>10000</v>
      </c>
      <c r="CO157" s="612">
        <v>28</v>
      </c>
      <c r="CP157" s="621">
        <v>10000</v>
      </c>
      <c r="CQ157" s="621">
        <f t="shared" si="162"/>
        <v>0</v>
      </c>
      <c r="CR157" s="621">
        <f t="shared" si="163"/>
        <v>10000</v>
      </c>
      <c r="CS157" s="622"/>
      <c r="CT157" s="612">
        <f t="shared" si="180"/>
        <v>0</v>
      </c>
      <c r="CU157" s="620">
        <f t="shared" si="198"/>
        <v>0</v>
      </c>
      <c r="CW157" s="621">
        <f t="shared" si="175"/>
        <v>0</v>
      </c>
      <c r="CY157" s="621">
        <f t="shared" si="176"/>
        <v>0</v>
      </c>
      <c r="CZ157" s="621">
        <f t="shared" si="199"/>
        <v>0</v>
      </c>
      <c r="DA157" s="621">
        <f t="shared" si="200"/>
        <v>0</v>
      </c>
      <c r="DC157" s="612">
        <f t="shared" si="168"/>
        <v>0</v>
      </c>
      <c r="DD157" s="620">
        <f t="shared" si="201"/>
        <v>0</v>
      </c>
      <c r="DF157" s="621">
        <f t="shared" si="177"/>
        <v>0</v>
      </c>
      <c r="DH157" s="621">
        <f t="shared" si="178"/>
        <v>0</v>
      </c>
      <c r="DU157" s="620">
        <f t="shared" si="170"/>
        <v>20000</v>
      </c>
      <c r="DV157" s="621">
        <f t="shared" si="202"/>
        <v>20000</v>
      </c>
      <c r="DW157" s="621">
        <f t="shared" si="203"/>
        <v>20000</v>
      </c>
      <c r="DX157" s="621">
        <f t="shared" si="204"/>
        <v>0</v>
      </c>
      <c r="DY157" s="621">
        <f t="shared" si="205"/>
        <v>0</v>
      </c>
      <c r="EG157" s="621"/>
    </row>
    <row r="158" spans="1:137" s="612" customFormat="1" ht="26.25" hidden="1" customHeight="1" x14ac:dyDescent="0.25">
      <c r="A158" s="606">
        <v>2026</v>
      </c>
      <c r="B158" s="606">
        <v>479</v>
      </c>
      <c r="C158" s="606" t="s">
        <v>58</v>
      </c>
      <c r="D158" s="606">
        <v>3000654</v>
      </c>
      <c r="E158" s="606">
        <v>5005023</v>
      </c>
      <c r="F158" s="606" t="s">
        <v>1003</v>
      </c>
      <c r="G158" s="606" t="s">
        <v>1004</v>
      </c>
      <c r="H158" s="606">
        <v>97</v>
      </c>
      <c r="I158" s="607" t="s">
        <v>992</v>
      </c>
      <c r="J158" s="608" t="s">
        <v>10</v>
      </c>
      <c r="K158" s="608" t="s">
        <v>60</v>
      </c>
      <c r="L158" s="606" t="str">
        <f t="shared" si="181"/>
        <v>2.3</v>
      </c>
      <c r="M158" s="609" t="s">
        <v>62</v>
      </c>
      <c r="N158" s="609"/>
      <c r="O158" s="606" t="s">
        <v>1578</v>
      </c>
      <c r="P158" s="606" t="s">
        <v>65</v>
      </c>
      <c r="Q158" s="610">
        <v>1</v>
      </c>
      <c r="R158" s="324">
        <v>4500</v>
      </c>
      <c r="S158" s="606">
        <v>30</v>
      </c>
      <c r="T158" s="606">
        <v>30</v>
      </c>
      <c r="U158" s="606"/>
      <c r="V158" s="606">
        <v>0</v>
      </c>
      <c r="W158" s="326"/>
      <c r="X158" s="326"/>
      <c r="Y158" s="326"/>
      <c r="Z158" s="326"/>
      <c r="AA158" s="326"/>
      <c r="AB158" s="326"/>
      <c r="AC158" s="326"/>
      <c r="AD158" s="326"/>
      <c r="AE158" s="324">
        <f t="shared" si="142"/>
        <v>9000</v>
      </c>
      <c r="AF158" s="327">
        <f t="shared" si="143"/>
        <v>4500</v>
      </c>
      <c r="AG158" s="327">
        <f t="shared" si="144"/>
        <v>4500</v>
      </c>
      <c r="AH158" s="327">
        <f t="shared" si="182"/>
        <v>0</v>
      </c>
      <c r="AI158" s="327">
        <f t="shared" si="183"/>
        <v>0</v>
      </c>
      <c r="AJ158" s="327">
        <f t="shared" si="184"/>
        <v>0</v>
      </c>
      <c r="AK158" s="327">
        <f t="shared" si="185"/>
        <v>0</v>
      </c>
      <c r="AL158" s="327">
        <f t="shared" si="186"/>
        <v>0</v>
      </c>
      <c r="AM158" s="327">
        <f t="shared" si="187"/>
        <v>0</v>
      </c>
      <c r="AN158" s="327">
        <f t="shared" si="188"/>
        <v>0</v>
      </c>
      <c r="AO158" s="327">
        <f t="shared" si="189"/>
        <v>0</v>
      </c>
      <c r="AP158" s="327">
        <f t="shared" si="190"/>
        <v>0</v>
      </c>
      <c r="AQ158" s="327">
        <f t="shared" si="191"/>
        <v>0</v>
      </c>
      <c r="AR158" s="327">
        <f t="shared" si="206"/>
        <v>9000</v>
      </c>
      <c r="AS158" s="611" t="s">
        <v>994</v>
      </c>
      <c r="BA158" s="613"/>
      <c r="BB158" s="614" t="s">
        <v>995</v>
      </c>
      <c r="BC158" s="614" t="s">
        <v>1163</v>
      </c>
      <c r="BD158" s="614" t="s">
        <v>1164</v>
      </c>
      <c r="BE158" s="614" t="s">
        <v>1165</v>
      </c>
      <c r="BF158" s="615">
        <v>45665</v>
      </c>
      <c r="BG158" s="614"/>
      <c r="BH158" s="616">
        <v>1893</v>
      </c>
      <c r="BI158" s="616"/>
      <c r="BJ158" s="614"/>
      <c r="BK158" s="616"/>
      <c r="BL158" s="614"/>
      <c r="BM158" s="614"/>
      <c r="BN158" s="616"/>
      <c r="BO158" s="616" t="s">
        <v>1166</v>
      </c>
      <c r="BP158" s="616"/>
      <c r="BQ158" s="2821"/>
      <c r="BR158" s="2821"/>
      <c r="BS158" s="2822" t="s">
        <v>1028</v>
      </c>
      <c r="BT158" s="328" t="s">
        <v>1579</v>
      </c>
      <c r="BU158" s="328" t="s">
        <v>1580</v>
      </c>
      <c r="BV158" s="393">
        <v>44157377</v>
      </c>
      <c r="BW158" s="392">
        <v>10441573770</v>
      </c>
      <c r="BX158" s="617">
        <v>4500</v>
      </c>
      <c r="BY158" s="618">
        <v>46028</v>
      </c>
      <c r="BZ158" s="618">
        <v>46081</v>
      </c>
      <c r="CA158" s="619"/>
      <c r="CB158" s="612">
        <f t="shared" si="192"/>
        <v>30</v>
      </c>
      <c r="CC158" s="620">
        <f t="shared" si="193"/>
        <v>4500</v>
      </c>
      <c r="CD158" s="612">
        <v>26</v>
      </c>
      <c r="CE158" s="621">
        <v>4500</v>
      </c>
      <c r="CF158" s="612">
        <v>26</v>
      </c>
      <c r="CG158" s="621">
        <v>4500</v>
      </c>
      <c r="CH158" s="621">
        <f t="shared" si="194"/>
        <v>0</v>
      </c>
      <c r="CI158" s="621">
        <f t="shared" si="195"/>
        <v>0</v>
      </c>
      <c r="CJ158" s="619"/>
      <c r="CK158" s="612">
        <f t="shared" si="196"/>
        <v>30</v>
      </c>
      <c r="CL158" s="620">
        <f t="shared" si="197"/>
        <v>4500</v>
      </c>
      <c r="CM158" s="612">
        <v>28</v>
      </c>
      <c r="CN158" s="621">
        <v>4500</v>
      </c>
      <c r="CO158" s="612">
        <v>28</v>
      </c>
      <c r="CP158" s="621">
        <v>4500</v>
      </c>
      <c r="CQ158" s="621">
        <f t="shared" si="162"/>
        <v>0</v>
      </c>
      <c r="CR158" s="621">
        <f t="shared" si="163"/>
        <v>4500</v>
      </c>
      <c r="CS158" s="622"/>
      <c r="CT158" s="612">
        <f t="shared" si="180"/>
        <v>0</v>
      </c>
      <c r="CU158" s="620">
        <f t="shared" si="198"/>
        <v>0</v>
      </c>
      <c r="CW158" s="621">
        <f t="shared" si="175"/>
        <v>0</v>
      </c>
      <c r="CY158" s="621">
        <f t="shared" si="176"/>
        <v>0</v>
      </c>
      <c r="CZ158" s="621">
        <f t="shared" si="199"/>
        <v>0</v>
      </c>
      <c r="DA158" s="621">
        <f t="shared" si="200"/>
        <v>0</v>
      </c>
      <c r="DC158" s="612">
        <f t="shared" si="168"/>
        <v>0</v>
      </c>
      <c r="DD158" s="620">
        <f t="shared" si="201"/>
        <v>0</v>
      </c>
      <c r="DF158" s="621">
        <f t="shared" si="177"/>
        <v>0</v>
      </c>
      <c r="DH158" s="621">
        <f t="shared" si="178"/>
        <v>0</v>
      </c>
      <c r="DU158" s="620">
        <f t="shared" si="170"/>
        <v>9000</v>
      </c>
      <c r="DV158" s="621">
        <f t="shared" si="202"/>
        <v>9000</v>
      </c>
      <c r="DW158" s="621">
        <f t="shared" si="203"/>
        <v>9000</v>
      </c>
      <c r="DX158" s="621">
        <f t="shared" si="204"/>
        <v>0</v>
      </c>
      <c r="DY158" s="621">
        <f t="shared" si="205"/>
        <v>0</v>
      </c>
      <c r="EG158" s="621"/>
    </row>
    <row r="159" spans="1:137" s="612" customFormat="1" ht="26.25" hidden="1" customHeight="1" x14ac:dyDescent="0.25">
      <c r="A159" s="606">
        <v>2026</v>
      </c>
      <c r="B159" s="606">
        <v>479</v>
      </c>
      <c r="C159" s="606" t="s">
        <v>58</v>
      </c>
      <c r="D159" s="606">
        <v>3000654</v>
      </c>
      <c r="E159" s="606">
        <v>5005023</v>
      </c>
      <c r="F159" s="606" t="s">
        <v>1003</v>
      </c>
      <c r="G159" s="606" t="s">
        <v>1004</v>
      </c>
      <c r="H159" s="606">
        <v>97</v>
      </c>
      <c r="I159" s="607" t="s">
        <v>992</v>
      </c>
      <c r="J159" s="608" t="s">
        <v>10</v>
      </c>
      <c r="K159" s="608" t="s">
        <v>60</v>
      </c>
      <c r="L159" s="606" t="str">
        <f t="shared" si="181"/>
        <v>2.3</v>
      </c>
      <c r="M159" s="609" t="s">
        <v>62</v>
      </c>
      <c r="N159" s="609"/>
      <c r="O159" s="606" t="s">
        <v>1581</v>
      </c>
      <c r="P159" s="606" t="s">
        <v>65</v>
      </c>
      <c r="Q159" s="610">
        <v>1</v>
      </c>
      <c r="R159" s="324">
        <v>4500</v>
      </c>
      <c r="S159" s="606">
        <v>30</v>
      </c>
      <c r="T159" s="606">
        <v>30</v>
      </c>
      <c r="U159" s="606"/>
      <c r="V159" s="606">
        <v>0</v>
      </c>
      <c r="W159" s="326"/>
      <c r="X159" s="326"/>
      <c r="Y159" s="326"/>
      <c r="Z159" s="326"/>
      <c r="AA159" s="326"/>
      <c r="AB159" s="326"/>
      <c r="AC159" s="326"/>
      <c r="AD159" s="326"/>
      <c r="AE159" s="324">
        <f t="shared" si="142"/>
        <v>9000</v>
      </c>
      <c r="AF159" s="327">
        <f t="shared" si="143"/>
        <v>4500</v>
      </c>
      <c r="AG159" s="327">
        <f t="shared" si="144"/>
        <v>4500</v>
      </c>
      <c r="AH159" s="327">
        <f t="shared" si="182"/>
        <v>0</v>
      </c>
      <c r="AI159" s="327">
        <f t="shared" si="183"/>
        <v>0</v>
      </c>
      <c r="AJ159" s="327">
        <f t="shared" si="184"/>
        <v>0</v>
      </c>
      <c r="AK159" s="327">
        <f t="shared" si="185"/>
        <v>0</v>
      </c>
      <c r="AL159" s="327">
        <f t="shared" si="186"/>
        <v>0</v>
      </c>
      <c r="AM159" s="327">
        <f t="shared" si="187"/>
        <v>0</v>
      </c>
      <c r="AN159" s="327">
        <f t="shared" si="188"/>
        <v>0</v>
      </c>
      <c r="AO159" s="327">
        <f t="shared" si="189"/>
        <v>0</v>
      </c>
      <c r="AP159" s="327">
        <f t="shared" si="190"/>
        <v>0</v>
      </c>
      <c r="AQ159" s="327">
        <f t="shared" si="191"/>
        <v>0</v>
      </c>
      <c r="AR159" s="327">
        <f t="shared" si="206"/>
        <v>9000</v>
      </c>
      <c r="AS159" s="611" t="s">
        <v>994</v>
      </c>
      <c r="BA159" s="613"/>
      <c r="BB159" s="614" t="s">
        <v>995</v>
      </c>
      <c r="BC159" s="614" t="s">
        <v>1163</v>
      </c>
      <c r="BD159" s="614" t="s">
        <v>1164</v>
      </c>
      <c r="BE159" s="614" t="s">
        <v>1165</v>
      </c>
      <c r="BF159" s="615">
        <v>45665</v>
      </c>
      <c r="BG159" s="614"/>
      <c r="BH159" s="616">
        <v>1895</v>
      </c>
      <c r="BI159" s="616"/>
      <c r="BJ159" s="614"/>
      <c r="BK159" s="616"/>
      <c r="BL159" s="614"/>
      <c r="BM159" s="614"/>
      <c r="BN159" s="616"/>
      <c r="BO159" s="616" t="s">
        <v>1166</v>
      </c>
      <c r="BP159" s="616"/>
      <c r="BQ159" s="2821"/>
      <c r="BR159" s="2821"/>
      <c r="BS159" s="2822" t="s">
        <v>1582</v>
      </c>
      <c r="BT159" s="328" t="s">
        <v>1583</v>
      </c>
      <c r="BU159" s="328" t="s">
        <v>1584</v>
      </c>
      <c r="BV159" s="393">
        <v>47007071</v>
      </c>
      <c r="BW159" s="392">
        <v>10470070710</v>
      </c>
      <c r="BX159" s="617">
        <v>4500</v>
      </c>
      <c r="BY159" s="618">
        <v>46028</v>
      </c>
      <c r="BZ159" s="618">
        <v>46081</v>
      </c>
      <c r="CA159" s="619"/>
      <c r="CB159" s="612">
        <f t="shared" si="192"/>
        <v>30</v>
      </c>
      <c r="CC159" s="620">
        <f t="shared" si="193"/>
        <v>4500</v>
      </c>
      <c r="CD159" s="612">
        <v>26</v>
      </c>
      <c r="CE159" s="621">
        <v>4500</v>
      </c>
      <c r="CF159" s="612">
        <v>26</v>
      </c>
      <c r="CG159" s="621">
        <v>4500</v>
      </c>
      <c r="CH159" s="621">
        <f t="shared" si="194"/>
        <v>0</v>
      </c>
      <c r="CI159" s="621">
        <f t="shared" si="195"/>
        <v>0</v>
      </c>
      <c r="CJ159" s="619"/>
      <c r="CK159" s="612">
        <f t="shared" si="196"/>
        <v>30</v>
      </c>
      <c r="CL159" s="620">
        <f t="shared" si="197"/>
        <v>4500</v>
      </c>
      <c r="CM159" s="612">
        <v>28</v>
      </c>
      <c r="CN159" s="621">
        <v>4500</v>
      </c>
      <c r="CO159" s="612">
        <v>28</v>
      </c>
      <c r="CP159" s="621">
        <v>4500</v>
      </c>
      <c r="CQ159" s="621">
        <f t="shared" si="162"/>
        <v>0</v>
      </c>
      <c r="CR159" s="621">
        <f t="shared" si="163"/>
        <v>4500</v>
      </c>
      <c r="CS159" s="622"/>
      <c r="CT159" s="612">
        <f t="shared" si="180"/>
        <v>0</v>
      </c>
      <c r="CU159" s="620">
        <f t="shared" si="198"/>
        <v>0</v>
      </c>
      <c r="CW159" s="621">
        <f t="shared" si="175"/>
        <v>0</v>
      </c>
      <c r="CY159" s="621">
        <f t="shared" si="176"/>
        <v>0</v>
      </c>
      <c r="CZ159" s="621">
        <f t="shared" si="199"/>
        <v>0</v>
      </c>
      <c r="DA159" s="621">
        <f t="shared" si="200"/>
        <v>0</v>
      </c>
      <c r="DC159" s="612">
        <f t="shared" si="168"/>
        <v>0</v>
      </c>
      <c r="DD159" s="620">
        <f t="shared" si="201"/>
        <v>0</v>
      </c>
      <c r="DF159" s="621">
        <f t="shared" si="177"/>
        <v>0</v>
      </c>
      <c r="DH159" s="621">
        <f t="shared" si="178"/>
        <v>0</v>
      </c>
      <c r="DU159" s="620">
        <f t="shared" si="170"/>
        <v>9000</v>
      </c>
      <c r="DV159" s="621">
        <f t="shared" si="202"/>
        <v>9000</v>
      </c>
      <c r="DW159" s="621">
        <f t="shared" si="203"/>
        <v>9000</v>
      </c>
      <c r="DX159" s="621">
        <f t="shared" si="204"/>
        <v>0</v>
      </c>
      <c r="DY159" s="621">
        <f t="shared" si="205"/>
        <v>0</v>
      </c>
      <c r="EG159" s="621"/>
    </row>
    <row r="160" spans="1:137" s="612" customFormat="1" ht="26.25" hidden="1" customHeight="1" x14ac:dyDescent="0.25">
      <c r="A160" s="606">
        <v>2026</v>
      </c>
      <c r="B160" s="606">
        <v>479</v>
      </c>
      <c r="C160" s="606" t="s">
        <v>58</v>
      </c>
      <c r="D160" s="606">
        <v>3000654</v>
      </c>
      <c r="E160" s="606">
        <v>5005023</v>
      </c>
      <c r="F160" s="606" t="s">
        <v>1003</v>
      </c>
      <c r="G160" s="606" t="s">
        <v>1004</v>
      </c>
      <c r="H160" s="606">
        <v>97</v>
      </c>
      <c r="I160" s="607" t="s">
        <v>992</v>
      </c>
      <c r="J160" s="608" t="s">
        <v>10</v>
      </c>
      <c r="K160" s="608" t="s">
        <v>60</v>
      </c>
      <c r="L160" s="606" t="str">
        <f t="shared" si="181"/>
        <v>2.3</v>
      </c>
      <c r="M160" s="609" t="s">
        <v>62</v>
      </c>
      <c r="N160" s="609"/>
      <c r="O160" s="606" t="s">
        <v>1585</v>
      </c>
      <c r="P160" s="606" t="s">
        <v>65</v>
      </c>
      <c r="Q160" s="610">
        <v>1</v>
      </c>
      <c r="R160" s="324">
        <v>4500</v>
      </c>
      <c r="S160" s="606">
        <v>30</v>
      </c>
      <c r="T160" s="606">
        <v>30</v>
      </c>
      <c r="U160" s="606"/>
      <c r="V160" s="606">
        <v>0</v>
      </c>
      <c r="W160" s="326"/>
      <c r="X160" s="326"/>
      <c r="Y160" s="326"/>
      <c r="Z160" s="326"/>
      <c r="AA160" s="326"/>
      <c r="AB160" s="326"/>
      <c r="AC160" s="326"/>
      <c r="AD160" s="326"/>
      <c r="AE160" s="324">
        <f t="shared" si="142"/>
        <v>9000</v>
      </c>
      <c r="AF160" s="327">
        <f t="shared" si="143"/>
        <v>4500</v>
      </c>
      <c r="AG160" s="327">
        <f t="shared" si="144"/>
        <v>4500</v>
      </c>
      <c r="AH160" s="327">
        <f t="shared" si="182"/>
        <v>0</v>
      </c>
      <c r="AI160" s="327">
        <f t="shared" si="183"/>
        <v>0</v>
      </c>
      <c r="AJ160" s="327">
        <f t="shared" si="184"/>
        <v>0</v>
      </c>
      <c r="AK160" s="327">
        <f t="shared" si="185"/>
        <v>0</v>
      </c>
      <c r="AL160" s="327">
        <f t="shared" si="186"/>
        <v>0</v>
      </c>
      <c r="AM160" s="327">
        <f t="shared" si="187"/>
        <v>0</v>
      </c>
      <c r="AN160" s="327">
        <f t="shared" si="188"/>
        <v>0</v>
      </c>
      <c r="AO160" s="327">
        <f t="shared" si="189"/>
        <v>0</v>
      </c>
      <c r="AP160" s="327">
        <f t="shared" si="190"/>
        <v>0</v>
      </c>
      <c r="AQ160" s="327">
        <f t="shared" si="191"/>
        <v>0</v>
      </c>
      <c r="AR160" s="327">
        <f t="shared" si="206"/>
        <v>9000</v>
      </c>
      <c r="AS160" s="611" t="s">
        <v>994</v>
      </c>
      <c r="BA160" s="613"/>
      <c r="BB160" s="614" t="s">
        <v>995</v>
      </c>
      <c r="BC160" s="614" t="s">
        <v>1163</v>
      </c>
      <c r="BD160" s="614" t="s">
        <v>1164</v>
      </c>
      <c r="BE160" s="614" t="s">
        <v>1165</v>
      </c>
      <c r="BF160" s="615">
        <v>45665</v>
      </c>
      <c r="BG160" s="614"/>
      <c r="BH160" s="616">
        <v>1896</v>
      </c>
      <c r="BI160" s="616"/>
      <c r="BJ160" s="614"/>
      <c r="BK160" s="616"/>
      <c r="BL160" s="614"/>
      <c r="BM160" s="614"/>
      <c r="BN160" s="616"/>
      <c r="BO160" s="616" t="s">
        <v>1166</v>
      </c>
      <c r="BP160" s="616"/>
      <c r="BQ160" s="2821"/>
      <c r="BR160" s="2821"/>
      <c r="BS160" s="2822" t="s">
        <v>1028</v>
      </c>
      <c r="BT160" s="328" t="s">
        <v>1586</v>
      </c>
      <c r="BU160" s="328" t="s">
        <v>1587</v>
      </c>
      <c r="BV160" s="393">
        <v>71793168</v>
      </c>
      <c r="BW160" s="392">
        <v>10717931683</v>
      </c>
      <c r="BX160" s="617">
        <v>4500</v>
      </c>
      <c r="BY160" s="618">
        <v>46028</v>
      </c>
      <c r="BZ160" s="618">
        <v>46081</v>
      </c>
      <c r="CA160" s="619"/>
      <c r="CB160" s="612">
        <f t="shared" si="192"/>
        <v>30</v>
      </c>
      <c r="CC160" s="620">
        <f t="shared" si="193"/>
        <v>4500</v>
      </c>
      <c r="CD160" s="612">
        <v>26</v>
      </c>
      <c r="CE160" s="621">
        <v>4500</v>
      </c>
      <c r="CF160" s="612">
        <v>26</v>
      </c>
      <c r="CG160" s="621">
        <v>4500</v>
      </c>
      <c r="CH160" s="621">
        <f t="shared" si="194"/>
        <v>0</v>
      </c>
      <c r="CI160" s="621">
        <f t="shared" si="195"/>
        <v>0</v>
      </c>
      <c r="CJ160" s="619"/>
      <c r="CK160" s="612">
        <f t="shared" si="196"/>
        <v>30</v>
      </c>
      <c r="CL160" s="620">
        <f t="shared" si="197"/>
        <v>4500</v>
      </c>
      <c r="CM160" s="612">
        <v>28</v>
      </c>
      <c r="CN160" s="621">
        <v>4500</v>
      </c>
      <c r="CO160" s="612">
        <v>28</v>
      </c>
      <c r="CP160" s="621">
        <v>4500</v>
      </c>
      <c r="CQ160" s="621">
        <f t="shared" si="162"/>
        <v>0</v>
      </c>
      <c r="CR160" s="621">
        <f t="shared" si="163"/>
        <v>4500</v>
      </c>
      <c r="CS160" s="622"/>
      <c r="CT160" s="612">
        <f t="shared" si="180"/>
        <v>0</v>
      </c>
      <c r="CU160" s="620">
        <f t="shared" si="198"/>
        <v>0</v>
      </c>
      <c r="CW160" s="621">
        <f t="shared" si="175"/>
        <v>0</v>
      </c>
      <c r="CY160" s="621">
        <f t="shared" si="176"/>
        <v>0</v>
      </c>
      <c r="CZ160" s="621">
        <f t="shared" si="199"/>
        <v>0</v>
      </c>
      <c r="DA160" s="621">
        <f t="shared" si="200"/>
        <v>0</v>
      </c>
      <c r="DC160" s="612">
        <f t="shared" si="168"/>
        <v>0</v>
      </c>
      <c r="DD160" s="620">
        <f t="shared" si="201"/>
        <v>0</v>
      </c>
      <c r="DF160" s="621">
        <f t="shared" si="177"/>
        <v>0</v>
      </c>
      <c r="DH160" s="621">
        <f t="shared" si="178"/>
        <v>0</v>
      </c>
      <c r="DU160" s="620">
        <f t="shared" si="170"/>
        <v>9000</v>
      </c>
      <c r="DV160" s="621">
        <f t="shared" si="202"/>
        <v>9000</v>
      </c>
      <c r="DW160" s="621">
        <f t="shared" si="203"/>
        <v>9000</v>
      </c>
      <c r="DX160" s="621">
        <f t="shared" si="204"/>
        <v>0</v>
      </c>
      <c r="DY160" s="621">
        <f t="shared" si="205"/>
        <v>0</v>
      </c>
      <c r="EG160" s="621"/>
    </row>
    <row r="161" spans="1:137" s="612" customFormat="1" ht="26.25" hidden="1" customHeight="1" x14ac:dyDescent="0.25">
      <c r="A161" s="606">
        <v>2026</v>
      </c>
      <c r="B161" s="606">
        <v>479</v>
      </c>
      <c r="C161" s="606" t="s">
        <v>58</v>
      </c>
      <c r="D161" s="606">
        <v>3000654</v>
      </c>
      <c r="E161" s="606">
        <v>5005023</v>
      </c>
      <c r="F161" s="606" t="s">
        <v>1003</v>
      </c>
      <c r="G161" s="606" t="s">
        <v>1004</v>
      </c>
      <c r="H161" s="606">
        <v>97</v>
      </c>
      <c r="I161" s="607" t="s">
        <v>992</v>
      </c>
      <c r="J161" s="608" t="s">
        <v>10</v>
      </c>
      <c r="K161" s="608" t="s">
        <v>60</v>
      </c>
      <c r="L161" s="606" t="str">
        <f t="shared" si="181"/>
        <v>2.3</v>
      </c>
      <c r="M161" s="609" t="s">
        <v>62</v>
      </c>
      <c r="N161" s="609"/>
      <c r="O161" s="606" t="s">
        <v>1588</v>
      </c>
      <c r="P161" s="606" t="s">
        <v>65</v>
      </c>
      <c r="Q161" s="610">
        <v>1</v>
      </c>
      <c r="R161" s="324">
        <v>4500</v>
      </c>
      <c r="S161" s="606">
        <v>30</v>
      </c>
      <c r="T161" s="606">
        <v>30</v>
      </c>
      <c r="U161" s="606"/>
      <c r="V161" s="606">
        <v>0</v>
      </c>
      <c r="W161" s="326"/>
      <c r="X161" s="326"/>
      <c r="Y161" s="326"/>
      <c r="Z161" s="326"/>
      <c r="AA161" s="326"/>
      <c r="AB161" s="326"/>
      <c r="AC161" s="326"/>
      <c r="AD161" s="326"/>
      <c r="AE161" s="324">
        <f t="shared" si="142"/>
        <v>9000</v>
      </c>
      <c r="AF161" s="327">
        <f t="shared" si="143"/>
        <v>4500</v>
      </c>
      <c r="AG161" s="327">
        <f t="shared" si="144"/>
        <v>4500</v>
      </c>
      <c r="AH161" s="327">
        <f t="shared" si="182"/>
        <v>0</v>
      </c>
      <c r="AI161" s="327">
        <f t="shared" si="183"/>
        <v>0</v>
      </c>
      <c r="AJ161" s="327">
        <f t="shared" si="184"/>
        <v>0</v>
      </c>
      <c r="AK161" s="327">
        <f t="shared" si="185"/>
        <v>0</v>
      </c>
      <c r="AL161" s="327">
        <f t="shared" si="186"/>
        <v>0</v>
      </c>
      <c r="AM161" s="327">
        <f t="shared" si="187"/>
        <v>0</v>
      </c>
      <c r="AN161" s="327">
        <f t="shared" si="188"/>
        <v>0</v>
      </c>
      <c r="AO161" s="327">
        <f t="shared" si="189"/>
        <v>0</v>
      </c>
      <c r="AP161" s="327">
        <f t="shared" si="190"/>
        <v>0</v>
      </c>
      <c r="AQ161" s="327">
        <f t="shared" si="191"/>
        <v>0</v>
      </c>
      <c r="AR161" s="327">
        <f t="shared" si="206"/>
        <v>9000</v>
      </c>
      <c r="AS161" s="611" t="s">
        <v>994</v>
      </c>
      <c r="BA161" s="613"/>
      <c r="BB161" s="614" t="s">
        <v>995</v>
      </c>
      <c r="BC161" s="614" t="s">
        <v>1163</v>
      </c>
      <c r="BD161" s="614" t="s">
        <v>1164</v>
      </c>
      <c r="BE161" s="614" t="s">
        <v>1165</v>
      </c>
      <c r="BF161" s="615">
        <v>45665</v>
      </c>
      <c r="BG161" s="614"/>
      <c r="BH161" s="616">
        <v>1897</v>
      </c>
      <c r="BI161" s="616"/>
      <c r="BJ161" s="614"/>
      <c r="BK161" s="616"/>
      <c r="BL161" s="614"/>
      <c r="BM161" s="614"/>
      <c r="BN161" s="616"/>
      <c r="BO161" s="616" t="s">
        <v>1166</v>
      </c>
      <c r="BP161" s="616"/>
      <c r="BQ161" s="2821"/>
      <c r="BR161" s="2821"/>
      <c r="BS161" s="2822" t="s">
        <v>1062</v>
      </c>
      <c r="BT161" s="328" t="s">
        <v>1589</v>
      </c>
      <c r="BU161" s="328" t="s">
        <v>1590</v>
      </c>
      <c r="BV161" s="393">
        <v>48279034</v>
      </c>
      <c r="BW161" s="392">
        <v>10482790343</v>
      </c>
      <c r="BX161" s="617">
        <v>4500</v>
      </c>
      <c r="BY161" s="618">
        <v>46028</v>
      </c>
      <c r="BZ161" s="618">
        <v>46081</v>
      </c>
      <c r="CA161" s="619"/>
      <c r="CB161" s="612">
        <f t="shared" si="192"/>
        <v>30</v>
      </c>
      <c r="CC161" s="620">
        <f t="shared" si="193"/>
        <v>4500</v>
      </c>
      <c r="CD161" s="612">
        <v>26</v>
      </c>
      <c r="CE161" s="621">
        <v>4500</v>
      </c>
      <c r="CF161" s="612">
        <v>26</v>
      </c>
      <c r="CG161" s="621">
        <v>4500</v>
      </c>
      <c r="CH161" s="621">
        <f t="shared" si="194"/>
        <v>0</v>
      </c>
      <c r="CI161" s="621">
        <f t="shared" si="195"/>
        <v>0</v>
      </c>
      <c r="CJ161" s="619"/>
      <c r="CK161" s="612">
        <f t="shared" si="196"/>
        <v>30</v>
      </c>
      <c r="CL161" s="620">
        <f t="shared" si="197"/>
        <v>4500</v>
      </c>
      <c r="CM161" s="612">
        <v>28</v>
      </c>
      <c r="CN161" s="621">
        <v>4500</v>
      </c>
      <c r="CO161" s="612">
        <v>28</v>
      </c>
      <c r="CP161" s="621">
        <v>4500</v>
      </c>
      <c r="CQ161" s="621">
        <f t="shared" si="162"/>
        <v>0</v>
      </c>
      <c r="CR161" s="621">
        <f t="shared" si="163"/>
        <v>4500</v>
      </c>
      <c r="CS161" s="622"/>
      <c r="CT161" s="612">
        <f t="shared" si="180"/>
        <v>0</v>
      </c>
      <c r="CU161" s="620">
        <f t="shared" si="198"/>
        <v>0</v>
      </c>
      <c r="CW161" s="621">
        <f t="shared" si="175"/>
        <v>0</v>
      </c>
      <c r="CY161" s="621">
        <f t="shared" si="176"/>
        <v>0</v>
      </c>
      <c r="CZ161" s="621">
        <f t="shared" si="199"/>
        <v>0</v>
      </c>
      <c r="DA161" s="621">
        <f t="shared" si="200"/>
        <v>0</v>
      </c>
      <c r="DC161" s="612">
        <f t="shared" si="168"/>
        <v>0</v>
      </c>
      <c r="DD161" s="620">
        <f t="shared" si="201"/>
        <v>0</v>
      </c>
      <c r="DF161" s="621">
        <f t="shared" si="177"/>
        <v>0</v>
      </c>
      <c r="DH161" s="621">
        <f t="shared" si="178"/>
        <v>0</v>
      </c>
      <c r="DU161" s="620">
        <f t="shared" si="170"/>
        <v>9000</v>
      </c>
      <c r="DV161" s="621">
        <f t="shared" si="202"/>
        <v>9000</v>
      </c>
      <c r="DW161" s="621">
        <f t="shared" si="203"/>
        <v>9000</v>
      </c>
      <c r="DX161" s="621">
        <f t="shared" si="204"/>
        <v>0</v>
      </c>
      <c r="DY161" s="621">
        <f t="shared" si="205"/>
        <v>0</v>
      </c>
      <c r="EG161" s="621"/>
    </row>
    <row r="162" spans="1:137" s="612" customFormat="1" ht="26.25" hidden="1" customHeight="1" x14ac:dyDescent="0.25">
      <c r="A162" s="606">
        <v>2026</v>
      </c>
      <c r="B162" s="606">
        <v>479</v>
      </c>
      <c r="C162" s="606" t="s">
        <v>58</v>
      </c>
      <c r="D162" s="606">
        <v>3000654</v>
      </c>
      <c r="E162" s="606">
        <v>5005023</v>
      </c>
      <c r="F162" s="606" t="s">
        <v>1003</v>
      </c>
      <c r="G162" s="606" t="s">
        <v>1004</v>
      </c>
      <c r="H162" s="606">
        <v>97</v>
      </c>
      <c r="I162" s="607" t="s">
        <v>992</v>
      </c>
      <c r="J162" s="608" t="s">
        <v>10</v>
      </c>
      <c r="K162" s="608" t="s">
        <v>60</v>
      </c>
      <c r="L162" s="606" t="str">
        <f t="shared" si="181"/>
        <v>2.3</v>
      </c>
      <c r="M162" s="609" t="s">
        <v>62</v>
      </c>
      <c r="N162" s="609"/>
      <c r="O162" s="606" t="s">
        <v>1591</v>
      </c>
      <c r="P162" s="606" t="s">
        <v>65</v>
      </c>
      <c r="Q162" s="610">
        <v>1</v>
      </c>
      <c r="R162" s="324">
        <v>4500</v>
      </c>
      <c r="S162" s="606">
        <v>30</v>
      </c>
      <c r="T162" s="606">
        <v>30</v>
      </c>
      <c r="U162" s="606"/>
      <c r="V162" s="606">
        <v>0</v>
      </c>
      <c r="W162" s="326"/>
      <c r="X162" s="326"/>
      <c r="Y162" s="326"/>
      <c r="Z162" s="326"/>
      <c r="AA162" s="326"/>
      <c r="AB162" s="326"/>
      <c r="AC162" s="326"/>
      <c r="AD162" s="326"/>
      <c r="AE162" s="324">
        <f t="shared" si="142"/>
        <v>9000</v>
      </c>
      <c r="AF162" s="327">
        <f t="shared" si="143"/>
        <v>4500</v>
      </c>
      <c r="AG162" s="327">
        <f t="shared" si="144"/>
        <v>4500</v>
      </c>
      <c r="AH162" s="327">
        <f t="shared" si="182"/>
        <v>0</v>
      </c>
      <c r="AI162" s="327">
        <f t="shared" si="183"/>
        <v>0</v>
      </c>
      <c r="AJ162" s="327">
        <f t="shared" si="184"/>
        <v>0</v>
      </c>
      <c r="AK162" s="327">
        <f t="shared" si="185"/>
        <v>0</v>
      </c>
      <c r="AL162" s="327">
        <f t="shared" si="186"/>
        <v>0</v>
      </c>
      <c r="AM162" s="327">
        <f t="shared" si="187"/>
        <v>0</v>
      </c>
      <c r="AN162" s="327">
        <f t="shared" si="188"/>
        <v>0</v>
      </c>
      <c r="AO162" s="327">
        <f t="shared" si="189"/>
        <v>0</v>
      </c>
      <c r="AP162" s="327">
        <f t="shared" si="190"/>
        <v>0</v>
      </c>
      <c r="AQ162" s="327">
        <f t="shared" si="191"/>
        <v>0</v>
      </c>
      <c r="AR162" s="327">
        <f t="shared" si="206"/>
        <v>9000</v>
      </c>
      <c r="AS162" s="611" t="s">
        <v>994</v>
      </c>
      <c r="BA162" s="613"/>
      <c r="BB162" s="614" t="s">
        <v>995</v>
      </c>
      <c r="BC162" s="614" t="s">
        <v>1163</v>
      </c>
      <c r="BD162" s="614" t="s">
        <v>1164</v>
      </c>
      <c r="BE162" s="614" t="s">
        <v>1165</v>
      </c>
      <c r="BF162" s="615">
        <v>45665</v>
      </c>
      <c r="BG162" s="614"/>
      <c r="BH162" s="616">
        <v>1898</v>
      </c>
      <c r="BI162" s="616"/>
      <c r="BJ162" s="614"/>
      <c r="BK162" s="616"/>
      <c r="BL162" s="614"/>
      <c r="BM162" s="614"/>
      <c r="BN162" s="616"/>
      <c r="BO162" s="616" t="s">
        <v>1166</v>
      </c>
      <c r="BP162" s="616"/>
      <c r="BQ162" s="2821"/>
      <c r="BR162" s="2821"/>
      <c r="BS162" s="2822" t="s">
        <v>1592</v>
      </c>
      <c r="BT162" s="328" t="s">
        <v>1593</v>
      </c>
      <c r="BU162" s="328" t="s">
        <v>1594</v>
      </c>
      <c r="BV162" s="393">
        <v>45803443</v>
      </c>
      <c r="BW162" s="392">
        <v>10458034431</v>
      </c>
      <c r="BX162" s="617">
        <v>4500</v>
      </c>
      <c r="BY162" s="618">
        <v>46028</v>
      </c>
      <c r="BZ162" s="618">
        <v>46081</v>
      </c>
      <c r="CA162" s="619"/>
      <c r="CB162" s="612">
        <f t="shared" si="192"/>
        <v>30</v>
      </c>
      <c r="CC162" s="620">
        <f t="shared" si="193"/>
        <v>4500</v>
      </c>
      <c r="CD162" s="612">
        <v>26</v>
      </c>
      <c r="CE162" s="621">
        <v>4500</v>
      </c>
      <c r="CF162" s="612">
        <v>26</v>
      </c>
      <c r="CG162" s="621">
        <v>4500</v>
      </c>
      <c r="CH162" s="621">
        <f t="shared" si="194"/>
        <v>0</v>
      </c>
      <c r="CI162" s="621">
        <f t="shared" si="195"/>
        <v>0</v>
      </c>
      <c r="CJ162" s="619"/>
      <c r="CK162" s="612">
        <f t="shared" si="196"/>
        <v>30</v>
      </c>
      <c r="CL162" s="620">
        <f t="shared" si="197"/>
        <v>4500</v>
      </c>
      <c r="CM162" s="612">
        <v>28</v>
      </c>
      <c r="CN162" s="621">
        <v>4500</v>
      </c>
      <c r="CO162" s="612">
        <v>28</v>
      </c>
      <c r="CP162" s="621">
        <v>4500</v>
      </c>
      <c r="CQ162" s="621">
        <f t="shared" si="162"/>
        <v>0</v>
      </c>
      <c r="CR162" s="621">
        <f t="shared" si="163"/>
        <v>4500</v>
      </c>
      <c r="CS162" s="622"/>
      <c r="CT162" s="612">
        <f t="shared" si="180"/>
        <v>0</v>
      </c>
      <c r="CU162" s="620">
        <f t="shared" si="198"/>
        <v>0</v>
      </c>
      <c r="CW162" s="621">
        <f t="shared" si="175"/>
        <v>0</v>
      </c>
      <c r="CY162" s="621">
        <f t="shared" si="176"/>
        <v>0</v>
      </c>
      <c r="CZ162" s="621">
        <f t="shared" si="199"/>
        <v>0</v>
      </c>
      <c r="DA162" s="621">
        <f t="shared" si="200"/>
        <v>0</v>
      </c>
      <c r="DC162" s="612">
        <f t="shared" si="168"/>
        <v>0</v>
      </c>
      <c r="DD162" s="620">
        <f t="shared" si="201"/>
        <v>0</v>
      </c>
      <c r="DF162" s="621">
        <f t="shared" si="177"/>
        <v>0</v>
      </c>
      <c r="DH162" s="621">
        <f t="shared" si="178"/>
        <v>0</v>
      </c>
      <c r="DU162" s="620">
        <f t="shared" si="170"/>
        <v>9000</v>
      </c>
      <c r="DV162" s="621">
        <f t="shared" si="202"/>
        <v>9000</v>
      </c>
      <c r="DW162" s="621">
        <f t="shared" si="203"/>
        <v>9000</v>
      </c>
      <c r="DX162" s="621">
        <f t="shared" si="204"/>
        <v>0</v>
      </c>
      <c r="DY162" s="621">
        <f t="shared" si="205"/>
        <v>0</v>
      </c>
      <c r="EG162" s="621"/>
    </row>
    <row r="163" spans="1:137" s="612" customFormat="1" ht="26.25" hidden="1" customHeight="1" x14ac:dyDescent="0.25">
      <c r="A163" s="606">
        <v>2026</v>
      </c>
      <c r="B163" s="606">
        <v>479</v>
      </c>
      <c r="C163" s="606" t="s">
        <v>58</v>
      </c>
      <c r="D163" s="606">
        <v>3000654</v>
      </c>
      <c r="E163" s="606">
        <v>5005023</v>
      </c>
      <c r="F163" s="606" t="s">
        <v>1003</v>
      </c>
      <c r="G163" s="606" t="s">
        <v>1004</v>
      </c>
      <c r="H163" s="606">
        <v>97</v>
      </c>
      <c r="I163" s="607" t="s">
        <v>992</v>
      </c>
      <c r="J163" s="608" t="s">
        <v>10</v>
      </c>
      <c r="K163" s="608" t="s">
        <v>60</v>
      </c>
      <c r="L163" s="606" t="str">
        <f t="shared" si="181"/>
        <v>2.3</v>
      </c>
      <c r="M163" s="609" t="s">
        <v>62</v>
      </c>
      <c r="N163" s="609"/>
      <c r="O163" s="606" t="s">
        <v>1595</v>
      </c>
      <c r="P163" s="606" t="s">
        <v>65</v>
      </c>
      <c r="Q163" s="610">
        <v>1</v>
      </c>
      <c r="R163" s="324">
        <v>4500</v>
      </c>
      <c r="S163" s="606">
        <v>30</v>
      </c>
      <c r="T163" s="606">
        <v>30</v>
      </c>
      <c r="U163" s="606"/>
      <c r="V163" s="606">
        <v>0</v>
      </c>
      <c r="W163" s="326"/>
      <c r="X163" s="326"/>
      <c r="Y163" s="326"/>
      <c r="Z163" s="326"/>
      <c r="AA163" s="326"/>
      <c r="AB163" s="326"/>
      <c r="AC163" s="326"/>
      <c r="AD163" s="326"/>
      <c r="AE163" s="324">
        <f t="shared" si="142"/>
        <v>9000</v>
      </c>
      <c r="AF163" s="327">
        <f t="shared" ref="AF163:AF171" si="207">+$R163*(S163/30)*Q163</f>
        <v>4500</v>
      </c>
      <c r="AG163" s="327">
        <f t="shared" ref="AG163:AG171" si="208">+$R163*(T163/30)*Q163</f>
        <v>4500</v>
      </c>
      <c r="AH163" s="327">
        <f t="shared" si="182"/>
        <v>0</v>
      </c>
      <c r="AI163" s="327">
        <f t="shared" si="183"/>
        <v>0</v>
      </c>
      <c r="AJ163" s="327">
        <f t="shared" si="184"/>
        <v>0</v>
      </c>
      <c r="AK163" s="327">
        <f t="shared" si="185"/>
        <v>0</v>
      </c>
      <c r="AL163" s="327">
        <f t="shared" si="186"/>
        <v>0</v>
      </c>
      <c r="AM163" s="327">
        <f t="shared" si="187"/>
        <v>0</v>
      </c>
      <c r="AN163" s="327">
        <f t="shared" si="188"/>
        <v>0</v>
      </c>
      <c r="AO163" s="327">
        <f t="shared" si="189"/>
        <v>0</v>
      </c>
      <c r="AP163" s="327">
        <f t="shared" si="190"/>
        <v>0</v>
      </c>
      <c r="AQ163" s="327">
        <f t="shared" si="191"/>
        <v>0</v>
      </c>
      <c r="AR163" s="327">
        <f t="shared" si="206"/>
        <v>9000</v>
      </c>
      <c r="AS163" s="611" t="s">
        <v>994</v>
      </c>
      <c r="BA163" s="613"/>
      <c r="BB163" s="614" t="s">
        <v>995</v>
      </c>
      <c r="BC163" s="614" t="s">
        <v>1163</v>
      </c>
      <c r="BD163" s="614" t="s">
        <v>1164</v>
      </c>
      <c r="BE163" s="614" t="s">
        <v>1165</v>
      </c>
      <c r="BF163" s="615">
        <v>45665</v>
      </c>
      <c r="BG163" s="614"/>
      <c r="BH163" s="616">
        <v>1899</v>
      </c>
      <c r="BI163" s="616"/>
      <c r="BJ163" s="614"/>
      <c r="BK163" s="616"/>
      <c r="BL163" s="614"/>
      <c r="BM163" s="614"/>
      <c r="BN163" s="616"/>
      <c r="BO163" s="616" t="s">
        <v>1166</v>
      </c>
      <c r="BP163" s="616"/>
      <c r="BQ163" s="2821"/>
      <c r="BR163" s="2821"/>
      <c r="BS163" s="2822" t="s">
        <v>1596</v>
      </c>
      <c r="BT163" s="328" t="s">
        <v>1597</v>
      </c>
      <c r="BU163" s="328" t="s">
        <v>1598</v>
      </c>
      <c r="BV163" s="393">
        <v>42973646</v>
      </c>
      <c r="BW163" s="392">
        <v>10429736469</v>
      </c>
      <c r="BX163" s="617">
        <v>4500</v>
      </c>
      <c r="BY163" s="618">
        <v>46028</v>
      </c>
      <c r="BZ163" s="618">
        <v>46081</v>
      </c>
      <c r="CA163" s="619"/>
      <c r="CB163" s="612">
        <f t="shared" si="192"/>
        <v>30</v>
      </c>
      <c r="CC163" s="620">
        <f t="shared" si="193"/>
        <v>4500</v>
      </c>
      <c r="CD163" s="612">
        <v>26</v>
      </c>
      <c r="CE163" s="621">
        <v>4500</v>
      </c>
      <c r="CF163" s="612">
        <v>26</v>
      </c>
      <c r="CG163" s="621">
        <v>4500</v>
      </c>
      <c r="CH163" s="621">
        <f t="shared" si="194"/>
        <v>0</v>
      </c>
      <c r="CI163" s="621">
        <f t="shared" si="195"/>
        <v>0</v>
      </c>
      <c r="CJ163" s="619"/>
      <c r="CK163" s="612">
        <f t="shared" si="196"/>
        <v>30</v>
      </c>
      <c r="CL163" s="620">
        <f t="shared" si="197"/>
        <v>4500</v>
      </c>
      <c r="CM163" s="612">
        <v>28</v>
      </c>
      <c r="CN163" s="621">
        <v>4500</v>
      </c>
      <c r="CO163" s="612">
        <v>28</v>
      </c>
      <c r="CP163" s="621">
        <v>4500</v>
      </c>
      <c r="CQ163" s="621">
        <f t="shared" si="162"/>
        <v>0</v>
      </c>
      <c r="CR163" s="621">
        <f t="shared" si="163"/>
        <v>4500</v>
      </c>
      <c r="CS163" s="622"/>
      <c r="CT163" s="612">
        <f t="shared" si="180"/>
        <v>0</v>
      </c>
      <c r="CU163" s="620">
        <f t="shared" si="198"/>
        <v>0</v>
      </c>
      <c r="CW163" s="621">
        <f t="shared" si="175"/>
        <v>0</v>
      </c>
      <c r="CY163" s="621">
        <f t="shared" si="176"/>
        <v>0</v>
      </c>
      <c r="CZ163" s="621">
        <f t="shared" si="199"/>
        <v>0</v>
      </c>
      <c r="DA163" s="621">
        <f t="shared" si="200"/>
        <v>0</v>
      </c>
      <c r="DC163" s="612">
        <f t="shared" si="168"/>
        <v>0</v>
      </c>
      <c r="DD163" s="620">
        <f t="shared" si="201"/>
        <v>0</v>
      </c>
      <c r="DF163" s="621">
        <f t="shared" si="177"/>
        <v>0</v>
      </c>
      <c r="DH163" s="621">
        <f t="shared" si="178"/>
        <v>0</v>
      </c>
      <c r="DU163" s="620">
        <f t="shared" si="170"/>
        <v>9000</v>
      </c>
      <c r="DV163" s="621">
        <f t="shared" si="202"/>
        <v>9000</v>
      </c>
      <c r="DW163" s="621">
        <f t="shared" si="203"/>
        <v>9000</v>
      </c>
      <c r="DX163" s="621">
        <f t="shared" si="204"/>
        <v>0</v>
      </c>
      <c r="DY163" s="621">
        <f t="shared" si="205"/>
        <v>0</v>
      </c>
      <c r="EG163" s="621"/>
    </row>
    <row r="164" spans="1:137" s="612" customFormat="1" ht="26.25" hidden="1" customHeight="1" x14ac:dyDescent="0.25">
      <c r="A164" s="606">
        <v>2026</v>
      </c>
      <c r="B164" s="606">
        <v>479</v>
      </c>
      <c r="C164" s="606" t="s">
        <v>58</v>
      </c>
      <c r="D164" s="606">
        <v>3000654</v>
      </c>
      <c r="E164" s="606">
        <v>5005023</v>
      </c>
      <c r="F164" s="606" t="s">
        <v>1003</v>
      </c>
      <c r="G164" s="606" t="s">
        <v>1004</v>
      </c>
      <c r="H164" s="606">
        <v>97</v>
      </c>
      <c r="I164" s="607" t="s">
        <v>992</v>
      </c>
      <c r="J164" s="608" t="s">
        <v>10</v>
      </c>
      <c r="K164" s="608" t="s">
        <v>60</v>
      </c>
      <c r="L164" s="606" t="str">
        <f t="shared" si="181"/>
        <v>2.3</v>
      </c>
      <c r="M164" s="609" t="s">
        <v>62</v>
      </c>
      <c r="N164" s="609"/>
      <c r="O164" s="606" t="s">
        <v>1595</v>
      </c>
      <c r="P164" s="606" t="s">
        <v>65</v>
      </c>
      <c r="Q164" s="610">
        <v>1</v>
      </c>
      <c r="R164" s="324">
        <v>4500</v>
      </c>
      <c r="S164" s="606">
        <v>30</v>
      </c>
      <c r="T164" s="606">
        <v>30</v>
      </c>
      <c r="U164" s="606"/>
      <c r="V164" s="606">
        <v>0</v>
      </c>
      <c r="W164" s="326"/>
      <c r="X164" s="326"/>
      <c r="Y164" s="326"/>
      <c r="Z164" s="326"/>
      <c r="AA164" s="326"/>
      <c r="AB164" s="326"/>
      <c r="AC164" s="326"/>
      <c r="AD164" s="326"/>
      <c r="AE164" s="324">
        <f t="shared" si="142"/>
        <v>9000</v>
      </c>
      <c r="AF164" s="327">
        <f t="shared" si="207"/>
        <v>4500</v>
      </c>
      <c r="AG164" s="327">
        <f t="shared" si="208"/>
        <v>4500</v>
      </c>
      <c r="AH164" s="327">
        <f t="shared" si="182"/>
        <v>0</v>
      </c>
      <c r="AI164" s="327">
        <f t="shared" si="183"/>
        <v>0</v>
      </c>
      <c r="AJ164" s="327">
        <f t="shared" si="184"/>
        <v>0</v>
      </c>
      <c r="AK164" s="327">
        <f t="shared" si="185"/>
        <v>0</v>
      </c>
      <c r="AL164" s="327">
        <f t="shared" si="186"/>
        <v>0</v>
      </c>
      <c r="AM164" s="327">
        <f t="shared" si="187"/>
        <v>0</v>
      </c>
      <c r="AN164" s="327">
        <f t="shared" si="188"/>
        <v>0</v>
      </c>
      <c r="AO164" s="327">
        <f t="shared" si="189"/>
        <v>0</v>
      </c>
      <c r="AP164" s="327">
        <f t="shared" si="190"/>
        <v>0</v>
      </c>
      <c r="AQ164" s="327">
        <f t="shared" si="191"/>
        <v>0</v>
      </c>
      <c r="AR164" s="327">
        <f t="shared" si="206"/>
        <v>9000</v>
      </c>
      <c r="AS164" s="611" t="s">
        <v>994</v>
      </c>
      <c r="BA164" s="613"/>
      <c r="BB164" s="614" t="s">
        <v>995</v>
      </c>
      <c r="BC164" s="614" t="s">
        <v>1163</v>
      </c>
      <c r="BD164" s="614" t="s">
        <v>1164</v>
      </c>
      <c r="BE164" s="614" t="s">
        <v>1165</v>
      </c>
      <c r="BF164" s="615">
        <v>45665</v>
      </c>
      <c r="BG164" s="614"/>
      <c r="BH164" s="616">
        <v>1900</v>
      </c>
      <c r="BI164" s="616"/>
      <c r="BJ164" s="614"/>
      <c r="BK164" s="616"/>
      <c r="BL164" s="614"/>
      <c r="BM164" s="614"/>
      <c r="BN164" s="616"/>
      <c r="BO164" s="616" t="s">
        <v>1166</v>
      </c>
      <c r="BP164" s="616"/>
      <c r="BQ164" s="616"/>
      <c r="BR164" s="616"/>
      <c r="BS164" s="328" t="s">
        <v>1249</v>
      </c>
      <c r="BT164" s="328" t="s">
        <v>1599</v>
      </c>
      <c r="BU164" s="328" t="s">
        <v>1600</v>
      </c>
      <c r="BV164" s="393">
        <v>77464233</v>
      </c>
      <c r="BW164" s="392">
        <v>10774642337</v>
      </c>
      <c r="BX164" s="617">
        <v>4500</v>
      </c>
      <c r="BY164" s="618">
        <v>46028</v>
      </c>
      <c r="BZ164" s="618">
        <v>46081</v>
      </c>
      <c r="CA164" s="619"/>
      <c r="CB164" s="612">
        <f t="shared" si="192"/>
        <v>30</v>
      </c>
      <c r="CC164" s="620">
        <f t="shared" si="193"/>
        <v>4500</v>
      </c>
      <c r="CD164" s="612">
        <v>26</v>
      </c>
      <c r="CE164" s="621">
        <v>4500</v>
      </c>
      <c r="CF164" s="612">
        <v>26</v>
      </c>
      <c r="CG164" s="621">
        <v>4500</v>
      </c>
      <c r="CH164" s="621">
        <f t="shared" si="194"/>
        <v>0</v>
      </c>
      <c r="CI164" s="621">
        <f t="shared" si="195"/>
        <v>0</v>
      </c>
      <c r="CJ164" s="619"/>
      <c r="CK164" s="612">
        <f t="shared" si="196"/>
        <v>30</v>
      </c>
      <c r="CL164" s="620">
        <f t="shared" si="197"/>
        <v>4500</v>
      </c>
      <c r="CM164" s="612">
        <v>28</v>
      </c>
      <c r="CN164" s="621">
        <v>4500</v>
      </c>
      <c r="CO164" s="612">
        <v>28</v>
      </c>
      <c r="CP164" s="621">
        <v>4500</v>
      </c>
      <c r="CQ164" s="621">
        <f t="shared" si="162"/>
        <v>0</v>
      </c>
      <c r="CR164" s="621">
        <f t="shared" si="163"/>
        <v>4500</v>
      </c>
      <c r="CS164" s="622"/>
      <c r="CT164" s="612">
        <f t="shared" si="180"/>
        <v>0</v>
      </c>
      <c r="CU164" s="620">
        <f t="shared" si="198"/>
        <v>0</v>
      </c>
      <c r="CW164" s="621">
        <f t="shared" si="175"/>
        <v>0</v>
      </c>
      <c r="CY164" s="621">
        <f t="shared" si="176"/>
        <v>0</v>
      </c>
      <c r="CZ164" s="621">
        <f t="shared" si="199"/>
        <v>0</v>
      </c>
      <c r="DA164" s="621">
        <f t="shared" si="200"/>
        <v>0</v>
      </c>
      <c r="DC164" s="612">
        <f t="shared" si="168"/>
        <v>0</v>
      </c>
      <c r="DD164" s="620">
        <f t="shared" si="201"/>
        <v>0</v>
      </c>
      <c r="DF164" s="621">
        <f t="shared" si="177"/>
        <v>0</v>
      </c>
      <c r="DH164" s="621">
        <f t="shared" si="178"/>
        <v>0</v>
      </c>
      <c r="DU164" s="620">
        <f t="shared" si="170"/>
        <v>9000</v>
      </c>
      <c r="DV164" s="621">
        <f t="shared" si="202"/>
        <v>9000</v>
      </c>
      <c r="DW164" s="621">
        <f t="shared" si="203"/>
        <v>9000</v>
      </c>
      <c r="DX164" s="621">
        <f t="shared" si="204"/>
        <v>0</v>
      </c>
      <c r="DY164" s="621">
        <f t="shared" si="205"/>
        <v>0</v>
      </c>
      <c r="EG164" s="621"/>
    </row>
    <row r="165" spans="1:137" s="612" customFormat="1" ht="26.25" hidden="1" customHeight="1" x14ac:dyDescent="0.25">
      <c r="A165" s="606">
        <v>2026</v>
      </c>
      <c r="B165" s="606">
        <v>479</v>
      </c>
      <c r="C165" s="606" t="s">
        <v>58</v>
      </c>
      <c r="D165" s="606">
        <v>3000654</v>
      </c>
      <c r="E165" s="606">
        <v>5005023</v>
      </c>
      <c r="F165" s="606" t="s">
        <v>1003</v>
      </c>
      <c r="G165" s="606" t="s">
        <v>1004</v>
      </c>
      <c r="H165" s="606">
        <v>97</v>
      </c>
      <c r="I165" s="607" t="s">
        <v>992</v>
      </c>
      <c r="J165" s="608" t="s">
        <v>10</v>
      </c>
      <c r="K165" s="608" t="s">
        <v>60</v>
      </c>
      <c r="L165" s="606" t="str">
        <f t="shared" si="181"/>
        <v>2.3</v>
      </c>
      <c r="M165" s="609" t="s">
        <v>62</v>
      </c>
      <c r="N165" s="609"/>
      <c r="O165" s="606" t="s">
        <v>1595</v>
      </c>
      <c r="P165" s="606" t="s">
        <v>65</v>
      </c>
      <c r="Q165" s="610">
        <v>1</v>
      </c>
      <c r="R165" s="324">
        <v>4500</v>
      </c>
      <c r="S165" s="606">
        <v>30</v>
      </c>
      <c r="T165" s="606">
        <v>30</v>
      </c>
      <c r="U165" s="606"/>
      <c r="V165" s="606">
        <v>0</v>
      </c>
      <c r="W165" s="326"/>
      <c r="X165" s="326"/>
      <c r="Y165" s="326"/>
      <c r="Z165" s="326"/>
      <c r="AA165" s="326"/>
      <c r="AB165" s="326"/>
      <c r="AC165" s="326"/>
      <c r="AD165" s="326"/>
      <c r="AE165" s="324">
        <f t="shared" si="142"/>
        <v>9000</v>
      </c>
      <c r="AF165" s="327">
        <f t="shared" si="207"/>
        <v>4500</v>
      </c>
      <c r="AG165" s="327">
        <f t="shared" si="208"/>
        <v>4500</v>
      </c>
      <c r="AH165" s="327">
        <f t="shared" si="182"/>
        <v>0</v>
      </c>
      <c r="AI165" s="327">
        <f t="shared" si="183"/>
        <v>0</v>
      </c>
      <c r="AJ165" s="327">
        <f t="shared" si="184"/>
        <v>0</v>
      </c>
      <c r="AK165" s="327">
        <f t="shared" si="185"/>
        <v>0</v>
      </c>
      <c r="AL165" s="327">
        <f t="shared" si="186"/>
        <v>0</v>
      </c>
      <c r="AM165" s="327">
        <f t="shared" si="187"/>
        <v>0</v>
      </c>
      <c r="AN165" s="327">
        <f t="shared" si="188"/>
        <v>0</v>
      </c>
      <c r="AO165" s="327">
        <f t="shared" si="189"/>
        <v>0</v>
      </c>
      <c r="AP165" s="327">
        <f t="shared" si="190"/>
        <v>0</v>
      </c>
      <c r="AQ165" s="327">
        <f t="shared" si="191"/>
        <v>0</v>
      </c>
      <c r="AR165" s="327">
        <f t="shared" si="206"/>
        <v>9000</v>
      </c>
      <c r="AS165" s="611" t="s">
        <v>994</v>
      </c>
      <c r="BA165" s="613"/>
      <c r="BB165" s="614" t="s">
        <v>995</v>
      </c>
      <c r="BC165" s="614" t="s">
        <v>1163</v>
      </c>
      <c r="BD165" s="614" t="s">
        <v>1164</v>
      </c>
      <c r="BE165" s="614" t="s">
        <v>1165</v>
      </c>
      <c r="BF165" s="615">
        <v>45665</v>
      </c>
      <c r="BG165" s="614"/>
      <c r="BH165" s="616">
        <v>1901</v>
      </c>
      <c r="BI165" s="616"/>
      <c r="BJ165" s="614"/>
      <c r="BK165" s="616"/>
      <c r="BL165" s="614"/>
      <c r="BM165" s="614"/>
      <c r="BN165" s="616"/>
      <c r="BO165" s="616" t="s">
        <v>1166</v>
      </c>
      <c r="BP165" s="616"/>
      <c r="BQ165" s="616"/>
      <c r="BR165" s="616"/>
      <c r="BS165" s="328" t="s">
        <v>1601</v>
      </c>
      <c r="BT165" s="328" t="s">
        <v>1049</v>
      </c>
      <c r="BU165" s="328" t="s">
        <v>1602</v>
      </c>
      <c r="BV165" s="393">
        <v>73013472</v>
      </c>
      <c r="BW165" s="392">
        <v>10730134725</v>
      </c>
      <c r="BX165" s="617">
        <v>4500</v>
      </c>
      <c r="BY165" s="618">
        <v>46028</v>
      </c>
      <c r="BZ165" s="618">
        <v>46081</v>
      </c>
      <c r="CA165" s="619"/>
      <c r="CB165" s="612">
        <f t="shared" si="192"/>
        <v>30</v>
      </c>
      <c r="CC165" s="620">
        <f t="shared" si="193"/>
        <v>4500</v>
      </c>
      <c r="CD165" s="612">
        <v>26</v>
      </c>
      <c r="CE165" s="621">
        <v>4500</v>
      </c>
      <c r="CF165" s="612">
        <v>26</v>
      </c>
      <c r="CG165" s="621">
        <v>4500</v>
      </c>
      <c r="CH165" s="621">
        <f t="shared" si="194"/>
        <v>0</v>
      </c>
      <c r="CI165" s="621">
        <f t="shared" si="195"/>
        <v>0</v>
      </c>
      <c r="CJ165" s="619"/>
      <c r="CK165" s="612">
        <f t="shared" si="196"/>
        <v>30</v>
      </c>
      <c r="CL165" s="620">
        <f t="shared" si="197"/>
        <v>4500</v>
      </c>
      <c r="CM165" s="612">
        <v>28</v>
      </c>
      <c r="CN165" s="621">
        <v>4500</v>
      </c>
      <c r="CO165" s="612">
        <v>28</v>
      </c>
      <c r="CP165" s="621">
        <v>4500</v>
      </c>
      <c r="CQ165" s="621">
        <f t="shared" si="162"/>
        <v>0</v>
      </c>
      <c r="CR165" s="621">
        <f t="shared" si="163"/>
        <v>4500</v>
      </c>
      <c r="CS165" s="622"/>
      <c r="CT165" s="612">
        <f t="shared" si="180"/>
        <v>0</v>
      </c>
      <c r="CU165" s="620">
        <f t="shared" si="198"/>
        <v>0</v>
      </c>
      <c r="CW165" s="621">
        <f t="shared" si="175"/>
        <v>0</v>
      </c>
      <c r="CY165" s="621">
        <f t="shared" si="176"/>
        <v>0</v>
      </c>
      <c r="CZ165" s="621">
        <f t="shared" si="199"/>
        <v>0</v>
      </c>
      <c r="DA165" s="621">
        <f t="shared" si="200"/>
        <v>0</v>
      </c>
      <c r="DC165" s="612">
        <f t="shared" si="168"/>
        <v>0</v>
      </c>
      <c r="DD165" s="620">
        <f t="shared" si="201"/>
        <v>0</v>
      </c>
      <c r="DF165" s="621">
        <f t="shared" si="177"/>
        <v>0</v>
      </c>
      <c r="DH165" s="621">
        <f t="shared" si="178"/>
        <v>0</v>
      </c>
      <c r="DU165" s="620">
        <f t="shared" si="170"/>
        <v>9000</v>
      </c>
      <c r="DV165" s="621">
        <f t="shared" si="202"/>
        <v>9000</v>
      </c>
      <c r="DW165" s="621">
        <f t="shared" si="203"/>
        <v>9000</v>
      </c>
      <c r="DX165" s="621">
        <f t="shared" si="204"/>
        <v>0</v>
      </c>
      <c r="DY165" s="621">
        <f t="shared" si="205"/>
        <v>0</v>
      </c>
      <c r="EG165" s="621"/>
    </row>
    <row r="166" spans="1:137" s="1944" customFormat="1" ht="26.25" hidden="1" customHeight="1" x14ac:dyDescent="0.25">
      <c r="A166" s="1937">
        <v>2026</v>
      </c>
      <c r="B166" s="606">
        <v>479</v>
      </c>
      <c r="C166" s="606" t="s">
        <v>58</v>
      </c>
      <c r="D166" s="606">
        <v>3000654</v>
      </c>
      <c r="E166" s="606">
        <v>5005023</v>
      </c>
      <c r="F166" s="606" t="s">
        <v>990</v>
      </c>
      <c r="G166" s="1937" t="s">
        <v>991</v>
      </c>
      <c r="H166" s="1937">
        <v>94</v>
      </c>
      <c r="I166" s="607" t="s">
        <v>992</v>
      </c>
      <c r="J166" s="608" t="s">
        <v>10</v>
      </c>
      <c r="K166" s="608" t="s">
        <v>60</v>
      </c>
      <c r="L166" s="606" t="str">
        <f t="shared" si="181"/>
        <v>2.3</v>
      </c>
      <c r="M166" s="1938" t="s">
        <v>62</v>
      </c>
      <c r="N166" s="609"/>
      <c r="O166" s="1937" t="s">
        <v>1603</v>
      </c>
      <c r="P166" s="1937" t="s">
        <v>65</v>
      </c>
      <c r="Q166" s="1939">
        <v>1</v>
      </c>
      <c r="R166" s="457">
        <v>4500</v>
      </c>
      <c r="S166" s="1937">
        <v>30</v>
      </c>
      <c r="T166" s="1937">
        <v>30</v>
      </c>
      <c r="U166" s="1937"/>
      <c r="V166" s="1937"/>
      <c r="W166" s="1940"/>
      <c r="X166" s="326"/>
      <c r="Y166" s="326"/>
      <c r="Z166" s="326"/>
      <c r="AA166" s="326"/>
      <c r="AB166" s="326"/>
      <c r="AC166" s="326"/>
      <c r="AD166" s="326"/>
      <c r="AE166" s="457">
        <f t="shared" si="142"/>
        <v>9000</v>
      </c>
      <c r="AF166" s="327">
        <f t="shared" si="207"/>
        <v>4500</v>
      </c>
      <c r="AG166" s="327">
        <f t="shared" si="208"/>
        <v>4500</v>
      </c>
      <c r="AH166" s="327">
        <f t="shared" si="182"/>
        <v>0</v>
      </c>
      <c r="AI166" s="327">
        <f t="shared" si="183"/>
        <v>0</v>
      </c>
      <c r="AJ166" s="327">
        <f t="shared" si="184"/>
        <v>0</v>
      </c>
      <c r="AK166" s="327">
        <f t="shared" si="185"/>
        <v>0</v>
      </c>
      <c r="AL166" s="327">
        <f t="shared" si="186"/>
        <v>0</v>
      </c>
      <c r="AM166" s="327">
        <f t="shared" si="187"/>
        <v>0</v>
      </c>
      <c r="AN166" s="327">
        <f t="shared" si="188"/>
        <v>0</v>
      </c>
      <c r="AO166" s="327">
        <f t="shared" si="189"/>
        <v>0</v>
      </c>
      <c r="AP166" s="327">
        <f t="shared" si="190"/>
        <v>0</v>
      </c>
      <c r="AQ166" s="327">
        <f t="shared" si="191"/>
        <v>0</v>
      </c>
      <c r="AR166" s="458">
        <f t="shared" si="206"/>
        <v>9000</v>
      </c>
      <c r="AS166" s="1941" t="s">
        <v>994</v>
      </c>
      <c r="AT166" s="612"/>
      <c r="AU166" s="612"/>
      <c r="AV166" s="612"/>
      <c r="AW166" s="612"/>
      <c r="AX166" s="612"/>
      <c r="AY166" s="612"/>
      <c r="AZ166" s="612"/>
      <c r="BA166" s="613"/>
      <c r="BB166" s="1942" t="s">
        <v>995</v>
      </c>
      <c r="BC166" s="614" t="s">
        <v>1163</v>
      </c>
      <c r="BD166" s="614" t="s">
        <v>1164</v>
      </c>
      <c r="BE166" s="614" t="s">
        <v>1165</v>
      </c>
      <c r="BF166" s="615">
        <v>45665</v>
      </c>
      <c r="BG166" s="614"/>
      <c r="BH166" s="616">
        <v>1902</v>
      </c>
      <c r="BI166" s="616"/>
      <c r="BJ166" s="614"/>
      <c r="BK166" s="616"/>
      <c r="BL166" s="614"/>
      <c r="BM166" s="614"/>
      <c r="BN166" s="616"/>
      <c r="BO166" s="616" t="s">
        <v>1166</v>
      </c>
      <c r="BP166" s="616"/>
      <c r="BQ166" s="2821"/>
      <c r="BR166" s="2821"/>
      <c r="BS166" s="2822" t="s">
        <v>1604</v>
      </c>
      <c r="BT166" s="2822" t="s">
        <v>1605</v>
      </c>
      <c r="BU166" s="328" t="s">
        <v>1606</v>
      </c>
      <c r="BV166" s="393">
        <v>40538903</v>
      </c>
      <c r="BW166" s="392">
        <v>10405389032</v>
      </c>
      <c r="BX166" s="617">
        <v>4500</v>
      </c>
      <c r="BY166" s="618">
        <v>46028</v>
      </c>
      <c r="BZ166" s="618">
        <v>46081</v>
      </c>
      <c r="CA166" s="619"/>
      <c r="CB166" s="612">
        <f t="shared" si="192"/>
        <v>30</v>
      </c>
      <c r="CC166" s="620">
        <f t="shared" si="193"/>
        <v>4500</v>
      </c>
      <c r="CD166" s="612">
        <v>26</v>
      </c>
      <c r="CE166" s="621">
        <v>4500</v>
      </c>
      <c r="CF166" s="612">
        <v>26</v>
      </c>
      <c r="CG166" s="621">
        <v>4500</v>
      </c>
      <c r="CH166" s="621">
        <f t="shared" si="194"/>
        <v>0</v>
      </c>
      <c r="CI166" s="621">
        <f t="shared" si="195"/>
        <v>0</v>
      </c>
      <c r="CJ166" s="619"/>
      <c r="CK166" s="612">
        <f t="shared" si="196"/>
        <v>30</v>
      </c>
      <c r="CL166" s="620">
        <f t="shared" si="197"/>
        <v>4500</v>
      </c>
      <c r="CM166" s="612">
        <v>28</v>
      </c>
      <c r="CN166" s="621">
        <v>4500</v>
      </c>
      <c r="CO166" s="612">
        <v>28</v>
      </c>
      <c r="CP166" s="621">
        <v>4500</v>
      </c>
      <c r="CQ166" s="621">
        <f t="shared" si="162"/>
        <v>0</v>
      </c>
      <c r="CR166" s="621">
        <f t="shared" si="163"/>
        <v>4500</v>
      </c>
      <c r="CS166" s="622"/>
      <c r="CT166" s="612">
        <f t="shared" si="180"/>
        <v>0</v>
      </c>
      <c r="CU166" s="620">
        <f t="shared" si="198"/>
        <v>0</v>
      </c>
      <c r="CV166" s="612"/>
      <c r="CW166" s="621">
        <f t="shared" si="175"/>
        <v>0</v>
      </c>
      <c r="CX166" s="612"/>
      <c r="CY166" s="621">
        <f t="shared" si="176"/>
        <v>0</v>
      </c>
      <c r="CZ166" s="621">
        <f t="shared" si="199"/>
        <v>0</v>
      </c>
      <c r="DA166" s="621">
        <f t="shared" si="200"/>
        <v>0</v>
      </c>
      <c r="DB166" s="612"/>
      <c r="DC166" s="612">
        <f t="shared" si="168"/>
        <v>0</v>
      </c>
      <c r="DD166" s="620">
        <f t="shared" si="201"/>
        <v>0</v>
      </c>
      <c r="DE166" s="612"/>
      <c r="DF166" s="621">
        <f t="shared" si="177"/>
        <v>0</v>
      </c>
      <c r="DG166" s="612"/>
      <c r="DH166" s="621">
        <f t="shared" si="178"/>
        <v>0</v>
      </c>
      <c r="DI166" s="612"/>
      <c r="DJ166" s="612"/>
      <c r="DK166" s="612"/>
      <c r="DL166" s="612"/>
      <c r="DM166" s="612"/>
      <c r="DN166" s="612"/>
      <c r="DO166" s="612"/>
      <c r="DP166" s="612"/>
      <c r="DQ166" s="612"/>
      <c r="DR166" s="612"/>
      <c r="DS166" s="612"/>
      <c r="DU166" s="1945">
        <f t="shared" si="170"/>
        <v>9000</v>
      </c>
      <c r="DV166" s="1946">
        <f t="shared" si="202"/>
        <v>9000</v>
      </c>
      <c r="DW166" s="1946">
        <f t="shared" si="203"/>
        <v>9000</v>
      </c>
      <c r="DX166" s="1946">
        <f t="shared" si="204"/>
        <v>0</v>
      </c>
      <c r="DY166" s="1946">
        <f t="shared" si="205"/>
        <v>0</v>
      </c>
      <c r="EG166" s="1946"/>
    </row>
    <row r="167" spans="1:137" s="1944" customFormat="1" ht="26.25" hidden="1" customHeight="1" x14ac:dyDescent="0.25">
      <c r="A167" s="1937">
        <v>2026</v>
      </c>
      <c r="B167" s="606">
        <v>479</v>
      </c>
      <c r="C167" s="606" t="s">
        <v>58</v>
      </c>
      <c r="D167" s="606">
        <v>3000654</v>
      </c>
      <c r="E167" s="606">
        <v>5005023</v>
      </c>
      <c r="F167" s="606" t="s">
        <v>990</v>
      </c>
      <c r="G167" s="1937" t="s">
        <v>991</v>
      </c>
      <c r="H167" s="1937">
        <v>94</v>
      </c>
      <c r="I167" s="607" t="s">
        <v>992</v>
      </c>
      <c r="J167" s="608" t="s">
        <v>10</v>
      </c>
      <c r="K167" s="608" t="s">
        <v>60</v>
      </c>
      <c r="L167" s="606" t="str">
        <f t="shared" si="181"/>
        <v>2.3</v>
      </c>
      <c r="M167" s="1938" t="s">
        <v>62</v>
      </c>
      <c r="N167" s="609"/>
      <c r="O167" s="1937" t="s">
        <v>1603</v>
      </c>
      <c r="P167" s="1937" t="s">
        <v>65</v>
      </c>
      <c r="Q167" s="1939">
        <v>1</v>
      </c>
      <c r="R167" s="457">
        <v>4500</v>
      </c>
      <c r="S167" s="1937">
        <v>30</v>
      </c>
      <c r="T167" s="1937">
        <v>30</v>
      </c>
      <c r="U167" s="1937"/>
      <c r="V167" s="1937"/>
      <c r="W167" s="1940"/>
      <c r="X167" s="326"/>
      <c r="Y167" s="326"/>
      <c r="Z167" s="326"/>
      <c r="AA167" s="326"/>
      <c r="AB167" s="326"/>
      <c r="AC167" s="326"/>
      <c r="AD167" s="326"/>
      <c r="AE167" s="457">
        <f t="shared" si="142"/>
        <v>9000</v>
      </c>
      <c r="AF167" s="327">
        <f t="shared" si="207"/>
        <v>4500</v>
      </c>
      <c r="AG167" s="327">
        <f t="shared" si="208"/>
        <v>4500</v>
      </c>
      <c r="AH167" s="327">
        <f t="shared" si="182"/>
        <v>0</v>
      </c>
      <c r="AI167" s="327">
        <f t="shared" si="183"/>
        <v>0</v>
      </c>
      <c r="AJ167" s="327">
        <f t="shared" si="184"/>
        <v>0</v>
      </c>
      <c r="AK167" s="327">
        <f t="shared" si="185"/>
        <v>0</v>
      </c>
      <c r="AL167" s="327">
        <f t="shared" si="186"/>
        <v>0</v>
      </c>
      <c r="AM167" s="327">
        <f t="shared" si="187"/>
        <v>0</v>
      </c>
      <c r="AN167" s="327">
        <f t="shared" si="188"/>
        <v>0</v>
      </c>
      <c r="AO167" s="327">
        <f t="shared" si="189"/>
        <v>0</v>
      </c>
      <c r="AP167" s="327">
        <f t="shared" si="190"/>
        <v>0</v>
      </c>
      <c r="AQ167" s="327">
        <f t="shared" si="191"/>
        <v>0</v>
      </c>
      <c r="AR167" s="458">
        <f t="shared" si="206"/>
        <v>9000</v>
      </c>
      <c r="AS167" s="1941" t="s">
        <v>994</v>
      </c>
      <c r="AT167" s="612"/>
      <c r="AU167" s="612"/>
      <c r="AV167" s="612"/>
      <c r="AW167" s="612"/>
      <c r="AX167" s="612"/>
      <c r="AY167" s="612"/>
      <c r="AZ167" s="612"/>
      <c r="BA167" s="613"/>
      <c r="BB167" s="1942" t="s">
        <v>995</v>
      </c>
      <c r="BC167" s="614" t="s">
        <v>1163</v>
      </c>
      <c r="BD167" s="614" t="s">
        <v>1164</v>
      </c>
      <c r="BE167" s="614" t="s">
        <v>1165</v>
      </c>
      <c r="BF167" s="615">
        <v>45665</v>
      </c>
      <c r="BG167" s="614"/>
      <c r="BH167" s="616">
        <v>1903</v>
      </c>
      <c r="BI167" s="616"/>
      <c r="BJ167" s="614"/>
      <c r="BK167" s="616"/>
      <c r="BL167" s="614"/>
      <c r="BM167" s="614"/>
      <c r="BN167" s="616"/>
      <c r="BO167" s="616" t="s">
        <v>1166</v>
      </c>
      <c r="BP167" s="616"/>
      <c r="BQ167" s="2821"/>
      <c r="BR167" s="2821"/>
      <c r="BS167" s="2822" t="s">
        <v>1562</v>
      </c>
      <c r="BT167" s="2822" t="s">
        <v>1563</v>
      </c>
      <c r="BU167" s="328" t="s">
        <v>1607</v>
      </c>
      <c r="BV167" s="393">
        <v>42138246</v>
      </c>
      <c r="BW167" s="392">
        <v>10421382463</v>
      </c>
      <c r="BX167" s="617">
        <v>4500</v>
      </c>
      <c r="BY167" s="618">
        <v>46028</v>
      </c>
      <c r="BZ167" s="618">
        <v>46081</v>
      </c>
      <c r="CA167" s="619"/>
      <c r="CB167" s="612">
        <f t="shared" si="192"/>
        <v>30</v>
      </c>
      <c r="CC167" s="620">
        <f t="shared" si="193"/>
        <v>4500</v>
      </c>
      <c r="CD167" s="612">
        <v>26</v>
      </c>
      <c r="CE167" s="621">
        <v>4500</v>
      </c>
      <c r="CF167" s="612">
        <v>26</v>
      </c>
      <c r="CG167" s="621">
        <v>4500</v>
      </c>
      <c r="CH167" s="621">
        <f t="shared" si="194"/>
        <v>0</v>
      </c>
      <c r="CI167" s="621">
        <f t="shared" si="195"/>
        <v>0</v>
      </c>
      <c r="CJ167" s="619"/>
      <c r="CK167" s="612">
        <f t="shared" si="196"/>
        <v>30</v>
      </c>
      <c r="CL167" s="620">
        <f t="shared" si="197"/>
        <v>4500</v>
      </c>
      <c r="CM167" s="612">
        <v>28</v>
      </c>
      <c r="CN167" s="621">
        <v>4500</v>
      </c>
      <c r="CO167" s="612">
        <v>28</v>
      </c>
      <c r="CP167" s="621">
        <v>4500</v>
      </c>
      <c r="CQ167" s="621">
        <f t="shared" si="162"/>
        <v>0</v>
      </c>
      <c r="CR167" s="621">
        <f t="shared" si="163"/>
        <v>4500</v>
      </c>
      <c r="CS167" s="622"/>
      <c r="CT167" s="612">
        <f t="shared" si="180"/>
        <v>0</v>
      </c>
      <c r="CU167" s="620">
        <f t="shared" si="198"/>
        <v>0</v>
      </c>
      <c r="CV167" s="612"/>
      <c r="CW167" s="621">
        <f t="shared" si="175"/>
        <v>0</v>
      </c>
      <c r="CX167" s="612"/>
      <c r="CY167" s="621">
        <f t="shared" si="176"/>
        <v>0</v>
      </c>
      <c r="CZ167" s="621">
        <f t="shared" si="199"/>
        <v>0</v>
      </c>
      <c r="DA167" s="621">
        <f t="shared" si="200"/>
        <v>0</v>
      </c>
      <c r="DB167" s="612"/>
      <c r="DC167" s="612">
        <f t="shared" si="168"/>
        <v>0</v>
      </c>
      <c r="DD167" s="620">
        <f t="shared" si="201"/>
        <v>0</v>
      </c>
      <c r="DE167" s="612"/>
      <c r="DF167" s="621">
        <f t="shared" si="177"/>
        <v>0</v>
      </c>
      <c r="DG167" s="612"/>
      <c r="DH167" s="621">
        <f t="shared" si="178"/>
        <v>0</v>
      </c>
      <c r="DI167" s="612"/>
      <c r="DJ167" s="612"/>
      <c r="DK167" s="612"/>
      <c r="DL167" s="612"/>
      <c r="DM167" s="612"/>
      <c r="DN167" s="612"/>
      <c r="DO167" s="612"/>
      <c r="DP167" s="612"/>
      <c r="DQ167" s="612"/>
      <c r="DR167" s="612"/>
      <c r="DS167" s="612"/>
      <c r="DU167" s="1945">
        <f t="shared" si="170"/>
        <v>9000</v>
      </c>
      <c r="DV167" s="1946">
        <f t="shared" si="202"/>
        <v>9000</v>
      </c>
      <c r="DW167" s="1946">
        <f t="shared" si="203"/>
        <v>9000</v>
      </c>
      <c r="DX167" s="1946">
        <f t="shared" si="204"/>
        <v>0</v>
      </c>
      <c r="DY167" s="1946">
        <f t="shared" si="205"/>
        <v>0</v>
      </c>
      <c r="EG167" s="1946"/>
    </row>
    <row r="168" spans="1:137" s="1944" customFormat="1" ht="33" hidden="1" customHeight="1" x14ac:dyDescent="0.25">
      <c r="A168" s="1937">
        <v>2026</v>
      </c>
      <c r="B168" s="606">
        <v>479</v>
      </c>
      <c r="C168" s="606" t="s">
        <v>58</v>
      </c>
      <c r="D168" s="606">
        <v>3000654</v>
      </c>
      <c r="E168" s="606">
        <v>5005023</v>
      </c>
      <c r="F168" s="606" t="s">
        <v>990</v>
      </c>
      <c r="G168" s="1937" t="s">
        <v>991</v>
      </c>
      <c r="H168" s="1937">
        <v>94</v>
      </c>
      <c r="I168" s="607" t="s">
        <v>992</v>
      </c>
      <c r="J168" s="608" t="s">
        <v>10</v>
      </c>
      <c r="K168" s="608" t="s">
        <v>60</v>
      </c>
      <c r="L168" s="606" t="str">
        <f t="shared" si="181"/>
        <v>2.3</v>
      </c>
      <c r="M168" s="1938" t="s">
        <v>62</v>
      </c>
      <c r="N168" s="609"/>
      <c r="O168" s="1937" t="s">
        <v>1608</v>
      </c>
      <c r="P168" s="1937" t="s">
        <v>65</v>
      </c>
      <c r="Q168" s="1939">
        <v>1</v>
      </c>
      <c r="R168" s="457">
        <v>3000</v>
      </c>
      <c r="S168" s="1937">
        <v>30</v>
      </c>
      <c r="T168" s="2933">
        <v>15</v>
      </c>
      <c r="U168" s="1937"/>
      <c r="V168" s="1937"/>
      <c r="W168" s="1940"/>
      <c r="X168" s="326"/>
      <c r="Y168" s="326"/>
      <c r="Z168" s="326"/>
      <c r="AA168" s="326"/>
      <c r="AB168" s="326"/>
      <c r="AC168" s="326"/>
      <c r="AD168" s="326"/>
      <c r="AE168" s="457">
        <f t="shared" si="142"/>
        <v>4500</v>
      </c>
      <c r="AF168" s="327">
        <f t="shared" si="207"/>
        <v>3000</v>
      </c>
      <c r="AG168" s="327">
        <f t="shared" si="208"/>
        <v>1500</v>
      </c>
      <c r="AH168" s="327">
        <f t="shared" si="182"/>
        <v>0</v>
      </c>
      <c r="AI168" s="327">
        <f t="shared" si="183"/>
        <v>0</v>
      </c>
      <c r="AJ168" s="327">
        <f t="shared" si="184"/>
        <v>0</v>
      </c>
      <c r="AK168" s="327">
        <f t="shared" si="185"/>
        <v>0</v>
      </c>
      <c r="AL168" s="327">
        <f t="shared" si="186"/>
        <v>0</v>
      </c>
      <c r="AM168" s="327">
        <f t="shared" si="187"/>
        <v>0</v>
      </c>
      <c r="AN168" s="327">
        <f t="shared" si="188"/>
        <v>0</v>
      </c>
      <c r="AO168" s="327">
        <f t="shared" si="189"/>
        <v>0</v>
      </c>
      <c r="AP168" s="327">
        <f t="shared" si="190"/>
        <v>0</v>
      </c>
      <c r="AQ168" s="327">
        <f t="shared" si="191"/>
        <v>0</v>
      </c>
      <c r="AR168" s="458">
        <f t="shared" si="206"/>
        <v>4500</v>
      </c>
      <c r="AS168" s="1941" t="s">
        <v>994</v>
      </c>
      <c r="AT168" s="612"/>
      <c r="AU168" s="612"/>
      <c r="AV168" s="612"/>
      <c r="AW168" s="612"/>
      <c r="AX168" s="612"/>
      <c r="AY168" s="612"/>
      <c r="AZ168" s="612"/>
      <c r="BA168" s="613"/>
      <c r="BB168" s="1942" t="s">
        <v>995</v>
      </c>
      <c r="BC168" s="634" t="s">
        <v>1609</v>
      </c>
      <c r="BD168" s="634" t="s">
        <v>1479</v>
      </c>
      <c r="BE168" s="634" t="s">
        <v>1480</v>
      </c>
      <c r="BF168" s="635" t="s">
        <v>1069</v>
      </c>
      <c r="BG168" s="614"/>
      <c r="BH168" s="616">
        <v>1905</v>
      </c>
      <c r="BI168" s="616"/>
      <c r="BJ168" s="614"/>
      <c r="BK168" s="616"/>
      <c r="BL168" s="614"/>
      <c r="BM168" s="614"/>
      <c r="BN168" s="616"/>
      <c r="BO168" s="616" t="s">
        <v>1219</v>
      </c>
      <c r="BP168" s="616"/>
      <c r="BQ168" s="2821"/>
      <c r="BR168" s="2821"/>
      <c r="BS168" s="2822" t="s">
        <v>1610</v>
      </c>
      <c r="BT168" s="2822" t="s">
        <v>1611</v>
      </c>
      <c r="BU168" s="328" t="s">
        <v>1612</v>
      </c>
      <c r="BV168" s="393">
        <v>76836675</v>
      </c>
      <c r="BW168" s="392">
        <v>10768366751</v>
      </c>
      <c r="BX168" s="617">
        <v>3000</v>
      </c>
      <c r="BY168" s="618">
        <v>46028</v>
      </c>
      <c r="BZ168" s="618">
        <v>46053</v>
      </c>
      <c r="CA168" s="619"/>
      <c r="CB168" s="612">
        <f t="shared" si="192"/>
        <v>30</v>
      </c>
      <c r="CC168" s="620">
        <f t="shared" si="193"/>
        <v>3000</v>
      </c>
      <c r="CD168" s="612">
        <v>26</v>
      </c>
      <c r="CE168" s="621">
        <v>3000</v>
      </c>
      <c r="CF168" s="612">
        <v>26</v>
      </c>
      <c r="CG168" s="621">
        <v>3000</v>
      </c>
      <c r="CH168" s="621">
        <f t="shared" si="194"/>
        <v>0</v>
      </c>
      <c r="CI168" s="621">
        <f t="shared" si="195"/>
        <v>0</v>
      </c>
      <c r="CJ168" s="619"/>
      <c r="CK168" s="612">
        <f t="shared" si="196"/>
        <v>15</v>
      </c>
      <c r="CL168" s="620">
        <f t="shared" si="197"/>
        <v>1500</v>
      </c>
      <c r="CM168" s="612">
        <v>15</v>
      </c>
      <c r="CN168" s="621">
        <v>1500</v>
      </c>
      <c r="CO168" s="612">
        <v>15</v>
      </c>
      <c r="CP168" s="621">
        <v>1500</v>
      </c>
      <c r="CQ168" s="621">
        <f t="shared" si="162"/>
        <v>0</v>
      </c>
      <c r="CR168" s="621">
        <f t="shared" si="163"/>
        <v>1500</v>
      </c>
      <c r="CS168" s="622"/>
      <c r="CT168" s="612">
        <f t="shared" si="180"/>
        <v>0</v>
      </c>
      <c r="CU168" s="620">
        <f t="shared" si="198"/>
        <v>0</v>
      </c>
      <c r="CV168" s="612"/>
      <c r="CW168" s="621">
        <f t="shared" si="175"/>
        <v>0</v>
      </c>
      <c r="CX168" s="612"/>
      <c r="CY168" s="621">
        <f t="shared" si="176"/>
        <v>0</v>
      </c>
      <c r="CZ168" s="621">
        <f t="shared" si="199"/>
        <v>0</v>
      </c>
      <c r="DA168" s="621">
        <f t="shared" si="200"/>
        <v>0</v>
      </c>
      <c r="DB168" s="612"/>
      <c r="DC168" s="612">
        <f t="shared" si="168"/>
        <v>0</v>
      </c>
      <c r="DD168" s="620">
        <f t="shared" si="201"/>
        <v>0</v>
      </c>
      <c r="DE168" s="612"/>
      <c r="DF168" s="621">
        <f t="shared" si="177"/>
        <v>0</v>
      </c>
      <c r="DG168" s="612"/>
      <c r="DH168" s="621">
        <f t="shared" si="178"/>
        <v>0</v>
      </c>
      <c r="DI168" s="612"/>
      <c r="DJ168" s="612"/>
      <c r="DK168" s="612"/>
      <c r="DL168" s="612"/>
      <c r="DM168" s="612"/>
      <c r="DN168" s="612"/>
      <c r="DO168" s="612"/>
      <c r="DP168" s="612"/>
      <c r="DQ168" s="612"/>
      <c r="DR168" s="612"/>
      <c r="DS168" s="612"/>
      <c r="DU168" s="1945">
        <f t="shared" si="170"/>
        <v>4500</v>
      </c>
      <c r="DV168" s="1946">
        <f t="shared" si="202"/>
        <v>4500</v>
      </c>
      <c r="DW168" s="1946">
        <f t="shared" si="203"/>
        <v>4500</v>
      </c>
      <c r="DX168" s="1946">
        <f t="shared" si="204"/>
        <v>0</v>
      </c>
      <c r="DY168" s="1946">
        <f t="shared" si="205"/>
        <v>0</v>
      </c>
      <c r="EG168" s="1946"/>
    </row>
    <row r="169" spans="1:137" s="1944" customFormat="1" ht="26.25" hidden="1" customHeight="1" x14ac:dyDescent="0.25">
      <c r="A169" s="1937">
        <v>2026</v>
      </c>
      <c r="B169" s="606">
        <v>479</v>
      </c>
      <c r="C169" s="606" t="s">
        <v>58</v>
      </c>
      <c r="D169" s="606">
        <v>3000654</v>
      </c>
      <c r="E169" s="606">
        <v>5005023</v>
      </c>
      <c r="F169" s="606" t="s">
        <v>990</v>
      </c>
      <c r="G169" s="1937" t="s">
        <v>991</v>
      </c>
      <c r="H169" s="1937">
        <v>94</v>
      </c>
      <c r="I169" s="607" t="s">
        <v>992</v>
      </c>
      <c r="J169" s="608" t="s">
        <v>10</v>
      </c>
      <c r="K169" s="608" t="s">
        <v>60</v>
      </c>
      <c r="L169" s="606" t="str">
        <f t="shared" si="181"/>
        <v>2.3</v>
      </c>
      <c r="M169" s="1938" t="s">
        <v>62</v>
      </c>
      <c r="N169" s="609"/>
      <c r="O169" s="1937" t="s">
        <v>1608</v>
      </c>
      <c r="P169" s="1937" t="s">
        <v>65</v>
      </c>
      <c r="Q169" s="1939">
        <v>1</v>
      </c>
      <c r="R169" s="457">
        <v>3000</v>
      </c>
      <c r="S169" s="1937">
        <v>30</v>
      </c>
      <c r="T169" s="2933">
        <v>15</v>
      </c>
      <c r="U169" s="1937"/>
      <c r="V169" s="1937"/>
      <c r="W169" s="1940"/>
      <c r="X169" s="326"/>
      <c r="Y169" s="326"/>
      <c r="Z169" s="326"/>
      <c r="AA169" s="326"/>
      <c r="AB169" s="326"/>
      <c r="AC169" s="326"/>
      <c r="AD169" s="326"/>
      <c r="AE169" s="457">
        <f t="shared" si="142"/>
        <v>4500</v>
      </c>
      <c r="AF169" s="327">
        <f t="shared" si="207"/>
        <v>3000</v>
      </c>
      <c r="AG169" s="327">
        <f t="shared" si="208"/>
        <v>1500</v>
      </c>
      <c r="AH169" s="327">
        <f t="shared" si="182"/>
        <v>0</v>
      </c>
      <c r="AI169" s="327">
        <f t="shared" si="183"/>
        <v>0</v>
      </c>
      <c r="AJ169" s="327">
        <f t="shared" si="184"/>
        <v>0</v>
      </c>
      <c r="AK169" s="327">
        <f t="shared" si="185"/>
        <v>0</v>
      </c>
      <c r="AL169" s="327">
        <f t="shared" si="186"/>
        <v>0</v>
      </c>
      <c r="AM169" s="327">
        <f t="shared" si="187"/>
        <v>0</v>
      </c>
      <c r="AN169" s="327">
        <f t="shared" si="188"/>
        <v>0</v>
      </c>
      <c r="AO169" s="327">
        <f t="shared" si="189"/>
        <v>0</v>
      </c>
      <c r="AP169" s="327">
        <f t="shared" si="190"/>
        <v>0</v>
      </c>
      <c r="AQ169" s="327">
        <f t="shared" si="191"/>
        <v>0</v>
      </c>
      <c r="AR169" s="458"/>
      <c r="AS169" s="1941" t="s">
        <v>994</v>
      </c>
      <c r="AT169" s="612"/>
      <c r="AU169" s="612"/>
      <c r="AV169" s="612"/>
      <c r="AW169" s="612"/>
      <c r="AX169" s="612"/>
      <c r="AY169" s="612"/>
      <c r="AZ169" s="612"/>
      <c r="BA169" s="613"/>
      <c r="BB169" s="614" t="s">
        <v>1021</v>
      </c>
      <c r="BC169" s="614"/>
      <c r="BD169" s="614"/>
      <c r="BE169" s="614"/>
      <c r="BF169" s="615"/>
      <c r="BG169" s="614"/>
      <c r="BH169" s="616"/>
      <c r="BI169" s="616"/>
      <c r="BJ169" s="614"/>
      <c r="BK169" s="616"/>
      <c r="BL169" s="384"/>
      <c r="BM169" s="384"/>
      <c r="BN169" s="616"/>
      <c r="BO169" s="616"/>
      <c r="BP169" s="616"/>
      <c r="BQ169" s="2821"/>
      <c r="BR169" s="2821"/>
      <c r="BS169" s="2802"/>
      <c r="BT169" s="2823"/>
      <c r="BU169" s="612"/>
      <c r="BV169" s="630"/>
      <c r="BW169" s="630"/>
      <c r="BX169" s="612"/>
      <c r="BY169" s="612"/>
      <c r="BZ169" s="612"/>
      <c r="CA169" s="619"/>
      <c r="CB169" s="612">
        <f t="shared" si="192"/>
        <v>30</v>
      </c>
      <c r="CC169" s="620">
        <f t="shared" si="193"/>
        <v>3000</v>
      </c>
      <c r="CD169" s="612"/>
      <c r="CE169" s="621">
        <f>(R169/30*CD169)*Q169</f>
        <v>0</v>
      </c>
      <c r="CF169" s="612"/>
      <c r="CG169" s="621">
        <f>(R169/30*CF169)*Q169</f>
        <v>0</v>
      </c>
      <c r="CH169" s="621">
        <f t="shared" si="194"/>
        <v>3000</v>
      </c>
      <c r="CI169" s="621">
        <f t="shared" si="195"/>
        <v>3000</v>
      </c>
      <c r="CJ169" s="619"/>
      <c r="CK169" s="612">
        <f t="shared" si="196"/>
        <v>15</v>
      </c>
      <c r="CL169" s="620">
        <f t="shared" si="197"/>
        <v>1500</v>
      </c>
      <c r="CM169" s="612"/>
      <c r="CN169" s="621">
        <f>(R169/30*CM169)*Q169</f>
        <v>0</v>
      </c>
      <c r="CO169" s="612"/>
      <c r="CP169" s="621">
        <f>(R169/30*CO169)*Q169</f>
        <v>0</v>
      </c>
      <c r="CQ169" s="621">
        <f t="shared" si="162"/>
        <v>1500</v>
      </c>
      <c r="CR169" s="621">
        <f t="shared" si="163"/>
        <v>0</v>
      </c>
      <c r="CS169" s="622"/>
      <c r="CT169" s="612">
        <f t="shared" si="180"/>
        <v>0</v>
      </c>
      <c r="CU169" s="620">
        <f t="shared" si="198"/>
        <v>0</v>
      </c>
      <c r="CV169" s="612"/>
      <c r="CW169" s="621">
        <f t="shared" si="175"/>
        <v>0</v>
      </c>
      <c r="CX169" s="612"/>
      <c r="CY169" s="621">
        <f t="shared" si="176"/>
        <v>0</v>
      </c>
      <c r="CZ169" s="621">
        <f t="shared" si="199"/>
        <v>0</v>
      </c>
      <c r="DA169" s="621">
        <f t="shared" si="200"/>
        <v>0</v>
      </c>
      <c r="DB169" s="612"/>
      <c r="DC169" s="612">
        <f t="shared" si="168"/>
        <v>0</v>
      </c>
      <c r="DD169" s="620">
        <f t="shared" si="201"/>
        <v>0</v>
      </c>
      <c r="DE169" s="612"/>
      <c r="DF169" s="621">
        <f t="shared" si="177"/>
        <v>0</v>
      </c>
      <c r="DG169" s="612"/>
      <c r="DH169" s="621">
        <f t="shared" si="178"/>
        <v>0</v>
      </c>
      <c r="DI169" s="612"/>
      <c r="DJ169" s="612"/>
      <c r="DK169" s="612"/>
      <c r="DL169" s="612"/>
      <c r="DM169" s="612"/>
      <c r="DN169" s="612"/>
      <c r="DO169" s="612"/>
      <c r="DP169" s="612"/>
      <c r="DQ169" s="612"/>
      <c r="DR169" s="612"/>
      <c r="DS169" s="612"/>
      <c r="DU169" s="1945">
        <f t="shared" si="170"/>
        <v>0</v>
      </c>
      <c r="DV169" s="1946">
        <f t="shared" si="202"/>
        <v>0</v>
      </c>
      <c r="DW169" s="1946">
        <f t="shared" si="203"/>
        <v>0</v>
      </c>
      <c r="DX169" s="1946">
        <f t="shared" si="204"/>
        <v>0</v>
      </c>
      <c r="DY169" s="1946">
        <f t="shared" si="205"/>
        <v>0</v>
      </c>
      <c r="EG169" s="1946"/>
    </row>
    <row r="170" spans="1:137" s="612" customFormat="1" ht="26.25" hidden="1" customHeight="1" x14ac:dyDescent="0.25">
      <c r="A170" s="606">
        <v>2026</v>
      </c>
      <c r="B170" s="606">
        <v>479</v>
      </c>
      <c r="C170" s="606" t="s">
        <v>58</v>
      </c>
      <c r="D170" s="606">
        <v>3000654</v>
      </c>
      <c r="E170" s="606">
        <v>5005023</v>
      </c>
      <c r="F170" s="606" t="s">
        <v>1003</v>
      </c>
      <c r="G170" s="606" t="s">
        <v>1004</v>
      </c>
      <c r="H170" s="606">
        <v>94</v>
      </c>
      <c r="I170" s="607" t="s">
        <v>992</v>
      </c>
      <c r="J170" s="608" t="s">
        <v>10</v>
      </c>
      <c r="K170" s="608" t="s">
        <v>60</v>
      </c>
      <c r="L170" s="606" t="str">
        <f t="shared" si="181"/>
        <v>2.3</v>
      </c>
      <c r="M170" s="609" t="s">
        <v>62</v>
      </c>
      <c r="N170" s="609"/>
      <c r="O170" s="606" t="s">
        <v>1608</v>
      </c>
      <c r="P170" s="606" t="s">
        <v>65</v>
      </c>
      <c r="Q170" s="610">
        <v>1</v>
      </c>
      <c r="R170" s="324">
        <v>3000</v>
      </c>
      <c r="S170" s="606"/>
      <c r="T170" s="2914">
        <v>15</v>
      </c>
      <c r="U170" s="606"/>
      <c r="V170" s="606">
        <v>0</v>
      </c>
      <c r="W170" s="326"/>
      <c r="X170" s="326"/>
      <c r="Y170" s="326"/>
      <c r="Z170" s="326"/>
      <c r="AA170" s="326"/>
      <c r="AB170" s="326"/>
      <c r="AC170" s="326"/>
      <c r="AD170" s="326"/>
      <c r="AE170" s="324">
        <v>1500</v>
      </c>
      <c r="AF170" s="327">
        <f t="shared" si="207"/>
        <v>0</v>
      </c>
      <c r="AG170" s="327">
        <f t="shared" si="208"/>
        <v>1500</v>
      </c>
      <c r="AH170" s="327">
        <f t="shared" si="182"/>
        <v>0</v>
      </c>
      <c r="AI170" s="327">
        <f t="shared" si="183"/>
        <v>0</v>
      </c>
      <c r="AJ170" s="327">
        <f t="shared" si="184"/>
        <v>0</v>
      </c>
      <c r="AK170" s="327">
        <f t="shared" si="185"/>
        <v>0</v>
      </c>
      <c r="AL170" s="327">
        <f t="shared" si="186"/>
        <v>0</v>
      </c>
      <c r="AM170" s="327">
        <f t="shared" si="187"/>
        <v>0</v>
      </c>
      <c r="AN170" s="327">
        <f t="shared" si="188"/>
        <v>0</v>
      </c>
      <c r="AO170" s="327">
        <f t="shared" si="189"/>
        <v>0</v>
      </c>
      <c r="AP170" s="327">
        <f t="shared" si="190"/>
        <v>0</v>
      </c>
      <c r="AQ170" s="327">
        <f t="shared" si="191"/>
        <v>0</v>
      </c>
      <c r="AR170" s="327">
        <v>1500</v>
      </c>
      <c r="AS170" s="611" t="s">
        <v>994</v>
      </c>
      <c r="AU170" s="612" t="s">
        <v>1074</v>
      </c>
      <c r="AV170" s="612" t="s">
        <v>1075</v>
      </c>
      <c r="AW170" s="632">
        <v>46038</v>
      </c>
      <c r="AX170" s="612" t="s">
        <v>1076</v>
      </c>
      <c r="AY170" s="632">
        <v>46045</v>
      </c>
      <c r="AZ170" s="637">
        <v>3000</v>
      </c>
      <c r="BA170" s="613" t="s">
        <v>1077</v>
      </c>
      <c r="BB170" s="614" t="s">
        <v>995</v>
      </c>
      <c r="BC170" s="614" t="s">
        <v>1078</v>
      </c>
      <c r="BD170" s="614" t="s">
        <v>1079</v>
      </c>
      <c r="BE170" s="614" t="s">
        <v>1080</v>
      </c>
      <c r="BF170" s="615">
        <v>46048</v>
      </c>
      <c r="BG170" s="614"/>
      <c r="BH170" s="616"/>
      <c r="BI170" s="616"/>
      <c r="BJ170" s="614"/>
      <c r="BK170" s="616" t="s">
        <v>1081</v>
      </c>
      <c r="BL170" s="384"/>
      <c r="BM170" s="384"/>
      <c r="BN170" s="616"/>
      <c r="BO170" s="616"/>
      <c r="BP170" s="616"/>
      <c r="BQ170" s="2821"/>
      <c r="BR170" s="2821"/>
      <c r="BS170" s="2822" t="s">
        <v>1610</v>
      </c>
      <c r="BT170" s="2822" t="s">
        <v>1611</v>
      </c>
      <c r="BU170" s="328" t="s">
        <v>1612</v>
      </c>
      <c r="BV170" s="393">
        <v>76836675</v>
      </c>
      <c r="BW170" s="392">
        <v>10768366751</v>
      </c>
      <c r="BX170" s="617">
        <v>3000</v>
      </c>
      <c r="BY170" s="618">
        <v>46054</v>
      </c>
      <c r="BZ170" s="618">
        <v>46081</v>
      </c>
      <c r="CA170" s="619"/>
      <c r="CB170" s="612">
        <f t="shared" si="192"/>
        <v>0</v>
      </c>
      <c r="CC170" s="620">
        <f t="shared" si="193"/>
        <v>0</v>
      </c>
      <c r="CE170" s="621">
        <f>(R170/30*CD170)*Q170</f>
        <v>0</v>
      </c>
      <c r="CG170" s="621">
        <f>(R170/30*CF170)*Q170</f>
        <v>0</v>
      </c>
      <c r="CH170" s="621">
        <f t="shared" si="194"/>
        <v>0</v>
      </c>
      <c r="CI170" s="621">
        <f t="shared" si="195"/>
        <v>0</v>
      </c>
      <c r="CJ170" s="619"/>
      <c r="CK170" s="612">
        <f t="shared" si="196"/>
        <v>15</v>
      </c>
      <c r="CL170" s="620">
        <f t="shared" si="197"/>
        <v>1500</v>
      </c>
      <c r="CM170" s="612">
        <v>15</v>
      </c>
      <c r="CN170" s="621">
        <f>(R170/30*CM170)*Q170</f>
        <v>1500</v>
      </c>
      <c r="CO170" s="612">
        <v>15</v>
      </c>
      <c r="CP170" s="621">
        <v>1500</v>
      </c>
      <c r="CQ170" s="621">
        <f t="shared" si="162"/>
        <v>0</v>
      </c>
      <c r="CR170" s="621">
        <f t="shared" si="163"/>
        <v>1500</v>
      </c>
      <c r="CS170" s="622"/>
      <c r="CT170" s="612">
        <f t="shared" si="180"/>
        <v>0</v>
      </c>
      <c r="CU170" s="620">
        <f t="shared" si="198"/>
        <v>0</v>
      </c>
      <c r="CW170" s="621">
        <f t="shared" si="175"/>
        <v>0</v>
      </c>
      <c r="CY170" s="621">
        <f t="shared" si="176"/>
        <v>0</v>
      </c>
      <c r="CZ170" s="621">
        <f t="shared" si="199"/>
        <v>0</v>
      </c>
      <c r="DA170" s="621">
        <f t="shared" si="200"/>
        <v>0</v>
      </c>
      <c r="DC170" s="612">
        <f t="shared" si="168"/>
        <v>0</v>
      </c>
      <c r="DD170" s="620">
        <f t="shared" si="201"/>
        <v>0</v>
      </c>
      <c r="DF170" s="621">
        <f t="shared" si="177"/>
        <v>0</v>
      </c>
      <c r="DH170" s="621">
        <f t="shared" si="178"/>
        <v>0</v>
      </c>
      <c r="DU170" s="620">
        <f t="shared" si="170"/>
        <v>1500</v>
      </c>
      <c r="DV170" s="621">
        <f t="shared" si="202"/>
        <v>1500</v>
      </c>
      <c r="DW170" s="621">
        <f t="shared" si="203"/>
        <v>1500</v>
      </c>
      <c r="DX170" s="621">
        <f t="shared" si="204"/>
        <v>0</v>
      </c>
      <c r="DY170" s="621">
        <f t="shared" si="205"/>
        <v>0</v>
      </c>
      <c r="EG170" s="621"/>
    </row>
    <row r="171" spans="1:137" s="612" customFormat="1" ht="26.25" hidden="1" customHeight="1" x14ac:dyDescent="0.25">
      <c r="A171" s="606">
        <v>2026</v>
      </c>
      <c r="B171" s="606">
        <v>479</v>
      </c>
      <c r="C171" s="606" t="s">
        <v>58</v>
      </c>
      <c r="D171" s="606">
        <v>3000654</v>
      </c>
      <c r="E171" s="606">
        <v>5005023</v>
      </c>
      <c r="F171" s="606" t="s">
        <v>1003</v>
      </c>
      <c r="G171" s="606" t="s">
        <v>1004</v>
      </c>
      <c r="H171" s="606">
        <v>94</v>
      </c>
      <c r="I171" s="607" t="s">
        <v>992</v>
      </c>
      <c r="J171" s="608" t="s">
        <v>10</v>
      </c>
      <c r="K171" s="608" t="s">
        <v>60</v>
      </c>
      <c r="L171" s="606" t="str">
        <f t="shared" si="181"/>
        <v>2.3</v>
      </c>
      <c r="M171" s="609" t="s">
        <v>62</v>
      </c>
      <c r="N171" s="609"/>
      <c r="O171" s="636" t="s">
        <v>1613</v>
      </c>
      <c r="P171" s="606" t="s">
        <v>65</v>
      </c>
      <c r="Q171" s="610">
        <v>1</v>
      </c>
      <c r="R171" s="324">
        <v>3000</v>
      </c>
      <c r="S171" s="606"/>
      <c r="T171" s="2914">
        <v>15</v>
      </c>
      <c r="U171" s="606"/>
      <c r="V171" s="606">
        <v>0</v>
      </c>
      <c r="W171" s="326"/>
      <c r="X171" s="326"/>
      <c r="Y171" s="326"/>
      <c r="Z171" s="326"/>
      <c r="AA171" s="326"/>
      <c r="AB171" s="326"/>
      <c r="AC171" s="326"/>
      <c r="AD171" s="326"/>
      <c r="AE171" s="324">
        <v>1500</v>
      </c>
      <c r="AF171" s="327">
        <f t="shared" si="207"/>
        <v>0</v>
      </c>
      <c r="AG171" s="327">
        <f t="shared" si="208"/>
        <v>1500</v>
      </c>
      <c r="AH171" s="327">
        <f t="shared" si="182"/>
        <v>0</v>
      </c>
      <c r="AI171" s="327">
        <f t="shared" si="183"/>
        <v>0</v>
      </c>
      <c r="AJ171" s="327">
        <f t="shared" si="184"/>
        <v>0</v>
      </c>
      <c r="AK171" s="327">
        <f t="shared" si="185"/>
        <v>0</v>
      </c>
      <c r="AL171" s="327">
        <f t="shared" si="186"/>
        <v>0</v>
      </c>
      <c r="AM171" s="327">
        <f t="shared" si="187"/>
        <v>0</v>
      </c>
      <c r="AN171" s="327">
        <f t="shared" si="188"/>
        <v>0</v>
      </c>
      <c r="AO171" s="327">
        <f t="shared" si="189"/>
        <v>0</v>
      </c>
      <c r="AP171" s="327">
        <f t="shared" si="190"/>
        <v>0</v>
      </c>
      <c r="AQ171" s="327">
        <f t="shared" si="191"/>
        <v>0</v>
      </c>
      <c r="AR171" s="327">
        <v>1500</v>
      </c>
      <c r="AS171" s="611" t="s">
        <v>994</v>
      </c>
      <c r="AW171" s="632"/>
      <c r="AY171" s="632"/>
      <c r="AZ171" s="637"/>
      <c r="BA171" s="613"/>
      <c r="BB171" s="614" t="s">
        <v>995</v>
      </c>
      <c r="BC171" s="614" t="s">
        <v>1614</v>
      </c>
      <c r="BD171" s="614" t="s">
        <v>1615</v>
      </c>
      <c r="BE171" s="614" t="s">
        <v>1616</v>
      </c>
      <c r="BF171" s="615">
        <v>46058</v>
      </c>
      <c r="BG171" s="614"/>
      <c r="BH171" s="616"/>
      <c r="BI171" s="616"/>
      <c r="BJ171" s="614"/>
      <c r="BK171" s="616"/>
      <c r="BL171" s="384"/>
      <c r="BM171" s="384"/>
      <c r="BN171" s="616"/>
      <c r="BO171" s="616"/>
      <c r="BP171" s="628"/>
      <c r="BQ171" s="2824"/>
      <c r="BR171" s="2824"/>
      <c r="BS171" s="2825" t="s">
        <v>1617</v>
      </c>
      <c r="BT171" s="2826" t="s">
        <v>1618</v>
      </c>
      <c r="BU171" s="331" t="s">
        <v>1619</v>
      </c>
      <c r="BV171" s="631">
        <v>72867449</v>
      </c>
      <c r="BW171" s="631">
        <v>10728674496</v>
      </c>
      <c r="BX171" s="612">
        <v>2500</v>
      </c>
      <c r="BY171" s="632">
        <v>46064</v>
      </c>
      <c r="BZ171" s="632">
        <v>46081</v>
      </c>
      <c r="CA171" s="619"/>
      <c r="CB171" s="612">
        <f t="shared" si="192"/>
        <v>0</v>
      </c>
      <c r="CC171" s="620">
        <f t="shared" si="193"/>
        <v>0</v>
      </c>
      <c r="CE171" s="621">
        <f>(R171/30*CD171)*Q171</f>
        <v>0</v>
      </c>
      <c r="CG171" s="621">
        <f>(R171/30*CF171)*Q171</f>
        <v>0</v>
      </c>
      <c r="CH171" s="621">
        <f t="shared" si="194"/>
        <v>0</v>
      </c>
      <c r="CI171" s="621">
        <f t="shared" si="195"/>
        <v>0</v>
      </c>
      <c r="CJ171" s="619"/>
      <c r="CK171" s="612">
        <f t="shared" si="196"/>
        <v>15</v>
      </c>
      <c r="CL171" s="620">
        <f t="shared" si="197"/>
        <v>1500</v>
      </c>
      <c r="CM171" s="612">
        <v>18</v>
      </c>
      <c r="CN171" s="621">
        <f>(R171/30*CM171)*Q171</f>
        <v>1800</v>
      </c>
      <c r="CP171" s="621">
        <f>(R171/30*CO171)*Q171</f>
        <v>0</v>
      </c>
      <c r="CQ171" s="621">
        <f t="shared" si="162"/>
        <v>-300</v>
      </c>
      <c r="CR171" s="621">
        <f t="shared" si="163"/>
        <v>1800</v>
      </c>
      <c r="CS171" s="622"/>
      <c r="CT171" s="612">
        <f t="shared" si="180"/>
        <v>0</v>
      </c>
      <c r="CU171" s="620">
        <f t="shared" si="198"/>
        <v>0</v>
      </c>
      <c r="CW171" s="621">
        <f t="shared" si="175"/>
        <v>0</v>
      </c>
      <c r="CY171" s="621">
        <f t="shared" si="176"/>
        <v>0</v>
      </c>
      <c r="CZ171" s="621">
        <f t="shared" si="199"/>
        <v>0</v>
      </c>
      <c r="DA171" s="621">
        <f t="shared" si="200"/>
        <v>0</v>
      </c>
      <c r="DC171" s="612">
        <f t="shared" si="168"/>
        <v>0</v>
      </c>
      <c r="DD171" s="620">
        <f t="shared" si="201"/>
        <v>0</v>
      </c>
      <c r="DF171" s="621">
        <f t="shared" si="177"/>
        <v>0</v>
      </c>
      <c r="DH171" s="621">
        <f t="shared" si="178"/>
        <v>0</v>
      </c>
      <c r="DU171" s="620">
        <f t="shared" si="170"/>
        <v>1500</v>
      </c>
      <c r="DV171" s="621">
        <v>1500</v>
      </c>
      <c r="DW171" s="621">
        <v>1500</v>
      </c>
      <c r="DX171" s="621">
        <f t="shared" si="204"/>
        <v>0</v>
      </c>
      <c r="DY171" s="621">
        <f t="shared" si="205"/>
        <v>0</v>
      </c>
      <c r="EC171" s="612" t="s">
        <v>1620</v>
      </c>
      <c r="EG171" s="621"/>
    </row>
    <row r="172" spans="1:137" s="1944" customFormat="1" ht="26.25" hidden="1" customHeight="1" x14ac:dyDescent="0.25">
      <c r="A172" s="1937">
        <v>2026</v>
      </c>
      <c r="B172" s="606">
        <v>479</v>
      </c>
      <c r="C172" s="606" t="s">
        <v>58</v>
      </c>
      <c r="D172" s="606">
        <v>3000654</v>
      </c>
      <c r="E172" s="606">
        <v>5005023</v>
      </c>
      <c r="F172" s="606" t="s">
        <v>990</v>
      </c>
      <c r="G172" s="1937" t="s">
        <v>991</v>
      </c>
      <c r="H172" s="1937">
        <v>94</v>
      </c>
      <c r="I172" s="607" t="s">
        <v>992</v>
      </c>
      <c r="J172" s="608" t="s">
        <v>10</v>
      </c>
      <c r="K172" s="608" t="s">
        <v>60</v>
      </c>
      <c r="L172" s="606" t="str">
        <f t="shared" si="181"/>
        <v>2.3</v>
      </c>
      <c r="M172" s="1938" t="s">
        <v>62</v>
      </c>
      <c r="N172" s="609"/>
      <c r="O172" s="1937" t="s">
        <v>1621</v>
      </c>
      <c r="P172" s="1937" t="s">
        <v>65</v>
      </c>
      <c r="Q172" s="1939">
        <v>1</v>
      </c>
      <c r="R172" s="457">
        <v>3000</v>
      </c>
      <c r="S172" s="1937">
        <v>30</v>
      </c>
      <c r="T172" s="1937">
        <v>30</v>
      </c>
      <c r="U172" s="1937"/>
      <c r="V172" s="1937"/>
      <c r="W172" s="1940"/>
      <c r="X172" s="326"/>
      <c r="Y172" s="326"/>
      <c r="Z172" s="326"/>
      <c r="AA172" s="326"/>
      <c r="AB172" s="326"/>
      <c r="AC172" s="326"/>
      <c r="AD172" s="326"/>
      <c r="AE172" s="457">
        <f t="shared" ref="AE172:AE201" si="209">ROUNDUP(IFERROR(IF(OR(P172="LOCADOR",P172="VIATICOS",P172="CAJA CHICA"),IF(P172="LOCADOR",Q172*(R172/30)*SUM(S172:AD172),Q172*R172*SUM(S172:AD172)),R172*SUM(S172:AD172)),""),0)</f>
        <v>6000</v>
      </c>
      <c r="AF172" s="327">
        <f t="shared" ref="AF172:AG179" si="210">+$R172*(S172/30)</f>
        <v>3000</v>
      </c>
      <c r="AG172" s="327">
        <f t="shared" si="210"/>
        <v>3000</v>
      </c>
      <c r="AH172" s="327">
        <f t="shared" si="182"/>
        <v>0</v>
      </c>
      <c r="AI172" s="327">
        <f t="shared" si="183"/>
        <v>0</v>
      </c>
      <c r="AJ172" s="327">
        <f t="shared" si="184"/>
        <v>0</v>
      </c>
      <c r="AK172" s="327">
        <f t="shared" si="185"/>
        <v>0</v>
      </c>
      <c r="AL172" s="327">
        <f t="shared" si="186"/>
        <v>0</v>
      </c>
      <c r="AM172" s="327">
        <f t="shared" si="187"/>
        <v>0</v>
      </c>
      <c r="AN172" s="327">
        <f t="shared" si="188"/>
        <v>0</v>
      </c>
      <c r="AO172" s="327">
        <f t="shared" si="189"/>
        <v>0</v>
      </c>
      <c r="AP172" s="327">
        <f t="shared" si="190"/>
        <v>0</v>
      </c>
      <c r="AQ172" s="327">
        <f t="shared" si="191"/>
        <v>0</v>
      </c>
      <c r="AR172" s="458">
        <f>+ROUNDUP(SUM(AF172:AQ172),0)</f>
        <v>6000</v>
      </c>
      <c r="AS172" s="1941" t="s">
        <v>994</v>
      </c>
      <c r="AT172" s="612"/>
      <c r="AU172" s="612"/>
      <c r="AV172" s="612"/>
      <c r="AW172" s="612"/>
      <c r="AX172" s="612"/>
      <c r="AY172" s="612"/>
      <c r="AZ172" s="612"/>
      <c r="BA172" s="613"/>
      <c r="BB172" s="1942" t="s">
        <v>995</v>
      </c>
      <c r="BC172" s="614" t="s">
        <v>1163</v>
      </c>
      <c r="BD172" s="614" t="s">
        <v>1164</v>
      </c>
      <c r="BE172" s="614" t="s">
        <v>1165</v>
      </c>
      <c r="BF172" s="615">
        <v>45665</v>
      </c>
      <c r="BG172" s="614"/>
      <c r="BH172" s="616">
        <v>1906</v>
      </c>
      <c r="BI172" s="616"/>
      <c r="BJ172" s="614"/>
      <c r="BK172" s="616"/>
      <c r="BL172" s="614"/>
      <c r="BM172" s="614"/>
      <c r="BN172" s="616"/>
      <c r="BO172" s="616" t="s">
        <v>1166</v>
      </c>
      <c r="BP172" s="616"/>
      <c r="BQ172" s="2821"/>
      <c r="BR172" s="2821"/>
      <c r="BS172" s="2822" t="s">
        <v>1622</v>
      </c>
      <c r="BT172" s="2822" t="s">
        <v>1623</v>
      </c>
      <c r="BU172" s="328" t="s">
        <v>1624</v>
      </c>
      <c r="BV172" s="393">
        <v>76286818</v>
      </c>
      <c r="BW172" s="392">
        <v>10762868186</v>
      </c>
      <c r="BX172" s="617">
        <v>3000</v>
      </c>
      <c r="BY172" s="618">
        <v>46028</v>
      </c>
      <c r="BZ172" s="618">
        <v>46081</v>
      </c>
      <c r="CA172" s="619"/>
      <c r="CB172" s="612">
        <f t="shared" si="192"/>
        <v>30</v>
      </c>
      <c r="CC172" s="620">
        <f t="shared" si="193"/>
        <v>3000</v>
      </c>
      <c r="CD172" s="612">
        <v>26</v>
      </c>
      <c r="CE172" s="621">
        <v>3000</v>
      </c>
      <c r="CF172" s="612">
        <v>26</v>
      </c>
      <c r="CG172" s="621">
        <v>3000</v>
      </c>
      <c r="CH172" s="621">
        <f t="shared" si="194"/>
        <v>0</v>
      </c>
      <c r="CI172" s="621">
        <f t="shared" si="195"/>
        <v>0</v>
      </c>
      <c r="CJ172" s="619"/>
      <c r="CK172" s="612">
        <f t="shared" si="196"/>
        <v>30</v>
      </c>
      <c r="CL172" s="620">
        <f t="shared" si="197"/>
        <v>3000</v>
      </c>
      <c r="CM172" s="612">
        <v>28</v>
      </c>
      <c r="CN172" s="621">
        <v>3000</v>
      </c>
      <c r="CO172" s="612">
        <v>28</v>
      </c>
      <c r="CP172" s="621">
        <v>3000</v>
      </c>
      <c r="CQ172" s="621">
        <f t="shared" si="162"/>
        <v>0</v>
      </c>
      <c r="CR172" s="621">
        <f t="shared" si="163"/>
        <v>3000</v>
      </c>
      <c r="CS172" s="622"/>
      <c r="CT172" s="612">
        <f t="shared" si="180"/>
        <v>0</v>
      </c>
      <c r="CU172" s="620">
        <f t="shared" si="198"/>
        <v>0</v>
      </c>
      <c r="CV172" s="612"/>
      <c r="CW172" s="621">
        <f t="shared" si="175"/>
        <v>0</v>
      </c>
      <c r="CX172" s="612"/>
      <c r="CY172" s="621">
        <f t="shared" si="176"/>
        <v>0</v>
      </c>
      <c r="CZ172" s="621">
        <f t="shared" si="199"/>
        <v>0</v>
      </c>
      <c r="DA172" s="621">
        <f t="shared" si="200"/>
        <v>0</v>
      </c>
      <c r="DB172" s="612"/>
      <c r="DC172" s="612">
        <f t="shared" si="168"/>
        <v>0</v>
      </c>
      <c r="DD172" s="620">
        <f t="shared" si="201"/>
        <v>0</v>
      </c>
      <c r="DE172" s="612"/>
      <c r="DF172" s="621">
        <f t="shared" si="177"/>
        <v>0</v>
      </c>
      <c r="DG172" s="612"/>
      <c r="DH172" s="621">
        <f t="shared" si="178"/>
        <v>0</v>
      </c>
      <c r="DI172" s="612"/>
      <c r="DJ172" s="612"/>
      <c r="DK172" s="612"/>
      <c r="DL172" s="612"/>
      <c r="DM172" s="612"/>
      <c r="DN172" s="612"/>
      <c r="DO172" s="612"/>
      <c r="DP172" s="612"/>
      <c r="DQ172" s="612"/>
      <c r="DR172" s="612"/>
      <c r="DS172" s="612"/>
      <c r="DU172" s="1945">
        <f t="shared" si="170"/>
        <v>6000</v>
      </c>
      <c r="DV172" s="1946">
        <f t="shared" ref="DV172:DV186" si="211">CE172+CN172+CW172+DF172</f>
        <v>6000</v>
      </c>
      <c r="DW172" s="1946">
        <f t="shared" ref="DW172:DW186" si="212">CG172+CP172+CY172+DH172</f>
        <v>6000</v>
      </c>
      <c r="DX172" s="1946">
        <f t="shared" si="204"/>
        <v>0</v>
      </c>
      <c r="DY172" s="1946">
        <f t="shared" si="205"/>
        <v>0</v>
      </c>
      <c r="EG172" s="1946"/>
    </row>
    <row r="173" spans="1:137" s="612" customFormat="1" ht="26.25" hidden="1" customHeight="1" x14ac:dyDescent="0.25">
      <c r="A173" s="606">
        <v>2026</v>
      </c>
      <c r="B173" s="606">
        <v>479</v>
      </c>
      <c r="C173" s="606" t="s">
        <v>58</v>
      </c>
      <c r="D173" s="606">
        <v>3000654</v>
      </c>
      <c r="E173" s="606">
        <v>5005023</v>
      </c>
      <c r="F173" s="606" t="s">
        <v>1003</v>
      </c>
      <c r="G173" s="606" t="s">
        <v>1004</v>
      </c>
      <c r="H173" s="606">
        <v>97</v>
      </c>
      <c r="I173" s="607" t="s">
        <v>992</v>
      </c>
      <c r="J173" s="608" t="s">
        <v>10</v>
      </c>
      <c r="K173" s="608" t="s">
        <v>60</v>
      </c>
      <c r="L173" s="606" t="str">
        <f t="shared" si="181"/>
        <v>2.3</v>
      </c>
      <c r="M173" s="609" t="s">
        <v>62</v>
      </c>
      <c r="N173" s="609"/>
      <c r="O173" s="606" t="s">
        <v>1625</v>
      </c>
      <c r="P173" s="606" t="s">
        <v>65</v>
      </c>
      <c r="Q173" s="610">
        <v>1</v>
      </c>
      <c r="R173" s="324">
        <v>7000</v>
      </c>
      <c r="S173" s="606">
        <v>30</v>
      </c>
      <c r="T173" s="606">
        <v>30</v>
      </c>
      <c r="U173" s="606"/>
      <c r="V173" s="606">
        <v>0</v>
      </c>
      <c r="W173" s="326"/>
      <c r="X173" s="326"/>
      <c r="Y173" s="326"/>
      <c r="Z173" s="326"/>
      <c r="AA173" s="326"/>
      <c r="AB173" s="326"/>
      <c r="AC173" s="326"/>
      <c r="AD173" s="326"/>
      <c r="AE173" s="324">
        <f t="shared" si="209"/>
        <v>14000</v>
      </c>
      <c r="AF173" s="327">
        <f t="shared" si="210"/>
        <v>7000</v>
      </c>
      <c r="AG173" s="327">
        <f t="shared" si="210"/>
        <v>7000</v>
      </c>
      <c r="AH173" s="327">
        <f t="shared" si="182"/>
        <v>0</v>
      </c>
      <c r="AI173" s="327">
        <f t="shared" si="183"/>
        <v>0</v>
      </c>
      <c r="AJ173" s="327">
        <f t="shared" si="184"/>
        <v>0</v>
      </c>
      <c r="AK173" s="327">
        <f t="shared" si="185"/>
        <v>0</v>
      </c>
      <c r="AL173" s="327">
        <f t="shared" si="186"/>
        <v>0</v>
      </c>
      <c r="AM173" s="327">
        <f t="shared" si="187"/>
        <v>0</v>
      </c>
      <c r="AN173" s="327">
        <f t="shared" si="188"/>
        <v>0</v>
      </c>
      <c r="AO173" s="327">
        <f t="shared" si="189"/>
        <v>0</v>
      </c>
      <c r="AP173" s="327">
        <f t="shared" si="190"/>
        <v>0</v>
      </c>
      <c r="AQ173" s="327">
        <f t="shared" si="191"/>
        <v>0</v>
      </c>
      <c r="AR173" s="327"/>
      <c r="AS173" s="611" t="s">
        <v>994</v>
      </c>
      <c r="BA173" s="613"/>
      <c r="BB173" s="614" t="s">
        <v>1021</v>
      </c>
      <c r="BC173" s="614"/>
      <c r="BD173" s="614"/>
      <c r="BE173" s="614"/>
      <c r="BF173" s="615"/>
      <c r="BG173" s="614"/>
      <c r="BH173" s="616"/>
      <c r="BI173" s="616"/>
      <c r="BJ173" s="614"/>
      <c r="BK173" s="616"/>
      <c r="BL173" s="384"/>
      <c r="BM173" s="384"/>
      <c r="BN173" s="616"/>
      <c r="BO173" s="616"/>
      <c r="BP173" s="616"/>
      <c r="BQ173" s="616"/>
      <c r="BR173" s="616"/>
      <c r="BS173" s="611"/>
      <c r="BV173" s="630"/>
      <c r="BW173" s="630"/>
      <c r="CA173" s="619"/>
      <c r="CB173" s="612">
        <f t="shared" si="192"/>
        <v>30</v>
      </c>
      <c r="CC173" s="620">
        <f t="shared" si="193"/>
        <v>7000</v>
      </c>
      <c r="CE173" s="621">
        <f>(R173/30*CD173)*Q173</f>
        <v>0</v>
      </c>
      <c r="CG173" s="621">
        <f>(R173/30*CF173)*Q173</f>
        <v>0</v>
      </c>
      <c r="CH173" s="621">
        <f t="shared" si="194"/>
        <v>7000</v>
      </c>
      <c r="CI173" s="621">
        <f t="shared" si="195"/>
        <v>7000</v>
      </c>
      <c r="CJ173" s="619"/>
      <c r="CK173" s="612">
        <f t="shared" si="196"/>
        <v>30</v>
      </c>
      <c r="CL173" s="620">
        <f t="shared" si="197"/>
        <v>7000</v>
      </c>
      <c r="CN173" s="621">
        <f>(R173/30*CM173)*Q173</f>
        <v>0</v>
      </c>
      <c r="CP173" s="621">
        <f>(R173/30*CO173)*Q173</f>
        <v>0</v>
      </c>
      <c r="CQ173" s="621">
        <f t="shared" si="162"/>
        <v>7000</v>
      </c>
      <c r="CR173" s="621">
        <f t="shared" si="163"/>
        <v>0</v>
      </c>
      <c r="CS173" s="622"/>
      <c r="CT173" s="612">
        <f t="shared" si="180"/>
        <v>0</v>
      </c>
      <c r="CU173" s="620">
        <f t="shared" si="198"/>
        <v>0</v>
      </c>
      <c r="CW173" s="621">
        <f t="shared" si="175"/>
        <v>0</v>
      </c>
      <c r="CY173" s="621">
        <f t="shared" si="176"/>
        <v>0</v>
      </c>
      <c r="CZ173" s="621">
        <f t="shared" si="199"/>
        <v>0</v>
      </c>
      <c r="DA173" s="621">
        <f t="shared" si="200"/>
        <v>0</v>
      </c>
      <c r="DC173" s="612">
        <f t="shared" si="168"/>
        <v>0</v>
      </c>
      <c r="DD173" s="620">
        <f t="shared" si="201"/>
        <v>0</v>
      </c>
      <c r="DF173" s="621">
        <f t="shared" si="177"/>
        <v>0</v>
      </c>
      <c r="DH173" s="621">
        <f t="shared" si="178"/>
        <v>0</v>
      </c>
      <c r="DU173" s="620">
        <f t="shared" si="170"/>
        <v>0</v>
      </c>
      <c r="DV173" s="621">
        <f t="shared" si="211"/>
        <v>0</v>
      </c>
      <c r="DW173" s="621">
        <f t="shared" si="212"/>
        <v>0</v>
      </c>
      <c r="DX173" s="621">
        <f t="shared" si="204"/>
        <v>0</v>
      </c>
      <c r="DY173" s="621">
        <f t="shared" si="205"/>
        <v>0</v>
      </c>
      <c r="EG173" s="621"/>
    </row>
    <row r="174" spans="1:137" s="612" customFormat="1" ht="26.25" hidden="1" customHeight="1" x14ac:dyDescent="0.25">
      <c r="A174" s="606">
        <v>2026</v>
      </c>
      <c r="B174" s="606">
        <v>479</v>
      </c>
      <c r="C174" s="606" t="s">
        <v>58</v>
      </c>
      <c r="D174" s="606">
        <v>3000654</v>
      </c>
      <c r="E174" s="606">
        <v>5005023</v>
      </c>
      <c r="F174" s="606" t="s">
        <v>1003</v>
      </c>
      <c r="G174" s="606" t="s">
        <v>1004</v>
      </c>
      <c r="H174" s="606">
        <v>97</v>
      </c>
      <c r="I174" s="607" t="s">
        <v>992</v>
      </c>
      <c r="J174" s="608" t="s">
        <v>10</v>
      </c>
      <c r="K174" s="608" t="s">
        <v>60</v>
      </c>
      <c r="L174" s="606" t="str">
        <f t="shared" si="181"/>
        <v>2.3</v>
      </c>
      <c r="M174" s="609" t="s">
        <v>62</v>
      </c>
      <c r="N174" s="609"/>
      <c r="O174" s="606" t="s">
        <v>1626</v>
      </c>
      <c r="P174" s="606" t="s">
        <v>65</v>
      </c>
      <c r="Q174" s="610">
        <v>1</v>
      </c>
      <c r="R174" s="324">
        <v>5000</v>
      </c>
      <c r="S174" s="606">
        <v>30</v>
      </c>
      <c r="T174" s="606">
        <v>30</v>
      </c>
      <c r="U174" s="606"/>
      <c r="V174" s="606">
        <v>0</v>
      </c>
      <c r="W174" s="326"/>
      <c r="X174" s="326"/>
      <c r="Y174" s="326"/>
      <c r="Z174" s="326"/>
      <c r="AA174" s="326"/>
      <c r="AB174" s="326"/>
      <c r="AC174" s="326"/>
      <c r="AD174" s="326"/>
      <c r="AE174" s="324">
        <f t="shared" si="209"/>
        <v>10000</v>
      </c>
      <c r="AF174" s="327">
        <f t="shared" si="210"/>
        <v>5000</v>
      </c>
      <c r="AG174" s="327">
        <f t="shared" si="210"/>
        <v>5000</v>
      </c>
      <c r="AH174" s="327">
        <f t="shared" si="182"/>
        <v>0</v>
      </c>
      <c r="AI174" s="327">
        <f t="shared" si="183"/>
        <v>0</v>
      </c>
      <c r="AJ174" s="327">
        <f t="shared" si="184"/>
        <v>0</v>
      </c>
      <c r="AK174" s="327">
        <f t="shared" si="185"/>
        <v>0</v>
      </c>
      <c r="AL174" s="327">
        <f t="shared" si="186"/>
        <v>0</v>
      </c>
      <c r="AM174" s="327">
        <f t="shared" si="187"/>
        <v>0</v>
      </c>
      <c r="AN174" s="327">
        <f t="shared" si="188"/>
        <v>0</v>
      </c>
      <c r="AO174" s="327">
        <f t="shared" si="189"/>
        <v>0</v>
      </c>
      <c r="AP174" s="327">
        <f t="shared" si="190"/>
        <v>0</v>
      </c>
      <c r="AQ174" s="327">
        <f t="shared" si="191"/>
        <v>0</v>
      </c>
      <c r="AR174" s="327">
        <f t="shared" ref="AR174:AR201" si="213">+ROUNDUP(SUM(AF174:AQ174),0)</f>
        <v>10000</v>
      </c>
      <c r="AS174" s="611" t="s">
        <v>994</v>
      </c>
      <c r="BA174" s="613"/>
      <c r="BB174" s="614" t="s">
        <v>995</v>
      </c>
      <c r="BC174" s="614" t="s">
        <v>1163</v>
      </c>
      <c r="BD174" s="614" t="s">
        <v>1164</v>
      </c>
      <c r="BE174" s="614" t="s">
        <v>1165</v>
      </c>
      <c r="BF174" s="615">
        <v>45665</v>
      </c>
      <c r="BG174" s="614"/>
      <c r="BH174" s="616">
        <v>1916</v>
      </c>
      <c r="BI174" s="616"/>
      <c r="BJ174" s="614"/>
      <c r="BK174" s="616"/>
      <c r="BL174" s="614"/>
      <c r="BM174" s="614"/>
      <c r="BN174" s="616"/>
      <c r="BO174" s="616" t="s">
        <v>1166</v>
      </c>
      <c r="BP174" s="616"/>
      <c r="BQ174" s="616"/>
      <c r="BR174" s="616"/>
      <c r="BS174" s="328" t="s">
        <v>1627</v>
      </c>
      <c r="BT174" s="328" t="s">
        <v>1628</v>
      </c>
      <c r="BU174" s="328" t="s">
        <v>1629</v>
      </c>
      <c r="BV174" s="393">
        <v>40457965</v>
      </c>
      <c r="BW174" s="392">
        <v>10404579652</v>
      </c>
      <c r="BX174" s="617">
        <v>5000</v>
      </c>
      <c r="BY174" s="618">
        <v>46028</v>
      </c>
      <c r="BZ174" s="618">
        <v>46081</v>
      </c>
      <c r="CA174" s="619"/>
      <c r="CB174" s="612">
        <f t="shared" si="192"/>
        <v>30</v>
      </c>
      <c r="CC174" s="620">
        <f t="shared" si="193"/>
        <v>5000</v>
      </c>
      <c r="CD174" s="612">
        <v>26</v>
      </c>
      <c r="CE174" s="621">
        <v>5000</v>
      </c>
      <c r="CF174" s="612">
        <v>26</v>
      </c>
      <c r="CG174" s="621">
        <v>5000</v>
      </c>
      <c r="CH174" s="621">
        <f t="shared" si="194"/>
        <v>0</v>
      </c>
      <c r="CI174" s="621">
        <f t="shared" si="195"/>
        <v>0</v>
      </c>
      <c r="CJ174" s="619"/>
      <c r="CK174" s="612">
        <f t="shared" si="196"/>
        <v>30</v>
      </c>
      <c r="CL174" s="620">
        <f t="shared" si="197"/>
        <v>5000</v>
      </c>
      <c r="CM174" s="612">
        <v>28</v>
      </c>
      <c r="CN174" s="621">
        <v>5000</v>
      </c>
      <c r="CO174" s="612">
        <v>28</v>
      </c>
      <c r="CP174" s="621">
        <v>5000</v>
      </c>
      <c r="CQ174" s="621">
        <f t="shared" si="162"/>
        <v>0</v>
      </c>
      <c r="CR174" s="621">
        <f t="shared" si="163"/>
        <v>5000</v>
      </c>
      <c r="CS174" s="622"/>
      <c r="CT174" s="612">
        <f t="shared" ref="CT174:CT205" si="214">U174</f>
        <v>0</v>
      </c>
      <c r="CU174" s="620">
        <f t="shared" si="198"/>
        <v>0</v>
      </c>
      <c r="CW174" s="621">
        <f t="shared" si="175"/>
        <v>0</v>
      </c>
      <c r="CY174" s="621">
        <f t="shared" si="176"/>
        <v>0</v>
      </c>
      <c r="CZ174" s="621">
        <f t="shared" si="199"/>
        <v>0</v>
      </c>
      <c r="DA174" s="621">
        <f t="shared" si="200"/>
        <v>0</v>
      </c>
      <c r="DC174" s="612">
        <f t="shared" si="168"/>
        <v>0</v>
      </c>
      <c r="DD174" s="620">
        <f t="shared" si="201"/>
        <v>0</v>
      </c>
      <c r="DF174" s="621">
        <f t="shared" si="177"/>
        <v>0</v>
      </c>
      <c r="DH174" s="621">
        <f t="shared" si="178"/>
        <v>0</v>
      </c>
      <c r="DU174" s="620">
        <f t="shared" si="170"/>
        <v>10000</v>
      </c>
      <c r="DV174" s="621">
        <f t="shared" si="211"/>
        <v>10000</v>
      </c>
      <c r="DW174" s="621">
        <f t="shared" si="212"/>
        <v>10000</v>
      </c>
      <c r="DX174" s="621">
        <f t="shared" si="204"/>
        <v>0</v>
      </c>
      <c r="DY174" s="621">
        <f t="shared" si="205"/>
        <v>0</v>
      </c>
      <c r="EG174" s="621"/>
    </row>
    <row r="175" spans="1:137" s="612" customFormat="1" ht="26.25" hidden="1" customHeight="1" x14ac:dyDescent="0.25">
      <c r="A175" s="606">
        <v>2026</v>
      </c>
      <c r="B175" s="606">
        <v>479</v>
      </c>
      <c r="C175" s="606" t="s">
        <v>58</v>
      </c>
      <c r="D175" s="606">
        <v>3000654</v>
      </c>
      <c r="E175" s="606">
        <v>5005023</v>
      </c>
      <c r="F175" s="606" t="s">
        <v>1003</v>
      </c>
      <c r="G175" s="606" t="s">
        <v>1004</v>
      </c>
      <c r="H175" s="606">
        <v>97</v>
      </c>
      <c r="I175" s="607" t="s">
        <v>992</v>
      </c>
      <c r="J175" s="608" t="s">
        <v>10</v>
      </c>
      <c r="K175" s="608" t="s">
        <v>60</v>
      </c>
      <c r="L175" s="606" t="str">
        <f t="shared" si="181"/>
        <v>2.3</v>
      </c>
      <c r="M175" s="609" t="s">
        <v>62</v>
      </c>
      <c r="N175" s="609"/>
      <c r="O175" s="606" t="s">
        <v>1630</v>
      </c>
      <c r="P175" s="606" t="s">
        <v>65</v>
      </c>
      <c r="Q175" s="610">
        <v>1</v>
      </c>
      <c r="R175" s="324">
        <v>5000</v>
      </c>
      <c r="S175" s="606">
        <v>30</v>
      </c>
      <c r="T175" s="606">
        <v>30</v>
      </c>
      <c r="U175" s="606"/>
      <c r="V175" s="606">
        <v>0</v>
      </c>
      <c r="W175" s="326"/>
      <c r="X175" s="326"/>
      <c r="Y175" s="326"/>
      <c r="Z175" s="326"/>
      <c r="AA175" s="326"/>
      <c r="AB175" s="326"/>
      <c r="AC175" s="326"/>
      <c r="AD175" s="326"/>
      <c r="AE175" s="324">
        <f t="shared" si="209"/>
        <v>10000</v>
      </c>
      <c r="AF175" s="327">
        <f t="shared" si="210"/>
        <v>5000</v>
      </c>
      <c r="AG175" s="327">
        <f t="shared" si="210"/>
        <v>5000</v>
      </c>
      <c r="AH175" s="327">
        <f t="shared" si="182"/>
        <v>0</v>
      </c>
      <c r="AI175" s="327">
        <f t="shared" si="183"/>
        <v>0</v>
      </c>
      <c r="AJ175" s="327">
        <f t="shared" si="184"/>
        <v>0</v>
      </c>
      <c r="AK175" s="327">
        <f t="shared" si="185"/>
        <v>0</v>
      </c>
      <c r="AL175" s="327">
        <f t="shared" si="186"/>
        <v>0</v>
      </c>
      <c r="AM175" s="327">
        <f t="shared" si="187"/>
        <v>0</v>
      </c>
      <c r="AN175" s="327">
        <f t="shared" si="188"/>
        <v>0</v>
      </c>
      <c r="AO175" s="327">
        <f t="shared" si="189"/>
        <v>0</v>
      </c>
      <c r="AP175" s="327">
        <f t="shared" si="190"/>
        <v>0</v>
      </c>
      <c r="AQ175" s="327">
        <f t="shared" si="191"/>
        <v>0</v>
      </c>
      <c r="AR175" s="327">
        <f t="shared" si="213"/>
        <v>10000</v>
      </c>
      <c r="AS175" s="611" t="s">
        <v>994</v>
      </c>
      <c r="BA175" s="613"/>
      <c r="BB175" s="614" t="s">
        <v>995</v>
      </c>
      <c r="BC175" s="614" t="s">
        <v>1163</v>
      </c>
      <c r="BD175" s="614" t="s">
        <v>1164</v>
      </c>
      <c r="BE175" s="614" t="s">
        <v>1165</v>
      </c>
      <c r="BF175" s="615">
        <v>45665</v>
      </c>
      <c r="BG175" s="614"/>
      <c r="BH175" s="616">
        <v>1917</v>
      </c>
      <c r="BI175" s="616"/>
      <c r="BJ175" s="614"/>
      <c r="BK175" s="616"/>
      <c r="BL175" s="614"/>
      <c r="BM175" s="614"/>
      <c r="BN175" s="616"/>
      <c r="BO175" s="616" t="s">
        <v>1166</v>
      </c>
      <c r="BP175" s="616"/>
      <c r="BQ175" s="616"/>
      <c r="BR175" s="616"/>
      <c r="BS175" s="328" t="s">
        <v>1631</v>
      </c>
      <c r="BT175" s="328" t="s">
        <v>1632</v>
      </c>
      <c r="BU175" s="328" t="s">
        <v>1633</v>
      </c>
      <c r="BV175" s="393">
        <v>46439509</v>
      </c>
      <c r="BW175" s="392">
        <v>10464395097</v>
      </c>
      <c r="BX175" s="617">
        <v>5000</v>
      </c>
      <c r="BY175" s="618">
        <v>46028</v>
      </c>
      <c r="BZ175" s="618">
        <v>46081</v>
      </c>
      <c r="CA175" s="619"/>
      <c r="CB175" s="612">
        <f t="shared" si="192"/>
        <v>30</v>
      </c>
      <c r="CC175" s="620">
        <f t="shared" si="193"/>
        <v>5000</v>
      </c>
      <c r="CD175" s="612">
        <v>26</v>
      </c>
      <c r="CE175" s="621">
        <v>5000</v>
      </c>
      <c r="CF175" s="612">
        <v>26</v>
      </c>
      <c r="CG175" s="621">
        <v>5000</v>
      </c>
      <c r="CH175" s="621">
        <f t="shared" si="194"/>
        <v>0</v>
      </c>
      <c r="CI175" s="621">
        <f t="shared" si="195"/>
        <v>0</v>
      </c>
      <c r="CJ175" s="619"/>
      <c r="CK175" s="612">
        <f t="shared" si="196"/>
        <v>30</v>
      </c>
      <c r="CL175" s="620">
        <f t="shared" si="197"/>
        <v>5000</v>
      </c>
      <c r="CM175" s="612">
        <v>28</v>
      </c>
      <c r="CN175" s="621">
        <v>5000</v>
      </c>
      <c r="CO175" s="612">
        <v>28</v>
      </c>
      <c r="CP175" s="621">
        <v>5000</v>
      </c>
      <c r="CQ175" s="621">
        <f t="shared" si="162"/>
        <v>0</v>
      </c>
      <c r="CR175" s="621">
        <f t="shared" si="163"/>
        <v>5000</v>
      </c>
      <c r="CS175" s="622"/>
      <c r="CT175" s="612">
        <f t="shared" si="214"/>
        <v>0</v>
      </c>
      <c r="CU175" s="620">
        <f t="shared" si="198"/>
        <v>0</v>
      </c>
      <c r="CW175" s="621">
        <f t="shared" si="175"/>
        <v>0</v>
      </c>
      <c r="CY175" s="621">
        <f t="shared" si="176"/>
        <v>0</v>
      </c>
      <c r="CZ175" s="621">
        <f t="shared" si="199"/>
        <v>0</v>
      </c>
      <c r="DA175" s="621">
        <f t="shared" si="200"/>
        <v>0</v>
      </c>
      <c r="DC175" s="612">
        <f t="shared" si="168"/>
        <v>0</v>
      </c>
      <c r="DD175" s="620">
        <f t="shared" si="201"/>
        <v>0</v>
      </c>
      <c r="DF175" s="621">
        <f t="shared" si="177"/>
        <v>0</v>
      </c>
      <c r="DH175" s="621">
        <f t="shared" si="178"/>
        <v>0</v>
      </c>
      <c r="DU175" s="620">
        <f t="shared" si="170"/>
        <v>10000</v>
      </c>
      <c r="DV175" s="621">
        <f t="shared" si="211"/>
        <v>10000</v>
      </c>
      <c r="DW175" s="621">
        <f t="shared" si="212"/>
        <v>10000</v>
      </c>
      <c r="DX175" s="621">
        <f t="shared" si="204"/>
        <v>0</v>
      </c>
      <c r="DY175" s="621">
        <f t="shared" si="205"/>
        <v>0</v>
      </c>
      <c r="EG175" s="621"/>
    </row>
    <row r="176" spans="1:137" s="612" customFormat="1" ht="26.25" hidden="1" customHeight="1" x14ac:dyDescent="0.25">
      <c r="A176" s="606">
        <v>2026</v>
      </c>
      <c r="B176" s="606">
        <v>479</v>
      </c>
      <c r="C176" s="606" t="s">
        <v>58</v>
      </c>
      <c r="D176" s="606">
        <v>3000654</v>
      </c>
      <c r="E176" s="606">
        <v>5005023</v>
      </c>
      <c r="F176" s="606" t="s">
        <v>1003</v>
      </c>
      <c r="G176" s="606" t="s">
        <v>1004</v>
      </c>
      <c r="H176" s="606">
        <v>97</v>
      </c>
      <c r="I176" s="607" t="s">
        <v>992</v>
      </c>
      <c r="J176" s="608" t="s">
        <v>10</v>
      </c>
      <c r="K176" s="608" t="s">
        <v>60</v>
      </c>
      <c r="L176" s="606" t="str">
        <f t="shared" si="181"/>
        <v>2.3</v>
      </c>
      <c r="M176" s="609" t="s">
        <v>62</v>
      </c>
      <c r="N176" s="609"/>
      <c r="O176" s="606" t="s">
        <v>1634</v>
      </c>
      <c r="P176" s="606" t="s">
        <v>65</v>
      </c>
      <c r="Q176" s="610">
        <v>1</v>
      </c>
      <c r="R176" s="324">
        <v>5000</v>
      </c>
      <c r="S176" s="606">
        <v>30</v>
      </c>
      <c r="T176" s="606">
        <v>30</v>
      </c>
      <c r="U176" s="606"/>
      <c r="V176" s="606">
        <v>0</v>
      </c>
      <c r="W176" s="326"/>
      <c r="X176" s="326"/>
      <c r="Y176" s="326"/>
      <c r="Z176" s="326"/>
      <c r="AA176" s="326"/>
      <c r="AB176" s="326"/>
      <c r="AC176" s="326"/>
      <c r="AD176" s="326"/>
      <c r="AE176" s="324">
        <f t="shared" si="209"/>
        <v>10000</v>
      </c>
      <c r="AF176" s="327">
        <f t="shared" si="210"/>
        <v>5000</v>
      </c>
      <c r="AG176" s="327">
        <f t="shared" si="210"/>
        <v>5000</v>
      </c>
      <c r="AH176" s="327">
        <f t="shared" si="182"/>
        <v>0</v>
      </c>
      <c r="AI176" s="327">
        <f t="shared" si="183"/>
        <v>0</v>
      </c>
      <c r="AJ176" s="327">
        <f t="shared" si="184"/>
        <v>0</v>
      </c>
      <c r="AK176" s="327">
        <f t="shared" si="185"/>
        <v>0</v>
      </c>
      <c r="AL176" s="327">
        <f t="shared" si="186"/>
        <v>0</v>
      </c>
      <c r="AM176" s="327">
        <f t="shared" si="187"/>
        <v>0</v>
      </c>
      <c r="AN176" s="327">
        <f t="shared" si="188"/>
        <v>0</v>
      </c>
      <c r="AO176" s="327">
        <f t="shared" si="189"/>
        <v>0</v>
      </c>
      <c r="AP176" s="327">
        <f t="shared" si="190"/>
        <v>0</v>
      </c>
      <c r="AQ176" s="327">
        <f t="shared" si="191"/>
        <v>0</v>
      </c>
      <c r="AR176" s="327">
        <f t="shared" si="213"/>
        <v>10000</v>
      </c>
      <c r="AS176" s="611" t="s">
        <v>994</v>
      </c>
      <c r="BA176" s="613"/>
      <c r="BB176" s="614" t="s">
        <v>995</v>
      </c>
      <c r="BC176" s="614" t="s">
        <v>1163</v>
      </c>
      <c r="BD176" s="614" t="s">
        <v>1164</v>
      </c>
      <c r="BE176" s="614" t="s">
        <v>1165</v>
      </c>
      <c r="BF176" s="615">
        <v>45665</v>
      </c>
      <c r="BG176" s="614"/>
      <c r="BH176" s="616">
        <v>1918</v>
      </c>
      <c r="BI176" s="616"/>
      <c r="BJ176" s="614"/>
      <c r="BK176" s="616"/>
      <c r="BL176" s="614"/>
      <c r="BM176" s="614"/>
      <c r="BN176" s="616"/>
      <c r="BO176" s="616" t="s">
        <v>1166</v>
      </c>
      <c r="BP176" s="616"/>
      <c r="BQ176" s="616"/>
      <c r="BR176" s="616"/>
      <c r="BS176" s="328" t="s">
        <v>1635</v>
      </c>
      <c r="BT176" s="328" t="s">
        <v>1636</v>
      </c>
      <c r="BU176" s="328" t="s">
        <v>1637</v>
      </c>
      <c r="BV176" s="393">
        <v>43670349</v>
      </c>
      <c r="BW176" s="392">
        <v>10436703495</v>
      </c>
      <c r="BX176" s="617">
        <v>5000</v>
      </c>
      <c r="BY176" s="618">
        <v>46028</v>
      </c>
      <c r="BZ176" s="618">
        <v>46081</v>
      </c>
      <c r="CA176" s="619"/>
      <c r="CB176" s="612">
        <f t="shared" si="192"/>
        <v>30</v>
      </c>
      <c r="CC176" s="620">
        <f t="shared" si="193"/>
        <v>5000</v>
      </c>
      <c r="CD176" s="612">
        <v>26</v>
      </c>
      <c r="CE176" s="621">
        <v>5000</v>
      </c>
      <c r="CF176" s="612">
        <v>26</v>
      </c>
      <c r="CG176" s="621">
        <v>5000</v>
      </c>
      <c r="CH176" s="621">
        <f t="shared" si="194"/>
        <v>0</v>
      </c>
      <c r="CI176" s="621">
        <f t="shared" si="195"/>
        <v>0</v>
      </c>
      <c r="CJ176" s="619"/>
      <c r="CK176" s="612">
        <f t="shared" si="196"/>
        <v>30</v>
      </c>
      <c r="CL176" s="620">
        <f t="shared" si="197"/>
        <v>5000</v>
      </c>
      <c r="CM176" s="612">
        <v>28</v>
      </c>
      <c r="CN176" s="621">
        <v>5000</v>
      </c>
      <c r="CO176" s="612">
        <v>28</v>
      </c>
      <c r="CP176" s="621">
        <v>5000</v>
      </c>
      <c r="CQ176" s="621">
        <f t="shared" si="162"/>
        <v>0</v>
      </c>
      <c r="CR176" s="621">
        <f t="shared" si="163"/>
        <v>5000</v>
      </c>
      <c r="CS176" s="622"/>
      <c r="CT176" s="612">
        <f t="shared" si="214"/>
        <v>0</v>
      </c>
      <c r="CU176" s="620">
        <f t="shared" si="198"/>
        <v>0</v>
      </c>
      <c r="CW176" s="621">
        <f t="shared" si="175"/>
        <v>0</v>
      </c>
      <c r="CY176" s="621">
        <f t="shared" si="176"/>
        <v>0</v>
      </c>
      <c r="CZ176" s="621">
        <f t="shared" si="199"/>
        <v>0</v>
      </c>
      <c r="DA176" s="621">
        <f t="shared" si="200"/>
        <v>0</v>
      </c>
      <c r="DC176" s="612">
        <f t="shared" si="168"/>
        <v>0</v>
      </c>
      <c r="DD176" s="620">
        <f t="shared" si="201"/>
        <v>0</v>
      </c>
      <c r="DF176" s="621">
        <f t="shared" si="177"/>
        <v>0</v>
      </c>
      <c r="DH176" s="621">
        <f t="shared" si="178"/>
        <v>0</v>
      </c>
      <c r="DU176" s="620">
        <f t="shared" si="170"/>
        <v>10000</v>
      </c>
      <c r="DV176" s="621">
        <f t="shared" si="211"/>
        <v>10000</v>
      </c>
      <c r="DW176" s="621">
        <f t="shared" si="212"/>
        <v>10000</v>
      </c>
      <c r="DX176" s="621">
        <f t="shared" si="204"/>
        <v>0</v>
      </c>
      <c r="DY176" s="621">
        <f t="shared" si="205"/>
        <v>0</v>
      </c>
      <c r="EG176" s="621"/>
    </row>
    <row r="177" spans="1:137" s="612" customFormat="1" ht="26.25" hidden="1" customHeight="1" x14ac:dyDescent="0.25">
      <c r="A177" s="606">
        <v>2026</v>
      </c>
      <c r="B177" s="606">
        <v>479</v>
      </c>
      <c r="C177" s="606" t="s">
        <v>58</v>
      </c>
      <c r="D177" s="606">
        <v>3000654</v>
      </c>
      <c r="E177" s="606">
        <v>5005023</v>
      </c>
      <c r="F177" s="606" t="s">
        <v>1003</v>
      </c>
      <c r="G177" s="606" t="s">
        <v>1004</v>
      </c>
      <c r="H177" s="606">
        <v>97</v>
      </c>
      <c r="I177" s="607" t="s">
        <v>992</v>
      </c>
      <c r="J177" s="608" t="s">
        <v>10</v>
      </c>
      <c r="K177" s="608" t="s">
        <v>60</v>
      </c>
      <c r="L177" s="606" t="str">
        <f t="shared" si="181"/>
        <v>2.3</v>
      </c>
      <c r="M177" s="609" t="s">
        <v>62</v>
      </c>
      <c r="N177" s="609"/>
      <c r="O177" s="606" t="s">
        <v>1638</v>
      </c>
      <c r="P177" s="606" t="s">
        <v>65</v>
      </c>
      <c r="Q177" s="610">
        <v>1</v>
      </c>
      <c r="R177" s="324">
        <v>5000</v>
      </c>
      <c r="S177" s="606">
        <v>30</v>
      </c>
      <c r="T177" s="606">
        <v>30</v>
      </c>
      <c r="U177" s="606"/>
      <c r="V177" s="606">
        <v>0</v>
      </c>
      <c r="W177" s="326"/>
      <c r="X177" s="326"/>
      <c r="Y177" s="326"/>
      <c r="Z177" s="326"/>
      <c r="AA177" s="326"/>
      <c r="AB177" s="326"/>
      <c r="AC177" s="326"/>
      <c r="AD177" s="326"/>
      <c r="AE177" s="324">
        <f t="shared" si="209"/>
        <v>10000</v>
      </c>
      <c r="AF177" s="327">
        <f t="shared" si="210"/>
        <v>5000</v>
      </c>
      <c r="AG177" s="327">
        <f t="shared" si="210"/>
        <v>5000</v>
      </c>
      <c r="AH177" s="327">
        <f t="shared" si="182"/>
        <v>0</v>
      </c>
      <c r="AI177" s="327">
        <f t="shared" si="183"/>
        <v>0</v>
      </c>
      <c r="AJ177" s="327">
        <f t="shared" si="184"/>
        <v>0</v>
      </c>
      <c r="AK177" s="327">
        <f t="shared" si="185"/>
        <v>0</v>
      </c>
      <c r="AL177" s="327">
        <f t="shared" si="186"/>
        <v>0</v>
      </c>
      <c r="AM177" s="327">
        <f t="shared" si="187"/>
        <v>0</v>
      </c>
      <c r="AN177" s="327">
        <f t="shared" si="188"/>
        <v>0</v>
      </c>
      <c r="AO177" s="327">
        <f t="shared" si="189"/>
        <v>0</v>
      </c>
      <c r="AP177" s="327">
        <f t="shared" si="190"/>
        <v>0</v>
      </c>
      <c r="AQ177" s="327">
        <f t="shared" si="191"/>
        <v>0</v>
      </c>
      <c r="AR177" s="327">
        <f t="shared" si="213"/>
        <v>10000</v>
      </c>
      <c r="AS177" s="611" t="s">
        <v>994</v>
      </c>
      <c r="BA177" s="613"/>
      <c r="BB177" s="614" t="s">
        <v>995</v>
      </c>
      <c r="BC177" s="614" t="s">
        <v>1163</v>
      </c>
      <c r="BD177" s="614" t="s">
        <v>1164</v>
      </c>
      <c r="BE177" s="614" t="s">
        <v>1165</v>
      </c>
      <c r="BF177" s="615">
        <v>45665</v>
      </c>
      <c r="BG177" s="614"/>
      <c r="BH177" s="616">
        <v>1919</v>
      </c>
      <c r="BI177" s="616"/>
      <c r="BJ177" s="614"/>
      <c r="BK177" s="616"/>
      <c r="BL177" s="614"/>
      <c r="BM177" s="614"/>
      <c r="BN177" s="616"/>
      <c r="BO177" s="616" t="s">
        <v>1166</v>
      </c>
      <c r="BP177" s="616"/>
      <c r="BQ177" s="616"/>
      <c r="BR177" s="616"/>
      <c r="BS177" s="328" t="s">
        <v>1597</v>
      </c>
      <c r="BT177" s="328" t="s">
        <v>1639</v>
      </c>
      <c r="BU177" s="328" t="s">
        <v>1640</v>
      </c>
      <c r="BV177" s="393">
        <v>43639864</v>
      </c>
      <c r="BW177" s="392">
        <v>10436398641</v>
      </c>
      <c r="BX177" s="617">
        <v>5000</v>
      </c>
      <c r="BY177" s="618">
        <v>46028</v>
      </c>
      <c r="BZ177" s="618">
        <v>46081</v>
      </c>
      <c r="CA177" s="619"/>
      <c r="CB177" s="612">
        <f t="shared" si="192"/>
        <v>30</v>
      </c>
      <c r="CC177" s="620">
        <f t="shared" si="193"/>
        <v>5000</v>
      </c>
      <c r="CD177" s="612">
        <v>26</v>
      </c>
      <c r="CE177" s="621">
        <v>5000</v>
      </c>
      <c r="CF177" s="612">
        <v>26</v>
      </c>
      <c r="CG177" s="621">
        <v>5000</v>
      </c>
      <c r="CH177" s="621">
        <f t="shared" si="194"/>
        <v>0</v>
      </c>
      <c r="CI177" s="621">
        <f t="shared" si="195"/>
        <v>0</v>
      </c>
      <c r="CJ177" s="619"/>
      <c r="CK177" s="612">
        <f t="shared" si="196"/>
        <v>30</v>
      </c>
      <c r="CL177" s="620">
        <f t="shared" si="197"/>
        <v>5000</v>
      </c>
      <c r="CM177" s="612">
        <v>28</v>
      </c>
      <c r="CN177" s="621">
        <v>5000</v>
      </c>
      <c r="CO177" s="612">
        <v>28</v>
      </c>
      <c r="CP177" s="621">
        <v>5000</v>
      </c>
      <c r="CQ177" s="621">
        <f t="shared" si="162"/>
        <v>0</v>
      </c>
      <c r="CR177" s="621">
        <f t="shared" si="163"/>
        <v>5000</v>
      </c>
      <c r="CS177" s="622"/>
      <c r="CT177" s="612">
        <f t="shared" si="214"/>
        <v>0</v>
      </c>
      <c r="CU177" s="620">
        <f t="shared" si="198"/>
        <v>0</v>
      </c>
      <c r="CW177" s="621">
        <f t="shared" si="175"/>
        <v>0</v>
      </c>
      <c r="CY177" s="621">
        <f t="shared" si="176"/>
        <v>0</v>
      </c>
      <c r="CZ177" s="621">
        <f t="shared" si="199"/>
        <v>0</v>
      </c>
      <c r="DA177" s="621">
        <f t="shared" si="200"/>
        <v>0</v>
      </c>
      <c r="DC177" s="612">
        <f t="shared" si="168"/>
        <v>0</v>
      </c>
      <c r="DD177" s="620">
        <f t="shared" si="201"/>
        <v>0</v>
      </c>
      <c r="DF177" s="621">
        <f t="shared" si="177"/>
        <v>0</v>
      </c>
      <c r="DH177" s="621">
        <f t="shared" si="178"/>
        <v>0</v>
      </c>
      <c r="DU177" s="620">
        <f t="shared" si="170"/>
        <v>10000</v>
      </c>
      <c r="DV177" s="621">
        <f t="shared" si="211"/>
        <v>10000</v>
      </c>
      <c r="DW177" s="621">
        <f t="shared" si="212"/>
        <v>10000</v>
      </c>
      <c r="DX177" s="621">
        <f t="shared" si="204"/>
        <v>0</v>
      </c>
      <c r="DY177" s="621">
        <f t="shared" si="205"/>
        <v>0</v>
      </c>
      <c r="EG177" s="621"/>
    </row>
    <row r="178" spans="1:137" s="612" customFormat="1" ht="26.25" hidden="1" customHeight="1" x14ac:dyDescent="0.25">
      <c r="A178" s="606">
        <v>2026</v>
      </c>
      <c r="B178" s="606">
        <v>479</v>
      </c>
      <c r="C178" s="606" t="s">
        <v>58</v>
      </c>
      <c r="D178" s="606">
        <v>3000654</v>
      </c>
      <c r="E178" s="606">
        <v>5005023</v>
      </c>
      <c r="F178" s="606" t="s">
        <v>1003</v>
      </c>
      <c r="G178" s="606" t="s">
        <v>1004</v>
      </c>
      <c r="H178" s="606">
        <v>97</v>
      </c>
      <c r="I178" s="607" t="s">
        <v>992</v>
      </c>
      <c r="J178" s="608" t="s">
        <v>10</v>
      </c>
      <c r="K178" s="608" t="s">
        <v>60</v>
      </c>
      <c r="L178" s="606" t="str">
        <f t="shared" si="181"/>
        <v>2.3</v>
      </c>
      <c r="M178" s="609" t="s">
        <v>62</v>
      </c>
      <c r="N178" s="609"/>
      <c r="O178" s="606" t="s">
        <v>1641</v>
      </c>
      <c r="P178" s="606" t="s">
        <v>65</v>
      </c>
      <c r="Q178" s="610">
        <v>1</v>
      </c>
      <c r="R178" s="324">
        <v>5000</v>
      </c>
      <c r="S178" s="606">
        <v>30</v>
      </c>
      <c r="T178" s="606">
        <v>30</v>
      </c>
      <c r="U178" s="606"/>
      <c r="V178" s="606">
        <v>0</v>
      </c>
      <c r="W178" s="326"/>
      <c r="X178" s="326"/>
      <c r="Y178" s="326"/>
      <c r="Z178" s="326"/>
      <c r="AA178" s="326"/>
      <c r="AB178" s="326"/>
      <c r="AC178" s="326"/>
      <c r="AD178" s="326"/>
      <c r="AE178" s="324">
        <f t="shared" si="209"/>
        <v>10000</v>
      </c>
      <c r="AF178" s="327">
        <f t="shared" si="210"/>
        <v>5000</v>
      </c>
      <c r="AG178" s="327">
        <f t="shared" si="210"/>
        <v>5000</v>
      </c>
      <c r="AH178" s="327">
        <f t="shared" si="182"/>
        <v>0</v>
      </c>
      <c r="AI178" s="327">
        <f t="shared" si="183"/>
        <v>0</v>
      </c>
      <c r="AJ178" s="327">
        <f t="shared" si="184"/>
        <v>0</v>
      </c>
      <c r="AK178" s="327">
        <f t="shared" si="185"/>
        <v>0</v>
      </c>
      <c r="AL178" s="327">
        <f t="shared" si="186"/>
        <v>0</v>
      </c>
      <c r="AM178" s="327">
        <f t="shared" si="187"/>
        <v>0</v>
      </c>
      <c r="AN178" s="327">
        <f t="shared" si="188"/>
        <v>0</v>
      </c>
      <c r="AO178" s="327">
        <f t="shared" si="189"/>
        <v>0</v>
      </c>
      <c r="AP178" s="327">
        <f t="shared" si="190"/>
        <v>0</v>
      </c>
      <c r="AQ178" s="327">
        <f t="shared" si="191"/>
        <v>0</v>
      </c>
      <c r="AR178" s="327">
        <f t="shared" si="213"/>
        <v>10000</v>
      </c>
      <c r="AS178" s="611" t="s">
        <v>994</v>
      </c>
      <c r="BA178" s="613"/>
      <c r="BB178" s="614" t="s">
        <v>995</v>
      </c>
      <c r="BC178" s="614" t="s">
        <v>1163</v>
      </c>
      <c r="BD178" s="614" t="s">
        <v>1164</v>
      </c>
      <c r="BE178" s="614" t="s">
        <v>1165</v>
      </c>
      <c r="BF178" s="615">
        <v>46030</v>
      </c>
      <c r="BG178" s="614"/>
      <c r="BH178" s="616">
        <v>1920</v>
      </c>
      <c r="BI178" s="616"/>
      <c r="BJ178" s="614"/>
      <c r="BK178" s="616"/>
      <c r="BL178" s="614"/>
      <c r="BM178" s="614"/>
      <c r="BN178" s="616"/>
      <c r="BO178" s="616" t="s">
        <v>1166</v>
      </c>
      <c r="BP178" s="646"/>
      <c r="BQ178" s="646"/>
      <c r="BR178" s="646"/>
      <c r="BS178" s="331" t="s">
        <v>1642</v>
      </c>
      <c r="BT178" s="331" t="s">
        <v>1643</v>
      </c>
      <c r="BU178" s="331" t="s">
        <v>1644</v>
      </c>
      <c r="BV178" s="649">
        <v>40825980</v>
      </c>
      <c r="BW178" s="649">
        <v>10408259806</v>
      </c>
      <c r="BX178" s="617">
        <v>5000</v>
      </c>
      <c r="BY178" s="618">
        <v>46028</v>
      </c>
      <c r="BZ178" s="629">
        <v>46081</v>
      </c>
      <c r="CA178" s="619"/>
      <c r="CB178" s="612">
        <f t="shared" si="192"/>
        <v>30</v>
      </c>
      <c r="CC178" s="620">
        <f t="shared" si="193"/>
        <v>5000</v>
      </c>
      <c r="CD178" s="611">
        <v>26</v>
      </c>
      <c r="CE178" s="621">
        <f>(R178/30*CD178)*Q178</f>
        <v>4333.333333333333</v>
      </c>
      <c r="CF178" s="612">
        <v>26</v>
      </c>
      <c r="CG178" s="621">
        <v>4333.333333333333</v>
      </c>
      <c r="CH178" s="621">
        <f t="shared" si="194"/>
        <v>666.66666666666697</v>
      </c>
      <c r="CI178" s="621">
        <f t="shared" si="195"/>
        <v>666.66666666666697</v>
      </c>
      <c r="CJ178" s="619"/>
      <c r="CK178" s="612">
        <f t="shared" si="196"/>
        <v>30</v>
      </c>
      <c r="CL178" s="620">
        <f t="shared" si="197"/>
        <v>5000</v>
      </c>
      <c r="CM178" s="611">
        <v>28</v>
      </c>
      <c r="CN178" s="641">
        <f>CI178</f>
        <v>666.66666666666697</v>
      </c>
      <c r="CO178" s="612">
        <v>28</v>
      </c>
      <c r="CP178" s="621">
        <v>666.66666666666697</v>
      </c>
      <c r="CQ178" s="621">
        <f t="shared" si="162"/>
        <v>4333.333333333333</v>
      </c>
      <c r="CR178" s="621">
        <f t="shared" si="163"/>
        <v>666.66666666666697</v>
      </c>
      <c r="CS178" s="622"/>
      <c r="CT178" s="612">
        <f t="shared" si="214"/>
        <v>0</v>
      </c>
      <c r="CU178" s="620">
        <f t="shared" si="198"/>
        <v>0</v>
      </c>
      <c r="CW178" s="621">
        <f t="shared" si="175"/>
        <v>0</v>
      </c>
      <c r="CY178" s="621">
        <f t="shared" si="176"/>
        <v>0</v>
      </c>
      <c r="CZ178" s="621">
        <f t="shared" si="199"/>
        <v>0</v>
      </c>
      <c r="DA178" s="621">
        <f t="shared" si="200"/>
        <v>0</v>
      </c>
      <c r="DC178" s="612">
        <f t="shared" si="168"/>
        <v>0</v>
      </c>
      <c r="DD178" s="620">
        <f t="shared" si="201"/>
        <v>0</v>
      </c>
      <c r="DF178" s="621">
        <f t="shared" si="177"/>
        <v>0</v>
      </c>
      <c r="DH178" s="621">
        <f t="shared" si="178"/>
        <v>0</v>
      </c>
      <c r="DU178" s="620">
        <f t="shared" si="170"/>
        <v>10000</v>
      </c>
      <c r="DV178" s="621">
        <f t="shared" si="211"/>
        <v>5000</v>
      </c>
      <c r="DW178" s="621">
        <f t="shared" si="212"/>
        <v>5000</v>
      </c>
      <c r="DX178" s="621">
        <f t="shared" si="204"/>
        <v>5000</v>
      </c>
      <c r="DY178" s="621">
        <f t="shared" si="205"/>
        <v>5000</v>
      </c>
      <c r="EG178" s="621"/>
    </row>
    <row r="179" spans="1:137" s="612" customFormat="1" ht="26.25" hidden="1" customHeight="1" x14ac:dyDescent="0.25">
      <c r="A179" s="606">
        <v>2026</v>
      </c>
      <c r="B179" s="606">
        <v>479</v>
      </c>
      <c r="C179" s="606" t="s">
        <v>58</v>
      </c>
      <c r="D179" s="606">
        <v>3000654</v>
      </c>
      <c r="E179" s="606">
        <v>5005023</v>
      </c>
      <c r="F179" s="606" t="s">
        <v>1003</v>
      </c>
      <c r="G179" s="606" t="s">
        <v>1004</v>
      </c>
      <c r="H179" s="606">
        <v>97</v>
      </c>
      <c r="I179" s="607" t="s">
        <v>992</v>
      </c>
      <c r="J179" s="608" t="s">
        <v>10</v>
      </c>
      <c r="K179" s="608" t="s">
        <v>60</v>
      </c>
      <c r="L179" s="606" t="str">
        <f t="shared" si="181"/>
        <v>2.3</v>
      </c>
      <c r="M179" s="609" t="s">
        <v>62</v>
      </c>
      <c r="N179" s="609"/>
      <c r="O179" s="606" t="s">
        <v>1645</v>
      </c>
      <c r="P179" s="606" t="s">
        <v>65</v>
      </c>
      <c r="Q179" s="610">
        <v>1</v>
      </c>
      <c r="R179" s="324">
        <v>5000</v>
      </c>
      <c r="S179" s="606">
        <v>30</v>
      </c>
      <c r="T179" s="606">
        <v>30</v>
      </c>
      <c r="U179" s="606"/>
      <c r="V179" s="606">
        <v>0</v>
      </c>
      <c r="W179" s="326"/>
      <c r="X179" s="326"/>
      <c r="Y179" s="326"/>
      <c r="Z179" s="326"/>
      <c r="AA179" s="326"/>
      <c r="AB179" s="326"/>
      <c r="AC179" s="326"/>
      <c r="AD179" s="326"/>
      <c r="AE179" s="324">
        <f t="shared" si="209"/>
        <v>10000</v>
      </c>
      <c r="AF179" s="327">
        <f t="shared" si="210"/>
        <v>5000</v>
      </c>
      <c r="AG179" s="327">
        <f t="shared" si="210"/>
        <v>5000</v>
      </c>
      <c r="AH179" s="327">
        <f t="shared" si="182"/>
        <v>0</v>
      </c>
      <c r="AI179" s="327">
        <f t="shared" si="183"/>
        <v>0</v>
      </c>
      <c r="AJ179" s="327">
        <f t="shared" si="184"/>
        <v>0</v>
      </c>
      <c r="AK179" s="327">
        <f t="shared" si="185"/>
        <v>0</v>
      </c>
      <c r="AL179" s="327">
        <f t="shared" si="186"/>
        <v>0</v>
      </c>
      <c r="AM179" s="327">
        <f t="shared" si="187"/>
        <v>0</v>
      </c>
      <c r="AN179" s="327">
        <f t="shared" si="188"/>
        <v>0</v>
      </c>
      <c r="AO179" s="327">
        <f t="shared" si="189"/>
        <v>0</v>
      </c>
      <c r="AP179" s="327">
        <f t="shared" si="190"/>
        <v>0</v>
      </c>
      <c r="AQ179" s="327">
        <f t="shared" si="191"/>
        <v>0</v>
      </c>
      <c r="AR179" s="327">
        <f t="shared" si="213"/>
        <v>10000</v>
      </c>
      <c r="AS179" s="611" t="s">
        <v>994</v>
      </c>
      <c r="BA179" s="613"/>
      <c r="BB179" s="614" t="s">
        <v>995</v>
      </c>
      <c r="BC179" s="614" t="s">
        <v>1163</v>
      </c>
      <c r="BD179" s="614" t="s">
        <v>1164</v>
      </c>
      <c r="BE179" s="614" t="s">
        <v>1165</v>
      </c>
      <c r="BF179" s="615">
        <v>45665</v>
      </c>
      <c r="BG179" s="614"/>
      <c r="BH179" s="616">
        <v>1921</v>
      </c>
      <c r="BI179" s="616"/>
      <c r="BJ179" s="614"/>
      <c r="BK179" s="616"/>
      <c r="BL179" s="614"/>
      <c r="BM179" s="614"/>
      <c r="BN179" s="616"/>
      <c r="BO179" s="616" t="s">
        <v>1166</v>
      </c>
      <c r="BP179" s="616"/>
      <c r="BQ179" s="616"/>
      <c r="BR179" s="616"/>
      <c r="BS179" s="650" t="s">
        <v>1646</v>
      </c>
      <c r="BT179" s="251" t="s">
        <v>1206</v>
      </c>
      <c r="BU179" s="251" t="s">
        <v>1647</v>
      </c>
      <c r="BV179" s="393">
        <v>21065346</v>
      </c>
      <c r="BW179" s="392">
        <v>10210653461</v>
      </c>
      <c r="BX179" s="617">
        <v>5000</v>
      </c>
      <c r="BY179" s="618">
        <v>46028</v>
      </c>
      <c r="BZ179" s="618">
        <v>46081</v>
      </c>
      <c r="CA179" s="619"/>
      <c r="CB179" s="612">
        <f t="shared" si="192"/>
        <v>30</v>
      </c>
      <c r="CC179" s="620">
        <f t="shared" si="193"/>
        <v>5000</v>
      </c>
      <c r="CD179" s="612">
        <v>26</v>
      </c>
      <c r="CE179" s="621">
        <v>5000</v>
      </c>
      <c r="CF179" s="612">
        <v>26</v>
      </c>
      <c r="CG179" s="621">
        <v>5000</v>
      </c>
      <c r="CH179" s="621">
        <f t="shared" si="194"/>
        <v>0</v>
      </c>
      <c r="CI179" s="621">
        <f t="shared" si="195"/>
        <v>0</v>
      </c>
      <c r="CJ179" s="619"/>
      <c r="CK179" s="612">
        <f t="shared" si="196"/>
        <v>30</v>
      </c>
      <c r="CL179" s="620">
        <f t="shared" si="197"/>
        <v>5000</v>
      </c>
      <c r="CM179" s="612">
        <v>28</v>
      </c>
      <c r="CN179" s="621">
        <v>5000</v>
      </c>
      <c r="CO179" s="612">
        <v>28</v>
      </c>
      <c r="CP179" s="621">
        <v>5000</v>
      </c>
      <c r="CQ179" s="621">
        <f t="shared" si="162"/>
        <v>0</v>
      </c>
      <c r="CR179" s="621">
        <f t="shared" si="163"/>
        <v>5000</v>
      </c>
      <c r="CS179" s="622"/>
      <c r="CT179" s="612">
        <f t="shared" si="214"/>
        <v>0</v>
      </c>
      <c r="CU179" s="620">
        <f t="shared" si="198"/>
        <v>0</v>
      </c>
      <c r="CW179" s="621">
        <f t="shared" si="175"/>
        <v>0</v>
      </c>
      <c r="CY179" s="621">
        <f t="shared" si="176"/>
        <v>0</v>
      </c>
      <c r="CZ179" s="621">
        <f t="shared" si="199"/>
        <v>0</v>
      </c>
      <c r="DA179" s="621">
        <f t="shared" si="200"/>
        <v>0</v>
      </c>
      <c r="DC179" s="612">
        <f t="shared" si="168"/>
        <v>0</v>
      </c>
      <c r="DD179" s="620">
        <f t="shared" si="201"/>
        <v>0</v>
      </c>
      <c r="DF179" s="621">
        <f t="shared" si="177"/>
        <v>0</v>
      </c>
      <c r="DH179" s="621">
        <f t="shared" si="178"/>
        <v>0</v>
      </c>
      <c r="DU179" s="620">
        <f t="shared" si="170"/>
        <v>10000</v>
      </c>
      <c r="DV179" s="621">
        <f t="shared" si="211"/>
        <v>10000</v>
      </c>
      <c r="DW179" s="621">
        <f t="shared" si="212"/>
        <v>10000</v>
      </c>
      <c r="DX179" s="621">
        <f t="shared" si="204"/>
        <v>0</v>
      </c>
      <c r="DY179" s="621">
        <f t="shared" si="205"/>
        <v>0</v>
      </c>
      <c r="EG179" s="621"/>
    </row>
    <row r="180" spans="1:137" s="612" customFormat="1" ht="26.25" hidden="1" customHeight="1" x14ac:dyDescent="0.25">
      <c r="A180" s="606">
        <v>2026</v>
      </c>
      <c r="B180" s="606">
        <v>479</v>
      </c>
      <c r="C180" s="606" t="s">
        <v>58</v>
      </c>
      <c r="D180" s="606">
        <v>3000654</v>
      </c>
      <c r="E180" s="606">
        <v>5005023</v>
      </c>
      <c r="F180" s="606" t="s">
        <v>1003</v>
      </c>
      <c r="G180" s="606" t="s">
        <v>1004</v>
      </c>
      <c r="H180" s="606">
        <v>97</v>
      </c>
      <c r="I180" s="607" t="s">
        <v>992</v>
      </c>
      <c r="J180" s="608" t="s">
        <v>10</v>
      </c>
      <c r="K180" s="608" t="s">
        <v>60</v>
      </c>
      <c r="L180" s="606" t="str">
        <f t="shared" si="181"/>
        <v>2.3</v>
      </c>
      <c r="M180" s="609" t="s">
        <v>62</v>
      </c>
      <c r="N180" s="609"/>
      <c r="O180" s="606" t="s">
        <v>1648</v>
      </c>
      <c r="P180" s="606" t="s">
        <v>65</v>
      </c>
      <c r="Q180" s="610">
        <v>1</v>
      </c>
      <c r="R180" s="324">
        <v>5000</v>
      </c>
      <c r="S180" s="606">
        <v>30</v>
      </c>
      <c r="T180" s="606">
        <v>30</v>
      </c>
      <c r="U180" s="606"/>
      <c r="V180" s="606">
        <v>0</v>
      </c>
      <c r="W180" s="326"/>
      <c r="X180" s="326"/>
      <c r="Y180" s="326"/>
      <c r="Z180" s="326"/>
      <c r="AA180" s="326"/>
      <c r="AB180" s="326"/>
      <c r="AC180" s="326"/>
      <c r="AD180" s="326"/>
      <c r="AE180" s="324">
        <f t="shared" si="209"/>
        <v>10000</v>
      </c>
      <c r="AF180" s="327">
        <f t="shared" ref="AF180:AF194" si="215">+$R180*(S180/30)*Q180</f>
        <v>5000</v>
      </c>
      <c r="AG180" s="327">
        <f t="shared" ref="AG180:AG194" si="216">+$R180*(T180/30)*Q180</f>
        <v>5000</v>
      </c>
      <c r="AH180" s="327">
        <f t="shared" si="182"/>
        <v>0</v>
      </c>
      <c r="AI180" s="327">
        <f t="shared" si="183"/>
        <v>0</v>
      </c>
      <c r="AJ180" s="327">
        <f t="shared" si="184"/>
        <v>0</v>
      </c>
      <c r="AK180" s="327">
        <f t="shared" si="185"/>
        <v>0</v>
      </c>
      <c r="AL180" s="327">
        <f t="shared" si="186"/>
        <v>0</v>
      </c>
      <c r="AM180" s="327">
        <f t="shared" si="187"/>
        <v>0</v>
      </c>
      <c r="AN180" s="327">
        <f t="shared" si="188"/>
        <v>0</v>
      </c>
      <c r="AO180" s="327">
        <f t="shared" si="189"/>
        <v>0</v>
      </c>
      <c r="AP180" s="327">
        <f t="shared" si="190"/>
        <v>0</v>
      </c>
      <c r="AQ180" s="327">
        <f t="shared" si="191"/>
        <v>0</v>
      </c>
      <c r="AR180" s="327">
        <f t="shared" si="213"/>
        <v>10000</v>
      </c>
      <c r="AS180" s="611" t="s">
        <v>994</v>
      </c>
      <c r="BA180" s="613"/>
      <c r="BB180" s="614" t="s">
        <v>995</v>
      </c>
      <c r="BC180" s="614" t="s">
        <v>1163</v>
      </c>
      <c r="BD180" s="614" t="s">
        <v>1164</v>
      </c>
      <c r="BE180" s="614" t="s">
        <v>1165</v>
      </c>
      <c r="BF180" s="615">
        <v>45665</v>
      </c>
      <c r="BG180" s="614"/>
      <c r="BH180" s="616">
        <v>1922</v>
      </c>
      <c r="BI180" s="616"/>
      <c r="BJ180" s="614"/>
      <c r="BK180" s="616"/>
      <c r="BL180" s="614"/>
      <c r="BM180" s="614"/>
      <c r="BN180" s="616"/>
      <c r="BO180" s="616" t="s">
        <v>1166</v>
      </c>
      <c r="BP180" s="616"/>
      <c r="BQ180" s="616"/>
      <c r="BR180" s="616"/>
      <c r="BS180" s="328" t="s">
        <v>1649</v>
      </c>
      <c r="BT180" s="328" t="s">
        <v>1271</v>
      </c>
      <c r="BU180" s="328" t="s">
        <v>1650</v>
      </c>
      <c r="BV180" s="393">
        <v>71502732</v>
      </c>
      <c r="BW180" s="392">
        <v>10715027327</v>
      </c>
      <c r="BX180" s="617">
        <v>5000</v>
      </c>
      <c r="BY180" s="618">
        <v>46028</v>
      </c>
      <c r="BZ180" s="618">
        <v>46081</v>
      </c>
      <c r="CA180" s="619"/>
      <c r="CB180" s="612">
        <f t="shared" si="192"/>
        <v>30</v>
      </c>
      <c r="CC180" s="620">
        <f t="shared" si="193"/>
        <v>5000</v>
      </c>
      <c r="CD180" s="612">
        <v>26</v>
      </c>
      <c r="CE180" s="621">
        <v>5000</v>
      </c>
      <c r="CF180" s="612">
        <v>26</v>
      </c>
      <c r="CG180" s="621">
        <v>5000</v>
      </c>
      <c r="CH180" s="621">
        <f t="shared" si="194"/>
        <v>0</v>
      </c>
      <c r="CI180" s="621">
        <f t="shared" si="195"/>
        <v>0</v>
      </c>
      <c r="CJ180" s="619"/>
      <c r="CK180" s="612">
        <f t="shared" si="196"/>
        <v>30</v>
      </c>
      <c r="CL180" s="620">
        <f t="shared" si="197"/>
        <v>5000</v>
      </c>
      <c r="CM180" s="612">
        <v>28</v>
      </c>
      <c r="CN180" s="621">
        <v>5000</v>
      </c>
      <c r="CO180" s="612">
        <v>28</v>
      </c>
      <c r="CP180" s="621">
        <v>5000</v>
      </c>
      <c r="CQ180" s="621">
        <f t="shared" si="162"/>
        <v>0</v>
      </c>
      <c r="CR180" s="621">
        <f t="shared" si="163"/>
        <v>5000</v>
      </c>
      <c r="CS180" s="622"/>
      <c r="CT180" s="612">
        <f t="shared" si="214"/>
        <v>0</v>
      </c>
      <c r="CU180" s="620">
        <f t="shared" si="198"/>
        <v>0</v>
      </c>
      <c r="CW180" s="621">
        <f t="shared" si="175"/>
        <v>0</v>
      </c>
      <c r="CY180" s="621">
        <f t="shared" si="176"/>
        <v>0</v>
      </c>
      <c r="CZ180" s="621">
        <f t="shared" si="199"/>
        <v>0</v>
      </c>
      <c r="DA180" s="621">
        <f t="shared" si="200"/>
        <v>0</v>
      </c>
      <c r="DC180" s="612">
        <f t="shared" si="168"/>
        <v>0</v>
      </c>
      <c r="DD180" s="620">
        <f t="shared" si="201"/>
        <v>0</v>
      </c>
      <c r="DF180" s="621">
        <f t="shared" si="177"/>
        <v>0</v>
      </c>
      <c r="DH180" s="621">
        <f t="shared" si="178"/>
        <v>0</v>
      </c>
      <c r="DU180" s="620">
        <f t="shared" si="170"/>
        <v>10000</v>
      </c>
      <c r="DV180" s="621">
        <f t="shared" si="211"/>
        <v>10000</v>
      </c>
      <c r="DW180" s="621">
        <f t="shared" si="212"/>
        <v>10000</v>
      </c>
      <c r="DX180" s="621">
        <f t="shared" si="204"/>
        <v>0</v>
      </c>
      <c r="DY180" s="621">
        <f t="shared" si="205"/>
        <v>0</v>
      </c>
      <c r="EG180" s="621"/>
    </row>
    <row r="181" spans="1:137" s="612" customFormat="1" ht="26.25" hidden="1" customHeight="1" x14ac:dyDescent="0.25">
      <c r="A181" s="606">
        <v>2026</v>
      </c>
      <c r="B181" s="606">
        <v>479</v>
      </c>
      <c r="C181" s="606" t="s">
        <v>58</v>
      </c>
      <c r="D181" s="606">
        <v>3000654</v>
      </c>
      <c r="E181" s="606">
        <v>5005023</v>
      </c>
      <c r="F181" s="606" t="s">
        <v>1003</v>
      </c>
      <c r="G181" s="606" t="s">
        <v>1004</v>
      </c>
      <c r="H181" s="606">
        <v>97</v>
      </c>
      <c r="I181" s="607" t="s">
        <v>992</v>
      </c>
      <c r="J181" s="608" t="s">
        <v>10</v>
      </c>
      <c r="K181" s="608" t="s">
        <v>60</v>
      </c>
      <c r="L181" s="606" t="str">
        <f t="shared" si="181"/>
        <v>2.3</v>
      </c>
      <c r="M181" s="609" t="s">
        <v>62</v>
      </c>
      <c r="N181" s="609"/>
      <c r="O181" s="606" t="s">
        <v>1648</v>
      </c>
      <c r="P181" s="606" t="s">
        <v>65</v>
      </c>
      <c r="Q181" s="610">
        <v>1</v>
      </c>
      <c r="R181" s="324">
        <v>5000</v>
      </c>
      <c r="S181" s="606">
        <v>30</v>
      </c>
      <c r="T181" s="606">
        <v>30</v>
      </c>
      <c r="U181" s="606"/>
      <c r="V181" s="606">
        <v>0</v>
      </c>
      <c r="W181" s="326"/>
      <c r="X181" s="326"/>
      <c r="Y181" s="326"/>
      <c r="Z181" s="326"/>
      <c r="AA181" s="326"/>
      <c r="AB181" s="326"/>
      <c r="AC181" s="326"/>
      <c r="AD181" s="326"/>
      <c r="AE181" s="324">
        <f t="shared" si="209"/>
        <v>10000</v>
      </c>
      <c r="AF181" s="327">
        <f t="shared" si="215"/>
        <v>5000</v>
      </c>
      <c r="AG181" s="327">
        <f t="shared" si="216"/>
        <v>5000</v>
      </c>
      <c r="AH181" s="327">
        <f t="shared" si="182"/>
        <v>0</v>
      </c>
      <c r="AI181" s="327">
        <f t="shared" si="183"/>
        <v>0</v>
      </c>
      <c r="AJ181" s="327">
        <f t="shared" si="184"/>
        <v>0</v>
      </c>
      <c r="AK181" s="327">
        <f t="shared" si="185"/>
        <v>0</v>
      </c>
      <c r="AL181" s="327">
        <f t="shared" si="186"/>
        <v>0</v>
      </c>
      <c r="AM181" s="327">
        <f t="shared" si="187"/>
        <v>0</v>
      </c>
      <c r="AN181" s="327">
        <f t="shared" si="188"/>
        <v>0</v>
      </c>
      <c r="AO181" s="327">
        <f t="shared" si="189"/>
        <v>0</v>
      </c>
      <c r="AP181" s="327">
        <f t="shared" si="190"/>
        <v>0</v>
      </c>
      <c r="AQ181" s="327">
        <f t="shared" si="191"/>
        <v>0</v>
      </c>
      <c r="AR181" s="327">
        <f t="shared" si="213"/>
        <v>10000</v>
      </c>
      <c r="AS181" s="611" t="s">
        <v>994</v>
      </c>
      <c r="BA181" s="613"/>
      <c r="BB181" s="614" t="s">
        <v>995</v>
      </c>
      <c r="BC181" s="614" t="s">
        <v>1163</v>
      </c>
      <c r="BD181" s="614" t="s">
        <v>1164</v>
      </c>
      <c r="BE181" s="614" t="s">
        <v>1165</v>
      </c>
      <c r="BF181" s="615">
        <v>45665</v>
      </c>
      <c r="BG181" s="614"/>
      <c r="BH181" s="616">
        <v>1923</v>
      </c>
      <c r="BI181" s="616"/>
      <c r="BJ181" s="614"/>
      <c r="BK181" s="616"/>
      <c r="BL181" s="614"/>
      <c r="BM181" s="614"/>
      <c r="BN181" s="616"/>
      <c r="BO181" s="616" t="s">
        <v>1166</v>
      </c>
      <c r="BP181" s="616"/>
      <c r="BQ181" s="616"/>
      <c r="BR181" s="616"/>
      <c r="BS181" s="328" t="s">
        <v>1651</v>
      </c>
      <c r="BT181" s="328" t="s">
        <v>1652</v>
      </c>
      <c r="BU181" s="328" t="s">
        <v>1653</v>
      </c>
      <c r="BV181" s="393">
        <v>71605169</v>
      </c>
      <c r="BW181" s="392">
        <v>10716051698</v>
      </c>
      <c r="BX181" s="617">
        <v>5000</v>
      </c>
      <c r="BY181" s="618">
        <v>46034</v>
      </c>
      <c r="BZ181" s="618">
        <v>46081</v>
      </c>
      <c r="CA181" s="619"/>
      <c r="CB181" s="612">
        <f t="shared" si="192"/>
        <v>30</v>
      </c>
      <c r="CC181" s="620">
        <f t="shared" si="193"/>
        <v>5000</v>
      </c>
      <c r="CD181" s="612">
        <v>20</v>
      </c>
      <c r="CE181" s="621">
        <v>3333.333333333333</v>
      </c>
      <c r="CF181" s="612">
        <v>20</v>
      </c>
      <c r="CG181" s="621">
        <v>3333.333333333333</v>
      </c>
      <c r="CH181" s="621">
        <f t="shared" si="194"/>
        <v>1666.666666666667</v>
      </c>
      <c r="CI181" s="621">
        <f t="shared" si="195"/>
        <v>1666.666666666667</v>
      </c>
      <c r="CJ181" s="619"/>
      <c r="CK181" s="612">
        <f t="shared" si="196"/>
        <v>30</v>
      </c>
      <c r="CL181" s="620">
        <f t="shared" si="197"/>
        <v>5000</v>
      </c>
      <c r="CM181" s="612">
        <v>28</v>
      </c>
      <c r="CN181" s="621">
        <v>5000</v>
      </c>
      <c r="CO181" s="612">
        <v>28</v>
      </c>
      <c r="CP181" s="621">
        <v>5000</v>
      </c>
      <c r="CQ181" s="621">
        <f t="shared" si="162"/>
        <v>0</v>
      </c>
      <c r="CR181" s="621">
        <f t="shared" si="163"/>
        <v>5000</v>
      </c>
      <c r="CS181" s="622"/>
      <c r="CT181" s="612">
        <f t="shared" si="214"/>
        <v>0</v>
      </c>
      <c r="CU181" s="620">
        <f t="shared" si="198"/>
        <v>0</v>
      </c>
      <c r="CW181" s="621">
        <f t="shared" si="175"/>
        <v>0</v>
      </c>
      <c r="CY181" s="621">
        <f t="shared" si="176"/>
        <v>0</v>
      </c>
      <c r="CZ181" s="621">
        <f t="shared" si="199"/>
        <v>0</v>
      </c>
      <c r="DA181" s="621">
        <f t="shared" si="200"/>
        <v>0</v>
      </c>
      <c r="DC181" s="612">
        <f t="shared" si="168"/>
        <v>0</v>
      </c>
      <c r="DD181" s="620">
        <f t="shared" si="201"/>
        <v>0</v>
      </c>
      <c r="DF181" s="621">
        <f t="shared" si="177"/>
        <v>0</v>
      </c>
      <c r="DH181" s="621">
        <f t="shared" si="178"/>
        <v>0</v>
      </c>
      <c r="DU181" s="620">
        <f t="shared" si="170"/>
        <v>10000</v>
      </c>
      <c r="DV181" s="621">
        <f t="shared" si="211"/>
        <v>8333.3333333333321</v>
      </c>
      <c r="DW181" s="621">
        <f t="shared" si="212"/>
        <v>8333.3333333333321</v>
      </c>
      <c r="DX181" s="621">
        <f t="shared" si="204"/>
        <v>1666.6666666666679</v>
      </c>
      <c r="DY181" s="621">
        <f t="shared" si="205"/>
        <v>1666.6666666666679</v>
      </c>
      <c r="EG181" s="621"/>
    </row>
    <row r="182" spans="1:137" s="612" customFormat="1" ht="26.25" hidden="1" customHeight="1" x14ac:dyDescent="0.25">
      <c r="A182" s="606">
        <v>2026</v>
      </c>
      <c r="B182" s="606">
        <v>479</v>
      </c>
      <c r="C182" s="606" t="s">
        <v>58</v>
      </c>
      <c r="D182" s="606">
        <v>3000654</v>
      </c>
      <c r="E182" s="606">
        <v>5005023</v>
      </c>
      <c r="F182" s="606" t="s">
        <v>1003</v>
      </c>
      <c r="G182" s="606" t="s">
        <v>1004</v>
      </c>
      <c r="H182" s="606">
        <v>97</v>
      </c>
      <c r="I182" s="607" t="s">
        <v>992</v>
      </c>
      <c r="J182" s="608" t="s">
        <v>10</v>
      </c>
      <c r="K182" s="608" t="s">
        <v>60</v>
      </c>
      <c r="L182" s="606" t="str">
        <f t="shared" si="181"/>
        <v>2.3</v>
      </c>
      <c r="M182" s="609" t="s">
        <v>62</v>
      </c>
      <c r="N182" s="609"/>
      <c r="O182" s="606" t="s">
        <v>1654</v>
      </c>
      <c r="P182" s="606" t="s">
        <v>65</v>
      </c>
      <c r="Q182" s="610">
        <v>1</v>
      </c>
      <c r="R182" s="324">
        <v>5000</v>
      </c>
      <c r="S182" s="606">
        <v>30</v>
      </c>
      <c r="T182" s="606">
        <v>30</v>
      </c>
      <c r="U182" s="606"/>
      <c r="V182" s="606">
        <v>0</v>
      </c>
      <c r="W182" s="326"/>
      <c r="X182" s="326"/>
      <c r="Y182" s="326"/>
      <c r="Z182" s="326"/>
      <c r="AA182" s="326"/>
      <c r="AB182" s="326"/>
      <c r="AC182" s="326"/>
      <c r="AD182" s="326"/>
      <c r="AE182" s="324">
        <f t="shared" si="209"/>
        <v>10000</v>
      </c>
      <c r="AF182" s="327">
        <f t="shared" si="215"/>
        <v>5000</v>
      </c>
      <c r="AG182" s="327">
        <f t="shared" si="216"/>
        <v>5000</v>
      </c>
      <c r="AH182" s="327">
        <f t="shared" si="182"/>
        <v>0</v>
      </c>
      <c r="AI182" s="327">
        <f t="shared" si="183"/>
        <v>0</v>
      </c>
      <c r="AJ182" s="327">
        <f t="shared" si="184"/>
        <v>0</v>
      </c>
      <c r="AK182" s="327">
        <f t="shared" si="185"/>
        <v>0</v>
      </c>
      <c r="AL182" s="327">
        <f t="shared" si="186"/>
        <v>0</v>
      </c>
      <c r="AM182" s="327">
        <f t="shared" si="187"/>
        <v>0</v>
      </c>
      <c r="AN182" s="327">
        <f t="shared" si="188"/>
        <v>0</v>
      </c>
      <c r="AO182" s="327">
        <f t="shared" si="189"/>
        <v>0</v>
      </c>
      <c r="AP182" s="327">
        <f t="shared" si="190"/>
        <v>0</v>
      </c>
      <c r="AQ182" s="327">
        <f t="shared" si="191"/>
        <v>0</v>
      </c>
      <c r="AR182" s="327">
        <f t="shared" si="213"/>
        <v>10000</v>
      </c>
      <c r="AS182" s="611" t="s">
        <v>994</v>
      </c>
      <c r="BA182" s="613"/>
      <c r="BB182" s="614" t="s">
        <v>995</v>
      </c>
      <c r="BC182" s="614" t="s">
        <v>1163</v>
      </c>
      <c r="BD182" s="614" t="s">
        <v>1164</v>
      </c>
      <c r="BE182" s="614" t="s">
        <v>1165</v>
      </c>
      <c r="BF182" s="615">
        <v>45665</v>
      </c>
      <c r="BG182" s="614"/>
      <c r="BH182" s="616">
        <v>1925</v>
      </c>
      <c r="BI182" s="616"/>
      <c r="BJ182" s="616"/>
      <c r="BK182" s="616"/>
      <c r="BL182" s="616"/>
      <c r="BM182" s="616"/>
      <c r="BN182" s="616"/>
      <c r="BO182" s="616" t="s">
        <v>1166</v>
      </c>
      <c r="BP182" s="646"/>
      <c r="BQ182" s="646"/>
      <c r="BR182" s="646"/>
      <c r="BS182" s="331" t="s">
        <v>1523</v>
      </c>
      <c r="BT182" s="331" t="s">
        <v>1655</v>
      </c>
      <c r="BU182" s="331" t="s">
        <v>1656</v>
      </c>
      <c r="BV182" s="649">
        <v>47093005</v>
      </c>
      <c r="BW182" s="649">
        <v>10470930051</v>
      </c>
      <c r="BX182" s="617">
        <v>5000</v>
      </c>
      <c r="BY182" s="618">
        <v>46028</v>
      </c>
      <c r="BZ182" s="629">
        <v>46081</v>
      </c>
      <c r="CA182" s="619"/>
      <c r="CB182" s="612">
        <f t="shared" si="192"/>
        <v>30</v>
      </c>
      <c r="CC182" s="620">
        <f t="shared" si="193"/>
        <v>5000</v>
      </c>
      <c r="CD182" s="611">
        <v>26</v>
      </c>
      <c r="CE182" s="621">
        <f>(R182/30*CD182)*Q182</f>
        <v>4333.333333333333</v>
      </c>
      <c r="CF182" s="612">
        <v>26</v>
      </c>
      <c r="CG182" s="621">
        <v>4333.333333333333</v>
      </c>
      <c r="CH182" s="621">
        <f t="shared" si="194"/>
        <v>666.66666666666697</v>
      </c>
      <c r="CI182" s="621">
        <f t="shared" si="195"/>
        <v>666.66666666666697</v>
      </c>
      <c r="CJ182" s="619"/>
      <c r="CK182" s="612">
        <f t="shared" si="196"/>
        <v>30</v>
      </c>
      <c r="CL182" s="620">
        <f t="shared" si="197"/>
        <v>5000</v>
      </c>
      <c r="CM182" s="611">
        <v>28</v>
      </c>
      <c r="CN182" s="641">
        <f>CI182</f>
        <v>666.66666666666697</v>
      </c>
      <c r="CO182" s="612">
        <v>28</v>
      </c>
      <c r="CP182" s="621">
        <v>666.66666666666697</v>
      </c>
      <c r="CQ182" s="621">
        <f t="shared" si="162"/>
        <v>4333.333333333333</v>
      </c>
      <c r="CR182" s="621">
        <f t="shared" si="163"/>
        <v>666.66666666666697</v>
      </c>
      <c r="CS182" s="622"/>
      <c r="CT182" s="612">
        <f t="shared" si="214"/>
        <v>0</v>
      </c>
      <c r="CU182" s="620">
        <f t="shared" si="198"/>
        <v>0</v>
      </c>
      <c r="CW182" s="621">
        <f t="shared" si="175"/>
        <v>0</v>
      </c>
      <c r="CY182" s="621">
        <f t="shared" si="176"/>
        <v>0</v>
      </c>
      <c r="CZ182" s="621">
        <f t="shared" si="199"/>
        <v>0</v>
      </c>
      <c r="DA182" s="621">
        <f t="shared" si="200"/>
        <v>0</v>
      </c>
      <c r="DC182" s="612">
        <f t="shared" si="168"/>
        <v>0</v>
      </c>
      <c r="DD182" s="620">
        <f t="shared" si="201"/>
        <v>0</v>
      </c>
      <c r="DF182" s="621">
        <f t="shared" si="177"/>
        <v>0</v>
      </c>
      <c r="DH182" s="621">
        <f t="shared" si="178"/>
        <v>0</v>
      </c>
      <c r="DU182" s="620">
        <f t="shared" si="170"/>
        <v>10000</v>
      </c>
      <c r="DV182" s="621">
        <f t="shared" si="211"/>
        <v>5000</v>
      </c>
      <c r="DW182" s="621">
        <f t="shared" si="212"/>
        <v>5000</v>
      </c>
      <c r="DX182" s="621">
        <f t="shared" si="204"/>
        <v>5000</v>
      </c>
      <c r="DY182" s="621">
        <f t="shared" si="205"/>
        <v>5000</v>
      </c>
      <c r="EG182" s="621"/>
    </row>
    <row r="183" spans="1:137" s="612" customFormat="1" ht="26.25" hidden="1" customHeight="1" x14ac:dyDescent="0.25">
      <c r="A183" s="606">
        <v>2026</v>
      </c>
      <c r="B183" s="606">
        <v>479</v>
      </c>
      <c r="C183" s="606" t="s">
        <v>58</v>
      </c>
      <c r="D183" s="606">
        <v>3000654</v>
      </c>
      <c r="E183" s="606">
        <v>5005023</v>
      </c>
      <c r="F183" s="606" t="s">
        <v>1003</v>
      </c>
      <c r="G183" s="606" t="s">
        <v>1004</v>
      </c>
      <c r="H183" s="606">
        <v>97</v>
      </c>
      <c r="I183" s="607" t="s">
        <v>992</v>
      </c>
      <c r="J183" s="608" t="s">
        <v>10</v>
      </c>
      <c r="K183" s="608" t="s">
        <v>60</v>
      </c>
      <c r="L183" s="606" t="str">
        <f t="shared" si="181"/>
        <v>2.3</v>
      </c>
      <c r="M183" s="609" t="s">
        <v>62</v>
      </c>
      <c r="N183" s="609"/>
      <c r="O183" s="606" t="s">
        <v>1654</v>
      </c>
      <c r="P183" s="606" t="s">
        <v>65</v>
      </c>
      <c r="Q183" s="610">
        <v>1</v>
      </c>
      <c r="R183" s="324">
        <v>5000</v>
      </c>
      <c r="S183" s="606">
        <v>30</v>
      </c>
      <c r="T183" s="606">
        <v>30</v>
      </c>
      <c r="U183" s="606"/>
      <c r="V183" s="606">
        <v>0</v>
      </c>
      <c r="W183" s="326"/>
      <c r="X183" s="326"/>
      <c r="Y183" s="326"/>
      <c r="Z183" s="326"/>
      <c r="AA183" s="326"/>
      <c r="AB183" s="326"/>
      <c r="AC183" s="326"/>
      <c r="AD183" s="326"/>
      <c r="AE183" s="324">
        <f t="shared" si="209"/>
        <v>10000</v>
      </c>
      <c r="AF183" s="327">
        <f t="shared" si="215"/>
        <v>5000</v>
      </c>
      <c r="AG183" s="327">
        <f t="shared" si="216"/>
        <v>5000</v>
      </c>
      <c r="AH183" s="327">
        <f t="shared" si="182"/>
        <v>0</v>
      </c>
      <c r="AI183" s="327">
        <f t="shared" si="183"/>
        <v>0</v>
      </c>
      <c r="AJ183" s="327">
        <f t="shared" si="184"/>
        <v>0</v>
      </c>
      <c r="AK183" s="327">
        <f t="shared" si="185"/>
        <v>0</v>
      </c>
      <c r="AL183" s="327">
        <f t="shared" si="186"/>
        <v>0</v>
      </c>
      <c r="AM183" s="327">
        <f t="shared" si="187"/>
        <v>0</v>
      </c>
      <c r="AN183" s="327">
        <f t="shared" si="188"/>
        <v>0</v>
      </c>
      <c r="AO183" s="327">
        <f t="shared" si="189"/>
        <v>0</v>
      </c>
      <c r="AP183" s="327">
        <f t="shared" si="190"/>
        <v>0</v>
      </c>
      <c r="AQ183" s="327">
        <f t="shared" si="191"/>
        <v>0</v>
      </c>
      <c r="AR183" s="327">
        <f t="shared" si="213"/>
        <v>10000</v>
      </c>
      <c r="AS183" s="611" t="s">
        <v>994</v>
      </c>
      <c r="BA183" s="613"/>
      <c r="BB183" s="614" t="s">
        <v>995</v>
      </c>
      <c r="BC183" s="614" t="s">
        <v>1163</v>
      </c>
      <c r="BD183" s="614" t="s">
        <v>1164</v>
      </c>
      <c r="BE183" s="614" t="s">
        <v>1165</v>
      </c>
      <c r="BF183" s="615">
        <v>45665</v>
      </c>
      <c r="BG183" s="614"/>
      <c r="BH183" s="616">
        <v>1924</v>
      </c>
      <c r="BI183" s="616"/>
      <c r="BJ183" s="614"/>
      <c r="BK183" s="616"/>
      <c r="BL183" s="614"/>
      <c r="BM183" s="614"/>
      <c r="BN183" s="616"/>
      <c r="BO183" s="616" t="s">
        <v>1166</v>
      </c>
      <c r="BP183" s="616"/>
      <c r="BQ183" s="616"/>
      <c r="BR183" s="616"/>
      <c r="BS183" s="328" t="s">
        <v>1657</v>
      </c>
      <c r="BT183" s="328" t="s">
        <v>1658</v>
      </c>
      <c r="BU183" s="328" t="s">
        <v>1659</v>
      </c>
      <c r="BV183" s="393">
        <v>47225254</v>
      </c>
      <c r="BW183" s="392">
        <v>10472252548</v>
      </c>
      <c r="BX183" s="617">
        <v>5000</v>
      </c>
      <c r="BY183" s="618">
        <v>46028</v>
      </c>
      <c r="BZ183" s="618">
        <v>46081</v>
      </c>
      <c r="CA183" s="619"/>
      <c r="CB183" s="612">
        <f t="shared" si="192"/>
        <v>30</v>
      </c>
      <c r="CC183" s="620">
        <f t="shared" si="193"/>
        <v>5000</v>
      </c>
      <c r="CD183" s="612">
        <v>26</v>
      </c>
      <c r="CE183" s="621">
        <v>5000</v>
      </c>
      <c r="CF183" s="612">
        <v>26</v>
      </c>
      <c r="CG183" s="621">
        <v>5000</v>
      </c>
      <c r="CH183" s="621">
        <f t="shared" si="194"/>
        <v>0</v>
      </c>
      <c r="CI183" s="621">
        <f t="shared" si="195"/>
        <v>0</v>
      </c>
      <c r="CJ183" s="619"/>
      <c r="CK183" s="612">
        <f t="shared" si="196"/>
        <v>30</v>
      </c>
      <c r="CL183" s="620">
        <f t="shared" si="197"/>
        <v>5000</v>
      </c>
      <c r="CM183" s="611">
        <v>28</v>
      </c>
      <c r="CN183" s="651">
        <f>(R183/30*CM183)*Q183</f>
        <v>4666.6666666666661</v>
      </c>
      <c r="CO183" s="612">
        <v>28</v>
      </c>
      <c r="CP183" s="621">
        <v>4666.6666666666661</v>
      </c>
      <c r="CQ183" s="621">
        <f t="shared" si="162"/>
        <v>333.33333333333394</v>
      </c>
      <c r="CR183" s="621">
        <f t="shared" si="163"/>
        <v>4666.6666666666661</v>
      </c>
      <c r="CS183" s="622"/>
      <c r="CT183" s="612">
        <f t="shared" si="214"/>
        <v>0</v>
      </c>
      <c r="CU183" s="620">
        <f t="shared" si="198"/>
        <v>0</v>
      </c>
      <c r="CW183" s="621">
        <f t="shared" si="175"/>
        <v>0</v>
      </c>
      <c r="CY183" s="621">
        <f t="shared" si="176"/>
        <v>0</v>
      </c>
      <c r="CZ183" s="621">
        <f t="shared" si="199"/>
        <v>0</v>
      </c>
      <c r="DA183" s="621">
        <f t="shared" si="200"/>
        <v>0</v>
      </c>
      <c r="DC183" s="612">
        <f t="shared" si="168"/>
        <v>0</v>
      </c>
      <c r="DD183" s="620">
        <f t="shared" si="201"/>
        <v>0</v>
      </c>
      <c r="DF183" s="621">
        <f t="shared" si="177"/>
        <v>0</v>
      </c>
      <c r="DH183" s="621">
        <f t="shared" si="178"/>
        <v>0</v>
      </c>
      <c r="DU183" s="620">
        <f t="shared" si="170"/>
        <v>10000</v>
      </c>
      <c r="DV183" s="621">
        <f t="shared" si="211"/>
        <v>9666.6666666666661</v>
      </c>
      <c r="DW183" s="621">
        <f t="shared" si="212"/>
        <v>9666.6666666666661</v>
      </c>
      <c r="DX183" s="621">
        <f t="shared" si="204"/>
        <v>333.33333333333394</v>
      </c>
      <c r="DY183" s="621">
        <f t="shared" si="205"/>
        <v>333.33333333333394</v>
      </c>
      <c r="EG183" s="621"/>
    </row>
    <row r="184" spans="1:137" s="612" customFormat="1" ht="26.25" hidden="1" customHeight="1" x14ac:dyDescent="0.25">
      <c r="A184" s="606">
        <v>2026</v>
      </c>
      <c r="B184" s="606">
        <v>479</v>
      </c>
      <c r="C184" s="606" t="s">
        <v>58</v>
      </c>
      <c r="D184" s="606">
        <v>3000654</v>
      </c>
      <c r="E184" s="606">
        <v>5005023</v>
      </c>
      <c r="F184" s="606" t="s">
        <v>1003</v>
      </c>
      <c r="G184" s="606" t="s">
        <v>1004</v>
      </c>
      <c r="H184" s="606">
        <v>97</v>
      </c>
      <c r="I184" s="607" t="s">
        <v>992</v>
      </c>
      <c r="J184" s="608" t="s">
        <v>10</v>
      </c>
      <c r="K184" s="608" t="s">
        <v>60</v>
      </c>
      <c r="L184" s="606" t="str">
        <f t="shared" si="181"/>
        <v>2.3</v>
      </c>
      <c r="M184" s="609" t="s">
        <v>62</v>
      </c>
      <c r="N184" s="609"/>
      <c r="O184" s="606" t="s">
        <v>1660</v>
      </c>
      <c r="P184" s="606" t="s">
        <v>65</v>
      </c>
      <c r="Q184" s="610">
        <v>1</v>
      </c>
      <c r="R184" s="324">
        <v>5000</v>
      </c>
      <c r="S184" s="606">
        <v>30</v>
      </c>
      <c r="T184" s="606">
        <v>30</v>
      </c>
      <c r="U184" s="606"/>
      <c r="V184" s="606">
        <v>0</v>
      </c>
      <c r="W184" s="326"/>
      <c r="X184" s="326"/>
      <c r="Y184" s="326"/>
      <c r="Z184" s="326"/>
      <c r="AA184" s="326"/>
      <c r="AB184" s="326"/>
      <c r="AC184" s="326"/>
      <c r="AD184" s="326"/>
      <c r="AE184" s="324">
        <f t="shared" si="209"/>
        <v>10000</v>
      </c>
      <c r="AF184" s="327">
        <f t="shared" si="215"/>
        <v>5000</v>
      </c>
      <c r="AG184" s="327">
        <f t="shared" si="216"/>
        <v>5000</v>
      </c>
      <c r="AH184" s="327">
        <f t="shared" si="182"/>
        <v>0</v>
      </c>
      <c r="AI184" s="327">
        <f t="shared" si="183"/>
        <v>0</v>
      </c>
      <c r="AJ184" s="327">
        <f t="shared" si="184"/>
        <v>0</v>
      </c>
      <c r="AK184" s="327">
        <f t="shared" si="185"/>
        <v>0</v>
      </c>
      <c r="AL184" s="327">
        <f t="shared" si="186"/>
        <v>0</v>
      </c>
      <c r="AM184" s="327">
        <f t="shared" si="187"/>
        <v>0</v>
      </c>
      <c r="AN184" s="327">
        <f t="shared" si="188"/>
        <v>0</v>
      </c>
      <c r="AO184" s="327">
        <f t="shared" si="189"/>
        <v>0</v>
      </c>
      <c r="AP184" s="327">
        <f t="shared" si="190"/>
        <v>0</v>
      </c>
      <c r="AQ184" s="327">
        <f t="shared" si="191"/>
        <v>0</v>
      </c>
      <c r="AR184" s="327">
        <f t="shared" si="213"/>
        <v>10000</v>
      </c>
      <c r="AS184" s="611" t="s">
        <v>994</v>
      </c>
      <c r="BA184" s="613"/>
      <c r="BB184" s="614" t="s">
        <v>995</v>
      </c>
      <c r="BC184" s="614" t="s">
        <v>1163</v>
      </c>
      <c r="BD184" s="614" t="s">
        <v>1164</v>
      </c>
      <c r="BE184" s="614" t="s">
        <v>1165</v>
      </c>
      <c r="BF184" s="615">
        <v>45665</v>
      </c>
      <c r="BG184" s="614"/>
      <c r="BH184" s="616">
        <v>1926</v>
      </c>
      <c r="BI184" s="616"/>
      <c r="BJ184" s="614"/>
      <c r="BK184" s="616"/>
      <c r="BL184" s="614"/>
      <c r="BM184" s="614"/>
      <c r="BN184" s="616"/>
      <c r="BO184" s="616" t="s">
        <v>1166</v>
      </c>
      <c r="BP184" s="616"/>
      <c r="BQ184" s="616"/>
      <c r="BR184" s="616"/>
      <c r="BS184" s="328" t="s">
        <v>1661</v>
      </c>
      <c r="BT184" s="328" t="s">
        <v>1193</v>
      </c>
      <c r="BU184" s="328" t="s">
        <v>1662</v>
      </c>
      <c r="BV184" s="393">
        <v>45586520</v>
      </c>
      <c r="BW184" s="392">
        <v>10455865200</v>
      </c>
      <c r="BX184" s="617">
        <v>5000</v>
      </c>
      <c r="BY184" s="618">
        <v>46028</v>
      </c>
      <c r="BZ184" s="618">
        <v>46081</v>
      </c>
      <c r="CA184" s="619"/>
      <c r="CB184" s="612">
        <f t="shared" si="192"/>
        <v>30</v>
      </c>
      <c r="CC184" s="620">
        <f t="shared" si="193"/>
        <v>5000</v>
      </c>
      <c r="CD184" s="612">
        <v>26</v>
      </c>
      <c r="CE184" s="621">
        <v>5000</v>
      </c>
      <c r="CF184" s="612">
        <v>26</v>
      </c>
      <c r="CG184" s="621">
        <v>5000</v>
      </c>
      <c r="CH184" s="621">
        <f t="shared" si="194"/>
        <v>0</v>
      </c>
      <c r="CI184" s="621">
        <f t="shared" si="195"/>
        <v>0</v>
      </c>
      <c r="CJ184" s="619"/>
      <c r="CK184" s="612">
        <f t="shared" si="196"/>
        <v>30</v>
      </c>
      <c r="CL184" s="620">
        <f t="shared" si="197"/>
        <v>5000</v>
      </c>
      <c r="CM184" s="612">
        <v>28</v>
      </c>
      <c r="CN184" s="621">
        <v>5000</v>
      </c>
      <c r="CO184" s="612">
        <v>27</v>
      </c>
      <c r="CP184" s="621">
        <v>2700</v>
      </c>
      <c r="CQ184" s="621">
        <f t="shared" si="162"/>
        <v>0</v>
      </c>
      <c r="CR184" s="621">
        <f t="shared" si="163"/>
        <v>5000</v>
      </c>
      <c r="CS184" s="622"/>
      <c r="CT184" s="612">
        <f t="shared" si="214"/>
        <v>0</v>
      </c>
      <c r="CU184" s="620">
        <f t="shared" si="198"/>
        <v>0</v>
      </c>
      <c r="CW184" s="621">
        <f t="shared" si="175"/>
        <v>0</v>
      </c>
      <c r="CY184" s="621">
        <f t="shared" si="176"/>
        <v>0</v>
      </c>
      <c r="CZ184" s="621">
        <f t="shared" si="199"/>
        <v>0</v>
      </c>
      <c r="DA184" s="621">
        <f t="shared" si="200"/>
        <v>0</v>
      </c>
      <c r="DC184" s="612">
        <f t="shared" si="168"/>
        <v>0</v>
      </c>
      <c r="DD184" s="620">
        <f t="shared" si="201"/>
        <v>0</v>
      </c>
      <c r="DF184" s="621">
        <f t="shared" si="177"/>
        <v>0</v>
      </c>
      <c r="DH184" s="621">
        <f t="shared" si="178"/>
        <v>0</v>
      </c>
      <c r="DU184" s="620">
        <f t="shared" si="170"/>
        <v>10000</v>
      </c>
      <c r="DV184" s="621">
        <f t="shared" si="211"/>
        <v>10000</v>
      </c>
      <c r="DW184" s="621">
        <f t="shared" si="212"/>
        <v>7700</v>
      </c>
      <c r="DX184" s="621">
        <f t="shared" si="204"/>
        <v>0</v>
      </c>
      <c r="DY184" s="621">
        <f t="shared" si="205"/>
        <v>2300</v>
      </c>
      <c r="EG184" s="621"/>
    </row>
    <row r="185" spans="1:137" s="612" customFormat="1" ht="26.25" hidden="1" customHeight="1" x14ac:dyDescent="0.25">
      <c r="A185" s="606">
        <v>2026</v>
      </c>
      <c r="B185" s="606">
        <v>479</v>
      </c>
      <c r="C185" s="606" t="s">
        <v>58</v>
      </c>
      <c r="D185" s="606">
        <v>3000654</v>
      </c>
      <c r="E185" s="606">
        <v>5005023</v>
      </c>
      <c r="F185" s="606" t="s">
        <v>1003</v>
      </c>
      <c r="G185" s="606" t="s">
        <v>1004</v>
      </c>
      <c r="H185" s="606">
        <v>97</v>
      </c>
      <c r="I185" s="607" t="s">
        <v>992</v>
      </c>
      <c r="J185" s="608" t="s">
        <v>10</v>
      </c>
      <c r="K185" s="608" t="s">
        <v>60</v>
      </c>
      <c r="L185" s="606" t="str">
        <f t="shared" si="181"/>
        <v>2.3</v>
      </c>
      <c r="M185" s="609" t="s">
        <v>62</v>
      </c>
      <c r="N185" s="609"/>
      <c r="O185" s="606" t="s">
        <v>1660</v>
      </c>
      <c r="P185" s="606" t="s">
        <v>65</v>
      </c>
      <c r="Q185" s="610">
        <v>1</v>
      </c>
      <c r="R185" s="324">
        <v>5000</v>
      </c>
      <c r="S185" s="606">
        <v>30</v>
      </c>
      <c r="T185" s="606">
        <v>30</v>
      </c>
      <c r="U185" s="606"/>
      <c r="V185" s="606">
        <v>0</v>
      </c>
      <c r="W185" s="326"/>
      <c r="X185" s="326"/>
      <c r="Y185" s="326"/>
      <c r="Z185" s="326"/>
      <c r="AA185" s="326"/>
      <c r="AB185" s="326"/>
      <c r="AC185" s="326"/>
      <c r="AD185" s="326"/>
      <c r="AE185" s="324">
        <f t="shared" si="209"/>
        <v>10000</v>
      </c>
      <c r="AF185" s="327">
        <f t="shared" si="215"/>
        <v>5000</v>
      </c>
      <c r="AG185" s="327">
        <f t="shared" si="216"/>
        <v>5000</v>
      </c>
      <c r="AH185" s="327">
        <f t="shared" si="182"/>
        <v>0</v>
      </c>
      <c r="AI185" s="327">
        <f t="shared" si="183"/>
        <v>0</v>
      </c>
      <c r="AJ185" s="327">
        <f t="shared" si="184"/>
        <v>0</v>
      </c>
      <c r="AK185" s="327">
        <f t="shared" si="185"/>
        <v>0</v>
      </c>
      <c r="AL185" s="327">
        <f t="shared" si="186"/>
        <v>0</v>
      </c>
      <c r="AM185" s="327">
        <f t="shared" si="187"/>
        <v>0</v>
      </c>
      <c r="AN185" s="327">
        <f t="shared" si="188"/>
        <v>0</v>
      </c>
      <c r="AO185" s="327">
        <f t="shared" si="189"/>
        <v>0</v>
      </c>
      <c r="AP185" s="327">
        <f t="shared" si="190"/>
        <v>0</v>
      </c>
      <c r="AQ185" s="327">
        <f t="shared" si="191"/>
        <v>0</v>
      </c>
      <c r="AR185" s="327">
        <f t="shared" si="213"/>
        <v>10000</v>
      </c>
      <c r="AS185" s="611" t="s">
        <v>994</v>
      </c>
      <c r="BA185" s="613"/>
      <c r="BB185" s="614" t="s">
        <v>995</v>
      </c>
      <c r="BC185" s="614" t="s">
        <v>1163</v>
      </c>
      <c r="BD185" s="614" t="s">
        <v>1164</v>
      </c>
      <c r="BE185" s="614" t="s">
        <v>1165</v>
      </c>
      <c r="BF185" s="615">
        <v>45665</v>
      </c>
      <c r="BG185" s="614"/>
      <c r="BH185" s="616">
        <v>1927</v>
      </c>
      <c r="BI185" s="616"/>
      <c r="BJ185" s="614"/>
      <c r="BK185" s="616"/>
      <c r="BL185" s="614"/>
      <c r="BM185" s="614"/>
      <c r="BN185" s="616"/>
      <c r="BO185" s="616" t="s">
        <v>1166</v>
      </c>
      <c r="BP185" s="616"/>
      <c r="BQ185" s="616"/>
      <c r="BR185" s="616"/>
      <c r="BS185" s="328" t="s">
        <v>1284</v>
      </c>
      <c r="BT185" s="328" t="s">
        <v>1028</v>
      </c>
      <c r="BU185" s="328" t="s">
        <v>1663</v>
      </c>
      <c r="BV185" s="393">
        <v>46724271</v>
      </c>
      <c r="BW185" s="392">
        <v>10467242712</v>
      </c>
      <c r="BX185" s="617">
        <v>5000</v>
      </c>
      <c r="BY185" s="618">
        <v>46028</v>
      </c>
      <c r="BZ185" s="618">
        <v>46081</v>
      </c>
      <c r="CA185" s="619"/>
      <c r="CB185" s="612">
        <f t="shared" si="192"/>
        <v>30</v>
      </c>
      <c r="CC185" s="620">
        <f t="shared" si="193"/>
        <v>5000</v>
      </c>
      <c r="CD185" s="612">
        <v>26</v>
      </c>
      <c r="CE185" s="621">
        <v>5000</v>
      </c>
      <c r="CF185" s="612">
        <v>26</v>
      </c>
      <c r="CG185" s="621">
        <v>5000</v>
      </c>
      <c r="CH185" s="621">
        <f t="shared" si="194"/>
        <v>0</v>
      </c>
      <c r="CI185" s="621">
        <f t="shared" si="195"/>
        <v>0</v>
      </c>
      <c r="CJ185" s="619"/>
      <c r="CK185" s="612">
        <f t="shared" si="196"/>
        <v>30</v>
      </c>
      <c r="CL185" s="620">
        <f t="shared" si="197"/>
        <v>5000</v>
      </c>
      <c r="CM185" s="612">
        <v>28</v>
      </c>
      <c r="CN185" s="621">
        <v>5000</v>
      </c>
      <c r="CO185" s="612">
        <v>28</v>
      </c>
      <c r="CP185" s="621">
        <v>5000</v>
      </c>
      <c r="CQ185" s="621">
        <f t="shared" si="162"/>
        <v>0</v>
      </c>
      <c r="CR185" s="621">
        <f t="shared" si="163"/>
        <v>5000</v>
      </c>
      <c r="CS185" s="622"/>
      <c r="CT185" s="612">
        <f t="shared" si="214"/>
        <v>0</v>
      </c>
      <c r="CU185" s="620">
        <f t="shared" si="198"/>
        <v>0</v>
      </c>
      <c r="CW185" s="621">
        <f t="shared" si="175"/>
        <v>0</v>
      </c>
      <c r="CY185" s="621">
        <f t="shared" si="176"/>
        <v>0</v>
      </c>
      <c r="CZ185" s="621">
        <f t="shared" si="199"/>
        <v>0</v>
      </c>
      <c r="DA185" s="621">
        <f t="shared" si="200"/>
        <v>0</v>
      </c>
      <c r="DC185" s="612">
        <f t="shared" si="168"/>
        <v>0</v>
      </c>
      <c r="DD185" s="620">
        <f t="shared" si="201"/>
        <v>0</v>
      </c>
      <c r="DF185" s="621">
        <f t="shared" si="177"/>
        <v>0</v>
      </c>
      <c r="DH185" s="621">
        <f t="shared" si="178"/>
        <v>0</v>
      </c>
      <c r="DU185" s="620">
        <f t="shared" si="170"/>
        <v>10000</v>
      </c>
      <c r="DV185" s="621">
        <f t="shared" si="211"/>
        <v>10000</v>
      </c>
      <c r="DW185" s="621">
        <f t="shared" si="212"/>
        <v>10000</v>
      </c>
      <c r="DX185" s="621">
        <f t="shared" si="204"/>
        <v>0</v>
      </c>
      <c r="DY185" s="621">
        <f t="shared" si="205"/>
        <v>0</v>
      </c>
      <c r="EG185" s="621"/>
    </row>
    <row r="186" spans="1:137" s="612" customFormat="1" ht="26.25" hidden="1" customHeight="1" x14ac:dyDescent="0.25">
      <c r="A186" s="606">
        <v>2026</v>
      </c>
      <c r="B186" s="606">
        <v>479</v>
      </c>
      <c r="C186" s="606" t="s">
        <v>58</v>
      </c>
      <c r="D186" s="606">
        <v>3000654</v>
      </c>
      <c r="E186" s="606">
        <v>5005023</v>
      </c>
      <c r="F186" s="606" t="s">
        <v>1003</v>
      </c>
      <c r="G186" s="606" t="s">
        <v>1004</v>
      </c>
      <c r="H186" s="606">
        <v>97</v>
      </c>
      <c r="I186" s="607" t="s">
        <v>992</v>
      </c>
      <c r="J186" s="608" t="s">
        <v>10</v>
      </c>
      <c r="K186" s="608" t="s">
        <v>60</v>
      </c>
      <c r="L186" s="606" t="str">
        <f t="shared" ref="L186:L217" si="217">+MID(M186,1,3)</f>
        <v>2.3</v>
      </c>
      <c r="M186" s="609" t="s">
        <v>62</v>
      </c>
      <c r="N186" s="609"/>
      <c r="O186" s="606" t="s">
        <v>1664</v>
      </c>
      <c r="P186" s="606" t="s">
        <v>65</v>
      </c>
      <c r="Q186" s="610">
        <v>1</v>
      </c>
      <c r="R186" s="324">
        <v>5000</v>
      </c>
      <c r="S186" s="606">
        <v>30</v>
      </c>
      <c r="T186" s="606">
        <v>30</v>
      </c>
      <c r="U186" s="606"/>
      <c r="V186" s="606">
        <v>0</v>
      </c>
      <c r="W186" s="326"/>
      <c r="X186" s="326"/>
      <c r="Y186" s="326"/>
      <c r="Z186" s="326"/>
      <c r="AA186" s="326"/>
      <c r="AB186" s="326"/>
      <c r="AC186" s="326"/>
      <c r="AD186" s="326"/>
      <c r="AE186" s="324">
        <f t="shared" si="209"/>
        <v>10000</v>
      </c>
      <c r="AF186" s="327">
        <f t="shared" si="215"/>
        <v>5000</v>
      </c>
      <c r="AG186" s="327">
        <f t="shared" si="216"/>
        <v>5000</v>
      </c>
      <c r="AH186" s="327">
        <f t="shared" ref="AH186:AH201" si="218">+$R186*U186</f>
        <v>0</v>
      </c>
      <c r="AI186" s="327">
        <f t="shared" ref="AI186:AI201" si="219">+$R186*V186</f>
        <v>0</v>
      </c>
      <c r="AJ186" s="327">
        <f t="shared" ref="AJ186:AJ201" si="220">+$R186*W186</f>
        <v>0</v>
      </c>
      <c r="AK186" s="327">
        <f t="shared" ref="AK186:AK201" si="221">+$R186*X186</f>
        <v>0</v>
      </c>
      <c r="AL186" s="327">
        <f t="shared" ref="AL186:AL201" si="222">+$R186*Y186</f>
        <v>0</v>
      </c>
      <c r="AM186" s="327">
        <f t="shared" ref="AM186:AM201" si="223">+$R186*Z186</f>
        <v>0</v>
      </c>
      <c r="AN186" s="327">
        <f t="shared" ref="AN186:AN201" si="224">+$R186*AA186</f>
        <v>0</v>
      </c>
      <c r="AO186" s="327">
        <f t="shared" ref="AO186:AO201" si="225">+$R186*AB186</f>
        <v>0</v>
      </c>
      <c r="AP186" s="327">
        <f t="shared" ref="AP186:AP201" si="226">+$R186*AC186</f>
        <v>0</v>
      </c>
      <c r="AQ186" s="327">
        <f t="shared" ref="AQ186:AQ201" si="227">+$R186*AD186</f>
        <v>0</v>
      </c>
      <c r="AR186" s="327">
        <f t="shared" si="213"/>
        <v>10000</v>
      </c>
      <c r="AS186" s="611" t="s">
        <v>994</v>
      </c>
      <c r="BA186" s="613"/>
      <c r="BB186" s="614" t="s">
        <v>995</v>
      </c>
      <c r="BC186" s="614" t="s">
        <v>1163</v>
      </c>
      <c r="BD186" s="614" t="s">
        <v>1164</v>
      </c>
      <c r="BE186" s="614" t="s">
        <v>1165</v>
      </c>
      <c r="BF186" s="615">
        <v>45665</v>
      </c>
      <c r="BG186" s="614"/>
      <c r="BH186" s="616">
        <v>1928</v>
      </c>
      <c r="BI186" s="616"/>
      <c r="BJ186" s="614"/>
      <c r="BK186" s="616"/>
      <c r="BL186" s="614"/>
      <c r="BM186" s="614"/>
      <c r="BN186" s="616"/>
      <c r="BO186" s="616" t="s">
        <v>1166</v>
      </c>
      <c r="BP186" s="616"/>
      <c r="BQ186" s="616"/>
      <c r="BR186" s="616"/>
      <c r="BS186" s="328" t="s">
        <v>1665</v>
      </c>
      <c r="BT186" s="328" t="s">
        <v>1666</v>
      </c>
      <c r="BU186" s="328" t="s">
        <v>1667</v>
      </c>
      <c r="BV186" s="393">
        <v>44937147</v>
      </c>
      <c r="BW186" s="392">
        <v>10449371475</v>
      </c>
      <c r="BX186" s="617">
        <v>5000</v>
      </c>
      <c r="BY186" s="618">
        <v>46028</v>
      </c>
      <c r="BZ186" s="618">
        <v>46081</v>
      </c>
      <c r="CA186" s="619"/>
      <c r="CB186" s="612">
        <f t="shared" ref="CB186:CB217" si="228">S186</f>
        <v>30</v>
      </c>
      <c r="CC186" s="620">
        <f t="shared" ref="CC186:CC217" si="229">AF186</f>
        <v>5000</v>
      </c>
      <c r="CD186" s="612">
        <v>26</v>
      </c>
      <c r="CE186" s="621">
        <v>5000</v>
      </c>
      <c r="CF186" s="612">
        <v>26</v>
      </c>
      <c r="CG186" s="621">
        <v>5000</v>
      </c>
      <c r="CH186" s="621">
        <f t="shared" ref="CH186:CH217" si="230">CC186-CE186</f>
        <v>0</v>
      </c>
      <c r="CI186" s="621">
        <f t="shared" ref="CI186:CI217" si="231">CC186-CG186</f>
        <v>0</v>
      </c>
      <c r="CJ186" s="619"/>
      <c r="CK186" s="612">
        <f t="shared" ref="CK186:CK198" si="232">T186</f>
        <v>30</v>
      </c>
      <c r="CL186" s="620">
        <f t="shared" ref="CL186:CL201" si="233">AG186</f>
        <v>5000</v>
      </c>
      <c r="CM186" s="612">
        <v>28</v>
      </c>
      <c r="CN186" s="621">
        <v>5000</v>
      </c>
      <c r="CO186" s="612">
        <v>28</v>
      </c>
      <c r="CP186" s="621">
        <v>5000</v>
      </c>
      <c r="CQ186" s="621">
        <f t="shared" ref="CQ186:CQ249" si="234">CL186-CN186</f>
        <v>0</v>
      </c>
      <c r="CR186" s="621">
        <f t="shared" ref="CR186:CR249" si="235">CL186-CQ186</f>
        <v>5000</v>
      </c>
      <c r="CS186" s="622"/>
      <c r="CT186" s="612">
        <f t="shared" si="214"/>
        <v>0</v>
      </c>
      <c r="CU186" s="620">
        <f t="shared" ref="CU186:CU217" si="236">AH186</f>
        <v>0</v>
      </c>
      <c r="CW186" s="621">
        <f t="shared" si="175"/>
        <v>0</v>
      </c>
      <c r="CY186" s="621">
        <f t="shared" si="176"/>
        <v>0</v>
      </c>
      <c r="CZ186" s="621">
        <f t="shared" ref="CZ186:CZ217" si="237">CU186-CW186</f>
        <v>0</v>
      </c>
      <c r="DA186" s="621">
        <f t="shared" ref="DA186:DA217" si="238">CU186-CY186</f>
        <v>0</v>
      </c>
      <c r="DC186" s="612">
        <f t="shared" ref="DC186:DC249" si="239">V186</f>
        <v>0</v>
      </c>
      <c r="DD186" s="620">
        <f t="shared" ref="DD186:DD217" si="240">AI186</f>
        <v>0</v>
      </c>
      <c r="DF186" s="621">
        <f t="shared" si="177"/>
        <v>0</v>
      </c>
      <c r="DH186" s="621">
        <f t="shared" si="178"/>
        <v>0</v>
      </c>
      <c r="DU186" s="620">
        <f t="shared" ref="DU186:DU249" si="241">AR186</f>
        <v>10000</v>
      </c>
      <c r="DV186" s="621">
        <f t="shared" si="211"/>
        <v>10000</v>
      </c>
      <c r="DW186" s="621">
        <f t="shared" si="212"/>
        <v>10000</v>
      </c>
      <c r="DX186" s="621">
        <f t="shared" ref="DX186:DX217" si="242">DU186-DV186</f>
        <v>0</v>
      </c>
      <c r="DY186" s="621">
        <f t="shared" ref="DY186:DY217" si="243">DU186-DW186</f>
        <v>0</v>
      </c>
      <c r="EG186" s="621"/>
    </row>
    <row r="187" spans="1:137" s="612" customFormat="1" ht="36" hidden="1" customHeight="1" x14ac:dyDescent="0.25">
      <c r="A187" s="606">
        <v>2026</v>
      </c>
      <c r="B187" s="606">
        <v>479</v>
      </c>
      <c r="C187" s="606" t="s">
        <v>58</v>
      </c>
      <c r="D187" s="606">
        <v>3000654</v>
      </c>
      <c r="E187" s="606">
        <v>5005023</v>
      </c>
      <c r="F187" s="606" t="s">
        <v>1003</v>
      </c>
      <c r="G187" s="606" t="s">
        <v>1004</v>
      </c>
      <c r="H187" s="606">
        <v>97</v>
      </c>
      <c r="I187" s="607" t="s">
        <v>992</v>
      </c>
      <c r="J187" s="608" t="s">
        <v>10</v>
      </c>
      <c r="K187" s="608" t="s">
        <v>60</v>
      </c>
      <c r="L187" s="606" t="str">
        <f t="shared" si="217"/>
        <v>2.3</v>
      </c>
      <c r="M187" s="609" t="s">
        <v>62</v>
      </c>
      <c r="N187" s="609"/>
      <c r="O187" s="606" t="s">
        <v>1664</v>
      </c>
      <c r="P187" s="606" t="s">
        <v>65</v>
      </c>
      <c r="Q187" s="610">
        <v>1</v>
      </c>
      <c r="R187" s="324">
        <v>5000</v>
      </c>
      <c r="S187" s="606">
        <v>30</v>
      </c>
      <c r="T187" s="606">
        <v>0</v>
      </c>
      <c r="U187" s="606"/>
      <c r="V187" s="606">
        <v>0</v>
      </c>
      <c r="W187" s="326"/>
      <c r="X187" s="326"/>
      <c r="Y187" s="326"/>
      <c r="Z187" s="326"/>
      <c r="AA187" s="326"/>
      <c r="AB187" s="326"/>
      <c r="AC187" s="326"/>
      <c r="AD187" s="326"/>
      <c r="AE187" s="324">
        <f t="shared" si="209"/>
        <v>5000</v>
      </c>
      <c r="AF187" s="327">
        <f t="shared" si="215"/>
        <v>5000</v>
      </c>
      <c r="AG187" s="327">
        <f t="shared" si="216"/>
        <v>0</v>
      </c>
      <c r="AH187" s="327">
        <f t="shared" si="218"/>
        <v>0</v>
      </c>
      <c r="AI187" s="327">
        <f t="shared" si="219"/>
        <v>0</v>
      </c>
      <c r="AJ187" s="327">
        <f t="shared" si="220"/>
        <v>0</v>
      </c>
      <c r="AK187" s="327">
        <f t="shared" si="221"/>
        <v>0</v>
      </c>
      <c r="AL187" s="327">
        <f t="shared" si="222"/>
        <v>0</v>
      </c>
      <c r="AM187" s="327">
        <f t="shared" si="223"/>
        <v>0</v>
      </c>
      <c r="AN187" s="327">
        <f t="shared" si="224"/>
        <v>0</v>
      </c>
      <c r="AO187" s="327">
        <f t="shared" si="225"/>
        <v>0</v>
      </c>
      <c r="AP187" s="327">
        <f t="shared" si="226"/>
        <v>0</v>
      </c>
      <c r="AQ187" s="327">
        <f t="shared" si="227"/>
        <v>0</v>
      </c>
      <c r="AR187" s="327">
        <f t="shared" si="213"/>
        <v>5000</v>
      </c>
      <c r="AS187" s="611" t="s">
        <v>994</v>
      </c>
      <c r="BA187" s="613"/>
      <c r="BB187" s="614" t="s">
        <v>995</v>
      </c>
      <c r="BC187" s="614" t="s">
        <v>1163</v>
      </c>
      <c r="BD187" s="614" t="s">
        <v>1164</v>
      </c>
      <c r="BE187" s="614" t="s">
        <v>1165</v>
      </c>
      <c r="BF187" s="615">
        <v>45665</v>
      </c>
      <c r="BG187" s="614"/>
      <c r="BH187" s="616">
        <v>1929</v>
      </c>
      <c r="BI187" s="616"/>
      <c r="BJ187" s="614"/>
      <c r="BK187" s="616"/>
      <c r="BL187" s="614"/>
      <c r="BM187" s="614"/>
      <c r="BN187" s="616"/>
      <c r="BO187" s="616" t="s">
        <v>1219</v>
      </c>
      <c r="BP187" s="616"/>
      <c r="BQ187" s="616"/>
      <c r="BR187" s="616"/>
      <c r="BS187" s="328" t="s">
        <v>1110</v>
      </c>
      <c r="BT187" s="328" t="s">
        <v>1111</v>
      </c>
      <c r="BU187" s="328" t="s">
        <v>1112</v>
      </c>
      <c r="BV187" s="393" t="s">
        <v>1668</v>
      </c>
      <c r="BW187" s="392">
        <v>10733352511</v>
      </c>
      <c r="BX187" s="617">
        <v>5000</v>
      </c>
      <c r="BY187" s="618">
        <v>46028</v>
      </c>
      <c r="BZ187" s="618">
        <v>46081</v>
      </c>
      <c r="CA187" s="619"/>
      <c r="CB187" s="612">
        <f t="shared" si="228"/>
        <v>30</v>
      </c>
      <c r="CC187" s="620">
        <f t="shared" si="229"/>
        <v>5000</v>
      </c>
      <c r="CD187" s="612">
        <v>26</v>
      </c>
      <c r="CE187" s="621">
        <v>5000</v>
      </c>
      <c r="CF187" s="612">
        <v>26</v>
      </c>
      <c r="CG187" s="621">
        <v>5000</v>
      </c>
      <c r="CH187" s="621">
        <f t="shared" si="230"/>
        <v>0</v>
      </c>
      <c r="CI187" s="621">
        <f t="shared" si="231"/>
        <v>0</v>
      </c>
      <c r="CJ187" s="619"/>
      <c r="CK187" s="612">
        <f t="shared" si="232"/>
        <v>0</v>
      </c>
      <c r="CL187" s="620">
        <f t="shared" si="233"/>
        <v>0</v>
      </c>
      <c r="CM187" s="612">
        <v>28</v>
      </c>
      <c r="CN187" s="621">
        <v>5000</v>
      </c>
      <c r="CO187" s="612">
        <v>28</v>
      </c>
      <c r="CP187" s="621">
        <v>5000</v>
      </c>
      <c r="CQ187" s="621">
        <f t="shared" si="234"/>
        <v>-5000</v>
      </c>
      <c r="CR187" s="621">
        <f t="shared" si="235"/>
        <v>5000</v>
      </c>
      <c r="CS187" s="622"/>
      <c r="CT187" s="612">
        <f t="shared" si="214"/>
        <v>0</v>
      </c>
      <c r="CU187" s="620">
        <f t="shared" si="236"/>
        <v>0</v>
      </c>
      <c r="CW187" s="621">
        <f t="shared" si="175"/>
        <v>0</v>
      </c>
      <c r="CY187" s="621">
        <f t="shared" si="176"/>
        <v>0</v>
      </c>
      <c r="CZ187" s="621">
        <f t="shared" si="237"/>
        <v>0</v>
      </c>
      <c r="DA187" s="621">
        <f t="shared" si="238"/>
        <v>0</v>
      </c>
      <c r="DC187" s="612">
        <f t="shared" si="239"/>
        <v>0</v>
      </c>
      <c r="DD187" s="620">
        <f t="shared" si="240"/>
        <v>0</v>
      </c>
      <c r="DF187" s="621">
        <f t="shared" si="177"/>
        <v>0</v>
      </c>
      <c r="DH187" s="621">
        <f t="shared" si="178"/>
        <v>0</v>
      </c>
      <c r="DU187" s="620">
        <f t="shared" si="241"/>
        <v>5000</v>
      </c>
      <c r="DV187" s="621">
        <v>5000</v>
      </c>
      <c r="DW187" s="621">
        <v>5000</v>
      </c>
      <c r="DX187" s="621">
        <f t="shared" si="242"/>
        <v>0</v>
      </c>
      <c r="DY187" s="621">
        <f t="shared" si="243"/>
        <v>0</v>
      </c>
      <c r="EB187" s="613" t="s">
        <v>1669</v>
      </c>
      <c r="EC187" s="612" t="s">
        <v>1670</v>
      </c>
      <c r="EG187" s="621"/>
    </row>
    <row r="188" spans="1:137" s="612" customFormat="1" ht="36" hidden="1" customHeight="1" x14ac:dyDescent="0.25">
      <c r="A188" s="606">
        <v>2026</v>
      </c>
      <c r="B188" s="606">
        <v>479</v>
      </c>
      <c r="C188" s="606" t="s">
        <v>58</v>
      </c>
      <c r="D188" s="606">
        <v>3000654</v>
      </c>
      <c r="E188" s="606">
        <v>5005023</v>
      </c>
      <c r="F188" s="606" t="s">
        <v>1003</v>
      </c>
      <c r="G188" s="606" t="s">
        <v>1004</v>
      </c>
      <c r="H188" s="606">
        <v>97</v>
      </c>
      <c r="I188" s="607" t="s">
        <v>992</v>
      </c>
      <c r="J188" s="608" t="s">
        <v>10</v>
      </c>
      <c r="K188" s="608" t="s">
        <v>60</v>
      </c>
      <c r="L188" s="606" t="str">
        <f t="shared" si="217"/>
        <v>2.3</v>
      </c>
      <c r="M188" s="609" t="s">
        <v>62</v>
      </c>
      <c r="N188" s="609"/>
      <c r="O188" s="606" t="s">
        <v>1671</v>
      </c>
      <c r="P188" s="606" t="s">
        <v>65</v>
      </c>
      <c r="Q188" s="610">
        <v>1</v>
      </c>
      <c r="R188" s="324">
        <v>5000</v>
      </c>
      <c r="S188" s="606">
        <v>0</v>
      </c>
      <c r="T188" s="606">
        <v>30</v>
      </c>
      <c r="U188" s="606"/>
      <c r="V188" s="606">
        <v>0</v>
      </c>
      <c r="W188" s="326"/>
      <c r="X188" s="326"/>
      <c r="Y188" s="326"/>
      <c r="Z188" s="326"/>
      <c r="AA188" s="326"/>
      <c r="AB188" s="326"/>
      <c r="AC188" s="326"/>
      <c r="AD188" s="326"/>
      <c r="AE188" s="324">
        <f t="shared" si="209"/>
        <v>5000</v>
      </c>
      <c r="AF188" s="327">
        <f t="shared" si="215"/>
        <v>0</v>
      </c>
      <c r="AG188" s="327">
        <f t="shared" si="216"/>
        <v>5000</v>
      </c>
      <c r="AH188" s="327">
        <f t="shared" si="218"/>
        <v>0</v>
      </c>
      <c r="AI188" s="327">
        <f t="shared" si="219"/>
        <v>0</v>
      </c>
      <c r="AJ188" s="327">
        <f t="shared" si="220"/>
        <v>0</v>
      </c>
      <c r="AK188" s="327">
        <f t="shared" si="221"/>
        <v>0</v>
      </c>
      <c r="AL188" s="327">
        <f t="shared" si="222"/>
        <v>0</v>
      </c>
      <c r="AM188" s="327">
        <f t="shared" si="223"/>
        <v>0</v>
      </c>
      <c r="AN188" s="327">
        <f t="shared" si="224"/>
        <v>0</v>
      </c>
      <c r="AO188" s="327">
        <f t="shared" si="225"/>
        <v>0</v>
      </c>
      <c r="AP188" s="327">
        <f t="shared" si="226"/>
        <v>0</v>
      </c>
      <c r="AQ188" s="327">
        <f t="shared" si="227"/>
        <v>0</v>
      </c>
      <c r="AR188" s="327">
        <f t="shared" si="213"/>
        <v>5000</v>
      </c>
      <c r="AS188" s="611" t="s">
        <v>994</v>
      </c>
      <c r="BA188" s="613"/>
      <c r="BB188" s="614" t="s">
        <v>995</v>
      </c>
      <c r="BC188" s="614" t="s">
        <v>1672</v>
      </c>
      <c r="BD188" s="614" t="s">
        <v>1673</v>
      </c>
      <c r="BE188" s="614" t="s">
        <v>1674</v>
      </c>
      <c r="BF188" s="615">
        <v>46057</v>
      </c>
      <c r="BG188" s="614"/>
      <c r="BH188" s="616"/>
      <c r="BI188" s="616"/>
      <c r="BJ188" s="614"/>
      <c r="BK188" s="616"/>
      <c r="BL188" s="384"/>
      <c r="BM188" s="384"/>
      <c r="BN188" s="616"/>
      <c r="BO188" s="616"/>
      <c r="BP188" s="628"/>
      <c r="BQ188" s="628"/>
      <c r="BR188" s="628"/>
      <c r="BS188" s="330" t="s">
        <v>1103</v>
      </c>
      <c r="BT188" s="331" t="s">
        <v>1284</v>
      </c>
      <c r="BU188" s="331" t="s">
        <v>1675</v>
      </c>
      <c r="BV188" s="631">
        <v>43078648</v>
      </c>
      <c r="BW188" s="631">
        <v>10430786488</v>
      </c>
      <c r="BX188" s="617">
        <v>5000</v>
      </c>
      <c r="BY188" s="618">
        <v>46063</v>
      </c>
      <c r="BZ188" s="618">
        <v>46081</v>
      </c>
      <c r="CA188" s="619"/>
      <c r="CB188" s="612">
        <f t="shared" si="228"/>
        <v>0</v>
      </c>
      <c r="CC188" s="620">
        <f t="shared" si="229"/>
        <v>0</v>
      </c>
      <c r="CD188" s="612">
        <v>0</v>
      </c>
      <c r="CE188" s="621">
        <v>0</v>
      </c>
      <c r="CF188" s="612">
        <v>0</v>
      </c>
      <c r="CG188" s="621">
        <v>0</v>
      </c>
      <c r="CH188" s="621">
        <f t="shared" si="230"/>
        <v>0</v>
      </c>
      <c r="CI188" s="621">
        <f t="shared" si="231"/>
        <v>0</v>
      </c>
      <c r="CJ188" s="619"/>
      <c r="CK188" s="612">
        <f t="shared" si="232"/>
        <v>30</v>
      </c>
      <c r="CL188" s="620">
        <f t="shared" si="233"/>
        <v>5000</v>
      </c>
      <c r="CM188" s="612">
        <v>19</v>
      </c>
      <c r="CN188" s="621">
        <v>3166.67</v>
      </c>
      <c r="CO188" s="612">
        <v>19</v>
      </c>
      <c r="CP188" s="621">
        <v>3166.67</v>
      </c>
      <c r="CQ188" s="621">
        <f t="shared" si="234"/>
        <v>1833.33</v>
      </c>
      <c r="CR188" s="621">
        <f t="shared" si="235"/>
        <v>3166.67</v>
      </c>
      <c r="CS188" s="622"/>
      <c r="CT188" s="612">
        <f t="shared" si="214"/>
        <v>0</v>
      </c>
      <c r="CU188" s="620">
        <f t="shared" si="236"/>
        <v>0</v>
      </c>
      <c r="CW188" s="621">
        <f t="shared" si="175"/>
        <v>0</v>
      </c>
      <c r="CY188" s="621">
        <f t="shared" si="176"/>
        <v>0</v>
      </c>
      <c r="CZ188" s="621">
        <f t="shared" si="237"/>
        <v>0</v>
      </c>
      <c r="DA188" s="621">
        <f t="shared" si="238"/>
        <v>0</v>
      </c>
      <c r="DC188" s="612">
        <f t="shared" si="239"/>
        <v>0</v>
      </c>
      <c r="DD188" s="620">
        <f t="shared" si="240"/>
        <v>0</v>
      </c>
      <c r="DF188" s="621">
        <f t="shared" si="177"/>
        <v>0</v>
      </c>
      <c r="DH188" s="621">
        <f t="shared" si="178"/>
        <v>0</v>
      </c>
      <c r="DU188" s="620">
        <f t="shared" si="241"/>
        <v>5000</v>
      </c>
      <c r="DV188" s="621">
        <f t="shared" ref="DV188:DV229" si="244">CE188+CN188+CW188+DF188</f>
        <v>3166.67</v>
      </c>
      <c r="DW188" s="621">
        <f t="shared" ref="DW188:DW229" si="245">CG188+CP188+CY188+DH188</f>
        <v>3166.67</v>
      </c>
      <c r="DX188" s="621">
        <f t="shared" si="242"/>
        <v>1833.33</v>
      </c>
      <c r="DY188" s="621">
        <f t="shared" si="243"/>
        <v>1833.33</v>
      </c>
      <c r="EB188" s="613"/>
      <c r="EG188" s="621"/>
    </row>
    <row r="189" spans="1:137" s="612" customFormat="1" ht="26.25" hidden="1" customHeight="1" x14ac:dyDescent="0.25">
      <c r="A189" s="606">
        <v>2026</v>
      </c>
      <c r="B189" s="606">
        <v>479</v>
      </c>
      <c r="C189" s="606" t="s">
        <v>58</v>
      </c>
      <c r="D189" s="606">
        <v>3000654</v>
      </c>
      <c r="E189" s="606">
        <v>5005023</v>
      </c>
      <c r="F189" s="606" t="s">
        <v>1003</v>
      </c>
      <c r="G189" s="606" t="s">
        <v>1004</v>
      </c>
      <c r="H189" s="606">
        <v>97</v>
      </c>
      <c r="I189" s="607" t="s">
        <v>992</v>
      </c>
      <c r="J189" s="608" t="s">
        <v>10</v>
      </c>
      <c r="K189" s="608" t="s">
        <v>60</v>
      </c>
      <c r="L189" s="606" t="str">
        <f t="shared" si="217"/>
        <v>2.3</v>
      </c>
      <c r="M189" s="609" t="s">
        <v>62</v>
      </c>
      <c r="N189" s="609"/>
      <c r="O189" s="606" t="s">
        <v>1676</v>
      </c>
      <c r="P189" s="606" t="s">
        <v>65</v>
      </c>
      <c r="Q189" s="610">
        <v>1</v>
      </c>
      <c r="R189" s="324">
        <v>5000</v>
      </c>
      <c r="S189" s="606">
        <v>30</v>
      </c>
      <c r="T189" s="606">
        <v>30</v>
      </c>
      <c r="U189" s="606"/>
      <c r="V189" s="606">
        <v>0</v>
      </c>
      <c r="W189" s="326"/>
      <c r="X189" s="326"/>
      <c r="Y189" s="326"/>
      <c r="Z189" s="326"/>
      <c r="AA189" s="326"/>
      <c r="AB189" s="326"/>
      <c r="AC189" s="326"/>
      <c r="AD189" s="326"/>
      <c r="AE189" s="324">
        <f t="shared" si="209"/>
        <v>10000</v>
      </c>
      <c r="AF189" s="327">
        <f t="shared" si="215"/>
        <v>5000</v>
      </c>
      <c r="AG189" s="327">
        <f t="shared" si="216"/>
        <v>5000</v>
      </c>
      <c r="AH189" s="327">
        <f t="shared" si="218"/>
        <v>0</v>
      </c>
      <c r="AI189" s="327">
        <f t="shared" si="219"/>
        <v>0</v>
      </c>
      <c r="AJ189" s="327">
        <f t="shared" si="220"/>
        <v>0</v>
      </c>
      <c r="AK189" s="327">
        <f t="shared" si="221"/>
        <v>0</v>
      </c>
      <c r="AL189" s="327">
        <f t="shared" si="222"/>
        <v>0</v>
      </c>
      <c r="AM189" s="327">
        <f t="shared" si="223"/>
        <v>0</v>
      </c>
      <c r="AN189" s="327">
        <f t="shared" si="224"/>
        <v>0</v>
      </c>
      <c r="AO189" s="327">
        <f t="shared" si="225"/>
        <v>0</v>
      </c>
      <c r="AP189" s="327">
        <f t="shared" si="226"/>
        <v>0</v>
      </c>
      <c r="AQ189" s="327">
        <f t="shared" si="227"/>
        <v>0</v>
      </c>
      <c r="AR189" s="327">
        <f t="shared" si="213"/>
        <v>10000</v>
      </c>
      <c r="AS189" s="611" t="s">
        <v>994</v>
      </c>
      <c r="BA189" s="613"/>
      <c r="BB189" s="614" t="s">
        <v>995</v>
      </c>
      <c r="BC189" s="614" t="s">
        <v>1163</v>
      </c>
      <c r="BD189" s="614" t="s">
        <v>1164</v>
      </c>
      <c r="BE189" s="614" t="s">
        <v>1165</v>
      </c>
      <c r="BF189" s="615">
        <v>46030</v>
      </c>
      <c r="BG189" s="614"/>
      <c r="BH189" s="616">
        <v>1930</v>
      </c>
      <c r="BI189" s="616"/>
      <c r="BJ189" s="614"/>
      <c r="BK189" s="616"/>
      <c r="BL189" s="614"/>
      <c r="BM189" s="614"/>
      <c r="BN189" s="616"/>
      <c r="BO189" s="616" t="s">
        <v>1219</v>
      </c>
      <c r="BP189" s="646"/>
      <c r="BQ189" s="646"/>
      <c r="BR189" s="646"/>
      <c r="BS189" s="331" t="s">
        <v>1001</v>
      </c>
      <c r="BT189" s="331" t="s">
        <v>1677</v>
      </c>
      <c r="BU189" s="331" t="s">
        <v>1678</v>
      </c>
      <c r="BV189" s="649">
        <v>73034223</v>
      </c>
      <c r="BW189" s="649">
        <v>10730342239</v>
      </c>
      <c r="BX189" s="617">
        <v>5000</v>
      </c>
      <c r="BY189" s="618">
        <v>46028</v>
      </c>
      <c r="BZ189" s="629">
        <v>46081</v>
      </c>
      <c r="CA189" s="619"/>
      <c r="CB189" s="612">
        <f t="shared" si="228"/>
        <v>30</v>
      </c>
      <c r="CC189" s="620">
        <f t="shared" si="229"/>
        <v>5000</v>
      </c>
      <c r="CD189" s="611">
        <v>26</v>
      </c>
      <c r="CE189" s="621">
        <f t="shared" ref="CE189:CE195" si="246">(R189/30*CD189)*Q189</f>
        <v>4333.333333333333</v>
      </c>
      <c r="CF189" s="612">
        <v>26</v>
      </c>
      <c r="CG189" s="621">
        <v>4333.333333333333</v>
      </c>
      <c r="CH189" s="621">
        <f t="shared" si="230"/>
        <v>666.66666666666697</v>
      </c>
      <c r="CI189" s="621">
        <f t="shared" si="231"/>
        <v>666.66666666666697</v>
      </c>
      <c r="CJ189" s="619"/>
      <c r="CK189" s="612">
        <f t="shared" si="232"/>
        <v>30</v>
      </c>
      <c r="CL189" s="620">
        <f t="shared" si="233"/>
        <v>5000</v>
      </c>
      <c r="CM189" s="611">
        <v>28</v>
      </c>
      <c r="CN189" s="621">
        <f t="shared" ref="CN189:CN203" si="247">(R189/30*CM189)*Q189</f>
        <v>4666.6666666666661</v>
      </c>
      <c r="CO189" s="612">
        <v>28</v>
      </c>
      <c r="CP189" s="621">
        <v>4666.6666666666661</v>
      </c>
      <c r="CQ189" s="621">
        <f t="shared" si="234"/>
        <v>333.33333333333394</v>
      </c>
      <c r="CR189" s="621">
        <f t="shared" si="235"/>
        <v>4666.6666666666661</v>
      </c>
      <c r="CS189" s="622"/>
      <c r="CT189" s="612">
        <f t="shared" si="214"/>
        <v>0</v>
      </c>
      <c r="CU189" s="620">
        <f t="shared" si="236"/>
        <v>0</v>
      </c>
      <c r="CW189" s="621">
        <f t="shared" si="175"/>
        <v>0</v>
      </c>
      <c r="CY189" s="621">
        <f t="shared" si="176"/>
        <v>0</v>
      </c>
      <c r="CZ189" s="621">
        <f t="shared" si="237"/>
        <v>0</v>
      </c>
      <c r="DA189" s="621">
        <f t="shared" si="238"/>
        <v>0</v>
      </c>
      <c r="DC189" s="612">
        <f t="shared" si="239"/>
        <v>0</v>
      </c>
      <c r="DD189" s="620">
        <f t="shared" si="240"/>
        <v>0</v>
      </c>
      <c r="DF189" s="621">
        <f t="shared" si="177"/>
        <v>0</v>
      </c>
      <c r="DH189" s="621">
        <f t="shared" si="178"/>
        <v>0</v>
      </c>
      <c r="DU189" s="620">
        <f t="shared" si="241"/>
        <v>10000</v>
      </c>
      <c r="DV189" s="621">
        <f t="shared" si="244"/>
        <v>9000</v>
      </c>
      <c r="DW189" s="621">
        <f t="shared" si="245"/>
        <v>9000</v>
      </c>
      <c r="DX189" s="621">
        <f t="shared" si="242"/>
        <v>1000</v>
      </c>
      <c r="DY189" s="621">
        <f t="shared" si="243"/>
        <v>1000</v>
      </c>
      <c r="EG189" s="621"/>
    </row>
    <row r="190" spans="1:137" s="612" customFormat="1" ht="26.25" hidden="1" customHeight="1" x14ac:dyDescent="0.25">
      <c r="A190" s="606">
        <v>2026</v>
      </c>
      <c r="B190" s="606">
        <v>479</v>
      </c>
      <c r="C190" s="606" t="s">
        <v>58</v>
      </c>
      <c r="D190" s="606">
        <v>3000654</v>
      </c>
      <c r="E190" s="606">
        <v>5005023</v>
      </c>
      <c r="F190" s="606" t="s">
        <v>1003</v>
      </c>
      <c r="G190" s="606" t="s">
        <v>1004</v>
      </c>
      <c r="H190" s="606">
        <v>97</v>
      </c>
      <c r="I190" s="607" t="s">
        <v>992</v>
      </c>
      <c r="J190" s="608" t="s">
        <v>10</v>
      </c>
      <c r="K190" s="608" t="s">
        <v>60</v>
      </c>
      <c r="L190" s="606" t="str">
        <f t="shared" si="217"/>
        <v>2.3</v>
      </c>
      <c r="M190" s="609" t="s">
        <v>62</v>
      </c>
      <c r="N190" s="609"/>
      <c r="O190" s="606" t="s">
        <v>1676</v>
      </c>
      <c r="P190" s="606" t="s">
        <v>65</v>
      </c>
      <c r="Q190" s="610">
        <v>1</v>
      </c>
      <c r="R190" s="324">
        <v>5000</v>
      </c>
      <c r="S190" s="606">
        <v>30</v>
      </c>
      <c r="T190" s="606">
        <v>30</v>
      </c>
      <c r="U190" s="606"/>
      <c r="V190" s="606">
        <v>0</v>
      </c>
      <c r="W190" s="326"/>
      <c r="X190" s="326"/>
      <c r="Y190" s="326"/>
      <c r="Z190" s="326"/>
      <c r="AA190" s="326"/>
      <c r="AB190" s="326"/>
      <c r="AC190" s="326"/>
      <c r="AD190" s="326"/>
      <c r="AE190" s="324">
        <f t="shared" si="209"/>
        <v>10000</v>
      </c>
      <c r="AF190" s="327">
        <f t="shared" si="215"/>
        <v>5000</v>
      </c>
      <c r="AG190" s="327">
        <f t="shared" si="216"/>
        <v>5000</v>
      </c>
      <c r="AH190" s="327">
        <f t="shared" si="218"/>
        <v>0</v>
      </c>
      <c r="AI190" s="327">
        <f t="shared" si="219"/>
        <v>0</v>
      </c>
      <c r="AJ190" s="327">
        <f t="shared" si="220"/>
        <v>0</v>
      </c>
      <c r="AK190" s="327">
        <f t="shared" si="221"/>
        <v>0</v>
      </c>
      <c r="AL190" s="327">
        <f t="shared" si="222"/>
        <v>0</v>
      </c>
      <c r="AM190" s="327">
        <f t="shared" si="223"/>
        <v>0</v>
      </c>
      <c r="AN190" s="327">
        <f t="shared" si="224"/>
        <v>0</v>
      </c>
      <c r="AO190" s="327">
        <f t="shared" si="225"/>
        <v>0</v>
      </c>
      <c r="AP190" s="327">
        <f t="shared" si="226"/>
        <v>0</v>
      </c>
      <c r="AQ190" s="327">
        <f t="shared" si="227"/>
        <v>0</v>
      </c>
      <c r="AR190" s="327">
        <f t="shared" si="213"/>
        <v>10000</v>
      </c>
      <c r="AS190" s="611" t="s">
        <v>994</v>
      </c>
      <c r="BA190" s="613"/>
      <c r="BB190" s="614" t="s">
        <v>995</v>
      </c>
      <c r="BC190" s="614" t="s">
        <v>1294</v>
      </c>
      <c r="BD190" s="614" t="s">
        <v>1295</v>
      </c>
      <c r="BE190" s="614" t="s">
        <v>1296</v>
      </c>
      <c r="BF190" s="615">
        <v>46049</v>
      </c>
      <c r="BG190" s="614"/>
      <c r="BH190" s="616"/>
      <c r="BI190" s="616"/>
      <c r="BJ190" s="614"/>
      <c r="BK190" s="616"/>
      <c r="BL190" s="384"/>
      <c r="BM190" s="384"/>
      <c r="BN190" s="616"/>
      <c r="BO190" s="616"/>
      <c r="BP190" s="628"/>
      <c r="BQ190" s="628"/>
      <c r="BR190" s="628"/>
      <c r="BS190" s="330" t="s">
        <v>1679</v>
      </c>
      <c r="BT190" s="331" t="s">
        <v>1680</v>
      </c>
      <c r="BU190" s="331" t="s">
        <v>1681</v>
      </c>
      <c r="BV190" s="649">
        <v>48548829</v>
      </c>
      <c r="BW190" s="649">
        <v>10485488290</v>
      </c>
      <c r="BX190" s="617">
        <v>5000</v>
      </c>
      <c r="BY190" s="629">
        <v>46055</v>
      </c>
      <c r="BZ190" s="629">
        <v>46081</v>
      </c>
      <c r="CA190" s="619"/>
      <c r="CB190" s="612">
        <f t="shared" si="228"/>
        <v>30</v>
      </c>
      <c r="CC190" s="620">
        <f t="shared" si="229"/>
        <v>5000</v>
      </c>
      <c r="CD190" s="611"/>
      <c r="CE190" s="621">
        <f t="shared" si="246"/>
        <v>0</v>
      </c>
      <c r="CG190" s="621"/>
      <c r="CH190" s="621">
        <f t="shared" si="230"/>
        <v>5000</v>
      </c>
      <c r="CI190" s="621">
        <f t="shared" si="231"/>
        <v>5000</v>
      </c>
      <c r="CJ190" s="619"/>
      <c r="CK190" s="612">
        <f t="shared" si="232"/>
        <v>30</v>
      </c>
      <c r="CL190" s="620">
        <f t="shared" si="233"/>
        <v>5000</v>
      </c>
      <c r="CM190" s="611">
        <v>27</v>
      </c>
      <c r="CN190" s="621">
        <f t="shared" si="247"/>
        <v>4500</v>
      </c>
      <c r="CO190" s="612">
        <v>27</v>
      </c>
      <c r="CP190" s="621">
        <v>4500</v>
      </c>
      <c r="CQ190" s="621">
        <f t="shared" si="234"/>
        <v>500</v>
      </c>
      <c r="CR190" s="621">
        <f t="shared" si="235"/>
        <v>4500</v>
      </c>
      <c r="CS190" s="622"/>
      <c r="CT190" s="612">
        <f t="shared" si="214"/>
        <v>0</v>
      </c>
      <c r="CU190" s="620">
        <f t="shared" si="236"/>
        <v>0</v>
      </c>
      <c r="CW190" s="621">
        <f t="shared" si="175"/>
        <v>0</v>
      </c>
      <c r="CY190" s="621">
        <f t="shared" si="176"/>
        <v>0</v>
      </c>
      <c r="CZ190" s="621">
        <f t="shared" si="237"/>
        <v>0</v>
      </c>
      <c r="DA190" s="621">
        <f t="shared" si="238"/>
        <v>0</v>
      </c>
      <c r="DC190" s="612">
        <f t="shared" si="239"/>
        <v>0</v>
      </c>
      <c r="DD190" s="620">
        <f t="shared" si="240"/>
        <v>0</v>
      </c>
      <c r="DF190" s="621">
        <f t="shared" si="177"/>
        <v>0</v>
      </c>
      <c r="DH190" s="621">
        <f t="shared" si="178"/>
        <v>0</v>
      </c>
      <c r="DU190" s="620">
        <f t="shared" si="241"/>
        <v>10000</v>
      </c>
      <c r="DV190" s="621">
        <f t="shared" si="244"/>
        <v>4500</v>
      </c>
      <c r="DW190" s="621">
        <f t="shared" si="245"/>
        <v>4500</v>
      </c>
      <c r="DX190" s="621">
        <f t="shared" si="242"/>
        <v>5500</v>
      </c>
      <c r="DY190" s="621">
        <f t="shared" si="243"/>
        <v>5500</v>
      </c>
      <c r="EC190" s="612" t="s">
        <v>1682</v>
      </c>
      <c r="EG190" s="621"/>
    </row>
    <row r="191" spans="1:137" s="612" customFormat="1" ht="26.25" hidden="1" customHeight="1" x14ac:dyDescent="0.25">
      <c r="A191" s="606">
        <v>2026</v>
      </c>
      <c r="B191" s="606">
        <v>479</v>
      </c>
      <c r="C191" s="606" t="s">
        <v>58</v>
      </c>
      <c r="D191" s="606">
        <v>3000654</v>
      </c>
      <c r="E191" s="606">
        <v>5005023</v>
      </c>
      <c r="F191" s="606" t="s">
        <v>1003</v>
      </c>
      <c r="G191" s="606" t="s">
        <v>1004</v>
      </c>
      <c r="H191" s="606">
        <v>97</v>
      </c>
      <c r="I191" s="607" t="s">
        <v>992</v>
      </c>
      <c r="J191" s="608" t="s">
        <v>10</v>
      </c>
      <c r="K191" s="608" t="s">
        <v>60</v>
      </c>
      <c r="L191" s="606" t="str">
        <f t="shared" si="217"/>
        <v>2.3</v>
      </c>
      <c r="M191" s="609" t="s">
        <v>62</v>
      </c>
      <c r="N191" s="609"/>
      <c r="O191" s="606" t="s">
        <v>1683</v>
      </c>
      <c r="P191" s="606" t="s">
        <v>65</v>
      </c>
      <c r="Q191" s="610">
        <v>1</v>
      </c>
      <c r="R191" s="324">
        <v>5000</v>
      </c>
      <c r="S191" s="606">
        <v>30</v>
      </c>
      <c r="T191" s="606">
        <v>30</v>
      </c>
      <c r="U191" s="606"/>
      <c r="V191" s="606">
        <v>0</v>
      </c>
      <c r="W191" s="326"/>
      <c r="X191" s="326"/>
      <c r="Y191" s="326"/>
      <c r="Z191" s="326"/>
      <c r="AA191" s="326"/>
      <c r="AB191" s="326"/>
      <c r="AC191" s="326"/>
      <c r="AD191" s="326"/>
      <c r="AE191" s="324">
        <f t="shared" si="209"/>
        <v>10000</v>
      </c>
      <c r="AF191" s="327">
        <f t="shared" si="215"/>
        <v>5000</v>
      </c>
      <c r="AG191" s="327">
        <f t="shared" si="216"/>
        <v>5000</v>
      </c>
      <c r="AH191" s="327">
        <f t="shared" si="218"/>
        <v>0</v>
      </c>
      <c r="AI191" s="327">
        <f t="shared" si="219"/>
        <v>0</v>
      </c>
      <c r="AJ191" s="327">
        <f t="shared" si="220"/>
        <v>0</v>
      </c>
      <c r="AK191" s="327">
        <f t="shared" si="221"/>
        <v>0</v>
      </c>
      <c r="AL191" s="327">
        <f t="shared" si="222"/>
        <v>0</v>
      </c>
      <c r="AM191" s="327">
        <f t="shared" si="223"/>
        <v>0</v>
      </c>
      <c r="AN191" s="327">
        <f t="shared" si="224"/>
        <v>0</v>
      </c>
      <c r="AO191" s="327">
        <f t="shared" si="225"/>
        <v>0</v>
      </c>
      <c r="AP191" s="327">
        <f t="shared" si="226"/>
        <v>0</v>
      </c>
      <c r="AQ191" s="327">
        <f t="shared" si="227"/>
        <v>0</v>
      </c>
      <c r="AR191" s="327">
        <f t="shared" si="213"/>
        <v>10000</v>
      </c>
      <c r="AS191" s="611" t="s">
        <v>994</v>
      </c>
      <c r="BA191" s="613"/>
      <c r="BB191" s="614" t="s">
        <v>995</v>
      </c>
      <c r="BC191" s="614" t="s">
        <v>1163</v>
      </c>
      <c r="BD191" s="614" t="s">
        <v>1164</v>
      </c>
      <c r="BE191" s="614" t="s">
        <v>1165</v>
      </c>
      <c r="BF191" s="615">
        <v>46030</v>
      </c>
      <c r="BG191" s="614"/>
      <c r="BH191" s="616">
        <v>1932</v>
      </c>
      <c r="BI191" s="616"/>
      <c r="BJ191" s="614"/>
      <c r="BK191" s="616"/>
      <c r="BL191" s="614"/>
      <c r="BM191" s="614"/>
      <c r="BN191" s="616"/>
      <c r="BO191" s="616" t="s">
        <v>1219</v>
      </c>
      <c r="BP191" s="646"/>
      <c r="BQ191" s="646"/>
      <c r="BR191" s="646"/>
      <c r="BS191" s="331" t="s">
        <v>1684</v>
      </c>
      <c r="BT191" s="331" t="s">
        <v>1685</v>
      </c>
      <c r="BU191" s="331" t="s">
        <v>1686</v>
      </c>
      <c r="BV191" s="649">
        <v>41800998</v>
      </c>
      <c r="BW191" s="649">
        <v>10418009981</v>
      </c>
      <c r="BX191" s="617">
        <v>5000</v>
      </c>
      <c r="BY191" s="618">
        <v>46028</v>
      </c>
      <c r="BZ191" s="629">
        <v>46081</v>
      </c>
      <c r="CA191" s="619"/>
      <c r="CB191" s="612">
        <f t="shared" si="228"/>
        <v>30</v>
      </c>
      <c r="CC191" s="620">
        <f t="shared" si="229"/>
        <v>5000</v>
      </c>
      <c r="CD191" s="611">
        <v>26</v>
      </c>
      <c r="CE191" s="621">
        <f t="shared" si="246"/>
        <v>4333.333333333333</v>
      </c>
      <c r="CF191" s="612">
        <v>26</v>
      </c>
      <c r="CG191" s="621">
        <v>4333.333333333333</v>
      </c>
      <c r="CH191" s="621">
        <f t="shared" si="230"/>
        <v>666.66666666666697</v>
      </c>
      <c r="CI191" s="621">
        <f t="shared" si="231"/>
        <v>666.66666666666697</v>
      </c>
      <c r="CJ191" s="619"/>
      <c r="CK191" s="612">
        <f t="shared" si="232"/>
        <v>30</v>
      </c>
      <c r="CL191" s="620">
        <f t="shared" si="233"/>
        <v>5000</v>
      </c>
      <c r="CM191" s="611">
        <v>28</v>
      </c>
      <c r="CN191" s="621">
        <f t="shared" si="247"/>
        <v>4666.6666666666661</v>
      </c>
      <c r="CO191" s="612">
        <v>28</v>
      </c>
      <c r="CP191" s="621">
        <v>4666.6666666666661</v>
      </c>
      <c r="CQ191" s="621">
        <f t="shared" si="234"/>
        <v>333.33333333333394</v>
      </c>
      <c r="CR191" s="621">
        <f t="shared" si="235"/>
        <v>4666.6666666666661</v>
      </c>
      <c r="CS191" s="622"/>
      <c r="CT191" s="612">
        <f t="shared" si="214"/>
        <v>0</v>
      </c>
      <c r="CU191" s="620">
        <f t="shared" si="236"/>
        <v>0</v>
      </c>
      <c r="CW191" s="621">
        <f t="shared" si="175"/>
        <v>0</v>
      </c>
      <c r="CY191" s="621">
        <f t="shared" si="176"/>
        <v>0</v>
      </c>
      <c r="CZ191" s="621">
        <f t="shared" si="237"/>
        <v>0</v>
      </c>
      <c r="DA191" s="621">
        <f t="shared" si="238"/>
        <v>0</v>
      </c>
      <c r="DC191" s="612">
        <f t="shared" si="239"/>
        <v>0</v>
      </c>
      <c r="DD191" s="620">
        <f t="shared" si="240"/>
        <v>0</v>
      </c>
      <c r="DF191" s="621">
        <f t="shared" si="177"/>
        <v>0</v>
      </c>
      <c r="DH191" s="621">
        <f t="shared" si="178"/>
        <v>0</v>
      </c>
      <c r="DU191" s="620">
        <f t="shared" si="241"/>
        <v>10000</v>
      </c>
      <c r="DV191" s="621">
        <f t="shared" si="244"/>
        <v>9000</v>
      </c>
      <c r="DW191" s="621">
        <f t="shared" si="245"/>
        <v>9000</v>
      </c>
      <c r="DX191" s="621">
        <f t="shared" si="242"/>
        <v>1000</v>
      </c>
      <c r="DY191" s="621">
        <f t="shared" si="243"/>
        <v>1000</v>
      </c>
      <c r="EG191" s="621"/>
    </row>
    <row r="192" spans="1:137" s="612" customFormat="1" ht="26.25" hidden="1" customHeight="1" x14ac:dyDescent="0.25">
      <c r="A192" s="606">
        <v>2026</v>
      </c>
      <c r="B192" s="606">
        <v>479</v>
      </c>
      <c r="C192" s="606" t="s">
        <v>58</v>
      </c>
      <c r="D192" s="606">
        <v>3000654</v>
      </c>
      <c r="E192" s="606">
        <v>5005023</v>
      </c>
      <c r="F192" s="606" t="s">
        <v>1003</v>
      </c>
      <c r="G192" s="606" t="s">
        <v>1004</v>
      </c>
      <c r="H192" s="606">
        <v>97</v>
      </c>
      <c r="I192" s="607" t="s">
        <v>992</v>
      </c>
      <c r="J192" s="608" t="s">
        <v>10</v>
      </c>
      <c r="K192" s="608" t="s">
        <v>60</v>
      </c>
      <c r="L192" s="606" t="str">
        <f t="shared" si="217"/>
        <v>2.3</v>
      </c>
      <c r="M192" s="609" t="s">
        <v>62</v>
      </c>
      <c r="N192" s="609"/>
      <c r="O192" s="606" t="s">
        <v>1683</v>
      </c>
      <c r="P192" s="606" t="s">
        <v>65</v>
      </c>
      <c r="Q192" s="610">
        <v>1</v>
      </c>
      <c r="R192" s="324">
        <v>5000</v>
      </c>
      <c r="S192" s="606">
        <v>30</v>
      </c>
      <c r="T192" s="606">
        <v>30</v>
      </c>
      <c r="U192" s="606"/>
      <c r="V192" s="606">
        <v>0</v>
      </c>
      <c r="W192" s="326"/>
      <c r="X192" s="326"/>
      <c r="Y192" s="326"/>
      <c r="Z192" s="326"/>
      <c r="AA192" s="326"/>
      <c r="AB192" s="326"/>
      <c r="AC192" s="326"/>
      <c r="AD192" s="326"/>
      <c r="AE192" s="324">
        <f t="shared" si="209"/>
        <v>10000</v>
      </c>
      <c r="AF192" s="327">
        <f t="shared" si="215"/>
        <v>5000</v>
      </c>
      <c r="AG192" s="327">
        <f t="shared" si="216"/>
        <v>5000</v>
      </c>
      <c r="AH192" s="327">
        <f t="shared" si="218"/>
        <v>0</v>
      </c>
      <c r="AI192" s="327">
        <f t="shared" si="219"/>
        <v>0</v>
      </c>
      <c r="AJ192" s="327">
        <f t="shared" si="220"/>
        <v>0</v>
      </c>
      <c r="AK192" s="327">
        <f t="shared" si="221"/>
        <v>0</v>
      </c>
      <c r="AL192" s="327">
        <f t="shared" si="222"/>
        <v>0</v>
      </c>
      <c r="AM192" s="327">
        <f t="shared" si="223"/>
        <v>0</v>
      </c>
      <c r="AN192" s="327">
        <f t="shared" si="224"/>
        <v>0</v>
      </c>
      <c r="AO192" s="327">
        <f t="shared" si="225"/>
        <v>0</v>
      </c>
      <c r="AP192" s="327">
        <f t="shared" si="226"/>
        <v>0</v>
      </c>
      <c r="AQ192" s="327">
        <f t="shared" si="227"/>
        <v>0</v>
      </c>
      <c r="AR192" s="327">
        <f t="shared" si="213"/>
        <v>10000</v>
      </c>
      <c r="AS192" s="611" t="s">
        <v>994</v>
      </c>
      <c r="BA192" s="613"/>
      <c r="BB192" s="614" t="s">
        <v>1021</v>
      </c>
      <c r="BC192" s="614"/>
      <c r="BD192" s="614"/>
      <c r="BE192" s="614"/>
      <c r="BF192" s="615"/>
      <c r="BG192" s="614"/>
      <c r="BH192" s="616"/>
      <c r="BI192" s="616"/>
      <c r="BJ192" s="614"/>
      <c r="BK192" s="616"/>
      <c r="BL192" s="384"/>
      <c r="BM192" s="384"/>
      <c r="BN192" s="616"/>
      <c r="BO192" s="616"/>
      <c r="BP192" s="616"/>
      <c r="BQ192" s="616"/>
      <c r="BR192" s="616"/>
      <c r="BS192" s="611"/>
      <c r="BV192" s="630"/>
      <c r="BW192" s="630"/>
      <c r="CA192" s="619"/>
      <c r="CB192" s="612">
        <f t="shared" si="228"/>
        <v>30</v>
      </c>
      <c r="CC192" s="620">
        <f t="shared" si="229"/>
        <v>5000</v>
      </c>
      <c r="CE192" s="621">
        <f t="shared" si="246"/>
        <v>0</v>
      </c>
      <c r="CG192" s="621">
        <f>(R192/30*CF192)*Q192</f>
        <v>0</v>
      </c>
      <c r="CH192" s="621">
        <f t="shared" si="230"/>
        <v>5000</v>
      </c>
      <c r="CI192" s="621">
        <f t="shared" si="231"/>
        <v>5000</v>
      </c>
      <c r="CJ192" s="619"/>
      <c r="CK192" s="612">
        <f t="shared" si="232"/>
        <v>30</v>
      </c>
      <c r="CL192" s="620">
        <f t="shared" si="233"/>
        <v>5000</v>
      </c>
      <c r="CN192" s="621">
        <f t="shared" si="247"/>
        <v>0</v>
      </c>
      <c r="CP192" s="621">
        <f>(R192/30*CO192)*Q192</f>
        <v>0</v>
      </c>
      <c r="CQ192" s="621">
        <f t="shared" si="234"/>
        <v>5000</v>
      </c>
      <c r="CR192" s="621">
        <f t="shared" si="235"/>
        <v>0</v>
      </c>
      <c r="CS192" s="622"/>
      <c r="CT192" s="612">
        <f t="shared" si="214"/>
        <v>0</v>
      </c>
      <c r="CU192" s="620">
        <f t="shared" si="236"/>
        <v>0</v>
      </c>
      <c r="CW192" s="621">
        <f t="shared" si="175"/>
        <v>0</v>
      </c>
      <c r="CY192" s="621">
        <f t="shared" si="176"/>
        <v>0</v>
      </c>
      <c r="CZ192" s="621">
        <f t="shared" si="237"/>
        <v>0</v>
      </c>
      <c r="DA192" s="621">
        <f t="shared" si="238"/>
        <v>0</v>
      </c>
      <c r="DC192" s="612">
        <f t="shared" si="239"/>
        <v>0</v>
      </c>
      <c r="DD192" s="620">
        <f t="shared" si="240"/>
        <v>0</v>
      </c>
      <c r="DF192" s="621">
        <f t="shared" si="177"/>
        <v>0</v>
      </c>
      <c r="DH192" s="621">
        <f t="shared" si="178"/>
        <v>0</v>
      </c>
      <c r="DU192" s="620">
        <f t="shared" si="241"/>
        <v>10000</v>
      </c>
      <c r="DV192" s="621">
        <f t="shared" si="244"/>
        <v>0</v>
      </c>
      <c r="DW192" s="621">
        <f t="shared" si="245"/>
        <v>0</v>
      </c>
      <c r="DX192" s="621">
        <f t="shared" si="242"/>
        <v>10000</v>
      </c>
      <c r="DY192" s="621">
        <f t="shared" si="243"/>
        <v>10000</v>
      </c>
      <c r="EG192" s="621"/>
    </row>
    <row r="193" spans="1:137" s="612" customFormat="1" ht="26.25" hidden="1" customHeight="1" x14ac:dyDescent="0.25">
      <c r="A193" s="606">
        <v>2026</v>
      </c>
      <c r="B193" s="606">
        <v>479</v>
      </c>
      <c r="C193" s="606" t="s">
        <v>58</v>
      </c>
      <c r="D193" s="606">
        <v>3000654</v>
      </c>
      <c r="E193" s="606">
        <v>5005023</v>
      </c>
      <c r="F193" s="606" t="s">
        <v>1003</v>
      </c>
      <c r="G193" s="606" t="s">
        <v>1004</v>
      </c>
      <c r="H193" s="606">
        <v>97</v>
      </c>
      <c r="I193" s="607" t="s">
        <v>992</v>
      </c>
      <c r="J193" s="608" t="s">
        <v>10</v>
      </c>
      <c r="K193" s="608" t="s">
        <v>60</v>
      </c>
      <c r="L193" s="606" t="str">
        <f t="shared" si="217"/>
        <v>2.3</v>
      </c>
      <c r="M193" s="609" t="s">
        <v>62</v>
      </c>
      <c r="N193" s="609"/>
      <c r="O193" s="606" t="s">
        <v>1687</v>
      </c>
      <c r="P193" s="606" t="s">
        <v>65</v>
      </c>
      <c r="Q193" s="610">
        <v>1</v>
      </c>
      <c r="R193" s="324">
        <v>5000</v>
      </c>
      <c r="S193" s="606">
        <v>30</v>
      </c>
      <c r="T193" s="606">
        <v>30</v>
      </c>
      <c r="U193" s="606"/>
      <c r="V193" s="606">
        <v>0</v>
      </c>
      <c r="W193" s="326"/>
      <c r="X193" s="326"/>
      <c r="Y193" s="326"/>
      <c r="Z193" s="326"/>
      <c r="AA193" s="326"/>
      <c r="AB193" s="326"/>
      <c r="AC193" s="326"/>
      <c r="AD193" s="326"/>
      <c r="AE193" s="324">
        <f t="shared" si="209"/>
        <v>10000</v>
      </c>
      <c r="AF193" s="327">
        <f t="shared" si="215"/>
        <v>5000</v>
      </c>
      <c r="AG193" s="327">
        <f t="shared" si="216"/>
        <v>5000</v>
      </c>
      <c r="AH193" s="327">
        <f t="shared" si="218"/>
        <v>0</v>
      </c>
      <c r="AI193" s="327">
        <f t="shared" si="219"/>
        <v>0</v>
      </c>
      <c r="AJ193" s="327">
        <f t="shared" si="220"/>
        <v>0</v>
      </c>
      <c r="AK193" s="327">
        <f t="shared" si="221"/>
        <v>0</v>
      </c>
      <c r="AL193" s="327">
        <f t="shared" si="222"/>
        <v>0</v>
      </c>
      <c r="AM193" s="327">
        <f t="shared" si="223"/>
        <v>0</v>
      </c>
      <c r="AN193" s="327">
        <f t="shared" si="224"/>
        <v>0</v>
      </c>
      <c r="AO193" s="327">
        <f t="shared" si="225"/>
        <v>0</v>
      </c>
      <c r="AP193" s="327">
        <f t="shared" si="226"/>
        <v>0</v>
      </c>
      <c r="AQ193" s="327">
        <f t="shared" si="227"/>
        <v>0</v>
      </c>
      <c r="AR193" s="327">
        <f t="shared" si="213"/>
        <v>10000</v>
      </c>
      <c r="AS193" s="611" t="s">
        <v>994</v>
      </c>
      <c r="BA193" s="613"/>
      <c r="BB193" s="614" t="s">
        <v>995</v>
      </c>
      <c r="BC193" s="614" t="s">
        <v>1163</v>
      </c>
      <c r="BD193" s="614" t="s">
        <v>1164</v>
      </c>
      <c r="BE193" s="614" t="s">
        <v>1165</v>
      </c>
      <c r="BF193" s="615">
        <v>46030</v>
      </c>
      <c r="BG193" s="614"/>
      <c r="BH193" s="616">
        <v>1933</v>
      </c>
      <c r="BI193" s="616"/>
      <c r="BJ193" s="614"/>
      <c r="BK193" s="616"/>
      <c r="BL193" s="614"/>
      <c r="BM193" s="614"/>
      <c r="BN193" s="616"/>
      <c r="BO193" s="616" t="s">
        <v>1219</v>
      </c>
      <c r="BP193" s="646"/>
      <c r="BQ193" s="646"/>
      <c r="BR193" s="646"/>
      <c r="BS193" s="331" t="s">
        <v>1688</v>
      </c>
      <c r="BT193" s="331" t="s">
        <v>1689</v>
      </c>
      <c r="BU193" s="331" t="s">
        <v>1690</v>
      </c>
      <c r="BV193" s="649" t="s">
        <v>1691</v>
      </c>
      <c r="BW193" s="649">
        <v>10452065890</v>
      </c>
      <c r="BX193" s="617">
        <v>5000</v>
      </c>
      <c r="BY193" s="618">
        <v>46028</v>
      </c>
      <c r="BZ193" s="629">
        <v>46081</v>
      </c>
      <c r="CA193" s="619"/>
      <c r="CB193" s="612">
        <f t="shared" si="228"/>
        <v>30</v>
      </c>
      <c r="CC193" s="620">
        <f t="shared" si="229"/>
        <v>5000</v>
      </c>
      <c r="CD193" s="611">
        <v>26</v>
      </c>
      <c r="CE193" s="621">
        <f t="shared" si="246"/>
        <v>4333.333333333333</v>
      </c>
      <c r="CF193" s="612">
        <v>26</v>
      </c>
      <c r="CG193" s="621">
        <v>4333.333333333333</v>
      </c>
      <c r="CH193" s="621">
        <f t="shared" si="230"/>
        <v>666.66666666666697</v>
      </c>
      <c r="CI193" s="621">
        <f t="shared" si="231"/>
        <v>666.66666666666697</v>
      </c>
      <c r="CJ193" s="619"/>
      <c r="CK193" s="612">
        <f t="shared" si="232"/>
        <v>30</v>
      </c>
      <c r="CL193" s="620">
        <f t="shared" si="233"/>
        <v>5000</v>
      </c>
      <c r="CM193" s="611">
        <v>28</v>
      </c>
      <c r="CN193" s="621">
        <f t="shared" si="247"/>
        <v>4666.6666666666661</v>
      </c>
      <c r="CO193" s="612">
        <v>28</v>
      </c>
      <c r="CP193" s="621">
        <v>666.66666666666697</v>
      </c>
      <c r="CQ193" s="621">
        <f t="shared" si="234"/>
        <v>333.33333333333394</v>
      </c>
      <c r="CR193" s="621">
        <f t="shared" si="235"/>
        <v>4666.6666666666661</v>
      </c>
      <c r="CS193" s="622"/>
      <c r="CT193" s="612">
        <f t="shared" si="214"/>
        <v>0</v>
      </c>
      <c r="CU193" s="620">
        <f t="shared" si="236"/>
        <v>0</v>
      </c>
      <c r="CW193" s="621">
        <f t="shared" si="175"/>
        <v>0</v>
      </c>
      <c r="CY193" s="621">
        <f t="shared" si="176"/>
        <v>0</v>
      </c>
      <c r="CZ193" s="621">
        <f t="shared" si="237"/>
        <v>0</v>
      </c>
      <c r="DA193" s="621">
        <f t="shared" si="238"/>
        <v>0</v>
      </c>
      <c r="DC193" s="612">
        <f t="shared" si="239"/>
        <v>0</v>
      </c>
      <c r="DD193" s="620">
        <f t="shared" si="240"/>
        <v>0</v>
      </c>
      <c r="DF193" s="621">
        <f t="shared" si="177"/>
        <v>0</v>
      </c>
      <c r="DH193" s="621">
        <f t="shared" si="178"/>
        <v>0</v>
      </c>
      <c r="DU193" s="620">
        <f t="shared" si="241"/>
        <v>10000</v>
      </c>
      <c r="DV193" s="621">
        <f t="shared" si="244"/>
        <v>9000</v>
      </c>
      <c r="DW193" s="621">
        <f t="shared" si="245"/>
        <v>5000</v>
      </c>
      <c r="DX193" s="621">
        <f t="shared" si="242"/>
        <v>1000</v>
      </c>
      <c r="DY193" s="621">
        <f t="shared" si="243"/>
        <v>5000</v>
      </c>
      <c r="EG193" s="621"/>
    </row>
    <row r="194" spans="1:137" s="612" customFormat="1" ht="26.25" hidden="1" customHeight="1" x14ac:dyDescent="0.25">
      <c r="A194" s="606">
        <v>2026</v>
      </c>
      <c r="B194" s="606">
        <v>479</v>
      </c>
      <c r="C194" s="606" t="s">
        <v>58</v>
      </c>
      <c r="D194" s="606">
        <v>3000654</v>
      </c>
      <c r="E194" s="606">
        <v>5005023</v>
      </c>
      <c r="F194" s="606" t="s">
        <v>1003</v>
      </c>
      <c r="G194" s="606" t="s">
        <v>1004</v>
      </c>
      <c r="H194" s="606">
        <v>97</v>
      </c>
      <c r="I194" s="607" t="s">
        <v>992</v>
      </c>
      <c r="J194" s="608" t="s">
        <v>10</v>
      </c>
      <c r="K194" s="608" t="s">
        <v>60</v>
      </c>
      <c r="L194" s="606" t="str">
        <f t="shared" si="217"/>
        <v>2.3</v>
      </c>
      <c r="M194" s="609" t="s">
        <v>62</v>
      </c>
      <c r="N194" s="609"/>
      <c r="O194" s="606" t="s">
        <v>1687</v>
      </c>
      <c r="P194" s="606" t="s">
        <v>65</v>
      </c>
      <c r="Q194" s="610">
        <v>1</v>
      </c>
      <c r="R194" s="324">
        <v>5000</v>
      </c>
      <c r="S194" s="606">
        <v>30</v>
      </c>
      <c r="T194" s="606">
        <v>30</v>
      </c>
      <c r="U194" s="606"/>
      <c r="V194" s="606">
        <v>0</v>
      </c>
      <c r="W194" s="326"/>
      <c r="X194" s="326"/>
      <c r="Y194" s="326"/>
      <c r="Z194" s="326"/>
      <c r="AA194" s="326"/>
      <c r="AB194" s="326"/>
      <c r="AC194" s="326"/>
      <c r="AD194" s="326"/>
      <c r="AE194" s="324">
        <f t="shared" si="209"/>
        <v>10000</v>
      </c>
      <c r="AF194" s="327">
        <f t="shared" si="215"/>
        <v>5000</v>
      </c>
      <c r="AG194" s="327">
        <f t="shared" si="216"/>
        <v>5000</v>
      </c>
      <c r="AH194" s="327">
        <f t="shared" si="218"/>
        <v>0</v>
      </c>
      <c r="AI194" s="327">
        <f t="shared" si="219"/>
        <v>0</v>
      </c>
      <c r="AJ194" s="327">
        <f t="shared" si="220"/>
        <v>0</v>
      </c>
      <c r="AK194" s="327">
        <f t="shared" si="221"/>
        <v>0</v>
      </c>
      <c r="AL194" s="327">
        <f t="shared" si="222"/>
        <v>0</v>
      </c>
      <c r="AM194" s="327">
        <f t="shared" si="223"/>
        <v>0</v>
      </c>
      <c r="AN194" s="327">
        <f t="shared" si="224"/>
        <v>0</v>
      </c>
      <c r="AO194" s="327">
        <f t="shared" si="225"/>
        <v>0</v>
      </c>
      <c r="AP194" s="327">
        <f t="shared" si="226"/>
        <v>0</v>
      </c>
      <c r="AQ194" s="327">
        <f t="shared" si="227"/>
        <v>0</v>
      </c>
      <c r="AR194" s="327">
        <f t="shared" si="213"/>
        <v>10000</v>
      </c>
      <c r="AS194" s="611" t="s">
        <v>994</v>
      </c>
      <c r="BA194" s="613"/>
      <c r="BB194" s="614" t="s">
        <v>995</v>
      </c>
      <c r="BC194" s="614" t="s">
        <v>1163</v>
      </c>
      <c r="BD194" s="614" t="s">
        <v>1164</v>
      </c>
      <c r="BE194" s="614" t="s">
        <v>1165</v>
      </c>
      <c r="BF194" s="615">
        <v>46030</v>
      </c>
      <c r="BG194" s="614"/>
      <c r="BH194" s="616">
        <v>1934</v>
      </c>
      <c r="BI194" s="616"/>
      <c r="BJ194" s="614"/>
      <c r="BK194" s="616"/>
      <c r="BL194" s="614"/>
      <c r="BM194" s="614"/>
      <c r="BN194" s="616"/>
      <c r="BO194" s="616" t="s">
        <v>1219</v>
      </c>
      <c r="BP194" s="646"/>
      <c r="BQ194" s="646"/>
      <c r="BR194" s="646"/>
      <c r="BS194" s="331" t="s">
        <v>1692</v>
      </c>
      <c r="BT194" s="331" t="s">
        <v>1326</v>
      </c>
      <c r="BU194" s="331" t="s">
        <v>1693</v>
      </c>
      <c r="BV194" s="649" t="s">
        <v>1694</v>
      </c>
      <c r="BW194" s="649">
        <v>10451283371</v>
      </c>
      <c r="BX194" s="617">
        <v>5000</v>
      </c>
      <c r="BY194" s="618">
        <v>46028</v>
      </c>
      <c r="BZ194" s="629">
        <v>46081</v>
      </c>
      <c r="CA194" s="619"/>
      <c r="CB194" s="612">
        <f t="shared" si="228"/>
        <v>30</v>
      </c>
      <c r="CC194" s="620">
        <f t="shared" si="229"/>
        <v>5000</v>
      </c>
      <c r="CD194" s="611">
        <v>26</v>
      </c>
      <c r="CE194" s="621">
        <f t="shared" si="246"/>
        <v>4333.333333333333</v>
      </c>
      <c r="CF194" s="612">
        <v>26</v>
      </c>
      <c r="CG194" s="621">
        <v>4333.333333333333</v>
      </c>
      <c r="CH194" s="621">
        <f t="shared" si="230"/>
        <v>666.66666666666697</v>
      </c>
      <c r="CI194" s="621">
        <f t="shared" si="231"/>
        <v>666.66666666666697</v>
      </c>
      <c r="CJ194" s="619"/>
      <c r="CK194" s="612">
        <f t="shared" si="232"/>
        <v>30</v>
      </c>
      <c r="CL194" s="620">
        <f t="shared" si="233"/>
        <v>5000</v>
      </c>
      <c r="CM194" s="611">
        <v>28</v>
      </c>
      <c r="CN194" s="621">
        <f t="shared" si="247"/>
        <v>4666.6666666666661</v>
      </c>
      <c r="CO194" s="612">
        <v>28</v>
      </c>
      <c r="CP194" s="621">
        <v>666.66666666666697</v>
      </c>
      <c r="CQ194" s="621">
        <f t="shared" si="234"/>
        <v>333.33333333333394</v>
      </c>
      <c r="CR194" s="621">
        <f t="shared" si="235"/>
        <v>4666.6666666666661</v>
      </c>
      <c r="CS194" s="622"/>
      <c r="CT194" s="612">
        <f t="shared" si="214"/>
        <v>0</v>
      </c>
      <c r="CU194" s="620">
        <f t="shared" si="236"/>
        <v>0</v>
      </c>
      <c r="CW194" s="621">
        <f t="shared" si="175"/>
        <v>0</v>
      </c>
      <c r="CY194" s="621">
        <f t="shared" si="176"/>
        <v>0</v>
      </c>
      <c r="CZ194" s="621">
        <f t="shared" si="237"/>
        <v>0</v>
      </c>
      <c r="DA194" s="621">
        <f t="shared" si="238"/>
        <v>0</v>
      </c>
      <c r="DC194" s="612">
        <f t="shared" si="239"/>
        <v>0</v>
      </c>
      <c r="DD194" s="620">
        <f t="shared" si="240"/>
        <v>0</v>
      </c>
      <c r="DF194" s="621">
        <f t="shared" si="177"/>
        <v>0</v>
      </c>
      <c r="DH194" s="621">
        <f t="shared" si="178"/>
        <v>0</v>
      </c>
      <c r="DU194" s="620">
        <f t="shared" si="241"/>
        <v>10000</v>
      </c>
      <c r="DV194" s="621">
        <f t="shared" si="244"/>
        <v>9000</v>
      </c>
      <c r="DW194" s="621">
        <f t="shared" si="245"/>
        <v>5000</v>
      </c>
      <c r="DX194" s="621">
        <f t="shared" si="242"/>
        <v>1000</v>
      </c>
      <c r="DY194" s="621">
        <f t="shared" si="243"/>
        <v>5000</v>
      </c>
      <c r="EG194" s="621"/>
    </row>
    <row r="195" spans="1:137" s="612" customFormat="1" ht="26.25" hidden="1" customHeight="1" x14ac:dyDescent="0.25">
      <c r="A195" s="606">
        <v>2026</v>
      </c>
      <c r="B195" s="606">
        <v>479</v>
      </c>
      <c r="C195" s="606" t="s">
        <v>58</v>
      </c>
      <c r="D195" s="606">
        <v>3000654</v>
      </c>
      <c r="E195" s="606">
        <v>5005023</v>
      </c>
      <c r="F195" s="606" t="s">
        <v>1003</v>
      </c>
      <c r="G195" s="606" t="s">
        <v>1004</v>
      </c>
      <c r="H195" s="606">
        <v>97</v>
      </c>
      <c r="I195" s="607" t="s">
        <v>992</v>
      </c>
      <c r="J195" s="608" t="s">
        <v>10</v>
      </c>
      <c r="K195" s="608" t="s">
        <v>60</v>
      </c>
      <c r="L195" s="606" t="str">
        <f t="shared" si="217"/>
        <v>2.3</v>
      </c>
      <c r="M195" s="609" t="s">
        <v>62</v>
      </c>
      <c r="N195" s="609"/>
      <c r="O195" s="606" t="s">
        <v>1695</v>
      </c>
      <c r="P195" s="606" t="s">
        <v>65</v>
      </c>
      <c r="Q195" s="610">
        <v>1</v>
      </c>
      <c r="R195" s="324">
        <v>5000</v>
      </c>
      <c r="S195" s="606">
        <v>30</v>
      </c>
      <c r="T195" s="606">
        <v>30</v>
      </c>
      <c r="U195" s="606"/>
      <c r="V195" s="606">
        <v>0</v>
      </c>
      <c r="W195" s="326"/>
      <c r="X195" s="326"/>
      <c r="Y195" s="326"/>
      <c r="Z195" s="326"/>
      <c r="AA195" s="326"/>
      <c r="AB195" s="326"/>
      <c r="AC195" s="326"/>
      <c r="AD195" s="326"/>
      <c r="AE195" s="324">
        <f t="shared" si="209"/>
        <v>10000</v>
      </c>
      <c r="AF195" s="327">
        <f t="shared" ref="AF195:AG201" si="248">+$R195*(S195/30)</f>
        <v>5000</v>
      </c>
      <c r="AG195" s="327">
        <f t="shared" si="248"/>
        <v>5000</v>
      </c>
      <c r="AH195" s="327">
        <f t="shared" si="218"/>
        <v>0</v>
      </c>
      <c r="AI195" s="327">
        <f t="shared" si="219"/>
        <v>0</v>
      </c>
      <c r="AJ195" s="327">
        <f t="shared" si="220"/>
        <v>0</v>
      </c>
      <c r="AK195" s="327">
        <f t="shared" si="221"/>
        <v>0</v>
      </c>
      <c r="AL195" s="327">
        <f t="shared" si="222"/>
        <v>0</v>
      </c>
      <c r="AM195" s="327">
        <f t="shared" si="223"/>
        <v>0</v>
      </c>
      <c r="AN195" s="327">
        <f t="shared" si="224"/>
        <v>0</v>
      </c>
      <c r="AO195" s="327">
        <f t="shared" si="225"/>
        <v>0</v>
      </c>
      <c r="AP195" s="327">
        <f t="shared" si="226"/>
        <v>0</v>
      </c>
      <c r="AQ195" s="327">
        <f t="shared" si="227"/>
        <v>0</v>
      </c>
      <c r="AR195" s="327">
        <f t="shared" si="213"/>
        <v>10000</v>
      </c>
      <c r="AS195" s="611" t="s">
        <v>994</v>
      </c>
      <c r="BA195" s="613"/>
      <c r="BB195" s="614" t="s">
        <v>995</v>
      </c>
      <c r="BC195" s="614" t="s">
        <v>1696</v>
      </c>
      <c r="BD195" s="614"/>
      <c r="BE195" s="614" t="s">
        <v>1697</v>
      </c>
      <c r="BF195" s="615">
        <v>46034</v>
      </c>
      <c r="BG195" s="614"/>
      <c r="BH195" s="616">
        <v>2169</v>
      </c>
      <c r="BI195" s="616"/>
      <c r="BJ195" s="614"/>
      <c r="BK195" s="616"/>
      <c r="BL195" s="614"/>
      <c r="BM195" s="614"/>
      <c r="BN195" s="616"/>
      <c r="BO195" s="616" t="s">
        <v>999</v>
      </c>
      <c r="BP195" s="628"/>
      <c r="BQ195" s="628"/>
      <c r="BR195" s="628"/>
      <c r="BS195" s="330" t="s">
        <v>1698</v>
      </c>
      <c r="BT195" s="331" t="s">
        <v>1699</v>
      </c>
      <c r="BU195" s="331" t="s">
        <v>1700</v>
      </c>
      <c r="BV195" s="631">
        <v>71301456</v>
      </c>
      <c r="BW195" s="631">
        <v>10713014562</v>
      </c>
      <c r="BX195" s="620">
        <v>5000</v>
      </c>
      <c r="BY195" s="632">
        <v>46039</v>
      </c>
      <c r="BZ195" s="632">
        <v>46081</v>
      </c>
      <c r="CA195" s="619"/>
      <c r="CB195" s="612">
        <f t="shared" si="228"/>
        <v>30</v>
      </c>
      <c r="CC195" s="620">
        <f t="shared" si="229"/>
        <v>5000</v>
      </c>
      <c r="CD195" s="612">
        <v>17</v>
      </c>
      <c r="CE195" s="621">
        <f t="shared" si="246"/>
        <v>2833.333333333333</v>
      </c>
      <c r="CF195" s="612">
        <v>17</v>
      </c>
      <c r="CG195" s="621">
        <f>(R195/30*CF195)*Q195</f>
        <v>2833.333333333333</v>
      </c>
      <c r="CH195" s="621">
        <f t="shared" si="230"/>
        <v>2166.666666666667</v>
      </c>
      <c r="CI195" s="621">
        <f t="shared" si="231"/>
        <v>2166.666666666667</v>
      </c>
      <c r="CJ195" s="619"/>
      <c r="CK195" s="612">
        <f t="shared" si="232"/>
        <v>30</v>
      </c>
      <c r="CL195" s="620">
        <f t="shared" si="233"/>
        <v>5000</v>
      </c>
      <c r="CM195" s="612">
        <v>30</v>
      </c>
      <c r="CN195" s="621">
        <f t="shared" si="247"/>
        <v>5000</v>
      </c>
      <c r="CO195" s="612">
        <v>30</v>
      </c>
      <c r="CP195" s="621">
        <v>5000</v>
      </c>
      <c r="CQ195" s="621">
        <f t="shared" si="234"/>
        <v>0</v>
      </c>
      <c r="CR195" s="621">
        <f t="shared" si="235"/>
        <v>5000</v>
      </c>
      <c r="CS195" s="622"/>
      <c r="CT195" s="612">
        <f t="shared" si="214"/>
        <v>0</v>
      </c>
      <c r="CU195" s="620">
        <f t="shared" si="236"/>
        <v>0</v>
      </c>
      <c r="CW195" s="621">
        <f t="shared" si="175"/>
        <v>0</v>
      </c>
      <c r="CY195" s="621">
        <f t="shared" si="176"/>
        <v>0</v>
      </c>
      <c r="CZ195" s="621">
        <f t="shared" si="237"/>
        <v>0</v>
      </c>
      <c r="DA195" s="621">
        <f t="shared" si="238"/>
        <v>0</v>
      </c>
      <c r="DC195" s="612">
        <f t="shared" si="239"/>
        <v>0</v>
      </c>
      <c r="DD195" s="620">
        <f t="shared" si="240"/>
        <v>0</v>
      </c>
      <c r="DF195" s="621">
        <f t="shared" si="177"/>
        <v>0</v>
      </c>
      <c r="DH195" s="621">
        <f t="shared" si="178"/>
        <v>0</v>
      </c>
      <c r="DU195" s="620">
        <f t="shared" si="241"/>
        <v>10000</v>
      </c>
      <c r="DV195" s="621">
        <f t="shared" si="244"/>
        <v>7833.333333333333</v>
      </c>
      <c r="DW195" s="621">
        <f t="shared" si="245"/>
        <v>7833.333333333333</v>
      </c>
      <c r="DX195" s="621">
        <f t="shared" si="242"/>
        <v>2166.666666666667</v>
      </c>
      <c r="DY195" s="621">
        <f t="shared" si="243"/>
        <v>2166.666666666667</v>
      </c>
      <c r="EG195" s="621"/>
    </row>
    <row r="196" spans="1:137" s="1944" customFormat="1" ht="34.5" hidden="1" customHeight="1" x14ac:dyDescent="0.25">
      <c r="A196" s="1937">
        <v>2026</v>
      </c>
      <c r="B196" s="606">
        <v>479</v>
      </c>
      <c r="C196" s="606" t="s">
        <v>58</v>
      </c>
      <c r="D196" s="606">
        <v>3000654</v>
      </c>
      <c r="E196" s="606">
        <v>5005023</v>
      </c>
      <c r="F196" s="606" t="s">
        <v>990</v>
      </c>
      <c r="G196" s="1937" t="s">
        <v>991</v>
      </c>
      <c r="H196" s="1937">
        <v>94</v>
      </c>
      <c r="I196" s="607" t="s">
        <v>992</v>
      </c>
      <c r="J196" s="608" t="s">
        <v>10</v>
      </c>
      <c r="K196" s="608" t="s">
        <v>60</v>
      </c>
      <c r="L196" s="606" t="str">
        <f t="shared" si="217"/>
        <v>2.3</v>
      </c>
      <c r="M196" s="1938" t="s">
        <v>62</v>
      </c>
      <c r="N196" s="609"/>
      <c r="O196" s="1937" t="s">
        <v>1701</v>
      </c>
      <c r="P196" s="1937" t="s">
        <v>65</v>
      </c>
      <c r="Q196" s="1939">
        <v>1</v>
      </c>
      <c r="R196" s="457">
        <v>7000</v>
      </c>
      <c r="S196" s="1937">
        <v>30</v>
      </c>
      <c r="T196" s="2914">
        <v>15</v>
      </c>
      <c r="U196" s="1937"/>
      <c r="V196" s="1937"/>
      <c r="W196" s="1940"/>
      <c r="X196" s="326"/>
      <c r="Y196" s="326"/>
      <c r="Z196" s="326"/>
      <c r="AA196" s="326"/>
      <c r="AB196" s="326"/>
      <c r="AC196" s="326"/>
      <c r="AD196" s="326"/>
      <c r="AE196" s="457">
        <f t="shared" si="209"/>
        <v>10500</v>
      </c>
      <c r="AF196" s="327">
        <f t="shared" si="248"/>
        <v>7000</v>
      </c>
      <c r="AG196" s="327">
        <f t="shared" si="248"/>
        <v>3500</v>
      </c>
      <c r="AH196" s="327">
        <f t="shared" si="218"/>
        <v>0</v>
      </c>
      <c r="AI196" s="327">
        <f t="shared" si="219"/>
        <v>0</v>
      </c>
      <c r="AJ196" s="327">
        <f t="shared" si="220"/>
        <v>0</v>
      </c>
      <c r="AK196" s="327">
        <f t="shared" si="221"/>
        <v>0</v>
      </c>
      <c r="AL196" s="327">
        <f t="shared" si="222"/>
        <v>0</v>
      </c>
      <c r="AM196" s="327">
        <f t="shared" si="223"/>
        <v>0</v>
      </c>
      <c r="AN196" s="327">
        <f t="shared" si="224"/>
        <v>0</v>
      </c>
      <c r="AO196" s="327">
        <f t="shared" si="225"/>
        <v>0</v>
      </c>
      <c r="AP196" s="327">
        <f t="shared" si="226"/>
        <v>0</v>
      </c>
      <c r="AQ196" s="327">
        <f t="shared" si="227"/>
        <v>0</v>
      </c>
      <c r="AR196" s="458">
        <f t="shared" si="213"/>
        <v>10500</v>
      </c>
      <c r="AS196" s="1941" t="s">
        <v>994</v>
      </c>
      <c r="AT196" s="612"/>
      <c r="AU196" s="612"/>
      <c r="AV196" s="612"/>
      <c r="AW196" s="612"/>
      <c r="AX196" s="612"/>
      <c r="AY196" s="612"/>
      <c r="AZ196" s="612"/>
      <c r="BA196" s="613"/>
      <c r="BB196" s="1942" t="s">
        <v>995</v>
      </c>
      <c r="BC196" s="634" t="s">
        <v>1541</v>
      </c>
      <c r="BD196" s="634" t="s">
        <v>1702</v>
      </c>
      <c r="BE196" s="634" t="s">
        <v>1703</v>
      </c>
      <c r="BF196" s="635" t="s">
        <v>1069</v>
      </c>
      <c r="BG196" s="614"/>
      <c r="BH196" s="616">
        <v>2004</v>
      </c>
      <c r="BI196" s="616"/>
      <c r="BJ196" s="614"/>
      <c r="BK196" s="616"/>
      <c r="BL196" s="614"/>
      <c r="BM196" s="614"/>
      <c r="BN196" s="616"/>
      <c r="BO196" s="616" t="s">
        <v>999</v>
      </c>
      <c r="BP196" s="616"/>
      <c r="BQ196" s="616"/>
      <c r="BR196" s="616"/>
      <c r="BS196" s="2063" t="s">
        <v>1704</v>
      </c>
      <c r="BT196" s="328" t="s">
        <v>1049</v>
      </c>
      <c r="BU196" s="328" t="s">
        <v>1705</v>
      </c>
      <c r="BV196" s="392">
        <v>10677149</v>
      </c>
      <c r="BW196" s="392">
        <v>10106771494</v>
      </c>
      <c r="BX196" s="617">
        <v>7000</v>
      </c>
      <c r="BY196" s="618">
        <v>46028</v>
      </c>
      <c r="BZ196" s="618">
        <v>46053</v>
      </c>
      <c r="CA196" s="619"/>
      <c r="CB196" s="612">
        <f t="shared" si="228"/>
        <v>30</v>
      </c>
      <c r="CC196" s="620">
        <f t="shared" si="229"/>
        <v>7000</v>
      </c>
      <c r="CD196" s="612">
        <v>26</v>
      </c>
      <c r="CE196" s="621">
        <v>7000</v>
      </c>
      <c r="CF196" s="612">
        <v>26</v>
      </c>
      <c r="CG196" s="621">
        <v>7000</v>
      </c>
      <c r="CH196" s="621">
        <f t="shared" si="230"/>
        <v>0</v>
      </c>
      <c r="CI196" s="621">
        <f t="shared" si="231"/>
        <v>0</v>
      </c>
      <c r="CJ196" s="619"/>
      <c r="CK196" s="612">
        <f t="shared" si="232"/>
        <v>15</v>
      </c>
      <c r="CL196" s="620">
        <f t="shared" si="233"/>
        <v>3500</v>
      </c>
      <c r="CM196" s="612">
        <v>15</v>
      </c>
      <c r="CN196" s="621">
        <f t="shared" si="247"/>
        <v>3500</v>
      </c>
      <c r="CO196" s="612">
        <v>15</v>
      </c>
      <c r="CP196" s="621">
        <v>3500</v>
      </c>
      <c r="CQ196" s="621">
        <f t="shared" si="234"/>
        <v>0</v>
      </c>
      <c r="CR196" s="621">
        <f t="shared" si="235"/>
        <v>3500</v>
      </c>
      <c r="CS196" s="622"/>
      <c r="CT196" s="612">
        <f t="shared" si="214"/>
        <v>0</v>
      </c>
      <c r="CU196" s="620">
        <f t="shared" si="236"/>
        <v>0</v>
      </c>
      <c r="CV196" s="612"/>
      <c r="CW196" s="621">
        <f t="shared" ref="CW196:CW245" si="249">(R196/30*CV196)*Q196</f>
        <v>0</v>
      </c>
      <c r="CX196" s="612"/>
      <c r="CY196" s="621">
        <f t="shared" ref="CY196:CY259" si="250">(R196/30*CX196)*Q196</f>
        <v>0</v>
      </c>
      <c r="CZ196" s="621">
        <f t="shared" si="237"/>
        <v>0</v>
      </c>
      <c r="DA196" s="621">
        <f t="shared" si="238"/>
        <v>0</v>
      </c>
      <c r="DB196" s="612"/>
      <c r="DC196" s="612">
        <f t="shared" si="239"/>
        <v>0</v>
      </c>
      <c r="DD196" s="620">
        <f t="shared" si="240"/>
        <v>0</v>
      </c>
      <c r="DE196" s="612"/>
      <c r="DF196" s="621">
        <f t="shared" ref="DF196:DF259" si="251">(R196/30*DE196)*Q196</f>
        <v>0</v>
      </c>
      <c r="DG196" s="612"/>
      <c r="DH196" s="621">
        <f t="shared" ref="DH196:DH259" si="252">(R196/30*DG196)*Q196</f>
        <v>0</v>
      </c>
      <c r="DI196" s="612"/>
      <c r="DJ196" s="612"/>
      <c r="DK196" s="612"/>
      <c r="DL196" s="612"/>
      <c r="DM196" s="612"/>
      <c r="DN196" s="612"/>
      <c r="DO196" s="612"/>
      <c r="DP196" s="612"/>
      <c r="DQ196" s="612"/>
      <c r="DR196" s="612"/>
      <c r="DS196" s="612"/>
      <c r="DU196" s="1945">
        <f t="shared" si="241"/>
        <v>10500</v>
      </c>
      <c r="DV196" s="1946">
        <f t="shared" si="244"/>
        <v>10500</v>
      </c>
      <c r="DW196" s="1946">
        <f t="shared" si="245"/>
        <v>10500</v>
      </c>
      <c r="DX196" s="1946">
        <f t="shared" si="242"/>
        <v>0</v>
      </c>
      <c r="DY196" s="1946">
        <f t="shared" si="243"/>
        <v>0</v>
      </c>
      <c r="EG196" s="1946"/>
    </row>
    <row r="197" spans="1:137" s="1944" customFormat="1" ht="26.25" hidden="1" customHeight="1" x14ac:dyDescent="0.25">
      <c r="A197" s="1937">
        <v>2026</v>
      </c>
      <c r="B197" s="606">
        <v>479</v>
      </c>
      <c r="C197" s="606" t="s">
        <v>58</v>
      </c>
      <c r="D197" s="606">
        <v>3000654</v>
      </c>
      <c r="E197" s="606">
        <v>5005023</v>
      </c>
      <c r="F197" s="606" t="s">
        <v>990</v>
      </c>
      <c r="G197" s="1937" t="s">
        <v>991</v>
      </c>
      <c r="H197" s="1937">
        <v>94</v>
      </c>
      <c r="I197" s="607" t="s">
        <v>992</v>
      </c>
      <c r="J197" s="608" t="s">
        <v>10</v>
      </c>
      <c r="K197" s="608" t="s">
        <v>60</v>
      </c>
      <c r="L197" s="606" t="str">
        <f t="shared" si="217"/>
        <v>2.3</v>
      </c>
      <c r="M197" s="1938" t="s">
        <v>62</v>
      </c>
      <c r="N197" s="609"/>
      <c r="O197" s="1937" t="s">
        <v>1706</v>
      </c>
      <c r="P197" s="1937" t="s">
        <v>65</v>
      </c>
      <c r="Q197" s="1939">
        <v>1</v>
      </c>
      <c r="R197" s="457">
        <v>5500</v>
      </c>
      <c r="S197" s="1937">
        <v>30</v>
      </c>
      <c r="T197" s="1937">
        <v>30</v>
      </c>
      <c r="U197" s="1937"/>
      <c r="V197" s="1937"/>
      <c r="W197" s="1940"/>
      <c r="X197" s="326"/>
      <c r="Y197" s="326"/>
      <c r="Z197" s="326"/>
      <c r="AA197" s="326"/>
      <c r="AB197" s="326"/>
      <c r="AC197" s="326"/>
      <c r="AD197" s="326"/>
      <c r="AE197" s="457">
        <f t="shared" si="209"/>
        <v>11000</v>
      </c>
      <c r="AF197" s="327">
        <f t="shared" si="248"/>
        <v>5500</v>
      </c>
      <c r="AG197" s="327">
        <f t="shared" si="248"/>
        <v>5500</v>
      </c>
      <c r="AH197" s="327">
        <f t="shared" si="218"/>
        <v>0</v>
      </c>
      <c r="AI197" s="327">
        <f t="shared" si="219"/>
        <v>0</v>
      </c>
      <c r="AJ197" s="327">
        <f t="shared" si="220"/>
        <v>0</v>
      </c>
      <c r="AK197" s="327">
        <f t="shared" si="221"/>
        <v>0</v>
      </c>
      <c r="AL197" s="327">
        <f t="shared" si="222"/>
        <v>0</v>
      </c>
      <c r="AM197" s="327">
        <f t="shared" si="223"/>
        <v>0</v>
      </c>
      <c r="AN197" s="327">
        <f t="shared" si="224"/>
        <v>0</v>
      </c>
      <c r="AO197" s="327">
        <f t="shared" si="225"/>
        <v>0</v>
      </c>
      <c r="AP197" s="327">
        <f t="shared" si="226"/>
        <v>0</v>
      </c>
      <c r="AQ197" s="327">
        <f t="shared" si="227"/>
        <v>0</v>
      </c>
      <c r="AR197" s="458">
        <f t="shared" si="213"/>
        <v>11000</v>
      </c>
      <c r="AS197" s="1941" t="s">
        <v>994</v>
      </c>
      <c r="AT197" s="612"/>
      <c r="AU197" s="612"/>
      <c r="AV197" s="612"/>
      <c r="AW197" s="612"/>
      <c r="AX197" s="612"/>
      <c r="AY197" s="612"/>
      <c r="AZ197" s="612"/>
      <c r="BA197" s="613"/>
      <c r="BB197" s="1942" t="s">
        <v>995</v>
      </c>
      <c r="BC197" s="614" t="s">
        <v>996</v>
      </c>
      <c r="BD197" s="614" t="s">
        <v>997</v>
      </c>
      <c r="BE197" s="614" t="s">
        <v>998</v>
      </c>
      <c r="BF197" s="615">
        <v>45665</v>
      </c>
      <c r="BG197" s="614"/>
      <c r="BH197" s="616">
        <v>2024</v>
      </c>
      <c r="BI197" s="616"/>
      <c r="BJ197" s="614"/>
      <c r="BK197" s="616"/>
      <c r="BL197" s="614"/>
      <c r="BM197" s="614"/>
      <c r="BN197" s="616"/>
      <c r="BO197" s="616" t="s">
        <v>999</v>
      </c>
      <c r="BP197" s="616"/>
      <c r="BQ197" s="616"/>
      <c r="BR197" s="616"/>
      <c r="BS197" s="2063" t="s">
        <v>1454</v>
      </c>
      <c r="BT197" s="328" t="s">
        <v>1707</v>
      </c>
      <c r="BU197" s="328" t="s">
        <v>1708</v>
      </c>
      <c r="BV197" s="639">
        <v>15443532</v>
      </c>
      <c r="BW197" s="639">
        <v>10154435323</v>
      </c>
      <c r="BX197" s="617">
        <v>5500</v>
      </c>
      <c r="BY197" s="618">
        <v>46028</v>
      </c>
      <c r="BZ197" s="618">
        <v>46081</v>
      </c>
      <c r="CA197" s="619"/>
      <c r="CB197" s="612">
        <f t="shared" si="228"/>
        <v>30</v>
      </c>
      <c r="CC197" s="620">
        <f t="shared" si="229"/>
        <v>5500</v>
      </c>
      <c r="CD197" s="612">
        <v>26</v>
      </c>
      <c r="CE197" s="621">
        <v>5500</v>
      </c>
      <c r="CF197" s="612">
        <v>26</v>
      </c>
      <c r="CG197" s="621">
        <v>5500</v>
      </c>
      <c r="CH197" s="621">
        <f t="shared" si="230"/>
        <v>0</v>
      </c>
      <c r="CI197" s="621">
        <f t="shared" si="231"/>
        <v>0</v>
      </c>
      <c r="CJ197" s="619"/>
      <c r="CK197" s="612">
        <f t="shared" si="232"/>
        <v>30</v>
      </c>
      <c r="CL197" s="620">
        <f t="shared" si="233"/>
        <v>5500</v>
      </c>
      <c r="CM197" s="612">
        <v>28</v>
      </c>
      <c r="CN197" s="621">
        <f t="shared" si="247"/>
        <v>5133.3333333333339</v>
      </c>
      <c r="CO197" s="612">
        <v>28</v>
      </c>
      <c r="CP197" s="621">
        <v>5500</v>
      </c>
      <c r="CQ197" s="621">
        <f t="shared" si="234"/>
        <v>366.66666666666606</v>
      </c>
      <c r="CR197" s="621">
        <f t="shared" si="235"/>
        <v>5133.3333333333339</v>
      </c>
      <c r="CS197" s="622"/>
      <c r="CT197" s="612">
        <f t="shared" si="214"/>
        <v>0</v>
      </c>
      <c r="CU197" s="620">
        <f t="shared" si="236"/>
        <v>0</v>
      </c>
      <c r="CV197" s="612"/>
      <c r="CW197" s="621">
        <f t="shared" si="249"/>
        <v>0</v>
      </c>
      <c r="CX197" s="612"/>
      <c r="CY197" s="621">
        <f t="shared" si="250"/>
        <v>0</v>
      </c>
      <c r="CZ197" s="621">
        <f t="shared" si="237"/>
        <v>0</v>
      </c>
      <c r="DA197" s="621">
        <f t="shared" si="238"/>
        <v>0</v>
      </c>
      <c r="DB197" s="612"/>
      <c r="DC197" s="612">
        <f t="shared" si="239"/>
        <v>0</v>
      </c>
      <c r="DD197" s="620">
        <f t="shared" si="240"/>
        <v>0</v>
      </c>
      <c r="DE197" s="612"/>
      <c r="DF197" s="621">
        <f t="shared" si="251"/>
        <v>0</v>
      </c>
      <c r="DG197" s="612"/>
      <c r="DH197" s="621">
        <f t="shared" si="252"/>
        <v>0</v>
      </c>
      <c r="DI197" s="612"/>
      <c r="DJ197" s="612"/>
      <c r="DK197" s="612"/>
      <c r="DL197" s="612"/>
      <c r="DM197" s="612"/>
      <c r="DN197" s="612"/>
      <c r="DO197" s="612"/>
      <c r="DP197" s="612"/>
      <c r="DQ197" s="612"/>
      <c r="DR197" s="612"/>
      <c r="DS197" s="612"/>
      <c r="DU197" s="1945">
        <f t="shared" si="241"/>
        <v>11000</v>
      </c>
      <c r="DV197" s="1946">
        <f t="shared" si="244"/>
        <v>10633.333333333334</v>
      </c>
      <c r="DW197" s="1946">
        <f t="shared" si="245"/>
        <v>11000</v>
      </c>
      <c r="DX197" s="1946">
        <f t="shared" si="242"/>
        <v>366.66666666666606</v>
      </c>
      <c r="DY197" s="1946">
        <f t="shared" si="243"/>
        <v>0</v>
      </c>
      <c r="EG197" s="1946"/>
    </row>
    <row r="198" spans="1:137" s="1944" customFormat="1" ht="26.25" hidden="1" customHeight="1" x14ac:dyDescent="0.25">
      <c r="A198" s="1937">
        <v>2026</v>
      </c>
      <c r="B198" s="606">
        <v>479</v>
      </c>
      <c r="C198" s="606" t="s">
        <v>58</v>
      </c>
      <c r="D198" s="606">
        <v>3000654</v>
      </c>
      <c r="E198" s="606">
        <v>5005023</v>
      </c>
      <c r="F198" s="606" t="s">
        <v>990</v>
      </c>
      <c r="G198" s="1937" t="s">
        <v>991</v>
      </c>
      <c r="H198" s="1937">
        <v>94</v>
      </c>
      <c r="I198" s="607" t="s">
        <v>992</v>
      </c>
      <c r="J198" s="608" t="s">
        <v>10</v>
      </c>
      <c r="K198" s="608" t="s">
        <v>60</v>
      </c>
      <c r="L198" s="606" t="str">
        <f t="shared" si="217"/>
        <v>2.3</v>
      </c>
      <c r="M198" s="1938" t="s">
        <v>62</v>
      </c>
      <c r="N198" s="609"/>
      <c r="O198" s="1937" t="s">
        <v>1709</v>
      </c>
      <c r="P198" s="1937" t="s">
        <v>65</v>
      </c>
      <c r="Q198" s="1939">
        <v>1</v>
      </c>
      <c r="R198" s="457">
        <v>7000</v>
      </c>
      <c r="S198" s="1937">
        <v>30</v>
      </c>
      <c r="T198" s="1937">
        <v>30</v>
      </c>
      <c r="U198" s="1937"/>
      <c r="V198" s="1937"/>
      <c r="W198" s="1940"/>
      <c r="X198" s="326"/>
      <c r="Y198" s="326"/>
      <c r="Z198" s="326"/>
      <c r="AA198" s="326"/>
      <c r="AB198" s="326"/>
      <c r="AC198" s="326"/>
      <c r="AD198" s="326"/>
      <c r="AE198" s="457">
        <f t="shared" si="209"/>
        <v>14000</v>
      </c>
      <c r="AF198" s="327">
        <f t="shared" si="248"/>
        <v>7000</v>
      </c>
      <c r="AG198" s="327">
        <f t="shared" si="248"/>
        <v>7000</v>
      </c>
      <c r="AH198" s="327">
        <f t="shared" si="218"/>
        <v>0</v>
      </c>
      <c r="AI198" s="327">
        <f t="shared" si="219"/>
        <v>0</v>
      </c>
      <c r="AJ198" s="327">
        <f t="shared" si="220"/>
        <v>0</v>
      </c>
      <c r="AK198" s="327">
        <f t="shared" si="221"/>
        <v>0</v>
      </c>
      <c r="AL198" s="327">
        <f t="shared" si="222"/>
        <v>0</v>
      </c>
      <c r="AM198" s="327">
        <f t="shared" si="223"/>
        <v>0</v>
      </c>
      <c r="AN198" s="327">
        <f t="shared" si="224"/>
        <v>0</v>
      </c>
      <c r="AO198" s="327">
        <f t="shared" si="225"/>
        <v>0</v>
      </c>
      <c r="AP198" s="327">
        <f t="shared" si="226"/>
        <v>0</v>
      </c>
      <c r="AQ198" s="327">
        <f t="shared" si="227"/>
        <v>0</v>
      </c>
      <c r="AR198" s="458">
        <f t="shared" si="213"/>
        <v>14000</v>
      </c>
      <c r="AS198" s="1941" t="s">
        <v>994</v>
      </c>
      <c r="AT198" s="612"/>
      <c r="AU198" s="612"/>
      <c r="AV198" s="612"/>
      <c r="AW198" s="612"/>
      <c r="AX198" s="612"/>
      <c r="AY198" s="612"/>
      <c r="AZ198" s="612"/>
      <c r="BA198" s="613"/>
      <c r="BB198" s="1942" t="s">
        <v>995</v>
      </c>
      <c r="BC198" s="614" t="s">
        <v>996</v>
      </c>
      <c r="BD198" s="614" t="s">
        <v>997</v>
      </c>
      <c r="BE198" s="614" t="s">
        <v>998</v>
      </c>
      <c r="BF198" s="615">
        <v>45665</v>
      </c>
      <c r="BG198" s="614"/>
      <c r="BH198" s="616">
        <v>2036</v>
      </c>
      <c r="BI198" s="616"/>
      <c r="BJ198" s="614"/>
      <c r="BK198" s="616"/>
      <c r="BL198" s="614"/>
      <c r="BM198" s="614"/>
      <c r="BN198" s="616"/>
      <c r="BO198" s="616" t="s">
        <v>999</v>
      </c>
      <c r="BP198" s="616"/>
      <c r="BQ198" s="2116"/>
      <c r="BR198" s="2116"/>
      <c r="BS198" s="2063" t="s">
        <v>1119</v>
      </c>
      <c r="BT198" s="328" t="s">
        <v>1710</v>
      </c>
      <c r="BU198" s="328" t="s">
        <v>1711</v>
      </c>
      <c r="BV198" s="392">
        <v>73696074</v>
      </c>
      <c r="BW198" s="392">
        <v>10736960741</v>
      </c>
      <c r="BX198" s="617">
        <v>7000</v>
      </c>
      <c r="BY198" s="618">
        <v>46028</v>
      </c>
      <c r="BZ198" s="618">
        <v>46081</v>
      </c>
      <c r="CA198" s="619"/>
      <c r="CB198" s="612">
        <f t="shared" si="228"/>
        <v>30</v>
      </c>
      <c r="CC198" s="620">
        <f t="shared" si="229"/>
        <v>7000</v>
      </c>
      <c r="CD198" s="612">
        <v>26</v>
      </c>
      <c r="CE198" s="621">
        <v>7000</v>
      </c>
      <c r="CF198" s="612">
        <v>26</v>
      </c>
      <c r="CG198" s="621">
        <v>7000</v>
      </c>
      <c r="CH198" s="621">
        <f t="shared" si="230"/>
        <v>0</v>
      </c>
      <c r="CI198" s="621">
        <f t="shared" si="231"/>
        <v>0</v>
      </c>
      <c r="CJ198" s="619"/>
      <c r="CK198" s="612">
        <f t="shared" si="232"/>
        <v>30</v>
      </c>
      <c r="CL198" s="620">
        <f t="shared" si="233"/>
        <v>7000</v>
      </c>
      <c r="CM198" s="612">
        <v>28</v>
      </c>
      <c r="CN198" s="621">
        <f t="shared" si="247"/>
        <v>6533.3333333333339</v>
      </c>
      <c r="CO198" s="612">
        <v>28</v>
      </c>
      <c r="CP198" s="621">
        <v>7000</v>
      </c>
      <c r="CQ198" s="621">
        <f t="shared" si="234"/>
        <v>466.66666666666606</v>
      </c>
      <c r="CR198" s="621">
        <f t="shared" si="235"/>
        <v>6533.3333333333339</v>
      </c>
      <c r="CS198" s="622"/>
      <c r="CT198" s="612">
        <f t="shared" si="214"/>
        <v>0</v>
      </c>
      <c r="CU198" s="620">
        <f t="shared" si="236"/>
        <v>0</v>
      </c>
      <c r="CV198" s="612"/>
      <c r="CW198" s="621">
        <f t="shared" si="249"/>
        <v>0</v>
      </c>
      <c r="CX198" s="612"/>
      <c r="CY198" s="621">
        <f t="shared" si="250"/>
        <v>0</v>
      </c>
      <c r="CZ198" s="621">
        <f t="shared" si="237"/>
        <v>0</v>
      </c>
      <c r="DA198" s="621">
        <f t="shared" si="238"/>
        <v>0</v>
      </c>
      <c r="DB198" s="612"/>
      <c r="DC198" s="612">
        <f t="shared" si="239"/>
        <v>0</v>
      </c>
      <c r="DD198" s="620">
        <f t="shared" si="240"/>
        <v>0</v>
      </c>
      <c r="DE198" s="612"/>
      <c r="DF198" s="621">
        <f t="shared" si="251"/>
        <v>0</v>
      </c>
      <c r="DG198" s="612"/>
      <c r="DH198" s="621">
        <f t="shared" si="252"/>
        <v>0</v>
      </c>
      <c r="DI198" s="612"/>
      <c r="DJ198" s="612"/>
      <c r="DK198" s="612"/>
      <c r="DL198" s="612"/>
      <c r="DM198" s="612"/>
      <c r="DN198" s="612"/>
      <c r="DO198" s="612"/>
      <c r="DP198" s="612"/>
      <c r="DQ198" s="612"/>
      <c r="DR198" s="612"/>
      <c r="DS198" s="612"/>
      <c r="DU198" s="1945">
        <f t="shared" si="241"/>
        <v>14000</v>
      </c>
      <c r="DV198" s="1946">
        <f t="shared" si="244"/>
        <v>13533.333333333334</v>
      </c>
      <c r="DW198" s="1946">
        <f t="shared" si="245"/>
        <v>14000</v>
      </c>
      <c r="DX198" s="1946">
        <f t="shared" si="242"/>
        <v>466.66666666666606</v>
      </c>
      <c r="DY198" s="1946">
        <f t="shared" si="243"/>
        <v>0</v>
      </c>
      <c r="EG198" s="1946"/>
    </row>
    <row r="199" spans="1:137" s="1944" customFormat="1" ht="26.25" hidden="1" customHeight="1" x14ac:dyDescent="0.25">
      <c r="A199" s="1937">
        <v>2026</v>
      </c>
      <c r="B199" s="606">
        <v>479</v>
      </c>
      <c r="C199" s="606" t="s">
        <v>58</v>
      </c>
      <c r="D199" s="606">
        <v>3000654</v>
      </c>
      <c r="E199" s="606">
        <v>5005023</v>
      </c>
      <c r="F199" s="606" t="s">
        <v>990</v>
      </c>
      <c r="G199" s="1937" t="s">
        <v>991</v>
      </c>
      <c r="H199" s="1937">
        <v>94</v>
      </c>
      <c r="I199" s="607" t="s">
        <v>992</v>
      </c>
      <c r="J199" s="608" t="s">
        <v>10</v>
      </c>
      <c r="K199" s="608" t="s">
        <v>60</v>
      </c>
      <c r="L199" s="606" t="str">
        <f t="shared" si="217"/>
        <v>2.3</v>
      </c>
      <c r="M199" s="1938" t="s">
        <v>62</v>
      </c>
      <c r="N199" s="609"/>
      <c r="O199" s="1937" t="s">
        <v>1712</v>
      </c>
      <c r="P199" s="1937" t="s">
        <v>65</v>
      </c>
      <c r="Q199" s="1939">
        <v>1</v>
      </c>
      <c r="R199" s="457">
        <v>3000</v>
      </c>
      <c r="S199" s="1937">
        <v>30</v>
      </c>
      <c r="T199" s="2914">
        <v>15</v>
      </c>
      <c r="U199" s="1937"/>
      <c r="V199" s="1937"/>
      <c r="W199" s="1940"/>
      <c r="X199" s="326"/>
      <c r="Y199" s="326"/>
      <c r="Z199" s="326"/>
      <c r="AA199" s="326"/>
      <c r="AB199" s="326"/>
      <c r="AC199" s="326"/>
      <c r="AD199" s="326"/>
      <c r="AE199" s="457">
        <f t="shared" si="209"/>
        <v>4500</v>
      </c>
      <c r="AF199" s="327">
        <f t="shared" si="248"/>
        <v>3000</v>
      </c>
      <c r="AG199" s="327">
        <f t="shared" si="248"/>
        <v>1500</v>
      </c>
      <c r="AH199" s="327">
        <f t="shared" si="218"/>
        <v>0</v>
      </c>
      <c r="AI199" s="327">
        <f t="shared" si="219"/>
        <v>0</v>
      </c>
      <c r="AJ199" s="327">
        <f t="shared" si="220"/>
        <v>0</v>
      </c>
      <c r="AK199" s="327">
        <f t="shared" si="221"/>
        <v>0</v>
      </c>
      <c r="AL199" s="327">
        <f t="shared" si="222"/>
        <v>0</v>
      </c>
      <c r="AM199" s="327">
        <f t="shared" si="223"/>
        <v>0</v>
      </c>
      <c r="AN199" s="327">
        <f t="shared" si="224"/>
        <v>0</v>
      </c>
      <c r="AO199" s="327">
        <f t="shared" si="225"/>
        <v>0</v>
      </c>
      <c r="AP199" s="327">
        <f t="shared" si="226"/>
        <v>0</v>
      </c>
      <c r="AQ199" s="327">
        <f t="shared" si="227"/>
        <v>0</v>
      </c>
      <c r="AR199" s="458">
        <f t="shared" si="213"/>
        <v>4500</v>
      </c>
      <c r="AS199" s="1941" t="s">
        <v>994</v>
      </c>
      <c r="AT199" s="612"/>
      <c r="AU199" s="612"/>
      <c r="AV199" s="612"/>
      <c r="AW199" s="612"/>
      <c r="AX199" s="612"/>
      <c r="AY199" s="612"/>
      <c r="AZ199" s="612"/>
      <c r="BA199" s="613"/>
      <c r="BB199" s="1942" t="s">
        <v>995</v>
      </c>
      <c r="BC199" s="614" t="s">
        <v>1163</v>
      </c>
      <c r="BD199" s="614" t="s">
        <v>1164</v>
      </c>
      <c r="BE199" s="614" t="s">
        <v>1165</v>
      </c>
      <c r="BF199" s="615">
        <v>45665</v>
      </c>
      <c r="BG199" s="614"/>
      <c r="BH199" s="616">
        <v>1904</v>
      </c>
      <c r="BI199" s="616"/>
      <c r="BJ199" s="614"/>
      <c r="BK199" s="616"/>
      <c r="BL199" s="614"/>
      <c r="BM199" s="614"/>
      <c r="BN199" s="616"/>
      <c r="BO199" s="616" t="s">
        <v>1219</v>
      </c>
      <c r="BP199" s="616"/>
      <c r="BQ199" s="2116"/>
      <c r="BR199" s="2116"/>
      <c r="BS199" s="2063" t="s">
        <v>1713</v>
      </c>
      <c r="BT199" s="328" t="s">
        <v>1714</v>
      </c>
      <c r="BU199" s="328" t="s">
        <v>1715</v>
      </c>
      <c r="BV199" s="393" t="s">
        <v>1716</v>
      </c>
      <c r="BW199" s="392">
        <v>10095811316</v>
      </c>
      <c r="BX199" s="617">
        <v>3000</v>
      </c>
      <c r="BY199" s="618">
        <v>46028</v>
      </c>
      <c r="BZ199" s="618">
        <v>46053</v>
      </c>
      <c r="CA199" s="619"/>
      <c r="CB199" s="612">
        <f t="shared" si="228"/>
        <v>30</v>
      </c>
      <c r="CC199" s="620">
        <f t="shared" si="229"/>
        <v>3000</v>
      </c>
      <c r="CD199" s="612">
        <v>26</v>
      </c>
      <c r="CE199" s="621">
        <v>3000</v>
      </c>
      <c r="CF199" s="612">
        <v>26</v>
      </c>
      <c r="CG199" s="621">
        <v>3000</v>
      </c>
      <c r="CH199" s="621">
        <f t="shared" si="230"/>
        <v>0</v>
      </c>
      <c r="CI199" s="621">
        <f t="shared" si="231"/>
        <v>0</v>
      </c>
      <c r="CJ199" s="619"/>
      <c r="CK199" s="612">
        <v>15</v>
      </c>
      <c r="CL199" s="620">
        <f t="shared" si="233"/>
        <v>1500</v>
      </c>
      <c r="CM199" s="612">
        <v>15</v>
      </c>
      <c r="CN199" s="621">
        <f t="shared" si="247"/>
        <v>1500</v>
      </c>
      <c r="CO199" s="612">
        <v>15</v>
      </c>
      <c r="CP199" s="621">
        <v>1500</v>
      </c>
      <c r="CQ199" s="621">
        <f t="shared" si="234"/>
        <v>0</v>
      </c>
      <c r="CR199" s="621">
        <f t="shared" si="235"/>
        <v>1500</v>
      </c>
      <c r="CS199" s="622"/>
      <c r="CT199" s="612">
        <f t="shared" si="214"/>
        <v>0</v>
      </c>
      <c r="CU199" s="620">
        <f t="shared" si="236"/>
        <v>0</v>
      </c>
      <c r="CV199" s="612"/>
      <c r="CW199" s="621">
        <f t="shared" si="249"/>
        <v>0</v>
      </c>
      <c r="CX199" s="612"/>
      <c r="CY199" s="621">
        <f t="shared" si="250"/>
        <v>0</v>
      </c>
      <c r="CZ199" s="621">
        <f t="shared" si="237"/>
        <v>0</v>
      </c>
      <c r="DA199" s="621">
        <f t="shared" si="238"/>
        <v>0</v>
      </c>
      <c r="DB199" s="612"/>
      <c r="DC199" s="612">
        <f t="shared" si="239"/>
        <v>0</v>
      </c>
      <c r="DD199" s="620">
        <f t="shared" si="240"/>
        <v>0</v>
      </c>
      <c r="DE199" s="612"/>
      <c r="DF199" s="621">
        <f t="shared" si="251"/>
        <v>0</v>
      </c>
      <c r="DG199" s="612"/>
      <c r="DH199" s="621">
        <f t="shared" si="252"/>
        <v>0</v>
      </c>
      <c r="DI199" s="612"/>
      <c r="DJ199" s="612"/>
      <c r="DK199" s="612"/>
      <c r="DL199" s="612"/>
      <c r="DM199" s="612"/>
      <c r="DN199" s="612"/>
      <c r="DO199" s="612"/>
      <c r="DP199" s="612"/>
      <c r="DQ199" s="612"/>
      <c r="DR199" s="612"/>
      <c r="DS199" s="612"/>
      <c r="DU199" s="1945">
        <f t="shared" si="241"/>
        <v>4500</v>
      </c>
      <c r="DV199" s="1946">
        <f t="shared" si="244"/>
        <v>4500</v>
      </c>
      <c r="DW199" s="1946">
        <f t="shared" si="245"/>
        <v>4500</v>
      </c>
      <c r="DX199" s="1946">
        <f t="shared" si="242"/>
        <v>0</v>
      </c>
      <c r="DY199" s="1946">
        <f t="shared" si="243"/>
        <v>0</v>
      </c>
      <c r="EG199" s="1946"/>
    </row>
    <row r="200" spans="1:137" s="1944" customFormat="1" ht="39" hidden="1" customHeight="1" x14ac:dyDescent="0.25">
      <c r="A200" s="1937">
        <v>2026</v>
      </c>
      <c r="B200" s="606">
        <v>479</v>
      </c>
      <c r="C200" s="606" t="s">
        <v>58</v>
      </c>
      <c r="D200" s="606">
        <v>3000654</v>
      </c>
      <c r="E200" s="606">
        <v>5005023</v>
      </c>
      <c r="F200" s="606" t="s">
        <v>990</v>
      </c>
      <c r="G200" s="1937" t="s">
        <v>991</v>
      </c>
      <c r="H200" s="1937">
        <v>94</v>
      </c>
      <c r="I200" s="607" t="s">
        <v>992</v>
      </c>
      <c r="J200" s="608" t="s">
        <v>10</v>
      </c>
      <c r="K200" s="608" t="s">
        <v>60</v>
      </c>
      <c r="L200" s="606" t="str">
        <f t="shared" si="217"/>
        <v>2.3</v>
      </c>
      <c r="M200" s="1938" t="s">
        <v>62</v>
      </c>
      <c r="N200" s="609"/>
      <c r="O200" s="1937" t="s">
        <v>1717</v>
      </c>
      <c r="P200" s="1937" t="s">
        <v>65</v>
      </c>
      <c r="Q200" s="1939">
        <v>1</v>
      </c>
      <c r="R200" s="457">
        <v>8500</v>
      </c>
      <c r="S200" s="1937">
        <v>30</v>
      </c>
      <c r="T200" s="2914">
        <v>15</v>
      </c>
      <c r="U200" s="1937"/>
      <c r="V200" s="1937"/>
      <c r="W200" s="1940"/>
      <c r="X200" s="326"/>
      <c r="Y200" s="326"/>
      <c r="Z200" s="326"/>
      <c r="AA200" s="326"/>
      <c r="AB200" s="326"/>
      <c r="AC200" s="326"/>
      <c r="AD200" s="326"/>
      <c r="AE200" s="457">
        <f t="shared" si="209"/>
        <v>12750</v>
      </c>
      <c r="AF200" s="327">
        <f t="shared" si="248"/>
        <v>8500</v>
      </c>
      <c r="AG200" s="327">
        <f t="shared" si="248"/>
        <v>4250</v>
      </c>
      <c r="AH200" s="327">
        <f t="shared" si="218"/>
        <v>0</v>
      </c>
      <c r="AI200" s="327">
        <f t="shared" si="219"/>
        <v>0</v>
      </c>
      <c r="AJ200" s="327">
        <f t="shared" si="220"/>
        <v>0</v>
      </c>
      <c r="AK200" s="327">
        <f t="shared" si="221"/>
        <v>0</v>
      </c>
      <c r="AL200" s="327">
        <f t="shared" si="222"/>
        <v>0</v>
      </c>
      <c r="AM200" s="327">
        <f t="shared" si="223"/>
        <v>0</v>
      </c>
      <c r="AN200" s="327">
        <f t="shared" si="224"/>
        <v>0</v>
      </c>
      <c r="AO200" s="327">
        <f t="shared" si="225"/>
        <v>0</v>
      </c>
      <c r="AP200" s="327">
        <f t="shared" si="226"/>
        <v>0</v>
      </c>
      <c r="AQ200" s="327">
        <f t="shared" si="227"/>
        <v>0</v>
      </c>
      <c r="AR200" s="458">
        <f t="shared" si="213"/>
        <v>12750</v>
      </c>
      <c r="AS200" s="1941" t="s">
        <v>994</v>
      </c>
      <c r="AT200" s="612"/>
      <c r="AU200" s="612"/>
      <c r="AV200" s="612"/>
      <c r="AW200" s="612"/>
      <c r="AX200" s="612"/>
      <c r="AY200" s="612"/>
      <c r="AZ200" s="612"/>
      <c r="BA200" s="613"/>
      <c r="BB200" s="1942" t="s">
        <v>995</v>
      </c>
      <c r="BC200" s="634" t="s">
        <v>1609</v>
      </c>
      <c r="BD200" s="634" t="s">
        <v>1479</v>
      </c>
      <c r="BE200" s="634" t="s">
        <v>1480</v>
      </c>
      <c r="BF200" s="635" t="s">
        <v>1069</v>
      </c>
      <c r="BG200" s="614"/>
      <c r="BH200" s="616">
        <v>1913</v>
      </c>
      <c r="BI200" s="616"/>
      <c r="BJ200" s="614"/>
      <c r="BK200" s="616"/>
      <c r="BL200" s="614"/>
      <c r="BM200" s="614"/>
      <c r="BN200" s="616"/>
      <c r="BO200" s="616" t="s">
        <v>1219</v>
      </c>
      <c r="BP200" s="616"/>
      <c r="BQ200" s="2116"/>
      <c r="BR200" s="2116"/>
      <c r="BS200" s="2063" t="s">
        <v>1718</v>
      </c>
      <c r="BT200" s="328" t="s">
        <v>1114</v>
      </c>
      <c r="BU200" s="328" t="s">
        <v>1719</v>
      </c>
      <c r="BV200" s="393">
        <v>41212885</v>
      </c>
      <c r="BW200" s="392">
        <v>10412128856</v>
      </c>
      <c r="BX200" s="617">
        <v>8500</v>
      </c>
      <c r="BY200" s="618">
        <v>46028</v>
      </c>
      <c r="BZ200" s="618">
        <v>46053</v>
      </c>
      <c r="CA200" s="619"/>
      <c r="CB200" s="612">
        <f t="shared" si="228"/>
        <v>30</v>
      </c>
      <c r="CC200" s="620">
        <f t="shared" si="229"/>
        <v>8500</v>
      </c>
      <c r="CD200" s="612">
        <v>26</v>
      </c>
      <c r="CE200" s="621">
        <v>8500</v>
      </c>
      <c r="CF200" s="612">
        <v>26</v>
      </c>
      <c r="CG200" s="621">
        <v>8500</v>
      </c>
      <c r="CH200" s="621">
        <f t="shared" si="230"/>
        <v>0</v>
      </c>
      <c r="CI200" s="621">
        <f t="shared" si="231"/>
        <v>0</v>
      </c>
      <c r="CJ200" s="619"/>
      <c r="CK200" s="612">
        <f t="shared" ref="CK200:CK231" si="253">T200</f>
        <v>15</v>
      </c>
      <c r="CL200" s="620">
        <f t="shared" si="233"/>
        <v>4250</v>
      </c>
      <c r="CM200" s="612">
        <v>15</v>
      </c>
      <c r="CN200" s="621">
        <f t="shared" si="247"/>
        <v>4250</v>
      </c>
      <c r="CO200" s="612">
        <v>15</v>
      </c>
      <c r="CP200" s="621">
        <v>4250</v>
      </c>
      <c r="CQ200" s="621">
        <f t="shared" si="234"/>
        <v>0</v>
      </c>
      <c r="CR200" s="621">
        <f t="shared" si="235"/>
        <v>4250</v>
      </c>
      <c r="CS200" s="622"/>
      <c r="CT200" s="612">
        <f t="shared" si="214"/>
        <v>0</v>
      </c>
      <c r="CU200" s="620">
        <f t="shared" si="236"/>
        <v>0</v>
      </c>
      <c r="CV200" s="612"/>
      <c r="CW200" s="621">
        <f t="shared" si="249"/>
        <v>0</v>
      </c>
      <c r="CX200" s="612"/>
      <c r="CY200" s="621">
        <f t="shared" si="250"/>
        <v>0</v>
      </c>
      <c r="CZ200" s="621">
        <f t="shared" si="237"/>
        <v>0</v>
      </c>
      <c r="DA200" s="621">
        <f t="shared" si="238"/>
        <v>0</v>
      </c>
      <c r="DB200" s="612"/>
      <c r="DC200" s="612">
        <f t="shared" si="239"/>
        <v>0</v>
      </c>
      <c r="DD200" s="620">
        <f t="shared" si="240"/>
        <v>0</v>
      </c>
      <c r="DE200" s="612"/>
      <c r="DF200" s="621">
        <f t="shared" si="251"/>
        <v>0</v>
      </c>
      <c r="DG200" s="612"/>
      <c r="DH200" s="621">
        <f t="shared" si="252"/>
        <v>0</v>
      </c>
      <c r="DI200" s="612"/>
      <c r="DJ200" s="612"/>
      <c r="DK200" s="612"/>
      <c r="DL200" s="612"/>
      <c r="DM200" s="612"/>
      <c r="DN200" s="612"/>
      <c r="DO200" s="612"/>
      <c r="DP200" s="612"/>
      <c r="DQ200" s="612"/>
      <c r="DR200" s="612"/>
      <c r="DS200" s="612"/>
      <c r="DU200" s="1945">
        <f t="shared" si="241"/>
        <v>12750</v>
      </c>
      <c r="DV200" s="1946">
        <f t="shared" si="244"/>
        <v>12750</v>
      </c>
      <c r="DW200" s="1946">
        <f t="shared" si="245"/>
        <v>12750</v>
      </c>
      <c r="DX200" s="1946">
        <f t="shared" si="242"/>
        <v>0</v>
      </c>
      <c r="DY200" s="1946">
        <f t="shared" si="243"/>
        <v>0</v>
      </c>
      <c r="EG200" s="1946"/>
    </row>
    <row r="201" spans="1:137" s="612" customFormat="1" ht="26.25" hidden="1" customHeight="1" x14ac:dyDescent="0.25">
      <c r="A201" s="606">
        <v>2026</v>
      </c>
      <c r="B201" s="606">
        <v>479</v>
      </c>
      <c r="C201" s="606" t="s">
        <v>58</v>
      </c>
      <c r="D201" s="606">
        <v>3000654</v>
      </c>
      <c r="E201" s="606">
        <v>5005023</v>
      </c>
      <c r="F201" s="606" t="s">
        <v>1003</v>
      </c>
      <c r="G201" s="606" t="s">
        <v>1004</v>
      </c>
      <c r="H201" s="606">
        <v>97</v>
      </c>
      <c r="I201" s="607" t="s">
        <v>992</v>
      </c>
      <c r="J201" s="608" t="s">
        <v>10</v>
      </c>
      <c r="K201" s="608" t="s">
        <v>60</v>
      </c>
      <c r="L201" s="606" t="str">
        <f t="shared" si="217"/>
        <v>2.3</v>
      </c>
      <c r="M201" s="609" t="s">
        <v>62</v>
      </c>
      <c r="N201" s="609"/>
      <c r="O201" s="606" t="s">
        <v>1720</v>
      </c>
      <c r="P201" s="606" t="s">
        <v>65</v>
      </c>
      <c r="Q201" s="610">
        <v>1</v>
      </c>
      <c r="R201" s="324">
        <v>7000</v>
      </c>
      <c r="S201" s="606">
        <v>30</v>
      </c>
      <c r="T201" s="606">
        <v>30</v>
      </c>
      <c r="U201" s="606"/>
      <c r="V201" s="606">
        <v>0</v>
      </c>
      <c r="W201" s="326"/>
      <c r="X201" s="326"/>
      <c r="Y201" s="326"/>
      <c r="Z201" s="326"/>
      <c r="AA201" s="326"/>
      <c r="AB201" s="326"/>
      <c r="AC201" s="326"/>
      <c r="AD201" s="326"/>
      <c r="AE201" s="324">
        <f t="shared" si="209"/>
        <v>14000</v>
      </c>
      <c r="AF201" s="327">
        <f t="shared" si="248"/>
        <v>7000</v>
      </c>
      <c r="AG201" s="327">
        <f t="shared" si="248"/>
        <v>7000</v>
      </c>
      <c r="AH201" s="327">
        <f t="shared" si="218"/>
        <v>0</v>
      </c>
      <c r="AI201" s="327">
        <f t="shared" si="219"/>
        <v>0</v>
      </c>
      <c r="AJ201" s="327">
        <f t="shared" si="220"/>
        <v>0</v>
      </c>
      <c r="AK201" s="327">
        <f t="shared" si="221"/>
        <v>0</v>
      </c>
      <c r="AL201" s="327">
        <f t="shared" si="222"/>
        <v>0</v>
      </c>
      <c r="AM201" s="327">
        <f t="shared" si="223"/>
        <v>0</v>
      </c>
      <c r="AN201" s="327">
        <f t="shared" si="224"/>
        <v>0</v>
      </c>
      <c r="AO201" s="327">
        <f t="shared" si="225"/>
        <v>0</v>
      </c>
      <c r="AP201" s="327">
        <f t="shared" si="226"/>
        <v>0</v>
      </c>
      <c r="AQ201" s="327">
        <f t="shared" si="227"/>
        <v>0</v>
      </c>
      <c r="AR201" s="327">
        <f t="shared" si="213"/>
        <v>14000</v>
      </c>
      <c r="AS201" s="611" t="s">
        <v>994</v>
      </c>
      <c r="BA201" s="613"/>
      <c r="BB201" s="614" t="s">
        <v>995</v>
      </c>
      <c r="BC201" s="614" t="s">
        <v>996</v>
      </c>
      <c r="BD201" s="614" t="s">
        <v>997</v>
      </c>
      <c r="BE201" s="614" t="s">
        <v>998</v>
      </c>
      <c r="BF201" s="615">
        <v>45665</v>
      </c>
      <c r="BG201" s="614"/>
      <c r="BH201" s="616">
        <v>2003</v>
      </c>
      <c r="BI201" s="616"/>
      <c r="BJ201" s="614"/>
      <c r="BK201" s="616"/>
      <c r="BL201" s="614"/>
      <c r="BM201" s="614"/>
      <c r="BN201" s="616"/>
      <c r="BO201" s="616" t="s">
        <v>999</v>
      </c>
      <c r="BP201" s="616"/>
      <c r="BQ201" s="616"/>
      <c r="BR201" s="616"/>
      <c r="BS201" s="328" t="s">
        <v>1040</v>
      </c>
      <c r="BT201" s="328" t="s">
        <v>1721</v>
      </c>
      <c r="BU201" s="328" t="s">
        <v>1722</v>
      </c>
      <c r="BV201" s="393">
        <v>70315387</v>
      </c>
      <c r="BW201" s="392">
        <v>10703153874</v>
      </c>
      <c r="BX201" s="617">
        <v>7000</v>
      </c>
      <c r="BY201" s="618">
        <v>46028</v>
      </c>
      <c r="BZ201" s="618">
        <v>46081</v>
      </c>
      <c r="CA201" s="619"/>
      <c r="CB201" s="612">
        <f t="shared" si="228"/>
        <v>30</v>
      </c>
      <c r="CC201" s="620">
        <f t="shared" si="229"/>
        <v>7000</v>
      </c>
      <c r="CD201" s="612">
        <v>26</v>
      </c>
      <c r="CE201" s="621">
        <v>7000</v>
      </c>
      <c r="CF201" s="612">
        <v>26</v>
      </c>
      <c r="CG201" s="621">
        <v>7000</v>
      </c>
      <c r="CH201" s="621">
        <f t="shared" si="230"/>
        <v>0</v>
      </c>
      <c r="CI201" s="621">
        <f t="shared" si="231"/>
        <v>0</v>
      </c>
      <c r="CJ201" s="619"/>
      <c r="CK201" s="612">
        <f t="shared" si="253"/>
        <v>30</v>
      </c>
      <c r="CL201" s="620">
        <f t="shared" si="233"/>
        <v>7000</v>
      </c>
      <c r="CM201" s="612">
        <v>28</v>
      </c>
      <c r="CN201" s="621">
        <f t="shared" si="247"/>
        <v>6533.3333333333339</v>
      </c>
      <c r="CO201" s="612">
        <v>28</v>
      </c>
      <c r="CP201" s="621">
        <v>7000</v>
      </c>
      <c r="CQ201" s="621">
        <f t="shared" si="234"/>
        <v>466.66666666666606</v>
      </c>
      <c r="CR201" s="621">
        <f t="shared" si="235"/>
        <v>6533.3333333333339</v>
      </c>
      <c r="CS201" s="622"/>
      <c r="CT201" s="612">
        <f t="shared" si="214"/>
        <v>0</v>
      </c>
      <c r="CU201" s="620">
        <f t="shared" si="236"/>
        <v>0</v>
      </c>
      <c r="CW201" s="621">
        <f t="shared" si="249"/>
        <v>0</v>
      </c>
      <c r="CY201" s="621">
        <f t="shared" si="250"/>
        <v>0</v>
      </c>
      <c r="CZ201" s="621">
        <f t="shared" si="237"/>
        <v>0</v>
      </c>
      <c r="DA201" s="621">
        <f t="shared" si="238"/>
        <v>0</v>
      </c>
      <c r="DC201" s="612">
        <f t="shared" si="239"/>
        <v>0</v>
      </c>
      <c r="DD201" s="620">
        <f t="shared" si="240"/>
        <v>0</v>
      </c>
      <c r="DF201" s="621">
        <f t="shared" si="251"/>
        <v>0</v>
      </c>
      <c r="DH201" s="621">
        <f t="shared" si="252"/>
        <v>0</v>
      </c>
      <c r="DU201" s="620">
        <f t="shared" si="241"/>
        <v>14000</v>
      </c>
      <c r="DV201" s="621">
        <f t="shared" si="244"/>
        <v>13533.333333333334</v>
      </c>
      <c r="DW201" s="621">
        <f t="shared" si="245"/>
        <v>14000</v>
      </c>
      <c r="DX201" s="621">
        <f t="shared" si="242"/>
        <v>466.66666666666606</v>
      </c>
      <c r="DY201" s="621">
        <f t="shared" si="243"/>
        <v>0</v>
      </c>
      <c r="EG201" s="621"/>
    </row>
    <row r="202" spans="1:137" s="612" customFormat="1" ht="26.25" hidden="1" customHeight="1" x14ac:dyDescent="0.25">
      <c r="A202" s="606">
        <v>2026</v>
      </c>
      <c r="B202" s="606">
        <v>479</v>
      </c>
      <c r="C202" s="606" t="s">
        <v>58</v>
      </c>
      <c r="D202" s="606">
        <v>3000654</v>
      </c>
      <c r="E202" s="606">
        <v>5005023</v>
      </c>
      <c r="F202" s="606" t="s">
        <v>1003</v>
      </c>
      <c r="G202" s="606" t="s">
        <v>1004</v>
      </c>
      <c r="H202" s="606">
        <v>97</v>
      </c>
      <c r="I202" s="607" t="s">
        <v>992</v>
      </c>
      <c r="J202" s="608" t="s">
        <v>10</v>
      </c>
      <c r="K202" s="608" t="s">
        <v>60</v>
      </c>
      <c r="L202" s="606" t="str">
        <f t="shared" si="217"/>
        <v>2.3</v>
      </c>
      <c r="M202" s="609" t="s">
        <v>62</v>
      </c>
      <c r="N202" s="609"/>
      <c r="O202" s="606" t="s">
        <v>1608</v>
      </c>
      <c r="P202" s="606" t="s">
        <v>65</v>
      </c>
      <c r="Q202" s="610">
        <v>1</v>
      </c>
      <c r="R202" s="324">
        <v>3000</v>
      </c>
      <c r="S202" s="606"/>
      <c r="T202" s="2914">
        <v>15</v>
      </c>
      <c r="U202" s="606"/>
      <c r="V202" s="606">
        <v>0</v>
      </c>
      <c r="W202" s="326"/>
      <c r="X202" s="326"/>
      <c r="Y202" s="326"/>
      <c r="Z202" s="326"/>
      <c r="AA202" s="326"/>
      <c r="AB202" s="326"/>
      <c r="AC202" s="326"/>
      <c r="AD202" s="326"/>
      <c r="AE202" s="324">
        <v>1500</v>
      </c>
      <c r="AF202" s="327"/>
      <c r="AG202" s="327"/>
      <c r="AH202" s="327"/>
      <c r="AI202" s="327"/>
      <c r="AJ202" s="327"/>
      <c r="AK202" s="327"/>
      <c r="AL202" s="327"/>
      <c r="AM202" s="327"/>
      <c r="AN202" s="327"/>
      <c r="AO202" s="327"/>
      <c r="AP202" s="327"/>
      <c r="AQ202" s="327"/>
      <c r="AR202" s="327"/>
      <c r="AS202" s="611" t="s">
        <v>994</v>
      </c>
      <c r="AT202" s="612" t="s">
        <v>1723</v>
      </c>
      <c r="AU202" s="612" t="s">
        <v>1074</v>
      </c>
      <c r="AV202" s="612" t="s">
        <v>1075</v>
      </c>
      <c r="AW202" s="632">
        <v>46038</v>
      </c>
      <c r="AX202" s="612" t="s">
        <v>1076</v>
      </c>
      <c r="AY202" s="632">
        <v>46045</v>
      </c>
      <c r="AZ202" s="637">
        <v>1500</v>
      </c>
      <c r="BA202" s="613" t="s">
        <v>1077</v>
      </c>
      <c r="BB202" s="614" t="s">
        <v>1021</v>
      </c>
      <c r="BC202" s="614"/>
      <c r="BD202" s="614"/>
      <c r="BE202" s="614"/>
      <c r="BF202" s="615"/>
      <c r="BG202" s="614"/>
      <c r="BH202" s="616"/>
      <c r="BI202" s="616"/>
      <c r="BJ202" s="614"/>
      <c r="BK202" s="616"/>
      <c r="BL202" s="384"/>
      <c r="BM202" s="384"/>
      <c r="BN202" s="616"/>
      <c r="BO202" s="616"/>
      <c r="BP202" s="616"/>
      <c r="BQ202" s="616"/>
      <c r="BR202" s="616"/>
      <c r="BS202" s="328"/>
      <c r="BT202" s="328"/>
      <c r="BU202" s="328"/>
      <c r="BV202" s="393"/>
      <c r="BW202" s="392"/>
      <c r="BX202" s="617"/>
      <c r="BY202" s="618"/>
      <c r="BZ202" s="618"/>
      <c r="CA202" s="619"/>
      <c r="CB202" s="612">
        <f t="shared" si="228"/>
        <v>0</v>
      </c>
      <c r="CC202" s="620">
        <f t="shared" si="229"/>
        <v>0</v>
      </c>
      <c r="CE202" s="621">
        <f>(R202/30*CD202)*Q202</f>
        <v>0</v>
      </c>
      <c r="CG202" s="621">
        <f>(R202/30*CF202)*Q202</f>
        <v>0</v>
      </c>
      <c r="CH202" s="621">
        <f t="shared" si="230"/>
        <v>0</v>
      </c>
      <c r="CI202" s="621">
        <f t="shared" si="231"/>
        <v>0</v>
      </c>
      <c r="CJ202" s="619"/>
      <c r="CK202" s="612">
        <f t="shared" si="253"/>
        <v>15</v>
      </c>
      <c r="CL202" s="620">
        <v>1500</v>
      </c>
      <c r="CN202" s="621">
        <f t="shared" si="247"/>
        <v>0</v>
      </c>
      <c r="CP202" s="621">
        <f>(R202/30*CO202)*Q202</f>
        <v>0</v>
      </c>
      <c r="CQ202" s="621">
        <f t="shared" si="234"/>
        <v>1500</v>
      </c>
      <c r="CR202" s="621">
        <f t="shared" si="235"/>
        <v>0</v>
      </c>
      <c r="CS202" s="622"/>
      <c r="CT202" s="612">
        <f t="shared" si="214"/>
        <v>0</v>
      </c>
      <c r="CU202" s="620">
        <f t="shared" si="236"/>
        <v>0</v>
      </c>
      <c r="CW202" s="621">
        <f t="shared" si="249"/>
        <v>0</v>
      </c>
      <c r="CY202" s="621">
        <f t="shared" si="250"/>
        <v>0</v>
      </c>
      <c r="CZ202" s="621">
        <f t="shared" si="237"/>
        <v>0</v>
      </c>
      <c r="DA202" s="621">
        <f t="shared" si="238"/>
        <v>0</v>
      </c>
      <c r="DC202" s="612">
        <f t="shared" si="239"/>
        <v>0</v>
      </c>
      <c r="DD202" s="620">
        <f t="shared" si="240"/>
        <v>0</v>
      </c>
      <c r="DF202" s="621">
        <f t="shared" si="251"/>
        <v>0</v>
      </c>
      <c r="DH202" s="621">
        <f t="shared" si="252"/>
        <v>0</v>
      </c>
      <c r="DU202" s="620">
        <f t="shared" si="241"/>
        <v>0</v>
      </c>
      <c r="DV202" s="621">
        <f t="shared" si="244"/>
        <v>0</v>
      </c>
      <c r="DW202" s="621">
        <f t="shared" si="245"/>
        <v>0</v>
      </c>
      <c r="DX202" s="621">
        <f t="shared" si="242"/>
        <v>0</v>
      </c>
      <c r="DY202" s="621">
        <f t="shared" si="243"/>
        <v>0</v>
      </c>
      <c r="EG202" s="621"/>
    </row>
    <row r="203" spans="1:137" s="612" customFormat="1" ht="26.25" hidden="1" customHeight="1" x14ac:dyDescent="0.25">
      <c r="A203" s="606">
        <v>2026</v>
      </c>
      <c r="B203" s="606">
        <v>479</v>
      </c>
      <c r="C203" s="606" t="s">
        <v>58</v>
      </c>
      <c r="D203" s="606">
        <v>3000654</v>
      </c>
      <c r="E203" s="606">
        <v>5005023</v>
      </c>
      <c r="F203" s="606" t="s">
        <v>1003</v>
      </c>
      <c r="G203" s="636" t="s">
        <v>1073</v>
      </c>
      <c r="H203" s="606">
        <v>94</v>
      </c>
      <c r="I203" s="607" t="s">
        <v>992</v>
      </c>
      <c r="J203" s="608" t="s">
        <v>10</v>
      </c>
      <c r="K203" s="608" t="s">
        <v>60</v>
      </c>
      <c r="L203" s="606" t="str">
        <f t="shared" si="217"/>
        <v>2.3</v>
      </c>
      <c r="M203" s="609" t="s">
        <v>62</v>
      </c>
      <c r="N203" s="609"/>
      <c r="O203" s="606" t="s">
        <v>1701</v>
      </c>
      <c r="P203" s="606" t="s">
        <v>65</v>
      </c>
      <c r="Q203" s="610">
        <v>1</v>
      </c>
      <c r="R203" s="324">
        <v>7000</v>
      </c>
      <c r="S203" s="606"/>
      <c r="T203" s="2914">
        <v>15</v>
      </c>
      <c r="U203" s="606"/>
      <c r="V203" s="606">
        <v>0</v>
      </c>
      <c r="W203" s="326"/>
      <c r="X203" s="326"/>
      <c r="Y203" s="326"/>
      <c r="Z203" s="326"/>
      <c r="AA203" s="326"/>
      <c r="AB203" s="326"/>
      <c r="AC203" s="326"/>
      <c r="AD203" s="326"/>
      <c r="AE203" s="324">
        <f t="shared" ref="AE203:AE234" si="254">ROUNDUP(IFERROR(IF(OR(P203="LOCADOR",P203="VIATICOS",P203="CAJA CHICA"),IF(P203="LOCADOR",Q203*(R203/30)*SUM(S203:AD203),Q203*R203*SUM(S203:AD203)),R203*SUM(S203:AD203)),""),0)</f>
        <v>3500</v>
      </c>
      <c r="AF203" s="327">
        <f t="shared" ref="AF203:AG207" si="255">+$R203*(S203/30)</f>
        <v>0</v>
      </c>
      <c r="AG203" s="327">
        <f t="shared" si="255"/>
        <v>3500</v>
      </c>
      <c r="AH203" s="327">
        <f t="shared" ref="AH203:AH245" si="256">+$R203*U203</f>
        <v>0</v>
      </c>
      <c r="AI203" s="327">
        <f t="shared" ref="AI203:AI245" si="257">+$R203*V203</f>
        <v>0</v>
      </c>
      <c r="AJ203" s="327">
        <f t="shared" ref="AJ203:AJ245" si="258">+$R203*W203</f>
        <v>0</v>
      </c>
      <c r="AK203" s="327">
        <f t="shared" ref="AK203:AK245" si="259">+$R203*X203</f>
        <v>0</v>
      </c>
      <c r="AL203" s="327">
        <f t="shared" ref="AL203:AL245" si="260">+$R203*Y203</f>
        <v>0</v>
      </c>
      <c r="AM203" s="327">
        <f t="shared" ref="AM203:AM245" si="261">+$R203*Z203</f>
        <v>0</v>
      </c>
      <c r="AN203" s="327">
        <f t="shared" ref="AN203:AN245" si="262">+$R203*AA203</f>
        <v>0</v>
      </c>
      <c r="AO203" s="327">
        <f t="shared" ref="AO203:AO245" si="263">+$R203*AB203</f>
        <v>0</v>
      </c>
      <c r="AP203" s="327">
        <f t="shared" ref="AP203:AP245" si="264">+$R203*AC203</f>
        <v>0</v>
      </c>
      <c r="AQ203" s="327">
        <f t="shared" ref="AQ203:AQ245" si="265">+$R203*AD203</f>
        <v>0</v>
      </c>
      <c r="AR203" s="327">
        <f t="shared" ref="AR203:AR229" si="266">+ROUNDUP(SUM(AF203:AQ203),0)</f>
        <v>3500</v>
      </c>
      <c r="AS203" s="611" t="s">
        <v>994</v>
      </c>
      <c r="AU203" s="612" t="s">
        <v>1074</v>
      </c>
      <c r="AV203" s="612" t="s">
        <v>1075</v>
      </c>
      <c r="AW203" s="632">
        <v>46038</v>
      </c>
      <c r="AX203" s="612" t="s">
        <v>1076</v>
      </c>
      <c r="AY203" s="632">
        <v>46045</v>
      </c>
      <c r="AZ203" s="637">
        <f>AR203</f>
        <v>3500</v>
      </c>
      <c r="BA203" s="613" t="s">
        <v>1077</v>
      </c>
      <c r="BB203" s="614" t="s">
        <v>995</v>
      </c>
      <c r="BC203" s="614" t="s">
        <v>1078</v>
      </c>
      <c r="BD203" s="614" t="s">
        <v>1724</v>
      </c>
      <c r="BE203" s="614" t="s">
        <v>1080</v>
      </c>
      <c r="BF203" s="615">
        <v>46048</v>
      </c>
      <c r="BG203" s="614"/>
      <c r="BH203" s="616"/>
      <c r="BI203" s="616"/>
      <c r="BJ203" s="614"/>
      <c r="BK203" s="616" t="s">
        <v>1081</v>
      </c>
      <c r="BL203" s="384"/>
      <c r="BM203" s="384"/>
      <c r="BN203" s="616"/>
      <c r="BO203" s="616"/>
      <c r="BP203" s="616"/>
      <c r="BQ203" s="616"/>
      <c r="BR203" s="616"/>
      <c r="BS203" s="328" t="s">
        <v>1704</v>
      </c>
      <c r="BT203" s="328" t="s">
        <v>1049</v>
      </c>
      <c r="BU203" s="328" t="s">
        <v>1705</v>
      </c>
      <c r="BV203" s="392">
        <v>10677149</v>
      </c>
      <c r="BW203" s="392">
        <v>10106771494</v>
      </c>
      <c r="BX203" s="617">
        <v>7000</v>
      </c>
      <c r="BY203" s="618">
        <v>46054</v>
      </c>
      <c r="BZ203" s="618">
        <v>46081</v>
      </c>
      <c r="CA203" s="619"/>
      <c r="CB203" s="612">
        <f t="shared" si="228"/>
        <v>0</v>
      </c>
      <c r="CC203" s="620">
        <f t="shared" si="229"/>
        <v>0</v>
      </c>
      <c r="CE203" s="621">
        <f>(R203/30*CD203)*Q203</f>
        <v>0</v>
      </c>
      <c r="CG203" s="621">
        <f>(R203/30*CF203)*Q203</f>
        <v>0</v>
      </c>
      <c r="CH203" s="621">
        <f t="shared" si="230"/>
        <v>0</v>
      </c>
      <c r="CI203" s="621">
        <f t="shared" si="231"/>
        <v>0</v>
      </c>
      <c r="CJ203" s="619"/>
      <c r="CK203" s="612">
        <f t="shared" si="253"/>
        <v>15</v>
      </c>
      <c r="CL203" s="620">
        <f t="shared" ref="CL203:CL229" si="267">AG203</f>
        <v>3500</v>
      </c>
      <c r="CM203" s="612">
        <v>15</v>
      </c>
      <c r="CN203" s="621">
        <f t="shared" si="247"/>
        <v>3500</v>
      </c>
      <c r="CO203" s="612">
        <v>15</v>
      </c>
      <c r="CP203" s="621">
        <v>3500</v>
      </c>
      <c r="CQ203" s="621">
        <f t="shared" si="234"/>
        <v>0</v>
      </c>
      <c r="CR203" s="621">
        <f t="shared" si="235"/>
        <v>3500</v>
      </c>
      <c r="CS203" s="622"/>
      <c r="CT203" s="612">
        <f t="shared" si="214"/>
        <v>0</v>
      </c>
      <c r="CU203" s="620">
        <f t="shared" si="236"/>
        <v>0</v>
      </c>
      <c r="CW203" s="621">
        <f t="shared" si="249"/>
        <v>0</v>
      </c>
      <c r="CY203" s="621">
        <f t="shared" si="250"/>
        <v>0</v>
      </c>
      <c r="CZ203" s="621">
        <f t="shared" si="237"/>
        <v>0</v>
      </c>
      <c r="DA203" s="621">
        <f t="shared" si="238"/>
        <v>0</v>
      </c>
      <c r="DC203" s="612">
        <f t="shared" si="239"/>
        <v>0</v>
      </c>
      <c r="DD203" s="620">
        <f t="shared" si="240"/>
        <v>0</v>
      </c>
      <c r="DF203" s="621">
        <f t="shared" si="251"/>
        <v>0</v>
      </c>
      <c r="DH203" s="621">
        <f t="shared" si="252"/>
        <v>0</v>
      </c>
      <c r="DU203" s="620">
        <f t="shared" si="241"/>
        <v>3500</v>
      </c>
      <c r="DV203" s="621">
        <f t="shared" si="244"/>
        <v>3500</v>
      </c>
      <c r="DW203" s="621">
        <f t="shared" si="245"/>
        <v>3500</v>
      </c>
      <c r="DX203" s="621">
        <f t="shared" si="242"/>
        <v>0</v>
      </c>
      <c r="DY203" s="621">
        <f t="shared" si="243"/>
        <v>0</v>
      </c>
      <c r="EG203" s="621"/>
    </row>
    <row r="204" spans="1:137" s="612" customFormat="1" ht="26.25" hidden="1" customHeight="1" x14ac:dyDescent="0.25">
      <c r="A204" s="606">
        <v>2026</v>
      </c>
      <c r="B204" s="606">
        <v>479</v>
      </c>
      <c r="C204" s="606" t="s">
        <v>58</v>
      </c>
      <c r="D204" s="606">
        <v>3000654</v>
      </c>
      <c r="E204" s="606">
        <v>5005023</v>
      </c>
      <c r="F204" s="606" t="s">
        <v>1003</v>
      </c>
      <c r="G204" s="606" t="s">
        <v>1004</v>
      </c>
      <c r="H204" s="606">
        <v>97</v>
      </c>
      <c r="I204" s="607" t="s">
        <v>992</v>
      </c>
      <c r="J204" s="608" t="s">
        <v>10</v>
      </c>
      <c r="K204" s="608" t="s">
        <v>60</v>
      </c>
      <c r="L204" s="606" t="str">
        <f t="shared" si="217"/>
        <v>2.3</v>
      </c>
      <c r="M204" s="609" t="s">
        <v>62</v>
      </c>
      <c r="N204" s="609"/>
      <c r="O204" s="606" t="s">
        <v>1022</v>
      </c>
      <c r="P204" s="606" t="s">
        <v>65</v>
      </c>
      <c r="Q204" s="610">
        <v>1</v>
      </c>
      <c r="R204" s="324">
        <v>6000</v>
      </c>
      <c r="S204" s="606"/>
      <c r="T204" s="2915">
        <v>15</v>
      </c>
      <c r="U204" s="606"/>
      <c r="V204" s="606">
        <v>0</v>
      </c>
      <c r="W204" s="326"/>
      <c r="X204" s="326"/>
      <c r="Y204" s="326"/>
      <c r="Z204" s="326"/>
      <c r="AA204" s="326"/>
      <c r="AB204" s="326"/>
      <c r="AC204" s="326"/>
      <c r="AD204" s="326"/>
      <c r="AE204" s="324">
        <f t="shared" si="254"/>
        <v>3000</v>
      </c>
      <c r="AF204" s="327">
        <f t="shared" si="255"/>
        <v>0</v>
      </c>
      <c r="AG204" s="327">
        <f t="shared" si="255"/>
        <v>3000</v>
      </c>
      <c r="AH204" s="327">
        <f t="shared" si="256"/>
        <v>0</v>
      </c>
      <c r="AI204" s="327">
        <f t="shared" si="257"/>
        <v>0</v>
      </c>
      <c r="AJ204" s="327">
        <f t="shared" si="258"/>
        <v>0</v>
      </c>
      <c r="AK204" s="327">
        <f t="shared" si="259"/>
        <v>0</v>
      </c>
      <c r="AL204" s="327">
        <f t="shared" si="260"/>
        <v>0</v>
      </c>
      <c r="AM204" s="327">
        <f t="shared" si="261"/>
        <v>0</v>
      </c>
      <c r="AN204" s="327">
        <f t="shared" si="262"/>
        <v>0</v>
      </c>
      <c r="AO204" s="327">
        <f t="shared" si="263"/>
        <v>0</v>
      </c>
      <c r="AP204" s="327">
        <f t="shared" si="264"/>
        <v>0</v>
      </c>
      <c r="AQ204" s="327">
        <f t="shared" si="265"/>
        <v>0</v>
      </c>
      <c r="AR204" s="327">
        <f t="shared" si="266"/>
        <v>3000</v>
      </c>
      <c r="AS204" s="611" t="s">
        <v>994</v>
      </c>
      <c r="BA204" s="613"/>
      <c r="BB204" s="614" t="s">
        <v>995</v>
      </c>
      <c r="BC204" s="614" t="s">
        <v>996</v>
      </c>
      <c r="BD204" s="614" t="s">
        <v>997</v>
      </c>
      <c r="BE204" s="614" t="s">
        <v>998</v>
      </c>
      <c r="BF204" s="615">
        <v>45665</v>
      </c>
      <c r="BG204" s="614"/>
      <c r="BH204" s="616">
        <v>2005</v>
      </c>
      <c r="BI204" s="616"/>
      <c r="BJ204" s="614"/>
      <c r="BK204" s="639">
        <v>1</v>
      </c>
      <c r="BL204" s="611"/>
      <c r="BM204" s="611"/>
      <c r="BN204" s="616"/>
      <c r="BO204" s="616" t="s">
        <v>999</v>
      </c>
      <c r="BP204" s="616"/>
      <c r="BQ204" s="616"/>
      <c r="BR204" s="616"/>
      <c r="BS204" s="328" t="s">
        <v>1023</v>
      </c>
      <c r="BT204" s="328" t="s">
        <v>1024</v>
      </c>
      <c r="BU204" s="328" t="s">
        <v>1025</v>
      </c>
      <c r="BV204" s="392">
        <v>25558709</v>
      </c>
      <c r="BW204" s="392" t="s">
        <v>1026</v>
      </c>
      <c r="BX204" s="617">
        <v>6000</v>
      </c>
      <c r="BY204" s="618">
        <v>46028</v>
      </c>
      <c r="BZ204" s="618">
        <v>46081</v>
      </c>
      <c r="CA204" s="619"/>
      <c r="CB204" s="612">
        <f t="shared" si="228"/>
        <v>0</v>
      </c>
      <c r="CC204" s="620">
        <f t="shared" si="229"/>
        <v>0</v>
      </c>
      <c r="CE204" s="621"/>
      <c r="CG204" s="621">
        <f>(R204/30*CF204)*Q204</f>
        <v>0</v>
      </c>
      <c r="CH204" s="621">
        <f t="shared" si="230"/>
        <v>0</v>
      </c>
      <c r="CI204" s="621">
        <f t="shared" si="231"/>
        <v>0</v>
      </c>
      <c r="CJ204" s="619"/>
      <c r="CK204" s="612">
        <f t="shared" si="253"/>
        <v>15</v>
      </c>
      <c r="CL204" s="620">
        <f t="shared" si="267"/>
        <v>3000</v>
      </c>
      <c r="CM204" s="612">
        <v>14</v>
      </c>
      <c r="CN204" s="621">
        <v>3000</v>
      </c>
      <c r="CO204" s="612">
        <v>14</v>
      </c>
      <c r="CP204" s="621">
        <v>3000</v>
      </c>
      <c r="CQ204" s="621">
        <f t="shared" si="234"/>
        <v>0</v>
      </c>
      <c r="CR204" s="621">
        <f t="shared" si="235"/>
        <v>3000</v>
      </c>
      <c r="CS204" s="622"/>
      <c r="CT204" s="612">
        <f t="shared" si="214"/>
        <v>0</v>
      </c>
      <c r="CU204" s="620">
        <f t="shared" si="236"/>
        <v>0</v>
      </c>
      <c r="CW204" s="621">
        <f t="shared" si="249"/>
        <v>0</v>
      </c>
      <c r="CY204" s="621">
        <f t="shared" si="250"/>
        <v>0</v>
      </c>
      <c r="CZ204" s="621">
        <f t="shared" si="237"/>
        <v>0</v>
      </c>
      <c r="DA204" s="621">
        <f t="shared" si="238"/>
        <v>0</v>
      </c>
      <c r="DC204" s="612">
        <f t="shared" si="239"/>
        <v>0</v>
      </c>
      <c r="DD204" s="620">
        <f t="shared" si="240"/>
        <v>0</v>
      </c>
      <c r="DF204" s="621">
        <f t="shared" si="251"/>
        <v>0</v>
      </c>
      <c r="DH204" s="621">
        <f t="shared" si="252"/>
        <v>0</v>
      </c>
      <c r="DU204" s="620">
        <f t="shared" si="241"/>
        <v>3000</v>
      </c>
      <c r="DV204" s="621">
        <f t="shared" si="244"/>
        <v>3000</v>
      </c>
      <c r="DW204" s="621">
        <f t="shared" si="245"/>
        <v>3000</v>
      </c>
      <c r="DX204" s="621">
        <f t="shared" si="242"/>
        <v>0</v>
      </c>
      <c r="DY204" s="621">
        <f t="shared" si="243"/>
        <v>0</v>
      </c>
      <c r="EG204" s="621"/>
    </row>
    <row r="205" spans="1:137" s="612" customFormat="1" ht="26.25" hidden="1" customHeight="1" x14ac:dyDescent="0.25">
      <c r="A205" s="606">
        <v>2026</v>
      </c>
      <c r="B205" s="606">
        <v>479</v>
      </c>
      <c r="C205" s="606" t="s">
        <v>58</v>
      </c>
      <c r="D205" s="606">
        <v>3000654</v>
      </c>
      <c r="E205" s="606">
        <v>5005023</v>
      </c>
      <c r="F205" s="606" t="s">
        <v>1003</v>
      </c>
      <c r="G205" s="606" t="s">
        <v>1004</v>
      </c>
      <c r="H205" s="606">
        <v>97</v>
      </c>
      <c r="I205" s="607" t="s">
        <v>992</v>
      </c>
      <c r="J205" s="608" t="s">
        <v>10</v>
      </c>
      <c r="K205" s="608" t="s">
        <v>60</v>
      </c>
      <c r="L205" s="606" t="str">
        <f t="shared" si="217"/>
        <v>2.3</v>
      </c>
      <c r="M205" s="609" t="s">
        <v>62</v>
      </c>
      <c r="N205" s="609"/>
      <c r="O205" s="606" t="s">
        <v>1725</v>
      </c>
      <c r="P205" s="606" t="s">
        <v>65</v>
      </c>
      <c r="Q205" s="610">
        <v>1</v>
      </c>
      <c r="R205" s="324">
        <v>5500</v>
      </c>
      <c r="S205" s="606">
        <v>30</v>
      </c>
      <c r="T205" s="606">
        <v>30</v>
      </c>
      <c r="U205" s="606"/>
      <c r="V205" s="606">
        <v>0</v>
      </c>
      <c r="W205" s="326"/>
      <c r="X205" s="326"/>
      <c r="Y205" s="326"/>
      <c r="Z205" s="326"/>
      <c r="AA205" s="326"/>
      <c r="AB205" s="326"/>
      <c r="AC205" s="326"/>
      <c r="AD205" s="326"/>
      <c r="AE205" s="324">
        <f t="shared" si="254"/>
        <v>11000</v>
      </c>
      <c r="AF205" s="327">
        <f t="shared" si="255"/>
        <v>5500</v>
      </c>
      <c r="AG205" s="327">
        <f t="shared" si="255"/>
        <v>5500</v>
      </c>
      <c r="AH205" s="327">
        <f t="shared" si="256"/>
        <v>0</v>
      </c>
      <c r="AI205" s="327">
        <f t="shared" si="257"/>
        <v>0</v>
      </c>
      <c r="AJ205" s="327">
        <f t="shared" si="258"/>
        <v>0</v>
      </c>
      <c r="AK205" s="327">
        <f t="shared" si="259"/>
        <v>0</v>
      </c>
      <c r="AL205" s="327">
        <f t="shared" si="260"/>
        <v>0</v>
      </c>
      <c r="AM205" s="327">
        <f t="shared" si="261"/>
        <v>0</v>
      </c>
      <c r="AN205" s="327">
        <f t="shared" si="262"/>
        <v>0</v>
      </c>
      <c r="AO205" s="327">
        <f t="shared" si="263"/>
        <v>0</v>
      </c>
      <c r="AP205" s="327">
        <f t="shared" si="264"/>
        <v>0</v>
      </c>
      <c r="AQ205" s="327">
        <f t="shared" si="265"/>
        <v>0</v>
      </c>
      <c r="AR205" s="327">
        <f t="shared" si="266"/>
        <v>11000</v>
      </c>
      <c r="AS205" s="611" t="s">
        <v>994</v>
      </c>
      <c r="BA205" s="613"/>
      <c r="BB205" s="614" t="s">
        <v>995</v>
      </c>
      <c r="BC205" s="614" t="s">
        <v>996</v>
      </c>
      <c r="BD205" s="614" t="s">
        <v>997</v>
      </c>
      <c r="BE205" s="614" t="s">
        <v>998</v>
      </c>
      <c r="BF205" s="615">
        <v>45665</v>
      </c>
      <c r="BG205" s="614"/>
      <c r="BH205" s="616">
        <v>2025</v>
      </c>
      <c r="BI205" s="616"/>
      <c r="BJ205" s="614"/>
      <c r="BK205" s="616"/>
      <c r="BL205" s="614"/>
      <c r="BM205" s="614"/>
      <c r="BN205" s="616"/>
      <c r="BO205" s="616" t="s">
        <v>999</v>
      </c>
      <c r="BP205" s="616"/>
      <c r="BQ205" s="616"/>
      <c r="BR205" s="616"/>
      <c r="BS205" s="328" t="s">
        <v>1726</v>
      </c>
      <c r="BT205" s="328" t="s">
        <v>1727</v>
      </c>
      <c r="BU205" s="328" t="s">
        <v>1728</v>
      </c>
      <c r="BV205" s="639">
        <v>46941575</v>
      </c>
      <c r="BW205" s="639">
        <v>10469415754</v>
      </c>
      <c r="BX205" s="617">
        <v>5500</v>
      </c>
      <c r="BY205" s="618">
        <v>46028</v>
      </c>
      <c r="BZ205" s="618">
        <v>46081</v>
      </c>
      <c r="CA205" s="619"/>
      <c r="CB205" s="612">
        <f t="shared" si="228"/>
        <v>30</v>
      </c>
      <c r="CC205" s="620">
        <f t="shared" si="229"/>
        <v>5500</v>
      </c>
      <c r="CD205" s="612">
        <v>26</v>
      </c>
      <c r="CE205" s="621">
        <v>5500</v>
      </c>
      <c r="CF205" s="612">
        <v>26</v>
      </c>
      <c r="CG205" s="621">
        <v>5500</v>
      </c>
      <c r="CH205" s="621">
        <f t="shared" si="230"/>
        <v>0</v>
      </c>
      <c r="CI205" s="621">
        <f t="shared" si="231"/>
        <v>0</v>
      </c>
      <c r="CJ205" s="619"/>
      <c r="CK205" s="612">
        <f t="shared" si="253"/>
        <v>30</v>
      </c>
      <c r="CL205" s="620">
        <f t="shared" si="267"/>
        <v>5500</v>
      </c>
      <c r="CM205" s="612">
        <v>28</v>
      </c>
      <c r="CN205" s="621">
        <v>5500</v>
      </c>
      <c r="CO205" s="612">
        <v>28</v>
      </c>
      <c r="CP205" s="621">
        <v>5500</v>
      </c>
      <c r="CQ205" s="621">
        <f t="shared" si="234"/>
        <v>0</v>
      </c>
      <c r="CR205" s="621">
        <f t="shared" si="235"/>
        <v>5500</v>
      </c>
      <c r="CS205" s="622"/>
      <c r="CT205" s="612">
        <f t="shared" si="214"/>
        <v>0</v>
      </c>
      <c r="CU205" s="620">
        <f t="shared" si="236"/>
        <v>0</v>
      </c>
      <c r="CW205" s="621">
        <f t="shared" si="249"/>
        <v>0</v>
      </c>
      <c r="CY205" s="621">
        <f t="shared" si="250"/>
        <v>0</v>
      </c>
      <c r="CZ205" s="621">
        <f t="shared" si="237"/>
        <v>0</v>
      </c>
      <c r="DA205" s="621">
        <f t="shared" si="238"/>
        <v>0</v>
      </c>
      <c r="DC205" s="612">
        <f t="shared" si="239"/>
        <v>0</v>
      </c>
      <c r="DD205" s="620">
        <f t="shared" si="240"/>
        <v>0</v>
      </c>
      <c r="DF205" s="621">
        <f t="shared" si="251"/>
        <v>0</v>
      </c>
      <c r="DH205" s="621">
        <f t="shared" si="252"/>
        <v>0</v>
      </c>
      <c r="DU205" s="620">
        <f t="shared" si="241"/>
        <v>11000</v>
      </c>
      <c r="DV205" s="621">
        <f t="shared" si="244"/>
        <v>11000</v>
      </c>
      <c r="DW205" s="621">
        <f t="shared" si="245"/>
        <v>11000</v>
      </c>
      <c r="DX205" s="621">
        <f t="shared" si="242"/>
        <v>0</v>
      </c>
      <c r="DY205" s="621">
        <f t="shared" si="243"/>
        <v>0</v>
      </c>
      <c r="EG205" s="621"/>
    </row>
    <row r="206" spans="1:137" s="612" customFormat="1" ht="26.25" hidden="1" customHeight="1" x14ac:dyDescent="0.25">
      <c r="A206" s="606">
        <v>2026</v>
      </c>
      <c r="B206" s="606">
        <v>479</v>
      </c>
      <c r="C206" s="606" t="s">
        <v>58</v>
      </c>
      <c r="D206" s="606">
        <v>3000654</v>
      </c>
      <c r="E206" s="606">
        <v>5005023</v>
      </c>
      <c r="F206" s="606" t="s">
        <v>1003</v>
      </c>
      <c r="G206" s="606" t="s">
        <v>1004</v>
      </c>
      <c r="H206" s="606">
        <v>97</v>
      </c>
      <c r="I206" s="607" t="s">
        <v>992</v>
      </c>
      <c r="J206" s="608" t="s">
        <v>10</v>
      </c>
      <c r="K206" s="608" t="s">
        <v>60</v>
      </c>
      <c r="L206" s="606" t="str">
        <f t="shared" si="217"/>
        <v>2.3</v>
      </c>
      <c r="M206" s="609" t="s">
        <v>62</v>
      </c>
      <c r="N206" s="609"/>
      <c r="O206" s="606" t="s">
        <v>1729</v>
      </c>
      <c r="P206" s="606" t="s">
        <v>65</v>
      </c>
      <c r="Q206" s="610">
        <v>1</v>
      </c>
      <c r="R206" s="324">
        <v>5500</v>
      </c>
      <c r="S206" s="606">
        <v>30</v>
      </c>
      <c r="T206" s="606">
        <v>30</v>
      </c>
      <c r="U206" s="606"/>
      <c r="V206" s="606">
        <v>0</v>
      </c>
      <c r="W206" s="326"/>
      <c r="X206" s="326"/>
      <c r="Y206" s="326"/>
      <c r="Z206" s="326"/>
      <c r="AA206" s="326"/>
      <c r="AB206" s="326"/>
      <c r="AC206" s="326"/>
      <c r="AD206" s="326"/>
      <c r="AE206" s="324">
        <f t="shared" si="254"/>
        <v>11000</v>
      </c>
      <c r="AF206" s="327">
        <f t="shared" si="255"/>
        <v>5500</v>
      </c>
      <c r="AG206" s="327">
        <f t="shared" si="255"/>
        <v>5500</v>
      </c>
      <c r="AH206" s="327">
        <f t="shared" si="256"/>
        <v>0</v>
      </c>
      <c r="AI206" s="327">
        <f t="shared" si="257"/>
        <v>0</v>
      </c>
      <c r="AJ206" s="327">
        <f t="shared" si="258"/>
        <v>0</v>
      </c>
      <c r="AK206" s="327">
        <f t="shared" si="259"/>
        <v>0</v>
      </c>
      <c r="AL206" s="327">
        <f t="shared" si="260"/>
        <v>0</v>
      </c>
      <c r="AM206" s="327">
        <f t="shared" si="261"/>
        <v>0</v>
      </c>
      <c r="AN206" s="327">
        <f t="shared" si="262"/>
        <v>0</v>
      </c>
      <c r="AO206" s="327">
        <f t="shared" si="263"/>
        <v>0</v>
      </c>
      <c r="AP206" s="327">
        <f t="shared" si="264"/>
        <v>0</v>
      </c>
      <c r="AQ206" s="327">
        <f t="shared" si="265"/>
        <v>0</v>
      </c>
      <c r="AR206" s="327">
        <f t="shared" si="266"/>
        <v>11000</v>
      </c>
      <c r="AS206" s="611" t="s">
        <v>994</v>
      </c>
      <c r="BA206" s="613"/>
      <c r="BB206" s="614" t="s">
        <v>995</v>
      </c>
      <c r="BC206" s="614" t="s">
        <v>996</v>
      </c>
      <c r="BD206" s="614" t="s">
        <v>997</v>
      </c>
      <c r="BE206" s="614" t="s">
        <v>998</v>
      </c>
      <c r="BF206" s="615">
        <v>45665</v>
      </c>
      <c r="BG206" s="614"/>
      <c r="BH206" s="616">
        <v>2026</v>
      </c>
      <c r="BI206" s="616"/>
      <c r="BJ206" s="614"/>
      <c r="BK206" s="616"/>
      <c r="BL206" s="614"/>
      <c r="BM206" s="614"/>
      <c r="BN206" s="616"/>
      <c r="BO206" s="616" t="s">
        <v>999</v>
      </c>
      <c r="BP206" s="616"/>
      <c r="BQ206" s="616"/>
      <c r="BR206" s="616"/>
      <c r="BS206" s="328" t="s">
        <v>1730</v>
      </c>
      <c r="BT206" s="328" t="s">
        <v>1409</v>
      </c>
      <c r="BU206" s="328" t="s">
        <v>1731</v>
      </c>
      <c r="BV206" s="639">
        <v>41608085</v>
      </c>
      <c r="BW206" s="639">
        <v>10416080858</v>
      </c>
      <c r="BX206" s="617">
        <v>5500</v>
      </c>
      <c r="BY206" s="618">
        <v>46028</v>
      </c>
      <c r="BZ206" s="618">
        <v>46081</v>
      </c>
      <c r="CA206" s="619"/>
      <c r="CB206" s="612">
        <f t="shared" si="228"/>
        <v>30</v>
      </c>
      <c r="CC206" s="620">
        <f t="shared" si="229"/>
        <v>5500</v>
      </c>
      <c r="CD206" s="612">
        <v>26</v>
      </c>
      <c r="CE206" s="621">
        <v>5500</v>
      </c>
      <c r="CF206" s="612">
        <v>26</v>
      </c>
      <c r="CG206" s="621">
        <v>5500</v>
      </c>
      <c r="CH206" s="621">
        <f t="shared" si="230"/>
        <v>0</v>
      </c>
      <c r="CI206" s="621">
        <f t="shared" si="231"/>
        <v>0</v>
      </c>
      <c r="CJ206" s="619"/>
      <c r="CK206" s="612">
        <f t="shared" si="253"/>
        <v>30</v>
      </c>
      <c r="CL206" s="620">
        <f t="shared" si="267"/>
        <v>5500</v>
      </c>
      <c r="CM206" s="612">
        <v>28</v>
      </c>
      <c r="CN206" s="621">
        <v>5500</v>
      </c>
      <c r="CO206" s="612">
        <v>28</v>
      </c>
      <c r="CP206" s="621">
        <v>5500</v>
      </c>
      <c r="CQ206" s="621">
        <f t="shared" si="234"/>
        <v>0</v>
      </c>
      <c r="CR206" s="621">
        <f t="shared" si="235"/>
        <v>5500</v>
      </c>
      <c r="CS206" s="622"/>
      <c r="CT206" s="612">
        <f t="shared" ref="CT206:CT237" si="268">U206</f>
        <v>0</v>
      </c>
      <c r="CU206" s="620">
        <f t="shared" si="236"/>
        <v>0</v>
      </c>
      <c r="CW206" s="621">
        <f t="shared" si="249"/>
        <v>0</v>
      </c>
      <c r="CY206" s="621">
        <f t="shared" si="250"/>
        <v>0</v>
      </c>
      <c r="CZ206" s="621">
        <f t="shared" si="237"/>
        <v>0</v>
      </c>
      <c r="DA206" s="621">
        <f t="shared" si="238"/>
        <v>0</v>
      </c>
      <c r="DC206" s="612">
        <f t="shared" si="239"/>
        <v>0</v>
      </c>
      <c r="DD206" s="620">
        <f t="shared" si="240"/>
        <v>0</v>
      </c>
      <c r="DF206" s="621">
        <f t="shared" si="251"/>
        <v>0</v>
      </c>
      <c r="DH206" s="621">
        <f t="shared" si="252"/>
        <v>0</v>
      </c>
      <c r="DU206" s="620">
        <f t="shared" si="241"/>
        <v>11000</v>
      </c>
      <c r="DV206" s="621">
        <f t="shared" si="244"/>
        <v>11000</v>
      </c>
      <c r="DW206" s="621">
        <f t="shared" si="245"/>
        <v>11000</v>
      </c>
      <c r="DX206" s="621">
        <f t="shared" si="242"/>
        <v>0</v>
      </c>
      <c r="DY206" s="621">
        <f t="shared" si="243"/>
        <v>0</v>
      </c>
      <c r="EG206" s="621"/>
    </row>
    <row r="207" spans="1:137" s="612" customFormat="1" ht="26.25" hidden="1" customHeight="1" x14ac:dyDescent="0.25">
      <c r="A207" s="606">
        <v>2026</v>
      </c>
      <c r="B207" s="606">
        <v>479</v>
      </c>
      <c r="C207" s="606" t="s">
        <v>58</v>
      </c>
      <c r="D207" s="606">
        <v>3000654</v>
      </c>
      <c r="E207" s="606">
        <v>5005023</v>
      </c>
      <c r="F207" s="606" t="s">
        <v>1003</v>
      </c>
      <c r="G207" s="606" t="s">
        <v>1004</v>
      </c>
      <c r="H207" s="606">
        <v>97</v>
      </c>
      <c r="I207" s="607" t="s">
        <v>992</v>
      </c>
      <c r="J207" s="608" t="s">
        <v>10</v>
      </c>
      <c r="K207" s="608" t="s">
        <v>60</v>
      </c>
      <c r="L207" s="606" t="str">
        <f t="shared" si="217"/>
        <v>2.3</v>
      </c>
      <c r="M207" s="609" t="s">
        <v>62</v>
      </c>
      <c r="N207" s="609"/>
      <c r="O207" s="606" t="s">
        <v>1732</v>
      </c>
      <c r="P207" s="606" t="s">
        <v>65</v>
      </c>
      <c r="Q207" s="610">
        <v>1</v>
      </c>
      <c r="R207" s="324">
        <v>5500</v>
      </c>
      <c r="S207" s="606">
        <v>30</v>
      </c>
      <c r="T207" s="606">
        <v>30</v>
      </c>
      <c r="U207" s="606"/>
      <c r="V207" s="606">
        <v>0</v>
      </c>
      <c r="W207" s="326"/>
      <c r="X207" s="326"/>
      <c r="Y207" s="326"/>
      <c r="Z207" s="326"/>
      <c r="AA207" s="326"/>
      <c r="AB207" s="326"/>
      <c r="AC207" s="326"/>
      <c r="AD207" s="326"/>
      <c r="AE207" s="324">
        <f t="shared" si="254"/>
        <v>11000</v>
      </c>
      <c r="AF207" s="327">
        <f t="shared" si="255"/>
        <v>5500</v>
      </c>
      <c r="AG207" s="327">
        <f t="shared" si="255"/>
        <v>5500</v>
      </c>
      <c r="AH207" s="327">
        <f t="shared" si="256"/>
        <v>0</v>
      </c>
      <c r="AI207" s="327">
        <f t="shared" si="257"/>
        <v>0</v>
      </c>
      <c r="AJ207" s="327">
        <f t="shared" si="258"/>
        <v>0</v>
      </c>
      <c r="AK207" s="327">
        <f t="shared" si="259"/>
        <v>0</v>
      </c>
      <c r="AL207" s="327">
        <f t="shared" si="260"/>
        <v>0</v>
      </c>
      <c r="AM207" s="327">
        <f t="shared" si="261"/>
        <v>0</v>
      </c>
      <c r="AN207" s="327">
        <f t="shared" si="262"/>
        <v>0</v>
      </c>
      <c r="AO207" s="327">
        <f t="shared" si="263"/>
        <v>0</v>
      </c>
      <c r="AP207" s="327">
        <f t="shared" si="264"/>
        <v>0</v>
      </c>
      <c r="AQ207" s="327">
        <f t="shared" si="265"/>
        <v>0</v>
      </c>
      <c r="AR207" s="327">
        <f t="shared" si="266"/>
        <v>11000</v>
      </c>
      <c r="AS207" s="611" t="s">
        <v>994</v>
      </c>
      <c r="BA207" s="613"/>
      <c r="BB207" s="614" t="s">
        <v>995</v>
      </c>
      <c r="BC207" s="614" t="s">
        <v>996</v>
      </c>
      <c r="BD207" s="614" t="s">
        <v>997</v>
      </c>
      <c r="BE207" s="614" t="s">
        <v>998</v>
      </c>
      <c r="BF207" s="615">
        <v>45665</v>
      </c>
      <c r="BG207" s="614"/>
      <c r="BH207" s="616">
        <v>2027</v>
      </c>
      <c r="BI207" s="616"/>
      <c r="BJ207" s="614"/>
      <c r="BK207" s="616"/>
      <c r="BL207" s="614"/>
      <c r="BM207" s="614"/>
      <c r="BN207" s="616"/>
      <c r="BO207" s="616" t="s">
        <v>999</v>
      </c>
      <c r="BP207" s="616"/>
      <c r="BQ207" s="616"/>
      <c r="BR207" s="616"/>
      <c r="BS207" s="328" t="s">
        <v>1070</v>
      </c>
      <c r="BT207" s="328" t="s">
        <v>1733</v>
      </c>
      <c r="BU207" s="328" t="s">
        <v>1734</v>
      </c>
      <c r="BV207" s="639">
        <v>40284016</v>
      </c>
      <c r="BW207" s="639">
        <v>10402840167</v>
      </c>
      <c r="BX207" s="617">
        <v>5500</v>
      </c>
      <c r="BY207" s="618">
        <v>46028</v>
      </c>
      <c r="BZ207" s="618">
        <v>46081</v>
      </c>
      <c r="CA207" s="619"/>
      <c r="CB207" s="612">
        <f t="shared" si="228"/>
        <v>30</v>
      </c>
      <c r="CC207" s="620">
        <f t="shared" si="229"/>
        <v>5500</v>
      </c>
      <c r="CD207" s="612">
        <v>26</v>
      </c>
      <c r="CE207" s="621">
        <v>5500</v>
      </c>
      <c r="CF207" s="612">
        <v>26</v>
      </c>
      <c r="CG207" s="621">
        <v>5500</v>
      </c>
      <c r="CH207" s="621">
        <f t="shared" si="230"/>
        <v>0</v>
      </c>
      <c r="CI207" s="621">
        <f t="shared" si="231"/>
        <v>0</v>
      </c>
      <c r="CJ207" s="619"/>
      <c r="CK207" s="612">
        <f t="shared" si="253"/>
        <v>30</v>
      </c>
      <c r="CL207" s="620">
        <f t="shared" si="267"/>
        <v>5500</v>
      </c>
      <c r="CM207" s="612">
        <v>28</v>
      </c>
      <c r="CN207" s="621">
        <v>5500</v>
      </c>
      <c r="CO207" s="612">
        <v>28</v>
      </c>
      <c r="CP207" s="621">
        <v>5500</v>
      </c>
      <c r="CQ207" s="621">
        <f t="shared" si="234"/>
        <v>0</v>
      </c>
      <c r="CR207" s="621">
        <f t="shared" si="235"/>
        <v>5500</v>
      </c>
      <c r="CS207" s="622"/>
      <c r="CT207" s="612">
        <f t="shared" si="268"/>
        <v>0</v>
      </c>
      <c r="CU207" s="620">
        <f t="shared" si="236"/>
        <v>0</v>
      </c>
      <c r="CW207" s="621">
        <f t="shared" si="249"/>
        <v>0</v>
      </c>
      <c r="CY207" s="621">
        <f t="shared" si="250"/>
        <v>0</v>
      </c>
      <c r="CZ207" s="621">
        <f t="shared" si="237"/>
        <v>0</v>
      </c>
      <c r="DA207" s="621">
        <f t="shared" si="238"/>
        <v>0</v>
      </c>
      <c r="DC207" s="612">
        <f t="shared" si="239"/>
        <v>0</v>
      </c>
      <c r="DD207" s="620">
        <f t="shared" si="240"/>
        <v>0</v>
      </c>
      <c r="DF207" s="621">
        <f t="shared" si="251"/>
        <v>0</v>
      </c>
      <c r="DH207" s="621">
        <f t="shared" si="252"/>
        <v>0</v>
      </c>
      <c r="DU207" s="620">
        <f t="shared" si="241"/>
        <v>11000</v>
      </c>
      <c r="DV207" s="621">
        <f t="shared" si="244"/>
        <v>11000</v>
      </c>
      <c r="DW207" s="621">
        <f t="shared" si="245"/>
        <v>11000</v>
      </c>
      <c r="DX207" s="621">
        <f t="shared" si="242"/>
        <v>0</v>
      </c>
      <c r="DY207" s="621">
        <f t="shared" si="243"/>
        <v>0</v>
      </c>
      <c r="EG207" s="621"/>
    </row>
    <row r="208" spans="1:137" s="612" customFormat="1" ht="26.25" hidden="1" customHeight="1" x14ac:dyDescent="0.25">
      <c r="A208" s="606">
        <v>2026</v>
      </c>
      <c r="B208" s="606">
        <v>479</v>
      </c>
      <c r="C208" s="606" t="s">
        <v>58</v>
      </c>
      <c r="D208" s="606">
        <v>3000654</v>
      </c>
      <c r="E208" s="606">
        <v>5005023</v>
      </c>
      <c r="F208" s="606" t="s">
        <v>1003</v>
      </c>
      <c r="G208" s="606" t="s">
        <v>1004</v>
      </c>
      <c r="H208" s="606">
        <v>97</v>
      </c>
      <c r="I208" s="607" t="s">
        <v>992</v>
      </c>
      <c r="J208" s="608" t="s">
        <v>10</v>
      </c>
      <c r="K208" s="608" t="s">
        <v>60</v>
      </c>
      <c r="L208" s="606" t="str">
        <f t="shared" si="217"/>
        <v>2.3</v>
      </c>
      <c r="M208" s="609" t="s">
        <v>62</v>
      </c>
      <c r="N208" s="609"/>
      <c r="O208" s="606" t="s">
        <v>1735</v>
      </c>
      <c r="P208" s="606" t="s">
        <v>65</v>
      </c>
      <c r="Q208" s="610">
        <v>1</v>
      </c>
      <c r="R208" s="324">
        <v>5500</v>
      </c>
      <c r="S208" s="606">
        <v>30</v>
      </c>
      <c r="T208" s="606">
        <v>30</v>
      </c>
      <c r="U208" s="606"/>
      <c r="V208" s="606">
        <v>0</v>
      </c>
      <c r="W208" s="326"/>
      <c r="X208" s="326"/>
      <c r="Y208" s="326"/>
      <c r="Z208" s="326"/>
      <c r="AA208" s="326"/>
      <c r="AB208" s="326"/>
      <c r="AC208" s="326"/>
      <c r="AD208" s="326"/>
      <c r="AE208" s="324">
        <f t="shared" si="254"/>
        <v>11000</v>
      </c>
      <c r="AF208" s="327">
        <f>+$R208*(S208/30)*Q208</f>
        <v>5500</v>
      </c>
      <c r="AG208" s="327">
        <f>+$R208*(T208/30)*Q208</f>
        <v>5500</v>
      </c>
      <c r="AH208" s="327">
        <f t="shared" si="256"/>
        <v>0</v>
      </c>
      <c r="AI208" s="327">
        <f t="shared" si="257"/>
        <v>0</v>
      </c>
      <c r="AJ208" s="327">
        <f t="shared" si="258"/>
        <v>0</v>
      </c>
      <c r="AK208" s="327">
        <f t="shared" si="259"/>
        <v>0</v>
      </c>
      <c r="AL208" s="327">
        <f t="shared" si="260"/>
        <v>0</v>
      </c>
      <c r="AM208" s="327">
        <f t="shared" si="261"/>
        <v>0</v>
      </c>
      <c r="AN208" s="327">
        <f t="shared" si="262"/>
        <v>0</v>
      </c>
      <c r="AO208" s="327">
        <f t="shared" si="263"/>
        <v>0</v>
      </c>
      <c r="AP208" s="327">
        <f t="shared" si="264"/>
        <v>0</v>
      </c>
      <c r="AQ208" s="327">
        <f t="shared" si="265"/>
        <v>0</v>
      </c>
      <c r="AR208" s="327">
        <f t="shared" si="266"/>
        <v>11000</v>
      </c>
      <c r="AS208" s="611" t="s">
        <v>994</v>
      </c>
      <c r="BA208" s="613"/>
      <c r="BB208" s="614" t="s">
        <v>995</v>
      </c>
      <c r="BC208" s="614" t="s">
        <v>996</v>
      </c>
      <c r="BD208" s="614" t="s">
        <v>997</v>
      </c>
      <c r="BE208" s="614" t="s">
        <v>998</v>
      </c>
      <c r="BF208" s="615">
        <v>45665</v>
      </c>
      <c r="BG208" s="614"/>
      <c r="BH208" s="616">
        <v>2028</v>
      </c>
      <c r="BI208" s="616"/>
      <c r="BJ208" s="614"/>
      <c r="BK208" s="616"/>
      <c r="BL208" s="614"/>
      <c r="BM208" s="614"/>
      <c r="BN208" s="616"/>
      <c r="BO208" s="616" t="s">
        <v>999</v>
      </c>
      <c r="BP208" s="616"/>
      <c r="BQ208" s="616"/>
      <c r="BR208" s="616"/>
      <c r="BS208" s="328" t="s">
        <v>1736</v>
      </c>
      <c r="BT208" s="328" t="s">
        <v>1737</v>
      </c>
      <c r="BU208" s="328" t="s">
        <v>1285</v>
      </c>
      <c r="BV208" s="392">
        <v>44350738</v>
      </c>
      <c r="BW208" s="392">
        <v>10443507383</v>
      </c>
      <c r="BX208" s="617">
        <v>5500</v>
      </c>
      <c r="BY208" s="618">
        <v>46024</v>
      </c>
      <c r="BZ208" s="618">
        <v>46081</v>
      </c>
      <c r="CA208" s="619"/>
      <c r="CB208" s="612">
        <f t="shared" si="228"/>
        <v>30</v>
      </c>
      <c r="CC208" s="620">
        <f t="shared" si="229"/>
        <v>5500</v>
      </c>
      <c r="CD208" s="612">
        <v>26</v>
      </c>
      <c r="CE208" s="621">
        <v>5500</v>
      </c>
      <c r="CF208" s="612">
        <v>26</v>
      </c>
      <c r="CG208" s="621">
        <v>5500</v>
      </c>
      <c r="CH208" s="621">
        <f t="shared" si="230"/>
        <v>0</v>
      </c>
      <c r="CI208" s="621">
        <f t="shared" si="231"/>
        <v>0</v>
      </c>
      <c r="CJ208" s="619"/>
      <c r="CK208" s="612">
        <f t="shared" si="253"/>
        <v>30</v>
      </c>
      <c r="CL208" s="620">
        <f t="shared" si="267"/>
        <v>5500</v>
      </c>
      <c r="CM208" s="612">
        <v>28</v>
      </c>
      <c r="CN208" s="621">
        <v>5500</v>
      </c>
      <c r="CO208" s="612">
        <v>28</v>
      </c>
      <c r="CP208" s="621">
        <v>5500</v>
      </c>
      <c r="CQ208" s="621">
        <f t="shared" si="234"/>
        <v>0</v>
      </c>
      <c r="CR208" s="621">
        <f t="shared" si="235"/>
        <v>5500</v>
      </c>
      <c r="CS208" s="622"/>
      <c r="CT208" s="612">
        <f t="shared" si="268"/>
        <v>0</v>
      </c>
      <c r="CU208" s="620">
        <f t="shared" si="236"/>
        <v>0</v>
      </c>
      <c r="CW208" s="621">
        <f t="shared" si="249"/>
        <v>0</v>
      </c>
      <c r="CY208" s="621">
        <f t="shared" si="250"/>
        <v>0</v>
      </c>
      <c r="CZ208" s="621">
        <f t="shared" si="237"/>
        <v>0</v>
      </c>
      <c r="DA208" s="621">
        <f t="shared" si="238"/>
        <v>0</v>
      </c>
      <c r="DC208" s="612">
        <f t="shared" si="239"/>
        <v>0</v>
      </c>
      <c r="DD208" s="620">
        <f t="shared" si="240"/>
        <v>0</v>
      </c>
      <c r="DF208" s="621">
        <f t="shared" si="251"/>
        <v>0</v>
      </c>
      <c r="DH208" s="621">
        <f t="shared" si="252"/>
        <v>0</v>
      </c>
      <c r="DU208" s="620">
        <f t="shared" si="241"/>
        <v>11000</v>
      </c>
      <c r="DV208" s="621">
        <f t="shared" si="244"/>
        <v>11000</v>
      </c>
      <c r="DW208" s="621">
        <f t="shared" si="245"/>
        <v>11000</v>
      </c>
      <c r="DX208" s="621">
        <f t="shared" si="242"/>
        <v>0</v>
      </c>
      <c r="DY208" s="621">
        <f t="shared" si="243"/>
        <v>0</v>
      </c>
      <c r="EG208" s="621"/>
    </row>
    <row r="209" spans="1:137" s="612" customFormat="1" ht="26.25" hidden="1" customHeight="1" x14ac:dyDescent="0.25">
      <c r="A209" s="606">
        <v>2026</v>
      </c>
      <c r="B209" s="606">
        <v>479</v>
      </c>
      <c r="C209" s="606" t="s">
        <v>58</v>
      </c>
      <c r="D209" s="606">
        <v>3000654</v>
      </c>
      <c r="E209" s="606">
        <v>5005023</v>
      </c>
      <c r="F209" s="606" t="s">
        <v>1003</v>
      </c>
      <c r="G209" s="606" t="s">
        <v>1004</v>
      </c>
      <c r="H209" s="606">
        <v>97</v>
      </c>
      <c r="I209" s="607" t="s">
        <v>992</v>
      </c>
      <c r="J209" s="608" t="s">
        <v>10</v>
      </c>
      <c r="K209" s="608" t="s">
        <v>60</v>
      </c>
      <c r="L209" s="606" t="str">
        <f t="shared" si="217"/>
        <v>2.3</v>
      </c>
      <c r="M209" s="609" t="s">
        <v>62</v>
      </c>
      <c r="N209" s="609"/>
      <c r="O209" s="606" t="s">
        <v>1735</v>
      </c>
      <c r="P209" s="606" t="s">
        <v>65</v>
      </c>
      <c r="Q209" s="610">
        <v>1</v>
      </c>
      <c r="R209" s="324">
        <v>5500</v>
      </c>
      <c r="S209" s="606">
        <v>30</v>
      </c>
      <c r="T209" s="606">
        <v>30</v>
      </c>
      <c r="U209" s="606"/>
      <c r="V209" s="606">
        <v>0</v>
      </c>
      <c r="W209" s="326"/>
      <c r="X209" s="326"/>
      <c r="Y209" s="326"/>
      <c r="Z209" s="326"/>
      <c r="AA209" s="326"/>
      <c r="AB209" s="326"/>
      <c r="AC209" s="326"/>
      <c r="AD209" s="326"/>
      <c r="AE209" s="324">
        <f t="shared" si="254"/>
        <v>11000</v>
      </c>
      <c r="AF209" s="327">
        <f>+$R209*(S209/30)*Q209</f>
        <v>5500</v>
      </c>
      <c r="AG209" s="327">
        <f>+$R209*(T209/30)*Q209</f>
        <v>5500</v>
      </c>
      <c r="AH209" s="327">
        <f t="shared" si="256"/>
        <v>0</v>
      </c>
      <c r="AI209" s="327">
        <f t="shared" si="257"/>
        <v>0</v>
      </c>
      <c r="AJ209" s="327">
        <f t="shared" si="258"/>
        <v>0</v>
      </c>
      <c r="AK209" s="327">
        <f t="shared" si="259"/>
        <v>0</v>
      </c>
      <c r="AL209" s="327">
        <f t="shared" si="260"/>
        <v>0</v>
      </c>
      <c r="AM209" s="327">
        <f t="shared" si="261"/>
        <v>0</v>
      </c>
      <c r="AN209" s="327">
        <f t="shared" si="262"/>
        <v>0</v>
      </c>
      <c r="AO209" s="327">
        <f t="shared" si="263"/>
        <v>0</v>
      </c>
      <c r="AP209" s="327">
        <f t="shared" si="264"/>
        <v>0</v>
      </c>
      <c r="AQ209" s="327">
        <f t="shared" si="265"/>
        <v>0</v>
      </c>
      <c r="AR209" s="327">
        <f t="shared" si="266"/>
        <v>11000</v>
      </c>
      <c r="AS209" s="611" t="s">
        <v>994</v>
      </c>
      <c r="BA209" s="613"/>
      <c r="BB209" s="614" t="s">
        <v>995</v>
      </c>
      <c r="BC209" s="614" t="s">
        <v>996</v>
      </c>
      <c r="BD209" s="614" t="s">
        <v>997</v>
      </c>
      <c r="BE209" s="614" t="s">
        <v>998</v>
      </c>
      <c r="BF209" s="615">
        <v>45665</v>
      </c>
      <c r="BG209" s="614"/>
      <c r="BH209" s="616">
        <v>2029</v>
      </c>
      <c r="BI209" s="616"/>
      <c r="BJ209" s="614"/>
      <c r="BK209" s="616"/>
      <c r="BL209" s="614"/>
      <c r="BM209" s="614"/>
      <c r="BN209" s="616"/>
      <c r="BO209" s="616" t="s">
        <v>999</v>
      </c>
      <c r="BP209" s="616"/>
      <c r="BQ209" s="616"/>
      <c r="BR209" s="616"/>
      <c r="BS209" s="328" t="s">
        <v>1738</v>
      </c>
      <c r="BT209" s="328" t="s">
        <v>1739</v>
      </c>
      <c r="BU209" s="328" t="s">
        <v>1285</v>
      </c>
      <c r="BV209" s="392">
        <v>43721081</v>
      </c>
      <c r="BW209" s="392">
        <v>10437210816</v>
      </c>
      <c r="BX209" s="617">
        <v>5500</v>
      </c>
      <c r="BY209" s="618">
        <v>46024</v>
      </c>
      <c r="BZ209" s="618">
        <v>46081</v>
      </c>
      <c r="CA209" s="619"/>
      <c r="CB209" s="612">
        <f t="shared" si="228"/>
        <v>30</v>
      </c>
      <c r="CC209" s="620">
        <f t="shared" si="229"/>
        <v>5500</v>
      </c>
      <c r="CD209" s="612">
        <v>26</v>
      </c>
      <c r="CE209" s="621">
        <v>5500</v>
      </c>
      <c r="CF209" s="612">
        <v>26</v>
      </c>
      <c r="CG209" s="621">
        <v>5500</v>
      </c>
      <c r="CH209" s="621">
        <f t="shared" si="230"/>
        <v>0</v>
      </c>
      <c r="CI209" s="621">
        <f t="shared" si="231"/>
        <v>0</v>
      </c>
      <c r="CJ209" s="619"/>
      <c r="CK209" s="612">
        <f t="shared" si="253"/>
        <v>30</v>
      </c>
      <c r="CL209" s="620">
        <f t="shared" si="267"/>
        <v>5500</v>
      </c>
      <c r="CM209" s="612">
        <v>28</v>
      </c>
      <c r="CN209" s="621">
        <v>5500</v>
      </c>
      <c r="CO209" s="612">
        <v>28</v>
      </c>
      <c r="CP209" s="621">
        <v>5500</v>
      </c>
      <c r="CQ209" s="621">
        <f t="shared" si="234"/>
        <v>0</v>
      </c>
      <c r="CR209" s="621">
        <f t="shared" si="235"/>
        <v>5500</v>
      </c>
      <c r="CS209" s="622"/>
      <c r="CT209" s="612">
        <f t="shared" si="268"/>
        <v>0</v>
      </c>
      <c r="CU209" s="620">
        <f t="shared" si="236"/>
        <v>0</v>
      </c>
      <c r="CW209" s="621">
        <f t="shared" si="249"/>
        <v>0</v>
      </c>
      <c r="CY209" s="621">
        <f t="shared" si="250"/>
        <v>0</v>
      </c>
      <c r="CZ209" s="621">
        <f t="shared" si="237"/>
        <v>0</v>
      </c>
      <c r="DA209" s="621">
        <f t="shared" si="238"/>
        <v>0</v>
      </c>
      <c r="DC209" s="612">
        <f t="shared" si="239"/>
        <v>0</v>
      </c>
      <c r="DD209" s="620">
        <f t="shared" si="240"/>
        <v>0</v>
      </c>
      <c r="DF209" s="621">
        <f t="shared" si="251"/>
        <v>0</v>
      </c>
      <c r="DH209" s="621">
        <f t="shared" si="252"/>
        <v>0</v>
      </c>
      <c r="DU209" s="620">
        <f t="shared" si="241"/>
        <v>11000</v>
      </c>
      <c r="DV209" s="621">
        <f t="shared" si="244"/>
        <v>11000</v>
      </c>
      <c r="DW209" s="621">
        <f t="shared" si="245"/>
        <v>11000</v>
      </c>
      <c r="DX209" s="621">
        <f t="shared" si="242"/>
        <v>0</v>
      </c>
      <c r="DY209" s="621">
        <f t="shared" si="243"/>
        <v>0</v>
      </c>
      <c r="EG209" s="621"/>
    </row>
    <row r="210" spans="1:137" s="612" customFormat="1" ht="26.25" hidden="1" customHeight="1" x14ac:dyDescent="0.25">
      <c r="A210" s="606">
        <v>2026</v>
      </c>
      <c r="B210" s="606">
        <v>479</v>
      </c>
      <c r="C210" s="606" t="s">
        <v>58</v>
      </c>
      <c r="D210" s="606">
        <v>3000654</v>
      </c>
      <c r="E210" s="606">
        <v>5005023</v>
      </c>
      <c r="F210" s="606" t="s">
        <v>1003</v>
      </c>
      <c r="G210" s="606" t="s">
        <v>1004</v>
      </c>
      <c r="H210" s="606">
        <v>97</v>
      </c>
      <c r="I210" s="607" t="s">
        <v>992</v>
      </c>
      <c r="J210" s="608" t="s">
        <v>10</v>
      </c>
      <c r="K210" s="608" t="s">
        <v>60</v>
      </c>
      <c r="L210" s="606" t="str">
        <f t="shared" si="217"/>
        <v>2.3</v>
      </c>
      <c r="M210" s="609" t="s">
        <v>62</v>
      </c>
      <c r="N210" s="609"/>
      <c r="O210" s="606" t="s">
        <v>1735</v>
      </c>
      <c r="P210" s="606" t="s">
        <v>65</v>
      </c>
      <c r="Q210" s="610">
        <v>1</v>
      </c>
      <c r="R210" s="324">
        <v>5500</v>
      </c>
      <c r="S210" s="606">
        <v>30</v>
      </c>
      <c r="T210" s="606">
        <v>30</v>
      </c>
      <c r="U210" s="606"/>
      <c r="V210" s="606">
        <v>0</v>
      </c>
      <c r="W210" s="326"/>
      <c r="X210" s="326"/>
      <c r="Y210" s="326"/>
      <c r="Z210" s="326"/>
      <c r="AA210" s="326"/>
      <c r="AB210" s="326"/>
      <c r="AC210" s="326"/>
      <c r="AD210" s="326"/>
      <c r="AE210" s="324">
        <f t="shared" si="254"/>
        <v>11000</v>
      </c>
      <c r="AF210" s="327">
        <f>+$R210*(S210/30)*Q210</f>
        <v>5500</v>
      </c>
      <c r="AG210" s="327">
        <f>+$R210*(T210/30)*Q210</f>
        <v>5500</v>
      </c>
      <c r="AH210" s="327">
        <f t="shared" si="256"/>
        <v>0</v>
      </c>
      <c r="AI210" s="327">
        <f t="shared" si="257"/>
        <v>0</v>
      </c>
      <c r="AJ210" s="327">
        <f t="shared" si="258"/>
        <v>0</v>
      </c>
      <c r="AK210" s="327">
        <f t="shared" si="259"/>
        <v>0</v>
      </c>
      <c r="AL210" s="327">
        <f t="shared" si="260"/>
        <v>0</v>
      </c>
      <c r="AM210" s="327">
        <f t="shared" si="261"/>
        <v>0</v>
      </c>
      <c r="AN210" s="327">
        <f t="shared" si="262"/>
        <v>0</v>
      </c>
      <c r="AO210" s="327">
        <f t="shared" si="263"/>
        <v>0</v>
      </c>
      <c r="AP210" s="327">
        <f t="shared" si="264"/>
        <v>0</v>
      </c>
      <c r="AQ210" s="327">
        <f t="shared" si="265"/>
        <v>0</v>
      </c>
      <c r="AR210" s="327">
        <f t="shared" si="266"/>
        <v>11000</v>
      </c>
      <c r="AS210" s="611" t="s">
        <v>994</v>
      </c>
      <c r="BA210" s="613"/>
      <c r="BB210" s="614" t="s">
        <v>995</v>
      </c>
      <c r="BC210" s="614" t="s">
        <v>996</v>
      </c>
      <c r="BD210" s="614" t="s">
        <v>997</v>
      </c>
      <c r="BE210" s="614" t="s">
        <v>998</v>
      </c>
      <c r="BF210" s="615">
        <v>45665</v>
      </c>
      <c r="BG210" s="614"/>
      <c r="BH210" s="616">
        <v>2030</v>
      </c>
      <c r="BI210" s="616"/>
      <c r="BJ210" s="614"/>
      <c r="BK210" s="616"/>
      <c r="BL210" s="614"/>
      <c r="BM210" s="614"/>
      <c r="BN210" s="616"/>
      <c r="BO210" s="616" t="s">
        <v>999</v>
      </c>
      <c r="BP210" s="616"/>
      <c r="BQ210" s="616"/>
      <c r="BR210" s="616"/>
      <c r="BS210" s="328" t="s">
        <v>1740</v>
      </c>
      <c r="BT210" s="328" t="s">
        <v>1741</v>
      </c>
      <c r="BU210" s="328" t="s">
        <v>1742</v>
      </c>
      <c r="BV210" s="392">
        <v>10203296</v>
      </c>
      <c r="BW210" s="392">
        <v>10102032964</v>
      </c>
      <c r="BX210" s="617">
        <v>5500</v>
      </c>
      <c r="BY210" s="618">
        <v>46024</v>
      </c>
      <c r="BZ210" s="618">
        <v>46081</v>
      </c>
      <c r="CA210" s="619"/>
      <c r="CB210" s="612">
        <f t="shared" si="228"/>
        <v>30</v>
      </c>
      <c r="CC210" s="620">
        <f t="shared" si="229"/>
        <v>5500</v>
      </c>
      <c r="CD210" s="612">
        <v>26</v>
      </c>
      <c r="CE210" s="621">
        <v>5500</v>
      </c>
      <c r="CF210" s="612">
        <v>26</v>
      </c>
      <c r="CG210" s="621">
        <v>5500</v>
      </c>
      <c r="CH210" s="621">
        <f t="shared" si="230"/>
        <v>0</v>
      </c>
      <c r="CI210" s="621">
        <f t="shared" si="231"/>
        <v>0</v>
      </c>
      <c r="CJ210" s="619"/>
      <c r="CK210" s="612">
        <f t="shared" si="253"/>
        <v>30</v>
      </c>
      <c r="CL210" s="620">
        <f t="shared" si="267"/>
        <v>5500</v>
      </c>
      <c r="CM210" s="612">
        <v>28</v>
      </c>
      <c r="CN210" s="621">
        <v>5500</v>
      </c>
      <c r="CO210" s="612">
        <v>28</v>
      </c>
      <c r="CP210" s="621">
        <v>5500</v>
      </c>
      <c r="CQ210" s="621">
        <f t="shared" si="234"/>
        <v>0</v>
      </c>
      <c r="CR210" s="621">
        <f t="shared" si="235"/>
        <v>5500</v>
      </c>
      <c r="CS210" s="622"/>
      <c r="CT210" s="612">
        <f t="shared" si="268"/>
        <v>0</v>
      </c>
      <c r="CU210" s="620">
        <f t="shared" si="236"/>
        <v>0</v>
      </c>
      <c r="CW210" s="621">
        <f t="shared" si="249"/>
        <v>0</v>
      </c>
      <c r="CY210" s="621">
        <f t="shared" si="250"/>
        <v>0</v>
      </c>
      <c r="CZ210" s="621">
        <f t="shared" si="237"/>
        <v>0</v>
      </c>
      <c r="DA210" s="621">
        <f t="shared" si="238"/>
        <v>0</v>
      </c>
      <c r="DC210" s="612">
        <f t="shared" si="239"/>
        <v>0</v>
      </c>
      <c r="DD210" s="620">
        <f t="shared" si="240"/>
        <v>0</v>
      </c>
      <c r="DF210" s="621">
        <f t="shared" si="251"/>
        <v>0</v>
      </c>
      <c r="DH210" s="621">
        <f t="shared" si="252"/>
        <v>0</v>
      </c>
      <c r="DU210" s="620">
        <f t="shared" si="241"/>
        <v>11000</v>
      </c>
      <c r="DV210" s="621">
        <f t="shared" si="244"/>
        <v>11000</v>
      </c>
      <c r="DW210" s="621">
        <f t="shared" si="245"/>
        <v>11000</v>
      </c>
      <c r="DX210" s="621">
        <f t="shared" si="242"/>
        <v>0</v>
      </c>
      <c r="DY210" s="621">
        <f t="shared" si="243"/>
        <v>0</v>
      </c>
      <c r="EG210" s="621"/>
    </row>
    <row r="211" spans="1:137" s="612" customFormat="1" ht="26.25" hidden="1" customHeight="1" x14ac:dyDescent="0.25">
      <c r="A211" s="606">
        <v>2026</v>
      </c>
      <c r="B211" s="606">
        <v>479</v>
      </c>
      <c r="C211" s="606" t="s">
        <v>58</v>
      </c>
      <c r="D211" s="606">
        <v>3000654</v>
      </c>
      <c r="E211" s="606">
        <v>5005023</v>
      </c>
      <c r="F211" s="606" t="s">
        <v>1003</v>
      </c>
      <c r="G211" s="606" t="s">
        <v>1004</v>
      </c>
      <c r="H211" s="606">
        <v>97</v>
      </c>
      <c r="I211" s="607" t="s">
        <v>992</v>
      </c>
      <c r="J211" s="608" t="s">
        <v>10</v>
      </c>
      <c r="K211" s="608" t="s">
        <v>60</v>
      </c>
      <c r="L211" s="606" t="str">
        <f t="shared" si="217"/>
        <v>2.3</v>
      </c>
      <c r="M211" s="609" t="s">
        <v>62</v>
      </c>
      <c r="N211" s="609"/>
      <c r="O211" s="606" t="s">
        <v>1743</v>
      </c>
      <c r="P211" s="606" t="s">
        <v>65</v>
      </c>
      <c r="Q211" s="610">
        <v>1</v>
      </c>
      <c r="R211" s="324">
        <v>5500</v>
      </c>
      <c r="S211" s="606">
        <v>30</v>
      </c>
      <c r="T211" s="606">
        <v>30</v>
      </c>
      <c r="U211" s="606"/>
      <c r="V211" s="606">
        <v>0</v>
      </c>
      <c r="W211" s="326"/>
      <c r="X211" s="326"/>
      <c r="Y211" s="326"/>
      <c r="Z211" s="326"/>
      <c r="AA211" s="326"/>
      <c r="AB211" s="326"/>
      <c r="AC211" s="326"/>
      <c r="AD211" s="326"/>
      <c r="AE211" s="324">
        <f t="shared" si="254"/>
        <v>11000</v>
      </c>
      <c r="AF211" s="327">
        <f t="shared" ref="AF211:AF234" si="269">+$R211*(S211/30)</f>
        <v>5500</v>
      </c>
      <c r="AG211" s="327">
        <f t="shared" ref="AG211:AG234" si="270">+$R211*(T211/30)</f>
        <v>5500</v>
      </c>
      <c r="AH211" s="327">
        <f t="shared" si="256"/>
        <v>0</v>
      </c>
      <c r="AI211" s="327">
        <f t="shared" si="257"/>
        <v>0</v>
      </c>
      <c r="AJ211" s="327">
        <f t="shared" si="258"/>
        <v>0</v>
      </c>
      <c r="AK211" s="327">
        <f t="shared" si="259"/>
        <v>0</v>
      </c>
      <c r="AL211" s="327">
        <f t="shared" si="260"/>
        <v>0</v>
      </c>
      <c r="AM211" s="327">
        <f t="shared" si="261"/>
        <v>0</v>
      </c>
      <c r="AN211" s="327">
        <f t="shared" si="262"/>
        <v>0</v>
      </c>
      <c r="AO211" s="327">
        <f t="shared" si="263"/>
        <v>0</v>
      </c>
      <c r="AP211" s="327">
        <f t="shared" si="264"/>
        <v>0</v>
      </c>
      <c r="AQ211" s="327">
        <f t="shared" si="265"/>
        <v>0</v>
      </c>
      <c r="AR211" s="327">
        <f t="shared" si="266"/>
        <v>11000</v>
      </c>
      <c r="AS211" s="611" t="s">
        <v>994</v>
      </c>
      <c r="BA211" s="613"/>
      <c r="BB211" s="614" t="s">
        <v>995</v>
      </c>
      <c r="BC211" s="614" t="s">
        <v>996</v>
      </c>
      <c r="BD211" s="614" t="s">
        <v>997</v>
      </c>
      <c r="BE211" s="614" t="s">
        <v>998</v>
      </c>
      <c r="BF211" s="615">
        <v>45665</v>
      </c>
      <c r="BG211" s="614"/>
      <c r="BH211" s="616">
        <v>2031</v>
      </c>
      <c r="BI211" s="616"/>
      <c r="BJ211" s="614"/>
      <c r="BK211" s="616"/>
      <c r="BL211" s="614"/>
      <c r="BM211" s="614"/>
      <c r="BN211" s="616"/>
      <c r="BO211" s="616" t="s">
        <v>999</v>
      </c>
      <c r="BP211" s="616"/>
      <c r="BQ211" s="616"/>
      <c r="BR211" s="616"/>
      <c r="BS211" s="328" t="s">
        <v>1197</v>
      </c>
      <c r="BT211" s="328" t="s">
        <v>1062</v>
      </c>
      <c r="BU211" s="328" t="s">
        <v>1744</v>
      </c>
      <c r="BV211" s="639" t="s">
        <v>1745</v>
      </c>
      <c r="BW211" s="639">
        <v>10334316233</v>
      </c>
      <c r="BX211" s="617">
        <v>5500</v>
      </c>
      <c r="BY211" s="618">
        <v>46028</v>
      </c>
      <c r="BZ211" s="618">
        <v>46081</v>
      </c>
      <c r="CA211" s="619"/>
      <c r="CB211" s="612">
        <f t="shared" si="228"/>
        <v>30</v>
      </c>
      <c r="CC211" s="620">
        <f t="shared" si="229"/>
        <v>5500</v>
      </c>
      <c r="CD211" s="612">
        <v>30</v>
      </c>
      <c r="CE211" s="621">
        <v>5500</v>
      </c>
      <c r="CF211" s="612">
        <v>30</v>
      </c>
      <c r="CG211" s="621">
        <v>5500</v>
      </c>
      <c r="CH211" s="621">
        <f t="shared" si="230"/>
        <v>0</v>
      </c>
      <c r="CI211" s="621">
        <f t="shared" si="231"/>
        <v>0</v>
      </c>
      <c r="CJ211" s="619"/>
      <c r="CK211" s="612">
        <f t="shared" si="253"/>
        <v>30</v>
      </c>
      <c r="CL211" s="620">
        <f t="shared" si="267"/>
        <v>5500</v>
      </c>
      <c r="CM211" s="652">
        <v>28</v>
      </c>
      <c r="CN211" s="653">
        <v>5500</v>
      </c>
      <c r="CO211" s="612">
        <v>28</v>
      </c>
      <c r="CP211" s="621">
        <v>5500</v>
      </c>
      <c r="CQ211" s="621">
        <f t="shared" si="234"/>
        <v>0</v>
      </c>
      <c r="CR211" s="621">
        <f t="shared" si="235"/>
        <v>5500</v>
      </c>
      <c r="CS211" s="622"/>
      <c r="CT211" s="612">
        <f t="shared" si="268"/>
        <v>0</v>
      </c>
      <c r="CU211" s="620">
        <f t="shared" si="236"/>
        <v>0</v>
      </c>
      <c r="CW211" s="621">
        <f t="shared" si="249"/>
        <v>0</v>
      </c>
      <c r="CY211" s="621">
        <f t="shared" si="250"/>
        <v>0</v>
      </c>
      <c r="CZ211" s="621">
        <f t="shared" si="237"/>
        <v>0</v>
      </c>
      <c r="DA211" s="621">
        <f t="shared" si="238"/>
        <v>0</v>
      </c>
      <c r="DC211" s="612">
        <f t="shared" si="239"/>
        <v>0</v>
      </c>
      <c r="DD211" s="620">
        <f t="shared" si="240"/>
        <v>0</v>
      </c>
      <c r="DF211" s="621">
        <f t="shared" si="251"/>
        <v>0</v>
      </c>
      <c r="DH211" s="621">
        <f t="shared" si="252"/>
        <v>0</v>
      </c>
      <c r="DU211" s="620">
        <f t="shared" si="241"/>
        <v>11000</v>
      </c>
      <c r="DV211" s="621">
        <f t="shared" si="244"/>
        <v>11000</v>
      </c>
      <c r="DW211" s="621">
        <f t="shared" si="245"/>
        <v>11000</v>
      </c>
      <c r="DX211" s="621">
        <f t="shared" si="242"/>
        <v>0</v>
      </c>
      <c r="DY211" s="621">
        <f t="shared" si="243"/>
        <v>0</v>
      </c>
      <c r="EG211" s="621"/>
    </row>
    <row r="212" spans="1:137" s="612" customFormat="1" ht="26.25" hidden="1" customHeight="1" x14ac:dyDescent="0.25">
      <c r="A212" s="606">
        <v>2026</v>
      </c>
      <c r="B212" s="606">
        <v>479</v>
      </c>
      <c r="C212" s="606" t="s">
        <v>58</v>
      </c>
      <c r="D212" s="606">
        <v>3000654</v>
      </c>
      <c r="E212" s="606">
        <v>5005023</v>
      </c>
      <c r="F212" s="606" t="s">
        <v>1003</v>
      </c>
      <c r="G212" s="606" t="s">
        <v>1004</v>
      </c>
      <c r="H212" s="606">
        <v>97</v>
      </c>
      <c r="I212" s="607" t="s">
        <v>992</v>
      </c>
      <c r="J212" s="608" t="s">
        <v>10</v>
      </c>
      <c r="K212" s="608" t="s">
        <v>60</v>
      </c>
      <c r="L212" s="606" t="str">
        <f t="shared" si="217"/>
        <v>2.3</v>
      </c>
      <c r="M212" s="609" t="s">
        <v>62</v>
      </c>
      <c r="N212" s="609"/>
      <c r="O212" s="606" t="s">
        <v>1098</v>
      </c>
      <c r="P212" s="606" t="s">
        <v>65</v>
      </c>
      <c r="Q212" s="610">
        <v>1</v>
      </c>
      <c r="R212" s="324">
        <v>5500</v>
      </c>
      <c r="S212" s="606"/>
      <c r="T212" s="2917">
        <v>15</v>
      </c>
      <c r="U212" s="606"/>
      <c r="V212" s="606">
        <v>0</v>
      </c>
      <c r="W212" s="326"/>
      <c r="X212" s="326"/>
      <c r="Y212" s="326"/>
      <c r="Z212" s="326"/>
      <c r="AA212" s="326"/>
      <c r="AB212" s="326"/>
      <c r="AC212" s="326"/>
      <c r="AD212" s="326"/>
      <c r="AE212" s="324">
        <f t="shared" si="254"/>
        <v>2750</v>
      </c>
      <c r="AF212" s="327">
        <f t="shared" si="269"/>
        <v>0</v>
      </c>
      <c r="AG212" s="327">
        <f t="shared" si="270"/>
        <v>2750</v>
      </c>
      <c r="AH212" s="327">
        <f t="shared" si="256"/>
        <v>0</v>
      </c>
      <c r="AI212" s="327">
        <f t="shared" si="257"/>
        <v>0</v>
      </c>
      <c r="AJ212" s="327">
        <f t="shared" si="258"/>
        <v>0</v>
      </c>
      <c r="AK212" s="327">
        <f t="shared" si="259"/>
        <v>0</v>
      </c>
      <c r="AL212" s="327">
        <f t="shared" si="260"/>
        <v>0</v>
      </c>
      <c r="AM212" s="327">
        <f t="shared" si="261"/>
        <v>0</v>
      </c>
      <c r="AN212" s="327">
        <f t="shared" si="262"/>
        <v>0</v>
      </c>
      <c r="AO212" s="327">
        <f t="shared" si="263"/>
        <v>0</v>
      </c>
      <c r="AP212" s="327">
        <f t="shared" si="264"/>
        <v>0</v>
      </c>
      <c r="AQ212" s="327">
        <f t="shared" si="265"/>
        <v>0</v>
      </c>
      <c r="AR212" s="327">
        <f t="shared" si="266"/>
        <v>2750</v>
      </c>
      <c r="AS212" s="611" t="s">
        <v>994</v>
      </c>
      <c r="BA212" s="613"/>
      <c r="BB212" s="614" t="s">
        <v>995</v>
      </c>
      <c r="BC212" s="614" t="s">
        <v>996</v>
      </c>
      <c r="BD212" s="614" t="s">
        <v>997</v>
      </c>
      <c r="BE212" s="614" t="s">
        <v>998</v>
      </c>
      <c r="BF212" s="615">
        <v>45665</v>
      </c>
      <c r="BG212" s="614"/>
      <c r="BH212" s="616">
        <v>2019</v>
      </c>
      <c r="BI212" s="616"/>
      <c r="BJ212" s="614"/>
      <c r="BK212" s="616"/>
      <c r="BL212" s="614"/>
      <c r="BM212" s="614"/>
      <c r="BN212" s="616"/>
      <c r="BO212" s="616" t="s">
        <v>999</v>
      </c>
      <c r="BP212" s="616"/>
      <c r="BQ212" s="616"/>
      <c r="BR212" s="616"/>
      <c r="BS212" s="328" t="s">
        <v>1099</v>
      </c>
      <c r="BT212" s="328" t="s">
        <v>1100</v>
      </c>
      <c r="BU212" s="328" t="s">
        <v>1101</v>
      </c>
      <c r="BV212" s="639">
        <v>41779939</v>
      </c>
      <c r="BW212" s="639">
        <v>10417799392</v>
      </c>
      <c r="BX212" s="617">
        <v>5500</v>
      </c>
      <c r="BY212" s="618">
        <v>46028</v>
      </c>
      <c r="BZ212" s="618">
        <v>46081</v>
      </c>
      <c r="CA212" s="619"/>
      <c r="CB212" s="612">
        <f t="shared" si="228"/>
        <v>0</v>
      </c>
      <c r="CC212" s="620">
        <f t="shared" si="229"/>
        <v>0</v>
      </c>
      <c r="CE212" s="621"/>
      <c r="CG212" s="621"/>
      <c r="CH212" s="621">
        <f t="shared" si="230"/>
        <v>0</v>
      </c>
      <c r="CI212" s="621">
        <f t="shared" si="231"/>
        <v>0</v>
      </c>
      <c r="CJ212" s="619"/>
      <c r="CK212" s="612">
        <f t="shared" si="253"/>
        <v>15</v>
      </c>
      <c r="CL212" s="620">
        <f t="shared" si="267"/>
        <v>2750</v>
      </c>
      <c r="CM212" s="612">
        <v>14</v>
      </c>
      <c r="CN212" s="621">
        <v>2750</v>
      </c>
      <c r="CO212" s="612">
        <v>14</v>
      </c>
      <c r="CP212" s="621">
        <v>2750</v>
      </c>
      <c r="CQ212" s="621">
        <f t="shared" si="234"/>
        <v>0</v>
      </c>
      <c r="CR212" s="621">
        <f t="shared" si="235"/>
        <v>2750</v>
      </c>
      <c r="CS212" s="622"/>
      <c r="CT212" s="612">
        <f t="shared" si="268"/>
        <v>0</v>
      </c>
      <c r="CU212" s="620">
        <f t="shared" si="236"/>
        <v>0</v>
      </c>
      <c r="CW212" s="621">
        <f t="shared" si="249"/>
        <v>0</v>
      </c>
      <c r="CY212" s="621">
        <f t="shared" si="250"/>
        <v>0</v>
      </c>
      <c r="CZ212" s="621">
        <f t="shared" si="237"/>
        <v>0</v>
      </c>
      <c r="DA212" s="621">
        <f t="shared" si="238"/>
        <v>0</v>
      </c>
      <c r="DC212" s="612">
        <f t="shared" si="239"/>
        <v>0</v>
      </c>
      <c r="DD212" s="620">
        <f t="shared" si="240"/>
        <v>0</v>
      </c>
      <c r="DF212" s="621">
        <f t="shared" si="251"/>
        <v>0</v>
      </c>
      <c r="DH212" s="621">
        <f t="shared" si="252"/>
        <v>0</v>
      </c>
      <c r="DU212" s="620">
        <f t="shared" si="241"/>
        <v>2750</v>
      </c>
      <c r="DV212" s="621">
        <f t="shared" si="244"/>
        <v>2750</v>
      </c>
      <c r="DW212" s="621">
        <f t="shared" si="245"/>
        <v>2750</v>
      </c>
      <c r="DX212" s="621">
        <f t="shared" si="242"/>
        <v>0</v>
      </c>
      <c r="DY212" s="621">
        <f t="shared" si="243"/>
        <v>0</v>
      </c>
      <c r="EG212" s="621"/>
    </row>
    <row r="213" spans="1:137" s="612" customFormat="1" ht="26.25" hidden="1" customHeight="1" x14ac:dyDescent="0.25">
      <c r="A213" s="606">
        <v>2026</v>
      </c>
      <c r="B213" s="606">
        <v>479</v>
      </c>
      <c r="C213" s="606" t="s">
        <v>58</v>
      </c>
      <c r="D213" s="606">
        <v>3000654</v>
      </c>
      <c r="E213" s="606">
        <v>5005023</v>
      </c>
      <c r="F213" s="606" t="s">
        <v>1003</v>
      </c>
      <c r="G213" s="606" t="s">
        <v>1004</v>
      </c>
      <c r="H213" s="606">
        <v>97</v>
      </c>
      <c r="I213" s="607" t="s">
        <v>992</v>
      </c>
      <c r="J213" s="608" t="s">
        <v>10</v>
      </c>
      <c r="K213" s="608" t="s">
        <v>60</v>
      </c>
      <c r="L213" s="606" t="str">
        <f t="shared" si="217"/>
        <v>2.3</v>
      </c>
      <c r="M213" s="609" t="s">
        <v>62</v>
      </c>
      <c r="N213" s="609"/>
      <c r="O213" s="606" t="s">
        <v>1746</v>
      </c>
      <c r="P213" s="606" t="s">
        <v>65</v>
      </c>
      <c r="Q213" s="610">
        <v>1</v>
      </c>
      <c r="R213" s="324">
        <v>5500</v>
      </c>
      <c r="S213" s="606">
        <v>30</v>
      </c>
      <c r="T213" s="606">
        <v>30</v>
      </c>
      <c r="U213" s="606"/>
      <c r="V213" s="606">
        <v>0</v>
      </c>
      <c r="W213" s="326"/>
      <c r="X213" s="326"/>
      <c r="Y213" s="326"/>
      <c r="Z213" s="326"/>
      <c r="AA213" s="326"/>
      <c r="AB213" s="326"/>
      <c r="AC213" s="326"/>
      <c r="AD213" s="326"/>
      <c r="AE213" s="324">
        <f t="shared" si="254"/>
        <v>11000</v>
      </c>
      <c r="AF213" s="327">
        <f t="shared" si="269"/>
        <v>5500</v>
      </c>
      <c r="AG213" s="327">
        <f t="shared" si="270"/>
        <v>5500</v>
      </c>
      <c r="AH213" s="327">
        <f t="shared" si="256"/>
        <v>0</v>
      </c>
      <c r="AI213" s="327">
        <f t="shared" si="257"/>
        <v>0</v>
      </c>
      <c r="AJ213" s="327">
        <f t="shared" si="258"/>
        <v>0</v>
      </c>
      <c r="AK213" s="327">
        <f t="shared" si="259"/>
        <v>0</v>
      </c>
      <c r="AL213" s="327">
        <f t="shared" si="260"/>
        <v>0</v>
      </c>
      <c r="AM213" s="327">
        <f t="shared" si="261"/>
        <v>0</v>
      </c>
      <c r="AN213" s="327">
        <f t="shared" si="262"/>
        <v>0</v>
      </c>
      <c r="AO213" s="327">
        <f t="shared" si="263"/>
        <v>0</v>
      </c>
      <c r="AP213" s="327">
        <f t="shared" si="264"/>
        <v>0</v>
      </c>
      <c r="AQ213" s="327">
        <f t="shared" si="265"/>
        <v>0</v>
      </c>
      <c r="AR213" s="327">
        <f t="shared" si="266"/>
        <v>11000</v>
      </c>
      <c r="AS213" s="611" t="s">
        <v>994</v>
      </c>
      <c r="BA213" s="613"/>
      <c r="BB213" s="614" t="s">
        <v>995</v>
      </c>
      <c r="BC213" s="614" t="s">
        <v>996</v>
      </c>
      <c r="BD213" s="614" t="s">
        <v>997</v>
      </c>
      <c r="BE213" s="614" t="s">
        <v>998</v>
      </c>
      <c r="BF213" s="615">
        <v>45665</v>
      </c>
      <c r="BG213" s="614"/>
      <c r="BH213" s="616">
        <v>2023</v>
      </c>
      <c r="BI213" s="616"/>
      <c r="BJ213" s="614"/>
      <c r="BK213" s="616"/>
      <c r="BL213" s="614"/>
      <c r="BM213" s="614"/>
      <c r="BN213" s="616"/>
      <c r="BO213" s="616" t="s">
        <v>999</v>
      </c>
      <c r="BP213" s="616"/>
      <c r="BQ213" s="616"/>
      <c r="BR213" s="616"/>
      <c r="BS213" s="328" t="s">
        <v>1605</v>
      </c>
      <c r="BT213" s="328" t="s">
        <v>1747</v>
      </c>
      <c r="BU213" s="328" t="s">
        <v>1748</v>
      </c>
      <c r="BV213" s="639">
        <v>73676963</v>
      </c>
      <c r="BW213" s="639">
        <v>10736769633</v>
      </c>
      <c r="BX213" s="617">
        <v>5500</v>
      </c>
      <c r="BY213" s="618">
        <v>46028</v>
      </c>
      <c r="BZ213" s="618">
        <v>46081</v>
      </c>
      <c r="CA213" s="619"/>
      <c r="CB213" s="612">
        <f t="shared" si="228"/>
        <v>30</v>
      </c>
      <c r="CC213" s="620">
        <f t="shared" si="229"/>
        <v>5500</v>
      </c>
      <c r="CD213" s="612">
        <v>26</v>
      </c>
      <c r="CE213" s="621">
        <v>5500</v>
      </c>
      <c r="CF213" s="612">
        <v>26</v>
      </c>
      <c r="CG213" s="621">
        <v>5500</v>
      </c>
      <c r="CH213" s="621">
        <f t="shared" si="230"/>
        <v>0</v>
      </c>
      <c r="CI213" s="621">
        <f t="shared" si="231"/>
        <v>0</v>
      </c>
      <c r="CJ213" s="619"/>
      <c r="CK213" s="612">
        <f t="shared" si="253"/>
        <v>30</v>
      </c>
      <c r="CL213" s="620">
        <f t="shared" si="267"/>
        <v>5500</v>
      </c>
      <c r="CM213" s="612">
        <v>28</v>
      </c>
      <c r="CN213" s="621">
        <v>5500</v>
      </c>
      <c r="CO213" s="612">
        <v>28</v>
      </c>
      <c r="CP213" s="621">
        <v>5500</v>
      </c>
      <c r="CQ213" s="621">
        <f t="shared" si="234"/>
        <v>0</v>
      </c>
      <c r="CR213" s="621">
        <f t="shared" si="235"/>
        <v>5500</v>
      </c>
      <c r="CS213" s="622"/>
      <c r="CT213" s="612">
        <f t="shared" si="268"/>
        <v>0</v>
      </c>
      <c r="CU213" s="620">
        <f t="shared" si="236"/>
        <v>0</v>
      </c>
      <c r="CW213" s="621">
        <f t="shared" si="249"/>
        <v>0</v>
      </c>
      <c r="CY213" s="621">
        <f t="shared" si="250"/>
        <v>0</v>
      </c>
      <c r="CZ213" s="621">
        <f t="shared" si="237"/>
        <v>0</v>
      </c>
      <c r="DA213" s="621">
        <f t="shared" si="238"/>
        <v>0</v>
      </c>
      <c r="DC213" s="612">
        <f t="shared" si="239"/>
        <v>0</v>
      </c>
      <c r="DD213" s="620">
        <f t="shared" si="240"/>
        <v>0</v>
      </c>
      <c r="DF213" s="621">
        <f t="shared" si="251"/>
        <v>0</v>
      </c>
      <c r="DH213" s="621">
        <f t="shared" si="252"/>
        <v>0</v>
      </c>
      <c r="DU213" s="620">
        <f t="shared" si="241"/>
        <v>11000</v>
      </c>
      <c r="DV213" s="621">
        <f t="shared" si="244"/>
        <v>11000</v>
      </c>
      <c r="DW213" s="621">
        <f t="shared" si="245"/>
        <v>11000</v>
      </c>
      <c r="DX213" s="621">
        <f t="shared" si="242"/>
        <v>0</v>
      </c>
      <c r="DY213" s="621">
        <f t="shared" si="243"/>
        <v>0</v>
      </c>
      <c r="EG213" s="621"/>
    </row>
    <row r="214" spans="1:137" s="612" customFormat="1" ht="26.25" hidden="1" customHeight="1" x14ac:dyDescent="0.25">
      <c r="A214" s="606">
        <v>2026</v>
      </c>
      <c r="B214" s="606">
        <v>479</v>
      </c>
      <c r="C214" s="606" t="s">
        <v>58</v>
      </c>
      <c r="D214" s="606">
        <v>3000654</v>
      </c>
      <c r="E214" s="606">
        <v>5005023</v>
      </c>
      <c r="F214" s="606" t="s">
        <v>1003</v>
      </c>
      <c r="G214" s="606" t="s">
        <v>1004</v>
      </c>
      <c r="H214" s="606">
        <v>97</v>
      </c>
      <c r="I214" s="607" t="s">
        <v>992</v>
      </c>
      <c r="J214" s="608" t="s">
        <v>10</v>
      </c>
      <c r="K214" s="608" t="s">
        <v>60</v>
      </c>
      <c r="L214" s="606" t="str">
        <f t="shared" si="217"/>
        <v>2.3</v>
      </c>
      <c r="M214" s="609" t="s">
        <v>62</v>
      </c>
      <c r="N214" s="609"/>
      <c r="O214" s="606" t="s">
        <v>1362</v>
      </c>
      <c r="P214" s="606" t="s">
        <v>65</v>
      </c>
      <c r="Q214" s="610">
        <v>1</v>
      </c>
      <c r="R214" s="324">
        <v>7000</v>
      </c>
      <c r="S214" s="606"/>
      <c r="T214" s="2934">
        <v>15</v>
      </c>
      <c r="U214" s="606"/>
      <c r="V214" s="606">
        <v>0</v>
      </c>
      <c r="W214" s="326"/>
      <c r="X214" s="326"/>
      <c r="Y214" s="326"/>
      <c r="Z214" s="326"/>
      <c r="AA214" s="326"/>
      <c r="AB214" s="326"/>
      <c r="AC214" s="326"/>
      <c r="AD214" s="326"/>
      <c r="AE214" s="324">
        <f t="shared" si="254"/>
        <v>3500</v>
      </c>
      <c r="AF214" s="327">
        <f t="shared" si="269"/>
        <v>0</v>
      </c>
      <c r="AG214" s="327">
        <f t="shared" si="270"/>
        <v>3500</v>
      </c>
      <c r="AH214" s="327">
        <f t="shared" si="256"/>
        <v>0</v>
      </c>
      <c r="AI214" s="327">
        <f t="shared" si="257"/>
        <v>0</v>
      </c>
      <c r="AJ214" s="327">
        <f t="shared" si="258"/>
        <v>0</v>
      </c>
      <c r="AK214" s="327">
        <f t="shared" si="259"/>
        <v>0</v>
      </c>
      <c r="AL214" s="327">
        <f t="shared" si="260"/>
        <v>0</v>
      </c>
      <c r="AM214" s="327">
        <f t="shared" si="261"/>
        <v>0</v>
      </c>
      <c r="AN214" s="327">
        <f t="shared" si="262"/>
        <v>0</v>
      </c>
      <c r="AO214" s="327">
        <f t="shared" si="263"/>
        <v>0</v>
      </c>
      <c r="AP214" s="327">
        <f t="shared" si="264"/>
        <v>0</v>
      </c>
      <c r="AQ214" s="327">
        <f t="shared" si="265"/>
        <v>0</v>
      </c>
      <c r="AR214" s="327">
        <f t="shared" si="266"/>
        <v>3500</v>
      </c>
      <c r="AS214" s="611" t="s">
        <v>994</v>
      </c>
      <c r="BA214" s="613"/>
      <c r="BB214" s="614" t="s">
        <v>995</v>
      </c>
      <c r="BC214" s="614" t="s">
        <v>1216</v>
      </c>
      <c r="BD214" s="614" t="s">
        <v>1217</v>
      </c>
      <c r="BE214" s="614" t="s">
        <v>1218</v>
      </c>
      <c r="BF214" s="615">
        <v>45665</v>
      </c>
      <c r="BG214" s="614"/>
      <c r="BH214" s="616">
        <v>1965</v>
      </c>
      <c r="BI214" s="616"/>
      <c r="BJ214" s="614"/>
      <c r="BK214" s="616"/>
      <c r="BL214" s="614"/>
      <c r="BM214" s="614"/>
      <c r="BN214" s="616"/>
      <c r="BO214" s="616" t="s">
        <v>1219</v>
      </c>
      <c r="BP214" s="616"/>
      <c r="BQ214" s="616"/>
      <c r="BR214" s="616"/>
      <c r="BS214" s="328" t="s">
        <v>1364</v>
      </c>
      <c r="BT214" s="328" t="s">
        <v>1365</v>
      </c>
      <c r="BU214" s="328" t="s">
        <v>1366</v>
      </c>
      <c r="BV214" s="393">
        <v>46837236</v>
      </c>
      <c r="BW214" s="392">
        <v>10468372369</v>
      </c>
      <c r="BX214" s="617">
        <v>7000</v>
      </c>
      <c r="BY214" s="618">
        <v>46028</v>
      </c>
      <c r="BZ214" s="618">
        <v>46081</v>
      </c>
      <c r="CA214" s="619"/>
      <c r="CB214" s="612">
        <f t="shared" si="228"/>
        <v>0</v>
      </c>
      <c r="CC214" s="620">
        <f t="shared" si="229"/>
        <v>0</v>
      </c>
      <c r="CE214" s="621">
        <f>(R214/30*CD214)*Q214</f>
        <v>0</v>
      </c>
      <c r="CG214" s="621">
        <v>0</v>
      </c>
      <c r="CH214" s="621">
        <f t="shared" si="230"/>
        <v>0</v>
      </c>
      <c r="CI214" s="621">
        <f t="shared" si="231"/>
        <v>0</v>
      </c>
      <c r="CJ214" s="619"/>
      <c r="CK214" s="612">
        <f t="shared" si="253"/>
        <v>15</v>
      </c>
      <c r="CL214" s="620">
        <f t="shared" si="267"/>
        <v>3500</v>
      </c>
      <c r="CM214" s="612">
        <v>15</v>
      </c>
      <c r="CN214" s="621">
        <v>3500</v>
      </c>
      <c r="CO214" s="612">
        <v>15</v>
      </c>
      <c r="CP214" s="621">
        <v>3500</v>
      </c>
      <c r="CQ214" s="621">
        <f t="shared" si="234"/>
        <v>0</v>
      </c>
      <c r="CR214" s="621">
        <f t="shared" si="235"/>
        <v>3500</v>
      </c>
      <c r="CS214" s="622"/>
      <c r="CT214" s="612">
        <f t="shared" si="268"/>
        <v>0</v>
      </c>
      <c r="CU214" s="620">
        <f t="shared" si="236"/>
        <v>0</v>
      </c>
      <c r="CW214" s="621">
        <f t="shared" si="249"/>
        <v>0</v>
      </c>
      <c r="CY214" s="621">
        <f t="shared" si="250"/>
        <v>0</v>
      </c>
      <c r="CZ214" s="621">
        <f t="shared" si="237"/>
        <v>0</v>
      </c>
      <c r="DA214" s="621">
        <f t="shared" si="238"/>
        <v>0</v>
      </c>
      <c r="DC214" s="612">
        <f t="shared" si="239"/>
        <v>0</v>
      </c>
      <c r="DD214" s="620">
        <f t="shared" si="240"/>
        <v>0</v>
      </c>
      <c r="DF214" s="621">
        <f t="shared" si="251"/>
        <v>0</v>
      </c>
      <c r="DH214" s="621">
        <f t="shared" si="252"/>
        <v>0</v>
      </c>
      <c r="DU214" s="620">
        <f t="shared" si="241"/>
        <v>3500</v>
      </c>
      <c r="DV214" s="621">
        <f t="shared" si="244"/>
        <v>3500</v>
      </c>
      <c r="DW214" s="621">
        <f t="shared" si="245"/>
        <v>3500</v>
      </c>
      <c r="DX214" s="621">
        <f t="shared" si="242"/>
        <v>0</v>
      </c>
      <c r="DY214" s="621">
        <f t="shared" si="243"/>
        <v>0</v>
      </c>
      <c r="EG214" s="621"/>
    </row>
    <row r="215" spans="1:137" s="612" customFormat="1" ht="26.25" hidden="1" customHeight="1" x14ac:dyDescent="0.25">
      <c r="A215" s="606">
        <v>2026</v>
      </c>
      <c r="B215" s="606">
        <v>479</v>
      </c>
      <c r="C215" s="606" t="s">
        <v>58</v>
      </c>
      <c r="D215" s="606">
        <v>3000654</v>
      </c>
      <c r="E215" s="606">
        <v>5005023</v>
      </c>
      <c r="F215" s="606" t="s">
        <v>1003</v>
      </c>
      <c r="G215" s="606" t="s">
        <v>1004</v>
      </c>
      <c r="H215" s="606">
        <v>97</v>
      </c>
      <c r="I215" s="607" t="s">
        <v>992</v>
      </c>
      <c r="J215" s="608" t="s">
        <v>10</v>
      </c>
      <c r="K215" s="608" t="s">
        <v>60</v>
      </c>
      <c r="L215" s="606" t="str">
        <f t="shared" si="217"/>
        <v>2.3</v>
      </c>
      <c r="M215" s="609" t="s">
        <v>62</v>
      </c>
      <c r="N215" s="609"/>
      <c r="O215" s="606" t="s">
        <v>1367</v>
      </c>
      <c r="P215" s="606" t="s">
        <v>65</v>
      </c>
      <c r="Q215" s="610">
        <v>1</v>
      </c>
      <c r="R215" s="324">
        <v>7000</v>
      </c>
      <c r="S215" s="606"/>
      <c r="T215" s="2935">
        <v>15</v>
      </c>
      <c r="U215" s="606"/>
      <c r="V215" s="606">
        <v>0</v>
      </c>
      <c r="W215" s="326"/>
      <c r="X215" s="326"/>
      <c r="Y215" s="326"/>
      <c r="Z215" s="326"/>
      <c r="AA215" s="326"/>
      <c r="AB215" s="326"/>
      <c r="AC215" s="326"/>
      <c r="AD215" s="326"/>
      <c r="AE215" s="324">
        <f t="shared" si="254"/>
        <v>3500</v>
      </c>
      <c r="AF215" s="327">
        <f t="shared" si="269"/>
        <v>0</v>
      </c>
      <c r="AG215" s="327">
        <f t="shared" si="270"/>
        <v>3500</v>
      </c>
      <c r="AH215" s="327">
        <f t="shared" si="256"/>
        <v>0</v>
      </c>
      <c r="AI215" s="327">
        <f t="shared" si="257"/>
        <v>0</v>
      </c>
      <c r="AJ215" s="327">
        <f t="shared" si="258"/>
        <v>0</v>
      </c>
      <c r="AK215" s="327">
        <f t="shared" si="259"/>
        <v>0</v>
      </c>
      <c r="AL215" s="327">
        <f t="shared" si="260"/>
        <v>0</v>
      </c>
      <c r="AM215" s="327">
        <f t="shared" si="261"/>
        <v>0</v>
      </c>
      <c r="AN215" s="327">
        <f t="shared" si="262"/>
        <v>0</v>
      </c>
      <c r="AO215" s="327">
        <f t="shared" si="263"/>
        <v>0</v>
      </c>
      <c r="AP215" s="327">
        <f t="shared" si="264"/>
        <v>0</v>
      </c>
      <c r="AQ215" s="327">
        <f t="shared" si="265"/>
        <v>0</v>
      </c>
      <c r="AR215" s="327">
        <f t="shared" si="266"/>
        <v>3500</v>
      </c>
      <c r="AS215" s="611" t="s">
        <v>994</v>
      </c>
      <c r="BA215" s="613"/>
      <c r="BB215" s="614" t="s">
        <v>995</v>
      </c>
      <c r="BC215" s="614" t="s">
        <v>1216</v>
      </c>
      <c r="BD215" s="614" t="s">
        <v>1217</v>
      </c>
      <c r="BE215" s="614" t="s">
        <v>1218</v>
      </c>
      <c r="BF215" s="615">
        <v>45665</v>
      </c>
      <c r="BG215" s="614"/>
      <c r="BH215" s="616">
        <v>1966</v>
      </c>
      <c r="BI215" s="616"/>
      <c r="BJ215" s="614"/>
      <c r="BK215" s="616"/>
      <c r="BL215" s="614"/>
      <c r="BM215" s="614"/>
      <c r="BN215" s="616"/>
      <c r="BO215" s="616" t="s">
        <v>1219</v>
      </c>
      <c r="BP215" s="616"/>
      <c r="BQ215" s="616"/>
      <c r="BR215" s="616"/>
      <c r="BS215" s="328" t="s">
        <v>1172</v>
      </c>
      <c r="BT215" s="328" t="s">
        <v>1368</v>
      </c>
      <c r="BU215" s="328" t="s">
        <v>1369</v>
      </c>
      <c r="BV215" s="393">
        <v>47564486</v>
      </c>
      <c r="BW215" s="392">
        <v>10475644862</v>
      </c>
      <c r="BX215" s="617">
        <v>7000</v>
      </c>
      <c r="BY215" s="618">
        <v>46028</v>
      </c>
      <c r="BZ215" s="618">
        <v>46081</v>
      </c>
      <c r="CA215" s="619"/>
      <c r="CB215" s="612">
        <f t="shared" si="228"/>
        <v>0</v>
      </c>
      <c r="CC215" s="620">
        <f t="shared" si="229"/>
        <v>0</v>
      </c>
      <c r="CE215" s="621">
        <f>(R215/30*CD215)*Q215</f>
        <v>0</v>
      </c>
      <c r="CG215" s="621">
        <v>0</v>
      </c>
      <c r="CH215" s="621">
        <f t="shared" si="230"/>
        <v>0</v>
      </c>
      <c r="CI215" s="621">
        <f t="shared" si="231"/>
        <v>0</v>
      </c>
      <c r="CJ215" s="619"/>
      <c r="CK215" s="612">
        <f t="shared" si="253"/>
        <v>15</v>
      </c>
      <c r="CL215" s="620">
        <f t="shared" si="267"/>
        <v>3500</v>
      </c>
      <c r="CM215" s="612">
        <v>15</v>
      </c>
      <c r="CN215" s="621">
        <v>3500</v>
      </c>
      <c r="CO215" s="612">
        <v>15</v>
      </c>
      <c r="CP215" s="621">
        <v>3500</v>
      </c>
      <c r="CQ215" s="621">
        <f t="shared" si="234"/>
        <v>0</v>
      </c>
      <c r="CR215" s="621">
        <f t="shared" si="235"/>
        <v>3500</v>
      </c>
      <c r="CS215" s="622"/>
      <c r="CT215" s="612">
        <f t="shared" si="268"/>
        <v>0</v>
      </c>
      <c r="CU215" s="620">
        <f t="shared" si="236"/>
        <v>0</v>
      </c>
      <c r="CW215" s="621">
        <f t="shared" si="249"/>
        <v>0</v>
      </c>
      <c r="CY215" s="621">
        <f t="shared" si="250"/>
        <v>0</v>
      </c>
      <c r="CZ215" s="621">
        <f t="shared" si="237"/>
        <v>0</v>
      </c>
      <c r="DA215" s="621">
        <f t="shared" si="238"/>
        <v>0</v>
      </c>
      <c r="DC215" s="612">
        <f t="shared" si="239"/>
        <v>0</v>
      </c>
      <c r="DD215" s="620">
        <f t="shared" si="240"/>
        <v>0</v>
      </c>
      <c r="DF215" s="621">
        <f t="shared" si="251"/>
        <v>0</v>
      </c>
      <c r="DH215" s="621">
        <f t="shared" si="252"/>
        <v>0</v>
      </c>
      <c r="DU215" s="620">
        <f t="shared" si="241"/>
        <v>3500</v>
      </c>
      <c r="DV215" s="621">
        <f t="shared" si="244"/>
        <v>3500</v>
      </c>
      <c r="DW215" s="621">
        <f t="shared" si="245"/>
        <v>3500</v>
      </c>
      <c r="DX215" s="621">
        <f t="shared" si="242"/>
        <v>0</v>
      </c>
      <c r="DY215" s="621">
        <f t="shared" si="243"/>
        <v>0</v>
      </c>
      <c r="EG215" s="621"/>
    </row>
    <row r="216" spans="1:137" s="612" customFormat="1" ht="26.25" hidden="1" customHeight="1" x14ac:dyDescent="0.25">
      <c r="A216" s="606">
        <v>2026</v>
      </c>
      <c r="B216" s="606">
        <v>479</v>
      </c>
      <c r="C216" s="606" t="s">
        <v>58</v>
      </c>
      <c r="D216" s="606">
        <v>3000654</v>
      </c>
      <c r="E216" s="606">
        <v>5005023</v>
      </c>
      <c r="F216" s="606" t="s">
        <v>1003</v>
      </c>
      <c r="G216" s="606" t="s">
        <v>1004</v>
      </c>
      <c r="H216" s="606">
        <v>97</v>
      </c>
      <c r="I216" s="607" t="s">
        <v>992</v>
      </c>
      <c r="J216" s="608" t="s">
        <v>10</v>
      </c>
      <c r="K216" s="608" t="s">
        <v>60</v>
      </c>
      <c r="L216" s="606" t="str">
        <f t="shared" si="217"/>
        <v>2.3</v>
      </c>
      <c r="M216" s="609" t="s">
        <v>62</v>
      </c>
      <c r="N216" s="609"/>
      <c r="O216" s="606" t="s">
        <v>1749</v>
      </c>
      <c r="P216" s="606" t="s">
        <v>65</v>
      </c>
      <c r="Q216" s="610">
        <v>1</v>
      </c>
      <c r="R216" s="324">
        <v>8000</v>
      </c>
      <c r="S216" s="606">
        <v>30</v>
      </c>
      <c r="T216" s="606">
        <v>30</v>
      </c>
      <c r="U216" s="606"/>
      <c r="V216" s="606">
        <v>0</v>
      </c>
      <c r="W216" s="326"/>
      <c r="X216" s="326"/>
      <c r="Y216" s="326"/>
      <c r="Z216" s="326"/>
      <c r="AA216" s="326"/>
      <c r="AB216" s="326"/>
      <c r="AC216" s="326"/>
      <c r="AD216" s="326"/>
      <c r="AE216" s="324">
        <f t="shared" si="254"/>
        <v>16000</v>
      </c>
      <c r="AF216" s="327">
        <f t="shared" si="269"/>
        <v>8000</v>
      </c>
      <c r="AG216" s="327">
        <f t="shared" si="270"/>
        <v>8000</v>
      </c>
      <c r="AH216" s="327">
        <f t="shared" si="256"/>
        <v>0</v>
      </c>
      <c r="AI216" s="327">
        <f t="shared" si="257"/>
        <v>0</v>
      </c>
      <c r="AJ216" s="327">
        <f t="shared" si="258"/>
        <v>0</v>
      </c>
      <c r="AK216" s="327">
        <f t="shared" si="259"/>
        <v>0</v>
      </c>
      <c r="AL216" s="327">
        <f t="shared" si="260"/>
        <v>0</v>
      </c>
      <c r="AM216" s="327">
        <f t="shared" si="261"/>
        <v>0</v>
      </c>
      <c r="AN216" s="327">
        <f t="shared" si="262"/>
        <v>0</v>
      </c>
      <c r="AO216" s="327">
        <f t="shared" si="263"/>
        <v>0</v>
      </c>
      <c r="AP216" s="327">
        <f t="shared" si="264"/>
        <v>0</v>
      </c>
      <c r="AQ216" s="327">
        <f t="shared" si="265"/>
        <v>0</v>
      </c>
      <c r="AR216" s="327">
        <f t="shared" si="266"/>
        <v>16000</v>
      </c>
      <c r="AS216" s="611" t="s">
        <v>994</v>
      </c>
      <c r="BA216" s="613"/>
      <c r="BB216" s="614" t="s">
        <v>995</v>
      </c>
      <c r="BC216" s="614" t="s">
        <v>996</v>
      </c>
      <c r="BD216" s="614" t="s">
        <v>997</v>
      </c>
      <c r="BE216" s="614" t="s">
        <v>998</v>
      </c>
      <c r="BF216" s="615">
        <v>45665</v>
      </c>
      <c r="BG216" s="614"/>
      <c r="BH216" s="616">
        <v>1999</v>
      </c>
      <c r="BI216" s="616"/>
      <c r="BJ216" s="614"/>
      <c r="BK216" s="616"/>
      <c r="BL216" s="614"/>
      <c r="BM216" s="614"/>
      <c r="BN216" s="616"/>
      <c r="BO216" s="616" t="s">
        <v>999</v>
      </c>
      <c r="BP216" s="616"/>
      <c r="BQ216" s="616"/>
      <c r="BR216" s="616"/>
      <c r="BS216" s="328" t="s">
        <v>1750</v>
      </c>
      <c r="BT216" s="328" t="s">
        <v>1751</v>
      </c>
      <c r="BU216" s="328" t="s">
        <v>1752</v>
      </c>
      <c r="BV216" s="392">
        <v>43872038</v>
      </c>
      <c r="BW216" s="392">
        <v>10438720389</v>
      </c>
      <c r="BX216" s="617">
        <v>8000</v>
      </c>
      <c r="BY216" s="618">
        <v>46024</v>
      </c>
      <c r="BZ216" s="618">
        <v>46081</v>
      </c>
      <c r="CA216" s="619"/>
      <c r="CB216" s="612">
        <f t="shared" si="228"/>
        <v>30</v>
      </c>
      <c r="CC216" s="620">
        <f t="shared" si="229"/>
        <v>8000</v>
      </c>
      <c r="CD216" s="612">
        <v>26</v>
      </c>
      <c r="CE216" s="621">
        <v>8000</v>
      </c>
      <c r="CF216" s="612">
        <v>26</v>
      </c>
      <c r="CG216" s="621">
        <v>8000</v>
      </c>
      <c r="CH216" s="621">
        <f t="shared" si="230"/>
        <v>0</v>
      </c>
      <c r="CI216" s="621">
        <f t="shared" si="231"/>
        <v>0</v>
      </c>
      <c r="CJ216" s="619"/>
      <c r="CK216" s="612">
        <f t="shared" si="253"/>
        <v>30</v>
      </c>
      <c r="CL216" s="620">
        <f t="shared" si="267"/>
        <v>8000</v>
      </c>
      <c r="CM216" s="612">
        <v>28</v>
      </c>
      <c r="CN216" s="621">
        <v>8000</v>
      </c>
      <c r="CO216" s="612">
        <v>28</v>
      </c>
      <c r="CP216" s="621">
        <v>8000</v>
      </c>
      <c r="CQ216" s="621">
        <f t="shared" si="234"/>
        <v>0</v>
      </c>
      <c r="CR216" s="621">
        <f t="shared" si="235"/>
        <v>8000</v>
      </c>
      <c r="CS216" s="622"/>
      <c r="CT216" s="612">
        <f t="shared" si="268"/>
        <v>0</v>
      </c>
      <c r="CU216" s="620">
        <f t="shared" si="236"/>
        <v>0</v>
      </c>
      <c r="CW216" s="621">
        <f t="shared" si="249"/>
        <v>0</v>
      </c>
      <c r="CY216" s="621">
        <f t="shared" si="250"/>
        <v>0</v>
      </c>
      <c r="CZ216" s="621">
        <f t="shared" si="237"/>
        <v>0</v>
      </c>
      <c r="DA216" s="621">
        <f t="shared" si="238"/>
        <v>0</v>
      </c>
      <c r="DC216" s="612">
        <f t="shared" si="239"/>
        <v>0</v>
      </c>
      <c r="DD216" s="620">
        <f t="shared" si="240"/>
        <v>0</v>
      </c>
      <c r="DF216" s="621">
        <f t="shared" si="251"/>
        <v>0</v>
      </c>
      <c r="DH216" s="621">
        <f t="shared" si="252"/>
        <v>0</v>
      </c>
      <c r="DU216" s="620">
        <f t="shared" si="241"/>
        <v>16000</v>
      </c>
      <c r="DV216" s="621">
        <f t="shared" si="244"/>
        <v>16000</v>
      </c>
      <c r="DW216" s="621">
        <f t="shared" si="245"/>
        <v>16000</v>
      </c>
      <c r="DX216" s="621">
        <f t="shared" si="242"/>
        <v>0</v>
      </c>
      <c r="DY216" s="621">
        <f t="shared" si="243"/>
        <v>0</v>
      </c>
      <c r="EG216" s="621"/>
    </row>
    <row r="217" spans="1:137" s="612" customFormat="1" ht="26.25" hidden="1" customHeight="1" x14ac:dyDescent="0.25">
      <c r="A217" s="606">
        <v>2026</v>
      </c>
      <c r="B217" s="606">
        <v>479</v>
      </c>
      <c r="C217" s="606" t="s">
        <v>58</v>
      </c>
      <c r="D217" s="606">
        <v>3000654</v>
      </c>
      <c r="E217" s="606">
        <v>5005023</v>
      </c>
      <c r="F217" s="606" t="s">
        <v>1003</v>
      </c>
      <c r="G217" s="606" t="s">
        <v>1004</v>
      </c>
      <c r="H217" s="606">
        <v>97</v>
      </c>
      <c r="I217" s="607" t="s">
        <v>992</v>
      </c>
      <c r="J217" s="608" t="s">
        <v>10</v>
      </c>
      <c r="K217" s="608" t="s">
        <v>60</v>
      </c>
      <c r="L217" s="606" t="str">
        <f t="shared" si="217"/>
        <v>2.3</v>
      </c>
      <c r="M217" s="609" t="s">
        <v>62</v>
      </c>
      <c r="N217" s="609"/>
      <c r="O217" s="606" t="s">
        <v>1753</v>
      </c>
      <c r="P217" s="606" t="s">
        <v>65</v>
      </c>
      <c r="Q217" s="610">
        <v>1</v>
      </c>
      <c r="R217" s="324">
        <v>7500</v>
      </c>
      <c r="S217" s="606">
        <v>30</v>
      </c>
      <c r="T217" s="606">
        <v>30</v>
      </c>
      <c r="U217" s="606"/>
      <c r="V217" s="606">
        <v>0</v>
      </c>
      <c r="W217" s="326"/>
      <c r="X217" s="326"/>
      <c r="Y217" s="326"/>
      <c r="Z217" s="326"/>
      <c r="AA217" s="326"/>
      <c r="AB217" s="326"/>
      <c r="AC217" s="326"/>
      <c r="AD217" s="326"/>
      <c r="AE217" s="324">
        <f t="shared" si="254"/>
        <v>15000</v>
      </c>
      <c r="AF217" s="327">
        <f t="shared" si="269"/>
        <v>7500</v>
      </c>
      <c r="AG217" s="327">
        <f t="shared" si="270"/>
        <v>7500</v>
      </c>
      <c r="AH217" s="327">
        <f t="shared" si="256"/>
        <v>0</v>
      </c>
      <c r="AI217" s="327">
        <f t="shared" si="257"/>
        <v>0</v>
      </c>
      <c r="AJ217" s="327">
        <f t="shared" si="258"/>
        <v>0</v>
      </c>
      <c r="AK217" s="327">
        <f t="shared" si="259"/>
        <v>0</v>
      </c>
      <c r="AL217" s="327">
        <f t="shared" si="260"/>
        <v>0</v>
      </c>
      <c r="AM217" s="327">
        <f t="shared" si="261"/>
        <v>0</v>
      </c>
      <c r="AN217" s="327">
        <f t="shared" si="262"/>
        <v>0</v>
      </c>
      <c r="AO217" s="327">
        <f t="shared" si="263"/>
        <v>0</v>
      </c>
      <c r="AP217" s="327">
        <f t="shared" si="264"/>
        <v>0</v>
      </c>
      <c r="AQ217" s="327">
        <f t="shared" si="265"/>
        <v>0</v>
      </c>
      <c r="AR217" s="327">
        <f t="shared" si="266"/>
        <v>15000</v>
      </c>
      <c r="AS217" s="611" t="s">
        <v>994</v>
      </c>
      <c r="BA217" s="613"/>
      <c r="BB217" s="614" t="s">
        <v>995</v>
      </c>
      <c r="BC217" s="614" t="s">
        <v>1163</v>
      </c>
      <c r="BD217" s="614" t="s">
        <v>1164</v>
      </c>
      <c r="BE217" s="614" t="s">
        <v>1165</v>
      </c>
      <c r="BF217" s="615">
        <v>45665</v>
      </c>
      <c r="BG217" s="614"/>
      <c r="BH217" s="616">
        <v>1908</v>
      </c>
      <c r="BI217" s="616"/>
      <c r="BJ217" s="614"/>
      <c r="BK217" s="616"/>
      <c r="BL217" s="614"/>
      <c r="BM217" s="614"/>
      <c r="BN217" s="616"/>
      <c r="BO217" s="616" t="s">
        <v>1166</v>
      </c>
      <c r="BP217" s="616"/>
      <c r="BQ217" s="616"/>
      <c r="BR217" s="616"/>
      <c r="BS217" s="328" t="s">
        <v>1754</v>
      </c>
      <c r="BT217" s="328" t="s">
        <v>1755</v>
      </c>
      <c r="BU217" s="328" t="s">
        <v>1756</v>
      </c>
      <c r="BV217" s="393" t="s">
        <v>1757</v>
      </c>
      <c r="BW217" s="392">
        <v>10071981032</v>
      </c>
      <c r="BX217" s="617">
        <v>7500</v>
      </c>
      <c r="BY217" s="618">
        <v>46028</v>
      </c>
      <c r="BZ217" s="618">
        <v>46081</v>
      </c>
      <c r="CA217" s="619"/>
      <c r="CB217" s="612">
        <f t="shared" si="228"/>
        <v>30</v>
      </c>
      <c r="CC217" s="620">
        <f t="shared" si="229"/>
        <v>7500</v>
      </c>
      <c r="CD217" s="612">
        <v>26</v>
      </c>
      <c r="CE217" s="621">
        <v>7500</v>
      </c>
      <c r="CF217" s="612">
        <v>26</v>
      </c>
      <c r="CG217" s="621">
        <v>7500</v>
      </c>
      <c r="CH217" s="621">
        <f t="shared" si="230"/>
        <v>0</v>
      </c>
      <c r="CI217" s="621">
        <f t="shared" si="231"/>
        <v>0</v>
      </c>
      <c r="CJ217" s="619"/>
      <c r="CK217" s="612">
        <f t="shared" si="253"/>
        <v>30</v>
      </c>
      <c r="CL217" s="620">
        <f t="shared" si="267"/>
        <v>7500</v>
      </c>
      <c r="CM217" s="612">
        <v>28</v>
      </c>
      <c r="CN217" s="621">
        <v>7500</v>
      </c>
      <c r="CO217" s="612">
        <v>28</v>
      </c>
      <c r="CP217" s="621">
        <v>7500</v>
      </c>
      <c r="CQ217" s="621">
        <f t="shared" si="234"/>
        <v>0</v>
      </c>
      <c r="CR217" s="621">
        <f t="shared" si="235"/>
        <v>7500</v>
      </c>
      <c r="CS217" s="622"/>
      <c r="CT217" s="612">
        <f t="shared" si="268"/>
        <v>0</v>
      </c>
      <c r="CU217" s="620">
        <f t="shared" si="236"/>
        <v>0</v>
      </c>
      <c r="CW217" s="621">
        <f t="shared" si="249"/>
        <v>0</v>
      </c>
      <c r="CY217" s="621">
        <f t="shared" si="250"/>
        <v>0</v>
      </c>
      <c r="CZ217" s="621">
        <f t="shared" si="237"/>
        <v>0</v>
      </c>
      <c r="DA217" s="621">
        <f t="shared" si="238"/>
        <v>0</v>
      </c>
      <c r="DC217" s="612">
        <f t="shared" si="239"/>
        <v>0</v>
      </c>
      <c r="DD217" s="620">
        <f t="shared" si="240"/>
        <v>0</v>
      </c>
      <c r="DF217" s="621">
        <f t="shared" si="251"/>
        <v>0</v>
      </c>
      <c r="DH217" s="621">
        <f t="shared" si="252"/>
        <v>0</v>
      </c>
      <c r="DU217" s="620">
        <f t="shared" si="241"/>
        <v>15000</v>
      </c>
      <c r="DV217" s="621">
        <f t="shared" si="244"/>
        <v>15000</v>
      </c>
      <c r="DW217" s="621">
        <f t="shared" si="245"/>
        <v>15000</v>
      </c>
      <c r="DX217" s="621">
        <f t="shared" si="242"/>
        <v>0</v>
      </c>
      <c r="DY217" s="621">
        <f t="shared" si="243"/>
        <v>0</v>
      </c>
      <c r="EG217" s="621"/>
    </row>
    <row r="218" spans="1:137" s="612" customFormat="1" ht="26.25" hidden="1" customHeight="1" x14ac:dyDescent="0.25">
      <c r="A218" s="606">
        <v>2026</v>
      </c>
      <c r="B218" s="606">
        <v>479</v>
      </c>
      <c r="C218" s="606" t="s">
        <v>58</v>
      </c>
      <c r="D218" s="606">
        <v>3000654</v>
      </c>
      <c r="E218" s="606">
        <v>5005023</v>
      </c>
      <c r="F218" s="606" t="s">
        <v>1003</v>
      </c>
      <c r="G218" s="606" t="s">
        <v>1004</v>
      </c>
      <c r="H218" s="606">
        <v>97</v>
      </c>
      <c r="I218" s="607" t="s">
        <v>992</v>
      </c>
      <c r="J218" s="608" t="s">
        <v>10</v>
      </c>
      <c r="K218" s="608" t="s">
        <v>60</v>
      </c>
      <c r="L218" s="606" t="str">
        <f t="shared" ref="L218:L249" si="271">+MID(M218,1,3)</f>
        <v>2.3</v>
      </c>
      <c r="M218" s="609" t="s">
        <v>62</v>
      </c>
      <c r="N218" s="609"/>
      <c r="O218" s="606" t="s">
        <v>1758</v>
      </c>
      <c r="P218" s="606" t="s">
        <v>65</v>
      </c>
      <c r="Q218" s="610">
        <v>1</v>
      </c>
      <c r="R218" s="324">
        <v>8500</v>
      </c>
      <c r="S218" s="606">
        <v>30</v>
      </c>
      <c r="T218" s="606">
        <v>30</v>
      </c>
      <c r="U218" s="606"/>
      <c r="V218" s="606">
        <v>0</v>
      </c>
      <c r="W218" s="326"/>
      <c r="X218" s="326"/>
      <c r="Y218" s="326"/>
      <c r="Z218" s="326"/>
      <c r="AA218" s="326"/>
      <c r="AB218" s="326"/>
      <c r="AC218" s="326"/>
      <c r="AD218" s="326"/>
      <c r="AE218" s="324">
        <f t="shared" si="254"/>
        <v>17000</v>
      </c>
      <c r="AF218" s="327">
        <f t="shared" si="269"/>
        <v>8500</v>
      </c>
      <c r="AG218" s="327">
        <f t="shared" si="270"/>
        <v>8500</v>
      </c>
      <c r="AH218" s="327">
        <f t="shared" si="256"/>
        <v>0</v>
      </c>
      <c r="AI218" s="327">
        <f t="shared" si="257"/>
        <v>0</v>
      </c>
      <c r="AJ218" s="327">
        <f t="shared" si="258"/>
        <v>0</v>
      </c>
      <c r="AK218" s="327">
        <f t="shared" si="259"/>
        <v>0</v>
      </c>
      <c r="AL218" s="327">
        <f t="shared" si="260"/>
        <v>0</v>
      </c>
      <c r="AM218" s="327">
        <f t="shared" si="261"/>
        <v>0</v>
      </c>
      <c r="AN218" s="327">
        <f t="shared" si="262"/>
        <v>0</v>
      </c>
      <c r="AO218" s="327">
        <f t="shared" si="263"/>
        <v>0</v>
      </c>
      <c r="AP218" s="327">
        <f t="shared" si="264"/>
        <v>0</v>
      </c>
      <c r="AQ218" s="327">
        <f t="shared" si="265"/>
        <v>0</v>
      </c>
      <c r="AR218" s="327">
        <f t="shared" si="266"/>
        <v>17000</v>
      </c>
      <c r="AS218" s="611" t="s">
        <v>994</v>
      </c>
      <c r="BA218" s="613"/>
      <c r="BB218" s="614" t="s">
        <v>995</v>
      </c>
      <c r="BC218" s="614" t="s">
        <v>1163</v>
      </c>
      <c r="BD218" s="614" t="s">
        <v>1164</v>
      </c>
      <c r="BE218" s="614" t="s">
        <v>1165</v>
      </c>
      <c r="BF218" s="615">
        <v>45665</v>
      </c>
      <c r="BG218" s="614"/>
      <c r="BH218" s="616">
        <v>1912</v>
      </c>
      <c r="BI218" s="616"/>
      <c r="BJ218" s="614"/>
      <c r="BK218" s="616"/>
      <c r="BL218" s="614"/>
      <c r="BM218" s="614"/>
      <c r="BN218" s="616"/>
      <c r="BO218" s="616" t="s">
        <v>1166</v>
      </c>
      <c r="BP218" s="616"/>
      <c r="BQ218" s="616"/>
      <c r="BR218" s="616"/>
      <c r="BS218" s="328" t="s">
        <v>1759</v>
      </c>
      <c r="BT218" s="328" t="s">
        <v>1760</v>
      </c>
      <c r="BU218" s="328" t="s">
        <v>1761</v>
      </c>
      <c r="BV218" s="393">
        <v>43515206</v>
      </c>
      <c r="BW218" s="392">
        <v>10435152061</v>
      </c>
      <c r="BX218" s="617">
        <v>8500</v>
      </c>
      <c r="BY218" s="618">
        <v>46028</v>
      </c>
      <c r="BZ218" s="618">
        <v>46081</v>
      </c>
      <c r="CA218" s="619"/>
      <c r="CB218" s="612">
        <f t="shared" ref="CB218:CB249" si="272">S218</f>
        <v>30</v>
      </c>
      <c r="CC218" s="620">
        <f t="shared" ref="CC218:CC229" si="273">AF218</f>
        <v>8500</v>
      </c>
      <c r="CD218" s="611">
        <v>26</v>
      </c>
      <c r="CE218" s="641">
        <v>8500</v>
      </c>
      <c r="CF218" s="612">
        <v>26</v>
      </c>
      <c r="CG218" s="621">
        <v>8500</v>
      </c>
      <c r="CH218" s="621">
        <f t="shared" ref="CH218:CH249" si="274">CC218-CE218</f>
        <v>0</v>
      </c>
      <c r="CI218" s="621">
        <f t="shared" ref="CI218:CI249" si="275">CC218-CG218</f>
        <v>0</v>
      </c>
      <c r="CJ218" s="619"/>
      <c r="CK218" s="612">
        <f t="shared" si="253"/>
        <v>30</v>
      </c>
      <c r="CL218" s="620">
        <f t="shared" si="267"/>
        <v>8500</v>
      </c>
      <c r="CM218" s="612">
        <v>28</v>
      </c>
      <c r="CN218" s="621">
        <v>8500</v>
      </c>
      <c r="CO218" s="612">
        <v>28</v>
      </c>
      <c r="CP218" s="621">
        <v>8500</v>
      </c>
      <c r="CQ218" s="621">
        <f t="shared" si="234"/>
        <v>0</v>
      </c>
      <c r="CR218" s="621">
        <f t="shared" si="235"/>
        <v>8500</v>
      </c>
      <c r="CS218" s="622"/>
      <c r="CT218" s="612">
        <f t="shared" si="268"/>
        <v>0</v>
      </c>
      <c r="CU218" s="620">
        <f t="shared" ref="CU218:CU249" si="276">AH218</f>
        <v>0</v>
      </c>
      <c r="CW218" s="621">
        <f t="shared" si="249"/>
        <v>0</v>
      </c>
      <c r="CY218" s="621">
        <f t="shared" si="250"/>
        <v>0</v>
      </c>
      <c r="CZ218" s="621">
        <f t="shared" ref="CZ218:CZ249" si="277">CU218-CW218</f>
        <v>0</v>
      </c>
      <c r="DA218" s="621">
        <f t="shared" ref="DA218:DA249" si="278">CU218-CY218</f>
        <v>0</v>
      </c>
      <c r="DC218" s="612">
        <f t="shared" si="239"/>
        <v>0</v>
      </c>
      <c r="DD218" s="620">
        <f t="shared" ref="DD218:DD249" si="279">AI218</f>
        <v>0</v>
      </c>
      <c r="DF218" s="621">
        <f t="shared" si="251"/>
        <v>0</v>
      </c>
      <c r="DH218" s="621">
        <f t="shared" si="252"/>
        <v>0</v>
      </c>
      <c r="DU218" s="620">
        <f t="shared" si="241"/>
        <v>17000</v>
      </c>
      <c r="DV218" s="621">
        <f t="shared" si="244"/>
        <v>17000</v>
      </c>
      <c r="DW218" s="621">
        <f t="shared" si="245"/>
        <v>17000</v>
      </c>
      <c r="DX218" s="621">
        <f t="shared" ref="DX218:DX249" si="280">DU218-DV218</f>
        <v>0</v>
      </c>
      <c r="DY218" s="621">
        <f t="shared" ref="DY218:DY249" si="281">DU218-DW218</f>
        <v>0</v>
      </c>
      <c r="EG218" s="621"/>
    </row>
    <row r="219" spans="1:137" s="612" customFormat="1" ht="26.25" hidden="1" customHeight="1" x14ac:dyDescent="0.25">
      <c r="A219" s="606">
        <v>2026</v>
      </c>
      <c r="B219" s="606">
        <v>479</v>
      </c>
      <c r="C219" s="606" t="s">
        <v>58</v>
      </c>
      <c r="D219" s="606">
        <v>3000654</v>
      </c>
      <c r="E219" s="606">
        <v>5005023</v>
      </c>
      <c r="F219" s="606" t="s">
        <v>1003</v>
      </c>
      <c r="G219" s="606" t="s">
        <v>1004</v>
      </c>
      <c r="H219" s="606">
        <v>94</v>
      </c>
      <c r="I219" s="607" t="s">
        <v>992</v>
      </c>
      <c r="J219" s="608" t="s">
        <v>10</v>
      </c>
      <c r="K219" s="608" t="s">
        <v>60</v>
      </c>
      <c r="L219" s="606" t="str">
        <f t="shared" si="271"/>
        <v>2.3</v>
      </c>
      <c r="M219" s="609" t="s">
        <v>62</v>
      </c>
      <c r="N219" s="609"/>
      <c r="O219" s="606" t="s">
        <v>1717</v>
      </c>
      <c r="P219" s="606" t="s">
        <v>65</v>
      </c>
      <c r="Q219" s="610">
        <v>1</v>
      </c>
      <c r="R219" s="324">
        <v>8500</v>
      </c>
      <c r="S219" s="606"/>
      <c r="T219" s="2914">
        <v>15</v>
      </c>
      <c r="U219" s="606"/>
      <c r="V219" s="606">
        <v>0</v>
      </c>
      <c r="W219" s="326"/>
      <c r="X219" s="326"/>
      <c r="Y219" s="326"/>
      <c r="Z219" s="326"/>
      <c r="AA219" s="326"/>
      <c r="AB219" s="326"/>
      <c r="AC219" s="326"/>
      <c r="AD219" s="326"/>
      <c r="AE219" s="324">
        <f t="shared" si="254"/>
        <v>4250</v>
      </c>
      <c r="AF219" s="327">
        <f t="shared" si="269"/>
        <v>0</v>
      </c>
      <c r="AG219" s="327">
        <f t="shared" si="270"/>
        <v>4250</v>
      </c>
      <c r="AH219" s="327">
        <f t="shared" si="256"/>
        <v>0</v>
      </c>
      <c r="AI219" s="327">
        <f t="shared" si="257"/>
        <v>0</v>
      </c>
      <c r="AJ219" s="327">
        <f t="shared" si="258"/>
        <v>0</v>
      </c>
      <c r="AK219" s="327">
        <f t="shared" si="259"/>
        <v>0</v>
      </c>
      <c r="AL219" s="327">
        <f t="shared" si="260"/>
        <v>0</v>
      </c>
      <c r="AM219" s="327">
        <f t="shared" si="261"/>
        <v>0</v>
      </c>
      <c r="AN219" s="327">
        <f t="shared" si="262"/>
        <v>0</v>
      </c>
      <c r="AO219" s="327">
        <f t="shared" si="263"/>
        <v>0</v>
      </c>
      <c r="AP219" s="327">
        <f t="shared" si="264"/>
        <v>0</v>
      </c>
      <c r="AQ219" s="327">
        <f t="shared" si="265"/>
        <v>0</v>
      </c>
      <c r="AR219" s="327">
        <f t="shared" si="266"/>
        <v>4250</v>
      </c>
      <c r="AS219" s="611" t="s">
        <v>994</v>
      </c>
      <c r="AU219" s="612" t="s">
        <v>1074</v>
      </c>
      <c r="AV219" s="612" t="s">
        <v>1075</v>
      </c>
      <c r="AW219" s="632">
        <v>46038</v>
      </c>
      <c r="AX219" s="612" t="s">
        <v>1076</v>
      </c>
      <c r="AY219" s="632">
        <v>46045</v>
      </c>
      <c r="AZ219" s="637">
        <f>AR219</f>
        <v>4250</v>
      </c>
      <c r="BA219" s="613" t="s">
        <v>1077</v>
      </c>
      <c r="BB219" s="614" t="s">
        <v>995</v>
      </c>
      <c r="BC219" s="614" t="s">
        <v>1078</v>
      </c>
      <c r="BD219" s="614" t="s">
        <v>1079</v>
      </c>
      <c r="BE219" s="614" t="s">
        <v>1080</v>
      </c>
      <c r="BF219" s="615">
        <v>46048</v>
      </c>
      <c r="BG219" s="614"/>
      <c r="BH219" s="616"/>
      <c r="BI219" s="616"/>
      <c r="BJ219" s="614"/>
      <c r="BK219" s="616" t="s">
        <v>1081</v>
      </c>
      <c r="BL219" s="384"/>
      <c r="BM219" s="384"/>
      <c r="BN219" s="616"/>
      <c r="BO219" s="616"/>
      <c r="BP219" s="616"/>
      <c r="BQ219" s="616"/>
      <c r="BR219" s="616"/>
      <c r="BS219" s="328" t="s">
        <v>1718</v>
      </c>
      <c r="BT219" s="328" t="s">
        <v>1114</v>
      </c>
      <c r="BU219" s="328" t="s">
        <v>1719</v>
      </c>
      <c r="BV219" s="393">
        <v>41212885</v>
      </c>
      <c r="BW219" s="392">
        <v>10412128856</v>
      </c>
      <c r="BX219" s="617">
        <v>8500</v>
      </c>
      <c r="BY219" s="618">
        <v>46054</v>
      </c>
      <c r="BZ219" s="618">
        <v>46081</v>
      </c>
      <c r="CA219" s="619"/>
      <c r="CB219" s="612">
        <f t="shared" si="272"/>
        <v>0</v>
      </c>
      <c r="CC219" s="620">
        <f t="shared" si="273"/>
        <v>0</v>
      </c>
      <c r="CE219" s="621">
        <f t="shared" ref="CE219:CE229" si="282">(R219/30*CD219)*Q219</f>
        <v>0</v>
      </c>
      <c r="CG219" s="621">
        <f>(R219/30*CF219)*Q219</f>
        <v>0</v>
      </c>
      <c r="CH219" s="621">
        <f t="shared" si="274"/>
        <v>0</v>
      </c>
      <c r="CI219" s="621">
        <f t="shared" si="275"/>
        <v>0</v>
      </c>
      <c r="CJ219" s="619"/>
      <c r="CK219" s="612">
        <f t="shared" si="253"/>
        <v>15</v>
      </c>
      <c r="CL219" s="620">
        <f t="shared" si="267"/>
        <v>4250</v>
      </c>
      <c r="CM219" s="612">
        <v>15</v>
      </c>
      <c r="CN219" s="621">
        <f t="shared" ref="CN219:CN229" si="283">(R219/30*CM219)*Q219</f>
        <v>4250</v>
      </c>
      <c r="CO219" s="612">
        <v>15</v>
      </c>
      <c r="CP219" s="621">
        <v>4250</v>
      </c>
      <c r="CQ219" s="621">
        <f t="shared" si="234"/>
        <v>0</v>
      </c>
      <c r="CR219" s="621">
        <f t="shared" si="235"/>
        <v>4250</v>
      </c>
      <c r="CS219" s="622"/>
      <c r="CT219" s="612">
        <f t="shared" si="268"/>
        <v>0</v>
      </c>
      <c r="CU219" s="620">
        <f t="shared" si="276"/>
        <v>0</v>
      </c>
      <c r="CW219" s="621">
        <f t="shared" si="249"/>
        <v>0</v>
      </c>
      <c r="CY219" s="621">
        <f t="shared" si="250"/>
        <v>0</v>
      </c>
      <c r="CZ219" s="621">
        <f t="shared" si="277"/>
        <v>0</v>
      </c>
      <c r="DA219" s="621">
        <f t="shared" si="278"/>
        <v>0</v>
      </c>
      <c r="DC219" s="612">
        <f t="shared" si="239"/>
        <v>0</v>
      </c>
      <c r="DD219" s="620">
        <f t="shared" si="279"/>
        <v>0</v>
      </c>
      <c r="DF219" s="621">
        <f t="shared" si="251"/>
        <v>0</v>
      </c>
      <c r="DH219" s="621">
        <f t="shared" si="252"/>
        <v>0</v>
      </c>
      <c r="DU219" s="620">
        <f t="shared" si="241"/>
        <v>4250</v>
      </c>
      <c r="DV219" s="621">
        <f t="shared" si="244"/>
        <v>4250</v>
      </c>
      <c r="DW219" s="621">
        <f t="shared" si="245"/>
        <v>4250</v>
      </c>
      <c r="DX219" s="621">
        <f t="shared" si="280"/>
        <v>0</v>
      </c>
      <c r="DY219" s="621">
        <f t="shared" si="281"/>
        <v>0</v>
      </c>
      <c r="EG219" s="621"/>
    </row>
    <row r="220" spans="1:137" s="612" customFormat="1" ht="31.5" hidden="1" customHeight="1" x14ac:dyDescent="0.25">
      <c r="A220" s="606">
        <v>2026</v>
      </c>
      <c r="B220" s="606">
        <v>479</v>
      </c>
      <c r="C220" s="606" t="s">
        <v>58</v>
      </c>
      <c r="D220" s="606">
        <v>3000654</v>
      </c>
      <c r="E220" s="606">
        <v>5005023</v>
      </c>
      <c r="F220" s="606" t="s">
        <v>990</v>
      </c>
      <c r="G220" s="606" t="s">
        <v>991</v>
      </c>
      <c r="H220" s="606">
        <v>94</v>
      </c>
      <c r="I220" s="607" t="s">
        <v>992</v>
      </c>
      <c r="J220" s="608" t="s">
        <v>10</v>
      </c>
      <c r="K220" s="608" t="s">
        <v>60</v>
      </c>
      <c r="L220" s="606" t="str">
        <f t="shared" si="271"/>
        <v>2.3</v>
      </c>
      <c r="M220" s="609" t="s">
        <v>62</v>
      </c>
      <c r="N220" s="609"/>
      <c r="O220" s="606" t="s">
        <v>1762</v>
      </c>
      <c r="P220" s="606" t="s">
        <v>65</v>
      </c>
      <c r="Q220" s="610">
        <v>1</v>
      </c>
      <c r="R220" s="324">
        <v>7000</v>
      </c>
      <c r="S220" s="606">
        <v>30</v>
      </c>
      <c r="T220" s="606">
        <v>30</v>
      </c>
      <c r="U220" s="606"/>
      <c r="V220" s="606">
        <v>0</v>
      </c>
      <c r="W220" s="326"/>
      <c r="X220" s="326"/>
      <c r="Y220" s="326"/>
      <c r="Z220" s="326"/>
      <c r="AA220" s="326"/>
      <c r="AB220" s="326"/>
      <c r="AC220" s="326"/>
      <c r="AD220" s="326"/>
      <c r="AE220" s="324">
        <f t="shared" si="254"/>
        <v>14000</v>
      </c>
      <c r="AF220" s="327">
        <f t="shared" si="269"/>
        <v>7000</v>
      </c>
      <c r="AG220" s="327">
        <f t="shared" si="270"/>
        <v>7000</v>
      </c>
      <c r="AH220" s="327">
        <f t="shared" si="256"/>
        <v>0</v>
      </c>
      <c r="AI220" s="327">
        <f t="shared" si="257"/>
        <v>0</v>
      </c>
      <c r="AJ220" s="327">
        <f t="shared" si="258"/>
        <v>0</v>
      </c>
      <c r="AK220" s="327">
        <f t="shared" si="259"/>
        <v>0</v>
      </c>
      <c r="AL220" s="327">
        <f t="shared" si="260"/>
        <v>0</v>
      </c>
      <c r="AM220" s="327">
        <f t="shared" si="261"/>
        <v>0</v>
      </c>
      <c r="AN220" s="327">
        <f t="shared" si="262"/>
        <v>0</v>
      </c>
      <c r="AO220" s="327">
        <f t="shared" si="263"/>
        <v>0</v>
      </c>
      <c r="AP220" s="327">
        <f t="shared" si="264"/>
        <v>0</v>
      </c>
      <c r="AQ220" s="327">
        <f t="shared" si="265"/>
        <v>0</v>
      </c>
      <c r="AR220" s="327">
        <f t="shared" si="266"/>
        <v>14000</v>
      </c>
      <c r="AS220" s="611" t="s">
        <v>1763</v>
      </c>
      <c r="BA220" s="613"/>
      <c r="BB220" s="614" t="s">
        <v>995</v>
      </c>
      <c r="BC220" s="614" t="s">
        <v>1764</v>
      </c>
      <c r="BD220" s="614" t="s">
        <v>1765</v>
      </c>
      <c r="BE220" s="614" t="s">
        <v>1766</v>
      </c>
      <c r="BF220" s="615">
        <v>46028</v>
      </c>
      <c r="BG220" s="614"/>
      <c r="BH220" s="616" t="s">
        <v>1767</v>
      </c>
      <c r="BI220" s="616" t="s">
        <v>1768</v>
      </c>
      <c r="BJ220" s="616"/>
      <c r="BK220" s="614"/>
      <c r="BL220" s="614"/>
      <c r="BM220" s="614"/>
      <c r="BN220" s="614"/>
      <c r="BO220" s="654" t="s">
        <v>1769</v>
      </c>
      <c r="BP220" s="655"/>
      <c r="BQ220" s="655"/>
      <c r="BR220" s="655"/>
      <c r="BS220" s="656" t="s">
        <v>1770</v>
      </c>
      <c r="BT220" s="657" t="s">
        <v>1771</v>
      </c>
      <c r="BU220" s="657" t="s">
        <v>1772</v>
      </c>
      <c r="BV220" s="638">
        <v>9541531</v>
      </c>
      <c r="BW220" s="658">
        <v>10095415313</v>
      </c>
      <c r="BX220" s="617">
        <v>7000</v>
      </c>
      <c r="BY220" s="632">
        <v>46029</v>
      </c>
      <c r="BZ220" s="632">
        <v>46081</v>
      </c>
      <c r="CA220" s="619"/>
      <c r="CB220" s="612">
        <f t="shared" si="272"/>
        <v>30</v>
      </c>
      <c r="CC220" s="620">
        <f t="shared" si="273"/>
        <v>7000</v>
      </c>
      <c r="CD220" s="612">
        <v>30</v>
      </c>
      <c r="CE220" s="621">
        <f t="shared" si="282"/>
        <v>7000</v>
      </c>
      <c r="CF220" s="612">
        <v>30</v>
      </c>
      <c r="CG220" s="621">
        <v>7000</v>
      </c>
      <c r="CH220" s="621">
        <f t="shared" si="274"/>
        <v>0</v>
      </c>
      <c r="CI220" s="621">
        <f t="shared" si="275"/>
        <v>0</v>
      </c>
      <c r="CJ220" s="619"/>
      <c r="CK220" s="612">
        <f t="shared" si="253"/>
        <v>30</v>
      </c>
      <c r="CL220" s="620">
        <f t="shared" si="267"/>
        <v>7000</v>
      </c>
      <c r="CM220" s="612">
        <v>30</v>
      </c>
      <c r="CN220" s="621">
        <f t="shared" si="283"/>
        <v>7000</v>
      </c>
      <c r="CO220" s="612">
        <v>30</v>
      </c>
      <c r="CP220" s="621">
        <v>7000</v>
      </c>
      <c r="CQ220" s="621">
        <f t="shared" si="234"/>
        <v>0</v>
      </c>
      <c r="CR220" s="621">
        <f t="shared" si="235"/>
        <v>7000</v>
      </c>
      <c r="CS220" s="622"/>
      <c r="CT220" s="612">
        <f t="shared" si="268"/>
        <v>0</v>
      </c>
      <c r="CU220" s="620">
        <f t="shared" si="276"/>
        <v>0</v>
      </c>
      <c r="CW220" s="621">
        <f t="shared" si="249"/>
        <v>0</v>
      </c>
      <c r="CY220" s="621">
        <f t="shared" si="250"/>
        <v>0</v>
      </c>
      <c r="CZ220" s="621">
        <f t="shared" si="277"/>
        <v>0</v>
      </c>
      <c r="DA220" s="621">
        <f t="shared" si="278"/>
        <v>0</v>
      </c>
      <c r="DC220" s="612">
        <f t="shared" si="239"/>
        <v>0</v>
      </c>
      <c r="DD220" s="620">
        <f t="shared" si="279"/>
        <v>0</v>
      </c>
      <c r="DF220" s="621">
        <f t="shared" si="251"/>
        <v>0</v>
      </c>
      <c r="DH220" s="621">
        <f t="shared" si="252"/>
        <v>0</v>
      </c>
      <c r="DU220" s="620">
        <f t="shared" si="241"/>
        <v>14000</v>
      </c>
      <c r="DV220" s="621">
        <f t="shared" si="244"/>
        <v>14000</v>
      </c>
      <c r="DW220" s="621">
        <f t="shared" si="245"/>
        <v>14000</v>
      </c>
      <c r="DX220" s="621">
        <f t="shared" si="280"/>
        <v>0</v>
      </c>
      <c r="DY220" s="621">
        <f t="shared" si="281"/>
        <v>0</v>
      </c>
      <c r="EG220" s="621"/>
    </row>
    <row r="221" spans="1:137" s="1944" customFormat="1" ht="31.5" hidden="1" customHeight="1" x14ac:dyDescent="0.25">
      <c r="A221" s="1937">
        <v>2026</v>
      </c>
      <c r="B221" s="606">
        <v>479</v>
      </c>
      <c r="C221" s="606" t="s">
        <v>58</v>
      </c>
      <c r="D221" s="606">
        <v>3000654</v>
      </c>
      <c r="E221" s="606">
        <v>5005023</v>
      </c>
      <c r="F221" s="606" t="s">
        <v>990</v>
      </c>
      <c r="G221" s="1937" t="s">
        <v>991</v>
      </c>
      <c r="H221" s="1937">
        <v>94</v>
      </c>
      <c r="I221" s="607" t="s">
        <v>992</v>
      </c>
      <c r="J221" s="608" t="s">
        <v>10</v>
      </c>
      <c r="K221" s="608" t="s">
        <v>60</v>
      </c>
      <c r="L221" s="606" t="str">
        <f t="shared" si="271"/>
        <v>2.3</v>
      </c>
      <c r="M221" s="1938" t="s">
        <v>62</v>
      </c>
      <c r="N221" s="609"/>
      <c r="O221" s="1937" t="s">
        <v>1773</v>
      </c>
      <c r="P221" s="1937" t="s">
        <v>65</v>
      </c>
      <c r="Q221" s="1939">
        <v>1</v>
      </c>
      <c r="R221" s="457">
        <v>10000</v>
      </c>
      <c r="S221" s="1937">
        <v>30</v>
      </c>
      <c r="T221" s="1937">
        <v>30</v>
      </c>
      <c r="U221" s="1937"/>
      <c r="V221" s="1937">
        <v>0</v>
      </c>
      <c r="W221" s="1940"/>
      <c r="X221" s="326"/>
      <c r="Y221" s="326"/>
      <c r="Z221" s="326"/>
      <c r="AA221" s="326"/>
      <c r="AB221" s="326"/>
      <c r="AC221" s="326"/>
      <c r="AD221" s="326"/>
      <c r="AE221" s="457">
        <f t="shared" si="254"/>
        <v>20000</v>
      </c>
      <c r="AF221" s="327">
        <f t="shared" si="269"/>
        <v>10000</v>
      </c>
      <c r="AG221" s="327">
        <f t="shared" si="270"/>
        <v>10000</v>
      </c>
      <c r="AH221" s="327">
        <f t="shared" si="256"/>
        <v>0</v>
      </c>
      <c r="AI221" s="327">
        <f t="shared" si="257"/>
        <v>0</v>
      </c>
      <c r="AJ221" s="327">
        <f t="shared" si="258"/>
        <v>0</v>
      </c>
      <c r="AK221" s="327">
        <f t="shared" si="259"/>
        <v>0</v>
      </c>
      <c r="AL221" s="327">
        <f t="shared" si="260"/>
        <v>0</v>
      </c>
      <c r="AM221" s="327">
        <f t="shared" si="261"/>
        <v>0</v>
      </c>
      <c r="AN221" s="327">
        <f t="shared" si="262"/>
        <v>0</v>
      </c>
      <c r="AO221" s="327">
        <f t="shared" si="263"/>
        <v>0</v>
      </c>
      <c r="AP221" s="327">
        <f t="shared" si="264"/>
        <v>0</v>
      </c>
      <c r="AQ221" s="327">
        <f t="shared" si="265"/>
        <v>0</v>
      </c>
      <c r="AR221" s="458">
        <f t="shared" si="266"/>
        <v>20000</v>
      </c>
      <c r="AS221" s="1941" t="s">
        <v>1763</v>
      </c>
      <c r="AT221" s="612"/>
      <c r="AU221" s="612"/>
      <c r="AV221" s="612"/>
      <c r="AW221" s="612"/>
      <c r="AX221" s="612"/>
      <c r="AY221" s="612"/>
      <c r="AZ221" s="612"/>
      <c r="BA221" s="613"/>
      <c r="BB221" s="1942" t="s">
        <v>995</v>
      </c>
      <c r="BC221" s="614" t="s">
        <v>1764</v>
      </c>
      <c r="BD221" s="614" t="s">
        <v>1765</v>
      </c>
      <c r="BE221" s="614" t="s">
        <v>1766</v>
      </c>
      <c r="BF221" s="615">
        <v>46028</v>
      </c>
      <c r="BG221" s="614"/>
      <c r="BH221" s="616" t="s">
        <v>1774</v>
      </c>
      <c r="BI221" s="616" t="s">
        <v>1775</v>
      </c>
      <c r="BJ221" s="616"/>
      <c r="BK221" s="614"/>
      <c r="BL221" s="614"/>
      <c r="BM221" s="614"/>
      <c r="BN221" s="614"/>
      <c r="BO221" s="654" t="s">
        <v>1776</v>
      </c>
      <c r="BP221" s="655"/>
      <c r="BQ221" s="2198"/>
      <c r="BR221" s="2198"/>
      <c r="BS221" s="2014" t="s">
        <v>1777</v>
      </c>
      <c r="BT221" s="657" t="s">
        <v>1156</v>
      </c>
      <c r="BU221" s="657" t="s">
        <v>1778</v>
      </c>
      <c r="BV221" s="638">
        <v>44627780</v>
      </c>
      <c r="BW221" s="658">
        <v>10446277800</v>
      </c>
      <c r="BX221" s="617">
        <v>10000</v>
      </c>
      <c r="BY221" s="618">
        <v>46029</v>
      </c>
      <c r="BZ221" s="618">
        <v>46081</v>
      </c>
      <c r="CA221" s="619"/>
      <c r="CB221" s="612">
        <f t="shared" si="272"/>
        <v>30</v>
      </c>
      <c r="CC221" s="620">
        <f t="shared" si="273"/>
        <v>10000</v>
      </c>
      <c r="CD221" s="612">
        <v>30</v>
      </c>
      <c r="CE221" s="621">
        <f t="shared" si="282"/>
        <v>10000</v>
      </c>
      <c r="CF221" s="612">
        <v>30</v>
      </c>
      <c r="CG221" s="621">
        <v>10000</v>
      </c>
      <c r="CH221" s="621">
        <f t="shared" si="274"/>
        <v>0</v>
      </c>
      <c r="CI221" s="621">
        <f t="shared" si="275"/>
        <v>0</v>
      </c>
      <c r="CJ221" s="619"/>
      <c r="CK221" s="612">
        <f t="shared" si="253"/>
        <v>30</v>
      </c>
      <c r="CL221" s="620">
        <f t="shared" si="267"/>
        <v>10000</v>
      </c>
      <c r="CM221" s="612">
        <v>30</v>
      </c>
      <c r="CN221" s="621">
        <f t="shared" si="283"/>
        <v>10000</v>
      </c>
      <c r="CO221" s="612">
        <v>30</v>
      </c>
      <c r="CP221" s="621">
        <v>10000</v>
      </c>
      <c r="CQ221" s="621">
        <f t="shared" si="234"/>
        <v>0</v>
      </c>
      <c r="CR221" s="621">
        <f t="shared" si="235"/>
        <v>10000</v>
      </c>
      <c r="CS221" s="622"/>
      <c r="CT221" s="612">
        <f t="shared" si="268"/>
        <v>0</v>
      </c>
      <c r="CU221" s="620">
        <f t="shared" si="276"/>
        <v>0</v>
      </c>
      <c r="CV221" s="612"/>
      <c r="CW221" s="621">
        <f t="shared" si="249"/>
        <v>0</v>
      </c>
      <c r="CX221" s="612"/>
      <c r="CY221" s="621">
        <f t="shared" si="250"/>
        <v>0</v>
      </c>
      <c r="CZ221" s="621">
        <f t="shared" si="277"/>
        <v>0</v>
      </c>
      <c r="DA221" s="621">
        <f t="shared" si="278"/>
        <v>0</v>
      </c>
      <c r="DB221" s="612"/>
      <c r="DC221" s="612">
        <f t="shared" si="239"/>
        <v>0</v>
      </c>
      <c r="DD221" s="620">
        <f t="shared" si="279"/>
        <v>0</v>
      </c>
      <c r="DE221" s="612"/>
      <c r="DF221" s="621">
        <f t="shared" si="251"/>
        <v>0</v>
      </c>
      <c r="DG221" s="612"/>
      <c r="DH221" s="621">
        <f t="shared" si="252"/>
        <v>0</v>
      </c>
      <c r="DI221" s="612"/>
      <c r="DJ221" s="612"/>
      <c r="DK221" s="612"/>
      <c r="DL221" s="612"/>
      <c r="DM221" s="612"/>
      <c r="DN221" s="612"/>
      <c r="DO221" s="612"/>
      <c r="DP221" s="612"/>
      <c r="DQ221" s="612"/>
      <c r="DR221" s="612"/>
      <c r="DS221" s="612"/>
      <c r="DU221" s="1945">
        <f t="shared" si="241"/>
        <v>20000</v>
      </c>
      <c r="DV221" s="1946">
        <f t="shared" si="244"/>
        <v>20000</v>
      </c>
      <c r="DW221" s="1946">
        <f t="shared" si="245"/>
        <v>20000</v>
      </c>
      <c r="DX221" s="1946">
        <f t="shared" si="280"/>
        <v>0</v>
      </c>
      <c r="DY221" s="1946">
        <f t="shared" si="281"/>
        <v>0</v>
      </c>
      <c r="EG221" s="1946"/>
    </row>
    <row r="222" spans="1:137" s="1944" customFormat="1" ht="31.5" hidden="1" customHeight="1" x14ac:dyDescent="0.25">
      <c r="A222" s="1937">
        <v>2026</v>
      </c>
      <c r="B222" s="606">
        <v>479</v>
      </c>
      <c r="C222" s="606" t="s">
        <v>58</v>
      </c>
      <c r="D222" s="606">
        <v>3000654</v>
      </c>
      <c r="E222" s="606">
        <v>5005023</v>
      </c>
      <c r="F222" s="606" t="s">
        <v>990</v>
      </c>
      <c r="G222" s="1937" t="s">
        <v>991</v>
      </c>
      <c r="H222" s="1937">
        <v>94</v>
      </c>
      <c r="I222" s="607" t="s">
        <v>992</v>
      </c>
      <c r="J222" s="608" t="s">
        <v>10</v>
      </c>
      <c r="K222" s="608" t="s">
        <v>60</v>
      </c>
      <c r="L222" s="606" t="str">
        <f t="shared" si="271"/>
        <v>2.3</v>
      </c>
      <c r="M222" s="1938" t="s">
        <v>62</v>
      </c>
      <c r="N222" s="609"/>
      <c r="O222" s="1937" t="s">
        <v>1779</v>
      </c>
      <c r="P222" s="1937" t="s">
        <v>65</v>
      </c>
      <c r="Q222" s="1939">
        <v>1</v>
      </c>
      <c r="R222" s="457">
        <v>10000</v>
      </c>
      <c r="S222" s="1937">
        <v>30</v>
      </c>
      <c r="T222" s="1937">
        <v>30</v>
      </c>
      <c r="U222" s="1937"/>
      <c r="V222" s="1937">
        <v>0</v>
      </c>
      <c r="W222" s="1940"/>
      <c r="X222" s="326"/>
      <c r="Y222" s="326"/>
      <c r="Z222" s="326"/>
      <c r="AA222" s="326"/>
      <c r="AB222" s="326"/>
      <c r="AC222" s="326"/>
      <c r="AD222" s="326"/>
      <c r="AE222" s="457">
        <f t="shared" si="254"/>
        <v>20000</v>
      </c>
      <c r="AF222" s="327">
        <f t="shared" si="269"/>
        <v>10000</v>
      </c>
      <c r="AG222" s="327">
        <f t="shared" si="270"/>
        <v>10000</v>
      </c>
      <c r="AH222" s="327">
        <f t="shared" si="256"/>
        <v>0</v>
      </c>
      <c r="AI222" s="327">
        <f t="shared" si="257"/>
        <v>0</v>
      </c>
      <c r="AJ222" s="327">
        <f t="shared" si="258"/>
        <v>0</v>
      </c>
      <c r="AK222" s="327">
        <f t="shared" si="259"/>
        <v>0</v>
      </c>
      <c r="AL222" s="327">
        <f t="shared" si="260"/>
        <v>0</v>
      </c>
      <c r="AM222" s="327">
        <f t="shared" si="261"/>
        <v>0</v>
      </c>
      <c r="AN222" s="327">
        <f t="shared" si="262"/>
        <v>0</v>
      </c>
      <c r="AO222" s="327">
        <f t="shared" si="263"/>
        <v>0</v>
      </c>
      <c r="AP222" s="327">
        <f t="shared" si="264"/>
        <v>0</v>
      </c>
      <c r="AQ222" s="327">
        <f t="shared" si="265"/>
        <v>0</v>
      </c>
      <c r="AR222" s="458">
        <f t="shared" si="266"/>
        <v>20000</v>
      </c>
      <c r="AS222" s="1941" t="s">
        <v>1763</v>
      </c>
      <c r="AT222" s="612"/>
      <c r="AU222" s="612"/>
      <c r="AV222" s="612"/>
      <c r="AW222" s="612"/>
      <c r="AX222" s="612"/>
      <c r="AY222" s="612"/>
      <c r="AZ222" s="612"/>
      <c r="BA222" s="613"/>
      <c r="BB222" s="1942" t="s">
        <v>995</v>
      </c>
      <c r="BC222" s="614" t="s">
        <v>1764</v>
      </c>
      <c r="BD222" s="614" t="s">
        <v>1765</v>
      </c>
      <c r="BE222" s="614" t="s">
        <v>1766</v>
      </c>
      <c r="BF222" s="615">
        <v>46028</v>
      </c>
      <c r="BG222" s="614"/>
      <c r="BH222" s="616" t="s">
        <v>1780</v>
      </c>
      <c r="BI222" s="616"/>
      <c r="BJ222" s="616"/>
      <c r="BK222" s="616"/>
      <c r="BL222" s="614"/>
      <c r="BM222" s="614"/>
      <c r="BN222" s="616"/>
      <c r="BO222" s="654" t="s">
        <v>1776</v>
      </c>
      <c r="BP222" s="655"/>
      <c r="BQ222" s="2198"/>
      <c r="BR222" s="2198"/>
      <c r="BS222" s="2014" t="s">
        <v>1781</v>
      </c>
      <c r="BT222" s="657" t="s">
        <v>1782</v>
      </c>
      <c r="BU222" s="657" t="s">
        <v>1783</v>
      </c>
      <c r="BV222" s="638">
        <v>41874566</v>
      </c>
      <c r="BW222" s="658">
        <v>10418745661</v>
      </c>
      <c r="BX222" s="617">
        <v>10000</v>
      </c>
      <c r="BY222" s="632">
        <v>46029</v>
      </c>
      <c r="BZ222" s="632">
        <v>46081</v>
      </c>
      <c r="CA222" s="619"/>
      <c r="CB222" s="612">
        <f t="shared" si="272"/>
        <v>30</v>
      </c>
      <c r="CC222" s="620">
        <f t="shared" si="273"/>
        <v>10000</v>
      </c>
      <c r="CD222" s="612">
        <v>30</v>
      </c>
      <c r="CE222" s="621">
        <f t="shared" si="282"/>
        <v>10000</v>
      </c>
      <c r="CF222" s="612">
        <v>30</v>
      </c>
      <c r="CG222" s="621">
        <v>10000</v>
      </c>
      <c r="CH222" s="621">
        <f t="shared" si="274"/>
        <v>0</v>
      </c>
      <c r="CI222" s="621">
        <f t="shared" si="275"/>
        <v>0</v>
      </c>
      <c r="CJ222" s="619"/>
      <c r="CK222" s="612">
        <f t="shared" si="253"/>
        <v>30</v>
      </c>
      <c r="CL222" s="620">
        <f t="shared" si="267"/>
        <v>10000</v>
      </c>
      <c r="CM222" s="612">
        <v>30</v>
      </c>
      <c r="CN222" s="621">
        <f t="shared" si="283"/>
        <v>10000</v>
      </c>
      <c r="CO222" s="612">
        <v>30</v>
      </c>
      <c r="CP222" s="621">
        <v>10000</v>
      </c>
      <c r="CQ222" s="621">
        <f t="shared" si="234"/>
        <v>0</v>
      </c>
      <c r="CR222" s="621">
        <f t="shared" si="235"/>
        <v>10000</v>
      </c>
      <c r="CS222" s="622"/>
      <c r="CT222" s="612">
        <f t="shared" si="268"/>
        <v>0</v>
      </c>
      <c r="CU222" s="620">
        <f t="shared" si="276"/>
        <v>0</v>
      </c>
      <c r="CV222" s="612"/>
      <c r="CW222" s="621">
        <f t="shared" si="249"/>
        <v>0</v>
      </c>
      <c r="CX222" s="612"/>
      <c r="CY222" s="621">
        <f t="shared" si="250"/>
        <v>0</v>
      </c>
      <c r="CZ222" s="621">
        <f t="shared" si="277"/>
        <v>0</v>
      </c>
      <c r="DA222" s="621">
        <f t="shared" si="278"/>
        <v>0</v>
      </c>
      <c r="DB222" s="612"/>
      <c r="DC222" s="612">
        <f t="shared" si="239"/>
        <v>0</v>
      </c>
      <c r="DD222" s="620">
        <f t="shared" si="279"/>
        <v>0</v>
      </c>
      <c r="DE222" s="612"/>
      <c r="DF222" s="621">
        <f t="shared" si="251"/>
        <v>0</v>
      </c>
      <c r="DG222" s="612"/>
      <c r="DH222" s="621">
        <f t="shared" si="252"/>
        <v>0</v>
      </c>
      <c r="DI222" s="612"/>
      <c r="DJ222" s="612"/>
      <c r="DK222" s="612"/>
      <c r="DL222" s="612"/>
      <c r="DM222" s="612"/>
      <c r="DN222" s="612"/>
      <c r="DO222" s="612"/>
      <c r="DP222" s="612"/>
      <c r="DQ222" s="612"/>
      <c r="DR222" s="612"/>
      <c r="DS222" s="612"/>
      <c r="DU222" s="1945">
        <f t="shared" si="241"/>
        <v>20000</v>
      </c>
      <c r="DV222" s="1946">
        <f t="shared" si="244"/>
        <v>20000</v>
      </c>
      <c r="DW222" s="1946">
        <f t="shared" si="245"/>
        <v>20000</v>
      </c>
      <c r="DX222" s="1946">
        <f t="shared" si="280"/>
        <v>0</v>
      </c>
      <c r="DY222" s="1946">
        <f t="shared" si="281"/>
        <v>0</v>
      </c>
      <c r="EG222" s="1946"/>
    </row>
    <row r="223" spans="1:137" s="1944" customFormat="1" ht="31.5" hidden="1" customHeight="1" x14ac:dyDescent="0.25">
      <c r="A223" s="1937">
        <v>2026</v>
      </c>
      <c r="B223" s="606">
        <v>479</v>
      </c>
      <c r="C223" s="606" t="s">
        <v>58</v>
      </c>
      <c r="D223" s="606">
        <v>3000654</v>
      </c>
      <c r="E223" s="606">
        <v>5005023</v>
      </c>
      <c r="F223" s="606" t="s">
        <v>990</v>
      </c>
      <c r="G223" s="1937" t="s">
        <v>991</v>
      </c>
      <c r="H223" s="1937">
        <v>94</v>
      </c>
      <c r="I223" s="607" t="s">
        <v>992</v>
      </c>
      <c r="J223" s="608" t="s">
        <v>10</v>
      </c>
      <c r="K223" s="608" t="s">
        <v>60</v>
      </c>
      <c r="L223" s="606" t="str">
        <f t="shared" si="271"/>
        <v>2.3</v>
      </c>
      <c r="M223" s="1938" t="s">
        <v>62</v>
      </c>
      <c r="N223" s="609"/>
      <c r="O223" s="1937" t="s">
        <v>1784</v>
      </c>
      <c r="P223" s="1937" t="s">
        <v>65</v>
      </c>
      <c r="Q223" s="1939">
        <v>1</v>
      </c>
      <c r="R223" s="457">
        <v>9000</v>
      </c>
      <c r="S223" s="1937">
        <v>30</v>
      </c>
      <c r="T223" s="1937">
        <v>30</v>
      </c>
      <c r="U223" s="1937"/>
      <c r="V223" s="1937">
        <v>0</v>
      </c>
      <c r="W223" s="1940"/>
      <c r="X223" s="326"/>
      <c r="Y223" s="326"/>
      <c r="Z223" s="326"/>
      <c r="AA223" s="326"/>
      <c r="AB223" s="326"/>
      <c r="AC223" s="326"/>
      <c r="AD223" s="326"/>
      <c r="AE223" s="457">
        <f t="shared" si="254"/>
        <v>18000</v>
      </c>
      <c r="AF223" s="327">
        <f t="shared" si="269"/>
        <v>9000</v>
      </c>
      <c r="AG223" s="327">
        <f t="shared" si="270"/>
        <v>9000</v>
      </c>
      <c r="AH223" s="327">
        <f t="shared" si="256"/>
        <v>0</v>
      </c>
      <c r="AI223" s="327">
        <f t="shared" si="257"/>
        <v>0</v>
      </c>
      <c r="AJ223" s="327">
        <f t="shared" si="258"/>
        <v>0</v>
      </c>
      <c r="AK223" s="327">
        <f t="shared" si="259"/>
        <v>0</v>
      </c>
      <c r="AL223" s="327">
        <f t="shared" si="260"/>
        <v>0</v>
      </c>
      <c r="AM223" s="327">
        <f t="shared" si="261"/>
        <v>0</v>
      </c>
      <c r="AN223" s="327">
        <f t="shared" si="262"/>
        <v>0</v>
      </c>
      <c r="AO223" s="327">
        <f t="shared" si="263"/>
        <v>0</v>
      </c>
      <c r="AP223" s="327">
        <f t="shared" si="264"/>
        <v>0</v>
      </c>
      <c r="AQ223" s="327">
        <f t="shared" si="265"/>
        <v>0</v>
      </c>
      <c r="AR223" s="458">
        <f t="shared" si="266"/>
        <v>18000</v>
      </c>
      <c r="AS223" s="1941" t="s">
        <v>1763</v>
      </c>
      <c r="AT223" s="612"/>
      <c r="AU223" s="612"/>
      <c r="AV223" s="612"/>
      <c r="AW223" s="612"/>
      <c r="AX223" s="612"/>
      <c r="AY223" s="612"/>
      <c r="AZ223" s="612"/>
      <c r="BA223" s="613"/>
      <c r="BB223" s="1942" t="s">
        <v>995</v>
      </c>
      <c r="BC223" s="614" t="s">
        <v>1764</v>
      </c>
      <c r="BD223" s="614" t="s">
        <v>1765</v>
      </c>
      <c r="BE223" s="614" t="s">
        <v>1766</v>
      </c>
      <c r="BF223" s="615">
        <v>46028</v>
      </c>
      <c r="BG223" s="614"/>
      <c r="BH223" s="616" t="s">
        <v>1785</v>
      </c>
      <c r="BI223" s="616"/>
      <c r="BJ223" s="616"/>
      <c r="BK223" s="616"/>
      <c r="BL223" s="614"/>
      <c r="BM223" s="614"/>
      <c r="BN223" s="616"/>
      <c r="BO223" s="654" t="s">
        <v>1776</v>
      </c>
      <c r="BP223" s="655"/>
      <c r="BQ223" s="2198"/>
      <c r="BR223" s="2198"/>
      <c r="BS223" s="2014" t="s">
        <v>1786</v>
      </c>
      <c r="BT223" s="657" t="s">
        <v>1523</v>
      </c>
      <c r="BU223" s="657" t="s">
        <v>1787</v>
      </c>
      <c r="BV223" s="638">
        <v>43060130</v>
      </c>
      <c r="BW223" s="658">
        <v>10430601305</v>
      </c>
      <c r="BX223" s="617">
        <v>9000</v>
      </c>
      <c r="BY223" s="632">
        <v>46029</v>
      </c>
      <c r="BZ223" s="632">
        <v>46081</v>
      </c>
      <c r="CA223" s="619"/>
      <c r="CB223" s="612">
        <f t="shared" si="272"/>
        <v>30</v>
      </c>
      <c r="CC223" s="620">
        <f t="shared" si="273"/>
        <v>9000</v>
      </c>
      <c r="CD223" s="612">
        <v>30</v>
      </c>
      <c r="CE223" s="621">
        <f t="shared" si="282"/>
        <v>9000</v>
      </c>
      <c r="CF223" s="612">
        <v>30</v>
      </c>
      <c r="CG223" s="621">
        <v>9000</v>
      </c>
      <c r="CH223" s="621">
        <f t="shared" si="274"/>
        <v>0</v>
      </c>
      <c r="CI223" s="621">
        <f t="shared" si="275"/>
        <v>0</v>
      </c>
      <c r="CJ223" s="619"/>
      <c r="CK223" s="612">
        <f t="shared" si="253"/>
        <v>30</v>
      </c>
      <c r="CL223" s="620">
        <f t="shared" si="267"/>
        <v>9000</v>
      </c>
      <c r="CM223" s="612">
        <v>30</v>
      </c>
      <c r="CN223" s="621">
        <f t="shared" si="283"/>
        <v>9000</v>
      </c>
      <c r="CO223" s="612">
        <v>30</v>
      </c>
      <c r="CP223" s="621">
        <v>9000</v>
      </c>
      <c r="CQ223" s="621">
        <f t="shared" si="234"/>
        <v>0</v>
      </c>
      <c r="CR223" s="621">
        <f t="shared" si="235"/>
        <v>9000</v>
      </c>
      <c r="CS223" s="622"/>
      <c r="CT223" s="612">
        <f t="shared" si="268"/>
        <v>0</v>
      </c>
      <c r="CU223" s="620">
        <f t="shared" si="276"/>
        <v>0</v>
      </c>
      <c r="CV223" s="612"/>
      <c r="CW223" s="621">
        <f t="shared" si="249"/>
        <v>0</v>
      </c>
      <c r="CX223" s="612"/>
      <c r="CY223" s="621">
        <f t="shared" si="250"/>
        <v>0</v>
      </c>
      <c r="CZ223" s="621">
        <f t="shared" si="277"/>
        <v>0</v>
      </c>
      <c r="DA223" s="621">
        <f t="shared" si="278"/>
        <v>0</v>
      </c>
      <c r="DB223" s="612"/>
      <c r="DC223" s="612">
        <f t="shared" si="239"/>
        <v>0</v>
      </c>
      <c r="DD223" s="620">
        <f t="shared" si="279"/>
        <v>0</v>
      </c>
      <c r="DE223" s="612"/>
      <c r="DF223" s="621">
        <f t="shared" si="251"/>
        <v>0</v>
      </c>
      <c r="DG223" s="612"/>
      <c r="DH223" s="621">
        <f t="shared" si="252"/>
        <v>0</v>
      </c>
      <c r="DI223" s="612"/>
      <c r="DJ223" s="612"/>
      <c r="DK223" s="612"/>
      <c r="DL223" s="612"/>
      <c r="DM223" s="612"/>
      <c r="DN223" s="612"/>
      <c r="DO223" s="612"/>
      <c r="DP223" s="612"/>
      <c r="DQ223" s="612"/>
      <c r="DR223" s="612"/>
      <c r="DS223" s="612"/>
      <c r="DU223" s="1945">
        <f t="shared" si="241"/>
        <v>18000</v>
      </c>
      <c r="DV223" s="1946">
        <f t="shared" si="244"/>
        <v>18000</v>
      </c>
      <c r="DW223" s="1946">
        <f t="shared" si="245"/>
        <v>18000</v>
      </c>
      <c r="DX223" s="1946">
        <f t="shared" si="280"/>
        <v>0</v>
      </c>
      <c r="DY223" s="1946">
        <f t="shared" si="281"/>
        <v>0</v>
      </c>
      <c r="EG223" s="1946"/>
    </row>
    <row r="224" spans="1:137" s="1944" customFormat="1" ht="31.5" hidden="1" customHeight="1" x14ac:dyDescent="0.25">
      <c r="A224" s="1937">
        <v>2026</v>
      </c>
      <c r="B224" s="606">
        <v>479</v>
      </c>
      <c r="C224" s="606" t="s">
        <v>58</v>
      </c>
      <c r="D224" s="606">
        <v>3000654</v>
      </c>
      <c r="E224" s="606">
        <v>5005023</v>
      </c>
      <c r="F224" s="606" t="s">
        <v>990</v>
      </c>
      <c r="G224" s="1937" t="s">
        <v>991</v>
      </c>
      <c r="H224" s="1937">
        <v>94</v>
      </c>
      <c r="I224" s="607" t="s">
        <v>992</v>
      </c>
      <c r="J224" s="608" t="s">
        <v>10</v>
      </c>
      <c r="K224" s="608" t="s">
        <v>60</v>
      </c>
      <c r="L224" s="606" t="str">
        <f t="shared" si="271"/>
        <v>2.3</v>
      </c>
      <c r="M224" s="1938" t="s">
        <v>62</v>
      </c>
      <c r="N224" s="609"/>
      <c r="O224" s="1937" t="s">
        <v>1788</v>
      </c>
      <c r="P224" s="1937" t="s">
        <v>65</v>
      </c>
      <c r="Q224" s="1939">
        <v>1</v>
      </c>
      <c r="R224" s="457">
        <v>8000</v>
      </c>
      <c r="S224" s="1937">
        <v>30</v>
      </c>
      <c r="T224" s="1937">
        <v>30</v>
      </c>
      <c r="U224" s="1937"/>
      <c r="V224" s="1937">
        <v>0</v>
      </c>
      <c r="W224" s="1940"/>
      <c r="X224" s="326"/>
      <c r="Y224" s="326"/>
      <c r="Z224" s="326"/>
      <c r="AA224" s="326"/>
      <c r="AB224" s="326"/>
      <c r="AC224" s="326"/>
      <c r="AD224" s="326"/>
      <c r="AE224" s="457">
        <f t="shared" si="254"/>
        <v>16000</v>
      </c>
      <c r="AF224" s="327">
        <f t="shared" si="269"/>
        <v>8000</v>
      </c>
      <c r="AG224" s="327">
        <f t="shared" si="270"/>
        <v>8000</v>
      </c>
      <c r="AH224" s="327">
        <f t="shared" si="256"/>
        <v>0</v>
      </c>
      <c r="AI224" s="327">
        <f t="shared" si="257"/>
        <v>0</v>
      </c>
      <c r="AJ224" s="327">
        <f t="shared" si="258"/>
        <v>0</v>
      </c>
      <c r="AK224" s="327">
        <f t="shared" si="259"/>
        <v>0</v>
      </c>
      <c r="AL224" s="327">
        <f t="shared" si="260"/>
        <v>0</v>
      </c>
      <c r="AM224" s="327">
        <f t="shared" si="261"/>
        <v>0</v>
      </c>
      <c r="AN224" s="327">
        <f t="shared" si="262"/>
        <v>0</v>
      </c>
      <c r="AO224" s="327">
        <f t="shared" si="263"/>
        <v>0</v>
      </c>
      <c r="AP224" s="327">
        <f t="shared" si="264"/>
        <v>0</v>
      </c>
      <c r="AQ224" s="327">
        <f t="shared" si="265"/>
        <v>0</v>
      </c>
      <c r="AR224" s="458">
        <f t="shared" si="266"/>
        <v>16000</v>
      </c>
      <c r="AS224" s="1941" t="s">
        <v>1763</v>
      </c>
      <c r="AT224" s="612"/>
      <c r="AU224" s="612"/>
      <c r="AV224" s="612"/>
      <c r="AW224" s="612"/>
      <c r="AX224" s="612"/>
      <c r="AY224" s="612"/>
      <c r="AZ224" s="612"/>
      <c r="BA224" s="613"/>
      <c r="BB224" s="1942" t="s">
        <v>995</v>
      </c>
      <c r="BC224" s="614" t="s">
        <v>1764</v>
      </c>
      <c r="BD224" s="614" t="s">
        <v>1765</v>
      </c>
      <c r="BE224" s="614" t="s">
        <v>1766</v>
      </c>
      <c r="BF224" s="615">
        <v>46028</v>
      </c>
      <c r="BG224" s="614"/>
      <c r="BH224" s="616" t="s">
        <v>1789</v>
      </c>
      <c r="BI224" s="616" t="s">
        <v>1775</v>
      </c>
      <c r="BJ224" s="616"/>
      <c r="BK224" s="614"/>
      <c r="BL224" s="614"/>
      <c r="BM224" s="614"/>
      <c r="BN224" s="614"/>
      <c r="BO224" s="654" t="s">
        <v>1776</v>
      </c>
      <c r="BP224" s="655"/>
      <c r="BQ224" s="2198"/>
      <c r="BR224" s="2198"/>
      <c r="BS224" s="2014" t="s">
        <v>1424</v>
      </c>
      <c r="BT224" s="657" t="s">
        <v>1782</v>
      </c>
      <c r="BU224" s="657" t="s">
        <v>1790</v>
      </c>
      <c r="BV224" s="659">
        <v>40746616</v>
      </c>
      <c r="BW224" s="659">
        <v>10407466166</v>
      </c>
      <c r="BX224" s="617">
        <v>8000</v>
      </c>
      <c r="BY224" s="632">
        <v>46029</v>
      </c>
      <c r="BZ224" s="632">
        <v>46081</v>
      </c>
      <c r="CA224" s="619"/>
      <c r="CB224" s="612">
        <f t="shared" si="272"/>
        <v>30</v>
      </c>
      <c r="CC224" s="620">
        <f t="shared" si="273"/>
        <v>8000</v>
      </c>
      <c r="CD224" s="612">
        <v>30</v>
      </c>
      <c r="CE224" s="621">
        <f t="shared" si="282"/>
        <v>8000.0000000000009</v>
      </c>
      <c r="CF224" s="612">
        <v>30</v>
      </c>
      <c r="CG224" s="621">
        <v>8000.0000000000009</v>
      </c>
      <c r="CH224" s="621">
        <f t="shared" si="274"/>
        <v>0</v>
      </c>
      <c r="CI224" s="621">
        <f t="shared" si="275"/>
        <v>0</v>
      </c>
      <c r="CJ224" s="619"/>
      <c r="CK224" s="612">
        <f t="shared" si="253"/>
        <v>30</v>
      </c>
      <c r="CL224" s="620">
        <f t="shared" si="267"/>
        <v>8000</v>
      </c>
      <c r="CM224" s="612">
        <v>30</v>
      </c>
      <c r="CN224" s="621">
        <f t="shared" si="283"/>
        <v>8000.0000000000009</v>
      </c>
      <c r="CO224" s="612">
        <v>30</v>
      </c>
      <c r="CP224" s="621">
        <v>8000.0000000000009</v>
      </c>
      <c r="CQ224" s="621">
        <f t="shared" si="234"/>
        <v>0</v>
      </c>
      <c r="CR224" s="621">
        <f t="shared" si="235"/>
        <v>8000</v>
      </c>
      <c r="CS224" s="622"/>
      <c r="CT224" s="612">
        <f t="shared" si="268"/>
        <v>0</v>
      </c>
      <c r="CU224" s="620">
        <f t="shared" si="276"/>
        <v>0</v>
      </c>
      <c r="CV224" s="612"/>
      <c r="CW224" s="621">
        <f t="shared" si="249"/>
        <v>0</v>
      </c>
      <c r="CX224" s="612"/>
      <c r="CY224" s="621">
        <f t="shared" si="250"/>
        <v>0</v>
      </c>
      <c r="CZ224" s="621">
        <f t="shared" si="277"/>
        <v>0</v>
      </c>
      <c r="DA224" s="621">
        <f t="shared" si="278"/>
        <v>0</v>
      </c>
      <c r="DB224" s="612"/>
      <c r="DC224" s="612">
        <f t="shared" si="239"/>
        <v>0</v>
      </c>
      <c r="DD224" s="620">
        <f t="shared" si="279"/>
        <v>0</v>
      </c>
      <c r="DE224" s="612"/>
      <c r="DF224" s="621">
        <f t="shared" si="251"/>
        <v>0</v>
      </c>
      <c r="DG224" s="612"/>
      <c r="DH224" s="621">
        <f t="shared" si="252"/>
        <v>0</v>
      </c>
      <c r="DI224" s="612"/>
      <c r="DJ224" s="612"/>
      <c r="DK224" s="612"/>
      <c r="DL224" s="612"/>
      <c r="DM224" s="612"/>
      <c r="DN224" s="612"/>
      <c r="DO224" s="612"/>
      <c r="DP224" s="612"/>
      <c r="DQ224" s="612"/>
      <c r="DR224" s="612"/>
      <c r="DS224" s="612"/>
      <c r="DU224" s="1945">
        <f t="shared" si="241"/>
        <v>16000</v>
      </c>
      <c r="DV224" s="1946">
        <f t="shared" si="244"/>
        <v>16000.000000000002</v>
      </c>
      <c r="DW224" s="1946">
        <f t="shared" si="245"/>
        <v>16000.000000000002</v>
      </c>
      <c r="DX224" s="1946">
        <f t="shared" si="280"/>
        <v>0</v>
      </c>
      <c r="DY224" s="1946">
        <f t="shared" si="281"/>
        <v>0</v>
      </c>
      <c r="EG224" s="1946"/>
    </row>
    <row r="225" spans="1:137" s="1944" customFormat="1" ht="31.5" hidden="1" customHeight="1" x14ac:dyDescent="0.25">
      <c r="A225" s="1937">
        <v>2026</v>
      </c>
      <c r="B225" s="606">
        <v>479</v>
      </c>
      <c r="C225" s="606" t="s">
        <v>58</v>
      </c>
      <c r="D225" s="606">
        <v>3000654</v>
      </c>
      <c r="E225" s="606">
        <v>5005023</v>
      </c>
      <c r="F225" s="606" t="s">
        <v>990</v>
      </c>
      <c r="G225" s="1937" t="s">
        <v>991</v>
      </c>
      <c r="H225" s="1937">
        <v>94</v>
      </c>
      <c r="I225" s="607" t="s">
        <v>992</v>
      </c>
      <c r="J225" s="608" t="s">
        <v>10</v>
      </c>
      <c r="K225" s="608" t="s">
        <v>60</v>
      </c>
      <c r="L225" s="606" t="str">
        <f t="shared" si="271"/>
        <v>2.3</v>
      </c>
      <c r="M225" s="1938" t="s">
        <v>62</v>
      </c>
      <c r="N225" s="609"/>
      <c r="O225" s="1937" t="s">
        <v>1791</v>
      </c>
      <c r="P225" s="1937" t="s">
        <v>65</v>
      </c>
      <c r="Q225" s="1939">
        <v>1</v>
      </c>
      <c r="R225" s="457">
        <v>4500</v>
      </c>
      <c r="S225" s="1937">
        <v>30</v>
      </c>
      <c r="T225" s="1937">
        <v>30</v>
      </c>
      <c r="U225" s="1937"/>
      <c r="V225" s="1937">
        <v>0</v>
      </c>
      <c r="W225" s="1940"/>
      <c r="X225" s="326"/>
      <c r="Y225" s="326"/>
      <c r="Z225" s="326"/>
      <c r="AA225" s="326"/>
      <c r="AB225" s="326"/>
      <c r="AC225" s="326"/>
      <c r="AD225" s="326"/>
      <c r="AE225" s="457">
        <f t="shared" si="254"/>
        <v>9000</v>
      </c>
      <c r="AF225" s="327">
        <f t="shared" si="269"/>
        <v>4500</v>
      </c>
      <c r="AG225" s="327">
        <f t="shared" si="270"/>
        <v>4500</v>
      </c>
      <c r="AH225" s="327">
        <f t="shared" si="256"/>
        <v>0</v>
      </c>
      <c r="AI225" s="327">
        <f t="shared" si="257"/>
        <v>0</v>
      </c>
      <c r="AJ225" s="327">
        <f t="shared" si="258"/>
        <v>0</v>
      </c>
      <c r="AK225" s="327">
        <f t="shared" si="259"/>
        <v>0</v>
      </c>
      <c r="AL225" s="327">
        <f t="shared" si="260"/>
        <v>0</v>
      </c>
      <c r="AM225" s="327">
        <f t="shared" si="261"/>
        <v>0</v>
      </c>
      <c r="AN225" s="327">
        <f t="shared" si="262"/>
        <v>0</v>
      </c>
      <c r="AO225" s="327">
        <f t="shared" si="263"/>
        <v>0</v>
      </c>
      <c r="AP225" s="327">
        <f t="shared" si="264"/>
        <v>0</v>
      </c>
      <c r="AQ225" s="327">
        <f t="shared" si="265"/>
        <v>0</v>
      </c>
      <c r="AR225" s="458">
        <f t="shared" si="266"/>
        <v>9000</v>
      </c>
      <c r="AS225" s="1941" t="s">
        <v>1763</v>
      </c>
      <c r="AT225" s="612"/>
      <c r="AU225" s="612"/>
      <c r="AV225" s="612"/>
      <c r="AW225" s="612"/>
      <c r="AX225" s="612"/>
      <c r="AY225" s="612"/>
      <c r="AZ225" s="612"/>
      <c r="BA225" s="613"/>
      <c r="BB225" s="1942" t="s">
        <v>995</v>
      </c>
      <c r="BC225" s="614" t="s">
        <v>1764</v>
      </c>
      <c r="BD225" s="614" t="s">
        <v>1765</v>
      </c>
      <c r="BE225" s="614" t="s">
        <v>1766</v>
      </c>
      <c r="BF225" s="615">
        <v>46028</v>
      </c>
      <c r="BG225" s="614"/>
      <c r="BH225" s="616" t="s">
        <v>1792</v>
      </c>
      <c r="BI225" s="616" t="s">
        <v>1775</v>
      </c>
      <c r="BJ225" s="616"/>
      <c r="BK225" s="614"/>
      <c r="BL225" s="614"/>
      <c r="BM225" s="614"/>
      <c r="BN225" s="614"/>
      <c r="BO225" s="654" t="s">
        <v>1776</v>
      </c>
      <c r="BP225" s="655"/>
      <c r="BQ225" s="2198"/>
      <c r="BR225" s="2198"/>
      <c r="BS225" s="2757" t="s">
        <v>1793</v>
      </c>
      <c r="BT225" s="657" t="s">
        <v>1070</v>
      </c>
      <c r="BU225" s="657" t="s">
        <v>1794</v>
      </c>
      <c r="BV225" s="638">
        <v>70273864</v>
      </c>
      <c r="BW225" s="658">
        <v>10702738640</v>
      </c>
      <c r="BX225" s="617">
        <v>4500</v>
      </c>
      <c r="BY225" s="632">
        <v>46029</v>
      </c>
      <c r="BZ225" s="632">
        <v>46081</v>
      </c>
      <c r="CA225" s="619"/>
      <c r="CB225" s="612">
        <f t="shared" si="272"/>
        <v>30</v>
      </c>
      <c r="CC225" s="620">
        <f t="shared" si="273"/>
        <v>4500</v>
      </c>
      <c r="CD225" s="612">
        <v>30</v>
      </c>
      <c r="CE225" s="621">
        <f t="shared" si="282"/>
        <v>4500</v>
      </c>
      <c r="CF225" s="612">
        <v>30</v>
      </c>
      <c r="CG225" s="621">
        <v>4500</v>
      </c>
      <c r="CH225" s="621">
        <f t="shared" si="274"/>
        <v>0</v>
      </c>
      <c r="CI225" s="621">
        <f t="shared" si="275"/>
        <v>0</v>
      </c>
      <c r="CJ225" s="619"/>
      <c r="CK225" s="612">
        <f t="shared" si="253"/>
        <v>30</v>
      </c>
      <c r="CL225" s="620">
        <f t="shared" si="267"/>
        <v>4500</v>
      </c>
      <c r="CM225" s="612">
        <v>30</v>
      </c>
      <c r="CN225" s="621">
        <f t="shared" si="283"/>
        <v>4500</v>
      </c>
      <c r="CO225" s="612">
        <v>30</v>
      </c>
      <c r="CP225" s="621">
        <v>4500</v>
      </c>
      <c r="CQ225" s="621">
        <f t="shared" si="234"/>
        <v>0</v>
      </c>
      <c r="CR225" s="621">
        <f t="shared" si="235"/>
        <v>4500</v>
      </c>
      <c r="CS225" s="622"/>
      <c r="CT225" s="612">
        <f t="shared" si="268"/>
        <v>0</v>
      </c>
      <c r="CU225" s="620">
        <f t="shared" si="276"/>
        <v>0</v>
      </c>
      <c r="CV225" s="612"/>
      <c r="CW225" s="621">
        <f t="shared" si="249"/>
        <v>0</v>
      </c>
      <c r="CX225" s="612"/>
      <c r="CY225" s="621">
        <f t="shared" si="250"/>
        <v>0</v>
      </c>
      <c r="CZ225" s="621">
        <f t="shared" si="277"/>
        <v>0</v>
      </c>
      <c r="DA225" s="621">
        <f t="shared" si="278"/>
        <v>0</v>
      </c>
      <c r="DB225" s="612"/>
      <c r="DC225" s="612">
        <f t="shared" si="239"/>
        <v>0</v>
      </c>
      <c r="DD225" s="620">
        <f t="shared" si="279"/>
        <v>0</v>
      </c>
      <c r="DE225" s="612"/>
      <c r="DF225" s="621">
        <f t="shared" si="251"/>
        <v>0</v>
      </c>
      <c r="DG225" s="612"/>
      <c r="DH225" s="621">
        <f t="shared" si="252"/>
        <v>0</v>
      </c>
      <c r="DI225" s="612"/>
      <c r="DJ225" s="612"/>
      <c r="DK225" s="612"/>
      <c r="DL225" s="612"/>
      <c r="DM225" s="612"/>
      <c r="DN225" s="612"/>
      <c r="DO225" s="612"/>
      <c r="DP225" s="612"/>
      <c r="DQ225" s="612"/>
      <c r="DR225" s="612"/>
      <c r="DS225" s="612"/>
      <c r="DU225" s="1945">
        <f t="shared" si="241"/>
        <v>9000</v>
      </c>
      <c r="DV225" s="1946">
        <f t="shared" si="244"/>
        <v>9000</v>
      </c>
      <c r="DW225" s="1946">
        <f t="shared" si="245"/>
        <v>9000</v>
      </c>
      <c r="DX225" s="1946">
        <f t="shared" si="280"/>
        <v>0</v>
      </c>
      <c r="DY225" s="1946">
        <f t="shared" si="281"/>
        <v>0</v>
      </c>
      <c r="EG225" s="1946"/>
    </row>
    <row r="226" spans="1:137" s="1944" customFormat="1" ht="31.5" hidden="1" customHeight="1" x14ac:dyDescent="0.25">
      <c r="A226" s="1937">
        <v>2026</v>
      </c>
      <c r="B226" s="606">
        <v>479</v>
      </c>
      <c r="C226" s="606" t="s">
        <v>58</v>
      </c>
      <c r="D226" s="606">
        <v>3000654</v>
      </c>
      <c r="E226" s="606">
        <v>5005023</v>
      </c>
      <c r="F226" s="606" t="s">
        <v>990</v>
      </c>
      <c r="G226" s="1937" t="s">
        <v>991</v>
      </c>
      <c r="H226" s="1937">
        <v>94</v>
      </c>
      <c r="I226" s="607" t="s">
        <v>992</v>
      </c>
      <c r="J226" s="608" t="s">
        <v>10</v>
      </c>
      <c r="K226" s="608" t="s">
        <v>60</v>
      </c>
      <c r="L226" s="606" t="str">
        <f t="shared" si="271"/>
        <v>2.3</v>
      </c>
      <c r="M226" s="1938" t="s">
        <v>62</v>
      </c>
      <c r="N226" s="609"/>
      <c r="O226" s="1937" t="s">
        <v>1791</v>
      </c>
      <c r="P226" s="1937" t="s">
        <v>65</v>
      </c>
      <c r="Q226" s="1939">
        <v>1</v>
      </c>
      <c r="R226" s="457">
        <v>4500</v>
      </c>
      <c r="S226" s="1937">
        <v>30</v>
      </c>
      <c r="T226" s="1937">
        <v>30</v>
      </c>
      <c r="U226" s="1937"/>
      <c r="V226" s="1937">
        <v>0</v>
      </c>
      <c r="W226" s="1940"/>
      <c r="X226" s="326"/>
      <c r="Y226" s="326"/>
      <c r="Z226" s="326"/>
      <c r="AA226" s="326"/>
      <c r="AB226" s="326"/>
      <c r="AC226" s="326"/>
      <c r="AD226" s="326"/>
      <c r="AE226" s="457">
        <f t="shared" si="254"/>
        <v>9000</v>
      </c>
      <c r="AF226" s="327">
        <f t="shared" si="269"/>
        <v>4500</v>
      </c>
      <c r="AG226" s="327">
        <f t="shared" si="270"/>
        <v>4500</v>
      </c>
      <c r="AH226" s="327">
        <f t="shared" si="256"/>
        <v>0</v>
      </c>
      <c r="AI226" s="327">
        <f t="shared" si="257"/>
        <v>0</v>
      </c>
      <c r="AJ226" s="327">
        <f t="shared" si="258"/>
        <v>0</v>
      </c>
      <c r="AK226" s="327">
        <f t="shared" si="259"/>
        <v>0</v>
      </c>
      <c r="AL226" s="327">
        <f t="shared" si="260"/>
        <v>0</v>
      </c>
      <c r="AM226" s="327">
        <f t="shared" si="261"/>
        <v>0</v>
      </c>
      <c r="AN226" s="327">
        <f t="shared" si="262"/>
        <v>0</v>
      </c>
      <c r="AO226" s="327">
        <f t="shared" si="263"/>
        <v>0</v>
      </c>
      <c r="AP226" s="327">
        <f t="shared" si="264"/>
        <v>0</v>
      </c>
      <c r="AQ226" s="327">
        <f t="shared" si="265"/>
        <v>0</v>
      </c>
      <c r="AR226" s="458">
        <f t="shared" si="266"/>
        <v>9000</v>
      </c>
      <c r="AS226" s="1941" t="s">
        <v>1763</v>
      </c>
      <c r="AT226" s="612"/>
      <c r="AU226" s="612"/>
      <c r="AV226" s="612"/>
      <c r="AW226" s="612"/>
      <c r="AX226" s="612"/>
      <c r="AY226" s="612"/>
      <c r="AZ226" s="612"/>
      <c r="BA226" s="613"/>
      <c r="BB226" s="1942" t="s">
        <v>995</v>
      </c>
      <c r="BC226" s="614" t="s">
        <v>1764</v>
      </c>
      <c r="BD226" s="614" t="s">
        <v>1765</v>
      </c>
      <c r="BE226" s="614" t="s">
        <v>1766</v>
      </c>
      <c r="BF226" s="615">
        <v>46028</v>
      </c>
      <c r="BG226" s="614"/>
      <c r="BH226" s="616" t="s">
        <v>1795</v>
      </c>
      <c r="BI226" s="616" t="s">
        <v>1775</v>
      </c>
      <c r="BJ226" s="616"/>
      <c r="BK226" s="614"/>
      <c r="BL226" s="614"/>
      <c r="BM226" s="614"/>
      <c r="BN226" s="614"/>
      <c r="BO226" s="654" t="s">
        <v>1776</v>
      </c>
      <c r="BP226" s="655"/>
      <c r="BQ226" s="2198"/>
      <c r="BR226" s="2198"/>
      <c r="BS226" s="2014" t="s">
        <v>1796</v>
      </c>
      <c r="BT226" s="657" t="s">
        <v>1249</v>
      </c>
      <c r="BU226" s="657" t="s">
        <v>1797</v>
      </c>
      <c r="BV226" s="638">
        <v>43711281</v>
      </c>
      <c r="BW226" s="658">
        <v>10437112814</v>
      </c>
      <c r="BX226" s="617">
        <v>4500</v>
      </c>
      <c r="BY226" s="632">
        <v>46029</v>
      </c>
      <c r="BZ226" s="632">
        <v>46081</v>
      </c>
      <c r="CA226" s="619"/>
      <c r="CB226" s="612">
        <f t="shared" si="272"/>
        <v>30</v>
      </c>
      <c r="CC226" s="620">
        <f t="shared" si="273"/>
        <v>4500</v>
      </c>
      <c r="CD226" s="612">
        <v>30</v>
      </c>
      <c r="CE226" s="621">
        <f t="shared" si="282"/>
        <v>4500</v>
      </c>
      <c r="CF226" s="612">
        <v>30</v>
      </c>
      <c r="CG226" s="621">
        <v>4500</v>
      </c>
      <c r="CH226" s="621">
        <f t="shared" si="274"/>
        <v>0</v>
      </c>
      <c r="CI226" s="621">
        <f t="shared" si="275"/>
        <v>0</v>
      </c>
      <c r="CJ226" s="619"/>
      <c r="CK226" s="612">
        <f t="shared" si="253"/>
        <v>30</v>
      </c>
      <c r="CL226" s="620">
        <f t="shared" si="267"/>
        <v>4500</v>
      </c>
      <c r="CM226" s="612">
        <v>30</v>
      </c>
      <c r="CN226" s="621">
        <f t="shared" si="283"/>
        <v>4500</v>
      </c>
      <c r="CO226" s="612">
        <v>30</v>
      </c>
      <c r="CP226" s="621">
        <v>4500</v>
      </c>
      <c r="CQ226" s="621">
        <f t="shared" si="234"/>
        <v>0</v>
      </c>
      <c r="CR226" s="621">
        <f t="shared" si="235"/>
        <v>4500</v>
      </c>
      <c r="CS226" s="622"/>
      <c r="CT226" s="612">
        <f t="shared" si="268"/>
        <v>0</v>
      </c>
      <c r="CU226" s="620">
        <f t="shared" si="276"/>
        <v>0</v>
      </c>
      <c r="CV226" s="612"/>
      <c r="CW226" s="621">
        <f t="shared" si="249"/>
        <v>0</v>
      </c>
      <c r="CX226" s="612"/>
      <c r="CY226" s="621">
        <f t="shared" si="250"/>
        <v>0</v>
      </c>
      <c r="CZ226" s="621">
        <f t="shared" si="277"/>
        <v>0</v>
      </c>
      <c r="DA226" s="621">
        <f t="shared" si="278"/>
        <v>0</v>
      </c>
      <c r="DB226" s="612"/>
      <c r="DC226" s="612">
        <f t="shared" si="239"/>
        <v>0</v>
      </c>
      <c r="DD226" s="620">
        <f t="shared" si="279"/>
        <v>0</v>
      </c>
      <c r="DE226" s="612"/>
      <c r="DF226" s="621">
        <f t="shared" si="251"/>
        <v>0</v>
      </c>
      <c r="DG226" s="612"/>
      <c r="DH226" s="621">
        <f t="shared" si="252"/>
        <v>0</v>
      </c>
      <c r="DI226" s="612"/>
      <c r="DJ226" s="612"/>
      <c r="DK226" s="612"/>
      <c r="DL226" s="612"/>
      <c r="DM226" s="612"/>
      <c r="DN226" s="612"/>
      <c r="DO226" s="612"/>
      <c r="DP226" s="612"/>
      <c r="DQ226" s="612"/>
      <c r="DR226" s="612"/>
      <c r="DS226" s="612"/>
      <c r="DU226" s="1945">
        <f t="shared" si="241"/>
        <v>9000</v>
      </c>
      <c r="DV226" s="1946">
        <f t="shared" si="244"/>
        <v>9000</v>
      </c>
      <c r="DW226" s="1946">
        <f t="shared" si="245"/>
        <v>9000</v>
      </c>
      <c r="DX226" s="1946">
        <f t="shared" si="280"/>
        <v>0</v>
      </c>
      <c r="DY226" s="1946">
        <f t="shared" si="281"/>
        <v>0</v>
      </c>
      <c r="EG226" s="1946"/>
    </row>
    <row r="227" spans="1:137" s="1944" customFormat="1" ht="31.5" hidden="1" customHeight="1" x14ac:dyDescent="0.25">
      <c r="A227" s="1937">
        <v>2026</v>
      </c>
      <c r="B227" s="606">
        <v>479</v>
      </c>
      <c r="C227" s="606" t="s">
        <v>58</v>
      </c>
      <c r="D227" s="606">
        <v>3000654</v>
      </c>
      <c r="E227" s="606">
        <v>5005023</v>
      </c>
      <c r="F227" s="606" t="s">
        <v>990</v>
      </c>
      <c r="G227" s="1937" t="s">
        <v>991</v>
      </c>
      <c r="H227" s="1937">
        <v>94</v>
      </c>
      <c r="I227" s="607" t="s">
        <v>992</v>
      </c>
      <c r="J227" s="608" t="s">
        <v>10</v>
      </c>
      <c r="K227" s="608" t="s">
        <v>60</v>
      </c>
      <c r="L227" s="606" t="str">
        <f t="shared" si="271"/>
        <v>2.3</v>
      </c>
      <c r="M227" s="1938" t="s">
        <v>62</v>
      </c>
      <c r="N227" s="609"/>
      <c r="O227" s="1937" t="s">
        <v>1798</v>
      </c>
      <c r="P227" s="1937" t="s">
        <v>65</v>
      </c>
      <c r="Q227" s="1939">
        <v>1</v>
      </c>
      <c r="R227" s="457">
        <v>9000</v>
      </c>
      <c r="S227" s="1937">
        <v>30</v>
      </c>
      <c r="T227" s="1937">
        <v>30</v>
      </c>
      <c r="U227" s="1937"/>
      <c r="V227" s="1937">
        <v>0</v>
      </c>
      <c r="W227" s="1940"/>
      <c r="X227" s="326"/>
      <c r="Y227" s="326"/>
      <c r="Z227" s="326"/>
      <c r="AA227" s="326"/>
      <c r="AB227" s="326"/>
      <c r="AC227" s="326"/>
      <c r="AD227" s="326"/>
      <c r="AE227" s="457">
        <f t="shared" si="254"/>
        <v>18000</v>
      </c>
      <c r="AF227" s="327">
        <f t="shared" si="269"/>
        <v>9000</v>
      </c>
      <c r="AG227" s="327">
        <f t="shared" si="270"/>
        <v>9000</v>
      </c>
      <c r="AH227" s="327">
        <f t="shared" si="256"/>
        <v>0</v>
      </c>
      <c r="AI227" s="327">
        <f t="shared" si="257"/>
        <v>0</v>
      </c>
      <c r="AJ227" s="327">
        <f t="shared" si="258"/>
        <v>0</v>
      </c>
      <c r="AK227" s="327">
        <f t="shared" si="259"/>
        <v>0</v>
      </c>
      <c r="AL227" s="327">
        <f t="shared" si="260"/>
        <v>0</v>
      </c>
      <c r="AM227" s="327">
        <f t="shared" si="261"/>
        <v>0</v>
      </c>
      <c r="AN227" s="327">
        <f t="shared" si="262"/>
        <v>0</v>
      </c>
      <c r="AO227" s="327">
        <f t="shared" si="263"/>
        <v>0</v>
      </c>
      <c r="AP227" s="327">
        <f t="shared" si="264"/>
        <v>0</v>
      </c>
      <c r="AQ227" s="327">
        <f t="shared" si="265"/>
        <v>0</v>
      </c>
      <c r="AR227" s="458">
        <f t="shared" si="266"/>
        <v>18000</v>
      </c>
      <c r="AS227" s="1941" t="s">
        <v>1763</v>
      </c>
      <c r="AT227" s="612"/>
      <c r="AU227" s="612"/>
      <c r="AV227" s="612"/>
      <c r="AW227" s="612"/>
      <c r="AX227" s="612"/>
      <c r="AY227" s="612"/>
      <c r="AZ227" s="612"/>
      <c r="BA227" s="613"/>
      <c r="BB227" s="1942" t="s">
        <v>995</v>
      </c>
      <c r="BC227" s="614" t="s">
        <v>1764</v>
      </c>
      <c r="BD227" s="614" t="s">
        <v>1765</v>
      </c>
      <c r="BE227" s="614" t="s">
        <v>1766</v>
      </c>
      <c r="BF227" s="615">
        <v>46028</v>
      </c>
      <c r="BG227" s="614"/>
      <c r="BH227" s="616" t="s">
        <v>1799</v>
      </c>
      <c r="BI227" s="616" t="s">
        <v>1775</v>
      </c>
      <c r="BJ227" s="616"/>
      <c r="BK227" s="614"/>
      <c r="BL227" s="614"/>
      <c r="BM227" s="614"/>
      <c r="BN227" s="614"/>
      <c r="BO227" s="654" t="s">
        <v>1776</v>
      </c>
      <c r="BP227" s="655"/>
      <c r="BQ227" s="2198"/>
      <c r="BR227" s="2198"/>
      <c r="BS227" s="2014" t="s">
        <v>1601</v>
      </c>
      <c r="BT227" s="657" t="s">
        <v>1800</v>
      </c>
      <c r="BU227" s="657" t="s">
        <v>1801</v>
      </c>
      <c r="BV227" s="638">
        <v>40568758</v>
      </c>
      <c r="BW227" s="658">
        <v>10405687581</v>
      </c>
      <c r="BX227" s="617">
        <v>9000</v>
      </c>
      <c r="BY227" s="632">
        <v>46029</v>
      </c>
      <c r="BZ227" s="632">
        <v>46081</v>
      </c>
      <c r="CA227" s="619"/>
      <c r="CB227" s="612">
        <f t="shared" si="272"/>
        <v>30</v>
      </c>
      <c r="CC227" s="620">
        <f t="shared" si="273"/>
        <v>9000</v>
      </c>
      <c r="CD227" s="612">
        <v>30</v>
      </c>
      <c r="CE227" s="621">
        <f t="shared" si="282"/>
        <v>9000</v>
      </c>
      <c r="CF227" s="612">
        <v>30</v>
      </c>
      <c r="CG227" s="621">
        <v>9000</v>
      </c>
      <c r="CH227" s="621">
        <f t="shared" si="274"/>
        <v>0</v>
      </c>
      <c r="CI227" s="621">
        <f t="shared" si="275"/>
        <v>0</v>
      </c>
      <c r="CJ227" s="619"/>
      <c r="CK227" s="612">
        <f t="shared" si="253"/>
        <v>30</v>
      </c>
      <c r="CL227" s="620">
        <f t="shared" si="267"/>
        <v>9000</v>
      </c>
      <c r="CM227" s="612">
        <v>30</v>
      </c>
      <c r="CN227" s="621">
        <f t="shared" si="283"/>
        <v>9000</v>
      </c>
      <c r="CO227" s="612">
        <v>30</v>
      </c>
      <c r="CP227" s="621">
        <v>9000</v>
      </c>
      <c r="CQ227" s="621">
        <f t="shared" si="234"/>
        <v>0</v>
      </c>
      <c r="CR227" s="621">
        <f t="shared" si="235"/>
        <v>9000</v>
      </c>
      <c r="CS227" s="622"/>
      <c r="CT227" s="612">
        <f t="shared" si="268"/>
        <v>0</v>
      </c>
      <c r="CU227" s="620">
        <f t="shared" si="276"/>
        <v>0</v>
      </c>
      <c r="CV227" s="612"/>
      <c r="CW227" s="621">
        <f t="shared" si="249"/>
        <v>0</v>
      </c>
      <c r="CX227" s="612"/>
      <c r="CY227" s="621">
        <f t="shared" si="250"/>
        <v>0</v>
      </c>
      <c r="CZ227" s="621">
        <f t="shared" si="277"/>
        <v>0</v>
      </c>
      <c r="DA227" s="621">
        <f t="shared" si="278"/>
        <v>0</v>
      </c>
      <c r="DB227" s="612"/>
      <c r="DC227" s="612">
        <f t="shared" si="239"/>
        <v>0</v>
      </c>
      <c r="DD227" s="620">
        <f t="shared" si="279"/>
        <v>0</v>
      </c>
      <c r="DE227" s="612"/>
      <c r="DF227" s="621">
        <f t="shared" si="251"/>
        <v>0</v>
      </c>
      <c r="DG227" s="612"/>
      <c r="DH227" s="621">
        <f t="shared" si="252"/>
        <v>0</v>
      </c>
      <c r="DI227" s="612"/>
      <c r="DJ227" s="612"/>
      <c r="DK227" s="612"/>
      <c r="DL227" s="612"/>
      <c r="DM227" s="612"/>
      <c r="DN227" s="612"/>
      <c r="DO227" s="612"/>
      <c r="DP227" s="612"/>
      <c r="DQ227" s="612"/>
      <c r="DR227" s="612"/>
      <c r="DS227" s="612"/>
      <c r="DU227" s="1945">
        <f t="shared" si="241"/>
        <v>18000</v>
      </c>
      <c r="DV227" s="1946">
        <f t="shared" si="244"/>
        <v>18000</v>
      </c>
      <c r="DW227" s="1946">
        <f t="shared" si="245"/>
        <v>18000</v>
      </c>
      <c r="DX227" s="1946">
        <f t="shared" si="280"/>
        <v>0</v>
      </c>
      <c r="DY227" s="1946">
        <f t="shared" si="281"/>
        <v>0</v>
      </c>
      <c r="EG227" s="1946"/>
    </row>
    <row r="228" spans="1:137" s="1944" customFormat="1" ht="31.5" hidden="1" customHeight="1" x14ac:dyDescent="0.25">
      <c r="A228" s="1937">
        <v>2026</v>
      </c>
      <c r="B228" s="606">
        <v>479</v>
      </c>
      <c r="C228" s="606" t="s">
        <v>58</v>
      </c>
      <c r="D228" s="606">
        <v>3000654</v>
      </c>
      <c r="E228" s="606">
        <v>5005023</v>
      </c>
      <c r="F228" s="606" t="s">
        <v>990</v>
      </c>
      <c r="G228" s="1937" t="s">
        <v>991</v>
      </c>
      <c r="H228" s="1937">
        <v>94</v>
      </c>
      <c r="I228" s="607" t="s">
        <v>992</v>
      </c>
      <c r="J228" s="608" t="s">
        <v>10</v>
      </c>
      <c r="K228" s="608" t="s">
        <v>60</v>
      </c>
      <c r="L228" s="606" t="str">
        <f t="shared" si="271"/>
        <v>2.3</v>
      </c>
      <c r="M228" s="1938" t="s">
        <v>62</v>
      </c>
      <c r="N228" s="609"/>
      <c r="O228" s="1937" t="s">
        <v>1802</v>
      </c>
      <c r="P228" s="1937" t="s">
        <v>65</v>
      </c>
      <c r="Q228" s="1939">
        <v>1</v>
      </c>
      <c r="R228" s="457">
        <v>8000</v>
      </c>
      <c r="S228" s="1937">
        <v>30</v>
      </c>
      <c r="T228" s="1937">
        <v>30</v>
      </c>
      <c r="U228" s="1937"/>
      <c r="V228" s="1937">
        <v>0</v>
      </c>
      <c r="W228" s="1940"/>
      <c r="X228" s="326"/>
      <c r="Y228" s="326"/>
      <c r="Z228" s="326"/>
      <c r="AA228" s="326"/>
      <c r="AB228" s="326"/>
      <c r="AC228" s="326"/>
      <c r="AD228" s="326"/>
      <c r="AE228" s="457">
        <f t="shared" si="254"/>
        <v>16000</v>
      </c>
      <c r="AF228" s="327">
        <f t="shared" si="269"/>
        <v>8000</v>
      </c>
      <c r="AG228" s="327">
        <f t="shared" si="270"/>
        <v>8000</v>
      </c>
      <c r="AH228" s="327">
        <f t="shared" si="256"/>
        <v>0</v>
      </c>
      <c r="AI228" s="327">
        <f t="shared" si="257"/>
        <v>0</v>
      </c>
      <c r="AJ228" s="327">
        <f t="shared" si="258"/>
        <v>0</v>
      </c>
      <c r="AK228" s="327">
        <f t="shared" si="259"/>
        <v>0</v>
      </c>
      <c r="AL228" s="327">
        <f t="shared" si="260"/>
        <v>0</v>
      </c>
      <c r="AM228" s="327">
        <f t="shared" si="261"/>
        <v>0</v>
      </c>
      <c r="AN228" s="327">
        <f t="shared" si="262"/>
        <v>0</v>
      </c>
      <c r="AO228" s="327">
        <f t="shared" si="263"/>
        <v>0</v>
      </c>
      <c r="AP228" s="327">
        <f t="shared" si="264"/>
        <v>0</v>
      </c>
      <c r="AQ228" s="327">
        <f t="shared" si="265"/>
        <v>0</v>
      </c>
      <c r="AR228" s="458">
        <f t="shared" si="266"/>
        <v>16000</v>
      </c>
      <c r="AS228" s="1941" t="s">
        <v>1763</v>
      </c>
      <c r="AT228" s="612"/>
      <c r="AU228" s="612"/>
      <c r="AV228" s="612"/>
      <c r="AW228" s="612"/>
      <c r="AX228" s="612"/>
      <c r="AY228" s="612"/>
      <c r="AZ228" s="612"/>
      <c r="BA228" s="613"/>
      <c r="BB228" s="1942" t="s">
        <v>995</v>
      </c>
      <c r="BC228" s="614" t="s">
        <v>1764</v>
      </c>
      <c r="BD228" s="614" t="s">
        <v>1765</v>
      </c>
      <c r="BE228" s="614" t="s">
        <v>1766</v>
      </c>
      <c r="BF228" s="615">
        <v>46028</v>
      </c>
      <c r="BG228" s="614"/>
      <c r="BH228" s="616" t="s">
        <v>1803</v>
      </c>
      <c r="BI228" s="616" t="s">
        <v>1775</v>
      </c>
      <c r="BJ228" s="616"/>
      <c r="BK228" s="614"/>
      <c r="BL228" s="614"/>
      <c r="BM228" s="614"/>
      <c r="BN228" s="614"/>
      <c r="BO228" s="654" t="s">
        <v>1776</v>
      </c>
      <c r="BP228" s="655"/>
      <c r="BQ228" s="2198"/>
      <c r="BR228" s="2198"/>
      <c r="BS228" s="2757" t="s">
        <v>1049</v>
      </c>
      <c r="BT228" s="657" t="s">
        <v>1804</v>
      </c>
      <c r="BU228" s="657" t="s">
        <v>1805</v>
      </c>
      <c r="BV228" s="638">
        <v>40421094</v>
      </c>
      <c r="BW228" s="658">
        <v>10404210942</v>
      </c>
      <c r="BX228" s="617">
        <v>8000</v>
      </c>
      <c r="BY228" s="632">
        <v>46029</v>
      </c>
      <c r="BZ228" s="632">
        <v>46081</v>
      </c>
      <c r="CA228" s="619"/>
      <c r="CB228" s="612">
        <f t="shared" si="272"/>
        <v>30</v>
      </c>
      <c r="CC228" s="620">
        <f t="shared" si="273"/>
        <v>8000</v>
      </c>
      <c r="CD228" s="612">
        <v>30</v>
      </c>
      <c r="CE228" s="621">
        <f t="shared" si="282"/>
        <v>8000.0000000000009</v>
      </c>
      <c r="CF228" s="612">
        <v>30</v>
      </c>
      <c r="CG228" s="621">
        <v>8000.0000000000009</v>
      </c>
      <c r="CH228" s="621">
        <f t="shared" si="274"/>
        <v>0</v>
      </c>
      <c r="CI228" s="621">
        <f t="shared" si="275"/>
        <v>0</v>
      </c>
      <c r="CJ228" s="619"/>
      <c r="CK228" s="612">
        <f t="shared" si="253"/>
        <v>30</v>
      </c>
      <c r="CL228" s="620">
        <f t="shared" si="267"/>
        <v>8000</v>
      </c>
      <c r="CM228" s="612">
        <v>30</v>
      </c>
      <c r="CN228" s="621">
        <f t="shared" si="283"/>
        <v>8000.0000000000009</v>
      </c>
      <c r="CO228" s="612">
        <v>30</v>
      </c>
      <c r="CP228" s="621">
        <v>8000.0000000000009</v>
      </c>
      <c r="CQ228" s="621">
        <f t="shared" si="234"/>
        <v>0</v>
      </c>
      <c r="CR228" s="621">
        <f t="shared" si="235"/>
        <v>8000</v>
      </c>
      <c r="CS228" s="622"/>
      <c r="CT228" s="612">
        <f t="shared" si="268"/>
        <v>0</v>
      </c>
      <c r="CU228" s="620">
        <f t="shared" si="276"/>
        <v>0</v>
      </c>
      <c r="CV228" s="612"/>
      <c r="CW228" s="621">
        <f t="shared" si="249"/>
        <v>0</v>
      </c>
      <c r="CX228" s="612"/>
      <c r="CY228" s="621">
        <f t="shared" si="250"/>
        <v>0</v>
      </c>
      <c r="CZ228" s="621">
        <f t="shared" si="277"/>
        <v>0</v>
      </c>
      <c r="DA228" s="621">
        <f t="shared" si="278"/>
        <v>0</v>
      </c>
      <c r="DB228" s="612"/>
      <c r="DC228" s="612">
        <f t="shared" si="239"/>
        <v>0</v>
      </c>
      <c r="DD228" s="620">
        <f t="shared" si="279"/>
        <v>0</v>
      </c>
      <c r="DE228" s="612"/>
      <c r="DF228" s="621">
        <f t="shared" si="251"/>
        <v>0</v>
      </c>
      <c r="DG228" s="612"/>
      <c r="DH228" s="621">
        <f t="shared" si="252"/>
        <v>0</v>
      </c>
      <c r="DI228" s="612"/>
      <c r="DJ228" s="612"/>
      <c r="DK228" s="612"/>
      <c r="DL228" s="612"/>
      <c r="DM228" s="612"/>
      <c r="DN228" s="612"/>
      <c r="DO228" s="612"/>
      <c r="DP228" s="612"/>
      <c r="DQ228" s="612"/>
      <c r="DR228" s="612"/>
      <c r="DS228" s="612"/>
      <c r="DU228" s="1945">
        <f t="shared" si="241"/>
        <v>16000</v>
      </c>
      <c r="DV228" s="1946">
        <f t="shared" si="244"/>
        <v>16000.000000000002</v>
      </c>
      <c r="DW228" s="1946">
        <f t="shared" si="245"/>
        <v>16000.000000000002</v>
      </c>
      <c r="DX228" s="1946">
        <f t="shared" si="280"/>
        <v>0</v>
      </c>
      <c r="DY228" s="1946">
        <f t="shared" si="281"/>
        <v>0</v>
      </c>
      <c r="EG228" s="1946"/>
    </row>
    <row r="229" spans="1:137" s="1944" customFormat="1" ht="31.5" hidden="1" customHeight="1" x14ac:dyDescent="0.25">
      <c r="A229" s="1937">
        <v>2026</v>
      </c>
      <c r="B229" s="606">
        <v>479</v>
      </c>
      <c r="C229" s="606" t="s">
        <v>58</v>
      </c>
      <c r="D229" s="606">
        <v>3000654</v>
      </c>
      <c r="E229" s="606">
        <v>5005023</v>
      </c>
      <c r="F229" s="606" t="s">
        <v>990</v>
      </c>
      <c r="G229" s="1937" t="s">
        <v>991</v>
      </c>
      <c r="H229" s="1937">
        <v>94</v>
      </c>
      <c r="I229" s="607" t="s">
        <v>992</v>
      </c>
      <c r="J229" s="608" t="s">
        <v>10</v>
      </c>
      <c r="K229" s="608" t="s">
        <v>60</v>
      </c>
      <c r="L229" s="606" t="str">
        <f t="shared" si="271"/>
        <v>2.3</v>
      </c>
      <c r="M229" s="1938" t="s">
        <v>62</v>
      </c>
      <c r="N229" s="609"/>
      <c r="O229" s="1937" t="s">
        <v>1806</v>
      </c>
      <c r="P229" s="1937" t="s">
        <v>65</v>
      </c>
      <c r="Q229" s="1939">
        <v>1</v>
      </c>
      <c r="R229" s="457">
        <v>6000</v>
      </c>
      <c r="S229" s="1937">
        <v>30</v>
      </c>
      <c r="T229" s="1937">
        <v>30</v>
      </c>
      <c r="U229" s="1937"/>
      <c r="V229" s="1937">
        <v>0</v>
      </c>
      <c r="W229" s="1940"/>
      <c r="X229" s="326"/>
      <c r="Y229" s="326"/>
      <c r="Z229" s="326"/>
      <c r="AA229" s="326"/>
      <c r="AB229" s="326"/>
      <c r="AC229" s="326"/>
      <c r="AD229" s="326"/>
      <c r="AE229" s="457">
        <f t="shared" si="254"/>
        <v>12000</v>
      </c>
      <c r="AF229" s="327">
        <f t="shared" si="269"/>
        <v>6000</v>
      </c>
      <c r="AG229" s="327">
        <f t="shared" si="270"/>
        <v>6000</v>
      </c>
      <c r="AH229" s="327">
        <f t="shared" si="256"/>
        <v>0</v>
      </c>
      <c r="AI229" s="327">
        <f t="shared" si="257"/>
        <v>0</v>
      </c>
      <c r="AJ229" s="327">
        <f t="shared" si="258"/>
        <v>0</v>
      </c>
      <c r="AK229" s="327">
        <f t="shared" si="259"/>
        <v>0</v>
      </c>
      <c r="AL229" s="327">
        <f t="shared" si="260"/>
        <v>0</v>
      </c>
      <c r="AM229" s="327">
        <f t="shared" si="261"/>
        <v>0</v>
      </c>
      <c r="AN229" s="327">
        <f t="shared" si="262"/>
        <v>0</v>
      </c>
      <c r="AO229" s="327">
        <f t="shared" si="263"/>
        <v>0</v>
      </c>
      <c r="AP229" s="327">
        <f t="shared" si="264"/>
        <v>0</v>
      </c>
      <c r="AQ229" s="327">
        <f t="shared" si="265"/>
        <v>0</v>
      </c>
      <c r="AR229" s="458">
        <f t="shared" si="266"/>
        <v>12000</v>
      </c>
      <c r="AS229" s="1941" t="s">
        <v>1763</v>
      </c>
      <c r="AT229" s="612"/>
      <c r="AU229" s="612"/>
      <c r="AV229" s="612"/>
      <c r="AW229" s="612"/>
      <c r="AX229" s="612"/>
      <c r="AY229" s="612"/>
      <c r="AZ229" s="612"/>
      <c r="BA229" s="613"/>
      <c r="BB229" s="1942" t="s">
        <v>995</v>
      </c>
      <c r="BC229" s="614" t="s">
        <v>1764</v>
      </c>
      <c r="BD229" s="614" t="s">
        <v>1765</v>
      </c>
      <c r="BE229" s="614" t="s">
        <v>1766</v>
      </c>
      <c r="BF229" s="615">
        <v>46028</v>
      </c>
      <c r="BG229" s="660"/>
      <c r="BH229" s="616" t="s">
        <v>1807</v>
      </c>
      <c r="BI229" s="616" t="s">
        <v>1775</v>
      </c>
      <c r="BJ229" s="616"/>
      <c r="BK229" s="614"/>
      <c r="BL229" s="614"/>
      <c r="BM229" s="614"/>
      <c r="BN229" s="614"/>
      <c r="BO229" s="654" t="s">
        <v>1776</v>
      </c>
      <c r="BP229" s="655"/>
      <c r="BQ229" s="655"/>
      <c r="BR229" s="655"/>
      <c r="BS229" s="2014" t="s">
        <v>1808</v>
      </c>
      <c r="BT229" s="2015" t="s">
        <v>1809</v>
      </c>
      <c r="BU229" s="2015" t="s">
        <v>1810</v>
      </c>
      <c r="BV229" s="2016" t="s">
        <v>1811</v>
      </c>
      <c r="BW229" s="2016" t="s">
        <v>1812</v>
      </c>
      <c r="BX229" s="2017">
        <v>6000</v>
      </c>
      <c r="BY229" s="2018">
        <v>46029</v>
      </c>
      <c r="BZ229" s="2018">
        <v>46081</v>
      </c>
      <c r="CA229" s="619"/>
      <c r="CB229" s="612">
        <f t="shared" si="272"/>
        <v>30</v>
      </c>
      <c r="CC229" s="620">
        <f t="shared" si="273"/>
        <v>6000</v>
      </c>
      <c r="CD229" s="612">
        <v>30</v>
      </c>
      <c r="CE229" s="621">
        <f t="shared" si="282"/>
        <v>6000</v>
      </c>
      <c r="CF229" s="612">
        <v>30</v>
      </c>
      <c r="CG229" s="621">
        <v>6000</v>
      </c>
      <c r="CH229" s="621">
        <f t="shared" si="274"/>
        <v>0</v>
      </c>
      <c r="CI229" s="621">
        <f t="shared" si="275"/>
        <v>0</v>
      </c>
      <c r="CJ229" s="619"/>
      <c r="CK229" s="612">
        <f t="shared" si="253"/>
        <v>30</v>
      </c>
      <c r="CL229" s="620">
        <f t="shared" si="267"/>
        <v>6000</v>
      </c>
      <c r="CM229" s="612">
        <v>30</v>
      </c>
      <c r="CN229" s="621">
        <f t="shared" si="283"/>
        <v>6000</v>
      </c>
      <c r="CO229" s="612">
        <v>30</v>
      </c>
      <c r="CP229" s="621">
        <v>6000</v>
      </c>
      <c r="CQ229" s="621">
        <f t="shared" si="234"/>
        <v>0</v>
      </c>
      <c r="CR229" s="621">
        <f t="shared" si="235"/>
        <v>6000</v>
      </c>
      <c r="CS229" s="622"/>
      <c r="CT229" s="612">
        <f t="shared" si="268"/>
        <v>0</v>
      </c>
      <c r="CU229" s="620">
        <f t="shared" si="276"/>
        <v>0</v>
      </c>
      <c r="CV229" s="612"/>
      <c r="CW229" s="621">
        <f t="shared" si="249"/>
        <v>0</v>
      </c>
      <c r="CX229" s="612"/>
      <c r="CY229" s="621">
        <f t="shared" si="250"/>
        <v>0</v>
      </c>
      <c r="CZ229" s="621">
        <f t="shared" si="277"/>
        <v>0</v>
      </c>
      <c r="DA229" s="621">
        <f t="shared" si="278"/>
        <v>0</v>
      </c>
      <c r="DB229" s="612"/>
      <c r="DC229" s="612">
        <f t="shared" si="239"/>
        <v>0</v>
      </c>
      <c r="DD229" s="620">
        <f t="shared" si="279"/>
        <v>0</v>
      </c>
      <c r="DE229" s="612"/>
      <c r="DF229" s="621">
        <f t="shared" si="251"/>
        <v>0</v>
      </c>
      <c r="DG229" s="612"/>
      <c r="DH229" s="621">
        <f t="shared" si="252"/>
        <v>0</v>
      </c>
      <c r="DI229" s="612"/>
      <c r="DJ229" s="612"/>
      <c r="DK229" s="612"/>
      <c r="DL229" s="612"/>
      <c r="DM229" s="612"/>
      <c r="DN229" s="612"/>
      <c r="DO229" s="612"/>
      <c r="DP229" s="612"/>
      <c r="DQ229" s="612"/>
      <c r="DR229" s="612"/>
      <c r="DS229" s="612"/>
      <c r="DU229" s="1945">
        <f t="shared" si="241"/>
        <v>12000</v>
      </c>
      <c r="DV229" s="1946">
        <f t="shared" si="244"/>
        <v>12000</v>
      </c>
      <c r="DW229" s="1946">
        <f t="shared" si="245"/>
        <v>12000</v>
      </c>
      <c r="DX229" s="1946">
        <f t="shared" si="280"/>
        <v>0</v>
      </c>
      <c r="DY229" s="1946">
        <f t="shared" si="281"/>
        <v>0</v>
      </c>
      <c r="EG229" s="1946"/>
    </row>
    <row r="230" spans="1:137" s="1944" customFormat="1" ht="37.5" hidden="1" customHeight="1" x14ac:dyDescent="0.25">
      <c r="A230" s="1937">
        <v>2026</v>
      </c>
      <c r="B230" s="606">
        <v>479</v>
      </c>
      <c r="C230" s="606" t="s">
        <v>58</v>
      </c>
      <c r="D230" s="606">
        <v>3000654</v>
      </c>
      <c r="E230" s="606">
        <v>5005023</v>
      </c>
      <c r="F230" s="606" t="s">
        <v>990</v>
      </c>
      <c r="G230" s="1937" t="s">
        <v>991</v>
      </c>
      <c r="H230" s="1937">
        <v>94</v>
      </c>
      <c r="I230" s="607" t="s">
        <v>992</v>
      </c>
      <c r="J230" s="608" t="s">
        <v>10</v>
      </c>
      <c r="K230" s="608" t="s">
        <v>60</v>
      </c>
      <c r="L230" s="606" t="str">
        <f t="shared" si="271"/>
        <v>2.3</v>
      </c>
      <c r="M230" s="1938" t="s">
        <v>62</v>
      </c>
      <c r="N230" s="609"/>
      <c r="O230" s="2303" t="s">
        <v>1813</v>
      </c>
      <c r="P230" s="1937" t="s">
        <v>65</v>
      </c>
      <c r="Q230" s="1939">
        <v>1</v>
      </c>
      <c r="R230" s="457">
        <v>14000</v>
      </c>
      <c r="S230" s="1937">
        <v>30</v>
      </c>
      <c r="T230" s="1937">
        <v>30</v>
      </c>
      <c r="U230" s="1937"/>
      <c r="V230" s="1937">
        <v>0</v>
      </c>
      <c r="W230" s="1940"/>
      <c r="X230" s="326"/>
      <c r="Y230" s="326"/>
      <c r="Z230" s="326"/>
      <c r="AA230" s="326"/>
      <c r="AB230" s="326"/>
      <c r="AC230" s="326"/>
      <c r="AD230" s="326"/>
      <c r="AE230" s="2304">
        <f t="shared" si="254"/>
        <v>28000</v>
      </c>
      <c r="AF230" s="327">
        <f t="shared" si="269"/>
        <v>14000</v>
      </c>
      <c r="AG230" s="327">
        <f t="shared" si="270"/>
        <v>14000</v>
      </c>
      <c r="AH230" s="327">
        <f t="shared" si="256"/>
        <v>0</v>
      </c>
      <c r="AI230" s="327">
        <f t="shared" si="257"/>
        <v>0</v>
      </c>
      <c r="AJ230" s="327">
        <f t="shared" si="258"/>
        <v>0</v>
      </c>
      <c r="AK230" s="327">
        <f t="shared" si="259"/>
        <v>0</v>
      </c>
      <c r="AL230" s="327">
        <f t="shared" si="260"/>
        <v>0</v>
      </c>
      <c r="AM230" s="327">
        <f t="shared" si="261"/>
        <v>0</v>
      </c>
      <c r="AN230" s="327">
        <f t="shared" si="262"/>
        <v>0</v>
      </c>
      <c r="AO230" s="327">
        <f t="shared" si="263"/>
        <v>0</v>
      </c>
      <c r="AP230" s="327">
        <f t="shared" si="264"/>
        <v>0</v>
      </c>
      <c r="AQ230" s="327">
        <f t="shared" si="265"/>
        <v>0</v>
      </c>
      <c r="AR230" s="458">
        <v>23334</v>
      </c>
      <c r="AS230" s="1941" t="s">
        <v>1763</v>
      </c>
      <c r="AT230" s="612"/>
      <c r="AU230" s="613" t="s">
        <v>1814</v>
      </c>
      <c r="AV230" s="613" t="s">
        <v>1815</v>
      </c>
      <c r="AW230" s="613"/>
      <c r="AX230" s="613" t="s">
        <v>1816</v>
      </c>
      <c r="AY230" s="624">
        <v>46066</v>
      </c>
      <c r="AZ230" s="620">
        <f>AR230</f>
        <v>23334</v>
      </c>
      <c r="BA230" s="613" t="s">
        <v>1817</v>
      </c>
      <c r="BB230" s="1942" t="s">
        <v>995</v>
      </c>
      <c r="BC230" s="614" t="s">
        <v>1818</v>
      </c>
      <c r="BD230" s="614" t="s">
        <v>1819</v>
      </c>
      <c r="BE230" s="614" t="s">
        <v>1820</v>
      </c>
      <c r="BF230" s="615">
        <v>46028</v>
      </c>
      <c r="BG230" s="662"/>
      <c r="BH230" s="616">
        <v>2147</v>
      </c>
      <c r="BI230" s="616" t="s">
        <v>1821</v>
      </c>
      <c r="BJ230" s="614"/>
      <c r="BK230" s="614"/>
      <c r="BL230" s="614"/>
      <c r="BM230" s="614"/>
      <c r="BN230" s="614"/>
      <c r="BO230" s="616"/>
      <c r="BP230" s="646"/>
      <c r="BQ230" s="2138"/>
      <c r="BR230" s="2138"/>
      <c r="BS230" s="2757" t="s">
        <v>1822</v>
      </c>
      <c r="BT230" s="657" t="s">
        <v>1823</v>
      </c>
      <c r="BU230" s="657" t="s">
        <v>1824</v>
      </c>
      <c r="BV230" s="638">
        <v>72761314</v>
      </c>
      <c r="BW230" s="658" t="s">
        <v>1825</v>
      </c>
      <c r="BX230" s="663">
        <v>12000</v>
      </c>
      <c r="BY230" s="618">
        <v>46028</v>
      </c>
      <c r="BZ230" s="629">
        <v>46081</v>
      </c>
      <c r="CA230" s="619"/>
      <c r="CB230" s="612">
        <f t="shared" si="272"/>
        <v>30</v>
      </c>
      <c r="CC230" s="620">
        <v>14000</v>
      </c>
      <c r="CD230" s="611">
        <v>30</v>
      </c>
      <c r="CE230" s="621">
        <v>12000</v>
      </c>
      <c r="CF230" s="611">
        <v>30</v>
      </c>
      <c r="CG230" s="621">
        <f>(R230/30*CF230)*Q230</f>
        <v>14000</v>
      </c>
      <c r="CH230" s="621">
        <f t="shared" si="274"/>
        <v>2000</v>
      </c>
      <c r="CI230" s="621">
        <f t="shared" si="275"/>
        <v>0</v>
      </c>
      <c r="CJ230" s="619"/>
      <c r="CK230" s="612">
        <f t="shared" si="253"/>
        <v>30</v>
      </c>
      <c r="CL230" s="620">
        <v>12000</v>
      </c>
      <c r="CM230" s="612">
        <v>30</v>
      </c>
      <c r="CN230" s="621">
        <v>12000</v>
      </c>
      <c r="CO230" s="612">
        <v>30</v>
      </c>
      <c r="CP230" s="621">
        <v>12000</v>
      </c>
      <c r="CQ230" s="621">
        <f t="shared" si="234"/>
        <v>0</v>
      </c>
      <c r="CR230" s="621">
        <f t="shared" si="235"/>
        <v>12000</v>
      </c>
      <c r="CS230" s="622"/>
      <c r="CT230" s="612">
        <f t="shared" si="268"/>
        <v>0</v>
      </c>
      <c r="CU230" s="620">
        <f t="shared" si="276"/>
        <v>0</v>
      </c>
      <c r="CV230" s="612"/>
      <c r="CW230" s="621">
        <f t="shared" si="249"/>
        <v>0</v>
      </c>
      <c r="CX230" s="612"/>
      <c r="CY230" s="621">
        <f t="shared" si="250"/>
        <v>0</v>
      </c>
      <c r="CZ230" s="621">
        <f t="shared" si="277"/>
        <v>0</v>
      </c>
      <c r="DA230" s="621">
        <f t="shared" si="278"/>
        <v>0</v>
      </c>
      <c r="DB230" s="612"/>
      <c r="DC230" s="612">
        <f t="shared" si="239"/>
        <v>0</v>
      </c>
      <c r="DD230" s="620">
        <f t="shared" si="279"/>
        <v>0</v>
      </c>
      <c r="DE230" s="612"/>
      <c r="DF230" s="621">
        <f t="shared" si="251"/>
        <v>0</v>
      </c>
      <c r="DG230" s="612"/>
      <c r="DH230" s="621">
        <f t="shared" si="252"/>
        <v>0</v>
      </c>
      <c r="DI230" s="612"/>
      <c r="DJ230" s="612"/>
      <c r="DK230" s="612"/>
      <c r="DL230" s="612"/>
      <c r="DM230" s="612"/>
      <c r="DN230" s="612"/>
      <c r="DO230" s="612"/>
      <c r="DP230" s="612"/>
      <c r="DQ230" s="612"/>
      <c r="DR230" s="612"/>
      <c r="DS230" s="612"/>
      <c r="DU230" s="1945">
        <f t="shared" si="241"/>
        <v>23334</v>
      </c>
      <c r="DV230" s="1946">
        <v>23334</v>
      </c>
      <c r="DW230" s="1946">
        <v>23334</v>
      </c>
      <c r="DX230" s="1946">
        <f t="shared" si="280"/>
        <v>0</v>
      </c>
      <c r="DY230" s="1946">
        <f t="shared" si="281"/>
        <v>0</v>
      </c>
      <c r="EC230" s="2035" t="s">
        <v>1826</v>
      </c>
      <c r="ED230" s="1944">
        <v>1318</v>
      </c>
      <c r="EE230" s="2035" t="s">
        <v>1826</v>
      </c>
      <c r="EG230" s="1946"/>
    </row>
    <row r="231" spans="1:137" s="1944" customFormat="1" ht="37.5" hidden="1" customHeight="1" x14ac:dyDescent="0.25">
      <c r="A231" s="1937">
        <v>2026</v>
      </c>
      <c r="B231" s="606">
        <v>479</v>
      </c>
      <c r="C231" s="606" t="s">
        <v>58</v>
      </c>
      <c r="D231" s="606">
        <v>3000654</v>
      </c>
      <c r="E231" s="606">
        <v>5005023</v>
      </c>
      <c r="F231" s="606" t="s">
        <v>990</v>
      </c>
      <c r="G231" s="1937" t="s">
        <v>991</v>
      </c>
      <c r="H231" s="1937">
        <v>94</v>
      </c>
      <c r="I231" s="607" t="s">
        <v>992</v>
      </c>
      <c r="J231" s="608" t="s">
        <v>10</v>
      </c>
      <c r="K231" s="608" t="s">
        <v>60</v>
      </c>
      <c r="L231" s="606" t="str">
        <f t="shared" si="271"/>
        <v>2.3</v>
      </c>
      <c r="M231" s="1938" t="s">
        <v>62</v>
      </c>
      <c r="N231" s="609"/>
      <c r="O231" s="1937" t="s">
        <v>1827</v>
      </c>
      <c r="P231" s="1937" t="s">
        <v>65</v>
      </c>
      <c r="Q231" s="1939">
        <v>1</v>
      </c>
      <c r="R231" s="457">
        <v>7000</v>
      </c>
      <c r="S231" s="1937">
        <v>30</v>
      </c>
      <c r="T231" s="1937">
        <v>30</v>
      </c>
      <c r="U231" s="1937"/>
      <c r="V231" s="1937">
        <v>0</v>
      </c>
      <c r="W231" s="1940"/>
      <c r="X231" s="326"/>
      <c r="Y231" s="326"/>
      <c r="Z231" s="326"/>
      <c r="AA231" s="326"/>
      <c r="AB231" s="326"/>
      <c r="AC231" s="326"/>
      <c r="AD231" s="326"/>
      <c r="AE231" s="457">
        <f t="shared" si="254"/>
        <v>14000</v>
      </c>
      <c r="AF231" s="327">
        <f t="shared" si="269"/>
        <v>7000</v>
      </c>
      <c r="AG231" s="327">
        <f t="shared" si="270"/>
        <v>7000</v>
      </c>
      <c r="AH231" s="327">
        <f t="shared" si="256"/>
        <v>0</v>
      </c>
      <c r="AI231" s="327">
        <f t="shared" si="257"/>
        <v>0</v>
      </c>
      <c r="AJ231" s="327">
        <f t="shared" si="258"/>
        <v>0</v>
      </c>
      <c r="AK231" s="327">
        <f t="shared" si="259"/>
        <v>0</v>
      </c>
      <c r="AL231" s="327">
        <f t="shared" si="260"/>
        <v>0</v>
      </c>
      <c r="AM231" s="327">
        <f t="shared" si="261"/>
        <v>0</v>
      </c>
      <c r="AN231" s="327">
        <f t="shared" si="262"/>
        <v>0</v>
      </c>
      <c r="AO231" s="327">
        <f t="shared" si="263"/>
        <v>0</v>
      </c>
      <c r="AP231" s="327">
        <f t="shared" si="264"/>
        <v>0</v>
      </c>
      <c r="AQ231" s="327">
        <f t="shared" si="265"/>
        <v>0</v>
      </c>
      <c r="AR231" s="458">
        <f>+ROUNDUP(SUM(AF231:AQ231),0)</f>
        <v>14000</v>
      </c>
      <c r="AS231" s="1941" t="s">
        <v>1763</v>
      </c>
      <c r="AT231" s="612"/>
      <c r="AU231" s="612"/>
      <c r="AV231" s="612"/>
      <c r="AW231" s="612"/>
      <c r="AX231" s="612"/>
      <c r="AY231" s="612"/>
      <c r="AZ231" s="612"/>
      <c r="BA231" s="613"/>
      <c r="BB231" s="1942" t="s">
        <v>995</v>
      </c>
      <c r="BC231" s="614" t="s">
        <v>1818</v>
      </c>
      <c r="BD231" s="614" t="s">
        <v>1819</v>
      </c>
      <c r="BE231" s="614" t="s">
        <v>1828</v>
      </c>
      <c r="BF231" s="615">
        <v>46028</v>
      </c>
      <c r="BG231" s="614"/>
      <c r="BH231" s="616" t="s">
        <v>1829</v>
      </c>
      <c r="BI231" s="616" t="s">
        <v>1821</v>
      </c>
      <c r="BJ231" s="614"/>
      <c r="BK231" s="614"/>
      <c r="BL231" s="614"/>
      <c r="BM231" s="614"/>
      <c r="BN231" s="614"/>
      <c r="BO231" s="616"/>
      <c r="BP231" s="646"/>
      <c r="BQ231" s="2138"/>
      <c r="BR231" s="2138"/>
      <c r="BS231" s="2757" t="s">
        <v>1830</v>
      </c>
      <c r="BT231" s="657" t="s">
        <v>1271</v>
      </c>
      <c r="BU231" s="657" t="s">
        <v>1831</v>
      </c>
      <c r="BV231" s="638">
        <v>72885337</v>
      </c>
      <c r="BW231" s="639">
        <v>10728853374</v>
      </c>
      <c r="BX231" s="663">
        <v>7000</v>
      </c>
      <c r="BY231" s="618">
        <v>46028</v>
      </c>
      <c r="BZ231" s="629">
        <v>46081</v>
      </c>
      <c r="CA231" s="619"/>
      <c r="CB231" s="612">
        <f t="shared" si="272"/>
        <v>30</v>
      </c>
      <c r="CC231" s="620">
        <f t="shared" ref="CC231:CC262" si="284">AF231</f>
        <v>7000</v>
      </c>
      <c r="CD231" s="612">
        <v>30</v>
      </c>
      <c r="CE231" s="621">
        <v>7000</v>
      </c>
      <c r="CF231" s="612">
        <v>30</v>
      </c>
      <c r="CG231" s="621">
        <v>7000</v>
      </c>
      <c r="CH231" s="621">
        <f t="shared" si="274"/>
        <v>0</v>
      </c>
      <c r="CI231" s="621">
        <f t="shared" si="275"/>
        <v>0</v>
      </c>
      <c r="CJ231" s="619"/>
      <c r="CK231" s="612">
        <f t="shared" si="253"/>
        <v>30</v>
      </c>
      <c r="CL231" s="620">
        <f t="shared" ref="CL231:CL262" si="285">AG231</f>
        <v>7000</v>
      </c>
      <c r="CM231" s="612">
        <v>30</v>
      </c>
      <c r="CN231" s="621">
        <v>7000</v>
      </c>
      <c r="CO231" s="612">
        <v>30</v>
      </c>
      <c r="CP231" s="621">
        <v>7000</v>
      </c>
      <c r="CQ231" s="621">
        <f t="shared" si="234"/>
        <v>0</v>
      </c>
      <c r="CR231" s="621">
        <f t="shared" si="235"/>
        <v>7000</v>
      </c>
      <c r="CS231" s="622"/>
      <c r="CT231" s="612">
        <f t="shared" si="268"/>
        <v>0</v>
      </c>
      <c r="CU231" s="620">
        <f t="shared" si="276"/>
        <v>0</v>
      </c>
      <c r="CV231" s="612"/>
      <c r="CW231" s="621">
        <f t="shared" si="249"/>
        <v>0</v>
      </c>
      <c r="CX231" s="612"/>
      <c r="CY231" s="621">
        <f t="shared" si="250"/>
        <v>0</v>
      </c>
      <c r="CZ231" s="621">
        <f t="shared" si="277"/>
        <v>0</v>
      </c>
      <c r="DA231" s="621">
        <f t="shared" si="278"/>
        <v>0</v>
      </c>
      <c r="DB231" s="612"/>
      <c r="DC231" s="612">
        <f t="shared" si="239"/>
        <v>0</v>
      </c>
      <c r="DD231" s="620">
        <f t="shared" si="279"/>
        <v>0</v>
      </c>
      <c r="DE231" s="612"/>
      <c r="DF231" s="621">
        <f t="shared" si="251"/>
        <v>0</v>
      </c>
      <c r="DG231" s="612"/>
      <c r="DH231" s="621">
        <f t="shared" si="252"/>
        <v>0</v>
      </c>
      <c r="DI231" s="612"/>
      <c r="DJ231" s="612"/>
      <c r="DK231" s="612"/>
      <c r="DL231" s="612"/>
      <c r="DM231" s="612"/>
      <c r="DN231" s="612"/>
      <c r="DO231" s="612"/>
      <c r="DP231" s="612"/>
      <c r="DQ231" s="612"/>
      <c r="DR231" s="612"/>
      <c r="DS231" s="612"/>
      <c r="DU231" s="1945">
        <f t="shared" si="241"/>
        <v>14000</v>
      </c>
      <c r="DV231" s="1946">
        <f>CE231+CN231+CW231+DF231</f>
        <v>14000</v>
      </c>
      <c r="DW231" s="1946">
        <f>CG231+CP231+CY231+DH231</f>
        <v>14000</v>
      </c>
      <c r="DX231" s="1946">
        <f t="shared" si="280"/>
        <v>0</v>
      </c>
      <c r="DY231" s="1946">
        <f t="shared" si="281"/>
        <v>0</v>
      </c>
      <c r="EG231" s="1946"/>
    </row>
    <row r="232" spans="1:137" s="1944" customFormat="1" ht="37.5" hidden="1" customHeight="1" x14ac:dyDescent="0.25">
      <c r="A232" s="1937">
        <v>2026</v>
      </c>
      <c r="B232" s="606">
        <v>479</v>
      </c>
      <c r="C232" s="606" t="s">
        <v>58</v>
      </c>
      <c r="D232" s="606">
        <v>3000654</v>
      </c>
      <c r="E232" s="606">
        <v>5005023</v>
      </c>
      <c r="F232" s="606" t="s">
        <v>990</v>
      </c>
      <c r="G232" s="1937" t="s">
        <v>991</v>
      </c>
      <c r="H232" s="1937">
        <v>94</v>
      </c>
      <c r="I232" s="607" t="s">
        <v>992</v>
      </c>
      <c r="J232" s="608" t="s">
        <v>10</v>
      </c>
      <c r="K232" s="608" t="s">
        <v>60</v>
      </c>
      <c r="L232" s="606" t="str">
        <f t="shared" si="271"/>
        <v>2.3</v>
      </c>
      <c r="M232" s="1938" t="s">
        <v>62</v>
      </c>
      <c r="N232" s="609"/>
      <c r="O232" s="1937" t="s">
        <v>1832</v>
      </c>
      <c r="P232" s="1937" t="s">
        <v>65</v>
      </c>
      <c r="Q232" s="1939">
        <v>1</v>
      </c>
      <c r="R232" s="457">
        <v>8000</v>
      </c>
      <c r="S232" s="1937">
        <v>30</v>
      </c>
      <c r="T232" s="1937">
        <v>30</v>
      </c>
      <c r="U232" s="1937"/>
      <c r="V232" s="1937">
        <v>0</v>
      </c>
      <c r="W232" s="1940"/>
      <c r="X232" s="326"/>
      <c r="Y232" s="326"/>
      <c r="Z232" s="326"/>
      <c r="AA232" s="326"/>
      <c r="AB232" s="326"/>
      <c r="AC232" s="326"/>
      <c r="AD232" s="326"/>
      <c r="AE232" s="457">
        <f t="shared" si="254"/>
        <v>16000</v>
      </c>
      <c r="AF232" s="327">
        <f t="shared" si="269"/>
        <v>8000</v>
      </c>
      <c r="AG232" s="327">
        <f t="shared" si="270"/>
        <v>8000</v>
      </c>
      <c r="AH232" s="327">
        <f t="shared" si="256"/>
        <v>0</v>
      </c>
      <c r="AI232" s="327">
        <f t="shared" si="257"/>
        <v>0</v>
      </c>
      <c r="AJ232" s="327">
        <f t="shared" si="258"/>
        <v>0</v>
      </c>
      <c r="AK232" s="327">
        <f t="shared" si="259"/>
        <v>0</v>
      </c>
      <c r="AL232" s="327">
        <f t="shared" si="260"/>
        <v>0</v>
      </c>
      <c r="AM232" s="327">
        <f t="shared" si="261"/>
        <v>0</v>
      </c>
      <c r="AN232" s="327">
        <f t="shared" si="262"/>
        <v>0</v>
      </c>
      <c r="AO232" s="327">
        <f t="shared" si="263"/>
        <v>0</v>
      </c>
      <c r="AP232" s="327">
        <f t="shared" si="264"/>
        <v>0</v>
      </c>
      <c r="AQ232" s="327">
        <f t="shared" si="265"/>
        <v>0</v>
      </c>
      <c r="AR232" s="458">
        <f>+ROUNDUP(SUM(AF232:AQ232),0)</f>
        <v>16000</v>
      </c>
      <c r="AS232" s="1941" t="s">
        <v>1763</v>
      </c>
      <c r="AT232" s="612"/>
      <c r="AU232" s="612"/>
      <c r="AV232" s="612"/>
      <c r="AW232" s="612"/>
      <c r="AX232" s="612"/>
      <c r="AY232" s="612"/>
      <c r="AZ232" s="612"/>
      <c r="BA232" s="613"/>
      <c r="BB232" s="1942" t="s">
        <v>995</v>
      </c>
      <c r="BC232" s="614" t="s">
        <v>1818</v>
      </c>
      <c r="BD232" s="614" t="s">
        <v>1819</v>
      </c>
      <c r="BE232" s="614" t="s">
        <v>1828</v>
      </c>
      <c r="BF232" s="615">
        <v>46028</v>
      </c>
      <c r="BG232" s="614"/>
      <c r="BH232" s="616" t="s">
        <v>1833</v>
      </c>
      <c r="BI232" s="616" t="s">
        <v>1834</v>
      </c>
      <c r="BJ232" s="614"/>
      <c r="BK232" s="614"/>
      <c r="BL232" s="614"/>
      <c r="BM232" s="614"/>
      <c r="BN232" s="614"/>
      <c r="BO232" s="616"/>
      <c r="BP232" s="646"/>
      <c r="BQ232" s="2138"/>
      <c r="BR232" s="2138"/>
      <c r="BS232" s="2757" t="s">
        <v>1835</v>
      </c>
      <c r="BT232" s="657" t="s">
        <v>1836</v>
      </c>
      <c r="BU232" s="657" t="s">
        <v>1837</v>
      </c>
      <c r="BV232" s="638">
        <v>41805281</v>
      </c>
      <c r="BW232" s="639">
        <v>10418052819</v>
      </c>
      <c r="BX232" s="663">
        <v>8000</v>
      </c>
      <c r="BY232" s="618">
        <v>46028</v>
      </c>
      <c r="BZ232" s="629">
        <v>46081</v>
      </c>
      <c r="CA232" s="619"/>
      <c r="CB232" s="612">
        <f t="shared" si="272"/>
        <v>30</v>
      </c>
      <c r="CC232" s="620">
        <f t="shared" si="284"/>
        <v>8000</v>
      </c>
      <c r="CD232" s="612">
        <v>30</v>
      </c>
      <c r="CE232" s="621">
        <v>8000</v>
      </c>
      <c r="CF232" s="612">
        <v>30</v>
      </c>
      <c r="CG232" s="621">
        <v>8000</v>
      </c>
      <c r="CH232" s="621">
        <f t="shared" si="274"/>
        <v>0</v>
      </c>
      <c r="CI232" s="621">
        <f t="shared" si="275"/>
        <v>0</v>
      </c>
      <c r="CJ232" s="619"/>
      <c r="CK232" s="612">
        <f t="shared" ref="CK232:CK263" si="286">T232</f>
        <v>30</v>
      </c>
      <c r="CL232" s="620">
        <f t="shared" si="285"/>
        <v>8000</v>
      </c>
      <c r="CM232" s="612">
        <v>30</v>
      </c>
      <c r="CN232" s="621">
        <v>8000</v>
      </c>
      <c r="CO232" s="612">
        <v>30</v>
      </c>
      <c r="CP232" s="621">
        <v>8000</v>
      </c>
      <c r="CQ232" s="621">
        <f t="shared" si="234"/>
        <v>0</v>
      </c>
      <c r="CR232" s="621">
        <f t="shared" si="235"/>
        <v>8000</v>
      </c>
      <c r="CS232" s="622"/>
      <c r="CT232" s="612">
        <f t="shared" si="268"/>
        <v>0</v>
      </c>
      <c r="CU232" s="620">
        <f t="shared" si="276"/>
        <v>0</v>
      </c>
      <c r="CV232" s="612"/>
      <c r="CW232" s="621">
        <f t="shared" si="249"/>
        <v>0</v>
      </c>
      <c r="CX232" s="612"/>
      <c r="CY232" s="621">
        <f t="shared" si="250"/>
        <v>0</v>
      </c>
      <c r="CZ232" s="621">
        <f t="shared" si="277"/>
        <v>0</v>
      </c>
      <c r="DA232" s="621">
        <f t="shared" si="278"/>
        <v>0</v>
      </c>
      <c r="DB232" s="612"/>
      <c r="DC232" s="612">
        <f t="shared" si="239"/>
        <v>0</v>
      </c>
      <c r="DD232" s="620">
        <f t="shared" si="279"/>
        <v>0</v>
      </c>
      <c r="DE232" s="612"/>
      <c r="DF232" s="621">
        <f t="shared" si="251"/>
        <v>0</v>
      </c>
      <c r="DG232" s="612"/>
      <c r="DH232" s="621">
        <f t="shared" si="252"/>
        <v>0</v>
      </c>
      <c r="DI232" s="612"/>
      <c r="DJ232" s="612"/>
      <c r="DK232" s="612"/>
      <c r="DL232" s="612"/>
      <c r="DM232" s="612"/>
      <c r="DN232" s="612"/>
      <c r="DO232" s="612"/>
      <c r="DP232" s="612"/>
      <c r="DQ232" s="612"/>
      <c r="DR232" s="612"/>
      <c r="DS232" s="612"/>
      <c r="DU232" s="1945">
        <f t="shared" si="241"/>
        <v>16000</v>
      </c>
      <c r="DV232" s="1946">
        <f>CE232+CN232+CW232+DF232</f>
        <v>16000</v>
      </c>
      <c r="DW232" s="1946">
        <f>CG232+CP232+CY232+DH232</f>
        <v>16000</v>
      </c>
      <c r="DX232" s="1946">
        <f t="shared" si="280"/>
        <v>0</v>
      </c>
      <c r="DY232" s="1946">
        <f t="shared" si="281"/>
        <v>0</v>
      </c>
      <c r="EG232" s="1946"/>
    </row>
    <row r="233" spans="1:137" s="1944" customFormat="1" ht="37.5" hidden="1" customHeight="1" x14ac:dyDescent="0.25">
      <c r="A233" s="1937">
        <v>2026</v>
      </c>
      <c r="B233" s="606">
        <v>479</v>
      </c>
      <c r="C233" s="606" t="s">
        <v>58</v>
      </c>
      <c r="D233" s="606">
        <v>3000654</v>
      </c>
      <c r="E233" s="606">
        <v>5005023</v>
      </c>
      <c r="F233" s="606" t="s">
        <v>990</v>
      </c>
      <c r="G233" s="1937" t="s">
        <v>991</v>
      </c>
      <c r="H233" s="1937">
        <v>94</v>
      </c>
      <c r="I233" s="607" t="s">
        <v>992</v>
      </c>
      <c r="J233" s="608" t="s">
        <v>10</v>
      </c>
      <c r="K233" s="608" t="s">
        <v>60</v>
      </c>
      <c r="L233" s="606" t="str">
        <f t="shared" si="271"/>
        <v>2.3</v>
      </c>
      <c r="M233" s="1938" t="s">
        <v>62</v>
      </c>
      <c r="N233" s="609"/>
      <c r="O233" s="1937" t="s">
        <v>1838</v>
      </c>
      <c r="P233" s="1937" t="s">
        <v>65</v>
      </c>
      <c r="Q233" s="1939">
        <v>1</v>
      </c>
      <c r="R233" s="457">
        <v>7000</v>
      </c>
      <c r="S233" s="1937">
        <v>30</v>
      </c>
      <c r="T233" s="1937">
        <v>30</v>
      </c>
      <c r="U233" s="1937"/>
      <c r="V233" s="1937">
        <v>0</v>
      </c>
      <c r="W233" s="1940"/>
      <c r="X233" s="326"/>
      <c r="Y233" s="326"/>
      <c r="Z233" s="326"/>
      <c r="AA233" s="326"/>
      <c r="AB233" s="326"/>
      <c r="AC233" s="326"/>
      <c r="AD233" s="326"/>
      <c r="AE233" s="457">
        <f t="shared" si="254"/>
        <v>14000</v>
      </c>
      <c r="AF233" s="327">
        <f t="shared" si="269"/>
        <v>7000</v>
      </c>
      <c r="AG233" s="327">
        <f t="shared" si="270"/>
        <v>7000</v>
      </c>
      <c r="AH233" s="327">
        <f t="shared" si="256"/>
        <v>0</v>
      </c>
      <c r="AI233" s="327">
        <f t="shared" si="257"/>
        <v>0</v>
      </c>
      <c r="AJ233" s="327">
        <f t="shared" si="258"/>
        <v>0</v>
      </c>
      <c r="AK233" s="327">
        <f t="shared" si="259"/>
        <v>0</v>
      </c>
      <c r="AL233" s="327">
        <f t="shared" si="260"/>
        <v>0</v>
      </c>
      <c r="AM233" s="327">
        <f t="shared" si="261"/>
        <v>0</v>
      </c>
      <c r="AN233" s="327">
        <f t="shared" si="262"/>
        <v>0</v>
      </c>
      <c r="AO233" s="327">
        <f t="shared" si="263"/>
        <v>0</v>
      </c>
      <c r="AP233" s="327">
        <f t="shared" si="264"/>
        <v>0</v>
      </c>
      <c r="AQ233" s="327">
        <f t="shared" si="265"/>
        <v>0</v>
      </c>
      <c r="AR233" s="458">
        <v>7000</v>
      </c>
      <c r="AS233" s="1941" t="s">
        <v>1763</v>
      </c>
      <c r="AT233" s="612"/>
      <c r="AU233" s="612"/>
      <c r="AV233" s="612"/>
      <c r="AW233" s="612"/>
      <c r="AX233" s="612"/>
      <c r="AY233" s="612"/>
      <c r="AZ233" s="612"/>
      <c r="BA233" s="613"/>
      <c r="BB233" s="1942" t="s">
        <v>995</v>
      </c>
      <c r="BC233" s="614" t="s">
        <v>1839</v>
      </c>
      <c r="BD233" s="614" t="s">
        <v>1840</v>
      </c>
      <c r="BE233" s="614" t="s">
        <v>1841</v>
      </c>
      <c r="BF233" s="618">
        <v>46043</v>
      </c>
      <c r="BG233" s="614"/>
      <c r="BH233" s="639">
        <v>2962</v>
      </c>
      <c r="BI233" s="639"/>
      <c r="BJ233" s="639"/>
      <c r="BK233" s="616"/>
      <c r="BL233" s="384"/>
      <c r="BM233" s="384"/>
      <c r="BN233" s="616"/>
      <c r="BO233" s="654" t="s">
        <v>1842</v>
      </c>
      <c r="BP233" s="655"/>
      <c r="BQ233" s="655"/>
      <c r="BR233" s="655"/>
      <c r="BS233" s="656" t="s">
        <v>1571</v>
      </c>
      <c r="BT233" s="657" t="s">
        <v>1843</v>
      </c>
      <c r="BU233" s="657" t="s">
        <v>1844</v>
      </c>
      <c r="BV233" s="659">
        <v>45112144</v>
      </c>
      <c r="BW233" s="659">
        <v>10451121443</v>
      </c>
      <c r="BX233" s="663">
        <v>7000</v>
      </c>
      <c r="BY233" s="629">
        <v>46051</v>
      </c>
      <c r="BZ233" s="1943">
        <v>46081</v>
      </c>
      <c r="CA233" s="619"/>
      <c r="CB233" s="612">
        <f t="shared" si="272"/>
        <v>30</v>
      </c>
      <c r="CC233" s="620">
        <f t="shared" si="284"/>
        <v>7000</v>
      </c>
      <c r="CD233" s="612">
        <v>3</v>
      </c>
      <c r="CE233" s="621">
        <f>(R233/30*CD233)*Q233</f>
        <v>700</v>
      </c>
      <c r="CF233" s="612">
        <v>3</v>
      </c>
      <c r="CG233" s="621">
        <v>700</v>
      </c>
      <c r="CH233" s="621">
        <f t="shared" si="274"/>
        <v>6300</v>
      </c>
      <c r="CI233" s="621">
        <f t="shared" si="275"/>
        <v>6300</v>
      </c>
      <c r="CJ233" s="619"/>
      <c r="CK233" s="612">
        <f t="shared" si="286"/>
        <v>30</v>
      </c>
      <c r="CL233" s="620">
        <f t="shared" si="285"/>
        <v>7000</v>
      </c>
      <c r="CM233" s="612">
        <v>30</v>
      </c>
      <c r="CN233" s="621">
        <f>(R233/30*CM233)*Q233</f>
        <v>7000</v>
      </c>
      <c r="CO233" s="612">
        <v>30</v>
      </c>
      <c r="CP233" s="621">
        <v>7000</v>
      </c>
      <c r="CQ233" s="621">
        <f t="shared" si="234"/>
        <v>0</v>
      </c>
      <c r="CR233" s="621">
        <f t="shared" si="235"/>
        <v>7000</v>
      </c>
      <c r="CS233" s="622"/>
      <c r="CT233" s="612">
        <f t="shared" si="268"/>
        <v>0</v>
      </c>
      <c r="CU233" s="620">
        <f t="shared" si="276"/>
        <v>0</v>
      </c>
      <c r="CV233" s="612"/>
      <c r="CW233" s="621">
        <f t="shared" si="249"/>
        <v>0</v>
      </c>
      <c r="CX233" s="612"/>
      <c r="CY233" s="621">
        <f t="shared" si="250"/>
        <v>0</v>
      </c>
      <c r="CZ233" s="621">
        <f t="shared" si="277"/>
        <v>0</v>
      </c>
      <c r="DA233" s="621">
        <f t="shared" si="278"/>
        <v>0</v>
      </c>
      <c r="DB233" s="612"/>
      <c r="DC233" s="612">
        <f t="shared" si="239"/>
        <v>0</v>
      </c>
      <c r="DD233" s="620">
        <f t="shared" si="279"/>
        <v>0</v>
      </c>
      <c r="DE233" s="612"/>
      <c r="DF233" s="621">
        <f t="shared" si="251"/>
        <v>0</v>
      </c>
      <c r="DG233" s="612"/>
      <c r="DH233" s="621">
        <f t="shared" si="252"/>
        <v>0</v>
      </c>
      <c r="DI233" s="612"/>
      <c r="DJ233" s="612"/>
      <c r="DK233" s="612"/>
      <c r="DL233" s="612"/>
      <c r="DM233" s="612"/>
      <c r="DN233" s="612"/>
      <c r="DO233" s="612"/>
      <c r="DP233" s="612"/>
      <c r="DQ233" s="612"/>
      <c r="DR233" s="612"/>
      <c r="DS233" s="612"/>
      <c r="DU233" s="1945">
        <f t="shared" si="241"/>
        <v>7000</v>
      </c>
      <c r="DV233" s="1946">
        <v>7000</v>
      </c>
      <c r="DW233" s="1946">
        <v>7000</v>
      </c>
      <c r="DX233" s="1946">
        <f t="shared" si="280"/>
        <v>0</v>
      </c>
      <c r="DY233" s="1946">
        <f t="shared" si="281"/>
        <v>0</v>
      </c>
      <c r="EG233" s="1946"/>
    </row>
    <row r="234" spans="1:137" s="1944" customFormat="1" ht="37.5" hidden="1" customHeight="1" x14ac:dyDescent="0.25">
      <c r="A234" s="1937">
        <v>2026</v>
      </c>
      <c r="B234" s="606">
        <v>479</v>
      </c>
      <c r="C234" s="606" t="s">
        <v>58</v>
      </c>
      <c r="D234" s="606">
        <v>3000654</v>
      </c>
      <c r="E234" s="606">
        <v>5005023</v>
      </c>
      <c r="F234" s="606" t="s">
        <v>990</v>
      </c>
      <c r="G234" s="1937" t="s">
        <v>991</v>
      </c>
      <c r="H234" s="1937">
        <v>94</v>
      </c>
      <c r="I234" s="607" t="s">
        <v>992</v>
      </c>
      <c r="J234" s="608" t="s">
        <v>10</v>
      </c>
      <c r="K234" s="608" t="s">
        <v>60</v>
      </c>
      <c r="L234" s="606" t="str">
        <f t="shared" si="271"/>
        <v>2.3</v>
      </c>
      <c r="M234" s="1938" t="s">
        <v>62</v>
      </c>
      <c r="N234" s="609"/>
      <c r="O234" s="1937" t="s">
        <v>1845</v>
      </c>
      <c r="P234" s="1937" t="s">
        <v>65</v>
      </c>
      <c r="Q234" s="1939">
        <v>1</v>
      </c>
      <c r="R234" s="457">
        <v>10000</v>
      </c>
      <c r="S234" s="1937">
        <v>30</v>
      </c>
      <c r="T234" s="1937">
        <v>30</v>
      </c>
      <c r="U234" s="1937"/>
      <c r="V234" s="1937">
        <v>0</v>
      </c>
      <c r="W234" s="1940"/>
      <c r="X234" s="326"/>
      <c r="Y234" s="326"/>
      <c r="Z234" s="326"/>
      <c r="AA234" s="326"/>
      <c r="AB234" s="326"/>
      <c r="AC234" s="326"/>
      <c r="AD234" s="326"/>
      <c r="AE234" s="457">
        <f t="shared" si="254"/>
        <v>20000</v>
      </c>
      <c r="AF234" s="327">
        <f t="shared" si="269"/>
        <v>10000</v>
      </c>
      <c r="AG234" s="327">
        <f t="shared" si="270"/>
        <v>10000</v>
      </c>
      <c r="AH234" s="327">
        <f t="shared" si="256"/>
        <v>0</v>
      </c>
      <c r="AI234" s="327">
        <f t="shared" si="257"/>
        <v>0</v>
      </c>
      <c r="AJ234" s="327">
        <f t="shared" si="258"/>
        <v>0</v>
      </c>
      <c r="AK234" s="327">
        <f t="shared" si="259"/>
        <v>0</v>
      </c>
      <c r="AL234" s="327">
        <f t="shared" si="260"/>
        <v>0</v>
      </c>
      <c r="AM234" s="327">
        <f t="shared" si="261"/>
        <v>0</v>
      </c>
      <c r="AN234" s="327">
        <f t="shared" si="262"/>
        <v>0</v>
      </c>
      <c r="AO234" s="327">
        <f t="shared" si="263"/>
        <v>0</v>
      </c>
      <c r="AP234" s="327">
        <f t="shared" si="264"/>
        <v>0</v>
      </c>
      <c r="AQ234" s="327">
        <f t="shared" si="265"/>
        <v>0</v>
      </c>
      <c r="AR234" s="458">
        <f>+ROUNDUP(SUM(AF234:AQ234),0)-20000</f>
        <v>0</v>
      </c>
      <c r="AS234" s="1941" t="s">
        <v>1763</v>
      </c>
      <c r="AT234" s="612"/>
      <c r="AU234" s="613" t="s">
        <v>1846</v>
      </c>
      <c r="AV234" s="613" t="s">
        <v>1847</v>
      </c>
      <c r="AW234" s="613"/>
      <c r="AX234" s="613" t="s">
        <v>1848</v>
      </c>
      <c r="AY234" s="624">
        <v>46066</v>
      </c>
      <c r="AZ234" s="637"/>
      <c r="BA234" s="613" t="s">
        <v>1817</v>
      </c>
      <c r="BB234" s="1942" t="s">
        <v>1018</v>
      </c>
      <c r="BC234" s="614"/>
      <c r="BD234" s="614"/>
      <c r="BE234" s="614"/>
      <c r="BF234" s="615"/>
      <c r="BG234" s="614"/>
      <c r="BH234" s="616"/>
      <c r="BI234" s="616"/>
      <c r="BJ234" s="614"/>
      <c r="BK234" s="616"/>
      <c r="BL234" s="384"/>
      <c r="BM234" s="384"/>
      <c r="BN234" s="616"/>
      <c r="BO234" s="616"/>
      <c r="BP234" s="616"/>
      <c r="BQ234" s="2116"/>
      <c r="BR234" s="2116"/>
      <c r="BS234" s="2063"/>
      <c r="BT234" s="328"/>
      <c r="BU234" s="328"/>
      <c r="BV234" s="393"/>
      <c r="BW234" s="392"/>
      <c r="BX234" s="617"/>
      <c r="BY234" s="618"/>
      <c r="BZ234" s="618"/>
      <c r="CA234" s="619"/>
      <c r="CB234" s="612">
        <f t="shared" si="272"/>
        <v>30</v>
      </c>
      <c r="CC234" s="620">
        <f t="shared" si="284"/>
        <v>10000</v>
      </c>
      <c r="CD234" s="612"/>
      <c r="CE234" s="621">
        <f>(R234/30*CD234)*Q234</f>
        <v>0</v>
      </c>
      <c r="CF234" s="612"/>
      <c r="CG234" s="621">
        <f>(R234/30*CF234)*Q234</f>
        <v>0</v>
      </c>
      <c r="CH234" s="621">
        <f t="shared" si="274"/>
        <v>10000</v>
      </c>
      <c r="CI234" s="621">
        <f t="shared" si="275"/>
        <v>10000</v>
      </c>
      <c r="CJ234" s="619"/>
      <c r="CK234" s="612">
        <f t="shared" si="286"/>
        <v>30</v>
      </c>
      <c r="CL234" s="620">
        <f t="shared" si="285"/>
        <v>10000</v>
      </c>
      <c r="CM234" s="612"/>
      <c r="CN234" s="621">
        <f>(R234/30*CM234)*Q234</f>
        <v>0</v>
      </c>
      <c r="CO234" s="612"/>
      <c r="CP234" s="621">
        <f>(R234/30*CO234)*Q234</f>
        <v>0</v>
      </c>
      <c r="CQ234" s="621">
        <f t="shared" si="234"/>
        <v>10000</v>
      </c>
      <c r="CR234" s="621">
        <f t="shared" si="235"/>
        <v>0</v>
      </c>
      <c r="CS234" s="622"/>
      <c r="CT234" s="612">
        <f t="shared" si="268"/>
        <v>0</v>
      </c>
      <c r="CU234" s="620">
        <f t="shared" si="276"/>
        <v>0</v>
      </c>
      <c r="CV234" s="612"/>
      <c r="CW234" s="621">
        <f t="shared" si="249"/>
        <v>0</v>
      </c>
      <c r="CX234" s="612"/>
      <c r="CY234" s="621">
        <f t="shared" si="250"/>
        <v>0</v>
      </c>
      <c r="CZ234" s="621">
        <f t="shared" si="277"/>
        <v>0</v>
      </c>
      <c r="DA234" s="621">
        <f t="shared" si="278"/>
        <v>0</v>
      </c>
      <c r="DB234" s="612"/>
      <c r="DC234" s="612">
        <f t="shared" si="239"/>
        <v>0</v>
      </c>
      <c r="DD234" s="620">
        <f t="shared" si="279"/>
        <v>0</v>
      </c>
      <c r="DE234" s="612"/>
      <c r="DF234" s="621">
        <f t="shared" si="251"/>
        <v>0</v>
      </c>
      <c r="DG234" s="612"/>
      <c r="DH234" s="621">
        <f t="shared" si="252"/>
        <v>0</v>
      </c>
      <c r="DI234" s="612"/>
      <c r="DJ234" s="612"/>
      <c r="DK234" s="612"/>
      <c r="DL234" s="612"/>
      <c r="DM234" s="612"/>
      <c r="DN234" s="612"/>
      <c r="DO234" s="612"/>
      <c r="DP234" s="612"/>
      <c r="DQ234" s="612"/>
      <c r="DR234" s="612"/>
      <c r="DS234" s="612"/>
      <c r="DU234" s="1945">
        <f t="shared" si="241"/>
        <v>0</v>
      </c>
      <c r="DV234" s="1946">
        <f t="shared" ref="DV234:DV265" si="287">CE234+CN234+CW234+DF234</f>
        <v>0</v>
      </c>
      <c r="DW234" s="1946">
        <f t="shared" ref="DW234:DW265" si="288">CG234+CP234+CY234+DH234</f>
        <v>0</v>
      </c>
      <c r="DX234" s="1946">
        <f t="shared" si="280"/>
        <v>0</v>
      </c>
      <c r="DY234" s="1946">
        <f t="shared" si="281"/>
        <v>0</v>
      </c>
      <c r="EC234" s="1944" t="s">
        <v>1826</v>
      </c>
      <c r="ED234" s="1944">
        <f>DX234</f>
        <v>0</v>
      </c>
      <c r="EE234" s="1944" t="s">
        <v>1826</v>
      </c>
      <c r="EG234" s="1946"/>
    </row>
    <row r="235" spans="1:137" s="1944" customFormat="1" ht="37.5" hidden="1" customHeight="1" x14ac:dyDescent="0.25">
      <c r="A235" s="1937">
        <v>2026</v>
      </c>
      <c r="B235" s="606">
        <v>479</v>
      </c>
      <c r="C235" s="606" t="s">
        <v>58</v>
      </c>
      <c r="D235" s="606">
        <v>3000654</v>
      </c>
      <c r="E235" s="606">
        <v>5005023</v>
      </c>
      <c r="F235" s="606" t="s">
        <v>990</v>
      </c>
      <c r="G235" s="1937" t="s">
        <v>991</v>
      </c>
      <c r="H235" s="1937">
        <v>94</v>
      </c>
      <c r="I235" s="607" t="s">
        <v>992</v>
      </c>
      <c r="J235" s="608" t="s">
        <v>10</v>
      </c>
      <c r="K235" s="608" t="s">
        <v>60</v>
      </c>
      <c r="L235" s="606" t="str">
        <f t="shared" si="271"/>
        <v>2.3</v>
      </c>
      <c r="M235" s="1938" t="s">
        <v>62</v>
      </c>
      <c r="N235" s="609"/>
      <c r="O235" s="1937" t="s">
        <v>1849</v>
      </c>
      <c r="P235" s="1937" t="s">
        <v>65</v>
      </c>
      <c r="Q235" s="1939">
        <v>1</v>
      </c>
      <c r="R235" s="457">
        <v>7000</v>
      </c>
      <c r="S235" s="1937">
        <v>30</v>
      </c>
      <c r="T235" s="1937">
        <v>30</v>
      </c>
      <c r="U235" s="1937"/>
      <c r="V235" s="1937">
        <v>0</v>
      </c>
      <c r="W235" s="1940"/>
      <c r="X235" s="326"/>
      <c r="Y235" s="326"/>
      <c r="Z235" s="326"/>
      <c r="AA235" s="326"/>
      <c r="AB235" s="326"/>
      <c r="AC235" s="326"/>
      <c r="AD235" s="326"/>
      <c r="AE235" s="457">
        <f t="shared" ref="AE235:AE266" si="289">ROUNDUP(IFERROR(IF(OR(P235="LOCADOR",P235="VIATICOS",P235="CAJA CHICA"),IF(P235="LOCADOR",Q235*(R235/30)*SUM(S235:AD235),Q235*R235*SUM(S235:AD235)),R235*SUM(S235:AD235)),""),0)</f>
        <v>14000</v>
      </c>
      <c r="AF235" s="327">
        <f>+$R235*(S235/30)*Q235</f>
        <v>7000</v>
      </c>
      <c r="AG235" s="327">
        <f>+$R235*(T235/30)*Q235</f>
        <v>7000</v>
      </c>
      <c r="AH235" s="327">
        <f t="shared" si="256"/>
        <v>0</v>
      </c>
      <c r="AI235" s="327">
        <f t="shared" si="257"/>
        <v>0</v>
      </c>
      <c r="AJ235" s="327">
        <f t="shared" si="258"/>
        <v>0</v>
      </c>
      <c r="AK235" s="327">
        <f t="shared" si="259"/>
        <v>0</v>
      </c>
      <c r="AL235" s="327">
        <f t="shared" si="260"/>
        <v>0</v>
      </c>
      <c r="AM235" s="327">
        <f t="shared" si="261"/>
        <v>0</v>
      </c>
      <c r="AN235" s="327">
        <f t="shared" si="262"/>
        <v>0</v>
      </c>
      <c r="AO235" s="327">
        <f t="shared" si="263"/>
        <v>0</v>
      </c>
      <c r="AP235" s="327">
        <f t="shared" si="264"/>
        <v>0</v>
      </c>
      <c r="AQ235" s="327">
        <f t="shared" si="265"/>
        <v>0</v>
      </c>
      <c r="AR235" s="458">
        <f t="shared" ref="AR235:AR250" si="290">+ROUNDUP(SUM(AF235:AQ235),0)</f>
        <v>14000</v>
      </c>
      <c r="AS235" s="1941" t="s">
        <v>1763</v>
      </c>
      <c r="AT235" s="612"/>
      <c r="AU235" s="612"/>
      <c r="AV235" s="612"/>
      <c r="AW235" s="612"/>
      <c r="AX235" s="612"/>
      <c r="AY235" s="612"/>
      <c r="AZ235" s="612"/>
      <c r="BA235" s="613"/>
      <c r="BB235" s="1942" t="s">
        <v>995</v>
      </c>
      <c r="BC235" s="614" t="s">
        <v>1818</v>
      </c>
      <c r="BD235" s="614" t="s">
        <v>1819</v>
      </c>
      <c r="BE235" s="614" t="s">
        <v>1828</v>
      </c>
      <c r="BF235" s="615">
        <v>46028</v>
      </c>
      <c r="BG235" s="614"/>
      <c r="BH235" s="616" t="s">
        <v>1850</v>
      </c>
      <c r="BI235" s="616" t="s">
        <v>1821</v>
      </c>
      <c r="BJ235" s="614"/>
      <c r="BK235" s="614"/>
      <c r="BL235" s="614"/>
      <c r="BM235" s="614"/>
      <c r="BN235" s="614"/>
      <c r="BO235" s="616"/>
      <c r="BP235" s="646"/>
      <c r="BQ235" s="2138"/>
      <c r="BR235" s="2138"/>
      <c r="BS235" s="2757" t="s">
        <v>1751</v>
      </c>
      <c r="BT235" s="657" t="s">
        <v>1523</v>
      </c>
      <c r="BU235" s="657" t="s">
        <v>1851</v>
      </c>
      <c r="BV235" s="638">
        <v>73901541</v>
      </c>
      <c r="BW235" s="639">
        <v>10739015419</v>
      </c>
      <c r="BX235" s="663">
        <v>7000</v>
      </c>
      <c r="BY235" s="618">
        <v>46028</v>
      </c>
      <c r="BZ235" s="629">
        <v>46081</v>
      </c>
      <c r="CA235" s="619"/>
      <c r="CB235" s="612">
        <f t="shared" si="272"/>
        <v>30</v>
      </c>
      <c r="CC235" s="620">
        <f t="shared" si="284"/>
        <v>7000</v>
      </c>
      <c r="CD235" s="612">
        <v>30</v>
      </c>
      <c r="CE235" s="621">
        <v>7000</v>
      </c>
      <c r="CF235" s="612">
        <v>30</v>
      </c>
      <c r="CG235" s="621">
        <v>7000</v>
      </c>
      <c r="CH235" s="621">
        <f t="shared" si="274"/>
        <v>0</v>
      </c>
      <c r="CI235" s="621">
        <f t="shared" si="275"/>
        <v>0</v>
      </c>
      <c r="CJ235" s="619"/>
      <c r="CK235" s="612">
        <f t="shared" si="286"/>
        <v>30</v>
      </c>
      <c r="CL235" s="620">
        <f t="shared" si="285"/>
        <v>7000</v>
      </c>
      <c r="CM235" s="612">
        <v>30</v>
      </c>
      <c r="CN235" s="621">
        <v>7000</v>
      </c>
      <c r="CO235" s="612">
        <v>30</v>
      </c>
      <c r="CP235" s="621">
        <v>7000</v>
      </c>
      <c r="CQ235" s="621">
        <f t="shared" si="234"/>
        <v>0</v>
      </c>
      <c r="CR235" s="621">
        <f t="shared" si="235"/>
        <v>7000</v>
      </c>
      <c r="CS235" s="622"/>
      <c r="CT235" s="612">
        <f t="shared" si="268"/>
        <v>0</v>
      </c>
      <c r="CU235" s="620">
        <f t="shared" si="276"/>
        <v>0</v>
      </c>
      <c r="CV235" s="612"/>
      <c r="CW235" s="621">
        <f t="shared" si="249"/>
        <v>0</v>
      </c>
      <c r="CX235" s="612"/>
      <c r="CY235" s="621">
        <f t="shared" si="250"/>
        <v>0</v>
      </c>
      <c r="CZ235" s="621">
        <f t="shared" si="277"/>
        <v>0</v>
      </c>
      <c r="DA235" s="621">
        <f t="shared" si="278"/>
        <v>0</v>
      </c>
      <c r="DB235" s="612"/>
      <c r="DC235" s="612">
        <f t="shared" si="239"/>
        <v>0</v>
      </c>
      <c r="DD235" s="620">
        <f t="shared" si="279"/>
        <v>0</v>
      </c>
      <c r="DE235" s="612"/>
      <c r="DF235" s="621">
        <f t="shared" si="251"/>
        <v>0</v>
      </c>
      <c r="DG235" s="612"/>
      <c r="DH235" s="621">
        <f t="shared" si="252"/>
        <v>0</v>
      </c>
      <c r="DI235" s="612"/>
      <c r="DJ235" s="612"/>
      <c r="DK235" s="612"/>
      <c r="DL235" s="612"/>
      <c r="DM235" s="612"/>
      <c r="DN235" s="612"/>
      <c r="DO235" s="612"/>
      <c r="DP235" s="612"/>
      <c r="DQ235" s="612"/>
      <c r="DR235" s="612"/>
      <c r="DS235" s="612"/>
      <c r="DU235" s="1945">
        <f t="shared" si="241"/>
        <v>14000</v>
      </c>
      <c r="DV235" s="1946">
        <f t="shared" si="287"/>
        <v>14000</v>
      </c>
      <c r="DW235" s="1946">
        <f t="shared" si="288"/>
        <v>14000</v>
      </c>
      <c r="DX235" s="1946">
        <f t="shared" si="280"/>
        <v>0</v>
      </c>
      <c r="DY235" s="1946">
        <f t="shared" si="281"/>
        <v>0</v>
      </c>
      <c r="EC235" s="2035"/>
      <c r="ED235" s="1946"/>
      <c r="EG235" s="1946"/>
    </row>
    <row r="236" spans="1:137" s="1944" customFormat="1" ht="37.5" hidden="1" customHeight="1" x14ac:dyDescent="0.25">
      <c r="A236" s="1937">
        <v>2026</v>
      </c>
      <c r="B236" s="606">
        <v>479</v>
      </c>
      <c r="C236" s="606" t="s">
        <v>58</v>
      </c>
      <c r="D236" s="606">
        <v>3000654</v>
      </c>
      <c r="E236" s="606">
        <v>5005023</v>
      </c>
      <c r="F236" s="606" t="s">
        <v>990</v>
      </c>
      <c r="G236" s="1937" t="s">
        <v>991</v>
      </c>
      <c r="H236" s="1937">
        <v>94</v>
      </c>
      <c r="I236" s="607" t="s">
        <v>992</v>
      </c>
      <c r="J236" s="608" t="s">
        <v>10</v>
      </c>
      <c r="K236" s="608" t="s">
        <v>60</v>
      </c>
      <c r="L236" s="606" t="str">
        <f t="shared" si="271"/>
        <v>2.3</v>
      </c>
      <c r="M236" s="1938" t="s">
        <v>62</v>
      </c>
      <c r="N236" s="609"/>
      <c r="O236" s="1937" t="s">
        <v>1849</v>
      </c>
      <c r="P236" s="1937" t="s">
        <v>65</v>
      </c>
      <c r="Q236" s="1939">
        <v>1</v>
      </c>
      <c r="R236" s="457">
        <v>7000</v>
      </c>
      <c r="S236" s="1937">
        <v>30</v>
      </c>
      <c r="T236" s="1937">
        <v>30</v>
      </c>
      <c r="U236" s="1937"/>
      <c r="V236" s="1937">
        <v>0</v>
      </c>
      <c r="W236" s="1940"/>
      <c r="X236" s="326"/>
      <c r="Y236" s="326"/>
      <c r="Z236" s="326"/>
      <c r="AA236" s="326"/>
      <c r="AB236" s="326"/>
      <c r="AC236" s="326"/>
      <c r="AD236" s="326"/>
      <c r="AE236" s="457">
        <f t="shared" si="289"/>
        <v>14000</v>
      </c>
      <c r="AF236" s="327">
        <f>+$R236*(S236/30)*Q236</f>
        <v>7000</v>
      </c>
      <c r="AG236" s="327">
        <f>+$R236*(T236/30)*Q236</f>
        <v>7000</v>
      </c>
      <c r="AH236" s="327">
        <f t="shared" si="256"/>
        <v>0</v>
      </c>
      <c r="AI236" s="327">
        <f t="shared" si="257"/>
        <v>0</v>
      </c>
      <c r="AJ236" s="327">
        <f t="shared" si="258"/>
        <v>0</v>
      </c>
      <c r="AK236" s="327">
        <f t="shared" si="259"/>
        <v>0</v>
      </c>
      <c r="AL236" s="327">
        <f t="shared" si="260"/>
        <v>0</v>
      </c>
      <c r="AM236" s="327">
        <f t="shared" si="261"/>
        <v>0</v>
      </c>
      <c r="AN236" s="327">
        <f t="shared" si="262"/>
        <v>0</v>
      </c>
      <c r="AO236" s="327">
        <f t="shared" si="263"/>
        <v>0</v>
      </c>
      <c r="AP236" s="327">
        <f t="shared" si="264"/>
        <v>0</v>
      </c>
      <c r="AQ236" s="327">
        <f t="shared" si="265"/>
        <v>0</v>
      </c>
      <c r="AR236" s="458">
        <f t="shared" si="290"/>
        <v>14000</v>
      </c>
      <c r="AS236" s="1941" t="s">
        <v>1763</v>
      </c>
      <c r="AT236" s="612"/>
      <c r="AU236" s="612"/>
      <c r="AV236" s="612"/>
      <c r="AW236" s="612"/>
      <c r="AX236" s="612"/>
      <c r="AY236" s="612"/>
      <c r="AZ236" s="612"/>
      <c r="BA236" s="613"/>
      <c r="BB236" s="1942" t="s">
        <v>995</v>
      </c>
      <c r="BC236" s="614" t="s">
        <v>1818</v>
      </c>
      <c r="BD236" s="614" t="s">
        <v>1819</v>
      </c>
      <c r="BE236" s="614" t="s">
        <v>1828</v>
      </c>
      <c r="BF236" s="615">
        <v>46028</v>
      </c>
      <c r="BG236" s="614"/>
      <c r="BH236" s="616" t="s">
        <v>1852</v>
      </c>
      <c r="BI236" s="616" t="s">
        <v>1834</v>
      </c>
      <c r="BJ236" s="614"/>
      <c r="BK236" s="614"/>
      <c r="BL236" s="614"/>
      <c r="BM236" s="614"/>
      <c r="BN236" s="614"/>
      <c r="BO236" s="616"/>
      <c r="BP236" s="646"/>
      <c r="BQ236" s="2138"/>
      <c r="BR236" s="2138"/>
      <c r="BS236" s="2757" t="s">
        <v>1853</v>
      </c>
      <c r="BT236" s="657" t="s">
        <v>1854</v>
      </c>
      <c r="BU236" s="657" t="s">
        <v>1855</v>
      </c>
      <c r="BV236" s="638">
        <v>76970393</v>
      </c>
      <c r="BW236" s="639">
        <v>10769703930</v>
      </c>
      <c r="BX236" s="663">
        <v>7000</v>
      </c>
      <c r="BY236" s="618">
        <v>46028</v>
      </c>
      <c r="BZ236" s="629">
        <v>46081</v>
      </c>
      <c r="CA236" s="619"/>
      <c r="CB236" s="612">
        <f t="shared" si="272"/>
        <v>30</v>
      </c>
      <c r="CC236" s="620">
        <f t="shared" si="284"/>
        <v>7000</v>
      </c>
      <c r="CD236" s="612">
        <v>30</v>
      </c>
      <c r="CE236" s="621">
        <v>7000</v>
      </c>
      <c r="CF236" s="612">
        <v>30</v>
      </c>
      <c r="CG236" s="621">
        <v>7000</v>
      </c>
      <c r="CH236" s="621">
        <f t="shared" si="274"/>
        <v>0</v>
      </c>
      <c r="CI236" s="621">
        <f t="shared" si="275"/>
        <v>0</v>
      </c>
      <c r="CJ236" s="619"/>
      <c r="CK236" s="612">
        <f t="shared" si="286"/>
        <v>30</v>
      </c>
      <c r="CL236" s="620">
        <f t="shared" si="285"/>
        <v>7000</v>
      </c>
      <c r="CM236" s="612">
        <v>30</v>
      </c>
      <c r="CN236" s="621">
        <v>7000</v>
      </c>
      <c r="CO236" s="612">
        <v>30</v>
      </c>
      <c r="CP236" s="621">
        <v>7000</v>
      </c>
      <c r="CQ236" s="621">
        <f t="shared" si="234"/>
        <v>0</v>
      </c>
      <c r="CR236" s="621">
        <f t="shared" si="235"/>
        <v>7000</v>
      </c>
      <c r="CS236" s="622"/>
      <c r="CT236" s="612">
        <f t="shared" si="268"/>
        <v>0</v>
      </c>
      <c r="CU236" s="620">
        <f t="shared" si="276"/>
        <v>0</v>
      </c>
      <c r="CV236" s="612"/>
      <c r="CW236" s="621">
        <f t="shared" si="249"/>
        <v>0</v>
      </c>
      <c r="CX236" s="612"/>
      <c r="CY236" s="621">
        <f t="shared" si="250"/>
        <v>0</v>
      </c>
      <c r="CZ236" s="621">
        <f t="shared" si="277"/>
        <v>0</v>
      </c>
      <c r="DA236" s="621">
        <f t="shared" si="278"/>
        <v>0</v>
      </c>
      <c r="DB236" s="612"/>
      <c r="DC236" s="612">
        <f t="shared" si="239"/>
        <v>0</v>
      </c>
      <c r="DD236" s="620">
        <f t="shared" si="279"/>
        <v>0</v>
      </c>
      <c r="DE236" s="612"/>
      <c r="DF236" s="621">
        <f t="shared" si="251"/>
        <v>0</v>
      </c>
      <c r="DG236" s="612"/>
      <c r="DH236" s="621">
        <f t="shared" si="252"/>
        <v>0</v>
      </c>
      <c r="DI236" s="612"/>
      <c r="DJ236" s="612"/>
      <c r="DK236" s="612"/>
      <c r="DL236" s="612"/>
      <c r="DM236" s="612"/>
      <c r="DN236" s="612"/>
      <c r="DO236" s="612"/>
      <c r="DP236" s="612"/>
      <c r="DQ236" s="612"/>
      <c r="DR236" s="612"/>
      <c r="DS236" s="612"/>
      <c r="DU236" s="1945">
        <f t="shared" si="241"/>
        <v>14000</v>
      </c>
      <c r="DV236" s="1946">
        <f t="shared" si="287"/>
        <v>14000</v>
      </c>
      <c r="DW236" s="1946">
        <f t="shared" si="288"/>
        <v>14000</v>
      </c>
      <c r="DX236" s="1946">
        <f t="shared" si="280"/>
        <v>0</v>
      </c>
      <c r="DY236" s="1946">
        <f t="shared" si="281"/>
        <v>0</v>
      </c>
      <c r="EG236" s="1946"/>
    </row>
    <row r="237" spans="1:137" s="1944" customFormat="1" ht="37.5" hidden="1" customHeight="1" x14ac:dyDescent="0.25">
      <c r="A237" s="1937">
        <v>2026</v>
      </c>
      <c r="B237" s="606">
        <v>479</v>
      </c>
      <c r="C237" s="606" t="s">
        <v>58</v>
      </c>
      <c r="D237" s="606">
        <v>3000654</v>
      </c>
      <c r="E237" s="606">
        <v>5005023</v>
      </c>
      <c r="F237" s="606" t="s">
        <v>990</v>
      </c>
      <c r="G237" s="1937" t="s">
        <v>991</v>
      </c>
      <c r="H237" s="1937">
        <v>94</v>
      </c>
      <c r="I237" s="607" t="s">
        <v>992</v>
      </c>
      <c r="J237" s="608" t="s">
        <v>10</v>
      </c>
      <c r="K237" s="608" t="s">
        <v>60</v>
      </c>
      <c r="L237" s="606" t="str">
        <f t="shared" si="271"/>
        <v>2.3</v>
      </c>
      <c r="M237" s="1938" t="s">
        <v>62</v>
      </c>
      <c r="N237" s="609"/>
      <c r="O237" s="1937" t="s">
        <v>1856</v>
      </c>
      <c r="P237" s="1937" t="s">
        <v>65</v>
      </c>
      <c r="Q237" s="1939">
        <v>1</v>
      </c>
      <c r="R237" s="457">
        <v>6500</v>
      </c>
      <c r="S237" s="1937">
        <v>30</v>
      </c>
      <c r="T237" s="1937">
        <v>30</v>
      </c>
      <c r="U237" s="1937"/>
      <c r="V237" s="1937">
        <v>0</v>
      </c>
      <c r="W237" s="1940"/>
      <c r="X237" s="326"/>
      <c r="Y237" s="326"/>
      <c r="Z237" s="326"/>
      <c r="AA237" s="326"/>
      <c r="AB237" s="326"/>
      <c r="AC237" s="326"/>
      <c r="AD237" s="326"/>
      <c r="AE237" s="457">
        <f t="shared" si="289"/>
        <v>13000</v>
      </c>
      <c r="AF237" s="327">
        <f>+$R237*(S237/30)*Q237</f>
        <v>6500</v>
      </c>
      <c r="AG237" s="327">
        <f>+$R237*(T237/30)*Q237</f>
        <v>6500</v>
      </c>
      <c r="AH237" s="327">
        <f t="shared" si="256"/>
        <v>0</v>
      </c>
      <c r="AI237" s="327">
        <f t="shared" si="257"/>
        <v>0</v>
      </c>
      <c r="AJ237" s="327">
        <f t="shared" si="258"/>
        <v>0</v>
      </c>
      <c r="AK237" s="327">
        <f t="shared" si="259"/>
        <v>0</v>
      </c>
      <c r="AL237" s="327">
        <f t="shared" si="260"/>
        <v>0</v>
      </c>
      <c r="AM237" s="327">
        <f t="shared" si="261"/>
        <v>0</v>
      </c>
      <c r="AN237" s="327">
        <f t="shared" si="262"/>
        <v>0</v>
      </c>
      <c r="AO237" s="327">
        <f t="shared" si="263"/>
        <v>0</v>
      </c>
      <c r="AP237" s="327">
        <f t="shared" si="264"/>
        <v>0</v>
      </c>
      <c r="AQ237" s="327">
        <f t="shared" si="265"/>
        <v>0</v>
      </c>
      <c r="AR237" s="458">
        <f t="shared" si="290"/>
        <v>13000</v>
      </c>
      <c r="AS237" s="1941" t="s">
        <v>1763</v>
      </c>
      <c r="AT237" s="612"/>
      <c r="AU237" s="612"/>
      <c r="AV237" s="612"/>
      <c r="AW237" s="612"/>
      <c r="AX237" s="612"/>
      <c r="AY237" s="612"/>
      <c r="AZ237" s="612"/>
      <c r="BA237" s="613"/>
      <c r="BB237" s="1942" t="s">
        <v>995</v>
      </c>
      <c r="BC237" s="614" t="s">
        <v>1818</v>
      </c>
      <c r="BD237" s="614" t="s">
        <v>1819</v>
      </c>
      <c r="BE237" s="614" t="s">
        <v>1828</v>
      </c>
      <c r="BF237" s="615">
        <v>46028</v>
      </c>
      <c r="BG237" s="614"/>
      <c r="BH237" s="616" t="s">
        <v>1857</v>
      </c>
      <c r="BI237" s="616" t="s">
        <v>1834</v>
      </c>
      <c r="BJ237" s="614"/>
      <c r="BK237" s="614"/>
      <c r="BL237" s="614"/>
      <c r="BM237" s="614"/>
      <c r="BN237" s="614"/>
      <c r="BO237" s="616"/>
      <c r="BP237" s="646"/>
      <c r="BQ237" s="2138"/>
      <c r="BR237" s="2138"/>
      <c r="BS237" s="2757" t="s">
        <v>1858</v>
      </c>
      <c r="BT237" s="657" t="s">
        <v>1859</v>
      </c>
      <c r="BU237" s="657" t="s">
        <v>1860</v>
      </c>
      <c r="BV237" s="638">
        <v>41277872</v>
      </c>
      <c r="BW237" s="658">
        <v>10412778729</v>
      </c>
      <c r="BX237" s="663">
        <v>6500</v>
      </c>
      <c r="BY237" s="618">
        <v>46028</v>
      </c>
      <c r="BZ237" s="629">
        <v>46081</v>
      </c>
      <c r="CA237" s="619"/>
      <c r="CB237" s="612">
        <f t="shared" si="272"/>
        <v>30</v>
      </c>
      <c r="CC237" s="620">
        <f t="shared" si="284"/>
        <v>6500</v>
      </c>
      <c r="CD237" s="612">
        <v>30</v>
      </c>
      <c r="CE237" s="621">
        <v>6500</v>
      </c>
      <c r="CF237" s="612">
        <v>30</v>
      </c>
      <c r="CG237" s="621">
        <v>6500</v>
      </c>
      <c r="CH237" s="621">
        <f t="shared" si="274"/>
        <v>0</v>
      </c>
      <c r="CI237" s="621">
        <f t="shared" si="275"/>
        <v>0</v>
      </c>
      <c r="CJ237" s="619"/>
      <c r="CK237" s="612">
        <f t="shared" si="286"/>
        <v>30</v>
      </c>
      <c r="CL237" s="620">
        <f t="shared" si="285"/>
        <v>6500</v>
      </c>
      <c r="CM237" s="612">
        <v>30</v>
      </c>
      <c r="CN237" s="621">
        <v>6500</v>
      </c>
      <c r="CO237" s="612">
        <v>30</v>
      </c>
      <c r="CP237" s="621">
        <v>6500</v>
      </c>
      <c r="CQ237" s="621">
        <f t="shared" si="234"/>
        <v>0</v>
      </c>
      <c r="CR237" s="621">
        <f t="shared" si="235"/>
        <v>6500</v>
      </c>
      <c r="CS237" s="622"/>
      <c r="CT237" s="612">
        <f t="shared" si="268"/>
        <v>0</v>
      </c>
      <c r="CU237" s="620">
        <f t="shared" si="276"/>
        <v>0</v>
      </c>
      <c r="CV237" s="612"/>
      <c r="CW237" s="621">
        <f t="shared" si="249"/>
        <v>0</v>
      </c>
      <c r="CX237" s="612"/>
      <c r="CY237" s="621">
        <f t="shared" si="250"/>
        <v>0</v>
      </c>
      <c r="CZ237" s="621">
        <f t="shared" si="277"/>
        <v>0</v>
      </c>
      <c r="DA237" s="621">
        <f t="shared" si="278"/>
        <v>0</v>
      </c>
      <c r="DB237" s="612"/>
      <c r="DC237" s="612">
        <f t="shared" si="239"/>
        <v>0</v>
      </c>
      <c r="DD237" s="620">
        <f t="shared" si="279"/>
        <v>0</v>
      </c>
      <c r="DE237" s="612"/>
      <c r="DF237" s="621">
        <f t="shared" si="251"/>
        <v>0</v>
      </c>
      <c r="DG237" s="612"/>
      <c r="DH237" s="621">
        <f t="shared" si="252"/>
        <v>0</v>
      </c>
      <c r="DI237" s="612"/>
      <c r="DJ237" s="612"/>
      <c r="DK237" s="612"/>
      <c r="DL237" s="612"/>
      <c r="DM237" s="612"/>
      <c r="DN237" s="612"/>
      <c r="DO237" s="612"/>
      <c r="DP237" s="612"/>
      <c r="DQ237" s="612"/>
      <c r="DR237" s="612"/>
      <c r="DS237" s="612"/>
      <c r="DU237" s="1945">
        <f t="shared" si="241"/>
        <v>13000</v>
      </c>
      <c r="DV237" s="1946">
        <f t="shared" si="287"/>
        <v>13000</v>
      </c>
      <c r="DW237" s="1946">
        <f t="shared" si="288"/>
        <v>13000</v>
      </c>
      <c r="DX237" s="1946">
        <f t="shared" si="280"/>
        <v>0</v>
      </c>
      <c r="DY237" s="1946">
        <f t="shared" si="281"/>
        <v>0</v>
      </c>
      <c r="EG237" s="1946"/>
    </row>
    <row r="238" spans="1:137" s="1944" customFormat="1" ht="37.5" hidden="1" customHeight="1" x14ac:dyDescent="0.25">
      <c r="A238" s="1937">
        <v>2026</v>
      </c>
      <c r="B238" s="606">
        <v>479</v>
      </c>
      <c r="C238" s="606" t="s">
        <v>58</v>
      </c>
      <c r="D238" s="606">
        <v>3000654</v>
      </c>
      <c r="E238" s="606">
        <v>5005023</v>
      </c>
      <c r="F238" s="606" t="s">
        <v>990</v>
      </c>
      <c r="G238" s="1937" t="s">
        <v>991</v>
      </c>
      <c r="H238" s="1937">
        <v>94</v>
      </c>
      <c r="I238" s="607" t="s">
        <v>992</v>
      </c>
      <c r="J238" s="608" t="s">
        <v>10</v>
      </c>
      <c r="K238" s="608" t="s">
        <v>60</v>
      </c>
      <c r="L238" s="606" t="str">
        <f t="shared" si="271"/>
        <v>2.3</v>
      </c>
      <c r="M238" s="1938" t="s">
        <v>62</v>
      </c>
      <c r="N238" s="609"/>
      <c r="O238" s="1937" t="s">
        <v>1856</v>
      </c>
      <c r="P238" s="1937" t="s">
        <v>65</v>
      </c>
      <c r="Q238" s="1939">
        <v>1</v>
      </c>
      <c r="R238" s="457">
        <v>6500</v>
      </c>
      <c r="S238" s="1937">
        <v>30</v>
      </c>
      <c r="T238" s="1937">
        <v>30</v>
      </c>
      <c r="U238" s="1937"/>
      <c r="V238" s="1937">
        <v>0</v>
      </c>
      <c r="W238" s="1940"/>
      <c r="X238" s="326"/>
      <c r="Y238" s="326"/>
      <c r="Z238" s="326"/>
      <c r="AA238" s="326"/>
      <c r="AB238" s="326"/>
      <c r="AC238" s="326"/>
      <c r="AD238" s="326"/>
      <c r="AE238" s="457">
        <f t="shared" si="289"/>
        <v>13000</v>
      </c>
      <c r="AF238" s="327">
        <f>+$R238*(S238/30)*Q238</f>
        <v>6500</v>
      </c>
      <c r="AG238" s="327">
        <f>+$R238*(T238/30)*Q238</f>
        <v>6500</v>
      </c>
      <c r="AH238" s="327">
        <f t="shared" si="256"/>
        <v>0</v>
      </c>
      <c r="AI238" s="327">
        <f t="shared" si="257"/>
        <v>0</v>
      </c>
      <c r="AJ238" s="327">
        <f t="shared" si="258"/>
        <v>0</v>
      </c>
      <c r="AK238" s="327">
        <f t="shared" si="259"/>
        <v>0</v>
      </c>
      <c r="AL238" s="327">
        <f t="shared" si="260"/>
        <v>0</v>
      </c>
      <c r="AM238" s="327">
        <f t="shared" si="261"/>
        <v>0</v>
      </c>
      <c r="AN238" s="327">
        <f t="shared" si="262"/>
        <v>0</v>
      </c>
      <c r="AO238" s="327">
        <f t="shared" si="263"/>
        <v>0</v>
      </c>
      <c r="AP238" s="327">
        <f t="shared" si="264"/>
        <v>0</v>
      </c>
      <c r="AQ238" s="327">
        <f t="shared" si="265"/>
        <v>0</v>
      </c>
      <c r="AR238" s="458">
        <f t="shared" si="290"/>
        <v>13000</v>
      </c>
      <c r="AS238" s="1941" t="s">
        <v>1763</v>
      </c>
      <c r="AT238" s="612"/>
      <c r="AU238" s="612"/>
      <c r="AV238" s="612"/>
      <c r="AW238" s="612"/>
      <c r="AX238" s="612"/>
      <c r="AY238" s="612"/>
      <c r="AZ238" s="612"/>
      <c r="BA238" s="613"/>
      <c r="BB238" s="1942" t="s">
        <v>995</v>
      </c>
      <c r="BC238" s="614" t="s">
        <v>1818</v>
      </c>
      <c r="BD238" s="614" t="s">
        <v>1819</v>
      </c>
      <c r="BE238" s="614" t="s">
        <v>1828</v>
      </c>
      <c r="BF238" s="615">
        <v>46028</v>
      </c>
      <c r="BG238" s="614"/>
      <c r="BH238" s="616" t="s">
        <v>1861</v>
      </c>
      <c r="BI238" s="616" t="s">
        <v>1834</v>
      </c>
      <c r="BJ238" s="614"/>
      <c r="BK238" s="614"/>
      <c r="BL238" s="614"/>
      <c r="BM238" s="614"/>
      <c r="BN238" s="614"/>
      <c r="BO238" s="616"/>
      <c r="BP238" s="646"/>
      <c r="BQ238" s="2138"/>
      <c r="BR238" s="2138"/>
      <c r="BS238" s="2757" t="s">
        <v>1115</v>
      </c>
      <c r="BT238" s="657" t="s">
        <v>1862</v>
      </c>
      <c r="BU238" s="657" t="s">
        <v>1285</v>
      </c>
      <c r="BV238" s="638">
        <v>10762142</v>
      </c>
      <c r="BW238" s="639">
        <v>10107621429</v>
      </c>
      <c r="BX238" s="663">
        <v>6500</v>
      </c>
      <c r="BY238" s="618">
        <v>46028</v>
      </c>
      <c r="BZ238" s="629">
        <v>46081</v>
      </c>
      <c r="CA238" s="619"/>
      <c r="CB238" s="612">
        <f t="shared" si="272"/>
        <v>30</v>
      </c>
      <c r="CC238" s="620">
        <f t="shared" si="284"/>
        <v>6500</v>
      </c>
      <c r="CD238" s="612">
        <v>30</v>
      </c>
      <c r="CE238" s="621">
        <v>6500</v>
      </c>
      <c r="CF238" s="612">
        <v>30</v>
      </c>
      <c r="CG238" s="621">
        <v>6500</v>
      </c>
      <c r="CH238" s="621">
        <f t="shared" si="274"/>
        <v>0</v>
      </c>
      <c r="CI238" s="621">
        <f t="shared" si="275"/>
        <v>0</v>
      </c>
      <c r="CJ238" s="619"/>
      <c r="CK238" s="612">
        <f t="shared" si="286"/>
        <v>30</v>
      </c>
      <c r="CL238" s="620">
        <f t="shared" si="285"/>
        <v>6500</v>
      </c>
      <c r="CM238" s="612">
        <v>30</v>
      </c>
      <c r="CN238" s="621">
        <v>6500</v>
      </c>
      <c r="CO238" s="612">
        <v>30</v>
      </c>
      <c r="CP238" s="621">
        <v>6500</v>
      </c>
      <c r="CQ238" s="621">
        <f t="shared" si="234"/>
        <v>0</v>
      </c>
      <c r="CR238" s="621">
        <f t="shared" si="235"/>
        <v>6500</v>
      </c>
      <c r="CS238" s="622"/>
      <c r="CT238" s="612">
        <f t="shared" ref="CT238:CT269" si="291">U238</f>
        <v>0</v>
      </c>
      <c r="CU238" s="620">
        <f t="shared" si="276"/>
        <v>0</v>
      </c>
      <c r="CV238" s="612"/>
      <c r="CW238" s="621">
        <f t="shared" si="249"/>
        <v>0</v>
      </c>
      <c r="CX238" s="612"/>
      <c r="CY238" s="621">
        <f t="shared" si="250"/>
        <v>0</v>
      </c>
      <c r="CZ238" s="621">
        <f t="shared" si="277"/>
        <v>0</v>
      </c>
      <c r="DA238" s="621">
        <f t="shared" si="278"/>
        <v>0</v>
      </c>
      <c r="DB238" s="612"/>
      <c r="DC238" s="612">
        <f t="shared" si="239"/>
        <v>0</v>
      </c>
      <c r="DD238" s="620">
        <f t="shared" si="279"/>
        <v>0</v>
      </c>
      <c r="DE238" s="612"/>
      <c r="DF238" s="621">
        <f t="shared" si="251"/>
        <v>0</v>
      </c>
      <c r="DG238" s="612"/>
      <c r="DH238" s="621">
        <f t="shared" si="252"/>
        <v>0</v>
      </c>
      <c r="DI238" s="612"/>
      <c r="DJ238" s="612"/>
      <c r="DK238" s="612"/>
      <c r="DL238" s="612"/>
      <c r="DM238" s="612"/>
      <c r="DN238" s="612"/>
      <c r="DO238" s="612"/>
      <c r="DP238" s="612"/>
      <c r="DQ238" s="612"/>
      <c r="DR238" s="612"/>
      <c r="DS238" s="612"/>
      <c r="DU238" s="1945">
        <f t="shared" si="241"/>
        <v>13000</v>
      </c>
      <c r="DV238" s="1946">
        <f t="shared" si="287"/>
        <v>13000</v>
      </c>
      <c r="DW238" s="1946">
        <f t="shared" si="288"/>
        <v>13000</v>
      </c>
      <c r="DX238" s="1946">
        <f t="shared" si="280"/>
        <v>0</v>
      </c>
      <c r="DY238" s="1946">
        <f t="shared" si="281"/>
        <v>0</v>
      </c>
      <c r="EG238" s="1946"/>
    </row>
    <row r="239" spans="1:137" s="1944" customFormat="1" ht="37.5" hidden="1" customHeight="1" x14ac:dyDescent="0.25">
      <c r="A239" s="1937">
        <v>2026</v>
      </c>
      <c r="B239" s="606">
        <v>479</v>
      </c>
      <c r="C239" s="606" t="s">
        <v>58</v>
      </c>
      <c r="D239" s="606">
        <v>3000654</v>
      </c>
      <c r="E239" s="606">
        <v>5005023</v>
      </c>
      <c r="F239" s="606" t="s">
        <v>990</v>
      </c>
      <c r="G239" s="1937" t="s">
        <v>991</v>
      </c>
      <c r="H239" s="1937">
        <v>94</v>
      </c>
      <c r="I239" s="607" t="s">
        <v>992</v>
      </c>
      <c r="J239" s="608" t="s">
        <v>10</v>
      </c>
      <c r="K239" s="608" t="s">
        <v>60</v>
      </c>
      <c r="L239" s="606" t="str">
        <f t="shared" si="271"/>
        <v>2.3</v>
      </c>
      <c r="M239" s="1938" t="s">
        <v>62</v>
      </c>
      <c r="N239" s="609"/>
      <c r="O239" s="1937" t="s">
        <v>1863</v>
      </c>
      <c r="P239" s="1937" t="s">
        <v>65</v>
      </c>
      <c r="Q239" s="1939">
        <v>1</v>
      </c>
      <c r="R239" s="457">
        <v>10000</v>
      </c>
      <c r="S239" s="1937">
        <v>30</v>
      </c>
      <c r="T239" s="1937">
        <v>30</v>
      </c>
      <c r="U239" s="1937"/>
      <c r="V239" s="1937">
        <v>0</v>
      </c>
      <c r="W239" s="1940"/>
      <c r="X239" s="326"/>
      <c r="Y239" s="326"/>
      <c r="Z239" s="326"/>
      <c r="AA239" s="326"/>
      <c r="AB239" s="326"/>
      <c r="AC239" s="326"/>
      <c r="AD239" s="326"/>
      <c r="AE239" s="457">
        <f t="shared" si="289"/>
        <v>20000</v>
      </c>
      <c r="AF239" s="327">
        <f t="shared" ref="AF239:AG241" si="292">+$R239*(S239/30)</f>
        <v>10000</v>
      </c>
      <c r="AG239" s="327">
        <f t="shared" si="292"/>
        <v>10000</v>
      </c>
      <c r="AH239" s="327">
        <f t="shared" si="256"/>
        <v>0</v>
      </c>
      <c r="AI239" s="327">
        <f t="shared" si="257"/>
        <v>0</v>
      </c>
      <c r="AJ239" s="327">
        <f t="shared" si="258"/>
        <v>0</v>
      </c>
      <c r="AK239" s="327">
        <f t="shared" si="259"/>
        <v>0</v>
      </c>
      <c r="AL239" s="327">
        <f t="shared" si="260"/>
        <v>0</v>
      </c>
      <c r="AM239" s="327">
        <f t="shared" si="261"/>
        <v>0</v>
      </c>
      <c r="AN239" s="327">
        <f t="shared" si="262"/>
        <v>0</v>
      </c>
      <c r="AO239" s="327">
        <f t="shared" si="263"/>
        <v>0</v>
      </c>
      <c r="AP239" s="327">
        <f t="shared" si="264"/>
        <v>0</v>
      </c>
      <c r="AQ239" s="327">
        <f t="shared" si="265"/>
        <v>0</v>
      </c>
      <c r="AR239" s="458">
        <f t="shared" si="290"/>
        <v>20000</v>
      </c>
      <c r="AS239" s="1941" t="s">
        <v>1763</v>
      </c>
      <c r="AT239" s="612"/>
      <c r="AU239" s="612"/>
      <c r="AV239" s="612"/>
      <c r="AW239" s="612"/>
      <c r="AX239" s="612"/>
      <c r="AY239" s="612"/>
      <c r="AZ239" s="612"/>
      <c r="BA239" s="613"/>
      <c r="BB239" s="1942" t="s">
        <v>995</v>
      </c>
      <c r="BC239" s="614" t="s">
        <v>1818</v>
      </c>
      <c r="BD239" s="614" t="s">
        <v>1819</v>
      </c>
      <c r="BE239" s="614" t="s">
        <v>1828</v>
      </c>
      <c r="BF239" s="615">
        <v>46028</v>
      </c>
      <c r="BG239" s="614"/>
      <c r="BH239" s="616" t="s">
        <v>1864</v>
      </c>
      <c r="BI239" s="616" t="s">
        <v>1834</v>
      </c>
      <c r="BJ239" s="614"/>
      <c r="BK239" s="614"/>
      <c r="BL239" s="614"/>
      <c r="BM239" s="614"/>
      <c r="BN239" s="614"/>
      <c r="BO239" s="616"/>
      <c r="BP239" s="646"/>
      <c r="BQ239" s="2138"/>
      <c r="BR239" s="2138"/>
      <c r="BS239" s="2757" t="s">
        <v>1865</v>
      </c>
      <c r="BT239" s="657" t="s">
        <v>1180</v>
      </c>
      <c r="BU239" s="657" t="s">
        <v>1866</v>
      </c>
      <c r="BV239" s="638">
        <v>70402346</v>
      </c>
      <c r="BW239" s="639">
        <v>10704023460</v>
      </c>
      <c r="BX239" s="663">
        <v>10000</v>
      </c>
      <c r="BY239" s="618">
        <v>46028</v>
      </c>
      <c r="BZ239" s="629">
        <v>46081</v>
      </c>
      <c r="CA239" s="619"/>
      <c r="CB239" s="612">
        <f t="shared" si="272"/>
        <v>30</v>
      </c>
      <c r="CC239" s="620">
        <f t="shared" si="284"/>
        <v>10000</v>
      </c>
      <c r="CD239" s="612">
        <v>30</v>
      </c>
      <c r="CE239" s="621">
        <v>10000</v>
      </c>
      <c r="CF239" s="612">
        <v>30</v>
      </c>
      <c r="CG239" s="621">
        <v>10000</v>
      </c>
      <c r="CH239" s="621">
        <f t="shared" si="274"/>
        <v>0</v>
      </c>
      <c r="CI239" s="621">
        <f t="shared" si="275"/>
        <v>0</v>
      </c>
      <c r="CJ239" s="619"/>
      <c r="CK239" s="612">
        <f t="shared" si="286"/>
        <v>30</v>
      </c>
      <c r="CL239" s="620">
        <f t="shared" si="285"/>
        <v>10000</v>
      </c>
      <c r="CM239" s="612">
        <v>30</v>
      </c>
      <c r="CN239" s="621">
        <v>10000</v>
      </c>
      <c r="CO239" s="612">
        <v>30</v>
      </c>
      <c r="CP239" s="621">
        <v>10000</v>
      </c>
      <c r="CQ239" s="621">
        <f t="shared" si="234"/>
        <v>0</v>
      </c>
      <c r="CR239" s="621">
        <f t="shared" si="235"/>
        <v>10000</v>
      </c>
      <c r="CS239" s="622"/>
      <c r="CT239" s="612">
        <f t="shared" si="291"/>
        <v>0</v>
      </c>
      <c r="CU239" s="620">
        <f t="shared" si="276"/>
        <v>0</v>
      </c>
      <c r="CV239" s="612"/>
      <c r="CW239" s="621">
        <f t="shared" si="249"/>
        <v>0</v>
      </c>
      <c r="CX239" s="612"/>
      <c r="CY239" s="621">
        <f t="shared" si="250"/>
        <v>0</v>
      </c>
      <c r="CZ239" s="621">
        <f t="shared" si="277"/>
        <v>0</v>
      </c>
      <c r="DA239" s="621">
        <f t="shared" si="278"/>
        <v>0</v>
      </c>
      <c r="DB239" s="612"/>
      <c r="DC239" s="612">
        <f t="shared" si="239"/>
        <v>0</v>
      </c>
      <c r="DD239" s="620">
        <f t="shared" si="279"/>
        <v>0</v>
      </c>
      <c r="DE239" s="612"/>
      <c r="DF239" s="621">
        <f t="shared" si="251"/>
        <v>0</v>
      </c>
      <c r="DG239" s="612"/>
      <c r="DH239" s="621">
        <f t="shared" si="252"/>
        <v>0</v>
      </c>
      <c r="DI239" s="612"/>
      <c r="DJ239" s="612"/>
      <c r="DK239" s="612"/>
      <c r="DL239" s="612"/>
      <c r="DM239" s="612"/>
      <c r="DN239" s="612"/>
      <c r="DO239" s="612"/>
      <c r="DP239" s="612"/>
      <c r="DQ239" s="612"/>
      <c r="DR239" s="612"/>
      <c r="DS239" s="612"/>
      <c r="DU239" s="1945">
        <f t="shared" si="241"/>
        <v>20000</v>
      </c>
      <c r="DV239" s="1946">
        <f t="shared" si="287"/>
        <v>20000</v>
      </c>
      <c r="DW239" s="1946">
        <f t="shared" si="288"/>
        <v>20000</v>
      </c>
      <c r="DX239" s="1946">
        <f t="shared" si="280"/>
        <v>0</v>
      </c>
      <c r="DY239" s="1946">
        <f t="shared" si="281"/>
        <v>0</v>
      </c>
      <c r="EG239" s="1946"/>
    </row>
    <row r="240" spans="1:137" s="1944" customFormat="1" ht="37.5" hidden="1" customHeight="1" x14ac:dyDescent="0.25">
      <c r="A240" s="1937">
        <v>2026</v>
      </c>
      <c r="B240" s="606">
        <v>479</v>
      </c>
      <c r="C240" s="606" t="s">
        <v>58</v>
      </c>
      <c r="D240" s="606">
        <v>3000654</v>
      </c>
      <c r="E240" s="606">
        <v>5005023</v>
      </c>
      <c r="F240" s="606" t="s">
        <v>990</v>
      </c>
      <c r="G240" s="1937" t="s">
        <v>991</v>
      </c>
      <c r="H240" s="1937">
        <v>94</v>
      </c>
      <c r="I240" s="607" t="s">
        <v>992</v>
      </c>
      <c r="J240" s="608" t="s">
        <v>10</v>
      </c>
      <c r="K240" s="608" t="s">
        <v>60</v>
      </c>
      <c r="L240" s="606" t="str">
        <f t="shared" si="271"/>
        <v>2.3</v>
      </c>
      <c r="M240" s="1938" t="s">
        <v>62</v>
      </c>
      <c r="N240" s="609"/>
      <c r="O240" s="1937" t="s">
        <v>1867</v>
      </c>
      <c r="P240" s="1937" t="s">
        <v>65</v>
      </c>
      <c r="Q240" s="1939">
        <v>1</v>
      </c>
      <c r="R240" s="457">
        <v>7000</v>
      </c>
      <c r="S240" s="1937">
        <v>30</v>
      </c>
      <c r="T240" s="1937">
        <v>30</v>
      </c>
      <c r="U240" s="1937"/>
      <c r="V240" s="1937">
        <v>0</v>
      </c>
      <c r="W240" s="1940"/>
      <c r="X240" s="326"/>
      <c r="Y240" s="326"/>
      <c r="Z240" s="326"/>
      <c r="AA240" s="326"/>
      <c r="AB240" s="326"/>
      <c r="AC240" s="326"/>
      <c r="AD240" s="326"/>
      <c r="AE240" s="457">
        <f t="shared" si="289"/>
        <v>14000</v>
      </c>
      <c r="AF240" s="327">
        <f t="shared" si="292"/>
        <v>7000</v>
      </c>
      <c r="AG240" s="327">
        <f t="shared" si="292"/>
        <v>7000</v>
      </c>
      <c r="AH240" s="327">
        <f t="shared" si="256"/>
        <v>0</v>
      </c>
      <c r="AI240" s="327">
        <f t="shared" si="257"/>
        <v>0</v>
      </c>
      <c r="AJ240" s="327">
        <f t="shared" si="258"/>
        <v>0</v>
      </c>
      <c r="AK240" s="327">
        <f t="shared" si="259"/>
        <v>0</v>
      </c>
      <c r="AL240" s="327">
        <f t="shared" si="260"/>
        <v>0</v>
      </c>
      <c r="AM240" s="327">
        <f t="shared" si="261"/>
        <v>0</v>
      </c>
      <c r="AN240" s="327">
        <f t="shared" si="262"/>
        <v>0</v>
      </c>
      <c r="AO240" s="327">
        <f t="shared" si="263"/>
        <v>0</v>
      </c>
      <c r="AP240" s="327">
        <f t="shared" si="264"/>
        <v>0</v>
      </c>
      <c r="AQ240" s="327">
        <f t="shared" si="265"/>
        <v>0</v>
      </c>
      <c r="AR240" s="458">
        <f t="shared" si="290"/>
        <v>14000</v>
      </c>
      <c r="AS240" s="1941" t="s">
        <v>1763</v>
      </c>
      <c r="AT240" s="612"/>
      <c r="AU240" s="612"/>
      <c r="AV240" s="612"/>
      <c r="AW240" s="612"/>
      <c r="AX240" s="612"/>
      <c r="AY240" s="612"/>
      <c r="AZ240" s="612"/>
      <c r="BA240" s="613"/>
      <c r="BB240" s="1942" t="s">
        <v>995</v>
      </c>
      <c r="BC240" s="614" t="s">
        <v>1818</v>
      </c>
      <c r="BD240" s="614" t="s">
        <v>1819</v>
      </c>
      <c r="BE240" s="614" t="s">
        <v>1828</v>
      </c>
      <c r="BF240" s="615">
        <v>46028</v>
      </c>
      <c r="BG240" s="614"/>
      <c r="BH240" s="616" t="s">
        <v>1868</v>
      </c>
      <c r="BI240" s="616" t="s">
        <v>1821</v>
      </c>
      <c r="BJ240" s="614"/>
      <c r="BK240" s="614"/>
      <c r="BL240" s="614"/>
      <c r="BM240" s="614"/>
      <c r="BN240" s="614"/>
      <c r="BO240" s="616"/>
      <c r="BP240" s="646"/>
      <c r="BQ240" s="2138"/>
      <c r="BR240" s="2138"/>
      <c r="BS240" s="2757" t="s">
        <v>1869</v>
      </c>
      <c r="BT240" s="657" t="s">
        <v>1870</v>
      </c>
      <c r="BU240" s="657" t="s">
        <v>1871</v>
      </c>
      <c r="BV240" s="638">
        <v>76394473</v>
      </c>
      <c r="BW240" s="639">
        <v>10763944731</v>
      </c>
      <c r="BX240" s="612">
        <v>7000</v>
      </c>
      <c r="BY240" s="618">
        <v>46028</v>
      </c>
      <c r="BZ240" s="629">
        <v>46081</v>
      </c>
      <c r="CA240" s="619"/>
      <c r="CB240" s="612">
        <f t="shared" si="272"/>
        <v>30</v>
      </c>
      <c r="CC240" s="620">
        <f t="shared" si="284"/>
        <v>7000</v>
      </c>
      <c r="CD240" s="612">
        <v>30</v>
      </c>
      <c r="CE240" s="621">
        <v>7000</v>
      </c>
      <c r="CF240" s="612">
        <v>30</v>
      </c>
      <c r="CG240" s="621">
        <v>7000</v>
      </c>
      <c r="CH240" s="621">
        <f t="shared" si="274"/>
        <v>0</v>
      </c>
      <c r="CI240" s="621">
        <f t="shared" si="275"/>
        <v>0</v>
      </c>
      <c r="CJ240" s="619"/>
      <c r="CK240" s="612">
        <f t="shared" si="286"/>
        <v>30</v>
      </c>
      <c r="CL240" s="620">
        <f t="shared" si="285"/>
        <v>7000</v>
      </c>
      <c r="CM240" s="612">
        <v>30</v>
      </c>
      <c r="CN240" s="621">
        <v>7000</v>
      </c>
      <c r="CO240" s="612">
        <v>30</v>
      </c>
      <c r="CP240" s="621">
        <v>7000</v>
      </c>
      <c r="CQ240" s="621">
        <f t="shared" si="234"/>
        <v>0</v>
      </c>
      <c r="CR240" s="621">
        <f t="shared" si="235"/>
        <v>7000</v>
      </c>
      <c r="CS240" s="622"/>
      <c r="CT240" s="612">
        <f t="shared" si="291"/>
        <v>0</v>
      </c>
      <c r="CU240" s="620">
        <f t="shared" si="276"/>
        <v>0</v>
      </c>
      <c r="CV240" s="612"/>
      <c r="CW240" s="621">
        <f t="shared" si="249"/>
        <v>0</v>
      </c>
      <c r="CX240" s="612"/>
      <c r="CY240" s="621">
        <f t="shared" si="250"/>
        <v>0</v>
      </c>
      <c r="CZ240" s="621">
        <f t="shared" si="277"/>
        <v>0</v>
      </c>
      <c r="DA240" s="621">
        <f t="shared" si="278"/>
        <v>0</v>
      </c>
      <c r="DB240" s="612"/>
      <c r="DC240" s="612">
        <f t="shared" si="239"/>
        <v>0</v>
      </c>
      <c r="DD240" s="620">
        <f t="shared" si="279"/>
        <v>0</v>
      </c>
      <c r="DE240" s="612"/>
      <c r="DF240" s="621">
        <f t="shared" si="251"/>
        <v>0</v>
      </c>
      <c r="DG240" s="612"/>
      <c r="DH240" s="621">
        <f t="shared" si="252"/>
        <v>0</v>
      </c>
      <c r="DI240" s="612"/>
      <c r="DJ240" s="612"/>
      <c r="DK240" s="612"/>
      <c r="DL240" s="612"/>
      <c r="DM240" s="612"/>
      <c r="DN240" s="612"/>
      <c r="DO240" s="612"/>
      <c r="DP240" s="612"/>
      <c r="DQ240" s="612"/>
      <c r="DR240" s="612"/>
      <c r="DS240" s="612"/>
      <c r="DU240" s="1945">
        <f t="shared" si="241"/>
        <v>14000</v>
      </c>
      <c r="DV240" s="1946">
        <f t="shared" si="287"/>
        <v>14000</v>
      </c>
      <c r="DW240" s="1946">
        <f t="shared" si="288"/>
        <v>14000</v>
      </c>
      <c r="DX240" s="1946">
        <f t="shared" si="280"/>
        <v>0</v>
      </c>
      <c r="DY240" s="1946">
        <f t="shared" si="281"/>
        <v>0</v>
      </c>
      <c r="EG240" s="1946"/>
    </row>
    <row r="241" spans="1:137" s="1944" customFormat="1" ht="37.5" hidden="1" customHeight="1" x14ac:dyDescent="0.25">
      <c r="A241" s="1937">
        <v>2026</v>
      </c>
      <c r="B241" s="606">
        <v>479</v>
      </c>
      <c r="C241" s="606" t="s">
        <v>58</v>
      </c>
      <c r="D241" s="606">
        <v>3000654</v>
      </c>
      <c r="E241" s="606">
        <v>5005023</v>
      </c>
      <c r="F241" s="606" t="s">
        <v>990</v>
      </c>
      <c r="G241" s="1937" t="s">
        <v>991</v>
      </c>
      <c r="H241" s="1937">
        <v>94</v>
      </c>
      <c r="I241" s="607" t="s">
        <v>992</v>
      </c>
      <c r="J241" s="608" t="s">
        <v>10</v>
      </c>
      <c r="K241" s="608" t="s">
        <v>60</v>
      </c>
      <c r="L241" s="606" t="str">
        <f t="shared" si="271"/>
        <v>2.3</v>
      </c>
      <c r="M241" s="1938" t="s">
        <v>62</v>
      </c>
      <c r="N241" s="609"/>
      <c r="O241" s="1937" t="s">
        <v>1872</v>
      </c>
      <c r="P241" s="1937" t="s">
        <v>65</v>
      </c>
      <c r="Q241" s="1939">
        <v>1</v>
      </c>
      <c r="R241" s="457">
        <v>9000</v>
      </c>
      <c r="S241" s="1937">
        <v>30</v>
      </c>
      <c r="T241" s="1937">
        <v>30</v>
      </c>
      <c r="U241" s="1937"/>
      <c r="V241" s="1937">
        <v>0</v>
      </c>
      <c r="W241" s="1940"/>
      <c r="X241" s="326"/>
      <c r="Y241" s="326"/>
      <c r="Z241" s="326"/>
      <c r="AA241" s="326"/>
      <c r="AB241" s="326"/>
      <c r="AC241" s="326"/>
      <c r="AD241" s="326"/>
      <c r="AE241" s="457">
        <f t="shared" si="289"/>
        <v>18000</v>
      </c>
      <c r="AF241" s="327">
        <f t="shared" si="292"/>
        <v>9000</v>
      </c>
      <c r="AG241" s="327">
        <f t="shared" si="292"/>
        <v>9000</v>
      </c>
      <c r="AH241" s="327">
        <f t="shared" si="256"/>
        <v>0</v>
      </c>
      <c r="AI241" s="327">
        <f t="shared" si="257"/>
        <v>0</v>
      </c>
      <c r="AJ241" s="327">
        <f t="shared" si="258"/>
        <v>0</v>
      </c>
      <c r="AK241" s="327">
        <f t="shared" si="259"/>
        <v>0</v>
      </c>
      <c r="AL241" s="327">
        <f t="shared" si="260"/>
        <v>0</v>
      </c>
      <c r="AM241" s="327">
        <f t="shared" si="261"/>
        <v>0</v>
      </c>
      <c r="AN241" s="327">
        <f t="shared" si="262"/>
        <v>0</v>
      </c>
      <c r="AO241" s="327">
        <f t="shared" si="263"/>
        <v>0</v>
      </c>
      <c r="AP241" s="327">
        <f t="shared" si="264"/>
        <v>0</v>
      </c>
      <c r="AQ241" s="327">
        <f t="shared" si="265"/>
        <v>0</v>
      </c>
      <c r="AR241" s="458">
        <f t="shared" si="290"/>
        <v>18000</v>
      </c>
      <c r="AS241" s="1941" t="s">
        <v>1763</v>
      </c>
      <c r="AT241" s="612"/>
      <c r="AU241" s="612"/>
      <c r="AV241" s="612"/>
      <c r="AW241" s="612"/>
      <c r="AX241" s="612"/>
      <c r="AY241" s="612"/>
      <c r="AZ241" s="612"/>
      <c r="BA241" s="613"/>
      <c r="BB241" s="1942" t="s">
        <v>995</v>
      </c>
      <c r="BC241" s="614" t="s">
        <v>1818</v>
      </c>
      <c r="BD241" s="614" t="s">
        <v>1819</v>
      </c>
      <c r="BE241" s="614" t="s">
        <v>1828</v>
      </c>
      <c r="BF241" s="615">
        <v>46028</v>
      </c>
      <c r="BG241" s="614"/>
      <c r="BH241" s="616" t="s">
        <v>1873</v>
      </c>
      <c r="BI241" s="616" t="s">
        <v>1834</v>
      </c>
      <c r="BJ241" s="614"/>
      <c r="BK241" s="614"/>
      <c r="BL241" s="614"/>
      <c r="BM241" s="614"/>
      <c r="BN241" s="614"/>
      <c r="BO241" s="616"/>
      <c r="BP241" s="646"/>
      <c r="BQ241" s="2138"/>
      <c r="BR241" s="2138"/>
      <c r="BS241" s="2757" t="s">
        <v>1537</v>
      </c>
      <c r="BT241" s="657" t="s">
        <v>1874</v>
      </c>
      <c r="BU241" s="657" t="s">
        <v>1875</v>
      </c>
      <c r="BV241" s="638">
        <v>44185133</v>
      </c>
      <c r="BW241" s="639">
        <v>10441851338</v>
      </c>
      <c r="BX241" s="663">
        <v>9000</v>
      </c>
      <c r="BY241" s="618">
        <v>46028</v>
      </c>
      <c r="BZ241" s="629">
        <v>46081</v>
      </c>
      <c r="CA241" s="619"/>
      <c r="CB241" s="612">
        <f t="shared" si="272"/>
        <v>30</v>
      </c>
      <c r="CC241" s="620">
        <f t="shared" si="284"/>
        <v>9000</v>
      </c>
      <c r="CD241" s="612">
        <v>30</v>
      </c>
      <c r="CE241" s="621">
        <v>9000</v>
      </c>
      <c r="CF241" s="612">
        <v>30</v>
      </c>
      <c r="CG241" s="621">
        <v>9000</v>
      </c>
      <c r="CH241" s="621">
        <f t="shared" si="274"/>
        <v>0</v>
      </c>
      <c r="CI241" s="621">
        <f t="shared" si="275"/>
        <v>0</v>
      </c>
      <c r="CJ241" s="619"/>
      <c r="CK241" s="612">
        <f t="shared" si="286"/>
        <v>30</v>
      </c>
      <c r="CL241" s="620">
        <f t="shared" si="285"/>
        <v>9000</v>
      </c>
      <c r="CM241" s="612">
        <v>30</v>
      </c>
      <c r="CN241" s="621">
        <v>9000</v>
      </c>
      <c r="CO241" s="612">
        <v>30</v>
      </c>
      <c r="CP241" s="621">
        <v>9000</v>
      </c>
      <c r="CQ241" s="621">
        <f t="shared" si="234"/>
        <v>0</v>
      </c>
      <c r="CR241" s="621">
        <f t="shared" si="235"/>
        <v>9000</v>
      </c>
      <c r="CS241" s="622"/>
      <c r="CT241" s="612">
        <f t="shared" si="291"/>
        <v>0</v>
      </c>
      <c r="CU241" s="620">
        <f t="shared" si="276"/>
        <v>0</v>
      </c>
      <c r="CV241" s="612"/>
      <c r="CW241" s="621">
        <f t="shared" si="249"/>
        <v>0</v>
      </c>
      <c r="CX241" s="612"/>
      <c r="CY241" s="621">
        <f t="shared" si="250"/>
        <v>0</v>
      </c>
      <c r="CZ241" s="621">
        <f t="shared" si="277"/>
        <v>0</v>
      </c>
      <c r="DA241" s="621">
        <f t="shared" si="278"/>
        <v>0</v>
      </c>
      <c r="DB241" s="612"/>
      <c r="DC241" s="612">
        <f t="shared" si="239"/>
        <v>0</v>
      </c>
      <c r="DD241" s="620">
        <f t="shared" si="279"/>
        <v>0</v>
      </c>
      <c r="DE241" s="612"/>
      <c r="DF241" s="621">
        <f t="shared" si="251"/>
        <v>0</v>
      </c>
      <c r="DG241" s="612"/>
      <c r="DH241" s="621">
        <f t="shared" si="252"/>
        <v>0</v>
      </c>
      <c r="DI241" s="612"/>
      <c r="DJ241" s="612"/>
      <c r="DK241" s="612"/>
      <c r="DL241" s="612"/>
      <c r="DM241" s="612"/>
      <c r="DN241" s="612"/>
      <c r="DO241" s="612"/>
      <c r="DP241" s="612"/>
      <c r="DQ241" s="612"/>
      <c r="DR241" s="612"/>
      <c r="DS241" s="612"/>
      <c r="DU241" s="1945">
        <f t="shared" si="241"/>
        <v>18000</v>
      </c>
      <c r="DV241" s="1946">
        <f t="shared" si="287"/>
        <v>18000</v>
      </c>
      <c r="DW241" s="1946">
        <f t="shared" si="288"/>
        <v>18000</v>
      </c>
      <c r="DX241" s="1946">
        <f t="shared" si="280"/>
        <v>0</v>
      </c>
      <c r="DY241" s="1946">
        <f t="shared" si="281"/>
        <v>0</v>
      </c>
      <c r="EG241" s="1946"/>
    </row>
    <row r="242" spans="1:137" s="1944" customFormat="1" ht="37.5" hidden="1" customHeight="1" x14ac:dyDescent="0.25">
      <c r="A242" s="1937">
        <v>2026</v>
      </c>
      <c r="B242" s="606">
        <v>479</v>
      </c>
      <c r="C242" s="606" t="s">
        <v>58</v>
      </c>
      <c r="D242" s="606">
        <v>3000654</v>
      </c>
      <c r="E242" s="606">
        <v>5005023</v>
      </c>
      <c r="F242" s="606" t="s">
        <v>990</v>
      </c>
      <c r="G242" s="1937" t="s">
        <v>991</v>
      </c>
      <c r="H242" s="1937">
        <v>94</v>
      </c>
      <c r="I242" s="607" t="s">
        <v>992</v>
      </c>
      <c r="J242" s="608" t="s">
        <v>10</v>
      </c>
      <c r="K242" s="608" t="s">
        <v>60</v>
      </c>
      <c r="L242" s="606" t="str">
        <f t="shared" si="271"/>
        <v>2.3</v>
      </c>
      <c r="M242" s="1938" t="s">
        <v>62</v>
      </c>
      <c r="N242" s="609"/>
      <c r="O242" s="1937" t="s">
        <v>1867</v>
      </c>
      <c r="P242" s="1937" t="s">
        <v>65</v>
      </c>
      <c r="Q242" s="1939">
        <v>1</v>
      </c>
      <c r="R242" s="457">
        <v>7000</v>
      </c>
      <c r="S242" s="1937">
        <v>30</v>
      </c>
      <c r="T242" s="1937">
        <v>30</v>
      </c>
      <c r="U242" s="1937"/>
      <c r="V242" s="1937">
        <v>0</v>
      </c>
      <c r="W242" s="1940"/>
      <c r="X242" s="326"/>
      <c r="Y242" s="326"/>
      <c r="Z242" s="326"/>
      <c r="AA242" s="326"/>
      <c r="AB242" s="326"/>
      <c r="AC242" s="326"/>
      <c r="AD242" s="326"/>
      <c r="AE242" s="457">
        <f t="shared" si="289"/>
        <v>14000</v>
      </c>
      <c r="AF242" s="327">
        <f>+$R242*(S242/30)*Q242</f>
        <v>7000</v>
      </c>
      <c r="AG242" s="327">
        <f>+$R242*(T242/30)*Q242</f>
        <v>7000</v>
      </c>
      <c r="AH242" s="327">
        <f t="shared" si="256"/>
        <v>0</v>
      </c>
      <c r="AI242" s="327">
        <f t="shared" si="257"/>
        <v>0</v>
      </c>
      <c r="AJ242" s="327">
        <f t="shared" si="258"/>
        <v>0</v>
      </c>
      <c r="AK242" s="327">
        <f t="shared" si="259"/>
        <v>0</v>
      </c>
      <c r="AL242" s="327">
        <f t="shared" si="260"/>
        <v>0</v>
      </c>
      <c r="AM242" s="327">
        <f t="shared" si="261"/>
        <v>0</v>
      </c>
      <c r="AN242" s="327">
        <f t="shared" si="262"/>
        <v>0</v>
      </c>
      <c r="AO242" s="327">
        <f t="shared" si="263"/>
        <v>0</v>
      </c>
      <c r="AP242" s="327">
        <f t="shared" si="264"/>
        <v>0</v>
      </c>
      <c r="AQ242" s="327">
        <f t="shared" si="265"/>
        <v>0</v>
      </c>
      <c r="AR242" s="458">
        <f t="shared" si="290"/>
        <v>14000</v>
      </c>
      <c r="AS242" s="1941" t="s">
        <v>1763</v>
      </c>
      <c r="AT242" s="612"/>
      <c r="AU242" s="612"/>
      <c r="AV242" s="612"/>
      <c r="AW242" s="612"/>
      <c r="AX242" s="612"/>
      <c r="AY242" s="612"/>
      <c r="AZ242" s="612"/>
      <c r="BA242" s="613"/>
      <c r="BB242" s="1942" t="s">
        <v>995</v>
      </c>
      <c r="BC242" s="614" t="s">
        <v>1818</v>
      </c>
      <c r="BD242" s="614" t="s">
        <v>1819</v>
      </c>
      <c r="BE242" s="614" t="s">
        <v>1828</v>
      </c>
      <c r="BF242" s="615">
        <v>46028</v>
      </c>
      <c r="BG242" s="614"/>
      <c r="BH242" s="616" t="s">
        <v>1876</v>
      </c>
      <c r="BI242" s="616" t="s">
        <v>1821</v>
      </c>
      <c r="BJ242" s="614"/>
      <c r="BK242" s="614"/>
      <c r="BL242" s="614"/>
      <c r="BM242" s="614"/>
      <c r="BN242" s="614"/>
      <c r="BO242" s="616"/>
      <c r="BP242" s="616"/>
      <c r="BQ242" s="2116"/>
      <c r="BR242" s="2116"/>
      <c r="BS242" s="2758" t="s">
        <v>1877</v>
      </c>
      <c r="BT242" s="645" t="s">
        <v>1878</v>
      </c>
      <c r="BU242" s="645" t="s">
        <v>1879</v>
      </c>
      <c r="BV242" s="638">
        <v>74762589</v>
      </c>
      <c r="BW242" s="639">
        <v>10747625897</v>
      </c>
      <c r="BX242" s="612">
        <v>7000</v>
      </c>
      <c r="BY242" s="618">
        <v>46028</v>
      </c>
      <c r="BZ242" s="629">
        <v>46081</v>
      </c>
      <c r="CA242" s="619"/>
      <c r="CB242" s="612">
        <f t="shared" si="272"/>
        <v>30</v>
      </c>
      <c r="CC242" s="620">
        <f t="shared" si="284"/>
        <v>7000</v>
      </c>
      <c r="CD242" s="612">
        <v>30</v>
      </c>
      <c r="CE242" s="621">
        <v>7000</v>
      </c>
      <c r="CF242" s="612">
        <v>30</v>
      </c>
      <c r="CG242" s="621">
        <v>7000</v>
      </c>
      <c r="CH242" s="621">
        <f t="shared" si="274"/>
        <v>0</v>
      </c>
      <c r="CI242" s="621">
        <f t="shared" si="275"/>
        <v>0</v>
      </c>
      <c r="CJ242" s="619"/>
      <c r="CK242" s="612">
        <f t="shared" si="286"/>
        <v>30</v>
      </c>
      <c r="CL242" s="620">
        <f t="shared" si="285"/>
        <v>7000</v>
      </c>
      <c r="CM242" s="612">
        <v>30</v>
      </c>
      <c r="CN242" s="621">
        <v>7000</v>
      </c>
      <c r="CO242" s="612">
        <v>30</v>
      </c>
      <c r="CP242" s="621">
        <v>7000</v>
      </c>
      <c r="CQ242" s="621">
        <f t="shared" si="234"/>
        <v>0</v>
      </c>
      <c r="CR242" s="621">
        <f t="shared" si="235"/>
        <v>7000</v>
      </c>
      <c r="CS242" s="622"/>
      <c r="CT242" s="612">
        <f t="shared" si="291"/>
        <v>0</v>
      </c>
      <c r="CU242" s="620">
        <f t="shared" si="276"/>
        <v>0</v>
      </c>
      <c r="CV242" s="612"/>
      <c r="CW242" s="621">
        <f t="shared" si="249"/>
        <v>0</v>
      </c>
      <c r="CX242" s="612"/>
      <c r="CY242" s="621">
        <f t="shared" si="250"/>
        <v>0</v>
      </c>
      <c r="CZ242" s="621">
        <f t="shared" si="277"/>
        <v>0</v>
      </c>
      <c r="DA242" s="621">
        <f t="shared" si="278"/>
        <v>0</v>
      </c>
      <c r="DB242" s="612"/>
      <c r="DC242" s="612">
        <f t="shared" si="239"/>
        <v>0</v>
      </c>
      <c r="DD242" s="620">
        <f t="shared" si="279"/>
        <v>0</v>
      </c>
      <c r="DE242" s="612"/>
      <c r="DF242" s="621">
        <f t="shared" si="251"/>
        <v>0</v>
      </c>
      <c r="DG242" s="612"/>
      <c r="DH242" s="621">
        <f t="shared" si="252"/>
        <v>0</v>
      </c>
      <c r="DI242" s="612"/>
      <c r="DJ242" s="612"/>
      <c r="DK242" s="612"/>
      <c r="DL242" s="612"/>
      <c r="DM242" s="612"/>
      <c r="DN242" s="612"/>
      <c r="DO242" s="612"/>
      <c r="DP242" s="612"/>
      <c r="DQ242" s="612"/>
      <c r="DR242" s="612"/>
      <c r="DS242" s="612"/>
      <c r="DU242" s="1945">
        <f t="shared" si="241"/>
        <v>14000</v>
      </c>
      <c r="DV242" s="1946">
        <f t="shared" si="287"/>
        <v>14000</v>
      </c>
      <c r="DW242" s="1946">
        <f t="shared" si="288"/>
        <v>14000</v>
      </c>
      <c r="DX242" s="1946">
        <f t="shared" si="280"/>
        <v>0</v>
      </c>
      <c r="DY242" s="1946">
        <f t="shared" si="281"/>
        <v>0</v>
      </c>
      <c r="EG242" s="1946"/>
    </row>
    <row r="243" spans="1:137" s="1944" customFormat="1" ht="37.5" hidden="1" customHeight="1" x14ac:dyDescent="0.25">
      <c r="A243" s="1937">
        <v>2026</v>
      </c>
      <c r="B243" s="606">
        <v>479</v>
      </c>
      <c r="C243" s="606" t="s">
        <v>58</v>
      </c>
      <c r="D243" s="606">
        <v>3000654</v>
      </c>
      <c r="E243" s="606">
        <v>5005023</v>
      </c>
      <c r="F243" s="606" t="s">
        <v>990</v>
      </c>
      <c r="G243" s="1937" t="s">
        <v>991</v>
      </c>
      <c r="H243" s="1937">
        <v>94</v>
      </c>
      <c r="I243" s="607" t="s">
        <v>992</v>
      </c>
      <c r="J243" s="608" t="s">
        <v>10</v>
      </c>
      <c r="K243" s="608" t="s">
        <v>60</v>
      </c>
      <c r="L243" s="606" t="str">
        <f t="shared" si="271"/>
        <v>2.3</v>
      </c>
      <c r="M243" s="1938" t="s">
        <v>62</v>
      </c>
      <c r="N243" s="609"/>
      <c r="O243" s="1937" t="s">
        <v>1867</v>
      </c>
      <c r="P243" s="1937" t="s">
        <v>65</v>
      </c>
      <c r="Q243" s="1939">
        <v>1</v>
      </c>
      <c r="R243" s="457">
        <v>7000</v>
      </c>
      <c r="S243" s="1937">
        <v>30</v>
      </c>
      <c r="T243" s="1937">
        <v>30</v>
      </c>
      <c r="U243" s="1937"/>
      <c r="V243" s="1937">
        <v>0</v>
      </c>
      <c r="W243" s="1940"/>
      <c r="X243" s="326"/>
      <c r="Y243" s="326"/>
      <c r="Z243" s="326"/>
      <c r="AA243" s="326"/>
      <c r="AB243" s="326"/>
      <c r="AC243" s="326"/>
      <c r="AD243" s="326"/>
      <c r="AE243" s="457">
        <f t="shared" si="289"/>
        <v>14000</v>
      </c>
      <c r="AF243" s="327">
        <f>+$R243*(S243/30)*Q243</f>
        <v>7000</v>
      </c>
      <c r="AG243" s="327">
        <f>+$R243*(T243/30)*Q243</f>
        <v>7000</v>
      </c>
      <c r="AH243" s="327">
        <f t="shared" si="256"/>
        <v>0</v>
      </c>
      <c r="AI243" s="327">
        <f t="shared" si="257"/>
        <v>0</v>
      </c>
      <c r="AJ243" s="327">
        <f t="shared" si="258"/>
        <v>0</v>
      </c>
      <c r="AK243" s="327">
        <f t="shared" si="259"/>
        <v>0</v>
      </c>
      <c r="AL243" s="327">
        <f t="shared" si="260"/>
        <v>0</v>
      </c>
      <c r="AM243" s="327">
        <f t="shared" si="261"/>
        <v>0</v>
      </c>
      <c r="AN243" s="327">
        <f t="shared" si="262"/>
        <v>0</v>
      </c>
      <c r="AO243" s="327">
        <f t="shared" si="263"/>
        <v>0</v>
      </c>
      <c r="AP243" s="327">
        <f t="shared" si="264"/>
        <v>0</v>
      </c>
      <c r="AQ243" s="327">
        <f t="shared" si="265"/>
        <v>0</v>
      </c>
      <c r="AR243" s="458">
        <f t="shared" si="290"/>
        <v>14000</v>
      </c>
      <c r="AS243" s="1941" t="s">
        <v>1763</v>
      </c>
      <c r="AT243" s="612"/>
      <c r="AU243" s="612"/>
      <c r="AV243" s="612"/>
      <c r="AW243" s="612"/>
      <c r="AX243" s="612"/>
      <c r="AY243" s="612"/>
      <c r="AZ243" s="612"/>
      <c r="BA243" s="613"/>
      <c r="BB243" s="1942" t="s">
        <v>995</v>
      </c>
      <c r="BC243" s="614" t="s">
        <v>1818</v>
      </c>
      <c r="BD243" s="614" t="s">
        <v>1819</v>
      </c>
      <c r="BE243" s="614" t="s">
        <v>1828</v>
      </c>
      <c r="BF243" s="615">
        <v>46028</v>
      </c>
      <c r="BG243" s="614"/>
      <c r="BH243" s="616" t="s">
        <v>1880</v>
      </c>
      <c r="BI243" s="616" t="s">
        <v>1821</v>
      </c>
      <c r="BJ243" s="614"/>
      <c r="BK243" s="614"/>
      <c r="BL243" s="614"/>
      <c r="BM243" s="614"/>
      <c r="BN243" s="614"/>
      <c r="BO243" s="616"/>
      <c r="BP243" s="646"/>
      <c r="BQ243" s="2138"/>
      <c r="BR243" s="2138"/>
      <c r="BS243" s="2757" t="s">
        <v>1881</v>
      </c>
      <c r="BT243" s="657" t="s">
        <v>1882</v>
      </c>
      <c r="BU243" s="657" t="s">
        <v>1237</v>
      </c>
      <c r="BV243" s="638">
        <v>46256479</v>
      </c>
      <c r="BW243" s="639">
        <v>10462564797</v>
      </c>
      <c r="BX243" s="612">
        <v>7000</v>
      </c>
      <c r="BY243" s="618">
        <v>46028</v>
      </c>
      <c r="BZ243" s="629">
        <v>46081</v>
      </c>
      <c r="CA243" s="619"/>
      <c r="CB243" s="612">
        <f t="shared" si="272"/>
        <v>30</v>
      </c>
      <c r="CC243" s="620">
        <f t="shared" si="284"/>
        <v>7000</v>
      </c>
      <c r="CD243" s="612">
        <v>30</v>
      </c>
      <c r="CE243" s="621">
        <v>7000</v>
      </c>
      <c r="CF243" s="612">
        <v>30</v>
      </c>
      <c r="CG243" s="621">
        <v>7000</v>
      </c>
      <c r="CH243" s="621">
        <f t="shared" si="274"/>
        <v>0</v>
      </c>
      <c r="CI243" s="621">
        <f t="shared" si="275"/>
        <v>0</v>
      </c>
      <c r="CJ243" s="619"/>
      <c r="CK243" s="612">
        <f t="shared" si="286"/>
        <v>30</v>
      </c>
      <c r="CL243" s="620">
        <f t="shared" si="285"/>
        <v>7000</v>
      </c>
      <c r="CM243" s="612">
        <v>30</v>
      </c>
      <c r="CN243" s="621">
        <v>7000</v>
      </c>
      <c r="CO243" s="612">
        <v>30</v>
      </c>
      <c r="CP243" s="621">
        <v>7000</v>
      </c>
      <c r="CQ243" s="621">
        <f t="shared" si="234"/>
        <v>0</v>
      </c>
      <c r="CR243" s="621">
        <f t="shared" si="235"/>
        <v>7000</v>
      </c>
      <c r="CS243" s="622"/>
      <c r="CT243" s="612">
        <f t="shared" si="291"/>
        <v>0</v>
      </c>
      <c r="CU243" s="620">
        <f t="shared" si="276"/>
        <v>0</v>
      </c>
      <c r="CV243" s="612"/>
      <c r="CW243" s="621">
        <f t="shared" si="249"/>
        <v>0</v>
      </c>
      <c r="CX243" s="612"/>
      <c r="CY243" s="621">
        <f t="shared" si="250"/>
        <v>0</v>
      </c>
      <c r="CZ243" s="621">
        <f t="shared" si="277"/>
        <v>0</v>
      </c>
      <c r="DA243" s="621">
        <f t="shared" si="278"/>
        <v>0</v>
      </c>
      <c r="DB243" s="612"/>
      <c r="DC243" s="612">
        <f t="shared" si="239"/>
        <v>0</v>
      </c>
      <c r="DD243" s="620">
        <f t="shared" si="279"/>
        <v>0</v>
      </c>
      <c r="DE243" s="612"/>
      <c r="DF243" s="621">
        <f t="shared" si="251"/>
        <v>0</v>
      </c>
      <c r="DG243" s="612"/>
      <c r="DH243" s="621">
        <f t="shared" si="252"/>
        <v>0</v>
      </c>
      <c r="DI243" s="612"/>
      <c r="DJ243" s="612"/>
      <c r="DK243" s="612"/>
      <c r="DL243" s="612"/>
      <c r="DM243" s="612"/>
      <c r="DN243" s="612"/>
      <c r="DO243" s="612"/>
      <c r="DP243" s="612"/>
      <c r="DQ243" s="612"/>
      <c r="DR243" s="612"/>
      <c r="DS243" s="612"/>
      <c r="DU243" s="1945">
        <f t="shared" si="241"/>
        <v>14000</v>
      </c>
      <c r="DV243" s="1946">
        <f t="shared" si="287"/>
        <v>14000</v>
      </c>
      <c r="DW243" s="1946">
        <f t="shared" si="288"/>
        <v>14000</v>
      </c>
      <c r="DX243" s="1946">
        <f t="shared" si="280"/>
        <v>0</v>
      </c>
      <c r="DY243" s="1946">
        <f t="shared" si="281"/>
        <v>0</v>
      </c>
      <c r="EG243" s="1946"/>
    </row>
    <row r="244" spans="1:137" s="1944" customFormat="1" ht="37.5" hidden="1" customHeight="1" x14ac:dyDescent="0.25">
      <c r="A244" s="1937">
        <v>2026</v>
      </c>
      <c r="B244" s="606">
        <v>479</v>
      </c>
      <c r="C244" s="606" t="s">
        <v>58</v>
      </c>
      <c r="D244" s="606">
        <v>3000654</v>
      </c>
      <c r="E244" s="606">
        <v>5005023</v>
      </c>
      <c r="F244" s="606" t="s">
        <v>990</v>
      </c>
      <c r="G244" s="1937" t="s">
        <v>991</v>
      </c>
      <c r="H244" s="1937">
        <v>94</v>
      </c>
      <c r="I244" s="607" t="s">
        <v>992</v>
      </c>
      <c r="J244" s="608" t="s">
        <v>10</v>
      </c>
      <c r="K244" s="608" t="s">
        <v>60</v>
      </c>
      <c r="L244" s="606" t="str">
        <f t="shared" si="271"/>
        <v>2.3</v>
      </c>
      <c r="M244" s="1938" t="s">
        <v>62</v>
      </c>
      <c r="N244" s="609"/>
      <c r="O244" s="1937" t="s">
        <v>1883</v>
      </c>
      <c r="P244" s="1937" t="s">
        <v>65</v>
      </c>
      <c r="Q244" s="1939">
        <v>1</v>
      </c>
      <c r="R244" s="457">
        <v>9000</v>
      </c>
      <c r="S244" s="1937">
        <v>30</v>
      </c>
      <c r="T244" s="1937">
        <v>30</v>
      </c>
      <c r="U244" s="1937"/>
      <c r="V244" s="1937">
        <v>0</v>
      </c>
      <c r="W244" s="1940"/>
      <c r="X244" s="326"/>
      <c r="Y244" s="326"/>
      <c r="Z244" s="326"/>
      <c r="AA244" s="326"/>
      <c r="AB244" s="326"/>
      <c r="AC244" s="326"/>
      <c r="AD244" s="326"/>
      <c r="AE244" s="457">
        <f t="shared" si="289"/>
        <v>18000</v>
      </c>
      <c r="AF244" s="327">
        <f>+$R244*(S244/30)</f>
        <v>9000</v>
      </c>
      <c r="AG244" s="327">
        <f>+$R244*(T244/30)</f>
        <v>9000</v>
      </c>
      <c r="AH244" s="327">
        <f t="shared" si="256"/>
        <v>0</v>
      </c>
      <c r="AI244" s="327">
        <f t="shared" si="257"/>
        <v>0</v>
      </c>
      <c r="AJ244" s="327">
        <f t="shared" si="258"/>
        <v>0</v>
      </c>
      <c r="AK244" s="327">
        <f t="shared" si="259"/>
        <v>0</v>
      </c>
      <c r="AL244" s="327">
        <f t="shared" si="260"/>
        <v>0</v>
      </c>
      <c r="AM244" s="327">
        <f t="shared" si="261"/>
        <v>0</v>
      </c>
      <c r="AN244" s="327">
        <f t="shared" si="262"/>
        <v>0</v>
      </c>
      <c r="AO244" s="327">
        <f t="shared" si="263"/>
        <v>0</v>
      </c>
      <c r="AP244" s="327">
        <f t="shared" si="264"/>
        <v>0</v>
      </c>
      <c r="AQ244" s="327">
        <f t="shared" si="265"/>
        <v>0</v>
      </c>
      <c r="AR244" s="458">
        <f t="shared" si="290"/>
        <v>18000</v>
      </c>
      <c r="AS244" s="1941" t="s">
        <v>1763</v>
      </c>
      <c r="AT244" s="612"/>
      <c r="AU244" s="612"/>
      <c r="AV244" s="612"/>
      <c r="AW244" s="612"/>
      <c r="AX244" s="612"/>
      <c r="AY244" s="612"/>
      <c r="AZ244" s="612"/>
      <c r="BA244" s="613"/>
      <c r="BB244" s="1942" t="s">
        <v>995</v>
      </c>
      <c r="BC244" s="614" t="s">
        <v>1818</v>
      </c>
      <c r="BD244" s="614" t="s">
        <v>1819</v>
      </c>
      <c r="BE244" s="614" t="s">
        <v>1828</v>
      </c>
      <c r="BF244" s="615">
        <v>46028</v>
      </c>
      <c r="BG244" s="614"/>
      <c r="BH244" s="616" t="s">
        <v>1884</v>
      </c>
      <c r="BI244" s="616" t="s">
        <v>1821</v>
      </c>
      <c r="BJ244" s="614"/>
      <c r="BK244" s="614"/>
      <c r="BL244" s="614"/>
      <c r="BM244" s="614"/>
      <c r="BN244" s="614"/>
      <c r="BO244" s="616"/>
      <c r="BP244" s="646"/>
      <c r="BQ244" s="2138"/>
      <c r="BR244" s="2138"/>
      <c r="BS244" s="2757" t="s">
        <v>1661</v>
      </c>
      <c r="BT244" s="657" t="s">
        <v>1601</v>
      </c>
      <c r="BU244" s="657" t="s">
        <v>1885</v>
      </c>
      <c r="BV244" s="638">
        <v>46876484</v>
      </c>
      <c r="BW244" s="639">
        <v>10468764844</v>
      </c>
      <c r="BX244" s="663">
        <v>9000</v>
      </c>
      <c r="BY244" s="618">
        <v>46028</v>
      </c>
      <c r="BZ244" s="629">
        <v>46081</v>
      </c>
      <c r="CA244" s="619"/>
      <c r="CB244" s="612">
        <f t="shared" si="272"/>
        <v>30</v>
      </c>
      <c r="CC244" s="620">
        <f t="shared" si="284"/>
        <v>9000</v>
      </c>
      <c r="CD244" s="612">
        <v>30</v>
      </c>
      <c r="CE244" s="621">
        <v>9000</v>
      </c>
      <c r="CF244" s="612">
        <v>30</v>
      </c>
      <c r="CG244" s="621">
        <v>9000</v>
      </c>
      <c r="CH244" s="621">
        <f t="shared" si="274"/>
        <v>0</v>
      </c>
      <c r="CI244" s="621">
        <f t="shared" si="275"/>
        <v>0</v>
      </c>
      <c r="CJ244" s="619"/>
      <c r="CK244" s="612">
        <f t="shared" si="286"/>
        <v>30</v>
      </c>
      <c r="CL244" s="620">
        <f t="shared" si="285"/>
        <v>9000</v>
      </c>
      <c r="CM244" s="612">
        <v>30</v>
      </c>
      <c r="CN244" s="621">
        <v>9000</v>
      </c>
      <c r="CO244" s="612">
        <v>30</v>
      </c>
      <c r="CP244" s="621">
        <v>9000</v>
      </c>
      <c r="CQ244" s="621">
        <f t="shared" si="234"/>
        <v>0</v>
      </c>
      <c r="CR244" s="621">
        <f t="shared" si="235"/>
        <v>9000</v>
      </c>
      <c r="CS244" s="622"/>
      <c r="CT244" s="612">
        <f t="shared" si="291"/>
        <v>0</v>
      </c>
      <c r="CU244" s="620">
        <f t="shared" si="276"/>
        <v>0</v>
      </c>
      <c r="CV244" s="612"/>
      <c r="CW244" s="621">
        <f t="shared" si="249"/>
        <v>0</v>
      </c>
      <c r="CX244" s="612"/>
      <c r="CY244" s="621">
        <f t="shared" si="250"/>
        <v>0</v>
      </c>
      <c r="CZ244" s="621">
        <f t="shared" si="277"/>
        <v>0</v>
      </c>
      <c r="DA244" s="621">
        <f t="shared" si="278"/>
        <v>0</v>
      </c>
      <c r="DB244" s="612"/>
      <c r="DC244" s="612">
        <f t="shared" si="239"/>
        <v>0</v>
      </c>
      <c r="DD244" s="620">
        <f t="shared" si="279"/>
        <v>0</v>
      </c>
      <c r="DE244" s="612"/>
      <c r="DF244" s="621">
        <f t="shared" si="251"/>
        <v>0</v>
      </c>
      <c r="DG244" s="612"/>
      <c r="DH244" s="621">
        <f t="shared" si="252"/>
        <v>0</v>
      </c>
      <c r="DI244" s="612"/>
      <c r="DJ244" s="612"/>
      <c r="DK244" s="612"/>
      <c r="DL244" s="612"/>
      <c r="DM244" s="612"/>
      <c r="DN244" s="612"/>
      <c r="DO244" s="612"/>
      <c r="DP244" s="612"/>
      <c r="DQ244" s="612"/>
      <c r="DR244" s="612"/>
      <c r="DS244" s="612"/>
      <c r="DU244" s="1945">
        <f t="shared" si="241"/>
        <v>18000</v>
      </c>
      <c r="DV244" s="1946">
        <f t="shared" si="287"/>
        <v>18000</v>
      </c>
      <c r="DW244" s="1946">
        <f t="shared" si="288"/>
        <v>18000</v>
      </c>
      <c r="DX244" s="1946">
        <f t="shared" si="280"/>
        <v>0</v>
      </c>
      <c r="DY244" s="1946">
        <f t="shared" si="281"/>
        <v>0</v>
      </c>
      <c r="EG244" s="1946"/>
    </row>
    <row r="245" spans="1:137" s="1944" customFormat="1" ht="37.5" hidden="1" customHeight="1" x14ac:dyDescent="0.25">
      <c r="A245" s="1937">
        <v>2026</v>
      </c>
      <c r="B245" s="606">
        <v>479</v>
      </c>
      <c r="C245" s="606" t="s">
        <v>58</v>
      </c>
      <c r="D245" s="606">
        <v>3000654</v>
      </c>
      <c r="E245" s="606">
        <v>5005023</v>
      </c>
      <c r="F245" s="606" t="s">
        <v>990</v>
      </c>
      <c r="G245" s="1937" t="s">
        <v>991</v>
      </c>
      <c r="H245" s="1937">
        <v>94</v>
      </c>
      <c r="I245" s="607" t="s">
        <v>992</v>
      </c>
      <c r="J245" s="608" t="s">
        <v>10</v>
      </c>
      <c r="K245" s="608" t="s">
        <v>60</v>
      </c>
      <c r="L245" s="606" t="str">
        <f t="shared" si="271"/>
        <v>2.3</v>
      </c>
      <c r="M245" s="1938" t="s">
        <v>62</v>
      </c>
      <c r="N245" s="609"/>
      <c r="O245" s="1937" t="s">
        <v>1886</v>
      </c>
      <c r="P245" s="1937" t="s">
        <v>65</v>
      </c>
      <c r="Q245" s="1939">
        <v>1</v>
      </c>
      <c r="R245" s="457">
        <v>9000</v>
      </c>
      <c r="S245" s="1937">
        <v>30</v>
      </c>
      <c r="T245" s="1937">
        <v>30</v>
      </c>
      <c r="U245" s="1937"/>
      <c r="V245" s="1937">
        <v>0</v>
      </c>
      <c r="W245" s="1940"/>
      <c r="X245" s="326"/>
      <c r="Y245" s="326"/>
      <c r="Z245" s="326"/>
      <c r="AA245" s="326"/>
      <c r="AB245" s="326"/>
      <c r="AC245" s="326"/>
      <c r="AD245" s="326"/>
      <c r="AE245" s="457">
        <f t="shared" si="289"/>
        <v>18000</v>
      </c>
      <c r="AF245" s="327">
        <f>+$R245*(S245/30)</f>
        <v>9000</v>
      </c>
      <c r="AG245" s="327">
        <f>+$R245*(T245/30)</f>
        <v>9000</v>
      </c>
      <c r="AH245" s="327">
        <f t="shared" si="256"/>
        <v>0</v>
      </c>
      <c r="AI245" s="327">
        <f t="shared" si="257"/>
        <v>0</v>
      </c>
      <c r="AJ245" s="327">
        <f t="shared" si="258"/>
        <v>0</v>
      </c>
      <c r="AK245" s="327">
        <f t="shared" si="259"/>
        <v>0</v>
      </c>
      <c r="AL245" s="327">
        <f t="shared" si="260"/>
        <v>0</v>
      </c>
      <c r="AM245" s="327">
        <f t="shared" si="261"/>
        <v>0</v>
      </c>
      <c r="AN245" s="327">
        <f t="shared" si="262"/>
        <v>0</v>
      </c>
      <c r="AO245" s="327">
        <f t="shared" si="263"/>
        <v>0</v>
      </c>
      <c r="AP245" s="327">
        <f t="shared" si="264"/>
        <v>0</v>
      </c>
      <c r="AQ245" s="327">
        <f t="shared" si="265"/>
        <v>0</v>
      </c>
      <c r="AR245" s="458">
        <f t="shared" si="290"/>
        <v>18000</v>
      </c>
      <c r="AS245" s="1941" t="s">
        <v>1763</v>
      </c>
      <c r="AT245" s="612"/>
      <c r="AU245" s="612"/>
      <c r="AV245" s="612"/>
      <c r="AW245" s="612"/>
      <c r="AX245" s="612"/>
      <c r="AY245" s="612"/>
      <c r="AZ245" s="612"/>
      <c r="BA245" s="613"/>
      <c r="BB245" s="1942" t="s">
        <v>995</v>
      </c>
      <c r="BC245" s="614" t="s">
        <v>1818</v>
      </c>
      <c r="BD245" s="614" t="s">
        <v>1819</v>
      </c>
      <c r="BE245" s="614" t="s">
        <v>1828</v>
      </c>
      <c r="BF245" s="615">
        <v>46028</v>
      </c>
      <c r="BG245" s="614"/>
      <c r="BH245" s="616" t="s">
        <v>1887</v>
      </c>
      <c r="BI245" s="616" t="s">
        <v>1821</v>
      </c>
      <c r="BJ245" s="614"/>
      <c r="BK245" s="614"/>
      <c r="BL245" s="614"/>
      <c r="BM245" s="614"/>
      <c r="BN245" s="614"/>
      <c r="BO245" s="616"/>
      <c r="BP245" s="616"/>
      <c r="BQ245" s="2116"/>
      <c r="BR245" s="2116"/>
      <c r="BS245" s="2761" t="s">
        <v>1888</v>
      </c>
      <c r="BT245" s="656" t="s">
        <v>1889</v>
      </c>
      <c r="BU245" s="657" t="s">
        <v>1890</v>
      </c>
      <c r="BV245" s="659" t="s">
        <v>1891</v>
      </c>
      <c r="BW245" s="659" t="s">
        <v>1892</v>
      </c>
      <c r="BX245" s="663">
        <v>9000</v>
      </c>
      <c r="BY245" s="618">
        <v>46028</v>
      </c>
      <c r="BZ245" s="629">
        <v>46081</v>
      </c>
      <c r="CA245" s="619"/>
      <c r="CB245" s="612">
        <f t="shared" si="272"/>
        <v>30</v>
      </c>
      <c r="CC245" s="620">
        <f t="shared" si="284"/>
        <v>9000</v>
      </c>
      <c r="CD245" s="612">
        <v>30</v>
      </c>
      <c r="CE245" s="621">
        <v>9000</v>
      </c>
      <c r="CF245" s="612">
        <v>30</v>
      </c>
      <c r="CG245" s="621">
        <v>9000</v>
      </c>
      <c r="CH245" s="621">
        <f t="shared" si="274"/>
        <v>0</v>
      </c>
      <c r="CI245" s="621">
        <f t="shared" si="275"/>
        <v>0</v>
      </c>
      <c r="CJ245" s="619"/>
      <c r="CK245" s="612">
        <f t="shared" si="286"/>
        <v>30</v>
      </c>
      <c r="CL245" s="620">
        <f t="shared" si="285"/>
        <v>9000</v>
      </c>
      <c r="CM245" s="612">
        <v>30</v>
      </c>
      <c r="CN245" s="621">
        <v>9000</v>
      </c>
      <c r="CO245" s="612">
        <v>30</v>
      </c>
      <c r="CP245" s="621">
        <v>9000</v>
      </c>
      <c r="CQ245" s="621">
        <f t="shared" si="234"/>
        <v>0</v>
      </c>
      <c r="CR245" s="621">
        <f t="shared" si="235"/>
        <v>9000</v>
      </c>
      <c r="CS245" s="622"/>
      <c r="CT245" s="612">
        <f t="shared" si="291"/>
        <v>0</v>
      </c>
      <c r="CU245" s="620">
        <f t="shared" si="276"/>
        <v>0</v>
      </c>
      <c r="CV245" s="612"/>
      <c r="CW245" s="621">
        <f t="shared" si="249"/>
        <v>0</v>
      </c>
      <c r="CX245" s="612"/>
      <c r="CY245" s="621">
        <f t="shared" si="250"/>
        <v>0</v>
      </c>
      <c r="CZ245" s="621">
        <f t="shared" si="277"/>
        <v>0</v>
      </c>
      <c r="DA245" s="621">
        <f t="shared" si="278"/>
        <v>0</v>
      </c>
      <c r="DB245" s="612"/>
      <c r="DC245" s="612">
        <f t="shared" si="239"/>
        <v>0</v>
      </c>
      <c r="DD245" s="620">
        <f t="shared" si="279"/>
        <v>0</v>
      </c>
      <c r="DE245" s="612"/>
      <c r="DF245" s="621">
        <f t="shared" si="251"/>
        <v>0</v>
      </c>
      <c r="DG245" s="612"/>
      <c r="DH245" s="621">
        <f t="shared" si="252"/>
        <v>0</v>
      </c>
      <c r="DI245" s="612"/>
      <c r="DJ245" s="612"/>
      <c r="DK245" s="612"/>
      <c r="DL245" s="612"/>
      <c r="DM245" s="612"/>
      <c r="DN245" s="612"/>
      <c r="DO245" s="612"/>
      <c r="DP245" s="612"/>
      <c r="DQ245" s="612"/>
      <c r="DR245" s="612"/>
      <c r="DS245" s="612"/>
      <c r="DU245" s="1945">
        <f t="shared" si="241"/>
        <v>18000</v>
      </c>
      <c r="DV245" s="1946">
        <f t="shared" si="287"/>
        <v>18000</v>
      </c>
      <c r="DW245" s="1946">
        <f t="shared" si="288"/>
        <v>18000</v>
      </c>
      <c r="DX245" s="1946">
        <f t="shared" si="280"/>
        <v>0</v>
      </c>
      <c r="DY245" s="1946">
        <f t="shared" si="281"/>
        <v>0</v>
      </c>
      <c r="EG245" s="1946"/>
    </row>
    <row r="246" spans="1:137" s="1944" customFormat="1" ht="37.5" hidden="1" customHeight="1" x14ac:dyDescent="0.25">
      <c r="A246" s="1937">
        <v>2026</v>
      </c>
      <c r="B246" s="606">
        <v>479</v>
      </c>
      <c r="C246" s="606" t="s">
        <v>58</v>
      </c>
      <c r="D246" s="606">
        <v>3000654</v>
      </c>
      <c r="E246" s="606">
        <v>5005023</v>
      </c>
      <c r="F246" s="606" t="s">
        <v>990</v>
      </c>
      <c r="G246" s="1937" t="s">
        <v>991</v>
      </c>
      <c r="H246" s="1937">
        <v>94</v>
      </c>
      <c r="I246" s="607" t="s">
        <v>992</v>
      </c>
      <c r="J246" s="608" t="s">
        <v>10</v>
      </c>
      <c r="K246" s="608" t="s">
        <v>60</v>
      </c>
      <c r="L246" s="606" t="str">
        <f t="shared" si="271"/>
        <v>2.3</v>
      </c>
      <c r="M246" s="1938" t="s">
        <v>62</v>
      </c>
      <c r="N246" s="609"/>
      <c r="O246" s="2204" t="s">
        <v>1893</v>
      </c>
      <c r="P246" s="1937" t="s">
        <v>65</v>
      </c>
      <c r="Q246" s="1939">
        <v>1</v>
      </c>
      <c r="R246" s="457">
        <v>10000</v>
      </c>
      <c r="S246" s="1937">
        <v>30</v>
      </c>
      <c r="T246" s="1937">
        <v>30</v>
      </c>
      <c r="U246" s="1937">
        <v>30</v>
      </c>
      <c r="V246" s="1937">
        <v>0</v>
      </c>
      <c r="W246" s="1940"/>
      <c r="X246" s="326"/>
      <c r="Y246" s="326"/>
      <c r="Z246" s="326"/>
      <c r="AA246" s="326"/>
      <c r="AB246" s="326"/>
      <c r="AC246" s="326"/>
      <c r="AD246" s="326"/>
      <c r="AE246" s="457">
        <f t="shared" si="289"/>
        <v>30000</v>
      </c>
      <c r="AF246" s="327">
        <f t="shared" ref="AF246:AF251" si="293">+$R246*(S246/30)*Q246</f>
        <v>10000</v>
      </c>
      <c r="AG246" s="327">
        <f t="shared" ref="AG246:AG251" si="294">+$R246*(T246/30)*Q246</f>
        <v>10000</v>
      </c>
      <c r="AH246" s="327">
        <f>+$R246*(U246/30)*Q246</f>
        <v>10000</v>
      </c>
      <c r="AI246" s="327">
        <f t="shared" ref="AI246:AI277" si="295">+$R246*V246</f>
        <v>0</v>
      </c>
      <c r="AJ246" s="327">
        <f t="shared" ref="AJ246:AJ277" si="296">+$R246*W246</f>
        <v>0</v>
      </c>
      <c r="AK246" s="327">
        <f t="shared" ref="AK246:AK277" si="297">+$R246*X246</f>
        <v>0</v>
      </c>
      <c r="AL246" s="327">
        <f t="shared" ref="AL246:AL277" si="298">+$R246*Y246</f>
        <v>0</v>
      </c>
      <c r="AM246" s="327">
        <f t="shared" ref="AM246:AM277" si="299">+$R246*Z246</f>
        <v>0</v>
      </c>
      <c r="AN246" s="327">
        <f t="shared" ref="AN246:AN277" si="300">+$R246*AA246</f>
        <v>0</v>
      </c>
      <c r="AO246" s="327">
        <f t="shared" ref="AO246:AO277" si="301">+$R246*AB246</f>
        <v>0</v>
      </c>
      <c r="AP246" s="327">
        <f t="shared" ref="AP246:AP277" si="302">+$R246*AC246</f>
        <v>0</v>
      </c>
      <c r="AQ246" s="327">
        <f t="shared" ref="AQ246:AQ277" si="303">+$R246*AD246</f>
        <v>0</v>
      </c>
      <c r="AR246" s="458">
        <f t="shared" si="290"/>
        <v>30000</v>
      </c>
      <c r="AS246" s="1941" t="s">
        <v>1763</v>
      </c>
      <c r="AT246" s="612"/>
      <c r="AU246" s="612"/>
      <c r="AV246" s="612"/>
      <c r="AW246" s="612"/>
      <c r="AX246" s="612"/>
      <c r="AY246" s="612"/>
      <c r="AZ246" s="612"/>
      <c r="BA246" s="613"/>
      <c r="BB246" s="1942" t="s">
        <v>995</v>
      </c>
      <c r="BC246" s="614" t="s">
        <v>1818</v>
      </c>
      <c r="BD246" s="614" t="s">
        <v>1819</v>
      </c>
      <c r="BE246" s="614" t="s">
        <v>1828</v>
      </c>
      <c r="BF246" s="615">
        <v>46028</v>
      </c>
      <c r="BG246" s="614"/>
      <c r="BH246" s="616" t="s">
        <v>1894</v>
      </c>
      <c r="BI246" s="616" t="s">
        <v>1821</v>
      </c>
      <c r="BJ246" s="614"/>
      <c r="BK246" s="614"/>
      <c r="BL246" s="614"/>
      <c r="BM246" s="614"/>
      <c r="BN246" s="614"/>
      <c r="BO246" s="616"/>
      <c r="BP246" s="646"/>
      <c r="BQ246" s="2138"/>
      <c r="BR246" s="2138"/>
      <c r="BS246" s="2757" t="s">
        <v>1793</v>
      </c>
      <c r="BT246" s="657" t="s">
        <v>1070</v>
      </c>
      <c r="BU246" s="657" t="s">
        <v>1895</v>
      </c>
      <c r="BV246" s="638">
        <v>70273865</v>
      </c>
      <c r="BW246" s="658">
        <v>10702738658</v>
      </c>
      <c r="BX246" s="663">
        <v>10000</v>
      </c>
      <c r="BY246" s="629">
        <v>46028</v>
      </c>
      <c r="BZ246" s="629">
        <v>46112</v>
      </c>
      <c r="CA246" s="619"/>
      <c r="CB246" s="612">
        <f t="shared" si="272"/>
        <v>30</v>
      </c>
      <c r="CC246" s="620">
        <f t="shared" si="284"/>
        <v>10000</v>
      </c>
      <c r="CD246" s="612">
        <v>30</v>
      </c>
      <c r="CE246" s="621">
        <v>10000</v>
      </c>
      <c r="CF246" s="612">
        <v>30</v>
      </c>
      <c r="CG246" s="621">
        <v>10000</v>
      </c>
      <c r="CH246" s="621">
        <f t="shared" si="274"/>
        <v>0</v>
      </c>
      <c r="CI246" s="621">
        <f t="shared" si="275"/>
        <v>0</v>
      </c>
      <c r="CJ246" s="619"/>
      <c r="CK246" s="612">
        <f t="shared" si="286"/>
        <v>30</v>
      </c>
      <c r="CL246" s="620">
        <f t="shared" si="285"/>
        <v>10000</v>
      </c>
      <c r="CM246" s="612">
        <v>30</v>
      </c>
      <c r="CN246" s="621">
        <v>10000</v>
      </c>
      <c r="CO246" s="612">
        <v>30</v>
      </c>
      <c r="CP246" s="621">
        <v>10000</v>
      </c>
      <c r="CQ246" s="621">
        <f t="shared" si="234"/>
        <v>0</v>
      </c>
      <c r="CR246" s="621">
        <f t="shared" si="235"/>
        <v>10000</v>
      </c>
      <c r="CS246" s="622"/>
      <c r="CT246" s="612">
        <f t="shared" si="291"/>
        <v>30</v>
      </c>
      <c r="CU246" s="620">
        <f t="shared" si="276"/>
        <v>10000</v>
      </c>
      <c r="CV246" s="612">
        <v>30</v>
      </c>
      <c r="CW246" s="621">
        <v>10000</v>
      </c>
      <c r="CX246" s="612"/>
      <c r="CY246" s="621">
        <f t="shared" si="250"/>
        <v>0</v>
      </c>
      <c r="CZ246" s="621">
        <f t="shared" si="277"/>
        <v>0</v>
      </c>
      <c r="DA246" s="621">
        <f t="shared" si="278"/>
        <v>10000</v>
      </c>
      <c r="DB246" s="612"/>
      <c r="DC246" s="612">
        <f t="shared" si="239"/>
        <v>0</v>
      </c>
      <c r="DD246" s="620">
        <f t="shared" si="279"/>
        <v>0</v>
      </c>
      <c r="DE246" s="612"/>
      <c r="DF246" s="621">
        <f t="shared" si="251"/>
        <v>0</v>
      </c>
      <c r="DG246" s="612"/>
      <c r="DH246" s="621">
        <f t="shared" si="252"/>
        <v>0</v>
      </c>
      <c r="DI246" s="612"/>
      <c r="DJ246" s="612"/>
      <c r="DK246" s="612"/>
      <c r="DL246" s="612"/>
      <c r="DM246" s="612"/>
      <c r="DN246" s="612"/>
      <c r="DO246" s="612"/>
      <c r="DP246" s="612"/>
      <c r="DQ246" s="612"/>
      <c r="DR246" s="612"/>
      <c r="DS246" s="612"/>
      <c r="DU246" s="1945">
        <f t="shared" si="241"/>
        <v>30000</v>
      </c>
      <c r="DV246" s="1946">
        <f t="shared" si="287"/>
        <v>30000</v>
      </c>
      <c r="DW246" s="1946">
        <f t="shared" si="288"/>
        <v>20000</v>
      </c>
      <c r="DX246" s="1946">
        <f t="shared" si="280"/>
        <v>0</v>
      </c>
      <c r="DY246" s="1946">
        <f t="shared" si="281"/>
        <v>10000</v>
      </c>
      <c r="EG246" s="1946"/>
    </row>
    <row r="247" spans="1:137" s="1944" customFormat="1" ht="37.5" hidden="1" customHeight="1" x14ac:dyDescent="0.25">
      <c r="A247" s="1937">
        <v>2026</v>
      </c>
      <c r="B247" s="606">
        <v>479</v>
      </c>
      <c r="C247" s="606" t="s">
        <v>58</v>
      </c>
      <c r="D247" s="606">
        <v>3000654</v>
      </c>
      <c r="E247" s="606">
        <v>5005023</v>
      </c>
      <c r="F247" s="606" t="s">
        <v>990</v>
      </c>
      <c r="G247" s="1937" t="s">
        <v>991</v>
      </c>
      <c r="H247" s="1937">
        <v>94</v>
      </c>
      <c r="I247" s="607" t="s">
        <v>992</v>
      </c>
      <c r="J247" s="608" t="s">
        <v>10</v>
      </c>
      <c r="K247" s="608" t="s">
        <v>60</v>
      </c>
      <c r="L247" s="606" t="str">
        <f t="shared" si="271"/>
        <v>2.3</v>
      </c>
      <c r="M247" s="1938" t="s">
        <v>62</v>
      </c>
      <c r="N247" s="609"/>
      <c r="O247" s="1937" t="s">
        <v>1896</v>
      </c>
      <c r="P247" s="1937" t="s">
        <v>65</v>
      </c>
      <c r="Q247" s="1939">
        <v>1</v>
      </c>
      <c r="R247" s="457">
        <v>8000</v>
      </c>
      <c r="S247" s="1937">
        <v>30</v>
      </c>
      <c r="T247" s="1937">
        <v>30</v>
      </c>
      <c r="U247" s="1937"/>
      <c r="V247" s="1937">
        <v>0</v>
      </c>
      <c r="W247" s="1940"/>
      <c r="X247" s="326"/>
      <c r="Y247" s="326"/>
      <c r="Z247" s="326"/>
      <c r="AA247" s="326"/>
      <c r="AB247" s="326"/>
      <c r="AC247" s="326"/>
      <c r="AD247" s="326"/>
      <c r="AE247" s="457">
        <f t="shared" si="289"/>
        <v>16000</v>
      </c>
      <c r="AF247" s="327">
        <f t="shared" si="293"/>
        <v>8000</v>
      </c>
      <c r="AG247" s="327">
        <f t="shared" si="294"/>
        <v>8000</v>
      </c>
      <c r="AH247" s="327">
        <f>+$R247*U247</f>
        <v>0</v>
      </c>
      <c r="AI247" s="327">
        <f t="shared" si="295"/>
        <v>0</v>
      </c>
      <c r="AJ247" s="327">
        <f t="shared" si="296"/>
        <v>0</v>
      </c>
      <c r="AK247" s="327">
        <f t="shared" si="297"/>
        <v>0</v>
      </c>
      <c r="AL247" s="327">
        <f t="shared" si="298"/>
        <v>0</v>
      </c>
      <c r="AM247" s="327">
        <f t="shared" si="299"/>
        <v>0</v>
      </c>
      <c r="AN247" s="327">
        <f t="shared" si="300"/>
        <v>0</v>
      </c>
      <c r="AO247" s="327">
        <f t="shared" si="301"/>
        <v>0</v>
      </c>
      <c r="AP247" s="327">
        <f t="shared" si="302"/>
        <v>0</v>
      </c>
      <c r="AQ247" s="327">
        <f t="shared" si="303"/>
        <v>0</v>
      </c>
      <c r="AR247" s="458">
        <f t="shared" si="290"/>
        <v>16000</v>
      </c>
      <c r="AS247" s="1941" t="s">
        <v>1763</v>
      </c>
      <c r="AT247" s="612"/>
      <c r="AU247" s="612"/>
      <c r="AV247" s="612"/>
      <c r="AW247" s="612"/>
      <c r="AX247" s="612"/>
      <c r="AY247" s="612"/>
      <c r="AZ247" s="612"/>
      <c r="BA247" s="613"/>
      <c r="BB247" s="1942" t="s">
        <v>995</v>
      </c>
      <c r="BC247" s="614" t="s">
        <v>1818</v>
      </c>
      <c r="BD247" s="614" t="s">
        <v>1819</v>
      </c>
      <c r="BE247" s="614" t="s">
        <v>1828</v>
      </c>
      <c r="BF247" s="615">
        <v>46028</v>
      </c>
      <c r="BG247" s="614"/>
      <c r="BH247" s="616" t="s">
        <v>1897</v>
      </c>
      <c r="BI247" s="616" t="s">
        <v>1821</v>
      </c>
      <c r="BJ247" s="614"/>
      <c r="BK247" s="614"/>
      <c r="BL247" s="614"/>
      <c r="BM247" s="614"/>
      <c r="BN247" s="614"/>
      <c r="BO247" s="616"/>
      <c r="BP247" s="646"/>
      <c r="BQ247" s="2138"/>
      <c r="BR247" s="2138"/>
      <c r="BS247" s="2757" t="s">
        <v>1202</v>
      </c>
      <c r="BT247" s="657" t="s">
        <v>1898</v>
      </c>
      <c r="BU247" s="657" t="s">
        <v>1899</v>
      </c>
      <c r="BV247" s="638">
        <v>46532937</v>
      </c>
      <c r="BW247" s="639">
        <v>10465329373</v>
      </c>
      <c r="BX247" s="663">
        <v>8000</v>
      </c>
      <c r="BY247" s="618">
        <v>46028</v>
      </c>
      <c r="BZ247" s="629">
        <v>46081</v>
      </c>
      <c r="CA247" s="619"/>
      <c r="CB247" s="612">
        <f t="shared" si="272"/>
        <v>30</v>
      </c>
      <c r="CC247" s="620">
        <f t="shared" si="284"/>
        <v>8000</v>
      </c>
      <c r="CD247" s="612">
        <v>30</v>
      </c>
      <c r="CE247" s="621">
        <v>8000</v>
      </c>
      <c r="CF247" s="612">
        <v>30</v>
      </c>
      <c r="CG247" s="621">
        <v>8000</v>
      </c>
      <c r="CH247" s="621">
        <f t="shared" si="274"/>
        <v>0</v>
      </c>
      <c r="CI247" s="621">
        <f t="shared" si="275"/>
        <v>0</v>
      </c>
      <c r="CJ247" s="619"/>
      <c r="CK247" s="612">
        <f t="shared" si="286"/>
        <v>30</v>
      </c>
      <c r="CL247" s="620">
        <f t="shared" si="285"/>
        <v>8000</v>
      </c>
      <c r="CM247" s="612">
        <v>30</v>
      </c>
      <c r="CN247" s="621">
        <v>8000</v>
      </c>
      <c r="CO247" s="612">
        <v>30</v>
      </c>
      <c r="CP247" s="621">
        <v>8000</v>
      </c>
      <c r="CQ247" s="621">
        <f t="shared" si="234"/>
        <v>0</v>
      </c>
      <c r="CR247" s="621">
        <f t="shared" si="235"/>
        <v>8000</v>
      </c>
      <c r="CS247" s="622"/>
      <c r="CT247" s="612">
        <f t="shared" si="291"/>
        <v>0</v>
      </c>
      <c r="CU247" s="620">
        <f t="shared" si="276"/>
        <v>0</v>
      </c>
      <c r="CV247" s="612"/>
      <c r="CW247" s="621">
        <f t="shared" ref="CW247:CW255" si="304">(R247/30*CV247)*Q247</f>
        <v>0</v>
      </c>
      <c r="CX247" s="612"/>
      <c r="CY247" s="621">
        <f t="shared" si="250"/>
        <v>0</v>
      </c>
      <c r="CZ247" s="621">
        <f t="shared" si="277"/>
        <v>0</v>
      </c>
      <c r="DA247" s="621">
        <f t="shared" si="278"/>
        <v>0</v>
      </c>
      <c r="DB247" s="612"/>
      <c r="DC247" s="612">
        <f t="shared" si="239"/>
        <v>0</v>
      </c>
      <c r="DD247" s="620">
        <f t="shared" si="279"/>
        <v>0</v>
      </c>
      <c r="DE247" s="612"/>
      <c r="DF247" s="621">
        <f t="shared" si="251"/>
        <v>0</v>
      </c>
      <c r="DG247" s="612"/>
      <c r="DH247" s="621">
        <f t="shared" si="252"/>
        <v>0</v>
      </c>
      <c r="DI247" s="612"/>
      <c r="DJ247" s="612"/>
      <c r="DK247" s="612"/>
      <c r="DL247" s="612"/>
      <c r="DM247" s="612"/>
      <c r="DN247" s="612"/>
      <c r="DO247" s="612"/>
      <c r="DP247" s="612"/>
      <c r="DQ247" s="612"/>
      <c r="DR247" s="612"/>
      <c r="DS247" s="612"/>
      <c r="DU247" s="1945">
        <f t="shared" si="241"/>
        <v>16000</v>
      </c>
      <c r="DV247" s="1946">
        <f t="shared" si="287"/>
        <v>16000</v>
      </c>
      <c r="DW247" s="1946">
        <f t="shared" si="288"/>
        <v>16000</v>
      </c>
      <c r="DX247" s="1946">
        <f t="shared" si="280"/>
        <v>0</v>
      </c>
      <c r="DY247" s="1946">
        <f t="shared" si="281"/>
        <v>0</v>
      </c>
      <c r="EB247" s="2035" t="s">
        <v>1900</v>
      </c>
      <c r="EC247" s="1944" t="s">
        <v>1901</v>
      </c>
      <c r="EG247" s="1946"/>
    </row>
    <row r="248" spans="1:137" s="1944" customFormat="1" ht="37.5" hidden="1" customHeight="1" x14ac:dyDescent="0.25">
      <c r="A248" s="1937">
        <v>2026</v>
      </c>
      <c r="B248" s="606">
        <v>479</v>
      </c>
      <c r="C248" s="606" t="s">
        <v>58</v>
      </c>
      <c r="D248" s="606">
        <v>3000654</v>
      </c>
      <c r="E248" s="606">
        <v>5005023</v>
      </c>
      <c r="F248" s="606" t="s">
        <v>990</v>
      </c>
      <c r="G248" s="1937" t="s">
        <v>991</v>
      </c>
      <c r="H248" s="1937">
        <v>94</v>
      </c>
      <c r="I248" s="607" t="s">
        <v>992</v>
      </c>
      <c r="J248" s="608" t="s">
        <v>10</v>
      </c>
      <c r="K248" s="608" t="s">
        <v>60</v>
      </c>
      <c r="L248" s="606" t="str">
        <f t="shared" si="271"/>
        <v>2.3</v>
      </c>
      <c r="M248" s="1938" t="s">
        <v>62</v>
      </c>
      <c r="N248" s="609"/>
      <c r="O248" s="1937" t="s">
        <v>1896</v>
      </c>
      <c r="P248" s="1937" t="s">
        <v>65</v>
      </c>
      <c r="Q248" s="1939">
        <v>1</v>
      </c>
      <c r="R248" s="457">
        <v>8000</v>
      </c>
      <c r="S248" s="1937">
        <v>30</v>
      </c>
      <c r="T248" s="1937">
        <v>30</v>
      </c>
      <c r="U248" s="1937"/>
      <c r="V248" s="1937">
        <v>0</v>
      </c>
      <c r="W248" s="1940"/>
      <c r="X248" s="326"/>
      <c r="Y248" s="326"/>
      <c r="Z248" s="326"/>
      <c r="AA248" s="326"/>
      <c r="AB248" s="326"/>
      <c r="AC248" s="326"/>
      <c r="AD248" s="326"/>
      <c r="AE248" s="457">
        <f t="shared" si="289"/>
        <v>16000</v>
      </c>
      <c r="AF248" s="327">
        <f t="shared" si="293"/>
        <v>8000</v>
      </c>
      <c r="AG248" s="327">
        <f t="shared" si="294"/>
        <v>8000</v>
      </c>
      <c r="AH248" s="327">
        <f>+$R248*U248</f>
        <v>0</v>
      </c>
      <c r="AI248" s="327">
        <f t="shared" si="295"/>
        <v>0</v>
      </c>
      <c r="AJ248" s="327">
        <f t="shared" si="296"/>
        <v>0</v>
      </c>
      <c r="AK248" s="327">
        <f t="shared" si="297"/>
        <v>0</v>
      </c>
      <c r="AL248" s="327">
        <f t="shared" si="298"/>
        <v>0</v>
      </c>
      <c r="AM248" s="327">
        <f t="shared" si="299"/>
        <v>0</v>
      </c>
      <c r="AN248" s="327">
        <f t="shared" si="300"/>
        <v>0</v>
      </c>
      <c r="AO248" s="327">
        <f t="shared" si="301"/>
        <v>0</v>
      </c>
      <c r="AP248" s="327">
        <f t="shared" si="302"/>
        <v>0</v>
      </c>
      <c r="AQ248" s="327">
        <f t="shared" si="303"/>
        <v>0</v>
      </c>
      <c r="AR248" s="458">
        <f t="shared" si="290"/>
        <v>16000</v>
      </c>
      <c r="AS248" s="1941" t="s">
        <v>1763</v>
      </c>
      <c r="AT248" s="612"/>
      <c r="AU248" s="612"/>
      <c r="AV248" s="612"/>
      <c r="AW248" s="612"/>
      <c r="AX248" s="612"/>
      <c r="AY248" s="612"/>
      <c r="AZ248" s="612"/>
      <c r="BA248" s="613"/>
      <c r="BB248" s="1942" t="s">
        <v>995</v>
      </c>
      <c r="BC248" s="614" t="s">
        <v>1818</v>
      </c>
      <c r="BD248" s="614" t="s">
        <v>1819</v>
      </c>
      <c r="BE248" s="614" t="s">
        <v>1828</v>
      </c>
      <c r="BF248" s="615">
        <v>46028</v>
      </c>
      <c r="BG248" s="614"/>
      <c r="BH248" s="616" t="s">
        <v>1902</v>
      </c>
      <c r="BI248" s="616" t="s">
        <v>1821</v>
      </c>
      <c r="BJ248" s="614"/>
      <c r="BK248" s="614"/>
      <c r="BL248" s="614"/>
      <c r="BM248" s="614"/>
      <c r="BN248" s="614"/>
      <c r="BO248" s="616"/>
      <c r="BP248" s="646"/>
      <c r="BQ248" s="2138"/>
      <c r="BR248" s="2138"/>
      <c r="BS248" s="2757" t="s">
        <v>1903</v>
      </c>
      <c r="BT248" s="657" t="s">
        <v>1904</v>
      </c>
      <c r="BU248" s="657" t="s">
        <v>1905</v>
      </c>
      <c r="BV248" s="638">
        <v>72506117</v>
      </c>
      <c r="BW248" s="639">
        <v>10725061175</v>
      </c>
      <c r="BX248" s="663">
        <v>8000</v>
      </c>
      <c r="BY248" s="618">
        <v>46028</v>
      </c>
      <c r="BZ248" s="629">
        <v>46081</v>
      </c>
      <c r="CA248" s="619"/>
      <c r="CB248" s="612">
        <f t="shared" si="272"/>
        <v>30</v>
      </c>
      <c r="CC248" s="620">
        <f t="shared" si="284"/>
        <v>8000</v>
      </c>
      <c r="CD248" s="612">
        <v>30</v>
      </c>
      <c r="CE248" s="621">
        <v>8000</v>
      </c>
      <c r="CF248" s="612">
        <v>30</v>
      </c>
      <c r="CG248" s="621">
        <v>8000</v>
      </c>
      <c r="CH248" s="621">
        <f t="shared" si="274"/>
        <v>0</v>
      </c>
      <c r="CI248" s="621">
        <f t="shared" si="275"/>
        <v>0</v>
      </c>
      <c r="CJ248" s="619"/>
      <c r="CK248" s="612">
        <f t="shared" si="286"/>
        <v>30</v>
      </c>
      <c r="CL248" s="620">
        <f t="shared" si="285"/>
        <v>8000</v>
      </c>
      <c r="CM248" s="612">
        <v>30</v>
      </c>
      <c r="CN248" s="621">
        <v>8000</v>
      </c>
      <c r="CO248" s="612">
        <v>30</v>
      </c>
      <c r="CP248" s="621">
        <v>8000</v>
      </c>
      <c r="CQ248" s="621">
        <f t="shared" si="234"/>
        <v>0</v>
      </c>
      <c r="CR248" s="621">
        <f t="shared" si="235"/>
        <v>8000</v>
      </c>
      <c r="CS248" s="622"/>
      <c r="CT248" s="612">
        <f t="shared" si="291"/>
        <v>0</v>
      </c>
      <c r="CU248" s="620">
        <f t="shared" si="276"/>
        <v>0</v>
      </c>
      <c r="CV248" s="612"/>
      <c r="CW248" s="621">
        <f t="shared" si="304"/>
        <v>0</v>
      </c>
      <c r="CX248" s="612"/>
      <c r="CY248" s="621">
        <f t="shared" si="250"/>
        <v>0</v>
      </c>
      <c r="CZ248" s="621">
        <f t="shared" si="277"/>
        <v>0</v>
      </c>
      <c r="DA248" s="621">
        <f t="shared" si="278"/>
        <v>0</v>
      </c>
      <c r="DB248" s="612"/>
      <c r="DC248" s="612">
        <f t="shared" si="239"/>
        <v>0</v>
      </c>
      <c r="DD248" s="620">
        <f t="shared" si="279"/>
        <v>0</v>
      </c>
      <c r="DE248" s="612"/>
      <c r="DF248" s="621">
        <f t="shared" si="251"/>
        <v>0</v>
      </c>
      <c r="DG248" s="612"/>
      <c r="DH248" s="621">
        <f t="shared" si="252"/>
        <v>0</v>
      </c>
      <c r="DI248" s="612"/>
      <c r="DJ248" s="612"/>
      <c r="DK248" s="612"/>
      <c r="DL248" s="612"/>
      <c r="DM248" s="612"/>
      <c r="DN248" s="612"/>
      <c r="DO248" s="612"/>
      <c r="DP248" s="612"/>
      <c r="DQ248" s="612"/>
      <c r="DR248" s="612"/>
      <c r="DS248" s="612"/>
      <c r="DU248" s="1945">
        <f t="shared" si="241"/>
        <v>16000</v>
      </c>
      <c r="DV248" s="1946">
        <f t="shared" si="287"/>
        <v>16000</v>
      </c>
      <c r="DW248" s="1946">
        <f t="shared" si="288"/>
        <v>16000</v>
      </c>
      <c r="DX248" s="1946">
        <f t="shared" si="280"/>
        <v>0</v>
      </c>
      <c r="DY248" s="1946">
        <f t="shared" si="281"/>
        <v>0</v>
      </c>
      <c r="EG248" s="1946"/>
    </row>
    <row r="249" spans="1:137" s="1944" customFormat="1" ht="37.5" hidden="1" customHeight="1" x14ac:dyDescent="0.25">
      <c r="A249" s="1937">
        <v>2026</v>
      </c>
      <c r="B249" s="606">
        <v>479</v>
      </c>
      <c r="C249" s="606" t="s">
        <v>58</v>
      </c>
      <c r="D249" s="606">
        <v>3000654</v>
      </c>
      <c r="E249" s="606">
        <v>5005023</v>
      </c>
      <c r="F249" s="606" t="s">
        <v>990</v>
      </c>
      <c r="G249" s="1937" t="s">
        <v>991</v>
      </c>
      <c r="H249" s="1937">
        <v>94</v>
      </c>
      <c r="I249" s="607" t="s">
        <v>992</v>
      </c>
      <c r="J249" s="608" t="s">
        <v>10</v>
      </c>
      <c r="K249" s="608" t="s">
        <v>60</v>
      </c>
      <c r="L249" s="606" t="str">
        <f t="shared" si="271"/>
        <v>2.3</v>
      </c>
      <c r="M249" s="1938" t="s">
        <v>62</v>
      </c>
      <c r="N249" s="609"/>
      <c r="O249" s="1937" t="s">
        <v>1896</v>
      </c>
      <c r="P249" s="1937" t="s">
        <v>65</v>
      </c>
      <c r="Q249" s="1939">
        <v>1</v>
      </c>
      <c r="R249" s="457">
        <v>8000</v>
      </c>
      <c r="S249" s="1937">
        <v>30</v>
      </c>
      <c r="T249" s="1937">
        <v>30</v>
      </c>
      <c r="U249" s="1937"/>
      <c r="V249" s="1937">
        <v>0</v>
      </c>
      <c r="W249" s="1940"/>
      <c r="X249" s="326"/>
      <c r="Y249" s="326"/>
      <c r="Z249" s="326"/>
      <c r="AA249" s="326"/>
      <c r="AB249" s="326"/>
      <c r="AC249" s="326"/>
      <c r="AD249" s="326"/>
      <c r="AE249" s="457">
        <f t="shared" si="289"/>
        <v>16000</v>
      </c>
      <c r="AF249" s="327">
        <f t="shared" si="293"/>
        <v>8000</v>
      </c>
      <c r="AG249" s="327">
        <f t="shared" si="294"/>
        <v>8000</v>
      </c>
      <c r="AH249" s="327">
        <f>+$R249*U249</f>
        <v>0</v>
      </c>
      <c r="AI249" s="327">
        <f t="shared" si="295"/>
        <v>0</v>
      </c>
      <c r="AJ249" s="327">
        <f t="shared" si="296"/>
        <v>0</v>
      </c>
      <c r="AK249" s="327">
        <f t="shared" si="297"/>
        <v>0</v>
      </c>
      <c r="AL249" s="327">
        <f t="shared" si="298"/>
        <v>0</v>
      </c>
      <c r="AM249" s="327">
        <f t="shared" si="299"/>
        <v>0</v>
      </c>
      <c r="AN249" s="327">
        <f t="shared" si="300"/>
        <v>0</v>
      </c>
      <c r="AO249" s="327">
        <f t="shared" si="301"/>
        <v>0</v>
      </c>
      <c r="AP249" s="327">
        <f t="shared" si="302"/>
        <v>0</v>
      </c>
      <c r="AQ249" s="327">
        <f t="shared" si="303"/>
        <v>0</v>
      </c>
      <c r="AR249" s="458">
        <f t="shared" si="290"/>
        <v>16000</v>
      </c>
      <c r="AS249" s="1941" t="s">
        <v>1763</v>
      </c>
      <c r="AT249" s="612"/>
      <c r="AU249" s="612"/>
      <c r="AV249" s="612"/>
      <c r="AW249" s="612"/>
      <c r="AX249" s="612"/>
      <c r="AY249" s="612"/>
      <c r="AZ249" s="612"/>
      <c r="BA249" s="613"/>
      <c r="BB249" s="1942" t="s">
        <v>995</v>
      </c>
      <c r="BC249" s="614" t="s">
        <v>1818</v>
      </c>
      <c r="BD249" s="614" t="s">
        <v>1819</v>
      </c>
      <c r="BE249" s="614" t="s">
        <v>1828</v>
      </c>
      <c r="BF249" s="615">
        <v>46028</v>
      </c>
      <c r="BG249" s="614"/>
      <c r="BH249" s="616" t="s">
        <v>1906</v>
      </c>
      <c r="BI249" s="616" t="s">
        <v>1834</v>
      </c>
      <c r="BJ249" s="614"/>
      <c r="BK249" s="634" t="s">
        <v>1907</v>
      </c>
      <c r="BL249" s="634"/>
      <c r="BM249" s="634"/>
      <c r="BN249" s="614"/>
      <c r="BO249" s="616"/>
      <c r="BP249" s="646"/>
      <c r="BQ249" s="2138"/>
      <c r="BR249" s="2138"/>
      <c r="BS249" s="2757" t="s">
        <v>1908</v>
      </c>
      <c r="BT249" s="657" t="s">
        <v>1909</v>
      </c>
      <c r="BU249" s="657" t="s">
        <v>1910</v>
      </c>
      <c r="BV249" s="638">
        <v>74588948</v>
      </c>
      <c r="BW249" s="639">
        <v>10745889480</v>
      </c>
      <c r="BX249" s="663">
        <v>8000</v>
      </c>
      <c r="BY249" s="618">
        <v>46028</v>
      </c>
      <c r="BZ249" s="629">
        <v>46053</v>
      </c>
      <c r="CA249" s="619"/>
      <c r="CB249" s="665">
        <f t="shared" si="272"/>
        <v>30</v>
      </c>
      <c r="CC249" s="666">
        <f t="shared" si="284"/>
        <v>8000</v>
      </c>
      <c r="CD249" s="665">
        <v>30</v>
      </c>
      <c r="CE249" s="667">
        <v>8000</v>
      </c>
      <c r="CF249" s="665">
        <v>30</v>
      </c>
      <c r="CG249" s="667">
        <v>8000</v>
      </c>
      <c r="CH249" s="667">
        <f t="shared" si="274"/>
        <v>0</v>
      </c>
      <c r="CI249" s="667">
        <f t="shared" si="275"/>
        <v>0</v>
      </c>
      <c r="CJ249" s="668"/>
      <c r="CK249" s="665">
        <f t="shared" si="286"/>
        <v>30</v>
      </c>
      <c r="CL249" s="666">
        <f t="shared" si="285"/>
        <v>8000</v>
      </c>
      <c r="CM249" s="665">
        <v>30</v>
      </c>
      <c r="CN249" s="667">
        <f>(R249/30*CM249)*Q249</f>
        <v>8000.0000000000009</v>
      </c>
      <c r="CO249" s="665">
        <v>30</v>
      </c>
      <c r="CP249" s="667">
        <v>8000.0000000000009</v>
      </c>
      <c r="CQ249" s="667">
        <f t="shared" si="234"/>
        <v>0</v>
      </c>
      <c r="CR249" s="667">
        <f t="shared" si="235"/>
        <v>8000</v>
      </c>
      <c r="CS249" s="622"/>
      <c r="CT249" s="612">
        <f t="shared" si="291"/>
        <v>0</v>
      </c>
      <c r="CU249" s="620">
        <f t="shared" si="276"/>
        <v>0</v>
      </c>
      <c r="CV249" s="612"/>
      <c r="CW249" s="621">
        <f t="shared" si="304"/>
        <v>0</v>
      </c>
      <c r="CX249" s="612"/>
      <c r="CY249" s="621">
        <f t="shared" si="250"/>
        <v>0</v>
      </c>
      <c r="CZ249" s="621">
        <f t="shared" si="277"/>
        <v>0</v>
      </c>
      <c r="DA249" s="621">
        <f t="shared" si="278"/>
        <v>0</v>
      </c>
      <c r="DB249" s="612"/>
      <c r="DC249" s="612">
        <f t="shared" si="239"/>
        <v>0</v>
      </c>
      <c r="DD249" s="620">
        <f t="shared" si="279"/>
        <v>0</v>
      </c>
      <c r="DE249" s="612"/>
      <c r="DF249" s="621">
        <f t="shared" si="251"/>
        <v>0</v>
      </c>
      <c r="DG249" s="612"/>
      <c r="DH249" s="621">
        <f t="shared" si="252"/>
        <v>0</v>
      </c>
      <c r="DI249" s="612"/>
      <c r="DJ249" s="612"/>
      <c r="DK249" s="612"/>
      <c r="DL249" s="612"/>
      <c r="DM249" s="612"/>
      <c r="DN249" s="612"/>
      <c r="DO249" s="612"/>
      <c r="DP249" s="612"/>
      <c r="DQ249" s="612"/>
      <c r="DR249" s="612"/>
      <c r="DS249" s="612"/>
      <c r="DU249" s="1945">
        <f t="shared" si="241"/>
        <v>16000</v>
      </c>
      <c r="DV249" s="1946">
        <f t="shared" si="287"/>
        <v>16000</v>
      </c>
      <c r="DW249" s="1946">
        <f t="shared" si="288"/>
        <v>16000</v>
      </c>
      <c r="DX249" s="1946">
        <f t="shared" si="280"/>
        <v>0</v>
      </c>
      <c r="DY249" s="1946">
        <f t="shared" si="281"/>
        <v>0</v>
      </c>
      <c r="EG249" s="1946"/>
    </row>
    <row r="250" spans="1:137" s="1944" customFormat="1" ht="37.5" hidden="1" customHeight="1" x14ac:dyDescent="0.25">
      <c r="A250" s="1937">
        <v>2026</v>
      </c>
      <c r="B250" s="606">
        <v>479</v>
      </c>
      <c r="C250" s="606" t="s">
        <v>58</v>
      </c>
      <c r="D250" s="606">
        <v>3000654</v>
      </c>
      <c r="E250" s="606">
        <v>5005023</v>
      </c>
      <c r="F250" s="606" t="s">
        <v>990</v>
      </c>
      <c r="G250" s="1937" t="s">
        <v>991</v>
      </c>
      <c r="H250" s="1937">
        <v>94</v>
      </c>
      <c r="I250" s="607" t="s">
        <v>992</v>
      </c>
      <c r="J250" s="608" t="s">
        <v>10</v>
      </c>
      <c r="K250" s="608" t="s">
        <v>60</v>
      </c>
      <c r="L250" s="606" t="str">
        <f t="shared" ref="L250:L281" si="305">+MID(M250,1,3)</f>
        <v>2.3</v>
      </c>
      <c r="M250" s="1938" t="s">
        <v>62</v>
      </c>
      <c r="N250" s="609"/>
      <c r="O250" s="1937" t="s">
        <v>1896</v>
      </c>
      <c r="P250" s="1937" t="s">
        <v>65</v>
      </c>
      <c r="Q250" s="1939">
        <v>1</v>
      </c>
      <c r="R250" s="457">
        <v>8000</v>
      </c>
      <c r="S250" s="1937">
        <v>30</v>
      </c>
      <c r="T250" s="1937">
        <v>30</v>
      </c>
      <c r="U250" s="1937"/>
      <c r="V250" s="1937">
        <v>0</v>
      </c>
      <c r="W250" s="1940"/>
      <c r="X250" s="326"/>
      <c r="Y250" s="326"/>
      <c r="Z250" s="326"/>
      <c r="AA250" s="326"/>
      <c r="AB250" s="326"/>
      <c r="AC250" s="326"/>
      <c r="AD250" s="326"/>
      <c r="AE250" s="457">
        <f t="shared" si="289"/>
        <v>16000</v>
      </c>
      <c r="AF250" s="327">
        <f t="shared" si="293"/>
        <v>8000</v>
      </c>
      <c r="AG250" s="327">
        <f t="shared" si="294"/>
        <v>8000</v>
      </c>
      <c r="AH250" s="327">
        <f>+$R250*U250</f>
        <v>0</v>
      </c>
      <c r="AI250" s="327">
        <f t="shared" si="295"/>
        <v>0</v>
      </c>
      <c r="AJ250" s="327">
        <f t="shared" si="296"/>
        <v>0</v>
      </c>
      <c r="AK250" s="327">
        <f t="shared" si="297"/>
        <v>0</v>
      </c>
      <c r="AL250" s="327">
        <f t="shared" si="298"/>
        <v>0</v>
      </c>
      <c r="AM250" s="327">
        <f t="shared" si="299"/>
        <v>0</v>
      </c>
      <c r="AN250" s="327">
        <f t="shared" si="300"/>
        <v>0</v>
      </c>
      <c r="AO250" s="327">
        <f t="shared" si="301"/>
        <v>0</v>
      </c>
      <c r="AP250" s="327">
        <f t="shared" si="302"/>
        <v>0</v>
      </c>
      <c r="AQ250" s="327">
        <f t="shared" si="303"/>
        <v>0</v>
      </c>
      <c r="AR250" s="458">
        <f t="shared" si="290"/>
        <v>16000</v>
      </c>
      <c r="AS250" s="1941" t="s">
        <v>1763</v>
      </c>
      <c r="AT250" s="612"/>
      <c r="AU250" s="612"/>
      <c r="AV250" s="612"/>
      <c r="AW250" s="632"/>
      <c r="AX250" s="612"/>
      <c r="AY250" s="632"/>
      <c r="AZ250" s="637"/>
      <c r="BA250" s="613"/>
      <c r="BB250" s="614" t="s">
        <v>1021</v>
      </c>
      <c r="BC250" s="614"/>
      <c r="BD250" s="614"/>
      <c r="BE250" s="614"/>
      <c r="BF250" s="615"/>
      <c r="BG250" s="614"/>
      <c r="BH250" s="616"/>
      <c r="BI250" s="616"/>
      <c r="BJ250" s="614"/>
      <c r="BK250" s="616"/>
      <c r="BL250" s="384"/>
      <c r="BM250" s="384"/>
      <c r="BN250" s="616"/>
      <c r="BO250" s="616"/>
      <c r="BP250" s="616"/>
      <c r="BQ250" s="2116"/>
      <c r="BR250" s="2116"/>
      <c r="BS250" s="2063"/>
      <c r="BT250" s="328"/>
      <c r="BU250" s="328"/>
      <c r="BV250" s="393"/>
      <c r="BW250" s="392"/>
      <c r="BX250" s="617"/>
      <c r="BY250" s="618"/>
      <c r="BZ250" s="618"/>
      <c r="CA250" s="619"/>
      <c r="CB250" s="612">
        <f t="shared" ref="CB250:CB284" si="306">S250</f>
        <v>30</v>
      </c>
      <c r="CC250" s="620">
        <f t="shared" si="284"/>
        <v>8000</v>
      </c>
      <c r="CD250" s="612"/>
      <c r="CE250" s="621">
        <f>(R250/30*CD250)*Q250</f>
        <v>0</v>
      </c>
      <c r="CF250" s="612"/>
      <c r="CG250" s="621">
        <f>(R250/30*CF250)*Q250</f>
        <v>0</v>
      </c>
      <c r="CH250" s="621">
        <f t="shared" ref="CH250:CH284" si="307">CC250-CE250</f>
        <v>8000</v>
      </c>
      <c r="CI250" s="621">
        <f t="shared" ref="CI250:CI281" si="308">CC250-CG250</f>
        <v>8000</v>
      </c>
      <c r="CJ250" s="619"/>
      <c r="CK250" s="612">
        <f t="shared" si="286"/>
        <v>30</v>
      </c>
      <c r="CL250" s="620">
        <f t="shared" si="285"/>
        <v>8000</v>
      </c>
      <c r="CM250" s="612"/>
      <c r="CN250" s="621">
        <f>(R250/30*CM250)*Q250</f>
        <v>0</v>
      </c>
      <c r="CO250" s="612"/>
      <c r="CP250" s="621">
        <f>(R250/30*CO250)*Q250</f>
        <v>0</v>
      </c>
      <c r="CQ250" s="621">
        <f t="shared" ref="CQ250:CQ313" si="309">CL250-CN250</f>
        <v>8000</v>
      </c>
      <c r="CR250" s="621">
        <f t="shared" ref="CR250:CR313" si="310">CL250-CQ250</f>
        <v>0</v>
      </c>
      <c r="CS250" s="622"/>
      <c r="CT250" s="612">
        <f t="shared" si="291"/>
        <v>0</v>
      </c>
      <c r="CU250" s="620">
        <f t="shared" ref="CU250:CU281" si="311">AH250</f>
        <v>0</v>
      </c>
      <c r="CV250" s="612"/>
      <c r="CW250" s="621">
        <f t="shared" si="304"/>
        <v>0</v>
      </c>
      <c r="CX250" s="612"/>
      <c r="CY250" s="621">
        <f t="shared" si="250"/>
        <v>0</v>
      </c>
      <c r="CZ250" s="621">
        <f t="shared" ref="CZ250:CZ281" si="312">CU250-CW250</f>
        <v>0</v>
      </c>
      <c r="DA250" s="621">
        <f t="shared" ref="DA250:DA281" si="313">CU250-CY250</f>
        <v>0</v>
      </c>
      <c r="DB250" s="612"/>
      <c r="DC250" s="612">
        <f t="shared" ref="DC250:DC313" si="314">V250</f>
        <v>0</v>
      </c>
      <c r="DD250" s="620">
        <f t="shared" ref="DD250:DD281" si="315">AI250</f>
        <v>0</v>
      </c>
      <c r="DE250" s="612"/>
      <c r="DF250" s="621">
        <f t="shared" si="251"/>
        <v>0</v>
      </c>
      <c r="DG250" s="612"/>
      <c r="DH250" s="621">
        <f t="shared" si="252"/>
        <v>0</v>
      </c>
      <c r="DI250" s="612"/>
      <c r="DJ250" s="612"/>
      <c r="DK250" s="612"/>
      <c r="DL250" s="612"/>
      <c r="DM250" s="612"/>
      <c r="DN250" s="612"/>
      <c r="DO250" s="612"/>
      <c r="DP250" s="612"/>
      <c r="DQ250" s="612"/>
      <c r="DR250" s="612"/>
      <c r="DS250" s="612"/>
      <c r="DU250" s="1945">
        <f t="shared" ref="DU250:DU313" si="316">AR250</f>
        <v>16000</v>
      </c>
      <c r="DV250" s="1946">
        <f t="shared" si="287"/>
        <v>0</v>
      </c>
      <c r="DW250" s="1946">
        <f t="shared" si="288"/>
        <v>0</v>
      </c>
      <c r="DX250" s="1946">
        <f t="shared" ref="DX250:DX281" si="317">DU250-DV250</f>
        <v>16000</v>
      </c>
      <c r="DY250" s="1946">
        <f t="shared" ref="DY250:DY281" si="318">DU250-DW250</f>
        <v>16000</v>
      </c>
      <c r="EG250" s="1946"/>
    </row>
    <row r="251" spans="1:137" s="1944" customFormat="1" ht="37.5" hidden="1" customHeight="1" x14ac:dyDescent="0.25">
      <c r="A251" s="1937">
        <v>2026</v>
      </c>
      <c r="B251" s="606">
        <v>479</v>
      </c>
      <c r="C251" s="606" t="s">
        <v>58</v>
      </c>
      <c r="D251" s="606">
        <v>3000654</v>
      </c>
      <c r="E251" s="606">
        <v>5005023</v>
      </c>
      <c r="F251" s="606" t="s">
        <v>990</v>
      </c>
      <c r="G251" s="1937" t="s">
        <v>991</v>
      </c>
      <c r="H251" s="1937">
        <v>94</v>
      </c>
      <c r="I251" s="607" t="s">
        <v>992</v>
      </c>
      <c r="J251" s="608" t="s">
        <v>10</v>
      </c>
      <c r="K251" s="608" t="s">
        <v>60</v>
      </c>
      <c r="L251" s="606" t="str">
        <f t="shared" si="305"/>
        <v>2.3</v>
      </c>
      <c r="M251" s="1938" t="s">
        <v>62</v>
      </c>
      <c r="N251" s="609"/>
      <c r="O251" s="1937" t="s">
        <v>1896</v>
      </c>
      <c r="P251" s="1937" t="s">
        <v>65</v>
      </c>
      <c r="Q251" s="1939">
        <v>1</v>
      </c>
      <c r="R251" s="457">
        <v>8000</v>
      </c>
      <c r="S251" s="1937">
        <v>30</v>
      </c>
      <c r="T251" s="1937">
        <v>30</v>
      </c>
      <c r="U251" s="1937">
        <v>30</v>
      </c>
      <c r="V251" s="1937">
        <v>0</v>
      </c>
      <c r="W251" s="1940"/>
      <c r="X251" s="326"/>
      <c r="Y251" s="326"/>
      <c r="Z251" s="326"/>
      <c r="AA251" s="326"/>
      <c r="AB251" s="326"/>
      <c r="AC251" s="326"/>
      <c r="AD251" s="326"/>
      <c r="AE251" s="457">
        <f t="shared" si="289"/>
        <v>24000</v>
      </c>
      <c r="AF251" s="327">
        <f t="shared" si="293"/>
        <v>8000</v>
      </c>
      <c r="AG251" s="327">
        <f t="shared" si="294"/>
        <v>8000</v>
      </c>
      <c r="AH251" s="327">
        <f>+$R251*(U251/30)*Q251</f>
        <v>8000</v>
      </c>
      <c r="AI251" s="327">
        <f t="shared" si="295"/>
        <v>0</v>
      </c>
      <c r="AJ251" s="327">
        <f t="shared" si="296"/>
        <v>0</v>
      </c>
      <c r="AK251" s="327">
        <f t="shared" si="297"/>
        <v>0</v>
      </c>
      <c r="AL251" s="327">
        <f t="shared" si="298"/>
        <v>0</v>
      </c>
      <c r="AM251" s="327">
        <f t="shared" si="299"/>
        <v>0</v>
      </c>
      <c r="AN251" s="327">
        <f t="shared" si="300"/>
        <v>0</v>
      </c>
      <c r="AO251" s="327">
        <f t="shared" si="301"/>
        <v>0</v>
      </c>
      <c r="AP251" s="327">
        <f t="shared" si="302"/>
        <v>0</v>
      </c>
      <c r="AQ251" s="327">
        <f t="shared" si="303"/>
        <v>0</v>
      </c>
      <c r="AR251" s="458">
        <f>+ROUNDUP(SUM(AF251:AQ251),0)-24000</f>
        <v>0</v>
      </c>
      <c r="AS251" s="1941" t="s">
        <v>1763</v>
      </c>
      <c r="AT251" s="612"/>
      <c r="AU251" s="613" t="s">
        <v>1846</v>
      </c>
      <c r="AV251" s="613" t="s">
        <v>1847</v>
      </c>
      <c r="AW251" s="613"/>
      <c r="AX251" s="613" t="s">
        <v>1848</v>
      </c>
      <c r="AY251" s="624">
        <v>46066</v>
      </c>
      <c r="AZ251" s="296"/>
      <c r="BA251" s="613" t="s">
        <v>1817</v>
      </c>
      <c r="BB251" s="1942" t="s">
        <v>1018</v>
      </c>
      <c r="BC251" s="614"/>
      <c r="BD251" s="614"/>
      <c r="BE251" s="614"/>
      <c r="BF251" s="615"/>
      <c r="BG251" s="614"/>
      <c r="BH251" s="616"/>
      <c r="BI251" s="616"/>
      <c r="BJ251" s="614"/>
      <c r="BK251" s="616"/>
      <c r="BL251" s="384"/>
      <c r="BM251" s="384"/>
      <c r="BN251" s="616"/>
      <c r="BO251" s="616"/>
      <c r="BP251" s="616"/>
      <c r="BQ251" s="2116"/>
      <c r="BR251" s="2116"/>
      <c r="BT251" s="612"/>
      <c r="BU251" s="612"/>
      <c r="BV251" s="630"/>
      <c r="BW251" s="630"/>
      <c r="BX251" s="612"/>
      <c r="BY251" s="612"/>
      <c r="BZ251" s="612"/>
      <c r="CA251" s="619"/>
      <c r="CB251" s="612">
        <f t="shared" si="306"/>
        <v>30</v>
      </c>
      <c r="CC251" s="620">
        <f t="shared" si="284"/>
        <v>8000</v>
      </c>
      <c r="CD251" s="612"/>
      <c r="CE251" s="621">
        <f>(R251/30*CD251)*Q251</f>
        <v>0</v>
      </c>
      <c r="CF251" s="612"/>
      <c r="CG251" s="621">
        <f>(R251/30*CF251)*Q251</f>
        <v>0</v>
      </c>
      <c r="CH251" s="621">
        <f t="shared" si="307"/>
        <v>8000</v>
      </c>
      <c r="CI251" s="621">
        <f t="shared" si="308"/>
        <v>8000</v>
      </c>
      <c r="CJ251" s="619"/>
      <c r="CK251" s="612">
        <f t="shared" si="286"/>
        <v>30</v>
      </c>
      <c r="CL251" s="620">
        <f t="shared" si="285"/>
        <v>8000</v>
      </c>
      <c r="CM251" s="612"/>
      <c r="CN251" s="621">
        <f>(R251/30*CM251)*Q251</f>
        <v>0</v>
      </c>
      <c r="CO251" s="612"/>
      <c r="CP251" s="621">
        <f>(R251/30*CO251)*Q251</f>
        <v>0</v>
      </c>
      <c r="CQ251" s="621">
        <f t="shared" si="309"/>
        <v>8000</v>
      </c>
      <c r="CR251" s="621">
        <f t="shared" si="310"/>
        <v>0</v>
      </c>
      <c r="CS251" s="622"/>
      <c r="CT251" s="612">
        <f t="shared" si="291"/>
        <v>30</v>
      </c>
      <c r="CU251" s="620">
        <f t="shared" si="311"/>
        <v>8000</v>
      </c>
      <c r="CV251" s="612"/>
      <c r="CW251" s="621">
        <f t="shared" si="304"/>
        <v>0</v>
      </c>
      <c r="CX251" s="612"/>
      <c r="CY251" s="621">
        <f t="shared" si="250"/>
        <v>0</v>
      </c>
      <c r="CZ251" s="621">
        <f t="shared" si="312"/>
        <v>8000</v>
      </c>
      <c r="DA251" s="621">
        <f t="shared" si="313"/>
        <v>8000</v>
      </c>
      <c r="DB251" s="612"/>
      <c r="DC251" s="612">
        <f t="shared" si="314"/>
        <v>0</v>
      </c>
      <c r="DD251" s="620">
        <f t="shared" si="315"/>
        <v>0</v>
      </c>
      <c r="DE251" s="612"/>
      <c r="DF251" s="621">
        <f t="shared" si="251"/>
        <v>0</v>
      </c>
      <c r="DG251" s="612"/>
      <c r="DH251" s="621">
        <f t="shared" si="252"/>
        <v>0</v>
      </c>
      <c r="DI251" s="612"/>
      <c r="DJ251" s="612"/>
      <c r="DK251" s="612"/>
      <c r="DL251" s="612"/>
      <c r="DM251" s="612"/>
      <c r="DN251" s="612"/>
      <c r="DO251" s="612"/>
      <c r="DP251" s="612"/>
      <c r="DQ251" s="612"/>
      <c r="DR251" s="612"/>
      <c r="DS251" s="612"/>
      <c r="DU251" s="1945">
        <f t="shared" si="316"/>
        <v>0</v>
      </c>
      <c r="DV251" s="1946">
        <f t="shared" si="287"/>
        <v>0</v>
      </c>
      <c r="DW251" s="1946">
        <f t="shared" si="288"/>
        <v>0</v>
      </c>
      <c r="DX251" s="1946">
        <f t="shared" si="317"/>
        <v>0</v>
      </c>
      <c r="DY251" s="1946">
        <f t="shared" si="318"/>
        <v>0</v>
      </c>
      <c r="EC251" s="2035" t="s">
        <v>1826</v>
      </c>
      <c r="ED251" s="1946">
        <f>DX251</f>
        <v>0</v>
      </c>
      <c r="EE251" s="2035" t="s">
        <v>1826</v>
      </c>
      <c r="EG251" s="1946"/>
    </row>
    <row r="252" spans="1:137" s="1944" customFormat="1" ht="37.5" hidden="1" customHeight="1" x14ac:dyDescent="0.25">
      <c r="A252" s="1937">
        <v>2026</v>
      </c>
      <c r="B252" s="606">
        <v>479</v>
      </c>
      <c r="C252" s="606" t="s">
        <v>58</v>
      </c>
      <c r="D252" s="606">
        <v>3000654</v>
      </c>
      <c r="E252" s="606">
        <v>5005023</v>
      </c>
      <c r="F252" s="606" t="s">
        <v>990</v>
      </c>
      <c r="G252" s="1937" t="s">
        <v>991</v>
      </c>
      <c r="H252" s="1937">
        <v>94</v>
      </c>
      <c r="I252" s="607" t="s">
        <v>992</v>
      </c>
      <c r="J252" s="608" t="s">
        <v>10</v>
      </c>
      <c r="K252" s="608" t="s">
        <v>60</v>
      </c>
      <c r="L252" s="606" t="str">
        <f t="shared" si="305"/>
        <v>2.3</v>
      </c>
      <c r="M252" s="1938" t="s">
        <v>62</v>
      </c>
      <c r="N252" s="609"/>
      <c r="O252" s="1937" t="s">
        <v>1911</v>
      </c>
      <c r="P252" s="1937" t="s">
        <v>65</v>
      </c>
      <c r="Q252" s="1939">
        <v>1</v>
      </c>
      <c r="R252" s="457">
        <v>8000</v>
      </c>
      <c r="S252" s="1937">
        <v>30</v>
      </c>
      <c r="T252" s="1937">
        <v>30</v>
      </c>
      <c r="U252" s="1937"/>
      <c r="V252" s="1937">
        <v>0</v>
      </c>
      <c r="W252" s="1940"/>
      <c r="X252" s="326"/>
      <c r="Y252" s="326"/>
      <c r="Z252" s="326"/>
      <c r="AA252" s="326"/>
      <c r="AB252" s="326"/>
      <c r="AC252" s="326"/>
      <c r="AD252" s="326"/>
      <c r="AE252" s="457">
        <f t="shared" si="289"/>
        <v>16000</v>
      </c>
      <c r="AF252" s="327">
        <f t="shared" ref="AF252:AG255" si="319">+$R252*(S252/30)</f>
        <v>8000</v>
      </c>
      <c r="AG252" s="327">
        <f t="shared" si="319"/>
        <v>8000</v>
      </c>
      <c r="AH252" s="327">
        <f>+$R252*U252</f>
        <v>0</v>
      </c>
      <c r="AI252" s="327">
        <f t="shared" si="295"/>
        <v>0</v>
      </c>
      <c r="AJ252" s="327">
        <f t="shared" si="296"/>
        <v>0</v>
      </c>
      <c r="AK252" s="327">
        <f t="shared" si="297"/>
        <v>0</v>
      </c>
      <c r="AL252" s="327">
        <f t="shared" si="298"/>
        <v>0</v>
      </c>
      <c r="AM252" s="327">
        <f t="shared" si="299"/>
        <v>0</v>
      </c>
      <c r="AN252" s="327">
        <f t="shared" si="300"/>
        <v>0</v>
      </c>
      <c r="AO252" s="327">
        <f t="shared" si="301"/>
        <v>0</v>
      </c>
      <c r="AP252" s="327">
        <f t="shared" si="302"/>
        <v>0</v>
      </c>
      <c r="AQ252" s="327">
        <f t="shared" si="303"/>
        <v>0</v>
      </c>
      <c r="AR252" s="458">
        <f>+ROUNDUP(SUM(AF252:AQ252),0)</f>
        <v>16000</v>
      </c>
      <c r="AS252" s="1941" t="s">
        <v>1763</v>
      </c>
      <c r="AT252" s="612"/>
      <c r="AU252" s="612"/>
      <c r="AV252" s="612"/>
      <c r="AW252" s="612"/>
      <c r="AX252" s="612"/>
      <c r="AY252" s="612"/>
      <c r="AZ252" s="612"/>
      <c r="BA252" s="613"/>
      <c r="BB252" s="1942" t="s">
        <v>995</v>
      </c>
      <c r="BC252" s="614" t="s">
        <v>1818</v>
      </c>
      <c r="BD252" s="614" t="s">
        <v>1819</v>
      </c>
      <c r="BE252" s="614" t="s">
        <v>1828</v>
      </c>
      <c r="BF252" s="615">
        <v>46028</v>
      </c>
      <c r="BG252" s="614"/>
      <c r="BH252" s="616" t="s">
        <v>1912</v>
      </c>
      <c r="BI252" s="616" t="s">
        <v>1834</v>
      </c>
      <c r="BJ252" s="614"/>
      <c r="BK252" s="614"/>
      <c r="BL252" s="614"/>
      <c r="BM252" s="614"/>
      <c r="BN252" s="614"/>
      <c r="BO252" s="616"/>
      <c r="BP252" s="646"/>
      <c r="BQ252" s="2138"/>
      <c r="BR252" s="2138"/>
      <c r="BS252" s="2757" t="s">
        <v>1913</v>
      </c>
      <c r="BT252" s="657" t="s">
        <v>1914</v>
      </c>
      <c r="BU252" s="657" t="s">
        <v>1915</v>
      </c>
      <c r="BV252" s="638">
        <v>20104364</v>
      </c>
      <c r="BW252" s="639">
        <v>10201043641</v>
      </c>
      <c r="BX252" s="663">
        <v>8000</v>
      </c>
      <c r="BY252" s="618">
        <v>46028</v>
      </c>
      <c r="BZ252" s="629">
        <v>46081</v>
      </c>
      <c r="CA252" s="619"/>
      <c r="CB252" s="612">
        <f t="shared" si="306"/>
        <v>30</v>
      </c>
      <c r="CC252" s="620">
        <f t="shared" si="284"/>
        <v>8000</v>
      </c>
      <c r="CD252" s="612">
        <v>30</v>
      </c>
      <c r="CE252" s="621">
        <v>8000</v>
      </c>
      <c r="CF252" s="612">
        <v>30</v>
      </c>
      <c r="CG252" s="621">
        <v>8000</v>
      </c>
      <c r="CH252" s="621">
        <f t="shared" si="307"/>
        <v>0</v>
      </c>
      <c r="CI252" s="621">
        <f t="shared" si="308"/>
        <v>0</v>
      </c>
      <c r="CJ252" s="619"/>
      <c r="CK252" s="612">
        <f t="shared" si="286"/>
        <v>30</v>
      </c>
      <c r="CL252" s="620">
        <f t="shared" si="285"/>
        <v>8000</v>
      </c>
      <c r="CM252" s="612">
        <v>30</v>
      </c>
      <c r="CN252" s="621">
        <v>8000</v>
      </c>
      <c r="CO252" s="612">
        <v>30</v>
      </c>
      <c r="CP252" s="621">
        <v>8000</v>
      </c>
      <c r="CQ252" s="621">
        <f t="shared" si="309"/>
        <v>0</v>
      </c>
      <c r="CR252" s="621">
        <f t="shared" si="310"/>
        <v>8000</v>
      </c>
      <c r="CS252" s="622"/>
      <c r="CT252" s="612">
        <f t="shared" si="291"/>
        <v>0</v>
      </c>
      <c r="CU252" s="620">
        <f t="shared" si="311"/>
        <v>0</v>
      </c>
      <c r="CV252" s="612"/>
      <c r="CW252" s="621">
        <f t="shared" si="304"/>
        <v>0</v>
      </c>
      <c r="CX252" s="612"/>
      <c r="CY252" s="621">
        <f t="shared" si="250"/>
        <v>0</v>
      </c>
      <c r="CZ252" s="621">
        <f t="shared" si="312"/>
        <v>0</v>
      </c>
      <c r="DA252" s="621">
        <f t="shared" si="313"/>
        <v>0</v>
      </c>
      <c r="DB252" s="612"/>
      <c r="DC252" s="612">
        <f t="shared" si="314"/>
        <v>0</v>
      </c>
      <c r="DD252" s="620">
        <f t="shared" si="315"/>
        <v>0</v>
      </c>
      <c r="DE252" s="612"/>
      <c r="DF252" s="621">
        <f t="shared" si="251"/>
        <v>0</v>
      </c>
      <c r="DG252" s="612"/>
      <c r="DH252" s="621">
        <f t="shared" si="252"/>
        <v>0</v>
      </c>
      <c r="DI252" s="612"/>
      <c r="DJ252" s="612"/>
      <c r="DK252" s="612"/>
      <c r="DL252" s="612"/>
      <c r="DM252" s="612"/>
      <c r="DN252" s="612"/>
      <c r="DO252" s="612"/>
      <c r="DP252" s="612"/>
      <c r="DQ252" s="612"/>
      <c r="DR252" s="612"/>
      <c r="DS252" s="612"/>
      <c r="DU252" s="1945">
        <f t="shared" si="316"/>
        <v>16000</v>
      </c>
      <c r="DV252" s="1946">
        <f t="shared" si="287"/>
        <v>16000</v>
      </c>
      <c r="DW252" s="1946">
        <f t="shared" si="288"/>
        <v>16000</v>
      </c>
      <c r="DX252" s="1946">
        <f t="shared" si="317"/>
        <v>0</v>
      </c>
      <c r="DY252" s="1946">
        <f t="shared" si="318"/>
        <v>0</v>
      </c>
      <c r="EG252" s="1946"/>
    </row>
    <row r="253" spans="1:137" s="1944" customFormat="1" ht="37.5" hidden="1" customHeight="1" x14ac:dyDescent="0.25">
      <c r="A253" s="1937">
        <v>2026</v>
      </c>
      <c r="B253" s="606">
        <v>479</v>
      </c>
      <c r="C253" s="606" t="s">
        <v>58</v>
      </c>
      <c r="D253" s="606">
        <v>3000654</v>
      </c>
      <c r="E253" s="606">
        <v>5005023</v>
      </c>
      <c r="F253" s="606" t="s">
        <v>990</v>
      </c>
      <c r="G253" s="1937" t="s">
        <v>991</v>
      </c>
      <c r="H253" s="1937">
        <v>94</v>
      </c>
      <c r="I253" s="607" t="s">
        <v>992</v>
      </c>
      <c r="J253" s="608" t="s">
        <v>10</v>
      </c>
      <c r="K253" s="608" t="s">
        <v>60</v>
      </c>
      <c r="L253" s="606" t="str">
        <f t="shared" si="305"/>
        <v>2.3</v>
      </c>
      <c r="M253" s="1938" t="s">
        <v>62</v>
      </c>
      <c r="N253" s="609"/>
      <c r="O253" s="1937" t="s">
        <v>1916</v>
      </c>
      <c r="P253" s="1937" t="s">
        <v>65</v>
      </c>
      <c r="Q253" s="1939">
        <v>1</v>
      </c>
      <c r="R253" s="457">
        <v>7000</v>
      </c>
      <c r="S253" s="1937">
        <v>30</v>
      </c>
      <c r="T253" s="1937">
        <v>30</v>
      </c>
      <c r="U253" s="1937"/>
      <c r="V253" s="1937">
        <v>0</v>
      </c>
      <c r="W253" s="1940"/>
      <c r="X253" s="326"/>
      <c r="Y253" s="326"/>
      <c r="Z253" s="326"/>
      <c r="AA253" s="326"/>
      <c r="AB253" s="326"/>
      <c r="AC253" s="326"/>
      <c r="AD253" s="326"/>
      <c r="AE253" s="457">
        <f t="shared" si="289"/>
        <v>14000</v>
      </c>
      <c r="AF253" s="327">
        <f t="shared" si="319"/>
        <v>7000</v>
      </c>
      <c r="AG253" s="327">
        <f t="shared" si="319"/>
        <v>7000</v>
      </c>
      <c r="AH253" s="327">
        <f>+$R253*U253</f>
        <v>0</v>
      </c>
      <c r="AI253" s="327">
        <f t="shared" si="295"/>
        <v>0</v>
      </c>
      <c r="AJ253" s="327">
        <f t="shared" si="296"/>
        <v>0</v>
      </c>
      <c r="AK253" s="327">
        <f t="shared" si="297"/>
        <v>0</v>
      </c>
      <c r="AL253" s="327">
        <f t="shared" si="298"/>
        <v>0</v>
      </c>
      <c r="AM253" s="327">
        <f t="shared" si="299"/>
        <v>0</v>
      </c>
      <c r="AN253" s="327">
        <f t="shared" si="300"/>
        <v>0</v>
      </c>
      <c r="AO253" s="327">
        <f t="shared" si="301"/>
        <v>0</v>
      </c>
      <c r="AP253" s="327">
        <f t="shared" si="302"/>
        <v>0</v>
      </c>
      <c r="AQ253" s="327">
        <f t="shared" si="303"/>
        <v>0</v>
      </c>
      <c r="AR253" s="458">
        <f>+ROUNDUP(SUM(AF253:AQ253),0)</f>
        <v>14000</v>
      </c>
      <c r="AS253" s="1941" t="s">
        <v>1763</v>
      </c>
      <c r="AT253" s="612"/>
      <c r="AU253" s="612"/>
      <c r="AV253" s="612"/>
      <c r="AW253" s="612"/>
      <c r="AX253" s="612"/>
      <c r="AY253" s="612"/>
      <c r="AZ253" s="612"/>
      <c r="BA253" s="613"/>
      <c r="BB253" s="1942" t="s">
        <v>995</v>
      </c>
      <c r="BC253" s="614" t="s">
        <v>1818</v>
      </c>
      <c r="BD253" s="614" t="s">
        <v>1819</v>
      </c>
      <c r="BE253" s="614" t="s">
        <v>1828</v>
      </c>
      <c r="BF253" s="615">
        <v>46028</v>
      </c>
      <c r="BG253" s="614"/>
      <c r="BH253" s="616" t="s">
        <v>1917</v>
      </c>
      <c r="BI253" s="616" t="s">
        <v>1821</v>
      </c>
      <c r="BJ253" s="614"/>
      <c r="BK253" s="614"/>
      <c r="BL253" s="614"/>
      <c r="BM253" s="614"/>
      <c r="BN253" s="614"/>
      <c r="BO253" s="616"/>
      <c r="BP253" s="646"/>
      <c r="BQ253" s="2138"/>
      <c r="BR253" s="2138"/>
      <c r="BS253" s="2757" t="s">
        <v>1918</v>
      </c>
      <c r="BT253" s="657" t="s">
        <v>1283</v>
      </c>
      <c r="BU253" s="657" t="s">
        <v>1919</v>
      </c>
      <c r="BV253" s="659" t="s">
        <v>1920</v>
      </c>
      <c r="BW253" s="659" t="s">
        <v>1921</v>
      </c>
      <c r="BX253" s="663">
        <v>7000</v>
      </c>
      <c r="BY253" s="618">
        <v>46028</v>
      </c>
      <c r="BZ253" s="629">
        <v>46081</v>
      </c>
      <c r="CA253" s="619"/>
      <c r="CB253" s="612">
        <f t="shared" si="306"/>
        <v>30</v>
      </c>
      <c r="CC253" s="620">
        <f t="shared" si="284"/>
        <v>7000</v>
      </c>
      <c r="CD253" s="612">
        <v>30</v>
      </c>
      <c r="CE253" s="621">
        <v>7000</v>
      </c>
      <c r="CF253" s="612">
        <v>30</v>
      </c>
      <c r="CG253" s="621">
        <v>7000</v>
      </c>
      <c r="CH253" s="621">
        <f t="shared" si="307"/>
        <v>0</v>
      </c>
      <c r="CI253" s="621">
        <f t="shared" si="308"/>
        <v>0</v>
      </c>
      <c r="CJ253" s="619"/>
      <c r="CK253" s="612">
        <f t="shared" si="286"/>
        <v>30</v>
      </c>
      <c r="CL253" s="620">
        <f t="shared" si="285"/>
        <v>7000</v>
      </c>
      <c r="CM253" s="612">
        <v>30</v>
      </c>
      <c r="CN253" s="621">
        <v>7000</v>
      </c>
      <c r="CO253" s="612">
        <v>30</v>
      </c>
      <c r="CP253" s="621">
        <v>7000</v>
      </c>
      <c r="CQ253" s="621">
        <f t="shared" si="309"/>
        <v>0</v>
      </c>
      <c r="CR253" s="621">
        <f t="shared" si="310"/>
        <v>7000</v>
      </c>
      <c r="CS253" s="622"/>
      <c r="CT253" s="612">
        <f t="shared" si="291"/>
        <v>0</v>
      </c>
      <c r="CU253" s="620">
        <f t="shared" si="311"/>
        <v>0</v>
      </c>
      <c r="CV253" s="612"/>
      <c r="CW253" s="621">
        <f t="shared" si="304"/>
        <v>0</v>
      </c>
      <c r="CX253" s="612"/>
      <c r="CY253" s="621">
        <f t="shared" si="250"/>
        <v>0</v>
      </c>
      <c r="CZ253" s="621">
        <f t="shared" si="312"/>
        <v>0</v>
      </c>
      <c r="DA253" s="621">
        <f t="shared" si="313"/>
        <v>0</v>
      </c>
      <c r="DB253" s="612"/>
      <c r="DC253" s="612">
        <f t="shared" si="314"/>
        <v>0</v>
      </c>
      <c r="DD253" s="620">
        <f t="shared" si="315"/>
        <v>0</v>
      </c>
      <c r="DE253" s="612"/>
      <c r="DF253" s="621">
        <f t="shared" si="251"/>
        <v>0</v>
      </c>
      <c r="DG253" s="612"/>
      <c r="DH253" s="621">
        <f t="shared" si="252"/>
        <v>0</v>
      </c>
      <c r="DI253" s="612"/>
      <c r="DJ253" s="612"/>
      <c r="DK253" s="612"/>
      <c r="DL253" s="612"/>
      <c r="DM253" s="612"/>
      <c r="DN253" s="612"/>
      <c r="DO253" s="612"/>
      <c r="DP253" s="612"/>
      <c r="DQ253" s="612"/>
      <c r="DR253" s="612"/>
      <c r="DS253" s="612"/>
      <c r="DU253" s="1945">
        <f t="shared" si="316"/>
        <v>14000</v>
      </c>
      <c r="DV253" s="1946">
        <f t="shared" si="287"/>
        <v>14000</v>
      </c>
      <c r="DW253" s="1946">
        <f t="shared" si="288"/>
        <v>14000</v>
      </c>
      <c r="DX253" s="1946">
        <f t="shared" si="317"/>
        <v>0</v>
      </c>
      <c r="DY253" s="1946">
        <f t="shared" si="318"/>
        <v>0</v>
      </c>
      <c r="EG253" s="1946"/>
    </row>
    <row r="254" spans="1:137" s="1944" customFormat="1" ht="37.5" hidden="1" customHeight="1" x14ac:dyDescent="0.25">
      <c r="A254" s="1937">
        <v>2026</v>
      </c>
      <c r="B254" s="606">
        <v>479</v>
      </c>
      <c r="C254" s="606" t="s">
        <v>58</v>
      </c>
      <c r="D254" s="606">
        <v>3000654</v>
      </c>
      <c r="E254" s="606">
        <v>5005023</v>
      </c>
      <c r="F254" s="606" t="s">
        <v>990</v>
      </c>
      <c r="G254" s="1937" t="s">
        <v>991</v>
      </c>
      <c r="H254" s="1937">
        <v>94</v>
      </c>
      <c r="I254" s="607" t="s">
        <v>992</v>
      </c>
      <c r="J254" s="608" t="s">
        <v>10</v>
      </c>
      <c r="K254" s="608" t="s">
        <v>60</v>
      </c>
      <c r="L254" s="606" t="str">
        <f t="shared" si="305"/>
        <v>2.3</v>
      </c>
      <c r="M254" s="1938" t="s">
        <v>62</v>
      </c>
      <c r="N254" s="609"/>
      <c r="O254" s="1937" t="s">
        <v>1922</v>
      </c>
      <c r="P254" s="1937" t="s">
        <v>65</v>
      </c>
      <c r="Q254" s="1939">
        <v>1</v>
      </c>
      <c r="R254" s="457">
        <v>8000</v>
      </c>
      <c r="S254" s="1937">
        <v>30</v>
      </c>
      <c r="T254" s="1937">
        <v>30</v>
      </c>
      <c r="U254" s="1937"/>
      <c r="V254" s="1937">
        <v>0</v>
      </c>
      <c r="W254" s="1940"/>
      <c r="X254" s="326"/>
      <c r="Y254" s="326"/>
      <c r="Z254" s="326"/>
      <c r="AA254" s="326"/>
      <c r="AB254" s="326"/>
      <c r="AC254" s="326"/>
      <c r="AD254" s="326"/>
      <c r="AE254" s="457">
        <f t="shared" si="289"/>
        <v>16000</v>
      </c>
      <c r="AF254" s="327">
        <f t="shared" si="319"/>
        <v>8000</v>
      </c>
      <c r="AG254" s="327">
        <f t="shared" si="319"/>
        <v>8000</v>
      </c>
      <c r="AH254" s="327">
        <f>+$R254*U254</f>
        <v>0</v>
      </c>
      <c r="AI254" s="327">
        <f t="shared" si="295"/>
        <v>0</v>
      </c>
      <c r="AJ254" s="327">
        <f t="shared" si="296"/>
        <v>0</v>
      </c>
      <c r="AK254" s="327">
        <f t="shared" si="297"/>
        <v>0</v>
      </c>
      <c r="AL254" s="327">
        <f t="shared" si="298"/>
        <v>0</v>
      </c>
      <c r="AM254" s="327">
        <f t="shared" si="299"/>
        <v>0</v>
      </c>
      <c r="AN254" s="327">
        <f t="shared" si="300"/>
        <v>0</v>
      </c>
      <c r="AO254" s="327">
        <f t="shared" si="301"/>
        <v>0</v>
      </c>
      <c r="AP254" s="327">
        <f t="shared" si="302"/>
        <v>0</v>
      </c>
      <c r="AQ254" s="327">
        <f t="shared" si="303"/>
        <v>0</v>
      </c>
      <c r="AR254" s="458">
        <f>+ROUNDUP(SUM(AF254:AQ254),0)</f>
        <v>16000</v>
      </c>
      <c r="AS254" s="1941" t="s">
        <v>1763</v>
      </c>
      <c r="AT254" s="612"/>
      <c r="AU254" s="612"/>
      <c r="AV254" s="612"/>
      <c r="AW254" s="612"/>
      <c r="AX254" s="612"/>
      <c r="AY254" s="612"/>
      <c r="AZ254" s="612"/>
      <c r="BA254" s="613"/>
      <c r="BB254" s="1942" t="s">
        <v>995</v>
      </c>
      <c r="BC254" s="614" t="s">
        <v>1818</v>
      </c>
      <c r="BD254" s="614" t="s">
        <v>1819</v>
      </c>
      <c r="BE254" s="614" t="s">
        <v>1828</v>
      </c>
      <c r="BF254" s="615">
        <v>46028</v>
      </c>
      <c r="BG254" s="614"/>
      <c r="BH254" s="616" t="s">
        <v>1923</v>
      </c>
      <c r="BI254" s="616" t="s">
        <v>1821</v>
      </c>
      <c r="BJ254" s="614"/>
      <c r="BK254" s="614"/>
      <c r="BL254" s="614"/>
      <c r="BM254" s="614"/>
      <c r="BN254" s="614"/>
      <c r="BO254" s="616"/>
      <c r="BP254" s="646"/>
      <c r="BQ254" s="2138"/>
      <c r="BR254" s="2138"/>
      <c r="BS254" s="2757" t="s">
        <v>1001</v>
      </c>
      <c r="BT254" s="657" t="s">
        <v>1924</v>
      </c>
      <c r="BU254" s="657" t="s">
        <v>1925</v>
      </c>
      <c r="BV254" s="638">
        <v>70466910</v>
      </c>
      <c r="BW254" s="639">
        <v>10704669106</v>
      </c>
      <c r="BX254" s="663">
        <v>8000</v>
      </c>
      <c r="BY254" s="618">
        <v>46028</v>
      </c>
      <c r="BZ254" s="629">
        <v>46081</v>
      </c>
      <c r="CA254" s="619"/>
      <c r="CB254" s="612">
        <f t="shared" si="306"/>
        <v>30</v>
      </c>
      <c r="CC254" s="620">
        <f t="shared" si="284"/>
        <v>8000</v>
      </c>
      <c r="CD254" s="612">
        <v>30</v>
      </c>
      <c r="CE254" s="621">
        <v>8000</v>
      </c>
      <c r="CF254" s="612">
        <v>30</v>
      </c>
      <c r="CG254" s="621">
        <v>8000</v>
      </c>
      <c r="CH254" s="621">
        <f t="shared" si="307"/>
        <v>0</v>
      </c>
      <c r="CI254" s="621">
        <f t="shared" si="308"/>
        <v>0</v>
      </c>
      <c r="CJ254" s="619"/>
      <c r="CK254" s="612">
        <f t="shared" si="286"/>
        <v>30</v>
      </c>
      <c r="CL254" s="620">
        <f t="shared" si="285"/>
        <v>8000</v>
      </c>
      <c r="CM254" s="612">
        <v>30</v>
      </c>
      <c r="CN254" s="621">
        <v>8000</v>
      </c>
      <c r="CO254" s="612">
        <v>30</v>
      </c>
      <c r="CP254" s="621">
        <v>8000</v>
      </c>
      <c r="CQ254" s="621">
        <f t="shared" si="309"/>
        <v>0</v>
      </c>
      <c r="CR254" s="621">
        <f t="shared" si="310"/>
        <v>8000</v>
      </c>
      <c r="CS254" s="622"/>
      <c r="CT254" s="612">
        <f t="shared" si="291"/>
        <v>0</v>
      </c>
      <c r="CU254" s="620">
        <f t="shared" si="311"/>
        <v>0</v>
      </c>
      <c r="CV254" s="612"/>
      <c r="CW254" s="621">
        <f t="shared" si="304"/>
        <v>0</v>
      </c>
      <c r="CX254" s="612"/>
      <c r="CY254" s="621">
        <f t="shared" si="250"/>
        <v>0</v>
      </c>
      <c r="CZ254" s="621">
        <f t="shared" si="312"/>
        <v>0</v>
      </c>
      <c r="DA254" s="621">
        <f t="shared" si="313"/>
        <v>0</v>
      </c>
      <c r="DB254" s="612"/>
      <c r="DC254" s="612">
        <f t="shared" si="314"/>
        <v>0</v>
      </c>
      <c r="DD254" s="620">
        <f t="shared" si="315"/>
        <v>0</v>
      </c>
      <c r="DE254" s="612"/>
      <c r="DF254" s="621">
        <f t="shared" si="251"/>
        <v>0</v>
      </c>
      <c r="DG254" s="612"/>
      <c r="DH254" s="621">
        <f t="shared" si="252"/>
        <v>0</v>
      </c>
      <c r="DI254" s="612"/>
      <c r="DJ254" s="612"/>
      <c r="DK254" s="612"/>
      <c r="DL254" s="612"/>
      <c r="DM254" s="612"/>
      <c r="DN254" s="612"/>
      <c r="DO254" s="612"/>
      <c r="DP254" s="612"/>
      <c r="DQ254" s="612"/>
      <c r="DR254" s="612"/>
      <c r="DS254" s="612"/>
      <c r="DU254" s="1945">
        <f t="shared" si="316"/>
        <v>16000</v>
      </c>
      <c r="DV254" s="1946">
        <f t="shared" si="287"/>
        <v>16000</v>
      </c>
      <c r="DW254" s="1946">
        <f t="shared" si="288"/>
        <v>16000</v>
      </c>
      <c r="DX254" s="1946">
        <f t="shared" si="317"/>
        <v>0</v>
      </c>
      <c r="DY254" s="1946">
        <f t="shared" si="318"/>
        <v>0</v>
      </c>
      <c r="EG254" s="1946"/>
    </row>
    <row r="255" spans="1:137" s="1944" customFormat="1" ht="37.5" hidden="1" customHeight="1" x14ac:dyDescent="0.25">
      <c r="A255" s="1937">
        <v>2026</v>
      </c>
      <c r="B255" s="606">
        <v>479</v>
      </c>
      <c r="C255" s="606" t="s">
        <v>58</v>
      </c>
      <c r="D255" s="606">
        <v>3000654</v>
      </c>
      <c r="E255" s="606">
        <v>5005023</v>
      </c>
      <c r="F255" s="606" t="s">
        <v>990</v>
      </c>
      <c r="G255" s="1937" t="s">
        <v>991</v>
      </c>
      <c r="H255" s="1937">
        <v>94</v>
      </c>
      <c r="I255" s="607" t="s">
        <v>992</v>
      </c>
      <c r="J255" s="608" t="s">
        <v>10</v>
      </c>
      <c r="K255" s="608" t="s">
        <v>60</v>
      </c>
      <c r="L255" s="606" t="str">
        <f t="shared" si="305"/>
        <v>2.3</v>
      </c>
      <c r="M255" s="1938" t="s">
        <v>62</v>
      </c>
      <c r="N255" s="609"/>
      <c r="O255" s="1937" t="s">
        <v>1926</v>
      </c>
      <c r="P255" s="1937" t="s">
        <v>65</v>
      </c>
      <c r="Q255" s="1939">
        <v>1</v>
      </c>
      <c r="R255" s="2382">
        <v>6000</v>
      </c>
      <c r="S255" s="1937">
        <v>30</v>
      </c>
      <c r="T255" s="1937">
        <v>30</v>
      </c>
      <c r="U255" s="1937"/>
      <c r="V255" s="1937">
        <v>0</v>
      </c>
      <c r="W255" s="1940"/>
      <c r="X255" s="326"/>
      <c r="Y255" s="326"/>
      <c r="Z255" s="326"/>
      <c r="AA255" s="326"/>
      <c r="AB255" s="326"/>
      <c r="AC255" s="326"/>
      <c r="AD255" s="326"/>
      <c r="AE255" s="457">
        <f t="shared" si="289"/>
        <v>12000</v>
      </c>
      <c r="AF255" s="327">
        <f t="shared" si="319"/>
        <v>6000</v>
      </c>
      <c r="AG255" s="327">
        <f t="shared" si="319"/>
        <v>6000</v>
      </c>
      <c r="AH255" s="327">
        <f>+$R255*U255</f>
        <v>0</v>
      </c>
      <c r="AI255" s="327">
        <f t="shared" si="295"/>
        <v>0</v>
      </c>
      <c r="AJ255" s="327">
        <f t="shared" si="296"/>
        <v>0</v>
      </c>
      <c r="AK255" s="327">
        <f t="shared" si="297"/>
        <v>0</v>
      </c>
      <c r="AL255" s="327">
        <f t="shared" si="298"/>
        <v>0</v>
      </c>
      <c r="AM255" s="327">
        <f t="shared" si="299"/>
        <v>0</v>
      </c>
      <c r="AN255" s="327">
        <f t="shared" si="300"/>
        <v>0</v>
      </c>
      <c r="AO255" s="327">
        <f t="shared" si="301"/>
        <v>0</v>
      </c>
      <c r="AP255" s="327">
        <f t="shared" si="302"/>
        <v>0</v>
      </c>
      <c r="AQ255" s="327">
        <f t="shared" si="303"/>
        <v>0</v>
      </c>
      <c r="AR255" s="458">
        <f>+ROUNDUP(SUM(AF255:AQ255),0)-12000</f>
        <v>0</v>
      </c>
      <c r="AS255" s="1941" t="s">
        <v>1763</v>
      </c>
      <c r="AT255" s="612"/>
      <c r="AU255" s="613" t="s">
        <v>1846</v>
      </c>
      <c r="AV255" s="613" t="s">
        <v>1847</v>
      </c>
      <c r="AW255" s="613"/>
      <c r="AX255" s="613" t="s">
        <v>1848</v>
      </c>
      <c r="AY255" s="624">
        <v>46066</v>
      </c>
      <c r="AZ255" s="612"/>
      <c r="BA255" s="613" t="s">
        <v>1817</v>
      </c>
      <c r="BB255" s="1942" t="s">
        <v>1018</v>
      </c>
      <c r="BC255" s="614"/>
      <c r="BD255" s="614"/>
      <c r="BE255" s="614"/>
      <c r="BF255" s="615"/>
      <c r="BG255" s="614"/>
      <c r="BH255" s="616"/>
      <c r="BI255" s="616"/>
      <c r="BJ255" s="614"/>
      <c r="BK255" s="616"/>
      <c r="BL255" s="384"/>
      <c r="BM255" s="384"/>
      <c r="BN255" s="616"/>
      <c r="BO255" s="616"/>
      <c r="BP255" s="616"/>
      <c r="BQ255" s="2116"/>
      <c r="BR255" s="2116"/>
      <c r="BT255" s="612"/>
      <c r="BU255" s="612"/>
      <c r="BV255" s="630"/>
      <c r="BW255" s="630"/>
      <c r="BX255" s="612"/>
      <c r="BY255" s="612"/>
      <c r="BZ255" s="612"/>
      <c r="CA255" s="619"/>
      <c r="CB255" s="612">
        <f t="shared" si="306"/>
        <v>30</v>
      </c>
      <c r="CC255" s="620">
        <f t="shared" si="284"/>
        <v>6000</v>
      </c>
      <c r="CD255" s="612"/>
      <c r="CE255" s="621">
        <f>(R255/30*CD255)*Q255</f>
        <v>0</v>
      </c>
      <c r="CF255" s="612"/>
      <c r="CG255" s="621">
        <f>(R255/30*CF255)*Q255</f>
        <v>0</v>
      </c>
      <c r="CH255" s="621">
        <f t="shared" si="307"/>
        <v>6000</v>
      </c>
      <c r="CI255" s="621">
        <f t="shared" si="308"/>
        <v>6000</v>
      </c>
      <c r="CJ255" s="619"/>
      <c r="CK255" s="612">
        <f t="shared" si="286"/>
        <v>30</v>
      </c>
      <c r="CL255" s="620">
        <f t="shared" si="285"/>
        <v>6000</v>
      </c>
      <c r="CM255" s="612"/>
      <c r="CN255" s="621">
        <f>(R255/30*CM255)*Q255</f>
        <v>0</v>
      </c>
      <c r="CO255" s="612"/>
      <c r="CP255" s="621">
        <f>(R255/30*CO255)*Q255</f>
        <v>0</v>
      </c>
      <c r="CQ255" s="621">
        <f t="shared" si="309"/>
        <v>6000</v>
      </c>
      <c r="CR255" s="621">
        <f t="shared" si="310"/>
        <v>0</v>
      </c>
      <c r="CS255" s="622"/>
      <c r="CT255" s="612">
        <f t="shared" si="291"/>
        <v>0</v>
      </c>
      <c r="CU255" s="620">
        <f t="shared" si="311"/>
        <v>0</v>
      </c>
      <c r="CV255" s="612"/>
      <c r="CW255" s="621">
        <f t="shared" si="304"/>
        <v>0</v>
      </c>
      <c r="CX255" s="612"/>
      <c r="CY255" s="621">
        <f t="shared" si="250"/>
        <v>0</v>
      </c>
      <c r="CZ255" s="621">
        <f t="shared" si="312"/>
        <v>0</v>
      </c>
      <c r="DA255" s="621">
        <f t="shared" si="313"/>
        <v>0</v>
      </c>
      <c r="DB255" s="612"/>
      <c r="DC255" s="612">
        <f t="shared" si="314"/>
        <v>0</v>
      </c>
      <c r="DD255" s="620">
        <f t="shared" si="315"/>
        <v>0</v>
      </c>
      <c r="DE255" s="612"/>
      <c r="DF255" s="621">
        <f t="shared" si="251"/>
        <v>0</v>
      </c>
      <c r="DG255" s="612"/>
      <c r="DH255" s="621">
        <f t="shared" si="252"/>
        <v>0</v>
      </c>
      <c r="DI255" s="612"/>
      <c r="DJ255" s="612"/>
      <c r="DK255" s="612"/>
      <c r="DL255" s="612"/>
      <c r="DM255" s="612"/>
      <c r="DN255" s="612"/>
      <c r="DO255" s="612"/>
      <c r="DP255" s="612"/>
      <c r="DQ255" s="612"/>
      <c r="DR255" s="612"/>
      <c r="DS255" s="612"/>
      <c r="DU255" s="1945">
        <f t="shared" si="316"/>
        <v>0</v>
      </c>
      <c r="DV255" s="1946">
        <f t="shared" si="287"/>
        <v>0</v>
      </c>
      <c r="DW255" s="1946">
        <f t="shared" si="288"/>
        <v>0</v>
      </c>
      <c r="DX255" s="1946">
        <f t="shared" si="317"/>
        <v>0</v>
      </c>
      <c r="DY255" s="1946">
        <f t="shared" si="318"/>
        <v>0</v>
      </c>
      <c r="EC255" s="2035" t="s">
        <v>1826</v>
      </c>
      <c r="ED255" s="1946">
        <f>DX255</f>
        <v>0</v>
      </c>
      <c r="EE255" s="2035" t="s">
        <v>1826</v>
      </c>
      <c r="EG255" s="1946"/>
    </row>
    <row r="256" spans="1:137" s="1944" customFormat="1" ht="37.5" hidden="1" customHeight="1" x14ac:dyDescent="0.25">
      <c r="A256" s="1937">
        <v>2026</v>
      </c>
      <c r="B256" s="606">
        <v>479</v>
      </c>
      <c r="C256" s="606" t="s">
        <v>58</v>
      </c>
      <c r="D256" s="606">
        <v>3000654</v>
      </c>
      <c r="E256" s="606">
        <v>5005023</v>
      </c>
      <c r="F256" s="606" t="s">
        <v>990</v>
      </c>
      <c r="G256" s="1937" t="s">
        <v>991</v>
      </c>
      <c r="H256" s="1937">
        <v>94</v>
      </c>
      <c r="I256" s="607" t="s">
        <v>992</v>
      </c>
      <c r="J256" s="608" t="s">
        <v>10</v>
      </c>
      <c r="K256" s="608" t="s">
        <v>60</v>
      </c>
      <c r="L256" s="606" t="str">
        <f t="shared" si="305"/>
        <v>2.3</v>
      </c>
      <c r="M256" s="1938" t="s">
        <v>62</v>
      </c>
      <c r="N256" s="609"/>
      <c r="O256" s="1937" t="s">
        <v>1926</v>
      </c>
      <c r="P256" s="1937" t="s">
        <v>65</v>
      </c>
      <c r="Q256" s="1939">
        <v>1</v>
      </c>
      <c r="R256" s="2382">
        <v>6000</v>
      </c>
      <c r="S256" s="1937">
        <v>30</v>
      </c>
      <c r="T256" s="1937">
        <v>30</v>
      </c>
      <c r="U256" s="1937">
        <v>30</v>
      </c>
      <c r="V256" s="1937">
        <v>0</v>
      </c>
      <c r="W256" s="2000"/>
      <c r="X256" s="325"/>
      <c r="Y256" s="325"/>
      <c r="Z256" s="326"/>
      <c r="AA256" s="326"/>
      <c r="AB256" s="326"/>
      <c r="AC256" s="326"/>
      <c r="AD256" s="326"/>
      <c r="AE256" s="457">
        <f t="shared" si="289"/>
        <v>18000</v>
      </c>
      <c r="AF256" s="327">
        <f>+$R256*(S256/30)*Q256</f>
        <v>6000</v>
      </c>
      <c r="AG256" s="327">
        <f>+$R256*(T256/30)*Q256</f>
        <v>6000</v>
      </c>
      <c r="AH256" s="327">
        <f>+$R256*(U256/30)*Q256</f>
        <v>6000</v>
      </c>
      <c r="AI256" s="327">
        <f t="shared" si="295"/>
        <v>0</v>
      </c>
      <c r="AJ256" s="327">
        <f t="shared" si="296"/>
        <v>0</v>
      </c>
      <c r="AK256" s="327">
        <f t="shared" si="297"/>
        <v>0</v>
      </c>
      <c r="AL256" s="327">
        <f t="shared" si="298"/>
        <v>0</v>
      </c>
      <c r="AM256" s="327">
        <f t="shared" si="299"/>
        <v>0</v>
      </c>
      <c r="AN256" s="327">
        <f t="shared" si="300"/>
        <v>0</v>
      </c>
      <c r="AO256" s="327">
        <f t="shared" si="301"/>
        <v>0</v>
      </c>
      <c r="AP256" s="327">
        <f t="shared" si="302"/>
        <v>0</v>
      </c>
      <c r="AQ256" s="327">
        <f t="shared" si="303"/>
        <v>0</v>
      </c>
      <c r="AR256" s="458">
        <f>+ROUNDUP(SUM(AF256:AQ256),0)</f>
        <v>18000</v>
      </c>
      <c r="AS256" s="1941" t="s">
        <v>1763</v>
      </c>
      <c r="AT256" s="612"/>
      <c r="AU256" s="612"/>
      <c r="AV256" s="612"/>
      <c r="AW256" s="612"/>
      <c r="AX256" s="612"/>
      <c r="AY256" s="612"/>
      <c r="AZ256" s="612"/>
      <c r="BA256" s="613"/>
      <c r="BB256" s="1942" t="s">
        <v>995</v>
      </c>
      <c r="BC256" s="614" t="s">
        <v>1818</v>
      </c>
      <c r="BD256" s="614" t="s">
        <v>1819</v>
      </c>
      <c r="BE256" s="614" t="s">
        <v>1828</v>
      </c>
      <c r="BF256" s="615">
        <v>46028</v>
      </c>
      <c r="BG256" s="614"/>
      <c r="BH256" s="616" t="s">
        <v>1927</v>
      </c>
      <c r="BI256" s="616" t="s">
        <v>1821</v>
      </c>
      <c r="BJ256" s="614"/>
      <c r="BK256" s="614"/>
      <c r="BL256" s="614"/>
      <c r="BM256" s="614"/>
      <c r="BN256" s="614"/>
      <c r="BO256" s="616"/>
      <c r="BP256" s="646"/>
      <c r="BQ256" s="2820"/>
      <c r="BR256" s="2820"/>
      <c r="BS256" s="2757" t="s">
        <v>1334</v>
      </c>
      <c r="BT256" s="657" t="s">
        <v>1928</v>
      </c>
      <c r="BU256" s="657" t="s">
        <v>1929</v>
      </c>
      <c r="BV256" s="638">
        <v>48313744</v>
      </c>
      <c r="BW256" s="639">
        <v>10483137449</v>
      </c>
      <c r="BX256" s="663">
        <v>6000</v>
      </c>
      <c r="BY256" s="629">
        <v>46028</v>
      </c>
      <c r="BZ256" s="629">
        <v>46112</v>
      </c>
      <c r="CA256" s="619"/>
      <c r="CB256" s="612">
        <f t="shared" si="306"/>
        <v>30</v>
      </c>
      <c r="CC256" s="620">
        <f t="shared" si="284"/>
        <v>6000</v>
      </c>
      <c r="CD256" s="612">
        <v>30</v>
      </c>
      <c r="CE256" s="621">
        <v>6000</v>
      </c>
      <c r="CF256" s="612">
        <v>30</v>
      </c>
      <c r="CG256" s="621">
        <v>6000</v>
      </c>
      <c r="CH256" s="621">
        <f t="shared" si="307"/>
        <v>0</v>
      </c>
      <c r="CI256" s="621">
        <f t="shared" si="308"/>
        <v>0</v>
      </c>
      <c r="CJ256" s="619"/>
      <c r="CK256" s="612">
        <f t="shared" si="286"/>
        <v>30</v>
      </c>
      <c r="CL256" s="620">
        <f t="shared" si="285"/>
        <v>6000</v>
      </c>
      <c r="CM256" s="612">
        <v>30</v>
      </c>
      <c r="CN256" s="621">
        <v>6000</v>
      </c>
      <c r="CO256" s="612">
        <v>30</v>
      </c>
      <c r="CP256" s="621">
        <v>6000</v>
      </c>
      <c r="CQ256" s="621">
        <f t="shared" si="309"/>
        <v>0</v>
      </c>
      <c r="CR256" s="621">
        <f t="shared" si="310"/>
        <v>6000</v>
      </c>
      <c r="CS256" s="622"/>
      <c r="CT256" s="612">
        <f t="shared" si="291"/>
        <v>30</v>
      </c>
      <c r="CU256" s="620">
        <f t="shared" si="311"/>
        <v>6000</v>
      </c>
      <c r="CV256" s="612">
        <v>30</v>
      </c>
      <c r="CW256" s="621">
        <v>6000</v>
      </c>
      <c r="CX256" s="612"/>
      <c r="CY256" s="621">
        <f t="shared" si="250"/>
        <v>0</v>
      </c>
      <c r="CZ256" s="621">
        <f t="shared" si="312"/>
        <v>0</v>
      </c>
      <c r="DA256" s="621">
        <f t="shared" si="313"/>
        <v>6000</v>
      </c>
      <c r="DB256" s="612"/>
      <c r="DC256" s="612">
        <f t="shared" si="314"/>
        <v>0</v>
      </c>
      <c r="DD256" s="620">
        <f t="shared" si="315"/>
        <v>0</v>
      </c>
      <c r="DE256" s="612"/>
      <c r="DF256" s="621">
        <f t="shared" si="251"/>
        <v>0</v>
      </c>
      <c r="DG256" s="612"/>
      <c r="DH256" s="621">
        <f t="shared" si="252"/>
        <v>0</v>
      </c>
      <c r="DI256" s="612"/>
      <c r="DJ256" s="612"/>
      <c r="DK256" s="612"/>
      <c r="DL256" s="612"/>
      <c r="DM256" s="612"/>
      <c r="DN256" s="612"/>
      <c r="DO256" s="612"/>
      <c r="DP256" s="612"/>
      <c r="DQ256" s="612"/>
      <c r="DR256" s="612"/>
      <c r="DS256" s="612"/>
      <c r="DU256" s="1945">
        <f t="shared" si="316"/>
        <v>18000</v>
      </c>
      <c r="DV256" s="1946">
        <f t="shared" si="287"/>
        <v>18000</v>
      </c>
      <c r="DW256" s="1946">
        <f t="shared" si="288"/>
        <v>12000</v>
      </c>
      <c r="DX256" s="1946">
        <f t="shared" si="317"/>
        <v>0</v>
      </c>
      <c r="DY256" s="1946">
        <f t="shared" si="318"/>
        <v>6000</v>
      </c>
      <c r="EG256" s="1946"/>
    </row>
    <row r="257" spans="1:137" s="1944" customFormat="1" ht="37.5" hidden="1" customHeight="1" x14ac:dyDescent="0.25">
      <c r="A257" s="1937">
        <v>2026</v>
      </c>
      <c r="B257" s="606">
        <v>479</v>
      </c>
      <c r="C257" s="606" t="s">
        <v>58</v>
      </c>
      <c r="D257" s="606">
        <v>3000654</v>
      </c>
      <c r="E257" s="606">
        <v>5005023</v>
      </c>
      <c r="F257" s="606" t="s">
        <v>990</v>
      </c>
      <c r="G257" s="1937" t="s">
        <v>991</v>
      </c>
      <c r="H257" s="1937">
        <v>94</v>
      </c>
      <c r="I257" s="607" t="s">
        <v>992</v>
      </c>
      <c r="J257" s="608" t="s">
        <v>10</v>
      </c>
      <c r="K257" s="608" t="s">
        <v>60</v>
      </c>
      <c r="L257" s="606" t="str">
        <f t="shared" si="305"/>
        <v>2.3</v>
      </c>
      <c r="M257" s="1938" t="s">
        <v>62</v>
      </c>
      <c r="N257" s="609"/>
      <c r="O257" s="1937" t="s">
        <v>1930</v>
      </c>
      <c r="P257" s="1937" t="s">
        <v>65</v>
      </c>
      <c r="Q257" s="1939">
        <v>1</v>
      </c>
      <c r="R257" s="457">
        <v>8000</v>
      </c>
      <c r="S257" s="1937">
        <v>30</v>
      </c>
      <c r="T257" s="1937">
        <v>30</v>
      </c>
      <c r="U257" s="1937"/>
      <c r="V257" s="1937">
        <v>0</v>
      </c>
      <c r="W257" s="2000"/>
      <c r="X257" s="325"/>
      <c r="Y257" s="325"/>
      <c r="Z257" s="326"/>
      <c r="AA257" s="326"/>
      <c r="AB257" s="326"/>
      <c r="AC257" s="326"/>
      <c r="AD257" s="326"/>
      <c r="AE257" s="457">
        <f t="shared" si="289"/>
        <v>16000</v>
      </c>
      <c r="AF257" s="327">
        <f t="shared" ref="AF257:AG261" si="320">+$R257*(S257/30)</f>
        <v>8000</v>
      </c>
      <c r="AG257" s="327">
        <f t="shared" si="320"/>
        <v>8000</v>
      </c>
      <c r="AH257" s="327">
        <f t="shared" ref="AH257:AH266" si="321">+$R257*U257</f>
        <v>0</v>
      </c>
      <c r="AI257" s="327">
        <f t="shared" si="295"/>
        <v>0</v>
      </c>
      <c r="AJ257" s="327">
        <f t="shared" si="296"/>
        <v>0</v>
      </c>
      <c r="AK257" s="327">
        <f t="shared" si="297"/>
        <v>0</v>
      </c>
      <c r="AL257" s="327">
        <f t="shared" si="298"/>
        <v>0</v>
      </c>
      <c r="AM257" s="327">
        <f t="shared" si="299"/>
        <v>0</v>
      </c>
      <c r="AN257" s="327">
        <f t="shared" si="300"/>
        <v>0</v>
      </c>
      <c r="AO257" s="327">
        <f t="shared" si="301"/>
        <v>0</v>
      </c>
      <c r="AP257" s="327">
        <f t="shared" si="302"/>
        <v>0</v>
      </c>
      <c r="AQ257" s="327">
        <f t="shared" si="303"/>
        <v>0</v>
      </c>
      <c r="AR257" s="458">
        <f>+ROUNDUP(SUM(AF257:AQ257),0)</f>
        <v>16000</v>
      </c>
      <c r="AS257" s="1941" t="s">
        <v>1763</v>
      </c>
      <c r="AT257" s="612"/>
      <c r="AU257" s="612"/>
      <c r="AV257" s="612"/>
      <c r="AW257" s="612"/>
      <c r="AX257" s="612"/>
      <c r="AY257" s="612"/>
      <c r="AZ257" s="612"/>
      <c r="BA257" s="613"/>
      <c r="BB257" s="1942" t="s">
        <v>995</v>
      </c>
      <c r="BC257" s="614" t="s">
        <v>1818</v>
      </c>
      <c r="BD257" s="614" t="s">
        <v>1819</v>
      </c>
      <c r="BE257" s="614" t="s">
        <v>1828</v>
      </c>
      <c r="BF257" s="615">
        <v>46028</v>
      </c>
      <c r="BG257" s="614"/>
      <c r="BH257" s="616" t="s">
        <v>1931</v>
      </c>
      <c r="BI257" s="616" t="s">
        <v>1834</v>
      </c>
      <c r="BJ257" s="614"/>
      <c r="BK257" s="614"/>
      <c r="BL257" s="614"/>
      <c r="BM257" s="614"/>
      <c r="BN257" s="614"/>
      <c r="BO257" s="616"/>
      <c r="BP257" s="616"/>
      <c r="BQ257" s="2116"/>
      <c r="BR257" s="2116"/>
      <c r="BS257" s="2758" t="s">
        <v>1141</v>
      </c>
      <c r="BT257" s="645" t="s">
        <v>1119</v>
      </c>
      <c r="BU257" s="645" t="s">
        <v>1932</v>
      </c>
      <c r="BV257" s="638">
        <v>47958210</v>
      </c>
      <c r="BW257" s="639">
        <v>10479582101</v>
      </c>
      <c r="BX257" s="663">
        <v>8000</v>
      </c>
      <c r="BY257" s="618">
        <v>46028</v>
      </c>
      <c r="BZ257" s="618">
        <v>46081</v>
      </c>
      <c r="CA257" s="619"/>
      <c r="CB257" s="612">
        <f t="shared" si="306"/>
        <v>30</v>
      </c>
      <c r="CC257" s="620">
        <f t="shared" si="284"/>
        <v>8000</v>
      </c>
      <c r="CD257" s="612">
        <v>30</v>
      </c>
      <c r="CE257" s="621">
        <v>8000</v>
      </c>
      <c r="CF257" s="612">
        <v>30</v>
      </c>
      <c r="CG257" s="621">
        <v>8000</v>
      </c>
      <c r="CH257" s="621">
        <f t="shared" si="307"/>
        <v>0</v>
      </c>
      <c r="CI257" s="621">
        <f t="shared" si="308"/>
        <v>0</v>
      </c>
      <c r="CJ257" s="619"/>
      <c r="CK257" s="612">
        <f t="shared" si="286"/>
        <v>30</v>
      </c>
      <c r="CL257" s="620">
        <f t="shared" si="285"/>
        <v>8000</v>
      </c>
      <c r="CM257" s="612">
        <v>30</v>
      </c>
      <c r="CN257" s="621">
        <v>8000</v>
      </c>
      <c r="CO257" s="612">
        <v>30</v>
      </c>
      <c r="CP257" s="621">
        <v>8000</v>
      </c>
      <c r="CQ257" s="621">
        <f t="shared" si="309"/>
        <v>0</v>
      </c>
      <c r="CR257" s="621">
        <f t="shared" si="310"/>
        <v>8000</v>
      </c>
      <c r="CS257" s="622"/>
      <c r="CT257" s="612">
        <f t="shared" si="291"/>
        <v>0</v>
      </c>
      <c r="CU257" s="620">
        <f t="shared" si="311"/>
        <v>0</v>
      </c>
      <c r="CV257" s="612"/>
      <c r="CW257" s="621">
        <f t="shared" ref="CW257:CW304" si="322">(R257/30*CV257)*Q257</f>
        <v>0</v>
      </c>
      <c r="CX257" s="612"/>
      <c r="CY257" s="621">
        <f t="shared" si="250"/>
        <v>0</v>
      </c>
      <c r="CZ257" s="621">
        <f t="shared" si="312"/>
        <v>0</v>
      </c>
      <c r="DA257" s="621">
        <f t="shared" si="313"/>
        <v>0</v>
      </c>
      <c r="DB257" s="612"/>
      <c r="DC257" s="612">
        <f t="shared" si="314"/>
        <v>0</v>
      </c>
      <c r="DD257" s="620">
        <f t="shared" si="315"/>
        <v>0</v>
      </c>
      <c r="DE257" s="612"/>
      <c r="DF257" s="621">
        <f t="shared" si="251"/>
        <v>0</v>
      </c>
      <c r="DG257" s="612"/>
      <c r="DH257" s="621">
        <f t="shared" si="252"/>
        <v>0</v>
      </c>
      <c r="DI257" s="612"/>
      <c r="DJ257" s="612"/>
      <c r="DK257" s="612"/>
      <c r="DL257" s="612"/>
      <c r="DM257" s="612"/>
      <c r="DN257" s="612"/>
      <c r="DO257" s="612"/>
      <c r="DP257" s="612"/>
      <c r="DQ257" s="612"/>
      <c r="DR257" s="612"/>
      <c r="DS257" s="612"/>
      <c r="DU257" s="1945">
        <f t="shared" si="316"/>
        <v>16000</v>
      </c>
      <c r="DV257" s="1946">
        <f t="shared" si="287"/>
        <v>16000</v>
      </c>
      <c r="DW257" s="1946">
        <f t="shared" si="288"/>
        <v>16000</v>
      </c>
      <c r="DX257" s="1946">
        <f t="shared" si="317"/>
        <v>0</v>
      </c>
      <c r="DY257" s="1946">
        <f t="shared" si="318"/>
        <v>0</v>
      </c>
      <c r="EG257" s="1946"/>
    </row>
    <row r="258" spans="1:137" s="1944" customFormat="1" ht="37.5" hidden="1" customHeight="1" x14ac:dyDescent="0.25">
      <c r="A258" s="1937">
        <v>2026</v>
      </c>
      <c r="B258" s="606">
        <v>479</v>
      </c>
      <c r="C258" s="606" t="s">
        <v>58</v>
      </c>
      <c r="D258" s="606">
        <v>3000654</v>
      </c>
      <c r="E258" s="606">
        <v>5005023</v>
      </c>
      <c r="F258" s="606" t="s">
        <v>990</v>
      </c>
      <c r="G258" s="1937" t="s">
        <v>991</v>
      </c>
      <c r="H258" s="1937">
        <v>94</v>
      </c>
      <c r="I258" s="607" t="s">
        <v>992</v>
      </c>
      <c r="J258" s="608" t="s">
        <v>10</v>
      </c>
      <c r="K258" s="608" t="s">
        <v>60</v>
      </c>
      <c r="L258" s="606" t="str">
        <f t="shared" si="305"/>
        <v>2.3</v>
      </c>
      <c r="M258" s="1938" t="s">
        <v>62</v>
      </c>
      <c r="N258" s="609"/>
      <c r="O258" s="1937" t="s">
        <v>1933</v>
      </c>
      <c r="P258" s="1937" t="s">
        <v>65</v>
      </c>
      <c r="Q258" s="1939">
        <v>1</v>
      </c>
      <c r="R258" s="457">
        <v>9000</v>
      </c>
      <c r="S258" s="1937">
        <v>30</v>
      </c>
      <c r="T258" s="1937">
        <v>30</v>
      </c>
      <c r="U258" s="1937"/>
      <c r="V258" s="1937">
        <v>0</v>
      </c>
      <c r="W258" s="2000"/>
      <c r="X258" s="325"/>
      <c r="Y258" s="325"/>
      <c r="Z258" s="326"/>
      <c r="AA258" s="326"/>
      <c r="AB258" s="326"/>
      <c r="AC258" s="326"/>
      <c r="AD258" s="326"/>
      <c r="AE258" s="457">
        <f t="shared" si="289"/>
        <v>18000</v>
      </c>
      <c r="AF258" s="327">
        <f t="shared" si="320"/>
        <v>9000</v>
      </c>
      <c r="AG258" s="327">
        <f t="shared" si="320"/>
        <v>9000</v>
      </c>
      <c r="AH258" s="327">
        <f t="shared" si="321"/>
        <v>0</v>
      </c>
      <c r="AI258" s="327">
        <f t="shared" si="295"/>
        <v>0</v>
      </c>
      <c r="AJ258" s="327">
        <f t="shared" si="296"/>
        <v>0</v>
      </c>
      <c r="AK258" s="327">
        <f t="shared" si="297"/>
        <v>0</v>
      </c>
      <c r="AL258" s="327">
        <f t="shared" si="298"/>
        <v>0</v>
      </c>
      <c r="AM258" s="327">
        <f t="shared" si="299"/>
        <v>0</v>
      </c>
      <c r="AN258" s="327">
        <f t="shared" si="300"/>
        <v>0</v>
      </c>
      <c r="AO258" s="327">
        <f t="shared" si="301"/>
        <v>0</v>
      </c>
      <c r="AP258" s="327">
        <f t="shared" si="302"/>
        <v>0</v>
      </c>
      <c r="AQ258" s="327">
        <f t="shared" si="303"/>
        <v>0</v>
      </c>
      <c r="AR258" s="458">
        <f>+ROUNDUP(SUM(AF258:AQ258),0)-18000</f>
        <v>0</v>
      </c>
      <c r="AS258" s="1941" t="s">
        <v>1763</v>
      </c>
      <c r="AT258" s="612"/>
      <c r="AU258" s="613" t="s">
        <v>1846</v>
      </c>
      <c r="AV258" s="613" t="s">
        <v>1847</v>
      </c>
      <c r="AW258" s="613"/>
      <c r="AX258" s="613" t="s">
        <v>1848</v>
      </c>
      <c r="AY258" s="624">
        <v>46066</v>
      </c>
      <c r="AZ258" s="612"/>
      <c r="BA258" s="613" t="s">
        <v>1817</v>
      </c>
      <c r="BB258" s="1942" t="s">
        <v>1018</v>
      </c>
      <c r="BC258" s="614"/>
      <c r="BD258" s="614"/>
      <c r="BE258" s="614"/>
      <c r="BF258" s="615"/>
      <c r="BG258" s="614"/>
      <c r="BH258" s="616"/>
      <c r="BI258" s="616"/>
      <c r="BJ258" s="614"/>
      <c r="BK258" s="616"/>
      <c r="BL258" s="384"/>
      <c r="BM258" s="384"/>
      <c r="BN258" s="616"/>
      <c r="BO258" s="616"/>
      <c r="BP258" s="616"/>
      <c r="BQ258" s="2116"/>
      <c r="BR258" s="2116"/>
      <c r="BT258" s="612"/>
      <c r="BU258" s="612"/>
      <c r="BV258" s="630"/>
      <c r="BW258" s="630"/>
      <c r="BX258" s="612"/>
      <c r="BY258" s="612"/>
      <c r="BZ258" s="612"/>
      <c r="CA258" s="619"/>
      <c r="CB258" s="612">
        <f t="shared" si="306"/>
        <v>30</v>
      </c>
      <c r="CC258" s="620">
        <f t="shared" si="284"/>
        <v>9000</v>
      </c>
      <c r="CD258" s="612"/>
      <c r="CE258" s="621">
        <f>(R258/30*CD258)*Q258</f>
        <v>0</v>
      </c>
      <c r="CF258" s="612"/>
      <c r="CG258" s="621">
        <f>(R258/30*CF258)*Q258</f>
        <v>0</v>
      </c>
      <c r="CH258" s="621">
        <f t="shared" si="307"/>
        <v>9000</v>
      </c>
      <c r="CI258" s="621">
        <f t="shared" si="308"/>
        <v>9000</v>
      </c>
      <c r="CJ258" s="619"/>
      <c r="CK258" s="612">
        <f t="shared" si="286"/>
        <v>30</v>
      </c>
      <c r="CL258" s="620">
        <f t="shared" si="285"/>
        <v>9000</v>
      </c>
      <c r="CM258" s="612"/>
      <c r="CN258" s="621">
        <f>(R258/30*CM258)*Q258</f>
        <v>0</v>
      </c>
      <c r="CO258" s="612"/>
      <c r="CP258" s="621">
        <f>(R258/30*CO258)*Q258</f>
        <v>0</v>
      </c>
      <c r="CQ258" s="621">
        <f t="shared" si="309"/>
        <v>9000</v>
      </c>
      <c r="CR258" s="621">
        <f t="shared" si="310"/>
        <v>0</v>
      </c>
      <c r="CS258" s="622"/>
      <c r="CT258" s="612">
        <f t="shared" si="291"/>
        <v>0</v>
      </c>
      <c r="CU258" s="620">
        <f t="shared" si="311"/>
        <v>0</v>
      </c>
      <c r="CV258" s="612"/>
      <c r="CW258" s="621">
        <f t="shared" si="322"/>
        <v>0</v>
      </c>
      <c r="CX258" s="612"/>
      <c r="CY258" s="621">
        <f t="shared" si="250"/>
        <v>0</v>
      </c>
      <c r="CZ258" s="621">
        <f t="shared" si="312"/>
        <v>0</v>
      </c>
      <c r="DA258" s="621">
        <f t="shared" si="313"/>
        <v>0</v>
      </c>
      <c r="DB258" s="612"/>
      <c r="DC258" s="612">
        <f t="shared" si="314"/>
        <v>0</v>
      </c>
      <c r="DD258" s="620">
        <f t="shared" si="315"/>
        <v>0</v>
      </c>
      <c r="DE258" s="612"/>
      <c r="DF258" s="621">
        <f t="shared" si="251"/>
        <v>0</v>
      </c>
      <c r="DG258" s="612"/>
      <c r="DH258" s="621">
        <f t="shared" si="252"/>
        <v>0</v>
      </c>
      <c r="DI258" s="612"/>
      <c r="DJ258" s="612"/>
      <c r="DK258" s="612"/>
      <c r="DL258" s="612"/>
      <c r="DM258" s="612"/>
      <c r="DN258" s="612"/>
      <c r="DO258" s="612"/>
      <c r="DP258" s="612"/>
      <c r="DQ258" s="612"/>
      <c r="DR258" s="612"/>
      <c r="DS258" s="612"/>
      <c r="DU258" s="1945">
        <f t="shared" si="316"/>
        <v>0</v>
      </c>
      <c r="DV258" s="1946">
        <f t="shared" si="287"/>
        <v>0</v>
      </c>
      <c r="DW258" s="1946">
        <f t="shared" si="288"/>
        <v>0</v>
      </c>
      <c r="DX258" s="1946">
        <f t="shared" si="317"/>
        <v>0</v>
      </c>
      <c r="DY258" s="1946">
        <f t="shared" si="318"/>
        <v>0</v>
      </c>
      <c r="EC258" s="2035" t="s">
        <v>1826</v>
      </c>
      <c r="ED258" s="1946">
        <f>DX258</f>
        <v>0</v>
      </c>
      <c r="EE258" s="2035" t="s">
        <v>1826</v>
      </c>
      <c r="EG258" s="1946"/>
    </row>
    <row r="259" spans="1:137" s="1944" customFormat="1" ht="37.5" hidden="1" customHeight="1" x14ac:dyDescent="0.25">
      <c r="A259" s="1937">
        <v>2026</v>
      </c>
      <c r="B259" s="606">
        <v>479</v>
      </c>
      <c r="C259" s="606" t="s">
        <v>58</v>
      </c>
      <c r="D259" s="606">
        <v>3000654</v>
      </c>
      <c r="E259" s="606">
        <v>5005023</v>
      </c>
      <c r="F259" s="606" t="s">
        <v>990</v>
      </c>
      <c r="G259" s="1937" t="s">
        <v>991</v>
      </c>
      <c r="H259" s="1937">
        <v>94</v>
      </c>
      <c r="I259" s="607" t="s">
        <v>992</v>
      </c>
      <c r="J259" s="608" t="s">
        <v>10</v>
      </c>
      <c r="K259" s="608" t="s">
        <v>60</v>
      </c>
      <c r="L259" s="606" t="str">
        <f t="shared" si="305"/>
        <v>2.3</v>
      </c>
      <c r="M259" s="1938" t="s">
        <v>62</v>
      </c>
      <c r="N259" s="609"/>
      <c r="O259" s="1937" t="s">
        <v>1934</v>
      </c>
      <c r="P259" s="1937" t="s">
        <v>65</v>
      </c>
      <c r="Q259" s="1939">
        <v>1</v>
      </c>
      <c r="R259" s="457">
        <v>9000</v>
      </c>
      <c r="S259" s="1937">
        <v>30</v>
      </c>
      <c r="T259" s="1937">
        <v>30</v>
      </c>
      <c r="U259" s="1937"/>
      <c r="V259" s="1937">
        <v>0</v>
      </c>
      <c r="W259" s="2000"/>
      <c r="X259" s="325"/>
      <c r="Y259" s="325"/>
      <c r="Z259" s="326"/>
      <c r="AA259" s="326"/>
      <c r="AB259" s="326"/>
      <c r="AC259" s="326"/>
      <c r="AD259" s="326"/>
      <c r="AE259" s="457">
        <f t="shared" si="289"/>
        <v>18000</v>
      </c>
      <c r="AF259" s="327">
        <f t="shared" si="320"/>
        <v>9000</v>
      </c>
      <c r="AG259" s="327">
        <f t="shared" si="320"/>
        <v>9000</v>
      </c>
      <c r="AH259" s="327">
        <f t="shared" si="321"/>
        <v>0</v>
      </c>
      <c r="AI259" s="327">
        <f t="shared" si="295"/>
        <v>0</v>
      </c>
      <c r="AJ259" s="327">
        <f t="shared" si="296"/>
        <v>0</v>
      </c>
      <c r="AK259" s="327">
        <f t="shared" si="297"/>
        <v>0</v>
      </c>
      <c r="AL259" s="327">
        <f t="shared" si="298"/>
        <v>0</v>
      </c>
      <c r="AM259" s="327">
        <f t="shared" si="299"/>
        <v>0</v>
      </c>
      <c r="AN259" s="327">
        <f t="shared" si="300"/>
        <v>0</v>
      </c>
      <c r="AO259" s="327">
        <f t="shared" si="301"/>
        <v>0</v>
      </c>
      <c r="AP259" s="327">
        <f t="shared" si="302"/>
        <v>0</v>
      </c>
      <c r="AQ259" s="327">
        <f t="shared" si="303"/>
        <v>0</v>
      </c>
      <c r="AR259" s="458">
        <f>+ROUNDUP(SUM(AF259:AQ259),0)</f>
        <v>18000</v>
      </c>
      <c r="AS259" s="1941" t="s">
        <v>1763</v>
      </c>
      <c r="AT259" s="612"/>
      <c r="AU259" s="612"/>
      <c r="AV259" s="612"/>
      <c r="AW259" s="612"/>
      <c r="AX259" s="612"/>
      <c r="AY259" s="612"/>
      <c r="AZ259" s="612"/>
      <c r="BA259" s="613"/>
      <c r="BB259" s="1942" t="s">
        <v>995</v>
      </c>
      <c r="BC259" s="614" t="s">
        <v>1818</v>
      </c>
      <c r="BD259" s="614" t="s">
        <v>1819</v>
      </c>
      <c r="BE259" s="614" t="s">
        <v>1828</v>
      </c>
      <c r="BF259" s="615">
        <v>46028</v>
      </c>
      <c r="BG259" s="614"/>
      <c r="BH259" s="616" t="s">
        <v>1935</v>
      </c>
      <c r="BI259" s="616" t="s">
        <v>1834</v>
      </c>
      <c r="BJ259" s="614"/>
      <c r="BK259" s="614"/>
      <c r="BL259" s="614"/>
      <c r="BM259" s="614"/>
      <c r="BN259" s="614"/>
      <c r="BO259" s="616"/>
      <c r="BP259" s="646"/>
      <c r="BQ259" s="2138"/>
      <c r="BR259" s="2138"/>
      <c r="BS259" s="2757" t="s">
        <v>1449</v>
      </c>
      <c r="BT259" s="657" t="s">
        <v>1936</v>
      </c>
      <c r="BU259" s="657" t="s">
        <v>1937</v>
      </c>
      <c r="BV259" s="638">
        <v>10417279</v>
      </c>
      <c r="BW259" s="639">
        <v>10104172798</v>
      </c>
      <c r="BX259" s="663">
        <v>9000</v>
      </c>
      <c r="BY259" s="618">
        <v>46028</v>
      </c>
      <c r="BZ259" s="629">
        <v>46081</v>
      </c>
      <c r="CA259" s="619"/>
      <c r="CB259" s="612">
        <f t="shared" si="306"/>
        <v>30</v>
      </c>
      <c r="CC259" s="620">
        <f t="shared" si="284"/>
        <v>9000</v>
      </c>
      <c r="CD259" s="612">
        <v>30</v>
      </c>
      <c r="CE259" s="621">
        <v>9000</v>
      </c>
      <c r="CF259" s="612">
        <v>30</v>
      </c>
      <c r="CG259" s="621">
        <v>9000</v>
      </c>
      <c r="CH259" s="621">
        <f t="shared" si="307"/>
        <v>0</v>
      </c>
      <c r="CI259" s="621">
        <f t="shared" si="308"/>
        <v>0</v>
      </c>
      <c r="CJ259" s="619"/>
      <c r="CK259" s="612">
        <f t="shared" si="286"/>
        <v>30</v>
      </c>
      <c r="CL259" s="620">
        <f t="shared" si="285"/>
        <v>9000</v>
      </c>
      <c r="CM259" s="612">
        <v>30</v>
      </c>
      <c r="CN259" s="621">
        <v>9000</v>
      </c>
      <c r="CO259" s="612">
        <v>30</v>
      </c>
      <c r="CP259" s="621">
        <v>9000</v>
      </c>
      <c r="CQ259" s="621">
        <f t="shared" si="309"/>
        <v>0</v>
      </c>
      <c r="CR259" s="621">
        <f t="shared" si="310"/>
        <v>9000</v>
      </c>
      <c r="CS259" s="622"/>
      <c r="CT259" s="612">
        <f t="shared" si="291"/>
        <v>0</v>
      </c>
      <c r="CU259" s="620">
        <f t="shared" si="311"/>
        <v>0</v>
      </c>
      <c r="CV259" s="612"/>
      <c r="CW259" s="621">
        <f t="shared" si="322"/>
        <v>0</v>
      </c>
      <c r="CX259" s="612"/>
      <c r="CY259" s="621">
        <f t="shared" si="250"/>
        <v>0</v>
      </c>
      <c r="CZ259" s="621">
        <f t="shared" si="312"/>
        <v>0</v>
      </c>
      <c r="DA259" s="621">
        <f t="shared" si="313"/>
        <v>0</v>
      </c>
      <c r="DB259" s="612"/>
      <c r="DC259" s="612">
        <f t="shared" si="314"/>
        <v>0</v>
      </c>
      <c r="DD259" s="620">
        <f t="shared" si="315"/>
        <v>0</v>
      </c>
      <c r="DE259" s="612"/>
      <c r="DF259" s="621">
        <f t="shared" si="251"/>
        <v>0</v>
      </c>
      <c r="DG259" s="612"/>
      <c r="DH259" s="621">
        <f t="shared" si="252"/>
        <v>0</v>
      </c>
      <c r="DI259" s="612"/>
      <c r="DJ259" s="612"/>
      <c r="DK259" s="612"/>
      <c r="DL259" s="612"/>
      <c r="DM259" s="612"/>
      <c r="DN259" s="612"/>
      <c r="DO259" s="612"/>
      <c r="DP259" s="612"/>
      <c r="DQ259" s="612"/>
      <c r="DR259" s="612"/>
      <c r="DS259" s="612"/>
      <c r="DU259" s="1945">
        <f t="shared" si="316"/>
        <v>18000</v>
      </c>
      <c r="DV259" s="1946">
        <f t="shared" si="287"/>
        <v>18000</v>
      </c>
      <c r="DW259" s="1946">
        <f t="shared" si="288"/>
        <v>18000</v>
      </c>
      <c r="DX259" s="1946">
        <f t="shared" si="317"/>
        <v>0</v>
      </c>
      <c r="DY259" s="1946">
        <f t="shared" si="318"/>
        <v>0</v>
      </c>
      <c r="EG259" s="1946"/>
    </row>
    <row r="260" spans="1:137" s="1944" customFormat="1" ht="37.5" hidden="1" customHeight="1" x14ac:dyDescent="0.25">
      <c r="A260" s="1937">
        <v>2026</v>
      </c>
      <c r="B260" s="606">
        <v>479</v>
      </c>
      <c r="C260" s="606" t="s">
        <v>58</v>
      </c>
      <c r="D260" s="606">
        <v>3000654</v>
      </c>
      <c r="E260" s="606">
        <v>5005023</v>
      </c>
      <c r="F260" s="606" t="s">
        <v>990</v>
      </c>
      <c r="G260" s="1937" t="s">
        <v>991</v>
      </c>
      <c r="H260" s="1937">
        <v>94</v>
      </c>
      <c r="I260" s="607" t="s">
        <v>992</v>
      </c>
      <c r="J260" s="608" t="s">
        <v>10</v>
      </c>
      <c r="K260" s="608" t="s">
        <v>60</v>
      </c>
      <c r="L260" s="606" t="str">
        <f t="shared" si="305"/>
        <v>2.3</v>
      </c>
      <c r="M260" s="1938" t="s">
        <v>62</v>
      </c>
      <c r="N260" s="609"/>
      <c r="O260" s="1937" t="s">
        <v>1938</v>
      </c>
      <c r="P260" s="1937" t="s">
        <v>65</v>
      </c>
      <c r="Q260" s="1939">
        <v>1</v>
      </c>
      <c r="R260" s="457">
        <v>9000</v>
      </c>
      <c r="S260" s="1937">
        <v>30</v>
      </c>
      <c r="T260" s="1937">
        <v>30</v>
      </c>
      <c r="U260" s="1937"/>
      <c r="V260" s="1937">
        <v>0</v>
      </c>
      <c r="W260" s="2000"/>
      <c r="X260" s="325"/>
      <c r="Y260" s="325"/>
      <c r="Z260" s="326"/>
      <c r="AA260" s="326"/>
      <c r="AB260" s="326"/>
      <c r="AC260" s="326"/>
      <c r="AD260" s="326"/>
      <c r="AE260" s="457">
        <f t="shared" si="289"/>
        <v>18000</v>
      </c>
      <c r="AF260" s="327">
        <f t="shared" si="320"/>
        <v>9000</v>
      </c>
      <c r="AG260" s="327">
        <f t="shared" si="320"/>
        <v>9000</v>
      </c>
      <c r="AH260" s="327">
        <f t="shared" si="321"/>
        <v>0</v>
      </c>
      <c r="AI260" s="327">
        <f t="shared" si="295"/>
        <v>0</v>
      </c>
      <c r="AJ260" s="327">
        <f t="shared" si="296"/>
        <v>0</v>
      </c>
      <c r="AK260" s="327">
        <f t="shared" si="297"/>
        <v>0</v>
      </c>
      <c r="AL260" s="327">
        <f t="shared" si="298"/>
        <v>0</v>
      </c>
      <c r="AM260" s="327">
        <f t="shared" si="299"/>
        <v>0</v>
      </c>
      <c r="AN260" s="327">
        <f t="shared" si="300"/>
        <v>0</v>
      </c>
      <c r="AO260" s="327">
        <f t="shared" si="301"/>
        <v>0</v>
      </c>
      <c r="AP260" s="327">
        <f t="shared" si="302"/>
        <v>0</v>
      </c>
      <c r="AQ260" s="327">
        <f t="shared" si="303"/>
        <v>0</v>
      </c>
      <c r="AR260" s="458">
        <f>+ROUNDUP(SUM(AF260:AQ260),0)</f>
        <v>18000</v>
      </c>
      <c r="AS260" s="1941" t="s">
        <v>1763</v>
      </c>
      <c r="AT260" s="612"/>
      <c r="AU260" s="612"/>
      <c r="AV260" s="612"/>
      <c r="AW260" s="612"/>
      <c r="AX260" s="612"/>
      <c r="AY260" s="612"/>
      <c r="AZ260" s="612"/>
      <c r="BA260" s="613"/>
      <c r="BB260" s="1942" t="s">
        <v>995</v>
      </c>
      <c r="BC260" s="614" t="s">
        <v>1818</v>
      </c>
      <c r="BD260" s="614" t="s">
        <v>1819</v>
      </c>
      <c r="BE260" s="614" t="s">
        <v>1828</v>
      </c>
      <c r="BF260" s="615">
        <v>46028</v>
      </c>
      <c r="BG260" s="614"/>
      <c r="BH260" s="616" t="s">
        <v>1939</v>
      </c>
      <c r="BI260" s="616" t="s">
        <v>1834</v>
      </c>
      <c r="BJ260" s="614"/>
      <c r="BK260" s="614"/>
      <c r="BL260" s="614"/>
      <c r="BM260" s="614"/>
      <c r="BN260" s="614"/>
      <c r="BO260" s="669"/>
      <c r="BP260" s="670"/>
      <c r="BQ260" s="2216"/>
      <c r="BR260" s="2216"/>
      <c r="BS260" s="2759" t="s">
        <v>1119</v>
      </c>
      <c r="BT260" s="672" t="s">
        <v>1940</v>
      </c>
      <c r="BU260" s="672" t="s">
        <v>1941</v>
      </c>
      <c r="BV260" s="673">
        <v>47059004</v>
      </c>
      <c r="BW260" s="639">
        <v>10470590047</v>
      </c>
      <c r="BX260" s="612">
        <v>9000</v>
      </c>
      <c r="BY260" s="618">
        <v>46028</v>
      </c>
      <c r="BZ260" s="629">
        <v>46081</v>
      </c>
      <c r="CA260" s="619"/>
      <c r="CB260" s="612">
        <f t="shared" si="306"/>
        <v>30</v>
      </c>
      <c r="CC260" s="620">
        <f t="shared" si="284"/>
        <v>9000</v>
      </c>
      <c r="CD260" s="612">
        <v>30</v>
      </c>
      <c r="CE260" s="621">
        <v>9000</v>
      </c>
      <c r="CF260" s="612">
        <v>30</v>
      </c>
      <c r="CG260" s="621">
        <v>9000</v>
      </c>
      <c r="CH260" s="621">
        <f t="shared" si="307"/>
        <v>0</v>
      </c>
      <c r="CI260" s="621">
        <f t="shared" si="308"/>
        <v>0</v>
      </c>
      <c r="CJ260" s="619"/>
      <c r="CK260" s="612">
        <f t="shared" si="286"/>
        <v>30</v>
      </c>
      <c r="CL260" s="620">
        <f t="shared" si="285"/>
        <v>9000</v>
      </c>
      <c r="CM260" s="612">
        <v>30</v>
      </c>
      <c r="CN260" s="621">
        <v>9000</v>
      </c>
      <c r="CO260" s="612">
        <v>30</v>
      </c>
      <c r="CP260" s="621">
        <v>9000</v>
      </c>
      <c r="CQ260" s="621">
        <f t="shared" si="309"/>
        <v>0</v>
      </c>
      <c r="CR260" s="621">
        <f t="shared" si="310"/>
        <v>9000</v>
      </c>
      <c r="CS260" s="622"/>
      <c r="CT260" s="612">
        <f t="shared" si="291"/>
        <v>0</v>
      </c>
      <c r="CU260" s="620">
        <f t="shared" si="311"/>
        <v>0</v>
      </c>
      <c r="CV260" s="612"/>
      <c r="CW260" s="621">
        <f t="shared" si="322"/>
        <v>0</v>
      </c>
      <c r="CX260" s="612"/>
      <c r="CY260" s="621">
        <f t="shared" ref="CY260:CY304" si="323">(R260/30*CX260)*Q260</f>
        <v>0</v>
      </c>
      <c r="CZ260" s="621">
        <f t="shared" si="312"/>
        <v>0</v>
      </c>
      <c r="DA260" s="621">
        <f t="shared" si="313"/>
        <v>0</v>
      </c>
      <c r="DB260" s="612"/>
      <c r="DC260" s="612">
        <f t="shared" si="314"/>
        <v>0</v>
      </c>
      <c r="DD260" s="620">
        <f t="shared" si="315"/>
        <v>0</v>
      </c>
      <c r="DE260" s="612"/>
      <c r="DF260" s="621">
        <f t="shared" ref="DF260:DF317" si="324">(R260/30*DE260)*Q260</f>
        <v>0</v>
      </c>
      <c r="DG260" s="612"/>
      <c r="DH260" s="621">
        <f t="shared" ref="DH260:DH317" si="325">(R260/30*DG260)*Q260</f>
        <v>0</v>
      </c>
      <c r="DI260" s="612"/>
      <c r="DJ260" s="612"/>
      <c r="DK260" s="612"/>
      <c r="DL260" s="612"/>
      <c r="DM260" s="612"/>
      <c r="DN260" s="612"/>
      <c r="DO260" s="612"/>
      <c r="DP260" s="612"/>
      <c r="DQ260" s="612"/>
      <c r="DR260" s="612"/>
      <c r="DS260" s="612"/>
      <c r="DU260" s="1945">
        <f t="shared" si="316"/>
        <v>18000</v>
      </c>
      <c r="DV260" s="1946">
        <f t="shared" si="287"/>
        <v>18000</v>
      </c>
      <c r="DW260" s="1946">
        <f t="shared" si="288"/>
        <v>18000</v>
      </c>
      <c r="DX260" s="1946">
        <f t="shared" si="317"/>
        <v>0</v>
      </c>
      <c r="DY260" s="1946">
        <f t="shared" si="318"/>
        <v>0</v>
      </c>
      <c r="EG260" s="1946"/>
    </row>
    <row r="261" spans="1:137" s="1944" customFormat="1" ht="37.5" hidden="1" customHeight="1" x14ac:dyDescent="0.25">
      <c r="A261" s="1937">
        <v>2026</v>
      </c>
      <c r="B261" s="606">
        <v>479</v>
      </c>
      <c r="C261" s="606" t="s">
        <v>58</v>
      </c>
      <c r="D261" s="606">
        <v>3000654</v>
      </c>
      <c r="E261" s="606">
        <v>5005023</v>
      </c>
      <c r="F261" s="606" t="s">
        <v>990</v>
      </c>
      <c r="G261" s="1937" t="s">
        <v>991</v>
      </c>
      <c r="H261" s="1937">
        <v>94</v>
      </c>
      <c r="I261" s="607" t="s">
        <v>992</v>
      </c>
      <c r="J261" s="608" t="s">
        <v>10</v>
      </c>
      <c r="K261" s="608" t="s">
        <v>60</v>
      </c>
      <c r="L261" s="606" t="str">
        <f t="shared" si="305"/>
        <v>2.3</v>
      </c>
      <c r="M261" s="1938" t="s">
        <v>62</v>
      </c>
      <c r="N261" s="609"/>
      <c r="O261" s="1937" t="s">
        <v>1942</v>
      </c>
      <c r="P261" s="1937" t="s">
        <v>65</v>
      </c>
      <c r="Q261" s="1939">
        <v>1</v>
      </c>
      <c r="R261" s="457">
        <v>8000</v>
      </c>
      <c r="S261" s="1937">
        <v>30</v>
      </c>
      <c r="T261" s="1937">
        <v>30</v>
      </c>
      <c r="U261" s="1937"/>
      <c r="V261" s="1937">
        <v>0</v>
      </c>
      <c r="W261" s="2000"/>
      <c r="X261" s="325"/>
      <c r="Y261" s="325"/>
      <c r="Z261" s="326"/>
      <c r="AA261" s="326"/>
      <c r="AB261" s="326"/>
      <c r="AC261" s="326"/>
      <c r="AD261" s="326"/>
      <c r="AE261" s="457">
        <f t="shared" si="289"/>
        <v>16000</v>
      </c>
      <c r="AF261" s="327">
        <f t="shared" si="320"/>
        <v>8000</v>
      </c>
      <c r="AG261" s="327">
        <f t="shared" si="320"/>
        <v>8000</v>
      </c>
      <c r="AH261" s="327">
        <f t="shared" si="321"/>
        <v>0</v>
      </c>
      <c r="AI261" s="327">
        <f t="shared" si="295"/>
        <v>0</v>
      </c>
      <c r="AJ261" s="327">
        <f t="shared" si="296"/>
        <v>0</v>
      </c>
      <c r="AK261" s="327">
        <f t="shared" si="297"/>
        <v>0</v>
      </c>
      <c r="AL261" s="327">
        <f t="shared" si="298"/>
        <v>0</v>
      </c>
      <c r="AM261" s="327">
        <f t="shared" si="299"/>
        <v>0</v>
      </c>
      <c r="AN261" s="327">
        <f t="shared" si="300"/>
        <v>0</v>
      </c>
      <c r="AO261" s="327">
        <f t="shared" si="301"/>
        <v>0</v>
      </c>
      <c r="AP261" s="327">
        <f t="shared" si="302"/>
        <v>0</v>
      </c>
      <c r="AQ261" s="327">
        <f t="shared" si="303"/>
        <v>0</v>
      </c>
      <c r="AR261" s="458">
        <f>+ROUNDUP(SUM(AF261:AQ261),0)-16000</f>
        <v>0</v>
      </c>
      <c r="AS261" s="1941" t="s">
        <v>1763</v>
      </c>
      <c r="AT261" s="612"/>
      <c r="AU261" s="613" t="s">
        <v>1846</v>
      </c>
      <c r="AV261" s="613" t="s">
        <v>1847</v>
      </c>
      <c r="AW261" s="613"/>
      <c r="AX261" s="613" t="s">
        <v>1848</v>
      </c>
      <c r="AY261" s="624">
        <v>46066</v>
      </c>
      <c r="AZ261" s="612"/>
      <c r="BA261" s="613" t="s">
        <v>1817</v>
      </c>
      <c r="BB261" s="1942" t="s">
        <v>1018</v>
      </c>
      <c r="BC261" s="614"/>
      <c r="BD261" s="614"/>
      <c r="BE261" s="614"/>
      <c r="BF261" s="615"/>
      <c r="BG261" s="614"/>
      <c r="BH261" s="616"/>
      <c r="BI261" s="616"/>
      <c r="BJ261" s="614"/>
      <c r="BK261" s="616"/>
      <c r="BL261" s="384"/>
      <c r="BM261" s="384"/>
      <c r="BN261" s="616"/>
      <c r="BO261" s="616"/>
      <c r="BP261" s="674"/>
      <c r="BQ261" s="2300"/>
      <c r="BR261" s="2300"/>
      <c r="BS261" s="2052"/>
      <c r="BT261" s="675"/>
      <c r="BU261" s="675"/>
      <c r="BV261" s="630"/>
      <c r="BW261" s="630"/>
      <c r="BX261" s="612"/>
      <c r="BY261" s="612"/>
      <c r="BZ261" s="612"/>
      <c r="CA261" s="619"/>
      <c r="CB261" s="612">
        <f t="shared" si="306"/>
        <v>30</v>
      </c>
      <c r="CC261" s="620">
        <f t="shared" si="284"/>
        <v>8000</v>
      </c>
      <c r="CD261" s="612"/>
      <c r="CE261" s="621">
        <f>(R261/30*CD261)*Q261</f>
        <v>0</v>
      </c>
      <c r="CF261" s="612"/>
      <c r="CG261" s="621">
        <f>(R261/30*CF261)*Q261</f>
        <v>0</v>
      </c>
      <c r="CH261" s="621">
        <f t="shared" si="307"/>
        <v>8000</v>
      </c>
      <c r="CI261" s="621">
        <f t="shared" si="308"/>
        <v>8000</v>
      </c>
      <c r="CJ261" s="619"/>
      <c r="CK261" s="612">
        <f t="shared" si="286"/>
        <v>30</v>
      </c>
      <c r="CL261" s="620">
        <f t="shared" si="285"/>
        <v>8000</v>
      </c>
      <c r="CM261" s="612"/>
      <c r="CN261" s="621">
        <f>(R261/30*CM261)*Q261</f>
        <v>0</v>
      </c>
      <c r="CO261" s="612"/>
      <c r="CP261" s="621">
        <f>(R261/30*CO261)*Q261</f>
        <v>0</v>
      </c>
      <c r="CQ261" s="621">
        <f t="shared" si="309"/>
        <v>8000</v>
      </c>
      <c r="CR261" s="621">
        <f t="shared" si="310"/>
        <v>0</v>
      </c>
      <c r="CS261" s="622"/>
      <c r="CT261" s="612">
        <f t="shared" si="291"/>
        <v>0</v>
      </c>
      <c r="CU261" s="620">
        <f t="shared" si="311"/>
        <v>0</v>
      </c>
      <c r="CV261" s="612"/>
      <c r="CW261" s="621">
        <f t="shared" si="322"/>
        <v>0</v>
      </c>
      <c r="CX261" s="612"/>
      <c r="CY261" s="621">
        <f t="shared" si="323"/>
        <v>0</v>
      </c>
      <c r="CZ261" s="621">
        <f t="shared" si="312"/>
        <v>0</v>
      </c>
      <c r="DA261" s="621">
        <f t="shared" si="313"/>
        <v>0</v>
      </c>
      <c r="DB261" s="612"/>
      <c r="DC261" s="612">
        <f t="shared" si="314"/>
        <v>0</v>
      </c>
      <c r="DD261" s="620">
        <f t="shared" si="315"/>
        <v>0</v>
      </c>
      <c r="DE261" s="612"/>
      <c r="DF261" s="621">
        <f t="shared" si="324"/>
        <v>0</v>
      </c>
      <c r="DG261" s="612"/>
      <c r="DH261" s="621">
        <f t="shared" si="325"/>
        <v>0</v>
      </c>
      <c r="DI261" s="612"/>
      <c r="DJ261" s="612"/>
      <c r="DK261" s="612"/>
      <c r="DL261" s="612"/>
      <c r="DM261" s="612"/>
      <c r="DN261" s="612"/>
      <c r="DO261" s="612"/>
      <c r="DP261" s="612"/>
      <c r="DQ261" s="612"/>
      <c r="DR261" s="612"/>
      <c r="DS261" s="612"/>
      <c r="DU261" s="1945">
        <f t="shared" si="316"/>
        <v>0</v>
      </c>
      <c r="DV261" s="1946">
        <f t="shared" si="287"/>
        <v>0</v>
      </c>
      <c r="DW261" s="1946">
        <f t="shared" si="288"/>
        <v>0</v>
      </c>
      <c r="DX261" s="1946">
        <f t="shared" si="317"/>
        <v>0</v>
      </c>
      <c r="DY261" s="1946">
        <f t="shared" si="318"/>
        <v>0</v>
      </c>
      <c r="EC261" s="2035" t="s">
        <v>1826</v>
      </c>
      <c r="ED261" s="1946">
        <f>DX261</f>
        <v>0</v>
      </c>
      <c r="EE261" s="2035" t="s">
        <v>1826</v>
      </c>
      <c r="EG261" s="1946"/>
    </row>
    <row r="262" spans="1:137" s="1944" customFormat="1" ht="37.5" hidden="1" customHeight="1" x14ac:dyDescent="0.25">
      <c r="A262" s="1937">
        <v>2026</v>
      </c>
      <c r="B262" s="606">
        <v>479</v>
      </c>
      <c r="C262" s="606" t="s">
        <v>58</v>
      </c>
      <c r="D262" s="606">
        <v>3000654</v>
      </c>
      <c r="E262" s="606">
        <v>5005023</v>
      </c>
      <c r="F262" s="606" t="s">
        <v>990</v>
      </c>
      <c r="G262" s="1937" t="s">
        <v>991</v>
      </c>
      <c r="H262" s="1937">
        <v>94</v>
      </c>
      <c r="I262" s="607" t="s">
        <v>992</v>
      </c>
      <c r="J262" s="608" t="s">
        <v>10</v>
      </c>
      <c r="K262" s="608" t="s">
        <v>60</v>
      </c>
      <c r="L262" s="606" t="str">
        <f t="shared" si="305"/>
        <v>2.3</v>
      </c>
      <c r="M262" s="1938" t="s">
        <v>62</v>
      </c>
      <c r="N262" s="609"/>
      <c r="O262" s="1937" t="s">
        <v>1943</v>
      </c>
      <c r="P262" s="1937" t="s">
        <v>65</v>
      </c>
      <c r="Q262" s="1939">
        <v>1</v>
      </c>
      <c r="R262" s="457">
        <v>4500</v>
      </c>
      <c r="S262" s="1937">
        <v>30</v>
      </c>
      <c r="T262" s="1937">
        <v>30</v>
      </c>
      <c r="U262" s="1937"/>
      <c r="V262" s="1937">
        <v>0</v>
      </c>
      <c r="W262" s="2000"/>
      <c r="X262" s="325"/>
      <c r="Y262" s="325"/>
      <c r="Z262" s="326"/>
      <c r="AA262" s="326"/>
      <c r="AB262" s="326"/>
      <c r="AC262" s="326"/>
      <c r="AD262" s="326"/>
      <c r="AE262" s="457">
        <f t="shared" si="289"/>
        <v>9000</v>
      </c>
      <c r="AF262" s="327">
        <f>+$R262*(S262/30)*Q262</f>
        <v>4500</v>
      </c>
      <c r="AG262" s="327">
        <f>+$R262*(T262/30)*Q262</f>
        <v>4500</v>
      </c>
      <c r="AH262" s="327">
        <f t="shared" si="321"/>
        <v>0</v>
      </c>
      <c r="AI262" s="327">
        <f t="shared" si="295"/>
        <v>0</v>
      </c>
      <c r="AJ262" s="327">
        <f t="shared" si="296"/>
        <v>0</v>
      </c>
      <c r="AK262" s="327">
        <f t="shared" si="297"/>
        <v>0</v>
      </c>
      <c r="AL262" s="327">
        <f t="shared" si="298"/>
        <v>0</v>
      </c>
      <c r="AM262" s="327">
        <f t="shared" si="299"/>
        <v>0</v>
      </c>
      <c r="AN262" s="327">
        <f t="shared" si="300"/>
        <v>0</v>
      </c>
      <c r="AO262" s="327">
        <f t="shared" si="301"/>
        <v>0</v>
      </c>
      <c r="AP262" s="327">
        <f t="shared" si="302"/>
        <v>0</v>
      </c>
      <c r="AQ262" s="327">
        <f t="shared" si="303"/>
        <v>0</v>
      </c>
      <c r="AR262" s="458">
        <f>+ROUNDUP(SUM(AF262:AQ262),0)</f>
        <v>9000</v>
      </c>
      <c r="AS262" s="1941" t="s">
        <v>1763</v>
      </c>
      <c r="AT262" s="612"/>
      <c r="AU262" s="612"/>
      <c r="AV262" s="612"/>
      <c r="AW262" s="612"/>
      <c r="AX262" s="612"/>
      <c r="AY262" s="612"/>
      <c r="AZ262" s="612"/>
      <c r="BA262" s="613"/>
      <c r="BB262" s="1942" t="s">
        <v>995</v>
      </c>
      <c r="BC262" s="614" t="s">
        <v>1818</v>
      </c>
      <c r="BD262" s="614" t="s">
        <v>1819</v>
      </c>
      <c r="BE262" s="614" t="s">
        <v>1828</v>
      </c>
      <c r="BF262" s="615">
        <v>46028</v>
      </c>
      <c r="BG262" s="614"/>
      <c r="BH262" s="616" t="s">
        <v>1944</v>
      </c>
      <c r="BI262" s="616" t="s">
        <v>1834</v>
      </c>
      <c r="BJ262" s="614"/>
      <c r="BK262" s="614"/>
      <c r="BL262" s="614"/>
      <c r="BM262" s="614"/>
      <c r="BN262" s="614"/>
      <c r="BO262" s="616"/>
      <c r="BP262" s="646"/>
      <c r="BQ262" s="2138"/>
      <c r="BR262" s="2138"/>
      <c r="BS262" s="2757" t="s">
        <v>1945</v>
      </c>
      <c r="BT262" s="657" t="s">
        <v>1946</v>
      </c>
      <c r="BU262" s="657" t="s">
        <v>1947</v>
      </c>
      <c r="BV262" s="638">
        <v>72791411</v>
      </c>
      <c r="BW262" s="639">
        <v>10727914116</v>
      </c>
      <c r="BX262" s="663">
        <v>4500</v>
      </c>
      <c r="BY262" s="618">
        <v>46028</v>
      </c>
      <c r="BZ262" s="629">
        <v>46081</v>
      </c>
      <c r="CA262" s="619"/>
      <c r="CB262" s="612">
        <f t="shared" si="306"/>
        <v>30</v>
      </c>
      <c r="CC262" s="620">
        <f t="shared" si="284"/>
        <v>4500</v>
      </c>
      <c r="CD262" s="612">
        <v>30</v>
      </c>
      <c r="CE262" s="621">
        <v>4500</v>
      </c>
      <c r="CF262" s="612">
        <v>30</v>
      </c>
      <c r="CG262" s="621">
        <v>4500</v>
      </c>
      <c r="CH262" s="621">
        <f t="shared" si="307"/>
        <v>0</v>
      </c>
      <c r="CI262" s="621">
        <f t="shared" si="308"/>
        <v>0</v>
      </c>
      <c r="CJ262" s="619"/>
      <c r="CK262" s="612">
        <f t="shared" si="286"/>
        <v>30</v>
      </c>
      <c r="CL262" s="620">
        <f t="shared" si="285"/>
        <v>4500</v>
      </c>
      <c r="CM262" s="612">
        <v>30</v>
      </c>
      <c r="CN262" s="621">
        <v>4500</v>
      </c>
      <c r="CO262" s="612">
        <v>30</v>
      </c>
      <c r="CP262" s="621">
        <v>4500</v>
      </c>
      <c r="CQ262" s="621">
        <f t="shared" si="309"/>
        <v>0</v>
      </c>
      <c r="CR262" s="621">
        <f t="shared" si="310"/>
        <v>4500</v>
      </c>
      <c r="CS262" s="622"/>
      <c r="CT262" s="612">
        <f t="shared" si="291"/>
        <v>0</v>
      </c>
      <c r="CU262" s="620">
        <f t="shared" si="311"/>
        <v>0</v>
      </c>
      <c r="CV262" s="612"/>
      <c r="CW262" s="621">
        <f t="shared" si="322"/>
        <v>0</v>
      </c>
      <c r="CX262" s="612"/>
      <c r="CY262" s="621">
        <f t="shared" si="323"/>
        <v>0</v>
      </c>
      <c r="CZ262" s="621">
        <f t="shared" si="312"/>
        <v>0</v>
      </c>
      <c r="DA262" s="621">
        <f t="shared" si="313"/>
        <v>0</v>
      </c>
      <c r="DB262" s="612"/>
      <c r="DC262" s="612">
        <f t="shared" si="314"/>
        <v>0</v>
      </c>
      <c r="DD262" s="620">
        <f t="shared" si="315"/>
        <v>0</v>
      </c>
      <c r="DE262" s="612"/>
      <c r="DF262" s="621">
        <f t="shared" si="324"/>
        <v>0</v>
      </c>
      <c r="DG262" s="612"/>
      <c r="DH262" s="621">
        <f t="shared" si="325"/>
        <v>0</v>
      </c>
      <c r="DI262" s="612"/>
      <c r="DJ262" s="612"/>
      <c r="DK262" s="612"/>
      <c r="DL262" s="612"/>
      <c r="DM262" s="612"/>
      <c r="DN262" s="612"/>
      <c r="DO262" s="612"/>
      <c r="DP262" s="612"/>
      <c r="DQ262" s="612"/>
      <c r="DR262" s="612"/>
      <c r="DS262" s="612"/>
      <c r="DU262" s="1945">
        <f t="shared" si="316"/>
        <v>9000</v>
      </c>
      <c r="DV262" s="1946">
        <f t="shared" si="287"/>
        <v>9000</v>
      </c>
      <c r="DW262" s="1946">
        <f t="shared" si="288"/>
        <v>9000</v>
      </c>
      <c r="DX262" s="1946">
        <f t="shared" si="317"/>
        <v>0</v>
      </c>
      <c r="DY262" s="1946">
        <f t="shared" si="318"/>
        <v>0</v>
      </c>
      <c r="EC262" s="2035"/>
      <c r="ED262" s="1946"/>
      <c r="EG262" s="1946"/>
    </row>
    <row r="263" spans="1:137" s="1944" customFormat="1" ht="37.5" hidden="1" customHeight="1" x14ac:dyDescent="0.25">
      <c r="A263" s="1937">
        <v>2026</v>
      </c>
      <c r="B263" s="606">
        <v>479</v>
      </c>
      <c r="C263" s="606" t="s">
        <v>58</v>
      </c>
      <c r="D263" s="606">
        <v>3000654</v>
      </c>
      <c r="E263" s="606">
        <v>5005023</v>
      </c>
      <c r="F263" s="606" t="s">
        <v>990</v>
      </c>
      <c r="G263" s="1937" t="s">
        <v>991</v>
      </c>
      <c r="H263" s="1937">
        <v>94</v>
      </c>
      <c r="I263" s="607" t="s">
        <v>992</v>
      </c>
      <c r="J263" s="608" t="s">
        <v>10</v>
      </c>
      <c r="K263" s="608" t="s">
        <v>60</v>
      </c>
      <c r="L263" s="606" t="str">
        <f t="shared" si="305"/>
        <v>2.3</v>
      </c>
      <c r="M263" s="1938" t="s">
        <v>62</v>
      </c>
      <c r="N263" s="609"/>
      <c r="O263" s="1937" t="s">
        <v>1943</v>
      </c>
      <c r="P263" s="1937" t="s">
        <v>65</v>
      </c>
      <c r="Q263" s="1939">
        <v>1</v>
      </c>
      <c r="R263" s="457">
        <v>4500</v>
      </c>
      <c r="S263" s="1937">
        <v>30</v>
      </c>
      <c r="T263" s="1937">
        <v>30</v>
      </c>
      <c r="U263" s="1937"/>
      <c r="V263" s="1937">
        <v>0</v>
      </c>
      <c r="W263" s="2000"/>
      <c r="X263" s="325"/>
      <c r="Y263" s="325"/>
      <c r="Z263" s="326"/>
      <c r="AA263" s="326"/>
      <c r="AB263" s="326"/>
      <c r="AC263" s="326"/>
      <c r="AD263" s="326"/>
      <c r="AE263" s="457">
        <f t="shared" si="289"/>
        <v>9000</v>
      </c>
      <c r="AF263" s="327">
        <f>+$R263*(S263/30)*Q263</f>
        <v>4500</v>
      </c>
      <c r="AG263" s="327">
        <f>+$R263*(T263/30)*Q263</f>
        <v>4500</v>
      </c>
      <c r="AH263" s="327">
        <f t="shared" si="321"/>
        <v>0</v>
      </c>
      <c r="AI263" s="327">
        <f t="shared" si="295"/>
        <v>0</v>
      </c>
      <c r="AJ263" s="327">
        <f t="shared" si="296"/>
        <v>0</v>
      </c>
      <c r="AK263" s="327">
        <f t="shared" si="297"/>
        <v>0</v>
      </c>
      <c r="AL263" s="327">
        <f t="shared" si="298"/>
        <v>0</v>
      </c>
      <c r="AM263" s="327">
        <f t="shared" si="299"/>
        <v>0</v>
      </c>
      <c r="AN263" s="327">
        <f t="shared" si="300"/>
        <v>0</v>
      </c>
      <c r="AO263" s="327">
        <f t="shared" si="301"/>
        <v>0</v>
      </c>
      <c r="AP263" s="327">
        <f t="shared" si="302"/>
        <v>0</v>
      </c>
      <c r="AQ263" s="327">
        <f t="shared" si="303"/>
        <v>0</v>
      </c>
      <c r="AR263" s="458">
        <f>+ROUNDUP(SUM(AF263:AQ263),0)</f>
        <v>9000</v>
      </c>
      <c r="AS263" s="1941" t="s">
        <v>1763</v>
      </c>
      <c r="AT263" s="612"/>
      <c r="AU263" s="612"/>
      <c r="AV263" s="612"/>
      <c r="AW263" s="612"/>
      <c r="AX263" s="612"/>
      <c r="AY263" s="612"/>
      <c r="AZ263" s="612"/>
      <c r="BA263" s="613"/>
      <c r="BB263" s="1942" t="s">
        <v>995</v>
      </c>
      <c r="BC263" s="614" t="s">
        <v>1818</v>
      </c>
      <c r="BD263" s="614" t="s">
        <v>1819</v>
      </c>
      <c r="BE263" s="614" t="s">
        <v>1828</v>
      </c>
      <c r="BF263" s="615">
        <v>46028</v>
      </c>
      <c r="BG263" s="614"/>
      <c r="BH263" s="616" t="s">
        <v>1948</v>
      </c>
      <c r="BI263" s="616" t="s">
        <v>1834</v>
      </c>
      <c r="BJ263" s="614"/>
      <c r="BK263" s="614"/>
      <c r="BL263" s="614"/>
      <c r="BM263" s="614"/>
      <c r="BN263" s="614"/>
      <c r="BO263" s="616"/>
      <c r="BP263" s="646"/>
      <c r="BQ263" s="2138"/>
      <c r="BR263" s="2138"/>
      <c r="BS263" s="2757" t="s">
        <v>1658</v>
      </c>
      <c r="BT263" s="657" t="s">
        <v>1949</v>
      </c>
      <c r="BU263" s="657" t="s">
        <v>1950</v>
      </c>
      <c r="BV263" s="638">
        <v>48381993</v>
      </c>
      <c r="BW263" s="658">
        <v>10483819931</v>
      </c>
      <c r="BX263" s="663">
        <v>4500</v>
      </c>
      <c r="BY263" s="618">
        <v>46028</v>
      </c>
      <c r="BZ263" s="629">
        <v>46081</v>
      </c>
      <c r="CA263" s="619"/>
      <c r="CB263" s="612">
        <f t="shared" si="306"/>
        <v>30</v>
      </c>
      <c r="CC263" s="620">
        <f t="shared" ref="CC263:CC284" si="326">AF263</f>
        <v>4500</v>
      </c>
      <c r="CD263" s="612">
        <v>30</v>
      </c>
      <c r="CE263" s="621">
        <v>4500</v>
      </c>
      <c r="CF263" s="612">
        <v>30</v>
      </c>
      <c r="CG263" s="621">
        <v>4500</v>
      </c>
      <c r="CH263" s="621">
        <f t="shared" si="307"/>
        <v>0</v>
      </c>
      <c r="CI263" s="621">
        <f t="shared" si="308"/>
        <v>0</v>
      </c>
      <c r="CJ263" s="619"/>
      <c r="CK263" s="612">
        <f t="shared" si="286"/>
        <v>30</v>
      </c>
      <c r="CL263" s="620">
        <f t="shared" ref="CL263:CL294" si="327">AG263</f>
        <v>4500</v>
      </c>
      <c r="CM263" s="612">
        <v>30</v>
      </c>
      <c r="CN263" s="621">
        <v>4500</v>
      </c>
      <c r="CO263" s="612">
        <v>30</v>
      </c>
      <c r="CP263" s="621">
        <v>4500</v>
      </c>
      <c r="CQ263" s="621">
        <f t="shared" si="309"/>
        <v>0</v>
      </c>
      <c r="CR263" s="621">
        <f t="shared" si="310"/>
        <v>4500</v>
      </c>
      <c r="CS263" s="622"/>
      <c r="CT263" s="612">
        <f t="shared" si="291"/>
        <v>0</v>
      </c>
      <c r="CU263" s="620">
        <f t="shared" si="311"/>
        <v>0</v>
      </c>
      <c r="CV263" s="612"/>
      <c r="CW263" s="621">
        <f t="shared" si="322"/>
        <v>0</v>
      </c>
      <c r="CX263" s="612"/>
      <c r="CY263" s="621">
        <f t="shared" si="323"/>
        <v>0</v>
      </c>
      <c r="CZ263" s="621">
        <f t="shared" si="312"/>
        <v>0</v>
      </c>
      <c r="DA263" s="621">
        <f t="shared" si="313"/>
        <v>0</v>
      </c>
      <c r="DB263" s="612"/>
      <c r="DC263" s="612">
        <f t="shared" si="314"/>
        <v>0</v>
      </c>
      <c r="DD263" s="620">
        <f t="shared" si="315"/>
        <v>0</v>
      </c>
      <c r="DE263" s="612"/>
      <c r="DF263" s="621">
        <f t="shared" si="324"/>
        <v>0</v>
      </c>
      <c r="DG263" s="612"/>
      <c r="DH263" s="621">
        <f t="shared" si="325"/>
        <v>0</v>
      </c>
      <c r="DI263" s="612"/>
      <c r="DJ263" s="612"/>
      <c r="DK263" s="612"/>
      <c r="DL263" s="612"/>
      <c r="DM263" s="612"/>
      <c r="DN263" s="612"/>
      <c r="DO263" s="612"/>
      <c r="DP263" s="612"/>
      <c r="DQ263" s="612"/>
      <c r="DR263" s="612"/>
      <c r="DS263" s="612"/>
      <c r="DU263" s="1945">
        <f t="shared" si="316"/>
        <v>9000</v>
      </c>
      <c r="DV263" s="1946">
        <f t="shared" si="287"/>
        <v>9000</v>
      </c>
      <c r="DW263" s="1946">
        <f t="shared" si="288"/>
        <v>9000</v>
      </c>
      <c r="DX263" s="1946">
        <f t="shared" si="317"/>
        <v>0</v>
      </c>
      <c r="DY263" s="1946">
        <f t="shared" si="318"/>
        <v>0</v>
      </c>
      <c r="EG263" s="1946"/>
    </row>
    <row r="264" spans="1:137" s="1944" customFormat="1" ht="37.5" hidden="1" customHeight="1" x14ac:dyDescent="0.25">
      <c r="A264" s="1937">
        <v>2026</v>
      </c>
      <c r="B264" s="606">
        <v>479</v>
      </c>
      <c r="C264" s="606" t="s">
        <v>58</v>
      </c>
      <c r="D264" s="606">
        <v>3000654</v>
      </c>
      <c r="E264" s="606">
        <v>5005023</v>
      </c>
      <c r="F264" s="606" t="s">
        <v>990</v>
      </c>
      <c r="G264" s="1937" t="s">
        <v>991</v>
      </c>
      <c r="H264" s="1937">
        <v>94</v>
      </c>
      <c r="I264" s="607" t="s">
        <v>992</v>
      </c>
      <c r="J264" s="608" t="s">
        <v>10</v>
      </c>
      <c r="K264" s="608" t="s">
        <v>60</v>
      </c>
      <c r="L264" s="606" t="str">
        <f t="shared" si="305"/>
        <v>2.3</v>
      </c>
      <c r="M264" s="1938" t="s">
        <v>62</v>
      </c>
      <c r="N264" s="609"/>
      <c r="O264" s="1937" t="s">
        <v>1951</v>
      </c>
      <c r="P264" s="1937" t="s">
        <v>65</v>
      </c>
      <c r="Q264" s="1939">
        <v>1</v>
      </c>
      <c r="R264" s="457">
        <v>3500</v>
      </c>
      <c r="S264" s="1937">
        <v>30</v>
      </c>
      <c r="T264" s="1937"/>
      <c r="U264" s="1937"/>
      <c r="V264" s="1937"/>
      <c r="W264" s="2000"/>
      <c r="X264" s="325"/>
      <c r="Y264" s="325"/>
      <c r="Z264" s="326"/>
      <c r="AA264" s="326"/>
      <c r="AB264" s="326"/>
      <c r="AC264" s="326"/>
      <c r="AD264" s="326"/>
      <c r="AE264" s="457">
        <f t="shared" si="289"/>
        <v>3500</v>
      </c>
      <c r="AF264" s="327">
        <f t="shared" ref="AF264:AG266" si="328">+$R264*(S264/30)</f>
        <v>3500</v>
      </c>
      <c r="AG264" s="327">
        <f t="shared" si="328"/>
        <v>0</v>
      </c>
      <c r="AH264" s="327">
        <f t="shared" si="321"/>
        <v>0</v>
      </c>
      <c r="AI264" s="327">
        <f t="shared" si="295"/>
        <v>0</v>
      </c>
      <c r="AJ264" s="327">
        <f t="shared" si="296"/>
        <v>0</v>
      </c>
      <c r="AK264" s="327">
        <f t="shared" si="297"/>
        <v>0</v>
      </c>
      <c r="AL264" s="327">
        <f t="shared" si="298"/>
        <v>0</v>
      </c>
      <c r="AM264" s="327">
        <f t="shared" si="299"/>
        <v>0</v>
      </c>
      <c r="AN264" s="327">
        <f t="shared" si="300"/>
        <v>0</v>
      </c>
      <c r="AO264" s="327">
        <f t="shared" si="301"/>
        <v>0</v>
      </c>
      <c r="AP264" s="327">
        <f t="shared" si="302"/>
        <v>0</v>
      </c>
      <c r="AQ264" s="327">
        <f t="shared" si="303"/>
        <v>0</v>
      </c>
      <c r="AR264" s="458">
        <f>+ROUNDUP(SUM(AF264:AQ264),0)-3500</f>
        <v>0</v>
      </c>
      <c r="AS264" s="1941" t="s">
        <v>1763</v>
      </c>
      <c r="AT264" s="612"/>
      <c r="AU264" s="613" t="s">
        <v>1846</v>
      </c>
      <c r="AV264" s="613" t="s">
        <v>1847</v>
      </c>
      <c r="AW264" s="613"/>
      <c r="AX264" s="613" t="s">
        <v>1848</v>
      </c>
      <c r="AY264" s="624">
        <v>46066</v>
      </c>
      <c r="AZ264" s="612"/>
      <c r="BA264" s="613" t="s">
        <v>1817</v>
      </c>
      <c r="BB264" s="1942" t="s">
        <v>1018</v>
      </c>
      <c r="BC264" s="614"/>
      <c r="BD264" s="614"/>
      <c r="BE264" s="614"/>
      <c r="BF264" s="615"/>
      <c r="BG264" s="614"/>
      <c r="BH264" s="616"/>
      <c r="BI264" s="616"/>
      <c r="BJ264" s="614"/>
      <c r="BK264" s="616"/>
      <c r="BL264" s="384"/>
      <c r="BM264" s="384"/>
      <c r="BN264" s="616"/>
      <c r="BO264" s="616"/>
      <c r="BP264" s="616"/>
      <c r="BQ264" s="2116"/>
      <c r="BR264" s="2116"/>
      <c r="BT264" s="612"/>
      <c r="BU264" s="612"/>
      <c r="BV264" s="630"/>
      <c r="BW264" s="630"/>
      <c r="BX264" s="612"/>
      <c r="BY264" s="612"/>
      <c r="BZ264" s="612"/>
      <c r="CA264" s="619"/>
      <c r="CB264" s="612">
        <f t="shared" si="306"/>
        <v>30</v>
      </c>
      <c r="CC264" s="620">
        <f t="shared" si="326"/>
        <v>3500</v>
      </c>
      <c r="CD264" s="612"/>
      <c r="CE264" s="621">
        <f t="shared" ref="CE264:CE286" si="329">(R264/30*CD264)*Q264</f>
        <v>0</v>
      </c>
      <c r="CF264" s="612"/>
      <c r="CG264" s="621">
        <f>(R264/30*CF264)*Q264</f>
        <v>0</v>
      </c>
      <c r="CH264" s="621">
        <f t="shared" si="307"/>
        <v>3500</v>
      </c>
      <c r="CI264" s="621">
        <f t="shared" si="308"/>
        <v>3500</v>
      </c>
      <c r="CJ264" s="619"/>
      <c r="CK264" s="612">
        <f t="shared" ref="CK264:CK295" si="330">T264</f>
        <v>0</v>
      </c>
      <c r="CL264" s="620">
        <f t="shared" si="327"/>
        <v>0</v>
      </c>
      <c r="CM264" s="612"/>
      <c r="CN264" s="621">
        <f t="shared" ref="CN264:CN286" si="331">(R264/30*CM264)*Q264</f>
        <v>0</v>
      </c>
      <c r="CO264" s="612"/>
      <c r="CP264" s="621">
        <f>(R264/30*CO264)*Q264</f>
        <v>0</v>
      </c>
      <c r="CQ264" s="621">
        <f t="shared" si="309"/>
        <v>0</v>
      </c>
      <c r="CR264" s="621">
        <f t="shared" si="310"/>
        <v>0</v>
      </c>
      <c r="CS264" s="622"/>
      <c r="CT264" s="612">
        <f t="shared" si="291"/>
        <v>0</v>
      </c>
      <c r="CU264" s="620">
        <f t="shared" si="311"/>
        <v>0</v>
      </c>
      <c r="CV264" s="612"/>
      <c r="CW264" s="621">
        <f t="shared" si="322"/>
        <v>0</v>
      </c>
      <c r="CX264" s="612"/>
      <c r="CY264" s="621">
        <f t="shared" si="323"/>
        <v>0</v>
      </c>
      <c r="CZ264" s="621">
        <f t="shared" si="312"/>
        <v>0</v>
      </c>
      <c r="DA264" s="621">
        <f t="shared" si="313"/>
        <v>0</v>
      </c>
      <c r="DB264" s="612"/>
      <c r="DC264" s="612">
        <f t="shared" si="314"/>
        <v>0</v>
      </c>
      <c r="DD264" s="620">
        <f t="shared" si="315"/>
        <v>0</v>
      </c>
      <c r="DE264" s="612"/>
      <c r="DF264" s="621">
        <f t="shared" si="324"/>
        <v>0</v>
      </c>
      <c r="DG264" s="612"/>
      <c r="DH264" s="621">
        <f t="shared" si="325"/>
        <v>0</v>
      </c>
      <c r="DI264" s="612"/>
      <c r="DJ264" s="612"/>
      <c r="DK264" s="612"/>
      <c r="DL264" s="612"/>
      <c r="DM264" s="612"/>
      <c r="DN264" s="612"/>
      <c r="DO264" s="612"/>
      <c r="DP264" s="612"/>
      <c r="DQ264" s="612"/>
      <c r="DR264" s="612"/>
      <c r="DS264" s="612"/>
      <c r="DU264" s="1945">
        <f t="shared" si="316"/>
        <v>0</v>
      </c>
      <c r="DV264" s="1946">
        <f t="shared" si="287"/>
        <v>0</v>
      </c>
      <c r="DW264" s="1946">
        <f t="shared" si="288"/>
        <v>0</v>
      </c>
      <c r="DX264" s="1946">
        <f t="shared" si="317"/>
        <v>0</v>
      </c>
      <c r="DY264" s="1946">
        <f t="shared" si="318"/>
        <v>0</v>
      </c>
      <c r="EC264" s="2035" t="s">
        <v>1826</v>
      </c>
      <c r="ED264" s="1946">
        <f>DX264</f>
        <v>0</v>
      </c>
      <c r="EE264" s="2035" t="s">
        <v>1826</v>
      </c>
      <c r="EG264" s="1946"/>
    </row>
    <row r="265" spans="1:137" s="1944" customFormat="1" ht="37.5" hidden="1" customHeight="1" x14ac:dyDescent="0.25">
      <c r="A265" s="1937">
        <v>2026</v>
      </c>
      <c r="B265" s="606">
        <v>479</v>
      </c>
      <c r="C265" s="606" t="s">
        <v>58</v>
      </c>
      <c r="D265" s="606">
        <v>3000654</v>
      </c>
      <c r="E265" s="606">
        <v>5005023</v>
      </c>
      <c r="F265" s="606" t="s">
        <v>990</v>
      </c>
      <c r="G265" s="1937" t="s">
        <v>991</v>
      </c>
      <c r="H265" s="1937">
        <v>94</v>
      </c>
      <c r="I265" s="607" t="s">
        <v>992</v>
      </c>
      <c r="J265" s="608" t="s">
        <v>10</v>
      </c>
      <c r="K265" s="608" t="s">
        <v>60</v>
      </c>
      <c r="L265" s="606" t="str">
        <f t="shared" si="305"/>
        <v>2.3</v>
      </c>
      <c r="M265" s="1938" t="s">
        <v>62</v>
      </c>
      <c r="N265" s="609"/>
      <c r="O265" s="1937" t="s">
        <v>1952</v>
      </c>
      <c r="P265" s="1937" t="s">
        <v>65</v>
      </c>
      <c r="Q265" s="1939">
        <v>1</v>
      </c>
      <c r="R265" s="457">
        <v>10000</v>
      </c>
      <c r="S265" s="1937">
        <v>30</v>
      </c>
      <c r="T265" s="1937">
        <v>30</v>
      </c>
      <c r="U265" s="1937"/>
      <c r="V265" s="1937">
        <v>0</v>
      </c>
      <c r="W265" s="2000"/>
      <c r="X265" s="325"/>
      <c r="Y265" s="325"/>
      <c r="Z265" s="326"/>
      <c r="AA265" s="326"/>
      <c r="AB265" s="326"/>
      <c r="AC265" s="326"/>
      <c r="AD265" s="326"/>
      <c r="AE265" s="457">
        <f t="shared" si="289"/>
        <v>20000</v>
      </c>
      <c r="AF265" s="327">
        <f t="shared" si="328"/>
        <v>10000</v>
      </c>
      <c r="AG265" s="327">
        <f t="shared" si="328"/>
        <v>10000</v>
      </c>
      <c r="AH265" s="327">
        <f t="shared" si="321"/>
        <v>0</v>
      </c>
      <c r="AI265" s="327">
        <f t="shared" si="295"/>
        <v>0</v>
      </c>
      <c r="AJ265" s="327">
        <f t="shared" si="296"/>
        <v>0</v>
      </c>
      <c r="AK265" s="327">
        <f t="shared" si="297"/>
        <v>0</v>
      </c>
      <c r="AL265" s="327">
        <f t="shared" si="298"/>
        <v>0</v>
      </c>
      <c r="AM265" s="327">
        <f t="shared" si="299"/>
        <v>0</v>
      </c>
      <c r="AN265" s="327">
        <f t="shared" si="300"/>
        <v>0</v>
      </c>
      <c r="AO265" s="327">
        <f t="shared" si="301"/>
        <v>0</v>
      </c>
      <c r="AP265" s="327">
        <f t="shared" si="302"/>
        <v>0</v>
      </c>
      <c r="AQ265" s="327">
        <f t="shared" si="303"/>
        <v>0</v>
      </c>
      <c r="AR265" s="458">
        <f>+ROUNDUP(SUM(AF265:AQ265),0)-20000</f>
        <v>0</v>
      </c>
      <c r="AS265" s="1941" t="s">
        <v>1763</v>
      </c>
      <c r="AT265" s="612"/>
      <c r="AU265" s="613" t="s">
        <v>1846</v>
      </c>
      <c r="AV265" s="613" t="s">
        <v>1847</v>
      </c>
      <c r="AW265" s="613"/>
      <c r="AX265" s="613" t="s">
        <v>1848</v>
      </c>
      <c r="AY265" s="624">
        <v>46066</v>
      </c>
      <c r="AZ265" s="612"/>
      <c r="BA265" s="613" t="s">
        <v>1817</v>
      </c>
      <c r="BB265" s="1942" t="s">
        <v>1018</v>
      </c>
      <c r="BC265" s="614"/>
      <c r="BD265" s="614"/>
      <c r="BE265" s="614"/>
      <c r="BF265" s="615"/>
      <c r="BG265" s="614"/>
      <c r="BH265" s="616"/>
      <c r="BI265" s="616"/>
      <c r="BJ265" s="614"/>
      <c r="BK265" s="616"/>
      <c r="BL265" s="384"/>
      <c r="BM265" s="384"/>
      <c r="BN265" s="616"/>
      <c r="BO265" s="616"/>
      <c r="BP265" s="616"/>
      <c r="BQ265" s="2116"/>
      <c r="BR265" s="2116"/>
      <c r="BT265" s="612"/>
      <c r="BU265" s="612"/>
      <c r="BV265" s="630"/>
      <c r="BW265" s="630"/>
      <c r="BX265" s="612"/>
      <c r="BY265" s="612"/>
      <c r="BZ265" s="612"/>
      <c r="CA265" s="619"/>
      <c r="CB265" s="612">
        <f t="shared" si="306"/>
        <v>30</v>
      </c>
      <c r="CC265" s="620">
        <f t="shared" si="326"/>
        <v>10000</v>
      </c>
      <c r="CD265" s="612"/>
      <c r="CE265" s="621">
        <f t="shared" si="329"/>
        <v>0</v>
      </c>
      <c r="CF265" s="612"/>
      <c r="CG265" s="621">
        <f>(R265/30*CF265)*Q265</f>
        <v>0</v>
      </c>
      <c r="CH265" s="621">
        <f t="shared" si="307"/>
        <v>10000</v>
      </c>
      <c r="CI265" s="621">
        <f t="shared" si="308"/>
        <v>10000</v>
      </c>
      <c r="CJ265" s="619"/>
      <c r="CK265" s="612">
        <f t="shared" si="330"/>
        <v>30</v>
      </c>
      <c r="CL265" s="620">
        <f t="shared" si="327"/>
        <v>10000</v>
      </c>
      <c r="CM265" s="612"/>
      <c r="CN265" s="621">
        <f t="shared" si="331"/>
        <v>0</v>
      </c>
      <c r="CO265" s="612"/>
      <c r="CP265" s="621">
        <f>(R265/30*CO265)*Q265</f>
        <v>0</v>
      </c>
      <c r="CQ265" s="621">
        <f t="shared" si="309"/>
        <v>10000</v>
      </c>
      <c r="CR265" s="621">
        <f t="shared" si="310"/>
        <v>0</v>
      </c>
      <c r="CS265" s="622"/>
      <c r="CT265" s="612">
        <f t="shared" si="291"/>
        <v>0</v>
      </c>
      <c r="CU265" s="620">
        <f t="shared" si="311"/>
        <v>0</v>
      </c>
      <c r="CV265" s="612"/>
      <c r="CW265" s="621">
        <f t="shared" si="322"/>
        <v>0</v>
      </c>
      <c r="CX265" s="612"/>
      <c r="CY265" s="621">
        <f t="shared" si="323"/>
        <v>0</v>
      </c>
      <c r="CZ265" s="621">
        <f t="shared" si="312"/>
        <v>0</v>
      </c>
      <c r="DA265" s="621">
        <f t="shared" si="313"/>
        <v>0</v>
      </c>
      <c r="DB265" s="612"/>
      <c r="DC265" s="612">
        <f t="shared" si="314"/>
        <v>0</v>
      </c>
      <c r="DD265" s="620">
        <f t="shared" si="315"/>
        <v>0</v>
      </c>
      <c r="DE265" s="612"/>
      <c r="DF265" s="621">
        <f t="shared" si="324"/>
        <v>0</v>
      </c>
      <c r="DG265" s="612"/>
      <c r="DH265" s="621">
        <f t="shared" si="325"/>
        <v>0</v>
      </c>
      <c r="DI265" s="612"/>
      <c r="DJ265" s="612"/>
      <c r="DK265" s="612"/>
      <c r="DL265" s="612"/>
      <c r="DM265" s="612"/>
      <c r="DN265" s="612"/>
      <c r="DO265" s="612"/>
      <c r="DP265" s="612"/>
      <c r="DQ265" s="612"/>
      <c r="DR265" s="612"/>
      <c r="DS265" s="612"/>
      <c r="DU265" s="1945">
        <f t="shared" si="316"/>
        <v>0</v>
      </c>
      <c r="DV265" s="1946">
        <f t="shared" si="287"/>
        <v>0</v>
      </c>
      <c r="DW265" s="1946">
        <f t="shared" si="288"/>
        <v>0</v>
      </c>
      <c r="DX265" s="1946">
        <f t="shared" si="317"/>
        <v>0</v>
      </c>
      <c r="DY265" s="1946">
        <f t="shared" si="318"/>
        <v>0</v>
      </c>
      <c r="EC265" s="2035" t="s">
        <v>1826</v>
      </c>
      <c r="ED265" s="1946">
        <f>DX265</f>
        <v>0</v>
      </c>
      <c r="EE265" s="2035" t="s">
        <v>1826</v>
      </c>
      <c r="EG265" s="1946"/>
    </row>
    <row r="266" spans="1:137" s="1944" customFormat="1" ht="37.5" hidden="1" customHeight="1" x14ac:dyDescent="0.25">
      <c r="A266" s="1937">
        <v>2026</v>
      </c>
      <c r="B266" s="606">
        <v>479</v>
      </c>
      <c r="C266" s="606" t="s">
        <v>58</v>
      </c>
      <c r="D266" s="606">
        <v>3000654</v>
      </c>
      <c r="E266" s="606">
        <v>5005023</v>
      </c>
      <c r="F266" s="606" t="s">
        <v>990</v>
      </c>
      <c r="G266" s="1937" t="s">
        <v>991</v>
      </c>
      <c r="H266" s="1937">
        <v>94</v>
      </c>
      <c r="I266" s="607" t="s">
        <v>992</v>
      </c>
      <c r="J266" s="608" t="s">
        <v>10</v>
      </c>
      <c r="K266" s="608" t="s">
        <v>60</v>
      </c>
      <c r="L266" s="606" t="str">
        <f t="shared" si="305"/>
        <v>2.3</v>
      </c>
      <c r="M266" s="1938" t="s">
        <v>62</v>
      </c>
      <c r="N266" s="609"/>
      <c r="O266" s="1937" t="s">
        <v>1953</v>
      </c>
      <c r="P266" s="1937" t="s">
        <v>65</v>
      </c>
      <c r="Q266" s="1939">
        <v>1</v>
      </c>
      <c r="R266" s="457">
        <v>8000</v>
      </c>
      <c r="S266" s="1937">
        <v>30</v>
      </c>
      <c r="T266" s="1937">
        <v>30</v>
      </c>
      <c r="U266" s="1937"/>
      <c r="V266" s="1937">
        <v>0</v>
      </c>
      <c r="W266" s="2000"/>
      <c r="X266" s="325"/>
      <c r="Y266" s="325"/>
      <c r="Z266" s="326"/>
      <c r="AA266" s="326"/>
      <c r="AB266" s="326"/>
      <c r="AC266" s="326"/>
      <c r="AD266" s="326"/>
      <c r="AE266" s="457">
        <f t="shared" si="289"/>
        <v>16000</v>
      </c>
      <c r="AF266" s="327">
        <f t="shared" si="328"/>
        <v>8000</v>
      </c>
      <c r="AG266" s="327">
        <f t="shared" si="328"/>
        <v>8000</v>
      </c>
      <c r="AH266" s="327">
        <f t="shared" si="321"/>
        <v>0</v>
      </c>
      <c r="AI266" s="327">
        <f t="shared" si="295"/>
        <v>0</v>
      </c>
      <c r="AJ266" s="327">
        <f t="shared" si="296"/>
        <v>0</v>
      </c>
      <c r="AK266" s="327">
        <f t="shared" si="297"/>
        <v>0</v>
      </c>
      <c r="AL266" s="327">
        <f t="shared" si="298"/>
        <v>0</v>
      </c>
      <c r="AM266" s="327">
        <f t="shared" si="299"/>
        <v>0</v>
      </c>
      <c r="AN266" s="327">
        <f t="shared" si="300"/>
        <v>0</v>
      </c>
      <c r="AO266" s="327">
        <f t="shared" si="301"/>
        <v>0</v>
      </c>
      <c r="AP266" s="327">
        <f t="shared" si="302"/>
        <v>0</v>
      </c>
      <c r="AQ266" s="327">
        <f t="shared" si="303"/>
        <v>0</v>
      </c>
      <c r="AR266" s="458">
        <f>+ROUNDUP(SUM(AF266:AQ266),0)-16000</f>
        <v>0</v>
      </c>
      <c r="AS266" s="1941" t="s">
        <v>1763</v>
      </c>
      <c r="AT266" s="612"/>
      <c r="AU266" s="613" t="s">
        <v>1846</v>
      </c>
      <c r="AV266" s="613" t="s">
        <v>1847</v>
      </c>
      <c r="AW266" s="613"/>
      <c r="AX266" s="613" t="s">
        <v>1848</v>
      </c>
      <c r="AY266" s="624">
        <v>46066</v>
      </c>
      <c r="AZ266" s="296"/>
      <c r="BA266" s="613" t="s">
        <v>1817</v>
      </c>
      <c r="BB266" s="1942" t="s">
        <v>1018</v>
      </c>
      <c r="BC266" s="614"/>
      <c r="BD266" s="614"/>
      <c r="BE266" s="614"/>
      <c r="BF266" s="615"/>
      <c r="BG266" s="614"/>
      <c r="BH266" s="616"/>
      <c r="BI266" s="616"/>
      <c r="BJ266" s="614"/>
      <c r="BK266" s="616"/>
      <c r="BL266" s="384"/>
      <c r="BM266" s="384"/>
      <c r="BN266" s="616"/>
      <c r="BO266" s="616"/>
      <c r="BP266" s="616"/>
      <c r="BQ266" s="2116"/>
      <c r="BR266" s="2116"/>
      <c r="BT266" s="612"/>
      <c r="BU266" s="612"/>
      <c r="BV266" s="630"/>
      <c r="BW266" s="630"/>
      <c r="BX266" s="612"/>
      <c r="BY266" s="612"/>
      <c r="BZ266" s="612"/>
      <c r="CA266" s="619"/>
      <c r="CB266" s="612">
        <f t="shared" si="306"/>
        <v>30</v>
      </c>
      <c r="CC266" s="620">
        <f t="shared" si="326"/>
        <v>8000</v>
      </c>
      <c r="CD266" s="612"/>
      <c r="CE266" s="621">
        <f t="shared" si="329"/>
        <v>0</v>
      </c>
      <c r="CF266" s="612"/>
      <c r="CG266" s="621">
        <f>(R266/30*CF266)*Q266</f>
        <v>0</v>
      </c>
      <c r="CH266" s="621">
        <f t="shared" si="307"/>
        <v>8000</v>
      </c>
      <c r="CI266" s="621">
        <f t="shared" si="308"/>
        <v>8000</v>
      </c>
      <c r="CJ266" s="619"/>
      <c r="CK266" s="612">
        <f t="shared" si="330"/>
        <v>30</v>
      </c>
      <c r="CL266" s="620">
        <f t="shared" si="327"/>
        <v>8000</v>
      </c>
      <c r="CM266" s="612"/>
      <c r="CN266" s="621">
        <f t="shared" si="331"/>
        <v>0</v>
      </c>
      <c r="CO266" s="612"/>
      <c r="CP266" s="621">
        <f>(R266/30*CO266)*Q266</f>
        <v>0</v>
      </c>
      <c r="CQ266" s="621">
        <f t="shared" si="309"/>
        <v>8000</v>
      </c>
      <c r="CR266" s="621">
        <f t="shared" si="310"/>
        <v>0</v>
      </c>
      <c r="CS266" s="622"/>
      <c r="CT266" s="612">
        <f t="shared" si="291"/>
        <v>0</v>
      </c>
      <c r="CU266" s="620">
        <f t="shared" si="311"/>
        <v>0</v>
      </c>
      <c r="CV266" s="612"/>
      <c r="CW266" s="621">
        <f t="shared" si="322"/>
        <v>0</v>
      </c>
      <c r="CX266" s="612"/>
      <c r="CY266" s="621">
        <f t="shared" si="323"/>
        <v>0</v>
      </c>
      <c r="CZ266" s="621">
        <f t="shared" si="312"/>
        <v>0</v>
      </c>
      <c r="DA266" s="621">
        <f t="shared" si="313"/>
        <v>0</v>
      </c>
      <c r="DB266" s="612"/>
      <c r="DC266" s="612">
        <f t="shared" si="314"/>
        <v>0</v>
      </c>
      <c r="DD266" s="620">
        <f t="shared" si="315"/>
        <v>0</v>
      </c>
      <c r="DE266" s="612"/>
      <c r="DF266" s="621">
        <f t="shared" si="324"/>
        <v>0</v>
      </c>
      <c r="DG266" s="612"/>
      <c r="DH266" s="621">
        <f t="shared" si="325"/>
        <v>0</v>
      </c>
      <c r="DI266" s="612"/>
      <c r="DJ266" s="612"/>
      <c r="DK266" s="612"/>
      <c r="DL266" s="612"/>
      <c r="DM266" s="612"/>
      <c r="DN266" s="612"/>
      <c r="DO266" s="612"/>
      <c r="DP266" s="612"/>
      <c r="DQ266" s="612"/>
      <c r="DR266" s="612"/>
      <c r="DS266" s="612"/>
      <c r="DU266" s="1945">
        <f t="shared" si="316"/>
        <v>0</v>
      </c>
      <c r="DV266" s="1946">
        <f t="shared" ref="DV266:DV297" si="332">CE266+CN266+CW266+DF266</f>
        <v>0</v>
      </c>
      <c r="DW266" s="1946">
        <f t="shared" ref="DW266:DW297" si="333">CG266+CP266+CY266+DH266</f>
        <v>0</v>
      </c>
      <c r="DX266" s="1946">
        <f t="shared" si="317"/>
        <v>0</v>
      </c>
      <c r="DY266" s="1946">
        <f t="shared" si="318"/>
        <v>0</v>
      </c>
      <c r="EC266" s="2035" t="s">
        <v>1826</v>
      </c>
      <c r="ED266" s="1946">
        <f>DX266</f>
        <v>0</v>
      </c>
      <c r="EE266" s="2035" t="s">
        <v>1826</v>
      </c>
      <c r="EG266" s="1946"/>
    </row>
    <row r="267" spans="1:137" s="1944" customFormat="1" ht="37.5" hidden="1" customHeight="1" x14ac:dyDescent="0.25">
      <c r="A267" s="1937">
        <v>2026</v>
      </c>
      <c r="B267" s="606">
        <v>479</v>
      </c>
      <c r="C267" s="606" t="s">
        <v>58</v>
      </c>
      <c r="D267" s="606">
        <v>3000654</v>
      </c>
      <c r="E267" s="606">
        <v>5005023</v>
      </c>
      <c r="F267" s="606" t="s">
        <v>990</v>
      </c>
      <c r="G267" s="1937" t="s">
        <v>991</v>
      </c>
      <c r="H267" s="1937">
        <v>94</v>
      </c>
      <c r="I267" s="607" t="s">
        <v>992</v>
      </c>
      <c r="J267" s="608" t="s">
        <v>10</v>
      </c>
      <c r="K267" s="608" t="s">
        <v>60</v>
      </c>
      <c r="L267" s="606" t="str">
        <f t="shared" si="305"/>
        <v>2.3</v>
      </c>
      <c r="M267" s="1938" t="s">
        <v>62</v>
      </c>
      <c r="N267" s="609"/>
      <c r="O267" s="1937" t="s">
        <v>1954</v>
      </c>
      <c r="P267" s="1937" t="s">
        <v>65</v>
      </c>
      <c r="Q267" s="1939">
        <v>1</v>
      </c>
      <c r="R267" s="457">
        <v>10000</v>
      </c>
      <c r="S267" s="1937">
        <v>30</v>
      </c>
      <c r="T267" s="1937">
        <v>30</v>
      </c>
      <c r="U267" s="1937">
        <v>30</v>
      </c>
      <c r="V267" s="1937">
        <v>0</v>
      </c>
      <c r="W267" s="2000"/>
      <c r="X267" s="325"/>
      <c r="Y267" s="325"/>
      <c r="Z267" s="326"/>
      <c r="AA267" s="326"/>
      <c r="AB267" s="326"/>
      <c r="AC267" s="326"/>
      <c r="AD267" s="326"/>
      <c r="AE267" s="457">
        <f t="shared" ref="AE267:AE298" si="334">ROUNDUP(IFERROR(IF(OR(P267="LOCADOR",P267="VIATICOS",P267="CAJA CHICA"),IF(P267="LOCADOR",Q267*(R267/30)*SUM(S267:AD267),Q267*R267*SUM(S267:AD267)),R267*SUM(S267:AD267)),""),0)</f>
        <v>30000</v>
      </c>
      <c r="AF267" s="327">
        <f t="shared" ref="AF267:AF285" si="335">+$R267*(S267/30)*Q267</f>
        <v>10000</v>
      </c>
      <c r="AG267" s="327">
        <f t="shared" ref="AG267:AG285" si="336">+$R267*(T267/30)*Q267</f>
        <v>10000</v>
      </c>
      <c r="AH267" s="327">
        <f>+$R267*(U267/30)*Q267</f>
        <v>10000</v>
      </c>
      <c r="AI267" s="327">
        <f t="shared" si="295"/>
        <v>0</v>
      </c>
      <c r="AJ267" s="327">
        <f t="shared" si="296"/>
        <v>0</v>
      </c>
      <c r="AK267" s="327">
        <f t="shared" si="297"/>
        <v>0</v>
      </c>
      <c r="AL267" s="327">
        <f t="shared" si="298"/>
        <v>0</v>
      </c>
      <c r="AM267" s="327">
        <f t="shared" si="299"/>
        <v>0</v>
      </c>
      <c r="AN267" s="327">
        <f t="shared" si="300"/>
        <v>0</v>
      </c>
      <c r="AO267" s="327">
        <f t="shared" si="301"/>
        <v>0</v>
      </c>
      <c r="AP267" s="327">
        <f t="shared" si="302"/>
        <v>0</v>
      </c>
      <c r="AQ267" s="327">
        <f t="shared" si="303"/>
        <v>0</v>
      </c>
      <c r="AR267" s="458">
        <f>+ROUNDUP(SUM(AF267:AQ267),0)-30000</f>
        <v>0</v>
      </c>
      <c r="AS267" s="1941" t="s">
        <v>1763</v>
      </c>
      <c r="AT267" s="612"/>
      <c r="AU267" s="613" t="s">
        <v>1846</v>
      </c>
      <c r="AV267" s="613" t="s">
        <v>1847</v>
      </c>
      <c r="AW267" s="613"/>
      <c r="AX267" s="613" t="s">
        <v>1848</v>
      </c>
      <c r="AY267" s="624">
        <v>46066</v>
      </c>
      <c r="AZ267" s="612"/>
      <c r="BA267" s="613" t="s">
        <v>1817</v>
      </c>
      <c r="BB267" s="1942" t="s">
        <v>1018</v>
      </c>
      <c r="BC267" s="614"/>
      <c r="BD267" s="614"/>
      <c r="BE267" s="614"/>
      <c r="BF267" s="615"/>
      <c r="BG267" s="614"/>
      <c r="BH267" s="616"/>
      <c r="BI267" s="616"/>
      <c r="BJ267" s="614"/>
      <c r="BK267" s="616"/>
      <c r="BL267" s="384"/>
      <c r="BM267" s="384"/>
      <c r="BN267" s="616"/>
      <c r="BO267" s="616"/>
      <c r="BP267" s="616"/>
      <c r="BQ267" s="2116"/>
      <c r="BR267" s="2116"/>
      <c r="BT267" s="612"/>
      <c r="BU267" s="612"/>
      <c r="BV267" s="630"/>
      <c r="BW267" s="630"/>
      <c r="BX267" s="612"/>
      <c r="BY267" s="612"/>
      <c r="BZ267" s="612"/>
      <c r="CA267" s="619"/>
      <c r="CB267" s="612">
        <f t="shared" si="306"/>
        <v>30</v>
      </c>
      <c r="CC267" s="620">
        <f t="shared" si="326"/>
        <v>10000</v>
      </c>
      <c r="CD267" s="612"/>
      <c r="CE267" s="621">
        <f t="shared" si="329"/>
        <v>0</v>
      </c>
      <c r="CF267" s="612"/>
      <c r="CG267" s="621">
        <f>(R267/30*CF267)*Q267</f>
        <v>0</v>
      </c>
      <c r="CH267" s="621">
        <f t="shared" si="307"/>
        <v>10000</v>
      </c>
      <c r="CI267" s="621">
        <f t="shared" si="308"/>
        <v>10000</v>
      </c>
      <c r="CJ267" s="619"/>
      <c r="CK267" s="612">
        <f t="shared" si="330"/>
        <v>30</v>
      </c>
      <c r="CL267" s="620">
        <f t="shared" si="327"/>
        <v>10000</v>
      </c>
      <c r="CM267" s="612"/>
      <c r="CN267" s="621">
        <f t="shared" si="331"/>
        <v>0</v>
      </c>
      <c r="CO267" s="612"/>
      <c r="CP267" s="621">
        <f>(R267/30*CO267)*Q267</f>
        <v>0</v>
      </c>
      <c r="CQ267" s="621">
        <f t="shared" si="309"/>
        <v>10000</v>
      </c>
      <c r="CR267" s="621">
        <f t="shared" si="310"/>
        <v>0</v>
      </c>
      <c r="CS267" s="622"/>
      <c r="CT267" s="612">
        <f t="shared" si="291"/>
        <v>30</v>
      </c>
      <c r="CU267" s="620">
        <f t="shared" si="311"/>
        <v>10000</v>
      </c>
      <c r="CV267" s="612"/>
      <c r="CW267" s="621">
        <f t="shared" si="322"/>
        <v>0</v>
      </c>
      <c r="CX267" s="612"/>
      <c r="CY267" s="621">
        <f t="shared" si="323"/>
        <v>0</v>
      </c>
      <c r="CZ267" s="621">
        <f t="shared" si="312"/>
        <v>10000</v>
      </c>
      <c r="DA267" s="621">
        <f t="shared" si="313"/>
        <v>10000</v>
      </c>
      <c r="DB267" s="612"/>
      <c r="DC267" s="612">
        <f t="shared" si="314"/>
        <v>0</v>
      </c>
      <c r="DD267" s="620">
        <f t="shared" si="315"/>
        <v>0</v>
      </c>
      <c r="DE267" s="612"/>
      <c r="DF267" s="621">
        <f t="shared" si="324"/>
        <v>0</v>
      </c>
      <c r="DG267" s="612"/>
      <c r="DH267" s="621">
        <f t="shared" si="325"/>
        <v>0</v>
      </c>
      <c r="DI267" s="612"/>
      <c r="DJ267" s="612"/>
      <c r="DK267" s="612"/>
      <c r="DL267" s="612"/>
      <c r="DM267" s="612"/>
      <c r="DN267" s="612"/>
      <c r="DO267" s="612"/>
      <c r="DP267" s="612"/>
      <c r="DQ267" s="612"/>
      <c r="DR267" s="612"/>
      <c r="DS267" s="612"/>
      <c r="DU267" s="1945">
        <f t="shared" si="316"/>
        <v>0</v>
      </c>
      <c r="DV267" s="1946">
        <f t="shared" si="332"/>
        <v>0</v>
      </c>
      <c r="DW267" s="1946">
        <f t="shared" si="333"/>
        <v>0</v>
      </c>
      <c r="DX267" s="1946">
        <f t="shared" si="317"/>
        <v>0</v>
      </c>
      <c r="DY267" s="1946">
        <f t="shared" si="318"/>
        <v>0</v>
      </c>
      <c r="EC267" s="2035" t="s">
        <v>1826</v>
      </c>
      <c r="ED267" s="1946">
        <f>DX267</f>
        <v>0</v>
      </c>
      <c r="EE267" s="2035" t="s">
        <v>1826</v>
      </c>
      <c r="EG267" s="1946"/>
    </row>
    <row r="268" spans="1:137" s="1944" customFormat="1" ht="37.5" hidden="1" customHeight="1" x14ac:dyDescent="0.25">
      <c r="A268" s="1937">
        <v>2026</v>
      </c>
      <c r="B268" s="606">
        <v>479</v>
      </c>
      <c r="C268" s="606" t="s">
        <v>58</v>
      </c>
      <c r="D268" s="606">
        <v>3000654</v>
      </c>
      <c r="E268" s="606">
        <v>5005023</v>
      </c>
      <c r="F268" s="606" t="s">
        <v>990</v>
      </c>
      <c r="G268" s="1937" t="s">
        <v>991</v>
      </c>
      <c r="H268" s="1937">
        <v>94</v>
      </c>
      <c r="I268" s="607" t="s">
        <v>992</v>
      </c>
      <c r="J268" s="608" t="s">
        <v>10</v>
      </c>
      <c r="K268" s="608" t="s">
        <v>60</v>
      </c>
      <c r="L268" s="606" t="str">
        <f t="shared" si="305"/>
        <v>2.3</v>
      </c>
      <c r="M268" s="1938" t="s">
        <v>62</v>
      </c>
      <c r="N268" s="609"/>
      <c r="O268" s="1937" t="s">
        <v>1955</v>
      </c>
      <c r="P268" s="1937" t="s">
        <v>65</v>
      </c>
      <c r="Q268" s="1939">
        <v>1</v>
      </c>
      <c r="R268" s="457">
        <v>7500</v>
      </c>
      <c r="S268" s="1937">
        <v>30</v>
      </c>
      <c r="T268" s="1937">
        <v>30</v>
      </c>
      <c r="U268" s="1937"/>
      <c r="V268" s="1937">
        <v>0</v>
      </c>
      <c r="W268" s="2000"/>
      <c r="X268" s="325"/>
      <c r="Y268" s="325"/>
      <c r="Z268" s="326"/>
      <c r="AA268" s="326"/>
      <c r="AB268" s="326"/>
      <c r="AC268" s="326"/>
      <c r="AD268" s="326"/>
      <c r="AE268" s="457">
        <f t="shared" si="334"/>
        <v>15000</v>
      </c>
      <c r="AF268" s="327">
        <f t="shared" si="335"/>
        <v>7500</v>
      </c>
      <c r="AG268" s="327">
        <f t="shared" si="336"/>
        <v>7500</v>
      </c>
      <c r="AH268" s="327">
        <f t="shared" ref="AH268:AH300" si="337">+$R268*U268</f>
        <v>0</v>
      </c>
      <c r="AI268" s="327">
        <f t="shared" si="295"/>
        <v>0</v>
      </c>
      <c r="AJ268" s="327">
        <f t="shared" si="296"/>
        <v>0</v>
      </c>
      <c r="AK268" s="327">
        <f t="shared" si="297"/>
        <v>0</v>
      </c>
      <c r="AL268" s="327">
        <f t="shared" si="298"/>
        <v>0</v>
      </c>
      <c r="AM268" s="327">
        <f t="shared" si="299"/>
        <v>0</v>
      </c>
      <c r="AN268" s="327">
        <f t="shared" si="300"/>
        <v>0</v>
      </c>
      <c r="AO268" s="327">
        <f t="shared" si="301"/>
        <v>0</v>
      </c>
      <c r="AP268" s="327">
        <f t="shared" si="302"/>
        <v>0</v>
      </c>
      <c r="AQ268" s="327">
        <f t="shared" si="303"/>
        <v>0</v>
      </c>
      <c r="AR268" s="458">
        <f t="shared" ref="AR268:AR288" si="338">+ROUNDUP(SUM(AF268:AQ268),0)</f>
        <v>15000</v>
      </c>
      <c r="AS268" s="1941" t="s">
        <v>1763</v>
      </c>
      <c r="AT268" s="612"/>
      <c r="AU268" s="612"/>
      <c r="AV268" s="612"/>
      <c r="AW268" s="612"/>
      <c r="AX268" s="612"/>
      <c r="AY268" s="612"/>
      <c r="AZ268" s="612"/>
      <c r="BA268" s="613"/>
      <c r="BB268" s="1942" t="s">
        <v>995</v>
      </c>
      <c r="BC268" s="614" t="s">
        <v>1956</v>
      </c>
      <c r="BD268" s="614" t="s">
        <v>1957</v>
      </c>
      <c r="BE268" s="614" t="s">
        <v>1958</v>
      </c>
      <c r="BF268" s="615">
        <v>46028</v>
      </c>
      <c r="BG268" s="614"/>
      <c r="BH268" s="616" t="s">
        <v>1959</v>
      </c>
      <c r="BI268" s="616" t="s">
        <v>1960</v>
      </c>
      <c r="BJ268" s="614"/>
      <c r="BK268" s="616"/>
      <c r="BL268" s="614"/>
      <c r="BM268" s="614"/>
      <c r="BN268" s="616"/>
      <c r="BO268" s="616"/>
      <c r="BP268" s="616"/>
      <c r="BQ268" s="2821"/>
      <c r="BR268" s="2821"/>
      <c r="BS268" s="2802" t="s">
        <v>1601</v>
      </c>
      <c r="BT268" s="611" t="s">
        <v>1141</v>
      </c>
      <c r="BU268" s="611" t="s">
        <v>1961</v>
      </c>
      <c r="BV268" s="676">
        <v>43711999</v>
      </c>
      <c r="BW268" s="639">
        <v>10437119991</v>
      </c>
      <c r="BX268" s="617">
        <v>7500</v>
      </c>
      <c r="BY268" s="618">
        <v>46028</v>
      </c>
      <c r="BZ268" s="618">
        <v>46081</v>
      </c>
      <c r="CA268" s="619"/>
      <c r="CB268" s="612">
        <f t="shared" si="306"/>
        <v>30</v>
      </c>
      <c r="CC268" s="620">
        <f t="shared" si="326"/>
        <v>7500</v>
      </c>
      <c r="CD268" s="612">
        <v>30</v>
      </c>
      <c r="CE268" s="621">
        <f t="shared" si="329"/>
        <v>7500</v>
      </c>
      <c r="CF268" s="612">
        <v>30</v>
      </c>
      <c r="CG268" s="621">
        <v>7500</v>
      </c>
      <c r="CH268" s="621">
        <f t="shared" si="307"/>
        <v>0</v>
      </c>
      <c r="CI268" s="621">
        <f t="shared" si="308"/>
        <v>0</v>
      </c>
      <c r="CJ268" s="619"/>
      <c r="CK268" s="612">
        <f t="shared" si="330"/>
        <v>30</v>
      </c>
      <c r="CL268" s="620">
        <f t="shared" si="327"/>
        <v>7500</v>
      </c>
      <c r="CM268" s="612">
        <v>30</v>
      </c>
      <c r="CN268" s="621">
        <f t="shared" si="331"/>
        <v>7500</v>
      </c>
      <c r="CO268" s="612">
        <v>30</v>
      </c>
      <c r="CP268" s="621">
        <v>7500</v>
      </c>
      <c r="CQ268" s="621">
        <f t="shared" si="309"/>
        <v>0</v>
      </c>
      <c r="CR268" s="621">
        <f t="shared" si="310"/>
        <v>7500</v>
      </c>
      <c r="CS268" s="622"/>
      <c r="CT268" s="612">
        <f t="shared" si="291"/>
        <v>0</v>
      </c>
      <c r="CU268" s="620">
        <f t="shared" si="311"/>
        <v>0</v>
      </c>
      <c r="CV268" s="612"/>
      <c r="CW268" s="621">
        <f t="shared" si="322"/>
        <v>0</v>
      </c>
      <c r="CX268" s="612"/>
      <c r="CY268" s="621">
        <f t="shared" si="323"/>
        <v>0</v>
      </c>
      <c r="CZ268" s="621">
        <f t="shared" si="312"/>
        <v>0</v>
      </c>
      <c r="DA268" s="621">
        <f t="shared" si="313"/>
        <v>0</v>
      </c>
      <c r="DB268" s="612"/>
      <c r="DC268" s="612">
        <f t="shared" si="314"/>
        <v>0</v>
      </c>
      <c r="DD268" s="620">
        <f t="shared" si="315"/>
        <v>0</v>
      </c>
      <c r="DE268" s="612"/>
      <c r="DF268" s="621">
        <f t="shared" si="324"/>
        <v>0</v>
      </c>
      <c r="DG268" s="612"/>
      <c r="DH268" s="621">
        <f t="shared" si="325"/>
        <v>0</v>
      </c>
      <c r="DI268" s="612"/>
      <c r="DJ268" s="612"/>
      <c r="DK268" s="612"/>
      <c r="DL268" s="612"/>
      <c r="DM268" s="612"/>
      <c r="DN268" s="612"/>
      <c r="DO268" s="612"/>
      <c r="DP268" s="612"/>
      <c r="DQ268" s="612"/>
      <c r="DR268" s="612"/>
      <c r="DS268" s="612"/>
      <c r="DU268" s="1945">
        <f t="shared" si="316"/>
        <v>15000</v>
      </c>
      <c r="DV268" s="1946">
        <f t="shared" si="332"/>
        <v>15000</v>
      </c>
      <c r="DW268" s="1946">
        <f t="shared" si="333"/>
        <v>15000</v>
      </c>
      <c r="DX268" s="1946">
        <f t="shared" si="317"/>
        <v>0</v>
      </c>
      <c r="DY268" s="1946">
        <f t="shared" si="318"/>
        <v>0</v>
      </c>
      <c r="EC268" s="2035"/>
      <c r="ED268" s="1946"/>
      <c r="EG268" s="1946"/>
    </row>
    <row r="269" spans="1:137" s="1944" customFormat="1" ht="37.5" hidden="1" customHeight="1" x14ac:dyDescent="0.25">
      <c r="A269" s="1937">
        <v>2026</v>
      </c>
      <c r="B269" s="606">
        <v>479</v>
      </c>
      <c r="C269" s="606" t="s">
        <v>58</v>
      </c>
      <c r="D269" s="606">
        <v>3000654</v>
      </c>
      <c r="E269" s="606">
        <v>5005023</v>
      </c>
      <c r="F269" s="606" t="s">
        <v>990</v>
      </c>
      <c r="G269" s="1937" t="s">
        <v>991</v>
      </c>
      <c r="H269" s="1937">
        <v>94</v>
      </c>
      <c r="I269" s="607" t="s">
        <v>992</v>
      </c>
      <c r="J269" s="608" t="s">
        <v>10</v>
      </c>
      <c r="K269" s="608" t="s">
        <v>60</v>
      </c>
      <c r="L269" s="606" t="str">
        <f t="shared" si="305"/>
        <v>2.3</v>
      </c>
      <c r="M269" s="1938" t="s">
        <v>62</v>
      </c>
      <c r="N269" s="609"/>
      <c r="O269" s="1937" t="s">
        <v>1955</v>
      </c>
      <c r="P269" s="1937" t="s">
        <v>65</v>
      </c>
      <c r="Q269" s="1939">
        <v>1</v>
      </c>
      <c r="R269" s="457">
        <v>7500</v>
      </c>
      <c r="S269" s="1937">
        <v>30</v>
      </c>
      <c r="T269" s="1937">
        <v>30</v>
      </c>
      <c r="U269" s="1937"/>
      <c r="V269" s="1937">
        <v>0</v>
      </c>
      <c r="W269" s="2000"/>
      <c r="X269" s="325"/>
      <c r="Y269" s="325"/>
      <c r="Z269" s="326"/>
      <c r="AA269" s="326"/>
      <c r="AB269" s="326"/>
      <c r="AC269" s="326"/>
      <c r="AD269" s="326"/>
      <c r="AE269" s="457">
        <f t="shared" si="334"/>
        <v>15000</v>
      </c>
      <c r="AF269" s="327">
        <f t="shared" si="335"/>
        <v>7500</v>
      </c>
      <c r="AG269" s="327">
        <f t="shared" si="336"/>
        <v>7500</v>
      </c>
      <c r="AH269" s="327">
        <f t="shared" si="337"/>
        <v>0</v>
      </c>
      <c r="AI269" s="327">
        <f t="shared" si="295"/>
        <v>0</v>
      </c>
      <c r="AJ269" s="327">
        <f t="shared" si="296"/>
        <v>0</v>
      </c>
      <c r="AK269" s="327">
        <f t="shared" si="297"/>
        <v>0</v>
      </c>
      <c r="AL269" s="327">
        <f t="shared" si="298"/>
        <v>0</v>
      </c>
      <c r="AM269" s="327">
        <f t="shared" si="299"/>
        <v>0</v>
      </c>
      <c r="AN269" s="327">
        <f t="shared" si="300"/>
        <v>0</v>
      </c>
      <c r="AO269" s="327">
        <f t="shared" si="301"/>
        <v>0</v>
      </c>
      <c r="AP269" s="327">
        <f t="shared" si="302"/>
        <v>0</v>
      </c>
      <c r="AQ269" s="327">
        <f t="shared" si="303"/>
        <v>0</v>
      </c>
      <c r="AR269" s="458">
        <f t="shared" si="338"/>
        <v>15000</v>
      </c>
      <c r="AS269" s="1941" t="s">
        <v>1763</v>
      </c>
      <c r="AT269" s="612"/>
      <c r="AU269" s="612"/>
      <c r="AV269" s="612"/>
      <c r="AW269" s="612"/>
      <c r="AX269" s="612"/>
      <c r="AY269" s="612"/>
      <c r="AZ269" s="612"/>
      <c r="BA269" s="613"/>
      <c r="BB269" s="1942" t="s">
        <v>995</v>
      </c>
      <c r="BC269" s="614" t="s">
        <v>1956</v>
      </c>
      <c r="BD269" s="614" t="s">
        <v>1957</v>
      </c>
      <c r="BE269" s="614" t="s">
        <v>1958</v>
      </c>
      <c r="BF269" s="615">
        <v>46028</v>
      </c>
      <c r="BG269" s="614"/>
      <c r="BH269" s="616" t="s">
        <v>1962</v>
      </c>
      <c r="BI269" s="616" t="s">
        <v>1960</v>
      </c>
      <c r="BJ269" s="614"/>
      <c r="BK269" s="616"/>
      <c r="BL269" s="614"/>
      <c r="BM269" s="614"/>
      <c r="BN269" s="616"/>
      <c r="BO269" s="616"/>
      <c r="BP269" s="616"/>
      <c r="BQ269" s="2821"/>
      <c r="BR269" s="2821"/>
      <c r="BS269" s="2802" t="s">
        <v>1963</v>
      </c>
      <c r="BT269" s="611" t="s">
        <v>1183</v>
      </c>
      <c r="BU269" s="611" t="s">
        <v>1964</v>
      </c>
      <c r="BV269" s="676">
        <v>73785401</v>
      </c>
      <c r="BW269" s="639">
        <v>10737854014</v>
      </c>
      <c r="BX269" s="617">
        <v>7500</v>
      </c>
      <c r="BY269" s="618">
        <v>46028</v>
      </c>
      <c r="BZ269" s="618">
        <v>46081</v>
      </c>
      <c r="CA269" s="619"/>
      <c r="CB269" s="612">
        <f t="shared" si="306"/>
        <v>30</v>
      </c>
      <c r="CC269" s="620">
        <f t="shared" si="326"/>
        <v>7500</v>
      </c>
      <c r="CD269" s="612">
        <v>30</v>
      </c>
      <c r="CE269" s="621">
        <f t="shared" si="329"/>
        <v>7500</v>
      </c>
      <c r="CF269" s="612">
        <v>30</v>
      </c>
      <c r="CG269" s="621">
        <v>7500</v>
      </c>
      <c r="CH269" s="621">
        <f t="shared" si="307"/>
        <v>0</v>
      </c>
      <c r="CI269" s="621">
        <f t="shared" si="308"/>
        <v>0</v>
      </c>
      <c r="CJ269" s="619"/>
      <c r="CK269" s="612">
        <f t="shared" si="330"/>
        <v>30</v>
      </c>
      <c r="CL269" s="620">
        <f t="shared" si="327"/>
        <v>7500</v>
      </c>
      <c r="CM269" s="612">
        <v>30</v>
      </c>
      <c r="CN269" s="621">
        <f t="shared" si="331"/>
        <v>7500</v>
      </c>
      <c r="CO269" s="612">
        <v>30</v>
      </c>
      <c r="CP269" s="621">
        <v>7500</v>
      </c>
      <c r="CQ269" s="621">
        <f t="shared" si="309"/>
        <v>0</v>
      </c>
      <c r="CR269" s="621">
        <f t="shared" si="310"/>
        <v>7500</v>
      </c>
      <c r="CS269" s="622"/>
      <c r="CT269" s="612">
        <f t="shared" si="291"/>
        <v>0</v>
      </c>
      <c r="CU269" s="620">
        <f t="shared" si="311"/>
        <v>0</v>
      </c>
      <c r="CV269" s="612"/>
      <c r="CW269" s="621">
        <f t="shared" si="322"/>
        <v>0</v>
      </c>
      <c r="CX269" s="612"/>
      <c r="CY269" s="621">
        <f t="shared" si="323"/>
        <v>0</v>
      </c>
      <c r="CZ269" s="621">
        <f t="shared" si="312"/>
        <v>0</v>
      </c>
      <c r="DA269" s="621">
        <f t="shared" si="313"/>
        <v>0</v>
      </c>
      <c r="DB269" s="612"/>
      <c r="DC269" s="612">
        <f t="shared" si="314"/>
        <v>0</v>
      </c>
      <c r="DD269" s="620">
        <f t="shared" si="315"/>
        <v>0</v>
      </c>
      <c r="DE269" s="612"/>
      <c r="DF269" s="621">
        <f t="shared" si="324"/>
        <v>0</v>
      </c>
      <c r="DG269" s="612"/>
      <c r="DH269" s="621">
        <f t="shared" si="325"/>
        <v>0</v>
      </c>
      <c r="DI269" s="612"/>
      <c r="DJ269" s="612"/>
      <c r="DK269" s="612"/>
      <c r="DL269" s="612"/>
      <c r="DM269" s="612"/>
      <c r="DN269" s="612"/>
      <c r="DO269" s="612"/>
      <c r="DP269" s="612"/>
      <c r="DQ269" s="612"/>
      <c r="DR269" s="612"/>
      <c r="DS269" s="612"/>
      <c r="DU269" s="1945">
        <f t="shared" si="316"/>
        <v>15000</v>
      </c>
      <c r="DV269" s="1946">
        <f t="shared" si="332"/>
        <v>15000</v>
      </c>
      <c r="DW269" s="1946">
        <f t="shared" si="333"/>
        <v>15000</v>
      </c>
      <c r="DX269" s="1946">
        <f t="shared" si="317"/>
        <v>0</v>
      </c>
      <c r="DY269" s="1946">
        <f t="shared" si="318"/>
        <v>0</v>
      </c>
      <c r="EC269" s="2035"/>
      <c r="ED269" s="1946"/>
      <c r="EG269" s="1946"/>
    </row>
    <row r="270" spans="1:137" s="1944" customFormat="1" ht="37.5" hidden="1" customHeight="1" x14ac:dyDescent="0.25">
      <c r="A270" s="1937">
        <v>2026</v>
      </c>
      <c r="B270" s="606">
        <v>479</v>
      </c>
      <c r="C270" s="606" t="s">
        <v>58</v>
      </c>
      <c r="D270" s="606">
        <v>3000654</v>
      </c>
      <c r="E270" s="606">
        <v>5005023</v>
      </c>
      <c r="F270" s="606" t="s">
        <v>990</v>
      </c>
      <c r="G270" s="1937" t="s">
        <v>991</v>
      </c>
      <c r="H270" s="1937">
        <v>94</v>
      </c>
      <c r="I270" s="607" t="s">
        <v>992</v>
      </c>
      <c r="J270" s="608" t="s">
        <v>10</v>
      </c>
      <c r="K270" s="608" t="s">
        <v>60</v>
      </c>
      <c r="L270" s="606" t="str">
        <f t="shared" si="305"/>
        <v>2.3</v>
      </c>
      <c r="M270" s="1938" t="s">
        <v>62</v>
      </c>
      <c r="N270" s="609"/>
      <c r="O270" s="1937" t="s">
        <v>1955</v>
      </c>
      <c r="P270" s="1937" t="s">
        <v>65</v>
      </c>
      <c r="Q270" s="1939">
        <v>1</v>
      </c>
      <c r="R270" s="457">
        <v>7500</v>
      </c>
      <c r="S270" s="1937">
        <v>30</v>
      </c>
      <c r="T270" s="1937">
        <v>30</v>
      </c>
      <c r="U270" s="1937"/>
      <c r="V270" s="1937">
        <v>0</v>
      </c>
      <c r="W270" s="2000"/>
      <c r="X270" s="325"/>
      <c r="Y270" s="325"/>
      <c r="Z270" s="326"/>
      <c r="AA270" s="326"/>
      <c r="AB270" s="326"/>
      <c r="AC270" s="326"/>
      <c r="AD270" s="326"/>
      <c r="AE270" s="457">
        <f t="shared" si="334"/>
        <v>15000</v>
      </c>
      <c r="AF270" s="327">
        <f t="shared" si="335"/>
        <v>7500</v>
      </c>
      <c r="AG270" s="327">
        <f t="shared" si="336"/>
        <v>7500</v>
      </c>
      <c r="AH270" s="327">
        <f t="shared" si="337"/>
        <v>0</v>
      </c>
      <c r="AI270" s="327">
        <f t="shared" si="295"/>
        <v>0</v>
      </c>
      <c r="AJ270" s="327">
        <f t="shared" si="296"/>
        <v>0</v>
      </c>
      <c r="AK270" s="327">
        <f t="shared" si="297"/>
        <v>0</v>
      </c>
      <c r="AL270" s="327">
        <f t="shared" si="298"/>
        <v>0</v>
      </c>
      <c r="AM270" s="327">
        <f t="shared" si="299"/>
        <v>0</v>
      </c>
      <c r="AN270" s="327">
        <f t="shared" si="300"/>
        <v>0</v>
      </c>
      <c r="AO270" s="327">
        <f t="shared" si="301"/>
        <v>0</v>
      </c>
      <c r="AP270" s="327">
        <f t="shared" si="302"/>
        <v>0</v>
      </c>
      <c r="AQ270" s="327">
        <f t="shared" si="303"/>
        <v>0</v>
      </c>
      <c r="AR270" s="458">
        <f t="shared" si="338"/>
        <v>15000</v>
      </c>
      <c r="AS270" s="1941" t="s">
        <v>1763</v>
      </c>
      <c r="AT270" s="612"/>
      <c r="AU270" s="612"/>
      <c r="AV270" s="612"/>
      <c r="AW270" s="612"/>
      <c r="AX270" s="612"/>
      <c r="AY270" s="612"/>
      <c r="AZ270" s="612"/>
      <c r="BA270" s="613"/>
      <c r="BB270" s="1942" t="s">
        <v>995</v>
      </c>
      <c r="BC270" s="614" t="s">
        <v>1956</v>
      </c>
      <c r="BD270" s="614" t="s">
        <v>1957</v>
      </c>
      <c r="BE270" s="614" t="s">
        <v>1958</v>
      </c>
      <c r="BF270" s="615">
        <v>46028</v>
      </c>
      <c r="BG270" s="614"/>
      <c r="BH270" s="616" t="s">
        <v>1965</v>
      </c>
      <c r="BI270" s="2835" t="s">
        <v>1960</v>
      </c>
      <c r="BJ270" s="614"/>
      <c r="BK270" s="616"/>
      <c r="BL270" s="614"/>
      <c r="BM270" s="614"/>
      <c r="BN270" s="616"/>
      <c r="BO270" s="616"/>
      <c r="BP270" s="616"/>
      <c r="BQ270" s="2821"/>
      <c r="BR270" s="2821"/>
      <c r="BS270" s="2802" t="s">
        <v>1966</v>
      </c>
      <c r="BT270" s="2802" t="s">
        <v>1070</v>
      </c>
      <c r="BU270" s="611" t="s">
        <v>1967</v>
      </c>
      <c r="BV270" s="676">
        <v>72356908</v>
      </c>
      <c r="BW270" s="639">
        <v>10723569082</v>
      </c>
      <c r="BX270" s="617">
        <v>7500</v>
      </c>
      <c r="BY270" s="618">
        <v>46028</v>
      </c>
      <c r="BZ270" s="618">
        <v>46081</v>
      </c>
      <c r="CA270" s="619"/>
      <c r="CB270" s="612">
        <f t="shared" si="306"/>
        <v>30</v>
      </c>
      <c r="CC270" s="620">
        <f t="shared" si="326"/>
        <v>7500</v>
      </c>
      <c r="CD270" s="612">
        <v>30</v>
      </c>
      <c r="CE270" s="621">
        <f t="shared" si="329"/>
        <v>7500</v>
      </c>
      <c r="CF270" s="612">
        <v>30</v>
      </c>
      <c r="CG270" s="621">
        <v>7500</v>
      </c>
      <c r="CH270" s="621">
        <f t="shared" si="307"/>
        <v>0</v>
      </c>
      <c r="CI270" s="621">
        <f t="shared" si="308"/>
        <v>0</v>
      </c>
      <c r="CJ270" s="619"/>
      <c r="CK270" s="612">
        <f t="shared" si="330"/>
        <v>30</v>
      </c>
      <c r="CL270" s="620">
        <f t="shared" si="327"/>
        <v>7500</v>
      </c>
      <c r="CM270" s="612">
        <v>30</v>
      </c>
      <c r="CN270" s="621">
        <f t="shared" si="331"/>
        <v>7500</v>
      </c>
      <c r="CO270" s="612">
        <v>30</v>
      </c>
      <c r="CP270" s="621">
        <v>7500</v>
      </c>
      <c r="CQ270" s="621">
        <f t="shared" si="309"/>
        <v>0</v>
      </c>
      <c r="CR270" s="621">
        <f t="shared" si="310"/>
        <v>7500</v>
      </c>
      <c r="CS270" s="622"/>
      <c r="CT270" s="612">
        <f t="shared" ref="CT270:CT304" si="339">U270</f>
        <v>0</v>
      </c>
      <c r="CU270" s="620">
        <f t="shared" si="311"/>
        <v>0</v>
      </c>
      <c r="CV270" s="612"/>
      <c r="CW270" s="621">
        <f t="shared" si="322"/>
        <v>0</v>
      </c>
      <c r="CX270" s="612"/>
      <c r="CY270" s="621">
        <f t="shared" si="323"/>
        <v>0</v>
      </c>
      <c r="CZ270" s="621">
        <f t="shared" si="312"/>
        <v>0</v>
      </c>
      <c r="DA270" s="621">
        <f t="shared" si="313"/>
        <v>0</v>
      </c>
      <c r="DB270" s="612"/>
      <c r="DC270" s="612">
        <f t="shared" si="314"/>
        <v>0</v>
      </c>
      <c r="DD270" s="620">
        <f t="shared" si="315"/>
        <v>0</v>
      </c>
      <c r="DE270" s="612"/>
      <c r="DF270" s="621">
        <f t="shared" si="324"/>
        <v>0</v>
      </c>
      <c r="DG270" s="612"/>
      <c r="DH270" s="621">
        <f t="shared" si="325"/>
        <v>0</v>
      </c>
      <c r="DI270" s="612"/>
      <c r="DJ270" s="612"/>
      <c r="DK270" s="612"/>
      <c r="DL270" s="612"/>
      <c r="DM270" s="612"/>
      <c r="DN270" s="612"/>
      <c r="DO270" s="612"/>
      <c r="DP270" s="612"/>
      <c r="DQ270" s="612"/>
      <c r="DR270" s="612"/>
      <c r="DS270" s="612"/>
      <c r="DU270" s="1945">
        <f t="shared" si="316"/>
        <v>15000</v>
      </c>
      <c r="DV270" s="1946">
        <f t="shared" si="332"/>
        <v>15000</v>
      </c>
      <c r="DW270" s="1946">
        <f t="shared" si="333"/>
        <v>15000</v>
      </c>
      <c r="DX270" s="1946">
        <f t="shared" si="317"/>
        <v>0</v>
      </c>
      <c r="DY270" s="1946">
        <f t="shared" si="318"/>
        <v>0</v>
      </c>
      <c r="EG270" s="1946"/>
    </row>
    <row r="271" spans="1:137" s="1944" customFormat="1" ht="37.5" hidden="1" customHeight="1" x14ac:dyDescent="0.25">
      <c r="A271" s="1937">
        <v>2026</v>
      </c>
      <c r="B271" s="606">
        <v>479</v>
      </c>
      <c r="C271" s="606" t="s">
        <v>58</v>
      </c>
      <c r="D271" s="606">
        <v>3000654</v>
      </c>
      <c r="E271" s="606">
        <v>5005023</v>
      </c>
      <c r="F271" s="606" t="s">
        <v>990</v>
      </c>
      <c r="G271" s="1937" t="s">
        <v>991</v>
      </c>
      <c r="H271" s="1937">
        <v>94</v>
      </c>
      <c r="I271" s="607" t="s">
        <v>992</v>
      </c>
      <c r="J271" s="608" t="s">
        <v>10</v>
      </c>
      <c r="K271" s="608" t="s">
        <v>60</v>
      </c>
      <c r="L271" s="606" t="str">
        <f t="shared" si="305"/>
        <v>2.3</v>
      </c>
      <c r="M271" s="1938" t="s">
        <v>62</v>
      </c>
      <c r="N271" s="609"/>
      <c r="O271" s="1937" t="s">
        <v>1968</v>
      </c>
      <c r="P271" s="1937" t="s">
        <v>65</v>
      </c>
      <c r="Q271" s="1939">
        <v>1</v>
      </c>
      <c r="R271" s="457">
        <v>7500</v>
      </c>
      <c r="S271" s="1937">
        <v>30</v>
      </c>
      <c r="T271" s="1937">
        <v>30</v>
      </c>
      <c r="U271" s="1937"/>
      <c r="V271" s="1937">
        <v>0</v>
      </c>
      <c r="W271" s="2000"/>
      <c r="X271" s="325"/>
      <c r="Y271" s="325"/>
      <c r="Z271" s="326"/>
      <c r="AA271" s="326"/>
      <c r="AB271" s="326"/>
      <c r="AC271" s="326"/>
      <c r="AD271" s="326"/>
      <c r="AE271" s="457">
        <f t="shared" si="334"/>
        <v>15000</v>
      </c>
      <c r="AF271" s="327">
        <f t="shared" si="335"/>
        <v>7500</v>
      </c>
      <c r="AG271" s="327">
        <f t="shared" si="336"/>
        <v>7500</v>
      </c>
      <c r="AH271" s="327">
        <f t="shared" si="337"/>
        <v>0</v>
      </c>
      <c r="AI271" s="327">
        <f t="shared" si="295"/>
        <v>0</v>
      </c>
      <c r="AJ271" s="327">
        <f t="shared" si="296"/>
        <v>0</v>
      </c>
      <c r="AK271" s="327">
        <f t="shared" si="297"/>
        <v>0</v>
      </c>
      <c r="AL271" s="327">
        <f t="shared" si="298"/>
        <v>0</v>
      </c>
      <c r="AM271" s="327">
        <f t="shared" si="299"/>
        <v>0</v>
      </c>
      <c r="AN271" s="327">
        <f t="shared" si="300"/>
        <v>0</v>
      </c>
      <c r="AO271" s="327">
        <f t="shared" si="301"/>
        <v>0</v>
      </c>
      <c r="AP271" s="327">
        <f t="shared" si="302"/>
        <v>0</v>
      </c>
      <c r="AQ271" s="327">
        <f t="shared" si="303"/>
        <v>0</v>
      </c>
      <c r="AR271" s="458">
        <f t="shared" si="338"/>
        <v>15000</v>
      </c>
      <c r="AS271" s="1941" t="s">
        <v>1763</v>
      </c>
      <c r="AT271" s="612"/>
      <c r="AU271" s="612"/>
      <c r="AV271" s="612"/>
      <c r="AW271" s="612"/>
      <c r="AX271" s="612"/>
      <c r="AY271" s="612"/>
      <c r="AZ271" s="612"/>
      <c r="BA271" s="613"/>
      <c r="BB271" s="1942" t="s">
        <v>995</v>
      </c>
      <c r="BC271" s="614" t="s">
        <v>1956</v>
      </c>
      <c r="BD271" s="614" t="s">
        <v>1957</v>
      </c>
      <c r="BE271" s="614" t="s">
        <v>1958</v>
      </c>
      <c r="BF271" s="615">
        <v>46028</v>
      </c>
      <c r="BG271" s="614"/>
      <c r="BH271" s="616" t="s">
        <v>1969</v>
      </c>
      <c r="BI271" s="616" t="s">
        <v>1960</v>
      </c>
      <c r="BJ271" s="614"/>
      <c r="BK271" s="616"/>
      <c r="BL271" s="614"/>
      <c r="BM271" s="614"/>
      <c r="BN271" s="616"/>
      <c r="BO271" s="616"/>
      <c r="BP271" s="616"/>
      <c r="BQ271" s="2821"/>
      <c r="BR271" s="2821"/>
      <c r="BS271" s="2802" t="s">
        <v>1970</v>
      </c>
      <c r="BT271" s="611" t="s">
        <v>1141</v>
      </c>
      <c r="BU271" s="611" t="s">
        <v>1971</v>
      </c>
      <c r="BV271" s="676">
        <v>43758283</v>
      </c>
      <c r="BW271" s="639">
        <v>10437582837</v>
      </c>
      <c r="BX271" s="617">
        <v>7500</v>
      </c>
      <c r="BY271" s="618">
        <v>46028</v>
      </c>
      <c r="BZ271" s="618">
        <v>46081</v>
      </c>
      <c r="CA271" s="619"/>
      <c r="CB271" s="612">
        <f t="shared" si="306"/>
        <v>30</v>
      </c>
      <c r="CC271" s="620">
        <f t="shared" si="326"/>
        <v>7500</v>
      </c>
      <c r="CD271" s="612">
        <v>30</v>
      </c>
      <c r="CE271" s="621">
        <f t="shared" si="329"/>
        <v>7500</v>
      </c>
      <c r="CF271" s="612">
        <v>30</v>
      </c>
      <c r="CG271" s="621">
        <v>7500</v>
      </c>
      <c r="CH271" s="621">
        <f t="shared" si="307"/>
        <v>0</v>
      </c>
      <c r="CI271" s="621">
        <f t="shared" si="308"/>
        <v>0</v>
      </c>
      <c r="CJ271" s="619"/>
      <c r="CK271" s="612">
        <f t="shared" si="330"/>
        <v>30</v>
      </c>
      <c r="CL271" s="620">
        <f t="shared" si="327"/>
        <v>7500</v>
      </c>
      <c r="CM271" s="612">
        <v>30</v>
      </c>
      <c r="CN271" s="621">
        <f t="shared" si="331"/>
        <v>7500</v>
      </c>
      <c r="CO271" s="612">
        <v>30</v>
      </c>
      <c r="CP271" s="621">
        <v>7500</v>
      </c>
      <c r="CQ271" s="621">
        <f t="shared" si="309"/>
        <v>0</v>
      </c>
      <c r="CR271" s="621">
        <f t="shared" si="310"/>
        <v>7500</v>
      </c>
      <c r="CS271" s="622"/>
      <c r="CT271" s="612">
        <f t="shared" si="339"/>
        <v>0</v>
      </c>
      <c r="CU271" s="620">
        <f t="shared" si="311"/>
        <v>0</v>
      </c>
      <c r="CV271" s="612"/>
      <c r="CW271" s="621">
        <f t="shared" si="322"/>
        <v>0</v>
      </c>
      <c r="CX271" s="612"/>
      <c r="CY271" s="621">
        <f t="shared" si="323"/>
        <v>0</v>
      </c>
      <c r="CZ271" s="621">
        <f t="shared" si="312"/>
        <v>0</v>
      </c>
      <c r="DA271" s="621">
        <f t="shared" si="313"/>
        <v>0</v>
      </c>
      <c r="DB271" s="612"/>
      <c r="DC271" s="612">
        <f t="shared" si="314"/>
        <v>0</v>
      </c>
      <c r="DD271" s="620">
        <f t="shared" si="315"/>
        <v>0</v>
      </c>
      <c r="DE271" s="612"/>
      <c r="DF271" s="621">
        <f t="shared" si="324"/>
        <v>0</v>
      </c>
      <c r="DG271" s="612"/>
      <c r="DH271" s="621">
        <f t="shared" si="325"/>
        <v>0</v>
      </c>
      <c r="DI271" s="612"/>
      <c r="DJ271" s="612"/>
      <c r="DK271" s="612"/>
      <c r="DL271" s="612"/>
      <c r="DM271" s="612"/>
      <c r="DN271" s="612"/>
      <c r="DO271" s="612"/>
      <c r="DP271" s="612"/>
      <c r="DQ271" s="612"/>
      <c r="DR271" s="612"/>
      <c r="DS271" s="612"/>
      <c r="DU271" s="1945">
        <f t="shared" si="316"/>
        <v>15000</v>
      </c>
      <c r="DV271" s="1946">
        <f t="shared" si="332"/>
        <v>15000</v>
      </c>
      <c r="DW271" s="1946">
        <f t="shared" si="333"/>
        <v>15000</v>
      </c>
      <c r="DX271" s="1946">
        <f t="shared" si="317"/>
        <v>0</v>
      </c>
      <c r="DY271" s="1946">
        <f t="shared" si="318"/>
        <v>0</v>
      </c>
      <c r="EG271" s="1946"/>
    </row>
    <row r="272" spans="1:137" s="1944" customFormat="1" ht="37.5" hidden="1" customHeight="1" x14ac:dyDescent="0.25">
      <c r="A272" s="1937">
        <v>2026</v>
      </c>
      <c r="B272" s="606">
        <v>479</v>
      </c>
      <c r="C272" s="606" t="s">
        <v>58</v>
      </c>
      <c r="D272" s="606">
        <v>3000654</v>
      </c>
      <c r="E272" s="606">
        <v>5005023</v>
      </c>
      <c r="F272" s="606" t="s">
        <v>990</v>
      </c>
      <c r="G272" s="1937" t="s">
        <v>991</v>
      </c>
      <c r="H272" s="1937">
        <v>94</v>
      </c>
      <c r="I272" s="607" t="s">
        <v>992</v>
      </c>
      <c r="J272" s="608" t="s">
        <v>10</v>
      </c>
      <c r="K272" s="608" t="s">
        <v>60</v>
      </c>
      <c r="L272" s="606" t="str">
        <f t="shared" si="305"/>
        <v>2.3</v>
      </c>
      <c r="M272" s="1938" t="s">
        <v>62</v>
      </c>
      <c r="N272" s="609"/>
      <c r="O272" s="1937" t="s">
        <v>1968</v>
      </c>
      <c r="P272" s="1937" t="s">
        <v>65</v>
      </c>
      <c r="Q272" s="1939">
        <v>1</v>
      </c>
      <c r="R272" s="457">
        <v>7500</v>
      </c>
      <c r="S272" s="1937">
        <v>30</v>
      </c>
      <c r="T272" s="1937">
        <v>30</v>
      </c>
      <c r="U272" s="1937"/>
      <c r="V272" s="1937">
        <v>0</v>
      </c>
      <c r="W272" s="2000"/>
      <c r="X272" s="325"/>
      <c r="Y272" s="325"/>
      <c r="Z272" s="326"/>
      <c r="AA272" s="326"/>
      <c r="AB272" s="326"/>
      <c r="AC272" s="326"/>
      <c r="AD272" s="326"/>
      <c r="AE272" s="457">
        <f t="shared" si="334"/>
        <v>15000</v>
      </c>
      <c r="AF272" s="327">
        <f t="shared" si="335"/>
        <v>7500</v>
      </c>
      <c r="AG272" s="327">
        <f t="shared" si="336"/>
        <v>7500</v>
      </c>
      <c r="AH272" s="327">
        <f t="shared" si="337"/>
        <v>0</v>
      </c>
      <c r="AI272" s="327">
        <f t="shared" si="295"/>
        <v>0</v>
      </c>
      <c r="AJ272" s="327">
        <f t="shared" si="296"/>
        <v>0</v>
      </c>
      <c r="AK272" s="327">
        <f t="shared" si="297"/>
        <v>0</v>
      </c>
      <c r="AL272" s="327">
        <f t="shared" si="298"/>
        <v>0</v>
      </c>
      <c r="AM272" s="327">
        <f t="shared" si="299"/>
        <v>0</v>
      </c>
      <c r="AN272" s="327">
        <f t="shared" si="300"/>
        <v>0</v>
      </c>
      <c r="AO272" s="327">
        <f t="shared" si="301"/>
        <v>0</v>
      </c>
      <c r="AP272" s="327">
        <f t="shared" si="302"/>
        <v>0</v>
      </c>
      <c r="AQ272" s="327">
        <f t="shared" si="303"/>
        <v>0</v>
      </c>
      <c r="AR272" s="458">
        <f t="shared" si="338"/>
        <v>15000</v>
      </c>
      <c r="AS272" s="1941" t="s">
        <v>1763</v>
      </c>
      <c r="AT272" s="612"/>
      <c r="AU272" s="612"/>
      <c r="AV272" s="612"/>
      <c r="AW272" s="612"/>
      <c r="AX272" s="612"/>
      <c r="AY272" s="612"/>
      <c r="AZ272" s="612"/>
      <c r="BA272" s="613"/>
      <c r="BB272" s="1942" t="s">
        <v>995</v>
      </c>
      <c r="BC272" s="614" t="s">
        <v>1956</v>
      </c>
      <c r="BD272" s="614" t="s">
        <v>1957</v>
      </c>
      <c r="BE272" s="614" t="s">
        <v>1958</v>
      </c>
      <c r="BF272" s="615">
        <v>46028</v>
      </c>
      <c r="BG272" s="614"/>
      <c r="BH272" s="616" t="s">
        <v>1972</v>
      </c>
      <c r="BI272" s="616" t="s">
        <v>1960</v>
      </c>
      <c r="BJ272" s="614"/>
      <c r="BK272" s="616"/>
      <c r="BL272" s="614"/>
      <c r="BM272" s="614"/>
      <c r="BN272" s="616"/>
      <c r="BO272" s="616"/>
      <c r="BP272" s="616"/>
      <c r="BQ272" s="2821"/>
      <c r="BR272" s="2821"/>
      <c r="BS272" s="2802" t="s">
        <v>1973</v>
      </c>
      <c r="BT272" s="611" t="s">
        <v>1974</v>
      </c>
      <c r="BU272" s="611" t="s">
        <v>1975</v>
      </c>
      <c r="BV272" s="676">
        <v>72174243</v>
      </c>
      <c r="BW272" s="639">
        <v>10721742437</v>
      </c>
      <c r="BX272" s="617">
        <v>7500</v>
      </c>
      <c r="BY272" s="618">
        <v>46028</v>
      </c>
      <c r="BZ272" s="618">
        <v>46081</v>
      </c>
      <c r="CA272" s="619"/>
      <c r="CB272" s="612">
        <f t="shared" si="306"/>
        <v>30</v>
      </c>
      <c r="CC272" s="620">
        <f t="shared" si="326"/>
        <v>7500</v>
      </c>
      <c r="CD272" s="612">
        <v>30</v>
      </c>
      <c r="CE272" s="621">
        <f t="shared" si="329"/>
        <v>7500</v>
      </c>
      <c r="CF272" s="612">
        <v>30</v>
      </c>
      <c r="CG272" s="621">
        <v>7500</v>
      </c>
      <c r="CH272" s="621">
        <f t="shared" si="307"/>
        <v>0</v>
      </c>
      <c r="CI272" s="621">
        <f t="shared" si="308"/>
        <v>0</v>
      </c>
      <c r="CJ272" s="619"/>
      <c r="CK272" s="612">
        <f t="shared" si="330"/>
        <v>30</v>
      </c>
      <c r="CL272" s="620">
        <f t="shared" si="327"/>
        <v>7500</v>
      </c>
      <c r="CM272" s="612">
        <v>30</v>
      </c>
      <c r="CN272" s="621">
        <f t="shared" si="331"/>
        <v>7500</v>
      </c>
      <c r="CO272" s="612">
        <v>30</v>
      </c>
      <c r="CP272" s="621">
        <v>7500</v>
      </c>
      <c r="CQ272" s="621">
        <f t="shared" si="309"/>
        <v>0</v>
      </c>
      <c r="CR272" s="621">
        <f t="shared" si="310"/>
        <v>7500</v>
      </c>
      <c r="CS272" s="622"/>
      <c r="CT272" s="612">
        <f t="shared" si="339"/>
        <v>0</v>
      </c>
      <c r="CU272" s="620">
        <f t="shared" si="311"/>
        <v>0</v>
      </c>
      <c r="CV272" s="612"/>
      <c r="CW272" s="621">
        <f t="shared" si="322"/>
        <v>0</v>
      </c>
      <c r="CX272" s="612"/>
      <c r="CY272" s="621">
        <f t="shared" si="323"/>
        <v>0</v>
      </c>
      <c r="CZ272" s="621">
        <f t="shared" si="312"/>
        <v>0</v>
      </c>
      <c r="DA272" s="621">
        <f t="shared" si="313"/>
        <v>0</v>
      </c>
      <c r="DB272" s="612"/>
      <c r="DC272" s="612">
        <f t="shared" si="314"/>
        <v>0</v>
      </c>
      <c r="DD272" s="620">
        <f t="shared" si="315"/>
        <v>0</v>
      </c>
      <c r="DE272" s="612"/>
      <c r="DF272" s="621">
        <f t="shared" si="324"/>
        <v>0</v>
      </c>
      <c r="DG272" s="612"/>
      <c r="DH272" s="621">
        <f t="shared" si="325"/>
        <v>0</v>
      </c>
      <c r="DI272" s="612"/>
      <c r="DJ272" s="612"/>
      <c r="DK272" s="612"/>
      <c r="DL272" s="612"/>
      <c r="DM272" s="612"/>
      <c r="DN272" s="612"/>
      <c r="DO272" s="612"/>
      <c r="DP272" s="612"/>
      <c r="DQ272" s="612"/>
      <c r="DR272" s="612"/>
      <c r="DS272" s="612"/>
      <c r="DU272" s="1945">
        <f t="shared" si="316"/>
        <v>15000</v>
      </c>
      <c r="DV272" s="1946">
        <f t="shared" si="332"/>
        <v>15000</v>
      </c>
      <c r="DW272" s="1946">
        <f t="shared" si="333"/>
        <v>15000</v>
      </c>
      <c r="DX272" s="1946">
        <f t="shared" si="317"/>
        <v>0</v>
      </c>
      <c r="DY272" s="1946">
        <f t="shared" si="318"/>
        <v>0</v>
      </c>
      <c r="EG272" s="1946"/>
    </row>
    <row r="273" spans="1:137" s="1944" customFormat="1" ht="37.5" hidden="1" customHeight="1" x14ac:dyDescent="0.25">
      <c r="A273" s="1937">
        <v>2026</v>
      </c>
      <c r="B273" s="606">
        <v>479</v>
      </c>
      <c r="C273" s="606" t="s">
        <v>58</v>
      </c>
      <c r="D273" s="606">
        <v>3000654</v>
      </c>
      <c r="E273" s="606">
        <v>5005023</v>
      </c>
      <c r="F273" s="606" t="s">
        <v>990</v>
      </c>
      <c r="G273" s="1937" t="s">
        <v>991</v>
      </c>
      <c r="H273" s="1937">
        <v>94</v>
      </c>
      <c r="I273" s="607" t="s">
        <v>992</v>
      </c>
      <c r="J273" s="608" t="s">
        <v>10</v>
      </c>
      <c r="K273" s="608" t="s">
        <v>60</v>
      </c>
      <c r="L273" s="606" t="str">
        <f t="shared" si="305"/>
        <v>2.3</v>
      </c>
      <c r="M273" s="1938" t="s">
        <v>62</v>
      </c>
      <c r="N273" s="609"/>
      <c r="O273" s="1937" t="s">
        <v>1976</v>
      </c>
      <c r="P273" s="1937" t="s">
        <v>65</v>
      </c>
      <c r="Q273" s="1939">
        <v>1</v>
      </c>
      <c r="R273" s="457">
        <v>7500</v>
      </c>
      <c r="S273" s="1937">
        <v>30</v>
      </c>
      <c r="T273" s="1937">
        <v>30</v>
      </c>
      <c r="U273" s="1937"/>
      <c r="V273" s="1937">
        <v>0</v>
      </c>
      <c r="W273" s="2000"/>
      <c r="X273" s="325"/>
      <c r="Y273" s="325"/>
      <c r="Z273" s="326"/>
      <c r="AA273" s="326"/>
      <c r="AB273" s="326"/>
      <c r="AC273" s="326"/>
      <c r="AD273" s="326"/>
      <c r="AE273" s="457">
        <f t="shared" si="334"/>
        <v>15000</v>
      </c>
      <c r="AF273" s="327">
        <f t="shared" si="335"/>
        <v>7500</v>
      </c>
      <c r="AG273" s="327">
        <f t="shared" si="336"/>
        <v>7500</v>
      </c>
      <c r="AH273" s="327">
        <f t="shared" si="337"/>
        <v>0</v>
      </c>
      <c r="AI273" s="327">
        <f t="shared" si="295"/>
        <v>0</v>
      </c>
      <c r="AJ273" s="327">
        <f t="shared" si="296"/>
        <v>0</v>
      </c>
      <c r="AK273" s="327">
        <f t="shared" si="297"/>
        <v>0</v>
      </c>
      <c r="AL273" s="327">
        <f t="shared" si="298"/>
        <v>0</v>
      </c>
      <c r="AM273" s="327">
        <f t="shared" si="299"/>
        <v>0</v>
      </c>
      <c r="AN273" s="327">
        <f t="shared" si="300"/>
        <v>0</v>
      </c>
      <c r="AO273" s="327">
        <f t="shared" si="301"/>
        <v>0</v>
      </c>
      <c r="AP273" s="327">
        <f t="shared" si="302"/>
        <v>0</v>
      </c>
      <c r="AQ273" s="327">
        <f t="shared" si="303"/>
        <v>0</v>
      </c>
      <c r="AR273" s="458">
        <f t="shared" si="338"/>
        <v>15000</v>
      </c>
      <c r="AS273" s="1941" t="s">
        <v>1763</v>
      </c>
      <c r="AT273" s="612"/>
      <c r="AU273" s="612"/>
      <c r="AV273" s="612"/>
      <c r="AW273" s="612"/>
      <c r="AX273" s="612"/>
      <c r="AY273" s="612"/>
      <c r="AZ273" s="612"/>
      <c r="BA273" s="613"/>
      <c r="BB273" s="1942" t="s">
        <v>995</v>
      </c>
      <c r="BC273" s="614" t="s">
        <v>1956</v>
      </c>
      <c r="BD273" s="614" t="s">
        <v>1957</v>
      </c>
      <c r="BE273" s="614" t="s">
        <v>1958</v>
      </c>
      <c r="BF273" s="615">
        <v>46028</v>
      </c>
      <c r="BG273" s="614"/>
      <c r="BH273" s="616" t="s">
        <v>1977</v>
      </c>
      <c r="BI273" s="616" t="s">
        <v>1960</v>
      </c>
      <c r="BJ273" s="614"/>
      <c r="BK273" s="616"/>
      <c r="BL273" s="614"/>
      <c r="BM273" s="614"/>
      <c r="BN273" s="616"/>
      <c r="BO273" s="616"/>
      <c r="BP273" s="616"/>
      <c r="BQ273" s="2821"/>
      <c r="BR273" s="2821"/>
      <c r="BS273" s="2802" t="s">
        <v>1978</v>
      </c>
      <c r="BT273" s="611" t="s">
        <v>1979</v>
      </c>
      <c r="BU273" s="611" t="s">
        <v>1980</v>
      </c>
      <c r="BV273" s="676">
        <v>40819234</v>
      </c>
      <c r="BW273" s="639">
        <v>10408192345</v>
      </c>
      <c r="BX273" s="617">
        <v>7500</v>
      </c>
      <c r="BY273" s="618">
        <v>46028</v>
      </c>
      <c r="BZ273" s="618">
        <v>46081</v>
      </c>
      <c r="CA273" s="619"/>
      <c r="CB273" s="612">
        <f t="shared" si="306"/>
        <v>30</v>
      </c>
      <c r="CC273" s="620">
        <f t="shared" si="326"/>
        <v>7500</v>
      </c>
      <c r="CD273" s="612">
        <v>30</v>
      </c>
      <c r="CE273" s="621">
        <f t="shared" si="329"/>
        <v>7500</v>
      </c>
      <c r="CF273" s="612">
        <v>30</v>
      </c>
      <c r="CG273" s="621">
        <v>7500</v>
      </c>
      <c r="CH273" s="621">
        <f t="shared" si="307"/>
        <v>0</v>
      </c>
      <c r="CI273" s="621">
        <f t="shared" si="308"/>
        <v>0</v>
      </c>
      <c r="CJ273" s="619"/>
      <c r="CK273" s="612">
        <f t="shared" si="330"/>
        <v>30</v>
      </c>
      <c r="CL273" s="620">
        <f t="shared" si="327"/>
        <v>7500</v>
      </c>
      <c r="CM273" s="612">
        <v>30</v>
      </c>
      <c r="CN273" s="621">
        <f t="shared" si="331"/>
        <v>7500</v>
      </c>
      <c r="CO273" s="612">
        <v>30</v>
      </c>
      <c r="CP273" s="621">
        <v>7500</v>
      </c>
      <c r="CQ273" s="621">
        <f t="shared" si="309"/>
        <v>0</v>
      </c>
      <c r="CR273" s="621">
        <f t="shared" si="310"/>
        <v>7500</v>
      </c>
      <c r="CS273" s="622"/>
      <c r="CT273" s="612">
        <f t="shared" si="339"/>
        <v>0</v>
      </c>
      <c r="CU273" s="620">
        <f t="shared" si="311"/>
        <v>0</v>
      </c>
      <c r="CV273" s="612"/>
      <c r="CW273" s="621">
        <f t="shared" si="322"/>
        <v>0</v>
      </c>
      <c r="CX273" s="612"/>
      <c r="CY273" s="621">
        <f t="shared" si="323"/>
        <v>0</v>
      </c>
      <c r="CZ273" s="621">
        <f t="shared" si="312"/>
        <v>0</v>
      </c>
      <c r="DA273" s="621">
        <f t="shared" si="313"/>
        <v>0</v>
      </c>
      <c r="DB273" s="612"/>
      <c r="DC273" s="612">
        <f t="shared" si="314"/>
        <v>0</v>
      </c>
      <c r="DD273" s="620">
        <f t="shared" si="315"/>
        <v>0</v>
      </c>
      <c r="DE273" s="612"/>
      <c r="DF273" s="621">
        <f t="shared" si="324"/>
        <v>0</v>
      </c>
      <c r="DG273" s="612"/>
      <c r="DH273" s="621">
        <f t="shared" si="325"/>
        <v>0</v>
      </c>
      <c r="DI273" s="612"/>
      <c r="DJ273" s="612"/>
      <c r="DK273" s="612"/>
      <c r="DL273" s="612"/>
      <c r="DM273" s="612"/>
      <c r="DN273" s="612"/>
      <c r="DO273" s="612"/>
      <c r="DP273" s="612"/>
      <c r="DQ273" s="612"/>
      <c r="DR273" s="612"/>
      <c r="DS273" s="612"/>
      <c r="DU273" s="1945">
        <f t="shared" si="316"/>
        <v>15000</v>
      </c>
      <c r="DV273" s="1946">
        <f t="shared" si="332"/>
        <v>15000</v>
      </c>
      <c r="DW273" s="1946">
        <f t="shared" si="333"/>
        <v>15000</v>
      </c>
      <c r="DX273" s="1946">
        <f t="shared" si="317"/>
        <v>0</v>
      </c>
      <c r="DY273" s="1946">
        <f t="shared" si="318"/>
        <v>0</v>
      </c>
      <c r="EG273" s="1946"/>
    </row>
    <row r="274" spans="1:137" s="1944" customFormat="1" ht="37.5" hidden="1" customHeight="1" x14ac:dyDescent="0.25">
      <c r="A274" s="1937">
        <v>2026</v>
      </c>
      <c r="B274" s="606">
        <v>479</v>
      </c>
      <c r="C274" s="606" t="s">
        <v>58</v>
      </c>
      <c r="D274" s="606">
        <v>3000654</v>
      </c>
      <c r="E274" s="606">
        <v>5005023</v>
      </c>
      <c r="F274" s="606" t="s">
        <v>990</v>
      </c>
      <c r="G274" s="1937" t="s">
        <v>991</v>
      </c>
      <c r="H274" s="1937">
        <v>94</v>
      </c>
      <c r="I274" s="607" t="s">
        <v>992</v>
      </c>
      <c r="J274" s="608" t="s">
        <v>10</v>
      </c>
      <c r="K274" s="608" t="s">
        <v>60</v>
      </c>
      <c r="L274" s="606" t="str">
        <f t="shared" si="305"/>
        <v>2.3</v>
      </c>
      <c r="M274" s="1938" t="s">
        <v>62</v>
      </c>
      <c r="N274" s="609"/>
      <c r="O274" s="1937" t="s">
        <v>1976</v>
      </c>
      <c r="P274" s="1937" t="s">
        <v>65</v>
      </c>
      <c r="Q274" s="1939">
        <v>1</v>
      </c>
      <c r="R274" s="457">
        <v>7500</v>
      </c>
      <c r="S274" s="1937">
        <v>30</v>
      </c>
      <c r="T274" s="1937">
        <v>30</v>
      </c>
      <c r="U274" s="1937"/>
      <c r="V274" s="1937">
        <v>0</v>
      </c>
      <c r="W274" s="2000"/>
      <c r="X274" s="325"/>
      <c r="Y274" s="325"/>
      <c r="Z274" s="326"/>
      <c r="AA274" s="326"/>
      <c r="AB274" s="326"/>
      <c r="AC274" s="326"/>
      <c r="AD274" s="326"/>
      <c r="AE274" s="457">
        <f t="shared" si="334"/>
        <v>15000</v>
      </c>
      <c r="AF274" s="327">
        <f t="shared" si="335"/>
        <v>7500</v>
      </c>
      <c r="AG274" s="327">
        <f t="shared" si="336"/>
        <v>7500</v>
      </c>
      <c r="AH274" s="327">
        <f t="shared" si="337"/>
        <v>0</v>
      </c>
      <c r="AI274" s="327">
        <f t="shared" si="295"/>
        <v>0</v>
      </c>
      <c r="AJ274" s="327">
        <f t="shared" si="296"/>
        <v>0</v>
      </c>
      <c r="AK274" s="327">
        <f t="shared" si="297"/>
        <v>0</v>
      </c>
      <c r="AL274" s="327">
        <f t="shared" si="298"/>
        <v>0</v>
      </c>
      <c r="AM274" s="327">
        <f t="shared" si="299"/>
        <v>0</v>
      </c>
      <c r="AN274" s="327">
        <f t="shared" si="300"/>
        <v>0</v>
      </c>
      <c r="AO274" s="327">
        <f t="shared" si="301"/>
        <v>0</v>
      </c>
      <c r="AP274" s="327">
        <f t="shared" si="302"/>
        <v>0</v>
      </c>
      <c r="AQ274" s="327">
        <f t="shared" si="303"/>
        <v>0</v>
      </c>
      <c r="AR274" s="458">
        <f t="shared" si="338"/>
        <v>15000</v>
      </c>
      <c r="AS274" s="1941" t="s">
        <v>1763</v>
      </c>
      <c r="AT274" s="612"/>
      <c r="AU274" s="612"/>
      <c r="AV274" s="612"/>
      <c r="AW274" s="612"/>
      <c r="AX274" s="612"/>
      <c r="AY274" s="612"/>
      <c r="AZ274" s="612"/>
      <c r="BA274" s="613"/>
      <c r="BB274" s="1942" t="s">
        <v>995</v>
      </c>
      <c r="BC274" s="614" t="s">
        <v>1956</v>
      </c>
      <c r="BD274" s="614" t="s">
        <v>1957</v>
      </c>
      <c r="BE274" s="614" t="s">
        <v>1958</v>
      </c>
      <c r="BF274" s="615">
        <v>46028</v>
      </c>
      <c r="BG274" s="614"/>
      <c r="BH274" s="616" t="s">
        <v>1981</v>
      </c>
      <c r="BI274" s="616" t="s">
        <v>1960</v>
      </c>
      <c r="BJ274" s="614"/>
      <c r="BK274" s="616"/>
      <c r="BL274" s="614"/>
      <c r="BM274" s="614"/>
      <c r="BN274" s="616"/>
      <c r="BO274" s="616"/>
      <c r="BP274" s="616"/>
      <c r="BQ274" s="2821"/>
      <c r="BR274" s="2821"/>
      <c r="BS274" s="2802" t="s">
        <v>1049</v>
      </c>
      <c r="BT274" s="611" t="s">
        <v>1982</v>
      </c>
      <c r="BU274" s="611" t="s">
        <v>1983</v>
      </c>
      <c r="BV274" s="676">
        <v>75968140</v>
      </c>
      <c r="BW274" s="639">
        <v>10759681407</v>
      </c>
      <c r="BX274" s="617">
        <v>7500</v>
      </c>
      <c r="BY274" s="618">
        <v>46028</v>
      </c>
      <c r="BZ274" s="618">
        <v>46081</v>
      </c>
      <c r="CA274" s="619"/>
      <c r="CB274" s="612">
        <f t="shared" si="306"/>
        <v>30</v>
      </c>
      <c r="CC274" s="620">
        <f t="shared" si="326"/>
        <v>7500</v>
      </c>
      <c r="CD274" s="612">
        <v>30</v>
      </c>
      <c r="CE274" s="621">
        <f t="shared" si="329"/>
        <v>7500</v>
      </c>
      <c r="CF274" s="612">
        <v>30</v>
      </c>
      <c r="CG274" s="621">
        <v>7500</v>
      </c>
      <c r="CH274" s="621">
        <f t="shared" si="307"/>
        <v>0</v>
      </c>
      <c r="CI274" s="621">
        <f t="shared" si="308"/>
        <v>0</v>
      </c>
      <c r="CJ274" s="619"/>
      <c r="CK274" s="612">
        <f t="shared" si="330"/>
        <v>30</v>
      </c>
      <c r="CL274" s="620">
        <f t="shared" si="327"/>
        <v>7500</v>
      </c>
      <c r="CM274" s="612">
        <v>30</v>
      </c>
      <c r="CN274" s="621">
        <f t="shared" si="331"/>
        <v>7500</v>
      </c>
      <c r="CO274" s="612">
        <v>30</v>
      </c>
      <c r="CP274" s="621">
        <v>7500</v>
      </c>
      <c r="CQ274" s="621">
        <f t="shared" si="309"/>
        <v>0</v>
      </c>
      <c r="CR274" s="621">
        <f t="shared" si="310"/>
        <v>7500</v>
      </c>
      <c r="CS274" s="622"/>
      <c r="CT274" s="612">
        <f t="shared" si="339"/>
        <v>0</v>
      </c>
      <c r="CU274" s="620">
        <f t="shared" si="311"/>
        <v>0</v>
      </c>
      <c r="CV274" s="612"/>
      <c r="CW274" s="621">
        <f t="shared" si="322"/>
        <v>0</v>
      </c>
      <c r="CX274" s="612"/>
      <c r="CY274" s="621">
        <f t="shared" si="323"/>
        <v>0</v>
      </c>
      <c r="CZ274" s="621">
        <f t="shared" si="312"/>
        <v>0</v>
      </c>
      <c r="DA274" s="621">
        <f t="shared" si="313"/>
        <v>0</v>
      </c>
      <c r="DB274" s="612"/>
      <c r="DC274" s="612">
        <f t="shared" si="314"/>
        <v>0</v>
      </c>
      <c r="DD274" s="620">
        <f t="shared" si="315"/>
        <v>0</v>
      </c>
      <c r="DE274" s="612"/>
      <c r="DF274" s="621">
        <f t="shared" si="324"/>
        <v>0</v>
      </c>
      <c r="DG274" s="612"/>
      <c r="DH274" s="621">
        <f t="shared" si="325"/>
        <v>0</v>
      </c>
      <c r="DI274" s="612"/>
      <c r="DJ274" s="612"/>
      <c r="DK274" s="612"/>
      <c r="DL274" s="612"/>
      <c r="DM274" s="612"/>
      <c r="DN274" s="612"/>
      <c r="DO274" s="612"/>
      <c r="DP274" s="612"/>
      <c r="DQ274" s="612"/>
      <c r="DR274" s="612"/>
      <c r="DS274" s="612"/>
      <c r="DU274" s="1945">
        <f t="shared" si="316"/>
        <v>15000</v>
      </c>
      <c r="DV274" s="1946">
        <f t="shared" si="332"/>
        <v>15000</v>
      </c>
      <c r="DW274" s="1946">
        <f t="shared" si="333"/>
        <v>15000</v>
      </c>
      <c r="DX274" s="1946">
        <f t="shared" si="317"/>
        <v>0</v>
      </c>
      <c r="DY274" s="1946">
        <f t="shared" si="318"/>
        <v>0</v>
      </c>
      <c r="EG274" s="1946"/>
    </row>
    <row r="275" spans="1:137" s="1944" customFormat="1" ht="37.5" hidden="1" customHeight="1" x14ac:dyDescent="0.25">
      <c r="A275" s="1937">
        <v>2026</v>
      </c>
      <c r="B275" s="606">
        <v>479</v>
      </c>
      <c r="C275" s="606" t="s">
        <v>58</v>
      </c>
      <c r="D275" s="606">
        <v>3000654</v>
      </c>
      <c r="E275" s="606">
        <v>5005023</v>
      </c>
      <c r="F275" s="606" t="s">
        <v>990</v>
      </c>
      <c r="G275" s="1937" t="s">
        <v>991</v>
      </c>
      <c r="H275" s="1937">
        <v>94</v>
      </c>
      <c r="I275" s="607" t="s">
        <v>992</v>
      </c>
      <c r="J275" s="608" t="s">
        <v>10</v>
      </c>
      <c r="K275" s="608" t="s">
        <v>60</v>
      </c>
      <c r="L275" s="606" t="str">
        <f t="shared" si="305"/>
        <v>2.3</v>
      </c>
      <c r="M275" s="1938" t="s">
        <v>62</v>
      </c>
      <c r="N275" s="609"/>
      <c r="O275" s="1937" t="s">
        <v>1984</v>
      </c>
      <c r="P275" s="1937" t="s">
        <v>65</v>
      </c>
      <c r="Q275" s="1939">
        <v>1</v>
      </c>
      <c r="R275" s="457">
        <v>6500</v>
      </c>
      <c r="S275" s="1937">
        <v>30</v>
      </c>
      <c r="T275" s="1937">
        <v>30</v>
      </c>
      <c r="U275" s="1937"/>
      <c r="V275" s="1937">
        <v>0</v>
      </c>
      <c r="W275" s="2000"/>
      <c r="X275" s="325"/>
      <c r="Y275" s="325"/>
      <c r="Z275" s="326"/>
      <c r="AA275" s="326"/>
      <c r="AB275" s="326"/>
      <c r="AC275" s="326"/>
      <c r="AD275" s="326"/>
      <c r="AE275" s="457">
        <f t="shared" si="334"/>
        <v>13000</v>
      </c>
      <c r="AF275" s="327">
        <f t="shared" si="335"/>
        <v>6500</v>
      </c>
      <c r="AG275" s="327">
        <f t="shared" si="336"/>
        <v>6500</v>
      </c>
      <c r="AH275" s="327">
        <f t="shared" si="337"/>
        <v>0</v>
      </c>
      <c r="AI275" s="327">
        <f t="shared" si="295"/>
        <v>0</v>
      </c>
      <c r="AJ275" s="327">
        <f t="shared" si="296"/>
        <v>0</v>
      </c>
      <c r="AK275" s="327">
        <f t="shared" si="297"/>
        <v>0</v>
      </c>
      <c r="AL275" s="327">
        <f t="shared" si="298"/>
        <v>0</v>
      </c>
      <c r="AM275" s="327">
        <f t="shared" si="299"/>
        <v>0</v>
      </c>
      <c r="AN275" s="327">
        <f t="shared" si="300"/>
        <v>0</v>
      </c>
      <c r="AO275" s="327">
        <f t="shared" si="301"/>
        <v>0</v>
      </c>
      <c r="AP275" s="327">
        <f t="shared" si="302"/>
        <v>0</v>
      </c>
      <c r="AQ275" s="327">
        <f t="shared" si="303"/>
        <v>0</v>
      </c>
      <c r="AR275" s="458">
        <f t="shared" si="338"/>
        <v>13000</v>
      </c>
      <c r="AS275" s="1941" t="s">
        <v>1763</v>
      </c>
      <c r="AT275" s="612"/>
      <c r="AU275" s="612"/>
      <c r="AV275" s="612"/>
      <c r="AW275" s="612"/>
      <c r="AX275" s="612"/>
      <c r="AY275" s="612"/>
      <c r="AZ275" s="612"/>
      <c r="BA275" s="613"/>
      <c r="BB275" s="1942" t="s">
        <v>995</v>
      </c>
      <c r="BC275" s="614" t="s">
        <v>1956</v>
      </c>
      <c r="BD275" s="614" t="s">
        <v>1957</v>
      </c>
      <c r="BE275" s="614" t="s">
        <v>1958</v>
      </c>
      <c r="BF275" s="615">
        <v>46028</v>
      </c>
      <c r="BG275" s="614"/>
      <c r="BH275" s="616" t="s">
        <v>1985</v>
      </c>
      <c r="BI275" s="616" t="s">
        <v>1960</v>
      </c>
      <c r="BJ275" s="614"/>
      <c r="BK275" s="616"/>
      <c r="BL275" s="614"/>
      <c r="BM275" s="614"/>
      <c r="BN275" s="616"/>
      <c r="BO275" s="616"/>
      <c r="BP275" s="616"/>
      <c r="BQ275" s="2821"/>
      <c r="BR275" s="2821"/>
      <c r="BS275" s="2802" t="s">
        <v>1986</v>
      </c>
      <c r="BT275" s="611" t="s">
        <v>1987</v>
      </c>
      <c r="BU275" s="611" t="s">
        <v>1988</v>
      </c>
      <c r="BV275" s="676">
        <v>43707715</v>
      </c>
      <c r="BW275" s="639">
        <v>10437077156</v>
      </c>
      <c r="BX275" s="617">
        <v>6500</v>
      </c>
      <c r="BY275" s="618">
        <v>46028</v>
      </c>
      <c r="BZ275" s="618">
        <v>46081</v>
      </c>
      <c r="CA275" s="619"/>
      <c r="CB275" s="612">
        <f t="shared" si="306"/>
        <v>30</v>
      </c>
      <c r="CC275" s="620">
        <f t="shared" si="326"/>
        <v>6500</v>
      </c>
      <c r="CD275" s="612">
        <v>30</v>
      </c>
      <c r="CE275" s="621">
        <f t="shared" si="329"/>
        <v>6500</v>
      </c>
      <c r="CF275" s="612">
        <v>30</v>
      </c>
      <c r="CG275" s="621">
        <v>6500</v>
      </c>
      <c r="CH275" s="621">
        <f t="shared" si="307"/>
        <v>0</v>
      </c>
      <c r="CI275" s="621">
        <f t="shared" si="308"/>
        <v>0</v>
      </c>
      <c r="CJ275" s="619"/>
      <c r="CK275" s="612">
        <f t="shared" si="330"/>
        <v>30</v>
      </c>
      <c r="CL275" s="620">
        <f t="shared" si="327"/>
        <v>6500</v>
      </c>
      <c r="CM275" s="612">
        <v>30</v>
      </c>
      <c r="CN275" s="621">
        <f t="shared" si="331"/>
        <v>6500</v>
      </c>
      <c r="CO275" s="612">
        <v>30</v>
      </c>
      <c r="CP275" s="621">
        <v>6500</v>
      </c>
      <c r="CQ275" s="621">
        <f t="shared" si="309"/>
        <v>0</v>
      </c>
      <c r="CR275" s="621">
        <f t="shared" si="310"/>
        <v>6500</v>
      </c>
      <c r="CS275" s="622"/>
      <c r="CT275" s="612">
        <f t="shared" si="339"/>
        <v>0</v>
      </c>
      <c r="CU275" s="620">
        <f t="shared" si="311"/>
        <v>0</v>
      </c>
      <c r="CV275" s="612"/>
      <c r="CW275" s="621">
        <f t="shared" si="322"/>
        <v>0</v>
      </c>
      <c r="CX275" s="612"/>
      <c r="CY275" s="621">
        <f t="shared" si="323"/>
        <v>0</v>
      </c>
      <c r="CZ275" s="621">
        <f t="shared" si="312"/>
        <v>0</v>
      </c>
      <c r="DA275" s="621">
        <f t="shared" si="313"/>
        <v>0</v>
      </c>
      <c r="DB275" s="612"/>
      <c r="DC275" s="612">
        <f t="shared" si="314"/>
        <v>0</v>
      </c>
      <c r="DD275" s="620">
        <f t="shared" si="315"/>
        <v>0</v>
      </c>
      <c r="DE275" s="612"/>
      <c r="DF275" s="621">
        <f t="shared" si="324"/>
        <v>0</v>
      </c>
      <c r="DG275" s="612"/>
      <c r="DH275" s="621">
        <f t="shared" si="325"/>
        <v>0</v>
      </c>
      <c r="DI275" s="612"/>
      <c r="DJ275" s="612"/>
      <c r="DK275" s="612"/>
      <c r="DL275" s="612"/>
      <c r="DM275" s="612"/>
      <c r="DN275" s="612"/>
      <c r="DO275" s="612"/>
      <c r="DP275" s="612"/>
      <c r="DQ275" s="612"/>
      <c r="DR275" s="612"/>
      <c r="DS275" s="612"/>
      <c r="DU275" s="1945">
        <f t="shared" si="316"/>
        <v>13000</v>
      </c>
      <c r="DV275" s="1946">
        <f t="shared" si="332"/>
        <v>13000</v>
      </c>
      <c r="DW275" s="1946">
        <f t="shared" si="333"/>
        <v>13000</v>
      </c>
      <c r="DX275" s="1946">
        <f t="shared" si="317"/>
        <v>0</v>
      </c>
      <c r="DY275" s="1946">
        <f t="shared" si="318"/>
        <v>0</v>
      </c>
      <c r="DZ275" s="1946"/>
      <c r="EA275" s="1946"/>
      <c r="EB275" s="1946"/>
      <c r="EC275" s="1946"/>
      <c r="ED275" s="2067"/>
      <c r="EG275" s="1946"/>
    </row>
    <row r="276" spans="1:137" s="1944" customFormat="1" ht="37.5" hidden="1" customHeight="1" x14ac:dyDescent="0.25">
      <c r="A276" s="1937">
        <v>2026</v>
      </c>
      <c r="B276" s="606">
        <v>479</v>
      </c>
      <c r="C276" s="606" t="s">
        <v>58</v>
      </c>
      <c r="D276" s="606">
        <v>3000654</v>
      </c>
      <c r="E276" s="606">
        <v>5005023</v>
      </c>
      <c r="F276" s="606" t="s">
        <v>990</v>
      </c>
      <c r="G276" s="1937" t="s">
        <v>991</v>
      </c>
      <c r="H276" s="1937">
        <v>94</v>
      </c>
      <c r="I276" s="607" t="s">
        <v>992</v>
      </c>
      <c r="J276" s="608" t="s">
        <v>10</v>
      </c>
      <c r="K276" s="608" t="s">
        <v>60</v>
      </c>
      <c r="L276" s="606" t="str">
        <f t="shared" si="305"/>
        <v>2.3</v>
      </c>
      <c r="M276" s="1938" t="s">
        <v>62</v>
      </c>
      <c r="N276" s="609"/>
      <c r="O276" s="1937" t="s">
        <v>1984</v>
      </c>
      <c r="P276" s="1937" t="s">
        <v>65</v>
      </c>
      <c r="Q276" s="1939">
        <v>1</v>
      </c>
      <c r="R276" s="457">
        <v>6500</v>
      </c>
      <c r="S276" s="1937">
        <v>30</v>
      </c>
      <c r="T276" s="1937">
        <v>30</v>
      </c>
      <c r="U276" s="1937"/>
      <c r="V276" s="1937">
        <v>0</v>
      </c>
      <c r="W276" s="2000"/>
      <c r="X276" s="325"/>
      <c r="Y276" s="325"/>
      <c r="Z276" s="326"/>
      <c r="AA276" s="326"/>
      <c r="AB276" s="326"/>
      <c r="AC276" s="326"/>
      <c r="AD276" s="326"/>
      <c r="AE276" s="457">
        <f t="shared" si="334"/>
        <v>13000</v>
      </c>
      <c r="AF276" s="327">
        <f t="shared" si="335"/>
        <v>6500</v>
      </c>
      <c r="AG276" s="327">
        <f t="shared" si="336"/>
        <v>6500</v>
      </c>
      <c r="AH276" s="327">
        <f t="shared" si="337"/>
        <v>0</v>
      </c>
      <c r="AI276" s="327">
        <f t="shared" si="295"/>
        <v>0</v>
      </c>
      <c r="AJ276" s="327">
        <f t="shared" si="296"/>
        <v>0</v>
      </c>
      <c r="AK276" s="327">
        <f t="shared" si="297"/>
        <v>0</v>
      </c>
      <c r="AL276" s="327">
        <f t="shared" si="298"/>
        <v>0</v>
      </c>
      <c r="AM276" s="327">
        <f t="shared" si="299"/>
        <v>0</v>
      </c>
      <c r="AN276" s="327">
        <f t="shared" si="300"/>
        <v>0</v>
      </c>
      <c r="AO276" s="327">
        <f t="shared" si="301"/>
        <v>0</v>
      </c>
      <c r="AP276" s="327">
        <f t="shared" si="302"/>
        <v>0</v>
      </c>
      <c r="AQ276" s="327">
        <f t="shared" si="303"/>
        <v>0</v>
      </c>
      <c r="AR276" s="458">
        <f t="shared" si="338"/>
        <v>13000</v>
      </c>
      <c r="AS276" s="1941" t="s">
        <v>1763</v>
      </c>
      <c r="AT276" s="612"/>
      <c r="AU276" s="612"/>
      <c r="AV276" s="612"/>
      <c r="AW276" s="612"/>
      <c r="AX276" s="612"/>
      <c r="AY276" s="612"/>
      <c r="AZ276" s="612"/>
      <c r="BA276" s="613"/>
      <c r="BB276" s="1942" t="s">
        <v>995</v>
      </c>
      <c r="BC276" s="614" t="s">
        <v>1956</v>
      </c>
      <c r="BD276" s="614" t="s">
        <v>1957</v>
      </c>
      <c r="BE276" s="614" t="s">
        <v>1958</v>
      </c>
      <c r="BF276" s="615">
        <v>46028</v>
      </c>
      <c r="BG276" s="614"/>
      <c r="BH276" s="616" t="s">
        <v>1989</v>
      </c>
      <c r="BI276" s="616" t="s">
        <v>1960</v>
      </c>
      <c r="BJ276" s="614"/>
      <c r="BK276" s="616"/>
      <c r="BL276" s="614"/>
      <c r="BM276" s="614"/>
      <c r="BN276" s="616"/>
      <c r="BO276" s="616"/>
      <c r="BP276" s="616"/>
      <c r="BQ276" s="2821"/>
      <c r="BR276" s="2821"/>
      <c r="BS276" s="2802" t="s">
        <v>1869</v>
      </c>
      <c r="BT276" s="611" t="s">
        <v>1011</v>
      </c>
      <c r="BU276" s="611" t="s">
        <v>1990</v>
      </c>
      <c r="BV276" s="676">
        <v>47008286</v>
      </c>
      <c r="BW276" s="639">
        <v>10470082866</v>
      </c>
      <c r="BX276" s="617">
        <v>6500</v>
      </c>
      <c r="BY276" s="618">
        <v>46028</v>
      </c>
      <c r="BZ276" s="618">
        <v>46081</v>
      </c>
      <c r="CA276" s="619"/>
      <c r="CB276" s="612">
        <f t="shared" si="306"/>
        <v>30</v>
      </c>
      <c r="CC276" s="620">
        <f t="shared" si="326"/>
        <v>6500</v>
      </c>
      <c r="CD276" s="612">
        <v>30</v>
      </c>
      <c r="CE276" s="621">
        <f t="shared" si="329"/>
        <v>6500</v>
      </c>
      <c r="CF276" s="612">
        <v>30</v>
      </c>
      <c r="CG276" s="621">
        <v>6500</v>
      </c>
      <c r="CH276" s="621">
        <f t="shared" si="307"/>
        <v>0</v>
      </c>
      <c r="CI276" s="621">
        <f t="shared" si="308"/>
        <v>0</v>
      </c>
      <c r="CJ276" s="619"/>
      <c r="CK276" s="612">
        <f t="shared" si="330"/>
        <v>30</v>
      </c>
      <c r="CL276" s="620">
        <f t="shared" si="327"/>
        <v>6500</v>
      </c>
      <c r="CM276" s="612">
        <v>30</v>
      </c>
      <c r="CN276" s="621">
        <f t="shared" si="331"/>
        <v>6500</v>
      </c>
      <c r="CO276" s="612">
        <v>30</v>
      </c>
      <c r="CP276" s="621">
        <v>6500</v>
      </c>
      <c r="CQ276" s="621">
        <f t="shared" si="309"/>
        <v>0</v>
      </c>
      <c r="CR276" s="621">
        <f t="shared" si="310"/>
        <v>6500</v>
      </c>
      <c r="CS276" s="622"/>
      <c r="CT276" s="612">
        <f t="shared" si="339"/>
        <v>0</v>
      </c>
      <c r="CU276" s="620">
        <f t="shared" si="311"/>
        <v>0</v>
      </c>
      <c r="CV276" s="612"/>
      <c r="CW276" s="621">
        <f t="shared" si="322"/>
        <v>0</v>
      </c>
      <c r="CX276" s="612"/>
      <c r="CY276" s="621">
        <f t="shared" si="323"/>
        <v>0</v>
      </c>
      <c r="CZ276" s="621">
        <f t="shared" si="312"/>
        <v>0</v>
      </c>
      <c r="DA276" s="621">
        <f t="shared" si="313"/>
        <v>0</v>
      </c>
      <c r="DB276" s="612"/>
      <c r="DC276" s="612">
        <f t="shared" si="314"/>
        <v>0</v>
      </c>
      <c r="DD276" s="620">
        <f t="shared" si="315"/>
        <v>0</v>
      </c>
      <c r="DE276" s="612"/>
      <c r="DF276" s="621">
        <f t="shared" si="324"/>
        <v>0</v>
      </c>
      <c r="DG276" s="612"/>
      <c r="DH276" s="621">
        <f t="shared" si="325"/>
        <v>0</v>
      </c>
      <c r="DI276" s="612"/>
      <c r="DJ276" s="612"/>
      <c r="DK276" s="612"/>
      <c r="DL276" s="612"/>
      <c r="DM276" s="612"/>
      <c r="DN276" s="612"/>
      <c r="DO276" s="612"/>
      <c r="DP276" s="612"/>
      <c r="DQ276" s="612"/>
      <c r="DR276" s="612"/>
      <c r="DS276" s="612"/>
      <c r="DU276" s="1945">
        <f t="shared" si="316"/>
        <v>13000</v>
      </c>
      <c r="DV276" s="1946">
        <f t="shared" si="332"/>
        <v>13000</v>
      </c>
      <c r="DW276" s="1946">
        <f t="shared" si="333"/>
        <v>13000</v>
      </c>
      <c r="DX276" s="1946">
        <f t="shared" si="317"/>
        <v>0</v>
      </c>
      <c r="DY276" s="1946">
        <f t="shared" si="318"/>
        <v>0</v>
      </c>
      <c r="DZ276" s="1946"/>
      <c r="EA276" s="1946"/>
      <c r="EB276" s="1946"/>
      <c r="EC276" s="1946"/>
      <c r="EG276" s="1946"/>
    </row>
    <row r="277" spans="1:137" s="1944" customFormat="1" ht="37.5" hidden="1" customHeight="1" x14ac:dyDescent="0.25">
      <c r="A277" s="1937">
        <v>2026</v>
      </c>
      <c r="B277" s="606">
        <v>479</v>
      </c>
      <c r="C277" s="606" t="s">
        <v>58</v>
      </c>
      <c r="D277" s="606">
        <v>3000654</v>
      </c>
      <c r="E277" s="606">
        <v>5005023</v>
      </c>
      <c r="F277" s="606" t="s">
        <v>990</v>
      </c>
      <c r="G277" s="1937" t="s">
        <v>991</v>
      </c>
      <c r="H277" s="1937">
        <v>94</v>
      </c>
      <c r="I277" s="607" t="s">
        <v>992</v>
      </c>
      <c r="J277" s="608" t="s">
        <v>10</v>
      </c>
      <c r="K277" s="608" t="s">
        <v>60</v>
      </c>
      <c r="L277" s="606" t="str">
        <f t="shared" si="305"/>
        <v>2.3</v>
      </c>
      <c r="M277" s="1938" t="s">
        <v>62</v>
      </c>
      <c r="N277" s="609"/>
      <c r="O277" s="1937" t="s">
        <v>1984</v>
      </c>
      <c r="P277" s="1937" t="s">
        <v>65</v>
      </c>
      <c r="Q277" s="1939">
        <v>1</v>
      </c>
      <c r="R277" s="457">
        <v>6500</v>
      </c>
      <c r="S277" s="1937">
        <v>30</v>
      </c>
      <c r="T277" s="1937">
        <v>30</v>
      </c>
      <c r="U277" s="1937"/>
      <c r="V277" s="1937">
        <v>0</v>
      </c>
      <c r="W277" s="2000"/>
      <c r="X277" s="325"/>
      <c r="Y277" s="325"/>
      <c r="Z277" s="326"/>
      <c r="AA277" s="326"/>
      <c r="AB277" s="326"/>
      <c r="AC277" s="326"/>
      <c r="AD277" s="326"/>
      <c r="AE277" s="457">
        <f t="shared" si="334"/>
        <v>13000</v>
      </c>
      <c r="AF277" s="327">
        <f t="shared" si="335"/>
        <v>6500</v>
      </c>
      <c r="AG277" s="327">
        <f t="shared" si="336"/>
        <v>6500</v>
      </c>
      <c r="AH277" s="327">
        <f t="shared" si="337"/>
        <v>0</v>
      </c>
      <c r="AI277" s="327">
        <f t="shared" si="295"/>
        <v>0</v>
      </c>
      <c r="AJ277" s="327">
        <f t="shared" si="296"/>
        <v>0</v>
      </c>
      <c r="AK277" s="327">
        <f t="shared" si="297"/>
        <v>0</v>
      </c>
      <c r="AL277" s="327">
        <f t="shared" si="298"/>
        <v>0</v>
      </c>
      <c r="AM277" s="327">
        <f t="shared" si="299"/>
        <v>0</v>
      </c>
      <c r="AN277" s="327">
        <f t="shared" si="300"/>
        <v>0</v>
      </c>
      <c r="AO277" s="327">
        <f t="shared" si="301"/>
        <v>0</v>
      </c>
      <c r="AP277" s="327">
        <f t="shared" si="302"/>
        <v>0</v>
      </c>
      <c r="AQ277" s="327">
        <f t="shared" si="303"/>
        <v>0</v>
      </c>
      <c r="AR277" s="458">
        <f t="shared" si="338"/>
        <v>13000</v>
      </c>
      <c r="AS277" s="1941" t="s">
        <v>1763</v>
      </c>
      <c r="AT277" s="612"/>
      <c r="AU277" s="612"/>
      <c r="AV277" s="612"/>
      <c r="AW277" s="612"/>
      <c r="AX277" s="612"/>
      <c r="AY277" s="612"/>
      <c r="AZ277" s="612"/>
      <c r="BA277" s="613"/>
      <c r="BB277" s="1942" t="s">
        <v>995</v>
      </c>
      <c r="BC277" s="614" t="s">
        <v>1956</v>
      </c>
      <c r="BD277" s="614" t="s">
        <v>1957</v>
      </c>
      <c r="BE277" s="614" t="s">
        <v>1958</v>
      </c>
      <c r="BF277" s="615">
        <v>46028</v>
      </c>
      <c r="BG277" s="614"/>
      <c r="BH277" s="616" t="s">
        <v>1991</v>
      </c>
      <c r="BI277" s="616" t="s">
        <v>1960</v>
      </c>
      <c r="BJ277" s="614"/>
      <c r="BK277" s="616"/>
      <c r="BL277" s="614"/>
      <c r="BM277" s="614"/>
      <c r="BN277" s="616"/>
      <c r="BO277" s="616"/>
      <c r="BP277" s="616"/>
      <c r="BQ277" s="2821"/>
      <c r="BR277" s="2821"/>
      <c r="BS277" s="2802" t="s">
        <v>1271</v>
      </c>
      <c r="BT277" s="611" t="s">
        <v>1992</v>
      </c>
      <c r="BU277" s="611" t="s">
        <v>1993</v>
      </c>
      <c r="BV277" s="676">
        <v>46901338</v>
      </c>
      <c r="BW277" s="639">
        <v>10469013389</v>
      </c>
      <c r="BX277" s="617">
        <v>6500</v>
      </c>
      <c r="BY277" s="618">
        <v>46028</v>
      </c>
      <c r="BZ277" s="618">
        <v>46078</v>
      </c>
      <c r="CA277" s="619"/>
      <c r="CB277" s="612">
        <f t="shared" si="306"/>
        <v>30</v>
      </c>
      <c r="CC277" s="620">
        <f t="shared" si="326"/>
        <v>6500</v>
      </c>
      <c r="CD277" s="612">
        <v>30</v>
      </c>
      <c r="CE277" s="621">
        <f t="shared" si="329"/>
        <v>6500</v>
      </c>
      <c r="CF277" s="612">
        <v>30</v>
      </c>
      <c r="CG277" s="621">
        <v>6500</v>
      </c>
      <c r="CH277" s="621">
        <f t="shared" si="307"/>
        <v>0</v>
      </c>
      <c r="CI277" s="621">
        <f t="shared" si="308"/>
        <v>0</v>
      </c>
      <c r="CJ277" s="619"/>
      <c r="CK277" s="612">
        <f t="shared" si="330"/>
        <v>30</v>
      </c>
      <c r="CL277" s="620">
        <f t="shared" si="327"/>
        <v>6500</v>
      </c>
      <c r="CM277" s="612">
        <v>25</v>
      </c>
      <c r="CN277" s="621">
        <f t="shared" si="331"/>
        <v>5416.6666666666661</v>
      </c>
      <c r="CO277" s="612">
        <v>25</v>
      </c>
      <c r="CP277" s="621">
        <v>5416.67</v>
      </c>
      <c r="CQ277" s="621">
        <f t="shared" si="309"/>
        <v>1083.3333333333339</v>
      </c>
      <c r="CR277" s="621">
        <f t="shared" si="310"/>
        <v>5416.6666666666661</v>
      </c>
      <c r="CS277" s="622"/>
      <c r="CT277" s="612">
        <f t="shared" si="339"/>
        <v>0</v>
      </c>
      <c r="CU277" s="620">
        <f t="shared" si="311"/>
        <v>0</v>
      </c>
      <c r="CV277" s="612"/>
      <c r="CW277" s="621">
        <f t="shared" si="322"/>
        <v>0</v>
      </c>
      <c r="CX277" s="612"/>
      <c r="CY277" s="621">
        <f t="shared" si="323"/>
        <v>0</v>
      </c>
      <c r="CZ277" s="621">
        <f t="shared" si="312"/>
        <v>0</v>
      </c>
      <c r="DA277" s="621">
        <f t="shared" si="313"/>
        <v>0</v>
      </c>
      <c r="DB277" s="612"/>
      <c r="DC277" s="612">
        <f t="shared" si="314"/>
        <v>0</v>
      </c>
      <c r="DD277" s="620">
        <f t="shared" si="315"/>
        <v>0</v>
      </c>
      <c r="DE277" s="612"/>
      <c r="DF277" s="621">
        <f t="shared" si="324"/>
        <v>0</v>
      </c>
      <c r="DG277" s="612"/>
      <c r="DH277" s="621">
        <f t="shared" si="325"/>
        <v>0</v>
      </c>
      <c r="DI277" s="612"/>
      <c r="DJ277" s="612"/>
      <c r="DK277" s="612"/>
      <c r="DL277" s="612"/>
      <c r="DM277" s="612"/>
      <c r="DN277" s="612"/>
      <c r="DO277" s="612"/>
      <c r="DP277" s="612"/>
      <c r="DQ277" s="612"/>
      <c r="DR277" s="612"/>
      <c r="DS277" s="612"/>
      <c r="DU277" s="1945">
        <f t="shared" si="316"/>
        <v>13000</v>
      </c>
      <c r="DV277" s="1946">
        <f t="shared" si="332"/>
        <v>11916.666666666666</v>
      </c>
      <c r="DW277" s="1946">
        <f t="shared" si="333"/>
        <v>11916.67</v>
      </c>
      <c r="DX277" s="1946">
        <f t="shared" si="317"/>
        <v>1083.3333333333339</v>
      </c>
      <c r="DY277" s="1946">
        <f t="shared" si="318"/>
        <v>1083.33</v>
      </c>
      <c r="DZ277" s="1946"/>
      <c r="EA277" s="1946"/>
      <c r="EB277" s="2068" t="s">
        <v>1994</v>
      </c>
      <c r="EC277" s="1946" t="s">
        <v>1995</v>
      </c>
      <c r="EG277" s="1946"/>
    </row>
    <row r="278" spans="1:137" s="1944" customFormat="1" ht="37.5" hidden="1" customHeight="1" x14ac:dyDescent="0.25">
      <c r="A278" s="1937">
        <v>2026</v>
      </c>
      <c r="B278" s="606">
        <v>479</v>
      </c>
      <c r="C278" s="606" t="s">
        <v>58</v>
      </c>
      <c r="D278" s="606">
        <v>3000654</v>
      </c>
      <c r="E278" s="606">
        <v>5005023</v>
      </c>
      <c r="F278" s="606" t="s">
        <v>990</v>
      </c>
      <c r="G278" s="1937" t="s">
        <v>991</v>
      </c>
      <c r="H278" s="1937">
        <v>94</v>
      </c>
      <c r="I278" s="607" t="s">
        <v>992</v>
      </c>
      <c r="J278" s="608" t="s">
        <v>10</v>
      </c>
      <c r="K278" s="608" t="s">
        <v>60</v>
      </c>
      <c r="L278" s="606" t="str">
        <f t="shared" si="305"/>
        <v>2.3</v>
      </c>
      <c r="M278" s="1938" t="s">
        <v>62</v>
      </c>
      <c r="N278" s="609"/>
      <c r="O278" s="1937" t="s">
        <v>1984</v>
      </c>
      <c r="P278" s="1937" t="s">
        <v>65</v>
      </c>
      <c r="Q278" s="1939">
        <v>1</v>
      </c>
      <c r="R278" s="457">
        <v>6500</v>
      </c>
      <c r="S278" s="1937">
        <v>30</v>
      </c>
      <c r="T278" s="1937">
        <v>30</v>
      </c>
      <c r="U278" s="1937"/>
      <c r="V278" s="1937">
        <v>0</v>
      </c>
      <c r="W278" s="2000"/>
      <c r="X278" s="325"/>
      <c r="Y278" s="325"/>
      <c r="Z278" s="326"/>
      <c r="AA278" s="326"/>
      <c r="AB278" s="326"/>
      <c r="AC278" s="326"/>
      <c r="AD278" s="326"/>
      <c r="AE278" s="457">
        <f t="shared" si="334"/>
        <v>13000</v>
      </c>
      <c r="AF278" s="327">
        <f t="shared" si="335"/>
        <v>6500</v>
      </c>
      <c r="AG278" s="327">
        <f t="shared" si="336"/>
        <v>6500</v>
      </c>
      <c r="AH278" s="327">
        <f t="shared" si="337"/>
        <v>0</v>
      </c>
      <c r="AI278" s="327">
        <f t="shared" ref="AI278:AI309" si="340">+$R278*V278</f>
        <v>0</v>
      </c>
      <c r="AJ278" s="327">
        <f t="shared" ref="AJ278:AJ309" si="341">+$R278*W278</f>
        <v>0</v>
      </c>
      <c r="AK278" s="327">
        <f t="shared" ref="AK278:AK309" si="342">+$R278*X278</f>
        <v>0</v>
      </c>
      <c r="AL278" s="327">
        <f t="shared" ref="AL278:AL309" si="343">+$R278*Y278</f>
        <v>0</v>
      </c>
      <c r="AM278" s="327">
        <f t="shared" ref="AM278:AM309" si="344">+$R278*Z278</f>
        <v>0</v>
      </c>
      <c r="AN278" s="327">
        <f t="shared" ref="AN278:AN309" si="345">+$R278*AA278</f>
        <v>0</v>
      </c>
      <c r="AO278" s="327">
        <f t="shared" ref="AO278:AO309" si="346">+$R278*AB278</f>
        <v>0</v>
      </c>
      <c r="AP278" s="327">
        <f t="shared" ref="AP278:AP309" si="347">+$R278*AC278</f>
        <v>0</v>
      </c>
      <c r="AQ278" s="327">
        <f t="shared" ref="AQ278:AQ309" si="348">+$R278*AD278</f>
        <v>0</v>
      </c>
      <c r="AR278" s="458">
        <f t="shared" si="338"/>
        <v>13000</v>
      </c>
      <c r="AS278" s="1941" t="s">
        <v>1763</v>
      </c>
      <c r="AT278" s="612"/>
      <c r="AU278" s="612"/>
      <c r="AV278" s="612"/>
      <c r="AW278" s="612"/>
      <c r="AX278" s="612"/>
      <c r="AY278" s="612"/>
      <c r="AZ278" s="612"/>
      <c r="BA278" s="613"/>
      <c r="BB278" s="1942" t="s">
        <v>995</v>
      </c>
      <c r="BC278" s="614" t="s">
        <v>1956</v>
      </c>
      <c r="BD278" s="614" t="s">
        <v>1957</v>
      </c>
      <c r="BE278" s="614" t="s">
        <v>1958</v>
      </c>
      <c r="BF278" s="615">
        <v>46028</v>
      </c>
      <c r="BG278" s="614"/>
      <c r="BH278" s="616" t="s">
        <v>1996</v>
      </c>
      <c r="BI278" s="616" t="s">
        <v>1960</v>
      </c>
      <c r="BJ278" s="614"/>
      <c r="BK278" s="616"/>
      <c r="BL278" s="614"/>
      <c r="BM278" s="614"/>
      <c r="BN278" s="616"/>
      <c r="BO278" s="616"/>
      <c r="BP278" s="616"/>
      <c r="BQ278" s="2821"/>
      <c r="BR278" s="2821"/>
      <c r="BS278" s="2802" t="s">
        <v>1997</v>
      </c>
      <c r="BT278" s="611" t="s">
        <v>1119</v>
      </c>
      <c r="BU278" s="611" t="s">
        <v>1998</v>
      </c>
      <c r="BV278" s="676">
        <v>44653924</v>
      </c>
      <c r="BW278" s="639">
        <v>10446539243</v>
      </c>
      <c r="BX278" s="617">
        <v>6500</v>
      </c>
      <c r="BY278" s="618">
        <v>46028</v>
      </c>
      <c r="BZ278" s="618">
        <v>46081</v>
      </c>
      <c r="CA278" s="619"/>
      <c r="CB278" s="612">
        <f t="shared" si="306"/>
        <v>30</v>
      </c>
      <c r="CC278" s="620">
        <f t="shared" si="326"/>
        <v>6500</v>
      </c>
      <c r="CD278" s="612">
        <v>30</v>
      </c>
      <c r="CE278" s="621">
        <f t="shared" si="329"/>
        <v>6500</v>
      </c>
      <c r="CF278" s="612">
        <v>30</v>
      </c>
      <c r="CG278" s="621">
        <v>6500</v>
      </c>
      <c r="CH278" s="621">
        <f t="shared" si="307"/>
        <v>0</v>
      </c>
      <c r="CI278" s="621">
        <f t="shared" si="308"/>
        <v>0</v>
      </c>
      <c r="CJ278" s="619"/>
      <c r="CK278" s="612">
        <f t="shared" si="330"/>
        <v>30</v>
      </c>
      <c r="CL278" s="620">
        <f t="shared" si="327"/>
        <v>6500</v>
      </c>
      <c r="CM278" s="612">
        <v>30</v>
      </c>
      <c r="CN278" s="621">
        <f t="shared" si="331"/>
        <v>6500</v>
      </c>
      <c r="CO278" s="612">
        <v>30</v>
      </c>
      <c r="CP278" s="621">
        <v>6500</v>
      </c>
      <c r="CQ278" s="621">
        <f t="shared" si="309"/>
        <v>0</v>
      </c>
      <c r="CR278" s="621">
        <f t="shared" si="310"/>
        <v>6500</v>
      </c>
      <c r="CS278" s="622"/>
      <c r="CT278" s="612">
        <f t="shared" si="339"/>
        <v>0</v>
      </c>
      <c r="CU278" s="620">
        <f t="shared" si="311"/>
        <v>0</v>
      </c>
      <c r="CV278" s="612"/>
      <c r="CW278" s="621">
        <f t="shared" si="322"/>
        <v>0</v>
      </c>
      <c r="CX278" s="612"/>
      <c r="CY278" s="621">
        <f t="shared" si="323"/>
        <v>0</v>
      </c>
      <c r="CZ278" s="621">
        <f t="shared" si="312"/>
        <v>0</v>
      </c>
      <c r="DA278" s="621">
        <f t="shared" si="313"/>
        <v>0</v>
      </c>
      <c r="DB278" s="612"/>
      <c r="DC278" s="612">
        <f t="shared" si="314"/>
        <v>0</v>
      </c>
      <c r="DD278" s="620">
        <f t="shared" si="315"/>
        <v>0</v>
      </c>
      <c r="DE278" s="612"/>
      <c r="DF278" s="621">
        <f t="shared" si="324"/>
        <v>0</v>
      </c>
      <c r="DG278" s="612"/>
      <c r="DH278" s="621">
        <f t="shared" si="325"/>
        <v>0</v>
      </c>
      <c r="DI278" s="612"/>
      <c r="DJ278" s="612"/>
      <c r="DK278" s="612"/>
      <c r="DL278" s="612"/>
      <c r="DM278" s="612"/>
      <c r="DN278" s="612"/>
      <c r="DO278" s="612"/>
      <c r="DP278" s="612"/>
      <c r="DQ278" s="612"/>
      <c r="DR278" s="612"/>
      <c r="DS278" s="612"/>
      <c r="DU278" s="1945">
        <f t="shared" si="316"/>
        <v>13000</v>
      </c>
      <c r="DV278" s="1946">
        <f t="shared" si="332"/>
        <v>13000</v>
      </c>
      <c r="DW278" s="1946">
        <f t="shared" si="333"/>
        <v>13000</v>
      </c>
      <c r="DX278" s="1946">
        <f t="shared" si="317"/>
        <v>0</v>
      </c>
      <c r="DY278" s="1946">
        <f t="shared" si="318"/>
        <v>0</v>
      </c>
      <c r="DZ278" s="1946"/>
      <c r="EA278" s="1946"/>
      <c r="EB278" s="1946"/>
      <c r="EC278" s="1946"/>
      <c r="EG278" s="1946"/>
    </row>
    <row r="279" spans="1:137" s="1944" customFormat="1" ht="37.5" hidden="1" customHeight="1" x14ac:dyDescent="0.25">
      <c r="A279" s="1937">
        <v>2026</v>
      </c>
      <c r="B279" s="606">
        <v>479</v>
      </c>
      <c r="C279" s="606" t="s">
        <v>58</v>
      </c>
      <c r="D279" s="606">
        <v>3000654</v>
      </c>
      <c r="E279" s="606">
        <v>5005023</v>
      </c>
      <c r="F279" s="606" t="s">
        <v>990</v>
      </c>
      <c r="G279" s="1937" t="s">
        <v>991</v>
      </c>
      <c r="H279" s="1937">
        <v>94</v>
      </c>
      <c r="I279" s="607" t="s">
        <v>992</v>
      </c>
      <c r="J279" s="608" t="s">
        <v>10</v>
      </c>
      <c r="K279" s="608" t="s">
        <v>60</v>
      </c>
      <c r="L279" s="606" t="str">
        <f t="shared" si="305"/>
        <v>2.3</v>
      </c>
      <c r="M279" s="1938" t="s">
        <v>62</v>
      </c>
      <c r="N279" s="609"/>
      <c r="O279" s="1937" t="s">
        <v>1984</v>
      </c>
      <c r="P279" s="1937" t="s">
        <v>65</v>
      </c>
      <c r="Q279" s="1939">
        <v>1</v>
      </c>
      <c r="R279" s="457">
        <v>6500</v>
      </c>
      <c r="S279" s="1937">
        <v>30</v>
      </c>
      <c r="T279" s="1937">
        <v>30</v>
      </c>
      <c r="U279" s="1937"/>
      <c r="V279" s="1937">
        <v>0</v>
      </c>
      <c r="W279" s="2000"/>
      <c r="X279" s="325"/>
      <c r="Y279" s="325"/>
      <c r="Z279" s="326"/>
      <c r="AA279" s="326"/>
      <c r="AB279" s="326"/>
      <c r="AC279" s="326"/>
      <c r="AD279" s="326"/>
      <c r="AE279" s="457">
        <f t="shared" si="334"/>
        <v>13000</v>
      </c>
      <c r="AF279" s="327">
        <f t="shared" si="335"/>
        <v>6500</v>
      </c>
      <c r="AG279" s="327">
        <f t="shared" si="336"/>
        <v>6500</v>
      </c>
      <c r="AH279" s="327">
        <f t="shared" si="337"/>
        <v>0</v>
      </c>
      <c r="AI279" s="327">
        <f t="shared" si="340"/>
        <v>0</v>
      </c>
      <c r="AJ279" s="327">
        <f t="shared" si="341"/>
        <v>0</v>
      </c>
      <c r="AK279" s="327">
        <f t="shared" si="342"/>
        <v>0</v>
      </c>
      <c r="AL279" s="327">
        <f t="shared" si="343"/>
        <v>0</v>
      </c>
      <c r="AM279" s="327">
        <f t="shared" si="344"/>
        <v>0</v>
      </c>
      <c r="AN279" s="327">
        <f t="shared" si="345"/>
        <v>0</v>
      </c>
      <c r="AO279" s="327">
        <f t="shared" si="346"/>
        <v>0</v>
      </c>
      <c r="AP279" s="327">
        <f t="shared" si="347"/>
        <v>0</v>
      </c>
      <c r="AQ279" s="327">
        <f t="shared" si="348"/>
        <v>0</v>
      </c>
      <c r="AR279" s="458">
        <f t="shared" si="338"/>
        <v>13000</v>
      </c>
      <c r="AS279" s="1941" t="s">
        <v>1763</v>
      </c>
      <c r="AT279" s="612"/>
      <c r="AU279" s="612"/>
      <c r="AV279" s="612"/>
      <c r="AW279" s="612"/>
      <c r="AX279" s="612"/>
      <c r="AY279" s="612"/>
      <c r="AZ279" s="612"/>
      <c r="BA279" s="613"/>
      <c r="BB279" s="1942" t="s">
        <v>995</v>
      </c>
      <c r="BC279" s="614" t="s">
        <v>1956</v>
      </c>
      <c r="BD279" s="614" t="s">
        <v>1957</v>
      </c>
      <c r="BE279" s="614" t="s">
        <v>1958</v>
      </c>
      <c r="BF279" s="615">
        <v>46028</v>
      </c>
      <c r="BG279" s="614"/>
      <c r="BH279" s="616" t="s">
        <v>1999</v>
      </c>
      <c r="BI279" s="616" t="s">
        <v>1960</v>
      </c>
      <c r="BJ279" s="614"/>
      <c r="BK279" s="616"/>
      <c r="BL279" s="614"/>
      <c r="BM279" s="614"/>
      <c r="BN279" s="616"/>
      <c r="BO279" s="616"/>
      <c r="BP279" s="616"/>
      <c r="BQ279" s="2821"/>
      <c r="BR279" s="2821"/>
      <c r="BS279" s="2802" t="s">
        <v>2000</v>
      </c>
      <c r="BT279" s="611" t="s">
        <v>2001</v>
      </c>
      <c r="BU279" s="611" t="s">
        <v>2002</v>
      </c>
      <c r="BV279" s="676">
        <v>47532113</v>
      </c>
      <c r="BW279" s="639">
        <v>10475321133</v>
      </c>
      <c r="BX279" s="617">
        <v>6500</v>
      </c>
      <c r="BY279" s="618">
        <v>46028</v>
      </c>
      <c r="BZ279" s="618">
        <v>46081</v>
      </c>
      <c r="CA279" s="619"/>
      <c r="CB279" s="612">
        <f t="shared" si="306"/>
        <v>30</v>
      </c>
      <c r="CC279" s="620">
        <f t="shared" si="326"/>
        <v>6500</v>
      </c>
      <c r="CD279" s="612">
        <v>30</v>
      </c>
      <c r="CE279" s="621">
        <f t="shared" si="329"/>
        <v>6500</v>
      </c>
      <c r="CF279" s="612">
        <v>30</v>
      </c>
      <c r="CG279" s="621">
        <v>6500</v>
      </c>
      <c r="CH279" s="621">
        <f t="shared" si="307"/>
        <v>0</v>
      </c>
      <c r="CI279" s="621">
        <f t="shared" si="308"/>
        <v>0</v>
      </c>
      <c r="CJ279" s="619"/>
      <c r="CK279" s="612">
        <f t="shared" si="330"/>
        <v>30</v>
      </c>
      <c r="CL279" s="620">
        <f t="shared" si="327"/>
        <v>6500</v>
      </c>
      <c r="CM279" s="612">
        <v>30</v>
      </c>
      <c r="CN279" s="621">
        <f t="shared" si="331"/>
        <v>6500</v>
      </c>
      <c r="CO279" s="612">
        <v>30</v>
      </c>
      <c r="CP279" s="621">
        <v>6500</v>
      </c>
      <c r="CQ279" s="621">
        <f t="shared" si="309"/>
        <v>0</v>
      </c>
      <c r="CR279" s="621">
        <f t="shared" si="310"/>
        <v>6500</v>
      </c>
      <c r="CS279" s="622"/>
      <c r="CT279" s="612">
        <f t="shared" si="339"/>
        <v>0</v>
      </c>
      <c r="CU279" s="620">
        <f t="shared" si="311"/>
        <v>0</v>
      </c>
      <c r="CV279" s="612"/>
      <c r="CW279" s="621">
        <f t="shared" si="322"/>
        <v>0</v>
      </c>
      <c r="CX279" s="612"/>
      <c r="CY279" s="621">
        <f t="shared" si="323"/>
        <v>0</v>
      </c>
      <c r="CZ279" s="621">
        <f t="shared" si="312"/>
        <v>0</v>
      </c>
      <c r="DA279" s="621">
        <f t="shared" si="313"/>
        <v>0</v>
      </c>
      <c r="DB279" s="612"/>
      <c r="DC279" s="612">
        <f t="shared" si="314"/>
        <v>0</v>
      </c>
      <c r="DD279" s="620">
        <f t="shared" si="315"/>
        <v>0</v>
      </c>
      <c r="DE279" s="612"/>
      <c r="DF279" s="621">
        <f t="shared" si="324"/>
        <v>0</v>
      </c>
      <c r="DG279" s="612"/>
      <c r="DH279" s="621">
        <f t="shared" si="325"/>
        <v>0</v>
      </c>
      <c r="DI279" s="612"/>
      <c r="DJ279" s="612"/>
      <c r="DK279" s="612"/>
      <c r="DL279" s="612"/>
      <c r="DM279" s="612"/>
      <c r="DN279" s="612"/>
      <c r="DO279" s="612"/>
      <c r="DP279" s="612"/>
      <c r="DQ279" s="612"/>
      <c r="DR279" s="612"/>
      <c r="DS279" s="612"/>
      <c r="DU279" s="1945">
        <f t="shared" si="316"/>
        <v>13000</v>
      </c>
      <c r="DV279" s="1946">
        <f t="shared" si="332"/>
        <v>13000</v>
      </c>
      <c r="DW279" s="1946">
        <f t="shared" si="333"/>
        <v>13000</v>
      </c>
      <c r="DX279" s="1946">
        <f t="shared" si="317"/>
        <v>0</v>
      </c>
      <c r="DY279" s="1946">
        <f t="shared" si="318"/>
        <v>0</v>
      </c>
      <c r="DZ279" s="1946"/>
      <c r="EA279" s="1946"/>
      <c r="EB279" s="1946"/>
      <c r="EC279" s="1946"/>
      <c r="EG279" s="1946"/>
    </row>
    <row r="280" spans="1:137" s="1944" customFormat="1" ht="37.5" hidden="1" customHeight="1" x14ac:dyDescent="0.25">
      <c r="A280" s="1937">
        <v>2026</v>
      </c>
      <c r="B280" s="606">
        <v>479</v>
      </c>
      <c r="C280" s="606" t="s">
        <v>58</v>
      </c>
      <c r="D280" s="606">
        <v>3000654</v>
      </c>
      <c r="E280" s="606">
        <v>5005023</v>
      </c>
      <c r="F280" s="606" t="s">
        <v>990</v>
      </c>
      <c r="G280" s="1937" t="s">
        <v>991</v>
      </c>
      <c r="H280" s="1937">
        <v>94</v>
      </c>
      <c r="I280" s="607" t="s">
        <v>992</v>
      </c>
      <c r="J280" s="608" t="s">
        <v>10</v>
      </c>
      <c r="K280" s="608" t="s">
        <v>60</v>
      </c>
      <c r="L280" s="606" t="str">
        <f t="shared" si="305"/>
        <v>2.3</v>
      </c>
      <c r="M280" s="1938" t="s">
        <v>62</v>
      </c>
      <c r="N280" s="609"/>
      <c r="O280" s="1937" t="s">
        <v>1984</v>
      </c>
      <c r="P280" s="1937" t="s">
        <v>65</v>
      </c>
      <c r="Q280" s="1939">
        <v>1</v>
      </c>
      <c r="R280" s="457">
        <v>6500</v>
      </c>
      <c r="S280" s="1937">
        <v>30</v>
      </c>
      <c r="T280" s="1937">
        <v>30</v>
      </c>
      <c r="U280" s="1937"/>
      <c r="V280" s="1937">
        <v>0</v>
      </c>
      <c r="W280" s="2000"/>
      <c r="X280" s="325"/>
      <c r="Y280" s="325"/>
      <c r="Z280" s="326"/>
      <c r="AA280" s="326"/>
      <c r="AB280" s="326"/>
      <c r="AC280" s="326"/>
      <c r="AD280" s="326"/>
      <c r="AE280" s="457">
        <f t="shared" si="334"/>
        <v>13000</v>
      </c>
      <c r="AF280" s="327">
        <f t="shared" si="335"/>
        <v>6500</v>
      </c>
      <c r="AG280" s="327">
        <f t="shared" si="336"/>
        <v>6500</v>
      </c>
      <c r="AH280" s="327">
        <f t="shared" si="337"/>
        <v>0</v>
      </c>
      <c r="AI280" s="327">
        <f t="shared" si="340"/>
        <v>0</v>
      </c>
      <c r="AJ280" s="327">
        <f t="shared" si="341"/>
        <v>0</v>
      </c>
      <c r="AK280" s="327">
        <f t="shared" si="342"/>
        <v>0</v>
      </c>
      <c r="AL280" s="327">
        <f t="shared" si="343"/>
        <v>0</v>
      </c>
      <c r="AM280" s="327">
        <f t="shared" si="344"/>
        <v>0</v>
      </c>
      <c r="AN280" s="327">
        <f t="shared" si="345"/>
        <v>0</v>
      </c>
      <c r="AO280" s="327">
        <f t="shared" si="346"/>
        <v>0</v>
      </c>
      <c r="AP280" s="327">
        <f t="shared" si="347"/>
        <v>0</v>
      </c>
      <c r="AQ280" s="327">
        <f t="shared" si="348"/>
        <v>0</v>
      </c>
      <c r="AR280" s="458">
        <f t="shared" si="338"/>
        <v>13000</v>
      </c>
      <c r="AS280" s="1941" t="s">
        <v>1763</v>
      </c>
      <c r="AT280" s="612"/>
      <c r="AU280" s="612"/>
      <c r="AV280" s="612"/>
      <c r="AW280" s="612"/>
      <c r="AX280" s="612"/>
      <c r="AY280" s="612"/>
      <c r="AZ280" s="612"/>
      <c r="BA280" s="613"/>
      <c r="BB280" s="1942" t="s">
        <v>995</v>
      </c>
      <c r="BC280" s="614" t="s">
        <v>1956</v>
      </c>
      <c r="BD280" s="614" t="s">
        <v>1957</v>
      </c>
      <c r="BE280" s="614" t="s">
        <v>1958</v>
      </c>
      <c r="BF280" s="615">
        <v>46028</v>
      </c>
      <c r="BG280" s="614"/>
      <c r="BH280" s="616" t="s">
        <v>2003</v>
      </c>
      <c r="BI280" s="616" t="s">
        <v>1960</v>
      </c>
      <c r="BJ280" s="614"/>
      <c r="BK280" s="616"/>
      <c r="BL280" s="614"/>
      <c r="BM280" s="614"/>
      <c r="BN280" s="616"/>
      <c r="BO280" s="616"/>
      <c r="BP280" s="616"/>
      <c r="BQ280" s="2821"/>
      <c r="BR280" s="2821"/>
      <c r="BS280" s="2802" t="s">
        <v>2004</v>
      </c>
      <c r="BT280" s="611" t="s">
        <v>2005</v>
      </c>
      <c r="BU280" s="611" t="s">
        <v>2006</v>
      </c>
      <c r="BV280" s="676">
        <v>74806132</v>
      </c>
      <c r="BW280" s="639">
        <v>10748061326</v>
      </c>
      <c r="BX280" s="617">
        <v>6500</v>
      </c>
      <c r="BY280" s="618">
        <v>46028</v>
      </c>
      <c r="BZ280" s="618">
        <v>46081</v>
      </c>
      <c r="CA280" s="619"/>
      <c r="CB280" s="612">
        <f t="shared" si="306"/>
        <v>30</v>
      </c>
      <c r="CC280" s="620">
        <f t="shared" si="326"/>
        <v>6500</v>
      </c>
      <c r="CD280" s="612">
        <v>30</v>
      </c>
      <c r="CE280" s="621">
        <f t="shared" si="329"/>
        <v>6500</v>
      </c>
      <c r="CF280" s="612">
        <v>30</v>
      </c>
      <c r="CG280" s="621">
        <v>6500</v>
      </c>
      <c r="CH280" s="621">
        <f t="shared" si="307"/>
        <v>0</v>
      </c>
      <c r="CI280" s="621">
        <f t="shared" si="308"/>
        <v>0</v>
      </c>
      <c r="CJ280" s="619"/>
      <c r="CK280" s="612">
        <f t="shared" si="330"/>
        <v>30</v>
      </c>
      <c r="CL280" s="620">
        <f t="shared" si="327"/>
        <v>6500</v>
      </c>
      <c r="CM280" s="612">
        <v>30</v>
      </c>
      <c r="CN280" s="621">
        <f t="shared" si="331"/>
        <v>6500</v>
      </c>
      <c r="CO280" s="612">
        <v>30</v>
      </c>
      <c r="CP280" s="621">
        <v>6500</v>
      </c>
      <c r="CQ280" s="621">
        <f t="shared" si="309"/>
        <v>0</v>
      </c>
      <c r="CR280" s="621">
        <f t="shared" si="310"/>
        <v>6500</v>
      </c>
      <c r="CS280" s="622"/>
      <c r="CT280" s="612">
        <f t="shared" si="339"/>
        <v>0</v>
      </c>
      <c r="CU280" s="620">
        <f t="shared" si="311"/>
        <v>0</v>
      </c>
      <c r="CV280" s="612"/>
      <c r="CW280" s="621">
        <f t="shared" si="322"/>
        <v>0</v>
      </c>
      <c r="CX280" s="612"/>
      <c r="CY280" s="621">
        <f t="shared" si="323"/>
        <v>0</v>
      </c>
      <c r="CZ280" s="621">
        <f t="shared" si="312"/>
        <v>0</v>
      </c>
      <c r="DA280" s="621">
        <f t="shared" si="313"/>
        <v>0</v>
      </c>
      <c r="DB280" s="612"/>
      <c r="DC280" s="612">
        <f t="shared" si="314"/>
        <v>0</v>
      </c>
      <c r="DD280" s="620">
        <f t="shared" si="315"/>
        <v>0</v>
      </c>
      <c r="DE280" s="612"/>
      <c r="DF280" s="621">
        <f t="shared" si="324"/>
        <v>0</v>
      </c>
      <c r="DG280" s="612"/>
      <c r="DH280" s="621">
        <f t="shared" si="325"/>
        <v>0</v>
      </c>
      <c r="DI280" s="612"/>
      <c r="DJ280" s="612"/>
      <c r="DK280" s="612"/>
      <c r="DL280" s="612"/>
      <c r="DM280" s="612"/>
      <c r="DN280" s="612"/>
      <c r="DO280" s="612"/>
      <c r="DP280" s="612"/>
      <c r="DQ280" s="612"/>
      <c r="DR280" s="612"/>
      <c r="DS280" s="612"/>
      <c r="DU280" s="1945">
        <f t="shared" si="316"/>
        <v>13000</v>
      </c>
      <c r="DV280" s="1946">
        <f t="shared" si="332"/>
        <v>13000</v>
      </c>
      <c r="DW280" s="1946">
        <f t="shared" si="333"/>
        <v>13000</v>
      </c>
      <c r="DX280" s="1946">
        <f t="shared" si="317"/>
        <v>0</v>
      </c>
      <c r="DY280" s="1946">
        <f t="shared" si="318"/>
        <v>0</v>
      </c>
      <c r="DZ280" s="1946"/>
      <c r="EA280" s="1946"/>
      <c r="EB280" s="1946"/>
      <c r="EC280" s="1946"/>
      <c r="EG280" s="1946"/>
    </row>
    <row r="281" spans="1:137" s="1944" customFormat="1" ht="37.5" hidden="1" customHeight="1" x14ac:dyDescent="0.25">
      <c r="A281" s="1937">
        <v>2026</v>
      </c>
      <c r="B281" s="606">
        <v>479</v>
      </c>
      <c r="C281" s="606" t="s">
        <v>58</v>
      </c>
      <c r="D281" s="606">
        <v>3000654</v>
      </c>
      <c r="E281" s="606">
        <v>5005023</v>
      </c>
      <c r="F281" s="606" t="s">
        <v>990</v>
      </c>
      <c r="G281" s="1937" t="s">
        <v>991</v>
      </c>
      <c r="H281" s="1937">
        <v>94</v>
      </c>
      <c r="I281" s="607" t="s">
        <v>992</v>
      </c>
      <c r="J281" s="608" t="s">
        <v>10</v>
      </c>
      <c r="K281" s="608" t="s">
        <v>60</v>
      </c>
      <c r="L281" s="606" t="str">
        <f t="shared" si="305"/>
        <v>2.3</v>
      </c>
      <c r="M281" s="1938" t="s">
        <v>62</v>
      </c>
      <c r="N281" s="609"/>
      <c r="O281" s="1937" t="s">
        <v>1984</v>
      </c>
      <c r="P281" s="1937" t="s">
        <v>65</v>
      </c>
      <c r="Q281" s="1939">
        <v>1</v>
      </c>
      <c r="R281" s="457">
        <v>6500</v>
      </c>
      <c r="S281" s="1937">
        <v>30</v>
      </c>
      <c r="T281" s="1937">
        <v>30</v>
      </c>
      <c r="U281" s="1937"/>
      <c r="V281" s="1937">
        <v>0</v>
      </c>
      <c r="W281" s="2000"/>
      <c r="X281" s="325"/>
      <c r="Y281" s="325"/>
      <c r="Z281" s="326"/>
      <c r="AA281" s="326"/>
      <c r="AB281" s="326"/>
      <c r="AC281" s="326"/>
      <c r="AD281" s="326"/>
      <c r="AE281" s="457">
        <f t="shared" si="334"/>
        <v>13000</v>
      </c>
      <c r="AF281" s="327">
        <f t="shared" si="335"/>
        <v>6500</v>
      </c>
      <c r="AG281" s="327">
        <f t="shared" si="336"/>
        <v>6500</v>
      </c>
      <c r="AH281" s="327">
        <f t="shared" si="337"/>
        <v>0</v>
      </c>
      <c r="AI281" s="327">
        <f t="shared" si="340"/>
        <v>0</v>
      </c>
      <c r="AJ281" s="327">
        <f t="shared" si="341"/>
        <v>0</v>
      </c>
      <c r="AK281" s="327">
        <f t="shared" si="342"/>
        <v>0</v>
      </c>
      <c r="AL281" s="327">
        <f t="shared" si="343"/>
        <v>0</v>
      </c>
      <c r="AM281" s="327">
        <f t="shared" si="344"/>
        <v>0</v>
      </c>
      <c r="AN281" s="327">
        <f t="shared" si="345"/>
        <v>0</v>
      </c>
      <c r="AO281" s="327">
        <f t="shared" si="346"/>
        <v>0</v>
      </c>
      <c r="AP281" s="327">
        <f t="shared" si="347"/>
        <v>0</v>
      </c>
      <c r="AQ281" s="327">
        <f t="shared" si="348"/>
        <v>0</v>
      </c>
      <c r="AR281" s="458">
        <f t="shared" si="338"/>
        <v>13000</v>
      </c>
      <c r="AS281" s="1941" t="s">
        <v>1763</v>
      </c>
      <c r="AT281" s="612"/>
      <c r="AU281" s="612"/>
      <c r="AV281" s="612"/>
      <c r="AW281" s="612"/>
      <c r="AX281" s="612"/>
      <c r="AY281" s="612"/>
      <c r="AZ281" s="612"/>
      <c r="BA281" s="613"/>
      <c r="BB281" s="1942" t="s">
        <v>995</v>
      </c>
      <c r="BC281" s="614" t="s">
        <v>1956</v>
      </c>
      <c r="BD281" s="614" t="s">
        <v>1957</v>
      </c>
      <c r="BE281" s="614" t="s">
        <v>1958</v>
      </c>
      <c r="BF281" s="615">
        <v>46028</v>
      </c>
      <c r="BG281" s="614"/>
      <c r="BH281" s="616" t="s">
        <v>2007</v>
      </c>
      <c r="BI281" s="616" t="s">
        <v>1960</v>
      </c>
      <c r="BJ281" s="614"/>
      <c r="BK281" s="616"/>
      <c r="BL281" s="614"/>
      <c r="BM281" s="614"/>
      <c r="BN281" s="616"/>
      <c r="BO281" s="616"/>
      <c r="BP281" s="616"/>
      <c r="BQ281" s="2821"/>
      <c r="BR281" s="2821"/>
      <c r="BS281" s="2802" t="s">
        <v>2008</v>
      </c>
      <c r="BT281" s="611" t="s">
        <v>2009</v>
      </c>
      <c r="BU281" s="611" t="s">
        <v>2010</v>
      </c>
      <c r="BV281" s="676">
        <v>43084079</v>
      </c>
      <c r="BW281" s="639">
        <v>10430840792</v>
      </c>
      <c r="BX281" s="617">
        <v>6500</v>
      </c>
      <c r="BY281" s="618">
        <v>46028</v>
      </c>
      <c r="BZ281" s="618">
        <v>46081</v>
      </c>
      <c r="CA281" s="619"/>
      <c r="CB281" s="612">
        <f t="shared" si="306"/>
        <v>30</v>
      </c>
      <c r="CC281" s="620">
        <f t="shared" si="326"/>
        <v>6500</v>
      </c>
      <c r="CD281" s="612">
        <v>30</v>
      </c>
      <c r="CE281" s="621">
        <f t="shared" si="329"/>
        <v>6500</v>
      </c>
      <c r="CF281" s="612">
        <v>30</v>
      </c>
      <c r="CG281" s="621">
        <v>6500</v>
      </c>
      <c r="CH281" s="621">
        <f t="shared" si="307"/>
        <v>0</v>
      </c>
      <c r="CI281" s="621">
        <f t="shared" si="308"/>
        <v>0</v>
      </c>
      <c r="CJ281" s="619"/>
      <c r="CK281" s="612">
        <f t="shared" si="330"/>
        <v>30</v>
      </c>
      <c r="CL281" s="620">
        <f t="shared" si="327"/>
        <v>6500</v>
      </c>
      <c r="CM281" s="612">
        <v>30</v>
      </c>
      <c r="CN281" s="621">
        <f t="shared" si="331"/>
        <v>6500</v>
      </c>
      <c r="CO281" s="612">
        <v>30</v>
      </c>
      <c r="CP281" s="621">
        <v>6500</v>
      </c>
      <c r="CQ281" s="621">
        <f t="shared" si="309"/>
        <v>0</v>
      </c>
      <c r="CR281" s="621">
        <f t="shared" si="310"/>
        <v>6500</v>
      </c>
      <c r="CS281" s="622"/>
      <c r="CT281" s="612">
        <f t="shared" si="339"/>
        <v>0</v>
      </c>
      <c r="CU281" s="620">
        <f t="shared" si="311"/>
        <v>0</v>
      </c>
      <c r="CV281" s="612"/>
      <c r="CW281" s="621">
        <f t="shared" si="322"/>
        <v>0</v>
      </c>
      <c r="CX281" s="612"/>
      <c r="CY281" s="621">
        <f t="shared" si="323"/>
        <v>0</v>
      </c>
      <c r="CZ281" s="621">
        <f t="shared" si="312"/>
        <v>0</v>
      </c>
      <c r="DA281" s="621">
        <f t="shared" si="313"/>
        <v>0</v>
      </c>
      <c r="DB281" s="612"/>
      <c r="DC281" s="612">
        <f t="shared" si="314"/>
        <v>0</v>
      </c>
      <c r="DD281" s="620">
        <f t="shared" si="315"/>
        <v>0</v>
      </c>
      <c r="DE281" s="612"/>
      <c r="DF281" s="621">
        <f t="shared" si="324"/>
        <v>0</v>
      </c>
      <c r="DG281" s="612"/>
      <c r="DH281" s="621">
        <f t="shared" si="325"/>
        <v>0</v>
      </c>
      <c r="DI281" s="612"/>
      <c r="DJ281" s="612"/>
      <c r="DK281" s="612"/>
      <c r="DL281" s="612"/>
      <c r="DM281" s="612"/>
      <c r="DN281" s="612"/>
      <c r="DO281" s="612"/>
      <c r="DP281" s="612"/>
      <c r="DQ281" s="612"/>
      <c r="DR281" s="612"/>
      <c r="DS281" s="612"/>
      <c r="DU281" s="1945">
        <f t="shared" si="316"/>
        <v>13000</v>
      </c>
      <c r="DV281" s="1946">
        <f t="shared" si="332"/>
        <v>13000</v>
      </c>
      <c r="DW281" s="1946">
        <f t="shared" si="333"/>
        <v>13000</v>
      </c>
      <c r="DX281" s="1946">
        <f t="shared" si="317"/>
        <v>0</v>
      </c>
      <c r="DY281" s="1946">
        <f t="shared" si="318"/>
        <v>0</v>
      </c>
      <c r="DZ281" s="1946"/>
      <c r="EA281" s="1946"/>
      <c r="EB281" s="1946"/>
      <c r="EC281" s="1946"/>
      <c r="EG281" s="1946"/>
    </row>
    <row r="282" spans="1:137" s="1944" customFormat="1" ht="37.5" hidden="1" customHeight="1" x14ac:dyDescent="0.25">
      <c r="A282" s="1937">
        <v>2026</v>
      </c>
      <c r="B282" s="606">
        <v>479</v>
      </c>
      <c r="C282" s="606" t="s">
        <v>58</v>
      </c>
      <c r="D282" s="606">
        <v>3000654</v>
      </c>
      <c r="E282" s="606">
        <v>5005023</v>
      </c>
      <c r="F282" s="606" t="s">
        <v>990</v>
      </c>
      <c r="G282" s="1937" t="s">
        <v>991</v>
      </c>
      <c r="H282" s="1937">
        <v>94</v>
      </c>
      <c r="I282" s="607" t="s">
        <v>992</v>
      </c>
      <c r="J282" s="608" t="s">
        <v>10</v>
      </c>
      <c r="K282" s="608" t="s">
        <v>60</v>
      </c>
      <c r="L282" s="606" t="str">
        <f t="shared" ref="L282:L313" si="349">+MID(M282,1,3)</f>
        <v>2.3</v>
      </c>
      <c r="M282" s="1938" t="s">
        <v>62</v>
      </c>
      <c r="N282" s="609"/>
      <c r="O282" s="1937" t="s">
        <v>1984</v>
      </c>
      <c r="P282" s="1937" t="s">
        <v>65</v>
      </c>
      <c r="Q282" s="1939">
        <v>1</v>
      </c>
      <c r="R282" s="457">
        <v>6500</v>
      </c>
      <c r="S282" s="1937">
        <v>30</v>
      </c>
      <c r="T282" s="1937">
        <v>30</v>
      </c>
      <c r="U282" s="1937"/>
      <c r="V282" s="1937">
        <v>0</v>
      </c>
      <c r="W282" s="2000"/>
      <c r="X282" s="325"/>
      <c r="Y282" s="325"/>
      <c r="Z282" s="326"/>
      <c r="AA282" s="326"/>
      <c r="AB282" s="326"/>
      <c r="AC282" s="326"/>
      <c r="AD282" s="326"/>
      <c r="AE282" s="457">
        <f t="shared" si="334"/>
        <v>13000</v>
      </c>
      <c r="AF282" s="327">
        <f t="shared" si="335"/>
        <v>6500</v>
      </c>
      <c r="AG282" s="327">
        <f t="shared" si="336"/>
        <v>6500</v>
      </c>
      <c r="AH282" s="327">
        <f t="shared" si="337"/>
        <v>0</v>
      </c>
      <c r="AI282" s="327">
        <f t="shared" si="340"/>
        <v>0</v>
      </c>
      <c r="AJ282" s="327">
        <f t="shared" si="341"/>
        <v>0</v>
      </c>
      <c r="AK282" s="327">
        <f t="shared" si="342"/>
        <v>0</v>
      </c>
      <c r="AL282" s="327">
        <f t="shared" si="343"/>
        <v>0</v>
      </c>
      <c r="AM282" s="327">
        <f t="shared" si="344"/>
        <v>0</v>
      </c>
      <c r="AN282" s="327">
        <f t="shared" si="345"/>
        <v>0</v>
      </c>
      <c r="AO282" s="327">
        <f t="shared" si="346"/>
        <v>0</v>
      </c>
      <c r="AP282" s="327">
        <f t="shared" si="347"/>
        <v>0</v>
      </c>
      <c r="AQ282" s="327">
        <f t="shared" si="348"/>
        <v>0</v>
      </c>
      <c r="AR282" s="458">
        <f t="shared" si="338"/>
        <v>13000</v>
      </c>
      <c r="AS282" s="1941" t="s">
        <v>1763</v>
      </c>
      <c r="AT282" s="612"/>
      <c r="AU282" s="612"/>
      <c r="AV282" s="612"/>
      <c r="AW282" s="612"/>
      <c r="AX282" s="612"/>
      <c r="AY282" s="612"/>
      <c r="AZ282" s="612"/>
      <c r="BA282" s="613"/>
      <c r="BB282" s="1942" t="s">
        <v>995</v>
      </c>
      <c r="BC282" s="614" t="s">
        <v>1956</v>
      </c>
      <c r="BD282" s="614" t="s">
        <v>1957</v>
      </c>
      <c r="BE282" s="614" t="s">
        <v>1958</v>
      </c>
      <c r="BF282" s="615">
        <v>46028</v>
      </c>
      <c r="BG282" s="614"/>
      <c r="BH282" s="616" t="s">
        <v>2011</v>
      </c>
      <c r="BI282" s="616" t="s">
        <v>1960</v>
      </c>
      <c r="BJ282" s="614"/>
      <c r="BK282" s="616"/>
      <c r="BL282" s="614"/>
      <c r="BM282" s="614"/>
      <c r="BN282" s="616"/>
      <c r="BO282" s="616"/>
      <c r="BP282" s="616"/>
      <c r="BQ282" s="2821"/>
      <c r="BR282" s="2821"/>
      <c r="BS282" s="2802" t="s">
        <v>1334</v>
      </c>
      <c r="BT282" s="611" t="s">
        <v>2012</v>
      </c>
      <c r="BU282" s="611" t="s">
        <v>2013</v>
      </c>
      <c r="BV282" s="676">
        <v>72715758</v>
      </c>
      <c r="BW282" s="639">
        <v>10727157587</v>
      </c>
      <c r="BX282" s="617">
        <v>6500</v>
      </c>
      <c r="BY282" s="618">
        <v>46028</v>
      </c>
      <c r="BZ282" s="618">
        <v>46081</v>
      </c>
      <c r="CA282" s="619"/>
      <c r="CB282" s="612">
        <f t="shared" si="306"/>
        <v>30</v>
      </c>
      <c r="CC282" s="620">
        <f t="shared" si="326"/>
        <v>6500</v>
      </c>
      <c r="CD282" s="612">
        <v>30</v>
      </c>
      <c r="CE282" s="621">
        <f t="shared" si="329"/>
        <v>6500</v>
      </c>
      <c r="CF282" s="612">
        <v>30</v>
      </c>
      <c r="CG282" s="621">
        <v>6500</v>
      </c>
      <c r="CH282" s="621">
        <f t="shared" si="307"/>
        <v>0</v>
      </c>
      <c r="CI282" s="621">
        <f t="shared" ref="CI282:CI317" si="350">CC282-CG282</f>
        <v>0</v>
      </c>
      <c r="CJ282" s="619"/>
      <c r="CK282" s="612">
        <f t="shared" si="330"/>
        <v>30</v>
      </c>
      <c r="CL282" s="620">
        <f t="shared" si="327"/>
        <v>6500</v>
      </c>
      <c r="CM282" s="612">
        <v>30</v>
      </c>
      <c r="CN282" s="621">
        <f t="shared" si="331"/>
        <v>6500</v>
      </c>
      <c r="CO282" s="612">
        <v>30</v>
      </c>
      <c r="CP282" s="621">
        <v>6500</v>
      </c>
      <c r="CQ282" s="621">
        <f t="shared" si="309"/>
        <v>0</v>
      </c>
      <c r="CR282" s="621">
        <f t="shared" si="310"/>
        <v>6500</v>
      </c>
      <c r="CS282" s="622"/>
      <c r="CT282" s="612">
        <f t="shared" si="339"/>
        <v>0</v>
      </c>
      <c r="CU282" s="620">
        <f t="shared" ref="CU282:CU304" si="351">AH282</f>
        <v>0</v>
      </c>
      <c r="CV282" s="612"/>
      <c r="CW282" s="621">
        <f t="shared" si="322"/>
        <v>0</v>
      </c>
      <c r="CX282" s="612"/>
      <c r="CY282" s="621">
        <f t="shared" si="323"/>
        <v>0</v>
      </c>
      <c r="CZ282" s="621">
        <f t="shared" ref="CZ282:CZ304" si="352">CU282-CW282</f>
        <v>0</v>
      </c>
      <c r="DA282" s="621">
        <f t="shared" ref="DA282:DA304" si="353">CU282-CY282</f>
        <v>0</v>
      </c>
      <c r="DB282" s="612"/>
      <c r="DC282" s="612">
        <f t="shared" si="314"/>
        <v>0</v>
      </c>
      <c r="DD282" s="620">
        <f t="shared" ref="DD282:DD317" si="354">AI282</f>
        <v>0</v>
      </c>
      <c r="DE282" s="612"/>
      <c r="DF282" s="621">
        <f t="shared" si="324"/>
        <v>0</v>
      </c>
      <c r="DG282" s="612"/>
      <c r="DH282" s="621">
        <f t="shared" si="325"/>
        <v>0</v>
      </c>
      <c r="DI282" s="612"/>
      <c r="DJ282" s="612"/>
      <c r="DK282" s="612"/>
      <c r="DL282" s="612"/>
      <c r="DM282" s="612"/>
      <c r="DN282" s="612"/>
      <c r="DO282" s="612"/>
      <c r="DP282" s="612"/>
      <c r="DQ282" s="612"/>
      <c r="DR282" s="612"/>
      <c r="DS282" s="612"/>
      <c r="DU282" s="1945">
        <f t="shared" si="316"/>
        <v>13000</v>
      </c>
      <c r="DV282" s="1946">
        <f t="shared" si="332"/>
        <v>13000</v>
      </c>
      <c r="DW282" s="1946">
        <f t="shared" si="333"/>
        <v>13000</v>
      </c>
      <c r="DX282" s="1946">
        <f t="shared" ref="DX282:DX317" si="355">DU282-DV282</f>
        <v>0</v>
      </c>
      <c r="DY282" s="1946">
        <f t="shared" ref="DY282:DY317" si="356">DU282-DW282</f>
        <v>0</v>
      </c>
      <c r="DZ282" s="1946"/>
      <c r="EA282" s="1946"/>
      <c r="EB282" s="1946"/>
      <c r="EC282" s="1946"/>
      <c r="EG282" s="1946"/>
    </row>
    <row r="283" spans="1:137" s="1944" customFormat="1" ht="37.5" hidden="1" customHeight="1" x14ac:dyDescent="0.25">
      <c r="A283" s="1937">
        <v>2026</v>
      </c>
      <c r="B283" s="606">
        <v>479</v>
      </c>
      <c r="C283" s="606" t="s">
        <v>58</v>
      </c>
      <c r="D283" s="606">
        <v>3000654</v>
      </c>
      <c r="E283" s="606">
        <v>5005023</v>
      </c>
      <c r="F283" s="606" t="s">
        <v>990</v>
      </c>
      <c r="G283" s="1937" t="s">
        <v>991</v>
      </c>
      <c r="H283" s="1937">
        <v>94</v>
      </c>
      <c r="I283" s="607" t="s">
        <v>992</v>
      </c>
      <c r="J283" s="608" t="s">
        <v>10</v>
      </c>
      <c r="K283" s="608" t="s">
        <v>60</v>
      </c>
      <c r="L283" s="606" t="str">
        <f t="shared" si="349"/>
        <v>2.3</v>
      </c>
      <c r="M283" s="1938" t="s">
        <v>62</v>
      </c>
      <c r="N283" s="609"/>
      <c r="O283" s="1937" t="s">
        <v>1984</v>
      </c>
      <c r="P283" s="1937" t="s">
        <v>65</v>
      </c>
      <c r="Q283" s="1939">
        <v>1</v>
      </c>
      <c r="R283" s="457">
        <v>6500</v>
      </c>
      <c r="S283" s="1937">
        <v>30</v>
      </c>
      <c r="T283" s="1937">
        <v>30</v>
      </c>
      <c r="U283" s="1937"/>
      <c r="V283" s="1937">
        <v>0</v>
      </c>
      <c r="W283" s="2000"/>
      <c r="X283" s="325"/>
      <c r="Y283" s="325"/>
      <c r="Z283" s="326"/>
      <c r="AA283" s="326"/>
      <c r="AB283" s="326"/>
      <c r="AC283" s="326"/>
      <c r="AD283" s="326"/>
      <c r="AE283" s="457">
        <f t="shared" si="334"/>
        <v>13000</v>
      </c>
      <c r="AF283" s="327">
        <f t="shared" si="335"/>
        <v>6500</v>
      </c>
      <c r="AG283" s="327">
        <f t="shared" si="336"/>
        <v>6500</v>
      </c>
      <c r="AH283" s="327">
        <f t="shared" si="337"/>
        <v>0</v>
      </c>
      <c r="AI283" s="327">
        <f t="shared" si="340"/>
        <v>0</v>
      </c>
      <c r="AJ283" s="327">
        <f t="shared" si="341"/>
        <v>0</v>
      </c>
      <c r="AK283" s="327">
        <f t="shared" si="342"/>
        <v>0</v>
      </c>
      <c r="AL283" s="327">
        <f t="shared" si="343"/>
        <v>0</v>
      </c>
      <c r="AM283" s="327">
        <f t="shared" si="344"/>
        <v>0</v>
      </c>
      <c r="AN283" s="327">
        <f t="shared" si="345"/>
        <v>0</v>
      </c>
      <c r="AO283" s="327">
        <f t="shared" si="346"/>
        <v>0</v>
      </c>
      <c r="AP283" s="327">
        <f t="shared" si="347"/>
        <v>0</v>
      </c>
      <c r="AQ283" s="327">
        <f t="shared" si="348"/>
        <v>0</v>
      </c>
      <c r="AR283" s="458">
        <f t="shared" si="338"/>
        <v>13000</v>
      </c>
      <c r="AS283" s="1941" t="s">
        <v>1763</v>
      </c>
      <c r="AT283" s="612"/>
      <c r="AU283" s="612"/>
      <c r="AV283" s="612"/>
      <c r="AW283" s="612"/>
      <c r="AX283" s="612"/>
      <c r="AY283" s="612"/>
      <c r="AZ283" s="612"/>
      <c r="BA283" s="613"/>
      <c r="BB283" s="1942" t="s">
        <v>995</v>
      </c>
      <c r="BC283" s="614" t="s">
        <v>1956</v>
      </c>
      <c r="BD283" s="614" t="s">
        <v>1957</v>
      </c>
      <c r="BE283" s="614" t="s">
        <v>1958</v>
      </c>
      <c r="BF283" s="615">
        <v>46028</v>
      </c>
      <c r="BG283" s="614"/>
      <c r="BH283" s="616" t="s">
        <v>2014</v>
      </c>
      <c r="BI283" s="616" t="s">
        <v>1960</v>
      </c>
      <c r="BJ283" s="614"/>
      <c r="BK283" s="616"/>
      <c r="BL283" s="614"/>
      <c r="BM283" s="614"/>
      <c r="BN283" s="616"/>
      <c r="BO283" s="616"/>
      <c r="BP283" s="616"/>
      <c r="BQ283" s="2821"/>
      <c r="BR283" s="2821"/>
      <c r="BS283" s="2802" t="s">
        <v>1103</v>
      </c>
      <c r="BT283" s="611" t="s">
        <v>2015</v>
      </c>
      <c r="BU283" s="611" t="s">
        <v>2016</v>
      </c>
      <c r="BV283" s="676">
        <v>72300067</v>
      </c>
      <c r="BW283" s="639">
        <v>10723000675</v>
      </c>
      <c r="BX283" s="617">
        <v>6500</v>
      </c>
      <c r="BY283" s="618">
        <v>46028</v>
      </c>
      <c r="BZ283" s="618">
        <v>46081</v>
      </c>
      <c r="CA283" s="619"/>
      <c r="CB283" s="612">
        <f t="shared" si="306"/>
        <v>30</v>
      </c>
      <c r="CC283" s="620">
        <f t="shared" si="326"/>
        <v>6500</v>
      </c>
      <c r="CD283" s="612">
        <v>30</v>
      </c>
      <c r="CE283" s="621">
        <f t="shared" si="329"/>
        <v>6500</v>
      </c>
      <c r="CF283" s="612">
        <v>30</v>
      </c>
      <c r="CG283" s="621">
        <v>6500</v>
      </c>
      <c r="CH283" s="621">
        <f t="shared" si="307"/>
        <v>0</v>
      </c>
      <c r="CI283" s="621">
        <f t="shared" si="350"/>
        <v>0</v>
      </c>
      <c r="CJ283" s="619"/>
      <c r="CK283" s="612">
        <f t="shared" si="330"/>
        <v>30</v>
      </c>
      <c r="CL283" s="620">
        <f t="shared" si="327"/>
        <v>6500</v>
      </c>
      <c r="CM283" s="612">
        <v>30</v>
      </c>
      <c r="CN283" s="621">
        <f t="shared" si="331"/>
        <v>6500</v>
      </c>
      <c r="CO283" s="612">
        <v>30</v>
      </c>
      <c r="CP283" s="621">
        <v>6500</v>
      </c>
      <c r="CQ283" s="621">
        <f t="shared" si="309"/>
        <v>0</v>
      </c>
      <c r="CR283" s="621">
        <f t="shared" si="310"/>
        <v>6500</v>
      </c>
      <c r="CS283" s="622"/>
      <c r="CT283" s="612">
        <f t="shared" si="339"/>
        <v>0</v>
      </c>
      <c r="CU283" s="620">
        <f t="shared" si="351"/>
        <v>0</v>
      </c>
      <c r="CV283" s="612"/>
      <c r="CW283" s="621">
        <f t="shared" si="322"/>
        <v>0</v>
      </c>
      <c r="CX283" s="612"/>
      <c r="CY283" s="621">
        <f t="shared" si="323"/>
        <v>0</v>
      </c>
      <c r="CZ283" s="621">
        <f t="shared" si="352"/>
        <v>0</v>
      </c>
      <c r="DA283" s="621">
        <f t="shared" si="353"/>
        <v>0</v>
      </c>
      <c r="DB283" s="612"/>
      <c r="DC283" s="612">
        <f t="shared" si="314"/>
        <v>0</v>
      </c>
      <c r="DD283" s="620">
        <f t="shared" si="354"/>
        <v>0</v>
      </c>
      <c r="DE283" s="612"/>
      <c r="DF283" s="621">
        <f t="shared" si="324"/>
        <v>0</v>
      </c>
      <c r="DG283" s="612"/>
      <c r="DH283" s="621">
        <f t="shared" si="325"/>
        <v>0</v>
      </c>
      <c r="DI283" s="612"/>
      <c r="DJ283" s="612"/>
      <c r="DK283" s="612"/>
      <c r="DL283" s="612"/>
      <c r="DM283" s="612"/>
      <c r="DN283" s="612"/>
      <c r="DO283" s="612"/>
      <c r="DP283" s="612"/>
      <c r="DQ283" s="612"/>
      <c r="DR283" s="612"/>
      <c r="DS283" s="612"/>
      <c r="DU283" s="1945">
        <f t="shared" si="316"/>
        <v>13000</v>
      </c>
      <c r="DV283" s="1946">
        <f t="shared" si="332"/>
        <v>13000</v>
      </c>
      <c r="DW283" s="1946">
        <f t="shared" si="333"/>
        <v>13000</v>
      </c>
      <c r="DX283" s="1946">
        <f t="shared" si="355"/>
        <v>0</v>
      </c>
      <c r="DY283" s="1946">
        <f t="shared" si="356"/>
        <v>0</v>
      </c>
      <c r="EG283" s="1946"/>
    </row>
    <row r="284" spans="1:137" s="1944" customFormat="1" ht="37.5" hidden="1" customHeight="1" x14ac:dyDescent="0.25">
      <c r="A284" s="1937">
        <v>2026</v>
      </c>
      <c r="B284" s="606">
        <v>479</v>
      </c>
      <c r="C284" s="606" t="s">
        <v>58</v>
      </c>
      <c r="D284" s="606">
        <v>3000654</v>
      </c>
      <c r="E284" s="606">
        <v>5005023</v>
      </c>
      <c r="F284" s="606" t="s">
        <v>990</v>
      </c>
      <c r="G284" s="1937" t="s">
        <v>991</v>
      </c>
      <c r="H284" s="1937">
        <v>94</v>
      </c>
      <c r="I284" s="607" t="s">
        <v>992</v>
      </c>
      <c r="J284" s="608" t="s">
        <v>10</v>
      </c>
      <c r="K284" s="608" t="s">
        <v>60</v>
      </c>
      <c r="L284" s="606" t="str">
        <f t="shared" si="349"/>
        <v>2.3</v>
      </c>
      <c r="M284" s="1938" t="s">
        <v>62</v>
      </c>
      <c r="N284" s="609"/>
      <c r="O284" s="1937" t="s">
        <v>2017</v>
      </c>
      <c r="P284" s="1937" t="s">
        <v>65</v>
      </c>
      <c r="Q284" s="1939">
        <v>1</v>
      </c>
      <c r="R284" s="457">
        <v>4500</v>
      </c>
      <c r="S284" s="1937">
        <v>30</v>
      </c>
      <c r="T284" s="1937">
        <v>30</v>
      </c>
      <c r="U284" s="1937"/>
      <c r="V284" s="1937">
        <v>0</v>
      </c>
      <c r="W284" s="2000"/>
      <c r="X284" s="325"/>
      <c r="Y284" s="325"/>
      <c r="Z284" s="326"/>
      <c r="AA284" s="326"/>
      <c r="AB284" s="326"/>
      <c r="AC284" s="326"/>
      <c r="AD284" s="326"/>
      <c r="AE284" s="457">
        <f t="shared" si="334"/>
        <v>9000</v>
      </c>
      <c r="AF284" s="327">
        <f t="shared" si="335"/>
        <v>4500</v>
      </c>
      <c r="AG284" s="327">
        <f t="shared" si="336"/>
        <v>4500</v>
      </c>
      <c r="AH284" s="327">
        <f t="shared" si="337"/>
        <v>0</v>
      </c>
      <c r="AI284" s="327">
        <f t="shared" si="340"/>
        <v>0</v>
      </c>
      <c r="AJ284" s="327">
        <f t="shared" si="341"/>
        <v>0</v>
      </c>
      <c r="AK284" s="327">
        <f t="shared" si="342"/>
        <v>0</v>
      </c>
      <c r="AL284" s="327">
        <f t="shared" si="343"/>
        <v>0</v>
      </c>
      <c r="AM284" s="327">
        <f t="shared" si="344"/>
        <v>0</v>
      </c>
      <c r="AN284" s="327">
        <f t="shared" si="345"/>
        <v>0</v>
      </c>
      <c r="AO284" s="327">
        <f t="shared" si="346"/>
        <v>0</v>
      </c>
      <c r="AP284" s="327">
        <f t="shared" si="347"/>
        <v>0</v>
      </c>
      <c r="AQ284" s="327">
        <f t="shared" si="348"/>
        <v>0</v>
      </c>
      <c r="AR284" s="458">
        <f t="shared" si="338"/>
        <v>9000</v>
      </c>
      <c r="AS284" s="1941" t="s">
        <v>1763</v>
      </c>
      <c r="AT284" s="612"/>
      <c r="AU284" s="612"/>
      <c r="AV284" s="612"/>
      <c r="AW284" s="612"/>
      <c r="AX284" s="612"/>
      <c r="AY284" s="612"/>
      <c r="AZ284" s="612"/>
      <c r="BA284" s="613"/>
      <c r="BB284" s="1942" t="s">
        <v>995</v>
      </c>
      <c r="BC284" s="614" t="s">
        <v>1956</v>
      </c>
      <c r="BD284" s="614" t="s">
        <v>1957</v>
      </c>
      <c r="BE284" s="614" t="s">
        <v>1958</v>
      </c>
      <c r="BF284" s="615">
        <v>46028</v>
      </c>
      <c r="BG284" s="614"/>
      <c r="BH284" s="616" t="s">
        <v>2018</v>
      </c>
      <c r="BI284" s="616" t="s">
        <v>1960</v>
      </c>
      <c r="BJ284" s="614"/>
      <c r="BK284" s="616"/>
      <c r="BL284" s="614"/>
      <c r="BM284" s="614"/>
      <c r="BN284" s="616"/>
      <c r="BO284" s="616"/>
      <c r="BP284" s="616"/>
      <c r="BQ284" s="2821"/>
      <c r="BR284" s="2821"/>
      <c r="BS284" s="2802" t="s">
        <v>1141</v>
      </c>
      <c r="BT284" s="611" t="s">
        <v>2019</v>
      </c>
      <c r="BU284" s="611" t="s">
        <v>2020</v>
      </c>
      <c r="BV284" s="676">
        <v>76371305</v>
      </c>
      <c r="BW284" s="639">
        <v>10763713054</v>
      </c>
      <c r="BX284" s="617">
        <v>4500</v>
      </c>
      <c r="BY284" s="618">
        <v>46028</v>
      </c>
      <c r="BZ284" s="618">
        <v>46081</v>
      </c>
      <c r="CA284" s="619"/>
      <c r="CB284" s="611">
        <f t="shared" si="306"/>
        <v>30</v>
      </c>
      <c r="CC284" s="677">
        <f t="shared" si="326"/>
        <v>4500</v>
      </c>
      <c r="CD284" s="611">
        <v>30</v>
      </c>
      <c r="CE284" s="677">
        <f t="shared" si="329"/>
        <v>4500</v>
      </c>
      <c r="CF284" s="612">
        <v>30</v>
      </c>
      <c r="CG284" s="621">
        <v>4500</v>
      </c>
      <c r="CH284" s="621">
        <f t="shared" si="307"/>
        <v>0</v>
      </c>
      <c r="CI284" s="677">
        <f t="shared" si="350"/>
        <v>0</v>
      </c>
      <c r="CJ284" s="619"/>
      <c r="CK284" s="611">
        <f t="shared" si="330"/>
        <v>30</v>
      </c>
      <c r="CL284" s="677">
        <f t="shared" si="327"/>
        <v>4500</v>
      </c>
      <c r="CM284" s="611">
        <v>30</v>
      </c>
      <c r="CN284" s="677">
        <f t="shared" si="331"/>
        <v>4500</v>
      </c>
      <c r="CO284" s="612">
        <v>30</v>
      </c>
      <c r="CP284" s="621">
        <v>4500</v>
      </c>
      <c r="CQ284" s="677">
        <f t="shared" si="309"/>
        <v>0</v>
      </c>
      <c r="CR284" s="677">
        <f t="shared" si="310"/>
        <v>4500</v>
      </c>
      <c r="CS284" s="622"/>
      <c r="CT284" s="611">
        <f t="shared" si="339"/>
        <v>0</v>
      </c>
      <c r="CU284" s="678">
        <f t="shared" si="351"/>
        <v>0</v>
      </c>
      <c r="CV284" s="611"/>
      <c r="CW284" s="651">
        <f t="shared" si="322"/>
        <v>0</v>
      </c>
      <c r="CX284" s="611"/>
      <c r="CY284" s="651">
        <f t="shared" si="323"/>
        <v>0</v>
      </c>
      <c r="CZ284" s="651">
        <f t="shared" si="352"/>
        <v>0</v>
      </c>
      <c r="DA284" s="651">
        <f t="shared" si="353"/>
        <v>0</v>
      </c>
      <c r="DB284" s="612"/>
      <c r="DC284" s="612">
        <f t="shared" si="314"/>
        <v>0</v>
      </c>
      <c r="DD284" s="620">
        <f t="shared" si="354"/>
        <v>0</v>
      </c>
      <c r="DE284" s="612"/>
      <c r="DF284" s="621">
        <f t="shared" si="324"/>
        <v>0</v>
      </c>
      <c r="DG284" s="612"/>
      <c r="DH284" s="621">
        <f t="shared" si="325"/>
        <v>0</v>
      </c>
      <c r="DI284" s="612"/>
      <c r="DJ284" s="612"/>
      <c r="DK284" s="612"/>
      <c r="DL284" s="612"/>
      <c r="DM284" s="612"/>
      <c r="DN284" s="612"/>
      <c r="DO284" s="612"/>
      <c r="DP284" s="612"/>
      <c r="DQ284" s="612"/>
      <c r="DR284" s="612"/>
      <c r="DS284" s="612"/>
      <c r="DU284" s="1945">
        <f t="shared" si="316"/>
        <v>9000</v>
      </c>
      <c r="DV284" s="1946">
        <f t="shared" si="332"/>
        <v>9000</v>
      </c>
      <c r="DW284" s="1946">
        <f t="shared" si="333"/>
        <v>9000</v>
      </c>
      <c r="DX284" s="1946">
        <f t="shared" si="355"/>
        <v>0</v>
      </c>
      <c r="DY284" s="1946">
        <f t="shared" si="356"/>
        <v>0</v>
      </c>
      <c r="DZ284" s="1941"/>
      <c r="EA284" s="1941"/>
      <c r="EB284" s="1941"/>
      <c r="EG284" s="1946"/>
    </row>
    <row r="285" spans="1:137" s="1944" customFormat="1" ht="37.5" hidden="1" customHeight="1" x14ac:dyDescent="0.25">
      <c r="A285" s="1937">
        <v>2026</v>
      </c>
      <c r="B285" s="606">
        <v>479</v>
      </c>
      <c r="C285" s="606" t="s">
        <v>58</v>
      </c>
      <c r="D285" s="606">
        <v>3000654</v>
      </c>
      <c r="E285" s="606">
        <v>5005023</v>
      </c>
      <c r="F285" s="606" t="s">
        <v>990</v>
      </c>
      <c r="G285" s="1937" t="s">
        <v>991</v>
      </c>
      <c r="H285" s="1937">
        <v>94</v>
      </c>
      <c r="I285" s="607" t="s">
        <v>992</v>
      </c>
      <c r="J285" s="608" t="s">
        <v>10</v>
      </c>
      <c r="K285" s="608" t="s">
        <v>60</v>
      </c>
      <c r="L285" s="606" t="str">
        <f t="shared" si="349"/>
        <v>2.3</v>
      </c>
      <c r="M285" s="1938" t="s">
        <v>62</v>
      </c>
      <c r="N285" s="609"/>
      <c r="O285" s="1937" t="s">
        <v>2017</v>
      </c>
      <c r="P285" s="1937" t="s">
        <v>65</v>
      </c>
      <c r="Q285" s="1939">
        <v>1</v>
      </c>
      <c r="R285" s="457">
        <v>4500</v>
      </c>
      <c r="S285" s="1937">
        <v>30</v>
      </c>
      <c r="T285" s="1937">
        <v>30</v>
      </c>
      <c r="U285" s="1937"/>
      <c r="V285" s="1937">
        <v>0</v>
      </c>
      <c r="W285" s="2000"/>
      <c r="X285" s="325"/>
      <c r="Y285" s="325"/>
      <c r="Z285" s="326"/>
      <c r="AA285" s="326"/>
      <c r="AB285" s="326"/>
      <c r="AC285" s="326"/>
      <c r="AD285" s="326"/>
      <c r="AE285" s="457">
        <f t="shared" si="334"/>
        <v>9000</v>
      </c>
      <c r="AF285" s="327">
        <f t="shared" si="335"/>
        <v>4500</v>
      </c>
      <c r="AG285" s="327">
        <f t="shared" si="336"/>
        <v>4500</v>
      </c>
      <c r="AH285" s="327">
        <f t="shared" si="337"/>
        <v>0</v>
      </c>
      <c r="AI285" s="327">
        <f t="shared" si="340"/>
        <v>0</v>
      </c>
      <c r="AJ285" s="327">
        <f t="shared" si="341"/>
        <v>0</v>
      </c>
      <c r="AK285" s="327">
        <f t="shared" si="342"/>
        <v>0</v>
      </c>
      <c r="AL285" s="327">
        <f t="shared" si="343"/>
        <v>0</v>
      </c>
      <c r="AM285" s="327">
        <f t="shared" si="344"/>
        <v>0</v>
      </c>
      <c r="AN285" s="327">
        <f t="shared" si="345"/>
        <v>0</v>
      </c>
      <c r="AO285" s="327">
        <f t="shared" si="346"/>
        <v>0</v>
      </c>
      <c r="AP285" s="327">
        <f t="shared" si="347"/>
        <v>0</v>
      </c>
      <c r="AQ285" s="327">
        <f t="shared" si="348"/>
        <v>0</v>
      </c>
      <c r="AR285" s="458">
        <f t="shared" si="338"/>
        <v>9000</v>
      </c>
      <c r="AS285" s="1941" t="s">
        <v>1763</v>
      </c>
      <c r="AT285" s="612"/>
      <c r="AU285" s="612"/>
      <c r="AV285" s="612"/>
      <c r="AW285" s="612"/>
      <c r="AX285" s="612"/>
      <c r="AY285" s="612"/>
      <c r="AZ285" s="612"/>
      <c r="BA285" s="613"/>
      <c r="BB285" s="1942" t="s">
        <v>995</v>
      </c>
      <c r="BC285" s="614" t="s">
        <v>1956</v>
      </c>
      <c r="BD285" s="614" t="s">
        <v>1957</v>
      </c>
      <c r="BE285" s="614" t="s">
        <v>1958</v>
      </c>
      <c r="BF285" s="615">
        <v>46028</v>
      </c>
      <c r="BG285" s="614"/>
      <c r="BH285" s="616" t="s">
        <v>2021</v>
      </c>
      <c r="BI285" s="616" t="s">
        <v>1960</v>
      </c>
      <c r="BJ285" s="614"/>
      <c r="BK285" s="616"/>
      <c r="BL285" s="614"/>
      <c r="BM285" s="614"/>
      <c r="BN285" s="616"/>
      <c r="BO285" s="616"/>
      <c r="BP285" s="616"/>
      <c r="BQ285" s="2821"/>
      <c r="BR285" s="2821"/>
      <c r="BS285" s="2802" t="s">
        <v>2022</v>
      </c>
      <c r="BT285" s="611" t="s">
        <v>1297</v>
      </c>
      <c r="BU285" s="611" t="s">
        <v>2023</v>
      </c>
      <c r="BV285" s="676">
        <v>70144604</v>
      </c>
      <c r="BW285" s="639">
        <v>10701446041</v>
      </c>
      <c r="BX285" s="617">
        <v>4500</v>
      </c>
      <c r="BY285" s="618">
        <v>46028</v>
      </c>
      <c r="BZ285" s="618">
        <v>46081</v>
      </c>
      <c r="CA285" s="619"/>
      <c r="CB285" s="611">
        <v>30</v>
      </c>
      <c r="CC285" s="677">
        <v>4500</v>
      </c>
      <c r="CD285" s="611">
        <v>30</v>
      </c>
      <c r="CE285" s="677">
        <f t="shared" si="329"/>
        <v>4500</v>
      </c>
      <c r="CF285" s="612">
        <v>30</v>
      </c>
      <c r="CG285" s="621">
        <v>4500</v>
      </c>
      <c r="CH285" s="621"/>
      <c r="CI285" s="677">
        <f t="shared" si="350"/>
        <v>0</v>
      </c>
      <c r="CJ285" s="619"/>
      <c r="CK285" s="611">
        <f t="shared" si="330"/>
        <v>30</v>
      </c>
      <c r="CL285" s="677">
        <f t="shared" si="327"/>
        <v>4500</v>
      </c>
      <c r="CM285" s="611">
        <v>30</v>
      </c>
      <c r="CN285" s="677">
        <f t="shared" si="331"/>
        <v>4500</v>
      </c>
      <c r="CO285" s="612">
        <v>30</v>
      </c>
      <c r="CP285" s="621">
        <v>4500</v>
      </c>
      <c r="CQ285" s="677">
        <f t="shared" si="309"/>
        <v>0</v>
      </c>
      <c r="CR285" s="677">
        <f t="shared" si="310"/>
        <v>4500</v>
      </c>
      <c r="CS285" s="622"/>
      <c r="CT285" s="611">
        <f t="shared" si="339"/>
        <v>0</v>
      </c>
      <c r="CU285" s="678">
        <f t="shared" si="351"/>
        <v>0</v>
      </c>
      <c r="CV285" s="611"/>
      <c r="CW285" s="651">
        <f t="shared" si="322"/>
        <v>0</v>
      </c>
      <c r="CX285" s="611"/>
      <c r="CY285" s="651">
        <f t="shared" si="323"/>
        <v>0</v>
      </c>
      <c r="CZ285" s="651">
        <f t="shared" si="352"/>
        <v>0</v>
      </c>
      <c r="DA285" s="651">
        <f t="shared" si="353"/>
        <v>0</v>
      </c>
      <c r="DB285" s="612"/>
      <c r="DC285" s="612">
        <f t="shared" si="314"/>
        <v>0</v>
      </c>
      <c r="DD285" s="620">
        <f t="shared" si="354"/>
        <v>0</v>
      </c>
      <c r="DE285" s="612"/>
      <c r="DF285" s="621">
        <f t="shared" si="324"/>
        <v>0</v>
      </c>
      <c r="DG285" s="612"/>
      <c r="DH285" s="621">
        <f t="shared" si="325"/>
        <v>0</v>
      </c>
      <c r="DI285" s="612"/>
      <c r="DJ285" s="612"/>
      <c r="DK285" s="612"/>
      <c r="DL285" s="612"/>
      <c r="DM285" s="612"/>
      <c r="DN285" s="612"/>
      <c r="DO285" s="612"/>
      <c r="DP285" s="612"/>
      <c r="DQ285" s="612"/>
      <c r="DR285" s="612"/>
      <c r="DS285" s="612"/>
      <c r="DU285" s="1945">
        <f t="shared" si="316"/>
        <v>9000</v>
      </c>
      <c r="DV285" s="1946">
        <f t="shared" si="332"/>
        <v>9000</v>
      </c>
      <c r="DW285" s="1946">
        <f t="shared" si="333"/>
        <v>9000</v>
      </c>
      <c r="DX285" s="1946">
        <f t="shared" si="355"/>
        <v>0</v>
      </c>
      <c r="DY285" s="1946">
        <f t="shared" si="356"/>
        <v>0</v>
      </c>
      <c r="DZ285" s="1941"/>
      <c r="EA285" s="1941"/>
      <c r="EB285" s="1941"/>
      <c r="EG285" s="1946"/>
    </row>
    <row r="286" spans="1:137" s="1944" customFormat="1" ht="37.5" hidden="1" customHeight="1" x14ac:dyDescent="0.25">
      <c r="A286" s="1937">
        <v>2026</v>
      </c>
      <c r="B286" s="606">
        <v>479</v>
      </c>
      <c r="C286" s="606" t="s">
        <v>58</v>
      </c>
      <c r="D286" s="606">
        <v>3000654</v>
      </c>
      <c r="E286" s="606">
        <v>5005023</v>
      </c>
      <c r="F286" s="606" t="s">
        <v>990</v>
      </c>
      <c r="G286" s="1937" t="s">
        <v>991</v>
      </c>
      <c r="H286" s="1937">
        <v>94</v>
      </c>
      <c r="I286" s="607" t="s">
        <v>992</v>
      </c>
      <c r="J286" s="608" t="s">
        <v>10</v>
      </c>
      <c r="K286" s="608" t="s">
        <v>60</v>
      </c>
      <c r="L286" s="606" t="str">
        <f t="shared" si="349"/>
        <v>2.3</v>
      </c>
      <c r="M286" s="1938" t="s">
        <v>62</v>
      </c>
      <c r="N286" s="609"/>
      <c r="O286" s="1937" t="s">
        <v>2017</v>
      </c>
      <c r="P286" s="1937" t="s">
        <v>65</v>
      </c>
      <c r="Q286" s="1939">
        <v>1</v>
      </c>
      <c r="R286" s="457">
        <v>4500</v>
      </c>
      <c r="S286" s="1937">
        <v>30</v>
      </c>
      <c r="T286" s="1937">
        <v>30</v>
      </c>
      <c r="U286" s="1937"/>
      <c r="V286" s="1937">
        <v>0</v>
      </c>
      <c r="W286" s="2000"/>
      <c r="X286" s="325"/>
      <c r="Y286" s="325"/>
      <c r="Z286" s="326"/>
      <c r="AA286" s="326"/>
      <c r="AB286" s="326"/>
      <c r="AC286" s="326"/>
      <c r="AD286" s="326"/>
      <c r="AE286" s="457">
        <f t="shared" si="334"/>
        <v>9000</v>
      </c>
      <c r="AF286" s="327">
        <f>+$R286*(S286/30)</f>
        <v>4500</v>
      </c>
      <c r="AG286" s="327">
        <f>+$R286*(T286/30)</f>
        <v>4500</v>
      </c>
      <c r="AH286" s="327">
        <f t="shared" si="337"/>
        <v>0</v>
      </c>
      <c r="AI286" s="327">
        <f t="shared" si="340"/>
        <v>0</v>
      </c>
      <c r="AJ286" s="327">
        <f t="shared" si="341"/>
        <v>0</v>
      </c>
      <c r="AK286" s="327">
        <f t="shared" si="342"/>
        <v>0</v>
      </c>
      <c r="AL286" s="327">
        <f t="shared" si="343"/>
        <v>0</v>
      </c>
      <c r="AM286" s="327">
        <f t="shared" si="344"/>
        <v>0</v>
      </c>
      <c r="AN286" s="327">
        <f t="shared" si="345"/>
        <v>0</v>
      </c>
      <c r="AO286" s="327">
        <f t="shared" si="346"/>
        <v>0</v>
      </c>
      <c r="AP286" s="327">
        <f t="shared" si="347"/>
        <v>0</v>
      </c>
      <c r="AQ286" s="327">
        <f t="shared" si="348"/>
        <v>0</v>
      </c>
      <c r="AR286" s="458">
        <f t="shared" si="338"/>
        <v>9000</v>
      </c>
      <c r="AS286" s="1941" t="s">
        <v>1763</v>
      </c>
      <c r="AT286" s="612"/>
      <c r="AU286" s="612"/>
      <c r="AV286" s="612"/>
      <c r="AW286" s="612"/>
      <c r="AX286" s="612"/>
      <c r="AY286" s="612"/>
      <c r="AZ286" s="612"/>
      <c r="BA286" s="613"/>
      <c r="BB286" s="1942" t="s">
        <v>995</v>
      </c>
      <c r="BC286" s="614" t="s">
        <v>1956</v>
      </c>
      <c r="BD286" s="614" t="s">
        <v>1957</v>
      </c>
      <c r="BE286" s="614" t="s">
        <v>1958</v>
      </c>
      <c r="BF286" s="615">
        <v>46028</v>
      </c>
      <c r="BG286" s="614"/>
      <c r="BH286" s="616" t="s">
        <v>2024</v>
      </c>
      <c r="BI286" s="616" t="s">
        <v>1960</v>
      </c>
      <c r="BJ286" s="614"/>
      <c r="BK286" s="616"/>
      <c r="BL286" s="614"/>
      <c r="BM286" s="614"/>
      <c r="BN286" s="616"/>
      <c r="BO286" s="616"/>
      <c r="BP286" s="616"/>
      <c r="BQ286" s="2821"/>
      <c r="BR286" s="2821"/>
      <c r="BS286" s="2802" t="s">
        <v>2025</v>
      </c>
      <c r="BT286" s="611" t="s">
        <v>1485</v>
      </c>
      <c r="BU286" s="611" t="s">
        <v>2026</v>
      </c>
      <c r="BV286" s="676">
        <v>48409079</v>
      </c>
      <c r="BW286" s="639">
        <v>10484090799</v>
      </c>
      <c r="BX286" s="617">
        <v>4500</v>
      </c>
      <c r="BY286" s="618">
        <v>46028</v>
      </c>
      <c r="BZ286" s="618">
        <v>46081</v>
      </c>
      <c r="CA286" s="619"/>
      <c r="CB286" s="611">
        <f t="shared" ref="CB286:CB318" si="357">S286</f>
        <v>30</v>
      </c>
      <c r="CC286" s="677">
        <f t="shared" ref="CC286:CC314" si="358">AF286</f>
        <v>4500</v>
      </c>
      <c r="CD286" s="611">
        <v>30</v>
      </c>
      <c r="CE286" s="677">
        <f t="shared" si="329"/>
        <v>4500</v>
      </c>
      <c r="CF286" s="612">
        <v>30</v>
      </c>
      <c r="CG286" s="621">
        <v>4500</v>
      </c>
      <c r="CH286" s="621">
        <f t="shared" ref="CH286:CH317" si="359">CC286-CE286</f>
        <v>0</v>
      </c>
      <c r="CI286" s="677">
        <f t="shared" si="350"/>
        <v>0</v>
      </c>
      <c r="CJ286" s="619"/>
      <c r="CK286" s="611">
        <f t="shared" si="330"/>
        <v>30</v>
      </c>
      <c r="CL286" s="677">
        <f t="shared" si="327"/>
        <v>4500</v>
      </c>
      <c r="CM286" s="611">
        <v>30</v>
      </c>
      <c r="CN286" s="677">
        <f t="shared" si="331"/>
        <v>4500</v>
      </c>
      <c r="CO286" s="612">
        <v>30</v>
      </c>
      <c r="CP286" s="621">
        <v>4500</v>
      </c>
      <c r="CQ286" s="677">
        <f t="shared" si="309"/>
        <v>0</v>
      </c>
      <c r="CR286" s="677">
        <f t="shared" si="310"/>
        <v>4500</v>
      </c>
      <c r="CS286" s="622"/>
      <c r="CT286" s="611">
        <f t="shared" si="339"/>
        <v>0</v>
      </c>
      <c r="CU286" s="678">
        <f t="shared" si="351"/>
        <v>0</v>
      </c>
      <c r="CV286" s="611"/>
      <c r="CW286" s="651">
        <f t="shared" si="322"/>
        <v>0</v>
      </c>
      <c r="CX286" s="611"/>
      <c r="CY286" s="651">
        <f t="shared" si="323"/>
        <v>0</v>
      </c>
      <c r="CZ286" s="651">
        <f t="shared" si="352"/>
        <v>0</v>
      </c>
      <c r="DA286" s="651">
        <f t="shared" si="353"/>
        <v>0</v>
      </c>
      <c r="DB286" s="612"/>
      <c r="DC286" s="612">
        <f t="shared" si="314"/>
        <v>0</v>
      </c>
      <c r="DD286" s="620">
        <f t="shared" si="354"/>
        <v>0</v>
      </c>
      <c r="DE286" s="612"/>
      <c r="DF286" s="621">
        <f t="shared" si="324"/>
        <v>0</v>
      </c>
      <c r="DG286" s="612"/>
      <c r="DH286" s="621">
        <f t="shared" si="325"/>
        <v>0</v>
      </c>
      <c r="DI286" s="612"/>
      <c r="DJ286" s="612"/>
      <c r="DK286" s="612"/>
      <c r="DL286" s="612"/>
      <c r="DM286" s="612"/>
      <c r="DN286" s="612"/>
      <c r="DO286" s="612"/>
      <c r="DP286" s="612"/>
      <c r="DQ286" s="612"/>
      <c r="DR286" s="612"/>
      <c r="DS286" s="612"/>
      <c r="DU286" s="1945">
        <f t="shared" si="316"/>
        <v>9000</v>
      </c>
      <c r="DV286" s="1946">
        <f t="shared" si="332"/>
        <v>9000</v>
      </c>
      <c r="DW286" s="1946">
        <f t="shared" si="333"/>
        <v>9000</v>
      </c>
      <c r="DX286" s="1946">
        <f t="shared" si="355"/>
        <v>0</v>
      </c>
      <c r="DY286" s="1946">
        <f t="shared" si="356"/>
        <v>0</v>
      </c>
      <c r="DZ286" s="1941"/>
      <c r="EA286" s="1941"/>
      <c r="EB286" s="1941"/>
      <c r="EG286" s="1946"/>
    </row>
    <row r="287" spans="1:137" s="1944" customFormat="1" ht="37.5" hidden="1" customHeight="1" x14ac:dyDescent="0.25">
      <c r="A287" s="1937">
        <v>2026</v>
      </c>
      <c r="B287" s="606">
        <v>479</v>
      </c>
      <c r="C287" s="606" t="s">
        <v>58</v>
      </c>
      <c r="D287" s="606">
        <v>3000654</v>
      </c>
      <c r="E287" s="606">
        <v>5005023</v>
      </c>
      <c r="F287" s="606" t="s">
        <v>990</v>
      </c>
      <c r="G287" s="1937" t="s">
        <v>991</v>
      </c>
      <c r="H287" s="1937">
        <v>94</v>
      </c>
      <c r="I287" s="607" t="s">
        <v>992</v>
      </c>
      <c r="J287" s="608" t="s">
        <v>10</v>
      </c>
      <c r="K287" s="608" t="s">
        <v>60</v>
      </c>
      <c r="L287" s="606" t="str">
        <f t="shared" si="349"/>
        <v>2.3</v>
      </c>
      <c r="M287" s="1938" t="s">
        <v>62</v>
      </c>
      <c r="N287" s="609"/>
      <c r="O287" s="1937" t="s">
        <v>2027</v>
      </c>
      <c r="P287" s="1937" t="s">
        <v>65</v>
      </c>
      <c r="Q287" s="1939">
        <v>1</v>
      </c>
      <c r="R287" s="457">
        <v>10000</v>
      </c>
      <c r="S287" s="1937">
        <v>30</v>
      </c>
      <c r="T287" s="1937">
        <v>30</v>
      </c>
      <c r="U287" s="1937"/>
      <c r="V287" s="1937">
        <v>0</v>
      </c>
      <c r="W287" s="2000"/>
      <c r="X287" s="325"/>
      <c r="Y287" s="325"/>
      <c r="Z287" s="326"/>
      <c r="AA287" s="326"/>
      <c r="AB287" s="326"/>
      <c r="AC287" s="326"/>
      <c r="AD287" s="326"/>
      <c r="AE287" s="457">
        <f t="shared" si="334"/>
        <v>20000</v>
      </c>
      <c r="AF287" s="327">
        <f>+$R287*(S287/30)</f>
        <v>10000</v>
      </c>
      <c r="AG287" s="327">
        <f>+$R287*(T287/30)</f>
        <v>10000</v>
      </c>
      <c r="AH287" s="327">
        <f t="shared" si="337"/>
        <v>0</v>
      </c>
      <c r="AI287" s="327">
        <f t="shared" si="340"/>
        <v>0</v>
      </c>
      <c r="AJ287" s="327">
        <f t="shared" si="341"/>
        <v>0</v>
      </c>
      <c r="AK287" s="327">
        <f t="shared" si="342"/>
        <v>0</v>
      </c>
      <c r="AL287" s="327">
        <f t="shared" si="343"/>
        <v>0</v>
      </c>
      <c r="AM287" s="327">
        <f t="shared" si="344"/>
        <v>0</v>
      </c>
      <c r="AN287" s="327">
        <f t="shared" si="345"/>
        <v>0</v>
      </c>
      <c r="AO287" s="327">
        <f t="shared" si="346"/>
        <v>0</v>
      </c>
      <c r="AP287" s="327">
        <f t="shared" si="347"/>
        <v>0</v>
      </c>
      <c r="AQ287" s="327">
        <f t="shared" si="348"/>
        <v>0</v>
      </c>
      <c r="AR287" s="458">
        <f t="shared" si="338"/>
        <v>20000</v>
      </c>
      <c r="AS287" s="1941" t="s">
        <v>1763</v>
      </c>
      <c r="AT287" s="612"/>
      <c r="AU287" s="612"/>
      <c r="AV287" s="612"/>
      <c r="AW287" s="612"/>
      <c r="AX287" s="612"/>
      <c r="AY287" s="612"/>
      <c r="AZ287" s="612"/>
      <c r="BA287" s="613"/>
      <c r="BB287" s="1942" t="s">
        <v>995</v>
      </c>
      <c r="BC287" s="614" t="s">
        <v>1818</v>
      </c>
      <c r="BD287" s="614" t="s">
        <v>1819</v>
      </c>
      <c r="BE287" s="614" t="s">
        <v>1828</v>
      </c>
      <c r="BF287" s="615">
        <v>46028</v>
      </c>
      <c r="BG287" s="614"/>
      <c r="BH287" s="616" t="s">
        <v>2028</v>
      </c>
      <c r="BI287" s="616" t="s">
        <v>1834</v>
      </c>
      <c r="BJ287" s="614"/>
      <c r="BK287" s="614"/>
      <c r="BL287" s="614"/>
      <c r="BM287" s="614"/>
      <c r="BN287" s="614"/>
      <c r="BO287" s="616"/>
      <c r="BP287" s="646"/>
      <c r="BQ287" s="2820"/>
      <c r="BR287" s="2820"/>
      <c r="BS287" s="2757" t="s">
        <v>2029</v>
      </c>
      <c r="BT287" s="657" t="s">
        <v>2030</v>
      </c>
      <c r="BU287" s="657" t="s">
        <v>2031</v>
      </c>
      <c r="BV287" s="638">
        <v>73091238</v>
      </c>
      <c r="BW287" s="639">
        <v>10730912388</v>
      </c>
      <c r="BX287" s="617">
        <v>10000</v>
      </c>
      <c r="BY287" s="618">
        <v>46028</v>
      </c>
      <c r="BZ287" s="629">
        <v>46081</v>
      </c>
      <c r="CA287" s="619"/>
      <c r="CB287" s="612">
        <f t="shared" si="357"/>
        <v>30</v>
      </c>
      <c r="CC287" s="620">
        <f t="shared" si="358"/>
        <v>10000</v>
      </c>
      <c r="CD287" s="612">
        <v>30</v>
      </c>
      <c r="CE287" s="621">
        <v>10000</v>
      </c>
      <c r="CF287" s="612">
        <v>30</v>
      </c>
      <c r="CG287" s="621">
        <v>10000</v>
      </c>
      <c r="CH287" s="621">
        <f t="shared" si="359"/>
        <v>0</v>
      </c>
      <c r="CI287" s="621">
        <f t="shared" si="350"/>
        <v>0</v>
      </c>
      <c r="CJ287" s="619"/>
      <c r="CK287" s="612">
        <f t="shared" si="330"/>
        <v>30</v>
      </c>
      <c r="CL287" s="620">
        <f t="shared" si="327"/>
        <v>10000</v>
      </c>
      <c r="CM287" s="612">
        <v>30</v>
      </c>
      <c r="CN287" s="621">
        <v>10000</v>
      </c>
      <c r="CO287" s="612">
        <v>30</v>
      </c>
      <c r="CP287" s="621">
        <v>10000</v>
      </c>
      <c r="CQ287" s="621">
        <f t="shared" si="309"/>
        <v>0</v>
      </c>
      <c r="CR287" s="621">
        <f t="shared" si="310"/>
        <v>10000</v>
      </c>
      <c r="CS287" s="622"/>
      <c r="CT287" s="612">
        <f t="shared" si="339"/>
        <v>0</v>
      </c>
      <c r="CU287" s="620">
        <f t="shared" si="351"/>
        <v>0</v>
      </c>
      <c r="CV287" s="612"/>
      <c r="CW287" s="621">
        <f t="shared" si="322"/>
        <v>0</v>
      </c>
      <c r="CX287" s="612"/>
      <c r="CY287" s="621">
        <f t="shared" si="323"/>
        <v>0</v>
      </c>
      <c r="CZ287" s="621">
        <f t="shared" si="352"/>
        <v>0</v>
      </c>
      <c r="DA287" s="621">
        <f t="shared" si="353"/>
        <v>0</v>
      </c>
      <c r="DB287" s="612"/>
      <c r="DC287" s="612">
        <f t="shared" si="314"/>
        <v>0</v>
      </c>
      <c r="DD287" s="620">
        <f t="shared" si="354"/>
        <v>0</v>
      </c>
      <c r="DE287" s="612"/>
      <c r="DF287" s="621">
        <f t="shared" si="324"/>
        <v>0</v>
      </c>
      <c r="DG287" s="612"/>
      <c r="DH287" s="621">
        <f t="shared" si="325"/>
        <v>0</v>
      </c>
      <c r="DI287" s="612"/>
      <c r="DJ287" s="612"/>
      <c r="DK287" s="612"/>
      <c r="DL287" s="612"/>
      <c r="DM287" s="612"/>
      <c r="DN287" s="612"/>
      <c r="DO287" s="612"/>
      <c r="DP287" s="612"/>
      <c r="DQ287" s="612"/>
      <c r="DR287" s="612"/>
      <c r="DS287" s="612"/>
      <c r="DU287" s="1945">
        <f t="shared" si="316"/>
        <v>20000</v>
      </c>
      <c r="DV287" s="1946">
        <f t="shared" si="332"/>
        <v>20000</v>
      </c>
      <c r="DW287" s="1946">
        <f t="shared" si="333"/>
        <v>20000</v>
      </c>
      <c r="DX287" s="1946">
        <f t="shared" si="355"/>
        <v>0</v>
      </c>
      <c r="DY287" s="1946">
        <f t="shared" si="356"/>
        <v>0</v>
      </c>
      <c r="EG287" s="1946"/>
    </row>
    <row r="288" spans="1:137" s="1944" customFormat="1" ht="37.5" hidden="1" customHeight="1" x14ac:dyDescent="0.25">
      <c r="A288" s="1937">
        <v>2026</v>
      </c>
      <c r="B288" s="606">
        <v>479</v>
      </c>
      <c r="C288" s="606" t="s">
        <v>58</v>
      </c>
      <c r="D288" s="606">
        <v>3000654</v>
      </c>
      <c r="E288" s="606">
        <v>5005023</v>
      </c>
      <c r="F288" s="606" t="s">
        <v>990</v>
      </c>
      <c r="G288" s="1937" t="s">
        <v>991</v>
      </c>
      <c r="H288" s="1937">
        <v>94</v>
      </c>
      <c r="I288" s="607" t="s">
        <v>992</v>
      </c>
      <c r="J288" s="608" t="s">
        <v>10</v>
      </c>
      <c r="K288" s="608" t="s">
        <v>60</v>
      </c>
      <c r="L288" s="606" t="str">
        <f t="shared" si="349"/>
        <v>2.3</v>
      </c>
      <c r="M288" s="1938" t="s">
        <v>62</v>
      </c>
      <c r="N288" s="609"/>
      <c r="O288" s="1937" t="s">
        <v>2032</v>
      </c>
      <c r="P288" s="1937" t="s">
        <v>65</v>
      </c>
      <c r="Q288" s="1939">
        <v>1</v>
      </c>
      <c r="R288" s="457">
        <v>9000</v>
      </c>
      <c r="S288" s="1937">
        <v>30</v>
      </c>
      <c r="T288" s="1937">
        <v>30</v>
      </c>
      <c r="U288" s="1937"/>
      <c r="V288" s="1937">
        <v>0</v>
      </c>
      <c r="W288" s="2000"/>
      <c r="X288" s="325"/>
      <c r="Y288" s="325"/>
      <c r="Z288" s="326"/>
      <c r="AA288" s="326"/>
      <c r="AB288" s="326"/>
      <c r="AC288" s="326"/>
      <c r="AD288" s="326"/>
      <c r="AE288" s="457">
        <f t="shared" si="334"/>
        <v>18000</v>
      </c>
      <c r="AF288" s="327">
        <f>+$R288*(S288/30)*Q288</f>
        <v>9000</v>
      </c>
      <c r="AG288" s="327">
        <f>+$R288*(T288/30)*Q288</f>
        <v>9000</v>
      </c>
      <c r="AH288" s="327">
        <f t="shared" si="337"/>
        <v>0</v>
      </c>
      <c r="AI288" s="327">
        <f t="shared" si="340"/>
        <v>0</v>
      </c>
      <c r="AJ288" s="327">
        <f t="shared" si="341"/>
        <v>0</v>
      </c>
      <c r="AK288" s="327">
        <f t="shared" si="342"/>
        <v>0</v>
      </c>
      <c r="AL288" s="327">
        <f t="shared" si="343"/>
        <v>0</v>
      </c>
      <c r="AM288" s="327">
        <f t="shared" si="344"/>
        <v>0</v>
      </c>
      <c r="AN288" s="327">
        <f t="shared" si="345"/>
        <v>0</v>
      </c>
      <c r="AO288" s="327">
        <f t="shared" si="346"/>
        <v>0</v>
      </c>
      <c r="AP288" s="327">
        <f t="shared" si="347"/>
        <v>0</v>
      </c>
      <c r="AQ288" s="327">
        <f t="shared" si="348"/>
        <v>0</v>
      </c>
      <c r="AR288" s="458">
        <f t="shared" si="338"/>
        <v>18000</v>
      </c>
      <c r="AS288" s="1941" t="s">
        <v>1763</v>
      </c>
      <c r="AT288" s="612"/>
      <c r="AU288" s="612"/>
      <c r="AV288" s="612"/>
      <c r="AW288" s="612"/>
      <c r="AX288" s="612"/>
      <c r="AY288" s="612"/>
      <c r="AZ288" s="612"/>
      <c r="BA288" s="613"/>
      <c r="BB288" s="1942" t="s">
        <v>995</v>
      </c>
      <c r="BC288" s="614" t="s">
        <v>1818</v>
      </c>
      <c r="BD288" s="614" t="s">
        <v>1819</v>
      </c>
      <c r="BE288" s="614" t="s">
        <v>1828</v>
      </c>
      <c r="BF288" s="615">
        <v>46028</v>
      </c>
      <c r="BG288" s="614"/>
      <c r="BH288" s="616" t="s">
        <v>2033</v>
      </c>
      <c r="BI288" s="616" t="s">
        <v>1834</v>
      </c>
      <c r="BJ288" s="614"/>
      <c r="BK288" s="614"/>
      <c r="BL288" s="614"/>
      <c r="BM288" s="614"/>
      <c r="BN288" s="614"/>
      <c r="BO288" s="616"/>
      <c r="BP288" s="646"/>
      <c r="BQ288" s="2820"/>
      <c r="BR288" s="2820"/>
      <c r="BS288" s="2757" t="s">
        <v>2001</v>
      </c>
      <c r="BT288" s="657" t="s">
        <v>1228</v>
      </c>
      <c r="BU288" s="657" t="s">
        <v>1337</v>
      </c>
      <c r="BV288" s="659" t="s">
        <v>2034</v>
      </c>
      <c r="BW288" s="659" t="s">
        <v>2035</v>
      </c>
      <c r="BX288" s="617">
        <v>9000</v>
      </c>
      <c r="BY288" s="618">
        <v>46028</v>
      </c>
      <c r="BZ288" s="629">
        <v>46081</v>
      </c>
      <c r="CA288" s="619"/>
      <c r="CB288" s="612">
        <f t="shared" si="357"/>
        <v>30</v>
      </c>
      <c r="CC288" s="620">
        <f t="shared" si="358"/>
        <v>9000</v>
      </c>
      <c r="CD288" s="612">
        <v>30</v>
      </c>
      <c r="CE288" s="621">
        <v>9000</v>
      </c>
      <c r="CF288" s="612">
        <v>30</v>
      </c>
      <c r="CG288" s="621">
        <v>9000</v>
      </c>
      <c r="CH288" s="621">
        <f t="shared" si="359"/>
        <v>0</v>
      </c>
      <c r="CI288" s="621">
        <f t="shared" si="350"/>
        <v>0</v>
      </c>
      <c r="CJ288" s="619"/>
      <c r="CK288" s="612">
        <f t="shared" si="330"/>
        <v>30</v>
      </c>
      <c r="CL288" s="620">
        <f t="shared" si="327"/>
        <v>9000</v>
      </c>
      <c r="CM288" s="612">
        <v>30</v>
      </c>
      <c r="CN288" s="621">
        <v>9000</v>
      </c>
      <c r="CO288" s="612">
        <v>30</v>
      </c>
      <c r="CP288" s="621">
        <v>9000</v>
      </c>
      <c r="CQ288" s="621">
        <f t="shared" si="309"/>
        <v>0</v>
      </c>
      <c r="CR288" s="621">
        <f t="shared" si="310"/>
        <v>9000</v>
      </c>
      <c r="CS288" s="622"/>
      <c r="CT288" s="612">
        <f t="shared" si="339"/>
        <v>0</v>
      </c>
      <c r="CU288" s="620">
        <f t="shared" si="351"/>
        <v>0</v>
      </c>
      <c r="CV288" s="612"/>
      <c r="CW288" s="621">
        <f t="shared" si="322"/>
        <v>0</v>
      </c>
      <c r="CX288" s="612"/>
      <c r="CY288" s="621">
        <f t="shared" si="323"/>
        <v>0</v>
      </c>
      <c r="CZ288" s="621">
        <f t="shared" si="352"/>
        <v>0</v>
      </c>
      <c r="DA288" s="621">
        <f t="shared" si="353"/>
        <v>0</v>
      </c>
      <c r="DB288" s="612"/>
      <c r="DC288" s="612">
        <f t="shared" si="314"/>
        <v>0</v>
      </c>
      <c r="DD288" s="620">
        <f t="shared" si="354"/>
        <v>0</v>
      </c>
      <c r="DE288" s="612"/>
      <c r="DF288" s="621">
        <f t="shared" si="324"/>
        <v>0</v>
      </c>
      <c r="DG288" s="612"/>
      <c r="DH288" s="621">
        <f t="shared" si="325"/>
        <v>0</v>
      </c>
      <c r="DI288" s="612"/>
      <c r="DJ288" s="612"/>
      <c r="DK288" s="612"/>
      <c r="DL288" s="612"/>
      <c r="DM288" s="612"/>
      <c r="DN288" s="612"/>
      <c r="DO288" s="612"/>
      <c r="DP288" s="612"/>
      <c r="DQ288" s="612"/>
      <c r="DR288" s="612"/>
      <c r="DS288" s="612"/>
      <c r="DU288" s="1945">
        <f t="shared" si="316"/>
        <v>18000</v>
      </c>
      <c r="DV288" s="1946">
        <f t="shared" si="332"/>
        <v>18000</v>
      </c>
      <c r="DW288" s="1946">
        <f t="shared" si="333"/>
        <v>18000</v>
      </c>
      <c r="DX288" s="1946">
        <f t="shared" si="355"/>
        <v>0</v>
      </c>
      <c r="DY288" s="1946">
        <f t="shared" si="356"/>
        <v>0</v>
      </c>
      <c r="EC288" s="2035" t="s">
        <v>1826</v>
      </c>
      <c r="ED288" s="1946">
        <f>DX288</f>
        <v>0</v>
      </c>
      <c r="EG288" s="1946"/>
    </row>
    <row r="289" spans="1:137" s="1944" customFormat="1" ht="37.5" hidden="1" customHeight="1" x14ac:dyDescent="0.25">
      <c r="A289" s="1937">
        <v>2026</v>
      </c>
      <c r="B289" s="606">
        <v>479</v>
      </c>
      <c r="C289" s="606" t="s">
        <v>58</v>
      </c>
      <c r="D289" s="606">
        <v>3000654</v>
      </c>
      <c r="E289" s="606">
        <v>5005023</v>
      </c>
      <c r="F289" s="606" t="s">
        <v>990</v>
      </c>
      <c r="G289" s="1937" t="s">
        <v>991</v>
      </c>
      <c r="H289" s="1937">
        <v>94</v>
      </c>
      <c r="I289" s="607" t="s">
        <v>992</v>
      </c>
      <c r="J289" s="608" t="s">
        <v>10</v>
      </c>
      <c r="K289" s="608" t="s">
        <v>60</v>
      </c>
      <c r="L289" s="606" t="str">
        <f t="shared" si="349"/>
        <v>2.3</v>
      </c>
      <c r="M289" s="1938" t="s">
        <v>62</v>
      </c>
      <c r="N289" s="609"/>
      <c r="O289" s="1937" t="s">
        <v>2032</v>
      </c>
      <c r="P289" s="1937" t="s">
        <v>65</v>
      </c>
      <c r="Q289" s="1939">
        <v>1</v>
      </c>
      <c r="R289" s="457">
        <v>9000</v>
      </c>
      <c r="S289" s="1937">
        <v>30</v>
      </c>
      <c r="T289" s="1937">
        <v>30</v>
      </c>
      <c r="U289" s="1937"/>
      <c r="V289" s="1937">
        <v>0</v>
      </c>
      <c r="W289" s="2000"/>
      <c r="X289" s="325"/>
      <c r="Y289" s="325"/>
      <c r="Z289" s="326"/>
      <c r="AA289" s="326"/>
      <c r="AB289" s="326"/>
      <c r="AC289" s="326"/>
      <c r="AD289" s="326"/>
      <c r="AE289" s="457">
        <f t="shared" si="334"/>
        <v>18000</v>
      </c>
      <c r="AF289" s="327">
        <f>+$R289*(S289/30)*Q289</f>
        <v>9000</v>
      </c>
      <c r="AG289" s="327">
        <f>+$R289*(T289/30)*Q289</f>
        <v>9000</v>
      </c>
      <c r="AH289" s="327">
        <f t="shared" si="337"/>
        <v>0</v>
      </c>
      <c r="AI289" s="327">
        <f t="shared" si="340"/>
        <v>0</v>
      </c>
      <c r="AJ289" s="327">
        <f t="shared" si="341"/>
        <v>0</v>
      </c>
      <c r="AK289" s="327">
        <f t="shared" si="342"/>
        <v>0</v>
      </c>
      <c r="AL289" s="327">
        <f t="shared" si="343"/>
        <v>0</v>
      </c>
      <c r="AM289" s="327">
        <f t="shared" si="344"/>
        <v>0</v>
      </c>
      <c r="AN289" s="327">
        <f t="shared" si="345"/>
        <v>0</v>
      </c>
      <c r="AO289" s="327">
        <f t="shared" si="346"/>
        <v>0</v>
      </c>
      <c r="AP289" s="327">
        <f t="shared" si="347"/>
        <v>0</v>
      </c>
      <c r="AQ289" s="327">
        <f t="shared" si="348"/>
        <v>0</v>
      </c>
      <c r="AR289" s="458">
        <f>+ROUNDUP(SUM(AF289:AQ289),0)-18000</f>
        <v>0</v>
      </c>
      <c r="AS289" s="1941" t="s">
        <v>1763</v>
      </c>
      <c r="AT289" s="612"/>
      <c r="AU289" s="613" t="s">
        <v>1846</v>
      </c>
      <c r="AV289" s="613" t="s">
        <v>1847</v>
      </c>
      <c r="AW289" s="613"/>
      <c r="AX289" s="613" t="s">
        <v>1848</v>
      </c>
      <c r="AY289" s="624">
        <v>46066</v>
      </c>
      <c r="AZ289" s="612"/>
      <c r="BA289" s="613" t="s">
        <v>1817</v>
      </c>
      <c r="BB289" s="1942" t="s">
        <v>1018</v>
      </c>
      <c r="BC289" s="614"/>
      <c r="BD289" s="614"/>
      <c r="BE289" s="614"/>
      <c r="BF289" s="615"/>
      <c r="BG289" s="614"/>
      <c r="BH289" s="616"/>
      <c r="BI289" s="616"/>
      <c r="BJ289" s="614"/>
      <c r="BK289" s="616"/>
      <c r="BL289" s="384"/>
      <c r="BM289" s="384"/>
      <c r="BN289" s="616"/>
      <c r="BO289" s="616"/>
      <c r="BP289" s="616"/>
      <c r="BQ289" s="2821"/>
      <c r="BR289" s="2821"/>
      <c r="BS289" s="2823"/>
      <c r="BT289" s="612"/>
      <c r="BU289" s="612"/>
      <c r="BV289" s="630"/>
      <c r="BW289" s="630"/>
      <c r="BX289" s="617"/>
      <c r="BY289" s="612"/>
      <c r="BZ289" s="612"/>
      <c r="CA289" s="619"/>
      <c r="CB289" s="612">
        <f t="shared" si="357"/>
        <v>30</v>
      </c>
      <c r="CC289" s="620">
        <f t="shared" si="358"/>
        <v>9000</v>
      </c>
      <c r="CD289" s="612"/>
      <c r="CE289" s="621">
        <f>(R289/30*CD289)*Q289</f>
        <v>0</v>
      </c>
      <c r="CF289" s="612"/>
      <c r="CG289" s="621">
        <f>(R289/30*CF289)*Q289</f>
        <v>0</v>
      </c>
      <c r="CH289" s="621">
        <f t="shared" si="359"/>
        <v>9000</v>
      </c>
      <c r="CI289" s="621">
        <f t="shared" si="350"/>
        <v>9000</v>
      </c>
      <c r="CJ289" s="619"/>
      <c r="CK289" s="612">
        <f t="shared" si="330"/>
        <v>30</v>
      </c>
      <c r="CL289" s="620">
        <f t="shared" si="327"/>
        <v>9000</v>
      </c>
      <c r="CM289" s="612"/>
      <c r="CN289" s="621">
        <f>(R289/30*CM289)*Q289</f>
        <v>0</v>
      </c>
      <c r="CO289" s="612"/>
      <c r="CP289" s="621">
        <f>(R289/30*CO289)*Q289</f>
        <v>0</v>
      </c>
      <c r="CQ289" s="621">
        <f t="shared" si="309"/>
        <v>9000</v>
      </c>
      <c r="CR289" s="621">
        <f t="shared" si="310"/>
        <v>0</v>
      </c>
      <c r="CS289" s="622"/>
      <c r="CT289" s="612">
        <f t="shared" si="339"/>
        <v>0</v>
      </c>
      <c r="CU289" s="620">
        <f t="shared" si="351"/>
        <v>0</v>
      </c>
      <c r="CV289" s="612"/>
      <c r="CW289" s="621">
        <f t="shared" si="322"/>
        <v>0</v>
      </c>
      <c r="CX289" s="612"/>
      <c r="CY289" s="621">
        <f t="shared" si="323"/>
        <v>0</v>
      </c>
      <c r="CZ289" s="621">
        <f t="shared" si="352"/>
        <v>0</v>
      </c>
      <c r="DA289" s="621">
        <f t="shared" si="353"/>
        <v>0</v>
      </c>
      <c r="DB289" s="612"/>
      <c r="DC289" s="612">
        <f t="shared" si="314"/>
        <v>0</v>
      </c>
      <c r="DD289" s="620">
        <f t="shared" si="354"/>
        <v>0</v>
      </c>
      <c r="DE289" s="612"/>
      <c r="DF289" s="621">
        <f t="shared" si="324"/>
        <v>0</v>
      </c>
      <c r="DG289" s="612"/>
      <c r="DH289" s="621">
        <f t="shared" si="325"/>
        <v>0</v>
      </c>
      <c r="DI289" s="612"/>
      <c r="DJ289" s="612"/>
      <c r="DK289" s="612"/>
      <c r="DL289" s="612"/>
      <c r="DM289" s="612"/>
      <c r="DN289" s="612"/>
      <c r="DO289" s="612"/>
      <c r="DP289" s="612"/>
      <c r="DQ289" s="612"/>
      <c r="DR289" s="612"/>
      <c r="DS289" s="612"/>
      <c r="DU289" s="1945">
        <f t="shared" si="316"/>
        <v>0</v>
      </c>
      <c r="DV289" s="1946">
        <f t="shared" si="332"/>
        <v>0</v>
      </c>
      <c r="DW289" s="1946">
        <f t="shared" si="333"/>
        <v>0</v>
      </c>
      <c r="DX289" s="1946">
        <f t="shared" si="355"/>
        <v>0</v>
      </c>
      <c r="DY289" s="1946">
        <f t="shared" si="356"/>
        <v>0</v>
      </c>
      <c r="EC289" s="2035" t="s">
        <v>1826</v>
      </c>
      <c r="ED289" s="1946">
        <f>DX289</f>
        <v>0</v>
      </c>
      <c r="EE289" s="2035" t="s">
        <v>1826</v>
      </c>
      <c r="EG289" s="1946"/>
    </row>
    <row r="290" spans="1:137" s="1944" customFormat="1" ht="37.5" hidden="1" customHeight="1" x14ac:dyDescent="0.25">
      <c r="A290" s="1937">
        <v>2026</v>
      </c>
      <c r="B290" s="606">
        <v>479</v>
      </c>
      <c r="C290" s="606" t="s">
        <v>58</v>
      </c>
      <c r="D290" s="606">
        <v>3000654</v>
      </c>
      <c r="E290" s="606">
        <v>5005023</v>
      </c>
      <c r="F290" s="606" t="s">
        <v>990</v>
      </c>
      <c r="G290" s="1937" t="s">
        <v>991</v>
      </c>
      <c r="H290" s="1937">
        <v>94</v>
      </c>
      <c r="I290" s="607" t="s">
        <v>992</v>
      </c>
      <c r="J290" s="608" t="s">
        <v>10</v>
      </c>
      <c r="K290" s="608" t="s">
        <v>60</v>
      </c>
      <c r="L290" s="606" t="str">
        <f t="shared" si="349"/>
        <v>2.3</v>
      </c>
      <c r="M290" s="1938" t="s">
        <v>62</v>
      </c>
      <c r="N290" s="609"/>
      <c r="O290" s="1937" t="s">
        <v>2032</v>
      </c>
      <c r="P290" s="1937" t="s">
        <v>65</v>
      </c>
      <c r="Q290" s="1939">
        <v>1</v>
      </c>
      <c r="R290" s="457">
        <v>9000</v>
      </c>
      <c r="S290" s="1937">
        <v>30</v>
      </c>
      <c r="T290" s="1937">
        <v>30</v>
      </c>
      <c r="U290" s="1937"/>
      <c r="V290" s="1937">
        <v>0</v>
      </c>
      <c r="W290" s="2000"/>
      <c r="X290" s="325"/>
      <c r="Y290" s="325"/>
      <c r="Z290" s="326"/>
      <c r="AA290" s="326"/>
      <c r="AB290" s="326"/>
      <c r="AC290" s="326"/>
      <c r="AD290" s="326"/>
      <c r="AE290" s="457">
        <f t="shared" si="334"/>
        <v>18000</v>
      </c>
      <c r="AF290" s="327">
        <f>+$R290*(S290/30)*Q290</f>
        <v>9000</v>
      </c>
      <c r="AG290" s="327">
        <f>+$R290*(T290/30)*Q290</f>
        <v>9000</v>
      </c>
      <c r="AH290" s="327">
        <f t="shared" si="337"/>
        <v>0</v>
      </c>
      <c r="AI290" s="327">
        <f t="shared" si="340"/>
        <v>0</v>
      </c>
      <c r="AJ290" s="327">
        <f t="shared" si="341"/>
        <v>0</v>
      </c>
      <c r="AK290" s="327">
        <f t="shared" si="342"/>
        <v>0</v>
      </c>
      <c r="AL290" s="327">
        <f t="shared" si="343"/>
        <v>0</v>
      </c>
      <c r="AM290" s="327">
        <f t="shared" si="344"/>
        <v>0</v>
      </c>
      <c r="AN290" s="327">
        <f t="shared" si="345"/>
        <v>0</v>
      </c>
      <c r="AO290" s="327">
        <f t="shared" si="346"/>
        <v>0</v>
      </c>
      <c r="AP290" s="327">
        <f t="shared" si="347"/>
        <v>0</v>
      </c>
      <c r="AQ290" s="327">
        <f t="shared" si="348"/>
        <v>0</v>
      </c>
      <c r="AR290" s="458">
        <f>+ROUNDUP(SUM(AF290:AQ290),0)-18000</f>
        <v>0</v>
      </c>
      <c r="AS290" s="1941" t="s">
        <v>1763</v>
      </c>
      <c r="AT290" s="612"/>
      <c r="AU290" s="613" t="s">
        <v>1846</v>
      </c>
      <c r="AV290" s="613" t="s">
        <v>1847</v>
      </c>
      <c r="AW290" s="613"/>
      <c r="AX290" s="613" t="s">
        <v>1848</v>
      </c>
      <c r="AY290" s="624">
        <v>46066</v>
      </c>
      <c r="AZ290" s="612"/>
      <c r="BA290" s="613" t="s">
        <v>1817</v>
      </c>
      <c r="BB290" s="1942" t="s">
        <v>1018</v>
      </c>
      <c r="BC290" s="614"/>
      <c r="BD290" s="614"/>
      <c r="BE290" s="614"/>
      <c r="BF290" s="615"/>
      <c r="BG290" s="614"/>
      <c r="BH290" s="616"/>
      <c r="BI290" s="616"/>
      <c r="BJ290" s="614"/>
      <c r="BK290" s="616"/>
      <c r="BL290" s="384"/>
      <c r="BM290" s="384"/>
      <c r="BN290" s="616"/>
      <c r="BO290" s="616"/>
      <c r="BP290" s="616"/>
      <c r="BQ290" s="2821"/>
      <c r="BR290" s="2821"/>
      <c r="BS290" s="2823"/>
      <c r="BT290" s="612"/>
      <c r="BU290" s="612"/>
      <c r="BV290" s="630"/>
      <c r="BW290" s="630"/>
      <c r="BX290" s="617"/>
      <c r="BY290" s="612"/>
      <c r="BZ290" s="612"/>
      <c r="CA290" s="619"/>
      <c r="CB290" s="612">
        <f t="shared" si="357"/>
        <v>30</v>
      </c>
      <c r="CC290" s="620">
        <f t="shared" si="358"/>
        <v>9000</v>
      </c>
      <c r="CD290" s="612"/>
      <c r="CE290" s="621">
        <f>(R290/30*CD290)*Q290</f>
        <v>0</v>
      </c>
      <c r="CF290" s="612"/>
      <c r="CG290" s="621">
        <f>(R290/30*CF290)*Q290</f>
        <v>0</v>
      </c>
      <c r="CH290" s="621">
        <f t="shared" si="359"/>
        <v>9000</v>
      </c>
      <c r="CI290" s="621">
        <f t="shared" si="350"/>
        <v>9000</v>
      </c>
      <c r="CJ290" s="619"/>
      <c r="CK290" s="612">
        <f t="shared" si="330"/>
        <v>30</v>
      </c>
      <c r="CL290" s="620">
        <f t="shared" si="327"/>
        <v>9000</v>
      </c>
      <c r="CM290" s="612"/>
      <c r="CN290" s="621">
        <f>(R290/30*CM290)*Q290</f>
        <v>0</v>
      </c>
      <c r="CO290" s="612"/>
      <c r="CP290" s="621">
        <f>(R290/30*CO290)*Q290</f>
        <v>0</v>
      </c>
      <c r="CQ290" s="621">
        <f t="shared" si="309"/>
        <v>9000</v>
      </c>
      <c r="CR290" s="621">
        <f t="shared" si="310"/>
        <v>0</v>
      </c>
      <c r="CS290" s="622"/>
      <c r="CT290" s="612">
        <f t="shared" si="339"/>
        <v>0</v>
      </c>
      <c r="CU290" s="620">
        <f t="shared" si="351"/>
        <v>0</v>
      </c>
      <c r="CV290" s="612"/>
      <c r="CW290" s="621">
        <f t="shared" si="322"/>
        <v>0</v>
      </c>
      <c r="CX290" s="612"/>
      <c r="CY290" s="621">
        <f t="shared" si="323"/>
        <v>0</v>
      </c>
      <c r="CZ290" s="621">
        <f t="shared" si="352"/>
        <v>0</v>
      </c>
      <c r="DA290" s="621">
        <f t="shared" si="353"/>
        <v>0</v>
      </c>
      <c r="DB290" s="612"/>
      <c r="DC290" s="612">
        <f t="shared" si="314"/>
        <v>0</v>
      </c>
      <c r="DD290" s="620">
        <f t="shared" si="354"/>
        <v>0</v>
      </c>
      <c r="DE290" s="612"/>
      <c r="DF290" s="621">
        <f t="shared" si="324"/>
        <v>0</v>
      </c>
      <c r="DG290" s="612"/>
      <c r="DH290" s="621">
        <f t="shared" si="325"/>
        <v>0</v>
      </c>
      <c r="DI290" s="612"/>
      <c r="DJ290" s="612"/>
      <c r="DK290" s="612"/>
      <c r="DL290" s="612"/>
      <c r="DM290" s="612"/>
      <c r="DN290" s="612"/>
      <c r="DO290" s="612"/>
      <c r="DP290" s="612"/>
      <c r="DQ290" s="612"/>
      <c r="DR290" s="612"/>
      <c r="DS290" s="612"/>
      <c r="DU290" s="1945">
        <f t="shared" si="316"/>
        <v>0</v>
      </c>
      <c r="DV290" s="1946">
        <f t="shared" si="332"/>
        <v>0</v>
      </c>
      <c r="DW290" s="1946">
        <f t="shared" si="333"/>
        <v>0</v>
      </c>
      <c r="DX290" s="1946">
        <f t="shared" si="355"/>
        <v>0</v>
      </c>
      <c r="DY290" s="1946">
        <f t="shared" si="356"/>
        <v>0</v>
      </c>
      <c r="EC290" s="2035" t="s">
        <v>1826</v>
      </c>
      <c r="ED290" s="1946">
        <f>DX290</f>
        <v>0</v>
      </c>
      <c r="EE290" s="2035" t="s">
        <v>1826</v>
      </c>
      <c r="EG290" s="1946"/>
    </row>
    <row r="291" spans="1:137" s="1944" customFormat="1" ht="44.25" hidden="1" customHeight="1" x14ac:dyDescent="0.25">
      <c r="A291" s="1937">
        <v>2026</v>
      </c>
      <c r="B291" s="606">
        <v>479</v>
      </c>
      <c r="C291" s="606" t="s">
        <v>58</v>
      </c>
      <c r="D291" s="606">
        <v>3000654</v>
      </c>
      <c r="E291" s="606">
        <v>5005023</v>
      </c>
      <c r="F291" s="606" t="s">
        <v>990</v>
      </c>
      <c r="G291" s="1937" t="s">
        <v>991</v>
      </c>
      <c r="H291" s="1937">
        <v>94</v>
      </c>
      <c r="I291" s="607" t="s">
        <v>992</v>
      </c>
      <c r="J291" s="608" t="s">
        <v>10</v>
      </c>
      <c r="K291" s="608" t="s">
        <v>60</v>
      </c>
      <c r="L291" s="606" t="str">
        <f t="shared" si="349"/>
        <v>2.3</v>
      </c>
      <c r="M291" s="1938" t="s">
        <v>62</v>
      </c>
      <c r="N291" s="609"/>
      <c r="O291" s="1937" t="s">
        <v>2036</v>
      </c>
      <c r="P291" s="1937" t="s">
        <v>65</v>
      </c>
      <c r="Q291" s="1939">
        <v>1</v>
      </c>
      <c r="R291" s="457">
        <v>8000</v>
      </c>
      <c r="S291" s="1937">
        <v>30</v>
      </c>
      <c r="T291" s="1937">
        <v>30</v>
      </c>
      <c r="U291" s="1937"/>
      <c r="V291" s="1937">
        <v>0</v>
      </c>
      <c r="W291" s="2000"/>
      <c r="X291" s="325"/>
      <c r="Y291" s="325"/>
      <c r="Z291" s="326"/>
      <c r="AA291" s="326"/>
      <c r="AB291" s="326"/>
      <c r="AC291" s="326"/>
      <c r="AD291" s="326"/>
      <c r="AE291" s="457">
        <f t="shared" si="334"/>
        <v>16000</v>
      </c>
      <c r="AF291" s="327">
        <f>+$R291*(S291/30)*Q291</f>
        <v>8000</v>
      </c>
      <c r="AG291" s="327">
        <f>+$R291*(T291/30)*Q291</f>
        <v>8000</v>
      </c>
      <c r="AH291" s="327">
        <f t="shared" si="337"/>
        <v>0</v>
      </c>
      <c r="AI291" s="327">
        <f t="shared" si="340"/>
        <v>0</v>
      </c>
      <c r="AJ291" s="327">
        <f t="shared" si="341"/>
        <v>0</v>
      </c>
      <c r="AK291" s="327">
        <f t="shared" si="342"/>
        <v>0</v>
      </c>
      <c r="AL291" s="327">
        <f t="shared" si="343"/>
        <v>0</v>
      </c>
      <c r="AM291" s="327">
        <f t="shared" si="344"/>
        <v>0</v>
      </c>
      <c r="AN291" s="327">
        <f t="shared" si="345"/>
        <v>0</v>
      </c>
      <c r="AO291" s="327">
        <f t="shared" si="346"/>
        <v>0</v>
      </c>
      <c r="AP291" s="327">
        <f t="shared" si="347"/>
        <v>0</v>
      </c>
      <c r="AQ291" s="327">
        <f t="shared" si="348"/>
        <v>0</v>
      </c>
      <c r="AR291" s="458">
        <f t="shared" ref="AR291:AR300" si="360">+ROUNDUP(SUM(AF291:AQ291),0)</f>
        <v>16000</v>
      </c>
      <c r="AS291" s="1941" t="s">
        <v>1763</v>
      </c>
      <c r="AT291" s="612"/>
      <c r="AU291" s="612"/>
      <c r="AV291" s="612"/>
      <c r="AW291" s="612"/>
      <c r="AX291" s="612"/>
      <c r="AY291" s="612"/>
      <c r="AZ291" s="612"/>
      <c r="BA291" s="613"/>
      <c r="BB291" s="1942" t="s">
        <v>995</v>
      </c>
      <c r="BC291" s="614" t="s">
        <v>1818</v>
      </c>
      <c r="BD291" s="614" t="s">
        <v>1819</v>
      </c>
      <c r="BE291" s="614" t="s">
        <v>1828</v>
      </c>
      <c r="BF291" s="615">
        <v>46028</v>
      </c>
      <c r="BG291" s="614"/>
      <c r="BH291" s="616" t="s">
        <v>2037</v>
      </c>
      <c r="BI291" s="616" t="s">
        <v>1821</v>
      </c>
      <c r="BJ291" s="614"/>
      <c r="BK291" s="614"/>
      <c r="BL291" s="614"/>
      <c r="BM291" s="614"/>
      <c r="BN291" s="614"/>
      <c r="BO291" s="616"/>
      <c r="BP291" s="646"/>
      <c r="BQ291" s="2820"/>
      <c r="BR291" s="2820"/>
      <c r="BS291" s="2757" t="s">
        <v>2038</v>
      </c>
      <c r="BT291" s="657" t="s">
        <v>2039</v>
      </c>
      <c r="BU291" s="657" t="s">
        <v>2040</v>
      </c>
      <c r="BV291" s="638">
        <v>46707555</v>
      </c>
      <c r="BW291" s="639">
        <v>10467075557</v>
      </c>
      <c r="BX291" s="617">
        <v>8000</v>
      </c>
      <c r="BY291" s="618">
        <v>46028</v>
      </c>
      <c r="BZ291" s="629">
        <v>46081</v>
      </c>
      <c r="CA291" s="619"/>
      <c r="CB291" s="612">
        <f t="shared" si="357"/>
        <v>30</v>
      </c>
      <c r="CC291" s="620">
        <f t="shared" si="358"/>
        <v>8000</v>
      </c>
      <c r="CD291" s="612">
        <v>30</v>
      </c>
      <c r="CE291" s="621">
        <v>8000</v>
      </c>
      <c r="CF291" s="612">
        <v>30</v>
      </c>
      <c r="CG291" s="621">
        <v>8000</v>
      </c>
      <c r="CH291" s="621">
        <f t="shared" si="359"/>
        <v>0</v>
      </c>
      <c r="CI291" s="621">
        <f t="shared" si="350"/>
        <v>0</v>
      </c>
      <c r="CJ291" s="619"/>
      <c r="CK291" s="612">
        <f t="shared" si="330"/>
        <v>30</v>
      </c>
      <c r="CL291" s="620">
        <f t="shared" si="327"/>
        <v>8000</v>
      </c>
      <c r="CM291" s="612">
        <v>30</v>
      </c>
      <c r="CN291" s="621">
        <v>8000</v>
      </c>
      <c r="CO291" s="612">
        <v>30</v>
      </c>
      <c r="CP291" s="621">
        <v>8000</v>
      </c>
      <c r="CQ291" s="621">
        <f t="shared" si="309"/>
        <v>0</v>
      </c>
      <c r="CR291" s="621">
        <f t="shared" si="310"/>
        <v>8000</v>
      </c>
      <c r="CS291" s="622"/>
      <c r="CT291" s="612">
        <f t="shared" si="339"/>
        <v>0</v>
      </c>
      <c r="CU291" s="620">
        <f t="shared" si="351"/>
        <v>0</v>
      </c>
      <c r="CV291" s="612"/>
      <c r="CW291" s="621">
        <f t="shared" si="322"/>
        <v>0</v>
      </c>
      <c r="CX291" s="612"/>
      <c r="CY291" s="621">
        <f t="shared" si="323"/>
        <v>0</v>
      </c>
      <c r="CZ291" s="621">
        <f t="shared" si="352"/>
        <v>0</v>
      </c>
      <c r="DA291" s="621">
        <f t="shared" si="353"/>
        <v>0</v>
      </c>
      <c r="DB291" s="612"/>
      <c r="DC291" s="612">
        <f t="shared" si="314"/>
        <v>0</v>
      </c>
      <c r="DD291" s="620">
        <f t="shared" si="354"/>
        <v>0</v>
      </c>
      <c r="DE291" s="612"/>
      <c r="DF291" s="621">
        <f t="shared" si="324"/>
        <v>0</v>
      </c>
      <c r="DG291" s="612"/>
      <c r="DH291" s="621">
        <f t="shared" si="325"/>
        <v>0</v>
      </c>
      <c r="DI291" s="612"/>
      <c r="DJ291" s="612"/>
      <c r="DK291" s="612"/>
      <c r="DL291" s="612"/>
      <c r="DM291" s="612"/>
      <c r="DN291" s="612"/>
      <c r="DO291" s="612"/>
      <c r="DP291" s="612"/>
      <c r="DQ291" s="612"/>
      <c r="DR291" s="612"/>
      <c r="DS291" s="612"/>
      <c r="DU291" s="1945">
        <f t="shared" si="316"/>
        <v>16000</v>
      </c>
      <c r="DV291" s="1946">
        <f t="shared" si="332"/>
        <v>16000</v>
      </c>
      <c r="DW291" s="1946">
        <f t="shared" si="333"/>
        <v>16000</v>
      </c>
      <c r="DX291" s="1946">
        <f t="shared" si="355"/>
        <v>0</v>
      </c>
      <c r="DY291" s="1946">
        <f t="shared" si="356"/>
        <v>0</v>
      </c>
      <c r="EG291" s="1946"/>
    </row>
    <row r="292" spans="1:137" s="1944" customFormat="1" ht="37.5" hidden="1" customHeight="1" x14ac:dyDescent="0.25">
      <c r="A292" s="1937">
        <v>2026</v>
      </c>
      <c r="B292" s="606">
        <v>479</v>
      </c>
      <c r="C292" s="606" t="s">
        <v>58</v>
      </c>
      <c r="D292" s="606">
        <v>3000654</v>
      </c>
      <c r="E292" s="606">
        <v>5005023</v>
      </c>
      <c r="F292" s="606" t="s">
        <v>990</v>
      </c>
      <c r="G292" s="1937" t="s">
        <v>991</v>
      </c>
      <c r="H292" s="1937">
        <v>94</v>
      </c>
      <c r="I292" s="607" t="s">
        <v>992</v>
      </c>
      <c r="J292" s="608" t="s">
        <v>10</v>
      </c>
      <c r="K292" s="608" t="s">
        <v>60</v>
      </c>
      <c r="L292" s="606" t="str">
        <f t="shared" si="349"/>
        <v>2.3</v>
      </c>
      <c r="M292" s="1938" t="s">
        <v>62</v>
      </c>
      <c r="N292" s="609"/>
      <c r="O292" s="1937" t="s">
        <v>2036</v>
      </c>
      <c r="P292" s="1937" t="s">
        <v>65</v>
      </c>
      <c r="Q292" s="1939">
        <v>1</v>
      </c>
      <c r="R292" s="457">
        <v>8000</v>
      </c>
      <c r="S292" s="1937">
        <v>30</v>
      </c>
      <c r="T292" s="1937">
        <v>30</v>
      </c>
      <c r="U292" s="1937"/>
      <c r="V292" s="1937">
        <v>0</v>
      </c>
      <c r="W292" s="2000"/>
      <c r="X292" s="325"/>
      <c r="Y292" s="325"/>
      <c r="Z292" s="326"/>
      <c r="AA292" s="326"/>
      <c r="AB292" s="326"/>
      <c r="AC292" s="326"/>
      <c r="AD292" s="326"/>
      <c r="AE292" s="457">
        <f t="shared" si="334"/>
        <v>16000</v>
      </c>
      <c r="AF292" s="327">
        <f>+$R292*(S292/30)*Q292</f>
        <v>8000</v>
      </c>
      <c r="AG292" s="327">
        <f>+$R292*(T292/30)*Q292</f>
        <v>8000</v>
      </c>
      <c r="AH292" s="327">
        <f t="shared" si="337"/>
        <v>0</v>
      </c>
      <c r="AI292" s="327">
        <f t="shared" si="340"/>
        <v>0</v>
      </c>
      <c r="AJ292" s="327">
        <f t="shared" si="341"/>
        <v>0</v>
      </c>
      <c r="AK292" s="327">
        <f t="shared" si="342"/>
        <v>0</v>
      </c>
      <c r="AL292" s="327">
        <f t="shared" si="343"/>
        <v>0</v>
      </c>
      <c r="AM292" s="327">
        <f t="shared" si="344"/>
        <v>0</v>
      </c>
      <c r="AN292" s="327">
        <f t="shared" si="345"/>
        <v>0</v>
      </c>
      <c r="AO292" s="327">
        <f t="shared" si="346"/>
        <v>0</v>
      </c>
      <c r="AP292" s="327">
        <f t="shared" si="347"/>
        <v>0</v>
      </c>
      <c r="AQ292" s="327">
        <f t="shared" si="348"/>
        <v>0</v>
      </c>
      <c r="AR292" s="458">
        <f t="shared" si="360"/>
        <v>16000</v>
      </c>
      <c r="AS292" s="1941" t="s">
        <v>1763</v>
      </c>
      <c r="AT292" s="612"/>
      <c r="AU292" s="612"/>
      <c r="AV292" s="612"/>
      <c r="AW292" s="612"/>
      <c r="AX292" s="612"/>
      <c r="AY292" s="612"/>
      <c r="AZ292" s="612"/>
      <c r="BA292" s="613"/>
      <c r="BB292" s="1942" t="s">
        <v>995</v>
      </c>
      <c r="BC292" s="614" t="s">
        <v>1818</v>
      </c>
      <c r="BD292" s="614" t="s">
        <v>1819</v>
      </c>
      <c r="BE292" s="614" t="s">
        <v>1828</v>
      </c>
      <c r="BF292" s="615">
        <v>46028</v>
      </c>
      <c r="BG292" s="614"/>
      <c r="BH292" s="616" t="s">
        <v>2041</v>
      </c>
      <c r="BI292" s="616" t="s">
        <v>1821</v>
      </c>
      <c r="BJ292" s="614"/>
      <c r="BK292" s="614"/>
      <c r="BL292" s="614"/>
      <c r="BM292" s="614"/>
      <c r="BN292" s="614"/>
      <c r="BO292" s="616"/>
      <c r="BP292" s="646"/>
      <c r="BQ292" s="2820"/>
      <c r="BR292" s="2820"/>
      <c r="BS292" s="2757" t="s">
        <v>1796</v>
      </c>
      <c r="BT292" s="657" t="s">
        <v>2042</v>
      </c>
      <c r="BU292" s="657" t="s">
        <v>2043</v>
      </c>
      <c r="BV292" s="638">
        <v>31669968</v>
      </c>
      <c r="BW292" s="639">
        <v>10316699681</v>
      </c>
      <c r="BX292" s="617">
        <v>8000</v>
      </c>
      <c r="BY292" s="618">
        <v>46028</v>
      </c>
      <c r="BZ292" s="629">
        <v>46081</v>
      </c>
      <c r="CA292" s="619"/>
      <c r="CB292" s="612">
        <f t="shared" si="357"/>
        <v>30</v>
      </c>
      <c r="CC292" s="620">
        <f t="shared" si="358"/>
        <v>8000</v>
      </c>
      <c r="CD292" s="612">
        <v>30</v>
      </c>
      <c r="CE292" s="621">
        <v>8000</v>
      </c>
      <c r="CF292" s="612">
        <v>30</v>
      </c>
      <c r="CG292" s="621">
        <v>8000</v>
      </c>
      <c r="CH292" s="621">
        <f t="shared" si="359"/>
        <v>0</v>
      </c>
      <c r="CI292" s="621">
        <f t="shared" si="350"/>
        <v>0</v>
      </c>
      <c r="CJ292" s="619"/>
      <c r="CK292" s="612">
        <f t="shared" si="330"/>
        <v>30</v>
      </c>
      <c r="CL292" s="620">
        <f t="shared" si="327"/>
        <v>8000</v>
      </c>
      <c r="CM292" s="612">
        <v>30</v>
      </c>
      <c r="CN292" s="621">
        <v>8000</v>
      </c>
      <c r="CO292" s="612">
        <v>30</v>
      </c>
      <c r="CP292" s="621">
        <v>8000</v>
      </c>
      <c r="CQ292" s="621">
        <f t="shared" si="309"/>
        <v>0</v>
      </c>
      <c r="CR292" s="621">
        <f t="shared" si="310"/>
        <v>8000</v>
      </c>
      <c r="CS292" s="622"/>
      <c r="CT292" s="612">
        <f t="shared" si="339"/>
        <v>0</v>
      </c>
      <c r="CU292" s="620">
        <f t="shared" si="351"/>
        <v>0</v>
      </c>
      <c r="CV292" s="612"/>
      <c r="CW292" s="621">
        <f t="shared" si="322"/>
        <v>0</v>
      </c>
      <c r="CX292" s="612"/>
      <c r="CY292" s="621">
        <f t="shared" si="323"/>
        <v>0</v>
      </c>
      <c r="CZ292" s="621">
        <f t="shared" si="352"/>
        <v>0</v>
      </c>
      <c r="DA292" s="621">
        <f t="shared" si="353"/>
        <v>0</v>
      </c>
      <c r="DB292" s="612"/>
      <c r="DC292" s="612">
        <f t="shared" si="314"/>
        <v>0</v>
      </c>
      <c r="DD292" s="620">
        <f t="shared" si="354"/>
        <v>0</v>
      </c>
      <c r="DE292" s="612"/>
      <c r="DF292" s="621">
        <f t="shared" si="324"/>
        <v>0</v>
      </c>
      <c r="DG292" s="612"/>
      <c r="DH292" s="621">
        <f t="shared" si="325"/>
        <v>0</v>
      </c>
      <c r="DI292" s="612"/>
      <c r="DJ292" s="612"/>
      <c r="DK292" s="612"/>
      <c r="DL292" s="612"/>
      <c r="DM292" s="612"/>
      <c r="DN292" s="612"/>
      <c r="DO292" s="612"/>
      <c r="DP292" s="612"/>
      <c r="DQ292" s="612"/>
      <c r="DR292" s="612"/>
      <c r="DS292" s="612"/>
      <c r="DU292" s="1945">
        <f t="shared" si="316"/>
        <v>16000</v>
      </c>
      <c r="DV292" s="1946">
        <f t="shared" si="332"/>
        <v>16000</v>
      </c>
      <c r="DW292" s="1946">
        <f t="shared" si="333"/>
        <v>16000</v>
      </c>
      <c r="DX292" s="1946">
        <f t="shared" si="355"/>
        <v>0</v>
      </c>
      <c r="DY292" s="1946">
        <f t="shared" si="356"/>
        <v>0</v>
      </c>
      <c r="EG292" s="1946"/>
    </row>
    <row r="293" spans="1:137" s="1944" customFormat="1" ht="37.5" hidden="1" customHeight="1" x14ac:dyDescent="0.25">
      <c r="A293" s="1937">
        <v>2026</v>
      </c>
      <c r="B293" s="606">
        <v>479</v>
      </c>
      <c r="C293" s="606" t="s">
        <v>58</v>
      </c>
      <c r="D293" s="606">
        <v>3000654</v>
      </c>
      <c r="E293" s="606">
        <v>5005023</v>
      </c>
      <c r="F293" s="606" t="s">
        <v>990</v>
      </c>
      <c r="G293" s="1937" t="s">
        <v>991</v>
      </c>
      <c r="H293" s="1937">
        <v>94</v>
      </c>
      <c r="I293" s="607" t="s">
        <v>992</v>
      </c>
      <c r="J293" s="608" t="s">
        <v>10</v>
      </c>
      <c r="K293" s="608" t="s">
        <v>60</v>
      </c>
      <c r="L293" s="606" t="str">
        <f t="shared" si="349"/>
        <v>2.3</v>
      </c>
      <c r="M293" s="1938" t="s">
        <v>62</v>
      </c>
      <c r="N293" s="609"/>
      <c r="O293" s="1937" t="s">
        <v>2044</v>
      </c>
      <c r="P293" s="1937" t="s">
        <v>65</v>
      </c>
      <c r="Q293" s="1939">
        <v>1</v>
      </c>
      <c r="R293" s="457">
        <v>8000</v>
      </c>
      <c r="S293" s="1937">
        <v>30</v>
      </c>
      <c r="T293" s="1937">
        <v>30</v>
      </c>
      <c r="U293" s="1937"/>
      <c r="V293" s="1937">
        <v>0</v>
      </c>
      <c r="W293" s="2000"/>
      <c r="X293" s="325"/>
      <c r="Y293" s="325"/>
      <c r="Z293" s="326"/>
      <c r="AA293" s="326"/>
      <c r="AB293" s="326"/>
      <c r="AC293" s="326"/>
      <c r="AD293" s="326"/>
      <c r="AE293" s="457">
        <f t="shared" si="334"/>
        <v>16000</v>
      </c>
      <c r="AF293" s="327">
        <f t="shared" ref="AF293:AG298" si="361">+$R293*(S293/30)</f>
        <v>8000</v>
      </c>
      <c r="AG293" s="327">
        <f t="shared" si="361"/>
        <v>8000</v>
      </c>
      <c r="AH293" s="327">
        <f t="shared" si="337"/>
        <v>0</v>
      </c>
      <c r="AI293" s="327">
        <f t="shared" si="340"/>
        <v>0</v>
      </c>
      <c r="AJ293" s="327">
        <f t="shared" si="341"/>
        <v>0</v>
      </c>
      <c r="AK293" s="327">
        <f t="shared" si="342"/>
        <v>0</v>
      </c>
      <c r="AL293" s="327">
        <f t="shared" si="343"/>
        <v>0</v>
      </c>
      <c r="AM293" s="327">
        <f t="shared" si="344"/>
        <v>0</v>
      </c>
      <c r="AN293" s="327">
        <f t="shared" si="345"/>
        <v>0</v>
      </c>
      <c r="AO293" s="327">
        <f t="shared" si="346"/>
        <v>0</v>
      </c>
      <c r="AP293" s="327">
        <f t="shared" si="347"/>
        <v>0</v>
      </c>
      <c r="AQ293" s="327">
        <f t="shared" si="348"/>
        <v>0</v>
      </c>
      <c r="AR293" s="458">
        <f t="shared" si="360"/>
        <v>16000</v>
      </c>
      <c r="AS293" s="1941" t="s">
        <v>1763</v>
      </c>
      <c r="AT293" s="612"/>
      <c r="AU293" s="612"/>
      <c r="AV293" s="612"/>
      <c r="AW293" s="612"/>
      <c r="AX293" s="612"/>
      <c r="AY293" s="612"/>
      <c r="AZ293" s="612"/>
      <c r="BA293" s="613"/>
      <c r="BB293" s="1942" t="s">
        <v>995</v>
      </c>
      <c r="BC293" s="614" t="s">
        <v>1818</v>
      </c>
      <c r="BD293" s="614" t="s">
        <v>1819</v>
      </c>
      <c r="BE293" s="614" t="s">
        <v>1828</v>
      </c>
      <c r="BF293" s="615">
        <v>46028</v>
      </c>
      <c r="BG293" s="614"/>
      <c r="BH293" s="616" t="s">
        <v>2045</v>
      </c>
      <c r="BI293" s="616" t="s">
        <v>1834</v>
      </c>
      <c r="BJ293" s="614"/>
      <c r="BK293" s="614"/>
      <c r="BL293" s="614"/>
      <c r="BM293" s="614"/>
      <c r="BN293" s="614"/>
      <c r="BO293" s="616"/>
      <c r="BP293" s="646"/>
      <c r="BQ293" s="2820"/>
      <c r="BR293" s="2820"/>
      <c r="BS293" s="2757" t="s">
        <v>2046</v>
      </c>
      <c r="BT293" s="657" t="s">
        <v>2047</v>
      </c>
      <c r="BU293" s="657" t="s">
        <v>2048</v>
      </c>
      <c r="BV293" s="638">
        <v>18140459</v>
      </c>
      <c r="BW293" s="639">
        <v>10181404596</v>
      </c>
      <c r="BX293" s="617">
        <v>8000</v>
      </c>
      <c r="BY293" s="618">
        <v>46028</v>
      </c>
      <c r="BZ293" s="629">
        <v>46081</v>
      </c>
      <c r="CA293" s="619"/>
      <c r="CB293" s="612">
        <f t="shared" si="357"/>
        <v>30</v>
      </c>
      <c r="CC293" s="620">
        <f t="shared" si="358"/>
        <v>8000</v>
      </c>
      <c r="CD293" s="612">
        <v>30</v>
      </c>
      <c r="CE293" s="621">
        <v>8000</v>
      </c>
      <c r="CF293" s="612">
        <v>30</v>
      </c>
      <c r="CG293" s="621">
        <v>8000</v>
      </c>
      <c r="CH293" s="621">
        <f t="shared" si="359"/>
        <v>0</v>
      </c>
      <c r="CI293" s="621">
        <f t="shared" si="350"/>
        <v>0</v>
      </c>
      <c r="CJ293" s="619"/>
      <c r="CK293" s="612">
        <f t="shared" si="330"/>
        <v>30</v>
      </c>
      <c r="CL293" s="620">
        <f t="shared" si="327"/>
        <v>8000</v>
      </c>
      <c r="CM293" s="612">
        <v>30</v>
      </c>
      <c r="CN293" s="621">
        <v>8000</v>
      </c>
      <c r="CO293" s="612">
        <v>30</v>
      </c>
      <c r="CP293" s="621">
        <v>8000</v>
      </c>
      <c r="CQ293" s="621">
        <f t="shared" si="309"/>
        <v>0</v>
      </c>
      <c r="CR293" s="621">
        <f t="shared" si="310"/>
        <v>8000</v>
      </c>
      <c r="CS293" s="622"/>
      <c r="CT293" s="612">
        <f t="shared" si="339"/>
        <v>0</v>
      </c>
      <c r="CU293" s="620">
        <f t="shared" si="351"/>
        <v>0</v>
      </c>
      <c r="CV293" s="612"/>
      <c r="CW293" s="621">
        <f t="shared" si="322"/>
        <v>0</v>
      </c>
      <c r="CX293" s="612"/>
      <c r="CY293" s="621">
        <f t="shared" si="323"/>
        <v>0</v>
      </c>
      <c r="CZ293" s="621">
        <f t="shared" si="352"/>
        <v>0</v>
      </c>
      <c r="DA293" s="621">
        <f t="shared" si="353"/>
        <v>0</v>
      </c>
      <c r="DB293" s="612"/>
      <c r="DC293" s="612">
        <f t="shared" si="314"/>
        <v>0</v>
      </c>
      <c r="DD293" s="620">
        <f t="shared" si="354"/>
        <v>0</v>
      </c>
      <c r="DE293" s="612"/>
      <c r="DF293" s="621">
        <f t="shared" si="324"/>
        <v>0</v>
      </c>
      <c r="DG293" s="612"/>
      <c r="DH293" s="621">
        <f t="shared" si="325"/>
        <v>0</v>
      </c>
      <c r="DI293" s="612"/>
      <c r="DJ293" s="612"/>
      <c r="DK293" s="612"/>
      <c r="DL293" s="612"/>
      <c r="DM293" s="612"/>
      <c r="DN293" s="612"/>
      <c r="DO293" s="612"/>
      <c r="DP293" s="612"/>
      <c r="DQ293" s="612"/>
      <c r="DR293" s="612"/>
      <c r="DS293" s="612"/>
      <c r="DU293" s="1945">
        <f t="shared" si="316"/>
        <v>16000</v>
      </c>
      <c r="DV293" s="1946">
        <f t="shared" si="332"/>
        <v>16000</v>
      </c>
      <c r="DW293" s="1946">
        <f t="shared" si="333"/>
        <v>16000</v>
      </c>
      <c r="DX293" s="1946">
        <f t="shared" si="355"/>
        <v>0</v>
      </c>
      <c r="DY293" s="1946">
        <f t="shared" si="356"/>
        <v>0</v>
      </c>
      <c r="EG293" s="1946"/>
    </row>
    <row r="294" spans="1:137" s="1944" customFormat="1" ht="37.5" hidden="1" customHeight="1" x14ac:dyDescent="0.25">
      <c r="A294" s="1937">
        <v>2026</v>
      </c>
      <c r="B294" s="606">
        <v>479</v>
      </c>
      <c r="C294" s="606" t="s">
        <v>58</v>
      </c>
      <c r="D294" s="606">
        <v>3000654</v>
      </c>
      <c r="E294" s="606">
        <v>5005023</v>
      </c>
      <c r="F294" s="606" t="s">
        <v>990</v>
      </c>
      <c r="G294" s="1937" t="s">
        <v>991</v>
      </c>
      <c r="H294" s="1937">
        <v>94</v>
      </c>
      <c r="I294" s="607" t="s">
        <v>992</v>
      </c>
      <c r="J294" s="608" t="s">
        <v>10</v>
      </c>
      <c r="K294" s="608" t="s">
        <v>60</v>
      </c>
      <c r="L294" s="606" t="str">
        <f t="shared" si="349"/>
        <v>2.3</v>
      </c>
      <c r="M294" s="1938" t="s">
        <v>62</v>
      </c>
      <c r="N294" s="609"/>
      <c r="O294" s="1937" t="s">
        <v>2049</v>
      </c>
      <c r="P294" s="1937" t="s">
        <v>65</v>
      </c>
      <c r="Q294" s="1939">
        <v>1</v>
      </c>
      <c r="R294" s="457">
        <v>9000</v>
      </c>
      <c r="S294" s="1937">
        <v>30</v>
      </c>
      <c r="T294" s="1937">
        <v>30</v>
      </c>
      <c r="U294" s="1937"/>
      <c r="V294" s="1937">
        <v>0</v>
      </c>
      <c r="W294" s="2000"/>
      <c r="X294" s="325"/>
      <c r="Y294" s="325"/>
      <c r="Z294" s="326"/>
      <c r="AA294" s="326"/>
      <c r="AB294" s="326"/>
      <c r="AC294" s="326"/>
      <c r="AD294" s="326"/>
      <c r="AE294" s="457">
        <f t="shared" si="334"/>
        <v>18000</v>
      </c>
      <c r="AF294" s="327">
        <f t="shared" si="361"/>
        <v>9000</v>
      </c>
      <c r="AG294" s="327">
        <f t="shared" si="361"/>
        <v>9000</v>
      </c>
      <c r="AH294" s="327">
        <f t="shared" si="337"/>
        <v>0</v>
      </c>
      <c r="AI294" s="327">
        <f t="shared" si="340"/>
        <v>0</v>
      </c>
      <c r="AJ294" s="327">
        <f t="shared" si="341"/>
        <v>0</v>
      </c>
      <c r="AK294" s="327">
        <f t="shared" si="342"/>
        <v>0</v>
      </c>
      <c r="AL294" s="327">
        <f t="shared" si="343"/>
        <v>0</v>
      </c>
      <c r="AM294" s="327">
        <f t="shared" si="344"/>
        <v>0</v>
      </c>
      <c r="AN294" s="327">
        <f t="shared" si="345"/>
        <v>0</v>
      </c>
      <c r="AO294" s="327">
        <f t="shared" si="346"/>
        <v>0</v>
      </c>
      <c r="AP294" s="327">
        <f t="shared" si="347"/>
        <v>0</v>
      </c>
      <c r="AQ294" s="327">
        <f t="shared" si="348"/>
        <v>0</v>
      </c>
      <c r="AR294" s="458">
        <f t="shared" si="360"/>
        <v>18000</v>
      </c>
      <c r="AS294" s="1941" t="s">
        <v>1763</v>
      </c>
      <c r="AT294" s="612"/>
      <c r="AU294" s="612"/>
      <c r="AV294" s="612"/>
      <c r="AW294" s="612"/>
      <c r="AX294" s="612"/>
      <c r="AY294" s="612"/>
      <c r="AZ294" s="612"/>
      <c r="BA294" s="613"/>
      <c r="BB294" s="1942" t="s">
        <v>995</v>
      </c>
      <c r="BC294" s="614" t="s">
        <v>1818</v>
      </c>
      <c r="BD294" s="614" t="s">
        <v>1819</v>
      </c>
      <c r="BE294" s="614" t="s">
        <v>1828</v>
      </c>
      <c r="BF294" s="615">
        <v>46028</v>
      </c>
      <c r="BG294" s="614"/>
      <c r="BH294" s="616" t="s">
        <v>2050</v>
      </c>
      <c r="BI294" s="616" t="s">
        <v>1821</v>
      </c>
      <c r="BJ294" s="614"/>
      <c r="BK294" s="614"/>
      <c r="BL294" s="614"/>
      <c r="BM294" s="614"/>
      <c r="BN294" s="614"/>
      <c r="BO294" s="616"/>
      <c r="BP294" s="646"/>
      <c r="BQ294" s="2820"/>
      <c r="BR294" s="2820"/>
      <c r="BS294" s="2757" t="s">
        <v>2051</v>
      </c>
      <c r="BT294" s="657" t="s">
        <v>2052</v>
      </c>
      <c r="BU294" s="657" t="s">
        <v>2053</v>
      </c>
      <c r="BV294" s="638">
        <v>8144764</v>
      </c>
      <c r="BW294" s="639">
        <v>10081447646</v>
      </c>
      <c r="BX294" s="617">
        <v>9000</v>
      </c>
      <c r="BY294" s="618">
        <v>46028</v>
      </c>
      <c r="BZ294" s="629">
        <v>46081</v>
      </c>
      <c r="CA294" s="619"/>
      <c r="CB294" s="612">
        <f t="shared" si="357"/>
        <v>30</v>
      </c>
      <c r="CC294" s="620">
        <f t="shared" si="358"/>
        <v>9000</v>
      </c>
      <c r="CD294" s="612">
        <v>30</v>
      </c>
      <c r="CE294" s="621">
        <v>9000</v>
      </c>
      <c r="CF294" s="612">
        <v>30</v>
      </c>
      <c r="CG294" s="621">
        <v>9000</v>
      </c>
      <c r="CH294" s="621">
        <f t="shared" si="359"/>
        <v>0</v>
      </c>
      <c r="CI294" s="621">
        <f t="shared" si="350"/>
        <v>0</v>
      </c>
      <c r="CJ294" s="619"/>
      <c r="CK294" s="612">
        <f t="shared" si="330"/>
        <v>30</v>
      </c>
      <c r="CL294" s="620">
        <f t="shared" si="327"/>
        <v>9000</v>
      </c>
      <c r="CM294" s="612">
        <v>30</v>
      </c>
      <c r="CN294" s="621">
        <v>9000</v>
      </c>
      <c r="CO294" s="612">
        <v>30</v>
      </c>
      <c r="CP294" s="621">
        <v>9000</v>
      </c>
      <c r="CQ294" s="621">
        <f t="shared" si="309"/>
        <v>0</v>
      </c>
      <c r="CR294" s="621">
        <f t="shared" si="310"/>
        <v>9000</v>
      </c>
      <c r="CS294" s="622"/>
      <c r="CT294" s="612">
        <f t="shared" si="339"/>
        <v>0</v>
      </c>
      <c r="CU294" s="620">
        <f t="shared" si="351"/>
        <v>0</v>
      </c>
      <c r="CV294" s="612"/>
      <c r="CW294" s="621">
        <f t="shared" si="322"/>
        <v>0</v>
      </c>
      <c r="CX294" s="612"/>
      <c r="CY294" s="621">
        <f t="shared" si="323"/>
        <v>0</v>
      </c>
      <c r="CZ294" s="621">
        <f t="shared" si="352"/>
        <v>0</v>
      </c>
      <c r="DA294" s="621">
        <f t="shared" si="353"/>
        <v>0</v>
      </c>
      <c r="DB294" s="612"/>
      <c r="DC294" s="612">
        <f t="shared" si="314"/>
        <v>0</v>
      </c>
      <c r="DD294" s="620">
        <f t="shared" si="354"/>
        <v>0</v>
      </c>
      <c r="DE294" s="612"/>
      <c r="DF294" s="621">
        <f t="shared" si="324"/>
        <v>0</v>
      </c>
      <c r="DG294" s="612"/>
      <c r="DH294" s="621">
        <f t="shared" si="325"/>
        <v>0</v>
      </c>
      <c r="DI294" s="612"/>
      <c r="DJ294" s="612"/>
      <c r="DK294" s="612"/>
      <c r="DL294" s="612"/>
      <c r="DM294" s="612"/>
      <c r="DN294" s="612"/>
      <c r="DO294" s="612"/>
      <c r="DP294" s="612"/>
      <c r="DQ294" s="612"/>
      <c r="DR294" s="612"/>
      <c r="DS294" s="612"/>
      <c r="DU294" s="1945">
        <f t="shared" si="316"/>
        <v>18000</v>
      </c>
      <c r="DV294" s="1946">
        <f t="shared" si="332"/>
        <v>18000</v>
      </c>
      <c r="DW294" s="1946">
        <f t="shared" si="333"/>
        <v>18000</v>
      </c>
      <c r="DX294" s="1946">
        <f t="shared" si="355"/>
        <v>0</v>
      </c>
      <c r="DY294" s="1946">
        <f t="shared" si="356"/>
        <v>0</v>
      </c>
      <c r="EG294" s="1946"/>
    </row>
    <row r="295" spans="1:137" s="1944" customFormat="1" ht="37.5" hidden="1" customHeight="1" x14ac:dyDescent="0.25">
      <c r="A295" s="1937">
        <v>2026</v>
      </c>
      <c r="B295" s="606">
        <v>479</v>
      </c>
      <c r="C295" s="606" t="s">
        <v>58</v>
      </c>
      <c r="D295" s="606">
        <v>3000654</v>
      </c>
      <c r="E295" s="606">
        <v>5005023</v>
      </c>
      <c r="F295" s="606" t="s">
        <v>990</v>
      </c>
      <c r="G295" s="1937" t="s">
        <v>991</v>
      </c>
      <c r="H295" s="1937">
        <v>94</v>
      </c>
      <c r="I295" s="607" t="s">
        <v>992</v>
      </c>
      <c r="J295" s="608" t="s">
        <v>10</v>
      </c>
      <c r="K295" s="608" t="s">
        <v>60</v>
      </c>
      <c r="L295" s="606" t="str">
        <f t="shared" si="349"/>
        <v>2.3</v>
      </c>
      <c r="M295" s="1938" t="s">
        <v>62</v>
      </c>
      <c r="N295" s="609"/>
      <c r="O295" s="1937" t="s">
        <v>2054</v>
      </c>
      <c r="P295" s="1937" t="s">
        <v>65</v>
      </c>
      <c r="Q295" s="1939">
        <v>1</v>
      </c>
      <c r="R295" s="457">
        <v>10000</v>
      </c>
      <c r="S295" s="1937">
        <v>30</v>
      </c>
      <c r="T295" s="1937">
        <v>30</v>
      </c>
      <c r="U295" s="1937"/>
      <c r="V295" s="1937">
        <v>0</v>
      </c>
      <c r="W295" s="2000"/>
      <c r="X295" s="325"/>
      <c r="Y295" s="325"/>
      <c r="Z295" s="326"/>
      <c r="AA295" s="326"/>
      <c r="AB295" s="326"/>
      <c r="AC295" s="326"/>
      <c r="AD295" s="326"/>
      <c r="AE295" s="457">
        <f t="shared" si="334"/>
        <v>20000</v>
      </c>
      <c r="AF295" s="327">
        <f t="shared" si="361"/>
        <v>10000</v>
      </c>
      <c r="AG295" s="327">
        <f t="shared" si="361"/>
        <v>10000</v>
      </c>
      <c r="AH295" s="327">
        <f t="shared" si="337"/>
        <v>0</v>
      </c>
      <c r="AI295" s="327">
        <f t="shared" si="340"/>
        <v>0</v>
      </c>
      <c r="AJ295" s="327">
        <f t="shared" si="341"/>
        <v>0</v>
      </c>
      <c r="AK295" s="327">
        <f t="shared" si="342"/>
        <v>0</v>
      </c>
      <c r="AL295" s="327">
        <f t="shared" si="343"/>
        <v>0</v>
      </c>
      <c r="AM295" s="327">
        <f t="shared" si="344"/>
        <v>0</v>
      </c>
      <c r="AN295" s="327">
        <f t="shared" si="345"/>
        <v>0</v>
      </c>
      <c r="AO295" s="327">
        <f t="shared" si="346"/>
        <v>0</v>
      </c>
      <c r="AP295" s="327">
        <f t="shared" si="347"/>
        <v>0</v>
      </c>
      <c r="AQ295" s="327">
        <f t="shared" si="348"/>
        <v>0</v>
      </c>
      <c r="AR295" s="458">
        <f t="shared" si="360"/>
        <v>20000</v>
      </c>
      <c r="AS295" s="1941" t="s">
        <v>1763</v>
      </c>
      <c r="AT295" s="612"/>
      <c r="AU295" s="612"/>
      <c r="AV295" s="612"/>
      <c r="AW295" s="612"/>
      <c r="AX295" s="612"/>
      <c r="AY295" s="612"/>
      <c r="AZ295" s="612"/>
      <c r="BA295" s="613"/>
      <c r="BB295" s="1942" t="s">
        <v>995</v>
      </c>
      <c r="BC295" s="614" t="s">
        <v>1818</v>
      </c>
      <c r="BD295" s="614" t="s">
        <v>1819</v>
      </c>
      <c r="BE295" s="614" t="s">
        <v>1828</v>
      </c>
      <c r="BF295" s="615">
        <v>46028</v>
      </c>
      <c r="BG295" s="614"/>
      <c r="BH295" s="616" t="s">
        <v>2055</v>
      </c>
      <c r="BI295" s="616" t="s">
        <v>1821</v>
      </c>
      <c r="BJ295" s="614"/>
      <c r="BK295" s="614"/>
      <c r="BL295" s="614"/>
      <c r="BM295" s="614"/>
      <c r="BN295" s="614"/>
      <c r="BO295" s="616"/>
      <c r="BP295" s="646"/>
      <c r="BQ295" s="2820"/>
      <c r="BR295" s="2849"/>
      <c r="BS295" s="2759" t="s">
        <v>1582</v>
      </c>
      <c r="BT295" s="672" t="s">
        <v>2056</v>
      </c>
      <c r="BU295" s="672" t="s">
        <v>2057</v>
      </c>
      <c r="BV295" s="679" t="s">
        <v>2058</v>
      </c>
      <c r="BW295" s="659" t="s">
        <v>2059</v>
      </c>
      <c r="BX295" s="617">
        <v>10000</v>
      </c>
      <c r="BY295" s="618">
        <v>46028</v>
      </c>
      <c r="BZ295" s="618">
        <v>46081</v>
      </c>
      <c r="CA295" s="619"/>
      <c r="CB295" s="612">
        <f t="shared" si="357"/>
        <v>30</v>
      </c>
      <c r="CC295" s="620">
        <f t="shared" si="358"/>
        <v>10000</v>
      </c>
      <c r="CD295" s="612">
        <v>30</v>
      </c>
      <c r="CE295" s="621">
        <v>10000</v>
      </c>
      <c r="CF295" s="612">
        <v>30</v>
      </c>
      <c r="CG295" s="621">
        <v>10000</v>
      </c>
      <c r="CH295" s="621">
        <f t="shared" si="359"/>
        <v>0</v>
      </c>
      <c r="CI295" s="621">
        <f t="shared" si="350"/>
        <v>0</v>
      </c>
      <c r="CJ295" s="619"/>
      <c r="CK295" s="612">
        <f t="shared" si="330"/>
        <v>30</v>
      </c>
      <c r="CL295" s="620">
        <f t="shared" ref="CL295:CL314" si="362">AG295</f>
        <v>10000</v>
      </c>
      <c r="CM295" s="612">
        <v>30</v>
      </c>
      <c r="CN295" s="621">
        <v>10000</v>
      </c>
      <c r="CO295" s="612">
        <v>30</v>
      </c>
      <c r="CP295" s="621">
        <v>10000</v>
      </c>
      <c r="CQ295" s="621">
        <f t="shared" si="309"/>
        <v>0</v>
      </c>
      <c r="CR295" s="621">
        <f t="shared" si="310"/>
        <v>10000</v>
      </c>
      <c r="CS295" s="622"/>
      <c r="CT295" s="612">
        <f t="shared" si="339"/>
        <v>0</v>
      </c>
      <c r="CU295" s="620">
        <f t="shared" si="351"/>
        <v>0</v>
      </c>
      <c r="CV295" s="612"/>
      <c r="CW295" s="621">
        <f t="shared" si="322"/>
        <v>0</v>
      </c>
      <c r="CX295" s="612"/>
      <c r="CY295" s="621">
        <f t="shared" si="323"/>
        <v>0</v>
      </c>
      <c r="CZ295" s="621">
        <f t="shared" si="352"/>
        <v>0</v>
      </c>
      <c r="DA295" s="621">
        <f t="shared" si="353"/>
        <v>0</v>
      </c>
      <c r="DB295" s="612"/>
      <c r="DC295" s="612">
        <f t="shared" si="314"/>
        <v>0</v>
      </c>
      <c r="DD295" s="620">
        <f t="shared" si="354"/>
        <v>0</v>
      </c>
      <c r="DE295" s="612"/>
      <c r="DF295" s="621">
        <f t="shared" si="324"/>
        <v>0</v>
      </c>
      <c r="DG295" s="612"/>
      <c r="DH295" s="621">
        <f t="shared" si="325"/>
        <v>0</v>
      </c>
      <c r="DI295" s="612"/>
      <c r="DJ295" s="612"/>
      <c r="DK295" s="612"/>
      <c r="DL295" s="612"/>
      <c r="DM295" s="612"/>
      <c r="DN295" s="612"/>
      <c r="DO295" s="612"/>
      <c r="DP295" s="612"/>
      <c r="DQ295" s="612"/>
      <c r="DR295" s="612"/>
      <c r="DS295" s="612"/>
      <c r="DU295" s="1945">
        <f t="shared" si="316"/>
        <v>20000</v>
      </c>
      <c r="DV295" s="1946">
        <f t="shared" si="332"/>
        <v>20000</v>
      </c>
      <c r="DW295" s="1946">
        <f t="shared" si="333"/>
        <v>20000</v>
      </c>
      <c r="DX295" s="1946">
        <f t="shared" si="355"/>
        <v>0</v>
      </c>
      <c r="DY295" s="1946">
        <f t="shared" si="356"/>
        <v>0</v>
      </c>
      <c r="EG295" s="1946"/>
    </row>
    <row r="296" spans="1:137" s="1944" customFormat="1" ht="37.5" hidden="1" customHeight="1" x14ac:dyDescent="0.25">
      <c r="A296" s="1937">
        <v>2026</v>
      </c>
      <c r="B296" s="606">
        <v>479</v>
      </c>
      <c r="C296" s="606" t="s">
        <v>58</v>
      </c>
      <c r="D296" s="606">
        <v>3000654</v>
      </c>
      <c r="E296" s="606">
        <v>5005023</v>
      </c>
      <c r="F296" s="606" t="s">
        <v>990</v>
      </c>
      <c r="G296" s="1937" t="s">
        <v>991</v>
      </c>
      <c r="H296" s="1937">
        <v>94</v>
      </c>
      <c r="I296" s="607" t="s">
        <v>992</v>
      </c>
      <c r="J296" s="608" t="s">
        <v>10</v>
      </c>
      <c r="K296" s="608" t="s">
        <v>60</v>
      </c>
      <c r="L296" s="606" t="str">
        <f t="shared" si="349"/>
        <v>2.3</v>
      </c>
      <c r="M296" s="1938" t="s">
        <v>62</v>
      </c>
      <c r="N296" s="609"/>
      <c r="O296" s="1937" t="s">
        <v>2060</v>
      </c>
      <c r="P296" s="1937" t="s">
        <v>65</v>
      </c>
      <c r="Q296" s="1939">
        <v>1</v>
      </c>
      <c r="R296" s="457">
        <v>4000</v>
      </c>
      <c r="S296" s="1937">
        <v>30</v>
      </c>
      <c r="T296" s="1937">
        <v>30</v>
      </c>
      <c r="U296" s="1937"/>
      <c r="V296" s="1937">
        <v>0</v>
      </c>
      <c r="W296" s="2000"/>
      <c r="X296" s="325"/>
      <c r="Y296" s="325"/>
      <c r="Z296" s="326"/>
      <c r="AA296" s="326"/>
      <c r="AB296" s="326"/>
      <c r="AC296" s="326"/>
      <c r="AD296" s="326"/>
      <c r="AE296" s="457">
        <f t="shared" si="334"/>
        <v>8000</v>
      </c>
      <c r="AF296" s="327">
        <f t="shared" si="361"/>
        <v>4000</v>
      </c>
      <c r="AG296" s="327">
        <f t="shared" si="361"/>
        <v>4000</v>
      </c>
      <c r="AH296" s="327">
        <f t="shared" si="337"/>
        <v>0</v>
      </c>
      <c r="AI296" s="327">
        <f t="shared" si="340"/>
        <v>0</v>
      </c>
      <c r="AJ296" s="327">
        <f t="shared" si="341"/>
        <v>0</v>
      </c>
      <c r="AK296" s="327">
        <f t="shared" si="342"/>
        <v>0</v>
      </c>
      <c r="AL296" s="327">
        <f t="shared" si="343"/>
        <v>0</v>
      </c>
      <c r="AM296" s="327">
        <f t="shared" si="344"/>
        <v>0</v>
      </c>
      <c r="AN296" s="327">
        <f t="shared" si="345"/>
        <v>0</v>
      </c>
      <c r="AO296" s="327">
        <f t="shared" si="346"/>
        <v>0</v>
      </c>
      <c r="AP296" s="327">
        <f t="shared" si="347"/>
        <v>0</v>
      </c>
      <c r="AQ296" s="327">
        <f t="shared" si="348"/>
        <v>0</v>
      </c>
      <c r="AR296" s="458">
        <f t="shared" si="360"/>
        <v>8000</v>
      </c>
      <c r="AS296" s="1941" t="s">
        <v>1763</v>
      </c>
      <c r="AT296" s="612"/>
      <c r="AU296" s="612"/>
      <c r="AV296" s="612"/>
      <c r="AW296" s="612"/>
      <c r="AX296" s="612"/>
      <c r="AY296" s="612"/>
      <c r="AZ296" s="612"/>
      <c r="BA296" s="613"/>
      <c r="BB296" s="1942" t="s">
        <v>995</v>
      </c>
      <c r="BC296" s="614" t="s">
        <v>1818</v>
      </c>
      <c r="BD296" s="614" t="s">
        <v>1819</v>
      </c>
      <c r="BE296" s="614" t="s">
        <v>1828</v>
      </c>
      <c r="BF296" s="615">
        <v>46028</v>
      </c>
      <c r="BG296" s="614"/>
      <c r="BH296" s="616" t="s">
        <v>2061</v>
      </c>
      <c r="BI296" s="616" t="s">
        <v>1834</v>
      </c>
      <c r="BJ296" s="614"/>
      <c r="BK296" s="614"/>
      <c r="BL296" s="614"/>
      <c r="BM296" s="614"/>
      <c r="BN296" s="614"/>
      <c r="BO296" s="669"/>
      <c r="BP296" s="670"/>
      <c r="BQ296" s="2817"/>
      <c r="BR296" s="2817"/>
      <c r="BS296" s="2762" t="s">
        <v>2062</v>
      </c>
      <c r="BT296" s="1134" t="s">
        <v>2063</v>
      </c>
      <c r="BU296" s="1134" t="s">
        <v>2064</v>
      </c>
      <c r="BV296" s="679" t="s">
        <v>2065</v>
      </c>
      <c r="BW296" s="659" t="s">
        <v>2066</v>
      </c>
      <c r="BX296" s="617">
        <v>4000</v>
      </c>
      <c r="BY296" s="618">
        <v>46028</v>
      </c>
      <c r="BZ296" s="629">
        <v>46081</v>
      </c>
      <c r="CA296" s="619"/>
      <c r="CB296" s="612">
        <f t="shared" si="357"/>
        <v>30</v>
      </c>
      <c r="CC296" s="620">
        <f t="shared" si="358"/>
        <v>4000</v>
      </c>
      <c r="CD296" s="612">
        <v>30</v>
      </c>
      <c r="CE296" s="621">
        <v>4000</v>
      </c>
      <c r="CF296" s="612">
        <v>30</v>
      </c>
      <c r="CG296" s="621">
        <v>4000</v>
      </c>
      <c r="CH296" s="621">
        <f t="shared" si="359"/>
        <v>0</v>
      </c>
      <c r="CI296" s="621">
        <f t="shared" si="350"/>
        <v>0</v>
      </c>
      <c r="CJ296" s="619"/>
      <c r="CK296" s="612">
        <f t="shared" ref="CK296:CK327" si="363">T296</f>
        <v>30</v>
      </c>
      <c r="CL296" s="620">
        <f t="shared" si="362"/>
        <v>4000</v>
      </c>
      <c r="CM296" s="680">
        <v>30</v>
      </c>
      <c r="CN296" s="621">
        <v>4000</v>
      </c>
      <c r="CO296" s="612">
        <v>30</v>
      </c>
      <c r="CP296" s="621">
        <v>4000</v>
      </c>
      <c r="CQ296" s="621">
        <f t="shared" si="309"/>
        <v>0</v>
      </c>
      <c r="CR296" s="621">
        <f t="shared" si="310"/>
        <v>4000</v>
      </c>
      <c r="CS296" s="622"/>
      <c r="CT296" s="612">
        <f t="shared" si="339"/>
        <v>0</v>
      </c>
      <c r="CU296" s="620">
        <f t="shared" si="351"/>
        <v>0</v>
      </c>
      <c r="CV296" s="612"/>
      <c r="CW296" s="621">
        <f t="shared" si="322"/>
        <v>0</v>
      </c>
      <c r="CX296" s="612"/>
      <c r="CY296" s="621">
        <f t="shared" si="323"/>
        <v>0</v>
      </c>
      <c r="CZ296" s="621">
        <f t="shared" si="352"/>
        <v>0</v>
      </c>
      <c r="DA296" s="621">
        <f t="shared" si="353"/>
        <v>0</v>
      </c>
      <c r="DB296" s="612"/>
      <c r="DC296" s="612">
        <f t="shared" si="314"/>
        <v>0</v>
      </c>
      <c r="DD296" s="620">
        <f t="shared" si="354"/>
        <v>0</v>
      </c>
      <c r="DE296" s="612"/>
      <c r="DF296" s="621">
        <f t="shared" si="324"/>
        <v>0</v>
      </c>
      <c r="DG296" s="612"/>
      <c r="DH296" s="621">
        <f t="shared" si="325"/>
        <v>0</v>
      </c>
      <c r="DI296" s="612"/>
      <c r="DJ296" s="612"/>
      <c r="DK296" s="612"/>
      <c r="DL296" s="612"/>
      <c r="DM296" s="612"/>
      <c r="DN296" s="612"/>
      <c r="DO296" s="612"/>
      <c r="DP296" s="612"/>
      <c r="DQ296" s="612"/>
      <c r="DR296" s="612"/>
      <c r="DS296" s="612"/>
      <c r="DU296" s="1945">
        <f t="shared" si="316"/>
        <v>8000</v>
      </c>
      <c r="DV296" s="1946">
        <f t="shared" si="332"/>
        <v>8000</v>
      </c>
      <c r="DW296" s="1946">
        <f t="shared" si="333"/>
        <v>8000</v>
      </c>
      <c r="DX296" s="1946">
        <f t="shared" si="355"/>
        <v>0</v>
      </c>
      <c r="DY296" s="1946">
        <f t="shared" si="356"/>
        <v>0</v>
      </c>
      <c r="EG296" s="1946"/>
    </row>
    <row r="297" spans="1:137" s="1944" customFormat="1" ht="37.5" hidden="1" customHeight="1" x14ac:dyDescent="0.25">
      <c r="A297" s="1937">
        <v>2026</v>
      </c>
      <c r="B297" s="606">
        <v>479</v>
      </c>
      <c r="C297" s="606" t="s">
        <v>58</v>
      </c>
      <c r="D297" s="606">
        <v>3000654</v>
      </c>
      <c r="E297" s="606">
        <v>5005023</v>
      </c>
      <c r="F297" s="606" t="s">
        <v>990</v>
      </c>
      <c r="G297" s="1937" t="s">
        <v>991</v>
      </c>
      <c r="H297" s="1937">
        <v>94</v>
      </c>
      <c r="I297" s="607" t="s">
        <v>992</v>
      </c>
      <c r="J297" s="608" t="s">
        <v>10</v>
      </c>
      <c r="K297" s="608" t="s">
        <v>60</v>
      </c>
      <c r="L297" s="606" t="str">
        <f t="shared" si="349"/>
        <v>2.3</v>
      </c>
      <c r="M297" s="1938" t="s">
        <v>62</v>
      </c>
      <c r="N297" s="609"/>
      <c r="O297" s="1937" t="s">
        <v>2067</v>
      </c>
      <c r="P297" s="1937" t="s">
        <v>65</v>
      </c>
      <c r="Q297" s="1939">
        <v>1</v>
      </c>
      <c r="R297" s="457">
        <v>8000</v>
      </c>
      <c r="S297" s="1937">
        <v>30</v>
      </c>
      <c r="T297" s="1937">
        <v>30</v>
      </c>
      <c r="U297" s="1937"/>
      <c r="V297" s="1937">
        <v>0</v>
      </c>
      <c r="W297" s="2000"/>
      <c r="X297" s="325"/>
      <c r="Y297" s="325"/>
      <c r="Z297" s="326"/>
      <c r="AA297" s="326"/>
      <c r="AB297" s="326"/>
      <c r="AC297" s="326"/>
      <c r="AD297" s="326"/>
      <c r="AE297" s="457">
        <f t="shared" si="334"/>
        <v>16000</v>
      </c>
      <c r="AF297" s="327">
        <f t="shared" si="361"/>
        <v>8000</v>
      </c>
      <c r="AG297" s="327">
        <f t="shared" si="361"/>
        <v>8000</v>
      </c>
      <c r="AH297" s="327">
        <f t="shared" si="337"/>
        <v>0</v>
      </c>
      <c r="AI297" s="327">
        <f t="shared" si="340"/>
        <v>0</v>
      </c>
      <c r="AJ297" s="327">
        <f t="shared" si="341"/>
        <v>0</v>
      </c>
      <c r="AK297" s="327">
        <f t="shared" si="342"/>
        <v>0</v>
      </c>
      <c r="AL297" s="327">
        <f t="shared" si="343"/>
        <v>0</v>
      </c>
      <c r="AM297" s="327">
        <f t="shared" si="344"/>
        <v>0</v>
      </c>
      <c r="AN297" s="327">
        <f t="shared" si="345"/>
        <v>0</v>
      </c>
      <c r="AO297" s="327">
        <f t="shared" si="346"/>
        <v>0</v>
      </c>
      <c r="AP297" s="327">
        <f t="shared" si="347"/>
        <v>0</v>
      </c>
      <c r="AQ297" s="327">
        <f t="shared" si="348"/>
        <v>0</v>
      </c>
      <c r="AR297" s="458">
        <f t="shared" si="360"/>
        <v>16000</v>
      </c>
      <c r="AS297" s="1941" t="s">
        <v>1763</v>
      </c>
      <c r="AT297" s="612"/>
      <c r="AU297" s="612"/>
      <c r="AV297" s="612"/>
      <c r="AW297" s="612"/>
      <c r="AX297" s="612"/>
      <c r="AY297" s="612"/>
      <c r="AZ297" s="612"/>
      <c r="BA297" s="613"/>
      <c r="BB297" s="1942" t="s">
        <v>995</v>
      </c>
      <c r="BC297" s="614" t="s">
        <v>1818</v>
      </c>
      <c r="BD297" s="614" t="s">
        <v>1819</v>
      </c>
      <c r="BE297" s="614" t="s">
        <v>1828</v>
      </c>
      <c r="BF297" s="615">
        <v>46028</v>
      </c>
      <c r="BG297" s="614"/>
      <c r="BH297" s="616" t="s">
        <v>2068</v>
      </c>
      <c r="BI297" s="616" t="s">
        <v>1821</v>
      </c>
      <c r="BJ297" s="614"/>
      <c r="BK297" s="614"/>
      <c r="BL297" s="614"/>
      <c r="BM297" s="614"/>
      <c r="BN297" s="614"/>
      <c r="BO297" s="616"/>
      <c r="BP297" s="681"/>
      <c r="BQ297" s="2850"/>
      <c r="BR297" s="2851"/>
      <c r="BS297" s="2759" t="s">
        <v>1726</v>
      </c>
      <c r="BT297" s="672" t="s">
        <v>2069</v>
      </c>
      <c r="BU297" s="672" t="s">
        <v>2070</v>
      </c>
      <c r="BV297" s="673">
        <v>76224735</v>
      </c>
      <c r="BW297" s="639">
        <v>10762247351</v>
      </c>
      <c r="BX297" s="617">
        <v>8000</v>
      </c>
      <c r="BY297" s="618">
        <v>46028</v>
      </c>
      <c r="BZ297" s="629">
        <v>46081</v>
      </c>
      <c r="CA297" s="619"/>
      <c r="CB297" s="612">
        <f t="shared" si="357"/>
        <v>30</v>
      </c>
      <c r="CC297" s="620">
        <f t="shared" si="358"/>
        <v>8000</v>
      </c>
      <c r="CD297" s="612">
        <v>30</v>
      </c>
      <c r="CE297" s="621">
        <v>8000</v>
      </c>
      <c r="CF297" s="612">
        <v>30</v>
      </c>
      <c r="CG297" s="621">
        <v>8000</v>
      </c>
      <c r="CH297" s="621">
        <f t="shared" si="359"/>
        <v>0</v>
      </c>
      <c r="CI297" s="621">
        <f t="shared" si="350"/>
        <v>0</v>
      </c>
      <c r="CJ297" s="619"/>
      <c r="CK297" s="612">
        <f t="shared" si="363"/>
        <v>30</v>
      </c>
      <c r="CL297" s="620">
        <f t="shared" si="362"/>
        <v>8000</v>
      </c>
      <c r="CM297" s="612">
        <v>30</v>
      </c>
      <c r="CN297" s="621">
        <v>8000</v>
      </c>
      <c r="CO297" s="612">
        <v>30</v>
      </c>
      <c r="CP297" s="621">
        <v>8000</v>
      </c>
      <c r="CQ297" s="621">
        <f t="shared" si="309"/>
        <v>0</v>
      </c>
      <c r="CR297" s="621">
        <f t="shared" si="310"/>
        <v>8000</v>
      </c>
      <c r="CS297" s="622"/>
      <c r="CT297" s="612">
        <f t="shared" si="339"/>
        <v>0</v>
      </c>
      <c r="CU297" s="620">
        <f t="shared" si="351"/>
        <v>0</v>
      </c>
      <c r="CV297" s="612"/>
      <c r="CW297" s="621">
        <f t="shared" si="322"/>
        <v>0</v>
      </c>
      <c r="CX297" s="612"/>
      <c r="CY297" s="621">
        <f t="shared" si="323"/>
        <v>0</v>
      </c>
      <c r="CZ297" s="621">
        <f t="shared" si="352"/>
        <v>0</v>
      </c>
      <c r="DA297" s="621">
        <f t="shared" si="353"/>
        <v>0</v>
      </c>
      <c r="DB297" s="612"/>
      <c r="DC297" s="612">
        <f t="shared" si="314"/>
        <v>0</v>
      </c>
      <c r="DD297" s="620">
        <f t="shared" si="354"/>
        <v>0</v>
      </c>
      <c r="DE297" s="612"/>
      <c r="DF297" s="621">
        <f t="shared" si="324"/>
        <v>0</v>
      </c>
      <c r="DG297" s="612"/>
      <c r="DH297" s="621">
        <f t="shared" si="325"/>
        <v>0</v>
      </c>
      <c r="DI297" s="612"/>
      <c r="DJ297" s="612"/>
      <c r="DK297" s="612"/>
      <c r="DL297" s="612"/>
      <c r="DM297" s="612"/>
      <c r="DN297" s="612"/>
      <c r="DO297" s="612"/>
      <c r="DP297" s="612"/>
      <c r="DQ297" s="612"/>
      <c r="DR297" s="612"/>
      <c r="DS297" s="612"/>
      <c r="DU297" s="1945">
        <f t="shared" si="316"/>
        <v>16000</v>
      </c>
      <c r="DV297" s="1946">
        <f t="shared" si="332"/>
        <v>16000</v>
      </c>
      <c r="DW297" s="1946">
        <f t="shared" si="333"/>
        <v>16000</v>
      </c>
      <c r="DX297" s="1946">
        <f t="shared" si="355"/>
        <v>0</v>
      </c>
      <c r="DY297" s="1946">
        <f t="shared" si="356"/>
        <v>0</v>
      </c>
      <c r="EG297" s="1946"/>
    </row>
    <row r="298" spans="1:137" s="1944" customFormat="1" ht="37.5" hidden="1" customHeight="1" x14ac:dyDescent="0.25">
      <c r="A298" s="1937">
        <v>2026</v>
      </c>
      <c r="B298" s="606">
        <v>479</v>
      </c>
      <c r="C298" s="606" t="s">
        <v>58</v>
      </c>
      <c r="D298" s="606">
        <v>3000654</v>
      </c>
      <c r="E298" s="606">
        <v>5005023</v>
      </c>
      <c r="F298" s="606" t="s">
        <v>990</v>
      </c>
      <c r="G298" s="1937" t="s">
        <v>991</v>
      </c>
      <c r="H298" s="1937">
        <v>94</v>
      </c>
      <c r="I298" s="607" t="s">
        <v>992</v>
      </c>
      <c r="J298" s="608" t="s">
        <v>10</v>
      </c>
      <c r="K298" s="608" t="s">
        <v>60</v>
      </c>
      <c r="L298" s="606" t="str">
        <f t="shared" si="349"/>
        <v>2.3</v>
      </c>
      <c r="M298" s="1938" t="s">
        <v>62</v>
      </c>
      <c r="N298" s="609"/>
      <c r="O298" s="1937" t="s">
        <v>2071</v>
      </c>
      <c r="P298" s="1937" t="s">
        <v>65</v>
      </c>
      <c r="Q298" s="1939">
        <v>1</v>
      </c>
      <c r="R298" s="457">
        <v>8000</v>
      </c>
      <c r="S298" s="1937">
        <v>30</v>
      </c>
      <c r="T298" s="1937">
        <v>30</v>
      </c>
      <c r="U298" s="1937"/>
      <c r="V298" s="1937">
        <v>0</v>
      </c>
      <c r="W298" s="2000"/>
      <c r="X298" s="325"/>
      <c r="Y298" s="325"/>
      <c r="Z298" s="326"/>
      <c r="AA298" s="326"/>
      <c r="AB298" s="326"/>
      <c r="AC298" s="326"/>
      <c r="AD298" s="326"/>
      <c r="AE298" s="457">
        <f t="shared" si="334"/>
        <v>16000</v>
      </c>
      <c r="AF298" s="327">
        <f t="shared" si="361"/>
        <v>8000</v>
      </c>
      <c r="AG298" s="327">
        <f t="shared" si="361"/>
        <v>8000</v>
      </c>
      <c r="AH298" s="327">
        <f t="shared" si="337"/>
        <v>0</v>
      </c>
      <c r="AI298" s="327">
        <f t="shared" si="340"/>
        <v>0</v>
      </c>
      <c r="AJ298" s="327">
        <f t="shared" si="341"/>
        <v>0</v>
      </c>
      <c r="AK298" s="327">
        <f t="shared" si="342"/>
        <v>0</v>
      </c>
      <c r="AL298" s="327">
        <f t="shared" si="343"/>
        <v>0</v>
      </c>
      <c r="AM298" s="327">
        <f t="shared" si="344"/>
        <v>0</v>
      </c>
      <c r="AN298" s="327">
        <f t="shared" si="345"/>
        <v>0</v>
      </c>
      <c r="AO298" s="327">
        <f t="shared" si="346"/>
        <v>0</v>
      </c>
      <c r="AP298" s="327">
        <f t="shared" si="347"/>
        <v>0</v>
      </c>
      <c r="AQ298" s="327">
        <f t="shared" si="348"/>
        <v>0</v>
      </c>
      <c r="AR298" s="458">
        <f t="shared" si="360"/>
        <v>16000</v>
      </c>
      <c r="AS298" s="1941" t="s">
        <v>1763</v>
      </c>
      <c r="AT298" s="612"/>
      <c r="AU298" s="612"/>
      <c r="AV298" s="612"/>
      <c r="AW298" s="612"/>
      <c r="AX298" s="612"/>
      <c r="AY298" s="612"/>
      <c r="AZ298" s="612"/>
      <c r="BA298" s="613"/>
      <c r="BB298" s="1942" t="s">
        <v>995</v>
      </c>
      <c r="BC298" s="614" t="s">
        <v>1818</v>
      </c>
      <c r="BD298" s="614" t="s">
        <v>1819</v>
      </c>
      <c r="BE298" s="614" t="s">
        <v>1828</v>
      </c>
      <c r="BF298" s="615">
        <v>46028</v>
      </c>
      <c r="BG298" s="614"/>
      <c r="BH298" s="616" t="s">
        <v>2072</v>
      </c>
      <c r="BI298" s="616" t="s">
        <v>1821</v>
      </c>
      <c r="BJ298" s="614"/>
      <c r="BK298" s="634" t="s">
        <v>1907</v>
      </c>
      <c r="BL298" s="634"/>
      <c r="BM298" s="634"/>
      <c r="BN298" s="614"/>
      <c r="BO298" s="616"/>
      <c r="BP298" s="646"/>
      <c r="BQ298" s="2820"/>
      <c r="BR298" s="2820"/>
      <c r="BS298" s="2760" t="s">
        <v>2073</v>
      </c>
      <c r="BT298" s="683" t="s">
        <v>1100</v>
      </c>
      <c r="BU298" s="683" t="s">
        <v>2074</v>
      </c>
      <c r="BV298" s="659" t="s">
        <v>2075</v>
      </c>
      <c r="BW298" s="659" t="s">
        <v>2076</v>
      </c>
      <c r="BX298" s="617">
        <v>8000</v>
      </c>
      <c r="BY298" s="618">
        <v>46028</v>
      </c>
      <c r="BZ298" s="629">
        <v>46053</v>
      </c>
      <c r="CA298" s="619"/>
      <c r="CB298" s="665">
        <f t="shared" si="357"/>
        <v>30</v>
      </c>
      <c r="CC298" s="666">
        <f t="shared" si="358"/>
        <v>8000</v>
      </c>
      <c r="CD298" s="665">
        <v>30</v>
      </c>
      <c r="CE298" s="667">
        <v>8000</v>
      </c>
      <c r="CF298" s="665">
        <v>30</v>
      </c>
      <c r="CG298" s="667">
        <v>8000</v>
      </c>
      <c r="CH298" s="667">
        <f t="shared" si="359"/>
        <v>0</v>
      </c>
      <c r="CI298" s="667">
        <f t="shared" si="350"/>
        <v>0</v>
      </c>
      <c r="CJ298" s="668"/>
      <c r="CK298" s="665">
        <f t="shared" si="363"/>
        <v>30</v>
      </c>
      <c r="CL298" s="666">
        <f t="shared" si="362"/>
        <v>8000</v>
      </c>
      <c r="CM298" s="665">
        <v>30</v>
      </c>
      <c r="CN298" s="667">
        <f>(R298/30*CM298)*Q298</f>
        <v>8000.0000000000009</v>
      </c>
      <c r="CO298" s="665">
        <v>30</v>
      </c>
      <c r="CP298" s="667">
        <v>8000.0000000000009</v>
      </c>
      <c r="CQ298" s="667">
        <f t="shared" si="309"/>
        <v>0</v>
      </c>
      <c r="CR298" s="667">
        <f t="shared" si="310"/>
        <v>8000</v>
      </c>
      <c r="CS298" s="622"/>
      <c r="CT298" s="612">
        <f t="shared" si="339"/>
        <v>0</v>
      </c>
      <c r="CU298" s="620">
        <f t="shared" si="351"/>
        <v>0</v>
      </c>
      <c r="CV298" s="612"/>
      <c r="CW298" s="621">
        <f t="shared" si="322"/>
        <v>0</v>
      </c>
      <c r="CX298" s="612"/>
      <c r="CY298" s="621">
        <f t="shared" si="323"/>
        <v>0</v>
      </c>
      <c r="CZ298" s="621">
        <f t="shared" si="352"/>
        <v>0</v>
      </c>
      <c r="DA298" s="621">
        <f t="shared" si="353"/>
        <v>0</v>
      </c>
      <c r="DB298" s="612"/>
      <c r="DC298" s="612">
        <f t="shared" si="314"/>
        <v>0</v>
      </c>
      <c r="DD298" s="620">
        <f t="shared" si="354"/>
        <v>0</v>
      </c>
      <c r="DE298" s="612"/>
      <c r="DF298" s="621">
        <f t="shared" si="324"/>
        <v>0</v>
      </c>
      <c r="DG298" s="612"/>
      <c r="DH298" s="621">
        <f t="shared" si="325"/>
        <v>0</v>
      </c>
      <c r="DI298" s="612"/>
      <c r="DJ298" s="612"/>
      <c r="DK298" s="612"/>
      <c r="DL298" s="612"/>
      <c r="DM298" s="612"/>
      <c r="DN298" s="612"/>
      <c r="DO298" s="612"/>
      <c r="DP298" s="612"/>
      <c r="DQ298" s="612"/>
      <c r="DR298" s="612"/>
      <c r="DS298" s="612"/>
      <c r="DU298" s="1945">
        <f t="shared" si="316"/>
        <v>16000</v>
      </c>
      <c r="DV298" s="1946">
        <f t="shared" ref="DV298:DV315" si="364">CE298+CN298+CW298+DF298</f>
        <v>16000</v>
      </c>
      <c r="DW298" s="1946">
        <f t="shared" ref="DW298:DW333" si="365">CG298+CP298+CY298+DH298</f>
        <v>16000</v>
      </c>
      <c r="DX298" s="1946">
        <f t="shared" si="355"/>
        <v>0</v>
      </c>
      <c r="DY298" s="1946">
        <f t="shared" si="356"/>
        <v>0</v>
      </c>
      <c r="EG298" s="1946"/>
    </row>
    <row r="299" spans="1:137" s="1944" customFormat="1" ht="37.5" hidden="1" customHeight="1" x14ac:dyDescent="0.25">
      <c r="A299" s="1937">
        <v>2026</v>
      </c>
      <c r="B299" s="606">
        <v>479</v>
      </c>
      <c r="C299" s="606" t="s">
        <v>58</v>
      </c>
      <c r="D299" s="606">
        <v>3000654</v>
      </c>
      <c r="E299" s="606">
        <v>5005023</v>
      </c>
      <c r="F299" s="606" t="s">
        <v>990</v>
      </c>
      <c r="G299" s="1937" t="s">
        <v>991</v>
      </c>
      <c r="H299" s="1937">
        <v>94</v>
      </c>
      <c r="I299" s="607" t="s">
        <v>992</v>
      </c>
      <c r="J299" s="608" t="s">
        <v>10</v>
      </c>
      <c r="K299" s="608" t="s">
        <v>60</v>
      </c>
      <c r="L299" s="606" t="str">
        <f t="shared" si="349"/>
        <v>2.3</v>
      </c>
      <c r="M299" s="1938" t="s">
        <v>62</v>
      </c>
      <c r="N299" s="609"/>
      <c r="O299" s="1937" t="s">
        <v>2077</v>
      </c>
      <c r="P299" s="1937" t="s">
        <v>65</v>
      </c>
      <c r="Q299" s="1939">
        <v>1</v>
      </c>
      <c r="R299" s="457">
        <v>8000</v>
      </c>
      <c r="S299" s="1937">
        <v>30</v>
      </c>
      <c r="T299" s="1937">
        <v>30</v>
      </c>
      <c r="U299" s="1937"/>
      <c r="V299" s="1937">
        <v>0</v>
      </c>
      <c r="W299" s="2000"/>
      <c r="X299" s="325"/>
      <c r="Y299" s="325"/>
      <c r="Z299" s="326"/>
      <c r="AA299" s="326"/>
      <c r="AB299" s="326"/>
      <c r="AC299" s="326"/>
      <c r="AD299" s="326"/>
      <c r="AE299" s="457">
        <f t="shared" ref="AE299:AE317" si="366">ROUNDUP(IFERROR(IF(OR(P299="LOCADOR",P299="VIATICOS",P299="CAJA CHICA"),IF(P299="LOCADOR",Q299*(R299/30)*SUM(S299:AD299),Q299*R299*SUM(S299:AD299)),R299*SUM(S299:AD299)),""),0)</f>
        <v>16000</v>
      </c>
      <c r="AF299" s="327">
        <f>+$R299*(S299/30)*Q299</f>
        <v>8000</v>
      </c>
      <c r="AG299" s="327">
        <f>+$R299*(T299/30)*Q299</f>
        <v>8000</v>
      </c>
      <c r="AH299" s="327">
        <f t="shared" si="337"/>
        <v>0</v>
      </c>
      <c r="AI299" s="327">
        <f t="shared" si="340"/>
        <v>0</v>
      </c>
      <c r="AJ299" s="327">
        <f t="shared" si="341"/>
        <v>0</v>
      </c>
      <c r="AK299" s="327">
        <f t="shared" si="342"/>
        <v>0</v>
      </c>
      <c r="AL299" s="327">
        <f t="shared" si="343"/>
        <v>0</v>
      </c>
      <c r="AM299" s="327">
        <f t="shared" si="344"/>
        <v>0</v>
      </c>
      <c r="AN299" s="327">
        <f t="shared" si="345"/>
        <v>0</v>
      </c>
      <c r="AO299" s="327">
        <f t="shared" si="346"/>
        <v>0</v>
      </c>
      <c r="AP299" s="327">
        <f t="shared" si="347"/>
        <v>0</v>
      </c>
      <c r="AQ299" s="327">
        <f t="shared" si="348"/>
        <v>0</v>
      </c>
      <c r="AR299" s="458">
        <f t="shared" si="360"/>
        <v>16000</v>
      </c>
      <c r="AS299" s="1941" t="s">
        <v>1763</v>
      </c>
      <c r="AT299" s="612"/>
      <c r="AU299" s="612"/>
      <c r="AV299" s="612"/>
      <c r="AW299" s="612"/>
      <c r="AX299" s="612"/>
      <c r="AY299" s="612"/>
      <c r="AZ299" s="612"/>
      <c r="BA299" s="613"/>
      <c r="BB299" s="1942" t="s">
        <v>995</v>
      </c>
      <c r="BC299" s="614" t="s">
        <v>1818</v>
      </c>
      <c r="BD299" s="614" t="s">
        <v>1819</v>
      </c>
      <c r="BE299" s="614" t="s">
        <v>1828</v>
      </c>
      <c r="BF299" s="615">
        <v>46028</v>
      </c>
      <c r="BG299" s="614"/>
      <c r="BH299" s="616" t="s">
        <v>2078</v>
      </c>
      <c r="BI299" s="616" t="s">
        <v>1821</v>
      </c>
      <c r="BJ299" s="614"/>
      <c r="BK299" s="614"/>
      <c r="BL299" s="614"/>
      <c r="BM299" s="614"/>
      <c r="BN299" s="614"/>
      <c r="BO299" s="616"/>
      <c r="BP299" s="646"/>
      <c r="BQ299" s="2820"/>
      <c r="BR299" s="2820"/>
      <c r="BS299" s="2757" t="s">
        <v>2079</v>
      </c>
      <c r="BT299" s="657" t="s">
        <v>2080</v>
      </c>
      <c r="BU299" s="657" t="s">
        <v>2081</v>
      </c>
      <c r="BV299" s="659" t="s">
        <v>2082</v>
      </c>
      <c r="BW299" s="659" t="s">
        <v>2083</v>
      </c>
      <c r="BX299" s="617">
        <v>8000</v>
      </c>
      <c r="BY299" s="618">
        <v>46028</v>
      </c>
      <c r="BZ299" s="629">
        <v>46081</v>
      </c>
      <c r="CA299" s="619"/>
      <c r="CB299" s="612">
        <f t="shared" si="357"/>
        <v>30</v>
      </c>
      <c r="CC299" s="620">
        <f t="shared" si="358"/>
        <v>8000</v>
      </c>
      <c r="CD299" s="612">
        <v>30</v>
      </c>
      <c r="CE299" s="621">
        <v>8000</v>
      </c>
      <c r="CF299" s="612">
        <v>30</v>
      </c>
      <c r="CG299" s="621">
        <v>8000</v>
      </c>
      <c r="CH299" s="621">
        <f t="shared" si="359"/>
        <v>0</v>
      </c>
      <c r="CI299" s="621">
        <f t="shared" si="350"/>
        <v>0</v>
      </c>
      <c r="CJ299" s="619"/>
      <c r="CK299" s="612">
        <f t="shared" si="363"/>
        <v>30</v>
      </c>
      <c r="CL299" s="620">
        <f t="shared" si="362"/>
        <v>8000</v>
      </c>
      <c r="CM299" s="612">
        <v>30</v>
      </c>
      <c r="CN299" s="621">
        <v>8000</v>
      </c>
      <c r="CO299" s="612">
        <v>30</v>
      </c>
      <c r="CP299" s="621">
        <v>8000</v>
      </c>
      <c r="CQ299" s="621">
        <f t="shared" si="309"/>
        <v>0</v>
      </c>
      <c r="CR299" s="621">
        <f t="shared" si="310"/>
        <v>8000</v>
      </c>
      <c r="CS299" s="622"/>
      <c r="CT299" s="612">
        <f t="shared" si="339"/>
        <v>0</v>
      </c>
      <c r="CU299" s="620">
        <f t="shared" si="351"/>
        <v>0</v>
      </c>
      <c r="CV299" s="612"/>
      <c r="CW299" s="621">
        <f t="shared" si="322"/>
        <v>0</v>
      </c>
      <c r="CX299" s="612"/>
      <c r="CY299" s="621">
        <f t="shared" si="323"/>
        <v>0</v>
      </c>
      <c r="CZ299" s="621">
        <f t="shared" si="352"/>
        <v>0</v>
      </c>
      <c r="DA299" s="621">
        <f t="shared" si="353"/>
        <v>0</v>
      </c>
      <c r="DB299" s="612"/>
      <c r="DC299" s="612">
        <f t="shared" si="314"/>
        <v>0</v>
      </c>
      <c r="DD299" s="620">
        <f t="shared" si="354"/>
        <v>0</v>
      </c>
      <c r="DE299" s="612"/>
      <c r="DF299" s="621">
        <f t="shared" si="324"/>
        <v>0</v>
      </c>
      <c r="DG299" s="612"/>
      <c r="DH299" s="621">
        <f t="shared" si="325"/>
        <v>0</v>
      </c>
      <c r="DI299" s="612"/>
      <c r="DJ299" s="612"/>
      <c r="DK299" s="612"/>
      <c r="DL299" s="612"/>
      <c r="DM299" s="612"/>
      <c r="DN299" s="612"/>
      <c r="DO299" s="612"/>
      <c r="DP299" s="612"/>
      <c r="DQ299" s="612"/>
      <c r="DR299" s="612"/>
      <c r="DS299" s="612"/>
      <c r="DU299" s="1945">
        <f t="shared" si="316"/>
        <v>16000</v>
      </c>
      <c r="DV299" s="1946">
        <f t="shared" si="364"/>
        <v>16000</v>
      </c>
      <c r="DW299" s="1946">
        <f t="shared" si="365"/>
        <v>16000</v>
      </c>
      <c r="DX299" s="1946">
        <f t="shared" si="355"/>
        <v>0</v>
      </c>
      <c r="DY299" s="1946">
        <f t="shared" si="356"/>
        <v>0</v>
      </c>
      <c r="EG299" s="1946"/>
    </row>
    <row r="300" spans="1:137" s="1944" customFormat="1" ht="37.5" hidden="1" customHeight="1" x14ac:dyDescent="0.25">
      <c r="A300" s="1937">
        <v>2026</v>
      </c>
      <c r="B300" s="606">
        <v>479</v>
      </c>
      <c r="C300" s="606" t="s">
        <v>58</v>
      </c>
      <c r="D300" s="606">
        <v>3000654</v>
      </c>
      <c r="E300" s="606">
        <v>5005023</v>
      </c>
      <c r="F300" s="606" t="s">
        <v>990</v>
      </c>
      <c r="G300" s="1937" t="s">
        <v>991</v>
      </c>
      <c r="H300" s="1937">
        <v>94</v>
      </c>
      <c r="I300" s="607" t="s">
        <v>992</v>
      </c>
      <c r="J300" s="608" t="s">
        <v>10</v>
      </c>
      <c r="K300" s="608" t="s">
        <v>60</v>
      </c>
      <c r="L300" s="606" t="str">
        <f t="shared" si="349"/>
        <v>2.3</v>
      </c>
      <c r="M300" s="1938" t="s">
        <v>62</v>
      </c>
      <c r="N300" s="609"/>
      <c r="O300" s="1937" t="s">
        <v>2077</v>
      </c>
      <c r="P300" s="1937" t="s">
        <v>65</v>
      </c>
      <c r="Q300" s="1939">
        <v>1</v>
      </c>
      <c r="R300" s="457">
        <v>8000</v>
      </c>
      <c r="S300" s="1937">
        <v>30</v>
      </c>
      <c r="T300" s="1937">
        <v>30</v>
      </c>
      <c r="U300" s="1937"/>
      <c r="V300" s="1937">
        <v>0</v>
      </c>
      <c r="W300" s="2000"/>
      <c r="X300" s="325"/>
      <c r="Y300" s="325"/>
      <c r="Z300" s="326"/>
      <c r="AA300" s="326"/>
      <c r="AB300" s="326"/>
      <c r="AC300" s="326"/>
      <c r="AD300" s="326"/>
      <c r="AE300" s="457">
        <f t="shared" si="366"/>
        <v>16000</v>
      </c>
      <c r="AF300" s="327">
        <f>+$R300*(S300/30)*Q300</f>
        <v>8000</v>
      </c>
      <c r="AG300" s="327">
        <f>+$R300*(T300/30)*Q300</f>
        <v>8000</v>
      </c>
      <c r="AH300" s="327">
        <f t="shared" si="337"/>
        <v>0</v>
      </c>
      <c r="AI300" s="327">
        <f t="shared" si="340"/>
        <v>0</v>
      </c>
      <c r="AJ300" s="327">
        <f t="shared" si="341"/>
        <v>0</v>
      </c>
      <c r="AK300" s="327">
        <f t="shared" si="342"/>
        <v>0</v>
      </c>
      <c r="AL300" s="327">
        <f t="shared" si="343"/>
        <v>0</v>
      </c>
      <c r="AM300" s="327">
        <f t="shared" si="344"/>
        <v>0</v>
      </c>
      <c r="AN300" s="327">
        <f t="shared" si="345"/>
        <v>0</v>
      </c>
      <c r="AO300" s="327">
        <f t="shared" si="346"/>
        <v>0</v>
      </c>
      <c r="AP300" s="327">
        <f t="shared" si="347"/>
        <v>0</v>
      </c>
      <c r="AQ300" s="327">
        <f t="shared" si="348"/>
        <v>0</v>
      </c>
      <c r="AR300" s="458">
        <f t="shared" si="360"/>
        <v>16000</v>
      </c>
      <c r="AS300" s="1941" t="s">
        <v>1763</v>
      </c>
      <c r="AT300" s="612"/>
      <c r="AU300" s="612"/>
      <c r="AV300" s="612"/>
      <c r="AW300" s="612"/>
      <c r="AX300" s="612"/>
      <c r="AY300" s="612"/>
      <c r="AZ300" s="612"/>
      <c r="BA300" s="613"/>
      <c r="BB300" s="1942" t="s">
        <v>995</v>
      </c>
      <c r="BC300" s="614" t="s">
        <v>1818</v>
      </c>
      <c r="BD300" s="614" t="s">
        <v>1819</v>
      </c>
      <c r="BE300" s="614" t="s">
        <v>1828</v>
      </c>
      <c r="BF300" s="615">
        <v>46028</v>
      </c>
      <c r="BG300" s="614"/>
      <c r="BH300" s="616" t="s">
        <v>2084</v>
      </c>
      <c r="BI300" s="616" t="s">
        <v>1821</v>
      </c>
      <c r="BJ300" s="614"/>
      <c r="BK300" s="614"/>
      <c r="BL300" s="614"/>
      <c r="BM300" s="614"/>
      <c r="BN300" s="614"/>
      <c r="BO300" s="616"/>
      <c r="BP300" s="646"/>
      <c r="BQ300" s="2820"/>
      <c r="BR300" s="2820"/>
      <c r="BS300" s="2757" t="s">
        <v>1622</v>
      </c>
      <c r="BT300" s="657" t="s">
        <v>1275</v>
      </c>
      <c r="BU300" s="657" t="s">
        <v>2085</v>
      </c>
      <c r="BV300" s="659" t="s">
        <v>2086</v>
      </c>
      <c r="BW300" s="659" t="s">
        <v>2087</v>
      </c>
      <c r="BX300" s="617">
        <v>8000</v>
      </c>
      <c r="BY300" s="618">
        <v>46028</v>
      </c>
      <c r="BZ300" s="629">
        <v>46081</v>
      </c>
      <c r="CA300" s="619"/>
      <c r="CB300" s="612">
        <f t="shared" si="357"/>
        <v>30</v>
      </c>
      <c r="CC300" s="620">
        <f t="shared" si="358"/>
        <v>8000</v>
      </c>
      <c r="CD300" s="612">
        <v>30</v>
      </c>
      <c r="CE300" s="621">
        <v>8000</v>
      </c>
      <c r="CF300" s="612">
        <v>30</v>
      </c>
      <c r="CG300" s="621">
        <v>8000</v>
      </c>
      <c r="CH300" s="621">
        <f t="shared" si="359"/>
        <v>0</v>
      </c>
      <c r="CI300" s="621">
        <f t="shared" si="350"/>
        <v>0</v>
      </c>
      <c r="CJ300" s="619"/>
      <c r="CK300" s="612">
        <f t="shared" si="363"/>
        <v>30</v>
      </c>
      <c r="CL300" s="620">
        <f t="shared" si="362"/>
        <v>8000</v>
      </c>
      <c r="CM300" s="612">
        <v>30</v>
      </c>
      <c r="CN300" s="621">
        <v>8000</v>
      </c>
      <c r="CO300" s="612">
        <v>30</v>
      </c>
      <c r="CP300" s="621">
        <v>8000</v>
      </c>
      <c r="CQ300" s="621">
        <f t="shared" si="309"/>
        <v>0</v>
      </c>
      <c r="CR300" s="621">
        <f t="shared" si="310"/>
        <v>8000</v>
      </c>
      <c r="CS300" s="622"/>
      <c r="CT300" s="612">
        <f t="shared" si="339"/>
        <v>0</v>
      </c>
      <c r="CU300" s="620">
        <f t="shared" si="351"/>
        <v>0</v>
      </c>
      <c r="CV300" s="612"/>
      <c r="CW300" s="621">
        <f t="shared" si="322"/>
        <v>0</v>
      </c>
      <c r="CX300" s="612"/>
      <c r="CY300" s="621">
        <f t="shared" si="323"/>
        <v>0</v>
      </c>
      <c r="CZ300" s="621">
        <f t="shared" si="352"/>
        <v>0</v>
      </c>
      <c r="DA300" s="621">
        <f t="shared" si="353"/>
        <v>0</v>
      </c>
      <c r="DB300" s="612"/>
      <c r="DC300" s="612">
        <f t="shared" si="314"/>
        <v>0</v>
      </c>
      <c r="DD300" s="620">
        <f t="shared" si="354"/>
        <v>0</v>
      </c>
      <c r="DE300" s="612"/>
      <c r="DF300" s="621">
        <f t="shared" si="324"/>
        <v>0</v>
      </c>
      <c r="DG300" s="612"/>
      <c r="DH300" s="621">
        <f t="shared" si="325"/>
        <v>0</v>
      </c>
      <c r="DI300" s="612"/>
      <c r="DJ300" s="612"/>
      <c r="DK300" s="612"/>
      <c r="DL300" s="612"/>
      <c r="DM300" s="612"/>
      <c r="DN300" s="612"/>
      <c r="DO300" s="612"/>
      <c r="DP300" s="612"/>
      <c r="DQ300" s="612"/>
      <c r="DR300" s="612"/>
      <c r="DS300" s="612"/>
      <c r="DU300" s="1945">
        <f t="shared" si="316"/>
        <v>16000</v>
      </c>
      <c r="DV300" s="1946">
        <f t="shared" si="364"/>
        <v>16000</v>
      </c>
      <c r="DW300" s="1946">
        <f t="shared" si="365"/>
        <v>16000</v>
      </c>
      <c r="DX300" s="1946">
        <f t="shared" si="355"/>
        <v>0</v>
      </c>
      <c r="DY300" s="1946">
        <f t="shared" si="356"/>
        <v>0</v>
      </c>
      <c r="EG300" s="1946"/>
    </row>
    <row r="301" spans="1:137" s="1944" customFormat="1" ht="37.5" hidden="1" customHeight="1" x14ac:dyDescent="0.25">
      <c r="A301" s="1937">
        <v>2026</v>
      </c>
      <c r="B301" s="606">
        <v>479</v>
      </c>
      <c r="C301" s="606" t="s">
        <v>58</v>
      </c>
      <c r="D301" s="606">
        <v>3000654</v>
      </c>
      <c r="E301" s="606">
        <v>5005023</v>
      </c>
      <c r="F301" s="606" t="s">
        <v>990</v>
      </c>
      <c r="G301" s="1937" t="s">
        <v>991</v>
      </c>
      <c r="H301" s="1937">
        <v>94</v>
      </c>
      <c r="I301" s="607" t="s">
        <v>992</v>
      </c>
      <c r="J301" s="608" t="s">
        <v>10</v>
      </c>
      <c r="K301" s="608" t="s">
        <v>60</v>
      </c>
      <c r="L301" s="606" t="str">
        <f t="shared" si="349"/>
        <v>2.3</v>
      </c>
      <c r="M301" s="1938" t="s">
        <v>62</v>
      </c>
      <c r="N301" s="609"/>
      <c r="O301" s="1937" t="s">
        <v>2077</v>
      </c>
      <c r="P301" s="1937" t="s">
        <v>65</v>
      </c>
      <c r="Q301" s="1939">
        <v>1</v>
      </c>
      <c r="R301" s="457">
        <v>8000</v>
      </c>
      <c r="S301" s="1937">
        <v>30</v>
      </c>
      <c r="T301" s="1937">
        <v>30</v>
      </c>
      <c r="U301" s="1937">
        <v>30</v>
      </c>
      <c r="V301" s="1937">
        <v>0</v>
      </c>
      <c r="W301" s="2000"/>
      <c r="X301" s="325"/>
      <c r="Y301" s="325"/>
      <c r="Z301" s="326"/>
      <c r="AA301" s="326"/>
      <c r="AB301" s="326"/>
      <c r="AC301" s="326"/>
      <c r="AD301" s="326"/>
      <c r="AE301" s="457">
        <f t="shared" si="366"/>
        <v>24000</v>
      </c>
      <c r="AF301" s="327">
        <f>+$R301*(S301/30)*Q301</f>
        <v>8000</v>
      </c>
      <c r="AG301" s="327">
        <f>+$R301*(T301/30)*Q301</f>
        <v>8000</v>
      </c>
      <c r="AH301" s="327">
        <f>+$R301*(U301/30)*Q301</f>
        <v>8000</v>
      </c>
      <c r="AI301" s="327">
        <f t="shared" si="340"/>
        <v>0</v>
      </c>
      <c r="AJ301" s="327">
        <f t="shared" si="341"/>
        <v>0</v>
      </c>
      <c r="AK301" s="327">
        <f t="shared" si="342"/>
        <v>0</v>
      </c>
      <c r="AL301" s="327">
        <f t="shared" si="343"/>
        <v>0</v>
      </c>
      <c r="AM301" s="327">
        <f t="shared" si="344"/>
        <v>0</v>
      </c>
      <c r="AN301" s="327">
        <f t="shared" si="345"/>
        <v>0</v>
      </c>
      <c r="AO301" s="327">
        <f t="shared" si="346"/>
        <v>0</v>
      </c>
      <c r="AP301" s="327">
        <f t="shared" si="347"/>
        <v>0</v>
      </c>
      <c r="AQ301" s="327">
        <f t="shared" si="348"/>
        <v>0</v>
      </c>
      <c r="AR301" s="458">
        <f>+ROUNDUP(SUM(AF301:AQ301),0)-24000</f>
        <v>0</v>
      </c>
      <c r="AS301" s="1941" t="s">
        <v>1763</v>
      </c>
      <c r="AT301" s="612"/>
      <c r="AU301" s="613" t="s">
        <v>1846</v>
      </c>
      <c r="AV301" s="613" t="s">
        <v>1847</v>
      </c>
      <c r="AW301" s="613"/>
      <c r="AX301" s="613" t="s">
        <v>1848</v>
      </c>
      <c r="AY301" s="624">
        <v>46066</v>
      </c>
      <c r="AZ301" s="296"/>
      <c r="BA301" s="613" t="s">
        <v>1817</v>
      </c>
      <c r="BB301" s="1942" t="s">
        <v>1018</v>
      </c>
      <c r="BC301" s="614"/>
      <c r="BD301" s="614"/>
      <c r="BE301" s="614"/>
      <c r="BF301" s="615"/>
      <c r="BG301" s="614"/>
      <c r="BH301" s="616"/>
      <c r="BI301" s="616"/>
      <c r="BJ301" s="614"/>
      <c r="BK301" s="616"/>
      <c r="BL301" s="384"/>
      <c r="BM301" s="384"/>
      <c r="BN301" s="616"/>
      <c r="BO301" s="616"/>
      <c r="BP301" s="616"/>
      <c r="BQ301" s="2821"/>
      <c r="BR301" s="2821"/>
      <c r="BS301" s="2823"/>
      <c r="BT301" s="612"/>
      <c r="BU301" s="612"/>
      <c r="BV301" s="630"/>
      <c r="BW301" s="630"/>
      <c r="BX301" s="617"/>
      <c r="BY301" s="612"/>
      <c r="BZ301" s="612"/>
      <c r="CA301" s="619"/>
      <c r="CB301" s="612">
        <f t="shared" si="357"/>
        <v>30</v>
      </c>
      <c r="CC301" s="620">
        <f t="shared" si="358"/>
        <v>8000</v>
      </c>
      <c r="CD301" s="612"/>
      <c r="CE301" s="621">
        <f>(R301/30*CD301)*Q301</f>
        <v>0</v>
      </c>
      <c r="CF301" s="612"/>
      <c r="CG301" s="621">
        <f>(R301/30*CF301)*Q301</f>
        <v>0</v>
      </c>
      <c r="CH301" s="621">
        <f t="shared" si="359"/>
        <v>8000</v>
      </c>
      <c r="CI301" s="621">
        <f t="shared" si="350"/>
        <v>8000</v>
      </c>
      <c r="CJ301" s="619"/>
      <c r="CK301" s="612">
        <f t="shared" si="363"/>
        <v>30</v>
      </c>
      <c r="CL301" s="620">
        <f t="shared" si="362"/>
        <v>8000</v>
      </c>
      <c r="CM301" s="612"/>
      <c r="CN301" s="621">
        <f>(R301/30*CM301)*Q301</f>
        <v>0</v>
      </c>
      <c r="CO301" s="612"/>
      <c r="CP301" s="621">
        <f>(R301/30*CO301)*Q301</f>
        <v>0</v>
      </c>
      <c r="CQ301" s="621">
        <f t="shared" si="309"/>
        <v>8000</v>
      </c>
      <c r="CR301" s="621">
        <f t="shared" si="310"/>
        <v>0</v>
      </c>
      <c r="CS301" s="622"/>
      <c r="CT301" s="612">
        <f t="shared" si="339"/>
        <v>30</v>
      </c>
      <c r="CU301" s="620">
        <f t="shared" si="351"/>
        <v>8000</v>
      </c>
      <c r="CV301" s="612"/>
      <c r="CW301" s="621">
        <f t="shared" si="322"/>
        <v>0</v>
      </c>
      <c r="CX301" s="612"/>
      <c r="CY301" s="621">
        <f t="shared" si="323"/>
        <v>0</v>
      </c>
      <c r="CZ301" s="621">
        <f t="shared" si="352"/>
        <v>8000</v>
      </c>
      <c r="DA301" s="621">
        <f t="shared" si="353"/>
        <v>8000</v>
      </c>
      <c r="DB301" s="612"/>
      <c r="DC301" s="612">
        <f t="shared" si="314"/>
        <v>0</v>
      </c>
      <c r="DD301" s="620">
        <f t="shared" si="354"/>
        <v>0</v>
      </c>
      <c r="DE301" s="612"/>
      <c r="DF301" s="621">
        <f t="shared" si="324"/>
        <v>0</v>
      </c>
      <c r="DG301" s="612"/>
      <c r="DH301" s="621">
        <f t="shared" si="325"/>
        <v>0</v>
      </c>
      <c r="DI301" s="612"/>
      <c r="DJ301" s="612"/>
      <c r="DK301" s="612"/>
      <c r="DL301" s="612"/>
      <c r="DM301" s="612"/>
      <c r="DN301" s="612"/>
      <c r="DO301" s="612"/>
      <c r="DP301" s="612"/>
      <c r="DQ301" s="612"/>
      <c r="DR301" s="612"/>
      <c r="DS301" s="612"/>
      <c r="DU301" s="1945">
        <f t="shared" si="316"/>
        <v>0</v>
      </c>
      <c r="DV301" s="1946">
        <f t="shared" si="364"/>
        <v>0</v>
      </c>
      <c r="DW301" s="1946">
        <f t="shared" si="365"/>
        <v>0</v>
      </c>
      <c r="DX301" s="1946">
        <f t="shared" si="355"/>
        <v>0</v>
      </c>
      <c r="DY301" s="1946">
        <f t="shared" si="356"/>
        <v>0</v>
      </c>
      <c r="EC301" s="2035" t="s">
        <v>1826</v>
      </c>
      <c r="ED301" s="1946">
        <f>DX301</f>
        <v>0</v>
      </c>
      <c r="EE301" s="2035" t="s">
        <v>1826</v>
      </c>
      <c r="EG301" s="1946"/>
    </row>
    <row r="302" spans="1:137" s="1944" customFormat="1" ht="37.5" hidden="1" customHeight="1" x14ac:dyDescent="0.25">
      <c r="A302" s="1937">
        <v>2026</v>
      </c>
      <c r="B302" s="606">
        <v>479</v>
      </c>
      <c r="C302" s="606" t="s">
        <v>58</v>
      </c>
      <c r="D302" s="606">
        <v>3000654</v>
      </c>
      <c r="E302" s="606">
        <v>5005023</v>
      </c>
      <c r="F302" s="606" t="s">
        <v>990</v>
      </c>
      <c r="G302" s="1937" t="s">
        <v>991</v>
      </c>
      <c r="H302" s="1937">
        <v>94</v>
      </c>
      <c r="I302" s="607" t="s">
        <v>992</v>
      </c>
      <c r="J302" s="608" t="s">
        <v>10</v>
      </c>
      <c r="K302" s="608" t="s">
        <v>60</v>
      </c>
      <c r="L302" s="606" t="str">
        <f t="shared" si="349"/>
        <v>2.3</v>
      </c>
      <c r="M302" s="1938" t="s">
        <v>62</v>
      </c>
      <c r="N302" s="609"/>
      <c r="O302" s="1937" t="s">
        <v>2088</v>
      </c>
      <c r="P302" s="1937" t="s">
        <v>65</v>
      </c>
      <c r="Q302" s="1939">
        <v>1</v>
      </c>
      <c r="R302" s="457">
        <v>6000</v>
      </c>
      <c r="S302" s="1937">
        <v>30</v>
      </c>
      <c r="T302" s="1937">
        <v>30</v>
      </c>
      <c r="U302" s="1937"/>
      <c r="V302" s="1937">
        <v>0</v>
      </c>
      <c r="W302" s="2000"/>
      <c r="X302" s="325"/>
      <c r="Y302" s="325"/>
      <c r="Z302" s="326"/>
      <c r="AA302" s="326"/>
      <c r="AB302" s="326"/>
      <c r="AC302" s="326"/>
      <c r="AD302" s="326"/>
      <c r="AE302" s="457">
        <f t="shared" si="366"/>
        <v>12000</v>
      </c>
      <c r="AF302" s="327">
        <f>+$R302*(S302/30)</f>
        <v>6000</v>
      </c>
      <c r="AG302" s="327">
        <f>+$R302*(T302/30)</f>
        <v>6000</v>
      </c>
      <c r="AH302" s="327">
        <f t="shared" ref="AH302:AH317" si="367">+$R302*U302</f>
        <v>0</v>
      </c>
      <c r="AI302" s="327">
        <f t="shared" si="340"/>
        <v>0</v>
      </c>
      <c r="AJ302" s="327">
        <f t="shared" si="341"/>
        <v>0</v>
      </c>
      <c r="AK302" s="327">
        <f t="shared" si="342"/>
        <v>0</v>
      </c>
      <c r="AL302" s="327">
        <f t="shared" si="343"/>
        <v>0</v>
      </c>
      <c r="AM302" s="327">
        <f t="shared" si="344"/>
        <v>0</v>
      </c>
      <c r="AN302" s="327">
        <f t="shared" si="345"/>
        <v>0</v>
      </c>
      <c r="AO302" s="327">
        <f t="shared" si="346"/>
        <v>0</v>
      </c>
      <c r="AP302" s="327">
        <f t="shared" si="347"/>
        <v>0</v>
      </c>
      <c r="AQ302" s="327">
        <f t="shared" si="348"/>
        <v>0</v>
      </c>
      <c r="AR302" s="458">
        <f>+ROUNDUP(SUM(AF302:AQ302),0)-12000</f>
        <v>0</v>
      </c>
      <c r="AS302" s="1941" t="s">
        <v>1763</v>
      </c>
      <c r="AT302" s="612"/>
      <c r="AU302" s="613" t="s">
        <v>1846</v>
      </c>
      <c r="AV302" s="613" t="s">
        <v>1847</v>
      </c>
      <c r="AW302" s="613"/>
      <c r="AX302" s="613" t="s">
        <v>1848</v>
      </c>
      <c r="AY302" s="624">
        <v>46066</v>
      </c>
      <c r="AZ302" s="612"/>
      <c r="BA302" s="613" t="s">
        <v>1817</v>
      </c>
      <c r="BB302" s="1942" t="s">
        <v>1018</v>
      </c>
      <c r="BC302" s="614"/>
      <c r="BD302" s="614"/>
      <c r="BE302" s="614"/>
      <c r="BF302" s="615"/>
      <c r="BG302" s="614"/>
      <c r="BH302" s="616"/>
      <c r="BI302" s="616"/>
      <c r="BJ302" s="614"/>
      <c r="BK302" s="616"/>
      <c r="BL302" s="384"/>
      <c r="BM302" s="384"/>
      <c r="BN302" s="616"/>
      <c r="BO302" s="616"/>
      <c r="BP302" s="616"/>
      <c r="BQ302" s="2821"/>
      <c r="BR302" s="2821"/>
      <c r="BS302" s="2823"/>
      <c r="BT302" s="612"/>
      <c r="BU302" s="612"/>
      <c r="BV302" s="630"/>
      <c r="BW302" s="630"/>
      <c r="BX302" s="617"/>
      <c r="BY302" s="612"/>
      <c r="BZ302" s="612"/>
      <c r="CA302" s="619"/>
      <c r="CB302" s="612">
        <f t="shared" si="357"/>
        <v>30</v>
      </c>
      <c r="CC302" s="620">
        <f t="shared" si="358"/>
        <v>6000</v>
      </c>
      <c r="CD302" s="612"/>
      <c r="CE302" s="621">
        <f>(R302/30*CD302)*Q302</f>
        <v>0</v>
      </c>
      <c r="CF302" s="612"/>
      <c r="CG302" s="621">
        <f>(R302/30*CF302)*Q302</f>
        <v>0</v>
      </c>
      <c r="CH302" s="621">
        <f t="shared" si="359"/>
        <v>6000</v>
      </c>
      <c r="CI302" s="621">
        <f t="shared" si="350"/>
        <v>6000</v>
      </c>
      <c r="CJ302" s="619"/>
      <c r="CK302" s="612">
        <f t="shared" si="363"/>
        <v>30</v>
      </c>
      <c r="CL302" s="620">
        <f t="shared" si="362"/>
        <v>6000</v>
      </c>
      <c r="CM302" s="612"/>
      <c r="CN302" s="621">
        <f>(R302/30*CM302)*Q302</f>
        <v>0</v>
      </c>
      <c r="CO302" s="612"/>
      <c r="CP302" s="621">
        <f>(R302/30*CO302)*Q302</f>
        <v>0</v>
      </c>
      <c r="CQ302" s="621">
        <f t="shared" si="309"/>
        <v>6000</v>
      </c>
      <c r="CR302" s="621">
        <f t="shared" si="310"/>
        <v>0</v>
      </c>
      <c r="CS302" s="622"/>
      <c r="CT302" s="612">
        <f t="shared" si="339"/>
        <v>0</v>
      </c>
      <c r="CU302" s="620">
        <f t="shared" si="351"/>
        <v>0</v>
      </c>
      <c r="CV302" s="612"/>
      <c r="CW302" s="621">
        <f t="shared" si="322"/>
        <v>0</v>
      </c>
      <c r="CX302" s="612"/>
      <c r="CY302" s="621">
        <f t="shared" si="323"/>
        <v>0</v>
      </c>
      <c r="CZ302" s="621">
        <f t="shared" si="352"/>
        <v>0</v>
      </c>
      <c r="DA302" s="621">
        <f t="shared" si="353"/>
        <v>0</v>
      </c>
      <c r="DB302" s="612"/>
      <c r="DC302" s="612">
        <f t="shared" si="314"/>
        <v>0</v>
      </c>
      <c r="DD302" s="620">
        <f t="shared" si="354"/>
        <v>0</v>
      </c>
      <c r="DE302" s="612"/>
      <c r="DF302" s="621">
        <f t="shared" si="324"/>
        <v>0</v>
      </c>
      <c r="DG302" s="612"/>
      <c r="DH302" s="621">
        <f t="shared" si="325"/>
        <v>0</v>
      </c>
      <c r="DI302" s="612"/>
      <c r="DJ302" s="612"/>
      <c r="DK302" s="612"/>
      <c r="DL302" s="612"/>
      <c r="DM302" s="612"/>
      <c r="DN302" s="612"/>
      <c r="DO302" s="612"/>
      <c r="DP302" s="612"/>
      <c r="DQ302" s="612"/>
      <c r="DR302" s="612"/>
      <c r="DS302" s="612"/>
      <c r="DU302" s="1945">
        <f t="shared" si="316"/>
        <v>0</v>
      </c>
      <c r="DV302" s="1946">
        <f t="shared" si="364"/>
        <v>0</v>
      </c>
      <c r="DW302" s="1946">
        <f t="shared" si="365"/>
        <v>0</v>
      </c>
      <c r="DX302" s="1946">
        <f t="shared" si="355"/>
        <v>0</v>
      </c>
      <c r="DY302" s="1946">
        <f t="shared" si="356"/>
        <v>0</v>
      </c>
      <c r="EC302" s="2035" t="s">
        <v>1826</v>
      </c>
      <c r="ED302" s="1946">
        <f>DX302</f>
        <v>0</v>
      </c>
      <c r="EE302" s="2035" t="s">
        <v>1826</v>
      </c>
      <c r="EG302" s="1946"/>
    </row>
    <row r="303" spans="1:137" s="1944" customFormat="1" ht="37.5" hidden="1" customHeight="1" x14ac:dyDescent="0.25">
      <c r="A303" s="1937">
        <v>2026</v>
      </c>
      <c r="B303" s="606">
        <v>479</v>
      </c>
      <c r="C303" s="606" t="s">
        <v>58</v>
      </c>
      <c r="D303" s="606">
        <v>3000654</v>
      </c>
      <c r="E303" s="606">
        <v>5005023</v>
      </c>
      <c r="F303" s="606" t="s">
        <v>990</v>
      </c>
      <c r="G303" s="1937" t="s">
        <v>991</v>
      </c>
      <c r="H303" s="1937">
        <v>94</v>
      </c>
      <c r="I303" s="607" t="s">
        <v>992</v>
      </c>
      <c r="J303" s="608" t="s">
        <v>10</v>
      </c>
      <c r="K303" s="608" t="s">
        <v>60</v>
      </c>
      <c r="L303" s="606" t="str">
        <f t="shared" si="349"/>
        <v>2.3</v>
      </c>
      <c r="M303" s="1938" t="s">
        <v>62</v>
      </c>
      <c r="N303" s="609"/>
      <c r="O303" s="1937" t="s">
        <v>2089</v>
      </c>
      <c r="P303" s="1937" t="s">
        <v>65</v>
      </c>
      <c r="Q303" s="1939">
        <v>1</v>
      </c>
      <c r="R303" s="457">
        <v>6000</v>
      </c>
      <c r="S303" s="1937">
        <v>30</v>
      </c>
      <c r="T303" s="1937">
        <v>30</v>
      </c>
      <c r="U303" s="1937"/>
      <c r="V303" s="1937">
        <v>0</v>
      </c>
      <c r="W303" s="2000"/>
      <c r="X303" s="325"/>
      <c r="Y303" s="325"/>
      <c r="Z303" s="326"/>
      <c r="AA303" s="326"/>
      <c r="AB303" s="326"/>
      <c r="AC303" s="326"/>
      <c r="AD303" s="326"/>
      <c r="AE303" s="457">
        <f t="shared" si="366"/>
        <v>12000</v>
      </c>
      <c r="AF303" s="327">
        <f t="shared" ref="AF303:AF308" si="368">+$R303*(S303/30)*Q303</f>
        <v>6000</v>
      </c>
      <c r="AG303" s="327">
        <f t="shared" ref="AG303:AG308" si="369">+$R303*(T303/30)*Q303</f>
        <v>6000</v>
      </c>
      <c r="AH303" s="327">
        <f t="shared" si="367"/>
        <v>0</v>
      </c>
      <c r="AI303" s="327">
        <f t="shared" si="340"/>
        <v>0</v>
      </c>
      <c r="AJ303" s="327">
        <f t="shared" si="341"/>
        <v>0</v>
      </c>
      <c r="AK303" s="327">
        <f t="shared" si="342"/>
        <v>0</v>
      </c>
      <c r="AL303" s="327">
        <f t="shared" si="343"/>
        <v>0</v>
      </c>
      <c r="AM303" s="327">
        <f t="shared" si="344"/>
        <v>0</v>
      </c>
      <c r="AN303" s="327">
        <f t="shared" si="345"/>
        <v>0</v>
      </c>
      <c r="AO303" s="327">
        <f t="shared" si="346"/>
        <v>0</v>
      </c>
      <c r="AP303" s="327">
        <f t="shared" si="347"/>
        <v>0</v>
      </c>
      <c r="AQ303" s="327">
        <f t="shared" si="348"/>
        <v>0</v>
      </c>
      <c r="AR303" s="458">
        <f t="shared" ref="AR303:AR317" si="370">+ROUNDUP(SUM(AF303:AQ303),0)</f>
        <v>12000</v>
      </c>
      <c r="AS303" s="1941" t="s">
        <v>1763</v>
      </c>
      <c r="AT303" s="612"/>
      <c r="AU303" s="612"/>
      <c r="AV303" s="612"/>
      <c r="AW303" s="612"/>
      <c r="AX303" s="612"/>
      <c r="AY303" s="612"/>
      <c r="AZ303" s="612"/>
      <c r="BA303" s="613"/>
      <c r="BB303" s="1942" t="s">
        <v>995</v>
      </c>
      <c r="BC303" s="614" t="s">
        <v>1818</v>
      </c>
      <c r="BD303" s="614" t="s">
        <v>1819</v>
      </c>
      <c r="BE303" s="614" t="s">
        <v>1828</v>
      </c>
      <c r="BF303" s="615">
        <v>46028</v>
      </c>
      <c r="BG303" s="614"/>
      <c r="BH303" s="616" t="s">
        <v>2090</v>
      </c>
      <c r="BI303" s="616" t="s">
        <v>1821</v>
      </c>
      <c r="BJ303" s="614"/>
      <c r="BK303" s="614"/>
      <c r="BL303" s="614"/>
      <c r="BM303" s="614"/>
      <c r="BN303" s="614"/>
      <c r="BO303" s="616"/>
      <c r="BP303" s="646"/>
      <c r="BQ303" s="2820"/>
      <c r="BR303" s="2820"/>
      <c r="BS303" s="2757" t="s">
        <v>1488</v>
      </c>
      <c r="BT303" s="657" t="s">
        <v>2091</v>
      </c>
      <c r="BU303" s="657" t="s">
        <v>2092</v>
      </c>
      <c r="BV303" s="659" t="s">
        <v>2093</v>
      </c>
      <c r="BW303" s="659" t="s">
        <v>2094</v>
      </c>
      <c r="BX303" s="617">
        <v>6000</v>
      </c>
      <c r="BY303" s="618">
        <v>46028</v>
      </c>
      <c r="BZ303" s="629">
        <v>46081</v>
      </c>
      <c r="CA303" s="619"/>
      <c r="CB303" s="612">
        <f t="shared" si="357"/>
        <v>30</v>
      </c>
      <c r="CC303" s="620">
        <f t="shared" si="358"/>
        <v>6000</v>
      </c>
      <c r="CD303" s="612">
        <v>30</v>
      </c>
      <c r="CE303" s="621">
        <v>6000</v>
      </c>
      <c r="CF303" s="612">
        <v>30</v>
      </c>
      <c r="CG303" s="621">
        <v>6000</v>
      </c>
      <c r="CH303" s="621">
        <f t="shared" si="359"/>
        <v>0</v>
      </c>
      <c r="CI303" s="621">
        <f t="shared" si="350"/>
        <v>0</v>
      </c>
      <c r="CJ303" s="619"/>
      <c r="CK303" s="612">
        <f t="shared" si="363"/>
        <v>30</v>
      </c>
      <c r="CL303" s="620">
        <f t="shared" si="362"/>
        <v>6000</v>
      </c>
      <c r="CM303" s="612">
        <v>30</v>
      </c>
      <c r="CN303" s="621">
        <v>6000</v>
      </c>
      <c r="CO303" s="612">
        <v>30</v>
      </c>
      <c r="CP303" s="621">
        <v>6000</v>
      </c>
      <c r="CQ303" s="621">
        <f t="shared" si="309"/>
        <v>0</v>
      </c>
      <c r="CR303" s="621">
        <f t="shared" si="310"/>
        <v>6000</v>
      </c>
      <c r="CS303" s="622"/>
      <c r="CT303" s="612">
        <f t="shared" si="339"/>
        <v>0</v>
      </c>
      <c r="CU303" s="620">
        <f t="shared" si="351"/>
        <v>0</v>
      </c>
      <c r="CV303" s="612"/>
      <c r="CW303" s="621">
        <f t="shared" si="322"/>
        <v>0</v>
      </c>
      <c r="CX303" s="612"/>
      <c r="CY303" s="621">
        <f t="shared" si="323"/>
        <v>0</v>
      </c>
      <c r="CZ303" s="621">
        <f t="shared" si="352"/>
        <v>0</v>
      </c>
      <c r="DA303" s="621">
        <f t="shared" si="353"/>
        <v>0</v>
      </c>
      <c r="DB303" s="612"/>
      <c r="DC303" s="612">
        <f t="shared" si="314"/>
        <v>0</v>
      </c>
      <c r="DD303" s="620">
        <f t="shared" si="354"/>
        <v>0</v>
      </c>
      <c r="DE303" s="612"/>
      <c r="DF303" s="621">
        <f t="shared" si="324"/>
        <v>0</v>
      </c>
      <c r="DG303" s="612"/>
      <c r="DH303" s="621">
        <f t="shared" si="325"/>
        <v>0</v>
      </c>
      <c r="DI303" s="612"/>
      <c r="DJ303" s="612"/>
      <c r="DK303" s="612"/>
      <c r="DL303" s="612"/>
      <c r="DM303" s="612"/>
      <c r="DN303" s="612"/>
      <c r="DO303" s="612"/>
      <c r="DP303" s="612"/>
      <c r="DQ303" s="612"/>
      <c r="DR303" s="612"/>
      <c r="DS303" s="612"/>
      <c r="DU303" s="1945">
        <f t="shared" si="316"/>
        <v>12000</v>
      </c>
      <c r="DV303" s="1946">
        <f t="shared" si="364"/>
        <v>12000</v>
      </c>
      <c r="DW303" s="1946">
        <f t="shared" si="365"/>
        <v>12000</v>
      </c>
      <c r="DX303" s="1946">
        <f t="shared" si="355"/>
        <v>0</v>
      </c>
      <c r="DY303" s="1946">
        <f t="shared" si="356"/>
        <v>0</v>
      </c>
      <c r="EC303" s="2035"/>
      <c r="ED303" s="1946"/>
      <c r="EG303" s="1946"/>
    </row>
    <row r="304" spans="1:137" s="1944" customFormat="1" ht="37.5" hidden="1" customHeight="1" x14ac:dyDescent="0.25">
      <c r="A304" s="1937">
        <v>2026</v>
      </c>
      <c r="B304" s="606">
        <v>479</v>
      </c>
      <c r="C304" s="606" t="s">
        <v>58</v>
      </c>
      <c r="D304" s="606">
        <v>3000654</v>
      </c>
      <c r="E304" s="606">
        <v>5005023</v>
      </c>
      <c r="F304" s="606" t="s">
        <v>990</v>
      </c>
      <c r="G304" s="1937" t="s">
        <v>991</v>
      </c>
      <c r="H304" s="1937">
        <v>94</v>
      </c>
      <c r="I304" s="607" t="s">
        <v>992</v>
      </c>
      <c r="J304" s="608" t="s">
        <v>10</v>
      </c>
      <c r="K304" s="608" t="s">
        <v>60</v>
      </c>
      <c r="L304" s="606" t="str">
        <f t="shared" si="349"/>
        <v>2.3</v>
      </c>
      <c r="M304" s="1938" t="s">
        <v>62</v>
      </c>
      <c r="N304" s="609"/>
      <c r="O304" s="1937" t="s">
        <v>2089</v>
      </c>
      <c r="P304" s="1937" t="s">
        <v>65</v>
      </c>
      <c r="Q304" s="1939">
        <v>1</v>
      </c>
      <c r="R304" s="457">
        <v>6000</v>
      </c>
      <c r="S304" s="1937">
        <v>30</v>
      </c>
      <c r="T304" s="1937">
        <v>30</v>
      </c>
      <c r="U304" s="1937"/>
      <c r="V304" s="1937">
        <v>0</v>
      </c>
      <c r="W304" s="2000"/>
      <c r="X304" s="325"/>
      <c r="Y304" s="325"/>
      <c r="Z304" s="326"/>
      <c r="AA304" s="326"/>
      <c r="AB304" s="326"/>
      <c r="AC304" s="326"/>
      <c r="AD304" s="326"/>
      <c r="AE304" s="457">
        <f t="shared" si="366"/>
        <v>12000</v>
      </c>
      <c r="AF304" s="327">
        <f t="shared" si="368"/>
        <v>6000</v>
      </c>
      <c r="AG304" s="327">
        <f t="shared" si="369"/>
        <v>6000</v>
      </c>
      <c r="AH304" s="327">
        <f t="shared" si="367"/>
        <v>0</v>
      </c>
      <c r="AI304" s="327">
        <f t="shared" si="340"/>
        <v>0</v>
      </c>
      <c r="AJ304" s="327">
        <f t="shared" si="341"/>
        <v>0</v>
      </c>
      <c r="AK304" s="327">
        <f t="shared" si="342"/>
        <v>0</v>
      </c>
      <c r="AL304" s="327">
        <f t="shared" si="343"/>
        <v>0</v>
      </c>
      <c r="AM304" s="327">
        <f t="shared" si="344"/>
        <v>0</v>
      </c>
      <c r="AN304" s="327">
        <f t="shared" si="345"/>
        <v>0</v>
      </c>
      <c r="AO304" s="327">
        <f t="shared" si="346"/>
        <v>0</v>
      </c>
      <c r="AP304" s="327">
        <f t="shared" si="347"/>
        <v>0</v>
      </c>
      <c r="AQ304" s="327">
        <f t="shared" si="348"/>
        <v>0</v>
      </c>
      <c r="AR304" s="458">
        <f t="shared" si="370"/>
        <v>12000</v>
      </c>
      <c r="AS304" s="1941" t="s">
        <v>1763</v>
      </c>
      <c r="AT304" s="612"/>
      <c r="AU304" s="612"/>
      <c r="AV304" s="612"/>
      <c r="AW304" s="612"/>
      <c r="AX304" s="612"/>
      <c r="AY304" s="612"/>
      <c r="AZ304" s="612"/>
      <c r="BA304" s="613"/>
      <c r="BB304" s="614" t="s">
        <v>1021</v>
      </c>
      <c r="BC304" s="614"/>
      <c r="BD304" s="614"/>
      <c r="BE304" s="614"/>
      <c r="BF304" s="615"/>
      <c r="BG304" s="614"/>
      <c r="BH304" s="616"/>
      <c r="BI304" s="616"/>
      <c r="BJ304" s="614"/>
      <c r="BK304" s="616"/>
      <c r="BL304" s="384"/>
      <c r="BM304" s="384"/>
      <c r="BN304" s="616"/>
      <c r="BO304" s="616"/>
      <c r="BP304" s="616"/>
      <c r="BQ304" s="2821"/>
      <c r="BR304" s="2821"/>
      <c r="BS304" s="2823"/>
      <c r="BT304" s="612"/>
      <c r="BU304" s="612"/>
      <c r="BV304" s="630"/>
      <c r="BW304" s="630"/>
      <c r="BX304" s="617"/>
      <c r="BY304" s="612"/>
      <c r="BZ304" s="612"/>
      <c r="CA304" s="619"/>
      <c r="CB304" s="612">
        <f t="shared" si="357"/>
        <v>30</v>
      </c>
      <c r="CC304" s="620">
        <f t="shared" si="358"/>
        <v>6000</v>
      </c>
      <c r="CD304" s="612"/>
      <c r="CE304" s="621">
        <f>(R304/30*CD304)*Q304</f>
        <v>0</v>
      </c>
      <c r="CF304" s="612"/>
      <c r="CG304" s="621">
        <f>(R304/30*CF304)*Q304</f>
        <v>0</v>
      </c>
      <c r="CH304" s="621">
        <f t="shared" si="359"/>
        <v>6000</v>
      </c>
      <c r="CI304" s="621">
        <f t="shared" si="350"/>
        <v>6000</v>
      </c>
      <c r="CJ304" s="619"/>
      <c r="CK304" s="612">
        <f t="shared" si="363"/>
        <v>30</v>
      </c>
      <c r="CL304" s="620">
        <f t="shared" si="362"/>
        <v>6000</v>
      </c>
      <c r="CM304" s="612"/>
      <c r="CN304" s="621">
        <f t="shared" ref="CN304:CN314" si="371">(R304/30*CM304)*Q304</f>
        <v>0</v>
      </c>
      <c r="CO304" s="612"/>
      <c r="CP304" s="621">
        <f>(R304/30*CO304)*Q304</f>
        <v>0</v>
      </c>
      <c r="CQ304" s="621">
        <f t="shared" si="309"/>
        <v>6000</v>
      </c>
      <c r="CR304" s="621">
        <f t="shared" si="310"/>
        <v>0</v>
      </c>
      <c r="CS304" s="622"/>
      <c r="CT304" s="612">
        <f t="shared" si="339"/>
        <v>0</v>
      </c>
      <c r="CU304" s="620">
        <f t="shared" si="351"/>
        <v>0</v>
      </c>
      <c r="CV304" s="612"/>
      <c r="CW304" s="621">
        <f t="shared" si="322"/>
        <v>0</v>
      </c>
      <c r="CX304" s="612"/>
      <c r="CY304" s="621">
        <f t="shared" si="323"/>
        <v>0</v>
      </c>
      <c r="CZ304" s="621">
        <f t="shared" si="352"/>
        <v>0</v>
      </c>
      <c r="DA304" s="621">
        <f t="shared" si="353"/>
        <v>0</v>
      </c>
      <c r="DB304" s="612"/>
      <c r="DC304" s="612">
        <f t="shared" si="314"/>
        <v>0</v>
      </c>
      <c r="DD304" s="620">
        <f t="shared" si="354"/>
        <v>0</v>
      </c>
      <c r="DE304" s="612"/>
      <c r="DF304" s="621">
        <f t="shared" si="324"/>
        <v>0</v>
      </c>
      <c r="DG304" s="612"/>
      <c r="DH304" s="621">
        <f t="shared" si="325"/>
        <v>0</v>
      </c>
      <c r="DI304" s="612"/>
      <c r="DJ304" s="612"/>
      <c r="DK304" s="612"/>
      <c r="DL304" s="612"/>
      <c r="DM304" s="612"/>
      <c r="DN304" s="612"/>
      <c r="DO304" s="612"/>
      <c r="DP304" s="612"/>
      <c r="DQ304" s="612"/>
      <c r="DR304" s="612"/>
      <c r="DS304" s="612"/>
      <c r="DU304" s="1945">
        <f t="shared" si="316"/>
        <v>12000</v>
      </c>
      <c r="DV304" s="1946">
        <f t="shared" si="364"/>
        <v>0</v>
      </c>
      <c r="DW304" s="1946">
        <f t="shared" si="365"/>
        <v>0</v>
      </c>
      <c r="DX304" s="1946">
        <f t="shared" si="355"/>
        <v>12000</v>
      </c>
      <c r="DY304" s="1946">
        <f t="shared" si="356"/>
        <v>12000</v>
      </c>
      <c r="EG304" s="1946"/>
    </row>
    <row r="305" spans="1:137" s="1944" customFormat="1" ht="37.5" hidden="1" customHeight="1" x14ac:dyDescent="0.25">
      <c r="A305" s="1937">
        <v>2026</v>
      </c>
      <c r="B305" s="606">
        <v>479</v>
      </c>
      <c r="C305" s="606" t="s">
        <v>58</v>
      </c>
      <c r="D305" s="606">
        <v>3000654</v>
      </c>
      <c r="E305" s="606">
        <v>5005023</v>
      </c>
      <c r="F305" s="606" t="s">
        <v>990</v>
      </c>
      <c r="G305" s="1937" t="s">
        <v>991</v>
      </c>
      <c r="H305" s="1937">
        <v>94</v>
      </c>
      <c r="I305" s="607" t="s">
        <v>992</v>
      </c>
      <c r="J305" s="608" t="s">
        <v>10</v>
      </c>
      <c r="K305" s="608" t="s">
        <v>60</v>
      </c>
      <c r="L305" s="606" t="str">
        <f t="shared" si="349"/>
        <v>2.3</v>
      </c>
      <c r="M305" s="1938" t="s">
        <v>62</v>
      </c>
      <c r="N305" s="609"/>
      <c r="O305" s="1937" t="s">
        <v>2095</v>
      </c>
      <c r="P305" s="1937" t="s">
        <v>65</v>
      </c>
      <c r="Q305" s="1939">
        <v>1</v>
      </c>
      <c r="R305" s="457">
        <v>9000</v>
      </c>
      <c r="S305" s="1937">
        <v>30</v>
      </c>
      <c r="T305" s="1937">
        <v>30</v>
      </c>
      <c r="U305" s="1937"/>
      <c r="V305" s="1937"/>
      <c r="W305" s="2000"/>
      <c r="X305" s="325"/>
      <c r="Y305" s="325"/>
      <c r="Z305" s="326"/>
      <c r="AA305" s="326"/>
      <c r="AB305" s="326"/>
      <c r="AC305" s="326"/>
      <c r="AD305" s="326"/>
      <c r="AE305" s="457">
        <f t="shared" si="366"/>
        <v>18000</v>
      </c>
      <c r="AF305" s="327">
        <f t="shared" si="368"/>
        <v>9000</v>
      </c>
      <c r="AG305" s="327">
        <f t="shared" si="369"/>
        <v>9000</v>
      </c>
      <c r="AH305" s="327">
        <f t="shared" si="367"/>
        <v>0</v>
      </c>
      <c r="AI305" s="327">
        <f t="shared" si="340"/>
        <v>0</v>
      </c>
      <c r="AJ305" s="327">
        <f t="shared" si="341"/>
        <v>0</v>
      </c>
      <c r="AK305" s="327">
        <f t="shared" si="342"/>
        <v>0</v>
      </c>
      <c r="AL305" s="327">
        <f t="shared" si="343"/>
        <v>0</v>
      </c>
      <c r="AM305" s="327">
        <f t="shared" si="344"/>
        <v>0</v>
      </c>
      <c r="AN305" s="327">
        <f t="shared" si="345"/>
        <v>0</v>
      </c>
      <c r="AO305" s="327">
        <f t="shared" si="346"/>
        <v>0</v>
      </c>
      <c r="AP305" s="327">
        <f t="shared" si="347"/>
        <v>0</v>
      </c>
      <c r="AQ305" s="327">
        <f t="shared" si="348"/>
        <v>0</v>
      </c>
      <c r="AR305" s="458">
        <f t="shared" si="370"/>
        <v>18000</v>
      </c>
      <c r="AS305" s="1941" t="s">
        <v>1763</v>
      </c>
      <c r="AT305" s="612"/>
      <c r="AU305" s="612"/>
      <c r="AV305" s="612"/>
      <c r="AW305" s="612"/>
      <c r="AX305" s="612"/>
      <c r="AY305" s="612"/>
      <c r="AZ305" s="612"/>
      <c r="BA305" s="613"/>
      <c r="BB305" s="1942" t="s">
        <v>995</v>
      </c>
      <c r="BC305" s="614" t="s">
        <v>1956</v>
      </c>
      <c r="BD305" s="614" t="s">
        <v>1957</v>
      </c>
      <c r="BE305" s="614" t="s">
        <v>1958</v>
      </c>
      <c r="BF305" s="615">
        <v>46028</v>
      </c>
      <c r="BG305" s="614"/>
      <c r="BH305" s="616" t="s">
        <v>2096</v>
      </c>
      <c r="BI305" s="616" t="s">
        <v>1960</v>
      </c>
      <c r="BJ305" s="614"/>
      <c r="BK305" s="616"/>
      <c r="BL305" s="614"/>
      <c r="BM305" s="614"/>
      <c r="BN305" s="616"/>
      <c r="BO305" s="616"/>
      <c r="BP305" s="684"/>
      <c r="BQ305" s="2819"/>
      <c r="BR305" s="2819"/>
      <c r="BS305" s="2798" t="s">
        <v>1582</v>
      </c>
      <c r="BT305" s="665" t="s">
        <v>1049</v>
      </c>
      <c r="BU305" s="665" t="s">
        <v>2097</v>
      </c>
      <c r="BV305" s="686">
        <v>46174938</v>
      </c>
      <c r="BW305" s="687">
        <v>10461749386</v>
      </c>
      <c r="BX305" s="617">
        <v>9000</v>
      </c>
      <c r="BY305" s="618">
        <v>46028</v>
      </c>
      <c r="BZ305" s="618">
        <v>46081</v>
      </c>
      <c r="CA305" s="619"/>
      <c r="CB305" s="611">
        <f t="shared" si="357"/>
        <v>30</v>
      </c>
      <c r="CC305" s="611">
        <f t="shared" si="358"/>
        <v>9000</v>
      </c>
      <c r="CD305" s="612">
        <v>30</v>
      </c>
      <c r="CE305" s="621">
        <v>9000</v>
      </c>
      <c r="CF305" s="612">
        <v>30</v>
      </c>
      <c r="CG305" s="621">
        <v>9000</v>
      </c>
      <c r="CH305" s="651">
        <f t="shared" si="359"/>
        <v>0</v>
      </c>
      <c r="CI305" s="651">
        <f t="shared" si="350"/>
        <v>0</v>
      </c>
      <c r="CJ305" s="619"/>
      <c r="CK305" s="612">
        <f t="shared" si="363"/>
        <v>30</v>
      </c>
      <c r="CL305" s="620">
        <f t="shared" si="362"/>
        <v>9000</v>
      </c>
      <c r="CM305" s="612">
        <v>30</v>
      </c>
      <c r="CN305" s="621">
        <f t="shared" si="371"/>
        <v>9000</v>
      </c>
      <c r="CO305" s="612">
        <v>30</v>
      </c>
      <c r="CP305" s="621">
        <v>9000</v>
      </c>
      <c r="CQ305" s="621">
        <f t="shared" si="309"/>
        <v>0</v>
      </c>
      <c r="CR305" s="621">
        <f t="shared" si="310"/>
        <v>9000</v>
      </c>
      <c r="CS305" s="622"/>
      <c r="CT305" s="612"/>
      <c r="CU305" s="620"/>
      <c r="CV305" s="612"/>
      <c r="CW305" s="621"/>
      <c r="CX305" s="612"/>
      <c r="CY305" s="621"/>
      <c r="CZ305" s="621"/>
      <c r="DA305" s="621"/>
      <c r="DB305" s="612"/>
      <c r="DC305" s="612">
        <f t="shared" si="314"/>
        <v>0</v>
      </c>
      <c r="DD305" s="620">
        <f t="shared" si="354"/>
        <v>0</v>
      </c>
      <c r="DE305" s="612"/>
      <c r="DF305" s="621">
        <f t="shared" si="324"/>
        <v>0</v>
      </c>
      <c r="DG305" s="612"/>
      <c r="DH305" s="621">
        <f t="shared" si="325"/>
        <v>0</v>
      </c>
      <c r="DI305" s="612"/>
      <c r="DJ305" s="612"/>
      <c r="DK305" s="612"/>
      <c r="DL305" s="612"/>
      <c r="DM305" s="612"/>
      <c r="DN305" s="612"/>
      <c r="DO305" s="612"/>
      <c r="DP305" s="612"/>
      <c r="DQ305" s="612"/>
      <c r="DR305" s="612"/>
      <c r="DS305" s="612"/>
      <c r="DU305" s="1945">
        <f t="shared" si="316"/>
        <v>18000</v>
      </c>
      <c r="DV305" s="1946">
        <f t="shared" si="364"/>
        <v>18000</v>
      </c>
      <c r="DW305" s="1946">
        <f t="shared" si="365"/>
        <v>18000</v>
      </c>
      <c r="DX305" s="1946">
        <f t="shared" si="355"/>
        <v>0</v>
      </c>
      <c r="DY305" s="1946">
        <f t="shared" si="356"/>
        <v>0</v>
      </c>
      <c r="EG305" s="1946"/>
    </row>
    <row r="306" spans="1:137" s="1944" customFormat="1" ht="37.5" hidden="1" customHeight="1" x14ac:dyDescent="0.25">
      <c r="A306" s="1937">
        <v>2026</v>
      </c>
      <c r="B306" s="606">
        <v>479</v>
      </c>
      <c r="C306" s="606" t="s">
        <v>58</v>
      </c>
      <c r="D306" s="606">
        <v>3000654</v>
      </c>
      <c r="E306" s="606">
        <v>5005023</v>
      </c>
      <c r="F306" s="606" t="s">
        <v>990</v>
      </c>
      <c r="G306" s="1937" t="s">
        <v>991</v>
      </c>
      <c r="H306" s="1937">
        <v>94</v>
      </c>
      <c r="I306" s="607" t="s">
        <v>992</v>
      </c>
      <c r="J306" s="608" t="s">
        <v>10</v>
      </c>
      <c r="K306" s="608" t="s">
        <v>60</v>
      </c>
      <c r="L306" s="606" t="str">
        <f t="shared" si="349"/>
        <v>2.3</v>
      </c>
      <c r="M306" s="1938" t="s">
        <v>62</v>
      </c>
      <c r="N306" s="609"/>
      <c r="O306" s="1937" t="s">
        <v>2095</v>
      </c>
      <c r="P306" s="1937" t="s">
        <v>65</v>
      </c>
      <c r="Q306" s="1939">
        <v>1</v>
      </c>
      <c r="R306" s="457">
        <v>9000</v>
      </c>
      <c r="S306" s="1937">
        <v>30</v>
      </c>
      <c r="T306" s="1937">
        <v>30</v>
      </c>
      <c r="U306" s="1937"/>
      <c r="V306" s="1937"/>
      <c r="W306" s="2000"/>
      <c r="X306" s="325"/>
      <c r="Y306" s="325"/>
      <c r="Z306" s="326"/>
      <c r="AA306" s="326"/>
      <c r="AB306" s="326"/>
      <c r="AC306" s="326"/>
      <c r="AD306" s="326"/>
      <c r="AE306" s="457">
        <f t="shared" si="366"/>
        <v>18000</v>
      </c>
      <c r="AF306" s="327">
        <f t="shared" si="368"/>
        <v>9000</v>
      </c>
      <c r="AG306" s="327">
        <f t="shared" si="369"/>
        <v>9000</v>
      </c>
      <c r="AH306" s="327">
        <f t="shared" si="367"/>
        <v>0</v>
      </c>
      <c r="AI306" s="327">
        <f t="shared" si="340"/>
        <v>0</v>
      </c>
      <c r="AJ306" s="327">
        <f t="shared" si="341"/>
        <v>0</v>
      </c>
      <c r="AK306" s="327">
        <f t="shared" si="342"/>
        <v>0</v>
      </c>
      <c r="AL306" s="327">
        <f t="shared" si="343"/>
        <v>0</v>
      </c>
      <c r="AM306" s="327">
        <f t="shared" si="344"/>
        <v>0</v>
      </c>
      <c r="AN306" s="327">
        <f t="shared" si="345"/>
        <v>0</v>
      </c>
      <c r="AO306" s="327">
        <f t="shared" si="346"/>
        <v>0</v>
      </c>
      <c r="AP306" s="327">
        <f t="shared" si="347"/>
        <v>0</v>
      </c>
      <c r="AQ306" s="327">
        <f t="shared" si="348"/>
        <v>0</v>
      </c>
      <c r="AR306" s="458">
        <f t="shared" si="370"/>
        <v>18000</v>
      </c>
      <c r="AS306" s="1941" t="s">
        <v>1763</v>
      </c>
      <c r="AT306" s="612"/>
      <c r="AU306" s="612"/>
      <c r="AV306" s="612"/>
      <c r="AW306" s="612"/>
      <c r="AX306" s="612"/>
      <c r="AY306" s="612"/>
      <c r="AZ306" s="612"/>
      <c r="BA306" s="613"/>
      <c r="BB306" s="1942" t="s">
        <v>995</v>
      </c>
      <c r="BC306" s="614" t="s">
        <v>1956</v>
      </c>
      <c r="BD306" s="614" t="s">
        <v>1957</v>
      </c>
      <c r="BE306" s="614" t="s">
        <v>1958</v>
      </c>
      <c r="BF306" s="615">
        <v>46028</v>
      </c>
      <c r="BG306" s="614"/>
      <c r="BH306" s="616" t="s">
        <v>2098</v>
      </c>
      <c r="BI306" s="616" t="s">
        <v>1960</v>
      </c>
      <c r="BJ306" s="614"/>
      <c r="BK306" s="616"/>
      <c r="BL306" s="614"/>
      <c r="BM306" s="614"/>
      <c r="BN306" s="616"/>
      <c r="BO306" s="616"/>
      <c r="BP306" s="684"/>
      <c r="BQ306" s="2819"/>
      <c r="BR306" s="2819"/>
      <c r="BS306" s="2798" t="s">
        <v>1301</v>
      </c>
      <c r="BT306" s="665" t="s">
        <v>2099</v>
      </c>
      <c r="BU306" s="665" t="s">
        <v>2100</v>
      </c>
      <c r="BV306" s="686">
        <v>45901627</v>
      </c>
      <c r="BW306" s="687">
        <v>10459016274</v>
      </c>
      <c r="BX306" s="617">
        <v>9000</v>
      </c>
      <c r="BY306" s="618">
        <v>46028</v>
      </c>
      <c r="BZ306" s="618">
        <v>46081</v>
      </c>
      <c r="CA306" s="619"/>
      <c r="CB306" s="611">
        <f t="shared" si="357"/>
        <v>30</v>
      </c>
      <c r="CC306" s="611">
        <f t="shared" si="358"/>
        <v>9000</v>
      </c>
      <c r="CD306" s="612">
        <v>30</v>
      </c>
      <c r="CE306" s="621">
        <v>9000</v>
      </c>
      <c r="CF306" s="612">
        <v>30</v>
      </c>
      <c r="CG306" s="621">
        <v>9000</v>
      </c>
      <c r="CH306" s="651">
        <f t="shared" si="359"/>
        <v>0</v>
      </c>
      <c r="CI306" s="651">
        <f t="shared" si="350"/>
        <v>0</v>
      </c>
      <c r="CJ306" s="619"/>
      <c r="CK306" s="612">
        <f t="shared" si="363"/>
        <v>30</v>
      </c>
      <c r="CL306" s="620">
        <f t="shared" si="362"/>
        <v>9000</v>
      </c>
      <c r="CM306" s="612">
        <v>30</v>
      </c>
      <c r="CN306" s="621">
        <f t="shared" si="371"/>
        <v>9000</v>
      </c>
      <c r="CO306" s="612">
        <v>30</v>
      </c>
      <c r="CP306" s="621">
        <v>9000</v>
      </c>
      <c r="CQ306" s="621">
        <f t="shared" si="309"/>
        <v>0</v>
      </c>
      <c r="CR306" s="621">
        <f t="shared" si="310"/>
        <v>9000</v>
      </c>
      <c r="CS306" s="622"/>
      <c r="CT306" s="612"/>
      <c r="CU306" s="620"/>
      <c r="CV306" s="612"/>
      <c r="CW306" s="621"/>
      <c r="CX306" s="612"/>
      <c r="CY306" s="621"/>
      <c r="CZ306" s="621"/>
      <c r="DA306" s="621"/>
      <c r="DB306" s="612"/>
      <c r="DC306" s="612">
        <f t="shared" si="314"/>
        <v>0</v>
      </c>
      <c r="DD306" s="620">
        <f t="shared" si="354"/>
        <v>0</v>
      </c>
      <c r="DE306" s="612"/>
      <c r="DF306" s="621">
        <f t="shared" si="324"/>
        <v>0</v>
      </c>
      <c r="DG306" s="612"/>
      <c r="DH306" s="621">
        <f t="shared" si="325"/>
        <v>0</v>
      </c>
      <c r="DI306" s="612"/>
      <c r="DJ306" s="612"/>
      <c r="DK306" s="612"/>
      <c r="DL306" s="612"/>
      <c r="DM306" s="612"/>
      <c r="DN306" s="612"/>
      <c r="DO306" s="612"/>
      <c r="DP306" s="612"/>
      <c r="DQ306" s="612"/>
      <c r="DR306" s="612"/>
      <c r="DS306" s="612"/>
      <c r="DU306" s="1945">
        <f t="shared" si="316"/>
        <v>18000</v>
      </c>
      <c r="DV306" s="1946">
        <f t="shared" si="364"/>
        <v>18000</v>
      </c>
      <c r="DW306" s="1946">
        <f t="shared" si="365"/>
        <v>18000</v>
      </c>
      <c r="DX306" s="1946">
        <f t="shared" si="355"/>
        <v>0</v>
      </c>
      <c r="DY306" s="1946">
        <f t="shared" si="356"/>
        <v>0</v>
      </c>
      <c r="EG306" s="1946"/>
    </row>
    <row r="307" spans="1:137" s="1944" customFormat="1" ht="37.5" hidden="1" customHeight="1" x14ac:dyDescent="0.25">
      <c r="A307" s="1937">
        <v>2026</v>
      </c>
      <c r="B307" s="606">
        <v>479</v>
      </c>
      <c r="C307" s="606" t="s">
        <v>58</v>
      </c>
      <c r="D307" s="606">
        <v>3000654</v>
      </c>
      <c r="E307" s="606">
        <v>5005023</v>
      </c>
      <c r="F307" s="606" t="s">
        <v>990</v>
      </c>
      <c r="G307" s="1937" t="s">
        <v>991</v>
      </c>
      <c r="H307" s="1937">
        <v>94</v>
      </c>
      <c r="I307" s="607" t="s">
        <v>992</v>
      </c>
      <c r="J307" s="608" t="s">
        <v>10</v>
      </c>
      <c r="K307" s="608" t="s">
        <v>60</v>
      </c>
      <c r="L307" s="606" t="str">
        <f t="shared" si="349"/>
        <v>2.3</v>
      </c>
      <c r="M307" s="1938" t="s">
        <v>62</v>
      </c>
      <c r="N307" s="609"/>
      <c r="O307" s="1937" t="s">
        <v>2095</v>
      </c>
      <c r="P307" s="1937" t="s">
        <v>65</v>
      </c>
      <c r="Q307" s="1939">
        <v>1</v>
      </c>
      <c r="R307" s="457">
        <v>9000</v>
      </c>
      <c r="S307" s="1937">
        <v>30</v>
      </c>
      <c r="T307" s="1937">
        <v>30</v>
      </c>
      <c r="U307" s="1937"/>
      <c r="V307" s="1937"/>
      <c r="W307" s="2000"/>
      <c r="X307" s="325"/>
      <c r="Y307" s="325"/>
      <c r="Z307" s="326"/>
      <c r="AA307" s="326"/>
      <c r="AB307" s="326"/>
      <c r="AC307" s="326"/>
      <c r="AD307" s="326"/>
      <c r="AE307" s="457">
        <f t="shared" si="366"/>
        <v>18000</v>
      </c>
      <c r="AF307" s="327">
        <f t="shared" si="368"/>
        <v>9000</v>
      </c>
      <c r="AG307" s="327">
        <f t="shared" si="369"/>
        <v>9000</v>
      </c>
      <c r="AH307" s="327">
        <f t="shared" si="367"/>
        <v>0</v>
      </c>
      <c r="AI307" s="327">
        <f t="shared" si="340"/>
        <v>0</v>
      </c>
      <c r="AJ307" s="327">
        <f t="shared" si="341"/>
        <v>0</v>
      </c>
      <c r="AK307" s="327">
        <f t="shared" si="342"/>
        <v>0</v>
      </c>
      <c r="AL307" s="327">
        <f t="shared" si="343"/>
        <v>0</v>
      </c>
      <c r="AM307" s="327">
        <f t="shared" si="344"/>
        <v>0</v>
      </c>
      <c r="AN307" s="327">
        <f t="shared" si="345"/>
        <v>0</v>
      </c>
      <c r="AO307" s="327">
        <f t="shared" si="346"/>
        <v>0</v>
      </c>
      <c r="AP307" s="327">
        <f t="shared" si="347"/>
        <v>0</v>
      </c>
      <c r="AQ307" s="327">
        <f t="shared" si="348"/>
        <v>0</v>
      </c>
      <c r="AR307" s="458">
        <f t="shared" si="370"/>
        <v>18000</v>
      </c>
      <c r="AS307" s="1941" t="s">
        <v>1763</v>
      </c>
      <c r="AT307" s="612"/>
      <c r="AU307" s="612"/>
      <c r="AV307" s="612"/>
      <c r="AW307" s="612"/>
      <c r="AX307" s="612"/>
      <c r="AY307" s="612"/>
      <c r="AZ307" s="612"/>
      <c r="BA307" s="613"/>
      <c r="BB307" s="1942" t="s">
        <v>995</v>
      </c>
      <c r="BC307" s="614" t="s">
        <v>1956</v>
      </c>
      <c r="BD307" s="614" t="s">
        <v>1957</v>
      </c>
      <c r="BE307" s="614" t="s">
        <v>1958</v>
      </c>
      <c r="BF307" s="615">
        <v>46028</v>
      </c>
      <c r="BG307" s="614"/>
      <c r="BH307" s="616" t="s">
        <v>2101</v>
      </c>
      <c r="BI307" s="616" t="s">
        <v>1960</v>
      </c>
      <c r="BJ307" s="614"/>
      <c r="BK307" s="616"/>
      <c r="BL307" s="614"/>
      <c r="BM307" s="614"/>
      <c r="BN307" s="616"/>
      <c r="BO307" s="616"/>
      <c r="BP307" s="684"/>
      <c r="BQ307" s="2819"/>
      <c r="BR307" s="2819"/>
      <c r="BS307" s="2798" t="s">
        <v>2102</v>
      </c>
      <c r="BT307" s="665" t="s">
        <v>2103</v>
      </c>
      <c r="BU307" s="665" t="s">
        <v>2104</v>
      </c>
      <c r="BV307" s="686">
        <v>80220394</v>
      </c>
      <c r="BW307" s="687">
        <v>10802203948</v>
      </c>
      <c r="BX307" s="617">
        <v>9000</v>
      </c>
      <c r="BY307" s="618">
        <v>46028</v>
      </c>
      <c r="BZ307" s="618">
        <v>46081</v>
      </c>
      <c r="CA307" s="619"/>
      <c r="CB307" s="611">
        <f t="shared" si="357"/>
        <v>30</v>
      </c>
      <c r="CC307" s="611">
        <f t="shared" si="358"/>
        <v>9000</v>
      </c>
      <c r="CD307" s="612">
        <v>30</v>
      </c>
      <c r="CE307" s="621">
        <v>9000</v>
      </c>
      <c r="CF307" s="612">
        <v>30</v>
      </c>
      <c r="CG307" s="621">
        <v>9000</v>
      </c>
      <c r="CH307" s="651">
        <f t="shared" si="359"/>
        <v>0</v>
      </c>
      <c r="CI307" s="651">
        <f t="shared" si="350"/>
        <v>0</v>
      </c>
      <c r="CJ307" s="619"/>
      <c r="CK307" s="612">
        <f t="shared" si="363"/>
        <v>30</v>
      </c>
      <c r="CL307" s="620">
        <f t="shared" si="362"/>
        <v>9000</v>
      </c>
      <c r="CM307" s="612">
        <v>30</v>
      </c>
      <c r="CN307" s="621">
        <f t="shared" si="371"/>
        <v>9000</v>
      </c>
      <c r="CO307" s="612">
        <v>30</v>
      </c>
      <c r="CP307" s="621">
        <v>9000</v>
      </c>
      <c r="CQ307" s="621">
        <f t="shared" si="309"/>
        <v>0</v>
      </c>
      <c r="CR307" s="621">
        <f t="shared" si="310"/>
        <v>9000</v>
      </c>
      <c r="CS307" s="622"/>
      <c r="CT307" s="612"/>
      <c r="CU307" s="620"/>
      <c r="CV307" s="612"/>
      <c r="CW307" s="621"/>
      <c r="CX307" s="612"/>
      <c r="CY307" s="621"/>
      <c r="CZ307" s="621"/>
      <c r="DA307" s="621"/>
      <c r="DB307" s="612"/>
      <c r="DC307" s="612">
        <f t="shared" si="314"/>
        <v>0</v>
      </c>
      <c r="DD307" s="620">
        <f t="shared" si="354"/>
        <v>0</v>
      </c>
      <c r="DE307" s="612"/>
      <c r="DF307" s="621">
        <f t="shared" si="324"/>
        <v>0</v>
      </c>
      <c r="DG307" s="612"/>
      <c r="DH307" s="621">
        <f t="shared" si="325"/>
        <v>0</v>
      </c>
      <c r="DI307" s="612"/>
      <c r="DJ307" s="612"/>
      <c r="DK307" s="612"/>
      <c r="DL307" s="612"/>
      <c r="DM307" s="612"/>
      <c r="DN307" s="612"/>
      <c r="DO307" s="612"/>
      <c r="DP307" s="612"/>
      <c r="DQ307" s="612"/>
      <c r="DR307" s="612"/>
      <c r="DS307" s="612"/>
      <c r="DU307" s="1945">
        <f t="shared" si="316"/>
        <v>18000</v>
      </c>
      <c r="DV307" s="1946">
        <f t="shared" si="364"/>
        <v>18000</v>
      </c>
      <c r="DW307" s="1946">
        <f t="shared" si="365"/>
        <v>18000</v>
      </c>
      <c r="DX307" s="1946">
        <f t="shared" si="355"/>
        <v>0</v>
      </c>
      <c r="DY307" s="1946">
        <f t="shared" si="356"/>
        <v>0</v>
      </c>
      <c r="EG307" s="1946"/>
    </row>
    <row r="308" spans="1:137" s="1944" customFormat="1" ht="37.5" hidden="1" customHeight="1" x14ac:dyDescent="0.25">
      <c r="A308" s="1937">
        <v>2026</v>
      </c>
      <c r="B308" s="606">
        <v>479</v>
      </c>
      <c r="C308" s="606" t="s">
        <v>58</v>
      </c>
      <c r="D308" s="606">
        <v>3000654</v>
      </c>
      <c r="E308" s="606">
        <v>5005023</v>
      </c>
      <c r="F308" s="606" t="s">
        <v>990</v>
      </c>
      <c r="G308" s="1937" t="s">
        <v>991</v>
      </c>
      <c r="H308" s="1937">
        <v>94</v>
      </c>
      <c r="I308" s="607" t="s">
        <v>992</v>
      </c>
      <c r="J308" s="608" t="s">
        <v>10</v>
      </c>
      <c r="K308" s="608" t="s">
        <v>60</v>
      </c>
      <c r="L308" s="606" t="str">
        <f t="shared" si="349"/>
        <v>2.3</v>
      </c>
      <c r="M308" s="1938" t="s">
        <v>62</v>
      </c>
      <c r="N308" s="609"/>
      <c r="O308" s="1937" t="s">
        <v>2095</v>
      </c>
      <c r="P308" s="1937" t="s">
        <v>65</v>
      </c>
      <c r="Q308" s="1939">
        <v>1</v>
      </c>
      <c r="R308" s="457">
        <v>9000</v>
      </c>
      <c r="S308" s="1937">
        <v>30</v>
      </c>
      <c r="T308" s="1937">
        <v>30</v>
      </c>
      <c r="U308" s="1937"/>
      <c r="V308" s="1937"/>
      <c r="W308" s="2000"/>
      <c r="X308" s="325"/>
      <c r="Y308" s="325"/>
      <c r="Z308" s="326"/>
      <c r="AA308" s="326"/>
      <c r="AB308" s="326"/>
      <c r="AC308" s="326"/>
      <c r="AD308" s="326"/>
      <c r="AE308" s="457">
        <f t="shared" si="366"/>
        <v>18000</v>
      </c>
      <c r="AF308" s="327">
        <f t="shared" si="368"/>
        <v>9000</v>
      </c>
      <c r="AG308" s="327">
        <f t="shared" si="369"/>
        <v>9000</v>
      </c>
      <c r="AH308" s="327">
        <f t="shared" si="367"/>
        <v>0</v>
      </c>
      <c r="AI308" s="327">
        <f t="shared" si="340"/>
        <v>0</v>
      </c>
      <c r="AJ308" s="327">
        <f t="shared" si="341"/>
        <v>0</v>
      </c>
      <c r="AK308" s="327">
        <f t="shared" si="342"/>
        <v>0</v>
      </c>
      <c r="AL308" s="327">
        <f t="shared" si="343"/>
        <v>0</v>
      </c>
      <c r="AM308" s="327">
        <f t="shared" si="344"/>
        <v>0</v>
      </c>
      <c r="AN308" s="327">
        <f t="shared" si="345"/>
        <v>0</v>
      </c>
      <c r="AO308" s="327">
        <f t="shared" si="346"/>
        <v>0</v>
      </c>
      <c r="AP308" s="327">
        <f t="shared" si="347"/>
        <v>0</v>
      </c>
      <c r="AQ308" s="327">
        <f t="shared" si="348"/>
        <v>0</v>
      </c>
      <c r="AR308" s="458">
        <f t="shared" si="370"/>
        <v>18000</v>
      </c>
      <c r="AS308" s="1941" t="s">
        <v>1763</v>
      </c>
      <c r="AT308" s="612"/>
      <c r="AU308" s="612"/>
      <c r="AV308" s="612"/>
      <c r="AW308" s="612"/>
      <c r="AX308" s="612"/>
      <c r="AY308" s="612"/>
      <c r="AZ308" s="612"/>
      <c r="BA308" s="613"/>
      <c r="BB308" s="1942" t="s">
        <v>995</v>
      </c>
      <c r="BC308" s="614" t="s">
        <v>1956</v>
      </c>
      <c r="BD308" s="614" t="s">
        <v>1957</v>
      </c>
      <c r="BE308" s="614" t="s">
        <v>1958</v>
      </c>
      <c r="BF308" s="615">
        <v>46028</v>
      </c>
      <c r="BG308" s="614"/>
      <c r="BH308" s="616" t="s">
        <v>2105</v>
      </c>
      <c r="BI308" s="616" t="s">
        <v>1960</v>
      </c>
      <c r="BJ308" s="614"/>
      <c r="BK308" s="616"/>
      <c r="BL308" s="614"/>
      <c r="BM308" s="614"/>
      <c r="BN308" s="616"/>
      <c r="BO308" s="616"/>
      <c r="BP308" s="684"/>
      <c r="BQ308" s="2819"/>
      <c r="BR308" s="2819"/>
      <c r="BS308" s="2798" t="s">
        <v>1592</v>
      </c>
      <c r="BT308" s="665" t="s">
        <v>1751</v>
      </c>
      <c r="BU308" s="665" t="s">
        <v>2106</v>
      </c>
      <c r="BV308" s="686">
        <v>71330523</v>
      </c>
      <c r="BW308" s="687">
        <v>10713305231</v>
      </c>
      <c r="BX308" s="617">
        <v>9000</v>
      </c>
      <c r="BY308" s="618">
        <v>46028</v>
      </c>
      <c r="BZ308" s="618">
        <v>46081</v>
      </c>
      <c r="CA308" s="619"/>
      <c r="CB308" s="611">
        <f t="shared" si="357"/>
        <v>30</v>
      </c>
      <c r="CC308" s="611">
        <f t="shared" si="358"/>
        <v>9000</v>
      </c>
      <c r="CD308" s="612">
        <v>30</v>
      </c>
      <c r="CE308" s="621">
        <v>9000</v>
      </c>
      <c r="CF308" s="612">
        <v>30</v>
      </c>
      <c r="CG308" s="621">
        <v>9000</v>
      </c>
      <c r="CH308" s="651">
        <f t="shared" si="359"/>
        <v>0</v>
      </c>
      <c r="CI308" s="651">
        <f t="shared" si="350"/>
        <v>0</v>
      </c>
      <c r="CJ308" s="619"/>
      <c r="CK308" s="612">
        <f t="shared" si="363"/>
        <v>30</v>
      </c>
      <c r="CL308" s="620">
        <f t="shared" si="362"/>
        <v>9000</v>
      </c>
      <c r="CM308" s="612">
        <v>30</v>
      </c>
      <c r="CN308" s="621">
        <f t="shared" si="371"/>
        <v>9000</v>
      </c>
      <c r="CO308" s="612">
        <v>30</v>
      </c>
      <c r="CP308" s="621">
        <v>9000</v>
      </c>
      <c r="CQ308" s="621">
        <f t="shared" si="309"/>
        <v>0</v>
      </c>
      <c r="CR308" s="621">
        <f t="shared" si="310"/>
        <v>9000</v>
      </c>
      <c r="CS308" s="622"/>
      <c r="CT308" s="612">
        <f>U308</f>
        <v>0</v>
      </c>
      <c r="CU308" s="620">
        <f>AH308</f>
        <v>0</v>
      </c>
      <c r="CV308" s="612"/>
      <c r="CW308" s="621">
        <f>(R308/30*CV308)*Q308</f>
        <v>0</v>
      </c>
      <c r="CX308" s="612"/>
      <c r="CY308" s="621">
        <f>(R308/30*CX308)*Q308</f>
        <v>0</v>
      </c>
      <c r="CZ308" s="621">
        <f>CU308-CW308</f>
        <v>0</v>
      </c>
      <c r="DA308" s="621">
        <f>CU308-CY308</f>
        <v>0</v>
      </c>
      <c r="DB308" s="612"/>
      <c r="DC308" s="612">
        <f t="shared" si="314"/>
        <v>0</v>
      </c>
      <c r="DD308" s="620">
        <f t="shared" si="354"/>
        <v>0</v>
      </c>
      <c r="DE308" s="612"/>
      <c r="DF308" s="621">
        <f t="shared" si="324"/>
        <v>0</v>
      </c>
      <c r="DG308" s="612"/>
      <c r="DH308" s="621">
        <f t="shared" si="325"/>
        <v>0</v>
      </c>
      <c r="DI308" s="612"/>
      <c r="DJ308" s="612"/>
      <c r="DK308" s="612"/>
      <c r="DL308" s="612"/>
      <c r="DM308" s="612"/>
      <c r="DN308" s="612"/>
      <c r="DO308" s="612"/>
      <c r="DP308" s="612"/>
      <c r="DQ308" s="612"/>
      <c r="DR308" s="612"/>
      <c r="DS308" s="612"/>
      <c r="DU308" s="1945">
        <f t="shared" si="316"/>
        <v>18000</v>
      </c>
      <c r="DV308" s="1946">
        <f t="shared" si="364"/>
        <v>18000</v>
      </c>
      <c r="DW308" s="1946">
        <f t="shared" si="365"/>
        <v>18000</v>
      </c>
      <c r="DX308" s="1946">
        <f t="shared" si="355"/>
        <v>0</v>
      </c>
      <c r="DY308" s="1946">
        <f t="shared" si="356"/>
        <v>0</v>
      </c>
      <c r="EG308" s="1946"/>
    </row>
    <row r="309" spans="1:137" s="1944" customFormat="1" ht="37.5" hidden="1" customHeight="1" x14ac:dyDescent="0.25">
      <c r="A309" s="1937">
        <v>2026</v>
      </c>
      <c r="B309" s="606">
        <v>479</v>
      </c>
      <c r="C309" s="606" t="s">
        <v>58</v>
      </c>
      <c r="D309" s="606">
        <v>3000654</v>
      </c>
      <c r="E309" s="606">
        <v>5005023</v>
      </c>
      <c r="F309" s="606" t="s">
        <v>990</v>
      </c>
      <c r="G309" s="1937" t="s">
        <v>991</v>
      </c>
      <c r="H309" s="1937">
        <v>94</v>
      </c>
      <c r="I309" s="607" t="s">
        <v>992</v>
      </c>
      <c r="J309" s="608" t="s">
        <v>10</v>
      </c>
      <c r="K309" s="608" t="s">
        <v>60</v>
      </c>
      <c r="L309" s="606" t="str">
        <f t="shared" si="349"/>
        <v>2.3</v>
      </c>
      <c r="M309" s="1938" t="s">
        <v>62</v>
      </c>
      <c r="N309" s="609"/>
      <c r="O309" s="1937" t="s">
        <v>2107</v>
      </c>
      <c r="P309" s="1937" t="s">
        <v>65</v>
      </c>
      <c r="Q309" s="1939">
        <v>1</v>
      </c>
      <c r="R309" s="457">
        <v>5000</v>
      </c>
      <c r="S309" s="1937">
        <v>30</v>
      </c>
      <c r="T309" s="1937">
        <v>30</v>
      </c>
      <c r="U309" s="1937"/>
      <c r="V309" s="1937">
        <v>0</v>
      </c>
      <c r="W309" s="2000"/>
      <c r="X309" s="325"/>
      <c r="Y309" s="325"/>
      <c r="Z309" s="326"/>
      <c r="AA309" s="326"/>
      <c r="AB309" s="326"/>
      <c r="AC309" s="326"/>
      <c r="AD309" s="326"/>
      <c r="AE309" s="457">
        <f t="shared" si="366"/>
        <v>10000</v>
      </c>
      <c r="AF309" s="327">
        <f t="shared" ref="AF309:AG311" si="372">+$R309*(S309/30)</f>
        <v>5000</v>
      </c>
      <c r="AG309" s="327">
        <f t="shared" si="372"/>
        <v>5000</v>
      </c>
      <c r="AH309" s="327">
        <f t="shared" si="367"/>
        <v>0</v>
      </c>
      <c r="AI309" s="327">
        <f t="shared" si="340"/>
        <v>0</v>
      </c>
      <c r="AJ309" s="327">
        <f t="shared" si="341"/>
        <v>0</v>
      </c>
      <c r="AK309" s="327">
        <f t="shared" si="342"/>
        <v>0</v>
      </c>
      <c r="AL309" s="327">
        <f t="shared" si="343"/>
        <v>0</v>
      </c>
      <c r="AM309" s="327">
        <f t="shared" si="344"/>
        <v>0</v>
      </c>
      <c r="AN309" s="327">
        <f t="shared" si="345"/>
        <v>0</v>
      </c>
      <c r="AO309" s="327">
        <f t="shared" si="346"/>
        <v>0</v>
      </c>
      <c r="AP309" s="327">
        <f t="shared" si="347"/>
        <v>0</v>
      </c>
      <c r="AQ309" s="327">
        <f t="shared" si="348"/>
        <v>0</v>
      </c>
      <c r="AR309" s="458">
        <f t="shared" si="370"/>
        <v>10000</v>
      </c>
      <c r="AS309" s="1941" t="s">
        <v>1763</v>
      </c>
      <c r="AT309" s="612"/>
      <c r="AU309" s="612"/>
      <c r="AV309" s="612"/>
      <c r="AW309" s="612"/>
      <c r="AX309" s="612"/>
      <c r="AY309" s="612"/>
      <c r="AZ309" s="612"/>
      <c r="BA309" s="613"/>
      <c r="BB309" s="1942" t="s">
        <v>995</v>
      </c>
      <c r="BC309" s="614" t="s">
        <v>1956</v>
      </c>
      <c r="BD309" s="614" t="s">
        <v>1957</v>
      </c>
      <c r="BE309" s="614" t="s">
        <v>1958</v>
      </c>
      <c r="BF309" s="615">
        <v>46028</v>
      </c>
      <c r="BG309" s="614"/>
      <c r="BH309" s="616" t="s">
        <v>2108</v>
      </c>
      <c r="BI309" s="2821"/>
      <c r="BJ309" s="614"/>
      <c r="BK309" s="616"/>
      <c r="BL309" s="616"/>
      <c r="BM309" s="616"/>
      <c r="BN309" s="616"/>
      <c r="BO309" s="616"/>
      <c r="BP309" s="684"/>
      <c r="BQ309" s="2819"/>
      <c r="BR309" s="2819"/>
      <c r="BS309" s="2798" t="s">
        <v>2109</v>
      </c>
      <c r="BT309" s="2799" t="s">
        <v>2110</v>
      </c>
      <c r="BU309" s="2799" t="s">
        <v>2111</v>
      </c>
      <c r="BV309" s="686">
        <v>70525517</v>
      </c>
      <c r="BW309" s="687">
        <v>1070525517</v>
      </c>
      <c r="BX309" s="617">
        <v>5000</v>
      </c>
      <c r="BY309" s="618">
        <v>46028</v>
      </c>
      <c r="BZ309" s="2800">
        <v>46081</v>
      </c>
      <c r="CA309" s="619"/>
      <c r="CB309" s="612">
        <f t="shared" si="357"/>
        <v>30</v>
      </c>
      <c r="CC309" s="620">
        <f t="shared" si="358"/>
        <v>5000</v>
      </c>
      <c r="CD309" s="612">
        <v>30</v>
      </c>
      <c r="CE309" s="621">
        <f t="shared" ref="CE309:CE314" si="373">(R309/30*CD309)*Q309</f>
        <v>5000</v>
      </c>
      <c r="CF309" s="612">
        <v>30</v>
      </c>
      <c r="CG309" s="621">
        <v>5000</v>
      </c>
      <c r="CH309" s="621">
        <f t="shared" si="359"/>
        <v>0</v>
      </c>
      <c r="CI309" s="621">
        <f t="shared" si="350"/>
        <v>0</v>
      </c>
      <c r="CJ309" s="619"/>
      <c r="CK309" s="612">
        <f t="shared" si="363"/>
        <v>30</v>
      </c>
      <c r="CL309" s="620">
        <f t="shared" si="362"/>
        <v>5000</v>
      </c>
      <c r="CM309" s="612">
        <v>30</v>
      </c>
      <c r="CN309" s="621">
        <f t="shared" si="371"/>
        <v>5000</v>
      </c>
      <c r="CO309" s="612">
        <v>30</v>
      </c>
      <c r="CP309" s="621">
        <v>5000</v>
      </c>
      <c r="CQ309" s="621">
        <f t="shared" si="309"/>
        <v>0</v>
      </c>
      <c r="CR309" s="621">
        <f t="shared" si="310"/>
        <v>5000</v>
      </c>
      <c r="CS309" s="622"/>
      <c r="CT309" s="612">
        <f>U309</f>
        <v>0</v>
      </c>
      <c r="CU309" s="620">
        <f>AH309</f>
        <v>0</v>
      </c>
      <c r="CV309" s="612"/>
      <c r="CW309" s="621">
        <f>(R309/30*CV309)*Q309</f>
        <v>0</v>
      </c>
      <c r="CX309" s="612"/>
      <c r="CY309" s="621">
        <f>(R309/30*CX309)*Q309</f>
        <v>0</v>
      </c>
      <c r="CZ309" s="621">
        <f>CU309-CW309</f>
        <v>0</v>
      </c>
      <c r="DA309" s="621">
        <f>CU309-CY309</f>
        <v>0</v>
      </c>
      <c r="DB309" s="612"/>
      <c r="DC309" s="612">
        <f t="shared" si="314"/>
        <v>0</v>
      </c>
      <c r="DD309" s="620">
        <f t="shared" si="354"/>
        <v>0</v>
      </c>
      <c r="DE309" s="612"/>
      <c r="DF309" s="621">
        <f t="shared" si="324"/>
        <v>0</v>
      </c>
      <c r="DG309" s="612"/>
      <c r="DH309" s="621">
        <f t="shared" si="325"/>
        <v>0</v>
      </c>
      <c r="DI309" s="612"/>
      <c r="DJ309" s="612"/>
      <c r="DK309" s="612"/>
      <c r="DL309" s="612"/>
      <c r="DM309" s="612"/>
      <c r="DN309" s="612"/>
      <c r="DO309" s="612"/>
      <c r="DP309" s="612"/>
      <c r="DQ309" s="612"/>
      <c r="DR309" s="612"/>
      <c r="DS309" s="612"/>
      <c r="DU309" s="1945">
        <f t="shared" si="316"/>
        <v>10000</v>
      </c>
      <c r="DV309" s="1946">
        <f t="shared" si="364"/>
        <v>10000</v>
      </c>
      <c r="DW309" s="1946">
        <f t="shared" si="365"/>
        <v>10000</v>
      </c>
      <c r="DX309" s="1946">
        <f t="shared" si="355"/>
        <v>0</v>
      </c>
      <c r="DY309" s="1946">
        <f t="shared" si="356"/>
        <v>0</v>
      </c>
      <c r="EG309" s="1946"/>
    </row>
    <row r="310" spans="1:137" s="1944" customFormat="1" ht="37.5" hidden="1" customHeight="1" x14ac:dyDescent="0.25">
      <c r="A310" s="1937">
        <v>2026</v>
      </c>
      <c r="B310" s="606">
        <v>479</v>
      </c>
      <c r="C310" s="606" t="s">
        <v>58</v>
      </c>
      <c r="D310" s="606">
        <v>3000654</v>
      </c>
      <c r="E310" s="606">
        <v>5005023</v>
      </c>
      <c r="F310" s="606" t="s">
        <v>990</v>
      </c>
      <c r="G310" s="1937" t="s">
        <v>991</v>
      </c>
      <c r="H310" s="1937">
        <v>94</v>
      </c>
      <c r="I310" s="607" t="s">
        <v>992</v>
      </c>
      <c r="J310" s="608" t="s">
        <v>10</v>
      </c>
      <c r="K310" s="608" t="s">
        <v>60</v>
      </c>
      <c r="L310" s="606" t="str">
        <f t="shared" si="349"/>
        <v>2.3</v>
      </c>
      <c r="M310" s="1938" t="s">
        <v>62</v>
      </c>
      <c r="N310" s="609"/>
      <c r="O310" s="1937" t="s">
        <v>2112</v>
      </c>
      <c r="P310" s="1937" t="s">
        <v>65</v>
      </c>
      <c r="Q310" s="1939">
        <v>1</v>
      </c>
      <c r="R310" s="457">
        <v>7500</v>
      </c>
      <c r="S310" s="1937">
        <v>30</v>
      </c>
      <c r="T310" s="1937">
        <v>30</v>
      </c>
      <c r="U310" s="1937"/>
      <c r="V310" s="1937">
        <v>0</v>
      </c>
      <c r="W310" s="2000"/>
      <c r="X310" s="325"/>
      <c r="Y310" s="325"/>
      <c r="Z310" s="326"/>
      <c r="AA310" s="326"/>
      <c r="AB310" s="326"/>
      <c r="AC310" s="326"/>
      <c r="AD310" s="326"/>
      <c r="AE310" s="457">
        <f t="shared" si="366"/>
        <v>15000</v>
      </c>
      <c r="AF310" s="327">
        <f t="shared" si="372"/>
        <v>7500</v>
      </c>
      <c r="AG310" s="327">
        <f t="shared" si="372"/>
        <v>7500</v>
      </c>
      <c r="AH310" s="327">
        <f t="shared" si="367"/>
        <v>0</v>
      </c>
      <c r="AI310" s="327">
        <f t="shared" ref="AI310:AI317" si="374">+$R310*V310</f>
        <v>0</v>
      </c>
      <c r="AJ310" s="327">
        <f t="shared" ref="AJ310:AJ317" si="375">+$R310*W310</f>
        <v>0</v>
      </c>
      <c r="AK310" s="327">
        <f t="shared" ref="AK310:AK317" si="376">+$R310*X310</f>
        <v>0</v>
      </c>
      <c r="AL310" s="327">
        <f t="shared" ref="AL310:AL317" si="377">+$R310*Y310</f>
        <v>0</v>
      </c>
      <c r="AM310" s="327">
        <f t="shared" ref="AM310:AM317" si="378">+$R310*Z310</f>
        <v>0</v>
      </c>
      <c r="AN310" s="327">
        <f t="shared" ref="AN310:AN317" si="379">+$R310*AA310</f>
        <v>0</v>
      </c>
      <c r="AO310" s="327">
        <f t="shared" ref="AO310:AO317" si="380">+$R310*AB310</f>
        <v>0</v>
      </c>
      <c r="AP310" s="327">
        <f t="shared" ref="AP310:AP317" si="381">+$R310*AC310</f>
        <v>0</v>
      </c>
      <c r="AQ310" s="327">
        <f t="shared" ref="AQ310:AQ317" si="382">+$R310*AD310</f>
        <v>0</v>
      </c>
      <c r="AR310" s="458">
        <f t="shared" si="370"/>
        <v>15000</v>
      </c>
      <c r="AS310" s="1941" t="s">
        <v>1763</v>
      </c>
      <c r="AT310" s="612"/>
      <c r="AU310" s="612"/>
      <c r="AV310" s="612"/>
      <c r="AW310" s="612"/>
      <c r="AX310" s="612"/>
      <c r="AY310" s="612"/>
      <c r="AZ310" s="612"/>
      <c r="BA310" s="613"/>
      <c r="BB310" s="1942" t="s">
        <v>995</v>
      </c>
      <c r="BC310" s="614" t="s">
        <v>1956</v>
      </c>
      <c r="BD310" s="614" t="s">
        <v>1957</v>
      </c>
      <c r="BE310" s="614" t="s">
        <v>1958</v>
      </c>
      <c r="BF310" s="615">
        <v>46028</v>
      </c>
      <c r="BG310" s="614"/>
      <c r="BH310" s="616" t="s">
        <v>2113</v>
      </c>
      <c r="BI310" s="616" t="s">
        <v>1960</v>
      </c>
      <c r="BJ310" s="614"/>
      <c r="BK310" s="616"/>
      <c r="BL310" s="614"/>
      <c r="BM310" s="614"/>
      <c r="BN310" s="616"/>
      <c r="BO310" s="616"/>
      <c r="BP310" s="684"/>
      <c r="BQ310" s="2819"/>
      <c r="BR310" s="2819"/>
      <c r="BS310" s="2798" t="s">
        <v>2114</v>
      </c>
      <c r="BT310" s="665" t="s">
        <v>1661</v>
      </c>
      <c r="BU310" s="665" t="s">
        <v>2115</v>
      </c>
      <c r="BV310" s="686">
        <v>3900627</v>
      </c>
      <c r="BW310" s="687">
        <v>10039006273</v>
      </c>
      <c r="BX310" s="617">
        <v>7500</v>
      </c>
      <c r="BY310" s="618">
        <v>46028</v>
      </c>
      <c r="BZ310" s="618">
        <v>46081</v>
      </c>
      <c r="CA310" s="619"/>
      <c r="CB310" s="612">
        <f t="shared" si="357"/>
        <v>30</v>
      </c>
      <c r="CC310" s="620">
        <f t="shared" si="358"/>
        <v>7500</v>
      </c>
      <c r="CD310" s="612">
        <v>30</v>
      </c>
      <c r="CE310" s="621">
        <f t="shared" si="373"/>
        <v>7500</v>
      </c>
      <c r="CF310" s="612">
        <v>30</v>
      </c>
      <c r="CG310" s="621">
        <v>7500</v>
      </c>
      <c r="CH310" s="621">
        <f t="shared" si="359"/>
        <v>0</v>
      </c>
      <c r="CI310" s="621">
        <f t="shared" si="350"/>
        <v>0</v>
      </c>
      <c r="CJ310" s="619"/>
      <c r="CK310" s="612">
        <f t="shared" si="363"/>
        <v>30</v>
      </c>
      <c r="CL310" s="620">
        <f t="shared" si="362"/>
        <v>7500</v>
      </c>
      <c r="CM310" s="612">
        <v>30</v>
      </c>
      <c r="CN310" s="621">
        <f t="shared" si="371"/>
        <v>7500</v>
      </c>
      <c r="CO310" s="612">
        <v>30</v>
      </c>
      <c r="CP310" s="621">
        <v>7500</v>
      </c>
      <c r="CQ310" s="621">
        <f t="shared" si="309"/>
        <v>0</v>
      </c>
      <c r="CR310" s="621">
        <f t="shared" si="310"/>
        <v>7500</v>
      </c>
      <c r="CS310" s="622"/>
      <c r="CT310" s="612">
        <f>U310</f>
        <v>0</v>
      </c>
      <c r="CU310" s="620">
        <f>AH310</f>
        <v>0</v>
      </c>
      <c r="CV310" s="612"/>
      <c r="CW310" s="621">
        <f>(R310/30*CV310)*Q310</f>
        <v>0</v>
      </c>
      <c r="CX310" s="612"/>
      <c r="CY310" s="621">
        <f>(R310/30*CX310)*Q310</f>
        <v>0</v>
      </c>
      <c r="CZ310" s="621">
        <f>CU310-CW310</f>
        <v>0</v>
      </c>
      <c r="DA310" s="621">
        <f>CU310-CY310</f>
        <v>0</v>
      </c>
      <c r="DB310" s="612"/>
      <c r="DC310" s="612">
        <f t="shared" si="314"/>
        <v>0</v>
      </c>
      <c r="DD310" s="620">
        <f t="shared" si="354"/>
        <v>0</v>
      </c>
      <c r="DE310" s="612"/>
      <c r="DF310" s="621">
        <f t="shared" si="324"/>
        <v>0</v>
      </c>
      <c r="DG310" s="612"/>
      <c r="DH310" s="621">
        <f t="shared" si="325"/>
        <v>0</v>
      </c>
      <c r="DI310" s="612"/>
      <c r="DJ310" s="612"/>
      <c r="DK310" s="612"/>
      <c r="DL310" s="612"/>
      <c r="DM310" s="612"/>
      <c r="DN310" s="612"/>
      <c r="DO310" s="612"/>
      <c r="DP310" s="612"/>
      <c r="DQ310" s="612"/>
      <c r="DR310" s="612"/>
      <c r="DS310" s="612"/>
      <c r="DU310" s="1945">
        <f t="shared" si="316"/>
        <v>15000</v>
      </c>
      <c r="DV310" s="1946">
        <f t="shared" si="364"/>
        <v>15000</v>
      </c>
      <c r="DW310" s="1946">
        <f t="shared" si="365"/>
        <v>15000</v>
      </c>
      <c r="DX310" s="1946">
        <f t="shared" si="355"/>
        <v>0</v>
      </c>
      <c r="DY310" s="1946">
        <f t="shared" si="356"/>
        <v>0</v>
      </c>
      <c r="EG310" s="1946"/>
    </row>
    <row r="311" spans="1:137" s="1944" customFormat="1" ht="37.5" hidden="1" customHeight="1" x14ac:dyDescent="0.25">
      <c r="A311" s="1937">
        <v>2026</v>
      </c>
      <c r="B311" s="606">
        <v>479</v>
      </c>
      <c r="C311" s="606" t="s">
        <v>58</v>
      </c>
      <c r="D311" s="606">
        <v>3000654</v>
      </c>
      <c r="E311" s="606">
        <v>5005023</v>
      </c>
      <c r="F311" s="606" t="s">
        <v>990</v>
      </c>
      <c r="G311" s="1937" t="s">
        <v>991</v>
      </c>
      <c r="H311" s="1937">
        <v>94</v>
      </c>
      <c r="I311" s="607" t="s">
        <v>992</v>
      </c>
      <c r="J311" s="608" t="s">
        <v>10</v>
      </c>
      <c r="K311" s="608" t="s">
        <v>60</v>
      </c>
      <c r="L311" s="606" t="str">
        <f t="shared" si="349"/>
        <v>2.3</v>
      </c>
      <c r="M311" s="1938" t="s">
        <v>62</v>
      </c>
      <c r="N311" s="609"/>
      <c r="O311" s="1937" t="s">
        <v>2112</v>
      </c>
      <c r="P311" s="1937" t="s">
        <v>65</v>
      </c>
      <c r="Q311" s="1939">
        <v>1</v>
      </c>
      <c r="R311" s="457">
        <v>7500</v>
      </c>
      <c r="S311" s="1937">
        <v>30</v>
      </c>
      <c r="T311" s="1937">
        <v>30</v>
      </c>
      <c r="U311" s="1937"/>
      <c r="V311" s="1937">
        <v>0</v>
      </c>
      <c r="W311" s="2000"/>
      <c r="X311" s="325"/>
      <c r="Y311" s="325"/>
      <c r="Z311" s="326"/>
      <c r="AA311" s="326"/>
      <c r="AB311" s="326"/>
      <c r="AC311" s="326"/>
      <c r="AD311" s="326"/>
      <c r="AE311" s="457">
        <f t="shared" si="366"/>
        <v>15000</v>
      </c>
      <c r="AF311" s="327">
        <f t="shared" si="372"/>
        <v>7500</v>
      </c>
      <c r="AG311" s="327">
        <f t="shared" si="372"/>
        <v>7500</v>
      </c>
      <c r="AH311" s="327">
        <f t="shared" si="367"/>
        <v>0</v>
      </c>
      <c r="AI311" s="327">
        <f t="shared" si="374"/>
        <v>0</v>
      </c>
      <c r="AJ311" s="327">
        <f t="shared" si="375"/>
        <v>0</v>
      </c>
      <c r="AK311" s="327">
        <f t="shared" si="376"/>
        <v>0</v>
      </c>
      <c r="AL311" s="327">
        <f t="shared" si="377"/>
        <v>0</v>
      </c>
      <c r="AM311" s="327">
        <f t="shared" si="378"/>
        <v>0</v>
      </c>
      <c r="AN311" s="327">
        <f t="shared" si="379"/>
        <v>0</v>
      </c>
      <c r="AO311" s="327">
        <f t="shared" si="380"/>
        <v>0</v>
      </c>
      <c r="AP311" s="327">
        <f t="shared" si="381"/>
        <v>0</v>
      </c>
      <c r="AQ311" s="327">
        <f t="shared" si="382"/>
        <v>0</v>
      </c>
      <c r="AR311" s="458">
        <f t="shared" si="370"/>
        <v>15000</v>
      </c>
      <c r="AS311" s="1941" t="s">
        <v>1763</v>
      </c>
      <c r="AT311" s="612"/>
      <c r="AU311" s="612"/>
      <c r="AV311" s="612"/>
      <c r="AW311" s="612"/>
      <c r="AX311" s="612"/>
      <c r="AY311" s="612"/>
      <c r="AZ311" s="612"/>
      <c r="BA311" s="613"/>
      <c r="BB311" s="1942" t="s">
        <v>995</v>
      </c>
      <c r="BC311" s="614" t="s">
        <v>1956</v>
      </c>
      <c r="BD311" s="614" t="s">
        <v>1957</v>
      </c>
      <c r="BE311" s="614" t="s">
        <v>1958</v>
      </c>
      <c r="BF311" s="615">
        <v>46028</v>
      </c>
      <c r="BG311" s="614"/>
      <c r="BH311" s="616" t="s">
        <v>2116</v>
      </c>
      <c r="BI311" s="616" t="s">
        <v>1960</v>
      </c>
      <c r="BJ311" s="614"/>
      <c r="BK311" s="616"/>
      <c r="BL311" s="614"/>
      <c r="BM311" s="614"/>
      <c r="BN311" s="616"/>
      <c r="BO311" s="616"/>
      <c r="BP311" s="684"/>
      <c r="BQ311" s="2819"/>
      <c r="BR311" s="2819"/>
      <c r="BS311" s="2798" t="s">
        <v>2117</v>
      </c>
      <c r="BT311" s="665" t="s">
        <v>2118</v>
      </c>
      <c r="BU311" s="665" t="s">
        <v>2119</v>
      </c>
      <c r="BV311" s="686">
        <v>75820382</v>
      </c>
      <c r="BW311" s="687">
        <v>10758203820</v>
      </c>
      <c r="BX311" s="617">
        <v>7500</v>
      </c>
      <c r="BY311" s="618">
        <v>46028</v>
      </c>
      <c r="BZ311" s="618">
        <v>46081</v>
      </c>
      <c r="CA311" s="619"/>
      <c r="CB311" s="612">
        <f t="shared" si="357"/>
        <v>30</v>
      </c>
      <c r="CC311" s="620">
        <f t="shared" si="358"/>
        <v>7500</v>
      </c>
      <c r="CD311" s="612">
        <v>30</v>
      </c>
      <c r="CE311" s="621">
        <f t="shared" si="373"/>
        <v>7500</v>
      </c>
      <c r="CF311" s="612">
        <v>30</v>
      </c>
      <c r="CG311" s="621">
        <v>7500</v>
      </c>
      <c r="CH311" s="621">
        <f t="shared" si="359"/>
        <v>0</v>
      </c>
      <c r="CI311" s="621">
        <f t="shared" si="350"/>
        <v>0</v>
      </c>
      <c r="CJ311" s="619"/>
      <c r="CK311" s="612">
        <f t="shared" si="363"/>
        <v>30</v>
      </c>
      <c r="CL311" s="620">
        <f t="shared" si="362"/>
        <v>7500</v>
      </c>
      <c r="CM311" s="612">
        <v>30</v>
      </c>
      <c r="CN311" s="621">
        <f t="shared" si="371"/>
        <v>7500</v>
      </c>
      <c r="CO311" s="612">
        <v>30</v>
      </c>
      <c r="CP311" s="621">
        <v>7500</v>
      </c>
      <c r="CQ311" s="621">
        <f t="shared" si="309"/>
        <v>0</v>
      </c>
      <c r="CR311" s="621">
        <f t="shared" si="310"/>
        <v>7500</v>
      </c>
      <c r="CS311" s="622"/>
      <c r="CT311" s="612"/>
      <c r="CU311" s="620"/>
      <c r="CV311" s="612"/>
      <c r="CW311" s="621"/>
      <c r="CX311" s="612"/>
      <c r="CY311" s="621"/>
      <c r="CZ311" s="621"/>
      <c r="DA311" s="621"/>
      <c r="DB311" s="612"/>
      <c r="DC311" s="612">
        <f t="shared" si="314"/>
        <v>0</v>
      </c>
      <c r="DD311" s="620">
        <f t="shared" si="354"/>
        <v>0</v>
      </c>
      <c r="DE311" s="612"/>
      <c r="DF311" s="621">
        <f t="shared" si="324"/>
        <v>0</v>
      </c>
      <c r="DG311" s="612"/>
      <c r="DH311" s="621">
        <f t="shared" si="325"/>
        <v>0</v>
      </c>
      <c r="DI311" s="612"/>
      <c r="DJ311" s="612"/>
      <c r="DK311" s="612"/>
      <c r="DL311" s="612"/>
      <c r="DM311" s="612"/>
      <c r="DN311" s="612"/>
      <c r="DO311" s="612"/>
      <c r="DP311" s="612"/>
      <c r="DQ311" s="612"/>
      <c r="DR311" s="612"/>
      <c r="DS311" s="612"/>
      <c r="DU311" s="1945">
        <f t="shared" si="316"/>
        <v>15000</v>
      </c>
      <c r="DV311" s="1946">
        <f t="shared" si="364"/>
        <v>15000</v>
      </c>
      <c r="DW311" s="1946">
        <f t="shared" si="365"/>
        <v>15000</v>
      </c>
      <c r="DX311" s="1946">
        <f t="shared" si="355"/>
        <v>0</v>
      </c>
      <c r="DY311" s="1946">
        <f t="shared" si="356"/>
        <v>0</v>
      </c>
      <c r="EG311" s="1946"/>
    </row>
    <row r="312" spans="1:137" s="1944" customFormat="1" ht="37.5" hidden="1" customHeight="1" x14ac:dyDescent="0.25">
      <c r="A312" s="1937">
        <v>2026</v>
      </c>
      <c r="B312" s="606">
        <v>479</v>
      </c>
      <c r="C312" s="606" t="s">
        <v>58</v>
      </c>
      <c r="D312" s="606">
        <v>3000654</v>
      </c>
      <c r="E312" s="606">
        <v>5005023</v>
      </c>
      <c r="F312" s="606" t="s">
        <v>990</v>
      </c>
      <c r="G312" s="1937" t="s">
        <v>991</v>
      </c>
      <c r="H312" s="1937">
        <v>94</v>
      </c>
      <c r="I312" s="607" t="s">
        <v>992</v>
      </c>
      <c r="J312" s="608" t="s">
        <v>10</v>
      </c>
      <c r="K312" s="608" t="s">
        <v>60</v>
      </c>
      <c r="L312" s="606" t="str">
        <f t="shared" si="349"/>
        <v>2.3</v>
      </c>
      <c r="M312" s="1938" t="s">
        <v>62</v>
      </c>
      <c r="N312" s="609"/>
      <c r="O312" s="1937" t="s">
        <v>2112</v>
      </c>
      <c r="P312" s="1937" t="s">
        <v>65</v>
      </c>
      <c r="Q312" s="1939">
        <v>1</v>
      </c>
      <c r="R312" s="457">
        <v>7500</v>
      </c>
      <c r="S312" s="1937">
        <v>30</v>
      </c>
      <c r="T312" s="1937">
        <v>30</v>
      </c>
      <c r="U312" s="1937"/>
      <c r="V312" s="1937">
        <v>0</v>
      </c>
      <c r="W312" s="2000"/>
      <c r="X312" s="325"/>
      <c r="Y312" s="325"/>
      <c r="Z312" s="326"/>
      <c r="AA312" s="326"/>
      <c r="AB312" s="326"/>
      <c r="AC312" s="326"/>
      <c r="AD312" s="326"/>
      <c r="AE312" s="457">
        <f t="shared" si="366"/>
        <v>15000</v>
      </c>
      <c r="AF312" s="327">
        <f>+$R312*(S312/30)*Q312</f>
        <v>7500</v>
      </c>
      <c r="AG312" s="327">
        <f>+$R312*(T312/30)*Q312</f>
        <v>7500</v>
      </c>
      <c r="AH312" s="327">
        <f t="shared" si="367"/>
        <v>0</v>
      </c>
      <c r="AI312" s="327">
        <f t="shared" si="374"/>
        <v>0</v>
      </c>
      <c r="AJ312" s="327">
        <f t="shared" si="375"/>
        <v>0</v>
      </c>
      <c r="AK312" s="327">
        <f t="shared" si="376"/>
        <v>0</v>
      </c>
      <c r="AL312" s="327">
        <f t="shared" si="377"/>
        <v>0</v>
      </c>
      <c r="AM312" s="327">
        <f t="shared" si="378"/>
        <v>0</v>
      </c>
      <c r="AN312" s="327">
        <f t="shared" si="379"/>
        <v>0</v>
      </c>
      <c r="AO312" s="327">
        <f t="shared" si="380"/>
        <v>0</v>
      </c>
      <c r="AP312" s="327">
        <f t="shared" si="381"/>
        <v>0</v>
      </c>
      <c r="AQ312" s="327">
        <f t="shared" si="382"/>
        <v>0</v>
      </c>
      <c r="AR312" s="458">
        <f t="shared" si="370"/>
        <v>15000</v>
      </c>
      <c r="AS312" s="1941" t="s">
        <v>1763</v>
      </c>
      <c r="AT312" s="612"/>
      <c r="AU312" s="612"/>
      <c r="AV312" s="612"/>
      <c r="AW312" s="612"/>
      <c r="AX312" s="612"/>
      <c r="AY312" s="612"/>
      <c r="AZ312" s="612"/>
      <c r="BA312" s="613"/>
      <c r="BB312" s="1942" t="s">
        <v>995</v>
      </c>
      <c r="BC312" s="614" t="s">
        <v>1956</v>
      </c>
      <c r="BD312" s="614" t="s">
        <v>1957</v>
      </c>
      <c r="BE312" s="614" t="s">
        <v>1958</v>
      </c>
      <c r="BF312" s="615">
        <v>46028</v>
      </c>
      <c r="BG312" s="614"/>
      <c r="BH312" s="616" t="s">
        <v>2120</v>
      </c>
      <c r="BI312" s="616" t="s">
        <v>1960</v>
      </c>
      <c r="BJ312" s="614"/>
      <c r="BK312" s="616"/>
      <c r="BL312" s="614"/>
      <c r="BM312" s="614"/>
      <c r="BN312" s="616"/>
      <c r="BO312" s="616"/>
      <c r="BP312" s="684"/>
      <c r="BQ312" s="2819"/>
      <c r="BR312" s="2819"/>
      <c r="BS312" s="2798" t="s">
        <v>2121</v>
      </c>
      <c r="BT312" s="665" t="s">
        <v>1571</v>
      </c>
      <c r="BU312" s="611" t="s">
        <v>2122</v>
      </c>
      <c r="BV312" s="686">
        <v>46000923</v>
      </c>
      <c r="BW312" s="687">
        <v>10460009231</v>
      </c>
      <c r="BX312" s="617">
        <v>7500</v>
      </c>
      <c r="BY312" s="618">
        <v>46028</v>
      </c>
      <c r="BZ312" s="618">
        <v>46081</v>
      </c>
      <c r="CA312" s="619"/>
      <c r="CB312" s="612">
        <f t="shared" si="357"/>
        <v>30</v>
      </c>
      <c r="CC312" s="620">
        <f t="shared" si="358"/>
        <v>7500</v>
      </c>
      <c r="CD312" s="612">
        <v>30</v>
      </c>
      <c r="CE312" s="621">
        <f t="shared" si="373"/>
        <v>7500</v>
      </c>
      <c r="CF312" s="612">
        <v>30</v>
      </c>
      <c r="CG312" s="621">
        <v>7500</v>
      </c>
      <c r="CH312" s="621">
        <f t="shared" si="359"/>
        <v>0</v>
      </c>
      <c r="CI312" s="621">
        <f t="shared" si="350"/>
        <v>0</v>
      </c>
      <c r="CJ312" s="619"/>
      <c r="CK312" s="612">
        <f t="shared" si="363"/>
        <v>30</v>
      </c>
      <c r="CL312" s="620">
        <f t="shared" si="362"/>
        <v>7500</v>
      </c>
      <c r="CM312" s="612">
        <v>30</v>
      </c>
      <c r="CN312" s="621">
        <f t="shared" si="371"/>
        <v>7500</v>
      </c>
      <c r="CO312" s="612">
        <v>30</v>
      </c>
      <c r="CP312" s="621">
        <v>7500</v>
      </c>
      <c r="CQ312" s="621">
        <f t="shared" si="309"/>
        <v>0</v>
      </c>
      <c r="CR312" s="621">
        <f t="shared" si="310"/>
        <v>7500</v>
      </c>
      <c r="CS312" s="622"/>
      <c r="CT312" s="612">
        <f>U312</f>
        <v>0</v>
      </c>
      <c r="CU312" s="620">
        <f t="shared" ref="CU312:CU317" si="383">AH312</f>
        <v>0</v>
      </c>
      <c r="CV312" s="612"/>
      <c r="CW312" s="621">
        <f t="shared" ref="CW312:CW317" si="384">(R312/30*CV312)*Q312</f>
        <v>0</v>
      </c>
      <c r="CX312" s="612"/>
      <c r="CY312" s="621">
        <f t="shared" ref="CY312:CY317" si="385">(R312/30*CX312)*Q312</f>
        <v>0</v>
      </c>
      <c r="CZ312" s="621">
        <f t="shared" ref="CZ312:CZ317" si="386">CU312-CW312</f>
        <v>0</v>
      </c>
      <c r="DA312" s="621">
        <f t="shared" ref="DA312:DA317" si="387">CU312-CY312</f>
        <v>0</v>
      </c>
      <c r="DB312" s="612"/>
      <c r="DC312" s="612">
        <f t="shared" si="314"/>
        <v>0</v>
      </c>
      <c r="DD312" s="620">
        <f t="shared" si="354"/>
        <v>0</v>
      </c>
      <c r="DE312" s="612"/>
      <c r="DF312" s="621">
        <f t="shared" si="324"/>
        <v>0</v>
      </c>
      <c r="DG312" s="612"/>
      <c r="DH312" s="621">
        <f t="shared" si="325"/>
        <v>0</v>
      </c>
      <c r="DI312" s="612"/>
      <c r="DJ312" s="612"/>
      <c r="DK312" s="612"/>
      <c r="DL312" s="612"/>
      <c r="DM312" s="612"/>
      <c r="DN312" s="612"/>
      <c r="DO312" s="612"/>
      <c r="DP312" s="612"/>
      <c r="DQ312" s="612"/>
      <c r="DR312" s="612"/>
      <c r="DS312" s="612"/>
      <c r="DU312" s="1945">
        <f t="shared" si="316"/>
        <v>15000</v>
      </c>
      <c r="DV312" s="1946">
        <f t="shared" si="364"/>
        <v>15000</v>
      </c>
      <c r="DW312" s="1946">
        <f t="shared" si="365"/>
        <v>15000</v>
      </c>
      <c r="DX312" s="1946">
        <f t="shared" si="355"/>
        <v>0</v>
      </c>
      <c r="DY312" s="1946">
        <f t="shared" si="356"/>
        <v>0</v>
      </c>
      <c r="EG312" s="1946"/>
    </row>
    <row r="313" spans="1:137" s="1944" customFormat="1" ht="37.5" hidden="1" customHeight="1" x14ac:dyDescent="0.25">
      <c r="A313" s="1937">
        <v>2026</v>
      </c>
      <c r="B313" s="606">
        <v>479</v>
      </c>
      <c r="C313" s="606" t="s">
        <v>58</v>
      </c>
      <c r="D313" s="606">
        <v>3000654</v>
      </c>
      <c r="E313" s="606">
        <v>5005023</v>
      </c>
      <c r="F313" s="606" t="s">
        <v>990</v>
      </c>
      <c r="G313" s="1937" t="s">
        <v>991</v>
      </c>
      <c r="H313" s="1937">
        <v>94</v>
      </c>
      <c r="I313" s="607" t="s">
        <v>992</v>
      </c>
      <c r="J313" s="608" t="s">
        <v>10</v>
      </c>
      <c r="K313" s="608" t="s">
        <v>60</v>
      </c>
      <c r="L313" s="606" t="str">
        <f t="shared" si="349"/>
        <v>2.3</v>
      </c>
      <c r="M313" s="1938" t="s">
        <v>62</v>
      </c>
      <c r="N313" s="609"/>
      <c r="O313" s="1937" t="s">
        <v>2123</v>
      </c>
      <c r="P313" s="1937" t="s">
        <v>65</v>
      </c>
      <c r="Q313" s="1939">
        <v>1</v>
      </c>
      <c r="R313" s="457">
        <v>7500</v>
      </c>
      <c r="S313" s="1937">
        <v>30</v>
      </c>
      <c r="T313" s="1937">
        <v>30</v>
      </c>
      <c r="U313" s="1937"/>
      <c r="V313" s="1937">
        <v>0</v>
      </c>
      <c r="W313" s="2000"/>
      <c r="X313" s="325"/>
      <c r="Y313" s="325"/>
      <c r="Z313" s="326"/>
      <c r="AA313" s="326"/>
      <c r="AB313" s="326"/>
      <c r="AC313" s="326"/>
      <c r="AD313" s="326"/>
      <c r="AE313" s="457">
        <f t="shared" si="366"/>
        <v>15000</v>
      </c>
      <c r="AF313" s="327">
        <f>+$R313*(S313/30)</f>
        <v>7500</v>
      </c>
      <c r="AG313" s="327">
        <f>+$R313*(T313/30)</f>
        <v>7500</v>
      </c>
      <c r="AH313" s="327">
        <f t="shared" si="367"/>
        <v>0</v>
      </c>
      <c r="AI313" s="327">
        <f t="shared" si="374"/>
        <v>0</v>
      </c>
      <c r="AJ313" s="327">
        <f t="shared" si="375"/>
        <v>0</v>
      </c>
      <c r="AK313" s="327">
        <f t="shared" si="376"/>
        <v>0</v>
      </c>
      <c r="AL313" s="327">
        <f t="shared" si="377"/>
        <v>0</v>
      </c>
      <c r="AM313" s="327">
        <f t="shared" si="378"/>
        <v>0</v>
      </c>
      <c r="AN313" s="327">
        <f t="shared" si="379"/>
        <v>0</v>
      </c>
      <c r="AO313" s="327">
        <f t="shared" si="380"/>
        <v>0</v>
      </c>
      <c r="AP313" s="327">
        <f t="shared" si="381"/>
        <v>0</v>
      </c>
      <c r="AQ313" s="327">
        <f t="shared" si="382"/>
        <v>0</v>
      </c>
      <c r="AR313" s="458">
        <f t="shared" si="370"/>
        <v>15000</v>
      </c>
      <c r="AS313" s="1941" t="s">
        <v>1763</v>
      </c>
      <c r="AT313" s="612"/>
      <c r="AU313" s="612"/>
      <c r="AV313" s="612"/>
      <c r="AW313" s="612"/>
      <c r="AX313" s="612"/>
      <c r="AY313" s="612"/>
      <c r="AZ313" s="612"/>
      <c r="BA313" s="613"/>
      <c r="BB313" s="1942" t="s">
        <v>995</v>
      </c>
      <c r="BC313" s="614" t="s">
        <v>1956</v>
      </c>
      <c r="BD313" s="614" t="s">
        <v>1957</v>
      </c>
      <c r="BE313" s="614" t="s">
        <v>1958</v>
      </c>
      <c r="BF313" s="615">
        <v>46028</v>
      </c>
      <c r="BG313" s="614"/>
      <c r="BH313" s="616" t="s">
        <v>2124</v>
      </c>
      <c r="BI313" s="616" t="s">
        <v>1960</v>
      </c>
      <c r="BJ313" s="614"/>
      <c r="BK313" s="616"/>
      <c r="BL313" s="614"/>
      <c r="BM313" s="614"/>
      <c r="BN313" s="616"/>
      <c r="BO313" s="616"/>
      <c r="BP313" s="684"/>
      <c r="BQ313" s="2819"/>
      <c r="BR313" s="2819"/>
      <c r="BS313" s="2798" t="s">
        <v>2051</v>
      </c>
      <c r="BT313" s="665" t="s">
        <v>1394</v>
      </c>
      <c r="BU313" s="611" t="s">
        <v>2125</v>
      </c>
      <c r="BV313" s="686">
        <v>40430320</v>
      </c>
      <c r="BW313" s="687">
        <v>10404303207</v>
      </c>
      <c r="BX313" s="617">
        <v>7500</v>
      </c>
      <c r="BY313" s="618">
        <v>46028</v>
      </c>
      <c r="BZ313" s="618">
        <v>46081</v>
      </c>
      <c r="CA313" s="619"/>
      <c r="CB313" s="612">
        <f t="shared" si="357"/>
        <v>30</v>
      </c>
      <c r="CC313" s="620">
        <f t="shared" si="358"/>
        <v>7500</v>
      </c>
      <c r="CD313" s="612">
        <v>30</v>
      </c>
      <c r="CE313" s="621">
        <f t="shared" si="373"/>
        <v>7500</v>
      </c>
      <c r="CF313" s="612">
        <v>30</v>
      </c>
      <c r="CG313" s="621">
        <v>7500</v>
      </c>
      <c r="CH313" s="621">
        <f t="shared" si="359"/>
        <v>0</v>
      </c>
      <c r="CI313" s="621">
        <f t="shared" si="350"/>
        <v>0</v>
      </c>
      <c r="CJ313" s="619"/>
      <c r="CK313" s="612">
        <f t="shared" si="363"/>
        <v>30</v>
      </c>
      <c r="CL313" s="620">
        <f t="shared" si="362"/>
        <v>7500</v>
      </c>
      <c r="CM313" s="612">
        <v>30</v>
      </c>
      <c r="CN313" s="621">
        <f t="shared" si="371"/>
        <v>7500</v>
      </c>
      <c r="CO313" s="612">
        <v>30</v>
      </c>
      <c r="CP313" s="621">
        <v>7500</v>
      </c>
      <c r="CQ313" s="621">
        <f t="shared" si="309"/>
        <v>0</v>
      </c>
      <c r="CR313" s="621">
        <f t="shared" si="310"/>
        <v>7500</v>
      </c>
      <c r="CS313" s="622"/>
      <c r="CT313" s="612">
        <f>U313</f>
        <v>0</v>
      </c>
      <c r="CU313" s="620">
        <f t="shared" si="383"/>
        <v>0</v>
      </c>
      <c r="CV313" s="612"/>
      <c r="CW313" s="621">
        <f t="shared" si="384"/>
        <v>0</v>
      </c>
      <c r="CX313" s="612"/>
      <c r="CY313" s="621">
        <f t="shared" si="385"/>
        <v>0</v>
      </c>
      <c r="CZ313" s="621">
        <f t="shared" si="386"/>
        <v>0</v>
      </c>
      <c r="DA313" s="621">
        <f t="shared" si="387"/>
        <v>0</v>
      </c>
      <c r="DB313" s="612"/>
      <c r="DC313" s="612">
        <f t="shared" si="314"/>
        <v>0</v>
      </c>
      <c r="DD313" s="620">
        <f t="shared" si="354"/>
        <v>0</v>
      </c>
      <c r="DE313" s="612"/>
      <c r="DF313" s="621">
        <f t="shared" si="324"/>
        <v>0</v>
      </c>
      <c r="DG313" s="612"/>
      <c r="DH313" s="621">
        <f t="shared" si="325"/>
        <v>0</v>
      </c>
      <c r="DI313" s="612"/>
      <c r="DJ313" s="612"/>
      <c r="DK313" s="612"/>
      <c r="DL313" s="612"/>
      <c r="DM313" s="612"/>
      <c r="DN313" s="612"/>
      <c r="DO313" s="612"/>
      <c r="DP313" s="612"/>
      <c r="DQ313" s="612"/>
      <c r="DR313" s="612"/>
      <c r="DS313" s="612"/>
      <c r="DU313" s="1945">
        <f t="shared" si="316"/>
        <v>15000</v>
      </c>
      <c r="DV313" s="1946">
        <f t="shared" si="364"/>
        <v>15000</v>
      </c>
      <c r="DW313" s="1946">
        <f t="shared" si="365"/>
        <v>15000</v>
      </c>
      <c r="DX313" s="1946">
        <f t="shared" si="355"/>
        <v>0</v>
      </c>
      <c r="DY313" s="1946">
        <f t="shared" si="356"/>
        <v>0</v>
      </c>
      <c r="EG313" s="1946"/>
    </row>
    <row r="314" spans="1:137" s="1944" customFormat="1" ht="37.5" hidden="1" customHeight="1" x14ac:dyDescent="0.25">
      <c r="A314" s="1937">
        <v>2026</v>
      </c>
      <c r="B314" s="606">
        <v>479</v>
      </c>
      <c r="C314" s="606" t="s">
        <v>58</v>
      </c>
      <c r="D314" s="606">
        <v>3000654</v>
      </c>
      <c r="E314" s="606">
        <v>5005023</v>
      </c>
      <c r="F314" s="606" t="s">
        <v>990</v>
      </c>
      <c r="G314" s="1937" t="s">
        <v>991</v>
      </c>
      <c r="H314" s="1937">
        <v>94</v>
      </c>
      <c r="I314" s="607" t="s">
        <v>992</v>
      </c>
      <c r="J314" s="608" t="s">
        <v>10</v>
      </c>
      <c r="K314" s="608" t="s">
        <v>60</v>
      </c>
      <c r="L314" s="606" t="str">
        <f t="shared" ref="L314:L317" si="388">+MID(M314,1,3)</f>
        <v>2.3</v>
      </c>
      <c r="M314" s="1938" t="s">
        <v>62</v>
      </c>
      <c r="N314" s="609"/>
      <c r="O314" s="1937" t="s">
        <v>2123</v>
      </c>
      <c r="P314" s="1937" t="s">
        <v>65</v>
      </c>
      <c r="Q314" s="1939">
        <v>1</v>
      </c>
      <c r="R314" s="457">
        <v>7500</v>
      </c>
      <c r="S314" s="1937">
        <v>30</v>
      </c>
      <c r="T314" s="1937">
        <v>30</v>
      </c>
      <c r="U314" s="1937"/>
      <c r="V314" s="1937">
        <v>0</v>
      </c>
      <c r="W314" s="2000"/>
      <c r="X314" s="325"/>
      <c r="Y314" s="325"/>
      <c r="Z314" s="326"/>
      <c r="AA314" s="326"/>
      <c r="AB314" s="326"/>
      <c r="AC314" s="326"/>
      <c r="AD314" s="326"/>
      <c r="AE314" s="457">
        <f t="shared" si="366"/>
        <v>15000</v>
      </c>
      <c r="AF314" s="327">
        <f>+$R314*(S314/30)</f>
        <v>7500</v>
      </c>
      <c r="AG314" s="327">
        <f>+$R314*(T314/30)</f>
        <v>7500</v>
      </c>
      <c r="AH314" s="327">
        <f t="shared" si="367"/>
        <v>0</v>
      </c>
      <c r="AI314" s="327">
        <f t="shared" si="374"/>
        <v>0</v>
      </c>
      <c r="AJ314" s="327">
        <f t="shared" si="375"/>
        <v>0</v>
      </c>
      <c r="AK314" s="327">
        <f t="shared" si="376"/>
        <v>0</v>
      </c>
      <c r="AL314" s="327">
        <f t="shared" si="377"/>
        <v>0</v>
      </c>
      <c r="AM314" s="327">
        <f t="shared" si="378"/>
        <v>0</v>
      </c>
      <c r="AN314" s="327">
        <f t="shared" si="379"/>
        <v>0</v>
      </c>
      <c r="AO314" s="327">
        <f t="shared" si="380"/>
        <v>0</v>
      </c>
      <c r="AP314" s="327">
        <f t="shared" si="381"/>
        <v>0</v>
      </c>
      <c r="AQ314" s="327">
        <f t="shared" si="382"/>
        <v>0</v>
      </c>
      <c r="AR314" s="458">
        <f t="shared" si="370"/>
        <v>15000</v>
      </c>
      <c r="AS314" s="1941" t="s">
        <v>1763</v>
      </c>
      <c r="AT314" s="612"/>
      <c r="AU314" s="612"/>
      <c r="AV314" s="612"/>
      <c r="AW314" s="612"/>
      <c r="AX314" s="612"/>
      <c r="AY314" s="612"/>
      <c r="AZ314" s="612"/>
      <c r="BA314" s="613"/>
      <c r="BB314" s="1942" t="s">
        <v>995</v>
      </c>
      <c r="BC314" s="614" t="s">
        <v>1956</v>
      </c>
      <c r="BD314" s="614" t="s">
        <v>1957</v>
      </c>
      <c r="BE314" s="614" t="s">
        <v>1958</v>
      </c>
      <c r="BF314" s="615">
        <v>46028</v>
      </c>
      <c r="BG314" s="614"/>
      <c r="BH314" s="616" t="s">
        <v>2126</v>
      </c>
      <c r="BI314" s="616" t="s">
        <v>1960</v>
      </c>
      <c r="BJ314" s="614"/>
      <c r="BK314" s="616"/>
      <c r="BL314" s="614"/>
      <c r="BM314" s="614"/>
      <c r="BN314" s="616"/>
      <c r="BO314" s="616"/>
      <c r="BP314" s="684"/>
      <c r="BQ314" s="2824"/>
      <c r="BR314" s="2824"/>
      <c r="BS314" s="2798" t="s">
        <v>1044</v>
      </c>
      <c r="BT314" s="665" t="s">
        <v>1236</v>
      </c>
      <c r="BU314" s="611" t="s">
        <v>2127</v>
      </c>
      <c r="BV314" s="686">
        <v>16753523</v>
      </c>
      <c r="BW314" s="687">
        <v>10167535238</v>
      </c>
      <c r="BX314" s="617">
        <v>7500</v>
      </c>
      <c r="BY314" s="618">
        <v>46028</v>
      </c>
      <c r="BZ314" s="618">
        <v>46081</v>
      </c>
      <c r="CA314" s="619"/>
      <c r="CB314" s="612">
        <f t="shared" si="357"/>
        <v>30</v>
      </c>
      <c r="CC314" s="620">
        <f t="shared" si="358"/>
        <v>7500</v>
      </c>
      <c r="CD314" s="612">
        <v>30</v>
      </c>
      <c r="CE314" s="621">
        <f t="shared" si="373"/>
        <v>7500</v>
      </c>
      <c r="CF314" s="612">
        <v>30</v>
      </c>
      <c r="CG314" s="621">
        <v>7500</v>
      </c>
      <c r="CH314" s="621">
        <f t="shared" si="359"/>
        <v>0</v>
      </c>
      <c r="CI314" s="621">
        <f t="shared" si="350"/>
        <v>0</v>
      </c>
      <c r="CJ314" s="619"/>
      <c r="CK314" s="612">
        <f t="shared" si="363"/>
        <v>30</v>
      </c>
      <c r="CL314" s="620">
        <f t="shared" si="362"/>
        <v>7500</v>
      </c>
      <c r="CM314" s="612">
        <v>30</v>
      </c>
      <c r="CN314" s="621">
        <f t="shared" si="371"/>
        <v>7500</v>
      </c>
      <c r="CO314" s="612">
        <v>30</v>
      </c>
      <c r="CP314" s="621">
        <v>7500</v>
      </c>
      <c r="CQ314" s="621">
        <f t="shared" ref="CQ314:CQ377" si="389">CL314-CN314</f>
        <v>0</v>
      </c>
      <c r="CR314" s="621">
        <f t="shared" ref="CR314:CR377" si="390">CL314-CQ314</f>
        <v>7500</v>
      </c>
      <c r="CS314" s="622"/>
      <c r="CT314" s="612"/>
      <c r="CU314" s="620">
        <f t="shared" si="383"/>
        <v>0</v>
      </c>
      <c r="CV314" s="612"/>
      <c r="CW314" s="621">
        <f t="shared" si="384"/>
        <v>0</v>
      </c>
      <c r="CX314" s="612"/>
      <c r="CY314" s="621">
        <f t="shared" si="385"/>
        <v>0</v>
      </c>
      <c r="CZ314" s="621">
        <f t="shared" si="386"/>
        <v>0</v>
      </c>
      <c r="DA314" s="621">
        <f t="shared" si="387"/>
        <v>0</v>
      </c>
      <c r="DB314" s="612"/>
      <c r="DC314" s="612">
        <f t="shared" ref="DC314:DC377" si="391">V314</f>
        <v>0</v>
      </c>
      <c r="DD314" s="620">
        <f t="shared" si="354"/>
        <v>0</v>
      </c>
      <c r="DE314" s="612"/>
      <c r="DF314" s="621">
        <f t="shared" si="324"/>
        <v>0</v>
      </c>
      <c r="DG314" s="612"/>
      <c r="DH314" s="621">
        <f t="shared" si="325"/>
        <v>0</v>
      </c>
      <c r="DI314" s="612"/>
      <c r="DJ314" s="612"/>
      <c r="DK314" s="612"/>
      <c r="DL314" s="612"/>
      <c r="DM314" s="612"/>
      <c r="DN314" s="612"/>
      <c r="DO314" s="612"/>
      <c r="DP314" s="612"/>
      <c r="DQ314" s="612"/>
      <c r="DR314" s="612"/>
      <c r="DS314" s="612"/>
      <c r="DU314" s="1945">
        <f t="shared" ref="DU314:DU377" si="392">AR314</f>
        <v>15000</v>
      </c>
      <c r="DV314" s="1946">
        <f t="shared" si="364"/>
        <v>15000</v>
      </c>
      <c r="DW314" s="1946">
        <f t="shared" si="365"/>
        <v>15000</v>
      </c>
      <c r="DX314" s="1946">
        <f t="shared" si="355"/>
        <v>0</v>
      </c>
      <c r="DY314" s="1946">
        <f t="shared" si="356"/>
        <v>0</v>
      </c>
      <c r="EG314" s="1946"/>
    </row>
    <row r="315" spans="1:137" s="1944" customFormat="1" ht="37.5" hidden="1" customHeight="1" x14ac:dyDescent="0.25">
      <c r="A315" s="1937">
        <v>2026</v>
      </c>
      <c r="B315" s="606">
        <v>479</v>
      </c>
      <c r="C315" s="606" t="s">
        <v>58</v>
      </c>
      <c r="D315" s="606">
        <v>3000654</v>
      </c>
      <c r="E315" s="606">
        <v>5005023</v>
      </c>
      <c r="F315" s="606" t="s">
        <v>990</v>
      </c>
      <c r="G315" s="1937" t="s">
        <v>991</v>
      </c>
      <c r="H315" s="1937">
        <v>94</v>
      </c>
      <c r="I315" s="607" t="s">
        <v>992</v>
      </c>
      <c r="J315" s="608" t="s">
        <v>10</v>
      </c>
      <c r="K315" s="608" t="s">
        <v>60</v>
      </c>
      <c r="L315" s="606" t="str">
        <f t="shared" si="388"/>
        <v>2.3</v>
      </c>
      <c r="M315" s="1938" t="s">
        <v>62</v>
      </c>
      <c r="N315" s="609"/>
      <c r="O315" s="1937" t="s">
        <v>2123</v>
      </c>
      <c r="P315" s="1937" t="s">
        <v>65</v>
      </c>
      <c r="Q315" s="1939">
        <v>1</v>
      </c>
      <c r="R315" s="457">
        <v>7500</v>
      </c>
      <c r="S315" s="1937">
        <v>30</v>
      </c>
      <c r="T315" s="1937">
        <v>30</v>
      </c>
      <c r="U315" s="1937"/>
      <c r="V315" s="1937">
        <v>0</v>
      </c>
      <c r="W315" s="2000"/>
      <c r="X315" s="325"/>
      <c r="Y315" s="325"/>
      <c r="Z315" s="326"/>
      <c r="AA315" s="326"/>
      <c r="AB315" s="326"/>
      <c r="AC315" s="326"/>
      <c r="AD315" s="326"/>
      <c r="AE315" s="457">
        <f t="shared" si="366"/>
        <v>15000</v>
      </c>
      <c r="AF315" s="327">
        <f>+$R315*(S315/30)*Q315</f>
        <v>7500</v>
      </c>
      <c r="AG315" s="327">
        <f>+$R315*(T315/30)*Q315</f>
        <v>7500</v>
      </c>
      <c r="AH315" s="327">
        <f t="shared" si="367"/>
        <v>0</v>
      </c>
      <c r="AI315" s="327">
        <f t="shared" si="374"/>
        <v>0</v>
      </c>
      <c r="AJ315" s="327">
        <f t="shared" si="375"/>
        <v>0</v>
      </c>
      <c r="AK315" s="327">
        <f t="shared" si="376"/>
        <v>0</v>
      </c>
      <c r="AL315" s="327">
        <f t="shared" si="377"/>
        <v>0</v>
      </c>
      <c r="AM315" s="327">
        <f t="shared" si="378"/>
        <v>0</v>
      </c>
      <c r="AN315" s="327">
        <f t="shared" si="379"/>
        <v>0</v>
      </c>
      <c r="AO315" s="327">
        <f t="shared" si="380"/>
        <v>0</v>
      </c>
      <c r="AP315" s="327">
        <f t="shared" si="381"/>
        <v>0</v>
      </c>
      <c r="AQ315" s="327">
        <f t="shared" si="382"/>
        <v>0</v>
      </c>
      <c r="AR315" s="458">
        <f t="shared" si="370"/>
        <v>15000</v>
      </c>
      <c r="AS315" s="1941" t="s">
        <v>1763</v>
      </c>
      <c r="AT315" s="612"/>
      <c r="AU315" s="612"/>
      <c r="AV315" s="612"/>
      <c r="AW315" s="612"/>
      <c r="AX315" s="612"/>
      <c r="AY315" s="612"/>
      <c r="AZ315" s="612"/>
      <c r="BA315" s="613"/>
      <c r="BB315" s="1942" t="s">
        <v>995</v>
      </c>
      <c r="BC315" s="614" t="s">
        <v>1956</v>
      </c>
      <c r="BD315" s="614" t="s">
        <v>1957</v>
      </c>
      <c r="BE315" s="614" t="s">
        <v>1958</v>
      </c>
      <c r="BF315" s="615">
        <v>46028</v>
      </c>
      <c r="BG315" s="614"/>
      <c r="BH315" s="616" t="s">
        <v>2128</v>
      </c>
      <c r="BI315" s="616" t="s">
        <v>1960</v>
      </c>
      <c r="BJ315" s="614"/>
      <c r="BK315" s="616"/>
      <c r="BL315" s="614"/>
      <c r="BM315" s="614"/>
      <c r="BN315" s="616"/>
      <c r="BO315" s="616"/>
      <c r="BP315" s="2892"/>
      <c r="BQ315" s="2891"/>
      <c r="BR315" s="2891"/>
      <c r="BS315" s="2801" t="s">
        <v>2129</v>
      </c>
      <c r="BT315" s="2799" t="s">
        <v>1319</v>
      </c>
      <c r="BU315" s="2802" t="s">
        <v>2130</v>
      </c>
      <c r="BV315" s="686">
        <v>45482731</v>
      </c>
      <c r="BW315" s="687">
        <v>10454827312</v>
      </c>
      <c r="BX315" s="617">
        <v>7500</v>
      </c>
      <c r="BY315" s="618">
        <v>46028</v>
      </c>
      <c r="BZ315" s="2800">
        <v>46081</v>
      </c>
      <c r="CA315" s="619"/>
      <c r="CB315" s="612">
        <f t="shared" si="357"/>
        <v>30</v>
      </c>
      <c r="CC315" s="620">
        <v>7500</v>
      </c>
      <c r="CD315" s="612">
        <v>30</v>
      </c>
      <c r="CE315" s="621">
        <v>7500</v>
      </c>
      <c r="CF315" s="612">
        <v>30</v>
      </c>
      <c r="CG315" s="621">
        <v>7500</v>
      </c>
      <c r="CH315" s="621">
        <f t="shared" si="359"/>
        <v>0</v>
      </c>
      <c r="CI315" s="621">
        <f t="shared" si="350"/>
        <v>0</v>
      </c>
      <c r="CJ315" s="619"/>
      <c r="CK315" s="612">
        <f t="shared" si="363"/>
        <v>30</v>
      </c>
      <c r="CL315" s="620">
        <v>7500</v>
      </c>
      <c r="CM315" s="612">
        <v>30</v>
      </c>
      <c r="CN315" s="621">
        <v>7500</v>
      </c>
      <c r="CO315" s="612">
        <v>30</v>
      </c>
      <c r="CP315" s="621">
        <v>7500</v>
      </c>
      <c r="CQ315" s="621">
        <f t="shared" si="389"/>
        <v>0</v>
      </c>
      <c r="CR315" s="621">
        <f t="shared" si="390"/>
        <v>7500</v>
      </c>
      <c r="CS315" s="622"/>
      <c r="CT315" s="612">
        <f t="shared" ref="CT315:CT320" si="393">U315</f>
        <v>0</v>
      </c>
      <c r="CU315" s="620">
        <f t="shared" si="383"/>
        <v>0</v>
      </c>
      <c r="CV315" s="612"/>
      <c r="CW315" s="621">
        <f t="shared" si="384"/>
        <v>0</v>
      </c>
      <c r="CX315" s="612"/>
      <c r="CY315" s="621">
        <f t="shared" si="385"/>
        <v>0</v>
      </c>
      <c r="CZ315" s="621">
        <f t="shared" si="386"/>
        <v>0</v>
      </c>
      <c r="DA315" s="621">
        <f t="shared" si="387"/>
        <v>0</v>
      </c>
      <c r="DB315" s="612"/>
      <c r="DC315" s="612">
        <f t="shared" si="391"/>
        <v>0</v>
      </c>
      <c r="DD315" s="620">
        <f t="shared" si="354"/>
        <v>0</v>
      </c>
      <c r="DE315" s="612"/>
      <c r="DF315" s="621">
        <f t="shared" si="324"/>
        <v>0</v>
      </c>
      <c r="DG315" s="612"/>
      <c r="DH315" s="621">
        <f t="shared" si="325"/>
        <v>0</v>
      </c>
      <c r="DI315" s="612"/>
      <c r="DJ315" s="612"/>
      <c r="DK315" s="612"/>
      <c r="DL315" s="612"/>
      <c r="DM315" s="612"/>
      <c r="DN315" s="612"/>
      <c r="DO315" s="612"/>
      <c r="DP315" s="612"/>
      <c r="DQ315" s="612"/>
      <c r="DR315" s="612"/>
      <c r="DS315" s="612"/>
      <c r="DU315" s="1945">
        <f t="shared" si="392"/>
        <v>15000</v>
      </c>
      <c r="DV315" s="1946">
        <f t="shared" si="364"/>
        <v>15000</v>
      </c>
      <c r="DW315" s="1946">
        <f t="shared" si="365"/>
        <v>15000</v>
      </c>
      <c r="DX315" s="1946">
        <f t="shared" si="355"/>
        <v>0</v>
      </c>
      <c r="DY315" s="1946">
        <f t="shared" si="356"/>
        <v>0</v>
      </c>
      <c r="EG315" s="1946"/>
    </row>
    <row r="316" spans="1:137" s="1944" customFormat="1" ht="37.5" hidden="1" customHeight="1" x14ac:dyDescent="0.25">
      <c r="A316" s="1937">
        <v>2026</v>
      </c>
      <c r="B316" s="606">
        <v>479</v>
      </c>
      <c r="C316" s="606" t="s">
        <v>58</v>
      </c>
      <c r="D316" s="606">
        <v>3000654</v>
      </c>
      <c r="E316" s="606">
        <v>5005023</v>
      </c>
      <c r="F316" s="606" t="s">
        <v>990</v>
      </c>
      <c r="G316" s="1937" t="s">
        <v>991</v>
      </c>
      <c r="H316" s="1937">
        <v>94</v>
      </c>
      <c r="I316" s="607" t="s">
        <v>992</v>
      </c>
      <c r="J316" s="608" t="s">
        <v>10</v>
      </c>
      <c r="K316" s="608" t="s">
        <v>60</v>
      </c>
      <c r="L316" s="606" t="str">
        <f t="shared" si="388"/>
        <v>2.3</v>
      </c>
      <c r="M316" s="1938" t="s">
        <v>62</v>
      </c>
      <c r="N316" s="609"/>
      <c r="O316" s="1937" t="s">
        <v>2131</v>
      </c>
      <c r="P316" s="1937" t="s">
        <v>65</v>
      </c>
      <c r="Q316" s="1939">
        <v>1</v>
      </c>
      <c r="R316" s="457">
        <v>7500</v>
      </c>
      <c r="S316" s="1937">
        <v>30</v>
      </c>
      <c r="T316" s="1937">
        <v>30</v>
      </c>
      <c r="U316" s="1937"/>
      <c r="V316" s="1937">
        <v>0</v>
      </c>
      <c r="W316" s="2000"/>
      <c r="X316" s="325"/>
      <c r="Y316" s="325"/>
      <c r="Z316" s="326"/>
      <c r="AA316" s="326"/>
      <c r="AB316" s="326"/>
      <c r="AC316" s="326"/>
      <c r="AD316" s="326"/>
      <c r="AE316" s="457">
        <f t="shared" si="366"/>
        <v>15000</v>
      </c>
      <c r="AF316" s="327">
        <v>7500</v>
      </c>
      <c r="AG316" s="327">
        <v>7500</v>
      </c>
      <c r="AH316" s="327">
        <f t="shared" si="367"/>
        <v>0</v>
      </c>
      <c r="AI316" s="327">
        <f t="shared" si="374"/>
        <v>0</v>
      </c>
      <c r="AJ316" s="327">
        <f t="shared" si="375"/>
        <v>0</v>
      </c>
      <c r="AK316" s="327">
        <f t="shared" si="376"/>
        <v>0</v>
      </c>
      <c r="AL316" s="327">
        <f t="shared" si="377"/>
        <v>0</v>
      </c>
      <c r="AM316" s="327">
        <f t="shared" si="378"/>
        <v>0</v>
      </c>
      <c r="AN316" s="327">
        <f t="shared" si="379"/>
        <v>0</v>
      </c>
      <c r="AO316" s="327">
        <f t="shared" si="380"/>
        <v>0</v>
      </c>
      <c r="AP316" s="327">
        <f t="shared" si="381"/>
        <v>0</v>
      </c>
      <c r="AQ316" s="327">
        <f t="shared" si="382"/>
        <v>0</v>
      </c>
      <c r="AR316" s="458">
        <f t="shared" si="370"/>
        <v>15000</v>
      </c>
      <c r="AS316" s="1941" t="s">
        <v>1763</v>
      </c>
      <c r="AT316" s="612"/>
      <c r="AU316" s="612"/>
      <c r="AV316" s="612"/>
      <c r="AW316" s="612"/>
      <c r="AX316" s="612"/>
      <c r="AY316" s="612"/>
      <c r="AZ316" s="612"/>
      <c r="BA316" s="613"/>
      <c r="BB316" s="1942" t="s">
        <v>995</v>
      </c>
      <c r="BC316" s="614" t="s">
        <v>1956</v>
      </c>
      <c r="BD316" s="614" t="s">
        <v>1957</v>
      </c>
      <c r="BE316" s="614" t="s">
        <v>1958</v>
      </c>
      <c r="BF316" s="615">
        <v>46028</v>
      </c>
      <c r="BG316" s="614"/>
      <c r="BH316" s="616" t="s">
        <v>2132</v>
      </c>
      <c r="BI316" s="616" t="s">
        <v>1960</v>
      </c>
      <c r="BJ316" s="614"/>
      <c r="BK316" s="616"/>
      <c r="BL316" s="614"/>
      <c r="BM316" s="614"/>
      <c r="BN316" s="616"/>
      <c r="BO316" s="616"/>
      <c r="BP316" s="670"/>
      <c r="BQ316" s="2891"/>
      <c r="BR316" s="2891"/>
      <c r="BS316" s="2818" t="s">
        <v>2133</v>
      </c>
      <c r="BT316" s="689" t="s">
        <v>2134</v>
      </c>
      <c r="BU316" s="665" t="s">
        <v>2135</v>
      </c>
      <c r="BV316" s="686">
        <v>42696019</v>
      </c>
      <c r="BW316" s="687">
        <v>10426960198</v>
      </c>
      <c r="BX316" s="617">
        <v>7500</v>
      </c>
      <c r="BY316" s="618">
        <v>46028</v>
      </c>
      <c r="BZ316" s="618">
        <v>46081</v>
      </c>
      <c r="CA316" s="619"/>
      <c r="CB316" s="612">
        <f t="shared" si="357"/>
        <v>30</v>
      </c>
      <c r="CC316" s="620">
        <f t="shared" ref="CC316:CC334" si="394">AF316</f>
        <v>7500</v>
      </c>
      <c r="CD316" s="612">
        <v>30</v>
      </c>
      <c r="CE316" s="621">
        <f t="shared" ref="CE316:CE353" si="395">(R316/30*CD316)*Q316</f>
        <v>7500</v>
      </c>
      <c r="CF316" s="612">
        <v>30</v>
      </c>
      <c r="CG316" s="621">
        <v>7500</v>
      </c>
      <c r="CH316" s="621">
        <f t="shared" si="359"/>
        <v>0</v>
      </c>
      <c r="CI316" s="621">
        <f t="shared" si="350"/>
        <v>0</v>
      </c>
      <c r="CJ316" s="619"/>
      <c r="CK316" s="612">
        <f t="shared" si="363"/>
        <v>30</v>
      </c>
      <c r="CL316" s="620">
        <f t="shared" ref="CL316:CL333" si="396">AG316</f>
        <v>7500</v>
      </c>
      <c r="CM316" s="612">
        <v>30</v>
      </c>
      <c r="CN316" s="621">
        <f t="shared" ref="CN316:CN347" si="397">(R316/30*CM316)*Q316</f>
        <v>7500</v>
      </c>
      <c r="CO316" s="612">
        <v>30</v>
      </c>
      <c r="CP316" s="621">
        <v>7500</v>
      </c>
      <c r="CQ316" s="621">
        <f t="shared" si="389"/>
        <v>0</v>
      </c>
      <c r="CR316" s="621">
        <f t="shared" si="390"/>
        <v>7500</v>
      </c>
      <c r="CS316" s="622"/>
      <c r="CT316" s="612">
        <f t="shared" si="393"/>
        <v>0</v>
      </c>
      <c r="CU316" s="620">
        <f t="shared" si="383"/>
        <v>0</v>
      </c>
      <c r="CV316" s="612"/>
      <c r="CW316" s="621">
        <f t="shared" si="384"/>
        <v>0</v>
      </c>
      <c r="CX316" s="612"/>
      <c r="CY316" s="621">
        <f t="shared" si="385"/>
        <v>0</v>
      </c>
      <c r="CZ316" s="621">
        <f t="shared" si="386"/>
        <v>0</v>
      </c>
      <c r="DA316" s="621">
        <f t="shared" si="387"/>
        <v>0</v>
      </c>
      <c r="DB316" s="612"/>
      <c r="DC316" s="612">
        <f t="shared" si="391"/>
        <v>0</v>
      </c>
      <c r="DD316" s="620">
        <f t="shared" si="354"/>
        <v>0</v>
      </c>
      <c r="DE316" s="612"/>
      <c r="DF316" s="621">
        <f t="shared" si="324"/>
        <v>0</v>
      </c>
      <c r="DG316" s="612"/>
      <c r="DH316" s="621">
        <f t="shared" si="325"/>
        <v>0</v>
      </c>
      <c r="DI316" s="612"/>
      <c r="DJ316" s="612"/>
      <c r="DK316" s="612"/>
      <c r="DL316" s="612"/>
      <c r="DM316" s="612"/>
      <c r="DN316" s="612"/>
      <c r="DO316" s="612"/>
      <c r="DP316" s="612"/>
      <c r="DQ316" s="612"/>
      <c r="DR316" s="612"/>
      <c r="DS316" s="612"/>
      <c r="DU316" s="1945">
        <f t="shared" si="392"/>
        <v>15000</v>
      </c>
      <c r="DV316" s="1946">
        <v>15000</v>
      </c>
      <c r="DW316" s="1946">
        <f t="shared" si="365"/>
        <v>15000</v>
      </c>
      <c r="DX316" s="1946">
        <f t="shared" si="355"/>
        <v>0</v>
      </c>
      <c r="DY316" s="1946">
        <f t="shared" si="356"/>
        <v>0</v>
      </c>
      <c r="EG316" s="1946"/>
    </row>
    <row r="317" spans="1:137" s="1944" customFormat="1" ht="37.5" hidden="1" customHeight="1" x14ac:dyDescent="0.25">
      <c r="A317" s="1937">
        <v>2026</v>
      </c>
      <c r="B317" s="606">
        <v>479</v>
      </c>
      <c r="C317" s="606" t="s">
        <v>58</v>
      </c>
      <c r="D317" s="606">
        <v>3000654</v>
      </c>
      <c r="E317" s="606">
        <v>5005023</v>
      </c>
      <c r="F317" s="606" t="s">
        <v>990</v>
      </c>
      <c r="G317" s="1937" t="s">
        <v>991</v>
      </c>
      <c r="H317" s="1937">
        <v>94</v>
      </c>
      <c r="I317" s="607" t="s">
        <v>992</v>
      </c>
      <c r="J317" s="608" t="s">
        <v>10</v>
      </c>
      <c r="K317" s="608" t="s">
        <v>60</v>
      </c>
      <c r="L317" s="606" t="str">
        <f t="shared" si="388"/>
        <v>2.3</v>
      </c>
      <c r="M317" s="1938" t="s">
        <v>62</v>
      </c>
      <c r="N317" s="609"/>
      <c r="O317" s="1937" t="s">
        <v>2131</v>
      </c>
      <c r="P317" s="1937" t="s">
        <v>65</v>
      </c>
      <c r="Q317" s="1939">
        <v>1</v>
      </c>
      <c r="R317" s="457">
        <v>7500</v>
      </c>
      <c r="S317" s="1937">
        <v>30</v>
      </c>
      <c r="T317" s="1937">
        <v>30</v>
      </c>
      <c r="U317" s="1937"/>
      <c r="V317" s="1937">
        <v>0</v>
      </c>
      <c r="W317" s="2000"/>
      <c r="X317" s="325"/>
      <c r="Y317" s="325"/>
      <c r="Z317" s="326"/>
      <c r="AA317" s="326"/>
      <c r="AB317" s="326"/>
      <c r="AC317" s="326"/>
      <c r="AD317" s="326"/>
      <c r="AE317" s="457">
        <f t="shared" si="366"/>
        <v>15000</v>
      </c>
      <c r="AF317" s="327">
        <v>7500</v>
      </c>
      <c r="AG317" s="327">
        <v>7500</v>
      </c>
      <c r="AH317" s="327">
        <f t="shared" si="367"/>
        <v>0</v>
      </c>
      <c r="AI317" s="327">
        <f t="shared" si="374"/>
        <v>0</v>
      </c>
      <c r="AJ317" s="327">
        <f t="shared" si="375"/>
        <v>0</v>
      </c>
      <c r="AK317" s="327">
        <f t="shared" si="376"/>
        <v>0</v>
      </c>
      <c r="AL317" s="327">
        <f t="shared" si="377"/>
        <v>0</v>
      </c>
      <c r="AM317" s="327">
        <f t="shared" si="378"/>
        <v>0</v>
      </c>
      <c r="AN317" s="327">
        <f t="shared" si="379"/>
        <v>0</v>
      </c>
      <c r="AO317" s="327">
        <f t="shared" si="380"/>
        <v>0</v>
      </c>
      <c r="AP317" s="327">
        <f t="shared" si="381"/>
        <v>0</v>
      </c>
      <c r="AQ317" s="327">
        <f t="shared" si="382"/>
        <v>0</v>
      </c>
      <c r="AR317" s="458">
        <f t="shared" si="370"/>
        <v>15000</v>
      </c>
      <c r="AS317" s="1941" t="s">
        <v>1763</v>
      </c>
      <c r="AT317" s="612"/>
      <c r="AU317" s="612"/>
      <c r="AV317" s="612"/>
      <c r="AW317" s="612"/>
      <c r="AX317" s="612"/>
      <c r="AY317" s="612"/>
      <c r="AZ317" s="612"/>
      <c r="BA317" s="613"/>
      <c r="BB317" s="1942" t="s">
        <v>995</v>
      </c>
      <c r="BC317" s="614" t="s">
        <v>1956</v>
      </c>
      <c r="BD317" s="614" t="s">
        <v>1957</v>
      </c>
      <c r="BE317" s="614" t="s">
        <v>1958</v>
      </c>
      <c r="BF317" s="615">
        <v>46028</v>
      </c>
      <c r="BG317" s="614"/>
      <c r="BH317" s="616" t="s">
        <v>2136</v>
      </c>
      <c r="BI317" s="616" t="s">
        <v>1960</v>
      </c>
      <c r="BJ317" s="614"/>
      <c r="BK317" s="616"/>
      <c r="BL317" s="614"/>
      <c r="BM317" s="614"/>
      <c r="BN317" s="616"/>
      <c r="BO317" s="616"/>
      <c r="BP317" s="670"/>
      <c r="BQ317" s="2891"/>
      <c r="BR317" s="2891"/>
      <c r="BS317" s="2896" t="s">
        <v>2118</v>
      </c>
      <c r="BT317" s="2897" t="s">
        <v>2004</v>
      </c>
      <c r="BU317" s="1271" t="s">
        <v>2137</v>
      </c>
      <c r="BV317" s="686">
        <v>41611913</v>
      </c>
      <c r="BW317" s="687">
        <v>10416119134</v>
      </c>
      <c r="BX317" s="617">
        <v>7500</v>
      </c>
      <c r="BY317" s="618">
        <v>46028</v>
      </c>
      <c r="BZ317" s="618">
        <v>46081</v>
      </c>
      <c r="CA317" s="619"/>
      <c r="CB317" s="612">
        <f t="shared" si="357"/>
        <v>30</v>
      </c>
      <c r="CC317" s="620">
        <f t="shared" si="394"/>
        <v>7500</v>
      </c>
      <c r="CD317" s="612">
        <v>30</v>
      </c>
      <c r="CE317" s="621">
        <f t="shared" si="395"/>
        <v>7500</v>
      </c>
      <c r="CF317" s="612">
        <v>30</v>
      </c>
      <c r="CG317" s="621">
        <v>7500</v>
      </c>
      <c r="CH317" s="621">
        <f t="shared" si="359"/>
        <v>0</v>
      </c>
      <c r="CI317" s="621">
        <f t="shared" si="350"/>
        <v>0</v>
      </c>
      <c r="CJ317" s="619"/>
      <c r="CK317" s="612">
        <f t="shared" si="363"/>
        <v>30</v>
      </c>
      <c r="CL317" s="620">
        <f t="shared" si="396"/>
        <v>7500</v>
      </c>
      <c r="CM317" s="612">
        <v>30</v>
      </c>
      <c r="CN317" s="621">
        <f t="shared" si="397"/>
        <v>7500</v>
      </c>
      <c r="CO317" s="612">
        <v>30</v>
      </c>
      <c r="CP317" s="621">
        <v>7500</v>
      </c>
      <c r="CQ317" s="621">
        <f t="shared" si="389"/>
        <v>0</v>
      </c>
      <c r="CR317" s="621">
        <f t="shared" si="390"/>
        <v>7500</v>
      </c>
      <c r="CS317" s="622"/>
      <c r="CT317" s="612">
        <f t="shared" si="393"/>
        <v>0</v>
      </c>
      <c r="CU317" s="620">
        <f t="shared" si="383"/>
        <v>0</v>
      </c>
      <c r="CV317" s="612"/>
      <c r="CW317" s="621">
        <f t="shared" si="384"/>
        <v>0</v>
      </c>
      <c r="CX317" s="612"/>
      <c r="CY317" s="621">
        <f t="shared" si="385"/>
        <v>0</v>
      </c>
      <c r="CZ317" s="621">
        <f t="shared" si="386"/>
        <v>0</v>
      </c>
      <c r="DA317" s="621">
        <f t="shared" si="387"/>
        <v>0</v>
      </c>
      <c r="DB317" s="612"/>
      <c r="DC317" s="612">
        <f t="shared" si="391"/>
        <v>0</v>
      </c>
      <c r="DD317" s="620">
        <f t="shared" si="354"/>
        <v>0</v>
      </c>
      <c r="DE317" s="612"/>
      <c r="DF317" s="621">
        <f t="shared" si="324"/>
        <v>0</v>
      </c>
      <c r="DG317" s="612"/>
      <c r="DH317" s="621">
        <f t="shared" si="325"/>
        <v>0</v>
      </c>
      <c r="DI317" s="612"/>
      <c r="DJ317" s="612"/>
      <c r="DK317" s="612"/>
      <c r="DL317" s="612"/>
      <c r="DM317" s="612"/>
      <c r="DN317" s="612"/>
      <c r="DO317" s="612"/>
      <c r="DP317" s="612"/>
      <c r="DQ317" s="612"/>
      <c r="DR317" s="612"/>
      <c r="DS317" s="612"/>
      <c r="DU317" s="1945">
        <f t="shared" si="392"/>
        <v>15000</v>
      </c>
      <c r="DV317" s="1946">
        <f t="shared" ref="DV317:DV333" si="398">CE317+CN317+CW317+DF317</f>
        <v>15000</v>
      </c>
      <c r="DW317" s="1946">
        <f t="shared" si="365"/>
        <v>15000</v>
      </c>
      <c r="DX317" s="1946">
        <f t="shared" si="355"/>
        <v>0</v>
      </c>
      <c r="DY317" s="1946">
        <f t="shared" si="356"/>
        <v>0</v>
      </c>
      <c r="EG317" s="1946"/>
    </row>
    <row r="318" spans="1:137" s="1944" customFormat="1" ht="37.5" hidden="1" customHeight="1" x14ac:dyDescent="0.25">
      <c r="A318" s="1937">
        <v>2026</v>
      </c>
      <c r="B318" s="2303" t="s">
        <v>991</v>
      </c>
      <c r="C318" s="2303">
        <v>94</v>
      </c>
      <c r="D318" s="661"/>
      <c r="E318" s="661"/>
      <c r="F318" s="661"/>
      <c r="G318" s="2303" t="s">
        <v>991</v>
      </c>
      <c r="H318" s="2303">
        <v>94</v>
      </c>
      <c r="I318" s="2890"/>
      <c r="J318" s="750"/>
      <c r="K318" s="750"/>
      <c r="L318" s="661"/>
      <c r="M318" s="2888" t="s">
        <v>62</v>
      </c>
      <c r="N318" s="751"/>
      <c r="O318" s="2303" t="s">
        <v>2131</v>
      </c>
      <c r="P318" s="2303" t="s">
        <v>65</v>
      </c>
      <c r="Q318" s="2889">
        <v>1</v>
      </c>
      <c r="R318" s="457">
        <v>7500</v>
      </c>
      <c r="S318" s="1937">
        <v>30</v>
      </c>
      <c r="T318" s="1937">
        <v>30</v>
      </c>
      <c r="U318" s="1937"/>
      <c r="V318" s="1937">
        <v>0</v>
      </c>
      <c r="W318" s="2000"/>
      <c r="X318" s="325"/>
      <c r="Y318" s="325"/>
      <c r="Z318" s="326"/>
      <c r="AA318" s="326"/>
      <c r="AB318" s="326"/>
      <c r="AC318" s="326"/>
      <c r="AD318" s="326"/>
      <c r="AE318" s="457">
        <v>15000</v>
      </c>
      <c r="AF318" s="327">
        <v>7500</v>
      </c>
      <c r="AG318" s="327">
        <v>7500</v>
      </c>
      <c r="AH318" s="327"/>
      <c r="AI318" s="327"/>
      <c r="AJ318" s="327"/>
      <c r="AK318" s="327"/>
      <c r="AL318" s="327"/>
      <c r="AM318" s="327"/>
      <c r="AN318" s="327"/>
      <c r="AO318" s="327"/>
      <c r="AP318" s="327"/>
      <c r="AQ318" s="327"/>
      <c r="AR318" s="458">
        <v>15000</v>
      </c>
      <c r="AS318" s="1941" t="s">
        <v>1763</v>
      </c>
      <c r="AT318" s="612"/>
      <c r="AU318" s="612"/>
      <c r="AV318" s="612"/>
      <c r="AW318" s="612"/>
      <c r="AX318" s="612"/>
      <c r="AY318" s="612"/>
      <c r="AZ318" s="612"/>
      <c r="BA318" s="613"/>
      <c r="BB318" s="1942" t="s">
        <v>995</v>
      </c>
      <c r="BC318" s="614" t="s">
        <v>1956</v>
      </c>
      <c r="BD318" s="614" t="s">
        <v>1957</v>
      </c>
      <c r="BE318" s="614" t="s">
        <v>1958</v>
      </c>
      <c r="BF318" s="618">
        <v>46028</v>
      </c>
      <c r="BG318" s="614"/>
      <c r="BH318" s="616" t="s">
        <v>2138</v>
      </c>
      <c r="BI318" s="616" t="s">
        <v>1960</v>
      </c>
      <c r="BJ318" s="614"/>
      <c r="BK318" s="616"/>
      <c r="BL318" s="614"/>
      <c r="BM318" s="614"/>
      <c r="BN318" s="616"/>
      <c r="BO318" s="616"/>
      <c r="BP318" s="670"/>
      <c r="BQ318" s="2891"/>
      <c r="BR318" s="2894"/>
      <c r="BS318" s="2834" t="s">
        <v>2139</v>
      </c>
      <c r="BT318" s="1087" t="s">
        <v>2140</v>
      </c>
      <c r="BU318" s="1087" t="s">
        <v>2141</v>
      </c>
      <c r="BV318" s="2895"/>
      <c r="BW318" s="687"/>
      <c r="BX318" s="617"/>
      <c r="BY318" s="618">
        <v>46028</v>
      </c>
      <c r="BZ318" s="618">
        <v>46081</v>
      </c>
      <c r="CA318" s="619"/>
      <c r="CB318" s="612">
        <f t="shared" si="357"/>
        <v>30</v>
      </c>
      <c r="CC318" s="620">
        <f t="shared" si="394"/>
        <v>7500</v>
      </c>
      <c r="CD318" s="612">
        <v>30</v>
      </c>
      <c r="CE318" s="621">
        <f t="shared" si="395"/>
        <v>7500</v>
      </c>
      <c r="CF318" s="612">
        <v>30</v>
      </c>
      <c r="CG318" s="621">
        <v>7500</v>
      </c>
      <c r="CH318" s="621"/>
      <c r="CI318" s="621"/>
      <c r="CJ318" s="619"/>
      <c r="CK318" s="612">
        <f t="shared" si="363"/>
        <v>30</v>
      </c>
      <c r="CL318" s="620">
        <f t="shared" si="396"/>
        <v>7500</v>
      </c>
      <c r="CM318" s="612">
        <v>30</v>
      </c>
      <c r="CN318" s="621">
        <f t="shared" si="397"/>
        <v>7500</v>
      </c>
      <c r="CO318" s="612">
        <v>30</v>
      </c>
      <c r="CP318" s="621">
        <v>7500</v>
      </c>
      <c r="CQ318" s="621">
        <f t="shared" si="389"/>
        <v>0</v>
      </c>
      <c r="CR318" s="621">
        <f t="shared" si="390"/>
        <v>7500</v>
      </c>
      <c r="CS318" s="622"/>
      <c r="CT318" s="612">
        <f t="shared" si="393"/>
        <v>0</v>
      </c>
      <c r="CU318" s="620"/>
      <c r="CV318" s="612"/>
      <c r="CW318" s="621"/>
      <c r="CX318" s="612"/>
      <c r="CY318" s="621"/>
      <c r="CZ318" s="621"/>
      <c r="DA318" s="621"/>
      <c r="DB318" s="612"/>
      <c r="DC318" s="612">
        <f t="shared" si="391"/>
        <v>0</v>
      </c>
      <c r="DD318" s="620"/>
      <c r="DE318" s="612"/>
      <c r="DF318" s="621"/>
      <c r="DG318" s="612"/>
      <c r="DH318" s="621"/>
      <c r="DI318" s="612"/>
      <c r="DJ318" s="612"/>
      <c r="DK318" s="612"/>
      <c r="DL318" s="612"/>
      <c r="DM318" s="612"/>
      <c r="DN318" s="612"/>
      <c r="DO318" s="612"/>
      <c r="DP318" s="612"/>
      <c r="DQ318" s="612"/>
      <c r="DR318" s="612"/>
      <c r="DS318" s="612"/>
      <c r="DU318" s="1945">
        <f t="shared" si="392"/>
        <v>15000</v>
      </c>
      <c r="DV318" s="1946">
        <f t="shared" si="398"/>
        <v>15000</v>
      </c>
      <c r="DW318" s="1946">
        <f t="shared" si="365"/>
        <v>15000</v>
      </c>
      <c r="DX318" s="1946"/>
      <c r="DY318" s="1946"/>
      <c r="EG318" s="1946"/>
    </row>
    <row r="319" spans="1:137" s="1944" customFormat="1" ht="37.5" hidden="1" customHeight="1" x14ac:dyDescent="0.25">
      <c r="A319" s="1937">
        <v>2026</v>
      </c>
      <c r="B319" s="606">
        <v>479</v>
      </c>
      <c r="C319" s="606" t="s">
        <v>58</v>
      </c>
      <c r="D319" s="606">
        <v>3000654</v>
      </c>
      <c r="E319" s="606">
        <v>5005023</v>
      </c>
      <c r="F319" s="606" t="s">
        <v>990</v>
      </c>
      <c r="G319" s="1937" t="s">
        <v>991</v>
      </c>
      <c r="H319" s="1937">
        <v>94</v>
      </c>
      <c r="I319" s="607" t="s">
        <v>992</v>
      </c>
      <c r="J319" s="608" t="s">
        <v>10</v>
      </c>
      <c r="K319" s="608" t="s">
        <v>60</v>
      </c>
      <c r="L319" s="606" t="str">
        <f t="shared" ref="L319:L382" si="399">+MID(M319,1,3)</f>
        <v>2.3</v>
      </c>
      <c r="M319" s="1938" t="s">
        <v>62</v>
      </c>
      <c r="N319" s="609"/>
      <c r="O319" s="1937" t="s">
        <v>2142</v>
      </c>
      <c r="P319" s="1937" t="s">
        <v>65</v>
      </c>
      <c r="Q319" s="1939">
        <v>1</v>
      </c>
      <c r="R319" s="457">
        <v>7500</v>
      </c>
      <c r="S319" s="1937">
        <v>30</v>
      </c>
      <c r="T319" s="1937"/>
      <c r="U319" s="1937"/>
      <c r="V319" s="1937">
        <v>0</v>
      </c>
      <c r="W319" s="2000"/>
      <c r="X319" s="325"/>
      <c r="Y319" s="325"/>
      <c r="Z319" s="326"/>
      <c r="AA319" s="326"/>
      <c r="AB319" s="326"/>
      <c r="AC319" s="326"/>
      <c r="AD319" s="326"/>
      <c r="AE319" s="457">
        <f t="shared" ref="AE319:AE336" si="400">ROUNDUP(IFERROR(IF(OR(P319="LOCADOR",P319="VIATICOS",P319="CAJA CHICA"),IF(P319="LOCADOR",Q319*(R319/30)*SUM(S319:AD319),Q319*R319*SUM(S319:AD319)),R319*SUM(S319:AD319)),""),0)</f>
        <v>7500</v>
      </c>
      <c r="AF319" s="327">
        <f t="shared" ref="AF319:AF352" si="401">+$R319*(S319/30)*Q319</f>
        <v>7500</v>
      </c>
      <c r="AG319" s="327">
        <f t="shared" ref="AG319:AG352" si="402">+$R319*(T319/30)*Q319</f>
        <v>0</v>
      </c>
      <c r="AH319" s="327">
        <f t="shared" ref="AH319:AH354" si="403">+$R319*U319</f>
        <v>0</v>
      </c>
      <c r="AI319" s="327">
        <f t="shared" ref="AI319:AI354" si="404">+$R319*V319</f>
        <v>0</v>
      </c>
      <c r="AJ319" s="327">
        <f t="shared" ref="AJ319:AJ354" si="405">+$R319*W319</f>
        <v>0</v>
      </c>
      <c r="AK319" s="327">
        <f t="shared" ref="AK319:AK354" si="406">+$R319*X319</f>
        <v>0</v>
      </c>
      <c r="AL319" s="327">
        <f t="shared" ref="AL319:AL354" si="407">+$R319*Y319</f>
        <v>0</v>
      </c>
      <c r="AM319" s="327">
        <f t="shared" ref="AM319:AM354" si="408">+$R319*Z319</f>
        <v>0</v>
      </c>
      <c r="AN319" s="327">
        <f t="shared" ref="AN319:AN354" si="409">+$R319*AA319</f>
        <v>0</v>
      </c>
      <c r="AO319" s="327">
        <f t="shared" ref="AO319:AO354" si="410">+$R319*AB319</f>
        <v>0</v>
      </c>
      <c r="AP319" s="327">
        <f t="shared" ref="AP319:AP354" si="411">+$R319*AC319</f>
        <v>0</v>
      </c>
      <c r="AQ319" s="327">
        <f t="shared" ref="AQ319:AQ354" si="412">+$R319*AD319</f>
        <v>0</v>
      </c>
      <c r="AR319" s="458">
        <f t="shared" ref="AR319:AR353" si="413">+ROUNDUP(SUM(AF319:AQ319),0)</f>
        <v>7500</v>
      </c>
      <c r="AS319" s="1941" t="s">
        <v>1763</v>
      </c>
      <c r="AT319" s="612"/>
      <c r="AU319" s="612"/>
      <c r="AV319" s="612"/>
      <c r="AW319" s="612"/>
      <c r="AX319" s="612"/>
      <c r="AY319" s="612"/>
      <c r="AZ319" s="612"/>
      <c r="BA319" s="613"/>
      <c r="BB319" s="1942" t="s">
        <v>995</v>
      </c>
      <c r="BC319" s="614" t="s">
        <v>1956</v>
      </c>
      <c r="BD319" s="614" t="s">
        <v>1957</v>
      </c>
      <c r="BE319" s="614" t="s">
        <v>1958</v>
      </c>
      <c r="BF319" s="615">
        <v>46028</v>
      </c>
      <c r="BG319" s="614"/>
      <c r="BH319" s="616" t="s">
        <v>2143</v>
      </c>
      <c r="BI319" s="616" t="s">
        <v>1960</v>
      </c>
      <c r="BJ319" s="614"/>
      <c r="BK319" s="616"/>
      <c r="BL319" s="614"/>
      <c r="BM319" s="614"/>
      <c r="BN319" s="616"/>
      <c r="BO319" s="616"/>
      <c r="BP319" s="2833"/>
      <c r="BQ319" s="2891"/>
      <c r="BR319" s="2891"/>
      <c r="BS319" s="2853" t="s">
        <v>2144</v>
      </c>
      <c r="BT319" s="1262" t="s">
        <v>2145</v>
      </c>
      <c r="BU319" s="1262" t="s">
        <v>2146</v>
      </c>
      <c r="BV319" s="686">
        <v>43091908</v>
      </c>
      <c r="BW319" s="687">
        <v>10430919089</v>
      </c>
      <c r="BX319" s="617">
        <v>7500</v>
      </c>
      <c r="BY319" s="618">
        <v>46028</v>
      </c>
      <c r="BZ319" s="618">
        <v>46081</v>
      </c>
      <c r="CA319" s="619"/>
      <c r="CB319" s="611">
        <v>30</v>
      </c>
      <c r="CC319" s="678">
        <f t="shared" si="394"/>
        <v>7500</v>
      </c>
      <c r="CD319" s="611">
        <v>30</v>
      </c>
      <c r="CE319" s="651">
        <f t="shared" si="395"/>
        <v>7500</v>
      </c>
      <c r="CF319" s="611">
        <v>30</v>
      </c>
      <c r="CG319" s="651">
        <f>(R319/30*CF319)*Q319</f>
        <v>7500</v>
      </c>
      <c r="CH319" s="651">
        <f t="shared" ref="CH319:CH382" si="414">CC319-CE319</f>
        <v>0</v>
      </c>
      <c r="CI319" s="651">
        <f t="shared" ref="CI319:CI350" si="415">CC319-CG319</f>
        <v>0</v>
      </c>
      <c r="CJ319" s="619"/>
      <c r="CK319" s="611">
        <f t="shared" si="363"/>
        <v>0</v>
      </c>
      <c r="CL319" s="678">
        <f t="shared" si="396"/>
        <v>0</v>
      </c>
      <c r="CM319" s="611">
        <v>0</v>
      </c>
      <c r="CN319" s="651">
        <f t="shared" si="397"/>
        <v>0</v>
      </c>
      <c r="CO319" s="611"/>
      <c r="CP319" s="651">
        <f>(R319/30*CO319)*Q319</f>
        <v>0</v>
      </c>
      <c r="CQ319" s="651">
        <f t="shared" si="389"/>
        <v>0</v>
      </c>
      <c r="CR319" s="651">
        <f t="shared" si="390"/>
        <v>0</v>
      </c>
      <c r="CS319" s="622"/>
      <c r="CT319" s="611">
        <f t="shared" si="393"/>
        <v>0</v>
      </c>
      <c r="CU319" s="678">
        <f>AH319</f>
        <v>0</v>
      </c>
      <c r="CV319" s="611"/>
      <c r="CW319" s="651">
        <f>(R319/30*CV319)*Q319</f>
        <v>0</v>
      </c>
      <c r="CX319" s="611"/>
      <c r="CY319" s="651">
        <f>(R319/30*CX319)*Q319</f>
        <v>0</v>
      </c>
      <c r="CZ319" s="651">
        <f>CU319-CW319</f>
        <v>0</v>
      </c>
      <c r="DA319" s="651">
        <f>CU319-CY319</f>
        <v>0</v>
      </c>
      <c r="DB319" s="612"/>
      <c r="DC319" s="612">
        <f t="shared" si="391"/>
        <v>0</v>
      </c>
      <c r="DD319" s="620">
        <f t="shared" ref="DD319:DD382" si="416">AI319</f>
        <v>0</v>
      </c>
      <c r="DE319" s="612"/>
      <c r="DF319" s="621">
        <f t="shared" ref="DF319:DF382" si="417">(R319/30*DE319)*Q319</f>
        <v>0</v>
      </c>
      <c r="DG319" s="612"/>
      <c r="DH319" s="621">
        <f t="shared" ref="DH319:DH382" si="418">(R319/30*DG319)*Q319</f>
        <v>0</v>
      </c>
      <c r="DI319" s="612"/>
      <c r="DJ319" s="612"/>
      <c r="DK319" s="612"/>
      <c r="DL319" s="612"/>
      <c r="DM319" s="612"/>
      <c r="DN319" s="612"/>
      <c r="DO319" s="612"/>
      <c r="DP319" s="612"/>
      <c r="DQ319" s="612"/>
      <c r="DR319" s="612"/>
      <c r="DS319" s="612"/>
      <c r="DU319" s="1945">
        <f t="shared" si="392"/>
        <v>7500</v>
      </c>
      <c r="DV319" s="1946">
        <f t="shared" si="398"/>
        <v>7500</v>
      </c>
      <c r="DW319" s="1946">
        <f t="shared" si="365"/>
        <v>7500</v>
      </c>
      <c r="DX319" s="1946">
        <f t="shared" ref="DX319:DX382" si="419">DU319-DV319</f>
        <v>0</v>
      </c>
      <c r="DY319" s="1946">
        <f t="shared" ref="DY319:DY382" si="420">DU319-DW319</f>
        <v>0</v>
      </c>
      <c r="EB319" s="2045" t="s">
        <v>2147</v>
      </c>
      <c r="EC319" s="2035" t="s">
        <v>2148</v>
      </c>
      <c r="EG319" s="1946"/>
    </row>
    <row r="320" spans="1:137" s="1944" customFormat="1" ht="37.5" hidden="1" customHeight="1" x14ac:dyDescent="0.25">
      <c r="A320" s="1937">
        <v>2026</v>
      </c>
      <c r="B320" s="606">
        <v>479</v>
      </c>
      <c r="C320" s="606" t="s">
        <v>58</v>
      </c>
      <c r="D320" s="606">
        <v>3000654</v>
      </c>
      <c r="E320" s="606">
        <v>5005023</v>
      </c>
      <c r="F320" s="606" t="s">
        <v>990</v>
      </c>
      <c r="G320" s="1937" t="s">
        <v>991</v>
      </c>
      <c r="H320" s="1937">
        <v>94</v>
      </c>
      <c r="I320" s="607" t="s">
        <v>992</v>
      </c>
      <c r="J320" s="608" t="s">
        <v>10</v>
      </c>
      <c r="K320" s="608" t="s">
        <v>60</v>
      </c>
      <c r="L320" s="606" t="str">
        <f t="shared" si="399"/>
        <v>2.3</v>
      </c>
      <c r="M320" s="1938" t="s">
        <v>62</v>
      </c>
      <c r="N320" s="609"/>
      <c r="O320" s="1937" t="s">
        <v>2149</v>
      </c>
      <c r="P320" s="1937" t="s">
        <v>65</v>
      </c>
      <c r="Q320" s="1939">
        <v>1</v>
      </c>
      <c r="R320" s="457">
        <v>7500</v>
      </c>
      <c r="S320" s="1937">
        <v>30</v>
      </c>
      <c r="T320" s="1937">
        <v>30</v>
      </c>
      <c r="U320" s="1937"/>
      <c r="V320" s="1937">
        <v>0</v>
      </c>
      <c r="W320" s="2000"/>
      <c r="X320" s="325"/>
      <c r="Y320" s="325"/>
      <c r="Z320" s="326"/>
      <c r="AA320" s="326"/>
      <c r="AB320" s="326"/>
      <c r="AC320" s="326"/>
      <c r="AD320" s="326"/>
      <c r="AE320" s="457">
        <f t="shared" si="400"/>
        <v>15000</v>
      </c>
      <c r="AF320" s="327">
        <f t="shared" si="401"/>
        <v>7500</v>
      </c>
      <c r="AG320" s="327">
        <f t="shared" si="402"/>
        <v>7500</v>
      </c>
      <c r="AH320" s="327">
        <f t="shared" si="403"/>
        <v>0</v>
      </c>
      <c r="AI320" s="327">
        <f t="shared" si="404"/>
        <v>0</v>
      </c>
      <c r="AJ320" s="327">
        <f t="shared" si="405"/>
        <v>0</v>
      </c>
      <c r="AK320" s="327">
        <f t="shared" si="406"/>
        <v>0</v>
      </c>
      <c r="AL320" s="327">
        <f t="shared" si="407"/>
        <v>0</v>
      </c>
      <c r="AM320" s="327">
        <f t="shared" si="408"/>
        <v>0</v>
      </c>
      <c r="AN320" s="327">
        <f t="shared" si="409"/>
        <v>0</v>
      </c>
      <c r="AO320" s="327">
        <f t="shared" si="410"/>
        <v>0</v>
      </c>
      <c r="AP320" s="327">
        <f t="shared" si="411"/>
        <v>0</v>
      </c>
      <c r="AQ320" s="327">
        <f t="shared" si="412"/>
        <v>0</v>
      </c>
      <c r="AR320" s="458">
        <f t="shared" si="413"/>
        <v>15000</v>
      </c>
      <c r="AS320" s="1941" t="s">
        <v>1763</v>
      </c>
      <c r="AT320" s="612"/>
      <c r="AU320" s="612"/>
      <c r="AV320" s="612"/>
      <c r="AW320" s="612"/>
      <c r="AX320" s="612"/>
      <c r="AY320" s="612"/>
      <c r="AZ320" s="612"/>
      <c r="BA320" s="613"/>
      <c r="BB320" s="1942" t="s">
        <v>995</v>
      </c>
      <c r="BC320" s="614" t="s">
        <v>2150</v>
      </c>
      <c r="BD320" s="614"/>
      <c r="BE320" s="614"/>
      <c r="BF320" s="615"/>
      <c r="BG320" s="614"/>
      <c r="BH320" s="616"/>
      <c r="BI320" s="616"/>
      <c r="BJ320" s="614"/>
      <c r="BK320" s="616"/>
      <c r="BL320" s="384"/>
      <c r="BM320" s="384"/>
      <c r="BN320" s="616"/>
      <c r="BO320" s="616"/>
      <c r="BP320" s="684"/>
      <c r="BQ320" s="2893"/>
      <c r="BR320" s="2893"/>
      <c r="BS320" s="2798" t="s">
        <v>1061</v>
      </c>
      <c r="BT320" s="665" t="s">
        <v>2151</v>
      </c>
      <c r="BU320" s="665" t="s">
        <v>2152</v>
      </c>
      <c r="BV320" s="686">
        <v>41879580</v>
      </c>
      <c r="BW320" s="687">
        <v>10418795803</v>
      </c>
      <c r="BX320" s="617">
        <v>7500</v>
      </c>
      <c r="BY320" s="618">
        <v>46055</v>
      </c>
      <c r="BZ320" s="618">
        <v>46081</v>
      </c>
      <c r="CA320" s="619"/>
      <c r="CB320" s="611">
        <f t="shared" ref="CB320:CB334" si="421">S320</f>
        <v>30</v>
      </c>
      <c r="CC320" s="678">
        <f t="shared" si="394"/>
        <v>7500</v>
      </c>
      <c r="CD320" s="611"/>
      <c r="CE320" s="651">
        <f t="shared" si="395"/>
        <v>0</v>
      </c>
      <c r="CF320" s="611"/>
      <c r="CG320" s="651">
        <f>(R320/30*CF320)*Q320</f>
        <v>0</v>
      </c>
      <c r="CH320" s="651">
        <f t="shared" si="414"/>
        <v>7500</v>
      </c>
      <c r="CI320" s="651">
        <f t="shared" si="415"/>
        <v>7500</v>
      </c>
      <c r="CJ320" s="619"/>
      <c r="CK320" s="611">
        <f t="shared" si="363"/>
        <v>30</v>
      </c>
      <c r="CL320" s="678">
        <f t="shared" si="396"/>
        <v>7500</v>
      </c>
      <c r="CM320" s="611">
        <v>30</v>
      </c>
      <c r="CN320" s="651">
        <f t="shared" si="397"/>
        <v>7500</v>
      </c>
      <c r="CO320" s="611">
        <v>30</v>
      </c>
      <c r="CP320" s="651">
        <v>7500</v>
      </c>
      <c r="CQ320" s="651">
        <f t="shared" si="389"/>
        <v>0</v>
      </c>
      <c r="CR320" s="651">
        <f t="shared" si="390"/>
        <v>7500</v>
      </c>
      <c r="CS320" s="622"/>
      <c r="CT320" s="611">
        <f t="shared" si="393"/>
        <v>0</v>
      </c>
      <c r="CU320" s="678">
        <f>AH320</f>
        <v>0</v>
      </c>
      <c r="CV320" s="611"/>
      <c r="CW320" s="651">
        <f>(R320/30*CV320)*Q320</f>
        <v>0</v>
      </c>
      <c r="CX320" s="611"/>
      <c r="CY320" s="651">
        <f>(R320/30*CX320)*Q320</f>
        <v>0</v>
      </c>
      <c r="CZ320" s="651">
        <f>CU320-CW320</f>
        <v>0</v>
      </c>
      <c r="DA320" s="651">
        <f>CU320-CY320</f>
        <v>0</v>
      </c>
      <c r="DB320" s="612"/>
      <c r="DC320" s="612">
        <f t="shared" si="391"/>
        <v>0</v>
      </c>
      <c r="DD320" s="620">
        <f t="shared" si="416"/>
        <v>0</v>
      </c>
      <c r="DE320" s="612"/>
      <c r="DF320" s="621">
        <f t="shared" si="417"/>
        <v>0</v>
      </c>
      <c r="DG320" s="612"/>
      <c r="DH320" s="621">
        <f t="shared" si="418"/>
        <v>0</v>
      </c>
      <c r="DI320" s="612"/>
      <c r="DJ320" s="612"/>
      <c r="DK320" s="612"/>
      <c r="DL320" s="612"/>
      <c r="DM320" s="612"/>
      <c r="DN320" s="612"/>
      <c r="DO320" s="612"/>
      <c r="DP320" s="612"/>
      <c r="DQ320" s="612"/>
      <c r="DR320" s="612"/>
      <c r="DS320" s="612"/>
      <c r="DU320" s="1945">
        <f t="shared" si="392"/>
        <v>15000</v>
      </c>
      <c r="DV320" s="1946">
        <f t="shared" si="398"/>
        <v>7500</v>
      </c>
      <c r="DW320" s="1946">
        <f t="shared" si="365"/>
        <v>7500</v>
      </c>
      <c r="DX320" s="1946">
        <f t="shared" si="419"/>
        <v>7500</v>
      </c>
      <c r="DY320" s="1946">
        <f t="shared" si="420"/>
        <v>7500</v>
      </c>
      <c r="EB320" s="2045"/>
      <c r="EC320" s="2035"/>
      <c r="EG320" s="1946"/>
    </row>
    <row r="321" spans="1:137" s="1944" customFormat="1" ht="37.5" hidden="1" customHeight="1" x14ac:dyDescent="0.25">
      <c r="A321" s="1937">
        <v>2026</v>
      </c>
      <c r="B321" s="606">
        <v>479</v>
      </c>
      <c r="C321" s="606" t="s">
        <v>58</v>
      </c>
      <c r="D321" s="606">
        <v>3000654</v>
      </c>
      <c r="E321" s="606">
        <v>5005023</v>
      </c>
      <c r="F321" s="606" t="s">
        <v>990</v>
      </c>
      <c r="G321" s="1937" t="s">
        <v>991</v>
      </c>
      <c r="H321" s="1937">
        <v>94</v>
      </c>
      <c r="I321" s="607" t="s">
        <v>992</v>
      </c>
      <c r="J321" s="608" t="s">
        <v>10</v>
      </c>
      <c r="K321" s="608" t="s">
        <v>60</v>
      </c>
      <c r="L321" s="606" t="str">
        <f t="shared" si="399"/>
        <v>2.3</v>
      </c>
      <c r="M321" s="1938" t="s">
        <v>62</v>
      </c>
      <c r="N321" s="609"/>
      <c r="O321" s="1937" t="s">
        <v>2142</v>
      </c>
      <c r="P321" s="1937" t="s">
        <v>65</v>
      </c>
      <c r="Q321" s="1939">
        <v>1</v>
      </c>
      <c r="R321" s="457">
        <v>7500</v>
      </c>
      <c r="S321" s="1937">
        <v>30</v>
      </c>
      <c r="T321" s="1937">
        <v>30</v>
      </c>
      <c r="U321" s="1937"/>
      <c r="V321" s="1937">
        <v>0</v>
      </c>
      <c r="W321" s="2000"/>
      <c r="X321" s="325"/>
      <c r="Y321" s="325"/>
      <c r="Z321" s="326"/>
      <c r="AA321" s="326"/>
      <c r="AB321" s="326"/>
      <c r="AC321" s="326"/>
      <c r="AD321" s="326"/>
      <c r="AE321" s="457">
        <f t="shared" si="400"/>
        <v>15000</v>
      </c>
      <c r="AF321" s="327">
        <f t="shared" si="401"/>
        <v>7500</v>
      </c>
      <c r="AG321" s="327">
        <f t="shared" si="402"/>
        <v>7500</v>
      </c>
      <c r="AH321" s="327">
        <f t="shared" si="403"/>
        <v>0</v>
      </c>
      <c r="AI321" s="327">
        <f t="shared" si="404"/>
        <v>0</v>
      </c>
      <c r="AJ321" s="327">
        <f t="shared" si="405"/>
        <v>0</v>
      </c>
      <c r="AK321" s="327">
        <f t="shared" si="406"/>
        <v>0</v>
      </c>
      <c r="AL321" s="327">
        <f t="shared" si="407"/>
        <v>0</v>
      </c>
      <c r="AM321" s="327">
        <f t="shared" si="408"/>
        <v>0</v>
      </c>
      <c r="AN321" s="327">
        <f t="shared" si="409"/>
        <v>0</v>
      </c>
      <c r="AO321" s="327">
        <f t="shared" si="410"/>
        <v>0</v>
      </c>
      <c r="AP321" s="327">
        <f t="shared" si="411"/>
        <v>0</v>
      </c>
      <c r="AQ321" s="327">
        <f t="shared" si="412"/>
        <v>0</v>
      </c>
      <c r="AR321" s="458">
        <f t="shared" si="413"/>
        <v>15000</v>
      </c>
      <c r="AS321" s="1941" t="s">
        <v>1763</v>
      </c>
      <c r="AT321" s="612"/>
      <c r="AU321" s="612"/>
      <c r="AV321" s="612"/>
      <c r="AW321" s="612"/>
      <c r="AX321" s="612"/>
      <c r="AY321" s="612"/>
      <c r="AZ321" s="612"/>
      <c r="BA321" s="613"/>
      <c r="BB321" s="1942" t="s">
        <v>995</v>
      </c>
      <c r="BC321" s="614" t="s">
        <v>1956</v>
      </c>
      <c r="BD321" s="614" t="s">
        <v>1957</v>
      </c>
      <c r="BE321" s="614" t="s">
        <v>1958</v>
      </c>
      <c r="BF321" s="615">
        <v>46028</v>
      </c>
      <c r="BG321" s="614"/>
      <c r="BH321" s="616" t="s">
        <v>2153</v>
      </c>
      <c r="BI321" s="616" t="s">
        <v>1960</v>
      </c>
      <c r="BJ321" s="614"/>
      <c r="BK321" s="616"/>
      <c r="BL321" s="614"/>
      <c r="BM321" s="614"/>
      <c r="BN321" s="616"/>
      <c r="BO321" s="616"/>
      <c r="BP321" s="684"/>
      <c r="BQ321" s="2819"/>
      <c r="BR321" s="2819"/>
      <c r="BS321" s="2801" t="s">
        <v>2154</v>
      </c>
      <c r="BT321" s="665" t="s">
        <v>2155</v>
      </c>
      <c r="BU321" s="665" t="s">
        <v>2156</v>
      </c>
      <c r="BV321" s="686">
        <v>40127585</v>
      </c>
      <c r="BW321" s="687">
        <v>10401275857</v>
      </c>
      <c r="BX321" s="617">
        <v>7500</v>
      </c>
      <c r="BY321" s="618">
        <v>46028</v>
      </c>
      <c r="BZ321" s="618">
        <v>46081</v>
      </c>
      <c r="CA321" s="619"/>
      <c r="CB321" s="612">
        <f t="shared" si="421"/>
        <v>30</v>
      </c>
      <c r="CC321" s="620">
        <f t="shared" si="394"/>
        <v>7500</v>
      </c>
      <c r="CD321" s="612">
        <v>30</v>
      </c>
      <c r="CE321" s="621">
        <f t="shared" si="395"/>
        <v>7500</v>
      </c>
      <c r="CF321" s="612">
        <v>30</v>
      </c>
      <c r="CG321" s="621">
        <v>7500</v>
      </c>
      <c r="CH321" s="621">
        <f t="shared" si="414"/>
        <v>0</v>
      </c>
      <c r="CI321" s="621">
        <f t="shared" si="415"/>
        <v>0</v>
      </c>
      <c r="CJ321" s="619"/>
      <c r="CK321" s="612">
        <f t="shared" si="363"/>
        <v>30</v>
      </c>
      <c r="CL321" s="620">
        <f t="shared" si="396"/>
        <v>7500</v>
      </c>
      <c r="CM321" s="612">
        <v>30</v>
      </c>
      <c r="CN321" s="621">
        <f t="shared" si="397"/>
        <v>7500</v>
      </c>
      <c r="CO321" s="612">
        <v>30</v>
      </c>
      <c r="CP321" s="621">
        <v>7500</v>
      </c>
      <c r="CQ321" s="621">
        <f t="shared" si="389"/>
        <v>0</v>
      </c>
      <c r="CR321" s="621">
        <f t="shared" si="390"/>
        <v>7500</v>
      </c>
      <c r="CS321" s="622"/>
      <c r="CT321" s="612"/>
      <c r="CU321" s="620"/>
      <c r="CV321" s="612"/>
      <c r="CW321" s="621"/>
      <c r="CX321" s="612"/>
      <c r="CY321" s="621"/>
      <c r="CZ321" s="621"/>
      <c r="DA321" s="621"/>
      <c r="DB321" s="612"/>
      <c r="DC321" s="612">
        <f t="shared" si="391"/>
        <v>0</v>
      </c>
      <c r="DD321" s="620">
        <f t="shared" si="416"/>
        <v>0</v>
      </c>
      <c r="DE321" s="612"/>
      <c r="DF321" s="621">
        <f t="shared" si="417"/>
        <v>0</v>
      </c>
      <c r="DG321" s="612"/>
      <c r="DH321" s="621">
        <f t="shared" si="418"/>
        <v>0</v>
      </c>
      <c r="DI321" s="612"/>
      <c r="DJ321" s="612"/>
      <c r="DK321" s="612"/>
      <c r="DL321" s="612"/>
      <c r="DM321" s="612"/>
      <c r="DN321" s="612"/>
      <c r="DO321" s="612"/>
      <c r="DP321" s="612"/>
      <c r="DQ321" s="612"/>
      <c r="DR321" s="612"/>
      <c r="DS321" s="612"/>
      <c r="DU321" s="1945">
        <f t="shared" si="392"/>
        <v>15000</v>
      </c>
      <c r="DV321" s="1946">
        <f t="shared" si="398"/>
        <v>15000</v>
      </c>
      <c r="DW321" s="1946">
        <f t="shared" si="365"/>
        <v>15000</v>
      </c>
      <c r="DX321" s="1946">
        <f t="shared" si="419"/>
        <v>0</v>
      </c>
      <c r="DY321" s="1946">
        <f t="shared" si="420"/>
        <v>0</v>
      </c>
      <c r="EB321" s="2035"/>
      <c r="EG321" s="1946"/>
    </row>
    <row r="322" spans="1:137" s="1944" customFormat="1" ht="37.5" hidden="1" customHeight="1" x14ac:dyDescent="0.25">
      <c r="A322" s="1937">
        <v>2026</v>
      </c>
      <c r="B322" s="606">
        <v>479</v>
      </c>
      <c r="C322" s="606" t="s">
        <v>58</v>
      </c>
      <c r="D322" s="606">
        <v>3000654</v>
      </c>
      <c r="E322" s="606">
        <v>5005023</v>
      </c>
      <c r="F322" s="606" t="s">
        <v>990</v>
      </c>
      <c r="G322" s="1937" t="s">
        <v>991</v>
      </c>
      <c r="H322" s="1937">
        <v>94</v>
      </c>
      <c r="I322" s="607" t="s">
        <v>992</v>
      </c>
      <c r="J322" s="608" t="s">
        <v>10</v>
      </c>
      <c r="K322" s="608" t="s">
        <v>60</v>
      </c>
      <c r="L322" s="606" t="str">
        <f t="shared" si="399"/>
        <v>2.3</v>
      </c>
      <c r="M322" s="1938" t="s">
        <v>62</v>
      </c>
      <c r="N322" s="609"/>
      <c r="O322" s="1937" t="s">
        <v>2142</v>
      </c>
      <c r="P322" s="1937" t="s">
        <v>65</v>
      </c>
      <c r="Q322" s="1939">
        <v>1</v>
      </c>
      <c r="R322" s="457">
        <v>7500</v>
      </c>
      <c r="S322" s="1937">
        <v>30</v>
      </c>
      <c r="T322" s="1937">
        <v>30</v>
      </c>
      <c r="U322" s="1937"/>
      <c r="V322" s="1937">
        <v>0</v>
      </c>
      <c r="W322" s="2000"/>
      <c r="X322" s="325"/>
      <c r="Y322" s="325"/>
      <c r="Z322" s="326"/>
      <c r="AA322" s="326"/>
      <c r="AB322" s="326"/>
      <c r="AC322" s="326"/>
      <c r="AD322" s="326"/>
      <c r="AE322" s="457">
        <f t="shared" si="400"/>
        <v>15000</v>
      </c>
      <c r="AF322" s="327">
        <f t="shared" si="401"/>
        <v>7500</v>
      </c>
      <c r="AG322" s="327">
        <f t="shared" si="402"/>
        <v>7500</v>
      </c>
      <c r="AH322" s="327">
        <f t="shared" si="403"/>
        <v>0</v>
      </c>
      <c r="AI322" s="327">
        <f t="shared" si="404"/>
        <v>0</v>
      </c>
      <c r="AJ322" s="327">
        <f t="shared" si="405"/>
        <v>0</v>
      </c>
      <c r="AK322" s="327">
        <f t="shared" si="406"/>
        <v>0</v>
      </c>
      <c r="AL322" s="327">
        <f t="shared" si="407"/>
        <v>0</v>
      </c>
      <c r="AM322" s="327">
        <f t="shared" si="408"/>
        <v>0</v>
      </c>
      <c r="AN322" s="327">
        <f t="shared" si="409"/>
        <v>0</v>
      </c>
      <c r="AO322" s="327">
        <f t="shared" si="410"/>
        <v>0</v>
      </c>
      <c r="AP322" s="327">
        <f t="shared" si="411"/>
        <v>0</v>
      </c>
      <c r="AQ322" s="327">
        <f t="shared" si="412"/>
        <v>0</v>
      </c>
      <c r="AR322" s="458">
        <f t="shared" si="413"/>
        <v>15000</v>
      </c>
      <c r="AS322" s="1941" t="s">
        <v>1763</v>
      </c>
      <c r="AT322" s="612"/>
      <c r="AU322" s="612"/>
      <c r="AV322" s="612"/>
      <c r="AW322" s="612"/>
      <c r="AX322" s="612"/>
      <c r="AY322" s="612"/>
      <c r="AZ322" s="612"/>
      <c r="BA322" s="613"/>
      <c r="BB322" s="1942" t="s">
        <v>995</v>
      </c>
      <c r="BC322" s="614" t="s">
        <v>1956</v>
      </c>
      <c r="BD322" s="614" t="s">
        <v>1957</v>
      </c>
      <c r="BE322" s="614" t="s">
        <v>1958</v>
      </c>
      <c r="BF322" s="615">
        <v>46028</v>
      </c>
      <c r="BG322" s="614"/>
      <c r="BH322" s="616" t="s">
        <v>2157</v>
      </c>
      <c r="BI322" s="616" t="s">
        <v>1960</v>
      </c>
      <c r="BJ322" s="614"/>
      <c r="BK322" s="616"/>
      <c r="BL322" s="614"/>
      <c r="BM322" s="614"/>
      <c r="BN322" s="616"/>
      <c r="BO322" s="616"/>
      <c r="BP322" s="684"/>
      <c r="BQ322" s="2819"/>
      <c r="BR322" s="2852"/>
      <c r="BS322" s="2834" t="s">
        <v>1334</v>
      </c>
      <c r="BT322" s="689" t="s">
        <v>1796</v>
      </c>
      <c r="BU322" s="665" t="s">
        <v>2158</v>
      </c>
      <c r="BV322" s="686">
        <v>76826309</v>
      </c>
      <c r="BW322" s="687">
        <v>10768263090</v>
      </c>
      <c r="BX322" s="617">
        <v>7500</v>
      </c>
      <c r="BY322" s="618">
        <v>46028</v>
      </c>
      <c r="BZ322" s="618">
        <v>46081</v>
      </c>
      <c r="CA322" s="619"/>
      <c r="CB322" s="612">
        <f t="shared" si="421"/>
        <v>30</v>
      </c>
      <c r="CC322" s="620">
        <f t="shared" si="394"/>
        <v>7500</v>
      </c>
      <c r="CD322" s="612">
        <v>30</v>
      </c>
      <c r="CE322" s="621">
        <f t="shared" si="395"/>
        <v>7500</v>
      </c>
      <c r="CF322" s="612">
        <v>30</v>
      </c>
      <c r="CG322" s="621">
        <v>7500</v>
      </c>
      <c r="CH322" s="621">
        <f t="shared" si="414"/>
        <v>0</v>
      </c>
      <c r="CI322" s="621">
        <f t="shared" si="415"/>
        <v>0</v>
      </c>
      <c r="CJ322" s="619"/>
      <c r="CK322" s="612">
        <f t="shared" si="363"/>
        <v>30</v>
      </c>
      <c r="CL322" s="620">
        <f t="shared" si="396"/>
        <v>7500</v>
      </c>
      <c r="CM322" s="612">
        <v>30</v>
      </c>
      <c r="CN322" s="621">
        <f t="shared" si="397"/>
        <v>7500</v>
      </c>
      <c r="CO322" s="612">
        <v>30</v>
      </c>
      <c r="CP322" s="621">
        <v>7500</v>
      </c>
      <c r="CQ322" s="621">
        <f t="shared" si="389"/>
        <v>0</v>
      </c>
      <c r="CR322" s="621">
        <f t="shared" si="390"/>
        <v>7500</v>
      </c>
      <c r="CS322" s="622"/>
      <c r="CT322" s="612"/>
      <c r="CU322" s="620"/>
      <c r="CV322" s="612"/>
      <c r="CW322" s="621"/>
      <c r="CX322" s="612"/>
      <c r="CY322" s="621"/>
      <c r="CZ322" s="621"/>
      <c r="DA322" s="621"/>
      <c r="DB322" s="612"/>
      <c r="DC322" s="612">
        <f t="shared" si="391"/>
        <v>0</v>
      </c>
      <c r="DD322" s="620">
        <f t="shared" si="416"/>
        <v>0</v>
      </c>
      <c r="DE322" s="612"/>
      <c r="DF322" s="621">
        <f t="shared" si="417"/>
        <v>0</v>
      </c>
      <c r="DG322" s="612"/>
      <c r="DH322" s="621">
        <f t="shared" si="418"/>
        <v>0</v>
      </c>
      <c r="DI322" s="612"/>
      <c r="DJ322" s="612"/>
      <c r="DK322" s="612"/>
      <c r="DL322" s="612"/>
      <c r="DM322" s="612"/>
      <c r="DN322" s="612"/>
      <c r="DO322" s="612"/>
      <c r="DP322" s="612"/>
      <c r="DQ322" s="612"/>
      <c r="DR322" s="612"/>
      <c r="DS322" s="612"/>
      <c r="DU322" s="1945">
        <f t="shared" si="392"/>
        <v>15000</v>
      </c>
      <c r="DV322" s="1946">
        <f t="shared" si="398"/>
        <v>15000</v>
      </c>
      <c r="DW322" s="1946">
        <f t="shared" si="365"/>
        <v>15000</v>
      </c>
      <c r="DX322" s="1946">
        <f t="shared" si="419"/>
        <v>0</v>
      </c>
      <c r="DY322" s="1946">
        <f t="shared" si="420"/>
        <v>0</v>
      </c>
      <c r="EG322" s="1946"/>
    </row>
    <row r="323" spans="1:137" s="1944" customFormat="1" ht="37.5" hidden="1" customHeight="1" x14ac:dyDescent="0.25">
      <c r="A323" s="1937">
        <v>2026</v>
      </c>
      <c r="B323" s="606">
        <v>479</v>
      </c>
      <c r="C323" s="606" t="s">
        <v>58</v>
      </c>
      <c r="D323" s="606">
        <v>3000654</v>
      </c>
      <c r="E323" s="606">
        <v>5005023</v>
      </c>
      <c r="F323" s="606" t="s">
        <v>990</v>
      </c>
      <c r="G323" s="1937" t="s">
        <v>991</v>
      </c>
      <c r="H323" s="1937">
        <v>94</v>
      </c>
      <c r="I323" s="607" t="s">
        <v>992</v>
      </c>
      <c r="J323" s="608" t="s">
        <v>10</v>
      </c>
      <c r="K323" s="608" t="s">
        <v>60</v>
      </c>
      <c r="L323" s="606" t="str">
        <f t="shared" si="399"/>
        <v>2.3</v>
      </c>
      <c r="M323" s="1938" t="s">
        <v>62</v>
      </c>
      <c r="N323" s="609"/>
      <c r="O323" s="1937" t="s">
        <v>2142</v>
      </c>
      <c r="P323" s="1937" t="s">
        <v>65</v>
      </c>
      <c r="Q323" s="1939">
        <v>1</v>
      </c>
      <c r="R323" s="457">
        <v>7500</v>
      </c>
      <c r="S323" s="1937">
        <v>30</v>
      </c>
      <c r="T323" s="1937">
        <v>30</v>
      </c>
      <c r="U323" s="1937"/>
      <c r="V323" s="1937">
        <v>0</v>
      </c>
      <c r="W323" s="2000"/>
      <c r="X323" s="325"/>
      <c r="Y323" s="325"/>
      <c r="Z323" s="326"/>
      <c r="AA323" s="326"/>
      <c r="AB323" s="326"/>
      <c r="AC323" s="326"/>
      <c r="AD323" s="326"/>
      <c r="AE323" s="457">
        <f t="shared" si="400"/>
        <v>15000</v>
      </c>
      <c r="AF323" s="327">
        <f t="shared" si="401"/>
        <v>7500</v>
      </c>
      <c r="AG323" s="327">
        <f t="shared" si="402"/>
        <v>7500</v>
      </c>
      <c r="AH323" s="327">
        <f t="shared" si="403"/>
        <v>0</v>
      </c>
      <c r="AI323" s="327">
        <f t="shared" si="404"/>
        <v>0</v>
      </c>
      <c r="AJ323" s="327">
        <f t="shared" si="405"/>
        <v>0</v>
      </c>
      <c r="AK323" s="327">
        <f t="shared" si="406"/>
        <v>0</v>
      </c>
      <c r="AL323" s="327">
        <f t="shared" si="407"/>
        <v>0</v>
      </c>
      <c r="AM323" s="327">
        <f t="shared" si="408"/>
        <v>0</v>
      </c>
      <c r="AN323" s="327">
        <f t="shared" si="409"/>
        <v>0</v>
      </c>
      <c r="AO323" s="327">
        <f t="shared" si="410"/>
        <v>0</v>
      </c>
      <c r="AP323" s="327">
        <f t="shared" si="411"/>
        <v>0</v>
      </c>
      <c r="AQ323" s="327">
        <f t="shared" si="412"/>
        <v>0</v>
      </c>
      <c r="AR323" s="458">
        <f t="shared" si="413"/>
        <v>15000</v>
      </c>
      <c r="AS323" s="1941" t="s">
        <v>1763</v>
      </c>
      <c r="AT323" s="612"/>
      <c r="AU323" s="612"/>
      <c r="AV323" s="612"/>
      <c r="AW323" s="612"/>
      <c r="AX323" s="612"/>
      <c r="AY323" s="612"/>
      <c r="AZ323" s="612"/>
      <c r="BA323" s="613"/>
      <c r="BB323" s="1942" t="s">
        <v>995</v>
      </c>
      <c r="BC323" s="614" t="s">
        <v>1956</v>
      </c>
      <c r="BD323" s="614" t="s">
        <v>1957</v>
      </c>
      <c r="BE323" s="614" t="s">
        <v>1958</v>
      </c>
      <c r="BF323" s="615">
        <v>46028</v>
      </c>
      <c r="BG323" s="614"/>
      <c r="BH323" s="616" t="s">
        <v>2159</v>
      </c>
      <c r="BI323" s="616" t="s">
        <v>1960</v>
      </c>
      <c r="BJ323" s="614"/>
      <c r="BK323" s="616"/>
      <c r="BL323" s="614"/>
      <c r="BM323" s="614"/>
      <c r="BN323" s="616"/>
      <c r="BO323" s="616"/>
      <c r="BP323" s="684"/>
      <c r="BQ323" s="2819"/>
      <c r="BR323" s="2819"/>
      <c r="BS323" s="2853" t="s">
        <v>1605</v>
      </c>
      <c r="BT323" s="665" t="s">
        <v>2160</v>
      </c>
      <c r="BU323" s="665" t="s">
        <v>2161</v>
      </c>
      <c r="BV323" s="686">
        <v>41241819</v>
      </c>
      <c r="BW323" s="687">
        <v>10412418196</v>
      </c>
      <c r="BX323" s="617">
        <v>7500</v>
      </c>
      <c r="BY323" s="618">
        <v>46028</v>
      </c>
      <c r="BZ323" s="618">
        <v>46081</v>
      </c>
      <c r="CA323" s="619"/>
      <c r="CB323" s="612">
        <f t="shared" si="421"/>
        <v>30</v>
      </c>
      <c r="CC323" s="620">
        <f t="shared" si="394"/>
        <v>7500</v>
      </c>
      <c r="CD323" s="612">
        <v>30</v>
      </c>
      <c r="CE323" s="621">
        <f t="shared" si="395"/>
        <v>7500</v>
      </c>
      <c r="CF323" s="612">
        <v>30</v>
      </c>
      <c r="CG323" s="621">
        <v>7500</v>
      </c>
      <c r="CH323" s="621">
        <f t="shared" si="414"/>
        <v>0</v>
      </c>
      <c r="CI323" s="621">
        <f t="shared" si="415"/>
        <v>0</v>
      </c>
      <c r="CJ323" s="619"/>
      <c r="CK323" s="612">
        <f t="shared" si="363"/>
        <v>30</v>
      </c>
      <c r="CL323" s="620">
        <f t="shared" si="396"/>
        <v>7500</v>
      </c>
      <c r="CM323" s="612">
        <v>30</v>
      </c>
      <c r="CN323" s="621">
        <f t="shared" si="397"/>
        <v>7500</v>
      </c>
      <c r="CO323" s="612">
        <v>30</v>
      </c>
      <c r="CP323" s="621">
        <v>7500</v>
      </c>
      <c r="CQ323" s="621">
        <f t="shared" si="389"/>
        <v>0</v>
      </c>
      <c r="CR323" s="621">
        <f t="shared" si="390"/>
        <v>7500</v>
      </c>
      <c r="CS323" s="622"/>
      <c r="CT323" s="612"/>
      <c r="CU323" s="620"/>
      <c r="CV323" s="612"/>
      <c r="CW323" s="621"/>
      <c r="CX323" s="612"/>
      <c r="CY323" s="621"/>
      <c r="CZ323" s="621"/>
      <c r="DA323" s="621"/>
      <c r="DB323" s="612"/>
      <c r="DC323" s="612">
        <f t="shared" si="391"/>
        <v>0</v>
      </c>
      <c r="DD323" s="620">
        <f t="shared" si="416"/>
        <v>0</v>
      </c>
      <c r="DE323" s="612"/>
      <c r="DF323" s="621">
        <f t="shared" si="417"/>
        <v>0</v>
      </c>
      <c r="DG323" s="612"/>
      <c r="DH323" s="621">
        <f t="shared" si="418"/>
        <v>0</v>
      </c>
      <c r="DI323" s="612"/>
      <c r="DJ323" s="612"/>
      <c r="DK323" s="612"/>
      <c r="DL323" s="612"/>
      <c r="DM323" s="612"/>
      <c r="DN323" s="612"/>
      <c r="DO323" s="612"/>
      <c r="DP323" s="612"/>
      <c r="DQ323" s="612"/>
      <c r="DR323" s="612"/>
      <c r="DS323" s="612"/>
      <c r="DU323" s="1945">
        <f t="shared" si="392"/>
        <v>15000</v>
      </c>
      <c r="DV323" s="1946">
        <f t="shared" si="398"/>
        <v>15000</v>
      </c>
      <c r="DW323" s="1946">
        <f t="shared" si="365"/>
        <v>15000</v>
      </c>
      <c r="DX323" s="1946">
        <f t="shared" si="419"/>
        <v>0</v>
      </c>
      <c r="DY323" s="1946">
        <f t="shared" si="420"/>
        <v>0</v>
      </c>
      <c r="EG323" s="1946"/>
    </row>
    <row r="324" spans="1:137" s="1944" customFormat="1" ht="37.5" hidden="1" customHeight="1" x14ac:dyDescent="0.25">
      <c r="A324" s="1937">
        <v>2026</v>
      </c>
      <c r="B324" s="606">
        <v>479</v>
      </c>
      <c r="C324" s="606" t="s">
        <v>58</v>
      </c>
      <c r="D324" s="606">
        <v>3000654</v>
      </c>
      <c r="E324" s="606">
        <v>5005023</v>
      </c>
      <c r="F324" s="606" t="s">
        <v>990</v>
      </c>
      <c r="G324" s="1937" t="s">
        <v>991</v>
      </c>
      <c r="H324" s="1937">
        <v>94</v>
      </c>
      <c r="I324" s="607" t="s">
        <v>992</v>
      </c>
      <c r="J324" s="608" t="s">
        <v>10</v>
      </c>
      <c r="K324" s="608" t="s">
        <v>60</v>
      </c>
      <c r="L324" s="606" t="str">
        <f t="shared" si="399"/>
        <v>2.3</v>
      </c>
      <c r="M324" s="1938" t="s">
        <v>62</v>
      </c>
      <c r="N324" s="609"/>
      <c r="O324" s="1937" t="s">
        <v>2142</v>
      </c>
      <c r="P324" s="1937" t="s">
        <v>65</v>
      </c>
      <c r="Q324" s="1939">
        <v>1</v>
      </c>
      <c r="R324" s="457">
        <v>7500</v>
      </c>
      <c r="S324" s="1937">
        <v>30</v>
      </c>
      <c r="T324" s="1937">
        <v>30</v>
      </c>
      <c r="U324" s="1937"/>
      <c r="V324" s="1937">
        <v>0</v>
      </c>
      <c r="W324" s="2000"/>
      <c r="X324" s="325"/>
      <c r="Y324" s="325"/>
      <c r="Z324" s="326"/>
      <c r="AA324" s="326"/>
      <c r="AB324" s="326"/>
      <c r="AC324" s="326"/>
      <c r="AD324" s="326"/>
      <c r="AE324" s="457">
        <f t="shared" si="400"/>
        <v>15000</v>
      </c>
      <c r="AF324" s="327">
        <f t="shared" si="401"/>
        <v>7500</v>
      </c>
      <c r="AG324" s="327">
        <f t="shared" si="402"/>
        <v>7500</v>
      </c>
      <c r="AH324" s="327">
        <f t="shared" si="403"/>
        <v>0</v>
      </c>
      <c r="AI324" s="327">
        <f t="shared" si="404"/>
        <v>0</v>
      </c>
      <c r="AJ324" s="327">
        <f t="shared" si="405"/>
        <v>0</v>
      </c>
      <c r="AK324" s="327">
        <f t="shared" si="406"/>
        <v>0</v>
      </c>
      <c r="AL324" s="327">
        <f t="shared" si="407"/>
        <v>0</v>
      </c>
      <c r="AM324" s="327">
        <f t="shared" si="408"/>
        <v>0</v>
      </c>
      <c r="AN324" s="327">
        <f t="shared" si="409"/>
        <v>0</v>
      </c>
      <c r="AO324" s="327">
        <f t="shared" si="410"/>
        <v>0</v>
      </c>
      <c r="AP324" s="327">
        <f t="shared" si="411"/>
        <v>0</v>
      </c>
      <c r="AQ324" s="327">
        <f t="shared" si="412"/>
        <v>0</v>
      </c>
      <c r="AR324" s="458">
        <f t="shared" si="413"/>
        <v>15000</v>
      </c>
      <c r="AS324" s="1941" t="s">
        <v>1763</v>
      </c>
      <c r="AT324" s="612"/>
      <c r="AU324" s="612"/>
      <c r="AV324" s="612"/>
      <c r="AW324" s="612"/>
      <c r="AX324" s="612"/>
      <c r="AY324" s="612"/>
      <c r="AZ324" s="612"/>
      <c r="BA324" s="613"/>
      <c r="BB324" s="1942" t="s">
        <v>995</v>
      </c>
      <c r="BC324" s="614" t="s">
        <v>1956</v>
      </c>
      <c r="BD324" s="614" t="s">
        <v>1957</v>
      </c>
      <c r="BE324" s="614" t="s">
        <v>1958</v>
      </c>
      <c r="BF324" s="615">
        <v>46028</v>
      </c>
      <c r="BG324" s="614"/>
      <c r="BH324" s="616" t="s">
        <v>2162</v>
      </c>
      <c r="BI324" s="616" t="s">
        <v>1960</v>
      </c>
      <c r="BJ324" s="616"/>
      <c r="BK324" s="616"/>
      <c r="BL324" s="614"/>
      <c r="BM324" s="614"/>
      <c r="BN324" s="616"/>
      <c r="BO324" s="616"/>
      <c r="BP324" s="684"/>
      <c r="BQ324" s="2819"/>
      <c r="BR324" s="2819"/>
      <c r="BS324" s="2798" t="s">
        <v>1100</v>
      </c>
      <c r="BT324" s="665" t="s">
        <v>1070</v>
      </c>
      <c r="BU324" s="665" t="s">
        <v>2163</v>
      </c>
      <c r="BV324" s="686">
        <v>42052490</v>
      </c>
      <c r="BW324" s="687">
        <v>10420524906</v>
      </c>
      <c r="BX324" s="617">
        <v>7500</v>
      </c>
      <c r="BY324" s="618">
        <v>46028</v>
      </c>
      <c r="BZ324" s="618">
        <v>46081</v>
      </c>
      <c r="CA324" s="619"/>
      <c r="CB324" s="612">
        <f t="shared" si="421"/>
        <v>30</v>
      </c>
      <c r="CC324" s="620">
        <f t="shared" si="394"/>
        <v>7500</v>
      </c>
      <c r="CD324" s="612">
        <v>30</v>
      </c>
      <c r="CE324" s="621">
        <f t="shared" si="395"/>
        <v>7500</v>
      </c>
      <c r="CF324" s="612">
        <v>30</v>
      </c>
      <c r="CG324" s="621">
        <v>7500</v>
      </c>
      <c r="CH324" s="621">
        <f t="shared" si="414"/>
        <v>0</v>
      </c>
      <c r="CI324" s="621">
        <f t="shared" si="415"/>
        <v>0</v>
      </c>
      <c r="CJ324" s="619"/>
      <c r="CK324" s="612">
        <f t="shared" si="363"/>
        <v>30</v>
      </c>
      <c r="CL324" s="620">
        <f t="shared" si="396"/>
        <v>7500</v>
      </c>
      <c r="CM324" s="612">
        <v>30</v>
      </c>
      <c r="CN324" s="621">
        <f t="shared" si="397"/>
        <v>7500</v>
      </c>
      <c r="CO324" s="612">
        <v>30</v>
      </c>
      <c r="CP324" s="621">
        <v>7500</v>
      </c>
      <c r="CQ324" s="621">
        <f t="shared" si="389"/>
        <v>0</v>
      </c>
      <c r="CR324" s="621">
        <f t="shared" si="390"/>
        <v>7500</v>
      </c>
      <c r="CS324" s="622"/>
      <c r="CT324" s="612"/>
      <c r="CU324" s="620"/>
      <c r="CV324" s="612"/>
      <c r="CW324" s="621"/>
      <c r="CX324" s="612"/>
      <c r="CY324" s="621"/>
      <c r="CZ324" s="621"/>
      <c r="DA324" s="621"/>
      <c r="DB324" s="612"/>
      <c r="DC324" s="612">
        <f t="shared" si="391"/>
        <v>0</v>
      </c>
      <c r="DD324" s="620">
        <f t="shared" si="416"/>
        <v>0</v>
      </c>
      <c r="DE324" s="612"/>
      <c r="DF324" s="621">
        <f t="shared" si="417"/>
        <v>0</v>
      </c>
      <c r="DG324" s="612"/>
      <c r="DH324" s="621">
        <f t="shared" si="418"/>
        <v>0</v>
      </c>
      <c r="DI324" s="612"/>
      <c r="DJ324" s="612"/>
      <c r="DK324" s="612"/>
      <c r="DL324" s="612"/>
      <c r="DM324" s="612"/>
      <c r="DN324" s="612"/>
      <c r="DO324" s="612"/>
      <c r="DP324" s="612"/>
      <c r="DQ324" s="612"/>
      <c r="DR324" s="612"/>
      <c r="DS324" s="612"/>
      <c r="DU324" s="1945">
        <f t="shared" si="392"/>
        <v>15000</v>
      </c>
      <c r="DV324" s="1946">
        <f t="shared" si="398"/>
        <v>15000</v>
      </c>
      <c r="DW324" s="1946">
        <f t="shared" si="365"/>
        <v>15000</v>
      </c>
      <c r="DX324" s="1946">
        <f t="shared" si="419"/>
        <v>0</v>
      </c>
      <c r="DY324" s="1946">
        <f t="shared" si="420"/>
        <v>0</v>
      </c>
      <c r="EG324" s="1946"/>
    </row>
    <row r="325" spans="1:137" s="1944" customFormat="1" ht="37.5" hidden="1" customHeight="1" x14ac:dyDescent="0.25">
      <c r="A325" s="1937">
        <v>2026</v>
      </c>
      <c r="B325" s="606">
        <v>479</v>
      </c>
      <c r="C325" s="606" t="s">
        <v>58</v>
      </c>
      <c r="D325" s="606">
        <v>3000654</v>
      </c>
      <c r="E325" s="606">
        <v>5005023</v>
      </c>
      <c r="F325" s="606" t="s">
        <v>990</v>
      </c>
      <c r="G325" s="1937" t="s">
        <v>991</v>
      </c>
      <c r="H325" s="1937">
        <v>94</v>
      </c>
      <c r="I325" s="607" t="s">
        <v>992</v>
      </c>
      <c r="J325" s="608" t="s">
        <v>10</v>
      </c>
      <c r="K325" s="608" t="s">
        <v>60</v>
      </c>
      <c r="L325" s="606" t="str">
        <f t="shared" si="399"/>
        <v>2.3</v>
      </c>
      <c r="M325" s="1938" t="s">
        <v>62</v>
      </c>
      <c r="N325" s="609"/>
      <c r="O325" s="1937" t="s">
        <v>2142</v>
      </c>
      <c r="P325" s="1937" t="s">
        <v>65</v>
      </c>
      <c r="Q325" s="1939">
        <v>1</v>
      </c>
      <c r="R325" s="457">
        <v>7500</v>
      </c>
      <c r="S325" s="1937">
        <v>30</v>
      </c>
      <c r="T325" s="1937">
        <v>30</v>
      </c>
      <c r="U325" s="1937"/>
      <c r="V325" s="1937">
        <v>0</v>
      </c>
      <c r="W325" s="2000"/>
      <c r="X325" s="325"/>
      <c r="Y325" s="325"/>
      <c r="Z325" s="326"/>
      <c r="AA325" s="326"/>
      <c r="AB325" s="326"/>
      <c r="AC325" s="326"/>
      <c r="AD325" s="326"/>
      <c r="AE325" s="457">
        <f t="shared" si="400"/>
        <v>15000</v>
      </c>
      <c r="AF325" s="327">
        <f t="shared" si="401"/>
        <v>7500</v>
      </c>
      <c r="AG325" s="327">
        <f t="shared" si="402"/>
        <v>7500</v>
      </c>
      <c r="AH325" s="327">
        <f t="shared" si="403"/>
        <v>0</v>
      </c>
      <c r="AI325" s="327">
        <f t="shared" si="404"/>
        <v>0</v>
      </c>
      <c r="AJ325" s="327">
        <f t="shared" si="405"/>
        <v>0</v>
      </c>
      <c r="AK325" s="327">
        <f t="shared" si="406"/>
        <v>0</v>
      </c>
      <c r="AL325" s="327">
        <f t="shared" si="407"/>
        <v>0</v>
      </c>
      <c r="AM325" s="327">
        <f t="shared" si="408"/>
        <v>0</v>
      </c>
      <c r="AN325" s="327">
        <f t="shared" si="409"/>
        <v>0</v>
      </c>
      <c r="AO325" s="327">
        <f t="shared" si="410"/>
        <v>0</v>
      </c>
      <c r="AP325" s="327">
        <f t="shared" si="411"/>
        <v>0</v>
      </c>
      <c r="AQ325" s="327">
        <f t="shared" si="412"/>
        <v>0</v>
      </c>
      <c r="AR325" s="458">
        <f t="shared" si="413"/>
        <v>15000</v>
      </c>
      <c r="AS325" s="1941" t="s">
        <v>1763</v>
      </c>
      <c r="AT325" s="612"/>
      <c r="AU325" s="612"/>
      <c r="AV325" s="612"/>
      <c r="AW325" s="612"/>
      <c r="AX325" s="612"/>
      <c r="AY325" s="612"/>
      <c r="AZ325" s="612"/>
      <c r="BA325" s="613"/>
      <c r="BB325" s="1942" t="s">
        <v>995</v>
      </c>
      <c r="BC325" s="614" t="s">
        <v>1956</v>
      </c>
      <c r="BD325" s="614" t="s">
        <v>1957</v>
      </c>
      <c r="BE325" s="614" t="s">
        <v>1958</v>
      </c>
      <c r="BF325" s="615">
        <v>46028</v>
      </c>
      <c r="BG325" s="614"/>
      <c r="BH325" s="616" t="s">
        <v>2164</v>
      </c>
      <c r="BI325" s="616" t="s">
        <v>1960</v>
      </c>
      <c r="BJ325" s="614"/>
      <c r="BK325" s="616"/>
      <c r="BL325" s="614"/>
      <c r="BM325" s="614"/>
      <c r="BN325" s="616"/>
      <c r="BO325" s="616"/>
      <c r="BP325" s="684"/>
      <c r="BQ325" s="2819"/>
      <c r="BR325" s="2819"/>
      <c r="BS325" s="2798" t="s">
        <v>2118</v>
      </c>
      <c r="BT325" s="665" t="s">
        <v>1228</v>
      </c>
      <c r="BU325" s="665" t="s">
        <v>2165</v>
      </c>
      <c r="BV325" s="686">
        <v>42299461</v>
      </c>
      <c r="BW325" s="687">
        <v>10422994616</v>
      </c>
      <c r="BX325" s="617">
        <v>7500</v>
      </c>
      <c r="BY325" s="618">
        <v>46028</v>
      </c>
      <c r="BZ325" s="618">
        <v>46081</v>
      </c>
      <c r="CA325" s="619"/>
      <c r="CB325" s="612">
        <f t="shared" si="421"/>
        <v>30</v>
      </c>
      <c r="CC325" s="620">
        <f t="shared" si="394"/>
        <v>7500</v>
      </c>
      <c r="CD325" s="612">
        <v>30</v>
      </c>
      <c r="CE325" s="621">
        <f t="shared" si="395"/>
        <v>7500</v>
      </c>
      <c r="CF325" s="612">
        <v>30</v>
      </c>
      <c r="CG325" s="621">
        <v>7500</v>
      </c>
      <c r="CH325" s="621">
        <f t="shared" si="414"/>
        <v>0</v>
      </c>
      <c r="CI325" s="621">
        <f t="shared" si="415"/>
        <v>0</v>
      </c>
      <c r="CJ325" s="619"/>
      <c r="CK325" s="612">
        <f t="shared" si="363"/>
        <v>30</v>
      </c>
      <c r="CL325" s="620">
        <f t="shared" si="396"/>
        <v>7500</v>
      </c>
      <c r="CM325" s="612">
        <v>30</v>
      </c>
      <c r="CN325" s="621">
        <f t="shared" si="397"/>
        <v>7500</v>
      </c>
      <c r="CO325" s="612">
        <v>30</v>
      </c>
      <c r="CP325" s="621">
        <v>7500</v>
      </c>
      <c r="CQ325" s="621">
        <f t="shared" si="389"/>
        <v>0</v>
      </c>
      <c r="CR325" s="621">
        <f t="shared" si="390"/>
        <v>7500</v>
      </c>
      <c r="CS325" s="622"/>
      <c r="CT325" s="612"/>
      <c r="CU325" s="620"/>
      <c r="CV325" s="612"/>
      <c r="CW325" s="621"/>
      <c r="CX325" s="612"/>
      <c r="CY325" s="621"/>
      <c r="CZ325" s="621"/>
      <c r="DA325" s="621"/>
      <c r="DB325" s="612"/>
      <c r="DC325" s="612">
        <f t="shared" si="391"/>
        <v>0</v>
      </c>
      <c r="DD325" s="620">
        <f t="shared" si="416"/>
        <v>0</v>
      </c>
      <c r="DE325" s="612"/>
      <c r="DF325" s="621">
        <f t="shared" si="417"/>
        <v>0</v>
      </c>
      <c r="DG325" s="612"/>
      <c r="DH325" s="621">
        <f t="shared" si="418"/>
        <v>0</v>
      </c>
      <c r="DI325" s="612"/>
      <c r="DJ325" s="612"/>
      <c r="DK325" s="612"/>
      <c r="DL325" s="612"/>
      <c r="DM325" s="612"/>
      <c r="DN325" s="612"/>
      <c r="DO325" s="612"/>
      <c r="DP325" s="612"/>
      <c r="DQ325" s="612"/>
      <c r="DR325" s="612"/>
      <c r="DS325" s="612"/>
      <c r="DU325" s="1945">
        <f t="shared" si="392"/>
        <v>15000</v>
      </c>
      <c r="DV325" s="1946">
        <f t="shared" si="398"/>
        <v>15000</v>
      </c>
      <c r="DW325" s="1946">
        <f t="shared" si="365"/>
        <v>15000</v>
      </c>
      <c r="DX325" s="1946">
        <f t="shared" si="419"/>
        <v>0</v>
      </c>
      <c r="DY325" s="1946">
        <f t="shared" si="420"/>
        <v>0</v>
      </c>
      <c r="EG325" s="1946"/>
    </row>
    <row r="326" spans="1:137" s="1944" customFormat="1" ht="37.5" hidden="1" customHeight="1" x14ac:dyDescent="0.25">
      <c r="A326" s="1937">
        <v>2026</v>
      </c>
      <c r="B326" s="606">
        <v>479</v>
      </c>
      <c r="C326" s="606" t="s">
        <v>58</v>
      </c>
      <c r="D326" s="606">
        <v>3000654</v>
      </c>
      <c r="E326" s="606">
        <v>5005023</v>
      </c>
      <c r="F326" s="606" t="s">
        <v>990</v>
      </c>
      <c r="G326" s="1937" t="s">
        <v>991</v>
      </c>
      <c r="H326" s="1937">
        <v>94</v>
      </c>
      <c r="I326" s="607" t="s">
        <v>992</v>
      </c>
      <c r="J326" s="608" t="s">
        <v>10</v>
      </c>
      <c r="K326" s="608" t="s">
        <v>60</v>
      </c>
      <c r="L326" s="606" t="str">
        <f t="shared" si="399"/>
        <v>2.3</v>
      </c>
      <c r="M326" s="1938" t="s">
        <v>62</v>
      </c>
      <c r="N326" s="609"/>
      <c r="O326" s="1937" t="s">
        <v>2142</v>
      </c>
      <c r="P326" s="1937" t="s">
        <v>65</v>
      </c>
      <c r="Q326" s="1939">
        <v>1</v>
      </c>
      <c r="R326" s="457">
        <v>7500</v>
      </c>
      <c r="S326" s="1937">
        <v>30</v>
      </c>
      <c r="T326" s="1937">
        <v>30</v>
      </c>
      <c r="U326" s="1937"/>
      <c r="V326" s="1937">
        <v>0</v>
      </c>
      <c r="W326" s="2000"/>
      <c r="X326" s="325"/>
      <c r="Y326" s="325"/>
      <c r="Z326" s="326"/>
      <c r="AA326" s="326"/>
      <c r="AB326" s="326"/>
      <c r="AC326" s="326"/>
      <c r="AD326" s="326"/>
      <c r="AE326" s="457">
        <f t="shared" si="400"/>
        <v>15000</v>
      </c>
      <c r="AF326" s="327">
        <f t="shared" si="401"/>
        <v>7500</v>
      </c>
      <c r="AG326" s="327">
        <f t="shared" si="402"/>
        <v>7500</v>
      </c>
      <c r="AH326" s="327">
        <f t="shared" si="403"/>
        <v>0</v>
      </c>
      <c r="AI326" s="327">
        <f t="shared" si="404"/>
        <v>0</v>
      </c>
      <c r="AJ326" s="327">
        <f t="shared" si="405"/>
        <v>0</v>
      </c>
      <c r="AK326" s="327">
        <f t="shared" si="406"/>
        <v>0</v>
      </c>
      <c r="AL326" s="327">
        <f t="shared" si="407"/>
        <v>0</v>
      </c>
      <c r="AM326" s="327">
        <f t="shared" si="408"/>
        <v>0</v>
      </c>
      <c r="AN326" s="327">
        <f t="shared" si="409"/>
        <v>0</v>
      </c>
      <c r="AO326" s="327">
        <f t="shared" si="410"/>
        <v>0</v>
      </c>
      <c r="AP326" s="327">
        <f t="shared" si="411"/>
        <v>0</v>
      </c>
      <c r="AQ326" s="327">
        <f t="shared" si="412"/>
        <v>0</v>
      </c>
      <c r="AR326" s="458">
        <f t="shared" si="413"/>
        <v>15000</v>
      </c>
      <c r="AS326" s="1941" t="s">
        <v>1763</v>
      </c>
      <c r="AT326" s="612"/>
      <c r="AU326" s="612"/>
      <c r="AV326" s="612"/>
      <c r="AW326" s="612"/>
      <c r="AX326" s="612"/>
      <c r="AY326" s="612"/>
      <c r="AZ326" s="612"/>
      <c r="BA326" s="613"/>
      <c r="BB326" s="1942" t="s">
        <v>995</v>
      </c>
      <c r="BC326" s="614" t="s">
        <v>1956</v>
      </c>
      <c r="BD326" s="614" t="s">
        <v>1957</v>
      </c>
      <c r="BE326" s="614" t="s">
        <v>1958</v>
      </c>
      <c r="BF326" s="615">
        <v>46028</v>
      </c>
      <c r="BG326" s="614"/>
      <c r="BH326" s="616" t="s">
        <v>2166</v>
      </c>
      <c r="BI326" s="616" t="s">
        <v>1960</v>
      </c>
      <c r="BJ326" s="614"/>
      <c r="BK326" s="616"/>
      <c r="BL326" s="614"/>
      <c r="BM326" s="614"/>
      <c r="BN326" s="616"/>
      <c r="BO326" s="616"/>
      <c r="BP326" s="684"/>
      <c r="BQ326" s="2819"/>
      <c r="BR326" s="2819"/>
      <c r="BS326" s="2798" t="s">
        <v>2080</v>
      </c>
      <c r="BT326" s="665" t="s">
        <v>2167</v>
      </c>
      <c r="BU326" s="665" t="s">
        <v>2168</v>
      </c>
      <c r="BV326" s="686">
        <v>41402390</v>
      </c>
      <c r="BW326" s="687">
        <v>10414023903</v>
      </c>
      <c r="BX326" s="617">
        <v>7500</v>
      </c>
      <c r="BY326" s="618">
        <v>46028</v>
      </c>
      <c r="BZ326" s="618">
        <v>46081</v>
      </c>
      <c r="CA326" s="619"/>
      <c r="CB326" s="612">
        <f t="shared" si="421"/>
        <v>30</v>
      </c>
      <c r="CC326" s="620">
        <f t="shared" si="394"/>
        <v>7500</v>
      </c>
      <c r="CD326" s="612">
        <v>30</v>
      </c>
      <c r="CE326" s="621">
        <f t="shared" si="395"/>
        <v>7500</v>
      </c>
      <c r="CF326" s="612">
        <v>30</v>
      </c>
      <c r="CG326" s="621">
        <v>7500</v>
      </c>
      <c r="CH326" s="621">
        <f t="shared" si="414"/>
        <v>0</v>
      </c>
      <c r="CI326" s="621">
        <f t="shared" si="415"/>
        <v>0</v>
      </c>
      <c r="CJ326" s="619"/>
      <c r="CK326" s="612">
        <f t="shared" si="363"/>
        <v>30</v>
      </c>
      <c r="CL326" s="620">
        <f t="shared" si="396"/>
        <v>7500</v>
      </c>
      <c r="CM326" s="612">
        <v>30</v>
      </c>
      <c r="CN326" s="621">
        <f t="shared" si="397"/>
        <v>7500</v>
      </c>
      <c r="CO326" s="612">
        <v>30</v>
      </c>
      <c r="CP326" s="621">
        <v>7500</v>
      </c>
      <c r="CQ326" s="621">
        <f t="shared" si="389"/>
        <v>0</v>
      </c>
      <c r="CR326" s="621">
        <f t="shared" si="390"/>
        <v>7500</v>
      </c>
      <c r="CS326" s="622"/>
      <c r="CT326" s="612"/>
      <c r="CU326" s="620"/>
      <c r="CV326" s="612"/>
      <c r="CW326" s="621"/>
      <c r="CX326" s="612"/>
      <c r="CY326" s="621"/>
      <c r="CZ326" s="621"/>
      <c r="DA326" s="621"/>
      <c r="DB326" s="612"/>
      <c r="DC326" s="612">
        <f t="shared" si="391"/>
        <v>0</v>
      </c>
      <c r="DD326" s="620">
        <f t="shared" si="416"/>
        <v>0</v>
      </c>
      <c r="DE326" s="612"/>
      <c r="DF326" s="621">
        <f t="shared" si="417"/>
        <v>0</v>
      </c>
      <c r="DG326" s="612"/>
      <c r="DH326" s="621">
        <f t="shared" si="418"/>
        <v>0</v>
      </c>
      <c r="DI326" s="612"/>
      <c r="DJ326" s="612"/>
      <c r="DK326" s="612"/>
      <c r="DL326" s="612"/>
      <c r="DM326" s="612"/>
      <c r="DN326" s="612"/>
      <c r="DO326" s="612"/>
      <c r="DP326" s="612"/>
      <c r="DQ326" s="612"/>
      <c r="DR326" s="612"/>
      <c r="DS326" s="612"/>
      <c r="DU326" s="1945">
        <f t="shared" si="392"/>
        <v>15000</v>
      </c>
      <c r="DV326" s="1946">
        <f t="shared" si="398"/>
        <v>15000</v>
      </c>
      <c r="DW326" s="1946">
        <f t="shared" si="365"/>
        <v>15000</v>
      </c>
      <c r="DX326" s="1946">
        <f t="shared" si="419"/>
        <v>0</v>
      </c>
      <c r="DY326" s="1946">
        <f t="shared" si="420"/>
        <v>0</v>
      </c>
      <c r="EG326" s="1946"/>
    </row>
    <row r="327" spans="1:137" s="1944" customFormat="1" ht="37.5" hidden="1" customHeight="1" x14ac:dyDescent="0.25">
      <c r="A327" s="1937">
        <v>2026</v>
      </c>
      <c r="B327" s="606">
        <v>479</v>
      </c>
      <c r="C327" s="606" t="s">
        <v>58</v>
      </c>
      <c r="D327" s="606">
        <v>3000654</v>
      </c>
      <c r="E327" s="606">
        <v>5005023</v>
      </c>
      <c r="F327" s="606" t="s">
        <v>990</v>
      </c>
      <c r="G327" s="1937" t="s">
        <v>991</v>
      </c>
      <c r="H327" s="1937">
        <v>94</v>
      </c>
      <c r="I327" s="607" t="s">
        <v>992</v>
      </c>
      <c r="J327" s="608" t="s">
        <v>10</v>
      </c>
      <c r="K327" s="608" t="s">
        <v>60</v>
      </c>
      <c r="L327" s="606" t="str">
        <f t="shared" si="399"/>
        <v>2.3</v>
      </c>
      <c r="M327" s="1938" t="s">
        <v>62</v>
      </c>
      <c r="N327" s="609"/>
      <c r="O327" s="1937" t="s">
        <v>2142</v>
      </c>
      <c r="P327" s="1937" t="s">
        <v>65</v>
      </c>
      <c r="Q327" s="1939">
        <v>1</v>
      </c>
      <c r="R327" s="457">
        <v>7500</v>
      </c>
      <c r="S327" s="1937">
        <v>30</v>
      </c>
      <c r="T327" s="1937">
        <v>30</v>
      </c>
      <c r="U327" s="1937"/>
      <c r="V327" s="1937">
        <v>0</v>
      </c>
      <c r="W327" s="2000"/>
      <c r="X327" s="325"/>
      <c r="Y327" s="325"/>
      <c r="Z327" s="326"/>
      <c r="AA327" s="326"/>
      <c r="AB327" s="326"/>
      <c r="AC327" s="326"/>
      <c r="AD327" s="326"/>
      <c r="AE327" s="457">
        <f t="shared" si="400"/>
        <v>15000</v>
      </c>
      <c r="AF327" s="327">
        <f t="shared" si="401"/>
        <v>7500</v>
      </c>
      <c r="AG327" s="327">
        <f t="shared" si="402"/>
        <v>7500</v>
      </c>
      <c r="AH327" s="327">
        <f t="shared" si="403"/>
        <v>0</v>
      </c>
      <c r="AI327" s="327">
        <f t="shared" si="404"/>
        <v>0</v>
      </c>
      <c r="AJ327" s="327">
        <f t="shared" si="405"/>
        <v>0</v>
      </c>
      <c r="AK327" s="327">
        <f t="shared" si="406"/>
        <v>0</v>
      </c>
      <c r="AL327" s="327">
        <f t="shared" si="407"/>
        <v>0</v>
      </c>
      <c r="AM327" s="327">
        <f t="shared" si="408"/>
        <v>0</v>
      </c>
      <c r="AN327" s="327">
        <f t="shared" si="409"/>
        <v>0</v>
      </c>
      <c r="AO327" s="327">
        <f t="shared" si="410"/>
        <v>0</v>
      </c>
      <c r="AP327" s="327">
        <f t="shared" si="411"/>
        <v>0</v>
      </c>
      <c r="AQ327" s="327">
        <f t="shared" si="412"/>
        <v>0</v>
      </c>
      <c r="AR327" s="458">
        <f t="shared" si="413"/>
        <v>15000</v>
      </c>
      <c r="AS327" s="1941" t="s">
        <v>1763</v>
      </c>
      <c r="AT327" s="612"/>
      <c r="AU327" s="612"/>
      <c r="AV327" s="612"/>
      <c r="AW327" s="612"/>
      <c r="AX327" s="612"/>
      <c r="AY327" s="612"/>
      <c r="AZ327" s="612"/>
      <c r="BA327" s="613"/>
      <c r="BB327" s="1942" t="s">
        <v>995</v>
      </c>
      <c r="BC327" s="614" t="s">
        <v>1956</v>
      </c>
      <c r="BD327" s="614" t="s">
        <v>1957</v>
      </c>
      <c r="BE327" s="614" t="s">
        <v>1958</v>
      </c>
      <c r="BF327" s="615">
        <v>46028</v>
      </c>
      <c r="BG327" s="614"/>
      <c r="BH327" s="616" t="s">
        <v>2169</v>
      </c>
      <c r="BI327" s="616" t="s">
        <v>1960</v>
      </c>
      <c r="BJ327" s="614"/>
      <c r="BK327" s="616"/>
      <c r="BL327" s="614"/>
      <c r="BM327" s="614"/>
      <c r="BN327" s="616"/>
      <c r="BO327" s="616"/>
      <c r="BP327" s="684"/>
      <c r="BQ327" s="2819"/>
      <c r="BR327" s="2819"/>
      <c r="BS327" s="2798" t="s">
        <v>2170</v>
      </c>
      <c r="BT327" s="665" t="s">
        <v>2171</v>
      </c>
      <c r="BU327" s="665" t="s">
        <v>2172</v>
      </c>
      <c r="BV327" s="686">
        <v>46023966</v>
      </c>
      <c r="BW327" s="687">
        <v>10460239660</v>
      </c>
      <c r="BX327" s="617">
        <v>7500</v>
      </c>
      <c r="BY327" s="618">
        <v>46028</v>
      </c>
      <c r="BZ327" s="618">
        <v>46081</v>
      </c>
      <c r="CA327" s="619"/>
      <c r="CB327" s="612">
        <f t="shared" si="421"/>
        <v>30</v>
      </c>
      <c r="CC327" s="620">
        <f t="shared" si="394"/>
        <v>7500</v>
      </c>
      <c r="CD327" s="612">
        <v>30</v>
      </c>
      <c r="CE327" s="621">
        <f t="shared" si="395"/>
        <v>7500</v>
      </c>
      <c r="CF327" s="612">
        <v>30</v>
      </c>
      <c r="CG327" s="621">
        <v>7500</v>
      </c>
      <c r="CH327" s="621">
        <f t="shared" si="414"/>
        <v>0</v>
      </c>
      <c r="CI327" s="621">
        <f t="shared" si="415"/>
        <v>0</v>
      </c>
      <c r="CJ327" s="619"/>
      <c r="CK327" s="612">
        <f t="shared" si="363"/>
        <v>30</v>
      </c>
      <c r="CL327" s="620">
        <f t="shared" si="396"/>
        <v>7500</v>
      </c>
      <c r="CM327" s="612">
        <v>30</v>
      </c>
      <c r="CN327" s="621">
        <f t="shared" si="397"/>
        <v>7500</v>
      </c>
      <c r="CO327" s="612">
        <v>30</v>
      </c>
      <c r="CP327" s="621">
        <v>7500</v>
      </c>
      <c r="CQ327" s="621">
        <f t="shared" si="389"/>
        <v>0</v>
      </c>
      <c r="CR327" s="621">
        <f t="shared" si="390"/>
        <v>7500</v>
      </c>
      <c r="CS327" s="622"/>
      <c r="CT327" s="612"/>
      <c r="CU327" s="620"/>
      <c r="CV327" s="612"/>
      <c r="CW327" s="621"/>
      <c r="CX327" s="612"/>
      <c r="CY327" s="621"/>
      <c r="CZ327" s="621"/>
      <c r="DA327" s="621"/>
      <c r="DB327" s="612"/>
      <c r="DC327" s="612">
        <f t="shared" si="391"/>
        <v>0</v>
      </c>
      <c r="DD327" s="620">
        <f t="shared" si="416"/>
        <v>0</v>
      </c>
      <c r="DE327" s="612"/>
      <c r="DF327" s="621">
        <f t="shared" si="417"/>
        <v>0</v>
      </c>
      <c r="DG327" s="612"/>
      <c r="DH327" s="621">
        <f t="shared" si="418"/>
        <v>0</v>
      </c>
      <c r="DI327" s="612"/>
      <c r="DJ327" s="612"/>
      <c r="DK327" s="612"/>
      <c r="DL327" s="612"/>
      <c r="DM327" s="612"/>
      <c r="DN327" s="612"/>
      <c r="DO327" s="612"/>
      <c r="DP327" s="612"/>
      <c r="DQ327" s="612"/>
      <c r="DR327" s="612"/>
      <c r="DS327" s="612"/>
      <c r="DU327" s="1945">
        <f t="shared" si="392"/>
        <v>15000</v>
      </c>
      <c r="DV327" s="1946">
        <f t="shared" si="398"/>
        <v>15000</v>
      </c>
      <c r="DW327" s="1946">
        <f t="shared" si="365"/>
        <v>15000</v>
      </c>
      <c r="DX327" s="1946">
        <f t="shared" si="419"/>
        <v>0</v>
      </c>
      <c r="DY327" s="1946">
        <f t="shared" si="420"/>
        <v>0</v>
      </c>
      <c r="EG327" s="1946"/>
    </row>
    <row r="328" spans="1:137" s="1944" customFormat="1" ht="37.5" hidden="1" customHeight="1" x14ac:dyDescent="0.25">
      <c r="A328" s="1937">
        <v>2026</v>
      </c>
      <c r="B328" s="606">
        <v>479</v>
      </c>
      <c r="C328" s="606" t="s">
        <v>58</v>
      </c>
      <c r="D328" s="606">
        <v>3000654</v>
      </c>
      <c r="E328" s="606">
        <v>5005023</v>
      </c>
      <c r="F328" s="606" t="s">
        <v>990</v>
      </c>
      <c r="G328" s="1937" t="s">
        <v>991</v>
      </c>
      <c r="H328" s="1937">
        <v>94</v>
      </c>
      <c r="I328" s="607" t="s">
        <v>992</v>
      </c>
      <c r="J328" s="608" t="s">
        <v>10</v>
      </c>
      <c r="K328" s="608" t="s">
        <v>60</v>
      </c>
      <c r="L328" s="606" t="str">
        <f t="shared" si="399"/>
        <v>2.3</v>
      </c>
      <c r="M328" s="1938" t="s">
        <v>62</v>
      </c>
      <c r="N328" s="609"/>
      <c r="O328" s="1937" t="s">
        <v>2142</v>
      </c>
      <c r="P328" s="1937" t="s">
        <v>65</v>
      </c>
      <c r="Q328" s="1939">
        <v>1</v>
      </c>
      <c r="R328" s="457">
        <v>7500</v>
      </c>
      <c r="S328" s="1937">
        <v>30</v>
      </c>
      <c r="T328" s="1937">
        <v>30</v>
      </c>
      <c r="U328" s="1937"/>
      <c r="V328" s="1937">
        <v>0</v>
      </c>
      <c r="W328" s="2000"/>
      <c r="X328" s="325"/>
      <c r="Y328" s="325"/>
      <c r="Z328" s="326"/>
      <c r="AA328" s="326"/>
      <c r="AB328" s="326"/>
      <c r="AC328" s="326"/>
      <c r="AD328" s="326"/>
      <c r="AE328" s="457">
        <f t="shared" si="400"/>
        <v>15000</v>
      </c>
      <c r="AF328" s="327">
        <f t="shared" si="401"/>
        <v>7500</v>
      </c>
      <c r="AG328" s="327">
        <f t="shared" si="402"/>
        <v>7500</v>
      </c>
      <c r="AH328" s="327">
        <f t="shared" si="403"/>
        <v>0</v>
      </c>
      <c r="AI328" s="327">
        <f t="shared" si="404"/>
        <v>0</v>
      </c>
      <c r="AJ328" s="327">
        <f t="shared" si="405"/>
        <v>0</v>
      </c>
      <c r="AK328" s="327">
        <f t="shared" si="406"/>
        <v>0</v>
      </c>
      <c r="AL328" s="327">
        <f t="shared" si="407"/>
        <v>0</v>
      </c>
      <c r="AM328" s="327">
        <f t="shared" si="408"/>
        <v>0</v>
      </c>
      <c r="AN328" s="327">
        <f t="shared" si="409"/>
        <v>0</v>
      </c>
      <c r="AO328" s="327">
        <f t="shared" si="410"/>
        <v>0</v>
      </c>
      <c r="AP328" s="327">
        <f t="shared" si="411"/>
        <v>0</v>
      </c>
      <c r="AQ328" s="327">
        <f t="shared" si="412"/>
        <v>0</v>
      </c>
      <c r="AR328" s="458">
        <f t="shared" si="413"/>
        <v>15000</v>
      </c>
      <c r="AS328" s="1941" t="s">
        <v>1763</v>
      </c>
      <c r="AT328" s="612"/>
      <c r="AU328" s="612"/>
      <c r="AV328" s="612"/>
      <c r="AW328" s="612"/>
      <c r="AX328" s="612"/>
      <c r="AY328" s="612"/>
      <c r="AZ328" s="612"/>
      <c r="BA328" s="613"/>
      <c r="BB328" s="1942" t="s">
        <v>995</v>
      </c>
      <c r="BC328" s="614" t="s">
        <v>1956</v>
      </c>
      <c r="BD328" s="614" t="s">
        <v>1957</v>
      </c>
      <c r="BE328" s="614" t="s">
        <v>1958</v>
      </c>
      <c r="BF328" s="615">
        <v>46028</v>
      </c>
      <c r="BG328" s="614"/>
      <c r="BH328" s="616" t="s">
        <v>2173</v>
      </c>
      <c r="BI328" s="616" t="s">
        <v>1960</v>
      </c>
      <c r="BJ328" s="614"/>
      <c r="BK328" s="616"/>
      <c r="BL328" s="614"/>
      <c r="BM328" s="614"/>
      <c r="BN328" s="616"/>
      <c r="BO328" s="616"/>
      <c r="BP328" s="684"/>
      <c r="BQ328" s="2819"/>
      <c r="BR328" s="2819"/>
      <c r="BS328" s="2798" t="s">
        <v>1283</v>
      </c>
      <c r="BT328" s="665" t="s">
        <v>2174</v>
      </c>
      <c r="BU328" s="665" t="s">
        <v>2175</v>
      </c>
      <c r="BV328" s="686">
        <v>47199889</v>
      </c>
      <c r="BW328" s="687">
        <v>10471998899</v>
      </c>
      <c r="BX328" s="617">
        <v>7500</v>
      </c>
      <c r="BY328" s="618">
        <v>46028</v>
      </c>
      <c r="BZ328" s="618">
        <v>46081</v>
      </c>
      <c r="CA328" s="619"/>
      <c r="CB328" s="612">
        <f t="shared" si="421"/>
        <v>30</v>
      </c>
      <c r="CC328" s="620">
        <f t="shared" si="394"/>
        <v>7500</v>
      </c>
      <c r="CD328" s="612">
        <v>30</v>
      </c>
      <c r="CE328" s="621">
        <f t="shared" si="395"/>
        <v>7500</v>
      </c>
      <c r="CF328" s="612">
        <v>30</v>
      </c>
      <c r="CG328" s="621">
        <v>7500</v>
      </c>
      <c r="CH328" s="621">
        <f t="shared" si="414"/>
        <v>0</v>
      </c>
      <c r="CI328" s="621">
        <f t="shared" si="415"/>
        <v>0</v>
      </c>
      <c r="CJ328" s="619"/>
      <c r="CK328" s="612">
        <f t="shared" ref="CK328:CK333" si="422">T328</f>
        <v>30</v>
      </c>
      <c r="CL328" s="620">
        <f t="shared" si="396"/>
        <v>7500</v>
      </c>
      <c r="CM328" s="612">
        <v>30</v>
      </c>
      <c r="CN328" s="621">
        <f t="shared" si="397"/>
        <v>7500</v>
      </c>
      <c r="CO328" s="612">
        <v>30</v>
      </c>
      <c r="CP328" s="621">
        <v>7500</v>
      </c>
      <c r="CQ328" s="621">
        <f t="shared" si="389"/>
        <v>0</v>
      </c>
      <c r="CR328" s="621">
        <f t="shared" si="390"/>
        <v>7500</v>
      </c>
      <c r="CS328" s="622"/>
      <c r="CT328" s="612"/>
      <c r="CU328" s="620"/>
      <c r="CV328" s="612"/>
      <c r="CW328" s="621"/>
      <c r="CX328" s="612"/>
      <c r="CY328" s="621"/>
      <c r="CZ328" s="621"/>
      <c r="DA328" s="621"/>
      <c r="DB328" s="612"/>
      <c r="DC328" s="612">
        <f t="shared" si="391"/>
        <v>0</v>
      </c>
      <c r="DD328" s="620">
        <f t="shared" si="416"/>
        <v>0</v>
      </c>
      <c r="DE328" s="612"/>
      <c r="DF328" s="621">
        <f t="shared" si="417"/>
        <v>0</v>
      </c>
      <c r="DG328" s="612"/>
      <c r="DH328" s="621">
        <f t="shared" si="418"/>
        <v>0</v>
      </c>
      <c r="DI328" s="612"/>
      <c r="DJ328" s="612"/>
      <c r="DK328" s="612"/>
      <c r="DL328" s="612"/>
      <c r="DM328" s="612"/>
      <c r="DN328" s="612"/>
      <c r="DO328" s="612"/>
      <c r="DP328" s="612"/>
      <c r="DQ328" s="612"/>
      <c r="DR328" s="612"/>
      <c r="DS328" s="612"/>
      <c r="DU328" s="1945">
        <f t="shared" si="392"/>
        <v>15000</v>
      </c>
      <c r="DV328" s="1946">
        <f t="shared" si="398"/>
        <v>15000</v>
      </c>
      <c r="DW328" s="1946">
        <f t="shared" si="365"/>
        <v>15000</v>
      </c>
      <c r="DX328" s="1946">
        <f t="shared" si="419"/>
        <v>0</v>
      </c>
      <c r="DY328" s="1946">
        <f t="shared" si="420"/>
        <v>0</v>
      </c>
      <c r="EG328" s="1946"/>
    </row>
    <row r="329" spans="1:137" s="1944" customFormat="1" ht="37.5" hidden="1" customHeight="1" x14ac:dyDescent="0.25">
      <c r="A329" s="1937">
        <v>2026</v>
      </c>
      <c r="B329" s="606">
        <v>479</v>
      </c>
      <c r="C329" s="606" t="s">
        <v>58</v>
      </c>
      <c r="D329" s="606">
        <v>3000654</v>
      </c>
      <c r="E329" s="606">
        <v>5005023</v>
      </c>
      <c r="F329" s="606" t="s">
        <v>990</v>
      </c>
      <c r="G329" s="1937" t="s">
        <v>991</v>
      </c>
      <c r="H329" s="1937">
        <v>94</v>
      </c>
      <c r="I329" s="607" t="s">
        <v>992</v>
      </c>
      <c r="J329" s="608" t="s">
        <v>10</v>
      </c>
      <c r="K329" s="608" t="s">
        <v>60</v>
      </c>
      <c r="L329" s="606" t="str">
        <f t="shared" si="399"/>
        <v>2.3</v>
      </c>
      <c r="M329" s="1938" t="s">
        <v>62</v>
      </c>
      <c r="N329" s="609"/>
      <c r="O329" s="1937" t="s">
        <v>2142</v>
      </c>
      <c r="P329" s="1937" t="s">
        <v>65</v>
      </c>
      <c r="Q329" s="1939">
        <v>1</v>
      </c>
      <c r="R329" s="457">
        <v>7500</v>
      </c>
      <c r="S329" s="1937">
        <v>30</v>
      </c>
      <c r="T329" s="1937">
        <v>30</v>
      </c>
      <c r="U329" s="1937"/>
      <c r="V329" s="1937">
        <v>0</v>
      </c>
      <c r="W329" s="2000"/>
      <c r="X329" s="325"/>
      <c r="Y329" s="325"/>
      <c r="Z329" s="326"/>
      <c r="AA329" s="326"/>
      <c r="AB329" s="326"/>
      <c r="AC329" s="326"/>
      <c r="AD329" s="326"/>
      <c r="AE329" s="457">
        <f t="shared" si="400"/>
        <v>15000</v>
      </c>
      <c r="AF329" s="327">
        <f t="shared" si="401"/>
        <v>7500</v>
      </c>
      <c r="AG329" s="327">
        <f t="shared" si="402"/>
        <v>7500</v>
      </c>
      <c r="AH329" s="327">
        <f t="shared" si="403"/>
        <v>0</v>
      </c>
      <c r="AI329" s="327">
        <f t="shared" si="404"/>
        <v>0</v>
      </c>
      <c r="AJ329" s="327">
        <f t="shared" si="405"/>
        <v>0</v>
      </c>
      <c r="AK329" s="327">
        <f t="shared" si="406"/>
        <v>0</v>
      </c>
      <c r="AL329" s="327">
        <f t="shared" si="407"/>
        <v>0</v>
      </c>
      <c r="AM329" s="327">
        <f t="shared" si="408"/>
        <v>0</v>
      </c>
      <c r="AN329" s="327">
        <f t="shared" si="409"/>
        <v>0</v>
      </c>
      <c r="AO329" s="327">
        <f t="shared" si="410"/>
        <v>0</v>
      </c>
      <c r="AP329" s="327">
        <f t="shared" si="411"/>
        <v>0</v>
      </c>
      <c r="AQ329" s="327">
        <f t="shared" si="412"/>
        <v>0</v>
      </c>
      <c r="AR329" s="458">
        <f t="shared" si="413"/>
        <v>15000</v>
      </c>
      <c r="AS329" s="1941" t="s">
        <v>1763</v>
      </c>
      <c r="AT329" s="612"/>
      <c r="AU329" s="612"/>
      <c r="AV329" s="612"/>
      <c r="AW329" s="612"/>
      <c r="AX329" s="612"/>
      <c r="AY329" s="612"/>
      <c r="AZ329" s="612"/>
      <c r="BA329" s="613"/>
      <c r="BB329" s="1942" t="s">
        <v>995</v>
      </c>
      <c r="BC329" s="614" t="s">
        <v>1956</v>
      </c>
      <c r="BD329" s="614" t="s">
        <v>1957</v>
      </c>
      <c r="BE329" s="614" t="s">
        <v>1958</v>
      </c>
      <c r="BF329" s="615">
        <v>46028</v>
      </c>
      <c r="BG329" s="614"/>
      <c r="BH329" s="616" t="s">
        <v>2176</v>
      </c>
      <c r="BI329" s="616" t="s">
        <v>1960</v>
      </c>
      <c r="BJ329" s="614"/>
      <c r="BK329" s="616"/>
      <c r="BL329" s="614"/>
      <c r="BM329" s="614"/>
      <c r="BN329" s="616"/>
      <c r="BO329" s="616"/>
      <c r="BP329" s="684"/>
      <c r="BQ329" s="2819"/>
      <c r="BR329" s="2819"/>
      <c r="BS329" s="2798" t="s">
        <v>2177</v>
      </c>
      <c r="BT329" s="665" t="s">
        <v>1062</v>
      </c>
      <c r="BU329" s="665" t="s">
        <v>2178</v>
      </c>
      <c r="BV329" s="686">
        <v>42544476</v>
      </c>
      <c r="BW329" s="687">
        <v>10425444765</v>
      </c>
      <c r="BX329" s="617">
        <v>7500</v>
      </c>
      <c r="BY329" s="618">
        <v>46028</v>
      </c>
      <c r="BZ329" s="618">
        <v>46081</v>
      </c>
      <c r="CA329" s="619"/>
      <c r="CB329" s="612">
        <f t="shared" si="421"/>
        <v>30</v>
      </c>
      <c r="CC329" s="620">
        <f t="shared" si="394"/>
        <v>7500</v>
      </c>
      <c r="CD329" s="612">
        <v>30</v>
      </c>
      <c r="CE329" s="621">
        <f t="shared" si="395"/>
        <v>7500</v>
      </c>
      <c r="CF329" s="612">
        <v>30</v>
      </c>
      <c r="CG329" s="621">
        <v>7500</v>
      </c>
      <c r="CH329" s="621">
        <f t="shared" si="414"/>
        <v>0</v>
      </c>
      <c r="CI329" s="621">
        <f t="shared" si="415"/>
        <v>0</v>
      </c>
      <c r="CJ329" s="619"/>
      <c r="CK329" s="612">
        <f t="shared" si="422"/>
        <v>30</v>
      </c>
      <c r="CL329" s="620">
        <f t="shared" si="396"/>
        <v>7500</v>
      </c>
      <c r="CM329" s="612">
        <v>30</v>
      </c>
      <c r="CN329" s="621">
        <f t="shared" si="397"/>
        <v>7500</v>
      </c>
      <c r="CO329" s="612">
        <v>30</v>
      </c>
      <c r="CP329" s="621">
        <v>7500</v>
      </c>
      <c r="CQ329" s="621">
        <f t="shared" si="389"/>
        <v>0</v>
      </c>
      <c r="CR329" s="621">
        <f t="shared" si="390"/>
        <v>7500</v>
      </c>
      <c r="CS329" s="622"/>
      <c r="CT329" s="612"/>
      <c r="CU329" s="620"/>
      <c r="CV329" s="612"/>
      <c r="CW329" s="621"/>
      <c r="CX329" s="612"/>
      <c r="CY329" s="621"/>
      <c r="CZ329" s="621"/>
      <c r="DA329" s="621"/>
      <c r="DB329" s="612"/>
      <c r="DC329" s="612">
        <f t="shared" si="391"/>
        <v>0</v>
      </c>
      <c r="DD329" s="620">
        <f t="shared" si="416"/>
        <v>0</v>
      </c>
      <c r="DE329" s="612"/>
      <c r="DF329" s="621">
        <f t="shared" si="417"/>
        <v>0</v>
      </c>
      <c r="DG329" s="612"/>
      <c r="DH329" s="621">
        <f t="shared" si="418"/>
        <v>0</v>
      </c>
      <c r="DI329" s="612"/>
      <c r="DJ329" s="612"/>
      <c r="DK329" s="612"/>
      <c r="DL329" s="612"/>
      <c r="DM329" s="612"/>
      <c r="DN329" s="612"/>
      <c r="DO329" s="612"/>
      <c r="DP329" s="612"/>
      <c r="DQ329" s="612"/>
      <c r="DR329" s="612"/>
      <c r="DS329" s="612"/>
      <c r="DU329" s="1945">
        <f t="shared" si="392"/>
        <v>15000</v>
      </c>
      <c r="DV329" s="1946">
        <f t="shared" si="398"/>
        <v>15000</v>
      </c>
      <c r="DW329" s="1946">
        <f t="shared" si="365"/>
        <v>15000</v>
      </c>
      <c r="DX329" s="1946">
        <f t="shared" si="419"/>
        <v>0</v>
      </c>
      <c r="DY329" s="1946">
        <f t="shared" si="420"/>
        <v>0</v>
      </c>
      <c r="EG329" s="1946"/>
    </row>
    <row r="330" spans="1:137" s="1944" customFormat="1" ht="37.5" hidden="1" customHeight="1" x14ac:dyDescent="0.25">
      <c r="A330" s="1937">
        <v>2026</v>
      </c>
      <c r="B330" s="606">
        <v>479</v>
      </c>
      <c r="C330" s="606" t="s">
        <v>58</v>
      </c>
      <c r="D330" s="606">
        <v>3000654</v>
      </c>
      <c r="E330" s="606">
        <v>5005023</v>
      </c>
      <c r="F330" s="606" t="s">
        <v>990</v>
      </c>
      <c r="G330" s="1937" t="s">
        <v>991</v>
      </c>
      <c r="H330" s="1937">
        <v>94</v>
      </c>
      <c r="I330" s="607" t="s">
        <v>992</v>
      </c>
      <c r="J330" s="608" t="s">
        <v>10</v>
      </c>
      <c r="K330" s="608" t="s">
        <v>60</v>
      </c>
      <c r="L330" s="606" t="str">
        <f t="shared" si="399"/>
        <v>2.3</v>
      </c>
      <c r="M330" s="1938" t="s">
        <v>62</v>
      </c>
      <c r="N330" s="609"/>
      <c r="O330" s="1937" t="s">
        <v>2142</v>
      </c>
      <c r="P330" s="1937" t="s">
        <v>65</v>
      </c>
      <c r="Q330" s="1939">
        <v>1</v>
      </c>
      <c r="R330" s="457">
        <v>7500</v>
      </c>
      <c r="S330" s="1937">
        <v>30</v>
      </c>
      <c r="T330" s="1937">
        <v>30</v>
      </c>
      <c r="U330" s="1937"/>
      <c r="V330" s="1937">
        <v>0</v>
      </c>
      <c r="W330" s="2000"/>
      <c r="X330" s="325"/>
      <c r="Y330" s="325"/>
      <c r="Z330" s="326"/>
      <c r="AA330" s="326"/>
      <c r="AB330" s="326"/>
      <c r="AC330" s="326"/>
      <c r="AD330" s="326"/>
      <c r="AE330" s="457">
        <f t="shared" si="400"/>
        <v>15000</v>
      </c>
      <c r="AF330" s="327">
        <f t="shared" si="401"/>
        <v>7500</v>
      </c>
      <c r="AG330" s="327">
        <f t="shared" si="402"/>
        <v>7500</v>
      </c>
      <c r="AH330" s="327">
        <f t="shared" si="403"/>
        <v>0</v>
      </c>
      <c r="AI330" s="327">
        <f t="shared" si="404"/>
        <v>0</v>
      </c>
      <c r="AJ330" s="327">
        <f t="shared" si="405"/>
        <v>0</v>
      </c>
      <c r="AK330" s="327">
        <f t="shared" si="406"/>
        <v>0</v>
      </c>
      <c r="AL330" s="327">
        <f t="shared" si="407"/>
        <v>0</v>
      </c>
      <c r="AM330" s="327">
        <f t="shared" si="408"/>
        <v>0</v>
      </c>
      <c r="AN330" s="327">
        <f t="shared" si="409"/>
        <v>0</v>
      </c>
      <c r="AO330" s="327">
        <f t="shared" si="410"/>
        <v>0</v>
      </c>
      <c r="AP330" s="327">
        <f t="shared" si="411"/>
        <v>0</v>
      </c>
      <c r="AQ330" s="327">
        <f t="shared" si="412"/>
        <v>0</v>
      </c>
      <c r="AR330" s="458">
        <f t="shared" si="413"/>
        <v>15000</v>
      </c>
      <c r="AS330" s="1941" t="s">
        <v>1763</v>
      </c>
      <c r="AT330" s="612"/>
      <c r="AU330" s="612"/>
      <c r="AV330" s="612"/>
      <c r="AW330" s="612"/>
      <c r="AX330" s="612"/>
      <c r="AY330" s="612"/>
      <c r="AZ330" s="612"/>
      <c r="BA330" s="613"/>
      <c r="BB330" s="1942" t="s">
        <v>995</v>
      </c>
      <c r="BC330" s="614" t="s">
        <v>1956</v>
      </c>
      <c r="BD330" s="614" t="s">
        <v>1957</v>
      </c>
      <c r="BE330" s="614" t="s">
        <v>1958</v>
      </c>
      <c r="BF330" s="615">
        <v>46028</v>
      </c>
      <c r="BG330" s="614"/>
      <c r="BH330" s="616" t="s">
        <v>2179</v>
      </c>
      <c r="BI330" s="616" t="s">
        <v>1960</v>
      </c>
      <c r="BJ330" s="614"/>
      <c r="BK330" s="616"/>
      <c r="BL330" s="614"/>
      <c r="BM330" s="614"/>
      <c r="BN330" s="616"/>
      <c r="BO330" s="616"/>
      <c r="BP330" s="684"/>
      <c r="BQ330" s="2819"/>
      <c r="BR330" s="2819"/>
      <c r="BS330" s="2798" t="s">
        <v>2180</v>
      </c>
      <c r="BT330" s="665" t="s">
        <v>1569</v>
      </c>
      <c r="BU330" s="665" t="s">
        <v>2181</v>
      </c>
      <c r="BV330" s="686">
        <v>73804965</v>
      </c>
      <c r="BW330" s="687">
        <v>10738049654</v>
      </c>
      <c r="BX330" s="617">
        <v>7500</v>
      </c>
      <c r="BY330" s="618">
        <v>46028</v>
      </c>
      <c r="BZ330" s="618">
        <v>46081</v>
      </c>
      <c r="CA330" s="619"/>
      <c r="CB330" s="612">
        <f t="shared" si="421"/>
        <v>30</v>
      </c>
      <c r="CC330" s="620">
        <f t="shared" si="394"/>
        <v>7500</v>
      </c>
      <c r="CD330" s="612">
        <v>30</v>
      </c>
      <c r="CE330" s="621">
        <f t="shared" si="395"/>
        <v>7500</v>
      </c>
      <c r="CF330" s="612">
        <v>30</v>
      </c>
      <c r="CG330" s="621">
        <v>7500</v>
      </c>
      <c r="CH330" s="621">
        <f t="shared" si="414"/>
        <v>0</v>
      </c>
      <c r="CI330" s="621">
        <f t="shared" si="415"/>
        <v>0</v>
      </c>
      <c r="CJ330" s="619"/>
      <c r="CK330" s="612">
        <f t="shared" si="422"/>
        <v>30</v>
      </c>
      <c r="CL330" s="620">
        <f t="shared" si="396"/>
        <v>7500</v>
      </c>
      <c r="CM330" s="612">
        <v>30</v>
      </c>
      <c r="CN330" s="621">
        <f t="shared" si="397"/>
        <v>7500</v>
      </c>
      <c r="CO330" s="612">
        <v>30</v>
      </c>
      <c r="CP330" s="621">
        <v>7500</v>
      </c>
      <c r="CQ330" s="621">
        <f t="shared" si="389"/>
        <v>0</v>
      </c>
      <c r="CR330" s="621">
        <f t="shared" si="390"/>
        <v>7500</v>
      </c>
      <c r="CS330" s="622"/>
      <c r="CT330" s="612"/>
      <c r="CU330" s="620"/>
      <c r="CV330" s="612"/>
      <c r="CW330" s="621"/>
      <c r="CX330" s="612"/>
      <c r="CY330" s="621"/>
      <c r="CZ330" s="621"/>
      <c r="DA330" s="621"/>
      <c r="DB330" s="612"/>
      <c r="DC330" s="612">
        <f t="shared" si="391"/>
        <v>0</v>
      </c>
      <c r="DD330" s="620">
        <f t="shared" si="416"/>
        <v>0</v>
      </c>
      <c r="DE330" s="612"/>
      <c r="DF330" s="621">
        <f t="shared" si="417"/>
        <v>0</v>
      </c>
      <c r="DG330" s="612"/>
      <c r="DH330" s="621">
        <f t="shared" si="418"/>
        <v>0</v>
      </c>
      <c r="DI330" s="612"/>
      <c r="DJ330" s="612"/>
      <c r="DK330" s="612"/>
      <c r="DL330" s="612"/>
      <c r="DM330" s="612"/>
      <c r="DN330" s="612"/>
      <c r="DO330" s="612"/>
      <c r="DP330" s="612"/>
      <c r="DQ330" s="612"/>
      <c r="DR330" s="612"/>
      <c r="DS330" s="612"/>
      <c r="DU330" s="1945">
        <f t="shared" si="392"/>
        <v>15000</v>
      </c>
      <c r="DV330" s="1946">
        <f t="shared" si="398"/>
        <v>15000</v>
      </c>
      <c r="DW330" s="1946">
        <f t="shared" si="365"/>
        <v>15000</v>
      </c>
      <c r="DX330" s="1946">
        <f t="shared" si="419"/>
        <v>0</v>
      </c>
      <c r="DY330" s="1946">
        <f t="shared" si="420"/>
        <v>0</v>
      </c>
      <c r="EG330" s="1946"/>
    </row>
    <row r="331" spans="1:137" s="1944" customFormat="1" ht="37.5" hidden="1" customHeight="1" x14ac:dyDescent="0.25">
      <c r="A331" s="1937">
        <v>2026</v>
      </c>
      <c r="B331" s="606">
        <v>479</v>
      </c>
      <c r="C331" s="606" t="s">
        <v>58</v>
      </c>
      <c r="D331" s="606">
        <v>3000654</v>
      </c>
      <c r="E331" s="606">
        <v>5005023</v>
      </c>
      <c r="F331" s="606" t="s">
        <v>990</v>
      </c>
      <c r="G331" s="1937" t="s">
        <v>991</v>
      </c>
      <c r="H331" s="1937">
        <v>94</v>
      </c>
      <c r="I331" s="607" t="s">
        <v>992</v>
      </c>
      <c r="J331" s="608" t="s">
        <v>10</v>
      </c>
      <c r="K331" s="608" t="s">
        <v>60</v>
      </c>
      <c r="L331" s="606" t="str">
        <f t="shared" si="399"/>
        <v>2.3</v>
      </c>
      <c r="M331" s="1938" t="s">
        <v>62</v>
      </c>
      <c r="N331" s="609"/>
      <c r="O331" s="1937" t="s">
        <v>2142</v>
      </c>
      <c r="P331" s="1937" t="s">
        <v>65</v>
      </c>
      <c r="Q331" s="1939">
        <v>1</v>
      </c>
      <c r="R331" s="457">
        <v>7500</v>
      </c>
      <c r="S331" s="1937">
        <v>30</v>
      </c>
      <c r="T331" s="1937">
        <v>30</v>
      </c>
      <c r="U331" s="1937"/>
      <c r="V331" s="1937">
        <v>0</v>
      </c>
      <c r="W331" s="2000"/>
      <c r="X331" s="325"/>
      <c r="Y331" s="325"/>
      <c r="Z331" s="326"/>
      <c r="AA331" s="326"/>
      <c r="AB331" s="326"/>
      <c r="AC331" s="326"/>
      <c r="AD331" s="326"/>
      <c r="AE331" s="457">
        <f t="shared" si="400"/>
        <v>15000</v>
      </c>
      <c r="AF331" s="327">
        <f t="shared" si="401"/>
        <v>7500</v>
      </c>
      <c r="AG331" s="327">
        <f t="shared" si="402"/>
        <v>7500</v>
      </c>
      <c r="AH331" s="327">
        <f t="shared" si="403"/>
        <v>0</v>
      </c>
      <c r="AI331" s="327">
        <f t="shared" si="404"/>
        <v>0</v>
      </c>
      <c r="AJ331" s="327">
        <f t="shared" si="405"/>
        <v>0</v>
      </c>
      <c r="AK331" s="327">
        <f t="shared" si="406"/>
        <v>0</v>
      </c>
      <c r="AL331" s="327">
        <f t="shared" si="407"/>
        <v>0</v>
      </c>
      <c r="AM331" s="327">
        <f t="shared" si="408"/>
        <v>0</v>
      </c>
      <c r="AN331" s="327">
        <f t="shared" si="409"/>
        <v>0</v>
      </c>
      <c r="AO331" s="327">
        <f t="shared" si="410"/>
        <v>0</v>
      </c>
      <c r="AP331" s="327">
        <f t="shared" si="411"/>
        <v>0</v>
      </c>
      <c r="AQ331" s="327">
        <f t="shared" si="412"/>
        <v>0</v>
      </c>
      <c r="AR331" s="458">
        <f t="shared" si="413"/>
        <v>15000</v>
      </c>
      <c r="AS331" s="1941" t="s">
        <v>1763</v>
      </c>
      <c r="AT331" s="612"/>
      <c r="AU331" s="612"/>
      <c r="AV331" s="612"/>
      <c r="AW331" s="612"/>
      <c r="AX331" s="612"/>
      <c r="AY331" s="612"/>
      <c r="AZ331" s="612"/>
      <c r="BA331" s="613"/>
      <c r="BB331" s="1942" t="s">
        <v>995</v>
      </c>
      <c r="BC331" s="614" t="s">
        <v>1956</v>
      </c>
      <c r="BD331" s="614" t="s">
        <v>1957</v>
      </c>
      <c r="BE331" s="614" t="s">
        <v>1958</v>
      </c>
      <c r="BF331" s="615">
        <v>46028</v>
      </c>
      <c r="BG331" s="614"/>
      <c r="BH331" s="616" t="s">
        <v>2182</v>
      </c>
      <c r="BI331" s="616" t="s">
        <v>1960</v>
      </c>
      <c r="BJ331" s="614"/>
      <c r="BK331" s="616"/>
      <c r="BL331" s="614"/>
      <c r="BM331" s="614"/>
      <c r="BN331" s="616"/>
      <c r="BO331" s="616"/>
      <c r="BP331" s="684"/>
      <c r="BQ331" s="2819"/>
      <c r="BR331" s="2819"/>
      <c r="BS331" s="2798" t="s">
        <v>2183</v>
      </c>
      <c r="BT331" s="665" t="s">
        <v>2184</v>
      </c>
      <c r="BU331" s="665" t="s">
        <v>2185</v>
      </c>
      <c r="BV331" s="690" t="s">
        <v>2186</v>
      </c>
      <c r="BW331" s="687">
        <v>10096243648</v>
      </c>
      <c r="BX331" s="617">
        <v>7500</v>
      </c>
      <c r="BY331" s="618">
        <v>46028</v>
      </c>
      <c r="BZ331" s="618">
        <v>46081</v>
      </c>
      <c r="CA331" s="619"/>
      <c r="CB331" s="612">
        <f t="shared" si="421"/>
        <v>30</v>
      </c>
      <c r="CC331" s="620">
        <f t="shared" si="394"/>
        <v>7500</v>
      </c>
      <c r="CD331" s="612">
        <v>30</v>
      </c>
      <c r="CE331" s="621">
        <f t="shared" si="395"/>
        <v>7500</v>
      </c>
      <c r="CF331" s="612">
        <v>30</v>
      </c>
      <c r="CG331" s="621">
        <v>7500</v>
      </c>
      <c r="CH331" s="621">
        <f t="shared" si="414"/>
        <v>0</v>
      </c>
      <c r="CI331" s="621">
        <f t="shared" si="415"/>
        <v>0</v>
      </c>
      <c r="CJ331" s="619"/>
      <c r="CK331" s="612">
        <f t="shared" si="422"/>
        <v>30</v>
      </c>
      <c r="CL331" s="620">
        <f t="shared" si="396"/>
        <v>7500</v>
      </c>
      <c r="CM331" s="612">
        <v>30</v>
      </c>
      <c r="CN331" s="621">
        <f t="shared" si="397"/>
        <v>7500</v>
      </c>
      <c r="CO331" s="612">
        <v>30</v>
      </c>
      <c r="CP331" s="621">
        <v>7500</v>
      </c>
      <c r="CQ331" s="621">
        <f t="shared" si="389"/>
        <v>0</v>
      </c>
      <c r="CR331" s="621">
        <f t="shared" si="390"/>
        <v>7500</v>
      </c>
      <c r="CS331" s="622"/>
      <c r="CT331" s="612"/>
      <c r="CU331" s="620"/>
      <c r="CV331" s="612"/>
      <c r="CW331" s="621"/>
      <c r="CX331" s="612"/>
      <c r="CY331" s="621"/>
      <c r="CZ331" s="621"/>
      <c r="DA331" s="621"/>
      <c r="DB331" s="612"/>
      <c r="DC331" s="612">
        <f t="shared" si="391"/>
        <v>0</v>
      </c>
      <c r="DD331" s="620">
        <f t="shared" si="416"/>
        <v>0</v>
      </c>
      <c r="DE331" s="612"/>
      <c r="DF331" s="621">
        <f t="shared" si="417"/>
        <v>0</v>
      </c>
      <c r="DG331" s="612"/>
      <c r="DH331" s="621">
        <f t="shared" si="418"/>
        <v>0</v>
      </c>
      <c r="DI331" s="612"/>
      <c r="DJ331" s="612"/>
      <c r="DK331" s="612"/>
      <c r="DL331" s="612"/>
      <c r="DM331" s="612"/>
      <c r="DN331" s="612"/>
      <c r="DO331" s="612"/>
      <c r="DP331" s="612"/>
      <c r="DQ331" s="612"/>
      <c r="DR331" s="612"/>
      <c r="DS331" s="612"/>
      <c r="DU331" s="1945">
        <f t="shared" si="392"/>
        <v>15000</v>
      </c>
      <c r="DV331" s="1946">
        <f t="shared" si="398"/>
        <v>15000</v>
      </c>
      <c r="DW331" s="1946">
        <f t="shared" si="365"/>
        <v>15000</v>
      </c>
      <c r="DX331" s="1946">
        <f t="shared" si="419"/>
        <v>0</v>
      </c>
      <c r="DY331" s="1946">
        <f t="shared" si="420"/>
        <v>0</v>
      </c>
      <c r="EG331" s="1946"/>
    </row>
    <row r="332" spans="1:137" s="1944" customFormat="1" ht="37.5" hidden="1" customHeight="1" x14ac:dyDescent="0.25">
      <c r="A332" s="1937">
        <v>2026</v>
      </c>
      <c r="B332" s="606">
        <v>479</v>
      </c>
      <c r="C332" s="606" t="s">
        <v>58</v>
      </c>
      <c r="D332" s="606">
        <v>3000654</v>
      </c>
      <c r="E332" s="606">
        <v>5005023</v>
      </c>
      <c r="F332" s="606" t="s">
        <v>990</v>
      </c>
      <c r="G332" s="1937" t="s">
        <v>991</v>
      </c>
      <c r="H332" s="1937">
        <v>94</v>
      </c>
      <c r="I332" s="607" t="s">
        <v>992</v>
      </c>
      <c r="J332" s="608" t="s">
        <v>10</v>
      </c>
      <c r="K332" s="608" t="s">
        <v>60</v>
      </c>
      <c r="L332" s="606" t="str">
        <f t="shared" si="399"/>
        <v>2.3</v>
      </c>
      <c r="M332" s="1938" t="s">
        <v>62</v>
      </c>
      <c r="N332" s="609"/>
      <c r="O332" s="1937" t="s">
        <v>2142</v>
      </c>
      <c r="P332" s="1937" t="s">
        <v>65</v>
      </c>
      <c r="Q332" s="1939">
        <v>1</v>
      </c>
      <c r="R332" s="457">
        <v>7500</v>
      </c>
      <c r="S332" s="1937">
        <v>30</v>
      </c>
      <c r="T332" s="1937">
        <v>30</v>
      </c>
      <c r="U332" s="1937"/>
      <c r="V332" s="1937">
        <v>0</v>
      </c>
      <c r="W332" s="2000"/>
      <c r="X332" s="325"/>
      <c r="Y332" s="325"/>
      <c r="Z332" s="326"/>
      <c r="AA332" s="326"/>
      <c r="AB332" s="326"/>
      <c r="AC332" s="326"/>
      <c r="AD332" s="326"/>
      <c r="AE332" s="457">
        <f t="shared" si="400"/>
        <v>15000</v>
      </c>
      <c r="AF332" s="327">
        <f t="shared" si="401"/>
        <v>7500</v>
      </c>
      <c r="AG332" s="327">
        <f t="shared" si="402"/>
        <v>7500</v>
      </c>
      <c r="AH332" s="327">
        <f t="shared" si="403"/>
        <v>0</v>
      </c>
      <c r="AI332" s="327">
        <f t="shared" si="404"/>
        <v>0</v>
      </c>
      <c r="AJ332" s="327">
        <f t="shared" si="405"/>
        <v>0</v>
      </c>
      <c r="AK332" s="327">
        <f t="shared" si="406"/>
        <v>0</v>
      </c>
      <c r="AL332" s="327">
        <f t="shared" si="407"/>
        <v>0</v>
      </c>
      <c r="AM332" s="327">
        <f t="shared" si="408"/>
        <v>0</v>
      </c>
      <c r="AN332" s="327">
        <f t="shared" si="409"/>
        <v>0</v>
      </c>
      <c r="AO332" s="327">
        <f t="shared" si="410"/>
        <v>0</v>
      </c>
      <c r="AP332" s="327">
        <f t="shared" si="411"/>
        <v>0</v>
      </c>
      <c r="AQ332" s="327">
        <f t="shared" si="412"/>
        <v>0</v>
      </c>
      <c r="AR332" s="458">
        <f t="shared" si="413"/>
        <v>15000</v>
      </c>
      <c r="AS332" s="1941" t="s">
        <v>1763</v>
      </c>
      <c r="AT332" s="612"/>
      <c r="AU332" s="612"/>
      <c r="AV332" s="612"/>
      <c r="AW332" s="612"/>
      <c r="AX332" s="612"/>
      <c r="AY332" s="612"/>
      <c r="AZ332" s="612"/>
      <c r="BA332" s="613"/>
      <c r="BB332" s="1942" t="s">
        <v>995</v>
      </c>
      <c r="BC332" s="614" t="s">
        <v>1956</v>
      </c>
      <c r="BD332" s="614" t="s">
        <v>1957</v>
      </c>
      <c r="BE332" s="614" t="s">
        <v>1958</v>
      </c>
      <c r="BF332" s="615">
        <v>46028</v>
      </c>
      <c r="BG332" s="614"/>
      <c r="BH332" s="616" t="s">
        <v>2187</v>
      </c>
      <c r="BI332" s="616" t="s">
        <v>1960</v>
      </c>
      <c r="BJ332" s="614"/>
      <c r="BK332" s="616"/>
      <c r="BL332" s="614"/>
      <c r="BM332" s="614"/>
      <c r="BN332" s="616"/>
      <c r="BO332" s="616"/>
      <c r="BP332" s="684"/>
      <c r="BQ332" s="2819"/>
      <c r="BR332" s="2819"/>
      <c r="BS332" s="2798" t="s">
        <v>2188</v>
      </c>
      <c r="BT332" s="665" t="s">
        <v>2189</v>
      </c>
      <c r="BU332" s="665" t="s">
        <v>2161</v>
      </c>
      <c r="BV332" s="686">
        <v>47467968</v>
      </c>
      <c r="BW332" s="687">
        <v>10474679689</v>
      </c>
      <c r="BX332" s="617">
        <v>7500</v>
      </c>
      <c r="BY332" s="618">
        <v>46028</v>
      </c>
      <c r="BZ332" s="618">
        <v>46081</v>
      </c>
      <c r="CA332" s="619"/>
      <c r="CB332" s="612">
        <f t="shared" si="421"/>
        <v>30</v>
      </c>
      <c r="CC332" s="620">
        <f t="shared" si="394"/>
        <v>7500</v>
      </c>
      <c r="CD332" s="612">
        <v>30</v>
      </c>
      <c r="CE332" s="621">
        <f t="shared" si="395"/>
        <v>7500</v>
      </c>
      <c r="CF332" s="612">
        <v>30</v>
      </c>
      <c r="CG332" s="621">
        <v>7500</v>
      </c>
      <c r="CH332" s="621">
        <f t="shared" si="414"/>
        <v>0</v>
      </c>
      <c r="CI332" s="621">
        <f t="shared" si="415"/>
        <v>0</v>
      </c>
      <c r="CJ332" s="619"/>
      <c r="CK332" s="612">
        <f t="shared" si="422"/>
        <v>30</v>
      </c>
      <c r="CL332" s="620">
        <f t="shared" si="396"/>
        <v>7500</v>
      </c>
      <c r="CM332" s="612">
        <v>30</v>
      </c>
      <c r="CN332" s="621">
        <f t="shared" si="397"/>
        <v>7500</v>
      </c>
      <c r="CO332" s="612">
        <v>30</v>
      </c>
      <c r="CP332" s="621">
        <v>7500</v>
      </c>
      <c r="CQ332" s="621">
        <f t="shared" si="389"/>
        <v>0</v>
      </c>
      <c r="CR332" s="621">
        <f t="shared" si="390"/>
        <v>7500</v>
      </c>
      <c r="CS332" s="622"/>
      <c r="CT332" s="612"/>
      <c r="CU332" s="620"/>
      <c r="CV332" s="612"/>
      <c r="CW332" s="621"/>
      <c r="CX332" s="612"/>
      <c r="CY332" s="621"/>
      <c r="CZ332" s="621"/>
      <c r="DA332" s="621"/>
      <c r="DB332" s="612"/>
      <c r="DC332" s="612">
        <f t="shared" si="391"/>
        <v>0</v>
      </c>
      <c r="DD332" s="620">
        <f t="shared" si="416"/>
        <v>0</v>
      </c>
      <c r="DE332" s="612"/>
      <c r="DF332" s="621">
        <f t="shared" si="417"/>
        <v>0</v>
      </c>
      <c r="DG332" s="612"/>
      <c r="DH332" s="621">
        <f t="shared" si="418"/>
        <v>0</v>
      </c>
      <c r="DI332" s="612"/>
      <c r="DJ332" s="612"/>
      <c r="DK332" s="612"/>
      <c r="DL332" s="612"/>
      <c r="DM332" s="612"/>
      <c r="DN332" s="612"/>
      <c r="DO332" s="612"/>
      <c r="DP332" s="612"/>
      <c r="DQ332" s="612"/>
      <c r="DR332" s="612"/>
      <c r="DS332" s="612"/>
      <c r="DU332" s="1945">
        <f t="shared" si="392"/>
        <v>15000</v>
      </c>
      <c r="DV332" s="1946">
        <f t="shared" si="398"/>
        <v>15000</v>
      </c>
      <c r="DW332" s="1946">
        <f t="shared" si="365"/>
        <v>15000</v>
      </c>
      <c r="DX332" s="1946">
        <f t="shared" si="419"/>
        <v>0</v>
      </c>
      <c r="DY332" s="1946">
        <f t="shared" si="420"/>
        <v>0</v>
      </c>
      <c r="EG332" s="1946"/>
    </row>
    <row r="333" spans="1:137" s="1944" customFormat="1" ht="37.5" hidden="1" customHeight="1" x14ac:dyDescent="0.25">
      <c r="A333" s="1937">
        <v>2026</v>
      </c>
      <c r="B333" s="606">
        <v>479</v>
      </c>
      <c r="C333" s="606" t="s">
        <v>58</v>
      </c>
      <c r="D333" s="606">
        <v>3000654</v>
      </c>
      <c r="E333" s="606">
        <v>5005023</v>
      </c>
      <c r="F333" s="606" t="s">
        <v>990</v>
      </c>
      <c r="G333" s="1937" t="s">
        <v>991</v>
      </c>
      <c r="H333" s="1937">
        <v>94</v>
      </c>
      <c r="I333" s="607" t="s">
        <v>992</v>
      </c>
      <c r="J333" s="608" t="s">
        <v>10</v>
      </c>
      <c r="K333" s="608" t="s">
        <v>60</v>
      </c>
      <c r="L333" s="606" t="str">
        <f t="shared" si="399"/>
        <v>2.3</v>
      </c>
      <c r="M333" s="1938" t="s">
        <v>62</v>
      </c>
      <c r="N333" s="609"/>
      <c r="O333" s="1937" t="s">
        <v>2142</v>
      </c>
      <c r="P333" s="1937" t="s">
        <v>65</v>
      </c>
      <c r="Q333" s="1939">
        <v>1</v>
      </c>
      <c r="R333" s="457">
        <v>7500</v>
      </c>
      <c r="S333" s="1937">
        <v>30</v>
      </c>
      <c r="T333" s="1937">
        <v>30</v>
      </c>
      <c r="U333" s="1937"/>
      <c r="V333" s="1937">
        <v>0</v>
      </c>
      <c r="W333" s="2000"/>
      <c r="X333" s="325"/>
      <c r="Y333" s="325"/>
      <c r="Z333" s="326"/>
      <c r="AA333" s="326"/>
      <c r="AB333" s="326"/>
      <c r="AC333" s="326"/>
      <c r="AD333" s="326"/>
      <c r="AE333" s="457">
        <f t="shared" si="400"/>
        <v>15000</v>
      </c>
      <c r="AF333" s="327">
        <f t="shared" si="401"/>
        <v>7500</v>
      </c>
      <c r="AG333" s="327">
        <f t="shared" si="402"/>
        <v>7500</v>
      </c>
      <c r="AH333" s="327">
        <f t="shared" si="403"/>
        <v>0</v>
      </c>
      <c r="AI333" s="327">
        <f t="shared" si="404"/>
        <v>0</v>
      </c>
      <c r="AJ333" s="327">
        <f t="shared" si="405"/>
        <v>0</v>
      </c>
      <c r="AK333" s="327">
        <f t="shared" si="406"/>
        <v>0</v>
      </c>
      <c r="AL333" s="327">
        <f t="shared" si="407"/>
        <v>0</v>
      </c>
      <c r="AM333" s="327">
        <f t="shared" si="408"/>
        <v>0</v>
      </c>
      <c r="AN333" s="327">
        <f t="shared" si="409"/>
        <v>0</v>
      </c>
      <c r="AO333" s="327">
        <f t="shared" si="410"/>
        <v>0</v>
      </c>
      <c r="AP333" s="327">
        <f t="shared" si="411"/>
        <v>0</v>
      </c>
      <c r="AQ333" s="327">
        <f t="shared" si="412"/>
        <v>0</v>
      </c>
      <c r="AR333" s="458">
        <f t="shared" si="413"/>
        <v>15000</v>
      </c>
      <c r="AS333" s="1941" t="s">
        <v>1763</v>
      </c>
      <c r="AT333" s="612"/>
      <c r="AU333" s="612"/>
      <c r="AV333" s="612"/>
      <c r="AW333" s="612"/>
      <c r="AX333" s="612"/>
      <c r="AY333" s="612"/>
      <c r="AZ333" s="612"/>
      <c r="BA333" s="613"/>
      <c r="BB333" s="1942" t="s">
        <v>995</v>
      </c>
      <c r="BC333" s="614" t="s">
        <v>1956</v>
      </c>
      <c r="BD333" s="614" t="s">
        <v>1957</v>
      </c>
      <c r="BE333" s="614" t="s">
        <v>1958</v>
      </c>
      <c r="BF333" s="615">
        <v>46028</v>
      </c>
      <c r="BG333" s="614"/>
      <c r="BH333" s="616" t="s">
        <v>2190</v>
      </c>
      <c r="BI333" s="616" t="s">
        <v>1960</v>
      </c>
      <c r="BJ333" s="614"/>
      <c r="BK333" s="616"/>
      <c r="BL333" s="614"/>
      <c r="BM333" s="614"/>
      <c r="BN333" s="616"/>
      <c r="BO333" s="616"/>
      <c r="BP333" s="646"/>
      <c r="BQ333" s="2820"/>
      <c r="BR333" s="2820"/>
      <c r="BS333" s="2757" t="s">
        <v>2191</v>
      </c>
      <c r="BT333" s="657" t="s">
        <v>2192</v>
      </c>
      <c r="BU333" s="657" t="s">
        <v>2193</v>
      </c>
      <c r="BV333" s="638">
        <v>41326081</v>
      </c>
      <c r="BW333" s="658">
        <v>10413260812</v>
      </c>
      <c r="BX333" s="617">
        <v>7500</v>
      </c>
      <c r="BY333" s="618">
        <v>46028</v>
      </c>
      <c r="BZ333" s="618">
        <v>46081</v>
      </c>
      <c r="CA333" s="619"/>
      <c r="CB333" s="612">
        <f t="shared" si="421"/>
        <v>30</v>
      </c>
      <c r="CC333" s="620">
        <f t="shared" si="394"/>
        <v>7500</v>
      </c>
      <c r="CD333" s="612">
        <v>30</v>
      </c>
      <c r="CE333" s="621">
        <f t="shared" si="395"/>
        <v>7500</v>
      </c>
      <c r="CF333" s="612">
        <v>30</v>
      </c>
      <c r="CG333" s="621">
        <v>7500</v>
      </c>
      <c r="CH333" s="621">
        <f t="shared" si="414"/>
        <v>0</v>
      </c>
      <c r="CI333" s="621">
        <f t="shared" si="415"/>
        <v>0</v>
      </c>
      <c r="CJ333" s="619"/>
      <c r="CK333" s="612">
        <f t="shared" si="422"/>
        <v>30</v>
      </c>
      <c r="CL333" s="620">
        <f t="shared" si="396"/>
        <v>7500</v>
      </c>
      <c r="CM333" s="612">
        <v>30</v>
      </c>
      <c r="CN333" s="621">
        <f t="shared" si="397"/>
        <v>7500</v>
      </c>
      <c r="CO333" s="612">
        <v>30</v>
      </c>
      <c r="CP333" s="621">
        <v>7500</v>
      </c>
      <c r="CQ333" s="621">
        <f t="shared" si="389"/>
        <v>0</v>
      </c>
      <c r="CR333" s="621">
        <f t="shared" si="390"/>
        <v>7500</v>
      </c>
      <c r="CS333" s="622"/>
      <c r="CT333" s="612"/>
      <c r="CU333" s="620"/>
      <c r="CV333" s="612"/>
      <c r="CW333" s="621"/>
      <c r="CX333" s="612"/>
      <c r="CY333" s="621"/>
      <c r="CZ333" s="621"/>
      <c r="DA333" s="621"/>
      <c r="DB333" s="612"/>
      <c r="DC333" s="612">
        <f t="shared" si="391"/>
        <v>0</v>
      </c>
      <c r="DD333" s="620">
        <f t="shared" si="416"/>
        <v>0</v>
      </c>
      <c r="DE333" s="612"/>
      <c r="DF333" s="621">
        <f t="shared" si="417"/>
        <v>0</v>
      </c>
      <c r="DG333" s="612"/>
      <c r="DH333" s="621">
        <f t="shared" si="418"/>
        <v>0</v>
      </c>
      <c r="DI333" s="612"/>
      <c r="DJ333" s="612"/>
      <c r="DK333" s="612"/>
      <c r="DL333" s="612"/>
      <c r="DM333" s="612"/>
      <c r="DN333" s="612"/>
      <c r="DO333" s="612"/>
      <c r="DP333" s="612"/>
      <c r="DQ333" s="612"/>
      <c r="DR333" s="612"/>
      <c r="DS333" s="612"/>
      <c r="DU333" s="1945">
        <f t="shared" si="392"/>
        <v>15000</v>
      </c>
      <c r="DV333" s="1946">
        <f t="shared" si="398"/>
        <v>15000</v>
      </c>
      <c r="DW333" s="1946">
        <f t="shared" si="365"/>
        <v>15000</v>
      </c>
      <c r="DX333" s="1946">
        <f t="shared" si="419"/>
        <v>0</v>
      </c>
      <c r="DY333" s="1946">
        <f t="shared" si="420"/>
        <v>0</v>
      </c>
      <c r="EG333" s="1946"/>
    </row>
    <row r="334" spans="1:137" s="1944" customFormat="1" ht="37.5" hidden="1" customHeight="1" x14ac:dyDescent="0.25">
      <c r="A334" s="1937">
        <v>2026</v>
      </c>
      <c r="B334" s="606">
        <v>479</v>
      </c>
      <c r="C334" s="606" t="s">
        <v>58</v>
      </c>
      <c r="D334" s="606">
        <v>3000654</v>
      </c>
      <c r="E334" s="606">
        <v>5005023</v>
      </c>
      <c r="F334" s="606" t="s">
        <v>990</v>
      </c>
      <c r="G334" s="1937" t="s">
        <v>991</v>
      </c>
      <c r="H334" s="1937">
        <v>94</v>
      </c>
      <c r="I334" s="607" t="s">
        <v>992</v>
      </c>
      <c r="J334" s="608" t="s">
        <v>10</v>
      </c>
      <c r="K334" s="608" t="s">
        <v>60</v>
      </c>
      <c r="L334" s="606" t="str">
        <f t="shared" si="399"/>
        <v>2.3</v>
      </c>
      <c r="M334" s="1938" t="s">
        <v>62</v>
      </c>
      <c r="N334" s="609"/>
      <c r="O334" s="1937" t="s">
        <v>2142</v>
      </c>
      <c r="P334" s="1937" t="s">
        <v>65</v>
      </c>
      <c r="Q334" s="1939">
        <v>1</v>
      </c>
      <c r="R334" s="457">
        <v>7500</v>
      </c>
      <c r="S334" s="1937">
        <v>30</v>
      </c>
      <c r="T334" s="1937">
        <v>6</v>
      </c>
      <c r="U334" s="1937"/>
      <c r="V334" s="1937">
        <v>0</v>
      </c>
      <c r="W334" s="2000"/>
      <c r="X334" s="325"/>
      <c r="Y334" s="325"/>
      <c r="Z334" s="326"/>
      <c r="AA334" s="326"/>
      <c r="AB334" s="326"/>
      <c r="AC334" s="326"/>
      <c r="AD334" s="326"/>
      <c r="AE334" s="457">
        <f t="shared" si="400"/>
        <v>9000</v>
      </c>
      <c r="AF334" s="327">
        <f t="shared" si="401"/>
        <v>7500</v>
      </c>
      <c r="AG334" s="327">
        <f t="shared" si="402"/>
        <v>1500</v>
      </c>
      <c r="AH334" s="327">
        <f t="shared" si="403"/>
        <v>0</v>
      </c>
      <c r="AI334" s="327">
        <f t="shared" si="404"/>
        <v>0</v>
      </c>
      <c r="AJ334" s="327">
        <f t="shared" si="405"/>
        <v>0</v>
      </c>
      <c r="AK334" s="327">
        <f t="shared" si="406"/>
        <v>0</v>
      </c>
      <c r="AL334" s="327">
        <f t="shared" si="407"/>
        <v>0</v>
      </c>
      <c r="AM334" s="327">
        <f t="shared" si="408"/>
        <v>0</v>
      </c>
      <c r="AN334" s="327">
        <f t="shared" si="409"/>
        <v>0</v>
      </c>
      <c r="AO334" s="327">
        <f t="shared" si="410"/>
        <v>0</v>
      </c>
      <c r="AP334" s="327">
        <f t="shared" si="411"/>
        <v>0</v>
      </c>
      <c r="AQ334" s="327">
        <f t="shared" si="412"/>
        <v>0</v>
      </c>
      <c r="AR334" s="458">
        <f t="shared" si="413"/>
        <v>9000</v>
      </c>
      <c r="AS334" s="1941" t="s">
        <v>1763</v>
      </c>
      <c r="AT334" s="612"/>
      <c r="AU334" s="612"/>
      <c r="AV334" s="612"/>
      <c r="AW334" s="612"/>
      <c r="AX334" s="612"/>
      <c r="AY334" s="612"/>
      <c r="AZ334" s="612"/>
      <c r="BA334" s="613"/>
      <c r="BB334" s="1942" t="s">
        <v>995</v>
      </c>
      <c r="BC334" s="614" t="s">
        <v>1956</v>
      </c>
      <c r="BD334" s="614" t="s">
        <v>1957</v>
      </c>
      <c r="BE334" s="614" t="s">
        <v>1958</v>
      </c>
      <c r="BF334" s="615">
        <v>46028</v>
      </c>
      <c r="BG334" s="614"/>
      <c r="BH334" s="616" t="s">
        <v>2194</v>
      </c>
      <c r="BI334" s="616" t="s">
        <v>1960</v>
      </c>
      <c r="BJ334" s="614"/>
      <c r="BK334" s="616"/>
      <c r="BL334" s="614"/>
      <c r="BM334" s="614"/>
      <c r="BN334" s="616"/>
      <c r="BO334" s="616"/>
      <c r="BP334" s="646"/>
      <c r="BQ334" s="2820"/>
      <c r="BR334" s="2820"/>
      <c r="BS334" s="2757" t="s">
        <v>2195</v>
      </c>
      <c r="BT334" s="657" t="s">
        <v>1526</v>
      </c>
      <c r="BU334" s="657" t="s">
        <v>2196</v>
      </c>
      <c r="BV334" s="638">
        <v>43225875</v>
      </c>
      <c r="BW334" s="658">
        <v>10432258756</v>
      </c>
      <c r="BX334" s="617">
        <v>7500</v>
      </c>
      <c r="BY334" s="618">
        <v>46028</v>
      </c>
      <c r="BZ334" s="618">
        <v>46059</v>
      </c>
      <c r="CA334" s="619"/>
      <c r="CB334" s="612">
        <f t="shared" si="421"/>
        <v>30</v>
      </c>
      <c r="CC334" s="620">
        <f t="shared" si="394"/>
        <v>7500</v>
      </c>
      <c r="CD334" s="612">
        <v>30</v>
      </c>
      <c r="CE334" s="621">
        <f t="shared" si="395"/>
        <v>7500</v>
      </c>
      <c r="CF334" s="612">
        <v>30</v>
      </c>
      <c r="CG334" s="621">
        <v>7500</v>
      </c>
      <c r="CH334" s="621">
        <f t="shared" si="414"/>
        <v>0</v>
      </c>
      <c r="CI334" s="621">
        <f t="shared" si="415"/>
        <v>0</v>
      </c>
      <c r="CJ334" s="619"/>
      <c r="CK334" s="612">
        <v>30</v>
      </c>
      <c r="CL334" s="620">
        <v>7500</v>
      </c>
      <c r="CM334" s="612">
        <v>30</v>
      </c>
      <c r="CN334" s="621">
        <f t="shared" si="397"/>
        <v>7500</v>
      </c>
      <c r="CO334" s="612">
        <v>6</v>
      </c>
      <c r="CP334" s="621">
        <v>1607.14</v>
      </c>
      <c r="CQ334" s="621">
        <f t="shared" si="389"/>
        <v>0</v>
      </c>
      <c r="CR334" s="621">
        <f t="shared" si="390"/>
        <v>7500</v>
      </c>
      <c r="CS334" s="622"/>
      <c r="CT334" s="612"/>
      <c r="CU334" s="620"/>
      <c r="CV334" s="612"/>
      <c r="CW334" s="621"/>
      <c r="CX334" s="612"/>
      <c r="CY334" s="621"/>
      <c r="CZ334" s="621"/>
      <c r="DA334" s="621"/>
      <c r="DB334" s="612"/>
      <c r="DC334" s="612">
        <f t="shared" si="391"/>
        <v>0</v>
      </c>
      <c r="DD334" s="620">
        <f t="shared" si="416"/>
        <v>0</v>
      </c>
      <c r="DE334" s="612"/>
      <c r="DF334" s="621">
        <f t="shared" si="417"/>
        <v>0</v>
      </c>
      <c r="DG334" s="612"/>
      <c r="DH334" s="621">
        <f t="shared" si="418"/>
        <v>0</v>
      </c>
      <c r="DI334" s="612"/>
      <c r="DJ334" s="612"/>
      <c r="DK334" s="612"/>
      <c r="DL334" s="612"/>
      <c r="DM334" s="612"/>
      <c r="DN334" s="612"/>
      <c r="DO334" s="612"/>
      <c r="DP334" s="612"/>
      <c r="DQ334" s="612"/>
      <c r="DR334" s="612"/>
      <c r="DS334" s="612"/>
      <c r="DU334" s="1945">
        <f t="shared" si="392"/>
        <v>9000</v>
      </c>
      <c r="DV334" s="1946">
        <v>9000</v>
      </c>
      <c r="DW334" s="1946">
        <v>9000</v>
      </c>
      <c r="DX334" s="1946">
        <f t="shared" si="419"/>
        <v>0</v>
      </c>
      <c r="DY334" s="1946">
        <f t="shared" si="420"/>
        <v>0</v>
      </c>
      <c r="EB334" s="1944" t="s">
        <v>2197</v>
      </c>
      <c r="EC334" s="1944" t="s">
        <v>2198</v>
      </c>
      <c r="EG334" s="1946"/>
    </row>
    <row r="335" spans="1:137" s="1944" customFormat="1" ht="37.5" hidden="1" customHeight="1" x14ac:dyDescent="0.25">
      <c r="A335" s="1937">
        <v>2026</v>
      </c>
      <c r="B335" s="606">
        <v>479</v>
      </c>
      <c r="C335" s="606" t="s">
        <v>58</v>
      </c>
      <c r="D335" s="606">
        <v>3000654</v>
      </c>
      <c r="E335" s="606">
        <v>5005023</v>
      </c>
      <c r="F335" s="606" t="s">
        <v>990</v>
      </c>
      <c r="G335" s="1937" t="s">
        <v>991</v>
      </c>
      <c r="H335" s="1937">
        <v>94</v>
      </c>
      <c r="I335" s="607" t="s">
        <v>992</v>
      </c>
      <c r="J335" s="608" t="s">
        <v>10</v>
      </c>
      <c r="K335" s="608" t="s">
        <v>60</v>
      </c>
      <c r="L335" s="606" t="str">
        <f t="shared" si="399"/>
        <v>2.3</v>
      </c>
      <c r="M335" s="1938" t="s">
        <v>62</v>
      </c>
      <c r="N335" s="609"/>
      <c r="O335" s="1937" t="s">
        <v>2142</v>
      </c>
      <c r="P335" s="1937" t="s">
        <v>65</v>
      </c>
      <c r="Q335" s="1939">
        <v>1</v>
      </c>
      <c r="R335" s="457">
        <v>7500</v>
      </c>
      <c r="S335" s="1937"/>
      <c r="T335" s="1937">
        <v>24</v>
      </c>
      <c r="U335" s="1937"/>
      <c r="V335" s="1937">
        <v>0</v>
      </c>
      <c r="W335" s="2000"/>
      <c r="X335" s="325"/>
      <c r="Y335" s="325"/>
      <c r="Z335" s="326"/>
      <c r="AA335" s="326"/>
      <c r="AB335" s="326"/>
      <c r="AC335" s="326"/>
      <c r="AD335" s="326"/>
      <c r="AE335" s="457">
        <f t="shared" si="400"/>
        <v>6000</v>
      </c>
      <c r="AF335" s="327">
        <f t="shared" si="401"/>
        <v>0</v>
      </c>
      <c r="AG335" s="327">
        <f t="shared" si="402"/>
        <v>6000</v>
      </c>
      <c r="AH335" s="327">
        <f t="shared" si="403"/>
        <v>0</v>
      </c>
      <c r="AI335" s="327">
        <f t="shared" si="404"/>
        <v>0</v>
      </c>
      <c r="AJ335" s="327">
        <f t="shared" si="405"/>
        <v>0</v>
      </c>
      <c r="AK335" s="327">
        <f t="shared" si="406"/>
        <v>0</v>
      </c>
      <c r="AL335" s="327">
        <f t="shared" si="407"/>
        <v>0</v>
      </c>
      <c r="AM335" s="327">
        <f t="shared" si="408"/>
        <v>0</v>
      </c>
      <c r="AN335" s="327">
        <f t="shared" si="409"/>
        <v>0</v>
      </c>
      <c r="AO335" s="327">
        <f t="shared" si="410"/>
        <v>0</v>
      </c>
      <c r="AP335" s="327">
        <f t="shared" si="411"/>
        <v>0</v>
      </c>
      <c r="AQ335" s="327">
        <f t="shared" si="412"/>
        <v>0</v>
      </c>
      <c r="AR335" s="458">
        <f t="shared" si="413"/>
        <v>6000</v>
      </c>
      <c r="AS335" s="1941" t="s">
        <v>1763</v>
      </c>
      <c r="AT335" s="612"/>
      <c r="AU335" s="612"/>
      <c r="AV335" s="612"/>
      <c r="AW335" s="612"/>
      <c r="AX335" s="612"/>
      <c r="AY335" s="612"/>
      <c r="AZ335" s="612"/>
      <c r="BA335" s="613"/>
      <c r="BB335" s="1942" t="s">
        <v>995</v>
      </c>
      <c r="BC335" s="614" t="s">
        <v>2199</v>
      </c>
      <c r="BD335" s="614" t="s">
        <v>2200</v>
      </c>
      <c r="BE335" s="614" t="s">
        <v>2201</v>
      </c>
      <c r="BF335" s="615">
        <v>46066</v>
      </c>
      <c r="BG335" s="614"/>
      <c r="BH335" s="616"/>
      <c r="BI335" s="616"/>
      <c r="BJ335" s="614"/>
      <c r="BK335" s="616"/>
      <c r="BL335" s="384"/>
      <c r="BM335" s="384"/>
      <c r="BN335" s="616"/>
      <c r="BO335" s="616"/>
      <c r="BP335" s="616"/>
      <c r="BQ335" s="2821"/>
      <c r="BR335" s="2821"/>
      <c r="BS335" s="2854" t="s">
        <v>2202</v>
      </c>
      <c r="BT335" s="691" t="s">
        <v>2203</v>
      </c>
      <c r="BU335" s="691" t="s">
        <v>2204</v>
      </c>
      <c r="BV335" s="692">
        <v>40605308</v>
      </c>
      <c r="BW335" s="692">
        <v>10406053089</v>
      </c>
      <c r="BX335" s="617">
        <v>7500</v>
      </c>
      <c r="BY335" s="618">
        <v>46066</v>
      </c>
      <c r="BZ335" s="618">
        <v>46081</v>
      </c>
      <c r="CA335" s="619"/>
      <c r="CB335" s="612">
        <v>0</v>
      </c>
      <c r="CC335" s="620"/>
      <c r="CD335" s="612"/>
      <c r="CE335" s="621">
        <f t="shared" si="395"/>
        <v>0</v>
      </c>
      <c r="CF335" s="612">
        <v>0</v>
      </c>
      <c r="CG335" s="621"/>
      <c r="CH335" s="621">
        <f t="shared" si="414"/>
        <v>0</v>
      </c>
      <c r="CI335" s="621">
        <f t="shared" si="415"/>
        <v>0</v>
      </c>
      <c r="CJ335" s="619"/>
      <c r="CK335" s="612">
        <v>30</v>
      </c>
      <c r="CL335" s="620">
        <v>7500</v>
      </c>
      <c r="CM335" s="612">
        <v>13</v>
      </c>
      <c r="CN335" s="621">
        <f t="shared" si="397"/>
        <v>3250</v>
      </c>
      <c r="CO335" s="612">
        <v>13</v>
      </c>
      <c r="CP335" s="621">
        <v>3250</v>
      </c>
      <c r="CQ335" s="621">
        <f t="shared" si="389"/>
        <v>4250</v>
      </c>
      <c r="CR335" s="621">
        <f t="shared" si="390"/>
        <v>3250</v>
      </c>
      <c r="CS335" s="622"/>
      <c r="CT335" s="612"/>
      <c r="CU335" s="620"/>
      <c r="CV335" s="612"/>
      <c r="CW335" s="621"/>
      <c r="CX335" s="612"/>
      <c r="CY335" s="621"/>
      <c r="CZ335" s="621"/>
      <c r="DA335" s="621"/>
      <c r="DB335" s="612"/>
      <c r="DC335" s="612">
        <f t="shared" si="391"/>
        <v>0</v>
      </c>
      <c r="DD335" s="620">
        <f t="shared" si="416"/>
        <v>0</v>
      </c>
      <c r="DE335" s="612"/>
      <c r="DF335" s="621">
        <f t="shared" si="417"/>
        <v>0</v>
      </c>
      <c r="DG335" s="612"/>
      <c r="DH335" s="621">
        <f t="shared" si="418"/>
        <v>0</v>
      </c>
      <c r="DI335" s="612"/>
      <c r="DJ335" s="612"/>
      <c r="DK335" s="612"/>
      <c r="DL335" s="612"/>
      <c r="DM335" s="612"/>
      <c r="DN335" s="612"/>
      <c r="DO335" s="612"/>
      <c r="DP335" s="612"/>
      <c r="DQ335" s="612"/>
      <c r="DR335" s="612"/>
      <c r="DS335" s="612"/>
      <c r="DU335" s="1945">
        <f t="shared" si="392"/>
        <v>6000</v>
      </c>
      <c r="DV335" s="1946">
        <f>CE335+CN335+CW335+DF335</f>
        <v>3250</v>
      </c>
      <c r="DW335" s="1946">
        <f>CG335+CP335+CY335+DH335</f>
        <v>3250</v>
      </c>
      <c r="DX335" s="1946">
        <f t="shared" si="419"/>
        <v>2750</v>
      </c>
      <c r="DY335" s="1946">
        <f t="shared" si="420"/>
        <v>2750</v>
      </c>
      <c r="EB335" s="1944" t="s">
        <v>2197</v>
      </c>
      <c r="EC335" s="1944" t="s">
        <v>2198</v>
      </c>
      <c r="EG335" s="1946"/>
    </row>
    <row r="336" spans="1:137" s="1944" customFormat="1" ht="37.5" hidden="1" customHeight="1" x14ac:dyDescent="0.25">
      <c r="A336" s="1937">
        <v>2026</v>
      </c>
      <c r="B336" s="606">
        <v>479</v>
      </c>
      <c r="C336" s="606" t="s">
        <v>58</v>
      </c>
      <c r="D336" s="606">
        <v>3000654</v>
      </c>
      <c r="E336" s="606">
        <v>5005023</v>
      </c>
      <c r="F336" s="606" t="s">
        <v>990</v>
      </c>
      <c r="G336" s="1937" t="s">
        <v>991</v>
      </c>
      <c r="H336" s="1937">
        <v>94</v>
      </c>
      <c r="I336" s="607" t="s">
        <v>992</v>
      </c>
      <c r="J336" s="608" t="s">
        <v>10</v>
      </c>
      <c r="K336" s="608" t="s">
        <v>60</v>
      </c>
      <c r="L336" s="606" t="str">
        <f t="shared" si="399"/>
        <v>2.3</v>
      </c>
      <c r="M336" s="1938" t="s">
        <v>62</v>
      </c>
      <c r="N336" s="609"/>
      <c r="O336" s="1937" t="s">
        <v>2142</v>
      </c>
      <c r="P336" s="1937" t="s">
        <v>65</v>
      </c>
      <c r="Q336" s="1939">
        <v>1</v>
      </c>
      <c r="R336" s="457">
        <v>7500</v>
      </c>
      <c r="S336" s="1937"/>
      <c r="T336" s="1937">
        <v>30</v>
      </c>
      <c r="U336" s="1937"/>
      <c r="V336" s="1937">
        <v>0</v>
      </c>
      <c r="W336" s="2000"/>
      <c r="X336" s="325"/>
      <c r="Y336" s="325"/>
      <c r="Z336" s="326"/>
      <c r="AA336" s="326"/>
      <c r="AB336" s="326"/>
      <c r="AC336" s="326"/>
      <c r="AD336" s="326"/>
      <c r="AE336" s="457">
        <f t="shared" si="400"/>
        <v>7500</v>
      </c>
      <c r="AF336" s="327">
        <f t="shared" si="401"/>
        <v>0</v>
      </c>
      <c r="AG336" s="327">
        <f t="shared" si="402"/>
        <v>7500</v>
      </c>
      <c r="AH336" s="327">
        <f t="shared" si="403"/>
        <v>0</v>
      </c>
      <c r="AI336" s="327">
        <f t="shared" si="404"/>
        <v>0</v>
      </c>
      <c r="AJ336" s="327">
        <f t="shared" si="405"/>
        <v>0</v>
      </c>
      <c r="AK336" s="327">
        <f t="shared" si="406"/>
        <v>0</v>
      </c>
      <c r="AL336" s="327">
        <f t="shared" si="407"/>
        <v>0</v>
      </c>
      <c r="AM336" s="327">
        <f t="shared" si="408"/>
        <v>0</v>
      </c>
      <c r="AN336" s="327">
        <f t="shared" si="409"/>
        <v>0</v>
      </c>
      <c r="AO336" s="327">
        <f t="shared" si="410"/>
        <v>0</v>
      </c>
      <c r="AP336" s="327">
        <f t="shared" si="411"/>
        <v>0</v>
      </c>
      <c r="AQ336" s="327">
        <f t="shared" si="412"/>
        <v>0</v>
      </c>
      <c r="AR336" s="458">
        <f t="shared" si="413"/>
        <v>7500</v>
      </c>
      <c r="AS336" s="1941" t="s">
        <v>1763</v>
      </c>
      <c r="AT336" s="612"/>
      <c r="AU336" s="612"/>
      <c r="AV336" s="612"/>
      <c r="AW336" s="612"/>
      <c r="AX336" s="612"/>
      <c r="AY336" s="612"/>
      <c r="AZ336" s="612"/>
      <c r="BA336" s="613"/>
      <c r="BB336" s="1942" t="s">
        <v>995</v>
      </c>
      <c r="BC336" s="614" t="s">
        <v>1956</v>
      </c>
      <c r="BD336" s="614" t="s">
        <v>1957</v>
      </c>
      <c r="BE336" s="614" t="s">
        <v>1958</v>
      </c>
      <c r="BF336" s="615">
        <v>46028</v>
      </c>
      <c r="BG336" s="614"/>
      <c r="BH336" s="616" t="s">
        <v>2205</v>
      </c>
      <c r="BI336" s="616" t="s">
        <v>1960</v>
      </c>
      <c r="BJ336" s="614"/>
      <c r="BK336" s="616"/>
      <c r="BL336" s="614"/>
      <c r="BM336" s="614"/>
      <c r="BN336" s="616"/>
      <c r="BO336" s="616"/>
      <c r="BP336" s="616"/>
      <c r="BQ336" s="2821"/>
      <c r="BR336" s="2821"/>
      <c r="BS336" s="2758" t="s">
        <v>1028</v>
      </c>
      <c r="BT336" s="2803" t="s">
        <v>2206</v>
      </c>
      <c r="BU336" s="2803" t="s">
        <v>2207</v>
      </c>
      <c r="BV336" s="638">
        <v>40307057</v>
      </c>
      <c r="BW336" s="658">
        <v>10403070578</v>
      </c>
      <c r="BX336" s="617">
        <v>7500</v>
      </c>
      <c r="BY336" s="618">
        <v>46028</v>
      </c>
      <c r="BZ336" s="2800">
        <v>46081</v>
      </c>
      <c r="CA336" s="619"/>
      <c r="CB336" s="612">
        <f t="shared" ref="CB336:CB367" si="423">S336</f>
        <v>0</v>
      </c>
      <c r="CC336" s="620">
        <f t="shared" ref="CC336:CC367" si="424">AF336</f>
        <v>0</v>
      </c>
      <c r="CD336" s="612">
        <v>30</v>
      </c>
      <c r="CE336" s="621">
        <f t="shared" si="395"/>
        <v>7500</v>
      </c>
      <c r="CF336" s="612">
        <v>30</v>
      </c>
      <c r="CG336" s="621">
        <v>7500</v>
      </c>
      <c r="CH336" s="621">
        <f t="shared" si="414"/>
        <v>-7500</v>
      </c>
      <c r="CI336" s="621">
        <f t="shared" si="415"/>
        <v>-7500</v>
      </c>
      <c r="CJ336" s="619"/>
      <c r="CK336" s="612">
        <f t="shared" ref="CK336:CK367" si="425">T336</f>
        <v>30</v>
      </c>
      <c r="CL336" s="620">
        <f t="shared" ref="CL336:CL367" si="426">AG336</f>
        <v>7500</v>
      </c>
      <c r="CM336" s="612">
        <v>30</v>
      </c>
      <c r="CN336" s="621">
        <f t="shared" si="397"/>
        <v>7500</v>
      </c>
      <c r="CO336" s="612">
        <v>30</v>
      </c>
      <c r="CP336" s="621">
        <v>7500</v>
      </c>
      <c r="CQ336" s="621">
        <f t="shared" si="389"/>
        <v>0</v>
      </c>
      <c r="CR336" s="621">
        <f t="shared" si="390"/>
        <v>7500</v>
      </c>
      <c r="CS336" s="622"/>
      <c r="CT336" s="612">
        <f t="shared" ref="CT336:CT367" si="427">U336</f>
        <v>0</v>
      </c>
      <c r="CU336" s="620">
        <f t="shared" ref="CU336:CU367" si="428">AH336</f>
        <v>0</v>
      </c>
      <c r="CV336" s="612"/>
      <c r="CW336" s="621">
        <f t="shared" ref="CW336:CW367" si="429">(R336/30*CV336)*Q336</f>
        <v>0</v>
      </c>
      <c r="CX336" s="612"/>
      <c r="CY336" s="621">
        <f t="shared" ref="CY336:CY367" si="430">(R336/30*CX336)*Q336</f>
        <v>0</v>
      </c>
      <c r="CZ336" s="621">
        <f t="shared" ref="CZ336:CZ367" si="431">CU336-CW336</f>
        <v>0</v>
      </c>
      <c r="DA336" s="621">
        <f t="shared" ref="DA336:DA367" si="432">CU336-CY336</f>
        <v>0</v>
      </c>
      <c r="DB336" s="612"/>
      <c r="DC336" s="612">
        <f t="shared" si="391"/>
        <v>0</v>
      </c>
      <c r="DD336" s="620">
        <f t="shared" si="416"/>
        <v>0</v>
      </c>
      <c r="DE336" s="612"/>
      <c r="DF336" s="621">
        <f t="shared" si="417"/>
        <v>0</v>
      </c>
      <c r="DG336" s="612"/>
      <c r="DH336" s="621">
        <f t="shared" si="418"/>
        <v>0</v>
      </c>
      <c r="DI336" s="612"/>
      <c r="DJ336" s="612"/>
      <c r="DK336" s="612"/>
      <c r="DL336" s="612"/>
      <c r="DM336" s="612"/>
      <c r="DN336" s="612"/>
      <c r="DO336" s="612"/>
      <c r="DP336" s="612"/>
      <c r="DQ336" s="612"/>
      <c r="DR336" s="612"/>
      <c r="DS336" s="612"/>
      <c r="DU336" s="1945">
        <f t="shared" si="392"/>
        <v>7500</v>
      </c>
      <c r="DV336" s="1946">
        <v>7500</v>
      </c>
      <c r="DW336" s="1946">
        <v>7500</v>
      </c>
      <c r="DX336" s="1946">
        <f t="shared" si="419"/>
        <v>0</v>
      </c>
      <c r="DY336" s="1946">
        <f t="shared" si="420"/>
        <v>0</v>
      </c>
      <c r="EG336" s="1946"/>
    </row>
    <row r="337" spans="1:137" s="1944" customFormat="1" ht="37.5" hidden="1" customHeight="1" x14ac:dyDescent="0.25">
      <c r="A337" s="1937">
        <v>2026</v>
      </c>
      <c r="B337" s="606">
        <v>479</v>
      </c>
      <c r="C337" s="606" t="s">
        <v>58</v>
      </c>
      <c r="D337" s="606">
        <v>3000654</v>
      </c>
      <c r="E337" s="606">
        <v>5005023</v>
      </c>
      <c r="F337" s="606" t="s">
        <v>990</v>
      </c>
      <c r="G337" s="1937" t="s">
        <v>991</v>
      </c>
      <c r="H337" s="1937">
        <v>94</v>
      </c>
      <c r="I337" s="607" t="s">
        <v>992</v>
      </c>
      <c r="J337" s="608" t="s">
        <v>10</v>
      </c>
      <c r="K337" s="608" t="s">
        <v>60</v>
      </c>
      <c r="L337" s="606" t="str">
        <f t="shared" si="399"/>
        <v>2.3</v>
      </c>
      <c r="M337" s="1938" t="s">
        <v>62</v>
      </c>
      <c r="N337" s="609"/>
      <c r="O337" s="1937" t="s">
        <v>2208</v>
      </c>
      <c r="P337" s="1937" t="s">
        <v>65</v>
      </c>
      <c r="Q337" s="1939">
        <v>1</v>
      </c>
      <c r="R337" s="457">
        <v>6500</v>
      </c>
      <c r="S337" s="1937">
        <v>30</v>
      </c>
      <c r="T337" s="1937">
        <v>30</v>
      </c>
      <c r="U337" s="1937"/>
      <c r="V337" s="1937">
        <v>0</v>
      </c>
      <c r="W337" s="2000"/>
      <c r="X337" s="325"/>
      <c r="Y337" s="325"/>
      <c r="Z337" s="326"/>
      <c r="AA337" s="326"/>
      <c r="AB337" s="326"/>
      <c r="AC337" s="326"/>
      <c r="AD337" s="326"/>
      <c r="AE337" s="457">
        <v>13000</v>
      </c>
      <c r="AF337" s="327">
        <f t="shared" si="401"/>
        <v>6500</v>
      </c>
      <c r="AG337" s="327">
        <f t="shared" si="402"/>
        <v>6500</v>
      </c>
      <c r="AH337" s="327">
        <f t="shared" si="403"/>
        <v>0</v>
      </c>
      <c r="AI337" s="327">
        <f t="shared" si="404"/>
        <v>0</v>
      </c>
      <c r="AJ337" s="327">
        <f t="shared" si="405"/>
        <v>0</v>
      </c>
      <c r="AK337" s="327">
        <f t="shared" si="406"/>
        <v>0</v>
      </c>
      <c r="AL337" s="327">
        <f t="shared" si="407"/>
        <v>0</v>
      </c>
      <c r="AM337" s="327">
        <f t="shared" si="408"/>
        <v>0</v>
      </c>
      <c r="AN337" s="327">
        <f t="shared" si="409"/>
        <v>0</v>
      </c>
      <c r="AO337" s="327">
        <f t="shared" si="410"/>
        <v>0</v>
      </c>
      <c r="AP337" s="327">
        <f t="shared" si="411"/>
        <v>0</v>
      </c>
      <c r="AQ337" s="327">
        <f t="shared" si="412"/>
        <v>0</v>
      </c>
      <c r="AR337" s="458">
        <f t="shared" si="413"/>
        <v>13000</v>
      </c>
      <c r="AS337" s="1941" t="s">
        <v>1763</v>
      </c>
      <c r="AT337" s="612"/>
      <c r="AU337" s="612"/>
      <c r="AV337" s="612"/>
      <c r="AW337" s="612"/>
      <c r="AX337" s="612"/>
      <c r="AY337" s="612"/>
      <c r="AZ337" s="612"/>
      <c r="BA337" s="613"/>
      <c r="BB337" s="1942" t="s">
        <v>995</v>
      </c>
      <c r="BC337" s="614" t="s">
        <v>1956</v>
      </c>
      <c r="BD337" s="614" t="s">
        <v>1957</v>
      </c>
      <c r="BE337" s="614" t="s">
        <v>1958</v>
      </c>
      <c r="BF337" s="615">
        <v>46028</v>
      </c>
      <c r="BG337" s="614"/>
      <c r="BH337" s="616" t="s">
        <v>2209</v>
      </c>
      <c r="BI337" s="616" t="s">
        <v>1960</v>
      </c>
      <c r="BJ337" s="614"/>
      <c r="BK337" s="616"/>
      <c r="BL337" s="614"/>
      <c r="BM337" s="614"/>
      <c r="BN337" s="616"/>
      <c r="BO337" s="616"/>
      <c r="BP337" s="616"/>
      <c r="BQ337" s="2821"/>
      <c r="BR337" s="2821"/>
      <c r="BS337" s="2802" t="s">
        <v>2210</v>
      </c>
      <c r="BT337" s="665" t="s">
        <v>2211</v>
      </c>
      <c r="BU337" s="665" t="s">
        <v>2212</v>
      </c>
      <c r="BV337" s="693" t="s">
        <v>2213</v>
      </c>
      <c r="BW337" s="694">
        <v>10098495512</v>
      </c>
      <c r="BX337" s="617">
        <v>6500</v>
      </c>
      <c r="BY337" s="618">
        <v>46028</v>
      </c>
      <c r="BZ337" s="618">
        <v>46081</v>
      </c>
      <c r="CA337" s="619"/>
      <c r="CB337" s="612">
        <f t="shared" si="423"/>
        <v>30</v>
      </c>
      <c r="CC337" s="620">
        <f t="shared" si="424"/>
        <v>6500</v>
      </c>
      <c r="CD337" s="612">
        <v>30</v>
      </c>
      <c r="CE337" s="621">
        <f t="shared" si="395"/>
        <v>6500</v>
      </c>
      <c r="CF337" s="612">
        <v>30</v>
      </c>
      <c r="CG337" s="621">
        <v>6500</v>
      </c>
      <c r="CH337" s="621">
        <f t="shared" si="414"/>
        <v>0</v>
      </c>
      <c r="CI337" s="621">
        <f t="shared" si="415"/>
        <v>0</v>
      </c>
      <c r="CJ337" s="619"/>
      <c r="CK337" s="612">
        <f t="shared" si="425"/>
        <v>30</v>
      </c>
      <c r="CL337" s="620">
        <f t="shared" si="426"/>
        <v>6500</v>
      </c>
      <c r="CM337" s="612">
        <v>30</v>
      </c>
      <c r="CN337" s="621">
        <f t="shared" si="397"/>
        <v>6500</v>
      </c>
      <c r="CO337" s="612">
        <v>30</v>
      </c>
      <c r="CP337" s="621">
        <v>6500</v>
      </c>
      <c r="CQ337" s="621">
        <f t="shared" si="389"/>
        <v>0</v>
      </c>
      <c r="CR337" s="621">
        <f t="shared" si="390"/>
        <v>6500</v>
      </c>
      <c r="CS337" s="622"/>
      <c r="CT337" s="612">
        <f t="shared" si="427"/>
        <v>0</v>
      </c>
      <c r="CU337" s="620">
        <f t="shared" si="428"/>
        <v>0</v>
      </c>
      <c r="CV337" s="612"/>
      <c r="CW337" s="621">
        <f t="shared" si="429"/>
        <v>0</v>
      </c>
      <c r="CX337" s="612"/>
      <c r="CY337" s="621">
        <f t="shared" si="430"/>
        <v>0</v>
      </c>
      <c r="CZ337" s="621">
        <f t="shared" si="431"/>
        <v>0</v>
      </c>
      <c r="DA337" s="621">
        <f t="shared" si="432"/>
        <v>0</v>
      </c>
      <c r="DB337" s="612"/>
      <c r="DC337" s="612">
        <f t="shared" si="391"/>
        <v>0</v>
      </c>
      <c r="DD337" s="620">
        <f t="shared" si="416"/>
        <v>0</v>
      </c>
      <c r="DE337" s="612"/>
      <c r="DF337" s="621">
        <f t="shared" si="417"/>
        <v>0</v>
      </c>
      <c r="DG337" s="612"/>
      <c r="DH337" s="621">
        <f t="shared" si="418"/>
        <v>0</v>
      </c>
      <c r="DI337" s="612"/>
      <c r="DJ337" s="612"/>
      <c r="DK337" s="612"/>
      <c r="DL337" s="612"/>
      <c r="DM337" s="612"/>
      <c r="DN337" s="612"/>
      <c r="DO337" s="612"/>
      <c r="DP337" s="612"/>
      <c r="DQ337" s="612"/>
      <c r="DR337" s="612"/>
      <c r="DS337" s="612"/>
      <c r="DU337" s="1945">
        <f t="shared" si="392"/>
        <v>13000</v>
      </c>
      <c r="DV337" s="1946">
        <f t="shared" ref="DV337:DV353" si="433">CE337+CN337+CW337+DF337</f>
        <v>13000</v>
      </c>
      <c r="DW337" s="1946">
        <f t="shared" ref="DW337:DW353" si="434">CG337+CP337+CY337+DH337</f>
        <v>13000</v>
      </c>
      <c r="DX337" s="1946">
        <f t="shared" si="419"/>
        <v>0</v>
      </c>
      <c r="DY337" s="1946">
        <f t="shared" si="420"/>
        <v>0</v>
      </c>
      <c r="EG337" s="1946"/>
    </row>
    <row r="338" spans="1:137" s="1944" customFormat="1" ht="37.5" hidden="1" customHeight="1" x14ac:dyDescent="0.25">
      <c r="A338" s="1937">
        <v>2026</v>
      </c>
      <c r="B338" s="606">
        <v>479</v>
      </c>
      <c r="C338" s="606" t="s">
        <v>58</v>
      </c>
      <c r="D338" s="606">
        <v>3000654</v>
      </c>
      <c r="E338" s="606">
        <v>5005023</v>
      </c>
      <c r="F338" s="606" t="s">
        <v>990</v>
      </c>
      <c r="G338" s="1937" t="s">
        <v>991</v>
      </c>
      <c r="H338" s="1937">
        <v>94</v>
      </c>
      <c r="I338" s="607" t="s">
        <v>992</v>
      </c>
      <c r="J338" s="608" t="s">
        <v>10</v>
      </c>
      <c r="K338" s="608" t="s">
        <v>60</v>
      </c>
      <c r="L338" s="606" t="str">
        <f t="shared" si="399"/>
        <v>2.3</v>
      </c>
      <c r="M338" s="1938" t="s">
        <v>62</v>
      </c>
      <c r="N338" s="609"/>
      <c r="O338" s="1937" t="s">
        <v>2208</v>
      </c>
      <c r="P338" s="1937" t="s">
        <v>65</v>
      </c>
      <c r="Q338" s="1939">
        <v>1</v>
      </c>
      <c r="R338" s="457">
        <v>6500</v>
      </c>
      <c r="S338" s="1937">
        <v>30</v>
      </c>
      <c r="T338" s="1937">
        <v>30</v>
      </c>
      <c r="U338" s="1937"/>
      <c r="V338" s="1937">
        <v>0</v>
      </c>
      <c r="W338" s="2000"/>
      <c r="X338" s="325"/>
      <c r="Y338" s="325"/>
      <c r="Z338" s="326"/>
      <c r="AA338" s="326"/>
      <c r="AB338" s="326"/>
      <c r="AC338" s="326"/>
      <c r="AD338" s="326"/>
      <c r="AE338" s="457">
        <v>13000</v>
      </c>
      <c r="AF338" s="327">
        <f t="shared" si="401"/>
        <v>6500</v>
      </c>
      <c r="AG338" s="327">
        <f t="shared" si="402"/>
        <v>6500</v>
      </c>
      <c r="AH338" s="327">
        <f t="shared" si="403"/>
        <v>0</v>
      </c>
      <c r="AI338" s="327">
        <f t="shared" si="404"/>
        <v>0</v>
      </c>
      <c r="AJ338" s="327">
        <f t="shared" si="405"/>
        <v>0</v>
      </c>
      <c r="AK338" s="327">
        <f t="shared" si="406"/>
        <v>0</v>
      </c>
      <c r="AL338" s="327">
        <f t="shared" si="407"/>
        <v>0</v>
      </c>
      <c r="AM338" s="327">
        <f t="shared" si="408"/>
        <v>0</v>
      </c>
      <c r="AN338" s="327">
        <f t="shared" si="409"/>
        <v>0</v>
      </c>
      <c r="AO338" s="327">
        <f t="shared" si="410"/>
        <v>0</v>
      </c>
      <c r="AP338" s="327">
        <f t="shared" si="411"/>
        <v>0</v>
      </c>
      <c r="AQ338" s="327">
        <f t="shared" si="412"/>
        <v>0</v>
      </c>
      <c r="AR338" s="458">
        <f t="shared" si="413"/>
        <v>13000</v>
      </c>
      <c r="AS338" s="1941" t="s">
        <v>1763</v>
      </c>
      <c r="AT338" s="612"/>
      <c r="AU338" s="612"/>
      <c r="AV338" s="612"/>
      <c r="AW338" s="612"/>
      <c r="AX338" s="612"/>
      <c r="AY338" s="612"/>
      <c r="AZ338" s="612"/>
      <c r="BA338" s="613"/>
      <c r="BB338" s="1942" t="s">
        <v>995</v>
      </c>
      <c r="BC338" s="614" t="s">
        <v>1956</v>
      </c>
      <c r="BD338" s="614" t="s">
        <v>1957</v>
      </c>
      <c r="BE338" s="614" t="s">
        <v>1958</v>
      </c>
      <c r="BF338" s="615">
        <v>46028</v>
      </c>
      <c r="BG338" s="614"/>
      <c r="BH338" s="616" t="s">
        <v>2214</v>
      </c>
      <c r="BI338" s="616" t="s">
        <v>1960</v>
      </c>
      <c r="BJ338" s="616"/>
      <c r="BK338" s="616"/>
      <c r="BL338" s="616"/>
      <c r="BM338" s="616"/>
      <c r="BN338" s="616"/>
      <c r="BO338" s="616"/>
      <c r="BP338" s="616"/>
      <c r="BQ338" s="2821"/>
      <c r="BR338" s="2821"/>
      <c r="BS338" s="2802" t="s">
        <v>1523</v>
      </c>
      <c r="BT338" s="665" t="s">
        <v>2215</v>
      </c>
      <c r="BU338" s="611" t="s">
        <v>1422</v>
      </c>
      <c r="BV338" s="686">
        <v>32926314</v>
      </c>
      <c r="BW338" s="687">
        <v>10329263148</v>
      </c>
      <c r="BX338" s="617">
        <v>6500</v>
      </c>
      <c r="BY338" s="618">
        <v>46028</v>
      </c>
      <c r="BZ338" s="618">
        <v>46081</v>
      </c>
      <c r="CA338" s="619"/>
      <c r="CB338" s="612">
        <f t="shared" si="423"/>
        <v>30</v>
      </c>
      <c r="CC338" s="620">
        <f t="shared" si="424"/>
        <v>6500</v>
      </c>
      <c r="CD338" s="612">
        <v>30</v>
      </c>
      <c r="CE338" s="621">
        <f t="shared" si="395"/>
        <v>6500</v>
      </c>
      <c r="CF338" s="612">
        <v>30</v>
      </c>
      <c r="CG338" s="621">
        <v>6500</v>
      </c>
      <c r="CH338" s="621">
        <f t="shared" si="414"/>
        <v>0</v>
      </c>
      <c r="CI338" s="621">
        <f t="shared" si="415"/>
        <v>0</v>
      </c>
      <c r="CJ338" s="619"/>
      <c r="CK338" s="612">
        <f t="shared" si="425"/>
        <v>30</v>
      </c>
      <c r="CL338" s="620">
        <f t="shared" si="426"/>
        <v>6500</v>
      </c>
      <c r="CM338" s="612">
        <v>30</v>
      </c>
      <c r="CN338" s="621">
        <f t="shared" si="397"/>
        <v>6500</v>
      </c>
      <c r="CO338" s="612">
        <v>30</v>
      </c>
      <c r="CP338" s="621">
        <v>6500</v>
      </c>
      <c r="CQ338" s="621">
        <f t="shared" si="389"/>
        <v>0</v>
      </c>
      <c r="CR338" s="621">
        <f t="shared" si="390"/>
        <v>6500</v>
      </c>
      <c r="CS338" s="622"/>
      <c r="CT338" s="612">
        <f t="shared" si="427"/>
        <v>0</v>
      </c>
      <c r="CU338" s="620">
        <f t="shared" si="428"/>
        <v>0</v>
      </c>
      <c r="CV338" s="612"/>
      <c r="CW338" s="621">
        <f t="shared" si="429"/>
        <v>0</v>
      </c>
      <c r="CX338" s="612"/>
      <c r="CY338" s="621">
        <f t="shared" si="430"/>
        <v>0</v>
      </c>
      <c r="CZ338" s="621">
        <f t="shared" si="431"/>
        <v>0</v>
      </c>
      <c r="DA338" s="621">
        <f t="shared" si="432"/>
        <v>0</v>
      </c>
      <c r="DB338" s="612"/>
      <c r="DC338" s="612">
        <f t="shared" si="391"/>
        <v>0</v>
      </c>
      <c r="DD338" s="620">
        <f t="shared" si="416"/>
        <v>0</v>
      </c>
      <c r="DE338" s="612"/>
      <c r="DF338" s="621">
        <f t="shared" si="417"/>
        <v>0</v>
      </c>
      <c r="DG338" s="612"/>
      <c r="DH338" s="621">
        <f t="shared" si="418"/>
        <v>0</v>
      </c>
      <c r="DI338" s="612"/>
      <c r="DJ338" s="612"/>
      <c r="DK338" s="612"/>
      <c r="DL338" s="612"/>
      <c r="DM338" s="612"/>
      <c r="DN338" s="612"/>
      <c r="DO338" s="612"/>
      <c r="DP338" s="612"/>
      <c r="DQ338" s="612"/>
      <c r="DR338" s="612"/>
      <c r="DS338" s="612"/>
      <c r="DU338" s="1945">
        <f t="shared" si="392"/>
        <v>13000</v>
      </c>
      <c r="DV338" s="1946">
        <f t="shared" si="433"/>
        <v>13000</v>
      </c>
      <c r="DW338" s="1946">
        <f t="shared" si="434"/>
        <v>13000</v>
      </c>
      <c r="DX338" s="1946">
        <f t="shared" si="419"/>
        <v>0</v>
      </c>
      <c r="DY338" s="1946">
        <f t="shared" si="420"/>
        <v>0</v>
      </c>
      <c r="EG338" s="1946"/>
    </row>
    <row r="339" spans="1:137" s="1944" customFormat="1" ht="37.5" hidden="1" customHeight="1" x14ac:dyDescent="0.25">
      <c r="A339" s="1937">
        <v>2026</v>
      </c>
      <c r="B339" s="606">
        <v>479</v>
      </c>
      <c r="C339" s="606" t="s">
        <v>58</v>
      </c>
      <c r="D339" s="606">
        <v>3000654</v>
      </c>
      <c r="E339" s="606">
        <v>5005023</v>
      </c>
      <c r="F339" s="606" t="s">
        <v>990</v>
      </c>
      <c r="G339" s="1937" t="s">
        <v>991</v>
      </c>
      <c r="H339" s="1937">
        <v>94</v>
      </c>
      <c r="I339" s="607" t="s">
        <v>992</v>
      </c>
      <c r="J339" s="608" t="s">
        <v>10</v>
      </c>
      <c r="K339" s="608" t="s">
        <v>60</v>
      </c>
      <c r="L339" s="606" t="str">
        <f t="shared" si="399"/>
        <v>2.3</v>
      </c>
      <c r="M339" s="1938" t="s">
        <v>62</v>
      </c>
      <c r="N339" s="609"/>
      <c r="O339" s="1937" t="s">
        <v>2208</v>
      </c>
      <c r="P339" s="1937" t="s">
        <v>65</v>
      </c>
      <c r="Q339" s="1939">
        <v>1</v>
      </c>
      <c r="R339" s="457">
        <v>6500</v>
      </c>
      <c r="S339" s="1937">
        <v>30</v>
      </c>
      <c r="T339" s="1937">
        <v>30</v>
      </c>
      <c r="U339" s="1937"/>
      <c r="V339" s="1937">
        <v>0</v>
      </c>
      <c r="W339" s="2000"/>
      <c r="X339" s="325"/>
      <c r="Y339" s="325"/>
      <c r="Z339" s="326"/>
      <c r="AA339" s="326"/>
      <c r="AB339" s="326"/>
      <c r="AC339" s="326"/>
      <c r="AD339" s="326"/>
      <c r="AE339" s="457">
        <v>13000</v>
      </c>
      <c r="AF339" s="327">
        <f t="shared" si="401"/>
        <v>6500</v>
      </c>
      <c r="AG339" s="327">
        <f t="shared" si="402"/>
        <v>6500</v>
      </c>
      <c r="AH339" s="327">
        <f t="shared" si="403"/>
        <v>0</v>
      </c>
      <c r="AI339" s="327">
        <f t="shared" si="404"/>
        <v>0</v>
      </c>
      <c r="AJ339" s="327">
        <f t="shared" si="405"/>
        <v>0</v>
      </c>
      <c r="AK339" s="327">
        <f t="shared" si="406"/>
        <v>0</v>
      </c>
      <c r="AL339" s="327">
        <f t="shared" si="407"/>
        <v>0</v>
      </c>
      <c r="AM339" s="327">
        <f t="shared" si="408"/>
        <v>0</v>
      </c>
      <c r="AN339" s="327">
        <f t="shared" si="409"/>
        <v>0</v>
      </c>
      <c r="AO339" s="327">
        <f t="shared" si="410"/>
        <v>0</v>
      </c>
      <c r="AP339" s="327">
        <f t="shared" si="411"/>
        <v>0</v>
      </c>
      <c r="AQ339" s="327">
        <f t="shared" si="412"/>
        <v>0</v>
      </c>
      <c r="AR339" s="458">
        <f t="shared" si="413"/>
        <v>13000</v>
      </c>
      <c r="AS339" s="1941" t="s">
        <v>1763</v>
      </c>
      <c r="AT339" s="612"/>
      <c r="AU339" s="612"/>
      <c r="AV339" s="612"/>
      <c r="AW339" s="612"/>
      <c r="AX339" s="612"/>
      <c r="AY339" s="612"/>
      <c r="AZ339" s="612"/>
      <c r="BA339" s="613"/>
      <c r="BB339" s="1942" t="s">
        <v>995</v>
      </c>
      <c r="BC339" s="614" t="s">
        <v>1956</v>
      </c>
      <c r="BD339" s="614" t="s">
        <v>1957</v>
      </c>
      <c r="BE339" s="614" t="s">
        <v>1958</v>
      </c>
      <c r="BF339" s="615">
        <v>46028</v>
      </c>
      <c r="BG339" s="614"/>
      <c r="BH339" s="616" t="s">
        <v>2216</v>
      </c>
      <c r="BI339" s="616" t="s">
        <v>1960</v>
      </c>
      <c r="BJ339" s="614"/>
      <c r="BK339" s="616"/>
      <c r="BL339" s="614"/>
      <c r="BM339" s="614"/>
      <c r="BN339" s="616"/>
      <c r="BO339" s="616"/>
      <c r="BP339" s="684"/>
      <c r="BQ339" s="2819"/>
      <c r="BR339" s="2819"/>
      <c r="BS339" s="2798" t="s">
        <v>2217</v>
      </c>
      <c r="BT339" s="665" t="s">
        <v>1997</v>
      </c>
      <c r="BU339" s="611" t="s">
        <v>2218</v>
      </c>
      <c r="BV339" s="686">
        <v>42536723</v>
      </c>
      <c r="BW339" s="687">
        <v>10425367230</v>
      </c>
      <c r="BX339" s="617">
        <v>6500</v>
      </c>
      <c r="BY339" s="618">
        <v>46028</v>
      </c>
      <c r="BZ339" s="618">
        <v>46081</v>
      </c>
      <c r="CA339" s="619"/>
      <c r="CB339" s="612">
        <f t="shared" si="423"/>
        <v>30</v>
      </c>
      <c r="CC339" s="620">
        <f t="shared" si="424"/>
        <v>6500</v>
      </c>
      <c r="CD339" s="612">
        <v>30</v>
      </c>
      <c r="CE339" s="621">
        <f t="shared" si="395"/>
        <v>6500</v>
      </c>
      <c r="CF339" s="612">
        <v>30</v>
      </c>
      <c r="CG339" s="621">
        <v>6500</v>
      </c>
      <c r="CH339" s="621">
        <f t="shared" si="414"/>
        <v>0</v>
      </c>
      <c r="CI339" s="621">
        <f t="shared" si="415"/>
        <v>0</v>
      </c>
      <c r="CJ339" s="619"/>
      <c r="CK339" s="612">
        <f t="shared" si="425"/>
        <v>30</v>
      </c>
      <c r="CL339" s="620">
        <f t="shared" si="426"/>
        <v>6500</v>
      </c>
      <c r="CM339" s="612">
        <v>30</v>
      </c>
      <c r="CN339" s="621">
        <f t="shared" si="397"/>
        <v>6500</v>
      </c>
      <c r="CO339" s="612">
        <v>30</v>
      </c>
      <c r="CP339" s="621">
        <v>6500</v>
      </c>
      <c r="CQ339" s="621">
        <f t="shared" si="389"/>
        <v>0</v>
      </c>
      <c r="CR339" s="621">
        <f t="shared" si="390"/>
        <v>6500</v>
      </c>
      <c r="CS339" s="622"/>
      <c r="CT339" s="612">
        <f t="shared" si="427"/>
        <v>0</v>
      </c>
      <c r="CU339" s="620">
        <f t="shared" si="428"/>
        <v>0</v>
      </c>
      <c r="CV339" s="612"/>
      <c r="CW339" s="621">
        <f t="shared" si="429"/>
        <v>0</v>
      </c>
      <c r="CX339" s="612"/>
      <c r="CY339" s="621">
        <f t="shared" si="430"/>
        <v>0</v>
      </c>
      <c r="CZ339" s="621">
        <f t="shared" si="431"/>
        <v>0</v>
      </c>
      <c r="DA339" s="621">
        <f t="shared" si="432"/>
        <v>0</v>
      </c>
      <c r="DB339" s="612"/>
      <c r="DC339" s="612">
        <f t="shared" si="391"/>
        <v>0</v>
      </c>
      <c r="DD339" s="620">
        <f t="shared" si="416"/>
        <v>0</v>
      </c>
      <c r="DE339" s="612"/>
      <c r="DF339" s="621">
        <f t="shared" si="417"/>
        <v>0</v>
      </c>
      <c r="DG339" s="612"/>
      <c r="DH339" s="621">
        <f t="shared" si="418"/>
        <v>0</v>
      </c>
      <c r="DI339" s="612"/>
      <c r="DJ339" s="612"/>
      <c r="DK339" s="612"/>
      <c r="DL339" s="612"/>
      <c r="DM339" s="612"/>
      <c r="DN339" s="612"/>
      <c r="DO339" s="612"/>
      <c r="DP339" s="612"/>
      <c r="DQ339" s="612"/>
      <c r="DR339" s="612"/>
      <c r="DS339" s="612"/>
      <c r="DU339" s="1945">
        <f t="shared" si="392"/>
        <v>13000</v>
      </c>
      <c r="DV339" s="1946">
        <f t="shared" si="433"/>
        <v>13000</v>
      </c>
      <c r="DW339" s="1946">
        <f t="shared" si="434"/>
        <v>13000</v>
      </c>
      <c r="DX339" s="1946">
        <f t="shared" si="419"/>
        <v>0</v>
      </c>
      <c r="DY339" s="1946">
        <f t="shared" si="420"/>
        <v>0</v>
      </c>
      <c r="EG339" s="1946"/>
    </row>
    <row r="340" spans="1:137" s="1944" customFormat="1" ht="37.5" hidden="1" customHeight="1" x14ac:dyDescent="0.25">
      <c r="A340" s="1937">
        <v>2026</v>
      </c>
      <c r="B340" s="606">
        <v>479</v>
      </c>
      <c r="C340" s="606" t="s">
        <v>58</v>
      </c>
      <c r="D340" s="606">
        <v>3000654</v>
      </c>
      <c r="E340" s="606">
        <v>5005023</v>
      </c>
      <c r="F340" s="606" t="s">
        <v>990</v>
      </c>
      <c r="G340" s="1937" t="s">
        <v>991</v>
      </c>
      <c r="H340" s="1937">
        <v>94</v>
      </c>
      <c r="I340" s="607" t="s">
        <v>992</v>
      </c>
      <c r="J340" s="608" t="s">
        <v>10</v>
      </c>
      <c r="K340" s="608" t="s">
        <v>60</v>
      </c>
      <c r="L340" s="606" t="str">
        <f t="shared" si="399"/>
        <v>2.3</v>
      </c>
      <c r="M340" s="1938" t="s">
        <v>62</v>
      </c>
      <c r="N340" s="609"/>
      <c r="O340" s="1937" t="s">
        <v>2208</v>
      </c>
      <c r="P340" s="1937" t="s">
        <v>65</v>
      </c>
      <c r="Q340" s="1939">
        <v>1</v>
      </c>
      <c r="R340" s="457">
        <v>6500</v>
      </c>
      <c r="S340" s="1937">
        <v>30</v>
      </c>
      <c r="T340" s="1937">
        <v>30</v>
      </c>
      <c r="U340" s="1937"/>
      <c r="V340" s="1937">
        <v>0</v>
      </c>
      <c r="W340" s="2000"/>
      <c r="X340" s="325"/>
      <c r="Y340" s="325"/>
      <c r="Z340" s="326"/>
      <c r="AA340" s="326"/>
      <c r="AB340" s="326"/>
      <c r="AC340" s="326"/>
      <c r="AD340" s="326"/>
      <c r="AE340" s="457">
        <v>13000</v>
      </c>
      <c r="AF340" s="327">
        <f t="shared" si="401"/>
        <v>6500</v>
      </c>
      <c r="AG340" s="327">
        <f t="shared" si="402"/>
        <v>6500</v>
      </c>
      <c r="AH340" s="327">
        <f t="shared" si="403"/>
        <v>0</v>
      </c>
      <c r="AI340" s="327">
        <f t="shared" si="404"/>
        <v>0</v>
      </c>
      <c r="AJ340" s="327">
        <f t="shared" si="405"/>
        <v>0</v>
      </c>
      <c r="AK340" s="327">
        <f t="shared" si="406"/>
        <v>0</v>
      </c>
      <c r="AL340" s="327">
        <f t="shared" si="407"/>
        <v>0</v>
      </c>
      <c r="AM340" s="327">
        <f t="shared" si="408"/>
        <v>0</v>
      </c>
      <c r="AN340" s="327">
        <f t="shared" si="409"/>
        <v>0</v>
      </c>
      <c r="AO340" s="327">
        <f t="shared" si="410"/>
        <v>0</v>
      </c>
      <c r="AP340" s="327">
        <f t="shared" si="411"/>
        <v>0</v>
      </c>
      <c r="AQ340" s="327">
        <f t="shared" si="412"/>
        <v>0</v>
      </c>
      <c r="AR340" s="458">
        <f t="shared" si="413"/>
        <v>13000</v>
      </c>
      <c r="AS340" s="1941" t="s">
        <v>1763</v>
      </c>
      <c r="AT340" s="612"/>
      <c r="AU340" s="612"/>
      <c r="AV340" s="612"/>
      <c r="AW340" s="612"/>
      <c r="AX340" s="612"/>
      <c r="AY340" s="612"/>
      <c r="AZ340" s="612"/>
      <c r="BA340" s="613"/>
      <c r="BB340" s="1942" t="s">
        <v>995</v>
      </c>
      <c r="BC340" s="614" t="s">
        <v>1956</v>
      </c>
      <c r="BD340" s="614" t="s">
        <v>1957</v>
      </c>
      <c r="BE340" s="614" t="s">
        <v>1958</v>
      </c>
      <c r="BF340" s="615">
        <v>46028</v>
      </c>
      <c r="BG340" s="614"/>
      <c r="BH340" s="616" t="s">
        <v>2219</v>
      </c>
      <c r="BI340" s="616" t="s">
        <v>1960</v>
      </c>
      <c r="BJ340" s="614"/>
      <c r="BK340" s="616"/>
      <c r="BL340" s="614"/>
      <c r="BM340" s="614"/>
      <c r="BN340" s="616"/>
      <c r="BO340" s="616"/>
      <c r="BP340" s="684"/>
      <c r="BQ340" s="2819"/>
      <c r="BR340" s="2819"/>
      <c r="BS340" s="2798" t="s">
        <v>1537</v>
      </c>
      <c r="BT340" s="665" t="s">
        <v>1503</v>
      </c>
      <c r="BU340" s="611" t="s">
        <v>2220</v>
      </c>
      <c r="BV340" s="686">
        <v>9334266</v>
      </c>
      <c r="BW340" s="687">
        <v>10093342661</v>
      </c>
      <c r="BX340" s="617">
        <v>6500</v>
      </c>
      <c r="BY340" s="618">
        <v>46028</v>
      </c>
      <c r="BZ340" s="618">
        <v>46081</v>
      </c>
      <c r="CA340" s="619"/>
      <c r="CB340" s="612">
        <f t="shared" si="423"/>
        <v>30</v>
      </c>
      <c r="CC340" s="620">
        <f t="shared" si="424"/>
        <v>6500</v>
      </c>
      <c r="CD340" s="612">
        <v>30</v>
      </c>
      <c r="CE340" s="621">
        <f t="shared" si="395"/>
        <v>6500</v>
      </c>
      <c r="CF340" s="612">
        <v>30</v>
      </c>
      <c r="CG340" s="621">
        <v>6500</v>
      </c>
      <c r="CH340" s="621">
        <f t="shared" si="414"/>
        <v>0</v>
      </c>
      <c r="CI340" s="621">
        <f t="shared" si="415"/>
        <v>0</v>
      </c>
      <c r="CJ340" s="619"/>
      <c r="CK340" s="612">
        <f t="shared" si="425"/>
        <v>30</v>
      </c>
      <c r="CL340" s="620">
        <f t="shared" si="426"/>
        <v>6500</v>
      </c>
      <c r="CM340" s="612">
        <v>30</v>
      </c>
      <c r="CN340" s="621">
        <f t="shared" si="397"/>
        <v>6500</v>
      </c>
      <c r="CO340" s="612">
        <v>30</v>
      </c>
      <c r="CP340" s="621">
        <v>6500</v>
      </c>
      <c r="CQ340" s="621">
        <f t="shared" si="389"/>
        <v>0</v>
      </c>
      <c r="CR340" s="621">
        <f t="shared" si="390"/>
        <v>6500</v>
      </c>
      <c r="CS340" s="622"/>
      <c r="CT340" s="612">
        <f t="shared" si="427"/>
        <v>0</v>
      </c>
      <c r="CU340" s="620">
        <f t="shared" si="428"/>
        <v>0</v>
      </c>
      <c r="CV340" s="612"/>
      <c r="CW340" s="621">
        <f t="shared" si="429"/>
        <v>0</v>
      </c>
      <c r="CX340" s="612"/>
      <c r="CY340" s="621">
        <f t="shared" si="430"/>
        <v>0</v>
      </c>
      <c r="CZ340" s="621">
        <f t="shared" si="431"/>
        <v>0</v>
      </c>
      <c r="DA340" s="621">
        <f t="shared" si="432"/>
        <v>0</v>
      </c>
      <c r="DB340" s="612"/>
      <c r="DC340" s="612">
        <f t="shared" si="391"/>
        <v>0</v>
      </c>
      <c r="DD340" s="620">
        <f t="shared" si="416"/>
        <v>0</v>
      </c>
      <c r="DE340" s="612"/>
      <c r="DF340" s="621">
        <f t="shared" si="417"/>
        <v>0</v>
      </c>
      <c r="DG340" s="612"/>
      <c r="DH340" s="621">
        <f t="shared" si="418"/>
        <v>0</v>
      </c>
      <c r="DI340" s="612"/>
      <c r="DJ340" s="612"/>
      <c r="DK340" s="612"/>
      <c r="DL340" s="612"/>
      <c r="DM340" s="612"/>
      <c r="DN340" s="612"/>
      <c r="DO340" s="612"/>
      <c r="DP340" s="612"/>
      <c r="DQ340" s="612"/>
      <c r="DR340" s="612"/>
      <c r="DS340" s="612"/>
      <c r="DU340" s="1945">
        <f t="shared" si="392"/>
        <v>13000</v>
      </c>
      <c r="DV340" s="1946">
        <f t="shared" si="433"/>
        <v>13000</v>
      </c>
      <c r="DW340" s="1946">
        <f t="shared" si="434"/>
        <v>13000</v>
      </c>
      <c r="DX340" s="1946">
        <f t="shared" si="419"/>
        <v>0</v>
      </c>
      <c r="DY340" s="1946">
        <f t="shared" si="420"/>
        <v>0</v>
      </c>
      <c r="EG340" s="1946"/>
    </row>
    <row r="341" spans="1:137" s="1944" customFormat="1" ht="37.5" hidden="1" customHeight="1" x14ac:dyDescent="0.25">
      <c r="A341" s="1937">
        <v>2026</v>
      </c>
      <c r="B341" s="606">
        <v>479</v>
      </c>
      <c r="C341" s="606" t="s">
        <v>58</v>
      </c>
      <c r="D341" s="606">
        <v>3000654</v>
      </c>
      <c r="E341" s="606">
        <v>5005023</v>
      </c>
      <c r="F341" s="606" t="s">
        <v>990</v>
      </c>
      <c r="G341" s="1937" t="s">
        <v>991</v>
      </c>
      <c r="H341" s="1937">
        <v>94</v>
      </c>
      <c r="I341" s="607" t="s">
        <v>992</v>
      </c>
      <c r="J341" s="608" t="s">
        <v>10</v>
      </c>
      <c r="K341" s="608" t="s">
        <v>60</v>
      </c>
      <c r="L341" s="606" t="str">
        <f t="shared" si="399"/>
        <v>2.3</v>
      </c>
      <c r="M341" s="1938" t="s">
        <v>62</v>
      </c>
      <c r="N341" s="609"/>
      <c r="O341" s="1937" t="s">
        <v>2208</v>
      </c>
      <c r="P341" s="1937" t="s">
        <v>65</v>
      </c>
      <c r="Q341" s="1939">
        <v>1</v>
      </c>
      <c r="R341" s="457">
        <v>6500</v>
      </c>
      <c r="S341" s="1937">
        <v>30</v>
      </c>
      <c r="T341" s="1937">
        <v>30</v>
      </c>
      <c r="U341" s="1937"/>
      <c r="V341" s="1937">
        <v>0</v>
      </c>
      <c r="W341" s="2000"/>
      <c r="X341" s="325"/>
      <c r="Y341" s="325"/>
      <c r="Z341" s="326"/>
      <c r="AA341" s="326"/>
      <c r="AB341" s="326"/>
      <c r="AC341" s="326"/>
      <c r="AD341" s="326"/>
      <c r="AE341" s="457">
        <v>13000</v>
      </c>
      <c r="AF341" s="327">
        <f t="shared" si="401"/>
        <v>6500</v>
      </c>
      <c r="AG341" s="327">
        <f t="shared" si="402"/>
        <v>6500</v>
      </c>
      <c r="AH341" s="327">
        <f t="shared" si="403"/>
        <v>0</v>
      </c>
      <c r="AI341" s="327">
        <f t="shared" si="404"/>
        <v>0</v>
      </c>
      <c r="AJ341" s="327">
        <f t="shared" si="405"/>
        <v>0</v>
      </c>
      <c r="AK341" s="327">
        <f t="shared" si="406"/>
        <v>0</v>
      </c>
      <c r="AL341" s="327">
        <f t="shared" si="407"/>
        <v>0</v>
      </c>
      <c r="AM341" s="327">
        <f t="shared" si="408"/>
        <v>0</v>
      </c>
      <c r="AN341" s="327">
        <f t="shared" si="409"/>
        <v>0</v>
      </c>
      <c r="AO341" s="327">
        <f t="shared" si="410"/>
        <v>0</v>
      </c>
      <c r="AP341" s="327">
        <f t="shared" si="411"/>
        <v>0</v>
      </c>
      <c r="AQ341" s="327">
        <f t="shared" si="412"/>
        <v>0</v>
      </c>
      <c r="AR341" s="458">
        <f t="shared" si="413"/>
        <v>13000</v>
      </c>
      <c r="AS341" s="1941" t="s">
        <v>1763</v>
      </c>
      <c r="AT341" s="612"/>
      <c r="AU341" s="612"/>
      <c r="AV341" s="612"/>
      <c r="AW341" s="612"/>
      <c r="AX341" s="612"/>
      <c r="AY341" s="612"/>
      <c r="AZ341" s="612"/>
      <c r="BA341" s="613"/>
      <c r="BB341" s="1942" t="s">
        <v>995</v>
      </c>
      <c r="BC341" s="614" t="s">
        <v>1956</v>
      </c>
      <c r="BD341" s="614" t="s">
        <v>1957</v>
      </c>
      <c r="BE341" s="614" t="s">
        <v>1958</v>
      </c>
      <c r="BF341" s="615">
        <v>46028</v>
      </c>
      <c r="BG341" s="614"/>
      <c r="BH341" s="616" t="s">
        <v>2221</v>
      </c>
      <c r="BI341" s="616" t="s">
        <v>1960</v>
      </c>
      <c r="BJ341" s="614"/>
      <c r="BK341" s="616"/>
      <c r="BL341" s="614"/>
      <c r="BM341" s="614"/>
      <c r="BN341" s="616"/>
      <c r="BO341" s="616"/>
      <c r="BP341" s="684"/>
      <c r="BQ341" s="2819"/>
      <c r="BR341" s="2819"/>
      <c r="BS341" s="2798" t="s">
        <v>1450</v>
      </c>
      <c r="BT341" s="665" t="s">
        <v>2222</v>
      </c>
      <c r="BU341" s="611" t="s">
        <v>2223</v>
      </c>
      <c r="BV341" s="686">
        <v>72897606</v>
      </c>
      <c r="BW341" s="687">
        <v>10728976069</v>
      </c>
      <c r="BX341" s="617">
        <v>6500</v>
      </c>
      <c r="BY341" s="618">
        <v>46028</v>
      </c>
      <c r="BZ341" s="618">
        <v>46081</v>
      </c>
      <c r="CA341" s="619"/>
      <c r="CB341" s="612">
        <f t="shared" si="423"/>
        <v>30</v>
      </c>
      <c r="CC341" s="620">
        <f t="shared" si="424"/>
        <v>6500</v>
      </c>
      <c r="CD341" s="612">
        <v>30</v>
      </c>
      <c r="CE341" s="621">
        <f t="shared" si="395"/>
        <v>6500</v>
      </c>
      <c r="CF341" s="612">
        <v>30</v>
      </c>
      <c r="CG341" s="621">
        <v>6500</v>
      </c>
      <c r="CH341" s="621">
        <f t="shared" si="414"/>
        <v>0</v>
      </c>
      <c r="CI341" s="621">
        <f t="shared" si="415"/>
        <v>0</v>
      </c>
      <c r="CJ341" s="619"/>
      <c r="CK341" s="612">
        <f t="shared" si="425"/>
        <v>30</v>
      </c>
      <c r="CL341" s="620">
        <f t="shared" si="426"/>
        <v>6500</v>
      </c>
      <c r="CM341" s="612">
        <v>30</v>
      </c>
      <c r="CN341" s="621">
        <f t="shared" si="397"/>
        <v>6500</v>
      </c>
      <c r="CO341" s="612">
        <v>30</v>
      </c>
      <c r="CP341" s="621">
        <v>6500</v>
      </c>
      <c r="CQ341" s="621">
        <f t="shared" si="389"/>
        <v>0</v>
      </c>
      <c r="CR341" s="621">
        <f t="shared" si="390"/>
        <v>6500</v>
      </c>
      <c r="CS341" s="622"/>
      <c r="CT341" s="612">
        <f t="shared" si="427"/>
        <v>0</v>
      </c>
      <c r="CU341" s="620">
        <f t="shared" si="428"/>
        <v>0</v>
      </c>
      <c r="CV341" s="612"/>
      <c r="CW341" s="621">
        <f t="shared" si="429"/>
        <v>0</v>
      </c>
      <c r="CX341" s="612"/>
      <c r="CY341" s="621">
        <f t="shared" si="430"/>
        <v>0</v>
      </c>
      <c r="CZ341" s="621">
        <f t="shared" si="431"/>
        <v>0</v>
      </c>
      <c r="DA341" s="621">
        <f t="shared" si="432"/>
        <v>0</v>
      </c>
      <c r="DB341" s="612"/>
      <c r="DC341" s="612">
        <f t="shared" si="391"/>
        <v>0</v>
      </c>
      <c r="DD341" s="620">
        <f t="shared" si="416"/>
        <v>0</v>
      </c>
      <c r="DE341" s="612"/>
      <c r="DF341" s="621">
        <f t="shared" si="417"/>
        <v>0</v>
      </c>
      <c r="DG341" s="612"/>
      <c r="DH341" s="621">
        <f t="shared" si="418"/>
        <v>0</v>
      </c>
      <c r="DI341" s="612"/>
      <c r="DJ341" s="612"/>
      <c r="DK341" s="612"/>
      <c r="DL341" s="612"/>
      <c r="DM341" s="612"/>
      <c r="DN341" s="612"/>
      <c r="DO341" s="612"/>
      <c r="DP341" s="612"/>
      <c r="DQ341" s="612"/>
      <c r="DR341" s="612"/>
      <c r="DS341" s="612"/>
      <c r="DU341" s="1945">
        <f t="shared" si="392"/>
        <v>13000</v>
      </c>
      <c r="DV341" s="1946">
        <f t="shared" si="433"/>
        <v>13000</v>
      </c>
      <c r="DW341" s="1946">
        <f t="shared" si="434"/>
        <v>13000</v>
      </c>
      <c r="DX341" s="1946">
        <f t="shared" si="419"/>
        <v>0</v>
      </c>
      <c r="DY341" s="1946">
        <f t="shared" si="420"/>
        <v>0</v>
      </c>
      <c r="EG341" s="1946"/>
    </row>
    <row r="342" spans="1:137" s="1944" customFormat="1" ht="37.5" hidden="1" customHeight="1" x14ac:dyDescent="0.25">
      <c r="A342" s="1937">
        <v>2026</v>
      </c>
      <c r="B342" s="606">
        <v>479</v>
      </c>
      <c r="C342" s="606" t="s">
        <v>58</v>
      </c>
      <c r="D342" s="606">
        <v>3000654</v>
      </c>
      <c r="E342" s="606">
        <v>5005023</v>
      </c>
      <c r="F342" s="606" t="s">
        <v>990</v>
      </c>
      <c r="G342" s="1937" t="s">
        <v>991</v>
      </c>
      <c r="H342" s="1937">
        <v>94</v>
      </c>
      <c r="I342" s="607" t="s">
        <v>992</v>
      </c>
      <c r="J342" s="608" t="s">
        <v>10</v>
      </c>
      <c r="K342" s="608" t="s">
        <v>60</v>
      </c>
      <c r="L342" s="606" t="str">
        <f t="shared" si="399"/>
        <v>2.3</v>
      </c>
      <c r="M342" s="1938" t="s">
        <v>62</v>
      </c>
      <c r="N342" s="609"/>
      <c r="O342" s="1937" t="s">
        <v>2208</v>
      </c>
      <c r="P342" s="1937" t="s">
        <v>65</v>
      </c>
      <c r="Q342" s="1939">
        <v>1</v>
      </c>
      <c r="R342" s="457">
        <v>6500</v>
      </c>
      <c r="S342" s="1937">
        <v>30</v>
      </c>
      <c r="T342" s="1937">
        <v>30</v>
      </c>
      <c r="U342" s="1937"/>
      <c r="V342" s="1937">
        <v>0</v>
      </c>
      <c r="W342" s="2000"/>
      <c r="X342" s="325"/>
      <c r="Y342" s="325"/>
      <c r="Z342" s="326"/>
      <c r="AA342" s="326"/>
      <c r="AB342" s="326"/>
      <c r="AC342" s="326"/>
      <c r="AD342" s="326"/>
      <c r="AE342" s="457">
        <v>13000</v>
      </c>
      <c r="AF342" s="327">
        <f t="shared" si="401"/>
        <v>6500</v>
      </c>
      <c r="AG342" s="327">
        <f t="shared" si="402"/>
        <v>6500</v>
      </c>
      <c r="AH342" s="327">
        <f t="shared" si="403"/>
        <v>0</v>
      </c>
      <c r="AI342" s="327">
        <f t="shared" si="404"/>
        <v>0</v>
      </c>
      <c r="AJ342" s="327">
        <f t="shared" si="405"/>
        <v>0</v>
      </c>
      <c r="AK342" s="327">
        <f t="shared" si="406"/>
        <v>0</v>
      </c>
      <c r="AL342" s="327">
        <f t="shared" si="407"/>
        <v>0</v>
      </c>
      <c r="AM342" s="327">
        <f t="shared" si="408"/>
        <v>0</v>
      </c>
      <c r="AN342" s="327">
        <f t="shared" si="409"/>
        <v>0</v>
      </c>
      <c r="AO342" s="327">
        <f t="shared" si="410"/>
        <v>0</v>
      </c>
      <c r="AP342" s="327">
        <f t="shared" si="411"/>
        <v>0</v>
      </c>
      <c r="AQ342" s="327">
        <f t="shared" si="412"/>
        <v>0</v>
      </c>
      <c r="AR342" s="458">
        <f t="shared" si="413"/>
        <v>13000</v>
      </c>
      <c r="AS342" s="1941" t="s">
        <v>1763</v>
      </c>
      <c r="AT342" s="612"/>
      <c r="AU342" s="612"/>
      <c r="AV342" s="612"/>
      <c r="AW342" s="612"/>
      <c r="AX342" s="612"/>
      <c r="AY342" s="612"/>
      <c r="AZ342" s="612"/>
      <c r="BA342" s="613"/>
      <c r="BB342" s="1942" t="s">
        <v>995</v>
      </c>
      <c r="BC342" s="614" t="s">
        <v>1956</v>
      </c>
      <c r="BD342" s="614" t="s">
        <v>1957</v>
      </c>
      <c r="BE342" s="614" t="s">
        <v>1958</v>
      </c>
      <c r="BF342" s="615">
        <v>46028</v>
      </c>
      <c r="BG342" s="614"/>
      <c r="BH342" s="616" t="s">
        <v>2224</v>
      </c>
      <c r="BI342" s="616" t="s">
        <v>1960</v>
      </c>
      <c r="BJ342" s="614"/>
      <c r="BK342" s="616"/>
      <c r="BL342" s="614"/>
      <c r="BM342" s="614"/>
      <c r="BN342" s="616"/>
      <c r="BO342" s="616"/>
      <c r="BP342" s="684"/>
      <c r="BQ342" s="2819"/>
      <c r="BR342" s="2819"/>
      <c r="BS342" s="2798" t="s">
        <v>2225</v>
      </c>
      <c r="BT342" s="665" t="s">
        <v>1592</v>
      </c>
      <c r="BU342" s="665" t="s">
        <v>2226</v>
      </c>
      <c r="BV342" s="686">
        <v>42285096</v>
      </c>
      <c r="BW342" s="687">
        <v>10422850967</v>
      </c>
      <c r="BX342" s="617">
        <v>6500</v>
      </c>
      <c r="BY342" s="618">
        <v>46028</v>
      </c>
      <c r="BZ342" s="618">
        <v>46081</v>
      </c>
      <c r="CA342" s="619"/>
      <c r="CB342" s="612">
        <f t="shared" si="423"/>
        <v>30</v>
      </c>
      <c r="CC342" s="620">
        <f t="shared" si="424"/>
        <v>6500</v>
      </c>
      <c r="CD342" s="612">
        <v>30</v>
      </c>
      <c r="CE342" s="621">
        <f t="shared" si="395"/>
        <v>6500</v>
      </c>
      <c r="CF342" s="612">
        <v>30</v>
      </c>
      <c r="CG342" s="621">
        <v>6500</v>
      </c>
      <c r="CH342" s="621">
        <f t="shared" si="414"/>
        <v>0</v>
      </c>
      <c r="CI342" s="621">
        <f t="shared" si="415"/>
        <v>0</v>
      </c>
      <c r="CJ342" s="619"/>
      <c r="CK342" s="612">
        <f t="shared" si="425"/>
        <v>30</v>
      </c>
      <c r="CL342" s="620">
        <f t="shared" si="426"/>
        <v>6500</v>
      </c>
      <c r="CM342" s="612">
        <v>30</v>
      </c>
      <c r="CN342" s="621">
        <f t="shared" si="397"/>
        <v>6500</v>
      </c>
      <c r="CO342" s="612">
        <v>30</v>
      </c>
      <c r="CP342" s="621">
        <v>6500</v>
      </c>
      <c r="CQ342" s="621">
        <f t="shared" si="389"/>
        <v>0</v>
      </c>
      <c r="CR342" s="621">
        <f t="shared" si="390"/>
        <v>6500</v>
      </c>
      <c r="CS342" s="622"/>
      <c r="CT342" s="612">
        <f t="shared" si="427"/>
        <v>0</v>
      </c>
      <c r="CU342" s="620">
        <f t="shared" si="428"/>
        <v>0</v>
      </c>
      <c r="CV342" s="612"/>
      <c r="CW342" s="621">
        <f t="shared" si="429"/>
        <v>0</v>
      </c>
      <c r="CX342" s="612"/>
      <c r="CY342" s="621">
        <f t="shared" si="430"/>
        <v>0</v>
      </c>
      <c r="CZ342" s="621">
        <f t="shared" si="431"/>
        <v>0</v>
      </c>
      <c r="DA342" s="621">
        <f t="shared" si="432"/>
        <v>0</v>
      </c>
      <c r="DB342" s="612"/>
      <c r="DC342" s="612">
        <f t="shared" si="391"/>
        <v>0</v>
      </c>
      <c r="DD342" s="620">
        <f t="shared" si="416"/>
        <v>0</v>
      </c>
      <c r="DE342" s="612"/>
      <c r="DF342" s="621">
        <f t="shared" si="417"/>
        <v>0</v>
      </c>
      <c r="DG342" s="612"/>
      <c r="DH342" s="621">
        <f t="shared" si="418"/>
        <v>0</v>
      </c>
      <c r="DI342" s="612"/>
      <c r="DJ342" s="612"/>
      <c r="DK342" s="612"/>
      <c r="DL342" s="612"/>
      <c r="DM342" s="612"/>
      <c r="DN342" s="612"/>
      <c r="DO342" s="612"/>
      <c r="DP342" s="612"/>
      <c r="DQ342" s="612"/>
      <c r="DR342" s="612"/>
      <c r="DS342" s="612"/>
      <c r="DU342" s="1945">
        <f t="shared" si="392"/>
        <v>13000</v>
      </c>
      <c r="DV342" s="1946">
        <f t="shared" si="433"/>
        <v>13000</v>
      </c>
      <c r="DW342" s="1946">
        <f t="shared" si="434"/>
        <v>13000</v>
      </c>
      <c r="DX342" s="1946">
        <f t="shared" si="419"/>
        <v>0</v>
      </c>
      <c r="DY342" s="1946">
        <f t="shared" si="420"/>
        <v>0</v>
      </c>
      <c r="EG342" s="1946"/>
    </row>
    <row r="343" spans="1:137" s="1944" customFormat="1" ht="37.5" hidden="1" customHeight="1" x14ac:dyDescent="0.25">
      <c r="A343" s="1937">
        <v>2026</v>
      </c>
      <c r="B343" s="606">
        <v>479</v>
      </c>
      <c r="C343" s="606" t="s">
        <v>58</v>
      </c>
      <c r="D343" s="606">
        <v>3000654</v>
      </c>
      <c r="E343" s="606">
        <v>5005023</v>
      </c>
      <c r="F343" s="606" t="s">
        <v>990</v>
      </c>
      <c r="G343" s="1937" t="s">
        <v>991</v>
      </c>
      <c r="H343" s="1937">
        <v>94</v>
      </c>
      <c r="I343" s="607" t="s">
        <v>992</v>
      </c>
      <c r="J343" s="608" t="s">
        <v>10</v>
      </c>
      <c r="K343" s="608" t="s">
        <v>60</v>
      </c>
      <c r="L343" s="606" t="str">
        <f t="shared" si="399"/>
        <v>2.3</v>
      </c>
      <c r="M343" s="1938" t="s">
        <v>62</v>
      </c>
      <c r="N343" s="609"/>
      <c r="O343" s="1937" t="s">
        <v>2208</v>
      </c>
      <c r="P343" s="1937" t="s">
        <v>65</v>
      </c>
      <c r="Q343" s="1939">
        <v>1</v>
      </c>
      <c r="R343" s="457">
        <v>6500</v>
      </c>
      <c r="S343" s="1937">
        <v>30</v>
      </c>
      <c r="T343" s="1937">
        <v>30</v>
      </c>
      <c r="U343" s="1937"/>
      <c r="V343" s="1937">
        <v>0</v>
      </c>
      <c r="W343" s="2000"/>
      <c r="X343" s="325"/>
      <c r="Y343" s="325"/>
      <c r="Z343" s="326"/>
      <c r="AA343" s="326"/>
      <c r="AB343" s="326"/>
      <c r="AC343" s="326"/>
      <c r="AD343" s="326"/>
      <c r="AE343" s="457">
        <v>13000</v>
      </c>
      <c r="AF343" s="327">
        <f t="shared" si="401"/>
        <v>6500</v>
      </c>
      <c r="AG343" s="327">
        <f t="shared" si="402"/>
        <v>6500</v>
      </c>
      <c r="AH343" s="327">
        <f t="shared" si="403"/>
        <v>0</v>
      </c>
      <c r="AI343" s="327">
        <f t="shared" si="404"/>
        <v>0</v>
      </c>
      <c r="AJ343" s="327">
        <f t="shared" si="405"/>
        <v>0</v>
      </c>
      <c r="AK343" s="327">
        <f t="shared" si="406"/>
        <v>0</v>
      </c>
      <c r="AL343" s="327">
        <f t="shared" si="407"/>
        <v>0</v>
      </c>
      <c r="AM343" s="327">
        <f t="shared" si="408"/>
        <v>0</v>
      </c>
      <c r="AN343" s="327">
        <f t="shared" si="409"/>
        <v>0</v>
      </c>
      <c r="AO343" s="327">
        <f t="shared" si="410"/>
        <v>0</v>
      </c>
      <c r="AP343" s="327">
        <f t="shared" si="411"/>
        <v>0</v>
      </c>
      <c r="AQ343" s="327">
        <f t="shared" si="412"/>
        <v>0</v>
      </c>
      <c r="AR343" s="458">
        <f t="shared" si="413"/>
        <v>13000</v>
      </c>
      <c r="AS343" s="1941" t="s">
        <v>1763</v>
      </c>
      <c r="AT343" s="612"/>
      <c r="AU343" s="612"/>
      <c r="AV343" s="612"/>
      <c r="AW343" s="612"/>
      <c r="AX343" s="612"/>
      <c r="AY343" s="612"/>
      <c r="AZ343" s="612"/>
      <c r="BA343" s="613"/>
      <c r="BB343" s="1942" t="s">
        <v>995</v>
      </c>
      <c r="BC343" s="614" t="s">
        <v>1956</v>
      </c>
      <c r="BD343" s="614" t="s">
        <v>1957</v>
      </c>
      <c r="BE343" s="614" t="s">
        <v>1958</v>
      </c>
      <c r="BF343" s="615">
        <v>46028</v>
      </c>
      <c r="BG343" s="614"/>
      <c r="BH343" s="616" t="s">
        <v>2227</v>
      </c>
      <c r="BI343" s="616" t="s">
        <v>1960</v>
      </c>
      <c r="BJ343" s="614"/>
      <c r="BK343" s="616"/>
      <c r="BL343" s="614"/>
      <c r="BM343" s="614"/>
      <c r="BN343" s="616"/>
      <c r="BO343" s="616"/>
      <c r="BP343" s="684"/>
      <c r="BQ343" s="2819"/>
      <c r="BR343" s="2819"/>
      <c r="BS343" s="2798" t="s">
        <v>2228</v>
      </c>
      <c r="BT343" s="665" t="s">
        <v>2229</v>
      </c>
      <c r="BU343" s="611" t="s">
        <v>2230</v>
      </c>
      <c r="BV343" s="686">
        <v>43435423</v>
      </c>
      <c r="BW343" s="687">
        <v>10434354230</v>
      </c>
      <c r="BX343" s="617">
        <v>6500</v>
      </c>
      <c r="BY343" s="618">
        <v>46028</v>
      </c>
      <c r="BZ343" s="618">
        <v>46081</v>
      </c>
      <c r="CA343" s="619"/>
      <c r="CB343" s="612">
        <f t="shared" si="423"/>
        <v>30</v>
      </c>
      <c r="CC343" s="620">
        <f t="shared" si="424"/>
        <v>6500</v>
      </c>
      <c r="CD343" s="612">
        <v>30</v>
      </c>
      <c r="CE343" s="621">
        <f t="shared" si="395"/>
        <v>6500</v>
      </c>
      <c r="CF343" s="612">
        <v>30</v>
      </c>
      <c r="CG343" s="621">
        <v>6500</v>
      </c>
      <c r="CH343" s="621">
        <f t="shared" si="414"/>
        <v>0</v>
      </c>
      <c r="CI343" s="621">
        <f t="shared" si="415"/>
        <v>0</v>
      </c>
      <c r="CJ343" s="619"/>
      <c r="CK343" s="612">
        <f t="shared" si="425"/>
        <v>30</v>
      </c>
      <c r="CL343" s="620">
        <f t="shared" si="426"/>
        <v>6500</v>
      </c>
      <c r="CM343" s="612">
        <v>30</v>
      </c>
      <c r="CN343" s="621">
        <f t="shared" si="397"/>
        <v>6500</v>
      </c>
      <c r="CO343" s="612">
        <v>30</v>
      </c>
      <c r="CP343" s="621">
        <v>6500</v>
      </c>
      <c r="CQ343" s="621">
        <f t="shared" si="389"/>
        <v>0</v>
      </c>
      <c r="CR343" s="621">
        <f t="shared" si="390"/>
        <v>6500</v>
      </c>
      <c r="CS343" s="622"/>
      <c r="CT343" s="612">
        <f t="shared" si="427"/>
        <v>0</v>
      </c>
      <c r="CU343" s="620">
        <f t="shared" si="428"/>
        <v>0</v>
      </c>
      <c r="CV343" s="612"/>
      <c r="CW343" s="621">
        <f t="shared" si="429"/>
        <v>0</v>
      </c>
      <c r="CX343" s="612"/>
      <c r="CY343" s="621">
        <f t="shared" si="430"/>
        <v>0</v>
      </c>
      <c r="CZ343" s="621">
        <f t="shared" si="431"/>
        <v>0</v>
      </c>
      <c r="DA343" s="621">
        <f t="shared" si="432"/>
        <v>0</v>
      </c>
      <c r="DB343" s="612"/>
      <c r="DC343" s="612">
        <f t="shared" si="391"/>
        <v>0</v>
      </c>
      <c r="DD343" s="620">
        <f t="shared" si="416"/>
        <v>0</v>
      </c>
      <c r="DE343" s="612"/>
      <c r="DF343" s="621">
        <f t="shared" si="417"/>
        <v>0</v>
      </c>
      <c r="DG343" s="612"/>
      <c r="DH343" s="621">
        <f t="shared" si="418"/>
        <v>0</v>
      </c>
      <c r="DI343" s="612"/>
      <c r="DJ343" s="612"/>
      <c r="DK343" s="612"/>
      <c r="DL343" s="612"/>
      <c r="DM343" s="612"/>
      <c r="DN343" s="612"/>
      <c r="DO343" s="612"/>
      <c r="DP343" s="612"/>
      <c r="DQ343" s="612"/>
      <c r="DR343" s="612"/>
      <c r="DS343" s="612"/>
      <c r="DU343" s="1945">
        <f t="shared" si="392"/>
        <v>13000</v>
      </c>
      <c r="DV343" s="1946">
        <f t="shared" si="433"/>
        <v>13000</v>
      </c>
      <c r="DW343" s="1946">
        <f t="shared" si="434"/>
        <v>13000</v>
      </c>
      <c r="DX343" s="1946">
        <f t="shared" si="419"/>
        <v>0</v>
      </c>
      <c r="DY343" s="1946">
        <f t="shared" si="420"/>
        <v>0</v>
      </c>
      <c r="EG343" s="1946"/>
    </row>
    <row r="344" spans="1:137" s="1944" customFormat="1" ht="37.5" hidden="1" customHeight="1" x14ac:dyDescent="0.25">
      <c r="A344" s="1937">
        <v>2026</v>
      </c>
      <c r="B344" s="606">
        <v>479</v>
      </c>
      <c r="C344" s="606" t="s">
        <v>58</v>
      </c>
      <c r="D344" s="606">
        <v>3000654</v>
      </c>
      <c r="E344" s="606">
        <v>5005023</v>
      </c>
      <c r="F344" s="606" t="s">
        <v>990</v>
      </c>
      <c r="G344" s="1937" t="s">
        <v>991</v>
      </c>
      <c r="H344" s="1937">
        <v>94</v>
      </c>
      <c r="I344" s="607" t="s">
        <v>992</v>
      </c>
      <c r="J344" s="608" t="s">
        <v>10</v>
      </c>
      <c r="K344" s="608" t="s">
        <v>60</v>
      </c>
      <c r="L344" s="606" t="str">
        <f t="shared" si="399"/>
        <v>2.3</v>
      </c>
      <c r="M344" s="1938" t="s">
        <v>62</v>
      </c>
      <c r="N344" s="609"/>
      <c r="O344" s="1937" t="s">
        <v>2208</v>
      </c>
      <c r="P344" s="1937" t="s">
        <v>65</v>
      </c>
      <c r="Q344" s="1939">
        <v>1</v>
      </c>
      <c r="R344" s="457">
        <v>6500</v>
      </c>
      <c r="S344" s="1937">
        <v>30</v>
      </c>
      <c r="T344" s="1937">
        <v>30</v>
      </c>
      <c r="U344" s="1937"/>
      <c r="V344" s="1937">
        <v>0</v>
      </c>
      <c r="W344" s="2000"/>
      <c r="X344" s="325"/>
      <c r="Y344" s="325"/>
      <c r="Z344" s="326"/>
      <c r="AA344" s="326"/>
      <c r="AB344" s="326"/>
      <c r="AC344" s="326"/>
      <c r="AD344" s="326"/>
      <c r="AE344" s="457">
        <v>13000</v>
      </c>
      <c r="AF344" s="327">
        <f t="shared" si="401"/>
        <v>6500</v>
      </c>
      <c r="AG344" s="327">
        <f t="shared" si="402"/>
        <v>6500</v>
      </c>
      <c r="AH344" s="327">
        <f t="shared" si="403"/>
        <v>0</v>
      </c>
      <c r="AI344" s="327">
        <f t="shared" si="404"/>
        <v>0</v>
      </c>
      <c r="AJ344" s="327">
        <f t="shared" si="405"/>
        <v>0</v>
      </c>
      <c r="AK344" s="327">
        <f t="shared" si="406"/>
        <v>0</v>
      </c>
      <c r="AL344" s="327">
        <f t="shared" si="407"/>
        <v>0</v>
      </c>
      <c r="AM344" s="327">
        <f t="shared" si="408"/>
        <v>0</v>
      </c>
      <c r="AN344" s="327">
        <f t="shared" si="409"/>
        <v>0</v>
      </c>
      <c r="AO344" s="327">
        <f t="shared" si="410"/>
        <v>0</v>
      </c>
      <c r="AP344" s="327">
        <f t="shared" si="411"/>
        <v>0</v>
      </c>
      <c r="AQ344" s="327">
        <f t="shared" si="412"/>
        <v>0</v>
      </c>
      <c r="AR344" s="458">
        <f t="shared" si="413"/>
        <v>13000</v>
      </c>
      <c r="AS344" s="1941" t="s">
        <v>1763</v>
      </c>
      <c r="AT344" s="612"/>
      <c r="AU344" s="612"/>
      <c r="AV344" s="612"/>
      <c r="AW344" s="612"/>
      <c r="AX344" s="612"/>
      <c r="AY344" s="612"/>
      <c r="AZ344" s="612"/>
      <c r="BA344" s="613"/>
      <c r="BB344" s="1942" t="s">
        <v>995</v>
      </c>
      <c r="BC344" s="614" t="s">
        <v>1956</v>
      </c>
      <c r="BD344" s="614" t="s">
        <v>1957</v>
      </c>
      <c r="BE344" s="614" t="s">
        <v>1958</v>
      </c>
      <c r="BF344" s="615">
        <v>46028</v>
      </c>
      <c r="BG344" s="614"/>
      <c r="BH344" s="616" t="s">
        <v>2231</v>
      </c>
      <c r="BI344" s="616" t="s">
        <v>1960</v>
      </c>
      <c r="BJ344" s="616"/>
      <c r="BK344" s="616"/>
      <c r="BL344" s="616"/>
      <c r="BM344" s="616"/>
      <c r="BN344" s="616"/>
      <c r="BO344" s="616"/>
      <c r="BP344" s="684"/>
      <c r="BQ344" s="2819"/>
      <c r="BR344" s="2819"/>
      <c r="BS344" s="2798" t="s">
        <v>1523</v>
      </c>
      <c r="BT344" s="665" t="s">
        <v>1028</v>
      </c>
      <c r="BU344" s="611" t="s">
        <v>2232</v>
      </c>
      <c r="BV344" s="686">
        <v>75362915</v>
      </c>
      <c r="BW344" s="687">
        <v>10753629152</v>
      </c>
      <c r="BX344" s="617">
        <v>6500</v>
      </c>
      <c r="BY344" s="618">
        <v>46028</v>
      </c>
      <c r="BZ344" s="618">
        <v>46081</v>
      </c>
      <c r="CA344" s="619"/>
      <c r="CB344" s="612">
        <f t="shared" si="423"/>
        <v>30</v>
      </c>
      <c r="CC344" s="620">
        <f t="shared" si="424"/>
        <v>6500</v>
      </c>
      <c r="CD344" s="612">
        <v>30</v>
      </c>
      <c r="CE344" s="621">
        <f t="shared" si="395"/>
        <v>6500</v>
      </c>
      <c r="CF344" s="612">
        <v>30</v>
      </c>
      <c r="CG344" s="621">
        <v>6500</v>
      </c>
      <c r="CH344" s="621">
        <f t="shared" si="414"/>
        <v>0</v>
      </c>
      <c r="CI344" s="621">
        <f t="shared" si="415"/>
        <v>0</v>
      </c>
      <c r="CJ344" s="619"/>
      <c r="CK344" s="612">
        <f t="shared" si="425"/>
        <v>30</v>
      </c>
      <c r="CL344" s="620">
        <f t="shared" si="426"/>
        <v>6500</v>
      </c>
      <c r="CM344" s="612">
        <v>30</v>
      </c>
      <c r="CN344" s="621">
        <f t="shared" si="397"/>
        <v>6500</v>
      </c>
      <c r="CO344" s="612">
        <v>30</v>
      </c>
      <c r="CP344" s="621">
        <v>6500</v>
      </c>
      <c r="CQ344" s="621">
        <f t="shared" si="389"/>
        <v>0</v>
      </c>
      <c r="CR344" s="621">
        <f t="shared" si="390"/>
        <v>6500</v>
      </c>
      <c r="CS344" s="622"/>
      <c r="CT344" s="612">
        <f t="shared" si="427"/>
        <v>0</v>
      </c>
      <c r="CU344" s="620">
        <f t="shared" si="428"/>
        <v>0</v>
      </c>
      <c r="CV344" s="612"/>
      <c r="CW344" s="621">
        <f t="shared" si="429"/>
        <v>0</v>
      </c>
      <c r="CX344" s="612"/>
      <c r="CY344" s="621">
        <f t="shared" si="430"/>
        <v>0</v>
      </c>
      <c r="CZ344" s="621">
        <f t="shared" si="431"/>
        <v>0</v>
      </c>
      <c r="DA344" s="621">
        <f t="shared" si="432"/>
        <v>0</v>
      </c>
      <c r="DB344" s="612"/>
      <c r="DC344" s="612">
        <f t="shared" si="391"/>
        <v>0</v>
      </c>
      <c r="DD344" s="620">
        <f t="shared" si="416"/>
        <v>0</v>
      </c>
      <c r="DE344" s="612"/>
      <c r="DF344" s="621">
        <f t="shared" si="417"/>
        <v>0</v>
      </c>
      <c r="DG344" s="612"/>
      <c r="DH344" s="621">
        <f t="shared" si="418"/>
        <v>0</v>
      </c>
      <c r="DI344" s="612"/>
      <c r="DJ344" s="612"/>
      <c r="DK344" s="612"/>
      <c r="DL344" s="612"/>
      <c r="DM344" s="612"/>
      <c r="DN344" s="612"/>
      <c r="DO344" s="612"/>
      <c r="DP344" s="612"/>
      <c r="DQ344" s="612"/>
      <c r="DR344" s="612"/>
      <c r="DS344" s="612"/>
      <c r="DU344" s="1945">
        <f t="shared" si="392"/>
        <v>13000</v>
      </c>
      <c r="DV344" s="1946">
        <f t="shared" si="433"/>
        <v>13000</v>
      </c>
      <c r="DW344" s="1946">
        <f t="shared" si="434"/>
        <v>13000</v>
      </c>
      <c r="DX344" s="1946">
        <f t="shared" si="419"/>
        <v>0</v>
      </c>
      <c r="DY344" s="1946">
        <f t="shared" si="420"/>
        <v>0</v>
      </c>
      <c r="EG344" s="1946"/>
    </row>
    <row r="345" spans="1:137" s="1944" customFormat="1" ht="37.5" hidden="1" customHeight="1" x14ac:dyDescent="0.25">
      <c r="A345" s="1937">
        <v>2026</v>
      </c>
      <c r="B345" s="606">
        <v>479</v>
      </c>
      <c r="C345" s="606" t="s">
        <v>58</v>
      </c>
      <c r="D345" s="606">
        <v>3000654</v>
      </c>
      <c r="E345" s="606">
        <v>5005023</v>
      </c>
      <c r="F345" s="606" t="s">
        <v>990</v>
      </c>
      <c r="G345" s="1937" t="s">
        <v>991</v>
      </c>
      <c r="H345" s="1937">
        <v>94</v>
      </c>
      <c r="I345" s="607" t="s">
        <v>992</v>
      </c>
      <c r="J345" s="608" t="s">
        <v>10</v>
      </c>
      <c r="K345" s="608" t="s">
        <v>60</v>
      </c>
      <c r="L345" s="606" t="str">
        <f t="shared" si="399"/>
        <v>2.3</v>
      </c>
      <c r="M345" s="1938" t="s">
        <v>62</v>
      </c>
      <c r="N345" s="609"/>
      <c r="O345" s="1937" t="s">
        <v>2208</v>
      </c>
      <c r="P345" s="1937" t="s">
        <v>65</v>
      </c>
      <c r="Q345" s="1939">
        <v>1</v>
      </c>
      <c r="R345" s="457">
        <v>6500</v>
      </c>
      <c r="S345" s="1937">
        <v>30</v>
      </c>
      <c r="T345" s="1937">
        <v>30</v>
      </c>
      <c r="U345" s="1937"/>
      <c r="V345" s="1937">
        <v>0</v>
      </c>
      <c r="W345" s="2000"/>
      <c r="X345" s="325"/>
      <c r="Y345" s="325"/>
      <c r="Z345" s="326"/>
      <c r="AA345" s="326"/>
      <c r="AB345" s="326"/>
      <c r="AC345" s="326"/>
      <c r="AD345" s="326"/>
      <c r="AE345" s="457">
        <v>13000</v>
      </c>
      <c r="AF345" s="327">
        <f t="shared" si="401"/>
        <v>6500</v>
      </c>
      <c r="AG345" s="327">
        <f t="shared" si="402"/>
        <v>6500</v>
      </c>
      <c r="AH345" s="327">
        <f t="shared" si="403"/>
        <v>0</v>
      </c>
      <c r="AI345" s="327">
        <f t="shared" si="404"/>
        <v>0</v>
      </c>
      <c r="AJ345" s="327">
        <f t="shared" si="405"/>
        <v>0</v>
      </c>
      <c r="AK345" s="327">
        <f t="shared" si="406"/>
        <v>0</v>
      </c>
      <c r="AL345" s="327">
        <f t="shared" si="407"/>
        <v>0</v>
      </c>
      <c r="AM345" s="327">
        <f t="shared" si="408"/>
        <v>0</v>
      </c>
      <c r="AN345" s="327">
        <f t="shared" si="409"/>
        <v>0</v>
      </c>
      <c r="AO345" s="327">
        <f t="shared" si="410"/>
        <v>0</v>
      </c>
      <c r="AP345" s="327">
        <f t="shared" si="411"/>
        <v>0</v>
      </c>
      <c r="AQ345" s="327">
        <f t="shared" si="412"/>
        <v>0</v>
      </c>
      <c r="AR345" s="458">
        <f t="shared" si="413"/>
        <v>13000</v>
      </c>
      <c r="AS345" s="1941" t="s">
        <v>1763</v>
      </c>
      <c r="AT345" s="612"/>
      <c r="AU345" s="612"/>
      <c r="AV345" s="612"/>
      <c r="AW345" s="612"/>
      <c r="AX345" s="612"/>
      <c r="AY345" s="612"/>
      <c r="AZ345" s="612"/>
      <c r="BA345" s="613"/>
      <c r="BB345" s="1942" t="s">
        <v>995</v>
      </c>
      <c r="BC345" s="614" t="s">
        <v>1956</v>
      </c>
      <c r="BD345" s="614" t="s">
        <v>1957</v>
      </c>
      <c r="BE345" s="614" t="s">
        <v>1958</v>
      </c>
      <c r="BF345" s="615">
        <v>46028</v>
      </c>
      <c r="BG345" s="614"/>
      <c r="BH345" s="616" t="s">
        <v>2233</v>
      </c>
      <c r="BI345" s="616" t="s">
        <v>1960</v>
      </c>
      <c r="BJ345" s="614"/>
      <c r="BK345" s="616"/>
      <c r="BL345" s="614"/>
      <c r="BM345" s="614"/>
      <c r="BN345" s="616"/>
      <c r="BO345" s="616"/>
      <c r="BP345" s="684"/>
      <c r="BQ345" s="2819"/>
      <c r="BR345" s="2819"/>
      <c r="BS345" s="2798" t="s">
        <v>2234</v>
      </c>
      <c r="BT345" s="665" t="s">
        <v>1571</v>
      </c>
      <c r="BU345" s="611" t="s">
        <v>2235</v>
      </c>
      <c r="BV345" s="686">
        <v>15739720</v>
      </c>
      <c r="BW345" s="687">
        <v>10157397201</v>
      </c>
      <c r="BX345" s="617">
        <v>6500</v>
      </c>
      <c r="BY345" s="618">
        <v>46028</v>
      </c>
      <c r="BZ345" s="618">
        <v>46081</v>
      </c>
      <c r="CA345" s="619"/>
      <c r="CB345" s="612">
        <f t="shared" si="423"/>
        <v>30</v>
      </c>
      <c r="CC345" s="620">
        <f t="shared" si="424"/>
        <v>6500</v>
      </c>
      <c r="CD345" s="612">
        <v>30</v>
      </c>
      <c r="CE345" s="621">
        <f t="shared" si="395"/>
        <v>6500</v>
      </c>
      <c r="CF345" s="612">
        <v>30</v>
      </c>
      <c r="CG345" s="621">
        <v>6500</v>
      </c>
      <c r="CH345" s="621">
        <f t="shared" si="414"/>
        <v>0</v>
      </c>
      <c r="CI345" s="621">
        <f t="shared" si="415"/>
        <v>0</v>
      </c>
      <c r="CJ345" s="619"/>
      <c r="CK345" s="612">
        <f t="shared" si="425"/>
        <v>30</v>
      </c>
      <c r="CL345" s="620">
        <f t="shared" si="426"/>
        <v>6500</v>
      </c>
      <c r="CM345" s="612">
        <v>30</v>
      </c>
      <c r="CN345" s="621">
        <f t="shared" si="397"/>
        <v>6500</v>
      </c>
      <c r="CO345" s="612">
        <v>30</v>
      </c>
      <c r="CP345" s="621">
        <v>6500</v>
      </c>
      <c r="CQ345" s="621">
        <f t="shared" si="389"/>
        <v>0</v>
      </c>
      <c r="CR345" s="621">
        <f t="shared" si="390"/>
        <v>6500</v>
      </c>
      <c r="CS345" s="622"/>
      <c r="CT345" s="612">
        <f t="shared" si="427"/>
        <v>0</v>
      </c>
      <c r="CU345" s="620">
        <f t="shared" si="428"/>
        <v>0</v>
      </c>
      <c r="CV345" s="612"/>
      <c r="CW345" s="621">
        <f t="shared" si="429"/>
        <v>0</v>
      </c>
      <c r="CX345" s="612"/>
      <c r="CY345" s="621">
        <f t="shared" si="430"/>
        <v>0</v>
      </c>
      <c r="CZ345" s="621">
        <f t="shared" si="431"/>
        <v>0</v>
      </c>
      <c r="DA345" s="621">
        <f t="shared" si="432"/>
        <v>0</v>
      </c>
      <c r="DB345" s="612"/>
      <c r="DC345" s="612">
        <f t="shared" si="391"/>
        <v>0</v>
      </c>
      <c r="DD345" s="620">
        <f t="shared" si="416"/>
        <v>0</v>
      </c>
      <c r="DE345" s="612"/>
      <c r="DF345" s="621">
        <f t="shared" si="417"/>
        <v>0</v>
      </c>
      <c r="DG345" s="612"/>
      <c r="DH345" s="621">
        <f t="shared" si="418"/>
        <v>0</v>
      </c>
      <c r="DI345" s="612"/>
      <c r="DJ345" s="612"/>
      <c r="DK345" s="612"/>
      <c r="DL345" s="612"/>
      <c r="DM345" s="612"/>
      <c r="DN345" s="612"/>
      <c r="DO345" s="612"/>
      <c r="DP345" s="612"/>
      <c r="DQ345" s="612"/>
      <c r="DR345" s="612"/>
      <c r="DS345" s="612"/>
      <c r="DU345" s="1945">
        <f t="shared" si="392"/>
        <v>13000</v>
      </c>
      <c r="DV345" s="1946">
        <f t="shared" si="433"/>
        <v>13000</v>
      </c>
      <c r="DW345" s="1946">
        <f t="shared" si="434"/>
        <v>13000</v>
      </c>
      <c r="DX345" s="1946">
        <f t="shared" si="419"/>
        <v>0</v>
      </c>
      <c r="DY345" s="1946">
        <f t="shared" si="420"/>
        <v>0</v>
      </c>
      <c r="EG345" s="1946"/>
    </row>
    <row r="346" spans="1:137" s="1944" customFormat="1" ht="37.5" hidden="1" customHeight="1" x14ac:dyDescent="0.25">
      <c r="A346" s="1937">
        <v>2026</v>
      </c>
      <c r="B346" s="606">
        <v>479</v>
      </c>
      <c r="C346" s="606" t="s">
        <v>58</v>
      </c>
      <c r="D346" s="606">
        <v>3000654</v>
      </c>
      <c r="E346" s="606">
        <v>5005023</v>
      </c>
      <c r="F346" s="606" t="s">
        <v>990</v>
      </c>
      <c r="G346" s="1937" t="s">
        <v>991</v>
      </c>
      <c r="H346" s="1937">
        <v>94</v>
      </c>
      <c r="I346" s="607" t="s">
        <v>992</v>
      </c>
      <c r="J346" s="608" t="s">
        <v>10</v>
      </c>
      <c r="K346" s="608" t="s">
        <v>60</v>
      </c>
      <c r="L346" s="606" t="str">
        <f t="shared" si="399"/>
        <v>2.3</v>
      </c>
      <c r="M346" s="1938" t="s">
        <v>62</v>
      </c>
      <c r="N346" s="609"/>
      <c r="O346" s="1937" t="s">
        <v>2208</v>
      </c>
      <c r="P346" s="1937" t="s">
        <v>65</v>
      </c>
      <c r="Q346" s="1939">
        <v>1</v>
      </c>
      <c r="R346" s="457">
        <v>6500</v>
      </c>
      <c r="S346" s="1937">
        <v>30</v>
      </c>
      <c r="T346" s="1937">
        <v>30</v>
      </c>
      <c r="U346" s="1937"/>
      <c r="V346" s="1937">
        <v>0</v>
      </c>
      <c r="W346" s="2000"/>
      <c r="X346" s="325"/>
      <c r="Y346" s="325"/>
      <c r="Z346" s="326"/>
      <c r="AA346" s="326"/>
      <c r="AB346" s="326"/>
      <c r="AC346" s="326"/>
      <c r="AD346" s="326"/>
      <c r="AE346" s="457">
        <v>13000</v>
      </c>
      <c r="AF346" s="327">
        <f t="shared" si="401"/>
        <v>6500</v>
      </c>
      <c r="AG346" s="327">
        <f t="shared" si="402"/>
        <v>6500</v>
      </c>
      <c r="AH346" s="327">
        <f t="shared" si="403"/>
        <v>0</v>
      </c>
      <c r="AI346" s="327">
        <f t="shared" si="404"/>
        <v>0</v>
      </c>
      <c r="AJ346" s="327">
        <f t="shared" si="405"/>
        <v>0</v>
      </c>
      <c r="AK346" s="327">
        <f t="shared" si="406"/>
        <v>0</v>
      </c>
      <c r="AL346" s="327">
        <f t="shared" si="407"/>
        <v>0</v>
      </c>
      <c r="AM346" s="327">
        <f t="shared" si="408"/>
        <v>0</v>
      </c>
      <c r="AN346" s="327">
        <f t="shared" si="409"/>
        <v>0</v>
      </c>
      <c r="AO346" s="327">
        <f t="shared" si="410"/>
        <v>0</v>
      </c>
      <c r="AP346" s="327">
        <f t="shared" si="411"/>
        <v>0</v>
      </c>
      <c r="AQ346" s="327">
        <f t="shared" si="412"/>
        <v>0</v>
      </c>
      <c r="AR346" s="458">
        <f t="shared" si="413"/>
        <v>13000</v>
      </c>
      <c r="AS346" s="1941" t="s">
        <v>1763</v>
      </c>
      <c r="AT346" s="612"/>
      <c r="AU346" s="612"/>
      <c r="AV346" s="612"/>
      <c r="AW346" s="612"/>
      <c r="AX346" s="612"/>
      <c r="AY346" s="612"/>
      <c r="AZ346" s="612"/>
      <c r="BA346" s="613"/>
      <c r="BB346" s="1942" t="s">
        <v>995</v>
      </c>
      <c r="BC346" s="614" t="s">
        <v>1956</v>
      </c>
      <c r="BD346" s="614" t="s">
        <v>1957</v>
      </c>
      <c r="BE346" s="614" t="s">
        <v>1958</v>
      </c>
      <c r="BF346" s="615">
        <v>46028</v>
      </c>
      <c r="BG346" s="614"/>
      <c r="BH346" s="616" t="s">
        <v>2236</v>
      </c>
      <c r="BI346" s="616" t="s">
        <v>1960</v>
      </c>
      <c r="BJ346" s="614"/>
      <c r="BK346" s="616"/>
      <c r="BL346" s="614"/>
      <c r="BM346" s="614"/>
      <c r="BN346" s="616"/>
      <c r="BO346" s="616"/>
      <c r="BP346" s="684"/>
      <c r="BQ346" s="2819"/>
      <c r="BR346" s="2819"/>
      <c r="BS346" s="2798" t="s">
        <v>2237</v>
      </c>
      <c r="BT346" s="611" t="s">
        <v>2238</v>
      </c>
      <c r="BU346" s="611" t="s">
        <v>2239</v>
      </c>
      <c r="BV346" s="686">
        <v>41053452</v>
      </c>
      <c r="BW346" s="687">
        <v>10410534521</v>
      </c>
      <c r="BX346" s="617">
        <v>6500</v>
      </c>
      <c r="BY346" s="618">
        <v>46028</v>
      </c>
      <c r="BZ346" s="618">
        <v>46081</v>
      </c>
      <c r="CA346" s="619"/>
      <c r="CB346" s="612">
        <f t="shared" si="423"/>
        <v>30</v>
      </c>
      <c r="CC346" s="620">
        <f t="shared" si="424"/>
        <v>6500</v>
      </c>
      <c r="CD346" s="612">
        <v>30</v>
      </c>
      <c r="CE346" s="621">
        <f t="shared" si="395"/>
        <v>6500</v>
      </c>
      <c r="CF346" s="612">
        <v>30</v>
      </c>
      <c r="CG346" s="621">
        <v>6500</v>
      </c>
      <c r="CH346" s="621">
        <f t="shared" si="414"/>
        <v>0</v>
      </c>
      <c r="CI346" s="621">
        <f t="shared" si="415"/>
        <v>0</v>
      </c>
      <c r="CJ346" s="619"/>
      <c r="CK346" s="612">
        <f t="shared" si="425"/>
        <v>30</v>
      </c>
      <c r="CL346" s="620">
        <f t="shared" si="426"/>
        <v>6500</v>
      </c>
      <c r="CM346" s="612">
        <v>30</v>
      </c>
      <c r="CN346" s="621">
        <f t="shared" si="397"/>
        <v>6500</v>
      </c>
      <c r="CO346" s="612">
        <v>30</v>
      </c>
      <c r="CP346" s="621">
        <v>6500</v>
      </c>
      <c r="CQ346" s="621">
        <f t="shared" si="389"/>
        <v>0</v>
      </c>
      <c r="CR346" s="621">
        <f t="shared" si="390"/>
        <v>6500</v>
      </c>
      <c r="CS346" s="622"/>
      <c r="CT346" s="612">
        <f t="shared" si="427"/>
        <v>0</v>
      </c>
      <c r="CU346" s="620">
        <f t="shared" si="428"/>
        <v>0</v>
      </c>
      <c r="CV346" s="612"/>
      <c r="CW346" s="621">
        <f t="shared" si="429"/>
        <v>0</v>
      </c>
      <c r="CX346" s="612"/>
      <c r="CY346" s="621">
        <f t="shared" si="430"/>
        <v>0</v>
      </c>
      <c r="CZ346" s="621">
        <f t="shared" si="431"/>
        <v>0</v>
      </c>
      <c r="DA346" s="621">
        <f t="shared" si="432"/>
        <v>0</v>
      </c>
      <c r="DB346" s="612"/>
      <c r="DC346" s="612">
        <f t="shared" si="391"/>
        <v>0</v>
      </c>
      <c r="DD346" s="620">
        <f t="shared" si="416"/>
        <v>0</v>
      </c>
      <c r="DE346" s="612"/>
      <c r="DF346" s="621">
        <f t="shared" si="417"/>
        <v>0</v>
      </c>
      <c r="DG346" s="612"/>
      <c r="DH346" s="621">
        <f t="shared" si="418"/>
        <v>0</v>
      </c>
      <c r="DI346" s="612"/>
      <c r="DJ346" s="612"/>
      <c r="DK346" s="612"/>
      <c r="DL346" s="612"/>
      <c r="DM346" s="612"/>
      <c r="DN346" s="612"/>
      <c r="DO346" s="612"/>
      <c r="DP346" s="612"/>
      <c r="DQ346" s="612"/>
      <c r="DR346" s="612"/>
      <c r="DS346" s="612"/>
      <c r="DU346" s="1945">
        <f t="shared" si="392"/>
        <v>13000</v>
      </c>
      <c r="DV346" s="1946">
        <f t="shared" si="433"/>
        <v>13000</v>
      </c>
      <c r="DW346" s="1946">
        <f t="shared" si="434"/>
        <v>13000</v>
      </c>
      <c r="DX346" s="1946">
        <f t="shared" si="419"/>
        <v>0</v>
      </c>
      <c r="DY346" s="1946">
        <f t="shared" si="420"/>
        <v>0</v>
      </c>
      <c r="EG346" s="1946"/>
    </row>
    <row r="347" spans="1:137" s="1944" customFormat="1" ht="37.5" hidden="1" customHeight="1" x14ac:dyDescent="0.25">
      <c r="A347" s="1937">
        <v>2026</v>
      </c>
      <c r="B347" s="606">
        <v>479</v>
      </c>
      <c r="C347" s="606" t="s">
        <v>58</v>
      </c>
      <c r="D347" s="606">
        <v>3000654</v>
      </c>
      <c r="E347" s="606">
        <v>5005023</v>
      </c>
      <c r="F347" s="606" t="s">
        <v>990</v>
      </c>
      <c r="G347" s="1937" t="s">
        <v>991</v>
      </c>
      <c r="H347" s="1937">
        <v>94</v>
      </c>
      <c r="I347" s="607" t="s">
        <v>992</v>
      </c>
      <c r="J347" s="608" t="s">
        <v>10</v>
      </c>
      <c r="K347" s="608" t="s">
        <v>60</v>
      </c>
      <c r="L347" s="606" t="str">
        <f t="shared" si="399"/>
        <v>2.3</v>
      </c>
      <c r="M347" s="1938" t="s">
        <v>62</v>
      </c>
      <c r="N347" s="609"/>
      <c r="O347" s="1937" t="s">
        <v>2208</v>
      </c>
      <c r="P347" s="1937" t="s">
        <v>65</v>
      </c>
      <c r="Q347" s="1939">
        <v>1</v>
      </c>
      <c r="R347" s="457">
        <v>6500</v>
      </c>
      <c r="S347" s="1937">
        <v>30</v>
      </c>
      <c r="T347" s="1937">
        <v>30</v>
      </c>
      <c r="U347" s="1937"/>
      <c r="V347" s="1937">
        <v>0</v>
      </c>
      <c r="W347" s="2000"/>
      <c r="X347" s="325"/>
      <c r="Y347" s="325"/>
      <c r="Z347" s="326"/>
      <c r="AA347" s="326"/>
      <c r="AB347" s="326"/>
      <c r="AC347" s="326"/>
      <c r="AD347" s="326"/>
      <c r="AE347" s="457">
        <v>13000</v>
      </c>
      <c r="AF347" s="327">
        <f t="shared" si="401"/>
        <v>6500</v>
      </c>
      <c r="AG347" s="327">
        <f t="shared" si="402"/>
        <v>6500</v>
      </c>
      <c r="AH347" s="327">
        <f t="shared" si="403"/>
        <v>0</v>
      </c>
      <c r="AI347" s="327">
        <f t="shared" si="404"/>
        <v>0</v>
      </c>
      <c r="AJ347" s="327">
        <f t="shared" si="405"/>
        <v>0</v>
      </c>
      <c r="AK347" s="327">
        <f t="shared" si="406"/>
        <v>0</v>
      </c>
      <c r="AL347" s="327">
        <f t="shared" si="407"/>
        <v>0</v>
      </c>
      <c r="AM347" s="327">
        <f t="shared" si="408"/>
        <v>0</v>
      </c>
      <c r="AN347" s="327">
        <f t="shared" si="409"/>
        <v>0</v>
      </c>
      <c r="AO347" s="327">
        <f t="shared" si="410"/>
        <v>0</v>
      </c>
      <c r="AP347" s="327">
        <f t="shared" si="411"/>
        <v>0</v>
      </c>
      <c r="AQ347" s="327">
        <f t="shared" si="412"/>
        <v>0</v>
      </c>
      <c r="AR347" s="458">
        <f t="shared" si="413"/>
        <v>13000</v>
      </c>
      <c r="AS347" s="1941" t="s">
        <v>1763</v>
      </c>
      <c r="AT347" s="612"/>
      <c r="AU347" s="612"/>
      <c r="AV347" s="612"/>
      <c r="AW347" s="612"/>
      <c r="AX347" s="612"/>
      <c r="AY347" s="612"/>
      <c r="AZ347" s="612"/>
      <c r="BA347" s="613"/>
      <c r="BB347" s="1942" t="s">
        <v>995</v>
      </c>
      <c r="BC347" s="614" t="s">
        <v>1956</v>
      </c>
      <c r="BD347" s="614" t="s">
        <v>1957</v>
      </c>
      <c r="BE347" s="614" t="s">
        <v>1958</v>
      </c>
      <c r="BF347" s="615">
        <v>46028</v>
      </c>
      <c r="BG347" s="614"/>
      <c r="BH347" s="616" t="s">
        <v>2240</v>
      </c>
      <c r="BI347" s="616" t="s">
        <v>1960</v>
      </c>
      <c r="BJ347" s="614"/>
      <c r="BK347" s="616"/>
      <c r="BL347" s="614"/>
      <c r="BM347" s="614"/>
      <c r="BN347" s="616"/>
      <c r="BO347" s="616"/>
      <c r="BP347" s="684"/>
      <c r="BQ347" s="2819"/>
      <c r="BR347" s="2819"/>
      <c r="BS347" s="2798" t="s">
        <v>2241</v>
      </c>
      <c r="BT347" s="611" t="s">
        <v>2242</v>
      </c>
      <c r="BU347" s="611" t="s">
        <v>2243</v>
      </c>
      <c r="BV347" s="686">
        <v>33265284</v>
      </c>
      <c r="BW347" s="687">
        <v>10332652848</v>
      </c>
      <c r="BX347" s="617">
        <v>6500</v>
      </c>
      <c r="BY347" s="618">
        <v>46028</v>
      </c>
      <c r="BZ347" s="618">
        <v>46081</v>
      </c>
      <c r="CA347" s="619"/>
      <c r="CB347" s="612">
        <f t="shared" si="423"/>
        <v>30</v>
      </c>
      <c r="CC347" s="620">
        <f t="shared" si="424"/>
        <v>6500</v>
      </c>
      <c r="CD347" s="612">
        <v>30</v>
      </c>
      <c r="CE347" s="621">
        <f t="shared" si="395"/>
        <v>6500</v>
      </c>
      <c r="CF347" s="612">
        <v>30</v>
      </c>
      <c r="CG347" s="621">
        <v>6500</v>
      </c>
      <c r="CH347" s="621">
        <f t="shared" si="414"/>
        <v>0</v>
      </c>
      <c r="CI347" s="621">
        <f t="shared" si="415"/>
        <v>0</v>
      </c>
      <c r="CJ347" s="619"/>
      <c r="CK347" s="612">
        <f t="shared" si="425"/>
        <v>30</v>
      </c>
      <c r="CL347" s="620">
        <f t="shared" si="426"/>
        <v>6500</v>
      </c>
      <c r="CM347" s="612">
        <v>30</v>
      </c>
      <c r="CN347" s="621">
        <f t="shared" si="397"/>
        <v>6500</v>
      </c>
      <c r="CO347" s="612">
        <v>30</v>
      </c>
      <c r="CP347" s="621">
        <v>6500</v>
      </c>
      <c r="CQ347" s="621">
        <f t="shared" si="389"/>
        <v>0</v>
      </c>
      <c r="CR347" s="621">
        <f t="shared" si="390"/>
        <v>6500</v>
      </c>
      <c r="CS347" s="622"/>
      <c r="CT347" s="612">
        <f t="shared" si="427"/>
        <v>0</v>
      </c>
      <c r="CU347" s="620">
        <f t="shared" si="428"/>
        <v>0</v>
      </c>
      <c r="CV347" s="612"/>
      <c r="CW347" s="621">
        <f t="shared" si="429"/>
        <v>0</v>
      </c>
      <c r="CX347" s="612"/>
      <c r="CY347" s="621">
        <f t="shared" si="430"/>
        <v>0</v>
      </c>
      <c r="CZ347" s="621">
        <f t="shared" si="431"/>
        <v>0</v>
      </c>
      <c r="DA347" s="621">
        <f t="shared" si="432"/>
        <v>0</v>
      </c>
      <c r="DB347" s="612"/>
      <c r="DC347" s="612">
        <f t="shared" si="391"/>
        <v>0</v>
      </c>
      <c r="DD347" s="620">
        <f t="shared" si="416"/>
        <v>0</v>
      </c>
      <c r="DE347" s="612"/>
      <c r="DF347" s="621">
        <f t="shared" si="417"/>
        <v>0</v>
      </c>
      <c r="DG347" s="612"/>
      <c r="DH347" s="621">
        <f t="shared" si="418"/>
        <v>0</v>
      </c>
      <c r="DI347" s="612"/>
      <c r="DJ347" s="612"/>
      <c r="DK347" s="612"/>
      <c r="DL347" s="612"/>
      <c r="DM347" s="612"/>
      <c r="DN347" s="612"/>
      <c r="DO347" s="612"/>
      <c r="DP347" s="612"/>
      <c r="DQ347" s="612"/>
      <c r="DR347" s="612"/>
      <c r="DS347" s="612"/>
      <c r="DU347" s="1945">
        <f t="shared" si="392"/>
        <v>13000</v>
      </c>
      <c r="DV347" s="1946">
        <f t="shared" si="433"/>
        <v>13000</v>
      </c>
      <c r="DW347" s="1946">
        <f t="shared" si="434"/>
        <v>13000</v>
      </c>
      <c r="DX347" s="1946">
        <f t="shared" si="419"/>
        <v>0</v>
      </c>
      <c r="DY347" s="1946">
        <f t="shared" si="420"/>
        <v>0</v>
      </c>
      <c r="EG347" s="1946"/>
    </row>
    <row r="348" spans="1:137" s="1941" customFormat="1" ht="37.5" hidden="1" customHeight="1" x14ac:dyDescent="0.25">
      <c r="A348" s="1937">
        <v>2026</v>
      </c>
      <c r="B348" s="606">
        <v>479</v>
      </c>
      <c r="C348" s="606" t="s">
        <v>58</v>
      </c>
      <c r="D348" s="606">
        <v>3000654</v>
      </c>
      <c r="E348" s="606">
        <v>5005023</v>
      </c>
      <c r="F348" s="606" t="s">
        <v>990</v>
      </c>
      <c r="G348" s="1937" t="s">
        <v>991</v>
      </c>
      <c r="H348" s="1937">
        <v>94</v>
      </c>
      <c r="I348" s="695" t="s">
        <v>992</v>
      </c>
      <c r="J348" s="608" t="s">
        <v>10</v>
      </c>
      <c r="K348" s="608" t="s">
        <v>60</v>
      </c>
      <c r="L348" s="606" t="str">
        <f t="shared" si="399"/>
        <v>2.3</v>
      </c>
      <c r="M348" s="1938" t="s">
        <v>62</v>
      </c>
      <c r="N348" s="609"/>
      <c r="O348" s="1937" t="s">
        <v>2208</v>
      </c>
      <c r="P348" s="1937" t="s">
        <v>65</v>
      </c>
      <c r="Q348" s="1939">
        <v>1</v>
      </c>
      <c r="R348" s="457">
        <v>6500</v>
      </c>
      <c r="S348" s="1937">
        <v>30</v>
      </c>
      <c r="T348" s="1937"/>
      <c r="U348" s="1937"/>
      <c r="V348" s="1937">
        <v>0</v>
      </c>
      <c r="W348" s="2000"/>
      <c r="X348" s="325"/>
      <c r="Y348" s="325"/>
      <c r="Z348" s="326"/>
      <c r="AA348" s="326"/>
      <c r="AB348" s="326"/>
      <c r="AC348" s="326"/>
      <c r="AD348" s="326"/>
      <c r="AE348" s="457">
        <f t="shared" ref="AE348:AE380" si="435">ROUNDUP(IFERROR(IF(OR(P348="LOCADOR",P348="VIATICOS",P348="CAJA CHICA"),IF(P348="LOCADOR",Q348*(R348/30)*SUM(S348:AD348),Q348*R348*SUM(S348:AD348)),R348*SUM(S348:AD348)),""),0)</f>
        <v>6500</v>
      </c>
      <c r="AF348" s="327">
        <f t="shared" si="401"/>
        <v>6500</v>
      </c>
      <c r="AG348" s="327">
        <f t="shared" si="402"/>
        <v>0</v>
      </c>
      <c r="AH348" s="327">
        <f t="shared" si="403"/>
        <v>0</v>
      </c>
      <c r="AI348" s="327">
        <f t="shared" si="404"/>
        <v>0</v>
      </c>
      <c r="AJ348" s="327">
        <f t="shared" si="405"/>
        <v>0</v>
      </c>
      <c r="AK348" s="327">
        <f t="shared" si="406"/>
        <v>0</v>
      </c>
      <c r="AL348" s="327">
        <f t="shared" si="407"/>
        <v>0</v>
      </c>
      <c r="AM348" s="327">
        <f t="shared" si="408"/>
        <v>0</v>
      </c>
      <c r="AN348" s="327">
        <f t="shared" si="409"/>
        <v>0</v>
      </c>
      <c r="AO348" s="327">
        <f t="shared" si="410"/>
        <v>0</v>
      </c>
      <c r="AP348" s="327">
        <f t="shared" si="411"/>
        <v>0</v>
      </c>
      <c r="AQ348" s="327">
        <f t="shared" si="412"/>
        <v>0</v>
      </c>
      <c r="AR348" s="458">
        <f t="shared" si="413"/>
        <v>6500</v>
      </c>
      <c r="AS348" s="1941" t="s">
        <v>1763</v>
      </c>
      <c r="AT348" s="612"/>
      <c r="AU348" s="612"/>
      <c r="AV348" s="612"/>
      <c r="AW348" s="612"/>
      <c r="AX348" s="612"/>
      <c r="AY348" s="612"/>
      <c r="AZ348" s="612"/>
      <c r="BA348" s="613"/>
      <c r="BB348" s="1942" t="s">
        <v>995</v>
      </c>
      <c r="BC348" s="614" t="s">
        <v>1956</v>
      </c>
      <c r="BD348" s="614" t="s">
        <v>1957</v>
      </c>
      <c r="BE348" s="614" t="s">
        <v>1958</v>
      </c>
      <c r="BF348" s="615">
        <v>46028</v>
      </c>
      <c r="BG348" s="614"/>
      <c r="BH348" s="616" t="s">
        <v>2244</v>
      </c>
      <c r="BI348" s="616" t="s">
        <v>1960</v>
      </c>
      <c r="BJ348" s="614"/>
      <c r="BK348" s="616"/>
      <c r="BL348" s="614"/>
      <c r="BM348" s="614"/>
      <c r="BN348" s="616"/>
      <c r="BO348" s="616"/>
      <c r="BP348" s="646"/>
      <c r="BQ348" s="2820"/>
      <c r="BR348" s="2820"/>
      <c r="BS348" s="2757" t="s">
        <v>1061</v>
      </c>
      <c r="BT348" s="657" t="s">
        <v>2151</v>
      </c>
      <c r="BU348" s="657" t="s">
        <v>2245</v>
      </c>
      <c r="BV348" s="686">
        <v>41879580</v>
      </c>
      <c r="BW348" s="658">
        <v>10418795803</v>
      </c>
      <c r="BX348" s="617">
        <v>6500</v>
      </c>
      <c r="BY348" s="618">
        <v>46028</v>
      </c>
      <c r="BZ348" s="618">
        <v>46081</v>
      </c>
      <c r="CA348" s="619"/>
      <c r="CB348" s="611">
        <f t="shared" si="423"/>
        <v>30</v>
      </c>
      <c r="CC348" s="678">
        <f t="shared" si="424"/>
        <v>6500</v>
      </c>
      <c r="CD348" s="611">
        <v>30</v>
      </c>
      <c r="CE348" s="651">
        <f t="shared" si="395"/>
        <v>6500</v>
      </c>
      <c r="CF348" s="611">
        <v>30</v>
      </c>
      <c r="CG348" s="651">
        <f>(R348/30*CF348)*Q348</f>
        <v>6500</v>
      </c>
      <c r="CH348" s="651">
        <f t="shared" si="414"/>
        <v>0</v>
      </c>
      <c r="CI348" s="651">
        <f t="shared" si="415"/>
        <v>0</v>
      </c>
      <c r="CJ348" s="619"/>
      <c r="CK348" s="611">
        <f t="shared" si="425"/>
        <v>0</v>
      </c>
      <c r="CL348" s="678">
        <f t="shared" si="426"/>
        <v>0</v>
      </c>
      <c r="CM348" s="611"/>
      <c r="CN348" s="651"/>
      <c r="CO348" s="611"/>
      <c r="CP348" s="651">
        <f>(R348/30*CO348)*Q348</f>
        <v>0</v>
      </c>
      <c r="CQ348" s="651">
        <f t="shared" si="389"/>
        <v>0</v>
      </c>
      <c r="CR348" s="651">
        <f t="shared" si="390"/>
        <v>0</v>
      </c>
      <c r="CS348" s="622"/>
      <c r="CT348" s="611">
        <f t="shared" si="427"/>
        <v>0</v>
      </c>
      <c r="CU348" s="678">
        <f t="shared" si="428"/>
        <v>0</v>
      </c>
      <c r="CV348" s="611"/>
      <c r="CW348" s="651">
        <f t="shared" si="429"/>
        <v>0</v>
      </c>
      <c r="CX348" s="611"/>
      <c r="CY348" s="651">
        <f t="shared" si="430"/>
        <v>0</v>
      </c>
      <c r="CZ348" s="651">
        <f t="shared" si="431"/>
        <v>0</v>
      </c>
      <c r="DA348" s="651">
        <f t="shared" si="432"/>
        <v>0</v>
      </c>
      <c r="DB348" s="611"/>
      <c r="DC348" s="612">
        <f t="shared" si="391"/>
        <v>0</v>
      </c>
      <c r="DD348" s="620">
        <f t="shared" si="416"/>
        <v>0</v>
      </c>
      <c r="DE348" s="612"/>
      <c r="DF348" s="621">
        <f t="shared" si="417"/>
        <v>0</v>
      </c>
      <c r="DG348" s="611"/>
      <c r="DH348" s="621">
        <f t="shared" si="418"/>
        <v>0</v>
      </c>
      <c r="DI348" s="611"/>
      <c r="DJ348" s="611"/>
      <c r="DK348" s="611"/>
      <c r="DL348" s="611"/>
      <c r="DM348" s="611"/>
      <c r="DN348" s="611"/>
      <c r="DO348" s="611"/>
      <c r="DP348" s="611"/>
      <c r="DQ348" s="611"/>
      <c r="DR348" s="611"/>
      <c r="DS348" s="611"/>
      <c r="DU348" s="1945">
        <f t="shared" si="392"/>
        <v>6500</v>
      </c>
      <c r="DV348" s="1946">
        <f t="shared" si="433"/>
        <v>6500</v>
      </c>
      <c r="DW348" s="1946">
        <f t="shared" si="434"/>
        <v>6500</v>
      </c>
      <c r="DX348" s="1946">
        <f t="shared" si="419"/>
        <v>0</v>
      </c>
      <c r="DY348" s="1946">
        <f t="shared" si="420"/>
        <v>0</v>
      </c>
      <c r="EB348" s="2045" t="s">
        <v>2246</v>
      </c>
      <c r="EC348" s="2035" t="s">
        <v>2247</v>
      </c>
      <c r="EG348" s="1946"/>
    </row>
    <row r="349" spans="1:137" s="1941" customFormat="1" ht="37.5" hidden="1" customHeight="1" x14ac:dyDescent="0.25">
      <c r="A349" s="1937">
        <v>2026</v>
      </c>
      <c r="B349" s="606">
        <v>479</v>
      </c>
      <c r="C349" s="606" t="s">
        <v>58</v>
      </c>
      <c r="D349" s="606">
        <v>3000654</v>
      </c>
      <c r="E349" s="606">
        <v>5005023</v>
      </c>
      <c r="F349" s="606" t="s">
        <v>990</v>
      </c>
      <c r="G349" s="1937" t="s">
        <v>991</v>
      </c>
      <c r="H349" s="1937">
        <v>94</v>
      </c>
      <c r="I349" s="695" t="s">
        <v>992</v>
      </c>
      <c r="J349" s="608" t="s">
        <v>10</v>
      </c>
      <c r="K349" s="608" t="s">
        <v>60</v>
      </c>
      <c r="L349" s="606" t="str">
        <f t="shared" si="399"/>
        <v>2.3</v>
      </c>
      <c r="M349" s="1938" t="s">
        <v>62</v>
      </c>
      <c r="N349" s="609"/>
      <c r="O349" s="1937" t="s">
        <v>2248</v>
      </c>
      <c r="P349" s="1937" t="s">
        <v>65</v>
      </c>
      <c r="Q349" s="1939">
        <v>1</v>
      </c>
      <c r="R349" s="457">
        <v>6500</v>
      </c>
      <c r="S349" s="1937"/>
      <c r="T349" s="1937">
        <v>30</v>
      </c>
      <c r="U349" s="1937"/>
      <c r="V349" s="1937">
        <v>0</v>
      </c>
      <c r="W349" s="2000"/>
      <c r="X349" s="325"/>
      <c r="Y349" s="325"/>
      <c r="Z349" s="326"/>
      <c r="AA349" s="326"/>
      <c r="AB349" s="326"/>
      <c r="AC349" s="326"/>
      <c r="AD349" s="326"/>
      <c r="AE349" s="457">
        <f t="shared" si="435"/>
        <v>6500</v>
      </c>
      <c r="AF349" s="327">
        <f t="shared" si="401"/>
        <v>0</v>
      </c>
      <c r="AG349" s="327">
        <f t="shared" si="402"/>
        <v>6500</v>
      </c>
      <c r="AH349" s="327">
        <f t="shared" si="403"/>
        <v>0</v>
      </c>
      <c r="AI349" s="327">
        <f t="shared" si="404"/>
        <v>0</v>
      </c>
      <c r="AJ349" s="327">
        <f t="shared" si="405"/>
        <v>0</v>
      </c>
      <c r="AK349" s="327">
        <f t="shared" si="406"/>
        <v>0</v>
      </c>
      <c r="AL349" s="327">
        <f t="shared" si="407"/>
        <v>0</v>
      </c>
      <c r="AM349" s="327">
        <f t="shared" si="408"/>
        <v>0</v>
      </c>
      <c r="AN349" s="327">
        <f t="shared" si="409"/>
        <v>0</v>
      </c>
      <c r="AO349" s="327">
        <f t="shared" si="410"/>
        <v>0</v>
      </c>
      <c r="AP349" s="327">
        <f t="shared" si="411"/>
        <v>0</v>
      </c>
      <c r="AQ349" s="327">
        <f t="shared" si="412"/>
        <v>0</v>
      </c>
      <c r="AR349" s="458">
        <f t="shared" si="413"/>
        <v>6500</v>
      </c>
      <c r="AS349" s="1941" t="s">
        <v>1763</v>
      </c>
      <c r="AT349" s="612"/>
      <c r="AU349" s="612"/>
      <c r="AV349" s="612"/>
      <c r="AW349" s="612"/>
      <c r="AX349" s="612"/>
      <c r="AY349" s="612"/>
      <c r="AZ349" s="612"/>
      <c r="BA349" s="613"/>
      <c r="BB349" s="1942" t="s">
        <v>995</v>
      </c>
      <c r="BC349" s="614" t="s">
        <v>2249</v>
      </c>
      <c r="BD349" s="614"/>
      <c r="BE349" s="614"/>
      <c r="BF349" s="615"/>
      <c r="BG349" s="614"/>
      <c r="BH349" s="616"/>
      <c r="BI349" s="616"/>
      <c r="BJ349" s="614"/>
      <c r="BK349" s="616"/>
      <c r="BL349" s="384"/>
      <c r="BM349" s="384"/>
      <c r="BN349" s="616"/>
      <c r="BO349" s="616"/>
      <c r="BP349" s="646"/>
      <c r="BQ349" s="2820"/>
      <c r="BR349" s="2820"/>
      <c r="BS349" s="2757" t="s">
        <v>1275</v>
      </c>
      <c r="BT349" s="657" t="s">
        <v>1450</v>
      </c>
      <c r="BU349" s="657" t="s">
        <v>2250</v>
      </c>
      <c r="BV349" s="638">
        <v>73028864</v>
      </c>
      <c r="BW349" s="658">
        <v>10730288641</v>
      </c>
      <c r="BX349" s="617">
        <v>6500</v>
      </c>
      <c r="BY349" s="618">
        <v>46054</v>
      </c>
      <c r="BZ349" s="618">
        <v>46081</v>
      </c>
      <c r="CA349" s="619"/>
      <c r="CB349" s="611">
        <f t="shared" si="423"/>
        <v>0</v>
      </c>
      <c r="CC349" s="678">
        <f t="shared" si="424"/>
        <v>0</v>
      </c>
      <c r="CD349" s="611">
        <v>0</v>
      </c>
      <c r="CE349" s="651">
        <f t="shared" si="395"/>
        <v>0</v>
      </c>
      <c r="CF349" s="611">
        <v>0</v>
      </c>
      <c r="CG349" s="651">
        <f>(R349/30*CF349)*Q349</f>
        <v>0</v>
      </c>
      <c r="CH349" s="651">
        <f t="shared" si="414"/>
        <v>0</v>
      </c>
      <c r="CI349" s="651">
        <f t="shared" si="415"/>
        <v>0</v>
      </c>
      <c r="CJ349" s="619"/>
      <c r="CK349" s="611">
        <f t="shared" si="425"/>
        <v>30</v>
      </c>
      <c r="CL349" s="678">
        <f t="shared" si="426"/>
        <v>6500</v>
      </c>
      <c r="CM349" s="611">
        <v>30</v>
      </c>
      <c r="CN349" s="651">
        <v>6500</v>
      </c>
      <c r="CO349" s="611">
        <v>30</v>
      </c>
      <c r="CP349" s="651">
        <v>6500</v>
      </c>
      <c r="CQ349" s="651">
        <f t="shared" si="389"/>
        <v>0</v>
      </c>
      <c r="CR349" s="651">
        <f t="shared" si="390"/>
        <v>6500</v>
      </c>
      <c r="CS349" s="622"/>
      <c r="CT349" s="611">
        <f t="shared" si="427"/>
        <v>0</v>
      </c>
      <c r="CU349" s="678">
        <f t="shared" si="428"/>
        <v>0</v>
      </c>
      <c r="CV349" s="611"/>
      <c r="CW349" s="651">
        <f t="shared" si="429"/>
        <v>0</v>
      </c>
      <c r="CX349" s="611"/>
      <c r="CY349" s="651">
        <f t="shared" si="430"/>
        <v>0</v>
      </c>
      <c r="CZ349" s="651">
        <f t="shared" si="431"/>
        <v>0</v>
      </c>
      <c r="DA349" s="651">
        <f t="shared" si="432"/>
        <v>0</v>
      </c>
      <c r="DB349" s="611"/>
      <c r="DC349" s="612">
        <f t="shared" si="391"/>
        <v>0</v>
      </c>
      <c r="DD349" s="620">
        <f t="shared" si="416"/>
        <v>0</v>
      </c>
      <c r="DE349" s="612"/>
      <c r="DF349" s="621">
        <f t="shared" si="417"/>
        <v>0</v>
      </c>
      <c r="DG349" s="611"/>
      <c r="DH349" s="621">
        <f t="shared" si="418"/>
        <v>0</v>
      </c>
      <c r="DI349" s="611"/>
      <c r="DJ349" s="611"/>
      <c r="DK349" s="611"/>
      <c r="DL349" s="611"/>
      <c r="DM349" s="611"/>
      <c r="DN349" s="611"/>
      <c r="DO349" s="611"/>
      <c r="DP349" s="611"/>
      <c r="DQ349" s="611"/>
      <c r="DR349" s="611"/>
      <c r="DS349" s="611"/>
      <c r="DU349" s="1945">
        <f t="shared" si="392"/>
        <v>6500</v>
      </c>
      <c r="DV349" s="1946">
        <f t="shared" si="433"/>
        <v>6500</v>
      </c>
      <c r="DW349" s="1946">
        <f t="shared" si="434"/>
        <v>6500</v>
      </c>
      <c r="DX349" s="1946">
        <f t="shared" si="419"/>
        <v>0</v>
      </c>
      <c r="DY349" s="1946">
        <f t="shared" si="420"/>
        <v>0</v>
      </c>
      <c r="EB349" s="2045"/>
      <c r="EC349" s="2035"/>
      <c r="EG349" s="1946"/>
    </row>
    <row r="350" spans="1:137" s="1944" customFormat="1" ht="37.5" hidden="1" customHeight="1" x14ac:dyDescent="0.25">
      <c r="A350" s="1937">
        <v>2026</v>
      </c>
      <c r="B350" s="606">
        <v>479</v>
      </c>
      <c r="C350" s="606" t="s">
        <v>58</v>
      </c>
      <c r="D350" s="606">
        <v>3000654</v>
      </c>
      <c r="E350" s="606">
        <v>5005023</v>
      </c>
      <c r="F350" s="606" t="s">
        <v>990</v>
      </c>
      <c r="G350" s="1937" t="s">
        <v>991</v>
      </c>
      <c r="H350" s="1937">
        <v>94</v>
      </c>
      <c r="I350" s="607" t="s">
        <v>992</v>
      </c>
      <c r="J350" s="608" t="s">
        <v>10</v>
      </c>
      <c r="K350" s="608" t="s">
        <v>60</v>
      </c>
      <c r="L350" s="606" t="str">
        <f t="shared" si="399"/>
        <v>2.3</v>
      </c>
      <c r="M350" s="1938" t="s">
        <v>62</v>
      </c>
      <c r="N350" s="609"/>
      <c r="O350" s="1937" t="s">
        <v>2251</v>
      </c>
      <c r="P350" s="1937" t="s">
        <v>65</v>
      </c>
      <c r="Q350" s="1939">
        <v>1</v>
      </c>
      <c r="R350" s="457">
        <v>4500</v>
      </c>
      <c r="S350" s="1937">
        <v>30</v>
      </c>
      <c r="T350" s="1937">
        <v>30</v>
      </c>
      <c r="U350" s="1937"/>
      <c r="V350" s="1937">
        <v>0</v>
      </c>
      <c r="W350" s="2000"/>
      <c r="X350" s="325"/>
      <c r="Y350" s="325"/>
      <c r="Z350" s="326"/>
      <c r="AA350" s="326"/>
      <c r="AB350" s="326"/>
      <c r="AC350" s="326"/>
      <c r="AD350" s="326"/>
      <c r="AE350" s="457">
        <f t="shared" si="435"/>
        <v>9000</v>
      </c>
      <c r="AF350" s="327">
        <f t="shared" si="401"/>
        <v>4500</v>
      </c>
      <c r="AG350" s="327">
        <f t="shared" si="402"/>
        <v>4500</v>
      </c>
      <c r="AH350" s="327">
        <f t="shared" si="403"/>
        <v>0</v>
      </c>
      <c r="AI350" s="327">
        <f t="shared" si="404"/>
        <v>0</v>
      </c>
      <c r="AJ350" s="327">
        <f t="shared" si="405"/>
        <v>0</v>
      </c>
      <c r="AK350" s="327">
        <f t="shared" si="406"/>
        <v>0</v>
      </c>
      <c r="AL350" s="327">
        <f t="shared" si="407"/>
        <v>0</v>
      </c>
      <c r="AM350" s="327">
        <f t="shared" si="408"/>
        <v>0</v>
      </c>
      <c r="AN350" s="327">
        <f t="shared" si="409"/>
        <v>0</v>
      </c>
      <c r="AO350" s="327">
        <f t="shared" si="410"/>
        <v>0</v>
      </c>
      <c r="AP350" s="327">
        <f t="shared" si="411"/>
        <v>0</v>
      </c>
      <c r="AQ350" s="327">
        <f t="shared" si="412"/>
        <v>0</v>
      </c>
      <c r="AR350" s="458">
        <f t="shared" si="413"/>
        <v>9000</v>
      </c>
      <c r="AS350" s="1941" t="s">
        <v>1763</v>
      </c>
      <c r="AT350" s="612"/>
      <c r="AU350" s="611"/>
      <c r="AV350" s="612"/>
      <c r="AW350" s="612"/>
      <c r="AX350" s="612"/>
      <c r="AY350" s="612"/>
      <c r="AZ350" s="612"/>
      <c r="BA350" s="613"/>
      <c r="BB350" s="1942" t="s">
        <v>995</v>
      </c>
      <c r="BC350" s="614" t="s">
        <v>1956</v>
      </c>
      <c r="BD350" s="614" t="s">
        <v>1957</v>
      </c>
      <c r="BE350" s="614" t="s">
        <v>1958</v>
      </c>
      <c r="BF350" s="615">
        <v>46028</v>
      </c>
      <c r="BG350" s="614"/>
      <c r="BH350" s="616" t="s">
        <v>2252</v>
      </c>
      <c r="BI350" s="616" t="s">
        <v>1960</v>
      </c>
      <c r="BJ350" s="614"/>
      <c r="BK350" s="616"/>
      <c r="BL350" s="614"/>
      <c r="BM350" s="614"/>
      <c r="BN350" s="616"/>
      <c r="BO350" s="616"/>
      <c r="BP350" s="684"/>
      <c r="BQ350" s="2819"/>
      <c r="BR350" s="2819"/>
      <c r="BS350" s="2798" t="s">
        <v>2253</v>
      </c>
      <c r="BT350" s="611" t="s">
        <v>2254</v>
      </c>
      <c r="BU350" s="611" t="s">
        <v>2255</v>
      </c>
      <c r="BV350" s="686">
        <v>73832246</v>
      </c>
      <c r="BW350" s="687">
        <v>10738322466</v>
      </c>
      <c r="BX350" s="617">
        <v>4500</v>
      </c>
      <c r="BY350" s="618">
        <v>46028</v>
      </c>
      <c r="BZ350" s="618">
        <v>46081</v>
      </c>
      <c r="CA350" s="619"/>
      <c r="CB350" s="612">
        <f t="shared" si="423"/>
        <v>30</v>
      </c>
      <c r="CC350" s="620">
        <f t="shared" si="424"/>
        <v>4500</v>
      </c>
      <c r="CD350" s="612">
        <v>30</v>
      </c>
      <c r="CE350" s="621">
        <f t="shared" si="395"/>
        <v>4500</v>
      </c>
      <c r="CF350" s="612">
        <v>30</v>
      </c>
      <c r="CG350" s="621">
        <v>4500</v>
      </c>
      <c r="CH350" s="621">
        <f t="shared" si="414"/>
        <v>0</v>
      </c>
      <c r="CI350" s="621">
        <f t="shared" si="415"/>
        <v>0</v>
      </c>
      <c r="CJ350" s="619"/>
      <c r="CK350" s="612">
        <f t="shared" si="425"/>
        <v>30</v>
      </c>
      <c r="CL350" s="620">
        <f t="shared" si="426"/>
        <v>4500</v>
      </c>
      <c r="CM350" s="612">
        <v>30</v>
      </c>
      <c r="CN350" s="621">
        <f>(R350/30*CM350)*Q350</f>
        <v>4500</v>
      </c>
      <c r="CO350" s="612">
        <v>30</v>
      </c>
      <c r="CP350" s="621">
        <v>4500</v>
      </c>
      <c r="CQ350" s="621">
        <f t="shared" si="389"/>
        <v>0</v>
      </c>
      <c r="CR350" s="621">
        <f t="shared" si="390"/>
        <v>4500</v>
      </c>
      <c r="CS350" s="622"/>
      <c r="CT350" s="612">
        <f t="shared" si="427"/>
        <v>0</v>
      </c>
      <c r="CU350" s="620">
        <f t="shared" si="428"/>
        <v>0</v>
      </c>
      <c r="CV350" s="612"/>
      <c r="CW350" s="621">
        <f t="shared" si="429"/>
        <v>0</v>
      </c>
      <c r="CX350" s="612"/>
      <c r="CY350" s="621">
        <f t="shared" si="430"/>
        <v>0</v>
      </c>
      <c r="CZ350" s="621">
        <f t="shared" si="431"/>
        <v>0</v>
      </c>
      <c r="DA350" s="621">
        <f t="shared" si="432"/>
        <v>0</v>
      </c>
      <c r="DB350" s="612"/>
      <c r="DC350" s="612">
        <f t="shared" si="391"/>
        <v>0</v>
      </c>
      <c r="DD350" s="620">
        <f t="shared" si="416"/>
        <v>0</v>
      </c>
      <c r="DE350" s="612"/>
      <c r="DF350" s="621">
        <f t="shared" si="417"/>
        <v>0</v>
      </c>
      <c r="DG350" s="612"/>
      <c r="DH350" s="621">
        <f t="shared" si="418"/>
        <v>0</v>
      </c>
      <c r="DI350" s="612"/>
      <c r="DJ350" s="612"/>
      <c r="DK350" s="612"/>
      <c r="DL350" s="612"/>
      <c r="DM350" s="612"/>
      <c r="DN350" s="612"/>
      <c r="DO350" s="612"/>
      <c r="DP350" s="612"/>
      <c r="DQ350" s="612"/>
      <c r="DR350" s="612"/>
      <c r="DS350" s="612"/>
      <c r="DU350" s="1945">
        <f t="shared" si="392"/>
        <v>9000</v>
      </c>
      <c r="DV350" s="1946">
        <f t="shared" si="433"/>
        <v>9000</v>
      </c>
      <c r="DW350" s="1946">
        <f t="shared" si="434"/>
        <v>9000</v>
      </c>
      <c r="DX350" s="1946">
        <f t="shared" si="419"/>
        <v>0</v>
      </c>
      <c r="DY350" s="1946">
        <f t="shared" si="420"/>
        <v>0</v>
      </c>
      <c r="EG350" s="1946"/>
    </row>
    <row r="351" spans="1:137" s="1944" customFormat="1" ht="37.5" hidden="1" customHeight="1" x14ac:dyDescent="0.25">
      <c r="A351" s="1937">
        <v>2026</v>
      </c>
      <c r="B351" s="606">
        <v>479</v>
      </c>
      <c r="C351" s="606" t="s">
        <v>58</v>
      </c>
      <c r="D351" s="606">
        <v>3000654</v>
      </c>
      <c r="E351" s="606">
        <v>5005023</v>
      </c>
      <c r="F351" s="606" t="s">
        <v>990</v>
      </c>
      <c r="G351" s="1937" t="s">
        <v>991</v>
      </c>
      <c r="H351" s="1937">
        <v>94</v>
      </c>
      <c r="I351" s="607" t="s">
        <v>992</v>
      </c>
      <c r="J351" s="608" t="s">
        <v>10</v>
      </c>
      <c r="K351" s="608" t="s">
        <v>60</v>
      </c>
      <c r="L351" s="606" t="str">
        <f t="shared" si="399"/>
        <v>2.3</v>
      </c>
      <c r="M351" s="1938" t="s">
        <v>62</v>
      </c>
      <c r="N351" s="609"/>
      <c r="O351" s="1937" t="s">
        <v>2251</v>
      </c>
      <c r="P351" s="1937" t="s">
        <v>65</v>
      </c>
      <c r="Q351" s="1939">
        <v>1</v>
      </c>
      <c r="R351" s="457">
        <v>4500</v>
      </c>
      <c r="S351" s="1937">
        <v>30</v>
      </c>
      <c r="T351" s="1937">
        <v>30</v>
      </c>
      <c r="U351" s="1937"/>
      <c r="V351" s="1937">
        <v>0</v>
      </c>
      <c r="W351" s="2000"/>
      <c r="X351" s="325"/>
      <c r="Y351" s="325"/>
      <c r="Z351" s="326"/>
      <c r="AA351" s="326"/>
      <c r="AB351" s="326"/>
      <c r="AC351" s="326"/>
      <c r="AD351" s="326"/>
      <c r="AE351" s="457">
        <f t="shared" si="435"/>
        <v>9000</v>
      </c>
      <c r="AF351" s="327">
        <f t="shared" si="401"/>
        <v>4500</v>
      </c>
      <c r="AG351" s="327">
        <f t="shared" si="402"/>
        <v>4500</v>
      </c>
      <c r="AH351" s="327">
        <f t="shared" si="403"/>
        <v>0</v>
      </c>
      <c r="AI351" s="327">
        <f t="shared" si="404"/>
        <v>0</v>
      </c>
      <c r="AJ351" s="327">
        <f t="shared" si="405"/>
        <v>0</v>
      </c>
      <c r="AK351" s="327">
        <f t="shared" si="406"/>
        <v>0</v>
      </c>
      <c r="AL351" s="327">
        <f t="shared" si="407"/>
        <v>0</v>
      </c>
      <c r="AM351" s="327">
        <f t="shared" si="408"/>
        <v>0</v>
      </c>
      <c r="AN351" s="327">
        <f t="shared" si="409"/>
        <v>0</v>
      </c>
      <c r="AO351" s="327">
        <f t="shared" si="410"/>
        <v>0</v>
      </c>
      <c r="AP351" s="327">
        <f t="shared" si="411"/>
        <v>0</v>
      </c>
      <c r="AQ351" s="327">
        <f t="shared" si="412"/>
        <v>0</v>
      </c>
      <c r="AR351" s="458">
        <f t="shared" si="413"/>
        <v>9000</v>
      </c>
      <c r="AS351" s="1941" t="s">
        <v>1763</v>
      </c>
      <c r="AT351" s="612"/>
      <c r="AU351" s="611"/>
      <c r="AV351" s="612"/>
      <c r="AW351" s="612"/>
      <c r="AX351" s="612"/>
      <c r="AY351" s="612"/>
      <c r="AZ351" s="612"/>
      <c r="BA351" s="613"/>
      <c r="BB351" s="1942" t="s">
        <v>995</v>
      </c>
      <c r="BC351" s="614" t="s">
        <v>1956</v>
      </c>
      <c r="BD351" s="614" t="s">
        <v>1957</v>
      </c>
      <c r="BE351" s="614" t="s">
        <v>1958</v>
      </c>
      <c r="BF351" s="615">
        <v>46028</v>
      </c>
      <c r="BG351" s="614"/>
      <c r="BH351" s="616" t="s">
        <v>2256</v>
      </c>
      <c r="BI351" s="616" t="s">
        <v>1960</v>
      </c>
      <c r="BJ351" s="614"/>
      <c r="BK351" s="616"/>
      <c r="BL351" s="614"/>
      <c r="BM351" s="614"/>
      <c r="BN351" s="616"/>
      <c r="BO351" s="616"/>
      <c r="BP351" s="684"/>
      <c r="BQ351" s="2819"/>
      <c r="BR351" s="2819"/>
      <c r="BS351" s="2798" t="s">
        <v>2257</v>
      </c>
      <c r="BT351" s="611" t="s">
        <v>2258</v>
      </c>
      <c r="BU351" s="611" t="s">
        <v>2259</v>
      </c>
      <c r="BV351" s="686">
        <v>45114987</v>
      </c>
      <c r="BW351" s="687">
        <v>10451149879</v>
      </c>
      <c r="BX351" s="621">
        <v>4500</v>
      </c>
      <c r="BY351" s="618">
        <v>46028</v>
      </c>
      <c r="BZ351" s="618">
        <v>46081</v>
      </c>
      <c r="CA351" s="619"/>
      <c r="CB351" s="612">
        <f t="shared" si="423"/>
        <v>30</v>
      </c>
      <c r="CC351" s="620">
        <f t="shared" si="424"/>
        <v>4500</v>
      </c>
      <c r="CD351" s="612">
        <v>30</v>
      </c>
      <c r="CE351" s="621">
        <f t="shared" si="395"/>
        <v>4500</v>
      </c>
      <c r="CF351" s="612">
        <v>30</v>
      </c>
      <c r="CG351" s="621">
        <v>4500</v>
      </c>
      <c r="CH351" s="621">
        <f t="shared" si="414"/>
        <v>0</v>
      </c>
      <c r="CI351" s="621">
        <f t="shared" ref="CI351:CI382" si="436">CC351-CG351</f>
        <v>0</v>
      </c>
      <c r="CJ351" s="619"/>
      <c r="CK351" s="612">
        <f t="shared" si="425"/>
        <v>30</v>
      </c>
      <c r="CL351" s="620">
        <f t="shared" si="426"/>
        <v>4500</v>
      </c>
      <c r="CM351" s="612">
        <v>30</v>
      </c>
      <c r="CN351" s="621">
        <f>(R351/30*CM351)*Q351</f>
        <v>4500</v>
      </c>
      <c r="CO351" s="612">
        <v>30</v>
      </c>
      <c r="CP351" s="621">
        <v>4500</v>
      </c>
      <c r="CQ351" s="621">
        <f t="shared" si="389"/>
        <v>0</v>
      </c>
      <c r="CR351" s="621">
        <f t="shared" si="390"/>
        <v>4500</v>
      </c>
      <c r="CS351" s="622"/>
      <c r="CT351" s="612">
        <f t="shared" si="427"/>
        <v>0</v>
      </c>
      <c r="CU351" s="620">
        <f t="shared" si="428"/>
        <v>0</v>
      </c>
      <c r="CV351" s="612"/>
      <c r="CW351" s="621">
        <f t="shared" si="429"/>
        <v>0</v>
      </c>
      <c r="CX351" s="612"/>
      <c r="CY351" s="621">
        <f t="shared" si="430"/>
        <v>0</v>
      </c>
      <c r="CZ351" s="621">
        <f t="shared" si="431"/>
        <v>0</v>
      </c>
      <c r="DA351" s="621">
        <f t="shared" si="432"/>
        <v>0</v>
      </c>
      <c r="DB351" s="612"/>
      <c r="DC351" s="612">
        <f t="shared" si="391"/>
        <v>0</v>
      </c>
      <c r="DD351" s="620">
        <f t="shared" si="416"/>
        <v>0</v>
      </c>
      <c r="DE351" s="612"/>
      <c r="DF351" s="621">
        <f t="shared" si="417"/>
        <v>0</v>
      </c>
      <c r="DG351" s="612"/>
      <c r="DH351" s="621">
        <f t="shared" si="418"/>
        <v>0</v>
      </c>
      <c r="DI351" s="612"/>
      <c r="DJ351" s="612"/>
      <c r="DK351" s="612"/>
      <c r="DL351" s="612"/>
      <c r="DM351" s="612"/>
      <c r="DN351" s="612"/>
      <c r="DO351" s="612"/>
      <c r="DP351" s="612"/>
      <c r="DQ351" s="612"/>
      <c r="DR351" s="612"/>
      <c r="DS351" s="612"/>
      <c r="DU351" s="1945">
        <f t="shared" si="392"/>
        <v>9000</v>
      </c>
      <c r="DV351" s="1946">
        <f t="shared" si="433"/>
        <v>9000</v>
      </c>
      <c r="DW351" s="1946">
        <f t="shared" si="434"/>
        <v>9000</v>
      </c>
      <c r="DX351" s="1946">
        <f t="shared" si="419"/>
        <v>0</v>
      </c>
      <c r="DY351" s="1946">
        <f t="shared" si="420"/>
        <v>0</v>
      </c>
      <c r="EG351" s="1946"/>
    </row>
    <row r="352" spans="1:137" s="1944" customFormat="1" ht="37.5" hidden="1" customHeight="1" x14ac:dyDescent="0.25">
      <c r="A352" s="1937">
        <v>2026</v>
      </c>
      <c r="B352" s="606">
        <v>479</v>
      </c>
      <c r="C352" s="606" t="s">
        <v>58</v>
      </c>
      <c r="D352" s="606">
        <v>3000654</v>
      </c>
      <c r="E352" s="606">
        <v>5005023</v>
      </c>
      <c r="F352" s="606" t="s">
        <v>990</v>
      </c>
      <c r="G352" s="1937" t="s">
        <v>991</v>
      </c>
      <c r="H352" s="1937">
        <v>94</v>
      </c>
      <c r="I352" s="607" t="s">
        <v>992</v>
      </c>
      <c r="J352" s="608" t="s">
        <v>10</v>
      </c>
      <c r="K352" s="608" t="s">
        <v>60</v>
      </c>
      <c r="L352" s="606" t="str">
        <f t="shared" si="399"/>
        <v>2.3</v>
      </c>
      <c r="M352" s="1938" t="s">
        <v>62</v>
      </c>
      <c r="N352" s="609"/>
      <c r="O352" s="1937" t="s">
        <v>2251</v>
      </c>
      <c r="P352" s="1937" t="s">
        <v>65</v>
      </c>
      <c r="Q352" s="1939">
        <v>1</v>
      </c>
      <c r="R352" s="457">
        <v>4500</v>
      </c>
      <c r="S352" s="1937">
        <v>30</v>
      </c>
      <c r="T352" s="1937">
        <v>30</v>
      </c>
      <c r="U352" s="1937"/>
      <c r="V352" s="1937">
        <v>0</v>
      </c>
      <c r="W352" s="2000"/>
      <c r="X352" s="325"/>
      <c r="Y352" s="325"/>
      <c r="Z352" s="326"/>
      <c r="AA352" s="326"/>
      <c r="AB352" s="326"/>
      <c r="AC352" s="326"/>
      <c r="AD352" s="326"/>
      <c r="AE352" s="457">
        <f t="shared" si="435"/>
        <v>9000</v>
      </c>
      <c r="AF352" s="327">
        <f t="shared" si="401"/>
        <v>4500</v>
      </c>
      <c r="AG352" s="327">
        <f t="shared" si="402"/>
        <v>4500</v>
      </c>
      <c r="AH352" s="327">
        <f t="shared" si="403"/>
        <v>0</v>
      </c>
      <c r="AI352" s="327">
        <f t="shared" si="404"/>
        <v>0</v>
      </c>
      <c r="AJ352" s="327">
        <f t="shared" si="405"/>
        <v>0</v>
      </c>
      <c r="AK352" s="327">
        <f t="shared" si="406"/>
        <v>0</v>
      </c>
      <c r="AL352" s="327">
        <f t="shared" si="407"/>
        <v>0</v>
      </c>
      <c r="AM352" s="327">
        <f t="shared" si="408"/>
        <v>0</v>
      </c>
      <c r="AN352" s="327">
        <f t="shared" si="409"/>
        <v>0</v>
      </c>
      <c r="AO352" s="327">
        <f t="shared" si="410"/>
        <v>0</v>
      </c>
      <c r="AP352" s="327">
        <f t="shared" si="411"/>
        <v>0</v>
      </c>
      <c r="AQ352" s="327">
        <f t="shared" si="412"/>
        <v>0</v>
      </c>
      <c r="AR352" s="458">
        <f t="shared" si="413"/>
        <v>9000</v>
      </c>
      <c r="AS352" s="1941" t="s">
        <v>1763</v>
      </c>
      <c r="AT352" s="612"/>
      <c r="AU352" s="611"/>
      <c r="AV352" s="612"/>
      <c r="AW352" s="612"/>
      <c r="AX352" s="612"/>
      <c r="AY352" s="612"/>
      <c r="AZ352" s="612"/>
      <c r="BA352" s="613"/>
      <c r="BB352" s="1942" t="s">
        <v>995</v>
      </c>
      <c r="BC352" s="614" t="s">
        <v>1956</v>
      </c>
      <c r="BD352" s="614" t="s">
        <v>1957</v>
      </c>
      <c r="BE352" s="614" t="s">
        <v>1958</v>
      </c>
      <c r="BF352" s="615">
        <v>46028</v>
      </c>
      <c r="BG352" s="614"/>
      <c r="BH352" s="616" t="s">
        <v>2260</v>
      </c>
      <c r="BI352" s="616" t="s">
        <v>1960</v>
      </c>
      <c r="BJ352" s="614"/>
      <c r="BK352" s="616"/>
      <c r="BL352" s="614"/>
      <c r="BM352" s="614"/>
      <c r="BN352" s="616"/>
      <c r="BO352" s="616"/>
      <c r="BP352" s="628"/>
      <c r="BQ352" s="2824"/>
      <c r="BR352" s="2824"/>
      <c r="BS352" s="2801" t="s">
        <v>2261</v>
      </c>
      <c r="BT352" s="696" t="s">
        <v>2262</v>
      </c>
      <c r="BU352" s="696" t="s">
        <v>2263</v>
      </c>
      <c r="BV352" s="697">
        <v>42096698</v>
      </c>
      <c r="BW352" s="698">
        <v>10420966984</v>
      </c>
      <c r="BX352" s="621">
        <v>4500</v>
      </c>
      <c r="BY352" s="618">
        <v>46028</v>
      </c>
      <c r="BZ352" s="618">
        <v>46081</v>
      </c>
      <c r="CA352" s="619"/>
      <c r="CB352" s="612">
        <f t="shared" si="423"/>
        <v>30</v>
      </c>
      <c r="CC352" s="620">
        <f t="shared" si="424"/>
        <v>4500</v>
      </c>
      <c r="CD352" s="612">
        <v>30</v>
      </c>
      <c r="CE352" s="621">
        <f t="shared" si="395"/>
        <v>4500</v>
      </c>
      <c r="CF352" s="612">
        <v>30</v>
      </c>
      <c r="CG352" s="621">
        <v>4500</v>
      </c>
      <c r="CH352" s="621">
        <f t="shared" si="414"/>
        <v>0</v>
      </c>
      <c r="CI352" s="621">
        <f t="shared" si="436"/>
        <v>0</v>
      </c>
      <c r="CJ352" s="619"/>
      <c r="CK352" s="612">
        <f t="shared" si="425"/>
        <v>30</v>
      </c>
      <c r="CL352" s="620">
        <f t="shared" si="426"/>
        <v>4500</v>
      </c>
      <c r="CM352" s="612">
        <v>30</v>
      </c>
      <c r="CN352" s="621">
        <f>(R352/30*CM352)*Q352</f>
        <v>4500</v>
      </c>
      <c r="CO352" s="612">
        <v>30</v>
      </c>
      <c r="CP352" s="621">
        <v>4500</v>
      </c>
      <c r="CQ352" s="621">
        <f t="shared" si="389"/>
        <v>0</v>
      </c>
      <c r="CR352" s="621">
        <f t="shared" si="390"/>
        <v>4500</v>
      </c>
      <c r="CS352" s="622"/>
      <c r="CT352" s="612">
        <f t="shared" si="427"/>
        <v>0</v>
      </c>
      <c r="CU352" s="620">
        <f t="shared" si="428"/>
        <v>0</v>
      </c>
      <c r="CV352" s="612"/>
      <c r="CW352" s="621">
        <f t="shared" si="429"/>
        <v>0</v>
      </c>
      <c r="CX352" s="612"/>
      <c r="CY352" s="621">
        <f t="shared" si="430"/>
        <v>0</v>
      </c>
      <c r="CZ352" s="621">
        <f t="shared" si="431"/>
        <v>0</v>
      </c>
      <c r="DA352" s="621">
        <f t="shared" si="432"/>
        <v>0</v>
      </c>
      <c r="DB352" s="612"/>
      <c r="DC352" s="612">
        <f t="shared" si="391"/>
        <v>0</v>
      </c>
      <c r="DD352" s="620">
        <f t="shared" si="416"/>
        <v>0</v>
      </c>
      <c r="DE352" s="612"/>
      <c r="DF352" s="621">
        <f t="shared" si="417"/>
        <v>0</v>
      </c>
      <c r="DG352" s="612"/>
      <c r="DH352" s="621">
        <f t="shared" si="418"/>
        <v>0</v>
      </c>
      <c r="DI352" s="612"/>
      <c r="DJ352" s="612"/>
      <c r="DK352" s="612"/>
      <c r="DL352" s="612"/>
      <c r="DM352" s="612"/>
      <c r="DN352" s="612"/>
      <c r="DO352" s="612"/>
      <c r="DP352" s="612"/>
      <c r="DQ352" s="612"/>
      <c r="DR352" s="612"/>
      <c r="DS352" s="612"/>
      <c r="DU352" s="1945">
        <f t="shared" si="392"/>
        <v>9000</v>
      </c>
      <c r="DV352" s="1946">
        <f t="shared" si="433"/>
        <v>9000</v>
      </c>
      <c r="DW352" s="1946">
        <f t="shared" si="434"/>
        <v>9000</v>
      </c>
      <c r="DX352" s="1946">
        <f t="shared" si="419"/>
        <v>0</v>
      </c>
      <c r="DY352" s="1946">
        <f t="shared" si="420"/>
        <v>0</v>
      </c>
      <c r="EG352" s="1946"/>
    </row>
    <row r="353" spans="1:137" s="1944" customFormat="1" ht="37.5" hidden="1" customHeight="1" x14ac:dyDescent="0.25">
      <c r="A353" s="1937">
        <v>2026</v>
      </c>
      <c r="B353" s="606">
        <v>479</v>
      </c>
      <c r="C353" s="606" t="s">
        <v>58</v>
      </c>
      <c r="D353" s="606">
        <v>3000654</v>
      </c>
      <c r="E353" s="606">
        <v>5005023</v>
      </c>
      <c r="F353" s="606" t="s">
        <v>990</v>
      </c>
      <c r="G353" s="1937" t="s">
        <v>991</v>
      </c>
      <c r="H353" s="1937">
        <v>94</v>
      </c>
      <c r="I353" s="607" t="s">
        <v>992</v>
      </c>
      <c r="J353" s="608" t="s">
        <v>10</v>
      </c>
      <c r="K353" s="608" t="s">
        <v>60</v>
      </c>
      <c r="L353" s="606" t="str">
        <f t="shared" si="399"/>
        <v>2.3</v>
      </c>
      <c r="M353" s="1938" t="s">
        <v>62</v>
      </c>
      <c r="N353" s="609"/>
      <c r="O353" s="1937" t="s">
        <v>2264</v>
      </c>
      <c r="P353" s="1937" t="s">
        <v>65</v>
      </c>
      <c r="Q353" s="1939">
        <v>1</v>
      </c>
      <c r="R353" s="457">
        <v>6000</v>
      </c>
      <c r="S353" s="1937">
        <v>30</v>
      </c>
      <c r="T353" s="1937">
        <v>30</v>
      </c>
      <c r="U353" s="1937"/>
      <c r="V353" s="1937">
        <v>0</v>
      </c>
      <c r="W353" s="2000"/>
      <c r="X353" s="325"/>
      <c r="Y353" s="325"/>
      <c r="Z353" s="326"/>
      <c r="AA353" s="326"/>
      <c r="AB353" s="326"/>
      <c r="AC353" s="326"/>
      <c r="AD353" s="326"/>
      <c r="AE353" s="457">
        <f t="shared" si="435"/>
        <v>12000</v>
      </c>
      <c r="AF353" s="327">
        <f>+$R353*(S353/30)</f>
        <v>6000</v>
      </c>
      <c r="AG353" s="327">
        <f>+$R353*(T353/30)</f>
        <v>6000</v>
      </c>
      <c r="AH353" s="327">
        <f t="shared" si="403"/>
        <v>0</v>
      </c>
      <c r="AI353" s="327">
        <f t="shared" si="404"/>
        <v>0</v>
      </c>
      <c r="AJ353" s="327">
        <f t="shared" si="405"/>
        <v>0</v>
      </c>
      <c r="AK353" s="327">
        <f t="shared" si="406"/>
        <v>0</v>
      </c>
      <c r="AL353" s="327">
        <f t="shared" si="407"/>
        <v>0</v>
      </c>
      <c r="AM353" s="327">
        <f t="shared" si="408"/>
        <v>0</v>
      </c>
      <c r="AN353" s="327">
        <f t="shared" si="409"/>
        <v>0</v>
      </c>
      <c r="AO353" s="327">
        <f t="shared" si="410"/>
        <v>0</v>
      </c>
      <c r="AP353" s="327">
        <f t="shared" si="411"/>
        <v>0</v>
      </c>
      <c r="AQ353" s="327">
        <f t="shared" si="412"/>
        <v>0</v>
      </c>
      <c r="AR353" s="458">
        <f t="shared" si="413"/>
        <v>12000</v>
      </c>
      <c r="AS353" s="1941" t="s">
        <v>1763</v>
      </c>
      <c r="AT353" s="612"/>
      <c r="AU353" s="612"/>
      <c r="AV353" s="612"/>
      <c r="AW353" s="612"/>
      <c r="AX353" s="612"/>
      <c r="AY353" s="612"/>
      <c r="AZ353" s="612"/>
      <c r="BA353" s="613"/>
      <c r="BB353" s="1942" t="s">
        <v>995</v>
      </c>
      <c r="BC353" s="614" t="s">
        <v>1956</v>
      </c>
      <c r="BD353" s="614" t="s">
        <v>1957</v>
      </c>
      <c r="BE353" s="614" t="s">
        <v>1958</v>
      </c>
      <c r="BF353" s="615">
        <v>46028</v>
      </c>
      <c r="BG353" s="660"/>
      <c r="BH353" s="616" t="s">
        <v>2265</v>
      </c>
      <c r="BI353" s="2835" t="s">
        <v>1960</v>
      </c>
      <c r="BJ353" s="614"/>
      <c r="BK353" s="616"/>
      <c r="BL353" s="614"/>
      <c r="BM353" s="614"/>
      <c r="BN353" s="616"/>
      <c r="BO353" s="616"/>
      <c r="BP353" s="616"/>
      <c r="BQ353" s="2821"/>
      <c r="BR353" s="2821"/>
      <c r="BS353" s="2758" t="s">
        <v>2266</v>
      </c>
      <c r="BT353" s="2803" t="s">
        <v>2267</v>
      </c>
      <c r="BU353" s="657" t="s">
        <v>2268</v>
      </c>
      <c r="BV353" s="638">
        <v>47420440</v>
      </c>
      <c r="BW353" s="658">
        <v>10474204401</v>
      </c>
      <c r="BX353" s="617">
        <v>6000</v>
      </c>
      <c r="BY353" s="618">
        <v>46028</v>
      </c>
      <c r="BZ353" s="618">
        <v>46081</v>
      </c>
      <c r="CA353" s="619"/>
      <c r="CB353" s="612">
        <f t="shared" si="423"/>
        <v>30</v>
      </c>
      <c r="CC353" s="620">
        <f t="shared" si="424"/>
        <v>6000</v>
      </c>
      <c r="CD353" s="612">
        <v>30</v>
      </c>
      <c r="CE353" s="621">
        <f t="shared" si="395"/>
        <v>6000</v>
      </c>
      <c r="CF353" s="612">
        <v>30</v>
      </c>
      <c r="CG353" s="621">
        <v>6000</v>
      </c>
      <c r="CH353" s="621">
        <f t="shared" si="414"/>
        <v>0</v>
      </c>
      <c r="CI353" s="621">
        <f t="shared" si="436"/>
        <v>0</v>
      </c>
      <c r="CJ353" s="619"/>
      <c r="CK353" s="612">
        <f t="shared" si="425"/>
        <v>30</v>
      </c>
      <c r="CL353" s="620">
        <f t="shared" si="426"/>
        <v>6000</v>
      </c>
      <c r="CM353" s="612">
        <v>30</v>
      </c>
      <c r="CN353" s="621">
        <f>(R353/30*CM353)*Q353</f>
        <v>6000</v>
      </c>
      <c r="CO353" s="612">
        <v>30</v>
      </c>
      <c r="CP353" s="621">
        <v>6000</v>
      </c>
      <c r="CQ353" s="621">
        <f t="shared" si="389"/>
        <v>0</v>
      </c>
      <c r="CR353" s="621">
        <f t="shared" si="390"/>
        <v>6000</v>
      </c>
      <c r="CS353" s="622"/>
      <c r="CT353" s="612">
        <f t="shared" si="427"/>
        <v>0</v>
      </c>
      <c r="CU353" s="620">
        <f t="shared" si="428"/>
        <v>0</v>
      </c>
      <c r="CV353" s="612"/>
      <c r="CW353" s="621">
        <f t="shared" si="429"/>
        <v>0</v>
      </c>
      <c r="CX353" s="612"/>
      <c r="CY353" s="621">
        <f t="shared" si="430"/>
        <v>0</v>
      </c>
      <c r="CZ353" s="621">
        <f t="shared" si="431"/>
        <v>0</v>
      </c>
      <c r="DA353" s="621">
        <f t="shared" si="432"/>
        <v>0</v>
      </c>
      <c r="DB353" s="612"/>
      <c r="DC353" s="612">
        <f t="shared" si="391"/>
        <v>0</v>
      </c>
      <c r="DD353" s="620">
        <f t="shared" si="416"/>
        <v>0</v>
      </c>
      <c r="DE353" s="612"/>
      <c r="DF353" s="621">
        <f t="shared" si="417"/>
        <v>0</v>
      </c>
      <c r="DG353" s="612"/>
      <c r="DH353" s="621">
        <f t="shared" si="418"/>
        <v>0</v>
      </c>
      <c r="DI353" s="612"/>
      <c r="DJ353" s="612"/>
      <c r="DK353" s="612"/>
      <c r="DL353" s="612"/>
      <c r="DM353" s="612"/>
      <c r="DN353" s="612"/>
      <c r="DO353" s="612"/>
      <c r="DP353" s="612"/>
      <c r="DQ353" s="612"/>
      <c r="DR353" s="612"/>
      <c r="DS353" s="612"/>
      <c r="DU353" s="1945">
        <f t="shared" si="392"/>
        <v>12000</v>
      </c>
      <c r="DV353" s="1946">
        <f t="shared" si="433"/>
        <v>12000</v>
      </c>
      <c r="DW353" s="1946">
        <f t="shared" si="434"/>
        <v>12000</v>
      </c>
      <c r="DX353" s="1946">
        <f t="shared" si="419"/>
        <v>0</v>
      </c>
      <c r="DY353" s="1946">
        <f t="shared" si="420"/>
        <v>0</v>
      </c>
      <c r="EG353" s="1946"/>
    </row>
    <row r="354" spans="1:137" s="612" customFormat="1" ht="37.5" hidden="1" customHeight="1" x14ac:dyDescent="0.25">
      <c r="A354" s="606">
        <v>2026</v>
      </c>
      <c r="B354" s="606">
        <v>479</v>
      </c>
      <c r="C354" s="606" t="s">
        <v>58</v>
      </c>
      <c r="D354" s="606">
        <v>3000654</v>
      </c>
      <c r="E354" s="606">
        <v>5005020</v>
      </c>
      <c r="F354" s="606" t="s">
        <v>2269</v>
      </c>
      <c r="G354" s="636" t="s">
        <v>2270</v>
      </c>
      <c r="H354" s="606">
        <v>93</v>
      </c>
      <c r="I354" s="607" t="s">
        <v>992</v>
      </c>
      <c r="J354" s="608" t="s">
        <v>10</v>
      </c>
      <c r="K354" s="608" t="s">
        <v>60</v>
      </c>
      <c r="L354" s="606" t="str">
        <f t="shared" si="399"/>
        <v>2.3</v>
      </c>
      <c r="M354" s="609" t="s">
        <v>62</v>
      </c>
      <c r="N354" s="609"/>
      <c r="O354" s="606" t="s">
        <v>2271</v>
      </c>
      <c r="P354" s="606" t="s">
        <v>65</v>
      </c>
      <c r="Q354" s="610">
        <v>1</v>
      </c>
      <c r="R354" s="324">
        <v>5000</v>
      </c>
      <c r="S354" s="606">
        <v>30</v>
      </c>
      <c r="T354" s="606">
        <v>30</v>
      </c>
      <c r="U354" s="606"/>
      <c r="V354" s="606">
        <v>0</v>
      </c>
      <c r="W354" s="325"/>
      <c r="X354" s="325"/>
      <c r="Y354" s="325"/>
      <c r="Z354" s="326"/>
      <c r="AA354" s="326"/>
      <c r="AB354" s="326"/>
      <c r="AC354" s="326"/>
      <c r="AD354" s="326"/>
      <c r="AE354" s="324">
        <f t="shared" si="435"/>
        <v>10000</v>
      </c>
      <c r="AF354" s="327">
        <f>+$R354*(S354/30)</f>
        <v>5000</v>
      </c>
      <c r="AG354" s="327">
        <f>+$R354*(T354/30)</f>
        <v>5000</v>
      </c>
      <c r="AH354" s="327">
        <f t="shared" si="403"/>
        <v>0</v>
      </c>
      <c r="AI354" s="327">
        <f t="shared" si="404"/>
        <v>0</v>
      </c>
      <c r="AJ354" s="327">
        <f t="shared" si="405"/>
        <v>0</v>
      </c>
      <c r="AK354" s="327">
        <f t="shared" si="406"/>
        <v>0</v>
      </c>
      <c r="AL354" s="327">
        <f t="shared" si="407"/>
        <v>0</v>
      </c>
      <c r="AM354" s="327">
        <f t="shared" si="408"/>
        <v>0</v>
      </c>
      <c r="AN354" s="327">
        <f t="shared" si="409"/>
        <v>0</v>
      </c>
      <c r="AO354" s="327">
        <f t="shared" si="410"/>
        <v>0</v>
      </c>
      <c r="AP354" s="327">
        <f t="shared" si="411"/>
        <v>0</v>
      </c>
      <c r="AQ354" s="327">
        <f t="shared" si="412"/>
        <v>0</v>
      </c>
      <c r="AR354" s="327">
        <f>+ROUNDUP(SUM(AF354:AQ354),0)-668</f>
        <v>9332</v>
      </c>
      <c r="AS354" s="611" t="s">
        <v>1763</v>
      </c>
      <c r="AT354" s="665" t="s">
        <v>2272</v>
      </c>
      <c r="AU354" s="613" t="s">
        <v>1846</v>
      </c>
      <c r="AV354" s="699" t="s">
        <v>2273</v>
      </c>
      <c r="AX354" s="700" t="s">
        <v>1848</v>
      </c>
      <c r="BA354" s="613" t="s">
        <v>2274</v>
      </c>
      <c r="BB354" s="614" t="s">
        <v>995</v>
      </c>
      <c r="BC354" s="614" t="s">
        <v>2275</v>
      </c>
      <c r="BD354" s="614" t="s">
        <v>2276</v>
      </c>
      <c r="BE354" s="614" t="s">
        <v>2277</v>
      </c>
      <c r="BF354" s="615">
        <v>46028</v>
      </c>
      <c r="BG354" s="662"/>
      <c r="BH354" s="616" t="s">
        <v>2278</v>
      </c>
      <c r="BI354" s="616" t="s">
        <v>2279</v>
      </c>
      <c r="BJ354" s="614"/>
      <c r="BK354" s="616"/>
      <c r="BL354" s="614"/>
      <c r="BM354" s="614"/>
      <c r="BN354" s="616"/>
      <c r="BO354" s="616"/>
      <c r="BP354" s="646"/>
      <c r="BQ354" s="2820"/>
      <c r="BR354" s="2820"/>
      <c r="BS354" s="2803" t="s">
        <v>2280</v>
      </c>
      <c r="BT354" s="657" t="s">
        <v>1236</v>
      </c>
      <c r="BU354" s="657" t="s">
        <v>2281</v>
      </c>
      <c r="BV354" s="638">
        <v>72771844</v>
      </c>
      <c r="BW354" s="658">
        <v>10727718449</v>
      </c>
      <c r="BX354" s="663">
        <v>5000</v>
      </c>
      <c r="BY354" s="618">
        <v>46028</v>
      </c>
      <c r="BZ354" s="629">
        <v>46081</v>
      </c>
      <c r="CA354" s="619"/>
      <c r="CB354" s="612">
        <f t="shared" si="423"/>
        <v>30</v>
      </c>
      <c r="CC354" s="620">
        <f t="shared" si="424"/>
        <v>5000</v>
      </c>
      <c r="CD354" s="611">
        <v>26</v>
      </c>
      <c r="CE354" s="621">
        <f>(R354/30*CD355)*Q354</f>
        <v>4333.333333333333</v>
      </c>
      <c r="CF354" s="612">
        <v>26</v>
      </c>
      <c r="CG354" s="621">
        <v>4333.333333333333</v>
      </c>
      <c r="CH354" s="621">
        <f t="shared" si="414"/>
        <v>666.66666666666697</v>
      </c>
      <c r="CI354" s="621">
        <f t="shared" si="436"/>
        <v>666.66666666666697</v>
      </c>
      <c r="CJ354" s="619"/>
      <c r="CK354" s="612">
        <f t="shared" si="425"/>
        <v>30</v>
      </c>
      <c r="CL354" s="620">
        <f t="shared" si="426"/>
        <v>5000</v>
      </c>
      <c r="CM354" s="611">
        <v>30</v>
      </c>
      <c r="CN354" s="621">
        <f>(R354/30*CM355)*Q354</f>
        <v>5000</v>
      </c>
      <c r="CO354" s="611">
        <v>30</v>
      </c>
      <c r="CP354" s="621">
        <v>5000</v>
      </c>
      <c r="CQ354" s="621">
        <f t="shared" si="389"/>
        <v>0</v>
      </c>
      <c r="CR354" s="621">
        <f t="shared" si="390"/>
        <v>5000</v>
      </c>
      <c r="CS354" s="622"/>
      <c r="CT354" s="612">
        <f t="shared" si="427"/>
        <v>0</v>
      </c>
      <c r="CU354" s="620">
        <f t="shared" si="428"/>
        <v>0</v>
      </c>
      <c r="CW354" s="621">
        <f t="shared" si="429"/>
        <v>0</v>
      </c>
      <c r="CY354" s="621">
        <f t="shared" si="430"/>
        <v>0</v>
      </c>
      <c r="CZ354" s="621">
        <f t="shared" si="431"/>
        <v>0</v>
      </c>
      <c r="DA354" s="621">
        <f t="shared" si="432"/>
        <v>0</v>
      </c>
      <c r="DC354" s="612">
        <f t="shared" si="391"/>
        <v>0</v>
      </c>
      <c r="DD354" s="620">
        <f t="shared" si="416"/>
        <v>0</v>
      </c>
      <c r="DF354" s="621">
        <f t="shared" si="417"/>
        <v>0</v>
      </c>
      <c r="DH354" s="621">
        <f t="shared" si="418"/>
        <v>0</v>
      </c>
      <c r="DU354" s="620">
        <f t="shared" si="392"/>
        <v>9332</v>
      </c>
      <c r="DV354" s="621">
        <v>9332</v>
      </c>
      <c r="DW354" s="621">
        <v>9332</v>
      </c>
      <c r="DX354" s="621">
        <f t="shared" si="419"/>
        <v>0</v>
      </c>
      <c r="DY354" s="621">
        <f t="shared" si="420"/>
        <v>0</v>
      </c>
      <c r="EC354" s="613" t="s">
        <v>1826</v>
      </c>
      <c r="ED354" s="621">
        <f t="shared" ref="ED354:ED373" si="437">DU354-DV354</f>
        <v>0</v>
      </c>
      <c r="EG354" s="621"/>
    </row>
    <row r="355" spans="1:137" s="612" customFormat="1" ht="37.5" hidden="1" customHeight="1" x14ac:dyDescent="0.25">
      <c r="A355" s="606">
        <v>2026</v>
      </c>
      <c r="B355" s="606">
        <v>479</v>
      </c>
      <c r="C355" s="606" t="s">
        <v>58</v>
      </c>
      <c r="D355" s="606">
        <v>3000654</v>
      </c>
      <c r="E355" s="606">
        <v>5005020</v>
      </c>
      <c r="F355" s="606" t="s">
        <v>2269</v>
      </c>
      <c r="G355" s="636" t="s">
        <v>2270</v>
      </c>
      <c r="H355" s="606">
        <v>93</v>
      </c>
      <c r="I355" s="607" t="s">
        <v>992</v>
      </c>
      <c r="J355" s="608" t="s">
        <v>10</v>
      </c>
      <c r="K355" s="608" t="s">
        <v>60</v>
      </c>
      <c r="L355" s="606" t="str">
        <f t="shared" si="399"/>
        <v>2.3</v>
      </c>
      <c r="M355" s="609" t="s">
        <v>62</v>
      </c>
      <c r="N355" s="609"/>
      <c r="O355" s="606" t="s">
        <v>2271</v>
      </c>
      <c r="P355" s="606" t="s">
        <v>65</v>
      </c>
      <c r="Q355" s="610">
        <v>1</v>
      </c>
      <c r="R355" s="324">
        <v>5000</v>
      </c>
      <c r="S355" s="606">
        <v>30</v>
      </c>
      <c r="T355" s="606">
        <v>30</v>
      </c>
      <c r="U355" s="606">
        <v>30</v>
      </c>
      <c r="V355" s="606">
        <v>0</v>
      </c>
      <c r="W355" s="325"/>
      <c r="X355" s="325"/>
      <c r="Y355" s="325"/>
      <c r="Z355" s="326"/>
      <c r="AA355" s="326"/>
      <c r="AB355" s="326"/>
      <c r="AC355" s="326"/>
      <c r="AD355" s="326"/>
      <c r="AE355" s="324">
        <f t="shared" si="435"/>
        <v>15000</v>
      </c>
      <c r="AF355" s="327">
        <f t="shared" ref="AF355:AF372" si="438">+$R355*(S355/30)*Q355</f>
        <v>5000</v>
      </c>
      <c r="AG355" s="327">
        <f t="shared" ref="AG355:AG386" si="439">+$R355*(T355/30)*Q355</f>
        <v>5000</v>
      </c>
      <c r="AH355" s="327">
        <f>+$R355*(U355/30)*Q355</f>
        <v>5000</v>
      </c>
      <c r="AI355" s="327">
        <f t="shared" ref="AI355:AI418" si="440">+$R355*V355</f>
        <v>0</v>
      </c>
      <c r="AJ355" s="327">
        <f t="shared" ref="AJ355:AJ418" si="441">+$R355*W355</f>
        <v>0</v>
      </c>
      <c r="AK355" s="327">
        <f t="shared" ref="AK355:AK418" si="442">+$R355*X355</f>
        <v>0</v>
      </c>
      <c r="AL355" s="327">
        <f t="shared" ref="AL355:AL418" si="443">+$R355*Y355</f>
        <v>0</v>
      </c>
      <c r="AM355" s="327">
        <f t="shared" ref="AM355:AM418" si="444">+$R355*Z355</f>
        <v>0</v>
      </c>
      <c r="AN355" s="327">
        <f t="shared" ref="AN355:AN418" si="445">+$R355*AA355</f>
        <v>0</v>
      </c>
      <c r="AO355" s="327">
        <f t="shared" ref="AO355:AO418" si="446">+$R355*AB355</f>
        <v>0</v>
      </c>
      <c r="AP355" s="327">
        <f t="shared" ref="AP355:AP418" si="447">+$R355*AC355</f>
        <v>0</v>
      </c>
      <c r="AQ355" s="327">
        <f t="shared" ref="AQ355:AQ418" si="448">+$R355*AD355</f>
        <v>0</v>
      </c>
      <c r="AR355" s="327">
        <f>+ROUNDUP(SUM(AF355:AQ355),0)-666</f>
        <v>14334</v>
      </c>
      <c r="AS355" s="611" t="s">
        <v>1763</v>
      </c>
      <c r="AT355" s="665" t="s">
        <v>2272</v>
      </c>
      <c r="AU355" s="613" t="s">
        <v>1846</v>
      </c>
      <c r="AV355" s="699" t="s">
        <v>2273</v>
      </c>
      <c r="AX355" s="700" t="s">
        <v>1848</v>
      </c>
      <c r="BA355" s="613" t="s">
        <v>2274</v>
      </c>
      <c r="BB355" s="614" t="s">
        <v>995</v>
      </c>
      <c r="BC355" s="614" t="s">
        <v>2275</v>
      </c>
      <c r="BD355" s="614" t="s">
        <v>2276</v>
      </c>
      <c r="BE355" s="614" t="s">
        <v>2277</v>
      </c>
      <c r="BF355" s="615">
        <v>46028</v>
      </c>
      <c r="BG355" s="614"/>
      <c r="BH355" s="616" t="s">
        <v>2282</v>
      </c>
      <c r="BI355" s="616" t="s">
        <v>2279</v>
      </c>
      <c r="BJ355" s="614"/>
      <c r="BK355" s="616"/>
      <c r="BL355" s="614"/>
      <c r="BM355" s="614"/>
      <c r="BN355" s="616"/>
      <c r="BO355" s="616"/>
      <c r="BP355" s="646"/>
      <c r="BQ355" s="2820"/>
      <c r="BR355" s="2820"/>
      <c r="BS355" s="2757" t="s">
        <v>2283</v>
      </c>
      <c r="BT355" s="657" t="s">
        <v>2284</v>
      </c>
      <c r="BU355" s="656" t="s">
        <v>2285</v>
      </c>
      <c r="BV355" s="638">
        <v>42929425</v>
      </c>
      <c r="BW355" s="658">
        <v>10429294253</v>
      </c>
      <c r="BX355" s="663">
        <v>5000</v>
      </c>
      <c r="BY355" s="629">
        <v>46028</v>
      </c>
      <c r="BZ355" s="629">
        <v>46112</v>
      </c>
      <c r="CA355" s="619"/>
      <c r="CB355" s="612">
        <f t="shared" si="423"/>
        <v>30</v>
      </c>
      <c r="CC355" s="620">
        <f t="shared" si="424"/>
        <v>5000</v>
      </c>
      <c r="CD355" s="611">
        <v>26</v>
      </c>
      <c r="CE355" s="621">
        <f>(R355/30*CD356)*Q355</f>
        <v>4333.333333333333</v>
      </c>
      <c r="CF355" s="612">
        <v>26</v>
      </c>
      <c r="CG355" s="621">
        <v>4333.333333333333</v>
      </c>
      <c r="CH355" s="621">
        <f t="shared" si="414"/>
        <v>666.66666666666697</v>
      </c>
      <c r="CI355" s="621">
        <f t="shared" si="436"/>
        <v>666.66666666666697</v>
      </c>
      <c r="CJ355" s="619"/>
      <c r="CK355" s="612">
        <f t="shared" si="425"/>
        <v>30</v>
      </c>
      <c r="CL355" s="620">
        <f t="shared" si="426"/>
        <v>5000</v>
      </c>
      <c r="CM355" s="611">
        <v>30</v>
      </c>
      <c r="CN355" s="621">
        <f>(R355/30*CM356)*Q355</f>
        <v>5000</v>
      </c>
      <c r="CO355" s="612">
        <v>30</v>
      </c>
      <c r="CP355" s="621">
        <v>5000</v>
      </c>
      <c r="CQ355" s="621">
        <f t="shared" si="389"/>
        <v>0</v>
      </c>
      <c r="CR355" s="621">
        <f t="shared" si="390"/>
        <v>5000</v>
      </c>
      <c r="CS355" s="622"/>
      <c r="CT355" s="612">
        <f t="shared" si="427"/>
        <v>30</v>
      </c>
      <c r="CU355" s="620">
        <f t="shared" si="428"/>
        <v>5000</v>
      </c>
      <c r="CV355" s="611">
        <v>30</v>
      </c>
      <c r="CW355" s="621">
        <f t="shared" si="429"/>
        <v>5000</v>
      </c>
      <c r="CY355" s="621">
        <f t="shared" si="430"/>
        <v>0</v>
      </c>
      <c r="CZ355" s="621">
        <f t="shared" si="431"/>
        <v>0</v>
      </c>
      <c r="DA355" s="621">
        <f t="shared" si="432"/>
        <v>5000</v>
      </c>
      <c r="DC355" s="612">
        <f t="shared" si="391"/>
        <v>0</v>
      </c>
      <c r="DD355" s="620">
        <f t="shared" si="416"/>
        <v>0</v>
      </c>
      <c r="DF355" s="621">
        <f t="shared" si="417"/>
        <v>0</v>
      </c>
      <c r="DH355" s="621">
        <f t="shared" si="418"/>
        <v>0</v>
      </c>
      <c r="DU355" s="620">
        <f t="shared" si="392"/>
        <v>14334</v>
      </c>
      <c r="DV355" s="621">
        <f t="shared" ref="DV355:DV402" si="449">CE355+CN355+CW355+DF355</f>
        <v>14333.333333333332</v>
      </c>
      <c r="DW355" s="621">
        <f t="shared" ref="DW355:DW379" si="450">CG355+CP355+CY355+DH355</f>
        <v>9333.3333333333321</v>
      </c>
      <c r="DX355" s="621">
        <f t="shared" si="419"/>
        <v>0.66666666666787933</v>
      </c>
      <c r="DY355" s="621">
        <f t="shared" si="420"/>
        <v>5000.6666666666679</v>
      </c>
      <c r="EC355" s="613" t="s">
        <v>1826</v>
      </c>
      <c r="ED355" s="621">
        <f t="shared" si="437"/>
        <v>0.66666666666787933</v>
      </c>
      <c r="EG355" s="621"/>
    </row>
    <row r="356" spans="1:137" s="612" customFormat="1" ht="37.5" hidden="1" customHeight="1" x14ac:dyDescent="0.25">
      <c r="A356" s="606">
        <v>2026</v>
      </c>
      <c r="B356" s="606">
        <v>479</v>
      </c>
      <c r="C356" s="606" t="s">
        <v>58</v>
      </c>
      <c r="D356" s="606">
        <v>3000654</v>
      </c>
      <c r="E356" s="606">
        <v>5005020</v>
      </c>
      <c r="F356" s="606" t="s">
        <v>2269</v>
      </c>
      <c r="G356" s="636" t="s">
        <v>2270</v>
      </c>
      <c r="H356" s="606">
        <v>93</v>
      </c>
      <c r="I356" s="607" t="s">
        <v>992</v>
      </c>
      <c r="J356" s="608" t="s">
        <v>10</v>
      </c>
      <c r="K356" s="608" t="s">
        <v>60</v>
      </c>
      <c r="L356" s="606" t="str">
        <f t="shared" si="399"/>
        <v>2.3</v>
      </c>
      <c r="M356" s="609" t="s">
        <v>62</v>
      </c>
      <c r="N356" s="609"/>
      <c r="O356" s="606" t="s">
        <v>2286</v>
      </c>
      <c r="P356" s="606" t="s">
        <v>65</v>
      </c>
      <c r="Q356" s="610">
        <v>1</v>
      </c>
      <c r="R356" s="324">
        <v>4000</v>
      </c>
      <c r="S356" s="606">
        <v>30</v>
      </c>
      <c r="T356" s="606">
        <v>30</v>
      </c>
      <c r="U356" s="606">
        <v>30</v>
      </c>
      <c r="V356" s="606">
        <v>0</v>
      </c>
      <c r="W356" s="325"/>
      <c r="X356" s="325"/>
      <c r="Y356" s="325"/>
      <c r="Z356" s="326"/>
      <c r="AA356" s="326"/>
      <c r="AB356" s="326"/>
      <c r="AC356" s="326"/>
      <c r="AD356" s="326"/>
      <c r="AE356" s="324">
        <f t="shared" si="435"/>
        <v>12000</v>
      </c>
      <c r="AF356" s="327">
        <f t="shared" si="438"/>
        <v>4000</v>
      </c>
      <c r="AG356" s="327">
        <f t="shared" si="439"/>
        <v>4000</v>
      </c>
      <c r="AH356" s="327">
        <f>+$R356*(U356/30)*Q356</f>
        <v>4000</v>
      </c>
      <c r="AI356" s="327">
        <f t="shared" si="440"/>
        <v>0</v>
      </c>
      <c r="AJ356" s="327">
        <f t="shared" si="441"/>
        <v>0</v>
      </c>
      <c r="AK356" s="327">
        <f t="shared" si="442"/>
        <v>0</v>
      </c>
      <c r="AL356" s="327">
        <f t="shared" si="443"/>
        <v>0</v>
      </c>
      <c r="AM356" s="327">
        <f t="shared" si="444"/>
        <v>0</v>
      </c>
      <c r="AN356" s="327">
        <f t="shared" si="445"/>
        <v>0</v>
      </c>
      <c r="AO356" s="327">
        <f t="shared" si="446"/>
        <v>0</v>
      </c>
      <c r="AP356" s="327">
        <f t="shared" si="447"/>
        <v>0</v>
      </c>
      <c r="AQ356" s="327">
        <f t="shared" si="448"/>
        <v>0</v>
      </c>
      <c r="AR356" s="327">
        <f>+ROUNDUP(SUM(AF356:AQ356),0)-533.33</f>
        <v>11466.67</v>
      </c>
      <c r="AS356" s="611" t="s">
        <v>1763</v>
      </c>
      <c r="AT356" s="665" t="s">
        <v>2272</v>
      </c>
      <c r="AU356" s="613" t="s">
        <v>1846</v>
      </c>
      <c r="AV356" s="613" t="s">
        <v>1847</v>
      </c>
      <c r="AW356" s="613"/>
      <c r="AX356" s="613" t="s">
        <v>1848</v>
      </c>
      <c r="AY356" s="624">
        <v>46066</v>
      </c>
      <c r="BA356" s="613" t="s">
        <v>1817</v>
      </c>
      <c r="BB356" s="614" t="s">
        <v>995</v>
      </c>
      <c r="BC356" s="614" t="s">
        <v>2275</v>
      </c>
      <c r="BD356" s="614" t="s">
        <v>2276</v>
      </c>
      <c r="BE356" s="614" t="s">
        <v>2277</v>
      </c>
      <c r="BF356" s="615">
        <v>46028</v>
      </c>
      <c r="BG356" s="614"/>
      <c r="BH356" s="616" t="s">
        <v>2287</v>
      </c>
      <c r="BI356" s="616" t="s">
        <v>2279</v>
      </c>
      <c r="BJ356" s="614"/>
      <c r="BK356" s="616"/>
      <c r="BL356" s="614"/>
      <c r="BM356" s="614"/>
      <c r="BN356" s="616"/>
      <c r="BO356" s="616"/>
      <c r="BP356" s="646"/>
      <c r="BQ356" s="2820"/>
      <c r="BR356" s="2820"/>
      <c r="BS356" s="2757" t="s">
        <v>1071</v>
      </c>
      <c r="BT356" s="657" t="s">
        <v>2129</v>
      </c>
      <c r="BU356" s="657" t="s">
        <v>2288</v>
      </c>
      <c r="BV356" s="638">
        <v>72550895</v>
      </c>
      <c r="BW356" s="658">
        <v>10725508951</v>
      </c>
      <c r="BX356" s="663">
        <v>4000</v>
      </c>
      <c r="BY356" s="629">
        <v>46028</v>
      </c>
      <c r="BZ356" s="629">
        <v>46112</v>
      </c>
      <c r="CA356" s="619"/>
      <c r="CB356" s="612">
        <f t="shared" si="423"/>
        <v>30</v>
      </c>
      <c r="CC356" s="620">
        <f t="shared" si="424"/>
        <v>4000</v>
      </c>
      <c r="CD356" s="611">
        <v>26</v>
      </c>
      <c r="CE356" s="621">
        <f t="shared" ref="CE356:CE387" si="451">(R356/30*CD356)*Q356</f>
        <v>3466.666666666667</v>
      </c>
      <c r="CF356" s="612">
        <v>26</v>
      </c>
      <c r="CG356" s="621">
        <v>3466.666666666667</v>
      </c>
      <c r="CH356" s="621">
        <f t="shared" si="414"/>
        <v>533.33333333333303</v>
      </c>
      <c r="CI356" s="621">
        <f t="shared" si="436"/>
        <v>533.33333333333303</v>
      </c>
      <c r="CJ356" s="619"/>
      <c r="CK356" s="612">
        <f t="shared" si="425"/>
        <v>30</v>
      </c>
      <c r="CL356" s="620">
        <f t="shared" si="426"/>
        <v>4000</v>
      </c>
      <c r="CM356" s="611">
        <v>30</v>
      </c>
      <c r="CN356" s="621">
        <f>(R356/30*CM356)*Q356</f>
        <v>4000.0000000000005</v>
      </c>
      <c r="CO356" s="612">
        <v>30</v>
      </c>
      <c r="CP356" s="621">
        <v>4000.0000000000005</v>
      </c>
      <c r="CQ356" s="621">
        <f t="shared" si="389"/>
        <v>0</v>
      </c>
      <c r="CR356" s="621">
        <f t="shared" si="390"/>
        <v>4000</v>
      </c>
      <c r="CS356" s="622"/>
      <c r="CT356" s="612">
        <f t="shared" si="427"/>
        <v>30</v>
      </c>
      <c r="CU356" s="620">
        <f t="shared" si="428"/>
        <v>4000</v>
      </c>
      <c r="CV356" s="611">
        <v>30</v>
      </c>
      <c r="CW356" s="621">
        <f t="shared" si="429"/>
        <v>4000.0000000000005</v>
      </c>
      <c r="CY356" s="621">
        <f t="shared" si="430"/>
        <v>0</v>
      </c>
      <c r="CZ356" s="621">
        <f t="shared" si="431"/>
        <v>0</v>
      </c>
      <c r="DA356" s="621">
        <f t="shared" si="432"/>
        <v>4000</v>
      </c>
      <c r="DC356" s="612">
        <f t="shared" si="391"/>
        <v>0</v>
      </c>
      <c r="DD356" s="620">
        <f t="shared" si="416"/>
        <v>0</v>
      </c>
      <c r="DF356" s="621">
        <f t="shared" si="417"/>
        <v>0</v>
      </c>
      <c r="DH356" s="621">
        <f t="shared" si="418"/>
        <v>0</v>
      </c>
      <c r="DU356" s="620">
        <f t="shared" si="392"/>
        <v>11466.67</v>
      </c>
      <c r="DV356" s="621">
        <f t="shared" si="449"/>
        <v>11466.666666666668</v>
      </c>
      <c r="DW356" s="621">
        <f t="shared" si="450"/>
        <v>7466.6666666666679</v>
      </c>
      <c r="DX356" s="621">
        <f t="shared" si="419"/>
        <v>3.3333333321934333E-3</v>
      </c>
      <c r="DY356" s="621">
        <f t="shared" si="420"/>
        <v>4000.0033333333322</v>
      </c>
      <c r="EC356" s="613" t="s">
        <v>1826</v>
      </c>
      <c r="ED356" s="621">
        <f t="shared" si="437"/>
        <v>3.3333333321934333E-3</v>
      </c>
      <c r="EG356" s="621"/>
    </row>
    <row r="357" spans="1:137" s="612" customFormat="1" ht="37.5" hidden="1" customHeight="1" x14ac:dyDescent="0.25">
      <c r="A357" s="606">
        <v>2026</v>
      </c>
      <c r="B357" s="606">
        <v>479</v>
      </c>
      <c r="C357" s="606" t="s">
        <v>58</v>
      </c>
      <c r="D357" s="606">
        <v>3000654</v>
      </c>
      <c r="E357" s="606">
        <v>5005020</v>
      </c>
      <c r="F357" s="606" t="s">
        <v>2269</v>
      </c>
      <c r="G357" s="636" t="s">
        <v>2270</v>
      </c>
      <c r="H357" s="606">
        <v>93</v>
      </c>
      <c r="I357" s="607" t="s">
        <v>992</v>
      </c>
      <c r="J357" s="608" t="s">
        <v>10</v>
      </c>
      <c r="K357" s="608" t="s">
        <v>60</v>
      </c>
      <c r="L357" s="606" t="str">
        <f t="shared" si="399"/>
        <v>2.3</v>
      </c>
      <c r="M357" s="609" t="s">
        <v>62</v>
      </c>
      <c r="N357" s="609"/>
      <c r="O357" s="606" t="s">
        <v>2286</v>
      </c>
      <c r="P357" s="606" t="s">
        <v>65</v>
      </c>
      <c r="Q357" s="610">
        <v>1</v>
      </c>
      <c r="R357" s="324">
        <v>4000</v>
      </c>
      <c r="S357" s="606">
        <v>30</v>
      </c>
      <c r="T357" s="606">
        <v>30</v>
      </c>
      <c r="U357" s="606">
        <v>30</v>
      </c>
      <c r="V357" s="606">
        <v>0</v>
      </c>
      <c r="W357" s="325"/>
      <c r="X357" s="325"/>
      <c r="Y357" s="325"/>
      <c r="Z357" s="326"/>
      <c r="AA357" s="326"/>
      <c r="AB357" s="326"/>
      <c r="AC357" s="326"/>
      <c r="AD357" s="326"/>
      <c r="AE357" s="324">
        <f t="shared" si="435"/>
        <v>12000</v>
      </c>
      <c r="AF357" s="327">
        <f t="shared" si="438"/>
        <v>4000</v>
      </c>
      <c r="AG357" s="327">
        <f t="shared" si="439"/>
        <v>4000</v>
      </c>
      <c r="AH357" s="327">
        <f>+$R357*(U357/30)*Q357</f>
        <v>4000</v>
      </c>
      <c r="AI357" s="327">
        <f t="shared" si="440"/>
        <v>0</v>
      </c>
      <c r="AJ357" s="327">
        <f t="shared" si="441"/>
        <v>0</v>
      </c>
      <c r="AK357" s="327">
        <f t="shared" si="442"/>
        <v>0</v>
      </c>
      <c r="AL357" s="327">
        <f t="shared" si="443"/>
        <v>0</v>
      </c>
      <c r="AM357" s="327">
        <f t="shared" si="444"/>
        <v>0</v>
      </c>
      <c r="AN357" s="327">
        <f t="shared" si="445"/>
        <v>0</v>
      </c>
      <c r="AO357" s="327">
        <f t="shared" si="446"/>
        <v>0</v>
      </c>
      <c r="AP357" s="327">
        <f t="shared" si="447"/>
        <v>0</v>
      </c>
      <c r="AQ357" s="327">
        <f t="shared" si="448"/>
        <v>0</v>
      </c>
      <c r="AR357" s="327">
        <f>+ROUNDUP(SUM(AF357:AQ357),0)-533.33</f>
        <v>11466.67</v>
      </c>
      <c r="AS357" s="611" t="s">
        <v>1763</v>
      </c>
      <c r="AT357" s="665" t="s">
        <v>2272</v>
      </c>
      <c r="AU357" s="613" t="s">
        <v>1846</v>
      </c>
      <c r="AV357" s="613" t="s">
        <v>1847</v>
      </c>
      <c r="AW357" s="613"/>
      <c r="AX357" s="613" t="s">
        <v>1848</v>
      </c>
      <c r="AY357" s="624">
        <v>46066</v>
      </c>
      <c r="BA357" s="613" t="s">
        <v>1817</v>
      </c>
      <c r="BB357" s="614" t="s">
        <v>995</v>
      </c>
      <c r="BC357" s="614" t="s">
        <v>2275</v>
      </c>
      <c r="BD357" s="614" t="s">
        <v>2276</v>
      </c>
      <c r="BE357" s="614" t="s">
        <v>2277</v>
      </c>
      <c r="BF357" s="615">
        <v>46028</v>
      </c>
      <c r="BG357" s="614"/>
      <c r="BH357" s="616" t="s">
        <v>2289</v>
      </c>
      <c r="BI357" s="616" t="s">
        <v>2279</v>
      </c>
      <c r="BJ357" s="614"/>
      <c r="BK357" s="616"/>
      <c r="BL357" s="614"/>
      <c r="BM357" s="614"/>
      <c r="BN357" s="616"/>
      <c r="BO357" s="616"/>
      <c r="BP357" s="646"/>
      <c r="BQ357" s="2820"/>
      <c r="BR357" s="2820"/>
      <c r="BS357" s="2757" t="s">
        <v>2258</v>
      </c>
      <c r="BT357" s="657" t="s">
        <v>1249</v>
      </c>
      <c r="BU357" s="657" t="s">
        <v>2290</v>
      </c>
      <c r="BV357" s="638">
        <v>47100652</v>
      </c>
      <c r="BW357" s="658">
        <v>10471006527</v>
      </c>
      <c r="BX357" s="663">
        <v>4000</v>
      </c>
      <c r="BY357" s="629">
        <v>46028</v>
      </c>
      <c r="BZ357" s="629">
        <v>46112</v>
      </c>
      <c r="CA357" s="619"/>
      <c r="CB357" s="612">
        <f t="shared" si="423"/>
        <v>30</v>
      </c>
      <c r="CC357" s="620">
        <f t="shared" si="424"/>
        <v>4000</v>
      </c>
      <c r="CD357" s="611">
        <v>26</v>
      </c>
      <c r="CE357" s="621">
        <f t="shared" si="451"/>
        <v>3466.666666666667</v>
      </c>
      <c r="CF357" s="612">
        <v>26</v>
      </c>
      <c r="CG357" s="621">
        <v>3466.666666666667</v>
      </c>
      <c r="CH357" s="621">
        <f t="shared" si="414"/>
        <v>533.33333333333303</v>
      </c>
      <c r="CI357" s="621">
        <f t="shared" si="436"/>
        <v>533.33333333333303</v>
      </c>
      <c r="CJ357" s="619"/>
      <c r="CK357" s="612">
        <f t="shared" si="425"/>
        <v>30</v>
      </c>
      <c r="CL357" s="620">
        <f t="shared" si="426"/>
        <v>4000</v>
      </c>
      <c r="CM357" s="611">
        <v>30</v>
      </c>
      <c r="CN357" s="621">
        <f>(R357/30*CM357)*Q357</f>
        <v>4000.0000000000005</v>
      </c>
      <c r="CO357" s="612">
        <v>30</v>
      </c>
      <c r="CP357" s="621">
        <v>4000.0000000000005</v>
      </c>
      <c r="CQ357" s="621">
        <f t="shared" si="389"/>
        <v>0</v>
      </c>
      <c r="CR357" s="621">
        <f t="shared" si="390"/>
        <v>4000</v>
      </c>
      <c r="CS357" s="622"/>
      <c r="CT357" s="612">
        <f t="shared" si="427"/>
        <v>30</v>
      </c>
      <c r="CU357" s="620">
        <f t="shared" si="428"/>
        <v>4000</v>
      </c>
      <c r="CV357" s="611">
        <v>30</v>
      </c>
      <c r="CW357" s="621">
        <f t="shared" si="429"/>
        <v>4000.0000000000005</v>
      </c>
      <c r="CY357" s="621">
        <f t="shared" si="430"/>
        <v>0</v>
      </c>
      <c r="CZ357" s="621">
        <f t="shared" si="431"/>
        <v>0</v>
      </c>
      <c r="DA357" s="621">
        <f t="shared" si="432"/>
        <v>4000</v>
      </c>
      <c r="DC357" s="612">
        <f t="shared" si="391"/>
        <v>0</v>
      </c>
      <c r="DD357" s="620">
        <f t="shared" si="416"/>
        <v>0</v>
      </c>
      <c r="DF357" s="621">
        <f t="shared" si="417"/>
        <v>0</v>
      </c>
      <c r="DH357" s="621">
        <f t="shared" si="418"/>
        <v>0</v>
      </c>
      <c r="DU357" s="620">
        <f t="shared" si="392"/>
        <v>11466.67</v>
      </c>
      <c r="DV357" s="621">
        <f t="shared" si="449"/>
        <v>11466.666666666668</v>
      </c>
      <c r="DW357" s="621">
        <f t="shared" si="450"/>
        <v>7466.6666666666679</v>
      </c>
      <c r="DX357" s="621">
        <f t="shared" si="419"/>
        <v>3.3333333321934333E-3</v>
      </c>
      <c r="DY357" s="621">
        <f t="shared" si="420"/>
        <v>4000.0033333333322</v>
      </c>
      <c r="EC357" s="613" t="s">
        <v>1826</v>
      </c>
      <c r="ED357" s="621">
        <f t="shared" si="437"/>
        <v>3.3333333321934333E-3</v>
      </c>
      <c r="EG357" s="621"/>
    </row>
    <row r="358" spans="1:137" s="612" customFormat="1" ht="37.5" hidden="1" customHeight="1" x14ac:dyDescent="0.25">
      <c r="A358" s="606">
        <v>2026</v>
      </c>
      <c r="B358" s="606">
        <v>479</v>
      </c>
      <c r="C358" s="606" t="s">
        <v>58</v>
      </c>
      <c r="D358" s="606">
        <v>3000654</v>
      </c>
      <c r="E358" s="606">
        <v>5005020</v>
      </c>
      <c r="F358" s="606" t="s">
        <v>2269</v>
      </c>
      <c r="G358" s="636" t="s">
        <v>2270</v>
      </c>
      <c r="H358" s="606">
        <v>93</v>
      </c>
      <c r="I358" s="695" t="s">
        <v>992</v>
      </c>
      <c r="J358" s="608" t="s">
        <v>10</v>
      </c>
      <c r="K358" s="608" t="s">
        <v>60</v>
      </c>
      <c r="L358" s="606" t="str">
        <f t="shared" si="399"/>
        <v>2.3</v>
      </c>
      <c r="M358" s="609" t="s">
        <v>62</v>
      </c>
      <c r="N358" s="609"/>
      <c r="O358" s="606" t="s">
        <v>2291</v>
      </c>
      <c r="P358" s="606" t="s">
        <v>65</v>
      </c>
      <c r="Q358" s="610">
        <v>1</v>
      </c>
      <c r="R358" s="324">
        <v>3000</v>
      </c>
      <c r="S358" s="606">
        <v>30</v>
      </c>
      <c r="T358" s="606">
        <v>30</v>
      </c>
      <c r="U358" s="606"/>
      <c r="V358" s="606">
        <v>0</v>
      </c>
      <c r="W358" s="325"/>
      <c r="X358" s="325"/>
      <c r="Y358" s="325"/>
      <c r="Z358" s="326"/>
      <c r="AA358" s="326"/>
      <c r="AB358" s="326"/>
      <c r="AC358" s="326"/>
      <c r="AD358" s="326"/>
      <c r="AE358" s="324">
        <f t="shared" si="435"/>
        <v>6000</v>
      </c>
      <c r="AF358" s="327">
        <f t="shared" si="438"/>
        <v>3000</v>
      </c>
      <c r="AG358" s="327">
        <f t="shared" si="439"/>
        <v>3000</v>
      </c>
      <c r="AH358" s="327">
        <f t="shared" ref="AH358:AH388" si="452">+$R358*U358</f>
        <v>0</v>
      </c>
      <c r="AI358" s="327">
        <f t="shared" si="440"/>
        <v>0</v>
      </c>
      <c r="AJ358" s="327">
        <f t="shared" si="441"/>
        <v>0</v>
      </c>
      <c r="AK358" s="327">
        <f t="shared" si="442"/>
        <v>0</v>
      </c>
      <c r="AL358" s="327">
        <f t="shared" si="443"/>
        <v>0</v>
      </c>
      <c r="AM358" s="327">
        <f t="shared" si="444"/>
        <v>0</v>
      </c>
      <c r="AN358" s="327">
        <f t="shared" si="445"/>
        <v>0</v>
      </c>
      <c r="AO358" s="327">
        <f t="shared" si="446"/>
        <v>0</v>
      </c>
      <c r="AP358" s="327">
        <f t="shared" si="447"/>
        <v>0</v>
      </c>
      <c r="AQ358" s="327">
        <f t="shared" si="448"/>
        <v>0</v>
      </c>
      <c r="AR358" s="327">
        <f>+ROUNDUP(SUM(AF358:AQ358),0)-400</f>
        <v>5600</v>
      </c>
      <c r="AS358" s="611" t="s">
        <v>1763</v>
      </c>
      <c r="AT358" s="665" t="s">
        <v>2272</v>
      </c>
      <c r="AU358" s="613" t="s">
        <v>1846</v>
      </c>
      <c r="AV358" s="613" t="s">
        <v>1847</v>
      </c>
      <c r="AW358" s="613"/>
      <c r="AX358" s="613" t="s">
        <v>1848</v>
      </c>
      <c r="AY358" s="624">
        <v>46066</v>
      </c>
      <c r="AZ358" s="296"/>
      <c r="BA358" s="613" t="s">
        <v>1817</v>
      </c>
      <c r="BB358" s="614" t="s">
        <v>995</v>
      </c>
      <c r="BC358" s="614" t="s">
        <v>2275</v>
      </c>
      <c r="BD358" s="614" t="s">
        <v>2276</v>
      </c>
      <c r="BE358" s="614" t="s">
        <v>2277</v>
      </c>
      <c r="BF358" s="615">
        <v>46028</v>
      </c>
      <c r="BG358" s="614"/>
      <c r="BH358" s="616" t="s">
        <v>2292</v>
      </c>
      <c r="BI358" s="616" t="s">
        <v>2279</v>
      </c>
      <c r="BJ358" s="614"/>
      <c r="BK358" s="616"/>
      <c r="BL358" s="614"/>
      <c r="BM358" s="614"/>
      <c r="BN358" s="616"/>
      <c r="BO358" s="616"/>
      <c r="BP358" s="646"/>
      <c r="BQ358" s="2820"/>
      <c r="BR358" s="2820"/>
      <c r="BS358" s="2757" t="s">
        <v>2293</v>
      </c>
      <c r="BT358" s="2803" t="s">
        <v>1228</v>
      </c>
      <c r="BU358" s="2803" t="s">
        <v>2294</v>
      </c>
      <c r="BV358" s="638">
        <v>74078756</v>
      </c>
      <c r="BW358" s="658">
        <v>10740787565</v>
      </c>
      <c r="BX358" s="663">
        <v>3000</v>
      </c>
      <c r="BY358" s="618">
        <v>46028</v>
      </c>
      <c r="BZ358" s="2804">
        <v>46081</v>
      </c>
      <c r="CA358" s="619"/>
      <c r="CB358" s="612">
        <f t="shared" si="423"/>
        <v>30</v>
      </c>
      <c r="CC358" s="620">
        <f t="shared" si="424"/>
        <v>3000</v>
      </c>
      <c r="CD358" s="611">
        <v>26</v>
      </c>
      <c r="CE358" s="621">
        <f t="shared" si="451"/>
        <v>2600</v>
      </c>
      <c r="CF358" s="612">
        <v>26</v>
      </c>
      <c r="CG358" s="621">
        <v>2600</v>
      </c>
      <c r="CH358" s="621">
        <f t="shared" si="414"/>
        <v>400</v>
      </c>
      <c r="CI358" s="621">
        <f t="shared" si="436"/>
        <v>400</v>
      </c>
      <c r="CJ358" s="619"/>
      <c r="CK358" s="612">
        <f t="shared" si="425"/>
        <v>30</v>
      </c>
      <c r="CL358" s="620">
        <f t="shared" si="426"/>
        <v>3000</v>
      </c>
      <c r="CM358" s="611">
        <v>30</v>
      </c>
      <c r="CN358" s="621">
        <f>(R358/30*CM358)*Q358</f>
        <v>3000</v>
      </c>
      <c r="CO358" s="612">
        <v>30</v>
      </c>
      <c r="CP358" s="621">
        <v>3000</v>
      </c>
      <c r="CQ358" s="621">
        <f t="shared" si="389"/>
        <v>0</v>
      </c>
      <c r="CR358" s="621">
        <f t="shared" si="390"/>
        <v>3000</v>
      </c>
      <c r="CS358" s="622"/>
      <c r="CT358" s="612">
        <f t="shared" si="427"/>
        <v>0</v>
      </c>
      <c r="CU358" s="620">
        <f t="shared" si="428"/>
        <v>0</v>
      </c>
      <c r="CW358" s="621">
        <f t="shared" si="429"/>
        <v>0</v>
      </c>
      <c r="CY358" s="621">
        <f t="shared" si="430"/>
        <v>0</v>
      </c>
      <c r="CZ358" s="621">
        <f t="shared" si="431"/>
        <v>0</v>
      </c>
      <c r="DA358" s="621">
        <f t="shared" si="432"/>
        <v>0</v>
      </c>
      <c r="DC358" s="612">
        <f t="shared" si="391"/>
        <v>0</v>
      </c>
      <c r="DD358" s="620">
        <f t="shared" si="416"/>
        <v>0</v>
      </c>
      <c r="DF358" s="621">
        <f t="shared" si="417"/>
        <v>0</v>
      </c>
      <c r="DH358" s="621">
        <f t="shared" si="418"/>
        <v>0</v>
      </c>
      <c r="DU358" s="620">
        <f t="shared" si="392"/>
        <v>5600</v>
      </c>
      <c r="DV358" s="621">
        <f t="shared" si="449"/>
        <v>5600</v>
      </c>
      <c r="DW358" s="621">
        <f t="shared" si="450"/>
        <v>5600</v>
      </c>
      <c r="DX358" s="621">
        <f t="shared" si="419"/>
        <v>0</v>
      </c>
      <c r="DY358" s="621">
        <f t="shared" si="420"/>
        <v>0</v>
      </c>
      <c r="EC358" s="613" t="s">
        <v>1826</v>
      </c>
      <c r="ED358" s="621">
        <f t="shared" si="437"/>
        <v>0</v>
      </c>
      <c r="EG358" s="621"/>
    </row>
    <row r="359" spans="1:137" s="612" customFormat="1" ht="37.5" hidden="1" customHeight="1" x14ac:dyDescent="0.25">
      <c r="A359" s="606">
        <v>2026</v>
      </c>
      <c r="B359" s="606">
        <v>479</v>
      </c>
      <c r="C359" s="606" t="s">
        <v>58</v>
      </c>
      <c r="D359" s="606">
        <v>3000654</v>
      </c>
      <c r="E359" s="606">
        <v>5005020</v>
      </c>
      <c r="F359" s="606" t="s">
        <v>2269</v>
      </c>
      <c r="G359" s="636" t="s">
        <v>2270</v>
      </c>
      <c r="H359" s="606">
        <v>93</v>
      </c>
      <c r="I359" s="695" t="s">
        <v>992</v>
      </c>
      <c r="J359" s="608" t="s">
        <v>10</v>
      </c>
      <c r="K359" s="608" t="s">
        <v>60</v>
      </c>
      <c r="L359" s="606" t="str">
        <f t="shared" si="399"/>
        <v>2.3</v>
      </c>
      <c r="M359" s="609" t="s">
        <v>62</v>
      </c>
      <c r="N359" s="609"/>
      <c r="O359" s="606" t="s">
        <v>2291</v>
      </c>
      <c r="P359" s="606" t="s">
        <v>65</v>
      </c>
      <c r="Q359" s="610">
        <v>1</v>
      </c>
      <c r="R359" s="324">
        <v>3000</v>
      </c>
      <c r="S359" s="606">
        <v>30</v>
      </c>
      <c r="T359" s="606">
        <v>30</v>
      </c>
      <c r="U359" s="606"/>
      <c r="V359" s="606">
        <v>0</v>
      </c>
      <c r="W359" s="325"/>
      <c r="X359" s="325"/>
      <c r="Y359" s="325"/>
      <c r="Z359" s="326"/>
      <c r="AA359" s="326"/>
      <c r="AB359" s="326"/>
      <c r="AC359" s="326"/>
      <c r="AD359" s="326"/>
      <c r="AE359" s="324">
        <f t="shared" si="435"/>
        <v>6000</v>
      </c>
      <c r="AF359" s="327">
        <f t="shared" si="438"/>
        <v>3000</v>
      </c>
      <c r="AG359" s="327">
        <f t="shared" si="439"/>
        <v>3000</v>
      </c>
      <c r="AH359" s="327">
        <f t="shared" si="452"/>
        <v>0</v>
      </c>
      <c r="AI359" s="327">
        <f t="shared" si="440"/>
        <v>0</v>
      </c>
      <c r="AJ359" s="327">
        <f t="shared" si="441"/>
        <v>0</v>
      </c>
      <c r="AK359" s="327">
        <f t="shared" si="442"/>
        <v>0</v>
      </c>
      <c r="AL359" s="327">
        <f t="shared" si="443"/>
        <v>0</v>
      </c>
      <c r="AM359" s="327">
        <f t="shared" si="444"/>
        <v>0</v>
      </c>
      <c r="AN359" s="327">
        <f t="shared" si="445"/>
        <v>0</v>
      </c>
      <c r="AO359" s="327">
        <f t="shared" si="446"/>
        <v>0</v>
      </c>
      <c r="AP359" s="327">
        <f t="shared" si="447"/>
        <v>0</v>
      </c>
      <c r="AQ359" s="327">
        <f t="shared" si="448"/>
        <v>0</v>
      </c>
      <c r="AR359" s="327">
        <f>+ROUNDUP(SUM(AF359:AQ359),0)-400</f>
        <v>5600</v>
      </c>
      <c r="AS359" s="611" t="s">
        <v>1763</v>
      </c>
      <c r="AT359" s="665" t="s">
        <v>2272</v>
      </c>
      <c r="AU359" s="613" t="s">
        <v>1846</v>
      </c>
      <c r="AV359" s="613" t="s">
        <v>1847</v>
      </c>
      <c r="AW359" s="613"/>
      <c r="AX359" s="613" t="s">
        <v>1848</v>
      </c>
      <c r="AY359" s="624">
        <v>46066</v>
      </c>
      <c r="AZ359" s="296"/>
      <c r="BA359" s="613" t="s">
        <v>1817</v>
      </c>
      <c r="BB359" s="614" t="s">
        <v>995</v>
      </c>
      <c r="BC359" s="614" t="s">
        <v>2275</v>
      </c>
      <c r="BD359" s="614" t="s">
        <v>2276</v>
      </c>
      <c r="BE359" s="614" t="s">
        <v>2277</v>
      </c>
      <c r="BF359" s="615">
        <v>46028</v>
      </c>
      <c r="BG359" s="614"/>
      <c r="BH359" s="616" t="s">
        <v>2295</v>
      </c>
      <c r="BI359" s="616" t="s">
        <v>2279</v>
      </c>
      <c r="BJ359" s="614"/>
      <c r="BK359" s="616"/>
      <c r="BL359" s="614"/>
      <c r="BM359" s="614"/>
      <c r="BN359" s="616"/>
      <c r="BO359" s="616"/>
      <c r="BP359" s="646"/>
      <c r="BQ359" s="2820"/>
      <c r="BR359" s="2820"/>
      <c r="BS359" s="2757" t="s">
        <v>2296</v>
      </c>
      <c r="BT359" s="2803" t="s">
        <v>2297</v>
      </c>
      <c r="BU359" s="2803" t="s">
        <v>2298</v>
      </c>
      <c r="BV359" s="638">
        <v>74860293</v>
      </c>
      <c r="BW359" s="658">
        <v>10748602939</v>
      </c>
      <c r="BX359" s="663">
        <v>3000</v>
      </c>
      <c r="BY359" s="618">
        <v>46028</v>
      </c>
      <c r="BZ359" s="2804">
        <v>46081</v>
      </c>
      <c r="CA359" s="619"/>
      <c r="CB359" s="612">
        <f t="shared" si="423"/>
        <v>30</v>
      </c>
      <c r="CC359" s="620">
        <f t="shared" si="424"/>
        <v>3000</v>
      </c>
      <c r="CD359" s="611">
        <v>26</v>
      </c>
      <c r="CE359" s="621">
        <f t="shared" si="451"/>
        <v>2600</v>
      </c>
      <c r="CF359" s="612">
        <v>26</v>
      </c>
      <c r="CG359" s="621">
        <v>2600</v>
      </c>
      <c r="CH359" s="621">
        <f t="shared" si="414"/>
        <v>400</v>
      </c>
      <c r="CI359" s="621">
        <f t="shared" si="436"/>
        <v>400</v>
      </c>
      <c r="CJ359" s="619"/>
      <c r="CK359" s="612">
        <f t="shared" si="425"/>
        <v>30</v>
      </c>
      <c r="CL359" s="620">
        <f t="shared" si="426"/>
        <v>3000</v>
      </c>
      <c r="CM359" s="611">
        <v>30</v>
      </c>
      <c r="CN359" s="621">
        <f>(R359/30*CM359)*Q359</f>
        <v>3000</v>
      </c>
      <c r="CO359" s="612">
        <v>30</v>
      </c>
      <c r="CP359" s="621">
        <v>3000</v>
      </c>
      <c r="CQ359" s="621">
        <f t="shared" si="389"/>
        <v>0</v>
      </c>
      <c r="CR359" s="621">
        <f t="shared" si="390"/>
        <v>3000</v>
      </c>
      <c r="CS359" s="622"/>
      <c r="CT359" s="612">
        <f t="shared" si="427"/>
        <v>0</v>
      </c>
      <c r="CU359" s="620">
        <f t="shared" si="428"/>
        <v>0</v>
      </c>
      <c r="CW359" s="621">
        <f t="shared" si="429"/>
        <v>0</v>
      </c>
      <c r="CY359" s="621">
        <f t="shared" si="430"/>
        <v>0</v>
      </c>
      <c r="CZ359" s="621">
        <f t="shared" si="431"/>
        <v>0</v>
      </c>
      <c r="DA359" s="621">
        <f t="shared" si="432"/>
        <v>0</v>
      </c>
      <c r="DC359" s="612">
        <f t="shared" si="391"/>
        <v>0</v>
      </c>
      <c r="DD359" s="620">
        <f t="shared" si="416"/>
        <v>0</v>
      </c>
      <c r="DF359" s="621">
        <f t="shared" si="417"/>
        <v>0</v>
      </c>
      <c r="DH359" s="621">
        <f t="shared" si="418"/>
        <v>0</v>
      </c>
      <c r="DU359" s="620">
        <f t="shared" si="392"/>
        <v>5600</v>
      </c>
      <c r="DV359" s="621">
        <f t="shared" si="449"/>
        <v>5600</v>
      </c>
      <c r="DW359" s="621">
        <f t="shared" si="450"/>
        <v>5600</v>
      </c>
      <c r="DX359" s="621">
        <f t="shared" si="419"/>
        <v>0</v>
      </c>
      <c r="DY359" s="621">
        <f t="shared" si="420"/>
        <v>0</v>
      </c>
      <c r="EC359" s="613" t="s">
        <v>1826</v>
      </c>
      <c r="ED359" s="621">
        <f t="shared" si="437"/>
        <v>0</v>
      </c>
      <c r="EG359" s="621"/>
    </row>
    <row r="360" spans="1:137" s="612" customFormat="1" ht="37.5" hidden="1" customHeight="1" x14ac:dyDescent="0.25">
      <c r="A360" s="606">
        <v>2026</v>
      </c>
      <c r="B360" s="606">
        <v>479</v>
      </c>
      <c r="C360" s="606" t="s">
        <v>58</v>
      </c>
      <c r="D360" s="606">
        <v>3000654</v>
      </c>
      <c r="E360" s="606">
        <v>5005020</v>
      </c>
      <c r="F360" s="606" t="s">
        <v>2269</v>
      </c>
      <c r="G360" s="636" t="s">
        <v>2270</v>
      </c>
      <c r="H360" s="606">
        <v>93</v>
      </c>
      <c r="I360" s="695" t="s">
        <v>992</v>
      </c>
      <c r="J360" s="608" t="s">
        <v>10</v>
      </c>
      <c r="K360" s="608" t="s">
        <v>60</v>
      </c>
      <c r="L360" s="606" t="str">
        <f t="shared" si="399"/>
        <v>2.3</v>
      </c>
      <c r="M360" s="609" t="s">
        <v>62</v>
      </c>
      <c r="N360" s="609"/>
      <c r="O360" s="606" t="s">
        <v>2291</v>
      </c>
      <c r="P360" s="606" t="s">
        <v>65</v>
      </c>
      <c r="Q360" s="610">
        <v>1</v>
      </c>
      <c r="R360" s="324">
        <v>3000</v>
      </c>
      <c r="S360" s="606">
        <v>30</v>
      </c>
      <c r="T360" s="606">
        <v>30</v>
      </c>
      <c r="U360" s="606"/>
      <c r="V360" s="606">
        <v>0</v>
      </c>
      <c r="W360" s="325"/>
      <c r="X360" s="325"/>
      <c r="Y360" s="325"/>
      <c r="Z360" s="326"/>
      <c r="AA360" s="326"/>
      <c r="AB360" s="326"/>
      <c r="AC360" s="326"/>
      <c r="AD360" s="326"/>
      <c r="AE360" s="324">
        <f t="shared" si="435"/>
        <v>6000</v>
      </c>
      <c r="AF360" s="327">
        <f t="shared" si="438"/>
        <v>3000</v>
      </c>
      <c r="AG360" s="327">
        <f t="shared" si="439"/>
        <v>3000</v>
      </c>
      <c r="AH360" s="327">
        <f t="shared" si="452"/>
        <v>0</v>
      </c>
      <c r="AI360" s="327">
        <f t="shared" si="440"/>
        <v>0</v>
      </c>
      <c r="AJ360" s="327">
        <f t="shared" si="441"/>
        <v>0</v>
      </c>
      <c r="AK360" s="327">
        <f t="shared" si="442"/>
        <v>0</v>
      </c>
      <c r="AL360" s="327">
        <f t="shared" si="443"/>
        <v>0</v>
      </c>
      <c r="AM360" s="327">
        <f t="shared" si="444"/>
        <v>0</v>
      </c>
      <c r="AN360" s="327">
        <f t="shared" si="445"/>
        <v>0</v>
      </c>
      <c r="AO360" s="327">
        <f t="shared" si="446"/>
        <v>0</v>
      </c>
      <c r="AP360" s="327">
        <f t="shared" si="447"/>
        <v>0</v>
      </c>
      <c r="AQ360" s="327">
        <f t="shared" si="448"/>
        <v>0</v>
      </c>
      <c r="AR360" s="327">
        <f>+ROUNDUP(SUM(AF360:AQ360),0)-400</f>
        <v>5600</v>
      </c>
      <c r="AS360" s="611" t="s">
        <v>1763</v>
      </c>
      <c r="AT360" s="665" t="s">
        <v>2272</v>
      </c>
      <c r="AU360" s="613" t="s">
        <v>1846</v>
      </c>
      <c r="AV360" s="613" t="s">
        <v>1847</v>
      </c>
      <c r="AW360" s="613"/>
      <c r="AX360" s="613" t="s">
        <v>1848</v>
      </c>
      <c r="AY360" s="624">
        <v>46066</v>
      </c>
      <c r="AZ360" s="296"/>
      <c r="BA360" s="613" t="s">
        <v>1817</v>
      </c>
      <c r="BB360" s="614" t="s">
        <v>995</v>
      </c>
      <c r="BC360" s="614" t="s">
        <v>2275</v>
      </c>
      <c r="BD360" s="614" t="s">
        <v>2276</v>
      </c>
      <c r="BE360" s="614" t="s">
        <v>2277</v>
      </c>
      <c r="BF360" s="615">
        <v>46028</v>
      </c>
      <c r="BG360" s="614"/>
      <c r="BH360" s="616" t="s">
        <v>2299</v>
      </c>
      <c r="BI360" s="616" t="s">
        <v>2279</v>
      </c>
      <c r="BJ360" s="614"/>
      <c r="BK360" s="616"/>
      <c r="BL360" s="614"/>
      <c r="BM360" s="614"/>
      <c r="BN360" s="616"/>
      <c r="BO360" s="616"/>
      <c r="BP360" s="646"/>
      <c r="BQ360" s="2820"/>
      <c r="BR360" s="2820"/>
      <c r="BS360" s="2757" t="s">
        <v>1430</v>
      </c>
      <c r="BT360" s="2803" t="s">
        <v>2300</v>
      </c>
      <c r="BU360" s="2803" t="s">
        <v>2301</v>
      </c>
      <c r="BV360" s="638">
        <v>40502712</v>
      </c>
      <c r="BW360" s="658">
        <v>10405027122</v>
      </c>
      <c r="BX360" s="663">
        <v>3000</v>
      </c>
      <c r="BY360" s="618">
        <v>46028</v>
      </c>
      <c r="BZ360" s="2804">
        <v>46081</v>
      </c>
      <c r="CA360" s="619"/>
      <c r="CB360" s="612">
        <f t="shared" si="423"/>
        <v>30</v>
      </c>
      <c r="CC360" s="620">
        <f t="shared" si="424"/>
        <v>3000</v>
      </c>
      <c r="CD360" s="611">
        <v>26</v>
      </c>
      <c r="CE360" s="621">
        <f t="shared" si="451"/>
        <v>2600</v>
      </c>
      <c r="CF360" s="612">
        <v>26</v>
      </c>
      <c r="CG360" s="621">
        <v>2600</v>
      </c>
      <c r="CH360" s="621">
        <f t="shared" si="414"/>
        <v>400</v>
      </c>
      <c r="CI360" s="621">
        <f t="shared" si="436"/>
        <v>400</v>
      </c>
      <c r="CJ360" s="619"/>
      <c r="CK360" s="612">
        <f t="shared" si="425"/>
        <v>30</v>
      </c>
      <c r="CL360" s="620">
        <f t="shared" si="426"/>
        <v>3000</v>
      </c>
      <c r="CM360" s="611">
        <v>30</v>
      </c>
      <c r="CN360" s="621">
        <f>(R360/30*CM360)*Q360</f>
        <v>3000</v>
      </c>
      <c r="CO360" s="612">
        <v>30</v>
      </c>
      <c r="CP360" s="621">
        <v>3000</v>
      </c>
      <c r="CQ360" s="621">
        <f t="shared" si="389"/>
        <v>0</v>
      </c>
      <c r="CR360" s="621">
        <f t="shared" si="390"/>
        <v>3000</v>
      </c>
      <c r="CS360" s="622"/>
      <c r="CT360" s="612">
        <f t="shared" si="427"/>
        <v>0</v>
      </c>
      <c r="CU360" s="620">
        <f t="shared" si="428"/>
        <v>0</v>
      </c>
      <c r="CW360" s="621">
        <f t="shared" si="429"/>
        <v>0</v>
      </c>
      <c r="CY360" s="621">
        <f t="shared" si="430"/>
        <v>0</v>
      </c>
      <c r="CZ360" s="621">
        <f t="shared" si="431"/>
        <v>0</v>
      </c>
      <c r="DA360" s="621">
        <f t="shared" si="432"/>
        <v>0</v>
      </c>
      <c r="DC360" s="612">
        <f t="shared" si="391"/>
        <v>0</v>
      </c>
      <c r="DD360" s="620">
        <f t="shared" si="416"/>
        <v>0</v>
      </c>
      <c r="DF360" s="621">
        <f t="shared" si="417"/>
        <v>0</v>
      </c>
      <c r="DH360" s="621">
        <f t="shared" si="418"/>
        <v>0</v>
      </c>
      <c r="DU360" s="620">
        <f t="shared" si="392"/>
        <v>5600</v>
      </c>
      <c r="DV360" s="621">
        <f t="shared" si="449"/>
        <v>5600</v>
      </c>
      <c r="DW360" s="621">
        <f t="shared" si="450"/>
        <v>5600</v>
      </c>
      <c r="DX360" s="621">
        <f t="shared" si="419"/>
        <v>0</v>
      </c>
      <c r="DY360" s="621">
        <f t="shared" si="420"/>
        <v>0</v>
      </c>
      <c r="EC360" s="613" t="s">
        <v>1826</v>
      </c>
      <c r="ED360" s="621">
        <f t="shared" si="437"/>
        <v>0</v>
      </c>
      <c r="EG360" s="621"/>
    </row>
    <row r="361" spans="1:137" s="612" customFormat="1" ht="54.75" hidden="1" customHeight="1" x14ac:dyDescent="0.25">
      <c r="A361" s="606">
        <v>2026</v>
      </c>
      <c r="B361" s="606">
        <v>479</v>
      </c>
      <c r="C361" s="606" t="s">
        <v>58</v>
      </c>
      <c r="D361" s="606">
        <v>3000654</v>
      </c>
      <c r="E361" s="606">
        <v>5005020</v>
      </c>
      <c r="F361" s="606" t="s">
        <v>2269</v>
      </c>
      <c r="G361" s="636" t="s">
        <v>2270</v>
      </c>
      <c r="H361" s="606">
        <v>93</v>
      </c>
      <c r="I361" s="695" t="s">
        <v>992</v>
      </c>
      <c r="J361" s="608" t="s">
        <v>10</v>
      </c>
      <c r="K361" s="608" t="s">
        <v>60</v>
      </c>
      <c r="L361" s="606" t="str">
        <f t="shared" si="399"/>
        <v>2.3</v>
      </c>
      <c r="M361" s="609" t="s">
        <v>62</v>
      </c>
      <c r="N361" s="609"/>
      <c r="O361" s="606" t="s">
        <v>2291</v>
      </c>
      <c r="P361" s="606" t="s">
        <v>65</v>
      </c>
      <c r="Q361" s="610">
        <v>1</v>
      </c>
      <c r="R361" s="324">
        <v>3000</v>
      </c>
      <c r="S361" s="606">
        <v>30</v>
      </c>
      <c r="T361" s="606"/>
      <c r="U361" s="606"/>
      <c r="V361" s="606">
        <v>0</v>
      </c>
      <c r="W361" s="325"/>
      <c r="X361" s="325"/>
      <c r="Y361" s="325"/>
      <c r="Z361" s="326"/>
      <c r="AA361" s="326"/>
      <c r="AB361" s="326"/>
      <c r="AC361" s="326"/>
      <c r="AD361" s="326"/>
      <c r="AE361" s="324">
        <f t="shared" si="435"/>
        <v>3000</v>
      </c>
      <c r="AF361" s="327">
        <f t="shared" si="438"/>
        <v>3000</v>
      </c>
      <c r="AG361" s="327">
        <f t="shared" si="439"/>
        <v>0</v>
      </c>
      <c r="AH361" s="327">
        <f t="shared" si="452"/>
        <v>0</v>
      </c>
      <c r="AI361" s="327">
        <f t="shared" si="440"/>
        <v>0</v>
      </c>
      <c r="AJ361" s="327">
        <f t="shared" si="441"/>
        <v>0</v>
      </c>
      <c r="AK361" s="327">
        <f t="shared" si="442"/>
        <v>0</v>
      </c>
      <c r="AL361" s="327">
        <f t="shared" si="443"/>
        <v>0</v>
      </c>
      <c r="AM361" s="327">
        <f t="shared" si="444"/>
        <v>0</v>
      </c>
      <c r="AN361" s="327">
        <f t="shared" si="445"/>
        <v>0</v>
      </c>
      <c r="AO361" s="327">
        <f t="shared" si="446"/>
        <v>0</v>
      </c>
      <c r="AP361" s="327">
        <f t="shared" si="447"/>
        <v>0</v>
      </c>
      <c r="AQ361" s="327">
        <f t="shared" si="448"/>
        <v>0</v>
      </c>
      <c r="AR361" s="327">
        <f>+ROUNDUP(SUM(AF361:AQ361),0)-400</f>
        <v>2600</v>
      </c>
      <c r="AS361" s="611" t="s">
        <v>1763</v>
      </c>
      <c r="AT361" s="665" t="s">
        <v>2272</v>
      </c>
      <c r="AU361" s="613" t="s">
        <v>1846</v>
      </c>
      <c r="AV361" s="613" t="s">
        <v>1847</v>
      </c>
      <c r="AX361" s="613" t="s">
        <v>1848</v>
      </c>
      <c r="AY361" s="624">
        <v>46066</v>
      </c>
      <c r="BA361" s="613"/>
      <c r="BB361" s="614" t="s">
        <v>995</v>
      </c>
      <c r="BC361" s="614" t="s">
        <v>2275</v>
      </c>
      <c r="BD361" s="614" t="s">
        <v>2276</v>
      </c>
      <c r="BE361" s="614" t="s">
        <v>2277</v>
      </c>
      <c r="BF361" s="615">
        <v>46028</v>
      </c>
      <c r="BG361" s="614"/>
      <c r="BH361" s="616" t="s">
        <v>2302</v>
      </c>
      <c r="BI361" s="616" t="s">
        <v>2279</v>
      </c>
      <c r="BJ361" s="614"/>
      <c r="BK361" s="616"/>
      <c r="BL361" s="614"/>
      <c r="BM361" s="614"/>
      <c r="BN361" s="616"/>
      <c r="BO361" s="616"/>
      <c r="BP361" s="646"/>
      <c r="BQ361" s="2820"/>
      <c r="BR361" s="2820"/>
      <c r="BS361" s="2757" t="s">
        <v>2303</v>
      </c>
      <c r="BT361" s="2803" t="s">
        <v>1680</v>
      </c>
      <c r="BU361" s="2803" t="s">
        <v>1681</v>
      </c>
      <c r="BV361" s="638">
        <v>48548829</v>
      </c>
      <c r="BW361" s="658">
        <v>10485488290</v>
      </c>
      <c r="BX361" s="663">
        <v>3000</v>
      </c>
      <c r="BY361" s="618">
        <v>46028</v>
      </c>
      <c r="BZ361" s="2804">
        <v>46081</v>
      </c>
      <c r="CA361" s="619"/>
      <c r="CB361" s="611">
        <f t="shared" si="423"/>
        <v>30</v>
      </c>
      <c r="CC361" s="678">
        <f t="shared" si="424"/>
        <v>3000</v>
      </c>
      <c r="CD361" s="611">
        <v>26</v>
      </c>
      <c r="CE361" s="651">
        <f t="shared" si="451"/>
        <v>2600</v>
      </c>
      <c r="CF361" s="611">
        <v>26</v>
      </c>
      <c r="CG361" s="651">
        <v>2600</v>
      </c>
      <c r="CH361" s="651">
        <f t="shared" si="414"/>
        <v>400</v>
      </c>
      <c r="CI361" s="651">
        <f t="shared" si="436"/>
        <v>400</v>
      </c>
      <c r="CJ361" s="619"/>
      <c r="CK361" s="611">
        <f t="shared" si="425"/>
        <v>0</v>
      </c>
      <c r="CL361" s="678">
        <f t="shared" si="426"/>
        <v>0</v>
      </c>
      <c r="CM361" s="611"/>
      <c r="CN361" s="651"/>
      <c r="CP361" s="621">
        <f>(R361/30*CO361)*Q361</f>
        <v>0</v>
      </c>
      <c r="CQ361" s="621">
        <f t="shared" si="389"/>
        <v>0</v>
      </c>
      <c r="CR361" s="621">
        <f t="shared" si="390"/>
        <v>0</v>
      </c>
      <c r="CS361" s="622"/>
      <c r="CT361" s="612">
        <f t="shared" si="427"/>
        <v>0</v>
      </c>
      <c r="CU361" s="620">
        <f t="shared" si="428"/>
        <v>0</v>
      </c>
      <c r="CW361" s="621">
        <f t="shared" si="429"/>
        <v>0</v>
      </c>
      <c r="CY361" s="621">
        <f t="shared" si="430"/>
        <v>0</v>
      </c>
      <c r="CZ361" s="621">
        <f t="shared" si="431"/>
        <v>0</v>
      </c>
      <c r="DA361" s="621">
        <f t="shared" si="432"/>
        <v>0</v>
      </c>
      <c r="DC361" s="612">
        <f t="shared" si="391"/>
        <v>0</v>
      </c>
      <c r="DD361" s="620">
        <f t="shared" si="416"/>
        <v>0</v>
      </c>
      <c r="DF361" s="621">
        <f t="shared" si="417"/>
        <v>0</v>
      </c>
      <c r="DH361" s="621">
        <f t="shared" si="418"/>
        <v>0</v>
      </c>
      <c r="DU361" s="620">
        <f t="shared" si="392"/>
        <v>2600</v>
      </c>
      <c r="DV361" s="621">
        <f t="shared" si="449"/>
        <v>2600</v>
      </c>
      <c r="DW361" s="621">
        <f t="shared" si="450"/>
        <v>2600</v>
      </c>
      <c r="DX361" s="621">
        <f t="shared" si="419"/>
        <v>0</v>
      </c>
      <c r="DY361" s="621">
        <f t="shared" si="420"/>
        <v>0</v>
      </c>
      <c r="EB361" s="665" t="s">
        <v>2246</v>
      </c>
      <c r="EC361" s="613" t="s">
        <v>2304</v>
      </c>
      <c r="ED361" s="621">
        <f t="shared" si="437"/>
        <v>0</v>
      </c>
      <c r="EG361" s="621"/>
    </row>
    <row r="362" spans="1:137" s="611" customFormat="1" ht="54.75" hidden="1" customHeight="1" x14ac:dyDescent="0.25">
      <c r="A362" s="606">
        <v>2026</v>
      </c>
      <c r="B362" s="606">
        <v>479</v>
      </c>
      <c r="C362" s="606" t="s">
        <v>58</v>
      </c>
      <c r="D362" s="606">
        <v>3000654</v>
      </c>
      <c r="E362" s="606">
        <v>5005020</v>
      </c>
      <c r="F362" s="606" t="s">
        <v>2269</v>
      </c>
      <c r="G362" s="636" t="s">
        <v>2270</v>
      </c>
      <c r="H362" s="606">
        <v>93</v>
      </c>
      <c r="I362" s="695" t="s">
        <v>992</v>
      </c>
      <c r="J362" s="608" t="s">
        <v>10</v>
      </c>
      <c r="K362" s="608" t="s">
        <v>60</v>
      </c>
      <c r="L362" s="606" t="str">
        <f t="shared" si="399"/>
        <v>2.3</v>
      </c>
      <c r="M362" s="609" t="s">
        <v>62</v>
      </c>
      <c r="N362" s="609"/>
      <c r="O362" s="606" t="s">
        <v>2305</v>
      </c>
      <c r="P362" s="606" t="s">
        <v>65</v>
      </c>
      <c r="Q362" s="610">
        <v>1</v>
      </c>
      <c r="R362" s="324">
        <v>3000</v>
      </c>
      <c r="S362" s="606"/>
      <c r="T362" s="606">
        <v>30</v>
      </c>
      <c r="U362" s="606"/>
      <c r="V362" s="606">
        <v>0</v>
      </c>
      <c r="W362" s="325"/>
      <c r="X362" s="325"/>
      <c r="Y362" s="325"/>
      <c r="Z362" s="326"/>
      <c r="AA362" s="326"/>
      <c r="AB362" s="326"/>
      <c r="AC362" s="326"/>
      <c r="AD362" s="326"/>
      <c r="AE362" s="324">
        <f t="shared" si="435"/>
        <v>3000</v>
      </c>
      <c r="AF362" s="327">
        <f t="shared" si="438"/>
        <v>0</v>
      </c>
      <c r="AG362" s="327">
        <f t="shared" si="439"/>
        <v>3000</v>
      </c>
      <c r="AH362" s="327">
        <f t="shared" si="452"/>
        <v>0</v>
      </c>
      <c r="AI362" s="327">
        <f t="shared" si="440"/>
        <v>0</v>
      </c>
      <c r="AJ362" s="327">
        <f t="shared" si="441"/>
        <v>0</v>
      </c>
      <c r="AK362" s="327">
        <f t="shared" si="442"/>
        <v>0</v>
      </c>
      <c r="AL362" s="327">
        <f t="shared" si="443"/>
        <v>0</v>
      </c>
      <c r="AM362" s="327">
        <f t="shared" si="444"/>
        <v>0</v>
      </c>
      <c r="AN362" s="327">
        <f t="shared" si="445"/>
        <v>0</v>
      </c>
      <c r="AO362" s="327">
        <f t="shared" si="446"/>
        <v>0</v>
      </c>
      <c r="AP362" s="327">
        <f t="shared" si="447"/>
        <v>0</v>
      </c>
      <c r="AQ362" s="327">
        <f t="shared" si="448"/>
        <v>0</v>
      </c>
      <c r="AR362" s="327">
        <f>+ROUNDUP(SUM(AF362:AQ362),0)</f>
        <v>3000</v>
      </c>
      <c r="AS362" s="611" t="s">
        <v>1763</v>
      </c>
      <c r="AT362" s="665" t="s">
        <v>2272</v>
      </c>
      <c r="BA362" s="665"/>
      <c r="BB362" s="614" t="s">
        <v>995</v>
      </c>
      <c r="BC362" s="614" t="s">
        <v>2306</v>
      </c>
      <c r="BD362" s="614"/>
      <c r="BE362" s="614"/>
      <c r="BF362" s="615"/>
      <c r="BG362" s="614"/>
      <c r="BH362" s="616"/>
      <c r="BI362" s="616"/>
      <c r="BJ362" s="614"/>
      <c r="BK362" s="616"/>
      <c r="BL362" s="384"/>
      <c r="BM362" s="384"/>
      <c r="BN362" s="616"/>
      <c r="BO362" s="616"/>
      <c r="BP362" s="646"/>
      <c r="BQ362" s="2820"/>
      <c r="BR362" s="2820"/>
      <c r="BS362" s="2757" t="s">
        <v>2307</v>
      </c>
      <c r="BT362" s="657" t="s">
        <v>2308</v>
      </c>
      <c r="BU362" s="657" t="s">
        <v>2309</v>
      </c>
      <c r="BV362" s="638">
        <v>44830307</v>
      </c>
      <c r="BW362" s="658">
        <v>10448303077</v>
      </c>
      <c r="BX362" s="663">
        <v>3000</v>
      </c>
      <c r="BY362" s="629">
        <v>46054</v>
      </c>
      <c r="BZ362" s="629">
        <v>46081</v>
      </c>
      <c r="CA362" s="619"/>
      <c r="CB362" s="611">
        <f t="shared" si="423"/>
        <v>0</v>
      </c>
      <c r="CC362" s="678">
        <f t="shared" si="424"/>
        <v>0</v>
      </c>
      <c r="CD362" s="611">
        <v>0</v>
      </c>
      <c r="CE362" s="651">
        <f t="shared" si="451"/>
        <v>0</v>
      </c>
      <c r="CF362" s="611">
        <v>0</v>
      </c>
      <c r="CG362" s="651"/>
      <c r="CH362" s="651">
        <f t="shared" si="414"/>
        <v>0</v>
      </c>
      <c r="CI362" s="651">
        <f t="shared" si="436"/>
        <v>0</v>
      </c>
      <c r="CJ362" s="619"/>
      <c r="CK362" s="611">
        <f t="shared" si="425"/>
        <v>30</v>
      </c>
      <c r="CL362" s="678">
        <f t="shared" si="426"/>
        <v>3000</v>
      </c>
      <c r="CM362" s="611">
        <v>30</v>
      </c>
      <c r="CN362" s="651">
        <f t="shared" ref="CN362:CN372" si="453">(R362/30*CM362)*Q362</f>
        <v>3000</v>
      </c>
      <c r="CO362" s="611">
        <v>30</v>
      </c>
      <c r="CP362" s="651">
        <v>3000</v>
      </c>
      <c r="CQ362" s="651">
        <f t="shared" si="389"/>
        <v>0</v>
      </c>
      <c r="CR362" s="651">
        <f t="shared" si="390"/>
        <v>3000</v>
      </c>
      <c r="CS362" s="622"/>
      <c r="CT362" s="611">
        <f t="shared" si="427"/>
        <v>0</v>
      </c>
      <c r="CU362" s="678">
        <f t="shared" si="428"/>
        <v>0</v>
      </c>
      <c r="CW362" s="651">
        <f t="shared" si="429"/>
        <v>0</v>
      </c>
      <c r="CY362" s="651">
        <f t="shared" si="430"/>
        <v>0</v>
      </c>
      <c r="CZ362" s="651">
        <f t="shared" si="431"/>
        <v>0</v>
      </c>
      <c r="DA362" s="651">
        <f t="shared" si="432"/>
        <v>0</v>
      </c>
      <c r="DC362" s="611">
        <f t="shared" si="391"/>
        <v>0</v>
      </c>
      <c r="DD362" s="678">
        <f t="shared" si="416"/>
        <v>0</v>
      </c>
      <c r="DF362" s="651">
        <f t="shared" si="417"/>
        <v>0</v>
      </c>
      <c r="DH362" s="651">
        <f t="shared" si="418"/>
        <v>0</v>
      </c>
      <c r="DU362" s="620">
        <f t="shared" si="392"/>
        <v>3000</v>
      </c>
      <c r="DV362" s="621">
        <f t="shared" si="449"/>
        <v>3000</v>
      </c>
      <c r="DW362" s="621">
        <f t="shared" si="450"/>
        <v>3000</v>
      </c>
      <c r="DX362" s="621">
        <f t="shared" si="419"/>
        <v>0</v>
      </c>
      <c r="DY362" s="621">
        <f t="shared" si="420"/>
        <v>0</v>
      </c>
      <c r="EB362" s="665" t="s">
        <v>2246</v>
      </c>
      <c r="EC362" s="665" t="s">
        <v>2304</v>
      </c>
      <c r="ED362" s="651">
        <f t="shared" si="437"/>
        <v>0</v>
      </c>
      <c r="EG362" s="621"/>
    </row>
    <row r="363" spans="1:137" s="612" customFormat="1" ht="37.5" hidden="1" customHeight="1" x14ac:dyDescent="0.25">
      <c r="A363" s="606">
        <v>2026</v>
      </c>
      <c r="B363" s="606">
        <v>479</v>
      </c>
      <c r="C363" s="606" t="s">
        <v>58</v>
      </c>
      <c r="D363" s="606">
        <v>3000654</v>
      </c>
      <c r="E363" s="606">
        <v>5005020</v>
      </c>
      <c r="F363" s="606" t="s">
        <v>2269</v>
      </c>
      <c r="G363" s="636" t="s">
        <v>2270</v>
      </c>
      <c r="H363" s="606">
        <v>93</v>
      </c>
      <c r="I363" s="695" t="s">
        <v>992</v>
      </c>
      <c r="J363" s="608" t="s">
        <v>10</v>
      </c>
      <c r="K363" s="608" t="s">
        <v>60</v>
      </c>
      <c r="L363" s="606" t="str">
        <f t="shared" si="399"/>
        <v>2.3</v>
      </c>
      <c r="M363" s="609" t="s">
        <v>62</v>
      </c>
      <c r="N363" s="609"/>
      <c r="O363" s="606" t="s">
        <v>2291</v>
      </c>
      <c r="P363" s="606" t="s">
        <v>65</v>
      </c>
      <c r="Q363" s="610">
        <v>1</v>
      </c>
      <c r="R363" s="324">
        <v>3000</v>
      </c>
      <c r="S363" s="606">
        <v>30</v>
      </c>
      <c r="T363" s="606">
        <v>30</v>
      </c>
      <c r="U363" s="606"/>
      <c r="V363" s="606">
        <v>0</v>
      </c>
      <c r="W363" s="325"/>
      <c r="X363" s="325"/>
      <c r="Y363" s="325"/>
      <c r="Z363" s="326"/>
      <c r="AA363" s="326"/>
      <c r="AB363" s="326"/>
      <c r="AC363" s="326"/>
      <c r="AD363" s="326"/>
      <c r="AE363" s="324">
        <f t="shared" si="435"/>
        <v>6000</v>
      </c>
      <c r="AF363" s="327">
        <f t="shared" si="438"/>
        <v>3000</v>
      </c>
      <c r="AG363" s="327">
        <f t="shared" si="439"/>
        <v>3000</v>
      </c>
      <c r="AH363" s="327">
        <f t="shared" si="452"/>
        <v>0</v>
      </c>
      <c r="AI363" s="327">
        <f t="shared" si="440"/>
        <v>0</v>
      </c>
      <c r="AJ363" s="327">
        <f t="shared" si="441"/>
        <v>0</v>
      </c>
      <c r="AK363" s="327">
        <f t="shared" si="442"/>
        <v>0</v>
      </c>
      <c r="AL363" s="327">
        <f t="shared" si="443"/>
        <v>0</v>
      </c>
      <c r="AM363" s="327">
        <f t="shared" si="444"/>
        <v>0</v>
      </c>
      <c r="AN363" s="327">
        <f t="shared" si="445"/>
        <v>0</v>
      </c>
      <c r="AO363" s="327">
        <f t="shared" si="446"/>
        <v>0</v>
      </c>
      <c r="AP363" s="327">
        <f t="shared" si="447"/>
        <v>0</v>
      </c>
      <c r="AQ363" s="327">
        <f t="shared" si="448"/>
        <v>0</v>
      </c>
      <c r="AR363" s="327">
        <f t="shared" ref="AR363:AR380" si="454">+ROUNDUP(SUM(AF363:AQ363),0)-400</f>
        <v>5600</v>
      </c>
      <c r="AS363" s="611" t="s">
        <v>1763</v>
      </c>
      <c r="AT363" s="665" t="s">
        <v>2272</v>
      </c>
      <c r="AU363" s="613" t="s">
        <v>1846</v>
      </c>
      <c r="AV363" s="613" t="s">
        <v>1847</v>
      </c>
      <c r="AW363" s="613"/>
      <c r="AX363" s="613" t="s">
        <v>1848</v>
      </c>
      <c r="AY363" s="624">
        <v>46066</v>
      </c>
      <c r="AZ363" s="296"/>
      <c r="BA363" s="613" t="s">
        <v>1817</v>
      </c>
      <c r="BB363" s="614" t="s">
        <v>995</v>
      </c>
      <c r="BC363" s="614" t="s">
        <v>2275</v>
      </c>
      <c r="BD363" s="614" t="s">
        <v>2276</v>
      </c>
      <c r="BE363" s="614" t="s">
        <v>2277</v>
      </c>
      <c r="BF363" s="615">
        <v>46028</v>
      </c>
      <c r="BG363" s="614"/>
      <c r="BH363" s="616" t="s">
        <v>2310</v>
      </c>
      <c r="BI363" s="616" t="s">
        <v>2279</v>
      </c>
      <c r="BJ363" s="614"/>
      <c r="BK363" s="616"/>
      <c r="BL363" s="614"/>
      <c r="BM363" s="614"/>
      <c r="BN363" s="616"/>
      <c r="BO363" s="616"/>
      <c r="BP363" s="646"/>
      <c r="BQ363" s="2820"/>
      <c r="BR363" s="2820"/>
      <c r="BS363" s="2757" t="s">
        <v>2311</v>
      </c>
      <c r="BT363" s="2803" t="s">
        <v>1987</v>
      </c>
      <c r="BU363" s="2803" t="s">
        <v>2312</v>
      </c>
      <c r="BV363" s="638">
        <v>76007178</v>
      </c>
      <c r="BW363" s="658">
        <v>10760071787</v>
      </c>
      <c r="BX363" s="663">
        <v>3000</v>
      </c>
      <c r="BY363" s="618">
        <v>46028</v>
      </c>
      <c r="BZ363" s="2804">
        <v>46081</v>
      </c>
      <c r="CA363" s="619"/>
      <c r="CB363" s="612">
        <f t="shared" si="423"/>
        <v>30</v>
      </c>
      <c r="CC363" s="620">
        <f t="shared" si="424"/>
        <v>3000</v>
      </c>
      <c r="CD363" s="611">
        <v>26</v>
      </c>
      <c r="CE363" s="621">
        <f t="shared" si="451"/>
        <v>2600</v>
      </c>
      <c r="CF363" s="611">
        <v>26</v>
      </c>
      <c r="CG363" s="621">
        <v>2600</v>
      </c>
      <c r="CH363" s="621">
        <f t="shared" si="414"/>
        <v>400</v>
      </c>
      <c r="CI363" s="621">
        <f t="shared" si="436"/>
        <v>400</v>
      </c>
      <c r="CJ363" s="619"/>
      <c r="CK363" s="612">
        <f t="shared" si="425"/>
        <v>30</v>
      </c>
      <c r="CL363" s="620">
        <f t="shared" si="426"/>
        <v>3000</v>
      </c>
      <c r="CM363" s="611">
        <v>30</v>
      </c>
      <c r="CN363" s="621">
        <f t="shared" si="453"/>
        <v>3000</v>
      </c>
      <c r="CO363" s="612">
        <v>30</v>
      </c>
      <c r="CP363" s="621">
        <v>3000</v>
      </c>
      <c r="CQ363" s="621">
        <f t="shared" si="389"/>
        <v>0</v>
      </c>
      <c r="CR363" s="621">
        <f t="shared" si="390"/>
        <v>3000</v>
      </c>
      <c r="CS363" s="622"/>
      <c r="CT363" s="612">
        <f t="shared" si="427"/>
        <v>0</v>
      </c>
      <c r="CU363" s="620">
        <f t="shared" si="428"/>
        <v>0</v>
      </c>
      <c r="CW363" s="621">
        <f t="shared" si="429"/>
        <v>0</v>
      </c>
      <c r="CY363" s="621">
        <f t="shared" si="430"/>
        <v>0</v>
      </c>
      <c r="CZ363" s="621">
        <f t="shared" si="431"/>
        <v>0</v>
      </c>
      <c r="DA363" s="621">
        <f t="shared" si="432"/>
        <v>0</v>
      </c>
      <c r="DC363" s="612">
        <f t="shared" si="391"/>
        <v>0</v>
      </c>
      <c r="DD363" s="620">
        <f t="shared" si="416"/>
        <v>0</v>
      </c>
      <c r="DF363" s="621">
        <f t="shared" si="417"/>
        <v>0</v>
      </c>
      <c r="DH363" s="621">
        <f t="shared" si="418"/>
        <v>0</v>
      </c>
      <c r="DU363" s="620">
        <f t="shared" si="392"/>
        <v>5600</v>
      </c>
      <c r="DV363" s="621">
        <f t="shared" si="449"/>
        <v>5600</v>
      </c>
      <c r="DW363" s="621">
        <f t="shared" si="450"/>
        <v>5600</v>
      </c>
      <c r="DX363" s="621">
        <f t="shared" si="419"/>
        <v>0</v>
      </c>
      <c r="DY363" s="621">
        <f t="shared" si="420"/>
        <v>0</v>
      </c>
      <c r="EC363" s="613" t="s">
        <v>1826</v>
      </c>
      <c r="ED363" s="621">
        <f t="shared" si="437"/>
        <v>0</v>
      </c>
      <c r="EG363" s="621"/>
    </row>
    <row r="364" spans="1:137" s="612" customFormat="1" ht="37.5" hidden="1" customHeight="1" x14ac:dyDescent="0.25">
      <c r="A364" s="606">
        <v>2026</v>
      </c>
      <c r="B364" s="606">
        <v>479</v>
      </c>
      <c r="C364" s="606" t="s">
        <v>58</v>
      </c>
      <c r="D364" s="606">
        <v>3000654</v>
      </c>
      <c r="E364" s="606">
        <v>5005020</v>
      </c>
      <c r="F364" s="606" t="s">
        <v>2269</v>
      </c>
      <c r="G364" s="636" t="s">
        <v>2270</v>
      </c>
      <c r="H364" s="606">
        <v>93</v>
      </c>
      <c r="I364" s="695" t="s">
        <v>992</v>
      </c>
      <c r="J364" s="608" t="s">
        <v>10</v>
      </c>
      <c r="K364" s="608" t="s">
        <v>60</v>
      </c>
      <c r="L364" s="606" t="str">
        <f t="shared" si="399"/>
        <v>2.3</v>
      </c>
      <c r="M364" s="609" t="s">
        <v>62</v>
      </c>
      <c r="N364" s="609"/>
      <c r="O364" s="606" t="s">
        <v>2291</v>
      </c>
      <c r="P364" s="606" t="s">
        <v>65</v>
      </c>
      <c r="Q364" s="610">
        <v>1</v>
      </c>
      <c r="R364" s="324">
        <v>3000</v>
      </c>
      <c r="S364" s="606">
        <v>30</v>
      </c>
      <c r="T364" s="606">
        <v>30</v>
      </c>
      <c r="U364" s="606"/>
      <c r="V364" s="606">
        <v>0</v>
      </c>
      <c r="W364" s="325"/>
      <c r="X364" s="325"/>
      <c r="Y364" s="325"/>
      <c r="Z364" s="326"/>
      <c r="AA364" s="326"/>
      <c r="AB364" s="326"/>
      <c r="AC364" s="326"/>
      <c r="AD364" s="326"/>
      <c r="AE364" s="324">
        <f t="shared" si="435"/>
        <v>6000</v>
      </c>
      <c r="AF364" s="327">
        <f t="shared" si="438"/>
        <v>3000</v>
      </c>
      <c r="AG364" s="327">
        <f t="shared" si="439"/>
        <v>3000</v>
      </c>
      <c r="AH364" s="327">
        <f t="shared" si="452"/>
        <v>0</v>
      </c>
      <c r="AI364" s="327">
        <f t="shared" si="440"/>
        <v>0</v>
      </c>
      <c r="AJ364" s="327">
        <f t="shared" si="441"/>
        <v>0</v>
      </c>
      <c r="AK364" s="327">
        <f t="shared" si="442"/>
        <v>0</v>
      </c>
      <c r="AL364" s="327">
        <f t="shared" si="443"/>
        <v>0</v>
      </c>
      <c r="AM364" s="327">
        <f t="shared" si="444"/>
        <v>0</v>
      </c>
      <c r="AN364" s="327">
        <f t="shared" si="445"/>
        <v>0</v>
      </c>
      <c r="AO364" s="327">
        <f t="shared" si="446"/>
        <v>0</v>
      </c>
      <c r="AP364" s="327">
        <f t="shared" si="447"/>
        <v>0</v>
      </c>
      <c r="AQ364" s="327">
        <f t="shared" si="448"/>
        <v>0</v>
      </c>
      <c r="AR364" s="327">
        <f t="shared" si="454"/>
        <v>5600</v>
      </c>
      <c r="AS364" s="611" t="s">
        <v>1763</v>
      </c>
      <c r="AT364" s="665" t="s">
        <v>2272</v>
      </c>
      <c r="AU364" s="613" t="s">
        <v>1846</v>
      </c>
      <c r="AV364" s="613" t="s">
        <v>1847</v>
      </c>
      <c r="AW364" s="613"/>
      <c r="AX364" s="613" t="s">
        <v>1848</v>
      </c>
      <c r="AY364" s="624">
        <v>46066</v>
      </c>
      <c r="AZ364" s="296"/>
      <c r="BA364" s="613" t="s">
        <v>1817</v>
      </c>
      <c r="BB364" s="614" t="s">
        <v>995</v>
      </c>
      <c r="BC364" s="614" t="s">
        <v>2275</v>
      </c>
      <c r="BD364" s="614" t="s">
        <v>2276</v>
      </c>
      <c r="BE364" s="614" t="s">
        <v>2277</v>
      </c>
      <c r="BF364" s="615">
        <v>46028</v>
      </c>
      <c r="BG364" s="614"/>
      <c r="BH364" s="616" t="s">
        <v>2313</v>
      </c>
      <c r="BI364" s="616" t="s">
        <v>2279</v>
      </c>
      <c r="BJ364" s="614"/>
      <c r="BK364" s="616"/>
      <c r="BL364" s="614"/>
      <c r="BM364" s="614"/>
      <c r="BN364" s="616"/>
      <c r="BO364" s="616"/>
      <c r="BP364" s="646"/>
      <c r="BQ364" s="2820"/>
      <c r="BR364" s="2820"/>
      <c r="BS364" s="2757" t="s">
        <v>2314</v>
      </c>
      <c r="BT364" s="657" t="s">
        <v>2253</v>
      </c>
      <c r="BU364" s="657" t="s">
        <v>2315</v>
      </c>
      <c r="BV364" s="638">
        <v>9604077</v>
      </c>
      <c r="BW364" s="658">
        <v>10096040771</v>
      </c>
      <c r="BX364" s="663">
        <v>3000</v>
      </c>
      <c r="BY364" s="618">
        <v>46028</v>
      </c>
      <c r="BZ364" s="629">
        <v>46081</v>
      </c>
      <c r="CA364" s="619"/>
      <c r="CB364" s="612">
        <f t="shared" si="423"/>
        <v>30</v>
      </c>
      <c r="CC364" s="620">
        <f t="shared" si="424"/>
        <v>3000</v>
      </c>
      <c r="CD364" s="611">
        <v>26</v>
      </c>
      <c r="CE364" s="621">
        <f t="shared" si="451"/>
        <v>2600</v>
      </c>
      <c r="CF364" s="611">
        <v>26</v>
      </c>
      <c r="CG364" s="621">
        <v>2600</v>
      </c>
      <c r="CH364" s="621">
        <f t="shared" si="414"/>
        <v>400</v>
      </c>
      <c r="CI364" s="621">
        <f t="shared" si="436"/>
        <v>400</v>
      </c>
      <c r="CJ364" s="619"/>
      <c r="CK364" s="612">
        <f t="shared" si="425"/>
        <v>30</v>
      </c>
      <c r="CL364" s="620">
        <f t="shared" si="426"/>
        <v>3000</v>
      </c>
      <c r="CM364" s="611">
        <v>30</v>
      </c>
      <c r="CN364" s="621">
        <f t="shared" si="453"/>
        <v>3000</v>
      </c>
      <c r="CO364" s="612">
        <v>30</v>
      </c>
      <c r="CP364" s="621">
        <v>3000</v>
      </c>
      <c r="CQ364" s="621">
        <f t="shared" si="389"/>
        <v>0</v>
      </c>
      <c r="CR364" s="621">
        <f t="shared" si="390"/>
        <v>3000</v>
      </c>
      <c r="CS364" s="622"/>
      <c r="CT364" s="612">
        <f t="shared" si="427"/>
        <v>0</v>
      </c>
      <c r="CU364" s="620">
        <f t="shared" si="428"/>
        <v>0</v>
      </c>
      <c r="CW364" s="621">
        <f t="shared" si="429"/>
        <v>0</v>
      </c>
      <c r="CY364" s="621">
        <f t="shared" si="430"/>
        <v>0</v>
      </c>
      <c r="CZ364" s="621">
        <f t="shared" si="431"/>
        <v>0</v>
      </c>
      <c r="DA364" s="621">
        <f t="shared" si="432"/>
        <v>0</v>
      </c>
      <c r="DC364" s="612">
        <f t="shared" si="391"/>
        <v>0</v>
      </c>
      <c r="DD364" s="620">
        <f t="shared" si="416"/>
        <v>0</v>
      </c>
      <c r="DF364" s="621">
        <f t="shared" si="417"/>
        <v>0</v>
      </c>
      <c r="DH364" s="621">
        <f t="shared" si="418"/>
        <v>0</v>
      </c>
      <c r="DU364" s="620">
        <f t="shared" si="392"/>
        <v>5600</v>
      </c>
      <c r="DV364" s="621">
        <f t="shared" si="449"/>
        <v>5600</v>
      </c>
      <c r="DW364" s="621">
        <f t="shared" si="450"/>
        <v>5600</v>
      </c>
      <c r="DX364" s="621">
        <f t="shared" si="419"/>
        <v>0</v>
      </c>
      <c r="DY364" s="621">
        <f t="shared" si="420"/>
        <v>0</v>
      </c>
      <c r="EC364" s="613" t="s">
        <v>1826</v>
      </c>
      <c r="ED364" s="621">
        <f t="shared" si="437"/>
        <v>0</v>
      </c>
      <c r="EG364" s="621"/>
    </row>
    <row r="365" spans="1:137" s="612" customFormat="1" ht="37.5" hidden="1" customHeight="1" x14ac:dyDescent="0.25">
      <c r="A365" s="606">
        <v>2026</v>
      </c>
      <c r="B365" s="606">
        <v>479</v>
      </c>
      <c r="C365" s="606" t="s">
        <v>58</v>
      </c>
      <c r="D365" s="606">
        <v>3000654</v>
      </c>
      <c r="E365" s="606">
        <v>5005020</v>
      </c>
      <c r="F365" s="606" t="s">
        <v>2269</v>
      </c>
      <c r="G365" s="636" t="s">
        <v>2270</v>
      </c>
      <c r="H365" s="606">
        <v>93</v>
      </c>
      <c r="I365" s="695" t="s">
        <v>992</v>
      </c>
      <c r="J365" s="608" t="s">
        <v>10</v>
      </c>
      <c r="K365" s="608" t="s">
        <v>60</v>
      </c>
      <c r="L365" s="606" t="str">
        <f t="shared" si="399"/>
        <v>2.3</v>
      </c>
      <c r="M365" s="609" t="s">
        <v>62</v>
      </c>
      <c r="N365" s="609"/>
      <c r="O365" s="606" t="s">
        <v>2291</v>
      </c>
      <c r="P365" s="606" t="s">
        <v>65</v>
      </c>
      <c r="Q365" s="610">
        <v>1</v>
      </c>
      <c r="R365" s="324">
        <v>3000</v>
      </c>
      <c r="S365" s="606">
        <v>30</v>
      </c>
      <c r="T365" s="606">
        <v>30</v>
      </c>
      <c r="U365" s="606"/>
      <c r="V365" s="606">
        <v>0</v>
      </c>
      <c r="W365" s="325"/>
      <c r="X365" s="325"/>
      <c r="Y365" s="325"/>
      <c r="Z365" s="326"/>
      <c r="AA365" s="326"/>
      <c r="AB365" s="326"/>
      <c r="AC365" s="326"/>
      <c r="AD365" s="326"/>
      <c r="AE365" s="324">
        <f t="shared" si="435"/>
        <v>6000</v>
      </c>
      <c r="AF365" s="327">
        <f t="shared" si="438"/>
        <v>3000</v>
      </c>
      <c r="AG365" s="327">
        <f t="shared" si="439"/>
        <v>3000</v>
      </c>
      <c r="AH365" s="327">
        <f t="shared" si="452"/>
        <v>0</v>
      </c>
      <c r="AI365" s="327">
        <f t="shared" si="440"/>
        <v>0</v>
      </c>
      <c r="AJ365" s="327">
        <f t="shared" si="441"/>
        <v>0</v>
      </c>
      <c r="AK365" s="327">
        <f t="shared" si="442"/>
        <v>0</v>
      </c>
      <c r="AL365" s="327">
        <f t="shared" si="443"/>
        <v>0</v>
      </c>
      <c r="AM365" s="327">
        <f t="shared" si="444"/>
        <v>0</v>
      </c>
      <c r="AN365" s="327">
        <f t="shared" si="445"/>
        <v>0</v>
      </c>
      <c r="AO365" s="327">
        <f t="shared" si="446"/>
        <v>0</v>
      </c>
      <c r="AP365" s="327">
        <f t="shared" si="447"/>
        <v>0</v>
      </c>
      <c r="AQ365" s="327">
        <f t="shared" si="448"/>
        <v>0</v>
      </c>
      <c r="AR365" s="327">
        <f t="shared" si="454"/>
        <v>5600</v>
      </c>
      <c r="AS365" s="611" t="s">
        <v>1763</v>
      </c>
      <c r="AT365" s="665" t="s">
        <v>2272</v>
      </c>
      <c r="AU365" s="613" t="s">
        <v>1846</v>
      </c>
      <c r="AV365" s="613" t="s">
        <v>1847</v>
      </c>
      <c r="AW365" s="613"/>
      <c r="AX365" s="613" t="s">
        <v>1848</v>
      </c>
      <c r="AY365" s="624">
        <v>46066</v>
      </c>
      <c r="AZ365" s="296"/>
      <c r="BA365" s="613" t="s">
        <v>1817</v>
      </c>
      <c r="BB365" s="614" t="s">
        <v>995</v>
      </c>
      <c r="BC365" s="614" t="s">
        <v>2275</v>
      </c>
      <c r="BD365" s="614" t="s">
        <v>2276</v>
      </c>
      <c r="BE365" s="614" t="s">
        <v>2277</v>
      </c>
      <c r="BF365" s="615">
        <v>46028</v>
      </c>
      <c r="BG365" s="614"/>
      <c r="BH365" s="616" t="s">
        <v>2316</v>
      </c>
      <c r="BI365" s="616" t="s">
        <v>2279</v>
      </c>
      <c r="BJ365" s="614"/>
      <c r="BK365" s="616"/>
      <c r="BL365" s="614"/>
      <c r="BM365" s="614"/>
      <c r="BN365" s="616"/>
      <c r="BO365" s="616"/>
      <c r="BP365" s="646"/>
      <c r="BQ365" s="2820"/>
      <c r="BR365" s="2820"/>
      <c r="BS365" s="2757" t="s">
        <v>2317</v>
      </c>
      <c r="BT365" s="657" t="s">
        <v>2318</v>
      </c>
      <c r="BU365" s="657" t="s">
        <v>2319</v>
      </c>
      <c r="BV365" s="638">
        <v>43224618</v>
      </c>
      <c r="BW365" s="658">
        <v>10432246189</v>
      </c>
      <c r="BX365" s="663">
        <v>3000</v>
      </c>
      <c r="BY365" s="618">
        <v>46028</v>
      </c>
      <c r="BZ365" s="629">
        <v>46081</v>
      </c>
      <c r="CA365" s="619"/>
      <c r="CB365" s="612">
        <f t="shared" si="423"/>
        <v>30</v>
      </c>
      <c r="CC365" s="620">
        <f t="shared" si="424"/>
        <v>3000</v>
      </c>
      <c r="CD365" s="611">
        <v>26</v>
      </c>
      <c r="CE365" s="621">
        <f t="shared" si="451"/>
        <v>2600</v>
      </c>
      <c r="CF365" s="611">
        <v>26</v>
      </c>
      <c r="CG365" s="621">
        <v>2600</v>
      </c>
      <c r="CH365" s="621">
        <f t="shared" si="414"/>
        <v>400</v>
      </c>
      <c r="CI365" s="621">
        <f t="shared" si="436"/>
        <v>400</v>
      </c>
      <c r="CJ365" s="619"/>
      <c r="CK365" s="612">
        <f t="shared" si="425"/>
        <v>30</v>
      </c>
      <c r="CL365" s="620">
        <f t="shared" si="426"/>
        <v>3000</v>
      </c>
      <c r="CM365" s="611">
        <v>30</v>
      </c>
      <c r="CN365" s="621">
        <f t="shared" si="453"/>
        <v>3000</v>
      </c>
      <c r="CO365" s="612">
        <v>30</v>
      </c>
      <c r="CP365" s="621">
        <v>3000</v>
      </c>
      <c r="CQ365" s="621">
        <f t="shared" si="389"/>
        <v>0</v>
      </c>
      <c r="CR365" s="621">
        <f t="shared" si="390"/>
        <v>3000</v>
      </c>
      <c r="CS365" s="622"/>
      <c r="CT365" s="612">
        <f t="shared" si="427"/>
        <v>0</v>
      </c>
      <c r="CU365" s="620">
        <f t="shared" si="428"/>
        <v>0</v>
      </c>
      <c r="CW365" s="621">
        <f t="shared" si="429"/>
        <v>0</v>
      </c>
      <c r="CY365" s="621">
        <f t="shared" si="430"/>
        <v>0</v>
      </c>
      <c r="CZ365" s="621">
        <f t="shared" si="431"/>
        <v>0</v>
      </c>
      <c r="DA365" s="621">
        <f t="shared" si="432"/>
        <v>0</v>
      </c>
      <c r="DC365" s="612">
        <f t="shared" si="391"/>
        <v>0</v>
      </c>
      <c r="DD365" s="620">
        <f t="shared" si="416"/>
        <v>0</v>
      </c>
      <c r="DF365" s="621">
        <f t="shared" si="417"/>
        <v>0</v>
      </c>
      <c r="DH365" s="621">
        <f t="shared" si="418"/>
        <v>0</v>
      </c>
      <c r="DU365" s="620">
        <f t="shared" si="392"/>
        <v>5600</v>
      </c>
      <c r="DV365" s="621">
        <f t="shared" si="449"/>
        <v>5600</v>
      </c>
      <c r="DW365" s="621">
        <f t="shared" si="450"/>
        <v>5600</v>
      </c>
      <c r="DX365" s="621">
        <f t="shared" si="419"/>
        <v>0</v>
      </c>
      <c r="DY365" s="621">
        <f t="shared" si="420"/>
        <v>0</v>
      </c>
      <c r="EC365" s="613" t="s">
        <v>1826</v>
      </c>
      <c r="ED365" s="621">
        <f t="shared" si="437"/>
        <v>0</v>
      </c>
      <c r="EG365" s="621"/>
    </row>
    <row r="366" spans="1:137" s="612" customFormat="1" ht="37.5" hidden="1" customHeight="1" x14ac:dyDescent="0.25">
      <c r="A366" s="606">
        <v>2026</v>
      </c>
      <c r="B366" s="606">
        <v>479</v>
      </c>
      <c r="C366" s="606" t="s">
        <v>58</v>
      </c>
      <c r="D366" s="606">
        <v>3000654</v>
      </c>
      <c r="E366" s="606">
        <v>5005020</v>
      </c>
      <c r="F366" s="606" t="s">
        <v>2269</v>
      </c>
      <c r="G366" s="636" t="s">
        <v>2270</v>
      </c>
      <c r="H366" s="606">
        <v>93</v>
      </c>
      <c r="I366" s="695" t="s">
        <v>992</v>
      </c>
      <c r="J366" s="608" t="s">
        <v>10</v>
      </c>
      <c r="K366" s="608" t="s">
        <v>60</v>
      </c>
      <c r="L366" s="606" t="str">
        <f t="shared" si="399"/>
        <v>2.3</v>
      </c>
      <c r="M366" s="609" t="s">
        <v>62</v>
      </c>
      <c r="N366" s="609"/>
      <c r="O366" s="606" t="s">
        <v>2291</v>
      </c>
      <c r="P366" s="606" t="s">
        <v>65</v>
      </c>
      <c r="Q366" s="610">
        <v>1</v>
      </c>
      <c r="R366" s="324">
        <v>3000</v>
      </c>
      <c r="S366" s="606">
        <v>30</v>
      </c>
      <c r="T366" s="606">
        <v>30</v>
      </c>
      <c r="U366" s="606"/>
      <c r="V366" s="606">
        <v>0</v>
      </c>
      <c r="W366" s="325"/>
      <c r="X366" s="325"/>
      <c r="Y366" s="325"/>
      <c r="Z366" s="326"/>
      <c r="AA366" s="326"/>
      <c r="AB366" s="326"/>
      <c r="AC366" s="326"/>
      <c r="AD366" s="326"/>
      <c r="AE366" s="324">
        <f t="shared" si="435"/>
        <v>6000</v>
      </c>
      <c r="AF366" s="327">
        <f t="shared" si="438"/>
        <v>3000</v>
      </c>
      <c r="AG366" s="327">
        <f t="shared" si="439"/>
        <v>3000</v>
      </c>
      <c r="AH366" s="327">
        <f t="shared" si="452"/>
        <v>0</v>
      </c>
      <c r="AI366" s="327">
        <f t="shared" si="440"/>
        <v>0</v>
      </c>
      <c r="AJ366" s="327">
        <f t="shared" si="441"/>
        <v>0</v>
      </c>
      <c r="AK366" s="327">
        <f t="shared" si="442"/>
        <v>0</v>
      </c>
      <c r="AL366" s="327">
        <f t="shared" si="443"/>
        <v>0</v>
      </c>
      <c r="AM366" s="327">
        <f t="shared" si="444"/>
        <v>0</v>
      </c>
      <c r="AN366" s="327">
        <f t="shared" si="445"/>
        <v>0</v>
      </c>
      <c r="AO366" s="327">
        <f t="shared" si="446"/>
        <v>0</v>
      </c>
      <c r="AP366" s="327">
        <f t="shared" si="447"/>
        <v>0</v>
      </c>
      <c r="AQ366" s="327">
        <f t="shared" si="448"/>
        <v>0</v>
      </c>
      <c r="AR366" s="327">
        <f t="shared" si="454"/>
        <v>5600</v>
      </c>
      <c r="AS366" s="611" t="s">
        <v>1763</v>
      </c>
      <c r="AT366" s="665" t="s">
        <v>2272</v>
      </c>
      <c r="AU366" s="613" t="s">
        <v>1846</v>
      </c>
      <c r="AV366" s="613" t="s">
        <v>1847</v>
      </c>
      <c r="AW366" s="613"/>
      <c r="AX366" s="613" t="s">
        <v>1848</v>
      </c>
      <c r="AY366" s="624">
        <v>46066</v>
      </c>
      <c r="AZ366" s="296"/>
      <c r="BA366" s="613" t="s">
        <v>1817</v>
      </c>
      <c r="BB366" s="614" t="s">
        <v>995</v>
      </c>
      <c r="BC366" s="614" t="s">
        <v>2275</v>
      </c>
      <c r="BD366" s="614" t="s">
        <v>2276</v>
      </c>
      <c r="BE366" s="614" t="s">
        <v>2277</v>
      </c>
      <c r="BF366" s="615">
        <v>46028</v>
      </c>
      <c r="BG366" s="614"/>
      <c r="BH366" s="616" t="s">
        <v>2320</v>
      </c>
      <c r="BI366" s="616" t="s">
        <v>2279</v>
      </c>
      <c r="BJ366" s="614"/>
      <c r="BK366" s="616"/>
      <c r="BL366" s="614"/>
      <c r="BM366" s="614"/>
      <c r="BN366" s="616"/>
      <c r="BO366" s="616"/>
      <c r="BP366" s="646"/>
      <c r="BQ366" s="2820"/>
      <c r="BR366" s="2820"/>
      <c r="BS366" s="2757" t="s">
        <v>1236</v>
      </c>
      <c r="BT366" s="657" t="s">
        <v>2129</v>
      </c>
      <c r="BU366" s="657" t="s">
        <v>2321</v>
      </c>
      <c r="BV366" s="638">
        <v>23707940</v>
      </c>
      <c r="BW366" s="658">
        <v>10237079405</v>
      </c>
      <c r="BX366" s="663">
        <v>3000</v>
      </c>
      <c r="BY366" s="618">
        <v>46028</v>
      </c>
      <c r="BZ366" s="629">
        <v>46081</v>
      </c>
      <c r="CA366" s="619"/>
      <c r="CB366" s="612">
        <f t="shared" si="423"/>
        <v>30</v>
      </c>
      <c r="CC366" s="620">
        <f t="shared" si="424"/>
        <v>3000</v>
      </c>
      <c r="CD366" s="611">
        <v>26</v>
      </c>
      <c r="CE366" s="621">
        <f t="shared" si="451"/>
        <v>2600</v>
      </c>
      <c r="CF366" s="611">
        <v>26</v>
      </c>
      <c r="CG366" s="621">
        <v>2600</v>
      </c>
      <c r="CH366" s="621">
        <f t="shared" si="414"/>
        <v>400</v>
      </c>
      <c r="CI366" s="621">
        <f t="shared" si="436"/>
        <v>400</v>
      </c>
      <c r="CJ366" s="619"/>
      <c r="CK366" s="612">
        <f t="shared" si="425"/>
        <v>30</v>
      </c>
      <c r="CL366" s="620">
        <f t="shared" si="426"/>
        <v>3000</v>
      </c>
      <c r="CM366" s="611">
        <v>30</v>
      </c>
      <c r="CN366" s="621">
        <f t="shared" si="453"/>
        <v>3000</v>
      </c>
      <c r="CO366" s="612">
        <v>30</v>
      </c>
      <c r="CP366" s="621">
        <v>3000</v>
      </c>
      <c r="CQ366" s="621">
        <f t="shared" si="389"/>
        <v>0</v>
      </c>
      <c r="CR366" s="621">
        <f t="shared" si="390"/>
        <v>3000</v>
      </c>
      <c r="CS366" s="622"/>
      <c r="CT366" s="612">
        <f t="shared" si="427"/>
        <v>0</v>
      </c>
      <c r="CU366" s="620">
        <f t="shared" si="428"/>
        <v>0</v>
      </c>
      <c r="CW366" s="621">
        <f t="shared" si="429"/>
        <v>0</v>
      </c>
      <c r="CY366" s="621">
        <f t="shared" si="430"/>
        <v>0</v>
      </c>
      <c r="CZ366" s="621">
        <f t="shared" si="431"/>
        <v>0</v>
      </c>
      <c r="DA366" s="621">
        <f t="shared" si="432"/>
        <v>0</v>
      </c>
      <c r="DC366" s="612">
        <f t="shared" si="391"/>
        <v>0</v>
      </c>
      <c r="DD366" s="620">
        <f t="shared" si="416"/>
        <v>0</v>
      </c>
      <c r="DF366" s="621">
        <f t="shared" si="417"/>
        <v>0</v>
      </c>
      <c r="DH366" s="621">
        <f t="shared" si="418"/>
        <v>0</v>
      </c>
      <c r="DU366" s="620">
        <f t="shared" si="392"/>
        <v>5600</v>
      </c>
      <c r="DV366" s="621">
        <f t="shared" si="449"/>
        <v>5600</v>
      </c>
      <c r="DW366" s="621">
        <f t="shared" si="450"/>
        <v>5600</v>
      </c>
      <c r="DX366" s="621">
        <f t="shared" si="419"/>
        <v>0</v>
      </c>
      <c r="DY366" s="621">
        <f t="shared" si="420"/>
        <v>0</v>
      </c>
      <c r="EC366" s="613" t="s">
        <v>1826</v>
      </c>
      <c r="ED366" s="621">
        <f t="shared" si="437"/>
        <v>0</v>
      </c>
      <c r="EG366" s="621"/>
    </row>
    <row r="367" spans="1:137" s="612" customFormat="1" ht="37.5" hidden="1" customHeight="1" x14ac:dyDescent="0.25">
      <c r="A367" s="606">
        <v>2026</v>
      </c>
      <c r="B367" s="606">
        <v>479</v>
      </c>
      <c r="C367" s="606" t="s">
        <v>58</v>
      </c>
      <c r="D367" s="606">
        <v>3000654</v>
      </c>
      <c r="E367" s="606">
        <v>5005020</v>
      </c>
      <c r="F367" s="606" t="s">
        <v>2269</v>
      </c>
      <c r="G367" s="636" t="s">
        <v>2270</v>
      </c>
      <c r="H367" s="606">
        <v>93</v>
      </c>
      <c r="I367" s="695" t="s">
        <v>992</v>
      </c>
      <c r="J367" s="608" t="s">
        <v>10</v>
      </c>
      <c r="K367" s="608" t="s">
        <v>60</v>
      </c>
      <c r="L367" s="606" t="str">
        <f t="shared" si="399"/>
        <v>2.3</v>
      </c>
      <c r="M367" s="609" t="s">
        <v>62</v>
      </c>
      <c r="N367" s="609"/>
      <c r="O367" s="606" t="s">
        <v>2291</v>
      </c>
      <c r="P367" s="606" t="s">
        <v>65</v>
      </c>
      <c r="Q367" s="610">
        <v>1</v>
      </c>
      <c r="R367" s="324">
        <v>3000</v>
      </c>
      <c r="S367" s="606">
        <v>30</v>
      </c>
      <c r="T367" s="606">
        <v>30</v>
      </c>
      <c r="U367" s="606"/>
      <c r="V367" s="606">
        <v>0</v>
      </c>
      <c r="W367" s="325"/>
      <c r="X367" s="325"/>
      <c r="Y367" s="325"/>
      <c r="Z367" s="326"/>
      <c r="AA367" s="326"/>
      <c r="AB367" s="326"/>
      <c r="AC367" s="326"/>
      <c r="AD367" s="326"/>
      <c r="AE367" s="324">
        <f t="shared" si="435"/>
        <v>6000</v>
      </c>
      <c r="AF367" s="327">
        <f t="shared" si="438"/>
        <v>3000</v>
      </c>
      <c r="AG367" s="327">
        <f t="shared" si="439"/>
        <v>3000</v>
      </c>
      <c r="AH367" s="327">
        <f t="shared" si="452"/>
        <v>0</v>
      </c>
      <c r="AI367" s="327">
        <f t="shared" si="440"/>
        <v>0</v>
      </c>
      <c r="AJ367" s="327">
        <f t="shared" si="441"/>
        <v>0</v>
      </c>
      <c r="AK367" s="327">
        <f t="shared" si="442"/>
        <v>0</v>
      </c>
      <c r="AL367" s="327">
        <f t="shared" si="443"/>
        <v>0</v>
      </c>
      <c r="AM367" s="327">
        <f t="shared" si="444"/>
        <v>0</v>
      </c>
      <c r="AN367" s="327">
        <f t="shared" si="445"/>
        <v>0</v>
      </c>
      <c r="AO367" s="327">
        <f t="shared" si="446"/>
        <v>0</v>
      </c>
      <c r="AP367" s="327">
        <f t="shared" si="447"/>
        <v>0</v>
      </c>
      <c r="AQ367" s="327">
        <f t="shared" si="448"/>
        <v>0</v>
      </c>
      <c r="AR367" s="327">
        <f t="shared" si="454"/>
        <v>5600</v>
      </c>
      <c r="AS367" s="611" t="s">
        <v>1763</v>
      </c>
      <c r="AT367" s="665" t="s">
        <v>2272</v>
      </c>
      <c r="AU367" s="613" t="s">
        <v>1846</v>
      </c>
      <c r="AV367" s="613" t="s">
        <v>1847</v>
      </c>
      <c r="AW367" s="613"/>
      <c r="AX367" s="613" t="s">
        <v>1848</v>
      </c>
      <c r="AY367" s="624">
        <v>46066</v>
      </c>
      <c r="AZ367" s="296"/>
      <c r="BA367" s="613" t="s">
        <v>1817</v>
      </c>
      <c r="BB367" s="614" t="s">
        <v>995</v>
      </c>
      <c r="BC367" s="614" t="s">
        <v>2275</v>
      </c>
      <c r="BD367" s="614" t="s">
        <v>2276</v>
      </c>
      <c r="BE367" s="614" t="s">
        <v>2277</v>
      </c>
      <c r="BF367" s="615">
        <v>46028</v>
      </c>
      <c r="BG367" s="614"/>
      <c r="BH367" s="616" t="s">
        <v>2322</v>
      </c>
      <c r="BI367" s="616" t="s">
        <v>2279</v>
      </c>
      <c r="BJ367" s="614"/>
      <c r="BK367" s="616"/>
      <c r="BL367" s="614"/>
      <c r="BM367" s="614"/>
      <c r="BN367" s="616"/>
      <c r="BO367" s="616"/>
      <c r="BP367" s="646"/>
      <c r="BQ367" s="2820"/>
      <c r="BR367" s="2820"/>
      <c r="BS367" s="2757" t="s">
        <v>2323</v>
      </c>
      <c r="BT367" s="657" t="s">
        <v>1326</v>
      </c>
      <c r="BU367" s="657" t="s">
        <v>2324</v>
      </c>
      <c r="BV367" s="638">
        <v>75921675</v>
      </c>
      <c r="BW367" s="658">
        <v>10759216755</v>
      </c>
      <c r="BX367" s="663">
        <v>3000</v>
      </c>
      <c r="BY367" s="618">
        <v>46028</v>
      </c>
      <c r="BZ367" s="629">
        <v>46081</v>
      </c>
      <c r="CA367" s="619"/>
      <c r="CB367" s="612">
        <f t="shared" si="423"/>
        <v>30</v>
      </c>
      <c r="CC367" s="620">
        <f t="shared" si="424"/>
        <v>3000</v>
      </c>
      <c r="CD367" s="611">
        <v>26</v>
      </c>
      <c r="CE367" s="621">
        <f t="shared" si="451"/>
        <v>2600</v>
      </c>
      <c r="CF367" s="611">
        <v>26</v>
      </c>
      <c r="CG367" s="621">
        <v>2600</v>
      </c>
      <c r="CH367" s="621">
        <f t="shared" si="414"/>
        <v>400</v>
      </c>
      <c r="CI367" s="621">
        <f t="shared" si="436"/>
        <v>400</v>
      </c>
      <c r="CJ367" s="619"/>
      <c r="CK367" s="612">
        <f t="shared" si="425"/>
        <v>30</v>
      </c>
      <c r="CL367" s="620">
        <f t="shared" si="426"/>
        <v>3000</v>
      </c>
      <c r="CM367" s="611">
        <v>30</v>
      </c>
      <c r="CN367" s="621">
        <f t="shared" si="453"/>
        <v>3000</v>
      </c>
      <c r="CO367" s="612">
        <v>30</v>
      </c>
      <c r="CP367" s="621">
        <v>3000</v>
      </c>
      <c r="CQ367" s="621">
        <f t="shared" si="389"/>
        <v>0</v>
      </c>
      <c r="CR367" s="621">
        <f t="shared" si="390"/>
        <v>3000</v>
      </c>
      <c r="CS367" s="622"/>
      <c r="CT367" s="612">
        <f t="shared" si="427"/>
        <v>0</v>
      </c>
      <c r="CU367" s="620">
        <f t="shared" si="428"/>
        <v>0</v>
      </c>
      <c r="CW367" s="621">
        <f t="shared" si="429"/>
        <v>0</v>
      </c>
      <c r="CY367" s="621">
        <f t="shared" si="430"/>
        <v>0</v>
      </c>
      <c r="CZ367" s="621">
        <f t="shared" si="431"/>
        <v>0</v>
      </c>
      <c r="DA367" s="621">
        <f t="shared" si="432"/>
        <v>0</v>
      </c>
      <c r="DC367" s="612">
        <f t="shared" si="391"/>
        <v>0</v>
      </c>
      <c r="DD367" s="620">
        <f t="shared" si="416"/>
        <v>0</v>
      </c>
      <c r="DF367" s="621">
        <f t="shared" si="417"/>
        <v>0</v>
      </c>
      <c r="DH367" s="621">
        <f t="shared" si="418"/>
        <v>0</v>
      </c>
      <c r="DU367" s="620">
        <f t="shared" si="392"/>
        <v>5600</v>
      </c>
      <c r="DV367" s="621">
        <f t="shared" si="449"/>
        <v>5600</v>
      </c>
      <c r="DW367" s="621">
        <f t="shared" si="450"/>
        <v>5600</v>
      </c>
      <c r="DX367" s="621">
        <f t="shared" si="419"/>
        <v>0</v>
      </c>
      <c r="DY367" s="621">
        <f t="shared" si="420"/>
        <v>0</v>
      </c>
      <c r="EC367" s="613" t="s">
        <v>1826</v>
      </c>
      <c r="ED367" s="621">
        <f t="shared" si="437"/>
        <v>0</v>
      </c>
      <c r="EG367" s="621"/>
    </row>
    <row r="368" spans="1:137" s="612" customFormat="1" ht="37.5" hidden="1" customHeight="1" x14ac:dyDescent="0.25">
      <c r="A368" s="606">
        <v>2026</v>
      </c>
      <c r="B368" s="606">
        <v>479</v>
      </c>
      <c r="C368" s="606" t="s">
        <v>58</v>
      </c>
      <c r="D368" s="606">
        <v>3000654</v>
      </c>
      <c r="E368" s="606">
        <v>5005020</v>
      </c>
      <c r="F368" s="606" t="s">
        <v>2269</v>
      </c>
      <c r="G368" s="636" t="s">
        <v>2270</v>
      </c>
      <c r="H368" s="606">
        <v>93</v>
      </c>
      <c r="I368" s="695" t="s">
        <v>992</v>
      </c>
      <c r="J368" s="608" t="s">
        <v>10</v>
      </c>
      <c r="K368" s="608" t="s">
        <v>60</v>
      </c>
      <c r="L368" s="606" t="str">
        <f t="shared" si="399"/>
        <v>2.3</v>
      </c>
      <c r="M368" s="609" t="s">
        <v>62</v>
      </c>
      <c r="N368" s="609"/>
      <c r="O368" s="606" t="s">
        <v>2291</v>
      </c>
      <c r="P368" s="606" t="s">
        <v>65</v>
      </c>
      <c r="Q368" s="610">
        <v>1</v>
      </c>
      <c r="R368" s="324">
        <v>3000</v>
      </c>
      <c r="S368" s="606">
        <v>30</v>
      </c>
      <c r="T368" s="606">
        <v>30</v>
      </c>
      <c r="U368" s="606"/>
      <c r="V368" s="606">
        <v>0</v>
      </c>
      <c r="W368" s="325"/>
      <c r="X368" s="325"/>
      <c r="Y368" s="325"/>
      <c r="Z368" s="326"/>
      <c r="AA368" s="326"/>
      <c r="AB368" s="326"/>
      <c r="AC368" s="326"/>
      <c r="AD368" s="326"/>
      <c r="AE368" s="324">
        <f t="shared" si="435"/>
        <v>6000</v>
      </c>
      <c r="AF368" s="327">
        <f t="shared" si="438"/>
        <v>3000</v>
      </c>
      <c r="AG368" s="327">
        <f t="shared" si="439"/>
        <v>3000</v>
      </c>
      <c r="AH368" s="327">
        <f t="shared" si="452"/>
        <v>0</v>
      </c>
      <c r="AI368" s="327">
        <f t="shared" si="440"/>
        <v>0</v>
      </c>
      <c r="AJ368" s="327">
        <f t="shared" si="441"/>
        <v>0</v>
      </c>
      <c r="AK368" s="327">
        <f t="shared" si="442"/>
        <v>0</v>
      </c>
      <c r="AL368" s="327">
        <f t="shared" si="443"/>
        <v>0</v>
      </c>
      <c r="AM368" s="327">
        <f t="shared" si="444"/>
        <v>0</v>
      </c>
      <c r="AN368" s="327">
        <f t="shared" si="445"/>
        <v>0</v>
      </c>
      <c r="AO368" s="327">
        <f t="shared" si="446"/>
        <v>0</v>
      </c>
      <c r="AP368" s="327">
        <f t="shared" si="447"/>
        <v>0</v>
      </c>
      <c r="AQ368" s="327">
        <f t="shared" si="448"/>
        <v>0</v>
      </c>
      <c r="AR368" s="327">
        <f t="shared" si="454"/>
        <v>5600</v>
      </c>
      <c r="AS368" s="611" t="s">
        <v>1763</v>
      </c>
      <c r="AT368" s="665" t="s">
        <v>2272</v>
      </c>
      <c r="AU368" s="613" t="s">
        <v>1846</v>
      </c>
      <c r="AV368" s="613" t="s">
        <v>1847</v>
      </c>
      <c r="AW368" s="613"/>
      <c r="AX368" s="613" t="s">
        <v>1848</v>
      </c>
      <c r="AY368" s="624">
        <v>46066</v>
      </c>
      <c r="AZ368" s="296"/>
      <c r="BA368" s="613" t="s">
        <v>1817</v>
      </c>
      <c r="BB368" s="614" t="s">
        <v>995</v>
      </c>
      <c r="BC368" s="614" t="s">
        <v>2275</v>
      </c>
      <c r="BD368" s="614" t="s">
        <v>2276</v>
      </c>
      <c r="BE368" s="614" t="s">
        <v>2277</v>
      </c>
      <c r="BF368" s="615">
        <v>46028</v>
      </c>
      <c r="BG368" s="614"/>
      <c r="BH368" s="616" t="s">
        <v>2325</v>
      </c>
      <c r="BI368" s="616" t="s">
        <v>2279</v>
      </c>
      <c r="BJ368" s="614"/>
      <c r="BK368" s="616"/>
      <c r="BL368" s="614"/>
      <c r="BM368" s="614"/>
      <c r="BN368" s="616"/>
      <c r="BO368" s="616"/>
      <c r="BP368" s="646"/>
      <c r="BQ368" s="2820"/>
      <c r="BR368" s="2820"/>
      <c r="BS368" s="2757" t="s">
        <v>1197</v>
      </c>
      <c r="BT368" s="657" t="s">
        <v>2326</v>
      </c>
      <c r="BU368" s="657" t="s">
        <v>2327</v>
      </c>
      <c r="BV368" s="638">
        <v>9890025</v>
      </c>
      <c r="BW368" s="658">
        <v>10098900255</v>
      </c>
      <c r="BX368" s="663">
        <v>3000</v>
      </c>
      <c r="BY368" s="618">
        <v>46028</v>
      </c>
      <c r="BZ368" s="629">
        <v>46081</v>
      </c>
      <c r="CA368" s="619"/>
      <c r="CB368" s="612">
        <f t="shared" ref="CB368:CB395" si="455">S368</f>
        <v>30</v>
      </c>
      <c r="CC368" s="620">
        <f t="shared" ref="CC368:CC395" si="456">AF368</f>
        <v>3000</v>
      </c>
      <c r="CD368" s="611">
        <v>26</v>
      </c>
      <c r="CE368" s="621">
        <f t="shared" si="451"/>
        <v>2600</v>
      </c>
      <c r="CF368" s="611">
        <v>26</v>
      </c>
      <c r="CG368" s="621">
        <v>2600</v>
      </c>
      <c r="CH368" s="621">
        <f t="shared" si="414"/>
        <v>400</v>
      </c>
      <c r="CI368" s="621">
        <f t="shared" si="436"/>
        <v>400</v>
      </c>
      <c r="CJ368" s="619"/>
      <c r="CK368" s="612">
        <f t="shared" ref="CK368:CK395" si="457">T368</f>
        <v>30</v>
      </c>
      <c r="CL368" s="620">
        <f t="shared" ref="CL368:CL399" si="458">AG368</f>
        <v>3000</v>
      </c>
      <c r="CM368" s="611">
        <v>30</v>
      </c>
      <c r="CN368" s="621">
        <f t="shared" si="453"/>
        <v>3000</v>
      </c>
      <c r="CO368" s="612">
        <v>30</v>
      </c>
      <c r="CP368" s="621">
        <v>3000</v>
      </c>
      <c r="CQ368" s="621">
        <f t="shared" si="389"/>
        <v>0</v>
      </c>
      <c r="CR368" s="621">
        <f t="shared" si="390"/>
        <v>3000</v>
      </c>
      <c r="CS368" s="622"/>
      <c r="CT368" s="612">
        <f t="shared" ref="CT368:CT390" si="459">U368</f>
        <v>0</v>
      </c>
      <c r="CU368" s="620">
        <f t="shared" ref="CU368:CU394" si="460">AH368</f>
        <v>0</v>
      </c>
      <c r="CW368" s="621">
        <f t="shared" ref="CW368:CW395" si="461">(R368/30*CV368)*Q368</f>
        <v>0</v>
      </c>
      <c r="CY368" s="621">
        <f t="shared" ref="CY368:CY395" si="462">(R368/30*CX368)*Q368</f>
        <v>0</v>
      </c>
      <c r="CZ368" s="621">
        <f t="shared" ref="CZ368:CZ395" si="463">CU368-CW368</f>
        <v>0</v>
      </c>
      <c r="DA368" s="621">
        <f t="shared" ref="DA368:DA395" si="464">CU368-CY368</f>
        <v>0</v>
      </c>
      <c r="DC368" s="612">
        <f t="shared" si="391"/>
        <v>0</v>
      </c>
      <c r="DD368" s="620">
        <f t="shared" si="416"/>
        <v>0</v>
      </c>
      <c r="DF368" s="621">
        <f t="shared" si="417"/>
        <v>0</v>
      </c>
      <c r="DH368" s="621">
        <f t="shared" si="418"/>
        <v>0</v>
      </c>
      <c r="DU368" s="620">
        <f t="shared" si="392"/>
        <v>5600</v>
      </c>
      <c r="DV368" s="621">
        <f t="shared" si="449"/>
        <v>5600</v>
      </c>
      <c r="DW368" s="621">
        <f t="shared" si="450"/>
        <v>5600</v>
      </c>
      <c r="DX368" s="621">
        <f t="shared" si="419"/>
        <v>0</v>
      </c>
      <c r="DY368" s="621">
        <f t="shared" si="420"/>
        <v>0</v>
      </c>
      <c r="EC368" s="613" t="s">
        <v>1826</v>
      </c>
      <c r="ED368" s="621">
        <f t="shared" si="437"/>
        <v>0</v>
      </c>
      <c r="EG368" s="621"/>
    </row>
    <row r="369" spans="1:137" s="612" customFormat="1" ht="37.5" hidden="1" customHeight="1" x14ac:dyDescent="0.25">
      <c r="A369" s="606">
        <v>2026</v>
      </c>
      <c r="B369" s="606">
        <v>479</v>
      </c>
      <c r="C369" s="606" t="s">
        <v>58</v>
      </c>
      <c r="D369" s="606">
        <v>3000654</v>
      </c>
      <c r="E369" s="606">
        <v>5005020</v>
      </c>
      <c r="F369" s="606" t="s">
        <v>2269</v>
      </c>
      <c r="G369" s="636" t="s">
        <v>2270</v>
      </c>
      <c r="H369" s="606">
        <v>93</v>
      </c>
      <c r="I369" s="695" t="s">
        <v>992</v>
      </c>
      <c r="J369" s="608" t="s">
        <v>10</v>
      </c>
      <c r="K369" s="608" t="s">
        <v>60</v>
      </c>
      <c r="L369" s="606" t="str">
        <f t="shared" si="399"/>
        <v>2.3</v>
      </c>
      <c r="M369" s="609" t="s">
        <v>62</v>
      </c>
      <c r="N369" s="609"/>
      <c r="O369" s="606" t="s">
        <v>2291</v>
      </c>
      <c r="P369" s="606" t="s">
        <v>65</v>
      </c>
      <c r="Q369" s="610">
        <v>1</v>
      </c>
      <c r="R369" s="324">
        <v>3000</v>
      </c>
      <c r="S369" s="606">
        <v>30</v>
      </c>
      <c r="T369" s="606">
        <v>30</v>
      </c>
      <c r="U369" s="606"/>
      <c r="V369" s="606">
        <v>0</v>
      </c>
      <c r="W369" s="325"/>
      <c r="X369" s="325"/>
      <c r="Y369" s="325"/>
      <c r="Z369" s="326"/>
      <c r="AA369" s="326"/>
      <c r="AB369" s="326"/>
      <c r="AC369" s="326"/>
      <c r="AD369" s="326"/>
      <c r="AE369" s="324">
        <f t="shared" si="435"/>
        <v>6000</v>
      </c>
      <c r="AF369" s="327">
        <f t="shared" si="438"/>
        <v>3000</v>
      </c>
      <c r="AG369" s="327">
        <f t="shared" si="439"/>
        <v>3000</v>
      </c>
      <c r="AH369" s="327">
        <f t="shared" si="452"/>
        <v>0</v>
      </c>
      <c r="AI369" s="327">
        <f t="shared" si="440"/>
        <v>0</v>
      </c>
      <c r="AJ369" s="327">
        <f t="shared" si="441"/>
        <v>0</v>
      </c>
      <c r="AK369" s="327">
        <f t="shared" si="442"/>
        <v>0</v>
      </c>
      <c r="AL369" s="327">
        <f t="shared" si="443"/>
        <v>0</v>
      </c>
      <c r="AM369" s="327">
        <f t="shared" si="444"/>
        <v>0</v>
      </c>
      <c r="AN369" s="327">
        <f t="shared" si="445"/>
        <v>0</v>
      </c>
      <c r="AO369" s="327">
        <f t="shared" si="446"/>
        <v>0</v>
      </c>
      <c r="AP369" s="327">
        <f t="shared" si="447"/>
        <v>0</v>
      </c>
      <c r="AQ369" s="327">
        <f t="shared" si="448"/>
        <v>0</v>
      </c>
      <c r="AR369" s="327">
        <f t="shared" si="454"/>
        <v>5600</v>
      </c>
      <c r="AS369" s="611" t="s">
        <v>1763</v>
      </c>
      <c r="AT369" s="665" t="s">
        <v>2272</v>
      </c>
      <c r="AU369" s="613" t="s">
        <v>1846</v>
      </c>
      <c r="AV369" s="613" t="s">
        <v>1847</v>
      </c>
      <c r="AW369" s="613"/>
      <c r="AX369" s="613" t="s">
        <v>1848</v>
      </c>
      <c r="AY369" s="624">
        <v>46066</v>
      </c>
      <c r="AZ369" s="296"/>
      <c r="BA369" s="613" t="s">
        <v>1817</v>
      </c>
      <c r="BB369" s="614" t="s">
        <v>995</v>
      </c>
      <c r="BC369" s="614" t="s">
        <v>2275</v>
      </c>
      <c r="BD369" s="614" t="s">
        <v>2276</v>
      </c>
      <c r="BE369" s="614" t="s">
        <v>2277</v>
      </c>
      <c r="BF369" s="615">
        <v>46028</v>
      </c>
      <c r="BG369" s="614"/>
      <c r="BH369" s="616" t="s">
        <v>2328</v>
      </c>
      <c r="BI369" s="616" t="s">
        <v>2279</v>
      </c>
      <c r="BJ369" s="614"/>
      <c r="BK369" s="616"/>
      <c r="BL369" s="614"/>
      <c r="BM369" s="614"/>
      <c r="BN369" s="616"/>
      <c r="BO369" s="616"/>
      <c r="BP369" s="646"/>
      <c r="BQ369" s="2820"/>
      <c r="BR369" s="2820"/>
      <c r="BS369" s="2757" t="s">
        <v>2329</v>
      </c>
      <c r="BT369" s="657" t="s">
        <v>2330</v>
      </c>
      <c r="BU369" s="657" t="s">
        <v>2331</v>
      </c>
      <c r="BV369" s="638">
        <v>45345810</v>
      </c>
      <c r="BW369" s="658">
        <v>10453458101</v>
      </c>
      <c r="BX369" s="663">
        <v>3000</v>
      </c>
      <c r="BY369" s="618">
        <v>46028</v>
      </c>
      <c r="BZ369" s="629">
        <v>46081</v>
      </c>
      <c r="CA369" s="619"/>
      <c r="CB369" s="612">
        <f t="shared" si="455"/>
        <v>30</v>
      </c>
      <c r="CC369" s="620">
        <f t="shared" si="456"/>
        <v>3000</v>
      </c>
      <c r="CD369" s="611">
        <v>26</v>
      </c>
      <c r="CE369" s="621">
        <f t="shared" si="451"/>
        <v>2600</v>
      </c>
      <c r="CF369" s="611">
        <v>26</v>
      </c>
      <c r="CG369" s="621">
        <v>2600</v>
      </c>
      <c r="CH369" s="621">
        <f t="shared" si="414"/>
        <v>400</v>
      </c>
      <c r="CI369" s="621">
        <f t="shared" si="436"/>
        <v>400</v>
      </c>
      <c r="CJ369" s="619"/>
      <c r="CK369" s="612">
        <f t="shared" si="457"/>
        <v>30</v>
      </c>
      <c r="CL369" s="620">
        <f t="shared" si="458"/>
        <v>3000</v>
      </c>
      <c r="CM369" s="611">
        <v>30</v>
      </c>
      <c r="CN369" s="621">
        <f t="shared" si="453"/>
        <v>3000</v>
      </c>
      <c r="CO369" s="612">
        <v>30</v>
      </c>
      <c r="CP369" s="621">
        <v>3000</v>
      </c>
      <c r="CQ369" s="621">
        <f t="shared" si="389"/>
        <v>0</v>
      </c>
      <c r="CR369" s="621">
        <f t="shared" si="390"/>
        <v>3000</v>
      </c>
      <c r="CS369" s="622"/>
      <c r="CT369" s="612">
        <f t="shared" si="459"/>
        <v>0</v>
      </c>
      <c r="CU369" s="620">
        <f t="shared" si="460"/>
        <v>0</v>
      </c>
      <c r="CW369" s="621">
        <f t="shared" si="461"/>
        <v>0</v>
      </c>
      <c r="CY369" s="621">
        <f t="shared" si="462"/>
        <v>0</v>
      </c>
      <c r="CZ369" s="621">
        <f t="shared" si="463"/>
        <v>0</v>
      </c>
      <c r="DA369" s="621">
        <f t="shared" si="464"/>
        <v>0</v>
      </c>
      <c r="DC369" s="612">
        <f t="shared" si="391"/>
        <v>0</v>
      </c>
      <c r="DD369" s="620">
        <f t="shared" si="416"/>
        <v>0</v>
      </c>
      <c r="DF369" s="621">
        <f t="shared" si="417"/>
        <v>0</v>
      </c>
      <c r="DH369" s="621">
        <f t="shared" si="418"/>
        <v>0</v>
      </c>
      <c r="DU369" s="620">
        <f t="shared" si="392"/>
        <v>5600</v>
      </c>
      <c r="DV369" s="621">
        <f t="shared" si="449"/>
        <v>5600</v>
      </c>
      <c r="DW369" s="621">
        <f t="shared" si="450"/>
        <v>5600</v>
      </c>
      <c r="DX369" s="621">
        <f t="shared" si="419"/>
        <v>0</v>
      </c>
      <c r="DY369" s="621">
        <f t="shared" si="420"/>
        <v>0</v>
      </c>
      <c r="EC369" s="613" t="s">
        <v>1826</v>
      </c>
      <c r="ED369" s="621">
        <f t="shared" si="437"/>
        <v>0</v>
      </c>
      <c r="EG369" s="621"/>
    </row>
    <row r="370" spans="1:137" s="612" customFormat="1" ht="37.5" hidden="1" customHeight="1" x14ac:dyDescent="0.25">
      <c r="A370" s="606">
        <v>2026</v>
      </c>
      <c r="B370" s="606">
        <v>479</v>
      </c>
      <c r="C370" s="606" t="s">
        <v>58</v>
      </c>
      <c r="D370" s="606">
        <v>3000654</v>
      </c>
      <c r="E370" s="606">
        <v>5005020</v>
      </c>
      <c r="F370" s="606" t="s">
        <v>2269</v>
      </c>
      <c r="G370" s="636" t="s">
        <v>2270</v>
      </c>
      <c r="H370" s="606">
        <v>93</v>
      </c>
      <c r="I370" s="695" t="s">
        <v>992</v>
      </c>
      <c r="J370" s="608" t="s">
        <v>10</v>
      </c>
      <c r="K370" s="608" t="s">
        <v>60</v>
      </c>
      <c r="L370" s="606" t="str">
        <f t="shared" si="399"/>
        <v>2.3</v>
      </c>
      <c r="M370" s="609" t="s">
        <v>62</v>
      </c>
      <c r="N370" s="609"/>
      <c r="O370" s="606" t="s">
        <v>2291</v>
      </c>
      <c r="P370" s="606" t="s">
        <v>65</v>
      </c>
      <c r="Q370" s="610">
        <v>1</v>
      </c>
      <c r="R370" s="324">
        <v>3000</v>
      </c>
      <c r="S370" s="606">
        <v>30</v>
      </c>
      <c r="T370" s="606">
        <v>30</v>
      </c>
      <c r="U370" s="606"/>
      <c r="V370" s="606">
        <v>0</v>
      </c>
      <c r="W370" s="325"/>
      <c r="X370" s="325"/>
      <c r="Y370" s="325"/>
      <c r="Z370" s="326"/>
      <c r="AA370" s="326"/>
      <c r="AB370" s="326"/>
      <c r="AC370" s="326"/>
      <c r="AD370" s="326"/>
      <c r="AE370" s="324">
        <f t="shared" si="435"/>
        <v>6000</v>
      </c>
      <c r="AF370" s="327">
        <f t="shared" si="438"/>
        <v>3000</v>
      </c>
      <c r="AG370" s="327">
        <f t="shared" si="439"/>
        <v>3000</v>
      </c>
      <c r="AH370" s="327">
        <f t="shared" si="452"/>
        <v>0</v>
      </c>
      <c r="AI370" s="327">
        <f t="shared" si="440"/>
        <v>0</v>
      </c>
      <c r="AJ370" s="327">
        <f t="shared" si="441"/>
        <v>0</v>
      </c>
      <c r="AK370" s="327">
        <f t="shared" si="442"/>
        <v>0</v>
      </c>
      <c r="AL370" s="327">
        <f t="shared" si="443"/>
        <v>0</v>
      </c>
      <c r="AM370" s="327">
        <f t="shared" si="444"/>
        <v>0</v>
      </c>
      <c r="AN370" s="327">
        <f t="shared" si="445"/>
        <v>0</v>
      </c>
      <c r="AO370" s="327">
        <f t="shared" si="446"/>
        <v>0</v>
      </c>
      <c r="AP370" s="327">
        <f t="shared" si="447"/>
        <v>0</v>
      </c>
      <c r="AQ370" s="327">
        <f t="shared" si="448"/>
        <v>0</v>
      </c>
      <c r="AR370" s="327">
        <f t="shared" si="454"/>
        <v>5600</v>
      </c>
      <c r="AS370" s="611" t="s">
        <v>1763</v>
      </c>
      <c r="AT370" s="665" t="s">
        <v>2272</v>
      </c>
      <c r="AU370" s="613" t="s">
        <v>1846</v>
      </c>
      <c r="AV370" s="613" t="s">
        <v>1847</v>
      </c>
      <c r="AW370" s="613"/>
      <c r="AX370" s="613" t="s">
        <v>1848</v>
      </c>
      <c r="AY370" s="624">
        <v>46066</v>
      </c>
      <c r="AZ370" s="296"/>
      <c r="BA370" s="613" t="s">
        <v>1817</v>
      </c>
      <c r="BB370" s="614" t="s">
        <v>995</v>
      </c>
      <c r="BC370" s="614" t="s">
        <v>2275</v>
      </c>
      <c r="BD370" s="614" t="s">
        <v>2276</v>
      </c>
      <c r="BE370" s="614" t="s">
        <v>2277</v>
      </c>
      <c r="BF370" s="615">
        <v>46028</v>
      </c>
      <c r="BG370" s="614"/>
      <c r="BH370" s="616" t="s">
        <v>2332</v>
      </c>
      <c r="BI370" s="616" t="s">
        <v>2279</v>
      </c>
      <c r="BJ370" s="614"/>
      <c r="BK370" s="616"/>
      <c r="BL370" s="614"/>
      <c r="BM370" s="614"/>
      <c r="BN370" s="616"/>
      <c r="BO370" s="616"/>
      <c r="BP370" s="646"/>
      <c r="BQ370" s="2820"/>
      <c r="BR370" s="2820"/>
      <c r="BS370" s="2757" t="s">
        <v>1028</v>
      </c>
      <c r="BT370" s="657" t="s">
        <v>2333</v>
      </c>
      <c r="BU370" s="657" t="s">
        <v>2334</v>
      </c>
      <c r="BV370" s="638">
        <v>43043733</v>
      </c>
      <c r="BW370" s="658">
        <v>10430437335</v>
      </c>
      <c r="BX370" s="663">
        <v>3000</v>
      </c>
      <c r="BY370" s="618">
        <v>46028</v>
      </c>
      <c r="BZ370" s="629">
        <v>46081</v>
      </c>
      <c r="CA370" s="619"/>
      <c r="CB370" s="612">
        <f t="shared" si="455"/>
        <v>30</v>
      </c>
      <c r="CC370" s="620">
        <f t="shared" si="456"/>
        <v>3000</v>
      </c>
      <c r="CD370" s="611">
        <v>26</v>
      </c>
      <c r="CE370" s="621">
        <f t="shared" si="451"/>
        <v>2600</v>
      </c>
      <c r="CF370" s="611">
        <v>26</v>
      </c>
      <c r="CG370" s="621">
        <v>2600</v>
      </c>
      <c r="CH370" s="621">
        <f t="shared" si="414"/>
        <v>400</v>
      </c>
      <c r="CI370" s="621">
        <f t="shared" si="436"/>
        <v>400</v>
      </c>
      <c r="CJ370" s="619"/>
      <c r="CK370" s="612">
        <f t="shared" si="457"/>
        <v>30</v>
      </c>
      <c r="CL370" s="620">
        <f t="shared" si="458"/>
        <v>3000</v>
      </c>
      <c r="CM370" s="611">
        <v>30</v>
      </c>
      <c r="CN370" s="621">
        <f t="shared" si="453"/>
        <v>3000</v>
      </c>
      <c r="CO370" s="612">
        <v>30</v>
      </c>
      <c r="CP370" s="621">
        <v>3000</v>
      </c>
      <c r="CQ370" s="621">
        <f t="shared" si="389"/>
        <v>0</v>
      </c>
      <c r="CR370" s="621">
        <f t="shared" si="390"/>
        <v>3000</v>
      </c>
      <c r="CS370" s="622"/>
      <c r="CT370" s="612">
        <f t="shared" si="459"/>
        <v>0</v>
      </c>
      <c r="CU370" s="620">
        <f t="shared" si="460"/>
        <v>0</v>
      </c>
      <c r="CW370" s="621">
        <f t="shared" si="461"/>
        <v>0</v>
      </c>
      <c r="CY370" s="621">
        <f t="shared" si="462"/>
        <v>0</v>
      </c>
      <c r="CZ370" s="621">
        <f t="shared" si="463"/>
        <v>0</v>
      </c>
      <c r="DA370" s="621">
        <f t="shared" si="464"/>
        <v>0</v>
      </c>
      <c r="DC370" s="612">
        <f t="shared" si="391"/>
        <v>0</v>
      </c>
      <c r="DD370" s="620">
        <f t="shared" si="416"/>
        <v>0</v>
      </c>
      <c r="DF370" s="621">
        <f t="shared" si="417"/>
        <v>0</v>
      </c>
      <c r="DH370" s="621">
        <f t="shared" si="418"/>
        <v>0</v>
      </c>
      <c r="DU370" s="620">
        <f t="shared" si="392"/>
        <v>5600</v>
      </c>
      <c r="DV370" s="621">
        <f t="shared" si="449"/>
        <v>5600</v>
      </c>
      <c r="DW370" s="621">
        <f t="shared" si="450"/>
        <v>5600</v>
      </c>
      <c r="DX370" s="621">
        <f t="shared" si="419"/>
        <v>0</v>
      </c>
      <c r="DY370" s="621">
        <f t="shared" si="420"/>
        <v>0</v>
      </c>
      <c r="EC370" s="613" t="s">
        <v>1826</v>
      </c>
      <c r="ED370" s="621">
        <f t="shared" si="437"/>
        <v>0</v>
      </c>
      <c r="EG370" s="621"/>
    </row>
    <row r="371" spans="1:137" s="612" customFormat="1" ht="37.5" hidden="1" customHeight="1" x14ac:dyDescent="0.25">
      <c r="A371" s="606">
        <v>2026</v>
      </c>
      <c r="B371" s="606">
        <v>479</v>
      </c>
      <c r="C371" s="606" t="s">
        <v>58</v>
      </c>
      <c r="D371" s="606">
        <v>3000654</v>
      </c>
      <c r="E371" s="606">
        <v>5005020</v>
      </c>
      <c r="F371" s="606" t="s">
        <v>2269</v>
      </c>
      <c r="G371" s="636" t="s">
        <v>2270</v>
      </c>
      <c r="H371" s="606">
        <v>93</v>
      </c>
      <c r="I371" s="695" t="s">
        <v>992</v>
      </c>
      <c r="J371" s="608" t="s">
        <v>10</v>
      </c>
      <c r="K371" s="608" t="s">
        <v>60</v>
      </c>
      <c r="L371" s="606" t="str">
        <f t="shared" si="399"/>
        <v>2.3</v>
      </c>
      <c r="M371" s="609" t="s">
        <v>62</v>
      </c>
      <c r="N371" s="609"/>
      <c r="O371" s="606" t="s">
        <v>2291</v>
      </c>
      <c r="P371" s="606" t="s">
        <v>65</v>
      </c>
      <c r="Q371" s="610">
        <v>1</v>
      </c>
      <c r="R371" s="324">
        <v>3000</v>
      </c>
      <c r="S371" s="606">
        <v>30</v>
      </c>
      <c r="T371" s="606">
        <v>30</v>
      </c>
      <c r="U371" s="606"/>
      <c r="V371" s="606">
        <v>0</v>
      </c>
      <c r="W371" s="325"/>
      <c r="X371" s="325"/>
      <c r="Y371" s="325"/>
      <c r="Z371" s="326"/>
      <c r="AA371" s="326"/>
      <c r="AB371" s="326"/>
      <c r="AC371" s="326"/>
      <c r="AD371" s="326"/>
      <c r="AE371" s="324">
        <f t="shared" si="435"/>
        <v>6000</v>
      </c>
      <c r="AF371" s="327">
        <f t="shared" si="438"/>
        <v>3000</v>
      </c>
      <c r="AG371" s="327">
        <f t="shared" si="439"/>
        <v>3000</v>
      </c>
      <c r="AH371" s="327">
        <f t="shared" si="452"/>
        <v>0</v>
      </c>
      <c r="AI371" s="327">
        <f t="shared" si="440"/>
        <v>0</v>
      </c>
      <c r="AJ371" s="327">
        <f t="shared" si="441"/>
        <v>0</v>
      </c>
      <c r="AK371" s="327">
        <f t="shared" si="442"/>
        <v>0</v>
      </c>
      <c r="AL371" s="327">
        <f t="shared" si="443"/>
        <v>0</v>
      </c>
      <c r="AM371" s="327">
        <f t="shared" si="444"/>
        <v>0</v>
      </c>
      <c r="AN371" s="327">
        <f t="shared" si="445"/>
        <v>0</v>
      </c>
      <c r="AO371" s="327">
        <f t="shared" si="446"/>
        <v>0</v>
      </c>
      <c r="AP371" s="327">
        <f t="shared" si="447"/>
        <v>0</v>
      </c>
      <c r="AQ371" s="327">
        <f t="shared" si="448"/>
        <v>0</v>
      </c>
      <c r="AR371" s="327">
        <f t="shared" si="454"/>
        <v>5600</v>
      </c>
      <c r="AS371" s="611" t="s">
        <v>1763</v>
      </c>
      <c r="AT371" s="665" t="s">
        <v>2272</v>
      </c>
      <c r="AU371" s="613" t="s">
        <v>1846</v>
      </c>
      <c r="AV371" s="613" t="s">
        <v>1847</v>
      </c>
      <c r="AW371" s="613"/>
      <c r="AX371" s="613" t="s">
        <v>1848</v>
      </c>
      <c r="AY371" s="624">
        <v>46066</v>
      </c>
      <c r="AZ371" s="296"/>
      <c r="BA371" s="613" t="s">
        <v>1817</v>
      </c>
      <c r="BB371" s="614" t="s">
        <v>995</v>
      </c>
      <c r="BC371" s="614" t="s">
        <v>2275</v>
      </c>
      <c r="BD371" s="614" t="s">
        <v>2276</v>
      </c>
      <c r="BE371" s="614" t="s">
        <v>2277</v>
      </c>
      <c r="BF371" s="615">
        <v>46028</v>
      </c>
      <c r="BG371" s="614"/>
      <c r="BH371" s="616" t="s">
        <v>2335</v>
      </c>
      <c r="BI371" s="616" t="s">
        <v>2279</v>
      </c>
      <c r="BJ371" s="614"/>
      <c r="BK371" s="616"/>
      <c r="BL371" s="614"/>
      <c r="BM371" s="614"/>
      <c r="BN371" s="616"/>
      <c r="BO371" s="616"/>
      <c r="BP371" s="646"/>
      <c r="BQ371" s="646"/>
      <c r="BR371" s="646"/>
      <c r="BS371" s="656" t="s">
        <v>2129</v>
      </c>
      <c r="BT371" s="657" t="s">
        <v>1070</v>
      </c>
      <c r="BU371" s="657" t="s">
        <v>2336</v>
      </c>
      <c r="BV371" s="638">
        <v>43602839</v>
      </c>
      <c r="BW371" s="658">
        <v>10436028399</v>
      </c>
      <c r="BX371" s="663">
        <v>3000</v>
      </c>
      <c r="BY371" s="618">
        <v>46028</v>
      </c>
      <c r="BZ371" s="629">
        <v>46081</v>
      </c>
      <c r="CA371" s="619"/>
      <c r="CB371" s="612">
        <f t="shared" si="455"/>
        <v>30</v>
      </c>
      <c r="CC371" s="620">
        <f t="shared" si="456"/>
        <v>3000</v>
      </c>
      <c r="CD371" s="611">
        <v>26</v>
      </c>
      <c r="CE371" s="621">
        <f t="shared" si="451"/>
        <v>2600</v>
      </c>
      <c r="CF371" s="612">
        <v>26</v>
      </c>
      <c r="CG371" s="621">
        <v>2600</v>
      </c>
      <c r="CH371" s="621">
        <f t="shared" si="414"/>
        <v>400</v>
      </c>
      <c r="CI371" s="621">
        <f t="shared" si="436"/>
        <v>400</v>
      </c>
      <c r="CJ371" s="619"/>
      <c r="CK371" s="612">
        <f t="shared" si="457"/>
        <v>30</v>
      </c>
      <c r="CL371" s="620">
        <f t="shared" si="458"/>
        <v>3000</v>
      </c>
      <c r="CM371" s="611">
        <v>30</v>
      </c>
      <c r="CN371" s="621">
        <f t="shared" si="453"/>
        <v>3000</v>
      </c>
      <c r="CO371" s="612">
        <v>30</v>
      </c>
      <c r="CP371" s="621">
        <v>3000</v>
      </c>
      <c r="CQ371" s="621">
        <f t="shared" si="389"/>
        <v>0</v>
      </c>
      <c r="CR371" s="621">
        <f t="shared" si="390"/>
        <v>3000</v>
      </c>
      <c r="CS371" s="622"/>
      <c r="CT371" s="612">
        <f t="shared" si="459"/>
        <v>0</v>
      </c>
      <c r="CU371" s="620">
        <f t="shared" si="460"/>
        <v>0</v>
      </c>
      <c r="CW371" s="621">
        <f t="shared" si="461"/>
        <v>0</v>
      </c>
      <c r="CY371" s="621">
        <f t="shared" si="462"/>
        <v>0</v>
      </c>
      <c r="CZ371" s="621">
        <f t="shared" si="463"/>
        <v>0</v>
      </c>
      <c r="DA371" s="621">
        <f t="shared" si="464"/>
        <v>0</v>
      </c>
      <c r="DC371" s="612">
        <f t="shared" si="391"/>
        <v>0</v>
      </c>
      <c r="DD371" s="620">
        <f t="shared" si="416"/>
        <v>0</v>
      </c>
      <c r="DF371" s="621">
        <f t="shared" si="417"/>
        <v>0</v>
      </c>
      <c r="DH371" s="621">
        <f t="shared" si="418"/>
        <v>0</v>
      </c>
      <c r="DU371" s="620">
        <f t="shared" si="392"/>
        <v>5600</v>
      </c>
      <c r="DV371" s="621">
        <f t="shared" si="449"/>
        <v>5600</v>
      </c>
      <c r="DW371" s="621">
        <f t="shared" si="450"/>
        <v>5600</v>
      </c>
      <c r="DX371" s="621">
        <f t="shared" si="419"/>
        <v>0</v>
      </c>
      <c r="DY371" s="621">
        <f t="shared" si="420"/>
        <v>0</v>
      </c>
      <c r="EC371" s="613" t="s">
        <v>1826</v>
      </c>
      <c r="ED371" s="621">
        <f t="shared" si="437"/>
        <v>0</v>
      </c>
      <c r="EG371" s="621"/>
    </row>
    <row r="372" spans="1:137" s="612" customFormat="1" ht="37.5" hidden="1" customHeight="1" x14ac:dyDescent="0.25">
      <c r="A372" s="606">
        <v>2026</v>
      </c>
      <c r="B372" s="606">
        <v>479</v>
      </c>
      <c r="C372" s="606" t="s">
        <v>58</v>
      </c>
      <c r="D372" s="606">
        <v>3000654</v>
      </c>
      <c r="E372" s="606">
        <v>5005020</v>
      </c>
      <c r="F372" s="606" t="s">
        <v>2269</v>
      </c>
      <c r="G372" s="636" t="s">
        <v>2270</v>
      </c>
      <c r="H372" s="606">
        <v>93</v>
      </c>
      <c r="I372" s="695" t="s">
        <v>992</v>
      </c>
      <c r="J372" s="608" t="s">
        <v>10</v>
      </c>
      <c r="K372" s="608" t="s">
        <v>60</v>
      </c>
      <c r="L372" s="606" t="str">
        <f t="shared" si="399"/>
        <v>2.3</v>
      </c>
      <c r="M372" s="609" t="s">
        <v>62</v>
      </c>
      <c r="N372" s="609"/>
      <c r="O372" s="606" t="s">
        <v>2291</v>
      </c>
      <c r="P372" s="606" t="s">
        <v>65</v>
      </c>
      <c r="Q372" s="610">
        <v>1</v>
      </c>
      <c r="R372" s="324">
        <v>3000</v>
      </c>
      <c r="S372" s="606">
        <v>30</v>
      </c>
      <c r="T372" s="606">
        <v>30</v>
      </c>
      <c r="U372" s="606"/>
      <c r="V372" s="606">
        <v>0</v>
      </c>
      <c r="W372" s="325"/>
      <c r="X372" s="325"/>
      <c r="Y372" s="325"/>
      <c r="Z372" s="326"/>
      <c r="AA372" s="326"/>
      <c r="AB372" s="326"/>
      <c r="AC372" s="326"/>
      <c r="AD372" s="326"/>
      <c r="AE372" s="324">
        <f t="shared" si="435"/>
        <v>6000</v>
      </c>
      <c r="AF372" s="327">
        <f t="shared" si="438"/>
        <v>3000</v>
      </c>
      <c r="AG372" s="327">
        <f t="shared" si="439"/>
        <v>3000</v>
      </c>
      <c r="AH372" s="327">
        <f t="shared" si="452"/>
        <v>0</v>
      </c>
      <c r="AI372" s="327">
        <f t="shared" si="440"/>
        <v>0</v>
      </c>
      <c r="AJ372" s="327">
        <f t="shared" si="441"/>
        <v>0</v>
      </c>
      <c r="AK372" s="327">
        <f t="shared" si="442"/>
        <v>0</v>
      </c>
      <c r="AL372" s="327">
        <f t="shared" si="443"/>
        <v>0</v>
      </c>
      <c r="AM372" s="327">
        <f t="shared" si="444"/>
        <v>0</v>
      </c>
      <c r="AN372" s="327">
        <f t="shared" si="445"/>
        <v>0</v>
      </c>
      <c r="AO372" s="327">
        <f t="shared" si="446"/>
        <v>0</v>
      </c>
      <c r="AP372" s="327">
        <f t="shared" si="447"/>
        <v>0</v>
      </c>
      <c r="AQ372" s="327">
        <f t="shared" si="448"/>
        <v>0</v>
      </c>
      <c r="AR372" s="327">
        <f t="shared" si="454"/>
        <v>5600</v>
      </c>
      <c r="AS372" s="611" t="s">
        <v>1763</v>
      </c>
      <c r="AT372" s="665" t="s">
        <v>2272</v>
      </c>
      <c r="AU372" s="613" t="s">
        <v>1846</v>
      </c>
      <c r="AV372" s="613" t="s">
        <v>1847</v>
      </c>
      <c r="AW372" s="613"/>
      <c r="AX372" s="613" t="s">
        <v>1848</v>
      </c>
      <c r="AY372" s="624">
        <v>46066</v>
      </c>
      <c r="AZ372" s="296"/>
      <c r="BA372" s="613" t="s">
        <v>1817</v>
      </c>
      <c r="BB372" s="614" t="s">
        <v>995</v>
      </c>
      <c r="BC372" s="614" t="s">
        <v>2275</v>
      </c>
      <c r="BD372" s="614" t="s">
        <v>2276</v>
      </c>
      <c r="BE372" s="614" t="s">
        <v>2277</v>
      </c>
      <c r="BF372" s="615">
        <v>46028</v>
      </c>
      <c r="BG372" s="614"/>
      <c r="BH372" s="616" t="s">
        <v>2337</v>
      </c>
      <c r="BI372" s="616" t="s">
        <v>2279</v>
      </c>
      <c r="BJ372" s="614"/>
      <c r="BK372" s="616"/>
      <c r="BL372" s="614"/>
      <c r="BM372" s="614"/>
      <c r="BN372" s="616"/>
      <c r="BO372" s="616"/>
      <c r="BP372" s="646"/>
      <c r="BQ372" s="646"/>
      <c r="BR372" s="646"/>
      <c r="BS372" s="656" t="s">
        <v>2338</v>
      </c>
      <c r="BT372" s="657" t="s">
        <v>1236</v>
      </c>
      <c r="BU372" s="657" t="s">
        <v>2339</v>
      </c>
      <c r="BV372" s="638">
        <v>45157041</v>
      </c>
      <c r="BW372" s="658">
        <v>10451570418</v>
      </c>
      <c r="BX372" s="663">
        <v>3000</v>
      </c>
      <c r="BY372" s="618">
        <v>46028</v>
      </c>
      <c r="BZ372" s="629">
        <v>46081</v>
      </c>
      <c r="CA372" s="619"/>
      <c r="CB372" s="612">
        <f t="shared" si="455"/>
        <v>30</v>
      </c>
      <c r="CC372" s="620">
        <f t="shared" si="456"/>
        <v>3000</v>
      </c>
      <c r="CD372" s="611">
        <v>26</v>
      </c>
      <c r="CE372" s="621">
        <f t="shared" si="451"/>
        <v>2600</v>
      </c>
      <c r="CF372" s="612">
        <v>26</v>
      </c>
      <c r="CG372" s="621">
        <v>2600</v>
      </c>
      <c r="CH372" s="621">
        <f t="shared" si="414"/>
        <v>400</v>
      </c>
      <c r="CI372" s="621">
        <f t="shared" si="436"/>
        <v>400</v>
      </c>
      <c r="CJ372" s="619"/>
      <c r="CK372" s="612">
        <f t="shared" si="457"/>
        <v>30</v>
      </c>
      <c r="CL372" s="620">
        <f t="shared" si="458"/>
        <v>3000</v>
      </c>
      <c r="CM372" s="611">
        <v>30</v>
      </c>
      <c r="CN372" s="621">
        <f t="shared" si="453"/>
        <v>3000</v>
      </c>
      <c r="CO372" s="612">
        <v>30</v>
      </c>
      <c r="CP372" s="621">
        <v>3000</v>
      </c>
      <c r="CQ372" s="621">
        <f t="shared" si="389"/>
        <v>0</v>
      </c>
      <c r="CR372" s="621">
        <f t="shared" si="390"/>
        <v>3000</v>
      </c>
      <c r="CS372" s="622"/>
      <c r="CT372" s="612">
        <f t="shared" si="459"/>
        <v>0</v>
      </c>
      <c r="CU372" s="620">
        <f t="shared" si="460"/>
        <v>0</v>
      </c>
      <c r="CW372" s="621">
        <f t="shared" si="461"/>
        <v>0</v>
      </c>
      <c r="CY372" s="621">
        <f t="shared" si="462"/>
        <v>0</v>
      </c>
      <c r="CZ372" s="621">
        <f t="shared" si="463"/>
        <v>0</v>
      </c>
      <c r="DA372" s="621">
        <f t="shared" si="464"/>
        <v>0</v>
      </c>
      <c r="DC372" s="612">
        <f t="shared" si="391"/>
        <v>0</v>
      </c>
      <c r="DD372" s="620">
        <f t="shared" si="416"/>
        <v>0</v>
      </c>
      <c r="DF372" s="621">
        <f t="shared" si="417"/>
        <v>0</v>
      </c>
      <c r="DH372" s="621">
        <f t="shared" si="418"/>
        <v>0</v>
      </c>
      <c r="DU372" s="620">
        <f t="shared" si="392"/>
        <v>5600</v>
      </c>
      <c r="DV372" s="621">
        <f t="shared" si="449"/>
        <v>5600</v>
      </c>
      <c r="DW372" s="621">
        <f t="shared" si="450"/>
        <v>5600</v>
      </c>
      <c r="DX372" s="621">
        <f t="shared" si="419"/>
        <v>0</v>
      </c>
      <c r="DY372" s="621">
        <f t="shared" si="420"/>
        <v>0</v>
      </c>
      <c r="EB372" s="665" t="s">
        <v>2340</v>
      </c>
      <c r="EC372" s="613" t="s">
        <v>1826</v>
      </c>
      <c r="ED372" s="621">
        <f t="shared" si="437"/>
        <v>0</v>
      </c>
      <c r="EG372" s="621"/>
    </row>
    <row r="373" spans="1:137" s="718" customFormat="1" ht="68.25" hidden="1" customHeight="1" x14ac:dyDescent="0.25">
      <c r="A373" s="701">
        <v>2026</v>
      </c>
      <c r="B373" s="701">
        <v>479</v>
      </c>
      <c r="C373" s="701" t="s">
        <v>58</v>
      </c>
      <c r="D373" s="701">
        <v>3000654</v>
      </c>
      <c r="E373" s="701">
        <v>5005020</v>
      </c>
      <c r="F373" s="701" t="s">
        <v>2269</v>
      </c>
      <c r="G373" s="702" t="s">
        <v>2270</v>
      </c>
      <c r="H373" s="701">
        <v>93</v>
      </c>
      <c r="I373" s="703" t="s">
        <v>992</v>
      </c>
      <c r="J373" s="704" t="s">
        <v>10</v>
      </c>
      <c r="K373" s="704" t="s">
        <v>60</v>
      </c>
      <c r="L373" s="701" t="str">
        <f t="shared" si="399"/>
        <v>2.3</v>
      </c>
      <c r="M373" s="705" t="s">
        <v>62</v>
      </c>
      <c r="N373" s="705"/>
      <c r="O373" s="701" t="s">
        <v>2291</v>
      </c>
      <c r="P373" s="701" t="s">
        <v>65</v>
      </c>
      <c r="Q373" s="706">
        <v>1</v>
      </c>
      <c r="R373" s="447">
        <v>3000</v>
      </c>
      <c r="S373" s="701">
        <v>30</v>
      </c>
      <c r="T373" s="701"/>
      <c r="U373" s="701"/>
      <c r="V373" s="701">
        <v>0</v>
      </c>
      <c r="W373" s="448"/>
      <c r="X373" s="448"/>
      <c r="Y373" s="448"/>
      <c r="Z373" s="449"/>
      <c r="AA373" s="449"/>
      <c r="AB373" s="449"/>
      <c r="AC373" s="449"/>
      <c r="AD373" s="449"/>
      <c r="AE373" s="447">
        <f t="shared" si="435"/>
        <v>3000</v>
      </c>
      <c r="AF373" s="327">
        <v>3000</v>
      </c>
      <c r="AG373" s="327">
        <f t="shared" si="439"/>
        <v>0</v>
      </c>
      <c r="AH373" s="327">
        <f t="shared" si="452"/>
        <v>0</v>
      </c>
      <c r="AI373" s="327">
        <f t="shared" si="440"/>
        <v>0</v>
      </c>
      <c r="AJ373" s="327">
        <f t="shared" si="441"/>
        <v>0</v>
      </c>
      <c r="AK373" s="327">
        <f t="shared" si="442"/>
        <v>0</v>
      </c>
      <c r="AL373" s="327">
        <f t="shared" si="443"/>
        <v>0</v>
      </c>
      <c r="AM373" s="327">
        <f t="shared" si="444"/>
        <v>0</v>
      </c>
      <c r="AN373" s="327">
        <f t="shared" si="445"/>
        <v>0</v>
      </c>
      <c r="AO373" s="327">
        <f t="shared" si="446"/>
        <v>0</v>
      </c>
      <c r="AP373" s="327">
        <f t="shared" si="447"/>
        <v>0</v>
      </c>
      <c r="AQ373" s="327">
        <f t="shared" si="448"/>
        <v>0</v>
      </c>
      <c r="AR373" s="595">
        <f t="shared" si="454"/>
        <v>2600</v>
      </c>
      <c r="AS373" s="707" t="s">
        <v>1763</v>
      </c>
      <c r="AT373" s="708" t="s">
        <v>2272</v>
      </c>
      <c r="AU373" s="613" t="s">
        <v>1846</v>
      </c>
      <c r="AV373" s="613" t="s">
        <v>1847</v>
      </c>
      <c r="AW373" s="612"/>
      <c r="AX373" s="613" t="s">
        <v>1848</v>
      </c>
      <c r="AY373" s="624">
        <v>46066</v>
      </c>
      <c r="AZ373" s="612"/>
      <c r="BA373" s="626"/>
      <c r="BB373" s="627" t="s">
        <v>995</v>
      </c>
      <c r="BC373" s="627" t="s">
        <v>2275</v>
      </c>
      <c r="BD373" s="627" t="s">
        <v>2276</v>
      </c>
      <c r="BE373" s="627" t="s">
        <v>2277</v>
      </c>
      <c r="BF373" s="709">
        <v>46028</v>
      </c>
      <c r="BG373" s="627"/>
      <c r="BH373" s="710" t="s">
        <v>2341</v>
      </c>
      <c r="BI373" s="710" t="s">
        <v>2279</v>
      </c>
      <c r="BJ373" s="627"/>
      <c r="BK373" s="710"/>
      <c r="BL373" s="627"/>
      <c r="BM373" s="627"/>
      <c r="BN373" s="710"/>
      <c r="BO373" s="710"/>
      <c r="BP373" s="711"/>
      <c r="BQ373" s="711"/>
      <c r="BR373" s="711"/>
      <c r="BS373" s="712" t="s">
        <v>2342</v>
      </c>
      <c r="BT373" s="713" t="s">
        <v>1044</v>
      </c>
      <c r="BU373" s="713" t="s">
        <v>2343</v>
      </c>
      <c r="BV373" s="714">
        <v>42653458</v>
      </c>
      <c r="BW373" s="715">
        <v>10426534580</v>
      </c>
      <c r="BX373" s="716">
        <v>3000</v>
      </c>
      <c r="BY373" s="618">
        <v>46028</v>
      </c>
      <c r="BZ373" s="717">
        <v>46034</v>
      </c>
      <c r="CA373" s="619"/>
      <c r="CB373" s="611">
        <f t="shared" si="455"/>
        <v>30</v>
      </c>
      <c r="CC373" s="678">
        <f t="shared" si="456"/>
        <v>3000</v>
      </c>
      <c r="CD373" s="611">
        <v>7</v>
      </c>
      <c r="CE373" s="651">
        <f t="shared" si="451"/>
        <v>700</v>
      </c>
      <c r="CF373" s="611">
        <v>7</v>
      </c>
      <c r="CG373" s="651">
        <f>(R373/30*CF373)*Q373</f>
        <v>700</v>
      </c>
      <c r="CH373" s="651">
        <f t="shared" si="414"/>
        <v>2300</v>
      </c>
      <c r="CI373" s="651">
        <f t="shared" si="436"/>
        <v>2300</v>
      </c>
      <c r="CJ373" s="619"/>
      <c r="CK373" s="611">
        <f t="shared" si="457"/>
        <v>0</v>
      </c>
      <c r="CL373" s="678">
        <f t="shared" si="458"/>
        <v>0</v>
      </c>
      <c r="CM373" s="611"/>
      <c r="CN373" s="651"/>
      <c r="CO373" s="612"/>
      <c r="CP373" s="621">
        <f>(R373/30*CO373)*Q373</f>
        <v>0</v>
      </c>
      <c r="CQ373" s="621">
        <f t="shared" si="389"/>
        <v>0</v>
      </c>
      <c r="CR373" s="621">
        <f t="shared" si="390"/>
        <v>0</v>
      </c>
      <c r="CS373" s="622"/>
      <c r="CT373" s="612">
        <f t="shared" si="459"/>
        <v>0</v>
      </c>
      <c r="CU373" s="620">
        <f t="shared" si="460"/>
        <v>0</v>
      </c>
      <c r="CV373" s="612"/>
      <c r="CW373" s="621">
        <f t="shared" si="461"/>
        <v>0</v>
      </c>
      <c r="CX373" s="612"/>
      <c r="CY373" s="621">
        <f t="shared" si="462"/>
        <v>0</v>
      </c>
      <c r="CZ373" s="621">
        <f t="shared" si="463"/>
        <v>0</v>
      </c>
      <c r="DA373" s="621">
        <f t="shared" si="464"/>
        <v>0</v>
      </c>
      <c r="DB373" s="612"/>
      <c r="DC373" s="612">
        <f t="shared" si="391"/>
        <v>0</v>
      </c>
      <c r="DD373" s="620">
        <f t="shared" si="416"/>
        <v>0</v>
      </c>
      <c r="DE373" s="612"/>
      <c r="DF373" s="621">
        <f t="shared" si="417"/>
        <v>0</v>
      </c>
      <c r="DG373" s="612"/>
      <c r="DH373" s="621">
        <f t="shared" si="418"/>
        <v>0</v>
      </c>
      <c r="DI373" s="612"/>
      <c r="DJ373" s="612"/>
      <c r="DK373" s="612"/>
      <c r="DL373" s="612"/>
      <c r="DM373" s="612"/>
      <c r="DN373" s="612"/>
      <c r="DO373" s="612"/>
      <c r="DP373" s="612"/>
      <c r="DQ373" s="612"/>
      <c r="DR373" s="612"/>
      <c r="DS373" s="612"/>
      <c r="DU373" s="719">
        <f t="shared" si="392"/>
        <v>2600</v>
      </c>
      <c r="DV373" s="720">
        <f t="shared" si="449"/>
        <v>700</v>
      </c>
      <c r="DW373" s="720">
        <f t="shared" si="450"/>
        <v>700</v>
      </c>
      <c r="DX373" s="720">
        <f t="shared" si="419"/>
        <v>1900</v>
      </c>
      <c r="DY373" s="720">
        <f t="shared" si="420"/>
        <v>1900</v>
      </c>
      <c r="EB373" s="708" t="s">
        <v>2344</v>
      </c>
      <c r="EC373" s="626" t="s">
        <v>2345</v>
      </c>
      <c r="ED373" s="720">
        <f t="shared" si="437"/>
        <v>1900</v>
      </c>
      <c r="EG373" s="621"/>
    </row>
    <row r="374" spans="1:137" s="126" customFormat="1" ht="68.25" hidden="1" customHeight="1" x14ac:dyDescent="0.25">
      <c r="A374" s="721">
        <v>2026</v>
      </c>
      <c r="B374" s="721">
        <v>479</v>
      </c>
      <c r="C374" s="721" t="s">
        <v>58</v>
      </c>
      <c r="D374" s="721">
        <v>3000654</v>
      </c>
      <c r="E374" s="721">
        <v>5005020</v>
      </c>
      <c r="F374" s="721" t="s">
        <v>2269</v>
      </c>
      <c r="G374" s="722" t="s">
        <v>2270</v>
      </c>
      <c r="H374" s="721">
        <v>93</v>
      </c>
      <c r="I374" s="723" t="s">
        <v>992</v>
      </c>
      <c r="J374" s="724" t="s">
        <v>10</v>
      </c>
      <c r="K374" s="724" t="s">
        <v>60</v>
      </c>
      <c r="L374" s="721" t="str">
        <f t="shared" si="399"/>
        <v>2.3</v>
      </c>
      <c r="M374" s="725" t="s">
        <v>62</v>
      </c>
      <c r="N374" s="725"/>
      <c r="O374" s="726" t="s">
        <v>2346</v>
      </c>
      <c r="P374" s="721" t="s">
        <v>65</v>
      </c>
      <c r="Q374" s="727">
        <v>1</v>
      </c>
      <c r="R374" s="450">
        <v>3000</v>
      </c>
      <c r="S374" s="721">
        <v>30</v>
      </c>
      <c r="T374" s="721">
        <v>30</v>
      </c>
      <c r="U374" s="721"/>
      <c r="V374" s="721">
        <v>0</v>
      </c>
      <c r="W374" s="451"/>
      <c r="X374" s="451"/>
      <c r="Y374" s="451"/>
      <c r="Z374" s="452"/>
      <c r="AA374" s="452"/>
      <c r="AB374" s="452"/>
      <c r="AC374" s="452"/>
      <c r="AD374" s="452"/>
      <c r="AE374" s="450">
        <f t="shared" si="435"/>
        <v>6000</v>
      </c>
      <c r="AF374" s="327">
        <f t="shared" ref="AF374:AF402" si="465">+$R374*(S374/30)*Q374</f>
        <v>3000</v>
      </c>
      <c r="AG374" s="327">
        <f t="shared" si="439"/>
        <v>3000</v>
      </c>
      <c r="AH374" s="327">
        <f t="shared" si="452"/>
        <v>0</v>
      </c>
      <c r="AI374" s="327">
        <f t="shared" si="440"/>
        <v>0</v>
      </c>
      <c r="AJ374" s="327">
        <f t="shared" si="441"/>
        <v>0</v>
      </c>
      <c r="AK374" s="327">
        <f t="shared" si="442"/>
        <v>0</v>
      </c>
      <c r="AL374" s="327">
        <f t="shared" si="443"/>
        <v>0</v>
      </c>
      <c r="AM374" s="327">
        <f t="shared" si="444"/>
        <v>0</v>
      </c>
      <c r="AN374" s="327">
        <f t="shared" si="445"/>
        <v>0</v>
      </c>
      <c r="AO374" s="327">
        <f t="shared" si="446"/>
        <v>0</v>
      </c>
      <c r="AP374" s="327">
        <f t="shared" si="447"/>
        <v>0</v>
      </c>
      <c r="AQ374" s="327">
        <f t="shared" si="448"/>
        <v>0</v>
      </c>
      <c r="AR374" s="728">
        <f t="shared" si="454"/>
        <v>5600</v>
      </c>
      <c r="AS374" s="729" t="s">
        <v>1763</v>
      </c>
      <c r="AT374" s="730" t="s">
        <v>2272</v>
      </c>
      <c r="AU374" s="613" t="s">
        <v>1846</v>
      </c>
      <c r="AV374" s="613" t="s">
        <v>1847</v>
      </c>
      <c r="AW374" s="613"/>
      <c r="AX374" s="613" t="s">
        <v>1848</v>
      </c>
      <c r="AY374" s="624">
        <v>46066</v>
      </c>
      <c r="AZ374" s="296"/>
      <c r="BA374" s="731" t="s">
        <v>1817</v>
      </c>
      <c r="BB374" s="732" t="s">
        <v>995</v>
      </c>
      <c r="BC374" s="732" t="s">
        <v>2347</v>
      </c>
      <c r="BD374" s="732" t="s">
        <v>2348</v>
      </c>
      <c r="BE374" s="732" t="s">
        <v>2349</v>
      </c>
      <c r="BF374" s="733">
        <v>46041</v>
      </c>
      <c r="BG374" s="732"/>
      <c r="BH374" s="735"/>
      <c r="BI374" s="735"/>
      <c r="BJ374" s="732"/>
      <c r="BK374" s="735"/>
      <c r="BL374" s="734"/>
      <c r="BM374" s="734"/>
      <c r="BN374" s="735"/>
      <c r="BO374" s="735"/>
      <c r="BP374" s="736"/>
      <c r="BQ374" s="736"/>
      <c r="BR374" s="736"/>
      <c r="BS374" s="737" t="s">
        <v>2350</v>
      </c>
      <c r="BT374" s="738" t="s">
        <v>1365</v>
      </c>
      <c r="BU374" s="738" t="s">
        <v>2351</v>
      </c>
      <c r="BV374" s="739">
        <v>74532501</v>
      </c>
      <c r="BW374" s="740">
        <v>10745325012</v>
      </c>
      <c r="BX374" s="741">
        <v>3000</v>
      </c>
      <c r="BY374" s="742">
        <v>46041</v>
      </c>
      <c r="BZ374" s="742">
        <v>46081</v>
      </c>
      <c r="CA374" s="619"/>
      <c r="CB374" s="611">
        <f t="shared" si="455"/>
        <v>30</v>
      </c>
      <c r="CC374" s="611">
        <f t="shared" si="456"/>
        <v>3000</v>
      </c>
      <c r="CD374" s="611">
        <v>12</v>
      </c>
      <c r="CE374" s="651">
        <f t="shared" si="451"/>
        <v>1200</v>
      </c>
      <c r="CF374" s="611">
        <v>12</v>
      </c>
      <c r="CG374" s="651">
        <v>1200</v>
      </c>
      <c r="CH374" s="651">
        <f t="shared" si="414"/>
        <v>1800</v>
      </c>
      <c r="CI374" s="651">
        <f t="shared" si="436"/>
        <v>1800</v>
      </c>
      <c r="CJ374" s="619"/>
      <c r="CK374" s="611">
        <f t="shared" si="457"/>
        <v>30</v>
      </c>
      <c r="CL374" s="678">
        <f t="shared" si="458"/>
        <v>3000</v>
      </c>
      <c r="CM374" s="611">
        <v>30</v>
      </c>
      <c r="CN374" s="651">
        <f t="shared" ref="CN374:CN409" si="466">(R374/30*CM374)*Q374</f>
        <v>3000</v>
      </c>
      <c r="CO374" s="641">
        <v>30</v>
      </c>
      <c r="CP374" s="641">
        <v>3000</v>
      </c>
      <c r="CQ374" s="641">
        <f t="shared" si="389"/>
        <v>0</v>
      </c>
      <c r="CR374" s="641">
        <f t="shared" si="390"/>
        <v>3000</v>
      </c>
      <c r="CS374" s="743"/>
      <c r="CT374" s="641">
        <f t="shared" si="459"/>
        <v>0</v>
      </c>
      <c r="CU374" s="641">
        <f t="shared" si="460"/>
        <v>0</v>
      </c>
      <c r="CV374" s="641"/>
      <c r="CW374" s="641">
        <f t="shared" si="461"/>
        <v>0</v>
      </c>
      <c r="CX374" s="641"/>
      <c r="CY374" s="641">
        <f t="shared" si="462"/>
        <v>0</v>
      </c>
      <c r="CZ374" s="641">
        <f t="shared" si="463"/>
        <v>0</v>
      </c>
      <c r="DA374" s="641">
        <f t="shared" si="464"/>
        <v>0</v>
      </c>
      <c r="DB374" s="612"/>
      <c r="DC374" s="612">
        <f t="shared" si="391"/>
        <v>0</v>
      </c>
      <c r="DD374" s="620">
        <f t="shared" si="416"/>
        <v>0</v>
      </c>
      <c r="DE374" s="612"/>
      <c r="DF374" s="621">
        <f t="shared" si="417"/>
        <v>0</v>
      </c>
      <c r="DG374" s="612"/>
      <c r="DH374" s="621">
        <f t="shared" si="418"/>
        <v>0</v>
      </c>
      <c r="DI374" s="612"/>
      <c r="DJ374" s="612"/>
      <c r="DK374" s="612"/>
      <c r="DL374" s="612"/>
      <c r="DM374" s="612"/>
      <c r="DN374" s="612"/>
      <c r="DO374" s="612"/>
      <c r="DP374" s="612"/>
      <c r="DQ374" s="612"/>
      <c r="DR374" s="612"/>
      <c r="DS374" s="612"/>
      <c r="DU374" s="744">
        <f t="shared" si="392"/>
        <v>5600</v>
      </c>
      <c r="DV374" s="745">
        <f t="shared" si="449"/>
        <v>4200</v>
      </c>
      <c r="DW374" s="745">
        <f t="shared" si="450"/>
        <v>4200</v>
      </c>
      <c r="DX374" s="745">
        <f t="shared" si="419"/>
        <v>1400</v>
      </c>
      <c r="DY374" s="745">
        <f t="shared" si="420"/>
        <v>1400</v>
      </c>
      <c r="EB374" s="730"/>
      <c r="EC374" s="730" t="s">
        <v>2352</v>
      </c>
      <c r="ED374" s="745">
        <v>400</v>
      </c>
      <c r="EG374" s="621"/>
    </row>
    <row r="375" spans="1:137" s="612" customFormat="1" ht="37.5" hidden="1" customHeight="1" x14ac:dyDescent="0.25">
      <c r="A375" s="606">
        <v>2026</v>
      </c>
      <c r="B375" s="606">
        <v>479</v>
      </c>
      <c r="C375" s="606" t="s">
        <v>58</v>
      </c>
      <c r="D375" s="606">
        <v>3000654</v>
      </c>
      <c r="E375" s="606">
        <v>5005020</v>
      </c>
      <c r="F375" s="606" t="s">
        <v>2269</v>
      </c>
      <c r="G375" s="636" t="s">
        <v>2270</v>
      </c>
      <c r="H375" s="606">
        <v>93</v>
      </c>
      <c r="I375" s="695" t="s">
        <v>992</v>
      </c>
      <c r="J375" s="608" t="s">
        <v>10</v>
      </c>
      <c r="K375" s="608" t="s">
        <v>60</v>
      </c>
      <c r="L375" s="606" t="str">
        <f t="shared" si="399"/>
        <v>2.3</v>
      </c>
      <c r="M375" s="609" t="s">
        <v>62</v>
      </c>
      <c r="N375" s="609"/>
      <c r="O375" s="606" t="s">
        <v>2291</v>
      </c>
      <c r="P375" s="606" t="s">
        <v>65</v>
      </c>
      <c r="Q375" s="610">
        <v>1</v>
      </c>
      <c r="R375" s="324">
        <v>3000</v>
      </c>
      <c r="S375" s="606">
        <v>30</v>
      </c>
      <c r="T375" s="606"/>
      <c r="U375" s="606"/>
      <c r="V375" s="606">
        <v>0</v>
      </c>
      <c r="W375" s="325"/>
      <c r="X375" s="325"/>
      <c r="Y375" s="325"/>
      <c r="Z375" s="326"/>
      <c r="AA375" s="326"/>
      <c r="AB375" s="326"/>
      <c r="AC375" s="326"/>
      <c r="AD375" s="326"/>
      <c r="AE375" s="324">
        <f t="shared" si="435"/>
        <v>3000</v>
      </c>
      <c r="AF375" s="327">
        <f t="shared" si="465"/>
        <v>3000</v>
      </c>
      <c r="AG375" s="327">
        <f t="shared" si="439"/>
        <v>0</v>
      </c>
      <c r="AH375" s="327">
        <f t="shared" si="452"/>
        <v>0</v>
      </c>
      <c r="AI375" s="327">
        <f t="shared" si="440"/>
        <v>0</v>
      </c>
      <c r="AJ375" s="327">
        <f t="shared" si="441"/>
        <v>0</v>
      </c>
      <c r="AK375" s="327">
        <f t="shared" si="442"/>
        <v>0</v>
      </c>
      <c r="AL375" s="327">
        <f t="shared" si="443"/>
        <v>0</v>
      </c>
      <c r="AM375" s="327">
        <f t="shared" si="444"/>
        <v>0</v>
      </c>
      <c r="AN375" s="327">
        <f t="shared" si="445"/>
        <v>0</v>
      </c>
      <c r="AO375" s="327">
        <f t="shared" si="446"/>
        <v>0</v>
      </c>
      <c r="AP375" s="327">
        <f t="shared" si="447"/>
        <v>0</v>
      </c>
      <c r="AQ375" s="327">
        <f t="shared" si="448"/>
        <v>0</v>
      </c>
      <c r="AR375" s="327">
        <f t="shared" si="454"/>
        <v>2600</v>
      </c>
      <c r="AS375" s="611" t="s">
        <v>1763</v>
      </c>
      <c r="AT375" s="665" t="s">
        <v>2272</v>
      </c>
      <c r="AU375" s="613" t="s">
        <v>1846</v>
      </c>
      <c r="AV375" s="613" t="s">
        <v>1847</v>
      </c>
      <c r="AW375" s="613"/>
      <c r="AX375" s="613" t="s">
        <v>1848</v>
      </c>
      <c r="AY375" s="624">
        <v>46066</v>
      </c>
      <c r="BA375" s="613"/>
      <c r="BB375" s="614" t="s">
        <v>995</v>
      </c>
      <c r="BC375" s="614" t="s">
        <v>2275</v>
      </c>
      <c r="BD375" s="614" t="s">
        <v>2276</v>
      </c>
      <c r="BE375" s="614" t="s">
        <v>2277</v>
      </c>
      <c r="BF375" s="615">
        <v>46028</v>
      </c>
      <c r="BG375" s="614"/>
      <c r="BH375" s="616" t="s">
        <v>2353</v>
      </c>
      <c r="BI375" s="616" t="s">
        <v>2279</v>
      </c>
      <c r="BJ375" s="614"/>
      <c r="BK375" s="616"/>
      <c r="BL375" s="614"/>
      <c r="BM375" s="614"/>
      <c r="BN375" s="616"/>
      <c r="BO375" s="616"/>
      <c r="BP375" s="646"/>
      <c r="BQ375" s="646"/>
      <c r="BR375" s="646"/>
      <c r="BS375" s="656" t="s">
        <v>2177</v>
      </c>
      <c r="BT375" s="657" t="s">
        <v>1488</v>
      </c>
      <c r="BU375" s="657" t="s">
        <v>2354</v>
      </c>
      <c r="BV375" s="638">
        <v>75550209</v>
      </c>
      <c r="BW375" s="658">
        <v>10755502095</v>
      </c>
      <c r="BX375" s="663">
        <v>3000</v>
      </c>
      <c r="BY375" s="618">
        <v>46028</v>
      </c>
      <c r="BZ375" s="629">
        <v>46081</v>
      </c>
      <c r="CA375" s="619"/>
      <c r="CB375" s="612">
        <f t="shared" si="455"/>
        <v>30</v>
      </c>
      <c r="CC375" s="620">
        <f t="shared" si="456"/>
        <v>3000</v>
      </c>
      <c r="CD375" s="611">
        <v>26</v>
      </c>
      <c r="CE375" s="621">
        <f t="shared" si="451"/>
        <v>2600</v>
      </c>
      <c r="CF375" s="612">
        <v>26</v>
      </c>
      <c r="CG375" s="621">
        <v>2600</v>
      </c>
      <c r="CH375" s="621">
        <f t="shared" si="414"/>
        <v>400</v>
      </c>
      <c r="CI375" s="621">
        <f t="shared" si="436"/>
        <v>400</v>
      </c>
      <c r="CJ375" s="619"/>
      <c r="CK375" s="612">
        <f t="shared" si="457"/>
        <v>0</v>
      </c>
      <c r="CL375" s="620">
        <f t="shared" si="458"/>
        <v>0</v>
      </c>
      <c r="CM375" s="611"/>
      <c r="CN375" s="621">
        <f t="shared" si="466"/>
        <v>0</v>
      </c>
      <c r="CP375" s="621"/>
      <c r="CQ375" s="621">
        <f t="shared" si="389"/>
        <v>0</v>
      </c>
      <c r="CR375" s="621">
        <f t="shared" si="390"/>
        <v>0</v>
      </c>
      <c r="CS375" s="622"/>
      <c r="CT375" s="612">
        <f t="shared" si="459"/>
        <v>0</v>
      </c>
      <c r="CU375" s="620">
        <f t="shared" si="460"/>
        <v>0</v>
      </c>
      <c r="CW375" s="621">
        <f t="shared" si="461"/>
        <v>0</v>
      </c>
      <c r="CY375" s="621">
        <f t="shared" si="462"/>
        <v>0</v>
      </c>
      <c r="CZ375" s="621">
        <f t="shared" si="463"/>
        <v>0</v>
      </c>
      <c r="DA375" s="621">
        <f t="shared" si="464"/>
        <v>0</v>
      </c>
      <c r="DC375" s="612">
        <f t="shared" si="391"/>
        <v>0</v>
      </c>
      <c r="DD375" s="620">
        <f t="shared" si="416"/>
        <v>0</v>
      </c>
      <c r="DF375" s="621">
        <f t="shared" si="417"/>
        <v>0</v>
      </c>
      <c r="DH375" s="621">
        <f t="shared" si="418"/>
        <v>0</v>
      </c>
      <c r="DU375" s="620">
        <f t="shared" si="392"/>
        <v>2600</v>
      </c>
      <c r="DV375" s="621">
        <f t="shared" si="449"/>
        <v>2600</v>
      </c>
      <c r="DW375" s="621">
        <f t="shared" si="450"/>
        <v>2600</v>
      </c>
      <c r="DX375" s="621">
        <f t="shared" si="419"/>
        <v>0</v>
      </c>
      <c r="DY375" s="621">
        <f t="shared" si="420"/>
        <v>0</v>
      </c>
      <c r="EC375" s="613" t="s">
        <v>1826</v>
      </c>
      <c r="ED375" s="621">
        <f t="shared" ref="ED375:ED380" si="467">DU375-DV375</f>
        <v>0</v>
      </c>
      <c r="EG375" s="621"/>
    </row>
    <row r="376" spans="1:137" s="612" customFormat="1" ht="37.5" hidden="1" customHeight="1" x14ac:dyDescent="0.25">
      <c r="A376" s="606">
        <v>2026</v>
      </c>
      <c r="B376" s="606">
        <v>479</v>
      </c>
      <c r="C376" s="606" t="s">
        <v>58</v>
      </c>
      <c r="D376" s="606">
        <v>3000654</v>
      </c>
      <c r="E376" s="606">
        <v>5005020</v>
      </c>
      <c r="F376" s="606" t="s">
        <v>2269</v>
      </c>
      <c r="G376" s="636" t="s">
        <v>2270</v>
      </c>
      <c r="H376" s="606">
        <v>93</v>
      </c>
      <c r="I376" s="695" t="s">
        <v>992</v>
      </c>
      <c r="J376" s="608" t="s">
        <v>10</v>
      </c>
      <c r="K376" s="608" t="s">
        <v>60</v>
      </c>
      <c r="L376" s="606" t="str">
        <f t="shared" si="399"/>
        <v>2.3</v>
      </c>
      <c r="M376" s="609" t="s">
        <v>62</v>
      </c>
      <c r="N376" s="609"/>
      <c r="O376" s="606" t="s">
        <v>2291</v>
      </c>
      <c r="P376" s="606" t="s">
        <v>65</v>
      </c>
      <c r="Q376" s="610">
        <v>1</v>
      </c>
      <c r="R376" s="324">
        <v>3000</v>
      </c>
      <c r="S376" s="606">
        <v>30</v>
      </c>
      <c r="T376" s="606">
        <v>30</v>
      </c>
      <c r="U376" s="606"/>
      <c r="V376" s="606">
        <v>0</v>
      </c>
      <c r="W376" s="325"/>
      <c r="X376" s="325"/>
      <c r="Y376" s="325"/>
      <c r="Z376" s="326"/>
      <c r="AA376" s="326"/>
      <c r="AB376" s="326"/>
      <c r="AC376" s="326"/>
      <c r="AD376" s="326"/>
      <c r="AE376" s="324">
        <f t="shared" si="435"/>
        <v>6000</v>
      </c>
      <c r="AF376" s="327">
        <f t="shared" si="465"/>
        <v>3000</v>
      </c>
      <c r="AG376" s="327">
        <f t="shared" si="439"/>
        <v>3000</v>
      </c>
      <c r="AH376" s="327">
        <f t="shared" si="452"/>
        <v>0</v>
      </c>
      <c r="AI376" s="327">
        <f t="shared" si="440"/>
        <v>0</v>
      </c>
      <c r="AJ376" s="327">
        <f t="shared" si="441"/>
        <v>0</v>
      </c>
      <c r="AK376" s="327">
        <f t="shared" si="442"/>
        <v>0</v>
      </c>
      <c r="AL376" s="327">
        <f t="shared" si="443"/>
        <v>0</v>
      </c>
      <c r="AM376" s="327">
        <f t="shared" si="444"/>
        <v>0</v>
      </c>
      <c r="AN376" s="327">
        <f t="shared" si="445"/>
        <v>0</v>
      </c>
      <c r="AO376" s="327">
        <f t="shared" si="446"/>
        <v>0</v>
      </c>
      <c r="AP376" s="327">
        <f t="shared" si="447"/>
        <v>0</v>
      </c>
      <c r="AQ376" s="327">
        <f t="shared" si="448"/>
        <v>0</v>
      </c>
      <c r="AR376" s="327">
        <f t="shared" si="454"/>
        <v>5600</v>
      </c>
      <c r="AS376" s="611" t="s">
        <v>1763</v>
      </c>
      <c r="AT376" s="665" t="s">
        <v>2272</v>
      </c>
      <c r="AU376" s="613" t="s">
        <v>1846</v>
      </c>
      <c r="AV376" s="613" t="s">
        <v>1847</v>
      </c>
      <c r="AW376" s="613"/>
      <c r="AX376" s="613" t="s">
        <v>1848</v>
      </c>
      <c r="AY376" s="624">
        <v>46066</v>
      </c>
      <c r="AZ376" s="296"/>
      <c r="BA376" s="613" t="s">
        <v>1817</v>
      </c>
      <c r="BB376" s="614" t="s">
        <v>995</v>
      </c>
      <c r="BC376" s="614" t="s">
        <v>2275</v>
      </c>
      <c r="BD376" s="614" t="s">
        <v>2276</v>
      </c>
      <c r="BE376" s="614" t="s">
        <v>2277</v>
      </c>
      <c r="BF376" s="615">
        <v>46028</v>
      </c>
      <c r="BG376" s="614"/>
      <c r="BH376" s="616" t="s">
        <v>2355</v>
      </c>
      <c r="BI376" s="616" t="s">
        <v>2279</v>
      </c>
      <c r="BJ376" s="614"/>
      <c r="BK376" s="616"/>
      <c r="BL376" s="614"/>
      <c r="BM376" s="614"/>
      <c r="BN376" s="616"/>
      <c r="BO376" s="616"/>
      <c r="BP376" s="646"/>
      <c r="BQ376" s="646"/>
      <c r="BR376" s="646"/>
      <c r="BS376" s="656" t="s">
        <v>2195</v>
      </c>
      <c r="BT376" s="657" t="s">
        <v>2356</v>
      </c>
      <c r="BU376" s="657" t="s">
        <v>2357</v>
      </c>
      <c r="BV376" s="638">
        <v>46487998</v>
      </c>
      <c r="BW376" s="658">
        <v>10464879981</v>
      </c>
      <c r="BX376" s="663">
        <v>3000</v>
      </c>
      <c r="BY376" s="618">
        <v>46028</v>
      </c>
      <c r="BZ376" s="629">
        <v>46081</v>
      </c>
      <c r="CA376" s="619"/>
      <c r="CB376" s="612">
        <f t="shared" si="455"/>
        <v>30</v>
      </c>
      <c r="CC376" s="620">
        <f t="shared" si="456"/>
        <v>3000</v>
      </c>
      <c r="CD376" s="611">
        <v>26</v>
      </c>
      <c r="CE376" s="621">
        <f t="shared" si="451"/>
        <v>2600</v>
      </c>
      <c r="CF376" s="612">
        <v>26</v>
      </c>
      <c r="CG376" s="621">
        <v>2600</v>
      </c>
      <c r="CH376" s="621">
        <f t="shared" si="414"/>
        <v>400</v>
      </c>
      <c r="CI376" s="621">
        <f t="shared" si="436"/>
        <v>400</v>
      </c>
      <c r="CJ376" s="619"/>
      <c r="CK376" s="612">
        <f t="shared" si="457"/>
        <v>30</v>
      </c>
      <c r="CL376" s="620">
        <f t="shared" si="458"/>
        <v>3000</v>
      </c>
      <c r="CM376" s="611">
        <v>30</v>
      </c>
      <c r="CN376" s="621">
        <f t="shared" si="466"/>
        <v>3000</v>
      </c>
      <c r="CO376" s="612">
        <v>30</v>
      </c>
      <c r="CP376" s="621">
        <v>3000</v>
      </c>
      <c r="CQ376" s="621">
        <f t="shared" si="389"/>
        <v>0</v>
      </c>
      <c r="CR376" s="621">
        <f t="shared" si="390"/>
        <v>3000</v>
      </c>
      <c r="CS376" s="622"/>
      <c r="CT376" s="612">
        <f t="shared" si="459"/>
        <v>0</v>
      </c>
      <c r="CU376" s="620">
        <f t="shared" si="460"/>
        <v>0</v>
      </c>
      <c r="CW376" s="621">
        <f t="shared" si="461"/>
        <v>0</v>
      </c>
      <c r="CY376" s="621">
        <f t="shared" si="462"/>
        <v>0</v>
      </c>
      <c r="CZ376" s="621">
        <f t="shared" si="463"/>
        <v>0</v>
      </c>
      <c r="DA376" s="621">
        <f t="shared" si="464"/>
        <v>0</v>
      </c>
      <c r="DC376" s="612">
        <f t="shared" si="391"/>
        <v>0</v>
      </c>
      <c r="DD376" s="620">
        <f t="shared" si="416"/>
        <v>0</v>
      </c>
      <c r="DF376" s="621">
        <f t="shared" si="417"/>
        <v>0</v>
      </c>
      <c r="DH376" s="621">
        <f t="shared" si="418"/>
        <v>0</v>
      </c>
      <c r="DU376" s="620">
        <f t="shared" si="392"/>
        <v>5600</v>
      </c>
      <c r="DV376" s="621">
        <f t="shared" si="449"/>
        <v>5600</v>
      </c>
      <c r="DW376" s="621">
        <f t="shared" si="450"/>
        <v>5600</v>
      </c>
      <c r="DX376" s="621">
        <f t="shared" si="419"/>
        <v>0</v>
      </c>
      <c r="DY376" s="621">
        <f t="shared" si="420"/>
        <v>0</v>
      </c>
      <c r="EC376" s="613" t="s">
        <v>1826</v>
      </c>
      <c r="ED376" s="621">
        <f t="shared" si="467"/>
        <v>0</v>
      </c>
      <c r="EG376" s="621"/>
    </row>
    <row r="377" spans="1:137" s="612" customFormat="1" ht="37.5" hidden="1" customHeight="1" x14ac:dyDescent="0.25">
      <c r="A377" s="606">
        <v>2026</v>
      </c>
      <c r="B377" s="606">
        <v>479</v>
      </c>
      <c r="C377" s="606" t="s">
        <v>58</v>
      </c>
      <c r="D377" s="606">
        <v>3000654</v>
      </c>
      <c r="E377" s="606">
        <v>5005020</v>
      </c>
      <c r="F377" s="606" t="s">
        <v>2269</v>
      </c>
      <c r="G377" s="636" t="s">
        <v>2270</v>
      </c>
      <c r="H377" s="606">
        <v>93</v>
      </c>
      <c r="I377" s="695" t="s">
        <v>992</v>
      </c>
      <c r="J377" s="608" t="s">
        <v>10</v>
      </c>
      <c r="K377" s="608" t="s">
        <v>60</v>
      </c>
      <c r="L377" s="606" t="str">
        <f t="shared" si="399"/>
        <v>2.3</v>
      </c>
      <c r="M377" s="609" t="s">
        <v>62</v>
      </c>
      <c r="N377" s="609"/>
      <c r="O377" s="606" t="s">
        <v>2291</v>
      </c>
      <c r="P377" s="606" t="s">
        <v>65</v>
      </c>
      <c r="Q377" s="610">
        <v>1</v>
      </c>
      <c r="R377" s="324">
        <v>3000</v>
      </c>
      <c r="S377" s="606">
        <v>30</v>
      </c>
      <c r="T377" s="606">
        <v>30</v>
      </c>
      <c r="U377" s="606"/>
      <c r="V377" s="606">
        <v>0</v>
      </c>
      <c r="W377" s="325"/>
      <c r="X377" s="325"/>
      <c r="Y377" s="325"/>
      <c r="Z377" s="326"/>
      <c r="AA377" s="326"/>
      <c r="AB377" s="326"/>
      <c r="AC377" s="326"/>
      <c r="AD377" s="326"/>
      <c r="AE377" s="324">
        <f t="shared" si="435"/>
        <v>6000</v>
      </c>
      <c r="AF377" s="327">
        <f t="shared" si="465"/>
        <v>3000</v>
      </c>
      <c r="AG377" s="327">
        <f t="shared" si="439"/>
        <v>3000</v>
      </c>
      <c r="AH377" s="327">
        <f t="shared" si="452"/>
        <v>0</v>
      </c>
      <c r="AI377" s="327">
        <f t="shared" si="440"/>
        <v>0</v>
      </c>
      <c r="AJ377" s="327">
        <f t="shared" si="441"/>
        <v>0</v>
      </c>
      <c r="AK377" s="327">
        <f t="shared" si="442"/>
        <v>0</v>
      </c>
      <c r="AL377" s="327">
        <f t="shared" si="443"/>
        <v>0</v>
      </c>
      <c r="AM377" s="327">
        <f t="shared" si="444"/>
        <v>0</v>
      </c>
      <c r="AN377" s="327">
        <f t="shared" si="445"/>
        <v>0</v>
      </c>
      <c r="AO377" s="327">
        <f t="shared" si="446"/>
        <v>0</v>
      </c>
      <c r="AP377" s="327">
        <f t="shared" si="447"/>
        <v>0</v>
      </c>
      <c r="AQ377" s="327">
        <f t="shared" si="448"/>
        <v>0</v>
      </c>
      <c r="AR377" s="327">
        <f t="shared" si="454"/>
        <v>5600</v>
      </c>
      <c r="AS377" s="611" t="s">
        <v>1763</v>
      </c>
      <c r="AT377" s="665" t="s">
        <v>2272</v>
      </c>
      <c r="AU377" s="613" t="s">
        <v>1846</v>
      </c>
      <c r="AV377" s="613" t="s">
        <v>1847</v>
      </c>
      <c r="AW377" s="613"/>
      <c r="AX377" s="613" t="s">
        <v>1848</v>
      </c>
      <c r="AY377" s="624">
        <v>46066</v>
      </c>
      <c r="AZ377" s="296"/>
      <c r="BA377" s="613" t="s">
        <v>1817</v>
      </c>
      <c r="BB377" s="614" t="s">
        <v>995</v>
      </c>
      <c r="BC377" s="614" t="s">
        <v>2275</v>
      </c>
      <c r="BD377" s="614" t="s">
        <v>2276</v>
      </c>
      <c r="BE377" s="614" t="s">
        <v>2277</v>
      </c>
      <c r="BF377" s="615">
        <v>46028</v>
      </c>
      <c r="BG377" s="614"/>
      <c r="BH377" s="616" t="s">
        <v>2358</v>
      </c>
      <c r="BI377" s="616" t="s">
        <v>2279</v>
      </c>
      <c r="BJ377" s="614"/>
      <c r="BK377" s="616"/>
      <c r="BL377" s="614"/>
      <c r="BM377" s="614"/>
      <c r="BN377" s="616"/>
      <c r="BO377" s="616"/>
      <c r="BP377" s="646"/>
      <c r="BQ377" s="646"/>
      <c r="BR377" s="646"/>
      <c r="BS377" s="656" t="s">
        <v>2359</v>
      </c>
      <c r="BT377" s="657" t="s">
        <v>2360</v>
      </c>
      <c r="BU377" s="657" t="s">
        <v>2361</v>
      </c>
      <c r="BV377" s="638">
        <v>72354231</v>
      </c>
      <c r="BW377" s="658">
        <v>10723542311</v>
      </c>
      <c r="BX377" s="663">
        <v>3000</v>
      </c>
      <c r="BY377" s="618">
        <v>46028</v>
      </c>
      <c r="BZ377" s="629">
        <v>46081</v>
      </c>
      <c r="CA377" s="619"/>
      <c r="CB377" s="612">
        <f t="shared" si="455"/>
        <v>30</v>
      </c>
      <c r="CC377" s="620">
        <f t="shared" si="456"/>
        <v>3000</v>
      </c>
      <c r="CD377" s="611">
        <v>26</v>
      </c>
      <c r="CE377" s="621">
        <f t="shared" si="451"/>
        <v>2600</v>
      </c>
      <c r="CF377" s="612">
        <v>26</v>
      </c>
      <c r="CG377" s="621">
        <v>2600</v>
      </c>
      <c r="CH377" s="621">
        <f t="shared" si="414"/>
        <v>400</v>
      </c>
      <c r="CI377" s="621">
        <f t="shared" si="436"/>
        <v>400</v>
      </c>
      <c r="CJ377" s="619"/>
      <c r="CK377" s="612">
        <f t="shared" si="457"/>
        <v>30</v>
      </c>
      <c r="CL377" s="620">
        <f t="shared" si="458"/>
        <v>3000</v>
      </c>
      <c r="CM377" s="611">
        <v>30</v>
      </c>
      <c r="CN377" s="621">
        <f t="shared" si="466"/>
        <v>3000</v>
      </c>
      <c r="CO377" s="612">
        <v>30</v>
      </c>
      <c r="CP377" s="621">
        <v>3000</v>
      </c>
      <c r="CQ377" s="621">
        <f t="shared" si="389"/>
        <v>0</v>
      </c>
      <c r="CR377" s="621">
        <f t="shared" si="390"/>
        <v>3000</v>
      </c>
      <c r="CS377" s="622"/>
      <c r="CT377" s="612">
        <f t="shared" si="459"/>
        <v>0</v>
      </c>
      <c r="CU377" s="620">
        <f t="shared" si="460"/>
        <v>0</v>
      </c>
      <c r="CW377" s="621">
        <f t="shared" si="461"/>
        <v>0</v>
      </c>
      <c r="CY377" s="621">
        <f t="shared" si="462"/>
        <v>0</v>
      </c>
      <c r="CZ377" s="621">
        <f t="shared" si="463"/>
        <v>0</v>
      </c>
      <c r="DA377" s="621">
        <f t="shared" si="464"/>
        <v>0</v>
      </c>
      <c r="DC377" s="612">
        <f t="shared" si="391"/>
        <v>0</v>
      </c>
      <c r="DD377" s="620">
        <f t="shared" si="416"/>
        <v>0</v>
      </c>
      <c r="DF377" s="621">
        <f t="shared" si="417"/>
        <v>0</v>
      </c>
      <c r="DH377" s="621">
        <f t="shared" si="418"/>
        <v>0</v>
      </c>
      <c r="DU377" s="620">
        <f t="shared" si="392"/>
        <v>5600</v>
      </c>
      <c r="DV377" s="621">
        <f t="shared" si="449"/>
        <v>5600</v>
      </c>
      <c r="DW377" s="621">
        <f t="shared" si="450"/>
        <v>5600</v>
      </c>
      <c r="DX377" s="621">
        <f t="shared" si="419"/>
        <v>0</v>
      </c>
      <c r="DY377" s="621">
        <f t="shared" si="420"/>
        <v>0</v>
      </c>
      <c r="EC377" s="613" t="s">
        <v>1826</v>
      </c>
      <c r="ED377" s="621">
        <f t="shared" si="467"/>
        <v>0</v>
      </c>
      <c r="EG377" s="621"/>
    </row>
    <row r="378" spans="1:137" s="612" customFormat="1" ht="37.5" hidden="1" customHeight="1" x14ac:dyDescent="0.25">
      <c r="A378" s="606">
        <v>2026</v>
      </c>
      <c r="B378" s="606">
        <v>479</v>
      </c>
      <c r="C378" s="606" t="s">
        <v>58</v>
      </c>
      <c r="D378" s="606">
        <v>3000654</v>
      </c>
      <c r="E378" s="606">
        <v>5005020</v>
      </c>
      <c r="F378" s="606" t="s">
        <v>2269</v>
      </c>
      <c r="G378" s="636" t="s">
        <v>2270</v>
      </c>
      <c r="H378" s="606">
        <v>93</v>
      </c>
      <c r="I378" s="695" t="s">
        <v>992</v>
      </c>
      <c r="J378" s="608" t="s">
        <v>10</v>
      </c>
      <c r="K378" s="608" t="s">
        <v>60</v>
      </c>
      <c r="L378" s="606" t="str">
        <f t="shared" si="399"/>
        <v>2.3</v>
      </c>
      <c r="M378" s="609" t="s">
        <v>62</v>
      </c>
      <c r="N378" s="609"/>
      <c r="O378" s="606" t="s">
        <v>2291</v>
      </c>
      <c r="P378" s="606" t="s">
        <v>65</v>
      </c>
      <c r="Q378" s="610">
        <v>1</v>
      </c>
      <c r="R378" s="324">
        <v>3000</v>
      </c>
      <c r="S378" s="606">
        <v>30</v>
      </c>
      <c r="T378" s="606">
        <v>30</v>
      </c>
      <c r="U378" s="606"/>
      <c r="V378" s="606">
        <v>0</v>
      </c>
      <c r="W378" s="325"/>
      <c r="X378" s="325"/>
      <c r="Y378" s="325"/>
      <c r="Z378" s="326"/>
      <c r="AA378" s="326"/>
      <c r="AB378" s="326"/>
      <c r="AC378" s="326"/>
      <c r="AD378" s="326"/>
      <c r="AE378" s="324">
        <f t="shared" si="435"/>
        <v>6000</v>
      </c>
      <c r="AF378" s="327">
        <f t="shared" si="465"/>
        <v>3000</v>
      </c>
      <c r="AG378" s="327">
        <f t="shared" si="439"/>
        <v>3000</v>
      </c>
      <c r="AH378" s="327">
        <f t="shared" si="452"/>
        <v>0</v>
      </c>
      <c r="AI378" s="327">
        <f t="shared" si="440"/>
        <v>0</v>
      </c>
      <c r="AJ378" s="327">
        <f t="shared" si="441"/>
        <v>0</v>
      </c>
      <c r="AK378" s="327">
        <f t="shared" si="442"/>
        <v>0</v>
      </c>
      <c r="AL378" s="327">
        <f t="shared" si="443"/>
        <v>0</v>
      </c>
      <c r="AM378" s="327">
        <f t="shared" si="444"/>
        <v>0</v>
      </c>
      <c r="AN378" s="327">
        <f t="shared" si="445"/>
        <v>0</v>
      </c>
      <c r="AO378" s="327">
        <f t="shared" si="446"/>
        <v>0</v>
      </c>
      <c r="AP378" s="327">
        <f t="shared" si="447"/>
        <v>0</v>
      </c>
      <c r="AQ378" s="327">
        <f t="shared" si="448"/>
        <v>0</v>
      </c>
      <c r="AR378" s="327">
        <f t="shared" si="454"/>
        <v>5600</v>
      </c>
      <c r="AS378" s="611" t="s">
        <v>1763</v>
      </c>
      <c r="AT378" s="665" t="s">
        <v>2272</v>
      </c>
      <c r="AU378" s="613" t="s">
        <v>1846</v>
      </c>
      <c r="AV378" s="613" t="s">
        <v>1847</v>
      </c>
      <c r="AW378" s="613"/>
      <c r="AX378" s="613" t="s">
        <v>1848</v>
      </c>
      <c r="AY378" s="624">
        <v>46066</v>
      </c>
      <c r="AZ378" s="296"/>
      <c r="BA378" s="613" t="s">
        <v>1817</v>
      </c>
      <c r="BB378" s="614" t="s">
        <v>995</v>
      </c>
      <c r="BC378" s="614" t="s">
        <v>2275</v>
      </c>
      <c r="BD378" s="614" t="s">
        <v>2276</v>
      </c>
      <c r="BE378" s="614" t="s">
        <v>2277</v>
      </c>
      <c r="BF378" s="615">
        <v>46028</v>
      </c>
      <c r="BG378" s="614"/>
      <c r="BH378" s="616" t="s">
        <v>2362</v>
      </c>
      <c r="BI378" s="616" t="s">
        <v>2279</v>
      </c>
      <c r="BJ378" s="614"/>
      <c r="BK378" s="616"/>
      <c r="BL378" s="614"/>
      <c r="BM378" s="614"/>
      <c r="BN378" s="616"/>
      <c r="BO378" s="616"/>
      <c r="BP378" s="646"/>
      <c r="BQ378" s="646"/>
      <c r="BR378" s="646"/>
      <c r="BS378" s="656" t="s">
        <v>1596</v>
      </c>
      <c r="BT378" s="657" t="s">
        <v>2363</v>
      </c>
      <c r="BU378" s="657" t="s">
        <v>2364</v>
      </c>
      <c r="BV378" s="638">
        <v>76860434</v>
      </c>
      <c r="BW378" s="658">
        <v>10768604342</v>
      </c>
      <c r="BX378" s="663">
        <v>3000</v>
      </c>
      <c r="BY378" s="618">
        <v>46028</v>
      </c>
      <c r="BZ378" s="629">
        <v>46081</v>
      </c>
      <c r="CA378" s="619"/>
      <c r="CB378" s="612">
        <f t="shared" si="455"/>
        <v>30</v>
      </c>
      <c r="CC378" s="620">
        <f t="shared" si="456"/>
        <v>3000</v>
      </c>
      <c r="CD378" s="611">
        <v>26</v>
      </c>
      <c r="CE378" s="621">
        <f t="shared" si="451"/>
        <v>2600</v>
      </c>
      <c r="CF378" s="612">
        <v>26</v>
      </c>
      <c r="CG378" s="621">
        <v>2600</v>
      </c>
      <c r="CH378" s="621">
        <f t="shared" si="414"/>
        <v>400</v>
      </c>
      <c r="CI378" s="621">
        <f t="shared" si="436"/>
        <v>400</v>
      </c>
      <c r="CJ378" s="619"/>
      <c r="CK378" s="612">
        <f t="shared" si="457"/>
        <v>30</v>
      </c>
      <c r="CL378" s="620">
        <f t="shared" si="458"/>
        <v>3000</v>
      </c>
      <c r="CM378" s="611">
        <v>30</v>
      </c>
      <c r="CN378" s="621">
        <f t="shared" si="466"/>
        <v>3000</v>
      </c>
      <c r="CO378" s="612">
        <v>30</v>
      </c>
      <c r="CP378" s="621">
        <v>3000</v>
      </c>
      <c r="CQ378" s="621">
        <f t="shared" ref="CQ378:CQ441" si="468">CL378-CN378</f>
        <v>0</v>
      </c>
      <c r="CR378" s="621">
        <f t="shared" ref="CR378:CR441" si="469">CL378-CQ378</f>
        <v>3000</v>
      </c>
      <c r="CS378" s="622"/>
      <c r="CT378" s="612">
        <f t="shared" si="459"/>
        <v>0</v>
      </c>
      <c r="CU378" s="620">
        <f t="shared" si="460"/>
        <v>0</v>
      </c>
      <c r="CW378" s="621">
        <f t="shared" si="461"/>
        <v>0</v>
      </c>
      <c r="CY378" s="621">
        <f t="shared" si="462"/>
        <v>0</v>
      </c>
      <c r="CZ378" s="621">
        <f t="shared" si="463"/>
        <v>0</v>
      </c>
      <c r="DA378" s="621">
        <f t="shared" si="464"/>
        <v>0</v>
      </c>
      <c r="DC378" s="612">
        <f t="shared" ref="DC378:DC441" si="470">V378</f>
        <v>0</v>
      </c>
      <c r="DD378" s="620">
        <f t="shared" si="416"/>
        <v>0</v>
      </c>
      <c r="DF378" s="621">
        <f t="shared" si="417"/>
        <v>0</v>
      </c>
      <c r="DH378" s="621">
        <f t="shared" si="418"/>
        <v>0</v>
      </c>
      <c r="DU378" s="620">
        <f t="shared" ref="DU378:DU441" si="471">AR378</f>
        <v>5600</v>
      </c>
      <c r="DV378" s="621">
        <f t="shared" si="449"/>
        <v>5600</v>
      </c>
      <c r="DW378" s="621">
        <f t="shared" si="450"/>
        <v>5600</v>
      </c>
      <c r="DX378" s="621">
        <f t="shared" si="419"/>
        <v>0</v>
      </c>
      <c r="DY378" s="621">
        <f t="shared" si="420"/>
        <v>0</v>
      </c>
      <c r="EC378" s="613" t="s">
        <v>1826</v>
      </c>
      <c r="ED378" s="621">
        <f t="shared" si="467"/>
        <v>0</v>
      </c>
      <c r="EG378" s="621"/>
    </row>
    <row r="379" spans="1:137" s="612" customFormat="1" ht="37.5" hidden="1" customHeight="1" x14ac:dyDescent="0.25">
      <c r="A379" s="606">
        <v>2026</v>
      </c>
      <c r="B379" s="606">
        <v>479</v>
      </c>
      <c r="C379" s="606" t="s">
        <v>58</v>
      </c>
      <c r="D379" s="606">
        <v>3000654</v>
      </c>
      <c r="E379" s="606">
        <v>5005020</v>
      </c>
      <c r="F379" s="606" t="s">
        <v>2269</v>
      </c>
      <c r="G379" s="636" t="s">
        <v>2270</v>
      </c>
      <c r="H379" s="606">
        <v>93</v>
      </c>
      <c r="I379" s="695" t="s">
        <v>992</v>
      </c>
      <c r="J379" s="608" t="s">
        <v>10</v>
      </c>
      <c r="K379" s="608" t="s">
        <v>60</v>
      </c>
      <c r="L379" s="606" t="str">
        <f t="shared" si="399"/>
        <v>2.3</v>
      </c>
      <c r="M379" s="609" t="s">
        <v>62</v>
      </c>
      <c r="N379" s="609"/>
      <c r="O379" s="606" t="s">
        <v>2291</v>
      </c>
      <c r="P379" s="606" t="s">
        <v>65</v>
      </c>
      <c r="Q379" s="610">
        <v>1</v>
      </c>
      <c r="R379" s="324">
        <v>3000</v>
      </c>
      <c r="S379" s="606">
        <v>30</v>
      </c>
      <c r="T379" s="606">
        <v>30</v>
      </c>
      <c r="U379" s="606"/>
      <c r="V379" s="606">
        <v>0</v>
      </c>
      <c r="W379" s="325"/>
      <c r="X379" s="325"/>
      <c r="Y379" s="325"/>
      <c r="Z379" s="326"/>
      <c r="AA379" s="326"/>
      <c r="AB379" s="326"/>
      <c r="AC379" s="326"/>
      <c r="AD379" s="326"/>
      <c r="AE379" s="324">
        <f t="shared" si="435"/>
        <v>6000</v>
      </c>
      <c r="AF379" s="327">
        <f t="shared" si="465"/>
        <v>3000</v>
      </c>
      <c r="AG379" s="327">
        <f t="shared" si="439"/>
        <v>3000</v>
      </c>
      <c r="AH379" s="327">
        <f t="shared" si="452"/>
        <v>0</v>
      </c>
      <c r="AI379" s="327">
        <f t="shared" si="440"/>
        <v>0</v>
      </c>
      <c r="AJ379" s="327">
        <f t="shared" si="441"/>
        <v>0</v>
      </c>
      <c r="AK379" s="327">
        <f t="shared" si="442"/>
        <v>0</v>
      </c>
      <c r="AL379" s="327">
        <f t="shared" si="443"/>
        <v>0</v>
      </c>
      <c r="AM379" s="327">
        <f t="shared" si="444"/>
        <v>0</v>
      </c>
      <c r="AN379" s="327">
        <f t="shared" si="445"/>
        <v>0</v>
      </c>
      <c r="AO379" s="327">
        <f t="shared" si="446"/>
        <v>0</v>
      </c>
      <c r="AP379" s="327">
        <f t="shared" si="447"/>
        <v>0</v>
      </c>
      <c r="AQ379" s="327">
        <f t="shared" si="448"/>
        <v>0</v>
      </c>
      <c r="AR379" s="327">
        <f t="shared" si="454"/>
        <v>5600</v>
      </c>
      <c r="AS379" s="611" t="s">
        <v>1763</v>
      </c>
      <c r="AT379" s="665" t="s">
        <v>2272</v>
      </c>
      <c r="AU379" s="613" t="s">
        <v>1846</v>
      </c>
      <c r="AV379" s="613" t="s">
        <v>1847</v>
      </c>
      <c r="AW379" s="613"/>
      <c r="AX379" s="613" t="s">
        <v>1848</v>
      </c>
      <c r="AY379" s="624">
        <v>46066</v>
      </c>
      <c r="AZ379" s="296"/>
      <c r="BA379" s="613" t="s">
        <v>1817</v>
      </c>
      <c r="BB379" s="614" t="s">
        <v>995</v>
      </c>
      <c r="BC379" s="614" t="s">
        <v>2275</v>
      </c>
      <c r="BD379" s="614" t="s">
        <v>2276</v>
      </c>
      <c r="BE379" s="614" t="s">
        <v>2277</v>
      </c>
      <c r="BF379" s="615">
        <v>46028</v>
      </c>
      <c r="BG379" s="614"/>
      <c r="BH379" s="616" t="s">
        <v>2365</v>
      </c>
      <c r="BI379" s="616" t="s">
        <v>2279</v>
      </c>
      <c r="BJ379" s="614"/>
      <c r="BK379" s="616"/>
      <c r="BL379" s="614"/>
      <c r="BM379" s="614"/>
      <c r="BN379" s="616"/>
      <c r="BO379" s="616"/>
      <c r="BP379" s="646"/>
      <c r="BQ379" s="646"/>
      <c r="BR379" s="646"/>
      <c r="BS379" s="656" t="s">
        <v>2257</v>
      </c>
      <c r="BT379" s="657" t="s">
        <v>2366</v>
      </c>
      <c r="BU379" s="657" t="s">
        <v>2367</v>
      </c>
      <c r="BV379" s="638">
        <v>42985729</v>
      </c>
      <c r="BW379" s="658">
        <v>10429857291</v>
      </c>
      <c r="BX379" s="663">
        <v>3000</v>
      </c>
      <c r="BY379" s="618">
        <v>46028</v>
      </c>
      <c r="BZ379" s="629">
        <v>46081</v>
      </c>
      <c r="CA379" s="619"/>
      <c r="CB379" s="612">
        <f t="shared" si="455"/>
        <v>30</v>
      </c>
      <c r="CC379" s="620">
        <f t="shared" si="456"/>
        <v>3000</v>
      </c>
      <c r="CD379" s="611">
        <v>26</v>
      </c>
      <c r="CE379" s="621">
        <f t="shared" si="451"/>
        <v>2600</v>
      </c>
      <c r="CF379" s="612">
        <v>26</v>
      </c>
      <c r="CG379" s="621">
        <v>2600</v>
      </c>
      <c r="CH379" s="621">
        <f t="shared" si="414"/>
        <v>400</v>
      </c>
      <c r="CI379" s="621">
        <f t="shared" si="436"/>
        <v>400</v>
      </c>
      <c r="CJ379" s="619"/>
      <c r="CK379" s="612">
        <f t="shared" si="457"/>
        <v>30</v>
      </c>
      <c r="CL379" s="620">
        <f t="shared" si="458"/>
        <v>3000</v>
      </c>
      <c r="CM379" s="611">
        <v>30</v>
      </c>
      <c r="CN379" s="621">
        <f t="shared" si="466"/>
        <v>3000</v>
      </c>
      <c r="CO379" s="612">
        <v>30</v>
      </c>
      <c r="CP379" s="621">
        <v>3000</v>
      </c>
      <c r="CQ379" s="621">
        <f t="shared" si="468"/>
        <v>0</v>
      </c>
      <c r="CR379" s="621">
        <f t="shared" si="469"/>
        <v>3000</v>
      </c>
      <c r="CS379" s="622"/>
      <c r="CT379" s="612">
        <f t="shared" si="459"/>
        <v>0</v>
      </c>
      <c r="CU379" s="620">
        <f t="shared" si="460"/>
        <v>0</v>
      </c>
      <c r="CW379" s="621">
        <f t="shared" si="461"/>
        <v>0</v>
      </c>
      <c r="CY379" s="621">
        <f t="shared" si="462"/>
        <v>0</v>
      </c>
      <c r="CZ379" s="621">
        <f t="shared" si="463"/>
        <v>0</v>
      </c>
      <c r="DA379" s="621">
        <f t="shared" si="464"/>
        <v>0</v>
      </c>
      <c r="DC379" s="612">
        <f t="shared" si="470"/>
        <v>0</v>
      </c>
      <c r="DD379" s="620">
        <f t="shared" si="416"/>
        <v>0</v>
      </c>
      <c r="DF379" s="621">
        <f t="shared" si="417"/>
        <v>0</v>
      </c>
      <c r="DH379" s="621">
        <f t="shared" si="418"/>
        <v>0</v>
      </c>
      <c r="DU379" s="620">
        <f t="shared" si="471"/>
        <v>5600</v>
      </c>
      <c r="DV379" s="621">
        <f t="shared" si="449"/>
        <v>5600</v>
      </c>
      <c r="DW379" s="621">
        <f t="shared" si="450"/>
        <v>5600</v>
      </c>
      <c r="DX379" s="621">
        <f t="shared" si="419"/>
        <v>0</v>
      </c>
      <c r="DY379" s="621">
        <f t="shared" si="420"/>
        <v>0</v>
      </c>
      <c r="EC379" s="613" t="s">
        <v>1826</v>
      </c>
      <c r="ED379" s="621">
        <f t="shared" si="467"/>
        <v>0</v>
      </c>
      <c r="EG379" s="621"/>
    </row>
    <row r="380" spans="1:137" s="612" customFormat="1" ht="47.25" hidden="1" customHeight="1" x14ac:dyDescent="0.25">
      <c r="A380" s="606">
        <v>2026</v>
      </c>
      <c r="B380" s="606">
        <v>479</v>
      </c>
      <c r="C380" s="606" t="s">
        <v>58</v>
      </c>
      <c r="D380" s="606">
        <v>3000654</v>
      </c>
      <c r="E380" s="606">
        <v>5005020</v>
      </c>
      <c r="F380" s="606" t="s">
        <v>2269</v>
      </c>
      <c r="G380" s="636" t="s">
        <v>2270</v>
      </c>
      <c r="H380" s="606">
        <v>93</v>
      </c>
      <c r="I380" s="695" t="s">
        <v>992</v>
      </c>
      <c r="J380" s="608" t="s">
        <v>10</v>
      </c>
      <c r="K380" s="608" t="s">
        <v>60</v>
      </c>
      <c r="L380" s="606" t="str">
        <f t="shared" si="399"/>
        <v>2.3</v>
      </c>
      <c r="M380" s="609" t="s">
        <v>62</v>
      </c>
      <c r="N380" s="609"/>
      <c r="O380" s="606" t="s">
        <v>2291</v>
      </c>
      <c r="P380" s="606" t="s">
        <v>65</v>
      </c>
      <c r="Q380" s="610">
        <v>1</v>
      </c>
      <c r="R380" s="324">
        <v>3000</v>
      </c>
      <c r="S380" s="606">
        <v>30</v>
      </c>
      <c r="T380" s="606"/>
      <c r="U380" s="606"/>
      <c r="V380" s="606">
        <v>0</v>
      </c>
      <c r="W380" s="325"/>
      <c r="X380" s="325"/>
      <c r="Y380" s="325"/>
      <c r="Z380" s="326"/>
      <c r="AA380" s="326"/>
      <c r="AB380" s="326"/>
      <c r="AC380" s="326"/>
      <c r="AD380" s="326"/>
      <c r="AE380" s="324">
        <f t="shared" si="435"/>
        <v>3000</v>
      </c>
      <c r="AF380" s="327">
        <f t="shared" si="465"/>
        <v>3000</v>
      </c>
      <c r="AG380" s="327">
        <f t="shared" si="439"/>
        <v>0</v>
      </c>
      <c r="AH380" s="327">
        <f t="shared" si="452"/>
        <v>0</v>
      </c>
      <c r="AI380" s="327">
        <f t="shared" si="440"/>
        <v>0</v>
      </c>
      <c r="AJ380" s="327">
        <f t="shared" si="441"/>
        <v>0</v>
      </c>
      <c r="AK380" s="327">
        <f t="shared" si="442"/>
        <v>0</v>
      </c>
      <c r="AL380" s="327">
        <f t="shared" si="443"/>
        <v>0</v>
      </c>
      <c r="AM380" s="327">
        <f t="shared" si="444"/>
        <v>0</v>
      </c>
      <c r="AN380" s="327">
        <f t="shared" si="445"/>
        <v>0</v>
      </c>
      <c r="AO380" s="327">
        <f t="shared" si="446"/>
        <v>0</v>
      </c>
      <c r="AP380" s="327">
        <f t="shared" si="447"/>
        <v>0</v>
      </c>
      <c r="AQ380" s="327">
        <f t="shared" si="448"/>
        <v>0</v>
      </c>
      <c r="AR380" s="327">
        <f t="shared" si="454"/>
        <v>2600</v>
      </c>
      <c r="AS380" s="611" t="s">
        <v>1763</v>
      </c>
      <c r="AT380" s="665" t="s">
        <v>2272</v>
      </c>
      <c r="AU380" s="613" t="s">
        <v>1846</v>
      </c>
      <c r="AV380" s="613" t="s">
        <v>1847</v>
      </c>
      <c r="AW380" s="613"/>
      <c r="AX380" s="613" t="s">
        <v>1848</v>
      </c>
      <c r="AY380" s="624">
        <v>46066</v>
      </c>
      <c r="BA380" s="613"/>
      <c r="BB380" s="614" t="s">
        <v>995</v>
      </c>
      <c r="BC380" s="614" t="s">
        <v>2275</v>
      </c>
      <c r="BD380" s="614" t="s">
        <v>2276</v>
      </c>
      <c r="BE380" s="614" t="s">
        <v>2277</v>
      </c>
      <c r="BF380" s="615">
        <v>46028</v>
      </c>
      <c r="BG380" s="614"/>
      <c r="BH380" s="616" t="s">
        <v>2368</v>
      </c>
      <c r="BI380" s="616" t="s">
        <v>2279</v>
      </c>
      <c r="BJ380" s="614"/>
      <c r="BK380" s="616"/>
      <c r="BL380" s="614"/>
      <c r="BM380" s="614"/>
      <c r="BN380" s="616"/>
      <c r="BO380" s="616"/>
      <c r="BP380" s="646"/>
      <c r="BQ380" s="646"/>
      <c r="BR380" s="646"/>
      <c r="BS380" s="656" t="s">
        <v>2369</v>
      </c>
      <c r="BT380" s="657" t="s">
        <v>2370</v>
      </c>
      <c r="BU380" s="657" t="s">
        <v>2371</v>
      </c>
      <c r="BV380" s="638">
        <v>46802387</v>
      </c>
      <c r="BW380" s="658">
        <v>10468023879</v>
      </c>
      <c r="BX380" s="663">
        <v>3000</v>
      </c>
      <c r="BY380" s="618">
        <v>46028</v>
      </c>
      <c r="BZ380" s="629">
        <v>46081</v>
      </c>
      <c r="CA380" s="619"/>
      <c r="CB380" s="612">
        <f t="shared" si="455"/>
        <v>30</v>
      </c>
      <c r="CC380" s="620">
        <f t="shared" si="456"/>
        <v>3000</v>
      </c>
      <c r="CD380" s="611">
        <v>26</v>
      </c>
      <c r="CE380" s="621">
        <f t="shared" si="451"/>
        <v>2600</v>
      </c>
      <c r="CF380" s="612">
        <v>26</v>
      </c>
      <c r="CG380" s="621">
        <v>2600</v>
      </c>
      <c r="CH380" s="621">
        <f t="shared" si="414"/>
        <v>400</v>
      </c>
      <c r="CI380" s="621">
        <f t="shared" si="436"/>
        <v>400</v>
      </c>
      <c r="CJ380" s="619"/>
      <c r="CK380" s="611">
        <f t="shared" si="457"/>
        <v>0</v>
      </c>
      <c r="CL380" s="678">
        <f t="shared" si="458"/>
        <v>0</v>
      </c>
      <c r="CM380" s="611">
        <v>0</v>
      </c>
      <c r="CN380" s="621">
        <f t="shared" si="466"/>
        <v>0</v>
      </c>
      <c r="CO380" s="612">
        <v>27</v>
      </c>
      <c r="CP380" s="621">
        <v>2700</v>
      </c>
      <c r="CQ380" s="621">
        <f t="shared" si="468"/>
        <v>0</v>
      </c>
      <c r="CR380" s="621">
        <f t="shared" si="469"/>
        <v>0</v>
      </c>
      <c r="CS380" s="622"/>
      <c r="CT380" s="612">
        <f t="shared" si="459"/>
        <v>0</v>
      </c>
      <c r="CU380" s="620">
        <f t="shared" si="460"/>
        <v>0</v>
      </c>
      <c r="CW380" s="621">
        <f t="shared" si="461"/>
        <v>0</v>
      </c>
      <c r="CY380" s="621">
        <f t="shared" si="462"/>
        <v>0</v>
      </c>
      <c r="CZ380" s="621">
        <f t="shared" si="463"/>
        <v>0</v>
      </c>
      <c r="DA380" s="621">
        <f t="shared" si="464"/>
        <v>0</v>
      </c>
      <c r="DC380" s="612">
        <f t="shared" si="470"/>
        <v>0</v>
      </c>
      <c r="DD380" s="620">
        <f t="shared" si="416"/>
        <v>0</v>
      </c>
      <c r="DF380" s="621">
        <f t="shared" si="417"/>
        <v>0</v>
      </c>
      <c r="DH380" s="621">
        <f t="shared" si="418"/>
        <v>0</v>
      </c>
      <c r="DU380" s="620">
        <f t="shared" si="471"/>
        <v>2600</v>
      </c>
      <c r="DV380" s="621">
        <f t="shared" si="449"/>
        <v>2600</v>
      </c>
      <c r="DW380" s="621">
        <v>2600</v>
      </c>
      <c r="DX380" s="621">
        <f t="shared" si="419"/>
        <v>0</v>
      </c>
      <c r="DY380" s="621">
        <f t="shared" si="420"/>
        <v>0</v>
      </c>
      <c r="EB380" s="613" t="s">
        <v>2372</v>
      </c>
      <c r="EC380" s="613" t="s">
        <v>2373</v>
      </c>
      <c r="ED380" s="621">
        <f t="shared" si="467"/>
        <v>0</v>
      </c>
      <c r="EG380" s="621"/>
    </row>
    <row r="381" spans="1:137" s="612" customFormat="1" ht="47.25" hidden="1" customHeight="1" x14ac:dyDescent="0.25">
      <c r="A381" s="606">
        <v>2026</v>
      </c>
      <c r="B381" s="606">
        <v>479</v>
      </c>
      <c r="C381" s="606" t="s">
        <v>58</v>
      </c>
      <c r="D381" s="606">
        <v>3000654</v>
      </c>
      <c r="E381" s="606">
        <v>5005020</v>
      </c>
      <c r="F381" s="606" t="s">
        <v>2269</v>
      </c>
      <c r="G381" s="636" t="s">
        <v>2270</v>
      </c>
      <c r="H381" s="606">
        <v>93</v>
      </c>
      <c r="I381" s="695" t="s">
        <v>992</v>
      </c>
      <c r="J381" s="608" t="s">
        <v>10</v>
      </c>
      <c r="K381" s="608" t="s">
        <v>60</v>
      </c>
      <c r="L381" s="606" t="str">
        <f t="shared" si="399"/>
        <v>2.3</v>
      </c>
      <c r="M381" s="609" t="s">
        <v>62</v>
      </c>
      <c r="N381" s="609"/>
      <c r="O381" s="606" t="s">
        <v>2305</v>
      </c>
      <c r="P381" s="606" t="s">
        <v>65</v>
      </c>
      <c r="Q381" s="610">
        <v>1</v>
      </c>
      <c r="R381" s="324">
        <v>3000</v>
      </c>
      <c r="S381" s="606"/>
      <c r="T381" s="606">
        <v>30</v>
      </c>
      <c r="U381" s="606"/>
      <c r="V381" s="606">
        <v>0</v>
      </c>
      <c r="W381" s="325"/>
      <c r="X381" s="325"/>
      <c r="Y381" s="325"/>
      <c r="Z381" s="326"/>
      <c r="AA381" s="326"/>
      <c r="AB381" s="326"/>
      <c r="AC381" s="326"/>
      <c r="AD381" s="326"/>
      <c r="AE381" s="324"/>
      <c r="AF381" s="327">
        <f t="shared" si="465"/>
        <v>0</v>
      </c>
      <c r="AG381" s="327">
        <f t="shared" si="439"/>
        <v>3000</v>
      </c>
      <c r="AH381" s="327">
        <f t="shared" si="452"/>
        <v>0</v>
      </c>
      <c r="AI381" s="327">
        <f t="shared" si="440"/>
        <v>0</v>
      </c>
      <c r="AJ381" s="327">
        <f t="shared" si="441"/>
        <v>0</v>
      </c>
      <c r="AK381" s="327">
        <f t="shared" si="442"/>
        <v>0</v>
      </c>
      <c r="AL381" s="327">
        <f t="shared" si="443"/>
        <v>0</v>
      </c>
      <c r="AM381" s="327">
        <f t="shared" si="444"/>
        <v>0</v>
      </c>
      <c r="AN381" s="327">
        <f t="shared" si="445"/>
        <v>0</v>
      </c>
      <c r="AO381" s="327">
        <f t="shared" si="446"/>
        <v>0</v>
      </c>
      <c r="AP381" s="327">
        <f t="shared" si="447"/>
        <v>0</v>
      </c>
      <c r="AQ381" s="327">
        <f t="shared" si="448"/>
        <v>0</v>
      </c>
      <c r="AR381" s="327">
        <f>+ROUNDUP(SUM(AF381:AQ381),0)</f>
        <v>3000</v>
      </c>
      <c r="AS381" s="611" t="s">
        <v>1763</v>
      </c>
      <c r="AT381" s="665" t="s">
        <v>2272</v>
      </c>
      <c r="BA381" s="613"/>
      <c r="BB381" s="614" t="s">
        <v>995</v>
      </c>
      <c r="BC381" s="614" t="s">
        <v>2374</v>
      </c>
      <c r="BD381" s="614" t="s">
        <v>2375</v>
      </c>
      <c r="BE381" s="614" t="s">
        <v>2376</v>
      </c>
      <c r="BF381" s="615">
        <v>46052</v>
      </c>
      <c r="BG381" s="614"/>
      <c r="BH381" s="639">
        <v>2753</v>
      </c>
      <c r="BI381" s="616" t="s">
        <v>2377</v>
      </c>
      <c r="BJ381" s="614"/>
      <c r="BK381" s="616"/>
      <c r="BL381" s="384"/>
      <c r="BM381" s="384"/>
      <c r="BN381" s="616"/>
      <c r="BO381" s="616"/>
      <c r="BP381" s="646"/>
      <c r="BQ381" s="646"/>
      <c r="BR381" s="646"/>
      <c r="BS381" s="656" t="s">
        <v>2350</v>
      </c>
      <c r="BT381" s="657" t="s">
        <v>1365</v>
      </c>
      <c r="BU381" s="657" t="s">
        <v>2378</v>
      </c>
      <c r="BV381" s="638">
        <v>74532500</v>
      </c>
      <c r="BW381" s="658">
        <v>10745325004</v>
      </c>
      <c r="BX381" s="663">
        <v>3000</v>
      </c>
      <c r="BY381" s="629">
        <v>46054</v>
      </c>
      <c r="BZ381" s="629">
        <v>46081</v>
      </c>
      <c r="CA381" s="619"/>
      <c r="CB381" s="611">
        <f t="shared" si="455"/>
        <v>0</v>
      </c>
      <c r="CC381" s="678">
        <f t="shared" si="456"/>
        <v>0</v>
      </c>
      <c r="CD381" s="611">
        <v>0</v>
      </c>
      <c r="CE381" s="651">
        <f t="shared" si="451"/>
        <v>0</v>
      </c>
      <c r="CF381" s="611">
        <v>0</v>
      </c>
      <c r="CG381" s="651"/>
      <c r="CH381" s="651">
        <f t="shared" si="414"/>
        <v>0</v>
      </c>
      <c r="CI381" s="651">
        <f t="shared" si="436"/>
        <v>0</v>
      </c>
      <c r="CJ381" s="619"/>
      <c r="CK381" s="611">
        <f t="shared" si="457"/>
        <v>30</v>
      </c>
      <c r="CL381" s="678">
        <f t="shared" si="458"/>
        <v>3000</v>
      </c>
      <c r="CM381" s="611">
        <v>27</v>
      </c>
      <c r="CN381" s="651">
        <f t="shared" si="466"/>
        <v>2700</v>
      </c>
      <c r="CO381" s="611">
        <v>27</v>
      </c>
      <c r="CP381" s="651">
        <v>2700</v>
      </c>
      <c r="CQ381" s="641">
        <f t="shared" si="468"/>
        <v>300</v>
      </c>
      <c r="CR381" s="641">
        <f t="shared" si="469"/>
        <v>2700</v>
      </c>
      <c r="CS381" s="622"/>
      <c r="CT381" s="612">
        <f t="shared" si="459"/>
        <v>0</v>
      </c>
      <c r="CU381" s="620">
        <f t="shared" si="460"/>
        <v>0</v>
      </c>
      <c r="CW381" s="621">
        <f t="shared" si="461"/>
        <v>0</v>
      </c>
      <c r="CY381" s="621">
        <f t="shared" si="462"/>
        <v>0</v>
      </c>
      <c r="CZ381" s="621">
        <f t="shared" si="463"/>
        <v>0</v>
      </c>
      <c r="DA381" s="621">
        <f t="shared" si="464"/>
        <v>0</v>
      </c>
      <c r="DC381" s="612">
        <f t="shared" si="470"/>
        <v>0</v>
      </c>
      <c r="DD381" s="620">
        <f t="shared" si="416"/>
        <v>0</v>
      </c>
      <c r="DF381" s="621">
        <f t="shared" si="417"/>
        <v>0</v>
      </c>
      <c r="DH381" s="621">
        <f t="shared" si="418"/>
        <v>0</v>
      </c>
      <c r="DU381" s="620">
        <f t="shared" si="471"/>
        <v>3000</v>
      </c>
      <c r="DV381" s="621">
        <f t="shared" si="449"/>
        <v>2700</v>
      </c>
      <c r="DW381" s="621">
        <f t="shared" ref="DW381:DW391" si="472">CG381+CP381+CY381+DH381</f>
        <v>2700</v>
      </c>
      <c r="DX381" s="621">
        <f t="shared" si="419"/>
        <v>300</v>
      </c>
      <c r="DY381" s="621">
        <f t="shared" si="420"/>
        <v>300</v>
      </c>
      <c r="EB381" s="613" t="s">
        <v>2372</v>
      </c>
      <c r="EC381" s="613" t="s">
        <v>2373</v>
      </c>
      <c r="ED381" s="621"/>
      <c r="EG381" s="621"/>
    </row>
    <row r="382" spans="1:137" s="612" customFormat="1" ht="37.5" hidden="1" customHeight="1" x14ac:dyDescent="0.25">
      <c r="A382" s="606">
        <v>2026</v>
      </c>
      <c r="B382" s="606">
        <v>479</v>
      </c>
      <c r="C382" s="606" t="s">
        <v>58</v>
      </c>
      <c r="D382" s="606">
        <v>3000654</v>
      </c>
      <c r="E382" s="606">
        <v>5005020</v>
      </c>
      <c r="F382" s="606" t="s">
        <v>2269</v>
      </c>
      <c r="G382" s="636" t="s">
        <v>2270</v>
      </c>
      <c r="H382" s="606">
        <v>93</v>
      </c>
      <c r="I382" s="695" t="s">
        <v>992</v>
      </c>
      <c r="J382" s="608" t="s">
        <v>10</v>
      </c>
      <c r="K382" s="608" t="s">
        <v>60</v>
      </c>
      <c r="L382" s="606" t="str">
        <f t="shared" si="399"/>
        <v>2.3</v>
      </c>
      <c r="M382" s="609" t="s">
        <v>62</v>
      </c>
      <c r="N382" s="609"/>
      <c r="O382" s="606" t="s">
        <v>2291</v>
      </c>
      <c r="P382" s="606" t="s">
        <v>65</v>
      </c>
      <c r="Q382" s="610">
        <v>1</v>
      </c>
      <c r="R382" s="324">
        <v>3000</v>
      </c>
      <c r="S382" s="606">
        <v>30</v>
      </c>
      <c r="T382" s="606">
        <v>30</v>
      </c>
      <c r="U382" s="606"/>
      <c r="V382" s="606">
        <v>0</v>
      </c>
      <c r="W382" s="325"/>
      <c r="X382" s="325"/>
      <c r="Y382" s="325"/>
      <c r="Z382" s="326"/>
      <c r="AA382" s="326"/>
      <c r="AB382" s="326"/>
      <c r="AC382" s="326"/>
      <c r="AD382" s="326"/>
      <c r="AE382" s="324">
        <f t="shared" ref="AE382:AE395" si="473">ROUNDUP(IFERROR(IF(OR(P382="LOCADOR",P382="VIATICOS",P382="CAJA CHICA"),IF(P382="LOCADOR",Q382*(R382/30)*SUM(S382:AD382),Q382*R382*SUM(S382:AD382)),R382*SUM(S382:AD382)),""),0)</f>
        <v>6000</v>
      </c>
      <c r="AF382" s="327">
        <f t="shared" si="465"/>
        <v>3000</v>
      </c>
      <c r="AG382" s="327">
        <f t="shared" si="439"/>
        <v>3000</v>
      </c>
      <c r="AH382" s="327">
        <f t="shared" si="452"/>
        <v>0</v>
      </c>
      <c r="AI382" s="327">
        <f t="shared" si="440"/>
        <v>0</v>
      </c>
      <c r="AJ382" s="327">
        <f t="shared" si="441"/>
        <v>0</v>
      </c>
      <c r="AK382" s="327">
        <f t="shared" si="442"/>
        <v>0</v>
      </c>
      <c r="AL382" s="327">
        <f t="shared" si="443"/>
        <v>0</v>
      </c>
      <c r="AM382" s="327">
        <f t="shared" si="444"/>
        <v>0</v>
      </c>
      <c r="AN382" s="327">
        <f t="shared" si="445"/>
        <v>0</v>
      </c>
      <c r="AO382" s="327">
        <f t="shared" si="446"/>
        <v>0</v>
      </c>
      <c r="AP382" s="327">
        <f t="shared" si="447"/>
        <v>0</v>
      </c>
      <c r="AQ382" s="327">
        <f t="shared" si="448"/>
        <v>0</v>
      </c>
      <c r="AR382" s="327">
        <f>+ROUNDUP(SUM(AF382:AQ382),0)-400</f>
        <v>5600</v>
      </c>
      <c r="AS382" s="611" t="s">
        <v>1763</v>
      </c>
      <c r="AT382" s="665" t="s">
        <v>2272</v>
      </c>
      <c r="AU382" s="613" t="s">
        <v>1846</v>
      </c>
      <c r="AV382" s="613" t="s">
        <v>1847</v>
      </c>
      <c r="AW382" s="613"/>
      <c r="AX382" s="613" t="s">
        <v>1848</v>
      </c>
      <c r="AY382" s="624">
        <v>46066</v>
      </c>
      <c r="AZ382" s="296"/>
      <c r="BA382" s="613" t="s">
        <v>1817</v>
      </c>
      <c r="BB382" s="614" t="s">
        <v>995</v>
      </c>
      <c r="BC382" s="614" t="s">
        <v>2275</v>
      </c>
      <c r="BD382" s="614" t="s">
        <v>2276</v>
      </c>
      <c r="BE382" s="614" t="s">
        <v>2277</v>
      </c>
      <c r="BF382" s="615">
        <v>46028</v>
      </c>
      <c r="BG382" s="614"/>
      <c r="BH382" s="616" t="s">
        <v>2379</v>
      </c>
      <c r="BI382" s="616" t="s">
        <v>2279</v>
      </c>
      <c r="BJ382" s="614"/>
      <c r="BK382" s="616"/>
      <c r="BL382" s="614"/>
      <c r="BM382" s="614"/>
      <c r="BN382" s="616"/>
      <c r="BO382" s="616"/>
      <c r="BP382" s="646"/>
      <c r="BQ382" s="646"/>
      <c r="BR382" s="646"/>
      <c r="BS382" s="656" t="s">
        <v>1601</v>
      </c>
      <c r="BT382" s="657" t="s">
        <v>2380</v>
      </c>
      <c r="BU382" s="657" t="s">
        <v>2381</v>
      </c>
      <c r="BV382" s="638">
        <v>44136619</v>
      </c>
      <c r="BW382" s="658">
        <v>10441366197</v>
      </c>
      <c r="BX382" s="663">
        <v>3000</v>
      </c>
      <c r="BY382" s="618">
        <v>46028</v>
      </c>
      <c r="BZ382" s="629">
        <v>46081</v>
      </c>
      <c r="CA382" s="619"/>
      <c r="CB382" s="612">
        <f t="shared" si="455"/>
        <v>30</v>
      </c>
      <c r="CC382" s="620">
        <f t="shared" si="456"/>
        <v>3000</v>
      </c>
      <c r="CD382" s="611">
        <v>26</v>
      </c>
      <c r="CE382" s="621">
        <f t="shared" si="451"/>
        <v>2600</v>
      </c>
      <c r="CF382" s="612">
        <v>26</v>
      </c>
      <c r="CG382" s="621">
        <v>2600</v>
      </c>
      <c r="CH382" s="621">
        <f t="shared" si="414"/>
        <v>400</v>
      </c>
      <c r="CI382" s="621">
        <f t="shared" si="436"/>
        <v>400</v>
      </c>
      <c r="CJ382" s="619"/>
      <c r="CK382" s="612">
        <f t="shared" si="457"/>
        <v>30</v>
      </c>
      <c r="CL382" s="620">
        <f t="shared" si="458"/>
        <v>3000</v>
      </c>
      <c r="CM382" s="611">
        <v>30</v>
      </c>
      <c r="CN382" s="621">
        <f t="shared" si="466"/>
        <v>3000</v>
      </c>
      <c r="CO382" s="612">
        <v>30</v>
      </c>
      <c r="CP382" s="621">
        <v>3000</v>
      </c>
      <c r="CQ382" s="621">
        <f t="shared" si="468"/>
        <v>0</v>
      </c>
      <c r="CR382" s="621">
        <f t="shared" si="469"/>
        <v>3000</v>
      </c>
      <c r="CS382" s="622"/>
      <c r="CT382" s="612">
        <f t="shared" si="459"/>
        <v>0</v>
      </c>
      <c r="CU382" s="620">
        <f t="shared" si="460"/>
        <v>0</v>
      </c>
      <c r="CW382" s="621">
        <f t="shared" si="461"/>
        <v>0</v>
      </c>
      <c r="CY382" s="621">
        <f t="shared" si="462"/>
        <v>0</v>
      </c>
      <c r="CZ382" s="621">
        <f t="shared" si="463"/>
        <v>0</v>
      </c>
      <c r="DA382" s="621">
        <f t="shared" si="464"/>
        <v>0</v>
      </c>
      <c r="DC382" s="612">
        <f t="shared" si="470"/>
        <v>0</v>
      </c>
      <c r="DD382" s="620">
        <f t="shared" si="416"/>
        <v>0</v>
      </c>
      <c r="DF382" s="621">
        <f t="shared" si="417"/>
        <v>0</v>
      </c>
      <c r="DH382" s="621">
        <f t="shared" si="418"/>
        <v>0</v>
      </c>
      <c r="DU382" s="620">
        <f t="shared" si="471"/>
        <v>5600</v>
      </c>
      <c r="DV382" s="621">
        <f t="shared" si="449"/>
        <v>5600</v>
      </c>
      <c r="DW382" s="621">
        <f t="shared" si="472"/>
        <v>5600</v>
      </c>
      <c r="DX382" s="621">
        <f t="shared" si="419"/>
        <v>0</v>
      </c>
      <c r="DY382" s="621">
        <f t="shared" si="420"/>
        <v>0</v>
      </c>
      <c r="EC382" s="613" t="s">
        <v>1826</v>
      </c>
      <c r="ED382" s="621">
        <f>DU382-DV382</f>
        <v>0</v>
      </c>
      <c r="EG382" s="621"/>
    </row>
    <row r="383" spans="1:137" s="612" customFormat="1" ht="37.5" hidden="1" customHeight="1" x14ac:dyDescent="0.25">
      <c r="A383" s="606">
        <v>2026</v>
      </c>
      <c r="B383" s="606">
        <v>479</v>
      </c>
      <c r="C383" s="606" t="s">
        <v>58</v>
      </c>
      <c r="D383" s="606">
        <v>3000654</v>
      </c>
      <c r="E383" s="606">
        <v>5005020</v>
      </c>
      <c r="F383" s="606" t="s">
        <v>2269</v>
      </c>
      <c r="G383" s="636" t="s">
        <v>2270</v>
      </c>
      <c r="H383" s="606">
        <v>93</v>
      </c>
      <c r="I383" s="695" t="s">
        <v>992</v>
      </c>
      <c r="J383" s="608" t="s">
        <v>10</v>
      </c>
      <c r="K383" s="608" t="s">
        <v>60</v>
      </c>
      <c r="L383" s="606" t="str">
        <f t="shared" ref="L383:L446" si="474">+MID(M383,1,3)</f>
        <v>2.3</v>
      </c>
      <c r="M383" s="609" t="s">
        <v>62</v>
      </c>
      <c r="N383" s="609"/>
      <c r="O383" s="606" t="s">
        <v>2291</v>
      </c>
      <c r="P383" s="606" t="s">
        <v>65</v>
      </c>
      <c r="Q383" s="610">
        <v>1</v>
      </c>
      <c r="R383" s="324">
        <v>3000</v>
      </c>
      <c r="S383" s="606">
        <v>30</v>
      </c>
      <c r="T383" s="606">
        <v>30</v>
      </c>
      <c r="U383" s="606"/>
      <c r="V383" s="606">
        <v>0</v>
      </c>
      <c r="W383" s="325"/>
      <c r="X383" s="325"/>
      <c r="Y383" s="325"/>
      <c r="Z383" s="326"/>
      <c r="AA383" s="326"/>
      <c r="AB383" s="326"/>
      <c r="AC383" s="326"/>
      <c r="AD383" s="326"/>
      <c r="AE383" s="324">
        <f t="shared" si="473"/>
        <v>6000</v>
      </c>
      <c r="AF383" s="327">
        <f t="shared" si="465"/>
        <v>3000</v>
      </c>
      <c r="AG383" s="327">
        <f t="shared" si="439"/>
        <v>3000</v>
      </c>
      <c r="AH383" s="327">
        <f t="shared" si="452"/>
        <v>0</v>
      </c>
      <c r="AI383" s="327">
        <f t="shared" si="440"/>
        <v>0</v>
      </c>
      <c r="AJ383" s="327">
        <f t="shared" si="441"/>
        <v>0</v>
      </c>
      <c r="AK383" s="327">
        <f t="shared" si="442"/>
        <v>0</v>
      </c>
      <c r="AL383" s="327">
        <f t="shared" si="443"/>
        <v>0</v>
      </c>
      <c r="AM383" s="327">
        <f t="shared" si="444"/>
        <v>0</v>
      </c>
      <c r="AN383" s="327">
        <f t="shared" si="445"/>
        <v>0</v>
      </c>
      <c r="AO383" s="327">
        <f t="shared" si="446"/>
        <v>0</v>
      </c>
      <c r="AP383" s="327">
        <f t="shared" si="447"/>
        <v>0</v>
      </c>
      <c r="AQ383" s="327">
        <f t="shared" si="448"/>
        <v>0</v>
      </c>
      <c r="AR383" s="327">
        <f>+ROUNDUP(SUM(AF383:AQ383),0)-400</f>
        <v>5600</v>
      </c>
      <c r="AS383" s="611" t="s">
        <v>1763</v>
      </c>
      <c r="AT383" s="665" t="s">
        <v>2272</v>
      </c>
      <c r="AU383" s="613" t="s">
        <v>1846</v>
      </c>
      <c r="AV383" s="613" t="s">
        <v>1847</v>
      </c>
      <c r="AW383" s="613"/>
      <c r="AX383" s="613" t="s">
        <v>1848</v>
      </c>
      <c r="AY383" s="624">
        <v>46066</v>
      </c>
      <c r="AZ383" s="296"/>
      <c r="BA383" s="613" t="s">
        <v>1817</v>
      </c>
      <c r="BB383" s="614" t="s">
        <v>995</v>
      </c>
      <c r="BC383" s="614" t="s">
        <v>2275</v>
      </c>
      <c r="BD383" s="614" t="s">
        <v>2276</v>
      </c>
      <c r="BE383" s="614" t="s">
        <v>2277</v>
      </c>
      <c r="BF383" s="615">
        <v>46028</v>
      </c>
      <c r="BG383" s="614"/>
      <c r="BH383" s="616" t="s">
        <v>2382</v>
      </c>
      <c r="BI383" s="616" t="s">
        <v>2279</v>
      </c>
      <c r="BJ383" s="614"/>
      <c r="BK383" s="616"/>
      <c r="BL383" s="634"/>
      <c r="BM383" s="614"/>
      <c r="BN383" s="616"/>
      <c r="BO383" s="616"/>
      <c r="BP383" s="646"/>
      <c r="BQ383" s="646"/>
      <c r="BR383" s="646"/>
      <c r="BS383" s="656" t="s">
        <v>1334</v>
      </c>
      <c r="BT383" s="657" t="s">
        <v>2383</v>
      </c>
      <c r="BU383" s="657" t="s">
        <v>1340</v>
      </c>
      <c r="BV383" s="638">
        <v>44789837</v>
      </c>
      <c r="BW383" s="658">
        <v>10447898379</v>
      </c>
      <c r="BX383" s="663">
        <v>3000</v>
      </c>
      <c r="BY383" s="618">
        <v>46028</v>
      </c>
      <c r="BZ383" s="629">
        <v>46081</v>
      </c>
      <c r="CA383" s="619"/>
      <c r="CB383" s="612">
        <f t="shared" si="455"/>
        <v>30</v>
      </c>
      <c r="CC383" s="620">
        <f t="shared" si="456"/>
        <v>3000</v>
      </c>
      <c r="CD383" s="611">
        <v>26</v>
      </c>
      <c r="CE383" s="621">
        <f t="shared" si="451"/>
        <v>2600</v>
      </c>
      <c r="CF383" s="612">
        <v>26</v>
      </c>
      <c r="CG383" s="621">
        <v>2600</v>
      </c>
      <c r="CH383" s="621">
        <f t="shared" ref="CH383:CH446" si="475">CC383-CE383</f>
        <v>400</v>
      </c>
      <c r="CI383" s="621">
        <f t="shared" ref="CI383:CI391" si="476">CC383-CG383</f>
        <v>400</v>
      </c>
      <c r="CJ383" s="619"/>
      <c r="CK383" s="612">
        <f t="shared" si="457"/>
        <v>30</v>
      </c>
      <c r="CL383" s="620">
        <f t="shared" si="458"/>
        <v>3000</v>
      </c>
      <c r="CM383" s="611">
        <v>30</v>
      </c>
      <c r="CN383" s="621">
        <f t="shared" si="466"/>
        <v>3000</v>
      </c>
      <c r="CO383" s="612">
        <v>30</v>
      </c>
      <c r="CP383" s="621">
        <v>3000</v>
      </c>
      <c r="CQ383" s="621">
        <f t="shared" si="468"/>
        <v>0</v>
      </c>
      <c r="CR383" s="621">
        <f t="shared" si="469"/>
        <v>3000</v>
      </c>
      <c r="CS383" s="622"/>
      <c r="CT383" s="612">
        <f t="shared" si="459"/>
        <v>0</v>
      </c>
      <c r="CU383" s="620">
        <f t="shared" si="460"/>
        <v>0</v>
      </c>
      <c r="CW383" s="621">
        <f t="shared" si="461"/>
        <v>0</v>
      </c>
      <c r="CY383" s="621">
        <f t="shared" si="462"/>
        <v>0</v>
      </c>
      <c r="CZ383" s="621">
        <f t="shared" si="463"/>
        <v>0</v>
      </c>
      <c r="DA383" s="621">
        <f t="shared" si="464"/>
        <v>0</v>
      </c>
      <c r="DC383" s="612">
        <f t="shared" si="470"/>
        <v>0</v>
      </c>
      <c r="DD383" s="620">
        <f t="shared" ref="DD383:DD446" si="477">AI383</f>
        <v>0</v>
      </c>
      <c r="DF383" s="621">
        <f t="shared" ref="DF383:DF446" si="478">(R383/30*DE383)*Q383</f>
        <v>0</v>
      </c>
      <c r="DH383" s="621">
        <f t="shared" ref="DH383:DH446" si="479">(R383/30*DG383)*Q383</f>
        <v>0</v>
      </c>
      <c r="DU383" s="620">
        <f t="shared" si="471"/>
        <v>5600</v>
      </c>
      <c r="DV383" s="621">
        <f t="shared" si="449"/>
        <v>5600</v>
      </c>
      <c r="DW383" s="621">
        <f t="shared" si="472"/>
        <v>5600</v>
      </c>
      <c r="DX383" s="621">
        <f t="shared" ref="DX383:DX446" si="480">DU383-DV383</f>
        <v>0</v>
      </c>
      <c r="DY383" s="621">
        <f t="shared" ref="DY383:DY446" si="481">DU383-DW383</f>
        <v>0</v>
      </c>
      <c r="EC383" s="613" t="s">
        <v>1826</v>
      </c>
      <c r="ED383" s="621">
        <f>DU383-DV383</f>
        <v>0</v>
      </c>
      <c r="EG383" s="621"/>
    </row>
    <row r="384" spans="1:137" s="612" customFormat="1" ht="37.5" hidden="1" customHeight="1" x14ac:dyDescent="0.25">
      <c r="A384" s="606">
        <v>2026</v>
      </c>
      <c r="B384" s="606">
        <v>479</v>
      </c>
      <c r="C384" s="606" t="s">
        <v>58</v>
      </c>
      <c r="D384" s="606">
        <v>3000654</v>
      </c>
      <c r="E384" s="606">
        <v>5005020</v>
      </c>
      <c r="F384" s="606" t="s">
        <v>2269</v>
      </c>
      <c r="G384" s="636" t="s">
        <v>2270</v>
      </c>
      <c r="H384" s="606">
        <v>93</v>
      </c>
      <c r="I384" s="695" t="s">
        <v>992</v>
      </c>
      <c r="J384" s="608" t="s">
        <v>10</v>
      </c>
      <c r="K384" s="608" t="s">
        <v>60</v>
      </c>
      <c r="L384" s="606" t="str">
        <f t="shared" si="474"/>
        <v>2.3</v>
      </c>
      <c r="M384" s="609" t="s">
        <v>62</v>
      </c>
      <c r="N384" s="609"/>
      <c r="O384" s="606" t="s">
        <v>2291</v>
      </c>
      <c r="P384" s="606" t="s">
        <v>65</v>
      </c>
      <c r="Q384" s="610">
        <v>1</v>
      </c>
      <c r="R384" s="324">
        <v>3000</v>
      </c>
      <c r="S384" s="606">
        <v>30</v>
      </c>
      <c r="T384" s="606">
        <v>30</v>
      </c>
      <c r="U384" s="606"/>
      <c r="V384" s="606">
        <v>0</v>
      </c>
      <c r="W384" s="325"/>
      <c r="X384" s="325"/>
      <c r="Y384" s="325"/>
      <c r="Z384" s="326"/>
      <c r="AA384" s="326"/>
      <c r="AB384" s="326"/>
      <c r="AC384" s="326"/>
      <c r="AD384" s="326"/>
      <c r="AE384" s="324">
        <f t="shared" si="473"/>
        <v>6000</v>
      </c>
      <c r="AF384" s="327">
        <f t="shared" si="465"/>
        <v>3000</v>
      </c>
      <c r="AG384" s="327">
        <f t="shared" si="439"/>
        <v>3000</v>
      </c>
      <c r="AH384" s="327">
        <f t="shared" si="452"/>
        <v>0</v>
      </c>
      <c r="AI384" s="327">
        <f t="shared" si="440"/>
        <v>0</v>
      </c>
      <c r="AJ384" s="327">
        <f t="shared" si="441"/>
        <v>0</v>
      </c>
      <c r="AK384" s="327">
        <f t="shared" si="442"/>
        <v>0</v>
      </c>
      <c r="AL384" s="327">
        <f t="shared" si="443"/>
        <v>0</v>
      </c>
      <c r="AM384" s="327">
        <f t="shared" si="444"/>
        <v>0</v>
      </c>
      <c r="AN384" s="327">
        <f t="shared" si="445"/>
        <v>0</v>
      </c>
      <c r="AO384" s="327">
        <f t="shared" si="446"/>
        <v>0</v>
      </c>
      <c r="AP384" s="327">
        <f t="shared" si="447"/>
        <v>0</v>
      </c>
      <c r="AQ384" s="327">
        <f t="shared" si="448"/>
        <v>0</v>
      </c>
      <c r="AR384" s="327">
        <f>+ROUNDUP(SUM(AF384:AQ384),0)-400</f>
        <v>5600</v>
      </c>
      <c r="AS384" s="611" t="s">
        <v>1763</v>
      </c>
      <c r="AT384" s="665" t="s">
        <v>2272</v>
      </c>
      <c r="AU384" s="613" t="s">
        <v>1846</v>
      </c>
      <c r="AV384" s="613" t="s">
        <v>1847</v>
      </c>
      <c r="AW384" s="613"/>
      <c r="AX384" s="613" t="s">
        <v>1848</v>
      </c>
      <c r="AY384" s="624">
        <v>46066</v>
      </c>
      <c r="AZ384" s="296"/>
      <c r="BA384" s="613" t="s">
        <v>1817</v>
      </c>
      <c r="BB384" s="614" t="s">
        <v>995</v>
      </c>
      <c r="BC384" s="614" t="s">
        <v>2275</v>
      </c>
      <c r="BD384" s="614" t="s">
        <v>2276</v>
      </c>
      <c r="BE384" s="614" t="s">
        <v>2277</v>
      </c>
      <c r="BF384" s="615">
        <v>46028</v>
      </c>
      <c r="BG384" s="614"/>
      <c r="BH384" s="616" t="s">
        <v>2384</v>
      </c>
      <c r="BI384" s="616" t="s">
        <v>2279</v>
      </c>
      <c r="BJ384" s="614"/>
      <c r="BK384" s="616"/>
      <c r="BL384" s="614"/>
      <c r="BM384" s="614"/>
      <c r="BN384" s="616"/>
      <c r="BO384" s="616"/>
      <c r="BP384" s="646"/>
      <c r="BQ384" s="646"/>
      <c r="BR384" s="646"/>
      <c r="BS384" s="656" t="s">
        <v>1062</v>
      </c>
      <c r="BT384" s="657" t="s">
        <v>2385</v>
      </c>
      <c r="BU384" s="657" t="s">
        <v>1302</v>
      </c>
      <c r="BV384" s="638">
        <v>6164999</v>
      </c>
      <c r="BW384" s="658">
        <v>10061649994</v>
      </c>
      <c r="BX384" s="663">
        <v>3000</v>
      </c>
      <c r="BY384" s="618">
        <v>46028</v>
      </c>
      <c r="BZ384" s="629">
        <v>46081</v>
      </c>
      <c r="CA384" s="619"/>
      <c r="CB384" s="612">
        <f t="shared" si="455"/>
        <v>30</v>
      </c>
      <c r="CC384" s="620">
        <f t="shared" si="456"/>
        <v>3000</v>
      </c>
      <c r="CD384" s="611">
        <v>26</v>
      </c>
      <c r="CE384" s="621">
        <f t="shared" si="451"/>
        <v>2600</v>
      </c>
      <c r="CF384" s="612">
        <v>26</v>
      </c>
      <c r="CG384" s="621">
        <v>2600</v>
      </c>
      <c r="CH384" s="621">
        <f t="shared" si="475"/>
        <v>400</v>
      </c>
      <c r="CI384" s="621">
        <f t="shared" si="476"/>
        <v>400</v>
      </c>
      <c r="CJ384" s="619"/>
      <c r="CK384" s="612">
        <f t="shared" si="457"/>
        <v>30</v>
      </c>
      <c r="CL384" s="620">
        <f t="shared" si="458"/>
        <v>3000</v>
      </c>
      <c r="CM384" s="611">
        <v>30</v>
      </c>
      <c r="CN384" s="621">
        <f t="shared" si="466"/>
        <v>3000</v>
      </c>
      <c r="CO384" s="612">
        <v>30</v>
      </c>
      <c r="CP384" s="621">
        <v>3000</v>
      </c>
      <c r="CQ384" s="621">
        <f t="shared" si="468"/>
        <v>0</v>
      </c>
      <c r="CR384" s="621">
        <f t="shared" si="469"/>
        <v>3000</v>
      </c>
      <c r="CS384" s="622"/>
      <c r="CT384" s="612">
        <f t="shared" si="459"/>
        <v>0</v>
      </c>
      <c r="CU384" s="620">
        <f t="shared" si="460"/>
        <v>0</v>
      </c>
      <c r="CW384" s="621">
        <f t="shared" si="461"/>
        <v>0</v>
      </c>
      <c r="CY384" s="621">
        <f t="shared" si="462"/>
        <v>0</v>
      </c>
      <c r="CZ384" s="621">
        <f t="shared" si="463"/>
        <v>0</v>
      </c>
      <c r="DA384" s="621">
        <f t="shared" si="464"/>
        <v>0</v>
      </c>
      <c r="DC384" s="612">
        <f t="shared" si="470"/>
        <v>0</v>
      </c>
      <c r="DD384" s="620">
        <f t="shared" si="477"/>
        <v>0</v>
      </c>
      <c r="DF384" s="621">
        <f t="shared" si="478"/>
        <v>0</v>
      </c>
      <c r="DH384" s="621">
        <f t="shared" si="479"/>
        <v>0</v>
      </c>
      <c r="DU384" s="620">
        <f t="shared" si="471"/>
        <v>5600</v>
      </c>
      <c r="DV384" s="621">
        <f t="shared" si="449"/>
        <v>5600</v>
      </c>
      <c r="DW384" s="621">
        <f t="shared" si="472"/>
        <v>5600</v>
      </c>
      <c r="DX384" s="621">
        <f t="shared" si="480"/>
        <v>0</v>
      </c>
      <c r="DY384" s="621">
        <f t="shared" si="481"/>
        <v>0</v>
      </c>
      <c r="EC384" s="613" t="s">
        <v>1826</v>
      </c>
      <c r="ED384" s="621">
        <f>DU384-DV384</f>
        <v>0</v>
      </c>
      <c r="EG384" s="621"/>
    </row>
    <row r="385" spans="1:137" s="612" customFormat="1" ht="37.5" hidden="1" customHeight="1" x14ac:dyDescent="0.25">
      <c r="A385" s="606">
        <v>2026</v>
      </c>
      <c r="B385" s="606">
        <v>479</v>
      </c>
      <c r="C385" s="606" t="s">
        <v>58</v>
      </c>
      <c r="D385" s="606">
        <v>3000654</v>
      </c>
      <c r="E385" s="606">
        <v>5005020</v>
      </c>
      <c r="F385" s="606" t="s">
        <v>2269</v>
      </c>
      <c r="G385" s="636" t="s">
        <v>2270</v>
      </c>
      <c r="H385" s="606">
        <v>93</v>
      </c>
      <c r="I385" s="695" t="s">
        <v>992</v>
      </c>
      <c r="J385" s="608" t="s">
        <v>10</v>
      </c>
      <c r="K385" s="608" t="s">
        <v>60</v>
      </c>
      <c r="L385" s="606" t="str">
        <f t="shared" si="474"/>
        <v>2.3</v>
      </c>
      <c r="M385" s="609" t="s">
        <v>62</v>
      </c>
      <c r="N385" s="609"/>
      <c r="O385" s="606" t="s">
        <v>2291</v>
      </c>
      <c r="P385" s="606" t="s">
        <v>65</v>
      </c>
      <c r="Q385" s="610">
        <v>1</v>
      </c>
      <c r="R385" s="324">
        <v>3000</v>
      </c>
      <c r="S385" s="606">
        <v>30</v>
      </c>
      <c r="T385" s="606">
        <v>30</v>
      </c>
      <c r="U385" s="606"/>
      <c r="V385" s="606">
        <v>0</v>
      </c>
      <c r="W385" s="325"/>
      <c r="X385" s="325"/>
      <c r="Y385" s="325"/>
      <c r="Z385" s="326"/>
      <c r="AA385" s="326"/>
      <c r="AB385" s="326"/>
      <c r="AC385" s="326"/>
      <c r="AD385" s="326"/>
      <c r="AE385" s="324">
        <f t="shared" si="473"/>
        <v>6000</v>
      </c>
      <c r="AF385" s="327">
        <f t="shared" si="465"/>
        <v>3000</v>
      </c>
      <c r="AG385" s="327">
        <f t="shared" si="439"/>
        <v>3000</v>
      </c>
      <c r="AH385" s="327">
        <f t="shared" si="452"/>
        <v>0</v>
      </c>
      <c r="AI385" s="327">
        <f t="shared" si="440"/>
        <v>0</v>
      </c>
      <c r="AJ385" s="327">
        <f t="shared" si="441"/>
        <v>0</v>
      </c>
      <c r="AK385" s="327">
        <f t="shared" si="442"/>
        <v>0</v>
      </c>
      <c r="AL385" s="327">
        <f t="shared" si="443"/>
        <v>0</v>
      </c>
      <c r="AM385" s="327">
        <f t="shared" si="444"/>
        <v>0</v>
      </c>
      <c r="AN385" s="327">
        <f t="shared" si="445"/>
        <v>0</v>
      </c>
      <c r="AO385" s="327">
        <f t="shared" si="446"/>
        <v>0</v>
      </c>
      <c r="AP385" s="327">
        <f t="shared" si="447"/>
        <v>0</v>
      </c>
      <c r="AQ385" s="327">
        <f t="shared" si="448"/>
        <v>0</v>
      </c>
      <c r="AR385" s="327">
        <f>+ROUNDUP(SUM(AF385:AQ385),0)-400</f>
        <v>5600</v>
      </c>
      <c r="AS385" s="611" t="s">
        <v>1763</v>
      </c>
      <c r="AT385" s="665" t="s">
        <v>2272</v>
      </c>
      <c r="AU385" s="613" t="s">
        <v>1846</v>
      </c>
      <c r="AV385" s="613" t="s">
        <v>1847</v>
      </c>
      <c r="AW385" s="613"/>
      <c r="AX385" s="613" t="s">
        <v>1848</v>
      </c>
      <c r="AY385" s="624">
        <v>46066</v>
      </c>
      <c r="AZ385" s="296"/>
      <c r="BA385" s="613" t="s">
        <v>1817</v>
      </c>
      <c r="BB385" s="614" t="s">
        <v>995</v>
      </c>
      <c r="BC385" s="614" t="s">
        <v>2275</v>
      </c>
      <c r="BD385" s="614" t="s">
        <v>2276</v>
      </c>
      <c r="BE385" s="614" t="s">
        <v>2277</v>
      </c>
      <c r="BF385" s="615">
        <v>46028</v>
      </c>
      <c r="BG385" s="614"/>
      <c r="BH385" s="616" t="s">
        <v>2386</v>
      </c>
      <c r="BI385" s="616" t="s">
        <v>2279</v>
      </c>
      <c r="BJ385" s="614"/>
      <c r="BK385" s="616"/>
      <c r="BL385" s="614"/>
      <c r="BM385" s="614"/>
      <c r="BN385" s="616"/>
      <c r="BO385" s="616"/>
      <c r="BP385" s="646"/>
      <c r="BQ385" s="646"/>
      <c r="BR385" s="646"/>
      <c r="BS385" s="656" t="s">
        <v>2387</v>
      </c>
      <c r="BT385" s="657" t="s">
        <v>2388</v>
      </c>
      <c r="BU385" s="657" t="s">
        <v>2389</v>
      </c>
      <c r="BV385" s="638">
        <v>74505317</v>
      </c>
      <c r="BW385" s="658">
        <v>10745053179</v>
      </c>
      <c r="BX385" s="663">
        <v>3000</v>
      </c>
      <c r="BY385" s="618">
        <v>46028</v>
      </c>
      <c r="BZ385" s="629">
        <v>46081</v>
      </c>
      <c r="CA385" s="619"/>
      <c r="CB385" s="612">
        <f t="shared" si="455"/>
        <v>30</v>
      </c>
      <c r="CC385" s="620">
        <f t="shared" si="456"/>
        <v>3000</v>
      </c>
      <c r="CD385" s="611">
        <v>26</v>
      </c>
      <c r="CE385" s="621">
        <f t="shared" si="451"/>
        <v>2600</v>
      </c>
      <c r="CF385" s="612">
        <v>26</v>
      </c>
      <c r="CG385" s="621">
        <v>2600</v>
      </c>
      <c r="CH385" s="621">
        <f t="shared" si="475"/>
        <v>400</v>
      </c>
      <c r="CI385" s="621">
        <f t="shared" si="476"/>
        <v>400</v>
      </c>
      <c r="CJ385" s="619"/>
      <c r="CK385" s="612">
        <f t="shared" si="457"/>
        <v>30</v>
      </c>
      <c r="CL385" s="620">
        <f t="shared" si="458"/>
        <v>3000</v>
      </c>
      <c r="CM385" s="611">
        <v>30</v>
      </c>
      <c r="CN385" s="621">
        <f t="shared" si="466"/>
        <v>3000</v>
      </c>
      <c r="CO385" s="612">
        <v>30</v>
      </c>
      <c r="CP385" s="621">
        <v>3000</v>
      </c>
      <c r="CQ385" s="621">
        <f t="shared" si="468"/>
        <v>0</v>
      </c>
      <c r="CR385" s="621">
        <f t="shared" si="469"/>
        <v>3000</v>
      </c>
      <c r="CS385" s="622"/>
      <c r="CT385" s="612">
        <f t="shared" si="459"/>
        <v>0</v>
      </c>
      <c r="CU385" s="620">
        <f t="shared" si="460"/>
        <v>0</v>
      </c>
      <c r="CW385" s="621">
        <f t="shared" si="461"/>
        <v>0</v>
      </c>
      <c r="CY385" s="621">
        <f t="shared" si="462"/>
        <v>0</v>
      </c>
      <c r="CZ385" s="621">
        <f t="shared" si="463"/>
        <v>0</v>
      </c>
      <c r="DA385" s="621">
        <f t="shared" si="464"/>
        <v>0</v>
      </c>
      <c r="DC385" s="612">
        <f t="shared" si="470"/>
        <v>0</v>
      </c>
      <c r="DD385" s="620">
        <f t="shared" si="477"/>
        <v>0</v>
      </c>
      <c r="DF385" s="621">
        <f t="shared" si="478"/>
        <v>0</v>
      </c>
      <c r="DH385" s="621">
        <f t="shared" si="479"/>
        <v>0</v>
      </c>
      <c r="DU385" s="620">
        <f t="shared" si="471"/>
        <v>5600</v>
      </c>
      <c r="DV385" s="621">
        <f t="shared" si="449"/>
        <v>5600</v>
      </c>
      <c r="DW385" s="621">
        <f t="shared" si="472"/>
        <v>5600</v>
      </c>
      <c r="DX385" s="621">
        <f t="shared" si="480"/>
        <v>0</v>
      </c>
      <c r="DY385" s="621">
        <f t="shared" si="481"/>
        <v>0</v>
      </c>
      <c r="EC385" s="613" t="s">
        <v>1826</v>
      </c>
      <c r="ED385" s="621">
        <f>DU385-DV385</f>
        <v>0</v>
      </c>
      <c r="EG385" s="621"/>
    </row>
    <row r="386" spans="1:137" s="612" customFormat="1" ht="37.5" hidden="1" customHeight="1" x14ac:dyDescent="0.25">
      <c r="A386" s="606">
        <v>2026</v>
      </c>
      <c r="B386" s="606">
        <v>479</v>
      </c>
      <c r="C386" s="606" t="s">
        <v>58</v>
      </c>
      <c r="D386" s="606">
        <v>3000654</v>
      </c>
      <c r="E386" s="606">
        <v>5005020</v>
      </c>
      <c r="F386" s="606" t="s">
        <v>2269</v>
      </c>
      <c r="G386" s="636" t="s">
        <v>2270</v>
      </c>
      <c r="H386" s="606">
        <v>93</v>
      </c>
      <c r="I386" s="695" t="s">
        <v>992</v>
      </c>
      <c r="J386" s="608" t="s">
        <v>10</v>
      </c>
      <c r="K386" s="608" t="s">
        <v>60</v>
      </c>
      <c r="L386" s="606" t="str">
        <f t="shared" si="474"/>
        <v>2.3</v>
      </c>
      <c r="M386" s="609" t="s">
        <v>62</v>
      </c>
      <c r="N386" s="609"/>
      <c r="O386" s="606" t="s">
        <v>2291</v>
      </c>
      <c r="P386" s="606" t="s">
        <v>65</v>
      </c>
      <c r="Q386" s="610">
        <v>1</v>
      </c>
      <c r="R386" s="324">
        <v>3000</v>
      </c>
      <c r="S386" s="606">
        <v>30</v>
      </c>
      <c r="T386" s="606">
        <v>30</v>
      </c>
      <c r="U386" s="606"/>
      <c r="V386" s="606">
        <v>0</v>
      </c>
      <c r="W386" s="325"/>
      <c r="X386" s="325"/>
      <c r="Y386" s="325"/>
      <c r="Z386" s="326"/>
      <c r="AA386" s="326"/>
      <c r="AB386" s="326"/>
      <c r="AC386" s="326"/>
      <c r="AD386" s="326"/>
      <c r="AE386" s="324">
        <f t="shared" si="473"/>
        <v>6000</v>
      </c>
      <c r="AF386" s="327">
        <f t="shared" si="465"/>
        <v>3000</v>
      </c>
      <c r="AG386" s="327">
        <f t="shared" si="439"/>
        <v>3000</v>
      </c>
      <c r="AH386" s="327">
        <f t="shared" si="452"/>
        <v>0</v>
      </c>
      <c r="AI386" s="327">
        <f t="shared" si="440"/>
        <v>0</v>
      </c>
      <c r="AJ386" s="327">
        <f t="shared" si="441"/>
        <v>0</v>
      </c>
      <c r="AK386" s="327">
        <f t="shared" si="442"/>
        <v>0</v>
      </c>
      <c r="AL386" s="327">
        <f t="shared" si="443"/>
        <v>0</v>
      </c>
      <c r="AM386" s="327">
        <f t="shared" si="444"/>
        <v>0</v>
      </c>
      <c r="AN386" s="327">
        <f t="shared" si="445"/>
        <v>0</v>
      </c>
      <c r="AO386" s="327">
        <f t="shared" si="446"/>
        <v>0</v>
      </c>
      <c r="AP386" s="327">
        <f t="shared" si="447"/>
        <v>0</v>
      </c>
      <c r="AQ386" s="327">
        <f t="shared" si="448"/>
        <v>0</v>
      </c>
      <c r="AR386" s="327">
        <f>+ROUNDUP(SUM(AF386:AQ386),0)</f>
        <v>6000</v>
      </c>
      <c r="AS386" s="611" t="s">
        <v>1763</v>
      </c>
      <c r="AT386" s="665" t="s">
        <v>2272</v>
      </c>
      <c r="BA386" s="613"/>
      <c r="BB386" s="614" t="s">
        <v>995</v>
      </c>
      <c r="BC386" s="614" t="s">
        <v>2275</v>
      </c>
      <c r="BD386" s="614" t="s">
        <v>2276</v>
      </c>
      <c r="BE386" s="614" t="s">
        <v>2277</v>
      </c>
      <c r="BF386" s="615">
        <v>46028</v>
      </c>
      <c r="BG386" s="614"/>
      <c r="BH386" s="616" t="s">
        <v>2390</v>
      </c>
      <c r="BI386" s="616" t="s">
        <v>2279</v>
      </c>
      <c r="BJ386" s="614"/>
      <c r="BK386" s="616"/>
      <c r="BL386" s="614"/>
      <c r="BM386" s="614"/>
      <c r="BN386" s="616"/>
      <c r="BO386" s="616" t="s">
        <v>2391</v>
      </c>
      <c r="BP386" s="616"/>
      <c r="BQ386" s="616"/>
      <c r="BR386" s="616"/>
      <c r="BS386" s="664" t="s">
        <v>2392</v>
      </c>
      <c r="BT386" s="645" t="s">
        <v>2393</v>
      </c>
      <c r="BU386" s="645" t="s">
        <v>1337</v>
      </c>
      <c r="BV386" s="638">
        <v>76908216</v>
      </c>
      <c r="BW386" s="658">
        <v>10769082161</v>
      </c>
      <c r="BX386" s="746">
        <v>3000</v>
      </c>
      <c r="BY386" s="618">
        <v>46028</v>
      </c>
      <c r="BZ386" s="629">
        <v>46081</v>
      </c>
      <c r="CA386" s="619"/>
      <c r="CB386" s="612">
        <f t="shared" si="455"/>
        <v>30</v>
      </c>
      <c r="CC386" s="620">
        <f t="shared" si="456"/>
        <v>3000</v>
      </c>
      <c r="CD386" s="611">
        <v>26</v>
      </c>
      <c r="CE386" s="621">
        <f t="shared" si="451"/>
        <v>2600</v>
      </c>
      <c r="CF386" s="612">
        <v>26</v>
      </c>
      <c r="CG386" s="621">
        <v>2600</v>
      </c>
      <c r="CH386" s="621">
        <f t="shared" si="475"/>
        <v>400</v>
      </c>
      <c r="CI386" s="621">
        <f t="shared" si="476"/>
        <v>400</v>
      </c>
      <c r="CJ386" s="619"/>
      <c r="CK386" s="612">
        <f t="shared" si="457"/>
        <v>30</v>
      </c>
      <c r="CL386" s="620">
        <f t="shared" si="458"/>
        <v>3000</v>
      </c>
      <c r="CM386" s="611">
        <v>30</v>
      </c>
      <c r="CN386" s="621">
        <f t="shared" si="466"/>
        <v>3000</v>
      </c>
      <c r="CO386" s="612">
        <v>18</v>
      </c>
      <c r="CP386" s="621">
        <v>1928.57</v>
      </c>
      <c r="CQ386" s="621">
        <f t="shared" si="468"/>
        <v>0</v>
      </c>
      <c r="CR386" s="621">
        <f t="shared" si="469"/>
        <v>3000</v>
      </c>
      <c r="CS386" s="622"/>
      <c r="CT386" s="612">
        <f t="shared" si="459"/>
        <v>0</v>
      </c>
      <c r="CU386" s="620">
        <f t="shared" si="460"/>
        <v>0</v>
      </c>
      <c r="CW386" s="621">
        <f t="shared" si="461"/>
        <v>0</v>
      </c>
      <c r="CY386" s="621">
        <f t="shared" si="462"/>
        <v>0</v>
      </c>
      <c r="CZ386" s="621">
        <f t="shared" si="463"/>
        <v>0</v>
      </c>
      <c r="DA386" s="621">
        <f t="shared" si="464"/>
        <v>0</v>
      </c>
      <c r="DC386" s="612">
        <f t="shared" si="470"/>
        <v>0</v>
      </c>
      <c r="DD386" s="620">
        <f t="shared" si="477"/>
        <v>0</v>
      </c>
      <c r="DF386" s="621">
        <f t="shared" si="478"/>
        <v>0</v>
      </c>
      <c r="DH386" s="621">
        <f t="shared" si="479"/>
        <v>0</v>
      </c>
      <c r="DU386" s="620">
        <f t="shared" si="471"/>
        <v>6000</v>
      </c>
      <c r="DV386" s="621">
        <f t="shared" si="449"/>
        <v>5600</v>
      </c>
      <c r="DW386" s="621">
        <f t="shared" si="472"/>
        <v>4528.57</v>
      </c>
      <c r="DX386" s="621">
        <f t="shared" si="480"/>
        <v>400</v>
      </c>
      <c r="DY386" s="621">
        <f t="shared" si="481"/>
        <v>1471.4300000000003</v>
      </c>
      <c r="EB386" s="612" t="s">
        <v>2394</v>
      </c>
      <c r="EC386" s="613" t="s">
        <v>2395</v>
      </c>
      <c r="ED386" s="621"/>
      <c r="EG386" s="621"/>
    </row>
    <row r="387" spans="1:137" s="612" customFormat="1" ht="37.5" hidden="1" customHeight="1" x14ac:dyDescent="0.25">
      <c r="A387" s="606">
        <v>2026</v>
      </c>
      <c r="B387" s="606">
        <v>479</v>
      </c>
      <c r="C387" s="606" t="s">
        <v>58</v>
      </c>
      <c r="D387" s="606">
        <v>3000654</v>
      </c>
      <c r="E387" s="606">
        <v>5005020</v>
      </c>
      <c r="F387" s="606" t="s">
        <v>2269</v>
      </c>
      <c r="G387" s="636" t="s">
        <v>2270</v>
      </c>
      <c r="H387" s="606">
        <v>93</v>
      </c>
      <c r="I387" s="695" t="s">
        <v>992</v>
      </c>
      <c r="J387" s="608" t="s">
        <v>10</v>
      </c>
      <c r="K387" s="608" t="s">
        <v>60</v>
      </c>
      <c r="L387" s="606" t="str">
        <f t="shared" si="474"/>
        <v>2.3</v>
      </c>
      <c r="M387" s="609" t="s">
        <v>62</v>
      </c>
      <c r="N387" s="609"/>
      <c r="O387" s="606" t="s">
        <v>2291</v>
      </c>
      <c r="P387" s="606" t="s">
        <v>65</v>
      </c>
      <c r="Q387" s="610">
        <v>1</v>
      </c>
      <c r="R387" s="324">
        <v>3000</v>
      </c>
      <c r="S387" s="606">
        <v>30</v>
      </c>
      <c r="T387" s="606">
        <v>30</v>
      </c>
      <c r="U387" s="606"/>
      <c r="V387" s="606">
        <v>0</v>
      </c>
      <c r="W387" s="325"/>
      <c r="X387" s="325"/>
      <c r="Y387" s="325"/>
      <c r="Z387" s="326"/>
      <c r="AA387" s="326"/>
      <c r="AB387" s="326"/>
      <c r="AC387" s="326"/>
      <c r="AD387" s="326"/>
      <c r="AE387" s="324">
        <f t="shared" si="473"/>
        <v>6000</v>
      </c>
      <c r="AF387" s="327">
        <f t="shared" si="465"/>
        <v>3000</v>
      </c>
      <c r="AG387" s="327">
        <f t="shared" ref="AG387:AG414" si="482">+$R387*(T387/30)*Q387</f>
        <v>3000</v>
      </c>
      <c r="AH387" s="327">
        <f t="shared" si="452"/>
        <v>0</v>
      </c>
      <c r="AI387" s="327">
        <f t="shared" si="440"/>
        <v>0</v>
      </c>
      <c r="AJ387" s="327">
        <f t="shared" si="441"/>
        <v>0</v>
      </c>
      <c r="AK387" s="327">
        <f t="shared" si="442"/>
        <v>0</v>
      </c>
      <c r="AL387" s="327">
        <f t="shared" si="443"/>
        <v>0</v>
      </c>
      <c r="AM387" s="327">
        <f t="shared" si="444"/>
        <v>0</v>
      </c>
      <c r="AN387" s="327">
        <f t="shared" si="445"/>
        <v>0</v>
      </c>
      <c r="AO387" s="327">
        <f t="shared" si="446"/>
        <v>0</v>
      </c>
      <c r="AP387" s="327">
        <f t="shared" si="447"/>
        <v>0</v>
      </c>
      <c r="AQ387" s="327">
        <f t="shared" si="448"/>
        <v>0</v>
      </c>
      <c r="AR387" s="327">
        <f t="shared" ref="AR387:AR401" si="483">+ROUNDUP(SUM(AF387:AQ387),0)-400</f>
        <v>5600</v>
      </c>
      <c r="AS387" s="611" t="s">
        <v>1763</v>
      </c>
      <c r="AT387" s="665" t="s">
        <v>2272</v>
      </c>
      <c r="AU387" s="613" t="s">
        <v>1846</v>
      </c>
      <c r="AV387" s="613" t="s">
        <v>1847</v>
      </c>
      <c r="AW387" s="613"/>
      <c r="AX387" s="613" t="s">
        <v>1848</v>
      </c>
      <c r="AY387" s="624">
        <v>46066</v>
      </c>
      <c r="AZ387" s="296"/>
      <c r="BA387" s="613" t="s">
        <v>1817</v>
      </c>
      <c r="BB387" s="614" t="s">
        <v>995</v>
      </c>
      <c r="BC387" s="614" t="s">
        <v>2275</v>
      </c>
      <c r="BD387" s="614" t="s">
        <v>2276</v>
      </c>
      <c r="BE387" s="614" t="s">
        <v>2277</v>
      </c>
      <c r="BF387" s="615">
        <v>46028</v>
      </c>
      <c r="BG387" s="614"/>
      <c r="BH387" s="616" t="s">
        <v>2396</v>
      </c>
      <c r="BI387" s="616" t="s">
        <v>2279</v>
      </c>
      <c r="BJ387" s="614"/>
      <c r="BK387" s="616"/>
      <c r="BL387" s="614"/>
      <c r="BM387" s="614"/>
      <c r="BN387" s="616"/>
      <c r="BO387" s="616"/>
      <c r="BP387" s="681"/>
      <c r="BQ387" s="681"/>
      <c r="BR387" s="681"/>
      <c r="BS387" s="682" t="s">
        <v>2397</v>
      </c>
      <c r="BT387" s="683" t="s">
        <v>2398</v>
      </c>
      <c r="BU387" s="683" t="s">
        <v>2399</v>
      </c>
      <c r="BV387" s="747">
        <v>41556965</v>
      </c>
      <c r="BW387" s="748">
        <v>10415569659</v>
      </c>
      <c r="BX387" s="663">
        <v>3000</v>
      </c>
      <c r="BY387" s="618">
        <v>46028</v>
      </c>
      <c r="BZ387" s="629">
        <v>46081</v>
      </c>
      <c r="CA387" s="619"/>
      <c r="CB387" s="612">
        <f t="shared" si="455"/>
        <v>30</v>
      </c>
      <c r="CC387" s="620">
        <f t="shared" si="456"/>
        <v>3000</v>
      </c>
      <c r="CD387" s="611">
        <v>26</v>
      </c>
      <c r="CE387" s="621">
        <f t="shared" si="451"/>
        <v>2600</v>
      </c>
      <c r="CF387" s="612">
        <v>26</v>
      </c>
      <c r="CG387" s="621">
        <v>2600</v>
      </c>
      <c r="CH387" s="621">
        <f t="shared" si="475"/>
        <v>400</v>
      </c>
      <c r="CI387" s="621">
        <f t="shared" si="476"/>
        <v>400</v>
      </c>
      <c r="CJ387" s="619"/>
      <c r="CK387" s="612">
        <f t="shared" si="457"/>
        <v>30</v>
      </c>
      <c r="CL387" s="620">
        <f t="shared" si="458"/>
        <v>3000</v>
      </c>
      <c r="CM387" s="611">
        <v>30</v>
      </c>
      <c r="CN387" s="621">
        <f t="shared" si="466"/>
        <v>3000</v>
      </c>
      <c r="CO387" s="612">
        <v>30</v>
      </c>
      <c r="CP387" s="621">
        <v>3000</v>
      </c>
      <c r="CQ387" s="621">
        <f t="shared" si="468"/>
        <v>0</v>
      </c>
      <c r="CR387" s="621">
        <f t="shared" si="469"/>
        <v>3000</v>
      </c>
      <c r="CS387" s="622"/>
      <c r="CT387" s="612">
        <f t="shared" si="459"/>
        <v>0</v>
      </c>
      <c r="CU387" s="620">
        <f t="shared" si="460"/>
        <v>0</v>
      </c>
      <c r="CW387" s="621">
        <f t="shared" si="461"/>
        <v>0</v>
      </c>
      <c r="CY387" s="621">
        <f t="shared" si="462"/>
        <v>0</v>
      </c>
      <c r="CZ387" s="621">
        <f t="shared" si="463"/>
        <v>0</v>
      </c>
      <c r="DA387" s="621">
        <f t="shared" si="464"/>
        <v>0</v>
      </c>
      <c r="DC387" s="612">
        <f t="shared" si="470"/>
        <v>0</v>
      </c>
      <c r="DD387" s="620">
        <f t="shared" si="477"/>
        <v>0</v>
      </c>
      <c r="DF387" s="621">
        <f t="shared" si="478"/>
        <v>0</v>
      </c>
      <c r="DH387" s="621">
        <f t="shared" si="479"/>
        <v>0</v>
      </c>
      <c r="DU387" s="620">
        <f t="shared" si="471"/>
        <v>5600</v>
      </c>
      <c r="DV387" s="621">
        <f t="shared" si="449"/>
        <v>5600</v>
      </c>
      <c r="DW387" s="621">
        <f t="shared" si="472"/>
        <v>5600</v>
      </c>
      <c r="DX387" s="621">
        <f t="shared" si="480"/>
        <v>0</v>
      </c>
      <c r="DY387" s="621">
        <f t="shared" si="481"/>
        <v>0</v>
      </c>
      <c r="EC387" s="613" t="s">
        <v>1826</v>
      </c>
      <c r="ED387" s="621">
        <f>DU387-DV387</f>
        <v>0</v>
      </c>
      <c r="EG387" s="621"/>
    </row>
    <row r="388" spans="1:137" s="612" customFormat="1" ht="37.5" hidden="1" customHeight="1" x14ac:dyDescent="0.25">
      <c r="A388" s="606">
        <v>2026</v>
      </c>
      <c r="B388" s="606">
        <v>479</v>
      </c>
      <c r="C388" s="606" t="s">
        <v>58</v>
      </c>
      <c r="D388" s="606">
        <v>3000654</v>
      </c>
      <c r="E388" s="606">
        <v>5005020</v>
      </c>
      <c r="F388" s="606" t="s">
        <v>2269</v>
      </c>
      <c r="G388" s="636" t="s">
        <v>2270</v>
      </c>
      <c r="H388" s="606">
        <v>93</v>
      </c>
      <c r="I388" s="695" t="s">
        <v>992</v>
      </c>
      <c r="J388" s="608" t="s">
        <v>10</v>
      </c>
      <c r="K388" s="608" t="s">
        <v>60</v>
      </c>
      <c r="L388" s="606" t="str">
        <f t="shared" si="474"/>
        <v>2.3</v>
      </c>
      <c r="M388" s="609" t="s">
        <v>62</v>
      </c>
      <c r="N388" s="609"/>
      <c r="O388" s="606" t="s">
        <v>2291</v>
      </c>
      <c r="P388" s="606" t="s">
        <v>65</v>
      </c>
      <c r="Q388" s="610">
        <v>1</v>
      </c>
      <c r="R388" s="324">
        <v>3000</v>
      </c>
      <c r="S388" s="606">
        <v>30</v>
      </c>
      <c r="T388" s="606">
        <v>30</v>
      </c>
      <c r="U388" s="606"/>
      <c r="V388" s="606">
        <v>0</v>
      </c>
      <c r="W388" s="325"/>
      <c r="X388" s="325"/>
      <c r="Y388" s="325"/>
      <c r="Z388" s="326"/>
      <c r="AA388" s="326"/>
      <c r="AB388" s="326"/>
      <c r="AC388" s="326"/>
      <c r="AD388" s="326"/>
      <c r="AE388" s="324">
        <f t="shared" si="473"/>
        <v>6000</v>
      </c>
      <c r="AF388" s="327">
        <f t="shared" si="465"/>
        <v>3000</v>
      </c>
      <c r="AG388" s="327">
        <f t="shared" si="482"/>
        <v>3000</v>
      </c>
      <c r="AH388" s="327">
        <f t="shared" si="452"/>
        <v>0</v>
      </c>
      <c r="AI388" s="327">
        <f t="shared" si="440"/>
        <v>0</v>
      </c>
      <c r="AJ388" s="327">
        <f t="shared" si="441"/>
        <v>0</v>
      </c>
      <c r="AK388" s="327">
        <f t="shared" si="442"/>
        <v>0</v>
      </c>
      <c r="AL388" s="327">
        <f t="shared" si="443"/>
        <v>0</v>
      </c>
      <c r="AM388" s="327">
        <f t="shared" si="444"/>
        <v>0</v>
      </c>
      <c r="AN388" s="327">
        <f t="shared" si="445"/>
        <v>0</v>
      </c>
      <c r="AO388" s="327">
        <f t="shared" si="446"/>
        <v>0</v>
      </c>
      <c r="AP388" s="327">
        <f t="shared" si="447"/>
        <v>0</v>
      </c>
      <c r="AQ388" s="327">
        <f t="shared" si="448"/>
        <v>0</v>
      </c>
      <c r="AR388" s="327">
        <f t="shared" si="483"/>
        <v>5600</v>
      </c>
      <c r="AS388" s="611" t="s">
        <v>1763</v>
      </c>
      <c r="AT388" s="665" t="s">
        <v>2272</v>
      </c>
      <c r="AU388" s="613" t="s">
        <v>1846</v>
      </c>
      <c r="AV388" s="613" t="s">
        <v>1847</v>
      </c>
      <c r="AW388" s="613"/>
      <c r="AX388" s="613" t="s">
        <v>1848</v>
      </c>
      <c r="AY388" s="624">
        <v>46066</v>
      </c>
      <c r="AZ388" s="296"/>
      <c r="BA388" s="613" t="s">
        <v>1817</v>
      </c>
      <c r="BB388" s="614" t="s">
        <v>995</v>
      </c>
      <c r="BC388" s="614" t="s">
        <v>2275</v>
      </c>
      <c r="BD388" s="614" t="s">
        <v>2276</v>
      </c>
      <c r="BE388" s="614" t="s">
        <v>2277</v>
      </c>
      <c r="BF388" s="615">
        <v>46028</v>
      </c>
      <c r="BG388" s="614"/>
      <c r="BH388" s="616" t="s">
        <v>2400</v>
      </c>
      <c r="BI388" s="616" t="s">
        <v>2279</v>
      </c>
      <c r="BJ388" s="616"/>
      <c r="BK388" s="616"/>
      <c r="BL388" s="614"/>
      <c r="BM388" s="614"/>
      <c r="BN388" s="616"/>
      <c r="BO388" s="616"/>
      <c r="BP388" s="646"/>
      <c r="BQ388" s="646"/>
      <c r="BR388" s="646"/>
      <c r="BS388" s="656" t="s">
        <v>2401</v>
      </c>
      <c r="BT388" s="657" t="s">
        <v>2402</v>
      </c>
      <c r="BU388" s="657" t="s">
        <v>2403</v>
      </c>
      <c r="BV388" s="638">
        <v>10050111</v>
      </c>
      <c r="BW388" s="658">
        <v>10100501118</v>
      </c>
      <c r="BX388" s="663">
        <v>3000</v>
      </c>
      <c r="BY388" s="618">
        <v>46028</v>
      </c>
      <c r="BZ388" s="629">
        <v>46081</v>
      </c>
      <c r="CA388" s="619"/>
      <c r="CB388" s="612">
        <f t="shared" si="455"/>
        <v>30</v>
      </c>
      <c r="CC388" s="620">
        <f t="shared" si="456"/>
        <v>3000</v>
      </c>
      <c r="CD388" s="611">
        <v>26</v>
      </c>
      <c r="CE388" s="621">
        <f t="shared" ref="CE388:CE409" si="484">(R388/30*CD388)*Q388</f>
        <v>2600</v>
      </c>
      <c r="CF388" s="612">
        <v>26</v>
      </c>
      <c r="CG388" s="621">
        <v>2600</v>
      </c>
      <c r="CH388" s="621">
        <f t="shared" si="475"/>
        <v>400</v>
      </c>
      <c r="CI388" s="621">
        <f t="shared" si="476"/>
        <v>400</v>
      </c>
      <c r="CJ388" s="619"/>
      <c r="CK388" s="612">
        <f t="shared" si="457"/>
        <v>30</v>
      </c>
      <c r="CL388" s="620">
        <f t="shared" si="458"/>
        <v>3000</v>
      </c>
      <c r="CM388" s="611">
        <v>30</v>
      </c>
      <c r="CN388" s="621">
        <f t="shared" si="466"/>
        <v>3000</v>
      </c>
      <c r="CO388" s="612">
        <v>30</v>
      </c>
      <c r="CP388" s="621">
        <v>3000</v>
      </c>
      <c r="CQ388" s="621">
        <f t="shared" si="468"/>
        <v>0</v>
      </c>
      <c r="CR388" s="621">
        <f t="shared" si="469"/>
        <v>3000</v>
      </c>
      <c r="CS388" s="622"/>
      <c r="CT388" s="612">
        <f t="shared" si="459"/>
        <v>0</v>
      </c>
      <c r="CU388" s="620">
        <f t="shared" si="460"/>
        <v>0</v>
      </c>
      <c r="CW388" s="621">
        <f t="shared" si="461"/>
        <v>0</v>
      </c>
      <c r="CY388" s="621">
        <f t="shared" si="462"/>
        <v>0</v>
      </c>
      <c r="CZ388" s="621">
        <f t="shared" si="463"/>
        <v>0</v>
      </c>
      <c r="DA388" s="621">
        <f t="shared" si="464"/>
        <v>0</v>
      </c>
      <c r="DC388" s="612">
        <f t="shared" si="470"/>
        <v>0</v>
      </c>
      <c r="DD388" s="620">
        <f t="shared" si="477"/>
        <v>0</v>
      </c>
      <c r="DF388" s="621">
        <f t="shared" si="478"/>
        <v>0</v>
      </c>
      <c r="DH388" s="621">
        <f t="shared" si="479"/>
        <v>0</v>
      </c>
      <c r="DU388" s="620">
        <f t="shared" si="471"/>
        <v>5600</v>
      </c>
      <c r="DV388" s="621">
        <f t="shared" si="449"/>
        <v>5600</v>
      </c>
      <c r="DW388" s="621">
        <f t="shared" si="472"/>
        <v>5600</v>
      </c>
      <c r="DX388" s="621">
        <f t="shared" si="480"/>
        <v>0</v>
      </c>
      <c r="DY388" s="621">
        <f t="shared" si="481"/>
        <v>0</v>
      </c>
      <c r="EC388" s="613" t="s">
        <v>1826</v>
      </c>
      <c r="ED388" s="621">
        <f>DU388-DV388</f>
        <v>0</v>
      </c>
      <c r="EG388" s="621"/>
    </row>
    <row r="389" spans="1:137" s="612" customFormat="1" ht="37.5" hidden="1" customHeight="1" x14ac:dyDescent="0.25">
      <c r="A389" s="661">
        <v>2026</v>
      </c>
      <c r="B389" s="661">
        <v>479</v>
      </c>
      <c r="C389" s="661" t="s">
        <v>58</v>
      </c>
      <c r="D389" s="661">
        <v>3000654</v>
      </c>
      <c r="E389" s="661">
        <v>5005020</v>
      </c>
      <c r="F389" s="661" t="s">
        <v>2269</v>
      </c>
      <c r="G389" s="647" t="s">
        <v>2270</v>
      </c>
      <c r="H389" s="661">
        <v>93</v>
      </c>
      <c r="I389" s="749" t="s">
        <v>992</v>
      </c>
      <c r="J389" s="750" t="s">
        <v>10</v>
      </c>
      <c r="K389" s="750" t="s">
        <v>60</v>
      </c>
      <c r="L389" s="661" t="str">
        <f t="shared" si="474"/>
        <v>2.3</v>
      </c>
      <c r="M389" s="751" t="s">
        <v>62</v>
      </c>
      <c r="N389" s="751"/>
      <c r="O389" s="661" t="s">
        <v>2291</v>
      </c>
      <c r="P389" s="661" t="s">
        <v>65</v>
      </c>
      <c r="Q389" s="752">
        <v>1</v>
      </c>
      <c r="R389" s="402">
        <v>3000</v>
      </c>
      <c r="S389" s="661">
        <v>30</v>
      </c>
      <c r="T389" s="661">
        <v>30</v>
      </c>
      <c r="U389" s="661">
        <v>30</v>
      </c>
      <c r="V389" s="661"/>
      <c r="W389" s="325"/>
      <c r="X389" s="325"/>
      <c r="Y389" s="325"/>
      <c r="Z389" s="325"/>
      <c r="AA389" s="325"/>
      <c r="AB389" s="325"/>
      <c r="AC389" s="325"/>
      <c r="AD389" s="325"/>
      <c r="AE389" s="402">
        <f t="shared" si="473"/>
        <v>9000</v>
      </c>
      <c r="AF389" s="403">
        <f t="shared" si="465"/>
        <v>3000</v>
      </c>
      <c r="AG389" s="403">
        <f t="shared" si="482"/>
        <v>3000</v>
      </c>
      <c r="AH389" s="403">
        <f t="shared" ref="AH389:AH401" si="485">+$R389*(U389/30)*Q389</f>
        <v>3000</v>
      </c>
      <c r="AI389" s="403">
        <f t="shared" si="440"/>
        <v>0</v>
      </c>
      <c r="AJ389" s="403">
        <f t="shared" si="441"/>
        <v>0</v>
      </c>
      <c r="AK389" s="403">
        <f t="shared" si="442"/>
        <v>0</v>
      </c>
      <c r="AL389" s="403">
        <f t="shared" si="443"/>
        <v>0</v>
      </c>
      <c r="AM389" s="403">
        <f t="shared" si="444"/>
        <v>0</v>
      </c>
      <c r="AN389" s="403">
        <f t="shared" si="445"/>
        <v>0</v>
      </c>
      <c r="AO389" s="403">
        <f t="shared" si="446"/>
        <v>0</v>
      </c>
      <c r="AP389" s="403">
        <f t="shared" si="447"/>
        <v>0</v>
      </c>
      <c r="AQ389" s="403">
        <f t="shared" si="448"/>
        <v>0</v>
      </c>
      <c r="AR389" s="403">
        <f t="shared" si="483"/>
        <v>8600</v>
      </c>
      <c r="AS389" s="611" t="s">
        <v>1763</v>
      </c>
      <c r="AT389" s="665" t="s">
        <v>2272</v>
      </c>
      <c r="AU389" s="613" t="s">
        <v>1846</v>
      </c>
      <c r="AV389" s="613" t="s">
        <v>1847</v>
      </c>
      <c r="AW389" s="613"/>
      <c r="AX389" s="613" t="s">
        <v>1848</v>
      </c>
      <c r="AY389" s="624">
        <v>46066</v>
      </c>
      <c r="BA389" s="613" t="s">
        <v>1817</v>
      </c>
      <c r="BB389" s="614" t="s">
        <v>995</v>
      </c>
      <c r="BC389" s="614" t="s">
        <v>2275</v>
      </c>
      <c r="BD389" s="614" t="s">
        <v>2276</v>
      </c>
      <c r="BE389" s="614" t="s">
        <v>2277</v>
      </c>
      <c r="BF389" s="615">
        <v>46028</v>
      </c>
      <c r="BG389" s="614"/>
      <c r="BH389" s="616" t="s">
        <v>2404</v>
      </c>
      <c r="BI389" s="616" t="s">
        <v>2279</v>
      </c>
      <c r="BJ389" s="614"/>
      <c r="BK389" s="616"/>
      <c r="BL389" s="614"/>
      <c r="BM389" s="614"/>
      <c r="BN389" s="616"/>
      <c r="BO389" s="616"/>
      <c r="BP389" s="646"/>
      <c r="BQ389" s="646"/>
      <c r="BR389" s="646"/>
      <c r="BS389" s="656" t="s">
        <v>2405</v>
      </c>
      <c r="BT389" s="657" t="s">
        <v>2406</v>
      </c>
      <c r="BU389" s="657" t="s">
        <v>2407</v>
      </c>
      <c r="BV389" s="638">
        <v>47848451</v>
      </c>
      <c r="BW389" s="658">
        <v>10478484513</v>
      </c>
      <c r="BX389" s="663">
        <v>3000</v>
      </c>
      <c r="BY389" s="629">
        <v>46028</v>
      </c>
      <c r="BZ389" s="629">
        <v>46112</v>
      </c>
      <c r="CA389" s="619"/>
      <c r="CB389" s="612">
        <f t="shared" si="455"/>
        <v>30</v>
      </c>
      <c r="CC389" s="620">
        <f t="shared" si="456"/>
        <v>3000</v>
      </c>
      <c r="CD389" s="611">
        <v>26</v>
      </c>
      <c r="CE389" s="621">
        <f t="shared" si="484"/>
        <v>2600</v>
      </c>
      <c r="CF389" s="612">
        <v>26</v>
      </c>
      <c r="CG389" s="621">
        <v>2600</v>
      </c>
      <c r="CH389" s="621">
        <f t="shared" si="475"/>
        <v>400</v>
      </c>
      <c r="CI389" s="621">
        <f t="shared" si="476"/>
        <v>400</v>
      </c>
      <c r="CJ389" s="619"/>
      <c r="CK389" s="612">
        <f t="shared" si="457"/>
        <v>30</v>
      </c>
      <c r="CL389" s="620">
        <f t="shared" si="458"/>
        <v>3000</v>
      </c>
      <c r="CM389" s="611">
        <v>30</v>
      </c>
      <c r="CN389" s="621">
        <f t="shared" si="466"/>
        <v>3000</v>
      </c>
      <c r="CO389" s="612">
        <v>30</v>
      </c>
      <c r="CP389" s="621">
        <v>3000</v>
      </c>
      <c r="CQ389" s="621">
        <f t="shared" si="468"/>
        <v>0</v>
      </c>
      <c r="CR389" s="621">
        <f t="shared" si="469"/>
        <v>3000</v>
      </c>
      <c r="CS389" s="622"/>
      <c r="CT389" s="612">
        <f t="shared" si="459"/>
        <v>30</v>
      </c>
      <c r="CU389" s="620">
        <f t="shared" si="460"/>
        <v>3000</v>
      </c>
      <c r="CV389" s="611">
        <v>30</v>
      </c>
      <c r="CW389" s="621">
        <f t="shared" si="461"/>
        <v>3000</v>
      </c>
      <c r="CY389" s="621">
        <f t="shared" si="462"/>
        <v>0</v>
      </c>
      <c r="CZ389" s="621">
        <f t="shared" si="463"/>
        <v>0</v>
      </c>
      <c r="DA389" s="621">
        <f t="shared" si="464"/>
        <v>3000</v>
      </c>
      <c r="DC389" s="612">
        <f t="shared" si="470"/>
        <v>0</v>
      </c>
      <c r="DD389" s="620">
        <f t="shared" si="477"/>
        <v>0</v>
      </c>
      <c r="DF389" s="621">
        <f t="shared" si="478"/>
        <v>0</v>
      </c>
      <c r="DH389" s="621">
        <f t="shared" si="479"/>
        <v>0</v>
      </c>
      <c r="DU389" s="620">
        <f t="shared" si="471"/>
        <v>8600</v>
      </c>
      <c r="DV389" s="621">
        <f t="shared" si="449"/>
        <v>8600</v>
      </c>
      <c r="DW389" s="621">
        <f t="shared" si="472"/>
        <v>5600</v>
      </c>
      <c r="DX389" s="621">
        <f t="shared" si="480"/>
        <v>0</v>
      </c>
      <c r="DY389" s="621">
        <f t="shared" si="481"/>
        <v>3000</v>
      </c>
      <c r="EC389" s="613" t="s">
        <v>1826</v>
      </c>
      <c r="ED389" s="621">
        <f>DU389-DV389</f>
        <v>0</v>
      </c>
      <c r="EG389" s="621"/>
    </row>
    <row r="390" spans="1:137" s="612" customFormat="1" ht="37.5" hidden="1" customHeight="1" x14ac:dyDescent="0.25">
      <c r="A390" s="606">
        <v>2026</v>
      </c>
      <c r="B390" s="606">
        <v>479</v>
      </c>
      <c r="C390" s="606" t="s">
        <v>58</v>
      </c>
      <c r="D390" s="606">
        <v>3000654</v>
      </c>
      <c r="E390" s="606">
        <v>5005020</v>
      </c>
      <c r="F390" s="606" t="s">
        <v>2269</v>
      </c>
      <c r="G390" s="636" t="s">
        <v>2270</v>
      </c>
      <c r="H390" s="606">
        <v>93</v>
      </c>
      <c r="I390" s="695" t="s">
        <v>992</v>
      </c>
      <c r="J390" s="608" t="s">
        <v>10</v>
      </c>
      <c r="K390" s="608" t="s">
        <v>60</v>
      </c>
      <c r="L390" s="606" t="str">
        <f t="shared" si="474"/>
        <v>2.3</v>
      </c>
      <c r="M390" s="609" t="s">
        <v>62</v>
      </c>
      <c r="N390" s="609"/>
      <c r="O390" s="606" t="s">
        <v>2291</v>
      </c>
      <c r="P390" s="606" t="s">
        <v>65</v>
      </c>
      <c r="Q390" s="610">
        <v>1</v>
      </c>
      <c r="R390" s="324">
        <v>3000</v>
      </c>
      <c r="S390" s="606">
        <v>30</v>
      </c>
      <c r="T390" s="606">
        <v>30</v>
      </c>
      <c r="U390" s="606">
        <v>30</v>
      </c>
      <c r="V390" s="606">
        <v>0</v>
      </c>
      <c r="W390" s="325"/>
      <c r="X390" s="325"/>
      <c r="Y390" s="325"/>
      <c r="Z390" s="326"/>
      <c r="AA390" s="326"/>
      <c r="AB390" s="326"/>
      <c r="AC390" s="326"/>
      <c r="AD390" s="326"/>
      <c r="AE390" s="324">
        <f t="shared" si="473"/>
        <v>9000</v>
      </c>
      <c r="AF390" s="327">
        <f t="shared" si="465"/>
        <v>3000</v>
      </c>
      <c r="AG390" s="327">
        <f t="shared" si="482"/>
        <v>3000</v>
      </c>
      <c r="AH390" s="327">
        <f t="shared" si="485"/>
        <v>3000</v>
      </c>
      <c r="AI390" s="327">
        <f t="shared" si="440"/>
        <v>0</v>
      </c>
      <c r="AJ390" s="327">
        <f t="shared" si="441"/>
        <v>0</v>
      </c>
      <c r="AK390" s="327">
        <f t="shared" si="442"/>
        <v>0</v>
      </c>
      <c r="AL390" s="327">
        <f t="shared" si="443"/>
        <v>0</v>
      </c>
      <c r="AM390" s="327">
        <f t="shared" si="444"/>
        <v>0</v>
      </c>
      <c r="AN390" s="327">
        <f t="shared" si="445"/>
        <v>0</v>
      </c>
      <c r="AO390" s="327">
        <f t="shared" si="446"/>
        <v>0</v>
      </c>
      <c r="AP390" s="327">
        <f t="shared" si="447"/>
        <v>0</v>
      </c>
      <c r="AQ390" s="327">
        <f t="shared" si="448"/>
        <v>0</v>
      </c>
      <c r="AR390" s="327">
        <f t="shared" si="483"/>
        <v>8600</v>
      </c>
      <c r="AS390" s="611" t="s">
        <v>1763</v>
      </c>
      <c r="AT390" s="665" t="s">
        <v>2272</v>
      </c>
      <c r="AU390" s="613" t="s">
        <v>1846</v>
      </c>
      <c r="AV390" s="613" t="s">
        <v>1847</v>
      </c>
      <c r="AW390" s="613"/>
      <c r="AX390" s="613" t="s">
        <v>1848</v>
      </c>
      <c r="AY390" s="624">
        <v>46066</v>
      </c>
      <c r="BA390" s="613" t="s">
        <v>1817</v>
      </c>
      <c r="BB390" s="614" t="s">
        <v>995</v>
      </c>
      <c r="BC390" s="614" t="s">
        <v>2275</v>
      </c>
      <c r="BD390" s="614" t="s">
        <v>2276</v>
      </c>
      <c r="BE390" s="614" t="s">
        <v>2277</v>
      </c>
      <c r="BF390" s="615">
        <v>46028</v>
      </c>
      <c r="BG390" s="614"/>
      <c r="BH390" s="616" t="s">
        <v>2408</v>
      </c>
      <c r="BI390" s="616" t="s">
        <v>2279</v>
      </c>
      <c r="BJ390" s="614"/>
      <c r="BK390" s="616"/>
      <c r="BL390" s="614"/>
      <c r="BM390" s="614"/>
      <c r="BN390" s="616"/>
      <c r="BO390" s="616"/>
      <c r="BP390" s="646"/>
      <c r="BQ390" s="646"/>
      <c r="BR390" s="646"/>
      <c r="BS390" s="656" t="s">
        <v>2409</v>
      </c>
      <c r="BT390" s="657" t="s">
        <v>2410</v>
      </c>
      <c r="BU390" s="657" t="s">
        <v>2411</v>
      </c>
      <c r="BV390" s="638">
        <v>74855151</v>
      </c>
      <c r="BW390" s="658">
        <v>10748551510</v>
      </c>
      <c r="BX390" s="663">
        <v>3000</v>
      </c>
      <c r="BY390" s="629">
        <v>46028</v>
      </c>
      <c r="BZ390" s="629">
        <v>46112</v>
      </c>
      <c r="CA390" s="619"/>
      <c r="CB390" s="612">
        <f t="shared" si="455"/>
        <v>30</v>
      </c>
      <c r="CC390" s="620">
        <f t="shared" si="456"/>
        <v>3000</v>
      </c>
      <c r="CD390" s="611">
        <v>26</v>
      </c>
      <c r="CE390" s="621">
        <f t="shared" si="484"/>
        <v>2600</v>
      </c>
      <c r="CF390" s="612">
        <v>26</v>
      </c>
      <c r="CG390" s="621">
        <v>2600</v>
      </c>
      <c r="CH390" s="621">
        <f t="shared" si="475"/>
        <v>400</v>
      </c>
      <c r="CI390" s="621">
        <f t="shared" si="476"/>
        <v>400</v>
      </c>
      <c r="CJ390" s="619"/>
      <c r="CK390" s="612">
        <f t="shared" si="457"/>
        <v>30</v>
      </c>
      <c r="CL390" s="620">
        <f t="shared" si="458"/>
        <v>3000</v>
      </c>
      <c r="CM390" s="611">
        <v>30</v>
      </c>
      <c r="CN390" s="621">
        <f t="shared" si="466"/>
        <v>3000</v>
      </c>
      <c r="CO390" s="612">
        <v>30</v>
      </c>
      <c r="CP390" s="621">
        <v>3000</v>
      </c>
      <c r="CQ390" s="621">
        <f t="shared" si="468"/>
        <v>0</v>
      </c>
      <c r="CR390" s="621">
        <f t="shared" si="469"/>
        <v>3000</v>
      </c>
      <c r="CS390" s="622"/>
      <c r="CT390" s="612">
        <f t="shared" si="459"/>
        <v>30</v>
      </c>
      <c r="CU390" s="620">
        <f t="shared" si="460"/>
        <v>3000</v>
      </c>
      <c r="CV390" s="611">
        <v>30</v>
      </c>
      <c r="CW390" s="621">
        <f t="shared" si="461"/>
        <v>3000</v>
      </c>
      <c r="CY390" s="621">
        <f t="shared" si="462"/>
        <v>0</v>
      </c>
      <c r="CZ390" s="621">
        <f t="shared" si="463"/>
        <v>0</v>
      </c>
      <c r="DA390" s="621">
        <f t="shared" si="464"/>
        <v>3000</v>
      </c>
      <c r="DC390" s="612">
        <f t="shared" si="470"/>
        <v>0</v>
      </c>
      <c r="DD390" s="620">
        <f t="shared" si="477"/>
        <v>0</v>
      </c>
      <c r="DF390" s="621">
        <f t="shared" si="478"/>
        <v>0</v>
      </c>
      <c r="DH390" s="621">
        <f t="shared" si="479"/>
        <v>0</v>
      </c>
      <c r="DU390" s="620">
        <f t="shared" si="471"/>
        <v>8600</v>
      </c>
      <c r="DV390" s="621">
        <f t="shared" si="449"/>
        <v>8600</v>
      </c>
      <c r="DW390" s="621">
        <f t="shared" si="472"/>
        <v>5600</v>
      </c>
      <c r="DX390" s="621">
        <f t="shared" si="480"/>
        <v>0</v>
      </c>
      <c r="DY390" s="621">
        <f t="shared" si="481"/>
        <v>3000</v>
      </c>
      <c r="EC390" s="613" t="s">
        <v>1826</v>
      </c>
      <c r="ED390" s="621">
        <f>DU390-DV390</f>
        <v>0</v>
      </c>
      <c r="EG390" s="621"/>
    </row>
    <row r="391" spans="1:137" s="612" customFormat="1" ht="65.25" hidden="1" customHeight="1" x14ac:dyDescent="0.25">
      <c r="A391" s="606">
        <v>2026</v>
      </c>
      <c r="B391" s="606">
        <v>479</v>
      </c>
      <c r="C391" s="606" t="s">
        <v>58</v>
      </c>
      <c r="D391" s="606">
        <v>3000654</v>
      </c>
      <c r="E391" s="606">
        <v>5005020</v>
      </c>
      <c r="F391" s="606" t="s">
        <v>2269</v>
      </c>
      <c r="G391" s="636" t="s">
        <v>2270</v>
      </c>
      <c r="H391" s="606">
        <v>93</v>
      </c>
      <c r="I391" s="695" t="s">
        <v>992</v>
      </c>
      <c r="J391" s="608" t="s">
        <v>10</v>
      </c>
      <c r="K391" s="608" t="s">
        <v>60</v>
      </c>
      <c r="L391" s="606" t="str">
        <f t="shared" si="474"/>
        <v>2.3</v>
      </c>
      <c r="M391" s="609" t="s">
        <v>62</v>
      </c>
      <c r="N391" s="609"/>
      <c r="O391" s="606" t="s">
        <v>2291</v>
      </c>
      <c r="P391" s="606" t="s">
        <v>65</v>
      </c>
      <c r="Q391" s="610">
        <v>1</v>
      </c>
      <c r="R391" s="324">
        <v>3000</v>
      </c>
      <c r="S391" s="606">
        <v>30</v>
      </c>
      <c r="T391" s="606">
        <v>30</v>
      </c>
      <c r="U391" s="606">
        <v>17</v>
      </c>
      <c r="V391" s="606"/>
      <c r="W391" s="325"/>
      <c r="X391" s="325"/>
      <c r="Y391" s="325"/>
      <c r="Z391" s="326"/>
      <c r="AA391" s="326"/>
      <c r="AB391" s="326"/>
      <c r="AC391" s="326"/>
      <c r="AD391" s="326"/>
      <c r="AE391" s="324">
        <f t="shared" si="473"/>
        <v>7700</v>
      </c>
      <c r="AF391" s="327">
        <f t="shared" si="465"/>
        <v>3000</v>
      </c>
      <c r="AG391" s="327">
        <f t="shared" si="482"/>
        <v>3000</v>
      </c>
      <c r="AH391" s="327">
        <f t="shared" si="485"/>
        <v>1700</v>
      </c>
      <c r="AI391" s="327">
        <f t="shared" si="440"/>
        <v>0</v>
      </c>
      <c r="AJ391" s="327">
        <f t="shared" si="441"/>
        <v>0</v>
      </c>
      <c r="AK391" s="327">
        <f t="shared" si="442"/>
        <v>0</v>
      </c>
      <c r="AL391" s="327">
        <f t="shared" si="443"/>
        <v>0</v>
      </c>
      <c r="AM391" s="327">
        <f t="shared" si="444"/>
        <v>0</v>
      </c>
      <c r="AN391" s="327">
        <f t="shared" si="445"/>
        <v>0</v>
      </c>
      <c r="AO391" s="327">
        <f t="shared" si="446"/>
        <v>0</v>
      </c>
      <c r="AP391" s="327">
        <f t="shared" si="447"/>
        <v>0</v>
      </c>
      <c r="AQ391" s="327">
        <f t="shared" si="448"/>
        <v>0</v>
      </c>
      <c r="AR391" s="327">
        <f t="shared" si="483"/>
        <v>7300</v>
      </c>
      <c r="AS391" s="611" t="s">
        <v>1763</v>
      </c>
      <c r="AT391" s="665" t="s">
        <v>2272</v>
      </c>
      <c r="AU391" s="613" t="s">
        <v>1846</v>
      </c>
      <c r="AV391" s="613" t="s">
        <v>1847</v>
      </c>
      <c r="AW391" s="613"/>
      <c r="AX391" s="613" t="s">
        <v>1848</v>
      </c>
      <c r="AY391" s="624">
        <v>46066</v>
      </c>
      <c r="AZ391" s="296"/>
      <c r="BA391" s="613" t="s">
        <v>1817</v>
      </c>
      <c r="BB391" s="614" t="s">
        <v>995</v>
      </c>
      <c r="BC391" s="614" t="s">
        <v>2412</v>
      </c>
      <c r="BD391" s="614" t="s">
        <v>2413</v>
      </c>
      <c r="BE391" s="614" t="s">
        <v>2414</v>
      </c>
      <c r="BF391" s="615">
        <v>46028</v>
      </c>
      <c r="BG391" s="614"/>
      <c r="BH391" s="616">
        <v>1271</v>
      </c>
      <c r="BI391" s="616" t="s">
        <v>2279</v>
      </c>
      <c r="BJ391" s="614"/>
      <c r="BK391" s="616"/>
      <c r="BL391" s="614"/>
      <c r="BM391" s="614"/>
      <c r="BN391" s="616"/>
      <c r="BO391" s="616"/>
      <c r="BP391" s="616"/>
      <c r="BQ391" s="616"/>
      <c r="BR391" s="616"/>
      <c r="BS391" s="753" t="s">
        <v>2338</v>
      </c>
      <c r="BT391" s="753" t="s">
        <v>2415</v>
      </c>
      <c r="BU391" s="753" t="s">
        <v>2416</v>
      </c>
      <c r="BV391" s="754">
        <v>46634879</v>
      </c>
      <c r="BW391" s="754">
        <v>10466348797</v>
      </c>
      <c r="BX391" s="663">
        <v>3000</v>
      </c>
      <c r="BY391" s="629">
        <v>46028</v>
      </c>
      <c r="BZ391" s="629">
        <v>46064</v>
      </c>
      <c r="CA391" s="619"/>
      <c r="CB391" s="611">
        <f t="shared" si="455"/>
        <v>30</v>
      </c>
      <c r="CC391" s="678">
        <f t="shared" si="456"/>
        <v>3000</v>
      </c>
      <c r="CD391" s="611">
        <v>26</v>
      </c>
      <c r="CE391" s="651">
        <f t="shared" si="484"/>
        <v>2600</v>
      </c>
      <c r="CF391" s="611">
        <v>26</v>
      </c>
      <c r="CG391" s="651">
        <v>2600</v>
      </c>
      <c r="CH391" s="621">
        <f t="shared" si="475"/>
        <v>400</v>
      </c>
      <c r="CI391" s="621">
        <f t="shared" si="476"/>
        <v>400</v>
      </c>
      <c r="CJ391" s="619"/>
      <c r="CK391" s="611">
        <f t="shared" si="457"/>
        <v>30</v>
      </c>
      <c r="CL391" s="678">
        <f t="shared" si="458"/>
        <v>3000</v>
      </c>
      <c r="CM391" s="611">
        <v>30</v>
      </c>
      <c r="CN391" s="651">
        <f t="shared" si="466"/>
        <v>3000</v>
      </c>
      <c r="CO391" s="611">
        <v>11</v>
      </c>
      <c r="CP391" s="651">
        <v>1178.57</v>
      </c>
      <c r="CQ391" s="651">
        <f t="shared" si="468"/>
        <v>0</v>
      </c>
      <c r="CR391" s="651">
        <f t="shared" si="469"/>
        <v>3000</v>
      </c>
      <c r="CS391" s="622"/>
      <c r="CT391" s="611">
        <v>17</v>
      </c>
      <c r="CU391" s="678">
        <f t="shared" si="460"/>
        <v>1700</v>
      </c>
      <c r="CV391" s="611">
        <v>0</v>
      </c>
      <c r="CW391" s="651">
        <f t="shared" si="461"/>
        <v>0</v>
      </c>
      <c r="CX391" s="611"/>
      <c r="CY391" s="651">
        <f t="shared" si="462"/>
        <v>0</v>
      </c>
      <c r="CZ391" s="651">
        <f t="shared" si="463"/>
        <v>1700</v>
      </c>
      <c r="DA391" s="651">
        <f t="shared" si="464"/>
        <v>1700</v>
      </c>
      <c r="DC391" s="612">
        <f t="shared" si="470"/>
        <v>0</v>
      </c>
      <c r="DD391" s="620">
        <f t="shared" si="477"/>
        <v>0</v>
      </c>
      <c r="DF391" s="621">
        <f t="shared" si="478"/>
        <v>0</v>
      </c>
      <c r="DH391" s="621">
        <f t="shared" si="479"/>
        <v>0</v>
      </c>
      <c r="DU391" s="620">
        <f t="shared" si="471"/>
        <v>7300</v>
      </c>
      <c r="DV391" s="621">
        <f t="shared" si="449"/>
        <v>5600</v>
      </c>
      <c r="DW391" s="621">
        <f t="shared" si="472"/>
        <v>3778.5699999999997</v>
      </c>
      <c r="DX391" s="621">
        <f t="shared" si="480"/>
        <v>1700</v>
      </c>
      <c r="DY391" s="621">
        <f t="shared" si="481"/>
        <v>3521.4300000000003</v>
      </c>
      <c r="DZ391" s="611"/>
      <c r="EA391" s="611"/>
      <c r="EB391" s="665" t="s">
        <v>2417</v>
      </c>
      <c r="EC391" s="613"/>
      <c r="ED391" s="621"/>
      <c r="EG391" s="621"/>
    </row>
    <row r="392" spans="1:137" s="612" customFormat="1" ht="65.25" hidden="1" customHeight="1" x14ac:dyDescent="0.25">
      <c r="A392" s="606">
        <v>2026</v>
      </c>
      <c r="B392" s="606">
        <v>479</v>
      </c>
      <c r="C392" s="606" t="s">
        <v>58</v>
      </c>
      <c r="D392" s="606">
        <v>3000654</v>
      </c>
      <c r="E392" s="606">
        <v>5005020</v>
      </c>
      <c r="F392" s="606" t="s">
        <v>2269</v>
      </c>
      <c r="G392" s="636" t="s">
        <v>2270</v>
      </c>
      <c r="H392" s="606">
        <v>93</v>
      </c>
      <c r="I392" s="695" t="s">
        <v>992</v>
      </c>
      <c r="J392" s="608" t="s">
        <v>10</v>
      </c>
      <c r="K392" s="608" t="s">
        <v>60</v>
      </c>
      <c r="L392" s="606" t="str">
        <f t="shared" si="474"/>
        <v>2.3</v>
      </c>
      <c r="M392" s="609" t="s">
        <v>62</v>
      </c>
      <c r="N392" s="609"/>
      <c r="O392" s="606" t="s">
        <v>2291</v>
      </c>
      <c r="P392" s="606" t="s">
        <v>65</v>
      </c>
      <c r="Q392" s="610">
        <v>1</v>
      </c>
      <c r="R392" s="324">
        <v>3000</v>
      </c>
      <c r="S392" s="606">
        <v>30</v>
      </c>
      <c r="T392" s="606">
        <v>30</v>
      </c>
      <c r="U392" s="606">
        <v>17</v>
      </c>
      <c r="V392" s="606"/>
      <c r="W392" s="325"/>
      <c r="X392" s="325"/>
      <c r="Y392" s="325"/>
      <c r="Z392" s="326"/>
      <c r="AA392" s="326"/>
      <c r="AB392" s="326"/>
      <c r="AC392" s="326"/>
      <c r="AD392" s="326"/>
      <c r="AE392" s="324">
        <f t="shared" si="473"/>
        <v>7700</v>
      </c>
      <c r="AF392" s="327">
        <f t="shared" si="465"/>
        <v>3000</v>
      </c>
      <c r="AG392" s="327">
        <f t="shared" si="482"/>
        <v>3000</v>
      </c>
      <c r="AH392" s="327">
        <f t="shared" si="485"/>
        <v>1700</v>
      </c>
      <c r="AI392" s="327">
        <f t="shared" si="440"/>
        <v>0</v>
      </c>
      <c r="AJ392" s="327">
        <f t="shared" si="441"/>
        <v>0</v>
      </c>
      <c r="AK392" s="327">
        <f t="shared" si="442"/>
        <v>0</v>
      </c>
      <c r="AL392" s="327">
        <f t="shared" si="443"/>
        <v>0</v>
      </c>
      <c r="AM392" s="327">
        <f t="shared" si="444"/>
        <v>0</v>
      </c>
      <c r="AN392" s="327">
        <f t="shared" si="445"/>
        <v>0</v>
      </c>
      <c r="AO392" s="327">
        <f t="shared" si="446"/>
        <v>0</v>
      </c>
      <c r="AP392" s="327">
        <f t="shared" si="447"/>
        <v>0</v>
      </c>
      <c r="AQ392" s="327">
        <f t="shared" si="448"/>
        <v>0</v>
      </c>
      <c r="AR392" s="327">
        <f t="shared" si="483"/>
        <v>7300</v>
      </c>
      <c r="AS392" s="611" t="s">
        <v>1763</v>
      </c>
      <c r="AT392" s="665" t="s">
        <v>2272</v>
      </c>
      <c r="AU392" s="613" t="s">
        <v>1846</v>
      </c>
      <c r="AV392" s="613" t="s">
        <v>1847</v>
      </c>
      <c r="AW392" s="613"/>
      <c r="AX392" s="613" t="s">
        <v>1848</v>
      </c>
      <c r="AY392" s="624">
        <v>46066</v>
      </c>
      <c r="AZ392" s="296"/>
      <c r="BA392" s="613" t="s">
        <v>1817</v>
      </c>
      <c r="BB392" s="614" t="s">
        <v>995</v>
      </c>
      <c r="BC392" s="614" t="s">
        <v>2412</v>
      </c>
      <c r="BD392" s="614" t="s">
        <v>2413</v>
      </c>
      <c r="BE392" s="614" t="s">
        <v>2414</v>
      </c>
      <c r="BF392" s="615">
        <v>46028</v>
      </c>
      <c r="BG392" s="614"/>
      <c r="BH392" s="616">
        <v>1271</v>
      </c>
      <c r="BI392" s="616"/>
      <c r="BJ392" s="614"/>
      <c r="BK392" s="616"/>
      <c r="BL392" s="614"/>
      <c r="BM392" s="614"/>
      <c r="BN392" s="616"/>
      <c r="BO392" s="616"/>
      <c r="BP392" s="616"/>
      <c r="BQ392" s="616"/>
      <c r="BR392" s="616"/>
      <c r="BS392" s="691" t="s">
        <v>2418</v>
      </c>
      <c r="BT392" s="691" t="s">
        <v>1582</v>
      </c>
      <c r="BU392" s="691" t="s">
        <v>2419</v>
      </c>
      <c r="BV392" s="692">
        <v>74932611</v>
      </c>
      <c r="BW392" s="692">
        <v>10749326111</v>
      </c>
      <c r="BX392" s="663">
        <v>3000</v>
      </c>
      <c r="BY392" s="629">
        <v>46066</v>
      </c>
      <c r="BZ392" s="629">
        <v>46098</v>
      </c>
      <c r="CA392" s="619"/>
      <c r="CB392" s="611">
        <f t="shared" si="455"/>
        <v>30</v>
      </c>
      <c r="CC392" s="678">
        <f t="shared" si="456"/>
        <v>3000</v>
      </c>
      <c r="CD392" s="611">
        <v>0</v>
      </c>
      <c r="CE392" s="651">
        <f t="shared" si="484"/>
        <v>0</v>
      </c>
      <c r="CF392" s="611">
        <v>0</v>
      </c>
      <c r="CG392" s="651" t="s">
        <v>2420</v>
      </c>
      <c r="CH392" s="651">
        <f t="shared" si="475"/>
        <v>3000</v>
      </c>
      <c r="CI392" s="621"/>
      <c r="CJ392" s="619"/>
      <c r="CK392" s="611">
        <f t="shared" si="457"/>
        <v>30</v>
      </c>
      <c r="CL392" s="678">
        <f t="shared" si="458"/>
        <v>3000</v>
      </c>
      <c r="CM392" s="611">
        <v>30</v>
      </c>
      <c r="CN392" s="651">
        <f t="shared" si="466"/>
        <v>3000</v>
      </c>
      <c r="CO392" s="611">
        <v>16</v>
      </c>
      <c r="CP392" s="651">
        <v>1600</v>
      </c>
      <c r="CQ392" s="651">
        <f t="shared" si="468"/>
        <v>0</v>
      </c>
      <c r="CR392" s="651">
        <f t="shared" si="469"/>
        <v>3000</v>
      </c>
      <c r="CS392" s="622"/>
      <c r="CT392" s="611">
        <f>U392</f>
        <v>17</v>
      </c>
      <c r="CU392" s="678">
        <f t="shared" si="460"/>
        <v>1700</v>
      </c>
      <c r="CV392" s="611">
        <v>17</v>
      </c>
      <c r="CW392" s="651">
        <f t="shared" si="461"/>
        <v>1700</v>
      </c>
      <c r="CX392" s="611"/>
      <c r="CY392" s="651">
        <f t="shared" si="462"/>
        <v>0</v>
      </c>
      <c r="CZ392" s="651">
        <f t="shared" si="463"/>
        <v>0</v>
      </c>
      <c r="DA392" s="651">
        <f t="shared" si="464"/>
        <v>1700</v>
      </c>
      <c r="DC392" s="612">
        <f t="shared" si="470"/>
        <v>0</v>
      </c>
      <c r="DD392" s="620">
        <f t="shared" si="477"/>
        <v>0</v>
      </c>
      <c r="DF392" s="621">
        <f t="shared" si="478"/>
        <v>0</v>
      </c>
      <c r="DH392" s="621">
        <f t="shared" si="479"/>
        <v>0</v>
      </c>
      <c r="DU392" s="620">
        <f t="shared" si="471"/>
        <v>7300</v>
      </c>
      <c r="DV392" s="621">
        <f t="shared" si="449"/>
        <v>4700</v>
      </c>
      <c r="DW392" s="621">
        <v>4700</v>
      </c>
      <c r="DX392" s="621">
        <f t="shared" si="480"/>
        <v>2600</v>
      </c>
      <c r="DY392" s="621">
        <f t="shared" si="481"/>
        <v>2600</v>
      </c>
      <c r="DZ392" s="611"/>
      <c r="EA392" s="611"/>
      <c r="EB392" s="665"/>
      <c r="EC392" s="613" t="s">
        <v>1826</v>
      </c>
      <c r="ED392" s="621">
        <v>400</v>
      </c>
      <c r="EG392" s="621"/>
    </row>
    <row r="393" spans="1:137" s="612" customFormat="1" ht="37.5" hidden="1" customHeight="1" x14ac:dyDescent="0.25">
      <c r="A393" s="606">
        <v>2026</v>
      </c>
      <c r="B393" s="606">
        <v>479</v>
      </c>
      <c r="C393" s="606" t="s">
        <v>58</v>
      </c>
      <c r="D393" s="606">
        <v>3000654</v>
      </c>
      <c r="E393" s="606">
        <v>5005020</v>
      </c>
      <c r="F393" s="606" t="s">
        <v>2269</v>
      </c>
      <c r="G393" s="636" t="s">
        <v>2270</v>
      </c>
      <c r="H393" s="606">
        <v>93</v>
      </c>
      <c r="I393" s="695" t="s">
        <v>992</v>
      </c>
      <c r="J393" s="608" t="s">
        <v>10</v>
      </c>
      <c r="K393" s="608" t="s">
        <v>60</v>
      </c>
      <c r="L393" s="606" t="str">
        <f t="shared" si="474"/>
        <v>2.3</v>
      </c>
      <c r="M393" s="609" t="s">
        <v>62</v>
      </c>
      <c r="N393" s="609"/>
      <c r="O393" s="606" t="s">
        <v>2291</v>
      </c>
      <c r="P393" s="606" t="s">
        <v>65</v>
      </c>
      <c r="Q393" s="610">
        <v>1</v>
      </c>
      <c r="R393" s="324">
        <v>3000</v>
      </c>
      <c r="S393" s="606">
        <v>30</v>
      </c>
      <c r="T393" s="606">
        <v>30</v>
      </c>
      <c r="U393" s="606">
        <v>17</v>
      </c>
      <c r="V393" s="606"/>
      <c r="W393" s="325"/>
      <c r="X393" s="325"/>
      <c r="Y393" s="325"/>
      <c r="Z393" s="326"/>
      <c r="AA393" s="326"/>
      <c r="AB393" s="326"/>
      <c r="AC393" s="326"/>
      <c r="AD393" s="326"/>
      <c r="AE393" s="324">
        <f t="shared" si="473"/>
        <v>7700</v>
      </c>
      <c r="AF393" s="327">
        <f t="shared" si="465"/>
        <v>3000</v>
      </c>
      <c r="AG393" s="327">
        <f t="shared" si="482"/>
        <v>3000</v>
      </c>
      <c r="AH393" s="327">
        <f t="shared" si="485"/>
        <v>1700</v>
      </c>
      <c r="AI393" s="327">
        <f t="shared" si="440"/>
        <v>0</v>
      </c>
      <c r="AJ393" s="327">
        <f t="shared" si="441"/>
        <v>0</v>
      </c>
      <c r="AK393" s="327">
        <f t="shared" si="442"/>
        <v>0</v>
      </c>
      <c r="AL393" s="327">
        <f t="shared" si="443"/>
        <v>0</v>
      </c>
      <c r="AM393" s="327">
        <f t="shared" si="444"/>
        <v>0</v>
      </c>
      <c r="AN393" s="327">
        <f t="shared" si="445"/>
        <v>0</v>
      </c>
      <c r="AO393" s="327">
        <f t="shared" si="446"/>
        <v>0</v>
      </c>
      <c r="AP393" s="327">
        <f t="shared" si="447"/>
        <v>0</v>
      </c>
      <c r="AQ393" s="327">
        <f t="shared" si="448"/>
        <v>0</v>
      </c>
      <c r="AR393" s="327">
        <f t="shared" si="483"/>
        <v>7300</v>
      </c>
      <c r="AS393" s="611" t="s">
        <v>1763</v>
      </c>
      <c r="AT393" s="665" t="s">
        <v>2272</v>
      </c>
      <c r="AU393" s="613" t="s">
        <v>1846</v>
      </c>
      <c r="AV393" s="613" t="s">
        <v>1847</v>
      </c>
      <c r="AW393" s="613"/>
      <c r="AX393" s="613" t="s">
        <v>1848</v>
      </c>
      <c r="AY393" s="624">
        <v>46066</v>
      </c>
      <c r="AZ393" s="296"/>
      <c r="BA393" s="613" t="s">
        <v>1817</v>
      </c>
      <c r="BB393" s="614" t="s">
        <v>995</v>
      </c>
      <c r="BC393" s="614" t="s">
        <v>2275</v>
      </c>
      <c r="BD393" s="614" t="s">
        <v>2276</v>
      </c>
      <c r="BE393" s="614" t="s">
        <v>2277</v>
      </c>
      <c r="BF393" s="615">
        <v>46028</v>
      </c>
      <c r="BG393" s="614"/>
      <c r="BH393" s="616" t="s">
        <v>2421</v>
      </c>
      <c r="BI393" s="616" t="s">
        <v>2279</v>
      </c>
      <c r="BJ393" s="614"/>
      <c r="BK393" s="616"/>
      <c r="BL393" s="614"/>
      <c r="BM393" s="614"/>
      <c r="BN393" s="616"/>
      <c r="BO393" s="616"/>
      <c r="BP393" s="646"/>
      <c r="BQ393" s="646"/>
      <c r="BR393" s="646"/>
      <c r="BS393" s="656" t="s">
        <v>2422</v>
      </c>
      <c r="BT393" s="657" t="s">
        <v>1593</v>
      </c>
      <c r="BU393" s="657" t="s">
        <v>2423</v>
      </c>
      <c r="BV393" s="638">
        <v>44306067</v>
      </c>
      <c r="BW393" s="658">
        <v>10443060672</v>
      </c>
      <c r="BX393" s="663">
        <v>3000</v>
      </c>
      <c r="BY393" s="629">
        <v>46028</v>
      </c>
      <c r="BZ393" s="629">
        <v>46098</v>
      </c>
      <c r="CA393" s="619"/>
      <c r="CB393" s="612">
        <f t="shared" si="455"/>
        <v>30</v>
      </c>
      <c r="CC393" s="620">
        <f t="shared" si="456"/>
        <v>3000</v>
      </c>
      <c r="CD393" s="611">
        <v>26</v>
      </c>
      <c r="CE393" s="621">
        <f t="shared" si="484"/>
        <v>2600</v>
      </c>
      <c r="CF393" s="612">
        <v>26</v>
      </c>
      <c r="CG393" s="621">
        <v>2600</v>
      </c>
      <c r="CH393" s="621">
        <f t="shared" si="475"/>
        <v>400</v>
      </c>
      <c r="CI393" s="621">
        <f t="shared" ref="CI393:CI409" si="486">CC393-CG393</f>
        <v>400</v>
      </c>
      <c r="CJ393" s="619"/>
      <c r="CK393" s="612">
        <f t="shared" si="457"/>
        <v>30</v>
      </c>
      <c r="CL393" s="620">
        <f t="shared" si="458"/>
        <v>3000</v>
      </c>
      <c r="CM393" s="611">
        <v>30</v>
      </c>
      <c r="CN393" s="621">
        <f t="shared" si="466"/>
        <v>3000</v>
      </c>
      <c r="CO393" s="612">
        <v>30</v>
      </c>
      <c r="CP393" s="621">
        <v>3000</v>
      </c>
      <c r="CQ393" s="621">
        <f t="shared" si="468"/>
        <v>0</v>
      </c>
      <c r="CR393" s="621">
        <f t="shared" si="469"/>
        <v>3000</v>
      </c>
      <c r="CS393" s="622"/>
      <c r="CT393" s="612">
        <f>U393</f>
        <v>17</v>
      </c>
      <c r="CU393" s="620">
        <f t="shared" si="460"/>
        <v>1700</v>
      </c>
      <c r="CV393" s="611">
        <v>17</v>
      </c>
      <c r="CW393" s="621">
        <f t="shared" si="461"/>
        <v>1700</v>
      </c>
      <c r="CY393" s="621">
        <f t="shared" si="462"/>
        <v>0</v>
      </c>
      <c r="CZ393" s="621">
        <f t="shared" si="463"/>
        <v>0</v>
      </c>
      <c r="DA393" s="621">
        <f t="shared" si="464"/>
        <v>1700</v>
      </c>
      <c r="DC393" s="612">
        <f t="shared" si="470"/>
        <v>0</v>
      </c>
      <c r="DD393" s="620">
        <f t="shared" si="477"/>
        <v>0</v>
      </c>
      <c r="DF393" s="621">
        <f t="shared" si="478"/>
        <v>0</v>
      </c>
      <c r="DH393" s="621">
        <f t="shared" si="479"/>
        <v>0</v>
      </c>
      <c r="DU393" s="620">
        <f t="shared" si="471"/>
        <v>7300</v>
      </c>
      <c r="DV393" s="621">
        <f t="shared" si="449"/>
        <v>7300</v>
      </c>
      <c r="DW393" s="621">
        <f t="shared" ref="DW393:DW402" si="487">CG393+CP393+CY393+DH393</f>
        <v>5600</v>
      </c>
      <c r="DX393" s="621">
        <f t="shared" si="480"/>
        <v>0</v>
      </c>
      <c r="DY393" s="621">
        <f t="shared" si="481"/>
        <v>1700</v>
      </c>
      <c r="EC393" s="613" t="s">
        <v>1826</v>
      </c>
      <c r="ED393" s="621">
        <f>DU393-DV393</f>
        <v>0</v>
      </c>
      <c r="EG393" s="621"/>
    </row>
    <row r="394" spans="1:137" s="612" customFormat="1" ht="37.5" hidden="1" customHeight="1" x14ac:dyDescent="0.25">
      <c r="A394" s="606">
        <v>2026</v>
      </c>
      <c r="B394" s="606">
        <v>479</v>
      </c>
      <c r="C394" s="606" t="s">
        <v>58</v>
      </c>
      <c r="D394" s="606">
        <v>3000654</v>
      </c>
      <c r="E394" s="606">
        <v>5005020</v>
      </c>
      <c r="F394" s="606" t="s">
        <v>2269</v>
      </c>
      <c r="G394" s="636" t="s">
        <v>2270</v>
      </c>
      <c r="H394" s="606">
        <v>93</v>
      </c>
      <c r="I394" s="695" t="s">
        <v>992</v>
      </c>
      <c r="J394" s="608" t="s">
        <v>10</v>
      </c>
      <c r="K394" s="608" t="s">
        <v>60</v>
      </c>
      <c r="L394" s="606" t="str">
        <f t="shared" si="474"/>
        <v>2.3</v>
      </c>
      <c r="M394" s="609" t="s">
        <v>62</v>
      </c>
      <c r="N394" s="609"/>
      <c r="O394" s="606" t="s">
        <v>2291</v>
      </c>
      <c r="P394" s="606" t="s">
        <v>65</v>
      </c>
      <c r="Q394" s="610">
        <v>1</v>
      </c>
      <c r="R394" s="324">
        <v>3000</v>
      </c>
      <c r="S394" s="606">
        <v>30</v>
      </c>
      <c r="T394" s="606">
        <v>30</v>
      </c>
      <c r="U394" s="606">
        <v>17</v>
      </c>
      <c r="V394" s="606"/>
      <c r="W394" s="325"/>
      <c r="X394" s="325"/>
      <c r="Y394" s="325"/>
      <c r="Z394" s="326"/>
      <c r="AA394" s="326"/>
      <c r="AB394" s="326"/>
      <c r="AC394" s="326"/>
      <c r="AD394" s="326"/>
      <c r="AE394" s="324">
        <f t="shared" si="473"/>
        <v>7700</v>
      </c>
      <c r="AF394" s="327">
        <f t="shared" si="465"/>
        <v>3000</v>
      </c>
      <c r="AG394" s="327">
        <f t="shared" si="482"/>
        <v>3000</v>
      </c>
      <c r="AH394" s="327">
        <f t="shared" si="485"/>
        <v>1700</v>
      </c>
      <c r="AI394" s="327">
        <f t="shared" si="440"/>
        <v>0</v>
      </c>
      <c r="AJ394" s="327">
        <f t="shared" si="441"/>
        <v>0</v>
      </c>
      <c r="AK394" s="327">
        <f t="shared" si="442"/>
        <v>0</v>
      </c>
      <c r="AL394" s="327">
        <f t="shared" si="443"/>
        <v>0</v>
      </c>
      <c r="AM394" s="327">
        <f t="shared" si="444"/>
        <v>0</v>
      </c>
      <c r="AN394" s="327">
        <f t="shared" si="445"/>
        <v>0</v>
      </c>
      <c r="AO394" s="327">
        <f t="shared" si="446"/>
        <v>0</v>
      </c>
      <c r="AP394" s="327">
        <f t="shared" si="447"/>
        <v>0</v>
      </c>
      <c r="AQ394" s="327">
        <f t="shared" si="448"/>
        <v>0</v>
      </c>
      <c r="AR394" s="327">
        <f t="shared" si="483"/>
        <v>7300</v>
      </c>
      <c r="AS394" s="611" t="s">
        <v>1763</v>
      </c>
      <c r="AT394" s="665" t="s">
        <v>2272</v>
      </c>
      <c r="AU394" s="613" t="s">
        <v>1846</v>
      </c>
      <c r="AV394" s="613" t="s">
        <v>1847</v>
      </c>
      <c r="AW394" s="613"/>
      <c r="AX394" s="613" t="s">
        <v>1848</v>
      </c>
      <c r="AY394" s="624">
        <v>46066</v>
      </c>
      <c r="AZ394" s="296"/>
      <c r="BA394" s="613" t="s">
        <v>1817</v>
      </c>
      <c r="BB394" s="614" t="s">
        <v>995</v>
      </c>
      <c r="BC394" s="614" t="s">
        <v>2275</v>
      </c>
      <c r="BD394" s="614" t="s">
        <v>2276</v>
      </c>
      <c r="BE394" s="614" t="s">
        <v>2277</v>
      </c>
      <c r="BF394" s="615">
        <v>46028</v>
      </c>
      <c r="BG394" s="614"/>
      <c r="BH394" s="616" t="s">
        <v>2424</v>
      </c>
      <c r="BI394" s="616" t="s">
        <v>2279</v>
      </c>
      <c r="BJ394" s="614"/>
      <c r="BK394" s="616"/>
      <c r="BL394" s="614"/>
      <c r="BM394" s="614"/>
      <c r="BN394" s="616"/>
      <c r="BO394" s="616"/>
      <c r="BP394" s="646"/>
      <c r="BQ394" s="646"/>
      <c r="BR394" s="646"/>
      <c r="BS394" s="656" t="s">
        <v>1172</v>
      </c>
      <c r="BT394" s="657" t="s">
        <v>1537</v>
      </c>
      <c r="BU394" s="657" t="s">
        <v>2425</v>
      </c>
      <c r="BV394" s="638">
        <v>48299226</v>
      </c>
      <c r="BW394" s="658">
        <v>10482992264</v>
      </c>
      <c r="BX394" s="663">
        <v>3000</v>
      </c>
      <c r="BY394" s="629">
        <v>46028</v>
      </c>
      <c r="BZ394" s="629">
        <v>46098</v>
      </c>
      <c r="CA394" s="619"/>
      <c r="CB394" s="612">
        <f t="shared" si="455"/>
        <v>30</v>
      </c>
      <c r="CC394" s="620">
        <f t="shared" si="456"/>
        <v>3000</v>
      </c>
      <c r="CD394" s="611">
        <v>26</v>
      </c>
      <c r="CE394" s="621">
        <f t="shared" si="484"/>
        <v>2600</v>
      </c>
      <c r="CF394" s="612">
        <v>26</v>
      </c>
      <c r="CG394" s="621">
        <v>2600</v>
      </c>
      <c r="CH394" s="621">
        <f t="shared" si="475"/>
        <v>400</v>
      </c>
      <c r="CI394" s="621">
        <f t="shared" si="486"/>
        <v>400</v>
      </c>
      <c r="CJ394" s="619"/>
      <c r="CK394" s="612">
        <f t="shared" si="457"/>
        <v>30</v>
      </c>
      <c r="CL394" s="620">
        <f t="shared" si="458"/>
        <v>3000</v>
      </c>
      <c r="CM394" s="611">
        <v>30</v>
      </c>
      <c r="CN394" s="621">
        <f t="shared" si="466"/>
        <v>3000</v>
      </c>
      <c r="CO394" s="612">
        <v>30</v>
      </c>
      <c r="CP394" s="621">
        <v>3000</v>
      </c>
      <c r="CQ394" s="621">
        <f t="shared" si="468"/>
        <v>0</v>
      </c>
      <c r="CR394" s="621">
        <f t="shared" si="469"/>
        <v>3000</v>
      </c>
      <c r="CS394" s="622"/>
      <c r="CT394" s="612">
        <f>U394</f>
        <v>17</v>
      </c>
      <c r="CU394" s="620">
        <f t="shared" si="460"/>
        <v>1700</v>
      </c>
      <c r="CV394" s="611">
        <v>17</v>
      </c>
      <c r="CW394" s="621">
        <f t="shared" si="461"/>
        <v>1700</v>
      </c>
      <c r="CY394" s="621">
        <f t="shared" si="462"/>
        <v>0</v>
      </c>
      <c r="CZ394" s="621">
        <f t="shared" si="463"/>
        <v>0</v>
      </c>
      <c r="DA394" s="621">
        <f t="shared" si="464"/>
        <v>1700</v>
      </c>
      <c r="DC394" s="612">
        <f t="shared" si="470"/>
        <v>0</v>
      </c>
      <c r="DD394" s="620">
        <f t="shared" si="477"/>
        <v>0</v>
      </c>
      <c r="DF394" s="621">
        <f t="shared" si="478"/>
        <v>0</v>
      </c>
      <c r="DH394" s="621">
        <f t="shared" si="479"/>
        <v>0</v>
      </c>
      <c r="DU394" s="620">
        <f t="shared" si="471"/>
        <v>7300</v>
      </c>
      <c r="DV394" s="621">
        <f t="shared" si="449"/>
        <v>7300</v>
      </c>
      <c r="DW394" s="621">
        <f t="shared" si="487"/>
        <v>5600</v>
      </c>
      <c r="DX394" s="621">
        <f t="shared" si="480"/>
        <v>0</v>
      </c>
      <c r="DY394" s="621">
        <f t="shared" si="481"/>
        <v>1700</v>
      </c>
      <c r="EC394" s="613" t="s">
        <v>1826</v>
      </c>
      <c r="ED394" s="621">
        <f>DU394-DV394</f>
        <v>0</v>
      </c>
      <c r="EG394" s="621"/>
    </row>
    <row r="395" spans="1:137" s="611" customFormat="1" ht="37.5" hidden="1" customHeight="1" x14ac:dyDescent="0.25">
      <c r="A395" s="606">
        <v>2026</v>
      </c>
      <c r="B395" s="606">
        <v>479</v>
      </c>
      <c r="C395" s="606" t="s">
        <v>58</v>
      </c>
      <c r="D395" s="606">
        <v>3000654</v>
      </c>
      <c r="E395" s="606">
        <v>5005020</v>
      </c>
      <c r="F395" s="606" t="s">
        <v>2269</v>
      </c>
      <c r="G395" s="636" t="s">
        <v>2270</v>
      </c>
      <c r="H395" s="606">
        <v>93</v>
      </c>
      <c r="I395" s="695" t="s">
        <v>992</v>
      </c>
      <c r="J395" s="608" t="s">
        <v>10</v>
      </c>
      <c r="K395" s="608" t="s">
        <v>60</v>
      </c>
      <c r="L395" s="606" t="str">
        <f t="shared" si="474"/>
        <v>2.3</v>
      </c>
      <c r="M395" s="609" t="s">
        <v>62</v>
      </c>
      <c r="N395" s="609"/>
      <c r="O395" s="606" t="s">
        <v>2291</v>
      </c>
      <c r="P395" s="606" t="s">
        <v>65</v>
      </c>
      <c r="Q395" s="610">
        <v>1</v>
      </c>
      <c r="R395" s="324">
        <v>3000</v>
      </c>
      <c r="S395" s="606">
        <v>30</v>
      </c>
      <c r="T395" s="606">
        <v>30</v>
      </c>
      <c r="U395" s="606">
        <v>17</v>
      </c>
      <c r="V395" s="606"/>
      <c r="W395" s="325"/>
      <c r="X395" s="325"/>
      <c r="Y395" s="325"/>
      <c r="Z395" s="326"/>
      <c r="AA395" s="326"/>
      <c r="AB395" s="326"/>
      <c r="AC395" s="326"/>
      <c r="AD395" s="326"/>
      <c r="AE395" s="324">
        <f t="shared" si="473"/>
        <v>7700</v>
      </c>
      <c r="AF395" s="327">
        <f t="shared" si="465"/>
        <v>3000</v>
      </c>
      <c r="AG395" s="327">
        <f t="shared" si="482"/>
        <v>3000</v>
      </c>
      <c r="AH395" s="327">
        <f t="shared" si="485"/>
        <v>1700</v>
      </c>
      <c r="AI395" s="327">
        <f t="shared" si="440"/>
        <v>0</v>
      </c>
      <c r="AJ395" s="327">
        <f t="shared" si="441"/>
        <v>0</v>
      </c>
      <c r="AK395" s="327">
        <f t="shared" si="442"/>
        <v>0</v>
      </c>
      <c r="AL395" s="327">
        <f t="shared" si="443"/>
        <v>0</v>
      </c>
      <c r="AM395" s="327">
        <f t="shared" si="444"/>
        <v>0</v>
      </c>
      <c r="AN395" s="327">
        <f t="shared" si="445"/>
        <v>0</v>
      </c>
      <c r="AO395" s="327">
        <f t="shared" si="446"/>
        <v>0</v>
      </c>
      <c r="AP395" s="327">
        <f t="shared" si="447"/>
        <v>0</v>
      </c>
      <c r="AQ395" s="327">
        <f t="shared" si="448"/>
        <v>0</v>
      </c>
      <c r="AR395" s="327">
        <f t="shared" si="483"/>
        <v>7300</v>
      </c>
      <c r="AS395" s="611" t="s">
        <v>1763</v>
      </c>
      <c r="AT395" s="665" t="s">
        <v>2272</v>
      </c>
      <c r="AU395" s="613" t="s">
        <v>1846</v>
      </c>
      <c r="AV395" s="613" t="s">
        <v>1847</v>
      </c>
      <c r="AW395" s="613"/>
      <c r="AX395" s="613" t="s">
        <v>1848</v>
      </c>
      <c r="AY395" s="624">
        <v>46066</v>
      </c>
      <c r="AZ395" s="296"/>
      <c r="BA395" s="613" t="s">
        <v>1817</v>
      </c>
      <c r="BB395" s="614" t="s">
        <v>995</v>
      </c>
      <c r="BC395" s="614" t="s">
        <v>2275</v>
      </c>
      <c r="BD395" s="614" t="s">
        <v>2276</v>
      </c>
      <c r="BE395" s="614" t="s">
        <v>2277</v>
      </c>
      <c r="BF395" s="615">
        <v>46028</v>
      </c>
      <c r="BG395" s="614"/>
      <c r="BH395" s="616" t="s">
        <v>2426</v>
      </c>
      <c r="BI395" s="616" t="s">
        <v>2279</v>
      </c>
      <c r="BJ395" s="614"/>
      <c r="BK395" s="616"/>
      <c r="BL395" s="614"/>
      <c r="BM395" s="614"/>
      <c r="BN395" s="616"/>
      <c r="BO395" s="616"/>
      <c r="BP395" s="646"/>
      <c r="BQ395" s="646"/>
      <c r="BR395" s="646"/>
      <c r="BS395" s="656" t="s">
        <v>1661</v>
      </c>
      <c r="BT395" s="657" t="s">
        <v>2427</v>
      </c>
      <c r="BU395" s="657" t="s">
        <v>2428</v>
      </c>
      <c r="BV395" s="638">
        <v>73220613</v>
      </c>
      <c r="BW395" s="658">
        <v>10732206138</v>
      </c>
      <c r="BX395" s="663">
        <v>3000</v>
      </c>
      <c r="BY395" s="629">
        <v>46028</v>
      </c>
      <c r="BZ395" s="629">
        <v>46081</v>
      </c>
      <c r="CA395" s="619"/>
      <c r="CB395" s="611">
        <f t="shared" si="455"/>
        <v>30</v>
      </c>
      <c r="CC395" s="678">
        <f t="shared" si="456"/>
        <v>3000</v>
      </c>
      <c r="CD395" s="611">
        <v>26</v>
      </c>
      <c r="CE395" s="651">
        <f t="shared" si="484"/>
        <v>2600</v>
      </c>
      <c r="CF395" s="611">
        <v>26</v>
      </c>
      <c r="CG395" s="651">
        <v>2600</v>
      </c>
      <c r="CH395" s="651">
        <f t="shared" si="475"/>
        <v>400</v>
      </c>
      <c r="CI395" s="621">
        <f t="shared" si="486"/>
        <v>400</v>
      </c>
      <c r="CJ395" s="619"/>
      <c r="CK395" s="611">
        <f t="shared" si="457"/>
        <v>30</v>
      </c>
      <c r="CL395" s="678">
        <f t="shared" si="458"/>
        <v>3000</v>
      </c>
      <c r="CM395" s="611">
        <v>30</v>
      </c>
      <c r="CN395" s="651">
        <f t="shared" si="466"/>
        <v>3000</v>
      </c>
      <c r="CO395" s="611">
        <v>30</v>
      </c>
      <c r="CP395" s="651">
        <v>3000</v>
      </c>
      <c r="CQ395" s="651">
        <f t="shared" si="468"/>
        <v>0</v>
      </c>
      <c r="CR395" s="651">
        <f t="shared" si="469"/>
        <v>3000</v>
      </c>
      <c r="CS395" s="622"/>
      <c r="CT395" s="611">
        <v>17</v>
      </c>
      <c r="CU395" s="678">
        <v>1700</v>
      </c>
      <c r="CW395" s="651">
        <f t="shared" si="461"/>
        <v>0</v>
      </c>
      <c r="CY395" s="651">
        <f t="shared" si="462"/>
        <v>0</v>
      </c>
      <c r="CZ395" s="651">
        <f t="shared" si="463"/>
        <v>1700</v>
      </c>
      <c r="DA395" s="651">
        <f t="shared" si="464"/>
        <v>1700</v>
      </c>
      <c r="DC395" s="611">
        <f t="shared" si="470"/>
        <v>0</v>
      </c>
      <c r="DD395" s="678">
        <f t="shared" si="477"/>
        <v>0</v>
      </c>
      <c r="DF395" s="651">
        <f t="shared" si="478"/>
        <v>0</v>
      </c>
      <c r="DH395" s="651">
        <f t="shared" si="479"/>
        <v>0</v>
      </c>
      <c r="DU395" s="620">
        <f t="shared" si="471"/>
        <v>7300</v>
      </c>
      <c r="DV395" s="621">
        <f t="shared" si="449"/>
        <v>5600</v>
      </c>
      <c r="DW395" s="621">
        <f t="shared" si="487"/>
        <v>5600</v>
      </c>
      <c r="DX395" s="621">
        <f t="shared" si="480"/>
        <v>1700</v>
      </c>
      <c r="DY395" s="621">
        <f t="shared" si="481"/>
        <v>1700</v>
      </c>
      <c r="EB395" s="665" t="s">
        <v>2429</v>
      </c>
      <c r="EC395" s="665" t="s">
        <v>2430</v>
      </c>
      <c r="ED395" s="651">
        <v>400</v>
      </c>
      <c r="EG395" s="621"/>
    </row>
    <row r="396" spans="1:137" s="611" customFormat="1" ht="37.5" hidden="1" customHeight="1" x14ac:dyDescent="0.25">
      <c r="A396" s="606">
        <v>2026</v>
      </c>
      <c r="B396" s="606">
        <v>479</v>
      </c>
      <c r="C396" s="606" t="s">
        <v>58</v>
      </c>
      <c r="D396" s="606">
        <v>3000654</v>
      </c>
      <c r="E396" s="606">
        <v>5005020</v>
      </c>
      <c r="F396" s="606" t="s">
        <v>2269</v>
      </c>
      <c r="G396" s="636" t="s">
        <v>2270</v>
      </c>
      <c r="H396" s="606">
        <v>93</v>
      </c>
      <c r="I396" s="695" t="s">
        <v>992</v>
      </c>
      <c r="J396" s="608" t="s">
        <v>10</v>
      </c>
      <c r="K396" s="608" t="s">
        <v>60</v>
      </c>
      <c r="L396" s="606" t="str">
        <f t="shared" si="474"/>
        <v>2.3</v>
      </c>
      <c r="M396" s="609" t="s">
        <v>62</v>
      </c>
      <c r="N396" s="609"/>
      <c r="O396" s="606" t="s">
        <v>2431</v>
      </c>
      <c r="P396" s="606" t="s">
        <v>65</v>
      </c>
      <c r="Q396" s="610">
        <v>1</v>
      </c>
      <c r="R396" s="324">
        <v>3000</v>
      </c>
      <c r="S396" s="606"/>
      <c r="T396" s="606"/>
      <c r="U396" s="606">
        <v>17</v>
      </c>
      <c r="V396" s="606"/>
      <c r="W396" s="325"/>
      <c r="X396" s="325"/>
      <c r="Y396" s="325"/>
      <c r="Z396" s="326"/>
      <c r="AA396" s="326"/>
      <c r="AB396" s="326"/>
      <c r="AC396" s="326"/>
      <c r="AD396" s="326"/>
      <c r="AE396" s="324"/>
      <c r="AF396" s="327">
        <f t="shared" si="465"/>
        <v>0</v>
      </c>
      <c r="AG396" s="327">
        <f t="shared" si="482"/>
        <v>0</v>
      </c>
      <c r="AH396" s="327">
        <f t="shared" si="485"/>
        <v>1700</v>
      </c>
      <c r="AI396" s="327">
        <f t="shared" si="440"/>
        <v>0</v>
      </c>
      <c r="AJ396" s="327">
        <f t="shared" si="441"/>
        <v>0</v>
      </c>
      <c r="AK396" s="327">
        <f t="shared" si="442"/>
        <v>0</v>
      </c>
      <c r="AL396" s="327">
        <f t="shared" si="443"/>
        <v>0</v>
      </c>
      <c r="AM396" s="327">
        <f t="shared" si="444"/>
        <v>0</v>
      </c>
      <c r="AN396" s="327">
        <f t="shared" si="445"/>
        <v>0</v>
      </c>
      <c r="AO396" s="327">
        <f t="shared" si="446"/>
        <v>0</v>
      </c>
      <c r="AP396" s="327">
        <f t="shared" si="447"/>
        <v>0</v>
      </c>
      <c r="AQ396" s="327">
        <f t="shared" si="448"/>
        <v>0</v>
      </c>
      <c r="AR396" s="327">
        <f t="shared" si="483"/>
        <v>1300</v>
      </c>
      <c r="AS396" s="611" t="s">
        <v>1763</v>
      </c>
      <c r="AT396" s="665" t="s">
        <v>2272</v>
      </c>
      <c r="AU396" s="613"/>
      <c r="AV396" s="613"/>
      <c r="AW396" s="613"/>
      <c r="AX396" s="613"/>
      <c r="AY396" s="624"/>
      <c r="BA396" s="665"/>
      <c r="BB396" s="614" t="s">
        <v>995</v>
      </c>
      <c r="BC396" s="614" t="s">
        <v>2432</v>
      </c>
      <c r="BD396" s="614" t="s">
        <v>2433</v>
      </c>
      <c r="BE396" s="614" t="s">
        <v>2434</v>
      </c>
      <c r="BF396" s="615">
        <v>46090</v>
      </c>
      <c r="BG396" s="614"/>
      <c r="BH396" s="616">
        <v>5321</v>
      </c>
      <c r="BI396" s="616"/>
      <c r="BJ396" s="614"/>
      <c r="BK396" s="616"/>
      <c r="BL396" s="614"/>
      <c r="BM396" s="614"/>
      <c r="BN396" s="616">
        <v>5828</v>
      </c>
      <c r="BO396" s="755" t="s">
        <v>2435</v>
      </c>
      <c r="BP396" s="755"/>
      <c r="BQ396" s="755"/>
      <c r="BR396" s="755"/>
      <c r="BS396" s="753" t="s">
        <v>1248</v>
      </c>
      <c r="BT396" s="756" t="s">
        <v>2436</v>
      </c>
      <c r="BU396" s="756" t="s">
        <v>2437</v>
      </c>
      <c r="BV396" s="754">
        <v>72290094</v>
      </c>
      <c r="BW396" s="757">
        <v>10722900940</v>
      </c>
      <c r="BX396" s="617">
        <v>3000</v>
      </c>
      <c r="BY396" s="758">
        <v>46090</v>
      </c>
      <c r="BZ396" s="759">
        <v>46098</v>
      </c>
      <c r="CA396" s="619"/>
      <c r="CB396" s="611">
        <v>17</v>
      </c>
      <c r="CC396" s="678">
        <f>AH396</f>
        <v>1700</v>
      </c>
      <c r="CD396" s="611">
        <v>9</v>
      </c>
      <c r="CE396" s="651">
        <f t="shared" si="484"/>
        <v>900</v>
      </c>
      <c r="CF396" s="611">
        <v>9</v>
      </c>
      <c r="CG396" s="651">
        <f>(R396/30*CF396)*Q396</f>
        <v>900</v>
      </c>
      <c r="CH396" s="651">
        <f t="shared" si="475"/>
        <v>800</v>
      </c>
      <c r="CI396" s="651">
        <f t="shared" si="486"/>
        <v>800</v>
      </c>
      <c r="CJ396" s="619"/>
      <c r="CL396" s="678">
        <f t="shared" si="458"/>
        <v>0</v>
      </c>
      <c r="CN396" s="651">
        <f t="shared" si="466"/>
        <v>0</v>
      </c>
      <c r="CP396" s="651"/>
      <c r="CQ396" s="651">
        <f t="shared" si="468"/>
        <v>0</v>
      </c>
      <c r="CR396" s="651">
        <f t="shared" si="469"/>
        <v>0</v>
      </c>
      <c r="CS396" s="622"/>
      <c r="CU396" s="678"/>
      <c r="CW396" s="651"/>
      <c r="CY396" s="651"/>
      <c r="CZ396" s="651"/>
      <c r="DA396" s="651"/>
      <c r="DC396" s="611">
        <f t="shared" si="470"/>
        <v>0</v>
      </c>
      <c r="DD396" s="678">
        <f t="shared" si="477"/>
        <v>0</v>
      </c>
      <c r="DF396" s="651">
        <f t="shared" si="478"/>
        <v>0</v>
      </c>
      <c r="DH396" s="651">
        <f t="shared" si="479"/>
        <v>0</v>
      </c>
      <c r="DU396" s="620">
        <f t="shared" si="471"/>
        <v>1300</v>
      </c>
      <c r="DV396" s="621">
        <f t="shared" si="449"/>
        <v>900</v>
      </c>
      <c r="DW396" s="621">
        <f t="shared" si="487"/>
        <v>900</v>
      </c>
      <c r="DX396" s="621">
        <f t="shared" si="480"/>
        <v>400</v>
      </c>
      <c r="DY396" s="621">
        <f t="shared" si="481"/>
        <v>400</v>
      </c>
      <c r="EC396" s="760"/>
      <c r="ED396" s="651">
        <v>400</v>
      </c>
      <c r="EG396" s="621"/>
    </row>
    <row r="397" spans="1:137" s="612" customFormat="1" ht="37.5" hidden="1" customHeight="1" x14ac:dyDescent="0.25">
      <c r="A397" s="606">
        <v>2026</v>
      </c>
      <c r="B397" s="606">
        <v>479</v>
      </c>
      <c r="C397" s="606" t="s">
        <v>58</v>
      </c>
      <c r="D397" s="606">
        <v>3000654</v>
      </c>
      <c r="E397" s="606">
        <v>5005020</v>
      </c>
      <c r="F397" s="606" t="s">
        <v>2269</v>
      </c>
      <c r="G397" s="636" t="s">
        <v>2270</v>
      </c>
      <c r="H397" s="606">
        <v>93</v>
      </c>
      <c r="I397" s="695" t="s">
        <v>992</v>
      </c>
      <c r="J397" s="608" t="s">
        <v>10</v>
      </c>
      <c r="K397" s="608" t="s">
        <v>60</v>
      </c>
      <c r="L397" s="606" t="str">
        <f t="shared" si="474"/>
        <v>2.3</v>
      </c>
      <c r="M397" s="609" t="s">
        <v>62</v>
      </c>
      <c r="N397" s="609"/>
      <c r="O397" s="606" t="s">
        <v>2291</v>
      </c>
      <c r="P397" s="606" t="s">
        <v>65</v>
      </c>
      <c r="Q397" s="610">
        <v>1</v>
      </c>
      <c r="R397" s="324">
        <v>3000</v>
      </c>
      <c r="S397" s="606">
        <v>30</v>
      </c>
      <c r="T397" s="606">
        <v>30</v>
      </c>
      <c r="U397" s="606">
        <v>17</v>
      </c>
      <c r="V397" s="606"/>
      <c r="W397" s="325"/>
      <c r="X397" s="325"/>
      <c r="Y397" s="325"/>
      <c r="Z397" s="326"/>
      <c r="AA397" s="326"/>
      <c r="AB397" s="326"/>
      <c r="AC397" s="326"/>
      <c r="AD397" s="326"/>
      <c r="AE397" s="324">
        <f t="shared" ref="AE397:AE402" si="488">ROUNDUP(IFERROR(IF(OR(P397="LOCADOR",P397="VIATICOS",P397="CAJA CHICA"),IF(P397="LOCADOR",Q397*(R397/30)*SUM(S397:AD397),Q397*R397*SUM(S397:AD397)),R397*SUM(S397:AD397)),""),0)</f>
        <v>7700</v>
      </c>
      <c r="AF397" s="327">
        <f t="shared" si="465"/>
        <v>3000</v>
      </c>
      <c r="AG397" s="327">
        <f t="shared" si="482"/>
        <v>3000</v>
      </c>
      <c r="AH397" s="327">
        <f t="shared" si="485"/>
        <v>1700</v>
      </c>
      <c r="AI397" s="327">
        <f t="shared" si="440"/>
        <v>0</v>
      </c>
      <c r="AJ397" s="327">
        <f t="shared" si="441"/>
        <v>0</v>
      </c>
      <c r="AK397" s="327">
        <f t="shared" si="442"/>
        <v>0</v>
      </c>
      <c r="AL397" s="327">
        <f t="shared" si="443"/>
        <v>0</v>
      </c>
      <c r="AM397" s="327">
        <f t="shared" si="444"/>
        <v>0</v>
      </c>
      <c r="AN397" s="327">
        <f t="shared" si="445"/>
        <v>0</v>
      </c>
      <c r="AO397" s="327">
        <f t="shared" si="446"/>
        <v>0</v>
      </c>
      <c r="AP397" s="327">
        <f t="shared" si="447"/>
        <v>0</v>
      </c>
      <c r="AQ397" s="327">
        <f t="shared" si="448"/>
        <v>0</v>
      </c>
      <c r="AR397" s="327">
        <f t="shared" si="483"/>
        <v>7300</v>
      </c>
      <c r="AS397" s="611" t="s">
        <v>1763</v>
      </c>
      <c r="AT397" s="665" t="s">
        <v>2272</v>
      </c>
      <c r="AU397" s="613" t="s">
        <v>1846</v>
      </c>
      <c r="AV397" s="613" t="s">
        <v>1847</v>
      </c>
      <c r="AW397" s="613"/>
      <c r="AX397" s="613" t="s">
        <v>1848</v>
      </c>
      <c r="AY397" s="624">
        <v>46066</v>
      </c>
      <c r="AZ397" s="296"/>
      <c r="BA397" s="613" t="s">
        <v>1817</v>
      </c>
      <c r="BB397" s="614" t="s">
        <v>995</v>
      </c>
      <c r="BC397" s="614" t="s">
        <v>2275</v>
      </c>
      <c r="BD397" s="614" t="s">
        <v>2276</v>
      </c>
      <c r="BE397" s="614" t="s">
        <v>2277</v>
      </c>
      <c r="BF397" s="615">
        <v>46028</v>
      </c>
      <c r="BG397" s="614"/>
      <c r="BH397" s="616" t="s">
        <v>2438</v>
      </c>
      <c r="BI397" s="2821" t="s">
        <v>2279</v>
      </c>
      <c r="BJ397" s="614"/>
      <c r="BK397" s="616"/>
      <c r="BL397" s="616"/>
      <c r="BM397" s="616"/>
      <c r="BN397" s="616"/>
      <c r="BO397" s="616"/>
      <c r="BP397" s="646"/>
      <c r="BQ397" s="2820"/>
      <c r="BR397" s="2820"/>
      <c r="BS397" s="2757" t="s">
        <v>2109</v>
      </c>
      <c r="BT397" s="2803" t="s">
        <v>2439</v>
      </c>
      <c r="BU397" s="657" t="s">
        <v>2440</v>
      </c>
      <c r="BV397" s="638">
        <v>72199595</v>
      </c>
      <c r="BW397" s="658">
        <v>10721995955</v>
      </c>
      <c r="BX397" s="663">
        <v>3000</v>
      </c>
      <c r="BY397" s="629">
        <v>46028</v>
      </c>
      <c r="BZ397" s="629">
        <v>46098</v>
      </c>
      <c r="CA397" s="619"/>
      <c r="CB397" s="612">
        <f t="shared" ref="CB397:CB409" si="489">S397</f>
        <v>30</v>
      </c>
      <c r="CC397" s="620">
        <f t="shared" ref="CC397:CC409" si="490">AF397</f>
        <v>3000</v>
      </c>
      <c r="CD397" s="611">
        <v>26</v>
      </c>
      <c r="CE397" s="621">
        <f t="shared" si="484"/>
        <v>2600</v>
      </c>
      <c r="CF397" s="612">
        <v>26</v>
      </c>
      <c r="CG397" s="621">
        <v>2600</v>
      </c>
      <c r="CH397" s="621">
        <f t="shared" si="475"/>
        <v>400</v>
      </c>
      <c r="CI397" s="621">
        <f t="shared" si="486"/>
        <v>400</v>
      </c>
      <c r="CJ397" s="619"/>
      <c r="CK397" s="612">
        <f t="shared" ref="CK397:CK409" si="491">T397</f>
        <v>30</v>
      </c>
      <c r="CL397" s="620">
        <f t="shared" si="458"/>
        <v>3000</v>
      </c>
      <c r="CM397" s="611">
        <v>30</v>
      </c>
      <c r="CN397" s="621">
        <f t="shared" si="466"/>
        <v>3000</v>
      </c>
      <c r="CO397" s="612">
        <v>30</v>
      </c>
      <c r="CP397" s="621">
        <v>3000</v>
      </c>
      <c r="CQ397" s="621">
        <f t="shared" si="468"/>
        <v>0</v>
      </c>
      <c r="CR397" s="621">
        <f t="shared" si="469"/>
        <v>3000</v>
      </c>
      <c r="CS397" s="622"/>
      <c r="CT397" s="612">
        <f t="shared" ref="CT397:CT460" si="492">U397</f>
        <v>17</v>
      </c>
      <c r="CU397" s="620">
        <f t="shared" ref="CU397:CU460" si="493">AH397</f>
        <v>1700</v>
      </c>
      <c r="CV397" s="611">
        <v>17</v>
      </c>
      <c r="CW397" s="621">
        <f t="shared" ref="CW397:CW460" si="494">(R397/30*CV397)*Q397</f>
        <v>1700</v>
      </c>
      <c r="CY397" s="621">
        <f t="shared" ref="CY397:CY460" si="495">(R397/30*CX397)*Q397</f>
        <v>0</v>
      </c>
      <c r="CZ397" s="621">
        <f t="shared" ref="CZ397:CZ460" si="496">CU397-CW397</f>
        <v>0</v>
      </c>
      <c r="DA397" s="621">
        <f t="shared" ref="DA397:DA460" si="497">CU397-CY397</f>
        <v>1700</v>
      </c>
      <c r="DC397" s="612">
        <f t="shared" si="470"/>
        <v>0</v>
      </c>
      <c r="DD397" s="620">
        <f t="shared" si="477"/>
        <v>0</v>
      </c>
      <c r="DF397" s="621">
        <f t="shared" si="478"/>
        <v>0</v>
      </c>
      <c r="DH397" s="621">
        <f t="shared" si="479"/>
        <v>0</v>
      </c>
      <c r="DU397" s="620">
        <f t="shared" si="471"/>
        <v>7300</v>
      </c>
      <c r="DV397" s="621">
        <f t="shared" si="449"/>
        <v>7300</v>
      </c>
      <c r="DW397" s="621">
        <f t="shared" si="487"/>
        <v>5600</v>
      </c>
      <c r="DX397" s="621">
        <f t="shared" si="480"/>
        <v>0</v>
      </c>
      <c r="DY397" s="621">
        <f t="shared" si="481"/>
        <v>1700</v>
      </c>
      <c r="EC397" s="613" t="s">
        <v>1826</v>
      </c>
      <c r="ED397" s="621">
        <f t="shared" ref="ED397:ED408" si="498">DU397-DV397</f>
        <v>0</v>
      </c>
      <c r="EG397" s="621"/>
    </row>
    <row r="398" spans="1:137" s="612" customFormat="1" ht="37.5" hidden="1" customHeight="1" x14ac:dyDescent="0.25">
      <c r="A398" s="606">
        <v>2026</v>
      </c>
      <c r="B398" s="606">
        <v>479</v>
      </c>
      <c r="C398" s="606" t="s">
        <v>58</v>
      </c>
      <c r="D398" s="606">
        <v>3000654</v>
      </c>
      <c r="E398" s="606">
        <v>5005020</v>
      </c>
      <c r="F398" s="606" t="s">
        <v>2269</v>
      </c>
      <c r="G398" s="636" t="s">
        <v>2270</v>
      </c>
      <c r="H398" s="606">
        <v>93</v>
      </c>
      <c r="I398" s="695" t="s">
        <v>992</v>
      </c>
      <c r="J398" s="608" t="s">
        <v>10</v>
      </c>
      <c r="K398" s="608" t="s">
        <v>60</v>
      </c>
      <c r="L398" s="606" t="str">
        <f t="shared" si="474"/>
        <v>2.3</v>
      </c>
      <c r="M398" s="609" t="s">
        <v>62</v>
      </c>
      <c r="N398" s="609"/>
      <c r="O398" s="606" t="s">
        <v>2291</v>
      </c>
      <c r="P398" s="606" t="s">
        <v>65</v>
      </c>
      <c r="Q398" s="610">
        <v>1</v>
      </c>
      <c r="R398" s="324">
        <v>3000</v>
      </c>
      <c r="S398" s="606">
        <v>30</v>
      </c>
      <c r="T398" s="606">
        <v>30</v>
      </c>
      <c r="U398" s="606">
        <v>17</v>
      </c>
      <c r="V398" s="606"/>
      <c r="W398" s="325"/>
      <c r="X398" s="325"/>
      <c r="Y398" s="325"/>
      <c r="Z398" s="326"/>
      <c r="AA398" s="326"/>
      <c r="AB398" s="326"/>
      <c r="AC398" s="326"/>
      <c r="AD398" s="326"/>
      <c r="AE398" s="324">
        <f t="shared" si="488"/>
        <v>7700</v>
      </c>
      <c r="AF398" s="327">
        <f t="shared" si="465"/>
        <v>3000</v>
      </c>
      <c r="AG398" s="327">
        <f t="shared" si="482"/>
        <v>3000</v>
      </c>
      <c r="AH398" s="327">
        <f t="shared" si="485"/>
        <v>1700</v>
      </c>
      <c r="AI398" s="327">
        <f t="shared" si="440"/>
        <v>0</v>
      </c>
      <c r="AJ398" s="327">
        <f t="shared" si="441"/>
        <v>0</v>
      </c>
      <c r="AK398" s="327">
        <f t="shared" si="442"/>
        <v>0</v>
      </c>
      <c r="AL398" s="327">
        <f t="shared" si="443"/>
        <v>0</v>
      </c>
      <c r="AM398" s="327">
        <f t="shared" si="444"/>
        <v>0</v>
      </c>
      <c r="AN398" s="327">
        <f t="shared" si="445"/>
        <v>0</v>
      </c>
      <c r="AO398" s="327">
        <f t="shared" si="446"/>
        <v>0</v>
      </c>
      <c r="AP398" s="327">
        <f t="shared" si="447"/>
        <v>0</v>
      </c>
      <c r="AQ398" s="327">
        <f t="shared" si="448"/>
        <v>0</v>
      </c>
      <c r="AR398" s="327">
        <f t="shared" si="483"/>
        <v>7300</v>
      </c>
      <c r="AS398" s="611" t="s">
        <v>1763</v>
      </c>
      <c r="AT398" s="665" t="s">
        <v>2272</v>
      </c>
      <c r="AU398" s="613" t="s">
        <v>1846</v>
      </c>
      <c r="AV398" s="613" t="s">
        <v>1847</v>
      </c>
      <c r="AX398" s="613" t="s">
        <v>1848</v>
      </c>
      <c r="AY398" s="624">
        <v>46066</v>
      </c>
      <c r="AZ398" s="296"/>
      <c r="BA398" s="613" t="s">
        <v>1817</v>
      </c>
      <c r="BB398" s="614" t="s">
        <v>995</v>
      </c>
      <c r="BC398" s="614" t="s">
        <v>2275</v>
      </c>
      <c r="BD398" s="614" t="s">
        <v>2276</v>
      </c>
      <c r="BE398" s="614" t="s">
        <v>2277</v>
      </c>
      <c r="BF398" s="615">
        <v>46028</v>
      </c>
      <c r="BG398" s="614"/>
      <c r="BH398" s="616" t="s">
        <v>2441</v>
      </c>
      <c r="BI398" s="616" t="s">
        <v>2279</v>
      </c>
      <c r="BJ398" s="614"/>
      <c r="BK398" s="616"/>
      <c r="BL398" s="614"/>
      <c r="BM398" s="614"/>
      <c r="BN398" s="616"/>
      <c r="BO398" s="616"/>
      <c r="BP398" s="646"/>
      <c r="BQ398" s="646"/>
      <c r="BR398" s="646"/>
      <c r="BS398" s="656" t="s">
        <v>2442</v>
      </c>
      <c r="BT398" s="657" t="s">
        <v>2443</v>
      </c>
      <c r="BU398" s="657" t="s">
        <v>2444</v>
      </c>
      <c r="BV398" s="638">
        <v>70085892</v>
      </c>
      <c r="BW398" s="658">
        <v>10700858923</v>
      </c>
      <c r="BX398" s="663">
        <v>3000</v>
      </c>
      <c r="BY398" s="629">
        <v>46028</v>
      </c>
      <c r="BZ398" s="629">
        <v>46098</v>
      </c>
      <c r="CA398" s="619"/>
      <c r="CB398" s="612">
        <f t="shared" si="489"/>
        <v>30</v>
      </c>
      <c r="CC398" s="620">
        <f t="shared" si="490"/>
        <v>3000</v>
      </c>
      <c r="CD398" s="611">
        <v>26</v>
      </c>
      <c r="CE398" s="621">
        <f t="shared" si="484"/>
        <v>2600</v>
      </c>
      <c r="CF398" s="612">
        <v>26</v>
      </c>
      <c r="CG398" s="621">
        <v>2600</v>
      </c>
      <c r="CH398" s="621">
        <f t="shared" si="475"/>
        <v>400</v>
      </c>
      <c r="CI398" s="621">
        <f t="shared" si="486"/>
        <v>400</v>
      </c>
      <c r="CJ398" s="619"/>
      <c r="CK398" s="612">
        <f t="shared" si="491"/>
        <v>30</v>
      </c>
      <c r="CL398" s="620">
        <f t="shared" si="458"/>
        <v>3000</v>
      </c>
      <c r="CM398" s="611">
        <v>30</v>
      </c>
      <c r="CN398" s="621">
        <f t="shared" si="466"/>
        <v>3000</v>
      </c>
      <c r="CO398" s="612">
        <v>30</v>
      </c>
      <c r="CP398" s="621">
        <v>3000</v>
      </c>
      <c r="CQ398" s="621">
        <f t="shared" si="468"/>
        <v>0</v>
      </c>
      <c r="CR398" s="621">
        <f t="shared" si="469"/>
        <v>3000</v>
      </c>
      <c r="CS398" s="622"/>
      <c r="CT398" s="612">
        <f t="shared" si="492"/>
        <v>17</v>
      </c>
      <c r="CU398" s="620">
        <f t="shared" si="493"/>
        <v>1700</v>
      </c>
      <c r="CV398" s="611">
        <v>17</v>
      </c>
      <c r="CW398" s="621">
        <f t="shared" si="494"/>
        <v>1700</v>
      </c>
      <c r="CY398" s="621">
        <f t="shared" si="495"/>
        <v>0</v>
      </c>
      <c r="CZ398" s="621">
        <f t="shared" si="496"/>
        <v>0</v>
      </c>
      <c r="DA398" s="621">
        <f t="shared" si="497"/>
        <v>1700</v>
      </c>
      <c r="DC398" s="612">
        <f t="shared" si="470"/>
        <v>0</v>
      </c>
      <c r="DD398" s="620">
        <f t="shared" si="477"/>
        <v>0</v>
      </c>
      <c r="DF398" s="621">
        <f t="shared" si="478"/>
        <v>0</v>
      </c>
      <c r="DH398" s="621">
        <f t="shared" si="479"/>
        <v>0</v>
      </c>
      <c r="DU398" s="620">
        <f t="shared" si="471"/>
        <v>7300</v>
      </c>
      <c r="DV398" s="621">
        <f t="shared" si="449"/>
        <v>7300</v>
      </c>
      <c r="DW398" s="621">
        <f t="shared" si="487"/>
        <v>5600</v>
      </c>
      <c r="DX398" s="621">
        <f t="shared" si="480"/>
        <v>0</v>
      </c>
      <c r="DY398" s="621">
        <f t="shared" si="481"/>
        <v>1700</v>
      </c>
      <c r="EC398" s="613" t="s">
        <v>1826</v>
      </c>
      <c r="ED398" s="621">
        <f t="shared" si="498"/>
        <v>0</v>
      </c>
      <c r="EG398" s="621"/>
    </row>
    <row r="399" spans="1:137" s="612" customFormat="1" ht="37.5" hidden="1" customHeight="1" x14ac:dyDescent="0.25">
      <c r="A399" s="606">
        <v>2026</v>
      </c>
      <c r="B399" s="606">
        <v>479</v>
      </c>
      <c r="C399" s="606" t="s">
        <v>58</v>
      </c>
      <c r="D399" s="606">
        <v>3000654</v>
      </c>
      <c r="E399" s="606">
        <v>5005020</v>
      </c>
      <c r="F399" s="606" t="s">
        <v>2269</v>
      </c>
      <c r="G399" s="636" t="s">
        <v>2270</v>
      </c>
      <c r="H399" s="606">
        <v>93</v>
      </c>
      <c r="I399" s="695" t="s">
        <v>992</v>
      </c>
      <c r="J399" s="608" t="s">
        <v>10</v>
      </c>
      <c r="K399" s="608" t="s">
        <v>60</v>
      </c>
      <c r="L399" s="606" t="str">
        <f t="shared" si="474"/>
        <v>2.3</v>
      </c>
      <c r="M399" s="609" t="s">
        <v>62</v>
      </c>
      <c r="N399" s="609"/>
      <c r="O399" s="606" t="s">
        <v>2291</v>
      </c>
      <c r="P399" s="606" t="s">
        <v>65</v>
      </c>
      <c r="Q399" s="610">
        <v>1</v>
      </c>
      <c r="R399" s="324">
        <v>3000</v>
      </c>
      <c r="S399" s="606">
        <v>30</v>
      </c>
      <c r="T399" s="606">
        <v>30</v>
      </c>
      <c r="U399" s="606">
        <v>17</v>
      </c>
      <c r="V399" s="606"/>
      <c r="W399" s="325"/>
      <c r="X399" s="325"/>
      <c r="Y399" s="325"/>
      <c r="Z399" s="326"/>
      <c r="AA399" s="326"/>
      <c r="AB399" s="326"/>
      <c r="AC399" s="326"/>
      <c r="AD399" s="326"/>
      <c r="AE399" s="324">
        <f t="shared" si="488"/>
        <v>7700</v>
      </c>
      <c r="AF399" s="327">
        <f t="shared" si="465"/>
        <v>3000</v>
      </c>
      <c r="AG399" s="327">
        <f t="shared" si="482"/>
        <v>3000</v>
      </c>
      <c r="AH399" s="327">
        <f t="shared" si="485"/>
        <v>1700</v>
      </c>
      <c r="AI399" s="327">
        <f t="shared" si="440"/>
        <v>0</v>
      </c>
      <c r="AJ399" s="327">
        <f t="shared" si="441"/>
        <v>0</v>
      </c>
      <c r="AK399" s="327">
        <f t="shared" si="442"/>
        <v>0</v>
      </c>
      <c r="AL399" s="327">
        <f t="shared" si="443"/>
        <v>0</v>
      </c>
      <c r="AM399" s="327">
        <f t="shared" si="444"/>
        <v>0</v>
      </c>
      <c r="AN399" s="327">
        <f t="shared" si="445"/>
        <v>0</v>
      </c>
      <c r="AO399" s="327">
        <f t="shared" si="446"/>
        <v>0</v>
      </c>
      <c r="AP399" s="327">
        <f t="shared" si="447"/>
        <v>0</v>
      </c>
      <c r="AQ399" s="327">
        <f t="shared" si="448"/>
        <v>0</v>
      </c>
      <c r="AR399" s="327">
        <f t="shared" si="483"/>
        <v>7300</v>
      </c>
      <c r="AS399" s="611" t="s">
        <v>1763</v>
      </c>
      <c r="AT399" s="665" t="s">
        <v>2272</v>
      </c>
      <c r="AU399" s="613" t="s">
        <v>1846</v>
      </c>
      <c r="AV399" s="613" t="s">
        <v>1847</v>
      </c>
      <c r="AX399" s="613" t="s">
        <v>1848</v>
      </c>
      <c r="AY399" s="624">
        <v>46066</v>
      </c>
      <c r="AZ399" s="296"/>
      <c r="BA399" s="613" t="s">
        <v>1817</v>
      </c>
      <c r="BB399" s="614" t="s">
        <v>995</v>
      </c>
      <c r="BC399" s="614" t="s">
        <v>2275</v>
      </c>
      <c r="BD399" s="614" t="s">
        <v>2276</v>
      </c>
      <c r="BE399" s="614" t="s">
        <v>2277</v>
      </c>
      <c r="BF399" s="615">
        <v>46028</v>
      </c>
      <c r="BG399" s="614"/>
      <c r="BH399" s="616" t="s">
        <v>2445</v>
      </c>
      <c r="BI399" s="616" t="s">
        <v>2279</v>
      </c>
      <c r="BJ399" s="614"/>
      <c r="BK399" s="616"/>
      <c r="BL399" s="614"/>
      <c r="BM399" s="614"/>
      <c r="BN399" s="616"/>
      <c r="BO399" s="616"/>
      <c r="BP399" s="646"/>
      <c r="BQ399" s="646"/>
      <c r="BR399" s="646"/>
      <c r="BS399" s="656" t="s">
        <v>2446</v>
      </c>
      <c r="BT399" s="657" t="s">
        <v>1430</v>
      </c>
      <c r="BU399" s="657" t="s">
        <v>2447</v>
      </c>
      <c r="BV399" s="638">
        <v>46702931</v>
      </c>
      <c r="BW399" s="658">
        <v>10467029318</v>
      </c>
      <c r="BX399" s="663">
        <v>3000</v>
      </c>
      <c r="BY399" s="629">
        <v>46028</v>
      </c>
      <c r="BZ399" s="629">
        <v>46098</v>
      </c>
      <c r="CA399" s="619"/>
      <c r="CB399" s="612">
        <f t="shared" si="489"/>
        <v>30</v>
      </c>
      <c r="CC399" s="620">
        <f t="shared" si="490"/>
        <v>3000</v>
      </c>
      <c r="CD399" s="611">
        <v>26</v>
      </c>
      <c r="CE399" s="621">
        <f t="shared" si="484"/>
        <v>2600</v>
      </c>
      <c r="CF399" s="612">
        <v>26</v>
      </c>
      <c r="CG399" s="621">
        <v>2600</v>
      </c>
      <c r="CH399" s="621">
        <f t="shared" si="475"/>
        <v>400</v>
      </c>
      <c r="CI399" s="621">
        <f t="shared" si="486"/>
        <v>400</v>
      </c>
      <c r="CJ399" s="619"/>
      <c r="CK399" s="612">
        <f t="shared" si="491"/>
        <v>30</v>
      </c>
      <c r="CL399" s="620">
        <f t="shared" si="458"/>
        <v>3000</v>
      </c>
      <c r="CM399" s="611">
        <v>30</v>
      </c>
      <c r="CN399" s="621">
        <f t="shared" si="466"/>
        <v>3000</v>
      </c>
      <c r="CO399" s="612">
        <v>30</v>
      </c>
      <c r="CP399" s="621">
        <v>3000</v>
      </c>
      <c r="CQ399" s="621">
        <f t="shared" si="468"/>
        <v>0</v>
      </c>
      <c r="CR399" s="621">
        <f t="shared" si="469"/>
        <v>3000</v>
      </c>
      <c r="CS399" s="622"/>
      <c r="CT399" s="612">
        <f t="shared" si="492"/>
        <v>17</v>
      </c>
      <c r="CU399" s="620">
        <f t="shared" si="493"/>
        <v>1700</v>
      </c>
      <c r="CV399" s="611">
        <v>17</v>
      </c>
      <c r="CW399" s="621">
        <f t="shared" si="494"/>
        <v>1700</v>
      </c>
      <c r="CY399" s="621">
        <f t="shared" si="495"/>
        <v>0</v>
      </c>
      <c r="CZ399" s="621">
        <f t="shared" si="496"/>
        <v>0</v>
      </c>
      <c r="DA399" s="621">
        <f t="shared" si="497"/>
        <v>1700</v>
      </c>
      <c r="DC399" s="612">
        <f t="shared" si="470"/>
        <v>0</v>
      </c>
      <c r="DD399" s="620">
        <f t="shared" si="477"/>
        <v>0</v>
      </c>
      <c r="DF399" s="621">
        <f t="shared" si="478"/>
        <v>0</v>
      </c>
      <c r="DH399" s="621">
        <f t="shared" si="479"/>
        <v>0</v>
      </c>
      <c r="DU399" s="620">
        <f t="shared" si="471"/>
        <v>7300</v>
      </c>
      <c r="DV399" s="621">
        <f t="shared" si="449"/>
        <v>7300</v>
      </c>
      <c r="DW399" s="621">
        <f t="shared" si="487"/>
        <v>5600</v>
      </c>
      <c r="DX399" s="621">
        <f t="shared" si="480"/>
        <v>0</v>
      </c>
      <c r="DY399" s="621">
        <f t="shared" si="481"/>
        <v>1700</v>
      </c>
      <c r="EC399" s="613" t="s">
        <v>1826</v>
      </c>
      <c r="ED399" s="621">
        <f t="shared" si="498"/>
        <v>0</v>
      </c>
      <c r="EG399" s="621"/>
    </row>
    <row r="400" spans="1:137" s="612" customFormat="1" ht="37.5" hidden="1" customHeight="1" x14ac:dyDescent="0.25">
      <c r="A400" s="606">
        <v>2026</v>
      </c>
      <c r="B400" s="606">
        <v>479</v>
      </c>
      <c r="C400" s="606" t="s">
        <v>58</v>
      </c>
      <c r="D400" s="606">
        <v>3000654</v>
      </c>
      <c r="E400" s="606">
        <v>5005020</v>
      </c>
      <c r="F400" s="606" t="s">
        <v>2269</v>
      </c>
      <c r="G400" s="636" t="s">
        <v>2270</v>
      </c>
      <c r="H400" s="606">
        <v>93</v>
      </c>
      <c r="I400" s="695" t="s">
        <v>992</v>
      </c>
      <c r="J400" s="608" t="s">
        <v>10</v>
      </c>
      <c r="K400" s="608" t="s">
        <v>60</v>
      </c>
      <c r="L400" s="606" t="str">
        <f t="shared" si="474"/>
        <v>2.3</v>
      </c>
      <c r="M400" s="609" t="s">
        <v>62</v>
      </c>
      <c r="N400" s="609"/>
      <c r="O400" s="606" t="s">
        <v>2291</v>
      </c>
      <c r="P400" s="606" t="s">
        <v>65</v>
      </c>
      <c r="Q400" s="610">
        <v>1</v>
      </c>
      <c r="R400" s="324">
        <v>3000</v>
      </c>
      <c r="S400" s="606">
        <v>30</v>
      </c>
      <c r="T400" s="606">
        <v>30</v>
      </c>
      <c r="U400" s="606">
        <v>17</v>
      </c>
      <c r="V400" s="606"/>
      <c r="W400" s="325"/>
      <c r="X400" s="325"/>
      <c r="Y400" s="325"/>
      <c r="Z400" s="326"/>
      <c r="AA400" s="326"/>
      <c r="AB400" s="326"/>
      <c r="AC400" s="326"/>
      <c r="AD400" s="326"/>
      <c r="AE400" s="324">
        <f t="shared" si="488"/>
        <v>7700</v>
      </c>
      <c r="AF400" s="327">
        <f t="shared" si="465"/>
        <v>3000</v>
      </c>
      <c r="AG400" s="327">
        <f t="shared" si="482"/>
        <v>3000</v>
      </c>
      <c r="AH400" s="327">
        <f t="shared" si="485"/>
        <v>1700</v>
      </c>
      <c r="AI400" s="327">
        <f t="shared" si="440"/>
        <v>0</v>
      </c>
      <c r="AJ400" s="327">
        <f t="shared" si="441"/>
        <v>0</v>
      </c>
      <c r="AK400" s="327">
        <f t="shared" si="442"/>
        <v>0</v>
      </c>
      <c r="AL400" s="327">
        <f t="shared" si="443"/>
        <v>0</v>
      </c>
      <c r="AM400" s="327">
        <f t="shared" si="444"/>
        <v>0</v>
      </c>
      <c r="AN400" s="327">
        <f t="shared" si="445"/>
        <v>0</v>
      </c>
      <c r="AO400" s="327">
        <f t="shared" si="446"/>
        <v>0</v>
      </c>
      <c r="AP400" s="327">
        <f t="shared" si="447"/>
        <v>0</v>
      </c>
      <c r="AQ400" s="327">
        <f t="shared" si="448"/>
        <v>0</v>
      </c>
      <c r="AR400" s="327">
        <f t="shared" si="483"/>
        <v>7300</v>
      </c>
      <c r="AS400" s="611" t="s">
        <v>1763</v>
      </c>
      <c r="AT400" s="665" t="s">
        <v>2272</v>
      </c>
      <c r="AU400" s="613" t="s">
        <v>1846</v>
      </c>
      <c r="AV400" s="613" t="s">
        <v>1847</v>
      </c>
      <c r="AX400" s="613" t="s">
        <v>1848</v>
      </c>
      <c r="AY400" s="624">
        <v>46066</v>
      </c>
      <c r="AZ400" s="296"/>
      <c r="BA400" s="613" t="s">
        <v>1817</v>
      </c>
      <c r="BB400" s="614" t="s">
        <v>995</v>
      </c>
      <c r="BC400" s="614" t="s">
        <v>2275</v>
      </c>
      <c r="BD400" s="614" t="s">
        <v>2276</v>
      </c>
      <c r="BE400" s="614" t="s">
        <v>2277</v>
      </c>
      <c r="BF400" s="615">
        <v>46028</v>
      </c>
      <c r="BG400" s="614"/>
      <c r="BH400" s="616" t="s">
        <v>2448</v>
      </c>
      <c r="BI400" s="616" t="s">
        <v>2279</v>
      </c>
      <c r="BJ400" s="614"/>
      <c r="BK400" s="616"/>
      <c r="BL400" s="614"/>
      <c r="BM400" s="614"/>
      <c r="BN400" s="616"/>
      <c r="BO400" s="616"/>
      <c r="BP400" s="646"/>
      <c r="BQ400" s="646"/>
      <c r="BR400" s="646"/>
      <c r="BS400" s="656" t="s">
        <v>2338</v>
      </c>
      <c r="BT400" s="657" t="s">
        <v>2449</v>
      </c>
      <c r="BU400" s="657" t="s">
        <v>2450</v>
      </c>
      <c r="BV400" s="638">
        <v>7536110</v>
      </c>
      <c r="BW400" s="658">
        <v>10075361101</v>
      </c>
      <c r="BX400" s="663">
        <v>3000</v>
      </c>
      <c r="BY400" s="629">
        <v>46028</v>
      </c>
      <c r="BZ400" s="629">
        <v>46098</v>
      </c>
      <c r="CA400" s="619"/>
      <c r="CB400" s="612">
        <f t="shared" si="489"/>
        <v>30</v>
      </c>
      <c r="CC400" s="620">
        <f t="shared" si="490"/>
        <v>3000</v>
      </c>
      <c r="CD400" s="611">
        <v>26</v>
      </c>
      <c r="CE400" s="621">
        <f t="shared" si="484"/>
        <v>2600</v>
      </c>
      <c r="CF400" s="612">
        <v>26</v>
      </c>
      <c r="CG400" s="621">
        <v>2600</v>
      </c>
      <c r="CH400" s="621">
        <f t="shared" si="475"/>
        <v>400</v>
      </c>
      <c r="CI400" s="621">
        <f t="shared" si="486"/>
        <v>400</v>
      </c>
      <c r="CJ400" s="619"/>
      <c r="CK400" s="612">
        <f t="shared" si="491"/>
        <v>30</v>
      </c>
      <c r="CL400" s="620">
        <f t="shared" ref="CL400:CL409" si="499">AG400</f>
        <v>3000</v>
      </c>
      <c r="CM400" s="611">
        <v>30</v>
      </c>
      <c r="CN400" s="621">
        <f t="shared" si="466"/>
        <v>3000</v>
      </c>
      <c r="CO400" s="612">
        <v>30</v>
      </c>
      <c r="CP400" s="621">
        <v>3000</v>
      </c>
      <c r="CQ400" s="621">
        <f t="shared" si="468"/>
        <v>0</v>
      </c>
      <c r="CR400" s="621">
        <f t="shared" si="469"/>
        <v>3000</v>
      </c>
      <c r="CS400" s="622"/>
      <c r="CT400" s="612">
        <f t="shared" si="492"/>
        <v>17</v>
      </c>
      <c r="CU400" s="620">
        <f t="shared" si="493"/>
        <v>1700</v>
      </c>
      <c r="CV400" s="611">
        <v>17</v>
      </c>
      <c r="CW400" s="621">
        <f t="shared" si="494"/>
        <v>1700</v>
      </c>
      <c r="CY400" s="621">
        <f t="shared" si="495"/>
        <v>0</v>
      </c>
      <c r="CZ400" s="621">
        <f t="shared" si="496"/>
        <v>0</v>
      </c>
      <c r="DA400" s="621">
        <f t="shared" si="497"/>
        <v>1700</v>
      </c>
      <c r="DC400" s="612">
        <f t="shared" si="470"/>
        <v>0</v>
      </c>
      <c r="DD400" s="620">
        <f t="shared" si="477"/>
        <v>0</v>
      </c>
      <c r="DF400" s="621">
        <f t="shared" si="478"/>
        <v>0</v>
      </c>
      <c r="DH400" s="621">
        <f t="shared" si="479"/>
        <v>0</v>
      </c>
      <c r="DU400" s="620">
        <f t="shared" si="471"/>
        <v>7300</v>
      </c>
      <c r="DV400" s="621">
        <f t="shared" si="449"/>
        <v>7300</v>
      </c>
      <c r="DW400" s="621">
        <f t="shared" si="487"/>
        <v>5600</v>
      </c>
      <c r="DX400" s="621">
        <f t="shared" si="480"/>
        <v>0</v>
      </c>
      <c r="DY400" s="621">
        <f t="shared" si="481"/>
        <v>1700</v>
      </c>
      <c r="EC400" s="613" t="s">
        <v>1826</v>
      </c>
      <c r="ED400" s="621">
        <f t="shared" si="498"/>
        <v>0</v>
      </c>
      <c r="EG400" s="621"/>
    </row>
    <row r="401" spans="1:137" s="612" customFormat="1" ht="37.5" hidden="1" customHeight="1" x14ac:dyDescent="0.25">
      <c r="A401" s="606">
        <v>2026</v>
      </c>
      <c r="B401" s="606">
        <v>479</v>
      </c>
      <c r="C401" s="606" t="s">
        <v>58</v>
      </c>
      <c r="D401" s="606">
        <v>3000654</v>
      </c>
      <c r="E401" s="606">
        <v>5005020</v>
      </c>
      <c r="F401" s="606" t="s">
        <v>2269</v>
      </c>
      <c r="G401" s="636" t="s">
        <v>2270</v>
      </c>
      <c r="H401" s="606">
        <v>93</v>
      </c>
      <c r="I401" s="695" t="s">
        <v>992</v>
      </c>
      <c r="J401" s="608" t="s">
        <v>10</v>
      </c>
      <c r="K401" s="608" t="s">
        <v>60</v>
      </c>
      <c r="L401" s="606" t="str">
        <f t="shared" si="474"/>
        <v>2.3</v>
      </c>
      <c r="M401" s="609" t="s">
        <v>62</v>
      </c>
      <c r="N401" s="609"/>
      <c r="O401" s="606" t="s">
        <v>2291</v>
      </c>
      <c r="P401" s="606" t="s">
        <v>65</v>
      </c>
      <c r="Q401" s="610">
        <v>1</v>
      </c>
      <c r="R401" s="324">
        <v>3000</v>
      </c>
      <c r="S401" s="606">
        <v>30</v>
      </c>
      <c r="T401" s="606">
        <v>30</v>
      </c>
      <c r="U401" s="606">
        <v>17</v>
      </c>
      <c r="V401" s="606"/>
      <c r="W401" s="325"/>
      <c r="X401" s="325"/>
      <c r="Y401" s="325"/>
      <c r="Z401" s="326"/>
      <c r="AA401" s="326"/>
      <c r="AB401" s="326"/>
      <c r="AC401" s="326"/>
      <c r="AD401" s="326"/>
      <c r="AE401" s="324">
        <f t="shared" si="488"/>
        <v>7700</v>
      </c>
      <c r="AF401" s="327">
        <f t="shared" si="465"/>
        <v>3000</v>
      </c>
      <c r="AG401" s="327">
        <f t="shared" si="482"/>
        <v>3000</v>
      </c>
      <c r="AH401" s="327">
        <f t="shared" si="485"/>
        <v>1700</v>
      </c>
      <c r="AI401" s="327">
        <f t="shared" si="440"/>
        <v>0</v>
      </c>
      <c r="AJ401" s="327">
        <f t="shared" si="441"/>
        <v>0</v>
      </c>
      <c r="AK401" s="327">
        <f t="shared" si="442"/>
        <v>0</v>
      </c>
      <c r="AL401" s="327">
        <f t="shared" si="443"/>
        <v>0</v>
      </c>
      <c r="AM401" s="327">
        <f t="shared" si="444"/>
        <v>0</v>
      </c>
      <c r="AN401" s="327">
        <f t="shared" si="445"/>
        <v>0</v>
      </c>
      <c r="AO401" s="327">
        <f t="shared" si="446"/>
        <v>0</v>
      </c>
      <c r="AP401" s="327">
        <f t="shared" si="447"/>
        <v>0</v>
      </c>
      <c r="AQ401" s="327">
        <f t="shared" si="448"/>
        <v>0</v>
      </c>
      <c r="AR401" s="327">
        <f t="shared" si="483"/>
        <v>7300</v>
      </c>
      <c r="AS401" s="611" t="s">
        <v>1763</v>
      </c>
      <c r="AT401" s="665" t="s">
        <v>2272</v>
      </c>
      <c r="AU401" s="613" t="s">
        <v>1846</v>
      </c>
      <c r="AV401" s="613" t="s">
        <v>1847</v>
      </c>
      <c r="AX401" s="613" t="s">
        <v>1848</v>
      </c>
      <c r="AY401" s="624">
        <v>46066</v>
      </c>
      <c r="AZ401" s="296"/>
      <c r="BA401" s="613" t="s">
        <v>1817</v>
      </c>
      <c r="BB401" s="614" t="s">
        <v>995</v>
      </c>
      <c r="BC401" s="614" t="s">
        <v>2275</v>
      </c>
      <c r="BD401" s="614" t="s">
        <v>2276</v>
      </c>
      <c r="BE401" s="614" t="s">
        <v>2277</v>
      </c>
      <c r="BF401" s="615">
        <v>46028</v>
      </c>
      <c r="BG401" s="614"/>
      <c r="BH401" s="616" t="s">
        <v>2451</v>
      </c>
      <c r="BI401" s="616" t="s">
        <v>2279</v>
      </c>
      <c r="BJ401" s="614"/>
      <c r="BK401" s="616"/>
      <c r="BL401" s="614"/>
      <c r="BM401" s="614"/>
      <c r="BN401" s="616"/>
      <c r="BO401" s="616"/>
      <c r="BP401" s="646"/>
      <c r="BQ401" s="646"/>
      <c r="BR401" s="646"/>
      <c r="BS401" s="656" t="s">
        <v>2452</v>
      </c>
      <c r="BT401" s="657" t="s">
        <v>2453</v>
      </c>
      <c r="BU401" s="657" t="s">
        <v>2454</v>
      </c>
      <c r="BV401" s="638">
        <v>46865296</v>
      </c>
      <c r="BW401" s="658">
        <v>10468652965</v>
      </c>
      <c r="BX401" s="663">
        <v>3000</v>
      </c>
      <c r="BY401" s="629">
        <v>46028</v>
      </c>
      <c r="BZ401" s="629">
        <v>46098</v>
      </c>
      <c r="CA401" s="619"/>
      <c r="CB401" s="612">
        <f t="shared" si="489"/>
        <v>30</v>
      </c>
      <c r="CC401" s="620">
        <f t="shared" si="490"/>
        <v>3000</v>
      </c>
      <c r="CD401" s="611">
        <v>26</v>
      </c>
      <c r="CE401" s="621">
        <f t="shared" si="484"/>
        <v>2600</v>
      </c>
      <c r="CF401" s="612">
        <v>26</v>
      </c>
      <c r="CG401" s="621">
        <v>2600</v>
      </c>
      <c r="CH401" s="621">
        <f t="shared" si="475"/>
        <v>400</v>
      </c>
      <c r="CI401" s="621">
        <f t="shared" si="486"/>
        <v>400</v>
      </c>
      <c r="CJ401" s="619"/>
      <c r="CK401" s="612">
        <f t="shared" si="491"/>
        <v>30</v>
      </c>
      <c r="CL401" s="620">
        <f t="shared" si="499"/>
        <v>3000</v>
      </c>
      <c r="CM401" s="611">
        <v>30</v>
      </c>
      <c r="CN401" s="621">
        <f t="shared" si="466"/>
        <v>3000</v>
      </c>
      <c r="CO401" s="612">
        <v>30</v>
      </c>
      <c r="CP401" s="621">
        <v>3000</v>
      </c>
      <c r="CQ401" s="621">
        <f t="shared" si="468"/>
        <v>0</v>
      </c>
      <c r="CR401" s="621">
        <f t="shared" si="469"/>
        <v>3000</v>
      </c>
      <c r="CS401" s="622"/>
      <c r="CT401" s="612">
        <f t="shared" si="492"/>
        <v>17</v>
      </c>
      <c r="CU401" s="620">
        <f t="shared" si="493"/>
        <v>1700</v>
      </c>
      <c r="CV401" s="611">
        <v>17</v>
      </c>
      <c r="CW401" s="621">
        <f t="shared" si="494"/>
        <v>1700</v>
      </c>
      <c r="CY401" s="621">
        <f t="shared" si="495"/>
        <v>0</v>
      </c>
      <c r="CZ401" s="621">
        <f t="shared" si="496"/>
        <v>0</v>
      </c>
      <c r="DA401" s="621">
        <f t="shared" si="497"/>
        <v>1700</v>
      </c>
      <c r="DC401" s="612">
        <f t="shared" si="470"/>
        <v>0</v>
      </c>
      <c r="DD401" s="620">
        <f t="shared" si="477"/>
        <v>0</v>
      </c>
      <c r="DF401" s="621">
        <f t="shared" si="478"/>
        <v>0</v>
      </c>
      <c r="DH401" s="621">
        <f t="shared" si="479"/>
        <v>0</v>
      </c>
      <c r="DU401" s="620">
        <f t="shared" si="471"/>
        <v>7300</v>
      </c>
      <c r="DV401" s="621">
        <f t="shared" si="449"/>
        <v>7300</v>
      </c>
      <c r="DW401" s="621">
        <f t="shared" si="487"/>
        <v>5600</v>
      </c>
      <c r="DX401" s="621">
        <f t="shared" si="480"/>
        <v>0</v>
      </c>
      <c r="DY401" s="621">
        <f t="shared" si="481"/>
        <v>1700</v>
      </c>
      <c r="EC401" s="613" t="s">
        <v>1826</v>
      </c>
      <c r="ED401" s="621">
        <f t="shared" si="498"/>
        <v>0</v>
      </c>
      <c r="EG401" s="621"/>
    </row>
    <row r="402" spans="1:137" s="612" customFormat="1" ht="37.5" hidden="1" customHeight="1" x14ac:dyDescent="0.25">
      <c r="A402" s="606">
        <v>2026</v>
      </c>
      <c r="B402" s="606">
        <v>479</v>
      </c>
      <c r="C402" s="606" t="s">
        <v>58</v>
      </c>
      <c r="D402" s="606">
        <v>3000654</v>
      </c>
      <c r="E402" s="606">
        <v>5005020</v>
      </c>
      <c r="F402" s="606" t="s">
        <v>2269</v>
      </c>
      <c r="G402" s="636" t="s">
        <v>2270</v>
      </c>
      <c r="H402" s="606">
        <v>93</v>
      </c>
      <c r="I402" s="695" t="s">
        <v>992</v>
      </c>
      <c r="J402" s="608" t="s">
        <v>10</v>
      </c>
      <c r="K402" s="608" t="s">
        <v>60</v>
      </c>
      <c r="L402" s="606" t="str">
        <f t="shared" si="474"/>
        <v>2.3</v>
      </c>
      <c r="M402" s="609" t="s">
        <v>62</v>
      </c>
      <c r="N402" s="609"/>
      <c r="O402" s="606" t="s">
        <v>2291</v>
      </c>
      <c r="P402" s="606" t="s">
        <v>65</v>
      </c>
      <c r="Q402" s="610">
        <v>1</v>
      </c>
      <c r="R402" s="324">
        <v>3000</v>
      </c>
      <c r="S402" s="606">
        <v>30</v>
      </c>
      <c r="T402" s="606"/>
      <c r="U402" s="606"/>
      <c r="V402" s="606"/>
      <c r="W402" s="325"/>
      <c r="X402" s="325"/>
      <c r="Y402" s="325"/>
      <c r="Z402" s="326"/>
      <c r="AA402" s="326"/>
      <c r="AB402" s="326"/>
      <c r="AC402" s="326"/>
      <c r="AD402" s="326"/>
      <c r="AE402" s="324">
        <f t="shared" si="488"/>
        <v>3000</v>
      </c>
      <c r="AF402" s="327">
        <f t="shared" si="465"/>
        <v>3000</v>
      </c>
      <c r="AG402" s="327">
        <f t="shared" si="482"/>
        <v>0</v>
      </c>
      <c r="AH402" s="327">
        <f>+$R402*U402</f>
        <v>0</v>
      </c>
      <c r="AI402" s="327">
        <f t="shared" si="440"/>
        <v>0</v>
      </c>
      <c r="AJ402" s="327">
        <f t="shared" si="441"/>
        <v>0</v>
      </c>
      <c r="AK402" s="327">
        <f t="shared" si="442"/>
        <v>0</v>
      </c>
      <c r="AL402" s="327">
        <f t="shared" si="443"/>
        <v>0</v>
      </c>
      <c r="AM402" s="327">
        <f t="shared" si="444"/>
        <v>0</v>
      </c>
      <c r="AN402" s="327">
        <f t="shared" si="445"/>
        <v>0</v>
      </c>
      <c r="AO402" s="327">
        <f t="shared" si="446"/>
        <v>0</v>
      </c>
      <c r="AP402" s="327">
        <f t="shared" si="447"/>
        <v>0</v>
      </c>
      <c r="AQ402" s="327">
        <f t="shared" si="448"/>
        <v>0</v>
      </c>
      <c r="AR402" s="327">
        <f>+ROUNDUP(SUM(AF402:AQ402),0)</f>
        <v>3000</v>
      </c>
      <c r="AS402" s="611" t="s">
        <v>1763</v>
      </c>
      <c r="AT402" s="665" t="s">
        <v>2272</v>
      </c>
      <c r="BA402" s="613"/>
      <c r="BB402" s="614" t="s">
        <v>995</v>
      </c>
      <c r="BC402" s="614" t="s">
        <v>2275</v>
      </c>
      <c r="BD402" s="614" t="s">
        <v>2276</v>
      </c>
      <c r="BE402" s="614" t="s">
        <v>2277</v>
      </c>
      <c r="BF402" s="615">
        <v>46028</v>
      </c>
      <c r="BG402" s="614"/>
      <c r="BH402" s="616" t="s">
        <v>2455</v>
      </c>
      <c r="BI402" s="616" t="s">
        <v>2279</v>
      </c>
      <c r="BJ402" s="614"/>
      <c r="BK402" s="616"/>
      <c r="BL402" s="614"/>
      <c r="BM402" s="614"/>
      <c r="BN402" s="616"/>
      <c r="BO402" s="616"/>
      <c r="BP402" s="646"/>
      <c r="BQ402" s="646"/>
      <c r="BR402" s="646"/>
      <c r="BS402" s="656" t="s">
        <v>2177</v>
      </c>
      <c r="BT402" s="657" t="s">
        <v>2170</v>
      </c>
      <c r="BU402" s="657" t="s">
        <v>2456</v>
      </c>
      <c r="BV402" s="638">
        <v>28300166</v>
      </c>
      <c r="BW402" s="658">
        <v>10283001666</v>
      </c>
      <c r="BX402" s="663">
        <v>3000</v>
      </c>
      <c r="BY402" s="629">
        <v>46028</v>
      </c>
      <c r="BZ402" s="629">
        <v>46098</v>
      </c>
      <c r="CA402" s="619"/>
      <c r="CB402" s="612">
        <f t="shared" si="489"/>
        <v>30</v>
      </c>
      <c r="CC402" s="620">
        <f t="shared" si="490"/>
        <v>3000</v>
      </c>
      <c r="CD402" s="611">
        <v>30</v>
      </c>
      <c r="CE402" s="621">
        <f t="shared" si="484"/>
        <v>3000</v>
      </c>
      <c r="CG402" s="621">
        <v>2600</v>
      </c>
      <c r="CH402" s="621">
        <f t="shared" si="475"/>
        <v>0</v>
      </c>
      <c r="CI402" s="621">
        <f t="shared" si="486"/>
        <v>400</v>
      </c>
      <c r="CJ402" s="619"/>
      <c r="CK402" s="612">
        <f t="shared" si="491"/>
        <v>0</v>
      </c>
      <c r="CL402" s="620">
        <f t="shared" si="499"/>
        <v>0</v>
      </c>
      <c r="CM402" s="611">
        <v>0</v>
      </c>
      <c r="CN402" s="621">
        <f t="shared" si="466"/>
        <v>0</v>
      </c>
      <c r="CP402" s="621"/>
      <c r="CQ402" s="621">
        <f t="shared" si="468"/>
        <v>0</v>
      </c>
      <c r="CR402" s="621">
        <f t="shared" si="469"/>
        <v>0</v>
      </c>
      <c r="CS402" s="622"/>
      <c r="CT402" s="612">
        <f t="shared" si="492"/>
        <v>0</v>
      </c>
      <c r="CU402" s="620">
        <f t="shared" si="493"/>
        <v>0</v>
      </c>
      <c r="CV402" s="611">
        <v>0</v>
      </c>
      <c r="CW402" s="621">
        <f t="shared" si="494"/>
        <v>0</v>
      </c>
      <c r="CY402" s="621">
        <f t="shared" si="495"/>
        <v>0</v>
      </c>
      <c r="CZ402" s="621">
        <f t="shared" si="496"/>
        <v>0</v>
      </c>
      <c r="DA402" s="621">
        <f t="shared" si="497"/>
        <v>0</v>
      </c>
      <c r="DC402" s="612">
        <f t="shared" si="470"/>
        <v>0</v>
      </c>
      <c r="DD402" s="620">
        <f t="shared" si="477"/>
        <v>0</v>
      </c>
      <c r="DF402" s="621">
        <f t="shared" si="478"/>
        <v>0</v>
      </c>
      <c r="DH402" s="621">
        <f t="shared" si="479"/>
        <v>0</v>
      </c>
      <c r="DU402" s="620">
        <f t="shared" si="471"/>
        <v>3000</v>
      </c>
      <c r="DV402" s="621">
        <f t="shared" si="449"/>
        <v>3000</v>
      </c>
      <c r="DW402" s="621">
        <f t="shared" si="487"/>
        <v>2600</v>
      </c>
      <c r="DX402" s="621">
        <f t="shared" si="480"/>
        <v>0</v>
      </c>
      <c r="DY402" s="621">
        <f t="shared" si="481"/>
        <v>400</v>
      </c>
      <c r="EB402" s="612" t="s">
        <v>2457</v>
      </c>
      <c r="EC402" s="613" t="s">
        <v>2458</v>
      </c>
      <c r="ED402" s="621">
        <f t="shared" si="498"/>
        <v>0</v>
      </c>
      <c r="EG402" s="621"/>
    </row>
    <row r="403" spans="1:137" s="612" customFormat="1" ht="37.5" hidden="1" customHeight="1" x14ac:dyDescent="0.25">
      <c r="A403" s="606">
        <v>2026</v>
      </c>
      <c r="B403" s="606">
        <v>479</v>
      </c>
      <c r="C403" s="606" t="s">
        <v>58</v>
      </c>
      <c r="D403" s="606">
        <v>3000654</v>
      </c>
      <c r="E403" s="606">
        <v>5005020</v>
      </c>
      <c r="F403" s="606" t="s">
        <v>2269</v>
      </c>
      <c r="G403" s="636" t="s">
        <v>2270</v>
      </c>
      <c r="H403" s="606">
        <v>93</v>
      </c>
      <c r="I403" s="695" t="s">
        <v>992</v>
      </c>
      <c r="J403" s="608" t="s">
        <v>10</v>
      </c>
      <c r="K403" s="608" t="s">
        <v>60</v>
      </c>
      <c r="L403" s="606" t="str">
        <f t="shared" si="474"/>
        <v>2.3</v>
      </c>
      <c r="M403" s="609" t="s">
        <v>62</v>
      </c>
      <c r="N403" s="609"/>
      <c r="O403" s="606" t="s">
        <v>2431</v>
      </c>
      <c r="P403" s="606" t="s">
        <v>65</v>
      </c>
      <c r="Q403" s="610">
        <v>1</v>
      </c>
      <c r="R403" s="324">
        <v>3000</v>
      </c>
      <c r="S403" s="606"/>
      <c r="T403" s="606">
        <v>30</v>
      </c>
      <c r="U403" s="606">
        <v>17</v>
      </c>
      <c r="V403" s="606"/>
      <c r="W403" s="325"/>
      <c r="X403" s="325"/>
      <c r="Y403" s="325"/>
      <c r="Z403" s="326"/>
      <c r="AA403" s="326"/>
      <c r="AB403" s="326"/>
      <c r="AC403" s="326"/>
      <c r="AD403" s="326"/>
      <c r="AE403" s="324"/>
      <c r="AF403" s="327"/>
      <c r="AG403" s="327">
        <f t="shared" si="482"/>
        <v>3000</v>
      </c>
      <c r="AH403" s="327">
        <f t="shared" ref="AH403:AH414" si="500">+$R403*(U403/30)*Q403</f>
        <v>1700</v>
      </c>
      <c r="AI403" s="327">
        <f t="shared" si="440"/>
        <v>0</v>
      </c>
      <c r="AJ403" s="327">
        <f t="shared" si="441"/>
        <v>0</v>
      </c>
      <c r="AK403" s="327">
        <f t="shared" si="442"/>
        <v>0</v>
      </c>
      <c r="AL403" s="327">
        <f t="shared" si="443"/>
        <v>0</v>
      </c>
      <c r="AM403" s="327">
        <f t="shared" si="444"/>
        <v>0</v>
      </c>
      <c r="AN403" s="327">
        <f t="shared" si="445"/>
        <v>0</v>
      </c>
      <c r="AO403" s="327">
        <f t="shared" si="446"/>
        <v>0</v>
      </c>
      <c r="AP403" s="327">
        <f t="shared" si="447"/>
        <v>0</v>
      </c>
      <c r="AQ403" s="327">
        <f t="shared" si="448"/>
        <v>0</v>
      </c>
      <c r="AR403" s="327">
        <f t="shared" ref="AR403:AR414" si="501">+ROUNDUP(SUM(AF403:AQ403),0)-400</f>
        <v>4300</v>
      </c>
      <c r="AS403" s="611" t="s">
        <v>1763</v>
      </c>
      <c r="AT403" s="665" t="s">
        <v>2272</v>
      </c>
      <c r="AU403" s="613"/>
      <c r="AV403" s="613"/>
      <c r="AW403" s="613"/>
      <c r="AX403" s="613"/>
      <c r="AY403" s="624"/>
      <c r="BA403" s="613"/>
      <c r="BB403" s="614" t="s">
        <v>995</v>
      </c>
      <c r="BC403" s="614" t="s">
        <v>2459</v>
      </c>
      <c r="BD403" s="614" t="s">
        <v>2460</v>
      </c>
      <c r="BE403" s="614" t="s">
        <v>2461</v>
      </c>
      <c r="BF403" s="615">
        <v>46063</v>
      </c>
      <c r="BG403" s="614"/>
      <c r="BH403" s="616"/>
      <c r="BI403" s="616"/>
      <c r="BJ403" s="614"/>
      <c r="BK403" s="616"/>
      <c r="BL403" s="384"/>
      <c r="BM403" s="384"/>
      <c r="BN403" s="616"/>
      <c r="BO403" s="616"/>
      <c r="BP403" s="616"/>
      <c r="BQ403" s="616"/>
      <c r="BR403" s="616"/>
      <c r="BS403" s="652" t="s">
        <v>2462</v>
      </c>
      <c r="BT403" s="756" t="s">
        <v>2463</v>
      </c>
      <c r="BU403" s="756" t="s">
        <v>2464</v>
      </c>
      <c r="BV403" s="638">
        <v>28300166</v>
      </c>
      <c r="BW403" s="658">
        <v>10283001666</v>
      </c>
      <c r="BX403" s="663">
        <v>3000</v>
      </c>
      <c r="BY403" s="629">
        <v>46063</v>
      </c>
      <c r="BZ403" s="629">
        <v>46098</v>
      </c>
      <c r="CA403" s="619"/>
      <c r="CB403" s="612">
        <f t="shared" si="489"/>
        <v>0</v>
      </c>
      <c r="CC403" s="620">
        <f t="shared" si="490"/>
        <v>0</v>
      </c>
      <c r="CD403" s="611">
        <v>30</v>
      </c>
      <c r="CE403" s="621">
        <f t="shared" si="484"/>
        <v>3000</v>
      </c>
      <c r="CG403" s="621">
        <v>2600</v>
      </c>
      <c r="CH403" s="621">
        <f t="shared" si="475"/>
        <v>-3000</v>
      </c>
      <c r="CI403" s="621">
        <f t="shared" si="486"/>
        <v>-2600</v>
      </c>
      <c r="CJ403" s="619"/>
      <c r="CK403" s="612">
        <f t="shared" si="491"/>
        <v>30</v>
      </c>
      <c r="CL403" s="620">
        <f t="shared" si="499"/>
        <v>3000</v>
      </c>
      <c r="CM403" s="611">
        <v>19</v>
      </c>
      <c r="CN403" s="621">
        <f t="shared" si="466"/>
        <v>1900</v>
      </c>
      <c r="CO403" s="612">
        <v>30</v>
      </c>
      <c r="CP403" s="621">
        <v>3000</v>
      </c>
      <c r="CQ403" s="621">
        <f t="shared" si="468"/>
        <v>1100</v>
      </c>
      <c r="CR403" s="621">
        <f t="shared" si="469"/>
        <v>1900</v>
      </c>
      <c r="CS403" s="622"/>
      <c r="CT403" s="612">
        <f t="shared" si="492"/>
        <v>17</v>
      </c>
      <c r="CU403" s="620">
        <f t="shared" si="493"/>
        <v>1700</v>
      </c>
      <c r="CV403" s="611">
        <v>17</v>
      </c>
      <c r="CW403" s="621">
        <f t="shared" si="494"/>
        <v>1700</v>
      </c>
      <c r="CY403" s="621">
        <f t="shared" si="495"/>
        <v>0</v>
      </c>
      <c r="CZ403" s="621">
        <f t="shared" si="496"/>
        <v>0</v>
      </c>
      <c r="DA403" s="621">
        <f t="shared" si="497"/>
        <v>1700</v>
      </c>
      <c r="DC403" s="612">
        <f t="shared" si="470"/>
        <v>0</v>
      </c>
      <c r="DD403" s="620">
        <f t="shared" si="477"/>
        <v>0</v>
      </c>
      <c r="DF403" s="621">
        <f t="shared" si="478"/>
        <v>0</v>
      </c>
      <c r="DH403" s="621">
        <f t="shared" si="479"/>
        <v>0</v>
      </c>
      <c r="DU403" s="620">
        <f t="shared" si="471"/>
        <v>4300</v>
      </c>
      <c r="DV403" s="621">
        <v>4300</v>
      </c>
      <c r="DW403" s="621">
        <v>4300</v>
      </c>
      <c r="DX403" s="621">
        <f t="shared" si="480"/>
        <v>0</v>
      </c>
      <c r="DY403" s="621">
        <f t="shared" si="481"/>
        <v>0</v>
      </c>
      <c r="EC403" s="612" t="s">
        <v>2465</v>
      </c>
      <c r="ED403" s="621">
        <f t="shared" si="498"/>
        <v>0</v>
      </c>
      <c r="EG403" s="621"/>
    </row>
    <row r="404" spans="1:137" s="612" customFormat="1" ht="37.5" hidden="1" customHeight="1" x14ac:dyDescent="0.25">
      <c r="A404" s="606">
        <v>2026</v>
      </c>
      <c r="B404" s="606">
        <v>479</v>
      </c>
      <c r="C404" s="606" t="s">
        <v>58</v>
      </c>
      <c r="D404" s="606">
        <v>3000654</v>
      </c>
      <c r="E404" s="606">
        <v>5005020</v>
      </c>
      <c r="F404" s="606" t="s">
        <v>2269</v>
      </c>
      <c r="G404" s="636" t="s">
        <v>2270</v>
      </c>
      <c r="H404" s="606">
        <v>93</v>
      </c>
      <c r="I404" s="695" t="s">
        <v>992</v>
      </c>
      <c r="J404" s="608" t="s">
        <v>10</v>
      </c>
      <c r="K404" s="608" t="s">
        <v>60</v>
      </c>
      <c r="L404" s="606" t="str">
        <f t="shared" si="474"/>
        <v>2.3</v>
      </c>
      <c r="M404" s="609" t="s">
        <v>62</v>
      </c>
      <c r="N404" s="609"/>
      <c r="O404" s="606" t="s">
        <v>2291</v>
      </c>
      <c r="P404" s="606" t="s">
        <v>65</v>
      </c>
      <c r="Q404" s="610">
        <v>1</v>
      </c>
      <c r="R404" s="324">
        <v>3000</v>
      </c>
      <c r="S404" s="606">
        <v>30</v>
      </c>
      <c r="T404" s="606">
        <v>30</v>
      </c>
      <c r="U404" s="606">
        <v>17</v>
      </c>
      <c r="V404" s="606"/>
      <c r="W404" s="325"/>
      <c r="X404" s="325"/>
      <c r="Y404" s="325"/>
      <c r="Z404" s="326"/>
      <c r="AA404" s="326"/>
      <c r="AB404" s="326"/>
      <c r="AC404" s="326"/>
      <c r="AD404" s="326"/>
      <c r="AE404" s="324">
        <f>ROUNDUP(IFERROR(IF(OR(P404="LOCADOR",P404="VIATICOS",P404="CAJA CHICA"),IF(P404="LOCADOR",Q404*(R404/30)*SUM(S404:AD404),Q404*R404*SUM(S404:AD404)),R404*SUM(S404:AD404)),""),0)</f>
        <v>7700</v>
      </c>
      <c r="AF404" s="327">
        <f t="shared" ref="AF404:AF414" si="502">+$R404*(S404/30)*Q404</f>
        <v>3000</v>
      </c>
      <c r="AG404" s="327">
        <f t="shared" si="482"/>
        <v>3000</v>
      </c>
      <c r="AH404" s="327">
        <f t="shared" si="500"/>
        <v>1700</v>
      </c>
      <c r="AI404" s="327">
        <f t="shared" si="440"/>
        <v>0</v>
      </c>
      <c r="AJ404" s="327">
        <f t="shared" si="441"/>
        <v>0</v>
      </c>
      <c r="AK404" s="327">
        <f t="shared" si="442"/>
        <v>0</v>
      </c>
      <c r="AL404" s="327">
        <f t="shared" si="443"/>
        <v>0</v>
      </c>
      <c r="AM404" s="327">
        <f t="shared" si="444"/>
        <v>0</v>
      </c>
      <c r="AN404" s="327">
        <f t="shared" si="445"/>
        <v>0</v>
      </c>
      <c r="AO404" s="327">
        <f t="shared" si="446"/>
        <v>0</v>
      </c>
      <c r="AP404" s="327">
        <f t="shared" si="447"/>
        <v>0</v>
      </c>
      <c r="AQ404" s="327">
        <f t="shared" si="448"/>
        <v>0</v>
      </c>
      <c r="AR404" s="327">
        <f t="shared" si="501"/>
        <v>7300</v>
      </c>
      <c r="AS404" s="611" t="s">
        <v>1763</v>
      </c>
      <c r="AT404" s="665" t="s">
        <v>2272</v>
      </c>
      <c r="AU404" s="613" t="s">
        <v>1846</v>
      </c>
      <c r="AV404" s="613" t="s">
        <v>1847</v>
      </c>
      <c r="AX404" s="613" t="s">
        <v>1848</v>
      </c>
      <c r="AY404" s="624">
        <v>46066</v>
      </c>
      <c r="AZ404" s="296"/>
      <c r="BA404" s="613" t="s">
        <v>1817</v>
      </c>
      <c r="BB404" s="614" t="s">
        <v>995</v>
      </c>
      <c r="BC404" s="614" t="s">
        <v>2275</v>
      </c>
      <c r="BD404" s="614" t="s">
        <v>2276</v>
      </c>
      <c r="BE404" s="614" t="s">
        <v>2277</v>
      </c>
      <c r="BF404" s="615">
        <v>46028</v>
      </c>
      <c r="BG404" s="614"/>
      <c r="BH404" s="616" t="s">
        <v>2466</v>
      </c>
      <c r="BI404" s="616" t="s">
        <v>2279</v>
      </c>
      <c r="BJ404" s="614"/>
      <c r="BK404" s="616"/>
      <c r="BL404" s="614"/>
      <c r="BM404" s="614"/>
      <c r="BN404" s="616"/>
      <c r="BO404" s="616"/>
      <c r="BP404" s="646"/>
      <c r="BQ404" s="646"/>
      <c r="BR404" s="646"/>
      <c r="BS404" s="656" t="s">
        <v>1771</v>
      </c>
      <c r="BT404" s="657" t="s">
        <v>2467</v>
      </c>
      <c r="BU404" s="657" t="s">
        <v>2468</v>
      </c>
      <c r="BV404" s="638">
        <v>73142588</v>
      </c>
      <c r="BW404" s="658">
        <v>10731425880</v>
      </c>
      <c r="BX404" s="663">
        <v>3000</v>
      </c>
      <c r="BY404" s="629">
        <v>46028</v>
      </c>
      <c r="BZ404" s="629">
        <v>46098</v>
      </c>
      <c r="CA404" s="619"/>
      <c r="CB404" s="612">
        <f t="shared" si="489"/>
        <v>30</v>
      </c>
      <c r="CC404" s="620">
        <f t="shared" si="490"/>
        <v>3000</v>
      </c>
      <c r="CD404" s="611">
        <v>26</v>
      </c>
      <c r="CE404" s="621">
        <f t="shared" si="484"/>
        <v>2600</v>
      </c>
      <c r="CF404" s="612">
        <v>26</v>
      </c>
      <c r="CG404" s="621">
        <v>2600</v>
      </c>
      <c r="CH404" s="621">
        <f t="shared" si="475"/>
        <v>400</v>
      </c>
      <c r="CI404" s="621">
        <f t="shared" si="486"/>
        <v>400</v>
      </c>
      <c r="CJ404" s="619"/>
      <c r="CK404" s="612">
        <f t="shared" si="491"/>
        <v>30</v>
      </c>
      <c r="CL404" s="620">
        <f t="shared" si="499"/>
        <v>3000</v>
      </c>
      <c r="CM404" s="611">
        <v>30</v>
      </c>
      <c r="CN404" s="621">
        <f t="shared" si="466"/>
        <v>3000</v>
      </c>
      <c r="CO404" s="612">
        <v>30</v>
      </c>
      <c r="CP404" s="621">
        <v>3000</v>
      </c>
      <c r="CQ404" s="621">
        <f t="shared" si="468"/>
        <v>0</v>
      </c>
      <c r="CR404" s="621">
        <f t="shared" si="469"/>
        <v>3000</v>
      </c>
      <c r="CS404" s="622"/>
      <c r="CT404" s="612">
        <f t="shared" si="492"/>
        <v>17</v>
      </c>
      <c r="CU404" s="620">
        <f t="shared" si="493"/>
        <v>1700</v>
      </c>
      <c r="CV404" s="611">
        <v>17</v>
      </c>
      <c r="CW404" s="621">
        <f t="shared" si="494"/>
        <v>1700</v>
      </c>
      <c r="CY404" s="621">
        <f t="shared" si="495"/>
        <v>0</v>
      </c>
      <c r="CZ404" s="621">
        <f t="shared" si="496"/>
        <v>0</v>
      </c>
      <c r="DA404" s="621">
        <f t="shared" si="497"/>
        <v>1700</v>
      </c>
      <c r="DC404" s="612">
        <f t="shared" si="470"/>
        <v>0</v>
      </c>
      <c r="DD404" s="620">
        <f t="shared" si="477"/>
        <v>0</v>
      </c>
      <c r="DF404" s="621">
        <f t="shared" si="478"/>
        <v>0</v>
      </c>
      <c r="DH404" s="621">
        <f t="shared" si="479"/>
        <v>0</v>
      </c>
      <c r="DU404" s="620">
        <f t="shared" si="471"/>
        <v>7300</v>
      </c>
      <c r="DV404" s="621">
        <f t="shared" ref="DV404:DV467" si="503">CE404+CN404+CW404+DF404</f>
        <v>7300</v>
      </c>
      <c r="DW404" s="621">
        <f t="shared" ref="DW404:DW467" si="504">CG404+CP404+CY404+DH404</f>
        <v>5600</v>
      </c>
      <c r="DX404" s="621">
        <f t="shared" si="480"/>
        <v>0</v>
      </c>
      <c r="DY404" s="621">
        <f t="shared" si="481"/>
        <v>1700</v>
      </c>
      <c r="EC404" s="613" t="s">
        <v>1826</v>
      </c>
      <c r="ED404" s="621">
        <f t="shared" si="498"/>
        <v>0</v>
      </c>
      <c r="EG404" s="621"/>
    </row>
    <row r="405" spans="1:137" s="612" customFormat="1" ht="37.5" hidden="1" customHeight="1" x14ac:dyDescent="0.25">
      <c r="A405" s="606">
        <v>2026</v>
      </c>
      <c r="B405" s="606">
        <v>479</v>
      </c>
      <c r="C405" s="606" t="s">
        <v>58</v>
      </c>
      <c r="D405" s="606">
        <v>3000654</v>
      </c>
      <c r="E405" s="606">
        <v>5005020</v>
      </c>
      <c r="F405" s="606" t="s">
        <v>2269</v>
      </c>
      <c r="G405" s="636" t="s">
        <v>2270</v>
      </c>
      <c r="H405" s="606">
        <v>93</v>
      </c>
      <c r="I405" s="695" t="s">
        <v>992</v>
      </c>
      <c r="J405" s="608" t="s">
        <v>10</v>
      </c>
      <c r="K405" s="608" t="s">
        <v>60</v>
      </c>
      <c r="L405" s="606" t="str">
        <f t="shared" si="474"/>
        <v>2.3</v>
      </c>
      <c r="M405" s="609" t="s">
        <v>62</v>
      </c>
      <c r="N405" s="609"/>
      <c r="O405" s="606" t="s">
        <v>2291</v>
      </c>
      <c r="P405" s="606" t="s">
        <v>65</v>
      </c>
      <c r="Q405" s="610">
        <v>1</v>
      </c>
      <c r="R405" s="324">
        <v>3000</v>
      </c>
      <c r="S405" s="606">
        <v>30</v>
      </c>
      <c r="T405" s="606">
        <v>30</v>
      </c>
      <c r="U405" s="606">
        <v>17</v>
      </c>
      <c r="V405" s="606"/>
      <c r="W405" s="325"/>
      <c r="X405" s="325"/>
      <c r="Y405" s="325"/>
      <c r="Z405" s="326"/>
      <c r="AA405" s="326"/>
      <c r="AB405" s="326"/>
      <c r="AC405" s="326"/>
      <c r="AD405" s="326"/>
      <c r="AE405" s="324">
        <f>ROUNDUP(IFERROR(IF(OR(P405="LOCADOR",P405="VIATICOS",P405="CAJA CHICA"),IF(P405="LOCADOR",Q405*(R405/30)*SUM(S405:AD405),Q405*R405*SUM(S405:AD405)),R405*SUM(S405:AD405)),""),0)</f>
        <v>7700</v>
      </c>
      <c r="AF405" s="327">
        <f t="shared" si="502"/>
        <v>3000</v>
      </c>
      <c r="AG405" s="327">
        <f t="shared" si="482"/>
        <v>3000</v>
      </c>
      <c r="AH405" s="327">
        <f t="shared" si="500"/>
        <v>1700</v>
      </c>
      <c r="AI405" s="327">
        <f t="shared" si="440"/>
        <v>0</v>
      </c>
      <c r="AJ405" s="327">
        <f t="shared" si="441"/>
        <v>0</v>
      </c>
      <c r="AK405" s="327">
        <f t="shared" si="442"/>
        <v>0</v>
      </c>
      <c r="AL405" s="327">
        <f t="shared" si="443"/>
        <v>0</v>
      </c>
      <c r="AM405" s="327">
        <f t="shared" si="444"/>
        <v>0</v>
      </c>
      <c r="AN405" s="327">
        <f t="shared" si="445"/>
        <v>0</v>
      </c>
      <c r="AO405" s="327">
        <f t="shared" si="446"/>
        <v>0</v>
      </c>
      <c r="AP405" s="327">
        <f t="shared" si="447"/>
        <v>0</v>
      </c>
      <c r="AQ405" s="327">
        <f t="shared" si="448"/>
        <v>0</v>
      </c>
      <c r="AR405" s="327">
        <f t="shared" si="501"/>
        <v>7300</v>
      </c>
      <c r="AS405" s="611" t="s">
        <v>1763</v>
      </c>
      <c r="AT405" s="665" t="s">
        <v>2272</v>
      </c>
      <c r="AU405" s="613" t="s">
        <v>1846</v>
      </c>
      <c r="AV405" s="613" t="s">
        <v>1847</v>
      </c>
      <c r="AX405" s="613" t="s">
        <v>1848</v>
      </c>
      <c r="AY405" s="624">
        <v>46066</v>
      </c>
      <c r="AZ405" s="296"/>
      <c r="BA405" s="613" t="s">
        <v>1817</v>
      </c>
      <c r="BB405" s="614" t="s">
        <v>995</v>
      </c>
      <c r="BC405" s="614" t="s">
        <v>2275</v>
      </c>
      <c r="BD405" s="614" t="s">
        <v>2276</v>
      </c>
      <c r="BE405" s="614" t="s">
        <v>2277</v>
      </c>
      <c r="BF405" s="615">
        <v>46028</v>
      </c>
      <c r="BG405" s="614"/>
      <c r="BH405" s="616" t="s">
        <v>2469</v>
      </c>
      <c r="BI405" s="616" t="s">
        <v>2279</v>
      </c>
      <c r="BJ405" s="614"/>
      <c r="BK405" s="616"/>
      <c r="BL405" s="614"/>
      <c r="BM405" s="614"/>
      <c r="BN405" s="616"/>
      <c r="BO405" s="616"/>
      <c r="BP405" s="646"/>
      <c r="BQ405" s="646"/>
      <c r="BR405" s="646"/>
      <c r="BS405" s="656" t="s">
        <v>2129</v>
      </c>
      <c r="BT405" s="657" t="s">
        <v>1537</v>
      </c>
      <c r="BU405" s="657" t="s">
        <v>2470</v>
      </c>
      <c r="BV405" s="638">
        <v>40162860</v>
      </c>
      <c r="BW405" s="658">
        <v>10401628601</v>
      </c>
      <c r="BX405" s="663">
        <v>3000</v>
      </c>
      <c r="BY405" s="629">
        <v>46028</v>
      </c>
      <c r="BZ405" s="629">
        <v>46098</v>
      </c>
      <c r="CA405" s="619"/>
      <c r="CB405" s="612">
        <f t="shared" si="489"/>
        <v>30</v>
      </c>
      <c r="CC405" s="620">
        <f t="shared" si="490"/>
        <v>3000</v>
      </c>
      <c r="CD405" s="611">
        <v>26</v>
      </c>
      <c r="CE405" s="621">
        <f t="shared" si="484"/>
        <v>2600</v>
      </c>
      <c r="CF405" s="612">
        <v>26</v>
      </c>
      <c r="CG405" s="621">
        <v>2600</v>
      </c>
      <c r="CH405" s="621">
        <f t="shared" si="475"/>
        <v>400</v>
      </c>
      <c r="CI405" s="621">
        <f t="shared" si="486"/>
        <v>400</v>
      </c>
      <c r="CJ405" s="619"/>
      <c r="CK405" s="612">
        <f t="shared" si="491"/>
        <v>30</v>
      </c>
      <c r="CL405" s="620">
        <f t="shared" si="499"/>
        <v>3000</v>
      </c>
      <c r="CM405" s="611">
        <v>30</v>
      </c>
      <c r="CN405" s="621">
        <f t="shared" si="466"/>
        <v>3000</v>
      </c>
      <c r="CO405" s="612">
        <v>30</v>
      </c>
      <c r="CP405" s="621">
        <v>3000</v>
      </c>
      <c r="CQ405" s="621">
        <f t="shared" si="468"/>
        <v>0</v>
      </c>
      <c r="CR405" s="621">
        <f t="shared" si="469"/>
        <v>3000</v>
      </c>
      <c r="CS405" s="622"/>
      <c r="CT405" s="612">
        <f t="shared" si="492"/>
        <v>17</v>
      </c>
      <c r="CU405" s="620">
        <f t="shared" si="493"/>
        <v>1700</v>
      </c>
      <c r="CV405" s="611">
        <v>17</v>
      </c>
      <c r="CW405" s="621">
        <f t="shared" si="494"/>
        <v>1700</v>
      </c>
      <c r="CY405" s="621">
        <f t="shared" si="495"/>
        <v>0</v>
      </c>
      <c r="CZ405" s="621">
        <f t="shared" si="496"/>
        <v>0</v>
      </c>
      <c r="DA405" s="621">
        <f t="shared" si="497"/>
        <v>1700</v>
      </c>
      <c r="DC405" s="612">
        <f t="shared" si="470"/>
        <v>0</v>
      </c>
      <c r="DD405" s="620">
        <f t="shared" si="477"/>
        <v>0</v>
      </c>
      <c r="DF405" s="621">
        <f t="shared" si="478"/>
        <v>0</v>
      </c>
      <c r="DH405" s="621">
        <f t="shared" si="479"/>
        <v>0</v>
      </c>
      <c r="DU405" s="620">
        <f t="shared" si="471"/>
        <v>7300</v>
      </c>
      <c r="DV405" s="621">
        <f t="shared" si="503"/>
        <v>7300</v>
      </c>
      <c r="DW405" s="621">
        <f t="shared" si="504"/>
        <v>5600</v>
      </c>
      <c r="DX405" s="621">
        <f t="shared" si="480"/>
        <v>0</v>
      </c>
      <c r="DY405" s="621">
        <f t="shared" si="481"/>
        <v>1700</v>
      </c>
      <c r="EC405" s="613" t="s">
        <v>1826</v>
      </c>
      <c r="ED405" s="621">
        <f t="shared" si="498"/>
        <v>0</v>
      </c>
      <c r="EG405" s="621"/>
    </row>
    <row r="406" spans="1:137" s="612" customFormat="1" ht="37.5" hidden="1" customHeight="1" x14ac:dyDescent="0.25">
      <c r="A406" s="606">
        <v>2026</v>
      </c>
      <c r="B406" s="606">
        <v>479</v>
      </c>
      <c r="C406" s="606" t="s">
        <v>58</v>
      </c>
      <c r="D406" s="606">
        <v>3000654</v>
      </c>
      <c r="E406" s="606">
        <v>5005020</v>
      </c>
      <c r="F406" s="606" t="s">
        <v>2269</v>
      </c>
      <c r="G406" s="636" t="s">
        <v>2270</v>
      </c>
      <c r="H406" s="606">
        <v>93</v>
      </c>
      <c r="I406" s="695" t="s">
        <v>992</v>
      </c>
      <c r="J406" s="608" t="s">
        <v>10</v>
      </c>
      <c r="K406" s="608" t="s">
        <v>60</v>
      </c>
      <c r="L406" s="606" t="str">
        <f t="shared" si="474"/>
        <v>2.3</v>
      </c>
      <c r="M406" s="609" t="s">
        <v>62</v>
      </c>
      <c r="N406" s="609"/>
      <c r="O406" s="606" t="s">
        <v>2291</v>
      </c>
      <c r="P406" s="606" t="s">
        <v>65</v>
      </c>
      <c r="Q406" s="610">
        <v>1</v>
      </c>
      <c r="R406" s="324">
        <v>3000</v>
      </c>
      <c r="S406" s="606">
        <v>30</v>
      </c>
      <c r="T406" s="606">
        <v>30</v>
      </c>
      <c r="U406" s="606">
        <v>17</v>
      </c>
      <c r="V406" s="606"/>
      <c r="W406" s="325"/>
      <c r="X406" s="325"/>
      <c r="Y406" s="325"/>
      <c r="Z406" s="326"/>
      <c r="AA406" s="326"/>
      <c r="AB406" s="326"/>
      <c r="AC406" s="326"/>
      <c r="AD406" s="326"/>
      <c r="AE406" s="324">
        <f>ROUNDUP(IFERROR(IF(OR(P406="LOCADOR",P406="VIATICOS",P406="CAJA CHICA"),IF(P406="LOCADOR",Q406*(R406/30)*SUM(S406:AD406),Q406*R406*SUM(S406:AD406)),R406*SUM(S406:AD406)),""),0)</f>
        <v>7700</v>
      </c>
      <c r="AF406" s="327">
        <f t="shared" si="502"/>
        <v>3000</v>
      </c>
      <c r="AG406" s="327">
        <f t="shared" si="482"/>
        <v>3000</v>
      </c>
      <c r="AH406" s="327">
        <f t="shared" si="500"/>
        <v>1700</v>
      </c>
      <c r="AI406" s="327">
        <f t="shared" si="440"/>
        <v>0</v>
      </c>
      <c r="AJ406" s="327">
        <f t="shared" si="441"/>
        <v>0</v>
      </c>
      <c r="AK406" s="327">
        <f t="shared" si="442"/>
        <v>0</v>
      </c>
      <c r="AL406" s="327">
        <f t="shared" si="443"/>
        <v>0</v>
      </c>
      <c r="AM406" s="327">
        <f t="shared" si="444"/>
        <v>0</v>
      </c>
      <c r="AN406" s="327">
        <f t="shared" si="445"/>
        <v>0</v>
      </c>
      <c r="AO406" s="327">
        <f t="shared" si="446"/>
        <v>0</v>
      </c>
      <c r="AP406" s="327">
        <f t="shared" si="447"/>
        <v>0</v>
      </c>
      <c r="AQ406" s="327">
        <f t="shared" si="448"/>
        <v>0</v>
      </c>
      <c r="AR406" s="327">
        <f t="shared" si="501"/>
        <v>7300</v>
      </c>
      <c r="AS406" s="611" t="s">
        <v>1763</v>
      </c>
      <c r="AT406" s="665" t="s">
        <v>2272</v>
      </c>
      <c r="AU406" s="613" t="s">
        <v>1846</v>
      </c>
      <c r="AV406" s="613" t="s">
        <v>1847</v>
      </c>
      <c r="AX406" s="613" t="s">
        <v>1848</v>
      </c>
      <c r="AY406" s="624">
        <v>46066</v>
      </c>
      <c r="AZ406" s="296"/>
      <c r="BA406" s="613" t="s">
        <v>1817</v>
      </c>
      <c r="BB406" s="614" t="s">
        <v>995</v>
      </c>
      <c r="BC406" s="614" t="s">
        <v>2275</v>
      </c>
      <c r="BD406" s="614" t="s">
        <v>2276</v>
      </c>
      <c r="BE406" s="614" t="s">
        <v>2277</v>
      </c>
      <c r="BF406" s="615">
        <v>46028</v>
      </c>
      <c r="BG406" s="614"/>
      <c r="BH406" s="616" t="s">
        <v>2471</v>
      </c>
      <c r="BI406" s="616" t="s">
        <v>2279</v>
      </c>
      <c r="BJ406" s="614"/>
      <c r="BK406" s="616"/>
      <c r="BL406" s="614"/>
      <c r="BM406" s="614"/>
      <c r="BN406" s="616"/>
      <c r="BO406" s="616"/>
      <c r="BP406" s="646"/>
      <c r="BQ406" s="646"/>
      <c r="BR406" s="646"/>
      <c r="BS406" s="656" t="s">
        <v>2118</v>
      </c>
      <c r="BT406" s="657" t="s">
        <v>1103</v>
      </c>
      <c r="BU406" s="657" t="s">
        <v>2472</v>
      </c>
      <c r="BV406" s="638">
        <v>45237863</v>
      </c>
      <c r="BW406" s="658">
        <v>10452378634</v>
      </c>
      <c r="BX406" s="663">
        <v>3000</v>
      </c>
      <c r="BY406" s="629">
        <v>46028</v>
      </c>
      <c r="BZ406" s="629">
        <v>46098</v>
      </c>
      <c r="CA406" s="619"/>
      <c r="CB406" s="612">
        <f t="shared" si="489"/>
        <v>30</v>
      </c>
      <c r="CC406" s="620">
        <f t="shared" si="490"/>
        <v>3000</v>
      </c>
      <c r="CD406" s="611">
        <v>26</v>
      </c>
      <c r="CE406" s="621">
        <f t="shared" si="484"/>
        <v>2600</v>
      </c>
      <c r="CF406" s="612">
        <v>26</v>
      </c>
      <c r="CG406" s="621">
        <v>2600</v>
      </c>
      <c r="CH406" s="621">
        <f t="shared" si="475"/>
        <v>400</v>
      </c>
      <c r="CI406" s="621">
        <f t="shared" si="486"/>
        <v>400</v>
      </c>
      <c r="CJ406" s="619"/>
      <c r="CK406" s="612">
        <f t="shared" si="491"/>
        <v>30</v>
      </c>
      <c r="CL406" s="620">
        <f t="shared" si="499"/>
        <v>3000</v>
      </c>
      <c r="CM406" s="611">
        <v>30</v>
      </c>
      <c r="CN406" s="621">
        <f t="shared" si="466"/>
        <v>3000</v>
      </c>
      <c r="CO406" s="612">
        <v>30</v>
      </c>
      <c r="CP406" s="621">
        <v>3000</v>
      </c>
      <c r="CQ406" s="621">
        <f t="shared" si="468"/>
        <v>0</v>
      </c>
      <c r="CR406" s="621">
        <f t="shared" si="469"/>
        <v>3000</v>
      </c>
      <c r="CS406" s="622"/>
      <c r="CT406" s="612">
        <f t="shared" si="492"/>
        <v>17</v>
      </c>
      <c r="CU406" s="620">
        <f t="shared" si="493"/>
        <v>1700</v>
      </c>
      <c r="CV406" s="611">
        <v>17</v>
      </c>
      <c r="CW406" s="621">
        <f t="shared" si="494"/>
        <v>1700</v>
      </c>
      <c r="CY406" s="621">
        <f t="shared" si="495"/>
        <v>0</v>
      </c>
      <c r="CZ406" s="621">
        <f t="shared" si="496"/>
        <v>0</v>
      </c>
      <c r="DA406" s="621">
        <f t="shared" si="497"/>
        <v>1700</v>
      </c>
      <c r="DC406" s="612">
        <f t="shared" si="470"/>
        <v>0</v>
      </c>
      <c r="DD406" s="620">
        <f t="shared" si="477"/>
        <v>0</v>
      </c>
      <c r="DF406" s="621">
        <f t="shared" si="478"/>
        <v>0</v>
      </c>
      <c r="DH406" s="621">
        <f t="shared" si="479"/>
        <v>0</v>
      </c>
      <c r="DU406" s="620">
        <f t="shared" si="471"/>
        <v>7300</v>
      </c>
      <c r="DV406" s="621">
        <f t="shared" si="503"/>
        <v>7300</v>
      </c>
      <c r="DW406" s="621">
        <f t="shared" si="504"/>
        <v>5600</v>
      </c>
      <c r="DX406" s="621">
        <f t="shared" si="480"/>
        <v>0</v>
      </c>
      <c r="DY406" s="621">
        <f t="shared" si="481"/>
        <v>1700</v>
      </c>
      <c r="EC406" s="613" t="s">
        <v>1826</v>
      </c>
      <c r="ED406" s="621">
        <f t="shared" si="498"/>
        <v>0</v>
      </c>
      <c r="EG406" s="621"/>
    </row>
    <row r="407" spans="1:137" s="612" customFormat="1" ht="37.5" hidden="1" customHeight="1" x14ac:dyDescent="0.25">
      <c r="A407" s="606">
        <v>2026</v>
      </c>
      <c r="B407" s="606">
        <v>479</v>
      </c>
      <c r="C407" s="606" t="s">
        <v>58</v>
      </c>
      <c r="D407" s="606">
        <v>3000654</v>
      </c>
      <c r="E407" s="606">
        <v>5005020</v>
      </c>
      <c r="F407" s="606" t="s">
        <v>2269</v>
      </c>
      <c r="G407" s="636" t="s">
        <v>2270</v>
      </c>
      <c r="H407" s="606">
        <v>93</v>
      </c>
      <c r="I407" s="695" t="s">
        <v>992</v>
      </c>
      <c r="J407" s="608" t="s">
        <v>10</v>
      </c>
      <c r="K407" s="608" t="s">
        <v>60</v>
      </c>
      <c r="L407" s="606" t="str">
        <f t="shared" si="474"/>
        <v>2.3</v>
      </c>
      <c r="M407" s="609" t="s">
        <v>62</v>
      </c>
      <c r="N407" s="609"/>
      <c r="O407" s="606" t="s">
        <v>2291</v>
      </c>
      <c r="P407" s="606" t="s">
        <v>65</v>
      </c>
      <c r="Q407" s="610">
        <v>1</v>
      </c>
      <c r="R407" s="324">
        <v>3000</v>
      </c>
      <c r="S407" s="606">
        <v>30</v>
      </c>
      <c r="T407" s="606">
        <v>30</v>
      </c>
      <c r="U407" s="606">
        <v>17</v>
      </c>
      <c r="V407" s="606"/>
      <c r="W407" s="325"/>
      <c r="X407" s="325"/>
      <c r="Y407" s="325"/>
      <c r="Z407" s="326"/>
      <c r="AA407" s="326"/>
      <c r="AB407" s="326"/>
      <c r="AC407" s="326"/>
      <c r="AD407" s="326"/>
      <c r="AE407" s="324">
        <f>ROUNDUP(IFERROR(IF(OR(P407="LOCADOR",P407="VIATICOS",P407="CAJA CHICA"),IF(P407="LOCADOR",Q407*(R407/30)*SUM(S407:AD407),Q407*R407*SUM(S407:AD407)),R407*SUM(S407:AD407)),""),0)</f>
        <v>7700</v>
      </c>
      <c r="AF407" s="327">
        <f t="shared" si="502"/>
        <v>3000</v>
      </c>
      <c r="AG407" s="327">
        <f t="shared" si="482"/>
        <v>3000</v>
      </c>
      <c r="AH407" s="327">
        <f t="shared" si="500"/>
        <v>1700</v>
      </c>
      <c r="AI407" s="327">
        <f t="shared" si="440"/>
        <v>0</v>
      </c>
      <c r="AJ407" s="327">
        <f t="shared" si="441"/>
        <v>0</v>
      </c>
      <c r="AK407" s="327">
        <f t="shared" si="442"/>
        <v>0</v>
      </c>
      <c r="AL407" s="327">
        <f t="shared" si="443"/>
        <v>0</v>
      </c>
      <c r="AM407" s="327">
        <f t="shared" si="444"/>
        <v>0</v>
      </c>
      <c r="AN407" s="327">
        <f t="shared" si="445"/>
        <v>0</v>
      </c>
      <c r="AO407" s="327">
        <f t="shared" si="446"/>
        <v>0</v>
      </c>
      <c r="AP407" s="327">
        <f t="shared" si="447"/>
        <v>0</v>
      </c>
      <c r="AQ407" s="327">
        <f t="shared" si="448"/>
        <v>0</v>
      </c>
      <c r="AR407" s="327">
        <f t="shared" si="501"/>
        <v>7300</v>
      </c>
      <c r="AS407" s="611" t="s">
        <v>1763</v>
      </c>
      <c r="AT407" s="665" t="s">
        <v>2272</v>
      </c>
      <c r="AU407" s="613" t="s">
        <v>1846</v>
      </c>
      <c r="AV407" s="613" t="s">
        <v>1847</v>
      </c>
      <c r="AX407" s="613" t="s">
        <v>1848</v>
      </c>
      <c r="AY407" s="624">
        <v>46066</v>
      </c>
      <c r="AZ407" s="296"/>
      <c r="BA407" s="613" t="s">
        <v>1817</v>
      </c>
      <c r="BB407" s="614" t="s">
        <v>995</v>
      </c>
      <c r="BC407" s="614" t="s">
        <v>2275</v>
      </c>
      <c r="BD407" s="614" t="s">
        <v>2276</v>
      </c>
      <c r="BE407" s="614" t="s">
        <v>2277</v>
      </c>
      <c r="BF407" s="615">
        <v>46028</v>
      </c>
      <c r="BG407" s="614"/>
      <c r="BH407" s="616" t="s">
        <v>2473</v>
      </c>
      <c r="BI407" s="616" t="s">
        <v>2279</v>
      </c>
      <c r="BJ407" s="614"/>
      <c r="BK407" s="616"/>
      <c r="BL407" s="614"/>
      <c r="BM407" s="614"/>
      <c r="BN407" s="616"/>
      <c r="BO407" s="616"/>
      <c r="BP407" s="646"/>
      <c r="BQ407" s="646"/>
      <c r="BR407" s="646"/>
      <c r="BS407" s="656" t="s">
        <v>2474</v>
      </c>
      <c r="BT407" s="657" t="s">
        <v>1597</v>
      </c>
      <c r="BU407" s="657" t="s">
        <v>2475</v>
      </c>
      <c r="BV407" s="638">
        <v>73191230</v>
      </c>
      <c r="BW407" s="658">
        <v>10731912306</v>
      </c>
      <c r="BX407" s="663">
        <v>3000</v>
      </c>
      <c r="BY407" s="629">
        <v>46028</v>
      </c>
      <c r="BZ407" s="629">
        <v>46098</v>
      </c>
      <c r="CA407" s="619"/>
      <c r="CB407" s="612">
        <f t="shared" si="489"/>
        <v>30</v>
      </c>
      <c r="CC407" s="620">
        <f t="shared" si="490"/>
        <v>3000</v>
      </c>
      <c r="CD407" s="611">
        <v>26</v>
      </c>
      <c r="CE407" s="621">
        <f t="shared" si="484"/>
        <v>2600</v>
      </c>
      <c r="CF407" s="612">
        <v>26</v>
      </c>
      <c r="CG407" s="621">
        <v>2600</v>
      </c>
      <c r="CH407" s="621">
        <f t="shared" si="475"/>
        <v>400</v>
      </c>
      <c r="CI407" s="621">
        <f t="shared" si="486"/>
        <v>400</v>
      </c>
      <c r="CJ407" s="619"/>
      <c r="CK407" s="612">
        <f t="shared" si="491"/>
        <v>30</v>
      </c>
      <c r="CL407" s="620">
        <f t="shared" si="499"/>
        <v>3000</v>
      </c>
      <c r="CM407" s="611">
        <v>30</v>
      </c>
      <c r="CN407" s="621">
        <f t="shared" si="466"/>
        <v>3000</v>
      </c>
      <c r="CO407" s="612">
        <v>30</v>
      </c>
      <c r="CP407" s="621">
        <v>3000</v>
      </c>
      <c r="CQ407" s="621">
        <f t="shared" si="468"/>
        <v>0</v>
      </c>
      <c r="CR407" s="621">
        <f t="shared" si="469"/>
        <v>3000</v>
      </c>
      <c r="CS407" s="622"/>
      <c r="CT407" s="612">
        <f t="shared" si="492"/>
        <v>17</v>
      </c>
      <c r="CU407" s="620">
        <f t="shared" si="493"/>
        <v>1700</v>
      </c>
      <c r="CV407" s="611">
        <v>17</v>
      </c>
      <c r="CW407" s="621">
        <f t="shared" si="494"/>
        <v>1700</v>
      </c>
      <c r="CY407" s="621">
        <f t="shared" si="495"/>
        <v>0</v>
      </c>
      <c r="CZ407" s="621">
        <f t="shared" si="496"/>
        <v>0</v>
      </c>
      <c r="DA407" s="621">
        <f t="shared" si="497"/>
        <v>1700</v>
      </c>
      <c r="DC407" s="612">
        <f t="shared" si="470"/>
        <v>0</v>
      </c>
      <c r="DD407" s="620">
        <f t="shared" si="477"/>
        <v>0</v>
      </c>
      <c r="DF407" s="621">
        <f t="shared" si="478"/>
        <v>0</v>
      </c>
      <c r="DH407" s="621">
        <f t="shared" si="479"/>
        <v>0</v>
      </c>
      <c r="DU407" s="620">
        <f t="shared" si="471"/>
        <v>7300</v>
      </c>
      <c r="DV407" s="621">
        <f t="shared" si="503"/>
        <v>7300</v>
      </c>
      <c r="DW407" s="621">
        <f t="shared" si="504"/>
        <v>5600</v>
      </c>
      <c r="DX407" s="621">
        <f t="shared" si="480"/>
        <v>0</v>
      </c>
      <c r="DY407" s="621">
        <f t="shared" si="481"/>
        <v>1700</v>
      </c>
      <c r="EC407" s="613" t="s">
        <v>1826</v>
      </c>
      <c r="ED407" s="621">
        <f t="shared" si="498"/>
        <v>0</v>
      </c>
      <c r="EG407" s="621"/>
    </row>
    <row r="408" spans="1:137" s="612" customFormat="1" ht="37.5" hidden="1" customHeight="1" x14ac:dyDescent="0.25">
      <c r="A408" s="606">
        <v>2026</v>
      </c>
      <c r="B408" s="606">
        <v>479</v>
      </c>
      <c r="C408" s="606" t="s">
        <v>58</v>
      </c>
      <c r="D408" s="606">
        <v>3000654</v>
      </c>
      <c r="E408" s="606">
        <v>5005020</v>
      </c>
      <c r="F408" s="606" t="s">
        <v>2269</v>
      </c>
      <c r="G408" s="636" t="s">
        <v>2270</v>
      </c>
      <c r="H408" s="606">
        <v>93</v>
      </c>
      <c r="I408" s="695" t="s">
        <v>992</v>
      </c>
      <c r="J408" s="608" t="s">
        <v>10</v>
      </c>
      <c r="K408" s="608" t="s">
        <v>60</v>
      </c>
      <c r="L408" s="606" t="str">
        <f t="shared" si="474"/>
        <v>2.3</v>
      </c>
      <c r="M408" s="609" t="s">
        <v>62</v>
      </c>
      <c r="N408" s="609"/>
      <c r="O408" s="606" t="s">
        <v>2291</v>
      </c>
      <c r="P408" s="606" t="s">
        <v>65</v>
      </c>
      <c r="Q408" s="610">
        <v>1</v>
      </c>
      <c r="R408" s="324">
        <v>3000</v>
      </c>
      <c r="S408" s="606">
        <v>30</v>
      </c>
      <c r="T408" s="606">
        <v>30</v>
      </c>
      <c r="U408" s="606">
        <v>17</v>
      </c>
      <c r="V408" s="606"/>
      <c r="W408" s="325"/>
      <c r="X408" s="325"/>
      <c r="Y408" s="325"/>
      <c r="Z408" s="326"/>
      <c r="AA408" s="326"/>
      <c r="AB408" s="326"/>
      <c r="AC408" s="326"/>
      <c r="AD408" s="326"/>
      <c r="AE408" s="324">
        <f>ROUNDUP(IFERROR(IF(OR(P408="LOCADOR",P408="VIATICOS",P408="CAJA CHICA"),IF(P408="LOCADOR",Q408*(R408/30)*SUM(S408:AD408),Q408*R408*SUM(S408:AD408)),R408*SUM(S408:AD408)),""),0)</f>
        <v>7700</v>
      </c>
      <c r="AF408" s="327">
        <f t="shared" si="502"/>
        <v>3000</v>
      </c>
      <c r="AG408" s="327">
        <f t="shared" si="482"/>
        <v>3000</v>
      </c>
      <c r="AH408" s="327">
        <f t="shared" si="500"/>
        <v>1700</v>
      </c>
      <c r="AI408" s="327">
        <f t="shared" si="440"/>
        <v>0</v>
      </c>
      <c r="AJ408" s="327">
        <f t="shared" si="441"/>
        <v>0</v>
      </c>
      <c r="AK408" s="327">
        <f t="shared" si="442"/>
        <v>0</v>
      </c>
      <c r="AL408" s="327">
        <f t="shared" si="443"/>
        <v>0</v>
      </c>
      <c r="AM408" s="327">
        <f t="shared" si="444"/>
        <v>0</v>
      </c>
      <c r="AN408" s="327">
        <f t="shared" si="445"/>
        <v>0</v>
      </c>
      <c r="AO408" s="327">
        <f t="shared" si="446"/>
        <v>0</v>
      </c>
      <c r="AP408" s="327">
        <f t="shared" si="447"/>
        <v>0</v>
      </c>
      <c r="AQ408" s="327">
        <f t="shared" si="448"/>
        <v>0</v>
      </c>
      <c r="AR408" s="327">
        <f t="shared" si="501"/>
        <v>7300</v>
      </c>
      <c r="AS408" s="611" t="s">
        <v>1763</v>
      </c>
      <c r="AT408" s="665" t="s">
        <v>2272</v>
      </c>
      <c r="AU408" s="613" t="s">
        <v>1846</v>
      </c>
      <c r="AV408" s="613" t="s">
        <v>1847</v>
      </c>
      <c r="AX408" s="613" t="s">
        <v>1848</v>
      </c>
      <c r="AY408" s="624">
        <v>46066</v>
      </c>
      <c r="AZ408" s="296"/>
      <c r="BA408" s="613" t="s">
        <v>1817</v>
      </c>
      <c r="BB408" s="614" t="s">
        <v>995</v>
      </c>
      <c r="BC408" s="614" t="s">
        <v>2275</v>
      </c>
      <c r="BD408" s="614" t="s">
        <v>2276</v>
      </c>
      <c r="BE408" s="614" t="s">
        <v>2277</v>
      </c>
      <c r="BF408" s="615">
        <v>46028</v>
      </c>
      <c r="BG408" s="614"/>
      <c r="BH408" s="616" t="s">
        <v>2476</v>
      </c>
      <c r="BI408" s="616" t="s">
        <v>2279</v>
      </c>
      <c r="BJ408" s="614"/>
      <c r="BK408" s="616"/>
      <c r="BL408" s="616"/>
      <c r="BM408" s="616"/>
      <c r="BN408" s="616"/>
      <c r="BO408" s="616"/>
      <c r="BP408" s="646"/>
      <c r="BQ408" s="646"/>
      <c r="BR408" s="646"/>
      <c r="BS408" s="2757" t="s">
        <v>2477</v>
      </c>
      <c r="BT408" s="657" t="s">
        <v>1523</v>
      </c>
      <c r="BU408" s="657" t="s">
        <v>1476</v>
      </c>
      <c r="BV408" s="638">
        <v>72164948</v>
      </c>
      <c r="BW408" s="658">
        <v>10721649488</v>
      </c>
      <c r="BX408" s="663">
        <v>3000</v>
      </c>
      <c r="BY408" s="629">
        <v>46028</v>
      </c>
      <c r="BZ408" s="629">
        <v>46098</v>
      </c>
      <c r="CA408" s="619"/>
      <c r="CB408" s="612">
        <f t="shared" si="489"/>
        <v>30</v>
      </c>
      <c r="CC408" s="620">
        <f t="shared" si="490"/>
        <v>3000</v>
      </c>
      <c r="CD408" s="611">
        <v>26</v>
      </c>
      <c r="CE408" s="621">
        <f t="shared" si="484"/>
        <v>2600</v>
      </c>
      <c r="CF408" s="612">
        <v>26</v>
      </c>
      <c r="CG408" s="621">
        <v>2600</v>
      </c>
      <c r="CH408" s="621">
        <f t="shared" si="475"/>
        <v>400</v>
      </c>
      <c r="CI408" s="621">
        <f t="shared" si="486"/>
        <v>400</v>
      </c>
      <c r="CJ408" s="619"/>
      <c r="CK408" s="612">
        <f t="shared" si="491"/>
        <v>30</v>
      </c>
      <c r="CL408" s="620">
        <f t="shared" si="499"/>
        <v>3000</v>
      </c>
      <c r="CM408" s="611">
        <v>30</v>
      </c>
      <c r="CN408" s="621">
        <f t="shared" si="466"/>
        <v>3000</v>
      </c>
      <c r="CO408" s="612">
        <v>30</v>
      </c>
      <c r="CP408" s="621">
        <v>3000</v>
      </c>
      <c r="CQ408" s="621">
        <f t="shared" si="468"/>
        <v>0</v>
      </c>
      <c r="CR408" s="621">
        <f t="shared" si="469"/>
        <v>3000</v>
      </c>
      <c r="CS408" s="622"/>
      <c r="CT408" s="612">
        <f t="shared" si="492"/>
        <v>17</v>
      </c>
      <c r="CU408" s="620">
        <f t="shared" si="493"/>
        <v>1700</v>
      </c>
      <c r="CV408" s="611">
        <v>17</v>
      </c>
      <c r="CW408" s="621">
        <f t="shared" si="494"/>
        <v>1700</v>
      </c>
      <c r="CY408" s="621">
        <f t="shared" si="495"/>
        <v>0</v>
      </c>
      <c r="CZ408" s="621">
        <f t="shared" si="496"/>
        <v>0</v>
      </c>
      <c r="DA408" s="621">
        <f t="shared" si="497"/>
        <v>1700</v>
      </c>
      <c r="DC408" s="612">
        <f t="shared" si="470"/>
        <v>0</v>
      </c>
      <c r="DD408" s="620">
        <f t="shared" si="477"/>
        <v>0</v>
      </c>
      <c r="DF408" s="621">
        <f t="shared" si="478"/>
        <v>0</v>
      </c>
      <c r="DH408" s="621">
        <f t="shared" si="479"/>
        <v>0</v>
      </c>
      <c r="DU408" s="620">
        <f t="shared" si="471"/>
        <v>7300</v>
      </c>
      <c r="DV408" s="621">
        <f t="shared" si="503"/>
        <v>7300</v>
      </c>
      <c r="DW408" s="621">
        <f t="shared" si="504"/>
        <v>5600</v>
      </c>
      <c r="DX408" s="621">
        <f t="shared" si="480"/>
        <v>0</v>
      </c>
      <c r="DY408" s="621">
        <f t="shared" si="481"/>
        <v>1700</v>
      </c>
      <c r="EC408" s="613" t="s">
        <v>1826</v>
      </c>
      <c r="ED408" s="621">
        <f t="shared" si="498"/>
        <v>0</v>
      </c>
      <c r="EG408" s="621"/>
    </row>
    <row r="409" spans="1:137" s="612" customFormat="1" ht="37.5" hidden="1" customHeight="1" x14ac:dyDescent="0.25">
      <c r="A409" s="606">
        <v>2026</v>
      </c>
      <c r="B409" s="606">
        <v>479</v>
      </c>
      <c r="C409" s="606" t="s">
        <v>58</v>
      </c>
      <c r="D409" s="606">
        <v>3000654</v>
      </c>
      <c r="E409" s="606">
        <v>5005020</v>
      </c>
      <c r="F409" s="606" t="s">
        <v>2269</v>
      </c>
      <c r="G409" s="636" t="s">
        <v>2270</v>
      </c>
      <c r="H409" s="606">
        <v>93</v>
      </c>
      <c r="I409" s="695" t="s">
        <v>992</v>
      </c>
      <c r="J409" s="608" t="s">
        <v>10</v>
      </c>
      <c r="K409" s="608" t="s">
        <v>60</v>
      </c>
      <c r="L409" s="606" t="str">
        <f t="shared" si="474"/>
        <v>2.3</v>
      </c>
      <c r="M409" s="609" t="s">
        <v>62</v>
      </c>
      <c r="N409" s="609"/>
      <c r="O409" s="606" t="s">
        <v>2291</v>
      </c>
      <c r="P409" s="606" t="s">
        <v>65</v>
      </c>
      <c r="Q409" s="610">
        <v>1</v>
      </c>
      <c r="R409" s="324">
        <v>3000</v>
      </c>
      <c r="S409" s="606">
        <v>30</v>
      </c>
      <c r="T409" s="606">
        <v>30</v>
      </c>
      <c r="U409" s="606">
        <v>17</v>
      </c>
      <c r="V409" s="606"/>
      <c r="W409" s="325"/>
      <c r="X409" s="325"/>
      <c r="Y409" s="325"/>
      <c r="Z409" s="326"/>
      <c r="AA409" s="326"/>
      <c r="AB409" s="326"/>
      <c r="AC409" s="326"/>
      <c r="AD409" s="326"/>
      <c r="AE409" s="324"/>
      <c r="AF409" s="327">
        <f t="shared" si="502"/>
        <v>3000</v>
      </c>
      <c r="AG409" s="327">
        <f t="shared" si="482"/>
        <v>3000</v>
      </c>
      <c r="AH409" s="327">
        <f t="shared" si="500"/>
        <v>1700</v>
      </c>
      <c r="AI409" s="327">
        <f t="shared" si="440"/>
        <v>0</v>
      </c>
      <c r="AJ409" s="327">
        <f t="shared" si="441"/>
        <v>0</v>
      </c>
      <c r="AK409" s="327">
        <f t="shared" si="442"/>
        <v>0</v>
      </c>
      <c r="AL409" s="327">
        <f t="shared" si="443"/>
        <v>0</v>
      </c>
      <c r="AM409" s="327">
        <f t="shared" si="444"/>
        <v>0</v>
      </c>
      <c r="AN409" s="327">
        <f t="shared" si="445"/>
        <v>0</v>
      </c>
      <c r="AO409" s="327">
        <f t="shared" si="446"/>
        <v>0</v>
      </c>
      <c r="AP409" s="327">
        <f t="shared" si="447"/>
        <v>0</v>
      </c>
      <c r="AQ409" s="327">
        <f t="shared" si="448"/>
        <v>0</v>
      </c>
      <c r="AR409" s="327">
        <f t="shared" si="501"/>
        <v>7300</v>
      </c>
      <c r="AS409" s="611" t="s">
        <v>1763</v>
      </c>
      <c r="AT409" s="665" t="s">
        <v>2272</v>
      </c>
      <c r="AU409" s="613"/>
      <c r="AV409" s="613"/>
      <c r="AX409" s="613"/>
      <c r="AY409" s="624"/>
      <c r="AZ409" s="296"/>
      <c r="BA409" s="613"/>
      <c r="BB409" s="614" t="s">
        <v>995</v>
      </c>
      <c r="BC409" s="614" t="s">
        <v>2275</v>
      </c>
      <c r="BD409" s="614" t="s">
        <v>2276</v>
      </c>
      <c r="BE409" s="614" t="s">
        <v>2277</v>
      </c>
      <c r="BF409" s="615">
        <v>46028</v>
      </c>
      <c r="BG409" s="614"/>
      <c r="BH409" s="616" t="s">
        <v>2478</v>
      </c>
      <c r="BI409" s="616" t="s">
        <v>2279</v>
      </c>
      <c r="BJ409" s="614"/>
      <c r="BK409" s="616"/>
      <c r="BL409" s="616"/>
      <c r="BM409" s="616"/>
      <c r="BN409" s="616"/>
      <c r="BO409" s="616"/>
      <c r="BP409" s="646"/>
      <c r="BQ409" s="646"/>
      <c r="BR409" s="646"/>
      <c r="BS409" s="2757" t="s">
        <v>2477</v>
      </c>
      <c r="BT409" s="657" t="s">
        <v>2008</v>
      </c>
      <c r="BU409" s="657" t="s">
        <v>2479</v>
      </c>
      <c r="BV409" s="638">
        <v>43670564</v>
      </c>
      <c r="BW409" s="658">
        <v>10436705641</v>
      </c>
      <c r="BX409" s="663">
        <v>3000</v>
      </c>
      <c r="BY409" s="629">
        <v>46028</v>
      </c>
      <c r="BZ409" s="629">
        <v>46098</v>
      </c>
      <c r="CA409" s="619"/>
      <c r="CB409" s="612">
        <f t="shared" si="489"/>
        <v>30</v>
      </c>
      <c r="CC409" s="620">
        <f t="shared" si="490"/>
        <v>3000</v>
      </c>
      <c r="CD409" s="611">
        <v>26</v>
      </c>
      <c r="CE409" s="621">
        <f t="shared" si="484"/>
        <v>2600</v>
      </c>
      <c r="CF409" s="612">
        <v>26</v>
      </c>
      <c r="CG409" s="621">
        <v>2600</v>
      </c>
      <c r="CH409" s="621">
        <f t="shared" si="475"/>
        <v>400</v>
      </c>
      <c r="CI409" s="621">
        <f t="shared" si="486"/>
        <v>400</v>
      </c>
      <c r="CJ409" s="619"/>
      <c r="CK409" s="612">
        <f t="shared" si="491"/>
        <v>30</v>
      </c>
      <c r="CL409" s="620">
        <f t="shared" si="499"/>
        <v>3000</v>
      </c>
      <c r="CM409" s="611">
        <v>30</v>
      </c>
      <c r="CN409" s="621">
        <f t="shared" si="466"/>
        <v>3000</v>
      </c>
      <c r="CO409" s="612">
        <v>30</v>
      </c>
      <c r="CP409" s="621">
        <v>3000</v>
      </c>
      <c r="CQ409" s="621">
        <f t="shared" si="468"/>
        <v>0</v>
      </c>
      <c r="CR409" s="621">
        <f t="shared" si="469"/>
        <v>3000</v>
      </c>
      <c r="CS409" s="622"/>
      <c r="CT409" s="612">
        <f t="shared" si="492"/>
        <v>17</v>
      </c>
      <c r="CU409" s="620">
        <f t="shared" si="493"/>
        <v>1700</v>
      </c>
      <c r="CV409" s="611">
        <v>17</v>
      </c>
      <c r="CW409" s="621">
        <f t="shared" si="494"/>
        <v>1700</v>
      </c>
      <c r="CY409" s="621">
        <f t="shared" si="495"/>
        <v>0</v>
      </c>
      <c r="CZ409" s="621">
        <f t="shared" si="496"/>
        <v>0</v>
      </c>
      <c r="DA409" s="621">
        <f t="shared" si="497"/>
        <v>1700</v>
      </c>
      <c r="DC409" s="612">
        <f t="shared" si="470"/>
        <v>0</v>
      </c>
      <c r="DD409" s="620">
        <f t="shared" si="477"/>
        <v>0</v>
      </c>
      <c r="DF409" s="621">
        <f t="shared" si="478"/>
        <v>0</v>
      </c>
      <c r="DH409" s="621">
        <f t="shared" si="479"/>
        <v>0</v>
      </c>
      <c r="DU409" s="620">
        <f t="shared" si="471"/>
        <v>7300</v>
      </c>
      <c r="DV409" s="621">
        <f t="shared" si="503"/>
        <v>7300</v>
      </c>
      <c r="DW409" s="621">
        <f t="shared" si="504"/>
        <v>5600</v>
      </c>
      <c r="DX409" s="621">
        <f t="shared" si="480"/>
        <v>0</v>
      </c>
      <c r="DY409" s="621">
        <f t="shared" si="481"/>
        <v>1700</v>
      </c>
      <c r="EB409" s="612" t="s">
        <v>2480</v>
      </c>
      <c r="EC409" s="613" t="s">
        <v>2481</v>
      </c>
      <c r="ED409" s="621">
        <v>400</v>
      </c>
      <c r="EG409" s="621"/>
    </row>
    <row r="410" spans="1:137" s="612" customFormat="1" ht="37.5" hidden="1" customHeight="1" x14ac:dyDescent="0.25">
      <c r="A410" s="761">
        <v>2026</v>
      </c>
      <c r="B410" s="761">
        <v>479</v>
      </c>
      <c r="C410" s="761" t="s">
        <v>58</v>
      </c>
      <c r="D410" s="761">
        <v>3000654</v>
      </c>
      <c r="E410" s="761">
        <v>5005020</v>
      </c>
      <c r="F410" s="761" t="s">
        <v>2269</v>
      </c>
      <c r="G410" s="762" t="s">
        <v>2270</v>
      </c>
      <c r="H410" s="761">
        <v>93</v>
      </c>
      <c r="I410" s="607" t="s">
        <v>992</v>
      </c>
      <c r="J410" s="763" t="s">
        <v>10</v>
      </c>
      <c r="K410" s="763" t="s">
        <v>60</v>
      </c>
      <c r="L410" s="761" t="str">
        <f t="shared" si="474"/>
        <v>2.3</v>
      </c>
      <c r="M410" s="764" t="s">
        <v>62</v>
      </c>
      <c r="N410" s="764"/>
      <c r="O410" s="761" t="s">
        <v>2431</v>
      </c>
      <c r="P410" s="761" t="s">
        <v>65</v>
      </c>
      <c r="Q410" s="765">
        <v>1</v>
      </c>
      <c r="R410" s="404">
        <v>3000</v>
      </c>
      <c r="S410" s="761">
        <v>30</v>
      </c>
      <c r="T410" s="761">
        <v>30</v>
      </c>
      <c r="U410" s="761">
        <v>17</v>
      </c>
      <c r="V410" s="761"/>
      <c r="W410" s="405"/>
      <c r="X410" s="405"/>
      <c r="Y410" s="405"/>
      <c r="Z410" s="406"/>
      <c r="AA410" s="406"/>
      <c r="AB410" s="406"/>
      <c r="AC410" s="406"/>
      <c r="AD410" s="406"/>
      <c r="AE410" s="404">
        <f t="shared" ref="AE410:AE473" si="505">ROUNDUP(IFERROR(IF(OR(P410="LOCADOR",P410="VIATICOS",P410="CAJA CHICA"),IF(P410="LOCADOR",Q410*(R410/30)*SUM(S410:AD410),Q410*R410*SUM(S410:AD410)),R410*SUM(S410:AD410)),""),0)</f>
        <v>7700</v>
      </c>
      <c r="AF410" s="407">
        <f t="shared" si="502"/>
        <v>3000</v>
      </c>
      <c r="AG410" s="407">
        <f t="shared" si="482"/>
        <v>3000</v>
      </c>
      <c r="AH410" s="407">
        <f t="shared" si="500"/>
        <v>1700</v>
      </c>
      <c r="AI410" s="407">
        <f t="shared" si="440"/>
        <v>0</v>
      </c>
      <c r="AJ410" s="407">
        <f t="shared" si="441"/>
        <v>0</v>
      </c>
      <c r="AK410" s="407">
        <f t="shared" si="442"/>
        <v>0</v>
      </c>
      <c r="AL410" s="407">
        <f t="shared" si="443"/>
        <v>0</v>
      </c>
      <c r="AM410" s="407">
        <f t="shared" si="444"/>
        <v>0</v>
      </c>
      <c r="AN410" s="407">
        <f t="shared" si="445"/>
        <v>0</v>
      </c>
      <c r="AO410" s="407">
        <f t="shared" si="446"/>
        <v>0</v>
      </c>
      <c r="AP410" s="407">
        <f t="shared" si="447"/>
        <v>0</v>
      </c>
      <c r="AQ410" s="407">
        <f t="shared" si="448"/>
        <v>0</v>
      </c>
      <c r="AR410" s="407">
        <f t="shared" si="501"/>
        <v>7300</v>
      </c>
      <c r="AS410" s="612" t="s">
        <v>1763</v>
      </c>
      <c r="AT410" s="613" t="s">
        <v>2272</v>
      </c>
      <c r="AU410" s="613" t="s">
        <v>1846</v>
      </c>
      <c r="AV410" s="613" t="s">
        <v>1847</v>
      </c>
      <c r="AW410" s="613"/>
      <c r="AX410" s="613" t="s">
        <v>1848</v>
      </c>
      <c r="AY410" s="624">
        <v>46066</v>
      </c>
      <c r="AZ410" s="296"/>
      <c r="BA410" s="613" t="s">
        <v>1817</v>
      </c>
      <c r="BB410" s="766" t="s">
        <v>995</v>
      </c>
      <c r="BC410" s="766" t="s">
        <v>2482</v>
      </c>
      <c r="BD410" s="766" t="s">
        <v>2483</v>
      </c>
      <c r="BE410" s="766" t="s">
        <v>2484</v>
      </c>
      <c r="BF410" s="767">
        <v>46090</v>
      </c>
      <c r="BG410" s="766"/>
      <c r="BH410" s="925"/>
      <c r="BI410" s="925"/>
      <c r="BJ410" s="766"/>
      <c r="BK410" s="616"/>
      <c r="BL410" s="384"/>
      <c r="BM410" s="384"/>
      <c r="BN410" s="616"/>
      <c r="BO410" s="616"/>
      <c r="BP410" s="646"/>
      <c r="BQ410" s="646"/>
      <c r="BR410" s="646"/>
      <c r="BS410" s="656" t="s">
        <v>1699</v>
      </c>
      <c r="BT410" s="657" t="s">
        <v>2485</v>
      </c>
      <c r="BU410" s="657" t="s">
        <v>1340</v>
      </c>
      <c r="BV410" s="638">
        <v>70656626</v>
      </c>
      <c r="BW410" s="658">
        <v>10706566266</v>
      </c>
      <c r="BX410" s="768">
        <v>3000</v>
      </c>
      <c r="BY410" s="769">
        <v>46090</v>
      </c>
      <c r="BZ410" s="769">
        <v>46098</v>
      </c>
      <c r="CA410" s="770"/>
      <c r="CB410" s="612">
        <v>0</v>
      </c>
      <c r="CC410" s="620">
        <v>0</v>
      </c>
      <c r="CD410" s="612">
        <v>0</v>
      </c>
      <c r="CE410" s="621">
        <v>0</v>
      </c>
      <c r="CF410" s="612">
        <v>0</v>
      </c>
      <c r="CG410" s="621">
        <v>0</v>
      </c>
      <c r="CH410" s="621">
        <f t="shared" si="475"/>
        <v>0</v>
      </c>
      <c r="CI410" s="621">
        <v>0</v>
      </c>
      <c r="CJ410" s="770"/>
      <c r="CK410" s="612">
        <v>0</v>
      </c>
      <c r="CL410" s="620">
        <v>0</v>
      </c>
      <c r="CN410" s="621">
        <v>0</v>
      </c>
      <c r="CO410" s="612">
        <v>0</v>
      </c>
      <c r="CP410" s="621">
        <v>0</v>
      </c>
      <c r="CQ410" s="621">
        <f t="shared" si="468"/>
        <v>0</v>
      </c>
      <c r="CR410" s="621">
        <f t="shared" si="469"/>
        <v>0</v>
      </c>
      <c r="CS410" s="771"/>
      <c r="CT410" s="612">
        <f t="shared" si="492"/>
        <v>17</v>
      </c>
      <c r="CU410" s="620">
        <f t="shared" si="493"/>
        <v>1700</v>
      </c>
      <c r="CV410" s="612">
        <v>9</v>
      </c>
      <c r="CW410" s="621">
        <f t="shared" si="494"/>
        <v>900</v>
      </c>
      <c r="CX410" s="612">
        <v>9</v>
      </c>
      <c r="CY410" s="621">
        <f t="shared" si="495"/>
        <v>900</v>
      </c>
      <c r="CZ410" s="621">
        <f t="shared" si="496"/>
        <v>800</v>
      </c>
      <c r="DA410" s="621">
        <f t="shared" si="497"/>
        <v>800</v>
      </c>
      <c r="DC410" s="612">
        <f t="shared" si="470"/>
        <v>0</v>
      </c>
      <c r="DD410" s="620">
        <f t="shared" si="477"/>
        <v>0</v>
      </c>
      <c r="DF410" s="621">
        <f t="shared" si="478"/>
        <v>0</v>
      </c>
      <c r="DH410" s="621">
        <f t="shared" si="479"/>
        <v>0</v>
      </c>
      <c r="DU410" s="620">
        <f t="shared" si="471"/>
        <v>7300</v>
      </c>
      <c r="DV410" s="621">
        <f t="shared" si="503"/>
        <v>900</v>
      </c>
      <c r="DW410" s="621">
        <f t="shared" si="504"/>
        <v>900</v>
      </c>
      <c r="DX410" s="621">
        <f t="shared" si="480"/>
        <v>6400</v>
      </c>
      <c r="DY410" s="621">
        <f t="shared" si="481"/>
        <v>6400</v>
      </c>
      <c r="EB410" s="613" t="s">
        <v>2486</v>
      </c>
      <c r="EC410" s="613" t="s">
        <v>2487</v>
      </c>
      <c r="ED410" s="621">
        <v>400</v>
      </c>
      <c r="EG410" s="621"/>
    </row>
    <row r="411" spans="1:137" s="612" customFormat="1" ht="37.5" hidden="1" customHeight="1" x14ac:dyDescent="0.25">
      <c r="A411" s="606">
        <v>2026</v>
      </c>
      <c r="B411" s="606">
        <v>479</v>
      </c>
      <c r="C411" s="606" t="s">
        <v>58</v>
      </c>
      <c r="D411" s="606">
        <v>3000654</v>
      </c>
      <c r="E411" s="606">
        <v>5005020</v>
      </c>
      <c r="F411" s="606" t="s">
        <v>2269</v>
      </c>
      <c r="G411" s="636" t="s">
        <v>2270</v>
      </c>
      <c r="H411" s="606">
        <v>93</v>
      </c>
      <c r="I411" s="695" t="s">
        <v>992</v>
      </c>
      <c r="J411" s="608" t="s">
        <v>10</v>
      </c>
      <c r="K411" s="608" t="s">
        <v>60</v>
      </c>
      <c r="L411" s="606" t="str">
        <f t="shared" si="474"/>
        <v>2.3</v>
      </c>
      <c r="M411" s="609" t="s">
        <v>62</v>
      </c>
      <c r="N411" s="609"/>
      <c r="O411" s="606" t="s">
        <v>2291</v>
      </c>
      <c r="P411" s="606" t="s">
        <v>65</v>
      </c>
      <c r="Q411" s="610">
        <v>1</v>
      </c>
      <c r="R411" s="324">
        <v>3000</v>
      </c>
      <c r="S411" s="606">
        <v>30</v>
      </c>
      <c r="T411" s="606">
        <v>30</v>
      </c>
      <c r="U411" s="606">
        <v>17</v>
      </c>
      <c r="V411" s="606"/>
      <c r="W411" s="325"/>
      <c r="X411" s="325"/>
      <c r="Y411" s="325"/>
      <c r="Z411" s="326"/>
      <c r="AA411" s="326"/>
      <c r="AB411" s="326"/>
      <c r="AC411" s="326"/>
      <c r="AD411" s="326"/>
      <c r="AE411" s="324">
        <f t="shared" si="505"/>
        <v>7700</v>
      </c>
      <c r="AF411" s="327">
        <f t="shared" si="502"/>
        <v>3000</v>
      </c>
      <c r="AG411" s="327">
        <f t="shared" si="482"/>
        <v>3000</v>
      </c>
      <c r="AH411" s="327">
        <f t="shared" si="500"/>
        <v>1700</v>
      </c>
      <c r="AI411" s="327">
        <f t="shared" si="440"/>
        <v>0</v>
      </c>
      <c r="AJ411" s="327">
        <f t="shared" si="441"/>
        <v>0</v>
      </c>
      <c r="AK411" s="327">
        <f t="shared" si="442"/>
        <v>0</v>
      </c>
      <c r="AL411" s="327">
        <f t="shared" si="443"/>
        <v>0</v>
      </c>
      <c r="AM411" s="327">
        <f t="shared" si="444"/>
        <v>0</v>
      </c>
      <c r="AN411" s="327">
        <f t="shared" si="445"/>
        <v>0</v>
      </c>
      <c r="AO411" s="327">
        <f t="shared" si="446"/>
        <v>0</v>
      </c>
      <c r="AP411" s="327">
        <f t="shared" si="447"/>
        <v>0</v>
      </c>
      <c r="AQ411" s="327">
        <f t="shared" si="448"/>
        <v>0</v>
      </c>
      <c r="AR411" s="327">
        <f t="shared" si="501"/>
        <v>7300</v>
      </c>
      <c r="AS411" s="611" t="s">
        <v>1763</v>
      </c>
      <c r="AT411" s="665" t="s">
        <v>2272</v>
      </c>
      <c r="AU411" s="613" t="s">
        <v>1846</v>
      </c>
      <c r="AV411" s="613" t="s">
        <v>1847</v>
      </c>
      <c r="AX411" s="613" t="s">
        <v>1848</v>
      </c>
      <c r="AY411" s="624"/>
      <c r="AZ411" s="296"/>
      <c r="BA411" s="613" t="s">
        <v>1817</v>
      </c>
      <c r="BB411" s="614" t="s">
        <v>995</v>
      </c>
      <c r="BC411" s="614" t="s">
        <v>2275</v>
      </c>
      <c r="BD411" s="614" t="s">
        <v>2276</v>
      </c>
      <c r="BE411" s="614" t="s">
        <v>2277</v>
      </c>
      <c r="BF411" s="615">
        <v>46028</v>
      </c>
      <c r="BG411" s="614"/>
      <c r="BH411" s="616" t="s">
        <v>2488</v>
      </c>
      <c r="BI411" s="616" t="s">
        <v>2279</v>
      </c>
      <c r="BJ411" s="614"/>
      <c r="BK411" s="616"/>
      <c r="BL411" s="614"/>
      <c r="BM411" s="614"/>
      <c r="BN411" s="616"/>
      <c r="BO411" s="616"/>
      <c r="BP411" s="646"/>
      <c r="BQ411" s="646"/>
      <c r="BR411" s="646"/>
      <c r="BS411" s="2757" t="s">
        <v>1228</v>
      </c>
      <c r="BT411" s="657" t="s">
        <v>2489</v>
      </c>
      <c r="BU411" s="657" t="s">
        <v>2490</v>
      </c>
      <c r="BV411" s="638">
        <v>29591043</v>
      </c>
      <c r="BW411" s="658">
        <v>10295910432</v>
      </c>
      <c r="BX411" s="663">
        <v>3000</v>
      </c>
      <c r="BY411" s="629">
        <v>46028</v>
      </c>
      <c r="BZ411" s="629">
        <v>46098</v>
      </c>
      <c r="CA411" s="619"/>
      <c r="CB411" s="612">
        <f t="shared" ref="CB411:CB474" si="506">S411</f>
        <v>30</v>
      </c>
      <c r="CC411" s="620">
        <f t="shared" ref="CC411:CC442" si="507">AF411</f>
        <v>3000</v>
      </c>
      <c r="CD411" s="611">
        <v>0</v>
      </c>
      <c r="CE411" s="621">
        <f>(R411/30*CD411)*Q411</f>
        <v>0</v>
      </c>
      <c r="CF411" s="612">
        <v>26</v>
      </c>
      <c r="CG411" s="621">
        <v>2600</v>
      </c>
      <c r="CH411" s="621">
        <f t="shared" si="475"/>
        <v>3000</v>
      </c>
      <c r="CI411" s="621">
        <f t="shared" ref="CI411:CI442" si="508">CC411-CG411</f>
        <v>400</v>
      </c>
      <c r="CJ411" s="619"/>
      <c r="CK411" s="612">
        <f t="shared" ref="CK411:CK474" si="509">T411</f>
        <v>30</v>
      </c>
      <c r="CL411" s="620">
        <f t="shared" ref="CL411:CL474" si="510">AG411</f>
        <v>3000</v>
      </c>
      <c r="CM411" s="611">
        <v>30</v>
      </c>
      <c r="CN411" s="621">
        <f>(R411/30*CM411)*Q411</f>
        <v>3000</v>
      </c>
      <c r="CO411" s="612">
        <v>30</v>
      </c>
      <c r="CP411" s="621">
        <v>3000</v>
      </c>
      <c r="CQ411" s="621">
        <f t="shared" si="468"/>
        <v>0</v>
      </c>
      <c r="CR411" s="621">
        <f t="shared" si="469"/>
        <v>3000</v>
      </c>
      <c r="CS411" s="622"/>
      <c r="CT411" s="612">
        <f t="shared" si="492"/>
        <v>17</v>
      </c>
      <c r="CU411" s="620">
        <f t="shared" si="493"/>
        <v>1700</v>
      </c>
      <c r="CV411" s="611">
        <v>17</v>
      </c>
      <c r="CW411" s="621">
        <f t="shared" si="494"/>
        <v>1700</v>
      </c>
      <c r="CY411" s="621">
        <f t="shared" si="495"/>
        <v>0</v>
      </c>
      <c r="CZ411" s="621">
        <f t="shared" si="496"/>
        <v>0</v>
      </c>
      <c r="DA411" s="621">
        <f t="shared" si="497"/>
        <v>1700</v>
      </c>
      <c r="DC411" s="612">
        <f t="shared" si="470"/>
        <v>0</v>
      </c>
      <c r="DD411" s="620">
        <f t="shared" si="477"/>
        <v>0</v>
      </c>
      <c r="DF411" s="621">
        <f t="shared" si="478"/>
        <v>0</v>
      </c>
      <c r="DH411" s="621">
        <f t="shared" si="479"/>
        <v>0</v>
      </c>
      <c r="DU411" s="620">
        <f t="shared" si="471"/>
        <v>7300</v>
      </c>
      <c r="DV411" s="621">
        <f t="shared" si="503"/>
        <v>4700</v>
      </c>
      <c r="DW411" s="621">
        <f t="shared" si="504"/>
        <v>5600</v>
      </c>
      <c r="DX411" s="621">
        <f t="shared" si="480"/>
        <v>2600</v>
      </c>
      <c r="DY411" s="621">
        <f t="shared" si="481"/>
        <v>1700</v>
      </c>
      <c r="EB411" s="612" t="s">
        <v>2491</v>
      </c>
      <c r="EC411" s="613" t="s">
        <v>2492</v>
      </c>
      <c r="ED411" s="621">
        <f>DU411-DV411</f>
        <v>2600</v>
      </c>
      <c r="EG411" s="621"/>
    </row>
    <row r="412" spans="1:137" s="612" customFormat="1" ht="37.5" hidden="1" customHeight="1" x14ac:dyDescent="0.25">
      <c r="A412" s="606">
        <v>2026</v>
      </c>
      <c r="B412" s="606">
        <v>479</v>
      </c>
      <c r="C412" s="606" t="s">
        <v>58</v>
      </c>
      <c r="D412" s="606">
        <v>3000654</v>
      </c>
      <c r="E412" s="606">
        <v>5005020</v>
      </c>
      <c r="F412" s="606" t="s">
        <v>2269</v>
      </c>
      <c r="G412" s="636" t="s">
        <v>2270</v>
      </c>
      <c r="H412" s="606">
        <v>93</v>
      </c>
      <c r="I412" s="695" t="s">
        <v>992</v>
      </c>
      <c r="J412" s="608" t="s">
        <v>10</v>
      </c>
      <c r="K412" s="608" t="s">
        <v>60</v>
      </c>
      <c r="L412" s="606" t="str">
        <f t="shared" si="474"/>
        <v>2.3</v>
      </c>
      <c r="M412" s="609" t="s">
        <v>62</v>
      </c>
      <c r="N412" s="609"/>
      <c r="O412" s="606" t="s">
        <v>2291</v>
      </c>
      <c r="P412" s="606" t="s">
        <v>65</v>
      </c>
      <c r="Q412" s="610">
        <v>1</v>
      </c>
      <c r="R412" s="324">
        <v>3000</v>
      </c>
      <c r="S412" s="606">
        <v>30</v>
      </c>
      <c r="T412" s="606">
        <v>30</v>
      </c>
      <c r="U412" s="606">
        <v>17</v>
      </c>
      <c r="V412" s="606"/>
      <c r="W412" s="325"/>
      <c r="X412" s="325"/>
      <c r="Y412" s="325"/>
      <c r="Z412" s="326"/>
      <c r="AA412" s="326"/>
      <c r="AB412" s="326"/>
      <c r="AC412" s="326"/>
      <c r="AD412" s="326"/>
      <c r="AE412" s="324">
        <f t="shared" si="505"/>
        <v>7700</v>
      </c>
      <c r="AF412" s="327">
        <f t="shared" si="502"/>
        <v>3000</v>
      </c>
      <c r="AG412" s="327">
        <f t="shared" si="482"/>
        <v>3000</v>
      </c>
      <c r="AH412" s="327">
        <f t="shared" si="500"/>
        <v>1700</v>
      </c>
      <c r="AI412" s="327">
        <f t="shared" si="440"/>
        <v>0</v>
      </c>
      <c r="AJ412" s="327">
        <f t="shared" si="441"/>
        <v>0</v>
      </c>
      <c r="AK412" s="327">
        <f t="shared" si="442"/>
        <v>0</v>
      </c>
      <c r="AL412" s="327">
        <f t="shared" si="443"/>
        <v>0</v>
      </c>
      <c r="AM412" s="327">
        <f t="shared" si="444"/>
        <v>0</v>
      </c>
      <c r="AN412" s="327">
        <f t="shared" si="445"/>
        <v>0</v>
      </c>
      <c r="AO412" s="327">
        <f t="shared" si="446"/>
        <v>0</v>
      </c>
      <c r="AP412" s="327">
        <f t="shared" si="447"/>
        <v>0</v>
      </c>
      <c r="AQ412" s="327">
        <f t="shared" si="448"/>
        <v>0</v>
      </c>
      <c r="AR412" s="327">
        <f t="shared" si="501"/>
        <v>7300</v>
      </c>
      <c r="AS412" s="611" t="s">
        <v>1763</v>
      </c>
      <c r="AT412" s="665" t="s">
        <v>2272</v>
      </c>
      <c r="AU412" s="613" t="s">
        <v>1846</v>
      </c>
      <c r="AV412" s="613" t="s">
        <v>1847</v>
      </c>
      <c r="AX412" s="613" t="s">
        <v>1848</v>
      </c>
      <c r="AY412" s="624">
        <v>46066</v>
      </c>
      <c r="AZ412" s="296"/>
      <c r="BA412" s="613" t="s">
        <v>1817</v>
      </c>
      <c r="BB412" s="614" t="s">
        <v>995</v>
      </c>
      <c r="BC412" s="614" t="s">
        <v>2275</v>
      </c>
      <c r="BD412" s="614" t="s">
        <v>2276</v>
      </c>
      <c r="BE412" s="614" t="s">
        <v>2277</v>
      </c>
      <c r="BF412" s="615">
        <v>46028</v>
      </c>
      <c r="BG412" s="614"/>
      <c r="BH412" s="616" t="s">
        <v>2493</v>
      </c>
      <c r="BI412" s="616" t="s">
        <v>2279</v>
      </c>
      <c r="BJ412" s="614"/>
      <c r="BK412" s="616"/>
      <c r="BL412" s="614"/>
      <c r="BM412" s="614"/>
      <c r="BN412" s="616"/>
      <c r="BO412" s="616"/>
      <c r="BP412" s="646"/>
      <c r="BQ412" s="646"/>
      <c r="BR412" s="646"/>
      <c r="BS412" s="656" t="s">
        <v>2177</v>
      </c>
      <c r="BT412" s="657" t="s">
        <v>1033</v>
      </c>
      <c r="BU412" s="657" t="s">
        <v>2494</v>
      </c>
      <c r="BV412" s="638">
        <v>41497911</v>
      </c>
      <c r="BW412" s="658">
        <v>10414979110</v>
      </c>
      <c r="BX412" s="663">
        <v>3000</v>
      </c>
      <c r="BY412" s="629">
        <v>46028</v>
      </c>
      <c r="BZ412" s="629">
        <v>46098</v>
      </c>
      <c r="CA412" s="619"/>
      <c r="CB412" s="612">
        <f t="shared" si="506"/>
        <v>30</v>
      </c>
      <c r="CC412" s="620">
        <f t="shared" si="507"/>
        <v>3000</v>
      </c>
      <c r="CD412" s="611">
        <v>26</v>
      </c>
      <c r="CE412" s="621">
        <f>(R412/30*CD412)*Q412</f>
        <v>2600</v>
      </c>
      <c r="CF412" s="612">
        <v>26</v>
      </c>
      <c r="CG412" s="621">
        <v>2600</v>
      </c>
      <c r="CH412" s="621">
        <f t="shared" si="475"/>
        <v>400</v>
      </c>
      <c r="CI412" s="621">
        <f t="shared" si="508"/>
        <v>400</v>
      </c>
      <c r="CJ412" s="619"/>
      <c r="CK412" s="612">
        <f t="shared" si="509"/>
        <v>30</v>
      </c>
      <c r="CL412" s="620">
        <f t="shared" si="510"/>
        <v>3000</v>
      </c>
      <c r="CM412" s="611">
        <v>30</v>
      </c>
      <c r="CN412" s="621">
        <f>(R412/30*CM412)*Q412</f>
        <v>3000</v>
      </c>
      <c r="CO412" s="612">
        <v>30</v>
      </c>
      <c r="CP412" s="621">
        <v>3000</v>
      </c>
      <c r="CQ412" s="621">
        <f t="shared" si="468"/>
        <v>0</v>
      </c>
      <c r="CR412" s="621">
        <f t="shared" si="469"/>
        <v>3000</v>
      </c>
      <c r="CS412" s="622"/>
      <c r="CT412" s="612">
        <f t="shared" si="492"/>
        <v>17</v>
      </c>
      <c r="CU412" s="620">
        <f t="shared" si="493"/>
        <v>1700</v>
      </c>
      <c r="CV412" s="611">
        <v>17</v>
      </c>
      <c r="CW412" s="621">
        <f t="shared" si="494"/>
        <v>1700</v>
      </c>
      <c r="CY412" s="621">
        <f t="shared" si="495"/>
        <v>0</v>
      </c>
      <c r="CZ412" s="621">
        <f t="shared" si="496"/>
        <v>0</v>
      </c>
      <c r="DA412" s="621">
        <f t="shared" si="497"/>
        <v>1700</v>
      </c>
      <c r="DC412" s="612">
        <f t="shared" si="470"/>
        <v>0</v>
      </c>
      <c r="DD412" s="620">
        <f t="shared" si="477"/>
        <v>0</v>
      </c>
      <c r="DF412" s="621">
        <f t="shared" si="478"/>
        <v>0</v>
      </c>
      <c r="DH412" s="621">
        <f t="shared" si="479"/>
        <v>0</v>
      </c>
      <c r="DU412" s="620">
        <f t="shared" si="471"/>
        <v>7300</v>
      </c>
      <c r="DV412" s="621">
        <f t="shared" si="503"/>
        <v>7300</v>
      </c>
      <c r="DW412" s="621">
        <f t="shared" si="504"/>
        <v>5600</v>
      </c>
      <c r="DX412" s="621">
        <f t="shared" si="480"/>
        <v>0</v>
      </c>
      <c r="DY412" s="621">
        <f t="shared" si="481"/>
        <v>1700</v>
      </c>
      <c r="EC412" s="613" t="s">
        <v>1826</v>
      </c>
      <c r="ED412" s="621">
        <f>DU412-DV412</f>
        <v>0</v>
      </c>
      <c r="EG412" s="621"/>
    </row>
    <row r="413" spans="1:137" s="612" customFormat="1" ht="37.5" hidden="1" customHeight="1" x14ac:dyDescent="0.25">
      <c r="A413" s="606">
        <v>2026</v>
      </c>
      <c r="B413" s="606">
        <v>479</v>
      </c>
      <c r="C413" s="606" t="s">
        <v>58</v>
      </c>
      <c r="D413" s="606">
        <v>3000654</v>
      </c>
      <c r="E413" s="606">
        <v>5005020</v>
      </c>
      <c r="F413" s="606" t="s">
        <v>2269</v>
      </c>
      <c r="G413" s="636" t="s">
        <v>2270</v>
      </c>
      <c r="H413" s="606">
        <v>93</v>
      </c>
      <c r="I413" s="695" t="s">
        <v>992</v>
      </c>
      <c r="J413" s="608" t="s">
        <v>10</v>
      </c>
      <c r="K413" s="608" t="s">
        <v>60</v>
      </c>
      <c r="L413" s="606" t="str">
        <f t="shared" si="474"/>
        <v>2.3</v>
      </c>
      <c r="M413" s="609" t="s">
        <v>62</v>
      </c>
      <c r="N413" s="609"/>
      <c r="O413" s="606" t="s">
        <v>2291</v>
      </c>
      <c r="P413" s="606" t="s">
        <v>65</v>
      </c>
      <c r="Q413" s="610">
        <v>1</v>
      </c>
      <c r="R413" s="324">
        <v>3000</v>
      </c>
      <c r="S413" s="606">
        <v>30</v>
      </c>
      <c r="T413" s="606">
        <v>30</v>
      </c>
      <c r="U413" s="606">
        <v>17</v>
      </c>
      <c r="V413" s="606"/>
      <c r="W413" s="325"/>
      <c r="X413" s="325"/>
      <c r="Y413" s="325"/>
      <c r="Z413" s="326"/>
      <c r="AA413" s="326"/>
      <c r="AB413" s="326"/>
      <c r="AC413" s="326"/>
      <c r="AD413" s="326"/>
      <c r="AE413" s="324">
        <f t="shared" si="505"/>
        <v>7700</v>
      </c>
      <c r="AF413" s="327">
        <f t="shared" si="502"/>
        <v>3000</v>
      </c>
      <c r="AG413" s="327">
        <f t="shared" si="482"/>
        <v>3000</v>
      </c>
      <c r="AH413" s="327">
        <f t="shared" si="500"/>
        <v>1700</v>
      </c>
      <c r="AI413" s="327">
        <f t="shared" si="440"/>
        <v>0</v>
      </c>
      <c r="AJ413" s="327">
        <f t="shared" si="441"/>
        <v>0</v>
      </c>
      <c r="AK413" s="327">
        <f t="shared" si="442"/>
        <v>0</v>
      </c>
      <c r="AL413" s="327">
        <f t="shared" si="443"/>
        <v>0</v>
      </c>
      <c r="AM413" s="327">
        <f t="shared" si="444"/>
        <v>0</v>
      </c>
      <c r="AN413" s="327">
        <f t="shared" si="445"/>
        <v>0</v>
      </c>
      <c r="AO413" s="327">
        <f t="shared" si="446"/>
        <v>0</v>
      </c>
      <c r="AP413" s="327">
        <f t="shared" si="447"/>
        <v>0</v>
      </c>
      <c r="AQ413" s="327">
        <f t="shared" si="448"/>
        <v>0</v>
      </c>
      <c r="AR413" s="327">
        <f t="shared" si="501"/>
        <v>7300</v>
      </c>
      <c r="AS413" s="611" t="s">
        <v>1763</v>
      </c>
      <c r="AT413" s="665" t="s">
        <v>2272</v>
      </c>
      <c r="AU413" s="613" t="s">
        <v>1846</v>
      </c>
      <c r="AV413" s="613" t="s">
        <v>1847</v>
      </c>
      <c r="AX413" s="613" t="s">
        <v>1848</v>
      </c>
      <c r="AY413" s="624">
        <v>46066</v>
      </c>
      <c r="AZ413" s="296"/>
      <c r="BA413" s="613" t="s">
        <v>1817</v>
      </c>
      <c r="BB413" s="614" t="s">
        <v>995</v>
      </c>
      <c r="BC413" s="614" t="s">
        <v>2275</v>
      </c>
      <c r="BD413" s="614" t="s">
        <v>2276</v>
      </c>
      <c r="BE413" s="614" t="s">
        <v>2277</v>
      </c>
      <c r="BF413" s="615">
        <v>46028</v>
      </c>
      <c r="BG413" s="614"/>
      <c r="BH413" s="616" t="s">
        <v>2495</v>
      </c>
      <c r="BI413" s="616" t="s">
        <v>2279</v>
      </c>
      <c r="BJ413" s="614"/>
      <c r="BK413" s="616"/>
      <c r="BL413" s="614"/>
      <c r="BM413" s="614"/>
      <c r="BN413" s="616"/>
      <c r="BO413" s="616"/>
      <c r="BP413" s="646"/>
      <c r="BQ413" s="646"/>
      <c r="BR413" s="646"/>
      <c r="BS413" s="656" t="s">
        <v>1781</v>
      </c>
      <c r="BT413" s="657" t="s">
        <v>1781</v>
      </c>
      <c r="BU413" s="657" t="s">
        <v>2496</v>
      </c>
      <c r="BV413" s="638">
        <v>42968715</v>
      </c>
      <c r="BW413" s="658">
        <v>10429687158</v>
      </c>
      <c r="BX413" s="663">
        <v>3000</v>
      </c>
      <c r="BY413" s="629">
        <v>46028</v>
      </c>
      <c r="BZ413" s="629">
        <v>46098</v>
      </c>
      <c r="CA413" s="619"/>
      <c r="CB413" s="612">
        <f t="shared" si="506"/>
        <v>30</v>
      </c>
      <c r="CC413" s="620">
        <f t="shared" si="507"/>
        <v>3000</v>
      </c>
      <c r="CD413" s="611">
        <v>26</v>
      </c>
      <c r="CE413" s="621">
        <f>(R413/30*CD413)*Q413</f>
        <v>2600</v>
      </c>
      <c r="CF413" s="612">
        <v>26</v>
      </c>
      <c r="CG413" s="621">
        <v>2600</v>
      </c>
      <c r="CH413" s="621">
        <f t="shared" si="475"/>
        <v>400</v>
      </c>
      <c r="CI413" s="621">
        <f t="shared" si="508"/>
        <v>400</v>
      </c>
      <c r="CJ413" s="619"/>
      <c r="CK413" s="612">
        <f t="shared" si="509"/>
        <v>30</v>
      </c>
      <c r="CL413" s="620">
        <f t="shared" si="510"/>
        <v>3000</v>
      </c>
      <c r="CM413" s="611">
        <v>30</v>
      </c>
      <c r="CN413" s="621">
        <f>(R413/30*CM413)*Q413</f>
        <v>3000</v>
      </c>
      <c r="CO413" s="612">
        <v>30</v>
      </c>
      <c r="CP413" s="621">
        <v>3000</v>
      </c>
      <c r="CQ413" s="621">
        <f t="shared" si="468"/>
        <v>0</v>
      </c>
      <c r="CR413" s="621">
        <f t="shared" si="469"/>
        <v>3000</v>
      </c>
      <c r="CS413" s="622"/>
      <c r="CT413" s="612">
        <f t="shared" si="492"/>
        <v>17</v>
      </c>
      <c r="CU413" s="620">
        <f t="shared" si="493"/>
        <v>1700</v>
      </c>
      <c r="CV413" s="611">
        <v>17</v>
      </c>
      <c r="CW413" s="621">
        <f t="shared" si="494"/>
        <v>1700</v>
      </c>
      <c r="CY413" s="621">
        <f t="shared" si="495"/>
        <v>0</v>
      </c>
      <c r="CZ413" s="621">
        <f t="shared" si="496"/>
        <v>0</v>
      </c>
      <c r="DA413" s="621">
        <f t="shared" si="497"/>
        <v>1700</v>
      </c>
      <c r="DC413" s="612">
        <f t="shared" si="470"/>
        <v>0</v>
      </c>
      <c r="DD413" s="620">
        <f t="shared" si="477"/>
        <v>0</v>
      </c>
      <c r="DF413" s="621">
        <f t="shared" si="478"/>
        <v>0</v>
      </c>
      <c r="DH413" s="621">
        <f t="shared" si="479"/>
        <v>0</v>
      </c>
      <c r="DU413" s="620">
        <f t="shared" si="471"/>
        <v>7300</v>
      </c>
      <c r="DV413" s="621">
        <f t="shared" si="503"/>
        <v>7300</v>
      </c>
      <c r="DW413" s="621">
        <f t="shared" si="504"/>
        <v>5600</v>
      </c>
      <c r="DX413" s="621">
        <f t="shared" si="480"/>
        <v>0</v>
      </c>
      <c r="DY413" s="621">
        <f t="shared" si="481"/>
        <v>1700</v>
      </c>
      <c r="EC413" s="613" t="s">
        <v>1826</v>
      </c>
      <c r="ED413" s="621">
        <f>DU413-DV413</f>
        <v>0</v>
      </c>
      <c r="EG413" s="621"/>
    </row>
    <row r="414" spans="1:137" s="612" customFormat="1" ht="37.5" hidden="1" customHeight="1" x14ac:dyDescent="0.25">
      <c r="A414" s="606">
        <v>2026</v>
      </c>
      <c r="B414" s="606">
        <v>479</v>
      </c>
      <c r="C414" s="606" t="s">
        <v>58</v>
      </c>
      <c r="D414" s="606">
        <v>3000654</v>
      </c>
      <c r="E414" s="606">
        <v>5005020</v>
      </c>
      <c r="F414" s="606" t="s">
        <v>2269</v>
      </c>
      <c r="G414" s="636" t="s">
        <v>2270</v>
      </c>
      <c r="H414" s="606">
        <v>93</v>
      </c>
      <c r="I414" s="695" t="s">
        <v>992</v>
      </c>
      <c r="J414" s="608" t="s">
        <v>10</v>
      </c>
      <c r="K414" s="608" t="s">
        <v>60</v>
      </c>
      <c r="L414" s="606" t="str">
        <f t="shared" si="474"/>
        <v>2.3</v>
      </c>
      <c r="M414" s="609" t="s">
        <v>62</v>
      </c>
      <c r="N414" s="609"/>
      <c r="O414" s="606" t="s">
        <v>2291</v>
      </c>
      <c r="P414" s="606" t="s">
        <v>65</v>
      </c>
      <c r="Q414" s="610">
        <v>1</v>
      </c>
      <c r="R414" s="324">
        <v>3000</v>
      </c>
      <c r="S414" s="606">
        <v>30</v>
      </c>
      <c r="T414" s="606">
        <v>30</v>
      </c>
      <c r="U414" s="606">
        <v>17</v>
      </c>
      <c r="V414" s="606"/>
      <c r="W414" s="325"/>
      <c r="X414" s="325"/>
      <c r="Y414" s="325"/>
      <c r="Z414" s="326"/>
      <c r="AA414" s="326"/>
      <c r="AB414" s="326"/>
      <c r="AC414" s="326"/>
      <c r="AD414" s="326"/>
      <c r="AE414" s="324">
        <f t="shared" si="505"/>
        <v>7700</v>
      </c>
      <c r="AF414" s="327">
        <f t="shared" si="502"/>
        <v>3000</v>
      </c>
      <c r="AG414" s="327">
        <f t="shared" si="482"/>
        <v>3000</v>
      </c>
      <c r="AH414" s="327">
        <f t="shared" si="500"/>
        <v>1700</v>
      </c>
      <c r="AI414" s="327">
        <f t="shared" si="440"/>
        <v>0</v>
      </c>
      <c r="AJ414" s="327">
        <f t="shared" si="441"/>
        <v>0</v>
      </c>
      <c r="AK414" s="327">
        <f t="shared" si="442"/>
        <v>0</v>
      </c>
      <c r="AL414" s="327">
        <f t="shared" si="443"/>
        <v>0</v>
      </c>
      <c r="AM414" s="327">
        <f t="shared" si="444"/>
        <v>0</v>
      </c>
      <c r="AN414" s="327">
        <f t="shared" si="445"/>
        <v>0</v>
      </c>
      <c r="AO414" s="327">
        <f t="shared" si="446"/>
        <v>0</v>
      </c>
      <c r="AP414" s="327">
        <f t="shared" si="447"/>
        <v>0</v>
      </c>
      <c r="AQ414" s="327">
        <f t="shared" si="448"/>
        <v>0</v>
      </c>
      <c r="AR414" s="327">
        <f t="shared" si="501"/>
        <v>7300</v>
      </c>
      <c r="AS414" s="611" t="s">
        <v>1763</v>
      </c>
      <c r="AT414" s="665" t="s">
        <v>2272</v>
      </c>
      <c r="AU414" s="613" t="s">
        <v>1846</v>
      </c>
      <c r="AV414" s="613" t="s">
        <v>1847</v>
      </c>
      <c r="AX414" s="613" t="s">
        <v>1848</v>
      </c>
      <c r="AY414" s="624">
        <v>46066</v>
      </c>
      <c r="AZ414" s="296"/>
      <c r="BA414" s="613" t="s">
        <v>1817</v>
      </c>
      <c r="BB414" s="614" t="s">
        <v>995</v>
      </c>
      <c r="BC414" s="614" t="s">
        <v>2275</v>
      </c>
      <c r="BD414" s="614" t="s">
        <v>2276</v>
      </c>
      <c r="BE414" s="614" t="s">
        <v>2277</v>
      </c>
      <c r="BF414" s="615">
        <v>46028</v>
      </c>
      <c r="BG414" s="614"/>
      <c r="BH414" s="616" t="s">
        <v>2497</v>
      </c>
      <c r="BI414" s="616" t="s">
        <v>2279</v>
      </c>
      <c r="BJ414" s="614"/>
      <c r="BK414" s="616"/>
      <c r="BL414" s="614"/>
      <c r="BM414" s="614"/>
      <c r="BN414" s="616"/>
      <c r="BO414" s="616"/>
      <c r="BP414" s="646"/>
      <c r="BQ414" s="646"/>
      <c r="BR414" s="646"/>
      <c r="BS414" s="656" t="s">
        <v>1196</v>
      </c>
      <c r="BT414" s="657" t="s">
        <v>2498</v>
      </c>
      <c r="BU414" s="657" t="s">
        <v>2499</v>
      </c>
      <c r="BV414" s="638">
        <v>74755447</v>
      </c>
      <c r="BW414" s="658">
        <v>10747554477</v>
      </c>
      <c r="BX414" s="663">
        <v>3000</v>
      </c>
      <c r="BY414" s="629">
        <v>46028</v>
      </c>
      <c r="BZ414" s="629">
        <v>46098</v>
      </c>
      <c r="CA414" s="619"/>
      <c r="CB414" s="612">
        <f t="shared" si="506"/>
        <v>30</v>
      </c>
      <c r="CC414" s="620">
        <f t="shared" si="507"/>
        <v>3000</v>
      </c>
      <c r="CD414" s="611">
        <v>26</v>
      </c>
      <c r="CE414" s="621">
        <f>(R414/30*CD414)*Q414</f>
        <v>2600</v>
      </c>
      <c r="CF414" s="612">
        <v>26</v>
      </c>
      <c r="CG414" s="621">
        <v>2600</v>
      </c>
      <c r="CH414" s="621">
        <f t="shared" si="475"/>
        <v>400</v>
      </c>
      <c r="CI414" s="621">
        <f t="shared" si="508"/>
        <v>400</v>
      </c>
      <c r="CJ414" s="619"/>
      <c r="CK414" s="612">
        <f t="shared" si="509"/>
        <v>30</v>
      </c>
      <c r="CL414" s="620">
        <f t="shared" si="510"/>
        <v>3000</v>
      </c>
      <c r="CM414" s="611">
        <v>30</v>
      </c>
      <c r="CN414" s="621">
        <f>(R414/30*CM414)*Q414</f>
        <v>3000</v>
      </c>
      <c r="CO414" s="612">
        <v>30</v>
      </c>
      <c r="CP414" s="621">
        <v>3000</v>
      </c>
      <c r="CQ414" s="621">
        <f t="shared" si="468"/>
        <v>0</v>
      </c>
      <c r="CR414" s="621">
        <f t="shared" si="469"/>
        <v>3000</v>
      </c>
      <c r="CS414" s="622"/>
      <c r="CT414" s="612">
        <f t="shared" si="492"/>
        <v>17</v>
      </c>
      <c r="CU414" s="620">
        <f t="shared" si="493"/>
        <v>1700</v>
      </c>
      <c r="CV414" s="611">
        <v>17</v>
      </c>
      <c r="CW414" s="621">
        <f t="shared" si="494"/>
        <v>1700</v>
      </c>
      <c r="CY414" s="621">
        <f t="shared" si="495"/>
        <v>0</v>
      </c>
      <c r="CZ414" s="621">
        <f t="shared" si="496"/>
        <v>0</v>
      </c>
      <c r="DA414" s="621">
        <f t="shared" si="497"/>
        <v>1700</v>
      </c>
      <c r="DC414" s="612">
        <f t="shared" si="470"/>
        <v>0</v>
      </c>
      <c r="DD414" s="620">
        <f t="shared" si="477"/>
        <v>0</v>
      </c>
      <c r="DF414" s="621">
        <f t="shared" si="478"/>
        <v>0</v>
      </c>
      <c r="DH414" s="621">
        <f t="shared" si="479"/>
        <v>0</v>
      </c>
      <c r="DU414" s="620">
        <f t="shared" si="471"/>
        <v>7300</v>
      </c>
      <c r="DV414" s="621">
        <f t="shared" si="503"/>
        <v>7300</v>
      </c>
      <c r="DW414" s="621">
        <f t="shared" si="504"/>
        <v>5600</v>
      </c>
      <c r="DX414" s="621">
        <f t="shared" si="480"/>
        <v>0</v>
      </c>
      <c r="DY414" s="621">
        <f t="shared" si="481"/>
        <v>1700</v>
      </c>
      <c r="EC414" s="613" t="s">
        <v>1826</v>
      </c>
      <c r="ED414" s="621">
        <f>DU414-DV414</f>
        <v>0</v>
      </c>
      <c r="EG414" s="621"/>
    </row>
    <row r="415" spans="1:137" s="1944" customFormat="1" ht="30" hidden="1" customHeight="1" x14ac:dyDescent="0.25">
      <c r="A415" s="1937">
        <v>2026</v>
      </c>
      <c r="B415" s="606">
        <v>479</v>
      </c>
      <c r="C415" s="606" t="s">
        <v>58</v>
      </c>
      <c r="D415" s="606">
        <v>3000654</v>
      </c>
      <c r="E415" s="606">
        <v>5005023</v>
      </c>
      <c r="F415" s="606" t="s">
        <v>990</v>
      </c>
      <c r="G415" s="1937" t="s">
        <v>991</v>
      </c>
      <c r="H415" s="1937">
        <v>94</v>
      </c>
      <c r="I415" s="607" t="s">
        <v>992</v>
      </c>
      <c r="J415" s="608" t="s">
        <v>10</v>
      </c>
      <c r="K415" s="608" t="s">
        <v>60</v>
      </c>
      <c r="L415" s="606" t="str">
        <f t="shared" si="474"/>
        <v>2.3</v>
      </c>
      <c r="M415" s="1938" t="s">
        <v>62</v>
      </c>
      <c r="N415" s="609"/>
      <c r="O415" s="1937" t="s">
        <v>2500</v>
      </c>
      <c r="P415" s="1937" t="s">
        <v>65</v>
      </c>
      <c r="Q415" s="1939">
        <v>1</v>
      </c>
      <c r="R415" s="457">
        <v>10000</v>
      </c>
      <c r="S415" s="1937">
        <v>30</v>
      </c>
      <c r="T415" s="1937">
        <v>30</v>
      </c>
      <c r="U415" s="1937"/>
      <c r="V415" s="1937">
        <v>0</v>
      </c>
      <c r="W415" s="2000"/>
      <c r="X415" s="325"/>
      <c r="Y415" s="325"/>
      <c r="Z415" s="326"/>
      <c r="AA415" s="326"/>
      <c r="AB415" s="326"/>
      <c r="AC415" s="326"/>
      <c r="AD415" s="326"/>
      <c r="AE415" s="457">
        <f t="shared" si="505"/>
        <v>20000</v>
      </c>
      <c r="AF415" s="327">
        <f t="shared" ref="AF415:AF431" si="511">+$R415*(S415/30)</f>
        <v>10000</v>
      </c>
      <c r="AG415" s="327">
        <f t="shared" ref="AG415:AG431" si="512">+$R415*(T415/30)</f>
        <v>10000</v>
      </c>
      <c r="AH415" s="327">
        <f t="shared" ref="AH415:AH478" si="513">+$R415*U415</f>
        <v>0</v>
      </c>
      <c r="AI415" s="327">
        <f t="shared" si="440"/>
        <v>0</v>
      </c>
      <c r="AJ415" s="327">
        <f t="shared" si="441"/>
        <v>0</v>
      </c>
      <c r="AK415" s="327">
        <f t="shared" si="442"/>
        <v>0</v>
      </c>
      <c r="AL415" s="327">
        <f t="shared" si="443"/>
        <v>0</v>
      </c>
      <c r="AM415" s="327">
        <f t="shared" si="444"/>
        <v>0</v>
      </c>
      <c r="AN415" s="327">
        <f t="shared" si="445"/>
        <v>0</v>
      </c>
      <c r="AO415" s="327">
        <f t="shared" si="446"/>
        <v>0</v>
      </c>
      <c r="AP415" s="327">
        <f t="shared" si="447"/>
        <v>0</v>
      </c>
      <c r="AQ415" s="327">
        <f t="shared" si="448"/>
        <v>0</v>
      </c>
      <c r="AR415" s="458">
        <f>+ROUNDUP(SUM(AF415:AQ415),0)</f>
        <v>20000</v>
      </c>
      <c r="AS415" s="1941" t="s">
        <v>10</v>
      </c>
      <c r="AT415" s="612"/>
      <c r="AU415" s="612"/>
      <c r="AV415" s="612"/>
      <c r="AW415" s="612"/>
      <c r="AX415" s="612"/>
      <c r="AY415" s="612"/>
      <c r="AZ415" s="612"/>
      <c r="BA415" s="613"/>
      <c r="BB415" s="1942" t="s">
        <v>995</v>
      </c>
      <c r="BC415" s="614" t="s">
        <v>2501</v>
      </c>
      <c r="BD415" s="614" t="s">
        <v>2502</v>
      </c>
      <c r="BE415" s="614" t="s">
        <v>2502</v>
      </c>
      <c r="BF415" s="615">
        <v>46027</v>
      </c>
      <c r="BG415" s="614"/>
      <c r="BH415" s="616" t="s">
        <v>2503</v>
      </c>
      <c r="BI415" s="2821"/>
      <c r="BJ415" s="2860"/>
      <c r="BK415" s="2821"/>
      <c r="BL415" s="2860"/>
      <c r="BM415" s="2860"/>
      <c r="BN415" s="2821"/>
      <c r="BO415" s="2821"/>
      <c r="BP415" s="2821"/>
      <c r="BQ415" s="2821"/>
      <c r="BR415" s="2821"/>
      <c r="BS415" s="2761" t="s">
        <v>1228</v>
      </c>
      <c r="BT415" s="2761" t="s">
        <v>1605</v>
      </c>
      <c r="BU415" s="2761" t="s">
        <v>2504</v>
      </c>
      <c r="BV415" s="2861" t="s">
        <v>2505</v>
      </c>
      <c r="BW415" s="2861">
        <v>10446716994</v>
      </c>
      <c r="BX415" s="2862">
        <v>10000</v>
      </c>
      <c r="BY415" s="618" t="s">
        <v>2506</v>
      </c>
      <c r="BZ415" s="2804">
        <v>46081</v>
      </c>
      <c r="CA415" s="619"/>
      <c r="CB415" s="612">
        <f t="shared" si="506"/>
        <v>30</v>
      </c>
      <c r="CC415" s="620">
        <f t="shared" si="507"/>
        <v>10000</v>
      </c>
      <c r="CD415" s="612">
        <v>30</v>
      </c>
      <c r="CE415" s="621">
        <v>10000</v>
      </c>
      <c r="CF415" s="612">
        <v>30</v>
      </c>
      <c r="CG415" s="621">
        <v>10000</v>
      </c>
      <c r="CH415" s="621">
        <f t="shared" si="475"/>
        <v>0</v>
      </c>
      <c r="CI415" s="621">
        <f t="shared" si="508"/>
        <v>0</v>
      </c>
      <c r="CJ415" s="619"/>
      <c r="CK415" s="612">
        <f t="shared" si="509"/>
        <v>30</v>
      </c>
      <c r="CL415" s="620">
        <f t="shared" si="510"/>
        <v>10000</v>
      </c>
      <c r="CM415" s="612">
        <v>30</v>
      </c>
      <c r="CN415" s="621">
        <v>10000</v>
      </c>
      <c r="CO415" s="612">
        <v>30</v>
      </c>
      <c r="CP415" s="621">
        <v>10000</v>
      </c>
      <c r="CQ415" s="621">
        <f t="shared" si="468"/>
        <v>0</v>
      </c>
      <c r="CR415" s="621">
        <f t="shared" si="469"/>
        <v>10000</v>
      </c>
      <c r="CS415" s="622"/>
      <c r="CT415" s="612">
        <f t="shared" si="492"/>
        <v>0</v>
      </c>
      <c r="CU415" s="620">
        <f t="shared" si="493"/>
        <v>0</v>
      </c>
      <c r="CV415" s="612"/>
      <c r="CW415" s="621">
        <f t="shared" si="494"/>
        <v>0</v>
      </c>
      <c r="CX415" s="612"/>
      <c r="CY415" s="621">
        <f t="shared" si="495"/>
        <v>0</v>
      </c>
      <c r="CZ415" s="621">
        <f t="shared" si="496"/>
        <v>0</v>
      </c>
      <c r="DA415" s="621">
        <f t="shared" si="497"/>
        <v>0</v>
      </c>
      <c r="DB415" s="612"/>
      <c r="DC415" s="612">
        <f t="shared" si="470"/>
        <v>0</v>
      </c>
      <c r="DD415" s="620">
        <f t="shared" si="477"/>
        <v>0</v>
      </c>
      <c r="DE415" s="612"/>
      <c r="DF415" s="621">
        <f t="shared" si="478"/>
        <v>0</v>
      </c>
      <c r="DG415" s="612"/>
      <c r="DH415" s="621">
        <f t="shared" si="479"/>
        <v>0</v>
      </c>
      <c r="DI415" s="612"/>
      <c r="DJ415" s="612"/>
      <c r="DK415" s="612"/>
      <c r="DL415" s="612"/>
      <c r="DM415" s="612"/>
      <c r="DN415" s="612"/>
      <c r="DO415" s="612"/>
      <c r="DP415" s="612"/>
      <c r="DQ415" s="612"/>
      <c r="DR415" s="612"/>
      <c r="DS415" s="612"/>
      <c r="DU415" s="1945">
        <f t="shared" si="471"/>
        <v>20000</v>
      </c>
      <c r="DV415" s="1946">
        <f t="shared" si="503"/>
        <v>20000</v>
      </c>
      <c r="DW415" s="1946">
        <f t="shared" si="504"/>
        <v>20000</v>
      </c>
      <c r="DX415" s="1946">
        <f t="shared" si="480"/>
        <v>0</v>
      </c>
      <c r="DY415" s="1946">
        <f t="shared" si="481"/>
        <v>0</v>
      </c>
      <c r="EG415" s="1946"/>
    </row>
    <row r="416" spans="1:137" s="1944" customFormat="1" ht="45" hidden="1" customHeight="1" x14ac:dyDescent="0.25">
      <c r="A416" s="1937">
        <v>2026</v>
      </c>
      <c r="B416" s="606">
        <v>479</v>
      </c>
      <c r="C416" s="606" t="s">
        <v>58</v>
      </c>
      <c r="D416" s="606">
        <v>3000654</v>
      </c>
      <c r="E416" s="606">
        <v>5005023</v>
      </c>
      <c r="F416" s="606" t="s">
        <v>990</v>
      </c>
      <c r="G416" s="1937" t="s">
        <v>991</v>
      </c>
      <c r="H416" s="1937">
        <v>94</v>
      </c>
      <c r="I416" s="607" t="s">
        <v>992</v>
      </c>
      <c r="J416" s="608" t="s">
        <v>10</v>
      </c>
      <c r="K416" s="608" t="s">
        <v>60</v>
      </c>
      <c r="L416" s="606" t="str">
        <f t="shared" si="474"/>
        <v>2.3</v>
      </c>
      <c r="M416" s="1938" t="s">
        <v>62</v>
      </c>
      <c r="N416" s="609"/>
      <c r="O416" s="1937" t="s">
        <v>2507</v>
      </c>
      <c r="P416" s="1937" t="s">
        <v>65</v>
      </c>
      <c r="Q416" s="1939">
        <v>1</v>
      </c>
      <c r="R416" s="457">
        <v>12000</v>
      </c>
      <c r="S416" s="1937">
        <v>30</v>
      </c>
      <c r="T416" s="1937">
        <v>30</v>
      </c>
      <c r="U416" s="1937"/>
      <c r="V416" s="1937">
        <v>0</v>
      </c>
      <c r="W416" s="2000"/>
      <c r="X416" s="325"/>
      <c r="Y416" s="325"/>
      <c r="Z416" s="326"/>
      <c r="AA416" s="326"/>
      <c r="AB416" s="326"/>
      <c r="AC416" s="326"/>
      <c r="AD416" s="326"/>
      <c r="AE416" s="457">
        <f t="shared" si="505"/>
        <v>24000</v>
      </c>
      <c r="AF416" s="327">
        <f t="shared" si="511"/>
        <v>12000</v>
      </c>
      <c r="AG416" s="327">
        <f t="shared" si="512"/>
        <v>12000</v>
      </c>
      <c r="AH416" s="327">
        <f t="shared" si="513"/>
        <v>0</v>
      </c>
      <c r="AI416" s="327">
        <f t="shared" si="440"/>
        <v>0</v>
      </c>
      <c r="AJ416" s="327">
        <f t="shared" si="441"/>
        <v>0</v>
      </c>
      <c r="AK416" s="327">
        <f t="shared" si="442"/>
        <v>0</v>
      </c>
      <c r="AL416" s="327">
        <f t="shared" si="443"/>
        <v>0</v>
      </c>
      <c r="AM416" s="327">
        <f t="shared" si="444"/>
        <v>0</v>
      </c>
      <c r="AN416" s="327">
        <f t="shared" si="445"/>
        <v>0</v>
      </c>
      <c r="AO416" s="327">
        <f t="shared" si="446"/>
        <v>0</v>
      </c>
      <c r="AP416" s="327">
        <f t="shared" si="447"/>
        <v>0</v>
      </c>
      <c r="AQ416" s="327">
        <f t="shared" si="448"/>
        <v>0</v>
      </c>
      <c r="AR416" s="458">
        <f>+ROUNDUP(SUM(AF416:AQ416),0)</f>
        <v>24000</v>
      </c>
      <c r="AS416" s="1941" t="s">
        <v>10</v>
      </c>
      <c r="AT416" s="612"/>
      <c r="AU416" s="612"/>
      <c r="AV416" s="612"/>
      <c r="AW416" s="612"/>
      <c r="AX416" s="612"/>
      <c r="AY416" s="612"/>
      <c r="AZ416" s="612"/>
      <c r="BA416" s="613"/>
      <c r="BB416" s="1942" t="s">
        <v>995</v>
      </c>
      <c r="BC416" s="614" t="s">
        <v>2501</v>
      </c>
      <c r="BD416" s="614" t="s">
        <v>2502</v>
      </c>
      <c r="BE416" s="614" t="s">
        <v>2502</v>
      </c>
      <c r="BF416" s="615">
        <v>46027</v>
      </c>
      <c r="BG416" s="614"/>
      <c r="BH416" s="616">
        <v>2148</v>
      </c>
      <c r="BI416" s="2821"/>
      <c r="BJ416" s="2860"/>
      <c r="BK416" s="2821"/>
      <c r="BL416" s="2860"/>
      <c r="BM416" s="2860"/>
      <c r="BN416" s="2821"/>
      <c r="BO416" s="2821"/>
      <c r="BP416" s="2821"/>
      <c r="BQ416" s="2821"/>
      <c r="BR416" s="2821"/>
      <c r="BS416" s="2761" t="s">
        <v>1408</v>
      </c>
      <c r="BT416" s="2761" t="s">
        <v>1751</v>
      </c>
      <c r="BU416" s="2761" t="s">
        <v>2508</v>
      </c>
      <c r="BV416" s="2863" t="s">
        <v>2509</v>
      </c>
      <c r="BW416" s="2835">
        <v>10038981175</v>
      </c>
      <c r="BX416" s="2862">
        <v>12000</v>
      </c>
      <c r="BY416" s="618" t="s">
        <v>2506</v>
      </c>
      <c r="BZ416" s="2804">
        <v>46081</v>
      </c>
      <c r="CA416" s="619"/>
      <c r="CB416" s="612">
        <f t="shared" si="506"/>
        <v>30</v>
      </c>
      <c r="CC416" s="620">
        <f t="shared" si="507"/>
        <v>12000</v>
      </c>
      <c r="CD416" s="612">
        <v>30</v>
      </c>
      <c r="CE416" s="621">
        <v>12000</v>
      </c>
      <c r="CF416" s="612">
        <v>30</v>
      </c>
      <c r="CG416" s="621">
        <v>12000</v>
      </c>
      <c r="CH416" s="621">
        <f t="shared" si="475"/>
        <v>0</v>
      </c>
      <c r="CI416" s="621">
        <f t="shared" si="508"/>
        <v>0</v>
      </c>
      <c r="CJ416" s="619"/>
      <c r="CK416" s="612">
        <f t="shared" si="509"/>
        <v>30</v>
      </c>
      <c r="CL416" s="620">
        <f t="shared" si="510"/>
        <v>12000</v>
      </c>
      <c r="CM416" s="612">
        <v>30</v>
      </c>
      <c r="CN416" s="621">
        <v>12000</v>
      </c>
      <c r="CO416" s="612">
        <v>30</v>
      </c>
      <c r="CP416" s="621">
        <v>12000</v>
      </c>
      <c r="CQ416" s="621">
        <f t="shared" si="468"/>
        <v>0</v>
      </c>
      <c r="CR416" s="621">
        <f t="shared" si="469"/>
        <v>12000</v>
      </c>
      <c r="CS416" s="622"/>
      <c r="CT416" s="612">
        <f t="shared" si="492"/>
        <v>0</v>
      </c>
      <c r="CU416" s="620">
        <f t="shared" si="493"/>
        <v>0</v>
      </c>
      <c r="CV416" s="612"/>
      <c r="CW416" s="621">
        <f t="shared" si="494"/>
        <v>0</v>
      </c>
      <c r="CX416" s="612"/>
      <c r="CY416" s="621">
        <f t="shared" si="495"/>
        <v>0</v>
      </c>
      <c r="CZ416" s="621">
        <f t="shared" si="496"/>
        <v>0</v>
      </c>
      <c r="DA416" s="621">
        <f t="shared" si="497"/>
        <v>0</v>
      </c>
      <c r="DB416" s="612"/>
      <c r="DC416" s="612">
        <f t="shared" si="470"/>
        <v>0</v>
      </c>
      <c r="DD416" s="620">
        <f t="shared" si="477"/>
        <v>0</v>
      </c>
      <c r="DE416" s="612"/>
      <c r="DF416" s="621">
        <f t="shared" si="478"/>
        <v>0</v>
      </c>
      <c r="DG416" s="612"/>
      <c r="DH416" s="621">
        <f t="shared" si="479"/>
        <v>0</v>
      </c>
      <c r="DI416" s="612"/>
      <c r="DJ416" s="612"/>
      <c r="DK416" s="612"/>
      <c r="DL416" s="612"/>
      <c r="DM416" s="612"/>
      <c r="DN416" s="612"/>
      <c r="DO416" s="612"/>
      <c r="DP416" s="612"/>
      <c r="DQ416" s="612"/>
      <c r="DR416" s="612"/>
      <c r="DS416" s="612"/>
      <c r="DU416" s="1945">
        <f t="shared" si="471"/>
        <v>24000</v>
      </c>
      <c r="DV416" s="1946">
        <f t="shared" si="503"/>
        <v>24000</v>
      </c>
      <c r="DW416" s="1946">
        <f t="shared" si="504"/>
        <v>24000</v>
      </c>
      <c r="DX416" s="1946">
        <f t="shared" si="480"/>
        <v>0</v>
      </c>
      <c r="DY416" s="1946">
        <f t="shared" si="481"/>
        <v>0</v>
      </c>
      <c r="EG416" s="1946"/>
    </row>
    <row r="417" spans="1:137" s="1944" customFormat="1" ht="25.5" hidden="1" customHeight="1" x14ac:dyDescent="0.25">
      <c r="A417" s="1937">
        <v>2026</v>
      </c>
      <c r="B417" s="606">
        <v>479</v>
      </c>
      <c r="C417" s="606" t="s">
        <v>58</v>
      </c>
      <c r="D417" s="606">
        <v>3000654</v>
      </c>
      <c r="E417" s="606">
        <v>5005023</v>
      </c>
      <c r="F417" s="606" t="s">
        <v>990</v>
      </c>
      <c r="G417" s="2204" t="s">
        <v>991</v>
      </c>
      <c r="H417" s="1937">
        <v>94</v>
      </c>
      <c r="I417" s="607" t="s">
        <v>992</v>
      </c>
      <c r="J417" s="608" t="s">
        <v>10</v>
      </c>
      <c r="K417" s="608" t="s">
        <v>60</v>
      </c>
      <c r="L417" s="606" t="str">
        <f t="shared" si="474"/>
        <v>2.3</v>
      </c>
      <c r="M417" s="1938" t="s">
        <v>62</v>
      </c>
      <c r="N417" s="609"/>
      <c r="O417" s="1937" t="s">
        <v>2510</v>
      </c>
      <c r="P417" s="1937" t="s">
        <v>65</v>
      </c>
      <c r="Q417" s="1939">
        <v>1</v>
      </c>
      <c r="R417" s="457">
        <v>12000</v>
      </c>
      <c r="S417" s="1937">
        <v>30</v>
      </c>
      <c r="T417" s="1937">
        <v>30</v>
      </c>
      <c r="U417" s="1937"/>
      <c r="V417" s="1937">
        <v>0</v>
      </c>
      <c r="W417" s="2000"/>
      <c r="X417" s="325"/>
      <c r="Y417" s="325"/>
      <c r="Z417" s="326"/>
      <c r="AA417" s="326"/>
      <c r="AB417" s="326"/>
      <c r="AC417" s="326"/>
      <c r="AD417" s="326"/>
      <c r="AE417" s="457">
        <f t="shared" si="505"/>
        <v>24000</v>
      </c>
      <c r="AF417" s="327">
        <f t="shared" si="511"/>
        <v>12000</v>
      </c>
      <c r="AG417" s="327">
        <f t="shared" si="512"/>
        <v>12000</v>
      </c>
      <c r="AH417" s="327">
        <f t="shared" si="513"/>
        <v>0</v>
      </c>
      <c r="AI417" s="327">
        <f t="shared" si="440"/>
        <v>0</v>
      </c>
      <c r="AJ417" s="327">
        <f t="shared" si="441"/>
        <v>0</v>
      </c>
      <c r="AK417" s="327">
        <f t="shared" si="442"/>
        <v>0</v>
      </c>
      <c r="AL417" s="327">
        <f t="shared" si="443"/>
        <v>0</v>
      </c>
      <c r="AM417" s="327">
        <f t="shared" si="444"/>
        <v>0</v>
      </c>
      <c r="AN417" s="327">
        <f t="shared" si="445"/>
        <v>0</v>
      </c>
      <c r="AO417" s="327">
        <f t="shared" si="446"/>
        <v>0</v>
      </c>
      <c r="AP417" s="327">
        <f t="shared" si="447"/>
        <v>0</v>
      </c>
      <c r="AQ417" s="327">
        <f t="shared" si="448"/>
        <v>0</v>
      </c>
      <c r="AR417" s="458">
        <v>9000</v>
      </c>
      <c r="AS417" s="1941" t="s">
        <v>10</v>
      </c>
      <c r="AT417" s="612"/>
      <c r="AU417" s="612"/>
      <c r="AV417" s="612"/>
      <c r="AW417" s="612"/>
      <c r="AX417" s="612"/>
      <c r="AY417" s="612"/>
      <c r="AZ417" s="612"/>
      <c r="BA417" s="613"/>
      <c r="BB417" s="1942" t="s">
        <v>995</v>
      </c>
      <c r="BC417" s="614"/>
      <c r="BD417" s="614" t="s">
        <v>2511</v>
      </c>
      <c r="BE417" s="614" t="s">
        <v>2512</v>
      </c>
      <c r="BF417" s="615">
        <v>46055</v>
      </c>
      <c r="BG417" s="614"/>
      <c r="BH417" s="616">
        <v>3293</v>
      </c>
      <c r="BI417" s="2821"/>
      <c r="BJ417" s="2860"/>
      <c r="BK417" s="2821"/>
      <c r="BL417" s="2860"/>
      <c r="BM417" s="2860"/>
      <c r="BN417" s="2821"/>
      <c r="BO417" s="2821"/>
      <c r="BP417" s="2821"/>
      <c r="BQ417" s="2821"/>
      <c r="BR417" s="2821"/>
      <c r="BS417" s="2761" t="s">
        <v>2513</v>
      </c>
      <c r="BT417" s="2761" t="s">
        <v>2514</v>
      </c>
      <c r="BU417" s="2761" t="s">
        <v>2515</v>
      </c>
      <c r="BV417" s="2861" t="s">
        <v>2516</v>
      </c>
      <c r="BW417" s="2861" t="s">
        <v>2517</v>
      </c>
      <c r="BX417" s="2823">
        <v>10000</v>
      </c>
      <c r="BY417" s="2864">
        <v>46055</v>
      </c>
      <c r="BZ417" s="2864">
        <v>46081</v>
      </c>
      <c r="CA417" s="619"/>
      <c r="CB417" s="612">
        <f t="shared" si="506"/>
        <v>30</v>
      </c>
      <c r="CC417" s="620">
        <f t="shared" si="507"/>
        <v>12000</v>
      </c>
      <c r="CD417" s="612"/>
      <c r="CE417" s="621"/>
      <c r="CF417" s="612"/>
      <c r="CG417" s="621">
        <f>(R417/30*CF417)*Q417</f>
        <v>0</v>
      </c>
      <c r="CH417" s="621">
        <f t="shared" si="475"/>
        <v>12000</v>
      </c>
      <c r="CI417" s="621">
        <f t="shared" si="508"/>
        <v>12000</v>
      </c>
      <c r="CJ417" s="619"/>
      <c r="CK417" s="612">
        <f t="shared" si="509"/>
        <v>30</v>
      </c>
      <c r="CL417" s="620">
        <f t="shared" si="510"/>
        <v>12000</v>
      </c>
      <c r="CM417" s="612">
        <v>27</v>
      </c>
      <c r="CN417" s="621">
        <v>9000</v>
      </c>
      <c r="CO417" s="612">
        <v>27</v>
      </c>
      <c r="CP417" s="621">
        <v>9000</v>
      </c>
      <c r="CQ417" s="621">
        <f t="shared" si="468"/>
        <v>3000</v>
      </c>
      <c r="CR417" s="621">
        <f t="shared" si="469"/>
        <v>9000</v>
      </c>
      <c r="CS417" s="622"/>
      <c r="CT417" s="612">
        <f t="shared" si="492"/>
        <v>0</v>
      </c>
      <c r="CU417" s="620">
        <f t="shared" si="493"/>
        <v>0</v>
      </c>
      <c r="CV417" s="612"/>
      <c r="CW417" s="621">
        <f t="shared" si="494"/>
        <v>0</v>
      </c>
      <c r="CX417" s="612"/>
      <c r="CY417" s="621">
        <f t="shared" si="495"/>
        <v>0</v>
      </c>
      <c r="CZ417" s="621">
        <f t="shared" si="496"/>
        <v>0</v>
      </c>
      <c r="DA417" s="621">
        <f t="shared" si="497"/>
        <v>0</v>
      </c>
      <c r="DB417" s="612"/>
      <c r="DC417" s="612">
        <f t="shared" si="470"/>
        <v>0</v>
      </c>
      <c r="DD417" s="620">
        <f t="shared" si="477"/>
        <v>0</v>
      </c>
      <c r="DE417" s="612"/>
      <c r="DF417" s="621">
        <f t="shared" si="478"/>
        <v>0</v>
      </c>
      <c r="DG417" s="612"/>
      <c r="DH417" s="621">
        <f t="shared" si="479"/>
        <v>0</v>
      </c>
      <c r="DI417" s="612"/>
      <c r="DJ417" s="612"/>
      <c r="DK417" s="612"/>
      <c r="DL417" s="612"/>
      <c r="DM417" s="612"/>
      <c r="DN417" s="612"/>
      <c r="DO417" s="612"/>
      <c r="DP417" s="612"/>
      <c r="DQ417" s="612"/>
      <c r="DR417" s="612"/>
      <c r="DS417" s="612"/>
      <c r="DU417" s="1945">
        <f t="shared" si="471"/>
        <v>9000</v>
      </c>
      <c r="DV417" s="1946">
        <f t="shared" si="503"/>
        <v>9000</v>
      </c>
      <c r="DW417" s="1946">
        <f t="shared" si="504"/>
        <v>9000</v>
      </c>
      <c r="DX417" s="1946">
        <f t="shared" si="480"/>
        <v>0</v>
      </c>
      <c r="DY417" s="1946">
        <f t="shared" si="481"/>
        <v>0</v>
      </c>
      <c r="EG417" s="1946"/>
    </row>
    <row r="418" spans="1:137" s="1944" customFormat="1" ht="25.5" hidden="1" customHeight="1" x14ac:dyDescent="0.25">
      <c r="A418" s="1937">
        <v>2026</v>
      </c>
      <c r="B418" s="606">
        <v>479</v>
      </c>
      <c r="C418" s="606" t="s">
        <v>58</v>
      </c>
      <c r="D418" s="606">
        <v>3000654</v>
      </c>
      <c r="E418" s="606">
        <v>5005023</v>
      </c>
      <c r="F418" s="606" t="s">
        <v>990</v>
      </c>
      <c r="G418" s="2204" t="s">
        <v>991</v>
      </c>
      <c r="H418" s="1937">
        <v>94</v>
      </c>
      <c r="I418" s="607" t="s">
        <v>992</v>
      </c>
      <c r="J418" s="608" t="s">
        <v>10</v>
      </c>
      <c r="K418" s="608" t="s">
        <v>60</v>
      </c>
      <c r="L418" s="606" t="str">
        <f t="shared" si="474"/>
        <v>2.3</v>
      </c>
      <c r="M418" s="1938" t="s">
        <v>62</v>
      </c>
      <c r="N418" s="609"/>
      <c r="O418" s="1937" t="s">
        <v>2518</v>
      </c>
      <c r="P418" s="1937" t="s">
        <v>65</v>
      </c>
      <c r="Q418" s="1939">
        <v>1</v>
      </c>
      <c r="R418" s="457">
        <v>12000</v>
      </c>
      <c r="S418" s="1937">
        <v>30</v>
      </c>
      <c r="T418" s="1937">
        <v>30</v>
      </c>
      <c r="U418" s="1937"/>
      <c r="V418" s="1937">
        <v>0</v>
      </c>
      <c r="W418" s="2000"/>
      <c r="X418" s="325"/>
      <c r="Y418" s="325"/>
      <c r="Z418" s="326"/>
      <c r="AA418" s="326"/>
      <c r="AB418" s="326"/>
      <c r="AC418" s="326"/>
      <c r="AD418" s="326"/>
      <c r="AE418" s="457">
        <f t="shared" si="505"/>
        <v>24000</v>
      </c>
      <c r="AF418" s="327">
        <f t="shared" si="511"/>
        <v>12000</v>
      </c>
      <c r="AG418" s="327">
        <f t="shared" si="512"/>
        <v>12000</v>
      </c>
      <c r="AH418" s="327">
        <f t="shared" si="513"/>
        <v>0</v>
      </c>
      <c r="AI418" s="327">
        <f t="shared" si="440"/>
        <v>0</v>
      </c>
      <c r="AJ418" s="327">
        <f t="shared" si="441"/>
        <v>0</v>
      </c>
      <c r="AK418" s="327">
        <f t="shared" si="442"/>
        <v>0</v>
      </c>
      <c r="AL418" s="327">
        <f t="shared" si="443"/>
        <v>0</v>
      </c>
      <c r="AM418" s="327">
        <f t="shared" si="444"/>
        <v>0</v>
      </c>
      <c r="AN418" s="327">
        <f t="shared" si="445"/>
        <v>0</v>
      </c>
      <c r="AO418" s="327">
        <f t="shared" si="446"/>
        <v>0</v>
      </c>
      <c r="AP418" s="327">
        <f t="shared" si="447"/>
        <v>0</v>
      </c>
      <c r="AQ418" s="327">
        <f t="shared" si="448"/>
        <v>0</v>
      </c>
      <c r="AR418" s="458"/>
      <c r="AS418" s="1941" t="s">
        <v>10</v>
      </c>
      <c r="AT418" s="612"/>
      <c r="AU418" s="612" t="s">
        <v>1217</v>
      </c>
      <c r="AV418" s="612" t="s">
        <v>2519</v>
      </c>
      <c r="AW418" s="632">
        <v>46038</v>
      </c>
      <c r="AX418" s="612" t="s">
        <v>2520</v>
      </c>
      <c r="AY418" s="632">
        <v>46043</v>
      </c>
      <c r="AZ418" s="620">
        <f>AR418-AR418</f>
        <v>0</v>
      </c>
      <c r="BA418" s="613" t="s">
        <v>2521</v>
      </c>
      <c r="BB418" s="1942" t="s">
        <v>1018</v>
      </c>
      <c r="BC418" s="614"/>
      <c r="BD418" s="614"/>
      <c r="BE418" s="614"/>
      <c r="BF418" s="615"/>
      <c r="BG418" s="614"/>
      <c r="BH418" s="616"/>
      <c r="BI418" s="2821"/>
      <c r="BJ418" s="2860"/>
      <c r="BK418" s="2821"/>
      <c r="BL418" s="2865"/>
      <c r="BM418" s="2865"/>
      <c r="BN418" s="2821"/>
      <c r="BO418" s="2821" t="s">
        <v>2522</v>
      </c>
      <c r="BP418" s="2821"/>
      <c r="BQ418" s="2821"/>
      <c r="BR418" s="2821"/>
      <c r="BS418" s="2761"/>
      <c r="BT418" s="2761"/>
      <c r="BU418" s="2761"/>
      <c r="BV418" s="2840"/>
      <c r="BW418" s="2840"/>
      <c r="BX418" s="2823"/>
      <c r="BY418" s="2823"/>
      <c r="BZ418" s="2823"/>
      <c r="CA418" s="619"/>
      <c r="CB418" s="612">
        <f t="shared" si="506"/>
        <v>30</v>
      </c>
      <c r="CC418" s="620">
        <f t="shared" si="507"/>
        <v>12000</v>
      </c>
      <c r="CD418" s="612"/>
      <c r="CE418" s="621">
        <f>(R418/30*CD418)*Q418</f>
        <v>0</v>
      </c>
      <c r="CF418" s="612"/>
      <c r="CG418" s="621">
        <f>(R418/30*CF418)*Q418</f>
        <v>0</v>
      </c>
      <c r="CH418" s="621">
        <f t="shared" si="475"/>
        <v>12000</v>
      </c>
      <c r="CI418" s="621">
        <f t="shared" si="508"/>
        <v>12000</v>
      </c>
      <c r="CJ418" s="619"/>
      <c r="CK418" s="612">
        <f t="shared" si="509"/>
        <v>30</v>
      </c>
      <c r="CL418" s="620">
        <f t="shared" si="510"/>
        <v>12000</v>
      </c>
      <c r="CM418" s="612"/>
      <c r="CN418" s="621">
        <f>(R418/30*CM418)*Q418</f>
        <v>0</v>
      </c>
      <c r="CO418" s="612"/>
      <c r="CP418" s="621">
        <f>(R418/30*CO418)*Q418</f>
        <v>0</v>
      </c>
      <c r="CQ418" s="621">
        <f t="shared" si="468"/>
        <v>12000</v>
      </c>
      <c r="CR418" s="621">
        <f t="shared" si="469"/>
        <v>0</v>
      </c>
      <c r="CS418" s="622"/>
      <c r="CT418" s="612">
        <f t="shared" si="492"/>
        <v>0</v>
      </c>
      <c r="CU418" s="620">
        <f t="shared" si="493"/>
        <v>0</v>
      </c>
      <c r="CV418" s="612"/>
      <c r="CW418" s="621">
        <f t="shared" si="494"/>
        <v>0</v>
      </c>
      <c r="CX418" s="612"/>
      <c r="CY418" s="621">
        <f t="shared" si="495"/>
        <v>0</v>
      </c>
      <c r="CZ418" s="621">
        <f t="shared" si="496"/>
        <v>0</v>
      </c>
      <c r="DA418" s="621">
        <f t="shared" si="497"/>
        <v>0</v>
      </c>
      <c r="DB418" s="612"/>
      <c r="DC418" s="612">
        <f t="shared" si="470"/>
        <v>0</v>
      </c>
      <c r="DD418" s="620">
        <f t="shared" si="477"/>
        <v>0</v>
      </c>
      <c r="DE418" s="612"/>
      <c r="DF418" s="621">
        <f t="shared" si="478"/>
        <v>0</v>
      </c>
      <c r="DG418" s="612"/>
      <c r="DH418" s="621">
        <f t="shared" si="479"/>
        <v>0</v>
      </c>
      <c r="DI418" s="612"/>
      <c r="DJ418" s="612"/>
      <c r="DK418" s="612"/>
      <c r="DL418" s="612"/>
      <c r="DM418" s="612"/>
      <c r="DN418" s="612"/>
      <c r="DO418" s="612"/>
      <c r="DP418" s="612"/>
      <c r="DQ418" s="612"/>
      <c r="DR418" s="612"/>
      <c r="DS418" s="612"/>
      <c r="DU418" s="1945">
        <f t="shared" si="471"/>
        <v>0</v>
      </c>
      <c r="DV418" s="1946">
        <f t="shared" si="503"/>
        <v>0</v>
      </c>
      <c r="DW418" s="1946">
        <f t="shared" si="504"/>
        <v>0</v>
      </c>
      <c r="DX418" s="1946">
        <f t="shared" si="480"/>
        <v>0</v>
      </c>
      <c r="DY418" s="1946">
        <f t="shared" si="481"/>
        <v>0</v>
      </c>
      <c r="EG418" s="1946"/>
    </row>
    <row r="419" spans="1:137" s="612" customFormat="1" ht="30" hidden="1" customHeight="1" x14ac:dyDescent="0.25">
      <c r="A419" s="606">
        <v>2026</v>
      </c>
      <c r="B419" s="606">
        <v>479</v>
      </c>
      <c r="C419" s="606" t="s">
        <v>58</v>
      </c>
      <c r="D419" s="606">
        <v>3000654</v>
      </c>
      <c r="E419" s="606">
        <v>5005023</v>
      </c>
      <c r="F419" s="606" t="s">
        <v>2523</v>
      </c>
      <c r="G419" s="606" t="s">
        <v>2524</v>
      </c>
      <c r="H419" s="606">
        <v>96</v>
      </c>
      <c r="I419" s="607" t="s">
        <v>992</v>
      </c>
      <c r="J419" s="608" t="s">
        <v>10</v>
      </c>
      <c r="K419" s="608" t="s">
        <v>60</v>
      </c>
      <c r="L419" s="606" t="str">
        <f t="shared" si="474"/>
        <v>2.3</v>
      </c>
      <c r="M419" s="609" t="s">
        <v>62</v>
      </c>
      <c r="N419" s="609"/>
      <c r="O419" s="606" t="s">
        <v>2525</v>
      </c>
      <c r="P419" s="606" t="s">
        <v>65</v>
      </c>
      <c r="Q419" s="610">
        <v>1</v>
      </c>
      <c r="R419" s="324">
        <v>12000</v>
      </c>
      <c r="S419" s="606">
        <v>30</v>
      </c>
      <c r="T419" s="606">
        <v>30</v>
      </c>
      <c r="U419" s="606"/>
      <c r="V419" s="606">
        <v>0</v>
      </c>
      <c r="W419" s="325"/>
      <c r="X419" s="325"/>
      <c r="Y419" s="325"/>
      <c r="Z419" s="326"/>
      <c r="AA419" s="326"/>
      <c r="AB419" s="326"/>
      <c r="AC419" s="326"/>
      <c r="AD419" s="326"/>
      <c r="AE419" s="324">
        <f t="shared" si="505"/>
        <v>24000</v>
      </c>
      <c r="AF419" s="327">
        <f t="shared" si="511"/>
        <v>12000</v>
      </c>
      <c r="AG419" s="327">
        <f t="shared" si="512"/>
        <v>12000</v>
      </c>
      <c r="AH419" s="327">
        <f t="shared" si="513"/>
        <v>0</v>
      </c>
      <c r="AI419" s="327">
        <f t="shared" ref="AI419:AI482" si="514">+$R419*V419</f>
        <v>0</v>
      </c>
      <c r="AJ419" s="327">
        <f t="shared" ref="AJ419:AJ482" si="515">+$R419*W419</f>
        <v>0</v>
      </c>
      <c r="AK419" s="327">
        <f t="shared" ref="AK419:AK482" si="516">+$R419*X419</f>
        <v>0</v>
      </c>
      <c r="AL419" s="327">
        <f t="shared" ref="AL419:AL482" si="517">+$R419*Y419</f>
        <v>0</v>
      </c>
      <c r="AM419" s="327">
        <f t="shared" ref="AM419:AM482" si="518">+$R419*Z419</f>
        <v>0</v>
      </c>
      <c r="AN419" s="327">
        <f t="shared" ref="AN419:AN482" si="519">+$R419*AA419</f>
        <v>0</v>
      </c>
      <c r="AO419" s="327">
        <f t="shared" ref="AO419:AO482" si="520">+$R419*AB419</f>
        <v>0</v>
      </c>
      <c r="AP419" s="327">
        <f t="shared" ref="AP419:AP482" si="521">+$R419*AC419</f>
        <v>0</v>
      </c>
      <c r="AQ419" s="327">
        <f t="shared" ref="AQ419:AQ482" si="522">+$R419*AD419</f>
        <v>0</v>
      </c>
      <c r="AR419" s="327">
        <f>+ROUNDUP(SUM(AF419:AQ419),0)</f>
        <v>24000</v>
      </c>
      <c r="AS419" s="611" t="s">
        <v>10</v>
      </c>
      <c r="BA419" s="613"/>
      <c r="BB419" s="614" t="s">
        <v>995</v>
      </c>
      <c r="BC419" s="614" t="s">
        <v>2501</v>
      </c>
      <c r="BD419" s="614" t="s">
        <v>2502</v>
      </c>
      <c r="BE419" s="614" t="s">
        <v>2502</v>
      </c>
      <c r="BF419" s="615">
        <v>46027</v>
      </c>
      <c r="BG419" s="614"/>
      <c r="BH419" s="616">
        <v>2149</v>
      </c>
      <c r="BI419" s="2821"/>
      <c r="BJ419" s="2860"/>
      <c r="BK419" s="2821"/>
      <c r="BL419" s="2860"/>
      <c r="BM419" s="2860"/>
      <c r="BN419" s="2821"/>
      <c r="BO419" s="2821"/>
      <c r="BP419" s="2821"/>
      <c r="BQ419" s="2821"/>
      <c r="BR419" s="2821"/>
      <c r="BS419" s="2761" t="s">
        <v>2526</v>
      </c>
      <c r="BT419" s="2761" t="s">
        <v>2099</v>
      </c>
      <c r="BU419" s="2761" t="s">
        <v>2527</v>
      </c>
      <c r="BV419" s="2863" t="s">
        <v>2528</v>
      </c>
      <c r="BW419" s="2863">
        <v>10086791060</v>
      </c>
      <c r="BX419" s="2862">
        <v>12000</v>
      </c>
      <c r="BY419" s="618" t="s">
        <v>2506</v>
      </c>
      <c r="BZ419" s="2804">
        <v>46081</v>
      </c>
      <c r="CA419" s="619"/>
      <c r="CB419" s="612">
        <f t="shared" si="506"/>
        <v>30</v>
      </c>
      <c r="CC419" s="620">
        <f t="shared" si="507"/>
        <v>12000</v>
      </c>
      <c r="CD419" s="612">
        <v>30</v>
      </c>
      <c r="CE419" s="621">
        <v>12000</v>
      </c>
      <c r="CF419" s="612">
        <v>30</v>
      </c>
      <c r="CG419" s="621">
        <v>12000</v>
      </c>
      <c r="CH419" s="621">
        <f t="shared" si="475"/>
        <v>0</v>
      </c>
      <c r="CI419" s="621">
        <f t="shared" si="508"/>
        <v>0</v>
      </c>
      <c r="CJ419" s="619"/>
      <c r="CK419" s="612">
        <f t="shared" si="509"/>
        <v>30</v>
      </c>
      <c r="CL419" s="620">
        <f t="shared" si="510"/>
        <v>12000</v>
      </c>
      <c r="CM419" s="612">
        <v>30</v>
      </c>
      <c r="CN419" s="621">
        <v>12000</v>
      </c>
      <c r="CO419" s="612">
        <v>30</v>
      </c>
      <c r="CP419" s="621">
        <v>12000</v>
      </c>
      <c r="CQ419" s="621">
        <f t="shared" si="468"/>
        <v>0</v>
      </c>
      <c r="CR419" s="621">
        <f t="shared" si="469"/>
        <v>12000</v>
      </c>
      <c r="CS419" s="622"/>
      <c r="CT419" s="612">
        <f t="shared" si="492"/>
        <v>0</v>
      </c>
      <c r="CU419" s="620">
        <f t="shared" si="493"/>
        <v>0</v>
      </c>
      <c r="CW419" s="621">
        <f t="shared" si="494"/>
        <v>0</v>
      </c>
      <c r="CY419" s="621">
        <f t="shared" si="495"/>
        <v>0</v>
      </c>
      <c r="CZ419" s="621">
        <f t="shared" si="496"/>
        <v>0</v>
      </c>
      <c r="DA419" s="621">
        <f t="shared" si="497"/>
        <v>0</v>
      </c>
      <c r="DC419" s="612">
        <f t="shared" si="470"/>
        <v>0</v>
      </c>
      <c r="DD419" s="620">
        <f t="shared" si="477"/>
        <v>0</v>
      </c>
      <c r="DF419" s="621">
        <f t="shared" si="478"/>
        <v>0</v>
      </c>
      <c r="DH419" s="621">
        <f t="shared" si="479"/>
        <v>0</v>
      </c>
      <c r="DU419" s="620">
        <f t="shared" si="471"/>
        <v>24000</v>
      </c>
      <c r="DV419" s="621">
        <f t="shared" si="503"/>
        <v>24000</v>
      </c>
      <c r="DW419" s="621">
        <f t="shared" si="504"/>
        <v>24000</v>
      </c>
      <c r="DX419" s="621">
        <f t="shared" si="480"/>
        <v>0</v>
      </c>
      <c r="DY419" s="621">
        <f t="shared" si="481"/>
        <v>0</v>
      </c>
      <c r="EG419" s="621"/>
    </row>
    <row r="420" spans="1:137" s="1944" customFormat="1" ht="30" hidden="1" customHeight="1" x14ac:dyDescent="0.25">
      <c r="A420" s="1937">
        <v>2026</v>
      </c>
      <c r="B420" s="606">
        <v>479</v>
      </c>
      <c r="C420" s="606" t="s">
        <v>58</v>
      </c>
      <c r="D420" s="606">
        <v>3000654</v>
      </c>
      <c r="E420" s="606">
        <v>5005023</v>
      </c>
      <c r="F420" s="606" t="s">
        <v>990</v>
      </c>
      <c r="G420" s="1937" t="s">
        <v>991</v>
      </c>
      <c r="H420" s="1937">
        <v>94</v>
      </c>
      <c r="I420" s="607" t="s">
        <v>992</v>
      </c>
      <c r="J420" s="608" t="s">
        <v>10</v>
      </c>
      <c r="K420" s="608" t="s">
        <v>60</v>
      </c>
      <c r="L420" s="606" t="str">
        <f t="shared" si="474"/>
        <v>2.3</v>
      </c>
      <c r="M420" s="1938" t="s">
        <v>62</v>
      </c>
      <c r="N420" s="609"/>
      <c r="O420" s="1937" t="s">
        <v>2529</v>
      </c>
      <c r="P420" s="1937" t="s">
        <v>65</v>
      </c>
      <c r="Q420" s="1939">
        <v>1</v>
      </c>
      <c r="R420" s="457">
        <v>10000</v>
      </c>
      <c r="S420" s="1937">
        <v>30</v>
      </c>
      <c r="T420" s="1937">
        <v>30</v>
      </c>
      <c r="U420" s="1937"/>
      <c r="V420" s="1937">
        <v>0</v>
      </c>
      <c r="W420" s="2000"/>
      <c r="X420" s="325"/>
      <c r="Y420" s="325"/>
      <c r="Z420" s="326"/>
      <c r="AA420" s="326"/>
      <c r="AB420" s="326"/>
      <c r="AC420" s="326"/>
      <c r="AD420" s="326"/>
      <c r="AE420" s="457">
        <f t="shared" si="505"/>
        <v>20000</v>
      </c>
      <c r="AF420" s="327">
        <f t="shared" si="511"/>
        <v>10000</v>
      </c>
      <c r="AG420" s="327">
        <f t="shared" si="512"/>
        <v>10000</v>
      </c>
      <c r="AH420" s="327">
        <f t="shared" si="513"/>
        <v>0</v>
      </c>
      <c r="AI420" s="327">
        <f t="shared" si="514"/>
        <v>0</v>
      </c>
      <c r="AJ420" s="327">
        <f t="shared" si="515"/>
        <v>0</v>
      </c>
      <c r="AK420" s="327">
        <f t="shared" si="516"/>
        <v>0</v>
      </c>
      <c r="AL420" s="327">
        <f t="shared" si="517"/>
        <v>0</v>
      </c>
      <c r="AM420" s="327">
        <f t="shared" si="518"/>
        <v>0</v>
      </c>
      <c r="AN420" s="327">
        <f t="shared" si="519"/>
        <v>0</v>
      </c>
      <c r="AO420" s="327">
        <f t="shared" si="520"/>
        <v>0</v>
      </c>
      <c r="AP420" s="327">
        <f t="shared" si="521"/>
        <v>0</v>
      </c>
      <c r="AQ420" s="327">
        <f t="shared" si="522"/>
        <v>0</v>
      </c>
      <c r="AR420" s="458">
        <f>+ROUNDUP(SUM(AF420:AQ420),0)</f>
        <v>20000</v>
      </c>
      <c r="AS420" s="1941" t="s">
        <v>10</v>
      </c>
      <c r="AT420" s="612"/>
      <c r="AU420" s="612"/>
      <c r="AV420" s="612"/>
      <c r="AW420" s="612"/>
      <c r="AX420" s="612"/>
      <c r="AY420" s="612"/>
      <c r="AZ420" s="612"/>
      <c r="BA420" s="613"/>
      <c r="BB420" s="1942" t="s">
        <v>995</v>
      </c>
      <c r="BC420" s="614" t="s">
        <v>2501</v>
      </c>
      <c r="BD420" s="614" t="s">
        <v>2502</v>
      </c>
      <c r="BE420" s="614" t="s">
        <v>2502</v>
      </c>
      <c r="BF420" s="615">
        <v>46027</v>
      </c>
      <c r="BG420" s="614"/>
      <c r="BH420" s="616" t="s">
        <v>2530</v>
      </c>
      <c r="BI420" s="2821"/>
      <c r="BJ420" s="2860"/>
      <c r="BK420" s="2821"/>
      <c r="BL420" s="2860"/>
      <c r="BM420" s="2860"/>
      <c r="BN420" s="2821"/>
      <c r="BO420" s="2821"/>
      <c r="BP420" s="2821"/>
      <c r="BQ420" s="2821"/>
      <c r="BR420" s="2821"/>
      <c r="BS420" s="2761" t="s">
        <v>2531</v>
      </c>
      <c r="BT420" s="2761" t="s">
        <v>2532</v>
      </c>
      <c r="BU420" s="2761" t="s">
        <v>2533</v>
      </c>
      <c r="BV420" s="2861" t="s">
        <v>2534</v>
      </c>
      <c r="BW420" s="2861">
        <v>10060862961</v>
      </c>
      <c r="BX420" s="2862">
        <v>10000</v>
      </c>
      <c r="BY420" s="618" t="s">
        <v>2506</v>
      </c>
      <c r="BZ420" s="2804">
        <v>46081</v>
      </c>
      <c r="CA420" s="619"/>
      <c r="CB420" s="612">
        <f t="shared" si="506"/>
        <v>30</v>
      </c>
      <c r="CC420" s="620">
        <f t="shared" si="507"/>
        <v>10000</v>
      </c>
      <c r="CD420" s="612">
        <v>30</v>
      </c>
      <c r="CE420" s="621">
        <v>10000</v>
      </c>
      <c r="CF420" s="612">
        <v>30</v>
      </c>
      <c r="CG420" s="621">
        <v>10000</v>
      </c>
      <c r="CH420" s="621">
        <f t="shared" si="475"/>
        <v>0</v>
      </c>
      <c r="CI420" s="621">
        <f t="shared" si="508"/>
        <v>0</v>
      </c>
      <c r="CJ420" s="619"/>
      <c r="CK420" s="612">
        <f t="shared" si="509"/>
        <v>30</v>
      </c>
      <c r="CL420" s="620">
        <f t="shared" si="510"/>
        <v>10000</v>
      </c>
      <c r="CM420" s="612">
        <v>30</v>
      </c>
      <c r="CN420" s="621">
        <v>10000</v>
      </c>
      <c r="CO420" s="612">
        <v>30</v>
      </c>
      <c r="CP420" s="621">
        <v>10000</v>
      </c>
      <c r="CQ420" s="621">
        <f t="shared" si="468"/>
        <v>0</v>
      </c>
      <c r="CR420" s="621">
        <f t="shared" si="469"/>
        <v>10000</v>
      </c>
      <c r="CS420" s="622"/>
      <c r="CT420" s="612">
        <f t="shared" si="492"/>
        <v>0</v>
      </c>
      <c r="CU420" s="620">
        <f t="shared" si="493"/>
        <v>0</v>
      </c>
      <c r="CV420" s="612"/>
      <c r="CW420" s="621">
        <f t="shared" si="494"/>
        <v>0</v>
      </c>
      <c r="CX420" s="612"/>
      <c r="CY420" s="621">
        <f t="shared" si="495"/>
        <v>0</v>
      </c>
      <c r="CZ420" s="621">
        <f t="shared" si="496"/>
        <v>0</v>
      </c>
      <c r="DA420" s="621">
        <f t="shared" si="497"/>
        <v>0</v>
      </c>
      <c r="DB420" s="612"/>
      <c r="DC420" s="612">
        <f t="shared" si="470"/>
        <v>0</v>
      </c>
      <c r="DD420" s="620">
        <f t="shared" si="477"/>
        <v>0</v>
      </c>
      <c r="DE420" s="612"/>
      <c r="DF420" s="621">
        <f t="shared" si="478"/>
        <v>0</v>
      </c>
      <c r="DG420" s="612"/>
      <c r="DH420" s="621">
        <f t="shared" si="479"/>
        <v>0</v>
      </c>
      <c r="DI420" s="612"/>
      <c r="DJ420" s="612"/>
      <c r="DK420" s="612"/>
      <c r="DL420" s="612"/>
      <c r="DM420" s="612"/>
      <c r="DN420" s="612"/>
      <c r="DO420" s="612"/>
      <c r="DP420" s="612"/>
      <c r="DQ420" s="612"/>
      <c r="DR420" s="612"/>
      <c r="DS420" s="612"/>
      <c r="DU420" s="1945">
        <f t="shared" si="471"/>
        <v>20000</v>
      </c>
      <c r="DV420" s="1946">
        <f t="shared" si="503"/>
        <v>20000</v>
      </c>
      <c r="DW420" s="1946">
        <f t="shared" si="504"/>
        <v>20000</v>
      </c>
      <c r="DX420" s="1946">
        <f t="shared" si="480"/>
        <v>0</v>
      </c>
      <c r="DY420" s="1946">
        <f t="shared" si="481"/>
        <v>0</v>
      </c>
      <c r="EG420" s="1946"/>
    </row>
    <row r="421" spans="1:137" s="612" customFormat="1" ht="30" hidden="1" customHeight="1" x14ac:dyDescent="0.25">
      <c r="A421" s="606">
        <v>2026</v>
      </c>
      <c r="B421" s="606">
        <v>479</v>
      </c>
      <c r="C421" s="606" t="s">
        <v>58</v>
      </c>
      <c r="D421" s="606">
        <v>3000654</v>
      </c>
      <c r="E421" s="606">
        <v>5005023</v>
      </c>
      <c r="F421" s="606" t="s">
        <v>2523</v>
      </c>
      <c r="G421" s="606" t="s">
        <v>2524</v>
      </c>
      <c r="H421" s="606">
        <v>96</v>
      </c>
      <c r="I421" s="607" t="s">
        <v>992</v>
      </c>
      <c r="J421" s="608" t="s">
        <v>10</v>
      </c>
      <c r="K421" s="608" t="s">
        <v>60</v>
      </c>
      <c r="L421" s="606" t="str">
        <f t="shared" si="474"/>
        <v>2.3</v>
      </c>
      <c r="M421" s="609" t="s">
        <v>62</v>
      </c>
      <c r="N421" s="609"/>
      <c r="O421" s="606" t="s">
        <v>2535</v>
      </c>
      <c r="P421" s="606" t="s">
        <v>65</v>
      </c>
      <c r="Q421" s="610">
        <v>1</v>
      </c>
      <c r="R421" s="324">
        <v>6000</v>
      </c>
      <c r="S421" s="606">
        <v>30</v>
      </c>
      <c r="T421" s="606">
        <v>30</v>
      </c>
      <c r="U421" s="606"/>
      <c r="V421" s="606">
        <v>0</v>
      </c>
      <c r="W421" s="325"/>
      <c r="X421" s="325"/>
      <c r="Y421" s="325"/>
      <c r="Z421" s="326"/>
      <c r="AA421" s="326"/>
      <c r="AB421" s="326"/>
      <c r="AC421" s="326"/>
      <c r="AD421" s="326"/>
      <c r="AE421" s="324">
        <f t="shared" si="505"/>
        <v>12000</v>
      </c>
      <c r="AF421" s="327">
        <f t="shared" si="511"/>
        <v>6000</v>
      </c>
      <c r="AG421" s="327">
        <f t="shared" si="512"/>
        <v>6000</v>
      </c>
      <c r="AH421" s="327">
        <f t="shared" si="513"/>
        <v>0</v>
      </c>
      <c r="AI421" s="327">
        <f t="shared" si="514"/>
        <v>0</v>
      </c>
      <c r="AJ421" s="327">
        <f t="shared" si="515"/>
        <v>0</v>
      </c>
      <c r="AK421" s="327">
        <f t="shared" si="516"/>
        <v>0</v>
      </c>
      <c r="AL421" s="327">
        <f t="shared" si="517"/>
        <v>0</v>
      </c>
      <c r="AM421" s="327">
        <f t="shared" si="518"/>
        <v>0</v>
      </c>
      <c r="AN421" s="327">
        <f t="shared" si="519"/>
        <v>0</v>
      </c>
      <c r="AO421" s="327">
        <f t="shared" si="520"/>
        <v>0</v>
      </c>
      <c r="AP421" s="327">
        <f t="shared" si="521"/>
        <v>0</v>
      </c>
      <c r="AQ421" s="327">
        <f t="shared" si="522"/>
        <v>0</v>
      </c>
      <c r="AR421" s="327">
        <f>+ROUNDUP(SUM(AF421:AQ421),0)</f>
        <v>12000</v>
      </c>
      <c r="AS421" s="611" t="s">
        <v>10</v>
      </c>
      <c r="BA421" s="613"/>
      <c r="BB421" s="614" t="s">
        <v>995</v>
      </c>
      <c r="BC421" s="614" t="s">
        <v>2501</v>
      </c>
      <c r="BD421" s="614" t="s">
        <v>2502</v>
      </c>
      <c r="BE421" s="614" t="s">
        <v>2502</v>
      </c>
      <c r="BF421" s="615">
        <v>46027</v>
      </c>
      <c r="BG421" s="614"/>
      <c r="BH421" s="616" t="s">
        <v>2536</v>
      </c>
      <c r="BI421" s="2821"/>
      <c r="BJ421" s="2860"/>
      <c r="BK421" s="2821"/>
      <c r="BL421" s="2860"/>
      <c r="BM421" s="2860"/>
      <c r="BN421" s="2821"/>
      <c r="BO421" s="2821"/>
      <c r="BP421" s="2821"/>
      <c r="BQ421" s="2821"/>
      <c r="BR421" s="2821"/>
      <c r="BS421" s="2761" t="s">
        <v>1563</v>
      </c>
      <c r="BT421" s="2761" t="s">
        <v>1521</v>
      </c>
      <c r="BU421" s="2761" t="s">
        <v>1194</v>
      </c>
      <c r="BV421" s="2861" t="s">
        <v>2537</v>
      </c>
      <c r="BW421" s="2861">
        <v>10414012961</v>
      </c>
      <c r="BX421" s="2862">
        <v>6000</v>
      </c>
      <c r="BY421" s="618" t="s">
        <v>2506</v>
      </c>
      <c r="BZ421" s="2804">
        <v>46081</v>
      </c>
      <c r="CA421" s="619"/>
      <c r="CB421" s="612">
        <f t="shared" si="506"/>
        <v>30</v>
      </c>
      <c r="CC421" s="620">
        <f t="shared" si="507"/>
        <v>6000</v>
      </c>
      <c r="CD421" s="612">
        <v>30</v>
      </c>
      <c r="CE421" s="621">
        <v>6000</v>
      </c>
      <c r="CF421" s="612">
        <v>30</v>
      </c>
      <c r="CG421" s="621">
        <v>6000</v>
      </c>
      <c r="CH421" s="621">
        <f t="shared" si="475"/>
        <v>0</v>
      </c>
      <c r="CI421" s="621">
        <f t="shared" si="508"/>
        <v>0</v>
      </c>
      <c r="CJ421" s="619"/>
      <c r="CK421" s="612">
        <f t="shared" si="509"/>
        <v>30</v>
      </c>
      <c r="CL421" s="620">
        <f t="shared" si="510"/>
        <v>6000</v>
      </c>
      <c r="CM421" s="612">
        <v>30</v>
      </c>
      <c r="CN421" s="621">
        <v>6000</v>
      </c>
      <c r="CO421" s="612">
        <v>30</v>
      </c>
      <c r="CP421" s="621">
        <v>6000</v>
      </c>
      <c r="CQ421" s="621">
        <f t="shared" si="468"/>
        <v>0</v>
      </c>
      <c r="CR421" s="621">
        <f t="shared" si="469"/>
        <v>6000</v>
      </c>
      <c r="CS421" s="622"/>
      <c r="CT421" s="612">
        <f t="shared" si="492"/>
        <v>0</v>
      </c>
      <c r="CU421" s="620">
        <f t="shared" si="493"/>
        <v>0</v>
      </c>
      <c r="CW421" s="621">
        <f t="shared" si="494"/>
        <v>0</v>
      </c>
      <c r="CY421" s="621">
        <f t="shared" si="495"/>
        <v>0</v>
      </c>
      <c r="CZ421" s="621">
        <f t="shared" si="496"/>
        <v>0</v>
      </c>
      <c r="DA421" s="621">
        <f t="shared" si="497"/>
        <v>0</v>
      </c>
      <c r="DC421" s="612">
        <f t="shared" si="470"/>
        <v>0</v>
      </c>
      <c r="DD421" s="620">
        <f t="shared" si="477"/>
        <v>0</v>
      </c>
      <c r="DF421" s="621">
        <f t="shared" si="478"/>
        <v>0</v>
      </c>
      <c r="DH421" s="621">
        <f t="shared" si="479"/>
        <v>0</v>
      </c>
      <c r="DU421" s="620">
        <f t="shared" si="471"/>
        <v>12000</v>
      </c>
      <c r="DV421" s="621">
        <f t="shared" si="503"/>
        <v>12000</v>
      </c>
      <c r="DW421" s="621">
        <f t="shared" si="504"/>
        <v>12000</v>
      </c>
      <c r="DX421" s="621">
        <f t="shared" si="480"/>
        <v>0</v>
      </c>
      <c r="DY421" s="621">
        <f t="shared" si="481"/>
        <v>0</v>
      </c>
      <c r="EG421" s="621"/>
    </row>
    <row r="422" spans="1:137" s="612" customFormat="1" ht="25.5" hidden="1" customHeight="1" x14ac:dyDescent="0.25">
      <c r="A422" s="606">
        <v>2026</v>
      </c>
      <c r="B422" s="606">
        <v>479</v>
      </c>
      <c r="C422" s="606" t="s">
        <v>58</v>
      </c>
      <c r="D422" s="606">
        <v>3000654</v>
      </c>
      <c r="E422" s="606">
        <v>5005023</v>
      </c>
      <c r="F422" s="606" t="s">
        <v>2523</v>
      </c>
      <c r="G422" s="636" t="s">
        <v>2524</v>
      </c>
      <c r="H422" s="606">
        <v>96</v>
      </c>
      <c r="I422" s="607" t="s">
        <v>992</v>
      </c>
      <c r="J422" s="608" t="s">
        <v>10</v>
      </c>
      <c r="K422" s="608" t="s">
        <v>60</v>
      </c>
      <c r="L422" s="606" t="str">
        <f t="shared" si="474"/>
        <v>2.3</v>
      </c>
      <c r="M422" s="609" t="s">
        <v>62</v>
      </c>
      <c r="N422" s="609"/>
      <c r="O422" s="606" t="s">
        <v>2538</v>
      </c>
      <c r="P422" s="606" t="s">
        <v>65</v>
      </c>
      <c r="Q422" s="610">
        <v>1</v>
      </c>
      <c r="R422" s="324">
        <v>5000</v>
      </c>
      <c r="S422" s="606">
        <v>30</v>
      </c>
      <c r="T422" s="606">
        <v>30</v>
      </c>
      <c r="U422" s="606"/>
      <c r="V422" s="606">
        <v>0</v>
      </c>
      <c r="W422" s="325"/>
      <c r="X422" s="325"/>
      <c r="Y422" s="325"/>
      <c r="Z422" s="326"/>
      <c r="AA422" s="326"/>
      <c r="AB422" s="326"/>
      <c r="AC422" s="326"/>
      <c r="AD422" s="326"/>
      <c r="AE422" s="324">
        <f t="shared" si="505"/>
        <v>10000</v>
      </c>
      <c r="AF422" s="327">
        <f t="shared" si="511"/>
        <v>5000</v>
      </c>
      <c r="AG422" s="327">
        <f t="shared" si="512"/>
        <v>5000</v>
      </c>
      <c r="AH422" s="327">
        <f t="shared" si="513"/>
        <v>0</v>
      </c>
      <c r="AI422" s="327">
        <f t="shared" si="514"/>
        <v>0</v>
      </c>
      <c r="AJ422" s="327">
        <f t="shared" si="515"/>
        <v>0</v>
      </c>
      <c r="AK422" s="327">
        <f t="shared" si="516"/>
        <v>0</v>
      </c>
      <c r="AL422" s="327">
        <f t="shared" si="517"/>
        <v>0</v>
      </c>
      <c r="AM422" s="327">
        <f t="shared" si="518"/>
        <v>0</v>
      </c>
      <c r="AN422" s="327">
        <f t="shared" si="519"/>
        <v>0</v>
      </c>
      <c r="AO422" s="327">
        <f t="shared" si="520"/>
        <v>0</v>
      </c>
      <c r="AP422" s="327">
        <f t="shared" si="521"/>
        <v>0</v>
      </c>
      <c r="AQ422" s="327">
        <f t="shared" si="522"/>
        <v>0</v>
      </c>
      <c r="AR422" s="327"/>
      <c r="AS422" s="611" t="s">
        <v>10</v>
      </c>
      <c r="AU422" s="612" t="s">
        <v>1217</v>
      </c>
      <c r="AV422" s="612" t="s">
        <v>2519</v>
      </c>
      <c r="AW422" s="632">
        <v>46038</v>
      </c>
      <c r="AX422" s="612" t="s">
        <v>2520</v>
      </c>
      <c r="AY422" s="632">
        <v>46043</v>
      </c>
      <c r="BA422" s="613" t="s">
        <v>2521</v>
      </c>
      <c r="BB422" s="614" t="s">
        <v>1018</v>
      </c>
      <c r="BC422" s="614"/>
      <c r="BD422" s="614"/>
      <c r="BE422" s="614"/>
      <c r="BF422" s="615"/>
      <c r="BG422" s="614"/>
      <c r="BH422" s="616"/>
      <c r="BI422" s="2821"/>
      <c r="BJ422" s="2860"/>
      <c r="BK422" s="2821"/>
      <c r="BL422" s="2865"/>
      <c r="BM422" s="2865"/>
      <c r="BN422" s="2821"/>
      <c r="BO422" s="2821" t="s">
        <v>2522</v>
      </c>
      <c r="BP422" s="2821"/>
      <c r="BQ422" s="2821"/>
      <c r="BR422" s="2821"/>
      <c r="BS422" s="2823"/>
      <c r="BT422" s="2823"/>
      <c r="BU422" s="2823"/>
      <c r="BV422" s="2840"/>
      <c r="BW422" s="2840"/>
      <c r="BX422" s="2823"/>
      <c r="BY422" s="2823"/>
      <c r="BZ422" s="2823"/>
      <c r="CA422" s="619"/>
      <c r="CB422" s="612">
        <f t="shared" si="506"/>
        <v>30</v>
      </c>
      <c r="CC422" s="620">
        <f t="shared" si="507"/>
        <v>5000</v>
      </c>
      <c r="CE422" s="621">
        <f>(R422/30*CD422)*Q422</f>
        <v>0</v>
      </c>
      <c r="CG422" s="621">
        <f>(R422/30*CF422)*Q422</f>
        <v>0</v>
      </c>
      <c r="CH422" s="621">
        <f t="shared" si="475"/>
        <v>5000</v>
      </c>
      <c r="CI422" s="621">
        <f t="shared" si="508"/>
        <v>5000</v>
      </c>
      <c r="CJ422" s="619"/>
      <c r="CK422" s="612">
        <f t="shared" si="509"/>
        <v>30</v>
      </c>
      <c r="CL422" s="620">
        <f t="shared" si="510"/>
        <v>5000</v>
      </c>
      <c r="CN422" s="621">
        <f>(R422/30*CM422)*Q422</f>
        <v>0</v>
      </c>
      <c r="CP422" s="621">
        <f>(R422/30*CO422)*Q422</f>
        <v>0</v>
      </c>
      <c r="CQ422" s="621">
        <f t="shared" si="468"/>
        <v>5000</v>
      </c>
      <c r="CR422" s="621">
        <f t="shared" si="469"/>
        <v>0</v>
      </c>
      <c r="CS422" s="622"/>
      <c r="CT422" s="612">
        <f t="shared" si="492"/>
        <v>0</v>
      </c>
      <c r="CU422" s="620">
        <f t="shared" si="493"/>
        <v>0</v>
      </c>
      <c r="CW422" s="621">
        <f t="shared" si="494"/>
        <v>0</v>
      </c>
      <c r="CY422" s="621">
        <f t="shared" si="495"/>
        <v>0</v>
      </c>
      <c r="CZ422" s="621">
        <f t="shared" si="496"/>
        <v>0</v>
      </c>
      <c r="DA422" s="621">
        <f t="shared" si="497"/>
        <v>0</v>
      </c>
      <c r="DC422" s="612">
        <f t="shared" si="470"/>
        <v>0</v>
      </c>
      <c r="DD422" s="620">
        <f t="shared" si="477"/>
        <v>0</v>
      </c>
      <c r="DF422" s="621">
        <f t="shared" si="478"/>
        <v>0</v>
      </c>
      <c r="DH422" s="621">
        <f t="shared" si="479"/>
        <v>0</v>
      </c>
      <c r="DU422" s="620">
        <f t="shared" si="471"/>
        <v>0</v>
      </c>
      <c r="DV422" s="621">
        <f t="shared" si="503"/>
        <v>0</v>
      </c>
      <c r="DW422" s="621">
        <f t="shared" si="504"/>
        <v>0</v>
      </c>
      <c r="DX422" s="621">
        <f t="shared" si="480"/>
        <v>0</v>
      </c>
      <c r="DY422" s="621">
        <f t="shared" si="481"/>
        <v>0</v>
      </c>
      <c r="EG422" s="621"/>
    </row>
    <row r="423" spans="1:137" s="612" customFormat="1" ht="30" hidden="1" customHeight="1" x14ac:dyDescent="0.25">
      <c r="A423" s="606">
        <v>2026</v>
      </c>
      <c r="B423" s="606">
        <v>479</v>
      </c>
      <c r="C423" s="606" t="s">
        <v>58</v>
      </c>
      <c r="D423" s="606">
        <v>3000001</v>
      </c>
      <c r="E423" s="606">
        <v>5000276</v>
      </c>
      <c r="F423" s="606" t="s">
        <v>2539</v>
      </c>
      <c r="G423" s="606" t="s">
        <v>457</v>
      </c>
      <c r="H423" s="606">
        <v>92</v>
      </c>
      <c r="I423" s="607" t="s">
        <v>992</v>
      </c>
      <c r="J423" s="608" t="s">
        <v>10</v>
      </c>
      <c r="K423" s="608" t="s">
        <v>60</v>
      </c>
      <c r="L423" s="606" t="str">
        <f t="shared" si="474"/>
        <v>2.3</v>
      </c>
      <c r="M423" s="609" t="s">
        <v>62</v>
      </c>
      <c r="N423" s="609"/>
      <c r="O423" s="606" t="s">
        <v>2540</v>
      </c>
      <c r="P423" s="606" t="s">
        <v>65</v>
      </c>
      <c r="Q423" s="610">
        <v>1</v>
      </c>
      <c r="R423" s="324">
        <v>9000</v>
      </c>
      <c r="S423" s="606">
        <v>30</v>
      </c>
      <c r="T423" s="606">
        <v>30</v>
      </c>
      <c r="U423" s="606"/>
      <c r="V423" s="606">
        <v>0</v>
      </c>
      <c r="W423" s="325"/>
      <c r="X423" s="325"/>
      <c r="Y423" s="325"/>
      <c r="Z423" s="326"/>
      <c r="AA423" s="326"/>
      <c r="AB423" s="326"/>
      <c r="AC423" s="326"/>
      <c r="AD423" s="326"/>
      <c r="AE423" s="324">
        <f t="shared" si="505"/>
        <v>18000</v>
      </c>
      <c r="AF423" s="327">
        <f t="shared" si="511"/>
        <v>9000</v>
      </c>
      <c r="AG423" s="327">
        <f t="shared" si="512"/>
        <v>9000</v>
      </c>
      <c r="AH423" s="327">
        <f t="shared" si="513"/>
        <v>0</v>
      </c>
      <c r="AI423" s="327">
        <f t="shared" si="514"/>
        <v>0</v>
      </c>
      <c r="AJ423" s="327">
        <f t="shared" si="515"/>
        <v>0</v>
      </c>
      <c r="AK423" s="327">
        <f t="shared" si="516"/>
        <v>0</v>
      </c>
      <c r="AL423" s="327">
        <f t="shared" si="517"/>
        <v>0</v>
      </c>
      <c r="AM423" s="327">
        <f t="shared" si="518"/>
        <v>0</v>
      </c>
      <c r="AN423" s="327">
        <f t="shared" si="519"/>
        <v>0</v>
      </c>
      <c r="AO423" s="327">
        <f t="shared" si="520"/>
        <v>0</v>
      </c>
      <c r="AP423" s="327">
        <f t="shared" si="521"/>
        <v>0</v>
      </c>
      <c r="AQ423" s="327">
        <f t="shared" si="522"/>
        <v>0</v>
      </c>
      <c r="AR423" s="327">
        <f>+ROUNDUP(SUM(AF423:AQ423),0)</f>
        <v>18000</v>
      </c>
      <c r="AS423" s="611" t="s">
        <v>10</v>
      </c>
      <c r="BA423" s="613"/>
      <c r="BB423" s="614" t="s">
        <v>995</v>
      </c>
      <c r="BC423" s="614" t="s">
        <v>2501</v>
      </c>
      <c r="BD423" s="614" t="s">
        <v>2502</v>
      </c>
      <c r="BE423" s="614" t="s">
        <v>2502</v>
      </c>
      <c r="BF423" s="615">
        <v>46027</v>
      </c>
      <c r="BG423" s="614"/>
      <c r="BH423" s="616" t="s">
        <v>2541</v>
      </c>
      <c r="BI423" s="2821"/>
      <c r="BJ423" s="2860"/>
      <c r="BK423" s="2821"/>
      <c r="BL423" s="2860"/>
      <c r="BM423" s="2860"/>
      <c r="BN423" s="2821"/>
      <c r="BO423" s="2821"/>
      <c r="BP423" s="2821"/>
      <c r="BQ423" s="2821"/>
      <c r="BR423" s="2821"/>
      <c r="BS423" s="2761" t="s">
        <v>1141</v>
      </c>
      <c r="BT423" s="2761" t="s">
        <v>2542</v>
      </c>
      <c r="BU423" s="2761" t="s">
        <v>1302</v>
      </c>
      <c r="BV423" s="2866" t="s">
        <v>2543</v>
      </c>
      <c r="BW423" s="2841">
        <v>10094394495</v>
      </c>
      <c r="BX423" s="2862">
        <v>9000</v>
      </c>
      <c r="BY423" s="618" t="s">
        <v>2506</v>
      </c>
      <c r="BZ423" s="2804">
        <v>46081</v>
      </c>
      <c r="CA423" s="619"/>
      <c r="CB423" s="612">
        <f t="shared" si="506"/>
        <v>30</v>
      </c>
      <c r="CC423" s="620">
        <f t="shared" si="507"/>
        <v>9000</v>
      </c>
      <c r="CD423" s="612">
        <v>30</v>
      </c>
      <c r="CE423" s="621">
        <v>9000</v>
      </c>
      <c r="CF423" s="612">
        <v>30</v>
      </c>
      <c r="CG423" s="621">
        <v>9000</v>
      </c>
      <c r="CH423" s="621">
        <f t="shared" si="475"/>
        <v>0</v>
      </c>
      <c r="CI423" s="621">
        <f t="shared" si="508"/>
        <v>0</v>
      </c>
      <c r="CJ423" s="619"/>
      <c r="CK423" s="612">
        <f t="shared" si="509"/>
        <v>30</v>
      </c>
      <c r="CL423" s="620">
        <f t="shared" si="510"/>
        <v>9000</v>
      </c>
      <c r="CM423" s="612">
        <v>30</v>
      </c>
      <c r="CN423" s="621">
        <v>9000</v>
      </c>
      <c r="CO423" s="612">
        <v>30</v>
      </c>
      <c r="CP423" s="621">
        <v>9000</v>
      </c>
      <c r="CQ423" s="621">
        <f t="shared" si="468"/>
        <v>0</v>
      </c>
      <c r="CR423" s="621">
        <f t="shared" si="469"/>
        <v>9000</v>
      </c>
      <c r="CS423" s="622"/>
      <c r="CT423" s="612">
        <f t="shared" si="492"/>
        <v>0</v>
      </c>
      <c r="CU423" s="620">
        <f t="shared" si="493"/>
        <v>0</v>
      </c>
      <c r="CW423" s="621">
        <f t="shared" si="494"/>
        <v>0</v>
      </c>
      <c r="CY423" s="621">
        <f t="shared" si="495"/>
        <v>0</v>
      </c>
      <c r="CZ423" s="621">
        <f t="shared" si="496"/>
        <v>0</v>
      </c>
      <c r="DA423" s="621">
        <f t="shared" si="497"/>
        <v>0</v>
      </c>
      <c r="DC423" s="612">
        <f t="shared" si="470"/>
        <v>0</v>
      </c>
      <c r="DD423" s="620">
        <f t="shared" si="477"/>
        <v>0</v>
      </c>
      <c r="DF423" s="621">
        <f t="shared" si="478"/>
        <v>0</v>
      </c>
      <c r="DH423" s="621">
        <f t="shared" si="479"/>
        <v>0</v>
      </c>
      <c r="DU423" s="620">
        <f t="shared" si="471"/>
        <v>18000</v>
      </c>
      <c r="DV423" s="621">
        <f t="shared" si="503"/>
        <v>18000</v>
      </c>
      <c r="DW423" s="621">
        <f t="shared" si="504"/>
        <v>18000</v>
      </c>
      <c r="DX423" s="621">
        <f t="shared" si="480"/>
        <v>0</v>
      </c>
      <c r="DY423" s="621">
        <f t="shared" si="481"/>
        <v>0</v>
      </c>
      <c r="EG423" s="621"/>
    </row>
    <row r="424" spans="1:137" s="612" customFormat="1" ht="30" hidden="1" customHeight="1" x14ac:dyDescent="0.25">
      <c r="A424" s="606">
        <v>2026</v>
      </c>
      <c r="B424" s="606">
        <v>479</v>
      </c>
      <c r="C424" s="606" t="s">
        <v>58</v>
      </c>
      <c r="D424" s="606">
        <v>3000001</v>
      </c>
      <c r="E424" s="606">
        <v>5000276</v>
      </c>
      <c r="F424" s="606" t="s">
        <v>2539</v>
      </c>
      <c r="G424" s="606" t="s">
        <v>457</v>
      </c>
      <c r="H424" s="606">
        <v>92</v>
      </c>
      <c r="I424" s="607" t="s">
        <v>992</v>
      </c>
      <c r="J424" s="608" t="s">
        <v>10</v>
      </c>
      <c r="K424" s="608" t="s">
        <v>60</v>
      </c>
      <c r="L424" s="606" t="str">
        <f t="shared" si="474"/>
        <v>2.3</v>
      </c>
      <c r="M424" s="609" t="s">
        <v>62</v>
      </c>
      <c r="N424" s="609"/>
      <c r="O424" s="606" t="s">
        <v>2544</v>
      </c>
      <c r="P424" s="606" t="s">
        <v>65</v>
      </c>
      <c r="Q424" s="610">
        <v>1</v>
      </c>
      <c r="R424" s="324">
        <v>9000</v>
      </c>
      <c r="S424" s="606">
        <v>30</v>
      </c>
      <c r="T424" s="606">
        <v>30</v>
      </c>
      <c r="U424" s="606"/>
      <c r="V424" s="606">
        <v>0</v>
      </c>
      <c r="W424" s="325"/>
      <c r="X424" s="325"/>
      <c r="Y424" s="325"/>
      <c r="Z424" s="326"/>
      <c r="AA424" s="326"/>
      <c r="AB424" s="326"/>
      <c r="AC424" s="326"/>
      <c r="AD424" s="326"/>
      <c r="AE424" s="324">
        <f t="shared" si="505"/>
        <v>18000</v>
      </c>
      <c r="AF424" s="327">
        <f t="shared" si="511"/>
        <v>9000</v>
      </c>
      <c r="AG424" s="327">
        <f t="shared" si="512"/>
        <v>9000</v>
      </c>
      <c r="AH424" s="327">
        <f t="shared" si="513"/>
        <v>0</v>
      </c>
      <c r="AI424" s="327">
        <f t="shared" si="514"/>
        <v>0</v>
      </c>
      <c r="AJ424" s="327">
        <f t="shared" si="515"/>
        <v>0</v>
      </c>
      <c r="AK424" s="327">
        <f t="shared" si="516"/>
        <v>0</v>
      </c>
      <c r="AL424" s="327">
        <f t="shared" si="517"/>
        <v>0</v>
      </c>
      <c r="AM424" s="327">
        <f t="shared" si="518"/>
        <v>0</v>
      </c>
      <c r="AN424" s="327">
        <f t="shared" si="519"/>
        <v>0</v>
      </c>
      <c r="AO424" s="327">
        <f t="shared" si="520"/>
        <v>0</v>
      </c>
      <c r="AP424" s="327">
        <f t="shared" si="521"/>
        <v>0</v>
      </c>
      <c r="AQ424" s="327">
        <f t="shared" si="522"/>
        <v>0</v>
      </c>
      <c r="AR424" s="327">
        <f>+ROUNDUP(SUM(AF424:AQ424),0)</f>
        <v>18000</v>
      </c>
      <c r="AS424" s="611" t="s">
        <v>10</v>
      </c>
      <c r="BA424" s="613"/>
      <c r="BB424" s="614" t="s">
        <v>995</v>
      </c>
      <c r="BC424" s="614" t="s">
        <v>2501</v>
      </c>
      <c r="BD424" s="614" t="s">
        <v>2502</v>
      </c>
      <c r="BE424" s="614" t="s">
        <v>2502</v>
      </c>
      <c r="BF424" s="615">
        <v>46027</v>
      </c>
      <c r="BG424" s="614"/>
      <c r="BH424" s="616" t="s">
        <v>2545</v>
      </c>
      <c r="BI424" s="2821"/>
      <c r="BJ424" s="2860"/>
      <c r="BK424" s="2821"/>
      <c r="BL424" s="2860"/>
      <c r="BM424" s="2860"/>
      <c r="BN424" s="2821"/>
      <c r="BO424" s="2821"/>
      <c r="BP424" s="2821"/>
      <c r="BQ424" s="2821"/>
      <c r="BR424" s="2821"/>
      <c r="BS424" s="2761" t="s">
        <v>2546</v>
      </c>
      <c r="BT424" s="2761" t="s">
        <v>2547</v>
      </c>
      <c r="BU424" s="2761" t="s">
        <v>2125</v>
      </c>
      <c r="BV424" s="2867" t="s">
        <v>2548</v>
      </c>
      <c r="BW424" s="2868">
        <v>10072204676</v>
      </c>
      <c r="BX424" s="2862">
        <v>9000</v>
      </c>
      <c r="BY424" s="618" t="s">
        <v>2506</v>
      </c>
      <c r="BZ424" s="2804">
        <v>46081</v>
      </c>
      <c r="CA424" s="619"/>
      <c r="CB424" s="612">
        <f t="shared" si="506"/>
        <v>30</v>
      </c>
      <c r="CC424" s="620">
        <f t="shared" si="507"/>
        <v>9000</v>
      </c>
      <c r="CD424" s="612">
        <v>30</v>
      </c>
      <c r="CE424" s="621">
        <v>9000</v>
      </c>
      <c r="CF424" s="612">
        <v>30</v>
      </c>
      <c r="CG424" s="621">
        <v>9000</v>
      </c>
      <c r="CH424" s="621">
        <f t="shared" si="475"/>
        <v>0</v>
      </c>
      <c r="CI424" s="621">
        <f t="shared" si="508"/>
        <v>0</v>
      </c>
      <c r="CJ424" s="619"/>
      <c r="CK424" s="612">
        <f t="shared" si="509"/>
        <v>30</v>
      </c>
      <c r="CL424" s="620">
        <f t="shared" si="510"/>
        <v>9000</v>
      </c>
      <c r="CM424" s="612">
        <v>30</v>
      </c>
      <c r="CN424" s="621">
        <v>9000</v>
      </c>
      <c r="CO424" s="612">
        <v>30</v>
      </c>
      <c r="CP424" s="621">
        <v>9000</v>
      </c>
      <c r="CQ424" s="621">
        <f t="shared" si="468"/>
        <v>0</v>
      </c>
      <c r="CR424" s="621">
        <f t="shared" si="469"/>
        <v>9000</v>
      </c>
      <c r="CS424" s="622"/>
      <c r="CT424" s="612">
        <f t="shared" si="492"/>
        <v>0</v>
      </c>
      <c r="CU424" s="620">
        <f t="shared" si="493"/>
        <v>0</v>
      </c>
      <c r="CW424" s="621">
        <f t="shared" si="494"/>
        <v>0</v>
      </c>
      <c r="CY424" s="621">
        <f t="shared" si="495"/>
        <v>0</v>
      </c>
      <c r="CZ424" s="621">
        <f t="shared" si="496"/>
        <v>0</v>
      </c>
      <c r="DA424" s="621">
        <f t="shared" si="497"/>
        <v>0</v>
      </c>
      <c r="DC424" s="612">
        <f t="shared" si="470"/>
        <v>0</v>
      </c>
      <c r="DD424" s="620">
        <f t="shared" si="477"/>
        <v>0</v>
      </c>
      <c r="DF424" s="621">
        <f t="shared" si="478"/>
        <v>0</v>
      </c>
      <c r="DH424" s="621">
        <f t="shared" si="479"/>
        <v>0</v>
      </c>
      <c r="DU424" s="620">
        <f t="shared" si="471"/>
        <v>18000</v>
      </c>
      <c r="DV424" s="621">
        <f t="shared" si="503"/>
        <v>18000</v>
      </c>
      <c r="DW424" s="621">
        <f t="shared" si="504"/>
        <v>18000</v>
      </c>
      <c r="DX424" s="621">
        <f t="shared" si="480"/>
        <v>0</v>
      </c>
      <c r="DY424" s="621">
        <f t="shared" si="481"/>
        <v>0</v>
      </c>
      <c r="EG424" s="621"/>
    </row>
    <row r="425" spans="1:137" s="612" customFormat="1" ht="30" hidden="1" customHeight="1" x14ac:dyDescent="0.25">
      <c r="A425" s="606">
        <v>2026</v>
      </c>
      <c r="B425" s="606">
        <v>479</v>
      </c>
      <c r="C425" s="606" t="s">
        <v>58</v>
      </c>
      <c r="D425" s="606">
        <v>3000001</v>
      </c>
      <c r="E425" s="606">
        <v>5000276</v>
      </c>
      <c r="F425" s="606" t="s">
        <v>2539</v>
      </c>
      <c r="G425" s="606" t="s">
        <v>457</v>
      </c>
      <c r="H425" s="606">
        <v>92</v>
      </c>
      <c r="I425" s="607" t="s">
        <v>992</v>
      </c>
      <c r="J425" s="608" t="s">
        <v>10</v>
      </c>
      <c r="K425" s="608" t="s">
        <v>60</v>
      </c>
      <c r="L425" s="606" t="str">
        <f t="shared" si="474"/>
        <v>2.3</v>
      </c>
      <c r="M425" s="609" t="s">
        <v>62</v>
      </c>
      <c r="N425" s="609"/>
      <c r="O425" s="606" t="s">
        <v>576</v>
      </c>
      <c r="P425" s="606" t="s">
        <v>65</v>
      </c>
      <c r="Q425" s="610">
        <v>1</v>
      </c>
      <c r="R425" s="324">
        <v>8000</v>
      </c>
      <c r="S425" s="606">
        <v>30</v>
      </c>
      <c r="T425" s="606">
        <v>30</v>
      </c>
      <c r="U425" s="606"/>
      <c r="V425" s="606">
        <v>0</v>
      </c>
      <c r="W425" s="325"/>
      <c r="X425" s="325"/>
      <c r="Y425" s="325"/>
      <c r="Z425" s="326"/>
      <c r="AA425" s="326"/>
      <c r="AB425" s="326"/>
      <c r="AC425" s="326"/>
      <c r="AD425" s="326"/>
      <c r="AE425" s="324">
        <f t="shared" si="505"/>
        <v>16000</v>
      </c>
      <c r="AF425" s="327">
        <f t="shared" si="511"/>
        <v>8000</v>
      </c>
      <c r="AG425" s="327">
        <f t="shared" si="512"/>
        <v>8000</v>
      </c>
      <c r="AH425" s="327">
        <f t="shared" si="513"/>
        <v>0</v>
      </c>
      <c r="AI425" s="327">
        <f t="shared" si="514"/>
        <v>0</v>
      </c>
      <c r="AJ425" s="327">
        <f t="shared" si="515"/>
        <v>0</v>
      </c>
      <c r="AK425" s="327">
        <f t="shared" si="516"/>
        <v>0</v>
      </c>
      <c r="AL425" s="327">
        <f t="shared" si="517"/>
        <v>0</v>
      </c>
      <c r="AM425" s="327">
        <f t="shared" si="518"/>
        <v>0</v>
      </c>
      <c r="AN425" s="327">
        <f t="shared" si="519"/>
        <v>0</v>
      </c>
      <c r="AO425" s="327">
        <f t="shared" si="520"/>
        <v>0</v>
      </c>
      <c r="AP425" s="327">
        <f t="shared" si="521"/>
        <v>0</v>
      </c>
      <c r="AQ425" s="327">
        <f t="shared" si="522"/>
        <v>0</v>
      </c>
      <c r="AR425" s="327">
        <f>+ROUNDUP(SUM(AF425:AQ425),0)</f>
        <v>16000</v>
      </c>
      <c r="AS425" s="611" t="s">
        <v>10</v>
      </c>
      <c r="BA425" s="613"/>
      <c r="BB425" s="614" t="s">
        <v>995</v>
      </c>
      <c r="BC425" s="614" t="s">
        <v>2501</v>
      </c>
      <c r="BD425" s="614" t="s">
        <v>2502</v>
      </c>
      <c r="BE425" s="614" t="s">
        <v>2502</v>
      </c>
      <c r="BF425" s="615">
        <v>46027</v>
      </c>
      <c r="BG425" s="614"/>
      <c r="BH425" s="616" t="s">
        <v>2549</v>
      </c>
      <c r="BI425" s="616"/>
      <c r="BJ425" s="614"/>
      <c r="BK425" s="616"/>
      <c r="BL425" s="614"/>
      <c r="BM425" s="614"/>
      <c r="BN425" s="616"/>
      <c r="BO425" s="616"/>
      <c r="BP425" s="616"/>
      <c r="BQ425" s="616"/>
      <c r="BR425" s="616"/>
      <c r="BS425" s="645" t="s">
        <v>2550</v>
      </c>
      <c r="BT425" s="645" t="s">
        <v>2551</v>
      </c>
      <c r="BU425" s="645" t="s">
        <v>1302</v>
      </c>
      <c r="BV425" s="776" t="s">
        <v>2552</v>
      </c>
      <c r="BW425" s="777">
        <v>10458019768</v>
      </c>
      <c r="BX425" s="663">
        <v>8000</v>
      </c>
      <c r="BY425" s="618" t="s">
        <v>2506</v>
      </c>
      <c r="BZ425" s="629">
        <v>46081</v>
      </c>
      <c r="CA425" s="619"/>
      <c r="CB425" s="612">
        <f t="shared" si="506"/>
        <v>30</v>
      </c>
      <c r="CC425" s="620">
        <f t="shared" si="507"/>
        <v>8000</v>
      </c>
      <c r="CD425" s="612">
        <v>30</v>
      </c>
      <c r="CE425" s="621">
        <v>8000</v>
      </c>
      <c r="CF425" s="612">
        <v>30</v>
      </c>
      <c r="CG425" s="621">
        <v>8000</v>
      </c>
      <c r="CH425" s="621">
        <f t="shared" si="475"/>
        <v>0</v>
      </c>
      <c r="CI425" s="621">
        <f t="shared" si="508"/>
        <v>0</v>
      </c>
      <c r="CJ425" s="619"/>
      <c r="CK425" s="612">
        <f t="shared" si="509"/>
        <v>30</v>
      </c>
      <c r="CL425" s="620">
        <f t="shared" si="510"/>
        <v>8000</v>
      </c>
      <c r="CM425" s="612">
        <v>30</v>
      </c>
      <c r="CN425" s="621">
        <v>8000</v>
      </c>
      <c r="CO425" s="612">
        <v>30</v>
      </c>
      <c r="CP425" s="621">
        <v>8000</v>
      </c>
      <c r="CQ425" s="621">
        <f t="shared" si="468"/>
        <v>0</v>
      </c>
      <c r="CR425" s="621">
        <f t="shared" si="469"/>
        <v>8000</v>
      </c>
      <c r="CS425" s="622"/>
      <c r="CT425" s="612">
        <f t="shared" si="492"/>
        <v>0</v>
      </c>
      <c r="CU425" s="620">
        <f t="shared" si="493"/>
        <v>0</v>
      </c>
      <c r="CW425" s="621">
        <f t="shared" si="494"/>
        <v>0</v>
      </c>
      <c r="CY425" s="621">
        <f t="shared" si="495"/>
        <v>0</v>
      </c>
      <c r="CZ425" s="621">
        <f t="shared" si="496"/>
        <v>0</v>
      </c>
      <c r="DA425" s="621">
        <f t="shared" si="497"/>
        <v>0</v>
      </c>
      <c r="DC425" s="612">
        <f t="shared" si="470"/>
        <v>0</v>
      </c>
      <c r="DD425" s="620">
        <f t="shared" si="477"/>
        <v>0</v>
      </c>
      <c r="DF425" s="621">
        <f t="shared" si="478"/>
        <v>0</v>
      </c>
      <c r="DH425" s="621">
        <f t="shared" si="479"/>
        <v>0</v>
      </c>
      <c r="DU425" s="620">
        <f t="shared" si="471"/>
        <v>16000</v>
      </c>
      <c r="DV425" s="621">
        <f t="shared" si="503"/>
        <v>16000</v>
      </c>
      <c r="DW425" s="621">
        <f t="shared" si="504"/>
        <v>16000</v>
      </c>
      <c r="DX425" s="621">
        <f t="shared" si="480"/>
        <v>0</v>
      </c>
      <c r="DY425" s="621">
        <f t="shared" si="481"/>
        <v>0</v>
      </c>
      <c r="EG425" s="621"/>
    </row>
    <row r="426" spans="1:137" s="612" customFormat="1" ht="24" hidden="1" customHeight="1" x14ac:dyDescent="0.25">
      <c r="A426" s="606">
        <v>2026</v>
      </c>
      <c r="B426" s="606">
        <v>479</v>
      </c>
      <c r="C426" s="606" t="s">
        <v>58</v>
      </c>
      <c r="D426" s="606">
        <v>3000001</v>
      </c>
      <c r="E426" s="606">
        <v>5000276</v>
      </c>
      <c r="F426" s="606" t="s">
        <v>2539</v>
      </c>
      <c r="G426" s="636" t="s">
        <v>457</v>
      </c>
      <c r="H426" s="606">
        <v>92</v>
      </c>
      <c r="I426" s="607" t="s">
        <v>992</v>
      </c>
      <c r="J426" s="608" t="s">
        <v>10</v>
      </c>
      <c r="K426" s="608" t="s">
        <v>60</v>
      </c>
      <c r="L426" s="606" t="str">
        <f t="shared" si="474"/>
        <v>2.3</v>
      </c>
      <c r="M426" s="609" t="s">
        <v>62</v>
      </c>
      <c r="N426" s="609"/>
      <c r="O426" s="606" t="s">
        <v>2553</v>
      </c>
      <c r="P426" s="606" t="s">
        <v>65</v>
      </c>
      <c r="Q426" s="610">
        <v>1</v>
      </c>
      <c r="R426" s="324">
        <v>6000</v>
      </c>
      <c r="S426" s="606">
        <v>30</v>
      </c>
      <c r="T426" s="606">
        <v>30</v>
      </c>
      <c r="U426" s="606"/>
      <c r="V426" s="606">
        <v>0</v>
      </c>
      <c r="W426" s="325"/>
      <c r="X426" s="325"/>
      <c r="Y426" s="325"/>
      <c r="Z426" s="326"/>
      <c r="AA426" s="326"/>
      <c r="AB426" s="326"/>
      <c r="AC426" s="326"/>
      <c r="AD426" s="326"/>
      <c r="AE426" s="324">
        <f t="shared" si="505"/>
        <v>12000</v>
      </c>
      <c r="AF426" s="327">
        <f t="shared" si="511"/>
        <v>6000</v>
      </c>
      <c r="AG426" s="327">
        <f t="shared" si="512"/>
        <v>6000</v>
      </c>
      <c r="AH426" s="327">
        <f t="shared" si="513"/>
        <v>0</v>
      </c>
      <c r="AI426" s="327">
        <f t="shared" si="514"/>
        <v>0</v>
      </c>
      <c r="AJ426" s="327">
        <f t="shared" si="515"/>
        <v>0</v>
      </c>
      <c r="AK426" s="327">
        <f t="shared" si="516"/>
        <v>0</v>
      </c>
      <c r="AL426" s="327">
        <f t="shared" si="517"/>
        <v>0</v>
      </c>
      <c r="AM426" s="327">
        <f t="shared" si="518"/>
        <v>0</v>
      </c>
      <c r="AN426" s="327">
        <f t="shared" si="519"/>
        <v>0</v>
      </c>
      <c r="AO426" s="327">
        <f t="shared" si="520"/>
        <v>0</v>
      </c>
      <c r="AP426" s="327">
        <f t="shared" si="521"/>
        <v>0</v>
      </c>
      <c r="AQ426" s="327">
        <f t="shared" si="522"/>
        <v>0</v>
      </c>
      <c r="AR426" s="327"/>
      <c r="AS426" s="611" t="s">
        <v>10</v>
      </c>
      <c r="BA426" s="613"/>
      <c r="BB426" s="614" t="s">
        <v>1021</v>
      </c>
      <c r="BC426" s="614"/>
      <c r="BD426" s="614"/>
      <c r="BE426" s="614"/>
      <c r="BF426" s="615"/>
      <c r="BG426" s="614"/>
      <c r="BH426" s="616"/>
      <c r="BI426" s="616"/>
      <c r="BJ426" s="614"/>
      <c r="BK426" s="616"/>
      <c r="BL426" s="384"/>
      <c r="BM426" s="384"/>
      <c r="BN426" s="616"/>
      <c r="BO426" s="616"/>
      <c r="BP426" s="616"/>
      <c r="BQ426" s="616"/>
      <c r="BR426" s="616"/>
      <c r="BV426" s="630"/>
      <c r="BW426" s="630"/>
      <c r="CA426" s="619"/>
      <c r="CB426" s="612">
        <f t="shared" si="506"/>
        <v>30</v>
      </c>
      <c r="CC426" s="620">
        <f t="shared" si="507"/>
        <v>6000</v>
      </c>
      <c r="CE426" s="621">
        <f>(R426/30*CD426)*Q426</f>
        <v>0</v>
      </c>
      <c r="CG426" s="621">
        <f>(R426/30*CF426)*Q426</f>
        <v>0</v>
      </c>
      <c r="CH426" s="621">
        <f t="shared" si="475"/>
        <v>6000</v>
      </c>
      <c r="CI426" s="621">
        <f t="shared" si="508"/>
        <v>6000</v>
      </c>
      <c r="CJ426" s="619"/>
      <c r="CK426" s="612">
        <f t="shared" si="509"/>
        <v>30</v>
      </c>
      <c r="CL426" s="620">
        <f t="shared" si="510"/>
        <v>6000</v>
      </c>
      <c r="CN426" s="621">
        <f>(R426/30*CM426)*Q426</f>
        <v>0</v>
      </c>
      <c r="CP426" s="621">
        <f>(R426/30*CO426)*Q426</f>
        <v>0</v>
      </c>
      <c r="CQ426" s="621">
        <f t="shared" si="468"/>
        <v>6000</v>
      </c>
      <c r="CR426" s="621">
        <f t="shared" si="469"/>
        <v>0</v>
      </c>
      <c r="CS426" s="622"/>
      <c r="CT426" s="612">
        <f t="shared" si="492"/>
        <v>0</v>
      </c>
      <c r="CU426" s="620">
        <f t="shared" si="493"/>
        <v>0</v>
      </c>
      <c r="CW426" s="621">
        <f t="shared" si="494"/>
        <v>0</v>
      </c>
      <c r="CY426" s="621">
        <f t="shared" si="495"/>
        <v>0</v>
      </c>
      <c r="CZ426" s="621">
        <f t="shared" si="496"/>
        <v>0</v>
      </c>
      <c r="DA426" s="621">
        <f t="shared" si="497"/>
        <v>0</v>
      </c>
      <c r="DC426" s="612">
        <f t="shared" si="470"/>
        <v>0</v>
      </c>
      <c r="DD426" s="620">
        <f t="shared" si="477"/>
        <v>0</v>
      </c>
      <c r="DF426" s="621">
        <f t="shared" si="478"/>
        <v>0</v>
      </c>
      <c r="DH426" s="621">
        <f t="shared" si="479"/>
        <v>0</v>
      </c>
      <c r="DU426" s="620">
        <f t="shared" si="471"/>
        <v>0</v>
      </c>
      <c r="DV426" s="621">
        <f t="shared" si="503"/>
        <v>0</v>
      </c>
      <c r="DW426" s="621">
        <f t="shared" si="504"/>
        <v>0</v>
      </c>
      <c r="DX426" s="621">
        <f t="shared" si="480"/>
        <v>0</v>
      </c>
      <c r="DY426" s="621">
        <f t="shared" si="481"/>
        <v>0</v>
      </c>
      <c r="EG426" s="621"/>
    </row>
    <row r="427" spans="1:137" s="612" customFormat="1" ht="30" hidden="1" customHeight="1" x14ac:dyDescent="0.25">
      <c r="A427" s="606">
        <v>2026</v>
      </c>
      <c r="B427" s="606">
        <v>479</v>
      </c>
      <c r="C427" s="606" t="s">
        <v>58</v>
      </c>
      <c r="D427" s="606">
        <v>3000001</v>
      </c>
      <c r="E427" s="606">
        <v>5000276</v>
      </c>
      <c r="F427" s="606" t="s">
        <v>2539</v>
      </c>
      <c r="G427" s="606" t="s">
        <v>457</v>
      </c>
      <c r="H427" s="606">
        <v>92</v>
      </c>
      <c r="I427" s="607" t="s">
        <v>992</v>
      </c>
      <c r="J427" s="608" t="s">
        <v>10</v>
      </c>
      <c r="K427" s="608" t="s">
        <v>60</v>
      </c>
      <c r="L427" s="606" t="str">
        <f t="shared" si="474"/>
        <v>2.3</v>
      </c>
      <c r="M427" s="609" t="s">
        <v>62</v>
      </c>
      <c r="N427" s="609"/>
      <c r="O427" s="606" t="s">
        <v>2554</v>
      </c>
      <c r="P427" s="606" t="s">
        <v>65</v>
      </c>
      <c r="Q427" s="610">
        <v>1</v>
      </c>
      <c r="R427" s="324">
        <v>6000</v>
      </c>
      <c r="S427" s="606">
        <v>30</v>
      </c>
      <c r="T427" s="606">
        <v>30</v>
      </c>
      <c r="U427" s="606"/>
      <c r="V427" s="606">
        <v>0</v>
      </c>
      <c r="W427" s="325"/>
      <c r="X427" s="325"/>
      <c r="Y427" s="325"/>
      <c r="Z427" s="326"/>
      <c r="AA427" s="326"/>
      <c r="AB427" s="326"/>
      <c r="AC427" s="326"/>
      <c r="AD427" s="326"/>
      <c r="AE427" s="324">
        <f t="shared" si="505"/>
        <v>12000</v>
      </c>
      <c r="AF427" s="327">
        <f t="shared" si="511"/>
        <v>6000</v>
      </c>
      <c r="AG427" s="327">
        <f t="shared" si="512"/>
        <v>6000</v>
      </c>
      <c r="AH427" s="327">
        <f t="shared" si="513"/>
        <v>0</v>
      </c>
      <c r="AI427" s="327">
        <f t="shared" si="514"/>
        <v>0</v>
      </c>
      <c r="AJ427" s="327">
        <f t="shared" si="515"/>
        <v>0</v>
      </c>
      <c r="AK427" s="327">
        <f t="shared" si="516"/>
        <v>0</v>
      </c>
      <c r="AL427" s="327">
        <f t="shared" si="517"/>
        <v>0</v>
      </c>
      <c r="AM427" s="327">
        <f t="shared" si="518"/>
        <v>0</v>
      </c>
      <c r="AN427" s="327">
        <f t="shared" si="519"/>
        <v>0</v>
      </c>
      <c r="AO427" s="327">
        <f t="shared" si="520"/>
        <v>0</v>
      </c>
      <c r="AP427" s="327">
        <f t="shared" si="521"/>
        <v>0</v>
      </c>
      <c r="AQ427" s="327">
        <f t="shared" si="522"/>
        <v>0</v>
      </c>
      <c r="AR427" s="327">
        <f>+ROUNDUP(SUM(AF427:AQ427),0)</f>
        <v>12000</v>
      </c>
      <c r="AS427" s="611" t="s">
        <v>10</v>
      </c>
      <c r="BA427" s="613"/>
      <c r="BB427" s="614" t="s">
        <v>995</v>
      </c>
      <c r="BC427" s="614" t="s">
        <v>2501</v>
      </c>
      <c r="BD427" s="614" t="s">
        <v>2502</v>
      </c>
      <c r="BE427" s="614" t="s">
        <v>2502</v>
      </c>
      <c r="BF427" s="615">
        <v>46027</v>
      </c>
      <c r="BG427" s="614"/>
      <c r="BH427" s="616" t="s">
        <v>2555</v>
      </c>
      <c r="BI427" s="616"/>
      <c r="BJ427" s="614"/>
      <c r="BK427" s="616"/>
      <c r="BL427" s="614"/>
      <c r="BM427" s="614"/>
      <c r="BN427" s="616"/>
      <c r="BO427" s="616"/>
      <c r="BP427" s="616"/>
      <c r="BQ427" s="616"/>
      <c r="BR427" s="616"/>
      <c r="BS427" s="645" t="s">
        <v>1582</v>
      </c>
      <c r="BT427" s="645" t="s">
        <v>1889</v>
      </c>
      <c r="BU427" s="645" t="s">
        <v>2556</v>
      </c>
      <c r="BV427" s="659">
        <v>43524820</v>
      </c>
      <c r="BW427" s="659">
        <v>10435248204</v>
      </c>
      <c r="BX427" s="663">
        <v>6000</v>
      </c>
      <c r="BY427" s="618" t="s">
        <v>2506</v>
      </c>
      <c r="BZ427" s="629">
        <v>46081</v>
      </c>
      <c r="CA427" s="619"/>
      <c r="CB427" s="612">
        <f t="shared" si="506"/>
        <v>30</v>
      </c>
      <c r="CC427" s="620">
        <f t="shared" si="507"/>
        <v>6000</v>
      </c>
      <c r="CD427" s="612">
        <v>30</v>
      </c>
      <c r="CE427" s="621">
        <v>6000</v>
      </c>
      <c r="CF427" s="612">
        <v>30</v>
      </c>
      <c r="CG427" s="621">
        <v>6000</v>
      </c>
      <c r="CH427" s="621">
        <f t="shared" si="475"/>
        <v>0</v>
      </c>
      <c r="CI427" s="621">
        <f t="shared" si="508"/>
        <v>0</v>
      </c>
      <c r="CJ427" s="619"/>
      <c r="CK427" s="612">
        <f t="shared" si="509"/>
        <v>30</v>
      </c>
      <c r="CL427" s="620">
        <f t="shared" si="510"/>
        <v>6000</v>
      </c>
      <c r="CM427" s="612">
        <v>30</v>
      </c>
      <c r="CN427" s="621">
        <v>6000</v>
      </c>
      <c r="CO427" s="612">
        <v>30</v>
      </c>
      <c r="CP427" s="621">
        <v>6000</v>
      </c>
      <c r="CQ427" s="621">
        <f t="shared" si="468"/>
        <v>0</v>
      </c>
      <c r="CR427" s="621">
        <f t="shared" si="469"/>
        <v>6000</v>
      </c>
      <c r="CS427" s="622"/>
      <c r="CT427" s="612">
        <f t="shared" si="492"/>
        <v>0</v>
      </c>
      <c r="CU427" s="620">
        <f t="shared" si="493"/>
        <v>0</v>
      </c>
      <c r="CW427" s="621">
        <f t="shared" si="494"/>
        <v>0</v>
      </c>
      <c r="CY427" s="621">
        <f t="shared" si="495"/>
        <v>0</v>
      </c>
      <c r="CZ427" s="621">
        <f t="shared" si="496"/>
        <v>0</v>
      </c>
      <c r="DA427" s="621">
        <f t="shared" si="497"/>
        <v>0</v>
      </c>
      <c r="DC427" s="612">
        <f t="shared" si="470"/>
        <v>0</v>
      </c>
      <c r="DD427" s="620">
        <f t="shared" si="477"/>
        <v>0</v>
      </c>
      <c r="DF427" s="621">
        <f t="shared" si="478"/>
        <v>0</v>
      </c>
      <c r="DH427" s="621">
        <f t="shared" si="479"/>
        <v>0</v>
      </c>
      <c r="DU427" s="620">
        <f t="shared" si="471"/>
        <v>12000</v>
      </c>
      <c r="DV427" s="621">
        <f t="shared" si="503"/>
        <v>12000</v>
      </c>
      <c r="DW427" s="621">
        <f t="shared" si="504"/>
        <v>12000</v>
      </c>
      <c r="DX427" s="621">
        <f t="shared" si="480"/>
        <v>0</v>
      </c>
      <c r="DY427" s="621">
        <f t="shared" si="481"/>
        <v>0</v>
      </c>
      <c r="EG427" s="621"/>
    </row>
    <row r="428" spans="1:137" s="612" customFormat="1" ht="30" hidden="1" customHeight="1" x14ac:dyDescent="0.25">
      <c r="A428" s="606">
        <v>2026</v>
      </c>
      <c r="B428" s="606">
        <v>479</v>
      </c>
      <c r="C428" s="606" t="s">
        <v>58</v>
      </c>
      <c r="D428" s="606">
        <v>3000001</v>
      </c>
      <c r="E428" s="606">
        <v>5000276</v>
      </c>
      <c r="F428" s="606" t="s">
        <v>2539</v>
      </c>
      <c r="G428" s="606" t="s">
        <v>457</v>
      </c>
      <c r="H428" s="606">
        <v>92</v>
      </c>
      <c r="I428" s="607" t="s">
        <v>992</v>
      </c>
      <c r="J428" s="608" t="s">
        <v>10</v>
      </c>
      <c r="K428" s="608" t="s">
        <v>60</v>
      </c>
      <c r="L428" s="606" t="str">
        <f t="shared" si="474"/>
        <v>2.3</v>
      </c>
      <c r="M428" s="609" t="s">
        <v>62</v>
      </c>
      <c r="N428" s="609"/>
      <c r="O428" s="606" t="s">
        <v>2557</v>
      </c>
      <c r="P428" s="606" t="s">
        <v>65</v>
      </c>
      <c r="Q428" s="610">
        <v>1</v>
      </c>
      <c r="R428" s="324">
        <v>5000</v>
      </c>
      <c r="S428" s="606">
        <v>30</v>
      </c>
      <c r="T428" s="606">
        <v>30</v>
      </c>
      <c r="U428" s="606"/>
      <c r="V428" s="606">
        <v>0</v>
      </c>
      <c r="W428" s="325"/>
      <c r="X428" s="325"/>
      <c r="Y428" s="325"/>
      <c r="Z428" s="326"/>
      <c r="AA428" s="326"/>
      <c r="AB428" s="326"/>
      <c r="AC428" s="326"/>
      <c r="AD428" s="326"/>
      <c r="AE428" s="324">
        <f t="shared" si="505"/>
        <v>10000</v>
      </c>
      <c r="AF428" s="327">
        <f t="shared" si="511"/>
        <v>5000</v>
      </c>
      <c r="AG428" s="327">
        <f t="shared" si="512"/>
        <v>5000</v>
      </c>
      <c r="AH428" s="327">
        <f t="shared" si="513"/>
        <v>0</v>
      </c>
      <c r="AI428" s="327">
        <f t="shared" si="514"/>
        <v>0</v>
      </c>
      <c r="AJ428" s="327">
        <f t="shared" si="515"/>
        <v>0</v>
      </c>
      <c r="AK428" s="327">
        <f t="shared" si="516"/>
        <v>0</v>
      </c>
      <c r="AL428" s="327">
        <f t="shared" si="517"/>
        <v>0</v>
      </c>
      <c r="AM428" s="327">
        <f t="shared" si="518"/>
        <v>0</v>
      </c>
      <c r="AN428" s="327">
        <f t="shared" si="519"/>
        <v>0</v>
      </c>
      <c r="AO428" s="327">
        <f t="shared" si="520"/>
        <v>0</v>
      </c>
      <c r="AP428" s="327">
        <f t="shared" si="521"/>
        <v>0</v>
      </c>
      <c r="AQ428" s="327">
        <f t="shared" si="522"/>
        <v>0</v>
      </c>
      <c r="AR428" s="327">
        <f>+ROUNDUP(SUM(AF428:AQ428),0)</f>
        <v>10000</v>
      </c>
      <c r="AS428" s="611" t="s">
        <v>10</v>
      </c>
      <c r="BA428" s="613"/>
      <c r="BB428" s="614" t="s">
        <v>995</v>
      </c>
      <c r="BC428" s="614" t="s">
        <v>2501</v>
      </c>
      <c r="BD428" s="614" t="s">
        <v>2502</v>
      </c>
      <c r="BE428" s="614" t="s">
        <v>2502</v>
      </c>
      <c r="BF428" s="615">
        <v>46027</v>
      </c>
      <c r="BG428" s="614"/>
      <c r="BH428" s="616" t="s">
        <v>2558</v>
      </c>
      <c r="BI428" s="616"/>
      <c r="BJ428" s="614"/>
      <c r="BK428" s="616"/>
      <c r="BL428" s="616"/>
      <c r="BM428" s="616"/>
      <c r="BN428" s="616"/>
      <c r="BO428" s="616"/>
      <c r="BP428" s="616"/>
      <c r="BQ428" s="616"/>
      <c r="BR428" s="616"/>
      <c r="BS428" s="645" t="s">
        <v>1041</v>
      </c>
      <c r="BT428" s="645" t="s">
        <v>2559</v>
      </c>
      <c r="BU428" s="645" t="s">
        <v>2560</v>
      </c>
      <c r="BV428" s="659" t="s">
        <v>2561</v>
      </c>
      <c r="BW428" s="659">
        <v>10401286981</v>
      </c>
      <c r="BX428" s="663">
        <v>5000</v>
      </c>
      <c r="BY428" s="618" t="s">
        <v>2506</v>
      </c>
      <c r="BZ428" s="629">
        <v>46081</v>
      </c>
      <c r="CA428" s="619"/>
      <c r="CB428" s="612">
        <f t="shared" si="506"/>
        <v>30</v>
      </c>
      <c r="CC428" s="620">
        <f t="shared" si="507"/>
        <v>5000</v>
      </c>
      <c r="CD428" s="612">
        <v>30</v>
      </c>
      <c r="CE428" s="621">
        <v>5000</v>
      </c>
      <c r="CF428" s="612">
        <v>30</v>
      </c>
      <c r="CG428" s="621">
        <v>5000</v>
      </c>
      <c r="CH428" s="621">
        <f t="shared" si="475"/>
        <v>0</v>
      </c>
      <c r="CI428" s="621">
        <f t="shared" si="508"/>
        <v>0</v>
      </c>
      <c r="CJ428" s="619"/>
      <c r="CK428" s="612">
        <f t="shared" si="509"/>
        <v>30</v>
      </c>
      <c r="CL428" s="620">
        <f t="shared" si="510"/>
        <v>5000</v>
      </c>
      <c r="CM428" s="612">
        <v>30</v>
      </c>
      <c r="CN428" s="621">
        <v>5000</v>
      </c>
      <c r="CO428" s="612">
        <v>30</v>
      </c>
      <c r="CP428" s="621">
        <v>5000</v>
      </c>
      <c r="CQ428" s="621">
        <f t="shared" si="468"/>
        <v>0</v>
      </c>
      <c r="CR428" s="621">
        <f t="shared" si="469"/>
        <v>5000</v>
      </c>
      <c r="CS428" s="622"/>
      <c r="CT428" s="612">
        <f t="shared" si="492"/>
        <v>0</v>
      </c>
      <c r="CU428" s="620">
        <f t="shared" si="493"/>
        <v>0</v>
      </c>
      <c r="CW428" s="621">
        <f t="shared" si="494"/>
        <v>0</v>
      </c>
      <c r="CY428" s="621">
        <f t="shared" si="495"/>
        <v>0</v>
      </c>
      <c r="CZ428" s="621">
        <f t="shared" si="496"/>
        <v>0</v>
      </c>
      <c r="DA428" s="621">
        <f t="shared" si="497"/>
        <v>0</v>
      </c>
      <c r="DC428" s="612">
        <f t="shared" si="470"/>
        <v>0</v>
      </c>
      <c r="DD428" s="620">
        <f t="shared" si="477"/>
        <v>0</v>
      </c>
      <c r="DF428" s="621">
        <f t="shared" si="478"/>
        <v>0</v>
      </c>
      <c r="DH428" s="621">
        <f t="shared" si="479"/>
        <v>0</v>
      </c>
      <c r="DU428" s="620">
        <f t="shared" si="471"/>
        <v>10000</v>
      </c>
      <c r="DV428" s="621">
        <f t="shared" si="503"/>
        <v>10000</v>
      </c>
      <c r="DW428" s="621">
        <f t="shared" si="504"/>
        <v>10000</v>
      </c>
      <c r="DX428" s="621">
        <f t="shared" si="480"/>
        <v>0</v>
      </c>
      <c r="DY428" s="621">
        <f t="shared" si="481"/>
        <v>0</v>
      </c>
      <c r="EG428" s="621"/>
    </row>
    <row r="429" spans="1:137" s="1944" customFormat="1" ht="24.75" hidden="1" customHeight="1" x14ac:dyDescent="0.25">
      <c r="A429" s="1937">
        <v>2026</v>
      </c>
      <c r="B429" s="606">
        <v>479</v>
      </c>
      <c r="C429" s="606" t="s">
        <v>58</v>
      </c>
      <c r="D429" s="606">
        <v>3000001</v>
      </c>
      <c r="E429" s="606">
        <v>5000276</v>
      </c>
      <c r="F429" s="606" t="s">
        <v>2539</v>
      </c>
      <c r="G429" s="2204" t="s">
        <v>457</v>
      </c>
      <c r="H429" s="1937">
        <v>92</v>
      </c>
      <c r="I429" s="607" t="s">
        <v>992</v>
      </c>
      <c r="J429" s="608" t="s">
        <v>10</v>
      </c>
      <c r="K429" s="608" t="s">
        <v>60</v>
      </c>
      <c r="L429" s="606" t="str">
        <f t="shared" si="474"/>
        <v>2.3</v>
      </c>
      <c r="M429" s="1938" t="s">
        <v>62</v>
      </c>
      <c r="N429" s="609"/>
      <c r="O429" s="1937" t="s">
        <v>2562</v>
      </c>
      <c r="P429" s="1937" t="s">
        <v>65</v>
      </c>
      <c r="Q429" s="1939">
        <v>1</v>
      </c>
      <c r="R429" s="457">
        <v>5000</v>
      </c>
      <c r="S429" s="1937">
        <v>30</v>
      </c>
      <c r="T429" s="1937">
        <v>30</v>
      </c>
      <c r="U429" s="1937"/>
      <c r="V429" s="1937">
        <v>0</v>
      </c>
      <c r="W429" s="2000"/>
      <c r="X429" s="325"/>
      <c r="Y429" s="325"/>
      <c r="Z429" s="326"/>
      <c r="AA429" s="326"/>
      <c r="AB429" s="326"/>
      <c r="AC429" s="326"/>
      <c r="AD429" s="326"/>
      <c r="AE429" s="457">
        <f t="shared" si="505"/>
        <v>10000</v>
      </c>
      <c r="AF429" s="327">
        <f t="shared" si="511"/>
        <v>5000</v>
      </c>
      <c r="AG429" s="327">
        <f t="shared" si="512"/>
        <v>5000</v>
      </c>
      <c r="AH429" s="327">
        <f t="shared" si="513"/>
        <v>0</v>
      </c>
      <c r="AI429" s="327">
        <f t="shared" si="514"/>
        <v>0</v>
      </c>
      <c r="AJ429" s="327">
        <f t="shared" si="515"/>
        <v>0</v>
      </c>
      <c r="AK429" s="327">
        <f t="shared" si="516"/>
        <v>0</v>
      </c>
      <c r="AL429" s="327">
        <f t="shared" si="517"/>
        <v>0</v>
      </c>
      <c r="AM429" s="327">
        <f t="shared" si="518"/>
        <v>0</v>
      </c>
      <c r="AN429" s="327">
        <f t="shared" si="519"/>
        <v>0</v>
      </c>
      <c r="AO429" s="327">
        <f t="shared" si="520"/>
        <v>0</v>
      </c>
      <c r="AP429" s="327">
        <f t="shared" si="521"/>
        <v>0</v>
      </c>
      <c r="AQ429" s="327">
        <f t="shared" si="522"/>
        <v>0</v>
      </c>
      <c r="AR429" s="458"/>
      <c r="AS429" s="1941" t="s">
        <v>10</v>
      </c>
      <c r="AT429" s="612"/>
      <c r="AU429" s="612"/>
      <c r="AV429" s="612"/>
      <c r="AW429" s="612"/>
      <c r="AX429" s="612"/>
      <c r="AY429" s="612"/>
      <c r="AZ429" s="612"/>
      <c r="BA429" s="613"/>
      <c r="BB429" s="614" t="s">
        <v>1021</v>
      </c>
      <c r="BC429" s="614"/>
      <c r="BD429" s="614"/>
      <c r="BE429" s="614"/>
      <c r="BF429" s="615"/>
      <c r="BG429" s="614"/>
      <c r="BH429" s="616"/>
      <c r="BI429" s="616"/>
      <c r="BJ429" s="614"/>
      <c r="BK429" s="616"/>
      <c r="BL429" s="384"/>
      <c r="BM429" s="384"/>
      <c r="BN429" s="616"/>
      <c r="BO429" s="616"/>
      <c r="BP429" s="616"/>
      <c r="BQ429" s="2116"/>
      <c r="BR429" s="2116"/>
      <c r="BT429" s="612"/>
      <c r="BU429" s="612"/>
      <c r="BV429" s="630"/>
      <c r="BW429" s="630"/>
      <c r="BX429" s="612"/>
      <c r="BY429" s="612"/>
      <c r="BZ429" s="612"/>
      <c r="CA429" s="619"/>
      <c r="CB429" s="612">
        <f t="shared" si="506"/>
        <v>30</v>
      </c>
      <c r="CC429" s="620">
        <f t="shared" si="507"/>
        <v>5000</v>
      </c>
      <c r="CD429" s="612"/>
      <c r="CE429" s="621">
        <f>(R429/30*CD429)*Q429</f>
        <v>0</v>
      </c>
      <c r="CF429" s="612"/>
      <c r="CG429" s="621">
        <f>(R429/30*CF429)*Q429</f>
        <v>0</v>
      </c>
      <c r="CH429" s="621">
        <f t="shared" si="475"/>
        <v>5000</v>
      </c>
      <c r="CI429" s="621">
        <f t="shared" si="508"/>
        <v>5000</v>
      </c>
      <c r="CJ429" s="619"/>
      <c r="CK429" s="612">
        <f t="shared" si="509"/>
        <v>30</v>
      </c>
      <c r="CL429" s="620">
        <f t="shared" si="510"/>
        <v>5000</v>
      </c>
      <c r="CM429" s="612"/>
      <c r="CN429" s="621">
        <f>(R429/30*CM429)*Q429</f>
        <v>0</v>
      </c>
      <c r="CO429" s="612"/>
      <c r="CP429" s="621">
        <f>(R429/30*CO429)*Q429</f>
        <v>0</v>
      </c>
      <c r="CQ429" s="621">
        <f t="shared" si="468"/>
        <v>5000</v>
      </c>
      <c r="CR429" s="621">
        <f t="shared" si="469"/>
        <v>0</v>
      </c>
      <c r="CS429" s="622"/>
      <c r="CT429" s="612">
        <f t="shared" si="492"/>
        <v>0</v>
      </c>
      <c r="CU429" s="620">
        <f t="shared" si="493"/>
        <v>0</v>
      </c>
      <c r="CV429" s="612"/>
      <c r="CW429" s="621">
        <f t="shared" si="494"/>
        <v>0</v>
      </c>
      <c r="CX429" s="612"/>
      <c r="CY429" s="621">
        <f t="shared" si="495"/>
        <v>0</v>
      </c>
      <c r="CZ429" s="621">
        <f t="shared" si="496"/>
        <v>0</v>
      </c>
      <c r="DA429" s="621">
        <f t="shared" si="497"/>
        <v>0</v>
      </c>
      <c r="DB429" s="612"/>
      <c r="DC429" s="612">
        <f t="shared" si="470"/>
        <v>0</v>
      </c>
      <c r="DD429" s="620">
        <f t="shared" si="477"/>
        <v>0</v>
      </c>
      <c r="DE429" s="612"/>
      <c r="DF429" s="621">
        <f t="shared" si="478"/>
        <v>0</v>
      </c>
      <c r="DG429" s="612"/>
      <c r="DH429" s="621">
        <f t="shared" si="479"/>
        <v>0</v>
      </c>
      <c r="DI429" s="612"/>
      <c r="DJ429" s="612"/>
      <c r="DK429" s="612"/>
      <c r="DL429" s="612"/>
      <c r="DM429" s="612"/>
      <c r="DN429" s="612"/>
      <c r="DO429" s="612"/>
      <c r="DP429" s="612"/>
      <c r="DQ429" s="612"/>
      <c r="DR429" s="612"/>
      <c r="DS429" s="612"/>
      <c r="DU429" s="1945">
        <f t="shared" si="471"/>
        <v>0</v>
      </c>
      <c r="DV429" s="1946">
        <f t="shared" si="503"/>
        <v>0</v>
      </c>
      <c r="DW429" s="1946">
        <f t="shared" si="504"/>
        <v>0</v>
      </c>
      <c r="DX429" s="1946">
        <f t="shared" si="480"/>
        <v>0</v>
      </c>
      <c r="DY429" s="1946">
        <f t="shared" si="481"/>
        <v>0</v>
      </c>
      <c r="EG429" s="1946"/>
    </row>
    <row r="430" spans="1:137" s="612" customFormat="1" ht="30" hidden="1" customHeight="1" x14ac:dyDescent="0.25">
      <c r="A430" s="606">
        <v>2026</v>
      </c>
      <c r="B430" s="606">
        <v>479</v>
      </c>
      <c r="C430" s="606" t="s">
        <v>58</v>
      </c>
      <c r="D430" s="606">
        <v>3000001</v>
      </c>
      <c r="E430" s="606">
        <v>5000276</v>
      </c>
      <c r="F430" s="606" t="s">
        <v>2539</v>
      </c>
      <c r="G430" s="606" t="s">
        <v>457</v>
      </c>
      <c r="H430" s="606">
        <v>92</v>
      </c>
      <c r="I430" s="607" t="s">
        <v>992</v>
      </c>
      <c r="J430" s="608" t="s">
        <v>10</v>
      </c>
      <c r="K430" s="608" t="s">
        <v>60</v>
      </c>
      <c r="L430" s="606" t="str">
        <f t="shared" si="474"/>
        <v>2.3</v>
      </c>
      <c r="M430" s="609" t="s">
        <v>62</v>
      </c>
      <c r="N430" s="609"/>
      <c r="O430" s="606" t="s">
        <v>2563</v>
      </c>
      <c r="P430" s="606" t="s">
        <v>65</v>
      </c>
      <c r="Q430" s="610">
        <v>1</v>
      </c>
      <c r="R430" s="324">
        <v>4500</v>
      </c>
      <c r="S430" s="606">
        <v>30</v>
      </c>
      <c r="T430" s="606">
        <v>30</v>
      </c>
      <c r="U430" s="606"/>
      <c r="V430" s="606">
        <v>0</v>
      </c>
      <c r="W430" s="325"/>
      <c r="X430" s="325"/>
      <c r="Y430" s="325"/>
      <c r="Z430" s="326"/>
      <c r="AA430" s="326"/>
      <c r="AB430" s="326"/>
      <c r="AC430" s="326"/>
      <c r="AD430" s="326"/>
      <c r="AE430" s="324">
        <f t="shared" si="505"/>
        <v>9000</v>
      </c>
      <c r="AF430" s="327">
        <f t="shared" si="511"/>
        <v>4500</v>
      </c>
      <c r="AG430" s="327">
        <f t="shared" si="512"/>
        <v>4500</v>
      </c>
      <c r="AH430" s="327">
        <f t="shared" si="513"/>
        <v>0</v>
      </c>
      <c r="AI430" s="327">
        <f t="shared" si="514"/>
        <v>0</v>
      </c>
      <c r="AJ430" s="327">
        <f t="shared" si="515"/>
        <v>0</v>
      </c>
      <c r="AK430" s="327">
        <f t="shared" si="516"/>
        <v>0</v>
      </c>
      <c r="AL430" s="327">
        <f t="shared" si="517"/>
        <v>0</v>
      </c>
      <c r="AM430" s="327">
        <f t="shared" si="518"/>
        <v>0</v>
      </c>
      <c r="AN430" s="327">
        <f t="shared" si="519"/>
        <v>0</v>
      </c>
      <c r="AO430" s="327">
        <f t="shared" si="520"/>
        <v>0</v>
      </c>
      <c r="AP430" s="327">
        <f t="shared" si="521"/>
        <v>0</v>
      </c>
      <c r="AQ430" s="327">
        <f t="shared" si="522"/>
        <v>0</v>
      </c>
      <c r="AR430" s="327">
        <f t="shared" ref="AR430:AR461" si="523">+ROUNDUP(SUM(AF430:AQ430),0)</f>
        <v>9000</v>
      </c>
      <c r="AS430" s="611" t="s">
        <v>10</v>
      </c>
      <c r="BA430" s="613"/>
      <c r="BB430" s="614" t="s">
        <v>995</v>
      </c>
      <c r="BC430" s="614" t="s">
        <v>2501</v>
      </c>
      <c r="BD430" s="614" t="s">
        <v>2502</v>
      </c>
      <c r="BE430" s="614" t="s">
        <v>2502</v>
      </c>
      <c r="BF430" s="615">
        <v>46027</v>
      </c>
      <c r="BG430" s="614"/>
      <c r="BH430" s="616" t="s">
        <v>2564</v>
      </c>
      <c r="BI430" s="616"/>
      <c r="BJ430" s="614"/>
      <c r="BK430" s="616"/>
      <c r="BL430" s="614"/>
      <c r="BM430" s="614"/>
      <c r="BN430" s="616"/>
      <c r="BO430" s="616"/>
      <c r="BP430" s="616"/>
      <c r="BQ430" s="616"/>
      <c r="BR430" s="616"/>
      <c r="BS430" s="645" t="s">
        <v>2565</v>
      </c>
      <c r="BT430" s="645" t="s">
        <v>2566</v>
      </c>
      <c r="BU430" s="645" t="s">
        <v>2567</v>
      </c>
      <c r="BV430" s="659" t="s">
        <v>2568</v>
      </c>
      <c r="BW430" s="659">
        <v>10258446289</v>
      </c>
      <c r="BX430" s="663">
        <v>4500</v>
      </c>
      <c r="BY430" s="618" t="s">
        <v>2506</v>
      </c>
      <c r="BZ430" s="629">
        <v>46081</v>
      </c>
      <c r="CA430" s="619"/>
      <c r="CB430" s="612">
        <f t="shared" si="506"/>
        <v>30</v>
      </c>
      <c r="CC430" s="620">
        <f t="shared" si="507"/>
        <v>4500</v>
      </c>
      <c r="CD430" s="612">
        <v>30</v>
      </c>
      <c r="CE430" s="621">
        <v>4500</v>
      </c>
      <c r="CF430" s="612">
        <v>30</v>
      </c>
      <c r="CG430" s="621">
        <v>4500</v>
      </c>
      <c r="CH430" s="621">
        <f t="shared" si="475"/>
        <v>0</v>
      </c>
      <c r="CI430" s="621">
        <f t="shared" si="508"/>
        <v>0</v>
      </c>
      <c r="CJ430" s="619"/>
      <c r="CK430" s="612">
        <f t="shared" si="509"/>
        <v>30</v>
      </c>
      <c r="CL430" s="620">
        <f t="shared" si="510"/>
        <v>4500</v>
      </c>
      <c r="CM430" s="612">
        <v>30</v>
      </c>
      <c r="CN430" s="621">
        <v>4500</v>
      </c>
      <c r="CO430" s="612">
        <v>30</v>
      </c>
      <c r="CP430" s="621">
        <v>4500</v>
      </c>
      <c r="CQ430" s="621">
        <f t="shared" si="468"/>
        <v>0</v>
      </c>
      <c r="CR430" s="621">
        <f t="shared" si="469"/>
        <v>4500</v>
      </c>
      <c r="CS430" s="622"/>
      <c r="CT430" s="612">
        <f t="shared" si="492"/>
        <v>0</v>
      </c>
      <c r="CU430" s="620">
        <f t="shared" si="493"/>
        <v>0</v>
      </c>
      <c r="CW430" s="621">
        <f t="shared" si="494"/>
        <v>0</v>
      </c>
      <c r="CY430" s="621">
        <f t="shared" si="495"/>
        <v>0</v>
      </c>
      <c r="CZ430" s="621">
        <f t="shared" si="496"/>
        <v>0</v>
      </c>
      <c r="DA430" s="621">
        <f t="shared" si="497"/>
        <v>0</v>
      </c>
      <c r="DC430" s="612">
        <f t="shared" si="470"/>
        <v>0</v>
      </c>
      <c r="DD430" s="620">
        <f t="shared" si="477"/>
        <v>0</v>
      </c>
      <c r="DF430" s="621">
        <f t="shared" si="478"/>
        <v>0</v>
      </c>
      <c r="DH430" s="621">
        <f t="shared" si="479"/>
        <v>0</v>
      </c>
      <c r="DU430" s="620">
        <f t="shared" si="471"/>
        <v>9000</v>
      </c>
      <c r="DV430" s="621">
        <f t="shared" si="503"/>
        <v>9000</v>
      </c>
      <c r="DW430" s="621">
        <f t="shared" si="504"/>
        <v>9000</v>
      </c>
      <c r="DX430" s="621">
        <f t="shared" si="480"/>
        <v>0</v>
      </c>
      <c r="DY430" s="621">
        <f t="shared" si="481"/>
        <v>0</v>
      </c>
      <c r="EG430" s="621"/>
    </row>
    <row r="431" spans="1:137" s="1944" customFormat="1" ht="30" hidden="1" customHeight="1" x14ac:dyDescent="0.25">
      <c r="A431" s="1937">
        <v>2026</v>
      </c>
      <c r="B431" s="606">
        <v>479</v>
      </c>
      <c r="C431" s="606" t="s">
        <v>58</v>
      </c>
      <c r="D431" s="606">
        <v>3000654</v>
      </c>
      <c r="E431" s="606">
        <v>5005023</v>
      </c>
      <c r="F431" s="606" t="s">
        <v>990</v>
      </c>
      <c r="G431" s="1937" t="s">
        <v>991</v>
      </c>
      <c r="H431" s="1937">
        <v>94</v>
      </c>
      <c r="I431" s="607" t="s">
        <v>992</v>
      </c>
      <c r="J431" s="608" t="s">
        <v>10</v>
      </c>
      <c r="K431" s="608" t="s">
        <v>60</v>
      </c>
      <c r="L431" s="606" t="str">
        <f t="shared" si="474"/>
        <v>2.3</v>
      </c>
      <c r="M431" s="1938" t="s">
        <v>62</v>
      </c>
      <c r="N431" s="609"/>
      <c r="O431" s="1937" t="s">
        <v>2569</v>
      </c>
      <c r="P431" s="1937" t="s">
        <v>65</v>
      </c>
      <c r="Q431" s="1939">
        <v>1</v>
      </c>
      <c r="R431" s="457">
        <v>5500</v>
      </c>
      <c r="S431" s="1937">
        <v>30</v>
      </c>
      <c r="T431" s="1937">
        <v>30</v>
      </c>
      <c r="U431" s="1937"/>
      <c r="V431" s="1937">
        <v>0</v>
      </c>
      <c r="W431" s="2000"/>
      <c r="X431" s="325"/>
      <c r="Y431" s="325"/>
      <c r="Z431" s="326"/>
      <c r="AA431" s="326"/>
      <c r="AB431" s="326"/>
      <c r="AC431" s="326"/>
      <c r="AD431" s="326"/>
      <c r="AE431" s="457">
        <f t="shared" si="505"/>
        <v>11000</v>
      </c>
      <c r="AF431" s="327">
        <f t="shared" si="511"/>
        <v>5500</v>
      </c>
      <c r="AG431" s="327">
        <f t="shared" si="512"/>
        <v>5500</v>
      </c>
      <c r="AH431" s="327">
        <f t="shared" si="513"/>
        <v>0</v>
      </c>
      <c r="AI431" s="327">
        <f t="shared" si="514"/>
        <v>0</v>
      </c>
      <c r="AJ431" s="327">
        <f t="shared" si="515"/>
        <v>0</v>
      </c>
      <c r="AK431" s="327">
        <f t="shared" si="516"/>
        <v>0</v>
      </c>
      <c r="AL431" s="327">
        <f t="shared" si="517"/>
        <v>0</v>
      </c>
      <c r="AM431" s="327">
        <f t="shared" si="518"/>
        <v>0</v>
      </c>
      <c r="AN431" s="327">
        <f t="shared" si="519"/>
        <v>0</v>
      </c>
      <c r="AO431" s="327">
        <f t="shared" si="520"/>
        <v>0</v>
      </c>
      <c r="AP431" s="327">
        <f t="shared" si="521"/>
        <v>0</v>
      </c>
      <c r="AQ431" s="327">
        <f t="shared" si="522"/>
        <v>0</v>
      </c>
      <c r="AR431" s="458">
        <f t="shared" si="523"/>
        <v>11000</v>
      </c>
      <c r="AS431" s="1941" t="s">
        <v>10</v>
      </c>
      <c r="AT431" s="612"/>
      <c r="AU431" s="612"/>
      <c r="AV431" s="612"/>
      <c r="AW431" s="612"/>
      <c r="AX431" s="612"/>
      <c r="AY431" s="612"/>
      <c r="AZ431" s="612"/>
      <c r="BA431" s="613"/>
      <c r="BB431" s="1942" t="s">
        <v>995</v>
      </c>
      <c r="BC431" s="614" t="s">
        <v>2570</v>
      </c>
      <c r="BD431" s="614" t="s">
        <v>2571</v>
      </c>
      <c r="BE431" s="614" t="s">
        <v>2570</v>
      </c>
      <c r="BF431" s="615">
        <v>46028</v>
      </c>
      <c r="BG431" s="614"/>
      <c r="BH431" s="616" t="s">
        <v>2572</v>
      </c>
      <c r="BI431" s="616"/>
      <c r="BJ431" s="614"/>
      <c r="BK431" s="616"/>
      <c r="BL431" s="614"/>
      <c r="BM431" s="614"/>
      <c r="BN431" s="616"/>
      <c r="BO431" s="616"/>
      <c r="BP431" s="616"/>
      <c r="BQ431" s="2116"/>
      <c r="BR431" s="2116"/>
      <c r="BS431" s="2117" t="s">
        <v>2573</v>
      </c>
      <c r="BT431" s="645" t="s">
        <v>2574</v>
      </c>
      <c r="BU431" s="645" t="s">
        <v>1285</v>
      </c>
      <c r="BV431" s="659" t="s">
        <v>2575</v>
      </c>
      <c r="BW431" s="659" t="s">
        <v>2576</v>
      </c>
      <c r="BX431" s="663">
        <v>5500</v>
      </c>
      <c r="BY431" s="618" t="s">
        <v>2506</v>
      </c>
      <c r="BZ431" s="629">
        <v>46081</v>
      </c>
      <c r="CA431" s="619"/>
      <c r="CB431" s="612">
        <f t="shared" si="506"/>
        <v>30</v>
      </c>
      <c r="CC431" s="620">
        <f t="shared" si="507"/>
        <v>5500</v>
      </c>
      <c r="CD431" s="612">
        <v>30</v>
      </c>
      <c r="CE431" s="621">
        <v>5500</v>
      </c>
      <c r="CF431" s="612">
        <v>30</v>
      </c>
      <c r="CG431" s="621">
        <v>5500</v>
      </c>
      <c r="CH431" s="621">
        <f t="shared" si="475"/>
        <v>0</v>
      </c>
      <c r="CI431" s="621">
        <f t="shared" si="508"/>
        <v>0</v>
      </c>
      <c r="CJ431" s="619"/>
      <c r="CK431" s="612">
        <f t="shared" si="509"/>
        <v>30</v>
      </c>
      <c r="CL431" s="620">
        <f t="shared" si="510"/>
        <v>5500</v>
      </c>
      <c r="CM431" s="612">
        <v>30</v>
      </c>
      <c r="CN431" s="621">
        <v>5500</v>
      </c>
      <c r="CO431" s="612">
        <v>30</v>
      </c>
      <c r="CP431" s="621">
        <v>5500</v>
      </c>
      <c r="CQ431" s="621">
        <f t="shared" si="468"/>
        <v>0</v>
      </c>
      <c r="CR431" s="621">
        <f t="shared" si="469"/>
        <v>5500</v>
      </c>
      <c r="CS431" s="622"/>
      <c r="CT431" s="612">
        <f t="shared" si="492"/>
        <v>0</v>
      </c>
      <c r="CU431" s="620">
        <f t="shared" si="493"/>
        <v>0</v>
      </c>
      <c r="CV431" s="612"/>
      <c r="CW431" s="621">
        <f t="shared" si="494"/>
        <v>0</v>
      </c>
      <c r="CX431" s="612"/>
      <c r="CY431" s="621">
        <f t="shared" si="495"/>
        <v>0</v>
      </c>
      <c r="CZ431" s="621">
        <f t="shared" si="496"/>
        <v>0</v>
      </c>
      <c r="DA431" s="621">
        <f t="shared" si="497"/>
        <v>0</v>
      </c>
      <c r="DB431" s="612"/>
      <c r="DC431" s="612">
        <f t="shared" si="470"/>
        <v>0</v>
      </c>
      <c r="DD431" s="620">
        <f t="shared" si="477"/>
        <v>0</v>
      </c>
      <c r="DE431" s="612"/>
      <c r="DF431" s="621">
        <f t="shared" si="478"/>
        <v>0</v>
      </c>
      <c r="DG431" s="612"/>
      <c r="DH431" s="621">
        <f t="shared" si="479"/>
        <v>0</v>
      </c>
      <c r="DI431" s="612"/>
      <c r="DJ431" s="612"/>
      <c r="DK431" s="612"/>
      <c r="DL431" s="612"/>
      <c r="DM431" s="612"/>
      <c r="DN431" s="612"/>
      <c r="DO431" s="612"/>
      <c r="DP431" s="612"/>
      <c r="DQ431" s="612"/>
      <c r="DR431" s="612"/>
      <c r="DS431" s="612"/>
      <c r="DU431" s="1945">
        <f t="shared" si="471"/>
        <v>11000</v>
      </c>
      <c r="DV431" s="1946">
        <f t="shared" si="503"/>
        <v>11000</v>
      </c>
      <c r="DW431" s="1946">
        <f t="shared" si="504"/>
        <v>11000</v>
      </c>
      <c r="DX431" s="1946">
        <f t="shared" si="480"/>
        <v>0</v>
      </c>
      <c r="DY431" s="1946">
        <f t="shared" si="481"/>
        <v>0</v>
      </c>
      <c r="EG431" s="1946"/>
    </row>
    <row r="432" spans="1:137" s="623" customFormat="1" hidden="1" x14ac:dyDescent="0.25">
      <c r="A432" s="778">
        <v>2026</v>
      </c>
      <c r="B432" s="778">
        <v>479</v>
      </c>
      <c r="C432" s="778" t="s">
        <v>58</v>
      </c>
      <c r="D432" s="778">
        <v>3000654</v>
      </c>
      <c r="E432" s="778">
        <v>5005020</v>
      </c>
      <c r="F432" s="778" t="s">
        <v>2269</v>
      </c>
      <c r="G432" s="778" t="s">
        <v>2270</v>
      </c>
      <c r="H432" s="778">
        <v>93</v>
      </c>
      <c r="I432" s="779" t="s">
        <v>992</v>
      </c>
      <c r="J432" s="780" t="s">
        <v>10</v>
      </c>
      <c r="K432" s="780" t="s">
        <v>60</v>
      </c>
      <c r="L432" s="778" t="str">
        <f t="shared" si="474"/>
        <v>2.3</v>
      </c>
      <c r="M432" s="781" t="s">
        <v>62</v>
      </c>
      <c r="N432" s="781"/>
      <c r="O432" s="778" t="s">
        <v>2577</v>
      </c>
      <c r="P432" s="778" t="s">
        <v>65</v>
      </c>
      <c r="Q432" s="782">
        <v>1</v>
      </c>
      <c r="R432" s="320">
        <v>2500</v>
      </c>
      <c r="S432" s="778">
        <v>30</v>
      </c>
      <c r="T432" s="778">
        <v>30</v>
      </c>
      <c r="U432" s="778"/>
      <c r="V432" s="778"/>
      <c r="W432" s="321"/>
      <c r="X432" s="321"/>
      <c r="Y432" s="321"/>
      <c r="Z432" s="322"/>
      <c r="AA432" s="322"/>
      <c r="AB432" s="322"/>
      <c r="AC432" s="322"/>
      <c r="AD432" s="322"/>
      <c r="AE432" s="320">
        <f t="shared" si="505"/>
        <v>5000</v>
      </c>
      <c r="AF432" s="327">
        <f t="shared" ref="AF432:AF443" si="524">+$R432*(S432/30)*Q432</f>
        <v>2500</v>
      </c>
      <c r="AG432" s="327">
        <f t="shared" ref="AG432:AG443" si="525">+$R432*(T432/30)*Q432</f>
        <v>2500</v>
      </c>
      <c r="AH432" s="327">
        <f t="shared" si="513"/>
        <v>0</v>
      </c>
      <c r="AI432" s="327">
        <f t="shared" si="514"/>
        <v>0</v>
      </c>
      <c r="AJ432" s="327">
        <f t="shared" si="515"/>
        <v>0</v>
      </c>
      <c r="AK432" s="327">
        <f t="shared" si="516"/>
        <v>0</v>
      </c>
      <c r="AL432" s="327">
        <f t="shared" si="517"/>
        <v>0</v>
      </c>
      <c r="AM432" s="327">
        <f t="shared" si="518"/>
        <v>0</v>
      </c>
      <c r="AN432" s="327">
        <f t="shared" si="519"/>
        <v>0</v>
      </c>
      <c r="AO432" s="327">
        <f t="shared" si="520"/>
        <v>0</v>
      </c>
      <c r="AP432" s="327">
        <f t="shared" si="521"/>
        <v>0</v>
      </c>
      <c r="AQ432" s="327">
        <f t="shared" si="522"/>
        <v>0</v>
      </c>
      <c r="AR432" s="264">
        <f t="shared" si="523"/>
        <v>5000</v>
      </c>
      <c r="AS432" s="623" t="s">
        <v>2578</v>
      </c>
      <c r="AT432" s="783" t="s">
        <v>2579</v>
      </c>
      <c r="BB432" s="623" t="s">
        <v>995</v>
      </c>
      <c r="BC432" s="623" t="s">
        <v>2580</v>
      </c>
      <c r="BD432" s="623" t="s">
        <v>2580</v>
      </c>
      <c r="BE432" s="623" t="s">
        <v>2581</v>
      </c>
      <c r="BF432" s="784">
        <v>46028</v>
      </c>
      <c r="BH432" s="616" t="s">
        <v>2582</v>
      </c>
      <c r="BI432" s="616" t="s">
        <v>2583</v>
      </c>
      <c r="BJ432" s="384" t="s">
        <v>2584</v>
      </c>
      <c r="BK432" s="384"/>
      <c r="BL432" s="384"/>
      <c r="BM432" s="384"/>
      <c r="BN432" s="614"/>
      <c r="BO432" s="639"/>
      <c r="BP432" s="785"/>
      <c r="BQ432" s="785"/>
      <c r="BR432" s="785"/>
      <c r="BS432" s="786" t="s">
        <v>2585</v>
      </c>
      <c r="BT432" s="786" t="s">
        <v>1582</v>
      </c>
      <c r="BU432" s="786" t="s">
        <v>2586</v>
      </c>
      <c r="BV432" s="785" t="s">
        <v>2587</v>
      </c>
      <c r="BW432" s="785">
        <v>10097777441</v>
      </c>
      <c r="BX432" s="2881">
        <v>2500</v>
      </c>
      <c r="BY432" s="629">
        <v>46030</v>
      </c>
      <c r="BZ432" s="629">
        <v>46081</v>
      </c>
      <c r="CA432" s="788"/>
      <c r="CB432" s="623">
        <f t="shared" si="506"/>
        <v>30</v>
      </c>
      <c r="CC432" s="789">
        <f t="shared" si="507"/>
        <v>2500</v>
      </c>
      <c r="CD432" s="623">
        <v>26</v>
      </c>
      <c r="CE432" s="790">
        <v>2500</v>
      </c>
      <c r="CF432" s="623">
        <v>26</v>
      </c>
      <c r="CG432" s="791">
        <v>2500</v>
      </c>
      <c r="CH432" s="791">
        <f t="shared" si="475"/>
        <v>0</v>
      </c>
      <c r="CI432" s="791">
        <f t="shared" si="508"/>
        <v>0</v>
      </c>
      <c r="CJ432" s="788"/>
      <c r="CK432" s="623">
        <f t="shared" si="509"/>
        <v>30</v>
      </c>
      <c r="CL432" s="789">
        <f t="shared" si="510"/>
        <v>2500</v>
      </c>
      <c r="CM432" s="786">
        <v>28</v>
      </c>
      <c r="CN432" s="790">
        <f t="shared" ref="CN432:CN443" si="526">(CI432/28)*CM432</f>
        <v>0</v>
      </c>
      <c r="CO432" s="623">
        <v>28</v>
      </c>
      <c r="CP432" s="791">
        <v>2500</v>
      </c>
      <c r="CQ432" s="791">
        <f t="shared" si="468"/>
        <v>2500</v>
      </c>
      <c r="CR432" s="791">
        <f t="shared" si="469"/>
        <v>0</v>
      </c>
      <c r="CS432" s="792"/>
      <c r="CT432" s="623">
        <f t="shared" si="492"/>
        <v>0</v>
      </c>
      <c r="CU432" s="789">
        <f t="shared" si="493"/>
        <v>0</v>
      </c>
      <c r="CW432" s="791">
        <f t="shared" si="494"/>
        <v>0</v>
      </c>
      <c r="CY432" s="791">
        <f t="shared" si="495"/>
        <v>0</v>
      </c>
      <c r="CZ432" s="791">
        <f t="shared" si="496"/>
        <v>0</v>
      </c>
      <c r="DA432" s="791">
        <f t="shared" si="497"/>
        <v>0</v>
      </c>
      <c r="DC432" s="623">
        <f t="shared" si="470"/>
        <v>0</v>
      </c>
      <c r="DD432" s="789">
        <f t="shared" si="477"/>
        <v>0</v>
      </c>
      <c r="DF432" s="791">
        <f t="shared" si="478"/>
        <v>0</v>
      </c>
      <c r="DH432" s="791">
        <f t="shared" si="479"/>
        <v>0</v>
      </c>
      <c r="DU432" s="793">
        <f t="shared" si="471"/>
        <v>5000</v>
      </c>
      <c r="DV432" s="794">
        <f t="shared" si="503"/>
        <v>2500</v>
      </c>
      <c r="DW432" s="794">
        <f t="shared" si="504"/>
        <v>5000</v>
      </c>
      <c r="DX432" s="794">
        <f t="shared" si="480"/>
        <v>2500</v>
      </c>
      <c r="DY432" s="794">
        <f t="shared" si="481"/>
        <v>0</v>
      </c>
      <c r="EG432" s="621"/>
    </row>
    <row r="433" spans="1:137" s="623" customFormat="1" hidden="1" x14ac:dyDescent="0.25">
      <c r="A433" s="778">
        <v>2026</v>
      </c>
      <c r="B433" s="778">
        <v>479</v>
      </c>
      <c r="C433" s="778" t="s">
        <v>58</v>
      </c>
      <c r="D433" s="778">
        <v>3000654</v>
      </c>
      <c r="E433" s="778">
        <v>5005020</v>
      </c>
      <c r="F433" s="778" t="s">
        <v>2269</v>
      </c>
      <c r="G433" s="778" t="s">
        <v>2270</v>
      </c>
      <c r="H433" s="778">
        <v>93</v>
      </c>
      <c r="I433" s="779" t="s">
        <v>992</v>
      </c>
      <c r="J433" s="780" t="s">
        <v>10</v>
      </c>
      <c r="K433" s="780" t="s">
        <v>60</v>
      </c>
      <c r="L433" s="778" t="str">
        <f t="shared" si="474"/>
        <v>2.3</v>
      </c>
      <c r="M433" s="781" t="s">
        <v>62</v>
      </c>
      <c r="N433" s="781"/>
      <c r="O433" s="778" t="s">
        <v>2577</v>
      </c>
      <c r="P433" s="778" t="s">
        <v>65</v>
      </c>
      <c r="Q433" s="782">
        <v>1</v>
      </c>
      <c r="R433" s="320">
        <v>2500</v>
      </c>
      <c r="S433" s="778">
        <v>30</v>
      </c>
      <c r="T433" s="778">
        <v>30</v>
      </c>
      <c r="U433" s="778"/>
      <c r="V433" s="778"/>
      <c r="W433" s="321"/>
      <c r="X433" s="321"/>
      <c r="Y433" s="321"/>
      <c r="Z433" s="322"/>
      <c r="AA433" s="322"/>
      <c r="AB433" s="322"/>
      <c r="AC433" s="322"/>
      <c r="AD433" s="322"/>
      <c r="AE433" s="320">
        <f t="shared" si="505"/>
        <v>5000</v>
      </c>
      <c r="AF433" s="327">
        <f t="shared" si="524"/>
        <v>2500</v>
      </c>
      <c r="AG433" s="327">
        <f t="shared" si="525"/>
        <v>2500</v>
      </c>
      <c r="AH433" s="327">
        <f t="shared" si="513"/>
        <v>0</v>
      </c>
      <c r="AI433" s="327">
        <f t="shared" si="514"/>
        <v>0</v>
      </c>
      <c r="AJ433" s="327">
        <f t="shared" si="515"/>
        <v>0</v>
      </c>
      <c r="AK433" s="327">
        <f t="shared" si="516"/>
        <v>0</v>
      </c>
      <c r="AL433" s="327">
        <f t="shared" si="517"/>
        <v>0</v>
      </c>
      <c r="AM433" s="327">
        <f t="shared" si="518"/>
        <v>0</v>
      </c>
      <c r="AN433" s="327">
        <f t="shared" si="519"/>
        <v>0</v>
      </c>
      <c r="AO433" s="327">
        <f t="shared" si="520"/>
        <v>0</v>
      </c>
      <c r="AP433" s="327">
        <f t="shared" si="521"/>
        <v>0</v>
      </c>
      <c r="AQ433" s="327">
        <f t="shared" si="522"/>
        <v>0</v>
      </c>
      <c r="AR433" s="264">
        <f t="shared" si="523"/>
        <v>5000</v>
      </c>
      <c r="AS433" s="623" t="s">
        <v>2578</v>
      </c>
      <c r="AT433" s="795" t="s">
        <v>2579</v>
      </c>
      <c r="BB433" s="623" t="s">
        <v>995</v>
      </c>
      <c r="BC433" s="623" t="s">
        <v>2580</v>
      </c>
      <c r="BD433" s="623" t="s">
        <v>2580</v>
      </c>
      <c r="BE433" s="623" t="s">
        <v>2581</v>
      </c>
      <c r="BF433" s="784">
        <v>46028</v>
      </c>
      <c r="BH433" s="616" t="s">
        <v>2588</v>
      </c>
      <c r="BI433" s="616" t="s">
        <v>2583</v>
      </c>
      <c r="BJ433" s="384" t="s">
        <v>2584</v>
      </c>
      <c r="BK433" s="384"/>
      <c r="BL433" s="384"/>
      <c r="BM433" s="384"/>
      <c r="BN433" s="614"/>
      <c r="BO433" s="639"/>
      <c r="BP433" s="639"/>
      <c r="BQ433" s="639"/>
      <c r="BR433" s="639"/>
      <c r="BS433" s="623" t="s">
        <v>1666</v>
      </c>
      <c r="BT433" s="623" t="s">
        <v>2463</v>
      </c>
      <c r="BU433" s="623" t="s">
        <v>2589</v>
      </c>
      <c r="BV433" s="776" t="s">
        <v>2590</v>
      </c>
      <c r="BW433" s="777" t="s">
        <v>2591</v>
      </c>
      <c r="BX433" s="870">
        <v>2500</v>
      </c>
      <c r="BY433" s="629">
        <v>46030</v>
      </c>
      <c r="BZ433" s="618">
        <v>46081</v>
      </c>
      <c r="CA433" s="788"/>
      <c r="CB433" s="623">
        <f t="shared" si="506"/>
        <v>30</v>
      </c>
      <c r="CC433" s="789">
        <f t="shared" si="507"/>
        <v>2500</v>
      </c>
      <c r="CD433" s="623">
        <v>26</v>
      </c>
      <c r="CE433" s="790">
        <v>2500</v>
      </c>
      <c r="CF433" s="623">
        <v>26</v>
      </c>
      <c r="CG433" s="791">
        <v>2500</v>
      </c>
      <c r="CH433" s="791">
        <f t="shared" si="475"/>
        <v>0</v>
      </c>
      <c r="CI433" s="791">
        <f t="shared" si="508"/>
        <v>0</v>
      </c>
      <c r="CJ433" s="788"/>
      <c r="CK433" s="623">
        <f t="shared" si="509"/>
        <v>30</v>
      </c>
      <c r="CL433" s="789">
        <f t="shared" si="510"/>
        <v>2500</v>
      </c>
      <c r="CM433" s="623">
        <v>28</v>
      </c>
      <c r="CN433" s="790">
        <f t="shared" si="526"/>
        <v>0</v>
      </c>
      <c r="CO433" s="623">
        <v>28</v>
      </c>
      <c r="CP433" s="791">
        <v>2500</v>
      </c>
      <c r="CQ433" s="791">
        <f t="shared" si="468"/>
        <v>2500</v>
      </c>
      <c r="CR433" s="791">
        <f t="shared" si="469"/>
        <v>0</v>
      </c>
      <c r="CS433" s="792"/>
      <c r="CT433" s="623">
        <f t="shared" si="492"/>
        <v>0</v>
      </c>
      <c r="CU433" s="789">
        <f t="shared" si="493"/>
        <v>0</v>
      </c>
      <c r="CW433" s="791">
        <f t="shared" si="494"/>
        <v>0</v>
      </c>
      <c r="CY433" s="791">
        <f t="shared" si="495"/>
        <v>0</v>
      </c>
      <c r="CZ433" s="791">
        <f t="shared" si="496"/>
        <v>0</v>
      </c>
      <c r="DA433" s="791">
        <f t="shared" si="497"/>
        <v>0</v>
      </c>
      <c r="DC433" s="623">
        <f t="shared" si="470"/>
        <v>0</v>
      </c>
      <c r="DD433" s="789">
        <f t="shared" si="477"/>
        <v>0</v>
      </c>
      <c r="DF433" s="791">
        <f t="shared" si="478"/>
        <v>0</v>
      </c>
      <c r="DH433" s="791">
        <f t="shared" si="479"/>
        <v>0</v>
      </c>
      <c r="DU433" s="793">
        <f t="shared" si="471"/>
        <v>5000</v>
      </c>
      <c r="DV433" s="794">
        <f t="shared" si="503"/>
        <v>2500</v>
      </c>
      <c r="DW433" s="794">
        <f t="shared" si="504"/>
        <v>5000</v>
      </c>
      <c r="DX433" s="794">
        <f t="shared" si="480"/>
        <v>2500</v>
      </c>
      <c r="DY433" s="794">
        <f t="shared" si="481"/>
        <v>0</v>
      </c>
      <c r="EG433" s="621"/>
    </row>
    <row r="434" spans="1:137" s="623" customFormat="1" hidden="1" x14ac:dyDescent="0.25">
      <c r="A434" s="778">
        <v>2026</v>
      </c>
      <c r="B434" s="778">
        <v>479</v>
      </c>
      <c r="C434" s="778" t="s">
        <v>58</v>
      </c>
      <c r="D434" s="778">
        <v>3000654</v>
      </c>
      <c r="E434" s="778">
        <v>5005020</v>
      </c>
      <c r="F434" s="778" t="s">
        <v>2269</v>
      </c>
      <c r="G434" s="778" t="s">
        <v>2270</v>
      </c>
      <c r="H434" s="778">
        <v>93</v>
      </c>
      <c r="I434" s="779" t="s">
        <v>992</v>
      </c>
      <c r="J434" s="780" t="s">
        <v>10</v>
      </c>
      <c r="K434" s="780" t="s">
        <v>60</v>
      </c>
      <c r="L434" s="778" t="str">
        <f t="shared" si="474"/>
        <v>2.3</v>
      </c>
      <c r="M434" s="781" t="s">
        <v>62</v>
      </c>
      <c r="N434" s="781"/>
      <c r="O434" s="778" t="s">
        <v>2577</v>
      </c>
      <c r="P434" s="778" t="s">
        <v>65</v>
      </c>
      <c r="Q434" s="782">
        <v>1</v>
      </c>
      <c r="R434" s="320">
        <v>2500</v>
      </c>
      <c r="S434" s="778">
        <v>30</v>
      </c>
      <c r="T434" s="778">
        <v>30</v>
      </c>
      <c r="U434" s="778"/>
      <c r="V434" s="778"/>
      <c r="W434" s="321"/>
      <c r="X434" s="321"/>
      <c r="Y434" s="321"/>
      <c r="Z434" s="322"/>
      <c r="AA434" s="322"/>
      <c r="AB434" s="322"/>
      <c r="AC434" s="322"/>
      <c r="AD434" s="322"/>
      <c r="AE434" s="320">
        <f t="shared" si="505"/>
        <v>5000</v>
      </c>
      <c r="AF434" s="327">
        <f t="shared" si="524"/>
        <v>2500</v>
      </c>
      <c r="AG434" s="327">
        <f t="shared" si="525"/>
        <v>2500</v>
      </c>
      <c r="AH434" s="327">
        <f t="shared" si="513"/>
        <v>0</v>
      </c>
      <c r="AI434" s="327">
        <f t="shared" si="514"/>
        <v>0</v>
      </c>
      <c r="AJ434" s="327">
        <f t="shared" si="515"/>
        <v>0</v>
      </c>
      <c r="AK434" s="327">
        <f t="shared" si="516"/>
        <v>0</v>
      </c>
      <c r="AL434" s="327">
        <f t="shared" si="517"/>
        <v>0</v>
      </c>
      <c r="AM434" s="327">
        <f t="shared" si="518"/>
        <v>0</v>
      </c>
      <c r="AN434" s="327">
        <f t="shared" si="519"/>
        <v>0</v>
      </c>
      <c r="AO434" s="327">
        <f t="shared" si="520"/>
        <v>0</v>
      </c>
      <c r="AP434" s="327">
        <f t="shared" si="521"/>
        <v>0</v>
      </c>
      <c r="AQ434" s="327">
        <f t="shared" si="522"/>
        <v>0</v>
      </c>
      <c r="AR434" s="264">
        <f t="shared" si="523"/>
        <v>5000</v>
      </c>
      <c r="AS434" s="623" t="s">
        <v>2578</v>
      </c>
      <c r="AT434" s="783" t="s">
        <v>2579</v>
      </c>
      <c r="BB434" s="623" t="s">
        <v>995</v>
      </c>
      <c r="BC434" s="623" t="s">
        <v>2580</v>
      </c>
      <c r="BD434" s="623" t="s">
        <v>2580</v>
      </c>
      <c r="BE434" s="623" t="s">
        <v>2581</v>
      </c>
      <c r="BF434" s="784">
        <v>46028</v>
      </c>
      <c r="BH434" s="616" t="s">
        <v>2592</v>
      </c>
      <c r="BI434" s="616" t="s">
        <v>2583</v>
      </c>
      <c r="BJ434" s="384"/>
      <c r="BK434" s="384"/>
      <c r="BL434" s="384"/>
      <c r="BM434" s="384"/>
      <c r="BN434" s="614"/>
      <c r="BO434" s="639"/>
      <c r="BP434" s="785"/>
      <c r="BQ434" s="785"/>
      <c r="BR434" s="785"/>
      <c r="BS434" s="786" t="s">
        <v>2485</v>
      </c>
      <c r="BT434" s="786" t="s">
        <v>1228</v>
      </c>
      <c r="BU434" s="786" t="s">
        <v>2593</v>
      </c>
      <c r="BV434" s="796" t="s">
        <v>2594</v>
      </c>
      <c r="BW434" s="797" t="s">
        <v>2595</v>
      </c>
      <c r="BX434" s="787">
        <v>2500</v>
      </c>
      <c r="BY434" s="629">
        <v>46030</v>
      </c>
      <c r="BZ434" s="629">
        <v>46081</v>
      </c>
      <c r="CA434" s="788"/>
      <c r="CB434" s="623">
        <f t="shared" si="506"/>
        <v>30</v>
      </c>
      <c r="CC434" s="789">
        <f t="shared" si="507"/>
        <v>2500</v>
      </c>
      <c r="CD434" s="786">
        <v>26</v>
      </c>
      <c r="CE434" s="790">
        <v>2500</v>
      </c>
      <c r="CF434" s="623">
        <v>26</v>
      </c>
      <c r="CG434" s="791">
        <v>2500</v>
      </c>
      <c r="CH434" s="791">
        <f t="shared" si="475"/>
        <v>0</v>
      </c>
      <c r="CI434" s="791">
        <f t="shared" si="508"/>
        <v>0</v>
      </c>
      <c r="CJ434" s="788"/>
      <c r="CK434" s="623">
        <f t="shared" si="509"/>
        <v>30</v>
      </c>
      <c r="CL434" s="789">
        <f t="shared" si="510"/>
        <v>2500</v>
      </c>
      <c r="CM434" s="786">
        <v>28</v>
      </c>
      <c r="CN434" s="790">
        <f t="shared" si="526"/>
        <v>0</v>
      </c>
      <c r="CO434" s="623">
        <v>28</v>
      </c>
      <c r="CP434" s="791">
        <v>2500</v>
      </c>
      <c r="CQ434" s="791">
        <f t="shared" si="468"/>
        <v>2500</v>
      </c>
      <c r="CR434" s="791">
        <f t="shared" si="469"/>
        <v>0</v>
      </c>
      <c r="CS434" s="792"/>
      <c r="CT434" s="623">
        <f t="shared" si="492"/>
        <v>0</v>
      </c>
      <c r="CU434" s="789">
        <f t="shared" si="493"/>
        <v>0</v>
      </c>
      <c r="CW434" s="791">
        <f t="shared" si="494"/>
        <v>0</v>
      </c>
      <c r="CY434" s="791">
        <f t="shared" si="495"/>
        <v>0</v>
      </c>
      <c r="CZ434" s="791">
        <f t="shared" si="496"/>
        <v>0</v>
      </c>
      <c r="DA434" s="791">
        <f t="shared" si="497"/>
        <v>0</v>
      </c>
      <c r="DC434" s="623">
        <f t="shared" si="470"/>
        <v>0</v>
      </c>
      <c r="DD434" s="789">
        <f t="shared" si="477"/>
        <v>0</v>
      </c>
      <c r="DF434" s="791">
        <f t="shared" si="478"/>
        <v>0</v>
      </c>
      <c r="DH434" s="791">
        <f t="shared" si="479"/>
        <v>0</v>
      </c>
      <c r="DU434" s="793">
        <f t="shared" si="471"/>
        <v>5000</v>
      </c>
      <c r="DV434" s="794">
        <f t="shared" si="503"/>
        <v>2500</v>
      </c>
      <c r="DW434" s="794">
        <f t="shared" si="504"/>
        <v>5000</v>
      </c>
      <c r="DX434" s="794">
        <f t="shared" si="480"/>
        <v>2500</v>
      </c>
      <c r="DY434" s="794">
        <f t="shared" si="481"/>
        <v>0</v>
      </c>
      <c r="EB434" s="623" t="s">
        <v>2596</v>
      </c>
      <c r="EC434" s="623" t="s">
        <v>2597</v>
      </c>
      <c r="EG434" s="621"/>
    </row>
    <row r="435" spans="1:137" s="623" customFormat="1" hidden="1" x14ac:dyDescent="0.25">
      <c r="A435" s="778">
        <v>2026</v>
      </c>
      <c r="B435" s="778">
        <v>479</v>
      </c>
      <c r="C435" s="778" t="s">
        <v>58</v>
      </c>
      <c r="D435" s="778">
        <v>3000654</v>
      </c>
      <c r="E435" s="778">
        <v>5005020</v>
      </c>
      <c r="F435" s="778" t="s">
        <v>2269</v>
      </c>
      <c r="G435" s="778" t="s">
        <v>2270</v>
      </c>
      <c r="H435" s="778">
        <v>93</v>
      </c>
      <c r="I435" s="779" t="s">
        <v>992</v>
      </c>
      <c r="J435" s="780" t="s">
        <v>10</v>
      </c>
      <c r="K435" s="780" t="s">
        <v>60</v>
      </c>
      <c r="L435" s="778" t="str">
        <f t="shared" si="474"/>
        <v>2.3</v>
      </c>
      <c r="M435" s="781" t="s">
        <v>62</v>
      </c>
      <c r="N435" s="781"/>
      <c r="O435" s="778" t="s">
        <v>2577</v>
      </c>
      <c r="P435" s="778" t="s">
        <v>65</v>
      </c>
      <c r="Q435" s="782">
        <v>1</v>
      </c>
      <c r="R435" s="320">
        <v>2500</v>
      </c>
      <c r="S435" s="778">
        <v>30</v>
      </c>
      <c r="T435" s="778">
        <v>30</v>
      </c>
      <c r="U435" s="778"/>
      <c r="V435" s="778"/>
      <c r="W435" s="321"/>
      <c r="X435" s="321"/>
      <c r="Y435" s="321"/>
      <c r="Z435" s="322"/>
      <c r="AA435" s="322"/>
      <c r="AB435" s="322"/>
      <c r="AC435" s="322"/>
      <c r="AD435" s="322"/>
      <c r="AE435" s="320">
        <f t="shared" si="505"/>
        <v>5000</v>
      </c>
      <c r="AF435" s="327">
        <f t="shared" si="524"/>
        <v>2500</v>
      </c>
      <c r="AG435" s="327">
        <f t="shared" si="525"/>
        <v>2500</v>
      </c>
      <c r="AH435" s="327">
        <f t="shared" si="513"/>
        <v>0</v>
      </c>
      <c r="AI435" s="327">
        <f t="shared" si="514"/>
        <v>0</v>
      </c>
      <c r="AJ435" s="327">
        <f t="shared" si="515"/>
        <v>0</v>
      </c>
      <c r="AK435" s="327">
        <f t="shared" si="516"/>
        <v>0</v>
      </c>
      <c r="AL435" s="327">
        <f t="shared" si="517"/>
        <v>0</v>
      </c>
      <c r="AM435" s="327">
        <f t="shared" si="518"/>
        <v>0</v>
      </c>
      <c r="AN435" s="327">
        <f t="shared" si="519"/>
        <v>0</v>
      </c>
      <c r="AO435" s="327">
        <f t="shared" si="520"/>
        <v>0</v>
      </c>
      <c r="AP435" s="327">
        <f t="shared" si="521"/>
        <v>0</v>
      </c>
      <c r="AQ435" s="327">
        <f t="shared" si="522"/>
        <v>0</v>
      </c>
      <c r="AR435" s="264">
        <f t="shared" si="523"/>
        <v>5000</v>
      </c>
      <c r="AS435" s="623" t="s">
        <v>2578</v>
      </c>
      <c r="AT435" s="795" t="s">
        <v>2579</v>
      </c>
      <c r="BB435" s="623" t="s">
        <v>995</v>
      </c>
      <c r="BC435" s="623" t="s">
        <v>2580</v>
      </c>
      <c r="BD435" s="623" t="s">
        <v>2580</v>
      </c>
      <c r="BE435" s="623" t="s">
        <v>2581</v>
      </c>
      <c r="BF435" s="784">
        <v>46028</v>
      </c>
      <c r="BH435" s="616" t="s">
        <v>2598</v>
      </c>
      <c r="BI435" s="616" t="s">
        <v>2583</v>
      </c>
      <c r="BJ435" s="384" t="s">
        <v>2584</v>
      </c>
      <c r="BK435" s="616"/>
      <c r="BL435" s="384"/>
      <c r="BM435" s="384"/>
      <c r="BN435" s="616"/>
      <c r="BO435" s="639"/>
      <c r="BP435" s="785"/>
      <c r="BQ435" s="785"/>
      <c r="BR435" s="785"/>
      <c r="BS435" s="786" t="s">
        <v>2599</v>
      </c>
      <c r="BT435" s="786" t="s">
        <v>2599</v>
      </c>
      <c r="BU435" s="786" t="s">
        <v>2600</v>
      </c>
      <c r="BV435" s="796" t="s">
        <v>2601</v>
      </c>
      <c r="BW435" s="797" t="s">
        <v>2602</v>
      </c>
      <c r="BX435" s="2881">
        <v>2500</v>
      </c>
      <c r="BY435" s="629">
        <v>46030</v>
      </c>
      <c r="BZ435" s="629">
        <v>46081</v>
      </c>
      <c r="CA435" s="788"/>
      <c r="CB435" s="623">
        <f t="shared" si="506"/>
        <v>30</v>
      </c>
      <c r="CC435" s="789">
        <f t="shared" si="507"/>
        <v>2500</v>
      </c>
      <c r="CD435" s="623">
        <v>26</v>
      </c>
      <c r="CE435" s="790">
        <v>2500</v>
      </c>
      <c r="CF435" s="623">
        <v>26</v>
      </c>
      <c r="CG435" s="791">
        <v>2500</v>
      </c>
      <c r="CH435" s="791">
        <f t="shared" si="475"/>
        <v>0</v>
      </c>
      <c r="CI435" s="791">
        <f t="shared" si="508"/>
        <v>0</v>
      </c>
      <c r="CJ435" s="788"/>
      <c r="CK435" s="623">
        <f t="shared" si="509"/>
        <v>30</v>
      </c>
      <c r="CL435" s="789">
        <f t="shared" si="510"/>
        <v>2500</v>
      </c>
      <c r="CM435" s="623">
        <v>28</v>
      </c>
      <c r="CN435" s="790">
        <f t="shared" si="526"/>
        <v>0</v>
      </c>
      <c r="CO435" s="623">
        <v>28</v>
      </c>
      <c r="CP435" s="791">
        <v>2500</v>
      </c>
      <c r="CQ435" s="791">
        <f t="shared" si="468"/>
        <v>2500</v>
      </c>
      <c r="CR435" s="791">
        <f t="shared" si="469"/>
        <v>0</v>
      </c>
      <c r="CS435" s="792"/>
      <c r="CT435" s="623">
        <f t="shared" si="492"/>
        <v>0</v>
      </c>
      <c r="CU435" s="789">
        <f t="shared" si="493"/>
        <v>0</v>
      </c>
      <c r="CW435" s="791">
        <f t="shared" si="494"/>
        <v>0</v>
      </c>
      <c r="CY435" s="791">
        <f t="shared" si="495"/>
        <v>0</v>
      </c>
      <c r="CZ435" s="791">
        <f t="shared" si="496"/>
        <v>0</v>
      </c>
      <c r="DA435" s="791">
        <f t="shared" si="497"/>
        <v>0</v>
      </c>
      <c r="DC435" s="623">
        <f t="shared" si="470"/>
        <v>0</v>
      </c>
      <c r="DD435" s="789">
        <f t="shared" si="477"/>
        <v>0</v>
      </c>
      <c r="DF435" s="791">
        <f t="shared" si="478"/>
        <v>0</v>
      </c>
      <c r="DH435" s="791">
        <f t="shared" si="479"/>
        <v>0</v>
      </c>
      <c r="DU435" s="793">
        <f t="shared" si="471"/>
        <v>5000</v>
      </c>
      <c r="DV435" s="794">
        <f t="shared" si="503"/>
        <v>2500</v>
      </c>
      <c r="DW435" s="794">
        <f t="shared" si="504"/>
        <v>5000</v>
      </c>
      <c r="DX435" s="794">
        <f t="shared" si="480"/>
        <v>2500</v>
      </c>
      <c r="DY435" s="794">
        <f t="shared" si="481"/>
        <v>0</v>
      </c>
      <c r="EG435" s="621"/>
    </row>
    <row r="436" spans="1:137" s="623" customFormat="1" hidden="1" x14ac:dyDescent="0.25">
      <c r="A436" s="778">
        <v>2026</v>
      </c>
      <c r="B436" s="778">
        <v>479</v>
      </c>
      <c r="C436" s="778" t="s">
        <v>58</v>
      </c>
      <c r="D436" s="778">
        <v>3000654</v>
      </c>
      <c r="E436" s="778">
        <v>5005020</v>
      </c>
      <c r="F436" s="778" t="s">
        <v>2269</v>
      </c>
      <c r="G436" s="778" t="s">
        <v>2270</v>
      </c>
      <c r="H436" s="778">
        <v>93</v>
      </c>
      <c r="I436" s="779" t="s">
        <v>992</v>
      </c>
      <c r="J436" s="780" t="s">
        <v>10</v>
      </c>
      <c r="K436" s="780" t="s">
        <v>60</v>
      </c>
      <c r="L436" s="778" t="str">
        <f t="shared" si="474"/>
        <v>2.3</v>
      </c>
      <c r="M436" s="781" t="s">
        <v>62</v>
      </c>
      <c r="N436" s="781"/>
      <c r="O436" s="778" t="s">
        <v>2577</v>
      </c>
      <c r="P436" s="778" t="s">
        <v>65</v>
      </c>
      <c r="Q436" s="782">
        <v>1</v>
      </c>
      <c r="R436" s="320">
        <v>2500</v>
      </c>
      <c r="S436" s="778">
        <v>30</v>
      </c>
      <c r="T436" s="778">
        <v>30</v>
      </c>
      <c r="U436" s="778"/>
      <c r="V436" s="778"/>
      <c r="W436" s="321"/>
      <c r="X436" s="321"/>
      <c r="Y436" s="321"/>
      <c r="Z436" s="322"/>
      <c r="AA436" s="322"/>
      <c r="AB436" s="322"/>
      <c r="AC436" s="322"/>
      <c r="AD436" s="322"/>
      <c r="AE436" s="320">
        <f t="shared" si="505"/>
        <v>5000</v>
      </c>
      <c r="AF436" s="327">
        <f t="shared" si="524"/>
        <v>2500</v>
      </c>
      <c r="AG436" s="327">
        <f t="shared" si="525"/>
        <v>2500</v>
      </c>
      <c r="AH436" s="327">
        <f t="shared" si="513"/>
        <v>0</v>
      </c>
      <c r="AI436" s="327">
        <f t="shared" si="514"/>
        <v>0</v>
      </c>
      <c r="AJ436" s="327">
        <f t="shared" si="515"/>
        <v>0</v>
      </c>
      <c r="AK436" s="327">
        <f t="shared" si="516"/>
        <v>0</v>
      </c>
      <c r="AL436" s="327">
        <f t="shared" si="517"/>
        <v>0</v>
      </c>
      <c r="AM436" s="327">
        <f t="shared" si="518"/>
        <v>0</v>
      </c>
      <c r="AN436" s="327">
        <f t="shared" si="519"/>
        <v>0</v>
      </c>
      <c r="AO436" s="327">
        <f t="shared" si="520"/>
        <v>0</v>
      </c>
      <c r="AP436" s="327">
        <f t="shared" si="521"/>
        <v>0</v>
      </c>
      <c r="AQ436" s="327">
        <f t="shared" si="522"/>
        <v>0</v>
      </c>
      <c r="AR436" s="264">
        <f t="shared" si="523"/>
        <v>5000</v>
      </c>
      <c r="AS436" s="623" t="s">
        <v>2578</v>
      </c>
      <c r="AT436" s="783" t="s">
        <v>2579</v>
      </c>
      <c r="BB436" s="623" t="s">
        <v>995</v>
      </c>
      <c r="BC436" s="623" t="s">
        <v>2580</v>
      </c>
      <c r="BD436" s="623" t="s">
        <v>2580</v>
      </c>
      <c r="BE436" s="623" t="s">
        <v>2581</v>
      </c>
      <c r="BF436" s="784">
        <v>46028</v>
      </c>
      <c r="BH436" s="616" t="s">
        <v>2603</v>
      </c>
      <c r="BI436" s="616" t="s">
        <v>2583</v>
      </c>
      <c r="BJ436" s="384" t="s">
        <v>2584</v>
      </c>
      <c r="BK436" s="616"/>
      <c r="BL436" s="384"/>
      <c r="BM436" s="384"/>
      <c r="BN436" s="616"/>
      <c r="BO436" s="639"/>
      <c r="BP436" s="785"/>
      <c r="BQ436" s="785"/>
      <c r="BR436" s="785"/>
      <c r="BS436" s="786" t="s">
        <v>1409</v>
      </c>
      <c r="BT436" s="786" t="s">
        <v>2604</v>
      </c>
      <c r="BU436" s="786" t="s">
        <v>2605</v>
      </c>
      <c r="BV436" s="796" t="s">
        <v>2606</v>
      </c>
      <c r="BW436" s="797">
        <v>10732321735</v>
      </c>
      <c r="BX436" s="2881">
        <v>2500</v>
      </c>
      <c r="BY436" s="629">
        <v>46030</v>
      </c>
      <c r="BZ436" s="629">
        <v>46081</v>
      </c>
      <c r="CA436" s="788"/>
      <c r="CB436" s="623">
        <f t="shared" si="506"/>
        <v>30</v>
      </c>
      <c r="CC436" s="789">
        <f t="shared" si="507"/>
        <v>2500</v>
      </c>
      <c r="CD436" s="786">
        <v>26</v>
      </c>
      <c r="CE436" s="787">
        <v>2500</v>
      </c>
      <c r="CF436" s="623">
        <v>26</v>
      </c>
      <c r="CG436" s="791">
        <v>2500</v>
      </c>
      <c r="CH436" s="791">
        <f t="shared" si="475"/>
        <v>0</v>
      </c>
      <c r="CI436" s="791">
        <f t="shared" si="508"/>
        <v>0</v>
      </c>
      <c r="CJ436" s="788"/>
      <c r="CK436" s="623">
        <f t="shared" si="509"/>
        <v>30</v>
      </c>
      <c r="CL436" s="789">
        <f t="shared" si="510"/>
        <v>2500</v>
      </c>
      <c r="CM436" s="786">
        <v>28</v>
      </c>
      <c r="CN436" s="790">
        <f t="shared" si="526"/>
        <v>0</v>
      </c>
      <c r="CO436" s="623">
        <v>28</v>
      </c>
      <c r="CP436" s="791">
        <v>2500</v>
      </c>
      <c r="CQ436" s="791">
        <f t="shared" si="468"/>
        <v>2500</v>
      </c>
      <c r="CR436" s="791">
        <f t="shared" si="469"/>
        <v>0</v>
      </c>
      <c r="CS436" s="792"/>
      <c r="CT436" s="623">
        <f t="shared" si="492"/>
        <v>0</v>
      </c>
      <c r="CU436" s="789">
        <f t="shared" si="493"/>
        <v>0</v>
      </c>
      <c r="CW436" s="791">
        <f t="shared" si="494"/>
        <v>0</v>
      </c>
      <c r="CY436" s="791">
        <f t="shared" si="495"/>
        <v>0</v>
      </c>
      <c r="CZ436" s="791">
        <f t="shared" si="496"/>
        <v>0</v>
      </c>
      <c r="DA436" s="791">
        <f t="shared" si="497"/>
        <v>0</v>
      </c>
      <c r="DC436" s="623">
        <f t="shared" si="470"/>
        <v>0</v>
      </c>
      <c r="DD436" s="789">
        <f t="shared" si="477"/>
        <v>0</v>
      </c>
      <c r="DF436" s="791">
        <f t="shared" si="478"/>
        <v>0</v>
      </c>
      <c r="DH436" s="791">
        <f t="shared" si="479"/>
        <v>0</v>
      </c>
      <c r="DU436" s="793">
        <f t="shared" si="471"/>
        <v>5000</v>
      </c>
      <c r="DV436" s="794">
        <f t="shared" si="503"/>
        <v>2500</v>
      </c>
      <c r="DW436" s="794">
        <f t="shared" si="504"/>
        <v>5000</v>
      </c>
      <c r="DX436" s="794">
        <f t="shared" si="480"/>
        <v>2500</v>
      </c>
      <c r="DY436" s="794">
        <f t="shared" si="481"/>
        <v>0</v>
      </c>
      <c r="EG436" s="621"/>
    </row>
    <row r="437" spans="1:137" s="623" customFormat="1" hidden="1" x14ac:dyDescent="0.25">
      <c r="A437" s="778">
        <v>2026</v>
      </c>
      <c r="B437" s="778">
        <v>479</v>
      </c>
      <c r="C437" s="778" t="s">
        <v>58</v>
      </c>
      <c r="D437" s="778">
        <v>3000654</v>
      </c>
      <c r="E437" s="778">
        <v>5005020</v>
      </c>
      <c r="F437" s="778" t="s">
        <v>2269</v>
      </c>
      <c r="G437" s="778" t="s">
        <v>2270</v>
      </c>
      <c r="H437" s="778">
        <v>93</v>
      </c>
      <c r="I437" s="779" t="s">
        <v>992</v>
      </c>
      <c r="J437" s="780" t="s">
        <v>10</v>
      </c>
      <c r="K437" s="780" t="s">
        <v>60</v>
      </c>
      <c r="L437" s="778" t="str">
        <f t="shared" si="474"/>
        <v>2.3</v>
      </c>
      <c r="M437" s="781" t="s">
        <v>62</v>
      </c>
      <c r="N437" s="781"/>
      <c r="O437" s="778" t="s">
        <v>2577</v>
      </c>
      <c r="P437" s="778" t="s">
        <v>65</v>
      </c>
      <c r="Q437" s="782">
        <v>1</v>
      </c>
      <c r="R437" s="320">
        <v>2500</v>
      </c>
      <c r="S437" s="778">
        <v>30</v>
      </c>
      <c r="T437" s="778">
        <v>30</v>
      </c>
      <c r="U437" s="778"/>
      <c r="V437" s="778"/>
      <c r="W437" s="321"/>
      <c r="X437" s="321"/>
      <c r="Y437" s="321"/>
      <c r="Z437" s="322"/>
      <c r="AA437" s="322"/>
      <c r="AB437" s="322"/>
      <c r="AC437" s="322"/>
      <c r="AD437" s="322"/>
      <c r="AE437" s="320">
        <f t="shared" si="505"/>
        <v>5000</v>
      </c>
      <c r="AF437" s="327">
        <f t="shared" si="524"/>
        <v>2500</v>
      </c>
      <c r="AG437" s="327">
        <f t="shared" si="525"/>
        <v>2500</v>
      </c>
      <c r="AH437" s="327">
        <f t="shared" si="513"/>
        <v>0</v>
      </c>
      <c r="AI437" s="327">
        <f t="shared" si="514"/>
        <v>0</v>
      </c>
      <c r="AJ437" s="327">
        <f t="shared" si="515"/>
        <v>0</v>
      </c>
      <c r="AK437" s="327">
        <f t="shared" si="516"/>
        <v>0</v>
      </c>
      <c r="AL437" s="327">
        <f t="shared" si="517"/>
        <v>0</v>
      </c>
      <c r="AM437" s="327">
        <f t="shared" si="518"/>
        <v>0</v>
      </c>
      <c r="AN437" s="327">
        <f t="shared" si="519"/>
        <v>0</v>
      </c>
      <c r="AO437" s="327">
        <f t="shared" si="520"/>
        <v>0</v>
      </c>
      <c r="AP437" s="327">
        <f t="shared" si="521"/>
        <v>0</v>
      </c>
      <c r="AQ437" s="327">
        <f t="shared" si="522"/>
        <v>0</v>
      </c>
      <c r="AR437" s="264">
        <f t="shared" si="523"/>
        <v>5000</v>
      </c>
      <c r="AS437" s="623" t="s">
        <v>2578</v>
      </c>
      <c r="AT437" s="795" t="s">
        <v>2579</v>
      </c>
      <c r="BB437" s="623" t="s">
        <v>995</v>
      </c>
      <c r="BC437" s="623" t="s">
        <v>2580</v>
      </c>
      <c r="BD437" s="623" t="s">
        <v>2580</v>
      </c>
      <c r="BE437" s="623" t="s">
        <v>2581</v>
      </c>
      <c r="BF437" s="784">
        <v>46028</v>
      </c>
      <c r="BH437" s="616" t="s">
        <v>2607</v>
      </c>
      <c r="BI437" s="616" t="s">
        <v>2583</v>
      </c>
      <c r="BJ437" s="384" t="s">
        <v>2584</v>
      </c>
      <c r="BK437" s="616"/>
      <c r="BL437" s="384"/>
      <c r="BM437" s="384"/>
      <c r="BN437" s="616"/>
      <c r="BO437" s="639"/>
      <c r="BP437" s="639"/>
      <c r="BQ437" s="639"/>
      <c r="BR437" s="639"/>
      <c r="BS437" s="623" t="s">
        <v>2608</v>
      </c>
      <c r="BT437" s="623" t="s">
        <v>1141</v>
      </c>
      <c r="BU437" s="623" t="s">
        <v>2609</v>
      </c>
      <c r="BV437" s="639">
        <v>70316290</v>
      </c>
      <c r="BW437" s="639">
        <v>10703162903</v>
      </c>
      <c r="BX437" s="870">
        <v>2500</v>
      </c>
      <c r="BY437" s="629">
        <v>46030</v>
      </c>
      <c r="BZ437" s="618">
        <v>46081</v>
      </c>
      <c r="CA437" s="788"/>
      <c r="CB437" s="623">
        <f t="shared" si="506"/>
        <v>30</v>
      </c>
      <c r="CC437" s="789">
        <f t="shared" si="507"/>
        <v>2500</v>
      </c>
      <c r="CD437" s="623">
        <v>26</v>
      </c>
      <c r="CE437" s="790">
        <v>2500</v>
      </c>
      <c r="CF437" s="623">
        <v>26</v>
      </c>
      <c r="CG437" s="791">
        <v>2500</v>
      </c>
      <c r="CH437" s="791">
        <f t="shared" si="475"/>
        <v>0</v>
      </c>
      <c r="CI437" s="791">
        <f t="shared" si="508"/>
        <v>0</v>
      </c>
      <c r="CJ437" s="788"/>
      <c r="CK437" s="623">
        <f t="shared" si="509"/>
        <v>30</v>
      </c>
      <c r="CL437" s="789">
        <f t="shared" si="510"/>
        <v>2500</v>
      </c>
      <c r="CM437" s="623">
        <v>28</v>
      </c>
      <c r="CN437" s="790">
        <f t="shared" si="526"/>
        <v>0</v>
      </c>
      <c r="CO437" s="623">
        <v>28</v>
      </c>
      <c r="CP437" s="791">
        <v>2500</v>
      </c>
      <c r="CQ437" s="791">
        <f t="shared" si="468"/>
        <v>2500</v>
      </c>
      <c r="CR437" s="791">
        <f t="shared" si="469"/>
        <v>0</v>
      </c>
      <c r="CS437" s="792"/>
      <c r="CT437" s="623">
        <f t="shared" si="492"/>
        <v>0</v>
      </c>
      <c r="CU437" s="789">
        <f t="shared" si="493"/>
        <v>0</v>
      </c>
      <c r="CW437" s="791">
        <f t="shared" si="494"/>
        <v>0</v>
      </c>
      <c r="CY437" s="791">
        <f t="shared" si="495"/>
        <v>0</v>
      </c>
      <c r="CZ437" s="791">
        <f t="shared" si="496"/>
        <v>0</v>
      </c>
      <c r="DA437" s="791">
        <f t="shared" si="497"/>
        <v>0</v>
      </c>
      <c r="DC437" s="623">
        <f t="shared" si="470"/>
        <v>0</v>
      </c>
      <c r="DD437" s="789">
        <f t="shared" si="477"/>
        <v>0</v>
      </c>
      <c r="DF437" s="791">
        <f t="shared" si="478"/>
        <v>0</v>
      </c>
      <c r="DH437" s="791">
        <f t="shared" si="479"/>
        <v>0</v>
      </c>
      <c r="DU437" s="793">
        <f t="shared" si="471"/>
        <v>5000</v>
      </c>
      <c r="DV437" s="794">
        <f t="shared" si="503"/>
        <v>2500</v>
      </c>
      <c r="DW437" s="794">
        <f t="shared" si="504"/>
        <v>5000</v>
      </c>
      <c r="DX437" s="794">
        <f t="shared" si="480"/>
        <v>2500</v>
      </c>
      <c r="DY437" s="794">
        <f t="shared" si="481"/>
        <v>0</v>
      </c>
      <c r="EG437" s="621"/>
    </row>
    <row r="438" spans="1:137" s="623" customFormat="1" hidden="1" x14ac:dyDescent="0.25">
      <c r="A438" s="778">
        <v>2026</v>
      </c>
      <c r="B438" s="778">
        <v>479</v>
      </c>
      <c r="C438" s="778" t="s">
        <v>58</v>
      </c>
      <c r="D438" s="778">
        <v>3000654</v>
      </c>
      <c r="E438" s="778">
        <v>5005020</v>
      </c>
      <c r="F438" s="778" t="s">
        <v>2269</v>
      </c>
      <c r="G438" s="778" t="s">
        <v>2270</v>
      </c>
      <c r="H438" s="778">
        <v>93</v>
      </c>
      <c r="I438" s="779" t="s">
        <v>992</v>
      </c>
      <c r="J438" s="780" t="s">
        <v>10</v>
      </c>
      <c r="K438" s="780" t="s">
        <v>60</v>
      </c>
      <c r="L438" s="778" t="str">
        <f t="shared" si="474"/>
        <v>2.3</v>
      </c>
      <c r="M438" s="781" t="s">
        <v>62</v>
      </c>
      <c r="N438" s="781"/>
      <c r="O438" s="778" t="s">
        <v>2577</v>
      </c>
      <c r="P438" s="778" t="s">
        <v>65</v>
      </c>
      <c r="Q438" s="782">
        <v>1</v>
      </c>
      <c r="R438" s="320">
        <v>2500</v>
      </c>
      <c r="S438" s="778">
        <v>30</v>
      </c>
      <c r="T438" s="778">
        <v>30</v>
      </c>
      <c r="U438" s="778"/>
      <c r="V438" s="778"/>
      <c r="W438" s="321"/>
      <c r="X438" s="321"/>
      <c r="Y438" s="321"/>
      <c r="Z438" s="322"/>
      <c r="AA438" s="322"/>
      <c r="AB438" s="322"/>
      <c r="AC438" s="322"/>
      <c r="AD438" s="322"/>
      <c r="AE438" s="320">
        <f t="shared" si="505"/>
        <v>5000</v>
      </c>
      <c r="AF438" s="327">
        <f t="shared" si="524"/>
        <v>2500</v>
      </c>
      <c r="AG438" s="327">
        <f t="shared" si="525"/>
        <v>2500</v>
      </c>
      <c r="AH438" s="327">
        <f t="shared" si="513"/>
        <v>0</v>
      </c>
      <c r="AI438" s="327">
        <f t="shared" si="514"/>
        <v>0</v>
      </c>
      <c r="AJ438" s="327">
        <f t="shared" si="515"/>
        <v>0</v>
      </c>
      <c r="AK438" s="327">
        <f t="shared" si="516"/>
        <v>0</v>
      </c>
      <c r="AL438" s="327">
        <f t="shared" si="517"/>
        <v>0</v>
      </c>
      <c r="AM438" s="327">
        <f t="shared" si="518"/>
        <v>0</v>
      </c>
      <c r="AN438" s="327">
        <f t="shared" si="519"/>
        <v>0</v>
      </c>
      <c r="AO438" s="327">
        <f t="shared" si="520"/>
        <v>0</v>
      </c>
      <c r="AP438" s="327">
        <f t="shared" si="521"/>
        <v>0</v>
      </c>
      <c r="AQ438" s="327">
        <f t="shared" si="522"/>
        <v>0</v>
      </c>
      <c r="AR438" s="264">
        <f t="shared" si="523"/>
        <v>5000</v>
      </c>
      <c r="AS438" s="623" t="s">
        <v>2578</v>
      </c>
      <c r="AT438" s="795" t="s">
        <v>2579</v>
      </c>
      <c r="BB438" s="623" t="s">
        <v>995</v>
      </c>
      <c r="BC438" s="623" t="s">
        <v>2580</v>
      </c>
      <c r="BD438" s="623" t="s">
        <v>2580</v>
      </c>
      <c r="BE438" s="623" t="s">
        <v>2581</v>
      </c>
      <c r="BF438" s="784">
        <v>46028</v>
      </c>
      <c r="BH438" s="616" t="s">
        <v>2610</v>
      </c>
      <c r="BI438" s="616" t="s">
        <v>2583</v>
      </c>
      <c r="BJ438" s="384" t="s">
        <v>2584</v>
      </c>
      <c r="BK438" s="616"/>
      <c r="BL438" s="384"/>
      <c r="BM438" s="384"/>
      <c r="BN438" s="616"/>
      <c r="BO438" s="639"/>
      <c r="BP438" s="785"/>
      <c r="BQ438" s="785"/>
      <c r="BR438" s="785"/>
      <c r="BS438" s="786" t="s">
        <v>1582</v>
      </c>
      <c r="BT438" s="786" t="s">
        <v>2611</v>
      </c>
      <c r="BU438" s="786" t="s">
        <v>2612</v>
      </c>
      <c r="BV438" s="785">
        <v>74715982</v>
      </c>
      <c r="BW438" s="785">
        <v>10747159829</v>
      </c>
      <c r="BX438" s="2881">
        <v>2500</v>
      </c>
      <c r="BY438" s="629">
        <v>46030</v>
      </c>
      <c r="BZ438" s="629">
        <v>46081</v>
      </c>
      <c r="CA438" s="788"/>
      <c r="CB438" s="623">
        <f t="shared" si="506"/>
        <v>30</v>
      </c>
      <c r="CC438" s="789">
        <f t="shared" si="507"/>
        <v>2500</v>
      </c>
      <c r="CD438" s="623">
        <v>26</v>
      </c>
      <c r="CE438" s="790">
        <v>2500</v>
      </c>
      <c r="CF438" s="623">
        <v>26</v>
      </c>
      <c r="CG438" s="791">
        <v>2500</v>
      </c>
      <c r="CH438" s="791">
        <f t="shared" si="475"/>
        <v>0</v>
      </c>
      <c r="CI438" s="791">
        <f t="shared" si="508"/>
        <v>0</v>
      </c>
      <c r="CJ438" s="788"/>
      <c r="CK438" s="623">
        <f t="shared" si="509"/>
        <v>30</v>
      </c>
      <c r="CL438" s="789">
        <f t="shared" si="510"/>
        <v>2500</v>
      </c>
      <c r="CM438" s="623">
        <v>28</v>
      </c>
      <c r="CN438" s="790">
        <f t="shared" si="526"/>
        <v>0</v>
      </c>
      <c r="CO438" s="623">
        <v>28</v>
      </c>
      <c r="CP438" s="791">
        <v>2500</v>
      </c>
      <c r="CQ438" s="791">
        <f t="shared" si="468"/>
        <v>2500</v>
      </c>
      <c r="CR438" s="791">
        <f t="shared" si="469"/>
        <v>0</v>
      </c>
      <c r="CS438" s="792"/>
      <c r="CT438" s="623">
        <f t="shared" si="492"/>
        <v>0</v>
      </c>
      <c r="CU438" s="789">
        <f t="shared" si="493"/>
        <v>0</v>
      </c>
      <c r="CW438" s="791">
        <f t="shared" si="494"/>
        <v>0</v>
      </c>
      <c r="CY438" s="791">
        <f t="shared" si="495"/>
        <v>0</v>
      </c>
      <c r="CZ438" s="791">
        <f t="shared" si="496"/>
        <v>0</v>
      </c>
      <c r="DA438" s="791">
        <f t="shared" si="497"/>
        <v>0</v>
      </c>
      <c r="DC438" s="623">
        <f t="shared" si="470"/>
        <v>0</v>
      </c>
      <c r="DD438" s="789">
        <f t="shared" si="477"/>
        <v>0</v>
      </c>
      <c r="DF438" s="791">
        <f t="shared" si="478"/>
        <v>0</v>
      </c>
      <c r="DH438" s="791">
        <f t="shared" si="479"/>
        <v>0</v>
      </c>
      <c r="DU438" s="793">
        <f t="shared" si="471"/>
        <v>5000</v>
      </c>
      <c r="DV438" s="794">
        <f t="shared" si="503"/>
        <v>2500</v>
      </c>
      <c r="DW438" s="794">
        <f t="shared" si="504"/>
        <v>5000</v>
      </c>
      <c r="DX438" s="794">
        <f t="shared" si="480"/>
        <v>2500</v>
      </c>
      <c r="DY438" s="794">
        <f t="shared" si="481"/>
        <v>0</v>
      </c>
      <c r="EG438" s="621"/>
    </row>
    <row r="439" spans="1:137" s="623" customFormat="1" hidden="1" x14ac:dyDescent="0.25">
      <c r="A439" s="778">
        <v>2026</v>
      </c>
      <c r="B439" s="778">
        <v>479</v>
      </c>
      <c r="C439" s="778" t="s">
        <v>58</v>
      </c>
      <c r="D439" s="778">
        <v>3000654</v>
      </c>
      <c r="E439" s="778">
        <v>5005020</v>
      </c>
      <c r="F439" s="778" t="s">
        <v>2269</v>
      </c>
      <c r="G439" s="778" t="s">
        <v>2270</v>
      </c>
      <c r="H439" s="778">
        <v>93</v>
      </c>
      <c r="I439" s="779" t="s">
        <v>992</v>
      </c>
      <c r="J439" s="780" t="s">
        <v>10</v>
      </c>
      <c r="K439" s="780" t="s">
        <v>60</v>
      </c>
      <c r="L439" s="778" t="str">
        <f t="shared" si="474"/>
        <v>2.3</v>
      </c>
      <c r="M439" s="781" t="s">
        <v>62</v>
      </c>
      <c r="N439" s="781"/>
      <c r="O439" s="778" t="s">
        <v>2577</v>
      </c>
      <c r="P439" s="778" t="s">
        <v>65</v>
      </c>
      <c r="Q439" s="782">
        <v>1</v>
      </c>
      <c r="R439" s="320">
        <v>2500</v>
      </c>
      <c r="S439" s="778">
        <v>30</v>
      </c>
      <c r="T439" s="778">
        <v>30</v>
      </c>
      <c r="U439" s="778"/>
      <c r="V439" s="778"/>
      <c r="W439" s="321"/>
      <c r="X439" s="321"/>
      <c r="Y439" s="321"/>
      <c r="Z439" s="322"/>
      <c r="AA439" s="322"/>
      <c r="AB439" s="322"/>
      <c r="AC439" s="322"/>
      <c r="AD439" s="322"/>
      <c r="AE439" s="320">
        <f t="shared" si="505"/>
        <v>5000</v>
      </c>
      <c r="AF439" s="327">
        <f t="shared" si="524"/>
        <v>2500</v>
      </c>
      <c r="AG439" s="327">
        <f t="shared" si="525"/>
        <v>2500</v>
      </c>
      <c r="AH439" s="327">
        <f t="shared" si="513"/>
        <v>0</v>
      </c>
      <c r="AI439" s="327">
        <f t="shared" si="514"/>
        <v>0</v>
      </c>
      <c r="AJ439" s="327">
        <f t="shared" si="515"/>
        <v>0</v>
      </c>
      <c r="AK439" s="327">
        <f t="shared" si="516"/>
        <v>0</v>
      </c>
      <c r="AL439" s="327">
        <f t="shared" si="517"/>
        <v>0</v>
      </c>
      <c r="AM439" s="327">
        <f t="shared" si="518"/>
        <v>0</v>
      </c>
      <c r="AN439" s="327">
        <f t="shared" si="519"/>
        <v>0</v>
      </c>
      <c r="AO439" s="327">
        <f t="shared" si="520"/>
        <v>0</v>
      </c>
      <c r="AP439" s="327">
        <f t="shared" si="521"/>
        <v>0</v>
      </c>
      <c r="AQ439" s="327">
        <f t="shared" si="522"/>
        <v>0</v>
      </c>
      <c r="AR439" s="264">
        <f t="shared" si="523"/>
        <v>5000</v>
      </c>
      <c r="AS439" s="623" t="s">
        <v>2578</v>
      </c>
      <c r="AT439" s="795" t="s">
        <v>2579</v>
      </c>
      <c r="BB439" s="623" t="s">
        <v>995</v>
      </c>
      <c r="BC439" s="623" t="s">
        <v>2580</v>
      </c>
      <c r="BD439" s="623" t="s">
        <v>2580</v>
      </c>
      <c r="BE439" s="623" t="s">
        <v>2581</v>
      </c>
      <c r="BF439" s="784">
        <v>46028</v>
      </c>
      <c r="BH439" s="616" t="s">
        <v>2613</v>
      </c>
      <c r="BI439" s="616" t="s">
        <v>2583</v>
      </c>
      <c r="BJ439" s="384" t="s">
        <v>2584</v>
      </c>
      <c r="BK439" s="616"/>
      <c r="BL439" s="384"/>
      <c r="BM439" s="384"/>
      <c r="BN439" s="616"/>
      <c r="BO439" s="639"/>
      <c r="BP439" s="785"/>
      <c r="BQ439" s="785"/>
      <c r="BR439" s="785"/>
      <c r="BS439" s="786" t="s">
        <v>1284</v>
      </c>
      <c r="BT439" s="786" t="s">
        <v>2614</v>
      </c>
      <c r="BU439" s="786" t="s">
        <v>2615</v>
      </c>
      <c r="BV439" s="796" t="s">
        <v>2616</v>
      </c>
      <c r="BW439" s="797" t="s">
        <v>2617</v>
      </c>
      <c r="BX439" s="2881">
        <v>2500</v>
      </c>
      <c r="BY439" s="629">
        <v>46030</v>
      </c>
      <c r="BZ439" s="629">
        <v>46081</v>
      </c>
      <c r="CA439" s="788"/>
      <c r="CB439" s="623">
        <f t="shared" si="506"/>
        <v>30</v>
      </c>
      <c r="CC439" s="789">
        <f t="shared" si="507"/>
        <v>2500</v>
      </c>
      <c r="CD439" s="623">
        <v>26</v>
      </c>
      <c r="CE439" s="790">
        <v>2500</v>
      </c>
      <c r="CF439" s="623">
        <v>26</v>
      </c>
      <c r="CG439" s="791">
        <v>2500</v>
      </c>
      <c r="CH439" s="791">
        <f t="shared" si="475"/>
        <v>0</v>
      </c>
      <c r="CI439" s="791">
        <f t="shared" si="508"/>
        <v>0</v>
      </c>
      <c r="CJ439" s="788"/>
      <c r="CK439" s="623">
        <f t="shared" si="509"/>
        <v>30</v>
      </c>
      <c r="CL439" s="789">
        <f t="shared" si="510"/>
        <v>2500</v>
      </c>
      <c r="CM439" s="623">
        <v>28</v>
      </c>
      <c r="CN439" s="790">
        <f t="shared" si="526"/>
        <v>0</v>
      </c>
      <c r="CO439" s="623">
        <v>28</v>
      </c>
      <c r="CP439" s="791">
        <v>2500</v>
      </c>
      <c r="CQ439" s="791">
        <f t="shared" si="468"/>
        <v>2500</v>
      </c>
      <c r="CR439" s="791">
        <f t="shared" si="469"/>
        <v>0</v>
      </c>
      <c r="CS439" s="792"/>
      <c r="CT439" s="623">
        <f t="shared" si="492"/>
        <v>0</v>
      </c>
      <c r="CU439" s="789">
        <f t="shared" si="493"/>
        <v>0</v>
      </c>
      <c r="CW439" s="791">
        <f t="shared" si="494"/>
        <v>0</v>
      </c>
      <c r="CY439" s="791">
        <f t="shared" si="495"/>
        <v>0</v>
      </c>
      <c r="CZ439" s="791">
        <f t="shared" si="496"/>
        <v>0</v>
      </c>
      <c r="DA439" s="791">
        <f t="shared" si="497"/>
        <v>0</v>
      </c>
      <c r="DC439" s="623">
        <f t="shared" si="470"/>
        <v>0</v>
      </c>
      <c r="DD439" s="789">
        <f t="shared" si="477"/>
        <v>0</v>
      </c>
      <c r="DF439" s="791">
        <f t="shared" si="478"/>
        <v>0</v>
      </c>
      <c r="DH439" s="791">
        <f t="shared" si="479"/>
        <v>0</v>
      </c>
      <c r="DU439" s="793">
        <f t="shared" si="471"/>
        <v>5000</v>
      </c>
      <c r="DV439" s="794">
        <f t="shared" si="503"/>
        <v>2500</v>
      </c>
      <c r="DW439" s="794">
        <f t="shared" si="504"/>
        <v>5000</v>
      </c>
      <c r="DX439" s="794">
        <f t="shared" si="480"/>
        <v>2500</v>
      </c>
      <c r="DY439" s="794">
        <f t="shared" si="481"/>
        <v>0</v>
      </c>
      <c r="EG439" s="621"/>
    </row>
    <row r="440" spans="1:137" s="623" customFormat="1" hidden="1" x14ac:dyDescent="0.25">
      <c r="A440" s="778">
        <v>2026</v>
      </c>
      <c r="B440" s="778">
        <v>479</v>
      </c>
      <c r="C440" s="778" t="s">
        <v>58</v>
      </c>
      <c r="D440" s="778">
        <v>3000654</v>
      </c>
      <c r="E440" s="778">
        <v>5005020</v>
      </c>
      <c r="F440" s="778" t="s">
        <v>2269</v>
      </c>
      <c r="G440" s="778" t="s">
        <v>2270</v>
      </c>
      <c r="H440" s="778">
        <v>93</v>
      </c>
      <c r="I440" s="779" t="s">
        <v>992</v>
      </c>
      <c r="J440" s="780" t="s">
        <v>10</v>
      </c>
      <c r="K440" s="780" t="s">
        <v>60</v>
      </c>
      <c r="L440" s="778" t="str">
        <f t="shared" si="474"/>
        <v>2.3</v>
      </c>
      <c r="M440" s="781" t="s">
        <v>62</v>
      </c>
      <c r="N440" s="781"/>
      <c r="O440" s="778" t="s">
        <v>2577</v>
      </c>
      <c r="P440" s="778" t="s">
        <v>65</v>
      </c>
      <c r="Q440" s="782">
        <v>1</v>
      </c>
      <c r="R440" s="320">
        <v>2500</v>
      </c>
      <c r="S440" s="778">
        <v>30</v>
      </c>
      <c r="T440" s="778">
        <v>30</v>
      </c>
      <c r="U440" s="778"/>
      <c r="V440" s="778"/>
      <c r="W440" s="321"/>
      <c r="X440" s="321"/>
      <c r="Y440" s="321"/>
      <c r="Z440" s="322"/>
      <c r="AA440" s="322"/>
      <c r="AB440" s="322"/>
      <c r="AC440" s="322"/>
      <c r="AD440" s="322"/>
      <c r="AE440" s="320">
        <f t="shared" si="505"/>
        <v>5000</v>
      </c>
      <c r="AF440" s="327">
        <f t="shared" si="524"/>
        <v>2500</v>
      </c>
      <c r="AG440" s="327">
        <f t="shared" si="525"/>
        <v>2500</v>
      </c>
      <c r="AH440" s="327">
        <f t="shared" si="513"/>
        <v>0</v>
      </c>
      <c r="AI440" s="327">
        <f t="shared" si="514"/>
        <v>0</v>
      </c>
      <c r="AJ440" s="327">
        <f t="shared" si="515"/>
        <v>0</v>
      </c>
      <c r="AK440" s="327">
        <f t="shared" si="516"/>
        <v>0</v>
      </c>
      <c r="AL440" s="327">
        <f t="shared" si="517"/>
        <v>0</v>
      </c>
      <c r="AM440" s="327">
        <f t="shared" si="518"/>
        <v>0</v>
      </c>
      <c r="AN440" s="327">
        <f t="shared" si="519"/>
        <v>0</v>
      </c>
      <c r="AO440" s="327">
        <f t="shared" si="520"/>
        <v>0</v>
      </c>
      <c r="AP440" s="327">
        <f t="shared" si="521"/>
        <v>0</v>
      </c>
      <c r="AQ440" s="327">
        <f t="shared" si="522"/>
        <v>0</v>
      </c>
      <c r="AR440" s="264">
        <f t="shared" si="523"/>
        <v>5000</v>
      </c>
      <c r="AS440" s="623" t="s">
        <v>2578</v>
      </c>
      <c r="AT440" s="795" t="s">
        <v>2579</v>
      </c>
      <c r="BB440" s="623" t="s">
        <v>995</v>
      </c>
      <c r="BC440" s="623" t="s">
        <v>2580</v>
      </c>
      <c r="BD440" s="623" t="s">
        <v>2580</v>
      </c>
      <c r="BE440" s="623" t="s">
        <v>2581</v>
      </c>
      <c r="BF440" s="784">
        <v>46028</v>
      </c>
      <c r="BH440" s="616" t="s">
        <v>2618</v>
      </c>
      <c r="BI440" s="616" t="s">
        <v>2583</v>
      </c>
      <c r="BJ440" s="384" t="s">
        <v>2584</v>
      </c>
      <c r="BK440" s="616"/>
      <c r="BL440" s="384"/>
      <c r="BM440" s="384"/>
      <c r="BN440" s="616"/>
      <c r="BO440" s="639"/>
      <c r="BP440" s="785"/>
      <c r="BQ440" s="785"/>
      <c r="BR440" s="785"/>
      <c r="BS440" s="786" t="s">
        <v>2619</v>
      </c>
      <c r="BT440" s="786" t="s">
        <v>2620</v>
      </c>
      <c r="BU440" s="786" t="s">
        <v>2621</v>
      </c>
      <c r="BV440" s="785">
        <v>77505551</v>
      </c>
      <c r="BW440" s="785">
        <v>10775055516</v>
      </c>
      <c r="BX440" s="2881">
        <v>2500</v>
      </c>
      <c r="BY440" s="629">
        <v>46030</v>
      </c>
      <c r="BZ440" s="629">
        <v>46081</v>
      </c>
      <c r="CA440" s="788"/>
      <c r="CB440" s="623">
        <f t="shared" si="506"/>
        <v>30</v>
      </c>
      <c r="CC440" s="789">
        <f t="shared" si="507"/>
        <v>2500</v>
      </c>
      <c r="CD440" s="623">
        <v>26</v>
      </c>
      <c r="CE440" s="790">
        <v>2500</v>
      </c>
      <c r="CF440" s="623">
        <v>26</v>
      </c>
      <c r="CG440" s="791">
        <v>2500</v>
      </c>
      <c r="CH440" s="791">
        <f t="shared" si="475"/>
        <v>0</v>
      </c>
      <c r="CI440" s="791">
        <f t="shared" si="508"/>
        <v>0</v>
      </c>
      <c r="CJ440" s="788"/>
      <c r="CK440" s="623">
        <f t="shared" si="509"/>
        <v>30</v>
      </c>
      <c r="CL440" s="789">
        <f t="shared" si="510"/>
        <v>2500</v>
      </c>
      <c r="CM440" s="623">
        <v>28</v>
      </c>
      <c r="CN440" s="790">
        <f t="shared" si="526"/>
        <v>0</v>
      </c>
      <c r="CO440" s="623">
        <v>28</v>
      </c>
      <c r="CP440" s="791">
        <v>2500</v>
      </c>
      <c r="CQ440" s="791">
        <f t="shared" si="468"/>
        <v>2500</v>
      </c>
      <c r="CR440" s="791">
        <f t="shared" si="469"/>
        <v>0</v>
      </c>
      <c r="CS440" s="792"/>
      <c r="CT440" s="623">
        <f t="shared" si="492"/>
        <v>0</v>
      </c>
      <c r="CU440" s="789">
        <f t="shared" si="493"/>
        <v>0</v>
      </c>
      <c r="CW440" s="791">
        <f t="shared" si="494"/>
        <v>0</v>
      </c>
      <c r="CY440" s="791">
        <f t="shared" si="495"/>
        <v>0</v>
      </c>
      <c r="CZ440" s="791">
        <f t="shared" si="496"/>
        <v>0</v>
      </c>
      <c r="DA440" s="791">
        <f t="shared" si="497"/>
        <v>0</v>
      </c>
      <c r="DC440" s="623">
        <f t="shared" si="470"/>
        <v>0</v>
      </c>
      <c r="DD440" s="789">
        <f t="shared" si="477"/>
        <v>0</v>
      </c>
      <c r="DF440" s="791">
        <f t="shared" si="478"/>
        <v>0</v>
      </c>
      <c r="DH440" s="791">
        <f t="shared" si="479"/>
        <v>0</v>
      </c>
      <c r="DU440" s="793">
        <f t="shared" si="471"/>
        <v>5000</v>
      </c>
      <c r="DV440" s="794">
        <f t="shared" si="503"/>
        <v>2500</v>
      </c>
      <c r="DW440" s="794">
        <f t="shared" si="504"/>
        <v>5000</v>
      </c>
      <c r="DX440" s="794">
        <f t="shared" si="480"/>
        <v>2500</v>
      </c>
      <c r="DY440" s="794">
        <f t="shared" si="481"/>
        <v>0</v>
      </c>
      <c r="EG440" s="621"/>
    </row>
    <row r="441" spans="1:137" s="623" customFormat="1" hidden="1" x14ac:dyDescent="0.25">
      <c r="A441" s="778">
        <v>2026</v>
      </c>
      <c r="B441" s="778">
        <v>479</v>
      </c>
      <c r="C441" s="778" t="s">
        <v>58</v>
      </c>
      <c r="D441" s="778">
        <v>3000654</v>
      </c>
      <c r="E441" s="778">
        <v>5005020</v>
      </c>
      <c r="F441" s="778" t="s">
        <v>2269</v>
      </c>
      <c r="G441" s="778" t="s">
        <v>2270</v>
      </c>
      <c r="H441" s="778">
        <v>93</v>
      </c>
      <c r="I441" s="779" t="s">
        <v>992</v>
      </c>
      <c r="J441" s="780" t="s">
        <v>10</v>
      </c>
      <c r="K441" s="780" t="s">
        <v>60</v>
      </c>
      <c r="L441" s="778" t="str">
        <f t="shared" si="474"/>
        <v>2.3</v>
      </c>
      <c r="M441" s="781" t="s">
        <v>62</v>
      </c>
      <c r="N441" s="781"/>
      <c r="O441" s="778" t="s">
        <v>2577</v>
      </c>
      <c r="P441" s="778" t="s">
        <v>65</v>
      </c>
      <c r="Q441" s="782">
        <v>1</v>
      </c>
      <c r="R441" s="320">
        <v>2500</v>
      </c>
      <c r="S441" s="778">
        <v>30</v>
      </c>
      <c r="T441" s="778">
        <v>30</v>
      </c>
      <c r="U441" s="778"/>
      <c r="V441" s="778"/>
      <c r="W441" s="321"/>
      <c r="X441" s="321"/>
      <c r="Y441" s="321"/>
      <c r="Z441" s="322"/>
      <c r="AA441" s="322"/>
      <c r="AB441" s="322"/>
      <c r="AC441" s="322"/>
      <c r="AD441" s="322"/>
      <c r="AE441" s="320">
        <f t="shared" si="505"/>
        <v>5000</v>
      </c>
      <c r="AF441" s="327">
        <f t="shared" si="524"/>
        <v>2500</v>
      </c>
      <c r="AG441" s="327">
        <f t="shared" si="525"/>
        <v>2500</v>
      </c>
      <c r="AH441" s="327">
        <f t="shared" si="513"/>
        <v>0</v>
      </c>
      <c r="AI441" s="327">
        <f t="shared" si="514"/>
        <v>0</v>
      </c>
      <c r="AJ441" s="327">
        <f t="shared" si="515"/>
        <v>0</v>
      </c>
      <c r="AK441" s="327">
        <f t="shared" si="516"/>
        <v>0</v>
      </c>
      <c r="AL441" s="327">
        <f t="shared" si="517"/>
        <v>0</v>
      </c>
      <c r="AM441" s="327">
        <f t="shared" si="518"/>
        <v>0</v>
      </c>
      <c r="AN441" s="327">
        <f t="shared" si="519"/>
        <v>0</v>
      </c>
      <c r="AO441" s="327">
        <f t="shared" si="520"/>
        <v>0</v>
      </c>
      <c r="AP441" s="327">
        <f t="shared" si="521"/>
        <v>0</v>
      </c>
      <c r="AQ441" s="327">
        <f t="shared" si="522"/>
        <v>0</v>
      </c>
      <c r="AR441" s="264">
        <f t="shared" si="523"/>
        <v>5000</v>
      </c>
      <c r="AS441" s="623" t="s">
        <v>2578</v>
      </c>
      <c r="AT441" s="795" t="s">
        <v>2579</v>
      </c>
      <c r="BB441" s="623" t="s">
        <v>995</v>
      </c>
      <c r="BC441" s="623" t="s">
        <v>2580</v>
      </c>
      <c r="BD441" s="623" t="s">
        <v>2580</v>
      </c>
      <c r="BE441" s="623" t="s">
        <v>2581</v>
      </c>
      <c r="BF441" s="784">
        <v>46028</v>
      </c>
      <c r="BH441" s="616" t="s">
        <v>2622</v>
      </c>
      <c r="BI441" s="616" t="s">
        <v>2583</v>
      </c>
      <c r="BJ441" s="384" t="s">
        <v>2584</v>
      </c>
      <c r="BK441" s="616"/>
      <c r="BL441" s="384"/>
      <c r="BM441" s="384"/>
      <c r="BN441" s="616"/>
      <c r="BO441" s="639"/>
      <c r="BP441" s="785"/>
      <c r="BQ441" s="785"/>
      <c r="BR441" s="785"/>
      <c r="BS441" s="786" t="s">
        <v>2623</v>
      </c>
      <c r="BT441" s="786" t="s">
        <v>1001</v>
      </c>
      <c r="BU441" s="786" t="s">
        <v>2624</v>
      </c>
      <c r="BV441" s="785" t="s">
        <v>2625</v>
      </c>
      <c r="BW441" s="785">
        <v>10723817540</v>
      </c>
      <c r="BX441" s="2881">
        <v>2500</v>
      </c>
      <c r="BY441" s="629">
        <v>46030</v>
      </c>
      <c r="BZ441" s="629">
        <v>46081</v>
      </c>
      <c r="CA441" s="788"/>
      <c r="CB441" s="623">
        <f t="shared" si="506"/>
        <v>30</v>
      </c>
      <c r="CC441" s="789">
        <f t="shared" si="507"/>
        <v>2500</v>
      </c>
      <c r="CD441" s="623">
        <v>26</v>
      </c>
      <c r="CE441" s="790">
        <v>2500</v>
      </c>
      <c r="CF441" s="623">
        <v>26</v>
      </c>
      <c r="CG441" s="791">
        <v>2500</v>
      </c>
      <c r="CH441" s="791">
        <f t="shared" si="475"/>
        <v>0</v>
      </c>
      <c r="CI441" s="791">
        <f t="shared" si="508"/>
        <v>0</v>
      </c>
      <c r="CJ441" s="788"/>
      <c r="CK441" s="623">
        <f t="shared" si="509"/>
        <v>30</v>
      </c>
      <c r="CL441" s="789">
        <f t="shared" si="510"/>
        <v>2500</v>
      </c>
      <c r="CM441" s="623">
        <v>28</v>
      </c>
      <c r="CN441" s="790">
        <f t="shared" si="526"/>
        <v>0</v>
      </c>
      <c r="CO441" s="623">
        <v>28</v>
      </c>
      <c r="CP441" s="791">
        <v>2500</v>
      </c>
      <c r="CQ441" s="791">
        <f t="shared" si="468"/>
        <v>2500</v>
      </c>
      <c r="CR441" s="791">
        <f t="shared" si="469"/>
        <v>0</v>
      </c>
      <c r="CS441" s="792"/>
      <c r="CT441" s="623">
        <f t="shared" si="492"/>
        <v>0</v>
      </c>
      <c r="CU441" s="789">
        <f t="shared" si="493"/>
        <v>0</v>
      </c>
      <c r="CW441" s="791">
        <f t="shared" si="494"/>
        <v>0</v>
      </c>
      <c r="CY441" s="791">
        <f t="shared" si="495"/>
        <v>0</v>
      </c>
      <c r="CZ441" s="791">
        <f t="shared" si="496"/>
        <v>0</v>
      </c>
      <c r="DA441" s="791">
        <f t="shared" si="497"/>
        <v>0</v>
      </c>
      <c r="DC441" s="623">
        <f t="shared" si="470"/>
        <v>0</v>
      </c>
      <c r="DD441" s="789">
        <f t="shared" si="477"/>
        <v>0</v>
      </c>
      <c r="DF441" s="791">
        <f t="shared" si="478"/>
        <v>0</v>
      </c>
      <c r="DH441" s="791">
        <f t="shared" si="479"/>
        <v>0</v>
      </c>
      <c r="DU441" s="793">
        <f t="shared" si="471"/>
        <v>5000</v>
      </c>
      <c r="DV441" s="794">
        <f t="shared" si="503"/>
        <v>2500</v>
      </c>
      <c r="DW441" s="794">
        <f t="shared" si="504"/>
        <v>5000</v>
      </c>
      <c r="DX441" s="794">
        <f t="shared" si="480"/>
        <v>2500</v>
      </c>
      <c r="DY441" s="794">
        <f t="shared" si="481"/>
        <v>0</v>
      </c>
      <c r="EG441" s="621"/>
    </row>
    <row r="442" spans="1:137" s="623" customFormat="1" hidden="1" x14ac:dyDescent="0.25">
      <c r="A442" s="778">
        <v>2026</v>
      </c>
      <c r="B442" s="778">
        <v>479</v>
      </c>
      <c r="C442" s="778" t="s">
        <v>58</v>
      </c>
      <c r="D442" s="778">
        <v>3000654</v>
      </c>
      <c r="E442" s="778">
        <v>5005020</v>
      </c>
      <c r="F442" s="778" t="s">
        <v>2269</v>
      </c>
      <c r="G442" s="778" t="s">
        <v>2270</v>
      </c>
      <c r="H442" s="778">
        <v>93</v>
      </c>
      <c r="I442" s="779" t="s">
        <v>992</v>
      </c>
      <c r="J442" s="780" t="s">
        <v>10</v>
      </c>
      <c r="K442" s="780" t="s">
        <v>60</v>
      </c>
      <c r="L442" s="778" t="str">
        <f t="shared" si="474"/>
        <v>2.3</v>
      </c>
      <c r="M442" s="781" t="s">
        <v>62</v>
      </c>
      <c r="N442" s="781"/>
      <c r="O442" s="778" t="s">
        <v>2577</v>
      </c>
      <c r="P442" s="778" t="s">
        <v>65</v>
      </c>
      <c r="Q442" s="782">
        <v>1</v>
      </c>
      <c r="R442" s="320">
        <v>2500</v>
      </c>
      <c r="S442" s="778">
        <v>30</v>
      </c>
      <c r="T442" s="778">
        <v>30</v>
      </c>
      <c r="U442" s="778"/>
      <c r="V442" s="778"/>
      <c r="W442" s="321"/>
      <c r="X442" s="321"/>
      <c r="Y442" s="321"/>
      <c r="Z442" s="322"/>
      <c r="AA442" s="322"/>
      <c r="AB442" s="322"/>
      <c r="AC442" s="322"/>
      <c r="AD442" s="322"/>
      <c r="AE442" s="320">
        <f t="shared" si="505"/>
        <v>5000</v>
      </c>
      <c r="AF442" s="327">
        <f t="shared" si="524"/>
        <v>2500</v>
      </c>
      <c r="AG442" s="327">
        <f t="shared" si="525"/>
        <v>2500</v>
      </c>
      <c r="AH442" s="327">
        <f t="shared" si="513"/>
        <v>0</v>
      </c>
      <c r="AI442" s="327">
        <f t="shared" si="514"/>
        <v>0</v>
      </c>
      <c r="AJ442" s="327">
        <f t="shared" si="515"/>
        <v>0</v>
      </c>
      <c r="AK442" s="327">
        <f t="shared" si="516"/>
        <v>0</v>
      </c>
      <c r="AL442" s="327">
        <f t="shared" si="517"/>
        <v>0</v>
      </c>
      <c r="AM442" s="327">
        <f t="shared" si="518"/>
        <v>0</v>
      </c>
      <c r="AN442" s="327">
        <f t="shared" si="519"/>
        <v>0</v>
      </c>
      <c r="AO442" s="327">
        <f t="shared" si="520"/>
        <v>0</v>
      </c>
      <c r="AP442" s="327">
        <f t="shared" si="521"/>
        <v>0</v>
      </c>
      <c r="AQ442" s="327">
        <f t="shared" si="522"/>
        <v>0</v>
      </c>
      <c r="AR442" s="264">
        <f t="shared" si="523"/>
        <v>5000</v>
      </c>
      <c r="AS442" s="623" t="s">
        <v>2578</v>
      </c>
      <c r="AT442" s="795" t="s">
        <v>2579</v>
      </c>
      <c r="BB442" s="623" t="s">
        <v>995</v>
      </c>
      <c r="BC442" s="623" t="s">
        <v>2580</v>
      </c>
      <c r="BD442" s="623" t="s">
        <v>2580</v>
      </c>
      <c r="BE442" s="623" t="s">
        <v>2581</v>
      </c>
      <c r="BF442" s="784">
        <v>46028</v>
      </c>
      <c r="BH442" s="616" t="s">
        <v>2626</v>
      </c>
      <c r="BI442" s="616" t="s">
        <v>2583</v>
      </c>
      <c r="BJ442" s="384" t="s">
        <v>2584</v>
      </c>
      <c r="BK442" s="616"/>
      <c r="BL442" s="384"/>
      <c r="BM442" s="384"/>
      <c r="BN442" s="616"/>
      <c r="BO442" s="639"/>
      <c r="BP442" s="785"/>
      <c r="BQ442" s="785"/>
      <c r="BR442" s="785"/>
      <c r="BS442" s="786" t="s">
        <v>2627</v>
      </c>
      <c r="BT442" s="786" t="s">
        <v>2628</v>
      </c>
      <c r="BU442" s="786" t="s">
        <v>2629</v>
      </c>
      <c r="BV442" s="796" t="s">
        <v>2630</v>
      </c>
      <c r="BW442" s="797" t="s">
        <v>2631</v>
      </c>
      <c r="BX442" s="2881">
        <v>2500</v>
      </c>
      <c r="BY442" s="629">
        <v>46030</v>
      </c>
      <c r="BZ442" s="629">
        <v>46081</v>
      </c>
      <c r="CA442" s="788"/>
      <c r="CB442" s="623">
        <f t="shared" si="506"/>
        <v>30</v>
      </c>
      <c r="CC442" s="789">
        <f t="shared" si="507"/>
        <v>2500</v>
      </c>
      <c r="CD442" s="623">
        <v>26</v>
      </c>
      <c r="CE442" s="790">
        <v>2500</v>
      </c>
      <c r="CF442" s="623">
        <v>26</v>
      </c>
      <c r="CG442" s="791">
        <v>2500</v>
      </c>
      <c r="CH442" s="791">
        <f t="shared" si="475"/>
        <v>0</v>
      </c>
      <c r="CI442" s="791">
        <f t="shared" si="508"/>
        <v>0</v>
      </c>
      <c r="CJ442" s="788"/>
      <c r="CK442" s="623">
        <f t="shared" si="509"/>
        <v>30</v>
      </c>
      <c r="CL442" s="789">
        <f t="shared" si="510"/>
        <v>2500</v>
      </c>
      <c r="CM442" s="623">
        <v>28</v>
      </c>
      <c r="CN442" s="790">
        <f t="shared" si="526"/>
        <v>0</v>
      </c>
      <c r="CO442" s="623">
        <v>28</v>
      </c>
      <c r="CP442" s="791">
        <v>2500</v>
      </c>
      <c r="CQ442" s="791">
        <f t="shared" ref="CQ442:CQ505" si="527">CL442-CN442</f>
        <v>2500</v>
      </c>
      <c r="CR442" s="791">
        <f t="shared" ref="CR442:CR505" si="528">CL442-CQ442</f>
        <v>0</v>
      </c>
      <c r="CS442" s="792"/>
      <c r="CT442" s="623">
        <f t="shared" si="492"/>
        <v>0</v>
      </c>
      <c r="CU442" s="789">
        <f t="shared" si="493"/>
        <v>0</v>
      </c>
      <c r="CW442" s="791">
        <f t="shared" si="494"/>
        <v>0</v>
      </c>
      <c r="CY442" s="791">
        <f t="shared" si="495"/>
        <v>0</v>
      </c>
      <c r="CZ442" s="791">
        <f t="shared" si="496"/>
        <v>0</v>
      </c>
      <c r="DA442" s="791">
        <f t="shared" si="497"/>
        <v>0</v>
      </c>
      <c r="DC442" s="623">
        <f t="shared" ref="DC442:DC505" si="529">V442</f>
        <v>0</v>
      </c>
      <c r="DD442" s="789">
        <f t="shared" si="477"/>
        <v>0</v>
      </c>
      <c r="DF442" s="791">
        <f t="shared" si="478"/>
        <v>0</v>
      </c>
      <c r="DH442" s="791">
        <f t="shared" si="479"/>
        <v>0</v>
      </c>
      <c r="DU442" s="793">
        <f t="shared" ref="DU442:DU505" si="530">AR442</f>
        <v>5000</v>
      </c>
      <c r="DV442" s="794">
        <f t="shared" si="503"/>
        <v>2500</v>
      </c>
      <c r="DW442" s="794">
        <f t="shared" si="504"/>
        <v>5000</v>
      </c>
      <c r="DX442" s="794">
        <f t="shared" si="480"/>
        <v>2500</v>
      </c>
      <c r="DY442" s="794">
        <f t="shared" si="481"/>
        <v>0</v>
      </c>
      <c r="EG442" s="621"/>
    </row>
    <row r="443" spans="1:137" s="623" customFormat="1" hidden="1" x14ac:dyDescent="0.25">
      <c r="A443" s="778">
        <v>2026</v>
      </c>
      <c r="B443" s="778">
        <v>479</v>
      </c>
      <c r="C443" s="778" t="s">
        <v>58</v>
      </c>
      <c r="D443" s="778">
        <v>3000654</v>
      </c>
      <c r="E443" s="778">
        <v>5005020</v>
      </c>
      <c r="F443" s="778" t="s">
        <v>2269</v>
      </c>
      <c r="G443" s="778" t="s">
        <v>2270</v>
      </c>
      <c r="H443" s="778">
        <v>93</v>
      </c>
      <c r="I443" s="779" t="s">
        <v>992</v>
      </c>
      <c r="J443" s="780" t="s">
        <v>10</v>
      </c>
      <c r="K443" s="780" t="s">
        <v>60</v>
      </c>
      <c r="L443" s="778" t="str">
        <f t="shared" si="474"/>
        <v>2.3</v>
      </c>
      <c r="M443" s="781" t="s">
        <v>62</v>
      </c>
      <c r="N443" s="781"/>
      <c r="O443" s="778" t="s">
        <v>2577</v>
      </c>
      <c r="P443" s="778" t="s">
        <v>65</v>
      </c>
      <c r="Q443" s="782">
        <v>1</v>
      </c>
      <c r="R443" s="320">
        <v>2500</v>
      </c>
      <c r="S443" s="778">
        <v>30</v>
      </c>
      <c r="T443" s="778">
        <v>30</v>
      </c>
      <c r="U443" s="778"/>
      <c r="V443" s="778"/>
      <c r="W443" s="321"/>
      <c r="X443" s="321"/>
      <c r="Y443" s="321"/>
      <c r="Z443" s="322"/>
      <c r="AA443" s="322"/>
      <c r="AB443" s="322"/>
      <c r="AC443" s="322"/>
      <c r="AD443" s="322"/>
      <c r="AE443" s="320">
        <f t="shared" si="505"/>
        <v>5000</v>
      </c>
      <c r="AF443" s="327">
        <f t="shared" si="524"/>
        <v>2500</v>
      </c>
      <c r="AG443" s="327">
        <f t="shared" si="525"/>
        <v>2500</v>
      </c>
      <c r="AH443" s="327">
        <f t="shared" si="513"/>
        <v>0</v>
      </c>
      <c r="AI443" s="327">
        <f t="shared" si="514"/>
        <v>0</v>
      </c>
      <c r="AJ443" s="327">
        <f t="shared" si="515"/>
        <v>0</v>
      </c>
      <c r="AK443" s="327">
        <f t="shared" si="516"/>
        <v>0</v>
      </c>
      <c r="AL443" s="327">
        <f t="shared" si="517"/>
        <v>0</v>
      </c>
      <c r="AM443" s="327">
        <f t="shared" si="518"/>
        <v>0</v>
      </c>
      <c r="AN443" s="327">
        <f t="shared" si="519"/>
        <v>0</v>
      </c>
      <c r="AO443" s="327">
        <f t="shared" si="520"/>
        <v>0</v>
      </c>
      <c r="AP443" s="327">
        <f t="shared" si="521"/>
        <v>0</v>
      </c>
      <c r="AQ443" s="327">
        <f t="shared" si="522"/>
        <v>0</v>
      </c>
      <c r="AR443" s="264">
        <f t="shared" si="523"/>
        <v>5000</v>
      </c>
      <c r="AS443" s="623" t="s">
        <v>2578</v>
      </c>
      <c r="AT443" s="783" t="s">
        <v>2579</v>
      </c>
      <c r="BB443" s="623" t="s">
        <v>995</v>
      </c>
      <c r="BC443" s="623" t="s">
        <v>2580</v>
      </c>
      <c r="BD443" s="623" t="s">
        <v>2580</v>
      </c>
      <c r="BE443" s="623" t="s">
        <v>2581</v>
      </c>
      <c r="BF443" s="784">
        <v>46028</v>
      </c>
      <c r="BH443" s="616" t="s">
        <v>2632</v>
      </c>
      <c r="BI443" s="616" t="s">
        <v>2583</v>
      </c>
      <c r="BJ443" s="384" t="s">
        <v>2584</v>
      </c>
      <c r="BK443" s="616"/>
      <c r="BL443" s="384"/>
      <c r="BM443" s="384"/>
      <c r="BN443" s="616"/>
      <c r="BO443" s="639"/>
      <c r="BP443" s="785"/>
      <c r="BQ443" s="785"/>
      <c r="BR443" s="785"/>
      <c r="BS443" s="786" t="s">
        <v>2633</v>
      </c>
      <c r="BT443" s="786" t="s">
        <v>2634</v>
      </c>
      <c r="BU443" s="786" t="s">
        <v>2635</v>
      </c>
      <c r="BV443" s="785" t="s">
        <v>2636</v>
      </c>
      <c r="BW443" s="785">
        <v>10704359662</v>
      </c>
      <c r="BX443" s="2881">
        <v>2500</v>
      </c>
      <c r="BY443" s="629">
        <v>46030</v>
      </c>
      <c r="BZ443" s="629">
        <v>46081</v>
      </c>
      <c r="CA443" s="788"/>
      <c r="CB443" s="623">
        <f t="shared" si="506"/>
        <v>30</v>
      </c>
      <c r="CC443" s="789">
        <f t="shared" ref="CC443:CC474" si="531">AF443</f>
        <v>2500</v>
      </c>
      <c r="CD443" s="786">
        <v>26</v>
      </c>
      <c r="CE443" s="787">
        <v>2500</v>
      </c>
      <c r="CF443" s="623">
        <v>26</v>
      </c>
      <c r="CG443" s="791">
        <v>2500</v>
      </c>
      <c r="CH443" s="791">
        <f t="shared" si="475"/>
        <v>0</v>
      </c>
      <c r="CI443" s="791">
        <f t="shared" ref="CI443:CI474" si="532">CC443-CG443</f>
        <v>0</v>
      </c>
      <c r="CJ443" s="788"/>
      <c r="CK443" s="623">
        <f t="shared" si="509"/>
        <v>30</v>
      </c>
      <c r="CL443" s="789">
        <f t="shared" si="510"/>
        <v>2500</v>
      </c>
      <c r="CM443" s="786">
        <v>28</v>
      </c>
      <c r="CN443" s="790">
        <f t="shared" si="526"/>
        <v>0</v>
      </c>
      <c r="CO443" s="623">
        <v>28</v>
      </c>
      <c r="CP443" s="791">
        <v>2500</v>
      </c>
      <c r="CQ443" s="791">
        <f t="shared" si="527"/>
        <v>2500</v>
      </c>
      <c r="CR443" s="791">
        <f t="shared" si="528"/>
        <v>0</v>
      </c>
      <c r="CS443" s="792"/>
      <c r="CT443" s="623">
        <f t="shared" si="492"/>
        <v>0</v>
      </c>
      <c r="CU443" s="789">
        <f t="shared" si="493"/>
        <v>0</v>
      </c>
      <c r="CW443" s="791">
        <f t="shared" si="494"/>
        <v>0</v>
      </c>
      <c r="CY443" s="791">
        <f t="shared" si="495"/>
        <v>0</v>
      </c>
      <c r="CZ443" s="791">
        <f t="shared" si="496"/>
        <v>0</v>
      </c>
      <c r="DA443" s="791">
        <f t="shared" si="497"/>
        <v>0</v>
      </c>
      <c r="DC443" s="623">
        <f t="shared" si="529"/>
        <v>0</v>
      </c>
      <c r="DD443" s="789">
        <f t="shared" si="477"/>
        <v>0</v>
      </c>
      <c r="DF443" s="791">
        <f t="shared" si="478"/>
        <v>0</v>
      </c>
      <c r="DH443" s="791">
        <f t="shared" si="479"/>
        <v>0</v>
      </c>
      <c r="DU443" s="793">
        <f t="shared" si="530"/>
        <v>5000</v>
      </c>
      <c r="DV443" s="794">
        <f t="shared" si="503"/>
        <v>2500</v>
      </c>
      <c r="DW443" s="794">
        <f t="shared" si="504"/>
        <v>5000</v>
      </c>
      <c r="DX443" s="794">
        <f t="shared" si="480"/>
        <v>2500</v>
      </c>
      <c r="DY443" s="794">
        <f t="shared" si="481"/>
        <v>0</v>
      </c>
      <c r="EG443" s="621"/>
    </row>
    <row r="444" spans="1:137" s="623" customFormat="1" hidden="1" x14ac:dyDescent="0.25">
      <c r="A444" s="778">
        <v>2026</v>
      </c>
      <c r="B444" s="778">
        <v>479</v>
      </c>
      <c r="C444" s="778" t="s">
        <v>58</v>
      </c>
      <c r="D444" s="778">
        <v>3000654</v>
      </c>
      <c r="E444" s="778">
        <v>5005020</v>
      </c>
      <c r="F444" s="778" t="s">
        <v>2269</v>
      </c>
      <c r="G444" s="778" t="s">
        <v>2270</v>
      </c>
      <c r="H444" s="778">
        <v>93</v>
      </c>
      <c r="I444" s="779" t="s">
        <v>992</v>
      </c>
      <c r="J444" s="780" t="s">
        <v>10</v>
      </c>
      <c r="K444" s="780" t="s">
        <v>60</v>
      </c>
      <c r="L444" s="778" t="str">
        <f t="shared" si="474"/>
        <v>2.3</v>
      </c>
      <c r="M444" s="781" t="s">
        <v>62</v>
      </c>
      <c r="N444" s="781"/>
      <c r="O444" s="778" t="s">
        <v>2637</v>
      </c>
      <c r="P444" s="778" t="s">
        <v>65</v>
      </c>
      <c r="Q444" s="782">
        <v>1</v>
      </c>
      <c r="R444" s="320">
        <v>6500</v>
      </c>
      <c r="S444" s="778">
        <v>30</v>
      </c>
      <c r="T444" s="778">
        <v>30</v>
      </c>
      <c r="U444" s="778"/>
      <c r="V444" s="778"/>
      <c r="W444" s="321"/>
      <c r="X444" s="321"/>
      <c r="Y444" s="321"/>
      <c r="Z444" s="322"/>
      <c r="AA444" s="322"/>
      <c r="AB444" s="322"/>
      <c r="AC444" s="322"/>
      <c r="AD444" s="322"/>
      <c r="AE444" s="320">
        <f t="shared" si="505"/>
        <v>13000</v>
      </c>
      <c r="AF444" s="327">
        <f>+$R444*(S444/30)</f>
        <v>6500</v>
      </c>
      <c r="AG444" s="327">
        <f>+$R444*(T444/30)</f>
        <v>6500</v>
      </c>
      <c r="AH444" s="327">
        <f t="shared" si="513"/>
        <v>0</v>
      </c>
      <c r="AI444" s="327">
        <f t="shared" si="514"/>
        <v>0</v>
      </c>
      <c r="AJ444" s="327">
        <f t="shared" si="515"/>
        <v>0</v>
      </c>
      <c r="AK444" s="327">
        <f t="shared" si="516"/>
        <v>0</v>
      </c>
      <c r="AL444" s="327">
        <f t="shared" si="517"/>
        <v>0</v>
      </c>
      <c r="AM444" s="327">
        <f t="shared" si="518"/>
        <v>0</v>
      </c>
      <c r="AN444" s="327">
        <f t="shared" si="519"/>
        <v>0</v>
      </c>
      <c r="AO444" s="327">
        <f t="shared" si="520"/>
        <v>0</v>
      </c>
      <c r="AP444" s="327">
        <f t="shared" si="521"/>
        <v>0</v>
      </c>
      <c r="AQ444" s="327">
        <f t="shared" si="522"/>
        <v>0</v>
      </c>
      <c r="AR444" s="264">
        <f t="shared" si="523"/>
        <v>13000</v>
      </c>
      <c r="AS444" s="623" t="s">
        <v>2578</v>
      </c>
      <c r="AT444" s="795" t="s">
        <v>2579</v>
      </c>
      <c r="BB444" s="623" t="s">
        <v>995</v>
      </c>
      <c r="BC444" s="623" t="s">
        <v>2580</v>
      </c>
      <c r="BD444" s="623" t="s">
        <v>2580</v>
      </c>
      <c r="BE444" s="623" t="s">
        <v>2581</v>
      </c>
      <c r="BF444" s="784">
        <v>46028</v>
      </c>
      <c r="BH444" s="616" t="s">
        <v>2638</v>
      </c>
      <c r="BI444" s="616" t="s">
        <v>2583</v>
      </c>
      <c r="BJ444" s="384" t="s">
        <v>2584</v>
      </c>
      <c r="BK444" s="616"/>
      <c r="BL444" s="384"/>
      <c r="BM444" s="384"/>
      <c r="BN444" s="616"/>
      <c r="BO444" s="639"/>
      <c r="BP444" s="639"/>
      <c r="BQ444" s="639"/>
      <c r="BR444" s="639"/>
      <c r="BS444" s="623" t="s">
        <v>2639</v>
      </c>
      <c r="BT444" s="623" t="s">
        <v>2640</v>
      </c>
      <c r="BU444" s="623" t="s">
        <v>1422</v>
      </c>
      <c r="BV444" s="639">
        <v>40634534</v>
      </c>
      <c r="BW444" s="639">
        <v>10406345349</v>
      </c>
      <c r="BX444" s="2882">
        <v>6500</v>
      </c>
      <c r="BY444" s="629">
        <v>46030</v>
      </c>
      <c r="BZ444" s="618">
        <v>46081</v>
      </c>
      <c r="CA444" s="788"/>
      <c r="CB444" s="623">
        <f t="shared" si="506"/>
        <v>30</v>
      </c>
      <c r="CC444" s="789">
        <f t="shared" si="531"/>
        <v>6500</v>
      </c>
      <c r="CD444" s="623">
        <v>26</v>
      </c>
      <c r="CE444" s="790">
        <v>6500</v>
      </c>
      <c r="CF444" s="623">
        <v>26</v>
      </c>
      <c r="CG444" s="791">
        <v>6500</v>
      </c>
      <c r="CH444" s="791">
        <f t="shared" si="475"/>
        <v>0</v>
      </c>
      <c r="CI444" s="791">
        <f t="shared" si="532"/>
        <v>0</v>
      </c>
      <c r="CJ444" s="788"/>
      <c r="CK444" s="623">
        <f t="shared" si="509"/>
        <v>30</v>
      </c>
      <c r="CL444" s="789">
        <f t="shared" si="510"/>
        <v>6500</v>
      </c>
      <c r="CM444" s="623">
        <v>30</v>
      </c>
      <c r="CN444" s="791">
        <f>(R444/30*CM444)*Q444</f>
        <v>6500</v>
      </c>
      <c r="CO444" s="623">
        <v>30</v>
      </c>
      <c r="CP444" s="791">
        <v>6500</v>
      </c>
      <c r="CQ444" s="791">
        <f t="shared" si="527"/>
        <v>0</v>
      </c>
      <c r="CR444" s="791">
        <f t="shared" si="528"/>
        <v>6500</v>
      </c>
      <c r="CS444" s="792"/>
      <c r="CT444" s="623">
        <f t="shared" si="492"/>
        <v>0</v>
      </c>
      <c r="CU444" s="789">
        <f t="shared" si="493"/>
        <v>0</v>
      </c>
      <c r="CW444" s="791">
        <f t="shared" si="494"/>
        <v>0</v>
      </c>
      <c r="CY444" s="791">
        <f t="shared" si="495"/>
        <v>0</v>
      </c>
      <c r="CZ444" s="791">
        <f t="shared" si="496"/>
        <v>0</v>
      </c>
      <c r="DA444" s="791">
        <f t="shared" si="497"/>
        <v>0</v>
      </c>
      <c r="DC444" s="623">
        <f t="shared" si="529"/>
        <v>0</v>
      </c>
      <c r="DD444" s="789">
        <f t="shared" si="477"/>
        <v>0</v>
      </c>
      <c r="DF444" s="791">
        <f t="shared" si="478"/>
        <v>0</v>
      </c>
      <c r="DH444" s="791">
        <f t="shared" si="479"/>
        <v>0</v>
      </c>
      <c r="DU444" s="793">
        <f t="shared" si="530"/>
        <v>13000</v>
      </c>
      <c r="DV444" s="794">
        <f t="shared" si="503"/>
        <v>13000</v>
      </c>
      <c r="DW444" s="794">
        <f t="shared" si="504"/>
        <v>13000</v>
      </c>
      <c r="DX444" s="794">
        <f t="shared" si="480"/>
        <v>0</v>
      </c>
      <c r="DY444" s="794">
        <f t="shared" si="481"/>
        <v>0</v>
      </c>
      <c r="EG444" s="621"/>
    </row>
    <row r="445" spans="1:137" s="623" customFormat="1" hidden="1" x14ac:dyDescent="0.25">
      <c r="A445" s="778">
        <v>2026</v>
      </c>
      <c r="B445" s="778">
        <v>479</v>
      </c>
      <c r="C445" s="778" t="s">
        <v>58</v>
      </c>
      <c r="D445" s="778">
        <v>3000654</v>
      </c>
      <c r="E445" s="778">
        <v>5005020</v>
      </c>
      <c r="F445" s="778" t="s">
        <v>2269</v>
      </c>
      <c r="G445" s="778" t="s">
        <v>2270</v>
      </c>
      <c r="H445" s="778">
        <v>93</v>
      </c>
      <c r="I445" s="779" t="s">
        <v>992</v>
      </c>
      <c r="J445" s="780" t="s">
        <v>10</v>
      </c>
      <c r="K445" s="780" t="s">
        <v>60</v>
      </c>
      <c r="L445" s="778" t="str">
        <f t="shared" si="474"/>
        <v>2.3</v>
      </c>
      <c r="M445" s="781" t="s">
        <v>62</v>
      </c>
      <c r="N445" s="781"/>
      <c r="O445" s="778" t="s">
        <v>2641</v>
      </c>
      <c r="P445" s="778" t="s">
        <v>65</v>
      </c>
      <c r="Q445" s="782">
        <v>1</v>
      </c>
      <c r="R445" s="320">
        <v>3000</v>
      </c>
      <c r="S445" s="778">
        <v>30</v>
      </c>
      <c r="T445" s="778">
        <v>30</v>
      </c>
      <c r="U445" s="778"/>
      <c r="V445" s="778"/>
      <c r="W445" s="321"/>
      <c r="X445" s="321"/>
      <c r="Y445" s="321"/>
      <c r="Z445" s="322"/>
      <c r="AA445" s="322"/>
      <c r="AB445" s="322"/>
      <c r="AC445" s="322"/>
      <c r="AD445" s="322"/>
      <c r="AE445" s="320">
        <f t="shared" si="505"/>
        <v>6000</v>
      </c>
      <c r="AF445" s="327">
        <f t="shared" ref="AF445:AF476" si="533">+$R445*(S445/30)*Q445</f>
        <v>3000</v>
      </c>
      <c r="AG445" s="327">
        <f t="shared" ref="AG445:AG476" si="534">+$R445*(T445/30)*Q445</f>
        <v>3000</v>
      </c>
      <c r="AH445" s="327">
        <f t="shared" si="513"/>
        <v>0</v>
      </c>
      <c r="AI445" s="327">
        <f t="shared" si="514"/>
        <v>0</v>
      </c>
      <c r="AJ445" s="327">
        <f t="shared" si="515"/>
        <v>0</v>
      </c>
      <c r="AK445" s="327">
        <f t="shared" si="516"/>
        <v>0</v>
      </c>
      <c r="AL445" s="327">
        <f t="shared" si="517"/>
        <v>0</v>
      </c>
      <c r="AM445" s="327">
        <f t="shared" si="518"/>
        <v>0</v>
      </c>
      <c r="AN445" s="327">
        <f t="shared" si="519"/>
        <v>0</v>
      </c>
      <c r="AO445" s="327">
        <f t="shared" si="520"/>
        <v>0</v>
      </c>
      <c r="AP445" s="327">
        <f t="shared" si="521"/>
        <v>0</v>
      </c>
      <c r="AQ445" s="327">
        <f t="shared" si="522"/>
        <v>0</v>
      </c>
      <c r="AR445" s="264">
        <f t="shared" si="523"/>
        <v>6000</v>
      </c>
      <c r="AS445" s="623" t="s">
        <v>2578</v>
      </c>
      <c r="AT445" s="795" t="s">
        <v>2579</v>
      </c>
      <c r="BB445" s="623" t="s">
        <v>995</v>
      </c>
      <c r="BC445" s="623" t="s">
        <v>2580</v>
      </c>
      <c r="BD445" s="623" t="s">
        <v>2580</v>
      </c>
      <c r="BE445" s="623" t="s">
        <v>2581</v>
      </c>
      <c r="BF445" s="784">
        <v>46028</v>
      </c>
      <c r="BH445" s="616" t="s">
        <v>2642</v>
      </c>
      <c r="BI445" s="616" t="s">
        <v>2583</v>
      </c>
      <c r="BJ445" s="384" t="s">
        <v>2584</v>
      </c>
      <c r="BK445" s="616"/>
      <c r="BL445" s="384"/>
      <c r="BM445" s="384"/>
      <c r="BN445" s="616"/>
      <c r="BO445" s="639"/>
      <c r="BP445" s="639"/>
      <c r="BQ445" s="639"/>
      <c r="BR445" s="639"/>
      <c r="BS445" s="623" t="s">
        <v>2643</v>
      </c>
      <c r="BT445" s="623" t="s">
        <v>1091</v>
      </c>
      <c r="BU445" s="623" t="s">
        <v>2644</v>
      </c>
      <c r="BV445" s="776" t="s">
        <v>2645</v>
      </c>
      <c r="BW445" s="777" t="s">
        <v>2646</v>
      </c>
      <c r="BX445" s="870">
        <v>3000</v>
      </c>
      <c r="BY445" s="629">
        <v>46030</v>
      </c>
      <c r="BZ445" s="618">
        <v>46081</v>
      </c>
      <c r="CA445" s="788"/>
      <c r="CB445" s="623">
        <f t="shared" si="506"/>
        <v>30</v>
      </c>
      <c r="CC445" s="789">
        <f t="shared" si="531"/>
        <v>3000</v>
      </c>
      <c r="CD445" s="623">
        <v>26</v>
      </c>
      <c r="CE445" s="790">
        <v>3000</v>
      </c>
      <c r="CF445" s="623">
        <v>26</v>
      </c>
      <c r="CG445" s="791">
        <v>3000</v>
      </c>
      <c r="CH445" s="791">
        <f t="shared" si="475"/>
        <v>0</v>
      </c>
      <c r="CI445" s="791">
        <f t="shared" si="532"/>
        <v>0</v>
      </c>
      <c r="CJ445" s="788"/>
      <c r="CK445" s="623">
        <f t="shared" si="509"/>
        <v>30</v>
      </c>
      <c r="CL445" s="789">
        <f t="shared" si="510"/>
        <v>3000</v>
      </c>
      <c r="CM445" s="623">
        <v>28</v>
      </c>
      <c r="CN445" s="790">
        <f t="shared" ref="CN445:CN458" si="535">(CI445/28)*CM445</f>
        <v>0</v>
      </c>
      <c r="CO445" s="623">
        <v>28</v>
      </c>
      <c r="CP445" s="791">
        <v>3000</v>
      </c>
      <c r="CQ445" s="791">
        <f t="shared" si="527"/>
        <v>3000</v>
      </c>
      <c r="CR445" s="791">
        <f t="shared" si="528"/>
        <v>0</v>
      </c>
      <c r="CS445" s="792"/>
      <c r="CT445" s="623">
        <f t="shared" si="492"/>
        <v>0</v>
      </c>
      <c r="CU445" s="789">
        <f t="shared" si="493"/>
        <v>0</v>
      </c>
      <c r="CW445" s="791">
        <f t="shared" si="494"/>
        <v>0</v>
      </c>
      <c r="CY445" s="791">
        <f t="shared" si="495"/>
        <v>0</v>
      </c>
      <c r="CZ445" s="791">
        <f t="shared" si="496"/>
        <v>0</v>
      </c>
      <c r="DA445" s="791">
        <f t="shared" si="497"/>
        <v>0</v>
      </c>
      <c r="DC445" s="623">
        <f t="shared" si="529"/>
        <v>0</v>
      </c>
      <c r="DD445" s="789">
        <f t="shared" si="477"/>
        <v>0</v>
      </c>
      <c r="DF445" s="791">
        <f t="shared" si="478"/>
        <v>0</v>
      </c>
      <c r="DH445" s="791">
        <f t="shared" si="479"/>
        <v>0</v>
      </c>
      <c r="DU445" s="793">
        <f t="shared" si="530"/>
        <v>6000</v>
      </c>
      <c r="DV445" s="794">
        <f t="shared" si="503"/>
        <v>3000</v>
      </c>
      <c r="DW445" s="794">
        <f t="shared" si="504"/>
        <v>6000</v>
      </c>
      <c r="DX445" s="794">
        <f t="shared" si="480"/>
        <v>3000</v>
      </c>
      <c r="DY445" s="794">
        <f t="shared" si="481"/>
        <v>0</v>
      </c>
      <c r="EG445" s="621"/>
    </row>
    <row r="446" spans="1:137" s="623" customFormat="1" hidden="1" x14ac:dyDescent="0.25">
      <c r="A446" s="778">
        <v>2026</v>
      </c>
      <c r="B446" s="778">
        <v>479</v>
      </c>
      <c r="C446" s="778" t="s">
        <v>58</v>
      </c>
      <c r="D446" s="778">
        <v>3000654</v>
      </c>
      <c r="E446" s="778">
        <v>5005020</v>
      </c>
      <c r="F446" s="778" t="s">
        <v>2269</v>
      </c>
      <c r="G446" s="778" t="s">
        <v>2270</v>
      </c>
      <c r="H446" s="778">
        <v>93</v>
      </c>
      <c r="I446" s="779" t="s">
        <v>992</v>
      </c>
      <c r="J446" s="780" t="s">
        <v>10</v>
      </c>
      <c r="K446" s="780" t="s">
        <v>60</v>
      </c>
      <c r="L446" s="778" t="str">
        <f t="shared" si="474"/>
        <v>2.3</v>
      </c>
      <c r="M446" s="781" t="s">
        <v>62</v>
      </c>
      <c r="N446" s="781"/>
      <c r="O446" s="778" t="s">
        <v>2641</v>
      </c>
      <c r="P446" s="778" t="s">
        <v>65</v>
      </c>
      <c r="Q446" s="782">
        <v>1</v>
      </c>
      <c r="R446" s="320">
        <v>3000</v>
      </c>
      <c r="S446" s="778">
        <v>30</v>
      </c>
      <c r="T446" s="778">
        <v>30</v>
      </c>
      <c r="U446" s="778"/>
      <c r="V446" s="778"/>
      <c r="W446" s="321"/>
      <c r="X446" s="321"/>
      <c r="Y446" s="321"/>
      <c r="Z446" s="322"/>
      <c r="AA446" s="322"/>
      <c r="AB446" s="322"/>
      <c r="AC446" s="322"/>
      <c r="AD446" s="322"/>
      <c r="AE446" s="320">
        <f t="shared" si="505"/>
        <v>6000</v>
      </c>
      <c r="AF446" s="327">
        <f t="shared" si="533"/>
        <v>3000</v>
      </c>
      <c r="AG446" s="327">
        <f t="shared" si="534"/>
        <v>3000</v>
      </c>
      <c r="AH446" s="327">
        <f t="shared" si="513"/>
        <v>0</v>
      </c>
      <c r="AI446" s="327">
        <f t="shared" si="514"/>
        <v>0</v>
      </c>
      <c r="AJ446" s="327">
        <f t="shared" si="515"/>
        <v>0</v>
      </c>
      <c r="AK446" s="327">
        <f t="shared" si="516"/>
        <v>0</v>
      </c>
      <c r="AL446" s="327">
        <f t="shared" si="517"/>
        <v>0</v>
      </c>
      <c r="AM446" s="327">
        <f t="shared" si="518"/>
        <v>0</v>
      </c>
      <c r="AN446" s="327">
        <f t="shared" si="519"/>
        <v>0</v>
      </c>
      <c r="AO446" s="327">
        <f t="shared" si="520"/>
        <v>0</v>
      </c>
      <c r="AP446" s="327">
        <f t="shared" si="521"/>
        <v>0</v>
      </c>
      <c r="AQ446" s="327">
        <f t="shared" si="522"/>
        <v>0</v>
      </c>
      <c r="AR446" s="264">
        <f t="shared" si="523"/>
        <v>6000</v>
      </c>
      <c r="AS446" s="623" t="s">
        <v>2578</v>
      </c>
      <c r="AT446" s="795" t="s">
        <v>2579</v>
      </c>
      <c r="BB446" s="623" t="s">
        <v>995</v>
      </c>
      <c r="BC446" s="623" t="s">
        <v>2580</v>
      </c>
      <c r="BD446" s="623" t="s">
        <v>2580</v>
      </c>
      <c r="BE446" s="623" t="s">
        <v>2581</v>
      </c>
      <c r="BF446" s="784">
        <v>46028</v>
      </c>
      <c r="BH446" s="616" t="s">
        <v>2647</v>
      </c>
      <c r="BI446" s="616" t="s">
        <v>2583</v>
      </c>
      <c r="BJ446" s="384" t="s">
        <v>2584</v>
      </c>
      <c r="BK446" s="616"/>
      <c r="BL446" s="384"/>
      <c r="BM446" s="384"/>
      <c r="BN446" s="616"/>
      <c r="BO446" s="639"/>
      <c r="BP446" s="785"/>
      <c r="BQ446" s="785"/>
      <c r="BR446" s="785"/>
      <c r="BS446" s="786" t="s">
        <v>2648</v>
      </c>
      <c r="BT446" s="786" t="s">
        <v>2649</v>
      </c>
      <c r="BU446" s="786" t="s">
        <v>1476</v>
      </c>
      <c r="BV446" s="796" t="s">
        <v>2650</v>
      </c>
      <c r="BW446" s="797" t="s">
        <v>2651</v>
      </c>
      <c r="BX446" s="811">
        <v>3000</v>
      </c>
      <c r="BY446" s="629">
        <v>46030</v>
      </c>
      <c r="BZ446" s="629">
        <v>46081</v>
      </c>
      <c r="CA446" s="788"/>
      <c r="CB446" s="623">
        <f t="shared" si="506"/>
        <v>30</v>
      </c>
      <c r="CC446" s="789">
        <f t="shared" si="531"/>
        <v>3000</v>
      </c>
      <c r="CD446" s="623">
        <v>26</v>
      </c>
      <c r="CE446" s="790">
        <v>3000</v>
      </c>
      <c r="CF446" s="623">
        <v>26</v>
      </c>
      <c r="CG446" s="791">
        <v>3000</v>
      </c>
      <c r="CH446" s="791">
        <f t="shared" si="475"/>
        <v>0</v>
      </c>
      <c r="CI446" s="791">
        <f t="shared" si="532"/>
        <v>0</v>
      </c>
      <c r="CJ446" s="788"/>
      <c r="CK446" s="623">
        <f t="shared" si="509"/>
        <v>30</v>
      </c>
      <c r="CL446" s="789">
        <f t="shared" si="510"/>
        <v>3000</v>
      </c>
      <c r="CM446" s="623">
        <v>28</v>
      </c>
      <c r="CN446" s="790">
        <f t="shared" si="535"/>
        <v>0</v>
      </c>
      <c r="CO446" s="623">
        <v>28</v>
      </c>
      <c r="CP446" s="791">
        <v>3000</v>
      </c>
      <c r="CQ446" s="791">
        <f t="shared" si="527"/>
        <v>3000</v>
      </c>
      <c r="CR446" s="791">
        <f t="shared" si="528"/>
        <v>0</v>
      </c>
      <c r="CS446" s="792"/>
      <c r="CT446" s="623">
        <f t="shared" si="492"/>
        <v>0</v>
      </c>
      <c r="CU446" s="789">
        <f t="shared" si="493"/>
        <v>0</v>
      </c>
      <c r="CW446" s="791">
        <f t="shared" si="494"/>
        <v>0</v>
      </c>
      <c r="CY446" s="791">
        <f t="shared" si="495"/>
        <v>0</v>
      </c>
      <c r="CZ446" s="791">
        <f t="shared" si="496"/>
        <v>0</v>
      </c>
      <c r="DA446" s="791">
        <f t="shared" si="497"/>
        <v>0</v>
      </c>
      <c r="DC446" s="623">
        <f t="shared" si="529"/>
        <v>0</v>
      </c>
      <c r="DD446" s="789">
        <f t="shared" si="477"/>
        <v>0</v>
      </c>
      <c r="DF446" s="791">
        <f t="shared" si="478"/>
        <v>0</v>
      </c>
      <c r="DH446" s="791">
        <f t="shared" si="479"/>
        <v>0</v>
      </c>
      <c r="DU446" s="793">
        <f t="shared" si="530"/>
        <v>6000</v>
      </c>
      <c r="DV446" s="794">
        <f t="shared" si="503"/>
        <v>3000</v>
      </c>
      <c r="DW446" s="794">
        <f t="shared" si="504"/>
        <v>6000</v>
      </c>
      <c r="DX446" s="794">
        <f t="shared" si="480"/>
        <v>3000</v>
      </c>
      <c r="DY446" s="794">
        <f t="shared" si="481"/>
        <v>0</v>
      </c>
      <c r="EG446" s="621"/>
    </row>
    <row r="447" spans="1:137" s="623" customFormat="1" hidden="1" x14ac:dyDescent="0.25">
      <c r="A447" s="778">
        <v>2026</v>
      </c>
      <c r="B447" s="778">
        <v>479</v>
      </c>
      <c r="C447" s="778" t="s">
        <v>58</v>
      </c>
      <c r="D447" s="778">
        <v>3000654</v>
      </c>
      <c r="E447" s="778">
        <v>5005020</v>
      </c>
      <c r="F447" s="778" t="s">
        <v>2269</v>
      </c>
      <c r="G447" s="778" t="s">
        <v>2270</v>
      </c>
      <c r="H447" s="778">
        <v>93</v>
      </c>
      <c r="I447" s="779" t="s">
        <v>992</v>
      </c>
      <c r="J447" s="780" t="s">
        <v>10</v>
      </c>
      <c r="K447" s="780" t="s">
        <v>60</v>
      </c>
      <c r="L447" s="778" t="str">
        <f t="shared" ref="L447:L510" si="536">+MID(M447,1,3)</f>
        <v>2.3</v>
      </c>
      <c r="M447" s="781" t="s">
        <v>62</v>
      </c>
      <c r="N447" s="781"/>
      <c r="O447" s="778" t="s">
        <v>2641</v>
      </c>
      <c r="P447" s="778" t="s">
        <v>65</v>
      </c>
      <c r="Q447" s="782">
        <v>1</v>
      </c>
      <c r="R447" s="320">
        <v>3000</v>
      </c>
      <c r="S447" s="778">
        <v>30</v>
      </c>
      <c r="T447" s="778">
        <v>30</v>
      </c>
      <c r="U447" s="778"/>
      <c r="V447" s="778"/>
      <c r="W447" s="321"/>
      <c r="X447" s="321"/>
      <c r="Y447" s="321"/>
      <c r="Z447" s="322"/>
      <c r="AA447" s="322"/>
      <c r="AB447" s="322"/>
      <c r="AC447" s="322"/>
      <c r="AD447" s="322"/>
      <c r="AE447" s="320">
        <f t="shared" si="505"/>
        <v>6000</v>
      </c>
      <c r="AF447" s="327">
        <f t="shared" si="533"/>
        <v>3000</v>
      </c>
      <c r="AG447" s="327">
        <f t="shared" si="534"/>
        <v>3000</v>
      </c>
      <c r="AH447" s="327">
        <f t="shared" si="513"/>
        <v>0</v>
      </c>
      <c r="AI447" s="327">
        <f t="shared" si="514"/>
        <v>0</v>
      </c>
      <c r="AJ447" s="327">
        <f t="shared" si="515"/>
        <v>0</v>
      </c>
      <c r="AK447" s="327">
        <f t="shared" si="516"/>
        <v>0</v>
      </c>
      <c r="AL447" s="327">
        <f t="shared" si="517"/>
        <v>0</v>
      </c>
      <c r="AM447" s="327">
        <f t="shared" si="518"/>
        <v>0</v>
      </c>
      <c r="AN447" s="327">
        <f t="shared" si="519"/>
        <v>0</v>
      </c>
      <c r="AO447" s="327">
        <f t="shared" si="520"/>
        <v>0</v>
      </c>
      <c r="AP447" s="327">
        <f t="shared" si="521"/>
        <v>0</v>
      </c>
      <c r="AQ447" s="327">
        <f t="shared" si="522"/>
        <v>0</v>
      </c>
      <c r="AR447" s="264">
        <f t="shared" si="523"/>
        <v>6000</v>
      </c>
      <c r="AS447" s="623" t="s">
        <v>2578</v>
      </c>
      <c r="AT447" s="795" t="s">
        <v>2579</v>
      </c>
      <c r="BB447" s="623" t="s">
        <v>995</v>
      </c>
      <c r="BC447" s="623" t="s">
        <v>2580</v>
      </c>
      <c r="BD447" s="623" t="s">
        <v>2580</v>
      </c>
      <c r="BE447" s="623" t="s">
        <v>2581</v>
      </c>
      <c r="BF447" s="784">
        <v>46028</v>
      </c>
      <c r="BH447" s="616" t="s">
        <v>2652</v>
      </c>
      <c r="BI447" s="616" t="s">
        <v>2583</v>
      </c>
      <c r="BJ447" s="384" t="s">
        <v>2584</v>
      </c>
      <c r="BK447" s="616"/>
      <c r="BL447" s="384"/>
      <c r="BM447" s="384"/>
      <c r="BN447" s="616"/>
      <c r="BO447" s="639"/>
      <c r="BP447" s="785"/>
      <c r="BQ447" s="785"/>
      <c r="BR447" s="785"/>
      <c r="BS447" s="786" t="s">
        <v>2653</v>
      </c>
      <c r="BT447" s="786" t="s">
        <v>2654</v>
      </c>
      <c r="BU447" s="786" t="s">
        <v>2655</v>
      </c>
      <c r="BV447" s="796" t="s">
        <v>2656</v>
      </c>
      <c r="BW447" s="797" t="s">
        <v>2657</v>
      </c>
      <c r="BX447" s="811">
        <v>3000</v>
      </c>
      <c r="BY447" s="629">
        <v>46030</v>
      </c>
      <c r="BZ447" s="629">
        <v>46081</v>
      </c>
      <c r="CA447" s="788"/>
      <c r="CB447" s="623">
        <f t="shared" si="506"/>
        <v>30</v>
      </c>
      <c r="CC447" s="789">
        <f t="shared" si="531"/>
        <v>3000</v>
      </c>
      <c r="CD447" s="623">
        <v>26</v>
      </c>
      <c r="CE447" s="790">
        <v>3000</v>
      </c>
      <c r="CF447" s="623">
        <v>26</v>
      </c>
      <c r="CG447" s="791">
        <v>3000</v>
      </c>
      <c r="CH447" s="791">
        <f t="shared" ref="CH447:CH510" si="537">CC447-CE447</f>
        <v>0</v>
      </c>
      <c r="CI447" s="791">
        <f t="shared" si="532"/>
        <v>0</v>
      </c>
      <c r="CJ447" s="788"/>
      <c r="CK447" s="623">
        <f t="shared" si="509"/>
        <v>30</v>
      </c>
      <c r="CL447" s="789">
        <f t="shared" si="510"/>
        <v>3000</v>
      </c>
      <c r="CM447" s="623">
        <v>28</v>
      </c>
      <c r="CN447" s="790">
        <f t="shared" si="535"/>
        <v>0</v>
      </c>
      <c r="CO447" s="623">
        <v>28</v>
      </c>
      <c r="CP447" s="791">
        <v>3000</v>
      </c>
      <c r="CQ447" s="791">
        <f t="shared" si="527"/>
        <v>3000</v>
      </c>
      <c r="CR447" s="791">
        <f t="shared" si="528"/>
        <v>0</v>
      </c>
      <c r="CS447" s="792"/>
      <c r="CT447" s="623">
        <f t="shared" si="492"/>
        <v>0</v>
      </c>
      <c r="CU447" s="789">
        <f t="shared" si="493"/>
        <v>0</v>
      </c>
      <c r="CW447" s="791">
        <f t="shared" si="494"/>
        <v>0</v>
      </c>
      <c r="CY447" s="791">
        <f t="shared" si="495"/>
        <v>0</v>
      </c>
      <c r="CZ447" s="791">
        <f t="shared" si="496"/>
        <v>0</v>
      </c>
      <c r="DA447" s="791">
        <f t="shared" si="497"/>
        <v>0</v>
      </c>
      <c r="DC447" s="623">
        <f t="shared" si="529"/>
        <v>0</v>
      </c>
      <c r="DD447" s="789">
        <f t="shared" ref="DD447:DD510" si="538">AI447</f>
        <v>0</v>
      </c>
      <c r="DF447" s="791">
        <f t="shared" ref="DF447:DF510" si="539">(R447/30*DE447)*Q447</f>
        <v>0</v>
      </c>
      <c r="DH447" s="791">
        <f t="shared" ref="DH447:DH510" si="540">(R447/30*DG447)*Q447</f>
        <v>0</v>
      </c>
      <c r="DU447" s="793">
        <f t="shared" si="530"/>
        <v>6000</v>
      </c>
      <c r="DV447" s="794">
        <f t="shared" si="503"/>
        <v>3000</v>
      </c>
      <c r="DW447" s="794">
        <f t="shared" si="504"/>
        <v>6000</v>
      </c>
      <c r="DX447" s="794">
        <f t="shared" ref="DX447:DX510" si="541">DU447-DV447</f>
        <v>3000</v>
      </c>
      <c r="DY447" s="794">
        <f t="shared" ref="DY447:DY510" si="542">DU447-DW447</f>
        <v>0</v>
      </c>
      <c r="EG447" s="621"/>
    </row>
    <row r="448" spans="1:137" s="623" customFormat="1" hidden="1" x14ac:dyDescent="0.25">
      <c r="A448" s="778">
        <v>2026</v>
      </c>
      <c r="B448" s="778">
        <v>479</v>
      </c>
      <c r="C448" s="778" t="s">
        <v>58</v>
      </c>
      <c r="D448" s="778">
        <v>3000654</v>
      </c>
      <c r="E448" s="778">
        <v>5005020</v>
      </c>
      <c r="F448" s="778" t="s">
        <v>2269</v>
      </c>
      <c r="G448" s="778" t="s">
        <v>2270</v>
      </c>
      <c r="H448" s="778">
        <v>93</v>
      </c>
      <c r="I448" s="779" t="s">
        <v>992</v>
      </c>
      <c r="J448" s="780" t="s">
        <v>10</v>
      </c>
      <c r="K448" s="780" t="s">
        <v>60</v>
      </c>
      <c r="L448" s="778" t="str">
        <f t="shared" si="536"/>
        <v>2.3</v>
      </c>
      <c r="M448" s="781" t="s">
        <v>62</v>
      </c>
      <c r="N448" s="781"/>
      <c r="O448" s="778" t="s">
        <v>2641</v>
      </c>
      <c r="P448" s="778" t="s">
        <v>65</v>
      </c>
      <c r="Q448" s="782">
        <v>1</v>
      </c>
      <c r="R448" s="320">
        <v>3000</v>
      </c>
      <c r="S448" s="778">
        <v>30</v>
      </c>
      <c r="T448" s="778">
        <v>30</v>
      </c>
      <c r="U448" s="778"/>
      <c r="V448" s="778"/>
      <c r="W448" s="321"/>
      <c r="X448" s="321"/>
      <c r="Y448" s="321"/>
      <c r="Z448" s="322"/>
      <c r="AA448" s="322"/>
      <c r="AB448" s="322"/>
      <c r="AC448" s="322"/>
      <c r="AD448" s="322"/>
      <c r="AE448" s="320">
        <f t="shared" si="505"/>
        <v>6000</v>
      </c>
      <c r="AF448" s="327">
        <f t="shared" si="533"/>
        <v>3000</v>
      </c>
      <c r="AG448" s="327">
        <f t="shared" si="534"/>
        <v>3000</v>
      </c>
      <c r="AH448" s="327">
        <f t="shared" si="513"/>
        <v>0</v>
      </c>
      <c r="AI448" s="327">
        <f t="shared" si="514"/>
        <v>0</v>
      </c>
      <c r="AJ448" s="327">
        <f t="shared" si="515"/>
        <v>0</v>
      </c>
      <c r="AK448" s="327">
        <f t="shared" si="516"/>
        <v>0</v>
      </c>
      <c r="AL448" s="327">
        <f t="shared" si="517"/>
        <v>0</v>
      </c>
      <c r="AM448" s="327">
        <f t="shared" si="518"/>
        <v>0</v>
      </c>
      <c r="AN448" s="327">
        <f t="shared" si="519"/>
        <v>0</v>
      </c>
      <c r="AO448" s="327">
        <f t="shared" si="520"/>
        <v>0</v>
      </c>
      <c r="AP448" s="327">
        <f t="shared" si="521"/>
        <v>0</v>
      </c>
      <c r="AQ448" s="327">
        <f t="shared" si="522"/>
        <v>0</v>
      </c>
      <c r="AR448" s="264">
        <f t="shared" si="523"/>
        <v>6000</v>
      </c>
      <c r="AS448" s="623" t="s">
        <v>2578</v>
      </c>
      <c r="AT448" s="795" t="s">
        <v>2579</v>
      </c>
      <c r="BB448" s="623" t="s">
        <v>995</v>
      </c>
      <c r="BC448" s="623" t="s">
        <v>2580</v>
      </c>
      <c r="BD448" s="623" t="s">
        <v>2580</v>
      </c>
      <c r="BE448" s="623" t="s">
        <v>2581</v>
      </c>
      <c r="BF448" s="784">
        <v>46028</v>
      </c>
      <c r="BH448" s="616" t="s">
        <v>2658</v>
      </c>
      <c r="BI448" s="616" t="s">
        <v>2583</v>
      </c>
      <c r="BJ448" s="384" t="s">
        <v>2584</v>
      </c>
      <c r="BK448" s="616"/>
      <c r="BL448" s="384"/>
      <c r="BM448" s="384"/>
      <c r="BN448" s="616"/>
      <c r="BO448" s="639"/>
      <c r="BP448" s="785"/>
      <c r="BQ448" s="785"/>
      <c r="BR448" s="785"/>
      <c r="BS448" s="786" t="s">
        <v>2659</v>
      </c>
      <c r="BT448" s="786" t="s">
        <v>1365</v>
      </c>
      <c r="BU448" s="786" t="s">
        <v>2660</v>
      </c>
      <c r="BV448" s="796">
        <v>71778915</v>
      </c>
      <c r="BW448" s="797">
        <v>10717789151</v>
      </c>
      <c r="BX448" s="2881">
        <v>3000</v>
      </c>
      <c r="BY448" s="629">
        <v>46030</v>
      </c>
      <c r="BZ448" s="629">
        <v>46081</v>
      </c>
      <c r="CA448" s="788"/>
      <c r="CB448" s="623">
        <f t="shared" si="506"/>
        <v>30</v>
      </c>
      <c r="CC448" s="789">
        <f t="shared" si="531"/>
        <v>3000</v>
      </c>
      <c r="CD448" s="623">
        <v>26</v>
      </c>
      <c r="CE448" s="790">
        <v>3000</v>
      </c>
      <c r="CF448" s="623">
        <v>26</v>
      </c>
      <c r="CG448" s="791">
        <v>3000</v>
      </c>
      <c r="CH448" s="791">
        <f t="shared" si="537"/>
        <v>0</v>
      </c>
      <c r="CI448" s="791">
        <f t="shared" si="532"/>
        <v>0</v>
      </c>
      <c r="CJ448" s="788"/>
      <c r="CK448" s="623">
        <f t="shared" si="509"/>
        <v>30</v>
      </c>
      <c r="CL448" s="789">
        <f t="shared" si="510"/>
        <v>3000</v>
      </c>
      <c r="CM448" s="623">
        <v>28</v>
      </c>
      <c r="CN448" s="790">
        <f t="shared" si="535"/>
        <v>0</v>
      </c>
      <c r="CO448" s="623">
        <v>28</v>
      </c>
      <c r="CP448" s="791">
        <v>3000</v>
      </c>
      <c r="CQ448" s="791">
        <f t="shared" si="527"/>
        <v>3000</v>
      </c>
      <c r="CR448" s="791">
        <f t="shared" si="528"/>
        <v>0</v>
      </c>
      <c r="CS448" s="792"/>
      <c r="CT448" s="623">
        <f t="shared" si="492"/>
        <v>0</v>
      </c>
      <c r="CU448" s="789">
        <f t="shared" si="493"/>
        <v>0</v>
      </c>
      <c r="CW448" s="791">
        <f t="shared" si="494"/>
        <v>0</v>
      </c>
      <c r="CY448" s="791">
        <f t="shared" si="495"/>
        <v>0</v>
      </c>
      <c r="CZ448" s="791">
        <f t="shared" si="496"/>
        <v>0</v>
      </c>
      <c r="DA448" s="791">
        <f t="shared" si="497"/>
        <v>0</v>
      </c>
      <c r="DC448" s="623">
        <f t="shared" si="529"/>
        <v>0</v>
      </c>
      <c r="DD448" s="789">
        <f t="shared" si="538"/>
        <v>0</v>
      </c>
      <c r="DF448" s="791">
        <f t="shared" si="539"/>
        <v>0</v>
      </c>
      <c r="DH448" s="791">
        <f t="shared" si="540"/>
        <v>0</v>
      </c>
      <c r="DU448" s="793">
        <f t="shared" si="530"/>
        <v>6000</v>
      </c>
      <c r="DV448" s="794">
        <f t="shared" si="503"/>
        <v>3000</v>
      </c>
      <c r="DW448" s="794">
        <f t="shared" si="504"/>
        <v>6000</v>
      </c>
      <c r="DX448" s="794">
        <f t="shared" si="541"/>
        <v>3000</v>
      </c>
      <c r="DY448" s="794">
        <f t="shared" si="542"/>
        <v>0</v>
      </c>
      <c r="EG448" s="621"/>
    </row>
    <row r="449" spans="1:137" s="623" customFormat="1" hidden="1" x14ac:dyDescent="0.25">
      <c r="A449" s="778">
        <v>2026</v>
      </c>
      <c r="B449" s="778">
        <v>479</v>
      </c>
      <c r="C449" s="778" t="s">
        <v>58</v>
      </c>
      <c r="D449" s="778">
        <v>3000654</v>
      </c>
      <c r="E449" s="778">
        <v>5005020</v>
      </c>
      <c r="F449" s="778" t="s">
        <v>2269</v>
      </c>
      <c r="G449" s="778" t="s">
        <v>2270</v>
      </c>
      <c r="H449" s="778">
        <v>93</v>
      </c>
      <c r="I449" s="779" t="s">
        <v>992</v>
      </c>
      <c r="J449" s="780" t="s">
        <v>10</v>
      </c>
      <c r="K449" s="780" t="s">
        <v>60</v>
      </c>
      <c r="L449" s="778" t="str">
        <f t="shared" si="536"/>
        <v>2.3</v>
      </c>
      <c r="M449" s="781" t="s">
        <v>62</v>
      </c>
      <c r="N449" s="781"/>
      <c r="O449" s="778" t="s">
        <v>2641</v>
      </c>
      <c r="P449" s="778" t="s">
        <v>65</v>
      </c>
      <c r="Q449" s="782">
        <v>1</v>
      </c>
      <c r="R449" s="320">
        <v>3000</v>
      </c>
      <c r="S449" s="778">
        <v>30</v>
      </c>
      <c r="T449" s="778">
        <v>30</v>
      </c>
      <c r="U449" s="778"/>
      <c r="V449" s="778"/>
      <c r="W449" s="321"/>
      <c r="X449" s="321"/>
      <c r="Y449" s="321"/>
      <c r="Z449" s="322"/>
      <c r="AA449" s="322"/>
      <c r="AB449" s="322"/>
      <c r="AC449" s="322"/>
      <c r="AD449" s="322"/>
      <c r="AE449" s="320">
        <f t="shared" si="505"/>
        <v>6000</v>
      </c>
      <c r="AF449" s="327">
        <f t="shared" si="533"/>
        <v>3000</v>
      </c>
      <c r="AG449" s="327">
        <f t="shared" si="534"/>
        <v>3000</v>
      </c>
      <c r="AH449" s="327">
        <f t="shared" si="513"/>
        <v>0</v>
      </c>
      <c r="AI449" s="327">
        <f t="shared" si="514"/>
        <v>0</v>
      </c>
      <c r="AJ449" s="327">
        <f t="shared" si="515"/>
        <v>0</v>
      </c>
      <c r="AK449" s="327">
        <f t="shared" si="516"/>
        <v>0</v>
      </c>
      <c r="AL449" s="327">
        <f t="shared" si="517"/>
        <v>0</v>
      </c>
      <c r="AM449" s="327">
        <f t="shared" si="518"/>
        <v>0</v>
      </c>
      <c r="AN449" s="327">
        <f t="shared" si="519"/>
        <v>0</v>
      </c>
      <c r="AO449" s="327">
        <f t="shared" si="520"/>
        <v>0</v>
      </c>
      <c r="AP449" s="327">
        <f t="shared" si="521"/>
        <v>0</v>
      </c>
      <c r="AQ449" s="327">
        <f t="shared" si="522"/>
        <v>0</v>
      </c>
      <c r="AR449" s="264">
        <f t="shared" si="523"/>
        <v>6000</v>
      </c>
      <c r="AS449" s="623" t="s">
        <v>2578</v>
      </c>
      <c r="AT449" s="795" t="s">
        <v>2579</v>
      </c>
      <c r="BB449" s="623" t="s">
        <v>995</v>
      </c>
      <c r="BC449" s="623" t="s">
        <v>2580</v>
      </c>
      <c r="BD449" s="623" t="s">
        <v>2580</v>
      </c>
      <c r="BE449" s="623" t="s">
        <v>2581</v>
      </c>
      <c r="BF449" s="784">
        <v>46028</v>
      </c>
      <c r="BH449" s="616" t="s">
        <v>2661</v>
      </c>
      <c r="BI449" s="616" t="s">
        <v>2583</v>
      </c>
      <c r="BJ449" s="384" t="s">
        <v>2584</v>
      </c>
      <c r="BK449" s="616"/>
      <c r="BL449" s="384"/>
      <c r="BM449" s="384"/>
      <c r="BN449" s="616"/>
      <c r="BO449" s="639"/>
      <c r="BP449" s="785"/>
      <c r="BQ449" s="785"/>
      <c r="BR449" s="785"/>
      <c r="BS449" s="786" t="s">
        <v>2659</v>
      </c>
      <c r="BT449" s="786" t="s">
        <v>1365</v>
      </c>
      <c r="BU449" s="786" t="s">
        <v>2662</v>
      </c>
      <c r="BV449" s="796">
        <v>45022363</v>
      </c>
      <c r="BW449" s="797">
        <v>10450223633</v>
      </c>
      <c r="BX449" s="2881">
        <v>3000</v>
      </c>
      <c r="BY449" s="629">
        <v>46030</v>
      </c>
      <c r="BZ449" s="629">
        <v>46081</v>
      </c>
      <c r="CA449" s="788"/>
      <c r="CB449" s="623">
        <f t="shared" si="506"/>
        <v>30</v>
      </c>
      <c r="CC449" s="789">
        <f t="shared" si="531"/>
        <v>3000</v>
      </c>
      <c r="CD449" s="623">
        <v>26</v>
      </c>
      <c r="CE449" s="790">
        <v>3000</v>
      </c>
      <c r="CF449" s="623">
        <v>26</v>
      </c>
      <c r="CG449" s="791">
        <v>3000</v>
      </c>
      <c r="CH449" s="791">
        <f t="shared" si="537"/>
        <v>0</v>
      </c>
      <c r="CI449" s="791">
        <f t="shared" si="532"/>
        <v>0</v>
      </c>
      <c r="CJ449" s="788"/>
      <c r="CK449" s="623">
        <f t="shared" si="509"/>
        <v>30</v>
      </c>
      <c r="CL449" s="789">
        <f t="shared" si="510"/>
        <v>3000</v>
      </c>
      <c r="CM449" s="623">
        <v>28</v>
      </c>
      <c r="CN449" s="790">
        <f t="shared" si="535"/>
        <v>0</v>
      </c>
      <c r="CO449" s="623">
        <v>28</v>
      </c>
      <c r="CP449" s="791">
        <v>3000</v>
      </c>
      <c r="CQ449" s="791">
        <f t="shared" si="527"/>
        <v>3000</v>
      </c>
      <c r="CR449" s="791">
        <f t="shared" si="528"/>
        <v>0</v>
      </c>
      <c r="CS449" s="792"/>
      <c r="CT449" s="623">
        <f t="shared" si="492"/>
        <v>0</v>
      </c>
      <c r="CU449" s="789">
        <f t="shared" si="493"/>
        <v>0</v>
      </c>
      <c r="CW449" s="791">
        <f t="shared" si="494"/>
        <v>0</v>
      </c>
      <c r="CY449" s="791">
        <f t="shared" si="495"/>
        <v>0</v>
      </c>
      <c r="CZ449" s="791">
        <f t="shared" si="496"/>
        <v>0</v>
      </c>
      <c r="DA449" s="791">
        <f t="shared" si="497"/>
        <v>0</v>
      </c>
      <c r="DC449" s="623">
        <f t="shared" si="529"/>
        <v>0</v>
      </c>
      <c r="DD449" s="789">
        <f t="shared" si="538"/>
        <v>0</v>
      </c>
      <c r="DF449" s="791">
        <f t="shared" si="539"/>
        <v>0</v>
      </c>
      <c r="DH449" s="791">
        <f t="shared" si="540"/>
        <v>0</v>
      </c>
      <c r="DU449" s="793">
        <f t="shared" si="530"/>
        <v>6000</v>
      </c>
      <c r="DV449" s="794">
        <f t="shared" si="503"/>
        <v>3000</v>
      </c>
      <c r="DW449" s="794">
        <f t="shared" si="504"/>
        <v>6000</v>
      </c>
      <c r="DX449" s="794">
        <f t="shared" si="541"/>
        <v>3000</v>
      </c>
      <c r="DY449" s="794">
        <f t="shared" si="542"/>
        <v>0</v>
      </c>
      <c r="EG449" s="621"/>
    </row>
    <row r="450" spans="1:137" s="623" customFormat="1" hidden="1" x14ac:dyDescent="0.25">
      <c r="A450" s="778">
        <v>2026</v>
      </c>
      <c r="B450" s="778">
        <v>479</v>
      </c>
      <c r="C450" s="778" t="s">
        <v>58</v>
      </c>
      <c r="D450" s="778">
        <v>3000654</v>
      </c>
      <c r="E450" s="778">
        <v>5005020</v>
      </c>
      <c r="F450" s="778" t="s">
        <v>2269</v>
      </c>
      <c r="G450" s="778" t="s">
        <v>2270</v>
      </c>
      <c r="H450" s="778">
        <v>93</v>
      </c>
      <c r="I450" s="779" t="s">
        <v>992</v>
      </c>
      <c r="J450" s="780" t="s">
        <v>10</v>
      </c>
      <c r="K450" s="780" t="s">
        <v>60</v>
      </c>
      <c r="L450" s="778" t="str">
        <f t="shared" si="536"/>
        <v>2.3</v>
      </c>
      <c r="M450" s="781" t="s">
        <v>62</v>
      </c>
      <c r="N450" s="781"/>
      <c r="O450" s="778" t="s">
        <v>2641</v>
      </c>
      <c r="P450" s="778" t="s">
        <v>65</v>
      </c>
      <c r="Q450" s="782">
        <v>1</v>
      </c>
      <c r="R450" s="320">
        <v>3000</v>
      </c>
      <c r="S450" s="778">
        <v>30</v>
      </c>
      <c r="T450" s="778">
        <v>30</v>
      </c>
      <c r="U450" s="778"/>
      <c r="V450" s="778"/>
      <c r="W450" s="321"/>
      <c r="X450" s="321"/>
      <c r="Y450" s="321"/>
      <c r="Z450" s="322"/>
      <c r="AA450" s="322"/>
      <c r="AB450" s="322"/>
      <c r="AC450" s="322"/>
      <c r="AD450" s="322"/>
      <c r="AE450" s="320">
        <f t="shared" si="505"/>
        <v>6000</v>
      </c>
      <c r="AF450" s="327">
        <f t="shared" si="533"/>
        <v>3000</v>
      </c>
      <c r="AG450" s="327">
        <f t="shared" si="534"/>
        <v>3000</v>
      </c>
      <c r="AH450" s="327">
        <f t="shared" si="513"/>
        <v>0</v>
      </c>
      <c r="AI450" s="327">
        <f t="shared" si="514"/>
        <v>0</v>
      </c>
      <c r="AJ450" s="327">
        <f t="shared" si="515"/>
        <v>0</v>
      </c>
      <c r="AK450" s="327">
        <f t="shared" si="516"/>
        <v>0</v>
      </c>
      <c r="AL450" s="327">
        <f t="shared" si="517"/>
        <v>0</v>
      </c>
      <c r="AM450" s="327">
        <f t="shared" si="518"/>
        <v>0</v>
      </c>
      <c r="AN450" s="327">
        <f t="shared" si="519"/>
        <v>0</v>
      </c>
      <c r="AO450" s="327">
        <f t="shared" si="520"/>
        <v>0</v>
      </c>
      <c r="AP450" s="327">
        <f t="shared" si="521"/>
        <v>0</v>
      </c>
      <c r="AQ450" s="327">
        <f t="shared" si="522"/>
        <v>0</v>
      </c>
      <c r="AR450" s="264">
        <f t="shared" si="523"/>
        <v>6000</v>
      </c>
      <c r="AS450" s="623" t="s">
        <v>2578</v>
      </c>
      <c r="AT450" s="795" t="s">
        <v>2579</v>
      </c>
      <c r="BB450" s="623" t="s">
        <v>995</v>
      </c>
      <c r="BC450" s="623" t="s">
        <v>2580</v>
      </c>
      <c r="BD450" s="623" t="s">
        <v>2580</v>
      </c>
      <c r="BE450" s="623" t="s">
        <v>2581</v>
      </c>
      <c r="BF450" s="784">
        <v>46028</v>
      </c>
      <c r="BH450" s="616" t="s">
        <v>2663</v>
      </c>
      <c r="BI450" s="616" t="s">
        <v>2583</v>
      </c>
      <c r="BJ450" s="384" t="s">
        <v>2584</v>
      </c>
      <c r="BK450" s="616"/>
      <c r="BL450" s="384"/>
      <c r="BM450" s="384"/>
      <c r="BN450" s="616"/>
      <c r="BO450" s="639"/>
      <c r="BP450" s="785"/>
      <c r="BQ450" s="785"/>
      <c r="BR450" s="785"/>
      <c r="BS450" s="786" t="s">
        <v>2659</v>
      </c>
      <c r="BT450" s="786" t="s">
        <v>2664</v>
      </c>
      <c r="BU450" s="786" t="s">
        <v>2665</v>
      </c>
      <c r="BV450" s="796" t="s">
        <v>2666</v>
      </c>
      <c r="BW450" s="797" t="s">
        <v>2667</v>
      </c>
      <c r="BX450" s="2881">
        <v>3000</v>
      </c>
      <c r="BY450" s="629">
        <v>46030</v>
      </c>
      <c r="BZ450" s="629">
        <v>46081</v>
      </c>
      <c r="CA450" s="788"/>
      <c r="CB450" s="623">
        <f t="shared" si="506"/>
        <v>30</v>
      </c>
      <c r="CC450" s="789">
        <f t="shared" si="531"/>
        <v>3000</v>
      </c>
      <c r="CD450" s="623">
        <v>26</v>
      </c>
      <c r="CE450" s="790">
        <v>3000</v>
      </c>
      <c r="CF450" s="623">
        <v>26</v>
      </c>
      <c r="CG450" s="791">
        <v>3000</v>
      </c>
      <c r="CH450" s="791">
        <f t="shared" si="537"/>
        <v>0</v>
      </c>
      <c r="CI450" s="791">
        <f t="shared" si="532"/>
        <v>0</v>
      </c>
      <c r="CJ450" s="788"/>
      <c r="CK450" s="623">
        <f t="shared" si="509"/>
        <v>30</v>
      </c>
      <c r="CL450" s="789">
        <f t="shared" si="510"/>
        <v>3000</v>
      </c>
      <c r="CM450" s="623">
        <v>28</v>
      </c>
      <c r="CN450" s="790">
        <f t="shared" si="535"/>
        <v>0</v>
      </c>
      <c r="CO450" s="623">
        <v>28</v>
      </c>
      <c r="CP450" s="791">
        <v>3000</v>
      </c>
      <c r="CQ450" s="791">
        <f t="shared" si="527"/>
        <v>3000</v>
      </c>
      <c r="CR450" s="791">
        <f t="shared" si="528"/>
        <v>0</v>
      </c>
      <c r="CS450" s="792"/>
      <c r="CT450" s="623">
        <f t="shared" si="492"/>
        <v>0</v>
      </c>
      <c r="CU450" s="789">
        <f t="shared" si="493"/>
        <v>0</v>
      </c>
      <c r="CW450" s="791">
        <f t="shared" si="494"/>
        <v>0</v>
      </c>
      <c r="CY450" s="791">
        <f t="shared" si="495"/>
        <v>0</v>
      </c>
      <c r="CZ450" s="791">
        <f t="shared" si="496"/>
        <v>0</v>
      </c>
      <c r="DA450" s="791">
        <f t="shared" si="497"/>
        <v>0</v>
      </c>
      <c r="DC450" s="623">
        <f t="shared" si="529"/>
        <v>0</v>
      </c>
      <c r="DD450" s="789">
        <f t="shared" si="538"/>
        <v>0</v>
      </c>
      <c r="DF450" s="791">
        <f t="shared" si="539"/>
        <v>0</v>
      </c>
      <c r="DH450" s="791">
        <f t="shared" si="540"/>
        <v>0</v>
      </c>
      <c r="DU450" s="793">
        <f t="shared" si="530"/>
        <v>6000</v>
      </c>
      <c r="DV450" s="794">
        <f t="shared" si="503"/>
        <v>3000</v>
      </c>
      <c r="DW450" s="794">
        <f t="shared" si="504"/>
        <v>6000</v>
      </c>
      <c r="DX450" s="794">
        <f t="shared" si="541"/>
        <v>3000</v>
      </c>
      <c r="DY450" s="794">
        <f t="shared" si="542"/>
        <v>0</v>
      </c>
      <c r="EG450" s="621"/>
    </row>
    <row r="451" spans="1:137" s="623" customFormat="1" hidden="1" x14ac:dyDescent="0.25">
      <c r="A451" s="778">
        <v>2026</v>
      </c>
      <c r="B451" s="778">
        <v>479</v>
      </c>
      <c r="C451" s="778" t="s">
        <v>58</v>
      </c>
      <c r="D451" s="778">
        <v>3000654</v>
      </c>
      <c r="E451" s="778">
        <v>5005020</v>
      </c>
      <c r="F451" s="778" t="s">
        <v>2269</v>
      </c>
      <c r="G451" s="778" t="s">
        <v>2270</v>
      </c>
      <c r="H451" s="778">
        <v>93</v>
      </c>
      <c r="I451" s="779" t="s">
        <v>992</v>
      </c>
      <c r="J451" s="780" t="s">
        <v>10</v>
      </c>
      <c r="K451" s="780" t="s">
        <v>60</v>
      </c>
      <c r="L451" s="778" t="str">
        <f t="shared" si="536"/>
        <v>2.3</v>
      </c>
      <c r="M451" s="781" t="s">
        <v>62</v>
      </c>
      <c r="N451" s="781"/>
      <c r="O451" s="778" t="s">
        <v>2641</v>
      </c>
      <c r="P451" s="778" t="s">
        <v>65</v>
      </c>
      <c r="Q451" s="782">
        <v>1</v>
      </c>
      <c r="R451" s="320">
        <v>3000</v>
      </c>
      <c r="S451" s="778">
        <v>30</v>
      </c>
      <c r="T451" s="778">
        <v>30</v>
      </c>
      <c r="U451" s="778"/>
      <c r="V451" s="778"/>
      <c r="W451" s="321"/>
      <c r="X451" s="321"/>
      <c r="Y451" s="321"/>
      <c r="Z451" s="322"/>
      <c r="AA451" s="322"/>
      <c r="AB451" s="322"/>
      <c r="AC451" s="322"/>
      <c r="AD451" s="322"/>
      <c r="AE451" s="320">
        <f t="shared" si="505"/>
        <v>6000</v>
      </c>
      <c r="AF451" s="327">
        <f t="shared" si="533"/>
        <v>3000</v>
      </c>
      <c r="AG451" s="327">
        <f t="shared" si="534"/>
        <v>3000</v>
      </c>
      <c r="AH451" s="327">
        <f t="shared" si="513"/>
        <v>0</v>
      </c>
      <c r="AI451" s="327">
        <f t="shared" si="514"/>
        <v>0</v>
      </c>
      <c r="AJ451" s="327">
        <f t="shared" si="515"/>
        <v>0</v>
      </c>
      <c r="AK451" s="327">
        <f t="shared" si="516"/>
        <v>0</v>
      </c>
      <c r="AL451" s="327">
        <f t="shared" si="517"/>
        <v>0</v>
      </c>
      <c r="AM451" s="327">
        <f t="shared" si="518"/>
        <v>0</v>
      </c>
      <c r="AN451" s="327">
        <f t="shared" si="519"/>
        <v>0</v>
      </c>
      <c r="AO451" s="327">
        <f t="shared" si="520"/>
        <v>0</v>
      </c>
      <c r="AP451" s="327">
        <f t="shared" si="521"/>
        <v>0</v>
      </c>
      <c r="AQ451" s="327">
        <f t="shared" si="522"/>
        <v>0</v>
      </c>
      <c r="AR451" s="264">
        <f t="shared" si="523"/>
        <v>6000</v>
      </c>
      <c r="AS451" s="623" t="s">
        <v>2578</v>
      </c>
      <c r="AT451" s="783" t="s">
        <v>2579</v>
      </c>
      <c r="BB451" s="623" t="s">
        <v>995</v>
      </c>
      <c r="BC451" s="623" t="s">
        <v>2580</v>
      </c>
      <c r="BD451" s="623" t="s">
        <v>2580</v>
      </c>
      <c r="BE451" s="623" t="s">
        <v>2581</v>
      </c>
      <c r="BF451" s="784">
        <v>46028</v>
      </c>
      <c r="BH451" s="773" t="s">
        <v>2668</v>
      </c>
      <c r="BI451" s="616" t="s">
        <v>2583</v>
      </c>
      <c r="BJ451" s="384" t="s">
        <v>2584</v>
      </c>
      <c r="BK451" s="616"/>
      <c r="BL451" s="384"/>
      <c r="BM451" s="384"/>
      <c r="BN451" s="616"/>
      <c r="BO451" s="639"/>
      <c r="BP451" s="785"/>
      <c r="BQ451" s="785"/>
      <c r="BR451" s="785"/>
      <c r="BS451" s="786" t="s">
        <v>2669</v>
      </c>
      <c r="BT451" s="786" t="s">
        <v>2649</v>
      </c>
      <c r="BU451" s="786" t="s">
        <v>2670</v>
      </c>
      <c r="BV451" s="796" t="s">
        <v>2671</v>
      </c>
      <c r="BW451" s="797" t="s">
        <v>2672</v>
      </c>
      <c r="BX451" s="811">
        <v>3000</v>
      </c>
      <c r="BY451" s="629">
        <v>46030</v>
      </c>
      <c r="BZ451" s="629">
        <v>46081</v>
      </c>
      <c r="CA451" s="788"/>
      <c r="CB451" s="623">
        <f t="shared" si="506"/>
        <v>30</v>
      </c>
      <c r="CC451" s="789">
        <f t="shared" si="531"/>
        <v>3000</v>
      </c>
      <c r="CD451" s="623">
        <v>26</v>
      </c>
      <c r="CE451" s="790">
        <v>3000</v>
      </c>
      <c r="CF451" s="623">
        <v>26</v>
      </c>
      <c r="CG451" s="791">
        <v>3000</v>
      </c>
      <c r="CH451" s="791">
        <f t="shared" si="537"/>
        <v>0</v>
      </c>
      <c r="CI451" s="791">
        <f t="shared" si="532"/>
        <v>0</v>
      </c>
      <c r="CJ451" s="788"/>
      <c r="CK451" s="623">
        <f t="shared" si="509"/>
        <v>30</v>
      </c>
      <c r="CL451" s="789">
        <f t="shared" si="510"/>
        <v>3000</v>
      </c>
      <c r="CM451" s="786">
        <v>28</v>
      </c>
      <c r="CN451" s="790">
        <f t="shared" si="535"/>
        <v>0</v>
      </c>
      <c r="CO451" s="623">
        <v>28</v>
      </c>
      <c r="CP451" s="791">
        <v>3000</v>
      </c>
      <c r="CQ451" s="791">
        <f t="shared" si="527"/>
        <v>3000</v>
      </c>
      <c r="CR451" s="791">
        <f t="shared" si="528"/>
        <v>0</v>
      </c>
      <c r="CS451" s="792"/>
      <c r="CT451" s="623">
        <f t="shared" si="492"/>
        <v>0</v>
      </c>
      <c r="CU451" s="789">
        <f t="shared" si="493"/>
        <v>0</v>
      </c>
      <c r="CW451" s="791">
        <f t="shared" si="494"/>
        <v>0</v>
      </c>
      <c r="CY451" s="791">
        <f t="shared" si="495"/>
        <v>0</v>
      </c>
      <c r="CZ451" s="791">
        <f t="shared" si="496"/>
        <v>0</v>
      </c>
      <c r="DA451" s="791">
        <f t="shared" si="497"/>
        <v>0</v>
      </c>
      <c r="DC451" s="623">
        <f t="shared" si="529"/>
        <v>0</v>
      </c>
      <c r="DD451" s="789">
        <f t="shared" si="538"/>
        <v>0</v>
      </c>
      <c r="DF451" s="791">
        <f t="shared" si="539"/>
        <v>0</v>
      </c>
      <c r="DH451" s="791">
        <f t="shared" si="540"/>
        <v>0</v>
      </c>
      <c r="DU451" s="793">
        <f t="shared" si="530"/>
        <v>6000</v>
      </c>
      <c r="DV451" s="794">
        <f t="shared" si="503"/>
        <v>3000</v>
      </c>
      <c r="DW451" s="794">
        <f t="shared" si="504"/>
        <v>6000</v>
      </c>
      <c r="DX451" s="794">
        <f t="shared" si="541"/>
        <v>3000</v>
      </c>
      <c r="DY451" s="794">
        <f t="shared" si="542"/>
        <v>0</v>
      </c>
      <c r="EG451" s="621"/>
    </row>
    <row r="452" spans="1:137" s="623" customFormat="1" hidden="1" x14ac:dyDescent="0.25">
      <c r="A452" s="778">
        <v>2026</v>
      </c>
      <c r="B452" s="778">
        <v>479</v>
      </c>
      <c r="C452" s="778" t="s">
        <v>58</v>
      </c>
      <c r="D452" s="778">
        <v>3000654</v>
      </c>
      <c r="E452" s="778">
        <v>5005020</v>
      </c>
      <c r="F452" s="778" t="s">
        <v>2269</v>
      </c>
      <c r="G452" s="778" t="s">
        <v>2270</v>
      </c>
      <c r="H452" s="778">
        <v>93</v>
      </c>
      <c r="I452" s="779" t="s">
        <v>992</v>
      </c>
      <c r="J452" s="780" t="s">
        <v>10</v>
      </c>
      <c r="K452" s="780" t="s">
        <v>60</v>
      </c>
      <c r="L452" s="778" t="str">
        <f t="shared" si="536"/>
        <v>2.3</v>
      </c>
      <c r="M452" s="781" t="s">
        <v>62</v>
      </c>
      <c r="N452" s="781"/>
      <c r="O452" s="778" t="s">
        <v>2641</v>
      </c>
      <c r="P452" s="778" t="s">
        <v>65</v>
      </c>
      <c r="Q452" s="782">
        <v>1</v>
      </c>
      <c r="R452" s="320">
        <v>3000</v>
      </c>
      <c r="S452" s="778">
        <v>30</v>
      </c>
      <c r="T452" s="778">
        <v>30</v>
      </c>
      <c r="U452" s="778"/>
      <c r="V452" s="778"/>
      <c r="W452" s="321"/>
      <c r="X452" s="321"/>
      <c r="Y452" s="321"/>
      <c r="Z452" s="322"/>
      <c r="AA452" s="322"/>
      <c r="AB452" s="322"/>
      <c r="AC452" s="322"/>
      <c r="AD452" s="322"/>
      <c r="AE452" s="320">
        <f t="shared" si="505"/>
        <v>6000</v>
      </c>
      <c r="AF452" s="327">
        <f t="shared" si="533"/>
        <v>3000</v>
      </c>
      <c r="AG452" s="327">
        <f t="shared" si="534"/>
        <v>3000</v>
      </c>
      <c r="AH452" s="327">
        <f t="shared" si="513"/>
        <v>0</v>
      </c>
      <c r="AI452" s="327">
        <f t="shared" si="514"/>
        <v>0</v>
      </c>
      <c r="AJ452" s="327">
        <f t="shared" si="515"/>
        <v>0</v>
      </c>
      <c r="AK452" s="327">
        <f t="shared" si="516"/>
        <v>0</v>
      </c>
      <c r="AL452" s="327">
        <f t="shared" si="517"/>
        <v>0</v>
      </c>
      <c r="AM452" s="327">
        <f t="shared" si="518"/>
        <v>0</v>
      </c>
      <c r="AN452" s="327">
        <f t="shared" si="519"/>
        <v>0</v>
      </c>
      <c r="AO452" s="327">
        <f t="shared" si="520"/>
        <v>0</v>
      </c>
      <c r="AP452" s="327">
        <f t="shared" si="521"/>
        <v>0</v>
      </c>
      <c r="AQ452" s="327">
        <f t="shared" si="522"/>
        <v>0</v>
      </c>
      <c r="AR452" s="264">
        <f t="shared" si="523"/>
        <v>6000</v>
      </c>
      <c r="AS452" s="623" t="s">
        <v>2578</v>
      </c>
      <c r="AT452" s="783" t="s">
        <v>2579</v>
      </c>
      <c r="BB452" s="623" t="s">
        <v>995</v>
      </c>
      <c r="BC452" s="623" t="s">
        <v>2580</v>
      </c>
      <c r="BD452" s="623" t="s">
        <v>2580</v>
      </c>
      <c r="BE452" s="623" t="s">
        <v>2581</v>
      </c>
      <c r="BF452" s="784">
        <v>46028</v>
      </c>
      <c r="BH452" s="616" t="s">
        <v>2673</v>
      </c>
      <c r="BI452" s="616" t="s">
        <v>2583</v>
      </c>
      <c r="BJ452" s="384" t="s">
        <v>2674</v>
      </c>
      <c r="BK452" s="616"/>
      <c r="BL452" s="384"/>
      <c r="BM452" s="384"/>
      <c r="BN452" s="616"/>
      <c r="BO452" s="639"/>
      <c r="BP452" s="785"/>
      <c r="BQ452" s="785"/>
      <c r="BR452" s="785"/>
      <c r="BS452" s="786" t="s">
        <v>1865</v>
      </c>
      <c r="BT452" s="786" t="s">
        <v>2675</v>
      </c>
      <c r="BU452" s="786" t="s">
        <v>1285</v>
      </c>
      <c r="BV452" s="796" t="s">
        <v>2676</v>
      </c>
      <c r="BW452" s="797" t="s">
        <v>2677</v>
      </c>
      <c r="BX452" s="870">
        <v>3000</v>
      </c>
      <c r="BY452" s="629">
        <v>46030</v>
      </c>
      <c r="BZ452" s="618">
        <v>46081</v>
      </c>
      <c r="CA452" s="788"/>
      <c r="CB452" s="623">
        <f t="shared" si="506"/>
        <v>30</v>
      </c>
      <c r="CC452" s="789">
        <f t="shared" si="531"/>
        <v>3000</v>
      </c>
      <c r="CD452" s="623">
        <v>26</v>
      </c>
      <c r="CE452" s="790">
        <v>3000</v>
      </c>
      <c r="CF452" s="623">
        <v>26</v>
      </c>
      <c r="CG452" s="791">
        <v>3000</v>
      </c>
      <c r="CH452" s="791">
        <f t="shared" si="537"/>
        <v>0</v>
      </c>
      <c r="CI452" s="791">
        <f t="shared" si="532"/>
        <v>0</v>
      </c>
      <c r="CJ452" s="788"/>
      <c r="CK452" s="623">
        <f t="shared" si="509"/>
        <v>30</v>
      </c>
      <c r="CL452" s="789">
        <f t="shared" si="510"/>
        <v>3000</v>
      </c>
      <c r="CM452" s="623">
        <v>28</v>
      </c>
      <c r="CN452" s="790">
        <f t="shared" si="535"/>
        <v>0</v>
      </c>
      <c r="CO452" s="623">
        <v>28</v>
      </c>
      <c r="CP452" s="791">
        <v>3000</v>
      </c>
      <c r="CQ452" s="791">
        <f t="shared" si="527"/>
        <v>3000</v>
      </c>
      <c r="CR452" s="791">
        <f t="shared" si="528"/>
        <v>0</v>
      </c>
      <c r="CS452" s="792"/>
      <c r="CT452" s="623">
        <f t="shared" si="492"/>
        <v>0</v>
      </c>
      <c r="CU452" s="789">
        <f t="shared" si="493"/>
        <v>0</v>
      </c>
      <c r="CW452" s="791">
        <f t="shared" si="494"/>
        <v>0</v>
      </c>
      <c r="CY452" s="791">
        <f t="shared" si="495"/>
        <v>0</v>
      </c>
      <c r="CZ452" s="791">
        <f t="shared" si="496"/>
        <v>0</v>
      </c>
      <c r="DA452" s="791">
        <f t="shared" si="497"/>
        <v>0</v>
      </c>
      <c r="DC452" s="623">
        <f t="shared" si="529"/>
        <v>0</v>
      </c>
      <c r="DD452" s="789">
        <f t="shared" si="538"/>
        <v>0</v>
      </c>
      <c r="DF452" s="791">
        <f t="shared" si="539"/>
        <v>0</v>
      </c>
      <c r="DH452" s="791">
        <f t="shared" si="540"/>
        <v>0</v>
      </c>
      <c r="DU452" s="793">
        <f t="shared" si="530"/>
        <v>6000</v>
      </c>
      <c r="DV452" s="794">
        <f t="shared" si="503"/>
        <v>3000</v>
      </c>
      <c r="DW452" s="794">
        <f t="shared" si="504"/>
        <v>6000</v>
      </c>
      <c r="DX452" s="794">
        <f t="shared" si="541"/>
        <v>3000</v>
      </c>
      <c r="DY452" s="794">
        <f t="shared" si="542"/>
        <v>0</v>
      </c>
      <c r="EG452" s="621"/>
    </row>
    <row r="453" spans="1:137" s="623" customFormat="1" hidden="1" x14ac:dyDescent="0.25">
      <c r="A453" s="778">
        <v>2026</v>
      </c>
      <c r="B453" s="778">
        <v>479</v>
      </c>
      <c r="C453" s="778" t="s">
        <v>58</v>
      </c>
      <c r="D453" s="778">
        <v>3000654</v>
      </c>
      <c r="E453" s="778">
        <v>5005020</v>
      </c>
      <c r="F453" s="778" t="s">
        <v>2269</v>
      </c>
      <c r="G453" s="778" t="s">
        <v>2270</v>
      </c>
      <c r="H453" s="778">
        <v>93</v>
      </c>
      <c r="I453" s="779" t="s">
        <v>992</v>
      </c>
      <c r="J453" s="780" t="s">
        <v>10</v>
      </c>
      <c r="K453" s="780" t="s">
        <v>60</v>
      </c>
      <c r="L453" s="778" t="str">
        <f t="shared" si="536"/>
        <v>2.3</v>
      </c>
      <c r="M453" s="781" t="s">
        <v>62</v>
      </c>
      <c r="N453" s="781"/>
      <c r="O453" s="778" t="s">
        <v>2641</v>
      </c>
      <c r="P453" s="778" t="s">
        <v>65</v>
      </c>
      <c r="Q453" s="782">
        <v>1</v>
      </c>
      <c r="R453" s="320">
        <v>3000</v>
      </c>
      <c r="S453" s="778">
        <v>30</v>
      </c>
      <c r="T453" s="778">
        <v>30</v>
      </c>
      <c r="U453" s="778"/>
      <c r="V453" s="778"/>
      <c r="W453" s="321"/>
      <c r="X453" s="321"/>
      <c r="Y453" s="321"/>
      <c r="Z453" s="322"/>
      <c r="AA453" s="322"/>
      <c r="AB453" s="322"/>
      <c r="AC453" s="322"/>
      <c r="AD453" s="322"/>
      <c r="AE453" s="320">
        <f t="shared" si="505"/>
        <v>6000</v>
      </c>
      <c r="AF453" s="327">
        <f t="shared" si="533"/>
        <v>3000</v>
      </c>
      <c r="AG453" s="327">
        <f t="shared" si="534"/>
        <v>3000</v>
      </c>
      <c r="AH453" s="327">
        <f t="shared" si="513"/>
        <v>0</v>
      </c>
      <c r="AI453" s="327">
        <f t="shared" si="514"/>
        <v>0</v>
      </c>
      <c r="AJ453" s="327">
        <f t="shared" si="515"/>
        <v>0</v>
      </c>
      <c r="AK453" s="327">
        <f t="shared" si="516"/>
        <v>0</v>
      </c>
      <c r="AL453" s="327">
        <f t="shared" si="517"/>
        <v>0</v>
      </c>
      <c r="AM453" s="327">
        <f t="shared" si="518"/>
        <v>0</v>
      </c>
      <c r="AN453" s="327">
        <f t="shared" si="519"/>
        <v>0</v>
      </c>
      <c r="AO453" s="327">
        <f t="shared" si="520"/>
        <v>0</v>
      </c>
      <c r="AP453" s="327">
        <f t="shared" si="521"/>
        <v>0</v>
      </c>
      <c r="AQ453" s="327">
        <f t="shared" si="522"/>
        <v>0</v>
      </c>
      <c r="AR453" s="264">
        <f t="shared" si="523"/>
        <v>6000</v>
      </c>
      <c r="AS453" s="623" t="s">
        <v>2578</v>
      </c>
      <c r="AT453" s="783" t="s">
        <v>2579</v>
      </c>
      <c r="BB453" s="623" t="s">
        <v>995</v>
      </c>
      <c r="BC453" s="623" t="s">
        <v>2580</v>
      </c>
      <c r="BD453" s="623" t="s">
        <v>2580</v>
      </c>
      <c r="BE453" s="623" t="s">
        <v>2581</v>
      </c>
      <c r="BF453" s="784">
        <v>46028</v>
      </c>
      <c r="BH453" s="616" t="s">
        <v>2678</v>
      </c>
      <c r="BI453" s="616" t="s">
        <v>2583</v>
      </c>
      <c r="BJ453" s="384"/>
      <c r="BK453" s="616"/>
      <c r="BL453" s="384"/>
      <c r="BM453" s="384"/>
      <c r="BN453" s="616"/>
      <c r="BO453" s="639"/>
      <c r="BP453" s="785"/>
      <c r="BQ453" s="785"/>
      <c r="BR453" s="785"/>
      <c r="BS453" s="786" t="s">
        <v>2679</v>
      </c>
      <c r="BT453" s="786" t="s">
        <v>1193</v>
      </c>
      <c r="BU453" s="786" t="s">
        <v>2680</v>
      </c>
      <c r="BV453" s="796" t="s">
        <v>2681</v>
      </c>
      <c r="BW453" s="797" t="s">
        <v>2682</v>
      </c>
      <c r="BX453" s="790">
        <v>3000</v>
      </c>
      <c r="BY453" s="629">
        <v>46030</v>
      </c>
      <c r="BZ453" s="629">
        <v>46081</v>
      </c>
      <c r="CA453" s="788"/>
      <c r="CB453" s="623">
        <f t="shared" si="506"/>
        <v>30</v>
      </c>
      <c r="CC453" s="789">
        <f t="shared" si="531"/>
        <v>3000</v>
      </c>
      <c r="CD453" s="786">
        <v>26</v>
      </c>
      <c r="CE453" s="787">
        <v>3000</v>
      </c>
      <c r="CF453" s="623">
        <v>26</v>
      </c>
      <c r="CG453" s="791">
        <v>3000</v>
      </c>
      <c r="CH453" s="791">
        <f t="shared" si="537"/>
        <v>0</v>
      </c>
      <c r="CI453" s="791">
        <f t="shared" si="532"/>
        <v>0</v>
      </c>
      <c r="CJ453" s="788"/>
      <c r="CK453" s="623">
        <f t="shared" si="509"/>
        <v>30</v>
      </c>
      <c r="CL453" s="789">
        <f t="shared" si="510"/>
        <v>3000</v>
      </c>
      <c r="CM453" s="786">
        <v>28</v>
      </c>
      <c r="CN453" s="790">
        <f t="shared" si="535"/>
        <v>0</v>
      </c>
      <c r="CO453" s="623">
        <v>28</v>
      </c>
      <c r="CP453" s="791">
        <v>3000</v>
      </c>
      <c r="CQ453" s="791">
        <f t="shared" si="527"/>
        <v>3000</v>
      </c>
      <c r="CR453" s="791">
        <f t="shared" si="528"/>
        <v>0</v>
      </c>
      <c r="CS453" s="792"/>
      <c r="CT453" s="623">
        <f t="shared" si="492"/>
        <v>0</v>
      </c>
      <c r="CU453" s="789">
        <f t="shared" si="493"/>
        <v>0</v>
      </c>
      <c r="CW453" s="791">
        <f t="shared" si="494"/>
        <v>0</v>
      </c>
      <c r="CY453" s="791">
        <f t="shared" si="495"/>
        <v>0</v>
      </c>
      <c r="CZ453" s="791">
        <f t="shared" si="496"/>
        <v>0</v>
      </c>
      <c r="DA453" s="791">
        <f t="shared" si="497"/>
        <v>0</v>
      </c>
      <c r="DC453" s="623">
        <f t="shared" si="529"/>
        <v>0</v>
      </c>
      <c r="DD453" s="789">
        <f t="shared" si="538"/>
        <v>0</v>
      </c>
      <c r="DF453" s="791">
        <f t="shared" si="539"/>
        <v>0</v>
      </c>
      <c r="DH453" s="791">
        <f t="shared" si="540"/>
        <v>0</v>
      </c>
      <c r="DU453" s="793">
        <f t="shared" si="530"/>
        <v>6000</v>
      </c>
      <c r="DV453" s="794">
        <f t="shared" si="503"/>
        <v>3000</v>
      </c>
      <c r="DW453" s="794">
        <f t="shared" si="504"/>
        <v>6000</v>
      </c>
      <c r="DX453" s="794">
        <f t="shared" si="541"/>
        <v>3000</v>
      </c>
      <c r="DY453" s="794">
        <f t="shared" si="542"/>
        <v>0</v>
      </c>
      <c r="EB453" s="623" t="s">
        <v>2683</v>
      </c>
      <c r="EC453" s="623" t="s">
        <v>2684</v>
      </c>
      <c r="EG453" s="621"/>
    </row>
    <row r="454" spans="1:137" s="623" customFormat="1" hidden="1" x14ac:dyDescent="0.25">
      <c r="A454" s="778">
        <v>2026</v>
      </c>
      <c r="B454" s="778">
        <v>479</v>
      </c>
      <c r="C454" s="778" t="s">
        <v>58</v>
      </c>
      <c r="D454" s="778">
        <v>3000654</v>
      </c>
      <c r="E454" s="778">
        <v>5005020</v>
      </c>
      <c r="F454" s="778" t="s">
        <v>2269</v>
      </c>
      <c r="G454" s="778" t="s">
        <v>2270</v>
      </c>
      <c r="H454" s="778">
        <v>93</v>
      </c>
      <c r="I454" s="779" t="s">
        <v>992</v>
      </c>
      <c r="J454" s="780" t="s">
        <v>10</v>
      </c>
      <c r="K454" s="780" t="s">
        <v>60</v>
      </c>
      <c r="L454" s="778" t="str">
        <f t="shared" si="536"/>
        <v>2.3</v>
      </c>
      <c r="M454" s="781" t="s">
        <v>62</v>
      </c>
      <c r="N454" s="781"/>
      <c r="O454" s="778" t="s">
        <v>2641</v>
      </c>
      <c r="P454" s="778" t="s">
        <v>65</v>
      </c>
      <c r="Q454" s="782">
        <v>1</v>
      </c>
      <c r="R454" s="320">
        <v>3000</v>
      </c>
      <c r="S454" s="778">
        <v>30</v>
      </c>
      <c r="T454" s="778">
        <v>30</v>
      </c>
      <c r="U454" s="778"/>
      <c r="V454" s="778"/>
      <c r="W454" s="321"/>
      <c r="X454" s="321"/>
      <c r="Y454" s="321"/>
      <c r="Z454" s="322"/>
      <c r="AA454" s="322"/>
      <c r="AB454" s="322"/>
      <c r="AC454" s="322"/>
      <c r="AD454" s="322"/>
      <c r="AE454" s="320">
        <f t="shared" si="505"/>
        <v>6000</v>
      </c>
      <c r="AF454" s="327">
        <f t="shared" si="533"/>
        <v>3000</v>
      </c>
      <c r="AG454" s="327">
        <f t="shared" si="534"/>
        <v>3000</v>
      </c>
      <c r="AH454" s="327">
        <f t="shared" si="513"/>
        <v>0</v>
      </c>
      <c r="AI454" s="327">
        <f t="shared" si="514"/>
        <v>0</v>
      </c>
      <c r="AJ454" s="327">
        <f t="shared" si="515"/>
        <v>0</v>
      </c>
      <c r="AK454" s="327">
        <f t="shared" si="516"/>
        <v>0</v>
      </c>
      <c r="AL454" s="327">
        <f t="shared" si="517"/>
        <v>0</v>
      </c>
      <c r="AM454" s="327">
        <f t="shared" si="518"/>
        <v>0</v>
      </c>
      <c r="AN454" s="327">
        <f t="shared" si="519"/>
        <v>0</v>
      </c>
      <c r="AO454" s="327">
        <f t="shared" si="520"/>
        <v>0</v>
      </c>
      <c r="AP454" s="327">
        <f t="shared" si="521"/>
        <v>0</v>
      </c>
      <c r="AQ454" s="327">
        <f t="shared" si="522"/>
        <v>0</v>
      </c>
      <c r="AR454" s="264">
        <f t="shared" si="523"/>
        <v>6000</v>
      </c>
      <c r="AS454" s="623" t="s">
        <v>2578</v>
      </c>
      <c r="AT454" s="795" t="s">
        <v>2579</v>
      </c>
      <c r="BB454" s="623" t="s">
        <v>995</v>
      </c>
      <c r="BC454" s="623" t="s">
        <v>2580</v>
      </c>
      <c r="BD454" s="623" t="s">
        <v>2580</v>
      </c>
      <c r="BE454" s="623" t="s">
        <v>2581</v>
      </c>
      <c r="BF454" s="784">
        <v>46028</v>
      </c>
      <c r="BH454" s="616" t="s">
        <v>2685</v>
      </c>
      <c r="BI454" s="616" t="s">
        <v>2583</v>
      </c>
      <c r="BJ454" s="384" t="s">
        <v>2674</v>
      </c>
      <c r="BK454" s="616"/>
      <c r="BL454" s="384"/>
      <c r="BM454" s="384"/>
      <c r="BN454" s="616"/>
      <c r="BO454" s="639"/>
      <c r="BP454" s="785"/>
      <c r="BQ454" s="785"/>
      <c r="BR454" s="785"/>
      <c r="BS454" s="786" t="s">
        <v>2686</v>
      </c>
      <c r="BT454" s="786" t="s">
        <v>2687</v>
      </c>
      <c r="BU454" s="786" t="s">
        <v>2688</v>
      </c>
      <c r="BV454" s="796" t="s">
        <v>2689</v>
      </c>
      <c r="BW454" s="797" t="s">
        <v>2690</v>
      </c>
      <c r="BX454" s="870">
        <v>3000</v>
      </c>
      <c r="BY454" s="629">
        <v>46030</v>
      </c>
      <c r="BZ454" s="629">
        <v>46081</v>
      </c>
      <c r="CA454" s="788"/>
      <c r="CB454" s="623">
        <f t="shared" si="506"/>
        <v>30</v>
      </c>
      <c r="CC454" s="789">
        <f t="shared" si="531"/>
        <v>3000</v>
      </c>
      <c r="CD454" s="623">
        <v>26</v>
      </c>
      <c r="CE454" s="790">
        <v>3000</v>
      </c>
      <c r="CF454" s="623">
        <v>26</v>
      </c>
      <c r="CG454" s="791">
        <v>3000</v>
      </c>
      <c r="CH454" s="791">
        <f t="shared" si="537"/>
        <v>0</v>
      </c>
      <c r="CI454" s="791">
        <f t="shared" si="532"/>
        <v>0</v>
      </c>
      <c r="CJ454" s="788"/>
      <c r="CK454" s="623">
        <f t="shared" si="509"/>
        <v>30</v>
      </c>
      <c r="CL454" s="789">
        <f t="shared" si="510"/>
        <v>3000</v>
      </c>
      <c r="CM454" s="623">
        <v>28</v>
      </c>
      <c r="CN454" s="790">
        <f t="shared" si="535"/>
        <v>0</v>
      </c>
      <c r="CO454" s="623">
        <v>28</v>
      </c>
      <c r="CP454" s="791">
        <v>3000</v>
      </c>
      <c r="CQ454" s="791">
        <f t="shared" si="527"/>
        <v>3000</v>
      </c>
      <c r="CR454" s="791">
        <f t="shared" si="528"/>
        <v>0</v>
      </c>
      <c r="CS454" s="792"/>
      <c r="CT454" s="623">
        <f t="shared" si="492"/>
        <v>0</v>
      </c>
      <c r="CU454" s="789">
        <f t="shared" si="493"/>
        <v>0</v>
      </c>
      <c r="CW454" s="791">
        <f t="shared" si="494"/>
        <v>0</v>
      </c>
      <c r="CY454" s="791">
        <f t="shared" si="495"/>
        <v>0</v>
      </c>
      <c r="CZ454" s="791">
        <f t="shared" si="496"/>
        <v>0</v>
      </c>
      <c r="DA454" s="791">
        <f t="shared" si="497"/>
        <v>0</v>
      </c>
      <c r="DC454" s="623">
        <f t="shared" si="529"/>
        <v>0</v>
      </c>
      <c r="DD454" s="789">
        <f t="shared" si="538"/>
        <v>0</v>
      </c>
      <c r="DF454" s="791">
        <f t="shared" si="539"/>
        <v>0</v>
      </c>
      <c r="DH454" s="791">
        <f t="shared" si="540"/>
        <v>0</v>
      </c>
      <c r="DU454" s="793">
        <f t="shared" si="530"/>
        <v>6000</v>
      </c>
      <c r="DV454" s="794">
        <f t="shared" si="503"/>
        <v>3000</v>
      </c>
      <c r="DW454" s="794">
        <f t="shared" si="504"/>
        <v>6000</v>
      </c>
      <c r="DX454" s="794">
        <f t="shared" si="541"/>
        <v>3000</v>
      </c>
      <c r="DY454" s="794">
        <f t="shared" si="542"/>
        <v>0</v>
      </c>
      <c r="EG454" s="621"/>
    </row>
    <row r="455" spans="1:137" s="623" customFormat="1" hidden="1" x14ac:dyDescent="0.25">
      <c r="A455" s="778">
        <v>2026</v>
      </c>
      <c r="B455" s="778">
        <v>479</v>
      </c>
      <c r="C455" s="778" t="s">
        <v>58</v>
      </c>
      <c r="D455" s="778">
        <v>3000654</v>
      </c>
      <c r="E455" s="778">
        <v>5005020</v>
      </c>
      <c r="F455" s="778" t="s">
        <v>2269</v>
      </c>
      <c r="G455" s="778" t="s">
        <v>2270</v>
      </c>
      <c r="H455" s="778">
        <v>93</v>
      </c>
      <c r="I455" s="779" t="s">
        <v>992</v>
      </c>
      <c r="J455" s="780" t="s">
        <v>10</v>
      </c>
      <c r="K455" s="780" t="s">
        <v>60</v>
      </c>
      <c r="L455" s="778" t="str">
        <f t="shared" si="536"/>
        <v>2.3</v>
      </c>
      <c r="M455" s="781" t="s">
        <v>62</v>
      </c>
      <c r="N455" s="781"/>
      <c r="O455" s="778" t="s">
        <v>2641</v>
      </c>
      <c r="P455" s="778" t="s">
        <v>65</v>
      </c>
      <c r="Q455" s="782">
        <v>1</v>
      </c>
      <c r="R455" s="320">
        <v>3000</v>
      </c>
      <c r="S455" s="778">
        <v>30</v>
      </c>
      <c r="T455" s="778">
        <v>30</v>
      </c>
      <c r="U455" s="778"/>
      <c r="V455" s="778"/>
      <c r="W455" s="321"/>
      <c r="X455" s="321"/>
      <c r="Y455" s="321"/>
      <c r="Z455" s="322"/>
      <c r="AA455" s="322"/>
      <c r="AB455" s="322"/>
      <c r="AC455" s="322"/>
      <c r="AD455" s="322"/>
      <c r="AE455" s="320">
        <f t="shared" si="505"/>
        <v>6000</v>
      </c>
      <c r="AF455" s="327">
        <f t="shared" si="533"/>
        <v>3000</v>
      </c>
      <c r="AG455" s="327">
        <f t="shared" si="534"/>
        <v>3000</v>
      </c>
      <c r="AH455" s="327">
        <f t="shared" si="513"/>
        <v>0</v>
      </c>
      <c r="AI455" s="327">
        <f t="shared" si="514"/>
        <v>0</v>
      </c>
      <c r="AJ455" s="327">
        <f t="shared" si="515"/>
        <v>0</v>
      </c>
      <c r="AK455" s="327">
        <f t="shared" si="516"/>
        <v>0</v>
      </c>
      <c r="AL455" s="327">
        <f t="shared" si="517"/>
        <v>0</v>
      </c>
      <c r="AM455" s="327">
        <f t="shared" si="518"/>
        <v>0</v>
      </c>
      <c r="AN455" s="327">
        <f t="shared" si="519"/>
        <v>0</v>
      </c>
      <c r="AO455" s="327">
        <f t="shared" si="520"/>
        <v>0</v>
      </c>
      <c r="AP455" s="327">
        <f t="shared" si="521"/>
        <v>0</v>
      </c>
      <c r="AQ455" s="327">
        <f t="shared" si="522"/>
        <v>0</v>
      </c>
      <c r="AR455" s="264">
        <f t="shared" si="523"/>
        <v>6000</v>
      </c>
      <c r="AS455" s="623" t="s">
        <v>2578</v>
      </c>
      <c r="AT455" s="795" t="s">
        <v>2579</v>
      </c>
      <c r="BB455" s="623" t="s">
        <v>995</v>
      </c>
      <c r="BC455" s="623" t="s">
        <v>2580</v>
      </c>
      <c r="BD455" s="623" t="s">
        <v>2580</v>
      </c>
      <c r="BE455" s="623" t="s">
        <v>2581</v>
      </c>
      <c r="BF455" s="784">
        <v>46028</v>
      </c>
      <c r="BH455" s="616" t="s">
        <v>2691</v>
      </c>
      <c r="BI455" s="616" t="s">
        <v>2583</v>
      </c>
      <c r="BJ455" s="384" t="s">
        <v>2674</v>
      </c>
      <c r="BK455" s="616"/>
      <c r="BL455" s="384"/>
      <c r="BM455" s="384"/>
      <c r="BN455" s="616"/>
      <c r="BO455" s="639"/>
      <c r="BP455" s="639"/>
      <c r="BQ455" s="639"/>
      <c r="BR455" s="639"/>
      <c r="BS455" s="623" t="s">
        <v>2692</v>
      </c>
      <c r="BT455" s="784" t="s">
        <v>2253</v>
      </c>
      <c r="BU455" s="784" t="s">
        <v>2693</v>
      </c>
      <c r="BV455" s="776" t="s">
        <v>2694</v>
      </c>
      <c r="BW455" s="777" t="s">
        <v>2695</v>
      </c>
      <c r="BX455" s="811">
        <v>3000</v>
      </c>
      <c r="BY455" s="629">
        <v>46030</v>
      </c>
      <c r="BZ455" s="618">
        <v>46081</v>
      </c>
      <c r="CA455" s="788"/>
      <c r="CB455" s="623">
        <f t="shared" si="506"/>
        <v>30</v>
      </c>
      <c r="CC455" s="789">
        <f t="shared" si="531"/>
        <v>3000</v>
      </c>
      <c r="CD455" s="623">
        <v>26</v>
      </c>
      <c r="CE455" s="790">
        <v>3000</v>
      </c>
      <c r="CF455" s="623">
        <v>26</v>
      </c>
      <c r="CG455" s="791">
        <v>3000</v>
      </c>
      <c r="CH455" s="791">
        <f t="shared" si="537"/>
        <v>0</v>
      </c>
      <c r="CI455" s="791">
        <f t="shared" si="532"/>
        <v>0</v>
      </c>
      <c r="CJ455" s="788"/>
      <c r="CK455" s="623">
        <f t="shared" si="509"/>
        <v>30</v>
      </c>
      <c r="CL455" s="789">
        <f t="shared" si="510"/>
        <v>3000</v>
      </c>
      <c r="CM455" s="623">
        <v>28</v>
      </c>
      <c r="CN455" s="790">
        <f t="shared" si="535"/>
        <v>0</v>
      </c>
      <c r="CO455" s="623">
        <v>28</v>
      </c>
      <c r="CP455" s="791">
        <v>3000</v>
      </c>
      <c r="CQ455" s="791">
        <f t="shared" si="527"/>
        <v>3000</v>
      </c>
      <c r="CR455" s="791">
        <f t="shared" si="528"/>
        <v>0</v>
      </c>
      <c r="CS455" s="792"/>
      <c r="CT455" s="623">
        <f t="shared" si="492"/>
        <v>0</v>
      </c>
      <c r="CU455" s="789">
        <f t="shared" si="493"/>
        <v>0</v>
      </c>
      <c r="CW455" s="791">
        <f t="shared" si="494"/>
        <v>0</v>
      </c>
      <c r="CY455" s="791">
        <f t="shared" si="495"/>
        <v>0</v>
      </c>
      <c r="CZ455" s="791">
        <f t="shared" si="496"/>
        <v>0</v>
      </c>
      <c r="DA455" s="791">
        <f t="shared" si="497"/>
        <v>0</v>
      </c>
      <c r="DC455" s="623">
        <f t="shared" si="529"/>
        <v>0</v>
      </c>
      <c r="DD455" s="789">
        <f t="shared" si="538"/>
        <v>0</v>
      </c>
      <c r="DF455" s="791">
        <f t="shared" si="539"/>
        <v>0</v>
      </c>
      <c r="DH455" s="791">
        <f t="shared" si="540"/>
        <v>0</v>
      </c>
      <c r="DU455" s="793">
        <f t="shared" si="530"/>
        <v>6000</v>
      </c>
      <c r="DV455" s="794">
        <f t="shared" si="503"/>
        <v>3000</v>
      </c>
      <c r="DW455" s="794">
        <f t="shared" si="504"/>
        <v>6000</v>
      </c>
      <c r="DX455" s="794">
        <f t="shared" si="541"/>
        <v>3000</v>
      </c>
      <c r="DY455" s="794">
        <f t="shared" si="542"/>
        <v>0</v>
      </c>
      <c r="EG455" s="621"/>
    </row>
    <row r="456" spans="1:137" s="623" customFormat="1" hidden="1" x14ac:dyDescent="0.25">
      <c r="A456" s="778">
        <v>2026</v>
      </c>
      <c r="B456" s="778">
        <v>479</v>
      </c>
      <c r="C456" s="778" t="s">
        <v>58</v>
      </c>
      <c r="D456" s="778">
        <v>3000654</v>
      </c>
      <c r="E456" s="778">
        <v>5005020</v>
      </c>
      <c r="F456" s="778" t="s">
        <v>2269</v>
      </c>
      <c r="G456" s="778" t="s">
        <v>2270</v>
      </c>
      <c r="H456" s="778">
        <v>93</v>
      </c>
      <c r="I456" s="779" t="s">
        <v>992</v>
      </c>
      <c r="J456" s="780" t="s">
        <v>10</v>
      </c>
      <c r="K456" s="780" t="s">
        <v>60</v>
      </c>
      <c r="L456" s="778" t="str">
        <f t="shared" si="536"/>
        <v>2.3</v>
      </c>
      <c r="M456" s="781" t="s">
        <v>62</v>
      </c>
      <c r="N456" s="781"/>
      <c r="O456" s="778" t="s">
        <v>2641</v>
      </c>
      <c r="P456" s="778" t="s">
        <v>65</v>
      </c>
      <c r="Q456" s="782">
        <v>1</v>
      </c>
      <c r="R456" s="320">
        <v>3000</v>
      </c>
      <c r="S456" s="778">
        <v>30</v>
      </c>
      <c r="T456" s="778">
        <v>30</v>
      </c>
      <c r="U456" s="778"/>
      <c r="V456" s="778"/>
      <c r="W456" s="321"/>
      <c r="X456" s="321"/>
      <c r="Y456" s="321"/>
      <c r="Z456" s="322"/>
      <c r="AA456" s="322"/>
      <c r="AB456" s="322"/>
      <c r="AC456" s="322"/>
      <c r="AD456" s="322"/>
      <c r="AE456" s="320">
        <f t="shared" si="505"/>
        <v>6000</v>
      </c>
      <c r="AF456" s="327">
        <f t="shared" si="533"/>
        <v>3000</v>
      </c>
      <c r="AG456" s="327">
        <f t="shared" si="534"/>
        <v>3000</v>
      </c>
      <c r="AH456" s="327">
        <f t="shared" si="513"/>
        <v>0</v>
      </c>
      <c r="AI456" s="327">
        <f t="shared" si="514"/>
        <v>0</v>
      </c>
      <c r="AJ456" s="327">
        <f t="shared" si="515"/>
        <v>0</v>
      </c>
      <c r="AK456" s="327">
        <f t="shared" si="516"/>
        <v>0</v>
      </c>
      <c r="AL456" s="327">
        <f t="shared" si="517"/>
        <v>0</v>
      </c>
      <c r="AM456" s="327">
        <f t="shared" si="518"/>
        <v>0</v>
      </c>
      <c r="AN456" s="327">
        <f t="shared" si="519"/>
        <v>0</v>
      </c>
      <c r="AO456" s="327">
        <f t="shared" si="520"/>
        <v>0</v>
      </c>
      <c r="AP456" s="327">
        <f t="shared" si="521"/>
        <v>0</v>
      </c>
      <c r="AQ456" s="327">
        <f t="shared" si="522"/>
        <v>0</v>
      </c>
      <c r="AR456" s="264">
        <f t="shared" si="523"/>
        <v>6000</v>
      </c>
      <c r="AS456" s="623" t="s">
        <v>2578</v>
      </c>
      <c r="AT456" s="795" t="s">
        <v>2579</v>
      </c>
      <c r="BB456" s="623" t="s">
        <v>995</v>
      </c>
      <c r="BC456" s="623" t="s">
        <v>2580</v>
      </c>
      <c r="BD456" s="623" t="s">
        <v>2580</v>
      </c>
      <c r="BE456" s="623" t="s">
        <v>2581</v>
      </c>
      <c r="BF456" s="784">
        <v>46028</v>
      </c>
      <c r="BH456" s="616" t="s">
        <v>2696</v>
      </c>
      <c r="BI456" s="616" t="s">
        <v>2583</v>
      </c>
      <c r="BJ456" s="384" t="s">
        <v>2674</v>
      </c>
      <c r="BK456" s="616"/>
      <c r="BL456" s="384"/>
      <c r="BM456" s="384"/>
      <c r="BN456" s="616"/>
      <c r="BO456" s="639"/>
      <c r="BP456" s="639"/>
      <c r="BQ456" s="639"/>
      <c r="BR456" s="639"/>
      <c r="BS456" s="623" t="s">
        <v>2697</v>
      </c>
      <c r="BT456" s="623" t="s">
        <v>931</v>
      </c>
      <c r="BU456" s="623" t="s">
        <v>2698</v>
      </c>
      <c r="BV456" s="776">
        <v>20724712</v>
      </c>
      <c r="BW456" s="777">
        <v>10207247125</v>
      </c>
      <c r="BX456" s="811">
        <v>3000</v>
      </c>
      <c r="BY456" s="629">
        <v>46030</v>
      </c>
      <c r="BZ456" s="618">
        <v>46081</v>
      </c>
      <c r="CA456" s="788"/>
      <c r="CB456" s="623">
        <f t="shared" si="506"/>
        <v>30</v>
      </c>
      <c r="CC456" s="789">
        <f t="shared" si="531"/>
        <v>3000</v>
      </c>
      <c r="CD456" s="623">
        <v>26</v>
      </c>
      <c r="CE456" s="790">
        <v>3000</v>
      </c>
      <c r="CF456" s="623">
        <v>26</v>
      </c>
      <c r="CG456" s="791">
        <v>3000</v>
      </c>
      <c r="CH456" s="791">
        <f t="shared" si="537"/>
        <v>0</v>
      </c>
      <c r="CI456" s="791">
        <f t="shared" si="532"/>
        <v>0</v>
      </c>
      <c r="CJ456" s="788"/>
      <c r="CK456" s="623">
        <f t="shared" si="509"/>
        <v>30</v>
      </c>
      <c r="CL456" s="789">
        <f t="shared" si="510"/>
        <v>3000</v>
      </c>
      <c r="CM456" s="623">
        <v>28</v>
      </c>
      <c r="CN456" s="790">
        <f t="shared" si="535"/>
        <v>0</v>
      </c>
      <c r="CO456" s="623">
        <v>28</v>
      </c>
      <c r="CP456" s="791">
        <v>3000</v>
      </c>
      <c r="CQ456" s="791">
        <f t="shared" si="527"/>
        <v>3000</v>
      </c>
      <c r="CR456" s="791">
        <f t="shared" si="528"/>
        <v>0</v>
      </c>
      <c r="CS456" s="792"/>
      <c r="CT456" s="623">
        <f t="shared" si="492"/>
        <v>0</v>
      </c>
      <c r="CU456" s="789">
        <f t="shared" si="493"/>
        <v>0</v>
      </c>
      <c r="CW456" s="791">
        <f t="shared" si="494"/>
        <v>0</v>
      </c>
      <c r="CY456" s="791">
        <f t="shared" si="495"/>
        <v>0</v>
      </c>
      <c r="CZ456" s="791">
        <f t="shared" si="496"/>
        <v>0</v>
      </c>
      <c r="DA456" s="791">
        <f t="shared" si="497"/>
        <v>0</v>
      </c>
      <c r="DC456" s="623">
        <f t="shared" si="529"/>
        <v>0</v>
      </c>
      <c r="DD456" s="789">
        <f t="shared" si="538"/>
        <v>0</v>
      </c>
      <c r="DF456" s="791">
        <f t="shared" si="539"/>
        <v>0</v>
      </c>
      <c r="DH456" s="791">
        <f t="shared" si="540"/>
        <v>0</v>
      </c>
      <c r="DU456" s="793">
        <f t="shared" si="530"/>
        <v>6000</v>
      </c>
      <c r="DV456" s="794">
        <f t="shared" si="503"/>
        <v>3000</v>
      </c>
      <c r="DW456" s="794">
        <f t="shared" si="504"/>
        <v>6000</v>
      </c>
      <c r="DX456" s="794">
        <f t="shared" si="541"/>
        <v>3000</v>
      </c>
      <c r="DY456" s="794">
        <f t="shared" si="542"/>
        <v>0</v>
      </c>
      <c r="EG456" s="621"/>
    </row>
    <row r="457" spans="1:137" s="623" customFormat="1" hidden="1" x14ac:dyDescent="0.25">
      <c r="A457" s="778">
        <v>2026</v>
      </c>
      <c r="B457" s="778">
        <v>479</v>
      </c>
      <c r="C457" s="778" t="s">
        <v>58</v>
      </c>
      <c r="D457" s="778">
        <v>3000654</v>
      </c>
      <c r="E457" s="778">
        <v>5005020</v>
      </c>
      <c r="F457" s="778" t="s">
        <v>2269</v>
      </c>
      <c r="G457" s="778" t="s">
        <v>2270</v>
      </c>
      <c r="H457" s="778">
        <v>93</v>
      </c>
      <c r="I457" s="779" t="s">
        <v>992</v>
      </c>
      <c r="J457" s="780" t="s">
        <v>10</v>
      </c>
      <c r="K457" s="780" t="s">
        <v>60</v>
      </c>
      <c r="L457" s="778" t="str">
        <f t="shared" si="536"/>
        <v>2.3</v>
      </c>
      <c r="M457" s="781" t="s">
        <v>62</v>
      </c>
      <c r="N457" s="781"/>
      <c r="O457" s="778" t="s">
        <v>2641</v>
      </c>
      <c r="P457" s="778" t="s">
        <v>65</v>
      </c>
      <c r="Q457" s="782">
        <v>1</v>
      </c>
      <c r="R457" s="320">
        <v>3000</v>
      </c>
      <c r="S457" s="778">
        <v>30</v>
      </c>
      <c r="T457" s="778">
        <v>30</v>
      </c>
      <c r="U457" s="778"/>
      <c r="V457" s="778"/>
      <c r="W457" s="321"/>
      <c r="X457" s="321"/>
      <c r="Y457" s="321"/>
      <c r="Z457" s="322"/>
      <c r="AA457" s="322"/>
      <c r="AB457" s="322"/>
      <c r="AC457" s="322"/>
      <c r="AD457" s="322"/>
      <c r="AE457" s="320">
        <f t="shared" si="505"/>
        <v>6000</v>
      </c>
      <c r="AF457" s="327">
        <f t="shared" si="533"/>
        <v>3000</v>
      </c>
      <c r="AG457" s="327">
        <f t="shared" si="534"/>
        <v>3000</v>
      </c>
      <c r="AH457" s="327">
        <f t="shared" si="513"/>
        <v>0</v>
      </c>
      <c r="AI457" s="327">
        <f t="shared" si="514"/>
        <v>0</v>
      </c>
      <c r="AJ457" s="327">
        <f t="shared" si="515"/>
        <v>0</v>
      </c>
      <c r="AK457" s="327">
        <f t="shared" si="516"/>
        <v>0</v>
      </c>
      <c r="AL457" s="327">
        <f t="shared" si="517"/>
        <v>0</v>
      </c>
      <c r="AM457" s="327">
        <f t="shared" si="518"/>
        <v>0</v>
      </c>
      <c r="AN457" s="327">
        <f t="shared" si="519"/>
        <v>0</v>
      </c>
      <c r="AO457" s="327">
        <f t="shared" si="520"/>
        <v>0</v>
      </c>
      <c r="AP457" s="327">
        <f t="shared" si="521"/>
        <v>0</v>
      </c>
      <c r="AQ457" s="327">
        <f t="shared" si="522"/>
        <v>0</v>
      </c>
      <c r="AR457" s="264">
        <f t="shared" si="523"/>
        <v>6000</v>
      </c>
      <c r="AS457" s="623" t="s">
        <v>2578</v>
      </c>
      <c r="AT457" s="783" t="s">
        <v>2579</v>
      </c>
      <c r="BB457" s="623" t="s">
        <v>995</v>
      </c>
      <c r="BC457" s="623" t="s">
        <v>2580</v>
      </c>
      <c r="BD457" s="623" t="s">
        <v>2580</v>
      </c>
      <c r="BE457" s="623" t="s">
        <v>2581</v>
      </c>
      <c r="BF457" s="784">
        <v>46028</v>
      </c>
      <c r="BH457" s="616" t="s">
        <v>2699</v>
      </c>
      <c r="BI457" s="616" t="s">
        <v>2583</v>
      </c>
      <c r="BJ457" s="384" t="s">
        <v>2674</v>
      </c>
      <c r="BK457" s="616"/>
      <c r="BL457" s="384"/>
      <c r="BM457" s="384"/>
      <c r="BN457" s="616"/>
      <c r="BO457" s="639"/>
      <c r="BP457" s="785"/>
      <c r="BQ457" s="785"/>
      <c r="BR457" s="785"/>
      <c r="BS457" s="786" t="s">
        <v>2700</v>
      </c>
      <c r="BT457" s="786" t="s">
        <v>2701</v>
      </c>
      <c r="BU457" s="786" t="s">
        <v>2702</v>
      </c>
      <c r="BV457" s="796" t="s">
        <v>2703</v>
      </c>
      <c r="BW457" s="797" t="s">
        <v>2704</v>
      </c>
      <c r="BX457" s="870">
        <v>3000</v>
      </c>
      <c r="BY457" s="629">
        <v>46030</v>
      </c>
      <c r="BZ457" s="629">
        <v>46081</v>
      </c>
      <c r="CA457" s="788"/>
      <c r="CB457" s="623">
        <f t="shared" si="506"/>
        <v>30</v>
      </c>
      <c r="CC457" s="789">
        <f t="shared" si="531"/>
        <v>3000</v>
      </c>
      <c r="CD457" s="623">
        <v>26</v>
      </c>
      <c r="CE457" s="790">
        <v>3000</v>
      </c>
      <c r="CF457" s="623">
        <v>26</v>
      </c>
      <c r="CG457" s="791">
        <v>3000</v>
      </c>
      <c r="CH457" s="791">
        <f t="shared" si="537"/>
        <v>0</v>
      </c>
      <c r="CI457" s="791">
        <f t="shared" si="532"/>
        <v>0</v>
      </c>
      <c r="CJ457" s="788"/>
      <c r="CK457" s="623">
        <f t="shared" si="509"/>
        <v>30</v>
      </c>
      <c r="CL457" s="789">
        <f t="shared" si="510"/>
        <v>3000</v>
      </c>
      <c r="CM457" s="786">
        <v>28</v>
      </c>
      <c r="CN457" s="790">
        <f t="shared" si="535"/>
        <v>0</v>
      </c>
      <c r="CO457" s="623">
        <v>28</v>
      </c>
      <c r="CP457" s="791">
        <v>3000</v>
      </c>
      <c r="CQ457" s="791">
        <f t="shared" si="527"/>
        <v>3000</v>
      </c>
      <c r="CR457" s="791">
        <f t="shared" si="528"/>
        <v>0</v>
      </c>
      <c r="CS457" s="792"/>
      <c r="CT457" s="623">
        <f t="shared" si="492"/>
        <v>0</v>
      </c>
      <c r="CU457" s="789">
        <f t="shared" si="493"/>
        <v>0</v>
      </c>
      <c r="CW457" s="791">
        <f t="shared" si="494"/>
        <v>0</v>
      </c>
      <c r="CY457" s="791">
        <f t="shared" si="495"/>
        <v>0</v>
      </c>
      <c r="CZ457" s="791">
        <f t="shared" si="496"/>
        <v>0</v>
      </c>
      <c r="DA457" s="791">
        <f t="shared" si="497"/>
        <v>0</v>
      </c>
      <c r="DC457" s="623">
        <f t="shared" si="529"/>
        <v>0</v>
      </c>
      <c r="DD457" s="789">
        <f t="shared" si="538"/>
        <v>0</v>
      </c>
      <c r="DF457" s="791">
        <f t="shared" si="539"/>
        <v>0</v>
      </c>
      <c r="DH457" s="791">
        <f t="shared" si="540"/>
        <v>0</v>
      </c>
      <c r="DU457" s="793">
        <f t="shared" si="530"/>
        <v>6000</v>
      </c>
      <c r="DV457" s="794">
        <f t="shared" si="503"/>
        <v>3000</v>
      </c>
      <c r="DW457" s="794">
        <f t="shared" si="504"/>
        <v>6000</v>
      </c>
      <c r="DX457" s="794">
        <f t="shared" si="541"/>
        <v>3000</v>
      </c>
      <c r="DY457" s="794">
        <f t="shared" si="542"/>
        <v>0</v>
      </c>
      <c r="EG457" s="621"/>
    </row>
    <row r="458" spans="1:137" s="623" customFormat="1" hidden="1" x14ac:dyDescent="0.25">
      <c r="A458" s="778">
        <v>2026</v>
      </c>
      <c r="B458" s="778">
        <v>479</v>
      </c>
      <c r="C458" s="778" t="s">
        <v>58</v>
      </c>
      <c r="D458" s="778">
        <v>3000654</v>
      </c>
      <c r="E458" s="778">
        <v>5005020</v>
      </c>
      <c r="F458" s="778" t="s">
        <v>2269</v>
      </c>
      <c r="G458" s="778" t="s">
        <v>2270</v>
      </c>
      <c r="H458" s="778">
        <v>93</v>
      </c>
      <c r="I458" s="779" t="s">
        <v>992</v>
      </c>
      <c r="J458" s="780" t="s">
        <v>10</v>
      </c>
      <c r="K458" s="780" t="s">
        <v>60</v>
      </c>
      <c r="L458" s="778" t="str">
        <f t="shared" si="536"/>
        <v>2.3</v>
      </c>
      <c r="M458" s="781" t="s">
        <v>62</v>
      </c>
      <c r="N458" s="781"/>
      <c r="O458" s="778" t="s">
        <v>2641</v>
      </c>
      <c r="P458" s="778" t="s">
        <v>65</v>
      </c>
      <c r="Q458" s="782">
        <v>1</v>
      </c>
      <c r="R458" s="320">
        <v>3000</v>
      </c>
      <c r="S458" s="778">
        <v>30</v>
      </c>
      <c r="T458" s="778">
        <v>30</v>
      </c>
      <c r="U458" s="778"/>
      <c r="V458" s="778"/>
      <c r="W458" s="321"/>
      <c r="X458" s="321"/>
      <c r="Y458" s="321"/>
      <c r="Z458" s="322"/>
      <c r="AA458" s="322"/>
      <c r="AB458" s="322"/>
      <c r="AC458" s="322"/>
      <c r="AD458" s="322"/>
      <c r="AE458" s="320">
        <f t="shared" si="505"/>
        <v>6000</v>
      </c>
      <c r="AF458" s="327">
        <f t="shared" si="533"/>
        <v>3000</v>
      </c>
      <c r="AG458" s="327">
        <f t="shared" si="534"/>
        <v>3000</v>
      </c>
      <c r="AH458" s="327">
        <f t="shared" si="513"/>
        <v>0</v>
      </c>
      <c r="AI458" s="327">
        <f t="shared" si="514"/>
        <v>0</v>
      </c>
      <c r="AJ458" s="327">
        <f t="shared" si="515"/>
        <v>0</v>
      </c>
      <c r="AK458" s="327">
        <f t="shared" si="516"/>
        <v>0</v>
      </c>
      <c r="AL458" s="327">
        <f t="shared" si="517"/>
        <v>0</v>
      </c>
      <c r="AM458" s="327">
        <f t="shared" si="518"/>
        <v>0</v>
      </c>
      <c r="AN458" s="327">
        <f t="shared" si="519"/>
        <v>0</v>
      </c>
      <c r="AO458" s="327">
        <f t="shared" si="520"/>
        <v>0</v>
      </c>
      <c r="AP458" s="327">
        <f t="shared" si="521"/>
        <v>0</v>
      </c>
      <c r="AQ458" s="327">
        <f t="shared" si="522"/>
        <v>0</v>
      </c>
      <c r="AR458" s="264">
        <f t="shared" si="523"/>
        <v>6000</v>
      </c>
      <c r="AS458" s="623" t="s">
        <v>2578</v>
      </c>
      <c r="AT458" s="783" t="s">
        <v>2579</v>
      </c>
      <c r="BB458" s="623" t="s">
        <v>995</v>
      </c>
      <c r="BC458" s="623" t="s">
        <v>2580</v>
      </c>
      <c r="BD458" s="623" t="s">
        <v>2580</v>
      </c>
      <c r="BE458" s="623" t="s">
        <v>2581</v>
      </c>
      <c r="BF458" s="784">
        <v>46028</v>
      </c>
      <c r="BH458" s="616" t="s">
        <v>2705</v>
      </c>
      <c r="BI458" s="616" t="s">
        <v>2583</v>
      </c>
      <c r="BJ458" s="384" t="s">
        <v>2674</v>
      </c>
      <c r="BK458" s="616"/>
      <c r="BL458" s="384"/>
      <c r="BM458" s="384"/>
      <c r="BN458" s="616"/>
      <c r="BO458" s="639"/>
      <c r="BP458" s="785"/>
      <c r="BQ458" s="785"/>
      <c r="BR458" s="785"/>
      <c r="BS458" s="786" t="s">
        <v>2706</v>
      </c>
      <c r="BT458" s="786" t="s">
        <v>1928</v>
      </c>
      <c r="BU458" s="786" t="s">
        <v>2707</v>
      </c>
      <c r="BV458" s="796" t="s">
        <v>2708</v>
      </c>
      <c r="BW458" s="797" t="s">
        <v>2709</v>
      </c>
      <c r="BX458" s="870">
        <v>3000</v>
      </c>
      <c r="BY458" s="629">
        <v>46030</v>
      </c>
      <c r="BZ458" s="629">
        <v>46081</v>
      </c>
      <c r="CA458" s="788"/>
      <c r="CB458" s="623">
        <f t="shared" si="506"/>
        <v>30</v>
      </c>
      <c r="CC458" s="789">
        <f t="shared" si="531"/>
        <v>3000</v>
      </c>
      <c r="CD458" s="623">
        <v>26</v>
      </c>
      <c r="CE458" s="790">
        <v>3000</v>
      </c>
      <c r="CF458" s="623">
        <v>26</v>
      </c>
      <c r="CG458" s="791">
        <v>3000</v>
      </c>
      <c r="CH458" s="791">
        <f t="shared" si="537"/>
        <v>0</v>
      </c>
      <c r="CI458" s="791">
        <f t="shared" si="532"/>
        <v>0</v>
      </c>
      <c r="CJ458" s="788"/>
      <c r="CK458" s="623">
        <f t="shared" si="509"/>
        <v>30</v>
      </c>
      <c r="CL458" s="789">
        <f t="shared" si="510"/>
        <v>3000</v>
      </c>
      <c r="CM458" s="786">
        <v>28</v>
      </c>
      <c r="CN458" s="790">
        <f t="shared" si="535"/>
        <v>0</v>
      </c>
      <c r="CO458" s="623">
        <v>28</v>
      </c>
      <c r="CP458" s="791">
        <v>3000</v>
      </c>
      <c r="CQ458" s="791">
        <f t="shared" si="527"/>
        <v>3000</v>
      </c>
      <c r="CR458" s="791">
        <f t="shared" si="528"/>
        <v>0</v>
      </c>
      <c r="CS458" s="792"/>
      <c r="CT458" s="623">
        <f t="shared" si="492"/>
        <v>0</v>
      </c>
      <c r="CU458" s="789">
        <f t="shared" si="493"/>
        <v>0</v>
      </c>
      <c r="CW458" s="791">
        <f t="shared" si="494"/>
        <v>0</v>
      </c>
      <c r="CY458" s="791">
        <f t="shared" si="495"/>
        <v>0</v>
      </c>
      <c r="CZ458" s="791">
        <f t="shared" si="496"/>
        <v>0</v>
      </c>
      <c r="DA458" s="791">
        <f t="shared" si="497"/>
        <v>0</v>
      </c>
      <c r="DC458" s="623">
        <f t="shared" si="529"/>
        <v>0</v>
      </c>
      <c r="DD458" s="789">
        <f t="shared" si="538"/>
        <v>0</v>
      </c>
      <c r="DF458" s="791">
        <f t="shared" si="539"/>
        <v>0</v>
      </c>
      <c r="DH458" s="791">
        <f t="shared" si="540"/>
        <v>0</v>
      </c>
      <c r="DU458" s="793">
        <f t="shared" si="530"/>
        <v>6000</v>
      </c>
      <c r="DV458" s="794">
        <f t="shared" si="503"/>
        <v>3000</v>
      </c>
      <c r="DW458" s="794">
        <f t="shared" si="504"/>
        <v>6000</v>
      </c>
      <c r="DX458" s="794">
        <f t="shared" si="541"/>
        <v>3000</v>
      </c>
      <c r="DY458" s="794">
        <f t="shared" si="542"/>
        <v>0</v>
      </c>
      <c r="EG458" s="621"/>
    </row>
    <row r="459" spans="1:137" s="623" customFormat="1" ht="25.5" hidden="1" x14ac:dyDescent="0.25">
      <c r="A459" s="778">
        <v>2026</v>
      </c>
      <c r="B459" s="778">
        <v>479</v>
      </c>
      <c r="C459" s="778" t="s">
        <v>58</v>
      </c>
      <c r="D459" s="778">
        <v>3000654</v>
      </c>
      <c r="E459" s="778">
        <v>5005020</v>
      </c>
      <c r="F459" s="778" t="s">
        <v>2269</v>
      </c>
      <c r="G459" s="800" t="s">
        <v>2270</v>
      </c>
      <c r="H459" s="778">
        <v>93</v>
      </c>
      <c r="I459" s="779" t="s">
        <v>992</v>
      </c>
      <c r="J459" s="780" t="s">
        <v>10</v>
      </c>
      <c r="K459" s="780" t="s">
        <v>60</v>
      </c>
      <c r="L459" s="778" t="str">
        <f t="shared" si="536"/>
        <v>2.3</v>
      </c>
      <c r="M459" s="781" t="s">
        <v>62</v>
      </c>
      <c r="N459" s="781"/>
      <c r="O459" s="778" t="s">
        <v>2641</v>
      </c>
      <c r="P459" s="778" t="s">
        <v>65</v>
      </c>
      <c r="Q459" s="782">
        <v>1</v>
      </c>
      <c r="R459" s="320">
        <v>3000</v>
      </c>
      <c r="S459" s="778">
        <v>30</v>
      </c>
      <c r="T459" s="778">
        <v>30</v>
      </c>
      <c r="U459" s="778"/>
      <c r="V459" s="778"/>
      <c r="W459" s="321"/>
      <c r="X459" s="321"/>
      <c r="Y459" s="321"/>
      <c r="Z459" s="322"/>
      <c r="AA459" s="322"/>
      <c r="AB459" s="322"/>
      <c r="AC459" s="322"/>
      <c r="AD459" s="322"/>
      <c r="AE459" s="320">
        <f t="shared" si="505"/>
        <v>6000</v>
      </c>
      <c r="AF459" s="327">
        <f t="shared" si="533"/>
        <v>3000</v>
      </c>
      <c r="AG459" s="327">
        <f t="shared" si="534"/>
        <v>3000</v>
      </c>
      <c r="AH459" s="327">
        <f t="shared" si="513"/>
        <v>0</v>
      </c>
      <c r="AI459" s="327">
        <f t="shared" si="514"/>
        <v>0</v>
      </c>
      <c r="AJ459" s="327">
        <f t="shared" si="515"/>
        <v>0</v>
      </c>
      <c r="AK459" s="327">
        <f t="shared" si="516"/>
        <v>0</v>
      </c>
      <c r="AL459" s="327">
        <f t="shared" si="517"/>
        <v>0</v>
      </c>
      <c r="AM459" s="327">
        <f t="shared" si="518"/>
        <v>0</v>
      </c>
      <c r="AN459" s="327">
        <f t="shared" si="519"/>
        <v>0</v>
      </c>
      <c r="AO459" s="327">
        <f t="shared" si="520"/>
        <v>0</v>
      </c>
      <c r="AP459" s="327">
        <f t="shared" si="521"/>
        <v>0</v>
      </c>
      <c r="AQ459" s="327">
        <f t="shared" si="522"/>
        <v>0</v>
      </c>
      <c r="AR459" s="801">
        <f t="shared" si="523"/>
        <v>6000</v>
      </c>
      <c r="AS459" s="802" t="s">
        <v>2578</v>
      </c>
      <c r="AT459" s="803" t="s">
        <v>2579</v>
      </c>
      <c r="AU459" s="802"/>
      <c r="AV459" s="804"/>
      <c r="AX459" s="805"/>
      <c r="AY459" s="784"/>
      <c r="AZ459" s="784"/>
      <c r="BA459" s="788"/>
      <c r="BB459" s="623" t="s">
        <v>995</v>
      </c>
      <c r="BC459" s="789" t="s">
        <v>2580</v>
      </c>
      <c r="BD459" s="623" t="s">
        <v>2580</v>
      </c>
      <c r="BE459" s="791" t="s">
        <v>2581</v>
      </c>
      <c r="BF459" s="806">
        <v>46028</v>
      </c>
      <c r="BG459" s="791"/>
      <c r="BH459" s="2764" t="s">
        <v>2710</v>
      </c>
      <c r="BI459" s="616" t="s">
        <v>2583</v>
      </c>
      <c r="BJ459" s="791"/>
      <c r="BK459" s="2764"/>
      <c r="BL459" s="791"/>
      <c r="BM459" s="791"/>
      <c r="BN459" s="2790"/>
      <c r="BO459" s="639"/>
      <c r="BP459" s="785"/>
      <c r="BQ459" s="785"/>
      <c r="BR459" s="785"/>
      <c r="BS459" s="807" t="s">
        <v>2099</v>
      </c>
      <c r="BT459" s="786" t="s">
        <v>2711</v>
      </c>
      <c r="BU459" s="808" t="s">
        <v>2712</v>
      </c>
      <c r="BV459" s="785" t="s">
        <v>2713</v>
      </c>
      <c r="BW459" s="809" t="s">
        <v>2714</v>
      </c>
      <c r="BX459" s="791">
        <v>3000</v>
      </c>
      <c r="BY459" s="629">
        <v>46030</v>
      </c>
      <c r="BZ459" s="810">
        <v>46081</v>
      </c>
      <c r="CB459" s="789">
        <f t="shared" si="506"/>
        <v>30</v>
      </c>
      <c r="CC459" s="623">
        <f t="shared" si="531"/>
        <v>3000</v>
      </c>
      <c r="CD459" s="791">
        <v>26</v>
      </c>
      <c r="CE459" s="623">
        <v>3000</v>
      </c>
      <c r="CF459" s="791">
        <v>25</v>
      </c>
      <c r="CG459" s="791">
        <v>1258.06</v>
      </c>
      <c r="CH459" s="791">
        <f t="shared" si="537"/>
        <v>0</v>
      </c>
      <c r="CI459" s="792">
        <f t="shared" si="532"/>
        <v>1741.94</v>
      </c>
      <c r="CJ459" s="789"/>
      <c r="CK459" s="623">
        <f t="shared" si="509"/>
        <v>30</v>
      </c>
      <c r="CL459" s="791">
        <f t="shared" si="510"/>
        <v>3000</v>
      </c>
      <c r="CM459" s="791">
        <v>30</v>
      </c>
      <c r="CN459" s="791">
        <v>3000</v>
      </c>
      <c r="CO459" s="623">
        <v>30</v>
      </c>
      <c r="CP459" s="623">
        <v>3000</v>
      </c>
      <c r="CQ459" s="623">
        <f t="shared" si="527"/>
        <v>0</v>
      </c>
      <c r="CR459" s="623">
        <f t="shared" si="528"/>
        <v>3000</v>
      </c>
      <c r="CS459" s="791"/>
      <c r="CT459" s="623">
        <f t="shared" si="492"/>
        <v>0</v>
      </c>
      <c r="CU459" s="623">
        <f t="shared" si="493"/>
        <v>0</v>
      </c>
      <c r="CW459" s="623">
        <f t="shared" si="494"/>
        <v>0</v>
      </c>
      <c r="CY459" s="623">
        <f t="shared" si="495"/>
        <v>0</v>
      </c>
      <c r="CZ459" s="623">
        <f t="shared" si="496"/>
        <v>0</v>
      </c>
      <c r="DA459" s="623">
        <f t="shared" si="497"/>
        <v>0</v>
      </c>
      <c r="DC459" s="623">
        <f t="shared" si="529"/>
        <v>0</v>
      </c>
      <c r="DD459" s="789">
        <f t="shared" si="538"/>
        <v>0</v>
      </c>
      <c r="DF459" s="791">
        <f t="shared" si="539"/>
        <v>0</v>
      </c>
      <c r="DH459" s="791">
        <f t="shared" si="540"/>
        <v>0</v>
      </c>
      <c r="DU459" s="793">
        <f t="shared" si="530"/>
        <v>6000</v>
      </c>
      <c r="DV459" s="794">
        <f t="shared" si="503"/>
        <v>6000</v>
      </c>
      <c r="DW459" s="794">
        <f t="shared" si="504"/>
        <v>4258.0599999999995</v>
      </c>
      <c r="DX459" s="794">
        <f t="shared" si="541"/>
        <v>0</v>
      </c>
      <c r="DY459" s="794">
        <f t="shared" si="542"/>
        <v>1741.9400000000005</v>
      </c>
      <c r="EB459" s="623" t="s">
        <v>2715</v>
      </c>
      <c r="EC459" s="623" t="s">
        <v>2716</v>
      </c>
      <c r="EG459" s="621"/>
    </row>
    <row r="460" spans="1:137" s="623" customFormat="1" hidden="1" x14ac:dyDescent="0.25">
      <c r="A460" s="778">
        <v>2026</v>
      </c>
      <c r="B460" s="778">
        <v>479</v>
      </c>
      <c r="C460" s="778" t="s">
        <v>58</v>
      </c>
      <c r="D460" s="778">
        <v>3000654</v>
      </c>
      <c r="E460" s="778">
        <v>5005020</v>
      </c>
      <c r="F460" s="778" t="s">
        <v>2269</v>
      </c>
      <c r="G460" s="778" t="s">
        <v>2270</v>
      </c>
      <c r="H460" s="778">
        <v>93</v>
      </c>
      <c r="I460" s="779" t="s">
        <v>992</v>
      </c>
      <c r="J460" s="780" t="s">
        <v>10</v>
      </c>
      <c r="K460" s="780" t="s">
        <v>60</v>
      </c>
      <c r="L460" s="778" t="str">
        <f t="shared" si="536"/>
        <v>2.3</v>
      </c>
      <c r="M460" s="781" t="s">
        <v>62</v>
      </c>
      <c r="N460" s="781"/>
      <c r="O460" s="778" t="s">
        <v>2641</v>
      </c>
      <c r="P460" s="778" t="s">
        <v>65</v>
      </c>
      <c r="Q460" s="782">
        <v>1</v>
      </c>
      <c r="R460" s="320">
        <v>3000</v>
      </c>
      <c r="S460" s="778">
        <v>30</v>
      </c>
      <c r="T460" s="778">
        <v>30</v>
      </c>
      <c r="U460" s="778"/>
      <c r="V460" s="778"/>
      <c r="W460" s="321"/>
      <c r="X460" s="321"/>
      <c r="Y460" s="321"/>
      <c r="Z460" s="322"/>
      <c r="AA460" s="322"/>
      <c r="AB460" s="322"/>
      <c r="AC460" s="322"/>
      <c r="AD460" s="322"/>
      <c r="AE460" s="320">
        <f t="shared" si="505"/>
        <v>6000</v>
      </c>
      <c r="AF460" s="327">
        <f t="shared" si="533"/>
        <v>3000</v>
      </c>
      <c r="AG460" s="327">
        <f t="shared" si="534"/>
        <v>3000</v>
      </c>
      <c r="AH460" s="327">
        <f t="shared" si="513"/>
        <v>0</v>
      </c>
      <c r="AI460" s="327">
        <f t="shared" si="514"/>
        <v>0</v>
      </c>
      <c r="AJ460" s="327">
        <f t="shared" si="515"/>
        <v>0</v>
      </c>
      <c r="AK460" s="327">
        <f t="shared" si="516"/>
        <v>0</v>
      </c>
      <c r="AL460" s="327">
        <f t="shared" si="517"/>
        <v>0</v>
      </c>
      <c r="AM460" s="327">
        <f t="shared" si="518"/>
        <v>0</v>
      </c>
      <c r="AN460" s="327">
        <f t="shared" si="519"/>
        <v>0</v>
      </c>
      <c r="AO460" s="327">
        <f t="shared" si="520"/>
        <v>0</v>
      </c>
      <c r="AP460" s="327">
        <f t="shared" si="521"/>
        <v>0</v>
      </c>
      <c r="AQ460" s="327">
        <f t="shared" si="522"/>
        <v>0</v>
      </c>
      <c r="AR460" s="264">
        <f t="shared" si="523"/>
        <v>6000</v>
      </c>
      <c r="AS460" s="623" t="s">
        <v>2578</v>
      </c>
      <c r="AT460" s="783" t="s">
        <v>2579</v>
      </c>
      <c r="BB460" s="623" t="s">
        <v>995</v>
      </c>
      <c r="BC460" s="623" t="s">
        <v>2580</v>
      </c>
      <c r="BD460" s="623" t="s">
        <v>2580</v>
      </c>
      <c r="BE460" s="623" t="s">
        <v>2581</v>
      </c>
      <c r="BF460" s="784">
        <v>46028</v>
      </c>
      <c r="BH460" s="616" t="s">
        <v>2717</v>
      </c>
      <c r="BI460" s="616" t="s">
        <v>2583</v>
      </c>
      <c r="BJ460" s="384"/>
      <c r="BK460" s="616"/>
      <c r="BL460" s="384"/>
      <c r="BM460" s="384"/>
      <c r="BN460" s="616"/>
      <c r="BO460" s="639"/>
      <c r="BP460" s="785"/>
      <c r="BQ460" s="785"/>
      <c r="BR460" s="785"/>
      <c r="BS460" s="786" t="s">
        <v>1379</v>
      </c>
      <c r="BT460" s="786" t="s">
        <v>1658</v>
      </c>
      <c r="BU460" s="623" t="s">
        <v>2718</v>
      </c>
      <c r="BV460" s="776" t="s">
        <v>2719</v>
      </c>
      <c r="BW460" s="777" t="s">
        <v>2720</v>
      </c>
      <c r="BX460" s="790">
        <v>3000</v>
      </c>
      <c r="BY460" s="629">
        <v>46030</v>
      </c>
      <c r="BZ460" s="629">
        <v>46081</v>
      </c>
      <c r="CA460" s="788"/>
      <c r="CB460" s="623">
        <f t="shared" si="506"/>
        <v>30</v>
      </c>
      <c r="CC460" s="789">
        <f t="shared" si="531"/>
        <v>3000</v>
      </c>
      <c r="CD460" s="623">
        <v>26</v>
      </c>
      <c r="CE460" s="790">
        <v>3000</v>
      </c>
      <c r="CF460" s="623">
        <v>26</v>
      </c>
      <c r="CG460" s="791">
        <v>3000</v>
      </c>
      <c r="CH460" s="791">
        <f t="shared" si="537"/>
        <v>0</v>
      </c>
      <c r="CI460" s="791">
        <f t="shared" si="532"/>
        <v>0</v>
      </c>
      <c r="CJ460" s="788"/>
      <c r="CK460" s="623">
        <f t="shared" si="509"/>
        <v>30</v>
      </c>
      <c r="CL460" s="789">
        <f t="shared" si="510"/>
        <v>3000</v>
      </c>
      <c r="CM460" s="623">
        <v>28</v>
      </c>
      <c r="CN460" s="790">
        <f t="shared" ref="CN460:CN491" si="543">(CI460/28)*CM460</f>
        <v>0</v>
      </c>
      <c r="CO460" s="623">
        <v>28</v>
      </c>
      <c r="CP460" s="791">
        <v>3000</v>
      </c>
      <c r="CQ460" s="791">
        <f t="shared" si="527"/>
        <v>3000</v>
      </c>
      <c r="CR460" s="791">
        <f t="shared" si="528"/>
        <v>0</v>
      </c>
      <c r="CS460" s="792"/>
      <c r="CT460" s="623">
        <f t="shared" si="492"/>
        <v>0</v>
      </c>
      <c r="CU460" s="789">
        <f t="shared" si="493"/>
        <v>0</v>
      </c>
      <c r="CW460" s="791">
        <f t="shared" si="494"/>
        <v>0</v>
      </c>
      <c r="CY460" s="791">
        <f t="shared" si="495"/>
        <v>0</v>
      </c>
      <c r="CZ460" s="791">
        <f t="shared" si="496"/>
        <v>0</v>
      </c>
      <c r="DA460" s="791">
        <f t="shared" si="497"/>
        <v>0</v>
      </c>
      <c r="DC460" s="623">
        <f t="shared" si="529"/>
        <v>0</v>
      </c>
      <c r="DD460" s="789">
        <f t="shared" si="538"/>
        <v>0</v>
      </c>
      <c r="DF460" s="791">
        <f t="shared" si="539"/>
        <v>0</v>
      </c>
      <c r="DH460" s="791">
        <f t="shared" si="540"/>
        <v>0</v>
      </c>
      <c r="DU460" s="793">
        <f t="shared" si="530"/>
        <v>6000</v>
      </c>
      <c r="DV460" s="794">
        <f t="shared" si="503"/>
        <v>3000</v>
      </c>
      <c r="DW460" s="794">
        <f t="shared" si="504"/>
        <v>6000</v>
      </c>
      <c r="DX460" s="794">
        <f t="shared" si="541"/>
        <v>3000</v>
      </c>
      <c r="DY460" s="794">
        <f t="shared" si="542"/>
        <v>0</v>
      </c>
      <c r="EB460" s="623" t="s">
        <v>2721</v>
      </c>
      <c r="EC460" s="623" t="s">
        <v>2722</v>
      </c>
      <c r="EG460" s="621"/>
    </row>
    <row r="461" spans="1:137" s="623" customFormat="1" hidden="1" x14ac:dyDescent="0.25">
      <c r="A461" s="778">
        <v>2026</v>
      </c>
      <c r="B461" s="778">
        <v>479</v>
      </c>
      <c r="C461" s="778" t="s">
        <v>58</v>
      </c>
      <c r="D461" s="778">
        <v>3000654</v>
      </c>
      <c r="E461" s="778">
        <v>5005020</v>
      </c>
      <c r="F461" s="778" t="s">
        <v>2269</v>
      </c>
      <c r="G461" s="778" t="s">
        <v>2270</v>
      </c>
      <c r="H461" s="778">
        <v>93</v>
      </c>
      <c r="I461" s="779" t="s">
        <v>992</v>
      </c>
      <c r="J461" s="780" t="s">
        <v>10</v>
      </c>
      <c r="K461" s="780" t="s">
        <v>60</v>
      </c>
      <c r="L461" s="778" t="str">
        <f t="shared" si="536"/>
        <v>2.3</v>
      </c>
      <c r="M461" s="781" t="s">
        <v>62</v>
      </c>
      <c r="N461" s="781"/>
      <c r="O461" s="778" t="s">
        <v>2641</v>
      </c>
      <c r="P461" s="778" t="s">
        <v>65</v>
      </c>
      <c r="Q461" s="782">
        <v>1</v>
      </c>
      <c r="R461" s="320">
        <v>3000</v>
      </c>
      <c r="S461" s="778">
        <v>30</v>
      </c>
      <c r="T461" s="778">
        <v>30</v>
      </c>
      <c r="U461" s="778"/>
      <c r="V461" s="778"/>
      <c r="W461" s="321"/>
      <c r="X461" s="321"/>
      <c r="Y461" s="321"/>
      <c r="Z461" s="322"/>
      <c r="AA461" s="322"/>
      <c r="AB461" s="322"/>
      <c r="AC461" s="322"/>
      <c r="AD461" s="322"/>
      <c r="AE461" s="320">
        <f t="shared" si="505"/>
        <v>6000</v>
      </c>
      <c r="AF461" s="327">
        <f t="shared" si="533"/>
        <v>3000</v>
      </c>
      <c r="AG461" s="327">
        <f t="shared" si="534"/>
        <v>3000</v>
      </c>
      <c r="AH461" s="327">
        <f t="shared" si="513"/>
        <v>0</v>
      </c>
      <c r="AI461" s="327">
        <f t="shared" si="514"/>
        <v>0</v>
      </c>
      <c r="AJ461" s="327">
        <f t="shared" si="515"/>
        <v>0</v>
      </c>
      <c r="AK461" s="327">
        <f t="shared" si="516"/>
        <v>0</v>
      </c>
      <c r="AL461" s="327">
        <f t="shared" si="517"/>
        <v>0</v>
      </c>
      <c r="AM461" s="327">
        <f t="shared" si="518"/>
        <v>0</v>
      </c>
      <c r="AN461" s="327">
        <f t="shared" si="519"/>
        <v>0</v>
      </c>
      <c r="AO461" s="327">
        <f t="shared" si="520"/>
        <v>0</v>
      </c>
      <c r="AP461" s="327">
        <f t="shared" si="521"/>
        <v>0</v>
      </c>
      <c r="AQ461" s="327">
        <f t="shared" si="522"/>
        <v>0</v>
      </c>
      <c r="AR461" s="264">
        <f t="shared" si="523"/>
        <v>6000</v>
      </c>
      <c r="AS461" s="623" t="s">
        <v>2578</v>
      </c>
      <c r="AT461" s="795" t="s">
        <v>2579</v>
      </c>
      <c r="BB461" s="623" t="s">
        <v>995</v>
      </c>
      <c r="BC461" s="623" t="s">
        <v>2580</v>
      </c>
      <c r="BD461" s="623" t="s">
        <v>2580</v>
      </c>
      <c r="BE461" s="623" t="s">
        <v>2581</v>
      </c>
      <c r="BF461" s="784">
        <v>46028</v>
      </c>
      <c r="BH461" s="616" t="s">
        <v>2723</v>
      </c>
      <c r="BI461" s="616" t="s">
        <v>2583</v>
      </c>
      <c r="BJ461" s="384" t="s">
        <v>2674</v>
      </c>
      <c r="BK461" s="616"/>
      <c r="BL461" s="384"/>
      <c r="BM461" s="384"/>
      <c r="BN461" s="616"/>
      <c r="BO461" s="639"/>
      <c r="BP461" s="785"/>
      <c r="BQ461" s="785"/>
      <c r="BR461" s="785"/>
      <c r="BS461" s="786" t="s">
        <v>2724</v>
      </c>
      <c r="BT461" s="786" t="s">
        <v>2654</v>
      </c>
      <c r="BU461" s="786" t="s">
        <v>1521</v>
      </c>
      <c r="BV461" s="796" t="s">
        <v>2725</v>
      </c>
      <c r="BW461" s="797" t="s">
        <v>2726</v>
      </c>
      <c r="BX461" s="870">
        <v>3000</v>
      </c>
      <c r="BY461" s="629">
        <v>46030</v>
      </c>
      <c r="BZ461" s="629">
        <v>46081</v>
      </c>
      <c r="CA461" s="788"/>
      <c r="CB461" s="623">
        <f t="shared" si="506"/>
        <v>30</v>
      </c>
      <c r="CC461" s="789">
        <f t="shared" si="531"/>
        <v>3000</v>
      </c>
      <c r="CD461" s="623">
        <v>26</v>
      </c>
      <c r="CE461" s="790">
        <v>3000</v>
      </c>
      <c r="CF461" s="623">
        <v>26</v>
      </c>
      <c r="CG461" s="791">
        <v>3000</v>
      </c>
      <c r="CH461" s="791">
        <f t="shared" si="537"/>
        <v>0</v>
      </c>
      <c r="CI461" s="791">
        <f t="shared" si="532"/>
        <v>0</v>
      </c>
      <c r="CJ461" s="788"/>
      <c r="CK461" s="623">
        <f t="shared" si="509"/>
        <v>30</v>
      </c>
      <c r="CL461" s="789">
        <f t="shared" si="510"/>
        <v>3000</v>
      </c>
      <c r="CM461" s="623">
        <v>28</v>
      </c>
      <c r="CN461" s="790">
        <f t="shared" si="543"/>
        <v>0</v>
      </c>
      <c r="CO461" s="623">
        <v>28</v>
      </c>
      <c r="CP461" s="791">
        <v>3000</v>
      </c>
      <c r="CQ461" s="791">
        <f t="shared" si="527"/>
        <v>3000</v>
      </c>
      <c r="CR461" s="791">
        <f t="shared" si="528"/>
        <v>0</v>
      </c>
      <c r="CS461" s="792"/>
      <c r="CT461" s="623">
        <f t="shared" ref="CT461:CT524" si="544">U461</f>
        <v>0</v>
      </c>
      <c r="CU461" s="789">
        <f t="shared" ref="CU461:CU524" si="545">AH461</f>
        <v>0</v>
      </c>
      <c r="CW461" s="791">
        <f t="shared" ref="CW461:CW524" si="546">(R461/30*CV461)*Q461</f>
        <v>0</v>
      </c>
      <c r="CY461" s="791">
        <f t="shared" ref="CY461:CY524" si="547">(R461/30*CX461)*Q461</f>
        <v>0</v>
      </c>
      <c r="CZ461" s="791">
        <f t="shared" ref="CZ461:CZ524" si="548">CU461-CW461</f>
        <v>0</v>
      </c>
      <c r="DA461" s="791">
        <f t="shared" ref="DA461:DA524" si="549">CU461-CY461</f>
        <v>0</v>
      </c>
      <c r="DC461" s="623">
        <f t="shared" si="529"/>
        <v>0</v>
      </c>
      <c r="DD461" s="789">
        <f t="shared" si="538"/>
        <v>0</v>
      </c>
      <c r="DF461" s="791">
        <f t="shared" si="539"/>
        <v>0</v>
      </c>
      <c r="DH461" s="791">
        <f t="shared" si="540"/>
        <v>0</v>
      </c>
      <c r="DU461" s="793">
        <f t="shared" si="530"/>
        <v>6000</v>
      </c>
      <c r="DV461" s="794">
        <f t="shared" si="503"/>
        <v>3000</v>
      </c>
      <c r="DW461" s="794">
        <f t="shared" si="504"/>
        <v>6000</v>
      </c>
      <c r="DX461" s="794">
        <f t="shared" si="541"/>
        <v>3000</v>
      </c>
      <c r="DY461" s="794">
        <f t="shared" si="542"/>
        <v>0</v>
      </c>
      <c r="EG461" s="621"/>
    </row>
    <row r="462" spans="1:137" s="623" customFormat="1" hidden="1" x14ac:dyDescent="0.25">
      <c r="A462" s="778">
        <v>2026</v>
      </c>
      <c r="B462" s="778">
        <v>479</v>
      </c>
      <c r="C462" s="778" t="s">
        <v>58</v>
      </c>
      <c r="D462" s="778">
        <v>3000654</v>
      </c>
      <c r="E462" s="778">
        <v>5005020</v>
      </c>
      <c r="F462" s="778" t="s">
        <v>2269</v>
      </c>
      <c r="G462" s="778" t="s">
        <v>2270</v>
      </c>
      <c r="H462" s="778">
        <v>93</v>
      </c>
      <c r="I462" s="779" t="s">
        <v>992</v>
      </c>
      <c r="J462" s="780" t="s">
        <v>10</v>
      </c>
      <c r="K462" s="780" t="s">
        <v>60</v>
      </c>
      <c r="L462" s="778" t="str">
        <f t="shared" si="536"/>
        <v>2.3</v>
      </c>
      <c r="M462" s="781" t="s">
        <v>62</v>
      </c>
      <c r="N462" s="781"/>
      <c r="O462" s="778" t="s">
        <v>2641</v>
      </c>
      <c r="P462" s="778" t="s">
        <v>65</v>
      </c>
      <c r="Q462" s="782">
        <v>1</v>
      </c>
      <c r="R462" s="320">
        <v>3000</v>
      </c>
      <c r="S462" s="778">
        <v>30</v>
      </c>
      <c r="T462" s="778">
        <v>30</v>
      </c>
      <c r="U462" s="778"/>
      <c r="V462" s="778"/>
      <c r="W462" s="321"/>
      <c r="X462" s="321"/>
      <c r="Y462" s="321"/>
      <c r="Z462" s="322"/>
      <c r="AA462" s="322"/>
      <c r="AB462" s="322"/>
      <c r="AC462" s="322"/>
      <c r="AD462" s="322"/>
      <c r="AE462" s="320">
        <f t="shared" si="505"/>
        <v>6000</v>
      </c>
      <c r="AF462" s="327">
        <f t="shared" si="533"/>
        <v>3000</v>
      </c>
      <c r="AG462" s="327">
        <f t="shared" si="534"/>
        <v>3000</v>
      </c>
      <c r="AH462" s="327">
        <f t="shared" si="513"/>
        <v>0</v>
      </c>
      <c r="AI462" s="327">
        <f t="shared" si="514"/>
        <v>0</v>
      </c>
      <c r="AJ462" s="327">
        <f t="shared" si="515"/>
        <v>0</v>
      </c>
      <c r="AK462" s="327">
        <f t="shared" si="516"/>
        <v>0</v>
      </c>
      <c r="AL462" s="327">
        <f t="shared" si="517"/>
        <v>0</v>
      </c>
      <c r="AM462" s="327">
        <f t="shared" si="518"/>
        <v>0</v>
      </c>
      <c r="AN462" s="327">
        <f t="shared" si="519"/>
        <v>0</v>
      </c>
      <c r="AO462" s="327">
        <f t="shared" si="520"/>
        <v>0</v>
      </c>
      <c r="AP462" s="327">
        <f t="shared" si="521"/>
        <v>0</v>
      </c>
      <c r="AQ462" s="327">
        <f t="shared" si="522"/>
        <v>0</v>
      </c>
      <c r="AR462" s="264">
        <f t="shared" ref="AR462:AR493" si="550">+ROUNDUP(SUM(AF462:AQ462),0)</f>
        <v>6000</v>
      </c>
      <c r="AS462" s="623" t="s">
        <v>2578</v>
      </c>
      <c r="AT462" s="795" t="s">
        <v>2579</v>
      </c>
      <c r="BB462" s="623" t="s">
        <v>995</v>
      </c>
      <c r="BC462" s="623" t="s">
        <v>2580</v>
      </c>
      <c r="BD462" s="623" t="s">
        <v>2580</v>
      </c>
      <c r="BE462" s="623" t="s">
        <v>2581</v>
      </c>
      <c r="BF462" s="784">
        <v>46028</v>
      </c>
      <c r="BH462" s="616" t="s">
        <v>2727</v>
      </c>
      <c r="BI462" s="616" t="s">
        <v>2583</v>
      </c>
      <c r="BJ462" s="384" t="s">
        <v>2674</v>
      </c>
      <c r="BK462" s="616"/>
      <c r="BL462" s="384"/>
      <c r="BM462" s="384"/>
      <c r="BN462" s="616"/>
      <c r="BO462" s="639"/>
      <c r="BP462" s="785"/>
      <c r="BQ462" s="785"/>
      <c r="BR462" s="785"/>
      <c r="BS462" s="786" t="s">
        <v>2728</v>
      </c>
      <c r="BT462" s="786" t="s">
        <v>2729</v>
      </c>
      <c r="BU462" s="786" t="s">
        <v>2730</v>
      </c>
      <c r="BV462" s="796" t="s">
        <v>2731</v>
      </c>
      <c r="BW462" s="797" t="s">
        <v>2732</v>
      </c>
      <c r="BX462" s="811">
        <v>3000</v>
      </c>
      <c r="BY462" s="629">
        <v>46030</v>
      </c>
      <c r="BZ462" s="629">
        <v>46081</v>
      </c>
      <c r="CA462" s="788"/>
      <c r="CB462" s="623">
        <f t="shared" si="506"/>
        <v>30</v>
      </c>
      <c r="CC462" s="789">
        <f t="shared" si="531"/>
        <v>3000</v>
      </c>
      <c r="CD462" s="623">
        <v>26</v>
      </c>
      <c r="CE462" s="790">
        <v>3000</v>
      </c>
      <c r="CF462" s="623">
        <v>26</v>
      </c>
      <c r="CG462" s="791">
        <v>3000</v>
      </c>
      <c r="CH462" s="791">
        <f t="shared" si="537"/>
        <v>0</v>
      </c>
      <c r="CI462" s="791">
        <f t="shared" si="532"/>
        <v>0</v>
      </c>
      <c r="CJ462" s="788"/>
      <c r="CK462" s="623">
        <f t="shared" si="509"/>
        <v>30</v>
      </c>
      <c r="CL462" s="789">
        <f t="shared" si="510"/>
        <v>3000</v>
      </c>
      <c r="CM462" s="623">
        <v>28</v>
      </c>
      <c r="CN462" s="790">
        <f t="shared" si="543"/>
        <v>0</v>
      </c>
      <c r="CO462" s="623">
        <v>28</v>
      </c>
      <c r="CP462" s="791">
        <v>3000</v>
      </c>
      <c r="CQ462" s="791">
        <f t="shared" si="527"/>
        <v>3000</v>
      </c>
      <c r="CR462" s="791">
        <f t="shared" si="528"/>
        <v>0</v>
      </c>
      <c r="CS462" s="792"/>
      <c r="CT462" s="623">
        <f t="shared" si="544"/>
        <v>0</v>
      </c>
      <c r="CU462" s="789">
        <f t="shared" si="545"/>
        <v>0</v>
      </c>
      <c r="CW462" s="791">
        <f t="shared" si="546"/>
        <v>0</v>
      </c>
      <c r="CY462" s="791">
        <f t="shared" si="547"/>
        <v>0</v>
      </c>
      <c r="CZ462" s="791">
        <f t="shared" si="548"/>
        <v>0</v>
      </c>
      <c r="DA462" s="791">
        <f t="shared" si="549"/>
        <v>0</v>
      </c>
      <c r="DC462" s="623">
        <f t="shared" si="529"/>
        <v>0</v>
      </c>
      <c r="DD462" s="789">
        <f t="shared" si="538"/>
        <v>0</v>
      </c>
      <c r="DF462" s="791">
        <f t="shared" si="539"/>
        <v>0</v>
      </c>
      <c r="DH462" s="791">
        <f t="shared" si="540"/>
        <v>0</v>
      </c>
      <c r="DU462" s="793">
        <f t="shared" si="530"/>
        <v>6000</v>
      </c>
      <c r="DV462" s="794">
        <f t="shared" si="503"/>
        <v>3000</v>
      </c>
      <c r="DW462" s="794">
        <f t="shared" si="504"/>
        <v>6000</v>
      </c>
      <c r="DX462" s="794">
        <f t="shared" si="541"/>
        <v>3000</v>
      </c>
      <c r="DY462" s="794">
        <f t="shared" si="542"/>
        <v>0</v>
      </c>
      <c r="EG462" s="621"/>
    </row>
    <row r="463" spans="1:137" s="623" customFormat="1" hidden="1" x14ac:dyDescent="0.25">
      <c r="A463" s="778">
        <v>2026</v>
      </c>
      <c r="B463" s="778">
        <v>479</v>
      </c>
      <c r="C463" s="778" t="s">
        <v>58</v>
      </c>
      <c r="D463" s="778">
        <v>3000654</v>
      </c>
      <c r="E463" s="778">
        <v>5005020</v>
      </c>
      <c r="F463" s="778" t="s">
        <v>2269</v>
      </c>
      <c r="G463" s="778" t="s">
        <v>2270</v>
      </c>
      <c r="H463" s="778">
        <v>93</v>
      </c>
      <c r="I463" s="779" t="s">
        <v>992</v>
      </c>
      <c r="J463" s="780" t="s">
        <v>10</v>
      </c>
      <c r="K463" s="780" t="s">
        <v>60</v>
      </c>
      <c r="L463" s="778" t="str">
        <f t="shared" si="536"/>
        <v>2.3</v>
      </c>
      <c r="M463" s="781" t="s">
        <v>62</v>
      </c>
      <c r="N463" s="781"/>
      <c r="O463" s="778" t="s">
        <v>2641</v>
      </c>
      <c r="P463" s="778" t="s">
        <v>65</v>
      </c>
      <c r="Q463" s="782">
        <v>1</v>
      </c>
      <c r="R463" s="320">
        <v>3000</v>
      </c>
      <c r="S463" s="778">
        <v>30</v>
      </c>
      <c r="T463" s="778">
        <v>30</v>
      </c>
      <c r="U463" s="778"/>
      <c r="V463" s="778"/>
      <c r="W463" s="321"/>
      <c r="X463" s="321"/>
      <c r="Y463" s="321"/>
      <c r="Z463" s="322"/>
      <c r="AA463" s="322"/>
      <c r="AB463" s="322"/>
      <c r="AC463" s="322"/>
      <c r="AD463" s="322"/>
      <c r="AE463" s="320">
        <f t="shared" si="505"/>
        <v>6000</v>
      </c>
      <c r="AF463" s="327">
        <f t="shared" si="533"/>
        <v>3000</v>
      </c>
      <c r="AG463" s="327">
        <f t="shared" si="534"/>
        <v>3000</v>
      </c>
      <c r="AH463" s="327">
        <f t="shared" si="513"/>
        <v>0</v>
      </c>
      <c r="AI463" s="327">
        <f t="shared" si="514"/>
        <v>0</v>
      </c>
      <c r="AJ463" s="327">
        <f t="shared" si="515"/>
        <v>0</v>
      </c>
      <c r="AK463" s="327">
        <f t="shared" si="516"/>
        <v>0</v>
      </c>
      <c r="AL463" s="327">
        <f t="shared" si="517"/>
        <v>0</v>
      </c>
      <c r="AM463" s="327">
        <f t="shared" si="518"/>
        <v>0</v>
      </c>
      <c r="AN463" s="327">
        <f t="shared" si="519"/>
        <v>0</v>
      </c>
      <c r="AO463" s="327">
        <f t="shared" si="520"/>
        <v>0</v>
      </c>
      <c r="AP463" s="327">
        <f t="shared" si="521"/>
        <v>0</v>
      </c>
      <c r="AQ463" s="327">
        <f t="shared" si="522"/>
        <v>0</v>
      </c>
      <c r="AR463" s="264">
        <f t="shared" si="550"/>
        <v>6000</v>
      </c>
      <c r="AS463" s="623" t="s">
        <v>2578</v>
      </c>
      <c r="AT463" s="795" t="s">
        <v>2579</v>
      </c>
      <c r="BB463" s="623" t="s">
        <v>995</v>
      </c>
      <c r="BC463" s="623" t="s">
        <v>2580</v>
      </c>
      <c r="BD463" s="623" t="s">
        <v>2580</v>
      </c>
      <c r="BE463" s="623" t="s">
        <v>2581</v>
      </c>
      <c r="BF463" s="784">
        <v>46028</v>
      </c>
      <c r="BH463" s="616" t="s">
        <v>2733</v>
      </c>
      <c r="BI463" s="616" t="s">
        <v>2583</v>
      </c>
      <c r="BJ463" s="384" t="s">
        <v>2674</v>
      </c>
      <c r="BK463" s="616"/>
      <c r="BL463" s="384"/>
      <c r="BM463" s="384"/>
      <c r="BN463" s="616"/>
      <c r="BO463" s="639"/>
      <c r="BP463" s="785"/>
      <c r="BQ463" s="785"/>
      <c r="BR463" s="785"/>
      <c r="BS463" s="786" t="s">
        <v>2734</v>
      </c>
      <c r="BT463" s="786" t="s">
        <v>2735</v>
      </c>
      <c r="BU463" s="786" t="s">
        <v>2736</v>
      </c>
      <c r="BV463" s="796" t="s">
        <v>2737</v>
      </c>
      <c r="BW463" s="797" t="s">
        <v>2738</v>
      </c>
      <c r="BX463" s="870">
        <v>3000</v>
      </c>
      <c r="BY463" s="629">
        <v>46030</v>
      </c>
      <c r="BZ463" s="629">
        <v>46081</v>
      </c>
      <c r="CA463" s="788"/>
      <c r="CB463" s="623">
        <f t="shared" si="506"/>
        <v>30</v>
      </c>
      <c r="CC463" s="789">
        <f t="shared" si="531"/>
        <v>3000</v>
      </c>
      <c r="CD463" s="623">
        <v>26</v>
      </c>
      <c r="CE463" s="790">
        <v>3000</v>
      </c>
      <c r="CF463" s="623">
        <v>26</v>
      </c>
      <c r="CG463" s="791">
        <v>3000</v>
      </c>
      <c r="CH463" s="791">
        <f t="shared" si="537"/>
        <v>0</v>
      </c>
      <c r="CI463" s="791">
        <f t="shared" si="532"/>
        <v>0</v>
      </c>
      <c r="CJ463" s="788"/>
      <c r="CK463" s="623">
        <f t="shared" si="509"/>
        <v>30</v>
      </c>
      <c r="CL463" s="789">
        <f t="shared" si="510"/>
        <v>3000</v>
      </c>
      <c r="CM463" s="623">
        <v>28</v>
      </c>
      <c r="CN463" s="790">
        <f t="shared" si="543"/>
        <v>0</v>
      </c>
      <c r="CO463" s="623">
        <v>28</v>
      </c>
      <c r="CP463" s="791">
        <v>3000</v>
      </c>
      <c r="CQ463" s="791">
        <f t="shared" si="527"/>
        <v>3000</v>
      </c>
      <c r="CR463" s="791">
        <f t="shared" si="528"/>
        <v>0</v>
      </c>
      <c r="CS463" s="792"/>
      <c r="CT463" s="623">
        <f t="shared" si="544"/>
        <v>0</v>
      </c>
      <c r="CU463" s="789">
        <f t="shared" si="545"/>
        <v>0</v>
      </c>
      <c r="CW463" s="791">
        <f t="shared" si="546"/>
        <v>0</v>
      </c>
      <c r="CY463" s="791">
        <f t="shared" si="547"/>
        <v>0</v>
      </c>
      <c r="CZ463" s="791">
        <f t="shared" si="548"/>
        <v>0</v>
      </c>
      <c r="DA463" s="791">
        <f t="shared" si="549"/>
        <v>0</v>
      </c>
      <c r="DC463" s="623">
        <f t="shared" si="529"/>
        <v>0</v>
      </c>
      <c r="DD463" s="789">
        <f t="shared" si="538"/>
        <v>0</v>
      </c>
      <c r="DF463" s="791">
        <f t="shared" si="539"/>
        <v>0</v>
      </c>
      <c r="DH463" s="791">
        <f t="shared" si="540"/>
        <v>0</v>
      </c>
      <c r="DU463" s="793">
        <f t="shared" si="530"/>
        <v>6000</v>
      </c>
      <c r="DV463" s="794">
        <f t="shared" si="503"/>
        <v>3000</v>
      </c>
      <c r="DW463" s="794">
        <f t="shared" si="504"/>
        <v>6000</v>
      </c>
      <c r="DX463" s="794">
        <f t="shared" si="541"/>
        <v>3000</v>
      </c>
      <c r="DY463" s="794">
        <f t="shared" si="542"/>
        <v>0</v>
      </c>
      <c r="EG463" s="621"/>
    </row>
    <row r="464" spans="1:137" s="623" customFormat="1" hidden="1" x14ac:dyDescent="0.25">
      <c r="A464" s="778">
        <v>2026</v>
      </c>
      <c r="B464" s="778">
        <v>479</v>
      </c>
      <c r="C464" s="778" t="s">
        <v>58</v>
      </c>
      <c r="D464" s="778">
        <v>3000654</v>
      </c>
      <c r="E464" s="778">
        <v>5005020</v>
      </c>
      <c r="F464" s="778" t="s">
        <v>2269</v>
      </c>
      <c r="G464" s="778" t="s">
        <v>2270</v>
      </c>
      <c r="H464" s="778">
        <v>93</v>
      </c>
      <c r="I464" s="779" t="s">
        <v>992</v>
      </c>
      <c r="J464" s="780" t="s">
        <v>10</v>
      </c>
      <c r="K464" s="780" t="s">
        <v>60</v>
      </c>
      <c r="L464" s="778" t="str">
        <f t="shared" si="536"/>
        <v>2.3</v>
      </c>
      <c r="M464" s="781" t="s">
        <v>62</v>
      </c>
      <c r="N464" s="781"/>
      <c r="O464" s="778" t="s">
        <v>2641</v>
      </c>
      <c r="P464" s="778" t="s">
        <v>65</v>
      </c>
      <c r="Q464" s="782">
        <v>1</v>
      </c>
      <c r="R464" s="320">
        <v>3000</v>
      </c>
      <c r="S464" s="778">
        <v>30</v>
      </c>
      <c r="T464" s="778">
        <v>30</v>
      </c>
      <c r="U464" s="778"/>
      <c r="V464" s="778"/>
      <c r="W464" s="321"/>
      <c r="X464" s="321"/>
      <c r="Y464" s="321"/>
      <c r="Z464" s="322"/>
      <c r="AA464" s="322"/>
      <c r="AB464" s="322"/>
      <c r="AC464" s="322"/>
      <c r="AD464" s="322"/>
      <c r="AE464" s="320">
        <f t="shared" si="505"/>
        <v>6000</v>
      </c>
      <c r="AF464" s="327">
        <f t="shared" si="533"/>
        <v>3000</v>
      </c>
      <c r="AG464" s="327">
        <f t="shared" si="534"/>
        <v>3000</v>
      </c>
      <c r="AH464" s="327">
        <f t="shared" si="513"/>
        <v>0</v>
      </c>
      <c r="AI464" s="327">
        <f t="shared" si="514"/>
        <v>0</v>
      </c>
      <c r="AJ464" s="327">
        <f t="shared" si="515"/>
        <v>0</v>
      </c>
      <c r="AK464" s="327">
        <f t="shared" si="516"/>
        <v>0</v>
      </c>
      <c r="AL464" s="327">
        <f t="shared" si="517"/>
        <v>0</v>
      </c>
      <c r="AM464" s="327">
        <f t="shared" si="518"/>
        <v>0</v>
      </c>
      <c r="AN464" s="327">
        <f t="shared" si="519"/>
        <v>0</v>
      </c>
      <c r="AO464" s="327">
        <f t="shared" si="520"/>
        <v>0</v>
      </c>
      <c r="AP464" s="327">
        <f t="shared" si="521"/>
        <v>0</v>
      </c>
      <c r="AQ464" s="327">
        <f t="shared" si="522"/>
        <v>0</v>
      </c>
      <c r="AR464" s="264">
        <f t="shared" si="550"/>
        <v>6000</v>
      </c>
      <c r="AS464" s="623" t="s">
        <v>2578</v>
      </c>
      <c r="AT464" s="795" t="s">
        <v>2579</v>
      </c>
      <c r="BB464" s="623" t="s">
        <v>995</v>
      </c>
      <c r="BC464" s="623" t="s">
        <v>2580</v>
      </c>
      <c r="BD464" s="623" t="s">
        <v>2580</v>
      </c>
      <c r="BE464" s="623" t="s">
        <v>2581</v>
      </c>
      <c r="BF464" s="784">
        <v>46028</v>
      </c>
      <c r="BH464" s="616" t="s">
        <v>2739</v>
      </c>
      <c r="BI464" s="616" t="s">
        <v>2583</v>
      </c>
      <c r="BJ464" s="384" t="s">
        <v>2674</v>
      </c>
      <c r="BK464" s="616"/>
      <c r="BL464" s="384"/>
      <c r="BM464" s="384"/>
      <c r="BN464" s="616"/>
      <c r="BO464" s="639"/>
      <c r="BP464" s="785"/>
      <c r="BQ464" s="785"/>
      <c r="BR464" s="785"/>
      <c r="BS464" s="786" t="s">
        <v>2740</v>
      </c>
      <c r="BT464" s="786" t="s">
        <v>2741</v>
      </c>
      <c r="BU464" s="786" t="s">
        <v>2742</v>
      </c>
      <c r="BV464" s="796" t="s">
        <v>2743</v>
      </c>
      <c r="BW464" s="797" t="s">
        <v>2744</v>
      </c>
      <c r="BX464" s="870">
        <v>3000</v>
      </c>
      <c r="BY464" s="629">
        <v>46030</v>
      </c>
      <c r="BZ464" s="629">
        <v>46081</v>
      </c>
      <c r="CA464" s="788"/>
      <c r="CB464" s="623">
        <f t="shared" si="506"/>
        <v>30</v>
      </c>
      <c r="CC464" s="789">
        <f t="shared" si="531"/>
        <v>3000</v>
      </c>
      <c r="CD464" s="623">
        <v>26</v>
      </c>
      <c r="CE464" s="790">
        <v>3000</v>
      </c>
      <c r="CF464" s="623">
        <v>26</v>
      </c>
      <c r="CG464" s="791">
        <v>3000</v>
      </c>
      <c r="CH464" s="791">
        <f t="shared" si="537"/>
        <v>0</v>
      </c>
      <c r="CI464" s="791">
        <f t="shared" si="532"/>
        <v>0</v>
      </c>
      <c r="CJ464" s="788"/>
      <c r="CK464" s="623">
        <f t="shared" si="509"/>
        <v>30</v>
      </c>
      <c r="CL464" s="789">
        <f t="shared" si="510"/>
        <v>3000</v>
      </c>
      <c r="CM464" s="623">
        <v>28</v>
      </c>
      <c r="CN464" s="790">
        <f t="shared" si="543"/>
        <v>0</v>
      </c>
      <c r="CO464" s="623">
        <v>28</v>
      </c>
      <c r="CP464" s="791">
        <v>3000</v>
      </c>
      <c r="CQ464" s="791">
        <f t="shared" si="527"/>
        <v>3000</v>
      </c>
      <c r="CR464" s="791">
        <f t="shared" si="528"/>
        <v>0</v>
      </c>
      <c r="CS464" s="792"/>
      <c r="CT464" s="623">
        <f t="shared" si="544"/>
        <v>0</v>
      </c>
      <c r="CU464" s="789">
        <f t="shared" si="545"/>
        <v>0</v>
      </c>
      <c r="CW464" s="791">
        <f t="shared" si="546"/>
        <v>0</v>
      </c>
      <c r="CY464" s="791">
        <f t="shared" si="547"/>
        <v>0</v>
      </c>
      <c r="CZ464" s="791">
        <f t="shared" si="548"/>
        <v>0</v>
      </c>
      <c r="DA464" s="791">
        <f t="shared" si="549"/>
        <v>0</v>
      </c>
      <c r="DC464" s="623">
        <f t="shared" si="529"/>
        <v>0</v>
      </c>
      <c r="DD464" s="789">
        <f t="shared" si="538"/>
        <v>0</v>
      </c>
      <c r="DF464" s="791">
        <f t="shared" si="539"/>
        <v>0</v>
      </c>
      <c r="DH464" s="791">
        <f t="shared" si="540"/>
        <v>0</v>
      </c>
      <c r="DU464" s="793">
        <f t="shared" si="530"/>
        <v>6000</v>
      </c>
      <c r="DV464" s="794">
        <f t="shared" si="503"/>
        <v>3000</v>
      </c>
      <c r="DW464" s="794">
        <f t="shared" si="504"/>
        <v>6000</v>
      </c>
      <c r="DX464" s="794">
        <f t="shared" si="541"/>
        <v>3000</v>
      </c>
      <c r="DY464" s="794">
        <f t="shared" si="542"/>
        <v>0</v>
      </c>
      <c r="EG464" s="621"/>
    </row>
    <row r="465" spans="1:137" s="623" customFormat="1" hidden="1" x14ac:dyDescent="0.25">
      <c r="A465" s="778">
        <v>2026</v>
      </c>
      <c r="B465" s="778">
        <v>479</v>
      </c>
      <c r="C465" s="778" t="s">
        <v>58</v>
      </c>
      <c r="D465" s="778">
        <v>3000654</v>
      </c>
      <c r="E465" s="778">
        <v>5005020</v>
      </c>
      <c r="F465" s="778" t="s">
        <v>2269</v>
      </c>
      <c r="G465" s="778" t="s">
        <v>2270</v>
      </c>
      <c r="H465" s="778">
        <v>93</v>
      </c>
      <c r="I465" s="779" t="s">
        <v>992</v>
      </c>
      <c r="J465" s="780" t="s">
        <v>10</v>
      </c>
      <c r="K465" s="780" t="s">
        <v>60</v>
      </c>
      <c r="L465" s="778" t="str">
        <f t="shared" si="536"/>
        <v>2.3</v>
      </c>
      <c r="M465" s="781" t="s">
        <v>62</v>
      </c>
      <c r="N465" s="781"/>
      <c r="O465" s="778" t="s">
        <v>2641</v>
      </c>
      <c r="P465" s="778" t="s">
        <v>65</v>
      </c>
      <c r="Q465" s="782">
        <v>1</v>
      </c>
      <c r="R465" s="320">
        <v>3000</v>
      </c>
      <c r="S465" s="778">
        <v>30</v>
      </c>
      <c r="T465" s="778">
        <v>30</v>
      </c>
      <c r="U465" s="778"/>
      <c r="V465" s="778"/>
      <c r="W465" s="321"/>
      <c r="X465" s="321"/>
      <c r="Y465" s="321"/>
      <c r="Z465" s="322"/>
      <c r="AA465" s="322"/>
      <c r="AB465" s="322"/>
      <c r="AC465" s="322"/>
      <c r="AD465" s="322"/>
      <c r="AE465" s="320">
        <f t="shared" si="505"/>
        <v>6000</v>
      </c>
      <c r="AF465" s="327">
        <f t="shared" si="533"/>
        <v>3000</v>
      </c>
      <c r="AG465" s="327">
        <f t="shared" si="534"/>
        <v>3000</v>
      </c>
      <c r="AH465" s="327">
        <f t="shared" si="513"/>
        <v>0</v>
      </c>
      <c r="AI465" s="327">
        <f t="shared" si="514"/>
        <v>0</v>
      </c>
      <c r="AJ465" s="327">
        <f t="shared" si="515"/>
        <v>0</v>
      </c>
      <c r="AK465" s="327">
        <f t="shared" si="516"/>
        <v>0</v>
      </c>
      <c r="AL465" s="327">
        <f t="shared" si="517"/>
        <v>0</v>
      </c>
      <c r="AM465" s="327">
        <f t="shared" si="518"/>
        <v>0</v>
      </c>
      <c r="AN465" s="327">
        <f t="shared" si="519"/>
        <v>0</v>
      </c>
      <c r="AO465" s="327">
        <f t="shared" si="520"/>
        <v>0</v>
      </c>
      <c r="AP465" s="327">
        <f t="shared" si="521"/>
        <v>0</v>
      </c>
      <c r="AQ465" s="327">
        <f t="shared" si="522"/>
        <v>0</v>
      </c>
      <c r="AR465" s="264">
        <f t="shared" si="550"/>
        <v>6000</v>
      </c>
      <c r="AS465" s="623" t="s">
        <v>2578</v>
      </c>
      <c r="AT465" s="795" t="s">
        <v>2579</v>
      </c>
      <c r="BB465" s="623" t="s">
        <v>995</v>
      </c>
      <c r="BC465" s="623" t="s">
        <v>2580</v>
      </c>
      <c r="BD465" s="623" t="s">
        <v>2580</v>
      </c>
      <c r="BE465" s="623" t="s">
        <v>2581</v>
      </c>
      <c r="BF465" s="784">
        <v>46028</v>
      </c>
      <c r="BH465" s="616" t="s">
        <v>2745</v>
      </c>
      <c r="BI465" s="616" t="s">
        <v>2583</v>
      </c>
      <c r="BJ465" s="384"/>
      <c r="BK465" s="616"/>
      <c r="BL465" s="384"/>
      <c r="BM465" s="384"/>
      <c r="BN465" s="616"/>
      <c r="BO465" s="639"/>
      <c r="BP465" s="785"/>
      <c r="BQ465" s="785"/>
      <c r="BR465" s="785"/>
      <c r="BS465" s="786" t="s">
        <v>2746</v>
      </c>
      <c r="BT465" s="786" t="s">
        <v>2747</v>
      </c>
      <c r="BU465" s="786" t="s">
        <v>2748</v>
      </c>
      <c r="BV465" s="796" t="s">
        <v>2749</v>
      </c>
      <c r="BW465" s="797" t="s">
        <v>2750</v>
      </c>
      <c r="BX465" s="790">
        <v>3000</v>
      </c>
      <c r="BY465" s="629">
        <v>46030</v>
      </c>
      <c r="BZ465" s="629">
        <v>46081</v>
      </c>
      <c r="CA465" s="788"/>
      <c r="CB465" s="623">
        <f t="shared" si="506"/>
        <v>30</v>
      </c>
      <c r="CC465" s="789">
        <f t="shared" si="531"/>
        <v>3000</v>
      </c>
      <c r="CD465" s="623">
        <v>26</v>
      </c>
      <c r="CE465" s="790">
        <v>3000</v>
      </c>
      <c r="CF465" s="623">
        <v>26</v>
      </c>
      <c r="CG465" s="791">
        <v>3000</v>
      </c>
      <c r="CH465" s="791">
        <f t="shared" si="537"/>
        <v>0</v>
      </c>
      <c r="CI465" s="791">
        <f t="shared" si="532"/>
        <v>0</v>
      </c>
      <c r="CJ465" s="788"/>
      <c r="CK465" s="623">
        <f t="shared" si="509"/>
        <v>30</v>
      </c>
      <c r="CL465" s="789">
        <f t="shared" si="510"/>
        <v>3000</v>
      </c>
      <c r="CM465" s="623">
        <v>28</v>
      </c>
      <c r="CN465" s="790">
        <f t="shared" si="543"/>
        <v>0</v>
      </c>
      <c r="CO465" s="623">
        <v>28</v>
      </c>
      <c r="CP465" s="791">
        <v>3000</v>
      </c>
      <c r="CQ465" s="791">
        <f t="shared" si="527"/>
        <v>3000</v>
      </c>
      <c r="CR465" s="791">
        <f t="shared" si="528"/>
        <v>0</v>
      </c>
      <c r="CS465" s="792"/>
      <c r="CT465" s="623">
        <f t="shared" si="544"/>
        <v>0</v>
      </c>
      <c r="CU465" s="789">
        <f t="shared" si="545"/>
        <v>0</v>
      </c>
      <c r="CW465" s="791">
        <f t="shared" si="546"/>
        <v>0</v>
      </c>
      <c r="CY465" s="791">
        <f t="shared" si="547"/>
        <v>0</v>
      </c>
      <c r="CZ465" s="791">
        <f t="shared" si="548"/>
        <v>0</v>
      </c>
      <c r="DA465" s="791">
        <f t="shared" si="549"/>
        <v>0</v>
      </c>
      <c r="DC465" s="623">
        <f t="shared" si="529"/>
        <v>0</v>
      </c>
      <c r="DD465" s="789">
        <f t="shared" si="538"/>
        <v>0</v>
      </c>
      <c r="DF465" s="791">
        <f t="shared" si="539"/>
        <v>0</v>
      </c>
      <c r="DH465" s="791">
        <f t="shared" si="540"/>
        <v>0</v>
      </c>
      <c r="DU465" s="793">
        <f t="shared" si="530"/>
        <v>6000</v>
      </c>
      <c r="DV465" s="794">
        <f t="shared" si="503"/>
        <v>3000</v>
      </c>
      <c r="DW465" s="794">
        <f t="shared" si="504"/>
        <v>6000</v>
      </c>
      <c r="DX465" s="794">
        <f t="shared" si="541"/>
        <v>3000</v>
      </c>
      <c r="DY465" s="794">
        <f t="shared" si="542"/>
        <v>0</v>
      </c>
      <c r="EB465" s="623" t="s">
        <v>2751</v>
      </c>
      <c r="EC465" s="623" t="s">
        <v>2752</v>
      </c>
      <c r="EG465" s="621"/>
    </row>
    <row r="466" spans="1:137" s="623" customFormat="1" hidden="1" x14ac:dyDescent="0.25">
      <c r="A466" s="778">
        <v>2026</v>
      </c>
      <c r="B466" s="778">
        <v>479</v>
      </c>
      <c r="C466" s="778" t="s">
        <v>58</v>
      </c>
      <c r="D466" s="778">
        <v>3000654</v>
      </c>
      <c r="E466" s="778">
        <v>5005020</v>
      </c>
      <c r="F466" s="778" t="s">
        <v>2269</v>
      </c>
      <c r="G466" s="778" t="s">
        <v>2270</v>
      </c>
      <c r="H466" s="778">
        <v>93</v>
      </c>
      <c r="I466" s="779" t="s">
        <v>992</v>
      </c>
      <c r="J466" s="780" t="s">
        <v>10</v>
      </c>
      <c r="K466" s="780" t="s">
        <v>60</v>
      </c>
      <c r="L466" s="778" t="str">
        <f t="shared" si="536"/>
        <v>2.3</v>
      </c>
      <c r="M466" s="781" t="s">
        <v>62</v>
      </c>
      <c r="N466" s="781"/>
      <c r="O466" s="778" t="s">
        <v>2641</v>
      </c>
      <c r="P466" s="778" t="s">
        <v>65</v>
      </c>
      <c r="Q466" s="782">
        <v>1</v>
      </c>
      <c r="R466" s="320">
        <v>3000</v>
      </c>
      <c r="S466" s="778">
        <v>30</v>
      </c>
      <c r="T466" s="778">
        <v>30</v>
      </c>
      <c r="U466" s="778"/>
      <c r="V466" s="778"/>
      <c r="W466" s="321"/>
      <c r="X466" s="321"/>
      <c r="Y466" s="321"/>
      <c r="Z466" s="322"/>
      <c r="AA466" s="322"/>
      <c r="AB466" s="322"/>
      <c r="AC466" s="322"/>
      <c r="AD466" s="322"/>
      <c r="AE466" s="320">
        <f t="shared" si="505"/>
        <v>6000</v>
      </c>
      <c r="AF466" s="327">
        <f t="shared" si="533"/>
        <v>3000</v>
      </c>
      <c r="AG466" s="327">
        <f t="shared" si="534"/>
        <v>3000</v>
      </c>
      <c r="AH466" s="327">
        <f t="shared" si="513"/>
        <v>0</v>
      </c>
      <c r="AI466" s="327">
        <f t="shared" si="514"/>
        <v>0</v>
      </c>
      <c r="AJ466" s="327">
        <f t="shared" si="515"/>
        <v>0</v>
      </c>
      <c r="AK466" s="327">
        <f t="shared" si="516"/>
        <v>0</v>
      </c>
      <c r="AL466" s="327">
        <f t="shared" si="517"/>
        <v>0</v>
      </c>
      <c r="AM466" s="327">
        <f t="shared" si="518"/>
        <v>0</v>
      </c>
      <c r="AN466" s="327">
        <f t="shared" si="519"/>
        <v>0</v>
      </c>
      <c r="AO466" s="327">
        <f t="shared" si="520"/>
        <v>0</v>
      </c>
      <c r="AP466" s="327">
        <f t="shared" si="521"/>
        <v>0</v>
      </c>
      <c r="AQ466" s="327">
        <f t="shared" si="522"/>
        <v>0</v>
      </c>
      <c r="AR466" s="264">
        <f t="shared" si="550"/>
        <v>6000</v>
      </c>
      <c r="AS466" s="623" t="s">
        <v>2578</v>
      </c>
      <c r="AT466" s="795" t="s">
        <v>2579</v>
      </c>
      <c r="BB466" s="623" t="s">
        <v>995</v>
      </c>
      <c r="BC466" s="623" t="s">
        <v>2580</v>
      </c>
      <c r="BD466" s="623" t="s">
        <v>2580</v>
      </c>
      <c r="BE466" s="623" t="s">
        <v>2581</v>
      </c>
      <c r="BF466" s="784">
        <v>46028</v>
      </c>
      <c r="BH466" s="616" t="s">
        <v>2753</v>
      </c>
      <c r="BI466" s="616" t="s">
        <v>2583</v>
      </c>
      <c r="BJ466" s="384" t="s">
        <v>2674</v>
      </c>
      <c r="BK466" s="616"/>
      <c r="BL466" s="384"/>
      <c r="BM466" s="384"/>
      <c r="BN466" s="616"/>
      <c r="BO466" s="639"/>
      <c r="BP466" s="785"/>
      <c r="BQ466" s="785"/>
      <c r="BR466" s="785"/>
      <c r="BS466" s="786" t="s">
        <v>1028</v>
      </c>
      <c r="BT466" s="786" t="s">
        <v>1284</v>
      </c>
      <c r="BU466" s="786" t="s">
        <v>2754</v>
      </c>
      <c r="BV466" s="796">
        <v>44912602</v>
      </c>
      <c r="BW466" s="797">
        <v>10449126021</v>
      </c>
      <c r="BX466" s="870">
        <v>3000</v>
      </c>
      <c r="BY466" s="629">
        <v>46030</v>
      </c>
      <c r="BZ466" s="629">
        <v>46081</v>
      </c>
      <c r="CA466" s="788"/>
      <c r="CB466" s="623">
        <f t="shared" si="506"/>
        <v>30</v>
      </c>
      <c r="CC466" s="789">
        <f t="shared" si="531"/>
        <v>3000</v>
      </c>
      <c r="CD466" s="623">
        <v>26</v>
      </c>
      <c r="CE466" s="790">
        <v>3000</v>
      </c>
      <c r="CF466" s="623">
        <v>26</v>
      </c>
      <c r="CG466" s="791">
        <v>3000</v>
      </c>
      <c r="CH466" s="791">
        <f t="shared" si="537"/>
        <v>0</v>
      </c>
      <c r="CI466" s="791">
        <f t="shared" si="532"/>
        <v>0</v>
      </c>
      <c r="CJ466" s="788"/>
      <c r="CK466" s="623">
        <f t="shared" si="509"/>
        <v>30</v>
      </c>
      <c r="CL466" s="789">
        <f t="shared" si="510"/>
        <v>3000</v>
      </c>
      <c r="CM466" s="623">
        <v>28</v>
      </c>
      <c r="CN466" s="790">
        <f t="shared" si="543"/>
        <v>0</v>
      </c>
      <c r="CO466" s="623">
        <v>28</v>
      </c>
      <c r="CP466" s="791">
        <v>3000</v>
      </c>
      <c r="CQ466" s="791">
        <f t="shared" si="527"/>
        <v>3000</v>
      </c>
      <c r="CR466" s="791">
        <f t="shared" si="528"/>
        <v>0</v>
      </c>
      <c r="CS466" s="792"/>
      <c r="CT466" s="623">
        <f t="shared" si="544"/>
        <v>0</v>
      </c>
      <c r="CU466" s="789">
        <f t="shared" si="545"/>
        <v>0</v>
      </c>
      <c r="CW466" s="791">
        <f t="shared" si="546"/>
        <v>0</v>
      </c>
      <c r="CY466" s="791">
        <f t="shared" si="547"/>
        <v>0</v>
      </c>
      <c r="CZ466" s="791">
        <f t="shared" si="548"/>
        <v>0</v>
      </c>
      <c r="DA466" s="791">
        <f t="shared" si="549"/>
        <v>0</v>
      </c>
      <c r="DC466" s="623">
        <f t="shared" si="529"/>
        <v>0</v>
      </c>
      <c r="DD466" s="789">
        <f t="shared" si="538"/>
        <v>0</v>
      </c>
      <c r="DF466" s="791">
        <f t="shared" si="539"/>
        <v>0</v>
      </c>
      <c r="DH466" s="791">
        <f t="shared" si="540"/>
        <v>0</v>
      </c>
      <c r="DU466" s="793">
        <f t="shared" si="530"/>
        <v>6000</v>
      </c>
      <c r="DV466" s="794">
        <f t="shared" si="503"/>
        <v>3000</v>
      </c>
      <c r="DW466" s="794">
        <f t="shared" si="504"/>
        <v>6000</v>
      </c>
      <c r="DX466" s="794">
        <f t="shared" si="541"/>
        <v>3000</v>
      </c>
      <c r="DY466" s="794">
        <f t="shared" si="542"/>
        <v>0</v>
      </c>
      <c r="EG466" s="621"/>
    </row>
    <row r="467" spans="1:137" s="623" customFormat="1" hidden="1" x14ac:dyDescent="0.25">
      <c r="A467" s="778">
        <v>2026</v>
      </c>
      <c r="B467" s="778">
        <v>479</v>
      </c>
      <c r="C467" s="778" t="s">
        <v>58</v>
      </c>
      <c r="D467" s="778">
        <v>3000654</v>
      </c>
      <c r="E467" s="778">
        <v>5005020</v>
      </c>
      <c r="F467" s="778" t="s">
        <v>2269</v>
      </c>
      <c r="G467" s="778" t="s">
        <v>2270</v>
      </c>
      <c r="H467" s="778">
        <v>93</v>
      </c>
      <c r="I467" s="779" t="s">
        <v>992</v>
      </c>
      <c r="J467" s="780" t="s">
        <v>10</v>
      </c>
      <c r="K467" s="780" t="s">
        <v>60</v>
      </c>
      <c r="L467" s="778" t="str">
        <f t="shared" si="536"/>
        <v>2.3</v>
      </c>
      <c r="M467" s="781" t="s">
        <v>62</v>
      </c>
      <c r="N467" s="781"/>
      <c r="O467" s="778" t="s">
        <v>2641</v>
      </c>
      <c r="P467" s="778" t="s">
        <v>65</v>
      </c>
      <c r="Q467" s="782">
        <v>1</v>
      </c>
      <c r="R467" s="320">
        <v>3000</v>
      </c>
      <c r="S467" s="778">
        <v>30</v>
      </c>
      <c r="T467" s="778">
        <v>30</v>
      </c>
      <c r="U467" s="778"/>
      <c r="V467" s="778"/>
      <c r="W467" s="321"/>
      <c r="X467" s="321"/>
      <c r="Y467" s="321"/>
      <c r="Z467" s="322"/>
      <c r="AA467" s="322"/>
      <c r="AB467" s="322"/>
      <c r="AC467" s="322"/>
      <c r="AD467" s="322"/>
      <c r="AE467" s="320">
        <f t="shared" si="505"/>
        <v>6000</v>
      </c>
      <c r="AF467" s="327">
        <f t="shared" si="533"/>
        <v>3000</v>
      </c>
      <c r="AG467" s="327">
        <f t="shared" si="534"/>
        <v>3000</v>
      </c>
      <c r="AH467" s="327">
        <f t="shared" si="513"/>
        <v>0</v>
      </c>
      <c r="AI467" s="327">
        <f t="shared" si="514"/>
        <v>0</v>
      </c>
      <c r="AJ467" s="327">
        <f t="shared" si="515"/>
        <v>0</v>
      </c>
      <c r="AK467" s="327">
        <f t="shared" si="516"/>
        <v>0</v>
      </c>
      <c r="AL467" s="327">
        <f t="shared" si="517"/>
        <v>0</v>
      </c>
      <c r="AM467" s="327">
        <f t="shared" si="518"/>
        <v>0</v>
      </c>
      <c r="AN467" s="327">
        <f t="shared" si="519"/>
        <v>0</v>
      </c>
      <c r="AO467" s="327">
        <f t="shared" si="520"/>
        <v>0</v>
      </c>
      <c r="AP467" s="327">
        <f t="shared" si="521"/>
        <v>0</v>
      </c>
      <c r="AQ467" s="327">
        <f t="shared" si="522"/>
        <v>0</v>
      </c>
      <c r="AR467" s="264">
        <f t="shared" si="550"/>
        <v>6000</v>
      </c>
      <c r="AS467" s="623" t="s">
        <v>2578</v>
      </c>
      <c r="AT467" s="795" t="s">
        <v>2579</v>
      </c>
      <c r="BB467" s="623" t="s">
        <v>995</v>
      </c>
      <c r="BC467" s="623" t="s">
        <v>2580</v>
      </c>
      <c r="BD467" s="623" t="s">
        <v>2580</v>
      </c>
      <c r="BE467" s="623" t="s">
        <v>2581</v>
      </c>
      <c r="BF467" s="784">
        <v>46028</v>
      </c>
      <c r="BH467" s="616" t="s">
        <v>2755</v>
      </c>
      <c r="BI467" s="616" t="s">
        <v>2583</v>
      </c>
      <c r="BJ467" s="384" t="s">
        <v>2674</v>
      </c>
      <c r="BK467" s="616"/>
      <c r="BL467" s="384"/>
      <c r="BM467" s="384"/>
      <c r="BN467" s="616"/>
      <c r="BO467" s="639"/>
      <c r="BP467" s="785"/>
      <c r="BQ467" s="785"/>
      <c r="BR467" s="785"/>
      <c r="BS467" s="786" t="s">
        <v>2756</v>
      </c>
      <c r="BT467" s="786" t="s">
        <v>2757</v>
      </c>
      <c r="BU467" s="786" t="s">
        <v>2758</v>
      </c>
      <c r="BV467" s="796" t="s">
        <v>2759</v>
      </c>
      <c r="BW467" s="797" t="s">
        <v>2760</v>
      </c>
      <c r="BX467" s="870">
        <v>3000</v>
      </c>
      <c r="BY467" s="629">
        <v>46030</v>
      </c>
      <c r="BZ467" s="629">
        <v>46081</v>
      </c>
      <c r="CA467" s="788"/>
      <c r="CB467" s="623">
        <f t="shared" si="506"/>
        <v>30</v>
      </c>
      <c r="CC467" s="789">
        <f t="shared" si="531"/>
        <v>3000</v>
      </c>
      <c r="CD467" s="623">
        <v>26</v>
      </c>
      <c r="CE467" s="790">
        <v>3000</v>
      </c>
      <c r="CF467" s="623">
        <v>26</v>
      </c>
      <c r="CG467" s="791">
        <v>3000</v>
      </c>
      <c r="CH467" s="791">
        <f t="shared" si="537"/>
        <v>0</v>
      </c>
      <c r="CI467" s="791">
        <f t="shared" si="532"/>
        <v>0</v>
      </c>
      <c r="CJ467" s="788"/>
      <c r="CK467" s="623">
        <f t="shared" si="509"/>
        <v>30</v>
      </c>
      <c r="CL467" s="789">
        <f t="shared" si="510"/>
        <v>3000</v>
      </c>
      <c r="CM467" s="623">
        <v>28</v>
      </c>
      <c r="CN467" s="790">
        <f t="shared" si="543"/>
        <v>0</v>
      </c>
      <c r="CO467" s="623">
        <v>28</v>
      </c>
      <c r="CP467" s="791">
        <v>3000</v>
      </c>
      <c r="CQ467" s="791">
        <f t="shared" si="527"/>
        <v>3000</v>
      </c>
      <c r="CR467" s="791">
        <f t="shared" si="528"/>
        <v>0</v>
      </c>
      <c r="CS467" s="792"/>
      <c r="CT467" s="623">
        <f t="shared" si="544"/>
        <v>0</v>
      </c>
      <c r="CU467" s="789">
        <f t="shared" si="545"/>
        <v>0</v>
      </c>
      <c r="CW467" s="791">
        <f t="shared" si="546"/>
        <v>0</v>
      </c>
      <c r="CY467" s="791">
        <f t="shared" si="547"/>
        <v>0</v>
      </c>
      <c r="CZ467" s="791">
        <f t="shared" si="548"/>
        <v>0</v>
      </c>
      <c r="DA467" s="791">
        <f t="shared" si="549"/>
        <v>0</v>
      </c>
      <c r="DC467" s="623">
        <f t="shared" si="529"/>
        <v>0</v>
      </c>
      <c r="DD467" s="789">
        <f t="shared" si="538"/>
        <v>0</v>
      </c>
      <c r="DF467" s="791">
        <f t="shared" si="539"/>
        <v>0</v>
      </c>
      <c r="DH467" s="791">
        <f t="shared" si="540"/>
        <v>0</v>
      </c>
      <c r="DU467" s="793">
        <f t="shared" si="530"/>
        <v>6000</v>
      </c>
      <c r="DV467" s="794">
        <f t="shared" si="503"/>
        <v>3000</v>
      </c>
      <c r="DW467" s="794">
        <f t="shared" si="504"/>
        <v>6000</v>
      </c>
      <c r="DX467" s="794">
        <f t="shared" si="541"/>
        <v>3000</v>
      </c>
      <c r="DY467" s="794">
        <f t="shared" si="542"/>
        <v>0</v>
      </c>
      <c r="EG467" s="621"/>
    </row>
    <row r="468" spans="1:137" s="623" customFormat="1" hidden="1" x14ac:dyDescent="0.25">
      <c r="A468" s="778">
        <v>2026</v>
      </c>
      <c r="B468" s="778">
        <v>479</v>
      </c>
      <c r="C468" s="778" t="s">
        <v>58</v>
      </c>
      <c r="D468" s="778">
        <v>3000654</v>
      </c>
      <c r="E468" s="778">
        <v>5005020</v>
      </c>
      <c r="F468" s="778" t="s">
        <v>2269</v>
      </c>
      <c r="G468" s="778" t="s">
        <v>2270</v>
      </c>
      <c r="H468" s="778">
        <v>93</v>
      </c>
      <c r="I468" s="779" t="s">
        <v>992</v>
      </c>
      <c r="J468" s="780" t="s">
        <v>10</v>
      </c>
      <c r="K468" s="780" t="s">
        <v>60</v>
      </c>
      <c r="L468" s="778" t="str">
        <f t="shared" si="536"/>
        <v>2.3</v>
      </c>
      <c r="M468" s="781" t="s">
        <v>62</v>
      </c>
      <c r="N468" s="781"/>
      <c r="O468" s="778" t="s">
        <v>2641</v>
      </c>
      <c r="P468" s="778" t="s">
        <v>65</v>
      </c>
      <c r="Q468" s="782">
        <v>1</v>
      </c>
      <c r="R468" s="320">
        <v>3000</v>
      </c>
      <c r="S468" s="778">
        <v>30</v>
      </c>
      <c r="T468" s="778">
        <v>30</v>
      </c>
      <c r="U468" s="778"/>
      <c r="V468" s="778"/>
      <c r="W468" s="321"/>
      <c r="X468" s="321"/>
      <c r="Y468" s="321"/>
      <c r="Z468" s="322"/>
      <c r="AA468" s="322"/>
      <c r="AB468" s="322"/>
      <c r="AC468" s="322"/>
      <c r="AD468" s="322"/>
      <c r="AE468" s="320">
        <f t="shared" si="505"/>
        <v>6000</v>
      </c>
      <c r="AF468" s="327">
        <f t="shared" si="533"/>
        <v>3000</v>
      </c>
      <c r="AG468" s="327">
        <f t="shared" si="534"/>
        <v>3000</v>
      </c>
      <c r="AH468" s="327">
        <f t="shared" si="513"/>
        <v>0</v>
      </c>
      <c r="AI468" s="327">
        <f t="shared" si="514"/>
        <v>0</v>
      </c>
      <c r="AJ468" s="327">
        <f t="shared" si="515"/>
        <v>0</v>
      </c>
      <c r="AK468" s="327">
        <f t="shared" si="516"/>
        <v>0</v>
      </c>
      <c r="AL468" s="327">
        <f t="shared" si="517"/>
        <v>0</v>
      </c>
      <c r="AM468" s="327">
        <f t="shared" si="518"/>
        <v>0</v>
      </c>
      <c r="AN468" s="327">
        <f t="shared" si="519"/>
        <v>0</v>
      </c>
      <c r="AO468" s="327">
        <f t="shared" si="520"/>
        <v>0</v>
      </c>
      <c r="AP468" s="327">
        <f t="shared" si="521"/>
        <v>0</v>
      </c>
      <c r="AQ468" s="327">
        <f t="shared" si="522"/>
        <v>0</v>
      </c>
      <c r="AR468" s="264">
        <f t="shared" si="550"/>
        <v>6000</v>
      </c>
      <c r="AS468" s="623" t="s">
        <v>2578</v>
      </c>
      <c r="AT468" s="795" t="s">
        <v>2579</v>
      </c>
      <c r="BB468" s="623" t="s">
        <v>995</v>
      </c>
      <c r="BC468" s="623" t="s">
        <v>2580</v>
      </c>
      <c r="BD468" s="623" t="s">
        <v>2580</v>
      </c>
      <c r="BE468" s="623" t="s">
        <v>2581</v>
      </c>
      <c r="BF468" s="784">
        <v>46028</v>
      </c>
      <c r="BH468" s="616" t="s">
        <v>2761</v>
      </c>
      <c r="BI468" s="616" t="s">
        <v>2583</v>
      </c>
      <c r="BJ468" s="384" t="s">
        <v>2674</v>
      </c>
      <c r="BK468" s="616"/>
      <c r="BL468" s="384"/>
      <c r="BM468" s="384"/>
      <c r="BN468" s="616"/>
      <c r="BO468" s="639"/>
      <c r="BP468" s="785"/>
      <c r="BQ468" s="785"/>
      <c r="BR468" s="785"/>
      <c r="BS468" s="786" t="s">
        <v>2762</v>
      </c>
      <c r="BT468" s="786" t="s">
        <v>2763</v>
      </c>
      <c r="BU468" s="786" t="s">
        <v>2764</v>
      </c>
      <c r="BV468" s="796" t="s">
        <v>2765</v>
      </c>
      <c r="BW468" s="797" t="s">
        <v>2766</v>
      </c>
      <c r="BX468" s="870">
        <v>3000</v>
      </c>
      <c r="BY468" s="629">
        <v>46030</v>
      </c>
      <c r="BZ468" s="629">
        <v>46081</v>
      </c>
      <c r="CA468" s="788"/>
      <c r="CB468" s="623">
        <f t="shared" si="506"/>
        <v>30</v>
      </c>
      <c r="CC468" s="789">
        <f t="shared" si="531"/>
        <v>3000</v>
      </c>
      <c r="CD468" s="623">
        <v>26</v>
      </c>
      <c r="CE468" s="790">
        <v>3000</v>
      </c>
      <c r="CF468" s="623">
        <v>26</v>
      </c>
      <c r="CG468" s="791">
        <v>3000</v>
      </c>
      <c r="CH468" s="791">
        <f t="shared" si="537"/>
        <v>0</v>
      </c>
      <c r="CI468" s="791">
        <f t="shared" si="532"/>
        <v>0</v>
      </c>
      <c r="CJ468" s="788"/>
      <c r="CK468" s="623">
        <f t="shared" si="509"/>
        <v>30</v>
      </c>
      <c r="CL468" s="789">
        <f t="shared" si="510"/>
        <v>3000</v>
      </c>
      <c r="CM468" s="623">
        <v>28</v>
      </c>
      <c r="CN468" s="790">
        <f t="shared" si="543"/>
        <v>0</v>
      </c>
      <c r="CO468" s="623">
        <v>28</v>
      </c>
      <c r="CP468" s="791">
        <v>3000</v>
      </c>
      <c r="CQ468" s="791">
        <f t="shared" si="527"/>
        <v>3000</v>
      </c>
      <c r="CR468" s="791">
        <f t="shared" si="528"/>
        <v>0</v>
      </c>
      <c r="CS468" s="792"/>
      <c r="CT468" s="623">
        <f t="shared" si="544"/>
        <v>0</v>
      </c>
      <c r="CU468" s="789">
        <f t="shared" si="545"/>
        <v>0</v>
      </c>
      <c r="CW468" s="791">
        <f t="shared" si="546"/>
        <v>0</v>
      </c>
      <c r="CY468" s="791">
        <f t="shared" si="547"/>
        <v>0</v>
      </c>
      <c r="CZ468" s="791">
        <f t="shared" si="548"/>
        <v>0</v>
      </c>
      <c r="DA468" s="791">
        <f t="shared" si="549"/>
        <v>0</v>
      </c>
      <c r="DC468" s="623">
        <f t="shared" si="529"/>
        <v>0</v>
      </c>
      <c r="DD468" s="789">
        <f t="shared" si="538"/>
        <v>0</v>
      </c>
      <c r="DF468" s="791">
        <f t="shared" si="539"/>
        <v>0</v>
      </c>
      <c r="DH468" s="791">
        <f t="shared" si="540"/>
        <v>0</v>
      </c>
      <c r="DU468" s="793">
        <f t="shared" si="530"/>
        <v>6000</v>
      </c>
      <c r="DV468" s="794">
        <f t="shared" ref="DV468:DV531" si="551">CE468+CN468+CW468+DF468</f>
        <v>3000</v>
      </c>
      <c r="DW468" s="794">
        <f t="shared" ref="DW468:DW531" si="552">CG468+CP468+CY468+DH468</f>
        <v>6000</v>
      </c>
      <c r="DX468" s="794">
        <f t="shared" si="541"/>
        <v>3000</v>
      </c>
      <c r="DY468" s="794">
        <f t="shared" si="542"/>
        <v>0</v>
      </c>
      <c r="EG468" s="621"/>
    </row>
    <row r="469" spans="1:137" s="623" customFormat="1" hidden="1" x14ac:dyDescent="0.25">
      <c r="A469" s="778">
        <v>2026</v>
      </c>
      <c r="B469" s="778">
        <v>479</v>
      </c>
      <c r="C469" s="778" t="s">
        <v>58</v>
      </c>
      <c r="D469" s="778">
        <v>3000654</v>
      </c>
      <c r="E469" s="778">
        <v>5005020</v>
      </c>
      <c r="F469" s="778" t="s">
        <v>2269</v>
      </c>
      <c r="G469" s="778" t="s">
        <v>2270</v>
      </c>
      <c r="H469" s="778">
        <v>93</v>
      </c>
      <c r="I469" s="779" t="s">
        <v>992</v>
      </c>
      <c r="J469" s="780" t="s">
        <v>10</v>
      </c>
      <c r="K469" s="780" t="s">
        <v>60</v>
      </c>
      <c r="L469" s="778" t="str">
        <f t="shared" si="536"/>
        <v>2.3</v>
      </c>
      <c r="M469" s="781" t="s">
        <v>62</v>
      </c>
      <c r="N469" s="781"/>
      <c r="O469" s="778" t="s">
        <v>2641</v>
      </c>
      <c r="P469" s="778" t="s">
        <v>65</v>
      </c>
      <c r="Q469" s="782">
        <v>1</v>
      </c>
      <c r="R469" s="320">
        <v>3000</v>
      </c>
      <c r="S469" s="778">
        <v>30</v>
      </c>
      <c r="T469" s="778">
        <v>30</v>
      </c>
      <c r="U469" s="778"/>
      <c r="V469" s="778"/>
      <c r="W469" s="321"/>
      <c r="X469" s="321"/>
      <c r="Y469" s="321"/>
      <c r="Z469" s="322"/>
      <c r="AA469" s="322"/>
      <c r="AB469" s="322"/>
      <c r="AC469" s="322"/>
      <c r="AD469" s="322"/>
      <c r="AE469" s="320">
        <f t="shared" si="505"/>
        <v>6000</v>
      </c>
      <c r="AF469" s="327">
        <f t="shared" si="533"/>
        <v>3000</v>
      </c>
      <c r="AG469" s="327">
        <f t="shared" si="534"/>
        <v>3000</v>
      </c>
      <c r="AH469" s="327">
        <f t="shared" si="513"/>
        <v>0</v>
      </c>
      <c r="AI469" s="327">
        <f t="shared" si="514"/>
        <v>0</v>
      </c>
      <c r="AJ469" s="327">
        <f t="shared" si="515"/>
        <v>0</v>
      </c>
      <c r="AK469" s="327">
        <f t="shared" si="516"/>
        <v>0</v>
      </c>
      <c r="AL469" s="327">
        <f t="shared" si="517"/>
        <v>0</v>
      </c>
      <c r="AM469" s="327">
        <f t="shared" si="518"/>
        <v>0</v>
      </c>
      <c r="AN469" s="327">
        <f t="shared" si="519"/>
        <v>0</v>
      </c>
      <c r="AO469" s="327">
        <f t="shared" si="520"/>
        <v>0</v>
      </c>
      <c r="AP469" s="327">
        <f t="shared" si="521"/>
        <v>0</v>
      </c>
      <c r="AQ469" s="327">
        <f t="shared" si="522"/>
        <v>0</v>
      </c>
      <c r="AR469" s="264">
        <f t="shared" si="550"/>
        <v>6000</v>
      </c>
      <c r="AS469" s="623" t="s">
        <v>2578</v>
      </c>
      <c r="AT469" s="783" t="s">
        <v>2579</v>
      </c>
      <c r="BB469" s="623" t="s">
        <v>995</v>
      </c>
      <c r="BC469" s="623" t="s">
        <v>2580</v>
      </c>
      <c r="BD469" s="623" t="s">
        <v>2580</v>
      </c>
      <c r="BE469" s="623" t="s">
        <v>2581</v>
      </c>
      <c r="BF469" s="784">
        <v>46028</v>
      </c>
      <c r="BH469" s="616" t="s">
        <v>2767</v>
      </c>
      <c r="BI469" s="616" t="s">
        <v>2583</v>
      </c>
      <c r="BJ469" s="384" t="s">
        <v>2674</v>
      </c>
      <c r="BK469" s="616"/>
      <c r="BL469" s="384"/>
      <c r="BM469" s="384"/>
      <c r="BN469" s="616"/>
      <c r="BO469" s="639"/>
      <c r="BP469" s="785"/>
      <c r="BQ469" s="785"/>
      <c r="BR469" s="785"/>
      <c r="BS469" s="786" t="s">
        <v>2768</v>
      </c>
      <c r="BT469" s="786" t="s">
        <v>2769</v>
      </c>
      <c r="BU469" s="786" t="s">
        <v>2770</v>
      </c>
      <c r="BV469" s="796" t="s">
        <v>2771</v>
      </c>
      <c r="BW469" s="797" t="s">
        <v>2772</v>
      </c>
      <c r="BX469" s="870">
        <v>3000</v>
      </c>
      <c r="BY469" s="629">
        <v>46030</v>
      </c>
      <c r="BZ469" s="629">
        <v>46081</v>
      </c>
      <c r="CA469" s="788"/>
      <c r="CB469" s="623">
        <f t="shared" si="506"/>
        <v>30</v>
      </c>
      <c r="CC469" s="789">
        <f t="shared" si="531"/>
        <v>3000</v>
      </c>
      <c r="CD469" s="786">
        <v>26</v>
      </c>
      <c r="CE469" s="787">
        <v>3000</v>
      </c>
      <c r="CF469" s="623">
        <v>26</v>
      </c>
      <c r="CG469" s="791">
        <v>3000</v>
      </c>
      <c r="CH469" s="791">
        <f t="shared" si="537"/>
        <v>0</v>
      </c>
      <c r="CI469" s="791">
        <f t="shared" si="532"/>
        <v>0</v>
      </c>
      <c r="CJ469" s="788"/>
      <c r="CK469" s="623">
        <f t="shared" si="509"/>
        <v>30</v>
      </c>
      <c r="CL469" s="789">
        <f t="shared" si="510"/>
        <v>3000</v>
      </c>
      <c r="CM469" s="786">
        <v>28</v>
      </c>
      <c r="CN469" s="790">
        <f t="shared" si="543"/>
        <v>0</v>
      </c>
      <c r="CO469" s="623">
        <v>28</v>
      </c>
      <c r="CP469" s="791">
        <v>3000</v>
      </c>
      <c r="CQ469" s="791">
        <f t="shared" si="527"/>
        <v>3000</v>
      </c>
      <c r="CR469" s="791">
        <f t="shared" si="528"/>
        <v>0</v>
      </c>
      <c r="CS469" s="792"/>
      <c r="CT469" s="623">
        <f t="shared" si="544"/>
        <v>0</v>
      </c>
      <c r="CU469" s="789">
        <f t="shared" si="545"/>
        <v>0</v>
      </c>
      <c r="CW469" s="791">
        <f t="shared" si="546"/>
        <v>0</v>
      </c>
      <c r="CY469" s="791">
        <f t="shared" si="547"/>
        <v>0</v>
      </c>
      <c r="CZ469" s="791">
        <f t="shared" si="548"/>
        <v>0</v>
      </c>
      <c r="DA469" s="791">
        <f t="shared" si="549"/>
        <v>0</v>
      </c>
      <c r="DC469" s="623">
        <f t="shared" si="529"/>
        <v>0</v>
      </c>
      <c r="DD469" s="789">
        <f t="shared" si="538"/>
        <v>0</v>
      </c>
      <c r="DF469" s="791">
        <f t="shared" si="539"/>
        <v>0</v>
      </c>
      <c r="DH469" s="791">
        <f t="shared" si="540"/>
        <v>0</v>
      </c>
      <c r="DU469" s="793">
        <f t="shared" si="530"/>
        <v>6000</v>
      </c>
      <c r="DV469" s="794">
        <f t="shared" si="551"/>
        <v>3000</v>
      </c>
      <c r="DW469" s="794">
        <f t="shared" si="552"/>
        <v>6000</v>
      </c>
      <c r="DX469" s="794">
        <f t="shared" si="541"/>
        <v>3000</v>
      </c>
      <c r="DY469" s="794">
        <f t="shared" si="542"/>
        <v>0</v>
      </c>
      <c r="EG469" s="621"/>
    </row>
    <row r="470" spans="1:137" s="623" customFormat="1" hidden="1" x14ac:dyDescent="0.25">
      <c r="A470" s="778">
        <v>2026</v>
      </c>
      <c r="B470" s="778">
        <v>479</v>
      </c>
      <c r="C470" s="778" t="s">
        <v>58</v>
      </c>
      <c r="D470" s="778">
        <v>3000654</v>
      </c>
      <c r="E470" s="778">
        <v>5005020</v>
      </c>
      <c r="F470" s="778" t="s">
        <v>2269</v>
      </c>
      <c r="G470" s="778" t="s">
        <v>2270</v>
      </c>
      <c r="H470" s="778">
        <v>93</v>
      </c>
      <c r="I470" s="779" t="s">
        <v>992</v>
      </c>
      <c r="J470" s="780" t="s">
        <v>10</v>
      </c>
      <c r="K470" s="780" t="s">
        <v>60</v>
      </c>
      <c r="L470" s="778" t="str">
        <f t="shared" si="536"/>
        <v>2.3</v>
      </c>
      <c r="M470" s="781" t="s">
        <v>62</v>
      </c>
      <c r="N470" s="781"/>
      <c r="O470" s="778" t="s">
        <v>2641</v>
      </c>
      <c r="P470" s="778" t="s">
        <v>65</v>
      </c>
      <c r="Q470" s="782">
        <v>1</v>
      </c>
      <c r="R470" s="320">
        <v>3000</v>
      </c>
      <c r="S470" s="778">
        <v>30</v>
      </c>
      <c r="T470" s="778">
        <v>30</v>
      </c>
      <c r="U470" s="778"/>
      <c r="V470" s="778"/>
      <c r="W470" s="321"/>
      <c r="X470" s="321"/>
      <c r="Y470" s="321"/>
      <c r="Z470" s="322"/>
      <c r="AA470" s="322"/>
      <c r="AB470" s="322"/>
      <c r="AC470" s="322"/>
      <c r="AD470" s="322"/>
      <c r="AE470" s="320">
        <f t="shared" si="505"/>
        <v>6000</v>
      </c>
      <c r="AF470" s="327">
        <f t="shared" si="533"/>
        <v>3000</v>
      </c>
      <c r="AG470" s="327">
        <f t="shared" si="534"/>
        <v>3000</v>
      </c>
      <c r="AH470" s="327">
        <f t="shared" si="513"/>
        <v>0</v>
      </c>
      <c r="AI470" s="327">
        <f t="shared" si="514"/>
        <v>0</v>
      </c>
      <c r="AJ470" s="327">
        <f t="shared" si="515"/>
        <v>0</v>
      </c>
      <c r="AK470" s="327">
        <f t="shared" si="516"/>
        <v>0</v>
      </c>
      <c r="AL470" s="327">
        <f t="shared" si="517"/>
        <v>0</v>
      </c>
      <c r="AM470" s="327">
        <f t="shared" si="518"/>
        <v>0</v>
      </c>
      <c r="AN470" s="327">
        <f t="shared" si="519"/>
        <v>0</v>
      </c>
      <c r="AO470" s="327">
        <f t="shared" si="520"/>
        <v>0</v>
      </c>
      <c r="AP470" s="327">
        <f t="shared" si="521"/>
        <v>0</v>
      </c>
      <c r="AQ470" s="327">
        <f t="shared" si="522"/>
        <v>0</v>
      </c>
      <c r="AR470" s="264">
        <f t="shared" si="550"/>
        <v>6000</v>
      </c>
      <c r="AS470" s="623" t="s">
        <v>2578</v>
      </c>
      <c r="AT470" s="783" t="s">
        <v>2579</v>
      </c>
      <c r="BB470" s="623" t="s">
        <v>995</v>
      </c>
      <c r="BC470" s="623" t="s">
        <v>2580</v>
      </c>
      <c r="BD470" s="623" t="s">
        <v>2580</v>
      </c>
      <c r="BE470" s="623" t="s">
        <v>2581</v>
      </c>
      <c r="BF470" s="784">
        <v>46028</v>
      </c>
      <c r="BH470" s="616" t="s">
        <v>2773</v>
      </c>
      <c r="BI470" s="616" t="s">
        <v>2583</v>
      </c>
      <c r="BJ470" s="384" t="s">
        <v>2674</v>
      </c>
      <c r="BK470" s="616"/>
      <c r="BL470" s="384"/>
      <c r="BM470" s="384"/>
      <c r="BN470" s="616"/>
      <c r="BO470" s="639"/>
      <c r="BP470" s="785"/>
      <c r="BQ470" s="785"/>
      <c r="BR470" s="785"/>
      <c r="BS470" s="786" t="s">
        <v>2774</v>
      </c>
      <c r="BT470" s="786" t="s">
        <v>2775</v>
      </c>
      <c r="BU470" s="786" t="s">
        <v>2776</v>
      </c>
      <c r="BV470" s="796" t="s">
        <v>2777</v>
      </c>
      <c r="BW470" s="797" t="s">
        <v>2778</v>
      </c>
      <c r="BX470" s="870">
        <v>3000</v>
      </c>
      <c r="BY470" s="629">
        <v>46030</v>
      </c>
      <c r="BZ470" s="629">
        <v>46081</v>
      </c>
      <c r="CA470" s="788"/>
      <c r="CB470" s="623">
        <f t="shared" si="506"/>
        <v>30</v>
      </c>
      <c r="CC470" s="789">
        <f t="shared" si="531"/>
        <v>3000</v>
      </c>
      <c r="CD470" s="786">
        <v>26</v>
      </c>
      <c r="CE470" s="787">
        <v>3000</v>
      </c>
      <c r="CF470" s="623">
        <v>26</v>
      </c>
      <c r="CG470" s="791">
        <v>3000</v>
      </c>
      <c r="CH470" s="791">
        <f t="shared" si="537"/>
        <v>0</v>
      </c>
      <c r="CI470" s="791">
        <f t="shared" si="532"/>
        <v>0</v>
      </c>
      <c r="CJ470" s="788"/>
      <c r="CK470" s="623">
        <f t="shared" si="509"/>
        <v>30</v>
      </c>
      <c r="CL470" s="789">
        <f t="shared" si="510"/>
        <v>3000</v>
      </c>
      <c r="CM470" s="786">
        <v>28</v>
      </c>
      <c r="CN470" s="790">
        <f t="shared" si="543"/>
        <v>0</v>
      </c>
      <c r="CO470" s="623">
        <v>28</v>
      </c>
      <c r="CP470" s="791">
        <v>3000</v>
      </c>
      <c r="CQ470" s="791">
        <f t="shared" si="527"/>
        <v>3000</v>
      </c>
      <c r="CR470" s="791">
        <f t="shared" si="528"/>
        <v>0</v>
      </c>
      <c r="CS470" s="792"/>
      <c r="CT470" s="623">
        <f t="shared" si="544"/>
        <v>0</v>
      </c>
      <c r="CU470" s="789">
        <f t="shared" si="545"/>
        <v>0</v>
      </c>
      <c r="CW470" s="791">
        <f t="shared" si="546"/>
        <v>0</v>
      </c>
      <c r="CY470" s="791">
        <f t="shared" si="547"/>
        <v>0</v>
      </c>
      <c r="CZ470" s="791">
        <f t="shared" si="548"/>
        <v>0</v>
      </c>
      <c r="DA470" s="791">
        <f t="shared" si="549"/>
        <v>0</v>
      </c>
      <c r="DC470" s="623">
        <f t="shared" si="529"/>
        <v>0</v>
      </c>
      <c r="DD470" s="789">
        <f t="shared" si="538"/>
        <v>0</v>
      </c>
      <c r="DF470" s="791">
        <f t="shared" si="539"/>
        <v>0</v>
      </c>
      <c r="DH470" s="791">
        <f t="shared" si="540"/>
        <v>0</v>
      </c>
      <c r="DU470" s="793">
        <f t="shared" si="530"/>
        <v>6000</v>
      </c>
      <c r="DV470" s="794">
        <f t="shared" si="551"/>
        <v>3000</v>
      </c>
      <c r="DW470" s="794">
        <f t="shared" si="552"/>
        <v>6000</v>
      </c>
      <c r="DX470" s="794">
        <f t="shared" si="541"/>
        <v>3000</v>
      </c>
      <c r="DY470" s="794">
        <f t="shared" si="542"/>
        <v>0</v>
      </c>
      <c r="EG470" s="621"/>
    </row>
    <row r="471" spans="1:137" s="623" customFormat="1" hidden="1" x14ac:dyDescent="0.25">
      <c r="A471" s="778">
        <v>2026</v>
      </c>
      <c r="B471" s="778">
        <v>479</v>
      </c>
      <c r="C471" s="778" t="s">
        <v>58</v>
      </c>
      <c r="D471" s="778">
        <v>3000654</v>
      </c>
      <c r="E471" s="778">
        <v>5005020</v>
      </c>
      <c r="F471" s="778" t="s">
        <v>2269</v>
      </c>
      <c r="G471" s="778" t="s">
        <v>2270</v>
      </c>
      <c r="H471" s="778">
        <v>93</v>
      </c>
      <c r="I471" s="779" t="s">
        <v>992</v>
      </c>
      <c r="J471" s="780" t="s">
        <v>10</v>
      </c>
      <c r="K471" s="780" t="s">
        <v>60</v>
      </c>
      <c r="L471" s="778" t="str">
        <f t="shared" si="536"/>
        <v>2.3</v>
      </c>
      <c r="M471" s="781" t="s">
        <v>62</v>
      </c>
      <c r="N471" s="781"/>
      <c r="O471" s="778" t="s">
        <v>2641</v>
      </c>
      <c r="P471" s="778" t="s">
        <v>65</v>
      </c>
      <c r="Q471" s="782">
        <v>1</v>
      </c>
      <c r="R471" s="320">
        <v>3000</v>
      </c>
      <c r="S471" s="778">
        <v>30</v>
      </c>
      <c r="T471" s="778">
        <v>30</v>
      </c>
      <c r="U471" s="778"/>
      <c r="V471" s="778"/>
      <c r="W471" s="321"/>
      <c r="X471" s="321"/>
      <c r="Y471" s="321"/>
      <c r="Z471" s="322"/>
      <c r="AA471" s="322"/>
      <c r="AB471" s="322"/>
      <c r="AC471" s="322"/>
      <c r="AD471" s="322"/>
      <c r="AE471" s="320">
        <f t="shared" si="505"/>
        <v>6000</v>
      </c>
      <c r="AF471" s="327">
        <f t="shared" si="533"/>
        <v>3000</v>
      </c>
      <c r="AG471" s="327">
        <f t="shared" si="534"/>
        <v>3000</v>
      </c>
      <c r="AH471" s="327">
        <f t="shared" si="513"/>
        <v>0</v>
      </c>
      <c r="AI471" s="327">
        <f t="shared" si="514"/>
        <v>0</v>
      </c>
      <c r="AJ471" s="327">
        <f t="shared" si="515"/>
        <v>0</v>
      </c>
      <c r="AK471" s="327">
        <f t="shared" si="516"/>
        <v>0</v>
      </c>
      <c r="AL471" s="327">
        <f t="shared" si="517"/>
        <v>0</v>
      </c>
      <c r="AM471" s="327">
        <f t="shared" si="518"/>
        <v>0</v>
      </c>
      <c r="AN471" s="327">
        <f t="shared" si="519"/>
        <v>0</v>
      </c>
      <c r="AO471" s="327">
        <f t="shared" si="520"/>
        <v>0</v>
      </c>
      <c r="AP471" s="327">
        <f t="shared" si="521"/>
        <v>0</v>
      </c>
      <c r="AQ471" s="327">
        <f t="shared" si="522"/>
        <v>0</v>
      </c>
      <c r="AR471" s="264">
        <f t="shared" si="550"/>
        <v>6000</v>
      </c>
      <c r="AS471" s="623" t="s">
        <v>2578</v>
      </c>
      <c r="AT471" s="795" t="s">
        <v>2579</v>
      </c>
      <c r="BB471" s="623" t="s">
        <v>995</v>
      </c>
      <c r="BC471" s="623" t="s">
        <v>2580</v>
      </c>
      <c r="BD471" s="623" t="s">
        <v>2580</v>
      </c>
      <c r="BE471" s="623" t="s">
        <v>2581</v>
      </c>
      <c r="BF471" s="784">
        <v>46028</v>
      </c>
      <c r="BH471" s="616" t="s">
        <v>2779</v>
      </c>
      <c r="BI471" s="616" t="s">
        <v>2583</v>
      </c>
      <c r="BJ471" s="384" t="s">
        <v>2674</v>
      </c>
      <c r="BK471" s="616"/>
      <c r="BL471" s="384"/>
      <c r="BM471" s="384"/>
      <c r="BN471" s="616"/>
      <c r="BO471" s="639"/>
      <c r="BP471" s="639"/>
      <c r="BQ471" s="639"/>
      <c r="BR471" s="639"/>
      <c r="BS471" s="812" t="s">
        <v>2369</v>
      </c>
      <c r="BT471" s="812" t="s">
        <v>1062</v>
      </c>
      <c r="BU471" s="812" t="s">
        <v>2780</v>
      </c>
      <c r="BV471" s="813" t="s">
        <v>2781</v>
      </c>
      <c r="BW471" s="639">
        <v>10103552431</v>
      </c>
      <c r="BX471" s="870">
        <v>3000</v>
      </c>
      <c r="BY471" s="629">
        <v>46030</v>
      </c>
      <c r="BZ471" s="618">
        <v>46081</v>
      </c>
      <c r="CA471" s="788"/>
      <c r="CB471" s="623">
        <f t="shared" si="506"/>
        <v>30</v>
      </c>
      <c r="CC471" s="789">
        <f t="shared" si="531"/>
        <v>3000</v>
      </c>
      <c r="CD471" s="623">
        <v>26</v>
      </c>
      <c r="CE471" s="790">
        <v>3000</v>
      </c>
      <c r="CF471" s="623">
        <v>26</v>
      </c>
      <c r="CG471" s="791">
        <v>3000</v>
      </c>
      <c r="CH471" s="791">
        <f t="shared" si="537"/>
        <v>0</v>
      </c>
      <c r="CI471" s="791">
        <f t="shared" si="532"/>
        <v>0</v>
      </c>
      <c r="CJ471" s="788"/>
      <c r="CK471" s="623">
        <f t="shared" si="509"/>
        <v>30</v>
      </c>
      <c r="CL471" s="789">
        <f t="shared" si="510"/>
        <v>3000</v>
      </c>
      <c r="CM471" s="623">
        <v>28</v>
      </c>
      <c r="CN471" s="790">
        <f t="shared" si="543"/>
        <v>0</v>
      </c>
      <c r="CO471" s="623">
        <v>28</v>
      </c>
      <c r="CP471" s="791">
        <v>3000</v>
      </c>
      <c r="CQ471" s="791">
        <f t="shared" si="527"/>
        <v>3000</v>
      </c>
      <c r="CR471" s="791">
        <f t="shared" si="528"/>
        <v>0</v>
      </c>
      <c r="CS471" s="792"/>
      <c r="CT471" s="623">
        <f t="shared" si="544"/>
        <v>0</v>
      </c>
      <c r="CU471" s="789">
        <f t="shared" si="545"/>
        <v>0</v>
      </c>
      <c r="CW471" s="791">
        <f t="shared" si="546"/>
        <v>0</v>
      </c>
      <c r="CY471" s="791">
        <f t="shared" si="547"/>
        <v>0</v>
      </c>
      <c r="CZ471" s="791">
        <f t="shared" si="548"/>
        <v>0</v>
      </c>
      <c r="DA471" s="791">
        <f t="shared" si="549"/>
        <v>0</v>
      </c>
      <c r="DC471" s="623">
        <f t="shared" si="529"/>
        <v>0</v>
      </c>
      <c r="DD471" s="789">
        <f t="shared" si="538"/>
        <v>0</v>
      </c>
      <c r="DF471" s="791">
        <f t="shared" si="539"/>
        <v>0</v>
      </c>
      <c r="DH471" s="791">
        <f t="shared" si="540"/>
        <v>0</v>
      </c>
      <c r="DU471" s="793">
        <f t="shared" si="530"/>
        <v>6000</v>
      </c>
      <c r="DV471" s="794">
        <f t="shared" si="551"/>
        <v>3000</v>
      </c>
      <c r="DW471" s="794">
        <f t="shared" si="552"/>
        <v>6000</v>
      </c>
      <c r="DX471" s="794">
        <f t="shared" si="541"/>
        <v>3000</v>
      </c>
      <c r="DY471" s="794">
        <f t="shared" si="542"/>
        <v>0</v>
      </c>
      <c r="EG471" s="621"/>
    </row>
    <row r="472" spans="1:137" s="623" customFormat="1" hidden="1" x14ac:dyDescent="0.25">
      <c r="A472" s="778">
        <v>2026</v>
      </c>
      <c r="B472" s="778">
        <v>479</v>
      </c>
      <c r="C472" s="778" t="s">
        <v>58</v>
      </c>
      <c r="D472" s="778">
        <v>3000654</v>
      </c>
      <c r="E472" s="778">
        <v>5005020</v>
      </c>
      <c r="F472" s="778" t="s">
        <v>2269</v>
      </c>
      <c r="G472" s="778" t="s">
        <v>2270</v>
      </c>
      <c r="H472" s="778">
        <v>93</v>
      </c>
      <c r="I472" s="779" t="s">
        <v>992</v>
      </c>
      <c r="J472" s="780" t="s">
        <v>10</v>
      </c>
      <c r="K472" s="780" t="s">
        <v>60</v>
      </c>
      <c r="L472" s="778" t="str">
        <f t="shared" si="536"/>
        <v>2.3</v>
      </c>
      <c r="M472" s="781" t="s">
        <v>62</v>
      </c>
      <c r="N472" s="781"/>
      <c r="O472" s="778" t="s">
        <v>2641</v>
      </c>
      <c r="P472" s="778" t="s">
        <v>65</v>
      </c>
      <c r="Q472" s="782">
        <v>1</v>
      </c>
      <c r="R472" s="320">
        <v>3000</v>
      </c>
      <c r="S472" s="778">
        <v>30</v>
      </c>
      <c r="T472" s="778">
        <v>30</v>
      </c>
      <c r="U472" s="778"/>
      <c r="V472" s="778"/>
      <c r="W472" s="321"/>
      <c r="X472" s="321"/>
      <c r="Y472" s="321"/>
      <c r="Z472" s="322"/>
      <c r="AA472" s="322"/>
      <c r="AB472" s="322"/>
      <c r="AC472" s="322"/>
      <c r="AD472" s="322"/>
      <c r="AE472" s="320">
        <f t="shared" si="505"/>
        <v>6000</v>
      </c>
      <c r="AF472" s="327">
        <f t="shared" si="533"/>
        <v>3000</v>
      </c>
      <c r="AG472" s="327">
        <f t="shared" si="534"/>
        <v>3000</v>
      </c>
      <c r="AH472" s="327">
        <f t="shared" si="513"/>
        <v>0</v>
      </c>
      <c r="AI472" s="327">
        <f t="shared" si="514"/>
        <v>0</v>
      </c>
      <c r="AJ472" s="327">
        <f t="shared" si="515"/>
        <v>0</v>
      </c>
      <c r="AK472" s="327">
        <f t="shared" si="516"/>
        <v>0</v>
      </c>
      <c r="AL472" s="327">
        <f t="shared" si="517"/>
        <v>0</v>
      </c>
      <c r="AM472" s="327">
        <f t="shared" si="518"/>
        <v>0</v>
      </c>
      <c r="AN472" s="327">
        <f t="shared" si="519"/>
        <v>0</v>
      </c>
      <c r="AO472" s="327">
        <f t="shared" si="520"/>
        <v>0</v>
      </c>
      <c r="AP472" s="327">
        <f t="shared" si="521"/>
        <v>0</v>
      </c>
      <c r="AQ472" s="327">
        <f t="shared" si="522"/>
        <v>0</v>
      </c>
      <c r="AR472" s="264">
        <f t="shared" si="550"/>
        <v>6000</v>
      </c>
      <c r="AS472" s="623" t="s">
        <v>2578</v>
      </c>
      <c r="AT472" s="783" t="s">
        <v>2579</v>
      </c>
      <c r="BB472" s="623" t="s">
        <v>995</v>
      </c>
      <c r="BC472" s="623" t="s">
        <v>2580</v>
      </c>
      <c r="BD472" s="623" t="s">
        <v>2580</v>
      </c>
      <c r="BE472" s="623" t="s">
        <v>2581</v>
      </c>
      <c r="BF472" s="784">
        <v>46028</v>
      </c>
      <c r="BH472" s="616" t="s">
        <v>2782</v>
      </c>
      <c r="BI472" s="616" t="s">
        <v>2583</v>
      </c>
      <c r="BJ472" s="384" t="s">
        <v>2674</v>
      </c>
      <c r="BK472" s="616"/>
      <c r="BL472" s="384"/>
      <c r="BM472" s="384"/>
      <c r="BN472" s="616"/>
      <c r="BO472" s="639"/>
      <c r="BP472" s="785"/>
      <c r="BQ472" s="785"/>
      <c r="BR472" s="785"/>
      <c r="BS472" s="786" t="s">
        <v>2783</v>
      </c>
      <c r="BT472" s="786" t="s">
        <v>1485</v>
      </c>
      <c r="BU472" s="786" t="s">
        <v>2784</v>
      </c>
      <c r="BV472" s="796">
        <v>73058650</v>
      </c>
      <c r="BW472" s="797">
        <v>10730586502</v>
      </c>
      <c r="BX472" s="811">
        <v>3000</v>
      </c>
      <c r="BY472" s="629">
        <v>46030</v>
      </c>
      <c r="BZ472" s="629">
        <v>46081</v>
      </c>
      <c r="CA472" s="788"/>
      <c r="CB472" s="623">
        <f t="shared" si="506"/>
        <v>30</v>
      </c>
      <c r="CC472" s="789">
        <f t="shared" si="531"/>
        <v>3000</v>
      </c>
      <c r="CD472" s="786">
        <v>26</v>
      </c>
      <c r="CE472" s="787">
        <v>3000</v>
      </c>
      <c r="CF472" s="623">
        <v>26</v>
      </c>
      <c r="CG472" s="791">
        <v>3000</v>
      </c>
      <c r="CH472" s="791">
        <f t="shared" si="537"/>
        <v>0</v>
      </c>
      <c r="CI472" s="791">
        <f t="shared" si="532"/>
        <v>0</v>
      </c>
      <c r="CJ472" s="788"/>
      <c r="CK472" s="623">
        <f t="shared" si="509"/>
        <v>30</v>
      </c>
      <c r="CL472" s="789">
        <f t="shared" si="510"/>
        <v>3000</v>
      </c>
      <c r="CM472" s="786">
        <v>28</v>
      </c>
      <c r="CN472" s="790">
        <f t="shared" si="543"/>
        <v>0</v>
      </c>
      <c r="CO472" s="623">
        <v>28</v>
      </c>
      <c r="CP472" s="791">
        <v>3000</v>
      </c>
      <c r="CQ472" s="791">
        <f t="shared" si="527"/>
        <v>3000</v>
      </c>
      <c r="CR472" s="791">
        <f t="shared" si="528"/>
        <v>0</v>
      </c>
      <c r="CS472" s="792"/>
      <c r="CT472" s="623">
        <f t="shared" si="544"/>
        <v>0</v>
      </c>
      <c r="CU472" s="789">
        <f t="shared" si="545"/>
        <v>0</v>
      </c>
      <c r="CW472" s="791">
        <f t="shared" si="546"/>
        <v>0</v>
      </c>
      <c r="CY472" s="791">
        <f t="shared" si="547"/>
        <v>0</v>
      </c>
      <c r="CZ472" s="791">
        <f t="shared" si="548"/>
        <v>0</v>
      </c>
      <c r="DA472" s="791">
        <f t="shared" si="549"/>
        <v>0</v>
      </c>
      <c r="DC472" s="623">
        <f t="shared" si="529"/>
        <v>0</v>
      </c>
      <c r="DD472" s="789">
        <f t="shared" si="538"/>
        <v>0</v>
      </c>
      <c r="DF472" s="791">
        <f t="shared" si="539"/>
        <v>0</v>
      </c>
      <c r="DH472" s="791">
        <f t="shared" si="540"/>
        <v>0</v>
      </c>
      <c r="DU472" s="793">
        <f t="shared" si="530"/>
        <v>6000</v>
      </c>
      <c r="DV472" s="794">
        <f t="shared" si="551"/>
        <v>3000</v>
      </c>
      <c r="DW472" s="794">
        <f t="shared" si="552"/>
        <v>6000</v>
      </c>
      <c r="DX472" s="794">
        <f t="shared" si="541"/>
        <v>3000</v>
      </c>
      <c r="DY472" s="794">
        <f t="shared" si="542"/>
        <v>0</v>
      </c>
      <c r="EG472" s="621"/>
    </row>
    <row r="473" spans="1:137" s="623" customFormat="1" hidden="1" x14ac:dyDescent="0.25">
      <c r="A473" s="778">
        <v>2026</v>
      </c>
      <c r="B473" s="778">
        <v>479</v>
      </c>
      <c r="C473" s="778" t="s">
        <v>58</v>
      </c>
      <c r="D473" s="778">
        <v>3000654</v>
      </c>
      <c r="E473" s="778">
        <v>5005020</v>
      </c>
      <c r="F473" s="778" t="s">
        <v>2269</v>
      </c>
      <c r="G473" s="778" t="s">
        <v>2270</v>
      </c>
      <c r="H473" s="778">
        <v>93</v>
      </c>
      <c r="I473" s="779" t="s">
        <v>992</v>
      </c>
      <c r="J473" s="780" t="s">
        <v>10</v>
      </c>
      <c r="K473" s="780" t="s">
        <v>60</v>
      </c>
      <c r="L473" s="778" t="str">
        <f t="shared" si="536"/>
        <v>2.3</v>
      </c>
      <c r="M473" s="781" t="s">
        <v>62</v>
      </c>
      <c r="N473" s="781"/>
      <c r="O473" s="778" t="s">
        <v>2641</v>
      </c>
      <c r="P473" s="778" t="s">
        <v>65</v>
      </c>
      <c r="Q473" s="782">
        <v>1</v>
      </c>
      <c r="R473" s="320">
        <v>3000</v>
      </c>
      <c r="S473" s="778">
        <v>30</v>
      </c>
      <c r="T473" s="778">
        <v>30</v>
      </c>
      <c r="U473" s="778"/>
      <c r="V473" s="778"/>
      <c r="W473" s="321"/>
      <c r="X473" s="321"/>
      <c r="Y473" s="321"/>
      <c r="Z473" s="322"/>
      <c r="AA473" s="322"/>
      <c r="AB473" s="322"/>
      <c r="AC473" s="322"/>
      <c r="AD473" s="322"/>
      <c r="AE473" s="320">
        <f t="shared" si="505"/>
        <v>6000</v>
      </c>
      <c r="AF473" s="327">
        <f t="shared" si="533"/>
        <v>3000</v>
      </c>
      <c r="AG473" s="327">
        <f t="shared" si="534"/>
        <v>3000</v>
      </c>
      <c r="AH473" s="327">
        <f t="shared" si="513"/>
        <v>0</v>
      </c>
      <c r="AI473" s="327">
        <f t="shared" si="514"/>
        <v>0</v>
      </c>
      <c r="AJ473" s="327">
        <f t="shared" si="515"/>
        <v>0</v>
      </c>
      <c r="AK473" s="327">
        <f t="shared" si="516"/>
        <v>0</v>
      </c>
      <c r="AL473" s="327">
        <f t="shared" si="517"/>
        <v>0</v>
      </c>
      <c r="AM473" s="327">
        <f t="shared" si="518"/>
        <v>0</v>
      </c>
      <c r="AN473" s="327">
        <f t="shared" si="519"/>
        <v>0</v>
      </c>
      <c r="AO473" s="327">
        <f t="shared" si="520"/>
        <v>0</v>
      </c>
      <c r="AP473" s="327">
        <f t="shared" si="521"/>
        <v>0</v>
      </c>
      <c r="AQ473" s="327">
        <f t="shared" si="522"/>
        <v>0</v>
      </c>
      <c r="AR473" s="264">
        <f t="shared" si="550"/>
        <v>6000</v>
      </c>
      <c r="AS473" s="623" t="s">
        <v>2578</v>
      </c>
      <c r="AT473" s="783" t="s">
        <v>2579</v>
      </c>
      <c r="BB473" s="623" t="s">
        <v>995</v>
      </c>
      <c r="BC473" s="623" t="s">
        <v>2580</v>
      </c>
      <c r="BD473" s="623" t="s">
        <v>2580</v>
      </c>
      <c r="BE473" s="623" t="s">
        <v>2581</v>
      </c>
      <c r="BF473" s="784">
        <v>46028</v>
      </c>
      <c r="BH473" s="616" t="s">
        <v>2785</v>
      </c>
      <c r="BI473" s="616" t="s">
        <v>2583</v>
      </c>
      <c r="BJ473" s="384" t="s">
        <v>2674</v>
      </c>
      <c r="BK473" s="616"/>
      <c r="BL473" s="384"/>
      <c r="BM473" s="384"/>
      <c r="BN473" s="616"/>
      <c r="BO473" s="639"/>
      <c r="BP473" s="785"/>
      <c r="BQ473" s="785"/>
      <c r="BR473" s="785"/>
      <c r="BS473" s="786" t="s">
        <v>2786</v>
      </c>
      <c r="BT473" s="786" t="s">
        <v>2787</v>
      </c>
      <c r="BU473" s="786" t="s">
        <v>2788</v>
      </c>
      <c r="BV473" s="796">
        <v>72215339</v>
      </c>
      <c r="BW473" s="797">
        <v>10722153397</v>
      </c>
      <c r="BX473" s="811">
        <v>3000</v>
      </c>
      <c r="BY473" s="629">
        <v>46030</v>
      </c>
      <c r="BZ473" s="629">
        <v>46081</v>
      </c>
      <c r="CA473" s="788"/>
      <c r="CB473" s="623">
        <f t="shared" si="506"/>
        <v>30</v>
      </c>
      <c r="CC473" s="789">
        <f t="shared" si="531"/>
        <v>3000</v>
      </c>
      <c r="CD473" s="786">
        <v>26</v>
      </c>
      <c r="CE473" s="787">
        <v>3000</v>
      </c>
      <c r="CF473" s="623">
        <v>26</v>
      </c>
      <c r="CG473" s="791">
        <v>3000</v>
      </c>
      <c r="CH473" s="791">
        <f t="shared" si="537"/>
        <v>0</v>
      </c>
      <c r="CI473" s="791">
        <f t="shared" si="532"/>
        <v>0</v>
      </c>
      <c r="CJ473" s="788"/>
      <c r="CK473" s="623">
        <f t="shared" si="509"/>
        <v>30</v>
      </c>
      <c r="CL473" s="789">
        <f t="shared" si="510"/>
        <v>3000</v>
      </c>
      <c r="CM473" s="786">
        <v>28</v>
      </c>
      <c r="CN473" s="787">
        <f t="shared" si="543"/>
        <v>0</v>
      </c>
      <c r="CO473" s="623">
        <v>28</v>
      </c>
      <c r="CP473" s="791">
        <v>3000</v>
      </c>
      <c r="CQ473" s="791">
        <f t="shared" si="527"/>
        <v>3000</v>
      </c>
      <c r="CR473" s="791">
        <f t="shared" si="528"/>
        <v>0</v>
      </c>
      <c r="CS473" s="792"/>
      <c r="CT473" s="623">
        <f t="shared" si="544"/>
        <v>0</v>
      </c>
      <c r="CU473" s="789">
        <f t="shared" si="545"/>
        <v>0</v>
      </c>
      <c r="CW473" s="791">
        <f t="shared" si="546"/>
        <v>0</v>
      </c>
      <c r="CY473" s="791">
        <f t="shared" si="547"/>
        <v>0</v>
      </c>
      <c r="CZ473" s="791">
        <f t="shared" si="548"/>
        <v>0</v>
      </c>
      <c r="DA473" s="791">
        <f t="shared" si="549"/>
        <v>0</v>
      </c>
      <c r="DC473" s="623">
        <f t="shared" si="529"/>
        <v>0</v>
      </c>
      <c r="DD473" s="789">
        <f t="shared" si="538"/>
        <v>0</v>
      </c>
      <c r="DF473" s="791">
        <f t="shared" si="539"/>
        <v>0</v>
      </c>
      <c r="DH473" s="791">
        <f t="shared" si="540"/>
        <v>0</v>
      </c>
      <c r="DU473" s="793">
        <f t="shared" si="530"/>
        <v>6000</v>
      </c>
      <c r="DV473" s="794">
        <f t="shared" si="551"/>
        <v>3000</v>
      </c>
      <c r="DW473" s="794">
        <f t="shared" si="552"/>
        <v>6000</v>
      </c>
      <c r="DX473" s="794">
        <f t="shared" si="541"/>
        <v>3000</v>
      </c>
      <c r="DY473" s="794">
        <f t="shared" si="542"/>
        <v>0</v>
      </c>
      <c r="EG473" s="621"/>
    </row>
    <row r="474" spans="1:137" s="623" customFormat="1" hidden="1" x14ac:dyDescent="0.25">
      <c r="A474" s="778">
        <v>2026</v>
      </c>
      <c r="B474" s="778">
        <v>479</v>
      </c>
      <c r="C474" s="778" t="s">
        <v>58</v>
      </c>
      <c r="D474" s="778">
        <v>3000654</v>
      </c>
      <c r="E474" s="778">
        <v>5005020</v>
      </c>
      <c r="F474" s="778" t="s">
        <v>2269</v>
      </c>
      <c r="G474" s="778" t="s">
        <v>2270</v>
      </c>
      <c r="H474" s="778">
        <v>93</v>
      </c>
      <c r="I474" s="779" t="s">
        <v>992</v>
      </c>
      <c r="J474" s="780" t="s">
        <v>10</v>
      </c>
      <c r="K474" s="780" t="s">
        <v>60</v>
      </c>
      <c r="L474" s="778" t="str">
        <f t="shared" si="536"/>
        <v>2.3</v>
      </c>
      <c r="M474" s="781" t="s">
        <v>62</v>
      </c>
      <c r="N474" s="781"/>
      <c r="O474" s="778" t="s">
        <v>2641</v>
      </c>
      <c r="P474" s="778" t="s">
        <v>65</v>
      </c>
      <c r="Q474" s="782">
        <v>1</v>
      </c>
      <c r="R474" s="320">
        <v>3000</v>
      </c>
      <c r="S474" s="778">
        <v>30</v>
      </c>
      <c r="T474" s="778">
        <v>30</v>
      </c>
      <c r="U474" s="778"/>
      <c r="V474" s="778"/>
      <c r="W474" s="321"/>
      <c r="X474" s="321"/>
      <c r="Y474" s="321"/>
      <c r="Z474" s="322"/>
      <c r="AA474" s="322"/>
      <c r="AB474" s="322"/>
      <c r="AC474" s="322"/>
      <c r="AD474" s="322"/>
      <c r="AE474" s="320">
        <f t="shared" ref="AE474:AE537" si="553">ROUNDUP(IFERROR(IF(OR(P474="LOCADOR",P474="VIATICOS",P474="CAJA CHICA"),IF(P474="LOCADOR",Q474*(R474/30)*SUM(S474:AD474),Q474*R474*SUM(S474:AD474)),R474*SUM(S474:AD474)),""),0)</f>
        <v>6000</v>
      </c>
      <c r="AF474" s="327">
        <f t="shared" si="533"/>
        <v>3000</v>
      </c>
      <c r="AG474" s="327">
        <f t="shared" si="534"/>
        <v>3000</v>
      </c>
      <c r="AH474" s="327">
        <f t="shared" si="513"/>
        <v>0</v>
      </c>
      <c r="AI474" s="327">
        <f t="shared" si="514"/>
        <v>0</v>
      </c>
      <c r="AJ474" s="327">
        <f t="shared" si="515"/>
        <v>0</v>
      </c>
      <c r="AK474" s="327">
        <f t="shared" si="516"/>
        <v>0</v>
      </c>
      <c r="AL474" s="327">
        <f t="shared" si="517"/>
        <v>0</v>
      </c>
      <c r="AM474" s="327">
        <f t="shared" si="518"/>
        <v>0</v>
      </c>
      <c r="AN474" s="327">
        <f t="shared" si="519"/>
        <v>0</v>
      </c>
      <c r="AO474" s="327">
        <f t="shared" si="520"/>
        <v>0</v>
      </c>
      <c r="AP474" s="327">
        <f t="shared" si="521"/>
        <v>0</v>
      </c>
      <c r="AQ474" s="327">
        <f t="shared" si="522"/>
        <v>0</v>
      </c>
      <c r="AR474" s="264">
        <f t="shared" si="550"/>
        <v>6000</v>
      </c>
      <c r="AS474" s="623" t="s">
        <v>2578</v>
      </c>
      <c r="AT474" s="783" t="s">
        <v>2579</v>
      </c>
      <c r="BB474" s="623" t="s">
        <v>995</v>
      </c>
      <c r="BC474" s="623" t="s">
        <v>2580</v>
      </c>
      <c r="BD474" s="623" t="s">
        <v>2580</v>
      </c>
      <c r="BE474" s="623" t="s">
        <v>2581</v>
      </c>
      <c r="BF474" s="784">
        <v>46028</v>
      </c>
      <c r="BH474" s="616" t="s">
        <v>2789</v>
      </c>
      <c r="BI474" s="616" t="s">
        <v>2583</v>
      </c>
      <c r="BJ474" s="384" t="s">
        <v>2674</v>
      </c>
      <c r="BK474" s="616"/>
      <c r="BL474" s="384"/>
      <c r="BM474" s="384"/>
      <c r="BN474" s="616"/>
      <c r="BO474" s="639"/>
      <c r="BP474" s="785"/>
      <c r="BQ474" s="785"/>
      <c r="BR474" s="785"/>
      <c r="BS474" s="786" t="s">
        <v>2790</v>
      </c>
      <c r="BT474" s="786" t="s">
        <v>2775</v>
      </c>
      <c r="BU474" s="786" t="s">
        <v>2791</v>
      </c>
      <c r="BV474" s="796" t="s">
        <v>2792</v>
      </c>
      <c r="BW474" s="797" t="s">
        <v>2793</v>
      </c>
      <c r="BX474" s="870">
        <v>3000</v>
      </c>
      <c r="BY474" s="629">
        <v>46030</v>
      </c>
      <c r="BZ474" s="618">
        <v>46081</v>
      </c>
      <c r="CA474" s="788"/>
      <c r="CB474" s="623">
        <f t="shared" si="506"/>
        <v>30</v>
      </c>
      <c r="CC474" s="789">
        <f t="shared" si="531"/>
        <v>3000</v>
      </c>
      <c r="CD474" s="623">
        <v>26</v>
      </c>
      <c r="CE474" s="790">
        <v>3000</v>
      </c>
      <c r="CF474" s="623">
        <v>26</v>
      </c>
      <c r="CG474" s="791">
        <v>3000</v>
      </c>
      <c r="CH474" s="791">
        <f t="shared" si="537"/>
        <v>0</v>
      </c>
      <c r="CI474" s="791">
        <f t="shared" si="532"/>
        <v>0</v>
      </c>
      <c r="CJ474" s="788"/>
      <c r="CK474" s="623">
        <f t="shared" si="509"/>
        <v>30</v>
      </c>
      <c r="CL474" s="789">
        <f t="shared" si="510"/>
        <v>3000</v>
      </c>
      <c r="CM474" s="623">
        <v>28</v>
      </c>
      <c r="CN474" s="790">
        <f t="shared" si="543"/>
        <v>0</v>
      </c>
      <c r="CO474" s="623">
        <v>28</v>
      </c>
      <c r="CP474" s="791">
        <v>3000</v>
      </c>
      <c r="CQ474" s="791">
        <f t="shared" si="527"/>
        <v>3000</v>
      </c>
      <c r="CR474" s="791">
        <f t="shared" si="528"/>
        <v>0</v>
      </c>
      <c r="CS474" s="792"/>
      <c r="CT474" s="623">
        <f t="shared" si="544"/>
        <v>0</v>
      </c>
      <c r="CU474" s="789">
        <f t="shared" si="545"/>
        <v>0</v>
      </c>
      <c r="CW474" s="791">
        <f t="shared" si="546"/>
        <v>0</v>
      </c>
      <c r="CY474" s="791">
        <f t="shared" si="547"/>
        <v>0</v>
      </c>
      <c r="CZ474" s="791">
        <f t="shared" si="548"/>
        <v>0</v>
      </c>
      <c r="DA474" s="791">
        <f t="shared" si="549"/>
        <v>0</v>
      </c>
      <c r="DC474" s="623">
        <f t="shared" si="529"/>
        <v>0</v>
      </c>
      <c r="DD474" s="789">
        <f t="shared" si="538"/>
        <v>0</v>
      </c>
      <c r="DF474" s="791">
        <f t="shared" si="539"/>
        <v>0</v>
      </c>
      <c r="DH474" s="791">
        <f t="shared" si="540"/>
        <v>0</v>
      </c>
      <c r="DU474" s="793">
        <f t="shared" si="530"/>
        <v>6000</v>
      </c>
      <c r="DV474" s="794">
        <f t="shared" si="551"/>
        <v>3000</v>
      </c>
      <c r="DW474" s="794">
        <f t="shared" si="552"/>
        <v>6000</v>
      </c>
      <c r="DX474" s="794">
        <f t="shared" si="541"/>
        <v>3000</v>
      </c>
      <c r="DY474" s="794">
        <f t="shared" si="542"/>
        <v>0</v>
      </c>
      <c r="EG474" s="621"/>
    </row>
    <row r="475" spans="1:137" s="623" customFormat="1" hidden="1" x14ac:dyDescent="0.25">
      <c r="A475" s="778">
        <v>2026</v>
      </c>
      <c r="B475" s="778">
        <v>479</v>
      </c>
      <c r="C475" s="778" t="s">
        <v>58</v>
      </c>
      <c r="D475" s="778">
        <v>3000654</v>
      </c>
      <c r="E475" s="778">
        <v>5005020</v>
      </c>
      <c r="F475" s="778" t="s">
        <v>2269</v>
      </c>
      <c r="G475" s="778" t="s">
        <v>2270</v>
      </c>
      <c r="H475" s="778">
        <v>93</v>
      </c>
      <c r="I475" s="779" t="s">
        <v>992</v>
      </c>
      <c r="J475" s="780" t="s">
        <v>10</v>
      </c>
      <c r="K475" s="780" t="s">
        <v>60</v>
      </c>
      <c r="L475" s="778" t="str">
        <f t="shared" si="536"/>
        <v>2.3</v>
      </c>
      <c r="M475" s="781" t="s">
        <v>62</v>
      </c>
      <c r="N475" s="781"/>
      <c r="O475" s="778" t="s">
        <v>2641</v>
      </c>
      <c r="P475" s="778" t="s">
        <v>65</v>
      </c>
      <c r="Q475" s="782">
        <v>1</v>
      </c>
      <c r="R475" s="320">
        <v>3000</v>
      </c>
      <c r="S475" s="778">
        <v>30</v>
      </c>
      <c r="T475" s="778">
        <v>30</v>
      </c>
      <c r="U475" s="778"/>
      <c r="V475" s="778"/>
      <c r="W475" s="321"/>
      <c r="X475" s="321"/>
      <c r="Y475" s="321"/>
      <c r="Z475" s="322"/>
      <c r="AA475" s="322"/>
      <c r="AB475" s="322"/>
      <c r="AC475" s="322"/>
      <c r="AD475" s="322"/>
      <c r="AE475" s="320">
        <f t="shared" si="553"/>
        <v>6000</v>
      </c>
      <c r="AF475" s="327">
        <f t="shared" si="533"/>
        <v>3000</v>
      </c>
      <c r="AG475" s="327">
        <f t="shared" si="534"/>
        <v>3000</v>
      </c>
      <c r="AH475" s="327">
        <f t="shared" si="513"/>
        <v>0</v>
      </c>
      <c r="AI475" s="327">
        <f t="shared" si="514"/>
        <v>0</v>
      </c>
      <c r="AJ475" s="327">
        <f t="shared" si="515"/>
        <v>0</v>
      </c>
      <c r="AK475" s="327">
        <f t="shared" si="516"/>
        <v>0</v>
      </c>
      <c r="AL475" s="327">
        <f t="shared" si="517"/>
        <v>0</v>
      </c>
      <c r="AM475" s="327">
        <f t="shared" si="518"/>
        <v>0</v>
      </c>
      <c r="AN475" s="327">
        <f t="shared" si="519"/>
        <v>0</v>
      </c>
      <c r="AO475" s="327">
        <f t="shared" si="520"/>
        <v>0</v>
      </c>
      <c r="AP475" s="327">
        <f t="shared" si="521"/>
        <v>0</v>
      </c>
      <c r="AQ475" s="327">
        <f t="shared" si="522"/>
        <v>0</v>
      </c>
      <c r="AR475" s="264">
        <f t="shared" si="550"/>
        <v>6000</v>
      </c>
      <c r="AS475" s="623" t="s">
        <v>2578</v>
      </c>
      <c r="AT475" s="795" t="s">
        <v>2579</v>
      </c>
      <c r="BB475" s="623" t="s">
        <v>995</v>
      </c>
      <c r="BC475" s="623" t="s">
        <v>2580</v>
      </c>
      <c r="BD475" s="623" t="s">
        <v>2580</v>
      </c>
      <c r="BE475" s="623" t="s">
        <v>2581</v>
      </c>
      <c r="BF475" s="784">
        <v>46028</v>
      </c>
      <c r="BH475" s="616" t="s">
        <v>2794</v>
      </c>
      <c r="BI475" s="616" t="s">
        <v>2583</v>
      </c>
      <c r="BJ475" s="384" t="s">
        <v>2674</v>
      </c>
      <c r="BK475" s="616"/>
      <c r="BL475" s="384"/>
      <c r="BM475" s="384"/>
      <c r="BN475" s="616"/>
      <c r="BO475" s="639"/>
      <c r="BP475" s="785"/>
      <c r="BQ475" s="785"/>
      <c r="BR475" s="785"/>
      <c r="BS475" s="786" t="s">
        <v>2795</v>
      </c>
      <c r="BT475" s="786" t="s">
        <v>2796</v>
      </c>
      <c r="BU475" s="786" t="s">
        <v>2797</v>
      </c>
      <c r="BV475" s="796">
        <v>73026272</v>
      </c>
      <c r="BW475" s="797">
        <v>10730262723</v>
      </c>
      <c r="BX475" s="811">
        <v>3000</v>
      </c>
      <c r="BY475" s="629">
        <v>46030</v>
      </c>
      <c r="BZ475" s="629">
        <v>46081</v>
      </c>
      <c r="CA475" s="788"/>
      <c r="CB475" s="623">
        <f t="shared" ref="CB475:CB538" si="554">S475</f>
        <v>30</v>
      </c>
      <c r="CC475" s="789">
        <f t="shared" ref="CC475:CC506" si="555">AF475</f>
        <v>3000</v>
      </c>
      <c r="CD475" s="623">
        <v>26</v>
      </c>
      <c r="CE475" s="790">
        <v>3000</v>
      </c>
      <c r="CF475" s="623">
        <v>26</v>
      </c>
      <c r="CG475" s="791">
        <v>3000</v>
      </c>
      <c r="CH475" s="791">
        <f t="shared" si="537"/>
        <v>0</v>
      </c>
      <c r="CI475" s="791">
        <f t="shared" ref="CI475:CI506" si="556">CC475-CG475</f>
        <v>0</v>
      </c>
      <c r="CJ475" s="788"/>
      <c r="CK475" s="623">
        <f t="shared" ref="CK475:CK538" si="557">T475</f>
        <v>30</v>
      </c>
      <c r="CL475" s="789">
        <f t="shared" ref="CL475:CL538" si="558">AG475</f>
        <v>3000</v>
      </c>
      <c r="CM475" s="623">
        <v>28</v>
      </c>
      <c r="CN475" s="790">
        <f t="shared" si="543"/>
        <v>0</v>
      </c>
      <c r="CO475" s="623">
        <v>28</v>
      </c>
      <c r="CP475" s="791">
        <v>3000</v>
      </c>
      <c r="CQ475" s="791">
        <f t="shared" si="527"/>
        <v>3000</v>
      </c>
      <c r="CR475" s="791">
        <f t="shared" si="528"/>
        <v>0</v>
      </c>
      <c r="CS475" s="792"/>
      <c r="CT475" s="623">
        <f t="shared" si="544"/>
        <v>0</v>
      </c>
      <c r="CU475" s="789">
        <f t="shared" si="545"/>
        <v>0</v>
      </c>
      <c r="CW475" s="791">
        <f t="shared" si="546"/>
        <v>0</v>
      </c>
      <c r="CY475" s="791">
        <f t="shared" si="547"/>
        <v>0</v>
      </c>
      <c r="CZ475" s="791">
        <f t="shared" si="548"/>
        <v>0</v>
      </c>
      <c r="DA475" s="791">
        <f t="shared" si="549"/>
        <v>0</v>
      </c>
      <c r="DC475" s="623">
        <f t="shared" si="529"/>
        <v>0</v>
      </c>
      <c r="DD475" s="789">
        <f t="shared" si="538"/>
        <v>0</v>
      </c>
      <c r="DF475" s="791">
        <f t="shared" si="539"/>
        <v>0</v>
      </c>
      <c r="DH475" s="791">
        <f t="shared" si="540"/>
        <v>0</v>
      </c>
      <c r="DU475" s="793">
        <f t="shared" si="530"/>
        <v>6000</v>
      </c>
      <c r="DV475" s="794">
        <f t="shared" si="551"/>
        <v>3000</v>
      </c>
      <c r="DW475" s="794">
        <f t="shared" si="552"/>
        <v>6000</v>
      </c>
      <c r="DX475" s="794">
        <f t="shared" si="541"/>
        <v>3000</v>
      </c>
      <c r="DY475" s="794">
        <f t="shared" si="542"/>
        <v>0</v>
      </c>
      <c r="EG475" s="621"/>
    </row>
    <row r="476" spans="1:137" s="623" customFormat="1" hidden="1" x14ac:dyDescent="0.25">
      <c r="A476" s="778">
        <v>2026</v>
      </c>
      <c r="B476" s="778">
        <v>479</v>
      </c>
      <c r="C476" s="778" t="s">
        <v>58</v>
      </c>
      <c r="D476" s="778">
        <v>3000654</v>
      </c>
      <c r="E476" s="778">
        <v>5005020</v>
      </c>
      <c r="F476" s="778" t="s">
        <v>2269</v>
      </c>
      <c r="G476" s="778" t="s">
        <v>2270</v>
      </c>
      <c r="H476" s="778">
        <v>93</v>
      </c>
      <c r="I476" s="779" t="s">
        <v>992</v>
      </c>
      <c r="J476" s="780" t="s">
        <v>10</v>
      </c>
      <c r="K476" s="780" t="s">
        <v>60</v>
      </c>
      <c r="L476" s="778" t="str">
        <f t="shared" si="536"/>
        <v>2.3</v>
      </c>
      <c r="M476" s="781" t="s">
        <v>62</v>
      </c>
      <c r="N476" s="781"/>
      <c r="O476" s="778" t="s">
        <v>2641</v>
      </c>
      <c r="P476" s="778" t="s">
        <v>65</v>
      </c>
      <c r="Q476" s="782">
        <v>1</v>
      </c>
      <c r="R476" s="320">
        <v>3000</v>
      </c>
      <c r="S476" s="778">
        <v>30</v>
      </c>
      <c r="T476" s="778">
        <v>30</v>
      </c>
      <c r="U476" s="778"/>
      <c r="V476" s="778"/>
      <c r="W476" s="321"/>
      <c r="X476" s="321"/>
      <c r="Y476" s="321"/>
      <c r="Z476" s="322"/>
      <c r="AA476" s="322"/>
      <c r="AB476" s="322"/>
      <c r="AC476" s="322"/>
      <c r="AD476" s="322"/>
      <c r="AE476" s="320">
        <f t="shared" si="553"/>
        <v>6000</v>
      </c>
      <c r="AF476" s="327">
        <f t="shared" si="533"/>
        <v>3000</v>
      </c>
      <c r="AG476" s="327">
        <f t="shared" si="534"/>
        <v>3000</v>
      </c>
      <c r="AH476" s="327">
        <f t="shared" si="513"/>
        <v>0</v>
      </c>
      <c r="AI476" s="327">
        <f t="shared" si="514"/>
        <v>0</v>
      </c>
      <c r="AJ476" s="327">
        <f t="shared" si="515"/>
        <v>0</v>
      </c>
      <c r="AK476" s="327">
        <f t="shared" si="516"/>
        <v>0</v>
      </c>
      <c r="AL476" s="327">
        <f t="shared" si="517"/>
        <v>0</v>
      </c>
      <c r="AM476" s="327">
        <f t="shared" si="518"/>
        <v>0</v>
      </c>
      <c r="AN476" s="327">
        <f t="shared" si="519"/>
        <v>0</v>
      </c>
      <c r="AO476" s="327">
        <f t="shared" si="520"/>
        <v>0</v>
      </c>
      <c r="AP476" s="327">
        <f t="shared" si="521"/>
        <v>0</v>
      </c>
      <c r="AQ476" s="327">
        <f t="shared" si="522"/>
        <v>0</v>
      </c>
      <c r="AR476" s="264">
        <f t="shared" si="550"/>
        <v>6000</v>
      </c>
      <c r="AS476" s="623" t="s">
        <v>2578</v>
      </c>
      <c r="AT476" s="783" t="s">
        <v>2579</v>
      </c>
      <c r="BB476" s="623" t="s">
        <v>995</v>
      </c>
      <c r="BC476" s="623" t="s">
        <v>2580</v>
      </c>
      <c r="BD476" s="623" t="s">
        <v>2580</v>
      </c>
      <c r="BE476" s="623" t="s">
        <v>2581</v>
      </c>
      <c r="BF476" s="784">
        <v>46028</v>
      </c>
      <c r="BH476" s="616" t="s">
        <v>2798</v>
      </c>
      <c r="BI476" s="616" t="s">
        <v>2583</v>
      </c>
      <c r="BJ476" s="384" t="s">
        <v>2674</v>
      </c>
      <c r="BK476" s="616"/>
      <c r="BL476" s="384"/>
      <c r="BM476" s="384"/>
      <c r="BN476" s="616"/>
      <c r="BO476" s="639"/>
      <c r="BP476" s="785"/>
      <c r="BQ476" s="785"/>
      <c r="BR476" s="785"/>
      <c r="BS476" s="786" t="s">
        <v>1334</v>
      </c>
      <c r="BT476" s="786" t="s">
        <v>2799</v>
      </c>
      <c r="BU476" s="786" t="s">
        <v>2800</v>
      </c>
      <c r="BV476" s="796" t="s">
        <v>2801</v>
      </c>
      <c r="BW476" s="797" t="s">
        <v>2802</v>
      </c>
      <c r="BX476" s="811">
        <v>3000</v>
      </c>
      <c r="BY476" s="629">
        <v>46030</v>
      </c>
      <c r="BZ476" s="629">
        <v>46081</v>
      </c>
      <c r="CA476" s="788"/>
      <c r="CB476" s="623">
        <f t="shared" si="554"/>
        <v>30</v>
      </c>
      <c r="CC476" s="789">
        <f t="shared" si="555"/>
        <v>3000</v>
      </c>
      <c r="CD476" s="786">
        <v>26</v>
      </c>
      <c r="CE476" s="787">
        <v>3000</v>
      </c>
      <c r="CF476" s="623">
        <v>26</v>
      </c>
      <c r="CG476" s="791">
        <v>3000</v>
      </c>
      <c r="CH476" s="791">
        <f t="shared" si="537"/>
        <v>0</v>
      </c>
      <c r="CI476" s="791">
        <f t="shared" si="556"/>
        <v>0</v>
      </c>
      <c r="CJ476" s="788"/>
      <c r="CK476" s="623">
        <f t="shared" si="557"/>
        <v>30</v>
      </c>
      <c r="CL476" s="789">
        <f t="shared" si="558"/>
        <v>3000</v>
      </c>
      <c r="CM476" s="786">
        <v>28</v>
      </c>
      <c r="CN476" s="790">
        <f t="shared" si="543"/>
        <v>0</v>
      </c>
      <c r="CO476" s="623">
        <v>28</v>
      </c>
      <c r="CP476" s="791">
        <v>3000</v>
      </c>
      <c r="CQ476" s="791">
        <f t="shared" si="527"/>
        <v>3000</v>
      </c>
      <c r="CR476" s="791">
        <f t="shared" si="528"/>
        <v>0</v>
      </c>
      <c r="CS476" s="792"/>
      <c r="CT476" s="623">
        <f t="shared" si="544"/>
        <v>0</v>
      </c>
      <c r="CU476" s="789">
        <f t="shared" si="545"/>
        <v>0</v>
      </c>
      <c r="CW476" s="791">
        <f t="shared" si="546"/>
        <v>0</v>
      </c>
      <c r="CY476" s="791">
        <f t="shared" si="547"/>
        <v>0</v>
      </c>
      <c r="CZ476" s="791">
        <f t="shared" si="548"/>
        <v>0</v>
      </c>
      <c r="DA476" s="791">
        <f t="shared" si="549"/>
        <v>0</v>
      </c>
      <c r="DC476" s="623">
        <f t="shared" si="529"/>
        <v>0</v>
      </c>
      <c r="DD476" s="789">
        <f t="shared" si="538"/>
        <v>0</v>
      </c>
      <c r="DF476" s="791">
        <f t="shared" si="539"/>
        <v>0</v>
      </c>
      <c r="DH476" s="791">
        <f t="shared" si="540"/>
        <v>0</v>
      </c>
      <c r="DU476" s="793">
        <f t="shared" si="530"/>
        <v>6000</v>
      </c>
      <c r="DV476" s="794">
        <f t="shared" si="551"/>
        <v>3000</v>
      </c>
      <c r="DW476" s="794">
        <f t="shared" si="552"/>
        <v>6000</v>
      </c>
      <c r="DX476" s="794">
        <f t="shared" si="541"/>
        <v>3000</v>
      </c>
      <c r="DY476" s="794">
        <f t="shared" si="542"/>
        <v>0</v>
      </c>
      <c r="EG476" s="621"/>
    </row>
    <row r="477" spans="1:137" s="623" customFormat="1" hidden="1" x14ac:dyDescent="0.25">
      <c r="A477" s="778">
        <v>2026</v>
      </c>
      <c r="B477" s="778">
        <v>479</v>
      </c>
      <c r="C477" s="778" t="s">
        <v>58</v>
      </c>
      <c r="D477" s="778">
        <v>3000654</v>
      </c>
      <c r="E477" s="778">
        <v>5005020</v>
      </c>
      <c r="F477" s="778" t="s">
        <v>2269</v>
      </c>
      <c r="G477" s="778" t="s">
        <v>2270</v>
      </c>
      <c r="H477" s="778">
        <v>93</v>
      </c>
      <c r="I477" s="779" t="s">
        <v>992</v>
      </c>
      <c r="J477" s="780" t="s">
        <v>10</v>
      </c>
      <c r="K477" s="780" t="s">
        <v>60</v>
      </c>
      <c r="L477" s="778" t="str">
        <f t="shared" si="536"/>
        <v>2.3</v>
      </c>
      <c r="M477" s="781" t="s">
        <v>62</v>
      </c>
      <c r="N477" s="781"/>
      <c r="O477" s="778" t="s">
        <v>2641</v>
      </c>
      <c r="P477" s="778" t="s">
        <v>65</v>
      </c>
      <c r="Q477" s="782">
        <v>1</v>
      </c>
      <c r="R477" s="320">
        <v>3000</v>
      </c>
      <c r="S477" s="778">
        <v>30</v>
      </c>
      <c r="T477" s="778">
        <v>30</v>
      </c>
      <c r="U477" s="778"/>
      <c r="V477" s="778"/>
      <c r="W477" s="321"/>
      <c r="X477" s="321"/>
      <c r="Y477" s="321"/>
      <c r="Z477" s="322"/>
      <c r="AA477" s="322"/>
      <c r="AB477" s="322"/>
      <c r="AC477" s="322"/>
      <c r="AD477" s="322"/>
      <c r="AE477" s="320">
        <f t="shared" si="553"/>
        <v>6000</v>
      </c>
      <c r="AF477" s="327">
        <f t="shared" ref="AF477:AF508" si="559">+$R477*(S477/30)*Q477</f>
        <v>3000</v>
      </c>
      <c r="AG477" s="327">
        <f t="shared" ref="AG477:AG508" si="560">+$R477*(T477/30)*Q477</f>
        <v>3000</v>
      </c>
      <c r="AH477" s="327">
        <f t="shared" si="513"/>
        <v>0</v>
      </c>
      <c r="AI477" s="327">
        <f t="shared" si="514"/>
        <v>0</v>
      </c>
      <c r="AJ477" s="327">
        <f t="shared" si="515"/>
        <v>0</v>
      </c>
      <c r="AK477" s="327">
        <f t="shared" si="516"/>
        <v>0</v>
      </c>
      <c r="AL477" s="327">
        <f t="shared" si="517"/>
        <v>0</v>
      </c>
      <c r="AM477" s="327">
        <f t="shared" si="518"/>
        <v>0</v>
      </c>
      <c r="AN477" s="327">
        <f t="shared" si="519"/>
        <v>0</v>
      </c>
      <c r="AO477" s="327">
        <f t="shared" si="520"/>
        <v>0</v>
      </c>
      <c r="AP477" s="327">
        <f t="shared" si="521"/>
        <v>0</v>
      </c>
      <c r="AQ477" s="327">
        <f t="shared" si="522"/>
        <v>0</v>
      </c>
      <c r="AR477" s="264">
        <f t="shared" si="550"/>
        <v>6000</v>
      </c>
      <c r="AS477" s="623" t="s">
        <v>2578</v>
      </c>
      <c r="AT477" s="783" t="s">
        <v>2579</v>
      </c>
      <c r="BB477" s="623" t="s">
        <v>995</v>
      </c>
      <c r="BC477" s="623" t="s">
        <v>2580</v>
      </c>
      <c r="BD477" s="623" t="s">
        <v>2580</v>
      </c>
      <c r="BE477" s="623" t="s">
        <v>2581</v>
      </c>
      <c r="BF477" s="784">
        <v>46028</v>
      </c>
      <c r="BH477" s="616" t="s">
        <v>2803</v>
      </c>
      <c r="BI477" s="616" t="s">
        <v>2583</v>
      </c>
      <c r="BJ477" s="384" t="s">
        <v>2674</v>
      </c>
      <c r="BK477" s="616"/>
      <c r="BL477" s="384"/>
      <c r="BM477" s="384"/>
      <c r="BN477" s="616"/>
      <c r="BO477" s="639"/>
      <c r="BP477" s="785"/>
      <c r="BQ477" s="785"/>
      <c r="BR477" s="785"/>
      <c r="BS477" s="786" t="s">
        <v>1334</v>
      </c>
      <c r="BT477" s="786" t="s">
        <v>2804</v>
      </c>
      <c r="BU477" s="786" t="s">
        <v>2805</v>
      </c>
      <c r="BV477" s="796" t="s">
        <v>2806</v>
      </c>
      <c r="BW477" s="797" t="s">
        <v>2807</v>
      </c>
      <c r="BX477" s="811">
        <v>3000</v>
      </c>
      <c r="BY477" s="629">
        <v>46030</v>
      </c>
      <c r="BZ477" s="618">
        <v>46081</v>
      </c>
      <c r="CA477" s="788"/>
      <c r="CB477" s="623">
        <f t="shared" si="554"/>
        <v>30</v>
      </c>
      <c r="CC477" s="789">
        <f t="shared" si="555"/>
        <v>3000</v>
      </c>
      <c r="CD477" s="623">
        <v>26</v>
      </c>
      <c r="CE477" s="790">
        <v>3000</v>
      </c>
      <c r="CF477" s="623">
        <v>26</v>
      </c>
      <c r="CG477" s="791">
        <v>3000</v>
      </c>
      <c r="CH477" s="791">
        <f t="shared" si="537"/>
        <v>0</v>
      </c>
      <c r="CI477" s="791">
        <f t="shared" si="556"/>
        <v>0</v>
      </c>
      <c r="CJ477" s="788"/>
      <c r="CK477" s="623">
        <f t="shared" si="557"/>
        <v>30</v>
      </c>
      <c r="CL477" s="789">
        <f t="shared" si="558"/>
        <v>3000</v>
      </c>
      <c r="CM477" s="623">
        <v>28</v>
      </c>
      <c r="CN477" s="790">
        <f t="shared" si="543"/>
        <v>0</v>
      </c>
      <c r="CO477" s="623">
        <v>28</v>
      </c>
      <c r="CP477" s="791">
        <v>3000</v>
      </c>
      <c r="CQ477" s="791">
        <f t="shared" si="527"/>
        <v>3000</v>
      </c>
      <c r="CR477" s="791">
        <f t="shared" si="528"/>
        <v>0</v>
      </c>
      <c r="CS477" s="792"/>
      <c r="CT477" s="623">
        <f t="shared" si="544"/>
        <v>0</v>
      </c>
      <c r="CU477" s="789">
        <f t="shared" si="545"/>
        <v>0</v>
      </c>
      <c r="CW477" s="791">
        <f t="shared" si="546"/>
        <v>0</v>
      </c>
      <c r="CY477" s="791">
        <f t="shared" si="547"/>
        <v>0</v>
      </c>
      <c r="CZ477" s="791">
        <f t="shared" si="548"/>
        <v>0</v>
      </c>
      <c r="DA477" s="791">
        <f t="shared" si="549"/>
        <v>0</v>
      </c>
      <c r="DC477" s="623">
        <f t="shared" si="529"/>
        <v>0</v>
      </c>
      <c r="DD477" s="789">
        <f t="shared" si="538"/>
        <v>0</v>
      </c>
      <c r="DF477" s="791">
        <f t="shared" si="539"/>
        <v>0</v>
      </c>
      <c r="DH477" s="791">
        <f t="shared" si="540"/>
        <v>0</v>
      </c>
      <c r="DU477" s="793">
        <f t="shared" si="530"/>
        <v>6000</v>
      </c>
      <c r="DV477" s="794">
        <f t="shared" si="551"/>
        <v>3000</v>
      </c>
      <c r="DW477" s="794">
        <f t="shared" si="552"/>
        <v>6000</v>
      </c>
      <c r="DX477" s="794">
        <f t="shared" si="541"/>
        <v>3000</v>
      </c>
      <c r="DY477" s="794">
        <f t="shared" si="542"/>
        <v>0</v>
      </c>
      <c r="EG477" s="621"/>
    </row>
    <row r="478" spans="1:137" s="623" customFormat="1" hidden="1" x14ac:dyDescent="0.25">
      <c r="A478" s="778">
        <v>2026</v>
      </c>
      <c r="B478" s="778">
        <v>479</v>
      </c>
      <c r="C478" s="778" t="s">
        <v>58</v>
      </c>
      <c r="D478" s="778">
        <v>3000654</v>
      </c>
      <c r="E478" s="778">
        <v>5005020</v>
      </c>
      <c r="F478" s="778" t="s">
        <v>2269</v>
      </c>
      <c r="G478" s="778" t="s">
        <v>2270</v>
      </c>
      <c r="H478" s="778">
        <v>93</v>
      </c>
      <c r="I478" s="779" t="s">
        <v>992</v>
      </c>
      <c r="J478" s="780" t="s">
        <v>10</v>
      </c>
      <c r="K478" s="780" t="s">
        <v>60</v>
      </c>
      <c r="L478" s="778" t="str">
        <f t="shared" si="536"/>
        <v>2.3</v>
      </c>
      <c r="M478" s="781" t="s">
        <v>62</v>
      </c>
      <c r="N478" s="781"/>
      <c r="O478" s="778" t="s">
        <v>2641</v>
      </c>
      <c r="P478" s="778" t="s">
        <v>65</v>
      </c>
      <c r="Q478" s="782">
        <v>1</v>
      </c>
      <c r="R478" s="320">
        <v>3000</v>
      </c>
      <c r="S478" s="778">
        <v>30</v>
      </c>
      <c r="T478" s="778">
        <v>30</v>
      </c>
      <c r="U478" s="778"/>
      <c r="V478" s="778"/>
      <c r="W478" s="321"/>
      <c r="X478" s="321"/>
      <c r="Y478" s="321"/>
      <c r="Z478" s="322"/>
      <c r="AA478" s="322"/>
      <c r="AB478" s="322"/>
      <c r="AC478" s="322"/>
      <c r="AD478" s="322"/>
      <c r="AE478" s="320">
        <f t="shared" si="553"/>
        <v>6000</v>
      </c>
      <c r="AF478" s="327">
        <f t="shared" si="559"/>
        <v>3000</v>
      </c>
      <c r="AG478" s="327">
        <f t="shared" si="560"/>
        <v>3000</v>
      </c>
      <c r="AH478" s="327">
        <f t="shared" si="513"/>
        <v>0</v>
      </c>
      <c r="AI478" s="327">
        <f t="shared" si="514"/>
        <v>0</v>
      </c>
      <c r="AJ478" s="327">
        <f t="shared" si="515"/>
        <v>0</v>
      </c>
      <c r="AK478" s="327">
        <f t="shared" si="516"/>
        <v>0</v>
      </c>
      <c r="AL478" s="327">
        <f t="shared" si="517"/>
        <v>0</v>
      </c>
      <c r="AM478" s="327">
        <f t="shared" si="518"/>
        <v>0</v>
      </c>
      <c r="AN478" s="327">
        <f t="shared" si="519"/>
        <v>0</v>
      </c>
      <c r="AO478" s="327">
        <f t="shared" si="520"/>
        <v>0</v>
      </c>
      <c r="AP478" s="327">
        <f t="shared" si="521"/>
        <v>0</v>
      </c>
      <c r="AQ478" s="327">
        <f t="shared" si="522"/>
        <v>0</v>
      </c>
      <c r="AR478" s="264">
        <f t="shared" si="550"/>
        <v>6000</v>
      </c>
      <c r="AS478" s="623" t="s">
        <v>2578</v>
      </c>
      <c r="AT478" s="795" t="s">
        <v>2579</v>
      </c>
      <c r="BB478" s="623" t="s">
        <v>995</v>
      </c>
      <c r="BC478" s="623" t="s">
        <v>2580</v>
      </c>
      <c r="BD478" s="623" t="s">
        <v>2580</v>
      </c>
      <c r="BE478" s="623" t="s">
        <v>2581</v>
      </c>
      <c r="BF478" s="784">
        <v>46028</v>
      </c>
      <c r="BH478" s="616" t="s">
        <v>2808</v>
      </c>
      <c r="BI478" s="616" t="s">
        <v>2583</v>
      </c>
      <c r="BJ478" s="384" t="s">
        <v>2674</v>
      </c>
      <c r="BK478" s="616"/>
      <c r="BL478" s="384"/>
      <c r="BM478" s="384"/>
      <c r="BN478" s="616"/>
      <c r="BO478" s="639"/>
      <c r="BP478" s="639"/>
      <c r="BQ478" s="639"/>
      <c r="BR478" s="639"/>
      <c r="BS478" s="623" t="s">
        <v>1334</v>
      </c>
      <c r="BT478" s="623" t="s">
        <v>2809</v>
      </c>
      <c r="BU478" s="623" t="s">
        <v>2810</v>
      </c>
      <c r="BV478" s="776" t="s">
        <v>2811</v>
      </c>
      <c r="BW478" s="777" t="s">
        <v>2812</v>
      </c>
      <c r="BX478" s="811">
        <v>3000</v>
      </c>
      <c r="BY478" s="629">
        <v>46030</v>
      </c>
      <c r="BZ478" s="618">
        <v>46081</v>
      </c>
      <c r="CA478" s="788"/>
      <c r="CB478" s="623">
        <f t="shared" si="554"/>
        <v>30</v>
      </c>
      <c r="CC478" s="789">
        <f t="shared" si="555"/>
        <v>3000</v>
      </c>
      <c r="CD478" s="623">
        <v>26</v>
      </c>
      <c r="CE478" s="790">
        <v>3000</v>
      </c>
      <c r="CF478" s="623">
        <v>26</v>
      </c>
      <c r="CG478" s="791">
        <v>3000</v>
      </c>
      <c r="CH478" s="791">
        <f t="shared" si="537"/>
        <v>0</v>
      </c>
      <c r="CI478" s="791">
        <f t="shared" si="556"/>
        <v>0</v>
      </c>
      <c r="CJ478" s="788"/>
      <c r="CK478" s="623">
        <f t="shared" si="557"/>
        <v>30</v>
      </c>
      <c r="CL478" s="789">
        <f t="shared" si="558"/>
        <v>3000</v>
      </c>
      <c r="CM478" s="623">
        <v>28</v>
      </c>
      <c r="CN478" s="790">
        <f t="shared" si="543"/>
        <v>0</v>
      </c>
      <c r="CO478" s="623">
        <v>28</v>
      </c>
      <c r="CP478" s="791">
        <v>3000</v>
      </c>
      <c r="CQ478" s="791">
        <f t="shared" si="527"/>
        <v>3000</v>
      </c>
      <c r="CR478" s="791">
        <f t="shared" si="528"/>
        <v>0</v>
      </c>
      <c r="CS478" s="792"/>
      <c r="CT478" s="623">
        <f t="shared" si="544"/>
        <v>0</v>
      </c>
      <c r="CU478" s="789">
        <f t="shared" si="545"/>
        <v>0</v>
      </c>
      <c r="CW478" s="791">
        <f t="shared" si="546"/>
        <v>0</v>
      </c>
      <c r="CY478" s="791">
        <f t="shared" si="547"/>
        <v>0</v>
      </c>
      <c r="CZ478" s="791">
        <f t="shared" si="548"/>
        <v>0</v>
      </c>
      <c r="DA478" s="791">
        <f t="shared" si="549"/>
        <v>0</v>
      </c>
      <c r="DC478" s="623">
        <f t="shared" si="529"/>
        <v>0</v>
      </c>
      <c r="DD478" s="789">
        <f t="shared" si="538"/>
        <v>0</v>
      </c>
      <c r="DF478" s="791">
        <f t="shared" si="539"/>
        <v>0</v>
      </c>
      <c r="DH478" s="791">
        <f t="shared" si="540"/>
        <v>0</v>
      </c>
      <c r="DU478" s="793">
        <f t="shared" si="530"/>
        <v>6000</v>
      </c>
      <c r="DV478" s="794">
        <f t="shared" si="551"/>
        <v>3000</v>
      </c>
      <c r="DW478" s="794">
        <f t="shared" si="552"/>
        <v>6000</v>
      </c>
      <c r="DX478" s="794">
        <f t="shared" si="541"/>
        <v>3000</v>
      </c>
      <c r="DY478" s="794">
        <f t="shared" si="542"/>
        <v>0</v>
      </c>
      <c r="EG478" s="621"/>
    </row>
    <row r="479" spans="1:137" s="623" customFormat="1" hidden="1" x14ac:dyDescent="0.25">
      <c r="A479" s="778">
        <v>2026</v>
      </c>
      <c r="B479" s="778">
        <v>479</v>
      </c>
      <c r="C479" s="778" t="s">
        <v>58</v>
      </c>
      <c r="D479" s="778">
        <v>3000654</v>
      </c>
      <c r="E479" s="778">
        <v>5005020</v>
      </c>
      <c r="F479" s="778" t="s">
        <v>2269</v>
      </c>
      <c r="G479" s="778" t="s">
        <v>2270</v>
      </c>
      <c r="H479" s="778">
        <v>93</v>
      </c>
      <c r="I479" s="779" t="s">
        <v>992</v>
      </c>
      <c r="J479" s="780" t="s">
        <v>10</v>
      </c>
      <c r="K479" s="780" t="s">
        <v>60</v>
      </c>
      <c r="L479" s="778" t="str">
        <f t="shared" si="536"/>
        <v>2.3</v>
      </c>
      <c r="M479" s="781" t="s">
        <v>62</v>
      </c>
      <c r="N479" s="781"/>
      <c r="O479" s="778" t="s">
        <v>2641</v>
      </c>
      <c r="P479" s="778" t="s">
        <v>65</v>
      </c>
      <c r="Q479" s="782">
        <v>1</v>
      </c>
      <c r="R479" s="320">
        <v>3000</v>
      </c>
      <c r="S479" s="778">
        <v>30</v>
      </c>
      <c r="T479" s="778">
        <v>30</v>
      </c>
      <c r="U479" s="778"/>
      <c r="V479" s="778"/>
      <c r="W479" s="321"/>
      <c r="X479" s="321"/>
      <c r="Y479" s="321"/>
      <c r="Z479" s="322"/>
      <c r="AA479" s="322"/>
      <c r="AB479" s="322"/>
      <c r="AC479" s="322"/>
      <c r="AD479" s="322"/>
      <c r="AE479" s="320">
        <f t="shared" si="553"/>
        <v>6000</v>
      </c>
      <c r="AF479" s="327">
        <f t="shared" si="559"/>
        <v>3000</v>
      </c>
      <c r="AG479" s="327">
        <f t="shared" si="560"/>
        <v>3000</v>
      </c>
      <c r="AH479" s="327">
        <f t="shared" ref="AH479:AH542" si="561">+$R479*U479</f>
        <v>0</v>
      </c>
      <c r="AI479" s="327">
        <f t="shared" si="514"/>
        <v>0</v>
      </c>
      <c r="AJ479" s="327">
        <f t="shared" si="515"/>
        <v>0</v>
      </c>
      <c r="AK479" s="327">
        <f t="shared" si="516"/>
        <v>0</v>
      </c>
      <c r="AL479" s="327">
        <f t="shared" si="517"/>
        <v>0</v>
      </c>
      <c r="AM479" s="327">
        <f t="shared" si="518"/>
        <v>0</v>
      </c>
      <c r="AN479" s="327">
        <f t="shared" si="519"/>
        <v>0</v>
      </c>
      <c r="AO479" s="327">
        <f t="shared" si="520"/>
        <v>0</v>
      </c>
      <c r="AP479" s="327">
        <f t="shared" si="521"/>
        <v>0</v>
      </c>
      <c r="AQ479" s="327">
        <f t="shared" si="522"/>
        <v>0</v>
      </c>
      <c r="AR479" s="264">
        <f t="shared" si="550"/>
        <v>6000</v>
      </c>
      <c r="AS479" s="623" t="s">
        <v>2578</v>
      </c>
      <c r="AT479" s="795" t="s">
        <v>2579</v>
      </c>
      <c r="BB479" s="623" t="s">
        <v>995</v>
      </c>
      <c r="BC479" s="623" t="s">
        <v>2580</v>
      </c>
      <c r="BD479" s="623" t="s">
        <v>2580</v>
      </c>
      <c r="BE479" s="623" t="s">
        <v>2581</v>
      </c>
      <c r="BF479" s="784">
        <v>46028</v>
      </c>
      <c r="BH479" s="616" t="s">
        <v>2813</v>
      </c>
      <c r="BI479" s="616" t="s">
        <v>2583</v>
      </c>
      <c r="BJ479" s="384" t="s">
        <v>2674</v>
      </c>
      <c r="BK479" s="616"/>
      <c r="BL479" s="384"/>
      <c r="BM479" s="384"/>
      <c r="BN479" s="616"/>
      <c r="BO479" s="639"/>
      <c r="BP479" s="785"/>
      <c r="BQ479" s="785"/>
      <c r="BR479" s="785"/>
      <c r="BS479" s="786" t="s">
        <v>1605</v>
      </c>
      <c r="BT479" s="786" t="s">
        <v>1796</v>
      </c>
      <c r="BU479" s="786" t="s">
        <v>2814</v>
      </c>
      <c r="BV479" s="796">
        <v>10204182</v>
      </c>
      <c r="BW479" s="797">
        <v>10102041823</v>
      </c>
      <c r="BX479" s="811">
        <v>3000</v>
      </c>
      <c r="BY479" s="629">
        <v>46030</v>
      </c>
      <c r="BZ479" s="629">
        <v>46081</v>
      </c>
      <c r="CA479" s="788"/>
      <c r="CB479" s="623">
        <f t="shared" si="554"/>
        <v>30</v>
      </c>
      <c r="CC479" s="789">
        <f t="shared" si="555"/>
        <v>3000</v>
      </c>
      <c r="CD479" s="623">
        <v>26</v>
      </c>
      <c r="CE479" s="790">
        <v>3000</v>
      </c>
      <c r="CF479" s="623">
        <v>26</v>
      </c>
      <c r="CG479" s="791">
        <v>3000</v>
      </c>
      <c r="CH479" s="791">
        <f t="shared" si="537"/>
        <v>0</v>
      </c>
      <c r="CI479" s="791">
        <f t="shared" si="556"/>
        <v>0</v>
      </c>
      <c r="CJ479" s="788"/>
      <c r="CK479" s="623">
        <f t="shared" si="557"/>
        <v>30</v>
      </c>
      <c r="CL479" s="789">
        <f t="shared" si="558"/>
        <v>3000</v>
      </c>
      <c r="CM479" s="623">
        <v>28</v>
      </c>
      <c r="CN479" s="790">
        <f t="shared" si="543"/>
        <v>0</v>
      </c>
      <c r="CO479" s="623">
        <v>28</v>
      </c>
      <c r="CP479" s="791">
        <v>3000</v>
      </c>
      <c r="CQ479" s="791">
        <f t="shared" si="527"/>
        <v>3000</v>
      </c>
      <c r="CR479" s="791">
        <f t="shared" si="528"/>
        <v>0</v>
      </c>
      <c r="CS479" s="792"/>
      <c r="CT479" s="623">
        <f t="shared" si="544"/>
        <v>0</v>
      </c>
      <c r="CU479" s="789">
        <f t="shared" si="545"/>
        <v>0</v>
      </c>
      <c r="CW479" s="791">
        <f t="shared" si="546"/>
        <v>0</v>
      </c>
      <c r="CY479" s="791">
        <f t="shared" si="547"/>
        <v>0</v>
      </c>
      <c r="CZ479" s="791">
        <f t="shared" si="548"/>
        <v>0</v>
      </c>
      <c r="DA479" s="791">
        <f t="shared" si="549"/>
        <v>0</v>
      </c>
      <c r="DC479" s="623">
        <f t="shared" si="529"/>
        <v>0</v>
      </c>
      <c r="DD479" s="789">
        <f t="shared" si="538"/>
        <v>0</v>
      </c>
      <c r="DF479" s="791">
        <f t="shared" si="539"/>
        <v>0</v>
      </c>
      <c r="DH479" s="791">
        <f t="shared" si="540"/>
        <v>0</v>
      </c>
      <c r="DU479" s="793">
        <f t="shared" si="530"/>
        <v>6000</v>
      </c>
      <c r="DV479" s="794">
        <f t="shared" si="551"/>
        <v>3000</v>
      </c>
      <c r="DW479" s="794">
        <f t="shared" si="552"/>
        <v>6000</v>
      </c>
      <c r="DX479" s="794">
        <f t="shared" si="541"/>
        <v>3000</v>
      </c>
      <c r="DY479" s="794">
        <f t="shared" si="542"/>
        <v>0</v>
      </c>
      <c r="EG479" s="621"/>
    </row>
    <row r="480" spans="1:137" s="623" customFormat="1" hidden="1" x14ac:dyDescent="0.25">
      <c r="A480" s="778">
        <v>2026</v>
      </c>
      <c r="B480" s="778">
        <v>479</v>
      </c>
      <c r="C480" s="778" t="s">
        <v>58</v>
      </c>
      <c r="D480" s="778">
        <v>3000654</v>
      </c>
      <c r="E480" s="778">
        <v>5005020</v>
      </c>
      <c r="F480" s="778" t="s">
        <v>2269</v>
      </c>
      <c r="G480" s="778" t="s">
        <v>2270</v>
      </c>
      <c r="H480" s="778">
        <v>93</v>
      </c>
      <c r="I480" s="779" t="s">
        <v>992</v>
      </c>
      <c r="J480" s="780" t="s">
        <v>10</v>
      </c>
      <c r="K480" s="780" t="s">
        <v>60</v>
      </c>
      <c r="L480" s="778" t="str">
        <f t="shared" si="536"/>
        <v>2.3</v>
      </c>
      <c r="M480" s="781" t="s">
        <v>62</v>
      </c>
      <c r="N480" s="781"/>
      <c r="O480" s="778" t="s">
        <v>2641</v>
      </c>
      <c r="P480" s="778" t="s">
        <v>65</v>
      </c>
      <c r="Q480" s="782">
        <v>1</v>
      </c>
      <c r="R480" s="320">
        <v>3000</v>
      </c>
      <c r="S480" s="778">
        <v>30</v>
      </c>
      <c r="T480" s="778">
        <v>30</v>
      </c>
      <c r="U480" s="778"/>
      <c r="V480" s="778"/>
      <c r="W480" s="321"/>
      <c r="X480" s="321"/>
      <c r="Y480" s="321"/>
      <c r="Z480" s="322"/>
      <c r="AA480" s="322"/>
      <c r="AB480" s="322"/>
      <c r="AC480" s="322"/>
      <c r="AD480" s="322"/>
      <c r="AE480" s="320">
        <f t="shared" si="553"/>
        <v>6000</v>
      </c>
      <c r="AF480" s="327">
        <f t="shared" si="559"/>
        <v>3000</v>
      </c>
      <c r="AG480" s="327">
        <f t="shared" si="560"/>
        <v>3000</v>
      </c>
      <c r="AH480" s="327">
        <f t="shared" si="561"/>
        <v>0</v>
      </c>
      <c r="AI480" s="327">
        <f t="shared" si="514"/>
        <v>0</v>
      </c>
      <c r="AJ480" s="327">
        <f t="shared" si="515"/>
        <v>0</v>
      </c>
      <c r="AK480" s="327">
        <f t="shared" si="516"/>
        <v>0</v>
      </c>
      <c r="AL480" s="327">
        <f t="shared" si="517"/>
        <v>0</v>
      </c>
      <c r="AM480" s="327">
        <f t="shared" si="518"/>
        <v>0</v>
      </c>
      <c r="AN480" s="327">
        <f t="shared" si="519"/>
        <v>0</v>
      </c>
      <c r="AO480" s="327">
        <f t="shared" si="520"/>
        <v>0</v>
      </c>
      <c r="AP480" s="327">
        <f t="shared" si="521"/>
        <v>0</v>
      </c>
      <c r="AQ480" s="327">
        <f t="shared" si="522"/>
        <v>0</v>
      </c>
      <c r="AR480" s="264">
        <f t="shared" si="550"/>
        <v>6000</v>
      </c>
      <c r="AS480" s="623" t="s">
        <v>2578</v>
      </c>
      <c r="AT480" s="795" t="s">
        <v>2579</v>
      </c>
      <c r="BB480" s="623" t="s">
        <v>995</v>
      </c>
      <c r="BC480" s="623" t="s">
        <v>2580</v>
      </c>
      <c r="BD480" s="623" t="s">
        <v>2580</v>
      </c>
      <c r="BE480" s="623" t="s">
        <v>2581</v>
      </c>
      <c r="BF480" s="784">
        <v>46028</v>
      </c>
      <c r="BH480" s="616" t="s">
        <v>2815</v>
      </c>
      <c r="BI480" s="616" t="s">
        <v>2583</v>
      </c>
      <c r="BJ480" s="384" t="s">
        <v>2674</v>
      </c>
      <c r="BK480" s="616"/>
      <c r="BL480" s="384"/>
      <c r="BM480" s="384"/>
      <c r="BN480" s="616"/>
      <c r="BO480" s="639"/>
      <c r="BP480" s="785"/>
      <c r="BQ480" s="785"/>
      <c r="BR480" s="785"/>
      <c r="BS480" s="786" t="s">
        <v>1605</v>
      </c>
      <c r="BT480" s="786" t="s">
        <v>1275</v>
      </c>
      <c r="BU480" s="786" t="s">
        <v>2816</v>
      </c>
      <c r="BV480" s="796" t="s">
        <v>2817</v>
      </c>
      <c r="BW480" s="797">
        <v>10409649934</v>
      </c>
      <c r="BX480" s="870">
        <v>3000</v>
      </c>
      <c r="BY480" s="629">
        <v>46030</v>
      </c>
      <c r="BZ480" s="629">
        <v>46081</v>
      </c>
      <c r="CA480" s="788"/>
      <c r="CB480" s="623">
        <f t="shared" si="554"/>
        <v>30</v>
      </c>
      <c r="CC480" s="789">
        <f t="shared" si="555"/>
        <v>3000</v>
      </c>
      <c r="CD480" s="623">
        <v>26</v>
      </c>
      <c r="CE480" s="790">
        <v>3000</v>
      </c>
      <c r="CF480" s="623">
        <v>26</v>
      </c>
      <c r="CG480" s="791">
        <v>3000</v>
      </c>
      <c r="CH480" s="791">
        <f t="shared" si="537"/>
        <v>0</v>
      </c>
      <c r="CI480" s="791">
        <f t="shared" si="556"/>
        <v>0</v>
      </c>
      <c r="CJ480" s="788"/>
      <c r="CK480" s="623">
        <f t="shared" si="557"/>
        <v>30</v>
      </c>
      <c r="CL480" s="789">
        <f t="shared" si="558"/>
        <v>3000</v>
      </c>
      <c r="CM480" s="623">
        <v>28</v>
      </c>
      <c r="CN480" s="790">
        <f t="shared" si="543"/>
        <v>0</v>
      </c>
      <c r="CO480" s="623">
        <v>28</v>
      </c>
      <c r="CP480" s="791">
        <v>3000</v>
      </c>
      <c r="CQ480" s="791">
        <f t="shared" si="527"/>
        <v>3000</v>
      </c>
      <c r="CR480" s="791">
        <f t="shared" si="528"/>
        <v>0</v>
      </c>
      <c r="CS480" s="792"/>
      <c r="CT480" s="623">
        <f t="shared" si="544"/>
        <v>0</v>
      </c>
      <c r="CU480" s="789">
        <f t="shared" si="545"/>
        <v>0</v>
      </c>
      <c r="CW480" s="791">
        <f t="shared" si="546"/>
        <v>0</v>
      </c>
      <c r="CY480" s="791">
        <f t="shared" si="547"/>
        <v>0</v>
      </c>
      <c r="CZ480" s="791">
        <f t="shared" si="548"/>
        <v>0</v>
      </c>
      <c r="DA480" s="791">
        <f t="shared" si="549"/>
        <v>0</v>
      </c>
      <c r="DC480" s="623">
        <f t="shared" si="529"/>
        <v>0</v>
      </c>
      <c r="DD480" s="789">
        <f t="shared" si="538"/>
        <v>0</v>
      </c>
      <c r="DF480" s="791">
        <f t="shared" si="539"/>
        <v>0</v>
      </c>
      <c r="DH480" s="791">
        <f t="shared" si="540"/>
        <v>0</v>
      </c>
      <c r="DU480" s="793">
        <f t="shared" si="530"/>
        <v>6000</v>
      </c>
      <c r="DV480" s="794">
        <f t="shared" si="551"/>
        <v>3000</v>
      </c>
      <c r="DW480" s="794">
        <f t="shared" si="552"/>
        <v>6000</v>
      </c>
      <c r="DX480" s="794">
        <f t="shared" si="541"/>
        <v>3000</v>
      </c>
      <c r="DY480" s="794">
        <f t="shared" si="542"/>
        <v>0</v>
      </c>
      <c r="EG480" s="621"/>
    </row>
    <row r="481" spans="1:137" s="623" customFormat="1" hidden="1" x14ac:dyDescent="0.25">
      <c r="A481" s="778">
        <v>2026</v>
      </c>
      <c r="B481" s="778">
        <v>479</v>
      </c>
      <c r="C481" s="778" t="s">
        <v>58</v>
      </c>
      <c r="D481" s="778">
        <v>3000654</v>
      </c>
      <c r="E481" s="778">
        <v>5005020</v>
      </c>
      <c r="F481" s="778" t="s">
        <v>2269</v>
      </c>
      <c r="G481" s="778" t="s">
        <v>2270</v>
      </c>
      <c r="H481" s="778">
        <v>93</v>
      </c>
      <c r="I481" s="779" t="s">
        <v>992</v>
      </c>
      <c r="J481" s="780" t="s">
        <v>10</v>
      </c>
      <c r="K481" s="780" t="s">
        <v>60</v>
      </c>
      <c r="L481" s="778" t="str">
        <f t="shared" si="536"/>
        <v>2.3</v>
      </c>
      <c r="M481" s="781" t="s">
        <v>62</v>
      </c>
      <c r="N481" s="781"/>
      <c r="O481" s="778" t="s">
        <v>2641</v>
      </c>
      <c r="P481" s="778" t="s">
        <v>65</v>
      </c>
      <c r="Q481" s="782">
        <v>1</v>
      </c>
      <c r="R481" s="320">
        <v>3000</v>
      </c>
      <c r="S481" s="778">
        <v>30</v>
      </c>
      <c r="T481" s="778">
        <v>30</v>
      </c>
      <c r="U481" s="778"/>
      <c r="V481" s="778"/>
      <c r="W481" s="321"/>
      <c r="X481" s="321"/>
      <c r="Y481" s="321"/>
      <c r="Z481" s="322"/>
      <c r="AA481" s="322"/>
      <c r="AB481" s="322"/>
      <c r="AC481" s="322"/>
      <c r="AD481" s="322"/>
      <c r="AE481" s="320">
        <f t="shared" si="553"/>
        <v>6000</v>
      </c>
      <c r="AF481" s="327">
        <f t="shared" si="559"/>
        <v>3000</v>
      </c>
      <c r="AG481" s="327">
        <f t="shared" si="560"/>
        <v>3000</v>
      </c>
      <c r="AH481" s="327">
        <f t="shared" si="561"/>
        <v>0</v>
      </c>
      <c r="AI481" s="327">
        <f t="shared" si="514"/>
        <v>0</v>
      </c>
      <c r="AJ481" s="327">
        <f t="shared" si="515"/>
        <v>0</v>
      </c>
      <c r="AK481" s="327">
        <f t="shared" si="516"/>
        <v>0</v>
      </c>
      <c r="AL481" s="327">
        <f t="shared" si="517"/>
        <v>0</v>
      </c>
      <c r="AM481" s="327">
        <f t="shared" si="518"/>
        <v>0</v>
      </c>
      <c r="AN481" s="327">
        <f t="shared" si="519"/>
        <v>0</v>
      </c>
      <c r="AO481" s="327">
        <f t="shared" si="520"/>
        <v>0</v>
      </c>
      <c r="AP481" s="327">
        <f t="shared" si="521"/>
        <v>0</v>
      </c>
      <c r="AQ481" s="327">
        <f t="shared" si="522"/>
        <v>0</v>
      </c>
      <c r="AR481" s="264">
        <f t="shared" si="550"/>
        <v>6000</v>
      </c>
      <c r="AS481" s="623" t="s">
        <v>2578</v>
      </c>
      <c r="AT481" s="795" t="s">
        <v>2579</v>
      </c>
      <c r="BB481" s="623" t="s">
        <v>995</v>
      </c>
      <c r="BC481" s="623" t="s">
        <v>2580</v>
      </c>
      <c r="BD481" s="623" t="s">
        <v>2580</v>
      </c>
      <c r="BE481" s="623" t="s">
        <v>2581</v>
      </c>
      <c r="BF481" s="784">
        <v>46028</v>
      </c>
      <c r="BH481" s="616" t="s">
        <v>2818</v>
      </c>
      <c r="BI481" s="616" t="s">
        <v>2583</v>
      </c>
      <c r="BJ481" s="384" t="s">
        <v>2674</v>
      </c>
      <c r="BK481" s="616"/>
      <c r="BL481" s="384"/>
      <c r="BM481" s="384"/>
      <c r="BN481" s="616"/>
      <c r="BO481" s="639"/>
      <c r="BP481" s="785"/>
      <c r="BQ481" s="785"/>
      <c r="BR481" s="785"/>
      <c r="BS481" s="786" t="s">
        <v>1278</v>
      </c>
      <c r="BT481" s="786" t="s">
        <v>2462</v>
      </c>
      <c r="BU481" s="786" t="s">
        <v>1337</v>
      </c>
      <c r="BV481" s="796" t="s">
        <v>2819</v>
      </c>
      <c r="BW481" s="797">
        <v>10100770976</v>
      </c>
      <c r="BX481" s="870">
        <v>3000</v>
      </c>
      <c r="BY481" s="629">
        <v>46030</v>
      </c>
      <c r="BZ481" s="629">
        <v>46081</v>
      </c>
      <c r="CA481" s="788"/>
      <c r="CB481" s="623">
        <f t="shared" si="554"/>
        <v>30</v>
      </c>
      <c r="CC481" s="789">
        <f t="shared" si="555"/>
        <v>3000</v>
      </c>
      <c r="CD481" s="623">
        <v>26</v>
      </c>
      <c r="CE481" s="790">
        <v>3000</v>
      </c>
      <c r="CF481" s="623">
        <v>26</v>
      </c>
      <c r="CG481" s="791">
        <v>3000</v>
      </c>
      <c r="CH481" s="791">
        <f t="shared" si="537"/>
        <v>0</v>
      </c>
      <c r="CI481" s="791">
        <f t="shared" si="556"/>
        <v>0</v>
      </c>
      <c r="CJ481" s="788"/>
      <c r="CK481" s="623">
        <f t="shared" si="557"/>
        <v>30</v>
      </c>
      <c r="CL481" s="789">
        <f t="shared" si="558"/>
        <v>3000</v>
      </c>
      <c r="CM481" s="623">
        <v>28</v>
      </c>
      <c r="CN481" s="790">
        <f t="shared" si="543"/>
        <v>0</v>
      </c>
      <c r="CO481" s="623">
        <v>28</v>
      </c>
      <c r="CP481" s="791">
        <v>3000</v>
      </c>
      <c r="CQ481" s="791">
        <f t="shared" si="527"/>
        <v>3000</v>
      </c>
      <c r="CR481" s="791">
        <f t="shared" si="528"/>
        <v>0</v>
      </c>
      <c r="CS481" s="792"/>
      <c r="CT481" s="623">
        <f t="shared" si="544"/>
        <v>0</v>
      </c>
      <c r="CU481" s="789">
        <f t="shared" si="545"/>
        <v>0</v>
      </c>
      <c r="CW481" s="791">
        <f t="shared" si="546"/>
        <v>0</v>
      </c>
      <c r="CY481" s="791">
        <f t="shared" si="547"/>
        <v>0</v>
      </c>
      <c r="CZ481" s="791">
        <f t="shared" si="548"/>
        <v>0</v>
      </c>
      <c r="DA481" s="791">
        <f t="shared" si="549"/>
        <v>0</v>
      </c>
      <c r="DC481" s="623">
        <f t="shared" si="529"/>
        <v>0</v>
      </c>
      <c r="DD481" s="789">
        <f t="shared" si="538"/>
        <v>0</v>
      </c>
      <c r="DF481" s="791">
        <f t="shared" si="539"/>
        <v>0</v>
      </c>
      <c r="DH481" s="791">
        <f t="shared" si="540"/>
        <v>0</v>
      </c>
      <c r="DU481" s="793">
        <f t="shared" si="530"/>
        <v>6000</v>
      </c>
      <c r="DV481" s="794">
        <f t="shared" si="551"/>
        <v>3000</v>
      </c>
      <c r="DW481" s="794">
        <f t="shared" si="552"/>
        <v>6000</v>
      </c>
      <c r="DX481" s="794">
        <f t="shared" si="541"/>
        <v>3000</v>
      </c>
      <c r="DY481" s="794">
        <f t="shared" si="542"/>
        <v>0</v>
      </c>
      <c r="EG481" s="621"/>
    </row>
    <row r="482" spans="1:137" s="623" customFormat="1" hidden="1" x14ac:dyDescent="0.25">
      <c r="A482" s="778">
        <v>2026</v>
      </c>
      <c r="B482" s="778">
        <v>479</v>
      </c>
      <c r="C482" s="778" t="s">
        <v>58</v>
      </c>
      <c r="D482" s="778">
        <v>3000654</v>
      </c>
      <c r="E482" s="778">
        <v>5005020</v>
      </c>
      <c r="F482" s="778" t="s">
        <v>2269</v>
      </c>
      <c r="G482" s="778" t="s">
        <v>2270</v>
      </c>
      <c r="H482" s="778">
        <v>93</v>
      </c>
      <c r="I482" s="779" t="s">
        <v>992</v>
      </c>
      <c r="J482" s="780" t="s">
        <v>10</v>
      </c>
      <c r="K482" s="780" t="s">
        <v>60</v>
      </c>
      <c r="L482" s="778" t="str">
        <f t="shared" si="536"/>
        <v>2.3</v>
      </c>
      <c r="M482" s="781" t="s">
        <v>62</v>
      </c>
      <c r="N482" s="781"/>
      <c r="O482" s="778" t="s">
        <v>2641</v>
      </c>
      <c r="P482" s="778" t="s">
        <v>65</v>
      </c>
      <c r="Q482" s="782">
        <v>1</v>
      </c>
      <c r="R482" s="320">
        <v>3000</v>
      </c>
      <c r="S482" s="778">
        <v>30</v>
      </c>
      <c r="T482" s="778">
        <v>30</v>
      </c>
      <c r="U482" s="778"/>
      <c r="V482" s="778"/>
      <c r="W482" s="321"/>
      <c r="X482" s="321"/>
      <c r="Y482" s="321"/>
      <c r="Z482" s="322"/>
      <c r="AA482" s="322"/>
      <c r="AB482" s="322"/>
      <c r="AC482" s="322"/>
      <c r="AD482" s="322"/>
      <c r="AE482" s="320">
        <f t="shared" si="553"/>
        <v>6000</v>
      </c>
      <c r="AF482" s="327">
        <f t="shared" si="559"/>
        <v>3000</v>
      </c>
      <c r="AG482" s="327">
        <f t="shared" si="560"/>
        <v>3000</v>
      </c>
      <c r="AH482" s="327">
        <f t="shared" si="561"/>
        <v>0</v>
      </c>
      <c r="AI482" s="327">
        <f t="shared" si="514"/>
        <v>0</v>
      </c>
      <c r="AJ482" s="327">
        <f t="shared" si="515"/>
        <v>0</v>
      </c>
      <c r="AK482" s="327">
        <f t="shared" si="516"/>
        <v>0</v>
      </c>
      <c r="AL482" s="327">
        <f t="shared" si="517"/>
        <v>0</v>
      </c>
      <c r="AM482" s="327">
        <f t="shared" si="518"/>
        <v>0</v>
      </c>
      <c r="AN482" s="327">
        <f t="shared" si="519"/>
        <v>0</v>
      </c>
      <c r="AO482" s="327">
        <f t="shared" si="520"/>
        <v>0</v>
      </c>
      <c r="AP482" s="327">
        <f t="shared" si="521"/>
        <v>0</v>
      </c>
      <c r="AQ482" s="327">
        <f t="shared" si="522"/>
        <v>0</v>
      </c>
      <c r="AR482" s="264">
        <f t="shared" si="550"/>
        <v>6000</v>
      </c>
      <c r="AS482" s="623" t="s">
        <v>2578</v>
      </c>
      <c r="AT482" s="795" t="s">
        <v>2579</v>
      </c>
      <c r="BB482" s="623" t="s">
        <v>995</v>
      </c>
      <c r="BC482" s="623" t="s">
        <v>2580</v>
      </c>
      <c r="BD482" s="623" t="s">
        <v>2580</v>
      </c>
      <c r="BE482" s="623" t="s">
        <v>2581</v>
      </c>
      <c r="BF482" s="784">
        <v>46028</v>
      </c>
      <c r="BH482" s="616" t="s">
        <v>2820</v>
      </c>
      <c r="BI482" s="616" t="s">
        <v>2583</v>
      </c>
      <c r="BJ482" s="384" t="s">
        <v>2674</v>
      </c>
      <c r="BK482" s="616"/>
      <c r="BL482" s="384"/>
      <c r="BM482" s="384"/>
      <c r="BN482" s="616"/>
      <c r="BO482" s="639"/>
      <c r="BP482" s="785"/>
      <c r="BQ482" s="785"/>
      <c r="BR482" s="785"/>
      <c r="BS482" s="786" t="s">
        <v>2821</v>
      </c>
      <c r="BT482" s="786" t="s">
        <v>1236</v>
      </c>
      <c r="BU482" s="786" t="s">
        <v>2822</v>
      </c>
      <c r="BV482" s="796">
        <v>72696054</v>
      </c>
      <c r="BW482" s="797">
        <v>10726960548</v>
      </c>
      <c r="BX482" s="870">
        <v>3000</v>
      </c>
      <c r="BY482" s="629">
        <v>46030</v>
      </c>
      <c r="BZ482" s="629">
        <v>46081</v>
      </c>
      <c r="CA482" s="788"/>
      <c r="CB482" s="623">
        <f t="shared" si="554"/>
        <v>30</v>
      </c>
      <c r="CC482" s="789">
        <f t="shared" si="555"/>
        <v>3000</v>
      </c>
      <c r="CD482" s="623">
        <v>26</v>
      </c>
      <c r="CE482" s="790">
        <v>3000</v>
      </c>
      <c r="CF482" s="623">
        <v>26</v>
      </c>
      <c r="CG482" s="791">
        <v>3000</v>
      </c>
      <c r="CH482" s="791">
        <f t="shared" si="537"/>
        <v>0</v>
      </c>
      <c r="CI482" s="791">
        <f t="shared" si="556"/>
        <v>0</v>
      </c>
      <c r="CJ482" s="788"/>
      <c r="CK482" s="623">
        <f t="shared" si="557"/>
        <v>30</v>
      </c>
      <c r="CL482" s="789">
        <f t="shared" si="558"/>
        <v>3000</v>
      </c>
      <c r="CM482" s="623">
        <v>28</v>
      </c>
      <c r="CN482" s="790">
        <f t="shared" si="543"/>
        <v>0</v>
      </c>
      <c r="CO482" s="623">
        <v>28</v>
      </c>
      <c r="CP482" s="791">
        <v>3000</v>
      </c>
      <c r="CQ482" s="791">
        <f t="shared" si="527"/>
        <v>3000</v>
      </c>
      <c r="CR482" s="791">
        <f t="shared" si="528"/>
        <v>0</v>
      </c>
      <c r="CS482" s="792"/>
      <c r="CT482" s="623">
        <f t="shared" si="544"/>
        <v>0</v>
      </c>
      <c r="CU482" s="789">
        <f t="shared" si="545"/>
        <v>0</v>
      </c>
      <c r="CW482" s="791">
        <f t="shared" si="546"/>
        <v>0</v>
      </c>
      <c r="CY482" s="791">
        <f t="shared" si="547"/>
        <v>0</v>
      </c>
      <c r="CZ482" s="791">
        <f t="shared" si="548"/>
        <v>0</v>
      </c>
      <c r="DA482" s="791">
        <f t="shared" si="549"/>
        <v>0</v>
      </c>
      <c r="DC482" s="623">
        <f t="shared" si="529"/>
        <v>0</v>
      </c>
      <c r="DD482" s="789">
        <f t="shared" si="538"/>
        <v>0</v>
      </c>
      <c r="DF482" s="791">
        <f t="shared" si="539"/>
        <v>0</v>
      </c>
      <c r="DH482" s="791">
        <f t="shared" si="540"/>
        <v>0</v>
      </c>
      <c r="DU482" s="793">
        <f t="shared" si="530"/>
        <v>6000</v>
      </c>
      <c r="DV482" s="794">
        <f t="shared" si="551"/>
        <v>3000</v>
      </c>
      <c r="DW482" s="794">
        <f t="shared" si="552"/>
        <v>6000</v>
      </c>
      <c r="DX482" s="794">
        <f t="shared" si="541"/>
        <v>3000</v>
      </c>
      <c r="DY482" s="794">
        <f t="shared" si="542"/>
        <v>0</v>
      </c>
      <c r="EG482" s="621"/>
    </row>
    <row r="483" spans="1:137" s="623" customFormat="1" hidden="1" x14ac:dyDescent="0.25">
      <c r="A483" s="778">
        <v>2026</v>
      </c>
      <c r="B483" s="778">
        <v>479</v>
      </c>
      <c r="C483" s="778" t="s">
        <v>58</v>
      </c>
      <c r="D483" s="778">
        <v>3000654</v>
      </c>
      <c r="E483" s="778">
        <v>5005020</v>
      </c>
      <c r="F483" s="778" t="s">
        <v>2269</v>
      </c>
      <c r="G483" s="778" t="s">
        <v>2270</v>
      </c>
      <c r="H483" s="778">
        <v>93</v>
      </c>
      <c r="I483" s="779" t="s">
        <v>992</v>
      </c>
      <c r="J483" s="780" t="s">
        <v>10</v>
      </c>
      <c r="K483" s="780" t="s">
        <v>60</v>
      </c>
      <c r="L483" s="778" t="str">
        <f t="shared" si="536"/>
        <v>2.3</v>
      </c>
      <c r="M483" s="781" t="s">
        <v>62</v>
      </c>
      <c r="N483" s="781"/>
      <c r="O483" s="778" t="s">
        <v>2641</v>
      </c>
      <c r="P483" s="778" t="s">
        <v>65</v>
      </c>
      <c r="Q483" s="782">
        <v>1</v>
      </c>
      <c r="R483" s="320">
        <v>3000</v>
      </c>
      <c r="S483" s="778">
        <v>30</v>
      </c>
      <c r="T483" s="778">
        <v>30</v>
      </c>
      <c r="U483" s="778"/>
      <c r="V483" s="778"/>
      <c r="W483" s="321"/>
      <c r="X483" s="321"/>
      <c r="Y483" s="321"/>
      <c r="Z483" s="322"/>
      <c r="AA483" s="322"/>
      <c r="AB483" s="322"/>
      <c r="AC483" s="322"/>
      <c r="AD483" s="322"/>
      <c r="AE483" s="320">
        <f t="shared" si="553"/>
        <v>6000</v>
      </c>
      <c r="AF483" s="327">
        <f t="shared" si="559"/>
        <v>3000</v>
      </c>
      <c r="AG483" s="327">
        <f t="shared" si="560"/>
        <v>3000</v>
      </c>
      <c r="AH483" s="327">
        <f t="shared" si="561"/>
        <v>0</v>
      </c>
      <c r="AI483" s="327">
        <f t="shared" ref="AI483:AI546" si="562">+$R483*V483</f>
        <v>0</v>
      </c>
      <c r="AJ483" s="327">
        <f t="shared" ref="AJ483:AJ546" si="563">+$R483*W483</f>
        <v>0</v>
      </c>
      <c r="AK483" s="327">
        <f t="shared" ref="AK483:AK546" si="564">+$R483*X483</f>
        <v>0</v>
      </c>
      <c r="AL483" s="327">
        <f t="shared" ref="AL483:AL546" si="565">+$R483*Y483</f>
        <v>0</v>
      </c>
      <c r="AM483" s="327">
        <f t="shared" ref="AM483:AM546" si="566">+$R483*Z483</f>
        <v>0</v>
      </c>
      <c r="AN483" s="327">
        <f t="shared" ref="AN483:AN546" si="567">+$R483*AA483</f>
        <v>0</v>
      </c>
      <c r="AO483" s="327">
        <f t="shared" ref="AO483:AO546" si="568">+$R483*AB483</f>
        <v>0</v>
      </c>
      <c r="AP483" s="327">
        <f t="shared" ref="AP483:AP546" si="569">+$R483*AC483</f>
        <v>0</v>
      </c>
      <c r="AQ483" s="327">
        <f t="shared" ref="AQ483:AQ546" si="570">+$R483*AD483</f>
        <v>0</v>
      </c>
      <c r="AR483" s="264">
        <f t="shared" si="550"/>
        <v>6000</v>
      </c>
      <c r="AS483" s="623" t="s">
        <v>2578</v>
      </c>
      <c r="AT483" s="795" t="s">
        <v>2579</v>
      </c>
      <c r="BB483" s="623" t="s">
        <v>995</v>
      </c>
      <c r="BC483" s="623" t="s">
        <v>2580</v>
      </c>
      <c r="BD483" s="623" t="s">
        <v>2580</v>
      </c>
      <c r="BE483" s="623" t="s">
        <v>2581</v>
      </c>
      <c r="BF483" s="784">
        <v>46028</v>
      </c>
      <c r="BH483" s="616" t="s">
        <v>2823</v>
      </c>
      <c r="BI483" s="616" t="s">
        <v>2583</v>
      </c>
      <c r="BJ483" s="384" t="s">
        <v>2674</v>
      </c>
      <c r="BK483" s="616"/>
      <c r="BL483" s="384"/>
      <c r="BM483" s="384"/>
      <c r="BN483" s="616"/>
      <c r="BO483" s="639"/>
      <c r="BP483" s="785"/>
      <c r="BQ483" s="785"/>
      <c r="BR483" s="785"/>
      <c r="BS483" s="786" t="s">
        <v>2824</v>
      </c>
      <c r="BT483" s="786" t="s">
        <v>2825</v>
      </c>
      <c r="BU483" s="786" t="s">
        <v>2826</v>
      </c>
      <c r="BV483" s="796" t="s">
        <v>2827</v>
      </c>
      <c r="BW483" s="797" t="s">
        <v>2828</v>
      </c>
      <c r="BX483" s="811">
        <v>3000</v>
      </c>
      <c r="BY483" s="629">
        <v>46030</v>
      </c>
      <c r="BZ483" s="629">
        <v>46081</v>
      </c>
      <c r="CA483" s="788"/>
      <c r="CB483" s="623">
        <f t="shared" si="554"/>
        <v>30</v>
      </c>
      <c r="CC483" s="789">
        <f t="shared" si="555"/>
        <v>3000</v>
      </c>
      <c r="CD483" s="623">
        <v>26</v>
      </c>
      <c r="CE483" s="790">
        <v>3000</v>
      </c>
      <c r="CF483" s="623">
        <v>26</v>
      </c>
      <c r="CG483" s="791">
        <v>3000</v>
      </c>
      <c r="CH483" s="791">
        <f t="shared" si="537"/>
        <v>0</v>
      </c>
      <c r="CI483" s="791">
        <f t="shared" si="556"/>
        <v>0</v>
      </c>
      <c r="CJ483" s="788"/>
      <c r="CK483" s="623">
        <f t="shared" si="557"/>
        <v>30</v>
      </c>
      <c r="CL483" s="789">
        <f t="shared" si="558"/>
        <v>3000</v>
      </c>
      <c r="CM483" s="623">
        <v>28</v>
      </c>
      <c r="CN483" s="790">
        <f t="shared" si="543"/>
        <v>0</v>
      </c>
      <c r="CO483" s="623">
        <v>28</v>
      </c>
      <c r="CP483" s="791">
        <v>3000</v>
      </c>
      <c r="CQ483" s="791">
        <f t="shared" si="527"/>
        <v>3000</v>
      </c>
      <c r="CR483" s="791">
        <f t="shared" si="528"/>
        <v>0</v>
      </c>
      <c r="CS483" s="792"/>
      <c r="CT483" s="623">
        <f t="shared" si="544"/>
        <v>0</v>
      </c>
      <c r="CU483" s="789">
        <f t="shared" si="545"/>
        <v>0</v>
      </c>
      <c r="CW483" s="791">
        <f t="shared" si="546"/>
        <v>0</v>
      </c>
      <c r="CY483" s="791">
        <f t="shared" si="547"/>
        <v>0</v>
      </c>
      <c r="CZ483" s="791">
        <f t="shared" si="548"/>
        <v>0</v>
      </c>
      <c r="DA483" s="791">
        <f t="shared" si="549"/>
        <v>0</v>
      </c>
      <c r="DC483" s="623">
        <f t="shared" si="529"/>
        <v>0</v>
      </c>
      <c r="DD483" s="789">
        <f t="shared" si="538"/>
        <v>0</v>
      </c>
      <c r="DF483" s="791">
        <f t="shared" si="539"/>
        <v>0</v>
      </c>
      <c r="DH483" s="791">
        <f t="shared" si="540"/>
        <v>0</v>
      </c>
      <c r="DU483" s="793">
        <f t="shared" si="530"/>
        <v>6000</v>
      </c>
      <c r="DV483" s="794">
        <f t="shared" si="551"/>
        <v>3000</v>
      </c>
      <c r="DW483" s="794">
        <f t="shared" si="552"/>
        <v>6000</v>
      </c>
      <c r="DX483" s="794">
        <f t="shared" si="541"/>
        <v>3000</v>
      </c>
      <c r="DY483" s="794">
        <f t="shared" si="542"/>
        <v>0</v>
      </c>
      <c r="EG483" s="621"/>
    </row>
    <row r="484" spans="1:137" s="623" customFormat="1" hidden="1" x14ac:dyDescent="0.25">
      <c r="A484" s="814">
        <v>2026</v>
      </c>
      <c r="B484" s="814">
        <v>479</v>
      </c>
      <c r="C484" s="814" t="s">
        <v>58</v>
      </c>
      <c r="D484" s="814">
        <v>3000654</v>
      </c>
      <c r="E484" s="814">
        <v>5005020</v>
      </c>
      <c r="F484" s="814" t="s">
        <v>2269</v>
      </c>
      <c r="G484" s="814" t="s">
        <v>2270</v>
      </c>
      <c r="H484" s="814">
        <v>93</v>
      </c>
      <c r="I484" s="815" t="s">
        <v>992</v>
      </c>
      <c r="J484" s="816" t="s">
        <v>10</v>
      </c>
      <c r="K484" s="816" t="s">
        <v>60</v>
      </c>
      <c r="L484" s="814" t="str">
        <f t="shared" si="536"/>
        <v>2.3</v>
      </c>
      <c r="M484" s="817" t="s">
        <v>62</v>
      </c>
      <c r="N484" s="817"/>
      <c r="O484" s="814" t="s">
        <v>2641</v>
      </c>
      <c r="P484" s="814" t="s">
        <v>65</v>
      </c>
      <c r="Q484" s="818">
        <v>1</v>
      </c>
      <c r="R484" s="388">
        <v>3000</v>
      </c>
      <c r="S484" s="814">
        <v>30</v>
      </c>
      <c r="T484" s="814">
        <v>30</v>
      </c>
      <c r="U484" s="814"/>
      <c r="V484" s="814"/>
      <c r="W484" s="321"/>
      <c r="X484" s="321"/>
      <c r="Y484" s="321"/>
      <c r="Z484" s="321"/>
      <c r="AA484" s="321"/>
      <c r="AB484" s="321"/>
      <c r="AC484" s="321"/>
      <c r="AD484" s="321"/>
      <c r="AE484" s="388">
        <f t="shared" si="553"/>
        <v>6000</v>
      </c>
      <c r="AF484" s="403">
        <f t="shared" si="559"/>
        <v>3000</v>
      </c>
      <c r="AG484" s="403">
        <f t="shared" si="560"/>
        <v>3000</v>
      </c>
      <c r="AH484" s="403">
        <f t="shared" si="561"/>
        <v>0</v>
      </c>
      <c r="AI484" s="403">
        <f t="shared" si="562"/>
        <v>0</v>
      </c>
      <c r="AJ484" s="403">
        <f t="shared" si="563"/>
        <v>0</v>
      </c>
      <c r="AK484" s="403">
        <f t="shared" si="564"/>
        <v>0</v>
      </c>
      <c r="AL484" s="403">
        <f t="shared" si="565"/>
        <v>0</v>
      </c>
      <c r="AM484" s="403">
        <f t="shared" si="566"/>
        <v>0</v>
      </c>
      <c r="AN484" s="403">
        <f t="shared" si="567"/>
        <v>0</v>
      </c>
      <c r="AO484" s="403">
        <f t="shared" si="568"/>
        <v>0</v>
      </c>
      <c r="AP484" s="403">
        <f t="shared" si="569"/>
        <v>0</v>
      </c>
      <c r="AQ484" s="403">
        <f t="shared" si="570"/>
        <v>0</v>
      </c>
      <c r="AR484" s="389">
        <f t="shared" si="550"/>
        <v>6000</v>
      </c>
      <c r="AS484" s="623" t="s">
        <v>2578</v>
      </c>
      <c r="AT484" s="819" t="s">
        <v>2579</v>
      </c>
      <c r="BB484" s="623" t="s">
        <v>995</v>
      </c>
      <c r="BC484" s="623" t="s">
        <v>2580</v>
      </c>
      <c r="BD484" s="623" t="s">
        <v>2580</v>
      </c>
      <c r="BE484" s="623" t="s">
        <v>2581</v>
      </c>
      <c r="BF484" s="784">
        <v>46028</v>
      </c>
      <c r="BH484" s="616" t="s">
        <v>2829</v>
      </c>
      <c r="BI484" s="616" t="s">
        <v>2583</v>
      </c>
      <c r="BJ484" s="384" t="s">
        <v>2674</v>
      </c>
      <c r="BK484" s="616"/>
      <c r="BL484" s="384"/>
      <c r="BM484" s="384"/>
      <c r="BN484" s="616"/>
      <c r="BO484" s="639"/>
      <c r="BP484" s="785"/>
      <c r="BQ484" s="785"/>
      <c r="BR484" s="785"/>
      <c r="BS484" s="786" t="s">
        <v>1070</v>
      </c>
      <c r="BT484" s="786" t="s">
        <v>2830</v>
      </c>
      <c r="BU484" s="786" t="s">
        <v>2831</v>
      </c>
      <c r="BV484" s="820" t="s">
        <v>2832</v>
      </c>
      <c r="BW484" s="821" t="s">
        <v>2833</v>
      </c>
      <c r="BX484" s="2883" t="s">
        <v>2834</v>
      </c>
      <c r="BY484" s="629">
        <v>46030</v>
      </c>
      <c r="BZ484" s="629">
        <v>46081</v>
      </c>
      <c r="CA484" s="788"/>
      <c r="CB484" s="623">
        <f t="shared" si="554"/>
        <v>30</v>
      </c>
      <c r="CC484" s="789">
        <f t="shared" si="555"/>
        <v>3000</v>
      </c>
      <c r="CD484" s="623">
        <v>26</v>
      </c>
      <c r="CE484" s="790">
        <v>3000</v>
      </c>
      <c r="CF484" s="623">
        <v>26</v>
      </c>
      <c r="CG484" s="791">
        <v>3000</v>
      </c>
      <c r="CH484" s="791">
        <f t="shared" si="537"/>
        <v>0</v>
      </c>
      <c r="CI484" s="791">
        <f t="shared" si="556"/>
        <v>0</v>
      </c>
      <c r="CJ484" s="788"/>
      <c r="CK484" s="623">
        <f t="shared" si="557"/>
        <v>30</v>
      </c>
      <c r="CL484" s="789">
        <f t="shared" si="558"/>
        <v>3000</v>
      </c>
      <c r="CM484" s="623">
        <v>28</v>
      </c>
      <c r="CN484" s="790">
        <f t="shared" si="543"/>
        <v>0</v>
      </c>
      <c r="CO484" s="623">
        <v>28</v>
      </c>
      <c r="CP484" s="791">
        <v>3000</v>
      </c>
      <c r="CQ484" s="791">
        <f t="shared" si="527"/>
        <v>3000</v>
      </c>
      <c r="CR484" s="791">
        <f t="shared" si="528"/>
        <v>0</v>
      </c>
      <c r="CS484" s="792"/>
      <c r="CT484" s="623">
        <f t="shared" si="544"/>
        <v>0</v>
      </c>
      <c r="CU484" s="789">
        <f t="shared" si="545"/>
        <v>0</v>
      </c>
      <c r="CW484" s="791">
        <f t="shared" si="546"/>
        <v>0</v>
      </c>
      <c r="CY484" s="791">
        <f t="shared" si="547"/>
        <v>0</v>
      </c>
      <c r="CZ484" s="791">
        <f t="shared" si="548"/>
        <v>0</v>
      </c>
      <c r="DA484" s="791">
        <f t="shared" si="549"/>
        <v>0</v>
      </c>
      <c r="DC484" s="623">
        <f t="shared" si="529"/>
        <v>0</v>
      </c>
      <c r="DD484" s="789">
        <f t="shared" si="538"/>
        <v>0</v>
      </c>
      <c r="DF484" s="791">
        <f t="shared" si="539"/>
        <v>0</v>
      </c>
      <c r="DH484" s="791">
        <f t="shared" si="540"/>
        <v>0</v>
      </c>
      <c r="DU484" s="793">
        <f t="shared" si="530"/>
        <v>6000</v>
      </c>
      <c r="DV484" s="794">
        <f t="shared" si="551"/>
        <v>3000</v>
      </c>
      <c r="DW484" s="794">
        <f t="shared" si="552"/>
        <v>6000</v>
      </c>
      <c r="DX484" s="794">
        <f t="shared" si="541"/>
        <v>3000</v>
      </c>
      <c r="DY484" s="794">
        <f t="shared" si="542"/>
        <v>0</v>
      </c>
      <c r="EB484" s="623" t="s">
        <v>2835</v>
      </c>
      <c r="EC484" s="623" t="s">
        <v>2836</v>
      </c>
      <c r="EG484" s="621"/>
    </row>
    <row r="485" spans="1:137" s="623" customFormat="1" hidden="1" x14ac:dyDescent="0.25">
      <c r="A485" s="778">
        <v>2026</v>
      </c>
      <c r="B485" s="778">
        <v>479</v>
      </c>
      <c r="C485" s="778" t="s">
        <v>58</v>
      </c>
      <c r="D485" s="778">
        <v>3000654</v>
      </c>
      <c r="E485" s="778">
        <v>5005020</v>
      </c>
      <c r="F485" s="778" t="s">
        <v>2269</v>
      </c>
      <c r="G485" s="778" t="s">
        <v>2270</v>
      </c>
      <c r="H485" s="778">
        <v>93</v>
      </c>
      <c r="I485" s="779" t="s">
        <v>992</v>
      </c>
      <c r="J485" s="780" t="s">
        <v>10</v>
      </c>
      <c r="K485" s="780" t="s">
        <v>60</v>
      </c>
      <c r="L485" s="778" t="str">
        <f t="shared" si="536"/>
        <v>2.3</v>
      </c>
      <c r="M485" s="781" t="s">
        <v>62</v>
      </c>
      <c r="N485" s="781"/>
      <c r="O485" s="778" t="s">
        <v>2641</v>
      </c>
      <c r="P485" s="778" t="s">
        <v>65</v>
      </c>
      <c r="Q485" s="782">
        <v>1</v>
      </c>
      <c r="R485" s="320">
        <v>3000</v>
      </c>
      <c r="S485" s="778">
        <v>30</v>
      </c>
      <c r="T485" s="778">
        <v>30</v>
      </c>
      <c r="U485" s="778"/>
      <c r="V485" s="778"/>
      <c r="W485" s="321"/>
      <c r="X485" s="321"/>
      <c r="Y485" s="321"/>
      <c r="Z485" s="322"/>
      <c r="AA485" s="322"/>
      <c r="AB485" s="322"/>
      <c r="AC485" s="322"/>
      <c r="AD485" s="322"/>
      <c r="AE485" s="320">
        <f t="shared" si="553"/>
        <v>6000</v>
      </c>
      <c r="AF485" s="327">
        <f t="shared" si="559"/>
        <v>3000</v>
      </c>
      <c r="AG485" s="327">
        <f t="shared" si="560"/>
        <v>3000</v>
      </c>
      <c r="AH485" s="327">
        <f t="shared" si="561"/>
        <v>0</v>
      </c>
      <c r="AI485" s="327">
        <f t="shared" si="562"/>
        <v>0</v>
      </c>
      <c r="AJ485" s="327">
        <f t="shared" si="563"/>
        <v>0</v>
      </c>
      <c r="AK485" s="327">
        <f t="shared" si="564"/>
        <v>0</v>
      </c>
      <c r="AL485" s="327">
        <f t="shared" si="565"/>
        <v>0</v>
      </c>
      <c r="AM485" s="327">
        <f t="shared" si="566"/>
        <v>0</v>
      </c>
      <c r="AN485" s="327">
        <f t="shared" si="567"/>
        <v>0</v>
      </c>
      <c r="AO485" s="327">
        <f t="shared" si="568"/>
        <v>0</v>
      </c>
      <c r="AP485" s="327">
        <f t="shared" si="569"/>
        <v>0</v>
      </c>
      <c r="AQ485" s="327">
        <f t="shared" si="570"/>
        <v>0</v>
      </c>
      <c r="AR485" s="264">
        <f t="shared" si="550"/>
        <v>6000</v>
      </c>
      <c r="AS485" s="623" t="s">
        <v>2578</v>
      </c>
      <c r="AT485" s="795" t="s">
        <v>2579</v>
      </c>
      <c r="BB485" s="623" t="s">
        <v>995</v>
      </c>
      <c r="BC485" s="623" t="s">
        <v>2580</v>
      </c>
      <c r="BD485" s="623" t="s">
        <v>2580</v>
      </c>
      <c r="BE485" s="623" t="s">
        <v>2581</v>
      </c>
      <c r="BF485" s="784">
        <v>46028</v>
      </c>
      <c r="BH485" s="616" t="s">
        <v>2837</v>
      </c>
      <c r="BI485" s="616" t="s">
        <v>2583</v>
      </c>
      <c r="BJ485" s="384" t="s">
        <v>2674</v>
      </c>
      <c r="BK485" s="616"/>
      <c r="BL485" s="384"/>
      <c r="BM485" s="384"/>
      <c r="BN485" s="616"/>
      <c r="BO485" s="639"/>
      <c r="BP485" s="785"/>
      <c r="BQ485" s="785"/>
      <c r="BR485" s="785"/>
      <c r="BS485" s="786" t="s">
        <v>2838</v>
      </c>
      <c r="BT485" s="786" t="s">
        <v>2839</v>
      </c>
      <c r="BU485" s="786" t="s">
        <v>2840</v>
      </c>
      <c r="BV485" s="796" t="s">
        <v>2841</v>
      </c>
      <c r="BW485" s="797" t="s">
        <v>2842</v>
      </c>
      <c r="BX485" s="870">
        <v>3000</v>
      </c>
      <c r="BY485" s="629">
        <v>46030</v>
      </c>
      <c r="BZ485" s="629">
        <v>46081</v>
      </c>
      <c r="CA485" s="788"/>
      <c r="CB485" s="623">
        <f t="shared" si="554"/>
        <v>30</v>
      </c>
      <c r="CC485" s="789">
        <f t="shared" si="555"/>
        <v>3000</v>
      </c>
      <c r="CD485" s="623">
        <v>26</v>
      </c>
      <c r="CE485" s="790">
        <v>3000</v>
      </c>
      <c r="CF485" s="623">
        <v>26</v>
      </c>
      <c r="CG485" s="791">
        <v>3000</v>
      </c>
      <c r="CH485" s="791">
        <f t="shared" si="537"/>
        <v>0</v>
      </c>
      <c r="CI485" s="791">
        <f t="shared" si="556"/>
        <v>0</v>
      </c>
      <c r="CJ485" s="788"/>
      <c r="CK485" s="623">
        <f t="shared" si="557"/>
        <v>30</v>
      </c>
      <c r="CL485" s="789">
        <f t="shared" si="558"/>
        <v>3000</v>
      </c>
      <c r="CM485" s="623">
        <v>28</v>
      </c>
      <c r="CN485" s="790">
        <f t="shared" si="543"/>
        <v>0</v>
      </c>
      <c r="CO485" s="623">
        <v>28</v>
      </c>
      <c r="CP485" s="791">
        <v>3000</v>
      </c>
      <c r="CQ485" s="791">
        <f t="shared" si="527"/>
        <v>3000</v>
      </c>
      <c r="CR485" s="791">
        <f t="shared" si="528"/>
        <v>0</v>
      </c>
      <c r="CS485" s="792"/>
      <c r="CT485" s="623">
        <f t="shared" si="544"/>
        <v>0</v>
      </c>
      <c r="CU485" s="789">
        <f t="shared" si="545"/>
        <v>0</v>
      </c>
      <c r="CW485" s="791">
        <f t="shared" si="546"/>
        <v>0</v>
      </c>
      <c r="CY485" s="791">
        <f t="shared" si="547"/>
        <v>0</v>
      </c>
      <c r="CZ485" s="791">
        <f t="shared" si="548"/>
        <v>0</v>
      </c>
      <c r="DA485" s="791">
        <f t="shared" si="549"/>
        <v>0</v>
      </c>
      <c r="DC485" s="623">
        <f t="shared" si="529"/>
        <v>0</v>
      </c>
      <c r="DD485" s="789">
        <f t="shared" si="538"/>
        <v>0</v>
      </c>
      <c r="DF485" s="791">
        <f t="shared" si="539"/>
        <v>0</v>
      </c>
      <c r="DH485" s="791">
        <f t="shared" si="540"/>
        <v>0</v>
      </c>
      <c r="DU485" s="793">
        <f t="shared" si="530"/>
        <v>6000</v>
      </c>
      <c r="DV485" s="794">
        <f t="shared" si="551"/>
        <v>3000</v>
      </c>
      <c r="DW485" s="794">
        <f t="shared" si="552"/>
        <v>6000</v>
      </c>
      <c r="DX485" s="794">
        <f t="shared" si="541"/>
        <v>3000</v>
      </c>
      <c r="DY485" s="794">
        <f t="shared" si="542"/>
        <v>0</v>
      </c>
      <c r="EG485" s="621"/>
    </row>
    <row r="486" spans="1:137" s="623" customFormat="1" hidden="1" x14ac:dyDescent="0.25">
      <c r="A486" s="778">
        <v>2026</v>
      </c>
      <c r="B486" s="778">
        <v>479</v>
      </c>
      <c r="C486" s="778" t="s">
        <v>58</v>
      </c>
      <c r="D486" s="778">
        <v>3000654</v>
      </c>
      <c r="E486" s="778">
        <v>5005020</v>
      </c>
      <c r="F486" s="778" t="s">
        <v>2269</v>
      </c>
      <c r="G486" s="778" t="s">
        <v>2270</v>
      </c>
      <c r="H486" s="778">
        <v>93</v>
      </c>
      <c r="I486" s="779" t="s">
        <v>992</v>
      </c>
      <c r="J486" s="780" t="s">
        <v>10</v>
      </c>
      <c r="K486" s="780" t="s">
        <v>60</v>
      </c>
      <c r="L486" s="778" t="str">
        <f t="shared" si="536"/>
        <v>2.3</v>
      </c>
      <c r="M486" s="781" t="s">
        <v>62</v>
      </c>
      <c r="N486" s="781"/>
      <c r="O486" s="778" t="s">
        <v>2641</v>
      </c>
      <c r="P486" s="778" t="s">
        <v>65</v>
      </c>
      <c r="Q486" s="782">
        <v>1</v>
      </c>
      <c r="R486" s="320">
        <v>3000</v>
      </c>
      <c r="S486" s="778">
        <v>30</v>
      </c>
      <c r="T486" s="778">
        <v>30</v>
      </c>
      <c r="U486" s="778"/>
      <c r="V486" s="778"/>
      <c r="W486" s="321"/>
      <c r="X486" s="321"/>
      <c r="Y486" s="321"/>
      <c r="Z486" s="322"/>
      <c r="AA486" s="322"/>
      <c r="AB486" s="322"/>
      <c r="AC486" s="322"/>
      <c r="AD486" s="322"/>
      <c r="AE486" s="320">
        <f t="shared" si="553"/>
        <v>6000</v>
      </c>
      <c r="AF486" s="327">
        <f t="shared" si="559"/>
        <v>3000</v>
      </c>
      <c r="AG486" s="327">
        <f t="shared" si="560"/>
        <v>3000</v>
      </c>
      <c r="AH486" s="327">
        <f t="shared" si="561"/>
        <v>0</v>
      </c>
      <c r="AI486" s="327">
        <f t="shared" si="562"/>
        <v>0</v>
      </c>
      <c r="AJ486" s="327">
        <f t="shared" si="563"/>
        <v>0</v>
      </c>
      <c r="AK486" s="327">
        <f t="shared" si="564"/>
        <v>0</v>
      </c>
      <c r="AL486" s="327">
        <f t="shared" si="565"/>
        <v>0</v>
      </c>
      <c r="AM486" s="327">
        <f t="shared" si="566"/>
        <v>0</v>
      </c>
      <c r="AN486" s="327">
        <f t="shared" si="567"/>
        <v>0</v>
      </c>
      <c r="AO486" s="327">
        <f t="shared" si="568"/>
        <v>0</v>
      </c>
      <c r="AP486" s="327">
        <f t="shared" si="569"/>
        <v>0</v>
      </c>
      <c r="AQ486" s="327">
        <f t="shared" si="570"/>
        <v>0</v>
      </c>
      <c r="AR486" s="264">
        <f t="shared" si="550"/>
        <v>6000</v>
      </c>
      <c r="AS486" s="623" t="s">
        <v>2578</v>
      </c>
      <c r="AT486" s="795" t="s">
        <v>2579</v>
      </c>
      <c r="BB486" s="623" t="s">
        <v>995</v>
      </c>
      <c r="BC486" s="623" t="s">
        <v>2580</v>
      </c>
      <c r="BD486" s="623" t="s">
        <v>2580</v>
      </c>
      <c r="BE486" s="623" t="s">
        <v>2581</v>
      </c>
      <c r="BF486" s="784">
        <v>46028</v>
      </c>
      <c r="BH486" s="616" t="s">
        <v>2843</v>
      </c>
      <c r="BI486" s="616" t="s">
        <v>2583</v>
      </c>
      <c r="BJ486" s="384" t="s">
        <v>2674</v>
      </c>
      <c r="BK486" s="616"/>
      <c r="BL486" s="384"/>
      <c r="BM486" s="384"/>
      <c r="BN486" s="616"/>
      <c r="BO486" s="639"/>
      <c r="BP486" s="785"/>
      <c r="BQ486" s="785"/>
      <c r="BR486" s="785"/>
      <c r="BS486" s="786" t="s">
        <v>2844</v>
      </c>
      <c r="BT486" s="786" t="s">
        <v>2845</v>
      </c>
      <c r="BU486" s="786" t="s">
        <v>2846</v>
      </c>
      <c r="BV486" s="823" t="s">
        <v>2847</v>
      </c>
      <c r="BW486" s="797">
        <v>10068162012</v>
      </c>
      <c r="BX486" s="870">
        <v>3000</v>
      </c>
      <c r="BY486" s="629">
        <v>46030</v>
      </c>
      <c r="BZ486" s="629">
        <v>46081</v>
      </c>
      <c r="CA486" s="788"/>
      <c r="CB486" s="623">
        <f t="shared" si="554"/>
        <v>30</v>
      </c>
      <c r="CC486" s="789">
        <f t="shared" si="555"/>
        <v>3000</v>
      </c>
      <c r="CD486" s="623">
        <v>26</v>
      </c>
      <c r="CE486" s="790">
        <v>3000</v>
      </c>
      <c r="CF486" s="623">
        <v>26</v>
      </c>
      <c r="CG486" s="791">
        <v>3000</v>
      </c>
      <c r="CH486" s="791">
        <f t="shared" si="537"/>
        <v>0</v>
      </c>
      <c r="CI486" s="791">
        <f t="shared" si="556"/>
        <v>0</v>
      </c>
      <c r="CJ486" s="788"/>
      <c r="CK486" s="623">
        <f t="shared" si="557"/>
        <v>30</v>
      </c>
      <c r="CL486" s="789">
        <f t="shared" si="558"/>
        <v>3000</v>
      </c>
      <c r="CM486" s="623">
        <v>28</v>
      </c>
      <c r="CN486" s="790">
        <f t="shared" si="543"/>
        <v>0</v>
      </c>
      <c r="CO486" s="623">
        <v>28</v>
      </c>
      <c r="CP486" s="791">
        <v>3000</v>
      </c>
      <c r="CQ486" s="791">
        <f t="shared" si="527"/>
        <v>3000</v>
      </c>
      <c r="CR486" s="791">
        <f t="shared" si="528"/>
        <v>0</v>
      </c>
      <c r="CS486" s="792"/>
      <c r="CT486" s="623">
        <f t="shared" si="544"/>
        <v>0</v>
      </c>
      <c r="CU486" s="789">
        <f t="shared" si="545"/>
        <v>0</v>
      </c>
      <c r="CW486" s="791">
        <f t="shared" si="546"/>
        <v>0</v>
      </c>
      <c r="CY486" s="791">
        <f t="shared" si="547"/>
        <v>0</v>
      </c>
      <c r="CZ486" s="791">
        <f t="shared" si="548"/>
        <v>0</v>
      </c>
      <c r="DA486" s="791">
        <f t="shared" si="549"/>
        <v>0</v>
      </c>
      <c r="DC486" s="623">
        <f t="shared" si="529"/>
        <v>0</v>
      </c>
      <c r="DD486" s="789">
        <f t="shared" si="538"/>
        <v>0</v>
      </c>
      <c r="DF486" s="791">
        <f t="shared" si="539"/>
        <v>0</v>
      </c>
      <c r="DH486" s="791">
        <f t="shared" si="540"/>
        <v>0</v>
      </c>
      <c r="DU486" s="793">
        <f t="shared" si="530"/>
        <v>6000</v>
      </c>
      <c r="DV486" s="794">
        <f t="shared" si="551"/>
        <v>3000</v>
      </c>
      <c r="DW486" s="794">
        <f t="shared" si="552"/>
        <v>6000</v>
      </c>
      <c r="DX486" s="794">
        <f t="shared" si="541"/>
        <v>3000</v>
      </c>
      <c r="DY486" s="794">
        <f t="shared" si="542"/>
        <v>0</v>
      </c>
      <c r="EG486" s="621"/>
    </row>
    <row r="487" spans="1:137" s="623" customFormat="1" hidden="1" x14ac:dyDescent="0.25">
      <c r="A487" s="778">
        <v>2026</v>
      </c>
      <c r="B487" s="778">
        <v>479</v>
      </c>
      <c r="C487" s="778" t="s">
        <v>58</v>
      </c>
      <c r="D487" s="778">
        <v>3000654</v>
      </c>
      <c r="E487" s="778">
        <v>5005020</v>
      </c>
      <c r="F487" s="778" t="s">
        <v>2269</v>
      </c>
      <c r="G487" s="778" t="s">
        <v>2270</v>
      </c>
      <c r="H487" s="778">
        <v>93</v>
      </c>
      <c r="I487" s="779" t="s">
        <v>992</v>
      </c>
      <c r="J487" s="780" t="s">
        <v>10</v>
      </c>
      <c r="K487" s="780" t="s">
        <v>60</v>
      </c>
      <c r="L487" s="778" t="str">
        <f t="shared" si="536"/>
        <v>2.3</v>
      </c>
      <c r="M487" s="781" t="s">
        <v>62</v>
      </c>
      <c r="N487" s="781"/>
      <c r="O487" s="778" t="s">
        <v>2641</v>
      </c>
      <c r="P487" s="778" t="s">
        <v>65</v>
      </c>
      <c r="Q487" s="782">
        <v>1</v>
      </c>
      <c r="R487" s="320">
        <v>3000</v>
      </c>
      <c r="S487" s="778">
        <v>30</v>
      </c>
      <c r="T487" s="778">
        <v>30</v>
      </c>
      <c r="U487" s="778"/>
      <c r="V487" s="778"/>
      <c r="W487" s="321"/>
      <c r="X487" s="321"/>
      <c r="Y487" s="321"/>
      <c r="Z487" s="322"/>
      <c r="AA487" s="322"/>
      <c r="AB487" s="322"/>
      <c r="AC487" s="322"/>
      <c r="AD487" s="322"/>
      <c r="AE487" s="320">
        <f t="shared" si="553"/>
        <v>6000</v>
      </c>
      <c r="AF487" s="327">
        <f t="shared" si="559"/>
        <v>3000</v>
      </c>
      <c r="AG487" s="327">
        <f t="shared" si="560"/>
        <v>3000</v>
      </c>
      <c r="AH487" s="327">
        <f t="shared" si="561"/>
        <v>0</v>
      </c>
      <c r="AI487" s="327">
        <f t="shared" si="562"/>
        <v>0</v>
      </c>
      <c r="AJ487" s="327">
        <f t="shared" si="563"/>
        <v>0</v>
      </c>
      <c r="AK487" s="327">
        <f t="shared" si="564"/>
        <v>0</v>
      </c>
      <c r="AL487" s="327">
        <f t="shared" si="565"/>
        <v>0</v>
      </c>
      <c r="AM487" s="327">
        <f t="shared" si="566"/>
        <v>0</v>
      </c>
      <c r="AN487" s="327">
        <f t="shared" si="567"/>
        <v>0</v>
      </c>
      <c r="AO487" s="327">
        <f t="shared" si="568"/>
        <v>0</v>
      </c>
      <c r="AP487" s="327">
        <f t="shared" si="569"/>
        <v>0</v>
      </c>
      <c r="AQ487" s="327">
        <f t="shared" si="570"/>
        <v>0</v>
      </c>
      <c r="AR487" s="264">
        <f t="shared" si="550"/>
        <v>6000</v>
      </c>
      <c r="AS487" s="623" t="s">
        <v>2578</v>
      </c>
      <c r="AT487" s="795" t="s">
        <v>2579</v>
      </c>
      <c r="BB487" s="623" t="s">
        <v>995</v>
      </c>
      <c r="BC487" s="623" t="s">
        <v>2580</v>
      </c>
      <c r="BD487" s="623" t="s">
        <v>2580</v>
      </c>
      <c r="BE487" s="623" t="s">
        <v>2581</v>
      </c>
      <c r="BF487" s="784">
        <v>46028</v>
      </c>
      <c r="BH487" s="616" t="s">
        <v>2848</v>
      </c>
      <c r="BI487" s="616" t="s">
        <v>2583</v>
      </c>
      <c r="BJ487" s="384" t="s">
        <v>2674</v>
      </c>
      <c r="BK487" s="616"/>
      <c r="BL487" s="384"/>
      <c r="BM487" s="384"/>
      <c r="BN487" s="616"/>
      <c r="BO487" s="639"/>
      <c r="BP487" s="785"/>
      <c r="BQ487" s="785"/>
      <c r="BR487" s="785"/>
      <c r="BS487" s="786" t="s">
        <v>2849</v>
      </c>
      <c r="BT487" s="786" t="s">
        <v>2850</v>
      </c>
      <c r="BU487" s="786" t="s">
        <v>2851</v>
      </c>
      <c r="BV487" s="796" t="s">
        <v>2852</v>
      </c>
      <c r="BW487" s="797" t="s">
        <v>2853</v>
      </c>
      <c r="BX487" s="870">
        <v>3000</v>
      </c>
      <c r="BY487" s="629">
        <v>46030</v>
      </c>
      <c r="BZ487" s="629">
        <v>46081</v>
      </c>
      <c r="CA487" s="788"/>
      <c r="CB487" s="623">
        <f t="shared" si="554"/>
        <v>30</v>
      </c>
      <c r="CC487" s="789">
        <f t="shared" si="555"/>
        <v>3000</v>
      </c>
      <c r="CD487" s="623">
        <v>26</v>
      </c>
      <c r="CE487" s="790">
        <v>3000</v>
      </c>
      <c r="CF487" s="623">
        <v>26</v>
      </c>
      <c r="CG487" s="791">
        <v>3000</v>
      </c>
      <c r="CH487" s="791">
        <f t="shared" si="537"/>
        <v>0</v>
      </c>
      <c r="CI487" s="791">
        <f t="shared" si="556"/>
        <v>0</v>
      </c>
      <c r="CJ487" s="788"/>
      <c r="CK487" s="623">
        <f t="shared" si="557"/>
        <v>30</v>
      </c>
      <c r="CL487" s="789">
        <f t="shared" si="558"/>
        <v>3000</v>
      </c>
      <c r="CM487" s="623">
        <v>28</v>
      </c>
      <c r="CN487" s="790">
        <f t="shared" si="543"/>
        <v>0</v>
      </c>
      <c r="CO487" s="623">
        <v>28</v>
      </c>
      <c r="CP487" s="791">
        <v>3000</v>
      </c>
      <c r="CQ487" s="791">
        <f t="shared" si="527"/>
        <v>3000</v>
      </c>
      <c r="CR487" s="791">
        <f t="shared" si="528"/>
        <v>0</v>
      </c>
      <c r="CS487" s="792"/>
      <c r="CT487" s="623">
        <f t="shared" si="544"/>
        <v>0</v>
      </c>
      <c r="CU487" s="789">
        <f t="shared" si="545"/>
        <v>0</v>
      </c>
      <c r="CW487" s="791">
        <f t="shared" si="546"/>
        <v>0</v>
      </c>
      <c r="CY487" s="791">
        <f t="shared" si="547"/>
        <v>0</v>
      </c>
      <c r="CZ487" s="791">
        <f t="shared" si="548"/>
        <v>0</v>
      </c>
      <c r="DA487" s="791">
        <f t="shared" si="549"/>
        <v>0</v>
      </c>
      <c r="DC487" s="623">
        <f t="shared" si="529"/>
        <v>0</v>
      </c>
      <c r="DD487" s="789">
        <f t="shared" si="538"/>
        <v>0</v>
      </c>
      <c r="DF487" s="791">
        <f t="shared" si="539"/>
        <v>0</v>
      </c>
      <c r="DH487" s="791">
        <f t="shared" si="540"/>
        <v>0</v>
      </c>
      <c r="DU487" s="793">
        <f t="shared" si="530"/>
        <v>6000</v>
      </c>
      <c r="DV487" s="794">
        <f t="shared" si="551"/>
        <v>3000</v>
      </c>
      <c r="DW487" s="794">
        <f t="shared" si="552"/>
        <v>6000</v>
      </c>
      <c r="DX487" s="794">
        <f t="shared" si="541"/>
        <v>3000</v>
      </c>
      <c r="DY487" s="794">
        <f t="shared" si="542"/>
        <v>0</v>
      </c>
      <c r="EG487" s="621"/>
    </row>
    <row r="488" spans="1:137" s="623" customFormat="1" hidden="1" x14ac:dyDescent="0.25">
      <c r="A488" s="778">
        <v>2026</v>
      </c>
      <c r="B488" s="778">
        <v>479</v>
      </c>
      <c r="C488" s="778" t="s">
        <v>58</v>
      </c>
      <c r="D488" s="778">
        <v>3000654</v>
      </c>
      <c r="E488" s="778">
        <v>5005020</v>
      </c>
      <c r="F488" s="778" t="s">
        <v>2269</v>
      </c>
      <c r="G488" s="778" t="s">
        <v>2270</v>
      </c>
      <c r="H488" s="778">
        <v>93</v>
      </c>
      <c r="I488" s="779" t="s">
        <v>992</v>
      </c>
      <c r="J488" s="780" t="s">
        <v>10</v>
      </c>
      <c r="K488" s="780" t="s">
        <v>60</v>
      </c>
      <c r="L488" s="778" t="str">
        <f t="shared" si="536"/>
        <v>2.3</v>
      </c>
      <c r="M488" s="781" t="s">
        <v>62</v>
      </c>
      <c r="N488" s="781"/>
      <c r="O488" s="778" t="s">
        <v>2641</v>
      </c>
      <c r="P488" s="778" t="s">
        <v>65</v>
      </c>
      <c r="Q488" s="782">
        <v>1</v>
      </c>
      <c r="R488" s="320">
        <v>3000</v>
      </c>
      <c r="S488" s="778">
        <v>30</v>
      </c>
      <c r="T488" s="778">
        <v>30</v>
      </c>
      <c r="U488" s="778"/>
      <c r="V488" s="778"/>
      <c r="W488" s="321"/>
      <c r="X488" s="321"/>
      <c r="Y488" s="321"/>
      <c r="Z488" s="322"/>
      <c r="AA488" s="322"/>
      <c r="AB488" s="322"/>
      <c r="AC488" s="322"/>
      <c r="AD488" s="322"/>
      <c r="AE488" s="320">
        <f t="shared" si="553"/>
        <v>6000</v>
      </c>
      <c r="AF488" s="327">
        <f t="shared" si="559"/>
        <v>3000</v>
      </c>
      <c r="AG488" s="327">
        <f t="shared" si="560"/>
        <v>3000</v>
      </c>
      <c r="AH488" s="327">
        <f t="shared" si="561"/>
        <v>0</v>
      </c>
      <c r="AI488" s="327">
        <f t="shared" si="562"/>
        <v>0</v>
      </c>
      <c r="AJ488" s="327">
        <f t="shared" si="563"/>
        <v>0</v>
      </c>
      <c r="AK488" s="327">
        <f t="shared" si="564"/>
        <v>0</v>
      </c>
      <c r="AL488" s="327">
        <f t="shared" si="565"/>
        <v>0</v>
      </c>
      <c r="AM488" s="327">
        <f t="shared" si="566"/>
        <v>0</v>
      </c>
      <c r="AN488" s="327">
        <f t="shared" si="567"/>
        <v>0</v>
      </c>
      <c r="AO488" s="327">
        <f t="shared" si="568"/>
        <v>0</v>
      </c>
      <c r="AP488" s="327">
        <f t="shared" si="569"/>
        <v>0</v>
      </c>
      <c r="AQ488" s="327">
        <f t="shared" si="570"/>
        <v>0</v>
      </c>
      <c r="AR488" s="264">
        <f t="shared" si="550"/>
        <v>6000</v>
      </c>
      <c r="AS488" s="623" t="s">
        <v>2578</v>
      </c>
      <c r="AT488" s="795" t="s">
        <v>2579</v>
      </c>
      <c r="BB488" s="623" t="s">
        <v>995</v>
      </c>
      <c r="BC488" s="623" t="s">
        <v>2580</v>
      </c>
      <c r="BD488" s="623" t="s">
        <v>2580</v>
      </c>
      <c r="BE488" s="623" t="s">
        <v>2581</v>
      </c>
      <c r="BF488" s="784">
        <v>46028</v>
      </c>
      <c r="BH488" s="616" t="s">
        <v>2854</v>
      </c>
      <c r="BI488" s="616" t="s">
        <v>2583</v>
      </c>
      <c r="BJ488" s="384" t="s">
        <v>2674</v>
      </c>
      <c r="BK488" s="616"/>
      <c r="BL488" s="384"/>
      <c r="BM488" s="384"/>
      <c r="BN488" s="616"/>
      <c r="BO488" s="639"/>
      <c r="BP488" s="785"/>
      <c r="BQ488" s="785"/>
      <c r="BR488" s="785"/>
      <c r="BS488" s="786" t="s">
        <v>2855</v>
      </c>
      <c r="BT488" s="786" t="s">
        <v>1568</v>
      </c>
      <c r="BU488" s="786" t="s">
        <v>2856</v>
      </c>
      <c r="BV488" s="796" t="s">
        <v>2857</v>
      </c>
      <c r="BW488" s="797" t="s">
        <v>2858</v>
      </c>
      <c r="BX488" s="870">
        <v>3000</v>
      </c>
      <c r="BY488" s="629">
        <v>46030</v>
      </c>
      <c r="BZ488" s="629">
        <v>46081</v>
      </c>
      <c r="CA488" s="788"/>
      <c r="CB488" s="623">
        <f t="shared" si="554"/>
        <v>30</v>
      </c>
      <c r="CC488" s="789">
        <f t="shared" si="555"/>
        <v>3000</v>
      </c>
      <c r="CD488" s="623">
        <v>26</v>
      </c>
      <c r="CE488" s="790">
        <v>3000</v>
      </c>
      <c r="CF488" s="623">
        <v>26</v>
      </c>
      <c r="CG488" s="791">
        <v>3000</v>
      </c>
      <c r="CH488" s="791">
        <f t="shared" si="537"/>
        <v>0</v>
      </c>
      <c r="CI488" s="791">
        <f t="shared" si="556"/>
        <v>0</v>
      </c>
      <c r="CJ488" s="788"/>
      <c r="CK488" s="623">
        <f t="shared" si="557"/>
        <v>30</v>
      </c>
      <c r="CL488" s="789">
        <f t="shared" si="558"/>
        <v>3000</v>
      </c>
      <c r="CM488" s="623">
        <v>28</v>
      </c>
      <c r="CN488" s="790">
        <f t="shared" si="543"/>
        <v>0</v>
      </c>
      <c r="CO488" s="623">
        <v>28</v>
      </c>
      <c r="CP488" s="791">
        <v>3000</v>
      </c>
      <c r="CQ488" s="791">
        <f t="shared" si="527"/>
        <v>3000</v>
      </c>
      <c r="CR488" s="791">
        <f t="shared" si="528"/>
        <v>0</v>
      </c>
      <c r="CS488" s="792"/>
      <c r="CT488" s="623">
        <f t="shared" si="544"/>
        <v>0</v>
      </c>
      <c r="CU488" s="789">
        <f t="shared" si="545"/>
        <v>0</v>
      </c>
      <c r="CW488" s="791">
        <f t="shared" si="546"/>
        <v>0</v>
      </c>
      <c r="CY488" s="791">
        <f t="shared" si="547"/>
        <v>0</v>
      </c>
      <c r="CZ488" s="791">
        <f t="shared" si="548"/>
        <v>0</v>
      </c>
      <c r="DA488" s="791">
        <f t="shared" si="549"/>
        <v>0</v>
      </c>
      <c r="DC488" s="623">
        <f t="shared" si="529"/>
        <v>0</v>
      </c>
      <c r="DD488" s="789">
        <f t="shared" si="538"/>
        <v>0</v>
      </c>
      <c r="DF488" s="791">
        <f t="shared" si="539"/>
        <v>0</v>
      </c>
      <c r="DH488" s="791">
        <f t="shared" si="540"/>
        <v>0</v>
      </c>
      <c r="DU488" s="793">
        <f t="shared" si="530"/>
        <v>6000</v>
      </c>
      <c r="DV488" s="794">
        <f t="shared" si="551"/>
        <v>3000</v>
      </c>
      <c r="DW488" s="794">
        <f t="shared" si="552"/>
        <v>6000</v>
      </c>
      <c r="DX488" s="794">
        <f t="shared" si="541"/>
        <v>3000</v>
      </c>
      <c r="DY488" s="794">
        <f t="shared" si="542"/>
        <v>0</v>
      </c>
      <c r="EG488" s="621"/>
    </row>
    <row r="489" spans="1:137" s="623" customFormat="1" hidden="1" x14ac:dyDescent="0.25">
      <c r="A489" s="778">
        <v>2026</v>
      </c>
      <c r="B489" s="778">
        <v>479</v>
      </c>
      <c r="C489" s="778" t="s">
        <v>58</v>
      </c>
      <c r="D489" s="778">
        <v>3000654</v>
      </c>
      <c r="E489" s="778">
        <v>5005020</v>
      </c>
      <c r="F489" s="778" t="s">
        <v>2269</v>
      </c>
      <c r="G489" s="778" t="s">
        <v>2270</v>
      </c>
      <c r="H489" s="778">
        <v>93</v>
      </c>
      <c r="I489" s="779" t="s">
        <v>992</v>
      </c>
      <c r="J489" s="780" t="s">
        <v>10</v>
      </c>
      <c r="K489" s="780" t="s">
        <v>60</v>
      </c>
      <c r="L489" s="778" t="str">
        <f t="shared" si="536"/>
        <v>2.3</v>
      </c>
      <c r="M489" s="781" t="s">
        <v>62</v>
      </c>
      <c r="N489" s="781"/>
      <c r="O489" s="778" t="s">
        <v>2641</v>
      </c>
      <c r="P489" s="778" t="s">
        <v>65</v>
      </c>
      <c r="Q489" s="782">
        <v>1</v>
      </c>
      <c r="R489" s="320">
        <v>3000</v>
      </c>
      <c r="S489" s="778">
        <v>30</v>
      </c>
      <c r="T489" s="778">
        <v>30</v>
      </c>
      <c r="U489" s="778"/>
      <c r="V489" s="778"/>
      <c r="W489" s="321"/>
      <c r="X489" s="321"/>
      <c r="Y489" s="321"/>
      <c r="Z489" s="322"/>
      <c r="AA489" s="322"/>
      <c r="AB489" s="322"/>
      <c r="AC489" s="322"/>
      <c r="AD489" s="322"/>
      <c r="AE489" s="320">
        <f t="shared" si="553"/>
        <v>6000</v>
      </c>
      <c r="AF489" s="327">
        <f t="shared" si="559"/>
        <v>3000</v>
      </c>
      <c r="AG489" s="327">
        <f t="shared" si="560"/>
        <v>3000</v>
      </c>
      <c r="AH489" s="327">
        <f t="shared" si="561"/>
        <v>0</v>
      </c>
      <c r="AI489" s="327">
        <f t="shared" si="562"/>
        <v>0</v>
      </c>
      <c r="AJ489" s="327">
        <f t="shared" si="563"/>
        <v>0</v>
      </c>
      <c r="AK489" s="327">
        <f t="shared" si="564"/>
        <v>0</v>
      </c>
      <c r="AL489" s="327">
        <f t="shared" si="565"/>
        <v>0</v>
      </c>
      <c r="AM489" s="327">
        <f t="shared" si="566"/>
        <v>0</v>
      </c>
      <c r="AN489" s="327">
        <f t="shared" si="567"/>
        <v>0</v>
      </c>
      <c r="AO489" s="327">
        <f t="shared" si="568"/>
        <v>0</v>
      </c>
      <c r="AP489" s="327">
        <f t="shared" si="569"/>
        <v>0</v>
      </c>
      <c r="AQ489" s="327">
        <f t="shared" si="570"/>
        <v>0</v>
      </c>
      <c r="AR489" s="264">
        <f t="shared" si="550"/>
        <v>6000</v>
      </c>
      <c r="AS489" s="623" t="s">
        <v>2578</v>
      </c>
      <c r="AT489" s="795" t="s">
        <v>2579</v>
      </c>
      <c r="BB489" s="623" t="s">
        <v>995</v>
      </c>
      <c r="BC489" s="623" t="s">
        <v>2580</v>
      </c>
      <c r="BD489" s="623" t="s">
        <v>2580</v>
      </c>
      <c r="BE489" s="623" t="s">
        <v>2581</v>
      </c>
      <c r="BF489" s="784">
        <v>46028</v>
      </c>
      <c r="BH489" s="616" t="s">
        <v>2859</v>
      </c>
      <c r="BI489" s="616" t="s">
        <v>2583</v>
      </c>
      <c r="BJ489" s="384" t="s">
        <v>2674</v>
      </c>
      <c r="BK489" s="616"/>
      <c r="BL489" s="384"/>
      <c r="BM489" s="384"/>
      <c r="BN489" s="616"/>
      <c r="BO489" s="639"/>
      <c r="BP489" s="785"/>
      <c r="BQ489" s="785"/>
      <c r="BR489" s="785"/>
      <c r="BS489" s="786" t="s">
        <v>2860</v>
      </c>
      <c r="BT489" s="786" t="s">
        <v>2397</v>
      </c>
      <c r="BU489" s="786" t="s">
        <v>2861</v>
      </c>
      <c r="BV489" s="796" t="s">
        <v>2862</v>
      </c>
      <c r="BW489" s="797" t="s">
        <v>2863</v>
      </c>
      <c r="BX489" s="870">
        <v>3000</v>
      </c>
      <c r="BY489" s="629">
        <v>46030</v>
      </c>
      <c r="BZ489" s="629">
        <v>46081</v>
      </c>
      <c r="CA489" s="788"/>
      <c r="CB489" s="623">
        <f t="shared" si="554"/>
        <v>30</v>
      </c>
      <c r="CC489" s="789">
        <f t="shared" si="555"/>
        <v>3000</v>
      </c>
      <c r="CD489" s="623">
        <v>26</v>
      </c>
      <c r="CE489" s="790">
        <v>3000</v>
      </c>
      <c r="CF489" s="623">
        <v>26</v>
      </c>
      <c r="CG489" s="791">
        <v>3000</v>
      </c>
      <c r="CH489" s="791">
        <f t="shared" si="537"/>
        <v>0</v>
      </c>
      <c r="CI489" s="791">
        <f t="shared" si="556"/>
        <v>0</v>
      </c>
      <c r="CJ489" s="788"/>
      <c r="CK489" s="623">
        <f t="shared" si="557"/>
        <v>30</v>
      </c>
      <c r="CL489" s="789">
        <f t="shared" si="558"/>
        <v>3000</v>
      </c>
      <c r="CM489" s="623">
        <v>28</v>
      </c>
      <c r="CN489" s="790">
        <f t="shared" si="543"/>
        <v>0</v>
      </c>
      <c r="CO489" s="623">
        <v>28</v>
      </c>
      <c r="CP489" s="791">
        <v>3000</v>
      </c>
      <c r="CQ489" s="791">
        <f t="shared" si="527"/>
        <v>3000</v>
      </c>
      <c r="CR489" s="791">
        <f t="shared" si="528"/>
        <v>0</v>
      </c>
      <c r="CS489" s="792"/>
      <c r="CT489" s="623">
        <f t="shared" si="544"/>
        <v>0</v>
      </c>
      <c r="CU489" s="789">
        <f t="shared" si="545"/>
        <v>0</v>
      </c>
      <c r="CW489" s="791">
        <f t="shared" si="546"/>
        <v>0</v>
      </c>
      <c r="CY489" s="791">
        <f t="shared" si="547"/>
        <v>0</v>
      </c>
      <c r="CZ489" s="791">
        <f t="shared" si="548"/>
        <v>0</v>
      </c>
      <c r="DA489" s="791">
        <f t="shared" si="549"/>
        <v>0</v>
      </c>
      <c r="DC489" s="623">
        <f t="shared" si="529"/>
        <v>0</v>
      </c>
      <c r="DD489" s="789">
        <f t="shared" si="538"/>
        <v>0</v>
      </c>
      <c r="DF489" s="791">
        <f t="shared" si="539"/>
        <v>0</v>
      </c>
      <c r="DH489" s="791">
        <f t="shared" si="540"/>
        <v>0</v>
      </c>
      <c r="DU489" s="793">
        <f t="shared" si="530"/>
        <v>6000</v>
      </c>
      <c r="DV489" s="794">
        <f t="shared" si="551"/>
        <v>3000</v>
      </c>
      <c r="DW489" s="794">
        <f t="shared" si="552"/>
        <v>6000</v>
      </c>
      <c r="DX489" s="794">
        <f t="shared" si="541"/>
        <v>3000</v>
      </c>
      <c r="DY489" s="794">
        <f t="shared" si="542"/>
        <v>0</v>
      </c>
      <c r="EG489" s="621"/>
    </row>
    <row r="490" spans="1:137" s="623" customFormat="1" hidden="1" x14ac:dyDescent="0.25">
      <c r="A490" s="778">
        <v>2026</v>
      </c>
      <c r="B490" s="778">
        <v>479</v>
      </c>
      <c r="C490" s="778" t="s">
        <v>58</v>
      </c>
      <c r="D490" s="778">
        <v>3000654</v>
      </c>
      <c r="E490" s="778">
        <v>5005020</v>
      </c>
      <c r="F490" s="778" t="s">
        <v>2269</v>
      </c>
      <c r="G490" s="778" t="s">
        <v>2270</v>
      </c>
      <c r="H490" s="778">
        <v>93</v>
      </c>
      <c r="I490" s="779" t="s">
        <v>992</v>
      </c>
      <c r="J490" s="780" t="s">
        <v>10</v>
      </c>
      <c r="K490" s="780" t="s">
        <v>60</v>
      </c>
      <c r="L490" s="778" t="str">
        <f t="shared" si="536"/>
        <v>2.3</v>
      </c>
      <c r="M490" s="781" t="s">
        <v>62</v>
      </c>
      <c r="N490" s="781"/>
      <c r="O490" s="778" t="s">
        <v>2641</v>
      </c>
      <c r="P490" s="778" t="s">
        <v>65</v>
      </c>
      <c r="Q490" s="782">
        <v>1</v>
      </c>
      <c r="R490" s="320">
        <v>3000</v>
      </c>
      <c r="S490" s="778">
        <v>30</v>
      </c>
      <c r="T490" s="778">
        <v>30</v>
      </c>
      <c r="U490" s="778"/>
      <c r="V490" s="778"/>
      <c r="W490" s="321"/>
      <c r="X490" s="321"/>
      <c r="Y490" s="321"/>
      <c r="Z490" s="322"/>
      <c r="AA490" s="322"/>
      <c r="AB490" s="322"/>
      <c r="AC490" s="322"/>
      <c r="AD490" s="322"/>
      <c r="AE490" s="320">
        <f t="shared" si="553"/>
        <v>6000</v>
      </c>
      <c r="AF490" s="327">
        <f t="shared" si="559"/>
        <v>3000</v>
      </c>
      <c r="AG490" s="327">
        <f t="shared" si="560"/>
        <v>3000</v>
      </c>
      <c r="AH490" s="327">
        <f t="shared" si="561"/>
        <v>0</v>
      </c>
      <c r="AI490" s="327">
        <f t="shared" si="562"/>
        <v>0</v>
      </c>
      <c r="AJ490" s="327">
        <f t="shared" si="563"/>
        <v>0</v>
      </c>
      <c r="AK490" s="327">
        <f t="shared" si="564"/>
        <v>0</v>
      </c>
      <c r="AL490" s="327">
        <f t="shared" si="565"/>
        <v>0</v>
      </c>
      <c r="AM490" s="327">
        <f t="shared" si="566"/>
        <v>0</v>
      </c>
      <c r="AN490" s="327">
        <f t="shared" si="567"/>
        <v>0</v>
      </c>
      <c r="AO490" s="327">
        <f t="shared" si="568"/>
        <v>0</v>
      </c>
      <c r="AP490" s="327">
        <f t="shared" si="569"/>
        <v>0</v>
      </c>
      <c r="AQ490" s="327">
        <f t="shared" si="570"/>
        <v>0</v>
      </c>
      <c r="AR490" s="264">
        <f t="shared" si="550"/>
        <v>6000</v>
      </c>
      <c r="AS490" s="623" t="s">
        <v>2578</v>
      </c>
      <c r="AT490" s="795" t="s">
        <v>2579</v>
      </c>
      <c r="BB490" s="623" t="s">
        <v>995</v>
      </c>
      <c r="BC490" s="623" t="s">
        <v>2580</v>
      </c>
      <c r="BD490" s="623" t="s">
        <v>2580</v>
      </c>
      <c r="BE490" s="623" t="s">
        <v>2581</v>
      </c>
      <c r="BF490" s="784">
        <v>46028</v>
      </c>
      <c r="BH490" s="616" t="s">
        <v>2864</v>
      </c>
      <c r="BI490" s="616" t="s">
        <v>2583</v>
      </c>
      <c r="BJ490" s="384" t="s">
        <v>2674</v>
      </c>
      <c r="BK490" s="616"/>
      <c r="BL490" s="384"/>
      <c r="BM490" s="384"/>
      <c r="BN490" s="616"/>
      <c r="BO490" s="639"/>
      <c r="BP490" s="785"/>
      <c r="BQ490" s="785"/>
      <c r="BR490" s="785"/>
      <c r="BS490" s="786" t="s">
        <v>1424</v>
      </c>
      <c r="BT490" s="786" t="s">
        <v>1284</v>
      </c>
      <c r="BU490" s="786" t="s">
        <v>2865</v>
      </c>
      <c r="BV490" s="796" t="s">
        <v>2866</v>
      </c>
      <c r="BW490" s="797" t="s">
        <v>2867</v>
      </c>
      <c r="BX490" s="870">
        <v>3000</v>
      </c>
      <c r="BY490" s="629">
        <v>46030</v>
      </c>
      <c r="BZ490" s="629">
        <v>46081</v>
      </c>
      <c r="CA490" s="788"/>
      <c r="CB490" s="623">
        <f t="shared" si="554"/>
        <v>30</v>
      </c>
      <c r="CC490" s="789">
        <f t="shared" si="555"/>
        <v>3000</v>
      </c>
      <c r="CD490" s="623">
        <v>26</v>
      </c>
      <c r="CE490" s="790">
        <v>3000</v>
      </c>
      <c r="CF490" s="623">
        <v>26</v>
      </c>
      <c r="CG490" s="791">
        <v>3000</v>
      </c>
      <c r="CH490" s="791">
        <f t="shared" si="537"/>
        <v>0</v>
      </c>
      <c r="CI490" s="791">
        <f t="shared" si="556"/>
        <v>0</v>
      </c>
      <c r="CJ490" s="788"/>
      <c r="CK490" s="623">
        <f t="shared" si="557"/>
        <v>30</v>
      </c>
      <c r="CL490" s="789">
        <f t="shared" si="558"/>
        <v>3000</v>
      </c>
      <c r="CM490" s="623">
        <v>28</v>
      </c>
      <c r="CN490" s="790">
        <f t="shared" si="543"/>
        <v>0</v>
      </c>
      <c r="CO490" s="623">
        <v>28</v>
      </c>
      <c r="CP490" s="791">
        <v>3000</v>
      </c>
      <c r="CQ490" s="791">
        <f t="shared" si="527"/>
        <v>3000</v>
      </c>
      <c r="CR490" s="791">
        <f t="shared" si="528"/>
        <v>0</v>
      </c>
      <c r="CS490" s="792"/>
      <c r="CT490" s="623">
        <f t="shared" si="544"/>
        <v>0</v>
      </c>
      <c r="CU490" s="789">
        <f t="shared" si="545"/>
        <v>0</v>
      </c>
      <c r="CW490" s="791">
        <f t="shared" si="546"/>
        <v>0</v>
      </c>
      <c r="CY490" s="791">
        <f t="shared" si="547"/>
        <v>0</v>
      </c>
      <c r="CZ490" s="791">
        <f t="shared" si="548"/>
        <v>0</v>
      </c>
      <c r="DA490" s="791">
        <f t="shared" si="549"/>
        <v>0</v>
      </c>
      <c r="DC490" s="623">
        <f t="shared" si="529"/>
        <v>0</v>
      </c>
      <c r="DD490" s="789">
        <f t="shared" si="538"/>
        <v>0</v>
      </c>
      <c r="DF490" s="791">
        <f t="shared" si="539"/>
        <v>0</v>
      </c>
      <c r="DH490" s="791">
        <f t="shared" si="540"/>
        <v>0</v>
      </c>
      <c r="DU490" s="793">
        <f t="shared" si="530"/>
        <v>6000</v>
      </c>
      <c r="DV490" s="794">
        <f t="shared" si="551"/>
        <v>3000</v>
      </c>
      <c r="DW490" s="794">
        <f t="shared" si="552"/>
        <v>6000</v>
      </c>
      <c r="DX490" s="794">
        <f t="shared" si="541"/>
        <v>3000</v>
      </c>
      <c r="DY490" s="794">
        <f t="shared" si="542"/>
        <v>0</v>
      </c>
      <c r="EG490" s="621"/>
    </row>
    <row r="491" spans="1:137" s="623" customFormat="1" hidden="1" x14ac:dyDescent="0.25">
      <c r="A491" s="778">
        <v>2026</v>
      </c>
      <c r="B491" s="778">
        <v>479</v>
      </c>
      <c r="C491" s="778" t="s">
        <v>58</v>
      </c>
      <c r="D491" s="778">
        <v>3000654</v>
      </c>
      <c r="E491" s="778">
        <v>5005020</v>
      </c>
      <c r="F491" s="778" t="s">
        <v>2269</v>
      </c>
      <c r="G491" s="778" t="s">
        <v>2270</v>
      </c>
      <c r="H491" s="778">
        <v>93</v>
      </c>
      <c r="I491" s="779" t="s">
        <v>992</v>
      </c>
      <c r="J491" s="780" t="s">
        <v>10</v>
      </c>
      <c r="K491" s="780" t="s">
        <v>60</v>
      </c>
      <c r="L491" s="778" t="str">
        <f t="shared" si="536"/>
        <v>2.3</v>
      </c>
      <c r="M491" s="781" t="s">
        <v>62</v>
      </c>
      <c r="N491" s="781"/>
      <c r="O491" s="778" t="s">
        <v>2641</v>
      </c>
      <c r="P491" s="778" t="s">
        <v>65</v>
      </c>
      <c r="Q491" s="782">
        <v>1</v>
      </c>
      <c r="R491" s="320">
        <v>3000</v>
      </c>
      <c r="S491" s="778">
        <v>30</v>
      </c>
      <c r="T491" s="778">
        <v>30</v>
      </c>
      <c r="U491" s="778"/>
      <c r="V491" s="778"/>
      <c r="W491" s="321"/>
      <c r="X491" s="321"/>
      <c r="Y491" s="321"/>
      <c r="Z491" s="322"/>
      <c r="AA491" s="322"/>
      <c r="AB491" s="322"/>
      <c r="AC491" s="322"/>
      <c r="AD491" s="322"/>
      <c r="AE491" s="320">
        <f t="shared" si="553"/>
        <v>6000</v>
      </c>
      <c r="AF491" s="327">
        <f t="shared" si="559"/>
        <v>3000</v>
      </c>
      <c r="AG491" s="327">
        <f t="shared" si="560"/>
        <v>3000</v>
      </c>
      <c r="AH491" s="327">
        <f t="shared" si="561"/>
        <v>0</v>
      </c>
      <c r="AI491" s="327">
        <f t="shared" si="562"/>
        <v>0</v>
      </c>
      <c r="AJ491" s="327">
        <f t="shared" si="563"/>
        <v>0</v>
      </c>
      <c r="AK491" s="327">
        <f t="shared" si="564"/>
        <v>0</v>
      </c>
      <c r="AL491" s="327">
        <f t="shared" si="565"/>
        <v>0</v>
      </c>
      <c r="AM491" s="327">
        <f t="shared" si="566"/>
        <v>0</v>
      </c>
      <c r="AN491" s="327">
        <f t="shared" si="567"/>
        <v>0</v>
      </c>
      <c r="AO491" s="327">
        <f t="shared" si="568"/>
        <v>0</v>
      </c>
      <c r="AP491" s="327">
        <f t="shared" si="569"/>
        <v>0</v>
      </c>
      <c r="AQ491" s="327">
        <f t="shared" si="570"/>
        <v>0</v>
      </c>
      <c r="AR491" s="264">
        <f t="shared" si="550"/>
        <v>6000</v>
      </c>
      <c r="AS491" s="623" t="s">
        <v>2578</v>
      </c>
      <c r="AT491" s="795" t="s">
        <v>2579</v>
      </c>
      <c r="BB491" s="623" t="s">
        <v>995</v>
      </c>
      <c r="BC491" s="623" t="s">
        <v>2580</v>
      </c>
      <c r="BD491" s="623" t="s">
        <v>2580</v>
      </c>
      <c r="BE491" s="623" t="s">
        <v>2581</v>
      </c>
      <c r="BF491" s="784">
        <v>46028</v>
      </c>
      <c r="BH491" s="616" t="s">
        <v>2868</v>
      </c>
      <c r="BI491" s="616" t="s">
        <v>2583</v>
      </c>
      <c r="BJ491" s="384" t="s">
        <v>2674</v>
      </c>
      <c r="BK491" s="616"/>
      <c r="BL491" s="384"/>
      <c r="BM491" s="384"/>
      <c r="BN491" s="616"/>
      <c r="BO491" s="639"/>
      <c r="BP491" s="785"/>
      <c r="BQ491" s="785"/>
      <c r="BR491" s="785"/>
      <c r="BS491" s="786" t="s">
        <v>1471</v>
      </c>
      <c r="BT491" s="786" t="s">
        <v>1537</v>
      </c>
      <c r="BU491" s="786" t="s">
        <v>2869</v>
      </c>
      <c r="BV491" s="796" t="s">
        <v>2870</v>
      </c>
      <c r="BW491" s="797" t="s">
        <v>2871</v>
      </c>
      <c r="BX491" s="870">
        <v>3000</v>
      </c>
      <c r="BY491" s="629">
        <v>46030</v>
      </c>
      <c r="BZ491" s="629">
        <v>46081</v>
      </c>
      <c r="CA491" s="788"/>
      <c r="CB491" s="623">
        <f t="shared" si="554"/>
        <v>30</v>
      </c>
      <c r="CC491" s="789">
        <f t="shared" si="555"/>
        <v>3000</v>
      </c>
      <c r="CD491" s="623">
        <v>26</v>
      </c>
      <c r="CE491" s="790">
        <v>3000</v>
      </c>
      <c r="CF491" s="623">
        <v>26</v>
      </c>
      <c r="CG491" s="791">
        <v>3000</v>
      </c>
      <c r="CH491" s="791">
        <f t="shared" si="537"/>
        <v>0</v>
      </c>
      <c r="CI491" s="791">
        <f t="shared" si="556"/>
        <v>0</v>
      </c>
      <c r="CJ491" s="788"/>
      <c r="CK491" s="623">
        <f t="shared" si="557"/>
        <v>30</v>
      </c>
      <c r="CL491" s="789">
        <f t="shared" si="558"/>
        <v>3000</v>
      </c>
      <c r="CM491" s="623">
        <v>28</v>
      </c>
      <c r="CN491" s="790">
        <f t="shared" si="543"/>
        <v>0</v>
      </c>
      <c r="CO491" s="623">
        <v>28</v>
      </c>
      <c r="CP491" s="791">
        <v>3000</v>
      </c>
      <c r="CQ491" s="791">
        <f t="shared" si="527"/>
        <v>3000</v>
      </c>
      <c r="CR491" s="791">
        <f t="shared" si="528"/>
        <v>0</v>
      </c>
      <c r="CS491" s="792"/>
      <c r="CT491" s="623">
        <f t="shared" si="544"/>
        <v>0</v>
      </c>
      <c r="CU491" s="789">
        <f t="shared" si="545"/>
        <v>0</v>
      </c>
      <c r="CW491" s="791">
        <f t="shared" si="546"/>
        <v>0</v>
      </c>
      <c r="CY491" s="791">
        <f t="shared" si="547"/>
        <v>0</v>
      </c>
      <c r="CZ491" s="791">
        <f t="shared" si="548"/>
        <v>0</v>
      </c>
      <c r="DA491" s="791">
        <f t="shared" si="549"/>
        <v>0</v>
      </c>
      <c r="DC491" s="623">
        <f t="shared" si="529"/>
        <v>0</v>
      </c>
      <c r="DD491" s="789">
        <f t="shared" si="538"/>
        <v>0</v>
      </c>
      <c r="DF491" s="791">
        <f t="shared" si="539"/>
        <v>0</v>
      </c>
      <c r="DH491" s="791">
        <f t="shared" si="540"/>
        <v>0</v>
      </c>
      <c r="DU491" s="793">
        <f t="shared" si="530"/>
        <v>6000</v>
      </c>
      <c r="DV491" s="794">
        <f t="shared" si="551"/>
        <v>3000</v>
      </c>
      <c r="DW491" s="794">
        <f t="shared" si="552"/>
        <v>6000</v>
      </c>
      <c r="DX491" s="794">
        <f t="shared" si="541"/>
        <v>3000</v>
      </c>
      <c r="DY491" s="794">
        <f t="shared" si="542"/>
        <v>0</v>
      </c>
      <c r="EG491" s="621"/>
    </row>
    <row r="492" spans="1:137" s="623" customFormat="1" hidden="1" x14ac:dyDescent="0.25">
      <c r="A492" s="778">
        <v>2026</v>
      </c>
      <c r="B492" s="778">
        <v>479</v>
      </c>
      <c r="C492" s="778" t="s">
        <v>58</v>
      </c>
      <c r="D492" s="778">
        <v>3000654</v>
      </c>
      <c r="E492" s="778">
        <v>5005020</v>
      </c>
      <c r="F492" s="778" t="s">
        <v>2269</v>
      </c>
      <c r="G492" s="778" t="s">
        <v>2270</v>
      </c>
      <c r="H492" s="778">
        <v>93</v>
      </c>
      <c r="I492" s="779" t="s">
        <v>992</v>
      </c>
      <c r="J492" s="780" t="s">
        <v>10</v>
      </c>
      <c r="K492" s="780" t="s">
        <v>60</v>
      </c>
      <c r="L492" s="778" t="str">
        <f t="shared" si="536"/>
        <v>2.3</v>
      </c>
      <c r="M492" s="781" t="s">
        <v>62</v>
      </c>
      <c r="N492" s="781"/>
      <c r="O492" s="778" t="s">
        <v>2641</v>
      </c>
      <c r="P492" s="778" t="s">
        <v>65</v>
      </c>
      <c r="Q492" s="782">
        <v>1</v>
      </c>
      <c r="R492" s="320">
        <v>3000</v>
      </c>
      <c r="S492" s="778">
        <v>30</v>
      </c>
      <c r="T492" s="778">
        <v>30</v>
      </c>
      <c r="U492" s="778"/>
      <c r="V492" s="778"/>
      <c r="W492" s="321"/>
      <c r="X492" s="321"/>
      <c r="Y492" s="321"/>
      <c r="Z492" s="322"/>
      <c r="AA492" s="322"/>
      <c r="AB492" s="322"/>
      <c r="AC492" s="322"/>
      <c r="AD492" s="322"/>
      <c r="AE492" s="320">
        <f t="shared" si="553"/>
        <v>6000</v>
      </c>
      <c r="AF492" s="327">
        <f t="shared" si="559"/>
        <v>3000</v>
      </c>
      <c r="AG492" s="327">
        <f t="shared" si="560"/>
        <v>3000</v>
      </c>
      <c r="AH492" s="327">
        <f t="shared" si="561"/>
        <v>0</v>
      </c>
      <c r="AI492" s="327">
        <f t="shared" si="562"/>
        <v>0</v>
      </c>
      <c r="AJ492" s="327">
        <f t="shared" si="563"/>
        <v>0</v>
      </c>
      <c r="AK492" s="327">
        <f t="shared" si="564"/>
        <v>0</v>
      </c>
      <c r="AL492" s="327">
        <f t="shared" si="565"/>
        <v>0</v>
      </c>
      <c r="AM492" s="327">
        <f t="shared" si="566"/>
        <v>0</v>
      </c>
      <c r="AN492" s="327">
        <f t="shared" si="567"/>
        <v>0</v>
      </c>
      <c r="AO492" s="327">
        <f t="shared" si="568"/>
        <v>0</v>
      </c>
      <c r="AP492" s="327">
        <f t="shared" si="569"/>
        <v>0</v>
      </c>
      <c r="AQ492" s="327">
        <f t="shared" si="570"/>
        <v>0</v>
      </c>
      <c r="AR492" s="264">
        <f t="shared" si="550"/>
        <v>6000</v>
      </c>
      <c r="AS492" s="623" t="s">
        <v>2578</v>
      </c>
      <c r="AT492" s="795" t="s">
        <v>2579</v>
      </c>
      <c r="BB492" s="623" t="s">
        <v>995</v>
      </c>
      <c r="BC492" s="623" t="s">
        <v>2580</v>
      </c>
      <c r="BD492" s="623" t="s">
        <v>2580</v>
      </c>
      <c r="BE492" s="623" t="s">
        <v>2581</v>
      </c>
      <c r="BF492" s="784">
        <v>46028</v>
      </c>
      <c r="BH492" s="616" t="s">
        <v>2872</v>
      </c>
      <c r="BI492" s="616" t="s">
        <v>2583</v>
      </c>
      <c r="BJ492" s="384" t="s">
        <v>2674</v>
      </c>
      <c r="BK492" s="616"/>
      <c r="BL492" s="384"/>
      <c r="BM492" s="384"/>
      <c r="BN492" s="616"/>
      <c r="BO492" s="639"/>
      <c r="BP492" s="785"/>
      <c r="BQ492" s="785"/>
      <c r="BR492" s="785"/>
      <c r="BS492" s="786" t="s">
        <v>2873</v>
      </c>
      <c r="BT492" s="786" t="s">
        <v>1220</v>
      </c>
      <c r="BU492" s="786" t="s">
        <v>2874</v>
      </c>
      <c r="BV492" s="796" t="s">
        <v>2875</v>
      </c>
      <c r="BW492" s="797" t="s">
        <v>2876</v>
      </c>
      <c r="BX492" s="870">
        <v>3000</v>
      </c>
      <c r="BY492" s="629">
        <v>46030</v>
      </c>
      <c r="BZ492" s="629">
        <v>46081</v>
      </c>
      <c r="CA492" s="788"/>
      <c r="CB492" s="623">
        <f t="shared" si="554"/>
        <v>30</v>
      </c>
      <c r="CC492" s="789">
        <f t="shared" si="555"/>
        <v>3000</v>
      </c>
      <c r="CD492" s="623">
        <v>26</v>
      </c>
      <c r="CE492" s="790">
        <v>3000</v>
      </c>
      <c r="CF492" s="623">
        <v>26</v>
      </c>
      <c r="CG492" s="791">
        <v>3000</v>
      </c>
      <c r="CH492" s="791">
        <f t="shared" si="537"/>
        <v>0</v>
      </c>
      <c r="CI492" s="791">
        <f t="shared" si="556"/>
        <v>0</v>
      </c>
      <c r="CJ492" s="788"/>
      <c r="CK492" s="623">
        <f t="shared" si="557"/>
        <v>30</v>
      </c>
      <c r="CL492" s="789">
        <f t="shared" si="558"/>
        <v>3000</v>
      </c>
      <c r="CM492" s="623">
        <v>28</v>
      </c>
      <c r="CN492" s="790">
        <f t="shared" ref="CN492:CN522" si="571">(CI492/28)*CM492</f>
        <v>0</v>
      </c>
      <c r="CO492" s="623">
        <v>28</v>
      </c>
      <c r="CP492" s="791">
        <v>3000</v>
      </c>
      <c r="CQ492" s="791">
        <f t="shared" si="527"/>
        <v>3000</v>
      </c>
      <c r="CR492" s="791">
        <f t="shared" si="528"/>
        <v>0</v>
      </c>
      <c r="CS492" s="792"/>
      <c r="CT492" s="623">
        <f t="shared" si="544"/>
        <v>0</v>
      </c>
      <c r="CU492" s="789">
        <f t="shared" si="545"/>
        <v>0</v>
      </c>
      <c r="CW492" s="791">
        <f t="shared" si="546"/>
        <v>0</v>
      </c>
      <c r="CY492" s="791">
        <f t="shared" si="547"/>
        <v>0</v>
      </c>
      <c r="CZ492" s="791">
        <f t="shared" si="548"/>
        <v>0</v>
      </c>
      <c r="DA492" s="791">
        <f t="shared" si="549"/>
        <v>0</v>
      </c>
      <c r="DC492" s="623">
        <f t="shared" si="529"/>
        <v>0</v>
      </c>
      <c r="DD492" s="789">
        <f t="shared" si="538"/>
        <v>0</v>
      </c>
      <c r="DF492" s="791">
        <f t="shared" si="539"/>
        <v>0</v>
      </c>
      <c r="DH492" s="791">
        <f t="shared" si="540"/>
        <v>0</v>
      </c>
      <c r="DU492" s="793">
        <f t="shared" si="530"/>
        <v>6000</v>
      </c>
      <c r="DV492" s="794">
        <f t="shared" si="551"/>
        <v>3000</v>
      </c>
      <c r="DW492" s="794">
        <f t="shared" si="552"/>
        <v>6000</v>
      </c>
      <c r="DX492" s="794">
        <f t="shared" si="541"/>
        <v>3000</v>
      </c>
      <c r="DY492" s="794">
        <f t="shared" si="542"/>
        <v>0</v>
      </c>
      <c r="EG492" s="621"/>
    </row>
    <row r="493" spans="1:137" s="623" customFormat="1" hidden="1" x14ac:dyDescent="0.25">
      <c r="A493" s="778">
        <v>2026</v>
      </c>
      <c r="B493" s="778">
        <v>479</v>
      </c>
      <c r="C493" s="778" t="s">
        <v>58</v>
      </c>
      <c r="D493" s="778">
        <v>3000654</v>
      </c>
      <c r="E493" s="778">
        <v>5005020</v>
      </c>
      <c r="F493" s="778" t="s">
        <v>2269</v>
      </c>
      <c r="G493" s="778" t="s">
        <v>2270</v>
      </c>
      <c r="H493" s="778">
        <v>93</v>
      </c>
      <c r="I493" s="779" t="s">
        <v>992</v>
      </c>
      <c r="J493" s="780" t="s">
        <v>10</v>
      </c>
      <c r="K493" s="780" t="s">
        <v>60</v>
      </c>
      <c r="L493" s="778" t="str">
        <f t="shared" si="536"/>
        <v>2.3</v>
      </c>
      <c r="M493" s="781" t="s">
        <v>62</v>
      </c>
      <c r="N493" s="781"/>
      <c r="O493" s="778" t="s">
        <v>2641</v>
      </c>
      <c r="P493" s="778" t="s">
        <v>65</v>
      </c>
      <c r="Q493" s="782">
        <v>1</v>
      </c>
      <c r="R493" s="320">
        <v>3000</v>
      </c>
      <c r="S493" s="778">
        <v>30</v>
      </c>
      <c r="T493" s="778">
        <v>30</v>
      </c>
      <c r="U493" s="778"/>
      <c r="V493" s="778"/>
      <c r="W493" s="321"/>
      <c r="X493" s="321"/>
      <c r="Y493" s="321"/>
      <c r="Z493" s="322"/>
      <c r="AA493" s="322"/>
      <c r="AB493" s="322"/>
      <c r="AC493" s="322"/>
      <c r="AD493" s="322"/>
      <c r="AE493" s="320">
        <f t="shared" si="553"/>
        <v>6000</v>
      </c>
      <c r="AF493" s="327">
        <f t="shared" si="559"/>
        <v>3000</v>
      </c>
      <c r="AG493" s="327">
        <f t="shared" si="560"/>
        <v>3000</v>
      </c>
      <c r="AH493" s="327">
        <f t="shared" si="561"/>
        <v>0</v>
      </c>
      <c r="AI493" s="327">
        <f t="shared" si="562"/>
        <v>0</v>
      </c>
      <c r="AJ493" s="327">
        <f t="shared" si="563"/>
        <v>0</v>
      </c>
      <c r="AK493" s="327">
        <f t="shared" si="564"/>
        <v>0</v>
      </c>
      <c r="AL493" s="327">
        <f t="shared" si="565"/>
        <v>0</v>
      </c>
      <c r="AM493" s="327">
        <f t="shared" si="566"/>
        <v>0</v>
      </c>
      <c r="AN493" s="327">
        <f t="shared" si="567"/>
        <v>0</v>
      </c>
      <c r="AO493" s="327">
        <f t="shared" si="568"/>
        <v>0</v>
      </c>
      <c r="AP493" s="327">
        <f t="shared" si="569"/>
        <v>0</v>
      </c>
      <c r="AQ493" s="327">
        <f t="shared" si="570"/>
        <v>0</v>
      </c>
      <c r="AR493" s="264">
        <f t="shared" si="550"/>
        <v>6000</v>
      </c>
      <c r="AS493" s="623" t="s">
        <v>2578</v>
      </c>
      <c r="AT493" s="795" t="s">
        <v>2579</v>
      </c>
      <c r="BB493" s="623" t="s">
        <v>995</v>
      </c>
      <c r="BC493" s="623" t="s">
        <v>2580</v>
      </c>
      <c r="BD493" s="623" t="s">
        <v>2580</v>
      </c>
      <c r="BE493" s="623" t="s">
        <v>2581</v>
      </c>
      <c r="BF493" s="784">
        <v>46028</v>
      </c>
      <c r="BH493" s="616" t="s">
        <v>2877</v>
      </c>
      <c r="BI493" s="616" t="s">
        <v>2583</v>
      </c>
      <c r="BJ493" s="384" t="s">
        <v>2674</v>
      </c>
      <c r="BK493" s="616"/>
      <c r="BL493" s="384"/>
      <c r="BM493" s="384"/>
      <c r="BN493" s="616"/>
      <c r="BO493" s="639"/>
      <c r="BP493" s="785"/>
      <c r="BQ493" s="785"/>
      <c r="BR493" s="785"/>
      <c r="BS493" s="786" t="s">
        <v>2878</v>
      </c>
      <c r="BT493" s="786" t="s">
        <v>2879</v>
      </c>
      <c r="BU493" s="786" t="s">
        <v>2880</v>
      </c>
      <c r="BV493" s="796" t="s">
        <v>2881</v>
      </c>
      <c r="BW493" s="797" t="s">
        <v>2882</v>
      </c>
      <c r="BX493" s="811">
        <v>3000</v>
      </c>
      <c r="BY493" s="629">
        <v>46030</v>
      </c>
      <c r="BZ493" s="629">
        <v>46081</v>
      </c>
      <c r="CA493" s="788"/>
      <c r="CB493" s="623">
        <f t="shared" si="554"/>
        <v>30</v>
      </c>
      <c r="CC493" s="789">
        <f t="shared" si="555"/>
        <v>3000</v>
      </c>
      <c r="CD493" s="623">
        <v>26</v>
      </c>
      <c r="CE493" s="790">
        <v>3000</v>
      </c>
      <c r="CF493" s="623">
        <v>26</v>
      </c>
      <c r="CG493" s="791">
        <v>3000</v>
      </c>
      <c r="CH493" s="791">
        <f t="shared" si="537"/>
        <v>0</v>
      </c>
      <c r="CI493" s="791">
        <f t="shared" si="556"/>
        <v>0</v>
      </c>
      <c r="CJ493" s="788"/>
      <c r="CK493" s="623">
        <f t="shared" si="557"/>
        <v>30</v>
      </c>
      <c r="CL493" s="789">
        <f t="shared" si="558"/>
        <v>3000</v>
      </c>
      <c r="CM493" s="623">
        <v>28</v>
      </c>
      <c r="CN493" s="790">
        <f t="shared" si="571"/>
        <v>0</v>
      </c>
      <c r="CO493" s="623">
        <v>28</v>
      </c>
      <c r="CP493" s="791">
        <v>3000</v>
      </c>
      <c r="CQ493" s="791">
        <f t="shared" si="527"/>
        <v>3000</v>
      </c>
      <c r="CR493" s="791">
        <f t="shared" si="528"/>
        <v>0</v>
      </c>
      <c r="CS493" s="792"/>
      <c r="CT493" s="623">
        <f t="shared" si="544"/>
        <v>0</v>
      </c>
      <c r="CU493" s="789">
        <f t="shared" si="545"/>
        <v>0</v>
      </c>
      <c r="CW493" s="791">
        <f t="shared" si="546"/>
        <v>0</v>
      </c>
      <c r="CY493" s="791">
        <f t="shared" si="547"/>
        <v>0</v>
      </c>
      <c r="CZ493" s="791">
        <f t="shared" si="548"/>
        <v>0</v>
      </c>
      <c r="DA493" s="791">
        <f t="shared" si="549"/>
        <v>0</v>
      </c>
      <c r="DC493" s="623">
        <f t="shared" si="529"/>
        <v>0</v>
      </c>
      <c r="DD493" s="789">
        <f t="shared" si="538"/>
        <v>0</v>
      </c>
      <c r="DF493" s="791">
        <f t="shared" si="539"/>
        <v>0</v>
      </c>
      <c r="DH493" s="791">
        <f t="shared" si="540"/>
        <v>0</v>
      </c>
      <c r="DU493" s="793">
        <f t="shared" si="530"/>
        <v>6000</v>
      </c>
      <c r="DV493" s="794">
        <f t="shared" si="551"/>
        <v>3000</v>
      </c>
      <c r="DW493" s="794">
        <f t="shared" si="552"/>
        <v>6000</v>
      </c>
      <c r="DX493" s="794">
        <f t="shared" si="541"/>
        <v>3000</v>
      </c>
      <c r="DY493" s="794">
        <f t="shared" si="542"/>
        <v>0</v>
      </c>
      <c r="EG493" s="621"/>
    </row>
    <row r="494" spans="1:137" s="623" customFormat="1" hidden="1" x14ac:dyDescent="0.25">
      <c r="A494" s="778">
        <v>2026</v>
      </c>
      <c r="B494" s="778">
        <v>479</v>
      </c>
      <c r="C494" s="778" t="s">
        <v>58</v>
      </c>
      <c r="D494" s="778">
        <v>3000654</v>
      </c>
      <c r="E494" s="778">
        <v>5005020</v>
      </c>
      <c r="F494" s="778" t="s">
        <v>2269</v>
      </c>
      <c r="G494" s="778" t="s">
        <v>2270</v>
      </c>
      <c r="H494" s="778">
        <v>93</v>
      </c>
      <c r="I494" s="779" t="s">
        <v>992</v>
      </c>
      <c r="J494" s="780" t="s">
        <v>10</v>
      </c>
      <c r="K494" s="780" t="s">
        <v>60</v>
      </c>
      <c r="L494" s="778" t="str">
        <f t="shared" si="536"/>
        <v>2.3</v>
      </c>
      <c r="M494" s="781" t="s">
        <v>62</v>
      </c>
      <c r="N494" s="781"/>
      <c r="O494" s="778" t="s">
        <v>2641</v>
      </c>
      <c r="P494" s="778" t="s">
        <v>65</v>
      </c>
      <c r="Q494" s="782">
        <v>1</v>
      </c>
      <c r="R494" s="320">
        <v>3000</v>
      </c>
      <c r="S494" s="778">
        <v>30</v>
      </c>
      <c r="T494" s="778">
        <v>30</v>
      </c>
      <c r="U494" s="778"/>
      <c r="V494" s="778"/>
      <c r="W494" s="321"/>
      <c r="X494" s="321"/>
      <c r="Y494" s="321"/>
      <c r="Z494" s="322"/>
      <c r="AA494" s="322"/>
      <c r="AB494" s="322"/>
      <c r="AC494" s="322"/>
      <c r="AD494" s="322"/>
      <c r="AE494" s="320">
        <f t="shared" si="553"/>
        <v>6000</v>
      </c>
      <c r="AF494" s="327">
        <f t="shared" si="559"/>
        <v>3000</v>
      </c>
      <c r="AG494" s="327">
        <f t="shared" si="560"/>
        <v>3000</v>
      </c>
      <c r="AH494" s="327">
        <f t="shared" si="561"/>
        <v>0</v>
      </c>
      <c r="AI494" s="327">
        <f t="shared" si="562"/>
        <v>0</v>
      </c>
      <c r="AJ494" s="327">
        <f t="shared" si="563"/>
        <v>0</v>
      </c>
      <c r="AK494" s="327">
        <f t="shared" si="564"/>
        <v>0</v>
      </c>
      <c r="AL494" s="327">
        <f t="shared" si="565"/>
        <v>0</v>
      </c>
      <c r="AM494" s="327">
        <f t="shared" si="566"/>
        <v>0</v>
      </c>
      <c r="AN494" s="327">
        <f t="shared" si="567"/>
        <v>0</v>
      </c>
      <c r="AO494" s="327">
        <f t="shared" si="568"/>
        <v>0</v>
      </c>
      <c r="AP494" s="327">
        <f t="shared" si="569"/>
        <v>0</v>
      </c>
      <c r="AQ494" s="327">
        <f t="shared" si="570"/>
        <v>0</v>
      </c>
      <c r="AR494" s="264">
        <f t="shared" ref="AR494:AR525" si="572">+ROUNDUP(SUM(AF494:AQ494),0)</f>
        <v>6000</v>
      </c>
      <c r="AS494" s="623" t="s">
        <v>2578</v>
      </c>
      <c r="AT494" s="795" t="s">
        <v>2579</v>
      </c>
      <c r="BB494" s="623" t="s">
        <v>995</v>
      </c>
      <c r="BC494" s="623" t="s">
        <v>2580</v>
      </c>
      <c r="BD494" s="623" t="s">
        <v>2580</v>
      </c>
      <c r="BE494" s="623" t="s">
        <v>2581</v>
      </c>
      <c r="BF494" s="784">
        <v>46028</v>
      </c>
      <c r="BH494" s="616" t="s">
        <v>2883</v>
      </c>
      <c r="BI494" s="616" t="s">
        <v>2583</v>
      </c>
      <c r="BJ494" s="384" t="s">
        <v>2674</v>
      </c>
      <c r="BK494" s="616"/>
      <c r="BL494" s="384"/>
      <c r="BM494" s="384"/>
      <c r="BN494" s="616"/>
      <c r="BO494" s="639"/>
      <c r="BP494" s="785"/>
      <c r="BQ494" s="785"/>
      <c r="BR494" s="785"/>
      <c r="BS494" s="786" t="s">
        <v>1127</v>
      </c>
      <c r="BT494" s="786" t="s">
        <v>2884</v>
      </c>
      <c r="BU494" s="786" t="s">
        <v>2885</v>
      </c>
      <c r="BV494" s="796" t="s">
        <v>2886</v>
      </c>
      <c r="BW494" s="797" t="s">
        <v>2887</v>
      </c>
      <c r="BX494" s="870">
        <v>3000</v>
      </c>
      <c r="BY494" s="629">
        <v>46030</v>
      </c>
      <c r="BZ494" s="629">
        <v>46081</v>
      </c>
      <c r="CA494" s="788"/>
      <c r="CB494" s="623">
        <f t="shared" si="554"/>
        <v>30</v>
      </c>
      <c r="CC494" s="789">
        <f t="shared" si="555"/>
        <v>3000</v>
      </c>
      <c r="CD494" s="623">
        <v>26</v>
      </c>
      <c r="CE494" s="790">
        <v>3000</v>
      </c>
      <c r="CF494" s="623">
        <v>26</v>
      </c>
      <c r="CG494" s="791">
        <v>3000</v>
      </c>
      <c r="CH494" s="791">
        <f t="shared" si="537"/>
        <v>0</v>
      </c>
      <c r="CI494" s="791">
        <f t="shared" si="556"/>
        <v>0</v>
      </c>
      <c r="CJ494" s="788"/>
      <c r="CK494" s="623">
        <f t="shared" si="557"/>
        <v>30</v>
      </c>
      <c r="CL494" s="789">
        <f t="shared" si="558"/>
        <v>3000</v>
      </c>
      <c r="CM494" s="623">
        <v>28</v>
      </c>
      <c r="CN494" s="790">
        <f t="shared" si="571"/>
        <v>0</v>
      </c>
      <c r="CO494" s="623">
        <v>28</v>
      </c>
      <c r="CP494" s="791">
        <v>3000</v>
      </c>
      <c r="CQ494" s="791">
        <f t="shared" si="527"/>
        <v>3000</v>
      </c>
      <c r="CR494" s="791">
        <f t="shared" si="528"/>
        <v>0</v>
      </c>
      <c r="CS494" s="792"/>
      <c r="CT494" s="623">
        <f t="shared" si="544"/>
        <v>0</v>
      </c>
      <c r="CU494" s="789">
        <f t="shared" si="545"/>
        <v>0</v>
      </c>
      <c r="CW494" s="791">
        <f t="shared" si="546"/>
        <v>0</v>
      </c>
      <c r="CY494" s="791">
        <f t="shared" si="547"/>
        <v>0</v>
      </c>
      <c r="CZ494" s="791">
        <f t="shared" si="548"/>
        <v>0</v>
      </c>
      <c r="DA494" s="791">
        <f t="shared" si="549"/>
        <v>0</v>
      </c>
      <c r="DC494" s="623">
        <f t="shared" si="529"/>
        <v>0</v>
      </c>
      <c r="DD494" s="789">
        <f t="shared" si="538"/>
        <v>0</v>
      </c>
      <c r="DF494" s="791">
        <f t="shared" si="539"/>
        <v>0</v>
      </c>
      <c r="DH494" s="791">
        <f t="shared" si="540"/>
        <v>0</v>
      </c>
      <c r="DU494" s="793">
        <f t="shared" si="530"/>
        <v>6000</v>
      </c>
      <c r="DV494" s="794">
        <f t="shared" si="551"/>
        <v>3000</v>
      </c>
      <c r="DW494" s="794">
        <f t="shared" si="552"/>
        <v>6000</v>
      </c>
      <c r="DX494" s="794">
        <f t="shared" si="541"/>
        <v>3000</v>
      </c>
      <c r="DY494" s="794">
        <f t="shared" si="542"/>
        <v>0</v>
      </c>
      <c r="EG494" s="621"/>
    </row>
    <row r="495" spans="1:137" s="623" customFormat="1" hidden="1" x14ac:dyDescent="0.25">
      <c r="A495" s="778">
        <v>2026</v>
      </c>
      <c r="B495" s="778">
        <v>479</v>
      </c>
      <c r="C495" s="778" t="s">
        <v>58</v>
      </c>
      <c r="D495" s="778">
        <v>3000654</v>
      </c>
      <c r="E495" s="778">
        <v>5005020</v>
      </c>
      <c r="F495" s="778" t="s">
        <v>2269</v>
      </c>
      <c r="G495" s="778" t="s">
        <v>2270</v>
      </c>
      <c r="H495" s="778">
        <v>93</v>
      </c>
      <c r="I495" s="779" t="s">
        <v>992</v>
      </c>
      <c r="J495" s="780" t="s">
        <v>10</v>
      </c>
      <c r="K495" s="780" t="s">
        <v>60</v>
      </c>
      <c r="L495" s="778" t="str">
        <f t="shared" si="536"/>
        <v>2.3</v>
      </c>
      <c r="M495" s="781" t="s">
        <v>62</v>
      </c>
      <c r="N495" s="781"/>
      <c r="O495" s="778" t="s">
        <v>2641</v>
      </c>
      <c r="P495" s="778" t="s">
        <v>65</v>
      </c>
      <c r="Q495" s="782">
        <v>1</v>
      </c>
      <c r="R495" s="320">
        <v>3000</v>
      </c>
      <c r="S495" s="778">
        <v>30</v>
      </c>
      <c r="T495" s="778">
        <v>30</v>
      </c>
      <c r="U495" s="778"/>
      <c r="V495" s="778"/>
      <c r="W495" s="321"/>
      <c r="X495" s="321"/>
      <c r="Y495" s="321"/>
      <c r="Z495" s="322"/>
      <c r="AA495" s="322"/>
      <c r="AB495" s="322"/>
      <c r="AC495" s="322"/>
      <c r="AD495" s="322"/>
      <c r="AE495" s="320">
        <f t="shared" si="553"/>
        <v>6000</v>
      </c>
      <c r="AF495" s="327">
        <f t="shared" si="559"/>
        <v>3000</v>
      </c>
      <c r="AG495" s="327">
        <f t="shared" si="560"/>
        <v>3000</v>
      </c>
      <c r="AH495" s="327">
        <f t="shared" si="561"/>
        <v>0</v>
      </c>
      <c r="AI495" s="327">
        <f t="shared" si="562"/>
        <v>0</v>
      </c>
      <c r="AJ495" s="327">
        <f t="shared" si="563"/>
        <v>0</v>
      </c>
      <c r="AK495" s="327">
        <f t="shared" si="564"/>
        <v>0</v>
      </c>
      <c r="AL495" s="327">
        <f t="shared" si="565"/>
        <v>0</v>
      </c>
      <c r="AM495" s="327">
        <f t="shared" si="566"/>
        <v>0</v>
      </c>
      <c r="AN495" s="327">
        <f t="shared" si="567"/>
        <v>0</v>
      </c>
      <c r="AO495" s="327">
        <f t="shared" si="568"/>
        <v>0</v>
      </c>
      <c r="AP495" s="327">
        <f t="shared" si="569"/>
        <v>0</v>
      </c>
      <c r="AQ495" s="327">
        <f t="shared" si="570"/>
        <v>0</v>
      </c>
      <c r="AR495" s="264">
        <f t="shared" si="572"/>
        <v>6000</v>
      </c>
      <c r="AS495" s="623" t="s">
        <v>2578</v>
      </c>
      <c r="AT495" s="783" t="s">
        <v>2579</v>
      </c>
      <c r="BB495" s="623" t="s">
        <v>995</v>
      </c>
      <c r="BC495" s="623" t="s">
        <v>2580</v>
      </c>
      <c r="BD495" s="623" t="s">
        <v>2580</v>
      </c>
      <c r="BE495" s="623" t="s">
        <v>2581</v>
      </c>
      <c r="BF495" s="784">
        <v>46028</v>
      </c>
      <c r="BH495" s="616" t="s">
        <v>2888</v>
      </c>
      <c r="BI495" s="616" t="s">
        <v>2583</v>
      </c>
      <c r="BJ495" s="384" t="s">
        <v>2674</v>
      </c>
      <c r="BK495" s="616"/>
      <c r="BL495" s="384"/>
      <c r="BM495" s="384"/>
      <c r="BN495" s="616"/>
      <c r="BO495" s="639"/>
      <c r="BP495" s="785"/>
      <c r="BQ495" s="785"/>
      <c r="BR495" s="785"/>
      <c r="BS495" s="786" t="s">
        <v>2889</v>
      </c>
      <c r="BT495" s="786" t="s">
        <v>2890</v>
      </c>
      <c r="BU495" s="786" t="s">
        <v>2125</v>
      </c>
      <c r="BV495" s="796" t="s">
        <v>2891</v>
      </c>
      <c r="BW495" s="797" t="s">
        <v>2892</v>
      </c>
      <c r="BX495" s="870">
        <v>3000</v>
      </c>
      <c r="BY495" s="629">
        <v>46030</v>
      </c>
      <c r="BZ495" s="629">
        <v>46081</v>
      </c>
      <c r="CA495" s="788"/>
      <c r="CB495" s="623">
        <f t="shared" si="554"/>
        <v>30</v>
      </c>
      <c r="CC495" s="789">
        <f t="shared" si="555"/>
        <v>3000</v>
      </c>
      <c r="CD495" s="786">
        <v>26</v>
      </c>
      <c r="CE495" s="790">
        <v>3000</v>
      </c>
      <c r="CF495" s="623">
        <v>26</v>
      </c>
      <c r="CG495" s="791">
        <v>3000</v>
      </c>
      <c r="CH495" s="791">
        <f t="shared" si="537"/>
        <v>0</v>
      </c>
      <c r="CI495" s="791">
        <f t="shared" si="556"/>
        <v>0</v>
      </c>
      <c r="CJ495" s="788"/>
      <c r="CK495" s="623">
        <f t="shared" si="557"/>
        <v>30</v>
      </c>
      <c r="CL495" s="789">
        <f t="shared" si="558"/>
        <v>3000</v>
      </c>
      <c r="CM495" s="786">
        <v>28</v>
      </c>
      <c r="CN495" s="790">
        <f t="shared" si="571"/>
        <v>0</v>
      </c>
      <c r="CO495" s="623">
        <v>28</v>
      </c>
      <c r="CP495" s="791">
        <v>3000</v>
      </c>
      <c r="CQ495" s="791">
        <f t="shared" si="527"/>
        <v>3000</v>
      </c>
      <c r="CR495" s="791">
        <f t="shared" si="528"/>
        <v>0</v>
      </c>
      <c r="CS495" s="792"/>
      <c r="CT495" s="623">
        <f t="shared" si="544"/>
        <v>0</v>
      </c>
      <c r="CU495" s="789">
        <f t="shared" si="545"/>
        <v>0</v>
      </c>
      <c r="CW495" s="791">
        <f t="shared" si="546"/>
        <v>0</v>
      </c>
      <c r="CY495" s="791">
        <f t="shared" si="547"/>
        <v>0</v>
      </c>
      <c r="CZ495" s="791">
        <f t="shared" si="548"/>
        <v>0</v>
      </c>
      <c r="DA495" s="791">
        <f t="shared" si="549"/>
        <v>0</v>
      </c>
      <c r="DC495" s="623">
        <f t="shared" si="529"/>
        <v>0</v>
      </c>
      <c r="DD495" s="789">
        <f t="shared" si="538"/>
        <v>0</v>
      </c>
      <c r="DF495" s="791">
        <f t="shared" si="539"/>
        <v>0</v>
      </c>
      <c r="DH495" s="791">
        <f t="shared" si="540"/>
        <v>0</v>
      </c>
      <c r="DU495" s="793">
        <f t="shared" si="530"/>
        <v>6000</v>
      </c>
      <c r="DV495" s="794">
        <f t="shared" si="551"/>
        <v>3000</v>
      </c>
      <c r="DW495" s="794">
        <f t="shared" si="552"/>
        <v>6000</v>
      </c>
      <c r="DX495" s="794">
        <f t="shared" si="541"/>
        <v>3000</v>
      </c>
      <c r="DY495" s="794">
        <f t="shared" si="542"/>
        <v>0</v>
      </c>
      <c r="EG495" s="621"/>
    </row>
    <row r="496" spans="1:137" s="623" customFormat="1" hidden="1" x14ac:dyDescent="0.25">
      <c r="A496" s="778">
        <v>2026</v>
      </c>
      <c r="B496" s="778">
        <v>479</v>
      </c>
      <c r="C496" s="778" t="s">
        <v>58</v>
      </c>
      <c r="D496" s="778">
        <v>3000654</v>
      </c>
      <c r="E496" s="778">
        <v>5005020</v>
      </c>
      <c r="F496" s="778" t="s">
        <v>2269</v>
      </c>
      <c r="G496" s="778" t="s">
        <v>2270</v>
      </c>
      <c r="H496" s="778">
        <v>93</v>
      </c>
      <c r="I496" s="779" t="s">
        <v>992</v>
      </c>
      <c r="J496" s="780" t="s">
        <v>10</v>
      </c>
      <c r="K496" s="780" t="s">
        <v>60</v>
      </c>
      <c r="L496" s="778" t="str">
        <f t="shared" si="536"/>
        <v>2.3</v>
      </c>
      <c r="M496" s="781" t="s">
        <v>62</v>
      </c>
      <c r="N496" s="781"/>
      <c r="O496" s="778" t="s">
        <v>2641</v>
      </c>
      <c r="P496" s="778" t="s">
        <v>65</v>
      </c>
      <c r="Q496" s="782">
        <v>1</v>
      </c>
      <c r="R496" s="320">
        <v>3000</v>
      </c>
      <c r="S496" s="778">
        <v>30</v>
      </c>
      <c r="T496" s="778">
        <v>30</v>
      </c>
      <c r="U496" s="778"/>
      <c r="V496" s="778"/>
      <c r="W496" s="321"/>
      <c r="X496" s="321"/>
      <c r="Y496" s="321"/>
      <c r="Z496" s="322"/>
      <c r="AA496" s="322"/>
      <c r="AB496" s="322"/>
      <c r="AC496" s="322"/>
      <c r="AD496" s="322"/>
      <c r="AE496" s="320">
        <f t="shared" si="553"/>
        <v>6000</v>
      </c>
      <c r="AF496" s="327">
        <f t="shared" si="559"/>
        <v>3000</v>
      </c>
      <c r="AG496" s="327">
        <f t="shared" si="560"/>
        <v>3000</v>
      </c>
      <c r="AH496" s="327">
        <f t="shared" si="561"/>
        <v>0</v>
      </c>
      <c r="AI496" s="327">
        <f t="shared" si="562"/>
        <v>0</v>
      </c>
      <c r="AJ496" s="327">
        <f t="shared" si="563"/>
        <v>0</v>
      </c>
      <c r="AK496" s="327">
        <f t="shared" si="564"/>
        <v>0</v>
      </c>
      <c r="AL496" s="327">
        <f t="shared" si="565"/>
        <v>0</v>
      </c>
      <c r="AM496" s="327">
        <f t="shared" si="566"/>
        <v>0</v>
      </c>
      <c r="AN496" s="327">
        <f t="shared" si="567"/>
        <v>0</v>
      </c>
      <c r="AO496" s="327">
        <f t="shared" si="568"/>
        <v>0</v>
      </c>
      <c r="AP496" s="327">
        <f t="shared" si="569"/>
        <v>0</v>
      </c>
      <c r="AQ496" s="327">
        <f t="shared" si="570"/>
        <v>0</v>
      </c>
      <c r="AR496" s="264">
        <f t="shared" si="572"/>
        <v>6000</v>
      </c>
      <c r="AS496" s="623" t="s">
        <v>2578</v>
      </c>
      <c r="AT496" s="783" t="s">
        <v>2579</v>
      </c>
      <c r="BB496" s="623" t="s">
        <v>995</v>
      </c>
      <c r="BC496" s="623" t="s">
        <v>2580</v>
      </c>
      <c r="BD496" s="623" t="s">
        <v>2580</v>
      </c>
      <c r="BE496" s="623" t="s">
        <v>2581</v>
      </c>
      <c r="BF496" s="784">
        <v>46028</v>
      </c>
      <c r="BH496" s="616" t="s">
        <v>2893</v>
      </c>
      <c r="BI496" s="616" t="s">
        <v>2583</v>
      </c>
      <c r="BJ496" s="384" t="s">
        <v>2674</v>
      </c>
      <c r="BK496" s="616"/>
      <c r="BL496" s="384"/>
      <c r="BM496" s="384"/>
      <c r="BN496" s="616"/>
      <c r="BO496" s="639"/>
      <c r="BP496" s="785"/>
      <c r="BQ496" s="785"/>
      <c r="BR496" s="785"/>
      <c r="BS496" s="786" t="s">
        <v>2894</v>
      </c>
      <c r="BT496" s="786" t="s">
        <v>1537</v>
      </c>
      <c r="BU496" s="786" t="s">
        <v>2895</v>
      </c>
      <c r="BV496" s="796" t="s">
        <v>2896</v>
      </c>
      <c r="BW496" s="797" t="s">
        <v>2897</v>
      </c>
      <c r="BX496" s="811">
        <v>3000</v>
      </c>
      <c r="BY496" s="629">
        <v>46030</v>
      </c>
      <c r="BZ496" s="629">
        <v>46081</v>
      </c>
      <c r="CA496" s="788"/>
      <c r="CB496" s="623">
        <f t="shared" si="554"/>
        <v>30</v>
      </c>
      <c r="CC496" s="789">
        <f t="shared" si="555"/>
        <v>3000</v>
      </c>
      <c r="CD496" s="786">
        <v>26</v>
      </c>
      <c r="CE496" s="790">
        <v>3000</v>
      </c>
      <c r="CF496" s="623">
        <v>26</v>
      </c>
      <c r="CG496" s="791">
        <v>3000</v>
      </c>
      <c r="CH496" s="791">
        <f t="shared" si="537"/>
        <v>0</v>
      </c>
      <c r="CI496" s="791">
        <f t="shared" si="556"/>
        <v>0</v>
      </c>
      <c r="CJ496" s="788"/>
      <c r="CK496" s="623">
        <f t="shared" si="557"/>
        <v>30</v>
      </c>
      <c r="CL496" s="789">
        <f t="shared" si="558"/>
        <v>3000</v>
      </c>
      <c r="CM496" s="786">
        <v>28</v>
      </c>
      <c r="CN496" s="790">
        <f t="shared" si="571"/>
        <v>0</v>
      </c>
      <c r="CO496" s="623">
        <v>28</v>
      </c>
      <c r="CP496" s="791">
        <v>3000</v>
      </c>
      <c r="CQ496" s="791">
        <f t="shared" si="527"/>
        <v>3000</v>
      </c>
      <c r="CR496" s="791">
        <f t="shared" si="528"/>
        <v>0</v>
      </c>
      <c r="CS496" s="792"/>
      <c r="CT496" s="623">
        <f t="shared" si="544"/>
        <v>0</v>
      </c>
      <c r="CU496" s="789">
        <f t="shared" si="545"/>
        <v>0</v>
      </c>
      <c r="CW496" s="791">
        <f t="shared" si="546"/>
        <v>0</v>
      </c>
      <c r="CY496" s="791">
        <f t="shared" si="547"/>
        <v>0</v>
      </c>
      <c r="CZ496" s="791">
        <f t="shared" si="548"/>
        <v>0</v>
      </c>
      <c r="DA496" s="791">
        <f t="shared" si="549"/>
        <v>0</v>
      </c>
      <c r="DC496" s="623">
        <f t="shared" si="529"/>
        <v>0</v>
      </c>
      <c r="DD496" s="789">
        <f t="shared" si="538"/>
        <v>0</v>
      </c>
      <c r="DF496" s="791">
        <f t="shared" si="539"/>
        <v>0</v>
      </c>
      <c r="DH496" s="791">
        <f t="shared" si="540"/>
        <v>0</v>
      </c>
      <c r="DU496" s="793">
        <f t="shared" si="530"/>
        <v>6000</v>
      </c>
      <c r="DV496" s="794">
        <f t="shared" si="551"/>
        <v>3000</v>
      </c>
      <c r="DW496" s="794">
        <f t="shared" si="552"/>
        <v>6000</v>
      </c>
      <c r="DX496" s="794">
        <f t="shared" si="541"/>
        <v>3000</v>
      </c>
      <c r="DY496" s="794">
        <f t="shared" si="542"/>
        <v>0</v>
      </c>
      <c r="EG496" s="621"/>
    </row>
    <row r="497" spans="1:137" s="623" customFormat="1" hidden="1" x14ac:dyDescent="0.25">
      <c r="A497" s="778">
        <v>2026</v>
      </c>
      <c r="B497" s="778">
        <v>479</v>
      </c>
      <c r="C497" s="778" t="s">
        <v>58</v>
      </c>
      <c r="D497" s="778">
        <v>3000654</v>
      </c>
      <c r="E497" s="778">
        <v>5005020</v>
      </c>
      <c r="F497" s="778" t="s">
        <v>2269</v>
      </c>
      <c r="G497" s="778" t="s">
        <v>2270</v>
      </c>
      <c r="H497" s="778">
        <v>93</v>
      </c>
      <c r="I497" s="779" t="s">
        <v>992</v>
      </c>
      <c r="J497" s="780" t="s">
        <v>10</v>
      </c>
      <c r="K497" s="780" t="s">
        <v>60</v>
      </c>
      <c r="L497" s="778" t="str">
        <f t="shared" si="536"/>
        <v>2.3</v>
      </c>
      <c r="M497" s="781" t="s">
        <v>62</v>
      </c>
      <c r="N497" s="781"/>
      <c r="O497" s="778" t="s">
        <v>2641</v>
      </c>
      <c r="P497" s="778" t="s">
        <v>65</v>
      </c>
      <c r="Q497" s="782">
        <v>1</v>
      </c>
      <c r="R497" s="320">
        <v>3000</v>
      </c>
      <c r="S497" s="778">
        <v>30</v>
      </c>
      <c r="T497" s="778">
        <v>30</v>
      </c>
      <c r="U497" s="778"/>
      <c r="V497" s="778"/>
      <c r="W497" s="321"/>
      <c r="X497" s="321"/>
      <c r="Y497" s="321"/>
      <c r="Z497" s="322"/>
      <c r="AA497" s="322"/>
      <c r="AB497" s="322"/>
      <c r="AC497" s="322"/>
      <c r="AD497" s="322"/>
      <c r="AE497" s="320">
        <f t="shared" si="553"/>
        <v>6000</v>
      </c>
      <c r="AF497" s="327">
        <f t="shared" si="559"/>
        <v>3000</v>
      </c>
      <c r="AG497" s="327">
        <f t="shared" si="560"/>
        <v>3000</v>
      </c>
      <c r="AH497" s="327">
        <f t="shared" si="561"/>
        <v>0</v>
      </c>
      <c r="AI497" s="327">
        <f t="shared" si="562"/>
        <v>0</v>
      </c>
      <c r="AJ497" s="327">
        <f t="shared" si="563"/>
        <v>0</v>
      </c>
      <c r="AK497" s="327">
        <f t="shared" si="564"/>
        <v>0</v>
      </c>
      <c r="AL497" s="327">
        <f t="shared" si="565"/>
        <v>0</v>
      </c>
      <c r="AM497" s="327">
        <f t="shared" si="566"/>
        <v>0</v>
      </c>
      <c r="AN497" s="327">
        <f t="shared" si="567"/>
        <v>0</v>
      </c>
      <c r="AO497" s="327">
        <f t="shared" si="568"/>
        <v>0</v>
      </c>
      <c r="AP497" s="327">
        <f t="shared" si="569"/>
        <v>0</v>
      </c>
      <c r="AQ497" s="327">
        <f t="shared" si="570"/>
        <v>0</v>
      </c>
      <c r="AR497" s="264">
        <f t="shared" si="572"/>
        <v>6000</v>
      </c>
      <c r="AS497" s="623" t="s">
        <v>2578</v>
      </c>
      <c r="AT497" s="783" t="s">
        <v>2579</v>
      </c>
      <c r="BB497" s="623" t="s">
        <v>995</v>
      </c>
      <c r="BC497" s="623" t="s">
        <v>2580</v>
      </c>
      <c r="BD497" s="623" t="s">
        <v>2580</v>
      </c>
      <c r="BE497" s="623" t="s">
        <v>2581</v>
      </c>
      <c r="BF497" s="784">
        <v>46028</v>
      </c>
      <c r="BH497" s="616" t="s">
        <v>2898</v>
      </c>
      <c r="BI497" s="616" t="s">
        <v>2583</v>
      </c>
      <c r="BJ497" s="384" t="s">
        <v>2674</v>
      </c>
      <c r="BK497" s="616"/>
      <c r="BL497" s="384"/>
      <c r="BM497" s="384"/>
      <c r="BN497" s="616"/>
      <c r="BO497" s="639"/>
      <c r="BP497" s="639"/>
      <c r="BQ497" s="639"/>
      <c r="BR497" s="639"/>
      <c r="BS497" s="623" t="s">
        <v>2899</v>
      </c>
      <c r="BT497" s="623" t="s">
        <v>2900</v>
      </c>
      <c r="BU497" s="623" t="s">
        <v>2901</v>
      </c>
      <c r="BV497" s="776">
        <v>77361388</v>
      </c>
      <c r="BW497" s="777">
        <v>10773613881</v>
      </c>
      <c r="BX497" s="870">
        <v>3000</v>
      </c>
      <c r="BY497" s="629">
        <v>46030</v>
      </c>
      <c r="BZ497" s="629">
        <v>46081</v>
      </c>
      <c r="CA497" s="788"/>
      <c r="CB497" s="623">
        <f t="shared" si="554"/>
        <v>30</v>
      </c>
      <c r="CC497" s="789">
        <f t="shared" si="555"/>
        <v>3000</v>
      </c>
      <c r="CD497" s="786">
        <v>26</v>
      </c>
      <c r="CE497" s="790">
        <v>3000</v>
      </c>
      <c r="CF497" s="623">
        <v>26</v>
      </c>
      <c r="CG497" s="791">
        <v>3000</v>
      </c>
      <c r="CH497" s="791">
        <f t="shared" si="537"/>
        <v>0</v>
      </c>
      <c r="CI497" s="791">
        <f t="shared" si="556"/>
        <v>0</v>
      </c>
      <c r="CJ497" s="788"/>
      <c r="CK497" s="623">
        <f t="shared" si="557"/>
        <v>30</v>
      </c>
      <c r="CL497" s="789">
        <f t="shared" si="558"/>
        <v>3000</v>
      </c>
      <c r="CM497" s="786">
        <v>28</v>
      </c>
      <c r="CN497" s="790">
        <f t="shared" si="571"/>
        <v>0</v>
      </c>
      <c r="CO497" s="623">
        <v>28</v>
      </c>
      <c r="CP497" s="791">
        <v>3000</v>
      </c>
      <c r="CQ497" s="791">
        <f t="shared" si="527"/>
        <v>3000</v>
      </c>
      <c r="CR497" s="791">
        <f t="shared" si="528"/>
        <v>0</v>
      </c>
      <c r="CS497" s="792"/>
      <c r="CT497" s="623">
        <f t="shared" si="544"/>
        <v>0</v>
      </c>
      <c r="CU497" s="789">
        <f t="shared" si="545"/>
        <v>0</v>
      </c>
      <c r="CW497" s="791">
        <f t="shared" si="546"/>
        <v>0</v>
      </c>
      <c r="CY497" s="791">
        <f t="shared" si="547"/>
        <v>0</v>
      </c>
      <c r="CZ497" s="791">
        <f t="shared" si="548"/>
        <v>0</v>
      </c>
      <c r="DA497" s="791">
        <f t="shared" si="549"/>
        <v>0</v>
      </c>
      <c r="DC497" s="623">
        <f t="shared" si="529"/>
        <v>0</v>
      </c>
      <c r="DD497" s="789">
        <f t="shared" si="538"/>
        <v>0</v>
      </c>
      <c r="DF497" s="791">
        <f t="shared" si="539"/>
        <v>0</v>
      </c>
      <c r="DH497" s="791">
        <f t="shared" si="540"/>
        <v>0</v>
      </c>
      <c r="DU497" s="793">
        <f t="shared" si="530"/>
        <v>6000</v>
      </c>
      <c r="DV497" s="794">
        <f t="shared" si="551"/>
        <v>3000</v>
      </c>
      <c r="DW497" s="794">
        <f t="shared" si="552"/>
        <v>6000</v>
      </c>
      <c r="DX497" s="794">
        <f t="shared" si="541"/>
        <v>3000</v>
      </c>
      <c r="DY497" s="794">
        <f t="shared" si="542"/>
        <v>0</v>
      </c>
      <c r="EG497" s="621"/>
    </row>
    <row r="498" spans="1:137" s="623" customFormat="1" hidden="1" x14ac:dyDescent="0.25">
      <c r="A498" s="778">
        <v>2026</v>
      </c>
      <c r="B498" s="778">
        <v>479</v>
      </c>
      <c r="C498" s="778" t="s">
        <v>58</v>
      </c>
      <c r="D498" s="778">
        <v>3000654</v>
      </c>
      <c r="E498" s="778">
        <v>5005020</v>
      </c>
      <c r="F498" s="778" t="s">
        <v>2269</v>
      </c>
      <c r="G498" s="778" t="s">
        <v>2270</v>
      </c>
      <c r="H498" s="778">
        <v>93</v>
      </c>
      <c r="I498" s="779" t="s">
        <v>992</v>
      </c>
      <c r="J498" s="780" t="s">
        <v>10</v>
      </c>
      <c r="K498" s="780" t="s">
        <v>60</v>
      </c>
      <c r="L498" s="778" t="str">
        <f t="shared" si="536"/>
        <v>2.3</v>
      </c>
      <c r="M498" s="781" t="s">
        <v>62</v>
      </c>
      <c r="N498" s="781"/>
      <c r="O498" s="778" t="s">
        <v>2641</v>
      </c>
      <c r="P498" s="778" t="s">
        <v>65</v>
      </c>
      <c r="Q498" s="782">
        <v>1</v>
      </c>
      <c r="R498" s="320">
        <v>3000</v>
      </c>
      <c r="S498" s="778">
        <v>30</v>
      </c>
      <c r="T498" s="778">
        <v>30</v>
      </c>
      <c r="U498" s="778"/>
      <c r="V498" s="778"/>
      <c r="W498" s="321"/>
      <c r="X498" s="321"/>
      <c r="Y498" s="321"/>
      <c r="Z498" s="322"/>
      <c r="AA498" s="322"/>
      <c r="AB498" s="322"/>
      <c r="AC498" s="322"/>
      <c r="AD498" s="322"/>
      <c r="AE498" s="320">
        <f t="shared" si="553"/>
        <v>6000</v>
      </c>
      <c r="AF498" s="327">
        <f t="shared" si="559"/>
        <v>3000</v>
      </c>
      <c r="AG498" s="327">
        <f t="shared" si="560"/>
        <v>3000</v>
      </c>
      <c r="AH498" s="327">
        <f t="shared" si="561"/>
        <v>0</v>
      </c>
      <c r="AI498" s="327">
        <f t="shared" si="562"/>
        <v>0</v>
      </c>
      <c r="AJ498" s="327">
        <f t="shared" si="563"/>
        <v>0</v>
      </c>
      <c r="AK498" s="327">
        <f t="shared" si="564"/>
        <v>0</v>
      </c>
      <c r="AL498" s="327">
        <f t="shared" si="565"/>
        <v>0</v>
      </c>
      <c r="AM498" s="327">
        <f t="shared" si="566"/>
        <v>0</v>
      </c>
      <c r="AN498" s="327">
        <f t="shared" si="567"/>
        <v>0</v>
      </c>
      <c r="AO498" s="327">
        <f t="shared" si="568"/>
        <v>0</v>
      </c>
      <c r="AP498" s="327">
        <f t="shared" si="569"/>
        <v>0</v>
      </c>
      <c r="AQ498" s="327">
        <f t="shared" si="570"/>
        <v>0</v>
      </c>
      <c r="AR498" s="264">
        <f t="shared" si="572"/>
        <v>6000</v>
      </c>
      <c r="AS498" s="623" t="s">
        <v>2578</v>
      </c>
      <c r="AT498" s="783" t="s">
        <v>2579</v>
      </c>
      <c r="BB498" s="623" t="s">
        <v>995</v>
      </c>
      <c r="BC498" s="623" t="s">
        <v>2580</v>
      </c>
      <c r="BD498" s="623" t="s">
        <v>2580</v>
      </c>
      <c r="BE498" s="623" t="s">
        <v>2581</v>
      </c>
      <c r="BF498" s="784">
        <v>46028</v>
      </c>
      <c r="BH498" s="616" t="s">
        <v>2902</v>
      </c>
      <c r="BI498" s="616" t="s">
        <v>2583</v>
      </c>
      <c r="BJ498" s="384" t="s">
        <v>2674</v>
      </c>
      <c r="BK498" s="616"/>
      <c r="BL498" s="384"/>
      <c r="BM498" s="384"/>
      <c r="BN498" s="616"/>
      <c r="BO498" s="639"/>
      <c r="BP498" s="785"/>
      <c r="BQ498" s="785"/>
      <c r="BR498" s="785"/>
      <c r="BS498" s="786" t="s">
        <v>2903</v>
      </c>
      <c r="BT498" s="786" t="s">
        <v>1034</v>
      </c>
      <c r="BU498" s="786" t="s">
        <v>2904</v>
      </c>
      <c r="BV498" s="796" t="s">
        <v>2905</v>
      </c>
      <c r="BW498" s="797" t="s">
        <v>2906</v>
      </c>
      <c r="BX498" s="870">
        <v>3000</v>
      </c>
      <c r="BY498" s="629">
        <v>46030</v>
      </c>
      <c r="BZ498" s="629">
        <v>46081</v>
      </c>
      <c r="CA498" s="788"/>
      <c r="CB498" s="623">
        <f t="shared" si="554"/>
        <v>30</v>
      </c>
      <c r="CC498" s="789">
        <f t="shared" si="555"/>
        <v>3000</v>
      </c>
      <c r="CD498" s="786">
        <v>26</v>
      </c>
      <c r="CE498" s="790">
        <v>3000</v>
      </c>
      <c r="CF498" s="623">
        <v>26</v>
      </c>
      <c r="CG498" s="791">
        <v>3000</v>
      </c>
      <c r="CH498" s="791">
        <f t="shared" si="537"/>
        <v>0</v>
      </c>
      <c r="CI498" s="791">
        <f t="shared" si="556"/>
        <v>0</v>
      </c>
      <c r="CJ498" s="788"/>
      <c r="CK498" s="623">
        <f t="shared" si="557"/>
        <v>30</v>
      </c>
      <c r="CL498" s="789">
        <f t="shared" si="558"/>
        <v>3000</v>
      </c>
      <c r="CM498" s="786">
        <v>28</v>
      </c>
      <c r="CN498" s="790">
        <f t="shared" si="571"/>
        <v>0</v>
      </c>
      <c r="CO498" s="623">
        <v>28</v>
      </c>
      <c r="CP498" s="791">
        <v>3000</v>
      </c>
      <c r="CQ498" s="791">
        <f t="shared" si="527"/>
        <v>3000</v>
      </c>
      <c r="CR498" s="791">
        <f t="shared" si="528"/>
        <v>0</v>
      </c>
      <c r="CS498" s="792"/>
      <c r="CT498" s="623">
        <f t="shared" si="544"/>
        <v>0</v>
      </c>
      <c r="CU498" s="789">
        <f t="shared" si="545"/>
        <v>0</v>
      </c>
      <c r="CW498" s="791">
        <f t="shared" si="546"/>
        <v>0</v>
      </c>
      <c r="CY498" s="791">
        <f t="shared" si="547"/>
        <v>0</v>
      </c>
      <c r="CZ498" s="791">
        <f t="shared" si="548"/>
        <v>0</v>
      </c>
      <c r="DA498" s="791">
        <f t="shared" si="549"/>
        <v>0</v>
      </c>
      <c r="DC498" s="623">
        <f t="shared" si="529"/>
        <v>0</v>
      </c>
      <c r="DD498" s="789">
        <f t="shared" si="538"/>
        <v>0</v>
      </c>
      <c r="DF498" s="791">
        <f t="shared" si="539"/>
        <v>0</v>
      </c>
      <c r="DH498" s="791">
        <f t="shared" si="540"/>
        <v>0</v>
      </c>
      <c r="DU498" s="793">
        <f t="shared" si="530"/>
        <v>6000</v>
      </c>
      <c r="DV498" s="794">
        <f t="shared" si="551"/>
        <v>3000</v>
      </c>
      <c r="DW498" s="794">
        <f t="shared" si="552"/>
        <v>6000</v>
      </c>
      <c r="DX498" s="794">
        <f t="shared" si="541"/>
        <v>3000</v>
      </c>
      <c r="DY498" s="794">
        <f t="shared" si="542"/>
        <v>0</v>
      </c>
      <c r="EG498" s="621"/>
    </row>
    <row r="499" spans="1:137" s="623" customFormat="1" hidden="1" x14ac:dyDescent="0.25">
      <c r="A499" s="778">
        <v>2026</v>
      </c>
      <c r="B499" s="778">
        <v>479</v>
      </c>
      <c r="C499" s="778" t="s">
        <v>58</v>
      </c>
      <c r="D499" s="778">
        <v>3000654</v>
      </c>
      <c r="E499" s="778">
        <v>5005020</v>
      </c>
      <c r="F499" s="778" t="s">
        <v>2269</v>
      </c>
      <c r="G499" s="778" t="s">
        <v>2270</v>
      </c>
      <c r="H499" s="778">
        <v>93</v>
      </c>
      <c r="I499" s="779" t="s">
        <v>992</v>
      </c>
      <c r="J499" s="780" t="s">
        <v>10</v>
      </c>
      <c r="K499" s="780" t="s">
        <v>60</v>
      </c>
      <c r="L499" s="778" t="str">
        <f t="shared" si="536"/>
        <v>2.3</v>
      </c>
      <c r="M499" s="781" t="s">
        <v>62</v>
      </c>
      <c r="N499" s="781"/>
      <c r="O499" s="778" t="s">
        <v>2641</v>
      </c>
      <c r="P499" s="778" t="s">
        <v>65</v>
      </c>
      <c r="Q499" s="782">
        <v>1</v>
      </c>
      <c r="R499" s="320">
        <v>3000</v>
      </c>
      <c r="S499" s="778">
        <v>30</v>
      </c>
      <c r="T499" s="778">
        <v>30</v>
      </c>
      <c r="U499" s="778"/>
      <c r="V499" s="778"/>
      <c r="W499" s="321"/>
      <c r="X499" s="321"/>
      <c r="Y499" s="321"/>
      <c r="Z499" s="322"/>
      <c r="AA499" s="322"/>
      <c r="AB499" s="322"/>
      <c r="AC499" s="322"/>
      <c r="AD499" s="322"/>
      <c r="AE499" s="320">
        <f t="shared" si="553"/>
        <v>6000</v>
      </c>
      <c r="AF499" s="327">
        <f t="shared" si="559"/>
        <v>3000</v>
      </c>
      <c r="AG499" s="327">
        <f t="shared" si="560"/>
        <v>3000</v>
      </c>
      <c r="AH499" s="327">
        <f t="shared" si="561"/>
        <v>0</v>
      </c>
      <c r="AI499" s="327">
        <f t="shared" si="562"/>
        <v>0</v>
      </c>
      <c r="AJ499" s="327">
        <f t="shared" si="563"/>
        <v>0</v>
      </c>
      <c r="AK499" s="327">
        <f t="shared" si="564"/>
        <v>0</v>
      </c>
      <c r="AL499" s="327">
        <f t="shared" si="565"/>
        <v>0</v>
      </c>
      <c r="AM499" s="327">
        <f t="shared" si="566"/>
        <v>0</v>
      </c>
      <c r="AN499" s="327">
        <f t="shared" si="567"/>
        <v>0</v>
      </c>
      <c r="AO499" s="327">
        <f t="shared" si="568"/>
        <v>0</v>
      </c>
      <c r="AP499" s="327">
        <f t="shared" si="569"/>
        <v>0</v>
      </c>
      <c r="AQ499" s="327">
        <f t="shared" si="570"/>
        <v>0</v>
      </c>
      <c r="AR499" s="264">
        <f t="shared" si="572"/>
        <v>6000</v>
      </c>
      <c r="AS499" s="623" t="s">
        <v>2578</v>
      </c>
      <c r="AT499" s="783" t="s">
        <v>2579</v>
      </c>
      <c r="BB499" s="623" t="s">
        <v>995</v>
      </c>
      <c r="BC499" s="623" t="s">
        <v>2580</v>
      </c>
      <c r="BD499" s="623" t="s">
        <v>2580</v>
      </c>
      <c r="BE499" s="623" t="s">
        <v>2581</v>
      </c>
      <c r="BF499" s="784">
        <v>46028</v>
      </c>
      <c r="BH499" s="616" t="s">
        <v>2907</v>
      </c>
      <c r="BI499" s="616" t="s">
        <v>2583</v>
      </c>
      <c r="BJ499" s="384" t="s">
        <v>2674</v>
      </c>
      <c r="BK499" s="616"/>
      <c r="BL499" s="384"/>
      <c r="BM499" s="384"/>
      <c r="BN499" s="616"/>
      <c r="BO499" s="639"/>
      <c r="BP499" s="785"/>
      <c r="BQ499" s="785"/>
      <c r="BR499" s="785"/>
      <c r="BS499" s="786" t="s">
        <v>1526</v>
      </c>
      <c r="BT499" s="786" t="s">
        <v>2908</v>
      </c>
      <c r="BU499" s="786" t="s">
        <v>2909</v>
      </c>
      <c r="BV499" s="796" t="s">
        <v>2910</v>
      </c>
      <c r="BW499" s="797" t="s">
        <v>2911</v>
      </c>
      <c r="BX499" s="870">
        <v>3000</v>
      </c>
      <c r="BY499" s="629">
        <v>46030</v>
      </c>
      <c r="BZ499" s="629">
        <v>46081</v>
      </c>
      <c r="CA499" s="788"/>
      <c r="CB499" s="623">
        <f t="shared" si="554"/>
        <v>30</v>
      </c>
      <c r="CC499" s="789">
        <f t="shared" si="555"/>
        <v>3000</v>
      </c>
      <c r="CD499" s="786">
        <v>26</v>
      </c>
      <c r="CE499" s="790">
        <v>3000</v>
      </c>
      <c r="CF499" s="623">
        <v>26</v>
      </c>
      <c r="CG499" s="791">
        <v>3000</v>
      </c>
      <c r="CH499" s="791">
        <f t="shared" si="537"/>
        <v>0</v>
      </c>
      <c r="CI499" s="791">
        <f t="shared" si="556"/>
        <v>0</v>
      </c>
      <c r="CJ499" s="788"/>
      <c r="CK499" s="623">
        <f t="shared" si="557"/>
        <v>30</v>
      </c>
      <c r="CL499" s="789">
        <f t="shared" si="558"/>
        <v>3000</v>
      </c>
      <c r="CM499" s="786">
        <v>28</v>
      </c>
      <c r="CN499" s="790">
        <f t="shared" si="571"/>
        <v>0</v>
      </c>
      <c r="CO499" s="623">
        <v>28</v>
      </c>
      <c r="CP499" s="791">
        <v>3000</v>
      </c>
      <c r="CQ499" s="791">
        <f t="shared" si="527"/>
        <v>3000</v>
      </c>
      <c r="CR499" s="791">
        <f t="shared" si="528"/>
        <v>0</v>
      </c>
      <c r="CS499" s="792"/>
      <c r="CT499" s="623">
        <f t="shared" si="544"/>
        <v>0</v>
      </c>
      <c r="CU499" s="789">
        <f t="shared" si="545"/>
        <v>0</v>
      </c>
      <c r="CW499" s="791">
        <f t="shared" si="546"/>
        <v>0</v>
      </c>
      <c r="CY499" s="791">
        <f t="shared" si="547"/>
        <v>0</v>
      </c>
      <c r="CZ499" s="791">
        <f t="shared" si="548"/>
        <v>0</v>
      </c>
      <c r="DA499" s="791">
        <f t="shared" si="549"/>
        <v>0</v>
      </c>
      <c r="DC499" s="623">
        <f t="shared" si="529"/>
        <v>0</v>
      </c>
      <c r="DD499" s="789">
        <f t="shared" si="538"/>
        <v>0</v>
      </c>
      <c r="DF499" s="791">
        <f t="shared" si="539"/>
        <v>0</v>
      </c>
      <c r="DH499" s="791">
        <f t="shared" si="540"/>
        <v>0</v>
      </c>
      <c r="DU499" s="793">
        <f t="shared" si="530"/>
        <v>6000</v>
      </c>
      <c r="DV499" s="794">
        <f t="shared" si="551"/>
        <v>3000</v>
      </c>
      <c r="DW499" s="794">
        <f t="shared" si="552"/>
        <v>6000</v>
      </c>
      <c r="DX499" s="794">
        <f t="shared" si="541"/>
        <v>3000</v>
      </c>
      <c r="DY499" s="794">
        <f t="shared" si="542"/>
        <v>0</v>
      </c>
      <c r="EG499" s="621"/>
    </row>
    <row r="500" spans="1:137" s="623" customFormat="1" hidden="1" x14ac:dyDescent="0.25">
      <c r="A500" s="778">
        <v>2026</v>
      </c>
      <c r="B500" s="778">
        <v>479</v>
      </c>
      <c r="C500" s="778" t="s">
        <v>58</v>
      </c>
      <c r="D500" s="778">
        <v>3000654</v>
      </c>
      <c r="E500" s="778">
        <v>5005020</v>
      </c>
      <c r="F500" s="778" t="s">
        <v>2269</v>
      </c>
      <c r="G500" s="778" t="s">
        <v>2270</v>
      </c>
      <c r="H500" s="778">
        <v>93</v>
      </c>
      <c r="I500" s="779" t="s">
        <v>992</v>
      </c>
      <c r="J500" s="780" t="s">
        <v>10</v>
      </c>
      <c r="K500" s="780" t="s">
        <v>60</v>
      </c>
      <c r="L500" s="778" t="str">
        <f t="shared" si="536"/>
        <v>2.3</v>
      </c>
      <c r="M500" s="781" t="s">
        <v>62</v>
      </c>
      <c r="N500" s="781"/>
      <c r="O500" s="778" t="s">
        <v>2641</v>
      </c>
      <c r="P500" s="778" t="s">
        <v>65</v>
      </c>
      <c r="Q500" s="782">
        <v>1</v>
      </c>
      <c r="R500" s="320">
        <v>3000</v>
      </c>
      <c r="S500" s="778">
        <v>30</v>
      </c>
      <c r="T500" s="778">
        <v>30</v>
      </c>
      <c r="U500" s="778"/>
      <c r="V500" s="778"/>
      <c r="W500" s="321"/>
      <c r="X500" s="321"/>
      <c r="Y500" s="321"/>
      <c r="Z500" s="322"/>
      <c r="AA500" s="322"/>
      <c r="AB500" s="322"/>
      <c r="AC500" s="322"/>
      <c r="AD500" s="322"/>
      <c r="AE500" s="320">
        <f t="shared" si="553"/>
        <v>6000</v>
      </c>
      <c r="AF500" s="327">
        <f t="shared" si="559"/>
        <v>3000</v>
      </c>
      <c r="AG500" s="327">
        <f t="shared" si="560"/>
        <v>3000</v>
      </c>
      <c r="AH500" s="327">
        <f t="shared" si="561"/>
        <v>0</v>
      </c>
      <c r="AI500" s="327">
        <f t="shared" si="562"/>
        <v>0</v>
      </c>
      <c r="AJ500" s="327">
        <f t="shared" si="563"/>
        <v>0</v>
      </c>
      <c r="AK500" s="327">
        <f t="shared" si="564"/>
        <v>0</v>
      </c>
      <c r="AL500" s="327">
        <f t="shared" si="565"/>
        <v>0</v>
      </c>
      <c r="AM500" s="327">
        <f t="shared" si="566"/>
        <v>0</v>
      </c>
      <c r="AN500" s="327">
        <f t="shared" si="567"/>
        <v>0</v>
      </c>
      <c r="AO500" s="327">
        <f t="shared" si="568"/>
        <v>0</v>
      </c>
      <c r="AP500" s="327">
        <f t="shared" si="569"/>
        <v>0</v>
      </c>
      <c r="AQ500" s="327">
        <f t="shared" si="570"/>
        <v>0</v>
      </c>
      <c r="AR500" s="264">
        <f t="shared" si="572"/>
        <v>6000</v>
      </c>
      <c r="AS500" s="623" t="s">
        <v>2578</v>
      </c>
      <c r="AT500" s="783" t="s">
        <v>2579</v>
      </c>
      <c r="BB500" s="623" t="s">
        <v>995</v>
      </c>
      <c r="BC500" s="623" t="s">
        <v>2580</v>
      </c>
      <c r="BD500" s="623" t="s">
        <v>2580</v>
      </c>
      <c r="BE500" s="623" t="s">
        <v>2581</v>
      </c>
      <c r="BF500" s="784">
        <v>46028</v>
      </c>
      <c r="BH500" s="616" t="s">
        <v>2912</v>
      </c>
      <c r="BI500" s="616" t="s">
        <v>2583</v>
      </c>
      <c r="BJ500" s="384" t="s">
        <v>2674</v>
      </c>
      <c r="BK500" s="616"/>
      <c r="BL500" s="384"/>
      <c r="BM500" s="384"/>
      <c r="BN500" s="616"/>
      <c r="BO500" s="639"/>
      <c r="BP500" s="785"/>
      <c r="BQ500" s="785"/>
      <c r="BR500" s="785"/>
      <c r="BS500" s="786" t="s">
        <v>2550</v>
      </c>
      <c r="BT500" s="786" t="s">
        <v>2913</v>
      </c>
      <c r="BU500" s="786" t="s">
        <v>2914</v>
      </c>
      <c r="BV500" s="796" t="s">
        <v>2915</v>
      </c>
      <c r="BW500" s="797">
        <v>10732198631</v>
      </c>
      <c r="BX500" s="870">
        <v>3000</v>
      </c>
      <c r="BY500" s="629">
        <v>46030</v>
      </c>
      <c r="BZ500" s="618">
        <v>46081</v>
      </c>
      <c r="CA500" s="788"/>
      <c r="CB500" s="623">
        <f t="shared" si="554"/>
        <v>30</v>
      </c>
      <c r="CC500" s="789">
        <f t="shared" si="555"/>
        <v>3000</v>
      </c>
      <c r="CD500" s="623">
        <v>26</v>
      </c>
      <c r="CE500" s="790">
        <v>3000</v>
      </c>
      <c r="CF500" s="623">
        <v>26</v>
      </c>
      <c r="CG500" s="791">
        <v>3000</v>
      </c>
      <c r="CH500" s="791">
        <f t="shared" si="537"/>
        <v>0</v>
      </c>
      <c r="CI500" s="791">
        <f t="shared" si="556"/>
        <v>0</v>
      </c>
      <c r="CJ500" s="788"/>
      <c r="CK500" s="623">
        <f t="shared" si="557"/>
        <v>30</v>
      </c>
      <c r="CL500" s="789">
        <f t="shared" si="558"/>
        <v>3000</v>
      </c>
      <c r="CM500" s="623">
        <v>28</v>
      </c>
      <c r="CN500" s="790">
        <f t="shared" si="571"/>
        <v>0</v>
      </c>
      <c r="CO500" s="623">
        <v>28</v>
      </c>
      <c r="CP500" s="791">
        <v>3000</v>
      </c>
      <c r="CQ500" s="791">
        <f t="shared" si="527"/>
        <v>3000</v>
      </c>
      <c r="CR500" s="791">
        <f t="shared" si="528"/>
        <v>0</v>
      </c>
      <c r="CS500" s="792"/>
      <c r="CT500" s="623">
        <f t="shared" si="544"/>
        <v>0</v>
      </c>
      <c r="CU500" s="789">
        <f t="shared" si="545"/>
        <v>0</v>
      </c>
      <c r="CW500" s="791">
        <f t="shared" si="546"/>
        <v>0</v>
      </c>
      <c r="CY500" s="791">
        <f t="shared" si="547"/>
        <v>0</v>
      </c>
      <c r="CZ500" s="791">
        <f t="shared" si="548"/>
        <v>0</v>
      </c>
      <c r="DA500" s="791">
        <f t="shared" si="549"/>
        <v>0</v>
      </c>
      <c r="DC500" s="623">
        <f t="shared" si="529"/>
        <v>0</v>
      </c>
      <c r="DD500" s="789">
        <f t="shared" si="538"/>
        <v>0</v>
      </c>
      <c r="DF500" s="791">
        <f t="shared" si="539"/>
        <v>0</v>
      </c>
      <c r="DH500" s="791">
        <f t="shared" si="540"/>
        <v>0</v>
      </c>
      <c r="DU500" s="793">
        <f t="shared" si="530"/>
        <v>6000</v>
      </c>
      <c r="DV500" s="794">
        <f t="shared" si="551"/>
        <v>3000</v>
      </c>
      <c r="DW500" s="794">
        <f t="shared" si="552"/>
        <v>6000</v>
      </c>
      <c r="DX500" s="794">
        <f t="shared" si="541"/>
        <v>3000</v>
      </c>
      <c r="DY500" s="794">
        <f t="shared" si="542"/>
        <v>0</v>
      </c>
      <c r="EG500" s="621"/>
    </row>
    <row r="501" spans="1:137" s="623" customFormat="1" hidden="1" x14ac:dyDescent="0.25">
      <c r="A501" s="778">
        <v>2026</v>
      </c>
      <c r="B501" s="778">
        <v>479</v>
      </c>
      <c r="C501" s="778" t="s">
        <v>58</v>
      </c>
      <c r="D501" s="778">
        <v>3000654</v>
      </c>
      <c r="E501" s="778">
        <v>5005020</v>
      </c>
      <c r="F501" s="778" t="s">
        <v>2269</v>
      </c>
      <c r="G501" s="778" t="s">
        <v>2270</v>
      </c>
      <c r="H501" s="778">
        <v>93</v>
      </c>
      <c r="I501" s="779" t="s">
        <v>992</v>
      </c>
      <c r="J501" s="780" t="s">
        <v>10</v>
      </c>
      <c r="K501" s="780" t="s">
        <v>60</v>
      </c>
      <c r="L501" s="778" t="str">
        <f t="shared" si="536"/>
        <v>2.3</v>
      </c>
      <c r="M501" s="781" t="s">
        <v>62</v>
      </c>
      <c r="N501" s="781"/>
      <c r="O501" s="778" t="s">
        <v>2641</v>
      </c>
      <c r="P501" s="778" t="s">
        <v>65</v>
      </c>
      <c r="Q501" s="782">
        <v>1</v>
      </c>
      <c r="R501" s="320">
        <v>3000</v>
      </c>
      <c r="S501" s="778">
        <v>30</v>
      </c>
      <c r="T501" s="778">
        <v>30</v>
      </c>
      <c r="U501" s="778"/>
      <c r="V501" s="778"/>
      <c r="W501" s="321"/>
      <c r="X501" s="321"/>
      <c r="Y501" s="321"/>
      <c r="Z501" s="322"/>
      <c r="AA501" s="322"/>
      <c r="AB501" s="322"/>
      <c r="AC501" s="322"/>
      <c r="AD501" s="322"/>
      <c r="AE501" s="320">
        <f t="shared" si="553"/>
        <v>6000</v>
      </c>
      <c r="AF501" s="327">
        <f t="shared" si="559"/>
        <v>3000</v>
      </c>
      <c r="AG501" s="327">
        <f t="shared" si="560"/>
        <v>3000</v>
      </c>
      <c r="AH501" s="327">
        <f t="shared" si="561"/>
        <v>0</v>
      </c>
      <c r="AI501" s="327">
        <f t="shared" si="562"/>
        <v>0</v>
      </c>
      <c r="AJ501" s="327">
        <f t="shared" si="563"/>
        <v>0</v>
      </c>
      <c r="AK501" s="327">
        <f t="shared" si="564"/>
        <v>0</v>
      </c>
      <c r="AL501" s="327">
        <f t="shared" si="565"/>
        <v>0</v>
      </c>
      <c r="AM501" s="327">
        <f t="shared" si="566"/>
        <v>0</v>
      </c>
      <c r="AN501" s="327">
        <f t="shared" si="567"/>
        <v>0</v>
      </c>
      <c r="AO501" s="327">
        <f t="shared" si="568"/>
        <v>0</v>
      </c>
      <c r="AP501" s="327">
        <f t="shared" si="569"/>
        <v>0</v>
      </c>
      <c r="AQ501" s="327">
        <f t="shared" si="570"/>
        <v>0</v>
      </c>
      <c r="AR501" s="264">
        <f t="shared" si="572"/>
        <v>6000</v>
      </c>
      <c r="AS501" s="623" t="s">
        <v>2578</v>
      </c>
      <c r="AT501" s="795" t="s">
        <v>2579</v>
      </c>
      <c r="BB501" s="623" t="s">
        <v>995</v>
      </c>
      <c r="BC501" s="623" t="s">
        <v>2580</v>
      </c>
      <c r="BD501" s="623" t="s">
        <v>2580</v>
      </c>
      <c r="BE501" s="623" t="s">
        <v>2581</v>
      </c>
      <c r="BF501" s="784">
        <v>46028</v>
      </c>
      <c r="BH501" s="616" t="s">
        <v>2916</v>
      </c>
      <c r="BI501" s="616" t="s">
        <v>2583</v>
      </c>
      <c r="BJ501" s="384" t="s">
        <v>2674</v>
      </c>
      <c r="BK501" s="616"/>
      <c r="BL501" s="384"/>
      <c r="BM501" s="384"/>
      <c r="BN501" s="616"/>
      <c r="BO501" s="639"/>
      <c r="BP501" s="639"/>
      <c r="BQ501" s="639"/>
      <c r="BR501" s="639"/>
      <c r="BS501" s="623" t="s">
        <v>2917</v>
      </c>
      <c r="BT501" s="623" t="s">
        <v>1485</v>
      </c>
      <c r="BU501" s="623" t="s">
        <v>2918</v>
      </c>
      <c r="BV501" s="776" t="s">
        <v>2919</v>
      </c>
      <c r="BW501" s="777">
        <v>10421994566</v>
      </c>
      <c r="BX501" s="870">
        <v>3000</v>
      </c>
      <c r="BY501" s="629">
        <v>46030</v>
      </c>
      <c r="BZ501" s="618">
        <v>46081</v>
      </c>
      <c r="CA501" s="788"/>
      <c r="CB501" s="623">
        <f t="shared" si="554"/>
        <v>30</v>
      </c>
      <c r="CC501" s="789">
        <f t="shared" si="555"/>
        <v>3000</v>
      </c>
      <c r="CD501" s="623">
        <v>26</v>
      </c>
      <c r="CE501" s="790">
        <v>3000</v>
      </c>
      <c r="CF501" s="623">
        <v>26</v>
      </c>
      <c r="CG501" s="791">
        <v>3000</v>
      </c>
      <c r="CH501" s="791">
        <f t="shared" si="537"/>
        <v>0</v>
      </c>
      <c r="CI501" s="791">
        <f t="shared" si="556"/>
        <v>0</v>
      </c>
      <c r="CJ501" s="788"/>
      <c r="CK501" s="623">
        <f t="shared" si="557"/>
        <v>30</v>
      </c>
      <c r="CL501" s="789">
        <f t="shared" si="558"/>
        <v>3000</v>
      </c>
      <c r="CM501" s="623">
        <v>28</v>
      </c>
      <c r="CN501" s="790">
        <f t="shared" si="571"/>
        <v>0</v>
      </c>
      <c r="CO501" s="623">
        <v>28</v>
      </c>
      <c r="CP501" s="791">
        <v>3000</v>
      </c>
      <c r="CQ501" s="791">
        <f t="shared" si="527"/>
        <v>3000</v>
      </c>
      <c r="CR501" s="791">
        <f t="shared" si="528"/>
        <v>0</v>
      </c>
      <c r="CS501" s="792"/>
      <c r="CT501" s="623">
        <f t="shared" si="544"/>
        <v>0</v>
      </c>
      <c r="CU501" s="789">
        <f t="shared" si="545"/>
        <v>0</v>
      </c>
      <c r="CW501" s="791">
        <f t="shared" si="546"/>
        <v>0</v>
      </c>
      <c r="CY501" s="791">
        <f t="shared" si="547"/>
        <v>0</v>
      </c>
      <c r="CZ501" s="791">
        <f t="shared" si="548"/>
        <v>0</v>
      </c>
      <c r="DA501" s="791">
        <f t="shared" si="549"/>
        <v>0</v>
      </c>
      <c r="DC501" s="623">
        <f t="shared" si="529"/>
        <v>0</v>
      </c>
      <c r="DD501" s="789">
        <f t="shared" si="538"/>
        <v>0</v>
      </c>
      <c r="DF501" s="791">
        <f t="shared" si="539"/>
        <v>0</v>
      </c>
      <c r="DH501" s="791">
        <f t="shared" si="540"/>
        <v>0</v>
      </c>
      <c r="DU501" s="793">
        <f t="shared" si="530"/>
        <v>6000</v>
      </c>
      <c r="DV501" s="794">
        <f t="shared" si="551"/>
        <v>3000</v>
      </c>
      <c r="DW501" s="794">
        <f t="shared" si="552"/>
        <v>6000</v>
      </c>
      <c r="DX501" s="794">
        <f t="shared" si="541"/>
        <v>3000</v>
      </c>
      <c r="DY501" s="794">
        <f t="shared" si="542"/>
        <v>0</v>
      </c>
      <c r="EG501" s="621"/>
    </row>
    <row r="502" spans="1:137" s="623" customFormat="1" hidden="1" x14ac:dyDescent="0.25">
      <c r="A502" s="778">
        <v>2026</v>
      </c>
      <c r="B502" s="778">
        <v>479</v>
      </c>
      <c r="C502" s="778" t="s">
        <v>58</v>
      </c>
      <c r="D502" s="778">
        <v>3000654</v>
      </c>
      <c r="E502" s="778">
        <v>5005020</v>
      </c>
      <c r="F502" s="778" t="s">
        <v>2269</v>
      </c>
      <c r="G502" s="778" t="s">
        <v>2270</v>
      </c>
      <c r="H502" s="778">
        <v>93</v>
      </c>
      <c r="I502" s="779" t="s">
        <v>992</v>
      </c>
      <c r="J502" s="780" t="s">
        <v>10</v>
      </c>
      <c r="K502" s="780" t="s">
        <v>60</v>
      </c>
      <c r="L502" s="778" t="str">
        <f t="shared" si="536"/>
        <v>2.3</v>
      </c>
      <c r="M502" s="781" t="s">
        <v>62</v>
      </c>
      <c r="N502" s="781"/>
      <c r="O502" s="778" t="s">
        <v>2641</v>
      </c>
      <c r="P502" s="778" t="s">
        <v>65</v>
      </c>
      <c r="Q502" s="782">
        <v>1</v>
      </c>
      <c r="R502" s="320">
        <v>3000</v>
      </c>
      <c r="S502" s="778">
        <v>30</v>
      </c>
      <c r="T502" s="778">
        <v>30</v>
      </c>
      <c r="U502" s="778"/>
      <c r="V502" s="778"/>
      <c r="W502" s="321"/>
      <c r="X502" s="321"/>
      <c r="Y502" s="321"/>
      <c r="Z502" s="322"/>
      <c r="AA502" s="322"/>
      <c r="AB502" s="322"/>
      <c r="AC502" s="322"/>
      <c r="AD502" s="322"/>
      <c r="AE502" s="320">
        <f t="shared" si="553"/>
        <v>6000</v>
      </c>
      <c r="AF502" s="327">
        <f t="shared" si="559"/>
        <v>3000</v>
      </c>
      <c r="AG502" s="327">
        <f t="shared" si="560"/>
        <v>3000</v>
      </c>
      <c r="AH502" s="327">
        <f t="shared" si="561"/>
        <v>0</v>
      </c>
      <c r="AI502" s="327">
        <f t="shared" si="562"/>
        <v>0</v>
      </c>
      <c r="AJ502" s="327">
        <f t="shared" si="563"/>
        <v>0</v>
      </c>
      <c r="AK502" s="327">
        <f t="shared" si="564"/>
        <v>0</v>
      </c>
      <c r="AL502" s="327">
        <f t="shared" si="565"/>
        <v>0</v>
      </c>
      <c r="AM502" s="327">
        <f t="shared" si="566"/>
        <v>0</v>
      </c>
      <c r="AN502" s="327">
        <f t="shared" si="567"/>
        <v>0</v>
      </c>
      <c r="AO502" s="327">
        <f t="shared" si="568"/>
        <v>0</v>
      </c>
      <c r="AP502" s="327">
        <f t="shared" si="569"/>
        <v>0</v>
      </c>
      <c r="AQ502" s="327">
        <f t="shared" si="570"/>
        <v>0</v>
      </c>
      <c r="AR502" s="264">
        <f t="shared" si="572"/>
        <v>6000</v>
      </c>
      <c r="AS502" s="623" t="s">
        <v>2578</v>
      </c>
      <c r="AT502" s="783" t="s">
        <v>2579</v>
      </c>
      <c r="BB502" s="623" t="s">
        <v>995</v>
      </c>
      <c r="BC502" s="623" t="s">
        <v>2580</v>
      </c>
      <c r="BD502" s="623" t="s">
        <v>2580</v>
      </c>
      <c r="BE502" s="623" t="s">
        <v>2581</v>
      </c>
      <c r="BF502" s="784">
        <v>46028</v>
      </c>
      <c r="BH502" s="616" t="s">
        <v>2920</v>
      </c>
      <c r="BI502" s="616" t="s">
        <v>2583</v>
      </c>
      <c r="BJ502" s="384" t="s">
        <v>2674</v>
      </c>
      <c r="BK502" s="616"/>
      <c r="BL502" s="384"/>
      <c r="BM502" s="384"/>
      <c r="BN502" s="616"/>
      <c r="BO502" s="639"/>
      <c r="BP502" s="785"/>
      <c r="BQ502" s="785"/>
      <c r="BR502" s="785"/>
      <c r="BS502" s="786" t="s">
        <v>1904</v>
      </c>
      <c r="BT502" s="786" t="s">
        <v>2756</v>
      </c>
      <c r="BU502" s="786" t="s">
        <v>2125</v>
      </c>
      <c r="BV502" s="796" t="s">
        <v>2921</v>
      </c>
      <c r="BW502" s="797" t="s">
        <v>2922</v>
      </c>
      <c r="BX502" s="870">
        <v>3000</v>
      </c>
      <c r="BY502" s="629">
        <v>46030</v>
      </c>
      <c r="BZ502" s="629">
        <v>46081</v>
      </c>
      <c r="CA502" s="788"/>
      <c r="CB502" s="623">
        <f t="shared" si="554"/>
        <v>30</v>
      </c>
      <c r="CC502" s="789">
        <f t="shared" si="555"/>
        <v>3000</v>
      </c>
      <c r="CD502" s="786">
        <v>26</v>
      </c>
      <c r="CE502" s="787">
        <v>3000</v>
      </c>
      <c r="CF502" s="623">
        <v>26</v>
      </c>
      <c r="CG502" s="791">
        <v>3000</v>
      </c>
      <c r="CH502" s="791">
        <f t="shared" si="537"/>
        <v>0</v>
      </c>
      <c r="CI502" s="791">
        <f t="shared" si="556"/>
        <v>0</v>
      </c>
      <c r="CJ502" s="788"/>
      <c r="CK502" s="623">
        <f t="shared" si="557"/>
        <v>30</v>
      </c>
      <c r="CL502" s="789">
        <f t="shared" si="558"/>
        <v>3000</v>
      </c>
      <c r="CM502" s="786">
        <v>28</v>
      </c>
      <c r="CN502" s="790">
        <f t="shared" si="571"/>
        <v>0</v>
      </c>
      <c r="CO502" s="623">
        <v>28</v>
      </c>
      <c r="CP502" s="791">
        <v>3000</v>
      </c>
      <c r="CQ502" s="791">
        <f t="shared" si="527"/>
        <v>3000</v>
      </c>
      <c r="CR502" s="791">
        <f t="shared" si="528"/>
        <v>0</v>
      </c>
      <c r="CS502" s="792"/>
      <c r="CT502" s="623">
        <f t="shared" si="544"/>
        <v>0</v>
      </c>
      <c r="CU502" s="789">
        <f t="shared" si="545"/>
        <v>0</v>
      </c>
      <c r="CW502" s="791">
        <f t="shared" si="546"/>
        <v>0</v>
      </c>
      <c r="CY502" s="791">
        <f t="shared" si="547"/>
        <v>0</v>
      </c>
      <c r="CZ502" s="791">
        <f t="shared" si="548"/>
        <v>0</v>
      </c>
      <c r="DA502" s="791">
        <f t="shared" si="549"/>
        <v>0</v>
      </c>
      <c r="DC502" s="623">
        <f t="shared" si="529"/>
        <v>0</v>
      </c>
      <c r="DD502" s="789">
        <f t="shared" si="538"/>
        <v>0</v>
      </c>
      <c r="DF502" s="791">
        <f t="shared" si="539"/>
        <v>0</v>
      </c>
      <c r="DH502" s="791">
        <f t="shared" si="540"/>
        <v>0</v>
      </c>
      <c r="DU502" s="793">
        <f t="shared" si="530"/>
        <v>6000</v>
      </c>
      <c r="DV502" s="794">
        <f t="shared" si="551"/>
        <v>3000</v>
      </c>
      <c r="DW502" s="794">
        <f t="shared" si="552"/>
        <v>6000</v>
      </c>
      <c r="DX502" s="794">
        <f t="shared" si="541"/>
        <v>3000</v>
      </c>
      <c r="DY502" s="794">
        <f t="shared" si="542"/>
        <v>0</v>
      </c>
      <c r="EG502" s="621"/>
    </row>
    <row r="503" spans="1:137" s="623" customFormat="1" hidden="1" x14ac:dyDescent="0.25">
      <c r="A503" s="778">
        <v>2026</v>
      </c>
      <c r="B503" s="778">
        <v>479</v>
      </c>
      <c r="C503" s="778" t="s">
        <v>58</v>
      </c>
      <c r="D503" s="778">
        <v>3000654</v>
      </c>
      <c r="E503" s="778">
        <v>5005020</v>
      </c>
      <c r="F503" s="778" t="s">
        <v>2269</v>
      </c>
      <c r="G503" s="778" t="s">
        <v>2270</v>
      </c>
      <c r="H503" s="778">
        <v>93</v>
      </c>
      <c r="I503" s="779" t="s">
        <v>992</v>
      </c>
      <c r="J503" s="780" t="s">
        <v>10</v>
      </c>
      <c r="K503" s="780" t="s">
        <v>60</v>
      </c>
      <c r="L503" s="778" t="str">
        <f t="shared" si="536"/>
        <v>2.3</v>
      </c>
      <c r="M503" s="781" t="s">
        <v>62</v>
      </c>
      <c r="N503" s="781"/>
      <c r="O503" s="778" t="s">
        <v>2641</v>
      </c>
      <c r="P503" s="778" t="s">
        <v>65</v>
      </c>
      <c r="Q503" s="782">
        <v>1</v>
      </c>
      <c r="R503" s="320">
        <v>3000</v>
      </c>
      <c r="S503" s="778">
        <v>30</v>
      </c>
      <c r="T503" s="778">
        <v>30</v>
      </c>
      <c r="U503" s="778"/>
      <c r="V503" s="778"/>
      <c r="W503" s="321"/>
      <c r="X503" s="321"/>
      <c r="Y503" s="321"/>
      <c r="Z503" s="322"/>
      <c r="AA503" s="322"/>
      <c r="AB503" s="322"/>
      <c r="AC503" s="322"/>
      <c r="AD503" s="322"/>
      <c r="AE503" s="320">
        <f t="shared" si="553"/>
        <v>6000</v>
      </c>
      <c r="AF503" s="327">
        <f t="shared" si="559"/>
        <v>3000</v>
      </c>
      <c r="AG503" s="327">
        <f t="shared" si="560"/>
        <v>3000</v>
      </c>
      <c r="AH503" s="327">
        <f t="shared" si="561"/>
        <v>0</v>
      </c>
      <c r="AI503" s="327">
        <f t="shared" si="562"/>
        <v>0</v>
      </c>
      <c r="AJ503" s="327">
        <f t="shared" si="563"/>
        <v>0</v>
      </c>
      <c r="AK503" s="327">
        <f t="shared" si="564"/>
        <v>0</v>
      </c>
      <c r="AL503" s="327">
        <f t="shared" si="565"/>
        <v>0</v>
      </c>
      <c r="AM503" s="327">
        <f t="shared" si="566"/>
        <v>0</v>
      </c>
      <c r="AN503" s="327">
        <f t="shared" si="567"/>
        <v>0</v>
      </c>
      <c r="AO503" s="327">
        <f t="shared" si="568"/>
        <v>0</v>
      </c>
      <c r="AP503" s="327">
        <f t="shared" si="569"/>
        <v>0</v>
      </c>
      <c r="AQ503" s="327">
        <f t="shared" si="570"/>
        <v>0</v>
      </c>
      <c r="AR503" s="264">
        <f t="shared" si="572"/>
        <v>6000</v>
      </c>
      <c r="AS503" s="623" t="s">
        <v>2578</v>
      </c>
      <c r="AT503" s="783" t="s">
        <v>2579</v>
      </c>
      <c r="BB503" s="623" t="s">
        <v>995</v>
      </c>
      <c r="BC503" s="623" t="s">
        <v>2580</v>
      </c>
      <c r="BD503" s="623" t="s">
        <v>2580</v>
      </c>
      <c r="BE503" s="623" t="s">
        <v>2581</v>
      </c>
      <c r="BF503" s="784">
        <v>46028</v>
      </c>
      <c r="BH503" s="616" t="s">
        <v>2923</v>
      </c>
      <c r="BI503" s="616" t="s">
        <v>2583</v>
      </c>
      <c r="BJ503" s="384" t="s">
        <v>2674</v>
      </c>
      <c r="BK503" s="616"/>
      <c r="BL503" s="384"/>
      <c r="BM503" s="384"/>
      <c r="BN503" s="616"/>
      <c r="BO503" s="639"/>
      <c r="BP503" s="785"/>
      <c r="BQ503" s="785"/>
      <c r="BR503" s="785"/>
      <c r="BS503" s="786" t="s">
        <v>2924</v>
      </c>
      <c r="BT503" s="786" t="s">
        <v>1424</v>
      </c>
      <c r="BU503" s="786" t="s">
        <v>2925</v>
      </c>
      <c r="BV503" s="796" t="s">
        <v>2926</v>
      </c>
      <c r="BW503" s="797" t="s">
        <v>2927</v>
      </c>
      <c r="BX503" s="870">
        <v>3000</v>
      </c>
      <c r="BY503" s="629">
        <v>46030</v>
      </c>
      <c r="BZ503" s="629">
        <v>46081</v>
      </c>
      <c r="CA503" s="788"/>
      <c r="CB503" s="623">
        <f t="shared" si="554"/>
        <v>30</v>
      </c>
      <c r="CC503" s="789">
        <f t="shared" si="555"/>
        <v>3000</v>
      </c>
      <c r="CD503" s="623">
        <v>26</v>
      </c>
      <c r="CE503" s="790">
        <v>3000</v>
      </c>
      <c r="CF503" s="623">
        <v>26</v>
      </c>
      <c r="CG503" s="791">
        <v>3000</v>
      </c>
      <c r="CH503" s="791">
        <f t="shared" si="537"/>
        <v>0</v>
      </c>
      <c r="CI503" s="791">
        <f t="shared" si="556"/>
        <v>0</v>
      </c>
      <c r="CJ503" s="788"/>
      <c r="CK503" s="623">
        <f t="shared" si="557"/>
        <v>30</v>
      </c>
      <c r="CL503" s="789">
        <f t="shared" si="558"/>
        <v>3000</v>
      </c>
      <c r="CM503" s="623">
        <v>28</v>
      </c>
      <c r="CN503" s="790">
        <f t="shared" si="571"/>
        <v>0</v>
      </c>
      <c r="CO503" s="623">
        <v>28</v>
      </c>
      <c r="CP503" s="791">
        <v>3000</v>
      </c>
      <c r="CQ503" s="791">
        <f t="shared" si="527"/>
        <v>3000</v>
      </c>
      <c r="CR503" s="791">
        <f t="shared" si="528"/>
        <v>0</v>
      </c>
      <c r="CS503" s="792"/>
      <c r="CT503" s="623">
        <f t="shared" si="544"/>
        <v>0</v>
      </c>
      <c r="CU503" s="789">
        <f t="shared" si="545"/>
        <v>0</v>
      </c>
      <c r="CW503" s="791">
        <f t="shared" si="546"/>
        <v>0</v>
      </c>
      <c r="CY503" s="791">
        <f t="shared" si="547"/>
        <v>0</v>
      </c>
      <c r="CZ503" s="791">
        <f t="shared" si="548"/>
        <v>0</v>
      </c>
      <c r="DA503" s="791">
        <f t="shared" si="549"/>
        <v>0</v>
      </c>
      <c r="DC503" s="623">
        <f t="shared" si="529"/>
        <v>0</v>
      </c>
      <c r="DD503" s="789">
        <f t="shared" si="538"/>
        <v>0</v>
      </c>
      <c r="DF503" s="791">
        <f t="shared" si="539"/>
        <v>0</v>
      </c>
      <c r="DH503" s="791">
        <f t="shared" si="540"/>
        <v>0</v>
      </c>
      <c r="DU503" s="793">
        <f t="shared" si="530"/>
        <v>6000</v>
      </c>
      <c r="DV503" s="794">
        <f t="shared" si="551"/>
        <v>3000</v>
      </c>
      <c r="DW503" s="794">
        <f t="shared" si="552"/>
        <v>6000</v>
      </c>
      <c r="DX503" s="794">
        <f t="shared" si="541"/>
        <v>3000</v>
      </c>
      <c r="DY503" s="794">
        <f t="shared" si="542"/>
        <v>0</v>
      </c>
      <c r="EG503" s="621"/>
    </row>
    <row r="504" spans="1:137" s="623" customFormat="1" hidden="1" x14ac:dyDescent="0.25">
      <c r="A504" s="778">
        <v>2026</v>
      </c>
      <c r="B504" s="778">
        <v>479</v>
      </c>
      <c r="C504" s="778" t="s">
        <v>58</v>
      </c>
      <c r="D504" s="778">
        <v>3000654</v>
      </c>
      <c r="E504" s="778">
        <v>5005020</v>
      </c>
      <c r="F504" s="778" t="s">
        <v>2269</v>
      </c>
      <c r="G504" s="778" t="s">
        <v>2270</v>
      </c>
      <c r="H504" s="778">
        <v>93</v>
      </c>
      <c r="I504" s="779" t="s">
        <v>992</v>
      </c>
      <c r="J504" s="780" t="s">
        <v>10</v>
      </c>
      <c r="K504" s="780" t="s">
        <v>60</v>
      </c>
      <c r="L504" s="778" t="str">
        <f t="shared" si="536"/>
        <v>2.3</v>
      </c>
      <c r="M504" s="781" t="s">
        <v>62</v>
      </c>
      <c r="N504" s="781"/>
      <c r="O504" s="778" t="s">
        <v>2641</v>
      </c>
      <c r="P504" s="778" t="s">
        <v>65</v>
      </c>
      <c r="Q504" s="782">
        <v>1</v>
      </c>
      <c r="R504" s="320">
        <v>3000</v>
      </c>
      <c r="S504" s="778">
        <v>30</v>
      </c>
      <c r="T504" s="778">
        <v>30</v>
      </c>
      <c r="U504" s="778"/>
      <c r="V504" s="778"/>
      <c r="W504" s="321"/>
      <c r="X504" s="321"/>
      <c r="Y504" s="321"/>
      <c r="Z504" s="322"/>
      <c r="AA504" s="322"/>
      <c r="AB504" s="322"/>
      <c r="AC504" s="322"/>
      <c r="AD504" s="322"/>
      <c r="AE504" s="320">
        <f t="shared" si="553"/>
        <v>6000</v>
      </c>
      <c r="AF504" s="327">
        <f t="shared" si="559"/>
        <v>3000</v>
      </c>
      <c r="AG504" s="327">
        <f t="shared" si="560"/>
        <v>3000</v>
      </c>
      <c r="AH504" s="327">
        <f t="shared" si="561"/>
        <v>0</v>
      </c>
      <c r="AI504" s="327">
        <f t="shared" si="562"/>
        <v>0</v>
      </c>
      <c r="AJ504" s="327">
        <f t="shared" si="563"/>
        <v>0</v>
      </c>
      <c r="AK504" s="327">
        <f t="shared" si="564"/>
        <v>0</v>
      </c>
      <c r="AL504" s="327">
        <f t="shared" si="565"/>
        <v>0</v>
      </c>
      <c r="AM504" s="327">
        <f t="shared" si="566"/>
        <v>0</v>
      </c>
      <c r="AN504" s="327">
        <f t="shared" si="567"/>
        <v>0</v>
      </c>
      <c r="AO504" s="327">
        <f t="shared" si="568"/>
        <v>0</v>
      </c>
      <c r="AP504" s="327">
        <f t="shared" si="569"/>
        <v>0</v>
      </c>
      <c r="AQ504" s="327">
        <f t="shared" si="570"/>
        <v>0</v>
      </c>
      <c r="AR504" s="264">
        <f t="shared" si="572"/>
        <v>6000</v>
      </c>
      <c r="AS504" s="623" t="s">
        <v>2578</v>
      </c>
      <c r="AT504" s="783" t="s">
        <v>2579</v>
      </c>
      <c r="BB504" s="623" t="s">
        <v>995</v>
      </c>
      <c r="BC504" s="623" t="s">
        <v>2580</v>
      </c>
      <c r="BD504" s="623" t="s">
        <v>2580</v>
      </c>
      <c r="BE504" s="623" t="s">
        <v>2581</v>
      </c>
      <c r="BF504" s="784">
        <v>46028</v>
      </c>
      <c r="BH504" s="773" t="s">
        <v>2928</v>
      </c>
      <c r="BI504" s="616" t="s">
        <v>2583</v>
      </c>
      <c r="BJ504" s="384" t="s">
        <v>2674</v>
      </c>
      <c r="BK504" s="616"/>
      <c r="BL504" s="384"/>
      <c r="BM504" s="384"/>
      <c r="BN504" s="616"/>
      <c r="BO504" s="639"/>
      <c r="BP504" s="785"/>
      <c r="BQ504" s="785"/>
      <c r="BR504" s="785"/>
      <c r="BS504" s="786" t="s">
        <v>1100</v>
      </c>
      <c r="BT504" s="786" t="s">
        <v>2929</v>
      </c>
      <c r="BU504" s="786" t="s">
        <v>2930</v>
      </c>
      <c r="BV504" s="796" t="s">
        <v>2931</v>
      </c>
      <c r="BW504" s="797" t="s">
        <v>2932</v>
      </c>
      <c r="BX504" s="870">
        <v>3000</v>
      </c>
      <c r="BY504" s="629">
        <v>46030</v>
      </c>
      <c r="BZ504" s="629">
        <v>46081</v>
      </c>
      <c r="CA504" s="788"/>
      <c r="CB504" s="623">
        <f t="shared" si="554"/>
        <v>30</v>
      </c>
      <c r="CC504" s="789">
        <f t="shared" si="555"/>
        <v>3000</v>
      </c>
      <c r="CD504" s="623">
        <v>26</v>
      </c>
      <c r="CE504" s="790">
        <v>3000</v>
      </c>
      <c r="CF504" s="623">
        <v>26</v>
      </c>
      <c r="CG504" s="791">
        <v>3000</v>
      </c>
      <c r="CH504" s="791">
        <f t="shared" si="537"/>
        <v>0</v>
      </c>
      <c r="CI504" s="791">
        <f t="shared" si="556"/>
        <v>0</v>
      </c>
      <c r="CJ504" s="788"/>
      <c r="CK504" s="623">
        <f t="shared" si="557"/>
        <v>30</v>
      </c>
      <c r="CL504" s="789">
        <f t="shared" si="558"/>
        <v>3000</v>
      </c>
      <c r="CM504" s="623">
        <v>28</v>
      </c>
      <c r="CN504" s="790">
        <f t="shared" si="571"/>
        <v>0</v>
      </c>
      <c r="CO504" s="623">
        <v>28</v>
      </c>
      <c r="CP504" s="791">
        <v>3000</v>
      </c>
      <c r="CQ504" s="791">
        <f t="shared" si="527"/>
        <v>3000</v>
      </c>
      <c r="CR504" s="791">
        <f t="shared" si="528"/>
        <v>0</v>
      </c>
      <c r="CS504" s="792"/>
      <c r="CT504" s="623">
        <f t="shared" si="544"/>
        <v>0</v>
      </c>
      <c r="CU504" s="789">
        <f t="shared" si="545"/>
        <v>0</v>
      </c>
      <c r="CW504" s="791">
        <f t="shared" si="546"/>
        <v>0</v>
      </c>
      <c r="CY504" s="791">
        <f t="shared" si="547"/>
        <v>0</v>
      </c>
      <c r="CZ504" s="791">
        <f t="shared" si="548"/>
        <v>0</v>
      </c>
      <c r="DA504" s="791">
        <f t="shared" si="549"/>
        <v>0</v>
      </c>
      <c r="DC504" s="623">
        <f t="shared" si="529"/>
        <v>0</v>
      </c>
      <c r="DD504" s="789">
        <f t="shared" si="538"/>
        <v>0</v>
      </c>
      <c r="DF504" s="791">
        <f t="shared" si="539"/>
        <v>0</v>
      </c>
      <c r="DH504" s="791">
        <f t="shared" si="540"/>
        <v>0</v>
      </c>
      <c r="DU504" s="793">
        <f t="shared" si="530"/>
        <v>6000</v>
      </c>
      <c r="DV504" s="794">
        <f t="shared" si="551"/>
        <v>3000</v>
      </c>
      <c r="DW504" s="794">
        <f t="shared" si="552"/>
        <v>6000</v>
      </c>
      <c r="DX504" s="794">
        <f t="shared" si="541"/>
        <v>3000</v>
      </c>
      <c r="DY504" s="794">
        <f t="shared" si="542"/>
        <v>0</v>
      </c>
      <c r="EC504" s="623" t="s">
        <v>2933</v>
      </c>
      <c r="EG504" s="621"/>
    </row>
    <row r="505" spans="1:137" s="623" customFormat="1" hidden="1" x14ac:dyDescent="0.25">
      <c r="A505" s="778">
        <v>2026</v>
      </c>
      <c r="B505" s="778">
        <v>479</v>
      </c>
      <c r="C505" s="778" t="s">
        <v>58</v>
      </c>
      <c r="D505" s="778">
        <v>3000654</v>
      </c>
      <c r="E505" s="778">
        <v>5005020</v>
      </c>
      <c r="F505" s="778" t="s">
        <v>2269</v>
      </c>
      <c r="G505" s="778" t="s">
        <v>2270</v>
      </c>
      <c r="H505" s="778">
        <v>93</v>
      </c>
      <c r="I505" s="779" t="s">
        <v>992</v>
      </c>
      <c r="J505" s="780" t="s">
        <v>10</v>
      </c>
      <c r="K505" s="780" t="s">
        <v>60</v>
      </c>
      <c r="L505" s="778" t="str">
        <f t="shared" si="536"/>
        <v>2.3</v>
      </c>
      <c r="M505" s="781" t="s">
        <v>62</v>
      </c>
      <c r="N505" s="781"/>
      <c r="O505" s="778" t="s">
        <v>2641</v>
      </c>
      <c r="P505" s="778" t="s">
        <v>65</v>
      </c>
      <c r="Q505" s="782">
        <v>1</v>
      </c>
      <c r="R505" s="320">
        <v>3000</v>
      </c>
      <c r="S505" s="778">
        <v>30</v>
      </c>
      <c r="T505" s="778">
        <v>30</v>
      </c>
      <c r="U505" s="778"/>
      <c r="V505" s="778"/>
      <c r="W505" s="321"/>
      <c r="X505" s="321"/>
      <c r="Y505" s="321"/>
      <c r="Z505" s="322"/>
      <c r="AA505" s="322"/>
      <c r="AB505" s="322"/>
      <c r="AC505" s="322"/>
      <c r="AD505" s="322"/>
      <c r="AE505" s="320">
        <f t="shared" si="553"/>
        <v>6000</v>
      </c>
      <c r="AF505" s="327">
        <f t="shared" si="559"/>
        <v>3000</v>
      </c>
      <c r="AG505" s="327">
        <f t="shared" si="560"/>
        <v>3000</v>
      </c>
      <c r="AH505" s="327">
        <f t="shared" si="561"/>
        <v>0</v>
      </c>
      <c r="AI505" s="327">
        <f t="shared" si="562"/>
        <v>0</v>
      </c>
      <c r="AJ505" s="327">
        <f t="shared" si="563"/>
        <v>0</v>
      </c>
      <c r="AK505" s="327">
        <f t="shared" si="564"/>
        <v>0</v>
      </c>
      <c r="AL505" s="327">
        <f t="shared" si="565"/>
        <v>0</v>
      </c>
      <c r="AM505" s="327">
        <f t="shared" si="566"/>
        <v>0</v>
      </c>
      <c r="AN505" s="327">
        <f t="shared" si="567"/>
        <v>0</v>
      </c>
      <c r="AO505" s="327">
        <f t="shared" si="568"/>
        <v>0</v>
      </c>
      <c r="AP505" s="327">
        <f t="shared" si="569"/>
        <v>0</v>
      </c>
      <c r="AQ505" s="327">
        <f t="shared" si="570"/>
        <v>0</v>
      </c>
      <c r="AR505" s="264">
        <f t="shared" si="572"/>
        <v>6000</v>
      </c>
      <c r="AS505" s="623" t="s">
        <v>2578</v>
      </c>
      <c r="AT505" s="783" t="s">
        <v>2579</v>
      </c>
      <c r="BB505" s="384" t="s">
        <v>995</v>
      </c>
      <c r="BC505" s="623" t="s">
        <v>2580</v>
      </c>
      <c r="BD505" s="623" t="s">
        <v>2580</v>
      </c>
      <c r="BE505" s="623" t="s">
        <v>2581</v>
      </c>
      <c r="BF505" s="784">
        <v>46028</v>
      </c>
      <c r="BH505" s="616" t="s">
        <v>2934</v>
      </c>
      <c r="BI505" s="616" t="s">
        <v>2583</v>
      </c>
      <c r="BJ505" s="384" t="s">
        <v>2674</v>
      </c>
      <c r="BK505" s="616"/>
      <c r="BL505" s="384"/>
      <c r="BM505" s="384"/>
      <c r="BN505" s="616"/>
      <c r="BO505" s="639"/>
      <c r="BP505" s="785"/>
      <c r="BQ505" s="785"/>
      <c r="BR505" s="785"/>
      <c r="BS505" s="786" t="s">
        <v>2935</v>
      </c>
      <c r="BT505" s="786" t="s">
        <v>2936</v>
      </c>
      <c r="BU505" s="786" t="s">
        <v>2937</v>
      </c>
      <c r="BV505" s="796" t="s">
        <v>2938</v>
      </c>
      <c r="BW505" s="797" t="s">
        <v>2939</v>
      </c>
      <c r="BX505" s="870">
        <v>3000</v>
      </c>
      <c r="BY505" s="629">
        <v>46030</v>
      </c>
      <c r="BZ505" s="629">
        <v>46081</v>
      </c>
      <c r="CA505" s="788"/>
      <c r="CB505" s="623">
        <f t="shared" si="554"/>
        <v>30</v>
      </c>
      <c r="CC505" s="789">
        <f t="shared" si="555"/>
        <v>3000</v>
      </c>
      <c r="CD505" s="623">
        <v>26</v>
      </c>
      <c r="CE505" s="790">
        <v>3000</v>
      </c>
      <c r="CF505" s="623">
        <v>26</v>
      </c>
      <c r="CG505" s="791">
        <v>3000</v>
      </c>
      <c r="CH505" s="791">
        <f t="shared" si="537"/>
        <v>0</v>
      </c>
      <c r="CI505" s="791">
        <f t="shared" si="556"/>
        <v>0</v>
      </c>
      <c r="CJ505" s="788"/>
      <c r="CK505" s="623">
        <f t="shared" si="557"/>
        <v>30</v>
      </c>
      <c r="CL505" s="789">
        <f t="shared" si="558"/>
        <v>3000</v>
      </c>
      <c r="CM505" s="623">
        <v>28</v>
      </c>
      <c r="CN505" s="790">
        <f t="shared" si="571"/>
        <v>0</v>
      </c>
      <c r="CO505" s="623">
        <v>28</v>
      </c>
      <c r="CP505" s="791">
        <v>3000</v>
      </c>
      <c r="CQ505" s="791">
        <f t="shared" si="527"/>
        <v>3000</v>
      </c>
      <c r="CR505" s="791">
        <f t="shared" si="528"/>
        <v>0</v>
      </c>
      <c r="CS505" s="792"/>
      <c r="CT505" s="623">
        <f t="shared" si="544"/>
        <v>0</v>
      </c>
      <c r="CU505" s="789">
        <f t="shared" si="545"/>
        <v>0</v>
      </c>
      <c r="CW505" s="791">
        <f t="shared" si="546"/>
        <v>0</v>
      </c>
      <c r="CY505" s="791">
        <f t="shared" si="547"/>
        <v>0</v>
      </c>
      <c r="CZ505" s="791">
        <f t="shared" si="548"/>
        <v>0</v>
      </c>
      <c r="DA505" s="791">
        <f t="shared" si="549"/>
        <v>0</v>
      </c>
      <c r="DC505" s="623">
        <f t="shared" si="529"/>
        <v>0</v>
      </c>
      <c r="DD505" s="789">
        <f t="shared" si="538"/>
        <v>0</v>
      </c>
      <c r="DF505" s="791">
        <f t="shared" si="539"/>
        <v>0</v>
      </c>
      <c r="DH505" s="791">
        <f t="shared" si="540"/>
        <v>0</v>
      </c>
      <c r="DU505" s="793">
        <f t="shared" si="530"/>
        <v>6000</v>
      </c>
      <c r="DV505" s="794">
        <f t="shared" si="551"/>
        <v>3000</v>
      </c>
      <c r="DW505" s="794">
        <f t="shared" si="552"/>
        <v>6000</v>
      </c>
      <c r="DX505" s="794">
        <f t="shared" si="541"/>
        <v>3000</v>
      </c>
      <c r="DY505" s="794">
        <f t="shared" si="542"/>
        <v>0</v>
      </c>
      <c r="EB505" s="623" t="s">
        <v>2940</v>
      </c>
      <c r="EC505" s="623" t="s">
        <v>2941</v>
      </c>
      <c r="EG505" s="621"/>
    </row>
    <row r="506" spans="1:137" s="623" customFormat="1" hidden="1" x14ac:dyDescent="0.25">
      <c r="A506" s="778">
        <v>2026</v>
      </c>
      <c r="B506" s="778">
        <v>479</v>
      </c>
      <c r="C506" s="778" t="s">
        <v>58</v>
      </c>
      <c r="D506" s="778">
        <v>3000654</v>
      </c>
      <c r="E506" s="778">
        <v>5005020</v>
      </c>
      <c r="F506" s="778" t="s">
        <v>2269</v>
      </c>
      <c r="G506" s="778" t="s">
        <v>2270</v>
      </c>
      <c r="H506" s="778">
        <v>93</v>
      </c>
      <c r="I506" s="779" t="s">
        <v>992</v>
      </c>
      <c r="J506" s="780" t="s">
        <v>10</v>
      </c>
      <c r="K506" s="780" t="s">
        <v>60</v>
      </c>
      <c r="L506" s="778" t="str">
        <f t="shared" si="536"/>
        <v>2.3</v>
      </c>
      <c r="M506" s="781" t="s">
        <v>62</v>
      </c>
      <c r="N506" s="781"/>
      <c r="O506" s="778" t="s">
        <v>2641</v>
      </c>
      <c r="P506" s="778" t="s">
        <v>65</v>
      </c>
      <c r="Q506" s="782">
        <v>1</v>
      </c>
      <c r="R506" s="320">
        <v>3000</v>
      </c>
      <c r="S506" s="778">
        <v>30</v>
      </c>
      <c r="T506" s="778">
        <v>30</v>
      </c>
      <c r="U506" s="778"/>
      <c r="V506" s="778"/>
      <c r="W506" s="321"/>
      <c r="X506" s="321"/>
      <c r="Y506" s="321"/>
      <c r="Z506" s="322"/>
      <c r="AA506" s="322"/>
      <c r="AB506" s="322"/>
      <c r="AC506" s="322"/>
      <c r="AD506" s="322"/>
      <c r="AE506" s="320">
        <f t="shared" si="553"/>
        <v>6000</v>
      </c>
      <c r="AF506" s="327">
        <f t="shared" si="559"/>
        <v>3000</v>
      </c>
      <c r="AG506" s="327">
        <f t="shared" si="560"/>
        <v>3000</v>
      </c>
      <c r="AH506" s="327">
        <f t="shared" si="561"/>
        <v>0</v>
      </c>
      <c r="AI506" s="327">
        <f t="shared" si="562"/>
        <v>0</v>
      </c>
      <c r="AJ506" s="327">
        <f t="shared" si="563"/>
        <v>0</v>
      </c>
      <c r="AK506" s="327">
        <f t="shared" si="564"/>
        <v>0</v>
      </c>
      <c r="AL506" s="327">
        <f t="shared" si="565"/>
        <v>0</v>
      </c>
      <c r="AM506" s="327">
        <f t="shared" si="566"/>
        <v>0</v>
      </c>
      <c r="AN506" s="327">
        <f t="shared" si="567"/>
        <v>0</v>
      </c>
      <c r="AO506" s="327">
        <f t="shared" si="568"/>
        <v>0</v>
      </c>
      <c r="AP506" s="327">
        <f t="shared" si="569"/>
        <v>0</v>
      </c>
      <c r="AQ506" s="327">
        <f t="shared" si="570"/>
        <v>0</v>
      </c>
      <c r="AR506" s="264">
        <f t="shared" si="572"/>
        <v>6000</v>
      </c>
      <c r="AS506" s="623" t="s">
        <v>2578</v>
      </c>
      <c r="AT506" s="783" t="s">
        <v>2579</v>
      </c>
      <c r="BB506" s="623" t="s">
        <v>995</v>
      </c>
      <c r="BC506" s="623" t="s">
        <v>2580</v>
      </c>
      <c r="BD506" s="623" t="s">
        <v>2580</v>
      </c>
      <c r="BE506" s="623" t="s">
        <v>2581</v>
      </c>
      <c r="BF506" s="784">
        <v>46028</v>
      </c>
      <c r="BH506" s="616" t="s">
        <v>2942</v>
      </c>
      <c r="BI506" s="616" t="s">
        <v>2583</v>
      </c>
      <c r="BJ506" s="384" t="s">
        <v>2674</v>
      </c>
      <c r="BK506" s="616"/>
      <c r="BL506" s="384"/>
      <c r="BM506" s="384"/>
      <c r="BN506" s="616"/>
      <c r="BO506" s="639"/>
      <c r="BP506" s="785"/>
      <c r="BQ506" s="785"/>
      <c r="BR506" s="785"/>
      <c r="BS506" s="786" t="s">
        <v>2943</v>
      </c>
      <c r="BT506" s="786" t="s">
        <v>2944</v>
      </c>
      <c r="BU506" s="786" t="s">
        <v>2945</v>
      </c>
      <c r="BV506" s="796" t="s">
        <v>2946</v>
      </c>
      <c r="BW506" s="797" t="s">
        <v>2947</v>
      </c>
      <c r="BX506" s="811">
        <v>3000</v>
      </c>
      <c r="BY506" s="629">
        <v>46030</v>
      </c>
      <c r="BZ506" s="629">
        <v>46081</v>
      </c>
      <c r="CA506" s="788"/>
      <c r="CB506" s="623">
        <f t="shared" si="554"/>
        <v>30</v>
      </c>
      <c r="CC506" s="789">
        <f t="shared" si="555"/>
        <v>3000</v>
      </c>
      <c r="CD506" s="623">
        <v>26</v>
      </c>
      <c r="CE506" s="790">
        <v>3000</v>
      </c>
      <c r="CF506" s="623">
        <v>26</v>
      </c>
      <c r="CG506" s="791">
        <v>3000</v>
      </c>
      <c r="CH506" s="791">
        <f t="shared" si="537"/>
        <v>0</v>
      </c>
      <c r="CI506" s="791">
        <f t="shared" si="556"/>
        <v>0</v>
      </c>
      <c r="CJ506" s="788"/>
      <c r="CK506" s="623">
        <f t="shared" si="557"/>
        <v>30</v>
      </c>
      <c r="CL506" s="789">
        <f t="shared" si="558"/>
        <v>3000</v>
      </c>
      <c r="CM506" s="623">
        <v>28</v>
      </c>
      <c r="CN506" s="790">
        <f t="shared" si="571"/>
        <v>0</v>
      </c>
      <c r="CO506" s="623">
        <v>28</v>
      </c>
      <c r="CP506" s="791">
        <v>3000</v>
      </c>
      <c r="CQ506" s="791">
        <f t="shared" ref="CQ506:CQ569" si="573">CL506-CN506</f>
        <v>3000</v>
      </c>
      <c r="CR506" s="791">
        <f t="shared" ref="CR506:CR569" si="574">CL506-CQ506</f>
        <v>0</v>
      </c>
      <c r="CS506" s="792"/>
      <c r="CT506" s="623">
        <f t="shared" si="544"/>
        <v>0</v>
      </c>
      <c r="CU506" s="789">
        <f t="shared" si="545"/>
        <v>0</v>
      </c>
      <c r="CW506" s="791">
        <f t="shared" si="546"/>
        <v>0</v>
      </c>
      <c r="CY506" s="791">
        <f t="shared" si="547"/>
        <v>0</v>
      </c>
      <c r="CZ506" s="791">
        <f t="shared" si="548"/>
        <v>0</v>
      </c>
      <c r="DA506" s="791">
        <f t="shared" si="549"/>
        <v>0</v>
      </c>
      <c r="DC506" s="623">
        <f t="shared" ref="DC506:DC569" si="575">V506</f>
        <v>0</v>
      </c>
      <c r="DD506" s="789">
        <f t="shared" si="538"/>
        <v>0</v>
      </c>
      <c r="DF506" s="791">
        <f t="shared" si="539"/>
        <v>0</v>
      </c>
      <c r="DH506" s="791">
        <f t="shared" si="540"/>
        <v>0</v>
      </c>
      <c r="DU506" s="793">
        <f t="shared" ref="DU506:DU569" si="576">AR506</f>
        <v>6000</v>
      </c>
      <c r="DV506" s="794">
        <f t="shared" si="551"/>
        <v>3000</v>
      </c>
      <c r="DW506" s="794">
        <f t="shared" si="552"/>
        <v>6000</v>
      </c>
      <c r="DX506" s="794">
        <f t="shared" si="541"/>
        <v>3000</v>
      </c>
      <c r="DY506" s="794">
        <f t="shared" si="542"/>
        <v>0</v>
      </c>
      <c r="EG506" s="621"/>
    </row>
    <row r="507" spans="1:137" s="623" customFormat="1" hidden="1" x14ac:dyDescent="0.25">
      <c r="A507" s="778">
        <v>2026</v>
      </c>
      <c r="B507" s="778">
        <v>479</v>
      </c>
      <c r="C507" s="778" t="s">
        <v>58</v>
      </c>
      <c r="D507" s="778">
        <v>3000654</v>
      </c>
      <c r="E507" s="778">
        <v>5005020</v>
      </c>
      <c r="F507" s="778" t="s">
        <v>2269</v>
      </c>
      <c r="G507" s="778" t="s">
        <v>2270</v>
      </c>
      <c r="H507" s="778">
        <v>93</v>
      </c>
      <c r="I507" s="779" t="s">
        <v>992</v>
      </c>
      <c r="J507" s="780" t="s">
        <v>10</v>
      </c>
      <c r="K507" s="780" t="s">
        <v>60</v>
      </c>
      <c r="L507" s="778" t="str">
        <f t="shared" si="536"/>
        <v>2.3</v>
      </c>
      <c r="M507" s="781" t="s">
        <v>62</v>
      </c>
      <c r="N507" s="781"/>
      <c r="O507" s="778" t="s">
        <v>2641</v>
      </c>
      <c r="P507" s="778" t="s">
        <v>65</v>
      </c>
      <c r="Q507" s="782">
        <v>1</v>
      </c>
      <c r="R507" s="320">
        <v>3000</v>
      </c>
      <c r="S507" s="778">
        <v>30</v>
      </c>
      <c r="T507" s="778">
        <v>30</v>
      </c>
      <c r="U507" s="778"/>
      <c r="V507" s="778"/>
      <c r="W507" s="321"/>
      <c r="X507" s="321"/>
      <c r="Y507" s="321"/>
      <c r="Z507" s="322"/>
      <c r="AA507" s="322"/>
      <c r="AB507" s="322"/>
      <c r="AC507" s="322"/>
      <c r="AD507" s="322"/>
      <c r="AE507" s="320">
        <f t="shared" si="553"/>
        <v>6000</v>
      </c>
      <c r="AF507" s="327">
        <f t="shared" si="559"/>
        <v>3000</v>
      </c>
      <c r="AG507" s="327">
        <f t="shared" si="560"/>
        <v>3000</v>
      </c>
      <c r="AH507" s="327">
        <f t="shared" si="561"/>
        <v>0</v>
      </c>
      <c r="AI507" s="327">
        <f t="shared" si="562"/>
        <v>0</v>
      </c>
      <c r="AJ507" s="327">
        <f t="shared" si="563"/>
        <v>0</v>
      </c>
      <c r="AK507" s="327">
        <f t="shared" si="564"/>
        <v>0</v>
      </c>
      <c r="AL507" s="327">
        <f t="shared" si="565"/>
        <v>0</v>
      </c>
      <c r="AM507" s="327">
        <f t="shared" si="566"/>
        <v>0</v>
      </c>
      <c r="AN507" s="327">
        <f t="shared" si="567"/>
        <v>0</v>
      </c>
      <c r="AO507" s="327">
        <f t="shared" si="568"/>
        <v>0</v>
      </c>
      <c r="AP507" s="327">
        <f t="shared" si="569"/>
        <v>0</v>
      </c>
      <c r="AQ507" s="327">
        <f t="shared" si="570"/>
        <v>0</v>
      </c>
      <c r="AR507" s="264">
        <f t="shared" si="572"/>
        <v>6000</v>
      </c>
      <c r="AS507" s="623" t="s">
        <v>2578</v>
      </c>
      <c r="AT507" s="783" t="s">
        <v>2579</v>
      </c>
      <c r="BB507" s="623" t="s">
        <v>995</v>
      </c>
      <c r="BC507" s="623" t="s">
        <v>2580</v>
      </c>
      <c r="BD507" s="623" t="s">
        <v>2580</v>
      </c>
      <c r="BE507" s="623" t="s">
        <v>2581</v>
      </c>
      <c r="BF507" s="784">
        <v>46028</v>
      </c>
      <c r="BH507" s="616" t="s">
        <v>2948</v>
      </c>
      <c r="BI507" s="616" t="s">
        <v>2583</v>
      </c>
      <c r="BJ507" s="384" t="s">
        <v>2674</v>
      </c>
      <c r="BK507" s="616"/>
      <c r="BL507" s="384"/>
      <c r="BM507" s="384"/>
      <c r="BN507" s="616"/>
      <c r="BO507" s="639"/>
      <c r="BP507" s="785"/>
      <c r="BQ507" s="785"/>
      <c r="BR507" s="785"/>
      <c r="BS507" s="786" t="s">
        <v>1239</v>
      </c>
      <c r="BT507" s="786" t="s">
        <v>1228</v>
      </c>
      <c r="BU507" s="786" t="s">
        <v>2949</v>
      </c>
      <c r="BV507" s="796" t="s">
        <v>2950</v>
      </c>
      <c r="BW507" s="797" t="s">
        <v>2951</v>
      </c>
      <c r="BX507" s="870">
        <v>3000</v>
      </c>
      <c r="BY507" s="629">
        <v>46030</v>
      </c>
      <c r="BZ507" s="629">
        <v>46081</v>
      </c>
      <c r="CA507" s="788"/>
      <c r="CB507" s="623">
        <f t="shared" si="554"/>
        <v>30</v>
      </c>
      <c r="CC507" s="789">
        <f t="shared" ref="CC507:CC538" si="577">AF507</f>
        <v>3000</v>
      </c>
      <c r="CD507" s="623">
        <v>26</v>
      </c>
      <c r="CE507" s="790">
        <v>3000</v>
      </c>
      <c r="CF507" s="623">
        <v>26</v>
      </c>
      <c r="CG507" s="791">
        <v>3000</v>
      </c>
      <c r="CH507" s="791">
        <f t="shared" si="537"/>
        <v>0</v>
      </c>
      <c r="CI507" s="791">
        <f t="shared" ref="CI507:CI538" si="578">CC507-CG507</f>
        <v>0</v>
      </c>
      <c r="CJ507" s="788"/>
      <c r="CK507" s="623">
        <f t="shared" si="557"/>
        <v>30</v>
      </c>
      <c r="CL507" s="789">
        <f t="shared" si="558"/>
        <v>3000</v>
      </c>
      <c r="CM507" s="623">
        <v>28</v>
      </c>
      <c r="CN507" s="790">
        <f t="shared" si="571"/>
        <v>0</v>
      </c>
      <c r="CO507" s="623">
        <v>28</v>
      </c>
      <c r="CP507" s="791">
        <v>3000</v>
      </c>
      <c r="CQ507" s="791">
        <f t="shared" si="573"/>
        <v>3000</v>
      </c>
      <c r="CR507" s="791">
        <f t="shared" si="574"/>
        <v>0</v>
      </c>
      <c r="CS507" s="792"/>
      <c r="CT507" s="623">
        <f t="shared" si="544"/>
        <v>0</v>
      </c>
      <c r="CU507" s="789">
        <f t="shared" si="545"/>
        <v>0</v>
      </c>
      <c r="CW507" s="791">
        <f t="shared" si="546"/>
        <v>0</v>
      </c>
      <c r="CY507" s="791">
        <f t="shared" si="547"/>
        <v>0</v>
      </c>
      <c r="CZ507" s="791">
        <f t="shared" si="548"/>
        <v>0</v>
      </c>
      <c r="DA507" s="791">
        <f t="shared" si="549"/>
        <v>0</v>
      </c>
      <c r="DC507" s="623">
        <f t="shared" si="575"/>
        <v>0</v>
      </c>
      <c r="DD507" s="789">
        <f t="shared" si="538"/>
        <v>0</v>
      </c>
      <c r="DF507" s="791">
        <f t="shared" si="539"/>
        <v>0</v>
      </c>
      <c r="DH507" s="791">
        <f t="shared" si="540"/>
        <v>0</v>
      </c>
      <c r="DU507" s="793">
        <f t="shared" si="576"/>
        <v>6000</v>
      </c>
      <c r="DV507" s="794">
        <f t="shared" si="551"/>
        <v>3000</v>
      </c>
      <c r="DW507" s="794">
        <f t="shared" si="552"/>
        <v>6000</v>
      </c>
      <c r="DX507" s="794">
        <f t="shared" si="541"/>
        <v>3000</v>
      </c>
      <c r="DY507" s="794">
        <f t="shared" si="542"/>
        <v>0</v>
      </c>
      <c r="EG507" s="621"/>
    </row>
    <row r="508" spans="1:137" s="623" customFormat="1" hidden="1" x14ac:dyDescent="0.25">
      <c r="A508" s="778">
        <v>2026</v>
      </c>
      <c r="B508" s="778">
        <v>479</v>
      </c>
      <c r="C508" s="778" t="s">
        <v>58</v>
      </c>
      <c r="D508" s="778">
        <v>3000654</v>
      </c>
      <c r="E508" s="778">
        <v>5005020</v>
      </c>
      <c r="F508" s="778" t="s">
        <v>2269</v>
      </c>
      <c r="G508" s="778" t="s">
        <v>2270</v>
      </c>
      <c r="H508" s="778">
        <v>93</v>
      </c>
      <c r="I508" s="779" t="s">
        <v>992</v>
      </c>
      <c r="J508" s="780" t="s">
        <v>10</v>
      </c>
      <c r="K508" s="780" t="s">
        <v>60</v>
      </c>
      <c r="L508" s="778" t="str">
        <f t="shared" si="536"/>
        <v>2.3</v>
      </c>
      <c r="M508" s="781" t="s">
        <v>62</v>
      </c>
      <c r="N508" s="781"/>
      <c r="O508" s="778" t="s">
        <v>2641</v>
      </c>
      <c r="P508" s="778" t="s">
        <v>65</v>
      </c>
      <c r="Q508" s="782">
        <v>1</v>
      </c>
      <c r="R508" s="320">
        <v>3000</v>
      </c>
      <c r="S508" s="778">
        <v>30</v>
      </c>
      <c r="T508" s="778">
        <v>30</v>
      </c>
      <c r="U508" s="778"/>
      <c r="V508" s="778"/>
      <c r="W508" s="321"/>
      <c r="X508" s="321"/>
      <c r="Y508" s="321"/>
      <c r="Z508" s="322"/>
      <c r="AA508" s="322"/>
      <c r="AB508" s="322"/>
      <c r="AC508" s="322"/>
      <c r="AD508" s="322"/>
      <c r="AE508" s="320">
        <f t="shared" si="553"/>
        <v>6000</v>
      </c>
      <c r="AF508" s="327">
        <f t="shared" si="559"/>
        <v>3000</v>
      </c>
      <c r="AG508" s="327">
        <f t="shared" si="560"/>
        <v>3000</v>
      </c>
      <c r="AH508" s="327">
        <f t="shared" si="561"/>
        <v>0</v>
      </c>
      <c r="AI508" s="327">
        <f t="shared" si="562"/>
        <v>0</v>
      </c>
      <c r="AJ508" s="327">
        <f t="shared" si="563"/>
        <v>0</v>
      </c>
      <c r="AK508" s="327">
        <f t="shared" si="564"/>
        <v>0</v>
      </c>
      <c r="AL508" s="327">
        <f t="shared" si="565"/>
        <v>0</v>
      </c>
      <c r="AM508" s="327">
        <f t="shared" si="566"/>
        <v>0</v>
      </c>
      <c r="AN508" s="327">
        <f t="shared" si="567"/>
        <v>0</v>
      </c>
      <c r="AO508" s="327">
        <f t="shared" si="568"/>
        <v>0</v>
      </c>
      <c r="AP508" s="327">
        <f t="shared" si="569"/>
        <v>0</v>
      </c>
      <c r="AQ508" s="327">
        <f t="shared" si="570"/>
        <v>0</v>
      </c>
      <c r="AR508" s="264">
        <f t="shared" si="572"/>
        <v>6000</v>
      </c>
      <c r="AS508" s="623" t="s">
        <v>2578</v>
      </c>
      <c r="AT508" s="783" t="s">
        <v>2579</v>
      </c>
      <c r="BB508" s="623" t="s">
        <v>995</v>
      </c>
      <c r="BC508" s="623" t="s">
        <v>2580</v>
      </c>
      <c r="BD508" s="623" t="s">
        <v>2580</v>
      </c>
      <c r="BE508" s="623" t="s">
        <v>2581</v>
      </c>
      <c r="BF508" s="784">
        <v>46028</v>
      </c>
      <c r="BH508" s="616" t="s">
        <v>2952</v>
      </c>
      <c r="BI508" s="616" t="s">
        <v>2583</v>
      </c>
      <c r="BJ508" s="384" t="s">
        <v>2674</v>
      </c>
      <c r="BK508" s="616"/>
      <c r="BL508" s="384"/>
      <c r="BM508" s="384"/>
      <c r="BN508" s="616"/>
      <c r="BO508" s="639"/>
      <c r="BP508" s="785"/>
      <c r="BQ508" s="785"/>
      <c r="BR508" s="785"/>
      <c r="BS508" s="786" t="s">
        <v>2953</v>
      </c>
      <c r="BT508" s="786" t="s">
        <v>2954</v>
      </c>
      <c r="BU508" s="786" t="s">
        <v>2955</v>
      </c>
      <c r="BV508" s="796" t="s">
        <v>2956</v>
      </c>
      <c r="BW508" s="797" t="s">
        <v>2957</v>
      </c>
      <c r="BX508" s="870">
        <v>3000</v>
      </c>
      <c r="BY508" s="629">
        <v>46030</v>
      </c>
      <c r="BZ508" s="629">
        <v>46081</v>
      </c>
      <c r="CA508" s="788"/>
      <c r="CB508" s="623">
        <f t="shared" si="554"/>
        <v>30</v>
      </c>
      <c r="CC508" s="789">
        <f t="shared" si="577"/>
        <v>3000</v>
      </c>
      <c r="CD508" s="623">
        <v>26</v>
      </c>
      <c r="CE508" s="790">
        <v>3000</v>
      </c>
      <c r="CF508" s="623">
        <v>26</v>
      </c>
      <c r="CG508" s="791">
        <v>3000</v>
      </c>
      <c r="CH508" s="791">
        <f t="shared" si="537"/>
        <v>0</v>
      </c>
      <c r="CI508" s="791">
        <f t="shared" si="578"/>
        <v>0</v>
      </c>
      <c r="CJ508" s="788"/>
      <c r="CK508" s="623">
        <f t="shared" si="557"/>
        <v>30</v>
      </c>
      <c r="CL508" s="789">
        <f t="shared" si="558"/>
        <v>3000</v>
      </c>
      <c r="CM508" s="623">
        <v>28</v>
      </c>
      <c r="CN508" s="790">
        <f t="shared" si="571"/>
        <v>0</v>
      </c>
      <c r="CO508" s="623">
        <v>28</v>
      </c>
      <c r="CP508" s="791">
        <v>3000</v>
      </c>
      <c r="CQ508" s="791">
        <f t="shared" si="573"/>
        <v>3000</v>
      </c>
      <c r="CR508" s="791">
        <f t="shared" si="574"/>
        <v>0</v>
      </c>
      <c r="CS508" s="792"/>
      <c r="CT508" s="623">
        <f t="shared" si="544"/>
        <v>0</v>
      </c>
      <c r="CU508" s="789">
        <f t="shared" si="545"/>
        <v>0</v>
      </c>
      <c r="CW508" s="791">
        <f t="shared" si="546"/>
        <v>0</v>
      </c>
      <c r="CY508" s="791">
        <f t="shared" si="547"/>
        <v>0</v>
      </c>
      <c r="CZ508" s="791">
        <f t="shared" si="548"/>
        <v>0</v>
      </c>
      <c r="DA508" s="791">
        <f t="shared" si="549"/>
        <v>0</v>
      </c>
      <c r="DC508" s="623">
        <f t="shared" si="575"/>
        <v>0</v>
      </c>
      <c r="DD508" s="789">
        <f t="shared" si="538"/>
        <v>0</v>
      </c>
      <c r="DF508" s="791">
        <f t="shared" si="539"/>
        <v>0</v>
      </c>
      <c r="DH508" s="791">
        <f t="shared" si="540"/>
        <v>0</v>
      </c>
      <c r="DU508" s="793">
        <f t="shared" si="576"/>
        <v>6000</v>
      </c>
      <c r="DV508" s="794">
        <f t="shared" si="551"/>
        <v>3000</v>
      </c>
      <c r="DW508" s="794">
        <f t="shared" si="552"/>
        <v>6000</v>
      </c>
      <c r="DX508" s="794">
        <f t="shared" si="541"/>
        <v>3000</v>
      </c>
      <c r="DY508" s="794">
        <f t="shared" si="542"/>
        <v>0</v>
      </c>
      <c r="EG508" s="621"/>
    </row>
    <row r="509" spans="1:137" s="623" customFormat="1" hidden="1" x14ac:dyDescent="0.25">
      <c r="A509" s="778">
        <v>2026</v>
      </c>
      <c r="B509" s="778">
        <v>479</v>
      </c>
      <c r="C509" s="778" t="s">
        <v>58</v>
      </c>
      <c r="D509" s="778">
        <v>3000654</v>
      </c>
      <c r="E509" s="778">
        <v>5005020</v>
      </c>
      <c r="F509" s="778" t="s">
        <v>2269</v>
      </c>
      <c r="G509" s="778" t="s">
        <v>2270</v>
      </c>
      <c r="H509" s="778">
        <v>93</v>
      </c>
      <c r="I509" s="779" t="s">
        <v>992</v>
      </c>
      <c r="J509" s="780" t="s">
        <v>10</v>
      </c>
      <c r="K509" s="780" t="s">
        <v>60</v>
      </c>
      <c r="L509" s="778" t="str">
        <f t="shared" si="536"/>
        <v>2.3</v>
      </c>
      <c r="M509" s="781" t="s">
        <v>62</v>
      </c>
      <c r="N509" s="781"/>
      <c r="O509" s="778" t="s">
        <v>2641</v>
      </c>
      <c r="P509" s="778" t="s">
        <v>65</v>
      </c>
      <c r="Q509" s="782">
        <v>1</v>
      </c>
      <c r="R509" s="320">
        <v>3000</v>
      </c>
      <c r="S509" s="778">
        <v>30</v>
      </c>
      <c r="T509" s="778">
        <v>30</v>
      </c>
      <c r="U509" s="778"/>
      <c r="V509" s="778"/>
      <c r="W509" s="321"/>
      <c r="X509" s="321"/>
      <c r="Y509" s="321"/>
      <c r="Z509" s="322"/>
      <c r="AA509" s="322"/>
      <c r="AB509" s="322"/>
      <c r="AC509" s="322"/>
      <c r="AD509" s="322"/>
      <c r="AE509" s="320">
        <f t="shared" si="553"/>
        <v>6000</v>
      </c>
      <c r="AF509" s="327">
        <f t="shared" ref="AF509:AF525" si="579">+$R509*(S509/30)*Q509</f>
        <v>3000</v>
      </c>
      <c r="AG509" s="327">
        <f t="shared" ref="AG509:AG525" si="580">+$R509*(T509/30)*Q509</f>
        <v>3000</v>
      </c>
      <c r="AH509" s="327">
        <f t="shared" si="561"/>
        <v>0</v>
      </c>
      <c r="AI509" s="327">
        <f t="shared" si="562"/>
        <v>0</v>
      </c>
      <c r="AJ509" s="327">
        <f t="shared" si="563"/>
        <v>0</v>
      </c>
      <c r="AK509" s="327">
        <f t="shared" si="564"/>
        <v>0</v>
      </c>
      <c r="AL509" s="327">
        <f t="shared" si="565"/>
        <v>0</v>
      </c>
      <c r="AM509" s="327">
        <f t="shared" si="566"/>
        <v>0</v>
      </c>
      <c r="AN509" s="327">
        <f t="shared" si="567"/>
        <v>0</v>
      </c>
      <c r="AO509" s="327">
        <f t="shared" si="568"/>
        <v>0</v>
      </c>
      <c r="AP509" s="327">
        <f t="shared" si="569"/>
        <v>0</v>
      </c>
      <c r="AQ509" s="327">
        <f t="shared" si="570"/>
        <v>0</v>
      </c>
      <c r="AR509" s="264">
        <f t="shared" si="572"/>
        <v>6000</v>
      </c>
      <c r="AS509" s="623" t="s">
        <v>2578</v>
      </c>
      <c r="AT509" s="783" t="s">
        <v>2579</v>
      </c>
      <c r="BB509" s="623" t="s">
        <v>995</v>
      </c>
      <c r="BC509" s="623" t="s">
        <v>2580</v>
      </c>
      <c r="BD509" s="623" t="s">
        <v>2580</v>
      </c>
      <c r="BE509" s="623" t="s">
        <v>2581</v>
      </c>
      <c r="BF509" s="784">
        <v>46028</v>
      </c>
      <c r="BH509" s="616" t="s">
        <v>2958</v>
      </c>
      <c r="BI509" s="616" t="s">
        <v>2583</v>
      </c>
      <c r="BJ509" s="384" t="s">
        <v>2674</v>
      </c>
      <c r="BK509" s="616"/>
      <c r="BL509" s="384"/>
      <c r="BM509" s="384"/>
      <c r="BN509" s="616"/>
      <c r="BO509" s="639"/>
      <c r="BP509" s="785"/>
      <c r="BQ509" s="785"/>
      <c r="BR509" s="785"/>
      <c r="BS509" s="786" t="s">
        <v>2959</v>
      </c>
      <c r="BT509" s="786" t="s">
        <v>2850</v>
      </c>
      <c r="BU509" s="786" t="s">
        <v>2960</v>
      </c>
      <c r="BV509" s="796" t="s">
        <v>2961</v>
      </c>
      <c r="BW509" s="797" t="s">
        <v>2962</v>
      </c>
      <c r="BX509" s="870">
        <v>3000</v>
      </c>
      <c r="BY509" s="629">
        <v>46030</v>
      </c>
      <c r="BZ509" s="629">
        <v>46081</v>
      </c>
      <c r="CA509" s="788"/>
      <c r="CB509" s="623">
        <f t="shared" si="554"/>
        <v>30</v>
      </c>
      <c r="CC509" s="789">
        <f t="shared" si="577"/>
        <v>3000</v>
      </c>
      <c r="CD509" s="623">
        <v>26</v>
      </c>
      <c r="CE509" s="790">
        <v>3000</v>
      </c>
      <c r="CF509" s="623">
        <v>26</v>
      </c>
      <c r="CG509" s="791">
        <v>3000</v>
      </c>
      <c r="CH509" s="791">
        <f t="shared" si="537"/>
        <v>0</v>
      </c>
      <c r="CI509" s="791">
        <f t="shared" si="578"/>
        <v>0</v>
      </c>
      <c r="CJ509" s="788"/>
      <c r="CK509" s="623">
        <f t="shared" si="557"/>
        <v>30</v>
      </c>
      <c r="CL509" s="789">
        <f t="shared" si="558"/>
        <v>3000</v>
      </c>
      <c r="CM509" s="623">
        <v>28</v>
      </c>
      <c r="CN509" s="790">
        <f t="shared" si="571"/>
        <v>0</v>
      </c>
      <c r="CO509" s="623">
        <v>28</v>
      </c>
      <c r="CP509" s="791">
        <v>3000</v>
      </c>
      <c r="CQ509" s="791">
        <f t="shared" si="573"/>
        <v>3000</v>
      </c>
      <c r="CR509" s="791">
        <f t="shared" si="574"/>
        <v>0</v>
      </c>
      <c r="CS509" s="792"/>
      <c r="CT509" s="623">
        <f t="shared" si="544"/>
        <v>0</v>
      </c>
      <c r="CU509" s="789">
        <f t="shared" si="545"/>
        <v>0</v>
      </c>
      <c r="CW509" s="791">
        <f t="shared" si="546"/>
        <v>0</v>
      </c>
      <c r="CY509" s="791">
        <f t="shared" si="547"/>
        <v>0</v>
      </c>
      <c r="CZ509" s="791">
        <f t="shared" si="548"/>
        <v>0</v>
      </c>
      <c r="DA509" s="791">
        <f t="shared" si="549"/>
        <v>0</v>
      </c>
      <c r="DC509" s="623">
        <f t="shared" si="575"/>
        <v>0</v>
      </c>
      <c r="DD509" s="789">
        <f t="shared" si="538"/>
        <v>0</v>
      </c>
      <c r="DF509" s="791">
        <f t="shared" si="539"/>
        <v>0</v>
      </c>
      <c r="DH509" s="791">
        <f t="shared" si="540"/>
        <v>0</v>
      </c>
      <c r="DU509" s="793">
        <f t="shared" si="576"/>
        <v>6000</v>
      </c>
      <c r="DV509" s="794">
        <f t="shared" si="551"/>
        <v>3000</v>
      </c>
      <c r="DW509" s="794">
        <f t="shared" si="552"/>
        <v>6000</v>
      </c>
      <c r="DX509" s="794">
        <f t="shared" si="541"/>
        <v>3000</v>
      </c>
      <c r="DY509" s="794">
        <f t="shared" si="542"/>
        <v>0</v>
      </c>
      <c r="EG509" s="621"/>
    </row>
    <row r="510" spans="1:137" s="623" customFormat="1" hidden="1" x14ac:dyDescent="0.25">
      <c r="A510" s="778">
        <v>2026</v>
      </c>
      <c r="B510" s="778">
        <v>479</v>
      </c>
      <c r="C510" s="778" t="s">
        <v>58</v>
      </c>
      <c r="D510" s="778">
        <v>3000654</v>
      </c>
      <c r="E510" s="778">
        <v>5005020</v>
      </c>
      <c r="F510" s="778" t="s">
        <v>2269</v>
      </c>
      <c r="G510" s="778" t="s">
        <v>2270</v>
      </c>
      <c r="H510" s="778">
        <v>93</v>
      </c>
      <c r="I510" s="779" t="s">
        <v>992</v>
      </c>
      <c r="J510" s="780" t="s">
        <v>10</v>
      </c>
      <c r="K510" s="780" t="s">
        <v>60</v>
      </c>
      <c r="L510" s="778" t="str">
        <f t="shared" si="536"/>
        <v>2.3</v>
      </c>
      <c r="M510" s="781" t="s">
        <v>62</v>
      </c>
      <c r="N510" s="781"/>
      <c r="O510" s="778" t="s">
        <v>2641</v>
      </c>
      <c r="P510" s="778" t="s">
        <v>65</v>
      </c>
      <c r="Q510" s="782">
        <v>1</v>
      </c>
      <c r="R510" s="320">
        <v>3000</v>
      </c>
      <c r="S510" s="778">
        <v>30</v>
      </c>
      <c r="T510" s="778">
        <v>30</v>
      </c>
      <c r="U510" s="778"/>
      <c r="V510" s="778"/>
      <c r="W510" s="321"/>
      <c r="X510" s="321"/>
      <c r="Y510" s="321"/>
      <c r="Z510" s="322"/>
      <c r="AA510" s="322"/>
      <c r="AB510" s="322"/>
      <c r="AC510" s="322"/>
      <c r="AD510" s="322"/>
      <c r="AE510" s="320">
        <f t="shared" si="553"/>
        <v>6000</v>
      </c>
      <c r="AF510" s="327">
        <f t="shared" si="579"/>
        <v>3000</v>
      </c>
      <c r="AG510" s="327">
        <f t="shared" si="580"/>
        <v>3000</v>
      </c>
      <c r="AH510" s="327">
        <f t="shared" si="561"/>
        <v>0</v>
      </c>
      <c r="AI510" s="327">
        <f t="shared" si="562"/>
        <v>0</v>
      </c>
      <c r="AJ510" s="327">
        <f t="shared" si="563"/>
        <v>0</v>
      </c>
      <c r="AK510" s="327">
        <f t="shared" si="564"/>
        <v>0</v>
      </c>
      <c r="AL510" s="327">
        <f t="shared" si="565"/>
        <v>0</v>
      </c>
      <c r="AM510" s="327">
        <f t="shared" si="566"/>
        <v>0</v>
      </c>
      <c r="AN510" s="327">
        <f t="shared" si="567"/>
        <v>0</v>
      </c>
      <c r="AO510" s="327">
        <f t="shared" si="568"/>
        <v>0</v>
      </c>
      <c r="AP510" s="327">
        <f t="shared" si="569"/>
        <v>0</v>
      </c>
      <c r="AQ510" s="327">
        <f t="shared" si="570"/>
        <v>0</v>
      </c>
      <c r="AR510" s="264">
        <f t="shared" si="572"/>
        <v>6000</v>
      </c>
      <c r="AS510" s="623" t="s">
        <v>2578</v>
      </c>
      <c r="AT510" s="783" t="s">
        <v>2579</v>
      </c>
      <c r="BB510" s="623" t="s">
        <v>995</v>
      </c>
      <c r="BC510" s="623" t="s">
        <v>2580</v>
      </c>
      <c r="BD510" s="623" t="s">
        <v>2580</v>
      </c>
      <c r="BE510" s="623" t="s">
        <v>2581</v>
      </c>
      <c r="BF510" s="784">
        <v>46028</v>
      </c>
      <c r="BH510" s="616" t="s">
        <v>2963</v>
      </c>
      <c r="BI510" s="616" t="s">
        <v>2583</v>
      </c>
      <c r="BJ510" s="384" t="s">
        <v>2674</v>
      </c>
      <c r="BK510" s="616"/>
      <c r="BL510" s="384"/>
      <c r="BM510" s="384"/>
      <c r="BN510" s="616"/>
      <c r="BO510" s="639"/>
      <c r="BP510" s="785"/>
      <c r="BQ510" s="785"/>
      <c r="BR510" s="785"/>
      <c r="BS510" s="786" t="s">
        <v>2964</v>
      </c>
      <c r="BT510" s="786" t="s">
        <v>2965</v>
      </c>
      <c r="BU510" s="786" t="s">
        <v>2966</v>
      </c>
      <c r="BV510" s="796" t="s">
        <v>2967</v>
      </c>
      <c r="BW510" s="797" t="s">
        <v>2968</v>
      </c>
      <c r="BX510" s="870">
        <v>3000</v>
      </c>
      <c r="BY510" s="629">
        <v>46030</v>
      </c>
      <c r="BZ510" s="629">
        <v>46081</v>
      </c>
      <c r="CA510" s="788"/>
      <c r="CB510" s="623">
        <f t="shared" si="554"/>
        <v>30</v>
      </c>
      <c r="CC510" s="789">
        <f t="shared" si="577"/>
        <v>3000</v>
      </c>
      <c r="CD510" s="623">
        <v>26</v>
      </c>
      <c r="CE510" s="790">
        <v>3000</v>
      </c>
      <c r="CF510" s="623">
        <v>26</v>
      </c>
      <c r="CG510" s="791">
        <v>3000</v>
      </c>
      <c r="CH510" s="791">
        <f t="shared" si="537"/>
        <v>0</v>
      </c>
      <c r="CI510" s="791">
        <f t="shared" si="578"/>
        <v>0</v>
      </c>
      <c r="CJ510" s="788"/>
      <c r="CK510" s="623">
        <f t="shared" si="557"/>
        <v>30</v>
      </c>
      <c r="CL510" s="789">
        <f t="shared" si="558"/>
        <v>3000</v>
      </c>
      <c r="CM510" s="623">
        <v>28</v>
      </c>
      <c r="CN510" s="790">
        <f t="shared" si="571"/>
        <v>0</v>
      </c>
      <c r="CO510" s="623">
        <v>28</v>
      </c>
      <c r="CP510" s="791">
        <v>3000</v>
      </c>
      <c r="CQ510" s="791">
        <f t="shared" si="573"/>
        <v>3000</v>
      </c>
      <c r="CR510" s="791">
        <f t="shared" si="574"/>
        <v>0</v>
      </c>
      <c r="CS510" s="792"/>
      <c r="CT510" s="623">
        <f t="shared" si="544"/>
        <v>0</v>
      </c>
      <c r="CU510" s="789">
        <f t="shared" si="545"/>
        <v>0</v>
      </c>
      <c r="CW510" s="791">
        <f t="shared" si="546"/>
        <v>0</v>
      </c>
      <c r="CY510" s="791">
        <f t="shared" si="547"/>
        <v>0</v>
      </c>
      <c r="CZ510" s="791">
        <f t="shared" si="548"/>
        <v>0</v>
      </c>
      <c r="DA510" s="791">
        <f t="shared" si="549"/>
        <v>0</v>
      </c>
      <c r="DC510" s="623">
        <f t="shared" si="575"/>
        <v>0</v>
      </c>
      <c r="DD510" s="789">
        <f t="shared" si="538"/>
        <v>0</v>
      </c>
      <c r="DF510" s="791">
        <f t="shared" si="539"/>
        <v>0</v>
      </c>
      <c r="DH510" s="791">
        <f t="shared" si="540"/>
        <v>0</v>
      </c>
      <c r="DU510" s="793">
        <f t="shared" si="576"/>
        <v>6000</v>
      </c>
      <c r="DV510" s="794">
        <f t="shared" si="551"/>
        <v>3000</v>
      </c>
      <c r="DW510" s="794">
        <f t="shared" si="552"/>
        <v>6000</v>
      </c>
      <c r="DX510" s="794">
        <f t="shared" si="541"/>
        <v>3000</v>
      </c>
      <c r="DY510" s="794">
        <f t="shared" si="542"/>
        <v>0</v>
      </c>
      <c r="EG510" s="621"/>
    </row>
    <row r="511" spans="1:137" s="623" customFormat="1" hidden="1" x14ac:dyDescent="0.25">
      <c r="A511" s="778">
        <v>2026</v>
      </c>
      <c r="B511" s="778">
        <v>479</v>
      </c>
      <c r="C511" s="778" t="s">
        <v>58</v>
      </c>
      <c r="D511" s="778">
        <v>3000654</v>
      </c>
      <c r="E511" s="778">
        <v>5005020</v>
      </c>
      <c r="F511" s="778" t="s">
        <v>2269</v>
      </c>
      <c r="G511" s="778" t="s">
        <v>2270</v>
      </c>
      <c r="H511" s="778">
        <v>93</v>
      </c>
      <c r="I511" s="779" t="s">
        <v>992</v>
      </c>
      <c r="J511" s="780" t="s">
        <v>10</v>
      </c>
      <c r="K511" s="780" t="s">
        <v>60</v>
      </c>
      <c r="L511" s="778" t="str">
        <f t="shared" ref="L511:L574" si="581">+MID(M511,1,3)</f>
        <v>2.3</v>
      </c>
      <c r="M511" s="781" t="s">
        <v>62</v>
      </c>
      <c r="N511" s="781"/>
      <c r="O511" s="778" t="s">
        <v>2969</v>
      </c>
      <c r="P511" s="778" t="s">
        <v>65</v>
      </c>
      <c r="Q511" s="782">
        <v>1</v>
      </c>
      <c r="R511" s="320">
        <v>3000</v>
      </c>
      <c r="S511" s="778">
        <v>30</v>
      </c>
      <c r="T511" s="778">
        <v>30</v>
      </c>
      <c r="U511" s="778"/>
      <c r="V511" s="778"/>
      <c r="W511" s="321"/>
      <c r="X511" s="321"/>
      <c r="Y511" s="321"/>
      <c r="Z511" s="322"/>
      <c r="AA511" s="322"/>
      <c r="AB511" s="322"/>
      <c r="AC511" s="322"/>
      <c r="AD511" s="322"/>
      <c r="AE511" s="320">
        <f t="shared" si="553"/>
        <v>6000</v>
      </c>
      <c r="AF511" s="327">
        <f t="shared" si="579"/>
        <v>3000</v>
      </c>
      <c r="AG511" s="327">
        <f t="shared" si="580"/>
        <v>3000</v>
      </c>
      <c r="AH511" s="327">
        <f t="shared" si="561"/>
        <v>0</v>
      </c>
      <c r="AI511" s="327">
        <f t="shared" si="562"/>
        <v>0</v>
      </c>
      <c r="AJ511" s="327">
        <f t="shared" si="563"/>
        <v>0</v>
      </c>
      <c r="AK511" s="327">
        <f t="shared" si="564"/>
        <v>0</v>
      </c>
      <c r="AL511" s="327">
        <f t="shared" si="565"/>
        <v>0</v>
      </c>
      <c r="AM511" s="327">
        <f t="shared" si="566"/>
        <v>0</v>
      </c>
      <c r="AN511" s="327">
        <f t="shared" si="567"/>
        <v>0</v>
      </c>
      <c r="AO511" s="327">
        <f t="shared" si="568"/>
        <v>0</v>
      </c>
      <c r="AP511" s="327">
        <f t="shared" si="569"/>
        <v>0</v>
      </c>
      <c r="AQ511" s="327">
        <f t="shared" si="570"/>
        <v>0</v>
      </c>
      <c r="AR511" s="264">
        <f t="shared" si="572"/>
        <v>6000</v>
      </c>
      <c r="AS511" s="623" t="s">
        <v>2578</v>
      </c>
      <c r="AT511" s="786"/>
      <c r="BB511" s="623" t="s">
        <v>995</v>
      </c>
      <c r="BC511" s="623" t="s">
        <v>2580</v>
      </c>
      <c r="BD511" s="623" t="s">
        <v>2580</v>
      </c>
      <c r="BE511" s="623" t="s">
        <v>2581</v>
      </c>
      <c r="BF511" s="784">
        <v>46028</v>
      </c>
      <c r="BH511" s="616" t="s">
        <v>2970</v>
      </c>
      <c r="BI511" s="616" t="s">
        <v>2583</v>
      </c>
      <c r="BJ511" s="384" t="s">
        <v>2674</v>
      </c>
      <c r="BK511" s="616"/>
      <c r="BL511" s="384"/>
      <c r="BM511" s="384"/>
      <c r="BN511" s="616"/>
      <c r="BO511" s="639"/>
      <c r="BP511" s="785"/>
      <c r="BQ511" s="785"/>
      <c r="BR511" s="785"/>
      <c r="BS511" s="786" t="s">
        <v>2971</v>
      </c>
      <c r="BT511" s="786" t="s">
        <v>2972</v>
      </c>
      <c r="BU511" s="786" t="s">
        <v>2973</v>
      </c>
      <c r="BV511" s="796" t="s">
        <v>2974</v>
      </c>
      <c r="BW511" s="797" t="s">
        <v>2975</v>
      </c>
      <c r="BX511" s="870">
        <v>3000</v>
      </c>
      <c r="BY511" s="629">
        <v>46030</v>
      </c>
      <c r="BZ511" s="629">
        <v>46081</v>
      </c>
      <c r="CA511" s="788"/>
      <c r="CB511" s="623">
        <f t="shared" si="554"/>
        <v>30</v>
      </c>
      <c r="CC511" s="789">
        <f t="shared" si="577"/>
        <v>3000</v>
      </c>
      <c r="CD511" s="623">
        <v>26</v>
      </c>
      <c r="CE511" s="790">
        <v>3000</v>
      </c>
      <c r="CF511" s="623">
        <v>26</v>
      </c>
      <c r="CG511" s="791">
        <v>3000</v>
      </c>
      <c r="CH511" s="791">
        <f t="shared" ref="CH511:CH574" si="582">CC511-CE511</f>
        <v>0</v>
      </c>
      <c r="CI511" s="791">
        <f t="shared" si="578"/>
        <v>0</v>
      </c>
      <c r="CJ511" s="788"/>
      <c r="CK511" s="623">
        <f t="shared" si="557"/>
        <v>30</v>
      </c>
      <c r="CL511" s="789">
        <f t="shared" si="558"/>
        <v>3000</v>
      </c>
      <c r="CM511" s="623">
        <v>28</v>
      </c>
      <c r="CN511" s="790">
        <f t="shared" si="571"/>
        <v>0</v>
      </c>
      <c r="CO511" s="623">
        <v>28</v>
      </c>
      <c r="CP511" s="791">
        <v>3000</v>
      </c>
      <c r="CQ511" s="791">
        <f t="shared" si="573"/>
        <v>3000</v>
      </c>
      <c r="CR511" s="791">
        <f t="shared" si="574"/>
        <v>0</v>
      </c>
      <c r="CS511" s="792"/>
      <c r="CT511" s="623">
        <f t="shared" si="544"/>
        <v>0</v>
      </c>
      <c r="CU511" s="789">
        <f t="shared" si="545"/>
        <v>0</v>
      </c>
      <c r="CW511" s="791">
        <f t="shared" si="546"/>
        <v>0</v>
      </c>
      <c r="CY511" s="791">
        <f t="shared" si="547"/>
        <v>0</v>
      </c>
      <c r="CZ511" s="791">
        <f t="shared" si="548"/>
        <v>0</v>
      </c>
      <c r="DA511" s="791">
        <f t="shared" si="549"/>
        <v>0</v>
      </c>
      <c r="DC511" s="623">
        <f t="shared" si="575"/>
        <v>0</v>
      </c>
      <c r="DD511" s="789">
        <f t="shared" ref="DD511:DD574" si="583">AI511</f>
        <v>0</v>
      </c>
      <c r="DF511" s="791">
        <f t="shared" ref="DF511:DF574" si="584">(R511/30*DE511)*Q511</f>
        <v>0</v>
      </c>
      <c r="DH511" s="791">
        <f t="shared" ref="DH511:DH574" si="585">(R511/30*DG511)*Q511</f>
        <v>0</v>
      </c>
      <c r="DU511" s="793">
        <f t="shared" si="576"/>
        <v>6000</v>
      </c>
      <c r="DV511" s="794">
        <f t="shared" si="551"/>
        <v>3000</v>
      </c>
      <c r="DW511" s="794">
        <f t="shared" si="552"/>
        <v>6000</v>
      </c>
      <c r="DX511" s="794">
        <f t="shared" ref="DX511:DX574" si="586">DU511-DV511</f>
        <v>3000</v>
      </c>
      <c r="DY511" s="794">
        <f t="shared" ref="DY511:DY574" si="587">DU511-DW511</f>
        <v>0</v>
      </c>
      <c r="EG511" s="621"/>
    </row>
    <row r="512" spans="1:137" s="623" customFormat="1" hidden="1" x14ac:dyDescent="0.25">
      <c r="A512" s="778">
        <v>2026</v>
      </c>
      <c r="B512" s="778">
        <v>479</v>
      </c>
      <c r="C512" s="778" t="s">
        <v>58</v>
      </c>
      <c r="D512" s="778">
        <v>3000654</v>
      </c>
      <c r="E512" s="778">
        <v>5005020</v>
      </c>
      <c r="F512" s="778" t="s">
        <v>2269</v>
      </c>
      <c r="G512" s="778" t="s">
        <v>2270</v>
      </c>
      <c r="H512" s="778">
        <v>93</v>
      </c>
      <c r="I512" s="779" t="s">
        <v>992</v>
      </c>
      <c r="J512" s="780" t="s">
        <v>10</v>
      </c>
      <c r="K512" s="780" t="s">
        <v>60</v>
      </c>
      <c r="L512" s="778" t="str">
        <f t="shared" si="581"/>
        <v>2.3</v>
      </c>
      <c r="M512" s="781" t="s">
        <v>62</v>
      </c>
      <c r="N512" s="781"/>
      <c r="O512" s="778" t="s">
        <v>2969</v>
      </c>
      <c r="P512" s="778" t="s">
        <v>65</v>
      </c>
      <c r="Q512" s="782">
        <v>1</v>
      </c>
      <c r="R512" s="320">
        <v>3000</v>
      </c>
      <c r="S512" s="778">
        <v>30</v>
      </c>
      <c r="T512" s="778">
        <v>30</v>
      </c>
      <c r="U512" s="778"/>
      <c r="V512" s="778"/>
      <c r="W512" s="321"/>
      <c r="X512" s="321"/>
      <c r="Y512" s="321"/>
      <c r="Z512" s="322"/>
      <c r="AA512" s="322"/>
      <c r="AB512" s="322"/>
      <c r="AC512" s="322"/>
      <c r="AD512" s="322"/>
      <c r="AE512" s="320">
        <f t="shared" si="553"/>
        <v>6000</v>
      </c>
      <c r="AF512" s="327">
        <f t="shared" si="579"/>
        <v>3000</v>
      </c>
      <c r="AG512" s="327">
        <f t="shared" si="580"/>
        <v>3000</v>
      </c>
      <c r="AH512" s="327">
        <f t="shared" si="561"/>
        <v>0</v>
      </c>
      <c r="AI512" s="327">
        <f t="shared" si="562"/>
        <v>0</v>
      </c>
      <c r="AJ512" s="327">
        <f t="shared" si="563"/>
        <v>0</v>
      </c>
      <c r="AK512" s="327">
        <f t="shared" si="564"/>
        <v>0</v>
      </c>
      <c r="AL512" s="327">
        <f t="shared" si="565"/>
        <v>0</v>
      </c>
      <c r="AM512" s="327">
        <f t="shared" si="566"/>
        <v>0</v>
      </c>
      <c r="AN512" s="327">
        <f t="shared" si="567"/>
        <v>0</v>
      </c>
      <c r="AO512" s="327">
        <f t="shared" si="568"/>
        <v>0</v>
      </c>
      <c r="AP512" s="327">
        <f t="shared" si="569"/>
        <v>0</v>
      </c>
      <c r="AQ512" s="327">
        <f t="shared" si="570"/>
        <v>0</v>
      </c>
      <c r="AR512" s="264">
        <f t="shared" si="572"/>
        <v>6000</v>
      </c>
      <c r="AS512" s="623" t="s">
        <v>2578</v>
      </c>
      <c r="AT512" s="786"/>
      <c r="BB512" s="623" t="s">
        <v>995</v>
      </c>
      <c r="BC512" s="623" t="s">
        <v>2580</v>
      </c>
      <c r="BD512" s="623" t="s">
        <v>2580</v>
      </c>
      <c r="BE512" s="623" t="s">
        <v>2581</v>
      </c>
      <c r="BF512" s="784">
        <v>46028</v>
      </c>
      <c r="BH512" s="616" t="s">
        <v>2976</v>
      </c>
      <c r="BI512" s="616" t="s">
        <v>2583</v>
      </c>
      <c r="BJ512" s="384" t="s">
        <v>2674</v>
      </c>
      <c r="BK512" s="616"/>
      <c r="BL512" s="384"/>
      <c r="BM512" s="384"/>
      <c r="BN512" s="616"/>
      <c r="BO512" s="639"/>
      <c r="BP512" s="785"/>
      <c r="BQ512" s="785"/>
      <c r="BR512" s="785"/>
      <c r="BS512" s="786" t="s">
        <v>2977</v>
      </c>
      <c r="BT512" s="786" t="s">
        <v>2462</v>
      </c>
      <c r="BU512" s="786" t="s">
        <v>2978</v>
      </c>
      <c r="BV512" s="796">
        <v>71337438</v>
      </c>
      <c r="BW512" s="797">
        <v>10713374381</v>
      </c>
      <c r="BX512" s="870">
        <v>3000</v>
      </c>
      <c r="BY512" s="629">
        <v>46030</v>
      </c>
      <c r="BZ512" s="629">
        <v>46081</v>
      </c>
      <c r="CA512" s="788"/>
      <c r="CB512" s="623">
        <f t="shared" si="554"/>
        <v>30</v>
      </c>
      <c r="CC512" s="789">
        <f t="shared" si="577"/>
        <v>3000</v>
      </c>
      <c r="CD512" s="623">
        <v>26</v>
      </c>
      <c r="CE512" s="790">
        <v>3000</v>
      </c>
      <c r="CF512" s="623">
        <v>26</v>
      </c>
      <c r="CG512" s="791">
        <v>3000</v>
      </c>
      <c r="CH512" s="791">
        <f t="shared" si="582"/>
        <v>0</v>
      </c>
      <c r="CI512" s="791">
        <f t="shared" si="578"/>
        <v>0</v>
      </c>
      <c r="CJ512" s="788"/>
      <c r="CK512" s="623">
        <f t="shared" si="557"/>
        <v>30</v>
      </c>
      <c r="CL512" s="789">
        <f t="shared" si="558"/>
        <v>3000</v>
      </c>
      <c r="CM512" s="623">
        <v>28</v>
      </c>
      <c r="CN512" s="790">
        <f t="shared" si="571"/>
        <v>0</v>
      </c>
      <c r="CO512" s="623">
        <v>28</v>
      </c>
      <c r="CP512" s="791">
        <v>3000</v>
      </c>
      <c r="CQ512" s="791">
        <f t="shared" si="573"/>
        <v>3000</v>
      </c>
      <c r="CR512" s="791">
        <f t="shared" si="574"/>
        <v>0</v>
      </c>
      <c r="CS512" s="792"/>
      <c r="CT512" s="623">
        <f t="shared" si="544"/>
        <v>0</v>
      </c>
      <c r="CU512" s="789">
        <f t="shared" si="545"/>
        <v>0</v>
      </c>
      <c r="CW512" s="791">
        <f t="shared" si="546"/>
        <v>0</v>
      </c>
      <c r="CY512" s="791">
        <f t="shared" si="547"/>
        <v>0</v>
      </c>
      <c r="CZ512" s="791">
        <f t="shared" si="548"/>
        <v>0</v>
      </c>
      <c r="DA512" s="791">
        <f t="shared" si="549"/>
        <v>0</v>
      </c>
      <c r="DC512" s="623">
        <f t="shared" si="575"/>
        <v>0</v>
      </c>
      <c r="DD512" s="789">
        <f t="shared" si="583"/>
        <v>0</v>
      </c>
      <c r="DF512" s="791">
        <f t="shared" si="584"/>
        <v>0</v>
      </c>
      <c r="DH512" s="791">
        <f t="shared" si="585"/>
        <v>0</v>
      </c>
      <c r="DU512" s="793">
        <f t="shared" si="576"/>
        <v>6000</v>
      </c>
      <c r="DV512" s="794">
        <f t="shared" si="551"/>
        <v>3000</v>
      </c>
      <c r="DW512" s="794">
        <f t="shared" si="552"/>
        <v>6000</v>
      </c>
      <c r="DX512" s="794">
        <f t="shared" si="586"/>
        <v>3000</v>
      </c>
      <c r="DY512" s="794">
        <f t="shared" si="587"/>
        <v>0</v>
      </c>
      <c r="EG512" s="621"/>
    </row>
    <row r="513" spans="1:137" s="623" customFormat="1" hidden="1" x14ac:dyDescent="0.25">
      <c r="A513" s="778">
        <v>2026</v>
      </c>
      <c r="B513" s="778">
        <v>479</v>
      </c>
      <c r="C513" s="778" t="s">
        <v>58</v>
      </c>
      <c r="D513" s="778">
        <v>3000654</v>
      </c>
      <c r="E513" s="778">
        <v>5005020</v>
      </c>
      <c r="F513" s="778" t="s">
        <v>2269</v>
      </c>
      <c r="G513" s="778" t="s">
        <v>2270</v>
      </c>
      <c r="H513" s="778">
        <v>93</v>
      </c>
      <c r="I513" s="779" t="s">
        <v>992</v>
      </c>
      <c r="J513" s="780" t="s">
        <v>10</v>
      </c>
      <c r="K513" s="780" t="s">
        <v>60</v>
      </c>
      <c r="L513" s="778" t="str">
        <f t="shared" si="581"/>
        <v>2.3</v>
      </c>
      <c r="M513" s="781" t="s">
        <v>62</v>
      </c>
      <c r="N513" s="781"/>
      <c r="O513" s="778" t="s">
        <v>2969</v>
      </c>
      <c r="P513" s="778" t="s">
        <v>65</v>
      </c>
      <c r="Q513" s="782">
        <v>1</v>
      </c>
      <c r="R513" s="320">
        <v>3000</v>
      </c>
      <c r="S513" s="778">
        <v>30</v>
      </c>
      <c r="T513" s="778">
        <v>30</v>
      </c>
      <c r="U513" s="778"/>
      <c r="V513" s="778"/>
      <c r="W513" s="321"/>
      <c r="X513" s="321"/>
      <c r="Y513" s="321"/>
      <c r="Z513" s="322"/>
      <c r="AA513" s="322"/>
      <c r="AB513" s="322"/>
      <c r="AC513" s="322"/>
      <c r="AD513" s="322"/>
      <c r="AE513" s="320">
        <f t="shared" si="553"/>
        <v>6000</v>
      </c>
      <c r="AF513" s="327">
        <f t="shared" si="579"/>
        <v>3000</v>
      </c>
      <c r="AG513" s="327">
        <f t="shared" si="580"/>
        <v>3000</v>
      </c>
      <c r="AH513" s="327">
        <f t="shared" si="561"/>
        <v>0</v>
      </c>
      <c r="AI513" s="327">
        <f t="shared" si="562"/>
        <v>0</v>
      </c>
      <c r="AJ513" s="327">
        <f t="shared" si="563"/>
        <v>0</v>
      </c>
      <c r="AK513" s="327">
        <f t="shared" si="564"/>
        <v>0</v>
      </c>
      <c r="AL513" s="327">
        <f t="shared" si="565"/>
        <v>0</v>
      </c>
      <c r="AM513" s="327">
        <f t="shared" si="566"/>
        <v>0</v>
      </c>
      <c r="AN513" s="327">
        <f t="shared" si="567"/>
        <v>0</v>
      </c>
      <c r="AO513" s="327">
        <f t="shared" si="568"/>
        <v>0</v>
      </c>
      <c r="AP513" s="327">
        <f t="shared" si="569"/>
        <v>0</v>
      </c>
      <c r="AQ513" s="327">
        <f t="shared" si="570"/>
        <v>0</v>
      </c>
      <c r="AR513" s="264">
        <f t="shared" si="572"/>
        <v>6000</v>
      </c>
      <c r="AS513" s="623" t="s">
        <v>2578</v>
      </c>
      <c r="AT513" s="786"/>
      <c r="BB513" s="623" t="s">
        <v>995</v>
      </c>
      <c r="BC513" s="623" t="s">
        <v>2580</v>
      </c>
      <c r="BD513" s="623" t="s">
        <v>2580</v>
      </c>
      <c r="BE513" s="623" t="s">
        <v>2581</v>
      </c>
      <c r="BF513" s="784">
        <v>46028</v>
      </c>
      <c r="BH513" s="616" t="s">
        <v>2979</v>
      </c>
      <c r="BI513" s="616" t="s">
        <v>2583</v>
      </c>
      <c r="BJ513" s="384" t="s">
        <v>2674</v>
      </c>
      <c r="BK513" s="616"/>
      <c r="BL513" s="384"/>
      <c r="BM513" s="384"/>
      <c r="BN513" s="616"/>
      <c r="BO513" s="639"/>
      <c r="BP513" s="785"/>
      <c r="BQ513" s="785"/>
      <c r="BR513" s="785"/>
      <c r="BS513" s="786" t="s">
        <v>2980</v>
      </c>
      <c r="BT513" s="786" t="s">
        <v>1429</v>
      </c>
      <c r="BU513" s="786" t="s">
        <v>2981</v>
      </c>
      <c r="BV513" s="796">
        <v>40675283</v>
      </c>
      <c r="BW513" s="797">
        <v>10406752831</v>
      </c>
      <c r="BX513" s="870">
        <v>3000</v>
      </c>
      <c r="BY513" s="629">
        <v>46030</v>
      </c>
      <c r="BZ513" s="629">
        <v>46081</v>
      </c>
      <c r="CA513" s="788"/>
      <c r="CB513" s="623">
        <f t="shared" si="554"/>
        <v>30</v>
      </c>
      <c r="CC513" s="789">
        <f t="shared" si="577"/>
        <v>3000</v>
      </c>
      <c r="CD513" s="623">
        <v>26</v>
      </c>
      <c r="CE513" s="790">
        <v>3000</v>
      </c>
      <c r="CF513" s="623">
        <v>26</v>
      </c>
      <c r="CG513" s="791">
        <v>3000</v>
      </c>
      <c r="CH513" s="791">
        <f t="shared" si="582"/>
        <v>0</v>
      </c>
      <c r="CI513" s="791">
        <f t="shared" si="578"/>
        <v>0</v>
      </c>
      <c r="CJ513" s="788"/>
      <c r="CK513" s="623">
        <f t="shared" si="557"/>
        <v>30</v>
      </c>
      <c r="CL513" s="789">
        <f t="shared" si="558"/>
        <v>3000</v>
      </c>
      <c r="CM513" s="623">
        <v>28</v>
      </c>
      <c r="CN513" s="790">
        <f t="shared" si="571"/>
        <v>0</v>
      </c>
      <c r="CO513" s="623">
        <v>28</v>
      </c>
      <c r="CP513" s="791">
        <v>3000</v>
      </c>
      <c r="CQ513" s="791">
        <f t="shared" si="573"/>
        <v>3000</v>
      </c>
      <c r="CR513" s="791">
        <f t="shared" si="574"/>
        <v>0</v>
      </c>
      <c r="CS513" s="792"/>
      <c r="CT513" s="623">
        <f t="shared" si="544"/>
        <v>0</v>
      </c>
      <c r="CU513" s="789">
        <f t="shared" si="545"/>
        <v>0</v>
      </c>
      <c r="CW513" s="791">
        <f t="shared" si="546"/>
        <v>0</v>
      </c>
      <c r="CY513" s="791">
        <f t="shared" si="547"/>
        <v>0</v>
      </c>
      <c r="CZ513" s="791">
        <f t="shared" si="548"/>
        <v>0</v>
      </c>
      <c r="DA513" s="791">
        <f t="shared" si="549"/>
        <v>0</v>
      </c>
      <c r="DC513" s="623">
        <f t="shared" si="575"/>
        <v>0</v>
      </c>
      <c r="DD513" s="789">
        <f t="shared" si="583"/>
        <v>0</v>
      </c>
      <c r="DF513" s="791">
        <f t="shared" si="584"/>
        <v>0</v>
      </c>
      <c r="DH513" s="791">
        <f t="shared" si="585"/>
        <v>0</v>
      </c>
      <c r="DU513" s="793">
        <f t="shared" si="576"/>
        <v>6000</v>
      </c>
      <c r="DV513" s="794">
        <f t="shared" si="551"/>
        <v>3000</v>
      </c>
      <c r="DW513" s="794">
        <f t="shared" si="552"/>
        <v>6000</v>
      </c>
      <c r="DX513" s="794">
        <f t="shared" si="586"/>
        <v>3000</v>
      </c>
      <c r="DY513" s="794">
        <f t="shared" si="587"/>
        <v>0</v>
      </c>
      <c r="EG513" s="621"/>
    </row>
    <row r="514" spans="1:137" s="623" customFormat="1" hidden="1" x14ac:dyDescent="0.25">
      <c r="A514" s="778">
        <v>2026</v>
      </c>
      <c r="B514" s="778">
        <v>479</v>
      </c>
      <c r="C514" s="778" t="s">
        <v>58</v>
      </c>
      <c r="D514" s="778">
        <v>3000654</v>
      </c>
      <c r="E514" s="778">
        <v>5005020</v>
      </c>
      <c r="F514" s="778" t="s">
        <v>2269</v>
      </c>
      <c r="G514" s="778" t="s">
        <v>2270</v>
      </c>
      <c r="H514" s="778">
        <v>93</v>
      </c>
      <c r="I514" s="779" t="s">
        <v>992</v>
      </c>
      <c r="J514" s="780" t="s">
        <v>10</v>
      </c>
      <c r="K514" s="780" t="s">
        <v>60</v>
      </c>
      <c r="L514" s="778" t="str">
        <f t="shared" si="581"/>
        <v>2.3</v>
      </c>
      <c r="M514" s="781" t="s">
        <v>62</v>
      </c>
      <c r="N514" s="781"/>
      <c r="O514" s="778" t="s">
        <v>2969</v>
      </c>
      <c r="P514" s="778" t="s">
        <v>65</v>
      </c>
      <c r="Q514" s="782">
        <v>1</v>
      </c>
      <c r="R514" s="320">
        <v>3000</v>
      </c>
      <c r="S514" s="778">
        <v>30</v>
      </c>
      <c r="T514" s="778">
        <v>30</v>
      </c>
      <c r="U514" s="778"/>
      <c r="V514" s="778"/>
      <c r="W514" s="321"/>
      <c r="X514" s="321"/>
      <c r="Y514" s="321"/>
      <c r="Z514" s="322"/>
      <c r="AA514" s="322"/>
      <c r="AB514" s="322"/>
      <c r="AC514" s="322"/>
      <c r="AD514" s="322"/>
      <c r="AE514" s="320">
        <f t="shared" si="553"/>
        <v>6000</v>
      </c>
      <c r="AF514" s="327">
        <f t="shared" si="579"/>
        <v>3000</v>
      </c>
      <c r="AG514" s="327">
        <f t="shared" si="580"/>
        <v>3000</v>
      </c>
      <c r="AH514" s="327">
        <f t="shared" si="561"/>
        <v>0</v>
      </c>
      <c r="AI514" s="327">
        <f t="shared" si="562"/>
        <v>0</v>
      </c>
      <c r="AJ514" s="327">
        <f t="shared" si="563"/>
        <v>0</v>
      </c>
      <c r="AK514" s="327">
        <f t="shared" si="564"/>
        <v>0</v>
      </c>
      <c r="AL514" s="327">
        <f t="shared" si="565"/>
        <v>0</v>
      </c>
      <c r="AM514" s="327">
        <f t="shared" si="566"/>
        <v>0</v>
      </c>
      <c r="AN514" s="327">
        <f t="shared" si="567"/>
        <v>0</v>
      </c>
      <c r="AO514" s="327">
        <f t="shared" si="568"/>
        <v>0</v>
      </c>
      <c r="AP514" s="327">
        <f t="shared" si="569"/>
        <v>0</v>
      </c>
      <c r="AQ514" s="327">
        <f t="shared" si="570"/>
        <v>0</v>
      </c>
      <c r="AR514" s="264">
        <f t="shared" si="572"/>
        <v>6000</v>
      </c>
      <c r="AS514" s="623" t="s">
        <v>2578</v>
      </c>
      <c r="AT514" s="786"/>
      <c r="BB514" s="623" t="s">
        <v>995</v>
      </c>
      <c r="BC514" s="623" t="s">
        <v>2580</v>
      </c>
      <c r="BD514" s="623" t="s">
        <v>2580</v>
      </c>
      <c r="BE514" s="623" t="s">
        <v>2581</v>
      </c>
      <c r="BF514" s="784">
        <v>46028</v>
      </c>
      <c r="BH514" s="616" t="s">
        <v>2982</v>
      </c>
      <c r="BI514" s="616" t="s">
        <v>2583</v>
      </c>
      <c r="BJ514" s="384" t="s">
        <v>2674</v>
      </c>
      <c r="BK514" s="616"/>
      <c r="BL514" s="384"/>
      <c r="BM514" s="384"/>
      <c r="BN514" s="616"/>
      <c r="BO514" s="639"/>
      <c r="BP514" s="785"/>
      <c r="BQ514" s="785"/>
      <c r="BR514" s="785"/>
      <c r="BS514" s="786" t="s">
        <v>1390</v>
      </c>
      <c r="BT514" s="786" t="s">
        <v>1283</v>
      </c>
      <c r="BU514" s="786" t="s">
        <v>2983</v>
      </c>
      <c r="BV514" s="796" t="s">
        <v>2984</v>
      </c>
      <c r="BW514" s="797" t="s">
        <v>2985</v>
      </c>
      <c r="BX514" s="870">
        <v>3000</v>
      </c>
      <c r="BY514" s="629">
        <v>46030</v>
      </c>
      <c r="BZ514" s="629">
        <v>46081</v>
      </c>
      <c r="CA514" s="788"/>
      <c r="CB514" s="623">
        <f t="shared" si="554"/>
        <v>30</v>
      </c>
      <c r="CC514" s="789">
        <f t="shared" si="577"/>
        <v>3000</v>
      </c>
      <c r="CD514" s="623">
        <v>26</v>
      </c>
      <c r="CE514" s="790">
        <v>3000</v>
      </c>
      <c r="CF514" s="623">
        <v>26</v>
      </c>
      <c r="CG514" s="791">
        <v>3000</v>
      </c>
      <c r="CH514" s="791">
        <f t="shared" si="582"/>
        <v>0</v>
      </c>
      <c r="CI514" s="791">
        <f t="shared" si="578"/>
        <v>0</v>
      </c>
      <c r="CJ514" s="788"/>
      <c r="CK514" s="623">
        <f t="shared" si="557"/>
        <v>30</v>
      </c>
      <c r="CL514" s="789">
        <f t="shared" si="558"/>
        <v>3000</v>
      </c>
      <c r="CM514" s="623">
        <v>28</v>
      </c>
      <c r="CN514" s="790">
        <f t="shared" si="571"/>
        <v>0</v>
      </c>
      <c r="CO514" s="623">
        <v>28</v>
      </c>
      <c r="CP514" s="791">
        <v>3000</v>
      </c>
      <c r="CQ514" s="791">
        <f t="shared" si="573"/>
        <v>3000</v>
      </c>
      <c r="CR514" s="791">
        <f t="shared" si="574"/>
        <v>0</v>
      </c>
      <c r="CS514" s="792"/>
      <c r="CT514" s="623">
        <f t="shared" si="544"/>
        <v>0</v>
      </c>
      <c r="CU514" s="789">
        <f t="shared" si="545"/>
        <v>0</v>
      </c>
      <c r="CW514" s="791">
        <f t="shared" si="546"/>
        <v>0</v>
      </c>
      <c r="CY514" s="791">
        <f t="shared" si="547"/>
        <v>0</v>
      </c>
      <c r="CZ514" s="791">
        <f t="shared" si="548"/>
        <v>0</v>
      </c>
      <c r="DA514" s="791">
        <f t="shared" si="549"/>
        <v>0</v>
      </c>
      <c r="DC514" s="623">
        <f t="shared" si="575"/>
        <v>0</v>
      </c>
      <c r="DD514" s="789">
        <f t="shared" si="583"/>
        <v>0</v>
      </c>
      <c r="DF514" s="791">
        <f t="shared" si="584"/>
        <v>0</v>
      </c>
      <c r="DH514" s="791">
        <f t="shared" si="585"/>
        <v>0</v>
      </c>
      <c r="DU514" s="793">
        <f t="shared" si="576"/>
        <v>6000</v>
      </c>
      <c r="DV514" s="794">
        <f t="shared" si="551"/>
        <v>3000</v>
      </c>
      <c r="DW514" s="794">
        <f t="shared" si="552"/>
        <v>6000</v>
      </c>
      <c r="DX514" s="794">
        <f t="shared" si="586"/>
        <v>3000</v>
      </c>
      <c r="DY514" s="794">
        <f t="shared" si="587"/>
        <v>0</v>
      </c>
      <c r="EG514" s="621"/>
    </row>
    <row r="515" spans="1:137" s="623" customFormat="1" hidden="1" x14ac:dyDescent="0.25">
      <c r="A515" s="778">
        <v>2026</v>
      </c>
      <c r="B515" s="778">
        <v>479</v>
      </c>
      <c r="C515" s="778" t="s">
        <v>58</v>
      </c>
      <c r="D515" s="778">
        <v>3000654</v>
      </c>
      <c r="E515" s="778">
        <v>5005020</v>
      </c>
      <c r="F515" s="778" t="s">
        <v>2269</v>
      </c>
      <c r="G515" s="778" t="s">
        <v>2270</v>
      </c>
      <c r="H515" s="778">
        <v>93</v>
      </c>
      <c r="I515" s="779" t="s">
        <v>992</v>
      </c>
      <c r="J515" s="780" t="s">
        <v>10</v>
      </c>
      <c r="K515" s="780" t="s">
        <v>60</v>
      </c>
      <c r="L515" s="778" t="str">
        <f t="shared" si="581"/>
        <v>2.3</v>
      </c>
      <c r="M515" s="781" t="s">
        <v>62</v>
      </c>
      <c r="N515" s="781"/>
      <c r="O515" s="778" t="s">
        <v>2969</v>
      </c>
      <c r="P515" s="778" t="s">
        <v>65</v>
      </c>
      <c r="Q515" s="782">
        <v>1</v>
      </c>
      <c r="R515" s="320">
        <v>3000</v>
      </c>
      <c r="S515" s="778">
        <v>30</v>
      </c>
      <c r="T515" s="778">
        <v>30</v>
      </c>
      <c r="U515" s="778"/>
      <c r="V515" s="778"/>
      <c r="W515" s="321"/>
      <c r="X515" s="321"/>
      <c r="Y515" s="321"/>
      <c r="Z515" s="322"/>
      <c r="AA515" s="322"/>
      <c r="AB515" s="322"/>
      <c r="AC515" s="322"/>
      <c r="AD515" s="322"/>
      <c r="AE515" s="320">
        <f t="shared" si="553"/>
        <v>6000</v>
      </c>
      <c r="AF515" s="327">
        <f t="shared" si="579"/>
        <v>3000</v>
      </c>
      <c r="AG515" s="327">
        <f t="shared" si="580"/>
        <v>3000</v>
      </c>
      <c r="AH515" s="327">
        <f t="shared" si="561"/>
        <v>0</v>
      </c>
      <c r="AI515" s="327">
        <f t="shared" si="562"/>
        <v>0</v>
      </c>
      <c r="AJ515" s="327">
        <f t="shared" si="563"/>
        <v>0</v>
      </c>
      <c r="AK515" s="327">
        <f t="shared" si="564"/>
        <v>0</v>
      </c>
      <c r="AL515" s="327">
        <f t="shared" si="565"/>
        <v>0</v>
      </c>
      <c r="AM515" s="327">
        <f t="shared" si="566"/>
        <v>0</v>
      </c>
      <c r="AN515" s="327">
        <f t="shared" si="567"/>
        <v>0</v>
      </c>
      <c r="AO515" s="327">
        <f t="shared" si="568"/>
        <v>0</v>
      </c>
      <c r="AP515" s="327">
        <f t="shared" si="569"/>
        <v>0</v>
      </c>
      <c r="AQ515" s="327">
        <f t="shared" si="570"/>
        <v>0</v>
      </c>
      <c r="AR515" s="264">
        <f t="shared" si="572"/>
        <v>6000</v>
      </c>
      <c r="AS515" s="623" t="s">
        <v>2578</v>
      </c>
      <c r="AT515" s="786"/>
      <c r="BB515" s="623" t="s">
        <v>995</v>
      </c>
      <c r="BC515" s="623" t="s">
        <v>2580</v>
      </c>
      <c r="BD515" s="623" t="s">
        <v>2580</v>
      </c>
      <c r="BE515" s="623" t="s">
        <v>2581</v>
      </c>
      <c r="BF515" s="784">
        <v>46028</v>
      </c>
      <c r="BH515" s="616" t="s">
        <v>2986</v>
      </c>
      <c r="BI515" s="616" t="s">
        <v>2583</v>
      </c>
      <c r="BJ515" s="384" t="s">
        <v>2674</v>
      </c>
      <c r="BK515" s="616"/>
      <c r="BL515" s="384"/>
      <c r="BM515" s="384"/>
      <c r="BN515" s="616"/>
      <c r="BO515" s="639"/>
      <c r="BP515" s="785"/>
      <c r="BQ515" s="785"/>
      <c r="BR515" s="785"/>
      <c r="BS515" s="786" t="s">
        <v>2987</v>
      </c>
      <c r="BT515" s="786" t="s">
        <v>1279</v>
      </c>
      <c r="BU515" s="786" t="s">
        <v>2988</v>
      </c>
      <c r="BV515" s="796" t="s">
        <v>2989</v>
      </c>
      <c r="BW515" s="797" t="s">
        <v>2990</v>
      </c>
      <c r="BX515" s="870">
        <v>3000</v>
      </c>
      <c r="BY515" s="629">
        <v>46030</v>
      </c>
      <c r="BZ515" s="629">
        <v>46081</v>
      </c>
      <c r="CA515" s="788"/>
      <c r="CB515" s="623">
        <f t="shared" si="554"/>
        <v>30</v>
      </c>
      <c r="CC515" s="789">
        <f t="shared" si="577"/>
        <v>3000</v>
      </c>
      <c r="CD515" s="623">
        <v>26</v>
      </c>
      <c r="CE515" s="790">
        <v>3000</v>
      </c>
      <c r="CF515" s="623">
        <v>26</v>
      </c>
      <c r="CG515" s="791">
        <v>3000</v>
      </c>
      <c r="CH515" s="791">
        <f t="shared" si="582"/>
        <v>0</v>
      </c>
      <c r="CI515" s="791">
        <f t="shared" si="578"/>
        <v>0</v>
      </c>
      <c r="CJ515" s="788"/>
      <c r="CK515" s="623">
        <f t="shared" si="557"/>
        <v>30</v>
      </c>
      <c r="CL515" s="789">
        <f t="shared" si="558"/>
        <v>3000</v>
      </c>
      <c r="CM515" s="623">
        <v>28</v>
      </c>
      <c r="CN515" s="790">
        <f t="shared" si="571"/>
        <v>0</v>
      </c>
      <c r="CO515" s="623">
        <v>28</v>
      </c>
      <c r="CP515" s="791">
        <v>3000</v>
      </c>
      <c r="CQ515" s="791">
        <f t="shared" si="573"/>
        <v>3000</v>
      </c>
      <c r="CR515" s="791">
        <f t="shared" si="574"/>
        <v>0</v>
      </c>
      <c r="CS515" s="792"/>
      <c r="CT515" s="623">
        <f t="shared" si="544"/>
        <v>0</v>
      </c>
      <c r="CU515" s="789">
        <f t="shared" si="545"/>
        <v>0</v>
      </c>
      <c r="CW515" s="791">
        <f t="shared" si="546"/>
        <v>0</v>
      </c>
      <c r="CY515" s="791">
        <f t="shared" si="547"/>
        <v>0</v>
      </c>
      <c r="CZ515" s="791">
        <f t="shared" si="548"/>
        <v>0</v>
      </c>
      <c r="DA515" s="791">
        <f t="shared" si="549"/>
        <v>0</v>
      </c>
      <c r="DC515" s="623">
        <f t="shared" si="575"/>
        <v>0</v>
      </c>
      <c r="DD515" s="789">
        <f t="shared" si="583"/>
        <v>0</v>
      </c>
      <c r="DF515" s="791">
        <f t="shared" si="584"/>
        <v>0</v>
      </c>
      <c r="DH515" s="791">
        <f t="shared" si="585"/>
        <v>0</v>
      </c>
      <c r="DU515" s="793">
        <f t="shared" si="576"/>
        <v>6000</v>
      </c>
      <c r="DV515" s="794">
        <f t="shared" si="551"/>
        <v>3000</v>
      </c>
      <c r="DW515" s="794">
        <f t="shared" si="552"/>
        <v>6000</v>
      </c>
      <c r="DX515" s="794">
        <f t="shared" si="586"/>
        <v>3000</v>
      </c>
      <c r="DY515" s="794">
        <f t="shared" si="587"/>
        <v>0</v>
      </c>
      <c r="EG515" s="621"/>
    </row>
    <row r="516" spans="1:137" s="623" customFormat="1" hidden="1" x14ac:dyDescent="0.25">
      <c r="A516" s="778">
        <v>2026</v>
      </c>
      <c r="B516" s="778">
        <v>479</v>
      </c>
      <c r="C516" s="778" t="s">
        <v>58</v>
      </c>
      <c r="D516" s="778">
        <v>3000654</v>
      </c>
      <c r="E516" s="778">
        <v>5005020</v>
      </c>
      <c r="F516" s="778" t="s">
        <v>2269</v>
      </c>
      <c r="G516" s="778" t="s">
        <v>2270</v>
      </c>
      <c r="H516" s="778">
        <v>93</v>
      </c>
      <c r="I516" s="779" t="s">
        <v>992</v>
      </c>
      <c r="J516" s="780" t="s">
        <v>10</v>
      </c>
      <c r="K516" s="780" t="s">
        <v>60</v>
      </c>
      <c r="L516" s="778" t="str">
        <f t="shared" si="581"/>
        <v>2.3</v>
      </c>
      <c r="M516" s="781" t="s">
        <v>62</v>
      </c>
      <c r="N516" s="781"/>
      <c r="O516" s="778" t="s">
        <v>2991</v>
      </c>
      <c r="P516" s="778" t="s">
        <v>65</v>
      </c>
      <c r="Q516" s="782">
        <v>1</v>
      </c>
      <c r="R516" s="320">
        <v>4500</v>
      </c>
      <c r="S516" s="778">
        <v>30</v>
      </c>
      <c r="T516" s="778">
        <v>30</v>
      </c>
      <c r="U516" s="778"/>
      <c r="V516" s="778"/>
      <c r="W516" s="321"/>
      <c r="X516" s="321"/>
      <c r="Y516" s="321"/>
      <c r="Z516" s="322"/>
      <c r="AA516" s="322"/>
      <c r="AB516" s="322"/>
      <c r="AC516" s="322"/>
      <c r="AD516" s="322"/>
      <c r="AE516" s="320">
        <f t="shared" si="553"/>
        <v>9000</v>
      </c>
      <c r="AF516" s="327">
        <f t="shared" si="579"/>
        <v>4500</v>
      </c>
      <c r="AG516" s="327">
        <f t="shared" si="580"/>
        <v>4500</v>
      </c>
      <c r="AH516" s="327">
        <f t="shared" si="561"/>
        <v>0</v>
      </c>
      <c r="AI516" s="327">
        <f t="shared" si="562"/>
        <v>0</v>
      </c>
      <c r="AJ516" s="327">
        <f t="shared" si="563"/>
        <v>0</v>
      </c>
      <c r="AK516" s="327">
        <f t="shared" si="564"/>
        <v>0</v>
      </c>
      <c r="AL516" s="327">
        <f t="shared" si="565"/>
        <v>0</v>
      </c>
      <c r="AM516" s="327">
        <f t="shared" si="566"/>
        <v>0</v>
      </c>
      <c r="AN516" s="327">
        <f t="shared" si="567"/>
        <v>0</v>
      </c>
      <c r="AO516" s="327">
        <f t="shared" si="568"/>
        <v>0</v>
      </c>
      <c r="AP516" s="327">
        <f t="shared" si="569"/>
        <v>0</v>
      </c>
      <c r="AQ516" s="327">
        <f t="shared" si="570"/>
        <v>0</v>
      </c>
      <c r="AR516" s="264">
        <f t="shared" si="572"/>
        <v>9000</v>
      </c>
      <c r="AS516" s="623" t="s">
        <v>2578</v>
      </c>
      <c r="AT516" s="783" t="s">
        <v>2579</v>
      </c>
      <c r="BB516" s="623" t="s">
        <v>995</v>
      </c>
      <c r="BC516" s="623" t="s">
        <v>2580</v>
      </c>
      <c r="BD516" s="623" t="s">
        <v>2580</v>
      </c>
      <c r="BE516" s="623" t="s">
        <v>2581</v>
      </c>
      <c r="BF516" s="784">
        <v>46028</v>
      </c>
      <c r="BH516" s="616" t="s">
        <v>2992</v>
      </c>
      <c r="BI516" s="616" t="s">
        <v>2583</v>
      </c>
      <c r="BJ516" s="384" t="s">
        <v>2674</v>
      </c>
      <c r="BK516" s="616"/>
      <c r="BL516" s="384"/>
      <c r="BM516" s="384"/>
      <c r="BN516" s="616"/>
      <c r="BO516" s="639"/>
      <c r="BP516" s="785"/>
      <c r="BQ516" s="785"/>
      <c r="BR516" s="785"/>
      <c r="BS516" s="786" t="s">
        <v>2080</v>
      </c>
      <c r="BT516" s="786" t="s">
        <v>2369</v>
      </c>
      <c r="BU516" s="786" t="s">
        <v>2993</v>
      </c>
      <c r="BV516" s="785">
        <v>16014484</v>
      </c>
      <c r="BW516" s="785">
        <v>10160144845</v>
      </c>
      <c r="BX516" s="870">
        <v>4500</v>
      </c>
      <c r="BY516" s="629">
        <v>46030</v>
      </c>
      <c r="BZ516" s="629">
        <v>46081</v>
      </c>
      <c r="CA516" s="788"/>
      <c r="CB516" s="623">
        <f t="shared" si="554"/>
        <v>30</v>
      </c>
      <c r="CC516" s="789">
        <f t="shared" si="577"/>
        <v>4500</v>
      </c>
      <c r="CD516" s="623">
        <v>26</v>
      </c>
      <c r="CE516" s="790">
        <v>4500</v>
      </c>
      <c r="CF516" s="623">
        <v>26</v>
      </c>
      <c r="CG516" s="791">
        <v>4500</v>
      </c>
      <c r="CH516" s="790">
        <f t="shared" si="582"/>
        <v>0</v>
      </c>
      <c r="CI516" s="790">
        <f t="shared" si="578"/>
        <v>0</v>
      </c>
      <c r="CJ516" s="788"/>
      <c r="CK516" s="623">
        <f t="shared" si="557"/>
        <v>30</v>
      </c>
      <c r="CL516" s="790">
        <f t="shared" si="558"/>
        <v>4500</v>
      </c>
      <c r="CM516" s="623">
        <v>28</v>
      </c>
      <c r="CN516" s="790">
        <f t="shared" si="571"/>
        <v>0</v>
      </c>
      <c r="CO516" s="623">
        <v>28</v>
      </c>
      <c r="CP516" s="790">
        <v>4500</v>
      </c>
      <c r="CQ516" s="791">
        <f t="shared" si="573"/>
        <v>4500</v>
      </c>
      <c r="CR516" s="791">
        <f t="shared" si="574"/>
        <v>0</v>
      </c>
      <c r="CS516" s="792"/>
      <c r="CT516" s="623">
        <f t="shared" si="544"/>
        <v>0</v>
      </c>
      <c r="CU516" s="789">
        <f t="shared" si="545"/>
        <v>0</v>
      </c>
      <c r="CW516" s="791">
        <f t="shared" si="546"/>
        <v>0</v>
      </c>
      <c r="CY516" s="791">
        <f t="shared" si="547"/>
        <v>0</v>
      </c>
      <c r="CZ516" s="791">
        <f t="shared" si="548"/>
        <v>0</v>
      </c>
      <c r="DA516" s="791">
        <f t="shared" si="549"/>
        <v>0</v>
      </c>
      <c r="DC516" s="623">
        <f t="shared" si="575"/>
        <v>0</v>
      </c>
      <c r="DD516" s="789">
        <f t="shared" si="583"/>
        <v>0</v>
      </c>
      <c r="DF516" s="791">
        <f t="shared" si="584"/>
        <v>0</v>
      </c>
      <c r="DH516" s="791">
        <f t="shared" si="585"/>
        <v>0</v>
      </c>
      <c r="DU516" s="793">
        <f t="shared" si="576"/>
        <v>9000</v>
      </c>
      <c r="DV516" s="794">
        <f t="shared" si="551"/>
        <v>4500</v>
      </c>
      <c r="DW516" s="794">
        <f t="shared" si="552"/>
        <v>9000</v>
      </c>
      <c r="DX516" s="794">
        <f t="shared" si="586"/>
        <v>4500</v>
      </c>
      <c r="DY516" s="794">
        <f t="shared" si="587"/>
        <v>0</v>
      </c>
      <c r="EG516" s="621"/>
    </row>
    <row r="517" spans="1:137" s="623" customFormat="1" hidden="1" x14ac:dyDescent="0.25">
      <c r="A517" s="778">
        <v>2026</v>
      </c>
      <c r="B517" s="778">
        <v>479</v>
      </c>
      <c r="C517" s="778" t="s">
        <v>58</v>
      </c>
      <c r="D517" s="778">
        <v>3000654</v>
      </c>
      <c r="E517" s="778">
        <v>5005020</v>
      </c>
      <c r="F517" s="778" t="s">
        <v>2269</v>
      </c>
      <c r="G517" s="778" t="s">
        <v>2270</v>
      </c>
      <c r="H517" s="778">
        <v>93</v>
      </c>
      <c r="I517" s="779" t="s">
        <v>992</v>
      </c>
      <c r="J517" s="780" t="s">
        <v>10</v>
      </c>
      <c r="K517" s="780" t="s">
        <v>60</v>
      </c>
      <c r="L517" s="778" t="str">
        <f t="shared" si="581"/>
        <v>2.3</v>
      </c>
      <c r="M517" s="781" t="s">
        <v>62</v>
      </c>
      <c r="N517" s="781"/>
      <c r="O517" s="778" t="s">
        <v>2991</v>
      </c>
      <c r="P517" s="778" t="s">
        <v>65</v>
      </c>
      <c r="Q517" s="782">
        <v>1</v>
      </c>
      <c r="R517" s="320">
        <v>4500</v>
      </c>
      <c r="S517" s="778">
        <v>30</v>
      </c>
      <c r="T517" s="778">
        <v>30</v>
      </c>
      <c r="U517" s="778"/>
      <c r="V517" s="778"/>
      <c r="W517" s="321"/>
      <c r="X517" s="321"/>
      <c r="Y517" s="321"/>
      <c r="Z517" s="322"/>
      <c r="AA517" s="322"/>
      <c r="AB517" s="322"/>
      <c r="AC517" s="322"/>
      <c r="AD517" s="322"/>
      <c r="AE517" s="320">
        <f t="shared" si="553"/>
        <v>9000</v>
      </c>
      <c r="AF517" s="327">
        <f t="shared" si="579"/>
        <v>4500</v>
      </c>
      <c r="AG517" s="327">
        <f t="shared" si="580"/>
        <v>4500</v>
      </c>
      <c r="AH517" s="327">
        <f t="shared" si="561"/>
        <v>0</v>
      </c>
      <c r="AI517" s="327">
        <f t="shared" si="562"/>
        <v>0</v>
      </c>
      <c r="AJ517" s="327">
        <f t="shared" si="563"/>
        <v>0</v>
      </c>
      <c r="AK517" s="327">
        <f t="shared" si="564"/>
        <v>0</v>
      </c>
      <c r="AL517" s="327">
        <f t="shared" si="565"/>
        <v>0</v>
      </c>
      <c r="AM517" s="327">
        <f t="shared" si="566"/>
        <v>0</v>
      </c>
      <c r="AN517" s="327">
        <f t="shared" si="567"/>
        <v>0</v>
      </c>
      <c r="AO517" s="327">
        <f t="shared" si="568"/>
        <v>0</v>
      </c>
      <c r="AP517" s="327">
        <f t="shared" si="569"/>
        <v>0</v>
      </c>
      <c r="AQ517" s="327">
        <f t="shared" si="570"/>
        <v>0</v>
      </c>
      <c r="AR517" s="264">
        <f t="shared" si="572"/>
        <v>9000</v>
      </c>
      <c r="AS517" s="623" t="s">
        <v>2578</v>
      </c>
      <c r="AT517" s="783" t="s">
        <v>2579</v>
      </c>
      <c r="BB517" s="623" t="s">
        <v>995</v>
      </c>
      <c r="BC517" s="623" t="s">
        <v>2580</v>
      </c>
      <c r="BD517" s="623" t="s">
        <v>2580</v>
      </c>
      <c r="BE517" s="623" t="s">
        <v>2581</v>
      </c>
      <c r="BF517" s="784">
        <v>46028</v>
      </c>
      <c r="BH517" s="616" t="s">
        <v>2994</v>
      </c>
      <c r="BI517" s="616" t="s">
        <v>2583</v>
      </c>
      <c r="BJ517" s="384" t="s">
        <v>2674</v>
      </c>
      <c r="BK517" s="616"/>
      <c r="BL517" s="384"/>
      <c r="BM517" s="384"/>
      <c r="BN517" s="616"/>
      <c r="BO517" s="639"/>
      <c r="BP517" s="785"/>
      <c r="BQ517" s="785"/>
      <c r="BR517" s="785"/>
      <c r="BS517" s="786" t="s">
        <v>2995</v>
      </c>
      <c r="BT517" s="786" t="s">
        <v>2996</v>
      </c>
      <c r="BU517" s="786" t="s">
        <v>2997</v>
      </c>
      <c r="BV517" s="785">
        <v>47282710</v>
      </c>
      <c r="BW517" s="785">
        <v>10472827109</v>
      </c>
      <c r="BX517" s="870">
        <v>4500</v>
      </c>
      <c r="BY517" s="629">
        <v>46030</v>
      </c>
      <c r="BZ517" s="629">
        <v>46081</v>
      </c>
      <c r="CA517" s="788"/>
      <c r="CB517" s="623">
        <f t="shared" si="554"/>
        <v>30</v>
      </c>
      <c r="CC517" s="789">
        <f t="shared" si="577"/>
        <v>4500</v>
      </c>
      <c r="CD517" s="623">
        <v>26</v>
      </c>
      <c r="CE517" s="790">
        <v>4500</v>
      </c>
      <c r="CF517" s="623">
        <v>26</v>
      </c>
      <c r="CG517" s="791">
        <v>4500</v>
      </c>
      <c r="CH517" s="790">
        <f t="shared" si="582"/>
        <v>0</v>
      </c>
      <c r="CI517" s="790">
        <f t="shared" si="578"/>
        <v>0</v>
      </c>
      <c r="CJ517" s="788"/>
      <c r="CK517" s="623">
        <f t="shared" si="557"/>
        <v>30</v>
      </c>
      <c r="CL517" s="790">
        <f t="shared" si="558"/>
        <v>4500</v>
      </c>
      <c r="CM517" s="623">
        <v>28</v>
      </c>
      <c r="CN517" s="790">
        <f t="shared" si="571"/>
        <v>0</v>
      </c>
      <c r="CO517" s="623">
        <v>28</v>
      </c>
      <c r="CP517" s="790">
        <v>4500</v>
      </c>
      <c r="CQ517" s="791">
        <f t="shared" si="573"/>
        <v>4500</v>
      </c>
      <c r="CR517" s="791">
        <f t="shared" si="574"/>
        <v>0</v>
      </c>
      <c r="CS517" s="792"/>
      <c r="CT517" s="623">
        <f t="shared" si="544"/>
        <v>0</v>
      </c>
      <c r="CU517" s="789">
        <f t="shared" si="545"/>
        <v>0</v>
      </c>
      <c r="CW517" s="791">
        <f t="shared" si="546"/>
        <v>0</v>
      </c>
      <c r="CY517" s="791">
        <f t="shared" si="547"/>
        <v>0</v>
      </c>
      <c r="CZ517" s="791">
        <f t="shared" si="548"/>
        <v>0</v>
      </c>
      <c r="DA517" s="791">
        <f t="shared" si="549"/>
        <v>0</v>
      </c>
      <c r="DC517" s="623">
        <f t="shared" si="575"/>
        <v>0</v>
      </c>
      <c r="DD517" s="789">
        <f t="shared" si="583"/>
        <v>0</v>
      </c>
      <c r="DF517" s="791">
        <f t="shared" si="584"/>
        <v>0</v>
      </c>
      <c r="DH517" s="791">
        <f t="shared" si="585"/>
        <v>0</v>
      </c>
      <c r="DU517" s="793">
        <f t="shared" si="576"/>
        <v>9000</v>
      </c>
      <c r="DV517" s="794">
        <f t="shared" si="551"/>
        <v>4500</v>
      </c>
      <c r="DW517" s="794">
        <f t="shared" si="552"/>
        <v>9000</v>
      </c>
      <c r="DX517" s="794">
        <f t="shared" si="586"/>
        <v>4500</v>
      </c>
      <c r="DY517" s="794">
        <f t="shared" si="587"/>
        <v>0</v>
      </c>
      <c r="EG517" s="621"/>
    </row>
    <row r="518" spans="1:137" s="623" customFormat="1" hidden="1" x14ac:dyDescent="0.25">
      <c r="A518" s="778">
        <v>2026</v>
      </c>
      <c r="B518" s="778">
        <v>479</v>
      </c>
      <c r="C518" s="778" t="s">
        <v>58</v>
      </c>
      <c r="D518" s="778">
        <v>3000654</v>
      </c>
      <c r="E518" s="778">
        <v>5005020</v>
      </c>
      <c r="F518" s="778" t="s">
        <v>2269</v>
      </c>
      <c r="G518" s="778" t="s">
        <v>2270</v>
      </c>
      <c r="H518" s="778">
        <v>93</v>
      </c>
      <c r="I518" s="779" t="s">
        <v>992</v>
      </c>
      <c r="J518" s="780" t="s">
        <v>10</v>
      </c>
      <c r="K518" s="780" t="s">
        <v>60</v>
      </c>
      <c r="L518" s="778" t="str">
        <f t="shared" si="581"/>
        <v>2.3</v>
      </c>
      <c r="M518" s="781" t="s">
        <v>62</v>
      </c>
      <c r="N518" s="781"/>
      <c r="O518" s="778" t="s">
        <v>2991</v>
      </c>
      <c r="P518" s="778" t="s">
        <v>65</v>
      </c>
      <c r="Q518" s="782">
        <v>1</v>
      </c>
      <c r="R518" s="320">
        <v>4500</v>
      </c>
      <c r="S518" s="778">
        <v>30</v>
      </c>
      <c r="T518" s="778">
        <v>30</v>
      </c>
      <c r="U518" s="778"/>
      <c r="V518" s="778"/>
      <c r="W518" s="321"/>
      <c r="X518" s="321"/>
      <c r="Y518" s="321"/>
      <c r="Z518" s="322"/>
      <c r="AA518" s="322"/>
      <c r="AB518" s="322"/>
      <c r="AC518" s="322"/>
      <c r="AD518" s="322"/>
      <c r="AE518" s="320">
        <f t="shared" si="553"/>
        <v>9000</v>
      </c>
      <c r="AF518" s="327">
        <f t="shared" si="579"/>
        <v>4500</v>
      </c>
      <c r="AG518" s="327">
        <f t="shared" si="580"/>
        <v>4500</v>
      </c>
      <c r="AH518" s="327">
        <f t="shared" si="561"/>
        <v>0</v>
      </c>
      <c r="AI518" s="327">
        <f t="shared" si="562"/>
        <v>0</v>
      </c>
      <c r="AJ518" s="327">
        <f t="shared" si="563"/>
        <v>0</v>
      </c>
      <c r="AK518" s="327">
        <f t="shared" si="564"/>
        <v>0</v>
      </c>
      <c r="AL518" s="327">
        <f t="shared" si="565"/>
        <v>0</v>
      </c>
      <c r="AM518" s="327">
        <f t="shared" si="566"/>
        <v>0</v>
      </c>
      <c r="AN518" s="327">
        <f t="shared" si="567"/>
        <v>0</v>
      </c>
      <c r="AO518" s="327">
        <f t="shared" si="568"/>
        <v>0</v>
      </c>
      <c r="AP518" s="327">
        <f t="shared" si="569"/>
        <v>0</v>
      </c>
      <c r="AQ518" s="327">
        <f t="shared" si="570"/>
        <v>0</v>
      </c>
      <c r="AR518" s="264">
        <f t="shared" si="572"/>
        <v>9000</v>
      </c>
      <c r="AS518" s="623" t="s">
        <v>2578</v>
      </c>
      <c r="AT518" s="783" t="s">
        <v>2579</v>
      </c>
      <c r="BB518" s="623" t="s">
        <v>995</v>
      </c>
      <c r="BC518" s="623" t="s">
        <v>2580</v>
      </c>
      <c r="BD518" s="623" t="s">
        <v>2580</v>
      </c>
      <c r="BE518" s="623" t="s">
        <v>2581</v>
      </c>
      <c r="BF518" s="784">
        <v>46028</v>
      </c>
      <c r="BH518" s="616" t="s">
        <v>2998</v>
      </c>
      <c r="BI518" s="616" t="s">
        <v>2583</v>
      </c>
      <c r="BJ518" s="384" t="s">
        <v>2674</v>
      </c>
      <c r="BK518" s="616"/>
      <c r="BL518" s="384"/>
      <c r="BM518" s="384"/>
      <c r="BN518" s="616"/>
      <c r="BO518" s="639"/>
      <c r="BP518" s="785"/>
      <c r="BQ518" s="785"/>
      <c r="BR518" s="785"/>
      <c r="BS518" s="786" t="s">
        <v>1800</v>
      </c>
      <c r="BT518" s="786" t="s">
        <v>2999</v>
      </c>
      <c r="BU518" s="786" t="s">
        <v>3000</v>
      </c>
      <c r="BV518" s="785">
        <v>41220505</v>
      </c>
      <c r="BW518" s="785">
        <v>10412205052</v>
      </c>
      <c r="BX518" s="870">
        <v>4500</v>
      </c>
      <c r="BY518" s="629">
        <v>46030</v>
      </c>
      <c r="BZ518" s="629">
        <v>46081</v>
      </c>
      <c r="CA518" s="788"/>
      <c r="CB518" s="623">
        <f t="shared" si="554"/>
        <v>30</v>
      </c>
      <c r="CC518" s="789">
        <f t="shared" si="577"/>
        <v>4500</v>
      </c>
      <c r="CD518" s="623">
        <v>26</v>
      </c>
      <c r="CE518" s="790">
        <v>4500</v>
      </c>
      <c r="CF518" s="623">
        <v>26</v>
      </c>
      <c r="CG518" s="791">
        <v>4500</v>
      </c>
      <c r="CH518" s="790">
        <f t="shared" si="582"/>
        <v>0</v>
      </c>
      <c r="CI518" s="790">
        <f t="shared" si="578"/>
        <v>0</v>
      </c>
      <c r="CJ518" s="788"/>
      <c r="CK518" s="623">
        <f t="shared" si="557"/>
        <v>30</v>
      </c>
      <c r="CL518" s="790">
        <f t="shared" si="558"/>
        <v>4500</v>
      </c>
      <c r="CM518" s="623">
        <v>28</v>
      </c>
      <c r="CN518" s="790">
        <f t="shared" si="571"/>
        <v>0</v>
      </c>
      <c r="CO518" s="623">
        <v>28</v>
      </c>
      <c r="CP518" s="790">
        <v>4500</v>
      </c>
      <c r="CQ518" s="791">
        <f t="shared" si="573"/>
        <v>4500</v>
      </c>
      <c r="CR518" s="791">
        <f t="shared" si="574"/>
        <v>0</v>
      </c>
      <c r="CS518" s="792"/>
      <c r="CT518" s="623">
        <f t="shared" si="544"/>
        <v>0</v>
      </c>
      <c r="CU518" s="789">
        <f t="shared" si="545"/>
        <v>0</v>
      </c>
      <c r="CW518" s="791">
        <f t="shared" si="546"/>
        <v>0</v>
      </c>
      <c r="CY518" s="791">
        <f t="shared" si="547"/>
        <v>0</v>
      </c>
      <c r="CZ518" s="791">
        <f t="shared" si="548"/>
        <v>0</v>
      </c>
      <c r="DA518" s="791">
        <f t="shared" si="549"/>
        <v>0</v>
      </c>
      <c r="DC518" s="623">
        <f t="shared" si="575"/>
        <v>0</v>
      </c>
      <c r="DD518" s="789">
        <f t="shared" si="583"/>
        <v>0</v>
      </c>
      <c r="DF518" s="791">
        <f t="shared" si="584"/>
        <v>0</v>
      </c>
      <c r="DH518" s="791">
        <f t="shared" si="585"/>
        <v>0</v>
      </c>
      <c r="DU518" s="793">
        <f t="shared" si="576"/>
        <v>9000</v>
      </c>
      <c r="DV518" s="794">
        <f t="shared" si="551"/>
        <v>4500</v>
      </c>
      <c r="DW518" s="794">
        <f t="shared" si="552"/>
        <v>9000</v>
      </c>
      <c r="DX518" s="794">
        <f t="shared" si="586"/>
        <v>4500</v>
      </c>
      <c r="DY518" s="794">
        <f t="shared" si="587"/>
        <v>0</v>
      </c>
      <c r="EG518" s="621"/>
    </row>
    <row r="519" spans="1:137" s="623" customFormat="1" hidden="1" x14ac:dyDescent="0.25">
      <c r="A519" s="778">
        <v>2026</v>
      </c>
      <c r="B519" s="778">
        <v>479</v>
      </c>
      <c r="C519" s="778" t="s">
        <v>58</v>
      </c>
      <c r="D519" s="778">
        <v>3000654</v>
      </c>
      <c r="E519" s="778">
        <v>5005020</v>
      </c>
      <c r="F519" s="778" t="s">
        <v>2269</v>
      </c>
      <c r="G519" s="778" t="s">
        <v>2270</v>
      </c>
      <c r="H519" s="778">
        <v>93</v>
      </c>
      <c r="I519" s="779" t="s">
        <v>992</v>
      </c>
      <c r="J519" s="780" t="s">
        <v>10</v>
      </c>
      <c r="K519" s="780" t="s">
        <v>60</v>
      </c>
      <c r="L519" s="778" t="str">
        <f t="shared" si="581"/>
        <v>2.3</v>
      </c>
      <c r="M519" s="781" t="s">
        <v>62</v>
      </c>
      <c r="N519" s="781"/>
      <c r="O519" s="778" t="s">
        <v>2991</v>
      </c>
      <c r="P519" s="778" t="s">
        <v>65</v>
      </c>
      <c r="Q519" s="782">
        <v>1</v>
      </c>
      <c r="R519" s="320">
        <v>4500</v>
      </c>
      <c r="S519" s="778">
        <v>30</v>
      </c>
      <c r="T519" s="778">
        <v>30</v>
      </c>
      <c r="U519" s="778"/>
      <c r="V519" s="778"/>
      <c r="W519" s="321"/>
      <c r="X519" s="321"/>
      <c r="Y519" s="321"/>
      <c r="Z519" s="322"/>
      <c r="AA519" s="322"/>
      <c r="AB519" s="322"/>
      <c r="AC519" s="322"/>
      <c r="AD519" s="322"/>
      <c r="AE519" s="320">
        <f t="shared" si="553"/>
        <v>9000</v>
      </c>
      <c r="AF519" s="327">
        <f t="shared" si="579"/>
        <v>4500</v>
      </c>
      <c r="AG519" s="327">
        <f t="shared" si="580"/>
        <v>4500</v>
      </c>
      <c r="AH519" s="327">
        <f t="shared" si="561"/>
        <v>0</v>
      </c>
      <c r="AI519" s="327">
        <f t="shared" si="562"/>
        <v>0</v>
      </c>
      <c r="AJ519" s="327">
        <f t="shared" si="563"/>
        <v>0</v>
      </c>
      <c r="AK519" s="327">
        <f t="shared" si="564"/>
        <v>0</v>
      </c>
      <c r="AL519" s="327">
        <f t="shared" si="565"/>
        <v>0</v>
      </c>
      <c r="AM519" s="327">
        <f t="shared" si="566"/>
        <v>0</v>
      </c>
      <c r="AN519" s="327">
        <f t="shared" si="567"/>
        <v>0</v>
      </c>
      <c r="AO519" s="327">
        <f t="shared" si="568"/>
        <v>0</v>
      </c>
      <c r="AP519" s="327">
        <f t="shared" si="569"/>
        <v>0</v>
      </c>
      <c r="AQ519" s="327">
        <f t="shared" si="570"/>
        <v>0</v>
      </c>
      <c r="AR519" s="264">
        <f t="shared" si="572"/>
        <v>9000</v>
      </c>
      <c r="AS519" s="623" t="s">
        <v>2578</v>
      </c>
      <c r="AT519" s="783" t="s">
        <v>2579</v>
      </c>
      <c r="BB519" s="623" t="s">
        <v>995</v>
      </c>
      <c r="BC519" s="623" t="s">
        <v>2580</v>
      </c>
      <c r="BD519" s="623" t="s">
        <v>2580</v>
      </c>
      <c r="BE519" s="623" t="s">
        <v>2581</v>
      </c>
      <c r="BF519" s="784">
        <v>46028</v>
      </c>
      <c r="BH519" s="616" t="s">
        <v>3001</v>
      </c>
      <c r="BI519" s="616" t="s">
        <v>2583</v>
      </c>
      <c r="BJ519" s="384" t="s">
        <v>2674</v>
      </c>
      <c r="BK519" s="616"/>
      <c r="BL519" s="384"/>
      <c r="BM519" s="384"/>
      <c r="BN519" s="616"/>
      <c r="BO519" s="639"/>
      <c r="BP519" s="785"/>
      <c r="BQ519" s="785"/>
      <c r="BR519" s="785"/>
      <c r="BS519" s="786" t="s">
        <v>3002</v>
      </c>
      <c r="BT519" s="786" t="s">
        <v>3003</v>
      </c>
      <c r="BU519" s="786" t="s">
        <v>3004</v>
      </c>
      <c r="BV519" s="785">
        <v>43204279</v>
      </c>
      <c r="BW519" s="785">
        <v>10432042796</v>
      </c>
      <c r="BX519" s="870">
        <v>4500</v>
      </c>
      <c r="BY519" s="629">
        <v>46030</v>
      </c>
      <c r="BZ519" s="629">
        <v>46081</v>
      </c>
      <c r="CA519" s="788"/>
      <c r="CB519" s="623">
        <f t="shared" si="554"/>
        <v>30</v>
      </c>
      <c r="CC519" s="789">
        <f t="shared" si="577"/>
        <v>4500</v>
      </c>
      <c r="CD519" s="623">
        <v>26</v>
      </c>
      <c r="CE519" s="790">
        <v>4500</v>
      </c>
      <c r="CF519" s="623">
        <v>26</v>
      </c>
      <c r="CG519" s="791">
        <v>4500</v>
      </c>
      <c r="CH519" s="790">
        <f t="shared" si="582"/>
        <v>0</v>
      </c>
      <c r="CI519" s="790">
        <f t="shared" si="578"/>
        <v>0</v>
      </c>
      <c r="CJ519" s="788"/>
      <c r="CK519" s="623">
        <f t="shared" si="557"/>
        <v>30</v>
      </c>
      <c r="CL519" s="790">
        <f t="shared" si="558"/>
        <v>4500</v>
      </c>
      <c r="CM519" s="623">
        <v>28</v>
      </c>
      <c r="CN519" s="790">
        <f t="shared" si="571"/>
        <v>0</v>
      </c>
      <c r="CO519" s="623">
        <v>28</v>
      </c>
      <c r="CP519" s="790">
        <v>4500</v>
      </c>
      <c r="CQ519" s="791">
        <f t="shared" si="573"/>
        <v>4500</v>
      </c>
      <c r="CR519" s="791">
        <f t="shared" si="574"/>
        <v>0</v>
      </c>
      <c r="CS519" s="792"/>
      <c r="CT519" s="623">
        <f t="shared" si="544"/>
        <v>0</v>
      </c>
      <c r="CU519" s="789">
        <f t="shared" si="545"/>
        <v>0</v>
      </c>
      <c r="CW519" s="791">
        <f t="shared" si="546"/>
        <v>0</v>
      </c>
      <c r="CY519" s="791">
        <f t="shared" si="547"/>
        <v>0</v>
      </c>
      <c r="CZ519" s="791">
        <f t="shared" si="548"/>
        <v>0</v>
      </c>
      <c r="DA519" s="791">
        <f t="shared" si="549"/>
        <v>0</v>
      </c>
      <c r="DC519" s="623">
        <f t="shared" si="575"/>
        <v>0</v>
      </c>
      <c r="DD519" s="789">
        <f t="shared" si="583"/>
        <v>0</v>
      </c>
      <c r="DF519" s="791">
        <f t="shared" si="584"/>
        <v>0</v>
      </c>
      <c r="DH519" s="791">
        <f t="shared" si="585"/>
        <v>0</v>
      </c>
      <c r="DU519" s="793">
        <f t="shared" si="576"/>
        <v>9000</v>
      </c>
      <c r="DV519" s="794">
        <f t="shared" si="551"/>
        <v>4500</v>
      </c>
      <c r="DW519" s="794">
        <f t="shared" si="552"/>
        <v>9000</v>
      </c>
      <c r="DX519" s="794">
        <f t="shared" si="586"/>
        <v>4500</v>
      </c>
      <c r="DY519" s="794">
        <f t="shared" si="587"/>
        <v>0</v>
      </c>
      <c r="EG519" s="621"/>
    </row>
    <row r="520" spans="1:137" s="623" customFormat="1" hidden="1" x14ac:dyDescent="0.25">
      <c r="A520" s="778">
        <v>2026</v>
      </c>
      <c r="B520" s="778">
        <v>479</v>
      </c>
      <c r="C520" s="778" t="s">
        <v>58</v>
      </c>
      <c r="D520" s="778">
        <v>3000654</v>
      </c>
      <c r="E520" s="778">
        <v>5005020</v>
      </c>
      <c r="F520" s="778" t="s">
        <v>2269</v>
      </c>
      <c r="G520" s="778" t="s">
        <v>2270</v>
      </c>
      <c r="H520" s="778">
        <v>93</v>
      </c>
      <c r="I520" s="779" t="s">
        <v>992</v>
      </c>
      <c r="J520" s="780" t="s">
        <v>10</v>
      </c>
      <c r="K520" s="780" t="s">
        <v>60</v>
      </c>
      <c r="L520" s="778" t="str">
        <f t="shared" si="581"/>
        <v>2.3</v>
      </c>
      <c r="M520" s="781" t="s">
        <v>62</v>
      </c>
      <c r="N520" s="781"/>
      <c r="O520" s="778" t="s">
        <v>2991</v>
      </c>
      <c r="P520" s="778" t="s">
        <v>65</v>
      </c>
      <c r="Q520" s="782">
        <v>1</v>
      </c>
      <c r="R520" s="320">
        <v>4500</v>
      </c>
      <c r="S520" s="778">
        <v>30</v>
      </c>
      <c r="T520" s="778">
        <v>30</v>
      </c>
      <c r="U520" s="778"/>
      <c r="V520" s="778"/>
      <c r="W520" s="321"/>
      <c r="X520" s="321"/>
      <c r="Y520" s="321"/>
      <c r="Z520" s="322"/>
      <c r="AA520" s="322"/>
      <c r="AB520" s="322"/>
      <c r="AC520" s="322"/>
      <c r="AD520" s="322"/>
      <c r="AE520" s="320">
        <f t="shared" si="553"/>
        <v>9000</v>
      </c>
      <c r="AF520" s="327">
        <f t="shared" si="579"/>
        <v>4500</v>
      </c>
      <c r="AG520" s="327">
        <f t="shared" si="580"/>
        <v>4500</v>
      </c>
      <c r="AH520" s="327">
        <f t="shared" si="561"/>
        <v>0</v>
      </c>
      <c r="AI520" s="327">
        <f t="shared" si="562"/>
        <v>0</v>
      </c>
      <c r="AJ520" s="327">
        <f t="shared" si="563"/>
        <v>0</v>
      </c>
      <c r="AK520" s="327">
        <f t="shared" si="564"/>
        <v>0</v>
      </c>
      <c r="AL520" s="327">
        <f t="shared" si="565"/>
        <v>0</v>
      </c>
      <c r="AM520" s="327">
        <f t="shared" si="566"/>
        <v>0</v>
      </c>
      <c r="AN520" s="327">
        <f t="shared" si="567"/>
        <v>0</v>
      </c>
      <c r="AO520" s="327">
        <f t="shared" si="568"/>
        <v>0</v>
      </c>
      <c r="AP520" s="327">
        <f t="shared" si="569"/>
        <v>0</v>
      </c>
      <c r="AQ520" s="327">
        <f t="shared" si="570"/>
        <v>0</v>
      </c>
      <c r="AR520" s="264">
        <f t="shared" si="572"/>
        <v>9000</v>
      </c>
      <c r="AS520" s="623" t="s">
        <v>2578</v>
      </c>
      <c r="AT520" s="783" t="s">
        <v>2579</v>
      </c>
      <c r="BB520" s="623" t="s">
        <v>995</v>
      </c>
      <c r="BC520" s="623" t="s">
        <v>2580</v>
      </c>
      <c r="BD520" s="623" t="s">
        <v>2580</v>
      </c>
      <c r="BE520" s="623" t="s">
        <v>2581</v>
      </c>
      <c r="BF520" s="784">
        <v>46028</v>
      </c>
      <c r="BH520" s="616" t="s">
        <v>3005</v>
      </c>
      <c r="BI520" s="616" t="s">
        <v>2583</v>
      </c>
      <c r="BJ520" s="384" t="s">
        <v>2674</v>
      </c>
      <c r="BK520" s="616"/>
      <c r="BL520" s="384"/>
      <c r="BM520" s="384"/>
      <c r="BN520" s="616"/>
      <c r="BO520" s="639"/>
      <c r="BP520" s="785"/>
      <c r="BQ520" s="785"/>
      <c r="BR520" s="785"/>
      <c r="BS520" s="786" t="s">
        <v>1284</v>
      </c>
      <c r="BT520" s="786" t="s">
        <v>1141</v>
      </c>
      <c r="BU520" s="786" t="s">
        <v>3006</v>
      </c>
      <c r="BV520" s="785">
        <v>77418580</v>
      </c>
      <c r="BW520" s="785">
        <v>10774185807</v>
      </c>
      <c r="BX520" s="1351">
        <v>4500</v>
      </c>
      <c r="BY520" s="629">
        <v>46030</v>
      </c>
      <c r="BZ520" s="629">
        <v>46081</v>
      </c>
      <c r="CA520" s="788"/>
      <c r="CB520" s="623">
        <f t="shared" si="554"/>
        <v>30</v>
      </c>
      <c r="CC520" s="789">
        <f t="shared" si="577"/>
        <v>4500</v>
      </c>
      <c r="CD520" s="623">
        <v>26</v>
      </c>
      <c r="CE520" s="790">
        <v>4500</v>
      </c>
      <c r="CF520" s="623">
        <v>26</v>
      </c>
      <c r="CG520" s="791">
        <v>4500</v>
      </c>
      <c r="CH520" s="790">
        <f t="shared" si="582"/>
        <v>0</v>
      </c>
      <c r="CI520" s="790">
        <f t="shared" si="578"/>
        <v>0</v>
      </c>
      <c r="CJ520" s="788"/>
      <c r="CK520" s="623">
        <f t="shared" si="557"/>
        <v>30</v>
      </c>
      <c r="CL520" s="790">
        <f t="shared" si="558"/>
        <v>4500</v>
      </c>
      <c r="CM520" s="623">
        <v>28</v>
      </c>
      <c r="CN520" s="790">
        <f t="shared" si="571"/>
        <v>0</v>
      </c>
      <c r="CO520" s="623">
        <v>28</v>
      </c>
      <c r="CP520" s="790">
        <v>4500</v>
      </c>
      <c r="CQ520" s="791">
        <f t="shared" si="573"/>
        <v>4500</v>
      </c>
      <c r="CR520" s="791">
        <f t="shared" si="574"/>
        <v>0</v>
      </c>
      <c r="CS520" s="792"/>
      <c r="CT520" s="623">
        <f t="shared" si="544"/>
        <v>0</v>
      </c>
      <c r="CU520" s="789">
        <f t="shared" si="545"/>
        <v>0</v>
      </c>
      <c r="CW520" s="791">
        <f t="shared" si="546"/>
        <v>0</v>
      </c>
      <c r="CY520" s="791">
        <f t="shared" si="547"/>
        <v>0</v>
      </c>
      <c r="CZ520" s="791">
        <f t="shared" si="548"/>
        <v>0</v>
      </c>
      <c r="DA520" s="791">
        <f t="shared" si="549"/>
        <v>0</v>
      </c>
      <c r="DC520" s="623">
        <f t="shared" si="575"/>
        <v>0</v>
      </c>
      <c r="DD520" s="789">
        <f t="shared" si="583"/>
        <v>0</v>
      </c>
      <c r="DF520" s="791">
        <f t="shared" si="584"/>
        <v>0</v>
      </c>
      <c r="DH520" s="791">
        <f t="shared" si="585"/>
        <v>0</v>
      </c>
      <c r="DU520" s="793">
        <f t="shared" si="576"/>
        <v>9000</v>
      </c>
      <c r="DV520" s="794">
        <f t="shared" si="551"/>
        <v>4500</v>
      </c>
      <c r="DW520" s="794">
        <f t="shared" si="552"/>
        <v>9000</v>
      </c>
      <c r="DX520" s="794">
        <f t="shared" si="586"/>
        <v>4500</v>
      </c>
      <c r="DY520" s="794">
        <f t="shared" si="587"/>
        <v>0</v>
      </c>
      <c r="EG520" s="621"/>
    </row>
    <row r="521" spans="1:137" s="623" customFormat="1" hidden="1" x14ac:dyDescent="0.25">
      <c r="A521" s="778">
        <v>2026</v>
      </c>
      <c r="B521" s="778">
        <v>479</v>
      </c>
      <c r="C521" s="778" t="s">
        <v>58</v>
      </c>
      <c r="D521" s="778">
        <v>3000654</v>
      </c>
      <c r="E521" s="778">
        <v>5005020</v>
      </c>
      <c r="F521" s="778" t="s">
        <v>2269</v>
      </c>
      <c r="G521" s="778" t="s">
        <v>2270</v>
      </c>
      <c r="H521" s="778">
        <v>93</v>
      </c>
      <c r="I521" s="779" t="s">
        <v>992</v>
      </c>
      <c r="J521" s="780" t="s">
        <v>10</v>
      </c>
      <c r="K521" s="780" t="s">
        <v>60</v>
      </c>
      <c r="L521" s="778" t="str">
        <f t="shared" si="581"/>
        <v>2.3</v>
      </c>
      <c r="M521" s="781" t="s">
        <v>62</v>
      </c>
      <c r="N521" s="781"/>
      <c r="O521" s="778" t="s">
        <v>2991</v>
      </c>
      <c r="P521" s="778" t="s">
        <v>65</v>
      </c>
      <c r="Q521" s="782">
        <v>1</v>
      </c>
      <c r="R521" s="320">
        <v>4500</v>
      </c>
      <c r="S521" s="778">
        <v>30</v>
      </c>
      <c r="T521" s="778">
        <v>30</v>
      </c>
      <c r="U521" s="778"/>
      <c r="V521" s="778"/>
      <c r="W521" s="321"/>
      <c r="X521" s="321"/>
      <c r="Y521" s="321"/>
      <c r="Z521" s="322"/>
      <c r="AA521" s="322"/>
      <c r="AB521" s="322"/>
      <c r="AC521" s="322"/>
      <c r="AD521" s="322"/>
      <c r="AE521" s="320">
        <f t="shared" si="553"/>
        <v>9000</v>
      </c>
      <c r="AF521" s="327">
        <f t="shared" si="579"/>
        <v>4500</v>
      </c>
      <c r="AG521" s="327">
        <f t="shared" si="580"/>
        <v>4500</v>
      </c>
      <c r="AH521" s="327">
        <f t="shared" si="561"/>
        <v>0</v>
      </c>
      <c r="AI521" s="327">
        <f t="shared" si="562"/>
        <v>0</v>
      </c>
      <c r="AJ521" s="327">
        <f t="shared" si="563"/>
        <v>0</v>
      </c>
      <c r="AK521" s="327">
        <f t="shared" si="564"/>
        <v>0</v>
      </c>
      <c r="AL521" s="327">
        <f t="shared" si="565"/>
        <v>0</v>
      </c>
      <c r="AM521" s="327">
        <f t="shared" si="566"/>
        <v>0</v>
      </c>
      <c r="AN521" s="327">
        <f t="shared" si="567"/>
        <v>0</v>
      </c>
      <c r="AO521" s="327">
        <f t="shared" si="568"/>
        <v>0</v>
      </c>
      <c r="AP521" s="327">
        <f t="shared" si="569"/>
        <v>0</v>
      </c>
      <c r="AQ521" s="327">
        <f t="shared" si="570"/>
        <v>0</v>
      </c>
      <c r="AR521" s="264">
        <f t="shared" si="572"/>
        <v>9000</v>
      </c>
      <c r="AS521" s="623" t="s">
        <v>2578</v>
      </c>
      <c r="AT521" s="795" t="s">
        <v>2579</v>
      </c>
      <c r="BB521" s="623" t="s">
        <v>995</v>
      </c>
      <c r="BC521" s="623" t="s">
        <v>2580</v>
      </c>
      <c r="BD521" s="623" t="s">
        <v>2580</v>
      </c>
      <c r="BE521" s="623" t="s">
        <v>2581</v>
      </c>
      <c r="BF521" s="784">
        <v>46028</v>
      </c>
      <c r="BH521" s="616" t="s">
        <v>3007</v>
      </c>
      <c r="BI521" s="616" t="s">
        <v>2583</v>
      </c>
      <c r="BJ521" s="384" t="s">
        <v>2674</v>
      </c>
      <c r="BK521" s="616"/>
      <c r="BL521" s="384"/>
      <c r="BM521" s="384"/>
      <c r="BN521" s="616"/>
      <c r="BO521" s="639"/>
      <c r="BP521" s="785"/>
      <c r="BQ521" s="785"/>
      <c r="BR521" s="785"/>
      <c r="BS521" s="786" t="s">
        <v>1759</v>
      </c>
      <c r="BT521" s="786" t="s">
        <v>3008</v>
      </c>
      <c r="BU521" s="786" t="s">
        <v>3009</v>
      </c>
      <c r="BV521" s="785">
        <v>72788476</v>
      </c>
      <c r="BW521" s="785">
        <v>10727884764</v>
      </c>
      <c r="BX521" s="870">
        <v>4500</v>
      </c>
      <c r="BY521" s="629">
        <v>46030</v>
      </c>
      <c r="BZ521" s="629">
        <v>46081</v>
      </c>
      <c r="CA521" s="788"/>
      <c r="CB521" s="623">
        <f t="shared" si="554"/>
        <v>30</v>
      </c>
      <c r="CC521" s="789">
        <f t="shared" si="577"/>
        <v>4500</v>
      </c>
      <c r="CD521" s="623">
        <v>26</v>
      </c>
      <c r="CE521" s="790">
        <v>4500</v>
      </c>
      <c r="CF521" s="623">
        <v>26</v>
      </c>
      <c r="CG521" s="791">
        <v>4500</v>
      </c>
      <c r="CH521" s="790">
        <f t="shared" si="582"/>
        <v>0</v>
      </c>
      <c r="CI521" s="790">
        <f t="shared" si="578"/>
        <v>0</v>
      </c>
      <c r="CJ521" s="788"/>
      <c r="CK521" s="623">
        <f t="shared" si="557"/>
        <v>30</v>
      </c>
      <c r="CL521" s="790">
        <f t="shared" si="558"/>
        <v>4500</v>
      </c>
      <c r="CM521" s="623">
        <v>28</v>
      </c>
      <c r="CN521" s="790">
        <f t="shared" si="571"/>
        <v>0</v>
      </c>
      <c r="CO521" s="623">
        <v>28</v>
      </c>
      <c r="CP521" s="790">
        <v>4500</v>
      </c>
      <c r="CQ521" s="791">
        <f t="shared" si="573"/>
        <v>4500</v>
      </c>
      <c r="CR521" s="791">
        <f t="shared" si="574"/>
        <v>0</v>
      </c>
      <c r="CS521" s="792"/>
      <c r="CT521" s="623">
        <f t="shared" si="544"/>
        <v>0</v>
      </c>
      <c r="CU521" s="789">
        <f t="shared" si="545"/>
        <v>0</v>
      </c>
      <c r="CW521" s="791">
        <f t="shared" si="546"/>
        <v>0</v>
      </c>
      <c r="CY521" s="791">
        <f t="shared" si="547"/>
        <v>0</v>
      </c>
      <c r="CZ521" s="791">
        <f t="shared" si="548"/>
        <v>0</v>
      </c>
      <c r="DA521" s="791">
        <f t="shared" si="549"/>
        <v>0</v>
      </c>
      <c r="DC521" s="623">
        <f t="shared" si="575"/>
        <v>0</v>
      </c>
      <c r="DD521" s="789">
        <f t="shared" si="583"/>
        <v>0</v>
      </c>
      <c r="DF521" s="791">
        <f t="shared" si="584"/>
        <v>0</v>
      </c>
      <c r="DH521" s="791">
        <f t="shared" si="585"/>
        <v>0</v>
      </c>
      <c r="DU521" s="793">
        <f t="shared" si="576"/>
        <v>9000</v>
      </c>
      <c r="DV521" s="794">
        <f t="shared" si="551"/>
        <v>4500</v>
      </c>
      <c r="DW521" s="794">
        <f t="shared" si="552"/>
        <v>9000</v>
      </c>
      <c r="DX521" s="794">
        <f t="shared" si="586"/>
        <v>4500</v>
      </c>
      <c r="DY521" s="794">
        <f t="shared" si="587"/>
        <v>0</v>
      </c>
      <c r="EG521" s="621"/>
    </row>
    <row r="522" spans="1:137" s="623" customFormat="1" ht="27" hidden="1" customHeight="1" x14ac:dyDescent="0.25">
      <c r="A522" s="778">
        <v>2026</v>
      </c>
      <c r="B522" s="778">
        <v>479</v>
      </c>
      <c r="C522" s="778" t="s">
        <v>58</v>
      </c>
      <c r="D522" s="778">
        <v>3000654</v>
      </c>
      <c r="E522" s="778">
        <v>5005020</v>
      </c>
      <c r="F522" s="778" t="s">
        <v>2269</v>
      </c>
      <c r="G522" s="778" t="s">
        <v>2270</v>
      </c>
      <c r="H522" s="778">
        <v>93</v>
      </c>
      <c r="I522" s="779" t="s">
        <v>992</v>
      </c>
      <c r="J522" s="780" t="s">
        <v>10</v>
      </c>
      <c r="K522" s="780" t="s">
        <v>60</v>
      </c>
      <c r="L522" s="778" t="str">
        <f t="shared" si="581"/>
        <v>2.3</v>
      </c>
      <c r="M522" s="781" t="s">
        <v>62</v>
      </c>
      <c r="N522" s="781"/>
      <c r="O522" s="778" t="s">
        <v>2641</v>
      </c>
      <c r="P522" s="778" t="s">
        <v>65</v>
      </c>
      <c r="Q522" s="782">
        <v>1</v>
      </c>
      <c r="R522" s="320">
        <v>3000</v>
      </c>
      <c r="S522" s="778">
        <v>30</v>
      </c>
      <c r="T522" s="778">
        <v>30</v>
      </c>
      <c r="U522" s="778"/>
      <c r="V522" s="778"/>
      <c r="W522" s="321"/>
      <c r="X522" s="321"/>
      <c r="Y522" s="321"/>
      <c r="Z522" s="322"/>
      <c r="AA522" s="322"/>
      <c r="AB522" s="322"/>
      <c r="AC522" s="322"/>
      <c r="AD522" s="322"/>
      <c r="AE522" s="320">
        <f t="shared" si="553"/>
        <v>6000</v>
      </c>
      <c r="AF522" s="327">
        <f t="shared" si="579"/>
        <v>3000</v>
      </c>
      <c r="AG522" s="327">
        <f t="shared" si="580"/>
        <v>3000</v>
      </c>
      <c r="AH522" s="327">
        <f t="shared" si="561"/>
        <v>0</v>
      </c>
      <c r="AI522" s="327">
        <f t="shared" si="562"/>
        <v>0</v>
      </c>
      <c r="AJ522" s="327">
        <f t="shared" si="563"/>
        <v>0</v>
      </c>
      <c r="AK522" s="327">
        <f t="shared" si="564"/>
        <v>0</v>
      </c>
      <c r="AL522" s="327">
        <f t="shared" si="565"/>
        <v>0</v>
      </c>
      <c r="AM522" s="327">
        <f t="shared" si="566"/>
        <v>0</v>
      </c>
      <c r="AN522" s="327">
        <f t="shared" si="567"/>
        <v>0</v>
      </c>
      <c r="AO522" s="327">
        <f t="shared" si="568"/>
        <v>0</v>
      </c>
      <c r="AP522" s="327">
        <f t="shared" si="569"/>
        <v>0</v>
      </c>
      <c r="AQ522" s="327">
        <f t="shared" si="570"/>
        <v>0</v>
      </c>
      <c r="AR522" s="264">
        <f t="shared" si="572"/>
        <v>6000</v>
      </c>
      <c r="AS522" s="623" t="s">
        <v>2578</v>
      </c>
      <c r="AT522" s="795" t="s">
        <v>2579</v>
      </c>
      <c r="BB522" s="623" t="s">
        <v>995</v>
      </c>
      <c r="BC522" s="623" t="s">
        <v>2580</v>
      </c>
      <c r="BD522" s="623" t="s">
        <v>2580</v>
      </c>
      <c r="BE522" s="623" t="s">
        <v>2581</v>
      </c>
      <c r="BF522" s="784">
        <v>46028</v>
      </c>
      <c r="BG522" s="825"/>
      <c r="BH522" s="616">
        <v>1280</v>
      </c>
      <c r="BI522" s="616" t="s">
        <v>2583</v>
      </c>
      <c r="BJ522" s="384" t="s">
        <v>2674</v>
      </c>
      <c r="BK522" s="616"/>
      <c r="BL522" s="384"/>
      <c r="BM522" s="384"/>
      <c r="BN522" s="616"/>
      <c r="BO522" s="639"/>
      <c r="BP522" s="785"/>
      <c r="BQ522" s="785"/>
      <c r="BR522" s="785"/>
      <c r="BS522" s="786" t="s">
        <v>1605</v>
      </c>
      <c r="BT522" s="786" t="s">
        <v>3010</v>
      </c>
      <c r="BU522" s="786" t="s">
        <v>1722</v>
      </c>
      <c r="BV522" s="796">
        <v>48344547</v>
      </c>
      <c r="BW522" s="797">
        <v>10483445470</v>
      </c>
      <c r="BX522" s="870">
        <v>3000</v>
      </c>
      <c r="BY522" s="629">
        <v>46031</v>
      </c>
      <c r="BZ522" s="629">
        <v>46081</v>
      </c>
      <c r="CA522" s="788"/>
      <c r="CB522" s="623">
        <f t="shared" si="554"/>
        <v>30</v>
      </c>
      <c r="CC522" s="789">
        <f t="shared" si="577"/>
        <v>3000</v>
      </c>
      <c r="CD522" s="623">
        <v>26</v>
      </c>
      <c r="CE522" s="790">
        <v>3000</v>
      </c>
      <c r="CF522" s="623">
        <v>26</v>
      </c>
      <c r="CG522" s="791">
        <v>3000</v>
      </c>
      <c r="CH522" s="791">
        <f t="shared" si="582"/>
        <v>0</v>
      </c>
      <c r="CI522" s="791">
        <f t="shared" si="578"/>
        <v>0</v>
      </c>
      <c r="CJ522" s="788"/>
      <c r="CK522" s="623">
        <f t="shared" si="557"/>
        <v>30</v>
      </c>
      <c r="CL522" s="789">
        <f t="shared" si="558"/>
        <v>3000</v>
      </c>
      <c r="CM522" s="623">
        <v>28</v>
      </c>
      <c r="CN522" s="790">
        <f t="shared" si="571"/>
        <v>0</v>
      </c>
      <c r="CO522" s="623">
        <v>28</v>
      </c>
      <c r="CP522" s="791">
        <v>3000</v>
      </c>
      <c r="CQ522" s="791">
        <f t="shared" si="573"/>
        <v>3000</v>
      </c>
      <c r="CR522" s="791">
        <f t="shared" si="574"/>
        <v>0</v>
      </c>
      <c r="CS522" s="792"/>
      <c r="CT522" s="623">
        <f t="shared" si="544"/>
        <v>0</v>
      </c>
      <c r="CU522" s="789">
        <f t="shared" si="545"/>
        <v>0</v>
      </c>
      <c r="CW522" s="791">
        <f t="shared" si="546"/>
        <v>0</v>
      </c>
      <c r="CY522" s="791">
        <f t="shared" si="547"/>
        <v>0</v>
      </c>
      <c r="CZ522" s="791">
        <f t="shared" si="548"/>
        <v>0</v>
      </c>
      <c r="DA522" s="791">
        <f t="shared" si="549"/>
        <v>0</v>
      </c>
      <c r="DC522" s="623">
        <f t="shared" si="575"/>
        <v>0</v>
      </c>
      <c r="DD522" s="789">
        <f t="shared" si="583"/>
        <v>0</v>
      </c>
      <c r="DF522" s="791">
        <f t="shared" si="584"/>
        <v>0</v>
      </c>
      <c r="DH522" s="791">
        <f t="shared" si="585"/>
        <v>0</v>
      </c>
      <c r="DU522" s="793">
        <f t="shared" si="576"/>
        <v>6000</v>
      </c>
      <c r="DV522" s="794">
        <f t="shared" si="551"/>
        <v>3000</v>
      </c>
      <c r="DW522" s="794">
        <f t="shared" si="552"/>
        <v>6000</v>
      </c>
      <c r="DX522" s="794">
        <f t="shared" si="586"/>
        <v>3000</v>
      </c>
      <c r="DY522" s="794">
        <f t="shared" si="587"/>
        <v>0</v>
      </c>
      <c r="EG522" s="621"/>
    </row>
    <row r="523" spans="1:137" s="2317" customFormat="1" hidden="1" x14ac:dyDescent="0.25">
      <c r="A523" s="2310">
        <v>2026</v>
      </c>
      <c r="B523" s="778">
        <v>479</v>
      </c>
      <c r="C523" s="778" t="s">
        <v>58</v>
      </c>
      <c r="D523" s="778">
        <v>3000654</v>
      </c>
      <c r="E523" s="778">
        <v>5005023</v>
      </c>
      <c r="F523" s="778" t="s">
        <v>3011</v>
      </c>
      <c r="G523" s="2310" t="s">
        <v>3012</v>
      </c>
      <c r="H523" s="2310">
        <v>95</v>
      </c>
      <c r="I523" s="779" t="s">
        <v>992</v>
      </c>
      <c r="J523" s="780" t="s">
        <v>10</v>
      </c>
      <c r="K523" s="780" t="s">
        <v>60</v>
      </c>
      <c r="L523" s="778" t="str">
        <f t="shared" si="581"/>
        <v>2.3</v>
      </c>
      <c r="M523" s="2311" t="s">
        <v>62</v>
      </c>
      <c r="N523" s="781"/>
      <c r="O523" s="2310" t="s">
        <v>3013</v>
      </c>
      <c r="P523" s="2312" t="s">
        <v>65</v>
      </c>
      <c r="Q523" s="2313">
        <v>1</v>
      </c>
      <c r="R523" s="2314">
        <v>6000</v>
      </c>
      <c r="S523" s="2310">
        <v>30</v>
      </c>
      <c r="T523" s="2310">
        <v>30</v>
      </c>
      <c r="U523" s="2310"/>
      <c r="V523" s="2310"/>
      <c r="W523" s="2315"/>
      <c r="X523" s="321"/>
      <c r="Y523" s="321"/>
      <c r="Z523" s="322"/>
      <c r="AA523" s="322"/>
      <c r="AB523" s="322"/>
      <c r="AC523" s="322"/>
      <c r="AD523" s="322"/>
      <c r="AE523" s="2314">
        <f t="shared" si="553"/>
        <v>12000</v>
      </c>
      <c r="AF523" s="327">
        <f t="shared" si="579"/>
        <v>6000</v>
      </c>
      <c r="AG523" s="327">
        <f t="shared" si="580"/>
        <v>6000</v>
      </c>
      <c r="AH523" s="327">
        <f t="shared" si="561"/>
        <v>0</v>
      </c>
      <c r="AI523" s="327">
        <f t="shared" si="562"/>
        <v>0</v>
      </c>
      <c r="AJ523" s="327">
        <f t="shared" si="563"/>
        <v>0</v>
      </c>
      <c r="AK523" s="327">
        <f t="shared" si="564"/>
        <v>0</v>
      </c>
      <c r="AL523" s="327">
        <f t="shared" si="565"/>
        <v>0</v>
      </c>
      <c r="AM523" s="327">
        <f t="shared" si="566"/>
        <v>0</v>
      </c>
      <c r="AN523" s="327">
        <f t="shared" si="567"/>
        <v>0</v>
      </c>
      <c r="AO523" s="327">
        <f t="shared" si="568"/>
        <v>0</v>
      </c>
      <c r="AP523" s="327">
        <f t="shared" si="569"/>
        <v>0</v>
      </c>
      <c r="AQ523" s="327">
        <f t="shared" si="570"/>
        <v>0</v>
      </c>
      <c r="AR523" s="2316">
        <f t="shared" si="572"/>
        <v>12000</v>
      </c>
      <c r="AS523" s="2317" t="s">
        <v>2578</v>
      </c>
      <c r="AT523" s="786" t="s">
        <v>3014</v>
      </c>
      <c r="AU523" s="623"/>
      <c r="AV523" s="623"/>
      <c r="AW523" s="623"/>
      <c r="AX523" s="623"/>
      <c r="AY523" s="623"/>
      <c r="AZ523" s="623"/>
      <c r="BA523" s="623"/>
      <c r="BB523" s="2318" t="s">
        <v>995</v>
      </c>
      <c r="BC523" s="384" t="s">
        <v>3015</v>
      </c>
      <c r="BD523" s="384" t="s">
        <v>3015</v>
      </c>
      <c r="BE523" s="384" t="s">
        <v>3016</v>
      </c>
      <c r="BF523" s="806">
        <v>46029</v>
      </c>
      <c r="BG523" s="827"/>
      <c r="BH523" s="616">
        <v>1281</v>
      </c>
      <c r="BI523" s="616" t="s">
        <v>3017</v>
      </c>
      <c r="BJ523" s="384" t="s">
        <v>3018</v>
      </c>
      <c r="BK523" s="616"/>
      <c r="BL523" s="384"/>
      <c r="BM523" s="384"/>
      <c r="BN523" s="616"/>
      <c r="BO523" s="616"/>
      <c r="BP523" s="646"/>
      <c r="BQ523" s="2138"/>
      <c r="BR523" s="2138"/>
      <c r="BS523" s="2338" t="s">
        <v>1119</v>
      </c>
      <c r="BT523" s="828" t="s">
        <v>3019</v>
      </c>
      <c r="BU523" s="828" t="s">
        <v>3020</v>
      </c>
      <c r="BV523" s="646" t="s">
        <v>3021</v>
      </c>
      <c r="BW523" s="785">
        <v>10078866221</v>
      </c>
      <c r="BX523" s="408">
        <v>6000</v>
      </c>
      <c r="BY523" s="629">
        <v>46031</v>
      </c>
      <c r="BZ523" s="629">
        <v>46081</v>
      </c>
      <c r="CA523" s="788"/>
      <c r="CB523" s="623">
        <f t="shared" si="554"/>
        <v>30</v>
      </c>
      <c r="CC523" s="789">
        <f t="shared" si="577"/>
        <v>6000</v>
      </c>
      <c r="CD523" s="623">
        <v>30</v>
      </c>
      <c r="CE523" s="791">
        <f>(R523/30*CD523)*Q523</f>
        <v>6000</v>
      </c>
      <c r="CF523" s="623">
        <v>30</v>
      </c>
      <c r="CG523" s="791">
        <v>6000</v>
      </c>
      <c r="CH523" s="791">
        <f t="shared" si="582"/>
        <v>0</v>
      </c>
      <c r="CI523" s="791">
        <f t="shared" si="578"/>
        <v>0</v>
      </c>
      <c r="CJ523" s="788"/>
      <c r="CK523" s="623">
        <f t="shared" si="557"/>
        <v>30</v>
      </c>
      <c r="CL523" s="789">
        <f t="shared" si="558"/>
        <v>6000</v>
      </c>
      <c r="CM523" s="786">
        <v>30</v>
      </c>
      <c r="CN523" s="791">
        <f t="shared" ref="CN523:CN545" si="588">(R523/30*CM523)*Q523</f>
        <v>6000</v>
      </c>
      <c r="CO523" s="623">
        <v>30</v>
      </c>
      <c r="CP523" s="791">
        <v>6000</v>
      </c>
      <c r="CQ523" s="791">
        <f t="shared" si="573"/>
        <v>0</v>
      </c>
      <c r="CR523" s="791">
        <f t="shared" si="574"/>
        <v>6000</v>
      </c>
      <c r="CS523" s="792"/>
      <c r="CT523" s="623">
        <f t="shared" si="544"/>
        <v>0</v>
      </c>
      <c r="CU523" s="789">
        <f t="shared" si="545"/>
        <v>0</v>
      </c>
      <c r="CV523" s="623"/>
      <c r="CW523" s="791">
        <f t="shared" si="546"/>
        <v>0</v>
      </c>
      <c r="CX523" s="623"/>
      <c r="CY523" s="791">
        <f t="shared" si="547"/>
        <v>0</v>
      </c>
      <c r="CZ523" s="791">
        <f t="shared" si="548"/>
        <v>0</v>
      </c>
      <c r="DA523" s="791">
        <f t="shared" si="549"/>
        <v>0</v>
      </c>
      <c r="DB523" s="623"/>
      <c r="DC523" s="623">
        <f t="shared" si="575"/>
        <v>0</v>
      </c>
      <c r="DD523" s="789">
        <f t="shared" si="583"/>
        <v>0</v>
      </c>
      <c r="DE523" s="623"/>
      <c r="DF523" s="791">
        <f t="shared" si="584"/>
        <v>0</v>
      </c>
      <c r="DG523" s="623"/>
      <c r="DH523" s="791">
        <f t="shared" si="585"/>
        <v>0</v>
      </c>
      <c r="DI523" s="623"/>
      <c r="DJ523" s="623"/>
      <c r="DK523" s="623"/>
      <c r="DL523" s="623"/>
      <c r="DM523" s="623"/>
      <c r="DN523" s="623"/>
      <c r="DO523" s="623"/>
      <c r="DP523" s="623"/>
      <c r="DQ523" s="623"/>
      <c r="DR523" s="623"/>
      <c r="DS523" s="623"/>
      <c r="DU523" s="2320">
        <f t="shared" si="576"/>
        <v>12000</v>
      </c>
      <c r="DV523" s="2321">
        <f t="shared" si="551"/>
        <v>12000</v>
      </c>
      <c r="DW523" s="2321">
        <f t="shared" si="552"/>
        <v>12000</v>
      </c>
      <c r="DX523" s="2321">
        <f t="shared" si="586"/>
        <v>0</v>
      </c>
      <c r="DY523" s="2321">
        <f t="shared" si="587"/>
        <v>0</v>
      </c>
      <c r="EG523" s="1946"/>
    </row>
    <row r="524" spans="1:137" s="2317" customFormat="1" hidden="1" x14ac:dyDescent="0.25">
      <c r="A524" s="2310">
        <v>2026</v>
      </c>
      <c r="B524" s="778">
        <v>479</v>
      </c>
      <c r="C524" s="778" t="s">
        <v>58</v>
      </c>
      <c r="D524" s="778">
        <v>3000654</v>
      </c>
      <c r="E524" s="778">
        <v>5005023</v>
      </c>
      <c r="F524" s="778" t="s">
        <v>3011</v>
      </c>
      <c r="G524" s="2310" t="s">
        <v>3012</v>
      </c>
      <c r="H524" s="2310">
        <v>95</v>
      </c>
      <c r="I524" s="779" t="s">
        <v>992</v>
      </c>
      <c r="J524" s="780" t="s">
        <v>10</v>
      </c>
      <c r="K524" s="780" t="s">
        <v>60</v>
      </c>
      <c r="L524" s="778" t="str">
        <f t="shared" si="581"/>
        <v>2.3</v>
      </c>
      <c r="M524" s="2311" t="s">
        <v>62</v>
      </c>
      <c r="N524" s="781"/>
      <c r="O524" s="2310" t="s">
        <v>3022</v>
      </c>
      <c r="P524" s="2312" t="s">
        <v>65</v>
      </c>
      <c r="Q524" s="2313">
        <v>1</v>
      </c>
      <c r="R524" s="2314">
        <v>6500</v>
      </c>
      <c r="S524" s="2310">
        <v>30</v>
      </c>
      <c r="T524" s="2310">
        <v>30</v>
      </c>
      <c r="U524" s="2310"/>
      <c r="V524" s="2310"/>
      <c r="W524" s="2315"/>
      <c r="X524" s="321"/>
      <c r="Y524" s="321"/>
      <c r="Z524" s="322"/>
      <c r="AA524" s="322"/>
      <c r="AB524" s="322"/>
      <c r="AC524" s="322"/>
      <c r="AD524" s="322"/>
      <c r="AE524" s="2314">
        <f t="shared" si="553"/>
        <v>13000</v>
      </c>
      <c r="AF524" s="327">
        <f t="shared" si="579"/>
        <v>6500</v>
      </c>
      <c r="AG524" s="327">
        <f t="shared" si="580"/>
        <v>6500</v>
      </c>
      <c r="AH524" s="327">
        <f t="shared" si="561"/>
        <v>0</v>
      </c>
      <c r="AI524" s="327">
        <f t="shared" si="562"/>
        <v>0</v>
      </c>
      <c r="AJ524" s="327">
        <f t="shared" si="563"/>
        <v>0</v>
      </c>
      <c r="AK524" s="327">
        <f t="shared" si="564"/>
        <v>0</v>
      </c>
      <c r="AL524" s="327">
        <f t="shared" si="565"/>
        <v>0</v>
      </c>
      <c r="AM524" s="327">
        <f t="shared" si="566"/>
        <v>0</v>
      </c>
      <c r="AN524" s="327">
        <f t="shared" si="567"/>
        <v>0</v>
      </c>
      <c r="AO524" s="327">
        <f t="shared" si="568"/>
        <v>0</v>
      </c>
      <c r="AP524" s="327">
        <f t="shared" si="569"/>
        <v>0</v>
      </c>
      <c r="AQ524" s="327">
        <f t="shared" si="570"/>
        <v>0</v>
      </c>
      <c r="AR524" s="2316">
        <f t="shared" si="572"/>
        <v>13000</v>
      </c>
      <c r="AS524" s="2317" t="s">
        <v>2578</v>
      </c>
      <c r="AT524" s="623" t="s">
        <v>3014</v>
      </c>
      <c r="AU524" s="623"/>
      <c r="AV524" s="623"/>
      <c r="AW524" s="623"/>
      <c r="AX524" s="623"/>
      <c r="AY524" s="623"/>
      <c r="AZ524" s="623"/>
      <c r="BA524" s="623"/>
      <c r="BB524" s="2318" t="s">
        <v>995</v>
      </c>
      <c r="BC524" s="384" t="s">
        <v>3015</v>
      </c>
      <c r="BD524" s="384" t="s">
        <v>3015</v>
      </c>
      <c r="BE524" s="384" t="s">
        <v>3016</v>
      </c>
      <c r="BF524" s="806">
        <v>46029</v>
      </c>
      <c r="BG524" s="384"/>
      <c r="BH524" s="616">
        <v>1282</v>
      </c>
      <c r="BI524" s="616" t="s">
        <v>3017</v>
      </c>
      <c r="BJ524" s="384" t="s">
        <v>3023</v>
      </c>
      <c r="BK524" s="616"/>
      <c r="BL524" s="384"/>
      <c r="BM524" s="384"/>
      <c r="BN524" s="616"/>
      <c r="BO524" s="616"/>
      <c r="BP524" s="616"/>
      <c r="BQ524" s="2116"/>
      <c r="BR524" s="2116"/>
      <c r="BS524" s="2319" t="s">
        <v>3024</v>
      </c>
      <c r="BT524" s="812" t="s">
        <v>3025</v>
      </c>
      <c r="BU524" s="812" t="s">
        <v>3026</v>
      </c>
      <c r="BV524" s="639">
        <v>45506071</v>
      </c>
      <c r="BW524" s="639">
        <v>10455060716</v>
      </c>
      <c r="BX524" s="408">
        <v>6500</v>
      </c>
      <c r="BY524" s="629">
        <v>46031</v>
      </c>
      <c r="BZ524" s="618">
        <v>46081</v>
      </c>
      <c r="CA524" s="788"/>
      <c r="CB524" s="623">
        <f t="shared" si="554"/>
        <v>30</v>
      </c>
      <c r="CC524" s="789">
        <f t="shared" si="577"/>
        <v>6500</v>
      </c>
      <c r="CD524" s="623">
        <v>26</v>
      </c>
      <c r="CE524" s="789">
        <v>6500</v>
      </c>
      <c r="CF524" s="623">
        <v>26</v>
      </c>
      <c r="CG524" s="791">
        <v>6500</v>
      </c>
      <c r="CH524" s="791">
        <f t="shared" si="582"/>
        <v>0</v>
      </c>
      <c r="CI524" s="791">
        <f t="shared" si="578"/>
        <v>0</v>
      </c>
      <c r="CJ524" s="788"/>
      <c r="CK524" s="623">
        <f t="shared" si="557"/>
        <v>30</v>
      </c>
      <c r="CL524" s="789">
        <f t="shared" si="558"/>
        <v>6500</v>
      </c>
      <c r="CM524" s="623">
        <v>30</v>
      </c>
      <c r="CN524" s="791">
        <f t="shared" si="588"/>
        <v>6500</v>
      </c>
      <c r="CO524" s="623">
        <v>30</v>
      </c>
      <c r="CP524" s="791">
        <v>6500</v>
      </c>
      <c r="CQ524" s="791">
        <f t="shared" si="573"/>
        <v>0</v>
      </c>
      <c r="CR524" s="791">
        <f t="shared" si="574"/>
        <v>6500</v>
      </c>
      <c r="CS524" s="792"/>
      <c r="CT524" s="623">
        <f t="shared" si="544"/>
        <v>0</v>
      </c>
      <c r="CU524" s="789">
        <f t="shared" si="545"/>
        <v>0</v>
      </c>
      <c r="CV524" s="623"/>
      <c r="CW524" s="791">
        <f t="shared" si="546"/>
        <v>0</v>
      </c>
      <c r="CX524" s="623"/>
      <c r="CY524" s="791">
        <f t="shared" si="547"/>
        <v>0</v>
      </c>
      <c r="CZ524" s="791">
        <f t="shared" si="548"/>
        <v>0</v>
      </c>
      <c r="DA524" s="791">
        <f t="shared" si="549"/>
        <v>0</v>
      </c>
      <c r="DB524" s="623"/>
      <c r="DC524" s="623">
        <f t="shared" si="575"/>
        <v>0</v>
      </c>
      <c r="DD524" s="789">
        <f t="shared" si="583"/>
        <v>0</v>
      </c>
      <c r="DE524" s="623"/>
      <c r="DF524" s="791">
        <f t="shared" si="584"/>
        <v>0</v>
      </c>
      <c r="DG524" s="623"/>
      <c r="DH524" s="791">
        <f t="shared" si="585"/>
        <v>0</v>
      </c>
      <c r="DI524" s="623"/>
      <c r="DJ524" s="623"/>
      <c r="DK524" s="623"/>
      <c r="DL524" s="623"/>
      <c r="DM524" s="623"/>
      <c r="DN524" s="623"/>
      <c r="DO524" s="623"/>
      <c r="DP524" s="623"/>
      <c r="DQ524" s="623"/>
      <c r="DR524" s="623"/>
      <c r="DS524" s="623"/>
      <c r="DU524" s="2320">
        <f t="shared" si="576"/>
        <v>13000</v>
      </c>
      <c r="DV524" s="2321">
        <f t="shared" si="551"/>
        <v>13000</v>
      </c>
      <c r="DW524" s="2321">
        <f t="shared" si="552"/>
        <v>13000</v>
      </c>
      <c r="DX524" s="2321">
        <f t="shared" si="586"/>
        <v>0</v>
      </c>
      <c r="DY524" s="2321">
        <f t="shared" si="587"/>
        <v>0</v>
      </c>
      <c r="EG524" s="1946"/>
    </row>
    <row r="525" spans="1:137" s="2317" customFormat="1" hidden="1" x14ac:dyDescent="0.25">
      <c r="A525" s="2310">
        <v>2026</v>
      </c>
      <c r="B525" s="778">
        <v>479</v>
      </c>
      <c r="C525" s="778" t="s">
        <v>58</v>
      </c>
      <c r="D525" s="778">
        <v>3000654</v>
      </c>
      <c r="E525" s="778">
        <v>5005023</v>
      </c>
      <c r="F525" s="778" t="s">
        <v>3011</v>
      </c>
      <c r="G525" s="2310" t="s">
        <v>3012</v>
      </c>
      <c r="H525" s="2310">
        <v>95</v>
      </c>
      <c r="I525" s="779" t="s">
        <v>992</v>
      </c>
      <c r="J525" s="780" t="s">
        <v>10</v>
      </c>
      <c r="K525" s="780" t="s">
        <v>60</v>
      </c>
      <c r="L525" s="778" t="str">
        <f t="shared" si="581"/>
        <v>2.3</v>
      </c>
      <c r="M525" s="2311" t="s">
        <v>62</v>
      </c>
      <c r="N525" s="781"/>
      <c r="O525" s="2310" t="s">
        <v>3027</v>
      </c>
      <c r="P525" s="2310" t="s">
        <v>65</v>
      </c>
      <c r="Q525" s="2313">
        <v>1</v>
      </c>
      <c r="R525" s="2314">
        <v>6000</v>
      </c>
      <c r="S525" s="2310">
        <v>30</v>
      </c>
      <c r="T525" s="2310">
        <v>30</v>
      </c>
      <c r="U525" s="2310"/>
      <c r="V525" s="2310"/>
      <c r="W525" s="2315"/>
      <c r="X525" s="321"/>
      <c r="Y525" s="321"/>
      <c r="Z525" s="322"/>
      <c r="AA525" s="322"/>
      <c r="AB525" s="322"/>
      <c r="AC525" s="322"/>
      <c r="AD525" s="322"/>
      <c r="AE525" s="2314">
        <f t="shared" si="553"/>
        <v>12000</v>
      </c>
      <c r="AF525" s="327">
        <f t="shared" si="579"/>
        <v>6000</v>
      </c>
      <c r="AG525" s="327">
        <f t="shared" si="580"/>
        <v>6000</v>
      </c>
      <c r="AH525" s="327">
        <f t="shared" si="561"/>
        <v>0</v>
      </c>
      <c r="AI525" s="327">
        <f t="shared" si="562"/>
        <v>0</v>
      </c>
      <c r="AJ525" s="327">
        <f t="shared" si="563"/>
        <v>0</v>
      </c>
      <c r="AK525" s="327">
        <f t="shared" si="564"/>
        <v>0</v>
      </c>
      <c r="AL525" s="327">
        <f t="shared" si="565"/>
        <v>0</v>
      </c>
      <c r="AM525" s="327">
        <f t="shared" si="566"/>
        <v>0</v>
      </c>
      <c r="AN525" s="327">
        <f t="shared" si="567"/>
        <v>0</v>
      </c>
      <c r="AO525" s="327">
        <f t="shared" si="568"/>
        <v>0</v>
      </c>
      <c r="AP525" s="327">
        <f t="shared" si="569"/>
        <v>0</v>
      </c>
      <c r="AQ525" s="327">
        <f t="shared" si="570"/>
        <v>0</v>
      </c>
      <c r="AR525" s="2316">
        <f t="shared" si="572"/>
        <v>12000</v>
      </c>
      <c r="AS525" s="2317" t="s">
        <v>2578</v>
      </c>
      <c r="AT525" s="786" t="s">
        <v>3014</v>
      </c>
      <c r="AU525" s="623"/>
      <c r="AV525" s="623"/>
      <c r="AW525" s="623"/>
      <c r="AX525" s="623"/>
      <c r="AY525" s="623"/>
      <c r="AZ525" s="623"/>
      <c r="BA525" s="623"/>
      <c r="BB525" s="2318" t="s">
        <v>995</v>
      </c>
      <c r="BC525" s="384" t="s">
        <v>3015</v>
      </c>
      <c r="BD525" s="384" t="s">
        <v>3015</v>
      </c>
      <c r="BE525" s="384" t="s">
        <v>3016</v>
      </c>
      <c r="BF525" s="806">
        <v>46029</v>
      </c>
      <c r="BG525" s="384"/>
      <c r="BH525" s="616">
        <v>1283</v>
      </c>
      <c r="BI525" s="616" t="s">
        <v>3017</v>
      </c>
      <c r="BJ525" s="384" t="s">
        <v>3023</v>
      </c>
      <c r="BK525" s="616"/>
      <c r="BL525" s="384"/>
      <c r="BM525" s="384"/>
      <c r="BN525" s="616"/>
      <c r="BO525" s="616"/>
      <c r="BP525" s="646"/>
      <c r="BQ525" s="2138"/>
      <c r="BR525" s="2138"/>
      <c r="BS525" s="2338" t="s">
        <v>3028</v>
      </c>
      <c r="BT525" s="828" t="s">
        <v>2129</v>
      </c>
      <c r="BU525" s="828" t="s">
        <v>3029</v>
      </c>
      <c r="BV525" s="646">
        <v>45310125</v>
      </c>
      <c r="BW525" s="785">
        <v>10453101253</v>
      </c>
      <c r="BX525" s="408">
        <v>6000</v>
      </c>
      <c r="BY525" s="629">
        <v>46031</v>
      </c>
      <c r="BZ525" s="629">
        <v>46081</v>
      </c>
      <c r="CA525" s="788"/>
      <c r="CB525" s="623">
        <f t="shared" si="554"/>
        <v>30</v>
      </c>
      <c r="CC525" s="789">
        <f t="shared" si="577"/>
        <v>6000</v>
      </c>
      <c r="CD525" s="786">
        <v>26</v>
      </c>
      <c r="CE525" s="787">
        <v>6000</v>
      </c>
      <c r="CF525" s="623">
        <v>26</v>
      </c>
      <c r="CG525" s="791">
        <v>6000</v>
      </c>
      <c r="CH525" s="791">
        <f t="shared" si="582"/>
        <v>0</v>
      </c>
      <c r="CI525" s="791">
        <f t="shared" si="578"/>
        <v>0</v>
      </c>
      <c r="CJ525" s="788"/>
      <c r="CK525" s="623">
        <f t="shared" si="557"/>
        <v>30</v>
      </c>
      <c r="CL525" s="789">
        <f t="shared" si="558"/>
        <v>6000</v>
      </c>
      <c r="CM525" s="786">
        <v>30</v>
      </c>
      <c r="CN525" s="791">
        <f t="shared" si="588"/>
        <v>6000</v>
      </c>
      <c r="CO525" s="623">
        <v>30</v>
      </c>
      <c r="CP525" s="791">
        <v>6000</v>
      </c>
      <c r="CQ525" s="791">
        <f t="shared" si="573"/>
        <v>0</v>
      </c>
      <c r="CR525" s="791">
        <f t="shared" si="574"/>
        <v>6000</v>
      </c>
      <c r="CS525" s="792"/>
      <c r="CT525" s="623">
        <f t="shared" ref="CT525:CT588" si="589">U525</f>
        <v>0</v>
      </c>
      <c r="CU525" s="789">
        <f t="shared" ref="CU525:CU588" si="590">AH525</f>
        <v>0</v>
      </c>
      <c r="CV525" s="623"/>
      <c r="CW525" s="791">
        <f t="shared" ref="CW525:CW588" si="591">(R525/30*CV525)*Q525</f>
        <v>0</v>
      </c>
      <c r="CX525" s="623"/>
      <c r="CY525" s="791">
        <f t="shared" ref="CY525:CY588" si="592">(R525/30*CX525)*Q525</f>
        <v>0</v>
      </c>
      <c r="CZ525" s="791">
        <f t="shared" ref="CZ525:CZ588" si="593">CU525-CW525</f>
        <v>0</v>
      </c>
      <c r="DA525" s="791">
        <f t="shared" ref="DA525:DA588" si="594">CU525-CY525</f>
        <v>0</v>
      </c>
      <c r="DB525" s="623"/>
      <c r="DC525" s="623">
        <f t="shared" si="575"/>
        <v>0</v>
      </c>
      <c r="DD525" s="789">
        <f t="shared" si="583"/>
        <v>0</v>
      </c>
      <c r="DE525" s="623"/>
      <c r="DF525" s="791">
        <f t="shared" si="584"/>
        <v>0</v>
      </c>
      <c r="DG525" s="623"/>
      <c r="DH525" s="791">
        <f t="shared" si="585"/>
        <v>0</v>
      </c>
      <c r="DI525" s="623"/>
      <c r="DJ525" s="623"/>
      <c r="DK525" s="623"/>
      <c r="DL525" s="623"/>
      <c r="DM525" s="623"/>
      <c r="DN525" s="623"/>
      <c r="DO525" s="623"/>
      <c r="DP525" s="623"/>
      <c r="DQ525" s="623"/>
      <c r="DR525" s="623"/>
      <c r="DS525" s="623"/>
      <c r="DU525" s="2320">
        <f t="shared" si="576"/>
        <v>12000</v>
      </c>
      <c r="DV525" s="2321">
        <f t="shared" si="551"/>
        <v>12000</v>
      </c>
      <c r="DW525" s="2321">
        <f t="shared" si="552"/>
        <v>12000</v>
      </c>
      <c r="DX525" s="2321">
        <f t="shared" si="586"/>
        <v>0</v>
      </c>
      <c r="DY525" s="2321">
        <f t="shared" si="587"/>
        <v>0</v>
      </c>
      <c r="EG525" s="1946"/>
    </row>
    <row r="526" spans="1:137" s="2317" customFormat="1" hidden="1" x14ac:dyDescent="0.25">
      <c r="A526" s="2310">
        <v>2026</v>
      </c>
      <c r="B526" s="778">
        <v>479</v>
      </c>
      <c r="C526" s="778" t="s">
        <v>58</v>
      </c>
      <c r="D526" s="778">
        <v>3000654</v>
      </c>
      <c r="E526" s="778">
        <v>5005023</v>
      </c>
      <c r="F526" s="778" t="s">
        <v>3011</v>
      </c>
      <c r="G526" s="2310" t="s">
        <v>3012</v>
      </c>
      <c r="H526" s="2310">
        <v>95</v>
      </c>
      <c r="I526" s="779" t="s">
        <v>992</v>
      </c>
      <c r="J526" s="780" t="s">
        <v>10</v>
      </c>
      <c r="K526" s="780" t="s">
        <v>60</v>
      </c>
      <c r="L526" s="778" t="str">
        <f t="shared" si="581"/>
        <v>2.3</v>
      </c>
      <c r="M526" s="2311" t="s">
        <v>62</v>
      </c>
      <c r="N526" s="781"/>
      <c r="O526" s="2310" t="s">
        <v>3030</v>
      </c>
      <c r="P526" s="2312" t="s">
        <v>65</v>
      </c>
      <c r="Q526" s="2313">
        <v>1</v>
      </c>
      <c r="R526" s="2314">
        <v>6500</v>
      </c>
      <c r="S526" s="2310">
        <v>30</v>
      </c>
      <c r="T526" s="2310">
        <v>30</v>
      </c>
      <c r="U526" s="2310"/>
      <c r="V526" s="2310"/>
      <c r="W526" s="2315"/>
      <c r="X526" s="321"/>
      <c r="Y526" s="321"/>
      <c r="Z526" s="322"/>
      <c r="AA526" s="322"/>
      <c r="AB526" s="322"/>
      <c r="AC526" s="322"/>
      <c r="AD526" s="322"/>
      <c r="AE526" s="2314">
        <f t="shared" si="553"/>
        <v>13000</v>
      </c>
      <c r="AF526" s="327">
        <f t="shared" ref="AF526:AG530" si="595">+$R526*(S526/30)</f>
        <v>6500</v>
      </c>
      <c r="AG526" s="327">
        <f t="shared" si="595"/>
        <v>6500</v>
      </c>
      <c r="AH526" s="327">
        <f t="shared" si="561"/>
        <v>0</v>
      </c>
      <c r="AI526" s="327">
        <f t="shared" si="562"/>
        <v>0</v>
      </c>
      <c r="AJ526" s="327">
        <f t="shared" si="563"/>
        <v>0</v>
      </c>
      <c r="AK526" s="327">
        <f t="shared" si="564"/>
        <v>0</v>
      </c>
      <c r="AL526" s="327">
        <f t="shared" si="565"/>
        <v>0</v>
      </c>
      <c r="AM526" s="327">
        <f t="shared" si="566"/>
        <v>0</v>
      </c>
      <c r="AN526" s="327">
        <f t="shared" si="567"/>
        <v>0</v>
      </c>
      <c r="AO526" s="327">
        <f t="shared" si="568"/>
        <v>0</v>
      </c>
      <c r="AP526" s="327">
        <f t="shared" si="569"/>
        <v>0</v>
      </c>
      <c r="AQ526" s="327">
        <f t="shared" si="570"/>
        <v>0</v>
      </c>
      <c r="AR526" s="2316">
        <f t="shared" ref="AR526:AR536" si="596">+ROUNDUP(SUM(AF526:AQ526),0)</f>
        <v>13000</v>
      </c>
      <c r="AS526" s="2317" t="s">
        <v>2578</v>
      </c>
      <c r="AT526" s="623" t="s">
        <v>3014</v>
      </c>
      <c r="AU526" s="623"/>
      <c r="AV526" s="623"/>
      <c r="AW526" s="623"/>
      <c r="AX526" s="623"/>
      <c r="AY526" s="623"/>
      <c r="AZ526" s="623"/>
      <c r="BA526" s="623"/>
      <c r="BB526" s="2318" t="s">
        <v>995</v>
      </c>
      <c r="BC526" s="384" t="s">
        <v>3015</v>
      </c>
      <c r="BD526" s="384" t="s">
        <v>3015</v>
      </c>
      <c r="BE526" s="384" t="s">
        <v>3016</v>
      </c>
      <c r="BF526" s="806">
        <v>46029</v>
      </c>
      <c r="BG526" s="384"/>
      <c r="BH526" s="616">
        <v>1284</v>
      </c>
      <c r="BI526" s="616" t="s">
        <v>3017</v>
      </c>
      <c r="BJ526" s="384" t="s">
        <v>3023</v>
      </c>
      <c r="BK526" s="616"/>
      <c r="BL526" s="384"/>
      <c r="BM526" s="384"/>
      <c r="BN526" s="616"/>
      <c r="BO526" s="616"/>
      <c r="BP526" s="646"/>
      <c r="BQ526" s="2138"/>
      <c r="BR526" s="2138"/>
      <c r="BS526" s="2338" t="s">
        <v>1571</v>
      </c>
      <c r="BT526" s="828" t="s">
        <v>1028</v>
      </c>
      <c r="BU526" s="828" t="s">
        <v>2137</v>
      </c>
      <c r="BV526" s="646">
        <v>70757048</v>
      </c>
      <c r="BW526" s="785">
        <v>10707570488</v>
      </c>
      <c r="BX526" s="798">
        <v>6500</v>
      </c>
      <c r="BY526" s="629">
        <v>46031</v>
      </c>
      <c r="BZ526" s="629">
        <v>46081</v>
      </c>
      <c r="CA526" s="788"/>
      <c r="CB526" s="623">
        <f t="shared" si="554"/>
        <v>30</v>
      </c>
      <c r="CC526" s="789">
        <f t="shared" si="577"/>
        <v>6500</v>
      </c>
      <c r="CD526" s="623">
        <v>26</v>
      </c>
      <c r="CE526" s="790">
        <v>6500</v>
      </c>
      <c r="CF526" s="623">
        <v>26</v>
      </c>
      <c r="CG526" s="791">
        <v>6500</v>
      </c>
      <c r="CH526" s="791">
        <f t="shared" si="582"/>
        <v>0</v>
      </c>
      <c r="CI526" s="791">
        <f t="shared" si="578"/>
        <v>0</v>
      </c>
      <c r="CJ526" s="788"/>
      <c r="CK526" s="623">
        <f t="shared" si="557"/>
        <v>30</v>
      </c>
      <c r="CL526" s="789">
        <f t="shared" si="558"/>
        <v>6500</v>
      </c>
      <c r="CM526" s="623">
        <v>30</v>
      </c>
      <c r="CN526" s="791">
        <f t="shared" si="588"/>
        <v>6500</v>
      </c>
      <c r="CO526" s="623">
        <v>30</v>
      </c>
      <c r="CP526" s="791">
        <v>6500</v>
      </c>
      <c r="CQ526" s="791">
        <f t="shared" si="573"/>
        <v>0</v>
      </c>
      <c r="CR526" s="791">
        <f t="shared" si="574"/>
        <v>6500</v>
      </c>
      <c r="CS526" s="792"/>
      <c r="CT526" s="623">
        <f t="shared" si="589"/>
        <v>0</v>
      </c>
      <c r="CU526" s="789">
        <f t="shared" si="590"/>
        <v>0</v>
      </c>
      <c r="CV526" s="623"/>
      <c r="CW526" s="791">
        <f t="shared" si="591"/>
        <v>0</v>
      </c>
      <c r="CX526" s="623"/>
      <c r="CY526" s="791">
        <f t="shared" si="592"/>
        <v>0</v>
      </c>
      <c r="CZ526" s="791">
        <f t="shared" si="593"/>
        <v>0</v>
      </c>
      <c r="DA526" s="791">
        <f t="shared" si="594"/>
        <v>0</v>
      </c>
      <c r="DB526" s="623"/>
      <c r="DC526" s="623">
        <f t="shared" si="575"/>
        <v>0</v>
      </c>
      <c r="DD526" s="789">
        <f t="shared" si="583"/>
        <v>0</v>
      </c>
      <c r="DE526" s="623"/>
      <c r="DF526" s="791">
        <f t="shared" si="584"/>
        <v>0</v>
      </c>
      <c r="DG526" s="623"/>
      <c r="DH526" s="791">
        <f t="shared" si="585"/>
        <v>0</v>
      </c>
      <c r="DI526" s="623"/>
      <c r="DJ526" s="623"/>
      <c r="DK526" s="623"/>
      <c r="DL526" s="623"/>
      <c r="DM526" s="623"/>
      <c r="DN526" s="623"/>
      <c r="DO526" s="623"/>
      <c r="DP526" s="623"/>
      <c r="DQ526" s="623"/>
      <c r="DR526" s="623"/>
      <c r="DS526" s="623"/>
      <c r="DU526" s="2320">
        <f t="shared" si="576"/>
        <v>13000</v>
      </c>
      <c r="DV526" s="2321">
        <f t="shared" si="551"/>
        <v>13000</v>
      </c>
      <c r="DW526" s="2321">
        <f t="shared" si="552"/>
        <v>13000</v>
      </c>
      <c r="DX526" s="2321">
        <f t="shared" si="586"/>
        <v>0</v>
      </c>
      <c r="DY526" s="2321">
        <f t="shared" si="587"/>
        <v>0</v>
      </c>
      <c r="EG526" s="1946"/>
    </row>
    <row r="527" spans="1:137" s="623" customFormat="1" hidden="1" x14ac:dyDescent="0.25">
      <c r="A527" s="778">
        <v>2026</v>
      </c>
      <c r="B527" s="778">
        <v>479</v>
      </c>
      <c r="C527" s="778" t="s">
        <v>58</v>
      </c>
      <c r="D527" s="778">
        <v>3000654</v>
      </c>
      <c r="E527" s="778">
        <v>5005023</v>
      </c>
      <c r="F527" s="778" t="s">
        <v>3011</v>
      </c>
      <c r="G527" s="778" t="s">
        <v>3012</v>
      </c>
      <c r="H527" s="778">
        <v>95</v>
      </c>
      <c r="I527" s="779" t="s">
        <v>992</v>
      </c>
      <c r="J527" s="780" t="s">
        <v>10</v>
      </c>
      <c r="K527" s="780" t="s">
        <v>60</v>
      </c>
      <c r="L527" s="778" t="str">
        <f t="shared" si="581"/>
        <v>2.3</v>
      </c>
      <c r="M527" s="781" t="s">
        <v>62</v>
      </c>
      <c r="N527" s="781"/>
      <c r="O527" s="778" t="s">
        <v>3031</v>
      </c>
      <c r="P527" s="778" t="s">
        <v>65</v>
      </c>
      <c r="Q527" s="782">
        <v>1</v>
      </c>
      <c r="R527" s="320">
        <v>8000</v>
      </c>
      <c r="S527" s="778">
        <v>30</v>
      </c>
      <c r="T527" s="778">
        <v>30</v>
      </c>
      <c r="U527" s="778"/>
      <c r="V527" s="778"/>
      <c r="W527" s="321"/>
      <c r="X527" s="321"/>
      <c r="Y527" s="321"/>
      <c r="Z527" s="322"/>
      <c r="AA527" s="322"/>
      <c r="AB527" s="322"/>
      <c r="AC527" s="322"/>
      <c r="AD527" s="322"/>
      <c r="AE527" s="320">
        <f t="shared" si="553"/>
        <v>16000</v>
      </c>
      <c r="AF527" s="327">
        <f t="shared" si="595"/>
        <v>8000</v>
      </c>
      <c r="AG527" s="327">
        <f t="shared" si="595"/>
        <v>8000</v>
      </c>
      <c r="AH527" s="327">
        <f t="shared" si="561"/>
        <v>0</v>
      </c>
      <c r="AI527" s="327">
        <f t="shared" si="562"/>
        <v>0</v>
      </c>
      <c r="AJ527" s="327">
        <f t="shared" si="563"/>
        <v>0</v>
      </c>
      <c r="AK527" s="327">
        <f t="shared" si="564"/>
        <v>0</v>
      </c>
      <c r="AL527" s="327">
        <f t="shared" si="565"/>
        <v>0</v>
      </c>
      <c r="AM527" s="327">
        <f t="shared" si="566"/>
        <v>0</v>
      </c>
      <c r="AN527" s="327">
        <f t="shared" si="567"/>
        <v>0</v>
      </c>
      <c r="AO527" s="327">
        <f t="shared" si="568"/>
        <v>0</v>
      </c>
      <c r="AP527" s="327">
        <f t="shared" si="569"/>
        <v>0</v>
      </c>
      <c r="AQ527" s="327">
        <f t="shared" si="570"/>
        <v>0</v>
      </c>
      <c r="AR527" s="264">
        <f t="shared" si="596"/>
        <v>16000</v>
      </c>
      <c r="AS527" s="623" t="s">
        <v>2578</v>
      </c>
      <c r="AT527" s="623" t="s">
        <v>3014</v>
      </c>
      <c r="BB527" s="384" t="s">
        <v>995</v>
      </c>
      <c r="BC527" s="384" t="s">
        <v>3015</v>
      </c>
      <c r="BD527" s="384" t="s">
        <v>3015</v>
      </c>
      <c r="BE527" s="384" t="s">
        <v>3016</v>
      </c>
      <c r="BF527" s="806">
        <v>46029</v>
      </c>
      <c r="BG527" s="384"/>
      <c r="BH527" s="616">
        <v>1285</v>
      </c>
      <c r="BI527" s="616" t="s">
        <v>3017</v>
      </c>
      <c r="BJ527" s="384" t="s">
        <v>3032</v>
      </c>
      <c r="BK527" s="616"/>
      <c r="BL527" s="384"/>
      <c r="BM527" s="384"/>
      <c r="BN527" s="616"/>
      <c r="BO527" s="616"/>
      <c r="BP527" s="616"/>
      <c r="BQ527" s="616"/>
      <c r="BR527" s="616"/>
      <c r="BS527" s="812" t="s">
        <v>3033</v>
      </c>
      <c r="BT527" s="812" t="s">
        <v>3034</v>
      </c>
      <c r="BU527" s="812" t="s">
        <v>2125</v>
      </c>
      <c r="BV527" s="639">
        <v>21261169</v>
      </c>
      <c r="BW527" s="639">
        <v>10212611692</v>
      </c>
      <c r="BX527" s="408">
        <v>8000</v>
      </c>
      <c r="BY527" s="629">
        <v>46031</v>
      </c>
      <c r="BZ527" s="618">
        <v>46081</v>
      </c>
      <c r="CA527" s="788"/>
      <c r="CB527" s="623">
        <f t="shared" si="554"/>
        <v>30</v>
      </c>
      <c r="CC527" s="789">
        <f t="shared" si="577"/>
        <v>8000</v>
      </c>
      <c r="CD527" s="623">
        <v>26</v>
      </c>
      <c r="CE527" s="791">
        <v>8000.0000000000009</v>
      </c>
      <c r="CF527" s="623">
        <v>26</v>
      </c>
      <c r="CG527" s="791">
        <v>8000.0000000000009</v>
      </c>
      <c r="CH527" s="791">
        <f t="shared" si="582"/>
        <v>0</v>
      </c>
      <c r="CI527" s="791">
        <f t="shared" si="578"/>
        <v>0</v>
      </c>
      <c r="CJ527" s="788"/>
      <c r="CK527" s="623">
        <f t="shared" si="557"/>
        <v>30</v>
      </c>
      <c r="CL527" s="789">
        <f t="shared" si="558"/>
        <v>8000</v>
      </c>
      <c r="CM527" s="623">
        <v>30</v>
      </c>
      <c r="CN527" s="791">
        <f t="shared" si="588"/>
        <v>8000.0000000000009</v>
      </c>
      <c r="CO527" s="623">
        <v>30</v>
      </c>
      <c r="CP527" s="791">
        <v>8000.0000000000009</v>
      </c>
      <c r="CQ527" s="791">
        <f t="shared" si="573"/>
        <v>0</v>
      </c>
      <c r="CR527" s="791">
        <f t="shared" si="574"/>
        <v>8000</v>
      </c>
      <c r="CS527" s="792"/>
      <c r="CT527" s="623">
        <f t="shared" si="589"/>
        <v>0</v>
      </c>
      <c r="CU527" s="789">
        <f t="shared" si="590"/>
        <v>0</v>
      </c>
      <c r="CW527" s="791">
        <f t="shared" si="591"/>
        <v>0</v>
      </c>
      <c r="CY527" s="791">
        <f t="shared" si="592"/>
        <v>0</v>
      </c>
      <c r="CZ527" s="791">
        <f t="shared" si="593"/>
        <v>0</v>
      </c>
      <c r="DA527" s="791">
        <f t="shared" si="594"/>
        <v>0</v>
      </c>
      <c r="DC527" s="623">
        <f t="shared" si="575"/>
        <v>0</v>
      </c>
      <c r="DD527" s="789">
        <f t="shared" si="583"/>
        <v>0</v>
      </c>
      <c r="DF527" s="791">
        <f t="shared" si="584"/>
        <v>0</v>
      </c>
      <c r="DH527" s="791">
        <f t="shared" si="585"/>
        <v>0</v>
      </c>
      <c r="DU527" s="793">
        <f t="shared" si="576"/>
        <v>16000</v>
      </c>
      <c r="DV527" s="794">
        <f t="shared" si="551"/>
        <v>16000.000000000002</v>
      </c>
      <c r="DW527" s="794">
        <f t="shared" si="552"/>
        <v>16000.000000000002</v>
      </c>
      <c r="DX527" s="794">
        <f t="shared" si="586"/>
        <v>0</v>
      </c>
      <c r="DY527" s="794">
        <f t="shared" si="587"/>
        <v>0</v>
      </c>
      <c r="EG527" s="621"/>
    </row>
    <row r="528" spans="1:137" s="2317" customFormat="1" hidden="1" x14ac:dyDescent="0.25">
      <c r="A528" s="2310">
        <v>2026</v>
      </c>
      <c r="B528" s="778">
        <v>479</v>
      </c>
      <c r="C528" s="778" t="s">
        <v>58</v>
      </c>
      <c r="D528" s="778">
        <v>3000654</v>
      </c>
      <c r="E528" s="778">
        <v>5005023</v>
      </c>
      <c r="F528" s="778" t="s">
        <v>3011</v>
      </c>
      <c r="G528" s="2310" t="s">
        <v>3012</v>
      </c>
      <c r="H528" s="2310">
        <v>95</v>
      </c>
      <c r="I528" s="779" t="s">
        <v>992</v>
      </c>
      <c r="J528" s="780" t="s">
        <v>10</v>
      </c>
      <c r="K528" s="780" t="s">
        <v>60</v>
      </c>
      <c r="L528" s="778" t="str">
        <f t="shared" si="581"/>
        <v>2.3</v>
      </c>
      <c r="M528" s="2311" t="s">
        <v>62</v>
      </c>
      <c r="N528" s="781"/>
      <c r="O528" s="2310" t="s">
        <v>3035</v>
      </c>
      <c r="P528" s="2310" t="s">
        <v>65</v>
      </c>
      <c r="Q528" s="2313">
        <v>1</v>
      </c>
      <c r="R528" s="2314">
        <v>6500</v>
      </c>
      <c r="S528" s="2310">
        <v>30</v>
      </c>
      <c r="T528" s="2310">
        <v>30</v>
      </c>
      <c r="U528" s="2310"/>
      <c r="V528" s="2310"/>
      <c r="W528" s="2315"/>
      <c r="X528" s="321"/>
      <c r="Y528" s="321"/>
      <c r="Z528" s="322"/>
      <c r="AA528" s="322"/>
      <c r="AB528" s="322"/>
      <c r="AC528" s="322"/>
      <c r="AD528" s="322"/>
      <c r="AE528" s="2314">
        <f t="shared" si="553"/>
        <v>13000</v>
      </c>
      <c r="AF528" s="327">
        <f t="shared" si="595"/>
        <v>6500</v>
      </c>
      <c r="AG528" s="327">
        <f t="shared" si="595"/>
        <v>6500</v>
      </c>
      <c r="AH528" s="327">
        <f t="shared" si="561"/>
        <v>0</v>
      </c>
      <c r="AI528" s="327">
        <f t="shared" si="562"/>
        <v>0</v>
      </c>
      <c r="AJ528" s="327">
        <f t="shared" si="563"/>
        <v>0</v>
      </c>
      <c r="AK528" s="327">
        <f t="shared" si="564"/>
        <v>0</v>
      </c>
      <c r="AL528" s="327">
        <f t="shared" si="565"/>
        <v>0</v>
      </c>
      <c r="AM528" s="327">
        <f t="shared" si="566"/>
        <v>0</v>
      </c>
      <c r="AN528" s="327">
        <f t="shared" si="567"/>
        <v>0</v>
      </c>
      <c r="AO528" s="327">
        <f t="shared" si="568"/>
        <v>0</v>
      </c>
      <c r="AP528" s="327">
        <f t="shared" si="569"/>
        <v>0</v>
      </c>
      <c r="AQ528" s="327">
        <f t="shared" si="570"/>
        <v>0</v>
      </c>
      <c r="AR528" s="2316">
        <f t="shared" si="596"/>
        <v>13000</v>
      </c>
      <c r="AS528" s="2317" t="s">
        <v>2578</v>
      </c>
      <c r="AT528" s="786" t="s">
        <v>3014</v>
      </c>
      <c r="AU528" s="623"/>
      <c r="AV528" s="623"/>
      <c r="AW528" s="623"/>
      <c r="AX528" s="623"/>
      <c r="AY528" s="623"/>
      <c r="AZ528" s="623"/>
      <c r="BA528" s="623"/>
      <c r="BB528" s="2318" t="s">
        <v>995</v>
      </c>
      <c r="BC528" s="384" t="s">
        <v>3015</v>
      </c>
      <c r="BD528" s="384" t="s">
        <v>3015</v>
      </c>
      <c r="BE528" s="384" t="s">
        <v>3016</v>
      </c>
      <c r="BF528" s="806">
        <v>46029</v>
      </c>
      <c r="BG528" s="384"/>
      <c r="BH528" s="616">
        <v>1286</v>
      </c>
      <c r="BI528" s="616" t="s">
        <v>3017</v>
      </c>
      <c r="BJ528" s="384" t="s">
        <v>3023</v>
      </c>
      <c r="BK528" s="616"/>
      <c r="BL528" s="384"/>
      <c r="BM528" s="384"/>
      <c r="BN528" s="616"/>
      <c r="BO528" s="616"/>
      <c r="BP528" s="616"/>
      <c r="BQ528" s="2116"/>
      <c r="BR528" s="2116"/>
      <c r="BS528" s="2319" t="s">
        <v>3036</v>
      </c>
      <c r="BT528" s="812" t="s">
        <v>1424</v>
      </c>
      <c r="BU528" s="812" t="s">
        <v>3037</v>
      </c>
      <c r="BV528" s="639">
        <v>45096283</v>
      </c>
      <c r="BW528" s="639">
        <v>10450962835</v>
      </c>
      <c r="BX528" s="791"/>
      <c r="BY528" s="629">
        <v>46031</v>
      </c>
      <c r="BZ528" s="629">
        <v>46081</v>
      </c>
      <c r="CA528" s="788"/>
      <c r="CB528" s="623">
        <f t="shared" si="554"/>
        <v>30</v>
      </c>
      <c r="CC528" s="789">
        <f t="shared" si="577"/>
        <v>6500</v>
      </c>
      <c r="CD528" s="786">
        <v>26</v>
      </c>
      <c r="CE528" s="787">
        <v>6500</v>
      </c>
      <c r="CF528" s="623">
        <v>26</v>
      </c>
      <c r="CG528" s="791">
        <v>6500</v>
      </c>
      <c r="CH528" s="791">
        <f t="shared" si="582"/>
        <v>0</v>
      </c>
      <c r="CI528" s="791">
        <f t="shared" si="578"/>
        <v>0</v>
      </c>
      <c r="CJ528" s="788"/>
      <c r="CK528" s="623">
        <f t="shared" si="557"/>
        <v>30</v>
      </c>
      <c r="CL528" s="789">
        <f t="shared" si="558"/>
        <v>6500</v>
      </c>
      <c r="CM528" s="786">
        <v>30</v>
      </c>
      <c r="CN528" s="791">
        <f t="shared" si="588"/>
        <v>6500</v>
      </c>
      <c r="CO528" s="623">
        <v>30</v>
      </c>
      <c r="CP528" s="791">
        <v>6500</v>
      </c>
      <c r="CQ528" s="791">
        <f t="shared" si="573"/>
        <v>0</v>
      </c>
      <c r="CR528" s="791">
        <f t="shared" si="574"/>
        <v>6500</v>
      </c>
      <c r="CS528" s="792"/>
      <c r="CT528" s="623">
        <f t="shared" si="589"/>
        <v>0</v>
      </c>
      <c r="CU528" s="789">
        <f t="shared" si="590"/>
        <v>0</v>
      </c>
      <c r="CV528" s="623"/>
      <c r="CW528" s="791">
        <f t="shared" si="591"/>
        <v>0</v>
      </c>
      <c r="CX528" s="623"/>
      <c r="CY528" s="791">
        <f t="shared" si="592"/>
        <v>0</v>
      </c>
      <c r="CZ528" s="791">
        <f t="shared" si="593"/>
        <v>0</v>
      </c>
      <c r="DA528" s="791">
        <f t="shared" si="594"/>
        <v>0</v>
      </c>
      <c r="DB528" s="623"/>
      <c r="DC528" s="623">
        <f t="shared" si="575"/>
        <v>0</v>
      </c>
      <c r="DD528" s="789">
        <f t="shared" si="583"/>
        <v>0</v>
      </c>
      <c r="DE528" s="623"/>
      <c r="DF528" s="791">
        <f t="shared" si="584"/>
        <v>0</v>
      </c>
      <c r="DG528" s="623"/>
      <c r="DH528" s="791">
        <f t="shared" si="585"/>
        <v>0</v>
      </c>
      <c r="DI528" s="623"/>
      <c r="DJ528" s="623"/>
      <c r="DK528" s="623"/>
      <c r="DL528" s="623"/>
      <c r="DM528" s="623"/>
      <c r="DN528" s="623"/>
      <c r="DO528" s="623"/>
      <c r="DP528" s="623"/>
      <c r="DQ528" s="623"/>
      <c r="DR528" s="623"/>
      <c r="DS528" s="623"/>
      <c r="DU528" s="2320">
        <f t="shared" si="576"/>
        <v>13000</v>
      </c>
      <c r="DV528" s="2321">
        <f t="shared" si="551"/>
        <v>13000</v>
      </c>
      <c r="DW528" s="2321">
        <f t="shared" si="552"/>
        <v>13000</v>
      </c>
      <c r="DX528" s="2321">
        <f t="shared" si="586"/>
        <v>0</v>
      </c>
      <c r="DY528" s="2321">
        <f t="shared" si="587"/>
        <v>0</v>
      </c>
      <c r="EG528" s="1946"/>
    </row>
    <row r="529" spans="1:137" s="2317" customFormat="1" hidden="1" x14ac:dyDescent="0.25">
      <c r="A529" s="2310">
        <v>2026</v>
      </c>
      <c r="B529" s="778">
        <v>479</v>
      </c>
      <c r="C529" s="778" t="s">
        <v>58</v>
      </c>
      <c r="D529" s="778">
        <v>3000654</v>
      </c>
      <c r="E529" s="778">
        <v>5005023</v>
      </c>
      <c r="F529" s="778" t="s">
        <v>3011</v>
      </c>
      <c r="G529" s="2310" t="s">
        <v>3012</v>
      </c>
      <c r="H529" s="2310">
        <v>95</v>
      </c>
      <c r="I529" s="779" t="s">
        <v>992</v>
      </c>
      <c r="J529" s="780" t="s">
        <v>10</v>
      </c>
      <c r="K529" s="780" t="s">
        <v>60</v>
      </c>
      <c r="L529" s="778" t="str">
        <f t="shared" si="581"/>
        <v>2.3</v>
      </c>
      <c r="M529" s="2311" t="s">
        <v>62</v>
      </c>
      <c r="N529" s="781"/>
      <c r="O529" s="2310" t="s">
        <v>3038</v>
      </c>
      <c r="P529" s="2310" t="s">
        <v>65</v>
      </c>
      <c r="Q529" s="2313">
        <v>1</v>
      </c>
      <c r="R529" s="2314">
        <v>5500</v>
      </c>
      <c r="S529" s="2310">
        <v>30</v>
      </c>
      <c r="T529" s="2310">
        <v>30</v>
      </c>
      <c r="U529" s="2310"/>
      <c r="V529" s="2310"/>
      <c r="W529" s="2315"/>
      <c r="X529" s="321"/>
      <c r="Y529" s="321"/>
      <c r="Z529" s="322"/>
      <c r="AA529" s="322"/>
      <c r="AB529" s="322"/>
      <c r="AC529" s="322"/>
      <c r="AD529" s="322"/>
      <c r="AE529" s="2314">
        <f t="shared" si="553"/>
        <v>11000</v>
      </c>
      <c r="AF529" s="327">
        <f t="shared" si="595"/>
        <v>5500</v>
      </c>
      <c r="AG529" s="327">
        <f t="shared" si="595"/>
        <v>5500</v>
      </c>
      <c r="AH529" s="327">
        <f t="shared" si="561"/>
        <v>0</v>
      </c>
      <c r="AI529" s="327">
        <f t="shared" si="562"/>
        <v>0</v>
      </c>
      <c r="AJ529" s="327">
        <f t="shared" si="563"/>
        <v>0</v>
      </c>
      <c r="AK529" s="327">
        <f t="shared" si="564"/>
        <v>0</v>
      </c>
      <c r="AL529" s="327">
        <f t="shared" si="565"/>
        <v>0</v>
      </c>
      <c r="AM529" s="327">
        <f t="shared" si="566"/>
        <v>0</v>
      </c>
      <c r="AN529" s="327">
        <f t="shared" si="567"/>
        <v>0</v>
      </c>
      <c r="AO529" s="327">
        <f t="shared" si="568"/>
        <v>0</v>
      </c>
      <c r="AP529" s="327">
        <f t="shared" si="569"/>
        <v>0</v>
      </c>
      <c r="AQ529" s="327">
        <f t="shared" si="570"/>
        <v>0</v>
      </c>
      <c r="AR529" s="2316">
        <f t="shared" si="596"/>
        <v>11000</v>
      </c>
      <c r="AS529" s="2317" t="s">
        <v>2578</v>
      </c>
      <c r="AT529" s="623" t="s">
        <v>3014</v>
      </c>
      <c r="AU529" s="623"/>
      <c r="AV529" s="623"/>
      <c r="AW529" s="623"/>
      <c r="AX529" s="623"/>
      <c r="AY529" s="623"/>
      <c r="AZ529" s="623"/>
      <c r="BA529" s="623"/>
      <c r="BB529" s="2318" t="s">
        <v>995</v>
      </c>
      <c r="BC529" s="384" t="s">
        <v>3015</v>
      </c>
      <c r="BD529" s="384" t="s">
        <v>3015</v>
      </c>
      <c r="BE529" s="384" t="s">
        <v>3016</v>
      </c>
      <c r="BF529" s="806">
        <v>46029</v>
      </c>
      <c r="BG529" s="384"/>
      <c r="BH529" s="616">
        <v>1287</v>
      </c>
      <c r="BI529" s="2821" t="s">
        <v>3017</v>
      </c>
      <c r="BJ529" s="384" t="s">
        <v>3023</v>
      </c>
      <c r="BK529" s="616"/>
      <c r="BL529" s="616"/>
      <c r="BM529" s="616"/>
      <c r="BN529" s="616"/>
      <c r="BO529" s="616"/>
      <c r="BP529" s="616"/>
      <c r="BQ529" s="2821"/>
      <c r="BR529" s="2821"/>
      <c r="BS529" s="2836" t="s">
        <v>2109</v>
      </c>
      <c r="BT529" s="2836" t="s">
        <v>2462</v>
      </c>
      <c r="BU529" s="812" t="s">
        <v>3039</v>
      </c>
      <c r="BV529" s="639">
        <v>44303048</v>
      </c>
      <c r="BW529" s="639">
        <v>10443030480</v>
      </c>
      <c r="BX529" s="791">
        <v>5500</v>
      </c>
      <c r="BY529" s="629">
        <v>46031</v>
      </c>
      <c r="BZ529" s="629">
        <v>46081</v>
      </c>
      <c r="CA529" s="788"/>
      <c r="CB529" s="623">
        <f t="shared" si="554"/>
        <v>30</v>
      </c>
      <c r="CC529" s="789">
        <f t="shared" si="577"/>
        <v>5500</v>
      </c>
      <c r="CD529" s="623">
        <v>26</v>
      </c>
      <c r="CE529" s="791">
        <v>5500</v>
      </c>
      <c r="CF529" s="623">
        <v>26</v>
      </c>
      <c r="CG529" s="791">
        <v>5500</v>
      </c>
      <c r="CH529" s="791">
        <f t="shared" si="582"/>
        <v>0</v>
      </c>
      <c r="CI529" s="791">
        <f t="shared" si="578"/>
        <v>0</v>
      </c>
      <c r="CJ529" s="788"/>
      <c r="CK529" s="623">
        <f t="shared" si="557"/>
        <v>30</v>
      </c>
      <c r="CL529" s="789">
        <f t="shared" si="558"/>
        <v>5500</v>
      </c>
      <c r="CM529" s="623">
        <v>30</v>
      </c>
      <c r="CN529" s="791">
        <f t="shared" si="588"/>
        <v>5500</v>
      </c>
      <c r="CO529" s="623">
        <v>30</v>
      </c>
      <c r="CP529" s="791">
        <v>5500</v>
      </c>
      <c r="CQ529" s="791">
        <f t="shared" si="573"/>
        <v>0</v>
      </c>
      <c r="CR529" s="791">
        <f t="shared" si="574"/>
        <v>5500</v>
      </c>
      <c r="CS529" s="792"/>
      <c r="CT529" s="623">
        <f t="shared" si="589"/>
        <v>0</v>
      </c>
      <c r="CU529" s="789">
        <f t="shared" si="590"/>
        <v>0</v>
      </c>
      <c r="CV529" s="623"/>
      <c r="CW529" s="791">
        <f t="shared" si="591"/>
        <v>0</v>
      </c>
      <c r="CX529" s="623"/>
      <c r="CY529" s="791">
        <f t="shared" si="592"/>
        <v>0</v>
      </c>
      <c r="CZ529" s="791">
        <f t="shared" si="593"/>
        <v>0</v>
      </c>
      <c r="DA529" s="791">
        <f t="shared" si="594"/>
        <v>0</v>
      </c>
      <c r="DB529" s="623"/>
      <c r="DC529" s="623">
        <f t="shared" si="575"/>
        <v>0</v>
      </c>
      <c r="DD529" s="789">
        <f t="shared" si="583"/>
        <v>0</v>
      </c>
      <c r="DE529" s="623"/>
      <c r="DF529" s="791">
        <f t="shared" si="584"/>
        <v>0</v>
      </c>
      <c r="DG529" s="623"/>
      <c r="DH529" s="791">
        <f t="shared" si="585"/>
        <v>0</v>
      </c>
      <c r="DI529" s="623"/>
      <c r="DJ529" s="623"/>
      <c r="DK529" s="623"/>
      <c r="DL529" s="623"/>
      <c r="DM529" s="623"/>
      <c r="DN529" s="623"/>
      <c r="DO529" s="623"/>
      <c r="DP529" s="623"/>
      <c r="DQ529" s="623"/>
      <c r="DR529" s="623"/>
      <c r="DS529" s="623"/>
      <c r="DU529" s="2320">
        <f t="shared" si="576"/>
        <v>11000</v>
      </c>
      <c r="DV529" s="2321">
        <f t="shared" si="551"/>
        <v>11000</v>
      </c>
      <c r="DW529" s="2321">
        <f t="shared" si="552"/>
        <v>11000</v>
      </c>
      <c r="DX529" s="2321">
        <f t="shared" si="586"/>
        <v>0</v>
      </c>
      <c r="DY529" s="2321">
        <f t="shared" si="587"/>
        <v>0</v>
      </c>
      <c r="EG529" s="1946"/>
    </row>
    <row r="530" spans="1:137" s="2317" customFormat="1" hidden="1" x14ac:dyDescent="0.25">
      <c r="A530" s="2310">
        <v>2026</v>
      </c>
      <c r="B530" s="778">
        <v>479</v>
      </c>
      <c r="C530" s="778" t="s">
        <v>58</v>
      </c>
      <c r="D530" s="778">
        <v>3000654</v>
      </c>
      <c r="E530" s="778">
        <v>5005023</v>
      </c>
      <c r="F530" s="778" t="s">
        <v>3011</v>
      </c>
      <c r="G530" s="2310" t="s">
        <v>3012</v>
      </c>
      <c r="H530" s="2310">
        <v>95</v>
      </c>
      <c r="I530" s="779" t="s">
        <v>992</v>
      </c>
      <c r="J530" s="780" t="s">
        <v>10</v>
      </c>
      <c r="K530" s="780" t="s">
        <v>60</v>
      </c>
      <c r="L530" s="778" t="str">
        <f t="shared" si="581"/>
        <v>2.3</v>
      </c>
      <c r="M530" s="2311" t="s">
        <v>62</v>
      </c>
      <c r="N530" s="781"/>
      <c r="O530" s="2310" t="s">
        <v>3040</v>
      </c>
      <c r="P530" s="2310" t="s">
        <v>65</v>
      </c>
      <c r="Q530" s="2313">
        <v>1</v>
      </c>
      <c r="R530" s="2314">
        <v>6000</v>
      </c>
      <c r="S530" s="2310">
        <v>30</v>
      </c>
      <c r="T530" s="2310">
        <v>30</v>
      </c>
      <c r="U530" s="2310"/>
      <c r="V530" s="2310"/>
      <c r="W530" s="2315"/>
      <c r="X530" s="321"/>
      <c r="Y530" s="321"/>
      <c r="Z530" s="322"/>
      <c r="AA530" s="322"/>
      <c r="AB530" s="322"/>
      <c r="AC530" s="322"/>
      <c r="AD530" s="322"/>
      <c r="AE530" s="2314">
        <f t="shared" si="553"/>
        <v>12000</v>
      </c>
      <c r="AF530" s="327">
        <f t="shared" si="595"/>
        <v>6000</v>
      </c>
      <c r="AG530" s="327">
        <f t="shared" si="595"/>
        <v>6000</v>
      </c>
      <c r="AH530" s="327">
        <f t="shared" si="561"/>
        <v>0</v>
      </c>
      <c r="AI530" s="327">
        <f t="shared" si="562"/>
        <v>0</v>
      </c>
      <c r="AJ530" s="327">
        <f t="shared" si="563"/>
        <v>0</v>
      </c>
      <c r="AK530" s="327">
        <f t="shared" si="564"/>
        <v>0</v>
      </c>
      <c r="AL530" s="327">
        <f t="shared" si="565"/>
        <v>0</v>
      </c>
      <c r="AM530" s="327">
        <f t="shared" si="566"/>
        <v>0</v>
      </c>
      <c r="AN530" s="327">
        <f t="shared" si="567"/>
        <v>0</v>
      </c>
      <c r="AO530" s="327">
        <f t="shared" si="568"/>
        <v>0</v>
      </c>
      <c r="AP530" s="327">
        <f t="shared" si="569"/>
        <v>0</v>
      </c>
      <c r="AQ530" s="327">
        <f t="shared" si="570"/>
        <v>0</v>
      </c>
      <c r="AR530" s="2316">
        <f t="shared" si="596"/>
        <v>12000</v>
      </c>
      <c r="AS530" s="2317" t="s">
        <v>2578</v>
      </c>
      <c r="AT530" s="623" t="s">
        <v>3014</v>
      </c>
      <c r="AU530" s="623"/>
      <c r="AV530" s="623"/>
      <c r="AW530" s="623"/>
      <c r="AX530" s="623"/>
      <c r="AY530" s="623"/>
      <c r="AZ530" s="623"/>
      <c r="BA530" s="623"/>
      <c r="BB530" s="2318" t="s">
        <v>995</v>
      </c>
      <c r="BC530" s="384" t="s">
        <v>3015</v>
      </c>
      <c r="BD530" s="384" t="s">
        <v>3015</v>
      </c>
      <c r="BE530" s="384" t="s">
        <v>3016</v>
      </c>
      <c r="BF530" s="806"/>
      <c r="BG530" s="384"/>
      <c r="BH530" s="616">
        <v>1288</v>
      </c>
      <c r="BI530" s="616" t="s">
        <v>3017</v>
      </c>
      <c r="BJ530" s="384" t="s">
        <v>3023</v>
      </c>
      <c r="BK530" s="616"/>
      <c r="BL530" s="384"/>
      <c r="BM530" s="384"/>
      <c r="BN530" s="616"/>
      <c r="BO530" s="616"/>
      <c r="BP530" s="646"/>
      <c r="BQ530" s="2138"/>
      <c r="BR530" s="2138"/>
      <c r="BS530" s="2338" t="s">
        <v>2258</v>
      </c>
      <c r="BT530" s="828" t="s">
        <v>2611</v>
      </c>
      <c r="BU530" s="828" t="s">
        <v>3041</v>
      </c>
      <c r="BV530" s="785">
        <v>44913697</v>
      </c>
      <c r="BW530" s="785">
        <v>10449136972</v>
      </c>
      <c r="BX530" s="791">
        <v>6000</v>
      </c>
      <c r="BY530" s="629">
        <v>46031</v>
      </c>
      <c r="BZ530" s="629">
        <v>46081</v>
      </c>
      <c r="CA530" s="788"/>
      <c r="CB530" s="623">
        <f t="shared" si="554"/>
        <v>30</v>
      </c>
      <c r="CC530" s="789">
        <f t="shared" si="577"/>
        <v>6000</v>
      </c>
      <c r="CD530" s="623">
        <v>26</v>
      </c>
      <c r="CE530" s="791">
        <v>6000</v>
      </c>
      <c r="CF530" s="623">
        <v>26</v>
      </c>
      <c r="CG530" s="791">
        <v>6000</v>
      </c>
      <c r="CH530" s="791">
        <f t="shared" si="582"/>
        <v>0</v>
      </c>
      <c r="CI530" s="791">
        <f t="shared" si="578"/>
        <v>0</v>
      </c>
      <c r="CJ530" s="788"/>
      <c r="CK530" s="623">
        <f t="shared" si="557"/>
        <v>30</v>
      </c>
      <c r="CL530" s="789">
        <f t="shared" si="558"/>
        <v>6000</v>
      </c>
      <c r="CM530" s="623">
        <v>30</v>
      </c>
      <c r="CN530" s="791">
        <f t="shared" si="588"/>
        <v>6000</v>
      </c>
      <c r="CO530" s="623">
        <v>30</v>
      </c>
      <c r="CP530" s="791">
        <v>6000</v>
      </c>
      <c r="CQ530" s="791">
        <f t="shared" si="573"/>
        <v>0</v>
      </c>
      <c r="CR530" s="791">
        <f t="shared" si="574"/>
        <v>6000</v>
      </c>
      <c r="CS530" s="792"/>
      <c r="CT530" s="623">
        <f t="shared" si="589"/>
        <v>0</v>
      </c>
      <c r="CU530" s="789">
        <f t="shared" si="590"/>
        <v>0</v>
      </c>
      <c r="CV530" s="623"/>
      <c r="CW530" s="791">
        <f t="shared" si="591"/>
        <v>0</v>
      </c>
      <c r="CX530" s="623"/>
      <c r="CY530" s="791">
        <f t="shared" si="592"/>
        <v>0</v>
      </c>
      <c r="CZ530" s="791">
        <f t="shared" si="593"/>
        <v>0</v>
      </c>
      <c r="DA530" s="791">
        <f t="shared" si="594"/>
        <v>0</v>
      </c>
      <c r="DB530" s="623"/>
      <c r="DC530" s="623">
        <f t="shared" si="575"/>
        <v>0</v>
      </c>
      <c r="DD530" s="789">
        <f t="shared" si="583"/>
        <v>0</v>
      </c>
      <c r="DE530" s="623"/>
      <c r="DF530" s="791">
        <f t="shared" si="584"/>
        <v>0</v>
      </c>
      <c r="DG530" s="623"/>
      <c r="DH530" s="791">
        <f t="shared" si="585"/>
        <v>0</v>
      </c>
      <c r="DI530" s="623"/>
      <c r="DJ530" s="623"/>
      <c r="DK530" s="623"/>
      <c r="DL530" s="623"/>
      <c r="DM530" s="623"/>
      <c r="DN530" s="623"/>
      <c r="DO530" s="623"/>
      <c r="DP530" s="623"/>
      <c r="DQ530" s="623"/>
      <c r="DR530" s="623"/>
      <c r="DS530" s="623"/>
      <c r="DU530" s="2320">
        <f t="shared" si="576"/>
        <v>12000</v>
      </c>
      <c r="DV530" s="2321">
        <f t="shared" si="551"/>
        <v>12000</v>
      </c>
      <c r="DW530" s="2321">
        <f t="shared" si="552"/>
        <v>12000</v>
      </c>
      <c r="DX530" s="2321">
        <f t="shared" si="586"/>
        <v>0</v>
      </c>
      <c r="DY530" s="2321">
        <f t="shared" si="587"/>
        <v>0</v>
      </c>
      <c r="EG530" s="1946"/>
    </row>
    <row r="531" spans="1:137" s="623" customFormat="1" hidden="1" x14ac:dyDescent="0.25">
      <c r="A531" s="778">
        <v>2026</v>
      </c>
      <c r="B531" s="778">
        <v>479</v>
      </c>
      <c r="C531" s="778" t="s">
        <v>58</v>
      </c>
      <c r="D531" s="778">
        <v>3000654</v>
      </c>
      <c r="E531" s="778">
        <v>5005023</v>
      </c>
      <c r="F531" s="778" t="s">
        <v>3011</v>
      </c>
      <c r="G531" s="778" t="s">
        <v>3012</v>
      </c>
      <c r="H531" s="778">
        <v>95</v>
      </c>
      <c r="I531" s="779" t="s">
        <v>992</v>
      </c>
      <c r="J531" s="780" t="s">
        <v>10</v>
      </c>
      <c r="K531" s="780" t="s">
        <v>60</v>
      </c>
      <c r="L531" s="778" t="str">
        <f t="shared" si="581"/>
        <v>2.3</v>
      </c>
      <c r="M531" s="781" t="s">
        <v>62</v>
      </c>
      <c r="N531" s="781"/>
      <c r="O531" s="778" t="s">
        <v>3042</v>
      </c>
      <c r="P531" s="778" t="s">
        <v>65</v>
      </c>
      <c r="Q531" s="782">
        <v>1</v>
      </c>
      <c r="R531" s="320">
        <v>5000</v>
      </c>
      <c r="S531" s="778">
        <v>30</v>
      </c>
      <c r="T531" s="778">
        <v>30</v>
      </c>
      <c r="U531" s="778"/>
      <c r="V531" s="778"/>
      <c r="W531" s="321"/>
      <c r="X531" s="321"/>
      <c r="Y531" s="321"/>
      <c r="Z531" s="322"/>
      <c r="AA531" s="322"/>
      <c r="AB531" s="322"/>
      <c r="AC531" s="322"/>
      <c r="AD531" s="322"/>
      <c r="AE531" s="320">
        <f t="shared" si="553"/>
        <v>10000</v>
      </c>
      <c r="AF531" s="327">
        <f>+$R531*(S531/30)*Q531</f>
        <v>5000</v>
      </c>
      <c r="AG531" s="327">
        <f>+$R531*(T531/30)*Q531</f>
        <v>5000</v>
      </c>
      <c r="AH531" s="327">
        <f t="shared" si="561"/>
        <v>0</v>
      </c>
      <c r="AI531" s="327">
        <f t="shared" si="562"/>
        <v>0</v>
      </c>
      <c r="AJ531" s="327">
        <f t="shared" si="563"/>
        <v>0</v>
      </c>
      <c r="AK531" s="327">
        <f t="shared" si="564"/>
        <v>0</v>
      </c>
      <c r="AL531" s="327">
        <f t="shared" si="565"/>
        <v>0</v>
      </c>
      <c r="AM531" s="327">
        <f t="shared" si="566"/>
        <v>0</v>
      </c>
      <c r="AN531" s="327">
        <f t="shared" si="567"/>
        <v>0</v>
      </c>
      <c r="AO531" s="327">
        <f t="shared" si="568"/>
        <v>0</v>
      </c>
      <c r="AP531" s="327">
        <f t="shared" si="569"/>
        <v>0</v>
      </c>
      <c r="AQ531" s="327">
        <f t="shared" si="570"/>
        <v>0</v>
      </c>
      <c r="AR531" s="264">
        <f t="shared" si="596"/>
        <v>10000</v>
      </c>
      <c r="AS531" s="623" t="s">
        <v>2578</v>
      </c>
      <c r="AT531" s="786" t="s">
        <v>3014</v>
      </c>
      <c r="BB531" s="384" t="s">
        <v>995</v>
      </c>
      <c r="BC531" s="384" t="s">
        <v>3015</v>
      </c>
      <c r="BD531" s="384" t="s">
        <v>3015</v>
      </c>
      <c r="BE531" s="384" t="s">
        <v>3016</v>
      </c>
      <c r="BF531" s="806">
        <v>46029</v>
      </c>
      <c r="BG531" s="384"/>
      <c r="BH531" s="616">
        <v>1289</v>
      </c>
      <c r="BI531" s="616" t="s">
        <v>3017</v>
      </c>
      <c r="BJ531" s="384" t="s">
        <v>3032</v>
      </c>
      <c r="BK531" s="616"/>
      <c r="BL531" s="384"/>
      <c r="BM531" s="384"/>
      <c r="BN531" s="616"/>
      <c r="BO531" s="616"/>
      <c r="BP531" s="646"/>
      <c r="BQ531" s="646"/>
      <c r="BR531" s="646"/>
      <c r="BS531" s="828" t="s">
        <v>1661</v>
      </c>
      <c r="BT531" s="828" t="s">
        <v>1284</v>
      </c>
      <c r="BU531" s="828" t="s">
        <v>3043</v>
      </c>
      <c r="BV531" s="785">
        <v>75742009</v>
      </c>
      <c r="BW531" s="785">
        <v>10757420096</v>
      </c>
      <c r="BX531" s="791">
        <v>5000</v>
      </c>
      <c r="BY531" s="629">
        <v>46031</v>
      </c>
      <c r="BZ531" s="629">
        <v>46081</v>
      </c>
      <c r="CA531" s="788"/>
      <c r="CB531" s="623">
        <f t="shared" si="554"/>
        <v>30</v>
      </c>
      <c r="CC531" s="789">
        <f t="shared" si="577"/>
        <v>5000</v>
      </c>
      <c r="CD531" s="786">
        <v>26</v>
      </c>
      <c r="CE531" s="787">
        <v>5000</v>
      </c>
      <c r="CF531" s="623">
        <v>26</v>
      </c>
      <c r="CG531" s="791">
        <v>5000</v>
      </c>
      <c r="CH531" s="791">
        <f t="shared" si="582"/>
        <v>0</v>
      </c>
      <c r="CI531" s="791">
        <f t="shared" si="578"/>
        <v>0</v>
      </c>
      <c r="CJ531" s="788"/>
      <c r="CK531" s="623">
        <f t="shared" si="557"/>
        <v>30</v>
      </c>
      <c r="CL531" s="789">
        <f t="shared" si="558"/>
        <v>5000</v>
      </c>
      <c r="CM531" s="786">
        <v>30</v>
      </c>
      <c r="CN531" s="791">
        <f t="shared" si="588"/>
        <v>5000</v>
      </c>
      <c r="CO531" s="623">
        <v>30</v>
      </c>
      <c r="CP531" s="791">
        <v>5000</v>
      </c>
      <c r="CQ531" s="791">
        <f t="shared" si="573"/>
        <v>0</v>
      </c>
      <c r="CR531" s="791">
        <f t="shared" si="574"/>
        <v>5000</v>
      </c>
      <c r="CS531" s="792"/>
      <c r="CT531" s="623">
        <f t="shared" si="589"/>
        <v>0</v>
      </c>
      <c r="CU531" s="789">
        <f t="shared" si="590"/>
        <v>0</v>
      </c>
      <c r="CW531" s="791">
        <f t="shared" si="591"/>
        <v>0</v>
      </c>
      <c r="CY531" s="791">
        <f t="shared" si="592"/>
        <v>0</v>
      </c>
      <c r="CZ531" s="791">
        <f t="shared" si="593"/>
        <v>0</v>
      </c>
      <c r="DA531" s="791">
        <f t="shared" si="594"/>
        <v>0</v>
      </c>
      <c r="DC531" s="623">
        <f t="shared" si="575"/>
        <v>0</v>
      </c>
      <c r="DD531" s="789">
        <f t="shared" si="583"/>
        <v>0</v>
      </c>
      <c r="DF531" s="791">
        <f t="shared" si="584"/>
        <v>0</v>
      </c>
      <c r="DH531" s="791">
        <f t="shared" si="585"/>
        <v>0</v>
      </c>
      <c r="DU531" s="793">
        <f t="shared" si="576"/>
        <v>10000</v>
      </c>
      <c r="DV531" s="794">
        <f t="shared" si="551"/>
        <v>10000</v>
      </c>
      <c r="DW531" s="794">
        <f t="shared" si="552"/>
        <v>10000</v>
      </c>
      <c r="DX531" s="794">
        <f t="shared" si="586"/>
        <v>0</v>
      </c>
      <c r="DY531" s="794">
        <f t="shared" si="587"/>
        <v>0</v>
      </c>
      <c r="EB531" s="623" t="s">
        <v>3044</v>
      </c>
      <c r="EC531" s="623" t="s">
        <v>3045</v>
      </c>
      <c r="EG531" s="621"/>
    </row>
    <row r="532" spans="1:137" s="2317" customFormat="1" hidden="1" x14ac:dyDescent="0.25">
      <c r="A532" s="2310">
        <v>2026</v>
      </c>
      <c r="B532" s="778">
        <v>479</v>
      </c>
      <c r="C532" s="778" t="s">
        <v>58</v>
      </c>
      <c r="D532" s="778">
        <v>3000654</v>
      </c>
      <c r="E532" s="778">
        <v>5005023</v>
      </c>
      <c r="F532" s="778" t="s">
        <v>3011</v>
      </c>
      <c r="G532" s="2310" t="s">
        <v>3012</v>
      </c>
      <c r="H532" s="2310">
        <v>95</v>
      </c>
      <c r="I532" s="779" t="s">
        <v>992</v>
      </c>
      <c r="J532" s="780" t="s">
        <v>10</v>
      </c>
      <c r="K532" s="780" t="s">
        <v>60</v>
      </c>
      <c r="L532" s="778" t="str">
        <f t="shared" si="581"/>
        <v>2.3</v>
      </c>
      <c r="M532" s="2311" t="s">
        <v>62</v>
      </c>
      <c r="N532" s="781"/>
      <c r="O532" s="2310" t="s">
        <v>3046</v>
      </c>
      <c r="P532" s="2312" t="s">
        <v>65</v>
      </c>
      <c r="Q532" s="2313">
        <v>1</v>
      </c>
      <c r="R532" s="2314">
        <v>6000</v>
      </c>
      <c r="S532" s="2310">
        <v>30</v>
      </c>
      <c r="T532" s="2310">
        <v>30</v>
      </c>
      <c r="U532" s="2310"/>
      <c r="V532" s="2310"/>
      <c r="W532" s="2315"/>
      <c r="X532" s="321"/>
      <c r="Y532" s="321"/>
      <c r="Z532" s="322"/>
      <c r="AA532" s="322"/>
      <c r="AB532" s="322"/>
      <c r="AC532" s="322"/>
      <c r="AD532" s="322"/>
      <c r="AE532" s="2314">
        <f t="shared" si="553"/>
        <v>12000</v>
      </c>
      <c r="AF532" s="327">
        <f>+$R532*(S532/30)*Q532</f>
        <v>6000</v>
      </c>
      <c r="AG532" s="327">
        <f>+$R532*(T532/30)*Q532</f>
        <v>6000</v>
      </c>
      <c r="AH532" s="327">
        <f t="shared" si="561"/>
        <v>0</v>
      </c>
      <c r="AI532" s="327">
        <f t="shared" si="562"/>
        <v>0</v>
      </c>
      <c r="AJ532" s="327">
        <f t="shared" si="563"/>
        <v>0</v>
      </c>
      <c r="AK532" s="327">
        <f t="shared" si="564"/>
        <v>0</v>
      </c>
      <c r="AL532" s="327">
        <f t="shared" si="565"/>
        <v>0</v>
      </c>
      <c r="AM532" s="327">
        <f t="shared" si="566"/>
        <v>0</v>
      </c>
      <c r="AN532" s="327">
        <f t="shared" si="567"/>
        <v>0</v>
      </c>
      <c r="AO532" s="327">
        <f t="shared" si="568"/>
        <v>0</v>
      </c>
      <c r="AP532" s="327">
        <f t="shared" si="569"/>
        <v>0</v>
      </c>
      <c r="AQ532" s="327">
        <f t="shared" si="570"/>
        <v>0</v>
      </c>
      <c r="AR532" s="2316">
        <f t="shared" si="596"/>
        <v>12000</v>
      </c>
      <c r="AS532" s="2317" t="s">
        <v>2578</v>
      </c>
      <c r="AT532" s="786" t="s">
        <v>3014</v>
      </c>
      <c r="AU532" s="623"/>
      <c r="AV532" s="623"/>
      <c r="AW532" s="623"/>
      <c r="AX532" s="623"/>
      <c r="AY532" s="623"/>
      <c r="AZ532" s="623"/>
      <c r="BA532" s="623"/>
      <c r="BB532" s="2318" t="s">
        <v>995</v>
      </c>
      <c r="BC532" s="384" t="s">
        <v>3015</v>
      </c>
      <c r="BD532" s="384" t="s">
        <v>3015</v>
      </c>
      <c r="BE532" s="384" t="s">
        <v>3016</v>
      </c>
      <c r="BF532" s="806">
        <v>46029</v>
      </c>
      <c r="BG532" s="384"/>
      <c r="BH532" s="616">
        <v>1290</v>
      </c>
      <c r="BI532" s="616" t="s">
        <v>3017</v>
      </c>
      <c r="BJ532" s="384" t="s">
        <v>3023</v>
      </c>
      <c r="BK532" s="616"/>
      <c r="BL532" s="384"/>
      <c r="BM532" s="384"/>
      <c r="BN532" s="616"/>
      <c r="BO532" s="616"/>
      <c r="BP532" s="646"/>
      <c r="BQ532" s="2138"/>
      <c r="BR532" s="2138"/>
      <c r="BS532" s="2338" t="s">
        <v>1228</v>
      </c>
      <c r="BT532" s="828" t="s">
        <v>3047</v>
      </c>
      <c r="BU532" s="828" t="s">
        <v>3048</v>
      </c>
      <c r="BV532" s="646">
        <v>45847537</v>
      </c>
      <c r="BW532" s="785">
        <v>10458475372</v>
      </c>
      <c r="BX532" s="808">
        <v>6000</v>
      </c>
      <c r="BY532" s="629">
        <v>46031</v>
      </c>
      <c r="BZ532" s="629">
        <v>46081</v>
      </c>
      <c r="CA532" s="788"/>
      <c r="CB532" s="623">
        <f t="shared" si="554"/>
        <v>30</v>
      </c>
      <c r="CC532" s="789">
        <f t="shared" si="577"/>
        <v>6000</v>
      </c>
      <c r="CD532" s="786">
        <v>26</v>
      </c>
      <c r="CE532" s="787">
        <v>6000</v>
      </c>
      <c r="CF532" s="623">
        <v>26</v>
      </c>
      <c r="CG532" s="791">
        <v>6000</v>
      </c>
      <c r="CH532" s="791">
        <f t="shared" si="582"/>
        <v>0</v>
      </c>
      <c r="CI532" s="791">
        <f t="shared" si="578"/>
        <v>0</v>
      </c>
      <c r="CJ532" s="788"/>
      <c r="CK532" s="623">
        <f t="shared" si="557"/>
        <v>30</v>
      </c>
      <c r="CL532" s="789">
        <f t="shared" si="558"/>
        <v>6000</v>
      </c>
      <c r="CM532" s="786">
        <v>30</v>
      </c>
      <c r="CN532" s="791">
        <f t="shared" si="588"/>
        <v>6000</v>
      </c>
      <c r="CO532" s="623">
        <v>30</v>
      </c>
      <c r="CP532" s="791">
        <v>6000</v>
      </c>
      <c r="CQ532" s="791">
        <f t="shared" si="573"/>
        <v>0</v>
      </c>
      <c r="CR532" s="791">
        <f t="shared" si="574"/>
        <v>6000</v>
      </c>
      <c r="CS532" s="792"/>
      <c r="CT532" s="623">
        <f t="shared" si="589"/>
        <v>0</v>
      </c>
      <c r="CU532" s="789">
        <f t="shared" si="590"/>
        <v>0</v>
      </c>
      <c r="CV532" s="623"/>
      <c r="CW532" s="791">
        <f t="shared" si="591"/>
        <v>0</v>
      </c>
      <c r="CX532" s="623"/>
      <c r="CY532" s="791">
        <f t="shared" si="592"/>
        <v>0</v>
      </c>
      <c r="CZ532" s="791">
        <f t="shared" si="593"/>
        <v>0</v>
      </c>
      <c r="DA532" s="791">
        <f t="shared" si="594"/>
        <v>0</v>
      </c>
      <c r="DB532" s="623"/>
      <c r="DC532" s="623">
        <f t="shared" si="575"/>
        <v>0</v>
      </c>
      <c r="DD532" s="789">
        <f t="shared" si="583"/>
        <v>0</v>
      </c>
      <c r="DE532" s="623"/>
      <c r="DF532" s="791">
        <f t="shared" si="584"/>
        <v>0</v>
      </c>
      <c r="DG532" s="623"/>
      <c r="DH532" s="791">
        <f t="shared" si="585"/>
        <v>0</v>
      </c>
      <c r="DI532" s="623"/>
      <c r="DJ532" s="623"/>
      <c r="DK532" s="623"/>
      <c r="DL532" s="623"/>
      <c r="DM532" s="623"/>
      <c r="DN532" s="623"/>
      <c r="DO532" s="623"/>
      <c r="DP532" s="623"/>
      <c r="DQ532" s="623"/>
      <c r="DR532" s="623"/>
      <c r="DS532" s="623"/>
      <c r="DU532" s="2320">
        <f t="shared" si="576"/>
        <v>12000</v>
      </c>
      <c r="DV532" s="2321">
        <f t="shared" ref="DV532:DV595" si="597">CE532+CN532+CW532+DF532</f>
        <v>12000</v>
      </c>
      <c r="DW532" s="2321">
        <f t="shared" ref="DW532:DW595" si="598">CG532+CP532+CY532+DH532</f>
        <v>12000</v>
      </c>
      <c r="DX532" s="2321">
        <f t="shared" si="586"/>
        <v>0</v>
      </c>
      <c r="DY532" s="2321">
        <f t="shared" si="587"/>
        <v>0</v>
      </c>
      <c r="EG532" s="1946"/>
    </row>
    <row r="533" spans="1:137" s="2317" customFormat="1" hidden="1" x14ac:dyDescent="0.25">
      <c r="A533" s="2310">
        <v>2026</v>
      </c>
      <c r="B533" s="778">
        <v>479</v>
      </c>
      <c r="C533" s="778" t="s">
        <v>58</v>
      </c>
      <c r="D533" s="778">
        <v>3000654</v>
      </c>
      <c r="E533" s="778">
        <v>5005023</v>
      </c>
      <c r="F533" s="778" t="s">
        <v>3011</v>
      </c>
      <c r="G533" s="2310" t="s">
        <v>3012</v>
      </c>
      <c r="H533" s="2310">
        <v>95</v>
      </c>
      <c r="I533" s="779" t="s">
        <v>992</v>
      </c>
      <c r="J533" s="780" t="s">
        <v>10</v>
      </c>
      <c r="K533" s="780" t="s">
        <v>60</v>
      </c>
      <c r="L533" s="778" t="str">
        <f t="shared" si="581"/>
        <v>2.3</v>
      </c>
      <c r="M533" s="2311" t="s">
        <v>62</v>
      </c>
      <c r="N533" s="781"/>
      <c r="O533" s="2310" t="s">
        <v>3046</v>
      </c>
      <c r="P533" s="2312" t="s">
        <v>65</v>
      </c>
      <c r="Q533" s="2313">
        <v>1</v>
      </c>
      <c r="R533" s="2314">
        <v>6000</v>
      </c>
      <c r="S533" s="2310">
        <v>30</v>
      </c>
      <c r="T533" s="2310">
        <v>30</v>
      </c>
      <c r="U533" s="2310"/>
      <c r="V533" s="2310"/>
      <c r="W533" s="2315"/>
      <c r="X533" s="321"/>
      <c r="Y533" s="321"/>
      <c r="Z533" s="322"/>
      <c r="AA533" s="322"/>
      <c r="AB533" s="322"/>
      <c r="AC533" s="322"/>
      <c r="AD533" s="322"/>
      <c r="AE533" s="2314">
        <f t="shared" si="553"/>
        <v>12000</v>
      </c>
      <c r="AF533" s="327">
        <f>+$R533*(S533/30)*Q533</f>
        <v>6000</v>
      </c>
      <c r="AG533" s="327">
        <f>+$R533*(T533/30)*Q533</f>
        <v>6000</v>
      </c>
      <c r="AH533" s="327">
        <f t="shared" si="561"/>
        <v>0</v>
      </c>
      <c r="AI533" s="327">
        <f t="shared" si="562"/>
        <v>0</v>
      </c>
      <c r="AJ533" s="327">
        <f t="shared" si="563"/>
        <v>0</v>
      </c>
      <c r="AK533" s="327">
        <f t="shared" si="564"/>
        <v>0</v>
      </c>
      <c r="AL533" s="327">
        <f t="shared" si="565"/>
        <v>0</v>
      </c>
      <c r="AM533" s="327">
        <f t="shared" si="566"/>
        <v>0</v>
      </c>
      <c r="AN533" s="327">
        <f t="shared" si="567"/>
        <v>0</v>
      </c>
      <c r="AO533" s="327">
        <f t="shared" si="568"/>
        <v>0</v>
      </c>
      <c r="AP533" s="327">
        <f t="shared" si="569"/>
        <v>0</v>
      </c>
      <c r="AQ533" s="327">
        <f t="shared" si="570"/>
        <v>0</v>
      </c>
      <c r="AR533" s="2316">
        <f t="shared" si="596"/>
        <v>12000</v>
      </c>
      <c r="AS533" s="2317" t="s">
        <v>2578</v>
      </c>
      <c r="AT533" s="623" t="s">
        <v>3014</v>
      </c>
      <c r="AU533" s="623"/>
      <c r="AV533" s="623"/>
      <c r="AW533" s="623"/>
      <c r="AX533" s="623"/>
      <c r="AY533" s="623"/>
      <c r="AZ533" s="623"/>
      <c r="BA533" s="623"/>
      <c r="BB533" s="2318" t="s">
        <v>995</v>
      </c>
      <c r="BC533" s="384" t="s">
        <v>3015</v>
      </c>
      <c r="BD533" s="384" t="s">
        <v>3015</v>
      </c>
      <c r="BE533" s="384" t="s">
        <v>3016</v>
      </c>
      <c r="BF533" s="806">
        <v>46029</v>
      </c>
      <c r="BG533" s="384"/>
      <c r="BH533" s="616">
        <v>1291</v>
      </c>
      <c r="BI533" s="616" t="s">
        <v>3017</v>
      </c>
      <c r="BJ533" s="384" t="s">
        <v>3018</v>
      </c>
      <c r="BK533" s="616"/>
      <c r="BL533" s="384"/>
      <c r="BM533" s="384"/>
      <c r="BN533" s="616"/>
      <c r="BO533" s="616"/>
      <c r="BP533" s="616"/>
      <c r="BQ533" s="2116"/>
      <c r="BR533" s="2116"/>
      <c r="BS533" s="2319" t="s">
        <v>1445</v>
      </c>
      <c r="BT533" s="812" t="s">
        <v>3049</v>
      </c>
      <c r="BU533" s="812" t="s">
        <v>2381</v>
      </c>
      <c r="BV533" s="616" t="s">
        <v>3050</v>
      </c>
      <c r="BW533" s="639">
        <v>10098632668</v>
      </c>
      <c r="BX533" s="791">
        <v>6000</v>
      </c>
      <c r="BY533" s="629">
        <v>46031</v>
      </c>
      <c r="BZ533" s="618">
        <v>46081</v>
      </c>
      <c r="CA533" s="788"/>
      <c r="CB533" s="623">
        <f t="shared" si="554"/>
        <v>30</v>
      </c>
      <c r="CC533" s="789">
        <f t="shared" si="577"/>
        <v>6000</v>
      </c>
      <c r="CD533" s="623">
        <v>26</v>
      </c>
      <c r="CE533" s="790">
        <v>6000</v>
      </c>
      <c r="CF533" s="623">
        <v>26</v>
      </c>
      <c r="CG533" s="791">
        <v>6000</v>
      </c>
      <c r="CH533" s="791">
        <f t="shared" si="582"/>
        <v>0</v>
      </c>
      <c r="CI533" s="791">
        <f t="shared" si="578"/>
        <v>0</v>
      </c>
      <c r="CJ533" s="788"/>
      <c r="CK533" s="623">
        <f t="shared" si="557"/>
        <v>30</v>
      </c>
      <c r="CL533" s="789">
        <f t="shared" si="558"/>
        <v>6000</v>
      </c>
      <c r="CM533" s="623">
        <v>30</v>
      </c>
      <c r="CN533" s="791">
        <f t="shared" si="588"/>
        <v>6000</v>
      </c>
      <c r="CO533" s="623">
        <v>30</v>
      </c>
      <c r="CP533" s="791">
        <v>6000</v>
      </c>
      <c r="CQ533" s="791">
        <f t="shared" si="573"/>
        <v>0</v>
      </c>
      <c r="CR533" s="791">
        <f t="shared" si="574"/>
        <v>6000</v>
      </c>
      <c r="CS533" s="792"/>
      <c r="CT533" s="623">
        <f t="shared" si="589"/>
        <v>0</v>
      </c>
      <c r="CU533" s="789">
        <f t="shared" si="590"/>
        <v>0</v>
      </c>
      <c r="CV533" s="623"/>
      <c r="CW533" s="791">
        <f t="shared" si="591"/>
        <v>0</v>
      </c>
      <c r="CX533" s="623"/>
      <c r="CY533" s="791">
        <f t="shared" si="592"/>
        <v>0</v>
      </c>
      <c r="CZ533" s="791">
        <f t="shared" si="593"/>
        <v>0</v>
      </c>
      <c r="DA533" s="791">
        <f t="shared" si="594"/>
        <v>0</v>
      </c>
      <c r="DB533" s="623"/>
      <c r="DC533" s="623">
        <f t="shared" si="575"/>
        <v>0</v>
      </c>
      <c r="DD533" s="789">
        <f t="shared" si="583"/>
        <v>0</v>
      </c>
      <c r="DE533" s="623"/>
      <c r="DF533" s="791">
        <f t="shared" si="584"/>
        <v>0</v>
      </c>
      <c r="DG533" s="623"/>
      <c r="DH533" s="791">
        <f t="shared" si="585"/>
        <v>0</v>
      </c>
      <c r="DI533" s="623"/>
      <c r="DJ533" s="623"/>
      <c r="DK533" s="623"/>
      <c r="DL533" s="623"/>
      <c r="DM533" s="623"/>
      <c r="DN533" s="623"/>
      <c r="DO533" s="623"/>
      <c r="DP533" s="623"/>
      <c r="DQ533" s="623"/>
      <c r="DR533" s="623"/>
      <c r="DS533" s="623"/>
      <c r="DU533" s="2320">
        <f t="shared" si="576"/>
        <v>12000</v>
      </c>
      <c r="DV533" s="2321">
        <f t="shared" si="597"/>
        <v>12000</v>
      </c>
      <c r="DW533" s="2321">
        <f t="shared" si="598"/>
        <v>12000</v>
      </c>
      <c r="DX533" s="2321">
        <f t="shared" si="586"/>
        <v>0</v>
      </c>
      <c r="DY533" s="2321">
        <f t="shared" si="587"/>
        <v>0</v>
      </c>
      <c r="EG533" s="1946"/>
    </row>
    <row r="534" spans="1:137" s="623" customFormat="1" hidden="1" x14ac:dyDescent="0.25">
      <c r="A534" s="778">
        <v>2026</v>
      </c>
      <c r="B534" s="778">
        <v>479</v>
      </c>
      <c r="C534" s="778" t="s">
        <v>58</v>
      </c>
      <c r="D534" s="778">
        <v>3000654</v>
      </c>
      <c r="E534" s="778">
        <v>5005023</v>
      </c>
      <c r="F534" s="778" t="s">
        <v>3011</v>
      </c>
      <c r="G534" s="778" t="s">
        <v>3012</v>
      </c>
      <c r="H534" s="778">
        <v>95</v>
      </c>
      <c r="I534" s="779" t="s">
        <v>992</v>
      </c>
      <c r="J534" s="780" t="s">
        <v>10</v>
      </c>
      <c r="K534" s="780" t="s">
        <v>60</v>
      </c>
      <c r="L534" s="778" t="str">
        <f t="shared" si="581"/>
        <v>2.3</v>
      </c>
      <c r="M534" s="781" t="s">
        <v>62</v>
      </c>
      <c r="N534" s="781"/>
      <c r="O534" s="778" t="s">
        <v>3051</v>
      </c>
      <c r="P534" s="826" t="s">
        <v>65</v>
      </c>
      <c r="Q534" s="782">
        <v>1</v>
      </c>
      <c r="R534" s="320">
        <v>7000</v>
      </c>
      <c r="S534" s="778">
        <v>30</v>
      </c>
      <c r="T534" s="778">
        <v>30</v>
      </c>
      <c r="U534" s="778"/>
      <c r="V534" s="778"/>
      <c r="W534" s="321"/>
      <c r="X534" s="321"/>
      <c r="Y534" s="321"/>
      <c r="Z534" s="322"/>
      <c r="AA534" s="322"/>
      <c r="AB534" s="322"/>
      <c r="AC534" s="322"/>
      <c r="AD534" s="322"/>
      <c r="AE534" s="320">
        <f t="shared" si="553"/>
        <v>14000</v>
      </c>
      <c r="AF534" s="327">
        <f>+$R534*(S534/30)</f>
        <v>7000</v>
      </c>
      <c r="AG534" s="327">
        <f>+$R534*(T534/30)</f>
        <v>7000</v>
      </c>
      <c r="AH534" s="327">
        <f t="shared" si="561"/>
        <v>0</v>
      </c>
      <c r="AI534" s="327">
        <f t="shared" si="562"/>
        <v>0</v>
      </c>
      <c r="AJ534" s="327">
        <f t="shared" si="563"/>
        <v>0</v>
      </c>
      <c r="AK534" s="327">
        <f t="shared" si="564"/>
        <v>0</v>
      </c>
      <c r="AL534" s="327">
        <f t="shared" si="565"/>
        <v>0</v>
      </c>
      <c r="AM534" s="327">
        <f t="shared" si="566"/>
        <v>0</v>
      </c>
      <c r="AN534" s="327">
        <f t="shared" si="567"/>
        <v>0</v>
      </c>
      <c r="AO534" s="327">
        <f t="shared" si="568"/>
        <v>0</v>
      </c>
      <c r="AP534" s="327">
        <f t="shared" si="569"/>
        <v>0</v>
      </c>
      <c r="AQ534" s="327">
        <f t="shared" si="570"/>
        <v>0</v>
      </c>
      <c r="AR534" s="264">
        <f t="shared" si="596"/>
        <v>14000</v>
      </c>
      <c r="AS534" s="623" t="s">
        <v>2578</v>
      </c>
      <c r="AT534" s="623" t="s">
        <v>3014</v>
      </c>
      <c r="BB534" s="384" t="s">
        <v>995</v>
      </c>
      <c r="BC534" s="384" t="s">
        <v>3015</v>
      </c>
      <c r="BD534" s="384" t="s">
        <v>3015</v>
      </c>
      <c r="BE534" s="384" t="s">
        <v>3016</v>
      </c>
      <c r="BF534" s="806">
        <v>46029</v>
      </c>
      <c r="BG534" s="384"/>
      <c r="BH534" s="616">
        <v>1292</v>
      </c>
      <c r="BI534" s="616" t="s">
        <v>3017</v>
      </c>
      <c r="BJ534" s="384" t="s">
        <v>3023</v>
      </c>
      <c r="BK534" s="616"/>
      <c r="BL534" s="384"/>
      <c r="BM534" s="384"/>
      <c r="BN534" s="616"/>
      <c r="BO534" s="616"/>
      <c r="BP534" s="646"/>
      <c r="BQ534" s="646"/>
      <c r="BR534" s="646"/>
      <c r="BS534" s="828" t="s">
        <v>3052</v>
      </c>
      <c r="BT534" s="828" t="s">
        <v>1918</v>
      </c>
      <c r="BU534" s="828" t="s">
        <v>1237</v>
      </c>
      <c r="BV534" s="829">
        <v>72239259</v>
      </c>
      <c r="BW534" s="687">
        <v>10722392596</v>
      </c>
      <c r="BX534" s="808">
        <v>7000</v>
      </c>
      <c r="BY534" s="629">
        <v>46031</v>
      </c>
      <c r="BZ534" s="629">
        <v>46081</v>
      </c>
      <c r="CA534" s="788"/>
      <c r="CB534" s="623">
        <f t="shared" si="554"/>
        <v>30</v>
      </c>
      <c r="CC534" s="789">
        <f t="shared" si="577"/>
        <v>7000</v>
      </c>
      <c r="CD534" s="786">
        <v>26</v>
      </c>
      <c r="CE534" s="787">
        <v>7000</v>
      </c>
      <c r="CF534" s="623">
        <v>26</v>
      </c>
      <c r="CG534" s="791">
        <v>7000</v>
      </c>
      <c r="CH534" s="791">
        <f t="shared" si="582"/>
        <v>0</v>
      </c>
      <c r="CI534" s="791">
        <f t="shared" si="578"/>
        <v>0</v>
      </c>
      <c r="CJ534" s="788"/>
      <c r="CK534" s="623">
        <f t="shared" si="557"/>
        <v>30</v>
      </c>
      <c r="CL534" s="789">
        <f t="shared" si="558"/>
        <v>7000</v>
      </c>
      <c r="CM534" s="786">
        <v>30</v>
      </c>
      <c r="CN534" s="808">
        <f t="shared" si="588"/>
        <v>7000</v>
      </c>
      <c r="CO534" s="623">
        <v>30</v>
      </c>
      <c r="CP534" s="791">
        <v>7000</v>
      </c>
      <c r="CQ534" s="791">
        <f t="shared" si="573"/>
        <v>0</v>
      </c>
      <c r="CR534" s="791">
        <f t="shared" si="574"/>
        <v>7000</v>
      </c>
      <c r="CS534" s="792"/>
      <c r="CT534" s="623">
        <f t="shared" si="589"/>
        <v>0</v>
      </c>
      <c r="CU534" s="789">
        <f t="shared" si="590"/>
        <v>0</v>
      </c>
      <c r="CW534" s="791">
        <f t="shared" si="591"/>
        <v>0</v>
      </c>
      <c r="CY534" s="791">
        <f t="shared" si="592"/>
        <v>0</v>
      </c>
      <c r="CZ534" s="791">
        <f t="shared" si="593"/>
        <v>0</v>
      </c>
      <c r="DA534" s="791">
        <f t="shared" si="594"/>
        <v>0</v>
      </c>
      <c r="DC534" s="623">
        <f t="shared" si="575"/>
        <v>0</v>
      </c>
      <c r="DD534" s="789">
        <f t="shared" si="583"/>
        <v>0</v>
      </c>
      <c r="DF534" s="791">
        <f t="shared" si="584"/>
        <v>0</v>
      </c>
      <c r="DH534" s="791">
        <f t="shared" si="585"/>
        <v>0</v>
      </c>
      <c r="DU534" s="793">
        <f t="shared" si="576"/>
        <v>14000</v>
      </c>
      <c r="DV534" s="794">
        <f t="shared" si="597"/>
        <v>14000</v>
      </c>
      <c r="DW534" s="794">
        <f t="shared" si="598"/>
        <v>14000</v>
      </c>
      <c r="DX534" s="794">
        <f t="shared" si="586"/>
        <v>0</v>
      </c>
      <c r="DY534" s="794">
        <f t="shared" si="587"/>
        <v>0</v>
      </c>
      <c r="EG534" s="621"/>
    </row>
    <row r="535" spans="1:137" s="623" customFormat="1" hidden="1" x14ac:dyDescent="0.25">
      <c r="A535" s="778">
        <v>2026</v>
      </c>
      <c r="B535" s="778">
        <v>479</v>
      </c>
      <c r="C535" s="778" t="s">
        <v>58</v>
      </c>
      <c r="D535" s="778">
        <v>3000654</v>
      </c>
      <c r="E535" s="778">
        <v>5005023</v>
      </c>
      <c r="F535" s="778" t="s">
        <v>2523</v>
      </c>
      <c r="G535" s="778" t="s">
        <v>2524</v>
      </c>
      <c r="H535" s="778">
        <v>96</v>
      </c>
      <c r="I535" s="779" t="s">
        <v>992</v>
      </c>
      <c r="J535" s="780" t="s">
        <v>10</v>
      </c>
      <c r="K535" s="780" t="s">
        <v>60</v>
      </c>
      <c r="L535" s="778" t="str">
        <f t="shared" si="581"/>
        <v>2.3</v>
      </c>
      <c r="M535" s="781" t="s">
        <v>62</v>
      </c>
      <c r="N535" s="781"/>
      <c r="O535" s="778" t="s">
        <v>3053</v>
      </c>
      <c r="P535" s="778" t="s">
        <v>65</v>
      </c>
      <c r="Q535" s="782">
        <v>1</v>
      </c>
      <c r="R535" s="320">
        <v>6500</v>
      </c>
      <c r="S535" s="778">
        <v>30</v>
      </c>
      <c r="T535" s="778">
        <v>30</v>
      </c>
      <c r="U535" s="778"/>
      <c r="V535" s="778"/>
      <c r="W535" s="321"/>
      <c r="X535" s="321"/>
      <c r="Y535" s="321"/>
      <c r="Z535" s="322"/>
      <c r="AA535" s="322"/>
      <c r="AB535" s="322"/>
      <c r="AC535" s="322"/>
      <c r="AD535" s="322"/>
      <c r="AE535" s="320">
        <f t="shared" si="553"/>
        <v>13000</v>
      </c>
      <c r="AF535" s="327">
        <f>+$R535*(S535/30)*Q535</f>
        <v>6500</v>
      </c>
      <c r="AG535" s="327">
        <f>+$R535*(T535/30)*Q535</f>
        <v>6500</v>
      </c>
      <c r="AH535" s="327">
        <f t="shared" si="561"/>
        <v>0</v>
      </c>
      <c r="AI535" s="327">
        <f t="shared" si="562"/>
        <v>0</v>
      </c>
      <c r="AJ535" s="327">
        <f t="shared" si="563"/>
        <v>0</v>
      </c>
      <c r="AK535" s="327">
        <f t="shared" si="564"/>
        <v>0</v>
      </c>
      <c r="AL535" s="327">
        <f t="shared" si="565"/>
        <v>0</v>
      </c>
      <c r="AM535" s="327">
        <f t="shared" si="566"/>
        <v>0</v>
      </c>
      <c r="AN535" s="327">
        <f t="shared" si="567"/>
        <v>0</v>
      </c>
      <c r="AO535" s="327">
        <f t="shared" si="568"/>
        <v>0</v>
      </c>
      <c r="AP535" s="327">
        <f t="shared" si="569"/>
        <v>0</v>
      </c>
      <c r="AQ535" s="327">
        <f t="shared" si="570"/>
        <v>0</v>
      </c>
      <c r="AR535" s="264">
        <f t="shared" si="596"/>
        <v>13000</v>
      </c>
      <c r="AS535" s="623" t="s">
        <v>2578</v>
      </c>
      <c r="AT535" s="623" t="s">
        <v>3014</v>
      </c>
      <c r="BB535" s="384" t="s">
        <v>995</v>
      </c>
      <c r="BC535" s="384" t="s">
        <v>3015</v>
      </c>
      <c r="BD535" s="384" t="s">
        <v>3015</v>
      </c>
      <c r="BE535" s="384" t="s">
        <v>3016</v>
      </c>
      <c r="BF535" s="806">
        <v>46029</v>
      </c>
      <c r="BG535" s="384"/>
      <c r="BH535" s="616">
        <v>1293</v>
      </c>
      <c r="BI535" s="616" t="s">
        <v>3017</v>
      </c>
      <c r="BJ535" s="384" t="s">
        <v>3023</v>
      </c>
      <c r="BK535" s="616"/>
      <c r="BL535" s="384"/>
      <c r="BM535" s="384"/>
      <c r="BN535" s="616"/>
      <c r="BO535" s="616"/>
      <c r="BP535" s="646"/>
      <c r="BQ535" s="646"/>
      <c r="BR535" s="646"/>
      <c r="BS535" s="828" t="s">
        <v>3054</v>
      </c>
      <c r="BT535" s="828" t="s">
        <v>3055</v>
      </c>
      <c r="BU535" s="828" t="s">
        <v>3056</v>
      </c>
      <c r="BV535" s="687">
        <v>41200743</v>
      </c>
      <c r="BW535" s="687">
        <v>10412007439</v>
      </c>
      <c r="BX535" s="808">
        <v>6500</v>
      </c>
      <c r="BY535" s="629">
        <v>46031</v>
      </c>
      <c r="BZ535" s="629">
        <v>46081</v>
      </c>
      <c r="CA535" s="788"/>
      <c r="CB535" s="623">
        <f t="shared" si="554"/>
        <v>30</v>
      </c>
      <c r="CC535" s="789">
        <f t="shared" si="577"/>
        <v>6500</v>
      </c>
      <c r="CD535" s="786">
        <v>26</v>
      </c>
      <c r="CE535" s="808">
        <v>6500</v>
      </c>
      <c r="CF535" s="623">
        <v>26</v>
      </c>
      <c r="CG535" s="791">
        <v>6500</v>
      </c>
      <c r="CH535" s="791">
        <f t="shared" si="582"/>
        <v>0</v>
      </c>
      <c r="CI535" s="791">
        <f t="shared" si="578"/>
        <v>0</v>
      </c>
      <c r="CJ535" s="788"/>
      <c r="CK535" s="623">
        <f t="shared" si="557"/>
        <v>30</v>
      </c>
      <c r="CL535" s="789">
        <f t="shared" si="558"/>
        <v>6500</v>
      </c>
      <c r="CM535" s="786">
        <v>30</v>
      </c>
      <c r="CN535" s="808">
        <f t="shared" si="588"/>
        <v>6500</v>
      </c>
      <c r="CO535" s="623">
        <v>30</v>
      </c>
      <c r="CP535" s="791">
        <v>6500</v>
      </c>
      <c r="CQ535" s="791">
        <f t="shared" si="573"/>
        <v>0</v>
      </c>
      <c r="CR535" s="791">
        <f t="shared" si="574"/>
        <v>6500</v>
      </c>
      <c r="CS535" s="792"/>
      <c r="CT535" s="623">
        <f t="shared" si="589"/>
        <v>0</v>
      </c>
      <c r="CU535" s="789">
        <f t="shared" si="590"/>
        <v>0</v>
      </c>
      <c r="CW535" s="791">
        <f t="shared" si="591"/>
        <v>0</v>
      </c>
      <c r="CY535" s="791">
        <f t="shared" si="592"/>
        <v>0</v>
      </c>
      <c r="CZ535" s="791">
        <f t="shared" si="593"/>
        <v>0</v>
      </c>
      <c r="DA535" s="791">
        <f t="shared" si="594"/>
        <v>0</v>
      </c>
      <c r="DC535" s="623">
        <f t="shared" si="575"/>
        <v>0</v>
      </c>
      <c r="DD535" s="789">
        <f t="shared" si="583"/>
        <v>0</v>
      </c>
      <c r="DF535" s="791">
        <f t="shared" si="584"/>
        <v>0</v>
      </c>
      <c r="DH535" s="791">
        <f t="shared" si="585"/>
        <v>0</v>
      </c>
      <c r="DU535" s="793">
        <f t="shared" si="576"/>
        <v>13000</v>
      </c>
      <c r="DV535" s="794">
        <f t="shared" si="597"/>
        <v>13000</v>
      </c>
      <c r="DW535" s="794">
        <f t="shared" si="598"/>
        <v>13000</v>
      </c>
      <c r="DX535" s="794">
        <f t="shared" si="586"/>
        <v>0</v>
      </c>
      <c r="DY535" s="794">
        <f t="shared" si="587"/>
        <v>0</v>
      </c>
      <c r="EG535" s="621"/>
    </row>
    <row r="536" spans="1:137" s="623" customFormat="1" hidden="1" x14ac:dyDescent="0.25">
      <c r="A536" s="778">
        <v>2026</v>
      </c>
      <c r="B536" s="778">
        <v>479</v>
      </c>
      <c r="C536" s="778" t="s">
        <v>58</v>
      </c>
      <c r="D536" s="778">
        <v>3000654</v>
      </c>
      <c r="E536" s="778">
        <v>5005023</v>
      </c>
      <c r="F536" s="778" t="s">
        <v>2523</v>
      </c>
      <c r="G536" s="778" t="s">
        <v>2524</v>
      </c>
      <c r="H536" s="778">
        <v>96</v>
      </c>
      <c r="I536" s="779" t="s">
        <v>992</v>
      </c>
      <c r="J536" s="780" t="s">
        <v>10</v>
      </c>
      <c r="K536" s="780" t="s">
        <v>60</v>
      </c>
      <c r="L536" s="778" t="str">
        <f t="shared" si="581"/>
        <v>2.3</v>
      </c>
      <c r="M536" s="781" t="s">
        <v>62</v>
      </c>
      <c r="N536" s="781"/>
      <c r="O536" s="778" t="s">
        <v>3057</v>
      </c>
      <c r="P536" s="778" t="s">
        <v>65</v>
      </c>
      <c r="Q536" s="782">
        <v>1</v>
      </c>
      <c r="R536" s="320">
        <v>7000</v>
      </c>
      <c r="S536" s="778">
        <v>30</v>
      </c>
      <c r="T536" s="778">
        <v>30</v>
      </c>
      <c r="U536" s="778"/>
      <c r="V536" s="778"/>
      <c r="W536" s="321"/>
      <c r="X536" s="321"/>
      <c r="Y536" s="321"/>
      <c r="Z536" s="322"/>
      <c r="AA536" s="322"/>
      <c r="AB536" s="322"/>
      <c r="AC536" s="322"/>
      <c r="AD536" s="322"/>
      <c r="AE536" s="320">
        <f t="shared" si="553"/>
        <v>14000</v>
      </c>
      <c r="AF536" s="327">
        <f>+$R536*(S536/30)</f>
        <v>7000</v>
      </c>
      <c r="AG536" s="327">
        <f>+$R536*(T536/30)</f>
        <v>7000</v>
      </c>
      <c r="AH536" s="327">
        <f t="shared" si="561"/>
        <v>0</v>
      </c>
      <c r="AI536" s="327">
        <f t="shared" si="562"/>
        <v>0</v>
      </c>
      <c r="AJ536" s="327">
        <f t="shared" si="563"/>
        <v>0</v>
      </c>
      <c r="AK536" s="327">
        <f t="shared" si="564"/>
        <v>0</v>
      </c>
      <c r="AL536" s="327">
        <f t="shared" si="565"/>
        <v>0</v>
      </c>
      <c r="AM536" s="327">
        <f t="shared" si="566"/>
        <v>0</v>
      </c>
      <c r="AN536" s="327">
        <f t="shared" si="567"/>
        <v>0</v>
      </c>
      <c r="AO536" s="327">
        <f t="shared" si="568"/>
        <v>0</v>
      </c>
      <c r="AP536" s="327">
        <f t="shared" si="569"/>
        <v>0</v>
      </c>
      <c r="AQ536" s="327">
        <f t="shared" si="570"/>
        <v>0</v>
      </c>
      <c r="AR536" s="264">
        <f t="shared" si="596"/>
        <v>14000</v>
      </c>
      <c r="AS536" s="623" t="s">
        <v>2578</v>
      </c>
      <c r="AT536" s="623" t="s">
        <v>3014</v>
      </c>
      <c r="BB536" s="384" t="s">
        <v>995</v>
      </c>
      <c r="BC536" s="384" t="s">
        <v>3015</v>
      </c>
      <c r="BD536" s="384" t="s">
        <v>3015</v>
      </c>
      <c r="BE536" s="384" t="s">
        <v>3016</v>
      </c>
      <c r="BF536" s="806">
        <v>46029</v>
      </c>
      <c r="BG536" s="384"/>
      <c r="BH536" s="616">
        <v>1294</v>
      </c>
      <c r="BI536" s="616" t="s">
        <v>3058</v>
      </c>
      <c r="BJ536" s="384" t="s">
        <v>3023</v>
      </c>
      <c r="BK536" s="616"/>
      <c r="BL536" s="384"/>
      <c r="BM536" s="384"/>
      <c r="BN536" s="616"/>
      <c r="BO536" s="616"/>
      <c r="BP536" s="646"/>
      <c r="BQ536" s="646"/>
      <c r="BR536" s="646"/>
      <c r="BS536" s="828" t="s">
        <v>3059</v>
      </c>
      <c r="BT536" s="828" t="s">
        <v>3060</v>
      </c>
      <c r="BU536" s="828" t="s">
        <v>3061</v>
      </c>
      <c r="BV536" s="829">
        <v>40587637</v>
      </c>
      <c r="BW536" s="687">
        <v>10405876375</v>
      </c>
      <c r="BX536" s="808">
        <v>7000</v>
      </c>
      <c r="BY536" s="629">
        <v>46031</v>
      </c>
      <c r="BZ536" s="629">
        <v>46081</v>
      </c>
      <c r="CA536" s="788"/>
      <c r="CB536" s="623">
        <f t="shared" si="554"/>
        <v>30</v>
      </c>
      <c r="CC536" s="789">
        <f t="shared" si="577"/>
        <v>7000</v>
      </c>
      <c r="CD536" s="786">
        <v>26</v>
      </c>
      <c r="CE536" s="787">
        <v>7000</v>
      </c>
      <c r="CF536" s="623">
        <v>26</v>
      </c>
      <c r="CG536" s="791">
        <v>7000</v>
      </c>
      <c r="CH536" s="791">
        <f t="shared" si="582"/>
        <v>0</v>
      </c>
      <c r="CI536" s="791">
        <f t="shared" si="578"/>
        <v>0</v>
      </c>
      <c r="CJ536" s="788"/>
      <c r="CK536" s="623">
        <f t="shared" si="557"/>
        <v>30</v>
      </c>
      <c r="CL536" s="789">
        <f t="shared" si="558"/>
        <v>7000</v>
      </c>
      <c r="CM536" s="786">
        <v>30</v>
      </c>
      <c r="CN536" s="808">
        <f t="shared" si="588"/>
        <v>7000</v>
      </c>
      <c r="CO536" s="623">
        <v>30</v>
      </c>
      <c r="CP536" s="791">
        <v>7000</v>
      </c>
      <c r="CQ536" s="791">
        <f t="shared" si="573"/>
        <v>0</v>
      </c>
      <c r="CR536" s="791">
        <f t="shared" si="574"/>
        <v>7000</v>
      </c>
      <c r="CS536" s="792"/>
      <c r="CT536" s="623">
        <f t="shared" si="589"/>
        <v>0</v>
      </c>
      <c r="CU536" s="789">
        <f t="shared" si="590"/>
        <v>0</v>
      </c>
      <c r="CW536" s="791">
        <f t="shared" si="591"/>
        <v>0</v>
      </c>
      <c r="CY536" s="791">
        <f t="shared" si="592"/>
        <v>0</v>
      </c>
      <c r="CZ536" s="791">
        <f t="shared" si="593"/>
        <v>0</v>
      </c>
      <c r="DA536" s="791">
        <f t="shared" si="594"/>
        <v>0</v>
      </c>
      <c r="DC536" s="623">
        <f t="shared" si="575"/>
        <v>0</v>
      </c>
      <c r="DD536" s="789">
        <f t="shared" si="583"/>
        <v>0</v>
      </c>
      <c r="DF536" s="791">
        <f t="shared" si="584"/>
        <v>0</v>
      </c>
      <c r="DH536" s="791">
        <f t="shared" si="585"/>
        <v>0</v>
      </c>
      <c r="DU536" s="793">
        <f t="shared" si="576"/>
        <v>14000</v>
      </c>
      <c r="DV536" s="794">
        <f t="shared" si="597"/>
        <v>14000</v>
      </c>
      <c r="DW536" s="794">
        <f t="shared" si="598"/>
        <v>14000</v>
      </c>
      <c r="DX536" s="794">
        <f t="shared" si="586"/>
        <v>0</v>
      </c>
      <c r="DY536" s="794">
        <f t="shared" si="587"/>
        <v>0</v>
      </c>
      <c r="EG536" s="621"/>
    </row>
    <row r="537" spans="1:137" s="2317" customFormat="1" hidden="1" x14ac:dyDescent="0.25">
      <c r="A537" s="2310">
        <v>2026</v>
      </c>
      <c r="B537" s="778">
        <v>479</v>
      </c>
      <c r="C537" s="778" t="s">
        <v>58</v>
      </c>
      <c r="D537" s="778">
        <v>3000654</v>
      </c>
      <c r="E537" s="778">
        <v>5005023</v>
      </c>
      <c r="F537" s="778" t="s">
        <v>3011</v>
      </c>
      <c r="G537" s="2310" t="s">
        <v>3012</v>
      </c>
      <c r="H537" s="2310">
        <v>95</v>
      </c>
      <c r="I537" s="779" t="s">
        <v>992</v>
      </c>
      <c r="J537" s="780" t="s">
        <v>10</v>
      </c>
      <c r="K537" s="780" t="s">
        <v>60</v>
      </c>
      <c r="L537" s="778" t="str">
        <f t="shared" si="581"/>
        <v>2.3</v>
      </c>
      <c r="M537" s="2311" t="s">
        <v>62</v>
      </c>
      <c r="N537" s="781"/>
      <c r="O537" s="2310" t="s">
        <v>3062</v>
      </c>
      <c r="P537" s="2310" t="s">
        <v>65</v>
      </c>
      <c r="Q537" s="2313">
        <v>1</v>
      </c>
      <c r="R537" s="2314">
        <v>5000</v>
      </c>
      <c r="S537" s="2310">
        <v>30</v>
      </c>
      <c r="T537" s="2310">
        <v>30</v>
      </c>
      <c r="U537" s="2310"/>
      <c r="V537" s="2310"/>
      <c r="W537" s="2315"/>
      <c r="X537" s="321"/>
      <c r="Y537" s="321"/>
      <c r="Z537" s="322"/>
      <c r="AA537" s="322"/>
      <c r="AB537" s="322"/>
      <c r="AC537" s="322"/>
      <c r="AD537" s="322"/>
      <c r="AE537" s="2314">
        <f t="shared" si="553"/>
        <v>10000</v>
      </c>
      <c r="AF537" s="327">
        <f t="shared" ref="AF537:AF542" si="599">+$R537*(S537/30)*Q537</f>
        <v>5000</v>
      </c>
      <c r="AG537" s="327">
        <f t="shared" ref="AG537:AG542" si="600">+$R537*(T537/30)*Q537</f>
        <v>5000</v>
      </c>
      <c r="AH537" s="327">
        <f t="shared" si="561"/>
        <v>0</v>
      </c>
      <c r="AI537" s="327">
        <f t="shared" si="562"/>
        <v>0</v>
      </c>
      <c r="AJ537" s="327">
        <f t="shared" si="563"/>
        <v>0</v>
      </c>
      <c r="AK537" s="327">
        <f t="shared" si="564"/>
        <v>0</v>
      </c>
      <c r="AL537" s="327">
        <f t="shared" si="565"/>
        <v>0</v>
      </c>
      <c r="AM537" s="327">
        <f t="shared" si="566"/>
        <v>0</v>
      </c>
      <c r="AN537" s="327">
        <f t="shared" si="567"/>
        <v>0</v>
      </c>
      <c r="AO537" s="327">
        <f t="shared" si="568"/>
        <v>0</v>
      </c>
      <c r="AP537" s="327">
        <f t="shared" si="569"/>
        <v>0</v>
      </c>
      <c r="AQ537" s="327">
        <f t="shared" si="570"/>
        <v>0</v>
      </c>
      <c r="AR537" s="2316">
        <v>10000</v>
      </c>
      <c r="AS537" s="2317" t="s">
        <v>2578</v>
      </c>
      <c r="AT537" s="623" t="s">
        <v>3014</v>
      </c>
      <c r="AU537" s="623"/>
      <c r="AV537" s="623"/>
      <c r="AW537" s="623"/>
      <c r="AX537" s="623"/>
      <c r="AY537" s="623"/>
      <c r="AZ537" s="623"/>
      <c r="BA537" s="623"/>
      <c r="BB537" s="2318" t="s">
        <v>995</v>
      </c>
      <c r="BC537" s="384" t="s">
        <v>3015</v>
      </c>
      <c r="BD537" s="384" t="s">
        <v>3015</v>
      </c>
      <c r="BE537" s="384" t="s">
        <v>3016</v>
      </c>
      <c r="BF537" s="806">
        <v>46029</v>
      </c>
      <c r="BG537" s="384"/>
      <c r="BH537" s="616">
        <v>1295</v>
      </c>
      <c r="BI537" s="616" t="s">
        <v>3017</v>
      </c>
      <c r="BJ537" s="384" t="s">
        <v>3023</v>
      </c>
      <c r="BK537" s="616"/>
      <c r="BL537" s="384"/>
      <c r="BM537" s="384"/>
      <c r="BN537" s="616"/>
      <c r="BO537" s="616"/>
      <c r="BP537" s="646"/>
      <c r="BQ537" s="2138"/>
      <c r="BR537" s="2138"/>
      <c r="BS537" s="2338" t="s">
        <v>1601</v>
      </c>
      <c r="BT537" s="828" t="s">
        <v>3063</v>
      </c>
      <c r="BU537" s="828" t="s">
        <v>3064</v>
      </c>
      <c r="BV537" s="698">
        <v>45847853</v>
      </c>
      <c r="BW537" s="698">
        <v>10458478533</v>
      </c>
      <c r="BX537" s="808">
        <v>5000</v>
      </c>
      <c r="BY537" s="629">
        <v>46031</v>
      </c>
      <c r="BZ537" s="629">
        <v>46081</v>
      </c>
      <c r="CA537" s="788"/>
      <c r="CB537" s="623">
        <f t="shared" si="554"/>
        <v>30</v>
      </c>
      <c r="CC537" s="789">
        <f t="shared" si="577"/>
        <v>5000</v>
      </c>
      <c r="CD537" s="786">
        <v>26</v>
      </c>
      <c r="CE537" s="791">
        <v>5000</v>
      </c>
      <c r="CF537" s="623">
        <v>26</v>
      </c>
      <c r="CG537" s="791">
        <v>5000</v>
      </c>
      <c r="CH537" s="791">
        <f t="shared" si="582"/>
        <v>0</v>
      </c>
      <c r="CI537" s="791">
        <f t="shared" si="578"/>
        <v>0</v>
      </c>
      <c r="CJ537" s="788"/>
      <c r="CK537" s="623">
        <f t="shared" si="557"/>
        <v>30</v>
      </c>
      <c r="CL537" s="789">
        <f t="shared" si="558"/>
        <v>5000</v>
      </c>
      <c r="CM537" s="623">
        <v>30</v>
      </c>
      <c r="CN537" s="791">
        <f t="shared" si="588"/>
        <v>5000</v>
      </c>
      <c r="CO537" s="623">
        <v>30</v>
      </c>
      <c r="CP537" s="791">
        <v>5000</v>
      </c>
      <c r="CQ537" s="623">
        <f t="shared" si="573"/>
        <v>0</v>
      </c>
      <c r="CR537" s="791">
        <f t="shared" si="574"/>
        <v>5000</v>
      </c>
      <c r="CS537" s="792"/>
      <c r="CT537" s="623">
        <f t="shared" si="589"/>
        <v>0</v>
      </c>
      <c r="CU537" s="789">
        <f t="shared" si="590"/>
        <v>0</v>
      </c>
      <c r="CV537" s="623"/>
      <c r="CW537" s="791">
        <f t="shared" si="591"/>
        <v>0</v>
      </c>
      <c r="CX537" s="623"/>
      <c r="CY537" s="791">
        <f t="shared" si="592"/>
        <v>0</v>
      </c>
      <c r="CZ537" s="791">
        <f t="shared" si="593"/>
        <v>0</v>
      </c>
      <c r="DA537" s="791">
        <f t="shared" si="594"/>
        <v>0</v>
      </c>
      <c r="DB537" s="623"/>
      <c r="DC537" s="623">
        <f t="shared" si="575"/>
        <v>0</v>
      </c>
      <c r="DD537" s="789">
        <f t="shared" si="583"/>
        <v>0</v>
      </c>
      <c r="DE537" s="623"/>
      <c r="DF537" s="791">
        <f t="shared" si="584"/>
        <v>0</v>
      </c>
      <c r="DG537" s="623"/>
      <c r="DH537" s="791">
        <f t="shared" si="585"/>
        <v>0</v>
      </c>
      <c r="DI537" s="623"/>
      <c r="DJ537" s="623"/>
      <c r="DK537" s="623"/>
      <c r="DL537" s="623"/>
      <c r="DM537" s="623"/>
      <c r="DN537" s="623"/>
      <c r="DO537" s="623"/>
      <c r="DP537" s="623"/>
      <c r="DQ537" s="623"/>
      <c r="DR537" s="623"/>
      <c r="DS537" s="623"/>
      <c r="DU537" s="2320">
        <f t="shared" si="576"/>
        <v>10000</v>
      </c>
      <c r="DV537" s="2321">
        <f t="shared" si="597"/>
        <v>10000</v>
      </c>
      <c r="DW537" s="2321">
        <f t="shared" si="598"/>
        <v>10000</v>
      </c>
      <c r="DX537" s="2321">
        <f t="shared" si="586"/>
        <v>0</v>
      </c>
      <c r="DY537" s="2321">
        <f t="shared" si="587"/>
        <v>0</v>
      </c>
      <c r="EG537" s="1946"/>
    </row>
    <row r="538" spans="1:137" s="2317" customFormat="1" hidden="1" x14ac:dyDescent="0.25">
      <c r="A538" s="2310">
        <v>2026</v>
      </c>
      <c r="B538" s="778">
        <v>479</v>
      </c>
      <c r="C538" s="778" t="s">
        <v>58</v>
      </c>
      <c r="D538" s="778">
        <v>3000654</v>
      </c>
      <c r="E538" s="778">
        <v>5005023</v>
      </c>
      <c r="F538" s="778" t="s">
        <v>3011</v>
      </c>
      <c r="G538" s="2310" t="s">
        <v>3012</v>
      </c>
      <c r="H538" s="2310">
        <v>95</v>
      </c>
      <c r="I538" s="779" t="s">
        <v>992</v>
      </c>
      <c r="J538" s="780" t="s">
        <v>10</v>
      </c>
      <c r="K538" s="780" t="s">
        <v>60</v>
      </c>
      <c r="L538" s="778" t="str">
        <f t="shared" si="581"/>
        <v>2.3</v>
      </c>
      <c r="M538" s="2311" t="s">
        <v>62</v>
      </c>
      <c r="N538" s="781"/>
      <c r="O538" s="2310" t="s">
        <v>3062</v>
      </c>
      <c r="P538" s="2310" t="s">
        <v>65</v>
      </c>
      <c r="Q538" s="2313">
        <v>1</v>
      </c>
      <c r="R538" s="2314">
        <v>5000</v>
      </c>
      <c r="S538" s="2310">
        <v>30</v>
      </c>
      <c r="T538" s="2310">
        <v>30</v>
      </c>
      <c r="U538" s="2310"/>
      <c r="V538" s="2310"/>
      <c r="W538" s="2315"/>
      <c r="X538" s="321"/>
      <c r="Y538" s="321"/>
      <c r="Z538" s="322"/>
      <c r="AA538" s="322"/>
      <c r="AB538" s="322"/>
      <c r="AC538" s="322"/>
      <c r="AD538" s="322"/>
      <c r="AE538" s="2314">
        <f t="shared" ref="AE538:AE601" si="601">ROUNDUP(IFERROR(IF(OR(P538="LOCADOR",P538="VIATICOS",P538="CAJA CHICA"),IF(P538="LOCADOR",Q538*(R538/30)*SUM(S538:AD538),Q538*R538*SUM(S538:AD538)),R538*SUM(S538:AD538)),""),0)</f>
        <v>10000</v>
      </c>
      <c r="AF538" s="327">
        <f t="shared" si="599"/>
        <v>5000</v>
      </c>
      <c r="AG538" s="327">
        <f t="shared" si="600"/>
        <v>5000</v>
      </c>
      <c r="AH538" s="327">
        <f t="shared" si="561"/>
        <v>0</v>
      </c>
      <c r="AI538" s="327">
        <f t="shared" si="562"/>
        <v>0</v>
      </c>
      <c r="AJ538" s="327">
        <f t="shared" si="563"/>
        <v>0</v>
      </c>
      <c r="AK538" s="327">
        <f t="shared" si="564"/>
        <v>0</v>
      </c>
      <c r="AL538" s="327">
        <f t="shared" si="565"/>
        <v>0</v>
      </c>
      <c r="AM538" s="327">
        <f t="shared" si="566"/>
        <v>0</v>
      </c>
      <c r="AN538" s="327">
        <f t="shared" si="567"/>
        <v>0</v>
      </c>
      <c r="AO538" s="327">
        <f t="shared" si="568"/>
        <v>0</v>
      </c>
      <c r="AP538" s="327">
        <f t="shared" si="569"/>
        <v>0</v>
      </c>
      <c r="AQ538" s="327">
        <f t="shared" si="570"/>
        <v>0</v>
      </c>
      <c r="AR538" s="2316">
        <v>10000</v>
      </c>
      <c r="AS538" s="2317" t="s">
        <v>2578</v>
      </c>
      <c r="AT538" s="623" t="s">
        <v>3014</v>
      </c>
      <c r="AU538" s="623"/>
      <c r="AV538" s="623"/>
      <c r="AW538" s="623"/>
      <c r="AX538" s="623"/>
      <c r="AY538" s="623"/>
      <c r="AZ538" s="623"/>
      <c r="BA538" s="623"/>
      <c r="BB538" s="2318" t="s">
        <v>995</v>
      </c>
      <c r="BC538" s="384" t="s">
        <v>3015</v>
      </c>
      <c r="BD538" s="384" t="s">
        <v>3015</v>
      </c>
      <c r="BE538" s="384" t="s">
        <v>3016</v>
      </c>
      <c r="BF538" s="806">
        <v>46029</v>
      </c>
      <c r="BG538" s="384"/>
      <c r="BH538" s="616">
        <v>1296</v>
      </c>
      <c r="BI538" s="616" t="s">
        <v>3017</v>
      </c>
      <c r="BJ538" s="384" t="s">
        <v>3023</v>
      </c>
      <c r="BK538" s="616"/>
      <c r="BL538" s="384"/>
      <c r="BM538" s="384"/>
      <c r="BN538" s="616"/>
      <c r="BO538" s="616"/>
      <c r="BP538" s="616"/>
      <c r="BQ538" s="2116"/>
      <c r="BR538" s="2116"/>
      <c r="BS538" s="2319" t="s">
        <v>3065</v>
      </c>
      <c r="BT538" s="812" t="s">
        <v>1786</v>
      </c>
      <c r="BU538" s="812" t="s">
        <v>3066</v>
      </c>
      <c r="BV538" s="639">
        <v>45558213</v>
      </c>
      <c r="BW538" s="639">
        <v>10455582135</v>
      </c>
      <c r="BX538" s="791">
        <v>5000</v>
      </c>
      <c r="BY538" s="629">
        <v>46031</v>
      </c>
      <c r="BZ538" s="618">
        <v>46081</v>
      </c>
      <c r="CA538" s="788"/>
      <c r="CB538" s="623">
        <f t="shared" si="554"/>
        <v>30</v>
      </c>
      <c r="CC538" s="789">
        <f t="shared" si="577"/>
        <v>5000</v>
      </c>
      <c r="CD538" s="786">
        <v>26</v>
      </c>
      <c r="CE538" s="791">
        <v>5000</v>
      </c>
      <c r="CF538" s="623">
        <v>26</v>
      </c>
      <c r="CG538" s="791">
        <v>5000</v>
      </c>
      <c r="CH538" s="791">
        <f t="shared" si="582"/>
        <v>0</v>
      </c>
      <c r="CI538" s="791">
        <f t="shared" si="578"/>
        <v>0</v>
      </c>
      <c r="CJ538" s="788"/>
      <c r="CK538" s="623">
        <f t="shared" si="557"/>
        <v>30</v>
      </c>
      <c r="CL538" s="789">
        <f t="shared" si="558"/>
        <v>5000</v>
      </c>
      <c r="CM538" s="623">
        <v>30</v>
      </c>
      <c r="CN538" s="791">
        <f t="shared" si="588"/>
        <v>5000</v>
      </c>
      <c r="CO538" s="623">
        <v>30</v>
      </c>
      <c r="CP538" s="791">
        <v>5000</v>
      </c>
      <c r="CQ538" s="623">
        <f t="shared" si="573"/>
        <v>0</v>
      </c>
      <c r="CR538" s="791">
        <f t="shared" si="574"/>
        <v>5000</v>
      </c>
      <c r="CS538" s="792"/>
      <c r="CT538" s="623">
        <f t="shared" si="589"/>
        <v>0</v>
      </c>
      <c r="CU538" s="789">
        <f t="shared" si="590"/>
        <v>0</v>
      </c>
      <c r="CV538" s="623"/>
      <c r="CW538" s="791">
        <f t="shared" si="591"/>
        <v>0</v>
      </c>
      <c r="CX538" s="623"/>
      <c r="CY538" s="791">
        <f t="shared" si="592"/>
        <v>0</v>
      </c>
      <c r="CZ538" s="791">
        <f t="shared" si="593"/>
        <v>0</v>
      </c>
      <c r="DA538" s="791">
        <f t="shared" si="594"/>
        <v>0</v>
      </c>
      <c r="DB538" s="623"/>
      <c r="DC538" s="623">
        <f t="shared" si="575"/>
        <v>0</v>
      </c>
      <c r="DD538" s="789">
        <f t="shared" si="583"/>
        <v>0</v>
      </c>
      <c r="DE538" s="623"/>
      <c r="DF538" s="791">
        <f t="shared" si="584"/>
        <v>0</v>
      </c>
      <c r="DG538" s="623"/>
      <c r="DH538" s="791">
        <f t="shared" si="585"/>
        <v>0</v>
      </c>
      <c r="DI538" s="623"/>
      <c r="DJ538" s="623"/>
      <c r="DK538" s="623"/>
      <c r="DL538" s="623"/>
      <c r="DM538" s="623"/>
      <c r="DN538" s="623"/>
      <c r="DO538" s="623"/>
      <c r="DP538" s="623"/>
      <c r="DQ538" s="623"/>
      <c r="DR538" s="623"/>
      <c r="DS538" s="623"/>
      <c r="DU538" s="2320">
        <f t="shared" si="576"/>
        <v>10000</v>
      </c>
      <c r="DV538" s="2321">
        <f t="shared" si="597"/>
        <v>10000</v>
      </c>
      <c r="DW538" s="2321">
        <f t="shared" si="598"/>
        <v>10000</v>
      </c>
      <c r="DX538" s="2321">
        <f t="shared" si="586"/>
        <v>0</v>
      </c>
      <c r="DY538" s="2321">
        <f t="shared" si="587"/>
        <v>0</v>
      </c>
      <c r="EG538" s="1946"/>
    </row>
    <row r="539" spans="1:137" s="2317" customFormat="1" hidden="1" x14ac:dyDescent="0.25">
      <c r="A539" s="2310">
        <v>2026</v>
      </c>
      <c r="B539" s="778">
        <v>479</v>
      </c>
      <c r="C539" s="778" t="s">
        <v>58</v>
      </c>
      <c r="D539" s="778">
        <v>3000654</v>
      </c>
      <c r="E539" s="778">
        <v>5005023</v>
      </c>
      <c r="F539" s="778" t="s">
        <v>3011</v>
      </c>
      <c r="G539" s="2310" t="s">
        <v>3012</v>
      </c>
      <c r="H539" s="2310">
        <v>95</v>
      </c>
      <c r="I539" s="779" t="s">
        <v>992</v>
      </c>
      <c r="J539" s="780" t="s">
        <v>10</v>
      </c>
      <c r="K539" s="780" t="s">
        <v>60</v>
      </c>
      <c r="L539" s="778" t="str">
        <f t="shared" si="581"/>
        <v>2.3</v>
      </c>
      <c r="M539" s="2311" t="s">
        <v>62</v>
      </c>
      <c r="N539" s="781"/>
      <c r="O539" s="2310" t="s">
        <v>3062</v>
      </c>
      <c r="P539" s="2310" t="s">
        <v>65</v>
      </c>
      <c r="Q539" s="2313">
        <v>1</v>
      </c>
      <c r="R539" s="2314">
        <v>5000</v>
      </c>
      <c r="S539" s="2310">
        <v>30</v>
      </c>
      <c r="T539" s="2310">
        <v>30</v>
      </c>
      <c r="U539" s="2310"/>
      <c r="V539" s="2310"/>
      <c r="W539" s="2315"/>
      <c r="X539" s="321"/>
      <c r="Y539" s="321"/>
      <c r="Z539" s="322"/>
      <c r="AA539" s="322"/>
      <c r="AB539" s="322"/>
      <c r="AC539" s="322"/>
      <c r="AD539" s="322"/>
      <c r="AE539" s="2314">
        <f t="shared" si="601"/>
        <v>10000</v>
      </c>
      <c r="AF539" s="327">
        <f t="shared" si="599"/>
        <v>5000</v>
      </c>
      <c r="AG539" s="327">
        <f t="shared" si="600"/>
        <v>5000</v>
      </c>
      <c r="AH539" s="327">
        <f t="shared" si="561"/>
        <v>0</v>
      </c>
      <c r="AI539" s="327">
        <f t="shared" si="562"/>
        <v>0</v>
      </c>
      <c r="AJ539" s="327">
        <f t="shared" si="563"/>
        <v>0</v>
      </c>
      <c r="AK539" s="327">
        <f t="shared" si="564"/>
        <v>0</v>
      </c>
      <c r="AL539" s="327">
        <f t="shared" si="565"/>
        <v>0</v>
      </c>
      <c r="AM539" s="327">
        <f t="shared" si="566"/>
        <v>0</v>
      </c>
      <c r="AN539" s="327">
        <f t="shared" si="567"/>
        <v>0</v>
      </c>
      <c r="AO539" s="327">
        <f t="shared" si="568"/>
        <v>0</v>
      </c>
      <c r="AP539" s="327">
        <f t="shared" si="569"/>
        <v>0</v>
      </c>
      <c r="AQ539" s="327">
        <f t="shared" si="570"/>
        <v>0</v>
      </c>
      <c r="AR539" s="2316">
        <v>10000</v>
      </c>
      <c r="AS539" s="2317" t="s">
        <v>2578</v>
      </c>
      <c r="AT539" s="623" t="s">
        <v>3014</v>
      </c>
      <c r="AU539" s="623"/>
      <c r="AV539" s="623"/>
      <c r="AW539" s="623"/>
      <c r="AX539" s="623"/>
      <c r="AY539" s="623"/>
      <c r="AZ539" s="623"/>
      <c r="BA539" s="623"/>
      <c r="BB539" s="2318" t="s">
        <v>995</v>
      </c>
      <c r="BC539" s="384" t="s">
        <v>3015</v>
      </c>
      <c r="BD539" s="384" t="s">
        <v>3015</v>
      </c>
      <c r="BE539" s="384" t="s">
        <v>3016</v>
      </c>
      <c r="BF539" s="806">
        <v>46029</v>
      </c>
      <c r="BG539" s="384"/>
      <c r="BH539" s="616">
        <v>1297</v>
      </c>
      <c r="BI539" s="2821" t="s">
        <v>3017</v>
      </c>
      <c r="BJ539" s="384" t="s">
        <v>3023</v>
      </c>
      <c r="BK539" s="616"/>
      <c r="BL539" s="616"/>
      <c r="BM539" s="616"/>
      <c r="BN539" s="616"/>
      <c r="BO539" s="616"/>
      <c r="BP539" s="616"/>
      <c r="BQ539" s="2821"/>
      <c r="BR539" s="2821"/>
      <c r="BS539" s="2836" t="s">
        <v>2109</v>
      </c>
      <c r="BT539" s="2836" t="s">
        <v>3067</v>
      </c>
      <c r="BU539" s="812" t="s">
        <v>3068</v>
      </c>
      <c r="BV539" s="639">
        <v>10045517</v>
      </c>
      <c r="BW539" s="639">
        <v>10100455175</v>
      </c>
      <c r="BX539" s="791">
        <v>5000</v>
      </c>
      <c r="BY539" s="629">
        <v>46031</v>
      </c>
      <c r="BZ539" s="618">
        <v>46081</v>
      </c>
      <c r="CA539" s="788"/>
      <c r="CB539" s="623">
        <f t="shared" ref="CB539:CB602" si="602">S539</f>
        <v>30</v>
      </c>
      <c r="CC539" s="789">
        <f t="shared" ref="CC539:CC570" si="603">AF539</f>
        <v>5000</v>
      </c>
      <c r="CD539" s="786">
        <v>26</v>
      </c>
      <c r="CE539" s="791">
        <v>5000</v>
      </c>
      <c r="CF539" s="623">
        <v>26</v>
      </c>
      <c r="CG539" s="791">
        <v>5000</v>
      </c>
      <c r="CH539" s="791">
        <f t="shared" si="582"/>
        <v>0</v>
      </c>
      <c r="CI539" s="791">
        <f t="shared" ref="CI539:CI544" si="604">CC539-CG539</f>
        <v>0</v>
      </c>
      <c r="CJ539" s="788"/>
      <c r="CK539" s="623">
        <f t="shared" ref="CK539:CK602" si="605">T539</f>
        <v>30</v>
      </c>
      <c r="CL539" s="789">
        <f t="shared" ref="CL539:CL602" si="606">AG539</f>
        <v>5000</v>
      </c>
      <c r="CM539" s="623">
        <v>30</v>
      </c>
      <c r="CN539" s="791">
        <f t="shared" si="588"/>
        <v>5000</v>
      </c>
      <c r="CO539" s="623">
        <v>30</v>
      </c>
      <c r="CP539" s="791">
        <v>5000</v>
      </c>
      <c r="CQ539" s="623">
        <f t="shared" si="573"/>
        <v>0</v>
      </c>
      <c r="CR539" s="791">
        <f t="shared" si="574"/>
        <v>5000</v>
      </c>
      <c r="CS539" s="792"/>
      <c r="CT539" s="623">
        <f t="shared" si="589"/>
        <v>0</v>
      </c>
      <c r="CU539" s="789">
        <f t="shared" si="590"/>
        <v>0</v>
      </c>
      <c r="CV539" s="623"/>
      <c r="CW539" s="791">
        <f t="shared" si="591"/>
        <v>0</v>
      </c>
      <c r="CX539" s="623"/>
      <c r="CY539" s="791">
        <f t="shared" si="592"/>
        <v>0</v>
      </c>
      <c r="CZ539" s="791">
        <f t="shared" si="593"/>
        <v>0</v>
      </c>
      <c r="DA539" s="791">
        <f t="shared" si="594"/>
        <v>0</v>
      </c>
      <c r="DB539" s="623"/>
      <c r="DC539" s="623">
        <f t="shared" si="575"/>
        <v>0</v>
      </c>
      <c r="DD539" s="789">
        <f t="shared" si="583"/>
        <v>0</v>
      </c>
      <c r="DE539" s="623"/>
      <c r="DF539" s="791">
        <f t="shared" si="584"/>
        <v>0</v>
      </c>
      <c r="DG539" s="623"/>
      <c r="DH539" s="791">
        <f t="shared" si="585"/>
        <v>0</v>
      </c>
      <c r="DI539" s="623"/>
      <c r="DJ539" s="623"/>
      <c r="DK539" s="623"/>
      <c r="DL539" s="623"/>
      <c r="DM539" s="623"/>
      <c r="DN539" s="623"/>
      <c r="DO539" s="623"/>
      <c r="DP539" s="623"/>
      <c r="DQ539" s="623"/>
      <c r="DR539" s="623"/>
      <c r="DS539" s="623"/>
      <c r="DU539" s="2320">
        <f t="shared" si="576"/>
        <v>10000</v>
      </c>
      <c r="DV539" s="2321">
        <f t="shared" si="597"/>
        <v>10000</v>
      </c>
      <c r="DW539" s="2321">
        <f t="shared" si="598"/>
        <v>10000</v>
      </c>
      <c r="DX539" s="2321">
        <f t="shared" si="586"/>
        <v>0</v>
      </c>
      <c r="DY539" s="2321">
        <f t="shared" si="587"/>
        <v>0</v>
      </c>
      <c r="EG539" s="1946"/>
    </row>
    <row r="540" spans="1:137" s="2317" customFormat="1" hidden="1" x14ac:dyDescent="0.25">
      <c r="A540" s="2310">
        <v>2026</v>
      </c>
      <c r="B540" s="778">
        <v>479</v>
      </c>
      <c r="C540" s="778" t="s">
        <v>58</v>
      </c>
      <c r="D540" s="778">
        <v>3000654</v>
      </c>
      <c r="E540" s="778">
        <v>5005023</v>
      </c>
      <c r="F540" s="778" t="s">
        <v>3011</v>
      </c>
      <c r="G540" s="2310" t="s">
        <v>3012</v>
      </c>
      <c r="H540" s="2310">
        <v>95</v>
      </c>
      <c r="I540" s="779" t="s">
        <v>992</v>
      </c>
      <c r="J540" s="780" t="s">
        <v>10</v>
      </c>
      <c r="K540" s="780" t="s">
        <v>60</v>
      </c>
      <c r="L540" s="778" t="str">
        <f t="shared" si="581"/>
        <v>2.3</v>
      </c>
      <c r="M540" s="2311" t="s">
        <v>62</v>
      </c>
      <c r="N540" s="781"/>
      <c r="O540" s="2310" t="s">
        <v>3062</v>
      </c>
      <c r="P540" s="2310" t="s">
        <v>65</v>
      </c>
      <c r="Q540" s="2313">
        <v>1</v>
      </c>
      <c r="R540" s="2314">
        <v>5000</v>
      </c>
      <c r="S540" s="2310">
        <v>30</v>
      </c>
      <c r="T540" s="2310">
        <v>30</v>
      </c>
      <c r="U540" s="2310"/>
      <c r="V540" s="2310"/>
      <c r="W540" s="2315"/>
      <c r="X540" s="321"/>
      <c r="Y540" s="321"/>
      <c r="Z540" s="322"/>
      <c r="AA540" s="322"/>
      <c r="AB540" s="322"/>
      <c r="AC540" s="322"/>
      <c r="AD540" s="322"/>
      <c r="AE540" s="2314">
        <f t="shared" si="601"/>
        <v>10000</v>
      </c>
      <c r="AF540" s="327">
        <f t="shared" si="599"/>
        <v>5000</v>
      </c>
      <c r="AG540" s="327">
        <f t="shared" si="600"/>
        <v>5000</v>
      </c>
      <c r="AH540" s="327">
        <f t="shared" si="561"/>
        <v>0</v>
      </c>
      <c r="AI540" s="327">
        <f t="shared" si="562"/>
        <v>0</v>
      </c>
      <c r="AJ540" s="327">
        <f t="shared" si="563"/>
        <v>0</v>
      </c>
      <c r="AK540" s="327">
        <f t="shared" si="564"/>
        <v>0</v>
      </c>
      <c r="AL540" s="327">
        <f t="shared" si="565"/>
        <v>0</v>
      </c>
      <c r="AM540" s="327">
        <f t="shared" si="566"/>
        <v>0</v>
      </c>
      <c r="AN540" s="327">
        <f t="shared" si="567"/>
        <v>0</v>
      </c>
      <c r="AO540" s="327">
        <f t="shared" si="568"/>
        <v>0</v>
      </c>
      <c r="AP540" s="327">
        <f t="shared" si="569"/>
        <v>0</v>
      </c>
      <c r="AQ540" s="327">
        <f t="shared" si="570"/>
        <v>0</v>
      </c>
      <c r="AR540" s="2316">
        <v>10000</v>
      </c>
      <c r="AS540" s="2317" t="s">
        <v>2578</v>
      </c>
      <c r="AT540" s="623" t="s">
        <v>3014</v>
      </c>
      <c r="AU540" s="623"/>
      <c r="AV540" s="623"/>
      <c r="AW540" s="623"/>
      <c r="AX540" s="623"/>
      <c r="AY540" s="623"/>
      <c r="AZ540" s="623"/>
      <c r="BA540" s="623"/>
      <c r="BB540" s="2318" t="s">
        <v>995</v>
      </c>
      <c r="BC540" s="384" t="s">
        <v>3015</v>
      </c>
      <c r="BD540" s="384" t="s">
        <v>3015</v>
      </c>
      <c r="BE540" s="384" t="s">
        <v>3016</v>
      </c>
      <c r="BF540" s="806">
        <v>46029</v>
      </c>
      <c r="BG540" s="384"/>
      <c r="BH540" s="616">
        <v>1298</v>
      </c>
      <c r="BI540" s="616" t="s">
        <v>3017</v>
      </c>
      <c r="BJ540" s="384" t="s">
        <v>3069</v>
      </c>
      <c r="BK540" s="616"/>
      <c r="BL540" s="384"/>
      <c r="BM540" s="384"/>
      <c r="BN540" s="616"/>
      <c r="BO540" s="616"/>
      <c r="BP540" s="616"/>
      <c r="BQ540" s="2116"/>
      <c r="BR540" s="2116"/>
      <c r="BS540" s="2319" t="s">
        <v>3070</v>
      </c>
      <c r="BT540" s="812" t="s">
        <v>3071</v>
      </c>
      <c r="BU540" s="812" t="s">
        <v>3072</v>
      </c>
      <c r="BV540" s="616">
        <v>44776254</v>
      </c>
      <c r="BW540" s="639">
        <v>10447762540</v>
      </c>
      <c r="BX540" s="791">
        <v>5000</v>
      </c>
      <c r="BY540" s="629">
        <v>46031</v>
      </c>
      <c r="BZ540" s="618">
        <v>46081</v>
      </c>
      <c r="CA540" s="788"/>
      <c r="CB540" s="623">
        <f t="shared" si="602"/>
        <v>30</v>
      </c>
      <c r="CC540" s="789">
        <f t="shared" si="603"/>
        <v>5000</v>
      </c>
      <c r="CD540" s="786">
        <v>26</v>
      </c>
      <c r="CE540" s="791">
        <v>5000</v>
      </c>
      <c r="CF540" s="623">
        <v>26</v>
      </c>
      <c r="CG540" s="791">
        <v>5000</v>
      </c>
      <c r="CH540" s="791">
        <f t="shared" si="582"/>
        <v>0</v>
      </c>
      <c r="CI540" s="791">
        <f t="shared" si="604"/>
        <v>0</v>
      </c>
      <c r="CJ540" s="788"/>
      <c r="CK540" s="623">
        <f t="shared" si="605"/>
        <v>30</v>
      </c>
      <c r="CL540" s="789">
        <f t="shared" si="606"/>
        <v>5000</v>
      </c>
      <c r="CM540" s="623">
        <v>30</v>
      </c>
      <c r="CN540" s="791">
        <f t="shared" si="588"/>
        <v>5000</v>
      </c>
      <c r="CO540" s="623">
        <v>30</v>
      </c>
      <c r="CP540" s="791">
        <v>5000</v>
      </c>
      <c r="CQ540" s="623">
        <f t="shared" si="573"/>
        <v>0</v>
      </c>
      <c r="CR540" s="791">
        <f t="shared" si="574"/>
        <v>5000</v>
      </c>
      <c r="CS540" s="792"/>
      <c r="CT540" s="623">
        <f t="shared" si="589"/>
        <v>0</v>
      </c>
      <c r="CU540" s="789">
        <f t="shared" si="590"/>
        <v>0</v>
      </c>
      <c r="CV540" s="623"/>
      <c r="CW540" s="791">
        <f t="shared" si="591"/>
        <v>0</v>
      </c>
      <c r="CX540" s="623"/>
      <c r="CY540" s="791">
        <f t="shared" si="592"/>
        <v>0</v>
      </c>
      <c r="CZ540" s="791">
        <f t="shared" si="593"/>
        <v>0</v>
      </c>
      <c r="DA540" s="791">
        <f t="shared" si="594"/>
        <v>0</v>
      </c>
      <c r="DB540" s="623"/>
      <c r="DC540" s="623">
        <f t="shared" si="575"/>
        <v>0</v>
      </c>
      <c r="DD540" s="789">
        <f t="shared" si="583"/>
        <v>0</v>
      </c>
      <c r="DE540" s="623"/>
      <c r="DF540" s="791">
        <f t="shared" si="584"/>
        <v>0</v>
      </c>
      <c r="DG540" s="623"/>
      <c r="DH540" s="791">
        <f t="shared" si="585"/>
        <v>0</v>
      </c>
      <c r="DI540" s="623"/>
      <c r="DJ540" s="623"/>
      <c r="DK540" s="623"/>
      <c r="DL540" s="623"/>
      <c r="DM540" s="623"/>
      <c r="DN540" s="623"/>
      <c r="DO540" s="623"/>
      <c r="DP540" s="623"/>
      <c r="DQ540" s="623"/>
      <c r="DR540" s="623"/>
      <c r="DS540" s="623"/>
      <c r="DU540" s="2320">
        <f t="shared" si="576"/>
        <v>10000</v>
      </c>
      <c r="DV540" s="2321">
        <f t="shared" si="597"/>
        <v>10000</v>
      </c>
      <c r="DW540" s="2321">
        <f t="shared" si="598"/>
        <v>10000</v>
      </c>
      <c r="DX540" s="2321">
        <f t="shared" si="586"/>
        <v>0</v>
      </c>
      <c r="DY540" s="2321">
        <f t="shared" si="587"/>
        <v>0</v>
      </c>
      <c r="EG540" s="1946"/>
    </row>
    <row r="541" spans="1:137" s="2317" customFormat="1" hidden="1" x14ac:dyDescent="0.25">
      <c r="A541" s="2310">
        <v>2026</v>
      </c>
      <c r="B541" s="778">
        <v>479</v>
      </c>
      <c r="C541" s="778" t="s">
        <v>58</v>
      </c>
      <c r="D541" s="778">
        <v>3000654</v>
      </c>
      <c r="E541" s="778">
        <v>5005023</v>
      </c>
      <c r="F541" s="778" t="s">
        <v>3011</v>
      </c>
      <c r="G541" s="2310" t="s">
        <v>3012</v>
      </c>
      <c r="H541" s="2310">
        <v>95</v>
      </c>
      <c r="I541" s="779" t="s">
        <v>992</v>
      </c>
      <c r="J541" s="780" t="s">
        <v>10</v>
      </c>
      <c r="K541" s="780" t="s">
        <v>60</v>
      </c>
      <c r="L541" s="778" t="str">
        <f t="shared" si="581"/>
        <v>2.3</v>
      </c>
      <c r="M541" s="2311" t="s">
        <v>62</v>
      </c>
      <c r="N541" s="781"/>
      <c r="O541" s="2310" t="s">
        <v>3062</v>
      </c>
      <c r="P541" s="2310" t="s">
        <v>65</v>
      </c>
      <c r="Q541" s="2313">
        <v>1</v>
      </c>
      <c r="R541" s="2314">
        <v>5000</v>
      </c>
      <c r="S541" s="2310">
        <v>30</v>
      </c>
      <c r="T541" s="2310">
        <v>30</v>
      </c>
      <c r="U541" s="2310"/>
      <c r="V541" s="2310"/>
      <c r="W541" s="2315"/>
      <c r="X541" s="321"/>
      <c r="Y541" s="321"/>
      <c r="Z541" s="322"/>
      <c r="AA541" s="322"/>
      <c r="AB541" s="322"/>
      <c r="AC541" s="322"/>
      <c r="AD541" s="322"/>
      <c r="AE541" s="2314">
        <f t="shared" si="601"/>
        <v>10000</v>
      </c>
      <c r="AF541" s="327">
        <f t="shared" si="599"/>
        <v>5000</v>
      </c>
      <c r="AG541" s="327">
        <f t="shared" si="600"/>
        <v>5000</v>
      </c>
      <c r="AH541" s="327">
        <f t="shared" si="561"/>
        <v>0</v>
      </c>
      <c r="AI541" s="327">
        <f t="shared" si="562"/>
        <v>0</v>
      </c>
      <c r="AJ541" s="327">
        <f t="shared" si="563"/>
        <v>0</v>
      </c>
      <c r="AK541" s="327">
        <f t="shared" si="564"/>
        <v>0</v>
      </c>
      <c r="AL541" s="327">
        <f t="shared" si="565"/>
        <v>0</v>
      </c>
      <c r="AM541" s="327">
        <f t="shared" si="566"/>
        <v>0</v>
      </c>
      <c r="AN541" s="327">
        <f t="shared" si="567"/>
        <v>0</v>
      </c>
      <c r="AO541" s="327">
        <f t="shared" si="568"/>
        <v>0</v>
      </c>
      <c r="AP541" s="327">
        <f t="shared" si="569"/>
        <v>0</v>
      </c>
      <c r="AQ541" s="327">
        <f t="shared" si="570"/>
        <v>0</v>
      </c>
      <c r="AR541" s="2316">
        <v>10000</v>
      </c>
      <c r="AS541" s="2317" t="s">
        <v>2578</v>
      </c>
      <c r="AT541" s="623" t="s">
        <v>3014</v>
      </c>
      <c r="AU541" s="623"/>
      <c r="AV541" s="623"/>
      <c r="AW541" s="623"/>
      <c r="AX541" s="623"/>
      <c r="AY541" s="623"/>
      <c r="AZ541" s="623"/>
      <c r="BA541" s="623"/>
      <c r="BB541" s="2318" t="s">
        <v>995</v>
      </c>
      <c r="BC541" s="384" t="s">
        <v>3015</v>
      </c>
      <c r="BD541" s="384" t="s">
        <v>3015</v>
      </c>
      <c r="BE541" s="384" t="s">
        <v>3016</v>
      </c>
      <c r="BF541" s="806">
        <v>46029</v>
      </c>
      <c r="BG541" s="384"/>
      <c r="BH541" s="616">
        <v>1299</v>
      </c>
      <c r="BI541" s="616" t="s">
        <v>3058</v>
      </c>
      <c r="BJ541" s="384" t="s">
        <v>3023</v>
      </c>
      <c r="BK541" s="616"/>
      <c r="BL541" s="384"/>
      <c r="BM541" s="384"/>
      <c r="BN541" s="616"/>
      <c r="BO541" s="616"/>
      <c r="BP541" s="616"/>
      <c r="BQ541" s="2116"/>
      <c r="BR541" s="2116"/>
      <c r="BS541" s="2319" t="s">
        <v>1028</v>
      </c>
      <c r="BT541" s="812" t="s">
        <v>1751</v>
      </c>
      <c r="BU541" s="812" t="s">
        <v>3073</v>
      </c>
      <c r="BV541" s="616">
        <v>10722131</v>
      </c>
      <c r="BW541" s="639">
        <v>10107221315</v>
      </c>
      <c r="BX541" s="791">
        <v>5000</v>
      </c>
      <c r="BY541" s="629">
        <v>46031</v>
      </c>
      <c r="BZ541" s="618">
        <v>46081</v>
      </c>
      <c r="CA541" s="788"/>
      <c r="CB541" s="623">
        <f t="shared" si="602"/>
        <v>30</v>
      </c>
      <c r="CC541" s="789">
        <f t="shared" si="603"/>
        <v>5000</v>
      </c>
      <c r="CD541" s="786">
        <v>26</v>
      </c>
      <c r="CE541" s="791">
        <v>5000</v>
      </c>
      <c r="CF541" s="623">
        <v>26</v>
      </c>
      <c r="CG541" s="791">
        <v>5000</v>
      </c>
      <c r="CH541" s="791">
        <f t="shared" si="582"/>
        <v>0</v>
      </c>
      <c r="CI541" s="791">
        <f t="shared" si="604"/>
        <v>0</v>
      </c>
      <c r="CJ541" s="788"/>
      <c r="CK541" s="623">
        <f t="shared" si="605"/>
        <v>30</v>
      </c>
      <c r="CL541" s="789">
        <f t="shared" si="606"/>
        <v>5000</v>
      </c>
      <c r="CM541" s="623">
        <v>30</v>
      </c>
      <c r="CN541" s="791">
        <f t="shared" si="588"/>
        <v>5000</v>
      </c>
      <c r="CO541" s="623">
        <v>30</v>
      </c>
      <c r="CP541" s="791">
        <v>5000</v>
      </c>
      <c r="CQ541" s="623">
        <f t="shared" si="573"/>
        <v>0</v>
      </c>
      <c r="CR541" s="791">
        <f t="shared" si="574"/>
        <v>5000</v>
      </c>
      <c r="CS541" s="792"/>
      <c r="CT541" s="623">
        <f t="shared" si="589"/>
        <v>0</v>
      </c>
      <c r="CU541" s="789">
        <f t="shared" si="590"/>
        <v>0</v>
      </c>
      <c r="CV541" s="623"/>
      <c r="CW541" s="791">
        <f t="shared" si="591"/>
        <v>0</v>
      </c>
      <c r="CX541" s="623"/>
      <c r="CY541" s="791">
        <f t="shared" si="592"/>
        <v>0</v>
      </c>
      <c r="CZ541" s="791">
        <f t="shared" si="593"/>
        <v>0</v>
      </c>
      <c r="DA541" s="791">
        <f t="shared" si="594"/>
        <v>0</v>
      </c>
      <c r="DB541" s="623"/>
      <c r="DC541" s="623">
        <f t="shared" si="575"/>
        <v>0</v>
      </c>
      <c r="DD541" s="789">
        <f t="shared" si="583"/>
        <v>0</v>
      </c>
      <c r="DE541" s="623"/>
      <c r="DF541" s="791">
        <f t="shared" si="584"/>
        <v>0</v>
      </c>
      <c r="DG541" s="623"/>
      <c r="DH541" s="791">
        <f t="shared" si="585"/>
        <v>0</v>
      </c>
      <c r="DI541" s="623"/>
      <c r="DJ541" s="623"/>
      <c r="DK541" s="623"/>
      <c r="DL541" s="623"/>
      <c r="DM541" s="623"/>
      <c r="DN541" s="623"/>
      <c r="DO541" s="623"/>
      <c r="DP541" s="623"/>
      <c r="DQ541" s="623"/>
      <c r="DR541" s="623"/>
      <c r="DS541" s="623"/>
      <c r="DU541" s="2320">
        <f t="shared" si="576"/>
        <v>10000</v>
      </c>
      <c r="DV541" s="2321">
        <f t="shared" si="597"/>
        <v>10000</v>
      </c>
      <c r="DW541" s="2321">
        <f t="shared" si="598"/>
        <v>10000</v>
      </c>
      <c r="DX541" s="2321">
        <f t="shared" si="586"/>
        <v>0</v>
      </c>
      <c r="DY541" s="2321">
        <f t="shared" si="587"/>
        <v>0</v>
      </c>
      <c r="EG541" s="1946"/>
    </row>
    <row r="542" spans="1:137" s="623" customFormat="1" x14ac:dyDescent="0.25">
      <c r="A542" s="778">
        <v>2026</v>
      </c>
      <c r="B542" s="778">
        <v>479</v>
      </c>
      <c r="C542" s="778" t="s">
        <v>58</v>
      </c>
      <c r="D542" s="778">
        <v>3000654</v>
      </c>
      <c r="E542" s="778">
        <v>5005023</v>
      </c>
      <c r="F542" s="778" t="s">
        <v>3011</v>
      </c>
      <c r="G542" s="778" t="s">
        <v>3012</v>
      </c>
      <c r="H542" s="778">
        <v>95</v>
      </c>
      <c r="I542" s="779" t="s">
        <v>992</v>
      </c>
      <c r="J542" s="780" t="s">
        <v>10</v>
      </c>
      <c r="K542" s="780" t="s">
        <v>60</v>
      </c>
      <c r="L542" s="778" t="str">
        <f t="shared" si="581"/>
        <v>2.3</v>
      </c>
      <c r="M542" s="781" t="s">
        <v>62</v>
      </c>
      <c r="N542" s="781"/>
      <c r="O542" s="778" t="s">
        <v>3074</v>
      </c>
      <c r="P542" s="778" t="s">
        <v>65</v>
      </c>
      <c r="Q542" s="782">
        <v>1</v>
      </c>
      <c r="R542" s="320">
        <v>5000</v>
      </c>
      <c r="S542" s="778">
        <v>30</v>
      </c>
      <c r="T542" s="778">
        <v>30</v>
      </c>
      <c r="U542" s="778"/>
      <c r="V542" s="778"/>
      <c r="W542" s="321"/>
      <c r="X542" s="321"/>
      <c r="Y542" s="321"/>
      <c r="Z542" s="322"/>
      <c r="AA542" s="322"/>
      <c r="AB542" s="322"/>
      <c r="AC542" s="322"/>
      <c r="AD542" s="322"/>
      <c r="AE542" s="320">
        <f t="shared" si="601"/>
        <v>10000</v>
      </c>
      <c r="AF542" s="327">
        <f t="shared" si="599"/>
        <v>5000</v>
      </c>
      <c r="AG542" s="327">
        <f t="shared" si="600"/>
        <v>5000</v>
      </c>
      <c r="AH542" s="327">
        <f t="shared" si="561"/>
        <v>0</v>
      </c>
      <c r="AI542" s="327">
        <f t="shared" si="562"/>
        <v>0</v>
      </c>
      <c r="AJ542" s="327">
        <f t="shared" si="563"/>
        <v>0</v>
      </c>
      <c r="AK542" s="327">
        <f t="shared" si="564"/>
        <v>0</v>
      </c>
      <c r="AL542" s="327">
        <f t="shared" si="565"/>
        <v>0</v>
      </c>
      <c r="AM542" s="327">
        <f t="shared" si="566"/>
        <v>0</v>
      </c>
      <c r="AN542" s="327">
        <f t="shared" si="567"/>
        <v>0</v>
      </c>
      <c r="AO542" s="327">
        <f t="shared" si="568"/>
        <v>0</v>
      </c>
      <c r="AP542" s="327">
        <f t="shared" si="569"/>
        <v>0</v>
      </c>
      <c r="AQ542" s="327">
        <f t="shared" si="570"/>
        <v>0</v>
      </c>
      <c r="AR542" s="264">
        <f t="shared" ref="AR542:AR587" si="607">+ROUNDUP(SUM(AF542:AQ542),0)</f>
        <v>10000</v>
      </c>
      <c r="AS542" s="623" t="s">
        <v>2578</v>
      </c>
      <c r="AT542" s="623" t="s">
        <v>3014</v>
      </c>
      <c r="BB542" s="384" t="s">
        <v>995</v>
      </c>
      <c r="BC542" s="384" t="s">
        <v>3015</v>
      </c>
      <c r="BD542" s="384" t="s">
        <v>3015</v>
      </c>
      <c r="BE542" s="384" t="s">
        <v>3016</v>
      </c>
      <c r="BF542" s="806">
        <v>46029</v>
      </c>
      <c r="BG542" s="384"/>
      <c r="BH542" s="616">
        <v>1300</v>
      </c>
      <c r="BI542" s="616" t="s">
        <v>3017</v>
      </c>
      <c r="BJ542" s="384" t="s">
        <v>3023</v>
      </c>
      <c r="BK542" s="616"/>
      <c r="BL542" s="384"/>
      <c r="BM542" s="384"/>
      <c r="BN542" s="616"/>
      <c r="BO542" s="616"/>
      <c r="BP542" s="616"/>
      <c r="BQ542" s="616"/>
      <c r="BR542" s="616"/>
      <c r="BS542" s="812" t="s">
        <v>1908</v>
      </c>
      <c r="BT542" s="812" t="s">
        <v>1141</v>
      </c>
      <c r="BU542" s="812" t="s">
        <v>3075</v>
      </c>
      <c r="BV542" s="639">
        <v>40666520</v>
      </c>
      <c r="BW542" s="639">
        <v>10406665203</v>
      </c>
      <c r="BX542" s="791">
        <v>5000</v>
      </c>
      <c r="BY542" s="629">
        <v>46031</v>
      </c>
      <c r="BZ542" s="618">
        <v>46081</v>
      </c>
      <c r="CA542" s="788"/>
      <c r="CB542" s="623">
        <f t="shared" si="602"/>
        <v>30</v>
      </c>
      <c r="CC542" s="791">
        <f t="shared" si="603"/>
        <v>5000</v>
      </c>
      <c r="CD542" s="786">
        <v>26</v>
      </c>
      <c r="CE542" s="791">
        <v>5000</v>
      </c>
      <c r="CF542" s="623">
        <v>26</v>
      </c>
      <c r="CG542" s="791">
        <v>5000</v>
      </c>
      <c r="CH542" s="791">
        <f t="shared" si="582"/>
        <v>0</v>
      </c>
      <c r="CI542" s="791">
        <f t="shared" si="604"/>
        <v>0</v>
      </c>
      <c r="CJ542" s="788"/>
      <c r="CK542" s="623">
        <f t="shared" si="605"/>
        <v>30</v>
      </c>
      <c r="CL542" s="791">
        <f t="shared" si="606"/>
        <v>5000</v>
      </c>
      <c r="CM542" s="623">
        <v>30</v>
      </c>
      <c r="CN542" s="791">
        <f t="shared" si="588"/>
        <v>5000</v>
      </c>
      <c r="CO542" s="623">
        <v>30</v>
      </c>
      <c r="CP542" s="791">
        <v>5000</v>
      </c>
      <c r="CQ542" s="623">
        <f t="shared" si="573"/>
        <v>0</v>
      </c>
      <c r="CR542" s="791">
        <f t="shared" si="574"/>
        <v>5000</v>
      </c>
      <c r="CS542" s="792"/>
      <c r="CT542" s="623">
        <f t="shared" si="589"/>
        <v>0</v>
      </c>
      <c r="CU542" s="789">
        <f t="shared" si="590"/>
        <v>0</v>
      </c>
      <c r="CW542" s="791">
        <f t="shared" si="591"/>
        <v>0</v>
      </c>
      <c r="CY542" s="791">
        <f t="shared" si="592"/>
        <v>0</v>
      </c>
      <c r="CZ542" s="791">
        <f t="shared" si="593"/>
        <v>0</v>
      </c>
      <c r="DA542" s="791">
        <f t="shared" si="594"/>
        <v>0</v>
      </c>
      <c r="DC542" s="623">
        <f t="shared" si="575"/>
        <v>0</v>
      </c>
      <c r="DD542" s="789">
        <f t="shared" si="583"/>
        <v>0</v>
      </c>
      <c r="DF542" s="791">
        <f t="shared" si="584"/>
        <v>0</v>
      </c>
      <c r="DH542" s="791">
        <f t="shared" si="585"/>
        <v>0</v>
      </c>
      <c r="DU542" s="793">
        <f t="shared" si="576"/>
        <v>10000</v>
      </c>
      <c r="DV542" s="794">
        <f t="shared" si="597"/>
        <v>10000</v>
      </c>
      <c r="DW542" s="794">
        <f t="shared" si="598"/>
        <v>10000</v>
      </c>
      <c r="DX542" s="794">
        <f t="shared" si="586"/>
        <v>0</v>
      </c>
      <c r="DY542" s="794">
        <f t="shared" si="587"/>
        <v>0</v>
      </c>
      <c r="EG542" s="621"/>
    </row>
    <row r="543" spans="1:137" s="623" customFormat="1" hidden="1" x14ac:dyDescent="0.25">
      <c r="A543" s="778">
        <v>2026</v>
      </c>
      <c r="B543" s="778">
        <v>479</v>
      </c>
      <c r="C543" s="778" t="s">
        <v>58</v>
      </c>
      <c r="D543" s="778">
        <v>3000654</v>
      </c>
      <c r="E543" s="778">
        <v>5005023</v>
      </c>
      <c r="F543" s="778" t="s">
        <v>3011</v>
      </c>
      <c r="G543" s="778" t="s">
        <v>3012</v>
      </c>
      <c r="H543" s="778">
        <v>95</v>
      </c>
      <c r="I543" s="779" t="s">
        <v>992</v>
      </c>
      <c r="J543" s="780" t="s">
        <v>10</v>
      </c>
      <c r="K543" s="780" t="s">
        <v>60</v>
      </c>
      <c r="L543" s="778" t="str">
        <f t="shared" si="581"/>
        <v>2.3</v>
      </c>
      <c r="M543" s="781" t="s">
        <v>62</v>
      </c>
      <c r="N543" s="781"/>
      <c r="O543" s="778" t="s">
        <v>3076</v>
      </c>
      <c r="P543" s="778" t="s">
        <v>65</v>
      </c>
      <c r="Q543" s="782">
        <v>1</v>
      </c>
      <c r="R543" s="320">
        <v>6000</v>
      </c>
      <c r="S543" s="778">
        <v>30</v>
      </c>
      <c r="T543" s="778">
        <v>30</v>
      </c>
      <c r="U543" s="778"/>
      <c r="V543" s="778"/>
      <c r="W543" s="321"/>
      <c r="X543" s="321"/>
      <c r="Y543" s="321"/>
      <c r="Z543" s="322"/>
      <c r="AA543" s="322"/>
      <c r="AB543" s="322"/>
      <c r="AC543" s="322"/>
      <c r="AD543" s="322"/>
      <c r="AE543" s="320">
        <f t="shared" si="601"/>
        <v>12000</v>
      </c>
      <c r="AF543" s="327">
        <f>+$R543*(S543/30)</f>
        <v>6000</v>
      </c>
      <c r="AG543" s="327">
        <f>+$R543*(T543/30)</f>
        <v>6000</v>
      </c>
      <c r="AH543" s="327">
        <f t="shared" ref="AH543:AH606" si="608">+$R543*U543</f>
        <v>0</v>
      </c>
      <c r="AI543" s="327">
        <f t="shared" si="562"/>
        <v>0</v>
      </c>
      <c r="AJ543" s="327">
        <f t="shared" si="563"/>
        <v>0</v>
      </c>
      <c r="AK543" s="327">
        <f t="shared" si="564"/>
        <v>0</v>
      </c>
      <c r="AL543" s="327">
        <f t="shared" si="565"/>
        <v>0</v>
      </c>
      <c r="AM543" s="327">
        <f t="shared" si="566"/>
        <v>0</v>
      </c>
      <c r="AN543" s="327">
        <f t="shared" si="567"/>
        <v>0</v>
      </c>
      <c r="AO543" s="327">
        <f t="shared" si="568"/>
        <v>0</v>
      </c>
      <c r="AP543" s="327">
        <f t="shared" si="569"/>
        <v>0</v>
      </c>
      <c r="AQ543" s="327">
        <f t="shared" si="570"/>
        <v>0</v>
      </c>
      <c r="AR543" s="264">
        <f t="shared" si="607"/>
        <v>12000</v>
      </c>
      <c r="AS543" s="623" t="s">
        <v>2578</v>
      </c>
      <c r="AT543" s="623" t="s">
        <v>3014</v>
      </c>
      <c r="BB543" s="384" t="s">
        <v>995</v>
      </c>
      <c r="BC543" s="384" t="s">
        <v>3015</v>
      </c>
      <c r="BD543" s="384" t="s">
        <v>3015</v>
      </c>
      <c r="BE543" s="384" t="s">
        <v>3016</v>
      </c>
      <c r="BF543" s="806">
        <v>46029</v>
      </c>
      <c r="BG543" s="384"/>
      <c r="BH543" s="616">
        <v>1301</v>
      </c>
      <c r="BI543" s="616" t="s">
        <v>3017</v>
      </c>
      <c r="BJ543" s="384" t="s">
        <v>3023</v>
      </c>
      <c r="BK543" s="616"/>
      <c r="BL543" s="384"/>
      <c r="BM543" s="384"/>
      <c r="BN543" s="616"/>
      <c r="BO543" s="616"/>
      <c r="BP543" s="616"/>
      <c r="BQ543" s="616"/>
      <c r="BR543" s="616"/>
      <c r="BS543" s="812" t="s">
        <v>1498</v>
      </c>
      <c r="BT543" s="812" t="s">
        <v>3077</v>
      </c>
      <c r="BU543" s="812" t="s">
        <v>3078</v>
      </c>
      <c r="BV543" s="639">
        <v>7759543</v>
      </c>
      <c r="BW543" s="639">
        <v>10077595436</v>
      </c>
      <c r="BX543" s="835">
        <v>6000</v>
      </c>
      <c r="BY543" s="629">
        <v>46031</v>
      </c>
      <c r="BZ543" s="618">
        <v>46081</v>
      </c>
      <c r="CA543" s="788"/>
      <c r="CB543" s="623">
        <f t="shared" si="602"/>
        <v>30</v>
      </c>
      <c r="CC543" s="791">
        <f t="shared" si="603"/>
        <v>6000</v>
      </c>
      <c r="CD543" s="786">
        <v>26</v>
      </c>
      <c r="CE543" s="791">
        <v>6000</v>
      </c>
      <c r="CF543" s="623">
        <v>26</v>
      </c>
      <c r="CG543" s="791">
        <v>6000</v>
      </c>
      <c r="CH543" s="791">
        <f t="shared" si="582"/>
        <v>0</v>
      </c>
      <c r="CI543" s="791">
        <f t="shared" si="604"/>
        <v>0</v>
      </c>
      <c r="CJ543" s="788"/>
      <c r="CK543" s="623">
        <f t="shared" si="605"/>
        <v>30</v>
      </c>
      <c r="CL543" s="791">
        <f t="shared" si="606"/>
        <v>6000</v>
      </c>
      <c r="CM543" s="623">
        <v>30</v>
      </c>
      <c r="CN543" s="791">
        <f t="shared" si="588"/>
        <v>6000</v>
      </c>
      <c r="CO543" s="623">
        <v>30</v>
      </c>
      <c r="CP543" s="791">
        <v>6000</v>
      </c>
      <c r="CQ543" s="623">
        <f t="shared" si="573"/>
        <v>0</v>
      </c>
      <c r="CR543" s="791">
        <f t="shared" si="574"/>
        <v>6000</v>
      </c>
      <c r="CS543" s="792"/>
      <c r="CT543" s="623">
        <f t="shared" si="589"/>
        <v>0</v>
      </c>
      <c r="CU543" s="789">
        <f t="shared" si="590"/>
        <v>0</v>
      </c>
      <c r="CW543" s="791">
        <f t="shared" si="591"/>
        <v>0</v>
      </c>
      <c r="CY543" s="791">
        <f t="shared" si="592"/>
        <v>0</v>
      </c>
      <c r="CZ543" s="791">
        <f t="shared" si="593"/>
        <v>0</v>
      </c>
      <c r="DA543" s="791">
        <f t="shared" si="594"/>
        <v>0</v>
      </c>
      <c r="DC543" s="623">
        <f t="shared" si="575"/>
        <v>0</v>
      </c>
      <c r="DD543" s="789">
        <f t="shared" si="583"/>
        <v>0</v>
      </c>
      <c r="DF543" s="791">
        <f t="shared" si="584"/>
        <v>0</v>
      </c>
      <c r="DH543" s="791">
        <f t="shared" si="585"/>
        <v>0</v>
      </c>
      <c r="DU543" s="793">
        <f t="shared" si="576"/>
        <v>12000</v>
      </c>
      <c r="DV543" s="794">
        <f t="shared" si="597"/>
        <v>12000</v>
      </c>
      <c r="DW543" s="794">
        <f t="shared" si="598"/>
        <v>12000</v>
      </c>
      <c r="DX543" s="794">
        <f t="shared" si="586"/>
        <v>0</v>
      </c>
      <c r="DY543" s="794">
        <f t="shared" si="587"/>
        <v>0</v>
      </c>
      <c r="EG543" s="621"/>
    </row>
    <row r="544" spans="1:137" s="2317" customFormat="1" hidden="1" x14ac:dyDescent="0.25">
      <c r="A544" s="2310">
        <v>2026</v>
      </c>
      <c r="B544" s="778">
        <v>479</v>
      </c>
      <c r="C544" s="778" t="s">
        <v>58</v>
      </c>
      <c r="D544" s="778">
        <v>3000654</v>
      </c>
      <c r="E544" s="778">
        <v>5005023</v>
      </c>
      <c r="F544" s="778" t="s">
        <v>3011</v>
      </c>
      <c r="G544" s="2310" t="s">
        <v>3012</v>
      </c>
      <c r="H544" s="2310">
        <v>95</v>
      </c>
      <c r="I544" s="779" t="s">
        <v>992</v>
      </c>
      <c r="J544" s="780" t="s">
        <v>10</v>
      </c>
      <c r="K544" s="780" t="s">
        <v>60</v>
      </c>
      <c r="L544" s="778" t="str">
        <f t="shared" si="581"/>
        <v>2.3</v>
      </c>
      <c r="M544" s="2311" t="s">
        <v>62</v>
      </c>
      <c r="N544" s="781"/>
      <c r="O544" s="2310" t="s">
        <v>3079</v>
      </c>
      <c r="P544" s="2310" t="s">
        <v>65</v>
      </c>
      <c r="Q544" s="2313">
        <v>1</v>
      </c>
      <c r="R544" s="2314">
        <v>5000</v>
      </c>
      <c r="S544" s="2310">
        <v>30</v>
      </c>
      <c r="T544" s="2310">
        <v>30</v>
      </c>
      <c r="U544" s="2310"/>
      <c r="V544" s="2310"/>
      <c r="W544" s="2315"/>
      <c r="X544" s="321"/>
      <c r="Y544" s="321"/>
      <c r="Z544" s="322"/>
      <c r="AA544" s="322"/>
      <c r="AB544" s="322"/>
      <c r="AC544" s="322"/>
      <c r="AD544" s="322"/>
      <c r="AE544" s="2314">
        <f t="shared" si="601"/>
        <v>10000</v>
      </c>
      <c r="AF544" s="327">
        <f>+$R544*(S544/30)*Q544</f>
        <v>5000</v>
      </c>
      <c r="AG544" s="327">
        <f>+$R544*(T544/30)*Q544</f>
        <v>5000</v>
      </c>
      <c r="AH544" s="327">
        <f t="shared" si="608"/>
        <v>0</v>
      </c>
      <c r="AI544" s="327">
        <f t="shared" si="562"/>
        <v>0</v>
      </c>
      <c r="AJ544" s="327">
        <f t="shared" si="563"/>
        <v>0</v>
      </c>
      <c r="AK544" s="327">
        <f t="shared" si="564"/>
        <v>0</v>
      </c>
      <c r="AL544" s="327">
        <f t="shared" si="565"/>
        <v>0</v>
      </c>
      <c r="AM544" s="327">
        <f t="shared" si="566"/>
        <v>0</v>
      </c>
      <c r="AN544" s="327">
        <f t="shared" si="567"/>
        <v>0</v>
      </c>
      <c r="AO544" s="327">
        <f t="shared" si="568"/>
        <v>0</v>
      </c>
      <c r="AP544" s="327">
        <f t="shared" si="569"/>
        <v>0</v>
      </c>
      <c r="AQ544" s="327">
        <f t="shared" si="570"/>
        <v>0</v>
      </c>
      <c r="AR544" s="2316">
        <f t="shared" si="607"/>
        <v>10000</v>
      </c>
      <c r="AS544" s="2317" t="s">
        <v>2578</v>
      </c>
      <c r="AT544" s="623" t="s">
        <v>3014</v>
      </c>
      <c r="AU544" s="623"/>
      <c r="AV544" s="623"/>
      <c r="AW544" s="623"/>
      <c r="AX544" s="623"/>
      <c r="AY544" s="623"/>
      <c r="AZ544" s="623"/>
      <c r="BA544" s="623"/>
      <c r="BB544" s="2318" t="s">
        <v>995</v>
      </c>
      <c r="BC544" s="384" t="s">
        <v>3015</v>
      </c>
      <c r="BD544" s="384" t="s">
        <v>3015</v>
      </c>
      <c r="BE544" s="384" t="s">
        <v>3016</v>
      </c>
      <c r="BF544" s="806">
        <v>46029</v>
      </c>
      <c r="BG544" s="384"/>
      <c r="BH544" s="616">
        <v>1302</v>
      </c>
      <c r="BI544" s="616" t="s">
        <v>3017</v>
      </c>
      <c r="BJ544" s="384" t="s">
        <v>3023</v>
      </c>
      <c r="BK544" s="616"/>
      <c r="BL544" s="384"/>
      <c r="BM544" s="384"/>
      <c r="BN544" s="616"/>
      <c r="BO544" s="616"/>
      <c r="BP544" s="616"/>
      <c r="BQ544" s="2116"/>
      <c r="BR544" s="2116"/>
      <c r="BS544" s="2319" t="s">
        <v>3080</v>
      </c>
      <c r="BT544" s="812" t="s">
        <v>2177</v>
      </c>
      <c r="BU544" s="812" t="s">
        <v>3081</v>
      </c>
      <c r="BV544" s="616">
        <v>73212565</v>
      </c>
      <c r="BW544" s="639">
        <v>10732125651</v>
      </c>
      <c r="BX544" s="2876">
        <v>5000</v>
      </c>
      <c r="BY544" s="629">
        <v>46031</v>
      </c>
      <c r="BZ544" s="618">
        <v>46081</v>
      </c>
      <c r="CA544" s="788"/>
      <c r="CB544" s="623">
        <f t="shared" si="602"/>
        <v>30</v>
      </c>
      <c r="CC544" s="791">
        <f t="shared" si="603"/>
        <v>5000</v>
      </c>
      <c r="CD544" s="786">
        <v>26</v>
      </c>
      <c r="CE544" s="791">
        <v>5000</v>
      </c>
      <c r="CF544" s="623">
        <v>26</v>
      </c>
      <c r="CG544" s="791">
        <v>5000</v>
      </c>
      <c r="CH544" s="791">
        <f t="shared" si="582"/>
        <v>0</v>
      </c>
      <c r="CI544" s="791">
        <f t="shared" si="604"/>
        <v>0</v>
      </c>
      <c r="CJ544" s="788"/>
      <c r="CK544" s="623">
        <f t="shared" si="605"/>
        <v>30</v>
      </c>
      <c r="CL544" s="791">
        <f t="shared" si="606"/>
        <v>5000</v>
      </c>
      <c r="CM544" s="623">
        <v>30</v>
      </c>
      <c r="CN544" s="791">
        <f t="shared" si="588"/>
        <v>5000</v>
      </c>
      <c r="CO544" s="623">
        <v>30</v>
      </c>
      <c r="CP544" s="791">
        <v>5000</v>
      </c>
      <c r="CQ544" s="623">
        <f t="shared" si="573"/>
        <v>0</v>
      </c>
      <c r="CR544" s="791">
        <f t="shared" si="574"/>
        <v>5000</v>
      </c>
      <c r="CS544" s="792"/>
      <c r="CT544" s="623">
        <f t="shared" si="589"/>
        <v>0</v>
      </c>
      <c r="CU544" s="789">
        <f t="shared" si="590"/>
        <v>0</v>
      </c>
      <c r="CV544" s="623"/>
      <c r="CW544" s="791">
        <f t="shared" si="591"/>
        <v>0</v>
      </c>
      <c r="CX544" s="623"/>
      <c r="CY544" s="791">
        <f t="shared" si="592"/>
        <v>0</v>
      </c>
      <c r="CZ544" s="791">
        <f t="shared" si="593"/>
        <v>0</v>
      </c>
      <c r="DA544" s="791">
        <f t="shared" si="594"/>
        <v>0</v>
      </c>
      <c r="DB544" s="623"/>
      <c r="DC544" s="623">
        <f t="shared" si="575"/>
        <v>0</v>
      </c>
      <c r="DD544" s="789">
        <f t="shared" si="583"/>
        <v>0</v>
      </c>
      <c r="DE544" s="623"/>
      <c r="DF544" s="791">
        <f t="shared" si="584"/>
        <v>0</v>
      </c>
      <c r="DG544" s="623"/>
      <c r="DH544" s="791">
        <f t="shared" si="585"/>
        <v>0</v>
      </c>
      <c r="DI544" s="623"/>
      <c r="DJ544" s="623"/>
      <c r="DK544" s="623"/>
      <c r="DL544" s="623"/>
      <c r="DM544" s="623"/>
      <c r="DN544" s="623"/>
      <c r="DO544" s="623"/>
      <c r="DP544" s="623"/>
      <c r="DQ544" s="623"/>
      <c r="DR544" s="623"/>
      <c r="DS544" s="623"/>
      <c r="DU544" s="2320">
        <f t="shared" si="576"/>
        <v>10000</v>
      </c>
      <c r="DV544" s="2321">
        <f t="shared" si="597"/>
        <v>10000</v>
      </c>
      <c r="DW544" s="2321">
        <f t="shared" si="598"/>
        <v>10000</v>
      </c>
      <c r="DX544" s="2321">
        <f t="shared" si="586"/>
        <v>0</v>
      </c>
      <c r="DY544" s="2321">
        <f t="shared" si="587"/>
        <v>0</v>
      </c>
      <c r="EG544" s="1946"/>
    </row>
    <row r="545" spans="1:137" s="623" customFormat="1" hidden="1" x14ac:dyDescent="0.25">
      <c r="A545" s="778">
        <v>2026</v>
      </c>
      <c r="B545" s="778">
        <v>479</v>
      </c>
      <c r="C545" s="778" t="s">
        <v>58</v>
      </c>
      <c r="D545" s="778">
        <v>3000654</v>
      </c>
      <c r="E545" s="778">
        <v>5005020</v>
      </c>
      <c r="F545" s="778" t="s">
        <v>2269</v>
      </c>
      <c r="G545" s="778" t="s">
        <v>2270</v>
      </c>
      <c r="H545" s="778">
        <v>93</v>
      </c>
      <c r="I545" s="779" t="s">
        <v>992</v>
      </c>
      <c r="J545" s="780" t="s">
        <v>10</v>
      </c>
      <c r="K545" s="780" t="s">
        <v>60</v>
      </c>
      <c r="L545" s="778" t="str">
        <f t="shared" si="581"/>
        <v>2.3</v>
      </c>
      <c r="M545" s="781" t="s">
        <v>62</v>
      </c>
      <c r="N545" s="781"/>
      <c r="O545" s="778" t="s">
        <v>2641</v>
      </c>
      <c r="P545" s="778" t="s">
        <v>65</v>
      </c>
      <c r="Q545" s="782">
        <v>1</v>
      </c>
      <c r="R545" s="320">
        <v>3000</v>
      </c>
      <c r="S545" s="778">
        <v>30</v>
      </c>
      <c r="T545" s="778">
        <v>30</v>
      </c>
      <c r="U545" s="778"/>
      <c r="V545" s="778"/>
      <c r="W545" s="321"/>
      <c r="X545" s="321"/>
      <c r="Y545" s="321"/>
      <c r="Z545" s="322"/>
      <c r="AA545" s="322"/>
      <c r="AB545" s="322"/>
      <c r="AC545" s="322"/>
      <c r="AD545" s="322"/>
      <c r="AE545" s="320">
        <f t="shared" si="601"/>
        <v>6000</v>
      </c>
      <c r="AF545" s="327">
        <f>+$R545*(S545/30)*Q545</f>
        <v>3000</v>
      </c>
      <c r="AG545" s="327">
        <f>+$R545*(T545/30)*Q545</f>
        <v>3000</v>
      </c>
      <c r="AH545" s="327">
        <f t="shared" si="608"/>
        <v>0</v>
      </c>
      <c r="AI545" s="327">
        <f t="shared" si="562"/>
        <v>0</v>
      </c>
      <c r="AJ545" s="327">
        <f t="shared" si="563"/>
        <v>0</v>
      </c>
      <c r="AK545" s="327">
        <f t="shared" si="564"/>
        <v>0</v>
      </c>
      <c r="AL545" s="327">
        <f t="shared" si="565"/>
        <v>0</v>
      </c>
      <c r="AM545" s="327">
        <f t="shared" si="566"/>
        <v>0</v>
      </c>
      <c r="AN545" s="327">
        <f t="shared" si="567"/>
        <v>0</v>
      </c>
      <c r="AO545" s="327">
        <f t="shared" si="568"/>
        <v>0</v>
      </c>
      <c r="AP545" s="327">
        <f t="shared" si="569"/>
        <v>0</v>
      </c>
      <c r="AQ545" s="327">
        <f t="shared" si="570"/>
        <v>0</v>
      </c>
      <c r="AR545" s="264">
        <f t="shared" si="607"/>
        <v>6000</v>
      </c>
      <c r="AS545" s="623" t="s">
        <v>2578</v>
      </c>
      <c r="AT545" s="795" t="s">
        <v>2579</v>
      </c>
      <c r="BB545" s="623" t="s">
        <v>995</v>
      </c>
      <c r="BC545" s="623" t="s">
        <v>2580</v>
      </c>
      <c r="BD545" s="623" t="s">
        <v>2580</v>
      </c>
      <c r="BE545" s="384" t="s">
        <v>2581</v>
      </c>
      <c r="BF545" s="806">
        <v>46028</v>
      </c>
      <c r="BH545" s="616">
        <v>1700</v>
      </c>
      <c r="BI545" s="616" t="s">
        <v>2583</v>
      </c>
      <c r="BJ545" s="384" t="s">
        <v>2674</v>
      </c>
      <c r="BK545" s="616"/>
      <c r="BL545" s="384"/>
      <c r="BM545" s="384"/>
      <c r="BN545" s="616"/>
      <c r="BO545" s="639"/>
      <c r="BP545" s="639"/>
      <c r="BQ545" s="639"/>
      <c r="BR545" s="639"/>
      <c r="BS545" s="623" t="s">
        <v>3082</v>
      </c>
      <c r="BT545" s="623" t="s">
        <v>2462</v>
      </c>
      <c r="BU545" s="623" t="s">
        <v>3083</v>
      </c>
      <c r="BV545" s="776" t="s">
        <v>3084</v>
      </c>
      <c r="BW545" s="777">
        <v>17457789670</v>
      </c>
      <c r="BX545" s="870">
        <v>3000</v>
      </c>
      <c r="BY545" s="629">
        <v>46034</v>
      </c>
      <c r="BZ545" s="618">
        <v>46081</v>
      </c>
      <c r="CA545" s="788"/>
      <c r="CB545" s="623">
        <f t="shared" si="602"/>
        <v>30</v>
      </c>
      <c r="CC545" s="791">
        <f t="shared" si="603"/>
        <v>3000</v>
      </c>
      <c r="CD545" s="786">
        <v>26</v>
      </c>
      <c r="CE545" s="791">
        <v>3000</v>
      </c>
      <c r="CF545" s="623">
        <v>26</v>
      </c>
      <c r="CG545" s="791">
        <v>3000</v>
      </c>
      <c r="CH545" s="791">
        <f t="shared" si="582"/>
        <v>0</v>
      </c>
      <c r="CI545" s="791">
        <v>3000</v>
      </c>
      <c r="CJ545" s="788"/>
      <c r="CK545" s="623">
        <f t="shared" si="605"/>
        <v>30</v>
      </c>
      <c r="CL545" s="791">
        <f t="shared" si="606"/>
        <v>3000</v>
      </c>
      <c r="CM545" s="623">
        <v>28</v>
      </c>
      <c r="CN545" s="791">
        <f t="shared" si="588"/>
        <v>2800</v>
      </c>
      <c r="CO545" s="623">
        <v>28</v>
      </c>
      <c r="CP545" s="791">
        <v>2800</v>
      </c>
      <c r="CQ545" s="623">
        <f t="shared" si="573"/>
        <v>200</v>
      </c>
      <c r="CR545" s="791">
        <f t="shared" si="574"/>
        <v>2800</v>
      </c>
      <c r="CS545" s="792"/>
      <c r="CT545" s="623">
        <f t="shared" si="589"/>
        <v>0</v>
      </c>
      <c r="CU545" s="789">
        <f t="shared" si="590"/>
        <v>0</v>
      </c>
      <c r="CW545" s="791">
        <f t="shared" si="591"/>
        <v>0</v>
      </c>
      <c r="CY545" s="791">
        <f t="shared" si="592"/>
        <v>0</v>
      </c>
      <c r="CZ545" s="791">
        <f t="shared" si="593"/>
        <v>0</v>
      </c>
      <c r="DA545" s="791">
        <f t="shared" si="594"/>
        <v>0</v>
      </c>
      <c r="DC545" s="623">
        <f t="shared" si="575"/>
        <v>0</v>
      </c>
      <c r="DD545" s="789">
        <f t="shared" si="583"/>
        <v>0</v>
      </c>
      <c r="DF545" s="791">
        <f t="shared" si="584"/>
        <v>0</v>
      </c>
      <c r="DH545" s="791">
        <f t="shared" si="585"/>
        <v>0</v>
      </c>
      <c r="DU545" s="793">
        <f t="shared" si="576"/>
        <v>6000</v>
      </c>
      <c r="DV545" s="794">
        <f t="shared" si="597"/>
        <v>5800</v>
      </c>
      <c r="DW545" s="794">
        <f t="shared" si="598"/>
        <v>5800</v>
      </c>
      <c r="DX545" s="794">
        <f t="shared" si="586"/>
        <v>200</v>
      </c>
      <c r="DY545" s="794">
        <f t="shared" si="587"/>
        <v>200</v>
      </c>
      <c r="EB545" s="623" t="s">
        <v>2751</v>
      </c>
      <c r="EC545" s="623" t="s">
        <v>3085</v>
      </c>
      <c r="EG545" s="621"/>
    </row>
    <row r="546" spans="1:137" s="623" customFormat="1" hidden="1" x14ac:dyDescent="0.25">
      <c r="A546" s="778">
        <v>2026</v>
      </c>
      <c r="B546" s="778">
        <v>479</v>
      </c>
      <c r="C546" s="778" t="s">
        <v>58</v>
      </c>
      <c r="D546" s="778">
        <v>3000654</v>
      </c>
      <c r="E546" s="778">
        <v>5005023</v>
      </c>
      <c r="F546" s="778" t="s">
        <v>3011</v>
      </c>
      <c r="G546" s="778" t="s">
        <v>3012</v>
      </c>
      <c r="H546" s="778">
        <v>95</v>
      </c>
      <c r="I546" s="779" t="s">
        <v>992</v>
      </c>
      <c r="J546" s="780" t="s">
        <v>10</v>
      </c>
      <c r="K546" s="780" t="s">
        <v>60</v>
      </c>
      <c r="L546" s="778" t="str">
        <f t="shared" si="581"/>
        <v>2.3</v>
      </c>
      <c r="M546" s="781" t="s">
        <v>62</v>
      </c>
      <c r="N546" s="781"/>
      <c r="O546" s="778" t="s">
        <v>3086</v>
      </c>
      <c r="P546" s="826" t="s">
        <v>65</v>
      </c>
      <c r="Q546" s="782">
        <v>1</v>
      </c>
      <c r="R546" s="320">
        <v>7000</v>
      </c>
      <c r="S546" s="778">
        <v>30</v>
      </c>
      <c r="T546" s="778">
        <v>30</v>
      </c>
      <c r="U546" s="778"/>
      <c r="V546" s="778"/>
      <c r="W546" s="321"/>
      <c r="X546" s="321"/>
      <c r="Y546" s="321"/>
      <c r="Z546" s="322"/>
      <c r="AA546" s="322"/>
      <c r="AB546" s="322"/>
      <c r="AC546" s="322"/>
      <c r="AD546" s="322"/>
      <c r="AE546" s="320">
        <f t="shared" si="601"/>
        <v>14000</v>
      </c>
      <c r="AF546" s="327">
        <f>+$R546*(S546/30)*Q546</f>
        <v>7000</v>
      </c>
      <c r="AG546" s="327">
        <f>+$R546*(T546/30)*Q546</f>
        <v>7000</v>
      </c>
      <c r="AH546" s="327">
        <f t="shared" si="608"/>
        <v>0</v>
      </c>
      <c r="AI546" s="327">
        <f t="shared" si="562"/>
        <v>0</v>
      </c>
      <c r="AJ546" s="327">
        <f t="shared" si="563"/>
        <v>0</v>
      </c>
      <c r="AK546" s="327">
        <f t="shared" si="564"/>
        <v>0</v>
      </c>
      <c r="AL546" s="327">
        <f t="shared" si="565"/>
        <v>0</v>
      </c>
      <c r="AM546" s="327">
        <f t="shared" si="566"/>
        <v>0</v>
      </c>
      <c r="AN546" s="327">
        <f t="shared" si="567"/>
        <v>0</v>
      </c>
      <c r="AO546" s="327">
        <f t="shared" si="568"/>
        <v>0</v>
      </c>
      <c r="AP546" s="327">
        <f t="shared" si="569"/>
        <v>0</v>
      </c>
      <c r="AQ546" s="327">
        <f t="shared" si="570"/>
        <v>0</v>
      </c>
      <c r="AR546" s="264">
        <f t="shared" si="607"/>
        <v>14000</v>
      </c>
      <c r="AS546" s="623" t="s">
        <v>2578</v>
      </c>
      <c r="BA546" s="830"/>
      <c r="BB546" s="384" t="s">
        <v>995</v>
      </c>
      <c r="BC546" s="384" t="s">
        <v>3087</v>
      </c>
      <c r="BD546" s="384" t="s">
        <v>3088</v>
      </c>
      <c r="BE546" s="384" t="s">
        <v>3089</v>
      </c>
      <c r="BF546" s="806">
        <v>46030</v>
      </c>
      <c r="BG546" s="384"/>
      <c r="BH546" s="616">
        <v>1838</v>
      </c>
      <c r="BI546" s="616" t="s">
        <v>3017</v>
      </c>
      <c r="BJ546" s="384" t="s">
        <v>3023</v>
      </c>
      <c r="BK546" s="616"/>
      <c r="BL546" s="384"/>
      <c r="BM546" s="384"/>
      <c r="BN546" s="616"/>
      <c r="BO546" s="616"/>
      <c r="BP546" s="646"/>
      <c r="BQ546" s="646"/>
      <c r="BR546" s="646"/>
      <c r="BS546" s="828" t="s">
        <v>3090</v>
      </c>
      <c r="BT546" s="828" t="s">
        <v>1263</v>
      </c>
      <c r="BU546" s="828" t="s">
        <v>1337</v>
      </c>
      <c r="BV546" s="639">
        <v>25860770</v>
      </c>
      <c r="BW546" s="639">
        <v>10258607703</v>
      </c>
      <c r="BX546" s="2876">
        <v>7000</v>
      </c>
      <c r="BY546" s="629">
        <v>46035</v>
      </c>
      <c r="BZ546" s="618">
        <v>46081</v>
      </c>
      <c r="CA546" s="788"/>
      <c r="CB546" s="623">
        <f t="shared" si="602"/>
        <v>30</v>
      </c>
      <c r="CC546" s="791">
        <f t="shared" si="603"/>
        <v>7000</v>
      </c>
      <c r="CD546" s="786">
        <v>26</v>
      </c>
      <c r="CE546" s="791">
        <v>7000</v>
      </c>
      <c r="CF546" s="623">
        <v>26</v>
      </c>
      <c r="CG546" s="791">
        <v>7000</v>
      </c>
      <c r="CH546" s="791">
        <f t="shared" si="582"/>
        <v>0</v>
      </c>
      <c r="CI546" s="791">
        <f t="shared" ref="CI546:CI577" si="609">CC546-CG546</f>
        <v>0</v>
      </c>
      <c r="CJ546" s="788"/>
      <c r="CK546" s="623">
        <f t="shared" si="605"/>
        <v>30</v>
      </c>
      <c r="CL546" s="791">
        <f t="shared" si="606"/>
        <v>7000</v>
      </c>
      <c r="CM546" s="623">
        <v>30</v>
      </c>
      <c r="CN546" s="791">
        <v>7000</v>
      </c>
      <c r="CO546" s="623">
        <v>30</v>
      </c>
      <c r="CP546" s="791">
        <v>7000</v>
      </c>
      <c r="CQ546" s="623">
        <f t="shared" si="573"/>
        <v>0</v>
      </c>
      <c r="CR546" s="791">
        <f t="shared" si="574"/>
        <v>7000</v>
      </c>
      <c r="CS546" s="831"/>
      <c r="CT546" s="623">
        <f t="shared" si="589"/>
        <v>0</v>
      </c>
      <c r="CU546" s="789">
        <f t="shared" si="590"/>
        <v>0</v>
      </c>
      <c r="CW546" s="791">
        <f t="shared" si="591"/>
        <v>0</v>
      </c>
      <c r="CY546" s="791">
        <f t="shared" si="592"/>
        <v>0</v>
      </c>
      <c r="CZ546" s="791">
        <f t="shared" si="593"/>
        <v>0</v>
      </c>
      <c r="DA546" s="791">
        <f t="shared" si="594"/>
        <v>0</v>
      </c>
      <c r="DC546" s="623">
        <f t="shared" si="575"/>
        <v>0</v>
      </c>
      <c r="DD546" s="789">
        <f t="shared" si="583"/>
        <v>0</v>
      </c>
      <c r="DF546" s="791">
        <f t="shared" si="584"/>
        <v>0</v>
      </c>
      <c r="DH546" s="791">
        <f t="shared" si="585"/>
        <v>0</v>
      </c>
      <c r="DU546" s="793">
        <f t="shared" si="576"/>
        <v>14000</v>
      </c>
      <c r="DV546" s="794">
        <f t="shared" si="597"/>
        <v>14000</v>
      </c>
      <c r="DW546" s="794">
        <f t="shared" si="598"/>
        <v>14000</v>
      </c>
      <c r="DX546" s="794">
        <f t="shared" si="586"/>
        <v>0</v>
      </c>
      <c r="DY546" s="794">
        <f t="shared" si="587"/>
        <v>0</v>
      </c>
      <c r="EG546" s="621"/>
    </row>
    <row r="547" spans="1:137" s="623" customFormat="1" hidden="1" x14ac:dyDescent="0.25">
      <c r="A547" s="778">
        <v>2026</v>
      </c>
      <c r="B547" s="778">
        <v>479</v>
      </c>
      <c r="C547" s="778" t="s">
        <v>58</v>
      </c>
      <c r="D547" s="778">
        <v>3000654</v>
      </c>
      <c r="E547" s="778">
        <v>5005023</v>
      </c>
      <c r="F547" s="778" t="s">
        <v>3011</v>
      </c>
      <c r="G547" s="778" t="s">
        <v>3012</v>
      </c>
      <c r="H547" s="778">
        <v>95</v>
      </c>
      <c r="I547" s="779" t="s">
        <v>992</v>
      </c>
      <c r="J547" s="780" t="s">
        <v>10</v>
      </c>
      <c r="K547" s="780" t="s">
        <v>60</v>
      </c>
      <c r="L547" s="778" t="str">
        <f t="shared" si="581"/>
        <v>2.3</v>
      </c>
      <c r="M547" s="781" t="s">
        <v>62</v>
      </c>
      <c r="N547" s="781"/>
      <c r="O547" s="778" t="s">
        <v>3086</v>
      </c>
      <c r="P547" s="826" t="s">
        <v>65</v>
      </c>
      <c r="Q547" s="782">
        <v>1</v>
      </c>
      <c r="R547" s="320">
        <v>7000</v>
      </c>
      <c r="S547" s="778">
        <v>30</v>
      </c>
      <c r="T547" s="778">
        <v>30</v>
      </c>
      <c r="U547" s="778"/>
      <c r="V547" s="778"/>
      <c r="W547" s="321"/>
      <c r="X547" s="321"/>
      <c r="Y547" s="321"/>
      <c r="Z547" s="322"/>
      <c r="AA547" s="322"/>
      <c r="AB547" s="322"/>
      <c r="AC547" s="322"/>
      <c r="AD547" s="322"/>
      <c r="AE547" s="320">
        <f t="shared" si="601"/>
        <v>14000</v>
      </c>
      <c r="AF547" s="327">
        <f>+$R547*(S547/30)*Q547</f>
        <v>7000</v>
      </c>
      <c r="AG547" s="327">
        <f>+$R547*(T547/30)*Q547</f>
        <v>7000</v>
      </c>
      <c r="AH547" s="327">
        <f t="shared" si="608"/>
        <v>0</v>
      </c>
      <c r="AI547" s="327">
        <f t="shared" ref="AI547:AI610" si="610">+$R547*V547</f>
        <v>0</v>
      </c>
      <c r="AJ547" s="327">
        <f t="shared" ref="AJ547:AJ610" si="611">+$R547*W547</f>
        <v>0</v>
      </c>
      <c r="AK547" s="327">
        <f t="shared" ref="AK547:AK610" si="612">+$R547*X547</f>
        <v>0</v>
      </c>
      <c r="AL547" s="327">
        <f t="shared" ref="AL547:AL610" si="613">+$R547*Y547</f>
        <v>0</v>
      </c>
      <c r="AM547" s="327">
        <f t="shared" ref="AM547:AM610" si="614">+$R547*Z547</f>
        <v>0</v>
      </c>
      <c r="AN547" s="327">
        <f t="shared" ref="AN547:AN610" si="615">+$R547*AA547</f>
        <v>0</v>
      </c>
      <c r="AO547" s="327">
        <f t="shared" ref="AO547:AO610" si="616">+$R547*AB547</f>
        <v>0</v>
      </c>
      <c r="AP547" s="327">
        <f t="shared" ref="AP547:AP610" si="617">+$R547*AC547</f>
        <v>0</v>
      </c>
      <c r="AQ547" s="327">
        <f t="shared" ref="AQ547:AQ610" si="618">+$R547*AD547</f>
        <v>0</v>
      </c>
      <c r="AR547" s="264">
        <f t="shared" si="607"/>
        <v>14000</v>
      </c>
      <c r="AS547" s="623" t="s">
        <v>2578</v>
      </c>
      <c r="BA547" s="830"/>
      <c r="BB547" s="384" t="s">
        <v>995</v>
      </c>
      <c r="BC547" s="384" t="s">
        <v>3087</v>
      </c>
      <c r="BD547" s="384" t="s">
        <v>3088</v>
      </c>
      <c r="BE547" s="384" t="s">
        <v>3089</v>
      </c>
      <c r="BF547" s="806">
        <v>46030</v>
      </c>
      <c r="BG547" s="384"/>
      <c r="BH547" s="616">
        <v>1839</v>
      </c>
      <c r="BI547" s="616" t="s">
        <v>3017</v>
      </c>
      <c r="BJ547" s="384" t="s">
        <v>3023</v>
      </c>
      <c r="BK547" s="616"/>
      <c r="BL547" s="384"/>
      <c r="BM547" s="384"/>
      <c r="BN547" s="616"/>
      <c r="BO547" s="616"/>
      <c r="BP547" s="646"/>
      <c r="BQ547" s="646"/>
      <c r="BR547" s="646"/>
      <c r="BS547" s="828" t="s">
        <v>3091</v>
      </c>
      <c r="BT547" s="828" t="s">
        <v>1062</v>
      </c>
      <c r="BU547" s="828" t="s">
        <v>3092</v>
      </c>
      <c r="BV547" s="639">
        <v>45402132</v>
      </c>
      <c r="BW547" s="639">
        <v>10454021326</v>
      </c>
      <c r="BX547" s="2876">
        <v>7000</v>
      </c>
      <c r="BY547" s="629">
        <v>46035</v>
      </c>
      <c r="BZ547" s="618">
        <v>46081</v>
      </c>
      <c r="CA547" s="788"/>
      <c r="CB547" s="623">
        <f t="shared" si="602"/>
        <v>30</v>
      </c>
      <c r="CC547" s="791">
        <f t="shared" si="603"/>
        <v>7000</v>
      </c>
      <c r="CD547" s="786">
        <v>26</v>
      </c>
      <c r="CE547" s="791">
        <v>7000</v>
      </c>
      <c r="CF547" s="623">
        <v>26</v>
      </c>
      <c r="CG547" s="791">
        <v>7000</v>
      </c>
      <c r="CH547" s="791">
        <f t="shared" si="582"/>
        <v>0</v>
      </c>
      <c r="CI547" s="791">
        <f t="shared" si="609"/>
        <v>0</v>
      </c>
      <c r="CJ547" s="788"/>
      <c r="CK547" s="623">
        <f t="shared" si="605"/>
        <v>30</v>
      </c>
      <c r="CL547" s="791">
        <f t="shared" si="606"/>
        <v>7000</v>
      </c>
      <c r="CM547" s="623">
        <v>30</v>
      </c>
      <c r="CN547" s="791">
        <v>7000</v>
      </c>
      <c r="CO547" s="623">
        <v>30</v>
      </c>
      <c r="CP547" s="791">
        <v>7000</v>
      </c>
      <c r="CQ547" s="623">
        <f t="shared" si="573"/>
        <v>0</v>
      </c>
      <c r="CR547" s="791">
        <f t="shared" si="574"/>
        <v>7000</v>
      </c>
      <c r="CS547" s="831"/>
      <c r="CT547" s="623">
        <f t="shared" si="589"/>
        <v>0</v>
      </c>
      <c r="CU547" s="789">
        <f t="shared" si="590"/>
        <v>0</v>
      </c>
      <c r="CW547" s="791">
        <f t="shared" si="591"/>
        <v>0</v>
      </c>
      <c r="CY547" s="791">
        <f t="shared" si="592"/>
        <v>0</v>
      </c>
      <c r="CZ547" s="791">
        <f t="shared" si="593"/>
        <v>0</v>
      </c>
      <c r="DA547" s="791">
        <f t="shared" si="594"/>
        <v>0</v>
      </c>
      <c r="DC547" s="623">
        <f t="shared" si="575"/>
        <v>0</v>
      </c>
      <c r="DD547" s="789">
        <f t="shared" si="583"/>
        <v>0</v>
      </c>
      <c r="DF547" s="791">
        <f t="shared" si="584"/>
        <v>0</v>
      </c>
      <c r="DH547" s="791">
        <f t="shared" si="585"/>
        <v>0</v>
      </c>
      <c r="DU547" s="793">
        <f t="shared" si="576"/>
        <v>14000</v>
      </c>
      <c r="DV547" s="794">
        <f t="shared" si="597"/>
        <v>14000</v>
      </c>
      <c r="DW547" s="794">
        <f t="shared" si="598"/>
        <v>14000</v>
      </c>
      <c r="DX547" s="794">
        <f t="shared" si="586"/>
        <v>0</v>
      </c>
      <c r="DY547" s="794">
        <f t="shared" si="587"/>
        <v>0</v>
      </c>
      <c r="EG547" s="621"/>
    </row>
    <row r="548" spans="1:137" s="623" customFormat="1" hidden="1" x14ac:dyDescent="0.25">
      <c r="A548" s="778">
        <v>2026</v>
      </c>
      <c r="B548" s="778">
        <v>479</v>
      </c>
      <c r="C548" s="778" t="s">
        <v>58</v>
      </c>
      <c r="D548" s="778">
        <v>3000654</v>
      </c>
      <c r="E548" s="778">
        <v>5005023</v>
      </c>
      <c r="F548" s="778" t="s">
        <v>3011</v>
      </c>
      <c r="G548" s="778" t="s">
        <v>3012</v>
      </c>
      <c r="H548" s="778">
        <v>95</v>
      </c>
      <c r="I548" s="779" t="s">
        <v>992</v>
      </c>
      <c r="J548" s="780" t="s">
        <v>10</v>
      </c>
      <c r="K548" s="780" t="s">
        <v>60</v>
      </c>
      <c r="L548" s="778" t="str">
        <f t="shared" si="581"/>
        <v>2.3</v>
      </c>
      <c r="M548" s="781" t="s">
        <v>62</v>
      </c>
      <c r="N548" s="781"/>
      <c r="O548" s="778" t="s">
        <v>3093</v>
      </c>
      <c r="P548" s="778" t="s">
        <v>65</v>
      </c>
      <c r="Q548" s="782">
        <v>1</v>
      </c>
      <c r="R548" s="320">
        <v>10000</v>
      </c>
      <c r="S548" s="778">
        <v>30</v>
      </c>
      <c r="T548" s="778">
        <v>30</v>
      </c>
      <c r="U548" s="778"/>
      <c r="V548" s="778"/>
      <c r="W548" s="321"/>
      <c r="X548" s="321"/>
      <c r="Y548" s="321"/>
      <c r="Z548" s="322"/>
      <c r="AA548" s="322"/>
      <c r="AB548" s="322"/>
      <c r="AC548" s="322"/>
      <c r="AD548" s="322"/>
      <c r="AE548" s="320">
        <f t="shared" si="601"/>
        <v>20000</v>
      </c>
      <c r="AF548" s="327">
        <f t="shared" ref="AF548:AG552" si="619">+$R548*(S548/30)</f>
        <v>10000</v>
      </c>
      <c r="AG548" s="327">
        <f t="shared" si="619"/>
        <v>10000</v>
      </c>
      <c r="AH548" s="327">
        <f t="shared" si="608"/>
        <v>0</v>
      </c>
      <c r="AI548" s="327">
        <f t="shared" si="610"/>
        <v>0</v>
      </c>
      <c r="AJ548" s="327">
        <f t="shared" si="611"/>
        <v>0</v>
      </c>
      <c r="AK548" s="327">
        <f t="shared" si="612"/>
        <v>0</v>
      </c>
      <c r="AL548" s="327">
        <f t="shared" si="613"/>
        <v>0</v>
      </c>
      <c r="AM548" s="327">
        <f t="shared" si="614"/>
        <v>0</v>
      </c>
      <c r="AN548" s="327">
        <f t="shared" si="615"/>
        <v>0</v>
      </c>
      <c r="AO548" s="327">
        <f t="shared" si="616"/>
        <v>0</v>
      </c>
      <c r="AP548" s="327">
        <f t="shared" si="617"/>
        <v>0</v>
      </c>
      <c r="AQ548" s="327">
        <f t="shared" si="618"/>
        <v>0</v>
      </c>
      <c r="AR548" s="264">
        <f t="shared" si="607"/>
        <v>20000</v>
      </c>
      <c r="AS548" s="623" t="s">
        <v>2578</v>
      </c>
      <c r="BA548" s="830"/>
      <c r="BB548" s="384" t="s">
        <v>995</v>
      </c>
      <c r="BC548" s="384" t="s">
        <v>3087</v>
      </c>
      <c r="BD548" s="384" t="s">
        <v>3088</v>
      </c>
      <c r="BE548" s="384" t="s">
        <v>3089</v>
      </c>
      <c r="BF548" s="806">
        <v>46030</v>
      </c>
      <c r="BG548" s="384"/>
      <c r="BH548" s="616">
        <v>1840</v>
      </c>
      <c r="BI548" s="616" t="s">
        <v>3058</v>
      </c>
      <c r="BJ548" s="384" t="s">
        <v>3018</v>
      </c>
      <c r="BK548" s="616"/>
      <c r="BL548" s="384"/>
      <c r="BM548" s="384"/>
      <c r="BN548" s="616"/>
      <c r="BO548" s="616"/>
      <c r="BP548" s="616"/>
      <c r="BQ548" s="616"/>
      <c r="BR548" s="616"/>
      <c r="BS548" s="812" t="s">
        <v>3094</v>
      </c>
      <c r="BT548" s="812" t="s">
        <v>1103</v>
      </c>
      <c r="BU548" s="812" t="s">
        <v>3095</v>
      </c>
      <c r="BV548" s="639">
        <v>25792462</v>
      </c>
      <c r="BW548" s="639">
        <v>10257924624</v>
      </c>
      <c r="BX548" s="408">
        <v>10000</v>
      </c>
      <c r="BY548" s="618">
        <v>46035</v>
      </c>
      <c r="BZ548" s="618">
        <v>46081</v>
      </c>
      <c r="CA548" s="788"/>
      <c r="CB548" s="623">
        <f t="shared" si="602"/>
        <v>30</v>
      </c>
      <c r="CC548" s="791">
        <f t="shared" si="603"/>
        <v>10000</v>
      </c>
      <c r="CD548" s="786">
        <v>26</v>
      </c>
      <c r="CE548" s="791">
        <v>10000</v>
      </c>
      <c r="CF548" s="623">
        <v>26</v>
      </c>
      <c r="CG548" s="791">
        <v>10000</v>
      </c>
      <c r="CH548" s="791">
        <f t="shared" si="582"/>
        <v>0</v>
      </c>
      <c r="CI548" s="791">
        <f t="shared" si="609"/>
        <v>0</v>
      </c>
      <c r="CJ548" s="788"/>
      <c r="CK548" s="623">
        <f t="shared" si="605"/>
        <v>30</v>
      </c>
      <c r="CL548" s="791">
        <f t="shared" si="606"/>
        <v>10000</v>
      </c>
      <c r="CM548" s="623">
        <v>30</v>
      </c>
      <c r="CN548" s="791">
        <v>10000</v>
      </c>
      <c r="CO548" s="623">
        <v>30</v>
      </c>
      <c r="CP548" s="791">
        <v>10000</v>
      </c>
      <c r="CQ548" s="623">
        <f t="shared" si="573"/>
        <v>0</v>
      </c>
      <c r="CR548" s="791">
        <f t="shared" si="574"/>
        <v>10000</v>
      </c>
      <c r="CS548" s="831"/>
      <c r="CT548" s="623">
        <f t="shared" si="589"/>
        <v>0</v>
      </c>
      <c r="CU548" s="789">
        <f t="shared" si="590"/>
        <v>0</v>
      </c>
      <c r="CW548" s="791">
        <f t="shared" si="591"/>
        <v>0</v>
      </c>
      <c r="CY548" s="791">
        <f t="shared" si="592"/>
        <v>0</v>
      </c>
      <c r="CZ548" s="791">
        <f t="shared" si="593"/>
        <v>0</v>
      </c>
      <c r="DA548" s="791">
        <f t="shared" si="594"/>
        <v>0</v>
      </c>
      <c r="DC548" s="623">
        <f t="shared" si="575"/>
        <v>0</v>
      </c>
      <c r="DD548" s="789">
        <f t="shared" si="583"/>
        <v>0</v>
      </c>
      <c r="DF548" s="791">
        <f t="shared" si="584"/>
        <v>0</v>
      </c>
      <c r="DH548" s="791">
        <f t="shared" si="585"/>
        <v>0</v>
      </c>
      <c r="DU548" s="793">
        <f t="shared" si="576"/>
        <v>20000</v>
      </c>
      <c r="DV548" s="794">
        <f t="shared" si="597"/>
        <v>20000</v>
      </c>
      <c r="DW548" s="794">
        <f t="shared" si="598"/>
        <v>20000</v>
      </c>
      <c r="DX548" s="794">
        <f t="shared" si="586"/>
        <v>0</v>
      </c>
      <c r="DY548" s="794">
        <f t="shared" si="587"/>
        <v>0</v>
      </c>
      <c r="EG548" s="621"/>
    </row>
    <row r="549" spans="1:137" s="623" customFormat="1" hidden="1" x14ac:dyDescent="0.25">
      <c r="A549" s="778">
        <v>2026</v>
      </c>
      <c r="B549" s="778">
        <v>479</v>
      </c>
      <c r="C549" s="778" t="s">
        <v>58</v>
      </c>
      <c r="D549" s="778">
        <v>3000654</v>
      </c>
      <c r="E549" s="778">
        <v>5005023</v>
      </c>
      <c r="F549" s="778" t="s">
        <v>3011</v>
      </c>
      <c r="G549" s="778" t="s">
        <v>3012</v>
      </c>
      <c r="H549" s="778">
        <v>95</v>
      </c>
      <c r="I549" s="779" t="s">
        <v>992</v>
      </c>
      <c r="J549" s="780" t="s">
        <v>10</v>
      </c>
      <c r="K549" s="780" t="s">
        <v>60</v>
      </c>
      <c r="L549" s="778" t="str">
        <f t="shared" si="581"/>
        <v>2.3</v>
      </c>
      <c r="M549" s="781" t="s">
        <v>62</v>
      </c>
      <c r="N549" s="781"/>
      <c r="O549" s="778" t="s">
        <v>3096</v>
      </c>
      <c r="P549" s="778" t="s">
        <v>65</v>
      </c>
      <c r="Q549" s="782">
        <v>1</v>
      </c>
      <c r="R549" s="320">
        <v>10000</v>
      </c>
      <c r="S549" s="778">
        <v>30</v>
      </c>
      <c r="T549" s="778">
        <v>30</v>
      </c>
      <c r="U549" s="778"/>
      <c r="V549" s="778"/>
      <c r="W549" s="321"/>
      <c r="X549" s="321"/>
      <c r="Y549" s="321"/>
      <c r="Z549" s="322"/>
      <c r="AA549" s="322"/>
      <c r="AB549" s="322"/>
      <c r="AC549" s="322"/>
      <c r="AD549" s="322"/>
      <c r="AE549" s="320">
        <f t="shared" si="601"/>
        <v>20000</v>
      </c>
      <c r="AF549" s="327">
        <f t="shared" si="619"/>
        <v>10000</v>
      </c>
      <c r="AG549" s="327">
        <f t="shared" si="619"/>
        <v>10000</v>
      </c>
      <c r="AH549" s="327">
        <f t="shared" si="608"/>
        <v>0</v>
      </c>
      <c r="AI549" s="327">
        <f t="shared" si="610"/>
        <v>0</v>
      </c>
      <c r="AJ549" s="327">
        <f t="shared" si="611"/>
        <v>0</v>
      </c>
      <c r="AK549" s="327">
        <f t="shared" si="612"/>
        <v>0</v>
      </c>
      <c r="AL549" s="327">
        <f t="shared" si="613"/>
        <v>0</v>
      </c>
      <c r="AM549" s="327">
        <f t="shared" si="614"/>
        <v>0</v>
      </c>
      <c r="AN549" s="327">
        <f t="shared" si="615"/>
        <v>0</v>
      </c>
      <c r="AO549" s="327">
        <f t="shared" si="616"/>
        <v>0</v>
      </c>
      <c r="AP549" s="327">
        <f t="shared" si="617"/>
        <v>0</v>
      </c>
      <c r="AQ549" s="327">
        <f t="shared" si="618"/>
        <v>0</v>
      </c>
      <c r="AR549" s="264">
        <f t="shared" si="607"/>
        <v>20000</v>
      </c>
      <c r="AS549" s="623" t="s">
        <v>2578</v>
      </c>
      <c r="BA549" s="830"/>
      <c r="BB549" s="384" t="s">
        <v>995</v>
      </c>
      <c r="BC549" s="384" t="s">
        <v>3087</v>
      </c>
      <c r="BD549" s="384" t="s">
        <v>3088</v>
      </c>
      <c r="BE549" s="384" t="s">
        <v>3089</v>
      </c>
      <c r="BF549" s="806">
        <v>46030</v>
      </c>
      <c r="BG549" s="384"/>
      <c r="BH549" s="616">
        <v>1841</v>
      </c>
      <c r="BI549" s="616" t="s">
        <v>3058</v>
      </c>
      <c r="BJ549" s="384" t="s">
        <v>3023</v>
      </c>
      <c r="BK549" s="616"/>
      <c r="BL549" s="384"/>
      <c r="BM549" s="384"/>
      <c r="BN549" s="616"/>
      <c r="BO549" s="616"/>
      <c r="BP549" s="616"/>
      <c r="BQ549" s="616"/>
      <c r="BR549" s="616"/>
      <c r="BS549" s="812" t="s">
        <v>3097</v>
      </c>
      <c r="BT549" s="812" t="s">
        <v>3098</v>
      </c>
      <c r="BU549" s="812" t="s">
        <v>3099</v>
      </c>
      <c r="BV549" s="616" t="s">
        <v>3100</v>
      </c>
      <c r="BW549" s="639">
        <v>10098595550</v>
      </c>
      <c r="BX549" s="2876">
        <v>10000</v>
      </c>
      <c r="BY549" s="618">
        <v>46035</v>
      </c>
      <c r="BZ549" s="618">
        <v>46081</v>
      </c>
      <c r="CA549" s="788"/>
      <c r="CB549" s="623">
        <f t="shared" si="602"/>
        <v>30</v>
      </c>
      <c r="CC549" s="791">
        <f t="shared" si="603"/>
        <v>10000</v>
      </c>
      <c r="CD549" s="786">
        <v>26</v>
      </c>
      <c r="CE549" s="791">
        <v>10000</v>
      </c>
      <c r="CF549" s="623">
        <v>26</v>
      </c>
      <c r="CG549" s="791">
        <v>10000</v>
      </c>
      <c r="CH549" s="791">
        <f t="shared" si="582"/>
        <v>0</v>
      </c>
      <c r="CI549" s="791">
        <f t="shared" si="609"/>
        <v>0</v>
      </c>
      <c r="CJ549" s="788"/>
      <c r="CK549" s="623">
        <f t="shared" si="605"/>
        <v>30</v>
      </c>
      <c r="CL549" s="791">
        <f t="shared" si="606"/>
        <v>10000</v>
      </c>
      <c r="CM549" s="623">
        <v>30</v>
      </c>
      <c r="CN549" s="791">
        <v>10000</v>
      </c>
      <c r="CO549" s="623">
        <v>30</v>
      </c>
      <c r="CP549" s="791">
        <v>10000</v>
      </c>
      <c r="CQ549" s="623">
        <f t="shared" si="573"/>
        <v>0</v>
      </c>
      <c r="CR549" s="791">
        <f t="shared" si="574"/>
        <v>10000</v>
      </c>
      <c r="CS549" s="831"/>
      <c r="CT549" s="623">
        <f t="shared" si="589"/>
        <v>0</v>
      </c>
      <c r="CU549" s="789">
        <f t="shared" si="590"/>
        <v>0</v>
      </c>
      <c r="CW549" s="791">
        <f t="shared" si="591"/>
        <v>0</v>
      </c>
      <c r="CY549" s="791">
        <f t="shared" si="592"/>
        <v>0</v>
      </c>
      <c r="CZ549" s="791">
        <f t="shared" si="593"/>
        <v>0</v>
      </c>
      <c r="DA549" s="791">
        <f t="shared" si="594"/>
        <v>0</v>
      </c>
      <c r="DC549" s="623">
        <f t="shared" si="575"/>
        <v>0</v>
      </c>
      <c r="DD549" s="789">
        <f t="shared" si="583"/>
        <v>0</v>
      </c>
      <c r="DF549" s="791">
        <f t="shared" si="584"/>
        <v>0</v>
      </c>
      <c r="DH549" s="791">
        <f t="shared" si="585"/>
        <v>0</v>
      </c>
      <c r="DU549" s="793">
        <f t="shared" si="576"/>
        <v>20000</v>
      </c>
      <c r="DV549" s="794">
        <f t="shared" si="597"/>
        <v>20000</v>
      </c>
      <c r="DW549" s="794">
        <f t="shared" si="598"/>
        <v>20000</v>
      </c>
      <c r="DX549" s="794">
        <f t="shared" si="586"/>
        <v>0</v>
      </c>
      <c r="DY549" s="794">
        <f t="shared" si="587"/>
        <v>0</v>
      </c>
      <c r="EG549" s="621"/>
    </row>
    <row r="550" spans="1:137" s="623" customFormat="1" hidden="1" x14ac:dyDescent="0.25">
      <c r="A550" s="778">
        <v>2026</v>
      </c>
      <c r="B550" s="778">
        <v>479</v>
      </c>
      <c r="C550" s="778" t="s">
        <v>58</v>
      </c>
      <c r="D550" s="778">
        <v>3000654</v>
      </c>
      <c r="E550" s="778">
        <v>5005023</v>
      </c>
      <c r="F550" s="778" t="s">
        <v>3011</v>
      </c>
      <c r="G550" s="778" t="s">
        <v>3012</v>
      </c>
      <c r="H550" s="778">
        <v>95</v>
      </c>
      <c r="I550" s="779" t="s">
        <v>992</v>
      </c>
      <c r="J550" s="780" t="s">
        <v>10</v>
      </c>
      <c r="K550" s="780" t="s">
        <v>60</v>
      </c>
      <c r="L550" s="778" t="str">
        <f t="shared" si="581"/>
        <v>2.3</v>
      </c>
      <c r="M550" s="781" t="s">
        <v>62</v>
      </c>
      <c r="N550" s="781"/>
      <c r="O550" s="778" t="s">
        <v>3101</v>
      </c>
      <c r="P550" s="778" t="s">
        <v>65</v>
      </c>
      <c r="Q550" s="782">
        <v>1</v>
      </c>
      <c r="R550" s="320">
        <v>8000</v>
      </c>
      <c r="S550" s="778">
        <v>30</v>
      </c>
      <c r="T550" s="778">
        <v>30</v>
      </c>
      <c r="U550" s="778"/>
      <c r="V550" s="778"/>
      <c r="W550" s="321"/>
      <c r="X550" s="321"/>
      <c r="Y550" s="321"/>
      <c r="Z550" s="322"/>
      <c r="AA550" s="322"/>
      <c r="AB550" s="322"/>
      <c r="AC550" s="322"/>
      <c r="AD550" s="322"/>
      <c r="AE550" s="320">
        <f t="shared" si="601"/>
        <v>16000</v>
      </c>
      <c r="AF550" s="327">
        <f t="shared" si="619"/>
        <v>8000</v>
      </c>
      <c r="AG550" s="327">
        <f t="shared" si="619"/>
        <v>8000</v>
      </c>
      <c r="AH550" s="327">
        <f t="shared" si="608"/>
        <v>0</v>
      </c>
      <c r="AI550" s="327">
        <f t="shared" si="610"/>
        <v>0</v>
      </c>
      <c r="AJ550" s="327">
        <f t="shared" si="611"/>
        <v>0</v>
      </c>
      <c r="AK550" s="327">
        <f t="shared" si="612"/>
        <v>0</v>
      </c>
      <c r="AL550" s="327">
        <f t="shared" si="613"/>
        <v>0</v>
      </c>
      <c r="AM550" s="327">
        <f t="shared" si="614"/>
        <v>0</v>
      </c>
      <c r="AN550" s="327">
        <f t="shared" si="615"/>
        <v>0</v>
      </c>
      <c r="AO550" s="327">
        <f t="shared" si="616"/>
        <v>0</v>
      </c>
      <c r="AP550" s="327">
        <f t="shared" si="617"/>
        <v>0</v>
      </c>
      <c r="AQ550" s="327">
        <f t="shared" si="618"/>
        <v>0</v>
      </c>
      <c r="AR550" s="264">
        <f t="shared" si="607"/>
        <v>16000</v>
      </c>
      <c r="AS550" s="623" t="s">
        <v>2578</v>
      </c>
      <c r="BA550" s="830"/>
      <c r="BB550" s="384" t="s">
        <v>995</v>
      </c>
      <c r="BC550" s="384" t="s">
        <v>3087</v>
      </c>
      <c r="BD550" s="384" t="s">
        <v>3088</v>
      </c>
      <c r="BE550" s="384" t="s">
        <v>3089</v>
      </c>
      <c r="BF550" s="806">
        <v>46030</v>
      </c>
      <c r="BG550" s="384"/>
      <c r="BH550" s="616">
        <v>1842</v>
      </c>
      <c r="BI550" s="616" t="s">
        <v>3058</v>
      </c>
      <c r="BJ550" s="384" t="s">
        <v>3023</v>
      </c>
      <c r="BK550" s="616"/>
      <c r="BL550" s="384"/>
      <c r="BM550" s="384"/>
      <c r="BN550" s="616"/>
      <c r="BO550" s="616"/>
      <c r="BP550" s="616"/>
      <c r="BQ550" s="616"/>
      <c r="BR550" s="616"/>
      <c r="BS550" s="812" t="s">
        <v>1605</v>
      </c>
      <c r="BT550" s="812" t="s">
        <v>1232</v>
      </c>
      <c r="BU550" s="812" t="s">
        <v>3102</v>
      </c>
      <c r="BV550" s="616">
        <v>70041314</v>
      </c>
      <c r="BW550" s="639">
        <v>10700413140</v>
      </c>
      <c r="BX550" s="2876">
        <v>8000</v>
      </c>
      <c r="BY550" s="618">
        <v>46035</v>
      </c>
      <c r="BZ550" s="618">
        <v>46081</v>
      </c>
      <c r="CA550" s="788"/>
      <c r="CB550" s="623">
        <f t="shared" si="602"/>
        <v>30</v>
      </c>
      <c r="CC550" s="791">
        <f t="shared" si="603"/>
        <v>8000</v>
      </c>
      <c r="CD550" s="786">
        <v>26</v>
      </c>
      <c r="CE550" s="791">
        <v>8000.0000000000009</v>
      </c>
      <c r="CF550" s="623">
        <v>26</v>
      </c>
      <c r="CG550" s="791">
        <v>8000.0000000000009</v>
      </c>
      <c r="CH550" s="791">
        <f t="shared" si="582"/>
        <v>0</v>
      </c>
      <c r="CI550" s="791">
        <f t="shared" si="609"/>
        <v>0</v>
      </c>
      <c r="CJ550" s="788"/>
      <c r="CK550" s="623">
        <f t="shared" si="605"/>
        <v>30</v>
      </c>
      <c r="CL550" s="791">
        <f t="shared" si="606"/>
        <v>8000</v>
      </c>
      <c r="CM550" s="623">
        <v>30</v>
      </c>
      <c r="CN550" s="791">
        <v>8000.0000000000009</v>
      </c>
      <c r="CO550" s="623">
        <v>30</v>
      </c>
      <c r="CP550" s="791">
        <v>8000.0000000000009</v>
      </c>
      <c r="CQ550" s="623">
        <f t="shared" si="573"/>
        <v>0</v>
      </c>
      <c r="CR550" s="791">
        <f t="shared" si="574"/>
        <v>8000</v>
      </c>
      <c r="CS550" s="831"/>
      <c r="CT550" s="623">
        <f t="shared" si="589"/>
        <v>0</v>
      </c>
      <c r="CU550" s="789">
        <f t="shared" si="590"/>
        <v>0</v>
      </c>
      <c r="CW550" s="791">
        <f t="shared" si="591"/>
        <v>0</v>
      </c>
      <c r="CY550" s="791">
        <f t="shared" si="592"/>
        <v>0</v>
      </c>
      <c r="CZ550" s="791">
        <f t="shared" si="593"/>
        <v>0</v>
      </c>
      <c r="DA550" s="791">
        <f t="shared" si="594"/>
        <v>0</v>
      </c>
      <c r="DC550" s="623">
        <f t="shared" si="575"/>
        <v>0</v>
      </c>
      <c r="DD550" s="789">
        <f t="shared" si="583"/>
        <v>0</v>
      </c>
      <c r="DF550" s="791">
        <f t="shared" si="584"/>
        <v>0</v>
      </c>
      <c r="DH550" s="791">
        <f t="shared" si="585"/>
        <v>0</v>
      </c>
      <c r="DU550" s="793">
        <f t="shared" si="576"/>
        <v>16000</v>
      </c>
      <c r="DV550" s="794">
        <f t="shared" si="597"/>
        <v>16000.000000000002</v>
      </c>
      <c r="DW550" s="794">
        <f t="shared" si="598"/>
        <v>16000.000000000002</v>
      </c>
      <c r="DX550" s="794">
        <f t="shared" si="586"/>
        <v>0</v>
      </c>
      <c r="DY550" s="794">
        <f t="shared" si="587"/>
        <v>0</v>
      </c>
      <c r="EG550" s="621"/>
    </row>
    <row r="551" spans="1:137" s="623" customFormat="1" hidden="1" x14ac:dyDescent="0.25">
      <c r="A551" s="778">
        <v>2026</v>
      </c>
      <c r="B551" s="778">
        <v>479</v>
      </c>
      <c r="C551" s="778" t="s">
        <v>58</v>
      </c>
      <c r="D551" s="778">
        <v>3000654</v>
      </c>
      <c r="E551" s="778">
        <v>5005023</v>
      </c>
      <c r="F551" s="778" t="s">
        <v>3011</v>
      </c>
      <c r="G551" s="778" t="s">
        <v>3012</v>
      </c>
      <c r="H551" s="778">
        <v>95</v>
      </c>
      <c r="I551" s="779" t="s">
        <v>992</v>
      </c>
      <c r="J551" s="780" t="s">
        <v>10</v>
      </c>
      <c r="K551" s="780" t="s">
        <v>60</v>
      </c>
      <c r="L551" s="778" t="str">
        <f t="shared" si="581"/>
        <v>2.3</v>
      </c>
      <c r="M551" s="781" t="s">
        <v>62</v>
      </c>
      <c r="N551" s="781"/>
      <c r="O551" s="778" t="s">
        <v>3103</v>
      </c>
      <c r="P551" s="778" t="s">
        <v>65</v>
      </c>
      <c r="Q551" s="782">
        <v>1</v>
      </c>
      <c r="R551" s="320">
        <v>8000</v>
      </c>
      <c r="S551" s="778">
        <v>30</v>
      </c>
      <c r="T551" s="778">
        <v>30</v>
      </c>
      <c r="U551" s="778"/>
      <c r="V551" s="778"/>
      <c r="W551" s="321"/>
      <c r="X551" s="321"/>
      <c r="Y551" s="321"/>
      <c r="Z551" s="322"/>
      <c r="AA551" s="322"/>
      <c r="AB551" s="322"/>
      <c r="AC551" s="322"/>
      <c r="AD551" s="322"/>
      <c r="AE551" s="320">
        <f t="shared" si="601"/>
        <v>16000</v>
      </c>
      <c r="AF551" s="327">
        <f t="shared" si="619"/>
        <v>8000</v>
      </c>
      <c r="AG551" s="327">
        <f t="shared" si="619"/>
        <v>8000</v>
      </c>
      <c r="AH551" s="327">
        <f t="shared" si="608"/>
        <v>0</v>
      </c>
      <c r="AI551" s="327">
        <f t="shared" si="610"/>
        <v>0</v>
      </c>
      <c r="AJ551" s="327">
        <f t="shared" si="611"/>
        <v>0</v>
      </c>
      <c r="AK551" s="327">
        <f t="shared" si="612"/>
        <v>0</v>
      </c>
      <c r="AL551" s="327">
        <f t="shared" si="613"/>
        <v>0</v>
      </c>
      <c r="AM551" s="327">
        <f t="shared" si="614"/>
        <v>0</v>
      </c>
      <c r="AN551" s="327">
        <f t="shared" si="615"/>
        <v>0</v>
      </c>
      <c r="AO551" s="327">
        <f t="shared" si="616"/>
        <v>0</v>
      </c>
      <c r="AP551" s="327">
        <f t="shared" si="617"/>
        <v>0</v>
      </c>
      <c r="AQ551" s="327">
        <f t="shared" si="618"/>
        <v>0</v>
      </c>
      <c r="AR551" s="264">
        <f t="shared" si="607"/>
        <v>16000</v>
      </c>
      <c r="AS551" s="623" t="s">
        <v>2578</v>
      </c>
      <c r="BA551" s="830"/>
      <c r="BB551" s="384" t="s">
        <v>995</v>
      </c>
      <c r="BC551" s="384" t="s">
        <v>3087</v>
      </c>
      <c r="BD551" s="384" t="s">
        <v>3088</v>
      </c>
      <c r="BE551" s="384" t="s">
        <v>3089</v>
      </c>
      <c r="BF551" s="806">
        <v>46030</v>
      </c>
      <c r="BG551" s="384"/>
      <c r="BH551" s="616">
        <v>1843</v>
      </c>
      <c r="BI551" s="616" t="s">
        <v>3058</v>
      </c>
      <c r="BJ551" s="384"/>
      <c r="BK551" s="616"/>
      <c r="BL551" s="384"/>
      <c r="BM551" s="384"/>
      <c r="BN551" s="616"/>
      <c r="BO551" s="616"/>
      <c r="BP551" s="616"/>
      <c r="BQ551" s="616"/>
      <c r="BR551" s="616"/>
      <c r="BS551" s="812" t="s">
        <v>3082</v>
      </c>
      <c r="BT551" s="812" t="s">
        <v>3104</v>
      </c>
      <c r="BU551" s="812" t="s">
        <v>3105</v>
      </c>
      <c r="BV551" s="616" t="s">
        <v>3106</v>
      </c>
      <c r="BW551" s="639">
        <v>10077575575</v>
      </c>
      <c r="BX551" s="408">
        <v>8000</v>
      </c>
      <c r="BY551" s="618">
        <v>46035</v>
      </c>
      <c r="BZ551" s="618">
        <v>46081</v>
      </c>
      <c r="CA551" s="788"/>
      <c r="CB551" s="623">
        <f t="shared" si="602"/>
        <v>30</v>
      </c>
      <c r="CC551" s="791">
        <f t="shared" si="603"/>
        <v>8000</v>
      </c>
      <c r="CD551" s="786">
        <v>26</v>
      </c>
      <c r="CE551" s="791">
        <v>8000.0000000000009</v>
      </c>
      <c r="CF551" s="623">
        <v>26</v>
      </c>
      <c r="CG551" s="791">
        <v>8000.0000000000009</v>
      </c>
      <c r="CH551" s="791">
        <f t="shared" si="582"/>
        <v>0</v>
      </c>
      <c r="CI551" s="791">
        <f t="shared" si="609"/>
        <v>0</v>
      </c>
      <c r="CJ551" s="788"/>
      <c r="CK551" s="623">
        <f t="shared" si="605"/>
        <v>30</v>
      </c>
      <c r="CL551" s="791">
        <f t="shared" si="606"/>
        <v>8000</v>
      </c>
      <c r="CM551" s="623">
        <v>30</v>
      </c>
      <c r="CN551" s="791">
        <v>8000.0000000000009</v>
      </c>
      <c r="CO551" s="623">
        <v>30</v>
      </c>
      <c r="CP551" s="791">
        <v>8000.0000000000009</v>
      </c>
      <c r="CQ551" s="623">
        <f t="shared" si="573"/>
        <v>0</v>
      </c>
      <c r="CR551" s="791">
        <f t="shared" si="574"/>
        <v>8000</v>
      </c>
      <c r="CS551" s="831"/>
      <c r="CT551" s="623">
        <f t="shared" si="589"/>
        <v>0</v>
      </c>
      <c r="CU551" s="789">
        <f t="shared" si="590"/>
        <v>0</v>
      </c>
      <c r="CW551" s="791">
        <f t="shared" si="591"/>
        <v>0</v>
      </c>
      <c r="CY551" s="791">
        <f t="shared" si="592"/>
        <v>0</v>
      </c>
      <c r="CZ551" s="791">
        <f t="shared" si="593"/>
        <v>0</v>
      </c>
      <c r="DA551" s="791">
        <f t="shared" si="594"/>
        <v>0</v>
      </c>
      <c r="DC551" s="623">
        <f t="shared" si="575"/>
        <v>0</v>
      </c>
      <c r="DD551" s="789">
        <f t="shared" si="583"/>
        <v>0</v>
      </c>
      <c r="DF551" s="791">
        <f t="shared" si="584"/>
        <v>0</v>
      </c>
      <c r="DH551" s="791">
        <f t="shared" si="585"/>
        <v>0</v>
      </c>
      <c r="DU551" s="793">
        <f t="shared" si="576"/>
        <v>16000</v>
      </c>
      <c r="DV551" s="794">
        <f t="shared" si="597"/>
        <v>16000.000000000002</v>
      </c>
      <c r="DW551" s="794">
        <f t="shared" si="598"/>
        <v>16000.000000000002</v>
      </c>
      <c r="DX551" s="794">
        <f t="shared" si="586"/>
        <v>0</v>
      </c>
      <c r="DY551" s="794">
        <f t="shared" si="587"/>
        <v>0</v>
      </c>
      <c r="EB551" s="623" t="s">
        <v>3107</v>
      </c>
      <c r="EG551" s="621"/>
    </row>
    <row r="552" spans="1:137" s="623" customFormat="1" hidden="1" x14ac:dyDescent="0.25">
      <c r="A552" s="778">
        <v>2026</v>
      </c>
      <c r="B552" s="778">
        <v>479</v>
      </c>
      <c r="C552" s="778" t="s">
        <v>58</v>
      </c>
      <c r="D552" s="778">
        <v>3000654</v>
      </c>
      <c r="E552" s="778">
        <v>5005023</v>
      </c>
      <c r="F552" s="778" t="s">
        <v>3011</v>
      </c>
      <c r="G552" s="778" t="s">
        <v>3012</v>
      </c>
      <c r="H552" s="778">
        <v>95</v>
      </c>
      <c r="I552" s="779" t="s">
        <v>992</v>
      </c>
      <c r="J552" s="780" t="s">
        <v>10</v>
      </c>
      <c r="K552" s="780" t="s">
        <v>60</v>
      </c>
      <c r="L552" s="778" t="str">
        <f t="shared" si="581"/>
        <v>2.3</v>
      </c>
      <c r="M552" s="781" t="s">
        <v>62</v>
      </c>
      <c r="N552" s="781"/>
      <c r="O552" s="778" t="s">
        <v>3108</v>
      </c>
      <c r="P552" s="778" t="s">
        <v>65</v>
      </c>
      <c r="Q552" s="782">
        <v>1</v>
      </c>
      <c r="R552" s="320">
        <v>8000</v>
      </c>
      <c r="S552" s="778">
        <v>30</v>
      </c>
      <c r="T552" s="778">
        <v>30</v>
      </c>
      <c r="U552" s="778"/>
      <c r="V552" s="778"/>
      <c r="W552" s="321"/>
      <c r="X552" s="321"/>
      <c r="Y552" s="321"/>
      <c r="Z552" s="322"/>
      <c r="AA552" s="322"/>
      <c r="AB552" s="322"/>
      <c r="AC552" s="322"/>
      <c r="AD552" s="322"/>
      <c r="AE552" s="320">
        <f t="shared" si="601"/>
        <v>16000</v>
      </c>
      <c r="AF552" s="327">
        <f t="shared" si="619"/>
        <v>8000</v>
      </c>
      <c r="AG552" s="327">
        <f t="shared" si="619"/>
        <v>8000</v>
      </c>
      <c r="AH552" s="327">
        <f t="shared" si="608"/>
        <v>0</v>
      </c>
      <c r="AI552" s="327">
        <f t="shared" si="610"/>
        <v>0</v>
      </c>
      <c r="AJ552" s="327">
        <f t="shared" si="611"/>
        <v>0</v>
      </c>
      <c r="AK552" s="327">
        <f t="shared" si="612"/>
        <v>0</v>
      </c>
      <c r="AL552" s="327">
        <f t="shared" si="613"/>
        <v>0</v>
      </c>
      <c r="AM552" s="327">
        <f t="shared" si="614"/>
        <v>0</v>
      </c>
      <c r="AN552" s="327">
        <f t="shared" si="615"/>
        <v>0</v>
      </c>
      <c r="AO552" s="327">
        <f t="shared" si="616"/>
        <v>0</v>
      </c>
      <c r="AP552" s="327">
        <f t="shared" si="617"/>
        <v>0</v>
      </c>
      <c r="AQ552" s="327">
        <f t="shared" si="618"/>
        <v>0</v>
      </c>
      <c r="AR552" s="264">
        <f t="shared" si="607"/>
        <v>16000</v>
      </c>
      <c r="AS552" s="623" t="s">
        <v>2578</v>
      </c>
      <c r="BA552" s="830"/>
      <c r="BB552" s="384" t="s">
        <v>995</v>
      </c>
      <c r="BC552" s="384" t="s">
        <v>3087</v>
      </c>
      <c r="BD552" s="384" t="s">
        <v>3088</v>
      </c>
      <c r="BE552" s="384" t="s">
        <v>3089</v>
      </c>
      <c r="BF552" s="806">
        <v>46030</v>
      </c>
      <c r="BG552" s="384"/>
      <c r="BH552" s="616">
        <v>1844</v>
      </c>
      <c r="BI552" s="616" t="s">
        <v>3058</v>
      </c>
      <c r="BJ552" s="384" t="s">
        <v>3023</v>
      </c>
      <c r="BK552" s="616"/>
      <c r="BL552" s="384"/>
      <c r="BM552" s="384"/>
      <c r="BN552" s="616"/>
      <c r="BO552" s="616"/>
      <c r="BP552" s="616"/>
      <c r="BQ552" s="616"/>
      <c r="BR552" s="616"/>
      <c r="BS552" s="812" t="s">
        <v>1202</v>
      </c>
      <c r="BT552" s="812" t="s">
        <v>1759</v>
      </c>
      <c r="BU552" s="812" t="s">
        <v>3109</v>
      </c>
      <c r="BV552" s="616">
        <v>45387627</v>
      </c>
      <c r="BW552" s="639">
        <v>10453876271</v>
      </c>
      <c r="BX552" s="2876">
        <v>8000</v>
      </c>
      <c r="BY552" s="618">
        <v>46035</v>
      </c>
      <c r="BZ552" s="618">
        <v>46081</v>
      </c>
      <c r="CA552" s="788"/>
      <c r="CB552" s="623">
        <f t="shared" si="602"/>
        <v>30</v>
      </c>
      <c r="CC552" s="791">
        <f t="shared" si="603"/>
        <v>8000</v>
      </c>
      <c r="CD552" s="786">
        <v>26</v>
      </c>
      <c r="CE552" s="791">
        <v>8000.0000000000009</v>
      </c>
      <c r="CF552" s="623">
        <v>26</v>
      </c>
      <c r="CG552" s="791">
        <v>8000.0000000000009</v>
      </c>
      <c r="CH552" s="791">
        <f t="shared" si="582"/>
        <v>0</v>
      </c>
      <c r="CI552" s="791">
        <f t="shared" si="609"/>
        <v>0</v>
      </c>
      <c r="CJ552" s="788"/>
      <c r="CK552" s="623">
        <f t="shared" si="605"/>
        <v>30</v>
      </c>
      <c r="CL552" s="791">
        <f t="shared" si="606"/>
        <v>8000</v>
      </c>
      <c r="CM552" s="623">
        <v>30</v>
      </c>
      <c r="CN552" s="791">
        <v>8000.0000000000009</v>
      </c>
      <c r="CO552" s="623">
        <v>30</v>
      </c>
      <c r="CP552" s="791">
        <v>8000.0000000000009</v>
      </c>
      <c r="CQ552" s="623">
        <f t="shared" si="573"/>
        <v>0</v>
      </c>
      <c r="CR552" s="791">
        <f t="shared" si="574"/>
        <v>8000</v>
      </c>
      <c r="CS552" s="831"/>
      <c r="CT552" s="623">
        <f t="shared" si="589"/>
        <v>0</v>
      </c>
      <c r="CU552" s="789">
        <f t="shared" si="590"/>
        <v>0</v>
      </c>
      <c r="CW552" s="791">
        <f t="shared" si="591"/>
        <v>0</v>
      </c>
      <c r="CY552" s="791">
        <f t="shared" si="592"/>
        <v>0</v>
      </c>
      <c r="CZ552" s="791">
        <f t="shared" si="593"/>
        <v>0</v>
      </c>
      <c r="DA552" s="791">
        <f t="shared" si="594"/>
        <v>0</v>
      </c>
      <c r="DC552" s="623">
        <f t="shared" si="575"/>
        <v>0</v>
      </c>
      <c r="DD552" s="789">
        <f t="shared" si="583"/>
        <v>0</v>
      </c>
      <c r="DF552" s="791">
        <f t="shared" si="584"/>
        <v>0</v>
      </c>
      <c r="DH552" s="791">
        <f t="shared" si="585"/>
        <v>0</v>
      </c>
      <c r="DU552" s="793">
        <f t="shared" si="576"/>
        <v>16000</v>
      </c>
      <c r="DV552" s="794">
        <f t="shared" si="597"/>
        <v>16000.000000000002</v>
      </c>
      <c r="DW552" s="794">
        <f t="shared" si="598"/>
        <v>16000.000000000002</v>
      </c>
      <c r="DX552" s="794">
        <f t="shared" si="586"/>
        <v>0</v>
      </c>
      <c r="DY552" s="794">
        <f t="shared" si="587"/>
        <v>0</v>
      </c>
      <c r="EG552" s="621"/>
    </row>
    <row r="553" spans="1:137" s="2317" customFormat="1" hidden="1" x14ac:dyDescent="0.25">
      <c r="A553" s="2310">
        <v>2026</v>
      </c>
      <c r="B553" s="778">
        <v>479</v>
      </c>
      <c r="C553" s="778" t="s">
        <v>58</v>
      </c>
      <c r="D553" s="778">
        <v>3000654</v>
      </c>
      <c r="E553" s="778">
        <v>5005023</v>
      </c>
      <c r="F553" s="778" t="s">
        <v>3011</v>
      </c>
      <c r="G553" s="2310" t="s">
        <v>3012</v>
      </c>
      <c r="H553" s="2310">
        <v>95</v>
      </c>
      <c r="I553" s="779" t="s">
        <v>992</v>
      </c>
      <c r="J553" s="780" t="s">
        <v>10</v>
      </c>
      <c r="K553" s="780" t="s">
        <v>60</v>
      </c>
      <c r="L553" s="778" t="str">
        <f t="shared" si="581"/>
        <v>2.3</v>
      </c>
      <c r="M553" s="2311" t="s">
        <v>62</v>
      </c>
      <c r="N553" s="781"/>
      <c r="O553" s="2310" t="s">
        <v>3110</v>
      </c>
      <c r="P553" s="2310" t="s">
        <v>65</v>
      </c>
      <c r="Q553" s="2313">
        <v>1</v>
      </c>
      <c r="R553" s="2314">
        <v>5000</v>
      </c>
      <c r="S553" s="2310">
        <v>30</v>
      </c>
      <c r="T553" s="2310">
        <v>30</v>
      </c>
      <c r="U553" s="2310"/>
      <c r="V553" s="2310"/>
      <c r="W553" s="2315"/>
      <c r="X553" s="321"/>
      <c r="Y553" s="321"/>
      <c r="Z553" s="322"/>
      <c r="AA553" s="322"/>
      <c r="AB553" s="322"/>
      <c r="AC553" s="322"/>
      <c r="AD553" s="322"/>
      <c r="AE553" s="2314">
        <f t="shared" si="601"/>
        <v>10000</v>
      </c>
      <c r="AF553" s="327">
        <f>+$R553*(S553/30)*Q553</f>
        <v>5000</v>
      </c>
      <c r="AG553" s="327">
        <f>+$R553*(T553/30)*Q553</f>
        <v>5000</v>
      </c>
      <c r="AH553" s="327">
        <f t="shared" si="608"/>
        <v>0</v>
      </c>
      <c r="AI553" s="327">
        <f t="shared" si="610"/>
        <v>0</v>
      </c>
      <c r="AJ553" s="327">
        <f t="shared" si="611"/>
        <v>0</v>
      </c>
      <c r="AK553" s="327">
        <f t="shared" si="612"/>
        <v>0</v>
      </c>
      <c r="AL553" s="327">
        <f t="shared" si="613"/>
        <v>0</v>
      </c>
      <c r="AM553" s="327">
        <f t="shared" si="614"/>
        <v>0</v>
      </c>
      <c r="AN553" s="327">
        <f t="shared" si="615"/>
        <v>0</v>
      </c>
      <c r="AO553" s="327">
        <f t="shared" si="616"/>
        <v>0</v>
      </c>
      <c r="AP553" s="327">
        <f t="shared" si="617"/>
        <v>0</v>
      </c>
      <c r="AQ553" s="327">
        <f t="shared" si="618"/>
        <v>0</v>
      </c>
      <c r="AR553" s="2316">
        <f t="shared" si="607"/>
        <v>10000</v>
      </c>
      <c r="AS553" s="2317" t="s">
        <v>2578</v>
      </c>
      <c r="AT553" s="830"/>
      <c r="AU553" s="623"/>
      <c r="AV553" s="623"/>
      <c r="AW553" s="623"/>
      <c r="AX553" s="623"/>
      <c r="AY553" s="623"/>
      <c r="AZ553" s="623"/>
      <c r="BA553" s="830"/>
      <c r="BB553" s="2318" t="s">
        <v>995</v>
      </c>
      <c r="BC553" s="384" t="s">
        <v>3087</v>
      </c>
      <c r="BD553" s="384" t="s">
        <v>3088</v>
      </c>
      <c r="BE553" s="384" t="s">
        <v>3089</v>
      </c>
      <c r="BF553" s="806">
        <v>46030</v>
      </c>
      <c r="BG553" s="384"/>
      <c r="BH553" s="616">
        <v>1845</v>
      </c>
      <c r="BI553" s="616" t="s">
        <v>3058</v>
      </c>
      <c r="BJ553" s="384" t="s">
        <v>3023</v>
      </c>
      <c r="BK553" s="616"/>
      <c r="BL553" s="384"/>
      <c r="BM553" s="384"/>
      <c r="BN553" s="616"/>
      <c r="BO553" s="616"/>
      <c r="BP553" s="616"/>
      <c r="BQ553" s="2116"/>
      <c r="BR553" s="2116"/>
      <c r="BS553" s="2319" t="s">
        <v>3111</v>
      </c>
      <c r="BT553" s="812" t="s">
        <v>3112</v>
      </c>
      <c r="BU553" s="812" t="s">
        <v>3113</v>
      </c>
      <c r="BV553" s="616">
        <v>18111741</v>
      </c>
      <c r="BW553" s="639">
        <v>10181117414</v>
      </c>
      <c r="BX553" s="835">
        <v>5000</v>
      </c>
      <c r="BY553" s="618">
        <v>46035</v>
      </c>
      <c r="BZ553" s="618">
        <v>46081</v>
      </c>
      <c r="CA553" s="788"/>
      <c r="CB553" s="623">
        <f t="shared" si="602"/>
        <v>30</v>
      </c>
      <c r="CC553" s="791">
        <f t="shared" si="603"/>
        <v>5000</v>
      </c>
      <c r="CD553" s="786">
        <v>26</v>
      </c>
      <c r="CE553" s="791">
        <v>5000</v>
      </c>
      <c r="CF553" s="623">
        <v>26</v>
      </c>
      <c r="CG553" s="791">
        <v>5000</v>
      </c>
      <c r="CH553" s="791">
        <f t="shared" si="582"/>
        <v>0</v>
      </c>
      <c r="CI553" s="791">
        <f t="shared" si="609"/>
        <v>0</v>
      </c>
      <c r="CJ553" s="788"/>
      <c r="CK553" s="623">
        <f t="shared" si="605"/>
        <v>30</v>
      </c>
      <c r="CL553" s="791">
        <f t="shared" si="606"/>
        <v>5000</v>
      </c>
      <c r="CM553" s="623">
        <v>30</v>
      </c>
      <c r="CN553" s="791">
        <v>5000</v>
      </c>
      <c r="CO553" s="623">
        <v>30</v>
      </c>
      <c r="CP553" s="791">
        <v>5000</v>
      </c>
      <c r="CQ553" s="623">
        <f t="shared" si="573"/>
        <v>0</v>
      </c>
      <c r="CR553" s="791">
        <f t="shared" si="574"/>
        <v>5000</v>
      </c>
      <c r="CS553" s="831"/>
      <c r="CT553" s="623">
        <f t="shared" si="589"/>
        <v>0</v>
      </c>
      <c r="CU553" s="789">
        <f t="shared" si="590"/>
        <v>0</v>
      </c>
      <c r="CV553" s="623"/>
      <c r="CW553" s="791">
        <f t="shared" si="591"/>
        <v>0</v>
      </c>
      <c r="CX553" s="623"/>
      <c r="CY553" s="791">
        <f t="shared" si="592"/>
        <v>0</v>
      </c>
      <c r="CZ553" s="791">
        <f t="shared" si="593"/>
        <v>0</v>
      </c>
      <c r="DA553" s="791">
        <f t="shared" si="594"/>
        <v>0</v>
      </c>
      <c r="DB553" s="623"/>
      <c r="DC553" s="623">
        <f t="shared" si="575"/>
        <v>0</v>
      </c>
      <c r="DD553" s="789">
        <f t="shared" si="583"/>
        <v>0</v>
      </c>
      <c r="DE553" s="623"/>
      <c r="DF553" s="791">
        <f t="shared" si="584"/>
        <v>0</v>
      </c>
      <c r="DG553" s="623"/>
      <c r="DH553" s="791">
        <f t="shared" si="585"/>
        <v>0</v>
      </c>
      <c r="DI553" s="623"/>
      <c r="DJ553" s="623"/>
      <c r="DK553" s="623"/>
      <c r="DL553" s="623"/>
      <c r="DM553" s="623"/>
      <c r="DN553" s="623"/>
      <c r="DO553" s="623"/>
      <c r="DP553" s="623"/>
      <c r="DQ553" s="623"/>
      <c r="DR553" s="623"/>
      <c r="DS553" s="623"/>
      <c r="DU553" s="2320">
        <f t="shared" si="576"/>
        <v>10000</v>
      </c>
      <c r="DV553" s="2321">
        <f t="shared" si="597"/>
        <v>10000</v>
      </c>
      <c r="DW553" s="2321">
        <f t="shared" si="598"/>
        <v>10000</v>
      </c>
      <c r="DX553" s="2321">
        <f t="shared" si="586"/>
        <v>0</v>
      </c>
      <c r="DY553" s="2321">
        <f t="shared" si="587"/>
        <v>0</v>
      </c>
      <c r="EG553" s="1946"/>
    </row>
    <row r="554" spans="1:137" s="2317" customFormat="1" hidden="1" x14ac:dyDescent="0.25">
      <c r="A554" s="2310">
        <v>2026</v>
      </c>
      <c r="B554" s="778">
        <v>479</v>
      </c>
      <c r="C554" s="778" t="s">
        <v>58</v>
      </c>
      <c r="D554" s="778">
        <v>3000654</v>
      </c>
      <c r="E554" s="778">
        <v>5005023</v>
      </c>
      <c r="F554" s="778" t="s">
        <v>3011</v>
      </c>
      <c r="G554" s="2310" t="s">
        <v>3012</v>
      </c>
      <c r="H554" s="2310">
        <v>95</v>
      </c>
      <c r="I554" s="779" t="s">
        <v>992</v>
      </c>
      <c r="J554" s="780" t="s">
        <v>10</v>
      </c>
      <c r="K554" s="780" t="s">
        <v>60</v>
      </c>
      <c r="L554" s="778" t="str">
        <f t="shared" si="581"/>
        <v>2.3</v>
      </c>
      <c r="M554" s="2311" t="s">
        <v>62</v>
      </c>
      <c r="N554" s="781"/>
      <c r="O554" s="2310" t="s">
        <v>3110</v>
      </c>
      <c r="P554" s="2310" t="s">
        <v>65</v>
      </c>
      <c r="Q554" s="2313">
        <v>1</v>
      </c>
      <c r="R554" s="2314">
        <v>5000</v>
      </c>
      <c r="S554" s="2310">
        <v>30</v>
      </c>
      <c r="T554" s="2310">
        <v>30</v>
      </c>
      <c r="U554" s="2310"/>
      <c r="V554" s="2310"/>
      <c r="W554" s="2315"/>
      <c r="X554" s="321"/>
      <c r="Y554" s="321"/>
      <c r="Z554" s="322"/>
      <c r="AA554" s="322"/>
      <c r="AB554" s="322"/>
      <c r="AC554" s="322"/>
      <c r="AD554" s="322"/>
      <c r="AE554" s="2314">
        <f t="shared" si="601"/>
        <v>10000</v>
      </c>
      <c r="AF554" s="327">
        <f>+$R554*(S554/30)*Q554</f>
        <v>5000</v>
      </c>
      <c r="AG554" s="327">
        <f>+$R554*(T554/30)*Q554</f>
        <v>5000</v>
      </c>
      <c r="AH554" s="327">
        <f t="shared" si="608"/>
        <v>0</v>
      </c>
      <c r="AI554" s="327">
        <f t="shared" si="610"/>
        <v>0</v>
      </c>
      <c r="AJ554" s="327">
        <f t="shared" si="611"/>
        <v>0</v>
      </c>
      <c r="AK554" s="327">
        <f t="shared" si="612"/>
        <v>0</v>
      </c>
      <c r="AL554" s="327">
        <f t="shared" si="613"/>
        <v>0</v>
      </c>
      <c r="AM554" s="327">
        <f t="shared" si="614"/>
        <v>0</v>
      </c>
      <c r="AN554" s="327">
        <f t="shared" si="615"/>
        <v>0</v>
      </c>
      <c r="AO554" s="327">
        <f t="shared" si="616"/>
        <v>0</v>
      </c>
      <c r="AP554" s="327">
        <f t="shared" si="617"/>
        <v>0</v>
      </c>
      <c r="AQ554" s="327">
        <f t="shared" si="618"/>
        <v>0</v>
      </c>
      <c r="AR554" s="2316">
        <f t="shared" si="607"/>
        <v>10000</v>
      </c>
      <c r="AS554" s="2317" t="s">
        <v>2578</v>
      </c>
      <c r="AT554" s="830"/>
      <c r="AU554" s="623"/>
      <c r="AV554" s="623"/>
      <c r="AW554" s="623"/>
      <c r="AX554" s="623"/>
      <c r="AY554" s="623"/>
      <c r="AZ554" s="623"/>
      <c r="BA554" s="830"/>
      <c r="BB554" s="2318" t="s">
        <v>995</v>
      </c>
      <c r="BC554" s="384" t="s">
        <v>3087</v>
      </c>
      <c r="BD554" s="384" t="s">
        <v>3088</v>
      </c>
      <c r="BE554" s="384" t="s">
        <v>3089</v>
      </c>
      <c r="BF554" s="806">
        <v>46030</v>
      </c>
      <c r="BG554" s="384"/>
      <c r="BH554" s="616">
        <v>1846</v>
      </c>
      <c r="BI554" s="616" t="s">
        <v>3058</v>
      </c>
      <c r="BJ554" s="384" t="s">
        <v>3023</v>
      </c>
      <c r="BK554" s="616"/>
      <c r="BL554" s="384"/>
      <c r="BM554" s="384"/>
      <c r="BN554" s="616"/>
      <c r="BO554" s="616"/>
      <c r="BP554" s="616"/>
      <c r="BQ554" s="2116"/>
      <c r="BR554" s="2116"/>
      <c r="BS554" s="2348" t="s">
        <v>1127</v>
      </c>
      <c r="BT554" s="832" t="s">
        <v>1526</v>
      </c>
      <c r="BU554" s="830" t="s">
        <v>3114</v>
      </c>
      <c r="BV554" s="638">
        <v>45250945</v>
      </c>
      <c r="BW554" s="658">
        <v>10452509453</v>
      </c>
      <c r="BX554" s="835">
        <v>5000</v>
      </c>
      <c r="BY554" s="618">
        <v>46035</v>
      </c>
      <c r="BZ554" s="618">
        <v>46081</v>
      </c>
      <c r="CA554" s="788"/>
      <c r="CB554" s="623">
        <f t="shared" si="602"/>
        <v>30</v>
      </c>
      <c r="CC554" s="791">
        <f t="shared" si="603"/>
        <v>5000</v>
      </c>
      <c r="CD554" s="786">
        <v>26</v>
      </c>
      <c r="CE554" s="791">
        <v>5000</v>
      </c>
      <c r="CF554" s="623">
        <v>26</v>
      </c>
      <c r="CG554" s="791">
        <v>5000</v>
      </c>
      <c r="CH554" s="791">
        <f t="shared" si="582"/>
        <v>0</v>
      </c>
      <c r="CI554" s="791">
        <f t="shared" si="609"/>
        <v>0</v>
      </c>
      <c r="CJ554" s="788"/>
      <c r="CK554" s="623">
        <f t="shared" si="605"/>
        <v>30</v>
      </c>
      <c r="CL554" s="791">
        <f t="shared" si="606"/>
        <v>5000</v>
      </c>
      <c r="CM554" s="623">
        <v>30</v>
      </c>
      <c r="CN554" s="791">
        <v>5000</v>
      </c>
      <c r="CO554" s="623">
        <v>30</v>
      </c>
      <c r="CP554" s="791">
        <v>5000</v>
      </c>
      <c r="CQ554" s="623">
        <f t="shared" si="573"/>
        <v>0</v>
      </c>
      <c r="CR554" s="791">
        <f t="shared" si="574"/>
        <v>5000</v>
      </c>
      <c r="CS554" s="831"/>
      <c r="CT554" s="623">
        <f t="shared" si="589"/>
        <v>0</v>
      </c>
      <c r="CU554" s="789">
        <f t="shared" si="590"/>
        <v>0</v>
      </c>
      <c r="CV554" s="623"/>
      <c r="CW554" s="791">
        <f t="shared" si="591"/>
        <v>0</v>
      </c>
      <c r="CX554" s="623"/>
      <c r="CY554" s="791">
        <f t="shared" si="592"/>
        <v>0</v>
      </c>
      <c r="CZ554" s="791">
        <f t="shared" si="593"/>
        <v>0</v>
      </c>
      <c r="DA554" s="791">
        <f t="shared" si="594"/>
        <v>0</v>
      </c>
      <c r="DB554" s="623"/>
      <c r="DC554" s="623">
        <f t="shared" si="575"/>
        <v>0</v>
      </c>
      <c r="DD554" s="789">
        <f t="shared" si="583"/>
        <v>0</v>
      </c>
      <c r="DE554" s="623"/>
      <c r="DF554" s="791">
        <f t="shared" si="584"/>
        <v>0</v>
      </c>
      <c r="DG554" s="623"/>
      <c r="DH554" s="791">
        <f t="shared" si="585"/>
        <v>0</v>
      </c>
      <c r="DI554" s="623"/>
      <c r="DJ554" s="623"/>
      <c r="DK554" s="623"/>
      <c r="DL554" s="623"/>
      <c r="DM554" s="623"/>
      <c r="DN554" s="623"/>
      <c r="DO554" s="623"/>
      <c r="DP554" s="623"/>
      <c r="DQ554" s="623"/>
      <c r="DR554" s="623"/>
      <c r="DS554" s="623"/>
      <c r="DU554" s="2320">
        <f t="shared" si="576"/>
        <v>10000</v>
      </c>
      <c r="DV554" s="2321">
        <f t="shared" si="597"/>
        <v>10000</v>
      </c>
      <c r="DW554" s="2321">
        <f t="shared" si="598"/>
        <v>10000</v>
      </c>
      <c r="DX554" s="2321">
        <f t="shared" si="586"/>
        <v>0</v>
      </c>
      <c r="DY554" s="2321">
        <f t="shared" si="587"/>
        <v>0</v>
      </c>
      <c r="EG554" s="1946"/>
    </row>
    <row r="555" spans="1:137" s="2317" customFormat="1" hidden="1" x14ac:dyDescent="0.25">
      <c r="A555" s="2310">
        <v>2026</v>
      </c>
      <c r="B555" s="778">
        <v>479</v>
      </c>
      <c r="C555" s="778" t="s">
        <v>58</v>
      </c>
      <c r="D555" s="778">
        <v>3000654</v>
      </c>
      <c r="E555" s="778">
        <v>5005023</v>
      </c>
      <c r="F555" s="778" t="s">
        <v>3011</v>
      </c>
      <c r="G555" s="2310" t="s">
        <v>3012</v>
      </c>
      <c r="H555" s="2310">
        <v>95</v>
      </c>
      <c r="I555" s="779" t="s">
        <v>992</v>
      </c>
      <c r="J555" s="780" t="s">
        <v>10</v>
      </c>
      <c r="K555" s="780" t="s">
        <v>60</v>
      </c>
      <c r="L555" s="778" t="str">
        <f t="shared" si="581"/>
        <v>2.3</v>
      </c>
      <c r="M555" s="2311" t="s">
        <v>62</v>
      </c>
      <c r="N555" s="781"/>
      <c r="O555" s="2310" t="s">
        <v>3110</v>
      </c>
      <c r="P555" s="2310" t="s">
        <v>65</v>
      </c>
      <c r="Q555" s="2313">
        <v>1</v>
      </c>
      <c r="R555" s="2314">
        <v>5000</v>
      </c>
      <c r="S555" s="2310">
        <v>30</v>
      </c>
      <c r="T555" s="2310">
        <v>30</v>
      </c>
      <c r="U555" s="2310"/>
      <c r="V555" s="2310"/>
      <c r="W555" s="2315"/>
      <c r="X555" s="321"/>
      <c r="Y555" s="321"/>
      <c r="Z555" s="322"/>
      <c r="AA555" s="322"/>
      <c r="AB555" s="322"/>
      <c r="AC555" s="322"/>
      <c r="AD555" s="322"/>
      <c r="AE555" s="2314">
        <f t="shared" si="601"/>
        <v>10000</v>
      </c>
      <c r="AF555" s="327">
        <f>+$R555*(S555/30)*Q555</f>
        <v>5000</v>
      </c>
      <c r="AG555" s="327">
        <f>+$R555*(T555/30)*Q555</f>
        <v>5000</v>
      </c>
      <c r="AH555" s="327">
        <f t="shared" si="608"/>
        <v>0</v>
      </c>
      <c r="AI555" s="327">
        <f t="shared" si="610"/>
        <v>0</v>
      </c>
      <c r="AJ555" s="327">
        <f t="shared" si="611"/>
        <v>0</v>
      </c>
      <c r="AK555" s="327">
        <f t="shared" si="612"/>
        <v>0</v>
      </c>
      <c r="AL555" s="327">
        <f t="shared" si="613"/>
        <v>0</v>
      </c>
      <c r="AM555" s="327">
        <f t="shared" si="614"/>
        <v>0</v>
      </c>
      <c r="AN555" s="327">
        <f t="shared" si="615"/>
        <v>0</v>
      </c>
      <c r="AO555" s="327">
        <f t="shared" si="616"/>
        <v>0</v>
      </c>
      <c r="AP555" s="327">
        <f t="shared" si="617"/>
        <v>0</v>
      </c>
      <c r="AQ555" s="327">
        <f t="shared" si="618"/>
        <v>0</v>
      </c>
      <c r="AR555" s="2316">
        <f t="shared" si="607"/>
        <v>10000</v>
      </c>
      <c r="AS555" s="2317" t="s">
        <v>2578</v>
      </c>
      <c r="AT555" s="623"/>
      <c r="AU555" s="623"/>
      <c r="AV555" s="623"/>
      <c r="AW555" s="623"/>
      <c r="AX555" s="623"/>
      <c r="AY555" s="623"/>
      <c r="AZ555" s="623"/>
      <c r="BA555" s="830"/>
      <c r="BB555" s="2318" t="s">
        <v>995</v>
      </c>
      <c r="BC555" s="384" t="s">
        <v>3087</v>
      </c>
      <c r="BD555" s="384" t="s">
        <v>3088</v>
      </c>
      <c r="BE555" s="384" t="s">
        <v>3089</v>
      </c>
      <c r="BF555" s="806">
        <v>46030</v>
      </c>
      <c r="BG555" s="384"/>
      <c r="BH555" s="616">
        <v>1847</v>
      </c>
      <c r="BI555" s="616" t="s">
        <v>3058</v>
      </c>
      <c r="BJ555" s="384" t="s">
        <v>3023</v>
      </c>
      <c r="BK555" s="616"/>
      <c r="BL555" s="384"/>
      <c r="BM555" s="384"/>
      <c r="BN555" s="616"/>
      <c r="BO555" s="616"/>
      <c r="BP555" s="616"/>
      <c r="BQ555" s="2116"/>
      <c r="BR555" s="2116"/>
      <c r="BS555" s="2319" t="s">
        <v>3115</v>
      </c>
      <c r="BT555" s="812" t="s">
        <v>2091</v>
      </c>
      <c r="BU555" s="812" t="s">
        <v>3116</v>
      </c>
      <c r="BV555" s="639">
        <v>47737701</v>
      </c>
      <c r="BW555" s="639">
        <v>10477377012</v>
      </c>
      <c r="BX555" s="835">
        <v>5000</v>
      </c>
      <c r="BY555" s="618">
        <v>46035</v>
      </c>
      <c r="BZ555" s="618">
        <v>46081</v>
      </c>
      <c r="CA555" s="788"/>
      <c r="CB555" s="623">
        <f t="shared" si="602"/>
        <v>30</v>
      </c>
      <c r="CC555" s="791">
        <f t="shared" si="603"/>
        <v>5000</v>
      </c>
      <c r="CD555" s="786">
        <v>26</v>
      </c>
      <c r="CE555" s="791">
        <v>5000</v>
      </c>
      <c r="CF555" s="623">
        <v>26</v>
      </c>
      <c r="CG555" s="791">
        <v>5000</v>
      </c>
      <c r="CH555" s="791">
        <f t="shared" si="582"/>
        <v>0</v>
      </c>
      <c r="CI555" s="791">
        <f t="shared" si="609"/>
        <v>0</v>
      </c>
      <c r="CJ555" s="788"/>
      <c r="CK555" s="623">
        <f t="shared" si="605"/>
        <v>30</v>
      </c>
      <c r="CL555" s="791">
        <f t="shared" si="606"/>
        <v>5000</v>
      </c>
      <c r="CM555" s="623">
        <v>30</v>
      </c>
      <c r="CN555" s="791">
        <v>5000</v>
      </c>
      <c r="CO555" s="623">
        <v>30</v>
      </c>
      <c r="CP555" s="791">
        <v>5000</v>
      </c>
      <c r="CQ555" s="623">
        <f t="shared" si="573"/>
        <v>0</v>
      </c>
      <c r="CR555" s="791">
        <f t="shared" si="574"/>
        <v>5000</v>
      </c>
      <c r="CS555" s="831"/>
      <c r="CT555" s="623">
        <f t="shared" si="589"/>
        <v>0</v>
      </c>
      <c r="CU555" s="789">
        <f t="shared" si="590"/>
        <v>0</v>
      </c>
      <c r="CV555" s="623"/>
      <c r="CW555" s="791">
        <f t="shared" si="591"/>
        <v>0</v>
      </c>
      <c r="CX555" s="623"/>
      <c r="CY555" s="791">
        <f t="shared" si="592"/>
        <v>0</v>
      </c>
      <c r="CZ555" s="791">
        <f t="shared" si="593"/>
        <v>0</v>
      </c>
      <c r="DA555" s="791">
        <f t="shared" si="594"/>
        <v>0</v>
      </c>
      <c r="DB555" s="623"/>
      <c r="DC555" s="623">
        <f t="shared" si="575"/>
        <v>0</v>
      </c>
      <c r="DD555" s="789">
        <f t="shared" si="583"/>
        <v>0</v>
      </c>
      <c r="DE555" s="623"/>
      <c r="DF555" s="791">
        <f t="shared" si="584"/>
        <v>0</v>
      </c>
      <c r="DG555" s="623"/>
      <c r="DH555" s="791">
        <f t="shared" si="585"/>
        <v>0</v>
      </c>
      <c r="DI555" s="623"/>
      <c r="DJ555" s="623"/>
      <c r="DK555" s="623"/>
      <c r="DL555" s="623"/>
      <c r="DM555" s="623"/>
      <c r="DN555" s="623"/>
      <c r="DO555" s="623"/>
      <c r="DP555" s="623"/>
      <c r="DQ555" s="623"/>
      <c r="DR555" s="623"/>
      <c r="DS555" s="623"/>
      <c r="DU555" s="2320">
        <f t="shared" si="576"/>
        <v>10000</v>
      </c>
      <c r="DV555" s="2321">
        <f t="shared" si="597"/>
        <v>10000</v>
      </c>
      <c r="DW555" s="2321">
        <f t="shared" si="598"/>
        <v>10000</v>
      </c>
      <c r="DX555" s="2321">
        <f t="shared" si="586"/>
        <v>0</v>
      </c>
      <c r="DY555" s="2321">
        <f t="shared" si="587"/>
        <v>0</v>
      </c>
      <c r="EG555" s="1946"/>
    </row>
    <row r="556" spans="1:137" s="623" customFormat="1" hidden="1" x14ac:dyDescent="0.25">
      <c r="A556" s="778">
        <v>2026</v>
      </c>
      <c r="B556" s="778">
        <v>479</v>
      </c>
      <c r="C556" s="778" t="s">
        <v>58</v>
      </c>
      <c r="D556" s="778">
        <v>3000654</v>
      </c>
      <c r="E556" s="778">
        <v>5005023</v>
      </c>
      <c r="F556" s="778" t="s">
        <v>3011</v>
      </c>
      <c r="G556" s="778" t="s">
        <v>3012</v>
      </c>
      <c r="H556" s="778">
        <v>95</v>
      </c>
      <c r="I556" s="779" t="s">
        <v>992</v>
      </c>
      <c r="J556" s="780" t="s">
        <v>10</v>
      </c>
      <c r="K556" s="780" t="s">
        <v>60</v>
      </c>
      <c r="L556" s="778" t="str">
        <f t="shared" si="581"/>
        <v>2.3</v>
      </c>
      <c r="M556" s="781" t="s">
        <v>62</v>
      </c>
      <c r="N556" s="781"/>
      <c r="O556" s="778" t="s">
        <v>3117</v>
      </c>
      <c r="P556" s="778" t="s">
        <v>65</v>
      </c>
      <c r="Q556" s="782">
        <v>1</v>
      </c>
      <c r="R556" s="320">
        <v>8000</v>
      </c>
      <c r="S556" s="778">
        <v>30</v>
      </c>
      <c r="T556" s="778">
        <v>30</v>
      </c>
      <c r="U556" s="778"/>
      <c r="V556" s="778"/>
      <c r="W556" s="321"/>
      <c r="X556" s="321"/>
      <c r="Y556" s="321"/>
      <c r="Z556" s="322"/>
      <c r="AA556" s="322"/>
      <c r="AB556" s="322"/>
      <c r="AC556" s="322"/>
      <c r="AD556" s="322"/>
      <c r="AE556" s="320">
        <f t="shared" si="601"/>
        <v>16000</v>
      </c>
      <c r="AF556" s="327">
        <f t="shared" ref="AF556:AG562" si="620">+$R556*(S556/30)</f>
        <v>8000</v>
      </c>
      <c r="AG556" s="327">
        <f t="shared" si="620"/>
        <v>8000</v>
      </c>
      <c r="AH556" s="327">
        <f t="shared" si="608"/>
        <v>0</v>
      </c>
      <c r="AI556" s="327">
        <f t="shared" si="610"/>
        <v>0</v>
      </c>
      <c r="AJ556" s="327">
        <f t="shared" si="611"/>
        <v>0</v>
      </c>
      <c r="AK556" s="327">
        <f t="shared" si="612"/>
        <v>0</v>
      </c>
      <c r="AL556" s="327">
        <f t="shared" si="613"/>
        <v>0</v>
      </c>
      <c r="AM556" s="327">
        <f t="shared" si="614"/>
        <v>0</v>
      </c>
      <c r="AN556" s="327">
        <f t="shared" si="615"/>
        <v>0</v>
      </c>
      <c r="AO556" s="327">
        <f t="shared" si="616"/>
        <v>0</v>
      </c>
      <c r="AP556" s="327">
        <f t="shared" si="617"/>
        <v>0</v>
      </c>
      <c r="AQ556" s="327">
        <f t="shared" si="618"/>
        <v>0</v>
      </c>
      <c r="AR556" s="264">
        <f t="shared" si="607"/>
        <v>16000</v>
      </c>
      <c r="AS556" s="623" t="s">
        <v>2578</v>
      </c>
      <c r="BA556" s="830"/>
      <c r="BB556" s="384" t="s">
        <v>995</v>
      </c>
      <c r="BC556" s="384" t="s">
        <v>3087</v>
      </c>
      <c r="BD556" s="384" t="s">
        <v>3088</v>
      </c>
      <c r="BE556" s="384" t="s">
        <v>3089</v>
      </c>
      <c r="BF556" s="806">
        <v>46030</v>
      </c>
      <c r="BG556" s="384"/>
      <c r="BH556" s="616">
        <v>1848</v>
      </c>
      <c r="BI556" s="616" t="s">
        <v>3058</v>
      </c>
      <c r="BJ556" s="384" t="s">
        <v>3018</v>
      </c>
      <c r="BK556" s="616"/>
      <c r="BL556" s="384"/>
      <c r="BM556" s="384"/>
      <c r="BN556" s="616"/>
      <c r="BO556" s="616"/>
      <c r="BP556" s="616"/>
      <c r="BQ556" s="616"/>
      <c r="BR556" s="616"/>
      <c r="BS556" s="812" t="s">
        <v>2001</v>
      </c>
      <c r="BT556" s="812" t="s">
        <v>2477</v>
      </c>
      <c r="BU556" s="812" t="s">
        <v>1285</v>
      </c>
      <c r="BV556" s="616">
        <v>46836739</v>
      </c>
      <c r="BW556" s="639">
        <v>10468367390</v>
      </c>
      <c r="BX556" s="791">
        <v>8000</v>
      </c>
      <c r="BY556" s="618">
        <v>46035</v>
      </c>
      <c r="BZ556" s="618">
        <v>46081</v>
      </c>
      <c r="CA556" s="788"/>
      <c r="CB556" s="623">
        <f t="shared" si="602"/>
        <v>30</v>
      </c>
      <c r="CC556" s="791">
        <f t="shared" si="603"/>
        <v>8000</v>
      </c>
      <c r="CD556" s="786">
        <v>26</v>
      </c>
      <c r="CE556" s="791">
        <v>8000.0000000000009</v>
      </c>
      <c r="CF556" s="623">
        <v>26</v>
      </c>
      <c r="CG556" s="791">
        <v>8000.0000000000009</v>
      </c>
      <c r="CH556" s="791">
        <f t="shared" si="582"/>
        <v>0</v>
      </c>
      <c r="CI556" s="791">
        <f t="shared" si="609"/>
        <v>0</v>
      </c>
      <c r="CJ556" s="788"/>
      <c r="CK556" s="623">
        <f t="shared" si="605"/>
        <v>30</v>
      </c>
      <c r="CL556" s="791">
        <f t="shared" si="606"/>
        <v>8000</v>
      </c>
      <c r="CM556" s="623">
        <v>30</v>
      </c>
      <c r="CN556" s="791">
        <v>8000.0000000000009</v>
      </c>
      <c r="CO556" s="623">
        <v>30</v>
      </c>
      <c r="CP556" s="791">
        <v>8000.0000000000009</v>
      </c>
      <c r="CQ556" s="623">
        <f t="shared" si="573"/>
        <v>0</v>
      </c>
      <c r="CR556" s="791">
        <f t="shared" si="574"/>
        <v>8000</v>
      </c>
      <c r="CS556" s="831"/>
      <c r="CT556" s="623">
        <f t="shared" si="589"/>
        <v>0</v>
      </c>
      <c r="CU556" s="789">
        <f t="shared" si="590"/>
        <v>0</v>
      </c>
      <c r="CW556" s="791">
        <f t="shared" si="591"/>
        <v>0</v>
      </c>
      <c r="CY556" s="791">
        <f t="shared" si="592"/>
        <v>0</v>
      </c>
      <c r="CZ556" s="791">
        <f t="shared" si="593"/>
        <v>0</v>
      </c>
      <c r="DA556" s="791">
        <f t="shared" si="594"/>
        <v>0</v>
      </c>
      <c r="DC556" s="623">
        <f t="shared" si="575"/>
        <v>0</v>
      </c>
      <c r="DD556" s="789">
        <f t="shared" si="583"/>
        <v>0</v>
      </c>
      <c r="DF556" s="791">
        <f t="shared" si="584"/>
        <v>0</v>
      </c>
      <c r="DH556" s="791">
        <f t="shared" si="585"/>
        <v>0</v>
      </c>
      <c r="DU556" s="793">
        <f t="shared" si="576"/>
        <v>16000</v>
      </c>
      <c r="DV556" s="794">
        <f t="shared" si="597"/>
        <v>16000.000000000002</v>
      </c>
      <c r="DW556" s="794">
        <f t="shared" si="598"/>
        <v>16000.000000000002</v>
      </c>
      <c r="DX556" s="794">
        <f t="shared" si="586"/>
        <v>0</v>
      </c>
      <c r="DY556" s="794">
        <f t="shared" si="587"/>
        <v>0</v>
      </c>
      <c r="EG556" s="621"/>
    </row>
    <row r="557" spans="1:137" s="2317" customFormat="1" ht="27.75" hidden="1" customHeight="1" x14ac:dyDescent="0.25">
      <c r="A557" s="2310">
        <v>2026</v>
      </c>
      <c r="B557" s="778">
        <v>479</v>
      </c>
      <c r="C557" s="778" t="s">
        <v>58</v>
      </c>
      <c r="D557" s="778">
        <v>3000654</v>
      </c>
      <c r="E557" s="778">
        <v>5005023</v>
      </c>
      <c r="F557" s="778" t="s">
        <v>3011</v>
      </c>
      <c r="G557" s="2310" t="s">
        <v>3012</v>
      </c>
      <c r="H557" s="2310">
        <v>95</v>
      </c>
      <c r="I557" s="779" t="s">
        <v>992</v>
      </c>
      <c r="J557" s="780" t="s">
        <v>10</v>
      </c>
      <c r="K557" s="780" t="s">
        <v>60</v>
      </c>
      <c r="L557" s="778" t="str">
        <f t="shared" si="581"/>
        <v>2.3</v>
      </c>
      <c r="M557" s="2311" t="s">
        <v>62</v>
      </c>
      <c r="N557" s="781"/>
      <c r="O557" s="2310" t="s">
        <v>3118</v>
      </c>
      <c r="P557" s="2312" t="s">
        <v>65</v>
      </c>
      <c r="Q557" s="2313">
        <v>1</v>
      </c>
      <c r="R557" s="2314">
        <v>6500</v>
      </c>
      <c r="S557" s="2310">
        <v>30</v>
      </c>
      <c r="T557" s="2310">
        <v>30</v>
      </c>
      <c r="U557" s="2310"/>
      <c r="V557" s="2310"/>
      <c r="W557" s="2315"/>
      <c r="X557" s="321"/>
      <c r="Y557" s="321"/>
      <c r="Z557" s="322"/>
      <c r="AA557" s="322"/>
      <c r="AB557" s="322"/>
      <c r="AC557" s="322"/>
      <c r="AD557" s="322"/>
      <c r="AE557" s="2314">
        <f t="shared" si="601"/>
        <v>13000</v>
      </c>
      <c r="AF557" s="327">
        <f t="shared" si="620"/>
        <v>6500</v>
      </c>
      <c r="AG557" s="327">
        <f t="shared" si="620"/>
        <v>6500</v>
      </c>
      <c r="AH557" s="327">
        <f t="shared" si="608"/>
        <v>0</v>
      </c>
      <c r="AI557" s="327">
        <f t="shared" si="610"/>
        <v>0</v>
      </c>
      <c r="AJ557" s="327">
        <f t="shared" si="611"/>
        <v>0</v>
      </c>
      <c r="AK557" s="327">
        <f t="shared" si="612"/>
        <v>0</v>
      </c>
      <c r="AL557" s="327">
        <f t="shared" si="613"/>
        <v>0</v>
      </c>
      <c r="AM557" s="327">
        <f t="shared" si="614"/>
        <v>0</v>
      </c>
      <c r="AN557" s="327">
        <f t="shared" si="615"/>
        <v>0</v>
      </c>
      <c r="AO557" s="327">
        <f t="shared" si="616"/>
        <v>0</v>
      </c>
      <c r="AP557" s="327">
        <f t="shared" si="617"/>
        <v>0</v>
      </c>
      <c r="AQ557" s="327">
        <f t="shared" si="618"/>
        <v>0</v>
      </c>
      <c r="AR557" s="2316">
        <f t="shared" si="607"/>
        <v>13000</v>
      </c>
      <c r="AS557" s="2317" t="s">
        <v>2578</v>
      </c>
      <c r="AT557" s="623"/>
      <c r="AU557" s="623"/>
      <c r="AV557" s="623"/>
      <c r="AW557" s="623"/>
      <c r="AX557" s="623"/>
      <c r="AY557" s="623"/>
      <c r="AZ557" s="623"/>
      <c r="BA557" s="830"/>
      <c r="BB557" s="2318" t="s">
        <v>995</v>
      </c>
      <c r="BC557" s="384" t="s">
        <v>3087</v>
      </c>
      <c r="BD557" s="384" t="s">
        <v>3088</v>
      </c>
      <c r="BE557" s="384" t="s">
        <v>3089</v>
      </c>
      <c r="BF557" s="806">
        <v>46030</v>
      </c>
      <c r="BG557" s="384"/>
      <c r="BH557" s="616">
        <v>1849</v>
      </c>
      <c r="BI557" s="616" t="s">
        <v>3119</v>
      </c>
      <c r="BJ557" s="384" t="s">
        <v>3018</v>
      </c>
      <c r="BK557" s="616"/>
      <c r="BL557" s="384"/>
      <c r="BM557" s="384"/>
      <c r="BN557" s="616"/>
      <c r="BO557" s="616"/>
      <c r="BP557" s="616"/>
      <c r="BQ557" s="2116"/>
      <c r="BR557" s="2116"/>
      <c r="BS557" s="2319" t="s">
        <v>3120</v>
      </c>
      <c r="BT557" s="812" t="s">
        <v>1918</v>
      </c>
      <c r="BU557" s="812" t="s">
        <v>1142</v>
      </c>
      <c r="BV557" s="639">
        <v>41668590</v>
      </c>
      <c r="BW557" s="639">
        <v>10416685903</v>
      </c>
      <c r="BX557" s="791">
        <v>6500</v>
      </c>
      <c r="BY557" s="629">
        <v>46035</v>
      </c>
      <c r="BZ557" s="618">
        <v>46081</v>
      </c>
      <c r="CA557" s="788"/>
      <c r="CB557" s="623">
        <f t="shared" si="602"/>
        <v>30</v>
      </c>
      <c r="CC557" s="791">
        <f t="shared" si="603"/>
        <v>6500</v>
      </c>
      <c r="CD557" s="786">
        <v>30</v>
      </c>
      <c r="CE557" s="791">
        <v>6500</v>
      </c>
      <c r="CF557" s="623">
        <v>30</v>
      </c>
      <c r="CG557" s="791">
        <f>(R557/30*CF557)*Q557</f>
        <v>6500</v>
      </c>
      <c r="CH557" s="791">
        <f t="shared" si="582"/>
        <v>0</v>
      </c>
      <c r="CI557" s="791">
        <f t="shared" si="609"/>
        <v>0</v>
      </c>
      <c r="CJ557" s="788"/>
      <c r="CK557" s="623">
        <f t="shared" si="605"/>
        <v>30</v>
      </c>
      <c r="CL557" s="791">
        <f t="shared" si="606"/>
        <v>6500</v>
      </c>
      <c r="CM557" s="623">
        <v>30</v>
      </c>
      <c r="CN557" s="791">
        <f>(R557/30*CM557)*Q557</f>
        <v>6500</v>
      </c>
      <c r="CO557" s="623">
        <v>30</v>
      </c>
      <c r="CP557" s="791">
        <v>6500</v>
      </c>
      <c r="CQ557" s="623">
        <f t="shared" si="573"/>
        <v>0</v>
      </c>
      <c r="CR557" s="791">
        <f t="shared" si="574"/>
        <v>6500</v>
      </c>
      <c r="CS557" s="831"/>
      <c r="CT557" s="623">
        <f t="shared" si="589"/>
        <v>0</v>
      </c>
      <c r="CU557" s="789">
        <f t="shared" si="590"/>
        <v>0</v>
      </c>
      <c r="CV557" s="623"/>
      <c r="CW557" s="791">
        <f t="shared" si="591"/>
        <v>0</v>
      </c>
      <c r="CX557" s="623"/>
      <c r="CY557" s="791">
        <f t="shared" si="592"/>
        <v>0</v>
      </c>
      <c r="CZ557" s="791">
        <f t="shared" si="593"/>
        <v>0</v>
      </c>
      <c r="DA557" s="791">
        <f t="shared" si="594"/>
        <v>0</v>
      </c>
      <c r="DB557" s="623"/>
      <c r="DC557" s="623">
        <f t="shared" si="575"/>
        <v>0</v>
      </c>
      <c r="DD557" s="789">
        <f t="shared" si="583"/>
        <v>0</v>
      </c>
      <c r="DE557" s="623"/>
      <c r="DF557" s="791">
        <f t="shared" si="584"/>
        <v>0</v>
      </c>
      <c r="DG557" s="623"/>
      <c r="DH557" s="791">
        <f t="shared" si="585"/>
        <v>0</v>
      </c>
      <c r="DI557" s="623"/>
      <c r="DJ557" s="623"/>
      <c r="DK557" s="623"/>
      <c r="DL557" s="623"/>
      <c r="DM557" s="623"/>
      <c r="DN557" s="623"/>
      <c r="DO557" s="623"/>
      <c r="DP557" s="623"/>
      <c r="DQ557" s="623"/>
      <c r="DR557" s="623"/>
      <c r="DS557" s="623"/>
      <c r="DU557" s="2320">
        <f t="shared" si="576"/>
        <v>13000</v>
      </c>
      <c r="DV557" s="2321">
        <f t="shared" si="597"/>
        <v>13000</v>
      </c>
      <c r="DW557" s="2321">
        <f t="shared" si="598"/>
        <v>13000</v>
      </c>
      <c r="DX557" s="2321">
        <f t="shared" si="586"/>
        <v>0</v>
      </c>
      <c r="DY557" s="2321">
        <f t="shared" si="587"/>
        <v>0</v>
      </c>
      <c r="EG557" s="1946"/>
    </row>
    <row r="558" spans="1:137" s="2317" customFormat="1" hidden="1" x14ac:dyDescent="0.25">
      <c r="A558" s="2310">
        <v>2026</v>
      </c>
      <c r="B558" s="778">
        <v>479</v>
      </c>
      <c r="C558" s="778" t="s">
        <v>58</v>
      </c>
      <c r="D558" s="778">
        <v>3000654</v>
      </c>
      <c r="E558" s="778">
        <v>5005023</v>
      </c>
      <c r="F558" s="778" t="s">
        <v>3011</v>
      </c>
      <c r="G558" s="2310" t="s">
        <v>3012</v>
      </c>
      <c r="H558" s="2310">
        <v>95</v>
      </c>
      <c r="I558" s="779" t="s">
        <v>992</v>
      </c>
      <c r="J558" s="780" t="s">
        <v>10</v>
      </c>
      <c r="K558" s="780" t="s">
        <v>60</v>
      </c>
      <c r="L558" s="778" t="str">
        <f t="shared" si="581"/>
        <v>2.3</v>
      </c>
      <c r="M558" s="2311" t="s">
        <v>62</v>
      </c>
      <c r="N558" s="781"/>
      <c r="O558" s="2310" t="s">
        <v>3121</v>
      </c>
      <c r="P558" s="2310" t="s">
        <v>65</v>
      </c>
      <c r="Q558" s="2313">
        <v>1</v>
      </c>
      <c r="R558" s="2314">
        <v>6000</v>
      </c>
      <c r="S558" s="2310">
        <v>30</v>
      </c>
      <c r="T558" s="2310">
        <v>30</v>
      </c>
      <c r="U558" s="2310"/>
      <c r="V558" s="2310"/>
      <c r="W558" s="2315"/>
      <c r="X558" s="321"/>
      <c r="Y558" s="321"/>
      <c r="Z558" s="322"/>
      <c r="AA558" s="322"/>
      <c r="AB558" s="322"/>
      <c r="AC558" s="322"/>
      <c r="AD558" s="322"/>
      <c r="AE558" s="2314">
        <f t="shared" si="601"/>
        <v>12000</v>
      </c>
      <c r="AF558" s="327">
        <f t="shared" si="620"/>
        <v>6000</v>
      </c>
      <c r="AG558" s="327">
        <f t="shared" si="620"/>
        <v>6000</v>
      </c>
      <c r="AH558" s="327">
        <f t="shared" si="608"/>
        <v>0</v>
      </c>
      <c r="AI558" s="327">
        <f t="shared" si="610"/>
        <v>0</v>
      </c>
      <c r="AJ558" s="327">
        <f t="shared" si="611"/>
        <v>0</v>
      </c>
      <c r="AK558" s="327">
        <f t="shared" si="612"/>
        <v>0</v>
      </c>
      <c r="AL558" s="327">
        <f t="shared" si="613"/>
        <v>0</v>
      </c>
      <c r="AM558" s="327">
        <f t="shared" si="614"/>
        <v>0</v>
      </c>
      <c r="AN558" s="327">
        <f t="shared" si="615"/>
        <v>0</v>
      </c>
      <c r="AO558" s="327">
        <f t="shared" si="616"/>
        <v>0</v>
      </c>
      <c r="AP558" s="327">
        <f t="shared" si="617"/>
        <v>0</v>
      </c>
      <c r="AQ558" s="327">
        <f t="shared" si="618"/>
        <v>0</v>
      </c>
      <c r="AR558" s="2316">
        <f t="shared" si="607"/>
        <v>12000</v>
      </c>
      <c r="AS558" s="2317" t="s">
        <v>2578</v>
      </c>
      <c r="AT558" s="623"/>
      <c r="AU558" s="623"/>
      <c r="AV558" s="623"/>
      <c r="AW558" s="623"/>
      <c r="AX558" s="623"/>
      <c r="AY558" s="623"/>
      <c r="AZ558" s="623"/>
      <c r="BA558" s="830"/>
      <c r="BB558" s="2318" t="s">
        <v>995</v>
      </c>
      <c r="BC558" s="384" t="s">
        <v>3087</v>
      </c>
      <c r="BD558" s="384" t="s">
        <v>3088</v>
      </c>
      <c r="BE558" s="384" t="s">
        <v>3089</v>
      </c>
      <c r="BF558" s="806">
        <v>46030</v>
      </c>
      <c r="BG558" s="384"/>
      <c r="BH558" s="616">
        <v>1850</v>
      </c>
      <c r="BI558" s="616" t="s">
        <v>3058</v>
      </c>
      <c r="BJ558" s="384" t="s">
        <v>3018</v>
      </c>
      <c r="BK558" s="616"/>
      <c r="BL558" s="384"/>
      <c r="BM558" s="384"/>
      <c r="BN558" s="616"/>
      <c r="BO558" s="616"/>
      <c r="BP558" s="616"/>
      <c r="BQ558" s="2116"/>
      <c r="BR558" s="2116"/>
      <c r="BS558" s="2319" t="s">
        <v>3122</v>
      </c>
      <c r="BT558" s="812" t="s">
        <v>3123</v>
      </c>
      <c r="BU558" s="812" t="s">
        <v>1285</v>
      </c>
      <c r="BV558" s="639">
        <v>25747618</v>
      </c>
      <c r="BW558" s="639">
        <v>10257476184</v>
      </c>
      <c r="BX558" s="791">
        <v>6000</v>
      </c>
      <c r="BY558" s="618">
        <v>46035</v>
      </c>
      <c r="BZ558" s="618">
        <v>46081</v>
      </c>
      <c r="CA558" s="788"/>
      <c r="CB558" s="623">
        <f t="shared" si="602"/>
        <v>30</v>
      </c>
      <c r="CC558" s="791">
        <f t="shared" si="603"/>
        <v>6000</v>
      </c>
      <c r="CD558" s="786">
        <v>26</v>
      </c>
      <c r="CE558" s="791">
        <v>6000</v>
      </c>
      <c r="CF558" s="623">
        <v>26</v>
      </c>
      <c r="CG558" s="791">
        <v>6000</v>
      </c>
      <c r="CH558" s="791">
        <f t="shared" si="582"/>
        <v>0</v>
      </c>
      <c r="CI558" s="791">
        <f t="shared" si="609"/>
        <v>0</v>
      </c>
      <c r="CJ558" s="788"/>
      <c r="CK558" s="623">
        <f t="shared" si="605"/>
        <v>30</v>
      </c>
      <c r="CL558" s="791">
        <f t="shared" si="606"/>
        <v>6000</v>
      </c>
      <c r="CM558" s="623">
        <v>30</v>
      </c>
      <c r="CN558" s="791">
        <v>6000</v>
      </c>
      <c r="CO558" s="623">
        <v>30</v>
      </c>
      <c r="CP558" s="791">
        <v>6000</v>
      </c>
      <c r="CQ558" s="623">
        <f t="shared" si="573"/>
        <v>0</v>
      </c>
      <c r="CR558" s="791">
        <f t="shared" si="574"/>
        <v>6000</v>
      </c>
      <c r="CS558" s="831"/>
      <c r="CT558" s="623">
        <f t="shared" si="589"/>
        <v>0</v>
      </c>
      <c r="CU558" s="789">
        <f t="shared" si="590"/>
        <v>0</v>
      </c>
      <c r="CV558" s="623"/>
      <c r="CW558" s="791">
        <f t="shared" si="591"/>
        <v>0</v>
      </c>
      <c r="CX558" s="623"/>
      <c r="CY558" s="791">
        <f t="shared" si="592"/>
        <v>0</v>
      </c>
      <c r="CZ558" s="791">
        <f t="shared" si="593"/>
        <v>0</v>
      </c>
      <c r="DA558" s="791">
        <f t="shared" si="594"/>
        <v>0</v>
      </c>
      <c r="DB558" s="623"/>
      <c r="DC558" s="623">
        <f t="shared" si="575"/>
        <v>0</v>
      </c>
      <c r="DD558" s="789">
        <f t="shared" si="583"/>
        <v>0</v>
      </c>
      <c r="DE558" s="623"/>
      <c r="DF558" s="791">
        <f t="shared" si="584"/>
        <v>0</v>
      </c>
      <c r="DG558" s="623"/>
      <c r="DH558" s="791">
        <f t="shared" si="585"/>
        <v>0</v>
      </c>
      <c r="DI558" s="623"/>
      <c r="DJ558" s="623"/>
      <c r="DK558" s="623"/>
      <c r="DL558" s="623"/>
      <c r="DM558" s="623"/>
      <c r="DN558" s="623"/>
      <c r="DO558" s="623"/>
      <c r="DP558" s="623"/>
      <c r="DQ558" s="623"/>
      <c r="DR558" s="623"/>
      <c r="DS558" s="623"/>
      <c r="DU558" s="2320">
        <f t="shared" si="576"/>
        <v>12000</v>
      </c>
      <c r="DV558" s="2321">
        <f t="shared" si="597"/>
        <v>12000</v>
      </c>
      <c r="DW558" s="2321">
        <f t="shared" si="598"/>
        <v>12000</v>
      </c>
      <c r="DX558" s="2321">
        <f t="shared" si="586"/>
        <v>0</v>
      </c>
      <c r="DY558" s="2321">
        <f t="shared" si="587"/>
        <v>0</v>
      </c>
      <c r="EG558" s="1946"/>
    </row>
    <row r="559" spans="1:137" s="2317" customFormat="1" hidden="1" x14ac:dyDescent="0.25">
      <c r="A559" s="2310">
        <v>2026</v>
      </c>
      <c r="B559" s="778">
        <v>479</v>
      </c>
      <c r="C559" s="778" t="s">
        <v>58</v>
      </c>
      <c r="D559" s="778">
        <v>3000654</v>
      </c>
      <c r="E559" s="778">
        <v>5005023</v>
      </c>
      <c r="F559" s="778" t="s">
        <v>3011</v>
      </c>
      <c r="G559" s="2310" t="s">
        <v>3012</v>
      </c>
      <c r="H559" s="2310">
        <v>95</v>
      </c>
      <c r="I559" s="779" t="s">
        <v>992</v>
      </c>
      <c r="J559" s="780" t="s">
        <v>10</v>
      </c>
      <c r="K559" s="780" t="s">
        <v>60</v>
      </c>
      <c r="L559" s="778" t="str">
        <f t="shared" si="581"/>
        <v>2.3</v>
      </c>
      <c r="M559" s="2311" t="s">
        <v>62</v>
      </c>
      <c r="N559" s="781"/>
      <c r="O559" s="2310" t="s">
        <v>3124</v>
      </c>
      <c r="P559" s="2312" t="s">
        <v>65</v>
      </c>
      <c r="Q559" s="2313">
        <v>1</v>
      </c>
      <c r="R559" s="2314">
        <v>5000</v>
      </c>
      <c r="S559" s="2310">
        <v>30</v>
      </c>
      <c r="T559" s="2310">
        <v>30</v>
      </c>
      <c r="U559" s="2310"/>
      <c r="V559" s="2310"/>
      <c r="W559" s="2315"/>
      <c r="X559" s="321"/>
      <c r="Y559" s="321"/>
      <c r="Z559" s="322"/>
      <c r="AA559" s="322"/>
      <c r="AB559" s="322"/>
      <c r="AC559" s="322"/>
      <c r="AD559" s="322"/>
      <c r="AE559" s="2314">
        <f t="shared" si="601"/>
        <v>10000</v>
      </c>
      <c r="AF559" s="327">
        <f t="shared" si="620"/>
        <v>5000</v>
      </c>
      <c r="AG559" s="327">
        <f t="shared" si="620"/>
        <v>5000</v>
      </c>
      <c r="AH559" s="327">
        <f t="shared" si="608"/>
        <v>0</v>
      </c>
      <c r="AI559" s="327">
        <f t="shared" si="610"/>
        <v>0</v>
      </c>
      <c r="AJ559" s="327">
        <f t="shared" si="611"/>
        <v>0</v>
      </c>
      <c r="AK559" s="327">
        <f t="shared" si="612"/>
        <v>0</v>
      </c>
      <c r="AL559" s="327">
        <f t="shared" si="613"/>
        <v>0</v>
      </c>
      <c r="AM559" s="327">
        <f t="shared" si="614"/>
        <v>0</v>
      </c>
      <c r="AN559" s="327">
        <f t="shared" si="615"/>
        <v>0</v>
      </c>
      <c r="AO559" s="327">
        <f t="shared" si="616"/>
        <v>0</v>
      </c>
      <c r="AP559" s="327">
        <f t="shared" si="617"/>
        <v>0</v>
      </c>
      <c r="AQ559" s="327">
        <f t="shared" si="618"/>
        <v>0</v>
      </c>
      <c r="AR559" s="2316">
        <f t="shared" si="607"/>
        <v>10000</v>
      </c>
      <c r="AS559" s="2317" t="s">
        <v>2578</v>
      </c>
      <c r="AT559" s="623"/>
      <c r="AU559" s="623"/>
      <c r="AV559" s="623"/>
      <c r="AW559" s="623"/>
      <c r="AX559" s="623"/>
      <c r="AY559" s="623"/>
      <c r="AZ559" s="623"/>
      <c r="BA559" s="830"/>
      <c r="BB559" s="2318" t="s">
        <v>995</v>
      </c>
      <c r="BC559" s="384" t="s">
        <v>3087</v>
      </c>
      <c r="BD559" s="384" t="s">
        <v>3088</v>
      </c>
      <c r="BE559" s="384" t="s">
        <v>3089</v>
      </c>
      <c r="BF559" s="806">
        <v>46030</v>
      </c>
      <c r="BG559" s="384"/>
      <c r="BH559" s="616">
        <v>1851</v>
      </c>
      <c r="BI559" s="616" t="s">
        <v>3058</v>
      </c>
      <c r="BJ559" s="384" t="s">
        <v>3018</v>
      </c>
      <c r="BK559" s="616"/>
      <c r="BL559" s="384"/>
      <c r="BM559" s="384"/>
      <c r="BN559" s="616"/>
      <c r="BO559" s="616"/>
      <c r="BP559" s="616"/>
      <c r="BQ559" s="2116"/>
      <c r="BR559" s="2116"/>
      <c r="BS559" s="2319" t="s">
        <v>3125</v>
      </c>
      <c r="BT559" s="812" t="s">
        <v>1070</v>
      </c>
      <c r="BU559" s="812" t="s">
        <v>3126</v>
      </c>
      <c r="BV559" s="616">
        <v>44433194</v>
      </c>
      <c r="BW559" s="639">
        <v>10444331947</v>
      </c>
      <c r="BX559" s="791">
        <v>5000</v>
      </c>
      <c r="BY559" s="618">
        <v>46035</v>
      </c>
      <c r="BZ559" s="618">
        <v>46081</v>
      </c>
      <c r="CA559" s="788"/>
      <c r="CB559" s="623">
        <f t="shared" si="602"/>
        <v>30</v>
      </c>
      <c r="CC559" s="791">
        <f t="shared" si="603"/>
        <v>5000</v>
      </c>
      <c r="CD559" s="786">
        <v>26</v>
      </c>
      <c r="CE559" s="791">
        <v>5000</v>
      </c>
      <c r="CF559" s="623">
        <v>26</v>
      </c>
      <c r="CG559" s="791">
        <v>5000</v>
      </c>
      <c r="CH559" s="791">
        <f t="shared" si="582"/>
        <v>0</v>
      </c>
      <c r="CI559" s="791">
        <f t="shared" si="609"/>
        <v>0</v>
      </c>
      <c r="CJ559" s="788"/>
      <c r="CK559" s="623">
        <f t="shared" si="605"/>
        <v>30</v>
      </c>
      <c r="CL559" s="791">
        <f t="shared" si="606"/>
        <v>5000</v>
      </c>
      <c r="CM559" s="623">
        <v>30</v>
      </c>
      <c r="CN559" s="791">
        <v>5000</v>
      </c>
      <c r="CO559" s="623">
        <v>30</v>
      </c>
      <c r="CP559" s="791">
        <v>5000</v>
      </c>
      <c r="CQ559" s="623">
        <f t="shared" si="573"/>
        <v>0</v>
      </c>
      <c r="CR559" s="791">
        <f t="shared" si="574"/>
        <v>5000</v>
      </c>
      <c r="CS559" s="831"/>
      <c r="CT559" s="623">
        <f t="shared" si="589"/>
        <v>0</v>
      </c>
      <c r="CU559" s="789">
        <f t="shared" si="590"/>
        <v>0</v>
      </c>
      <c r="CV559" s="623"/>
      <c r="CW559" s="791">
        <f t="shared" si="591"/>
        <v>0</v>
      </c>
      <c r="CX559" s="623"/>
      <c r="CY559" s="791">
        <f t="shared" si="592"/>
        <v>0</v>
      </c>
      <c r="CZ559" s="791">
        <f t="shared" si="593"/>
        <v>0</v>
      </c>
      <c r="DA559" s="791">
        <f t="shared" si="594"/>
        <v>0</v>
      </c>
      <c r="DB559" s="623"/>
      <c r="DC559" s="623">
        <f t="shared" si="575"/>
        <v>0</v>
      </c>
      <c r="DD559" s="789">
        <f t="shared" si="583"/>
        <v>0</v>
      </c>
      <c r="DE559" s="623"/>
      <c r="DF559" s="791">
        <f t="shared" si="584"/>
        <v>0</v>
      </c>
      <c r="DG559" s="623"/>
      <c r="DH559" s="791">
        <f t="shared" si="585"/>
        <v>0</v>
      </c>
      <c r="DI559" s="623"/>
      <c r="DJ559" s="623"/>
      <c r="DK559" s="623"/>
      <c r="DL559" s="623"/>
      <c r="DM559" s="623"/>
      <c r="DN559" s="623"/>
      <c r="DO559" s="623"/>
      <c r="DP559" s="623"/>
      <c r="DQ559" s="623"/>
      <c r="DR559" s="623"/>
      <c r="DS559" s="623"/>
      <c r="DU559" s="2320">
        <f t="shared" si="576"/>
        <v>10000</v>
      </c>
      <c r="DV559" s="2321">
        <f t="shared" si="597"/>
        <v>10000</v>
      </c>
      <c r="DW559" s="2321">
        <f t="shared" si="598"/>
        <v>10000</v>
      </c>
      <c r="DX559" s="2321">
        <f t="shared" si="586"/>
        <v>0</v>
      </c>
      <c r="DY559" s="2321">
        <f t="shared" si="587"/>
        <v>0</v>
      </c>
      <c r="EG559" s="1946"/>
    </row>
    <row r="560" spans="1:137" s="2317" customFormat="1" hidden="1" x14ac:dyDescent="0.25">
      <c r="A560" s="2310">
        <v>2026</v>
      </c>
      <c r="B560" s="778">
        <v>479</v>
      </c>
      <c r="C560" s="778" t="s">
        <v>58</v>
      </c>
      <c r="D560" s="778">
        <v>3000654</v>
      </c>
      <c r="E560" s="778">
        <v>5005023</v>
      </c>
      <c r="F560" s="778" t="s">
        <v>3011</v>
      </c>
      <c r="G560" s="2310" t="s">
        <v>3012</v>
      </c>
      <c r="H560" s="2310">
        <v>95</v>
      </c>
      <c r="I560" s="779" t="s">
        <v>992</v>
      </c>
      <c r="J560" s="780" t="s">
        <v>10</v>
      </c>
      <c r="K560" s="780" t="s">
        <v>60</v>
      </c>
      <c r="L560" s="778" t="str">
        <f t="shared" si="581"/>
        <v>2.3</v>
      </c>
      <c r="M560" s="2311" t="s">
        <v>62</v>
      </c>
      <c r="N560" s="781"/>
      <c r="O560" s="2310" t="s">
        <v>3127</v>
      </c>
      <c r="P560" s="2312" t="s">
        <v>65</v>
      </c>
      <c r="Q560" s="2313">
        <v>1</v>
      </c>
      <c r="R560" s="2314">
        <v>6500</v>
      </c>
      <c r="S560" s="2310">
        <v>30</v>
      </c>
      <c r="T560" s="2310">
        <v>30</v>
      </c>
      <c r="U560" s="2310"/>
      <c r="V560" s="2310"/>
      <c r="W560" s="2315"/>
      <c r="X560" s="321"/>
      <c r="Y560" s="321"/>
      <c r="Z560" s="322"/>
      <c r="AA560" s="322"/>
      <c r="AB560" s="322"/>
      <c r="AC560" s="322"/>
      <c r="AD560" s="322"/>
      <c r="AE560" s="2314">
        <f t="shared" si="601"/>
        <v>13000</v>
      </c>
      <c r="AF560" s="327">
        <f t="shared" si="620"/>
        <v>6500</v>
      </c>
      <c r="AG560" s="327">
        <f t="shared" si="620"/>
        <v>6500</v>
      </c>
      <c r="AH560" s="327">
        <f t="shared" si="608"/>
        <v>0</v>
      </c>
      <c r="AI560" s="327">
        <f t="shared" si="610"/>
        <v>0</v>
      </c>
      <c r="AJ560" s="327">
        <f t="shared" si="611"/>
        <v>0</v>
      </c>
      <c r="AK560" s="327">
        <f t="shared" si="612"/>
        <v>0</v>
      </c>
      <c r="AL560" s="327">
        <f t="shared" si="613"/>
        <v>0</v>
      </c>
      <c r="AM560" s="327">
        <f t="shared" si="614"/>
        <v>0</v>
      </c>
      <c r="AN560" s="327">
        <f t="shared" si="615"/>
        <v>0</v>
      </c>
      <c r="AO560" s="327">
        <f t="shared" si="616"/>
        <v>0</v>
      </c>
      <c r="AP560" s="327">
        <f t="shared" si="617"/>
        <v>0</v>
      </c>
      <c r="AQ560" s="327">
        <f t="shared" si="618"/>
        <v>0</v>
      </c>
      <c r="AR560" s="2316">
        <f t="shared" si="607"/>
        <v>13000</v>
      </c>
      <c r="AS560" s="2317" t="s">
        <v>2578</v>
      </c>
      <c r="AT560" s="623"/>
      <c r="AU560" s="623"/>
      <c r="AV560" s="623"/>
      <c r="AW560" s="623"/>
      <c r="AX560" s="623"/>
      <c r="AY560" s="623"/>
      <c r="AZ560" s="623"/>
      <c r="BA560" s="830"/>
      <c r="BB560" s="2318" t="s">
        <v>995</v>
      </c>
      <c r="BC560" s="384" t="s">
        <v>3087</v>
      </c>
      <c r="BD560" s="384" t="s">
        <v>3088</v>
      </c>
      <c r="BE560" s="384" t="s">
        <v>3089</v>
      </c>
      <c r="BF560" s="806">
        <v>46030</v>
      </c>
      <c r="BG560" s="384"/>
      <c r="BH560" s="616">
        <v>1852</v>
      </c>
      <c r="BI560" s="616" t="s">
        <v>3058</v>
      </c>
      <c r="BJ560" s="384" t="s">
        <v>3018</v>
      </c>
      <c r="BK560" s="616"/>
      <c r="BL560" s="384"/>
      <c r="BM560" s="384"/>
      <c r="BN560" s="616"/>
      <c r="BO560" s="616"/>
      <c r="BP560" s="616"/>
      <c r="BQ560" s="2116"/>
      <c r="BR560" s="2116"/>
      <c r="BS560" s="2319" t="s">
        <v>3128</v>
      </c>
      <c r="BT560" s="812" t="s">
        <v>3129</v>
      </c>
      <c r="BU560" s="812" t="s">
        <v>3130</v>
      </c>
      <c r="BV560" s="639">
        <v>44983360</v>
      </c>
      <c r="BW560" s="639">
        <v>10449833606</v>
      </c>
      <c r="BX560" s="798">
        <v>6500</v>
      </c>
      <c r="BY560" s="618">
        <v>46035</v>
      </c>
      <c r="BZ560" s="618">
        <v>46081</v>
      </c>
      <c r="CA560" s="788"/>
      <c r="CB560" s="623">
        <f t="shared" si="602"/>
        <v>30</v>
      </c>
      <c r="CC560" s="791">
        <f t="shared" si="603"/>
        <v>6500</v>
      </c>
      <c r="CD560" s="786">
        <v>26</v>
      </c>
      <c r="CE560" s="791">
        <v>6500</v>
      </c>
      <c r="CF560" s="623">
        <v>26</v>
      </c>
      <c r="CG560" s="791">
        <v>6500</v>
      </c>
      <c r="CH560" s="791">
        <f t="shared" si="582"/>
        <v>0</v>
      </c>
      <c r="CI560" s="791">
        <f t="shared" si="609"/>
        <v>0</v>
      </c>
      <c r="CJ560" s="788"/>
      <c r="CK560" s="623">
        <f t="shared" si="605"/>
        <v>30</v>
      </c>
      <c r="CL560" s="791">
        <f t="shared" si="606"/>
        <v>6500</v>
      </c>
      <c r="CM560" s="623">
        <v>30</v>
      </c>
      <c r="CN560" s="791">
        <v>6500</v>
      </c>
      <c r="CO560" s="623">
        <v>30</v>
      </c>
      <c r="CP560" s="791">
        <v>6500</v>
      </c>
      <c r="CQ560" s="623">
        <f t="shared" si="573"/>
        <v>0</v>
      </c>
      <c r="CR560" s="791">
        <f t="shared" si="574"/>
        <v>6500</v>
      </c>
      <c r="CS560" s="831"/>
      <c r="CT560" s="623">
        <f t="shared" si="589"/>
        <v>0</v>
      </c>
      <c r="CU560" s="789">
        <f t="shared" si="590"/>
        <v>0</v>
      </c>
      <c r="CV560" s="623"/>
      <c r="CW560" s="791">
        <f t="shared" si="591"/>
        <v>0</v>
      </c>
      <c r="CX560" s="623"/>
      <c r="CY560" s="791">
        <f t="shared" si="592"/>
        <v>0</v>
      </c>
      <c r="CZ560" s="791">
        <f t="shared" si="593"/>
        <v>0</v>
      </c>
      <c r="DA560" s="791">
        <f t="shared" si="594"/>
        <v>0</v>
      </c>
      <c r="DB560" s="623"/>
      <c r="DC560" s="623">
        <f t="shared" si="575"/>
        <v>0</v>
      </c>
      <c r="DD560" s="789">
        <f t="shared" si="583"/>
        <v>0</v>
      </c>
      <c r="DE560" s="623"/>
      <c r="DF560" s="791">
        <f t="shared" si="584"/>
        <v>0</v>
      </c>
      <c r="DG560" s="623"/>
      <c r="DH560" s="791">
        <f t="shared" si="585"/>
        <v>0</v>
      </c>
      <c r="DI560" s="623"/>
      <c r="DJ560" s="623"/>
      <c r="DK560" s="623"/>
      <c r="DL560" s="623"/>
      <c r="DM560" s="623"/>
      <c r="DN560" s="623"/>
      <c r="DO560" s="623"/>
      <c r="DP560" s="623"/>
      <c r="DQ560" s="623"/>
      <c r="DR560" s="623"/>
      <c r="DS560" s="623"/>
      <c r="DU560" s="2320">
        <f t="shared" si="576"/>
        <v>13000</v>
      </c>
      <c r="DV560" s="2321">
        <f t="shared" si="597"/>
        <v>13000</v>
      </c>
      <c r="DW560" s="2321">
        <f t="shared" si="598"/>
        <v>13000</v>
      </c>
      <c r="DX560" s="2321">
        <f t="shared" si="586"/>
        <v>0</v>
      </c>
      <c r="DY560" s="2321">
        <f t="shared" si="587"/>
        <v>0</v>
      </c>
      <c r="EG560" s="1946"/>
    </row>
    <row r="561" spans="1:137" s="2317" customFormat="1" hidden="1" x14ac:dyDescent="0.25">
      <c r="A561" s="2310">
        <v>2026</v>
      </c>
      <c r="B561" s="778">
        <v>479</v>
      </c>
      <c r="C561" s="778" t="s">
        <v>58</v>
      </c>
      <c r="D561" s="778">
        <v>3000654</v>
      </c>
      <c r="E561" s="778">
        <v>5005023</v>
      </c>
      <c r="F561" s="778" t="s">
        <v>3011</v>
      </c>
      <c r="G561" s="2310" t="s">
        <v>3012</v>
      </c>
      <c r="H561" s="2310">
        <v>95</v>
      </c>
      <c r="I561" s="779" t="s">
        <v>992</v>
      </c>
      <c r="J561" s="780" t="s">
        <v>10</v>
      </c>
      <c r="K561" s="780" t="s">
        <v>60</v>
      </c>
      <c r="L561" s="778" t="str">
        <f t="shared" si="581"/>
        <v>2.3</v>
      </c>
      <c r="M561" s="2311" t="s">
        <v>62</v>
      </c>
      <c r="N561" s="781"/>
      <c r="O561" s="2310" t="s">
        <v>3131</v>
      </c>
      <c r="P561" s="2310" t="s">
        <v>65</v>
      </c>
      <c r="Q561" s="2313">
        <v>1</v>
      </c>
      <c r="R561" s="2314">
        <v>6000</v>
      </c>
      <c r="S561" s="2310">
        <v>30</v>
      </c>
      <c r="T561" s="2310">
        <v>30</v>
      </c>
      <c r="U561" s="2310"/>
      <c r="V561" s="2310"/>
      <c r="W561" s="2315"/>
      <c r="X561" s="321"/>
      <c r="Y561" s="321"/>
      <c r="Z561" s="322"/>
      <c r="AA561" s="322"/>
      <c r="AB561" s="322"/>
      <c r="AC561" s="322"/>
      <c r="AD561" s="322"/>
      <c r="AE561" s="2314">
        <f t="shared" si="601"/>
        <v>12000</v>
      </c>
      <c r="AF561" s="327">
        <f t="shared" si="620"/>
        <v>6000</v>
      </c>
      <c r="AG561" s="327">
        <f t="shared" si="620"/>
        <v>6000</v>
      </c>
      <c r="AH561" s="327">
        <f t="shared" si="608"/>
        <v>0</v>
      </c>
      <c r="AI561" s="327">
        <f t="shared" si="610"/>
        <v>0</v>
      </c>
      <c r="AJ561" s="327">
        <f t="shared" si="611"/>
        <v>0</v>
      </c>
      <c r="AK561" s="327">
        <f t="shared" si="612"/>
        <v>0</v>
      </c>
      <c r="AL561" s="327">
        <f t="shared" si="613"/>
        <v>0</v>
      </c>
      <c r="AM561" s="327">
        <f t="shared" si="614"/>
        <v>0</v>
      </c>
      <c r="AN561" s="327">
        <f t="shared" si="615"/>
        <v>0</v>
      </c>
      <c r="AO561" s="327">
        <f t="shared" si="616"/>
        <v>0</v>
      </c>
      <c r="AP561" s="327">
        <f t="shared" si="617"/>
        <v>0</v>
      </c>
      <c r="AQ561" s="327">
        <f t="shared" si="618"/>
        <v>0</v>
      </c>
      <c r="AR561" s="2316">
        <f t="shared" si="607"/>
        <v>12000</v>
      </c>
      <c r="AS561" s="2317" t="s">
        <v>2578</v>
      </c>
      <c r="AT561" s="623"/>
      <c r="AU561" s="623"/>
      <c r="AV561" s="623"/>
      <c r="AW561" s="623"/>
      <c r="AX561" s="623"/>
      <c r="AY561" s="623"/>
      <c r="AZ561" s="623"/>
      <c r="BA561" s="830"/>
      <c r="BB561" s="2318" t="s">
        <v>995</v>
      </c>
      <c r="BC561" s="384" t="s">
        <v>3087</v>
      </c>
      <c r="BD561" s="384" t="s">
        <v>3088</v>
      </c>
      <c r="BE561" s="384" t="s">
        <v>3089</v>
      </c>
      <c r="BF561" s="806">
        <v>46030</v>
      </c>
      <c r="BG561" s="384"/>
      <c r="BH561" s="616">
        <v>1853</v>
      </c>
      <c r="BI561" s="616" t="s">
        <v>3058</v>
      </c>
      <c r="BJ561" s="384" t="s">
        <v>3032</v>
      </c>
      <c r="BK561" s="616"/>
      <c r="BL561" s="384"/>
      <c r="BM561" s="384"/>
      <c r="BN561" s="616"/>
      <c r="BO561" s="616"/>
      <c r="BP561" s="616"/>
      <c r="BQ561" s="2116"/>
      <c r="BR561" s="2116"/>
      <c r="BS561" s="2319" t="s">
        <v>1232</v>
      </c>
      <c r="BT561" s="812" t="s">
        <v>3132</v>
      </c>
      <c r="BU561" s="812" t="s">
        <v>3133</v>
      </c>
      <c r="BV561" s="616">
        <v>41932749</v>
      </c>
      <c r="BW561" s="639">
        <v>10419327498</v>
      </c>
      <c r="BX561" s="791"/>
      <c r="BY561" s="618">
        <v>46035</v>
      </c>
      <c r="BZ561" s="618">
        <v>46081</v>
      </c>
      <c r="CA561" s="788"/>
      <c r="CB561" s="623">
        <f t="shared" si="602"/>
        <v>30</v>
      </c>
      <c r="CC561" s="791">
        <f t="shared" si="603"/>
        <v>6000</v>
      </c>
      <c r="CD561" s="786">
        <v>26</v>
      </c>
      <c r="CE561" s="791">
        <v>6000</v>
      </c>
      <c r="CF561" s="623">
        <v>26</v>
      </c>
      <c r="CG561" s="791">
        <v>6000</v>
      </c>
      <c r="CH561" s="791">
        <f t="shared" si="582"/>
        <v>0</v>
      </c>
      <c r="CI561" s="791">
        <f t="shared" si="609"/>
        <v>0</v>
      </c>
      <c r="CJ561" s="788"/>
      <c r="CK561" s="623">
        <f t="shared" si="605"/>
        <v>30</v>
      </c>
      <c r="CL561" s="791">
        <f t="shared" si="606"/>
        <v>6000</v>
      </c>
      <c r="CM561" s="623">
        <v>30</v>
      </c>
      <c r="CN561" s="791">
        <v>6000</v>
      </c>
      <c r="CO561" s="623">
        <v>30</v>
      </c>
      <c r="CP561" s="791">
        <v>6000</v>
      </c>
      <c r="CQ561" s="623">
        <f t="shared" si="573"/>
        <v>0</v>
      </c>
      <c r="CR561" s="791">
        <f t="shared" si="574"/>
        <v>6000</v>
      </c>
      <c r="CS561" s="831"/>
      <c r="CT561" s="623">
        <f t="shared" si="589"/>
        <v>0</v>
      </c>
      <c r="CU561" s="789">
        <f t="shared" si="590"/>
        <v>0</v>
      </c>
      <c r="CV561" s="623"/>
      <c r="CW561" s="791">
        <f t="shared" si="591"/>
        <v>0</v>
      </c>
      <c r="CX561" s="623"/>
      <c r="CY561" s="791">
        <f t="shared" si="592"/>
        <v>0</v>
      </c>
      <c r="CZ561" s="791">
        <f t="shared" si="593"/>
        <v>0</v>
      </c>
      <c r="DA561" s="791">
        <f t="shared" si="594"/>
        <v>0</v>
      </c>
      <c r="DB561" s="623"/>
      <c r="DC561" s="623">
        <f t="shared" si="575"/>
        <v>0</v>
      </c>
      <c r="DD561" s="789">
        <f t="shared" si="583"/>
        <v>0</v>
      </c>
      <c r="DE561" s="623"/>
      <c r="DF561" s="791">
        <f t="shared" si="584"/>
        <v>0</v>
      </c>
      <c r="DG561" s="623"/>
      <c r="DH561" s="791">
        <f t="shared" si="585"/>
        <v>0</v>
      </c>
      <c r="DI561" s="623"/>
      <c r="DJ561" s="623"/>
      <c r="DK561" s="623"/>
      <c r="DL561" s="623"/>
      <c r="DM561" s="623"/>
      <c r="DN561" s="623"/>
      <c r="DO561" s="623"/>
      <c r="DP561" s="623"/>
      <c r="DQ561" s="623"/>
      <c r="DR561" s="623"/>
      <c r="DS561" s="623"/>
      <c r="DU561" s="2320">
        <f t="shared" si="576"/>
        <v>12000</v>
      </c>
      <c r="DV561" s="2321">
        <f t="shared" si="597"/>
        <v>12000</v>
      </c>
      <c r="DW561" s="2321">
        <f t="shared" si="598"/>
        <v>12000</v>
      </c>
      <c r="DX561" s="2321">
        <f t="shared" si="586"/>
        <v>0</v>
      </c>
      <c r="DY561" s="2321">
        <f t="shared" si="587"/>
        <v>0</v>
      </c>
      <c r="EG561" s="1946"/>
    </row>
    <row r="562" spans="1:137" s="2317" customFormat="1" hidden="1" x14ac:dyDescent="0.25">
      <c r="A562" s="2310">
        <v>2026</v>
      </c>
      <c r="B562" s="778">
        <v>479</v>
      </c>
      <c r="C562" s="778" t="s">
        <v>58</v>
      </c>
      <c r="D562" s="778">
        <v>3000654</v>
      </c>
      <c r="E562" s="778">
        <v>5005023</v>
      </c>
      <c r="F562" s="778" t="s">
        <v>3011</v>
      </c>
      <c r="G562" s="2310" t="s">
        <v>3012</v>
      </c>
      <c r="H562" s="2310">
        <v>95</v>
      </c>
      <c r="I562" s="779" t="s">
        <v>992</v>
      </c>
      <c r="J562" s="780" t="s">
        <v>10</v>
      </c>
      <c r="K562" s="780" t="s">
        <v>60</v>
      </c>
      <c r="L562" s="778" t="str">
        <f t="shared" si="581"/>
        <v>2.3</v>
      </c>
      <c r="M562" s="2311" t="s">
        <v>62</v>
      </c>
      <c r="N562" s="781"/>
      <c r="O562" s="2310" t="s">
        <v>3134</v>
      </c>
      <c r="P562" s="2310" t="s">
        <v>65</v>
      </c>
      <c r="Q562" s="2313">
        <v>1</v>
      </c>
      <c r="R562" s="2314">
        <v>6000</v>
      </c>
      <c r="S562" s="2310">
        <v>30</v>
      </c>
      <c r="T562" s="2310">
        <v>30</v>
      </c>
      <c r="U562" s="2310"/>
      <c r="V562" s="2310"/>
      <c r="W562" s="2315"/>
      <c r="X562" s="321"/>
      <c r="Y562" s="321"/>
      <c r="Z562" s="322"/>
      <c r="AA562" s="322"/>
      <c r="AB562" s="322"/>
      <c r="AC562" s="322"/>
      <c r="AD562" s="322"/>
      <c r="AE562" s="2314">
        <f t="shared" si="601"/>
        <v>12000</v>
      </c>
      <c r="AF562" s="327">
        <f t="shared" si="620"/>
        <v>6000</v>
      </c>
      <c r="AG562" s="327">
        <f t="shared" si="620"/>
        <v>6000</v>
      </c>
      <c r="AH562" s="327">
        <f t="shared" si="608"/>
        <v>0</v>
      </c>
      <c r="AI562" s="327">
        <f t="shared" si="610"/>
        <v>0</v>
      </c>
      <c r="AJ562" s="327">
        <f t="shared" si="611"/>
        <v>0</v>
      </c>
      <c r="AK562" s="327">
        <f t="shared" si="612"/>
        <v>0</v>
      </c>
      <c r="AL562" s="327">
        <f t="shared" si="613"/>
        <v>0</v>
      </c>
      <c r="AM562" s="327">
        <f t="shared" si="614"/>
        <v>0</v>
      </c>
      <c r="AN562" s="327">
        <f t="shared" si="615"/>
        <v>0</v>
      </c>
      <c r="AO562" s="327">
        <f t="shared" si="616"/>
        <v>0</v>
      </c>
      <c r="AP562" s="327">
        <f t="shared" si="617"/>
        <v>0</v>
      </c>
      <c r="AQ562" s="327">
        <f t="shared" si="618"/>
        <v>0</v>
      </c>
      <c r="AR562" s="2316">
        <f t="shared" si="607"/>
        <v>12000</v>
      </c>
      <c r="AS562" s="2317" t="s">
        <v>2578</v>
      </c>
      <c r="AT562" s="623"/>
      <c r="AU562" s="623"/>
      <c r="AV562" s="623"/>
      <c r="AW562" s="623"/>
      <c r="AX562" s="623"/>
      <c r="AY562" s="623"/>
      <c r="AZ562" s="623"/>
      <c r="BA562" s="830"/>
      <c r="BB562" s="2318" t="s">
        <v>995</v>
      </c>
      <c r="BC562" s="384" t="s">
        <v>3087</v>
      </c>
      <c r="BD562" s="384" t="s">
        <v>3088</v>
      </c>
      <c r="BE562" s="384" t="s">
        <v>3089</v>
      </c>
      <c r="BF562" s="806">
        <v>46030</v>
      </c>
      <c r="BG562" s="384"/>
      <c r="BH562" s="616">
        <v>1854</v>
      </c>
      <c r="BI562" s="616" t="s">
        <v>3058</v>
      </c>
      <c r="BJ562" s="384" t="s">
        <v>3069</v>
      </c>
      <c r="BK562" s="616"/>
      <c r="BL562" s="384"/>
      <c r="BM562" s="384"/>
      <c r="BN562" s="616"/>
      <c r="BO562" s="616"/>
      <c r="BP562" s="616"/>
      <c r="BQ562" s="2116"/>
      <c r="BR562" s="2116"/>
      <c r="BS562" s="2319" t="s">
        <v>3135</v>
      </c>
      <c r="BT562" s="812" t="s">
        <v>2253</v>
      </c>
      <c r="BU562" s="812" t="s">
        <v>3136</v>
      </c>
      <c r="BV562" s="616" t="s">
        <v>3137</v>
      </c>
      <c r="BW562" s="639">
        <v>10075071090</v>
      </c>
      <c r="BX562" s="791">
        <v>6000</v>
      </c>
      <c r="BY562" s="618">
        <v>46035</v>
      </c>
      <c r="BZ562" s="618">
        <v>46081</v>
      </c>
      <c r="CA562" s="788"/>
      <c r="CB562" s="623">
        <f t="shared" si="602"/>
        <v>30</v>
      </c>
      <c r="CC562" s="791">
        <f t="shared" si="603"/>
        <v>6000</v>
      </c>
      <c r="CD562" s="786">
        <v>26</v>
      </c>
      <c r="CE562" s="791">
        <v>6000</v>
      </c>
      <c r="CF562" s="623">
        <v>26</v>
      </c>
      <c r="CG562" s="791">
        <v>6000</v>
      </c>
      <c r="CH562" s="791">
        <f t="shared" si="582"/>
        <v>0</v>
      </c>
      <c r="CI562" s="791">
        <f t="shared" si="609"/>
        <v>0</v>
      </c>
      <c r="CJ562" s="788"/>
      <c r="CK562" s="623">
        <f t="shared" si="605"/>
        <v>30</v>
      </c>
      <c r="CL562" s="791">
        <f t="shared" si="606"/>
        <v>6000</v>
      </c>
      <c r="CM562" s="623">
        <v>30</v>
      </c>
      <c r="CN562" s="791">
        <v>6000</v>
      </c>
      <c r="CO562" s="623">
        <v>30</v>
      </c>
      <c r="CP562" s="791">
        <v>6000</v>
      </c>
      <c r="CQ562" s="623">
        <f t="shared" si="573"/>
        <v>0</v>
      </c>
      <c r="CR562" s="791">
        <f t="shared" si="574"/>
        <v>6000</v>
      </c>
      <c r="CS562" s="831"/>
      <c r="CT562" s="623">
        <f t="shared" si="589"/>
        <v>0</v>
      </c>
      <c r="CU562" s="789">
        <f t="shared" si="590"/>
        <v>0</v>
      </c>
      <c r="CV562" s="623"/>
      <c r="CW562" s="791">
        <f t="shared" si="591"/>
        <v>0</v>
      </c>
      <c r="CX562" s="623"/>
      <c r="CY562" s="791">
        <f t="shared" si="592"/>
        <v>0</v>
      </c>
      <c r="CZ562" s="791">
        <f t="shared" si="593"/>
        <v>0</v>
      </c>
      <c r="DA562" s="791">
        <f t="shared" si="594"/>
        <v>0</v>
      </c>
      <c r="DB562" s="623"/>
      <c r="DC562" s="623">
        <f t="shared" si="575"/>
        <v>0</v>
      </c>
      <c r="DD562" s="789">
        <f t="shared" si="583"/>
        <v>0</v>
      </c>
      <c r="DE562" s="623"/>
      <c r="DF562" s="791">
        <f t="shared" si="584"/>
        <v>0</v>
      </c>
      <c r="DG562" s="623"/>
      <c r="DH562" s="791">
        <f t="shared" si="585"/>
        <v>0</v>
      </c>
      <c r="DI562" s="623"/>
      <c r="DJ562" s="623"/>
      <c r="DK562" s="623"/>
      <c r="DL562" s="623"/>
      <c r="DM562" s="623"/>
      <c r="DN562" s="623"/>
      <c r="DO562" s="623"/>
      <c r="DP562" s="623"/>
      <c r="DQ562" s="623"/>
      <c r="DR562" s="623"/>
      <c r="DS562" s="623"/>
      <c r="DU562" s="2320">
        <f t="shared" si="576"/>
        <v>12000</v>
      </c>
      <c r="DV562" s="2321">
        <f t="shared" si="597"/>
        <v>12000</v>
      </c>
      <c r="DW562" s="2321">
        <f t="shared" si="598"/>
        <v>12000</v>
      </c>
      <c r="DX562" s="2321">
        <f t="shared" si="586"/>
        <v>0</v>
      </c>
      <c r="DY562" s="2321">
        <f t="shared" si="587"/>
        <v>0</v>
      </c>
      <c r="EG562" s="1946"/>
    </row>
    <row r="563" spans="1:137" s="2317" customFormat="1" hidden="1" x14ac:dyDescent="0.25">
      <c r="A563" s="2310">
        <v>2026</v>
      </c>
      <c r="B563" s="778">
        <v>479</v>
      </c>
      <c r="C563" s="778" t="s">
        <v>58</v>
      </c>
      <c r="D563" s="778">
        <v>3000654</v>
      </c>
      <c r="E563" s="778">
        <v>5005023</v>
      </c>
      <c r="F563" s="778" t="s">
        <v>3011</v>
      </c>
      <c r="G563" s="2310" t="s">
        <v>3012</v>
      </c>
      <c r="H563" s="2310">
        <v>95</v>
      </c>
      <c r="I563" s="779" t="s">
        <v>992</v>
      </c>
      <c r="J563" s="780" t="s">
        <v>10</v>
      </c>
      <c r="K563" s="780" t="s">
        <v>60</v>
      </c>
      <c r="L563" s="778" t="str">
        <f t="shared" si="581"/>
        <v>2.3</v>
      </c>
      <c r="M563" s="2311" t="s">
        <v>62</v>
      </c>
      <c r="N563" s="781"/>
      <c r="O563" s="2310" t="s">
        <v>3138</v>
      </c>
      <c r="P563" s="2310" t="s">
        <v>65</v>
      </c>
      <c r="Q563" s="2313">
        <v>1</v>
      </c>
      <c r="R563" s="2314">
        <v>5000</v>
      </c>
      <c r="S563" s="2310">
        <v>30</v>
      </c>
      <c r="T563" s="2310">
        <v>30</v>
      </c>
      <c r="U563" s="2310"/>
      <c r="V563" s="2310"/>
      <c r="W563" s="2315"/>
      <c r="X563" s="321"/>
      <c r="Y563" s="321"/>
      <c r="Z563" s="322"/>
      <c r="AA563" s="322"/>
      <c r="AB563" s="322"/>
      <c r="AC563" s="322"/>
      <c r="AD563" s="322"/>
      <c r="AE563" s="2314">
        <f t="shared" si="601"/>
        <v>10000</v>
      </c>
      <c r="AF563" s="327">
        <f t="shared" ref="AF563:AF586" si="621">+$R563*(S563/30)*Q563</f>
        <v>5000</v>
      </c>
      <c r="AG563" s="327">
        <f t="shared" ref="AG563:AG586" si="622">+$R563*(T563/30)*Q563</f>
        <v>5000</v>
      </c>
      <c r="AH563" s="327">
        <f t="shared" si="608"/>
        <v>0</v>
      </c>
      <c r="AI563" s="327">
        <f t="shared" si="610"/>
        <v>0</v>
      </c>
      <c r="AJ563" s="327">
        <f t="shared" si="611"/>
        <v>0</v>
      </c>
      <c r="AK563" s="327">
        <f t="shared" si="612"/>
        <v>0</v>
      </c>
      <c r="AL563" s="327">
        <f t="shared" si="613"/>
        <v>0</v>
      </c>
      <c r="AM563" s="327">
        <f t="shared" si="614"/>
        <v>0</v>
      </c>
      <c r="AN563" s="327">
        <f t="shared" si="615"/>
        <v>0</v>
      </c>
      <c r="AO563" s="327">
        <f t="shared" si="616"/>
        <v>0</v>
      </c>
      <c r="AP563" s="327">
        <f t="shared" si="617"/>
        <v>0</v>
      </c>
      <c r="AQ563" s="327">
        <f t="shared" si="618"/>
        <v>0</v>
      </c>
      <c r="AR563" s="2316">
        <f t="shared" si="607"/>
        <v>10000</v>
      </c>
      <c r="AS563" s="2317" t="s">
        <v>2578</v>
      </c>
      <c r="AT563" s="623"/>
      <c r="AU563" s="623"/>
      <c r="AV563" s="623"/>
      <c r="AW563" s="623"/>
      <c r="AX563" s="623"/>
      <c r="AY563" s="623"/>
      <c r="AZ563" s="623"/>
      <c r="BA563" s="830"/>
      <c r="BB563" s="2318" t="s">
        <v>995</v>
      </c>
      <c r="BC563" s="384" t="s">
        <v>3087</v>
      </c>
      <c r="BD563" s="384" t="s">
        <v>3088</v>
      </c>
      <c r="BE563" s="384" t="s">
        <v>3089</v>
      </c>
      <c r="BF563" s="806">
        <v>46030</v>
      </c>
      <c r="BG563" s="384"/>
      <c r="BH563" s="616">
        <v>1855</v>
      </c>
      <c r="BI563" s="616" t="s">
        <v>3058</v>
      </c>
      <c r="BJ563" s="384" t="s">
        <v>3018</v>
      </c>
      <c r="BK563" s="616"/>
      <c r="BL563" s="384"/>
      <c r="BM563" s="384"/>
      <c r="BN563" s="616"/>
      <c r="BO563" s="616"/>
      <c r="BP563" s="616"/>
      <c r="BQ563" s="2116"/>
      <c r="BR563" s="2116"/>
      <c r="BS563" s="2319" t="s">
        <v>3139</v>
      </c>
      <c r="BT563" s="812" t="s">
        <v>1103</v>
      </c>
      <c r="BU563" s="812" t="s">
        <v>3140</v>
      </c>
      <c r="BV563" s="616">
        <v>10666773</v>
      </c>
      <c r="BW563" s="639">
        <v>10106667735</v>
      </c>
      <c r="BX563" s="791">
        <v>5000</v>
      </c>
      <c r="BY563" s="618">
        <v>46035</v>
      </c>
      <c r="BZ563" s="618">
        <v>46081</v>
      </c>
      <c r="CA563" s="788"/>
      <c r="CB563" s="623">
        <f t="shared" si="602"/>
        <v>30</v>
      </c>
      <c r="CC563" s="791">
        <f t="shared" si="603"/>
        <v>5000</v>
      </c>
      <c r="CD563" s="786">
        <v>26</v>
      </c>
      <c r="CE563" s="791">
        <v>5000</v>
      </c>
      <c r="CF563" s="623">
        <v>26</v>
      </c>
      <c r="CG563" s="791">
        <v>5000</v>
      </c>
      <c r="CH563" s="791">
        <f t="shared" si="582"/>
        <v>0</v>
      </c>
      <c r="CI563" s="791">
        <f t="shared" si="609"/>
        <v>0</v>
      </c>
      <c r="CJ563" s="788"/>
      <c r="CK563" s="623">
        <f t="shared" si="605"/>
        <v>30</v>
      </c>
      <c r="CL563" s="791">
        <f t="shared" si="606"/>
        <v>5000</v>
      </c>
      <c r="CM563" s="623">
        <v>30</v>
      </c>
      <c r="CN563" s="791">
        <v>5000</v>
      </c>
      <c r="CO563" s="623">
        <v>30</v>
      </c>
      <c r="CP563" s="791">
        <v>5000</v>
      </c>
      <c r="CQ563" s="623">
        <f t="shared" si="573"/>
        <v>0</v>
      </c>
      <c r="CR563" s="791">
        <f t="shared" si="574"/>
        <v>5000</v>
      </c>
      <c r="CS563" s="831"/>
      <c r="CT563" s="623">
        <f t="shared" si="589"/>
        <v>0</v>
      </c>
      <c r="CU563" s="789">
        <f t="shared" si="590"/>
        <v>0</v>
      </c>
      <c r="CV563" s="623"/>
      <c r="CW563" s="791">
        <f t="shared" si="591"/>
        <v>0</v>
      </c>
      <c r="CX563" s="623"/>
      <c r="CY563" s="791">
        <f t="shared" si="592"/>
        <v>0</v>
      </c>
      <c r="CZ563" s="791">
        <f t="shared" si="593"/>
        <v>0</v>
      </c>
      <c r="DA563" s="791">
        <f t="shared" si="594"/>
        <v>0</v>
      </c>
      <c r="DB563" s="623"/>
      <c r="DC563" s="623">
        <f t="shared" si="575"/>
        <v>0</v>
      </c>
      <c r="DD563" s="789">
        <f t="shared" si="583"/>
        <v>0</v>
      </c>
      <c r="DE563" s="623"/>
      <c r="DF563" s="791">
        <f t="shared" si="584"/>
        <v>0</v>
      </c>
      <c r="DG563" s="623"/>
      <c r="DH563" s="791">
        <f t="shared" si="585"/>
        <v>0</v>
      </c>
      <c r="DI563" s="623"/>
      <c r="DJ563" s="623"/>
      <c r="DK563" s="623"/>
      <c r="DL563" s="623"/>
      <c r="DM563" s="623"/>
      <c r="DN563" s="623"/>
      <c r="DO563" s="623"/>
      <c r="DP563" s="623"/>
      <c r="DQ563" s="623"/>
      <c r="DR563" s="623"/>
      <c r="DS563" s="623"/>
      <c r="DU563" s="2320">
        <f t="shared" si="576"/>
        <v>10000</v>
      </c>
      <c r="DV563" s="2321">
        <f t="shared" si="597"/>
        <v>10000</v>
      </c>
      <c r="DW563" s="2321">
        <f t="shared" si="598"/>
        <v>10000</v>
      </c>
      <c r="DX563" s="2321">
        <f t="shared" si="586"/>
        <v>0</v>
      </c>
      <c r="DY563" s="2321">
        <f t="shared" si="587"/>
        <v>0</v>
      </c>
      <c r="EG563" s="1946"/>
    </row>
    <row r="564" spans="1:137" s="2317" customFormat="1" hidden="1" x14ac:dyDescent="0.25">
      <c r="A564" s="2310">
        <v>2026</v>
      </c>
      <c r="B564" s="778">
        <v>479</v>
      </c>
      <c r="C564" s="778" t="s">
        <v>58</v>
      </c>
      <c r="D564" s="778">
        <v>3000654</v>
      </c>
      <c r="E564" s="778">
        <v>5005023</v>
      </c>
      <c r="F564" s="778" t="s">
        <v>3011</v>
      </c>
      <c r="G564" s="2310" t="s">
        <v>3012</v>
      </c>
      <c r="H564" s="2310">
        <v>95</v>
      </c>
      <c r="I564" s="779" t="s">
        <v>992</v>
      </c>
      <c r="J564" s="780" t="s">
        <v>10</v>
      </c>
      <c r="K564" s="780" t="s">
        <v>60</v>
      </c>
      <c r="L564" s="778" t="str">
        <f t="shared" si="581"/>
        <v>2.3</v>
      </c>
      <c r="M564" s="2311" t="s">
        <v>62</v>
      </c>
      <c r="N564" s="781"/>
      <c r="O564" s="2310" t="s">
        <v>3138</v>
      </c>
      <c r="P564" s="2310" t="s">
        <v>65</v>
      </c>
      <c r="Q564" s="2313">
        <v>1</v>
      </c>
      <c r="R564" s="2314">
        <v>5000</v>
      </c>
      <c r="S564" s="2310">
        <v>30</v>
      </c>
      <c r="T564" s="2310">
        <v>30</v>
      </c>
      <c r="U564" s="2310"/>
      <c r="V564" s="2310"/>
      <c r="W564" s="2315"/>
      <c r="X564" s="321"/>
      <c r="Y564" s="321"/>
      <c r="Z564" s="322"/>
      <c r="AA564" s="322"/>
      <c r="AB564" s="322"/>
      <c r="AC564" s="322"/>
      <c r="AD564" s="322"/>
      <c r="AE564" s="2314">
        <f t="shared" si="601"/>
        <v>10000</v>
      </c>
      <c r="AF564" s="327">
        <f t="shared" si="621"/>
        <v>5000</v>
      </c>
      <c r="AG564" s="327">
        <f t="shared" si="622"/>
        <v>5000</v>
      </c>
      <c r="AH564" s="327">
        <f t="shared" si="608"/>
        <v>0</v>
      </c>
      <c r="AI564" s="327">
        <f t="shared" si="610"/>
        <v>0</v>
      </c>
      <c r="AJ564" s="327">
        <f t="shared" si="611"/>
        <v>0</v>
      </c>
      <c r="AK564" s="327">
        <f t="shared" si="612"/>
        <v>0</v>
      </c>
      <c r="AL564" s="327">
        <f t="shared" si="613"/>
        <v>0</v>
      </c>
      <c r="AM564" s="327">
        <f t="shared" si="614"/>
        <v>0</v>
      </c>
      <c r="AN564" s="327">
        <f t="shared" si="615"/>
        <v>0</v>
      </c>
      <c r="AO564" s="327">
        <f t="shared" si="616"/>
        <v>0</v>
      </c>
      <c r="AP564" s="327">
        <f t="shared" si="617"/>
        <v>0</v>
      </c>
      <c r="AQ564" s="327">
        <f t="shared" si="618"/>
        <v>0</v>
      </c>
      <c r="AR564" s="2316">
        <f t="shared" si="607"/>
        <v>10000</v>
      </c>
      <c r="AS564" s="2317" t="s">
        <v>2578</v>
      </c>
      <c r="AT564" s="623"/>
      <c r="AU564" s="623"/>
      <c r="AV564" s="623"/>
      <c r="AW564" s="623"/>
      <c r="AX564" s="623"/>
      <c r="AY564" s="623"/>
      <c r="AZ564" s="623"/>
      <c r="BA564" s="830"/>
      <c r="BB564" s="2318" t="s">
        <v>995</v>
      </c>
      <c r="BC564" s="384" t="s">
        <v>3087</v>
      </c>
      <c r="BD564" s="384" t="s">
        <v>3088</v>
      </c>
      <c r="BE564" s="384" t="s">
        <v>3089</v>
      </c>
      <c r="BF564" s="806">
        <v>46030</v>
      </c>
      <c r="BG564" s="384"/>
      <c r="BH564" s="616">
        <v>1856</v>
      </c>
      <c r="BI564" s="616" t="s">
        <v>3058</v>
      </c>
      <c r="BJ564" s="384" t="s">
        <v>3069</v>
      </c>
      <c r="BK564" s="616"/>
      <c r="BL564" s="384"/>
      <c r="BM564" s="384"/>
      <c r="BN564" s="616"/>
      <c r="BO564" s="616"/>
      <c r="BP564" s="616"/>
      <c r="BQ564" s="2116"/>
      <c r="BR564" s="2116"/>
      <c r="BS564" s="2319" t="s">
        <v>3141</v>
      </c>
      <c r="BT564" s="812" t="s">
        <v>3142</v>
      </c>
      <c r="BU564" s="812" t="s">
        <v>3143</v>
      </c>
      <c r="BV564" s="639">
        <v>45728536</v>
      </c>
      <c r="BW564" s="639">
        <v>10457285367</v>
      </c>
      <c r="BX564" s="791">
        <v>5000</v>
      </c>
      <c r="BY564" s="618">
        <v>46035</v>
      </c>
      <c r="BZ564" s="618">
        <v>46081</v>
      </c>
      <c r="CA564" s="788"/>
      <c r="CB564" s="623">
        <f t="shared" si="602"/>
        <v>30</v>
      </c>
      <c r="CC564" s="791">
        <f t="shared" si="603"/>
        <v>5000</v>
      </c>
      <c r="CD564" s="786">
        <v>26</v>
      </c>
      <c r="CE564" s="791">
        <v>5000</v>
      </c>
      <c r="CF564" s="623">
        <v>26</v>
      </c>
      <c r="CG564" s="791">
        <v>5000</v>
      </c>
      <c r="CH564" s="791">
        <f t="shared" si="582"/>
        <v>0</v>
      </c>
      <c r="CI564" s="791">
        <f t="shared" si="609"/>
        <v>0</v>
      </c>
      <c r="CJ564" s="788"/>
      <c r="CK564" s="623">
        <f t="shared" si="605"/>
        <v>30</v>
      </c>
      <c r="CL564" s="791">
        <f t="shared" si="606"/>
        <v>5000</v>
      </c>
      <c r="CM564" s="623">
        <v>30</v>
      </c>
      <c r="CN564" s="791">
        <v>5000</v>
      </c>
      <c r="CO564" s="623">
        <v>30</v>
      </c>
      <c r="CP564" s="791">
        <v>5000</v>
      </c>
      <c r="CQ564" s="623">
        <f t="shared" si="573"/>
        <v>0</v>
      </c>
      <c r="CR564" s="791">
        <f t="shared" si="574"/>
        <v>5000</v>
      </c>
      <c r="CS564" s="831"/>
      <c r="CT564" s="623">
        <f t="shared" si="589"/>
        <v>0</v>
      </c>
      <c r="CU564" s="789">
        <f t="shared" si="590"/>
        <v>0</v>
      </c>
      <c r="CV564" s="623"/>
      <c r="CW564" s="791">
        <f t="shared" si="591"/>
        <v>0</v>
      </c>
      <c r="CX564" s="623"/>
      <c r="CY564" s="791">
        <f t="shared" si="592"/>
        <v>0</v>
      </c>
      <c r="CZ564" s="791">
        <f t="shared" si="593"/>
        <v>0</v>
      </c>
      <c r="DA564" s="791">
        <f t="shared" si="594"/>
        <v>0</v>
      </c>
      <c r="DB564" s="623"/>
      <c r="DC564" s="623">
        <f t="shared" si="575"/>
        <v>0</v>
      </c>
      <c r="DD564" s="789">
        <f t="shared" si="583"/>
        <v>0</v>
      </c>
      <c r="DE564" s="623"/>
      <c r="DF564" s="791">
        <f t="shared" si="584"/>
        <v>0</v>
      </c>
      <c r="DG564" s="623"/>
      <c r="DH564" s="791">
        <f t="shared" si="585"/>
        <v>0</v>
      </c>
      <c r="DI564" s="623"/>
      <c r="DJ564" s="623"/>
      <c r="DK564" s="623"/>
      <c r="DL564" s="623"/>
      <c r="DM564" s="623"/>
      <c r="DN564" s="623"/>
      <c r="DO564" s="623"/>
      <c r="DP564" s="623"/>
      <c r="DQ564" s="623"/>
      <c r="DR564" s="623"/>
      <c r="DS564" s="623"/>
      <c r="DU564" s="2320">
        <f t="shared" si="576"/>
        <v>10000</v>
      </c>
      <c r="DV564" s="2321">
        <f t="shared" si="597"/>
        <v>10000</v>
      </c>
      <c r="DW564" s="2321">
        <f t="shared" si="598"/>
        <v>10000</v>
      </c>
      <c r="DX564" s="2321">
        <f t="shared" si="586"/>
        <v>0</v>
      </c>
      <c r="DY564" s="2321">
        <f t="shared" si="587"/>
        <v>0</v>
      </c>
      <c r="EG564" s="1946"/>
    </row>
    <row r="565" spans="1:137" s="2317" customFormat="1" hidden="1" x14ac:dyDescent="0.25">
      <c r="A565" s="2310">
        <v>2026</v>
      </c>
      <c r="B565" s="778">
        <v>479</v>
      </c>
      <c r="C565" s="778" t="s">
        <v>58</v>
      </c>
      <c r="D565" s="778">
        <v>3000654</v>
      </c>
      <c r="E565" s="778">
        <v>5005023</v>
      </c>
      <c r="F565" s="778" t="s">
        <v>3011</v>
      </c>
      <c r="G565" s="2310" t="s">
        <v>3012</v>
      </c>
      <c r="H565" s="2310">
        <v>95</v>
      </c>
      <c r="I565" s="779" t="s">
        <v>992</v>
      </c>
      <c r="J565" s="780" t="s">
        <v>10</v>
      </c>
      <c r="K565" s="780" t="s">
        <v>60</v>
      </c>
      <c r="L565" s="778" t="str">
        <f t="shared" si="581"/>
        <v>2.3</v>
      </c>
      <c r="M565" s="2311" t="s">
        <v>62</v>
      </c>
      <c r="N565" s="781"/>
      <c r="O565" s="2310" t="s">
        <v>3138</v>
      </c>
      <c r="P565" s="2310" t="s">
        <v>65</v>
      </c>
      <c r="Q565" s="2313">
        <v>1</v>
      </c>
      <c r="R565" s="2314">
        <v>5000</v>
      </c>
      <c r="S565" s="2310">
        <v>30</v>
      </c>
      <c r="T565" s="2310">
        <v>30</v>
      </c>
      <c r="U565" s="2310"/>
      <c r="V565" s="2310"/>
      <c r="W565" s="2315"/>
      <c r="X565" s="321"/>
      <c r="Y565" s="321"/>
      <c r="Z565" s="322"/>
      <c r="AA565" s="322"/>
      <c r="AB565" s="322"/>
      <c r="AC565" s="322"/>
      <c r="AD565" s="322"/>
      <c r="AE565" s="2314">
        <f t="shared" si="601"/>
        <v>10000</v>
      </c>
      <c r="AF565" s="327">
        <f t="shared" si="621"/>
        <v>5000</v>
      </c>
      <c r="AG565" s="327">
        <f t="shared" si="622"/>
        <v>5000</v>
      </c>
      <c r="AH565" s="327">
        <f t="shared" si="608"/>
        <v>0</v>
      </c>
      <c r="AI565" s="327">
        <f t="shared" si="610"/>
        <v>0</v>
      </c>
      <c r="AJ565" s="327">
        <f t="shared" si="611"/>
        <v>0</v>
      </c>
      <c r="AK565" s="327">
        <f t="shared" si="612"/>
        <v>0</v>
      </c>
      <c r="AL565" s="327">
        <f t="shared" si="613"/>
        <v>0</v>
      </c>
      <c r="AM565" s="327">
        <f t="shared" si="614"/>
        <v>0</v>
      </c>
      <c r="AN565" s="327">
        <f t="shared" si="615"/>
        <v>0</v>
      </c>
      <c r="AO565" s="327">
        <f t="shared" si="616"/>
        <v>0</v>
      </c>
      <c r="AP565" s="327">
        <f t="shared" si="617"/>
        <v>0</v>
      </c>
      <c r="AQ565" s="327">
        <f t="shared" si="618"/>
        <v>0</v>
      </c>
      <c r="AR565" s="2316">
        <f t="shared" si="607"/>
        <v>10000</v>
      </c>
      <c r="AS565" s="2317" t="s">
        <v>2578</v>
      </c>
      <c r="AT565" s="623"/>
      <c r="AU565" s="623"/>
      <c r="AV565" s="623"/>
      <c r="AW565" s="623"/>
      <c r="AX565" s="623"/>
      <c r="AY565" s="623"/>
      <c r="AZ565" s="623"/>
      <c r="BA565" s="830"/>
      <c r="BB565" s="2318" t="s">
        <v>995</v>
      </c>
      <c r="BC565" s="384" t="s">
        <v>3087</v>
      </c>
      <c r="BD565" s="384" t="s">
        <v>3088</v>
      </c>
      <c r="BE565" s="384" t="s">
        <v>3089</v>
      </c>
      <c r="BF565" s="806">
        <v>46030</v>
      </c>
      <c r="BG565" s="384"/>
      <c r="BH565" s="616">
        <v>1857</v>
      </c>
      <c r="BI565" s="616" t="s">
        <v>3058</v>
      </c>
      <c r="BJ565" s="384" t="s">
        <v>3018</v>
      </c>
      <c r="BK565" s="616"/>
      <c r="BL565" s="384"/>
      <c r="BM565" s="384"/>
      <c r="BN565" s="616"/>
      <c r="BO565" s="616"/>
      <c r="BP565" s="616"/>
      <c r="BQ565" s="2116"/>
      <c r="BR565" s="2116"/>
      <c r="BS565" s="2319" t="s">
        <v>3144</v>
      </c>
      <c r="BT565" s="812" t="s">
        <v>1141</v>
      </c>
      <c r="BU565" s="812" t="s">
        <v>3145</v>
      </c>
      <c r="BV565" s="639">
        <v>42223682</v>
      </c>
      <c r="BW565" s="639">
        <v>10422236827</v>
      </c>
      <c r="BX565" s="791">
        <v>5000</v>
      </c>
      <c r="BY565" s="618">
        <v>46035</v>
      </c>
      <c r="BZ565" s="618">
        <v>46081</v>
      </c>
      <c r="CA565" s="788"/>
      <c r="CB565" s="623">
        <f t="shared" si="602"/>
        <v>30</v>
      </c>
      <c r="CC565" s="791">
        <f t="shared" si="603"/>
        <v>5000</v>
      </c>
      <c r="CD565" s="786">
        <v>26</v>
      </c>
      <c r="CE565" s="791">
        <v>5000</v>
      </c>
      <c r="CF565" s="623">
        <v>26</v>
      </c>
      <c r="CG565" s="791">
        <v>5000</v>
      </c>
      <c r="CH565" s="791">
        <f t="shared" si="582"/>
        <v>0</v>
      </c>
      <c r="CI565" s="791">
        <f t="shared" si="609"/>
        <v>0</v>
      </c>
      <c r="CJ565" s="788"/>
      <c r="CK565" s="623">
        <f t="shared" si="605"/>
        <v>30</v>
      </c>
      <c r="CL565" s="791">
        <f t="shared" si="606"/>
        <v>5000</v>
      </c>
      <c r="CM565" s="623">
        <v>30</v>
      </c>
      <c r="CN565" s="791">
        <v>5000</v>
      </c>
      <c r="CO565" s="623">
        <v>30</v>
      </c>
      <c r="CP565" s="791">
        <v>5000</v>
      </c>
      <c r="CQ565" s="623">
        <f t="shared" si="573"/>
        <v>0</v>
      </c>
      <c r="CR565" s="791">
        <f t="shared" si="574"/>
        <v>5000</v>
      </c>
      <c r="CS565" s="831"/>
      <c r="CT565" s="623">
        <f t="shared" si="589"/>
        <v>0</v>
      </c>
      <c r="CU565" s="789">
        <f t="shared" si="590"/>
        <v>0</v>
      </c>
      <c r="CV565" s="623"/>
      <c r="CW565" s="791">
        <f t="shared" si="591"/>
        <v>0</v>
      </c>
      <c r="CX565" s="623"/>
      <c r="CY565" s="791">
        <f t="shared" si="592"/>
        <v>0</v>
      </c>
      <c r="CZ565" s="791">
        <f t="shared" si="593"/>
        <v>0</v>
      </c>
      <c r="DA565" s="791">
        <f t="shared" si="594"/>
        <v>0</v>
      </c>
      <c r="DB565" s="623"/>
      <c r="DC565" s="623">
        <f t="shared" si="575"/>
        <v>0</v>
      </c>
      <c r="DD565" s="789">
        <f t="shared" si="583"/>
        <v>0</v>
      </c>
      <c r="DE565" s="623"/>
      <c r="DF565" s="791">
        <f t="shared" si="584"/>
        <v>0</v>
      </c>
      <c r="DG565" s="623"/>
      <c r="DH565" s="791">
        <f t="shared" si="585"/>
        <v>0</v>
      </c>
      <c r="DI565" s="623"/>
      <c r="DJ565" s="623"/>
      <c r="DK565" s="623"/>
      <c r="DL565" s="623"/>
      <c r="DM565" s="623"/>
      <c r="DN565" s="623"/>
      <c r="DO565" s="623"/>
      <c r="DP565" s="623"/>
      <c r="DQ565" s="623"/>
      <c r="DR565" s="623"/>
      <c r="DS565" s="623"/>
      <c r="DU565" s="2320">
        <f t="shared" si="576"/>
        <v>10000</v>
      </c>
      <c r="DV565" s="2321">
        <f t="shared" si="597"/>
        <v>10000</v>
      </c>
      <c r="DW565" s="2321">
        <f t="shared" si="598"/>
        <v>10000</v>
      </c>
      <c r="DX565" s="2321">
        <f t="shared" si="586"/>
        <v>0</v>
      </c>
      <c r="DY565" s="2321">
        <f t="shared" si="587"/>
        <v>0</v>
      </c>
      <c r="EG565" s="1946"/>
    </row>
    <row r="566" spans="1:137" s="2317" customFormat="1" hidden="1" x14ac:dyDescent="0.25">
      <c r="A566" s="2310">
        <v>2026</v>
      </c>
      <c r="B566" s="778">
        <v>479</v>
      </c>
      <c r="C566" s="778" t="s">
        <v>58</v>
      </c>
      <c r="D566" s="778">
        <v>3000654</v>
      </c>
      <c r="E566" s="778">
        <v>5005023</v>
      </c>
      <c r="F566" s="778" t="s">
        <v>3011</v>
      </c>
      <c r="G566" s="2310" t="s">
        <v>3012</v>
      </c>
      <c r="H566" s="2310">
        <v>95</v>
      </c>
      <c r="I566" s="779" t="s">
        <v>992</v>
      </c>
      <c r="J566" s="780" t="s">
        <v>10</v>
      </c>
      <c r="K566" s="780" t="s">
        <v>60</v>
      </c>
      <c r="L566" s="778" t="str">
        <f t="shared" si="581"/>
        <v>2.3</v>
      </c>
      <c r="M566" s="2311" t="s">
        <v>62</v>
      </c>
      <c r="N566" s="781"/>
      <c r="O566" s="2310" t="s">
        <v>3138</v>
      </c>
      <c r="P566" s="2310" t="s">
        <v>65</v>
      </c>
      <c r="Q566" s="2313">
        <v>1</v>
      </c>
      <c r="R566" s="2314">
        <v>5000</v>
      </c>
      <c r="S566" s="2310">
        <v>30</v>
      </c>
      <c r="T566" s="2310">
        <v>30</v>
      </c>
      <c r="U566" s="2310"/>
      <c r="V566" s="2310"/>
      <c r="W566" s="2315"/>
      <c r="X566" s="321"/>
      <c r="Y566" s="321"/>
      <c r="Z566" s="322"/>
      <c r="AA566" s="322"/>
      <c r="AB566" s="322"/>
      <c r="AC566" s="322"/>
      <c r="AD566" s="322"/>
      <c r="AE566" s="2314">
        <f t="shared" si="601"/>
        <v>10000</v>
      </c>
      <c r="AF566" s="327">
        <f t="shared" si="621"/>
        <v>5000</v>
      </c>
      <c r="AG566" s="327">
        <f t="shared" si="622"/>
        <v>5000</v>
      </c>
      <c r="AH566" s="327">
        <f t="shared" si="608"/>
        <v>0</v>
      </c>
      <c r="AI566" s="327">
        <f t="shared" si="610"/>
        <v>0</v>
      </c>
      <c r="AJ566" s="327">
        <f t="shared" si="611"/>
        <v>0</v>
      </c>
      <c r="AK566" s="327">
        <f t="shared" si="612"/>
        <v>0</v>
      </c>
      <c r="AL566" s="327">
        <f t="shared" si="613"/>
        <v>0</v>
      </c>
      <c r="AM566" s="327">
        <f t="shared" si="614"/>
        <v>0</v>
      </c>
      <c r="AN566" s="327">
        <f t="shared" si="615"/>
        <v>0</v>
      </c>
      <c r="AO566" s="327">
        <f t="shared" si="616"/>
        <v>0</v>
      </c>
      <c r="AP566" s="327">
        <f t="shared" si="617"/>
        <v>0</v>
      </c>
      <c r="AQ566" s="327">
        <f t="shared" si="618"/>
        <v>0</v>
      </c>
      <c r="AR566" s="2316">
        <f t="shared" si="607"/>
        <v>10000</v>
      </c>
      <c r="AS566" s="2317" t="s">
        <v>2578</v>
      </c>
      <c r="AT566" s="623"/>
      <c r="AU566" s="623"/>
      <c r="AV566" s="623"/>
      <c r="AW566" s="623"/>
      <c r="AX566" s="623"/>
      <c r="AY566" s="623"/>
      <c r="AZ566" s="623"/>
      <c r="BA566" s="830"/>
      <c r="BB566" s="2318" t="s">
        <v>995</v>
      </c>
      <c r="BC566" s="384" t="s">
        <v>3087</v>
      </c>
      <c r="BD566" s="384" t="s">
        <v>3088</v>
      </c>
      <c r="BE566" s="384" t="s">
        <v>3089</v>
      </c>
      <c r="BF566" s="806">
        <v>46030</v>
      </c>
      <c r="BG566" s="384"/>
      <c r="BH566" s="616">
        <v>1858</v>
      </c>
      <c r="BI566" s="616" t="s">
        <v>3058</v>
      </c>
      <c r="BJ566" s="384" t="s">
        <v>3032</v>
      </c>
      <c r="BK566" s="616"/>
      <c r="BL566" s="384"/>
      <c r="BM566" s="384"/>
      <c r="BN566" s="616"/>
      <c r="BO566" s="616"/>
      <c r="BP566" s="616"/>
      <c r="BQ566" s="2116"/>
      <c r="BR566" s="2116"/>
      <c r="BS566" s="2319" t="s">
        <v>3146</v>
      </c>
      <c r="BT566" s="812" t="s">
        <v>1777</v>
      </c>
      <c r="BU566" s="812" t="s">
        <v>1778</v>
      </c>
      <c r="BV566" s="639">
        <v>47553669</v>
      </c>
      <c r="BW566" s="639">
        <v>10475536695</v>
      </c>
      <c r="BX566" s="791">
        <v>5000</v>
      </c>
      <c r="BY566" s="618">
        <v>46035</v>
      </c>
      <c r="BZ566" s="618">
        <v>46081</v>
      </c>
      <c r="CA566" s="788"/>
      <c r="CB566" s="623">
        <f t="shared" si="602"/>
        <v>30</v>
      </c>
      <c r="CC566" s="791">
        <f t="shared" si="603"/>
        <v>5000</v>
      </c>
      <c r="CD566" s="786">
        <v>26</v>
      </c>
      <c r="CE566" s="791">
        <v>5000</v>
      </c>
      <c r="CF566" s="623">
        <v>26</v>
      </c>
      <c r="CG566" s="791">
        <v>5000</v>
      </c>
      <c r="CH566" s="791">
        <f t="shared" si="582"/>
        <v>0</v>
      </c>
      <c r="CI566" s="791">
        <f t="shared" si="609"/>
        <v>0</v>
      </c>
      <c r="CJ566" s="788"/>
      <c r="CK566" s="623">
        <f t="shared" si="605"/>
        <v>30</v>
      </c>
      <c r="CL566" s="791">
        <f t="shared" si="606"/>
        <v>5000</v>
      </c>
      <c r="CM566" s="623">
        <v>30</v>
      </c>
      <c r="CN566" s="791">
        <v>5000</v>
      </c>
      <c r="CO566" s="623">
        <v>30</v>
      </c>
      <c r="CP566" s="791">
        <v>5000</v>
      </c>
      <c r="CQ566" s="623">
        <f t="shared" si="573"/>
        <v>0</v>
      </c>
      <c r="CR566" s="791">
        <f t="shared" si="574"/>
        <v>5000</v>
      </c>
      <c r="CS566" s="831"/>
      <c r="CT566" s="623">
        <f t="shared" si="589"/>
        <v>0</v>
      </c>
      <c r="CU566" s="789">
        <f t="shared" si="590"/>
        <v>0</v>
      </c>
      <c r="CV566" s="623"/>
      <c r="CW566" s="791">
        <f t="shared" si="591"/>
        <v>0</v>
      </c>
      <c r="CX566" s="623"/>
      <c r="CY566" s="791">
        <f t="shared" si="592"/>
        <v>0</v>
      </c>
      <c r="CZ566" s="791">
        <f t="shared" si="593"/>
        <v>0</v>
      </c>
      <c r="DA566" s="791">
        <f t="shared" si="594"/>
        <v>0</v>
      </c>
      <c r="DB566" s="623"/>
      <c r="DC566" s="623">
        <f t="shared" si="575"/>
        <v>0</v>
      </c>
      <c r="DD566" s="789">
        <f t="shared" si="583"/>
        <v>0</v>
      </c>
      <c r="DE566" s="623"/>
      <c r="DF566" s="791">
        <f t="shared" si="584"/>
        <v>0</v>
      </c>
      <c r="DG566" s="623"/>
      <c r="DH566" s="791">
        <f t="shared" si="585"/>
        <v>0</v>
      </c>
      <c r="DI566" s="623"/>
      <c r="DJ566" s="623"/>
      <c r="DK566" s="623"/>
      <c r="DL566" s="623"/>
      <c r="DM566" s="623"/>
      <c r="DN566" s="623"/>
      <c r="DO566" s="623"/>
      <c r="DP566" s="623"/>
      <c r="DQ566" s="623"/>
      <c r="DR566" s="623"/>
      <c r="DS566" s="623"/>
      <c r="DU566" s="2320">
        <f t="shared" si="576"/>
        <v>10000</v>
      </c>
      <c r="DV566" s="2321">
        <f t="shared" si="597"/>
        <v>10000</v>
      </c>
      <c r="DW566" s="2321">
        <f t="shared" si="598"/>
        <v>10000</v>
      </c>
      <c r="DX566" s="2321">
        <f t="shared" si="586"/>
        <v>0</v>
      </c>
      <c r="DY566" s="2321">
        <f t="shared" si="587"/>
        <v>0</v>
      </c>
      <c r="EG566" s="1946"/>
    </row>
    <row r="567" spans="1:137" s="2317" customFormat="1" hidden="1" x14ac:dyDescent="0.25">
      <c r="A567" s="2310">
        <v>2026</v>
      </c>
      <c r="B567" s="778">
        <v>479</v>
      </c>
      <c r="C567" s="778" t="s">
        <v>58</v>
      </c>
      <c r="D567" s="778">
        <v>3000654</v>
      </c>
      <c r="E567" s="778">
        <v>5005023</v>
      </c>
      <c r="F567" s="778" t="s">
        <v>3011</v>
      </c>
      <c r="G567" s="2310" t="s">
        <v>3012</v>
      </c>
      <c r="H567" s="2310">
        <v>95</v>
      </c>
      <c r="I567" s="779" t="s">
        <v>992</v>
      </c>
      <c r="J567" s="780" t="s">
        <v>10</v>
      </c>
      <c r="K567" s="780" t="s">
        <v>60</v>
      </c>
      <c r="L567" s="778" t="str">
        <f t="shared" si="581"/>
        <v>2.3</v>
      </c>
      <c r="M567" s="2311" t="s">
        <v>62</v>
      </c>
      <c r="N567" s="781"/>
      <c r="O567" s="2310" t="s">
        <v>3138</v>
      </c>
      <c r="P567" s="2310" t="s">
        <v>65</v>
      </c>
      <c r="Q567" s="2313">
        <v>1</v>
      </c>
      <c r="R567" s="2314">
        <v>5000</v>
      </c>
      <c r="S567" s="2310">
        <v>30</v>
      </c>
      <c r="T567" s="2310">
        <v>30</v>
      </c>
      <c r="U567" s="2310"/>
      <c r="V567" s="2310"/>
      <c r="W567" s="2315"/>
      <c r="X567" s="321"/>
      <c r="Y567" s="321"/>
      <c r="Z567" s="322"/>
      <c r="AA567" s="322"/>
      <c r="AB567" s="322"/>
      <c r="AC567" s="322"/>
      <c r="AD567" s="322"/>
      <c r="AE567" s="2314">
        <f t="shared" si="601"/>
        <v>10000</v>
      </c>
      <c r="AF567" s="327">
        <f t="shared" si="621"/>
        <v>5000</v>
      </c>
      <c r="AG567" s="327">
        <f t="shared" si="622"/>
        <v>5000</v>
      </c>
      <c r="AH567" s="327">
        <f t="shared" si="608"/>
        <v>0</v>
      </c>
      <c r="AI567" s="327">
        <f t="shared" si="610"/>
        <v>0</v>
      </c>
      <c r="AJ567" s="327">
        <f t="shared" si="611"/>
        <v>0</v>
      </c>
      <c r="AK567" s="327">
        <f t="shared" si="612"/>
        <v>0</v>
      </c>
      <c r="AL567" s="327">
        <f t="shared" si="613"/>
        <v>0</v>
      </c>
      <c r="AM567" s="327">
        <f t="shared" si="614"/>
        <v>0</v>
      </c>
      <c r="AN567" s="327">
        <f t="shared" si="615"/>
        <v>0</v>
      </c>
      <c r="AO567" s="327">
        <f t="shared" si="616"/>
        <v>0</v>
      </c>
      <c r="AP567" s="327">
        <f t="shared" si="617"/>
        <v>0</v>
      </c>
      <c r="AQ567" s="327">
        <f t="shared" si="618"/>
        <v>0</v>
      </c>
      <c r="AR567" s="2316">
        <f t="shared" si="607"/>
        <v>10000</v>
      </c>
      <c r="AS567" s="2317" t="s">
        <v>2578</v>
      </c>
      <c r="AT567" s="623"/>
      <c r="AU567" s="623"/>
      <c r="AV567" s="623"/>
      <c r="AW567" s="623"/>
      <c r="AX567" s="623"/>
      <c r="AY567" s="623"/>
      <c r="AZ567" s="623"/>
      <c r="BA567" s="830"/>
      <c r="BB567" s="2318" t="s">
        <v>995</v>
      </c>
      <c r="BC567" s="384" t="s">
        <v>3087</v>
      </c>
      <c r="BD567" s="384" t="s">
        <v>3088</v>
      </c>
      <c r="BE567" s="384" t="s">
        <v>3089</v>
      </c>
      <c r="BF567" s="806">
        <v>46030</v>
      </c>
      <c r="BG567" s="384"/>
      <c r="BH567" s="616">
        <v>1859</v>
      </c>
      <c r="BI567" s="616" t="s">
        <v>3058</v>
      </c>
      <c r="BJ567" s="384" t="s">
        <v>3018</v>
      </c>
      <c r="BK567" s="616"/>
      <c r="BL567" s="384"/>
      <c r="BM567" s="384"/>
      <c r="BN567" s="616"/>
      <c r="BO567" s="616"/>
      <c r="BP567" s="616"/>
      <c r="BQ567" s="2116"/>
      <c r="BR567" s="2116"/>
      <c r="BS567" s="2319" t="s">
        <v>1526</v>
      </c>
      <c r="BT567" s="812" t="s">
        <v>3147</v>
      </c>
      <c r="BU567" s="812" t="s">
        <v>3148</v>
      </c>
      <c r="BV567" s="616">
        <v>42545681</v>
      </c>
      <c r="BW567" s="639">
        <v>10425456810</v>
      </c>
      <c r="BX567" s="791">
        <v>5000</v>
      </c>
      <c r="BY567" s="618">
        <v>46035</v>
      </c>
      <c r="BZ567" s="618">
        <v>46081</v>
      </c>
      <c r="CA567" s="788"/>
      <c r="CB567" s="623">
        <f t="shared" si="602"/>
        <v>30</v>
      </c>
      <c r="CC567" s="791">
        <f t="shared" si="603"/>
        <v>5000</v>
      </c>
      <c r="CD567" s="786">
        <v>26</v>
      </c>
      <c r="CE567" s="791">
        <v>5000</v>
      </c>
      <c r="CF567" s="623">
        <v>26</v>
      </c>
      <c r="CG567" s="791">
        <v>5000</v>
      </c>
      <c r="CH567" s="791">
        <f t="shared" si="582"/>
        <v>0</v>
      </c>
      <c r="CI567" s="791">
        <f t="shared" si="609"/>
        <v>0</v>
      </c>
      <c r="CJ567" s="788"/>
      <c r="CK567" s="623">
        <f t="shared" si="605"/>
        <v>30</v>
      </c>
      <c r="CL567" s="791">
        <f t="shared" si="606"/>
        <v>5000</v>
      </c>
      <c r="CM567" s="623">
        <v>30</v>
      </c>
      <c r="CN567" s="791">
        <v>5000</v>
      </c>
      <c r="CO567" s="623">
        <v>30</v>
      </c>
      <c r="CP567" s="791">
        <v>5000</v>
      </c>
      <c r="CQ567" s="623">
        <f t="shared" si="573"/>
        <v>0</v>
      </c>
      <c r="CR567" s="791">
        <f t="shared" si="574"/>
        <v>5000</v>
      </c>
      <c r="CS567" s="831"/>
      <c r="CT567" s="623">
        <f t="shared" si="589"/>
        <v>0</v>
      </c>
      <c r="CU567" s="789">
        <f t="shared" si="590"/>
        <v>0</v>
      </c>
      <c r="CV567" s="623"/>
      <c r="CW567" s="791">
        <f t="shared" si="591"/>
        <v>0</v>
      </c>
      <c r="CX567" s="623"/>
      <c r="CY567" s="791">
        <f t="shared" si="592"/>
        <v>0</v>
      </c>
      <c r="CZ567" s="791">
        <f t="shared" si="593"/>
        <v>0</v>
      </c>
      <c r="DA567" s="791">
        <f t="shared" si="594"/>
        <v>0</v>
      </c>
      <c r="DB567" s="623"/>
      <c r="DC567" s="623">
        <f t="shared" si="575"/>
        <v>0</v>
      </c>
      <c r="DD567" s="789">
        <f t="shared" si="583"/>
        <v>0</v>
      </c>
      <c r="DE567" s="623"/>
      <c r="DF567" s="791">
        <f t="shared" si="584"/>
        <v>0</v>
      </c>
      <c r="DG567" s="623"/>
      <c r="DH567" s="791">
        <f t="shared" si="585"/>
        <v>0</v>
      </c>
      <c r="DI567" s="623"/>
      <c r="DJ567" s="623"/>
      <c r="DK567" s="623"/>
      <c r="DL567" s="623"/>
      <c r="DM567" s="623"/>
      <c r="DN567" s="623"/>
      <c r="DO567" s="623"/>
      <c r="DP567" s="623"/>
      <c r="DQ567" s="623"/>
      <c r="DR567" s="623"/>
      <c r="DS567" s="623"/>
      <c r="DU567" s="2320">
        <f t="shared" si="576"/>
        <v>10000</v>
      </c>
      <c r="DV567" s="2321">
        <f t="shared" si="597"/>
        <v>10000</v>
      </c>
      <c r="DW567" s="2321">
        <f t="shared" si="598"/>
        <v>10000</v>
      </c>
      <c r="DX567" s="2321">
        <f t="shared" si="586"/>
        <v>0</v>
      </c>
      <c r="DY567" s="2321">
        <f t="shared" si="587"/>
        <v>0</v>
      </c>
      <c r="EG567" s="1946"/>
    </row>
    <row r="568" spans="1:137" s="2317" customFormat="1" hidden="1" x14ac:dyDescent="0.25">
      <c r="A568" s="2310">
        <v>2026</v>
      </c>
      <c r="B568" s="778">
        <v>479</v>
      </c>
      <c r="C568" s="778" t="s">
        <v>58</v>
      </c>
      <c r="D568" s="778">
        <v>3000654</v>
      </c>
      <c r="E568" s="778">
        <v>5005023</v>
      </c>
      <c r="F568" s="778" t="s">
        <v>3011</v>
      </c>
      <c r="G568" s="2310" t="s">
        <v>3012</v>
      </c>
      <c r="H568" s="2310">
        <v>95</v>
      </c>
      <c r="I568" s="779" t="s">
        <v>992</v>
      </c>
      <c r="J568" s="780" t="s">
        <v>10</v>
      </c>
      <c r="K568" s="780" t="s">
        <v>60</v>
      </c>
      <c r="L568" s="778" t="str">
        <f t="shared" si="581"/>
        <v>2.3</v>
      </c>
      <c r="M568" s="2311" t="s">
        <v>62</v>
      </c>
      <c r="N568" s="781"/>
      <c r="O568" s="2310" t="s">
        <v>3138</v>
      </c>
      <c r="P568" s="2310" t="s">
        <v>65</v>
      </c>
      <c r="Q568" s="2313">
        <v>1</v>
      </c>
      <c r="R568" s="2314">
        <v>5000</v>
      </c>
      <c r="S568" s="2310">
        <v>30</v>
      </c>
      <c r="T568" s="2310">
        <v>30</v>
      </c>
      <c r="U568" s="2310"/>
      <c r="V568" s="2310"/>
      <c r="W568" s="2315"/>
      <c r="X568" s="321"/>
      <c r="Y568" s="321"/>
      <c r="Z568" s="322"/>
      <c r="AA568" s="322"/>
      <c r="AB568" s="322"/>
      <c r="AC568" s="322"/>
      <c r="AD568" s="322"/>
      <c r="AE568" s="2314">
        <f t="shared" si="601"/>
        <v>10000</v>
      </c>
      <c r="AF568" s="327">
        <f t="shared" si="621"/>
        <v>5000</v>
      </c>
      <c r="AG568" s="327">
        <f t="shared" si="622"/>
        <v>5000</v>
      </c>
      <c r="AH568" s="327">
        <f t="shared" si="608"/>
        <v>0</v>
      </c>
      <c r="AI568" s="327">
        <f t="shared" si="610"/>
        <v>0</v>
      </c>
      <c r="AJ568" s="327">
        <f t="shared" si="611"/>
        <v>0</v>
      </c>
      <c r="AK568" s="327">
        <f t="shared" si="612"/>
        <v>0</v>
      </c>
      <c r="AL568" s="327">
        <f t="shared" si="613"/>
        <v>0</v>
      </c>
      <c r="AM568" s="327">
        <f t="shared" si="614"/>
        <v>0</v>
      </c>
      <c r="AN568" s="327">
        <f t="shared" si="615"/>
        <v>0</v>
      </c>
      <c r="AO568" s="327">
        <f t="shared" si="616"/>
        <v>0</v>
      </c>
      <c r="AP568" s="327">
        <f t="shared" si="617"/>
        <v>0</v>
      </c>
      <c r="AQ568" s="327">
        <f t="shared" si="618"/>
        <v>0</v>
      </c>
      <c r="AR568" s="2316">
        <f t="shared" si="607"/>
        <v>10000</v>
      </c>
      <c r="AS568" s="2317" t="s">
        <v>2578</v>
      </c>
      <c r="AT568" s="623"/>
      <c r="AU568" s="623"/>
      <c r="AV568" s="623"/>
      <c r="AW568" s="623"/>
      <c r="AX568" s="623"/>
      <c r="AY568" s="623"/>
      <c r="AZ568" s="623"/>
      <c r="BA568" s="830"/>
      <c r="BB568" s="2318" t="s">
        <v>995</v>
      </c>
      <c r="BC568" s="384" t="s">
        <v>3087</v>
      </c>
      <c r="BD568" s="384" t="s">
        <v>3088</v>
      </c>
      <c r="BE568" s="384" t="s">
        <v>3089</v>
      </c>
      <c r="BF568" s="806">
        <v>46030</v>
      </c>
      <c r="BG568" s="384"/>
      <c r="BH568" s="616">
        <v>1860</v>
      </c>
      <c r="BI568" s="616" t="s">
        <v>3058</v>
      </c>
      <c r="BJ568" s="384" t="s">
        <v>3069</v>
      </c>
      <c r="BK568" s="616"/>
      <c r="BL568" s="384"/>
      <c r="BM568" s="384"/>
      <c r="BN568" s="616"/>
      <c r="BO568" s="616"/>
      <c r="BP568" s="616"/>
      <c r="BQ568" s="2116"/>
      <c r="BR568" s="2116"/>
      <c r="BS568" s="2319" t="s">
        <v>1987</v>
      </c>
      <c r="BT568" s="812" t="s">
        <v>1424</v>
      </c>
      <c r="BU568" s="812" t="s">
        <v>3149</v>
      </c>
      <c r="BV568" s="639">
        <v>41908372</v>
      </c>
      <c r="BW568" s="639">
        <v>10419083726</v>
      </c>
      <c r="BX568" s="791">
        <v>5000</v>
      </c>
      <c r="BY568" s="618">
        <v>46035</v>
      </c>
      <c r="BZ568" s="618">
        <v>46081</v>
      </c>
      <c r="CA568" s="788"/>
      <c r="CB568" s="623">
        <f t="shared" si="602"/>
        <v>30</v>
      </c>
      <c r="CC568" s="791">
        <f t="shared" si="603"/>
        <v>5000</v>
      </c>
      <c r="CD568" s="786">
        <v>26</v>
      </c>
      <c r="CE568" s="791">
        <v>5000</v>
      </c>
      <c r="CF568" s="623">
        <v>26</v>
      </c>
      <c r="CG568" s="791">
        <v>5000</v>
      </c>
      <c r="CH568" s="791">
        <f t="shared" si="582"/>
        <v>0</v>
      </c>
      <c r="CI568" s="791">
        <f t="shared" si="609"/>
        <v>0</v>
      </c>
      <c r="CJ568" s="788"/>
      <c r="CK568" s="623">
        <f t="shared" si="605"/>
        <v>30</v>
      </c>
      <c r="CL568" s="791">
        <f t="shared" si="606"/>
        <v>5000</v>
      </c>
      <c r="CM568" s="623">
        <v>30</v>
      </c>
      <c r="CN568" s="791">
        <v>5000</v>
      </c>
      <c r="CO568" s="623">
        <v>30</v>
      </c>
      <c r="CP568" s="791">
        <v>5000</v>
      </c>
      <c r="CQ568" s="623">
        <f t="shared" si="573"/>
        <v>0</v>
      </c>
      <c r="CR568" s="791">
        <f t="shared" si="574"/>
        <v>5000</v>
      </c>
      <c r="CS568" s="831"/>
      <c r="CT568" s="623">
        <f t="shared" si="589"/>
        <v>0</v>
      </c>
      <c r="CU568" s="789">
        <f t="shared" si="590"/>
        <v>0</v>
      </c>
      <c r="CV568" s="623"/>
      <c r="CW568" s="791">
        <f t="shared" si="591"/>
        <v>0</v>
      </c>
      <c r="CX568" s="623"/>
      <c r="CY568" s="791">
        <f t="shared" si="592"/>
        <v>0</v>
      </c>
      <c r="CZ568" s="791">
        <f t="shared" si="593"/>
        <v>0</v>
      </c>
      <c r="DA568" s="791">
        <f t="shared" si="594"/>
        <v>0</v>
      </c>
      <c r="DB568" s="623"/>
      <c r="DC568" s="623">
        <f t="shared" si="575"/>
        <v>0</v>
      </c>
      <c r="DD568" s="789">
        <f t="shared" si="583"/>
        <v>0</v>
      </c>
      <c r="DE568" s="623"/>
      <c r="DF568" s="791">
        <f t="shared" si="584"/>
        <v>0</v>
      </c>
      <c r="DG568" s="623"/>
      <c r="DH568" s="791">
        <f t="shared" si="585"/>
        <v>0</v>
      </c>
      <c r="DI568" s="623"/>
      <c r="DJ568" s="623"/>
      <c r="DK568" s="623"/>
      <c r="DL568" s="623"/>
      <c r="DM568" s="623"/>
      <c r="DN568" s="623"/>
      <c r="DO568" s="623"/>
      <c r="DP568" s="623"/>
      <c r="DQ568" s="623"/>
      <c r="DR568" s="623"/>
      <c r="DS568" s="623"/>
      <c r="DU568" s="2320">
        <f t="shared" si="576"/>
        <v>10000</v>
      </c>
      <c r="DV568" s="2321">
        <f t="shared" si="597"/>
        <v>10000</v>
      </c>
      <c r="DW568" s="2321">
        <f t="shared" si="598"/>
        <v>10000</v>
      </c>
      <c r="DX568" s="2321">
        <f t="shared" si="586"/>
        <v>0</v>
      </c>
      <c r="DY568" s="2321">
        <f t="shared" si="587"/>
        <v>0</v>
      </c>
      <c r="EG568" s="1946"/>
    </row>
    <row r="569" spans="1:137" s="623" customFormat="1" x14ac:dyDescent="0.25">
      <c r="A569" s="778">
        <v>2026</v>
      </c>
      <c r="B569" s="778">
        <v>479</v>
      </c>
      <c r="C569" s="778" t="s">
        <v>58</v>
      </c>
      <c r="D569" s="778">
        <v>3000654</v>
      </c>
      <c r="E569" s="778">
        <v>5005023</v>
      </c>
      <c r="F569" s="778" t="s">
        <v>3011</v>
      </c>
      <c r="G569" s="778" t="s">
        <v>3012</v>
      </c>
      <c r="H569" s="778">
        <v>95</v>
      </c>
      <c r="I569" s="779" t="s">
        <v>992</v>
      </c>
      <c r="J569" s="780" t="s">
        <v>10</v>
      </c>
      <c r="K569" s="780" t="s">
        <v>60</v>
      </c>
      <c r="L569" s="778" t="str">
        <f t="shared" si="581"/>
        <v>2.3</v>
      </c>
      <c r="M569" s="781" t="s">
        <v>62</v>
      </c>
      <c r="N569" s="781"/>
      <c r="O569" s="778" t="s">
        <v>3074</v>
      </c>
      <c r="P569" s="778" t="s">
        <v>65</v>
      </c>
      <c r="Q569" s="782">
        <v>1</v>
      </c>
      <c r="R569" s="320">
        <v>5000</v>
      </c>
      <c r="S569" s="778">
        <v>30</v>
      </c>
      <c r="T569" s="778">
        <v>30</v>
      </c>
      <c r="U569" s="778"/>
      <c r="V569" s="778"/>
      <c r="W569" s="321"/>
      <c r="X569" s="321"/>
      <c r="Y569" s="321"/>
      <c r="Z569" s="322"/>
      <c r="AA569" s="322"/>
      <c r="AB569" s="322"/>
      <c r="AC569" s="322"/>
      <c r="AD569" s="322"/>
      <c r="AE569" s="320">
        <f t="shared" si="601"/>
        <v>10000</v>
      </c>
      <c r="AF569" s="327">
        <f t="shared" si="621"/>
        <v>5000</v>
      </c>
      <c r="AG569" s="327">
        <f t="shared" si="622"/>
        <v>5000</v>
      </c>
      <c r="AH569" s="327">
        <f t="shared" si="608"/>
        <v>0</v>
      </c>
      <c r="AI569" s="327">
        <f t="shared" si="610"/>
        <v>0</v>
      </c>
      <c r="AJ569" s="327">
        <f t="shared" si="611"/>
        <v>0</v>
      </c>
      <c r="AK569" s="327">
        <f t="shared" si="612"/>
        <v>0</v>
      </c>
      <c r="AL569" s="327">
        <f t="shared" si="613"/>
        <v>0</v>
      </c>
      <c r="AM569" s="327">
        <f t="shared" si="614"/>
        <v>0</v>
      </c>
      <c r="AN569" s="327">
        <f t="shared" si="615"/>
        <v>0</v>
      </c>
      <c r="AO569" s="327">
        <f t="shared" si="616"/>
        <v>0</v>
      </c>
      <c r="AP569" s="327">
        <f t="shared" si="617"/>
        <v>0</v>
      </c>
      <c r="AQ569" s="327">
        <f t="shared" si="618"/>
        <v>0</v>
      </c>
      <c r="AR569" s="264">
        <f t="shared" si="607"/>
        <v>10000</v>
      </c>
      <c r="AS569" s="786" t="s">
        <v>2578</v>
      </c>
      <c r="AT569" s="833"/>
      <c r="AU569" s="786"/>
      <c r="AY569" s="786"/>
      <c r="AZ569" s="786"/>
      <c r="BA569" s="830"/>
      <c r="BB569" s="384" t="s">
        <v>995</v>
      </c>
      <c r="BC569" s="384" t="s">
        <v>3087</v>
      </c>
      <c r="BD569" s="384" t="s">
        <v>3088</v>
      </c>
      <c r="BE569" s="384" t="s">
        <v>3089</v>
      </c>
      <c r="BF569" s="806">
        <v>46030</v>
      </c>
      <c r="BG569" s="384"/>
      <c r="BH569" s="616">
        <v>1861</v>
      </c>
      <c r="BI569" s="616" t="s">
        <v>3058</v>
      </c>
      <c r="BJ569" s="384" t="s">
        <v>3069</v>
      </c>
      <c r="BK569" s="616"/>
      <c r="BL569" s="384"/>
      <c r="BM569" s="384"/>
      <c r="BN569" s="616"/>
      <c r="BO569" s="616"/>
      <c r="BP569" s="616"/>
      <c r="BQ569" s="616"/>
      <c r="BR569" s="616"/>
      <c r="BS569" s="812" t="s">
        <v>3150</v>
      </c>
      <c r="BT569" s="812" t="s">
        <v>3151</v>
      </c>
      <c r="BU569" s="812" t="s">
        <v>3152</v>
      </c>
      <c r="BV569" s="616">
        <v>41143960</v>
      </c>
      <c r="BW569" s="639">
        <v>10411439602</v>
      </c>
      <c r="BX569" s="791">
        <v>5000</v>
      </c>
      <c r="BY569" s="618">
        <v>46035</v>
      </c>
      <c r="BZ569" s="618">
        <v>46081</v>
      </c>
      <c r="CA569" s="788"/>
      <c r="CB569" s="623">
        <f t="shared" si="602"/>
        <v>30</v>
      </c>
      <c r="CC569" s="791">
        <f t="shared" si="603"/>
        <v>5000</v>
      </c>
      <c r="CD569" s="786">
        <v>26</v>
      </c>
      <c r="CE569" s="791">
        <v>5000</v>
      </c>
      <c r="CF569" s="623">
        <v>26</v>
      </c>
      <c r="CG569" s="791">
        <v>5000</v>
      </c>
      <c r="CH569" s="791">
        <f t="shared" si="582"/>
        <v>0</v>
      </c>
      <c r="CI569" s="791">
        <f t="shared" si="609"/>
        <v>0</v>
      </c>
      <c r="CJ569" s="788"/>
      <c r="CK569" s="623">
        <f t="shared" si="605"/>
        <v>30</v>
      </c>
      <c r="CL569" s="791">
        <f t="shared" si="606"/>
        <v>5000</v>
      </c>
      <c r="CM569" s="623">
        <v>30</v>
      </c>
      <c r="CN569" s="791">
        <v>5000</v>
      </c>
      <c r="CO569" s="623">
        <v>30</v>
      </c>
      <c r="CP569" s="791">
        <v>5000</v>
      </c>
      <c r="CQ569" s="623">
        <f t="shared" si="573"/>
        <v>0</v>
      </c>
      <c r="CR569" s="791">
        <f t="shared" si="574"/>
        <v>5000</v>
      </c>
      <c r="CS569" s="831"/>
      <c r="CT569" s="623">
        <f t="shared" si="589"/>
        <v>0</v>
      </c>
      <c r="CU569" s="789">
        <f t="shared" si="590"/>
        <v>0</v>
      </c>
      <c r="CW569" s="791">
        <f t="shared" si="591"/>
        <v>0</v>
      </c>
      <c r="CY569" s="791">
        <f t="shared" si="592"/>
        <v>0</v>
      </c>
      <c r="CZ569" s="791">
        <f t="shared" si="593"/>
        <v>0</v>
      </c>
      <c r="DA569" s="791">
        <f t="shared" si="594"/>
        <v>0</v>
      </c>
      <c r="DC569" s="623">
        <f t="shared" si="575"/>
        <v>0</v>
      </c>
      <c r="DD569" s="789">
        <f t="shared" si="583"/>
        <v>0</v>
      </c>
      <c r="DF569" s="791">
        <f t="shared" si="584"/>
        <v>0</v>
      </c>
      <c r="DH569" s="791">
        <f t="shared" si="585"/>
        <v>0</v>
      </c>
      <c r="DU569" s="793">
        <f t="shared" si="576"/>
        <v>10000</v>
      </c>
      <c r="DV569" s="794">
        <f t="shared" si="597"/>
        <v>10000</v>
      </c>
      <c r="DW569" s="794">
        <f t="shared" si="598"/>
        <v>10000</v>
      </c>
      <c r="DX569" s="794">
        <f t="shared" si="586"/>
        <v>0</v>
      </c>
      <c r="DY569" s="794">
        <f t="shared" si="587"/>
        <v>0</v>
      </c>
      <c r="EG569" s="621"/>
    </row>
    <row r="570" spans="1:137" s="623" customFormat="1" x14ac:dyDescent="0.25">
      <c r="A570" s="778">
        <v>2026</v>
      </c>
      <c r="B570" s="778">
        <v>479</v>
      </c>
      <c r="C570" s="778" t="s">
        <v>58</v>
      </c>
      <c r="D570" s="778">
        <v>3000654</v>
      </c>
      <c r="E570" s="778">
        <v>5005023</v>
      </c>
      <c r="F570" s="778" t="s">
        <v>3011</v>
      </c>
      <c r="G570" s="778" t="s">
        <v>3012</v>
      </c>
      <c r="H570" s="778">
        <v>95</v>
      </c>
      <c r="I570" s="779" t="s">
        <v>992</v>
      </c>
      <c r="J570" s="780" t="s">
        <v>10</v>
      </c>
      <c r="K570" s="780" t="s">
        <v>60</v>
      </c>
      <c r="L570" s="778" t="str">
        <f t="shared" si="581"/>
        <v>2.3</v>
      </c>
      <c r="M570" s="781" t="s">
        <v>62</v>
      </c>
      <c r="N570" s="781"/>
      <c r="O570" s="778" t="s">
        <v>3074</v>
      </c>
      <c r="P570" s="778" t="s">
        <v>65</v>
      </c>
      <c r="Q570" s="782">
        <v>1</v>
      </c>
      <c r="R570" s="320">
        <v>5000</v>
      </c>
      <c r="S570" s="778">
        <v>30</v>
      </c>
      <c r="T570" s="778">
        <v>30</v>
      </c>
      <c r="U570" s="778"/>
      <c r="V570" s="778"/>
      <c r="W570" s="321"/>
      <c r="X570" s="321"/>
      <c r="Y570" s="321"/>
      <c r="Z570" s="322"/>
      <c r="AA570" s="322"/>
      <c r="AB570" s="322"/>
      <c r="AC570" s="322"/>
      <c r="AD570" s="322"/>
      <c r="AE570" s="320">
        <f t="shared" si="601"/>
        <v>10000</v>
      </c>
      <c r="AF570" s="327">
        <f t="shared" si="621"/>
        <v>5000</v>
      </c>
      <c r="AG570" s="327">
        <f t="shared" si="622"/>
        <v>5000</v>
      </c>
      <c r="AH570" s="327">
        <f t="shared" si="608"/>
        <v>0</v>
      </c>
      <c r="AI570" s="327">
        <f t="shared" si="610"/>
        <v>0</v>
      </c>
      <c r="AJ570" s="327">
        <f t="shared" si="611"/>
        <v>0</v>
      </c>
      <c r="AK570" s="327">
        <f t="shared" si="612"/>
        <v>0</v>
      </c>
      <c r="AL570" s="327">
        <f t="shared" si="613"/>
        <v>0</v>
      </c>
      <c r="AM570" s="327">
        <f t="shared" si="614"/>
        <v>0</v>
      </c>
      <c r="AN570" s="327">
        <f t="shared" si="615"/>
        <v>0</v>
      </c>
      <c r="AO570" s="327">
        <f t="shared" si="616"/>
        <v>0</v>
      </c>
      <c r="AP570" s="327">
        <f t="shared" si="617"/>
        <v>0</v>
      </c>
      <c r="AQ570" s="327">
        <f t="shared" si="618"/>
        <v>0</v>
      </c>
      <c r="AR570" s="264">
        <f t="shared" si="607"/>
        <v>10000</v>
      </c>
      <c r="AS570" s="623" t="s">
        <v>2578</v>
      </c>
      <c r="AT570" s="830"/>
      <c r="BA570" s="830"/>
      <c r="BB570" s="384" t="s">
        <v>995</v>
      </c>
      <c r="BC570" s="384" t="s">
        <v>3087</v>
      </c>
      <c r="BD570" s="384" t="s">
        <v>3088</v>
      </c>
      <c r="BE570" s="384" t="s">
        <v>3089</v>
      </c>
      <c r="BF570" s="806">
        <v>46030</v>
      </c>
      <c r="BG570" s="384"/>
      <c r="BH570" s="616">
        <v>1862</v>
      </c>
      <c r="BI570" s="616" t="s">
        <v>3058</v>
      </c>
      <c r="BJ570" s="384" t="s">
        <v>3018</v>
      </c>
      <c r="BK570" s="616"/>
      <c r="BL570" s="384"/>
      <c r="BM570" s="384"/>
      <c r="BN570" s="616"/>
      <c r="BO570" s="616"/>
      <c r="BP570" s="616"/>
      <c r="BQ570" s="616"/>
      <c r="BR570" s="616"/>
      <c r="BS570" s="812" t="s">
        <v>1526</v>
      </c>
      <c r="BT570" s="812" t="s">
        <v>1414</v>
      </c>
      <c r="BU570" s="812" t="s">
        <v>3153</v>
      </c>
      <c r="BV570" s="616">
        <v>45252382</v>
      </c>
      <c r="BW570" s="639">
        <v>10452523821</v>
      </c>
      <c r="BX570" s="791">
        <v>5000</v>
      </c>
      <c r="BY570" s="618">
        <v>46035</v>
      </c>
      <c r="BZ570" s="618">
        <v>46081</v>
      </c>
      <c r="CA570" s="788"/>
      <c r="CB570" s="623">
        <f t="shared" si="602"/>
        <v>30</v>
      </c>
      <c r="CC570" s="791">
        <f t="shared" si="603"/>
        <v>5000</v>
      </c>
      <c r="CD570" s="786">
        <v>26</v>
      </c>
      <c r="CE570" s="791">
        <v>5000</v>
      </c>
      <c r="CF570" s="623">
        <v>26</v>
      </c>
      <c r="CG570" s="791">
        <v>5000</v>
      </c>
      <c r="CH570" s="791">
        <f t="shared" si="582"/>
        <v>0</v>
      </c>
      <c r="CI570" s="791">
        <f t="shared" si="609"/>
        <v>0</v>
      </c>
      <c r="CJ570" s="788"/>
      <c r="CK570" s="623">
        <f t="shared" si="605"/>
        <v>30</v>
      </c>
      <c r="CL570" s="791">
        <f t="shared" si="606"/>
        <v>5000</v>
      </c>
      <c r="CM570" s="623">
        <v>30</v>
      </c>
      <c r="CN570" s="791">
        <v>5000</v>
      </c>
      <c r="CO570" s="623">
        <v>30</v>
      </c>
      <c r="CP570" s="791">
        <v>5000</v>
      </c>
      <c r="CQ570" s="623">
        <f t="shared" ref="CQ570:CQ633" si="623">CL570-CN570</f>
        <v>0</v>
      </c>
      <c r="CR570" s="791">
        <f t="shared" ref="CR570:CR633" si="624">CL570-CQ570</f>
        <v>5000</v>
      </c>
      <c r="CS570" s="831"/>
      <c r="CT570" s="623">
        <f t="shared" si="589"/>
        <v>0</v>
      </c>
      <c r="CU570" s="789">
        <f t="shared" si="590"/>
        <v>0</v>
      </c>
      <c r="CW570" s="791">
        <f t="shared" si="591"/>
        <v>0</v>
      </c>
      <c r="CY570" s="791">
        <f t="shared" si="592"/>
        <v>0</v>
      </c>
      <c r="CZ570" s="791">
        <f t="shared" si="593"/>
        <v>0</v>
      </c>
      <c r="DA570" s="791">
        <f t="shared" si="594"/>
        <v>0</v>
      </c>
      <c r="DC570" s="623">
        <f t="shared" ref="DC570:DC633" si="625">V570</f>
        <v>0</v>
      </c>
      <c r="DD570" s="789">
        <f t="shared" si="583"/>
        <v>0</v>
      </c>
      <c r="DF570" s="791">
        <f t="shared" si="584"/>
        <v>0</v>
      </c>
      <c r="DH570" s="791">
        <f t="shared" si="585"/>
        <v>0</v>
      </c>
      <c r="DU570" s="793">
        <f t="shared" ref="DU570:DU633" si="626">AR570</f>
        <v>10000</v>
      </c>
      <c r="DV570" s="794">
        <f t="shared" si="597"/>
        <v>10000</v>
      </c>
      <c r="DW570" s="794">
        <f t="shared" si="598"/>
        <v>10000</v>
      </c>
      <c r="DX570" s="794">
        <f t="shared" si="586"/>
        <v>0</v>
      </c>
      <c r="DY570" s="794">
        <f t="shared" si="587"/>
        <v>0</v>
      </c>
      <c r="EG570" s="621"/>
    </row>
    <row r="571" spans="1:137" s="623" customFormat="1" x14ac:dyDescent="0.25">
      <c r="A571" s="778">
        <v>2026</v>
      </c>
      <c r="B571" s="778">
        <v>479</v>
      </c>
      <c r="C571" s="778" t="s">
        <v>58</v>
      </c>
      <c r="D571" s="778">
        <v>3000654</v>
      </c>
      <c r="E571" s="778">
        <v>5005023</v>
      </c>
      <c r="F571" s="778" t="s">
        <v>3011</v>
      </c>
      <c r="G571" s="778" t="s">
        <v>3012</v>
      </c>
      <c r="H571" s="778">
        <v>95</v>
      </c>
      <c r="I571" s="779" t="s">
        <v>992</v>
      </c>
      <c r="J571" s="780" t="s">
        <v>10</v>
      </c>
      <c r="K571" s="780" t="s">
        <v>60</v>
      </c>
      <c r="L571" s="778" t="str">
        <f t="shared" si="581"/>
        <v>2.3</v>
      </c>
      <c r="M571" s="781" t="s">
        <v>62</v>
      </c>
      <c r="N571" s="781"/>
      <c r="O571" s="778" t="s">
        <v>3074</v>
      </c>
      <c r="P571" s="778" t="s">
        <v>65</v>
      </c>
      <c r="Q571" s="782">
        <v>1</v>
      </c>
      <c r="R571" s="320">
        <v>5000</v>
      </c>
      <c r="S571" s="778">
        <v>30</v>
      </c>
      <c r="T571" s="778">
        <v>30</v>
      </c>
      <c r="U571" s="778"/>
      <c r="V571" s="778"/>
      <c r="W571" s="321"/>
      <c r="X571" s="321"/>
      <c r="Y571" s="321"/>
      <c r="Z571" s="322"/>
      <c r="AA571" s="322"/>
      <c r="AB571" s="322"/>
      <c r="AC571" s="322"/>
      <c r="AD571" s="322"/>
      <c r="AE571" s="320">
        <f t="shared" si="601"/>
        <v>10000</v>
      </c>
      <c r="AF571" s="327">
        <f t="shared" si="621"/>
        <v>5000</v>
      </c>
      <c r="AG571" s="327">
        <f t="shared" si="622"/>
        <v>5000</v>
      </c>
      <c r="AH571" s="327">
        <f t="shared" si="608"/>
        <v>0</v>
      </c>
      <c r="AI571" s="327">
        <f t="shared" si="610"/>
        <v>0</v>
      </c>
      <c r="AJ571" s="327">
        <f t="shared" si="611"/>
        <v>0</v>
      </c>
      <c r="AK571" s="327">
        <f t="shared" si="612"/>
        <v>0</v>
      </c>
      <c r="AL571" s="327">
        <f t="shared" si="613"/>
        <v>0</v>
      </c>
      <c r="AM571" s="327">
        <f t="shared" si="614"/>
        <v>0</v>
      </c>
      <c r="AN571" s="327">
        <f t="shared" si="615"/>
        <v>0</v>
      </c>
      <c r="AO571" s="327">
        <f t="shared" si="616"/>
        <v>0</v>
      </c>
      <c r="AP571" s="327">
        <f t="shared" si="617"/>
        <v>0</v>
      </c>
      <c r="AQ571" s="327">
        <f t="shared" si="618"/>
        <v>0</v>
      </c>
      <c r="AR571" s="264">
        <f t="shared" si="607"/>
        <v>10000</v>
      </c>
      <c r="AS571" s="623" t="s">
        <v>2578</v>
      </c>
      <c r="AT571" s="830"/>
      <c r="BA571" s="830"/>
      <c r="BB571" s="384" t="s">
        <v>995</v>
      </c>
      <c r="BC571" s="384" t="s">
        <v>3087</v>
      </c>
      <c r="BD571" s="384" t="s">
        <v>3088</v>
      </c>
      <c r="BE571" s="384" t="s">
        <v>3089</v>
      </c>
      <c r="BF571" s="806">
        <v>46030</v>
      </c>
      <c r="BG571" s="384"/>
      <c r="BH571" s="616">
        <v>1863</v>
      </c>
      <c r="BI571" s="616" t="s">
        <v>3058</v>
      </c>
      <c r="BJ571" s="384" t="s">
        <v>3032</v>
      </c>
      <c r="BK571" s="616"/>
      <c r="BL571" s="384"/>
      <c r="BM571" s="384"/>
      <c r="BN571" s="616"/>
      <c r="BO571" s="616"/>
      <c r="BP571" s="616"/>
      <c r="BQ571" s="616"/>
      <c r="BR571" s="616"/>
      <c r="BS571" s="812" t="s">
        <v>1115</v>
      </c>
      <c r="BT571" s="812" t="s">
        <v>3154</v>
      </c>
      <c r="BU571" s="812" t="s">
        <v>3155</v>
      </c>
      <c r="BV571" s="616" t="s">
        <v>3156</v>
      </c>
      <c r="BW571" s="639">
        <v>10075299775</v>
      </c>
      <c r="BX571" s="791">
        <v>5000</v>
      </c>
      <c r="BY571" s="618">
        <v>46035</v>
      </c>
      <c r="BZ571" s="618">
        <v>46081</v>
      </c>
      <c r="CA571" s="788"/>
      <c r="CB571" s="623">
        <f t="shared" si="602"/>
        <v>30</v>
      </c>
      <c r="CC571" s="791">
        <f t="shared" ref="CC571:CC606" si="627">AF571</f>
        <v>5000</v>
      </c>
      <c r="CD571" s="786">
        <v>26</v>
      </c>
      <c r="CE571" s="791">
        <v>5000</v>
      </c>
      <c r="CF571" s="623">
        <v>26</v>
      </c>
      <c r="CG571" s="791">
        <v>5000</v>
      </c>
      <c r="CH571" s="791">
        <f t="shared" si="582"/>
        <v>0</v>
      </c>
      <c r="CI571" s="791">
        <f t="shared" si="609"/>
        <v>0</v>
      </c>
      <c r="CJ571" s="788"/>
      <c r="CK571" s="623">
        <f t="shared" si="605"/>
        <v>30</v>
      </c>
      <c r="CL571" s="791">
        <f t="shared" si="606"/>
        <v>5000</v>
      </c>
      <c r="CM571" s="623">
        <v>30</v>
      </c>
      <c r="CN571" s="791">
        <v>5000</v>
      </c>
      <c r="CO571" s="623">
        <v>30</v>
      </c>
      <c r="CP571" s="791">
        <v>5000</v>
      </c>
      <c r="CQ571" s="623">
        <f t="shared" si="623"/>
        <v>0</v>
      </c>
      <c r="CR571" s="791">
        <f t="shared" si="624"/>
        <v>5000</v>
      </c>
      <c r="CS571" s="831"/>
      <c r="CT571" s="623">
        <f t="shared" si="589"/>
        <v>0</v>
      </c>
      <c r="CU571" s="789">
        <f t="shared" si="590"/>
        <v>0</v>
      </c>
      <c r="CW571" s="791">
        <f t="shared" si="591"/>
        <v>0</v>
      </c>
      <c r="CY571" s="791">
        <f t="shared" si="592"/>
        <v>0</v>
      </c>
      <c r="CZ571" s="791">
        <f t="shared" si="593"/>
        <v>0</v>
      </c>
      <c r="DA571" s="791">
        <f t="shared" si="594"/>
        <v>0</v>
      </c>
      <c r="DC571" s="623">
        <f t="shared" si="625"/>
        <v>0</v>
      </c>
      <c r="DD571" s="789">
        <f t="shared" si="583"/>
        <v>0</v>
      </c>
      <c r="DF571" s="791">
        <f t="shared" si="584"/>
        <v>0</v>
      </c>
      <c r="DH571" s="791">
        <f t="shared" si="585"/>
        <v>0</v>
      </c>
      <c r="DU571" s="793">
        <f t="shared" si="626"/>
        <v>10000</v>
      </c>
      <c r="DV571" s="794">
        <f t="shared" si="597"/>
        <v>10000</v>
      </c>
      <c r="DW571" s="794">
        <f t="shared" si="598"/>
        <v>10000</v>
      </c>
      <c r="DX571" s="794">
        <f t="shared" si="586"/>
        <v>0</v>
      </c>
      <c r="DY571" s="794">
        <f t="shared" si="587"/>
        <v>0</v>
      </c>
      <c r="EG571" s="621"/>
    </row>
    <row r="572" spans="1:137" s="623" customFormat="1" x14ac:dyDescent="0.25">
      <c r="A572" s="778">
        <v>2026</v>
      </c>
      <c r="B572" s="778">
        <v>479</v>
      </c>
      <c r="C572" s="778" t="s">
        <v>58</v>
      </c>
      <c r="D572" s="778">
        <v>3000654</v>
      </c>
      <c r="E572" s="778">
        <v>5005023</v>
      </c>
      <c r="F572" s="778" t="s">
        <v>3011</v>
      </c>
      <c r="G572" s="778" t="s">
        <v>3012</v>
      </c>
      <c r="H572" s="778">
        <v>95</v>
      </c>
      <c r="I572" s="779" t="s">
        <v>992</v>
      </c>
      <c r="J572" s="780" t="s">
        <v>10</v>
      </c>
      <c r="K572" s="780" t="s">
        <v>60</v>
      </c>
      <c r="L572" s="778" t="str">
        <f t="shared" si="581"/>
        <v>2.3</v>
      </c>
      <c r="M572" s="781" t="s">
        <v>62</v>
      </c>
      <c r="N572" s="781"/>
      <c r="O572" s="778" t="s">
        <v>3074</v>
      </c>
      <c r="P572" s="778" t="s">
        <v>65</v>
      </c>
      <c r="Q572" s="782">
        <v>1</v>
      </c>
      <c r="R572" s="320">
        <v>5000</v>
      </c>
      <c r="S572" s="778">
        <v>30</v>
      </c>
      <c r="T572" s="778">
        <v>30</v>
      </c>
      <c r="U572" s="778"/>
      <c r="V572" s="778"/>
      <c r="W572" s="321"/>
      <c r="X572" s="321"/>
      <c r="Y572" s="321"/>
      <c r="Z572" s="322"/>
      <c r="AA572" s="322"/>
      <c r="AB572" s="322"/>
      <c r="AC572" s="322"/>
      <c r="AD572" s="322"/>
      <c r="AE572" s="320">
        <f t="shared" si="601"/>
        <v>10000</v>
      </c>
      <c r="AF572" s="327">
        <f t="shared" si="621"/>
        <v>5000</v>
      </c>
      <c r="AG572" s="327">
        <f t="shared" si="622"/>
        <v>5000</v>
      </c>
      <c r="AH572" s="327">
        <f t="shared" si="608"/>
        <v>0</v>
      </c>
      <c r="AI572" s="327">
        <f t="shared" si="610"/>
        <v>0</v>
      </c>
      <c r="AJ572" s="327">
        <f t="shared" si="611"/>
        <v>0</v>
      </c>
      <c r="AK572" s="327">
        <f t="shared" si="612"/>
        <v>0</v>
      </c>
      <c r="AL572" s="327">
        <f t="shared" si="613"/>
        <v>0</v>
      </c>
      <c r="AM572" s="327">
        <f t="shared" si="614"/>
        <v>0</v>
      </c>
      <c r="AN572" s="327">
        <f t="shared" si="615"/>
        <v>0</v>
      </c>
      <c r="AO572" s="327">
        <f t="shared" si="616"/>
        <v>0</v>
      </c>
      <c r="AP572" s="327">
        <f t="shared" si="617"/>
        <v>0</v>
      </c>
      <c r="AQ572" s="327">
        <f t="shared" si="618"/>
        <v>0</v>
      </c>
      <c r="AR572" s="264">
        <f t="shared" si="607"/>
        <v>10000</v>
      </c>
      <c r="AS572" s="623" t="s">
        <v>2578</v>
      </c>
      <c r="AT572" s="830"/>
      <c r="BA572" s="830"/>
      <c r="BB572" s="384" t="s">
        <v>995</v>
      </c>
      <c r="BC572" s="384" t="s">
        <v>3087</v>
      </c>
      <c r="BD572" s="384" t="s">
        <v>3088</v>
      </c>
      <c r="BE572" s="384" t="s">
        <v>3089</v>
      </c>
      <c r="BF572" s="806">
        <v>46030</v>
      </c>
      <c r="BG572" s="384"/>
      <c r="BH572" s="616">
        <v>1864</v>
      </c>
      <c r="BI572" s="616" t="s">
        <v>3058</v>
      </c>
      <c r="BJ572" s="384" t="s">
        <v>3032</v>
      </c>
      <c r="BK572" s="616"/>
      <c r="BL572" s="384"/>
      <c r="BM572" s="384"/>
      <c r="BN572" s="616"/>
      <c r="BO572" s="616"/>
      <c r="BP572" s="616"/>
      <c r="BQ572" s="616"/>
      <c r="BR572" s="616"/>
      <c r="BS572" s="812" t="s">
        <v>1275</v>
      </c>
      <c r="BT572" s="812" t="s">
        <v>2427</v>
      </c>
      <c r="BU572" s="812" t="s">
        <v>1316</v>
      </c>
      <c r="BV572" s="616">
        <v>74288308</v>
      </c>
      <c r="BW572" s="639">
        <v>10742883081</v>
      </c>
      <c r="BX572" s="791">
        <v>5000</v>
      </c>
      <c r="BY572" s="618">
        <v>46035</v>
      </c>
      <c r="BZ572" s="618">
        <v>46081</v>
      </c>
      <c r="CA572" s="788"/>
      <c r="CB572" s="623">
        <f t="shared" si="602"/>
        <v>30</v>
      </c>
      <c r="CC572" s="791">
        <f t="shared" si="627"/>
        <v>5000</v>
      </c>
      <c r="CD572" s="786">
        <v>26</v>
      </c>
      <c r="CE572" s="791">
        <v>5000</v>
      </c>
      <c r="CF572" s="623">
        <v>26</v>
      </c>
      <c r="CG572" s="791">
        <v>5000</v>
      </c>
      <c r="CH572" s="791">
        <f t="shared" si="582"/>
        <v>0</v>
      </c>
      <c r="CI572" s="791">
        <f t="shared" si="609"/>
        <v>0</v>
      </c>
      <c r="CJ572" s="788"/>
      <c r="CK572" s="623">
        <f t="shared" si="605"/>
        <v>30</v>
      </c>
      <c r="CL572" s="791">
        <f t="shared" si="606"/>
        <v>5000</v>
      </c>
      <c r="CM572" s="623">
        <v>30</v>
      </c>
      <c r="CN572" s="791">
        <v>5000</v>
      </c>
      <c r="CO572" s="623">
        <v>30</v>
      </c>
      <c r="CP572" s="791">
        <v>5000</v>
      </c>
      <c r="CQ572" s="623">
        <f t="shared" si="623"/>
        <v>0</v>
      </c>
      <c r="CR572" s="791">
        <f t="shared" si="624"/>
        <v>5000</v>
      </c>
      <c r="CS572" s="831"/>
      <c r="CT572" s="623">
        <f t="shared" si="589"/>
        <v>0</v>
      </c>
      <c r="CU572" s="789">
        <f t="shared" si="590"/>
        <v>0</v>
      </c>
      <c r="CW572" s="791">
        <f t="shared" si="591"/>
        <v>0</v>
      </c>
      <c r="CY572" s="791">
        <f t="shared" si="592"/>
        <v>0</v>
      </c>
      <c r="CZ572" s="791">
        <f t="shared" si="593"/>
        <v>0</v>
      </c>
      <c r="DA572" s="791">
        <f t="shared" si="594"/>
        <v>0</v>
      </c>
      <c r="DC572" s="623">
        <f t="shared" si="625"/>
        <v>0</v>
      </c>
      <c r="DD572" s="789">
        <f t="shared" si="583"/>
        <v>0</v>
      </c>
      <c r="DF572" s="791">
        <f t="shared" si="584"/>
        <v>0</v>
      </c>
      <c r="DH572" s="791">
        <f t="shared" si="585"/>
        <v>0</v>
      </c>
      <c r="DU572" s="793">
        <f t="shared" si="626"/>
        <v>10000</v>
      </c>
      <c r="DV572" s="794">
        <f t="shared" si="597"/>
        <v>10000</v>
      </c>
      <c r="DW572" s="794">
        <f t="shared" si="598"/>
        <v>10000</v>
      </c>
      <c r="DX572" s="794">
        <f t="shared" si="586"/>
        <v>0</v>
      </c>
      <c r="DY572" s="794">
        <f t="shared" si="587"/>
        <v>0</v>
      </c>
      <c r="EG572" s="621"/>
    </row>
    <row r="573" spans="1:137" s="623" customFormat="1" x14ac:dyDescent="0.25">
      <c r="A573" s="778">
        <v>2026</v>
      </c>
      <c r="B573" s="778">
        <v>479</v>
      </c>
      <c r="C573" s="778" t="s">
        <v>58</v>
      </c>
      <c r="D573" s="778">
        <v>3000654</v>
      </c>
      <c r="E573" s="778">
        <v>5005023</v>
      </c>
      <c r="F573" s="778" t="s">
        <v>3011</v>
      </c>
      <c r="G573" s="778" t="s">
        <v>3012</v>
      </c>
      <c r="H573" s="778">
        <v>95</v>
      </c>
      <c r="I573" s="779" t="s">
        <v>992</v>
      </c>
      <c r="J573" s="780" t="s">
        <v>10</v>
      </c>
      <c r="K573" s="780" t="s">
        <v>60</v>
      </c>
      <c r="L573" s="778" t="str">
        <f t="shared" si="581"/>
        <v>2.3</v>
      </c>
      <c r="M573" s="781" t="s">
        <v>62</v>
      </c>
      <c r="N573" s="781"/>
      <c r="O573" s="778" t="s">
        <v>3074</v>
      </c>
      <c r="P573" s="778" t="s">
        <v>65</v>
      </c>
      <c r="Q573" s="782">
        <v>1</v>
      </c>
      <c r="R573" s="320">
        <v>5000</v>
      </c>
      <c r="S573" s="778">
        <v>30</v>
      </c>
      <c r="T573" s="778">
        <v>30</v>
      </c>
      <c r="U573" s="778"/>
      <c r="V573" s="778"/>
      <c r="W573" s="321"/>
      <c r="X573" s="321"/>
      <c r="Y573" s="321"/>
      <c r="Z573" s="322"/>
      <c r="AA573" s="322"/>
      <c r="AB573" s="322"/>
      <c r="AC573" s="322"/>
      <c r="AD573" s="322"/>
      <c r="AE573" s="320">
        <f t="shared" si="601"/>
        <v>10000</v>
      </c>
      <c r="AF573" s="327">
        <f t="shared" si="621"/>
        <v>5000</v>
      </c>
      <c r="AG573" s="327">
        <f t="shared" si="622"/>
        <v>5000</v>
      </c>
      <c r="AH573" s="327">
        <f t="shared" si="608"/>
        <v>0</v>
      </c>
      <c r="AI573" s="327">
        <f t="shared" si="610"/>
        <v>0</v>
      </c>
      <c r="AJ573" s="327">
        <f t="shared" si="611"/>
        <v>0</v>
      </c>
      <c r="AK573" s="327">
        <f t="shared" si="612"/>
        <v>0</v>
      </c>
      <c r="AL573" s="327">
        <f t="shared" si="613"/>
        <v>0</v>
      </c>
      <c r="AM573" s="327">
        <f t="shared" si="614"/>
        <v>0</v>
      </c>
      <c r="AN573" s="327">
        <f t="shared" si="615"/>
        <v>0</v>
      </c>
      <c r="AO573" s="327">
        <f t="shared" si="616"/>
        <v>0</v>
      </c>
      <c r="AP573" s="327">
        <f t="shared" si="617"/>
        <v>0</v>
      </c>
      <c r="AQ573" s="327">
        <f t="shared" si="618"/>
        <v>0</v>
      </c>
      <c r="AR573" s="264">
        <f t="shared" si="607"/>
        <v>10000</v>
      </c>
      <c r="AS573" s="623" t="s">
        <v>2578</v>
      </c>
      <c r="AT573" s="830"/>
      <c r="BA573" s="830"/>
      <c r="BB573" s="384" t="s">
        <v>995</v>
      </c>
      <c r="BC573" s="384" t="s">
        <v>3087</v>
      </c>
      <c r="BD573" s="384" t="s">
        <v>3088</v>
      </c>
      <c r="BE573" s="384" t="s">
        <v>3089</v>
      </c>
      <c r="BF573" s="806">
        <v>46030</v>
      </c>
      <c r="BG573" s="384"/>
      <c r="BH573" s="616">
        <v>1865</v>
      </c>
      <c r="BI573" s="616" t="s">
        <v>3058</v>
      </c>
      <c r="BJ573" s="384" t="s">
        <v>3069</v>
      </c>
      <c r="BK573" s="616"/>
      <c r="BL573" s="384"/>
      <c r="BM573" s="384"/>
      <c r="BN573" s="616"/>
      <c r="BO573" s="616"/>
      <c r="BP573" s="616"/>
      <c r="BQ573" s="616"/>
      <c r="BR573" s="616"/>
      <c r="BS573" s="812" t="s">
        <v>3157</v>
      </c>
      <c r="BT573" s="812" t="s">
        <v>1256</v>
      </c>
      <c r="BU573" s="812" t="s">
        <v>3158</v>
      </c>
      <c r="BV573" s="639">
        <v>10289960</v>
      </c>
      <c r="BW573" s="639">
        <v>10102899607</v>
      </c>
      <c r="BX573" s="791">
        <v>5000</v>
      </c>
      <c r="BY573" s="618">
        <v>46035</v>
      </c>
      <c r="BZ573" s="618">
        <v>46081</v>
      </c>
      <c r="CA573" s="788"/>
      <c r="CB573" s="623">
        <f t="shared" si="602"/>
        <v>30</v>
      </c>
      <c r="CC573" s="791">
        <f t="shared" si="627"/>
        <v>5000</v>
      </c>
      <c r="CD573" s="786">
        <v>26</v>
      </c>
      <c r="CE573" s="791">
        <v>5000</v>
      </c>
      <c r="CF573" s="623">
        <v>26</v>
      </c>
      <c r="CG573" s="791">
        <v>5000</v>
      </c>
      <c r="CH573" s="791">
        <f t="shared" si="582"/>
        <v>0</v>
      </c>
      <c r="CI573" s="791">
        <f t="shared" si="609"/>
        <v>0</v>
      </c>
      <c r="CJ573" s="788"/>
      <c r="CK573" s="623">
        <f t="shared" si="605"/>
        <v>30</v>
      </c>
      <c r="CL573" s="791">
        <f t="shared" si="606"/>
        <v>5000</v>
      </c>
      <c r="CM573" s="623">
        <v>30</v>
      </c>
      <c r="CN573" s="791">
        <v>5000</v>
      </c>
      <c r="CO573" s="623">
        <v>30</v>
      </c>
      <c r="CP573" s="791">
        <v>5000</v>
      </c>
      <c r="CQ573" s="623">
        <f t="shared" si="623"/>
        <v>0</v>
      </c>
      <c r="CR573" s="791">
        <f t="shared" si="624"/>
        <v>5000</v>
      </c>
      <c r="CS573" s="831"/>
      <c r="CT573" s="623">
        <f t="shared" si="589"/>
        <v>0</v>
      </c>
      <c r="CU573" s="789">
        <f t="shared" si="590"/>
        <v>0</v>
      </c>
      <c r="CW573" s="791">
        <f t="shared" si="591"/>
        <v>0</v>
      </c>
      <c r="CY573" s="791">
        <f t="shared" si="592"/>
        <v>0</v>
      </c>
      <c r="CZ573" s="791">
        <f t="shared" si="593"/>
        <v>0</v>
      </c>
      <c r="DA573" s="791">
        <f t="shared" si="594"/>
        <v>0</v>
      </c>
      <c r="DC573" s="623">
        <f t="shared" si="625"/>
        <v>0</v>
      </c>
      <c r="DD573" s="789">
        <f t="shared" si="583"/>
        <v>0</v>
      </c>
      <c r="DF573" s="791">
        <f t="shared" si="584"/>
        <v>0</v>
      </c>
      <c r="DH573" s="791">
        <f t="shared" si="585"/>
        <v>0</v>
      </c>
      <c r="DU573" s="793">
        <f t="shared" si="626"/>
        <v>10000</v>
      </c>
      <c r="DV573" s="794">
        <f t="shared" si="597"/>
        <v>10000</v>
      </c>
      <c r="DW573" s="794">
        <f t="shared" si="598"/>
        <v>10000</v>
      </c>
      <c r="DX573" s="794">
        <f t="shared" si="586"/>
        <v>0</v>
      </c>
      <c r="DY573" s="794">
        <f t="shared" si="587"/>
        <v>0</v>
      </c>
      <c r="EG573" s="621"/>
    </row>
    <row r="574" spans="1:137" s="623" customFormat="1" x14ac:dyDescent="0.25">
      <c r="A574" s="778">
        <v>2026</v>
      </c>
      <c r="B574" s="778">
        <v>479</v>
      </c>
      <c r="C574" s="778" t="s">
        <v>58</v>
      </c>
      <c r="D574" s="778">
        <v>3000654</v>
      </c>
      <c r="E574" s="778">
        <v>5005023</v>
      </c>
      <c r="F574" s="778" t="s">
        <v>3011</v>
      </c>
      <c r="G574" s="778" t="s">
        <v>3012</v>
      </c>
      <c r="H574" s="778">
        <v>95</v>
      </c>
      <c r="I574" s="779" t="s">
        <v>992</v>
      </c>
      <c r="J574" s="780" t="s">
        <v>10</v>
      </c>
      <c r="K574" s="780" t="s">
        <v>60</v>
      </c>
      <c r="L574" s="778" t="str">
        <f t="shared" si="581"/>
        <v>2.3</v>
      </c>
      <c r="M574" s="781" t="s">
        <v>62</v>
      </c>
      <c r="N574" s="781"/>
      <c r="O574" s="778" t="s">
        <v>3074</v>
      </c>
      <c r="P574" s="778" t="s">
        <v>65</v>
      </c>
      <c r="Q574" s="782">
        <v>1</v>
      </c>
      <c r="R574" s="320">
        <v>5000</v>
      </c>
      <c r="S574" s="778">
        <v>30</v>
      </c>
      <c r="T574" s="778">
        <v>30</v>
      </c>
      <c r="U574" s="778"/>
      <c r="V574" s="778"/>
      <c r="W574" s="321"/>
      <c r="X574" s="321"/>
      <c r="Y574" s="321"/>
      <c r="Z574" s="322"/>
      <c r="AA574" s="322"/>
      <c r="AB574" s="322"/>
      <c r="AC574" s="322"/>
      <c r="AD574" s="322"/>
      <c r="AE574" s="320">
        <f t="shared" si="601"/>
        <v>10000</v>
      </c>
      <c r="AF574" s="327">
        <f t="shared" si="621"/>
        <v>5000</v>
      </c>
      <c r="AG574" s="327">
        <f t="shared" si="622"/>
        <v>5000</v>
      </c>
      <c r="AH574" s="327">
        <f t="shared" si="608"/>
        <v>0</v>
      </c>
      <c r="AI574" s="327">
        <f t="shared" si="610"/>
        <v>0</v>
      </c>
      <c r="AJ574" s="327">
        <f t="shared" si="611"/>
        <v>0</v>
      </c>
      <c r="AK574" s="327">
        <f t="shared" si="612"/>
        <v>0</v>
      </c>
      <c r="AL574" s="327">
        <f t="shared" si="613"/>
        <v>0</v>
      </c>
      <c r="AM574" s="327">
        <f t="shared" si="614"/>
        <v>0</v>
      </c>
      <c r="AN574" s="327">
        <f t="shared" si="615"/>
        <v>0</v>
      </c>
      <c r="AO574" s="327">
        <f t="shared" si="616"/>
        <v>0</v>
      </c>
      <c r="AP574" s="327">
        <f t="shared" si="617"/>
        <v>0</v>
      </c>
      <c r="AQ574" s="327">
        <f t="shared" si="618"/>
        <v>0</v>
      </c>
      <c r="AR574" s="264">
        <f t="shared" si="607"/>
        <v>10000</v>
      </c>
      <c r="AS574" s="623" t="s">
        <v>2578</v>
      </c>
      <c r="AT574" s="830"/>
      <c r="BA574" s="830"/>
      <c r="BB574" s="384" t="s">
        <v>995</v>
      </c>
      <c r="BC574" s="384" t="s">
        <v>3087</v>
      </c>
      <c r="BD574" s="384" t="s">
        <v>3088</v>
      </c>
      <c r="BE574" s="384" t="s">
        <v>3089</v>
      </c>
      <c r="BF574" s="806">
        <v>46030</v>
      </c>
      <c r="BG574" s="384"/>
      <c r="BH574" s="616">
        <v>1866</v>
      </c>
      <c r="BI574" s="616" t="s">
        <v>3058</v>
      </c>
      <c r="BJ574" s="384" t="s">
        <v>3018</v>
      </c>
      <c r="BK574" s="616"/>
      <c r="BL574" s="384"/>
      <c r="BM574" s="384"/>
      <c r="BN574" s="616"/>
      <c r="BO574" s="616"/>
      <c r="BP574" s="616"/>
      <c r="BQ574" s="616"/>
      <c r="BR574" s="616"/>
      <c r="BS574" s="812" t="s">
        <v>3159</v>
      </c>
      <c r="BT574" s="812" t="s">
        <v>3160</v>
      </c>
      <c r="BU574" s="812" t="s">
        <v>3161</v>
      </c>
      <c r="BV574" s="639">
        <v>48723353</v>
      </c>
      <c r="BW574" s="639">
        <v>10487233531</v>
      </c>
      <c r="BX574" s="791">
        <v>5000</v>
      </c>
      <c r="BY574" s="618">
        <v>46035</v>
      </c>
      <c r="BZ574" s="618">
        <v>46081</v>
      </c>
      <c r="CA574" s="788"/>
      <c r="CB574" s="623">
        <f t="shared" si="602"/>
        <v>30</v>
      </c>
      <c r="CC574" s="791">
        <f t="shared" si="627"/>
        <v>5000</v>
      </c>
      <c r="CD574" s="786">
        <v>26</v>
      </c>
      <c r="CE574" s="791">
        <v>5000</v>
      </c>
      <c r="CF574" s="623">
        <v>26</v>
      </c>
      <c r="CG574" s="791">
        <v>5000</v>
      </c>
      <c r="CH574" s="791">
        <f t="shared" si="582"/>
        <v>0</v>
      </c>
      <c r="CI574" s="791">
        <f t="shared" si="609"/>
        <v>0</v>
      </c>
      <c r="CJ574" s="788"/>
      <c r="CK574" s="623">
        <f t="shared" si="605"/>
        <v>30</v>
      </c>
      <c r="CL574" s="791">
        <f t="shared" si="606"/>
        <v>5000</v>
      </c>
      <c r="CM574" s="623">
        <v>30</v>
      </c>
      <c r="CN574" s="791">
        <v>5000</v>
      </c>
      <c r="CO574" s="623">
        <v>30</v>
      </c>
      <c r="CP574" s="791">
        <v>5000</v>
      </c>
      <c r="CQ574" s="623">
        <f t="shared" si="623"/>
        <v>0</v>
      </c>
      <c r="CR574" s="791">
        <f t="shared" si="624"/>
        <v>5000</v>
      </c>
      <c r="CS574" s="831"/>
      <c r="CT574" s="623">
        <f t="shared" si="589"/>
        <v>0</v>
      </c>
      <c r="CU574" s="789">
        <f t="shared" si="590"/>
        <v>0</v>
      </c>
      <c r="CW574" s="791">
        <f t="shared" si="591"/>
        <v>0</v>
      </c>
      <c r="CY574" s="791">
        <f t="shared" si="592"/>
        <v>0</v>
      </c>
      <c r="CZ574" s="791">
        <f t="shared" si="593"/>
        <v>0</v>
      </c>
      <c r="DA574" s="791">
        <f t="shared" si="594"/>
        <v>0</v>
      </c>
      <c r="DC574" s="623">
        <f t="shared" si="625"/>
        <v>0</v>
      </c>
      <c r="DD574" s="789">
        <f t="shared" si="583"/>
        <v>0</v>
      </c>
      <c r="DF574" s="791">
        <f t="shared" si="584"/>
        <v>0</v>
      </c>
      <c r="DH574" s="791">
        <f t="shared" si="585"/>
        <v>0</v>
      </c>
      <c r="DU574" s="793">
        <f t="shared" si="626"/>
        <v>10000</v>
      </c>
      <c r="DV574" s="794">
        <f t="shared" si="597"/>
        <v>10000</v>
      </c>
      <c r="DW574" s="794">
        <f t="shared" si="598"/>
        <v>10000</v>
      </c>
      <c r="DX574" s="794">
        <f t="shared" si="586"/>
        <v>0</v>
      </c>
      <c r="DY574" s="794">
        <f t="shared" si="587"/>
        <v>0</v>
      </c>
      <c r="EG574" s="621"/>
    </row>
    <row r="575" spans="1:137" s="623" customFormat="1" x14ac:dyDescent="0.25">
      <c r="A575" s="778">
        <v>2026</v>
      </c>
      <c r="B575" s="778">
        <v>479</v>
      </c>
      <c r="C575" s="778" t="s">
        <v>58</v>
      </c>
      <c r="D575" s="778">
        <v>3000654</v>
      </c>
      <c r="E575" s="778">
        <v>5005023</v>
      </c>
      <c r="F575" s="778" t="s">
        <v>3011</v>
      </c>
      <c r="G575" s="778" t="s">
        <v>3012</v>
      </c>
      <c r="H575" s="778">
        <v>95</v>
      </c>
      <c r="I575" s="779" t="s">
        <v>992</v>
      </c>
      <c r="J575" s="780" t="s">
        <v>10</v>
      </c>
      <c r="K575" s="780" t="s">
        <v>60</v>
      </c>
      <c r="L575" s="778" t="str">
        <f t="shared" ref="L575:L638" si="628">+MID(M575,1,3)</f>
        <v>2.3</v>
      </c>
      <c r="M575" s="781" t="s">
        <v>62</v>
      </c>
      <c r="N575" s="781"/>
      <c r="O575" s="778" t="s">
        <v>3074</v>
      </c>
      <c r="P575" s="778" t="s">
        <v>65</v>
      </c>
      <c r="Q575" s="782">
        <v>1</v>
      </c>
      <c r="R575" s="320">
        <v>5000</v>
      </c>
      <c r="S575" s="778">
        <v>30</v>
      </c>
      <c r="T575" s="778">
        <v>30</v>
      </c>
      <c r="U575" s="778"/>
      <c r="V575" s="778"/>
      <c r="W575" s="321"/>
      <c r="X575" s="321"/>
      <c r="Y575" s="321"/>
      <c r="Z575" s="322"/>
      <c r="AA575" s="322"/>
      <c r="AB575" s="322"/>
      <c r="AC575" s="322"/>
      <c r="AD575" s="322"/>
      <c r="AE575" s="320">
        <f t="shared" si="601"/>
        <v>10000</v>
      </c>
      <c r="AF575" s="327">
        <f t="shared" si="621"/>
        <v>5000</v>
      </c>
      <c r="AG575" s="327">
        <f t="shared" si="622"/>
        <v>5000</v>
      </c>
      <c r="AH575" s="327">
        <f t="shared" si="608"/>
        <v>0</v>
      </c>
      <c r="AI575" s="327">
        <f t="shared" si="610"/>
        <v>0</v>
      </c>
      <c r="AJ575" s="327">
        <f t="shared" si="611"/>
        <v>0</v>
      </c>
      <c r="AK575" s="327">
        <f t="shared" si="612"/>
        <v>0</v>
      </c>
      <c r="AL575" s="327">
        <f t="shared" si="613"/>
        <v>0</v>
      </c>
      <c r="AM575" s="327">
        <f t="shared" si="614"/>
        <v>0</v>
      </c>
      <c r="AN575" s="327">
        <f t="shared" si="615"/>
        <v>0</v>
      </c>
      <c r="AO575" s="327">
        <f t="shared" si="616"/>
        <v>0</v>
      </c>
      <c r="AP575" s="327">
        <f t="shared" si="617"/>
        <v>0</v>
      </c>
      <c r="AQ575" s="327">
        <f t="shared" si="618"/>
        <v>0</v>
      </c>
      <c r="AR575" s="264">
        <f t="shared" si="607"/>
        <v>10000</v>
      </c>
      <c r="AS575" s="623" t="s">
        <v>2578</v>
      </c>
      <c r="AT575" s="830"/>
      <c r="BA575" s="830"/>
      <c r="BB575" s="384" t="s">
        <v>995</v>
      </c>
      <c r="BC575" s="384" t="s">
        <v>3087</v>
      </c>
      <c r="BD575" s="384" t="s">
        <v>3088</v>
      </c>
      <c r="BE575" s="384" t="s">
        <v>3089</v>
      </c>
      <c r="BF575" s="806">
        <v>46030</v>
      </c>
      <c r="BG575" s="384"/>
      <c r="BH575" s="616">
        <v>1867</v>
      </c>
      <c r="BI575" s="2821" t="s">
        <v>3058</v>
      </c>
      <c r="BJ575" s="384" t="s">
        <v>3069</v>
      </c>
      <c r="BK575" s="616"/>
      <c r="BL575" s="616"/>
      <c r="BM575" s="616"/>
      <c r="BN575" s="616"/>
      <c r="BO575" s="616"/>
      <c r="BP575" s="616"/>
      <c r="BQ575" s="2821"/>
      <c r="BR575" s="2821"/>
      <c r="BS575" s="2836" t="s">
        <v>2109</v>
      </c>
      <c r="BT575" s="2836" t="s">
        <v>3162</v>
      </c>
      <c r="BU575" s="812" t="s">
        <v>1340</v>
      </c>
      <c r="BV575" s="639">
        <v>43978086</v>
      </c>
      <c r="BW575" s="639">
        <v>10439780865</v>
      </c>
      <c r="BX575" s="791">
        <v>5000</v>
      </c>
      <c r="BY575" s="618">
        <v>46035</v>
      </c>
      <c r="BZ575" s="618">
        <v>46081</v>
      </c>
      <c r="CA575" s="788"/>
      <c r="CB575" s="623">
        <f t="shared" si="602"/>
        <v>30</v>
      </c>
      <c r="CC575" s="791">
        <f t="shared" si="627"/>
        <v>5000</v>
      </c>
      <c r="CD575" s="786">
        <v>26</v>
      </c>
      <c r="CE575" s="791">
        <v>5000</v>
      </c>
      <c r="CF575" s="623">
        <v>26</v>
      </c>
      <c r="CG575" s="791">
        <v>5000</v>
      </c>
      <c r="CH575" s="791">
        <f t="shared" ref="CH575:CH638" si="629">CC575-CE575</f>
        <v>0</v>
      </c>
      <c r="CI575" s="791">
        <f t="shared" si="609"/>
        <v>0</v>
      </c>
      <c r="CJ575" s="788"/>
      <c r="CK575" s="623">
        <f t="shared" si="605"/>
        <v>30</v>
      </c>
      <c r="CL575" s="791">
        <f t="shared" si="606"/>
        <v>5000</v>
      </c>
      <c r="CM575" s="623">
        <v>30</v>
      </c>
      <c r="CN575" s="791">
        <v>5000</v>
      </c>
      <c r="CO575" s="623">
        <v>30</v>
      </c>
      <c r="CP575" s="791">
        <v>5000</v>
      </c>
      <c r="CQ575" s="623">
        <f t="shared" si="623"/>
        <v>0</v>
      </c>
      <c r="CR575" s="791">
        <f t="shared" si="624"/>
        <v>5000</v>
      </c>
      <c r="CS575" s="831"/>
      <c r="CT575" s="623">
        <f t="shared" si="589"/>
        <v>0</v>
      </c>
      <c r="CU575" s="789">
        <f t="shared" si="590"/>
        <v>0</v>
      </c>
      <c r="CW575" s="791">
        <f t="shared" si="591"/>
        <v>0</v>
      </c>
      <c r="CY575" s="791">
        <f t="shared" si="592"/>
        <v>0</v>
      </c>
      <c r="CZ575" s="791">
        <f t="shared" si="593"/>
        <v>0</v>
      </c>
      <c r="DA575" s="791">
        <f t="shared" si="594"/>
        <v>0</v>
      </c>
      <c r="DC575" s="623">
        <f t="shared" si="625"/>
        <v>0</v>
      </c>
      <c r="DD575" s="789">
        <f t="shared" ref="DD575:DD638" si="630">AI575</f>
        <v>0</v>
      </c>
      <c r="DF575" s="791">
        <f t="shared" ref="DF575:DF638" si="631">(R575/30*DE575)*Q575</f>
        <v>0</v>
      </c>
      <c r="DH575" s="791">
        <f t="shared" ref="DH575:DH638" si="632">(R575/30*DG575)*Q575</f>
        <v>0</v>
      </c>
      <c r="DU575" s="793">
        <f t="shared" si="626"/>
        <v>10000</v>
      </c>
      <c r="DV575" s="794">
        <f t="shared" si="597"/>
        <v>10000</v>
      </c>
      <c r="DW575" s="794">
        <f t="shared" si="598"/>
        <v>10000</v>
      </c>
      <c r="DX575" s="794">
        <f t="shared" ref="DX575:DX638" si="633">DU575-DV575</f>
        <v>0</v>
      </c>
      <c r="DY575" s="794">
        <f t="shared" ref="DY575:DY638" si="634">DU575-DW575</f>
        <v>0</v>
      </c>
      <c r="EG575" s="621"/>
    </row>
    <row r="576" spans="1:137" s="623" customFormat="1" x14ac:dyDescent="0.25">
      <c r="A576" s="778">
        <v>2026</v>
      </c>
      <c r="B576" s="778">
        <v>479</v>
      </c>
      <c r="C576" s="778" t="s">
        <v>58</v>
      </c>
      <c r="D576" s="778">
        <v>3000654</v>
      </c>
      <c r="E576" s="778">
        <v>5005023</v>
      </c>
      <c r="F576" s="778" t="s">
        <v>3011</v>
      </c>
      <c r="G576" s="778" t="s">
        <v>3012</v>
      </c>
      <c r="H576" s="778">
        <v>95</v>
      </c>
      <c r="I576" s="779" t="s">
        <v>992</v>
      </c>
      <c r="J576" s="780" t="s">
        <v>10</v>
      </c>
      <c r="K576" s="780" t="s">
        <v>60</v>
      </c>
      <c r="L576" s="778" t="str">
        <f t="shared" si="628"/>
        <v>2.3</v>
      </c>
      <c r="M576" s="781" t="s">
        <v>62</v>
      </c>
      <c r="N576" s="781"/>
      <c r="O576" s="778" t="s">
        <v>3074</v>
      </c>
      <c r="P576" s="778" t="s">
        <v>65</v>
      </c>
      <c r="Q576" s="782">
        <v>1</v>
      </c>
      <c r="R576" s="320">
        <v>5000</v>
      </c>
      <c r="S576" s="778">
        <v>30</v>
      </c>
      <c r="T576" s="778">
        <v>30</v>
      </c>
      <c r="U576" s="778"/>
      <c r="V576" s="778"/>
      <c r="W576" s="321"/>
      <c r="X576" s="321"/>
      <c r="Y576" s="321"/>
      <c r="Z576" s="322"/>
      <c r="AA576" s="322"/>
      <c r="AB576" s="322"/>
      <c r="AC576" s="322"/>
      <c r="AD576" s="322"/>
      <c r="AE576" s="320">
        <f t="shared" si="601"/>
        <v>10000</v>
      </c>
      <c r="AF576" s="327">
        <f t="shared" si="621"/>
        <v>5000</v>
      </c>
      <c r="AG576" s="327">
        <f t="shared" si="622"/>
        <v>5000</v>
      </c>
      <c r="AH576" s="327">
        <f t="shared" si="608"/>
        <v>0</v>
      </c>
      <c r="AI576" s="327">
        <f t="shared" si="610"/>
        <v>0</v>
      </c>
      <c r="AJ576" s="327">
        <f t="shared" si="611"/>
        <v>0</v>
      </c>
      <c r="AK576" s="327">
        <f t="shared" si="612"/>
        <v>0</v>
      </c>
      <c r="AL576" s="327">
        <f t="shared" si="613"/>
        <v>0</v>
      </c>
      <c r="AM576" s="327">
        <f t="shared" si="614"/>
        <v>0</v>
      </c>
      <c r="AN576" s="327">
        <f t="shared" si="615"/>
        <v>0</v>
      </c>
      <c r="AO576" s="327">
        <f t="shared" si="616"/>
        <v>0</v>
      </c>
      <c r="AP576" s="327">
        <f t="shared" si="617"/>
        <v>0</v>
      </c>
      <c r="AQ576" s="327">
        <f t="shared" si="618"/>
        <v>0</v>
      </c>
      <c r="AR576" s="264">
        <f t="shared" si="607"/>
        <v>10000</v>
      </c>
      <c r="AS576" s="623" t="s">
        <v>2578</v>
      </c>
      <c r="AT576" s="830"/>
      <c r="BA576" s="830"/>
      <c r="BB576" s="384" t="s">
        <v>995</v>
      </c>
      <c r="BC576" s="384" t="s">
        <v>3087</v>
      </c>
      <c r="BD576" s="384" t="s">
        <v>3088</v>
      </c>
      <c r="BE576" s="384" t="s">
        <v>3089</v>
      </c>
      <c r="BF576" s="806">
        <v>46030</v>
      </c>
      <c r="BG576" s="384"/>
      <c r="BH576" s="616">
        <v>1868</v>
      </c>
      <c r="BI576" s="616" t="s">
        <v>3058</v>
      </c>
      <c r="BJ576" s="384" t="s">
        <v>3069</v>
      </c>
      <c r="BK576" s="616"/>
      <c r="BL576" s="384"/>
      <c r="BM576" s="384"/>
      <c r="BN576" s="616"/>
      <c r="BO576" s="616"/>
      <c r="BP576" s="616"/>
      <c r="BQ576" s="616"/>
      <c r="BR576" s="616"/>
      <c r="BS576" s="812" t="s">
        <v>3163</v>
      </c>
      <c r="BT576" s="812" t="s">
        <v>1913</v>
      </c>
      <c r="BU576" s="812" t="s">
        <v>3164</v>
      </c>
      <c r="BV576" s="616">
        <v>73056060</v>
      </c>
      <c r="BW576" s="639">
        <v>10730560601</v>
      </c>
      <c r="BX576" s="791">
        <v>5000</v>
      </c>
      <c r="BY576" s="618">
        <v>46035</v>
      </c>
      <c r="BZ576" s="618">
        <v>46081</v>
      </c>
      <c r="CA576" s="788"/>
      <c r="CB576" s="623">
        <f t="shared" si="602"/>
        <v>30</v>
      </c>
      <c r="CC576" s="791">
        <f t="shared" si="627"/>
        <v>5000</v>
      </c>
      <c r="CD576" s="786">
        <v>26</v>
      </c>
      <c r="CE576" s="791">
        <v>5000</v>
      </c>
      <c r="CF576" s="623">
        <v>26</v>
      </c>
      <c r="CG576" s="791">
        <v>5000</v>
      </c>
      <c r="CH576" s="791">
        <f t="shared" si="629"/>
        <v>0</v>
      </c>
      <c r="CI576" s="791">
        <f t="shared" si="609"/>
        <v>0</v>
      </c>
      <c r="CJ576" s="788"/>
      <c r="CK576" s="623">
        <f t="shared" si="605"/>
        <v>30</v>
      </c>
      <c r="CL576" s="791">
        <f t="shared" si="606"/>
        <v>5000</v>
      </c>
      <c r="CM576" s="623">
        <v>30</v>
      </c>
      <c r="CN576" s="791">
        <v>5000</v>
      </c>
      <c r="CO576" s="623">
        <v>30</v>
      </c>
      <c r="CP576" s="791">
        <v>5000</v>
      </c>
      <c r="CQ576" s="623">
        <f t="shared" si="623"/>
        <v>0</v>
      </c>
      <c r="CR576" s="791">
        <f t="shared" si="624"/>
        <v>5000</v>
      </c>
      <c r="CS576" s="831"/>
      <c r="CT576" s="623">
        <f t="shared" si="589"/>
        <v>0</v>
      </c>
      <c r="CU576" s="789">
        <f t="shared" si="590"/>
        <v>0</v>
      </c>
      <c r="CW576" s="791">
        <f t="shared" si="591"/>
        <v>0</v>
      </c>
      <c r="CY576" s="791">
        <f t="shared" si="592"/>
        <v>0</v>
      </c>
      <c r="CZ576" s="791">
        <f t="shared" si="593"/>
        <v>0</v>
      </c>
      <c r="DA576" s="791">
        <f t="shared" si="594"/>
        <v>0</v>
      </c>
      <c r="DC576" s="623">
        <f t="shared" si="625"/>
        <v>0</v>
      </c>
      <c r="DD576" s="789">
        <f t="shared" si="630"/>
        <v>0</v>
      </c>
      <c r="DF576" s="791">
        <f t="shared" si="631"/>
        <v>0</v>
      </c>
      <c r="DH576" s="791">
        <f t="shared" si="632"/>
        <v>0</v>
      </c>
      <c r="DU576" s="793">
        <f t="shared" si="626"/>
        <v>10000</v>
      </c>
      <c r="DV576" s="794">
        <f t="shared" si="597"/>
        <v>10000</v>
      </c>
      <c r="DW576" s="794">
        <f t="shared" si="598"/>
        <v>10000</v>
      </c>
      <c r="DX576" s="794">
        <f t="shared" si="633"/>
        <v>0</v>
      </c>
      <c r="DY576" s="794">
        <f t="shared" si="634"/>
        <v>0</v>
      </c>
      <c r="EG576" s="621"/>
    </row>
    <row r="577" spans="1:137" s="623" customFormat="1" x14ac:dyDescent="0.25">
      <c r="A577" s="778">
        <v>2026</v>
      </c>
      <c r="B577" s="778">
        <v>479</v>
      </c>
      <c r="C577" s="778" t="s">
        <v>58</v>
      </c>
      <c r="D577" s="778">
        <v>3000654</v>
      </c>
      <c r="E577" s="778">
        <v>5005023</v>
      </c>
      <c r="F577" s="778" t="s">
        <v>3011</v>
      </c>
      <c r="G577" s="778" t="s">
        <v>3012</v>
      </c>
      <c r="H577" s="778">
        <v>95</v>
      </c>
      <c r="I577" s="779" t="s">
        <v>992</v>
      </c>
      <c r="J577" s="780" t="s">
        <v>10</v>
      </c>
      <c r="K577" s="780" t="s">
        <v>60</v>
      </c>
      <c r="L577" s="778" t="str">
        <f t="shared" si="628"/>
        <v>2.3</v>
      </c>
      <c r="M577" s="781" t="s">
        <v>62</v>
      </c>
      <c r="N577" s="781"/>
      <c r="O577" s="778" t="s">
        <v>3074</v>
      </c>
      <c r="P577" s="778" t="s">
        <v>65</v>
      </c>
      <c r="Q577" s="782">
        <v>1</v>
      </c>
      <c r="R577" s="320">
        <v>5000</v>
      </c>
      <c r="S577" s="778">
        <v>30</v>
      </c>
      <c r="T577" s="778">
        <v>30</v>
      </c>
      <c r="U577" s="778"/>
      <c r="V577" s="778"/>
      <c r="W577" s="321"/>
      <c r="X577" s="321"/>
      <c r="Y577" s="321"/>
      <c r="Z577" s="322"/>
      <c r="AA577" s="322"/>
      <c r="AB577" s="322"/>
      <c r="AC577" s="322"/>
      <c r="AD577" s="322"/>
      <c r="AE577" s="320">
        <f t="shared" si="601"/>
        <v>10000</v>
      </c>
      <c r="AF577" s="327">
        <f t="shared" si="621"/>
        <v>5000</v>
      </c>
      <c r="AG577" s="327">
        <f t="shared" si="622"/>
        <v>5000</v>
      </c>
      <c r="AH577" s="327">
        <f t="shared" si="608"/>
        <v>0</v>
      </c>
      <c r="AI577" s="327">
        <f t="shared" si="610"/>
        <v>0</v>
      </c>
      <c r="AJ577" s="327">
        <f t="shared" si="611"/>
        <v>0</v>
      </c>
      <c r="AK577" s="327">
        <f t="shared" si="612"/>
        <v>0</v>
      </c>
      <c r="AL577" s="327">
        <f t="shared" si="613"/>
        <v>0</v>
      </c>
      <c r="AM577" s="327">
        <f t="shared" si="614"/>
        <v>0</v>
      </c>
      <c r="AN577" s="327">
        <f t="shared" si="615"/>
        <v>0</v>
      </c>
      <c r="AO577" s="327">
        <f t="shared" si="616"/>
        <v>0</v>
      </c>
      <c r="AP577" s="327">
        <f t="shared" si="617"/>
        <v>0</v>
      </c>
      <c r="AQ577" s="327">
        <f t="shared" si="618"/>
        <v>0</v>
      </c>
      <c r="AR577" s="264">
        <f t="shared" si="607"/>
        <v>10000</v>
      </c>
      <c r="AS577" s="623" t="s">
        <v>2578</v>
      </c>
      <c r="AT577" s="830"/>
      <c r="BA577" s="830"/>
      <c r="BB577" s="384" t="s">
        <v>995</v>
      </c>
      <c r="BC577" s="384" t="s">
        <v>3087</v>
      </c>
      <c r="BD577" s="384" t="s">
        <v>3088</v>
      </c>
      <c r="BE577" s="384" t="s">
        <v>3089</v>
      </c>
      <c r="BF577" s="806">
        <v>46030</v>
      </c>
      <c r="BG577" s="384"/>
      <c r="BH577" s="616">
        <v>1869</v>
      </c>
      <c r="BI577" s="616" t="s">
        <v>3058</v>
      </c>
      <c r="BJ577" s="384" t="s">
        <v>3032</v>
      </c>
      <c r="BK577" s="616"/>
      <c r="BL577" s="384"/>
      <c r="BM577" s="384"/>
      <c r="BN577" s="616"/>
      <c r="BO577" s="616"/>
      <c r="BP577" s="616"/>
      <c r="BQ577" s="616"/>
      <c r="BR577" s="616"/>
      <c r="BS577" s="812" t="s">
        <v>1571</v>
      </c>
      <c r="BT577" s="812" t="s">
        <v>3097</v>
      </c>
      <c r="BU577" s="812" t="s">
        <v>3165</v>
      </c>
      <c r="BV577" s="616" t="s">
        <v>3166</v>
      </c>
      <c r="BW577" s="639">
        <v>10068072561</v>
      </c>
      <c r="BX577" s="791">
        <v>5000</v>
      </c>
      <c r="BY577" s="618">
        <v>46035</v>
      </c>
      <c r="BZ577" s="618">
        <v>46081</v>
      </c>
      <c r="CA577" s="788"/>
      <c r="CB577" s="623">
        <f t="shared" si="602"/>
        <v>30</v>
      </c>
      <c r="CC577" s="791">
        <f t="shared" si="627"/>
        <v>5000</v>
      </c>
      <c r="CD577" s="786">
        <v>26</v>
      </c>
      <c r="CE577" s="791">
        <v>5000</v>
      </c>
      <c r="CF577" s="623">
        <v>26</v>
      </c>
      <c r="CG577" s="791">
        <v>5000</v>
      </c>
      <c r="CH577" s="791">
        <f t="shared" si="629"/>
        <v>0</v>
      </c>
      <c r="CI577" s="791">
        <f t="shared" si="609"/>
        <v>0</v>
      </c>
      <c r="CJ577" s="788"/>
      <c r="CK577" s="623">
        <f t="shared" si="605"/>
        <v>30</v>
      </c>
      <c r="CL577" s="791">
        <f t="shared" si="606"/>
        <v>5000</v>
      </c>
      <c r="CM577" s="623">
        <v>30</v>
      </c>
      <c r="CN577" s="791">
        <v>5000</v>
      </c>
      <c r="CO577" s="623">
        <v>30</v>
      </c>
      <c r="CP577" s="791">
        <v>5000</v>
      </c>
      <c r="CQ577" s="623">
        <f t="shared" si="623"/>
        <v>0</v>
      </c>
      <c r="CR577" s="791">
        <f t="shared" si="624"/>
        <v>5000</v>
      </c>
      <c r="CS577" s="831"/>
      <c r="CT577" s="623">
        <f t="shared" si="589"/>
        <v>0</v>
      </c>
      <c r="CU577" s="789">
        <f t="shared" si="590"/>
        <v>0</v>
      </c>
      <c r="CW577" s="791">
        <f t="shared" si="591"/>
        <v>0</v>
      </c>
      <c r="CY577" s="791">
        <f t="shared" si="592"/>
        <v>0</v>
      </c>
      <c r="CZ577" s="791">
        <f t="shared" si="593"/>
        <v>0</v>
      </c>
      <c r="DA577" s="791">
        <f t="shared" si="594"/>
        <v>0</v>
      </c>
      <c r="DC577" s="623">
        <f t="shared" si="625"/>
        <v>0</v>
      </c>
      <c r="DD577" s="789">
        <f t="shared" si="630"/>
        <v>0</v>
      </c>
      <c r="DF577" s="791">
        <f t="shared" si="631"/>
        <v>0</v>
      </c>
      <c r="DH577" s="791">
        <f t="shared" si="632"/>
        <v>0</v>
      </c>
      <c r="DU577" s="793">
        <f t="shared" si="626"/>
        <v>10000</v>
      </c>
      <c r="DV577" s="794">
        <f t="shared" si="597"/>
        <v>10000</v>
      </c>
      <c r="DW577" s="794">
        <f t="shared" si="598"/>
        <v>10000</v>
      </c>
      <c r="DX577" s="794">
        <f t="shared" si="633"/>
        <v>0</v>
      </c>
      <c r="DY577" s="794">
        <f t="shared" si="634"/>
        <v>0</v>
      </c>
      <c r="EG577" s="621"/>
    </row>
    <row r="578" spans="1:137" s="623" customFormat="1" x14ac:dyDescent="0.25">
      <c r="A578" s="778">
        <v>2026</v>
      </c>
      <c r="B578" s="778">
        <v>479</v>
      </c>
      <c r="C578" s="778" t="s">
        <v>58</v>
      </c>
      <c r="D578" s="778">
        <v>3000654</v>
      </c>
      <c r="E578" s="778">
        <v>5005023</v>
      </c>
      <c r="F578" s="778" t="s">
        <v>3011</v>
      </c>
      <c r="G578" s="778" t="s">
        <v>3012</v>
      </c>
      <c r="H578" s="778">
        <v>95</v>
      </c>
      <c r="I578" s="779" t="s">
        <v>992</v>
      </c>
      <c r="J578" s="780" t="s">
        <v>10</v>
      </c>
      <c r="K578" s="780" t="s">
        <v>60</v>
      </c>
      <c r="L578" s="778" t="str">
        <f t="shared" si="628"/>
        <v>2.3</v>
      </c>
      <c r="M578" s="781" t="s">
        <v>62</v>
      </c>
      <c r="N578" s="781"/>
      <c r="O578" s="778" t="s">
        <v>3074</v>
      </c>
      <c r="P578" s="778" t="s">
        <v>65</v>
      </c>
      <c r="Q578" s="782">
        <v>1</v>
      </c>
      <c r="R578" s="320">
        <v>5000</v>
      </c>
      <c r="S578" s="778">
        <v>30</v>
      </c>
      <c r="T578" s="778">
        <v>30</v>
      </c>
      <c r="U578" s="778"/>
      <c r="V578" s="778"/>
      <c r="W578" s="321"/>
      <c r="X578" s="321"/>
      <c r="Y578" s="321"/>
      <c r="Z578" s="322"/>
      <c r="AA578" s="322"/>
      <c r="AB578" s="322"/>
      <c r="AC578" s="322"/>
      <c r="AD578" s="322"/>
      <c r="AE578" s="320">
        <f t="shared" si="601"/>
        <v>10000</v>
      </c>
      <c r="AF578" s="327">
        <f t="shared" si="621"/>
        <v>5000</v>
      </c>
      <c r="AG578" s="327">
        <f t="shared" si="622"/>
        <v>5000</v>
      </c>
      <c r="AH578" s="327">
        <f t="shared" si="608"/>
        <v>0</v>
      </c>
      <c r="AI578" s="327">
        <f t="shared" si="610"/>
        <v>0</v>
      </c>
      <c r="AJ578" s="327">
        <f t="shared" si="611"/>
        <v>0</v>
      </c>
      <c r="AK578" s="327">
        <f t="shared" si="612"/>
        <v>0</v>
      </c>
      <c r="AL578" s="327">
        <f t="shared" si="613"/>
        <v>0</v>
      </c>
      <c r="AM578" s="327">
        <f t="shared" si="614"/>
        <v>0</v>
      </c>
      <c r="AN578" s="327">
        <f t="shared" si="615"/>
        <v>0</v>
      </c>
      <c r="AO578" s="327">
        <f t="shared" si="616"/>
        <v>0</v>
      </c>
      <c r="AP578" s="327">
        <f t="shared" si="617"/>
        <v>0</v>
      </c>
      <c r="AQ578" s="327">
        <f t="shared" si="618"/>
        <v>0</v>
      </c>
      <c r="AR578" s="264">
        <f t="shared" si="607"/>
        <v>10000</v>
      </c>
      <c r="AS578" s="623" t="s">
        <v>2578</v>
      </c>
      <c r="AT578" s="830"/>
      <c r="BA578" s="830"/>
      <c r="BB578" s="384" t="s">
        <v>995</v>
      </c>
      <c r="BC578" s="384" t="s">
        <v>3087</v>
      </c>
      <c r="BD578" s="384" t="s">
        <v>3088</v>
      </c>
      <c r="BE578" s="384" t="s">
        <v>3089</v>
      </c>
      <c r="BF578" s="806">
        <v>46030</v>
      </c>
      <c r="BG578" s="384"/>
      <c r="BH578" s="616">
        <v>1870</v>
      </c>
      <c r="BI578" s="616" t="s">
        <v>3058</v>
      </c>
      <c r="BJ578" s="384" t="s">
        <v>3018</v>
      </c>
      <c r="BK578" s="616"/>
      <c r="BL578" s="384"/>
      <c r="BM578" s="384"/>
      <c r="BN578" s="616"/>
      <c r="BO578" s="616"/>
      <c r="BP578" s="616"/>
      <c r="BQ578" s="616"/>
      <c r="BR578" s="616"/>
      <c r="BS578" s="812" t="s">
        <v>3167</v>
      </c>
      <c r="BT578" s="812" t="s">
        <v>3168</v>
      </c>
      <c r="BU578" s="812" t="s">
        <v>1194</v>
      </c>
      <c r="BV578" s="616" t="s">
        <v>3169</v>
      </c>
      <c r="BW578" s="639">
        <v>10099845487</v>
      </c>
      <c r="BX578" s="791">
        <v>5000</v>
      </c>
      <c r="BY578" s="618">
        <v>46035</v>
      </c>
      <c r="BZ578" s="618">
        <v>46081</v>
      </c>
      <c r="CA578" s="788"/>
      <c r="CB578" s="623">
        <f t="shared" si="602"/>
        <v>30</v>
      </c>
      <c r="CC578" s="791">
        <f t="shared" si="627"/>
        <v>5000</v>
      </c>
      <c r="CD578" s="786">
        <v>26</v>
      </c>
      <c r="CE578" s="791">
        <v>5000</v>
      </c>
      <c r="CF578" s="623">
        <v>26</v>
      </c>
      <c r="CG578" s="791">
        <v>5000</v>
      </c>
      <c r="CH578" s="791">
        <f t="shared" si="629"/>
        <v>0</v>
      </c>
      <c r="CI578" s="791">
        <f t="shared" ref="CI578:CI609" si="635">CC578-CG578</f>
        <v>0</v>
      </c>
      <c r="CJ578" s="788"/>
      <c r="CK578" s="623">
        <f t="shared" si="605"/>
        <v>30</v>
      </c>
      <c r="CL578" s="791">
        <f t="shared" si="606"/>
        <v>5000</v>
      </c>
      <c r="CM578" s="623">
        <v>30</v>
      </c>
      <c r="CN578" s="791">
        <v>5000</v>
      </c>
      <c r="CO578" s="623">
        <v>30</v>
      </c>
      <c r="CP578" s="791">
        <v>5000</v>
      </c>
      <c r="CQ578" s="623">
        <f t="shared" si="623"/>
        <v>0</v>
      </c>
      <c r="CR578" s="791">
        <f t="shared" si="624"/>
        <v>5000</v>
      </c>
      <c r="CS578" s="831"/>
      <c r="CT578" s="623">
        <f t="shared" si="589"/>
        <v>0</v>
      </c>
      <c r="CU578" s="789">
        <f t="shared" si="590"/>
        <v>0</v>
      </c>
      <c r="CW578" s="791">
        <f t="shared" si="591"/>
        <v>0</v>
      </c>
      <c r="CY578" s="791">
        <f t="shared" si="592"/>
        <v>0</v>
      </c>
      <c r="CZ578" s="791">
        <f t="shared" si="593"/>
        <v>0</v>
      </c>
      <c r="DA578" s="791">
        <f t="shared" si="594"/>
        <v>0</v>
      </c>
      <c r="DC578" s="623">
        <f t="shared" si="625"/>
        <v>0</v>
      </c>
      <c r="DD578" s="789">
        <f t="shared" si="630"/>
        <v>0</v>
      </c>
      <c r="DF578" s="791">
        <f t="shared" si="631"/>
        <v>0</v>
      </c>
      <c r="DH578" s="791">
        <f t="shared" si="632"/>
        <v>0</v>
      </c>
      <c r="DU578" s="793">
        <f t="shared" si="626"/>
        <v>10000</v>
      </c>
      <c r="DV578" s="794">
        <f t="shared" si="597"/>
        <v>10000</v>
      </c>
      <c r="DW578" s="794">
        <f t="shared" si="598"/>
        <v>10000</v>
      </c>
      <c r="DX578" s="794">
        <f t="shared" si="633"/>
        <v>0</v>
      </c>
      <c r="DY578" s="794">
        <f t="shared" si="634"/>
        <v>0</v>
      </c>
      <c r="EG578" s="621"/>
    </row>
    <row r="579" spans="1:137" s="623" customFormat="1" x14ac:dyDescent="0.25">
      <c r="A579" s="778">
        <v>2026</v>
      </c>
      <c r="B579" s="778">
        <v>479</v>
      </c>
      <c r="C579" s="778" t="s">
        <v>58</v>
      </c>
      <c r="D579" s="778">
        <v>3000654</v>
      </c>
      <c r="E579" s="778">
        <v>5005023</v>
      </c>
      <c r="F579" s="778" t="s">
        <v>3011</v>
      </c>
      <c r="G579" s="778" t="s">
        <v>3012</v>
      </c>
      <c r="H579" s="778">
        <v>95</v>
      </c>
      <c r="I579" s="779" t="s">
        <v>992</v>
      </c>
      <c r="J579" s="780" t="s">
        <v>10</v>
      </c>
      <c r="K579" s="780" t="s">
        <v>60</v>
      </c>
      <c r="L579" s="778" t="str">
        <f t="shared" si="628"/>
        <v>2.3</v>
      </c>
      <c r="M579" s="781" t="s">
        <v>62</v>
      </c>
      <c r="N579" s="781"/>
      <c r="O579" s="778" t="s">
        <v>3074</v>
      </c>
      <c r="P579" s="778" t="s">
        <v>65</v>
      </c>
      <c r="Q579" s="782">
        <v>1</v>
      </c>
      <c r="R579" s="320">
        <v>5000</v>
      </c>
      <c r="S579" s="778">
        <v>30</v>
      </c>
      <c r="T579" s="778">
        <v>30</v>
      </c>
      <c r="U579" s="778"/>
      <c r="V579" s="778"/>
      <c r="W579" s="321"/>
      <c r="X579" s="321"/>
      <c r="Y579" s="321"/>
      <c r="Z579" s="322"/>
      <c r="AA579" s="322"/>
      <c r="AB579" s="322"/>
      <c r="AC579" s="322"/>
      <c r="AD579" s="322"/>
      <c r="AE579" s="320">
        <f t="shared" si="601"/>
        <v>10000</v>
      </c>
      <c r="AF579" s="327">
        <f t="shared" si="621"/>
        <v>5000</v>
      </c>
      <c r="AG579" s="327">
        <f t="shared" si="622"/>
        <v>5000</v>
      </c>
      <c r="AH579" s="327">
        <f t="shared" si="608"/>
        <v>0</v>
      </c>
      <c r="AI579" s="327">
        <f t="shared" si="610"/>
        <v>0</v>
      </c>
      <c r="AJ579" s="327">
        <f t="shared" si="611"/>
        <v>0</v>
      </c>
      <c r="AK579" s="327">
        <f t="shared" si="612"/>
        <v>0</v>
      </c>
      <c r="AL579" s="327">
        <f t="shared" si="613"/>
        <v>0</v>
      </c>
      <c r="AM579" s="327">
        <f t="shared" si="614"/>
        <v>0</v>
      </c>
      <c r="AN579" s="327">
        <f t="shared" si="615"/>
        <v>0</v>
      </c>
      <c r="AO579" s="327">
        <f t="shared" si="616"/>
        <v>0</v>
      </c>
      <c r="AP579" s="327">
        <f t="shared" si="617"/>
        <v>0</v>
      </c>
      <c r="AQ579" s="327">
        <f t="shared" si="618"/>
        <v>0</v>
      </c>
      <c r="AR579" s="264">
        <f t="shared" si="607"/>
        <v>10000</v>
      </c>
      <c r="AS579" s="623" t="s">
        <v>2578</v>
      </c>
      <c r="AT579" s="830"/>
      <c r="BA579" s="830"/>
      <c r="BB579" s="384" t="s">
        <v>995</v>
      </c>
      <c r="BC579" s="384" t="s">
        <v>3087</v>
      </c>
      <c r="BD579" s="384" t="s">
        <v>3088</v>
      </c>
      <c r="BE579" s="384" t="s">
        <v>3089</v>
      </c>
      <c r="BF579" s="806">
        <v>46030</v>
      </c>
      <c r="BG579" s="384"/>
      <c r="BH579" s="616">
        <v>1871</v>
      </c>
      <c r="BI579" s="616" t="s">
        <v>3058</v>
      </c>
      <c r="BJ579" s="384" t="s">
        <v>3018</v>
      </c>
      <c r="BK579" s="616"/>
      <c r="BL579" s="384"/>
      <c r="BM579" s="384"/>
      <c r="BN579" s="616"/>
      <c r="BO579" s="616"/>
      <c r="BP579" s="616"/>
      <c r="BQ579" s="616"/>
      <c r="BR579" s="616"/>
      <c r="BS579" s="812" t="s">
        <v>3170</v>
      </c>
      <c r="BT579" s="812" t="s">
        <v>1326</v>
      </c>
      <c r="BU579" s="812" t="s">
        <v>3171</v>
      </c>
      <c r="BV579" s="616" t="s">
        <v>3172</v>
      </c>
      <c r="BW579" s="639">
        <v>10099515185</v>
      </c>
      <c r="BX579" s="791">
        <v>5000</v>
      </c>
      <c r="BY579" s="618">
        <v>46035</v>
      </c>
      <c r="BZ579" s="618">
        <v>46081</v>
      </c>
      <c r="CA579" s="788"/>
      <c r="CB579" s="623">
        <f t="shared" si="602"/>
        <v>30</v>
      </c>
      <c r="CC579" s="791">
        <f t="shared" si="627"/>
        <v>5000</v>
      </c>
      <c r="CD579" s="786">
        <v>26</v>
      </c>
      <c r="CE579" s="791">
        <v>5000</v>
      </c>
      <c r="CF579" s="623">
        <v>26</v>
      </c>
      <c r="CG579" s="791">
        <v>5000</v>
      </c>
      <c r="CH579" s="791">
        <f t="shared" si="629"/>
        <v>0</v>
      </c>
      <c r="CI579" s="791">
        <f t="shared" si="635"/>
        <v>0</v>
      </c>
      <c r="CJ579" s="788"/>
      <c r="CK579" s="623">
        <f t="shared" si="605"/>
        <v>30</v>
      </c>
      <c r="CL579" s="791">
        <f t="shared" si="606"/>
        <v>5000</v>
      </c>
      <c r="CM579" s="623">
        <v>30</v>
      </c>
      <c r="CN579" s="791">
        <v>5000</v>
      </c>
      <c r="CO579" s="623">
        <v>30</v>
      </c>
      <c r="CP579" s="791">
        <v>5000</v>
      </c>
      <c r="CQ579" s="623">
        <f t="shared" si="623"/>
        <v>0</v>
      </c>
      <c r="CR579" s="791">
        <f t="shared" si="624"/>
        <v>5000</v>
      </c>
      <c r="CS579" s="831"/>
      <c r="CT579" s="623">
        <f t="shared" si="589"/>
        <v>0</v>
      </c>
      <c r="CU579" s="789">
        <f t="shared" si="590"/>
        <v>0</v>
      </c>
      <c r="CW579" s="791">
        <f t="shared" si="591"/>
        <v>0</v>
      </c>
      <c r="CY579" s="791">
        <f t="shared" si="592"/>
        <v>0</v>
      </c>
      <c r="CZ579" s="791">
        <f t="shared" si="593"/>
        <v>0</v>
      </c>
      <c r="DA579" s="791">
        <f t="shared" si="594"/>
        <v>0</v>
      </c>
      <c r="DC579" s="623">
        <f t="shared" si="625"/>
        <v>0</v>
      </c>
      <c r="DD579" s="789">
        <f t="shared" si="630"/>
        <v>0</v>
      </c>
      <c r="DF579" s="791">
        <f t="shared" si="631"/>
        <v>0</v>
      </c>
      <c r="DH579" s="791">
        <f t="shared" si="632"/>
        <v>0</v>
      </c>
      <c r="DU579" s="793">
        <f t="shared" si="626"/>
        <v>10000</v>
      </c>
      <c r="DV579" s="794">
        <f t="shared" si="597"/>
        <v>10000</v>
      </c>
      <c r="DW579" s="794">
        <f t="shared" si="598"/>
        <v>10000</v>
      </c>
      <c r="DX579" s="794">
        <f t="shared" si="633"/>
        <v>0</v>
      </c>
      <c r="DY579" s="794">
        <f t="shared" si="634"/>
        <v>0</v>
      </c>
      <c r="EG579" s="621"/>
    </row>
    <row r="580" spans="1:137" s="623" customFormat="1" x14ac:dyDescent="0.25">
      <c r="A580" s="778">
        <v>2026</v>
      </c>
      <c r="B580" s="778">
        <v>479</v>
      </c>
      <c r="C580" s="778" t="s">
        <v>58</v>
      </c>
      <c r="D580" s="778">
        <v>3000654</v>
      </c>
      <c r="E580" s="778">
        <v>5005023</v>
      </c>
      <c r="F580" s="778" t="s">
        <v>3011</v>
      </c>
      <c r="G580" s="778" t="s">
        <v>3012</v>
      </c>
      <c r="H580" s="778">
        <v>95</v>
      </c>
      <c r="I580" s="779" t="s">
        <v>992</v>
      </c>
      <c r="J580" s="780" t="s">
        <v>10</v>
      </c>
      <c r="K580" s="780" t="s">
        <v>60</v>
      </c>
      <c r="L580" s="778" t="str">
        <f t="shared" si="628"/>
        <v>2.3</v>
      </c>
      <c r="M580" s="781" t="s">
        <v>62</v>
      </c>
      <c r="N580" s="781"/>
      <c r="O580" s="778" t="s">
        <v>3074</v>
      </c>
      <c r="P580" s="778" t="s">
        <v>65</v>
      </c>
      <c r="Q580" s="782">
        <v>1</v>
      </c>
      <c r="R580" s="320">
        <v>5000</v>
      </c>
      <c r="S580" s="778">
        <v>30</v>
      </c>
      <c r="T580" s="778">
        <v>30</v>
      </c>
      <c r="U580" s="778"/>
      <c r="V580" s="778"/>
      <c r="W580" s="321"/>
      <c r="X580" s="321"/>
      <c r="Y580" s="321"/>
      <c r="Z580" s="322"/>
      <c r="AA580" s="322"/>
      <c r="AB580" s="322"/>
      <c r="AC580" s="322"/>
      <c r="AD580" s="322"/>
      <c r="AE580" s="320">
        <f t="shared" si="601"/>
        <v>10000</v>
      </c>
      <c r="AF580" s="327">
        <f t="shared" si="621"/>
        <v>5000</v>
      </c>
      <c r="AG580" s="327">
        <f t="shared" si="622"/>
        <v>5000</v>
      </c>
      <c r="AH580" s="327">
        <f t="shared" si="608"/>
        <v>0</v>
      </c>
      <c r="AI580" s="327">
        <f t="shared" si="610"/>
        <v>0</v>
      </c>
      <c r="AJ580" s="327">
        <f t="shared" si="611"/>
        <v>0</v>
      </c>
      <c r="AK580" s="327">
        <f t="shared" si="612"/>
        <v>0</v>
      </c>
      <c r="AL580" s="327">
        <f t="shared" si="613"/>
        <v>0</v>
      </c>
      <c r="AM580" s="327">
        <f t="shared" si="614"/>
        <v>0</v>
      </c>
      <c r="AN580" s="327">
        <f t="shared" si="615"/>
        <v>0</v>
      </c>
      <c r="AO580" s="327">
        <f t="shared" si="616"/>
        <v>0</v>
      </c>
      <c r="AP580" s="327">
        <f t="shared" si="617"/>
        <v>0</v>
      </c>
      <c r="AQ580" s="327">
        <f t="shared" si="618"/>
        <v>0</v>
      </c>
      <c r="AR580" s="264">
        <f t="shared" si="607"/>
        <v>10000</v>
      </c>
      <c r="AS580" s="623" t="s">
        <v>2578</v>
      </c>
      <c r="AT580" s="830"/>
      <c r="BA580" s="830"/>
      <c r="BB580" s="384" t="s">
        <v>995</v>
      </c>
      <c r="BC580" s="384" t="s">
        <v>3087</v>
      </c>
      <c r="BD580" s="384" t="s">
        <v>3088</v>
      </c>
      <c r="BE580" s="384" t="s">
        <v>3089</v>
      </c>
      <c r="BF580" s="806">
        <v>46030</v>
      </c>
      <c r="BG580" s="384"/>
      <c r="BH580" s="616">
        <v>1872</v>
      </c>
      <c r="BI580" s="616" t="s">
        <v>3058</v>
      </c>
      <c r="BJ580" s="384" t="s">
        <v>3069</v>
      </c>
      <c r="BK580" s="616"/>
      <c r="BL580" s="384"/>
      <c r="BM580" s="384"/>
      <c r="BN580" s="616"/>
      <c r="BO580" s="616"/>
      <c r="BP580" s="616"/>
      <c r="BQ580" s="616"/>
      <c r="BR580" s="616"/>
      <c r="BS580" s="812" t="s">
        <v>1202</v>
      </c>
      <c r="BT580" s="812" t="s">
        <v>2129</v>
      </c>
      <c r="BU580" s="812" t="s">
        <v>3173</v>
      </c>
      <c r="BV580" s="639">
        <v>71483538</v>
      </c>
      <c r="BW580" s="639">
        <v>1071483538</v>
      </c>
      <c r="BX580" s="791">
        <v>5000</v>
      </c>
      <c r="BY580" s="618">
        <v>46035</v>
      </c>
      <c r="BZ580" s="618">
        <v>46081</v>
      </c>
      <c r="CA580" s="788"/>
      <c r="CB580" s="623">
        <f t="shared" si="602"/>
        <v>30</v>
      </c>
      <c r="CC580" s="791">
        <f t="shared" si="627"/>
        <v>5000</v>
      </c>
      <c r="CD580" s="786">
        <v>26</v>
      </c>
      <c r="CE580" s="791">
        <v>5000</v>
      </c>
      <c r="CF580" s="623">
        <v>26</v>
      </c>
      <c r="CG580" s="791">
        <v>5000</v>
      </c>
      <c r="CH580" s="791">
        <f t="shared" si="629"/>
        <v>0</v>
      </c>
      <c r="CI580" s="791">
        <f t="shared" si="635"/>
        <v>0</v>
      </c>
      <c r="CJ580" s="788"/>
      <c r="CK580" s="623">
        <f t="shared" si="605"/>
        <v>30</v>
      </c>
      <c r="CL580" s="791">
        <f t="shared" si="606"/>
        <v>5000</v>
      </c>
      <c r="CM580" s="623">
        <v>30</v>
      </c>
      <c r="CN580" s="791">
        <v>5000</v>
      </c>
      <c r="CO580" s="623">
        <v>30</v>
      </c>
      <c r="CP580" s="791">
        <v>5000</v>
      </c>
      <c r="CQ580" s="623">
        <f t="shared" si="623"/>
        <v>0</v>
      </c>
      <c r="CR580" s="791">
        <f t="shared" si="624"/>
        <v>5000</v>
      </c>
      <c r="CS580" s="831"/>
      <c r="CT580" s="623">
        <f t="shared" si="589"/>
        <v>0</v>
      </c>
      <c r="CU580" s="789">
        <f t="shared" si="590"/>
        <v>0</v>
      </c>
      <c r="CW580" s="791">
        <f t="shared" si="591"/>
        <v>0</v>
      </c>
      <c r="CY580" s="791">
        <f t="shared" si="592"/>
        <v>0</v>
      </c>
      <c r="CZ580" s="791">
        <f t="shared" si="593"/>
        <v>0</v>
      </c>
      <c r="DA580" s="791">
        <f t="shared" si="594"/>
        <v>0</v>
      </c>
      <c r="DC580" s="623">
        <f t="shared" si="625"/>
        <v>0</v>
      </c>
      <c r="DD580" s="789">
        <f t="shared" si="630"/>
        <v>0</v>
      </c>
      <c r="DF580" s="791">
        <f t="shared" si="631"/>
        <v>0</v>
      </c>
      <c r="DH580" s="791">
        <f t="shared" si="632"/>
        <v>0</v>
      </c>
      <c r="DU580" s="793">
        <f t="shared" si="626"/>
        <v>10000</v>
      </c>
      <c r="DV580" s="794">
        <f t="shared" si="597"/>
        <v>10000</v>
      </c>
      <c r="DW580" s="794">
        <f t="shared" si="598"/>
        <v>10000</v>
      </c>
      <c r="DX580" s="794">
        <f t="shared" si="633"/>
        <v>0</v>
      </c>
      <c r="DY580" s="794">
        <f t="shared" si="634"/>
        <v>0</v>
      </c>
      <c r="EG580" s="621"/>
    </row>
    <row r="581" spans="1:137" s="623" customFormat="1" x14ac:dyDescent="0.25">
      <c r="A581" s="778">
        <v>2026</v>
      </c>
      <c r="B581" s="778">
        <v>479</v>
      </c>
      <c r="C581" s="778" t="s">
        <v>58</v>
      </c>
      <c r="D581" s="778">
        <v>3000654</v>
      </c>
      <c r="E581" s="778">
        <v>5005023</v>
      </c>
      <c r="F581" s="778" t="s">
        <v>3011</v>
      </c>
      <c r="G581" s="778" t="s">
        <v>3012</v>
      </c>
      <c r="H581" s="778">
        <v>95</v>
      </c>
      <c r="I581" s="779" t="s">
        <v>992</v>
      </c>
      <c r="J581" s="780" t="s">
        <v>10</v>
      </c>
      <c r="K581" s="780" t="s">
        <v>60</v>
      </c>
      <c r="L581" s="778" t="str">
        <f t="shared" si="628"/>
        <v>2.3</v>
      </c>
      <c r="M581" s="781" t="s">
        <v>62</v>
      </c>
      <c r="N581" s="781"/>
      <c r="O581" s="778" t="s">
        <v>3074</v>
      </c>
      <c r="P581" s="778" t="s">
        <v>65</v>
      </c>
      <c r="Q581" s="782">
        <v>1</v>
      </c>
      <c r="R581" s="320">
        <v>5000</v>
      </c>
      <c r="S581" s="778">
        <v>30</v>
      </c>
      <c r="T581" s="778">
        <v>30</v>
      </c>
      <c r="U581" s="778"/>
      <c r="V581" s="778"/>
      <c r="W581" s="321"/>
      <c r="X581" s="321"/>
      <c r="Y581" s="321"/>
      <c r="Z581" s="322"/>
      <c r="AA581" s="322"/>
      <c r="AB581" s="322"/>
      <c r="AC581" s="322"/>
      <c r="AD581" s="322"/>
      <c r="AE581" s="320">
        <f t="shared" si="601"/>
        <v>10000</v>
      </c>
      <c r="AF581" s="327">
        <f t="shared" si="621"/>
        <v>5000</v>
      </c>
      <c r="AG581" s="327">
        <f t="shared" si="622"/>
        <v>5000</v>
      </c>
      <c r="AH581" s="327">
        <f t="shared" si="608"/>
        <v>0</v>
      </c>
      <c r="AI581" s="327">
        <f t="shared" si="610"/>
        <v>0</v>
      </c>
      <c r="AJ581" s="327">
        <f t="shared" si="611"/>
        <v>0</v>
      </c>
      <c r="AK581" s="327">
        <f t="shared" si="612"/>
        <v>0</v>
      </c>
      <c r="AL581" s="327">
        <f t="shared" si="613"/>
        <v>0</v>
      </c>
      <c r="AM581" s="327">
        <f t="shared" si="614"/>
        <v>0</v>
      </c>
      <c r="AN581" s="327">
        <f t="shared" si="615"/>
        <v>0</v>
      </c>
      <c r="AO581" s="327">
        <f t="shared" si="616"/>
        <v>0</v>
      </c>
      <c r="AP581" s="327">
        <f t="shared" si="617"/>
        <v>0</v>
      </c>
      <c r="AQ581" s="327">
        <f t="shared" si="618"/>
        <v>0</v>
      </c>
      <c r="AR581" s="264">
        <f t="shared" si="607"/>
        <v>10000</v>
      </c>
      <c r="AS581" s="623" t="s">
        <v>2578</v>
      </c>
      <c r="AT581" s="830"/>
      <c r="BA581" s="830"/>
      <c r="BB581" s="384" t="s">
        <v>995</v>
      </c>
      <c r="BC581" s="384" t="s">
        <v>3087</v>
      </c>
      <c r="BD581" s="384" t="s">
        <v>3088</v>
      </c>
      <c r="BE581" s="384" t="s">
        <v>3089</v>
      </c>
      <c r="BF581" s="806">
        <v>46030</v>
      </c>
      <c r="BG581" s="384"/>
      <c r="BH581" s="616">
        <v>1873</v>
      </c>
      <c r="BI581" s="616" t="s">
        <v>3058</v>
      </c>
      <c r="BJ581" s="384" t="s">
        <v>3018</v>
      </c>
      <c r="BK581" s="616"/>
      <c r="BL581" s="384"/>
      <c r="BM581" s="384"/>
      <c r="BN581" s="616"/>
      <c r="BO581" s="616"/>
      <c r="BP581" s="616"/>
      <c r="BQ581" s="616"/>
      <c r="BR581" s="616"/>
      <c r="BS581" s="812" t="s">
        <v>1284</v>
      </c>
      <c r="BT581" s="812" t="s">
        <v>1119</v>
      </c>
      <c r="BU581" s="812" t="s">
        <v>3174</v>
      </c>
      <c r="BV581" s="616">
        <v>40188228</v>
      </c>
      <c r="BW581" s="639">
        <v>10401882281</v>
      </c>
      <c r="BX581" s="824">
        <v>5000</v>
      </c>
      <c r="BY581" s="618">
        <v>46035</v>
      </c>
      <c r="BZ581" s="618">
        <v>46081</v>
      </c>
      <c r="CA581" s="788"/>
      <c r="CB581" s="623">
        <f t="shared" si="602"/>
        <v>30</v>
      </c>
      <c r="CC581" s="791">
        <f t="shared" si="627"/>
        <v>5000</v>
      </c>
      <c r="CD581" s="786">
        <v>26</v>
      </c>
      <c r="CE581" s="791">
        <v>5000</v>
      </c>
      <c r="CF581" s="623">
        <v>26</v>
      </c>
      <c r="CG581" s="791">
        <v>5000</v>
      </c>
      <c r="CH581" s="791">
        <f t="shared" si="629"/>
        <v>0</v>
      </c>
      <c r="CI581" s="791">
        <f t="shared" si="635"/>
        <v>0</v>
      </c>
      <c r="CJ581" s="788"/>
      <c r="CK581" s="623">
        <f t="shared" si="605"/>
        <v>30</v>
      </c>
      <c r="CL581" s="791">
        <f t="shared" si="606"/>
        <v>5000</v>
      </c>
      <c r="CM581" s="623">
        <v>30</v>
      </c>
      <c r="CN581" s="791">
        <v>5000</v>
      </c>
      <c r="CO581" s="623">
        <v>30</v>
      </c>
      <c r="CP581" s="791">
        <v>5000</v>
      </c>
      <c r="CQ581" s="623">
        <f t="shared" si="623"/>
        <v>0</v>
      </c>
      <c r="CR581" s="791">
        <f t="shared" si="624"/>
        <v>5000</v>
      </c>
      <c r="CS581" s="831"/>
      <c r="CT581" s="623">
        <f t="shared" si="589"/>
        <v>0</v>
      </c>
      <c r="CU581" s="789">
        <f t="shared" si="590"/>
        <v>0</v>
      </c>
      <c r="CW581" s="791">
        <f t="shared" si="591"/>
        <v>0</v>
      </c>
      <c r="CY581" s="791">
        <f t="shared" si="592"/>
        <v>0</v>
      </c>
      <c r="CZ581" s="791">
        <f t="shared" si="593"/>
        <v>0</v>
      </c>
      <c r="DA581" s="791">
        <f t="shared" si="594"/>
        <v>0</v>
      </c>
      <c r="DC581" s="623">
        <f t="shared" si="625"/>
        <v>0</v>
      </c>
      <c r="DD581" s="789">
        <f t="shared" si="630"/>
        <v>0</v>
      </c>
      <c r="DF581" s="791">
        <f t="shared" si="631"/>
        <v>0</v>
      </c>
      <c r="DH581" s="791">
        <f t="shared" si="632"/>
        <v>0</v>
      </c>
      <c r="DU581" s="793">
        <f t="shared" si="626"/>
        <v>10000</v>
      </c>
      <c r="DV581" s="794">
        <f t="shared" si="597"/>
        <v>10000</v>
      </c>
      <c r="DW581" s="794">
        <f t="shared" si="598"/>
        <v>10000</v>
      </c>
      <c r="DX581" s="794">
        <f t="shared" si="633"/>
        <v>0</v>
      </c>
      <c r="DY581" s="794">
        <f t="shared" si="634"/>
        <v>0</v>
      </c>
      <c r="EG581" s="621"/>
    </row>
    <row r="582" spans="1:137" s="623" customFormat="1" x14ac:dyDescent="0.25">
      <c r="A582" s="778">
        <v>2026</v>
      </c>
      <c r="B582" s="778">
        <v>479</v>
      </c>
      <c r="C582" s="778" t="s">
        <v>58</v>
      </c>
      <c r="D582" s="778">
        <v>3000654</v>
      </c>
      <c r="E582" s="778">
        <v>5005023</v>
      </c>
      <c r="F582" s="778" t="s">
        <v>3011</v>
      </c>
      <c r="G582" s="778" t="s">
        <v>3012</v>
      </c>
      <c r="H582" s="778">
        <v>95</v>
      </c>
      <c r="I582" s="779" t="s">
        <v>992</v>
      </c>
      <c r="J582" s="780" t="s">
        <v>10</v>
      </c>
      <c r="K582" s="780" t="s">
        <v>60</v>
      </c>
      <c r="L582" s="778" t="str">
        <f t="shared" si="628"/>
        <v>2.3</v>
      </c>
      <c r="M582" s="781" t="s">
        <v>62</v>
      </c>
      <c r="N582" s="781"/>
      <c r="O582" s="778" t="s">
        <v>3074</v>
      </c>
      <c r="P582" s="778" t="s">
        <v>65</v>
      </c>
      <c r="Q582" s="782">
        <v>1</v>
      </c>
      <c r="R582" s="320">
        <v>5000</v>
      </c>
      <c r="S582" s="778">
        <v>30</v>
      </c>
      <c r="T582" s="778">
        <v>30</v>
      </c>
      <c r="U582" s="778"/>
      <c r="V582" s="778"/>
      <c r="W582" s="321"/>
      <c r="X582" s="321"/>
      <c r="Y582" s="321"/>
      <c r="Z582" s="322"/>
      <c r="AA582" s="322"/>
      <c r="AB582" s="322"/>
      <c r="AC582" s="322"/>
      <c r="AD582" s="322"/>
      <c r="AE582" s="320">
        <f t="shared" si="601"/>
        <v>10000</v>
      </c>
      <c r="AF582" s="327">
        <f t="shared" si="621"/>
        <v>5000</v>
      </c>
      <c r="AG582" s="327">
        <f t="shared" si="622"/>
        <v>5000</v>
      </c>
      <c r="AH582" s="327">
        <f t="shared" si="608"/>
        <v>0</v>
      </c>
      <c r="AI582" s="327">
        <f t="shared" si="610"/>
        <v>0</v>
      </c>
      <c r="AJ582" s="327">
        <f t="shared" si="611"/>
        <v>0</v>
      </c>
      <c r="AK582" s="327">
        <f t="shared" si="612"/>
        <v>0</v>
      </c>
      <c r="AL582" s="327">
        <f t="shared" si="613"/>
        <v>0</v>
      </c>
      <c r="AM582" s="327">
        <f t="shared" si="614"/>
        <v>0</v>
      </c>
      <c r="AN582" s="327">
        <f t="shared" si="615"/>
        <v>0</v>
      </c>
      <c r="AO582" s="327">
        <f t="shared" si="616"/>
        <v>0</v>
      </c>
      <c r="AP582" s="327">
        <f t="shared" si="617"/>
        <v>0</v>
      </c>
      <c r="AQ582" s="327">
        <f t="shared" si="618"/>
        <v>0</v>
      </c>
      <c r="AR582" s="264">
        <f t="shared" si="607"/>
        <v>10000</v>
      </c>
      <c r="AS582" s="623" t="s">
        <v>2578</v>
      </c>
      <c r="AT582" s="830"/>
      <c r="BA582" s="830"/>
      <c r="BB582" s="384" t="s">
        <v>995</v>
      </c>
      <c r="BC582" s="384" t="s">
        <v>3087</v>
      </c>
      <c r="BD582" s="384" t="s">
        <v>3088</v>
      </c>
      <c r="BE582" s="384" t="s">
        <v>3089</v>
      </c>
      <c r="BF582" s="806">
        <v>46030</v>
      </c>
      <c r="BG582" s="384"/>
      <c r="BH582" s="616">
        <v>1874</v>
      </c>
      <c r="BI582" s="616" t="s">
        <v>3058</v>
      </c>
      <c r="BJ582" s="384" t="s">
        <v>3018</v>
      </c>
      <c r="BK582" s="616"/>
      <c r="BL582" s="384"/>
      <c r="BM582" s="384"/>
      <c r="BN582" s="616"/>
      <c r="BO582" s="616"/>
      <c r="BP582" s="616"/>
      <c r="BQ582" s="616"/>
      <c r="BR582" s="616"/>
      <c r="BS582" s="812" t="s">
        <v>3175</v>
      </c>
      <c r="BT582" s="812" t="s">
        <v>2550</v>
      </c>
      <c r="BU582" s="812" t="s">
        <v>3176</v>
      </c>
      <c r="BV582" s="639">
        <v>42098301</v>
      </c>
      <c r="BW582" s="639">
        <v>10420983013</v>
      </c>
      <c r="BX582" s="791">
        <v>5000</v>
      </c>
      <c r="BY582" s="618">
        <v>46035</v>
      </c>
      <c r="BZ582" s="618">
        <v>46081</v>
      </c>
      <c r="CA582" s="788"/>
      <c r="CB582" s="623">
        <f t="shared" si="602"/>
        <v>30</v>
      </c>
      <c r="CC582" s="791">
        <f t="shared" si="627"/>
        <v>5000</v>
      </c>
      <c r="CD582" s="786">
        <v>26</v>
      </c>
      <c r="CE582" s="791">
        <v>5000</v>
      </c>
      <c r="CF582" s="623">
        <v>26</v>
      </c>
      <c r="CG582" s="791">
        <v>5000</v>
      </c>
      <c r="CH582" s="791">
        <f t="shared" si="629"/>
        <v>0</v>
      </c>
      <c r="CI582" s="791">
        <f t="shared" si="635"/>
        <v>0</v>
      </c>
      <c r="CJ582" s="788"/>
      <c r="CK582" s="623">
        <f t="shared" si="605"/>
        <v>30</v>
      </c>
      <c r="CL582" s="791">
        <f t="shared" si="606"/>
        <v>5000</v>
      </c>
      <c r="CM582" s="623">
        <v>30</v>
      </c>
      <c r="CN582" s="791">
        <v>5000</v>
      </c>
      <c r="CO582" s="623">
        <v>30</v>
      </c>
      <c r="CP582" s="791">
        <v>5000</v>
      </c>
      <c r="CQ582" s="623">
        <f t="shared" si="623"/>
        <v>0</v>
      </c>
      <c r="CR582" s="791">
        <f t="shared" si="624"/>
        <v>5000</v>
      </c>
      <c r="CS582" s="831"/>
      <c r="CT582" s="623">
        <f t="shared" si="589"/>
        <v>0</v>
      </c>
      <c r="CU582" s="789">
        <f t="shared" si="590"/>
        <v>0</v>
      </c>
      <c r="CW582" s="791">
        <f t="shared" si="591"/>
        <v>0</v>
      </c>
      <c r="CY582" s="791">
        <f t="shared" si="592"/>
        <v>0</v>
      </c>
      <c r="CZ582" s="791">
        <f t="shared" si="593"/>
        <v>0</v>
      </c>
      <c r="DA582" s="791">
        <f t="shared" si="594"/>
        <v>0</v>
      </c>
      <c r="DC582" s="623">
        <f t="shared" si="625"/>
        <v>0</v>
      </c>
      <c r="DD582" s="789">
        <f t="shared" si="630"/>
        <v>0</v>
      </c>
      <c r="DF582" s="791">
        <f t="shared" si="631"/>
        <v>0</v>
      </c>
      <c r="DH582" s="791">
        <f t="shared" si="632"/>
        <v>0</v>
      </c>
      <c r="DU582" s="793">
        <f t="shared" si="626"/>
        <v>10000</v>
      </c>
      <c r="DV582" s="794">
        <f t="shared" si="597"/>
        <v>10000</v>
      </c>
      <c r="DW582" s="794">
        <f t="shared" si="598"/>
        <v>10000</v>
      </c>
      <c r="DX582" s="794">
        <f t="shared" si="633"/>
        <v>0</v>
      </c>
      <c r="DY582" s="794">
        <f t="shared" si="634"/>
        <v>0</v>
      </c>
      <c r="EG582" s="621"/>
    </row>
    <row r="583" spans="1:137" s="623" customFormat="1" x14ac:dyDescent="0.25">
      <c r="A583" s="778">
        <v>2026</v>
      </c>
      <c r="B583" s="778">
        <v>479</v>
      </c>
      <c r="C583" s="778" t="s">
        <v>58</v>
      </c>
      <c r="D583" s="778">
        <v>3000654</v>
      </c>
      <c r="E583" s="778">
        <v>5005023</v>
      </c>
      <c r="F583" s="778" t="s">
        <v>3011</v>
      </c>
      <c r="G583" s="778" t="s">
        <v>3012</v>
      </c>
      <c r="H583" s="778">
        <v>95</v>
      </c>
      <c r="I583" s="779" t="s">
        <v>992</v>
      </c>
      <c r="J583" s="780" t="s">
        <v>10</v>
      </c>
      <c r="K583" s="780" t="s">
        <v>60</v>
      </c>
      <c r="L583" s="778" t="str">
        <f t="shared" si="628"/>
        <v>2.3</v>
      </c>
      <c r="M583" s="781" t="s">
        <v>62</v>
      </c>
      <c r="N583" s="781"/>
      <c r="O583" s="778" t="s">
        <v>3074</v>
      </c>
      <c r="P583" s="778" t="s">
        <v>65</v>
      </c>
      <c r="Q583" s="782">
        <v>1</v>
      </c>
      <c r="R583" s="320">
        <v>5000</v>
      </c>
      <c r="S583" s="778">
        <v>30</v>
      </c>
      <c r="T583" s="778">
        <v>30</v>
      </c>
      <c r="U583" s="778"/>
      <c r="V583" s="778"/>
      <c r="W583" s="321"/>
      <c r="X583" s="321"/>
      <c r="Y583" s="321"/>
      <c r="Z583" s="322"/>
      <c r="AA583" s="322"/>
      <c r="AB583" s="322"/>
      <c r="AC583" s="322"/>
      <c r="AD583" s="322"/>
      <c r="AE583" s="320">
        <f t="shared" si="601"/>
        <v>10000</v>
      </c>
      <c r="AF583" s="327">
        <f t="shared" si="621"/>
        <v>5000</v>
      </c>
      <c r="AG583" s="327">
        <f t="shared" si="622"/>
        <v>5000</v>
      </c>
      <c r="AH583" s="327">
        <f t="shared" si="608"/>
        <v>0</v>
      </c>
      <c r="AI583" s="327">
        <f t="shared" si="610"/>
        <v>0</v>
      </c>
      <c r="AJ583" s="327">
        <f t="shared" si="611"/>
        <v>0</v>
      </c>
      <c r="AK583" s="327">
        <f t="shared" si="612"/>
        <v>0</v>
      </c>
      <c r="AL583" s="327">
        <f t="shared" si="613"/>
        <v>0</v>
      </c>
      <c r="AM583" s="327">
        <f t="shared" si="614"/>
        <v>0</v>
      </c>
      <c r="AN583" s="327">
        <f t="shared" si="615"/>
        <v>0</v>
      </c>
      <c r="AO583" s="327">
        <f t="shared" si="616"/>
        <v>0</v>
      </c>
      <c r="AP583" s="327">
        <f t="shared" si="617"/>
        <v>0</v>
      </c>
      <c r="AQ583" s="327">
        <f t="shared" si="618"/>
        <v>0</v>
      </c>
      <c r="AR583" s="264">
        <f t="shared" si="607"/>
        <v>10000</v>
      </c>
      <c r="AS583" s="623" t="s">
        <v>2578</v>
      </c>
      <c r="AT583" s="830"/>
      <c r="BA583" s="830"/>
      <c r="BB583" s="384" t="s">
        <v>995</v>
      </c>
      <c r="BC583" s="384" t="s">
        <v>3087</v>
      </c>
      <c r="BD583" s="384" t="s">
        <v>3088</v>
      </c>
      <c r="BE583" s="384" t="s">
        <v>3089</v>
      </c>
      <c r="BF583" s="806">
        <v>46030</v>
      </c>
      <c r="BG583" s="384"/>
      <c r="BH583" s="616">
        <v>1875</v>
      </c>
      <c r="BI583" s="616" t="s">
        <v>3058</v>
      </c>
      <c r="BJ583" s="384" t="s">
        <v>3032</v>
      </c>
      <c r="BK583" s="616"/>
      <c r="BL583" s="384"/>
      <c r="BM583" s="384"/>
      <c r="BN583" s="616"/>
      <c r="BO583" s="616"/>
      <c r="BP583" s="616"/>
      <c r="BQ583" s="616"/>
      <c r="BR583" s="616"/>
      <c r="BS583" s="812" t="s">
        <v>2514</v>
      </c>
      <c r="BT583" s="812" t="s">
        <v>2177</v>
      </c>
      <c r="BU583" s="812" t="s">
        <v>2993</v>
      </c>
      <c r="BV583" s="616">
        <v>71467722</v>
      </c>
      <c r="BW583" s="639">
        <v>10714677221</v>
      </c>
      <c r="BX583" s="791">
        <v>5000</v>
      </c>
      <c r="BY583" s="618">
        <v>46035</v>
      </c>
      <c r="BZ583" s="618">
        <v>46081</v>
      </c>
      <c r="CA583" s="788"/>
      <c r="CB583" s="623">
        <f t="shared" si="602"/>
        <v>30</v>
      </c>
      <c r="CC583" s="791">
        <f t="shared" si="627"/>
        <v>5000</v>
      </c>
      <c r="CD583" s="786">
        <v>26</v>
      </c>
      <c r="CE583" s="791">
        <v>5000</v>
      </c>
      <c r="CF583" s="623">
        <v>26</v>
      </c>
      <c r="CG583" s="791">
        <v>5000</v>
      </c>
      <c r="CH583" s="791">
        <f t="shared" si="629"/>
        <v>0</v>
      </c>
      <c r="CI583" s="791">
        <f t="shared" si="635"/>
        <v>0</v>
      </c>
      <c r="CJ583" s="788"/>
      <c r="CK583" s="623">
        <f t="shared" si="605"/>
        <v>30</v>
      </c>
      <c r="CL583" s="791">
        <f t="shared" si="606"/>
        <v>5000</v>
      </c>
      <c r="CM583" s="623">
        <v>30</v>
      </c>
      <c r="CN583" s="791">
        <v>5000</v>
      </c>
      <c r="CO583" s="623">
        <v>30</v>
      </c>
      <c r="CP583" s="791">
        <v>5000</v>
      </c>
      <c r="CQ583" s="623">
        <f t="shared" si="623"/>
        <v>0</v>
      </c>
      <c r="CR583" s="791">
        <f t="shared" si="624"/>
        <v>5000</v>
      </c>
      <c r="CS583" s="831"/>
      <c r="CT583" s="623">
        <f t="shared" si="589"/>
        <v>0</v>
      </c>
      <c r="CU583" s="789">
        <f t="shared" si="590"/>
        <v>0</v>
      </c>
      <c r="CW583" s="791">
        <f t="shared" si="591"/>
        <v>0</v>
      </c>
      <c r="CY583" s="791">
        <f t="shared" si="592"/>
        <v>0</v>
      </c>
      <c r="CZ583" s="791">
        <f t="shared" si="593"/>
        <v>0</v>
      </c>
      <c r="DA583" s="791">
        <f t="shared" si="594"/>
        <v>0</v>
      </c>
      <c r="DC583" s="623">
        <f t="shared" si="625"/>
        <v>0</v>
      </c>
      <c r="DD583" s="789">
        <f t="shared" si="630"/>
        <v>0</v>
      </c>
      <c r="DF583" s="791">
        <f t="shared" si="631"/>
        <v>0</v>
      </c>
      <c r="DH583" s="791">
        <f t="shared" si="632"/>
        <v>0</v>
      </c>
      <c r="DU583" s="793">
        <f t="shared" si="626"/>
        <v>10000</v>
      </c>
      <c r="DV583" s="794">
        <f t="shared" si="597"/>
        <v>10000</v>
      </c>
      <c r="DW583" s="794">
        <f t="shared" si="598"/>
        <v>10000</v>
      </c>
      <c r="DX583" s="794">
        <f t="shared" si="633"/>
        <v>0</v>
      </c>
      <c r="DY583" s="794">
        <f t="shared" si="634"/>
        <v>0</v>
      </c>
      <c r="EG583" s="621"/>
    </row>
    <row r="584" spans="1:137" s="623" customFormat="1" x14ac:dyDescent="0.25">
      <c r="A584" s="778">
        <v>2026</v>
      </c>
      <c r="B584" s="778">
        <v>479</v>
      </c>
      <c r="C584" s="778" t="s">
        <v>58</v>
      </c>
      <c r="D584" s="778">
        <v>3000654</v>
      </c>
      <c r="E584" s="778">
        <v>5005023</v>
      </c>
      <c r="F584" s="778" t="s">
        <v>3011</v>
      </c>
      <c r="G584" s="778" t="s">
        <v>3012</v>
      </c>
      <c r="H584" s="778">
        <v>95</v>
      </c>
      <c r="I584" s="779" t="s">
        <v>992</v>
      </c>
      <c r="J584" s="780" t="s">
        <v>10</v>
      </c>
      <c r="K584" s="780" t="s">
        <v>60</v>
      </c>
      <c r="L584" s="778" t="str">
        <f t="shared" si="628"/>
        <v>2.3</v>
      </c>
      <c r="M584" s="781" t="s">
        <v>62</v>
      </c>
      <c r="N584" s="781"/>
      <c r="O584" s="778" t="s">
        <v>3074</v>
      </c>
      <c r="P584" s="778" t="s">
        <v>65</v>
      </c>
      <c r="Q584" s="782">
        <v>1</v>
      </c>
      <c r="R584" s="320">
        <v>5000</v>
      </c>
      <c r="S584" s="778">
        <v>30</v>
      </c>
      <c r="T584" s="778">
        <v>30</v>
      </c>
      <c r="U584" s="778"/>
      <c r="V584" s="778"/>
      <c r="W584" s="321"/>
      <c r="X584" s="321"/>
      <c r="Y584" s="321"/>
      <c r="Z584" s="322"/>
      <c r="AA584" s="322"/>
      <c r="AB584" s="322"/>
      <c r="AC584" s="322"/>
      <c r="AD584" s="322"/>
      <c r="AE584" s="320">
        <f t="shared" si="601"/>
        <v>10000</v>
      </c>
      <c r="AF584" s="327">
        <f t="shared" si="621"/>
        <v>5000</v>
      </c>
      <c r="AG584" s="327">
        <f t="shared" si="622"/>
        <v>5000</v>
      </c>
      <c r="AH584" s="327">
        <f t="shared" si="608"/>
        <v>0</v>
      </c>
      <c r="AI584" s="327">
        <f t="shared" si="610"/>
        <v>0</v>
      </c>
      <c r="AJ584" s="327">
        <f t="shared" si="611"/>
        <v>0</v>
      </c>
      <c r="AK584" s="327">
        <f t="shared" si="612"/>
        <v>0</v>
      </c>
      <c r="AL584" s="327">
        <f t="shared" si="613"/>
        <v>0</v>
      </c>
      <c r="AM584" s="327">
        <f t="shared" si="614"/>
        <v>0</v>
      </c>
      <c r="AN584" s="327">
        <f t="shared" si="615"/>
        <v>0</v>
      </c>
      <c r="AO584" s="327">
        <f t="shared" si="616"/>
        <v>0</v>
      </c>
      <c r="AP584" s="327">
        <f t="shared" si="617"/>
        <v>0</v>
      </c>
      <c r="AQ584" s="327">
        <f t="shared" si="618"/>
        <v>0</v>
      </c>
      <c r="AR584" s="264">
        <f t="shared" si="607"/>
        <v>10000</v>
      </c>
      <c r="AS584" s="623" t="s">
        <v>2578</v>
      </c>
      <c r="AT584" s="830"/>
      <c r="BA584" s="830"/>
      <c r="BB584" s="384" t="s">
        <v>995</v>
      </c>
      <c r="BC584" s="384" t="s">
        <v>3087</v>
      </c>
      <c r="BD584" s="384" t="s">
        <v>3088</v>
      </c>
      <c r="BE584" s="384" t="s">
        <v>3089</v>
      </c>
      <c r="BF584" s="806">
        <v>46030</v>
      </c>
      <c r="BG584" s="384"/>
      <c r="BH584" s="616">
        <v>1876</v>
      </c>
      <c r="BI584" s="616" t="s">
        <v>3058</v>
      </c>
      <c r="BJ584" s="384" t="s">
        <v>3018</v>
      </c>
      <c r="BK584" s="616"/>
      <c r="BL584" s="384"/>
      <c r="BM584" s="384"/>
      <c r="BN584" s="616"/>
      <c r="BO584" s="616"/>
      <c r="BP584" s="616"/>
      <c r="BQ584" s="616"/>
      <c r="BR584" s="616"/>
      <c r="BS584" s="812" t="s">
        <v>3177</v>
      </c>
      <c r="BT584" s="812" t="s">
        <v>3178</v>
      </c>
      <c r="BU584" s="812" t="s">
        <v>2800</v>
      </c>
      <c r="BV584" s="616">
        <v>25797741</v>
      </c>
      <c r="BW584" s="639">
        <v>10257977418</v>
      </c>
      <c r="BX584" s="791">
        <v>5000</v>
      </c>
      <c r="BY584" s="618">
        <v>46035</v>
      </c>
      <c r="BZ584" s="618">
        <v>46081</v>
      </c>
      <c r="CA584" s="788"/>
      <c r="CB584" s="623">
        <f t="shared" si="602"/>
        <v>30</v>
      </c>
      <c r="CC584" s="791">
        <f t="shared" si="627"/>
        <v>5000</v>
      </c>
      <c r="CD584" s="786">
        <v>26</v>
      </c>
      <c r="CE584" s="791">
        <v>5000</v>
      </c>
      <c r="CF584" s="623">
        <v>26</v>
      </c>
      <c r="CG584" s="791">
        <v>5000</v>
      </c>
      <c r="CH584" s="791">
        <f t="shared" si="629"/>
        <v>0</v>
      </c>
      <c r="CI584" s="791">
        <f t="shared" si="635"/>
        <v>0</v>
      </c>
      <c r="CJ584" s="788"/>
      <c r="CK584" s="623">
        <f t="shared" si="605"/>
        <v>30</v>
      </c>
      <c r="CL584" s="791">
        <f t="shared" si="606"/>
        <v>5000</v>
      </c>
      <c r="CM584" s="623">
        <v>30</v>
      </c>
      <c r="CN584" s="791">
        <v>5000</v>
      </c>
      <c r="CO584" s="623">
        <v>30</v>
      </c>
      <c r="CP584" s="791">
        <v>5000</v>
      </c>
      <c r="CQ584" s="623">
        <f t="shared" si="623"/>
        <v>0</v>
      </c>
      <c r="CR584" s="791">
        <f t="shared" si="624"/>
        <v>5000</v>
      </c>
      <c r="CS584" s="831"/>
      <c r="CT584" s="623">
        <f t="shared" si="589"/>
        <v>0</v>
      </c>
      <c r="CU584" s="789">
        <f t="shared" si="590"/>
        <v>0</v>
      </c>
      <c r="CW584" s="791">
        <f t="shared" si="591"/>
        <v>0</v>
      </c>
      <c r="CY584" s="791">
        <f t="shared" si="592"/>
        <v>0</v>
      </c>
      <c r="CZ584" s="791">
        <f t="shared" si="593"/>
        <v>0</v>
      </c>
      <c r="DA584" s="791">
        <f t="shared" si="594"/>
        <v>0</v>
      </c>
      <c r="DC584" s="623">
        <f t="shared" si="625"/>
        <v>0</v>
      </c>
      <c r="DD584" s="789">
        <f t="shared" si="630"/>
        <v>0</v>
      </c>
      <c r="DF584" s="791">
        <f t="shared" si="631"/>
        <v>0</v>
      </c>
      <c r="DH584" s="791">
        <f t="shared" si="632"/>
        <v>0</v>
      </c>
      <c r="DU584" s="793">
        <f t="shared" si="626"/>
        <v>10000</v>
      </c>
      <c r="DV584" s="794">
        <f t="shared" si="597"/>
        <v>10000</v>
      </c>
      <c r="DW584" s="794">
        <f t="shared" si="598"/>
        <v>10000</v>
      </c>
      <c r="DX584" s="794">
        <f t="shared" si="633"/>
        <v>0</v>
      </c>
      <c r="DY584" s="794">
        <f t="shared" si="634"/>
        <v>0</v>
      </c>
      <c r="EG584" s="621"/>
    </row>
    <row r="585" spans="1:137" s="623" customFormat="1" x14ac:dyDescent="0.25">
      <c r="A585" s="778">
        <v>2026</v>
      </c>
      <c r="B585" s="778">
        <v>479</v>
      </c>
      <c r="C585" s="778" t="s">
        <v>58</v>
      </c>
      <c r="D585" s="778">
        <v>3000654</v>
      </c>
      <c r="E585" s="778">
        <v>5005023</v>
      </c>
      <c r="F585" s="778" t="s">
        <v>3011</v>
      </c>
      <c r="G585" s="778" t="s">
        <v>3012</v>
      </c>
      <c r="H585" s="778">
        <v>95</v>
      </c>
      <c r="I585" s="779" t="s">
        <v>992</v>
      </c>
      <c r="J585" s="780" t="s">
        <v>10</v>
      </c>
      <c r="K585" s="780" t="s">
        <v>60</v>
      </c>
      <c r="L585" s="778" t="str">
        <f t="shared" si="628"/>
        <v>2.3</v>
      </c>
      <c r="M585" s="781" t="s">
        <v>62</v>
      </c>
      <c r="N585" s="781"/>
      <c r="O585" s="778" t="s">
        <v>3074</v>
      </c>
      <c r="P585" s="778" t="s">
        <v>65</v>
      </c>
      <c r="Q585" s="782">
        <v>1</v>
      </c>
      <c r="R585" s="320">
        <v>5000</v>
      </c>
      <c r="S585" s="778">
        <v>30</v>
      </c>
      <c r="T585" s="778">
        <v>30</v>
      </c>
      <c r="U585" s="778"/>
      <c r="V585" s="778"/>
      <c r="W585" s="321"/>
      <c r="X585" s="321"/>
      <c r="Y585" s="321"/>
      <c r="Z585" s="322"/>
      <c r="AA585" s="322"/>
      <c r="AB585" s="322"/>
      <c r="AC585" s="322"/>
      <c r="AD585" s="322"/>
      <c r="AE585" s="320">
        <f t="shared" si="601"/>
        <v>10000</v>
      </c>
      <c r="AF585" s="327">
        <f t="shared" si="621"/>
        <v>5000</v>
      </c>
      <c r="AG585" s="327">
        <f t="shared" si="622"/>
        <v>5000</v>
      </c>
      <c r="AH585" s="327">
        <f t="shared" si="608"/>
        <v>0</v>
      </c>
      <c r="AI585" s="327">
        <f t="shared" si="610"/>
        <v>0</v>
      </c>
      <c r="AJ585" s="327">
        <f t="shared" si="611"/>
        <v>0</v>
      </c>
      <c r="AK585" s="327">
        <f t="shared" si="612"/>
        <v>0</v>
      </c>
      <c r="AL585" s="327">
        <f t="shared" si="613"/>
        <v>0</v>
      </c>
      <c r="AM585" s="327">
        <f t="shared" si="614"/>
        <v>0</v>
      </c>
      <c r="AN585" s="327">
        <f t="shared" si="615"/>
        <v>0</v>
      </c>
      <c r="AO585" s="327">
        <f t="shared" si="616"/>
        <v>0</v>
      </c>
      <c r="AP585" s="327">
        <f t="shared" si="617"/>
        <v>0</v>
      </c>
      <c r="AQ585" s="327">
        <f t="shared" si="618"/>
        <v>0</v>
      </c>
      <c r="AR585" s="264">
        <f t="shared" si="607"/>
        <v>10000</v>
      </c>
      <c r="AS585" s="623" t="s">
        <v>2578</v>
      </c>
      <c r="AT585" s="830"/>
      <c r="BA585" s="830"/>
      <c r="BB585" s="384" t="s">
        <v>995</v>
      </c>
      <c r="BC585" s="384" t="s">
        <v>3087</v>
      </c>
      <c r="BD585" s="384" t="s">
        <v>3088</v>
      </c>
      <c r="BE585" s="384" t="s">
        <v>3089</v>
      </c>
      <c r="BF585" s="806">
        <v>46030</v>
      </c>
      <c r="BG585" s="384"/>
      <c r="BH585" s="616">
        <v>1877</v>
      </c>
      <c r="BI585" s="616" t="s">
        <v>3058</v>
      </c>
      <c r="BJ585" s="384" t="s">
        <v>3018</v>
      </c>
      <c r="BK585" s="616"/>
      <c r="BL585" s="384"/>
      <c r="BM585" s="384"/>
      <c r="BN585" s="616"/>
      <c r="BO585" s="616"/>
      <c r="BP585" s="616"/>
      <c r="BQ585" s="616"/>
      <c r="BR585" s="616"/>
      <c r="BS585" s="812" t="s">
        <v>3179</v>
      </c>
      <c r="BT585" s="812" t="s">
        <v>1997</v>
      </c>
      <c r="BU585" s="812" t="s">
        <v>1302</v>
      </c>
      <c r="BV585" s="616">
        <v>40869933</v>
      </c>
      <c r="BW585" s="639">
        <v>10408699334</v>
      </c>
      <c r="BX585" s="791">
        <v>5000</v>
      </c>
      <c r="BY585" s="618">
        <v>46035</v>
      </c>
      <c r="BZ585" s="618">
        <v>46081</v>
      </c>
      <c r="CA585" s="788"/>
      <c r="CB585" s="623">
        <f t="shared" si="602"/>
        <v>30</v>
      </c>
      <c r="CC585" s="791">
        <f t="shared" si="627"/>
        <v>5000</v>
      </c>
      <c r="CD585" s="786">
        <v>26</v>
      </c>
      <c r="CE585" s="791">
        <v>5000</v>
      </c>
      <c r="CF585" s="623">
        <v>26</v>
      </c>
      <c r="CG585" s="791">
        <v>5000</v>
      </c>
      <c r="CH585" s="791">
        <f t="shared" si="629"/>
        <v>0</v>
      </c>
      <c r="CI585" s="791">
        <f t="shared" si="635"/>
        <v>0</v>
      </c>
      <c r="CJ585" s="788"/>
      <c r="CK585" s="623">
        <f t="shared" si="605"/>
        <v>30</v>
      </c>
      <c r="CL585" s="791">
        <f t="shared" si="606"/>
        <v>5000</v>
      </c>
      <c r="CM585" s="623">
        <v>30</v>
      </c>
      <c r="CN585" s="791">
        <v>5000</v>
      </c>
      <c r="CO585" s="623">
        <v>30</v>
      </c>
      <c r="CP585" s="791">
        <v>5000</v>
      </c>
      <c r="CQ585" s="623">
        <f t="shared" si="623"/>
        <v>0</v>
      </c>
      <c r="CR585" s="791">
        <f t="shared" si="624"/>
        <v>5000</v>
      </c>
      <c r="CS585" s="831"/>
      <c r="CT585" s="623">
        <f t="shared" si="589"/>
        <v>0</v>
      </c>
      <c r="CU585" s="789">
        <f t="shared" si="590"/>
        <v>0</v>
      </c>
      <c r="CW585" s="791">
        <f t="shared" si="591"/>
        <v>0</v>
      </c>
      <c r="CY585" s="791">
        <f t="shared" si="592"/>
        <v>0</v>
      </c>
      <c r="CZ585" s="791">
        <f t="shared" si="593"/>
        <v>0</v>
      </c>
      <c r="DA585" s="791">
        <f t="shared" si="594"/>
        <v>0</v>
      </c>
      <c r="DC585" s="623">
        <f t="shared" si="625"/>
        <v>0</v>
      </c>
      <c r="DD585" s="789">
        <f t="shared" si="630"/>
        <v>0</v>
      </c>
      <c r="DF585" s="791">
        <f t="shared" si="631"/>
        <v>0</v>
      </c>
      <c r="DH585" s="791">
        <f t="shared" si="632"/>
        <v>0</v>
      </c>
      <c r="DU585" s="793">
        <f t="shared" si="626"/>
        <v>10000</v>
      </c>
      <c r="DV585" s="794">
        <f t="shared" si="597"/>
        <v>10000</v>
      </c>
      <c r="DW585" s="794">
        <f t="shared" si="598"/>
        <v>10000</v>
      </c>
      <c r="DX585" s="794">
        <f t="shared" si="633"/>
        <v>0</v>
      </c>
      <c r="DY585" s="794">
        <f t="shared" si="634"/>
        <v>0</v>
      </c>
      <c r="EG585" s="621"/>
    </row>
    <row r="586" spans="1:137" s="623" customFormat="1" x14ac:dyDescent="0.25">
      <c r="A586" s="778">
        <v>2026</v>
      </c>
      <c r="B586" s="778">
        <v>479</v>
      </c>
      <c r="C586" s="778" t="s">
        <v>58</v>
      </c>
      <c r="D586" s="778">
        <v>3000654</v>
      </c>
      <c r="E586" s="778">
        <v>5005023</v>
      </c>
      <c r="F586" s="778" t="s">
        <v>3011</v>
      </c>
      <c r="G586" s="778" t="s">
        <v>3012</v>
      </c>
      <c r="H586" s="778">
        <v>95</v>
      </c>
      <c r="I586" s="779" t="s">
        <v>992</v>
      </c>
      <c r="J586" s="780" t="s">
        <v>10</v>
      </c>
      <c r="K586" s="780" t="s">
        <v>60</v>
      </c>
      <c r="L586" s="778" t="str">
        <f t="shared" si="628"/>
        <v>2.3</v>
      </c>
      <c r="M586" s="781" t="s">
        <v>62</v>
      </c>
      <c r="N586" s="781"/>
      <c r="O586" s="778" t="s">
        <v>3074</v>
      </c>
      <c r="P586" s="778" t="s">
        <v>65</v>
      </c>
      <c r="Q586" s="782">
        <v>1</v>
      </c>
      <c r="R586" s="320">
        <v>5000</v>
      </c>
      <c r="S586" s="778">
        <v>30</v>
      </c>
      <c r="T586" s="778">
        <v>30</v>
      </c>
      <c r="U586" s="778"/>
      <c r="V586" s="778"/>
      <c r="W586" s="321"/>
      <c r="X586" s="321"/>
      <c r="Y586" s="321"/>
      <c r="Z586" s="322"/>
      <c r="AA586" s="322"/>
      <c r="AB586" s="322"/>
      <c r="AC586" s="322"/>
      <c r="AD586" s="322"/>
      <c r="AE586" s="320">
        <f t="shared" si="601"/>
        <v>10000</v>
      </c>
      <c r="AF586" s="327">
        <f t="shared" si="621"/>
        <v>5000</v>
      </c>
      <c r="AG586" s="327">
        <f t="shared" si="622"/>
        <v>5000</v>
      </c>
      <c r="AH586" s="327">
        <f t="shared" si="608"/>
        <v>0</v>
      </c>
      <c r="AI586" s="327">
        <f t="shared" si="610"/>
        <v>0</v>
      </c>
      <c r="AJ586" s="327">
        <f t="shared" si="611"/>
        <v>0</v>
      </c>
      <c r="AK586" s="327">
        <f t="shared" si="612"/>
        <v>0</v>
      </c>
      <c r="AL586" s="327">
        <f t="shared" si="613"/>
        <v>0</v>
      </c>
      <c r="AM586" s="327">
        <f t="shared" si="614"/>
        <v>0</v>
      </c>
      <c r="AN586" s="327">
        <f t="shared" si="615"/>
        <v>0</v>
      </c>
      <c r="AO586" s="327">
        <f t="shared" si="616"/>
        <v>0</v>
      </c>
      <c r="AP586" s="327">
        <f t="shared" si="617"/>
        <v>0</v>
      </c>
      <c r="AQ586" s="327">
        <f t="shared" si="618"/>
        <v>0</v>
      </c>
      <c r="AR586" s="264">
        <f t="shared" si="607"/>
        <v>10000</v>
      </c>
      <c r="AS586" s="623" t="s">
        <v>2578</v>
      </c>
      <c r="AT586" s="830"/>
      <c r="BA586" s="830"/>
      <c r="BB586" s="384" t="s">
        <v>995</v>
      </c>
      <c r="BC586" s="384" t="s">
        <v>3087</v>
      </c>
      <c r="BD586" s="384" t="s">
        <v>3088</v>
      </c>
      <c r="BE586" s="384" t="s">
        <v>3089</v>
      </c>
      <c r="BF586" s="806">
        <v>46030</v>
      </c>
      <c r="BG586" s="384"/>
      <c r="BH586" s="616">
        <v>1878</v>
      </c>
      <c r="BI586" s="616" t="s">
        <v>3058</v>
      </c>
      <c r="BJ586" s="384" t="s">
        <v>3069</v>
      </c>
      <c r="BK586" s="616"/>
      <c r="BL586" s="384"/>
      <c r="BM586" s="384"/>
      <c r="BN586" s="616"/>
      <c r="BO586" s="616"/>
      <c r="BP586" s="616"/>
      <c r="BQ586" s="616"/>
      <c r="BR586" s="616"/>
      <c r="BS586" s="812" t="s">
        <v>1343</v>
      </c>
      <c r="BT586" s="812" t="s">
        <v>1526</v>
      </c>
      <c r="BU586" s="812" t="s">
        <v>3180</v>
      </c>
      <c r="BV586" s="616">
        <v>25648865</v>
      </c>
      <c r="BW586" s="639">
        <v>10256488651</v>
      </c>
      <c r="BX586" s="791">
        <v>5000</v>
      </c>
      <c r="BY586" s="618">
        <v>46035</v>
      </c>
      <c r="BZ586" s="618">
        <v>46081</v>
      </c>
      <c r="CA586" s="788"/>
      <c r="CB586" s="623">
        <f t="shared" si="602"/>
        <v>30</v>
      </c>
      <c r="CC586" s="791">
        <f t="shared" si="627"/>
        <v>5000</v>
      </c>
      <c r="CD586" s="786">
        <v>26</v>
      </c>
      <c r="CE586" s="791">
        <v>5000</v>
      </c>
      <c r="CF586" s="623">
        <v>26</v>
      </c>
      <c r="CG586" s="791">
        <v>5000</v>
      </c>
      <c r="CH586" s="791">
        <f t="shared" si="629"/>
        <v>0</v>
      </c>
      <c r="CI586" s="791">
        <f t="shared" si="635"/>
        <v>0</v>
      </c>
      <c r="CJ586" s="788"/>
      <c r="CK586" s="623">
        <f t="shared" si="605"/>
        <v>30</v>
      </c>
      <c r="CL586" s="791">
        <f t="shared" si="606"/>
        <v>5000</v>
      </c>
      <c r="CM586" s="623">
        <v>30</v>
      </c>
      <c r="CN586" s="791">
        <v>5000</v>
      </c>
      <c r="CO586" s="623">
        <v>30</v>
      </c>
      <c r="CP586" s="791">
        <v>5000</v>
      </c>
      <c r="CQ586" s="623">
        <f t="shared" si="623"/>
        <v>0</v>
      </c>
      <c r="CR586" s="791">
        <f t="shared" si="624"/>
        <v>5000</v>
      </c>
      <c r="CS586" s="831"/>
      <c r="CT586" s="623">
        <f t="shared" si="589"/>
        <v>0</v>
      </c>
      <c r="CU586" s="789">
        <f t="shared" si="590"/>
        <v>0</v>
      </c>
      <c r="CW586" s="791">
        <f t="shared" si="591"/>
        <v>0</v>
      </c>
      <c r="CY586" s="791">
        <f t="shared" si="592"/>
        <v>0</v>
      </c>
      <c r="CZ586" s="791">
        <f t="shared" si="593"/>
        <v>0</v>
      </c>
      <c r="DA586" s="791">
        <f t="shared" si="594"/>
        <v>0</v>
      </c>
      <c r="DC586" s="623">
        <f t="shared" si="625"/>
        <v>0</v>
      </c>
      <c r="DD586" s="789">
        <f t="shared" si="630"/>
        <v>0</v>
      </c>
      <c r="DF586" s="791">
        <f t="shared" si="631"/>
        <v>0</v>
      </c>
      <c r="DH586" s="791">
        <f t="shared" si="632"/>
        <v>0</v>
      </c>
      <c r="DU586" s="793">
        <f t="shared" si="626"/>
        <v>10000</v>
      </c>
      <c r="DV586" s="794">
        <f t="shared" si="597"/>
        <v>10000</v>
      </c>
      <c r="DW586" s="794">
        <f t="shared" si="598"/>
        <v>10000</v>
      </c>
      <c r="DX586" s="794">
        <f t="shared" si="633"/>
        <v>0</v>
      </c>
      <c r="DY586" s="794">
        <f t="shared" si="634"/>
        <v>0</v>
      </c>
      <c r="EG586" s="621"/>
    </row>
    <row r="587" spans="1:137" s="2317" customFormat="1" hidden="1" x14ac:dyDescent="0.25">
      <c r="A587" s="2310">
        <v>2026</v>
      </c>
      <c r="B587" s="778">
        <v>479</v>
      </c>
      <c r="C587" s="778" t="s">
        <v>58</v>
      </c>
      <c r="D587" s="778">
        <v>3000654</v>
      </c>
      <c r="E587" s="778">
        <v>5005023</v>
      </c>
      <c r="F587" s="778" t="s">
        <v>3011</v>
      </c>
      <c r="G587" s="2310" t="s">
        <v>3012</v>
      </c>
      <c r="H587" s="2310">
        <v>95</v>
      </c>
      <c r="I587" s="779" t="s">
        <v>992</v>
      </c>
      <c r="J587" s="780" t="s">
        <v>10</v>
      </c>
      <c r="K587" s="780" t="s">
        <v>60</v>
      </c>
      <c r="L587" s="778" t="str">
        <f t="shared" si="628"/>
        <v>2.3</v>
      </c>
      <c r="M587" s="2311" t="s">
        <v>62</v>
      </c>
      <c r="N587" s="781"/>
      <c r="O587" s="2310" t="s">
        <v>3181</v>
      </c>
      <c r="P587" s="2310" t="s">
        <v>65</v>
      </c>
      <c r="Q587" s="2313">
        <v>1</v>
      </c>
      <c r="R587" s="2314">
        <v>4500</v>
      </c>
      <c r="S587" s="2310">
        <v>30</v>
      </c>
      <c r="T587" s="2310">
        <v>30</v>
      </c>
      <c r="U587" s="2310"/>
      <c r="V587" s="2310"/>
      <c r="W587" s="2315"/>
      <c r="X587" s="321"/>
      <c r="Y587" s="321"/>
      <c r="Z587" s="322"/>
      <c r="AA587" s="322"/>
      <c r="AB587" s="322"/>
      <c r="AC587" s="322"/>
      <c r="AD587" s="322"/>
      <c r="AE587" s="2314">
        <f t="shared" si="601"/>
        <v>9000</v>
      </c>
      <c r="AF587" s="327">
        <f>+$R587*(S587/30)</f>
        <v>4500</v>
      </c>
      <c r="AG587" s="327">
        <f>+$R587*(T587/30)</f>
        <v>4500</v>
      </c>
      <c r="AH587" s="327">
        <f t="shared" si="608"/>
        <v>0</v>
      </c>
      <c r="AI587" s="327">
        <f t="shared" si="610"/>
        <v>0</v>
      </c>
      <c r="AJ587" s="327">
        <f t="shared" si="611"/>
        <v>0</v>
      </c>
      <c r="AK587" s="327">
        <f t="shared" si="612"/>
        <v>0</v>
      </c>
      <c r="AL587" s="327">
        <f t="shared" si="613"/>
        <v>0</v>
      </c>
      <c r="AM587" s="327">
        <f t="shared" si="614"/>
        <v>0</v>
      </c>
      <c r="AN587" s="327">
        <f t="shared" si="615"/>
        <v>0</v>
      </c>
      <c r="AO587" s="327">
        <f t="shared" si="616"/>
        <v>0</v>
      </c>
      <c r="AP587" s="327">
        <f t="shared" si="617"/>
        <v>0</v>
      </c>
      <c r="AQ587" s="327">
        <f t="shared" si="618"/>
        <v>0</v>
      </c>
      <c r="AR587" s="2316">
        <f t="shared" si="607"/>
        <v>9000</v>
      </c>
      <c r="AS587" s="2317" t="s">
        <v>2578</v>
      </c>
      <c r="AT587" s="623"/>
      <c r="AU587" s="623"/>
      <c r="AV587" s="623"/>
      <c r="AW587" s="623"/>
      <c r="AX587" s="623"/>
      <c r="AY587" s="623"/>
      <c r="AZ587" s="623"/>
      <c r="BA587" s="830"/>
      <c r="BB587" s="2318" t="s">
        <v>995</v>
      </c>
      <c r="BC587" s="384" t="s">
        <v>3087</v>
      </c>
      <c r="BD587" s="384" t="s">
        <v>3088</v>
      </c>
      <c r="BE587" s="384" t="s">
        <v>3089</v>
      </c>
      <c r="BF587" s="806">
        <v>46030</v>
      </c>
      <c r="BG587" s="384"/>
      <c r="BH587" s="616">
        <v>1879</v>
      </c>
      <c r="BI587" s="616" t="s">
        <v>3017</v>
      </c>
      <c r="BJ587" s="384" t="s">
        <v>3023</v>
      </c>
      <c r="BK587" s="616"/>
      <c r="BL587" s="384"/>
      <c r="BM587" s="384"/>
      <c r="BN587" s="616"/>
      <c r="BO587" s="616"/>
      <c r="BP587" s="616"/>
      <c r="BQ587" s="2116"/>
      <c r="BR587" s="2116"/>
      <c r="BS587" s="2319" t="s">
        <v>2729</v>
      </c>
      <c r="BT587" s="812" t="s">
        <v>3182</v>
      </c>
      <c r="BU587" s="812" t="s">
        <v>1380</v>
      </c>
      <c r="BV587" s="639">
        <v>72177456</v>
      </c>
      <c r="BW587" s="639">
        <v>10721774568</v>
      </c>
      <c r="BX587" s="811">
        <v>4500</v>
      </c>
      <c r="BY587" s="629">
        <v>46035</v>
      </c>
      <c r="BZ587" s="618">
        <v>46081</v>
      </c>
      <c r="CA587" s="788"/>
      <c r="CB587" s="623">
        <f t="shared" si="602"/>
        <v>30</v>
      </c>
      <c r="CC587" s="791">
        <f t="shared" si="627"/>
        <v>4500</v>
      </c>
      <c r="CD587" s="786">
        <v>26</v>
      </c>
      <c r="CE587" s="791">
        <v>4500</v>
      </c>
      <c r="CF587" s="623">
        <v>26</v>
      </c>
      <c r="CG587" s="791">
        <v>4500</v>
      </c>
      <c r="CH587" s="791">
        <f t="shared" si="629"/>
        <v>0</v>
      </c>
      <c r="CI587" s="791">
        <f t="shared" si="635"/>
        <v>0</v>
      </c>
      <c r="CJ587" s="788"/>
      <c r="CK587" s="623">
        <f t="shared" si="605"/>
        <v>30</v>
      </c>
      <c r="CL587" s="791">
        <f t="shared" si="606"/>
        <v>4500</v>
      </c>
      <c r="CM587" s="623">
        <v>30</v>
      </c>
      <c r="CN587" s="791">
        <v>4500</v>
      </c>
      <c r="CO587" s="623">
        <v>30</v>
      </c>
      <c r="CP587" s="791">
        <v>4500</v>
      </c>
      <c r="CQ587" s="623">
        <f t="shared" si="623"/>
        <v>0</v>
      </c>
      <c r="CR587" s="791">
        <f t="shared" si="624"/>
        <v>4500</v>
      </c>
      <c r="CS587" s="831"/>
      <c r="CT587" s="623">
        <f t="shared" si="589"/>
        <v>0</v>
      </c>
      <c r="CU587" s="789">
        <f t="shared" si="590"/>
        <v>0</v>
      </c>
      <c r="CV587" s="623"/>
      <c r="CW587" s="791">
        <f t="shared" si="591"/>
        <v>0</v>
      </c>
      <c r="CX587" s="623"/>
      <c r="CY587" s="791">
        <f t="shared" si="592"/>
        <v>0</v>
      </c>
      <c r="CZ587" s="791">
        <f t="shared" si="593"/>
        <v>0</v>
      </c>
      <c r="DA587" s="791">
        <f t="shared" si="594"/>
        <v>0</v>
      </c>
      <c r="DB587" s="623"/>
      <c r="DC587" s="623">
        <f t="shared" si="625"/>
        <v>0</v>
      </c>
      <c r="DD587" s="789">
        <f t="shared" si="630"/>
        <v>0</v>
      </c>
      <c r="DE587" s="623"/>
      <c r="DF587" s="791">
        <f t="shared" si="631"/>
        <v>0</v>
      </c>
      <c r="DG587" s="623"/>
      <c r="DH587" s="791">
        <f t="shared" si="632"/>
        <v>0</v>
      </c>
      <c r="DI587" s="623"/>
      <c r="DJ587" s="623"/>
      <c r="DK587" s="623"/>
      <c r="DL587" s="623"/>
      <c r="DM587" s="623"/>
      <c r="DN587" s="623"/>
      <c r="DO587" s="623"/>
      <c r="DP587" s="623"/>
      <c r="DQ587" s="623"/>
      <c r="DR587" s="623"/>
      <c r="DS587" s="623"/>
      <c r="DU587" s="2320">
        <f t="shared" si="626"/>
        <v>9000</v>
      </c>
      <c r="DV587" s="2321">
        <f t="shared" si="597"/>
        <v>9000</v>
      </c>
      <c r="DW587" s="2321">
        <f t="shared" si="598"/>
        <v>9000</v>
      </c>
      <c r="DX587" s="2321">
        <f t="shared" si="633"/>
        <v>0</v>
      </c>
      <c r="DY587" s="2321">
        <f t="shared" si="634"/>
        <v>0</v>
      </c>
      <c r="EG587" s="1946"/>
    </row>
    <row r="588" spans="1:137" s="2393" customFormat="1" ht="22.5" hidden="1" customHeight="1" x14ac:dyDescent="0.25">
      <c r="A588" s="2386">
        <v>2026</v>
      </c>
      <c r="B588" s="778">
        <v>479</v>
      </c>
      <c r="C588" s="778" t="s">
        <v>58</v>
      </c>
      <c r="D588" s="778">
        <v>3000654</v>
      </c>
      <c r="E588" s="778">
        <v>5005023</v>
      </c>
      <c r="F588" s="778" t="s">
        <v>3011</v>
      </c>
      <c r="G588" s="2386" t="s">
        <v>3012</v>
      </c>
      <c r="H588" s="2386">
        <v>95</v>
      </c>
      <c r="I588" s="779" t="s">
        <v>992</v>
      </c>
      <c r="J588" s="780" t="s">
        <v>10</v>
      </c>
      <c r="K588" s="780" t="s">
        <v>60</v>
      </c>
      <c r="L588" s="778" t="str">
        <f t="shared" si="628"/>
        <v>2.3</v>
      </c>
      <c r="M588" s="2387" t="s">
        <v>62</v>
      </c>
      <c r="N588" s="781"/>
      <c r="O588" s="2386" t="s">
        <v>3183</v>
      </c>
      <c r="P588" s="2388" t="s">
        <v>65</v>
      </c>
      <c r="Q588" s="2389">
        <v>1</v>
      </c>
      <c r="R588" s="2390">
        <v>6500</v>
      </c>
      <c r="S588" s="2386">
        <v>30</v>
      </c>
      <c r="T588" s="2386">
        <v>30</v>
      </c>
      <c r="U588" s="2386"/>
      <c r="V588" s="2386"/>
      <c r="W588" s="2391"/>
      <c r="X588" s="321"/>
      <c r="Y588" s="321"/>
      <c r="Z588" s="322"/>
      <c r="AA588" s="322"/>
      <c r="AB588" s="322"/>
      <c r="AC588" s="322"/>
      <c r="AD588" s="322"/>
      <c r="AE588" s="2390">
        <f t="shared" si="601"/>
        <v>13000</v>
      </c>
      <c r="AF588" s="327">
        <f>+$R588*(S588/30)*Q588</f>
        <v>6500</v>
      </c>
      <c r="AG588" s="327">
        <f>+$R588*(T588/30)*Q588</f>
        <v>6500</v>
      </c>
      <c r="AH588" s="327">
        <f t="shared" si="608"/>
        <v>0</v>
      </c>
      <c r="AI588" s="327">
        <f t="shared" si="610"/>
        <v>0</v>
      </c>
      <c r="AJ588" s="327">
        <f t="shared" si="611"/>
        <v>0</v>
      </c>
      <c r="AK588" s="327">
        <f t="shared" si="612"/>
        <v>0</v>
      </c>
      <c r="AL588" s="327">
        <f t="shared" si="613"/>
        <v>0</v>
      </c>
      <c r="AM588" s="327">
        <f t="shared" si="614"/>
        <v>0</v>
      </c>
      <c r="AN588" s="327">
        <f t="shared" si="615"/>
        <v>0</v>
      </c>
      <c r="AO588" s="327">
        <f t="shared" si="616"/>
        <v>0</v>
      </c>
      <c r="AP588" s="327">
        <f t="shared" si="617"/>
        <v>0</v>
      </c>
      <c r="AQ588" s="327">
        <f t="shared" si="618"/>
        <v>0</v>
      </c>
      <c r="AR588" s="2392">
        <v>13000</v>
      </c>
      <c r="AS588" s="2393" t="s">
        <v>2578</v>
      </c>
      <c r="AT588" s="830"/>
      <c r="AU588" s="623"/>
      <c r="AV588" s="623"/>
      <c r="AW588" s="623"/>
      <c r="AX588" s="623"/>
      <c r="AY588" s="623"/>
      <c r="AZ588" s="623"/>
      <c r="BA588" s="830"/>
      <c r="BB588" s="2394" t="s">
        <v>995</v>
      </c>
      <c r="BC588" s="2395" t="s">
        <v>3184</v>
      </c>
      <c r="BD588" s="2395" t="s">
        <v>3185</v>
      </c>
      <c r="BE588" s="2395" t="s">
        <v>3186</v>
      </c>
      <c r="BF588" s="2396">
        <v>46030</v>
      </c>
      <c r="BG588" s="2395"/>
      <c r="BH588" s="2397">
        <v>1992</v>
      </c>
      <c r="BI588" s="616" t="s">
        <v>3058</v>
      </c>
      <c r="BJ588" s="384" t="s">
        <v>3069</v>
      </c>
      <c r="BK588" s="2397"/>
      <c r="BL588" s="2395"/>
      <c r="BM588" s="2395"/>
      <c r="BN588" s="2397"/>
      <c r="BO588" s="2397"/>
      <c r="BP588" s="2397"/>
      <c r="BQ588" s="2398"/>
      <c r="BR588" s="2398"/>
      <c r="BS588" s="2399" t="s">
        <v>3187</v>
      </c>
      <c r="BT588" s="2400" t="s">
        <v>3188</v>
      </c>
      <c r="BU588" s="2400" t="s">
        <v>3189</v>
      </c>
      <c r="BV588" s="616">
        <v>41825757</v>
      </c>
      <c r="BW588" s="639">
        <v>10418257577</v>
      </c>
      <c r="BX588" s="798">
        <v>6500</v>
      </c>
      <c r="BY588" s="618">
        <v>46035</v>
      </c>
      <c r="BZ588" s="2401">
        <v>46081</v>
      </c>
      <c r="CA588" s="2402"/>
      <c r="CB588" s="2403">
        <f t="shared" si="602"/>
        <v>30</v>
      </c>
      <c r="CC588" s="2404">
        <f t="shared" si="627"/>
        <v>6500</v>
      </c>
      <c r="CD588" s="2405">
        <v>26</v>
      </c>
      <c r="CE588" s="2404">
        <v>6500</v>
      </c>
      <c r="CF588" s="2403">
        <v>26</v>
      </c>
      <c r="CG588" s="2404">
        <v>6500</v>
      </c>
      <c r="CH588" s="2404">
        <f t="shared" si="629"/>
        <v>0</v>
      </c>
      <c r="CI588" s="2404">
        <f t="shared" si="635"/>
        <v>0</v>
      </c>
      <c r="CJ588" s="2402"/>
      <c r="CK588" s="2403">
        <f t="shared" si="605"/>
        <v>30</v>
      </c>
      <c r="CL588" s="2404">
        <f t="shared" si="606"/>
        <v>6500</v>
      </c>
      <c r="CM588" s="2403">
        <v>30</v>
      </c>
      <c r="CN588" s="2404">
        <v>6500</v>
      </c>
      <c r="CO588" s="2403">
        <v>30</v>
      </c>
      <c r="CP588" s="2404">
        <v>6500</v>
      </c>
      <c r="CQ588" s="2403">
        <f t="shared" si="623"/>
        <v>0</v>
      </c>
      <c r="CR588" s="2404">
        <f t="shared" si="624"/>
        <v>6500</v>
      </c>
      <c r="CS588" s="2406"/>
      <c r="CT588" s="2403">
        <f t="shared" si="589"/>
        <v>0</v>
      </c>
      <c r="CU588" s="2407">
        <f t="shared" si="590"/>
        <v>0</v>
      </c>
      <c r="CV588" s="2403"/>
      <c r="CW588" s="2404">
        <f t="shared" si="591"/>
        <v>0</v>
      </c>
      <c r="CX588" s="2403"/>
      <c r="CY588" s="2404">
        <f t="shared" si="592"/>
        <v>0</v>
      </c>
      <c r="CZ588" s="2404">
        <f t="shared" si="593"/>
        <v>0</v>
      </c>
      <c r="DA588" s="2404">
        <f t="shared" si="594"/>
        <v>0</v>
      </c>
      <c r="DB588" s="2403"/>
      <c r="DC588" s="2403">
        <f t="shared" si="625"/>
        <v>0</v>
      </c>
      <c r="DD588" s="2407">
        <f t="shared" si="630"/>
        <v>0</v>
      </c>
      <c r="DE588" s="2403"/>
      <c r="DF588" s="2404">
        <f t="shared" si="631"/>
        <v>0</v>
      </c>
      <c r="DG588" s="2403"/>
      <c r="DH588" s="2404">
        <f t="shared" si="632"/>
        <v>0</v>
      </c>
      <c r="DI588" s="2403"/>
      <c r="DJ588" s="2403"/>
      <c r="DK588" s="2403"/>
      <c r="DL588" s="2403"/>
      <c r="DM588" s="2403"/>
      <c r="DN588" s="2403"/>
      <c r="DO588" s="2403"/>
      <c r="DP588" s="2403"/>
      <c r="DQ588" s="2403"/>
      <c r="DR588" s="2403"/>
      <c r="DS588" s="2403"/>
      <c r="DU588" s="2408">
        <f t="shared" si="626"/>
        <v>13000</v>
      </c>
      <c r="DV588" s="2409">
        <f t="shared" si="597"/>
        <v>13000</v>
      </c>
      <c r="DW588" s="2409">
        <f t="shared" si="598"/>
        <v>13000</v>
      </c>
      <c r="DX588" s="2409">
        <f t="shared" si="633"/>
        <v>0</v>
      </c>
      <c r="DY588" s="2409">
        <f t="shared" si="634"/>
        <v>0</v>
      </c>
      <c r="EG588" s="2410"/>
    </row>
    <row r="589" spans="1:137" s="2317" customFormat="1" ht="22.5" hidden="1" customHeight="1" x14ac:dyDescent="0.25">
      <c r="A589" s="2310">
        <v>2026</v>
      </c>
      <c r="B589" s="778">
        <v>479</v>
      </c>
      <c r="C589" s="778" t="s">
        <v>58</v>
      </c>
      <c r="D589" s="778">
        <v>3000654</v>
      </c>
      <c r="E589" s="778">
        <v>5005023</v>
      </c>
      <c r="F589" s="778" t="s">
        <v>3011</v>
      </c>
      <c r="G589" s="2310" t="s">
        <v>3012</v>
      </c>
      <c r="H589" s="2310">
        <v>95</v>
      </c>
      <c r="I589" s="779" t="s">
        <v>992</v>
      </c>
      <c r="J589" s="780" t="s">
        <v>10</v>
      </c>
      <c r="K589" s="780" t="s">
        <v>60</v>
      </c>
      <c r="L589" s="778" t="str">
        <f t="shared" si="628"/>
        <v>2.3</v>
      </c>
      <c r="M589" s="2311" t="s">
        <v>62</v>
      </c>
      <c r="N589" s="781"/>
      <c r="O589" s="2310" t="s">
        <v>3190</v>
      </c>
      <c r="P589" s="2310" t="s">
        <v>65</v>
      </c>
      <c r="Q589" s="2313">
        <v>1</v>
      </c>
      <c r="R589" s="2314">
        <v>6000</v>
      </c>
      <c r="S589" s="2310">
        <v>30</v>
      </c>
      <c r="T589" s="2310">
        <v>30</v>
      </c>
      <c r="U589" s="2310"/>
      <c r="V589" s="2310"/>
      <c r="W589" s="2315"/>
      <c r="X589" s="321"/>
      <c r="Y589" s="321"/>
      <c r="Z589" s="322"/>
      <c r="AA589" s="322"/>
      <c r="AB589" s="322"/>
      <c r="AC589" s="322"/>
      <c r="AD589" s="322"/>
      <c r="AE589" s="2314">
        <f t="shared" si="601"/>
        <v>12000</v>
      </c>
      <c r="AF589" s="327">
        <f>+$R589*(S589/30)</f>
        <v>6000</v>
      </c>
      <c r="AG589" s="327">
        <f>+$R589*(T589/30)</f>
        <v>6000</v>
      </c>
      <c r="AH589" s="327">
        <f t="shared" si="608"/>
        <v>0</v>
      </c>
      <c r="AI589" s="327">
        <f t="shared" si="610"/>
        <v>0</v>
      </c>
      <c r="AJ589" s="327">
        <f t="shared" si="611"/>
        <v>0</v>
      </c>
      <c r="AK589" s="327">
        <f t="shared" si="612"/>
        <v>0</v>
      </c>
      <c r="AL589" s="327">
        <f t="shared" si="613"/>
        <v>0</v>
      </c>
      <c r="AM589" s="327">
        <f t="shared" si="614"/>
        <v>0</v>
      </c>
      <c r="AN589" s="327">
        <f t="shared" si="615"/>
        <v>0</v>
      </c>
      <c r="AO589" s="327">
        <f t="shared" si="616"/>
        <v>0</v>
      </c>
      <c r="AP589" s="327">
        <f t="shared" si="617"/>
        <v>0</v>
      </c>
      <c r="AQ589" s="327">
        <f t="shared" si="618"/>
        <v>0</v>
      </c>
      <c r="AR589" s="2316">
        <v>8600</v>
      </c>
      <c r="AS589" s="2317" t="s">
        <v>2578</v>
      </c>
      <c r="AT589" s="623"/>
      <c r="AU589" s="623"/>
      <c r="AV589" s="623"/>
      <c r="AW589" s="623"/>
      <c r="AX589" s="623"/>
      <c r="AY589" s="623"/>
      <c r="AZ589" s="623"/>
      <c r="BA589" s="830"/>
      <c r="BB589" s="2318" t="s">
        <v>995</v>
      </c>
      <c r="BC589" s="384" t="s">
        <v>3191</v>
      </c>
      <c r="BD589" s="384" t="s">
        <v>3192</v>
      </c>
      <c r="BE589" s="384" t="s">
        <v>3193</v>
      </c>
      <c r="BF589" s="806">
        <v>46036</v>
      </c>
      <c r="BG589" s="384"/>
      <c r="BH589" s="616">
        <v>2502</v>
      </c>
      <c r="BI589" s="687" t="s">
        <v>3194</v>
      </c>
      <c r="BJ589" s="384" t="s">
        <v>3023</v>
      </c>
      <c r="BK589" s="616"/>
      <c r="BL589" s="384"/>
      <c r="BM589" s="384"/>
      <c r="BN589" s="616"/>
      <c r="BO589" s="616"/>
      <c r="BP589" s="616"/>
      <c r="BQ589" s="2116"/>
      <c r="BR589" s="2116"/>
      <c r="BS589" s="2319" t="s">
        <v>2140</v>
      </c>
      <c r="BT589" s="812" t="s">
        <v>2659</v>
      </c>
      <c r="BU589" s="812" t="s">
        <v>3195</v>
      </c>
      <c r="BV589" s="616" t="s">
        <v>3196</v>
      </c>
      <c r="BW589" s="639">
        <v>10083841473</v>
      </c>
      <c r="BX589" s="811">
        <v>6000</v>
      </c>
      <c r="BY589" s="629">
        <v>46041</v>
      </c>
      <c r="BZ589" s="618">
        <v>46081</v>
      </c>
      <c r="CA589" s="788"/>
      <c r="CB589" s="623">
        <f t="shared" si="602"/>
        <v>30</v>
      </c>
      <c r="CC589" s="791">
        <f t="shared" si="627"/>
        <v>6000</v>
      </c>
      <c r="CD589" s="786">
        <v>13</v>
      </c>
      <c r="CE589" s="791">
        <v>2600</v>
      </c>
      <c r="CF589" s="623">
        <v>13</v>
      </c>
      <c r="CG589" s="791">
        <v>2600</v>
      </c>
      <c r="CH589" s="791">
        <f t="shared" si="629"/>
        <v>3400</v>
      </c>
      <c r="CI589" s="791">
        <f t="shared" si="635"/>
        <v>3400</v>
      </c>
      <c r="CJ589" s="788"/>
      <c r="CK589" s="623">
        <f t="shared" si="605"/>
        <v>30</v>
      </c>
      <c r="CL589" s="791">
        <f t="shared" si="606"/>
        <v>6000</v>
      </c>
      <c r="CM589" s="623">
        <v>28</v>
      </c>
      <c r="CN589" s="791">
        <v>6000</v>
      </c>
      <c r="CO589" s="623">
        <v>28</v>
      </c>
      <c r="CP589" s="791">
        <v>6000</v>
      </c>
      <c r="CQ589" s="623">
        <f t="shared" si="623"/>
        <v>0</v>
      </c>
      <c r="CR589" s="791">
        <f t="shared" si="624"/>
        <v>6000</v>
      </c>
      <c r="CS589" s="831"/>
      <c r="CT589" s="623">
        <f t="shared" ref="CT589:CT652" si="636">U589</f>
        <v>0</v>
      </c>
      <c r="CU589" s="789">
        <f t="shared" ref="CU589:CU652" si="637">AH589</f>
        <v>0</v>
      </c>
      <c r="CV589" s="623"/>
      <c r="CW589" s="791">
        <f t="shared" ref="CW589:CW652" si="638">(R589/30*CV589)*Q589</f>
        <v>0</v>
      </c>
      <c r="CX589" s="623"/>
      <c r="CY589" s="791">
        <f t="shared" ref="CY589:CY652" si="639">(R589/30*CX589)*Q589</f>
        <v>0</v>
      </c>
      <c r="CZ589" s="791">
        <f t="shared" ref="CZ589:CZ652" si="640">CU589-CW589</f>
        <v>0</v>
      </c>
      <c r="DA589" s="791">
        <f t="shared" ref="DA589:DA652" si="641">CU589-CY589</f>
        <v>0</v>
      </c>
      <c r="DB589" s="623"/>
      <c r="DC589" s="623">
        <f t="shared" si="625"/>
        <v>0</v>
      </c>
      <c r="DD589" s="789">
        <f t="shared" si="630"/>
        <v>0</v>
      </c>
      <c r="DE589" s="623"/>
      <c r="DF589" s="791">
        <f t="shared" si="631"/>
        <v>0</v>
      </c>
      <c r="DG589" s="623"/>
      <c r="DH589" s="791">
        <f t="shared" si="632"/>
        <v>0</v>
      </c>
      <c r="DI589" s="623"/>
      <c r="DJ589" s="623"/>
      <c r="DK589" s="623"/>
      <c r="DL589" s="623"/>
      <c r="DM589" s="623"/>
      <c r="DN589" s="623"/>
      <c r="DO589" s="623"/>
      <c r="DP589" s="623"/>
      <c r="DQ589" s="623"/>
      <c r="DR589" s="623"/>
      <c r="DS589" s="623"/>
      <c r="DU589" s="2320">
        <f t="shared" si="626"/>
        <v>8600</v>
      </c>
      <c r="DV589" s="2321">
        <f t="shared" si="597"/>
        <v>8600</v>
      </c>
      <c r="DW589" s="2321">
        <f t="shared" si="598"/>
        <v>8600</v>
      </c>
      <c r="DX589" s="2321">
        <f t="shared" si="633"/>
        <v>0</v>
      </c>
      <c r="DY589" s="2321">
        <f t="shared" si="634"/>
        <v>0</v>
      </c>
      <c r="EG589" s="1946"/>
    </row>
    <row r="590" spans="1:137" s="2317" customFormat="1" ht="18.75" hidden="1" customHeight="1" x14ac:dyDescent="0.25">
      <c r="A590" s="2310">
        <v>2026</v>
      </c>
      <c r="B590" s="778">
        <v>479</v>
      </c>
      <c r="C590" s="778" t="s">
        <v>58</v>
      </c>
      <c r="D590" s="778">
        <v>3000654</v>
      </c>
      <c r="E590" s="778">
        <v>5005023</v>
      </c>
      <c r="F590" s="778" t="s">
        <v>3011</v>
      </c>
      <c r="G590" s="2310" t="s">
        <v>3012</v>
      </c>
      <c r="H590" s="2310">
        <v>95</v>
      </c>
      <c r="I590" s="779" t="s">
        <v>992</v>
      </c>
      <c r="J590" s="780" t="s">
        <v>10</v>
      </c>
      <c r="K590" s="780" t="s">
        <v>60</v>
      </c>
      <c r="L590" s="778" t="str">
        <f t="shared" si="628"/>
        <v>2.3</v>
      </c>
      <c r="M590" s="2311" t="s">
        <v>62</v>
      </c>
      <c r="N590" s="781"/>
      <c r="O590" s="2310" t="s">
        <v>3197</v>
      </c>
      <c r="P590" s="2310" t="s">
        <v>65</v>
      </c>
      <c r="Q590" s="2313">
        <v>1</v>
      </c>
      <c r="R590" s="2314">
        <v>5000</v>
      </c>
      <c r="S590" s="2310">
        <v>30</v>
      </c>
      <c r="T590" s="2310">
        <v>30</v>
      </c>
      <c r="U590" s="2310"/>
      <c r="V590" s="2310"/>
      <c r="W590" s="2315"/>
      <c r="X590" s="321"/>
      <c r="Y590" s="321"/>
      <c r="Z590" s="322"/>
      <c r="AA590" s="322"/>
      <c r="AB590" s="322"/>
      <c r="AC590" s="322"/>
      <c r="AD590" s="322"/>
      <c r="AE590" s="2314">
        <f t="shared" si="601"/>
        <v>10000</v>
      </c>
      <c r="AF590" s="327">
        <f>+$R590*(S590/30)*Q590</f>
        <v>5000</v>
      </c>
      <c r="AG590" s="327">
        <f>+$R590*(T590/30)*Q590</f>
        <v>5000</v>
      </c>
      <c r="AH590" s="327">
        <f t="shared" si="608"/>
        <v>0</v>
      </c>
      <c r="AI590" s="327">
        <f t="shared" si="610"/>
        <v>0</v>
      </c>
      <c r="AJ590" s="327">
        <f t="shared" si="611"/>
        <v>0</v>
      </c>
      <c r="AK590" s="327">
        <f t="shared" si="612"/>
        <v>0</v>
      </c>
      <c r="AL590" s="327">
        <f t="shared" si="613"/>
        <v>0</v>
      </c>
      <c r="AM590" s="327">
        <f t="shared" si="614"/>
        <v>0</v>
      </c>
      <c r="AN590" s="327">
        <f t="shared" si="615"/>
        <v>0</v>
      </c>
      <c r="AO590" s="327">
        <f t="shared" si="616"/>
        <v>0</v>
      </c>
      <c r="AP590" s="327">
        <f t="shared" si="617"/>
        <v>0</v>
      </c>
      <c r="AQ590" s="327">
        <f t="shared" si="618"/>
        <v>0</v>
      </c>
      <c r="AR590" s="2316">
        <v>7166.6666666666661</v>
      </c>
      <c r="AS590" s="2317" t="s">
        <v>2578</v>
      </c>
      <c r="AT590" s="623"/>
      <c r="AU590" s="623"/>
      <c r="AV590" s="623"/>
      <c r="AW590" s="623"/>
      <c r="AX590" s="623"/>
      <c r="AY590" s="623"/>
      <c r="AZ590" s="623"/>
      <c r="BA590" s="830"/>
      <c r="BB590" s="2318" t="s">
        <v>995</v>
      </c>
      <c r="BC590" s="384" t="s">
        <v>3191</v>
      </c>
      <c r="BD590" s="384" t="s">
        <v>3192</v>
      </c>
      <c r="BE590" s="384" t="s">
        <v>3193</v>
      </c>
      <c r="BF590" s="806">
        <v>46036</v>
      </c>
      <c r="BG590" s="384"/>
      <c r="BH590" s="616">
        <v>2503</v>
      </c>
      <c r="BI590" s="687" t="s">
        <v>3194</v>
      </c>
      <c r="BJ590" s="384" t="s">
        <v>3018</v>
      </c>
      <c r="BK590" s="616"/>
      <c r="BL590" s="384"/>
      <c r="BM590" s="384"/>
      <c r="BN590" s="616"/>
      <c r="BO590" s="616"/>
      <c r="BP590" s="616"/>
      <c r="BQ590" s="2116"/>
      <c r="BR590" s="2116"/>
      <c r="BS590" s="2319" t="s">
        <v>3198</v>
      </c>
      <c r="BT590" s="812" t="s">
        <v>3199</v>
      </c>
      <c r="BU590" s="812" t="s">
        <v>3200</v>
      </c>
      <c r="BV590" s="616" t="s">
        <v>3201</v>
      </c>
      <c r="BW590" s="639">
        <v>10099928854</v>
      </c>
      <c r="BX590" s="791">
        <v>5000</v>
      </c>
      <c r="BY590" s="629">
        <v>46041</v>
      </c>
      <c r="BZ590" s="618">
        <v>46081</v>
      </c>
      <c r="CA590" s="788"/>
      <c r="CB590" s="623">
        <f t="shared" si="602"/>
        <v>30</v>
      </c>
      <c r="CC590" s="791">
        <f t="shared" si="627"/>
        <v>5000</v>
      </c>
      <c r="CD590" s="786">
        <v>13</v>
      </c>
      <c r="CE590" s="791">
        <v>2166.6666666666665</v>
      </c>
      <c r="CF590" s="623">
        <v>13</v>
      </c>
      <c r="CG590" s="791">
        <v>2166.6666666666665</v>
      </c>
      <c r="CH590" s="791">
        <f t="shared" si="629"/>
        <v>2833.3333333333335</v>
      </c>
      <c r="CI590" s="791">
        <f t="shared" si="635"/>
        <v>2833.3333333333335</v>
      </c>
      <c r="CJ590" s="788"/>
      <c r="CK590" s="623">
        <f t="shared" si="605"/>
        <v>30</v>
      </c>
      <c r="CL590" s="791">
        <f t="shared" si="606"/>
        <v>5000</v>
      </c>
      <c r="CM590" s="623">
        <v>28</v>
      </c>
      <c r="CN590" s="791">
        <v>5000</v>
      </c>
      <c r="CO590" s="623">
        <v>28</v>
      </c>
      <c r="CP590" s="791">
        <f>(R590/30*CO590)*Q590</f>
        <v>4666.6666666666661</v>
      </c>
      <c r="CQ590" s="623">
        <f t="shared" si="623"/>
        <v>0</v>
      </c>
      <c r="CR590" s="791">
        <f t="shared" si="624"/>
        <v>5000</v>
      </c>
      <c r="CS590" s="831"/>
      <c r="CT590" s="623">
        <f t="shared" si="636"/>
        <v>0</v>
      </c>
      <c r="CU590" s="789">
        <f t="shared" si="637"/>
        <v>0</v>
      </c>
      <c r="CV590" s="623"/>
      <c r="CW590" s="791">
        <f t="shared" si="638"/>
        <v>0</v>
      </c>
      <c r="CX590" s="623"/>
      <c r="CY590" s="791">
        <f t="shared" si="639"/>
        <v>0</v>
      </c>
      <c r="CZ590" s="791">
        <f t="shared" si="640"/>
        <v>0</v>
      </c>
      <c r="DA590" s="791">
        <f t="shared" si="641"/>
        <v>0</v>
      </c>
      <c r="DB590" s="623"/>
      <c r="DC590" s="623">
        <f t="shared" si="625"/>
        <v>0</v>
      </c>
      <c r="DD590" s="789">
        <f t="shared" si="630"/>
        <v>0</v>
      </c>
      <c r="DE590" s="623"/>
      <c r="DF590" s="791">
        <f t="shared" si="631"/>
        <v>0</v>
      </c>
      <c r="DG590" s="623"/>
      <c r="DH590" s="791">
        <f t="shared" si="632"/>
        <v>0</v>
      </c>
      <c r="DI590" s="623"/>
      <c r="DJ590" s="623"/>
      <c r="DK590" s="623"/>
      <c r="DL590" s="623"/>
      <c r="DM590" s="623"/>
      <c r="DN590" s="623"/>
      <c r="DO590" s="623"/>
      <c r="DP590" s="623"/>
      <c r="DQ590" s="623"/>
      <c r="DR590" s="623"/>
      <c r="DS590" s="623"/>
      <c r="DU590" s="2320">
        <f t="shared" si="626"/>
        <v>7166.6666666666661</v>
      </c>
      <c r="DV590" s="2321">
        <f t="shared" si="597"/>
        <v>7166.6666666666661</v>
      </c>
      <c r="DW590" s="2321">
        <f t="shared" si="598"/>
        <v>6833.3333333333321</v>
      </c>
      <c r="DX590" s="2321">
        <f t="shared" si="633"/>
        <v>0</v>
      </c>
      <c r="DY590" s="2321">
        <f t="shared" si="634"/>
        <v>333.33333333333394</v>
      </c>
      <c r="EG590" s="1946"/>
    </row>
    <row r="591" spans="1:137" s="2317" customFormat="1" ht="21" hidden="1" customHeight="1" x14ac:dyDescent="0.25">
      <c r="A591" s="2310">
        <v>2026</v>
      </c>
      <c r="B591" s="778">
        <v>479</v>
      </c>
      <c r="C591" s="778" t="s">
        <v>58</v>
      </c>
      <c r="D591" s="778">
        <v>3000654</v>
      </c>
      <c r="E591" s="778">
        <v>5005023</v>
      </c>
      <c r="F591" s="778" t="s">
        <v>3011</v>
      </c>
      <c r="G591" s="2310" t="s">
        <v>3012</v>
      </c>
      <c r="H591" s="2310">
        <v>95</v>
      </c>
      <c r="I591" s="779" t="s">
        <v>992</v>
      </c>
      <c r="J591" s="780" t="s">
        <v>10</v>
      </c>
      <c r="K591" s="780" t="s">
        <v>60</v>
      </c>
      <c r="L591" s="778" t="str">
        <f t="shared" si="628"/>
        <v>2.3</v>
      </c>
      <c r="M591" s="2311" t="s">
        <v>62</v>
      </c>
      <c r="N591" s="781"/>
      <c r="O591" s="2310" t="s">
        <v>3197</v>
      </c>
      <c r="P591" s="2310" t="s">
        <v>65</v>
      </c>
      <c r="Q591" s="2313">
        <v>1</v>
      </c>
      <c r="R591" s="2314">
        <v>5000</v>
      </c>
      <c r="S591" s="2310">
        <v>30</v>
      </c>
      <c r="T591" s="2310">
        <v>30</v>
      </c>
      <c r="U591" s="2310"/>
      <c r="V591" s="2310"/>
      <c r="W591" s="2315"/>
      <c r="X591" s="321"/>
      <c r="Y591" s="321"/>
      <c r="Z591" s="322"/>
      <c r="AA591" s="322"/>
      <c r="AB591" s="322"/>
      <c r="AC591" s="322"/>
      <c r="AD591" s="322"/>
      <c r="AE591" s="2314">
        <f t="shared" si="601"/>
        <v>10000</v>
      </c>
      <c r="AF591" s="327">
        <f>+$R591*(S591/30)*Q591</f>
        <v>5000</v>
      </c>
      <c r="AG591" s="327">
        <f>+$R591*(T591/30)*Q591</f>
        <v>5000</v>
      </c>
      <c r="AH591" s="327">
        <f t="shared" si="608"/>
        <v>0</v>
      </c>
      <c r="AI591" s="327">
        <f t="shared" si="610"/>
        <v>0</v>
      </c>
      <c r="AJ591" s="327">
        <f t="shared" si="611"/>
        <v>0</v>
      </c>
      <c r="AK591" s="327">
        <f t="shared" si="612"/>
        <v>0</v>
      </c>
      <c r="AL591" s="327">
        <f t="shared" si="613"/>
        <v>0</v>
      </c>
      <c r="AM591" s="327">
        <f t="shared" si="614"/>
        <v>0</v>
      </c>
      <c r="AN591" s="327">
        <f t="shared" si="615"/>
        <v>0</v>
      </c>
      <c r="AO591" s="327">
        <f t="shared" si="616"/>
        <v>0</v>
      </c>
      <c r="AP591" s="327">
        <f t="shared" si="617"/>
        <v>0</v>
      </c>
      <c r="AQ591" s="327">
        <f t="shared" si="618"/>
        <v>0</v>
      </c>
      <c r="AR591" s="2316">
        <v>7166.6666666666661</v>
      </c>
      <c r="AS591" s="2317" t="s">
        <v>2578</v>
      </c>
      <c r="AT591" s="623"/>
      <c r="AU591" s="623"/>
      <c r="AV591" s="623"/>
      <c r="AW591" s="623"/>
      <c r="AX591" s="623"/>
      <c r="AY591" s="623"/>
      <c r="AZ591" s="623"/>
      <c r="BA591" s="830"/>
      <c r="BB591" s="2318" t="s">
        <v>995</v>
      </c>
      <c r="BC591" s="384" t="s">
        <v>3191</v>
      </c>
      <c r="BD591" s="384" t="s">
        <v>3192</v>
      </c>
      <c r="BE591" s="384" t="s">
        <v>3193</v>
      </c>
      <c r="BF591" s="806">
        <v>46036</v>
      </c>
      <c r="BG591" s="384"/>
      <c r="BH591" s="616">
        <v>2504</v>
      </c>
      <c r="BI591" s="687" t="s">
        <v>3194</v>
      </c>
      <c r="BJ591" s="384" t="s">
        <v>3018</v>
      </c>
      <c r="BK591" s="616"/>
      <c r="BL591" s="384"/>
      <c r="BM591" s="384"/>
      <c r="BN591" s="616"/>
      <c r="BO591" s="616"/>
      <c r="BP591" s="616"/>
      <c r="BQ591" s="2116"/>
      <c r="BR591" s="2116"/>
      <c r="BS591" s="2319" t="s">
        <v>3202</v>
      </c>
      <c r="BT591" s="812" t="s">
        <v>2129</v>
      </c>
      <c r="BU591" s="812" t="s">
        <v>3203</v>
      </c>
      <c r="BV591" s="616">
        <v>46243994</v>
      </c>
      <c r="BW591" s="639">
        <v>10462439941</v>
      </c>
      <c r="BX591" s="791">
        <v>5000</v>
      </c>
      <c r="BY591" s="629">
        <v>46041</v>
      </c>
      <c r="BZ591" s="618">
        <v>46081</v>
      </c>
      <c r="CA591" s="788"/>
      <c r="CB591" s="623">
        <f t="shared" si="602"/>
        <v>30</v>
      </c>
      <c r="CC591" s="791">
        <f t="shared" si="627"/>
        <v>5000</v>
      </c>
      <c r="CD591" s="786">
        <v>13</v>
      </c>
      <c r="CE591" s="791">
        <v>2166.6666666666665</v>
      </c>
      <c r="CF591" s="623">
        <v>13</v>
      </c>
      <c r="CG591" s="791">
        <v>2166.6666666666665</v>
      </c>
      <c r="CH591" s="791">
        <f t="shared" si="629"/>
        <v>2833.3333333333335</v>
      </c>
      <c r="CI591" s="791">
        <f t="shared" si="635"/>
        <v>2833.3333333333335</v>
      </c>
      <c r="CJ591" s="788"/>
      <c r="CK591" s="623">
        <f t="shared" si="605"/>
        <v>30</v>
      </c>
      <c r="CL591" s="791">
        <f t="shared" si="606"/>
        <v>5000</v>
      </c>
      <c r="CM591" s="623">
        <v>28</v>
      </c>
      <c r="CN591" s="791">
        <v>5000</v>
      </c>
      <c r="CO591" s="623">
        <v>28</v>
      </c>
      <c r="CP591" s="791">
        <f>(R591/30*CO591)*Q591</f>
        <v>4666.6666666666661</v>
      </c>
      <c r="CQ591" s="623">
        <f t="shared" si="623"/>
        <v>0</v>
      </c>
      <c r="CR591" s="791">
        <f t="shared" si="624"/>
        <v>5000</v>
      </c>
      <c r="CS591" s="831"/>
      <c r="CT591" s="623">
        <f t="shared" si="636"/>
        <v>0</v>
      </c>
      <c r="CU591" s="789">
        <f t="shared" si="637"/>
        <v>0</v>
      </c>
      <c r="CV591" s="623"/>
      <c r="CW591" s="791">
        <f t="shared" si="638"/>
        <v>0</v>
      </c>
      <c r="CX591" s="623"/>
      <c r="CY591" s="791">
        <f t="shared" si="639"/>
        <v>0</v>
      </c>
      <c r="CZ591" s="791">
        <f t="shared" si="640"/>
        <v>0</v>
      </c>
      <c r="DA591" s="791">
        <f t="shared" si="641"/>
        <v>0</v>
      </c>
      <c r="DB591" s="623"/>
      <c r="DC591" s="623">
        <f t="shared" si="625"/>
        <v>0</v>
      </c>
      <c r="DD591" s="789">
        <f t="shared" si="630"/>
        <v>0</v>
      </c>
      <c r="DE591" s="623"/>
      <c r="DF591" s="791">
        <f t="shared" si="631"/>
        <v>0</v>
      </c>
      <c r="DG591" s="623"/>
      <c r="DH591" s="791">
        <f t="shared" si="632"/>
        <v>0</v>
      </c>
      <c r="DI591" s="623"/>
      <c r="DJ591" s="623"/>
      <c r="DK591" s="623"/>
      <c r="DL591" s="623"/>
      <c r="DM591" s="623"/>
      <c r="DN591" s="623"/>
      <c r="DO591" s="623"/>
      <c r="DP591" s="623"/>
      <c r="DQ591" s="623"/>
      <c r="DR591" s="623"/>
      <c r="DS591" s="623"/>
      <c r="DU591" s="2320">
        <f t="shared" si="626"/>
        <v>7166.6666666666661</v>
      </c>
      <c r="DV591" s="2321">
        <f t="shared" si="597"/>
        <v>7166.6666666666661</v>
      </c>
      <c r="DW591" s="2321">
        <f t="shared" si="598"/>
        <v>6833.3333333333321</v>
      </c>
      <c r="DX591" s="2321">
        <f t="shared" si="633"/>
        <v>0</v>
      </c>
      <c r="DY591" s="2321">
        <f t="shared" si="634"/>
        <v>333.33333333333394</v>
      </c>
      <c r="EG591" s="1946"/>
    </row>
    <row r="592" spans="1:137" s="623" customFormat="1" ht="25.5" hidden="1" customHeight="1" x14ac:dyDescent="0.25">
      <c r="A592" s="778">
        <v>2026</v>
      </c>
      <c r="B592" s="778">
        <v>479</v>
      </c>
      <c r="C592" s="778" t="s">
        <v>58</v>
      </c>
      <c r="D592" s="778">
        <v>3000654</v>
      </c>
      <c r="E592" s="778">
        <v>5005023</v>
      </c>
      <c r="F592" s="778" t="s">
        <v>2523</v>
      </c>
      <c r="G592" s="778" t="s">
        <v>2524</v>
      </c>
      <c r="H592" s="778">
        <v>96</v>
      </c>
      <c r="I592" s="779" t="s">
        <v>992</v>
      </c>
      <c r="J592" s="780" t="s">
        <v>10</v>
      </c>
      <c r="K592" s="780" t="s">
        <v>60</v>
      </c>
      <c r="L592" s="778" t="str">
        <f t="shared" si="628"/>
        <v>2.3</v>
      </c>
      <c r="M592" s="781" t="s">
        <v>62</v>
      </c>
      <c r="N592" s="781"/>
      <c r="O592" s="778" t="s">
        <v>3204</v>
      </c>
      <c r="P592" s="778" t="s">
        <v>65</v>
      </c>
      <c r="Q592" s="782">
        <v>1</v>
      </c>
      <c r="R592" s="320">
        <v>4500</v>
      </c>
      <c r="S592" s="778">
        <v>30</v>
      </c>
      <c r="T592" s="778">
        <v>30</v>
      </c>
      <c r="U592" s="778"/>
      <c r="V592" s="778"/>
      <c r="W592" s="321"/>
      <c r="X592" s="321"/>
      <c r="Y592" s="321"/>
      <c r="Z592" s="322"/>
      <c r="AA592" s="322"/>
      <c r="AB592" s="322"/>
      <c r="AC592" s="322"/>
      <c r="AD592" s="322"/>
      <c r="AE592" s="320">
        <f t="shared" si="601"/>
        <v>9000</v>
      </c>
      <c r="AF592" s="327">
        <f>+$R592*(S592/30)</f>
        <v>4500</v>
      </c>
      <c r="AG592" s="327">
        <f>+$R592*(T592/30)</f>
        <v>4500</v>
      </c>
      <c r="AH592" s="327">
        <f t="shared" si="608"/>
        <v>0</v>
      </c>
      <c r="AI592" s="327">
        <f t="shared" si="610"/>
        <v>0</v>
      </c>
      <c r="AJ592" s="327">
        <f t="shared" si="611"/>
        <v>0</v>
      </c>
      <c r="AK592" s="327">
        <f t="shared" si="612"/>
        <v>0</v>
      </c>
      <c r="AL592" s="327">
        <f t="shared" si="613"/>
        <v>0</v>
      </c>
      <c r="AM592" s="327">
        <f t="shared" si="614"/>
        <v>0</v>
      </c>
      <c r="AN592" s="327">
        <f t="shared" si="615"/>
        <v>0</v>
      </c>
      <c r="AO592" s="327">
        <f t="shared" si="616"/>
        <v>0</v>
      </c>
      <c r="AP592" s="327">
        <f t="shared" si="617"/>
        <v>0</v>
      </c>
      <c r="AQ592" s="327">
        <f t="shared" si="618"/>
        <v>0</v>
      </c>
      <c r="AR592" s="264">
        <f>+ROUNDUP(SUM(AF592:AQ592),0)</f>
        <v>9000</v>
      </c>
      <c r="AS592" s="623" t="s">
        <v>2578</v>
      </c>
      <c r="BA592" s="830"/>
      <c r="BB592" s="384" t="s">
        <v>995</v>
      </c>
      <c r="BC592" s="384" t="s">
        <v>3205</v>
      </c>
      <c r="BD592" s="384" t="s">
        <v>3206</v>
      </c>
      <c r="BE592" s="384" t="s">
        <v>3207</v>
      </c>
      <c r="BF592" s="806">
        <v>46041</v>
      </c>
      <c r="BG592" s="384"/>
      <c r="BH592" s="616">
        <v>2854</v>
      </c>
      <c r="BI592" s="687" t="s">
        <v>3194</v>
      </c>
      <c r="BJ592" s="384" t="s">
        <v>3032</v>
      </c>
      <c r="BK592" s="616"/>
      <c r="BL592" s="384"/>
      <c r="BM592" s="384"/>
      <c r="BN592" s="616"/>
      <c r="BO592" s="616"/>
      <c r="BP592" s="616"/>
      <c r="BQ592" s="616"/>
      <c r="BR592" s="616"/>
      <c r="BS592" s="812" t="s">
        <v>2659</v>
      </c>
      <c r="BT592" s="812" t="s">
        <v>1523</v>
      </c>
      <c r="BU592" s="812" t="s">
        <v>3208</v>
      </c>
      <c r="BV592" s="616">
        <v>74374518</v>
      </c>
      <c r="BW592" s="639">
        <v>10743745189</v>
      </c>
      <c r="BX592" s="791">
        <v>4500</v>
      </c>
      <c r="BY592" s="629">
        <v>46048</v>
      </c>
      <c r="BZ592" s="618">
        <v>46081</v>
      </c>
      <c r="CA592" s="788"/>
      <c r="CB592" s="623">
        <f t="shared" si="602"/>
        <v>30</v>
      </c>
      <c r="CC592" s="791">
        <f t="shared" si="627"/>
        <v>4500</v>
      </c>
      <c r="CD592" s="786">
        <v>11</v>
      </c>
      <c r="CE592" s="791">
        <v>1650</v>
      </c>
      <c r="CF592" s="623">
        <v>11</v>
      </c>
      <c r="CG592" s="791">
        <v>1650</v>
      </c>
      <c r="CH592" s="791">
        <f t="shared" si="629"/>
        <v>2850</v>
      </c>
      <c r="CI592" s="791">
        <f t="shared" si="635"/>
        <v>2850</v>
      </c>
      <c r="CJ592" s="788"/>
      <c r="CK592" s="623">
        <f t="shared" si="605"/>
        <v>30</v>
      </c>
      <c r="CL592" s="791">
        <f t="shared" si="606"/>
        <v>4500</v>
      </c>
      <c r="CM592" s="623">
        <v>28</v>
      </c>
      <c r="CN592" s="791">
        <v>4500</v>
      </c>
      <c r="CO592" s="623">
        <v>28</v>
      </c>
      <c r="CP592" s="791">
        <v>4500</v>
      </c>
      <c r="CQ592" s="623">
        <f t="shared" si="623"/>
        <v>0</v>
      </c>
      <c r="CR592" s="791">
        <f t="shared" si="624"/>
        <v>4500</v>
      </c>
      <c r="CS592" s="831"/>
      <c r="CT592" s="623">
        <f t="shared" si="636"/>
        <v>0</v>
      </c>
      <c r="CU592" s="789">
        <f t="shared" si="637"/>
        <v>0</v>
      </c>
      <c r="CW592" s="791">
        <f t="shared" si="638"/>
        <v>0</v>
      </c>
      <c r="CY592" s="791">
        <f t="shared" si="639"/>
        <v>0</v>
      </c>
      <c r="CZ592" s="791">
        <f t="shared" si="640"/>
        <v>0</v>
      </c>
      <c r="DA592" s="791">
        <f t="shared" si="641"/>
        <v>0</v>
      </c>
      <c r="DC592" s="623">
        <f t="shared" si="625"/>
        <v>0</v>
      </c>
      <c r="DD592" s="789">
        <f t="shared" si="630"/>
        <v>0</v>
      </c>
      <c r="DF592" s="791">
        <f t="shared" si="631"/>
        <v>0</v>
      </c>
      <c r="DH592" s="791">
        <f t="shared" si="632"/>
        <v>0</v>
      </c>
      <c r="DU592" s="793">
        <f t="shared" si="626"/>
        <v>9000</v>
      </c>
      <c r="DV592" s="794">
        <f t="shared" si="597"/>
        <v>6150</v>
      </c>
      <c r="DW592" s="794">
        <f t="shared" si="598"/>
        <v>6150</v>
      </c>
      <c r="DX592" s="794">
        <f t="shared" si="633"/>
        <v>2850</v>
      </c>
      <c r="DY592" s="794">
        <f t="shared" si="634"/>
        <v>2850</v>
      </c>
      <c r="EG592" s="621"/>
    </row>
    <row r="593" spans="1:137" s="623" customFormat="1" ht="24.75" hidden="1" customHeight="1" x14ac:dyDescent="0.25">
      <c r="A593" s="778">
        <v>2026</v>
      </c>
      <c r="B593" s="778">
        <v>479</v>
      </c>
      <c r="C593" s="778" t="s">
        <v>58</v>
      </c>
      <c r="D593" s="778">
        <v>3000654</v>
      </c>
      <c r="E593" s="778">
        <v>5005023</v>
      </c>
      <c r="F593" s="778" t="s">
        <v>3011</v>
      </c>
      <c r="G593" s="778" t="s">
        <v>3012</v>
      </c>
      <c r="H593" s="778">
        <v>95</v>
      </c>
      <c r="I593" s="779" t="s">
        <v>992</v>
      </c>
      <c r="J593" s="780" t="s">
        <v>10</v>
      </c>
      <c r="K593" s="780" t="s">
        <v>60</v>
      </c>
      <c r="L593" s="778" t="str">
        <f t="shared" si="628"/>
        <v>2.3</v>
      </c>
      <c r="M593" s="781" t="s">
        <v>62</v>
      </c>
      <c r="N593" s="781"/>
      <c r="O593" s="778" t="s">
        <v>3209</v>
      </c>
      <c r="P593" s="778" t="s">
        <v>65</v>
      </c>
      <c r="Q593" s="782">
        <v>1</v>
      </c>
      <c r="R593" s="320">
        <v>5500</v>
      </c>
      <c r="S593" s="778">
        <v>30</v>
      </c>
      <c r="T593" s="778">
        <v>30</v>
      </c>
      <c r="U593" s="778"/>
      <c r="V593" s="778"/>
      <c r="W593" s="321"/>
      <c r="X593" s="321"/>
      <c r="Y593" s="321"/>
      <c r="Z593" s="322"/>
      <c r="AA593" s="322"/>
      <c r="AB593" s="322"/>
      <c r="AC593" s="322"/>
      <c r="AD593" s="322"/>
      <c r="AE593" s="320">
        <f t="shared" si="601"/>
        <v>11000</v>
      </c>
      <c r="AF593" s="327">
        <f t="shared" ref="AF593:AF603" si="642">+$R593*(S593/30)*Q593</f>
        <v>5500</v>
      </c>
      <c r="AG593" s="327">
        <f t="shared" ref="AG593:AG603" si="643">+$R593*(T593/30)*Q593</f>
        <v>5500</v>
      </c>
      <c r="AH593" s="327">
        <f t="shared" si="608"/>
        <v>0</v>
      </c>
      <c r="AI593" s="327">
        <f t="shared" si="610"/>
        <v>0</v>
      </c>
      <c r="AJ593" s="327">
        <f t="shared" si="611"/>
        <v>0</v>
      </c>
      <c r="AK593" s="327">
        <f t="shared" si="612"/>
        <v>0</v>
      </c>
      <c r="AL593" s="327">
        <f t="shared" si="613"/>
        <v>0</v>
      </c>
      <c r="AM593" s="327">
        <f t="shared" si="614"/>
        <v>0</v>
      </c>
      <c r="AN593" s="327">
        <f t="shared" si="615"/>
        <v>0</v>
      </c>
      <c r="AO593" s="327">
        <f t="shared" si="616"/>
        <v>0</v>
      </c>
      <c r="AP593" s="327">
        <f t="shared" si="617"/>
        <v>0</v>
      </c>
      <c r="AQ593" s="327">
        <f t="shared" si="618"/>
        <v>0</v>
      </c>
      <c r="AR593" s="264">
        <f>+ROUNDUP(SUM(AF593:AQ593),0)</f>
        <v>11000</v>
      </c>
      <c r="AS593" s="623" t="s">
        <v>2578</v>
      </c>
      <c r="BA593" s="830"/>
      <c r="BB593" s="384" t="s">
        <v>995</v>
      </c>
      <c r="BC593" s="384" t="s">
        <v>3205</v>
      </c>
      <c r="BD593" s="384" t="s">
        <v>3206</v>
      </c>
      <c r="BE593" s="384" t="s">
        <v>3207</v>
      </c>
      <c r="BF593" s="806">
        <v>46041</v>
      </c>
      <c r="BG593" s="384"/>
      <c r="BH593" s="616">
        <v>2855</v>
      </c>
      <c r="BI593" s="687" t="s">
        <v>3194</v>
      </c>
      <c r="BJ593" s="384" t="s">
        <v>3069</v>
      </c>
      <c r="BK593" s="616"/>
      <c r="BL593" s="616"/>
      <c r="BM593" s="616"/>
      <c r="BN593" s="616"/>
      <c r="BO593" s="616"/>
      <c r="BP593" s="616"/>
      <c r="BQ593" s="616"/>
      <c r="BR593" s="616"/>
      <c r="BS593" s="812" t="s">
        <v>1523</v>
      </c>
      <c r="BT593" s="812" t="s">
        <v>1449</v>
      </c>
      <c r="BU593" s="812" t="s">
        <v>3210</v>
      </c>
      <c r="BV593" s="616">
        <v>40057994</v>
      </c>
      <c r="BW593" s="639">
        <v>10400579941</v>
      </c>
      <c r="BX593" s="790">
        <v>5500</v>
      </c>
      <c r="BY593" s="629">
        <v>46048</v>
      </c>
      <c r="BZ593" s="618">
        <v>46081</v>
      </c>
      <c r="CA593" s="788"/>
      <c r="CB593" s="623">
        <f t="shared" si="602"/>
        <v>30</v>
      </c>
      <c r="CC593" s="791">
        <f t="shared" si="627"/>
        <v>5500</v>
      </c>
      <c r="CD593" s="786">
        <v>11</v>
      </c>
      <c r="CE593" s="791">
        <v>2016.6666666666667</v>
      </c>
      <c r="CF593" s="623">
        <v>11</v>
      </c>
      <c r="CG593" s="791">
        <v>2016.6666666666667</v>
      </c>
      <c r="CH593" s="791">
        <f t="shared" si="629"/>
        <v>3483.333333333333</v>
      </c>
      <c r="CI593" s="791">
        <f t="shared" si="635"/>
        <v>3483.333333333333</v>
      </c>
      <c r="CJ593" s="788"/>
      <c r="CK593" s="623">
        <f t="shared" si="605"/>
        <v>30</v>
      </c>
      <c r="CL593" s="791">
        <f t="shared" si="606"/>
        <v>5500</v>
      </c>
      <c r="CM593" s="623">
        <v>28</v>
      </c>
      <c r="CN593" s="791">
        <v>5500</v>
      </c>
      <c r="CO593" s="623">
        <v>28</v>
      </c>
      <c r="CP593" s="791">
        <v>5500</v>
      </c>
      <c r="CQ593" s="623">
        <f t="shared" si="623"/>
        <v>0</v>
      </c>
      <c r="CR593" s="791">
        <f t="shared" si="624"/>
        <v>5500</v>
      </c>
      <c r="CS593" s="831"/>
      <c r="CT593" s="623">
        <f t="shared" si="636"/>
        <v>0</v>
      </c>
      <c r="CU593" s="789">
        <f t="shared" si="637"/>
        <v>0</v>
      </c>
      <c r="CW593" s="791">
        <f t="shared" si="638"/>
        <v>0</v>
      </c>
      <c r="CY593" s="791">
        <f t="shared" si="639"/>
        <v>0</v>
      </c>
      <c r="CZ593" s="791">
        <f t="shared" si="640"/>
        <v>0</v>
      </c>
      <c r="DA593" s="791">
        <f t="shared" si="641"/>
        <v>0</v>
      </c>
      <c r="DC593" s="623">
        <f t="shared" si="625"/>
        <v>0</v>
      </c>
      <c r="DD593" s="789">
        <f t="shared" si="630"/>
        <v>0</v>
      </c>
      <c r="DF593" s="791">
        <f t="shared" si="631"/>
        <v>0</v>
      </c>
      <c r="DH593" s="791">
        <f t="shared" si="632"/>
        <v>0</v>
      </c>
      <c r="DU593" s="793">
        <f t="shared" si="626"/>
        <v>11000</v>
      </c>
      <c r="DV593" s="794">
        <f t="shared" si="597"/>
        <v>7516.666666666667</v>
      </c>
      <c r="DW593" s="794">
        <f t="shared" si="598"/>
        <v>7516.666666666667</v>
      </c>
      <c r="DX593" s="794">
        <f t="shared" si="633"/>
        <v>3483.333333333333</v>
      </c>
      <c r="DY593" s="794">
        <f t="shared" si="634"/>
        <v>3483.333333333333</v>
      </c>
      <c r="EG593" s="621"/>
    </row>
    <row r="594" spans="1:137" s="623" customFormat="1" ht="25.5" hidden="1" customHeight="1" x14ac:dyDescent="0.25">
      <c r="A594" s="778">
        <v>2026</v>
      </c>
      <c r="B594" s="778">
        <v>479</v>
      </c>
      <c r="C594" s="778" t="s">
        <v>58</v>
      </c>
      <c r="D594" s="778">
        <v>3000654</v>
      </c>
      <c r="E594" s="778">
        <v>5005023</v>
      </c>
      <c r="F594" s="778" t="s">
        <v>3011</v>
      </c>
      <c r="G594" s="778" t="s">
        <v>3012</v>
      </c>
      <c r="H594" s="778">
        <v>95</v>
      </c>
      <c r="I594" s="779" t="s">
        <v>992</v>
      </c>
      <c r="J594" s="780" t="s">
        <v>10</v>
      </c>
      <c r="K594" s="780" t="s">
        <v>60</v>
      </c>
      <c r="L594" s="778" t="str">
        <f t="shared" si="628"/>
        <v>2.3</v>
      </c>
      <c r="M594" s="781" t="s">
        <v>62</v>
      </c>
      <c r="N594" s="781"/>
      <c r="O594" s="778" t="s">
        <v>3209</v>
      </c>
      <c r="P594" s="778" t="s">
        <v>65</v>
      </c>
      <c r="Q594" s="782">
        <v>1</v>
      </c>
      <c r="R594" s="320">
        <v>5500</v>
      </c>
      <c r="S594" s="778">
        <v>30</v>
      </c>
      <c r="T594" s="778">
        <v>30</v>
      </c>
      <c r="U594" s="778"/>
      <c r="V594" s="778"/>
      <c r="W594" s="321"/>
      <c r="X594" s="321"/>
      <c r="Y594" s="321"/>
      <c r="Z594" s="322"/>
      <c r="AA594" s="322"/>
      <c r="AB594" s="322"/>
      <c r="AC594" s="322"/>
      <c r="AD594" s="322"/>
      <c r="AE594" s="320">
        <f t="shared" si="601"/>
        <v>11000</v>
      </c>
      <c r="AF594" s="327">
        <f t="shared" si="642"/>
        <v>5500</v>
      </c>
      <c r="AG594" s="327">
        <f t="shared" si="643"/>
        <v>5500</v>
      </c>
      <c r="AH594" s="327">
        <f t="shared" si="608"/>
        <v>0</v>
      </c>
      <c r="AI594" s="327">
        <f t="shared" si="610"/>
        <v>0</v>
      </c>
      <c r="AJ594" s="327">
        <f t="shared" si="611"/>
        <v>0</v>
      </c>
      <c r="AK594" s="327">
        <f t="shared" si="612"/>
        <v>0</v>
      </c>
      <c r="AL594" s="327">
        <f t="shared" si="613"/>
        <v>0</v>
      </c>
      <c r="AM594" s="327">
        <f t="shared" si="614"/>
        <v>0</v>
      </c>
      <c r="AN594" s="327">
        <f t="shared" si="615"/>
        <v>0</v>
      </c>
      <c r="AO594" s="327">
        <f t="shared" si="616"/>
        <v>0</v>
      </c>
      <c r="AP594" s="327">
        <f t="shared" si="617"/>
        <v>0</v>
      </c>
      <c r="AQ594" s="327">
        <f t="shared" si="618"/>
        <v>0</v>
      </c>
      <c r="AR594" s="264">
        <f>+ROUNDUP(SUM(AF594:AQ594),0)</f>
        <v>11000</v>
      </c>
      <c r="AS594" s="623" t="s">
        <v>2578</v>
      </c>
      <c r="BA594" s="830"/>
      <c r="BB594" s="384" t="s">
        <v>995</v>
      </c>
      <c r="BC594" s="384" t="s">
        <v>3205</v>
      </c>
      <c r="BD594" s="384" t="s">
        <v>3206</v>
      </c>
      <c r="BE594" s="384" t="s">
        <v>3207</v>
      </c>
      <c r="BF594" s="806">
        <v>46041</v>
      </c>
      <c r="BG594" s="384"/>
      <c r="BH594" s="616">
        <v>2856</v>
      </c>
      <c r="BI594" s="687" t="s">
        <v>3194</v>
      </c>
      <c r="BJ594" s="384" t="s">
        <v>3018</v>
      </c>
      <c r="BK594" s="616"/>
      <c r="BL594" s="384"/>
      <c r="BM594" s="384"/>
      <c r="BN594" s="616"/>
      <c r="BO594" s="616"/>
      <c r="BP594" s="616"/>
      <c r="BQ594" s="616"/>
      <c r="BR594" s="616"/>
      <c r="BS594" s="812" t="s">
        <v>1342</v>
      </c>
      <c r="BT594" s="812" t="s">
        <v>2080</v>
      </c>
      <c r="BU594" s="812" t="s">
        <v>3211</v>
      </c>
      <c r="BV594" s="616" t="s">
        <v>3212</v>
      </c>
      <c r="BW594" s="639">
        <v>10075290743</v>
      </c>
      <c r="BX594" s="790">
        <v>5500</v>
      </c>
      <c r="BY594" s="629">
        <v>46048</v>
      </c>
      <c r="BZ594" s="618">
        <v>46081</v>
      </c>
      <c r="CA594" s="788"/>
      <c r="CB594" s="623">
        <f t="shared" si="602"/>
        <v>30</v>
      </c>
      <c r="CC594" s="791">
        <f t="shared" si="627"/>
        <v>5500</v>
      </c>
      <c r="CD594" s="786">
        <v>11</v>
      </c>
      <c r="CE594" s="791">
        <v>2016.6666666666667</v>
      </c>
      <c r="CF594" s="623">
        <v>11</v>
      </c>
      <c r="CG594" s="791">
        <v>2016.6666666666667</v>
      </c>
      <c r="CH594" s="791">
        <f t="shared" si="629"/>
        <v>3483.333333333333</v>
      </c>
      <c r="CI594" s="791">
        <f t="shared" si="635"/>
        <v>3483.333333333333</v>
      </c>
      <c r="CJ594" s="788"/>
      <c r="CK594" s="623">
        <f t="shared" si="605"/>
        <v>30</v>
      </c>
      <c r="CL594" s="791">
        <f t="shared" si="606"/>
        <v>5500</v>
      </c>
      <c r="CM594" s="623">
        <v>28</v>
      </c>
      <c r="CN594" s="791">
        <v>5500</v>
      </c>
      <c r="CO594" s="623">
        <v>28</v>
      </c>
      <c r="CP594" s="791">
        <v>5500</v>
      </c>
      <c r="CQ594" s="623">
        <f t="shared" si="623"/>
        <v>0</v>
      </c>
      <c r="CR594" s="791">
        <f t="shared" si="624"/>
        <v>5500</v>
      </c>
      <c r="CS594" s="831"/>
      <c r="CT594" s="623">
        <f t="shared" si="636"/>
        <v>0</v>
      </c>
      <c r="CU594" s="789">
        <f t="shared" si="637"/>
        <v>0</v>
      </c>
      <c r="CW594" s="791">
        <f t="shared" si="638"/>
        <v>0</v>
      </c>
      <c r="CY594" s="791">
        <f t="shared" si="639"/>
        <v>0</v>
      </c>
      <c r="CZ594" s="791">
        <f t="shared" si="640"/>
        <v>0</v>
      </c>
      <c r="DA594" s="791">
        <f t="shared" si="641"/>
        <v>0</v>
      </c>
      <c r="DC594" s="623">
        <f t="shared" si="625"/>
        <v>0</v>
      </c>
      <c r="DD594" s="789">
        <f t="shared" si="630"/>
        <v>0</v>
      </c>
      <c r="DF594" s="791">
        <f t="shared" si="631"/>
        <v>0</v>
      </c>
      <c r="DH594" s="791">
        <f t="shared" si="632"/>
        <v>0</v>
      </c>
      <c r="DU594" s="793">
        <f t="shared" si="626"/>
        <v>11000</v>
      </c>
      <c r="DV594" s="794">
        <f t="shared" si="597"/>
        <v>7516.666666666667</v>
      </c>
      <c r="DW594" s="794">
        <f t="shared" si="598"/>
        <v>7516.666666666667</v>
      </c>
      <c r="DX594" s="794">
        <f t="shared" si="633"/>
        <v>3483.333333333333</v>
      </c>
      <c r="DY594" s="794">
        <f t="shared" si="634"/>
        <v>3483.333333333333</v>
      </c>
      <c r="EG594" s="621"/>
    </row>
    <row r="595" spans="1:137" s="2317" customFormat="1" ht="24" hidden="1" customHeight="1" x14ac:dyDescent="0.25">
      <c r="A595" s="2310">
        <v>2026</v>
      </c>
      <c r="B595" s="778">
        <v>479</v>
      </c>
      <c r="C595" s="778" t="s">
        <v>58</v>
      </c>
      <c r="D595" s="778">
        <v>3000654</v>
      </c>
      <c r="E595" s="778">
        <v>5005023</v>
      </c>
      <c r="F595" s="778" t="s">
        <v>3011</v>
      </c>
      <c r="G595" s="2310" t="s">
        <v>3012</v>
      </c>
      <c r="H595" s="2310">
        <v>95</v>
      </c>
      <c r="I595" s="779" t="s">
        <v>992</v>
      </c>
      <c r="J595" s="780" t="s">
        <v>10</v>
      </c>
      <c r="K595" s="780" t="s">
        <v>60</v>
      </c>
      <c r="L595" s="778" t="str">
        <f t="shared" si="628"/>
        <v>2.3</v>
      </c>
      <c r="M595" s="2311" t="s">
        <v>62</v>
      </c>
      <c r="N595" s="781"/>
      <c r="O595" s="2310" t="s">
        <v>3197</v>
      </c>
      <c r="P595" s="2310" t="s">
        <v>65</v>
      </c>
      <c r="Q595" s="2313">
        <v>1</v>
      </c>
      <c r="R595" s="2314">
        <v>5000</v>
      </c>
      <c r="S595" s="2310">
        <v>30</v>
      </c>
      <c r="T595" s="2310">
        <v>30</v>
      </c>
      <c r="U595" s="2310"/>
      <c r="V595" s="2310"/>
      <c r="W595" s="2315"/>
      <c r="X595" s="321"/>
      <c r="Y595" s="321"/>
      <c r="Z595" s="322"/>
      <c r="AA595" s="322"/>
      <c r="AB595" s="322"/>
      <c r="AC595" s="322"/>
      <c r="AD595" s="322"/>
      <c r="AE595" s="2314">
        <f t="shared" si="601"/>
        <v>10000</v>
      </c>
      <c r="AF595" s="327">
        <f t="shared" si="642"/>
        <v>5000</v>
      </c>
      <c r="AG595" s="327">
        <f t="shared" si="643"/>
        <v>5000</v>
      </c>
      <c r="AH595" s="327">
        <f t="shared" si="608"/>
        <v>0</v>
      </c>
      <c r="AI595" s="327">
        <f t="shared" si="610"/>
        <v>0</v>
      </c>
      <c r="AJ595" s="327">
        <f t="shared" si="611"/>
        <v>0</v>
      </c>
      <c r="AK595" s="327">
        <f t="shared" si="612"/>
        <v>0</v>
      </c>
      <c r="AL595" s="327">
        <f t="shared" si="613"/>
        <v>0</v>
      </c>
      <c r="AM595" s="327">
        <f t="shared" si="614"/>
        <v>0</v>
      </c>
      <c r="AN595" s="327">
        <f t="shared" si="615"/>
        <v>0</v>
      </c>
      <c r="AO595" s="327">
        <f t="shared" si="616"/>
        <v>0</v>
      </c>
      <c r="AP595" s="327">
        <f t="shared" si="617"/>
        <v>0</v>
      </c>
      <c r="AQ595" s="327">
        <f t="shared" si="618"/>
        <v>0</v>
      </c>
      <c r="AR595" s="2316">
        <v>6833.333333333333</v>
      </c>
      <c r="AS595" s="2317" t="s">
        <v>2578</v>
      </c>
      <c r="AT595" s="623"/>
      <c r="AU595" s="623"/>
      <c r="AV595" s="623"/>
      <c r="AW595" s="623"/>
      <c r="AX595" s="623"/>
      <c r="AY595" s="623"/>
      <c r="AZ595" s="623"/>
      <c r="BA595" s="830"/>
      <c r="BB595" s="2318" t="s">
        <v>995</v>
      </c>
      <c r="BC595" s="384" t="s">
        <v>3205</v>
      </c>
      <c r="BD595" s="384" t="s">
        <v>3206</v>
      </c>
      <c r="BE595" s="384" t="s">
        <v>3207</v>
      </c>
      <c r="BF595" s="806">
        <v>46041</v>
      </c>
      <c r="BG595" s="384"/>
      <c r="BH595" s="616">
        <v>2857</v>
      </c>
      <c r="BI595" s="687" t="s">
        <v>3194</v>
      </c>
      <c r="BJ595" s="384" t="s">
        <v>3032</v>
      </c>
      <c r="BK595" s="616"/>
      <c r="BL595" s="384"/>
      <c r="BM595" s="384"/>
      <c r="BN595" s="616"/>
      <c r="BO595" s="616"/>
      <c r="BP595" s="616"/>
      <c r="BQ595" s="2116"/>
      <c r="BR595" s="2116"/>
      <c r="BS595" s="2319" t="s">
        <v>3213</v>
      </c>
      <c r="BT595" s="812" t="s">
        <v>1197</v>
      </c>
      <c r="BU595" s="812" t="s">
        <v>3214</v>
      </c>
      <c r="BV595" s="616">
        <v>70444064</v>
      </c>
      <c r="BW595" s="639">
        <v>10704440648</v>
      </c>
      <c r="BX595" s="791">
        <v>5000</v>
      </c>
      <c r="BY595" s="629">
        <v>46048</v>
      </c>
      <c r="BZ595" s="618">
        <v>46081</v>
      </c>
      <c r="CA595" s="788"/>
      <c r="CB595" s="623">
        <f t="shared" si="602"/>
        <v>30</v>
      </c>
      <c r="CC595" s="791">
        <f t="shared" si="627"/>
        <v>5000</v>
      </c>
      <c r="CD595" s="786">
        <v>11</v>
      </c>
      <c r="CE595" s="791">
        <v>1833.3333333333333</v>
      </c>
      <c r="CF595" s="623">
        <v>11</v>
      </c>
      <c r="CG595" s="791">
        <v>1833.3333333333333</v>
      </c>
      <c r="CH595" s="791">
        <f t="shared" si="629"/>
        <v>3166.666666666667</v>
      </c>
      <c r="CI595" s="791">
        <f t="shared" si="635"/>
        <v>3166.666666666667</v>
      </c>
      <c r="CJ595" s="788"/>
      <c r="CK595" s="623">
        <f t="shared" si="605"/>
        <v>30</v>
      </c>
      <c r="CL595" s="791">
        <f t="shared" si="606"/>
        <v>5000</v>
      </c>
      <c r="CM595" s="623">
        <v>28</v>
      </c>
      <c r="CN595" s="791">
        <v>5000</v>
      </c>
      <c r="CO595" s="623">
        <v>28</v>
      </c>
      <c r="CP595" s="791">
        <f>(R595/30*CO595)*Q595</f>
        <v>4666.6666666666661</v>
      </c>
      <c r="CQ595" s="623">
        <f t="shared" si="623"/>
        <v>0</v>
      </c>
      <c r="CR595" s="791">
        <f t="shared" si="624"/>
        <v>5000</v>
      </c>
      <c r="CS595" s="831"/>
      <c r="CT595" s="623">
        <f t="shared" si="636"/>
        <v>0</v>
      </c>
      <c r="CU595" s="789">
        <f t="shared" si="637"/>
        <v>0</v>
      </c>
      <c r="CV595" s="623"/>
      <c r="CW595" s="791">
        <f t="shared" si="638"/>
        <v>0</v>
      </c>
      <c r="CX595" s="623"/>
      <c r="CY595" s="791">
        <f t="shared" si="639"/>
        <v>0</v>
      </c>
      <c r="CZ595" s="791">
        <f t="shared" si="640"/>
        <v>0</v>
      </c>
      <c r="DA595" s="791">
        <f t="shared" si="641"/>
        <v>0</v>
      </c>
      <c r="DB595" s="623"/>
      <c r="DC595" s="623">
        <f t="shared" si="625"/>
        <v>0</v>
      </c>
      <c r="DD595" s="789">
        <f t="shared" si="630"/>
        <v>0</v>
      </c>
      <c r="DE595" s="623"/>
      <c r="DF595" s="791">
        <f t="shared" si="631"/>
        <v>0</v>
      </c>
      <c r="DG595" s="623"/>
      <c r="DH595" s="791">
        <f t="shared" si="632"/>
        <v>0</v>
      </c>
      <c r="DI595" s="623"/>
      <c r="DJ595" s="623"/>
      <c r="DK595" s="623"/>
      <c r="DL595" s="623"/>
      <c r="DM595" s="623"/>
      <c r="DN595" s="623"/>
      <c r="DO595" s="623"/>
      <c r="DP595" s="623"/>
      <c r="DQ595" s="623"/>
      <c r="DR595" s="623"/>
      <c r="DS595" s="623"/>
      <c r="DU595" s="2320">
        <f t="shared" si="626"/>
        <v>6833.333333333333</v>
      </c>
      <c r="DV595" s="2321">
        <f t="shared" si="597"/>
        <v>6833.333333333333</v>
      </c>
      <c r="DW595" s="2321">
        <f t="shared" si="598"/>
        <v>6499.9999999999991</v>
      </c>
      <c r="DX595" s="2321">
        <f t="shared" si="633"/>
        <v>0</v>
      </c>
      <c r="DY595" s="2321">
        <f t="shared" si="634"/>
        <v>333.33333333333394</v>
      </c>
      <c r="EG595" s="1946"/>
    </row>
    <row r="596" spans="1:137" s="2317" customFormat="1" ht="23.25" hidden="1" customHeight="1" x14ac:dyDescent="0.25">
      <c r="A596" s="2310">
        <v>2026</v>
      </c>
      <c r="B596" s="778">
        <v>479</v>
      </c>
      <c r="C596" s="778" t="s">
        <v>58</v>
      </c>
      <c r="D596" s="778">
        <v>3000654</v>
      </c>
      <c r="E596" s="778">
        <v>5005023</v>
      </c>
      <c r="F596" s="778" t="s">
        <v>3011</v>
      </c>
      <c r="G596" s="2310" t="s">
        <v>3012</v>
      </c>
      <c r="H596" s="2310">
        <v>95</v>
      </c>
      <c r="I596" s="779" t="s">
        <v>992</v>
      </c>
      <c r="J596" s="780" t="s">
        <v>10</v>
      </c>
      <c r="K596" s="780" t="s">
        <v>60</v>
      </c>
      <c r="L596" s="778" t="str">
        <f t="shared" si="628"/>
        <v>2.3</v>
      </c>
      <c r="M596" s="2311" t="s">
        <v>62</v>
      </c>
      <c r="N596" s="781"/>
      <c r="O596" s="2310" t="s">
        <v>3197</v>
      </c>
      <c r="P596" s="2310" t="s">
        <v>65</v>
      </c>
      <c r="Q596" s="2313">
        <v>1</v>
      </c>
      <c r="R596" s="2314">
        <v>5000</v>
      </c>
      <c r="S596" s="2310">
        <v>30</v>
      </c>
      <c r="T596" s="2310">
        <v>30</v>
      </c>
      <c r="U596" s="2310"/>
      <c r="V596" s="2310"/>
      <c r="W596" s="2315"/>
      <c r="X596" s="321"/>
      <c r="Y596" s="321"/>
      <c r="Z596" s="322"/>
      <c r="AA596" s="322"/>
      <c r="AB596" s="322"/>
      <c r="AC596" s="322"/>
      <c r="AD596" s="322"/>
      <c r="AE596" s="2314">
        <f t="shared" si="601"/>
        <v>10000</v>
      </c>
      <c r="AF596" s="327">
        <f t="shared" si="642"/>
        <v>5000</v>
      </c>
      <c r="AG596" s="327">
        <f t="shared" si="643"/>
        <v>5000</v>
      </c>
      <c r="AH596" s="327">
        <f t="shared" si="608"/>
        <v>0</v>
      </c>
      <c r="AI596" s="327">
        <f t="shared" si="610"/>
        <v>0</v>
      </c>
      <c r="AJ596" s="327">
        <f t="shared" si="611"/>
        <v>0</v>
      </c>
      <c r="AK596" s="327">
        <f t="shared" si="612"/>
        <v>0</v>
      </c>
      <c r="AL596" s="327">
        <f t="shared" si="613"/>
        <v>0</v>
      </c>
      <c r="AM596" s="327">
        <f t="shared" si="614"/>
        <v>0</v>
      </c>
      <c r="AN596" s="327">
        <f t="shared" si="615"/>
        <v>0</v>
      </c>
      <c r="AO596" s="327">
        <f t="shared" si="616"/>
        <v>0</v>
      </c>
      <c r="AP596" s="327">
        <f t="shared" si="617"/>
        <v>0</v>
      </c>
      <c r="AQ596" s="327">
        <f t="shared" si="618"/>
        <v>0</v>
      </c>
      <c r="AR596" s="2316">
        <v>6833.333333333333</v>
      </c>
      <c r="AS596" s="2317" t="s">
        <v>2578</v>
      </c>
      <c r="AT596" s="623"/>
      <c r="AU596" s="623"/>
      <c r="AV596" s="623"/>
      <c r="AW596" s="623"/>
      <c r="AX596" s="623"/>
      <c r="AY596" s="623"/>
      <c r="AZ596" s="623"/>
      <c r="BA596" s="830"/>
      <c r="BB596" s="2318" t="s">
        <v>995</v>
      </c>
      <c r="BC596" s="384" t="s">
        <v>3205</v>
      </c>
      <c r="BD596" s="384" t="s">
        <v>3206</v>
      </c>
      <c r="BE596" s="384" t="s">
        <v>3207</v>
      </c>
      <c r="BF596" s="806">
        <v>46041</v>
      </c>
      <c r="BG596" s="384"/>
      <c r="BH596" s="616">
        <v>2858</v>
      </c>
      <c r="BI596" s="687" t="s">
        <v>3194</v>
      </c>
      <c r="BJ596" s="384" t="s">
        <v>3018</v>
      </c>
      <c r="BK596" s="616"/>
      <c r="BL596" s="384"/>
      <c r="BM596" s="384"/>
      <c r="BN596" s="616"/>
      <c r="BO596" s="616"/>
      <c r="BP596" s="616"/>
      <c r="BQ596" s="2116"/>
      <c r="BR596" s="2116"/>
      <c r="BS596" s="2319" t="s">
        <v>3215</v>
      </c>
      <c r="BT596" s="812" t="s">
        <v>3216</v>
      </c>
      <c r="BU596" s="812" t="s">
        <v>3217</v>
      </c>
      <c r="BV596" s="616">
        <v>46358893</v>
      </c>
      <c r="BW596" s="639">
        <v>10463588932</v>
      </c>
      <c r="BX596" s="791">
        <v>5000</v>
      </c>
      <c r="BY596" s="629">
        <v>46048</v>
      </c>
      <c r="BZ596" s="618">
        <v>46081</v>
      </c>
      <c r="CA596" s="788"/>
      <c r="CB596" s="623">
        <f t="shared" si="602"/>
        <v>30</v>
      </c>
      <c r="CC596" s="791">
        <f t="shared" si="627"/>
        <v>5000</v>
      </c>
      <c r="CD596" s="786">
        <v>11</v>
      </c>
      <c r="CE596" s="791">
        <v>1833.3333333333333</v>
      </c>
      <c r="CF596" s="623">
        <v>11</v>
      </c>
      <c r="CG596" s="791">
        <v>1833.3333333333333</v>
      </c>
      <c r="CH596" s="791">
        <f t="shared" si="629"/>
        <v>3166.666666666667</v>
      </c>
      <c r="CI596" s="791">
        <f t="shared" si="635"/>
        <v>3166.666666666667</v>
      </c>
      <c r="CJ596" s="788"/>
      <c r="CK596" s="623">
        <f t="shared" si="605"/>
        <v>30</v>
      </c>
      <c r="CL596" s="791">
        <f t="shared" si="606"/>
        <v>5000</v>
      </c>
      <c r="CM596" s="623">
        <v>28</v>
      </c>
      <c r="CN596" s="791">
        <v>5000</v>
      </c>
      <c r="CO596" s="623">
        <v>28</v>
      </c>
      <c r="CP596" s="791">
        <f>(R596/30*CO596)*Q596</f>
        <v>4666.6666666666661</v>
      </c>
      <c r="CQ596" s="623">
        <f t="shared" si="623"/>
        <v>0</v>
      </c>
      <c r="CR596" s="791">
        <f t="shared" si="624"/>
        <v>5000</v>
      </c>
      <c r="CS596" s="831"/>
      <c r="CT596" s="623">
        <f t="shared" si="636"/>
        <v>0</v>
      </c>
      <c r="CU596" s="789">
        <f t="shared" si="637"/>
        <v>0</v>
      </c>
      <c r="CV596" s="623"/>
      <c r="CW596" s="791">
        <f t="shared" si="638"/>
        <v>0</v>
      </c>
      <c r="CX596" s="623"/>
      <c r="CY596" s="791">
        <f t="shared" si="639"/>
        <v>0</v>
      </c>
      <c r="CZ596" s="791">
        <f t="shared" si="640"/>
        <v>0</v>
      </c>
      <c r="DA596" s="791">
        <f t="shared" si="641"/>
        <v>0</v>
      </c>
      <c r="DB596" s="623"/>
      <c r="DC596" s="623">
        <f t="shared" si="625"/>
        <v>0</v>
      </c>
      <c r="DD596" s="789">
        <f t="shared" si="630"/>
        <v>0</v>
      </c>
      <c r="DE596" s="623"/>
      <c r="DF596" s="791">
        <f t="shared" si="631"/>
        <v>0</v>
      </c>
      <c r="DG596" s="623"/>
      <c r="DH596" s="791">
        <f t="shared" si="632"/>
        <v>0</v>
      </c>
      <c r="DI596" s="623"/>
      <c r="DJ596" s="623"/>
      <c r="DK596" s="623"/>
      <c r="DL596" s="623"/>
      <c r="DM596" s="623"/>
      <c r="DN596" s="623"/>
      <c r="DO596" s="623"/>
      <c r="DP596" s="623"/>
      <c r="DQ596" s="623"/>
      <c r="DR596" s="623"/>
      <c r="DS596" s="623"/>
      <c r="DU596" s="2320">
        <f t="shared" si="626"/>
        <v>6833.333333333333</v>
      </c>
      <c r="DV596" s="2321">
        <f t="shared" ref="DV596:DV659" si="644">CE596+CN596+CW596+DF596</f>
        <v>6833.333333333333</v>
      </c>
      <c r="DW596" s="2321">
        <f t="shared" ref="DW596:DW614" si="645">CG596+CP596+CY596+DH596</f>
        <v>6499.9999999999991</v>
      </c>
      <c r="DX596" s="2321">
        <f t="shared" si="633"/>
        <v>0</v>
      </c>
      <c r="DY596" s="2321">
        <f t="shared" si="634"/>
        <v>333.33333333333394</v>
      </c>
      <c r="EG596" s="1946"/>
    </row>
    <row r="597" spans="1:137" s="2317" customFormat="1" ht="20.25" hidden="1" customHeight="1" x14ac:dyDescent="0.25">
      <c r="A597" s="2310">
        <v>2026</v>
      </c>
      <c r="B597" s="778">
        <v>479</v>
      </c>
      <c r="C597" s="778" t="s">
        <v>58</v>
      </c>
      <c r="D597" s="778">
        <v>3000654</v>
      </c>
      <c r="E597" s="778">
        <v>5005023</v>
      </c>
      <c r="F597" s="778" t="s">
        <v>3011</v>
      </c>
      <c r="G597" s="2310" t="s">
        <v>3012</v>
      </c>
      <c r="H597" s="2310">
        <v>95</v>
      </c>
      <c r="I597" s="779" t="s">
        <v>992</v>
      </c>
      <c r="J597" s="780" t="s">
        <v>10</v>
      </c>
      <c r="K597" s="780" t="s">
        <v>60</v>
      </c>
      <c r="L597" s="778" t="str">
        <f t="shared" si="628"/>
        <v>2.3</v>
      </c>
      <c r="M597" s="2311" t="s">
        <v>62</v>
      </c>
      <c r="N597" s="781"/>
      <c r="O597" s="2310" t="s">
        <v>3218</v>
      </c>
      <c r="P597" s="2310" t="s">
        <v>65</v>
      </c>
      <c r="Q597" s="2313">
        <v>1</v>
      </c>
      <c r="R597" s="2314">
        <v>5000</v>
      </c>
      <c r="S597" s="2310">
        <v>30</v>
      </c>
      <c r="T597" s="2310">
        <v>30</v>
      </c>
      <c r="U597" s="2310"/>
      <c r="V597" s="2310"/>
      <c r="W597" s="2315"/>
      <c r="X597" s="321"/>
      <c r="Y597" s="321"/>
      <c r="Z597" s="322"/>
      <c r="AA597" s="322"/>
      <c r="AB597" s="322"/>
      <c r="AC597" s="322"/>
      <c r="AD597" s="322"/>
      <c r="AE597" s="2314">
        <f t="shared" si="601"/>
        <v>10000</v>
      </c>
      <c r="AF597" s="327">
        <f t="shared" si="642"/>
        <v>5000</v>
      </c>
      <c r="AG597" s="327">
        <f t="shared" si="643"/>
        <v>5000</v>
      </c>
      <c r="AH597" s="327">
        <f t="shared" si="608"/>
        <v>0</v>
      </c>
      <c r="AI597" s="327">
        <f t="shared" si="610"/>
        <v>0</v>
      </c>
      <c r="AJ597" s="327">
        <f t="shared" si="611"/>
        <v>0</v>
      </c>
      <c r="AK597" s="327">
        <f t="shared" si="612"/>
        <v>0</v>
      </c>
      <c r="AL597" s="327">
        <f t="shared" si="613"/>
        <v>0</v>
      </c>
      <c r="AM597" s="327">
        <f t="shared" si="614"/>
        <v>0</v>
      </c>
      <c r="AN597" s="327">
        <f t="shared" si="615"/>
        <v>0</v>
      </c>
      <c r="AO597" s="327">
        <f t="shared" si="616"/>
        <v>0</v>
      </c>
      <c r="AP597" s="327">
        <f t="shared" si="617"/>
        <v>0</v>
      </c>
      <c r="AQ597" s="327">
        <f t="shared" si="618"/>
        <v>0</v>
      </c>
      <c r="AR597" s="2316">
        <v>6833.33</v>
      </c>
      <c r="AS597" s="2317" t="s">
        <v>2578</v>
      </c>
      <c r="AT597" s="623"/>
      <c r="AU597" s="623"/>
      <c r="AV597" s="623"/>
      <c r="AW597" s="623"/>
      <c r="AX597" s="623"/>
      <c r="AY597" s="623"/>
      <c r="AZ597" s="623"/>
      <c r="BA597" s="830"/>
      <c r="BB597" s="2318" t="s">
        <v>995</v>
      </c>
      <c r="BC597" s="384" t="s">
        <v>3205</v>
      </c>
      <c r="BD597" s="384" t="s">
        <v>3206</v>
      </c>
      <c r="BE597" s="384" t="s">
        <v>3207</v>
      </c>
      <c r="BF597" s="806">
        <v>46041</v>
      </c>
      <c r="BG597" s="384"/>
      <c r="BH597" s="616">
        <v>2859</v>
      </c>
      <c r="BI597" s="687" t="s">
        <v>3194</v>
      </c>
      <c r="BJ597" s="384" t="s">
        <v>3069</v>
      </c>
      <c r="BK597" s="616"/>
      <c r="BL597" s="384"/>
      <c r="BM597" s="384"/>
      <c r="BN597" s="616"/>
      <c r="BO597" s="616"/>
      <c r="BP597" s="616"/>
      <c r="BQ597" s="2116"/>
      <c r="BR597" s="2116"/>
      <c r="BS597" s="2319" t="s">
        <v>3219</v>
      </c>
      <c r="BT597" s="812" t="s">
        <v>1221</v>
      </c>
      <c r="BU597" s="812" t="s">
        <v>1659</v>
      </c>
      <c r="BV597" s="616">
        <v>73110132</v>
      </c>
      <c r="BW597" s="639">
        <v>10731101324</v>
      </c>
      <c r="BX597" s="791">
        <v>5000</v>
      </c>
      <c r="BY597" s="629">
        <v>46048</v>
      </c>
      <c r="BZ597" s="629">
        <v>46048</v>
      </c>
      <c r="CA597" s="788"/>
      <c r="CB597" s="623">
        <f t="shared" si="602"/>
        <v>30</v>
      </c>
      <c r="CC597" s="791">
        <f t="shared" si="627"/>
        <v>5000</v>
      </c>
      <c r="CD597" s="786">
        <v>11</v>
      </c>
      <c r="CE597" s="791">
        <v>1833.3333333333333</v>
      </c>
      <c r="CF597" s="623">
        <v>11</v>
      </c>
      <c r="CG597" s="791">
        <v>1833.3333333333333</v>
      </c>
      <c r="CH597" s="791">
        <f t="shared" si="629"/>
        <v>3166.666666666667</v>
      </c>
      <c r="CI597" s="791">
        <f t="shared" si="635"/>
        <v>3166.666666666667</v>
      </c>
      <c r="CJ597" s="788"/>
      <c r="CK597" s="623">
        <f t="shared" si="605"/>
        <v>30</v>
      </c>
      <c r="CL597" s="791">
        <f t="shared" si="606"/>
        <v>5000</v>
      </c>
      <c r="CM597" s="623">
        <v>28</v>
      </c>
      <c r="CN597" s="791">
        <v>5000</v>
      </c>
      <c r="CO597" s="623">
        <v>28</v>
      </c>
      <c r="CP597" s="791">
        <v>5000</v>
      </c>
      <c r="CQ597" s="623">
        <f t="shared" si="623"/>
        <v>0</v>
      </c>
      <c r="CR597" s="791">
        <f t="shared" si="624"/>
        <v>5000</v>
      </c>
      <c r="CS597" s="831"/>
      <c r="CT597" s="623">
        <f t="shared" si="636"/>
        <v>0</v>
      </c>
      <c r="CU597" s="789">
        <f t="shared" si="637"/>
        <v>0</v>
      </c>
      <c r="CV597" s="623"/>
      <c r="CW597" s="791">
        <f t="shared" si="638"/>
        <v>0</v>
      </c>
      <c r="CX597" s="623"/>
      <c r="CY597" s="791">
        <f t="shared" si="639"/>
        <v>0</v>
      </c>
      <c r="CZ597" s="791">
        <f t="shared" si="640"/>
        <v>0</v>
      </c>
      <c r="DA597" s="791">
        <f t="shared" si="641"/>
        <v>0</v>
      </c>
      <c r="DB597" s="623"/>
      <c r="DC597" s="623">
        <f t="shared" si="625"/>
        <v>0</v>
      </c>
      <c r="DD597" s="789">
        <f t="shared" si="630"/>
        <v>0</v>
      </c>
      <c r="DE597" s="623"/>
      <c r="DF597" s="791">
        <f t="shared" si="631"/>
        <v>0</v>
      </c>
      <c r="DG597" s="623"/>
      <c r="DH597" s="791">
        <f t="shared" si="632"/>
        <v>0</v>
      </c>
      <c r="DI597" s="623"/>
      <c r="DJ597" s="623"/>
      <c r="DK597" s="623"/>
      <c r="DL597" s="623"/>
      <c r="DM597" s="623"/>
      <c r="DN597" s="623"/>
      <c r="DO597" s="623"/>
      <c r="DP597" s="623"/>
      <c r="DQ597" s="623"/>
      <c r="DR597" s="623"/>
      <c r="DS597" s="623"/>
      <c r="DU597" s="2320">
        <f t="shared" si="626"/>
        <v>6833.33</v>
      </c>
      <c r="DV597" s="2321">
        <f t="shared" si="644"/>
        <v>6833.333333333333</v>
      </c>
      <c r="DW597" s="2321">
        <f t="shared" si="645"/>
        <v>6833.333333333333</v>
      </c>
      <c r="DX597" s="2321">
        <f t="shared" si="633"/>
        <v>-3.333333333102928E-3</v>
      </c>
      <c r="DY597" s="2321">
        <f t="shared" si="634"/>
        <v>-3.333333333102928E-3</v>
      </c>
      <c r="EG597" s="1946"/>
    </row>
    <row r="598" spans="1:137" s="2317" customFormat="1" ht="20.25" hidden="1" customHeight="1" x14ac:dyDescent="0.25">
      <c r="A598" s="2310">
        <v>2026</v>
      </c>
      <c r="B598" s="778">
        <v>479</v>
      </c>
      <c r="C598" s="778" t="s">
        <v>58</v>
      </c>
      <c r="D598" s="778">
        <v>3000654</v>
      </c>
      <c r="E598" s="778">
        <v>5005023</v>
      </c>
      <c r="F598" s="778" t="s">
        <v>3011</v>
      </c>
      <c r="G598" s="2310" t="s">
        <v>3012</v>
      </c>
      <c r="H598" s="2310">
        <v>95</v>
      </c>
      <c r="I598" s="779" t="s">
        <v>992</v>
      </c>
      <c r="J598" s="780" t="s">
        <v>10</v>
      </c>
      <c r="K598" s="780" t="s">
        <v>60</v>
      </c>
      <c r="L598" s="778" t="str">
        <f t="shared" si="628"/>
        <v>2.3</v>
      </c>
      <c r="M598" s="2311" t="s">
        <v>62</v>
      </c>
      <c r="N598" s="781"/>
      <c r="O598" s="2310" t="s">
        <v>3218</v>
      </c>
      <c r="P598" s="2310" t="s">
        <v>65</v>
      </c>
      <c r="Q598" s="2313">
        <v>1</v>
      </c>
      <c r="R598" s="2314">
        <v>5000</v>
      </c>
      <c r="S598" s="2310">
        <v>30</v>
      </c>
      <c r="T598" s="2310">
        <v>30</v>
      </c>
      <c r="U598" s="2310"/>
      <c r="V598" s="2310"/>
      <c r="W598" s="2315"/>
      <c r="X598" s="321"/>
      <c r="Y598" s="321"/>
      <c r="Z598" s="322"/>
      <c r="AA598" s="322"/>
      <c r="AB598" s="322"/>
      <c r="AC598" s="322"/>
      <c r="AD598" s="322"/>
      <c r="AE598" s="2314">
        <f t="shared" si="601"/>
        <v>10000</v>
      </c>
      <c r="AF598" s="327">
        <f t="shared" si="642"/>
        <v>5000</v>
      </c>
      <c r="AG598" s="327">
        <f t="shared" si="643"/>
        <v>5000</v>
      </c>
      <c r="AH598" s="327">
        <f t="shared" si="608"/>
        <v>0</v>
      </c>
      <c r="AI598" s="327">
        <f t="shared" si="610"/>
        <v>0</v>
      </c>
      <c r="AJ598" s="327">
        <f t="shared" si="611"/>
        <v>0</v>
      </c>
      <c r="AK598" s="327">
        <f t="shared" si="612"/>
        <v>0</v>
      </c>
      <c r="AL598" s="327">
        <f t="shared" si="613"/>
        <v>0</v>
      </c>
      <c r="AM598" s="327">
        <f t="shared" si="614"/>
        <v>0</v>
      </c>
      <c r="AN598" s="327">
        <f t="shared" si="615"/>
        <v>0</v>
      </c>
      <c r="AO598" s="327">
        <f t="shared" si="616"/>
        <v>0</v>
      </c>
      <c r="AP598" s="327">
        <f t="shared" si="617"/>
        <v>0</v>
      </c>
      <c r="AQ598" s="327">
        <f t="shared" si="618"/>
        <v>0</v>
      </c>
      <c r="AR598" s="2316">
        <v>6833.33</v>
      </c>
      <c r="AS598" s="2317" t="s">
        <v>2578</v>
      </c>
      <c r="AT598" s="623"/>
      <c r="AU598" s="623"/>
      <c r="AV598" s="623"/>
      <c r="AW598" s="623"/>
      <c r="AX598" s="623"/>
      <c r="AY598" s="623"/>
      <c r="AZ598" s="623"/>
      <c r="BA598" s="830"/>
      <c r="BB598" s="2318" t="s">
        <v>995</v>
      </c>
      <c r="BC598" s="384" t="s">
        <v>3205</v>
      </c>
      <c r="BD598" s="384" t="s">
        <v>3206</v>
      </c>
      <c r="BE598" s="384" t="s">
        <v>3207</v>
      </c>
      <c r="BF598" s="806">
        <v>46041</v>
      </c>
      <c r="BG598" s="384"/>
      <c r="BH598" s="616">
        <v>2861</v>
      </c>
      <c r="BI598" s="687" t="s">
        <v>3194</v>
      </c>
      <c r="BJ598" s="384" t="s">
        <v>3018</v>
      </c>
      <c r="BK598" s="616"/>
      <c r="BL598" s="384"/>
      <c r="BM598" s="384"/>
      <c r="BN598" s="616"/>
      <c r="BO598" s="616"/>
      <c r="BP598" s="616"/>
      <c r="BQ598" s="2116"/>
      <c r="BR598" s="2116"/>
      <c r="BS598" s="2319" t="s">
        <v>3220</v>
      </c>
      <c r="BT598" s="812" t="s">
        <v>1284</v>
      </c>
      <c r="BU598" s="812" t="s">
        <v>2800</v>
      </c>
      <c r="BV598" s="616">
        <v>47981017</v>
      </c>
      <c r="BW598" s="639">
        <v>10479810171</v>
      </c>
      <c r="BX598" s="791">
        <v>5000</v>
      </c>
      <c r="BY598" s="629">
        <v>46048</v>
      </c>
      <c r="BZ598" s="618">
        <v>46081</v>
      </c>
      <c r="CA598" s="788"/>
      <c r="CB598" s="623">
        <f t="shared" si="602"/>
        <v>30</v>
      </c>
      <c r="CC598" s="791">
        <f t="shared" si="627"/>
        <v>5000</v>
      </c>
      <c r="CD598" s="786">
        <v>11</v>
      </c>
      <c r="CE598" s="791">
        <v>1833.3333333333333</v>
      </c>
      <c r="CF598" s="623">
        <v>11</v>
      </c>
      <c r="CG598" s="791">
        <v>1833.3333333333333</v>
      </c>
      <c r="CH598" s="791">
        <f t="shared" si="629"/>
        <v>3166.666666666667</v>
      </c>
      <c r="CI598" s="791">
        <f t="shared" si="635"/>
        <v>3166.666666666667</v>
      </c>
      <c r="CJ598" s="788"/>
      <c r="CK598" s="623">
        <f t="shared" si="605"/>
        <v>30</v>
      </c>
      <c r="CL598" s="791">
        <f t="shared" si="606"/>
        <v>5000</v>
      </c>
      <c r="CM598" s="623">
        <v>28</v>
      </c>
      <c r="CN598" s="791">
        <v>5000</v>
      </c>
      <c r="CO598" s="623">
        <v>28</v>
      </c>
      <c r="CP598" s="791">
        <v>5000</v>
      </c>
      <c r="CQ598" s="623">
        <f t="shared" si="623"/>
        <v>0</v>
      </c>
      <c r="CR598" s="791">
        <f t="shared" si="624"/>
        <v>5000</v>
      </c>
      <c r="CS598" s="831"/>
      <c r="CT598" s="623">
        <f t="shared" si="636"/>
        <v>0</v>
      </c>
      <c r="CU598" s="789">
        <f t="shared" si="637"/>
        <v>0</v>
      </c>
      <c r="CV598" s="623"/>
      <c r="CW598" s="791">
        <f t="shared" si="638"/>
        <v>0</v>
      </c>
      <c r="CX598" s="623"/>
      <c r="CY598" s="791">
        <f t="shared" si="639"/>
        <v>0</v>
      </c>
      <c r="CZ598" s="791">
        <f t="shared" si="640"/>
        <v>0</v>
      </c>
      <c r="DA598" s="791">
        <f t="shared" si="641"/>
        <v>0</v>
      </c>
      <c r="DB598" s="623"/>
      <c r="DC598" s="623">
        <f t="shared" si="625"/>
        <v>0</v>
      </c>
      <c r="DD598" s="789">
        <f t="shared" si="630"/>
        <v>0</v>
      </c>
      <c r="DE598" s="623"/>
      <c r="DF598" s="791">
        <f t="shared" si="631"/>
        <v>0</v>
      </c>
      <c r="DG598" s="623"/>
      <c r="DH598" s="791">
        <f t="shared" si="632"/>
        <v>0</v>
      </c>
      <c r="DI598" s="623"/>
      <c r="DJ598" s="623"/>
      <c r="DK598" s="623"/>
      <c r="DL598" s="623"/>
      <c r="DM598" s="623"/>
      <c r="DN598" s="623"/>
      <c r="DO598" s="623"/>
      <c r="DP598" s="623"/>
      <c r="DQ598" s="623"/>
      <c r="DR598" s="623"/>
      <c r="DS598" s="623"/>
      <c r="DU598" s="2320">
        <f t="shared" si="626"/>
        <v>6833.33</v>
      </c>
      <c r="DV598" s="2321">
        <f t="shared" si="644"/>
        <v>6833.333333333333</v>
      </c>
      <c r="DW598" s="2321">
        <f t="shared" si="645"/>
        <v>6833.333333333333</v>
      </c>
      <c r="DX598" s="2321">
        <f t="shared" si="633"/>
        <v>-3.333333333102928E-3</v>
      </c>
      <c r="DY598" s="2321">
        <f t="shared" si="634"/>
        <v>-3.333333333102928E-3</v>
      </c>
      <c r="EG598" s="1946"/>
    </row>
    <row r="599" spans="1:137" s="2317" customFormat="1" ht="20.25" hidden="1" customHeight="1" x14ac:dyDescent="0.25">
      <c r="A599" s="2310">
        <v>2026</v>
      </c>
      <c r="B599" s="778">
        <v>479</v>
      </c>
      <c r="C599" s="778" t="s">
        <v>58</v>
      </c>
      <c r="D599" s="778">
        <v>3000654</v>
      </c>
      <c r="E599" s="778">
        <v>5005023</v>
      </c>
      <c r="F599" s="778" t="s">
        <v>3011</v>
      </c>
      <c r="G599" s="2310" t="s">
        <v>3012</v>
      </c>
      <c r="H599" s="2310">
        <v>95</v>
      </c>
      <c r="I599" s="779" t="s">
        <v>992</v>
      </c>
      <c r="J599" s="780" t="s">
        <v>10</v>
      </c>
      <c r="K599" s="780" t="s">
        <v>60</v>
      </c>
      <c r="L599" s="778" t="str">
        <f t="shared" si="628"/>
        <v>2.3</v>
      </c>
      <c r="M599" s="2311" t="s">
        <v>62</v>
      </c>
      <c r="N599" s="781"/>
      <c r="O599" s="2310" t="s">
        <v>3218</v>
      </c>
      <c r="P599" s="2310" t="s">
        <v>65</v>
      </c>
      <c r="Q599" s="2313">
        <v>1</v>
      </c>
      <c r="R599" s="2314">
        <v>5000</v>
      </c>
      <c r="S599" s="2310">
        <v>30</v>
      </c>
      <c r="T599" s="2310">
        <v>30</v>
      </c>
      <c r="U599" s="2310"/>
      <c r="V599" s="2310"/>
      <c r="W599" s="2315"/>
      <c r="X599" s="321"/>
      <c r="Y599" s="321"/>
      <c r="Z599" s="322"/>
      <c r="AA599" s="322"/>
      <c r="AB599" s="322"/>
      <c r="AC599" s="322"/>
      <c r="AD599" s="322"/>
      <c r="AE599" s="2314">
        <f t="shared" si="601"/>
        <v>10000</v>
      </c>
      <c r="AF599" s="327">
        <f t="shared" si="642"/>
        <v>5000</v>
      </c>
      <c r="AG599" s="327">
        <f t="shared" si="643"/>
        <v>5000</v>
      </c>
      <c r="AH599" s="327">
        <f t="shared" si="608"/>
        <v>0</v>
      </c>
      <c r="AI599" s="327">
        <f t="shared" si="610"/>
        <v>0</v>
      </c>
      <c r="AJ599" s="327">
        <f t="shared" si="611"/>
        <v>0</v>
      </c>
      <c r="AK599" s="327">
        <f t="shared" si="612"/>
        <v>0</v>
      </c>
      <c r="AL599" s="327">
        <f t="shared" si="613"/>
        <v>0</v>
      </c>
      <c r="AM599" s="327">
        <f t="shared" si="614"/>
        <v>0</v>
      </c>
      <c r="AN599" s="327">
        <f t="shared" si="615"/>
        <v>0</v>
      </c>
      <c r="AO599" s="327">
        <f t="shared" si="616"/>
        <v>0</v>
      </c>
      <c r="AP599" s="327">
        <f t="shared" si="617"/>
        <v>0</v>
      </c>
      <c r="AQ599" s="327">
        <f t="shared" si="618"/>
        <v>0</v>
      </c>
      <c r="AR599" s="2316">
        <v>6833.33</v>
      </c>
      <c r="AS599" s="2317" t="s">
        <v>2578</v>
      </c>
      <c r="AT599" s="623"/>
      <c r="AU599" s="623"/>
      <c r="AV599" s="623"/>
      <c r="AW599" s="623"/>
      <c r="AX599" s="623"/>
      <c r="AY599" s="623"/>
      <c r="AZ599" s="623"/>
      <c r="BA599" s="830"/>
      <c r="BB599" s="2318" t="s">
        <v>995</v>
      </c>
      <c r="BC599" s="384" t="s">
        <v>3205</v>
      </c>
      <c r="BD599" s="384" t="s">
        <v>3206</v>
      </c>
      <c r="BE599" s="384" t="s">
        <v>3207</v>
      </c>
      <c r="BF599" s="806">
        <v>46041</v>
      </c>
      <c r="BG599" s="384"/>
      <c r="BH599" s="616">
        <v>2860</v>
      </c>
      <c r="BI599" s="687" t="s">
        <v>3194</v>
      </c>
      <c r="BJ599" s="384" t="s">
        <v>3032</v>
      </c>
      <c r="BK599" s="616"/>
      <c r="BL599" s="384"/>
      <c r="BM599" s="384"/>
      <c r="BN599" s="616"/>
      <c r="BO599" s="616"/>
      <c r="BP599" s="616"/>
      <c r="BQ599" s="2116"/>
      <c r="BR599" s="2116"/>
      <c r="BS599" s="2319" t="s">
        <v>2051</v>
      </c>
      <c r="BT599" s="812" t="s">
        <v>2177</v>
      </c>
      <c r="BU599" s="812" t="s">
        <v>3221</v>
      </c>
      <c r="BV599" s="616">
        <v>41805261</v>
      </c>
      <c r="BW599" s="639">
        <v>10418052614</v>
      </c>
      <c r="BX599" s="791">
        <v>5000</v>
      </c>
      <c r="BY599" s="629">
        <v>46048</v>
      </c>
      <c r="BZ599" s="618">
        <v>46081</v>
      </c>
      <c r="CA599" s="788"/>
      <c r="CB599" s="623">
        <f t="shared" si="602"/>
        <v>30</v>
      </c>
      <c r="CC599" s="791">
        <f t="shared" si="627"/>
        <v>5000</v>
      </c>
      <c r="CD599" s="786">
        <v>11</v>
      </c>
      <c r="CE599" s="791">
        <v>1833.3333333333333</v>
      </c>
      <c r="CF599" s="623">
        <v>11</v>
      </c>
      <c r="CG599" s="791">
        <v>1833.3333333333333</v>
      </c>
      <c r="CH599" s="791">
        <f t="shared" si="629"/>
        <v>3166.666666666667</v>
      </c>
      <c r="CI599" s="791">
        <f t="shared" si="635"/>
        <v>3166.666666666667</v>
      </c>
      <c r="CJ599" s="788"/>
      <c r="CK599" s="623">
        <f t="shared" si="605"/>
        <v>30</v>
      </c>
      <c r="CL599" s="791">
        <f t="shared" si="606"/>
        <v>5000</v>
      </c>
      <c r="CM599" s="623">
        <v>28</v>
      </c>
      <c r="CN599" s="791">
        <v>5000</v>
      </c>
      <c r="CO599" s="623">
        <v>28</v>
      </c>
      <c r="CP599" s="791">
        <v>5000</v>
      </c>
      <c r="CQ599" s="623">
        <f t="shared" si="623"/>
        <v>0</v>
      </c>
      <c r="CR599" s="791">
        <f t="shared" si="624"/>
        <v>5000</v>
      </c>
      <c r="CS599" s="831"/>
      <c r="CT599" s="623">
        <f t="shared" si="636"/>
        <v>0</v>
      </c>
      <c r="CU599" s="789">
        <f t="shared" si="637"/>
        <v>0</v>
      </c>
      <c r="CV599" s="623"/>
      <c r="CW599" s="791">
        <f t="shared" si="638"/>
        <v>0</v>
      </c>
      <c r="CX599" s="623"/>
      <c r="CY599" s="791">
        <f t="shared" si="639"/>
        <v>0</v>
      </c>
      <c r="CZ599" s="791">
        <f t="shared" si="640"/>
        <v>0</v>
      </c>
      <c r="DA599" s="791">
        <f t="shared" si="641"/>
        <v>0</v>
      </c>
      <c r="DB599" s="623"/>
      <c r="DC599" s="623">
        <f t="shared" si="625"/>
        <v>0</v>
      </c>
      <c r="DD599" s="789">
        <f t="shared" si="630"/>
        <v>0</v>
      </c>
      <c r="DE599" s="623"/>
      <c r="DF599" s="791">
        <f t="shared" si="631"/>
        <v>0</v>
      </c>
      <c r="DG599" s="623"/>
      <c r="DH599" s="791">
        <f t="shared" si="632"/>
        <v>0</v>
      </c>
      <c r="DI599" s="623"/>
      <c r="DJ599" s="623"/>
      <c r="DK599" s="623"/>
      <c r="DL599" s="623"/>
      <c r="DM599" s="623"/>
      <c r="DN599" s="623"/>
      <c r="DO599" s="623"/>
      <c r="DP599" s="623"/>
      <c r="DQ599" s="623"/>
      <c r="DR599" s="623"/>
      <c r="DS599" s="623"/>
      <c r="DU599" s="2320">
        <f t="shared" si="626"/>
        <v>6833.33</v>
      </c>
      <c r="DV599" s="2321">
        <f t="shared" si="644"/>
        <v>6833.333333333333</v>
      </c>
      <c r="DW599" s="2321">
        <f t="shared" si="645"/>
        <v>6833.333333333333</v>
      </c>
      <c r="DX599" s="2321">
        <f t="shared" si="633"/>
        <v>-3.333333333102928E-3</v>
      </c>
      <c r="DY599" s="2321">
        <f t="shared" si="634"/>
        <v>-3.333333333102928E-3</v>
      </c>
      <c r="EG599" s="1946"/>
    </row>
    <row r="600" spans="1:137" s="2317" customFormat="1" hidden="1" x14ac:dyDescent="0.25">
      <c r="A600" s="2310">
        <v>2026</v>
      </c>
      <c r="B600" s="778">
        <v>479</v>
      </c>
      <c r="C600" s="778" t="s">
        <v>58</v>
      </c>
      <c r="D600" s="778">
        <v>3000654</v>
      </c>
      <c r="E600" s="778">
        <v>5005023</v>
      </c>
      <c r="F600" s="778" t="s">
        <v>3011</v>
      </c>
      <c r="G600" s="2310" t="s">
        <v>3012</v>
      </c>
      <c r="H600" s="2310">
        <v>95</v>
      </c>
      <c r="I600" s="779" t="s">
        <v>992</v>
      </c>
      <c r="J600" s="780" t="s">
        <v>10</v>
      </c>
      <c r="K600" s="780" t="s">
        <v>60</v>
      </c>
      <c r="L600" s="778" t="str">
        <f t="shared" si="628"/>
        <v>2.3</v>
      </c>
      <c r="M600" s="2311" t="s">
        <v>62</v>
      </c>
      <c r="N600" s="781"/>
      <c r="O600" s="2310" t="s">
        <v>3013</v>
      </c>
      <c r="P600" s="2312" t="s">
        <v>65</v>
      </c>
      <c r="Q600" s="2313">
        <v>1</v>
      </c>
      <c r="R600" s="2314">
        <v>6000</v>
      </c>
      <c r="S600" s="2310">
        <v>30</v>
      </c>
      <c r="T600" s="2310">
        <v>30</v>
      </c>
      <c r="U600" s="2310"/>
      <c r="V600" s="2310"/>
      <c r="W600" s="2315"/>
      <c r="X600" s="321"/>
      <c r="Y600" s="321"/>
      <c r="Z600" s="322"/>
      <c r="AA600" s="322"/>
      <c r="AB600" s="322"/>
      <c r="AC600" s="322"/>
      <c r="AD600" s="322"/>
      <c r="AE600" s="2314">
        <f t="shared" si="601"/>
        <v>12000</v>
      </c>
      <c r="AF600" s="327">
        <f t="shared" si="642"/>
        <v>6000</v>
      </c>
      <c r="AG600" s="327">
        <f t="shared" si="643"/>
        <v>6000</v>
      </c>
      <c r="AH600" s="327">
        <f t="shared" si="608"/>
        <v>0</v>
      </c>
      <c r="AI600" s="327">
        <f t="shared" si="610"/>
        <v>0</v>
      </c>
      <c r="AJ600" s="327">
        <f t="shared" si="611"/>
        <v>0</v>
      </c>
      <c r="AK600" s="327">
        <f t="shared" si="612"/>
        <v>0</v>
      </c>
      <c r="AL600" s="327">
        <f t="shared" si="613"/>
        <v>0</v>
      </c>
      <c r="AM600" s="327">
        <f t="shared" si="614"/>
        <v>0</v>
      </c>
      <c r="AN600" s="327">
        <f t="shared" si="615"/>
        <v>0</v>
      </c>
      <c r="AO600" s="327">
        <f t="shared" si="616"/>
        <v>0</v>
      </c>
      <c r="AP600" s="327">
        <f t="shared" si="617"/>
        <v>0</v>
      </c>
      <c r="AQ600" s="327">
        <f t="shared" si="618"/>
        <v>0</v>
      </c>
      <c r="AR600" s="2316"/>
      <c r="AS600" s="2317" t="s">
        <v>2578</v>
      </c>
      <c r="AT600" s="623"/>
      <c r="AU600" s="623"/>
      <c r="AV600" s="623"/>
      <c r="AW600" s="623"/>
      <c r="AX600" s="623"/>
      <c r="AY600" s="623"/>
      <c r="AZ600" s="623"/>
      <c r="BA600" s="830"/>
      <c r="BB600" s="614" t="s">
        <v>1021</v>
      </c>
      <c r="BC600" s="384"/>
      <c r="BD600" s="384"/>
      <c r="BE600" s="384"/>
      <c r="BF600" s="806"/>
      <c r="BG600" s="384"/>
      <c r="BH600" s="616"/>
      <c r="BI600" s="616"/>
      <c r="BJ600" s="384"/>
      <c r="BK600" s="616"/>
      <c r="BL600" s="384"/>
      <c r="BM600" s="384"/>
      <c r="BN600" s="616"/>
      <c r="BO600" s="616"/>
      <c r="BP600" s="616"/>
      <c r="BQ600" s="2116"/>
      <c r="BR600" s="2116"/>
      <c r="BT600" s="623"/>
      <c r="BU600" s="623"/>
      <c r="BV600" s="639"/>
      <c r="BW600" s="639"/>
      <c r="BX600" s="623"/>
      <c r="BY600" s="696"/>
      <c r="BZ600" s="611"/>
      <c r="CA600" s="788"/>
      <c r="CB600" s="623">
        <f t="shared" si="602"/>
        <v>30</v>
      </c>
      <c r="CC600" s="791">
        <f t="shared" si="627"/>
        <v>6000</v>
      </c>
      <c r="CD600" s="786"/>
      <c r="CE600" s="791">
        <f>(R600/30*CD600)*Q600</f>
        <v>0</v>
      </c>
      <c r="CF600" s="623"/>
      <c r="CG600" s="791">
        <f>(R600/30*CF600)*Q600</f>
        <v>0</v>
      </c>
      <c r="CH600" s="791">
        <f t="shared" si="629"/>
        <v>6000</v>
      </c>
      <c r="CI600" s="791">
        <f t="shared" si="635"/>
        <v>6000</v>
      </c>
      <c r="CJ600" s="788"/>
      <c r="CK600" s="623">
        <f t="shared" si="605"/>
        <v>30</v>
      </c>
      <c r="CL600" s="791">
        <f t="shared" si="606"/>
        <v>6000</v>
      </c>
      <c r="CM600" s="623"/>
      <c r="CN600" s="791">
        <f>(R600/30*CM600)*Q600</f>
        <v>0</v>
      </c>
      <c r="CO600" s="623"/>
      <c r="CP600" s="791">
        <f>(R600/30*CO600)*Q600</f>
        <v>0</v>
      </c>
      <c r="CQ600" s="623">
        <f t="shared" si="623"/>
        <v>6000</v>
      </c>
      <c r="CR600" s="791">
        <f t="shared" si="624"/>
        <v>0</v>
      </c>
      <c r="CS600" s="831"/>
      <c r="CT600" s="623">
        <f t="shared" si="636"/>
        <v>0</v>
      </c>
      <c r="CU600" s="789">
        <f t="shared" si="637"/>
        <v>0</v>
      </c>
      <c r="CV600" s="623"/>
      <c r="CW600" s="791">
        <f t="shared" si="638"/>
        <v>0</v>
      </c>
      <c r="CX600" s="623"/>
      <c r="CY600" s="791">
        <f t="shared" si="639"/>
        <v>0</v>
      </c>
      <c r="CZ600" s="791">
        <f t="shared" si="640"/>
        <v>0</v>
      </c>
      <c r="DA600" s="791">
        <f t="shared" si="641"/>
        <v>0</v>
      </c>
      <c r="DB600" s="623"/>
      <c r="DC600" s="623">
        <f t="shared" si="625"/>
        <v>0</v>
      </c>
      <c r="DD600" s="789">
        <f t="shared" si="630"/>
        <v>0</v>
      </c>
      <c r="DE600" s="623"/>
      <c r="DF600" s="791">
        <f t="shared" si="631"/>
        <v>0</v>
      </c>
      <c r="DG600" s="623"/>
      <c r="DH600" s="791">
        <f t="shared" si="632"/>
        <v>0</v>
      </c>
      <c r="DI600" s="623"/>
      <c r="DJ600" s="623"/>
      <c r="DK600" s="623"/>
      <c r="DL600" s="623"/>
      <c r="DM600" s="623"/>
      <c r="DN600" s="623"/>
      <c r="DO600" s="623"/>
      <c r="DP600" s="623"/>
      <c r="DQ600" s="623"/>
      <c r="DR600" s="623"/>
      <c r="DS600" s="623"/>
      <c r="DU600" s="2320">
        <f t="shared" si="626"/>
        <v>0</v>
      </c>
      <c r="DV600" s="2321">
        <f t="shared" si="644"/>
        <v>0</v>
      </c>
      <c r="DW600" s="2321">
        <f t="shared" si="645"/>
        <v>0</v>
      </c>
      <c r="DX600" s="2321">
        <f t="shared" si="633"/>
        <v>0</v>
      </c>
      <c r="DY600" s="2321">
        <f t="shared" si="634"/>
        <v>0</v>
      </c>
      <c r="EG600" s="1946"/>
    </row>
    <row r="601" spans="1:137" s="2317" customFormat="1" hidden="1" x14ac:dyDescent="0.25">
      <c r="A601" s="2310">
        <v>2026</v>
      </c>
      <c r="B601" s="778">
        <v>479</v>
      </c>
      <c r="C601" s="778" t="s">
        <v>58</v>
      </c>
      <c r="D601" s="778">
        <v>3000654</v>
      </c>
      <c r="E601" s="778">
        <v>5005023</v>
      </c>
      <c r="F601" s="778" t="s">
        <v>3011</v>
      </c>
      <c r="G601" s="2310" t="s">
        <v>3012</v>
      </c>
      <c r="H601" s="2310">
        <v>95</v>
      </c>
      <c r="I601" s="779" t="s">
        <v>992</v>
      </c>
      <c r="J601" s="780" t="s">
        <v>10</v>
      </c>
      <c r="K601" s="780" t="s">
        <v>60</v>
      </c>
      <c r="L601" s="778" t="str">
        <f t="shared" si="628"/>
        <v>2.3</v>
      </c>
      <c r="M601" s="2311" t="s">
        <v>62</v>
      </c>
      <c r="N601" s="781"/>
      <c r="O601" s="2310" t="s">
        <v>3022</v>
      </c>
      <c r="P601" s="2312" t="s">
        <v>65</v>
      </c>
      <c r="Q601" s="2313">
        <v>1</v>
      </c>
      <c r="R601" s="2314">
        <v>6500</v>
      </c>
      <c r="S601" s="2310">
        <v>30</v>
      </c>
      <c r="T601" s="2310">
        <v>30</v>
      </c>
      <c r="U601" s="2310"/>
      <c r="V601" s="2310"/>
      <c r="W601" s="2315"/>
      <c r="X601" s="321"/>
      <c r="Y601" s="321"/>
      <c r="Z601" s="322"/>
      <c r="AA601" s="322"/>
      <c r="AB601" s="322"/>
      <c r="AC601" s="322"/>
      <c r="AD601" s="322"/>
      <c r="AE601" s="2314">
        <f t="shared" si="601"/>
        <v>13000</v>
      </c>
      <c r="AF601" s="327">
        <f t="shared" si="642"/>
        <v>6500</v>
      </c>
      <c r="AG601" s="327">
        <f t="shared" si="643"/>
        <v>6500</v>
      </c>
      <c r="AH601" s="327">
        <f t="shared" si="608"/>
        <v>0</v>
      </c>
      <c r="AI601" s="327">
        <f t="shared" si="610"/>
        <v>0</v>
      </c>
      <c r="AJ601" s="327">
        <f t="shared" si="611"/>
        <v>0</v>
      </c>
      <c r="AK601" s="327">
        <f t="shared" si="612"/>
        <v>0</v>
      </c>
      <c r="AL601" s="327">
        <f t="shared" si="613"/>
        <v>0</v>
      </c>
      <c r="AM601" s="327">
        <f t="shared" si="614"/>
        <v>0</v>
      </c>
      <c r="AN601" s="327">
        <f t="shared" si="615"/>
        <v>0</v>
      </c>
      <c r="AO601" s="327">
        <f t="shared" si="616"/>
        <v>0</v>
      </c>
      <c r="AP601" s="327">
        <f t="shared" si="617"/>
        <v>0</v>
      </c>
      <c r="AQ601" s="327">
        <f t="shared" si="618"/>
        <v>0</v>
      </c>
      <c r="AR601" s="2316">
        <f>+ROUNDUP(SUM(AF601:AQ601),0)</f>
        <v>13000</v>
      </c>
      <c r="AS601" s="2317" t="s">
        <v>2578</v>
      </c>
      <c r="AT601" s="623"/>
      <c r="AU601" s="623"/>
      <c r="AV601" s="623"/>
      <c r="AW601" s="623"/>
      <c r="AX601" s="623"/>
      <c r="AY601" s="623"/>
      <c r="AZ601" s="623"/>
      <c r="BA601" s="830"/>
      <c r="BB601" s="2318" t="s">
        <v>995</v>
      </c>
      <c r="BC601" s="384" t="s">
        <v>3205</v>
      </c>
      <c r="BD601" s="384" t="s">
        <v>3206</v>
      </c>
      <c r="BE601" s="384" t="s">
        <v>3207</v>
      </c>
      <c r="BF601" s="806">
        <v>46041</v>
      </c>
      <c r="BG601" s="384"/>
      <c r="BH601" s="616">
        <v>2988</v>
      </c>
      <c r="BI601" s="623"/>
      <c r="BJ601" s="616" t="s">
        <v>3222</v>
      </c>
      <c r="BK601" s="616"/>
      <c r="BL601" s="384"/>
      <c r="BM601" s="384"/>
      <c r="BN601" s="616"/>
      <c r="BO601" s="616"/>
      <c r="BP601" s="616"/>
      <c r="BQ601" s="2116"/>
      <c r="BR601" s="2116"/>
      <c r="BS601" s="2319" t="s">
        <v>3223</v>
      </c>
      <c r="BT601" s="812" t="s">
        <v>2634</v>
      </c>
      <c r="BU601" s="812" t="s">
        <v>3224</v>
      </c>
      <c r="BV601" s="616">
        <v>72445680</v>
      </c>
      <c r="BW601" s="639">
        <v>10724456800</v>
      </c>
      <c r="BX601" s="790">
        <v>6500</v>
      </c>
      <c r="BY601" s="629">
        <v>46054</v>
      </c>
      <c r="BZ601" s="618">
        <v>46081</v>
      </c>
      <c r="CA601" s="788"/>
      <c r="CB601" s="623">
        <f t="shared" si="602"/>
        <v>30</v>
      </c>
      <c r="CC601" s="791">
        <f t="shared" si="627"/>
        <v>6500</v>
      </c>
      <c r="CD601" s="786">
        <v>30</v>
      </c>
      <c r="CE601" s="791">
        <v>6500</v>
      </c>
      <c r="CF601" s="623">
        <v>30</v>
      </c>
      <c r="CG601" s="791">
        <v>6500</v>
      </c>
      <c r="CH601" s="791">
        <f t="shared" si="629"/>
        <v>0</v>
      </c>
      <c r="CI601" s="791">
        <f t="shared" si="635"/>
        <v>0</v>
      </c>
      <c r="CJ601" s="788"/>
      <c r="CK601" s="623">
        <f t="shared" si="605"/>
        <v>30</v>
      </c>
      <c r="CL601" s="791">
        <f t="shared" si="606"/>
        <v>6500</v>
      </c>
      <c r="CM601" s="623">
        <v>28</v>
      </c>
      <c r="CN601" s="791">
        <v>6500</v>
      </c>
      <c r="CO601" s="623">
        <v>28</v>
      </c>
      <c r="CP601" s="791">
        <v>6500</v>
      </c>
      <c r="CQ601" s="623">
        <f t="shared" si="623"/>
        <v>0</v>
      </c>
      <c r="CR601" s="791">
        <f t="shared" si="624"/>
        <v>6500</v>
      </c>
      <c r="CS601" s="831"/>
      <c r="CT601" s="623">
        <f t="shared" si="636"/>
        <v>0</v>
      </c>
      <c r="CU601" s="789">
        <f t="shared" si="637"/>
        <v>0</v>
      </c>
      <c r="CV601" s="623"/>
      <c r="CW601" s="791">
        <f t="shared" si="638"/>
        <v>0</v>
      </c>
      <c r="CX601" s="623"/>
      <c r="CY601" s="791">
        <f t="shared" si="639"/>
        <v>0</v>
      </c>
      <c r="CZ601" s="791">
        <f t="shared" si="640"/>
        <v>0</v>
      </c>
      <c r="DA601" s="791">
        <f t="shared" si="641"/>
        <v>0</v>
      </c>
      <c r="DB601" s="623"/>
      <c r="DC601" s="623">
        <f t="shared" si="625"/>
        <v>0</v>
      </c>
      <c r="DD601" s="789">
        <f t="shared" si="630"/>
        <v>0</v>
      </c>
      <c r="DE601" s="623"/>
      <c r="DF601" s="791">
        <f t="shared" si="631"/>
        <v>0</v>
      </c>
      <c r="DG601" s="623"/>
      <c r="DH601" s="791">
        <f t="shared" si="632"/>
        <v>0</v>
      </c>
      <c r="DI601" s="623"/>
      <c r="DJ601" s="623"/>
      <c r="DK601" s="623"/>
      <c r="DL601" s="623"/>
      <c r="DM601" s="623"/>
      <c r="DN601" s="623"/>
      <c r="DO601" s="623"/>
      <c r="DP601" s="623"/>
      <c r="DQ601" s="623"/>
      <c r="DR601" s="623"/>
      <c r="DS601" s="623"/>
      <c r="DU601" s="2320">
        <f t="shared" si="626"/>
        <v>13000</v>
      </c>
      <c r="DV601" s="2321">
        <f t="shared" si="644"/>
        <v>13000</v>
      </c>
      <c r="DW601" s="2321">
        <f t="shared" si="645"/>
        <v>13000</v>
      </c>
      <c r="DX601" s="2321">
        <f t="shared" si="633"/>
        <v>0</v>
      </c>
      <c r="DY601" s="2321">
        <f t="shared" si="634"/>
        <v>0</v>
      </c>
      <c r="EG601" s="1946"/>
    </row>
    <row r="602" spans="1:137" s="2317" customFormat="1" hidden="1" x14ac:dyDescent="0.25">
      <c r="A602" s="2310">
        <v>2026</v>
      </c>
      <c r="B602" s="778">
        <v>479</v>
      </c>
      <c r="C602" s="778" t="s">
        <v>58</v>
      </c>
      <c r="D602" s="778">
        <v>3000654</v>
      </c>
      <c r="E602" s="778">
        <v>5005023</v>
      </c>
      <c r="F602" s="778" t="s">
        <v>3011</v>
      </c>
      <c r="G602" s="2310" t="s">
        <v>3012</v>
      </c>
      <c r="H602" s="2310">
        <v>95</v>
      </c>
      <c r="I602" s="779" t="s">
        <v>992</v>
      </c>
      <c r="J602" s="780" t="s">
        <v>10</v>
      </c>
      <c r="K602" s="780" t="s">
        <v>60</v>
      </c>
      <c r="L602" s="778" t="str">
        <f t="shared" si="628"/>
        <v>2.3</v>
      </c>
      <c r="M602" s="2311" t="s">
        <v>62</v>
      </c>
      <c r="N602" s="781"/>
      <c r="O602" s="2310" t="s">
        <v>3027</v>
      </c>
      <c r="P602" s="2310" t="s">
        <v>65</v>
      </c>
      <c r="Q602" s="2313">
        <v>1</v>
      </c>
      <c r="R602" s="2314">
        <v>6000</v>
      </c>
      <c r="S602" s="2310">
        <v>30</v>
      </c>
      <c r="T602" s="2310">
        <v>30</v>
      </c>
      <c r="U602" s="2310"/>
      <c r="V602" s="2310"/>
      <c r="W602" s="2315"/>
      <c r="X602" s="321"/>
      <c r="Y602" s="321"/>
      <c r="Z602" s="322"/>
      <c r="AA602" s="322"/>
      <c r="AB602" s="322"/>
      <c r="AC602" s="322"/>
      <c r="AD602" s="322"/>
      <c r="AE602" s="2314">
        <f t="shared" ref="AE602:AE665" si="646">ROUNDUP(IFERROR(IF(OR(P602="LOCADOR",P602="VIATICOS",P602="CAJA CHICA"),IF(P602="LOCADOR",Q602*(R602/30)*SUM(S602:AD602),Q602*R602*SUM(S602:AD602)),R602*SUM(S602:AD602)),""),0)</f>
        <v>12000</v>
      </c>
      <c r="AF602" s="327">
        <f t="shared" si="642"/>
        <v>6000</v>
      </c>
      <c r="AG602" s="327">
        <f t="shared" si="643"/>
        <v>6000</v>
      </c>
      <c r="AH602" s="327">
        <f t="shared" si="608"/>
        <v>0</v>
      </c>
      <c r="AI602" s="327">
        <f t="shared" si="610"/>
        <v>0</v>
      </c>
      <c r="AJ602" s="327">
        <f t="shared" si="611"/>
        <v>0</v>
      </c>
      <c r="AK602" s="327">
        <f t="shared" si="612"/>
        <v>0</v>
      </c>
      <c r="AL602" s="327">
        <f t="shared" si="613"/>
        <v>0</v>
      </c>
      <c r="AM602" s="327">
        <f t="shared" si="614"/>
        <v>0</v>
      </c>
      <c r="AN602" s="327">
        <f t="shared" si="615"/>
        <v>0</v>
      </c>
      <c r="AO602" s="327">
        <f t="shared" si="616"/>
        <v>0</v>
      </c>
      <c r="AP602" s="327">
        <f t="shared" si="617"/>
        <v>0</v>
      </c>
      <c r="AQ602" s="327">
        <f t="shared" si="618"/>
        <v>0</v>
      </c>
      <c r="AR602" s="2316">
        <v>0</v>
      </c>
      <c r="AS602" s="2317" t="s">
        <v>2578</v>
      </c>
      <c r="AT602" s="623"/>
      <c r="AU602" s="623"/>
      <c r="AV602" s="623"/>
      <c r="AW602" s="623"/>
      <c r="AX602" s="623"/>
      <c r="AY602" s="623"/>
      <c r="AZ602" s="623"/>
      <c r="BA602" s="830"/>
      <c r="BB602" s="614" t="s">
        <v>1021</v>
      </c>
      <c r="BC602" s="384"/>
      <c r="BD602" s="384"/>
      <c r="BE602" s="384"/>
      <c r="BF602" s="806"/>
      <c r="BG602" s="384"/>
      <c r="BH602" s="616"/>
      <c r="BI602" s="616"/>
      <c r="BJ602" s="384"/>
      <c r="BK602" s="616"/>
      <c r="BL602" s="384"/>
      <c r="BM602" s="384"/>
      <c r="BN602" s="616"/>
      <c r="BO602" s="616"/>
      <c r="BP602" s="616"/>
      <c r="BQ602" s="2116"/>
      <c r="BR602" s="2116"/>
      <c r="BT602" s="623"/>
      <c r="BU602" s="623"/>
      <c r="BV602" s="639"/>
      <c r="BW602" s="639"/>
      <c r="BX602" s="623"/>
      <c r="BY602" s="696"/>
      <c r="BZ602" s="611"/>
      <c r="CA602" s="788"/>
      <c r="CB602" s="623">
        <f t="shared" si="602"/>
        <v>30</v>
      </c>
      <c r="CC602" s="791">
        <f t="shared" si="627"/>
        <v>6000</v>
      </c>
      <c r="CD602" s="786"/>
      <c r="CE602" s="791">
        <f>(R602/30*CD602)*Q602</f>
        <v>0</v>
      </c>
      <c r="CF602" s="623"/>
      <c r="CG602" s="791">
        <f>(R602/30*CF602)*Q602</f>
        <v>0</v>
      </c>
      <c r="CH602" s="791">
        <f t="shared" si="629"/>
        <v>6000</v>
      </c>
      <c r="CI602" s="791">
        <f t="shared" si="635"/>
        <v>6000</v>
      </c>
      <c r="CJ602" s="788"/>
      <c r="CK602" s="623">
        <f t="shared" si="605"/>
        <v>30</v>
      </c>
      <c r="CL602" s="791">
        <f t="shared" si="606"/>
        <v>6000</v>
      </c>
      <c r="CM602" s="623"/>
      <c r="CN602" s="791">
        <f>(R602/30*CM602)*Q602</f>
        <v>0</v>
      </c>
      <c r="CO602" s="623"/>
      <c r="CP602" s="791">
        <f>(R602/30*CO602)*Q602</f>
        <v>0</v>
      </c>
      <c r="CQ602" s="623">
        <f t="shared" si="623"/>
        <v>6000</v>
      </c>
      <c r="CR602" s="791">
        <f t="shared" si="624"/>
        <v>0</v>
      </c>
      <c r="CS602" s="831"/>
      <c r="CT602" s="623">
        <f t="shared" si="636"/>
        <v>0</v>
      </c>
      <c r="CU602" s="789">
        <f t="shared" si="637"/>
        <v>0</v>
      </c>
      <c r="CV602" s="623"/>
      <c r="CW602" s="791">
        <f t="shared" si="638"/>
        <v>0</v>
      </c>
      <c r="CX602" s="623"/>
      <c r="CY602" s="791">
        <f t="shared" si="639"/>
        <v>0</v>
      </c>
      <c r="CZ602" s="791">
        <f t="shared" si="640"/>
        <v>0</v>
      </c>
      <c r="DA602" s="791">
        <f t="shared" si="641"/>
        <v>0</v>
      </c>
      <c r="DB602" s="623"/>
      <c r="DC602" s="623">
        <f t="shared" si="625"/>
        <v>0</v>
      </c>
      <c r="DD602" s="789">
        <f t="shared" si="630"/>
        <v>0</v>
      </c>
      <c r="DE602" s="623"/>
      <c r="DF602" s="791">
        <f t="shared" si="631"/>
        <v>0</v>
      </c>
      <c r="DG602" s="623"/>
      <c r="DH602" s="791">
        <f t="shared" si="632"/>
        <v>0</v>
      </c>
      <c r="DI602" s="623"/>
      <c r="DJ602" s="623"/>
      <c r="DK602" s="623"/>
      <c r="DL602" s="623"/>
      <c r="DM602" s="623"/>
      <c r="DN602" s="623"/>
      <c r="DO602" s="623"/>
      <c r="DP602" s="623"/>
      <c r="DQ602" s="623"/>
      <c r="DR602" s="623"/>
      <c r="DS602" s="623"/>
      <c r="DU602" s="2320">
        <f t="shared" si="626"/>
        <v>0</v>
      </c>
      <c r="DV602" s="2321">
        <f t="shared" si="644"/>
        <v>0</v>
      </c>
      <c r="DW602" s="2321">
        <f t="shared" si="645"/>
        <v>0</v>
      </c>
      <c r="DX602" s="2321">
        <f t="shared" si="633"/>
        <v>0</v>
      </c>
      <c r="DY602" s="2321">
        <f t="shared" si="634"/>
        <v>0</v>
      </c>
      <c r="EG602" s="1946"/>
    </row>
    <row r="603" spans="1:137" s="623" customFormat="1" hidden="1" x14ac:dyDescent="0.25">
      <c r="A603" s="778">
        <v>2026</v>
      </c>
      <c r="B603" s="778">
        <v>479</v>
      </c>
      <c r="C603" s="778" t="s">
        <v>58</v>
      </c>
      <c r="D603" s="778">
        <v>3000654</v>
      </c>
      <c r="E603" s="778">
        <v>5005023</v>
      </c>
      <c r="F603" s="778" t="s">
        <v>3011</v>
      </c>
      <c r="G603" s="778" t="s">
        <v>3012</v>
      </c>
      <c r="H603" s="778">
        <v>95</v>
      </c>
      <c r="I603" s="779" t="s">
        <v>992</v>
      </c>
      <c r="J603" s="780" t="s">
        <v>10</v>
      </c>
      <c r="K603" s="780" t="s">
        <v>60</v>
      </c>
      <c r="L603" s="778" t="str">
        <f t="shared" si="628"/>
        <v>2.3</v>
      </c>
      <c r="M603" s="781" t="s">
        <v>62</v>
      </c>
      <c r="N603" s="781"/>
      <c r="O603" s="778" t="s">
        <v>3209</v>
      </c>
      <c r="P603" s="778" t="s">
        <v>65</v>
      </c>
      <c r="Q603" s="782">
        <v>1</v>
      </c>
      <c r="R603" s="320">
        <v>5500</v>
      </c>
      <c r="S603" s="778">
        <v>30</v>
      </c>
      <c r="T603" s="778">
        <v>30</v>
      </c>
      <c r="U603" s="778"/>
      <c r="V603" s="778"/>
      <c r="W603" s="321"/>
      <c r="X603" s="321"/>
      <c r="Y603" s="321"/>
      <c r="Z603" s="322"/>
      <c r="AA603" s="322"/>
      <c r="AB603" s="322"/>
      <c r="AC603" s="322"/>
      <c r="AD603" s="322"/>
      <c r="AE603" s="320">
        <f t="shared" si="646"/>
        <v>11000</v>
      </c>
      <c r="AF603" s="327">
        <f t="shared" si="642"/>
        <v>5500</v>
      </c>
      <c r="AG603" s="327">
        <f t="shared" si="643"/>
        <v>5500</v>
      </c>
      <c r="AH603" s="327">
        <f t="shared" si="608"/>
        <v>0</v>
      </c>
      <c r="AI603" s="327">
        <f t="shared" si="610"/>
        <v>0</v>
      </c>
      <c r="AJ603" s="327">
        <f t="shared" si="611"/>
        <v>0</v>
      </c>
      <c r="AK603" s="327">
        <f t="shared" si="612"/>
        <v>0</v>
      </c>
      <c r="AL603" s="327">
        <f t="shared" si="613"/>
        <v>0</v>
      </c>
      <c r="AM603" s="327">
        <f t="shared" si="614"/>
        <v>0</v>
      </c>
      <c r="AN603" s="327">
        <f t="shared" si="615"/>
        <v>0</v>
      </c>
      <c r="AO603" s="327">
        <f t="shared" si="616"/>
        <v>0</v>
      </c>
      <c r="AP603" s="327">
        <f t="shared" si="617"/>
        <v>0</v>
      </c>
      <c r="AQ603" s="327">
        <f t="shared" si="618"/>
        <v>0</v>
      </c>
      <c r="AR603" s="264">
        <f>+ROUNDUP(SUM(AF603:AQ603),0)</f>
        <v>11000</v>
      </c>
      <c r="AS603" s="623" t="s">
        <v>2578</v>
      </c>
      <c r="BA603" s="830"/>
      <c r="BB603" s="384" t="s">
        <v>995</v>
      </c>
      <c r="BC603" s="384" t="s">
        <v>3205</v>
      </c>
      <c r="BD603" s="384" t="s">
        <v>3206</v>
      </c>
      <c r="BE603" s="384" t="s">
        <v>3207</v>
      </c>
      <c r="BF603" s="806">
        <v>46041</v>
      </c>
      <c r="BG603" s="384"/>
      <c r="BH603" s="616">
        <v>2946</v>
      </c>
      <c r="BI603" s="616"/>
      <c r="BJ603" s="384" t="s">
        <v>3225</v>
      </c>
      <c r="BK603" s="616"/>
      <c r="BL603" s="384"/>
      <c r="BM603" s="384"/>
      <c r="BN603" s="616"/>
      <c r="BO603" s="616"/>
      <c r="BP603" s="616"/>
      <c r="BQ603" s="616"/>
      <c r="BR603" s="616"/>
      <c r="BS603" s="812" t="s">
        <v>1070</v>
      </c>
      <c r="BT603" s="812" t="s">
        <v>1141</v>
      </c>
      <c r="BU603" s="812" t="s">
        <v>3226</v>
      </c>
      <c r="BV603" s="616">
        <v>416301234</v>
      </c>
      <c r="BW603" s="639">
        <v>10416301234</v>
      </c>
      <c r="BX603" s="790">
        <v>5500</v>
      </c>
      <c r="BY603" s="629">
        <v>46050</v>
      </c>
      <c r="BZ603" s="618">
        <v>46081</v>
      </c>
      <c r="CA603" s="788"/>
      <c r="CB603" s="623">
        <f t="shared" ref="CB603:CB666" si="647">S603</f>
        <v>30</v>
      </c>
      <c r="CC603" s="791">
        <f t="shared" si="627"/>
        <v>5500</v>
      </c>
      <c r="CD603" s="786">
        <v>11</v>
      </c>
      <c r="CE603" s="791">
        <v>2016.6666666666667</v>
      </c>
      <c r="CF603" s="623">
        <v>11</v>
      </c>
      <c r="CG603" s="791">
        <v>2016.6666666666667</v>
      </c>
      <c r="CH603" s="791">
        <f t="shared" si="629"/>
        <v>3483.333333333333</v>
      </c>
      <c r="CI603" s="791">
        <f t="shared" si="635"/>
        <v>3483.333333333333</v>
      </c>
      <c r="CJ603" s="788"/>
      <c r="CK603" s="623">
        <f t="shared" ref="CK603:CK666" si="648">T603</f>
        <v>30</v>
      </c>
      <c r="CL603" s="791">
        <f t="shared" ref="CL603:CL666" si="649">AG603</f>
        <v>5500</v>
      </c>
      <c r="CM603" s="623">
        <v>28</v>
      </c>
      <c r="CN603" s="791">
        <v>5500</v>
      </c>
      <c r="CO603" s="623">
        <v>28</v>
      </c>
      <c r="CP603" s="791">
        <v>5500</v>
      </c>
      <c r="CQ603" s="623">
        <f t="shared" si="623"/>
        <v>0</v>
      </c>
      <c r="CR603" s="791">
        <f t="shared" si="624"/>
        <v>5500</v>
      </c>
      <c r="CS603" s="831"/>
      <c r="CT603" s="623">
        <f t="shared" si="636"/>
        <v>0</v>
      </c>
      <c r="CU603" s="789">
        <f t="shared" si="637"/>
        <v>0</v>
      </c>
      <c r="CW603" s="791">
        <f t="shared" si="638"/>
        <v>0</v>
      </c>
      <c r="CY603" s="791">
        <f t="shared" si="639"/>
        <v>0</v>
      </c>
      <c r="CZ603" s="791">
        <f t="shared" si="640"/>
        <v>0</v>
      </c>
      <c r="DA603" s="791">
        <f t="shared" si="641"/>
        <v>0</v>
      </c>
      <c r="DC603" s="623">
        <f t="shared" si="625"/>
        <v>0</v>
      </c>
      <c r="DD603" s="789">
        <f t="shared" si="630"/>
        <v>0</v>
      </c>
      <c r="DF603" s="791">
        <f t="shared" si="631"/>
        <v>0</v>
      </c>
      <c r="DH603" s="791">
        <f t="shared" si="632"/>
        <v>0</v>
      </c>
      <c r="DU603" s="793">
        <f t="shared" si="626"/>
        <v>11000</v>
      </c>
      <c r="DV603" s="794">
        <f t="shared" si="644"/>
        <v>7516.666666666667</v>
      </c>
      <c r="DW603" s="794">
        <f t="shared" si="645"/>
        <v>7516.666666666667</v>
      </c>
      <c r="DX603" s="794">
        <f t="shared" si="633"/>
        <v>3483.333333333333</v>
      </c>
      <c r="DY603" s="794">
        <f t="shared" si="634"/>
        <v>3483.333333333333</v>
      </c>
      <c r="EG603" s="621"/>
    </row>
    <row r="604" spans="1:137" s="2317" customFormat="1" hidden="1" x14ac:dyDescent="0.25">
      <c r="A604" s="2310">
        <v>2026</v>
      </c>
      <c r="B604" s="778">
        <v>479</v>
      </c>
      <c r="C604" s="778" t="s">
        <v>58</v>
      </c>
      <c r="D604" s="778">
        <v>3000654</v>
      </c>
      <c r="E604" s="778">
        <v>5005023</v>
      </c>
      <c r="F604" s="778" t="s">
        <v>3011</v>
      </c>
      <c r="G604" s="2310" t="s">
        <v>3012</v>
      </c>
      <c r="H604" s="2310">
        <v>95</v>
      </c>
      <c r="I604" s="779" t="s">
        <v>992</v>
      </c>
      <c r="J604" s="780" t="s">
        <v>10</v>
      </c>
      <c r="K604" s="780" t="s">
        <v>60</v>
      </c>
      <c r="L604" s="778" t="str">
        <f t="shared" si="628"/>
        <v>2.3</v>
      </c>
      <c r="M604" s="2311" t="s">
        <v>62</v>
      </c>
      <c r="N604" s="781"/>
      <c r="O604" s="2310" t="s">
        <v>3227</v>
      </c>
      <c r="P604" s="2310" t="s">
        <v>65</v>
      </c>
      <c r="Q604" s="2313">
        <v>1</v>
      </c>
      <c r="R604" s="2314">
        <v>5500</v>
      </c>
      <c r="S604" s="2310">
        <v>30</v>
      </c>
      <c r="T604" s="2310">
        <v>30</v>
      </c>
      <c r="U604" s="2310"/>
      <c r="V604" s="2310"/>
      <c r="W604" s="2315"/>
      <c r="X604" s="321"/>
      <c r="Y604" s="321"/>
      <c r="Z604" s="322"/>
      <c r="AA604" s="322"/>
      <c r="AB604" s="322"/>
      <c r="AC604" s="322"/>
      <c r="AD604" s="322"/>
      <c r="AE604" s="2314">
        <f t="shared" si="646"/>
        <v>11000</v>
      </c>
      <c r="AF604" s="327">
        <f t="shared" ref="AF604:AG606" si="650">+$R604*(S604/30)</f>
        <v>5500</v>
      </c>
      <c r="AG604" s="327">
        <f t="shared" si="650"/>
        <v>5500</v>
      </c>
      <c r="AH604" s="327">
        <f t="shared" si="608"/>
        <v>0</v>
      </c>
      <c r="AI604" s="327">
        <f t="shared" si="610"/>
        <v>0</v>
      </c>
      <c r="AJ604" s="327">
        <f t="shared" si="611"/>
        <v>0</v>
      </c>
      <c r="AK604" s="327">
        <f t="shared" si="612"/>
        <v>0</v>
      </c>
      <c r="AL604" s="327">
        <f t="shared" si="613"/>
        <v>0</v>
      </c>
      <c r="AM604" s="327">
        <f t="shared" si="614"/>
        <v>0</v>
      </c>
      <c r="AN604" s="327">
        <f t="shared" si="615"/>
        <v>0</v>
      </c>
      <c r="AO604" s="327">
        <f t="shared" si="616"/>
        <v>0</v>
      </c>
      <c r="AP604" s="327">
        <f t="shared" si="617"/>
        <v>0</v>
      </c>
      <c r="AQ604" s="327">
        <f t="shared" si="618"/>
        <v>0</v>
      </c>
      <c r="AR604" s="2316">
        <v>0</v>
      </c>
      <c r="AS604" s="2317" t="s">
        <v>2578</v>
      </c>
      <c r="AT604" s="623"/>
      <c r="AU604" s="623"/>
      <c r="AV604" s="623"/>
      <c r="AW604" s="623"/>
      <c r="AX604" s="623"/>
      <c r="AY604" s="623"/>
      <c r="AZ604" s="623"/>
      <c r="BA604" s="830"/>
      <c r="BB604" s="614" t="s">
        <v>1021</v>
      </c>
      <c r="BC604" s="384"/>
      <c r="BD604" s="384"/>
      <c r="BE604" s="384"/>
      <c r="BF604" s="806"/>
      <c r="BG604" s="384"/>
      <c r="BH604" s="616"/>
      <c r="BI604" s="616"/>
      <c r="BJ604" s="384"/>
      <c r="BK604" s="616"/>
      <c r="BL604" s="384"/>
      <c r="BM604" s="384"/>
      <c r="BN604" s="616"/>
      <c r="BO604" s="616"/>
      <c r="BP604" s="616"/>
      <c r="BQ604" s="2116"/>
      <c r="BR604" s="2116"/>
      <c r="BT604" s="623"/>
      <c r="BU604" s="623"/>
      <c r="BV604" s="639"/>
      <c r="BW604" s="639"/>
      <c r="BX604" s="623"/>
      <c r="BY604" s="696"/>
      <c r="BZ604" s="611"/>
      <c r="CA604" s="788"/>
      <c r="CB604" s="623">
        <f t="shared" si="647"/>
        <v>30</v>
      </c>
      <c r="CC604" s="791">
        <f t="shared" si="627"/>
        <v>5500</v>
      </c>
      <c r="CD604" s="786"/>
      <c r="CE604" s="791">
        <f t="shared" ref="CE604:CE609" si="651">(R604/30*CD604)*Q604</f>
        <v>0</v>
      </c>
      <c r="CF604" s="623"/>
      <c r="CG604" s="791">
        <f t="shared" ref="CG604:CG609" si="652">(R604/30*CF604)*Q604</f>
        <v>0</v>
      </c>
      <c r="CH604" s="791">
        <f t="shared" si="629"/>
        <v>5500</v>
      </c>
      <c r="CI604" s="791">
        <f t="shared" si="635"/>
        <v>5500</v>
      </c>
      <c r="CJ604" s="788"/>
      <c r="CK604" s="623">
        <f t="shared" si="648"/>
        <v>30</v>
      </c>
      <c r="CL604" s="791">
        <f t="shared" si="649"/>
        <v>5500</v>
      </c>
      <c r="CM604" s="623"/>
      <c r="CN604" s="791">
        <f t="shared" ref="CN604:CN609" si="653">(R604/30*CM604)*Q604</f>
        <v>0</v>
      </c>
      <c r="CO604" s="623"/>
      <c r="CP604" s="791">
        <f t="shared" ref="CP604:CP609" si="654">(R604/30*CO604)*Q604</f>
        <v>0</v>
      </c>
      <c r="CQ604" s="623">
        <f t="shared" si="623"/>
        <v>5500</v>
      </c>
      <c r="CR604" s="791">
        <f t="shared" si="624"/>
        <v>0</v>
      </c>
      <c r="CS604" s="831"/>
      <c r="CT604" s="623">
        <f t="shared" si="636"/>
        <v>0</v>
      </c>
      <c r="CU604" s="789">
        <f t="shared" si="637"/>
        <v>0</v>
      </c>
      <c r="CV604" s="623"/>
      <c r="CW604" s="791">
        <f t="shared" si="638"/>
        <v>0</v>
      </c>
      <c r="CX604" s="623"/>
      <c r="CY604" s="791">
        <f t="shared" si="639"/>
        <v>0</v>
      </c>
      <c r="CZ604" s="791">
        <f t="shared" si="640"/>
        <v>0</v>
      </c>
      <c r="DA604" s="791">
        <f t="shared" si="641"/>
        <v>0</v>
      </c>
      <c r="DB604" s="623"/>
      <c r="DC604" s="623">
        <f t="shared" si="625"/>
        <v>0</v>
      </c>
      <c r="DD604" s="789">
        <f t="shared" si="630"/>
        <v>0</v>
      </c>
      <c r="DE604" s="623"/>
      <c r="DF604" s="791">
        <f t="shared" si="631"/>
        <v>0</v>
      </c>
      <c r="DG604" s="623"/>
      <c r="DH604" s="791">
        <f t="shared" si="632"/>
        <v>0</v>
      </c>
      <c r="DI604" s="623"/>
      <c r="DJ604" s="623"/>
      <c r="DK604" s="623"/>
      <c r="DL604" s="623"/>
      <c r="DM604" s="623"/>
      <c r="DN604" s="623"/>
      <c r="DO604" s="623"/>
      <c r="DP604" s="623"/>
      <c r="DQ604" s="623"/>
      <c r="DR604" s="623"/>
      <c r="DS604" s="623"/>
      <c r="DU604" s="2320">
        <f t="shared" si="626"/>
        <v>0</v>
      </c>
      <c r="DV604" s="2321">
        <f t="shared" si="644"/>
        <v>0</v>
      </c>
      <c r="DW604" s="2321">
        <f t="shared" si="645"/>
        <v>0</v>
      </c>
      <c r="DX604" s="2321">
        <f t="shared" si="633"/>
        <v>0</v>
      </c>
      <c r="DY604" s="2321">
        <f t="shared" si="634"/>
        <v>0</v>
      </c>
      <c r="EG604" s="1946"/>
    </row>
    <row r="605" spans="1:137" s="623" customFormat="1" hidden="1" x14ac:dyDescent="0.25">
      <c r="A605" s="778">
        <v>2026</v>
      </c>
      <c r="B605" s="778">
        <v>479</v>
      </c>
      <c r="C605" s="778" t="s">
        <v>58</v>
      </c>
      <c r="D605" s="778">
        <v>3000654</v>
      </c>
      <c r="E605" s="778">
        <v>5005023</v>
      </c>
      <c r="F605" s="778" t="s">
        <v>3011</v>
      </c>
      <c r="G605" s="778" t="s">
        <v>3012</v>
      </c>
      <c r="H605" s="778">
        <v>95</v>
      </c>
      <c r="I605" s="779" t="s">
        <v>992</v>
      </c>
      <c r="J605" s="780" t="s">
        <v>10</v>
      </c>
      <c r="K605" s="780" t="s">
        <v>60</v>
      </c>
      <c r="L605" s="778" t="str">
        <f t="shared" si="628"/>
        <v>2.3</v>
      </c>
      <c r="M605" s="781" t="s">
        <v>62</v>
      </c>
      <c r="N605" s="781"/>
      <c r="O605" s="778" t="s">
        <v>3228</v>
      </c>
      <c r="P605" s="778" t="s">
        <v>65</v>
      </c>
      <c r="Q605" s="782">
        <v>1</v>
      </c>
      <c r="R605" s="320">
        <v>7000</v>
      </c>
      <c r="S605" s="778">
        <v>30</v>
      </c>
      <c r="T605" s="778">
        <v>30</v>
      </c>
      <c r="U605" s="778"/>
      <c r="V605" s="778"/>
      <c r="W605" s="321"/>
      <c r="X605" s="321"/>
      <c r="Y605" s="321"/>
      <c r="Z605" s="322"/>
      <c r="AA605" s="322"/>
      <c r="AB605" s="322"/>
      <c r="AC605" s="322"/>
      <c r="AD605" s="322"/>
      <c r="AE605" s="320">
        <f t="shared" si="646"/>
        <v>14000</v>
      </c>
      <c r="AF605" s="327">
        <f t="shared" si="650"/>
        <v>7000</v>
      </c>
      <c r="AG605" s="327">
        <f t="shared" si="650"/>
        <v>7000</v>
      </c>
      <c r="AH605" s="327">
        <f t="shared" si="608"/>
        <v>0</v>
      </c>
      <c r="AI605" s="327">
        <f t="shared" si="610"/>
        <v>0</v>
      </c>
      <c r="AJ605" s="327">
        <f t="shared" si="611"/>
        <v>0</v>
      </c>
      <c r="AK605" s="327">
        <f t="shared" si="612"/>
        <v>0</v>
      </c>
      <c r="AL605" s="327">
        <f t="shared" si="613"/>
        <v>0</v>
      </c>
      <c r="AM605" s="327">
        <f t="shared" si="614"/>
        <v>0</v>
      </c>
      <c r="AN605" s="327">
        <f t="shared" si="615"/>
        <v>0</v>
      </c>
      <c r="AO605" s="327">
        <f t="shared" si="616"/>
        <v>0</v>
      </c>
      <c r="AP605" s="327">
        <f t="shared" si="617"/>
        <v>0</v>
      </c>
      <c r="AQ605" s="327">
        <f t="shared" si="618"/>
        <v>0</v>
      </c>
      <c r="AR605" s="264"/>
      <c r="AS605" s="623" t="s">
        <v>2578</v>
      </c>
      <c r="BA605" s="830"/>
      <c r="BB605" s="614" t="s">
        <v>1021</v>
      </c>
      <c r="BC605" s="384"/>
      <c r="BD605" s="384"/>
      <c r="BE605" s="384"/>
      <c r="BF605" s="806"/>
      <c r="BG605" s="384"/>
      <c r="BH605" s="616"/>
      <c r="BI605" s="616"/>
      <c r="BJ605" s="384"/>
      <c r="BK605" s="616"/>
      <c r="BL605" s="384"/>
      <c r="BM605" s="384"/>
      <c r="BN605" s="616"/>
      <c r="BO605" s="616"/>
      <c r="BP605" s="616"/>
      <c r="BQ605" s="616"/>
      <c r="BR605" s="616"/>
      <c r="BV605" s="639"/>
      <c r="BW605" s="639"/>
      <c r="BY605" s="696"/>
      <c r="BZ605" s="611"/>
      <c r="CA605" s="788"/>
      <c r="CB605" s="623">
        <f t="shared" si="647"/>
        <v>30</v>
      </c>
      <c r="CC605" s="791">
        <f t="shared" si="627"/>
        <v>7000</v>
      </c>
      <c r="CD605" s="786"/>
      <c r="CE605" s="791">
        <f t="shared" si="651"/>
        <v>0</v>
      </c>
      <c r="CG605" s="791">
        <f t="shared" si="652"/>
        <v>0</v>
      </c>
      <c r="CH605" s="791">
        <f t="shared" si="629"/>
        <v>7000</v>
      </c>
      <c r="CI605" s="791">
        <f t="shared" si="635"/>
        <v>7000</v>
      </c>
      <c r="CJ605" s="788"/>
      <c r="CK605" s="623">
        <f t="shared" si="648"/>
        <v>30</v>
      </c>
      <c r="CL605" s="791">
        <f t="shared" si="649"/>
        <v>7000</v>
      </c>
      <c r="CN605" s="791">
        <f t="shared" si="653"/>
        <v>0</v>
      </c>
      <c r="CP605" s="791">
        <f t="shared" si="654"/>
        <v>0</v>
      </c>
      <c r="CQ605" s="623">
        <f t="shared" si="623"/>
        <v>7000</v>
      </c>
      <c r="CR605" s="791">
        <f t="shared" si="624"/>
        <v>0</v>
      </c>
      <c r="CS605" s="831"/>
      <c r="CT605" s="623">
        <f t="shared" si="636"/>
        <v>0</v>
      </c>
      <c r="CU605" s="789">
        <f t="shared" si="637"/>
        <v>0</v>
      </c>
      <c r="CW605" s="791">
        <f t="shared" si="638"/>
        <v>0</v>
      </c>
      <c r="CY605" s="791">
        <f t="shared" si="639"/>
        <v>0</v>
      </c>
      <c r="CZ605" s="791">
        <f t="shared" si="640"/>
        <v>0</v>
      </c>
      <c r="DA605" s="791">
        <f t="shared" si="641"/>
        <v>0</v>
      </c>
      <c r="DC605" s="623">
        <f t="shared" si="625"/>
        <v>0</v>
      </c>
      <c r="DD605" s="789">
        <f t="shared" si="630"/>
        <v>0</v>
      </c>
      <c r="DF605" s="791">
        <f t="shared" si="631"/>
        <v>0</v>
      </c>
      <c r="DH605" s="791">
        <f t="shared" si="632"/>
        <v>0</v>
      </c>
      <c r="DU605" s="793">
        <f t="shared" si="626"/>
        <v>0</v>
      </c>
      <c r="DV605" s="794">
        <f t="shared" si="644"/>
        <v>0</v>
      </c>
      <c r="DW605" s="794">
        <f t="shared" si="645"/>
        <v>0</v>
      </c>
      <c r="DX605" s="794">
        <f t="shared" si="633"/>
        <v>0</v>
      </c>
      <c r="DY605" s="794">
        <f t="shared" si="634"/>
        <v>0</v>
      </c>
      <c r="EG605" s="621"/>
    </row>
    <row r="606" spans="1:137" s="623" customFormat="1" ht="29.25" hidden="1" customHeight="1" x14ac:dyDescent="0.25">
      <c r="A606" s="778">
        <v>2026</v>
      </c>
      <c r="B606" s="778">
        <v>479</v>
      </c>
      <c r="C606" s="778" t="s">
        <v>58</v>
      </c>
      <c r="D606" s="778">
        <v>3000654</v>
      </c>
      <c r="E606" s="778">
        <v>5005023</v>
      </c>
      <c r="F606" s="778" t="s">
        <v>3011</v>
      </c>
      <c r="G606" s="778" t="s">
        <v>3012</v>
      </c>
      <c r="H606" s="778">
        <v>95</v>
      </c>
      <c r="I606" s="779" t="s">
        <v>992</v>
      </c>
      <c r="J606" s="780" t="s">
        <v>10</v>
      </c>
      <c r="K606" s="780" t="s">
        <v>60</v>
      </c>
      <c r="L606" s="778" t="str">
        <f t="shared" si="628"/>
        <v>2.3</v>
      </c>
      <c r="M606" s="781" t="s">
        <v>62</v>
      </c>
      <c r="N606" s="781"/>
      <c r="O606" s="778" t="s">
        <v>3229</v>
      </c>
      <c r="P606" s="778" t="s">
        <v>65</v>
      </c>
      <c r="Q606" s="782">
        <v>1</v>
      </c>
      <c r="R606" s="320">
        <v>7000</v>
      </c>
      <c r="S606" s="778">
        <v>30</v>
      </c>
      <c r="T606" s="778">
        <v>30</v>
      </c>
      <c r="U606" s="778"/>
      <c r="V606" s="778"/>
      <c r="W606" s="321"/>
      <c r="X606" s="321"/>
      <c r="Y606" s="321"/>
      <c r="Z606" s="322"/>
      <c r="AA606" s="322"/>
      <c r="AB606" s="322"/>
      <c r="AC606" s="322"/>
      <c r="AD606" s="322"/>
      <c r="AE606" s="320">
        <f t="shared" si="646"/>
        <v>14000</v>
      </c>
      <c r="AF606" s="327">
        <f t="shared" si="650"/>
        <v>7000</v>
      </c>
      <c r="AG606" s="327">
        <f t="shared" si="650"/>
        <v>7000</v>
      </c>
      <c r="AH606" s="327">
        <f t="shared" si="608"/>
        <v>0</v>
      </c>
      <c r="AI606" s="327">
        <f t="shared" si="610"/>
        <v>0</v>
      </c>
      <c r="AJ606" s="327">
        <f t="shared" si="611"/>
        <v>0</v>
      </c>
      <c r="AK606" s="327">
        <f t="shared" si="612"/>
        <v>0</v>
      </c>
      <c r="AL606" s="327">
        <f t="shared" si="613"/>
        <v>0</v>
      </c>
      <c r="AM606" s="327">
        <f t="shared" si="614"/>
        <v>0</v>
      </c>
      <c r="AN606" s="327">
        <f t="shared" si="615"/>
        <v>0</v>
      </c>
      <c r="AO606" s="327">
        <f t="shared" si="616"/>
        <v>0</v>
      </c>
      <c r="AP606" s="327">
        <f t="shared" si="617"/>
        <v>0</v>
      </c>
      <c r="AQ606" s="327">
        <f t="shared" si="618"/>
        <v>0</v>
      </c>
      <c r="AR606" s="264">
        <f>+ROUNDUP(SUM(AF606:AQ606),0)</f>
        <v>14000</v>
      </c>
      <c r="AS606" s="623" t="s">
        <v>2578</v>
      </c>
      <c r="AT606" s="830" t="s">
        <v>3014</v>
      </c>
      <c r="BA606" s="830"/>
      <c r="BB606" s="384" t="s">
        <v>995</v>
      </c>
      <c r="BC606" s="384" t="s">
        <v>3230</v>
      </c>
      <c r="BD606" s="384" t="s">
        <v>3231</v>
      </c>
      <c r="BE606" s="384" t="s">
        <v>3232</v>
      </c>
      <c r="BF606" s="806">
        <v>46056</v>
      </c>
      <c r="BG606" s="384"/>
      <c r="BH606" s="639">
        <v>3716</v>
      </c>
      <c r="BI606" s="639"/>
      <c r="BK606" s="616"/>
      <c r="BL606" s="384"/>
      <c r="BM606" s="384"/>
      <c r="BN606" s="616"/>
      <c r="BO606" s="616"/>
      <c r="BP606" s="616"/>
      <c r="BQ606" s="616"/>
      <c r="BR606" s="616"/>
      <c r="BS606" s="812" t="s">
        <v>2692</v>
      </c>
      <c r="BT606" s="812" t="s">
        <v>1228</v>
      </c>
      <c r="BU606" s="812" t="s">
        <v>3233</v>
      </c>
      <c r="BV606" s="616">
        <v>42365984</v>
      </c>
      <c r="BW606" s="639">
        <v>10423659845</v>
      </c>
      <c r="BX606" s="791">
        <v>7000</v>
      </c>
      <c r="BY606" s="629">
        <v>46062</v>
      </c>
      <c r="BZ606" s="618">
        <v>46081</v>
      </c>
      <c r="CA606" s="788"/>
      <c r="CB606" s="623">
        <f t="shared" si="647"/>
        <v>30</v>
      </c>
      <c r="CC606" s="791">
        <f t="shared" si="627"/>
        <v>7000</v>
      </c>
      <c r="CD606" s="786"/>
      <c r="CE606" s="791">
        <f t="shared" si="651"/>
        <v>0</v>
      </c>
      <c r="CG606" s="791">
        <f t="shared" si="652"/>
        <v>0</v>
      </c>
      <c r="CH606" s="791">
        <f t="shared" si="629"/>
        <v>7000</v>
      </c>
      <c r="CI606" s="791">
        <f t="shared" si="635"/>
        <v>7000</v>
      </c>
      <c r="CJ606" s="788"/>
      <c r="CK606" s="623">
        <f t="shared" si="648"/>
        <v>30</v>
      </c>
      <c r="CL606" s="791">
        <f t="shared" si="649"/>
        <v>7000</v>
      </c>
      <c r="CM606" s="623">
        <v>20</v>
      </c>
      <c r="CN606" s="791">
        <f t="shared" si="653"/>
        <v>4666.666666666667</v>
      </c>
      <c r="CO606" s="623">
        <v>20</v>
      </c>
      <c r="CP606" s="791">
        <f t="shared" si="654"/>
        <v>4666.666666666667</v>
      </c>
      <c r="CQ606" s="623">
        <f t="shared" si="623"/>
        <v>2333.333333333333</v>
      </c>
      <c r="CR606" s="791">
        <f t="shared" si="624"/>
        <v>4666.666666666667</v>
      </c>
      <c r="CS606" s="831"/>
      <c r="CT606" s="623">
        <f t="shared" si="636"/>
        <v>0</v>
      </c>
      <c r="CU606" s="789">
        <f t="shared" si="637"/>
        <v>0</v>
      </c>
      <c r="CW606" s="791">
        <f t="shared" si="638"/>
        <v>0</v>
      </c>
      <c r="CY606" s="791">
        <f t="shared" si="639"/>
        <v>0</v>
      </c>
      <c r="CZ606" s="791">
        <f t="shared" si="640"/>
        <v>0</v>
      </c>
      <c r="DA606" s="791">
        <f t="shared" si="641"/>
        <v>0</v>
      </c>
      <c r="DC606" s="623">
        <f t="shared" si="625"/>
        <v>0</v>
      </c>
      <c r="DD606" s="789">
        <f t="shared" si="630"/>
        <v>0</v>
      </c>
      <c r="DF606" s="791">
        <f t="shared" si="631"/>
        <v>0</v>
      </c>
      <c r="DH606" s="791">
        <f t="shared" si="632"/>
        <v>0</v>
      </c>
      <c r="DU606" s="793">
        <f t="shared" si="626"/>
        <v>14000</v>
      </c>
      <c r="DV606" s="794">
        <f t="shared" si="644"/>
        <v>4666.666666666667</v>
      </c>
      <c r="DW606" s="794">
        <f t="shared" si="645"/>
        <v>4666.666666666667</v>
      </c>
      <c r="DX606" s="794">
        <f t="shared" si="633"/>
        <v>9333.3333333333321</v>
      </c>
      <c r="DY606" s="794">
        <f t="shared" si="634"/>
        <v>9333.3333333333321</v>
      </c>
      <c r="EG606" s="621"/>
    </row>
    <row r="607" spans="1:137" s="2317" customFormat="1" hidden="1" x14ac:dyDescent="0.25">
      <c r="A607" s="2310">
        <v>2026</v>
      </c>
      <c r="B607" s="778">
        <v>479</v>
      </c>
      <c r="C607" s="778" t="s">
        <v>58</v>
      </c>
      <c r="D607" s="778">
        <v>3000654</v>
      </c>
      <c r="E607" s="778">
        <v>5005023</v>
      </c>
      <c r="F607" s="778" t="s">
        <v>3011</v>
      </c>
      <c r="G607" s="2310" t="s">
        <v>3012</v>
      </c>
      <c r="H607" s="2310">
        <v>95</v>
      </c>
      <c r="I607" s="779" t="s">
        <v>992</v>
      </c>
      <c r="J607" s="780" t="s">
        <v>10</v>
      </c>
      <c r="K607" s="780" t="s">
        <v>60</v>
      </c>
      <c r="L607" s="778" t="str">
        <f t="shared" si="628"/>
        <v>2.3</v>
      </c>
      <c r="M607" s="2311" t="s">
        <v>62</v>
      </c>
      <c r="N607" s="781"/>
      <c r="O607" s="2310" t="s">
        <v>3234</v>
      </c>
      <c r="P607" s="2310" t="s">
        <v>65</v>
      </c>
      <c r="Q607" s="2313">
        <v>1</v>
      </c>
      <c r="R607" s="2314">
        <v>5500</v>
      </c>
      <c r="S607" s="2310">
        <v>30</v>
      </c>
      <c r="T607" s="2310">
        <v>30</v>
      </c>
      <c r="U607" s="2310"/>
      <c r="V607" s="2310"/>
      <c r="W607" s="2315"/>
      <c r="X607" s="321"/>
      <c r="Y607" s="321"/>
      <c r="Z607" s="322"/>
      <c r="AA607" s="322"/>
      <c r="AB607" s="322"/>
      <c r="AC607" s="322"/>
      <c r="AD607" s="322"/>
      <c r="AE607" s="2314">
        <f t="shared" si="646"/>
        <v>11000</v>
      </c>
      <c r="AF607" s="327">
        <f>+$R607*(S607/30)*Q607</f>
        <v>5500</v>
      </c>
      <c r="AG607" s="327">
        <f>+$R607*(T607/30)*Q607</f>
        <v>5500</v>
      </c>
      <c r="AH607" s="327">
        <f t="shared" ref="AH607:AH658" si="655">+$R607*U607</f>
        <v>0</v>
      </c>
      <c r="AI607" s="327">
        <f t="shared" si="610"/>
        <v>0</v>
      </c>
      <c r="AJ607" s="327">
        <f t="shared" si="611"/>
        <v>0</v>
      </c>
      <c r="AK607" s="327">
        <f t="shared" si="612"/>
        <v>0</v>
      </c>
      <c r="AL607" s="327">
        <f t="shared" si="613"/>
        <v>0</v>
      </c>
      <c r="AM607" s="327">
        <f t="shared" si="614"/>
        <v>0</v>
      </c>
      <c r="AN607" s="327">
        <f t="shared" si="615"/>
        <v>0</v>
      </c>
      <c r="AO607" s="327">
        <f t="shared" si="616"/>
        <v>0</v>
      </c>
      <c r="AP607" s="327">
        <f t="shared" si="617"/>
        <v>0</v>
      </c>
      <c r="AQ607" s="327">
        <f t="shared" si="618"/>
        <v>0</v>
      </c>
      <c r="AR607" s="2316">
        <v>4950</v>
      </c>
      <c r="AS607" s="2317" t="s">
        <v>2578</v>
      </c>
      <c r="AT607" s="623"/>
      <c r="AU607" s="623"/>
      <c r="AV607" s="623"/>
      <c r="AW607" s="623"/>
      <c r="AX607" s="623"/>
      <c r="AY607" s="623"/>
      <c r="AZ607" s="623"/>
      <c r="BA607" s="830"/>
      <c r="BB607" s="2318" t="s">
        <v>995</v>
      </c>
      <c r="BC607" s="384" t="s">
        <v>3235</v>
      </c>
      <c r="BD607" s="384"/>
      <c r="BE607" s="384" t="s">
        <v>3236</v>
      </c>
      <c r="BF607" s="806">
        <v>46051</v>
      </c>
      <c r="BG607" s="384"/>
      <c r="BH607" s="616">
        <v>3347</v>
      </c>
      <c r="BI607" s="616"/>
      <c r="BJ607" s="384" t="s">
        <v>3032</v>
      </c>
      <c r="BK607" s="616"/>
      <c r="BL607" s="384"/>
      <c r="BM607" s="384"/>
      <c r="BN607" s="616"/>
      <c r="BO607" s="616"/>
      <c r="BP607" s="616"/>
      <c r="BQ607" s="2116"/>
      <c r="BR607" s="2116"/>
      <c r="BS607" s="2319" t="s">
        <v>3112</v>
      </c>
      <c r="BT607" s="812" t="s">
        <v>3237</v>
      </c>
      <c r="BU607" s="812" t="s">
        <v>3238</v>
      </c>
      <c r="BV607" s="616">
        <v>70491896</v>
      </c>
      <c r="BW607" s="639">
        <v>10704918963</v>
      </c>
      <c r="BX607" s="791">
        <v>5500</v>
      </c>
      <c r="BY607" s="618">
        <v>46058</v>
      </c>
      <c r="BZ607" s="618">
        <v>46081</v>
      </c>
      <c r="CA607" s="788"/>
      <c r="CB607" s="623">
        <f t="shared" si="647"/>
        <v>30</v>
      </c>
      <c r="CC607" s="791">
        <v>5500</v>
      </c>
      <c r="CD607" s="786"/>
      <c r="CE607" s="791">
        <f t="shared" si="651"/>
        <v>0</v>
      </c>
      <c r="CF607" s="623"/>
      <c r="CG607" s="791">
        <f t="shared" si="652"/>
        <v>0</v>
      </c>
      <c r="CH607" s="791">
        <f t="shared" si="629"/>
        <v>5500</v>
      </c>
      <c r="CI607" s="791">
        <f t="shared" si="635"/>
        <v>5500</v>
      </c>
      <c r="CJ607" s="788"/>
      <c r="CK607" s="623">
        <f t="shared" si="648"/>
        <v>30</v>
      </c>
      <c r="CL607" s="791">
        <f t="shared" si="649"/>
        <v>5500</v>
      </c>
      <c r="CM607" s="623">
        <v>27</v>
      </c>
      <c r="CN607" s="791">
        <f t="shared" si="653"/>
        <v>4950</v>
      </c>
      <c r="CO607" s="623">
        <v>27</v>
      </c>
      <c r="CP607" s="791">
        <f t="shared" si="654"/>
        <v>4950</v>
      </c>
      <c r="CQ607" s="623">
        <f t="shared" si="623"/>
        <v>550</v>
      </c>
      <c r="CR607" s="791">
        <f t="shared" si="624"/>
        <v>4950</v>
      </c>
      <c r="CS607" s="831"/>
      <c r="CT607" s="623">
        <f t="shared" si="636"/>
        <v>0</v>
      </c>
      <c r="CU607" s="789">
        <f t="shared" si="637"/>
        <v>0</v>
      </c>
      <c r="CV607" s="623"/>
      <c r="CW607" s="791">
        <f t="shared" si="638"/>
        <v>0</v>
      </c>
      <c r="CX607" s="623"/>
      <c r="CY607" s="791">
        <f t="shared" si="639"/>
        <v>0</v>
      </c>
      <c r="CZ607" s="791">
        <f t="shared" si="640"/>
        <v>0</v>
      </c>
      <c r="DA607" s="791">
        <f t="shared" si="641"/>
        <v>0</v>
      </c>
      <c r="DB607" s="623"/>
      <c r="DC607" s="623">
        <f t="shared" si="625"/>
        <v>0</v>
      </c>
      <c r="DD607" s="789">
        <f t="shared" si="630"/>
        <v>0</v>
      </c>
      <c r="DE607" s="623"/>
      <c r="DF607" s="791">
        <f t="shared" si="631"/>
        <v>0</v>
      </c>
      <c r="DG607" s="623"/>
      <c r="DH607" s="791">
        <f t="shared" si="632"/>
        <v>0</v>
      </c>
      <c r="DI607" s="623"/>
      <c r="DJ607" s="623"/>
      <c r="DK607" s="623"/>
      <c r="DL607" s="623"/>
      <c r="DM607" s="623"/>
      <c r="DN607" s="623"/>
      <c r="DO607" s="623"/>
      <c r="DP607" s="623"/>
      <c r="DQ607" s="623"/>
      <c r="DR607" s="623"/>
      <c r="DS607" s="623"/>
      <c r="DU607" s="2320">
        <f t="shared" si="626"/>
        <v>4950</v>
      </c>
      <c r="DV607" s="2321">
        <f t="shared" si="644"/>
        <v>4950</v>
      </c>
      <c r="DW607" s="2321">
        <f t="shared" si="645"/>
        <v>4950</v>
      </c>
      <c r="DX607" s="2321">
        <f t="shared" si="633"/>
        <v>0</v>
      </c>
      <c r="DY607" s="2321">
        <f t="shared" si="634"/>
        <v>0</v>
      </c>
      <c r="EG607" s="1946"/>
    </row>
    <row r="608" spans="1:137" s="2317" customFormat="1" hidden="1" x14ac:dyDescent="0.25">
      <c r="A608" s="2310">
        <v>2026</v>
      </c>
      <c r="B608" s="778">
        <v>479</v>
      </c>
      <c r="C608" s="778" t="s">
        <v>58</v>
      </c>
      <c r="D608" s="778">
        <v>3000654</v>
      </c>
      <c r="E608" s="778">
        <v>5005023</v>
      </c>
      <c r="F608" s="778" t="s">
        <v>3011</v>
      </c>
      <c r="G608" s="2310" t="s">
        <v>3012</v>
      </c>
      <c r="H608" s="2310">
        <v>95</v>
      </c>
      <c r="I608" s="779" t="s">
        <v>992</v>
      </c>
      <c r="J608" s="780" t="s">
        <v>10</v>
      </c>
      <c r="K608" s="780" t="s">
        <v>60</v>
      </c>
      <c r="L608" s="778" t="str">
        <f t="shared" si="628"/>
        <v>2.3</v>
      </c>
      <c r="M608" s="2311" t="s">
        <v>62</v>
      </c>
      <c r="N608" s="781"/>
      <c r="O608" s="2310" t="s">
        <v>3234</v>
      </c>
      <c r="P608" s="2310" t="s">
        <v>65</v>
      </c>
      <c r="Q608" s="2313">
        <v>2</v>
      </c>
      <c r="R608" s="2314">
        <v>5500</v>
      </c>
      <c r="S608" s="2310">
        <v>30</v>
      </c>
      <c r="T608" s="2310">
        <v>30</v>
      </c>
      <c r="U608" s="2310"/>
      <c r="V608" s="2310"/>
      <c r="W608" s="2315"/>
      <c r="X608" s="321"/>
      <c r="Y608" s="321"/>
      <c r="Z608" s="322"/>
      <c r="AA608" s="322"/>
      <c r="AB608" s="322"/>
      <c r="AC608" s="322"/>
      <c r="AD608" s="322"/>
      <c r="AE608" s="2314">
        <f t="shared" si="646"/>
        <v>22000</v>
      </c>
      <c r="AF608" s="327">
        <f>+$R608*(S608/30)*Q608</f>
        <v>11000</v>
      </c>
      <c r="AG608" s="327">
        <f>+$R608*(T608/30)*Q608</f>
        <v>11000</v>
      </c>
      <c r="AH608" s="327">
        <f t="shared" si="655"/>
        <v>0</v>
      </c>
      <c r="AI608" s="327">
        <f t="shared" si="610"/>
        <v>0</v>
      </c>
      <c r="AJ608" s="327">
        <f t="shared" si="611"/>
        <v>0</v>
      </c>
      <c r="AK608" s="327">
        <f t="shared" si="612"/>
        <v>0</v>
      </c>
      <c r="AL608" s="327">
        <f t="shared" si="613"/>
        <v>0</v>
      </c>
      <c r="AM608" s="327">
        <f t="shared" si="614"/>
        <v>0</v>
      </c>
      <c r="AN608" s="327">
        <f t="shared" si="615"/>
        <v>0</v>
      </c>
      <c r="AO608" s="327">
        <f t="shared" si="616"/>
        <v>0</v>
      </c>
      <c r="AP608" s="327">
        <f t="shared" si="617"/>
        <v>0</v>
      </c>
      <c r="AQ608" s="327">
        <f t="shared" si="618"/>
        <v>0</v>
      </c>
      <c r="AR608" s="2316"/>
      <c r="AS608" s="2317" t="s">
        <v>2578</v>
      </c>
      <c r="AT608" s="623"/>
      <c r="AU608" s="623"/>
      <c r="AV608" s="623"/>
      <c r="AW608" s="623"/>
      <c r="AX608" s="623"/>
      <c r="AY608" s="623"/>
      <c r="AZ608" s="623"/>
      <c r="BA608" s="830"/>
      <c r="BB608" s="614" t="s">
        <v>1021</v>
      </c>
      <c r="BC608" s="384"/>
      <c r="BD608" s="384"/>
      <c r="BE608" s="384"/>
      <c r="BF608" s="806"/>
      <c r="BG608" s="384"/>
      <c r="BH608" s="616"/>
      <c r="BI608" s="616"/>
      <c r="BJ608" s="384"/>
      <c r="BK608" s="616"/>
      <c r="BL608" s="384"/>
      <c r="BM608" s="384"/>
      <c r="BN608" s="616"/>
      <c r="BO608" s="616"/>
      <c r="BP608" s="616"/>
      <c r="BQ608" s="2116"/>
      <c r="BR608" s="2116"/>
      <c r="BT608" s="623"/>
      <c r="BU608" s="623"/>
      <c r="BV608" s="639"/>
      <c r="BW608" s="639"/>
      <c r="BX608" s="791"/>
      <c r="BY608" s="696"/>
      <c r="BZ608" s="611"/>
      <c r="CA608" s="788"/>
      <c r="CB608" s="623">
        <f t="shared" si="647"/>
        <v>30</v>
      </c>
      <c r="CC608" s="791">
        <f t="shared" ref="CC608:CC639" si="656">AF608</f>
        <v>11000</v>
      </c>
      <c r="CD608" s="786"/>
      <c r="CE608" s="791">
        <f t="shared" si="651"/>
        <v>0</v>
      </c>
      <c r="CF608" s="623"/>
      <c r="CG608" s="791">
        <f t="shared" si="652"/>
        <v>0</v>
      </c>
      <c r="CH608" s="791">
        <f t="shared" si="629"/>
        <v>11000</v>
      </c>
      <c r="CI608" s="791">
        <f t="shared" si="635"/>
        <v>11000</v>
      </c>
      <c r="CJ608" s="788"/>
      <c r="CK608" s="623">
        <f t="shared" si="648"/>
        <v>30</v>
      </c>
      <c r="CL608" s="791">
        <f t="shared" si="649"/>
        <v>11000</v>
      </c>
      <c r="CM608" s="623"/>
      <c r="CN608" s="791">
        <f t="shared" si="653"/>
        <v>0</v>
      </c>
      <c r="CO608" s="623"/>
      <c r="CP608" s="791">
        <f t="shared" si="654"/>
        <v>0</v>
      </c>
      <c r="CQ608" s="623">
        <f t="shared" si="623"/>
        <v>11000</v>
      </c>
      <c r="CR608" s="791">
        <f t="shared" si="624"/>
        <v>0</v>
      </c>
      <c r="CS608" s="831"/>
      <c r="CT608" s="623">
        <f t="shared" si="636"/>
        <v>0</v>
      </c>
      <c r="CU608" s="789">
        <f t="shared" si="637"/>
        <v>0</v>
      </c>
      <c r="CV608" s="623"/>
      <c r="CW608" s="791">
        <f t="shared" si="638"/>
        <v>0</v>
      </c>
      <c r="CX608" s="623"/>
      <c r="CY608" s="791">
        <f t="shared" si="639"/>
        <v>0</v>
      </c>
      <c r="CZ608" s="791">
        <f t="shared" si="640"/>
        <v>0</v>
      </c>
      <c r="DA608" s="791">
        <f t="shared" si="641"/>
        <v>0</v>
      </c>
      <c r="DB608" s="623"/>
      <c r="DC608" s="623">
        <f t="shared" si="625"/>
        <v>0</v>
      </c>
      <c r="DD608" s="789">
        <f t="shared" si="630"/>
        <v>0</v>
      </c>
      <c r="DE608" s="623"/>
      <c r="DF608" s="791">
        <f t="shared" si="631"/>
        <v>0</v>
      </c>
      <c r="DG608" s="623"/>
      <c r="DH608" s="791">
        <f t="shared" si="632"/>
        <v>0</v>
      </c>
      <c r="DI608" s="623"/>
      <c r="DJ608" s="623"/>
      <c r="DK608" s="623"/>
      <c r="DL608" s="623"/>
      <c r="DM608" s="623"/>
      <c r="DN608" s="623"/>
      <c r="DO608" s="623"/>
      <c r="DP608" s="623"/>
      <c r="DQ608" s="623"/>
      <c r="DR608" s="623"/>
      <c r="DS608" s="623"/>
      <c r="DU608" s="2320">
        <f t="shared" si="626"/>
        <v>0</v>
      </c>
      <c r="DV608" s="2321">
        <f t="shared" si="644"/>
        <v>0</v>
      </c>
      <c r="DW608" s="2321">
        <f t="shared" si="645"/>
        <v>0</v>
      </c>
      <c r="DX608" s="2321">
        <f t="shared" si="633"/>
        <v>0</v>
      </c>
      <c r="DY608" s="2321">
        <f t="shared" si="634"/>
        <v>0</v>
      </c>
      <c r="EG608" s="1946"/>
    </row>
    <row r="609" spans="1:137" s="2317" customFormat="1" hidden="1" x14ac:dyDescent="0.25">
      <c r="A609" s="2310">
        <v>2026</v>
      </c>
      <c r="B609" s="778">
        <v>479</v>
      </c>
      <c r="C609" s="778" t="s">
        <v>58</v>
      </c>
      <c r="D609" s="778">
        <v>3000654</v>
      </c>
      <c r="E609" s="778">
        <v>5005023</v>
      </c>
      <c r="F609" s="778" t="s">
        <v>3011</v>
      </c>
      <c r="G609" s="2310" t="s">
        <v>3012</v>
      </c>
      <c r="H609" s="2310">
        <v>95</v>
      </c>
      <c r="I609" s="779" t="s">
        <v>992</v>
      </c>
      <c r="J609" s="780" t="s">
        <v>10</v>
      </c>
      <c r="K609" s="780" t="s">
        <v>60</v>
      </c>
      <c r="L609" s="778" t="str">
        <f t="shared" si="628"/>
        <v>2.3</v>
      </c>
      <c r="M609" s="2311" t="s">
        <v>62</v>
      </c>
      <c r="N609" s="781"/>
      <c r="O609" s="2310" t="s">
        <v>3239</v>
      </c>
      <c r="P609" s="2310" t="s">
        <v>65</v>
      </c>
      <c r="Q609" s="2313">
        <v>1</v>
      </c>
      <c r="R609" s="2314">
        <v>6000</v>
      </c>
      <c r="S609" s="2310">
        <v>30</v>
      </c>
      <c r="T609" s="2310">
        <v>30</v>
      </c>
      <c r="U609" s="2310"/>
      <c r="V609" s="2310"/>
      <c r="W609" s="2315"/>
      <c r="X609" s="321"/>
      <c r="Y609" s="321"/>
      <c r="Z609" s="322"/>
      <c r="AA609" s="322"/>
      <c r="AB609" s="322"/>
      <c r="AC609" s="322"/>
      <c r="AD609" s="322"/>
      <c r="AE609" s="2314">
        <f t="shared" si="646"/>
        <v>12000</v>
      </c>
      <c r="AF609" s="327">
        <f>+$R609*(S609/30)</f>
        <v>6000</v>
      </c>
      <c r="AG609" s="327">
        <f>+$R609*(T609/30)</f>
        <v>6000</v>
      </c>
      <c r="AH609" s="327">
        <f t="shared" si="655"/>
        <v>0</v>
      </c>
      <c r="AI609" s="327">
        <f t="shared" si="610"/>
        <v>0</v>
      </c>
      <c r="AJ609" s="327">
        <f t="shared" si="611"/>
        <v>0</v>
      </c>
      <c r="AK609" s="327">
        <f t="shared" si="612"/>
        <v>0</v>
      </c>
      <c r="AL609" s="327">
        <f t="shared" si="613"/>
        <v>0</v>
      </c>
      <c r="AM609" s="327">
        <f t="shared" si="614"/>
        <v>0</v>
      </c>
      <c r="AN609" s="327">
        <f t="shared" si="615"/>
        <v>0</v>
      </c>
      <c r="AO609" s="327">
        <f t="shared" si="616"/>
        <v>0</v>
      </c>
      <c r="AP609" s="327">
        <f t="shared" si="617"/>
        <v>0</v>
      </c>
      <c r="AQ609" s="327">
        <f t="shared" si="618"/>
        <v>0</v>
      </c>
      <c r="AR609" s="2316">
        <v>0</v>
      </c>
      <c r="AS609" s="2317" t="s">
        <v>2578</v>
      </c>
      <c r="AT609" s="623"/>
      <c r="AU609" s="623"/>
      <c r="AV609" s="623"/>
      <c r="AW609" s="623"/>
      <c r="AX609" s="623"/>
      <c r="AY609" s="623"/>
      <c r="AZ609" s="623"/>
      <c r="BA609" s="830"/>
      <c r="BB609" s="614" t="s">
        <v>1021</v>
      </c>
      <c r="BC609" s="384"/>
      <c r="BD609" s="384"/>
      <c r="BE609" s="384"/>
      <c r="BF609" s="806"/>
      <c r="BG609" s="384"/>
      <c r="BH609" s="616"/>
      <c r="BI609" s="616"/>
      <c r="BJ609" s="384"/>
      <c r="BK609" s="616"/>
      <c r="BL609" s="384"/>
      <c r="BM609" s="384"/>
      <c r="BN609" s="616"/>
      <c r="BO609" s="616"/>
      <c r="BP609" s="616"/>
      <c r="BQ609" s="2116"/>
      <c r="BR609" s="2116"/>
      <c r="BT609" s="623"/>
      <c r="BU609" s="623"/>
      <c r="BV609" s="639"/>
      <c r="BW609" s="639"/>
      <c r="BX609" s="791"/>
      <c r="BY609" s="696"/>
      <c r="BZ609" s="611"/>
      <c r="CA609" s="788"/>
      <c r="CB609" s="623">
        <f t="shared" si="647"/>
        <v>30</v>
      </c>
      <c r="CC609" s="791">
        <f t="shared" si="656"/>
        <v>6000</v>
      </c>
      <c r="CD609" s="786"/>
      <c r="CE609" s="791">
        <f t="shared" si="651"/>
        <v>0</v>
      </c>
      <c r="CF609" s="623"/>
      <c r="CG609" s="791">
        <f t="shared" si="652"/>
        <v>0</v>
      </c>
      <c r="CH609" s="791">
        <f t="shared" si="629"/>
        <v>6000</v>
      </c>
      <c r="CI609" s="791">
        <f t="shared" si="635"/>
        <v>6000</v>
      </c>
      <c r="CJ609" s="788"/>
      <c r="CK609" s="623">
        <f t="shared" si="648"/>
        <v>30</v>
      </c>
      <c r="CL609" s="791">
        <f t="shared" si="649"/>
        <v>6000</v>
      </c>
      <c r="CM609" s="623"/>
      <c r="CN609" s="791">
        <f t="shared" si="653"/>
        <v>0</v>
      </c>
      <c r="CO609" s="623"/>
      <c r="CP609" s="791">
        <f t="shared" si="654"/>
        <v>0</v>
      </c>
      <c r="CQ609" s="623">
        <f t="shared" si="623"/>
        <v>6000</v>
      </c>
      <c r="CR609" s="791">
        <f t="shared" si="624"/>
        <v>0</v>
      </c>
      <c r="CS609" s="831"/>
      <c r="CT609" s="623">
        <f t="shared" si="636"/>
        <v>0</v>
      </c>
      <c r="CU609" s="789">
        <f t="shared" si="637"/>
        <v>0</v>
      </c>
      <c r="CV609" s="623"/>
      <c r="CW609" s="791">
        <f t="shared" si="638"/>
        <v>0</v>
      </c>
      <c r="CX609" s="623"/>
      <c r="CY609" s="791">
        <f t="shared" si="639"/>
        <v>0</v>
      </c>
      <c r="CZ609" s="791">
        <f t="shared" si="640"/>
        <v>0</v>
      </c>
      <c r="DA609" s="791">
        <f t="shared" si="641"/>
        <v>0</v>
      </c>
      <c r="DB609" s="623"/>
      <c r="DC609" s="623">
        <f t="shared" si="625"/>
        <v>0</v>
      </c>
      <c r="DD609" s="789">
        <f t="shared" si="630"/>
        <v>0</v>
      </c>
      <c r="DE609" s="623"/>
      <c r="DF609" s="791">
        <f t="shared" si="631"/>
        <v>0</v>
      </c>
      <c r="DG609" s="623"/>
      <c r="DH609" s="791">
        <f t="shared" si="632"/>
        <v>0</v>
      </c>
      <c r="DI609" s="623"/>
      <c r="DJ609" s="623"/>
      <c r="DK609" s="623"/>
      <c r="DL609" s="623"/>
      <c r="DM609" s="623"/>
      <c r="DN609" s="623"/>
      <c r="DO609" s="623"/>
      <c r="DP609" s="623"/>
      <c r="DQ609" s="623"/>
      <c r="DR609" s="623"/>
      <c r="DS609" s="623"/>
      <c r="DU609" s="2320">
        <f t="shared" si="626"/>
        <v>0</v>
      </c>
      <c r="DV609" s="2321">
        <f t="shared" si="644"/>
        <v>0</v>
      </c>
      <c r="DW609" s="2321">
        <f t="shared" si="645"/>
        <v>0</v>
      </c>
      <c r="DX609" s="2321">
        <f t="shared" si="633"/>
        <v>0</v>
      </c>
      <c r="DY609" s="2321">
        <f t="shared" si="634"/>
        <v>0</v>
      </c>
      <c r="EG609" s="1946"/>
    </row>
    <row r="610" spans="1:137" s="2317" customFormat="1" ht="43.5" hidden="1" customHeight="1" x14ac:dyDescent="0.25">
      <c r="A610" s="2310">
        <v>2026</v>
      </c>
      <c r="B610" s="778">
        <v>479</v>
      </c>
      <c r="C610" s="778" t="s">
        <v>58</v>
      </c>
      <c r="D610" s="778">
        <v>3000654</v>
      </c>
      <c r="E610" s="778">
        <v>5005023</v>
      </c>
      <c r="F610" s="778" t="s">
        <v>3011</v>
      </c>
      <c r="G610" s="2310" t="s">
        <v>3012</v>
      </c>
      <c r="H610" s="2310">
        <v>95</v>
      </c>
      <c r="I610" s="779" t="s">
        <v>992</v>
      </c>
      <c r="J610" s="780" t="s">
        <v>10</v>
      </c>
      <c r="K610" s="780" t="s">
        <v>60</v>
      </c>
      <c r="L610" s="778" t="str">
        <f t="shared" si="628"/>
        <v>2.3</v>
      </c>
      <c r="M610" s="2311" t="s">
        <v>62</v>
      </c>
      <c r="N610" s="781"/>
      <c r="O610" s="2339" t="s">
        <v>3240</v>
      </c>
      <c r="P610" s="2312" t="s">
        <v>65</v>
      </c>
      <c r="Q610" s="2313">
        <v>1</v>
      </c>
      <c r="R610" s="2314">
        <v>6000</v>
      </c>
      <c r="S610" s="2310">
        <v>30</v>
      </c>
      <c r="T610" s="2310">
        <v>30</v>
      </c>
      <c r="U610" s="2310"/>
      <c r="V610" s="2310"/>
      <c r="W610" s="2315"/>
      <c r="X610" s="321"/>
      <c r="Y610" s="321"/>
      <c r="Z610" s="322"/>
      <c r="AA610" s="322"/>
      <c r="AB610" s="322"/>
      <c r="AC610" s="322"/>
      <c r="AD610" s="322"/>
      <c r="AE610" s="2314">
        <f t="shared" si="646"/>
        <v>12000</v>
      </c>
      <c r="AF610" s="327">
        <f>+$R610*(S610/30)*Q610</f>
        <v>6000</v>
      </c>
      <c r="AG610" s="327">
        <f>+$R610*(T610/30)*Q610</f>
        <v>6000</v>
      </c>
      <c r="AH610" s="327">
        <f t="shared" si="655"/>
        <v>0</v>
      </c>
      <c r="AI610" s="327">
        <f t="shared" si="610"/>
        <v>0</v>
      </c>
      <c r="AJ610" s="327">
        <f t="shared" si="611"/>
        <v>0</v>
      </c>
      <c r="AK610" s="327">
        <f t="shared" si="612"/>
        <v>0</v>
      </c>
      <c r="AL610" s="327">
        <f t="shared" si="613"/>
        <v>0</v>
      </c>
      <c r="AM610" s="327">
        <f t="shared" si="614"/>
        <v>0</v>
      </c>
      <c r="AN610" s="327">
        <f t="shared" si="615"/>
        <v>0</v>
      </c>
      <c r="AO610" s="327">
        <f t="shared" si="616"/>
        <v>0</v>
      </c>
      <c r="AP610" s="327">
        <f t="shared" si="617"/>
        <v>0</v>
      </c>
      <c r="AQ610" s="327">
        <f t="shared" si="618"/>
        <v>0</v>
      </c>
      <c r="AR610" s="2316">
        <f>+ROUNDUP(SUM(AF610:AQ610),0)</f>
        <v>12000</v>
      </c>
      <c r="AS610" s="2317" t="s">
        <v>2578</v>
      </c>
      <c r="AT610" s="623"/>
      <c r="AU610" s="623"/>
      <c r="AV610" s="623"/>
      <c r="AW610" s="623"/>
      <c r="AX610" s="623"/>
      <c r="AY610" s="623"/>
      <c r="AZ610" s="623"/>
      <c r="BA610" s="830"/>
      <c r="BB610" s="2318" t="s">
        <v>995</v>
      </c>
      <c r="BC610" s="384" t="s">
        <v>3241</v>
      </c>
      <c r="BD610" s="384" t="s">
        <v>3242</v>
      </c>
      <c r="BE610" s="384" t="s">
        <v>3243</v>
      </c>
      <c r="BF610" s="806">
        <v>46071</v>
      </c>
      <c r="BG610" s="384"/>
      <c r="BH610" s="616"/>
      <c r="BI610" s="616"/>
      <c r="BJ610" s="384"/>
      <c r="BK610" s="616"/>
      <c r="BL610" s="384"/>
      <c r="BM610" s="384"/>
      <c r="BN610" s="616"/>
      <c r="BO610" s="755" t="s">
        <v>3244</v>
      </c>
      <c r="BP610" s="834"/>
      <c r="BQ610" s="2340"/>
      <c r="BR610" s="2340"/>
      <c r="BS610" s="2338" t="s">
        <v>1011</v>
      </c>
      <c r="BT610" s="828" t="s">
        <v>1054</v>
      </c>
      <c r="BU610" s="828" t="s">
        <v>3245</v>
      </c>
      <c r="BV610" s="616">
        <v>77101404</v>
      </c>
      <c r="BW610" s="639">
        <v>10771014041</v>
      </c>
      <c r="BX610" s="791">
        <v>6000</v>
      </c>
      <c r="BY610" s="629">
        <v>46071</v>
      </c>
      <c r="BZ610" s="618">
        <v>46081</v>
      </c>
      <c r="CA610" s="788"/>
      <c r="CB610" s="623">
        <f t="shared" si="647"/>
        <v>30</v>
      </c>
      <c r="CC610" s="791">
        <f t="shared" si="656"/>
        <v>6000</v>
      </c>
      <c r="CD610" s="786">
        <v>30</v>
      </c>
      <c r="CE610" s="791">
        <v>6000</v>
      </c>
      <c r="CF610" s="623">
        <v>30</v>
      </c>
      <c r="CG610" s="791">
        <v>6000</v>
      </c>
      <c r="CH610" s="791">
        <f t="shared" si="629"/>
        <v>0</v>
      </c>
      <c r="CI610" s="791">
        <f t="shared" ref="CI610:CI641" si="657">CC610-CG610</f>
        <v>0</v>
      </c>
      <c r="CJ610" s="788"/>
      <c r="CK610" s="623">
        <f t="shared" si="648"/>
        <v>30</v>
      </c>
      <c r="CL610" s="791">
        <f t="shared" si="649"/>
        <v>6000</v>
      </c>
      <c r="CM610" s="623">
        <v>11</v>
      </c>
      <c r="CN610" s="791">
        <v>2383.33</v>
      </c>
      <c r="CO610" s="623">
        <v>11</v>
      </c>
      <c r="CP610" s="791">
        <v>2383.33</v>
      </c>
      <c r="CQ610" s="623">
        <f t="shared" si="623"/>
        <v>3616.67</v>
      </c>
      <c r="CR610" s="791">
        <f t="shared" si="624"/>
        <v>2383.33</v>
      </c>
      <c r="CS610" s="831"/>
      <c r="CT610" s="623">
        <f t="shared" si="636"/>
        <v>0</v>
      </c>
      <c r="CU610" s="789">
        <f t="shared" si="637"/>
        <v>0</v>
      </c>
      <c r="CV610" s="623"/>
      <c r="CW610" s="791">
        <f t="shared" si="638"/>
        <v>0</v>
      </c>
      <c r="CX610" s="623"/>
      <c r="CY610" s="791">
        <f t="shared" si="639"/>
        <v>0</v>
      </c>
      <c r="CZ610" s="791">
        <f t="shared" si="640"/>
        <v>0</v>
      </c>
      <c r="DA610" s="791">
        <f t="shared" si="641"/>
        <v>0</v>
      </c>
      <c r="DB610" s="623"/>
      <c r="DC610" s="623">
        <f t="shared" si="625"/>
        <v>0</v>
      </c>
      <c r="DD610" s="789">
        <f t="shared" si="630"/>
        <v>0</v>
      </c>
      <c r="DE610" s="623"/>
      <c r="DF610" s="791">
        <f t="shared" si="631"/>
        <v>0</v>
      </c>
      <c r="DG610" s="623"/>
      <c r="DH610" s="791">
        <f t="shared" si="632"/>
        <v>0</v>
      </c>
      <c r="DI610" s="623"/>
      <c r="DJ610" s="623"/>
      <c r="DK610" s="623"/>
      <c r="DL610" s="623"/>
      <c r="DM610" s="623"/>
      <c r="DN610" s="623"/>
      <c r="DO610" s="623"/>
      <c r="DP610" s="623"/>
      <c r="DQ610" s="623"/>
      <c r="DR610" s="623"/>
      <c r="DS610" s="623"/>
      <c r="DU610" s="2320">
        <f t="shared" si="626"/>
        <v>12000</v>
      </c>
      <c r="DV610" s="2321">
        <f t="shared" si="644"/>
        <v>8383.33</v>
      </c>
      <c r="DW610" s="2321">
        <f t="shared" si="645"/>
        <v>8383.33</v>
      </c>
      <c r="DX610" s="2321">
        <f t="shared" si="633"/>
        <v>3616.67</v>
      </c>
      <c r="DY610" s="2321">
        <f t="shared" si="634"/>
        <v>3616.67</v>
      </c>
      <c r="EG610" s="1946"/>
    </row>
    <row r="611" spans="1:137" s="623" customFormat="1" ht="28.5" hidden="1" customHeight="1" x14ac:dyDescent="0.25">
      <c r="A611" s="778">
        <v>2026</v>
      </c>
      <c r="B611" s="778">
        <v>479</v>
      </c>
      <c r="C611" s="778" t="s">
        <v>58</v>
      </c>
      <c r="D611" s="778">
        <v>3000654</v>
      </c>
      <c r="E611" s="778">
        <v>5005023</v>
      </c>
      <c r="F611" s="778" t="s">
        <v>3011</v>
      </c>
      <c r="G611" s="778" t="s">
        <v>3012</v>
      </c>
      <c r="H611" s="778">
        <v>95</v>
      </c>
      <c r="I611" s="779" t="s">
        <v>992</v>
      </c>
      <c r="J611" s="780" t="s">
        <v>10</v>
      </c>
      <c r="K611" s="780" t="s">
        <v>60</v>
      </c>
      <c r="L611" s="778" t="str">
        <f t="shared" si="628"/>
        <v>2.3</v>
      </c>
      <c r="M611" s="781" t="s">
        <v>62</v>
      </c>
      <c r="N611" s="781"/>
      <c r="O611" s="778" t="s">
        <v>3042</v>
      </c>
      <c r="P611" s="778" t="s">
        <v>65</v>
      </c>
      <c r="Q611" s="782">
        <v>1</v>
      </c>
      <c r="R611" s="320">
        <v>5000</v>
      </c>
      <c r="S611" s="778">
        <v>30</v>
      </c>
      <c r="T611" s="778">
        <v>30</v>
      </c>
      <c r="U611" s="778"/>
      <c r="V611" s="778"/>
      <c r="W611" s="321"/>
      <c r="X611" s="321"/>
      <c r="Y611" s="321"/>
      <c r="Z611" s="322"/>
      <c r="AA611" s="322"/>
      <c r="AB611" s="322"/>
      <c r="AC611" s="322"/>
      <c r="AD611" s="322"/>
      <c r="AE611" s="320">
        <f t="shared" si="646"/>
        <v>10000</v>
      </c>
      <c r="AF611" s="327">
        <f>+$R611*(S611/30)*Q611</f>
        <v>5000</v>
      </c>
      <c r="AG611" s="327">
        <f>+$R611*(T611/30)*Q611</f>
        <v>5000</v>
      </c>
      <c r="AH611" s="327">
        <f t="shared" si="655"/>
        <v>0</v>
      </c>
      <c r="AI611" s="327">
        <f t="shared" ref="AI611:AI658" si="658">+$R611*V611</f>
        <v>0</v>
      </c>
      <c r="AJ611" s="327">
        <f t="shared" ref="AJ611:AJ658" si="659">+$R611*W611</f>
        <v>0</v>
      </c>
      <c r="AK611" s="327">
        <f t="shared" ref="AK611:AK658" si="660">+$R611*X611</f>
        <v>0</v>
      </c>
      <c r="AL611" s="327">
        <f t="shared" ref="AL611:AL658" si="661">+$R611*Y611</f>
        <v>0</v>
      </c>
      <c r="AM611" s="327">
        <f t="shared" ref="AM611:AM658" si="662">+$R611*Z611</f>
        <v>0</v>
      </c>
      <c r="AN611" s="327">
        <f t="shared" ref="AN611:AN658" si="663">+$R611*AA611</f>
        <v>0</v>
      </c>
      <c r="AO611" s="327">
        <f t="shared" ref="AO611:AO658" si="664">+$R611*AB611</f>
        <v>0</v>
      </c>
      <c r="AP611" s="327">
        <f t="shared" ref="AP611:AP658" si="665">+$R611*AC611</f>
        <v>0</v>
      </c>
      <c r="AQ611" s="327">
        <f t="shared" ref="AQ611:AQ658" si="666">+$R611*AD611</f>
        <v>0</v>
      </c>
      <c r="AR611" s="264">
        <f>+ROUNDUP(SUM(AF611:AQ611),0)</f>
        <v>10000</v>
      </c>
      <c r="AS611" s="623" t="s">
        <v>2578</v>
      </c>
      <c r="AT611" s="830" t="s">
        <v>3014</v>
      </c>
      <c r="BA611" s="830"/>
      <c r="BB611" s="384" t="s">
        <v>995</v>
      </c>
      <c r="BC611" s="384" t="s">
        <v>3230</v>
      </c>
      <c r="BD611" s="384" t="s">
        <v>3231</v>
      </c>
      <c r="BE611" s="384" t="s">
        <v>3232</v>
      </c>
      <c r="BF611" s="806">
        <v>46056</v>
      </c>
      <c r="BG611" s="384"/>
      <c r="BH611" s="616">
        <v>3718</v>
      </c>
      <c r="BI611" s="616"/>
      <c r="BJ611" s="384" t="s">
        <v>3032</v>
      </c>
      <c r="BK611" s="616"/>
      <c r="BL611" s="384"/>
      <c r="BM611" s="384"/>
      <c r="BN611" s="616"/>
      <c r="BO611" s="616"/>
      <c r="BP611" s="616"/>
      <c r="BQ611" s="616"/>
      <c r="BR611" s="616"/>
      <c r="BS611" s="812" t="s">
        <v>1987</v>
      </c>
      <c r="BT611" s="812" t="s">
        <v>1592</v>
      </c>
      <c r="BU611" s="812" t="s">
        <v>3246</v>
      </c>
      <c r="BV611" s="616">
        <v>44765490</v>
      </c>
      <c r="BW611" s="639">
        <v>10447654909</v>
      </c>
      <c r="BX611" s="791">
        <v>5000</v>
      </c>
      <c r="BY611" s="629">
        <v>46063</v>
      </c>
      <c r="BZ611" s="618">
        <v>46081</v>
      </c>
      <c r="CA611" s="788"/>
      <c r="CB611" s="623">
        <f t="shared" si="647"/>
        <v>30</v>
      </c>
      <c r="CC611" s="791">
        <f t="shared" si="656"/>
        <v>5000</v>
      </c>
      <c r="CD611" s="786"/>
      <c r="CE611" s="791">
        <f>(R611/30*CD611)*Q611</f>
        <v>0</v>
      </c>
      <c r="CG611" s="791">
        <f t="shared" ref="CG611:CG628" si="667">(R611/30*CF611)*Q611</f>
        <v>0</v>
      </c>
      <c r="CH611" s="791">
        <f t="shared" si="629"/>
        <v>5000</v>
      </c>
      <c r="CI611" s="791">
        <f t="shared" si="657"/>
        <v>5000</v>
      </c>
      <c r="CJ611" s="788"/>
      <c r="CK611" s="623">
        <f t="shared" si="648"/>
        <v>30</v>
      </c>
      <c r="CL611" s="791">
        <f t="shared" si="649"/>
        <v>5000</v>
      </c>
      <c r="CM611" s="623">
        <v>25</v>
      </c>
      <c r="CN611" s="791">
        <f>(R611/30*CM611)*Q611</f>
        <v>4166.6666666666661</v>
      </c>
      <c r="CO611" s="623">
        <v>25</v>
      </c>
      <c r="CP611" s="791">
        <f t="shared" ref="CP611:CP624" si="668">(R611/30*CO611)*Q611</f>
        <v>4166.6666666666661</v>
      </c>
      <c r="CQ611" s="623">
        <f t="shared" si="623"/>
        <v>833.33333333333394</v>
      </c>
      <c r="CR611" s="791">
        <f t="shared" si="624"/>
        <v>4166.6666666666661</v>
      </c>
      <c r="CS611" s="831"/>
      <c r="CT611" s="623">
        <f t="shared" si="636"/>
        <v>0</v>
      </c>
      <c r="CU611" s="789">
        <f t="shared" si="637"/>
        <v>0</v>
      </c>
      <c r="CW611" s="791">
        <f t="shared" si="638"/>
        <v>0</v>
      </c>
      <c r="CY611" s="791">
        <f t="shared" si="639"/>
        <v>0</v>
      </c>
      <c r="CZ611" s="791">
        <f t="shared" si="640"/>
        <v>0</v>
      </c>
      <c r="DA611" s="791">
        <f t="shared" si="641"/>
        <v>0</v>
      </c>
      <c r="DC611" s="623">
        <f t="shared" si="625"/>
        <v>0</v>
      </c>
      <c r="DD611" s="789">
        <f t="shared" si="630"/>
        <v>0</v>
      </c>
      <c r="DF611" s="791">
        <f t="shared" si="631"/>
        <v>0</v>
      </c>
      <c r="DH611" s="791">
        <f t="shared" si="632"/>
        <v>0</v>
      </c>
      <c r="DU611" s="793">
        <f t="shared" si="626"/>
        <v>10000</v>
      </c>
      <c r="DV611" s="794">
        <f t="shared" si="644"/>
        <v>4166.6666666666661</v>
      </c>
      <c r="DW611" s="794">
        <f t="shared" si="645"/>
        <v>4166.6666666666661</v>
      </c>
      <c r="DX611" s="794">
        <f t="shared" si="633"/>
        <v>5833.3333333333339</v>
      </c>
      <c r="DY611" s="794">
        <f t="shared" si="634"/>
        <v>5833.3333333333339</v>
      </c>
      <c r="EG611" s="621"/>
    </row>
    <row r="612" spans="1:137" s="623" customFormat="1" hidden="1" x14ac:dyDescent="0.25">
      <c r="A612" s="778">
        <v>2026</v>
      </c>
      <c r="B612" s="778">
        <v>479</v>
      </c>
      <c r="C612" s="778" t="s">
        <v>58</v>
      </c>
      <c r="D612" s="778">
        <v>3000654</v>
      </c>
      <c r="E612" s="778">
        <v>5005023</v>
      </c>
      <c r="F612" s="778" t="s">
        <v>3011</v>
      </c>
      <c r="G612" s="778" t="s">
        <v>3012</v>
      </c>
      <c r="H612" s="778">
        <v>95</v>
      </c>
      <c r="I612" s="779" t="s">
        <v>992</v>
      </c>
      <c r="J612" s="780" t="s">
        <v>10</v>
      </c>
      <c r="K612" s="780" t="s">
        <v>60</v>
      </c>
      <c r="L612" s="778" t="str">
        <f t="shared" si="628"/>
        <v>2.3</v>
      </c>
      <c r="M612" s="781" t="s">
        <v>62</v>
      </c>
      <c r="N612" s="781"/>
      <c r="O612" s="778" t="s">
        <v>3247</v>
      </c>
      <c r="P612" s="778" t="s">
        <v>65</v>
      </c>
      <c r="Q612" s="782">
        <v>1</v>
      </c>
      <c r="R612" s="320">
        <v>10000</v>
      </c>
      <c r="S612" s="778">
        <v>30</v>
      </c>
      <c r="T612" s="778">
        <v>30</v>
      </c>
      <c r="U612" s="778"/>
      <c r="V612" s="778"/>
      <c r="W612" s="321"/>
      <c r="X612" s="321"/>
      <c r="Y612" s="321"/>
      <c r="Z612" s="322"/>
      <c r="AA612" s="322"/>
      <c r="AB612" s="322"/>
      <c r="AC612" s="322"/>
      <c r="AD612" s="322"/>
      <c r="AE612" s="320">
        <f t="shared" si="646"/>
        <v>20000</v>
      </c>
      <c r="AF612" s="327">
        <f>+$R612*(S612/30)</f>
        <v>10000</v>
      </c>
      <c r="AG612" s="327">
        <f>+$R612*(T612/30)</f>
        <v>10000</v>
      </c>
      <c r="AH612" s="327">
        <f t="shared" si="655"/>
        <v>0</v>
      </c>
      <c r="AI612" s="327">
        <f t="shared" si="658"/>
        <v>0</v>
      </c>
      <c r="AJ612" s="327">
        <f t="shared" si="659"/>
        <v>0</v>
      </c>
      <c r="AK612" s="327">
        <f t="shared" si="660"/>
        <v>0</v>
      </c>
      <c r="AL612" s="327">
        <f t="shared" si="661"/>
        <v>0</v>
      </c>
      <c r="AM612" s="327">
        <f t="shared" si="662"/>
        <v>0</v>
      </c>
      <c r="AN612" s="327">
        <f t="shared" si="663"/>
        <v>0</v>
      </c>
      <c r="AO612" s="327">
        <f t="shared" si="664"/>
        <v>0</v>
      </c>
      <c r="AP612" s="327">
        <f t="shared" si="665"/>
        <v>0</v>
      </c>
      <c r="AQ612" s="327">
        <f t="shared" si="666"/>
        <v>0</v>
      </c>
      <c r="AR612" s="264"/>
      <c r="AS612" s="623" t="s">
        <v>2578</v>
      </c>
      <c r="BA612" s="830"/>
      <c r="BB612" s="614" t="s">
        <v>1021</v>
      </c>
      <c r="BC612" s="384"/>
      <c r="BD612" s="384"/>
      <c r="BE612" s="384"/>
      <c r="BF612" s="806"/>
      <c r="BG612" s="384"/>
      <c r="BH612" s="616"/>
      <c r="BI612" s="616"/>
      <c r="BJ612" s="384"/>
      <c r="BK612" s="616"/>
      <c r="BL612" s="384"/>
      <c r="BM612" s="384"/>
      <c r="BN612" s="616"/>
      <c r="BO612" s="616"/>
      <c r="BP612" s="616"/>
      <c r="BQ612" s="616"/>
      <c r="BR612" s="616"/>
      <c r="BV612" s="639"/>
      <c r="BW612" s="639"/>
      <c r="BX612" s="791"/>
      <c r="BY612" s="696"/>
      <c r="BZ612" s="611"/>
      <c r="CA612" s="788"/>
      <c r="CB612" s="623">
        <f t="shared" si="647"/>
        <v>30</v>
      </c>
      <c r="CC612" s="791">
        <f t="shared" si="656"/>
        <v>10000</v>
      </c>
      <c r="CD612" s="786"/>
      <c r="CE612" s="791">
        <f>(R612/30*CD612)*Q612</f>
        <v>0</v>
      </c>
      <c r="CG612" s="791">
        <f t="shared" si="667"/>
        <v>0</v>
      </c>
      <c r="CH612" s="791">
        <f t="shared" si="629"/>
        <v>10000</v>
      </c>
      <c r="CI612" s="791">
        <f t="shared" si="657"/>
        <v>10000</v>
      </c>
      <c r="CJ612" s="788"/>
      <c r="CK612" s="623">
        <f t="shared" si="648"/>
        <v>30</v>
      </c>
      <c r="CL612" s="791">
        <f t="shared" si="649"/>
        <v>10000</v>
      </c>
      <c r="CN612" s="791">
        <f>(R612/30*CM612)*Q612</f>
        <v>0</v>
      </c>
      <c r="CP612" s="791">
        <f t="shared" si="668"/>
        <v>0</v>
      </c>
      <c r="CQ612" s="623">
        <f t="shared" si="623"/>
        <v>10000</v>
      </c>
      <c r="CR612" s="791">
        <f t="shared" si="624"/>
        <v>0</v>
      </c>
      <c r="CS612" s="831"/>
      <c r="CT612" s="623">
        <f t="shared" si="636"/>
        <v>0</v>
      </c>
      <c r="CU612" s="789">
        <f t="shared" si="637"/>
        <v>0</v>
      </c>
      <c r="CW612" s="791">
        <f t="shared" si="638"/>
        <v>0</v>
      </c>
      <c r="CY612" s="791">
        <f t="shared" si="639"/>
        <v>0</v>
      </c>
      <c r="CZ612" s="791">
        <f t="shared" si="640"/>
        <v>0</v>
      </c>
      <c r="DA612" s="791">
        <f t="shared" si="641"/>
        <v>0</v>
      </c>
      <c r="DC612" s="623">
        <f t="shared" si="625"/>
        <v>0</v>
      </c>
      <c r="DD612" s="789">
        <f t="shared" si="630"/>
        <v>0</v>
      </c>
      <c r="DF612" s="791">
        <f t="shared" si="631"/>
        <v>0</v>
      </c>
      <c r="DH612" s="791">
        <f t="shared" si="632"/>
        <v>0</v>
      </c>
      <c r="DU612" s="793">
        <f t="shared" si="626"/>
        <v>0</v>
      </c>
      <c r="DV612" s="794">
        <f t="shared" si="644"/>
        <v>0</v>
      </c>
      <c r="DW612" s="794">
        <f t="shared" si="645"/>
        <v>0</v>
      </c>
      <c r="DX612" s="794">
        <f t="shared" si="633"/>
        <v>0</v>
      </c>
      <c r="DY612" s="794">
        <f t="shared" si="634"/>
        <v>0</v>
      </c>
      <c r="EG612" s="621"/>
    </row>
    <row r="613" spans="1:137" s="2317" customFormat="1" ht="23.25" hidden="1" customHeight="1" x14ac:dyDescent="0.25">
      <c r="A613" s="2310">
        <v>2026</v>
      </c>
      <c r="B613" s="778">
        <v>479</v>
      </c>
      <c r="C613" s="778" t="s">
        <v>58</v>
      </c>
      <c r="D613" s="778">
        <v>3000654</v>
      </c>
      <c r="E613" s="778">
        <v>5005023</v>
      </c>
      <c r="F613" s="778" t="s">
        <v>3011</v>
      </c>
      <c r="G613" s="2310" t="s">
        <v>3012</v>
      </c>
      <c r="H613" s="2310">
        <v>95</v>
      </c>
      <c r="I613" s="779" t="s">
        <v>992</v>
      </c>
      <c r="J613" s="780" t="s">
        <v>10</v>
      </c>
      <c r="K613" s="780" t="s">
        <v>60</v>
      </c>
      <c r="L613" s="778" t="str">
        <f t="shared" si="628"/>
        <v>2.3</v>
      </c>
      <c r="M613" s="2311" t="s">
        <v>62</v>
      </c>
      <c r="N613" s="781"/>
      <c r="O613" s="2310" t="s">
        <v>3197</v>
      </c>
      <c r="P613" s="2310" t="s">
        <v>65</v>
      </c>
      <c r="Q613" s="2313">
        <v>1</v>
      </c>
      <c r="R613" s="2314">
        <v>5000</v>
      </c>
      <c r="S613" s="2310">
        <v>30</v>
      </c>
      <c r="T613" s="2310">
        <v>30</v>
      </c>
      <c r="U613" s="2310"/>
      <c r="V613" s="2310"/>
      <c r="W613" s="2315"/>
      <c r="X613" s="321"/>
      <c r="Y613" s="321"/>
      <c r="Z613" s="322"/>
      <c r="AA613" s="322"/>
      <c r="AB613" s="322"/>
      <c r="AC613" s="322"/>
      <c r="AD613" s="322"/>
      <c r="AE613" s="2314">
        <f t="shared" si="646"/>
        <v>10000</v>
      </c>
      <c r="AF613" s="327">
        <f>+$R613*(S613/30)*Q613</f>
        <v>5000</v>
      </c>
      <c r="AG613" s="327">
        <f>+$R613*(T613/30)*Q613</f>
        <v>5000</v>
      </c>
      <c r="AH613" s="327">
        <f t="shared" si="655"/>
        <v>0</v>
      </c>
      <c r="AI613" s="327">
        <f t="shared" si="658"/>
        <v>0</v>
      </c>
      <c r="AJ613" s="327">
        <f t="shared" si="659"/>
        <v>0</v>
      </c>
      <c r="AK613" s="327">
        <f t="shared" si="660"/>
        <v>0</v>
      </c>
      <c r="AL613" s="327">
        <f t="shared" si="661"/>
        <v>0</v>
      </c>
      <c r="AM613" s="327">
        <f t="shared" si="662"/>
        <v>0</v>
      </c>
      <c r="AN613" s="327">
        <f t="shared" si="663"/>
        <v>0</v>
      </c>
      <c r="AO613" s="327">
        <f t="shared" si="664"/>
        <v>0</v>
      </c>
      <c r="AP613" s="327">
        <f t="shared" si="665"/>
        <v>0</v>
      </c>
      <c r="AQ613" s="327">
        <f t="shared" si="666"/>
        <v>0</v>
      </c>
      <c r="AR613" s="2321">
        <v>4500</v>
      </c>
      <c r="AS613" s="2317" t="s">
        <v>2578</v>
      </c>
      <c r="AT613" s="623"/>
      <c r="AU613" s="623"/>
      <c r="AV613" s="623"/>
      <c r="AW613" s="623"/>
      <c r="AX613" s="623"/>
      <c r="AY613" s="623"/>
      <c r="AZ613" s="623"/>
      <c r="BA613" s="830"/>
      <c r="BB613" s="2318" t="s">
        <v>995</v>
      </c>
      <c r="BC613" s="384" t="s">
        <v>3235</v>
      </c>
      <c r="BD613" s="384"/>
      <c r="BE613" s="384" t="s">
        <v>3236</v>
      </c>
      <c r="BF613" s="806">
        <v>46051</v>
      </c>
      <c r="BG613" s="384"/>
      <c r="BH613" s="616"/>
      <c r="BI613" s="616"/>
      <c r="BJ613" s="384"/>
      <c r="BK613" s="616"/>
      <c r="BL613" s="384"/>
      <c r="BM613" s="384"/>
      <c r="BN613" s="616"/>
      <c r="BO613" s="616"/>
      <c r="BP613" s="616"/>
      <c r="BQ613" s="2116"/>
      <c r="BR613" s="2116"/>
      <c r="BS613" s="2319" t="s">
        <v>1523</v>
      </c>
      <c r="BT613" s="812" t="s">
        <v>1103</v>
      </c>
      <c r="BU613" s="812" t="s">
        <v>3248</v>
      </c>
      <c r="BV613" s="616">
        <v>48112803</v>
      </c>
      <c r="BW613" s="639">
        <v>10481128035</v>
      </c>
      <c r="BX613" s="791">
        <v>5000</v>
      </c>
      <c r="BY613" s="629">
        <v>46055</v>
      </c>
      <c r="BZ613" s="618">
        <v>46081</v>
      </c>
      <c r="CA613" s="788"/>
      <c r="CB613" s="623">
        <f t="shared" si="647"/>
        <v>30</v>
      </c>
      <c r="CC613" s="791">
        <f t="shared" si="656"/>
        <v>5000</v>
      </c>
      <c r="CD613" s="786"/>
      <c r="CE613" s="791"/>
      <c r="CF613" s="623"/>
      <c r="CG613" s="791">
        <f t="shared" si="667"/>
        <v>0</v>
      </c>
      <c r="CH613" s="791">
        <f t="shared" si="629"/>
        <v>5000</v>
      </c>
      <c r="CI613" s="791">
        <f t="shared" si="657"/>
        <v>5000</v>
      </c>
      <c r="CJ613" s="788"/>
      <c r="CK613" s="623">
        <f t="shared" si="648"/>
        <v>30</v>
      </c>
      <c r="CL613" s="791">
        <f t="shared" si="649"/>
        <v>5000</v>
      </c>
      <c r="CM613" s="623">
        <v>27</v>
      </c>
      <c r="CN613" s="791">
        <v>4500</v>
      </c>
      <c r="CO613" s="623">
        <v>27</v>
      </c>
      <c r="CP613" s="791">
        <f t="shared" si="668"/>
        <v>4500</v>
      </c>
      <c r="CQ613" s="623">
        <f t="shared" si="623"/>
        <v>500</v>
      </c>
      <c r="CR613" s="791">
        <f t="shared" si="624"/>
        <v>4500</v>
      </c>
      <c r="CS613" s="831"/>
      <c r="CT613" s="623">
        <f t="shared" si="636"/>
        <v>0</v>
      </c>
      <c r="CU613" s="789">
        <f t="shared" si="637"/>
        <v>0</v>
      </c>
      <c r="CV613" s="623"/>
      <c r="CW613" s="791">
        <f t="shared" si="638"/>
        <v>0</v>
      </c>
      <c r="CX613" s="623"/>
      <c r="CY613" s="791">
        <f t="shared" si="639"/>
        <v>0</v>
      </c>
      <c r="CZ613" s="791">
        <f t="shared" si="640"/>
        <v>0</v>
      </c>
      <c r="DA613" s="791">
        <f t="shared" si="641"/>
        <v>0</v>
      </c>
      <c r="DB613" s="623"/>
      <c r="DC613" s="623">
        <f t="shared" si="625"/>
        <v>0</v>
      </c>
      <c r="DD613" s="789">
        <f t="shared" si="630"/>
        <v>0</v>
      </c>
      <c r="DE613" s="623"/>
      <c r="DF613" s="791">
        <f t="shared" si="631"/>
        <v>0</v>
      </c>
      <c r="DG613" s="623"/>
      <c r="DH613" s="791">
        <f t="shared" si="632"/>
        <v>0</v>
      </c>
      <c r="DI613" s="623"/>
      <c r="DJ613" s="623"/>
      <c r="DK613" s="623"/>
      <c r="DL613" s="623"/>
      <c r="DM613" s="623"/>
      <c r="DN613" s="623"/>
      <c r="DO613" s="623"/>
      <c r="DP613" s="623"/>
      <c r="DQ613" s="623"/>
      <c r="DR613" s="623"/>
      <c r="DS613" s="623"/>
      <c r="DU613" s="2320">
        <f t="shared" si="626"/>
        <v>4500</v>
      </c>
      <c r="DV613" s="2321">
        <f t="shared" si="644"/>
        <v>4500</v>
      </c>
      <c r="DW613" s="2321">
        <f t="shared" si="645"/>
        <v>4500</v>
      </c>
      <c r="DX613" s="2321">
        <f t="shared" si="633"/>
        <v>0</v>
      </c>
      <c r="DY613" s="2321">
        <f t="shared" si="634"/>
        <v>0</v>
      </c>
      <c r="EG613" s="1946"/>
    </row>
    <row r="614" spans="1:137" s="2317" customFormat="1" hidden="1" x14ac:dyDescent="0.25">
      <c r="A614" s="2310">
        <v>2026</v>
      </c>
      <c r="B614" s="778">
        <v>479</v>
      </c>
      <c r="C614" s="778" t="s">
        <v>58</v>
      </c>
      <c r="D614" s="778">
        <v>3000654</v>
      </c>
      <c r="E614" s="778">
        <v>5005023</v>
      </c>
      <c r="F614" s="778" t="s">
        <v>3011</v>
      </c>
      <c r="G614" s="2310" t="s">
        <v>3012</v>
      </c>
      <c r="H614" s="2310">
        <v>95</v>
      </c>
      <c r="I614" s="779" t="s">
        <v>992</v>
      </c>
      <c r="J614" s="780" t="s">
        <v>10</v>
      </c>
      <c r="K614" s="780" t="s">
        <v>60</v>
      </c>
      <c r="L614" s="778" t="str">
        <f t="shared" si="628"/>
        <v>2.3</v>
      </c>
      <c r="M614" s="2311" t="s">
        <v>62</v>
      </c>
      <c r="N614" s="781"/>
      <c r="O614" s="2310" t="s">
        <v>3197</v>
      </c>
      <c r="P614" s="2310" t="s">
        <v>65</v>
      </c>
      <c r="Q614" s="2313">
        <v>1</v>
      </c>
      <c r="R614" s="2314">
        <v>5000</v>
      </c>
      <c r="S614" s="2310">
        <v>30</v>
      </c>
      <c r="T614" s="2310">
        <v>30</v>
      </c>
      <c r="U614" s="2310"/>
      <c r="V614" s="2310"/>
      <c r="W614" s="2315"/>
      <c r="X614" s="321"/>
      <c r="Y614" s="321"/>
      <c r="Z614" s="322"/>
      <c r="AA614" s="322"/>
      <c r="AB614" s="322"/>
      <c r="AC614" s="322"/>
      <c r="AD614" s="322"/>
      <c r="AE614" s="2314">
        <f t="shared" si="646"/>
        <v>10000</v>
      </c>
      <c r="AF614" s="327">
        <f>+$R614*(S614/30)*Q614</f>
        <v>5000</v>
      </c>
      <c r="AG614" s="327">
        <f>+$R614*(T614/30)*Q614</f>
        <v>5000</v>
      </c>
      <c r="AH614" s="327">
        <f t="shared" si="655"/>
        <v>0</v>
      </c>
      <c r="AI614" s="327">
        <f t="shared" si="658"/>
        <v>0</v>
      </c>
      <c r="AJ614" s="327">
        <f t="shared" si="659"/>
        <v>0</v>
      </c>
      <c r="AK614" s="327">
        <f t="shared" si="660"/>
        <v>0</v>
      </c>
      <c r="AL614" s="327">
        <f t="shared" si="661"/>
        <v>0</v>
      </c>
      <c r="AM614" s="327">
        <f t="shared" si="662"/>
        <v>0</v>
      </c>
      <c r="AN614" s="327">
        <f t="shared" si="663"/>
        <v>0</v>
      </c>
      <c r="AO614" s="327">
        <f t="shared" si="664"/>
        <v>0</v>
      </c>
      <c r="AP614" s="327">
        <f t="shared" si="665"/>
        <v>0</v>
      </c>
      <c r="AQ614" s="327">
        <f t="shared" si="666"/>
        <v>0</v>
      </c>
      <c r="AR614" s="2316">
        <v>4500</v>
      </c>
      <c r="AS614" s="2317" t="s">
        <v>2578</v>
      </c>
      <c r="AT614" s="623"/>
      <c r="AU614" s="623"/>
      <c r="AV614" s="623"/>
      <c r="AW614" s="623"/>
      <c r="AX614" s="623"/>
      <c r="AY614" s="623"/>
      <c r="AZ614" s="623"/>
      <c r="BA614" s="830"/>
      <c r="BB614" s="2318" t="s">
        <v>995</v>
      </c>
      <c r="BC614" s="384" t="s">
        <v>3235</v>
      </c>
      <c r="BD614" s="384"/>
      <c r="BE614" s="384" t="s">
        <v>3236</v>
      </c>
      <c r="BF614" s="806">
        <v>46051</v>
      </c>
      <c r="BG614" s="384"/>
      <c r="BH614" s="616">
        <v>3346</v>
      </c>
      <c r="BI614" s="616"/>
      <c r="BJ614" s="384" t="s">
        <v>3018</v>
      </c>
      <c r="BK614" s="616"/>
      <c r="BL614" s="384"/>
      <c r="BM614" s="384"/>
      <c r="BN614" s="616"/>
      <c r="BO614" s="616"/>
      <c r="BP614" s="616"/>
      <c r="BQ614" s="2116"/>
      <c r="BR614" s="2116"/>
      <c r="BS614" s="2319" t="s">
        <v>2728</v>
      </c>
      <c r="BT614" s="812" t="s">
        <v>3249</v>
      </c>
      <c r="BU614" s="812" t="s">
        <v>3250</v>
      </c>
      <c r="BV614" s="616">
        <v>42309854</v>
      </c>
      <c r="BW614" s="639">
        <v>10423098541</v>
      </c>
      <c r="BX614" s="835">
        <v>5000</v>
      </c>
      <c r="BY614" s="629">
        <v>46058</v>
      </c>
      <c r="BZ614" s="618">
        <v>46081</v>
      </c>
      <c r="CA614" s="788"/>
      <c r="CB614" s="623">
        <f t="shared" si="647"/>
        <v>30</v>
      </c>
      <c r="CC614" s="791">
        <f t="shared" si="656"/>
        <v>5000</v>
      </c>
      <c r="CD614" s="786"/>
      <c r="CE614" s="791"/>
      <c r="CF614" s="623"/>
      <c r="CG614" s="791">
        <f t="shared" si="667"/>
        <v>0</v>
      </c>
      <c r="CH614" s="791">
        <f t="shared" si="629"/>
        <v>5000</v>
      </c>
      <c r="CI614" s="791">
        <f t="shared" si="657"/>
        <v>5000</v>
      </c>
      <c r="CJ614" s="788"/>
      <c r="CK614" s="623">
        <f t="shared" si="648"/>
        <v>30</v>
      </c>
      <c r="CL614" s="791">
        <f t="shared" si="649"/>
        <v>5000</v>
      </c>
      <c r="CM614" s="623">
        <v>27</v>
      </c>
      <c r="CN614" s="791">
        <v>4500</v>
      </c>
      <c r="CO614" s="623">
        <v>27</v>
      </c>
      <c r="CP614" s="791">
        <f t="shared" si="668"/>
        <v>4500</v>
      </c>
      <c r="CQ614" s="623">
        <f t="shared" si="623"/>
        <v>500</v>
      </c>
      <c r="CR614" s="791">
        <f t="shared" si="624"/>
        <v>4500</v>
      </c>
      <c r="CS614" s="831"/>
      <c r="CT614" s="623">
        <f t="shared" si="636"/>
        <v>0</v>
      </c>
      <c r="CU614" s="789">
        <f t="shared" si="637"/>
        <v>0</v>
      </c>
      <c r="CV614" s="623"/>
      <c r="CW614" s="791">
        <f t="shared" si="638"/>
        <v>0</v>
      </c>
      <c r="CX614" s="623"/>
      <c r="CY614" s="791">
        <f t="shared" si="639"/>
        <v>0</v>
      </c>
      <c r="CZ614" s="791">
        <f t="shared" si="640"/>
        <v>0</v>
      </c>
      <c r="DA614" s="791">
        <f t="shared" si="641"/>
        <v>0</v>
      </c>
      <c r="DB614" s="623"/>
      <c r="DC614" s="623">
        <f t="shared" si="625"/>
        <v>0</v>
      </c>
      <c r="DD614" s="789">
        <f t="shared" si="630"/>
        <v>0</v>
      </c>
      <c r="DE614" s="623"/>
      <c r="DF614" s="791">
        <f t="shared" si="631"/>
        <v>0</v>
      </c>
      <c r="DG614" s="623"/>
      <c r="DH614" s="791">
        <f t="shared" si="632"/>
        <v>0</v>
      </c>
      <c r="DI614" s="623"/>
      <c r="DJ614" s="623"/>
      <c r="DK614" s="623"/>
      <c r="DL614" s="623"/>
      <c r="DM614" s="623"/>
      <c r="DN614" s="623"/>
      <c r="DO614" s="623"/>
      <c r="DP614" s="623"/>
      <c r="DQ614" s="623"/>
      <c r="DR614" s="623"/>
      <c r="DS614" s="623"/>
      <c r="DU614" s="2320">
        <f t="shared" si="626"/>
        <v>4500</v>
      </c>
      <c r="DV614" s="2321">
        <f t="shared" si="644"/>
        <v>4500</v>
      </c>
      <c r="DW614" s="2321">
        <f t="shared" si="645"/>
        <v>4500</v>
      </c>
      <c r="DX614" s="2321">
        <f t="shared" si="633"/>
        <v>0</v>
      </c>
      <c r="DY614" s="2321">
        <f t="shared" si="634"/>
        <v>0</v>
      </c>
      <c r="EG614" s="1946"/>
    </row>
    <row r="615" spans="1:137" s="2317" customFormat="1" ht="23.25" hidden="1" customHeight="1" x14ac:dyDescent="0.25">
      <c r="A615" s="2310">
        <v>2026</v>
      </c>
      <c r="B615" s="778">
        <v>479</v>
      </c>
      <c r="C615" s="778" t="s">
        <v>58</v>
      </c>
      <c r="D615" s="778">
        <v>3000654</v>
      </c>
      <c r="E615" s="778">
        <v>5005023</v>
      </c>
      <c r="F615" s="778" t="s">
        <v>3011</v>
      </c>
      <c r="G615" s="2310" t="s">
        <v>3012</v>
      </c>
      <c r="H615" s="2310">
        <v>95</v>
      </c>
      <c r="I615" s="779" t="s">
        <v>992</v>
      </c>
      <c r="J615" s="780" t="s">
        <v>10</v>
      </c>
      <c r="K615" s="780" t="s">
        <v>60</v>
      </c>
      <c r="L615" s="778" t="str">
        <f t="shared" si="628"/>
        <v>2.3</v>
      </c>
      <c r="M615" s="2311" t="s">
        <v>62</v>
      </c>
      <c r="N615" s="781"/>
      <c r="O615" s="2310" t="s">
        <v>3197</v>
      </c>
      <c r="P615" s="2310" t="s">
        <v>65</v>
      </c>
      <c r="Q615" s="2313">
        <v>1</v>
      </c>
      <c r="R615" s="2314">
        <v>5000</v>
      </c>
      <c r="S615" s="2310">
        <v>30</v>
      </c>
      <c r="T615" s="2310">
        <v>30</v>
      </c>
      <c r="U615" s="2310"/>
      <c r="V615" s="2310"/>
      <c r="W615" s="2315"/>
      <c r="X615" s="321"/>
      <c r="Y615" s="321"/>
      <c r="Z615" s="322"/>
      <c r="AA615" s="322"/>
      <c r="AB615" s="322"/>
      <c r="AC615" s="322"/>
      <c r="AD615" s="322"/>
      <c r="AE615" s="2314">
        <f t="shared" si="646"/>
        <v>10000</v>
      </c>
      <c r="AF615" s="327">
        <v>5000</v>
      </c>
      <c r="AG615" s="327">
        <f>+$R615*(T615/30)*Q615</f>
        <v>5000</v>
      </c>
      <c r="AH615" s="327">
        <f t="shared" si="655"/>
        <v>0</v>
      </c>
      <c r="AI615" s="327">
        <f t="shared" si="658"/>
        <v>0</v>
      </c>
      <c r="AJ615" s="327">
        <f t="shared" si="659"/>
        <v>0</v>
      </c>
      <c r="AK615" s="327">
        <f t="shared" si="660"/>
        <v>0</v>
      </c>
      <c r="AL615" s="327">
        <f t="shared" si="661"/>
        <v>0</v>
      </c>
      <c r="AM615" s="327">
        <f t="shared" si="662"/>
        <v>0</v>
      </c>
      <c r="AN615" s="327">
        <f t="shared" si="663"/>
        <v>0</v>
      </c>
      <c r="AO615" s="327">
        <f t="shared" si="664"/>
        <v>0</v>
      </c>
      <c r="AP615" s="327">
        <f t="shared" si="665"/>
        <v>0</v>
      </c>
      <c r="AQ615" s="327">
        <f t="shared" si="666"/>
        <v>0</v>
      </c>
      <c r="AR615" s="2316">
        <v>1833.33</v>
      </c>
      <c r="AS615" s="2317" t="s">
        <v>2578</v>
      </c>
      <c r="AT615" s="623"/>
      <c r="AU615" s="623"/>
      <c r="AV615" s="623"/>
      <c r="AW615" s="623"/>
      <c r="AX615" s="623"/>
      <c r="AY615" s="623"/>
      <c r="AZ615" s="623"/>
      <c r="BA615" s="830"/>
      <c r="BB615" s="2318" t="s">
        <v>995</v>
      </c>
      <c r="BC615" s="384" t="s">
        <v>3241</v>
      </c>
      <c r="BD615" s="384" t="s">
        <v>3242</v>
      </c>
      <c r="BE615" s="384" t="s">
        <v>3243</v>
      </c>
      <c r="BF615" s="806">
        <v>46071</v>
      </c>
      <c r="BG615" s="384"/>
      <c r="BH615" s="616"/>
      <c r="BI615" s="616"/>
      <c r="BJ615" s="384"/>
      <c r="BK615" s="616"/>
      <c r="BL615" s="384"/>
      <c r="BM615" s="384"/>
      <c r="BN615" s="616"/>
      <c r="BO615" s="616"/>
      <c r="BP615" s="646"/>
      <c r="BQ615" s="2138"/>
      <c r="BR615" s="2138"/>
      <c r="BS615" s="2338" t="s">
        <v>3251</v>
      </c>
      <c r="BT615" s="828" t="s">
        <v>1521</v>
      </c>
      <c r="BU615" s="828" t="s">
        <v>3252</v>
      </c>
      <c r="BV615" s="646">
        <v>46734878</v>
      </c>
      <c r="BW615" s="785">
        <v>10467348782</v>
      </c>
      <c r="BX615" s="791">
        <v>5000</v>
      </c>
      <c r="BY615" s="629">
        <v>46071</v>
      </c>
      <c r="BZ615" s="618">
        <v>46081</v>
      </c>
      <c r="CA615" s="788"/>
      <c r="CB615" s="623">
        <f t="shared" si="647"/>
        <v>30</v>
      </c>
      <c r="CC615" s="791">
        <f t="shared" si="656"/>
        <v>5000</v>
      </c>
      <c r="CD615" s="786"/>
      <c r="CE615" s="791"/>
      <c r="CF615" s="623"/>
      <c r="CG615" s="791">
        <f t="shared" si="667"/>
        <v>0</v>
      </c>
      <c r="CH615" s="791">
        <f t="shared" si="629"/>
        <v>5000</v>
      </c>
      <c r="CI615" s="791">
        <f t="shared" si="657"/>
        <v>5000</v>
      </c>
      <c r="CJ615" s="788"/>
      <c r="CK615" s="623">
        <f t="shared" si="648"/>
        <v>30</v>
      </c>
      <c r="CL615" s="791">
        <f t="shared" si="649"/>
        <v>5000</v>
      </c>
      <c r="CM615" s="623">
        <v>11</v>
      </c>
      <c r="CN615" s="791">
        <v>1833.33</v>
      </c>
      <c r="CO615" s="623"/>
      <c r="CP615" s="791">
        <f t="shared" si="668"/>
        <v>0</v>
      </c>
      <c r="CQ615" s="623">
        <f t="shared" si="623"/>
        <v>3166.67</v>
      </c>
      <c r="CR615" s="791">
        <f t="shared" si="624"/>
        <v>1833.33</v>
      </c>
      <c r="CS615" s="831"/>
      <c r="CT615" s="623">
        <f t="shared" si="636"/>
        <v>0</v>
      </c>
      <c r="CU615" s="789">
        <f t="shared" si="637"/>
        <v>0</v>
      </c>
      <c r="CV615" s="623"/>
      <c r="CW615" s="791">
        <f t="shared" si="638"/>
        <v>0</v>
      </c>
      <c r="CX615" s="623"/>
      <c r="CY615" s="791">
        <f t="shared" si="639"/>
        <v>0</v>
      </c>
      <c r="CZ615" s="791">
        <f t="shared" si="640"/>
        <v>0</v>
      </c>
      <c r="DA615" s="791">
        <f t="shared" si="641"/>
        <v>0</v>
      </c>
      <c r="DB615" s="623"/>
      <c r="DC615" s="623">
        <f t="shared" si="625"/>
        <v>0</v>
      </c>
      <c r="DD615" s="789">
        <f t="shared" si="630"/>
        <v>0</v>
      </c>
      <c r="DE615" s="623"/>
      <c r="DF615" s="791">
        <f t="shared" si="631"/>
        <v>0</v>
      </c>
      <c r="DG615" s="623"/>
      <c r="DH615" s="791">
        <f t="shared" si="632"/>
        <v>0</v>
      </c>
      <c r="DI615" s="623"/>
      <c r="DJ615" s="623"/>
      <c r="DK615" s="623"/>
      <c r="DL615" s="623"/>
      <c r="DM615" s="623"/>
      <c r="DN615" s="623"/>
      <c r="DO615" s="623"/>
      <c r="DP615" s="623"/>
      <c r="DQ615" s="623"/>
      <c r="DR615" s="623"/>
      <c r="DS615" s="623"/>
      <c r="DU615" s="2320">
        <f t="shared" si="626"/>
        <v>1833.33</v>
      </c>
      <c r="DV615" s="2321">
        <f t="shared" si="644"/>
        <v>1833.33</v>
      </c>
      <c r="DW615" s="2321">
        <v>1833.33</v>
      </c>
      <c r="DX615" s="2321">
        <f t="shared" si="633"/>
        <v>0</v>
      </c>
      <c r="DY615" s="2321">
        <f t="shared" si="634"/>
        <v>0</v>
      </c>
      <c r="EG615" s="1946"/>
    </row>
    <row r="616" spans="1:137" s="2317" customFormat="1" ht="28.5" hidden="1" customHeight="1" x14ac:dyDescent="0.25">
      <c r="A616" s="2310">
        <v>2026</v>
      </c>
      <c r="B616" s="778">
        <v>479</v>
      </c>
      <c r="C616" s="778" t="s">
        <v>58</v>
      </c>
      <c r="D616" s="778">
        <v>3000654</v>
      </c>
      <c r="E616" s="778">
        <v>5005023</v>
      </c>
      <c r="F616" s="778" t="s">
        <v>3011</v>
      </c>
      <c r="G616" s="2310" t="s">
        <v>3012</v>
      </c>
      <c r="H616" s="2310">
        <v>95</v>
      </c>
      <c r="I616" s="779" t="s">
        <v>992</v>
      </c>
      <c r="J616" s="780" t="s">
        <v>10</v>
      </c>
      <c r="K616" s="780" t="s">
        <v>60</v>
      </c>
      <c r="L616" s="778" t="str">
        <f t="shared" si="628"/>
        <v>2.3</v>
      </c>
      <c r="M616" s="2311" t="s">
        <v>62</v>
      </c>
      <c r="N616" s="781"/>
      <c r="O616" s="2310" t="s">
        <v>3253</v>
      </c>
      <c r="P616" s="2310" t="s">
        <v>65</v>
      </c>
      <c r="Q616" s="2313">
        <v>1</v>
      </c>
      <c r="R616" s="2314">
        <v>5000</v>
      </c>
      <c r="S616" s="2310">
        <v>30</v>
      </c>
      <c r="T616" s="2310">
        <v>30</v>
      </c>
      <c r="U616" s="2310"/>
      <c r="V616" s="2310"/>
      <c r="W616" s="2315"/>
      <c r="X616" s="321"/>
      <c r="Y616" s="321"/>
      <c r="Z616" s="322"/>
      <c r="AA616" s="322"/>
      <c r="AB616" s="322"/>
      <c r="AC616" s="322"/>
      <c r="AD616" s="322"/>
      <c r="AE616" s="2314">
        <f t="shared" si="646"/>
        <v>10000</v>
      </c>
      <c r="AF616" s="327">
        <f>+$R616*(S616/30)</f>
        <v>5000</v>
      </c>
      <c r="AG616" s="327">
        <f>+$R616*(T616/30)</f>
        <v>5000</v>
      </c>
      <c r="AH616" s="327">
        <f t="shared" si="655"/>
        <v>0</v>
      </c>
      <c r="AI616" s="327">
        <f t="shared" si="658"/>
        <v>0</v>
      </c>
      <c r="AJ616" s="327">
        <f t="shared" si="659"/>
        <v>0</v>
      </c>
      <c r="AK616" s="327">
        <f t="shared" si="660"/>
        <v>0</v>
      </c>
      <c r="AL616" s="327">
        <f t="shared" si="661"/>
        <v>0</v>
      </c>
      <c r="AM616" s="327">
        <f t="shared" si="662"/>
        <v>0</v>
      </c>
      <c r="AN616" s="327">
        <f t="shared" si="663"/>
        <v>0</v>
      </c>
      <c r="AO616" s="327">
        <f t="shared" si="664"/>
        <v>0</v>
      </c>
      <c r="AP616" s="327">
        <f t="shared" si="665"/>
        <v>0</v>
      </c>
      <c r="AQ616" s="327">
        <f t="shared" si="666"/>
        <v>0</v>
      </c>
      <c r="AR616" s="2316">
        <v>4500</v>
      </c>
      <c r="AS616" s="2317" t="s">
        <v>2578</v>
      </c>
      <c r="AT616" s="623"/>
      <c r="AU616" s="623"/>
      <c r="AV616" s="623"/>
      <c r="AW616" s="623"/>
      <c r="AX616" s="623"/>
      <c r="AY616" s="623"/>
      <c r="AZ616" s="623"/>
      <c r="BA616" s="830"/>
      <c r="BB616" s="2318" t="s">
        <v>995</v>
      </c>
      <c r="BC616" s="836" t="s">
        <v>3254</v>
      </c>
      <c r="BD616" s="384" t="s">
        <v>3255</v>
      </c>
      <c r="BE616" s="836" t="s">
        <v>3256</v>
      </c>
      <c r="BF616" s="837" t="s">
        <v>3257</v>
      </c>
      <c r="BG616" s="384"/>
      <c r="BH616" s="616">
        <v>3348</v>
      </c>
      <c r="BI616" s="616"/>
      <c r="BJ616" s="384" t="s">
        <v>3018</v>
      </c>
      <c r="BK616" s="616"/>
      <c r="BL616" s="384"/>
      <c r="BM616" s="384"/>
      <c r="BN616" s="616"/>
      <c r="BO616" s="616"/>
      <c r="BP616" s="616"/>
      <c r="BQ616" s="2116"/>
      <c r="BR616" s="2116"/>
      <c r="BS616" s="2319" t="s">
        <v>2821</v>
      </c>
      <c r="BT616" s="812" t="s">
        <v>1248</v>
      </c>
      <c r="BU616" s="812" t="s">
        <v>3258</v>
      </c>
      <c r="BV616" s="616">
        <v>40694257</v>
      </c>
      <c r="BW616" s="639">
        <v>10406942576</v>
      </c>
      <c r="BX616" s="791">
        <v>5000</v>
      </c>
      <c r="BY616" s="629">
        <v>46058</v>
      </c>
      <c r="BZ616" s="618">
        <v>46081</v>
      </c>
      <c r="CA616" s="788"/>
      <c r="CB616" s="623">
        <f t="shared" si="647"/>
        <v>30</v>
      </c>
      <c r="CC616" s="791">
        <f t="shared" si="656"/>
        <v>5000</v>
      </c>
      <c r="CD616" s="786"/>
      <c r="CE616" s="791">
        <f t="shared" ref="CE616:CE628" si="669">(R616/30*CD616)*Q616</f>
        <v>0</v>
      </c>
      <c r="CF616" s="623"/>
      <c r="CG616" s="791">
        <f t="shared" si="667"/>
        <v>0</v>
      </c>
      <c r="CH616" s="791">
        <f t="shared" si="629"/>
        <v>5000</v>
      </c>
      <c r="CI616" s="791">
        <f t="shared" si="657"/>
        <v>5000</v>
      </c>
      <c r="CJ616" s="788"/>
      <c r="CK616" s="623">
        <f t="shared" si="648"/>
        <v>30</v>
      </c>
      <c r="CL616" s="791">
        <f t="shared" si="649"/>
        <v>5000</v>
      </c>
      <c r="CM616" s="623">
        <v>27</v>
      </c>
      <c r="CN616" s="791">
        <f t="shared" ref="CN616:CN628" si="670">(R616/30*CM616)*Q616</f>
        <v>4500</v>
      </c>
      <c r="CO616" s="623">
        <v>27</v>
      </c>
      <c r="CP616" s="791">
        <f t="shared" si="668"/>
        <v>4500</v>
      </c>
      <c r="CQ616" s="623">
        <f t="shared" si="623"/>
        <v>500</v>
      </c>
      <c r="CR616" s="791">
        <f t="shared" si="624"/>
        <v>4500</v>
      </c>
      <c r="CS616" s="831"/>
      <c r="CT616" s="623">
        <f t="shared" si="636"/>
        <v>0</v>
      </c>
      <c r="CU616" s="789">
        <f t="shared" si="637"/>
        <v>0</v>
      </c>
      <c r="CV616" s="623"/>
      <c r="CW616" s="791">
        <f t="shared" si="638"/>
        <v>0</v>
      </c>
      <c r="CX616" s="623"/>
      <c r="CY616" s="791">
        <f t="shared" si="639"/>
        <v>0</v>
      </c>
      <c r="CZ616" s="791">
        <f t="shared" si="640"/>
        <v>0</v>
      </c>
      <c r="DA616" s="791">
        <f t="shared" si="641"/>
        <v>0</v>
      </c>
      <c r="DB616" s="623"/>
      <c r="DC616" s="623">
        <f t="shared" si="625"/>
        <v>0</v>
      </c>
      <c r="DD616" s="789">
        <f t="shared" si="630"/>
        <v>0</v>
      </c>
      <c r="DE616" s="623"/>
      <c r="DF616" s="791">
        <f t="shared" si="631"/>
        <v>0</v>
      </c>
      <c r="DG616" s="623"/>
      <c r="DH616" s="791">
        <f t="shared" si="632"/>
        <v>0</v>
      </c>
      <c r="DI616" s="623"/>
      <c r="DJ616" s="623"/>
      <c r="DK616" s="623"/>
      <c r="DL616" s="623"/>
      <c r="DM616" s="623"/>
      <c r="DN616" s="623"/>
      <c r="DO616" s="623"/>
      <c r="DP616" s="623"/>
      <c r="DQ616" s="623"/>
      <c r="DR616" s="623"/>
      <c r="DS616" s="623"/>
      <c r="DU616" s="2320">
        <f t="shared" si="626"/>
        <v>4500</v>
      </c>
      <c r="DV616" s="2321">
        <f t="shared" si="644"/>
        <v>4500</v>
      </c>
      <c r="DW616" s="2321">
        <f>CG616+CP616+CY616+DH616</f>
        <v>4500</v>
      </c>
      <c r="DX616" s="2321">
        <f t="shared" si="633"/>
        <v>0</v>
      </c>
      <c r="DY616" s="2321">
        <f t="shared" si="634"/>
        <v>0</v>
      </c>
      <c r="EG616" s="1946"/>
    </row>
    <row r="617" spans="1:137" s="2317" customFormat="1" ht="27" hidden="1" customHeight="1" x14ac:dyDescent="0.25">
      <c r="A617" s="2310">
        <v>2026</v>
      </c>
      <c r="B617" s="778">
        <v>479</v>
      </c>
      <c r="C617" s="778" t="s">
        <v>58</v>
      </c>
      <c r="D617" s="778">
        <v>3000654</v>
      </c>
      <c r="E617" s="778">
        <v>5005023</v>
      </c>
      <c r="F617" s="778" t="s">
        <v>3011</v>
      </c>
      <c r="G617" s="2310" t="s">
        <v>3012</v>
      </c>
      <c r="H617" s="2310">
        <v>95</v>
      </c>
      <c r="I617" s="779" t="s">
        <v>992</v>
      </c>
      <c r="J617" s="780" t="s">
        <v>10</v>
      </c>
      <c r="K617" s="780" t="s">
        <v>60</v>
      </c>
      <c r="L617" s="778" t="str">
        <f t="shared" si="628"/>
        <v>2.3</v>
      </c>
      <c r="M617" s="2311" t="s">
        <v>62</v>
      </c>
      <c r="N617" s="781"/>
      <c r="O617" s="2310" t="s">
        <v>3062</v>
      </c>
      <c r="P617" s="2310" t="s">
        <v>65</v>
      </c>
      <c r="Q617" s="2313">
        <v>1</v>
      </c>
      <c r="R617" s="2314">
        <v>5000</v>
      </c>
      <c r="S617" s="2310">
        <v>30</v>
      </c>
      <c r="T617" s="2310">
        <v>30</v>
      </c>
      <c r="U617" s="2310"/>
      <c r="V617" s="2310"/>
      <c r="W617" s="2315"/>
      <c r="X617" s="321"/>
      <c r="Y617" s="321"/>
      <c r="Z617" s="322"/>
      <c r="AA617" s="322"/>
      <c r="AB617" s="322"/>
      <c r="AC617" s="322"/>
      <c r="AD617" s="322"/>
      <c r="AE617" s="2314">
        <f t="shared" si="646"/>
        <v>10000</v>
      </c>
      <c r="AF617" s="327">
        <f t="shared" ref="AF617:AF622" si="671">+$R617*(S617/30)*Q617</f>
        <v>5000</v>
      </c>
      <c r="AG617" s="327">
        <f t="shared" ref="AG617:AG622" si="672">+$R617*(T617/30)*Q617</f>
        <v>5000</v>
      </c>
      <c r="AH617" s="327">
        <f t="shared" si="655"/>
        <v>0</v>
      </c>
      <c r="AI617" s="327">
        <f t="shared" si="658"/>
        <v>0</v>
      </c>
      <c r="AJ617" s="327">
        <f t="shared" si="659"/>
        <v>0</v>
      </c>
      <c r="AK617" s="327">
        <f t="shared" si="660"/>
        <v>0</v>
      </c>
      <c r="AL617" s="327">
        <f t="shared" si="661"/>
        <v>0</v>
      </c>
      <c r="AM617" s="327">
        <f t="shared" si="662"/>
        <v>0</v>
      </c>
      <c r="AN617" s="327">
        <f t="shared" si="663"/>
        <v>0</v>
      </c>
      <c r="AO617" s="327">
        <f t="shared" si="664"/>
        <v>0</v>
      </c>
      <c r="AP617" s="327">
        <f t="shared" si="665"/>
        <v>0</v>
      </c>
      <c r="AQ617" s="327">
        <f t="shared" si="666"/>
        <v>0</v>
      </c>
      <c r="AR617" s="2316">
        <v>4166.6666666666661</v>
      </c>
      <c r="AS617" s="2317" t="s">
        <v>2578</v>
      </c>
      <c r="AT617" s="830" t="s">
        <v>3014</v>
      </c>
      <c r="AU617" s="623"/>
      <c r="AV617" s="623"/>
      <c r="AW617" s="623"/>
      <c r="AX617" s="623"/>
      <c r="AY617" s="623"/>
      <c r="AZ617" s="623"/>
      <c r="BA617" s="830"/>
      <c r="BB617" s="2318" t="s">
        <v>995</v>
      </c>
      <c r="BC617" s="384" t="s">
        <v>3230</v>
      </c>
      <c r="BD617" s="384" t="s">
        <v>3231</v>
      </c>
      <c r="BE617" s="384" t="s">
        <v>3232</v>
      </c>
      <c r="BF617" s="806">
        <v>46056</v>
      </c>
      <c r="BG617" s="384"/>
      <c r="BH617" s="616">
        <v>3719</v>
      </c>
      <c r="BI617" s="616"/>
      <c r="BJ617" s="616" t="s">
        <v>3222</v>
      </c>
      <c r="BK617" s="616"/>
      <c r="BL617" s="384"/>
      <c r="BM617" s="384"/>
      <c r="BN617" s="616"/>
      <c r="BO617" s="616"/>
      <c r="BP617" s="616"/>
      <c r="BQ617" s="2116"/>
      <c r="BR617" s="2116"/>
      <c r="BS617" s="2319" t="s">
        <v>3259</v>
      </c>
      <c r="BT617" s="812" t="s">
        <v>3260</v>
      </c>
      <c r="BU617" s="812" t="s">
        <v>3261</v>
      </c>
      <c r="BV617" s="616" t="s">
        <v>3262</v>
      </c>
      <c r="BW617" s="639">
        <v>10075173704</v>
      </c>
      <c r="BX617" s="791">
        <v>5000</v>
      </c>
      <c r="BY617" s="629">
        <v>46063</v>
      </c>
      <c r="BZ617" s="618">
        <v>46081</v>
      </c>
      <c r="CA617" s="788"/>
      <c r="CB617" s="623">
        <f t="shared" si="647"/>
        <v>30</v>
      </c>
      <c r="CC617" s="791">
        <f t="shared" si="656"/>
        <v>5000</v>
      </c>
      <c r="CD617" s="786"/>
      <c r="CE617" s="791">
        <f t="shared" si="669"/>
        <v>0</v>
      </c>
      <c r="CF617" s="623"/>
      <c r="CG617" s="791">
        <f t="shared" si="667"/>
        <v>0</v>
      </c>
      <c r="CH617" s="791">
        <f t="shared" si="629"/>
        <v>5000</v>
      </c>
      <c r="CI617" s="791">
        <f t="shared" si="657"/>
        <v>5000</v>
      </c>
      <c r="CJ617" s="788"/>
      <c r="CK617" s="623">
        <f t="shared" si="648"/>
        <v>30</v>
      </c>
      <c r="CL617" s="791">
        <f t="shared" si="649"/>
        <v>5000</v>
      </c>
      <c r="CM617" s="623">
        <v>25</v>
      </c>
      <c r="CN617" s="791">
        <f t="shared" si="670"/>
        <v>4166.6666666666661</v>
      </c>
      <c r="CO617" s="623">
        <v>25</v>
      </c>
      <c r="CP617" s="791">
        <f t="shared" si="668"/>
        <v>4166.6666666666661</v>
      </c>
      <c r="CQ617" s="623">
        <f t="shared" si="623"/>
        <v>833.33333333333394</v>
      </c>
      <c r="CR617" s="791">
        <f t="shared" si="624"/>
        <v>4166.6666666666661</v>
      </c>
      <c r="CS617" s="831"/>
      <c r="CT617" s="623">
        <f t="shared" si="636"/>
        <v>0</v>
      </c>
      <c r="CU617" s="789">
        <f t="shared" si="637"/>
        <v>0</v>
      </c>
      <c r="CV617" s="623"/>
      <c r="CW617" s="791">
        <f t="shared" si="638"/>
        <v>0</v>
      </c>
      <c r="CX617" s="623"/>
      <c r="CY617" s="791">
        <f t="shared" si="639"/>
        <v>0</v>
      </c>
      <c r="CZ617" s="791">
        <f t="shared" si="640"/>
        <v>0</v>
      </c>
      <c r="DA617" s="791">
        <f t="shared" si="641"/>
        <v>0</v>
      </c>
      <c r="DB617" s="623"/>
      <c r="DC617" s="623">
        <f t="shared" si="625"/>
        <v>0</v>
      </c>
      <c r="DD617" s="789">
        <f t="shared" si="630"/>
        <v>0</v>
      </c>
      <c r="DE617" s="623"/>
      <c r="DF617" s="791">
        <f t="shared" si="631"/>
        <v>0</v>
      </c>
      <c r="DG617" s="623"/>
      <c r="DH617" s="791">
        <f t="shared" si="632"/>
        <v>0</v>
      </c>
      <c r="DI617" s="623"/>
      <c r="DJ617" s="623"/>
      <c r="DK617" s="623"/>
      <c r="DL617" s="623"/>
      <c r="DM617" s="623"/>
      <c r="DN617" s="623"/>
      <c r="DO617" s="623"/>
      <c r="DP617" s="623"/>
      <c r="DQ617" s="623"/>
      <c r="DR617" s="623"/>
      <c r="DS617" s="623"/>
      <c r="DU617" s="2320">
        <f t="shared" si="626"/>
        <v>4166.6666666666661</v>
      </c>
      <c r="DV617" s="2321">
        <f t="shared" si="644"/>
        <v>4166.6666666666661</v>
      </c>
      <c r="DW617" s="2321">
        <f>CG617+CP617+CY617+DH617</f>
        <v>4166.6666666666661</v>
      </c>
      <c r="DX617" s="2321">
        <f t="shared" si="633"/>
        <v>0</v>
      </c>
      <c r="DY617" s="2321">
        <f t="shared" si="634"/>
        <v>0</v>
      </c>
      <c r="EG617" s="1946"/>
    </row>
    <row r="618" spans="1:137" s="2317" customFormat="1" ht="27" hidden="1" customHeight="1" x14ac:dyDescent="0.25">
      <c r="A618" s="2310">
        <v>2026</v>
      </c>
      <c r="B618" s="778">
        <v>479</v>
      </c>
      <c r="C618" s="778" t="s">
        <v>58</v>
      </c>
      <c r="D618" s="778">
        <v>3000654</v>
      </c>
      <c r="E618" s="778">
        <v>5005023</v>
      </c>
      <c r="F618" s="778" t="s">
        <v>3011</v>
      </c>
      <c r="G618" s="2310" t="s">
        <v>3012</v>
      </c>
      <c r="H618" s="2310">
        <v>95</v>
      </c>
      <c r="I618" s="779" t="s">
        <v>992</v>
      </c>
      <c r="J618" s="780" t="s">
        <v>10</v>
      </c>
      <c r="K618" s="780" t="s">
        <v>60</v>
      </c>
      <c r="L618" s="778" t="str">
        <f t="shared" si="628"/>
        <v>2.3</v>
      </c>
      <c r="M618" s="2311" t="s">
        <v>62</v>
      </c>
      <c r="N618" s="781"/>
      <c r="O618" s="2310" t="s">
        <v>3062</v>
      </c>
      <c r="P618" s="2310" t="s">
        <v>65</v>
      </c>
      <c r="Q618" s="2313">
        <v>1</v>
      </c>
      <c r="R618" s="2314">
        <v>5000</v>
      </c>
      <c r="S618" s="2310">
        <v>30</v>
      </c>
      <c r="T618" s="2310">
        <v>30</v>
      </c>
      <c r="U618" s="2310"/>
      <c r="V618" s="2310"/>
      <c r="W618" s="2315"/>
      <c r="X618" s="321"/>
      <c r="Y618" s="321"/>
      <c r="Z618" s="322"/>
      <c r="AA618" s="322"/>
      <c r="AB618" s="322"/>
      <c r="AC618" s="322"/>
      <c r="AD618" s="322"/>
      <c r="AE618" s="2314">
        <f t="shared" si="646"/>
        <v>10000</v>
      </c>
      <c r="AF618" s="327">
        <f t="shared" si="671"/>
        <v>5000</v>
      </c>
      <c r="AG618" s="327">
        <f t="shared" si="672"/>
        <v>5000</v>
      </c>
      <c r="AH618" s="327">
        <f t="shared" si="655"/>
        <v>0</v>
      </c>
      <c r="AI618" s="327">
        <f t="shared" si="658"/>
        <v>0</v>
      </c>
      <c r="AJ618" s="327">
        <f t="shared" si="659"/>
        <v>0</v>
      </c>
      <c r="AK618" s="327">
        <f t="shared" si="660"/>
        <v>0</v>
      </c>
      <c r="AL618" s="327">
        <f t="shared" si="661"/>
        <v>0</v>
      </c>
      <c r="AM618" s="327">
        <f t="shared" si="662"/>
        <v>0</v>
      </c>
      <c r="AN618" s="327">
        <f t="shared" si="663"/>
        <v>0</v>
      </c>
      <c r="AO618" s="327">
        <f t="shared" si="664"/>
        <v>0</v>
      </c>
      <c r="AP618" s="327">
        <f t="shared" si="665"/>
        <v>0</v>
      </c>
      <c r="AQ618" s="327">
        <f t="shared" si="666"/>
        <v>0</v>
      </c>
      <c r="AR618" s="2316">
        <v>1000</v>
      </c>
      <c r="AS618" s="2317" t="s">
        <v>2578</v>
      </c>
      <c r="AT618" s="830" t="s">
        <v>3014</v>
      </c>
      <c r="AU618" s="623"/>
      <c r="AV618" s="623"/>
      <c r="AW618" s="623"/>
      <c r="AX618" s="623"/>
      <c r="AY618" s="623"/>
      <c r="AZ618" s="623"/>
      <c r="BA618" s="830"/>
      <c r="BB618" s="2318" t="s">
        <v>995</v>
      </c>
      <c r="BC618" s="384" t="s">
        <v>3263</v>
      </c>
      <c r="BD618" s="384" t="s">
        <v>3264</v>
      </c>
      <c r="BE618" s="384" t="s">
        <v>3265</v>
      </c>
      <c r="BF618" s="806">
        <v>46072</v>
      </c>
      <c r="BG618" s="384"/>
      <c r="BH618" s="687">
        <v>4470</v>
      </c>
      <c r="BI618" s="376"/>
      <c r="BJ618" s="255"/>
      <c r="BK618" s="616"/>
      <c r="BL618" s="384"/>
      <c r="BM618" s="384"/>
      <c r="BN618" s="616"/>
      <c r="BO618" s="616"/>
      <c r="BP618" s="646"/>
      <c r="BQ618" s="2138"/>
      <c r="BR618" s="2138"/>
      <c r="BS618" s="2338" t="s">
        <v>1592</v>
      </c>
      <c r="BT618" s="828" t="s">
        <v>1710</v>
      </c>
      <c r="BU618" s="828" t="s">
        <v>3266</v>
      </c>
      <c r="BV618" s="646">
        <v>41114185</v>
      </c>
      <c r="BW618" s="785">
        <v>10411141859</v>
      </c>
      <c r="BX618" s="791">
        <v>5000</v>
      </c>
      <c r="BY618" s="629">
        <v>46076</v>
      </c>
      <c r="BZ618" s="618">
        <v>46081</v>
      </c>
      <c r="CA618" s="788"/>
      <c r="CB618" s="623">
        <f t="shared" si="647"/>
        <v>30</v>
      </c>
      <c r="CC618" s="791">
        <f t="shared" si="656"/>
        <v>5000</v>
      </c>
      <c r="CD618" s="786"/>
      <c r="CE618" s="791">
        <f t="shared" si="669"/>
        <v>0</v>
      </c>
      <c r="CF618" s="623"/>
      <c r="CG618" s="791">
        <f t="shared" si="667"/>
        <v>0</v>
      </c>
      <c r="CH618" s="791">
        <f t="shared" si="629"/>
        <v>5000</v>
      </c>
      <c r="CI618" s="791">
        <f t="shared" si="657"/>
        <v>5000</v>
      </c>
      <c r="CJ618" s="788"/>
      <c r="CK618" s="623">
        <f t="shared" si="648"/>
        <v>30</v>
      </c>
      <c r="CL618" s="791">
        <f t="shared" si="649"/>
        <v>5000</v>
      </c>
      <c r="CM618" s="623">
        <v>6</v>
      </c>
      <c r="CN618" s="791">
        <f t="shared" si="670"/>
        <v>1000</v>
      </c>
      <c r="CO618" s="623"/>
      <c r="CP618" s="791">
        <f t="shared" si="668"/>
        <v>0</v>
      </c>
      <c r="CQ618" s="791">
        <f t="shared" si="623"/>
        <v>4000</v>
      </c>
      <c r="CR618" s="791">
        <f t="shared" si="624"/>
        <v>1000</v>
      </c>
      <c r="CS618" s="831"/>
      <c r="CT618" s="623">
        <f t="shared" si="636"/>
        <v>0</v>
      </c>
      <c r="CU618" s="789">
        <f t="shared" si="637"/>
        <v>0</v>
      </c>
      <c r="CV618" s="623"/>
      <c r="CW618" s="791">
        <f t="shared" si="638"/>
        <v>0</v>
      </c>
      <c r="CX618" s="623"/>
      <c r="CY618" s="791">
        <f t="shared" si="639"/>
        <v>0</v>
      </c>
      <c r="CZ618" s="791">
        <f t="shared" si="640"/>
        <v>0</v>
      </c>
      <c r="DA618" s="791">
        <f t="shared" si="641"/>
        <v>0</v>
      </c>
      <c r="DB618" s="623"/>
      <c r="DC618" s="623">
        <f t="shared" si="625"/>
        <v>0</v>
      </c>
      <c r="DD618" s="789">
        <f t="shared" si="630"/>
        <v>0</v>
      </c>
      <c r="DE618" s="623"/>
      <c r="DF618" s="791">
        <f t="shared" si="631"/>
        <v>0</v>
      </c>
      <c r="DG618" s="623"/>
      <c r="DH618" s="791">
        <f t="shared" si="632"/>
        <v>0</v>
      </c>
      <c r="DI618" s="623"/>
      <c r="DJ618" s="623"/>
      <c r="DK618" s="623"/>
      <c r="DL618" s="623"/>
      <c r="DM618" s="623"/>
      <c r="DN618" s="623"/>
      <c r="DO618" s="623"/>
      <c r="DP618" s="623"/>
      <c r="DQ618" s="623"/>
      <c r="DR618" s="623"/>
      <c r="DS618" s="623"/>
      <c r="DU618" s="2320">
        <f t="shared" si="626"/>
        <v>1000</v>
      </c>
      <c r="DV618" s="2321">
        <f t="shared" si="644"/>
        <v>1000</v>
      </c>
      <c r="DW618" s="2321">
        <v>1000</v>
      </c>
      <c r="DX618" s="2321">
        <f t="shared" si="633"/>
        <v>0</v>
      </c>
      <c r="DY618" s="2321">
        <f t="shared" si="634"/>
        <v>0</v>
      </c>
      <c r="EG618" s="1946"/>
    </row>
    <row r="619" spans="1:137" s="623" customFormat="1" x14ac:dyDescent="0.25">
      <c r="A619" s="778">
        <v>2026</v>
      </c>
      <c r="B619" s="778">
        <v>479</v>
      </c>
      <c r="C619" s="778" t="s">
        <v>58</v>
      </c>
      <c r="D619" s="778">
        <v>3000654</v>
      </c>
      <c r="E619" s="778">
        <v>5005023</v>
      </c>
      <c r="F619" s="778" t="s">
        <v>3011</v>
      </c>
      <c r="G619" s="778" t="s">
        <v>3012</v>
      </c>
      <c r="H619" s="778">
        <v>95</v>
      </c>
      <c r="I619" s="779" t="s">
        <v>992</v>
      </c>
      <c r="J619" s="780" t="s">
        <v>10</v>
      </c>
      <c r="K619" s="780" t="s">
        <v>60</v>
      </c>
      <c r="L619" s="778" t="str">
        <f t="shared" si="628"/>
        <v>2.3</v>
      </c>
      <c r="M619" s="781" t="s">
        <v>62</v>
      </c>
      <c r="N619" s="781"/>
      <c r="O619" s="778" t="s">
        <v>3074</v>
      </c>
      <c r="P619" s="778" t="s">
        <v>65</v>
      </c>
      <c r="Q619" s="782">
        <v>1</v>
      </c>
      <c r="R619" s="320">
        <v>5000</v>
      </c>
      <c r="S619" s="778">
        <v>30</v>
      </c>
      <c r="T619" s="778">
        <v>30</v>
      </c>
      <c r="U619" s="778"/>
      <c r="V619" s="778"/>
      <c r="W619" s="321"/>
      <c r="X619" s="321"/>
      <c r="Y619" s="321"/>
      <c r="Z619" s="322"/>
      <c r="AA619" s="322"/>
      <c r="AB619" s="322"/>
      <c r="AC619" s="322"/>
      <c r="AD619" s="322"/>
      <c r="AE619" s="320">
        <f t="shared" si="646"/>
        <v>10000</v>
      </c>
      <c r="AF619" s="327">
        <f t="shared" si="671"/>
        <v>5000</v>
      </c>
      <c r="AG619" s="327">
        <f t="shared" si="672"/>
        <v>5000</v>
      </c>
      <c r="AH619" s="327">
        <f t="shared" si="655"/>
        <v>0</v>
      </c>
      <c r="AI619" s="327">
        <f t="shared" si="658"/>
        <v>0</v>
      </c>
      <c r="AJ619" s="327">
        <f t="shared" si="659"/>
        <v>0</v>
      </c>
      <c r="AK619" s="327">
        <f t="shared" si="660"/>
        <v>0</v>
      </c>
      <c r="AL619" s="327">
        <f t="shared" si="661"/>
        <v>0</v>
      </c>
      <c r="AM619" s="327">
        <f t="shared" si="662"/>
        <v>0</v>
      </c>
      <c r="AN619" s="327">
        <f t="shared" si="663"/>
        <v>0</v>
      </c>
      <c r="AO619" s="327">
        <f t="shared" si="664"/>
        <v>0</v>
      </c>
      <c r="AP619" s="327">
        <f t="shared" si="665"/>
        <v>0</v>
      </c>
      <c r="AQ619" s="327">
        <f t="shared" si="666"/>
        <v>0</v>
      </c>
      <c r="AR619" s="264">
        <f>+ROUNDUP(SUM(AF619:AQ619),0)</f>
        <v>10000</v>
      </c>
      <c r="AS619" s="623" t="s">
        <v>2578</v>
      </c>
      <c r="AT619" s="838"/>
      <c r="BA619" s="830"/>
      <c r="BB619" s="384" t="s">
        <v>995</v>
      </c>
      <c r="BC619" s="384" t="s">
        <v>3235</v>
      </c>
      <c r="BD619" s="384"/>
      <c r="BE619" s="384" t="s">
        <v>3267</v>
      </c>
      <c r="BF619" s="806">
        <v>46051</v>
      </c>
      <c r="BG619" s="384"/>
      <c r="BH619" s="616"/>
      <c r="BI619" s="616"/>
      <c r="BJ619" s="384"/>
      <c r="BK619" s="616"/>
      <c r="BL619" s="384"/>
      <c r="BM619" s="384"/>
      <c r="BN619" s="616"/>
      <c r="BO619" s="616"/>
      <c r="BP619" s="646"/>
      <c r="BQ619" s="646"/>
      <c r="BR619" s="646"/>
      <c r="BS619" s="828" t="s">
        <v>2151</v>
      </c>
      <c r="BT619" s="828" t="s">
        <v>3120</v>
      </c>
      <c r="BU619" s="828" t="s">
        <v>3268</v>
      </c>
      <c r="BV619" s="616">
        <v>47563387</v>
      </c>
      <c r="BW619" s="639">
        <v>10475633879</v>
      </c>
      <c r="BX619" s="808">
        <v>5500</v>
      </c>
      <c r="BY619" s="629">
        <v>46055</v>
      </c>
      <c r="BZ619" s="629">
        <v>46081</v>
      </c>
      <c r="CA619" s="788"/>
      <c r="CB619" s="623">
        <f t="shared" si="647"/>
        <v>30</v>
      </c>
      <c r="CC619" s="791">
        <f t="shared" si="656"/>
        <v>5000</v>
      </c>
      <c r="CD619" s="786"/>
      <c r="CE619" s="791">
        <f t="shared" si="669"/>
        <v>0</v>
      </c>
      <c r="CF619" s="786"/>
      <c r="CG619" s="791">
        <f t="shared" si="667"/>
        <v>0</v>
      </c>
      <c r="CH619" s="791">
        <f t="shared" si="629"/>
        <v>5000</v>
      </c>
      <c r="CI619" s="791">
        <f t="shared" si="657"/>
        <v>5000</v>
      </c>
      <c r="CJ619" s="788"/>
      <c r="CK619" s="623">
        <f t="shared" si="648"/>
        <v>30</v>
      </c>
      <c r="CL619" s="791">
        <f t="shared" si="649"/>
        <v>5000</v>
      </c>
      <c r="CM619" s="623">
        <v>27</v>
      </c>
      <c r="CN619" s="791">
        <f t="shared" si="670"/>
        <v>4500</v>
      </c>
      <c r="CO619" s="623">
        <v>27</v>
      </c>
      <c r="CP619" s="791">
        <f t="shared" si="668"/>
        <v>4500</v>
      </c>
      <c r="CQ619" s="791">
        <f t="shared" si="623"/>
        <v>500</v>
      </c>
      <c r="CR619" s="791">
        <f t="shared" si="624"/>
        <v>4500</v>
      </c>
      <c r="CS619" s="831"/>
      <c r="CT619" s="623">
        <f t="shared" si="636"/>
        <v>0</v>
      </c>
      <c r="CU619" s="789">
        <f t="shared" si="637"/>
        <v>0</v>
      </c>
      <c r="CW619" s="791">
        <f t="shared" si="638"/>
        <v>0</v>
      </c>
      <c r="CY619" s="791">
        <f t="shared" si="639"/>
        <v>0</v>
      </c>
      <c r="CZ619" s="791">
        <f t="shared" si="640"/>
        <v>0</v>
      </c>
      <c r="DA619" s="791">
        <f t="shared" si="641"/>
        <v>0</v>
      </c>
      <c r="DC619" s="623">
        <f t="shared" si="625"/>
        <v>0</v>
      </c>
      <c r="DD619" s="789">
        <f t="shared" si="630"/>
        <v>0</v>
      </c>
      <c r="DF619" s="791">
        <f t="shared" si="631"/>
        <v>0</v>
      </c>
      <c r="DH619" s="791">
        <f t="shared" si="632"/>
        <v>0</v>
      </c>
      <c r="DU619" s="793">
        <f t="shared" si="626"/>
        <v>10000</v>
      </c>
      <c r="DV619" s="794">
        <f t="shared" si="644"/>
        <v>4500</v>
      </c>
      <c r="DW619" s="794">
        <f>CG619+CP619+CY619+DH619</f>
        <v>4500</v>
      </c>
      <c r="DX619" s="794">
        <f t="shared" si="633"/>
        <v>5500</v>
      </c>
      <c r="DY619" s="794">
        <f t="shared" si="634"/>
        <v>5500</v>
      </c>
      <c r="EG619" s="621"/>
    </row>
    <row r="620" spans="1:137" s="623" customFormat="1" ht="29.25" customHeight="1" x14ac:dyDescent="0.25">
      <c r="A620" s="778">
        <v>2026</v>
      </c>
      <c r="B620" s="778">
        <v>479</v>
      </c>
      <c r="C620" s="778" t="s">
        <v>58</v>
      </c>
      <c r="D620" s="778">
        <v>3000654</v>
      </c>
      <c r="E620" s="778">
        <v>5005023</v>
      </c>
      <c r="F620" s="778" t="s">
        <v>3011</v>
      </c>
      <c r="G620" s="778" t="s">
        <v>3012</v>
      </c>
      <c r="H620" s="778">
        <v>95</v>
      </c>
      <c r="I620" s="779" t="s">
        <v>992</v>
      </c>
      <c r="J620" s="780" t="s">
        <v>10</v>
      </c>
      <c r="K620" s="780" t="s">
        <v>60</v>
      </c>
      <c r="L620" s="778" t="str">
        <f t="shared" si="628"/>
        <v>2.3</v>
      </c>
      <c r="M620" s="781" t="s">
        <v>62</v>
      </c>
      <c r="N620" s="781"/>
      <c r="O620" s="778" t="s">
        <v>3074</v>
      </c>
      <c r="P620" s="778" t="s">
        <v>65</v>
      </c>
      <c r="Q620" s="782">
        <v>1</v>
      </c>
      <c r="R620" s="320">
        <v>5000</v>
      </c>
      <c r="S620" s="778">
        <v>30</v>
      </c>
      <c r="T620" s="778">
        <v>30</v>
      </c>
      <c r="U620" s="778"/>
      <c r="V620" s="778"/>
      <c r="W620" s="321"/>
      <c r="X620" s="321"/>
      <c r="Y620" s="321"/>
      <c r="Z620" s="322"/>
      <c r="AA620" s="322"/>
      <c r="AB620" s="322"/>
      <c r="AC620" s="322"/>
      <c r="AD620" s="322"/>
      <c r="AE620" s="320">
        <f t="shared" si="646"/>
        <v>10000</v>
      </c>
      <c r="AF620" s="327">
        <f t="shared" si="671"/>
        <v>5000</v>
      </c>
      <c r="AG620" s="327">
        <f t="shared" si="672"/>
        <v>5000</v>
      </c>
      <c r="AH620" s="327">
        <f t="shared" si="655"/>
        <v>0</v>
      </c>
      <c r="AI620" s="327">
        <f t="shared" si="658"/>
        <v>0</v>
      </c>
      <c r="AJ620" s="327">
        <f t="shared" si="659"/>
        <v>0</v>
      </c>
      <c r="AK620" s="327">
        <f t="shared" si="660"/>
        <v>0</v>
      </c>
      <c r="AL620" s="327">
        <f t="shared" si="661"/>
        <v>0</v>
      </c>
      <c r="AM620" s="327">
        <f t="shared" si="662"/>
        <v>0</v>
      </c>
      <c r="AN620" s="327">
        <f t="shared" si="663"/>
        <v>0</v>
      </c>
      <c r="AO620" s="327">
        <f t="shared" si="664"/>
        <v>0</v>
      </c>
      <c r="AP620" s="327">
        <f t="shared" si="665"/>
        <v>0</v>
      </c>
      <c r="AQ620" s="327">
        <f t="shared" si="666"/>
        <v>0</v>
      </c>
      <c r="AR620" s="264">
        <f>+ROUNDUP(SUM(AF620:AQ620),0)</f>
        <v>10000</v>
      </c>
      <c r="AS620" s="623" t="s">
        <v>2578</v>
      </c>
      <c r="AT620" s="838"/>
      <c r="BA620" s="830"/>
      <c r="BB620" s="384" t="s">
        <v>995</v>
      </c>
      <c r="BC620" s="384" t="s">
        <v>3269</v>
      </c>
      <c r="BD620" s="384" t="s">
        <v>3264</v>
      </c>
      <c r="BE620" s="839" t="s">
        <v>3265</v>
      </c>
      <c r="BF620" s="840">
        <v>46072</v>
      </c>
      <c r="BG620" s="839"/>
      <c r="BH620" s="646"/>
      <c r="BI620" s="646"/>
      <c r="BJ620" s="839"/>
      <c r="BK620" s="646"/>
      <c r="BL620" s="839"/>
      <c r="BM620" s="839"/>
      <c r="BN620" s="646"/>
      <c r="BO620" s="646"/>
      <c r="BP620" s="646"/>
      <c r="BQ620" s="646"/>
      <c r="BR620" s="646"/>
      <c r="BS620" s="828" t="s">
        <v>2659</v>
      </c>
      <c r="BT620" s="828" t="s">
        <v>3270</v>
      </c>
      <c r="BU620" s="828" t="s">
        <v>3271</v>
      </c>
      <c r="BV620" s="646">
        <v>70572675</v>
      </c>
      <c r="BW620" s="785">
        <v>10705726758</v>
      </c>
      <c r="BX620" s="808">
        <v>5000</v>
      </c>
      <c r="BY620" s="629">
        <v>46076</v>
      </c>
      <c r="BZ620" s="629">
        <v>46081</v>
      </c>
      <c r="CA620" s="842"/>
      <c r="CB620" s="786">
        <f t="shared" si="647"/>
        <v>30</v>
      </c>
      <c r="CC620" s="808">
        <f t="shared" si="656"/>
        <v>5000</v>
      </c>
      <c r="CD620" s="786"/>
      <c r="CE620" s="808">
        <f t="shared" si="669"/>
        <v>0</v>
      </c>
      <c r="CF620" s="786"/>
      <c r="CG620" s="808">
        <f t="shared" si="667"/>
        <v>0</v>
      </c>
      <c r="CH620" s="808">
        <f t="shared" si="629"/>
        <v>5000</v>
      </c>
      <c r="CI620" s="808">
        <f t="shared" si="657"/>
        <v>5000</v>
      </c>
      <c r="CJ620" s="842"/>
      <c r="CK620" s="786">
        <f t="shared" si="648"/>
        <v>30</v>
      </c>
      <c r="CL620" s="808">
        <f t="shared" si="649"/>
        <v>5000</v>
      </c>
      <c r="CM620" s="786">
        <v>6</v>
      </c>
      <c r="CN620" s="808">
        <f t="shared" si="670"/>
        <v>1000</v>
      </c>
      <c r="CO620" s="786"/>
      <c r="CP620" s="808">
        <f t="shared" si="668"/>
        <v>0</v>
      </c>
      <c r="CQ620" s="808">
        <f t="shared" si="623"/>
        <v>4000</v>
      </c>
      <c r="CR620" s="808">
        <f t="shared" si="624"/>
        <v>1000</v>
      </c>
      <c r="CS620" s="843"/>
      <c r="CT620" s="786">
        <f t="shared" si="636"/>
        <v>0</v>
      </c>
      <c r="CU620" s="807">
        <f t="shared" si="637"/>
        <v>0</v>
      </c>
      <c r="CV620" s="786"/>
      <c r="CW620" s="808">
        <f t="shared" si="638"/>
        <v>0</v>
      </c>
      <c r="CX620" s="786"/>
      <c r="CY620" s="808">
        <f t="shared" si="639"/>
        <v>0</v>
      </c>
      <c r="CZ620" s="808">
        <f t="shared" si="640"/>
        <v>0</v>
      </c>
      <c r="DA620" s="808">
        <f t="shared" si="641"/>
        <v>0</v>
      </c>
      <c r="DC620" s="623">
        <f t="shared" si="625"/>
        <v>0</v>
      </c>
      <c r="DD620" s="789">
        <f t="shared" si="630"/>
        <v>0</v>
      </c>
      <c r="DF620" s="791">
        <f t="shared" si="631"/>
        <v>0</v>
      </c>
      <c r="DH620" s="791">
        <f t="shared" si="632"/>
        <v>0</v>
      </c>
      <c r="DU620" s="793">
        <f t="shared" si="626"/>
        <v>10000</v>
      </c>
      <c r="DV620" s="794">
        <f t="shared" si="644"/>
        <v>1000</v>
      </c>
      <c r="DW620" s="794">
        <v>1000</v>
      </c>
      <c r="DX620" s="794">
        <f t="shared" si="633"/>
        <v>9000</v>
      </c>
      <c r="DY620" s="794">
        <f t="shared" si="634"/>
        <v>9000</v>
      </c>
      <c r="DZ620" s="786"/>
      <c r="EA620" s="786"/>
      <c r="EB620" s="786"/>
      <c r="EC620" s="786"/>
      <c r="ED620" s="786"/>
      <c r="EG620" s="621"/>
    </row>
    <row r="621" spans="1:137" s="623" customFormat="1" ht="15.75" customHeight="1" x14ac:dyDescent="0.25">
      <c r="A621" s="778">
        <v>2026</v>
      </c>
      <c r="B621" s="778">
        <v>479</v>
      </c>
      <c r="C621" s="778" t="s">
        <v>58</v>
      </c>
      <c r="D621" s="778">
        <v>3000654</v>
      </c>
      <c r="E621" s="778">
        <v>5005023</v>
      </c>
      <c r="F621" s="778" t="s">
        <v>3011</v>
      </c>
      <c r="G621" s="778" t="s">
        <v>3012</v>
      </c>
      <c r="H621" s="778">
        <v>95</v>
      </c>
      <c r="I621" s="779" t="s">
        <v>992</v>
      </c>
      <c r="J621" s="780" t="s">
        <v>10</v>
      </c>
      <c r="K621" s="780" t="s">
        <v>60</v>
      </c>
      <c r="L621" s="778" t="str">
        <f t="shared" si="628"/>
        <v>2.3</v>
      </c>
      <c r="M621" s="781" t="s">
        <v>62</v>
      </c>
      <c r="N621" s="781"/>
      <c r="O621" s="778" t="s">
        <v>3074</v>
      </c>
      <c r="P621" s="778" t="s">
        <v>65</v>
      </c>
      <c r="Q621" s="782">
        <v>3</v>
      </c>
      <c r="R621" s="320">
        <v>5000</v>
      </c>
      <c r="S621" s="778">
        <v>30</v>
      </c>
      <c r="T621" s="778">
        <v>30</v>
      </c>
      <c r="U621" s="778"/>
      <c r="V621" s="778"/>
      <c r="W621" s="321"/>
      <c r="X621" s="321"/>
      <c r="Y621" s="321"/>
      <c r="Z621" s="322"/>
      <c r="AA621" s="322"/>
      <c r="AB621" s="322"/>
      <c r="AC621" s="322"/>
      <c r="AD621" s="322"/>
      <c r="AE621" s="320">
        <f t="shared" si="646"/>
        <v>30000</v>
      </c>
      <c r="AF621" s="327">
        <f t="shared" si="671"/>
        <v>15000</v>
      </c>
      <c r="AG621" s="327">
        <f t="shared" si="672"/>
        <v>15000</v>
      </c>
      <c r="AH621" s="327">
        <f t="shared" si="655"/>
        <v>0</v>
      </c>
      <c r="AI621" s="327">
        <f t="shared" si="658"/>
        <v>0</v>
      </c>
      <c r="AJ621" s="327">
        <f t="shared" si="659"/>
        <v>0</v>
      </c>
      <c r="AK621" s="327">
        <f t="shared" si="660"/>
        <v>0</v>
      </c>
      <c r="AL621" s="327">
        <f t="shared" si="661"/>
        <v>0</v>
      </c>
      <c r="AM621" s="327">
        <f t="shared" si="662"/>
        <v>0</v>
      </c>
      <c r="AN621" s="327">
        <f t="shared" si="663"/>
        <v>0</v>
      </c>
      <c r="AO621" s="327">
        <f t="shared" si="664"/>
        <v>0</v>
      </c>
      <c r="AP621" s="327">
        <f t="shared" si="665"/>
        <v>0</v>
      </c>
      <c r="AQ621" s="327">
        <f t="shared" si="666"/>
        <v>0</v>
      </c>
      <c r="AR621" s="264"/>
      <c r="AS621" s="623" t="s">
        <v>2578</v>
      </c>
      <c r="AT621" s="838"/>
      <c r="BA621" s="830"/>
      <c r="BB621" s="614" t="s">
        <v>1021</v>
      </c>
      <c r="BC621" s="384"/>
      <c r="BD621" s="844"/>
      <c r="BE621" s="384"/>
      <c r="BF621" s="806"/>
      <c r="BG621" s="384"/>
      <c r="BH621" s="616"/>
      <c r="BI621" s="616"/>
      <c r="BJ621" s="384"/>
      <c r="BK621" s="616"/>
      <c r="BL621" s="384"/>
      <c r="BM621" s="384"/>
      <c r="BN621" s="616"/>
      <c r="BO621" s="616"/>
      <c r="BP621" s="616"/>
      <c r="BQ621" s="616"/>
      <c r="BR621" s="616"/>
      <c r="BS621" s="812"/>
      <c r="BT621" s="812"/>
      <c r="BU621" s="812"/>
      <c r="BV621" s="616"/>
      <c r="BW621" s="639"/>
      <c r="BX621" s="791"/>
      <c r="BY621" s="618"/>
      <c r="BZ621" s="618"/>
      <c r="CA621" s="788"/>
      <c r="CB621" s="623">
        <f t="shared" si="647"/>
        <v>30</v>
      </c>
      <c r="CC621" s="791">
        <f t="shared" si="656"/>
        <v>15000</v>
      </c>
      <c r="CE621" s="791">
        <f t="shared" si="669"/>
        <v>0</v>
      </c>
      <c r="CG621" s="791">
        <f t="shared" si="667"/>
        <v>0</v>
      </c>
      <c r="CH621" s="791">
        <f t="shared" si="629"/>
        <v>15000</v>
      </c>
      <c r="CI621" s="791">
        <f t="shared" si="657"/>
        <v>15000</v>
      </c>
      <c r="CJ621" s="788"/>
      <c r="CK621" s="623">
        <f t="shared" si="648"/>
        <v>30</v>
      </c>
      <c r="CL621" s="791">
        <f t="shared" si="649"/>
        <v>15000</v>
      </c>
      <c r="CN621" s="791">
        <f t="shared" si="670"/>
        <v>0</v>
      </c>
      <c r="CP621" s="791">
        <f t="shared" si="668"/>
        <v>0</v>
      </c>
      <c r="CQ621" s="791">
        <f t="shared" si="623"/>
        <v>15000</v>
      </c>
      <c r="CR621" s="791">
        <f t="shared" si="624"/>
        <v>0</v>
      </c>
      <c r="CS621" s="831"/>
      <c r="CT621" s="623">
        <f t="shared" si="636"/>
        <v>0</v>
      </c>
      <c r="CU621" s="789">
        <f t="shared" si="637"/>
        <v>0</v>
      </c>
      <c r="CW621" s="791">
        <f t="shared" si="638"/>
        <v>0</v>
      </c>
      <c r="CY621" s="791">
        <f t="shared" si="639"/>
        <v>0</v>
      </c>
      <c r="CZ621" s="791">
        <f t="shared" si="640"/>
        <v>0</v>
      </c>
      <c r="DA621" s="791">
        <f t="shared" si="641"/>
        <v>0</v>
      </c>
      <c r="DC621" s="623">
        <f t="shared" si="625"/>
        <v>0</v>
      </c>
      <c r="DD621" s="789">
        <f t="shared" si="630"/>
        <v>0</v>
      </c>
      <c r="DF621" s="791">
        <f t="shared" si="631"/>
        <v>0</v>
      </c>
      <c r="DH621" s="791">
        <f t="shared" si="632"/>
        <v>0</v>
      </c>
      <c r="DU621" s="793">
        <f t="shared" si="626"/>
        <v>0</v>
      </c>
      <c r="DV621" s="794">
        <f t="shared" si="644"/>
        <v>0</v>
      </c>
      <c r="DW621" s="794">
        <f t="shared" ref="DW621:DW652" si="673">CG621+CP621+CY621+DH621</f>
        <v>0</v>
      </c>
      <c r="DX621" s="794">
        <f t="shared" si="633"/>
        <v>0</v>
      </c>
      <c r="DY621" s="794">
        <f t="shared" si="634"/>
        <v>0</v>
      </c>
      <c r="EG621" s="621"/>
    </row>
    <row r="622" spans="1:137" s="623" customFormat="1" hidden="1" x14ac:dyDescent="0.25">
      <c r="A622" s="778">
        <v>2026</v>
      </c>
      <c r="B622" s="778">
        <v>479</v>
      </c>
      <c r="C622" s="778" t="s">
        <v>58</v>
      </c>
      <c r="D622" s="778">
        <v>3000654</v>
      </c>
      <c r="E622" s="778">
        <v>5005023</v>
      </c>
      <c r="F622" s="778" t="s">
        <v>2523</v>
      </c>
      <c r="G622" s="778" t="s">
        <v>2524</v>
      </c>
      <c r="H622" s="778">
        <v>96</v>
      </c>
      <c r="I622" s="779" t="s">
        <v>992</v>
      </c>
      <c r="J622" s="780" t="s">
        <v>10</v>
      </c>
      <c r="K622" s="780" t="s">
        <v>60</v>
      </c>
      <c r="L622" s="778" t="str">
        <f t="shared" si="628"/>
        <v>2.3</v>
      </c>
      <c r="M622" s="781" t="s">
        <v>62</v>
      </c>
      <c r="N622" s="781"/>
      <c r="O622" s="778" t="s">
        <v>3053</v>
      </c>
      <c r="P622" s="778" t="s">
        <v>65</v>
      </c>
      <c r="Q622" s="782">
        <v>1</v>
      </c>
      <c r="R622" s="320">
        <v>6500</v>
      </c>
      <c r="S622" s="778">
        <v>30</v>
      </c>
      <c r="T622" s="778">
        <v>30</v>
      </c>
      <c r="U622" s="778"/>
      <c r="V622" s="778"/>
      <c r="W622" s="321"/>
      <c r="X622" s="321"/>
      <c r="Y622" s="321"/>
      <c r="Z622" s="322"/>
      <c r="AA622" s="322"/>
      <c r="AB622" s="322"/>
      <c r="AC622" s="322"/>
      <c r="AD622" s="322"/>
      <c r="AE622" s="320">
        <f t="shared" si="646"/>
        <v>13000</v>
      </c>
      <c r="AF622" s="327">
        <f t="shared" si="671"/>
        <v>6500</v>
      </c>
      <c r="AG622" s="327">
        <f t="shared" si="672"/>
        <v>6500</v>
      </c>
      <c r="AH622" s="327">
        <f t="shared" si="655"/>
        <v>0</v>
      </c>
      <c r="AI622" s="327">
        <f t="shared" si="658"/>
        <v>0</v>
      </c>
      <c r="AJ622" s="327">
        <f t="shared" si="659"/>
        <v>0</v>
      </c>
      <c r="AK622" s="327">
        <f t="shared" si="660"/>
        <v>0</v>
      </c>
      <c r="AL622" s="327">
        <f t="shared" si="661"/>
        <v>0</v>
      </c>
      <c r="AM622" s="327">
        <f t="shared" si="662"/>
        <v>0</v>
      </c>
      <c r="AN622" s="327">
        <f t="shared" si="663"/>
        <v>0</v>
      </c>
      <c r="AO622" s="327">
        <f t="shared" si="664"/>
        <v>0</v>
      </c>
      <c r="AP622" s="327">
        <f t="shared" si="665"/>
        <v>0</v>
      </c>
      <c r="AQ622" s="327">
        <f t="shared" si="666"/>
        <v>0</v>
      </c>
      <c r="AR622" s="264"/>
      <c r="AS622" s="623" t="s">
        <v>2578</v>
      </c>
      <c r="AT622" s="838"/>
      <c r="BA622" s="830"/>
      <c r="BB622" s="614" t="s">
        <v>1021</v>
      </c>
      <c r="BC622" s="384"/>
      <c r="BD622" s="384"/>
      <c r="BE622" s="827"/>
      <c r="BF622" s="845"/>
      <c r="BG622" s="827"/>
      <c r="BH622" s="674"/>
      <c r="BI622" s="674"/>
      <c r="BJ622" s="827"/>
      <c r="BK622" s="674"/>
      <c r="BL622" s="827"/>
      <c r="BM622" s="827"/>
      <c r="BN622" s="674"/>
      <c r="BO622" s="674"/>
      <c r="BP622" s="674"/>
      <c r="BQ622" s="674"/>
      <c r="BR622" s="674"/>
      <c r="BS622" s="846"/>
      <c r="BT622" s="846"/>
      <c r="BU622" s="846"/>
      <c r="BV622" s="847"/>
      <c r="BW622" s="847"/>
      <c r="BX622" s="848"/>
      <c r="BY622" s="849"/>
      <c r="BZ622" s="849"/>
      <c r="CA622" s="850"/>
      <c r="CB622" s="846">
        <f t="shared" si="647"/>
        <v>30</v>
      </c>
      <c r="CC622" s="851">
        <f t="shared" si="656"/>
        <v>6500</v>
      </c>
      <c r="CD622" s="846"/>
      <c r="CE622" s="852">
        <f t="shared" si="669"/>
        <v>0</v>
      </c>
      <c r="CF622" s="846"/>
      <c r="CG622" s="852">
        <f t="shared" si="667"/>
        <v>0</v>
      </c>
      <c r="CH622" s="852">
        <f t="shared" si="629"/>
        <v>6500</v>
      </c>
      <c r="CI622" s="852">
        <f t="shared" si="657"/>
        <v>6500</v>
      </c>
      <c r="CJ622" s="850"/>
      <c r="CK622" s="846">
        <f t="shared" si="648"/>
        <v>30</v>
      </c>
      <c r="CL622" s="852">
        <f t="shared" si="649"/>
        <v>6500</v>
      </c>
      <c r="CM622" s="846"/>
      <c r="CN622" s="852">
        <f t="shared" si="670"/>
        <v>0</v>
      </c>
      <c r="CO622" s="846"/>
      <c r="CP622" s="852">
        <f t="shared" si="668"/>
        <v>0</v>
      </c>
      <c r="CQ622" s="852">
        <f t="shared" si="623"/>
        <v>6500</v>
      </c>
      <c r="CR622" s="852">
        <f t="shared" si="624"/>
        <v>0</v>
      </c>
      <c r="CS622" s="853"/>
      <c r="CT622" s="846">
        <f t="shared" si="636"/>
        <v>0</v>
      </c>
      <c r="CU622" s="851">
        <f t="shared" si="637"/>
        <v>0</v>
      </c>
      <c r="CV622" s="846"/>
      <c r="CW622" s="852">
        <f t="shared" si="638"/>
        <v>0</v>
      </c>
      <c r="CX622" s="846"/>
      <c r="CY622" s="852">
        <f t="shared" si="639"/>
        <v>0</v>
      </c>
      <c r="CZ622" s="852">
        <f t="shared" si="640"/>
        <v>0</v>
      </c>
      <c r="DA622" s="852">
        <f t="shared" si="641"/>
        <v>0</v>
      </c>
      <c r="DC622" s="623">
        <f t="shared" si="625"/>
        <v>0</v>
      </c>
      <c r="DD622" s="789">
        <f t="shared" si="630"/>
        <v>0</v>
      </c>
      <c r="DF622" s="791">
        <f t="shared" si="631"/>
        <v>0</v>
      </c>
      <c r="DH622" s="791">
        <f t="shared" si="632"/>
        <v>0</v>
      </c>
      <c r="DU622" s="793">
        <f t="shared" si="626"/>
        <v>0</v>
      </c>
      <c r="DV622" s="794">
        <f t="shared" si="644"/>
        <v>0</v>
      </c>
      <c r="DW622" s="794">
        <f t="shared" si="673"/>
        <v>0</v>
      </c>
      <c r="DX622" s="794">
        <f t="shared" si="633"/>
        <v>0</v>
      </c>
      <c r="DY622" s="794">
        <f t="shared" si="634"/>
        <v>0</v>
      </c>
      <c r="DZ622" s="846"/>
      <c r="EA622" s="846"/>
      <c r="EB622" s="846"/>
      <c r="EC622" s="846"/>
      <c r="ED622" s="846"/>
      <c r="EG622" s="621"/>
    </row>
    <row r="623" spans="1:137" s="623" customFormat="1" hidden="1" x14ac:dyDescent="0.25">
      <c r="A623" s="778">
        <v>2026</v>
      </c>
      <c r="B623" s="778">
        <v>479</v>
      </c>
      <c r="C623" s="778" t="s">
        <v>58</v>
      </c>
      <c r="D623" s="778">
        <v>3000654</v>
      </c>
      <c r="E623" s="778">
        <v>5005023</v>
      </c>
      <c r="F623" s="778" t="s">
        <v>2523</v>
      </c>
      <c r="G623" s="778" t="s">
        <v>2524</v>
      </c>
      <c r="H623" s="778">
        <v>96</v>
      </c>
      <c r="I623" s="779" t="s">
        <v>992</v>
      </c>
      <c r="J623" s="780" t="s">
        <v>10</v>
      </c>
      <c r="K623" s="780" t="s">
        <v>60</v>
      </c>
      <c r="L623" s="778" t="str">
        <f t="shared" si="628"/>
        <v>2.3</v>
      </c>
      <c r="M623" s="781" t="s">
        <v>62</v>
      </c>
      <c r="N623" s="781"/>
      <c r="O623" s="778" t="s">
        <v>3272</v>
      </c>
      <c r="P623" s="778" t="s">
        <v>65</v>
      </c>
      <c r="Q623" s="782">
        <v>1</v>
      </c>
      <c r="R623" s="320">
        <v>8000</v>
      </c>
      <c r="S623" s="778">
        <v>30</v>
      </c>
      <c r="T623" s="778">
        <v>30</v>
      </c>
      <c r="U623" s="778"/>
      <c r="V623" s="778"/>
      <c r="W623" s="321"/>
      <c r="X623" s="321"/>
      <c r="Y623" s="321"/>
      <c r="Z623" s="322"/>
      <c r="AA623" s="322"/>
      <c r="AB623" s="322"/>
      <c r="AC623" s="322"/>
      <c r="AD623" s="322"/>
      <c r="AE623" s="320">
        <f t="shared" si="646"/>
        <v>16000</v>
      </c>
      <c r="AF623" s="327">
        <f>+$R623*(S623/30)</f>
        <v>8000</v>
      </c>
      <c r="AG623" s="327">
        <f>+$R623*(T623/30)</f>
        <v>8000</v>
      </c>
      <c r="AH623" s="327">
        <f t="shared" si="655"/>
        <v>0</v>
      </c>
      <c r="AI623" s="327">
        <f t="shared" si="658"/>
        <v>0</v>
      </c>
      <c r="AJ623" s="327">
        <f t="shared" si="659"/>
        <v>0</v>
      </c>
      <c r="AK623" s="327">
        <f t="shared" si="660"/>
        <v>0</v>
      </c>
      <c r="AL623" s="327">
        <f t="shared" si="661"/>
        <v>0</v>
      </c>
      <c r="AM623" s="327">
        <f t="shared" si="662"/>
        <v>0</v>
      </c>
      <c r="AN623" s="327">
        <f t="shared" si="663"/>
        <v>0</v>
      </c>
      <c r="AO623" s="327">
        <f t="shared" si="664"/>
        <v>0</v>
      </c>
      <c r="AP623" s="327">
        <f t="shared" si="665"/>
        <v>0</v>
      </c>
      <c r="AQ623" s="327">
        <f t="shared" si="666"/>
        <v>0</v>
      </c>
      <c r="AR623" s="264"/>
      <c r="AS623" s="623" t="s">
        <v>2578</v>
      </c>
      <c r="AT623" s="838"/>
      <c r="BA623" s="830"/>
      <c r="BB623" s="614" t="s">
        <v>1021</v>
      </c>
      <c r="BC623" s="384"/>
      <c r="BD623" s="384"/>
      <c r="BE623" s="384"/>
      <c r="BF623" s="806"/>
      <c r="BG623" s="384"/>
      <c r="BH623" s="616"/>
      <c r="BI623" s="616"/>
      <c r="BJ623" s="384"/>
      <c r="BK623" s="616"/>
      <c r="BL623" s="384"/>
      <c r="BM623" s="384"/>
      <c r="BN623" s="616"/>
      <c r="BO623" s="616"/>
      <c r="BP623" s="616"/>
      <c r="BQ623" s="616"/>
      <c r="BR623" s="616"/>
      <c r="BV623" s="639"/>
      <c r="BW623" s="639"/>
      <c r="BX623" s="808"/>
      <c r="BY623" s="611"/>
      <c r="BZ623" s="611"/>
      <c r="CA623" s="788"/>
      <c r="CB623" s="623">
        <f t="shared" si="647"/>
        <v>30</v>
      </c>
      <c r="CC623" s="789">
        <f t="shared" si="656"/>
        <v>8000</v>
      </c>
      <c r="CE623" s="791">
        <f t="shared" si="669"/>
        <v>0</v>
      </c>
      <c r="CG623" s="791">
        <f t="shared" si="667"/>
        <v>0</v>
      </c>
      <c r="CH623" s="791">
        <f t="shared" si="629"/>
        <v>8000</v>
      </c>
      <c r="CI623" s="791">
        <f t="shared" si="657"/>
        <v>8000</v>
      </c>
      <c r="CJ623" s="788"/>
      <c r="CK623" s="623">
        <f t="shared" si="648"/>
        <v>30</v>
      </c>
      <c r="CL623" s="791">
        <f t="shared" si="649"/>
        <v>8000</v>
      </c>
      <c r="CN623" s="791">
        <f t="shared" si="670"/>
        <v>0</v>
      </c>
      <c r="CP623" s="791">
        <f t="shared" si="668"/>
        <v>0</v>
      </c>
      <c r="CQ623" s="791">
        <f t="shared" si="623"/>
        <v>8000</v>
      </c>
      <c r="CR623" s="791">
        <f t="shared" si="624"/>
        <v>0</v>
      </c>
      <c r="CS623" s="831"/>
      <c r="CT623" s="623">
        <f t="shared" si="636"/>
        <v>0</v>
      </c>
      <c r="CU623" s="789">
        <f t="shared" si="637"/>
        <v>0</v>
      </c>
      <c r="CW623" s="791">
        <f t="shared" si="638"/>
        <v>0</v>
      </c>
      <c r="CY623" s="791">
        <f t="shared" si="639"/>
        <v>0</v>
      </c>
      <c r="CZ623" s="791">
        <f t="shared" si="640"/>
        <v>0</v>
      </c>
      <c r="DA623" s="791">
        <f t="shared" si="641"/>
        <v>0</v>
      </c>
      <c r="DC623" s="623">
        <f t="shared" si="625"/>
        <v>0</v>
      </c>
      <c r="DD623" s="789">
        <f t="shared" si="630"/>
        <v>0</v>
      </c>
      <c r="DF623" s="791">
        <f t="shared" si="631"/>
        <v>0</v>
      </c>
      <c r="DH623" s="791">
        <f t="shared" si="632"/>
        <v>0</v>
      </c>
      <c r="DU623" s="793">
        <f t="shared" si="626"/>
        <v>0</v>
      </c>
      <c r="DV623" s="794">
        <f t="shared" si="644"/>
        <v>0</v>
      </c>
      <c r="DW623" s="794">
        <f t="shared" si="673"/>
        <v>0</v>
      </c>
      <c r="DX623" s="794">
        <f t="shared" si="633"/>
        <v>0</v>
      </c>
      <c r="DY623" s="794">
        <f t="shared" si="634"/>
        <v>0</v>
      </c>
      <c r="EG623" s="621"/>
    </row>
    <row r="624" spans="1:137" s="2317" customFormat="1" ht="26.25" hidden="1" customHeight="1" x14ac:dyDescent="0.25">
      <c r="A624" s="2310">
        <v>2026</v>
      </c>
      <c r="B624" s="778">
        <v>479</v>
      </c>
      <c r="C624" s="778" t="s">
        <v>58</v>
      </c>
      <c r="D624" s="778">
        <v>3000654</v>
      </c>
      <c r="E624" s="778">
        <v>5005023</v>
      </c>
      <c r="F624" s="778" t="s">
        <v>3011</v>
      </c>
      <c r="G624" s="2310" t="s">
        <v>3012</v>
      </c>
      <c r="H624" s="2310">
        <v>95</v>
      </c>
      <c r="I624" s="779" t="s">
        <v>992</v>
      </c>
      <c r="J624" s="780" t="s">
        <v>10</v>
      </c>
      <c r="K624" s="780" t="s">
        <v>60</v>
      </c>
      <c r="L624" s="778" t="str">
        <f t="shared" si="628"/>
        <v>2.3</v>
      </c>
      <c r="M624" s="2311" t="s">
        <v>62</v>
      </c>
      <c r="N624" s="781"/>
      <c r="O624" s="2310" t="s">
        <v>3079</v>
      </c>
      <c r="P624" s="2310" t="s">
        <v>65</v>
      </c>
      <c r="Q624" s="2313">
        <v>1</v>
      </c>
      <c r="R624" s="2314">
        <v>5000</v>
      </c>
      <c r="S624" s="2310">
        <v>30</v>
      </c>
      <c r="T624" s="2310">
        <v>30</v>
      </c>
      <c r="U624" s="2310"/>
      <c r="V624" s="2310"/>
      <c r="W624" s="2315"/>
      <c r="X624" s="321"/>
      <c r="Y624" s="321"/>
      <c r="Z624" s="322"/>
      <c r="AA624" s="322"/>
      <c r="AB624" s="322"/>
      <c r="AC624" s="322"/>
      <c r="AD624" s="322"/>
      <c r="AE624" s="2314">
        <f t="shared" si="646"/>
        <v>10000</v>
      </c>
      <c r="AF624" s="327">
        <f>+$R624*(S624/30)*Q624</f>
        <v>5000</v>
      </c>
      <c r="AG624" s="327">
        <f>+$R624*(T624/30)*Q624</f>
        <v>5000</v>
      </c>
      <c r="AH624" s="327">
        <f t="shared" si="655"/>
        <v>0</v>
      </c>
      <c r="AI624" s="327">
        <f t="shared" si="658"/>
        <v>0</v>
      </c>
      <c r="AJ624" s="327">
        <f t="shared" si="659"/>
        <v>0</v>
      </c>
      <c r="AK624" s="327">
        <f t="shared" si="660"/>
        <v>0</v>
      </c>
      <c r="AL624" s="327">
        <f t="shared" si="661"/>
        <v>0</v>
      </c>
      <c r="AM624" s="327">
        <f t="shared" si="662"/>
        <v>0</v>
      </c>
      <c r="AN624" s="327">
        <f t="shared" si="663"/>
        <v>0</v>
      </c>
      <c r="AO624" s="327">
        <f t="shared" si="664"/>
        <v>0</v>
      </c>
      <c r="AP624" s="327">
        <f t="shared" si="665"/>
        <v>0</v>
      </c>
      <c r="AQ624" s="327">
        <f t="shared" si="666"/>
        <v>0</v>
      </c>
      <c r="AR624" s="2316">
        <f>+ROUNDUP(SUM(AF624:AQ624),0)</f>
        <v>10000</v>
      </c>
      <c r="AS624" s="2317" t="s">
        <v>2578</v>
      </c>
      <c r="AT624" s="854" t="s">
        <v>3014</v>
      </c>
      <c r="AU624" s="623"/>
      <c r="AV624" s="623"/>
      <c r="AW624" s="623"/>
      <c r="AX624" s="623"/>
      <c r="AY624" s="623"/>
      <c r="AZ624" s="623"/>
      <c r="BA624" s="830"/>
      <c r="BB624" s="2318" t="s">
        <v>995</v>
      </c>
      <c r="BC624" s="384" t="s">
        <v>3230</v>
      </c>
      <c r="BD624" s="384" t="s">
        <v>3231</v>
      </c>
      <c r="BE624" s="384" t="s">
        <v>3232</v>
      </c>
      <c r="BF624" s="806">
        <v>46056</v>
      </c>
      <c r="BG624" s="384"/>
      <c r="BH624" s="616">
        <v>3717</v>
      </c>
      <c r="BI624" s="616"/>
      <c r="BJ624" s="384" t="s">
        <v>3023</v>
      </c>
      <c r="BK624" s="616"/>
      <c r="BL624" s="384"/>
      <c r="BM624" s="384"/>
      <c r="BN624" s="616"/>
      <c r="BO624" s="616"/>
      <c r="BP624" s="616"/>
      <c r="BQ624" s="2116"/>
      <c r="BR624" s="2116"/>
      <c r="BS624" s="2319" t="s">
        <v>1488</v>
      </c>
      <c r="BT624" s="812" t="s">
        <v>3273</v>
      </c>
      <c r="BU624" s="812" t="s">
        <v>3274</v>
      </c>
      <c r="BV624" s="616">
        <v>45601876</v>
      </c>
      <c r="BW624" s="639">
        <v>10456018764</v>
      </c>
      <c r="BX624" s="2877">
        <v>5000</v>
      </c>
      <c r="BY624" s="618">
        <v>46063</v>
      </c>
      <c r="BZ624" s="618">
        <v>46081</v>
      </c>
      <c r="CA624" s="788"/>
      <c r="CB624" s="623">
        <f t="shared" si="647"/>
        <v>30</v>
      </c>
      <c r="CC624" s="789">
        <f t="shared" si="656"/>
        <v>5000</v>
      </c>
      <c r="CD624" s="623"/>
      <c r="CE624" s="790">
        <f t="shared" si="669"/>
        <v>0</v>
      </c>
      <c r="CF624" s="623"/>
      <c r="CG624" s="791">
        <f t="shared" si="667"/>
        <v>0</v>
      </c>
      <c r="CH624" s="791">
        <f t="shared" si="629"/>
        <v>5000</v>
      </c>
      <c r="CI624" s="791">
        <f t="shared" si="657"/>
        <v>5000</v>
      </c>
      <c r="CJ624" s="788"/>
      <c r="CK624" s="623">
        <f t="shared" si="648"/>
        <v>30</v>
      </c>
      <c r="CL624" s="791">
        <f t="shared" si="649"/>
        <v>5000</v>
      </c>
      <c r="CM624" s="623">
        <v>19</v>
      </c>
      <c r="CN624" s="791">
        <f t="shared" si="670"/>
        <v>3166.6666666666665</v>
      </c>
      <c r="CO624" s="623">
        <v>19</v>
      </c>
      <c r="CP624" s="791">
        <f t="shared" si="668"/>
        <v>3166.6666666666665</v>
      </c>
      <c r="CQ624" s="791">
        <f t="shared" si="623"/>
        <v>1833.3333333333335</v>
      </c>
      <c r="CR624" s="791">
        <f t="shared" si="624"/>
        <v>3166.6666666666665</v>
      </c>
      <c r="CS624" s="831"/>
      <c r="CT624" s="623">
        <f t="shared" si="636"/>
        <v>0</v>
      </c>
      <c r="CU624" s="789">
        <f t="shared" si="637"/>
        <v>0</v>
      </c>
      <c r="CV624" s="623"/>
      <c r="CW624" s="791">
        <f t="shared" si="638"/>
        <v>0</v>
      </c>
      <c r="CX624" s="623"/>
      <c r="CY624" s="791">
        <f t="shared" si="639"/>
        <v>0</v>
      </c>
      <c r="CZ624" s="791">
        <f t="shared" si="640"/>
        <v>0</v>
      </c>
      <c r="DA624" s="791">
        <f t="shared" si="641"/>
        <v>0</v>
      </c>
      <c r="DB624" s="623"/>
      <c r="DC624" s="623">
        <f t="shared" si="625"/>
        <v>0</v>
      </c>
      <c r="DD624" s="789">
        <f t="shared" si="630"/>
        <v>0</v>
      </c>
      <c r="DE624" s="623"/>
      <c r="DF624" s="791">
        <f t="shared" si="631"/>
        <v>0</v>
      </c>
      <c r="DG624" s="623"/>
      <c r="DH624" s="791">
        <f t="shared" si="632"/>
        <v>0</v>
      </c>
      <c r="DI624" s="623"/>
      <c r="DJ624" s="623"/>
      <c r="DK624" s="623"/>
      <c r="DL624" s="623"/>
      <c r="DM624" s="623"/>
      <c r="DN624" s="623"/>
      <c r="DO624" s="623"/>
      <c r="DP624" s="623"/>
      <c r="DQ624" s="623"/>
      <c r="DR624" s="623"/>
      <c r="DS624" s="623"/>
      <c r="DU624" s="2320">
        <f t="shared" si="626"/>
        <v>10000</v>
      </c>
      <c r="DV624" s="2321">
        <f t="shared" si="644"/>
        <v>3166.6666666666665</v>
      </c>
      <c r="DW624" s="2321">
        <f t="shared" si="673"/>
        <v>3166.6666666666665</v>
      </c>
      <c r="DX624" s="2321">
        <f t="shared" si="633"/>
        <v>6833.3333333333339</v>
      </c>
      <c r="DY624" s="2321">
        <f t="shared" si="634"/>
        <v>6833.3333333333339</v>
      </c>
      <c r="EG624" s="1946"/>
    </row>
    <row r="625" spans="1:137" s="623" customFormat="1" ht="24.75" hidden="1" customHeight="1" x14ac:dyDescent="0.25">
      <c r="A625" s="778">
        <v>2026</v>
      </c>
      <c r="B625" s="778">
        <v>479</v>
      </c>
      <c r="C625" s="778" t="s">
        <v>58</v>
      </c>
      <c r="D625" s="778">
        <v>3000654</v>
      </c>
      <c r="E625" s="778">
        <v>5005020</v>
      </c>
      <c r="F625" s="778" t="s">
        <v>2269</v>
      </c>
      <c r="G625" s="778" t="s">
        <v>2270</v>
      </c>
      <c r="H625" s="778">
        <v>93</v>
      </c>
      <c r="I625" s="779" t="s">
        <v>992</v>
      </c>
      <c r="J625" s="780" t="s">
        <v>10</v>
      </c>
      <c r="K625" s="780" t="s">
        <v>60</v>
      </c>
      <c r="L625" s="778" t="str">
        <f t="shared" si="628"/>
        <v>2.3</v>
      </c>
      <c r="M625" s="781" t="s">
        <v>62</v>
      </c>
      <c r="N625" s="781"/>
      <c r="O625" s="778" t="s">
        <v>2577</v>
      </c>
      <c r="P625" s="778" t="s">
        <v>65</v>
      </c>
      <c r="Q625" s="782">
        <v>1</v>
      </c>
      <c r="R625" s="320">
        <v>2500</v>
      </c>
      <c r="S625" s="778">
        <v>30</v>
      </c>
      <c r="T625" s="778">
        <v>30</v>
      </c>
      <c r="U625" s="778"/>
      <c r="V625" s="778"/>
      <c r="W625" s="321"/>
      <c r="X625" s="321"/>
      <c r="Y625" s="321"/>
      <c r="Z625" s="322"/>
      <c r="AA625" s="322"/>
      <c r="AB625" s="322"/>
      <c r="AC625" s="322"/>
      <c r="AD625" s="322"/>
      <c r="AE625" s="320">
        <f t="shared" si="646"/>
        <v>5000</v>
      </c>
      <c r="AF625" s="327">
        <f>+$R625*(S625/30)*Q625</f>
        <v>2500</v>
      </c>
      <c r="AG625" s="327">
        <f>+$R625*(T625/30)*Q625</f>
        <v>2500</v>
      </c>
      <c r="AH625" s="327">
        <f t="shared" si="655"/>
        <v>0</v>
      </c>
      <c r="AI625" s="327">
        <f t="shared" si="658"/>
        <v>0</v>
      </c>
      <c r="AJ625" s="327">
        <f t="shared" si="659"/>
        <v>0</v>
      </c>
      <c r="AK625" s="327">
        <f t="shared" si="660"/>
        <v>0</v>
      </c>
      <c r="AL625" s="327">
        <f t="shared" si="661"/>
        <v>0</v>
      </c>
      <c r="AM625" s="327">
        <f t="shared" si="662"/>
        <v>0</v>
      </c>
      <c r="AN625" s="327">
        <f t="shared" si="663"/>
        <v>0</v>
      </c>
      <c r="AO625" s="327">
        <f t="shared" si="664"/>
        <v>0</v>
      </c>
      <c r="AP625" s="327">
        <f t="shared" si="665"/>
        <v>0</v>
      </c>
      <c r="AQ625" s="327">
        <f t="shared" si="666"/>
        <v>0</v>
      </c>
      <c r="AR625" s="264">
        <f>+ROUNDUP(SUM(AF625:AQ625),0)</f>
        <v>5000</v>
      </c>
      <c r="AS625" s="623" t="s">
        <v>2578</v>
      </c>
      <c r="AT625" s="855" t="s">
        <v>2579</v>
      </c>
      <c r="BA625" s="830"/>
      <c r="BB625" s="384" t="s">
        <v>995</v>
      </c>
      <c r="BC625" s="623" t="s">
        <v>3275</v>
      </c>
      <c r="BF625" s="784"/>
      <c r="BH625" s="639"/>
      <c r="BI625" s="639"/>
      <c r="BK625" s="639"/>
      <c r="BN625" s="639"/>
      <c r="BO625" s="639"/>
      <c r="BP625" s="639"/>
      <c r="BQ625" s="639"/>
      <c r="BR625" s="639"/>
      <c r="BS625" s="623" t="s">
        <v>3276</v>
      </c>
      <c r="BT625" s="623" t="s">
        <v>1808</v>
      </c>
      <c r="BU625" s="623" t="s">
        <v>3277</v>
      </c>
      <c r="BV625" s="856" t="s">
        <v>3278</v>
      </c>
      <c r="BW625" s="639">
        <v>10431198776</v>
      </c>
      <c r="BX625" s="787">
        <v>2500</v>
      </c>
      <c r="BY625" s="618">
        <v>46076</v>
      </c>
      <c r="BZ625" s="618">
        <v>46081</v>
      </c>
      <c r="CA625" s="788"/>
      <c r="CB625" s="623">
        <f t="shared" si="647"/>
        <v>30</v>
      </c>
      <c r="CC625" s="789">
        <f t="shared" si="656"/>
        <v>2500</v>
      </c>
      <c r="CE625" s="791">
        <f t="shared" si="669"/>
        <v>0</v>
      </c>
      <c r="CG625" s="791">
        <f t="shared" si="667"/>
        <v>0</v>
      </c>
      <c r="CH625" s="791">
        <f t="shared" si="629"/>
        <v>2500</v>
      </c>
      <c r="CI625" s="791">
        <f t="shared" si="657"/>
        <v>2500</v>
      </c>
      <c r="CJ625" s="788"/>
      <c r="CK625" s="623">
        <f t="shared" si="648"/>
        <v>30</v>
      </c>
      <c r="CL625" s="791">
        <f t="shared" si="649"/>
        <v>2500</v>
      </c>
      <c r="CM625" s="623">
        <v>6</v>
      </c>
      <c r="CN625" s="791">
        <f t="shared" si="670"/>
        <v>500</v>
      </c>
      <c r="CO625" s="623">
        <v>6</v>
      </c>
      <c r="CP625" s="791">
        <v>500</v>
      </c>
      <c r="CQ625" s="791">
        <f t="shared" si="623"/>
        <v>2000</v>
      </c>
      <c r="CR625" s="791">
        <f t="shared" si="624"/>
        <v>500</v>
      </c>
      <c r="CS625" s="831"/>
      <c r="CT625" s="623">
        <f t="shared" si="636"/>
        <v>0</v>
      </c>
      <c r="CU625" s="789">
        <f t="shared" si="637"/>
        <v>0</v>
      </c>
      <c r="CW625" s="791">
        <f t="shared" si="638"/>
        <v>0</v>
      </c>
      <c r="CY625" s="791">
        <f t="shared" si="639"/>
        <v>0</v>
      </c>
      <c r="CZ625" s="791">
        <f t="shared" si="640"/>
        <v>0</v>
      </c>
      <c r="DA625" s="791">
        <f t="shared" si="641"/>
        <v>0</v>
      </c>
      <c r="DC625" s="623">
        <f t="shared" si="625"/>
        <v>0</v>
      </c>
      <c r="DD625" s="789">
        <f t="shared" si="630"/>
        <v>0</v>
      </c>
      <c r="DF625" s="791">
        <f t="shared" si="631"/>
        <v>0</v>
      </c>
      <c r="DH625" s="791">
        <f t="shared" si="632"/>
        <v>0</v>
      </c>
      <c r="DU625" s="793">
        <f t="shared" si="626"/>
        <v>5000</v>
      </c>
      <c r="DV625" s="794">
        <f t="shared" si="644"/>
        <v>500</v>
      </c>
      <c r="DW625" s="794">
        <f t="shared" si="673"/>
        <v>500</v>
      </c>
      <c r="DX625" s="794">
        <f t="shared" si="633"/>
        <v>4500</v>
      </c>
      <c r="DY625" s="794">
        <f t="shared" si="634"/>
        <v>4500</v>
      </c>
      <c r="EC625" s="623" t="s">
        <v>3279</v>
      </c>
      <c r="EG625" s="621"/>
    </row>
    <row r="626" spans="1:137" s="623" customFormat="1" ht="24.75" hidden="1" customHeight="1" x14ac:dyDescent="0.25">
      <c r="A626" s="778">
        <v>2026</v>
      </c>
      <c r="B626" s="778">
        <v>479</v>
      </c>
      <c r="C626" s="778" t="s">
        <v>58</v>
      </c>
      <c r="D626" s="778">
        <v>3000654</v>
      </c>
      <c r="E626" s="778">
        <v>5005020</v>
      </c>
      <c r="F626" s="778" t="s">
        <v>2269</v>
      </c>
      <c r="G626" s="778" t="s">
        <v>2270</v>
      </c>
      <c r="H626" s="778">
        <v>93</v>
      </c>
      <c r="I626" s="779" t="s">
        <v>992</v>
      </c>
      <c r="J626" s="780" t="s">
        <v>10</v>
      </c>
      <c r="K626" s="780" t="s">
        <v>60</v>
      </c>
      <c r="L626" s="778" t="str">
        <f t="shared" si="628"/>
        <v>2.3</v>
      </c>
      <c r="M626" s="781" t="s">
        <v>62</v>
      </c>
      <c r="N626" s="781"/>
      <c r="O626" s="778" t="s">
        <v>2577</v>
      </c>
      <c r="P626" s="778" t="s">
        <v>65</v>
      </c>
      <c r="Q626" s="782">
        <v>1</v>
      </c>
      <c r="R626" s="320">
        <v>2500</v>
      </c>
      <c r="S626" s="778">
        <v>30</v>
      </c>
      <c r="T626" s="778">
        <v>30</v>
      </c>
      <c r="U626" s="778"/>
      <c r="V626" s="778"/>
      <c r="W626" s="321"/>
      <c r="X626" s="321"/>
      <c r="Y626" s="321"/>
      <c r="Z626" s="322"/>
      <c r="AA626" s="322"/>
      <c r="AB626" s="322"/>
      <c r="AC626" s="322"/>
      <c r="AD626" s="322"/>
      <c r="AE626" s="320">
        <f t="shared" si="646"/>
        <v>5000</v>
      </c>
      <c r="AF626" s="327">
        <f>+$R626*(S626/30)*Q626</f>
        <v>2500</v>
      </c>
      <c r="AG626" s="327">
        <f>+$R626*(T626/30)*Q626</f>
        <v>2500</v>
      </c>
      <c r="AH626" s="327">
        <f t="shared" si="655"/>
        <v>0</v>
      </c>
      <c r="AI626" s="327">
        <f t="shared" si="658"/>
        <v>0</v>
      </c>
      <c r="AJ626" s="327">
        <f t="shared" si="659"/>
        <v>0</v>
      </c>
      <c r="AK626" s="327">
        <f t="shared" si="660"/>
        <v>0</v>
      </c>
      <c r="AL626" s="327">
        <f t="shared" si="661"/>
        <v>0</v>
      </c>
      <c r="AM626" s="327">
        <f t="shared" si="662"/>
        <v>0</v>
      </c>
      <c r="AN626" s="327">
        <f t="shared" si="663"/>
        <v>0</v>
      </c>
      <c r="AO626" s="327">
        <f t="shared" si="664"/>
        <v>0</v>
      </c>
      <c r="AP626" s="327">
        <f t="shared" si="665"/>
        <v>0</v>
      </c>
      <c r="AQ626" s="327">
        <f t="shared" si="666"/>
        <v>0</v>
      </c>
      <c r="AR626" s="264">
        <f>+ROUNDUP(SUM(AF626:AQ626),0)</f>
        <v>5000</v>
      </c>
      <c r="AS626" s="623" t="s">
        <v>2578</v>
      </c>
      <c r="AT626" s="855" t="s">
        <v>2579</v>
      </c>
      <c r="BA626" s="830"/>
      <c r="BB626" s="623" t="s">
        <v>995</v>
      </c>
      <c r="BC626" s="623" t="s">
        <v>3280</v>
      </c>
      <c r="BD626" s="623" t="s">
        <v>3281</v>
      </c>
      <c r="BE626" s="623" t="s">
        <v>3282</v>
      </c>
      <c r="BF626" s="784">
        <v>46059</v>
      </c>
      <c r="BH626" s="639">
        <v>3868</v>
      </c>
      <c r="BI626" s="639"/>
      <c r="BJ626" s="384" t="s">
        <v>3283</v>
      </c>
      <c r="BK626" s="639"/>
      <c r="BN626" s="639"/>
      <c r="BO626" s="639"/>
      <c r="BP626" s="639"/>
      <c r="BQ626" s="639"/>
      <c r="BR626" s="639"/>
      <c r="BS626" s="611" t="s">
        <v>3067</v>
      </c>
      <c r="BT626" s="611" t="s">
        <v>3284</v>
      </c>
      <c r="BU626" s="611" t="s">
        <v>3285</v>
      </c>
      <c r="BV626" s="857">
        <v>43808333</v>
      </c>
      <c r="BW626" s="652">
        <v>10438083338</v>
      </c>
      <c r="BX626" s="858">
        <v>2500</v>
      </c>
      <c r="BY626" s="618">
        <v>46066</v>
      </c>
      <c r="BZ626" s="618">
        <v>46081</v>
      </c>
      <c r="CA626" s="788"/>
      <c r="CB626" s="623">
        <f t="shared" si="647"/>
        <v>30</v>
      </c>
      <c r="CC626" s="789">
        <f t="shared" si="656"/>
        <v>2500</v>
      </c>
      <c r="CE626" s="791">
        <f t="shared" si="669"/>
        <v>0</v>
      </c>
      <c r="CG626" s="791">
        <f t="shared" si="667"/>
        <v>0</v>
      </c>
      <c r="CH626" s="791">
        <f t="shared" si="629"/>
        <v>2500</v>
      </c>
      <c r="CI626" s="791">
        <f t="shared" si="657"/>
        <v>2500</v>
      </c>
      <c r="CJ626" s="788"/>
      <c r="CK626" s="623">
        <f t="shared" si="648"/>
        <v>30</v>
      </c>
      <c r="CL626" s="791">
        <f t="shared" si="649"/>
        <v>2500</v>
      </c>
      <c r="CM626" s="623">
        <v>20</v>
      </c>
      <c r="CN626" s="791">
        <f t="shared" si="670"/>
        <v>1666.6666666666665</v>
      </c>
      <c r="CO626" s="623">
        <v>20</v>
      </c>
      <c r="CP626" s="791">
        <v>1666.6666666666665</v>
      </c>
      <c r="CQ626" s="791">
        <f t="shared" si="623"/>
        <v>833.33333333333348</v>
      </c>
      <c r="CR626" s="791">
        <f t="shared" si="624"/>
        <v>1666.6666666666665</v>
      </c>
      <c r="CS626" s="831"/>
      <c r="CT626" s="623">
        <f t="shared" si="636"/>
        <v>0</v>
      </c>
      <c r="CU626" s="789">
        <f t="shared" si="637"/>
        <v>0</v>
      </c>
      <c r="CW626" s="791">
        <f t="shared" si="638"/>
        <v>0</v>
      </c>
      <c r="CY626" s="791">
        <f t="shared" si="639"/>
        <v>0</v>
      </c>
      <c r="CZ626" s="791">
        <f t="shared" si="640"/>
        <v>0</v>
      </c>
      <c r="DA626" s="791">
        <f t="shared" si="641"/>
        <v>0</v>
      </c>
      <c r="DC626" s="623">
        <f t="shared" si="625"/>
        <v>0</v>
      </c>
      <c r="DD626" s="789">
        <f t="shared" si="630"/>
        <v>0</v>
      </c>
      <c r="DF626" s="791">
        <f t="shared" si="631"/>
        <v>0</v>
      </c>
      <c r="DH626" s="791">
        <f t="shared" si="632"/>
        <v>0</v>
      </c>
      <c r="DU626" s="793">
        <f t="shared" si="626"/>
        <v>5000</v>
      </c>
      <c r="DV626" s="794">
        <f t="shared" si="644"/>
        <v>1666.6666666666665</v>
      </c>
      <c r="DW626" s="794">
        <f t="shared" si="673"/>
        <v>1666.6666666666665</v>
      </c>
      <c r="DX626" s="794">
        <f t="shared" si="633"/>
        <v>3333.3333333333335</v>
      </c>
      <c r="DY626" s="794">
        <f t="shared" si="634"/>
        <v>3333.3333333333335</v>
      </c>
      <c r="EG626" s="621"/>
    </row>
    <row r="627" spans="1:137" s="623" customFormat="1" ht="24.75" hidden="1" customHeight="1" x14ac:dyDescent="0.25">
      <c r="A627" s="778">
        <v>2026</v>
      </c>
      <c r="B627" s="778">
        <v>479</v>
      </c>
      <c r="C627" s="778" t="s">
        <v>58</v>
      </c>
      <c r="D627" s="778">
        <v>3000654</v>
      </c>
      <c r="E627" s="778">
        <v>5005020</v>
      </c>
      <c r="F627" s="778" t="s">
        <v>2269</v>
      </c>
      <c r="G627" s="778" t="s">
        <v>2270</v>
      </c>
      <c r="H627" s="778">
        <v>93</v>
      </c>
      <c r="I627" s="779" t="s">
        <v>992</v>
      </c>
      <c r="J627" s="780" t="s">
        <v>10</v>
      </c>
      <c r="K627" s="780" t="s">
        <v>60</v>
      </c>
      <c r="L627" s="778" t="str">
        <f t="shared" si="628"/>
        <v>2.3</v>
      </c>
      <c r="M627" s="781" t="s">
        <v>62</v>
      </c>
      <c r="N627" s="781"/>
      <c r="O627" s="778" t="s">
        <v>2577</v>
      </c>
      <c r="P627" s="778" t="s">
        <v>65</v>
      </c>
      <c r="Q627" s="782">
        <v>10</v>
      </c>
      <c r="R627" s="320">
        <v>2500</v>
      </c>
      <c r="S627" s="778">
        <v>30</v>
      </c>
      <c r="T627" s="778">
        <v>30</v>
      </c>
      <c r="U627" s="778"/>
      <c r="V627" s="778"/>
      <c r="W627" s="321"/>
      <c r="X627" s="321"/>
      <c r="Y627" s="321"/>
      <c r="Z627" s="322"/>
      <c r="AA627" s="322"/>
      <c r="AB627" s="322"/>
      <c r="AC627" s="322"/>
      <c r="AD627" s="322"/>
      <c r="AE627" s="320">
        <f t="shared" si="646"/>
        <v>50000</v>
      </c>
      <c r="AF627" s="327">
        <f>+$R627*(S627/30)*Q627</f>
        <v>25000</v>
      </c>
      <c r="AG627" s="327">
        <f>+$R627*(T627/30)*Q627</f>
        <v>25000</v>
      </c>
      <c r="AH627" s="327">
        <f t="shared" si="655"/>
        <v>0</v>
      </c>
      <c r="AI627" s="327">
        <f t="shared" si="658"/>
        <v>0</v>
      </c>
      <c r="AJ627" s="327">
        <f t="shared" si="659"/>
        <v>0</v>
      </c>
      <c r="AK627" s="327">
        <f t="shared" si="660"/>
        <v>0</v>
      </c>
      <c r="AL627" s="327">
        <f t="shared" si="661"/>
        <v>0</v>
      </c>
      <c r="AM627" s="327">
        <f t="shared" si="662"/>
        <v>0</v>
      </c>
      <c r="AN627" s="327">
        <f t="shared" si="663"/>
        <v>0</v>
      </c>
      <c r="AO627" s="327">
        <f t="shared" si="664"/>
        <v>0</v>
      </c>
      <c r="AP627" s="327">
        <f t="shared" si="665"/>
        <v>0</v>
      </c>
      <c r="AQ627" s="327">
        <f t="shared" si="666"/>
        <v>0</v>
      </c>
      <c r="AR627" s="264"/>
      <c r="AS627" s="623" t="s">
        <v>2578</v>
      </c>
      <c r="AT627" s="838"/>
      <c r="BA627" s="830"/>
      <c r="BB627" s="614" t="s">
        <v>1021</v>
      </c>
      <c r="BF627" s="784"/>
      <c r="BH627" s="639"/>
      <c r="BI627" s="639"/>
      <c r="BK627" s="639"/>
      <c r="BN627" s="639"/>
      <c r="BO627" s="639"/>
      <c r="BP627" s="639"/>
      <c r="BQ627" s="639"/>
      <c r="BR627" s="639"/>
      <c r="BV627" s="639"/>
      <c r="BW627" s="639"/>
      <c r="BX627" s="786"/>
      <c r="BY627" s="611"/>
      <c r="BZ627" s="611"/>
      <c r="CA627" s="788"/>
      <c r="CB627" s="623">
        <f t="shared" si="647"/>
        <v>30</v>
      </c>
      <c r="CC627" s="789">
        <f t="shared" si="656"/>
        <v>25000</v>
      </c>
      <c r="CE627" s="791">
        <f t="shared" si="669"/>
        <v>0</v>
      </c>
      <c r="CG627" s="791">
        <f t="shared" si="667"/>
        <v>0</v>
      </c>
      <c r="CH627" s="791">
        <f t="shared" si="629"/>
        <v>25000</v>
      </c>
      <c r="CI627" s="791">
        <f t="shared" si="657"/>
        <v>25000</v>
      </c>
      <c r="CJ627" s="788"/>
      <c r="CK627" s="623">
        <f t="shared" si="648"/>
        <v>30</v>
      </c>
      <c r="CL627" s="791">
        <f t="shared" si="649"/>
        <v>25000</v>
      </c>
      <c r="CN627" s="791">
        <f t="shared" si="670"/>
        <v>0</v>
      </c>
      <c r="CP627" s="791">
        <f>(R627/30*CO627)*Q627</f>
        <v>0</v>
      </c>
      <c r="CQ627" s="791">
        <f t="shared" si="623"/>
        <v>25000</v>
      </c>
      <c r="CR627" s="791">
        <f t="shared" si="624"/>
        <v>0</v>
      </c>
      <c r="CS627" s="831"/>
      <c r="CT627" s="623">
        <f t="shared" si="636"/>
        <v>0</v>
      </c>
      <c r="CU627" s="789">
        <f t="shared" si="637"/>
        <v>0</v>
      </c>
      <c r="CW627" s="791">
        <f t="shared" si="638"/>
        <v>0</v>
      </c>
      <c r="CY627" s="791">
        <f t="shared" si="639"/>
        <v>0</v>
      </c>
      <c r="CZ627" s="791">
        <f t="shared" si="640"/>
        <v>0</v>
      </c>
      <c r="DA627" s="791">
        <f t="shared" si="641"/>
        <v>0</v>
      </c>
      <c r="DC627" s="623">
        <f t="shared" si="625"/>
        <v>0</v>
      </c>
      <c r="DD627" s="789">
        <f t="shared" si="630"/>
        <v>0</v>
      </c>
      <c r="DF627" s="791">
        <f t="shared" si="631"/>
        <v>0</v>
      </c>
      <c r="DH627" s="791">
        <f t="shared" si="632"/>
        <v>0</v>
      </c>
      <c r="DU627" s="793">
        <f t="shared" si="626"/>
        <v>0</v>
      </c>
      <c r="DV627" s="794">
        <f t="shared" si="644"/>
        <v>0</v>
      </c>
      <c r="DW627" s="794">
        <f t="shared" si="673"/>
        <v>0</v>
      </c>
      <c r="DX627" s="794">
        <f t="shared" si="633"/>
        <v>0</v>
      </c>
      <c r="DY627" s="794">
        <f t="shared" si="634"/>
        <v>0</v>
      </c>
      <c r="EG627" s="621"/>
    </row>
    <row r="628" spans="1:137" s="2317" customFormat="1" ht="60" hidden="1" x14ac:dyDescent="0.25">
      <c r="A628" s="2310">
        <v>2026</v>
      </c>
      <c r="B628" s="778">
        <v>479</v>
      </c>
      <c r="C628" s="778" t="s">
        <v>58</v>
      </c>
      <c r="D628" s="778">
        <v>3000654</v>
      </c>
      <c r="E628" s="778">
        <v>5005020</v>
      </c>
      <c r="F628" s="778" t="s">
        <v>2269</v>
      </c>
      <c r="G628" s="2310" t="s">
        <v>2270</v>
      </c>
      <c r="H628" s="2310">
        <v>93</v>
      </c>
      <c r="I628" s="779" t="s">
        <v>992</v>
      </c>
      <c r="J628" s="780" t="s">
        <v>10</v>
      </c>
      <c r="K628" s="780" t="s">
        <v>60</v>
      </c>
      <c r="L628" s="778" t="str">
        <f t="shared" si="628"/>
        <v>2.3</v>
      </c>
      <c r="M628" s="2311" t="s">
        <v>62</v>
      </c>
      <c r="N628" s="781"/>
      <c r="O628" s="2310" t="s">
        <v>3286</v>
      </c>
      <c r="P628" s="2310" t="s">
        <v>65</v>
      </c>
      <c r="Q628" s="2313">
        <v>1</v>
      </c>
      <c r="R628" s="2314">
        <v>5000</v>
      </c>
      <c r="S628" s="2310">
        <v>30</v>
      </c>
      <c r="T628" s="2310">
        <v>30</v>
      </c>
      <c r="U628" s="2310"/>
      <c r="V628" s="2310"/>
      <c r="W628" s="2315"/>
      <c r="X628" s="321"/>
      <c r="Y628" s="321"/>
      <c r="Z628" s="322"/>
      <c r="AA628" s="322"/>
      <c r="AB628" s="322"/>
      <c r="AC628" s="322"/>
      <c r="AD628" s="322"/>
      <c r="AE628" s="2314">
        <f t="shared" si="646"/>
        <v>10000</v>
      </c>
      <c r="AF628" s="327">
        <f>+$R628*(S628/30)</f>
        <v>5000</v>
      </c>
      <c r="AG628" s="327">
        <f>+$R628*(T628/30)</f>
        <v>5000</v>
      </c>
      <c r="AH628" s="327">
        <f t="shared" si="655"/>
        <v>0</v>
      </c>
      <c r="AI628" s="327">
        <f t="shared" si="658"/>
        <v>0</v>
      </c>
      <c r="AJ628" s="327">
        <f t="shared" si="659"/>
        <v>0</v>
      </c>
      <c r="AK628" s="327">
        <f t="shared" si="660"/>
        <v>0</v>
      </c>
      <c r="AL628" s="327">
        <f t="shared" si="661"/>
        <v>0</v>
      </c>
      <c r="AM628" s="327">
        <f t="shared" si="662"/>
        <v>0</v>
      </c>
      <c r="AN628" s="327">
        <f t="shared" si="663"/>
        <v>0</v>
      </c>
      <c r="AO628" s="327">
        <f t="shared" si="664"/>
        <v>0</v>
      </c>
      <c r="AP628" s="327">
        <f t="shared" si="665"/>
        <v>0</v>
      </c>
      <c r="AQ628" s="327">
        <f t="shared" si="666"/>
        <v>0</v>
      </c>
      <c r="AR628" s="2316">
        <v>0</v>
      </c>
      <c r="AS628" s="2317" t="s">
        <v>2578</v>
      </c>
      <c r="AT628" s="838"/>
      <c r="AU628" s="623"/>
      <c r="AV628" s="623"/>
      <c r="AW628" s="623"/>
      <c r="AX628" s="387" t="s">
        <v>3287</v>
      </c>
      <c r="AY628" s="623"/>
      <c r="AZ628" s="623"/>
      <c r="BA628" s="830"/>
      <c r="BB628" s="614" t="s">
        <v>1021</v>
      </c>
      <c r="BC628" s="623"/>
      <c r="BD628" s="623"/>
      <c r="BE628" s="623"/>
      <c r="BF628" s="784"/>
      <c r="BG628" s="623"/>
      <c r="BH628" s="639"/>
      <c r="BI628" s="639"/>
      <c r="BJ628" s="623"/>
      <c r="BK628" s="639"/>
      <c r="BL628" s="623"/>
      <c r="BM628" s="623"/>
      <c r="BN628" s="639"/>
      <c r="BO628" s="639"/>
      <c r="BP628" s="639"/>
      <c r="BQ628" s="2352"/>
      <c r="BR628" s="2352"/>
      <c r="BT628" s="623"/>
      <c r="BU628" s="623"/>
      <c r="BV628" s="639"/>
      <c r="BW628" s="639"/>
      <c r="BX628" s="786"/>
      <c r="BY628" s="611"/>
      <c r="BZ628" s="611"/>
      <c r="CA628" s="788"/>
      <c r="CB628" s="623">
        <f t="shared" si="647"/>
        <v>30</v>
      </c>
      <c r="CC628" s="789">
        <f t="shared" si="656"/>
        <v>5000</v>
      </c>
      <c r="CD628" s="623"/>
      <c r="CE628" s="791">
        <f t="shared" si="669"/>
        <v>0</v>
      </c>
      <c r="CF628" s="623"/>
      <c r="CG628" s="791">
        <f t="shared" si="667"/>
        <v>0</v>
      </c>
      <c r="CH628" s="791">
        <f t="shared" si="629"/>
        <v>5000</v>
      </c>
      <c r="CI628" s="791">
        <f t="shared" si="657"/>
        <v>5000</v>
      </c>
      <c r="CJ628" s="788"/>
      <c r="CK628" s="623">
        <f t="shared" si="648"/>
        <v>30</v>
      </c>
      <c r="CL628" s="791">
        <f t="shared" si="649"/>
        <v>5000</v>
      </c>
      <c r="CM628" s="623"/>
      <c r="CN628" s="791">
        <f t="shared" si="670"/>
        <v>0</v>
      </c>
      <c r="CO628" s="623"/>
      <c r="CP628" s="791">
        <f>(R628/30*CO628)*Q628</f>
        <v>0</v>
      </c>
      <c r="CQ628" s="791">
        <f t="shared" si="623"/>
        <v>5000</v>
      </c>
      <c r="CR628" s="791">
        <f t="shared" si="624"/>
        <v>0</v>
      </c>
      <c r="CS628" s="831"/>
      <c r="CT628" s="623">
        <f t="shared" si="636"/>
        <v>0</v>
      </c>
      <c r="CU628" s="789">
        <f t="shared" si="637"/>
        <v>0</v>
      </c>
      <c r="CV628" s="623"/>
      <c r="CW628" s="791">
        <f t="shared" si="638"/>
        <v>0</v>
      </c>
      <c r="CX628" s="623"/>
      <c r="CY628" s="791">
        <f t="shared" si="639"/>
        <v>0</v>
      </c>
      <c r="CZ628" s="791">
        <f t="shared" si="640"/>
        <v>0</v>
      </c>
      <c r="DA628" s="791">
        <f t="shared" si="641"/>
        <v>0</v>
      </c>
      <c r="DB628" s="623"/>
      <c r="DC628" s="623">
        <f t="shared" si="625"/>
        <v>0</v>
      </c>
      <c r="DD628" s="789">
        <f t="shared" si="630"/>
        <v>0</v>
      </c>
      <c r="DE628" s="623"/>
      <c r="DF628" s="791">
        <f t="shared" si="631"/>
        <v>0</v>
      </c>
      <c r="DG628" s="623"/>
      <c r="DH628" s="791">
        <f t="shared" si="632"/>
        <v>0</v>
      </c>
      <c r="DI628" s="623"/>
      <c r="DJ628" s="623"/>
      <c r="DK628" s="623"/>
      <c r="DL628" s="623"/>
      <c r="DM628" s="623"/>
      <c r="DN628" s="623"/>
      <c r="DO628" s="623"/>
      <c r="DP628" s="623"/>
      <c r="DQ628" s="623"/>
      <c r="DR628" s="623"/>
      <c r="DS628" s="623"/>
      <c r="DU628" s="2320">
        <f t="shared" si="626"/>
        <v>0</v>
      </c>
      <c r="DV628" s="2321">
        <f t="shared" si="644"/>
        <v>0</v>
      </c>
      <c r="DW628" s="2321">
        <f t="shared" si="673"/>
        <v>0</v>
      </c>
      <c r="DX628" s="2321">
        <f t="shared" si="633"/>
        <v>0</v>
      </c>
      <c r="DY628" s="2321">
        <f t="shared" si="634"/>
        <v>0</v>
      </c>
      <c r="EG628" s="1946"/>
    </row>
    <row r="629" spans="1:137" s="623" customFormat="1" ht="54.75" hidden="1" customHeight="1" x14ac:dyDescent="0.25">
      <c r="A629" s="778">
        <v>2026</v>
      </c>
      <c r="B629" s="778">
        <v>479</v>
      </c>
      <c r="C629" s="778" t="s">
        <v>58</v>
      </c>
      <c r="D629" s="778">
        <v>3000654</v>
      </c>
      <c r="E629" s="778">
        <v>5005020</v>
      </c>
      <c r="F629" s="778" t="s">
        <v>2269</v>
      </c>
      <c r="G629" s="778" t="s">
        <v>2270</v>
      </c>
      <c r="H629" s="778">
        <v>93</v>
      </c>
      <c r="I629" s="779" t="s">
        <v>992</v>
      </c>
      <c r="J629" s="780" t="s">
        <v>10</v>
      </c>
      <c r="K629" s="780" t="s">
        <v>60</v>
      </c>
      <c r="L629" s="778" t="str">
        <f t="shared" si="628"/>
        <v>2.3</v>
      </c>
      <c r="M629" s="781" t="s">
        <v>62</v>
      </c>
      <c r="N629" s="781"/>
      <c r="O629" s="778" t="s">
        <v>3288</v>
      </c>
      <c r="P629" s="778" t="s">
        <v>65</v>
      </c>
      <c r="Q629" s="782">
        <v>1</v>
      </c>
      <c r="R629" s="320">
        <v>3000</v>
      </c>
      <c r="S629" s="778">
        <v>30</v>
      </c>
      <c r="T629" s="778">
        <v>30</v>
      </c>
      <c r="U629" s="778"/>
      <c r="V629" s="778"/>
      <c r="W629" s="321"/>
      <c r="X629" s="321"/>
      <c r="Y629" s="321"/>
      <c r="Z629" s="322"/>
      <c r="AA629" s="322"/>
      <c r="AB629" s="322"/>
      <c r="AC629" s="322"/>
      <c r="AD629" s="322"/>
      <c r="AE629" s="320">
        <f t="shared" si="646"/>
        <v>6000</v>
      </c>
      <c r="AF629" s="327">
        <f t="shared" ref="AF629:AF660" si="674">+$R629*(S629/30)*Q629</f>
        <v>3000</v>
      </c>
      <c r="AG629" s="327">
        <f t="shared" ref="AG629:AG660" si="675">+$R629*(T629/30)*Q629</f>
        <v>3000</v>
      </c>
      <c r="AH629" s="327">
        <f t="shared" si="655"/>
        <v>0</v>
      </c>
      <c r="AI629" s="327">
        <f t="shared" si="658"/>
        <v>0</v>
      </c>
      <c r="AJ629" s="327">
        <f t="shared" si="659"/>
        <v>0</v>
      </c>
      <c r="AK629" s="327">
        <f t="shared" si="660"/>
        <v>0</v>
      </c>
      <c r="AL629" s="327">
        <f t="shared" si="661"/>
        <v>0</v>
      </c>
      <c r="AM629" s="327">
        <f t="shared" si="662"/>
        <v>0</v>
      </c>
      <c r="AN629" s="327">
        <f t="shared" si="663"/>
        <v>0</v>
      </c>
      <c r="AO629" s="327">
        <f t="shared" si="664"/>
        <v>0</v>
      </c>
      <c r="AP629" s="327">
        <f t="shared" si="665"/>
        <v>0</v>
      </c>
      <c r="AQ629" s="327">
        <f t="shared" si="666"/>
        <v>0</v>
      </c>
      <c r="AR629" s="264">
        <f t="shared" ref="AR629:AR660" si="676">+ROUNDUP(SUM(AF629:AQ629),0)</f>
        <v>6000</v>
      </c>
      <c r="AS629" s="623" t="s">
        <v>2578</v>
      </c>
      <c r="AT629" s="795" t="s">
        <v>2579</v>
      </c>
      <c r="BB629" s="623" t="s">
        <v>995</v>
      </c>
      <c r="BC629" s="623" t="s">
        <v>3289</v>
      </c>
      <c r="BD629" s="623" t="s">
        <v>3290</v>
      </c>
      <c r="BE629" s="384" t="s">
        <v>3291</v>
      </c>
      <c r="BF629" s="806">
        <v>46036</v>
      </c>
      <c r="BH629" s="616">
        <v>2500</v>
      </c>
      <c r="BI629" s="687" t="s">
        <v>3194</v>
      </c>
      <c r="BJ629" s="384" t="s">
        <v>2674</v>
      </c>
      <c r="BK629" s="616"/>
      <c r="BL629" s="384"/>
      <c r="BM629" s="384"/>
      <c r="BN629" s="616"/>
      <c r="BO629" s="639"/>
      <c r="BP629" s="639"/>
      <c r="BQ629" s="639"/>
      <c r="BR629" s="639"/>
      <c r="BS629" s="623" t="s">
        <v>2611</v>
      </c>
      <c r="BT629" s="623" t="s">
        <v>2995</v>
      </c>
      <c r="BU629" s="623" t="s">
        <v>3292</v>
      </c>
      <c r="BV629" s="776" t="s">
        <v>3293</v>
      </c>
      <c r="BW629" s="777">
        <v>10749240011</v>
      </c>
      <c r="BX629" s="870">
        <v>3000</v>
      </c>
      <c r="BY629" s="629">
        <v>46041</v>
      </c>
      <c r="BZ629" s="618">
        <v>46081</v>
      </c>
      <c r="CA629" s="788"/>
      <c r="CB629" s="623">
        <f t="shared" si="647"/>
        <v>30</v>
      </c>
      <c r="CC629" s="791">
        <f t="shared" si="656"/>
        <v>3000</v>
      </c>
      <c r="CD629" s="786">
        <v>26</v>
      </c>
      <c r="CE629" s="791">
        <v>2600</v>
      </c>
      <c r="CF629" s="623">
        <v>26</v>
      </c>
      <c r="CG629" s="791">
        <v>2600</v>
      </c>
      <c r="CH629" s="791">
        <f t="shared" si="629"/>
        <v>400</v>
      </c>
      <c r="CI629" s="791">
        <f t="shared" si="657"/>
        <v>400</v>
      </c>
      <c r="CJ629" s="788"/>
      <c r="CK629" s="623">
        <f t="shared" si="648"/>
        <v>30</v>
      </c>
      <c r="CL629" s="791">
        <f t="shared" si="649"/>
        <v>3000</v>
      </c>
      <c r="CM629" s="623">
        <v>28</v>
      </c>
      <c r="CN629" s="791">
        <f>(CI629/28)*CM629</f>
        <v>400</v>
      </c>
      <c r="CO629" s="623">
        <v>28</v>
      </c>
      <c r="CP629" s="791">
        <v>3000</v>
      </c>
      <c r="CQ629" s="623">
        <f t="shared" si="623"/>
        <v>2600</v>
      </c>
      <c r="CR629" s="791">
        <f t="shared" si="624"/>
        <v>400</v>
      </c>
      <c r="CS629" s="792"/>
      <c r="CT629" s="623">
        <f t="shared" si="636"/>
        <v>0</v>
      </c>
      <c r="CU629" s="789">
        <f t="shared" si="637"/>
        <v>0</v>
      </c>
      <c r="CW629" s="791">
        <f t="shared" si="638"/>
        <v>0</v>
      </c>
      <c r="CY629" s="791">
        <f t="shared" si="639"/>
        <v>0</v>
      </c>
      <c r="CZ629" s="791">
        <f t="shared" si="640"/>
        <v>0</v>
      </c>
      <c r="DA629" s="791">
        <f t="shared" si="641"/>
        <v>0</v>
      </c>
      <c r="DC629" s="623">
        <f t="shared" si="625"/>
        <v>0</v>
      </c>
      <c r="DD629" s="789">
        <f t="shared" si="630"/>
        <v>0</v>
      </c>
      <c r="DF629" s="791">
        <f t="shared" si="631"/>
        <v>0</v>
      </c>
      <c r="DH629" s="791">
        <f t="shared" si="632"/>
        <v>0</v>
      </c>
      <c r="DU629" s="793">
        <f t="shared" si="626"/>
        <v>6000</v>
      </c>
      <c r="DV629" s="794">
        <f t="shared" si="644"/>
        <v>3000</v>
      </c>
      <c r="DW629" s="794">
        <f t="shared" si="673"/>
        <v>5600</v>
      </c>
      <c r="DX629" s="794">
        <f t="shared" si="633"/>
        <v>3000</v>
      </c>
      <c r="DY629" s="794">
        <f t="shared" si="634"/>
        <v>400</v>
      </c>
      <c r="EC629" s="623" t="s">
        <v>3294</v>
      </c>
      <c r="EG629" s="621"/>
    </row>
    <row r="630" spans="1:137" s="623" customFormat="1" ht="37.5" hidden="1" customHeight="1" x14ac:dyDescent="0.25">
      <c r="A630" s="778">
        <v>2026</v>
      </c>
      <c r="B630" s="778">
        <v>479</v>
      </c>
      <c r="C630" s="778" t="s">
        <v>58</v>
      </c>
      <c r="D630" s="778">
        <v>3000654</v>
      </c>
      <c r="E630" s="778">
        <v>5005020</v>
      </c>
      <c r="F630" s="778" t="s">
        <v>2269</v>
      </c>
      <c r="G630" s="778" t="s">
        <v>2270</v>
      </c>
      <c r="H630" s="778">
        <v>93</v>
      </c>
      <c r="I630" s="779" t="s">
        <v>992</v>
      </c>
      <c r="J630" s="780" t="s">
        <v>10</v>
      </c>
      <c r="K630" s="780" t="s">
        <v>60</v>
      </c>
      <c r="L630" s="778" t="str">
        <f t="shared" si="628"/>
        <v>2.3</v>
      </c>
      <c r="M630" s="781" t="s">
        <v>62</v>
      </c>
      <c r="N630" s="781"/>
      <c r="O630" s="778" t="s">
        <v>2641</v>
      </c>
      <c r="P630" s="778" t="s">
        <v>65</v>
      </c>
      <c r="Q630" s="782">
        <v>1</v>
      </c>
      <c r="R630" s="320">
        <v>3000</v>
      </c>
      <c r="S630" s="778">
        <v>30</v>
      </c>
      <c r="T630" s="778">
        <v>30</v>
      </c>
      <c r="U630" s="778"/>
      <c r="V630" s="778"/>
      <c r="W630" s="321"/>
      <c r="X630" s="321"/>
      <c r="Y630" s="321"/>
      <c r="Z630" s="322"/>
      <c r="AA630" s="322"/>
      <c r="AB630" s="322"/>
      <c r="AC630" s="322"/>
      <c r="AD630" s="322"/>
      <c r="AE630" s="320">
        <f t="shared" si="646"/>
        <v>6000</v>
      </c>
      <c r="AF630" s="327">
        <f t="shared" si="674"/>
        <v>3000</v>
      </c>
      <c r="AG630" s="327">
        <f t="shared" si="675"/>
        <v>3000</v>
      </c>
      <c r="AH630" s="327">
        <f t="shared" si="655"/>
        <v>0</v>
      </c>
      <c r="AI630" s="327">
        <f t="shared" si="658"/>
        <v>0</v>
      </c>
      <c r="AJ630" s="327">
        <f t="shared" si="659"/>
        <v>0</v>
      </c>
      <c r="AK630" s="327">
        <f t="shared" si="660"/>
        <v>0</v>
      </c>
      <c r="AL630" s="327">
        <f t="shared" si="661"/>
        <v>0</v>
      </c>
      <c r="AM630" s="327">
        <f t="shared" si="662"/>
        <v>0</v>
      </c>
      <c r="AN630" s="327">
        <f t="shared" si="663"/>
        <v>0</v>
      </c>
      <c r="AO630" s="327">
        <f t="shared" si="664"/>
        <v>0</v>
      </c>
      <c r="AP630" s="327">
        <f t="shared" si="665"/>
        <v>0</v>
      </c>
      <c r="AQ630" s="327">
        <f t="shared" si="666"/>
        <v>0</v>
      </c>
      <c r="AR630" s="264">
        <f t="shared" si="676"/>
        <v>6000</v>
      </c>
      <c r="AS630" s="623" t="s">
        <v>2578</v>
      </c>
      <c r="AT630" s="623" t="s">
        <v>3295</v>
      </c>
      <c r="BA630" s="830"/>
      <c r="BB630" s="384" t="s">
        <v>995</v>
      </c>
      <c r="BC630" s="384" t="s">
        <v>3191</v>
      </c>
      <c r="BD630" s="384" t="s">
        <v>3192</v>
      </c>
      <c r="BE630" s="384" t="s">
        <v>3193</v>
      </c>
      <c r="BF630" s="806">
        <v>46036</v>
      </c>
      <c r="BG630" s="384"/>
      <c r="BH630" s="639">
        <v>2501</v>
      </c>
      <c r="BI630" s="687" t="s">
        <v>3194</v>
      </c>
      <c r="BJ630" s="384" t="s">
        <v>2674</v>
      </c>
      <c r="BK630" s="639"/>
      <c r="BN630" s="616"/>
      <c r="BO630" s="616"/>
      <c r="BP630" s="684"/>
      <c r="BQ630" s="684"/>
      <c r="BR630" s="684"/>
      <c r="BS630" s="838" t="s">
        <v>1263</v>
      </c>
      <c r="BT630" s="830" t="s">
        <v>3296</v>
      </c>
      <c r="BU630" s="830" t="s">
        <v>3297</v>
      </c>
      <c r="BV630" s="686">
        <v>46599303</v>
      </c>
      <c r="BW630" s="687">
        <v>10465993036</v>
      </c>
      <c r="BX630" s="1351">
        <v>3000</v>
      </c>
      <c r="BY630" s="618">
        <v>46041</v>
      </c>
      <c r="BZ630" s="618">
        <v>46071</v>
      </c>
      <c r="CA630" s="788"/>
      <c r="CB630" s="623">
        <f t="shared" si="647"/>
        <v>30</v>
      </c>
      <c r="CC630" s="789">
        <f t="shared" si="656"/>
        <v>3000</v>
      </c>
      <c r="CD630" s="623">
        <v>13</v>
      </c>
      <c r="CE630" s="791">
        <v>1300</v>
      </c>
      <c r="CF630" s="623">
        <v>13</v>
      </c>
      <c r="CG630" s="791">
        <v>1300</v>
      </c>
      <c r="CH630" s="791">
        <f t="shared" si="629"/>
        <v>1700</v>
      </c>
      <c r="CI630" s="791">
        <f t="shared" si="657"/>
        <v>1700</v>
      </c>
      <c r="CJ630" s="788"/>
      <c r="CK630" s="623">
        <f t="shared" si="648"/>
        <v>30</v>
      </c>
      <c r="CL630" s="789">
        <f t="shared" si="649"/>
        <v>3000</v>
      </c>
      <c r="CM630" s="623">
        <v>28</v>
      </c>
      <c r="CN630" s="791">
        <v>3000</v>
      </c>
      <c r="CO630" s="623">
        <v>18</v>
      </c>
      <c r="CP630" s="791">
        <v>1928.57</v>
      </c>
      <c r="CQ630" s="791">
        <f t="shared" si="623"/>
        <v>0</v>
      </c>
      <c r="CR630" s="791">
        <f t="shared" si="624"/>
        <v>3000</v>
      </c>
      <c r="CS630" s="831"/>
      <c r="CT630" s="623">
        <f t="shared" si="636"/>
        <v>0</v>
      </c>
      <c r="CU630" s="789">
        <f t="shared" si="637"/>
        <v>0</v>
      </c>
      <c r="CW630" s="791">
        <f t="shared" si="638"/>
        <v>0</v>
      </c>
      <c r="CY630" s="791">
        <f t="shared" si="639"/>
        <v>0</v>
      </c>
      <c r="CZ630" s="791">
        <f t="shared" si="640"/>
        <v>0</v>
      </c>
      <c r="DA630" s="791">
        <f t="shared" si="641"/>
        <v>0</v>
      </c>
      <c r="DC630" s="623">
        <f t="shared" si="625"/>
        <v>0</v>
      </c>
      <c r="DD630" s="789">
        <f t="shared" si="630"/>
        <v>0</v>
      </c>
      <c r="DF630" s="791">
        <f t="shared" si="631"/>
        <v>0</v>
      </c>
      <c r="DH630" s="791">
        <f t="shared" si="632"/>
        <v>0</v>
      </c>
      <c r="DU630" s="793">
        <f t="shared" si="626"/>
        <v>6000</v>
      </c>
      <c r="DV630" s="794">
        <f t="shared" si="644"/>
        <v>4300</v>
      </c>
      <c r="DW630" s="794">
        <f t="shared" si="673"/>
        <v>3228.5699999999997</v>
      </c>
      <c r="DX630" s="794">
        <f t="shared" si="633"/>
        <v>1700</v>
      </c>
      <c r="DY630" s="794">
        <f t="shared" si="634"/>
        <v>2771.4300000000003</v>
      </c>
      <c r="EB630" s="623" t="s">
        <v>3298</v>
      </c>
      <c r="EC630" s="623" t="s">
        <v>3299</v>
      </c>
      <c r="EG630" s="621"/>
    </row>
    <row r="631" spans="1:137" s="623" customFormat="1" ht="63.75" hidden="1" x14ac:dyDescent="0.25">
      <c r="A631" s="778">
        <v>2026</v>
      </c>
      <c r="B631" s="778">
        <v>479</v>
      </c>
      <c r="C631" s="778" t="s">
        <v>58</v>
      </c>
      <c r="D631" s="778">
        <v>3000654</v>
      </c>
      <c r="E631" s="778">
        <v>5005020</v>
      </c>
      <c r="F631" s="778" t="s">
        <v>2269</v>
      </c>
      <c r="G631" s="778" t="s">
        <v>2270</v>
      </c>
      <c r="H631" s="778">
        <v>93</v>
      </c>
      <c r="I631" s="779" t="s">
        <v>992</v>
      </c>
      <c r="J631" s="780" t="s">
        <v>10</v>
      </c>
      <c r="K631" s="780" t="s">
        <v>60</v>
      </c>
      <c r="L631" s="778" t="str">
        <f t="shared" si="628"/>
        <v>2.3</v>
      </c>
      <c r="M631" s="781" t="s">
        <v>62</v>
      </c>
      <c r="N631" s="781"/>
      <c r="O631" s="778" t="s">
        <v>2641</v>
      </c>
      <c r="P631" s="778" t="s">
        <v>65</v>
      </c>
      <c r="Q631" s="782">
        <v>1</v>
      </c>
      <c r="R631" s="320">
        <v>3000</v>
      </c>
      <c r="S631" s="778">
        <v>30</v>
      </c>
      <c r="T631" s="778">
        <v>30</v>
      </c>
      <c r="U631" s="778"/>
      <c r="V631" s="778"/>
      <c r="W631" s="321"/>
      <c r="X631" s="321"/>
      <c r="Y631" s="321"/>
      <c r="Z631" s="322"/>
      <c r="AA631" s="322"/>
      <c r="AB631" s="322"/>
      <c r="AC631" s="322"/>
      <c r="AD631" s="322"/>
      <c r="AE631" s="320">
        <f t="shared" si="646"/>
        <v>6000</v>
      </c>
      <c r="AF631" s="327">
        <f t="shared" si="674"/>
        <v>3000</v>
      </c>
      <c r="AG631" s="327">
        <f t="shared" si="675"/>
        <v>3000</v>
      </c>
      <c r="AH631" s="327">
        <f t="shared" si="655"/>
        <v>0</v>
      </c>
      <c r="AI631" s="327">
        <f t="shared" si="658"/>
        <v>0</v>
      </c>
      <c r="AJ631" s="327">
        <f t="shared" si="659"/>
        <v>0</v>
      </c>
      <c r="AK631" s="327">
        <f t="shared" si="660"/>
        <v>0</v>
      </c>
      <c r="AL631" s="327">
        <f t="shared" si="661"/>
        <v>0</v>
      </c>
      <c r="AM631" s="327">
        <f t="shared" si="662"/>
        <v>0</v>
      </c>
      <c r="AN631" s="327">
        <f t="shared" si="663"/>
        <v>0</v>
      </c>
      <c r="AO631" s="327">
        <f t="shared" si="664"/>
        <v>0</v>
      </c>
      <c r="AP631" s="327">
        <f t="shared" si="665"/>
        <v>0</v>
      </c>
      <c r="AQ631" s="327">
        <f t="shared" si="666"/>
        <v>0</v>
      </c>
      <c r="AR631" s="264">
        <f t="shared" si="676"/>
        <v>6000</v>
      </c>
      <c r="AS631" s="623" t="s">
        <v>2578</v>
      </c>
      <c r="AT631" s="859" t="s">
        <v>3295</v>
      </c>
      <c r="BA631" s="830"/>
      <c r="BB631" s="623" t="s">
        <v>995</v>
      </c>
      <c r="BC631" s="623" t="s">
        <v>3191</v>
      </c>
      <c r="BD631" s="623" t="s">
        <v>3192</v>
      </c>
      <c r="BE631" s="623" t="s">
        <v>3193</v>
      </c>
      <c r="BF631" s="784">
        <v>46036</v>
      </c>
      <c r="BH631" s="639">
        <v>3366</v>
      </c>
      <c r="BI631" s="639"/>
      <c r="BK631" s="639"/>
      <c r="BN631" s="639"/>
      <c r="BO631" s="639"/>
      <c r="BP631" s="639"/>
      <c r="BQ631" s="639"/>
      <c r="BR631" s="639"/>
      <c r="BS631" s="812" t="s">
        <v>1877</v>
      </c>
      <c r="BT631" s="812" t="s">
        <v>1974</v>
      </c>
      <c r="BU631" s="812" t="s">
        <v>3300</v>
      </c>
      <c r="BV631" s="616">
        <v>10621964</v>
      </c>
      <c r="BW631" s="639">
        <v>10106219643</v>
      </c>
      <c r="BX631" s="787">
        <v>3000</v>
      </c>
      <c r="BY631" s="618">
        <v>46041</v>
      </c>
      <c r="BZ631" s="618">
        <v>46081</v>
      </c>
      <c r="CA631" s="788"/>
      <c r="CB631" s="623">
        <f t="shared" si="647"/>
        <v>30</v>
      </c>
      <c r="CC631" s="789">
        <f t="shared" si="656"/>
        <v>3000</v>
      </c>
      <c r="CD631" s="623">
        <v>13</v>
      </c>
      <c r="CE631" s="790">
        <v>1300</v>
      </c>
      <c r="CF631" s="623">
        <v>13</v>
      </c>
      <c r="CG631" s="790">
        <v>1300</v>
      </c>
      <c r="CH631" s="790">
        <f t="shared" si="629"/>
        <v>1700</v>
      </c>
      <c r="CI631" s="790">
        <f t="shared" si="657"/>
        <v>1700</v>
      </c>
      <c r="CJ631" s="788"/>
      <c r="CK631" s="623">
        <f t="shared" si="648"/>
        <v>30</v>
      </c>
      <c r="CL631" s="790">
        <f t="shared" si="649"/>
        <v>3000</v>
      </c>
      <c r="CM631" s="623">
        <v>28</v>
      </c>
      <c r="CN631" s="790">
        <v>3000</v>
      </c>
      <c r="CO631" s="623">
        <v>28</v>
      </c>
      <c r="CP631" s="790">
        <v>3000</v>
      </c>
      <c r="CQ631" s="791">
        <f t="shared" si="623"/>
        <v>0</v>
      </c>
      <c r="CR631" s="791">
        <f t="shared" si="624"/>
        <v>3000</v>
      </c>
      <c r="CS631" s="831"/>
      <c r="CT631" s="623">
        <f t="shared" si="636"/>
        <v>0</v>
      </c>
      <c r="CU631" s="789">
        <f t="shared" si="637"/>
        <v>0</v>
      </c>
      <c r="CW631" s="791">
        <f t="shared" si="638"/>
        <v>0</v>
      </c>
      <c r="CY631" s="791">
        <f t="shared" si="639"/>
        <v>0</v>
      </c>
      <c r="CZ631" s="791">
        <f t="shared" si="640"/>
        <v>0</v>
      </c>
      <c r="DA631" s="791">
        <f t="shared" si="641"/>
        <v>0</v>
      </c>
      <c r="DC631" s="623">
        <f t="shared" si="625"/>
        <v>0</v>
      </c>
      <c r="DD631" s="789">
        <f t="shared" si="630"/>
        <v>0</v>
      </c>
      <c r="DF631" s="791">
        <f t="shared" si="631"/>
        <v>0</v>
      </c>
      <c r="DH631" s="791">
        <f t="shared" si="632"/>
        <v>0</v>
      </c>
      <c r="DU631" s="793">
        <f t="shared" si="626"/>
        <v>6000</v>
      </c>
      <c r="DV631" s="794">
        <f t="shared" si="644"/>
        <v>4300</v>
      </c>
      <c r="DW631" s="794">
        <f t="shared" si="673"/>
        <v>4300</v>
      </c>
      <c r="DX631" s="794">
        <f t="shared" si="633"/>
        <v>1700</v>
      </c>
      <c r="DY631" s="794">
        <f t="shared" si="634"/>
        <v>1700</v>
      </c>
      <c r="EG631" s="621"/>
    </row>
    <row r="632" spans="1:137" s="623" customFormat="1" hidden="1" x14ac:dyDescent="0.25">
      <c r="A632" s="778">
        <v>2026</v>
      </c>
      <c r="B632" s="778">
        <v>479</v>
      </c>
      <c r="C632" s="778" t="s">
        <v>58</v>
      </c>
      <c r="D632" s="778">
        <v>3000654</v>
      </c>
      <c r="E632" s="778">
        <v>5005020</v>
      </c>
      <c r="F632" s="778" t="s">
        <v>2269</v>
      </c>
      <c r="G632" s="778" t="s">
        <v>2270</v>
      </c>
      <c r="H632" s="778">
        <v>93</v>
      </c>
      <c r="I632" s="779" t="s">
        <v>992</v>
      </c>
      <c r="J632" s="780" t="s">
        <v>10</v>
      </c>
      <c r="K632" s="780" t="s">
        <v>60</v>
      </c>
      <c r="L632" s="778" t="str">
        <f t="shared" si="628"/>
        <v>2.3</v>
      </c>
      <c r="M632" s="781" t="s">
        <v>62</v>
      </c>
      <c r="N632" s="781"/>
      <c r="O632" s="778" t="s">
        <v>2641</v>
      </c>
      <c r="P632" s="778" t="s">
        <v>65</v>
      </c>
      <c r="Q632" s="782">
        <v>1</v>
      </c>
      <c r="R632" s="320">
        <v>3000</v>
      </c>
      <c r="S632" s="778">
        <v>30</v>
      </c>
      <c r="T632" s="778">
        <v>30</v>
      </c>
      <c r="U632" s="778"/>
      <c r="V632" s="778"/>
      <c r="W632" s="321"/>
      <c r="X632" s="321"/>
      <c r="Y632" s="321"/>
      <c r="Z632" s="322"/>
      <c r="AA632" s="322"/>
      <c r="AB632" s="322"/>
      <c r="AC632" s="322"/>
      <c r="AD632" s="322"/>
      <c r="AE632" s="320">
        <f t="shared" si="646"/>
        <v>6000</v>
      </c>
      <c r="AF632" s="327">
        <f t="shared" si="674"/>
        <v>3000</v>
      </c>
      <c r="AG632" s="327">
        <f t="shared" si="675"/>
        <v>3000</v>
      </c>
      <c r="AH632" s="327">
        <f t="shared" si="655"/>
        <v>0</v>
      </c>
      <c r="AI632" s="327">
        <f t="shared" si="658"/>
        <v>0</v>
      </c>
      <c r="AJ632" s="327">
        <f t="shared" si="659"/>
        <v>0</v>
      </c>
      <c r="AK632" s="327">
        <f t="shared" si="660"/>
        <v>0</v>
      </c>
      <c r="AL632" s="327">
        <f t="shared" si="661"/>
        <v>0</v>
      </c>
      <c r="AM632" s="327">
        <f t="shared" si="662"/>
        <v>0</v>
      </c>
      <c r="AN632" s="327">
        <f t="shared" si="663"/>
        <v>0</v>
      </c>
      <c r="AO632" s="327">
        <f t="shared" si="664"/>
        <v>0</v>
      </c>
      <c r="AP632" s="327">
        <f t="shared" si="665"/>
        <v>0</v>
      </c>
      <c r="AQ632" s="327">
        <f t="shared" si="666"/>
        <v>0</v>
      </c>
      <c r="AR632" s="264">
        <f t="shared" si="676"/>
        <v>6000</v>
      </c>
      <c r="AS632" s="623" t="s">
        <v>2578</v>
      </c>
      <c r="AT632" s="859"/>
      <c r="BA632" s="830"/>
      <c r="BB632" s="623" t="s">
        <v>995</v>
      </c>
      <c r="BC632" s="623" t="s">
        <v>3280</v>
      </c>
      <c r="BD632" s="623" t="s">
        <v>3281</v>
      </c>
      <c r="BE632" s="623" t="s">
        <v>3282</v>
      </c>
      <c r="BF632" s="784">
        <v>46059</v>
      </c>
      <c r="BH632" s="639">
        <v>3875</v>
      </c>
      <c r="BI632" s="639"/>
      <c r="BJ632" s="623" t="s">
        <v>3283</v>
      </c>
      <c r="BK632" s="639"/>
      <c r="BN632" s="639"/>
      <c r="BO632" s="639"/>
      <c r="BP632" s="639"/>
      <c r="BQ632" s="639"/>
      <c r="BR632" s="639"/>
      <c r="BS632" s="623" t="s">
        <v>3301</v>
      </c>
      <c r="BT632" s="623" t="s">
        <v>3302</v>
      </c>
      <c r="BU632" s="623" t="s">
        <v>3303</v>
      </c>
      <c r="BV632" s="776">
        <v>42252203</v>
      </c>
      <c r="BW632" s="777">
        <v>10422522030</v>
      </c>
      <c r="BX632" s="798">
        <v>3000</v>
      </c>
      <c r="BY632" s="618">
        <v>46066</v>
      </c>
      <c r="BZ632" s="618">
        <v>46081</v>
      </c>
      <c r="CA632" s="788"/>
      <c r="CB632" s="623">
        <f t="shared" si="647"/>
        <v>30</v>
      </c>
      <c r="CC632" s="789">
        <f t="shared" si="656"/>
        <v>3000</v>
      </c>
      <c r="CE632" s="791">
        <f t="shared" ref="CE632:CE677" si="677">(R632/30*CD632)*Q632</f>
        <v>0</v>
      </c>
      <c r="CG632" s="791">
        <f t="shared" ref="CG632:CG677" si="678">(R632/30*CF632)*Q632</f>
        <v>0</v>
      </c>
      <c r="CH632" s="790">
        <f t="shared" si="629"/>
        <v>3000</v>
      </c>
      <c r="CI632" s="790">
        <f t="shared" si="657"/>
        <v>3000</v>
      </c>
      <c r="CJ632" s="788"/>
      <c r="CK632" s="623">
        <f t="shared" si="648"/>
        <v>30</v>
      </c>
      <c r="CL632" s="790">
        <f t="shared" si="649"/>
        <v>3000</v>
      </c>
      <c r="CM632" s="623">
        <v>20</v>
      </c>
      <c r="CN632" s="790">
        <v>2000</v>
      </c>
      <c r="CO632" s="623">
        <v>20</v>
      </c>
      <c r="CP632" s="790">
        <v>2000</v>
      </c>
      <c r="CQ632" s="791">
        <f t="shared" si="623"/>
        <v>1000</v>
      </c>
      <c r="CR632" s="791">
        <f t="shared" si="624"/>
        <v>2000</v>
      </c>
      <c r="CS632" s="831"/>
      <c r="CT632" s="623">
        <f t="shared" si="636"/>
        <v>0</v>
      </c>
      <c r="CU632" s="789">
        <f t="shared" si="637"/>
        <v>0</v>
      </c>
      <c r="CW632" s="791">
        <f t="shared" si="638"/>
        <v>0</v>
      </c>
      <c r="CY632" s="791">
        <f t="shared" si="639"/>
        <v>0</v>
      </c>
      <c r="CZ632" s="791">
        <f t="shared" si="640"/>
        <v>0</v>
      </c>
      <c r="DA632" s="791">
        <f t="shared" si="641"/>
        <v>0</v>
      </c>
      <c r="DC632" s="623">
        <f t="shared" si="625"/>
        <v>0</v>
      </c>
      <c r="DD632" s="789">
        <f t="shared" si="630"/>
        <v>0</v>
      </c>
      <c r="DF632" s="791">
        <f t="shared" si="631"/>
        <v>0</v>
      </c>
      <c r="DH632" s="791">
        <f t="shared" si="632"/>
        <v>0</v>
      </c>
      <c r="DU632" s="793">
        <f t="shared" si="626"/>
        <v>6000</v>
      </c>
      <c r="DV632" s="794">
        <f t="shared" si="644"/>
        <v>2000</v>
      </c>
      <c r="DW632" s="794">
        <f t="shared" si="673"/>
        <v>2000</v>
      </c>
      <c r="DX632" s="794">
        <f t="shared" si="633"/>
        <v>4000</v>
      </c>
      <c r="DY632" s="794">
        <f t="shared" si="634"/>
        <v>4000</v>
      </c>
      <c r="EG632" s="621"/>
    </row>
    <row r="633" spans="1:137" s="623" customFormat="1" hidden="1" x14ac:dyDescent="0.25">
      <c r="A633" s="778">
        <v>2026</v>
      </c>
      <c r="B633" s="778">
        <v>479</v>
      </c>
      <c r="C633" s="778" t="s">
        <v>58</v>
      </c>
      <c r="D633" s="778">
        <v>3000654</v>
      </c>
      <c r="E633" s="778">
        <v>5005020</v>
      </c>
      <c r="F633" s="778" t="s">
        <v>2269</v>
      </c>
      <c r="G633" s="778" t="s">
        <v>2270</v>
      </c>
      <c r="H633" s="778">
        <v>93</v>
      </c>
      <c r="I633" s="779" t="s">
        <v>992</v>
      </c>
      <c r="J633" s="780" t="s">
        <v>10</v>
      </c>
      <c r="K633" s="780" t="s">
        <v>60</v>
      </c>
      <c r="L633" s="778" t="str">
        <f t="shared" si="628"/>
        <v>2.3</v>
      </c>
      <c r="M633" s="781" t="s">
        <v>62</v>
      </c>
      <c r="N633" s="781"/>
      <c r="O633" s="778" t="s">
        <v>2641</v>
      </c>
      <c r="P633" s="778" t="s">
        <v>65</v>
      </c>
      <c r="Q633" s="782">
        <v>1</v>
      </c>
      <c r="R633" s="320">
        <v>3000</v>
      </c>
      <c r="S633" s="778">
        <v>30</v>
      </c>
      <c r="T633" s="778">
        <v>30</v>
      </c>
      <c r="U633" s="778"/>
      <c r="V633" s="778"/>
      <c r="W633" s="321"/>
      <c r="X633" s="321"/>
      <c r="Y633" s="321"/>
      <c r="Z633" s="322"/>
      <c r="AA633" s="322"/>
      <c r="AB633" s="322"/>
      <c r="AC633" s="322"/>
      <c r="AD633" s="322"/>
      <c r="AE633" s="320">
        <f t="shared" si="646"/>
        <v>6000</v>
      </c>
      <c r="AF633" s="327">
        <f t="shared" si="674"/>
        <v>3000</v>
      </c>
      <c r="AG633" s="327">
        <f t="shared" si="675"/>
        <v>3000</v>
      </c>
      <c r="AH633" s="327">
        <f t="shared" si="655"/>
        <v>0</v>
      </c>
      <c r="AI633" s="327">
        <f t="shared" si="658"/>
        <v>0</v>
      </c>
      <c r="AJ633" s="327">
        <f t="shared" si="659"/>
        <v>0</v>
      </c>
      <c r="AK633" s="327">
        <f t="shared" si="660"/>
        <v>0</v>
      </c>
      <c r="AL633" s="327">
        <f t="shared" si="661"/>
        <v>0</v>
      </c>
      <c r="AM633" s="327">
        <f t="shared" si="662"/>
        <v>0</v>
      </c>
      <c r="AN633" s="327">
        <f t="shared" si="663"/>
        <v>0</v>
      </c>
      <c r="AO633" s="327">
        <f t="shared" si="664"/>
        <v>0</v>
      </c>
      <c r="AP633" s="327">
        <f t="shared" si="665"/>
        <v>0</v>
      </c>
      <c r="AQ633" s="327">
        <f t="shared" si="666"/>
        <v>0</v>
      </c>
      <c r="AR633" s="264">
        <f t="shared" si="676"/>
        <v>6000</v>
      </c>
      <c r="AS633" s="623" t="s">
        <v>2578</v>
      </c>
      <c r="AT633" s="859"/>
      <c r="BA633" s="830"/>
      <c r="BB633" s="623" t="s">
        <v>995</v>
      </c>
      <c r="BC633" s="623" t="s">
        <v>3280</v>
      </c>
      <c r="BD633" s="623" t="s">
        <v>3281</v>
      </c>
      <c r="BE633" s="623" t="s">
        <v>3282</v>
      </c>
      <c r="BF633" s="784">
        <v>46059</v>
      </c>
      <c r="BH633" s="639"/>
      <c r="BI633" s="639"/>
      <c r="BJ633" s="623" t="s">
        <v>3283</v>
      </c>
      <c r="BK633" s="639"/>
      <c r="BN633" s="639"/>
      <c r="BO633" s="639"/>
      <c r="BP633" s="639"/>
      <c r="BQ633" s="639"/>
      <c r="BR633" s="639"/>
      <c r="BS633" s="623" t="s">
        <v>3304</v>
      </c>
      <c r="BT633" s="623" t="s">
        <v>1062</v>
      </c>
      <c r="BU633" s="623" t="s">
        <v>3305</v>
      </c>
      <c r="BV633" s="776" t="s">
        <v>3306</v>
      </c>
      <c r="BW633" s="777" t="s">
        <v>3307</v>
      </c>
      <c r="BX633" s="787">
        <v>3000</v>
      </c>
      <c r="BY633" s="618">
        <v>46066</v>
      </c>
      <c r="BZ633" s="618">
        <v>46081</v>
      </c>
      <c r="CA633" s="788"/>
      <c r="CB633" s="623">
        <f t="shared" si="647"/>
        <v>30</v>
      </c>
      <c r="CC633" s="789">
        <f t="shared" si="656"/>
        <v>3000</v>
      </c>
      <c r="CE633" s="791">
        <f t="shared" si="677"/>
        <v>0</v>
      </c>
      <c r="CG633" s="791">
        <f t="shared" si="678"/>
        <v>0</v>
      </c>
      <c r="CH633" s="790">
        <f t="shared" si="629"/>
        <v>3000</v>
      </c>
      <c r="CI633" s="790">
        <f t="shared" si="657"/>
        <v>3000</v>
      </c>
      <c r="CJ633" s="788"/>
      <c r="CK633" s="623">
        <f t="shared" si="648"/>
        <v>30</v>
      </c>
      <c r="CL633" s="790">
        <f t="shared" si="649"/>
        <v>3000</v>
      </c>
      <c r="CM633" s="623">
        <v>20</v>
      </c>
      <c r="CN633" s="790">
        <v>2000</v>
      </c>
      <c r="CO633" s="623">
        <v>20</v>
      </c>
      <c r="CP633" s="790">
        <v>2000</v>
      </c>
      <c r="CQ633" s="791">
        <f t="shared" si="623"/>
        <v>1000</v>
      </c>
      <c r="CR633" s="791">
        <f t="shared" si="624"/>
        <v>2000</v>
      </c>
      <c r="CS633" s="831"/>
      <c r="CT633" s="623">
        <f t="shared" si="636"/>
        <v>0</v>
      </c>
      <c r="CU633" s="789">
        <f t="shared" si="637"/>
        <v>0</v>
      </c>
      <c r="CW633" s="791">
        <f t="shared" si="638"/>
        <v>0</v>
      </c>
      <c r="CY633" s="791">
        <f t="shared" si="639"/>
        <v>0</v>
      </c>
      <c r="CZ633" s="791">
        <f t="shared" si="640"/>
        <v>0</v>
      </c>
      <c r="DA633" s="791">
        <f t="shared" si="641"/>
        <v>0</v>
      </c>
      <c r="DC633" s="623">
        <f t="shared" si="625"/>
        <v>0</v>
      </c>
      <c r="DD633" s="789">
        <f t="shared" si="630"/>
        <v>0</v>
      </c>
      <c r="DF633" s="791">
        <f t="shared" si="631"/>
        <v>0</v>
      </c>
      <c r="DH633" s="791">
        <f t="shared" si="632"/>
        <v>0</v>
      </c>
      <c r="DU633" s="793">
        <f t="shared" si="626"/>
        <v>6000</v>
      </c>
      <c r="DV633" s="794">
        <f t="shared" si="644"/>
        <v>2000</v>
      </c>
      <c r="DW633" s="794">
        <f t="shared" si="673"/>
        <v>2000</v>
      </c>
      <c r="DX633" s="794">
        <f t="shared" si="633"/>
        <v>4000</v>
      </c>
      <c r="DY633" s="794">
        <f t="shared" si="634"/>
        <v>4000</v>
      </c>
      <c r="EG633" s="621"/>
    </row>
    <row r="634" spans="1:137" s="623" customFormat="1" hidden="1" x14ac:dyDescent="0.25">
      <c r="A634" s="778">
        <v>2026</v>
      </c>
      <c r="B634" s="778">
        <v>479</v>
      </c>
      <c r="C634" s="778" t="s">
        <v>58</v>
      </c>
      <c r="D634" s="778">
        <v>3000654</v>
      </c>
      <c r="E634" s="778">
        <v>5005020</v>
      </c>
      <c r="F634" s="778" t="s">
        <v>2269</v>
      </c>
      <c r="G634" s="778" t="s">
        <v>2270</v>
      </c>
      <c r="H634" s="778">
        <v>93</v>
      </c>
      <c r="I634" s="779" t="s">
        <v>992</v>
      </c>
      <c r="J634" s="780" t="s">
        <v>10</v>
      </c>
      <c r="K634" s="780" t="s">
        <v>60</v>
      </c>
      <c r="L634" s="778" t="str">
        <f t="shared" si="628"/>
        <v>2.3</v>
      </c>
      <c r="M634" s="781" t="s">
        <v>62</v>
      </c>
      <c r="N634" s="781"/>
      <c r="O634" s="778" t="s">
        <v>2641</v>
      </c>
      <c r="P634" s="778" t="s">
        <v>65</v>
      </c>
      <c r="Q634" s="782">
        <v>1</v>
      </c>
      <c r="R634" s="320">
        <v>3000</v>
      </c>
      <c r="S634" s="778">
        <v>30</v>
      </c>
      <c r="T634" s="778">
        <v>30</v>
      </c>
      <c r="U634" s="778"/>
      <c r="V634" s="778"/>
      <c r="W634" s="321"/>
      <c r="X634" s="321"/>
      <c r="Y634" s="321"/>
      <c r="Z634" s="322"/>
      <c r="AA634" s="322"/>
      <c r="AB634" s="322"/>
      <c r="AC634" s="322"/>
      <c r="AD634" s="322"/>
      <c r="AE634" s="320">
        <f t="shared" si="646"/>
        <v>6000</v>
      </c>
      <c r="AF634" s="327">
        <f t="shared" si="674"/>
        <v>3000</v>
      </c>
      <c r="AG634" s="327">
        <f t="shared" si="675"/>
        <v>3000</v>
      </c>
      <c r="AH634" s="327">
        <f t="shared" si="655"/>
        <v>0</v>
      </c>
      <c r="AI634" s="327">
        <f t="shared" si="658"/>
        <v>0</v>
      </c>
      <c r="AJ634" s="327">
        <f t="shared" si="659"/>
        <v>0</v>
      </c>
      <c r="AK634" s="327">
        <f t="shared" si="660"/>
        <v>0</v>
      </c>
      <c r="AL634" s="327">
        <f t="shared" si="661"/>
        <v>0</v>
      </c>
      <c r="AM634" s="327">
        <f t="shared" si="662"/>
        <v>0</v>
      </c>
      <c r="AN634" s="327">
        <f t="shared" si="663"/>
        <v>0</v>
      </c>
      <c r="AO634" s="327">
        <f t="shared" si="664"/>
        <v>0</v>
      </c>
      <c r="AP634" s="327">
        <f t="shared" si="665"/>
        <v>0</v>
      </c>
      <c r="AQ634" s="327">
        <f t="shared" si="666"/>
        <v>0</v>
      </c>
      <c r="AR634" s="264">
        <f t="shared" si="676"/>
        <v>6000</v>
      </c>
      <c r="AS634" s="623" t="s">
        <v>2578</v>
      </c>
      <c r="AT634" s="859"/>
      <c r="BA634" s="830"/>
      <c r="BB634" s="623" t="s">
        <v>995</v>
      </c>
      <c r="BC634" s="623" t="s">
        <v>3280</v>
      </c>
      <c r="BD634" s="623" t="s">
        <v>3281</v>
      </c>
      <c r="BE634" s="623" t="s">
        <v>3282</v>
      </c>
      <c r="BF634" s="784">
        <v>46059</v>
      </c>
      <c r="BH634" s="639">
        <v>3878</v>
      </c>
      <c r="BI634" s="639"/>
      <c r="BJ634" s="623" t="s">
        <v>3283</v>
      </c>
      <c r="BK634" s="639"/>
      <c r="BN634" s="639"/>
      <c r="BO634" s="639"/>
      <c r="BP634" s="639"/>
      <c r="BQ634" s="639"/>
      <c r="BR634" s="639"/>
      <c r="BS634" s="623" t="s">
        <v>1537</v>
      </c>
      <c r="BT634" s="623" t="s">
        <v>3308</v>
      </c>
      <c r="BU634" s="623" t="s">
        <v>3309</v>
      </c>
      <c r="BV634" s="776" t="s">
        <v>3310</v>
      </c>
      <c r="BW634" s="777" t="s">
        <v>3311</v>
      </c>
      <c r="BX634" s="787">
        <v>3000</v>
      </c>
      <c r="BY634" s="618">
        <v>46066</v>
      </c>
      <c r="BZ634" s="618">
        <v>46081</v>
      </c>
      <c r="CA634" s="788"/>
      <c r="CB634" s="623">
        <f t="shared" si="647"/>
        <v>30</v>
      </c>
      <c r="CC634" s="789">
        <f t="shared" si="656"/>
        <v>3000</v>
      </c>
      <c r="CE634" s="791">
        <f t="shared" si="677"/>
        <v>0</v>
      </c>
      <c r="CG634" s="791">
        <f t="shared" si="678"/>
        <v>0</v>
      </c>
      <c r="CH634" s="790">
        <f t="shared" si="629"/>
        <v>3000</v>
      </c>
      <c r="CI634" s="790">
        <f t="shared" si="657"/>
        <v>3000</v>
      </c>
      <c r="CJ634" s="788"/>
      <c r="CK634" s="623">
        <f t="shared" si="648"/>
        <v>30</v>
      </c>
      <c r="CL634" s="790">
        <f t="shared" si="649"/>
        <v>3000</v>
      </c>
      <c r="CM634" s="623">
        <v>20</v>
      </c>
      <c r="CN634" s="790">
        <v>2000</v>
      </c>
      <c r="CO634" s="623">
        <v>20</v>
      </c>
      <c r="CP634" s="790">
        <v>2000</v>
      </c>
      <c r="CQ634" s="791">
        <f t="shared" ref="CQ634:CQ697" si="679">CL634-CN634</f>
        <v>1000</v>
      </c>
      <c r="CR634" s="791">
        <f t="shared" ref="CR634:CR697" si="680">CL634-CQ634</f>
        <v>2000</v>
      </c>
      <c r="CS634" s="831"/>
      <c r="CT634" s="623">
        <f t="shared" si="636"/>
        <v>0</v>
      </c>
      <c r="CU634" s="789">
        <f t="shared" si="637"/>
        <v>0</v>
      </c>
      <c r="CW634" s="791">
        <f t="shared" si="638"/>
        <v>0</v>
      </c>
      <c r="CY634" s="791">
        <f t="shared" si="639"/>
        <v>0</v>
      </c>
      <c r="CZ634" s="791">
        <f t="shared" si="640"/>
        <v>0</v>
      </c>
      <c r="DA634" s="791">
        <f t="shared" si="641"/>
        <v>0</v>
      </c>
      <c r="DC634" s="623">
        <f t="shared" ref="DC634:DC697" si="681">V634</f>
        <v>0</v>
      </c>
      <c r="DD634" s="789">
        <f t="shared" si="630"/>
        <v>0</v>
      </c>
      <c r="DF634" s="791">
        <f t="shared" si="631"/>
        <v>0</v>
      </c>
      <c r="DH634" s="791">
        <f t="shared" si="632"/>
        <v>0</v>
      </c>
      <c r="DU634" s="793">
        <f t="shared" ref="DU634:DU697" si="682">AR634</f>
        <v>6000</v>
      </c>
      <c r="DV634" s="794">
        <f t="shared" si="644"/>
        <v>2000</v>
      </c>
      <c r="DW634" s="794">
        <f t="shared" si="673"/>
        <v>2000</v>
      </c>
      <c r="DX634" s="794">
        <f t="shared" si="633"/>
        <v>4000</v>
      </c>
      <c r="DY634" s="794">
        <f t="shared" si="634"/>
        <v>4000</v>
      </c>
      <c r="EG634" s="621"/>
    </row>
    <row r="635" spans="1:137" s="623" customFormat="1" hidden="1" x14ac:dyDescent="0.25">
      <c r="A635" s="778">
        <v>2026</v>
      </c>
      <c r="B635" s="778">
        <v>479</v>
      </c>
      <c r="C635" s="778" t="s">
        <v>58</v>
      </c>
      <c r="D635" s="778">
        <v>3000654</v>
      </c>
      <c r="E635" s="778">
        <v>5005020</v>
      </c>
      <c r="F635" s="778" t="s">
        <v>2269</v>
      </c>
      <c r="G635" s="778" t="s">
        <v>2270</v>
      </c>
      <c r="H635" s="778">
        <v>93</v>
      </c>
      <c r="I635" s="779" t="s">
        <v>992</v>
      </c>
      <c r="J635" s="780" t="s">
        <v>10</v>
      </c>
      <c r="K635" s="780" t="s">
        <v>60</v>
      </c>
      <c r="L635" s="778" t="str">
        <f t="shared" si="628"/>
        <v>2.3</v>
      </c>
      <c r="M635" s="781" t="s">
        <v>62</v>
      </c>
      <c r="N635" s="781"/>
      <c r="O635" s="778" t="s">
        <v>2641</v>
      </c>
      <c r="P635" s="778" t="s">
        <v>65</v>
      </c>
      <c r="Q635" s="782">
        <v>1</v>
      </c>
      <c r="R635" s="320">
        <v>3000</v>
      </c>
      <c r="S635" s="778">
        <v>30</v>
      </c>
      <c r="T635" s="778">
        <v>30</v>
      </c>
      <c r="U635" s="778"/>
      <c r="V635" s="778"/>
      <c r="W635" s="321"/>
      <c r="X635" s="321"/>
      <c r="Y635" s="321"/>
      <c r="Z635" s="322"/>
      <c r="AA635" s="322"/>
      <c r="AB635" s="322"/>
      <c r="AC635" s="322"/>
      <c r="AD635" s="322"/>
      <c r="AE635" s="320">
        <f t="shared" si="646"/>
        <v>6000</v>
      </c>
      <c r="AF635" s="327">
        <f t="shared" si="674"/>
        <v>3000</v>
      </c>
      <c r="AG635" s="327">
        <f t="shared" si="675"/>
        <v>3000</v>
      </c>
      <c r="AH635" s="327">
        <f t="shared" si="655"/>
        <v>0</v>
      </c>
      <c r="AI635" s="327">
        <f t="shared" si="658"/>
        <v>0</v>
      </c>
      <c r="AJ635" s="327">
        <f t="shared" si="659"/>
        <v>0</v>
      </c>
      <c r="AK635" s="327">
        <f t="shared" si="660"/>
        <v>0</v>
      </c>
      <c r="AL635" s="327">
        <f t="shared" si="661"/>
        <v>0</v>
      </c>
      <c r="AM635" s="327">
        <f t="shared" si="662"/>
        <v>0</v>
      </c>
      <c r="AN635" s="327">
        <f t="shared" si="663"/>
        <v>0</v>
      </c>
      <c r="AO635" s="327">
        <f t="shared" si="664"/>
        <v>0</v>
      </c>
      <c r="AP635" s="327">
        <f t="shared" si="665"/>
        <v>0</v>
      </c>
      <c r="AQ635" s="327">
        <f t="shared" si="666"/>
        <v>0</v>
      </c>
      <c r="AR635" s="264">
        <f t="shared" si="676"/>
        <v>6000</v>
      </c>
      <c r="AS635" s="623" t="s">
        <v>2578</v>
      </c>
      <c r="AT635" s="859"/>
      <c r="BA635" s="830"/>
      <c r="BB635" s="623" t="s">
        <v>995</v>
      </c>
      <c r="BC635" s="623" t="s">
        <v>3280</v>
      </c>
      <c r="BD635" s="623" t="s">
        <v>3281</v>
      </c>
      <c r="BE635" s="623" t="s">
        <v>3282</v>
      </c>
      <c r="BF635" s="784">
        <v>46059</v>
      </c>
      <c r="BH635" s="773" t="s">
        <v>3312</v>
      </c>
      <c r="BI635" s="2763"/>
      <c r="BJ635" s="623" t="s">
        <v>3283</v>
      </c>
      <c r="BK635" s="639"/>
      <c r="BN635" s="639"/>
      <c r="BO635" s="639"/>
      <c r="BP635" s="639"/>
      <c r="BQ635" s="639"/>
      <c r="BR635" s="639"/>
      <c r="BS635" s="623" t="s">
        <v>3313</v>
      </c>
      <c r="BT635" s="623" t="s">
        <v>1409</v>
      </c>
      <c r="BU635" s="623" t="s">
        <v>3314</v>
      </c>
      <c r="BV635" s="776">
        <v>41741304</v>
      </c>
      <c r="BW635" s="777">
        <v>10417413044</v>
      </c>
      <c r="BX635" s="787">
        <v>3000</v>
      </c>
      <c r="BY635" s="618">
        <v>46066</v>
      </c>
      <c r="BZ635" s="618">
        <v>46081</v>
      </c>
      <c r="CA635" s="788"/>
      <c r="CB635" s="623">
        <f t="shared" si="647"/>
        <v>30</v>
      </c>
      <c r="CC635" s="789">
        <f t="shared" si="656"/>
        <v>3000</v>
      </c>
      <c r="CE635" s="791">
        <f t="shared" si="677"/>
        <v>0</v>
      </c>
      <c r="CG635" s="791">
        <f t="shared" si="678"/>
        <v>0</v>
      </c>
      <c r="CH635" s="790">
        <f t="shared" si="629"/>
        <v>3000</v>
      </c>
      <c r="CI635" s="790">
        <f t="shared" si="657"/>
        <v>3000</v>
      </c>
      <c r="CJ635" s="788"/>
      <c r="CK635" s="623">
        <f t="shared" si="648"/>
        <v>30</v>
      </c>
      <c r="CL635" s="790">
        <f t="shared" si="649"/>
        <v>3000</v>
      </c>
      <c r="CM635" s="623">
        <v>20</v>
      </c>
      <c r="CN635" s="790">
        <v>2000</v>
      </c>
      <c r="CO635" s="623">
        <v>20</v>
      </c>
      <c r="CP635" s="790">
        <v>2000</v>
      </c>
      <c r="CQ635" s="791">
        <f t="shared" si="679"/>
        <v>1000</v>
      </c>
      <c r="CR635" s="791">
        <f t="shared" si="680"/>
        <v>2000</v>
      </c>
      <c r="CS635" s="831"/>
      <c r="CT635" s="623">
        <f t="shared" si="636"/>
        <v>0</v>
      </c>
      <c r="CU635" s="789">
        <f t="shared" si="637"/>
        <v>0</v>
      </c>
      <c r="CW635" s="791">
        <f t="shared" si="638"/>
        <v>0</v>
      </c>
      <c r="CY635" s="791">
        <f t="shared" si="639"/>
        <v>0</v>
      </c>
      <c r="CZ635" s="791">
        <f t="shared" si="640"/>
        <v>0</v>
      </c>
      <c r="DA635" s="791">
        <f t="shared" si="641"/>
        <v>0</v>
      </c>
      <c r="DC635" s="623">
        <f t="shared" si="681"/>
        <v>0</v>
      </c>
      <c r="DD635" s="789">
        <f t="shared" si="630"/>
        <v>0</v>
      </c>
      <c r="DF635" s="791">
        <f t="shared" si="631"/>
        <v>0</v>
      </c>
      <c r="DH635" s="791">
        <f t="shared" si="632"/>
        <v>0</v>
      </c>
      <c r="DU635" s="793">
        <f t="shared" si="682"/>
        <v>6000</v>
      </c>
      <c r="DV635" s="794">
        <f t="shared" si="644"/>
        <v>2000</v>
      </c>
      <c r="DW635" s="794">
        <f t="shared" si="673"/>
        <v>2000</v>
      </c>
      <c r="DX635" s="794">
        <f t="shared" si="633"/>
        <v>4000</v>
      </c>
      <c r="DY635" s="794">
        <f t="shared" si="634"/>
        <v>4000</v>
      </c>
      <c r="EG635" s="621"/>
    </row>
    <row r="636" spans="1:137" s="623" customFormat="1" hidden="1" x14ac:dyDescent="0.25">
      <c r="A636" s="778">
        <v>2026</v>
      </c>
      <c r="B636" s="778">
        <v>479</v>
      </c>
      <c r="C636" s="778" t="s">
        <v>58</v>
      </c>
      <c r="D636" s="778">
        <v>3000654</v>
      </c>
      <c r="E636" s="778">
        <v>5005020</v>
      </c>
      <c r="F636" s="778" t="s">
        <v>2269</v>
      </c>
      <c r="G636" s="778" t="s">
        <v>2270</v>
      </c>
      <c r="H636" s="778">
        <v>93</v>
      </c>
      <c r="I636" s="779" t="s">
        <v>992</v>
      </c>
      <c r="J636" s="780" t="s">
        <v>10</v>
      </c>
      <c r="K636" s="780" t="s">
        <v>60</v>
      </c>
      <c r="L636" s="778" t="str">
        <f t="shared" si="628"/>
        <v>2.3</v>
      </c>
      <c r="M636" s="781" t="s">
        <v>62</v>
      </c>
      <c r="N636" s="781"/>
      <c r="O636" s="778" t="s">
        <v>2641</v>
      </c>
      <c r="P636" s="778" t="s">
        <v>65</v>
      </c>
      <c r="Q636" s="782">
        <v>1</v>
      </c>
      <c r="R636" s="320">
        <v>3000</v>
      </c>
      <c r="S636" s="778">
        <v>30</v>
      </c>
      <c r="T636" s="778">
        <v>30</v>
      </c>
      <c r="U636" s="778"/>
      <c r="V636" s="778"/>
      <c r="W636" s="321"/>
      <c r="X636" s="321"/>
      <c r="Y636" s="321"/>
      <c r="Z636" s="322"/>
      <c r="AA636" s="322"/>
      <c r="AB636" s="322"/>
      <c r="AC636" s="322"/>
      <c r="AD636" s="322"/>
      <c r="AE636" s="320">
        <f t="shared" si="646"/>
        <v>6000</v>
      </c>
      <c r="AF636" s="327">
        <f t="shared" si="674"/>
        <v>3000</v>
      </c>
      <c r="AG636" s="327">
        <f t="shared" si="675"/>
        <v>3000</v>
      </c>
      <c r="AH636" s="327">
        <f t="shared" si="655"/>
        <v>0</v>
      </c>
      <c r="AI636" s="327">
        <f t="shared" si="658"/>
        <v>0</v>
      </c>
      <c r="AJ636" s="327">
        <f t="shared" si="659"/>
        <v>0</v>
      </c>
      <c r="AK636" s="327">
        <f t="shared" si="660"/>
        <v>0</v>
      </c>
      <c r="AL636" s="327">
        <f t="shared" si="661"/>
        <v>0</v>
      </c>
      <c r="AM636" s="327">
        <f t="shared" si="662"/>
        <v>0</v>
      </c>
      <c r="AN636" s="327">
        <f t="shared" si="663"/>
        <v>0</v>
      </c>
      <c r="AO636" s="327">
        <f t="shared" si="664"/>
        <v>0</v>
      </c>
      <c r="AP636" s="327">
        <f t="shared" si="665"/>
        <v>0</v>
      </c>
      <c r="AQ636" s="327">
        <f t="shared" si="666"/>
        <v>0</v>
      </c>
      <c r="AR636" s="264">
        <f t="shared" si="676"/>
        <v>6000</v>
      </c>
      <c r="AS636" s="623" t="s">
        <v>2578</v>
      </c>
      <c r="AT636" s="859"/>
      <c r="BA636" s="830"/>
      <c r="BB636" s="384" t="s">
        <v>995</v>
      </c>
      <c r="BC636" s="623" t="s">
        <v>3280</v>
      </c>
      <c r="BD636" s="623" t="s">
        <v>3281</v>
      </c>
      <c r="BE636" s="623" t="s">
        <v>3282</v>
      </c>
      <c r="BF636" s="784">
        <v>46059</v>
      </c>
      <c r="BH636" s="639"/>
      <c r="BI636" s="639"/>
      <c r="BK636" s="639"/>
      <c r="BN636" s="639"/>
      <c r="BO636" s="639" t="s">
        <v>3315</v>
      </c>
      <c r="BP636" s="639"/>
      <c r="BQ636" s="639"/>
      <c r="BR636" s="639"/>
      <c r="BS636" s="623" t="s">
        <v>2756</v>
      </c>
      <c r="BT636" s="623" t="s">
        <v>3316</v>
      </c>
      <c r="BU636" s="623" t="s">
        <v>3317</v>
      </c>
      <c r="BV636" s="776">
        <v>47660918</v>
      </c>
      <c r="BW636" s="777">
        <v>10476609181</v>
      </c>
      <c r="BX636" s="787">
        <v>3000</v>
      </c>
      <c r="BY636" s="618">
        <v>46062</v>
      </c>
      <c r="BZ636" s="618">
        <v>46081</v>
      </c>
      <c r="CA636" s="788"/>
      <c r="CB636" s="623">
        <f t="shared" si="647"/>
        <v>30</v>
      </c>
      <c r="CC636" s="789">
        <f t="shared" si="656"/>
        <v>3000</v>
      </c>
      <c r="CE636" s="791">
        <f t="shared" si="677"/>
        <v>0</v>
      </c>
      <c r="CG636" s="791">
        <f t="shared" si="678"/>
        <v>0</v>
      </c>
      <c r="CH636" s="790">
        <f t="shared" si="629"/>
        <v>3000</v>
      </c>
      <c r="CI636" s="790">
        <f t="shared" si="657"/>
        <v>3000</v>
      </c>
      <c r="CJ636" s="788"/>
      <c r="CK636" s="623">
        <f t="shared" si="648"/>
        <v>30</v>
      </c>
      <c r="CL636" s="790">
        <f t="shared" si="649"/>
        <v>3000</v>
      </c>
      <c r="CM636" s="623">
        <v>20</v>
      </c>
      <c r="CN636" s="790">
        <v>2000</v>
      </c>
      <c r="CO636" s="623">
        <v>20</v>
      </c>
      <c r="CP636" s="790">
        <v>2000</v>
      </c>
      <c r="CQ636" s="791">
        <f t="shared" si="679"/>
        <v>1000</v>
      </c>
      <c r="CR636" s="791">
        <f t="shared" si="680"/>
        <v>2000</v>
      </c>
      <c r="CS636" s="831"/>
      <c r="CT636" s="623">
        <f t="shared" si="636"/>
        <v>0</v>
      </c>
      <c r="CU636" s="789">
        <f t="shared" si="637"/>
        <v>0</v>
      </c>
      <c r="CW636" s="791">
        <f t="shared" si="638"/>
        <v>0</v>
      </c>
      <c r="CY636" s="791">
        <f t="shared" si="639"/>
        <v>0</v>
      </c>
      <c r="CZ636" s="791">
        <f t="shared" si="640"/>
        <v>0</v>
      </c>
      <c r="DA636" s="791">
        <f t="shared" si="641"/>
        <v>0</v>
      </c>
      <c r="DC636" s="623">
        <f t="shared" si="681"/>
        <v>0</v>
      </c>
      <c r="DD636" s="789">
        <f t="shared" si="630"/>
        <v>0</v>
      </c>
      <c r="DF636" s="791">
        <f t="shared" si="631"/>
        <v>0</v>
      </c>
      <c r="DH636" s="791">
        <f t="shared" si="632"/>
        <v>0</v>
      </c>
      <c r="DU636" s="793">
        <f t="shared" si="682"/>
        <v>6000</v>
      </c>
      <c r="DV636" s="794">
        <f t="shared" si="644"/>
        <v>2000</v>
      </c>
      <c r="DW636" s="794">
        <f t="shared" si="673"/>
        <v>2000</v>
      </c>
      <c r="DX636" s="794">
        <f t="shared" si="633"/>
        <v>4000</v>
      </c>
      <c r="DY636" s="794">
        <f t="shared" si="634"/>
        <v>4000</v>
      </c>
      <c r="EC636" s="623" t="s">
        <v>3318</v>
      </c>
      <c r="EG636" s="621"/>
    </row>
    <row r="637" spans="1:137" s="623" customFormat="1" hidden="1" x14ac:dyDescent="0.25">
      <c r="A637" s="778">
        <v>2026</v>
      </c>
      <c r="B637" s="778">
        <v>479</v>
      </c>
      <c r="C637" s="778" t="s">
        <v>58</v>
      </c>
      <c r="D637" s="778">
        <v>3000654</v>
      </c>
      <c r="E637" s="778">
        <v>5005020</v>
      </c>
      <c r="F637" s="778" t="s">
        <v>2269</v>
      </c>
      <c r="G637" s="778" t="s">
        <v>2270</v>
      </c>
      <c r="H637" s="778">
        <v>93</v>
      </c>
      <c r="I637" s="779" t="s">
        <v>992</v>
      </c>
      <c r="J637" s="780" t="s">
        <v>10</v>
      </c>
      <c r="K637" s="780" t="s">
        <v>60</v>
      </c>
      <c r="L637" s="778" t="str">
        <f t="shared" si="628"/>
        <v>2.3</v>
      </c>
      <c r="M637" s="781" t="s">
        <v>62</v>
      </c>
      <c r="N637" s="781"/>
      <c r="O637" s="778" t="s">
        <v>2641</v>
      </c>
      <c r="P637" s="778" t="s">
        <v>65</v>
      </c>
      <c r="Q637" s="782">
        <v>1</v>
      </c>
      <c r="R637" s="320">
        <v>3000</v>
      </c>
      <c r="S637" s="778">
        <v>30</v>
      </c>
      <c r="T637" s="778">
        <v>30</v>
      </c>
      <c r="U637" s="778"/>
      <c r="V637" s="778"/>
      <c r="W637" s="321"/>
      <c r="X637" s="321"/>
      <c r="Y637" s="321"/>
      <c r="Z637" s="322"/>
      <c r="AA637" s="322"/>
      <c r="AB637" s="322"/>
      <c r="AC637" s="322"/>
      <c r="AD637" s="322"/>
      <c r="AE637" s="320">
        <f t="shared" si="646"/>
        <v>6000</v>
      </c>
      <c r="AF637" s="327">
        <f t="shared" si="674"/>
        <v>3000</v>
      </c>
      <c r="AG637" s="327">
        <f t="shared" si="675"/>
        <v>3000</v>
      </c>
      <c r="AH637" s="327">
        <f t="shared" si="655"/>
        <v>0</v>
      </c>
      <c r="AI637" s="327">
        <f t="shared" si="658"/>
        <v>0</v>
      </c>
      <c r="AJ637" s="327">
        <f t="shared" si="659"/>
        <v>0</v>
      </c>
      <c r="AK637" s="327">
        <f t="shared" si="660"/>
        <v>0</v>
      </c>
      <c r="AL637" s="327">
        <f t="shared" si="661"/>
        <v>0</v>
      </c>
      <c r="AM637" s="327">
        <f t="shared" si="662"/>
        <v>0</v>
      </c>
      <c r="AN637" s="327">
        <f t="shared" si="663"/>
        <v>0</v>
      </c>
      <c r="AO637" s="327">
        <f t="shared" si="664"/>
        <v>0</v>
      </c>
      <c r="AP637" s="327">
        <f t="shared" si="665"/>
        <v>0</v>
      </c>
      <c r="AQ637" s="327">
        <f t="shared" si="666"/>
        <v>0</v>
      </c>
      <c r="AR637" s="264">
        <f t="shared" si="676"/>
        <v>6000</v>
      </c>
      <c r="AS637" s="623" t="s">
        <v>2578</v>
      </c>
      <c r="AT637" s="859"/>
      <c r="BA637" s="830"/>
      <c r="BB637" s="623" t="s">
        <v>995</v>
      </c>
      <c r="BC637" s="623" t="s">
        <v>3280</v>
      </c>
      <c r="BD637" s="623" t="s">
        <v>3281</v>
      </c>
      <c r="BE637" s="623" t="s">
        <v>3282</v>
      </c>
      <c r="BF637" s="784">
        <v>46059</v>
      </c>
      <c r="BH637" s="639"/>
      <c r="BI637" s="639"/>
      <c r="BK637" s="639"/>
      <c r="BN637" s="639"/>
      <c r="BO637" s="639"/>
      <c r="BP637" s="639"/>
      <c r="BQ637" s="639"/>
      <c r="BR637" s="639"/>
      <c r="BS637" s="623" t="s">
        <v>1635</v>
      </c>
      <c r="BT637" s="623" t="s">
        <v>1202</v>
      </c>
      <c r="BU637" s="623" t="s">
        <v>3319</v>
      </c>
      <c r="BV637" s="776" t="s">
        <v>3320</v>
      </c>
      <c r="BW637" s="777">
        <v>10418753108</v>
      </c>
      <c r="BX637" s="787">
        <v>3000</v>
      </c>
      <c r="BY637" s="618">
        <v>46062</v>
      </c>
      <c r="BZ637" s="618">
        <v>46079</v>
      </c>
      <c r="CA637" s="788"/>
      <c r="CB637" s="623">
        <f t="shared" si="647"/>
        <v>30</v>
      </c>
      <c r="CC637" s="789">
        <f t="shared" si="656"/>
        <v>3000</v>
      </c>
      <c r="CE637" s="791">
        <f t="shared" si="677"/>
        <v>0</v>
      </c>
      <c r="CG637" s="791">
        <f t="shared" si="678"/>
        <v>0</v>
      </c>
      <c r="CH637" s="790">
        <f t="shared" si="629"/>
        <v>3000</v>
      </c>
      <c r="CI637" s="790">
        <f t="shared" si="657"/>
        <v>3000</v>
      </c>
      <c r="CJ637" s="788"/>
      <c r="CK637" s="623">
        <f t="shared" si="648"/>
        <v>30</v>
      </c>
      <c r="CL637" s="790">
        <f t="shared" si="649"/>
        <v>3000</v>
      </c>
      <c r="CM637" s="623">
        <v>20</v>
      </c>
      <c r="CN637" s="790">
        <v>2000</v>
      </c>
      <c r="CO637" s="623">
        <v>20</v>
      </c>
      <c r="CP637" s="790">
        <v>2000</v>
      </c>
      <c r="CQ637" s="791">
        <f t="shared" si="679"/>
        <v>1000</v>
      </c>
      <c r="CR637" s="791">
        <f t="shared" si="680"/>
        <v>2000</v>
      </c>
      <c r="CS637" s="831"/>
      <c r="CT637" s="623">
        <f t="shared" si="636"/>
        <v>0</v>
      </c>
      <c r="CU637" s="789">
        <f t="shared" si="637"/>
        <v>0</v>
      </c>
      <c r="CW637" s="791">
        <f t="shared" si="638"/>
        <v>0</v>
      </c>
      <c r="CY637" s="791">
        <f t="shared" si="639"/>
        <v>0</v>
      </c>
      <c r="CZ637" s="791">
        <f t="shared" si="640"/>
        <v>0</v>
      </c>
      <c r="DA637" s="791">
        <f t="shared" si="641"/>
        <v>0</v>
      </c>
      <c r="DC637" s="623">
        <f t="shared" si="681"/>
        <v>0</v>
      </c>
      <c r="DD637" s="789">
        <f t="shared" si="630"/>
        <v>0</v>
      </c>
      <c r="DF637" s="791">
        <f t="shared" si="631"/>
        <v>0</v>
      </c>
      <c r="DH637" s="791">
        <f t="shared" si="632"/>
        <v>0</v>
      </c>
      <c r="DU637" s="793">
        <f t="shared" si="682"/>
        <v>6000</v>
      </c>
      <c r="DV637" s="794">
        <f t="shared" si="644"/>
        <v>2000</v>
      </c>
      <c r="DW637" s="794">
        <f t="shared" si="673"/>
        <v>2000</v>
      </c>
      <c r="DX637" s="794">
        <f t="shared" si="633"/>
        <v>4000</v>
      </c>
      <c r="DY637" s="794">
        <f t="shared" si="634"/>
        <v>4000</v>
      </c>
      <c r="EG637" s="621"/>
    </row>
    <row r="638" spans="1:137" s="623" customFormat="1" hidden="1" x14ac:dyDescent="0.25">
      <c r="A638" s="778">
        <v>2026</v>
      </c>
      <c r="B638" s="778">
        <v>479</v>
      </c>
      <c r="C638" s="778" t="s">
        <v>58</v>
      </c>
      <c r="D638" s="778">
        <v>3000654</v>
      </c>
      <c r="E638" s="778">
        <v>5005020</v>
      </c>
      <c r="F638" s="778" t="s">
        <v>2269</v>
      </c>
      <c r="G638" s="778" t="s">
        <v>2270</v>
      </c>
      <c r="H638" s="778">
        <v>93</v>
      </c>
      <c r="I638" s="779" t="s">
        <v>992</v>
      </c>
      <c r="J638" s="780" t="s">
        <v>10</v>
      </c>
      <c r="K638" s="780" t="s">
        <v>60</v>
      </c>
      <c r="L638" s="778" t="str">
        <f t="shared" si="628"/>
        <v>2.3</v>
      </c>
      <c r="M638" s="781" t="s">
        <v>62</v>
      </c>
      <c r="N638" s="781"/>
      <c r="O638" s="778" t="s">
        <v>2641</v>
      </c>
      <c r="P638" s="778" t="s">
        <v>65</v>
      </c>
      <c r="Q638" s="782">
        <v>1</v>
      </c>
      <c r="R638" s="320">
        <v>3000</v>
      </c>
      <c r="S638" s="778">
        <v>30</v>
      </c>
      <c r="T638" s="778">
        <v>30</v>
      </c>
      <c r="U638" s="778"/>
      <c r="V638" s="778"/>
      <c r="W638" s="321"/>
      <c r="X638" s="321"/>
      <c r="Y638" s="321"/>
      <c r="Z638" s="322"/>
      <c r="AA638" s="322"/>
      <c r="AB638" s="322"/>
      <c r="AC638" s="322"/>
      <c r="AD638" s="322"/>
      <c r="AE638" s="320">
        <f t="shared" si="646"/>
        <v>6000</v>
      </c>
      <c r="AF638" s="327">
        <f t="shared" si="674"/>
        <v>3000</v>
      </c>
      <c r="AG638" s="327">
        <f t="shared" si="675"/>
        <v>3000</v>
      </c>
      <c r="AH638" s="327">
        <f t="shared" si="655"/>
        <v>0</v>
      </c>
      <c r="AI638" s="327">
        <f t="shared" si="658"/>
        <v>0</v>
      </c>
      <c r="AJ638" s="327">
        <f t="shared" si="659"/>
        <v>0</v>
      </c>
      <c r="AK638" s="327">
        <f t="shared" si="660"/>
        <v>0</v>
      </c>
      <c r="AL638" s="327">
        <f t="shared" si="661"/>
        <v>0</v>
      </c>
      <c r="AM638" s="327">
        <f t="shared" si="662"/>
        <v>0</v>
      </c>
      <c r="AN638" s="327">
        <f t="shared" si="663"/>
        <v>0</v>
      </c>
      <c r="AO638" s="327">
        <f t="shared" si="664"/>
        <v>0</v>
      </c>
      <c r="AP638" s="327">
        <f t="shared" si="665"/>
        <v>0</v>
      </c>
      <c r="AQ638" s="327">
        <f t="shared" si="666"/>
        <v>0</v>
      </c>
      <c r="AR638" s="264">
        <f t="shared" si="676"/>
        <v>6000</v>
      </c>
      <c r="AS638" s="623" t="s">
        <v>2578</v>
      </c>
      <c r="AT638" s="859"/>
      <c r="BA638" s="830"/>
      <c r="BB638" s="623" t="s">
        <v>995</v>
      </c>
      <c r="BC638" s="623" t="s">
        <v>3280</v>
      </c>
      <c r="BD638" s="623" t="s">
        <v>3281</v>
      </c>
      <c r="BE638" s="623" t="s">
        <v>3282</v>
      </c>
      <c r="BF638" s="784">
        <v>46059</v>
      </c>
      <c r="BH638" s="773" t="s">
        <v>3321</v>
      </c>
      <c r="BI638" s="2763"/>
      <c r="BJ638" s="623" t="s">
        <v>3283</v>
      </c>
      <c r="BK638" s="639"/>
      <c r="BN638" s="639"/>
      <c r="BO638" s="639"/>
      <c r="BP638" s="639"/>
      <c r="BQ638" s="639"/>
      <c r="BR638" s="639"/>
      <c r="BS638" s="623" t="s">
        <v>2900</v>
      </c>
      <c r="BT638" s="623" t="s">
        <v>3322</v>
      </c>
      <c r="BU638" s="623" t="s">
        <v>3323</v>
      </c>
      <c r="BV638" s="776">
        <v>44138402</v>
      </c>
      <c r="BW638" s="777">
        <v>10441384021</v>
      </c>
      <c r="BX638" s="798">
        <v>3000</v>
      </c>
      <c r="BY638" s="618">
        <v>46066</v>
      </c>
      <c r="BZ638" s="618">
        <v>46081</v>
      </c>
      <c r="CA638" s="788"/>
      <c r="CB638" s="623">
        <f t="shared" si="647"/>
        <v>30</v>
      </c>
      <c r="CC638" s="789">
        <f t="shared" si="656"/>
        <v>3000</v>
      </c>
      <c r="CE638" s="791">
        <f t="shared" si="677"/>
        <v>0</v>
      </c>
      <c r="CG638" s="791">
        <f t="shared" si="678"/>
        <v>0</v>
      </c>
      <c r="CH638" s="790">
        <f t="shared" si="629"/>
        <v>3000</v>
      </c>
      <c r="CI638" s="790">
        <f t="shared" si="657"/>
        <v>3000</v>
      </c>
      <c r="CJ638" s="788"/>
      <c r="CK638" s="623">
        <f t="shared" si="648"/>
        <v>30</v>
      </c>
      <c r="CL638" s="790">
        <f t="shared" si="649"/>
        <v>3000</v>
      </c>
      <c r="CM638" s="623">
        <v>20</v>
      </c>
      <c r="CN638" s="790">
        <v>2000</v>
      </c>
      <c r="CO638" s="623">
        <v>20</v>
      </c>
      <c r="CP638" s="790">
        <v>2000</v>
      </c>
      <c r="CQ638" s="791">
        <f t="shared" si="679"/>
        <v>1000</v>
      </c>
      <c r="CR638" s="791">
        <f t="shared" si="680"/>
        <v>2000</v>
      </c>
      <c r="CS638" s="831"/>
      <c r="CT638" s="623">
        <f t="shared" si="636"/>
        <v>0</v>
      </c>
      <c r="CU638" s="789">
        <f t="shared" si="637"/>
        <v>0</v>
      </c>
      <c r="CW638" s="791">
        <f t="shared" si="638"/>
        <v>0</v>
      </c>
      <c r="CY638" s="791">
        <f t="shared" si="639"/>
        <v>0</v>
      </c>
      <c r="CZ638" s="791">
        <f t="shared" si="640"/>
        <v>0</v>
      </c>
      <c r="DA638" s="791">
        <f t="shared" si="641"/>
        <v>0</v>
      </c>
      <c r="DC638" s="623">
        <f t="shared" si="681"/>
        <v>0</v>
      </c>
      <c r="DD638" s="789">
        <f t="shared" si="630"/>
        <v>0</v>
      </c>
      <c r="DF638" s="791">
        <f t="shared" si="631"/>
        <v>0</v>
      </c>
      <c r="DH638" s="791">
        <f t="shared" si="632"/>
        <v>0</v>
      </c>
      <c r="DU638" s="793">
        <f t="shared" si="682"/>
        <v>6000</v>
      </c>
      <c r="DV638" s="794">
        <f t="shared" si="644"/>
        <v>2000</v>
      </c>
      <c r="DW638" s="794">
        <f t="shared" si="673"/>
        <v>2000</v>
      </c>
      <c r="DX638" s="794">
        <f t="shared" si="633"/>
        <v>4000</v>
      </c>
      <c r="DY638" s="794">
        <f t="shared" si="634"/>
        <v>4000</v>
      </c>
      <c r="EG638" s="621"/>
    </row>
    <row r="639" spans="1:137" s="623" customFormat="1" hidden="1" x14ac:dyDescent="0.25">
      <c r="A639" s="778">
        <v>2026</v>
      </c>
      <c r="B639" s="778">
        <v>479</v>
      </c>
      <c r="C639" s="778" t="s">
        <v>58</v>
      </c>
      <c r="D639" s="778">
        <v>3000654</v>
      </c>
      <c r="E639" s="778">
        <v>5005020</v>
      </c>
      <c r="F639" s="778" t="s">
        <v>2269</v>
      </c>
      <c r="G639" s="778" t="s">
        <v>2270</v>
      </c>
      <c r="H639" s="778">
        <v>93</v>
      </c>
      <c r="I639" s="779" t="s">
        <v>992</v>
      </c>
      <c r="J639" s="780" t="s">
        <v>10</v>
      </c>
      <c r="K639" s="780" t="s">
        <v>60</v>
      </c>
      <c r="L639" s="778" t="str">
        <f t="shared" ref="L639:L702" si="683">+MID(M639,1,3)</f>
        <v>2.3</v>
      </c>
      <c r="M639" s="781" t="s">
        <v>62</v>
      </c>
      <c r="N639" s="781"/>
      <c r="O639" s="778" t="s">
        <v>2641</v>
      </c>
      <c r="P639" s="778" t="s">
        <v>65</v>
      </c>
      <c r="Q639" s="782">
        <v>1</v>
      </c>
      <c r="R639" s="320">
        <v>3000</v>
      </c>
      <c r="S639" s="778">
        <v>30</v>
      </c>
      <c r="T639" s="778">
        <v>30</v>
      </c>
      <c r="U639" s="778"/>
      <c r="V639" s="778"/>
      <c r="W639" s="321"/>
      <c r="X639" s="321"/>
      <c r="Y639" s="321"/>
      <c r="Z639" s="322"/>
      <c r="AA639" s="322"/>
      <c r="AB639" s="322"/>
      <c r="AC639" s="322"/>
      <c r="AD639" s="322"/>
      <c r="AE639" s="320">
        <f t="shared" si="646"/>
        <v>6000</v>
      </c>
      <c r="AF639" s="327">
        <f t="shared" si="674"/>
        <v>3000</v>
      </c>
      <c r="AG639" s="327">
        <f t="shared" si="675"/>
        <v>3000</v>
      </c>
      <c r="AH639" s="327">
        <f t="shared" si="655"/>
        <v>0</v>
      </c>
      <c r="AI639" s="327">
        <f t="shared" si="658"/>
        <v>0</v>
      </c>
      <c r="AJ639" s="327">
        <f t="shared" si="659"/>
        <v>0</v>
      </c>
      <c r="AK639" s="327">
        <f t="shared" si="660"/>
        <v>0</v>
      </c>
      <c r="AL639" s="327">
        <f t="shared" si="661"/>
        <v>0</v>
      </c>
      <c r="AM639" s="327">
        <f t="shared" si="662"/>
        <v>0</v>
      </c>
      <c r="AN639" s="327">
        <f t="shared" si="663"/>
        <v>0</v>
      </c>
      <c r="AO639" s="327">
        <f t="shared" si="664"/>
        <v>0</v>
      </c>
      <c r="AP639" s="327">
        <f t="shared" si="665"/>
        <v>0</v>
      </c>
      <c r="AQ639" s="327">
        <f t="shared" si="666"/>
        <v>0</v>
      </c>
      <c r="AR639" s="264">
        <f t="shared" si="676"/>
        <v>6000</v>
      </c>
      <c r="AS639" s="623" t="s">
        <v>2578</v>
      </c>
      <c r="AT639" s="859"/>
      <c r="BA639" s="830"/>
      <c r="BB639" s="623" t="s">
        <v>995</v>
      </c>
      <c r="BC639" s="623" t="s">
        <v>3280</v>
      </c>
      <c r="BD639" s="623" t="s">
        <v>3281</v>
      </c>
      <c r="BE639" s="623" t="s">
        <v>3282</v>
      </c>
      <c r="BF639" s="784">
        <v>46059</v>
      </c>
      <c r="BH639" s="639">
        <v>3877</v>
      </c>
      <c r="BI639" s="639"/>
      <c r="BJ639" s="623" t="s">
        <v>3283</v>
      </c>
      <c r="BK639" s="639"/>
      <c r="BN639" s="639"/>
      <c r="BO639" s="639"/>
      <c r="BP639" s="639"/>
      <c r="BQ639" s="639"/>
      <c r="BR639" s="639"/>
      <c r="BS639" s="623" t="s">
        <v>3324</v>
      </c>
      <c r="BT639" s="623" t="s">
        <v>3325</v>
      </c>
      <c r="BU639" s="623" t="s">
        <v>3326</v>
      </c>
      <c r="BV639" s="776">
        <v>41662966</v>
      </c>
      <c r="BW639" s="777">
        <v>10416629663</v>
      </c>
      <c r="BX639" s="787">
        <v>3000</v>
      </c>
      <c r="BY639" s="618">
        <v>46066</v>
      </c>
      <c r="BZ639" s="618">
        <v>46081</v>
      </c>
      <c r="CA639" s="788"/>
      <c r="CB639" s="623">
        <f t="shared" si="647"/>
        <v>30</v>
      </c>
      <c r="CC639" s="789">
        <f t="shared" si="656"/>
        <v>3000</v>
      </c>
      <c r="CE639" s="791">
        <f t="shared" si="677"/>
        <v>0</v>
      </c>
      <c r="CG639" s="791">
        <f t="shared" si="678"/>
        <v>0</v>
      </c>
      <c r="CH639" s="790">
        <f t="shared" ref="CH639:CH702" si="684">CC639-CE639</f>
        <v>3000</v>
      </c>
      <c r="CI639" s="790">
        <f t="shared" si="657"/>
        <v>3000</v>
      </c>
      <c r="CJ639" s="788"/>
      <c r="CK639" s="623">
        <f t="shared" si="648"/>
        <v>30</v>
      </c>
      <c r="CL639" s="790">
        <f t="shared" si="649"/>
        <v>3000</v>
      </c>
      <c r="CM639" s="623">
        <v>20</v>
      </c>
      <c r="CN639" s="790">
        <v>2000</v>
      </c>
      <c r="CO639" s="623">
        <v>20</v>
      </c>
      <c r="CP639" s="790">
        <v>2000</v>
      </c>
      <c r="CQ639" s="791">
        <f t="shared" si="679"/>
        <v>1000</v>
      </c>
      <c r="CR639" s="791">
        <f t="shared" si="680"/>
        <v>2000</v>
      </c>
      <c r="CS639" s="831"/>
      <c r="CT639" s="623">
        <f t="shared" si="636"/>
        <v>0</v>
      </c>
      <c r="CU639" s="789">
        <f t="shared" si="637"/>
        <v>0</v>
      </c>
      <c r="CW639" s="791">
        <f t="shared" si="638"/>
        <v>0</v>
      </c>
      <c r="CY639" s="791">
        <f t="shared" si="639"/>
        <v>0</v>
      </c>
      <c r="CZ639" s="791">
        <f t="shared" si="640"/>
        <v>0</v>
      </c>
      <c r="DA639" s="791">
        <f t="shared" si="641"/>
        <v>0</v>
      </c>
      <c r="DC639" s="623">
        <f t="shared" si="681"/>
        <v>0</v>
      </c>
      <c r="DD639" s="789">
        <f t="shared" ref="DD639:DD702" si="685">AI639</f>
        <v>0</v>
      </c>
      <c r="DF639" s="791">
        <f t="shared" ref="DF639:DF702" si="686">(R639/30*DE639)*Q639</f>
        <v>0</v>
      </c>
      <c r="DH639" s="791">
        <f t="shared" ref="DH639:DH702" si="687">(R639/30*DG639)*Q639</f>
        <v>0</v>
      </c>
      <c r="DU639" s="793">
        <f t="shared" si="682"/>
        <v>6000</v>
      </c>
      <c r="DV639" s="794">
        <f t="shared" si="644"/>
        <v>2000</v>
      </c>
      <c r="DW639" s="794">
        <f t="shared" si="673"/>
        <v>2000</v>
      </c>
      <c r="DX639" s="794">
        <f t="shared" ref="DX639:DX702" si="688">DU639-DV639</f>
        <v>4000</v>
      </c>
      <c r="DY639" s="794">
        <f t="shared" ref="DY639:DY702" si="689">DU639-DW639</f>
        <v>4000</v>
      </c>
      <c r="EG639" s="621"/>
    </row>
    <row r="640" spans="1:137" s="623" customFormat="1" hidden="1" x14ac:dyDescent="0.25">
      <c r="A640" s="778">
        <v>2026</v>
      </c>
      <c r="B640" s="778">
        <v>479</v>
      </c>
      <c r="C640" s="778" t="s">
        <v>58</v>
      </c>
      <c r="D640" s="778">
        <v>3000654</v>
      </c>
      <c r="E640" s="778">
        <v>5005020</v>
      </c>
      <c r="F640" s="778" t="s">
        <v>2269</v>
      </c>
      <c r="G640" s="778" t="s">
        <v>2270</v>
      </c>
      <c r="H640" s="778">
        <v>93</v>
      </c>
      <c r="I640" s="779" t="s">
        <v>992</v>
      </c>
      <c r="J640" s="780" t="s">
        <v>10</v>
      </c>
      <c r="K640" s="780" t="s">
        <v>60</v>
      </c>
      <c r="L640" s="778" t="str">
        <f t="shared" si="683"/>
        <v>2.3</v>
      </c>
      <c r="M640" s="781" t="s">
        <v>62</v>
      </c>
      <c r="N640" s="781"/>
      <c r="O640" s="778" t="s">
        <v>2641</v>
      </c>
      <c r="P640" s="778" t="s">
        <v>65</v>
      </c>
      <c r="Q640" s="782">
        <v>1</v>
      </c>
      <c r="R640" s="320">
        <v>3000</v>
      </c>
      <c r="S640" s="778">
        <v>30</v>
      </c>
      <c r="T640" s="778">
        <v>30</v>
      </c>
      <c r="U640" s="778"/>
      <c r="V640" s="778"/>
      <c r="W640" s="321"/>
      <c r="X640" s="321"/>
      <c r="Y640" s="321"/>
      <c r="Z640" s="322"/>
      <c r="AA640" s="322"/>
      <c r="AB640" s="322"/>
      <c r="AC640" s="322"/>
      <c r="AD640" s="322"/>
      <c r="AE640" s="320">
        <f t="shared" si="646"/>
        <v>6000</v>
      </c>
      <c r="AF640" s="327">
        <f t="shared" si="674"/>
        <v>3000</v>
      </c>
      <c r="AG640" s="327">
        <f t="shared" si="675"/>
        <v>3000</v>
      </c>
      <c r="AH640" s="327">
        <f t="shared" si="655"/>
        <v>0</v>
      </c>
      <c r="AI640" s="327">
        <f t="shared" si="658"/>
        <v>0</v>
      </c>
      <c r="AJ640" s="327">
        <f t="shared" si="659"/>
        <v>0</v>
      </c>
      <c r="AK640" s="327">
        <f t="shared" si="660"/>
        <v>0</v>
      </c>
      <c r="AL640" s="327">
        <f t="shared" si="661"/>
        <v>0</v>
      </c>
      <c r="AM640" s="327">
        <f t="shared" si="662"/>
        <v>0</v>
      </c>
      <c r="AN640" s="327">
        <f t="shared" si="663"/>
        <v>0</v>
      </c>
      <c r="AO640" s="327">
        <f t="shared" si="664"/>
        <v>0</v>
      </c>
      <c r="AP640" s="327">
        <f t="shared" si="665"/>
        <v>0</v>
      </c>
      <c r="AQ640" s="327">
        <f t="shared" si="666"/>
        <v>0</v>
      </c>
      <c r="AR640" s="264">
        <f t="shared" si="676"/>
        <v>6000</v>
      </c>
      <c r="AS640" s="623" t="s">
        <v>2578</v>
      </c>
      <c r="AT640" s="859"/>
      <c r="BA640" s="830"/>
      <c r="BB640" s="623" t="s">
        <v>995</v>
      </c>
      <c r="BC640" s="623" t="s">
        <v>3280</v>
      </c>
      <c r="BD640" s="623" t="s">
        <v>3281</v>
      </c>
      <c r="BE640" s="623" t="s">
        <v>3282</v>
      </c>
      <c r="BF640" s="784">
        <v>46059</v>
      </c>
      <c r="BH640" s="773" t="s">
        <v>3327</v>
      </c>
      <c r="BI640" s="2763"/>
      <c r="BJ640" s="623" t="s">
        <v>3283</v>
      </c>
      <c r="BK640" s="639"/>
      <c r="BN640" s="639"/>
      <c r="BO640" s="639"/>
      <c r="BP640" s="639"/>
      <c r="BQ640" s="639"/>
      <c r="BR640" s="639"/>
      <c r="BS640" s="623" t="s">
        <v>3328</v>
      </c>
      <c r="BT640" s="623" t="s">
        <v>1523</v>
      </c>
      <c r="BU640" s="623" t="s">
        <v>3329</v>
      </c>
      <c r="BV640" s="776">
        <v>70098651</v>
      </c>
      <c r="BW640" s="777">
        <v>10700986514</v>
      </c>
      <c r="BX640" s="787">
        <v>3000</v>
      </c>
      <c r="BY640" s="618">
        <v>46066</v>
      </c>
      <c r="BZ640" s="618">
        <v>46081</v>
      </c>
      <c r="CA640" s="788"/>
      <c r="CB640" s="623">
        <f t="shared" si="647"/>
        <v>30</v>
      </c>
      <c r="CC640" s="789">
        <f t="shared" ref="CC640:CC671" si="690">AF640</f>
        <v>3000</v>
      </c>
      <c r="CE640" s="791">
        <f t="shared" si="677"/>
        <v>0</v>
      </c>
      <c r="CG640" s="791">
        <f t="shared" si="678"/>
        <v>0</v>
      </c>
      <c r="CH640" s="790">
        <f t="shared" si="684"/>
        <v>3000</v>
      </c>
      <c r="CI640" s="790">
        <f t="shared" si="657"/>
        <v>3000</v>
      </c>
      <c r="CJ640" s="788"/>
      <c r="CK640" s="623">
        <f t="shared" si="648"/>
        <v>30</v>
      </c>
      <c r="CL640" s="790">
        <f t="shared" si="649"/>
        <v>3000</v>
      </c>
      <c r="CM640" s="623">
        <v>20</v>
      </c>
      <c r="CN640" s="790">
        <v>2000</v>
      </c>
      <c r="CO640" s="623">
        <v>20</v>
      </c>
      <c r="CP640" s="790">
        <v>2000</v>
      </c>
      <c r="CQ640" s="791">
        <f t="shared" si="679"/>
        <v>1000</v>
      </c>
      <c r="CR640" s="791">
        <f t="shared" si="680"/>
        <v>2000</v>
      </c>
      <c r="CS640" s="831"/>
      <c r="CT640" s="623">
        <f t="shared" si="636"/>
        <v>0</v>
      </c>
      <c r="CU640" s="789">
        <f t="shared" si="637"/>
        <v>0</v>
      </c>
      <c r="CW640" s="791">
        <f t="shared" si="638"/>
        <v>0</v>
      </c>
      <c r="CY640" s="791">
        <f t="shared" si="639"/>
        <v>0</v>
      </c>
      <c r="CZ640" s="791">
        <f t="shared" si="640"/>
        <v>0</v>
      </c>
      <c r="DA640" s="791">
        <f t="shared" si="641"/>
        <v>0</v>
      </c>
      <c r="DC640" s="623">
        <f t="shared" si="681"/>
        <v>0</v>
      </c>
      <c r="DD640" s="789">
        <f t="shared" si="685"/>
        <v>0</v>
      </c>
      <c r="DF640" s="791">
        <f t="shared" si="686"/>
        <v>0</v>
      </c>
      <c r="DH640" s="791">
        <f t="shared" si="687"/>
        <v>0</v>
      </c>
      <c r="DU640" s="793">
        <f t="shared" si="682"/>
        <v>6000</v>
      </c>
      <c r="DV640" s="794">
        <f t="shared" si="644"/>
        <v>2000</v>
      </c>
      <c r="DW640" s="794">
        <f t="shared" si="673"/>
        <v>2000</v>
      </c>
      <c r="DX640" s="794">
        <f t="shared" si="688"/>
        <v>4000</v>
      </c>
      <c r="DY640" s="794">
        <f t="shared" si="689"/>
        <v>4000</v>
      </c>
      <c r="EG640" s="621"/>
    </row>
    <row r="641" spans="1:137" s="623" customFormat="1" hidden="1" x14ac:dyDescent="0.25">
      <c r="A641" s="778">
        <v>2026</v>
      </c>
      <c r="B641" s="778">
        <v>479</v>
      </c>
      <c r="C641" s="778" t="s">
        <v>58</v>
      </c>
      <c r="D641" s="778">
        <v>3000654</v>
      </c>
      <c r="E641" s="778">
        <v>5005020</v>
      </c>
      <c r="F641" s="778" t="s">
        <v>2269</v>
      </c>
      <c r="G641" s="778" t="s">
        <v>2270</v>
      </c>
      <c r="H641" s="778">
        <v>93</v>
      </c>
      <c r="I641" s="779" t="s">
        <v>992</v>
      </c>
      <c r="J641" s="780" t="s">
        <v>10</v>
      </c>
      <c r="K641" s="780" t="s">
        <v>60</v>
      </c>
      <c r="L641" s="778" t="str">
        <f t="shared" si="683"/>
        <v>2.3</v>
      </c>
      <c r="M641" s="781" t="s">
        <v>62</v>
      </c>
      <c r="N641" s="781"/>
      <c r="O641" s="778" t="s">
        <v>2641</v>
      </c>
      <c r="P641" s="778" t="s">
        <v>65</v>
      </c>
      <c r="Q641" s="782">
        <v>1</v>
      </c>
      <c r="R641" s="320">
        <v>3000</v>
      </c>
      <c r="S641" s="778">
        <v>30</v>
      </c>
      <c r="T641" s="778">
        <v>30</v>
      </c>
      <c r="U641" s="778"/>
      <c r="V641" s="778"/>
      <c r="W641" s="321"/>
      <c r="X641" s="321"/>
      <c r="Y641" s="321"/>
      <c r="Z641" s="322"/>
      <c r="AA641" s="322"/>
      <c r="AB641" s="322"/>
      <c r="AC641" s="322"/>
      <c r="AD641" s="322"/>
      <c r="AE641" s="320">
        <f t="shared" si="646"/>
        <v>6000</v>
      </c>
      <c r="AF641" s="327">
        <f t="shared" si="674"/>
        <v>3000</v>
      </c>
      <c r="AG641" s="327">
        <f t="shared" si="675"/>
        <v>3000</v>
      </c>
      <c r="AH641" s="327">
        <f t="shared" si="655"/>
        <v>0</v>
      </c>
      <c r="AI641" s="327">
        <f t="shared" si="658"/>
        <v>0</v>
      </c>
      <c r="AJ641" s="327">
        <f t="shared" si="659"/>
        <v>0</v>
      </c>
      <c r="AK641" s="327">
        <f t="shared" si="660"/>
        <v>0</v>
      </c>
      <c r="AL641" s="327">
        <f t="shared" si="661"/>
        <v>0</v>
      </c>
      <c r="AM641" s="327">
        <f t="shared" si="662"/>
        <v>0</v>
      </c>
      <c r="AN641" s="327">
        <f t="shared" si="663"/>
        <v>0</v>
      </c>
      <c r="AO641" s="327">
        <f t="shared" si="664"/>
        <v>0</v>
      </c>
      <c r="AP641" s="327">
        <f t="shared" si="665"/>
        <v>0</v>
      </c>
      <c r="AQ641" s="327">
        <f t="shared" si="666"/>
        <v>0</v>
      </c>
      <c r="AR641" s="264">
        <f t="shared" si="676"/>
        <v>6000</v>
      </c>
      <c r="AS641" s="623" t="s">
        <v>2578</v>
      </c>
      <c r="AT641" s="859"/>
      <c r="BA641" s="830"/>
      <c r="BB641" s="623" t="s">
        <v>995</v>
      </c>
      <c r="BC641" s="623" t="s">
        <v>3280</v>
      </c>
      <c r="BD641" s="623" t="s">
        <v>3281</v>
      </c>
      <c r="BE641" s="623" t="s">
        <v>3282</v>
      </c>
      <c r="BF641" s="784">
        <v>46059</v>
      </c>
      <c r="BH641" s="639">
        <v>3869</v>
      </c>
      <c r="BI641" s="639"/>
      <c r="BJ641" s="384" t="s">
        <v>3283</v>
      </c>
      <c r="BK641" s="639"/>
      <c r="BN641" s="639"/>
      <c r="BO641" s="639"/>
      <c r="BP641" s="639"/>
      <c r="BQ641" s="639"/>
      <c r="BR641" s="639"/>
      <c r="BS641" s="623" t="s">
        <v>3330</v>
      </c>
      <c r="BT641" s="623" t="s">
        <v>1526</v>
      </c>
      <c r="BU641" s="623" t="s">
        <v>3331</v>
      </c>
      <c r="BV641" s="776">
        <v>40037714</v>
      </c>
      <c r="BW641" s="777">
        <v>10400377141</v>
      </c>
      <c r="BX641" s="787">
        <v>3000</v>
      </c>
      <c r="BY641" s="618">
        <v>46066</v>
      </c>
      <c r="BZ641" s="618">
        <v>46081</v>
      </c>
      <c r="CA641" s="788"/>
      <c r="CB641" s="623">
        <f t="shared" si="647"/>
        <v>30</v>
      </c>
      <c r="CC641" s="789">
        <f t="shared" si="690"/>
        <v>3000</v>
      </c>
      <c r="CE641" s="791">
        <f t="shared" si="677"/>
        <v>0</v>
      </c>
      <c r="CG641" s="791">
        <f t="shared" si="678"/>
        <v>0</v>
      </c>
      <c r="CH641" s="790">
        <f t="shared" si="684"/>
        <v>3000</v>
      </c>
      <c r="CI641" s="790">
        <f t="shared" si="657"/>
        <v>3000</v>
      </c>
      <c r="CJ641" s="788"/>
      <c r="CK641" s="623">
        <f t="shared" si="648"/>
        <v>30</v>
      </c>
      <c r="CL641" s="790">
        <f t="shared" si="649"/>
        <v>3000</v>
      </c>
      <c r="CM641" s="623">
        <v>20</v>
      </c>
      <c r="CN641" s="790">
        <v>2000</v>
      </c>
      <c r="CO641" s="623">
        <v>20</v>
      </c>
      <c r="CP641" s="790">
        <v>2000</v>
      </c>
      <c r="CQ641" s="791">
        <f t="shared" si="679"/>
        <v>1000</v>
      </c>
      <c r="CR641" s="791">
        <f t="shared" si="680"/>
        <v>2000</v>
      </c>
      <c r="CS641" s="831"/>
      <c r="CT641" s="623">
        <f t="shared" si="636"/>
        <v>0</v>
      </c>
      <c r="CU641" s="789">
        <f t="shared" si="637"/>
        <v>0</v>
      </c>
      <c r="CW641" s="791">
        <f t="shared" si="638"/>
        <v>0</v>
      </c>
      <c r="CY641" s="791">
        <f t="shared" si="639"/>
        <v>0</v>
      </c>
      <c r="CZ641" s="791">
        <f t="shared" si="640"/>
        <v>0</v>
      </c>
      <c r="DA641" s="791">
        <f t="shared" si="641"/>
        <v>0</v>
      </c>
      <c r="DC641" s="623">
        <f t="shared" si="681"/>
        <v>0</v>
      </c>
      <c r="DD641" s="789">
        <f t="shared" si="685"/>
        <v>0</v>
      </c>
      <c r="DF641" s="791">
        <f t="shared" si="686"/>
        <v>0</v>
      </c>
      <c r="DH641" s="791">
        <f t="shared" si="687"/>
        <v>0</v>
      </c>
      <c r="DU641" s="793">
        <f t="shared" si="682"/>
        <v>6000</v>
      </c>
      <c r="DV641" s="794">
        <f t="shared" si="644"/>
        <v>2000</v>
      </c>
      <c r="DW641" s="794">
        <f t="shared" si="673"/>
        <v>2000</v>
      </c>
      <c r="DX641" s="794">
        <f t="shared" si="688"/>
        <v>4000</v>
      </c>
      <c r="DY641" s="794">
        <f t="shared" si="689"/>
        <v>4000</v>
      </c>
      <c r="EG641" s="621"/>
    </row>
    <row r="642" spans="1:137" s="623" customFormat="1" hidden="1" x14ac:dyDescent="0.25">
      <c r="A642" s="778">
        <v>2026</v>
      </c>
      <c r="B642" s="778">
        <v>479</v>
      </c>
      <c r="C642" s="778" t="s">
        <v>58</v>
      </c>
      <c r="D642" s="778">
        <v>3000654</v>
      </c>
      <c r="E642" s="778">
        <v>5005020</v>
      </c>
      <c r="F642" s="778" t="s">
        <v>2269</v>
      </c>
      <c r="G642" s="778" t="s">
        <v>2270</v>
      </c>
      <c r="H642" s="778">
        <v>93</v>
      </c>
      <c r="I642" s="779" t="s">
        <v>992</v>
      </c>
      <c r="J642" s="780" t="s">
        <v>10</v>
      </c>
      <c r="K642" s="780" t="s">
        <v>60</v>
      </c>
      <c r="L642" s="778" t="str">
        <f t="shared" si="683"/>
        <v>2.3</v>
      </c>
      <c r="M642" s="781" t="s">
        <v>62</v>
      </c>
      <c r="N642" s="781"/>
      <c r="O642" s="778" t="s">
        <v>2641</v>
      </c>
      <c r="P642" s="778" t="s">
        <v>65</v>
      </c>
      <c r="Q642" s="782">
        <v>1</v>
      </c>
      <c r="R642" s="320">
        <v>3000</v>
      </c>
      <c r="S642" s="778">
        <v>30</v>
      </c>
      <c r="T642" s="778">
        <v>30</v>
      </c>
      <c r="U642" s="778"/>
      <c r="V642" s="778"/>
      <c r="W642" s="321"/>
      <c r="X642" s="321"/>
      <c r="Y642" s="321"/>
      <c r="Z642" s="322"/>
      <c r="AA642" s="322"/>
      <c r="AB642" s="322"/>
      <c r="AC642" s="322"/>
      <c r="AD642" s="322"/>
      <c r="AE642" s="320">
        <f t="shared" si="646"/>
        <v>6000</v>
      </c>
      <c r="AF642" s="327">
        <f t="shared" si="674"/>
        <v>3000</v>
      </c>
      <c r="AG642" s="327">
        <f t="shared" si="675"/>
        <v>3000</v>
      </c>
      <c r="AH642" s="327">
        <f t="shared" si="655"/>
        <v>0</v>
      </c>
      <c r="AI642" s="327">
        <f t="shared" si="658"/>
        <v>0</v>
      </c>
      <c r="AJ642" s="327">
        <f t="shared" si="659"/>
        <v>0</v>
      </c>
      <c r="AK642" s="327">
        <f t="shared" si="660"/>
        <v>0</v>
      </c>
      <c r="AL642" s="327">
        <f t="shared" si="661"/>
        <v>0</v>
      </c>
      <c r="AM642" s="327">
        <f t="shared" si="662"/>
        <v>0</v>
      </c>
      <c r="AN642" s="327">
        <f t="shared" si="663"/>
        <v>0</v>
      </c>
      <c r="AO642" s="327">
        <f t="shared" si="664"/>
        <v>0</v>
      </c>
      <c r="AP642" s="327">
        <f t="shared" si="665"/>
        <v>0</v>
      </c>
      <c r="AQ642" s="327">
        <f t="shared" si="666"/>
        <v>0</v>
      </c>
      <c r="AR642" s="264">
        <f t="shared" si="676"/>
        <v>6000</v>
      </c>
      <c r="AS642" s="623" t="s">
        <v>2578</v>
      </c>
      <c r="AT642" s="859"/>
      <c r="BA642" s="830"/>
      <c r="BB642" s="623" t="s">
        <v>995</v>
      </c>
      <c r="BC642" s="623" t="s">
        <v>3280</v>
      </c>
      <c r="BD642" s="623" t="s">
        <v>3281</v>
      </c>
      <c r="BE642" s="623" t="s">
        <v>3282</v>
      </c>
      <c r="BF642" s="784">
        <v>46059</v>
      </c>
      <c r="BH642" s="639"/>
      <c r="BI642" s="639"/>
      <c r="BK642" s="639"/>
      <c r="BN642" s="639"/>
      <c r="BO642" s="639"/>
      <c r="BP642" s="639"/>
      <c r="BQ642" s="639"/>
      <c r="BR642" s="639"/>
      <c r="BS642" s="623" t="s">
        <v>1271</v>
      </c>
      <c r="BT642" s="623" t="s">
        <v>2775</v>
      </c>
      <c r="BU642" s="623" t="s">
        <v>3332</v>
      </c>
      <c r="BV642" s="776">
        <v>43234840</v>
      </c>
      <c r="BW642" s="777">
        <v>10432348402</v>
      </c>
      <c r="BX642" s="822" t="s">
        <v>2834</v>
      </c>
      <c r="BY642" s="618">
        <v>46062</v>
      </c>
      <c r="BZ642" s="618">
        <v>46081</v>
      </c>
      <c r="CA642" s="788"/>
      <c r="CB642" s="623">
        <f t="shared" si="647"/>
        <v>30</v>
      </c>
      <c r="CC642" s="789">
        <f t="shared" si="690"/>
        <v>3000</v>
      </c>
      <c r="CE642" s="791">
        <f t="shared" si="677"/>
        <v>0</v>
      </c>
      <c r="CG642" s="791">
        <f t="shared" si="678"/>
        <v>0</v>
      </c>
      <c r="CH642" s="790">
        <f t="shared" si="684"/>
        <v>3000</v>
      </c>
      <c r="CI642" s="790">
        <f t="shared" ref="CI642:CI673" si="691">CC642-CG642</f>
        <v>3000</v>
      </c>
      <c r="CJ642" s="788"/>
      <c r="CK642" s="623">
        <f t="shared" si="648"/>
        <v>30</v>
      </c>
      <c r="CL642" s="790">
        <f t="shared" si="649"/>
        <v>3000</v>
      </c>
      <c r="CM642" s="623">
        <v>20</v>
      </c>
      <c r="CN642" s="790">
        <v>2000</v>
      </c>
      <c r="CO642" s="623">
        <v>20</v>
      </c>
      <c r="CP642" s="790">
        <v>2000</v>
      </c>
      <c r="CQ642" s="791">
        <f t="shared" si="679"/>
        <v>1000</v>
      </c>
      <c r="CR642" s="791">
        <f t="shared" si="680"/>
        <v>2000</v>
      </c>
      <c r="CS642" s="831"/>
      <c r="CT642" s="623">
        <f t="shared" si="636"/>
        <v>0</v>
      </c>
      <c r="CU642" s="789">
        <f t="shared" si="637"/>
        <v>0</v>
      </c>
      <c r="CW642" s="791">
        <f t="shared" si="638"/>
        <v>0</v>
      </c>
      <c r="CY642" s="791">
        <f t="shared" si="639"/>
        <v>0</v>
      </c>
      <c r="CZ642" s="791">
        <f t="shared" si="640"/>
        <v>0</v>
      </c>
      <c r="DA642" s="791">
        <f t="shared" si="641"/>
        <v>0</v>
      </c>
      <c r="DC642" s="623">
        <f t="shared" si="681"/>
        <v>0</v>
      </c>
      <c r="DD642" s="789">
        <f t="shared" si="685"/>
        <v>0</v>
      </c>
      <c r="DF642" s="791">
        <f t="shared" si="686"/>
        <v>0</v>
      </c>
      <c r="DH642" s="791">
        <f t="shared" si="687"/>
        <v>0</v>
      </c>
      <c r="DU642" s="793">
        <f t="shared" si="682"/>
        <v>6000</v>
      </c>
      <c r="DV642" s="794">
        <f t="shared" si="644"/>
        <v>2000</v>
      </c>
      <c r="DW642" s="794">
        <f t="shared" si="673"/>
        <v>2000</v>
      </c>
      <c r="DX642" s="794">
        <f t="shared" si="688"/>
        <v>4000</v>
      </c>
      <c r="DY642" s="794">
        <f t="shared" si="689"/>
        <v>4000</v>
      </c>
      <c r="EG642" s="621"/>
    </row>
    <row r="643" spans="1:137" s="623" customFormat="1" ht="25.5" hidden="1" customHeight="1" x14ac:dyDescent="0.25">
      <c r="A643" s="778">
        <v>2026</v>
      </c>
      <c r="B643" s="778">
        <v>479</v>
      </c>
      <c r="C643" s="778" t="s">
        <v>58</v>
      </c>
      <c r="D643" s="778">
        <v>3000654</v>
      </c>
      <c r="E643" s="778">
        <v>5005020</v>
      </c>
      <c r="F643" s="778" t="s">
        <v>2269</v>
      </c>
      <c r="G643" s="778" t="s">
        <v>2270</v>
      </c>
      <c r="H643" s="778">
        <v>93</v>
      </c>
      <c r="I643" s="779" t="s">
        <v>992</v>
      </c>
      <c r="J643" s="780" t="s">
        <v>10</v>
      </c>
      <c r="K643" s="780" t="s">
        <v>60</v>
      </c>
      <c r="L643" s="778" t="str">
        <f t="shared" si="683"/>
        <v>2.3</v>
      </c>
      <c r="M643" s="781" t="s">
        <v>62</v>
      </c>
      <c r="N643" s="781"/>
      <c r="O643" s="778" t="s">
        <v>2641</v>
      </c>
      <c r="P643" s="778" t="s">
        <v>65</v>
      </c>
      <c r="Q643" s="782">
        <v>1</v>
      </c>
      <c r="R643" s="320">
        <v>3000</v>
      </c>
      <c r="S643" s="778">
        <v>30</v>
      </c>
      <c r="T643" s="778">
        <v>30</v>
      </c>
      <c r="U643" s="778"/>
      <c r="V643" s="778"/>
      <c r="W643" s="321"/>
      <c r="X643" s="321"/>
      <c r="Y643" s="321"/>
      <c r="Z643" s="322"/>
      <c r="AA643" s="322"/>
      <c r="AB643" s="322"/>
      <c r="AC643" s="322"/>
      <c r="AD643" s="322"/>
      <c r="AE643" s="320">
        <f t="shared" si="646"/>
        <v>6000</v>
      </c>
      <c r="AF643" s="327">
        <f t="shared" si="674"/>
        <v>3000</v>
      </c>
      <c r="AG643" s="327">
        <f t="shared" si="675"/>
        <v>3000</v>
      </c>
      <c r="AH643" s="327">
        <f t="shared" si="655"/>
        <v>0</v>
      </c>
      <c r="AI643" s="327">
        <f t="shared" si="658"/>
        <v>0</v>
      </c>
      <c r="AJ643" s="327">
        <f t="shared" si="659"/>
        <v>0</v>
      </c>
      <c r="AK643" s="327">
        <f t="shared" si="660"/>
        <v>0</v>
      </c>
      <c r="AL643" s="327">
        <f t="shared" si="661"/>
        <v>0</v>
      </c>
      <c r="AM643" s="327">
        <f t="shared" si="662"/>
        <v>0</v>
      </c>
      <c r="AN643" s="327">
        <f t="shared" si="663"/>
        <v>0</v>
      </c>
      <c r="AO643" s="327">
        <f t="shared" si="664"/>
        <v>0</v>
      </c>
      <c r="AP643" s="327">
        <f t="shared" si="665"/>
        <v>0</v>
      </c>
      <c r="AQ643" s="327">
        <f t="shared" si="666"/>
        <v>0</v>
      </c>
      <c r="AR643" s="264">
        <f t="shared" si="676"/>
        <v>6000</v>
      </c>
      <c r="AS643" s="623" t="s">
        <v>2578</v>
      </c>
      <c r="AT643" s="859"/>
      <c r="BA643" s="830"/>
      <c r="BB643" s="623" t="s">
        <v>995</v>
      </c>
      <c r="BC643" s="623" t="s">
        <v>3280</v>
      </c>
      <c r="BD643" s="623" t="s">
        <v>3281</v>
      </c>
      <c r="BE643" s="623" t="s">
        <v>3282</v>
      </c>
      <c r="BF643" s="784">
        <v>46059</v>
      </c>
      <c r="BH643" s="639">
        <v>3885</v>
      </c>
      <c r="BI643" s="639"/>
      <c r="BJ643" s="623" t="s">
        <v>3283</v>
      </c>
      <c r="BK643" s="639"/>
      <c r="BN643" s="639"/>
      <c r="BO643" s="639"/>
      <c r="BP643" s="639"/>
      <c r="BQ643" s="639"/>
      <c r="BR643" s="639"/>
      <c r="BS643" s="623" t="s">
        <v>1283</v>
      </c>
      <c r="BT643" s="623" t="s">
        <v>1836</v>
      </c>
      <c r="BU643" s="623" t="s">
        <v>3333</v>
      </c>
      <c r="BV643" s="776">
        <v>41551649</v>
      </c>
      <c r="BW643" s="777">
        <v>10415516491</v>
      </c>
      <c r="BX643" s="787">
        <v>3000</v>
      </c>
      <c r="BY643" s="618">
        <v>46066</v>
      </c>
      <c r="BZ643" s="618">
        <v>46081</v>
      </c>
      <c r="CA643" s="788"/>
      <c r="CB643" s="623">
        <f t="shared" si="647"/>
        <v>30</v>
      </c>
      <c r="CC643" s="789">
        <f t="shared" si="690"/>
        <v>3000</v>
      </c>
      <c r="CE643" s="791">
        <f t="shared" si="677"/>
        <v>0</v>
      </c>
      <c r="CG643" s="791">
        <f t="shared" si="678"/>
        <v>0</v>
      </c>
      <c r="CH643" s="790">
        <f t="shared" si="684"/>
        <v>3000</v>
      </c>
      <c r="CI643" s="790">
        <f t="shared" si="691"/>
        <v>3000</v>
      </c>
      <c r="CJ643" s="788"/>
      <c r="CK643" s="623">
        <f t="shared" si="648"/>
        <v>30</v>
      </c>
      <c r="CL643" s="790">
        <f t="shared" si="649"/>
        <v>3000</v>
      </c>
      <c r="CM643" s="623">
        <v>20</v>
      </c>
      <c r="CN643" s="790">
        <v>2000</v>
      </c>
      <c r="CO643" s="623">
        <v>20</v>
      </c>
      <c r="CP643" s="790">
        <v>2000</v>
      </c>
      <c r="CQ643" s="791">
        <f t="shared" si="679"/>
        <v>1000</v>
      </c>
      <c r="CR643" s="791">
        <f t="shared" si="680"/>
        <v>2000</v>
      </c>
      <c r="CS643" s="831"/>
      <c r="CT643" s="623">
        <f t="shared" si="636"/>
        <v>0</v>
      </c>
      <c r="CU643" s="789">
        <f t="shared" si="637"/>
        <v>0</v>
      </c>
      <c r="CW643" s="791">
        <f t="shared" si="638"/>
        <v>0</v>
      </c>
      <c r="CY643" s="791">
        <f t="shared" si="639"/>
        <v>0</v>
      </c>
      <c r="CZ643" s="791">
        <f t="shared" si="640"/>
        <v>0</v>
      </c>
      <c r="DA643" s="791">
        <f t="shared" si="641"/>
        <v>0</v>
      </c>
      <c r="DC643" s="623">
        <f t="shared" si="681"/>
        <v>0</v>
      </c>
      <c r="DD643" s="789">
        <f t="shared" si="685"/>
        <v>0</v>
      </c>
      <c r="DF643" s="791">
        <f t="shared" si="686"/>
        <v>0</v>
      </c>
      <c r="DH643" s="791">
        <f t="shared" si="687"/>
        <v>0</v>
      </c>
      <c r="DU643" s="793">
        <f t="shared" si="682"/>
        <v>6000</v>
      </c>
      <c r="DV643" s="794">
        <f t="shared" si="644"/>
        <v>2000</v>
      </c>
      <c r="DW643" s="794">
        <f t="shared" si="673"/>
        <v>2000</v>
      </c>
      <c r="DX643" s="794">
        <f t="shared" si="688"/>
        <v>4000</v>
      </c>
      <c r="DY643" s="794">
        <f t="shared" si="689"/>
        <v>4000</v>
      </c>
      <c r="EG643" s="621"/>
    </row>
    <row r="644" spans="1:137" s="623" customFormat="1" hidden="1" x14ac:dyDescent="0.25">
      <c r="A644" s="778">
        <v>2026</v>
      </c>
      <c r="B644" s="778">
        <v>479</v>
      </c>
      <c r="C644" s="778" t="s">
        <v>58</v>
      </c>
      <c r="D644" s="778">
        <v>3000654</v>
      </c>
      <c r="E644" s="778">
        <v>5005020</v>
      </c>
      <c r="F644" s="778" t="s">
        <v>2269</v>
      </c>
      <c r="G644" s="778" t="s">
        <v>2270</v>
      </c>
      <c r="H644" s="778">
        <v>93</v>
      </c>
      <c r="I644" s="779" t="s">
        <v>992</v>
      </c>
      <c r="J644" s="780" t="s">
        <v>10</v>
      </c>
      <c r="K644" s="780" t="s">
        <v>60</v>
      </c>
      <c r="L644" s="778" t="str">
        <f t="shared" si="683"/>
        <v>2.3</v>
      </c>
      <c r="M644" s="781" t="s">
        <v>62</v>
      </c>
      <c r="N644" s="781"/>
      <c r="O644" s="778" t="s">
        <v>2641</v>
      </c>
      <c r="P644" s="778" t="s">
        <v>65</v>
      </c>
      <c r="Q644" s="782">
        <v>1</v>
      </c>
      <c r="R644" s="320">
        <v>3000</v>
      </c>
      <c r="S644" s="778">
        <v>30</v>
      </c>
      <c r="T644" s="778">
        <v>30</v>
      </c>
      <c r="U644" s="778"/>
      <c r="V644" s="778"/>
      <c r="W644" s="321"/>
      <c r="X644" s="321"/>
      <c r="Y644" s="321"/>
      <c r="Z644" s="322"/>
      <c r="AA644" s="322"/>
      <c r="AB644" s="322"/>
      <c r="AC644" s="322"/>
      <c r="AD644" s="322"/>
      <c r="AE644" s="320">
        <f t="shared" si="646"/>
        <v>6000</v>
      </c>
      <c r="AF644" s="327">
        <f t="shared" si="674"/>
        <v>3000</v>
      </c>
      <c r="AG644" s="327">
        <f t="shared" si="675"/>
        <v>3000</v>
      </c>
      <c r="AH644" s="327">
        <f t="shared" si="655"/>
        <v>0</v>
      </c>
      <c r="AI644" s="327">
        <f t="shared" si="658"/>
        <v>0</v>
      </c>
      <c r="AJ644" s="327">
        <f t="shared" si="659"/>
        <v>0</v>
      </c>
      <c r="AK644" s="327">
        <f t="shared" si="660"/>
        <v>0</v>
      </c>
      <c r="AL644" s="327">
        <f t="shared" si="661"/>
        <v>0</v>
      </c>
      <c r="AM644" s="327">
        <f t="shared" si="662"/>
        <v>0</v>
      </c>
      <c r="AN644" s="327">
        <f t="shared" si="663"/>
        <v>0</v>
      </c>
      <c r="AO644" s="327">
        <f t="shared" si="664"/>
        <v>0</v>
      </c>
      <c r="AP644" s="327">
        <f t="shared" si="665"/>
        <v>0</v>
      </c>
      <c r="AQ644" s="327">
        <f t="shared" si="666"/>
        <v>0</v>
      </c>
      <c r="AR644" s="264">
        <f t="shared" si="676"/>
        <v>6000</v>
      </c>
      <c r="AS644" s="623" t="s">
        <v>2578</v>
      </c>
      <c r="AT644" s="859"/>
      <c r="BA644" s="830"/>
      <c r="BB644" s="623" t="s">
        <v>995</v>
      </c>
      <c r="BC644" s="623" t="s">
        <v>3280</v>
      </c>
      <c r="BD644" s="623" t="s">
        <v>3281</v>
      </c>
      <c r="BE644" s="623" t="s">
        <v>3282</v>
      </c>
      <c r="BF644" s="784">
        <v>46059</v>
      </c>
      <c r="BH644" s="639"/>
      <c r="BI644" s="639"/>
      <c r="BK644" s="639"/>
      <c r="BN644" s="639"/>
      <c r="BO644" s="639"/>
      <c r="BP644" s="639"/>
      <c r="BQ644" s="639"/>
      <c r="BR644" s="639"/>
      <c r="BS644" s="623" t="s">
        <v>1390</v>
      </c>
      <c r="BT644" s="623" t="s">
        <v>3334</v>
      </c>
      <c r="BU644" s="623" t="s">
        <v>3335</v>
      </c>
      <c r="BV644" s="776">
        <v>72352907</v>
      </c>
      <c r="BW644" s="777">
        <v>10723529072</v>
      </c>
      <c r="BX644" s="787">
        <v>3000</v>
      </c>
      <c r="BY644" s="618">
        <v>46062</v>
      </c>
      <c r="BZ644" s="618">
        <v>46081</v>
      </c>
      <c r="CA644" s="788"/>
      <c r="CB644" s="623">
        <f t="shared" si="647"/>
        <v>30</v>
      </c>
      <c r="CC644" s="789">
        <f t="shared" si="690"/>
        <v>3000</v>
      </c>
      <c r="CE644" s="791">
        <f t="shared" si="677"/>
        <v>0</v>
      </c>
      <c r="CG644" s="791">
        <f t="shared" si="678"/>
        <v>0</v>
      </c>
      <c r="CH644" s="790">
        <f t="shared" si="684"/>
        <v>3000</v>
      </c>
      <c r="CI644" s="790">
        <f t="shared" si="691"/>
        <v>3000</v>
      </c>
      <c r="CJ644" s="788"/>
      <c r="CK644" s="623">
        <f t="shared" si="648"/>
        <v>30</v>
      </c>
      <c r="CL644" s="790">
        <f t="shared" si="649"/>
        <v>3000</v>
      </c>
      <c r="CM644" s="623">
        <v>20</v>
      </c>
      <c r="CN644" s="790">
        <v>2000</v>
      </c>
      <c r="CO644" s="623">
        <v>20</v>
      </c>
      <c r="CP644" s="790">
        <v>2000</v>
      </c>
      <c r="CQ644" s="791">
        <f t="shared" si="679"/>
        <v>1000</v>
      </c>
      <c r="CR644" s="791">
        <f t="shared" si="680"/>
        <v>2000</v>
      </c>
      <c r="CS644" s="831"/>
      <c r="CT644" s="623">
        <f t="shared" si="636"/>
        <v>0</v>
      </c>
      <c r="CU644" s="789">
        <f t="shared" si="637"/>
        <v>0</v>
      </c>
      <c r="CW644" s="791">
        <f t="shared" si="638"/>
        <v>0</v>
      </c>
      <c r="CY644" s="791">
        <f t="shared" si="639"/>
        <v>0</v>
      </c>
      <c r="CZ644" s="791">
        <f t="shared" si="640"/>
        <v>0</v>
      </c>
      <c r="DA644" s="791">
        <f t="shared" si="641"/>
        <v>0</v>
      </c>
      <c r="DC644" s="623">
        <f t="shared" si="681"/>
        <v>0</v>
      </c>
      <c r="DD644" s="789">
        <f t="shared" si="685"/>
        <v>0</v>
      </c>
      <c r="DF644" s="791">
        <f t="shared" si="686"/>
        <v>0</v>
      </c>
      <c r="DH644" s="791">
        <f t="shared" si="687"/>
        <v>0</v>
      </c>
      <c r="DU644" s="793">
        <f t="shared" si="682"/>
        <v>6000</v>
      </c>
      <c r="DV644" s="794">
        <f t="shared" si="644"/>
        <v>2000</v>
      </c>
      <c r="DW644" s="794">
        <f t="shared" si="673"/>
        <v>2000</v>
      </c>
      <c r="DX644" s="794">
        <f t="shared" si="688"/>
        <v>4000</v>
      </c>
      <c r="DY644" s="794">
        <f t="shared" si="689"/>
        <v>4000</v>
      </c>
      <c r="EG644" s="621"/>
    </row>
    <row r="645" spans="1:137" s="623" customFormat="1" hidden="1" x14ac:dyDescent="0.25">
      <c r="A645" s="778">
        <v>2026</v>
      </c>
      <c r="B645" s="778">
        <v>479</v>
      </c>
      <c r="C645" s="778" t="s">
        <v>58</v>
      </c>
      <c r="D645" s="778">
        <v>3000654</v>
      </c>
      <c r="E645" s="778">
        <v>5005020</v>
      </c>
      <c r="F645" s="778" t="s">
        <v>2269</v>
      </c>
      <c r="G645" s="778" t="s">
        <v>2270</v>
      </c>
      <c r="H645" s="778">
        <v>93</v>
      </c>
      <c r="I645" s="779" t="s">
        <v>992</v>
      </c>
      <c r="J645" s="780" t="s">
        <v>10</v>
      </c>
      <c r="K645" s="780" t="s">
        <v>60</v>
      </c>
      <c r="L645" s="778" t="str">
        <f t="shared" si="683"/>
        <v>2.3</v>
      </c>
      <c r="M645" s="781" t="s">
        <v>62</v>
      </c>
      <c r="N645" s="781"/>
      <c r="O645" s="778" t="s">
        <v>2641</v>
      </c>
      <c r="P645" s="778" t="s">
        <v>65</v>
      </c>
      <c r="Q645" s="782">
        <v>1</v>
      </c>
      <c r="R645" s="320">
        <v>3000</v>
      </c>
      <c r="S645" s="778">
        <v>30</v>
      </c>
      <c r="T645" s="778">
        <v>30</v>
      </c>
      <c r="U645" s="778"/>
      <c r="V645" s="778"/>
      <c r="W645" s="321"/>
      <c r="X645" s="321"/>
      <c r="Y645" s="321"/>
      <c r="Z645" s="322"/>
      <c r="AA645" s="322"/>
      <c r="AB645" s="322"/>
      <c r="AC645" s="322"/>
      <c r="AD645" s="322"/>
      <c r="AE645" s="320">
        <f t="shared" si="646"/>
        <v>6000</v>
      </c>
      <c r="AF645" s="327">
        <f t="shared" si="674"/>
        <v>3000</v>
      </c>
      <c r="AG645" s="327">
        <f t="shared" si="675"/>
        <v>3000</v>
      </c>
      <c r="AH645" s="327">
        <f t="shared" si="655"/>
        <v>0</v>
      </c>
      <c r="AI645" s="327">
        <f t="shared" si="658"/>
        <v>0</v>
      </c>
      <c r="AJ645" s="327">
        <f t="shared" si="659"/>
        <v>0</v>
      </c>
      <c r="AK645" s="327">
        <f t="shared" si="660"/>
        <v>0</v>
      </c>
      <c r="AL645" s="327">
        <f t="shared" si="661"/>
        <v>0</v>
      </c>
      <c r="AM645" s="327">
        <f t="shared" si="662"/>
        <v>0</v>
      </c>
      <c r="AN645" s="327">
        <f t="shared" si="663"/>
        <v>0</v>
      </c>
      <c r="AO645" s="327">
        <f t="shared" si="664"/>
        <v>0</v>
      </c>
      <c r="AP645" s="327">
        <f t="shared" si="665"/>
        <v>0</v>
      </c>
      <c r="AQ645" s="327">
        <f t="shared" si="666"/>
        <v>0</v>
      </c>
      <c r="AR645" s="264">
        <f t="shared" si="676"/>
        <v>6000</v>
      </c>
      <c r="AS645" s="623" t="s">
        <v>2578</v>
      </c>
      <c r="AT645" s="859"/>
      <c r="BA645" s="830"/>
      <c r="BB645" s="623" t="s">
        <v>995</v>
      </c>
      <c r="BC645" s="623" t="s">
        <v>3280</v>
      </c>
      <c r="BD645" s="623" t="s">
        <v>3281</v>
      </c>
      <c r="BE645" s="623" t="s">
        <v>3282</v>
      </c>
      <c r="BF645" s="784">
        <v>46059</v>
      </c>
      <c r="BH645" s="639">
        <v>3886</v>
      </c>
      <c r="BI645" s="639"/>
      <c r="BJ645" s="623" t="s">
        <v>3283</v>
      </c>
      <c r="BK645" s="639"/>
      <c r="BN645" s="639"/>
      <c r="BO645" s="639"/>
      <c r="BP645" s="639"/>
      <c r="BQ645" s="639"/>
      <c r="BR645" s="639"/>
      <c r="BS645" s="623" t="s">
        <v>2397</v>
      </c>
      <c r="BT645" s="623" t="s">
        <v>3336</v>
      </c>
      <c r="BU645" s="623" t="s">
        <v>3337</v>
      </c>
      <c r="BV645" s="776">
        <v>47170479</v>
      </c>
      <c r="BW645" s="777">
        <v>10471704798</v>
      </c>
      <c r="BX645" s="787">
        <v>3000</v>
      </c>
      <c r="BY645" s="618">
        <v>46066</v>
      </c>
      <c r="BZ645" s="618">
        <v>46081</v>
      </c>
      <c r="CA645" s="788"/>
      <c r="CB645" s="623">
        <f t="shared" si="647"/>
        <v>30</v>
      </c>
      <c r="CC645" s="789">
        <f t="shared" si="690"/>
        <v>3000</v>
      </c>
      <c r="CE645" s="791">
        <f t="shared" si="677"/>
        <v>0</v>
      </c>
      <c r="CG645" s="791">
        <f t="shared" si="678"/>
        <v>0</v>
      </c>
      <c r="CH645" s="790">
        <f t="shared" si="684"/>
        <v>3000</v>
      </c>
      <c r="CI645" s="790">
        <f t="shared" si="691"/>
        <v>3000</v>
      </c>
      <c r="CJ645" s="788"/>
      <c r="CK645" s="623">
        <f t="shared" si="648"/>
        <v>30</v>
      </c>
      <c r="CL645" s="790">
        <f t="shared" si="649"/>
        <v>3000</v>
      </c>
      <c r="CM645" s="623">
        <v>20</v>
      </c>
      <c r="CN645" s="790">
        <v>2000</v>
      </c>
      <c r="CO645" s="623">
        <v>20</v>
      </c>
      <c r="CP645" s="790">
        <v>2000</v>
      </c>
      <c r="CQ645" s="791">
        <f t="shared" si="679"/>
        <v>1000</v>
      </c>
      <c r="CR645" s="791">
        <f t="shared" si="680"/>
        <v>2000</v>
      </c>
      <c r="CS645" s="831"/>
      <c r="CT645" s="623">
        <f t="shared" si="636"/>
        <v>0</v>
      </c>
      <c r="CU645" s="789">
        <f t="shared" si="637"/>
        <v>0</v>
      </c>
      <c r="CW645" s="791">
        <f t="shared" si="638"/>
        <v>0</v>
      </c>
      <c r="CY645" s="791">
        <f t="shared" si="639"/>
        <v>0</v>
      </c>
      <c r="CZ645" s="791">
        <f t="shared" si="640"/>
        <v>0</v>
      </c>
      <c r="DA645" s="791">
        <f t="shared" si="641"/>
        <v>0</v>
      </c>
      <c r="DC645" s="623">
        <f t="shared" si="681"/>
        <v>0</v>
      </c>
      <c r="DD645" s="789">
        <f t="shared" si="685"/>
        <v>0</v>
      </c>
      <c r="DF645" s="791">
        <f t="shared" si="686"/>
        <v>0</v>
      </c>
      <c r="DH645" s="791">
        <f t="shared" si="687"/>
        <v>0</v>
      </c>
      <c r="DU645" s="793">
        <f t="shared" si="682"/>
        <v>6000</v>
      </c>
      <c r="DV645" s="794">
        <f t="shared" si="644"/>
        <v>2000</v>
      </c>
      <c r="DW645" s="794">
        <f t="shared" si="673"/>
        <v>2000</v>
      </c>
      <c r="DX645" s="794">
        <f t="shared" si="688"/>
        <v>4000</v>
      </c>
      <c r="DY645" s="794">
        <f t="shared" si="689"/>
        <v>4000</v>
      </c>
      <c r="EG645" s="621"/>
    </row>
    <row r="646" spans="1:137" s="623" customFormat="1" hidden="1" x14ac:dyDescent="0.25">
      <c r="A646" s="778">
        <v>2026</v>
      </c>
      <c r="B646" s="778">
        <v>479</v>
      </c>
      <c r="C646" s="778" t="s">
        <v>58</v>
      </c>
      <c r="D646" s="778">
        <v>3000654</v>
      </c>
      <c r="E646" s="778">
        <v>5005020</v>
      </c>
      <c r="F646" s="778" t="s">
        <v>2269</v>
      </c>
      <c r="G646" s="778" t="s">
        <v>2270</v>
      </c>
      <c r="H646" s="778">
        <v>93</v>
      </c>
      <c r="I646" s="779" t="s">
        <v>992</v>
      </c>
      <c r="J646" s="780" t="s">
        <v>10</v>
      </c>
      <c r="K646" s="780" t="s">
        <v>60</v>
      </c>
      <c r="L646" s="778" t="str">
        <f t="shared" si="683"/>
        <v>2.3</v>
      </c>
      <c r="M646" s="781" t="s">
        <v>62</v>
      </c>
      <c r="N646" s="781"/>
      <c r="O646" s="778" t="s">
        <v>2641</v>
      </c>
      <c r="P646" s="778" t="s">
        <v>65</v>
      </c>
      <c r="Q646" s="782">
        <v>1</v>
      </c>
      <c r="R646" s="320">
        <v>3000</v>
      </c>
      <c r="S646" s="778">
        <v>30</v>
      </c>
      <c r="T646" s="778">
        <v>30</v>
      </c>
      <c r="U646" s="778"/>
      <c r="V646" s="778"/>
      <c r="W646" s="321"/>
      <c r="X646" s="321"/>
      <c r="Y646" s="321"/>
      <c r="Z646" s="322"/>
      <c r="AA646" s="322"/>
      <c r="AB646" s="322"/>
      <c r="AC646" s="322"/>
      <c r="AD646" s="322"/>
      <c r="AE646" s="320">
        <f t="shared" si="646"/>
        <v>6000</v>
      </c>
      <c r="AF646" s="327">
        <f t="shared" si="674"/>
        <v>3000</v>
      </c>
      <c r="AG646" s="327">
        <f t="shared" si="675"/>
        <v>3000</v>
      </c>
      <c r="AH646" s="327">
        <f t="shared" si="655"/>
        <v>0</v>
      </c>
      <c r="AI646" s="327">
        <f t="shared" si="658"/>
        <v>0</v>
      </c>
      <c r="AJ646" s="327">
        <f t="shared" si="659"/>
        <v>0</v>
      </c>
      <c r="AK646" s="327">
        <f t="shared" si="660"/>
        <v>0</v>
      </c>
      <c r="AL646" s="327">
        <f t="shared" si="661"/>
        <v>0</v>
      </c>
      <c r="AM646" s="327">
        <f t="shared" si="662"/>
        <v>0</v>
      </c>
      <c r="AN646" s="327">
        <f t="shared" si="663"/>
        <v>0</v>
      </c>
      <c r="AO646" s="327">
        <f t="shared" si="664"/>
        <v>0</v>
      </c>
      <c r="AP646" s="327">
        <f t="shared" si="665"/>
        <v>0</v>
      </c>
      <c r="AQ646" s="327">
        <f t="shared" si="666"/>
        <v>0</v>
      </c>
      <c r="AR646" s="264">
        <f t="shared" si="676"/>
        <v>6000</v>
      </c>
      <c r="AS646" s="623" t="s">
        <v>2578</v>
      </c>
      <c r="AT646" s="859"/>
      <c r="BA646" s="830"/>
      <c r="BB646" s="623" t="s">
        <v>995</v>
      </c>
      <c r="BC646" s="623" t="s">
        <v>3280</v>
      </c>
      <c r="BD646" s="623" t="s">
        <v>3281</v>
      </c>
      <c r="BE646" s="623" t="s">
        <v>3282</v>
      </c>
      <c r="BF646" s="784">
        <v>46059</v>
      </c>
      <c r="BH646" s="639"/>
      <c r="BI646" s="639"/>
      <c r="BK646" s="639"/>
      <c r="BN646" s="639"/>
      <c r="BO646" s="639" t="s">
        <v>3338</v>
      </c>
      <c r="BP646" s="639"/>
      <c r="BQ646" s="639"/>
      <c r="BR646" s="639"/>
      <c r="BS646" s="623" t="s">
        <v>3339</v>
      </c>
      <c r="BT646" s="623" t="s">
        <v>1537</v>
      </c>
      <c r="BU646" s="623" t="s">
        <v>3340</v>
      </c>
      <c r="BV646" s="776">
        <v>10052488</v>
      </c>
      <c r="BW646" s="777">
        <v>10100524886</v>
      </c>
      <c r="BX646" s="787">
        <v>3000</v>
      </c>
      <c r="BY646" s="618">
        <v>46062</v>
      </c>
      <c r="BZ646" s="618">
        <v>46081</v>
      </c>
      <c r="CA646" s="788"/>
      <c r="CB646" s="623">
        <f t="shared" si="647"/>
        <v>30</v>
      </c>
      <c r="CC646" s="789">
        <f t="shared" si="690"/>
        <v>3000</v>
      </c>
      <c r="CE646" s="791">
        <f t="shared" si="677"/>
        <v>0</v>
      </c>
      <c r="CG646" s="791">
        <f t="shared" si="678"/>
        <v>0</v>
      </c>
      <c r="CH646" s="790">
        <f t="shared" si="684"/>
        <v>3000</v>
      </c>
      <c r="CI646" s="790">
        <f t="shared" si="691"/>
        <v>3000</v>
      </c>
      <c r="CJ646" s="788"/>
      <c r="CK646" s="623">
        <f t="shared" si="648"/>
        <v>30</v>
      </c>
      <c r="CL646" s="790">
        <f t="shared" si="649"/>
        <v>3000</v>
      </c>
      <c r="CM646" s="623">
        <v>20</v>
      </c>
      <c r="CN646" s="790">
        <v>2000</v>
      </c>
      <c r="CO646" s="623">
        <v>20</v>
      </c>
      <c r="CP646" s="790">
        <v>2000</v>
      </c>
      <c r="CQ646" s="791">
        <f t="shared" si="679"/>
        <v>1000</v>
      </c>
      <c r="CR646" s="791">
        <f t="shared" si="680"/>
        <v>2000</v>
      </c>
      <c r="CS646" s="831"/>
      <c r="CT646" s="623">
        <f t="shared" si="636"/>
        <v>0</v>
      </c>
      <c r="CU646" s="789">
        <f t="shared" si="637"/>
        <v>0</v>
      </c>
      <c r="CW646" s="791">
        <f t="shared" si="638"/>
        <v>0</v>
      </c>
      <c r="CY646" s="791">
        <f t="shared" si="639"/>
        <v>0</v>
      </c>
      <c r="CZ646" s="791">
        <f t="shared" si="640"/>
        <v>0</v>
      </c>
      <c r="DA646" s="791">
        <f t="shared" si="641"/>
        <v>0</v>
      </c>
      <c r="DC646" s="623">
        <f t="shared" si="681"/>
        <v>0</v>
      </c>
      <c r="DD646" s="789">
        <f t="shared" si="685"/>
        <v>0</v>
      </c>
      <c r="DF646" s="791">
        <f t="shared" si="686"/>
        <v>0</v>
      </c>
      <c r="DH646" s="791">
        <f t="shared" si="687"/>
        <v>0</v>
      </c>
      <c r="DU646" s="793">
        <f t="shared" si="682"/>
        <v>6000</v>
      </c>
      <c r="DV646" s="794">
        <f t="shared" si="644"/>
        <v>2000</v>
      </c>
      <c r="DW646" s="794">
        <f t="shared" si="673"/>
        <v>2000</v>
      </c>
      <c r="DX646" s="794">
        <f t="shared" si="688"/>
        <v>4000</v>
      </c>
      <c r="DY646" s="794">
        <f t="shared" si="689"/>
        <v>4000</v>
      </c>
      <c r="EC646" s="623" t="s">
        <v>3341</v>
      </c>
      <c r="EG646" s="621"/>
    </row>
    <row r="647" spans="1:137" s="623" customFormat="1" hidden="1" x14ac:dyDescent="0.25">
      <c r="A647" s="778">
        <v>2026</v>
      </c>
      <c r="B647" s="778">
        <v>479</v>
      </c>
      <c r="C647" s="778" t="s">
        <v>58</v>
      </c>
      <c r="D647" s="778">
        <v>3000654</v>
      </c>
      <c r="E647" s="778">
        <v>5005020</v>
      </c>
      <c r="F647" s="778" t="s">
        <v>2269</v>
      </c>
      <c r="G647" s="778" t="s">
        <v>2270</v>
      </c>
      <c r="H647" s="778">
        <v>93</v>
      </c>
      <c r="I647" s="779" t="s">
        <v>992</v>
      </c>
      <c r="J647" s="780" t="s">
        <v>10</v>
      </c>
      <c r="K647" s="780" t="s">
        <v>60</v>
      </c>
      <c r="L647" s="778" t="str">
        <f t="shared" si="683"/>
        <v>2.3</v>
      </c>
      <c r="M647" s="781" t="s">
        <v>62</v>
      </c>
      <c r="N647" s="781"/>
      <c r="O647" s="778" t="s">
        <v>2641</v>
      </c>
      <c r="P647" s="778" t="s">
        <v>65</v>
      </c>
      <c r="Q647" s="782">
        <v>1</v>
      </c>
      <c r="R647" s="320">
        <v>3000</v>
      </c>
      <c r="S647" s="778">
        <v>30</v>
      </c>
      <c r="T647" s="778">
        <v>30</v>
      </c>
      <c r="U647" s="778"/>
      <c r="V647" s="778"/>
      <c r="W647" s="321"/>
      <c r="X647" s="321"/>
      <c r="Y647" s="321"/>
      <c r="Z647" s="322"/>
      <c r="AA647" s="322"/>
      <c r="AB647" s="322"/>
      <c r="AC647" s="322"/>
      <c r="AD647" s="322"/>
      <c r="AE647" s="320">
        <f t="shared" si="646"/>
        <v>6000</v>
      </c>
      <c r="AF647" s="327">
        <f t="shared" si="674"/>
        <v>3000</v>
      </c>
      <c r="AG647" s="327">
        <f t="shared" si="675"/>
        <v>3000</v>
      </c>
      <c r="AH647" s="327">
        <f t="shared" si="655"/>
        <v>0</v>
      </c>
      <c r="AI647" s="327">
        <f t="shared" si="658"/>
        <v>0</v>
      </c>
      <c r="AJ647" s="327">
        <f t="shared" si="659"/>
        <v>0</v>
      </c>
      <c r="AK647" s="327">
        <f t="shared" si="660"/>
        <v>0</v>
      </c>
      <c r="AL647" s="327">
        <f t="shared" si="661"/>
        <v>0</v>
      </c>
      <c r="AM647" s="327">
        <f t="shared" si="662"/>
        <v>0</v>
      </c>
      <c r="AN647" s="327">
        <f t="shared" si="663"/>
        <v>0</v>
      </c>
      <c r="AO647" s="327">
        <f t="shared" si="664"/>
        <v>0</v>
      </c>
      <c r="AP647" s="327">
        <f t="shared" si="665"/>
        <v>0</v>
      </c>
      <c r="AQ647" s="327">
        <f t="shared" si="666"/>
        <v>0</v>
      </c>
      <c r="AR647" s="264">
        <f t="shared" si="676"/>
        <v>6000</v>
      </c>
      <c r="AS647" s="623" t="s">
        <v>2578</v>
      </c>
      <c r="AT647" s="859"/>
      <c r="BA647" s="830"/>
      <c r="BB647" s="623" t="s">
        <v>995</v>
      </c>
      <c r="BC647" s="623" t="s">
        <v>3280</v>
      </c>
      <c r="BD647" s="623" t="s">
        <v>3281</v>
      </c>
      <c r="BE647" s="623" t="s">
        <v>3282</v>
      </c>
      <c r="BF647" s="784">
        <v>46059</v>
      </c>
      <c r="BH647" s="773" t="s">
        <v>3342</v>
      </c>
      <c r="BI647" s="2763"/>
      <c r="BJ647" s="623" t="s">
        <v>3283</v>
      </c>
      <c r="BK647" s="639"/>
      <c r="BN647" s="639"/>
      <c r="BO647" s="639"/>
      <c r="BP647" s="639"/>
      <c r="BQ647" s="639"/>
      <c r="BR647" s="639"/>
      <c r="BS647" s="623" t="s">
        <v>2238</v>
      </c>
      <c r="BT647" s="623" t="s">
        <v>3343</v>
      </c>
      <c r="BU647" s="623" t="s">
        <v>3344</v>
      </c>
      <c r="BV647" s="776">
        <v>10077147</v>
      </c>
      <c r="BW647" s="777">
        <v>10100771476</v>
      </c>
      <c r="BX647" s="798">
        <v>3000</v>
      </c>
      <c r="BY647" s="618">
        <v>46066</v>
      </c>
      <c r="BZ647" s="618">
        <v>46081</v>
      </c>
      <c r="CA647" s="788"/>
      <c r="CB647" s="623">
        <f t="shared" si="647"/>
        <v>30</v>
      </c>
      <c r="CC647" s="789">
        <f t="shared" si="690"/>
        <v>3000</v>
      </c>
      <c r="CE647" s="791">
        <f t="shared" si="677"/>
        <v>0</v>
      </c>
      <c r="CG647" s="791">
        <f t="shared" si="678"/>
        <v>0</v>
      </c>
      <c r="CH647" s="790">
        <f t="shared" si="684"/>
        <v>3000</v>
      </c>
      <c r="CI647" s="790">
        <f t="shared" si="691"/>
        <v>3000</v>
      </c>
      <c r="CJ647" s="788"/>
      <c r="CK647" s="623">
        <f t="shared" si="648"/>
        <v>30</v>
      </c>
      <c r="CL647" s="790">
        <f t="shared" si="649"/>
        <v>3000</v>
      </c>
      <c r="CM647" s="623">
        <v>20</v>
      </c>
      <c r="CN647" s="790">
        <v>2000</v>
      </c>
      <c r="CO647" s="623">
        <v>20</v>
      </c>
      <c r="CP647" s="790">
        <v>2000</v>
      </c>
      <c r="CQ647" s="791">
        <f t="shared" si="679"/>
        <v>1000</v>
      </c>
      <c r="CR647" s="791">
        <f t="shared" si="680"/>
        <v>2000</v>
      </c>
      <c r="CS647" s="831"/>
      <c r="CT647" s="623">
        <f t="shared" si="636"/>
        <v>0</v>
      </c>
      <c r="CU647" s="789">
        <f t="shared" si="637"/>
        <v>0</v>
      </c>
      <c r="CW647" s="791">
        <f t="shared" si="638"/>
        <v>0</v>
      </c>
      <c r="CY647" s="791">
        <f t="shared" si="639"/>
        <v>0</v>
      </c>
      <c r="CZ647" s="791">
        <f t="shared" si="640"/>
        <v>0</v>
      </c>
      <c r="DA647" s="791">
        <f t="shared" si="641"/>
        <v>0</v>
      </c>
      <c r="DC647" s="623">
        <f t="shared" si="681"/>
        <v>0</v>
      </c>
      <c r="DD647" s="789">
        <f t="shared" si="685"/>
        <v>0</v>
      </c>
      <c r="DF647" s="791">
        <f t="shared" si="686"/>
        <v>0</v>
      </c>
      <c r="DH647" s="791">
        <f t="shared" si="687"/>
        <v>0</v>
      </c>
      <c r="DU647" s="793">
        <f t="shared" si="682"/>
        <v>6000</v>
      </c>
      <c r="DV647" s="794">
        <f t="shared" si="644"/>
        <v>2000</v>
      </c>
      <c r="DW647" s="794">
        <f t="shared" si="673"/>
        <v>2000</v>
      </c>
      <c r="DX647" s="794">
        <f t="shared" si="688"/>
        <v>4000</v>
      </c>
      <c r="DY647" s="794">
        <f t="shared" si="689"/>
        <v>4000</v>
      </c>
      <c r="EG647" s="621"/>
    </row>
    <row r="648" spans="1:137" s="623" customFormat="1" hidden="1" x14ac:dyDescent="0.25">
      <c r="A648" s="778">
        <v>2026</v>
      </c>
      <c r="B648" s="778">
        <v>479</v>
      </c>
      <c r="C648" s="778" t="s">
        <v>58</v>
      </c>
      <c r="D648" s="778">
        <v>3000654</v>
      </c>
      <c r="E648" s="778">
        <v>5005020</v>
      </c>
      <c r="F648" s="778" t="s">
        <v>2269</v>
      </c>
      <c r="G648" s="778" t="s">
        <v>2270</v>
      </c>
      <c r="H648" s="778">
        <v>93</v>
      </c>
      <c r="I648" s="779" t="s">
        <v>992</v>
      </c>
      <c r="J648" s="780" t="s">
        <v>10</v>
      </c>
      <c r="K648" s="780" t="s">
        <v>60</v>
      </c>
      <c r="L648" s="778" t="str">
        <f t="shared" si="683"/>
        <v>2.3</v>
      </c>
      <c r="M648" s="781" t="s">
        <v>62</v>
      </c>
      <c r="N648" s="781"/>
      <c r="O648" s="778" t="s">
        <v>2641</v>
      </c>
      <c r="P648" s="778" t="s">
        <v>65</v>
      </c>
      <c r="Q648" s="782">
        <v>1</v>
      </c>
      <c r="R648" s="320">
        <v>3000</v>
      </c>
      <c r="S648" s="778">
        <v>30</v>
      </c>
      <c r="T648" s="778">
        <v>30</v>
      </c>
      <c r="U648" s="778"/>
      <c r="V648" s="778"/>
      <c r="W648" s="321"/>
      <c r="X648" s="321"/>
      <c r="Y648" s="321"/>
      <c r="Z648" s="322"/>
      <c r="AA648" s="322"/>
      <c r="AB648" s="322"/>
      <c r="AC648" s="322"/>
      <c r="AD648" s="322"/>
      <c r="AE648" s="320">
        <f t="shared" si="646"/>
        <v>6000</v>
      </c>
      <c r="AF648" s="327">
        <f t="shared" si="674"/>
        <v>3000</v>
      </c>
      <c r="AG648" s="327">
        <f t="shared" si="675"/>
        <v>3000</v>
      </c>
      <c r="AH648" s="327">
        <f t="shared" si="655"/>
        <v>0</v>
      </c>
      <c r="AI648" s="327">
        <f t="shared" si="658"/>
        <v>0</v>
      </c>
      <c r="AJ648" s="327">
        <f t="shared" si="659"/>
        <v>0</v>
      </c>
      <c r="AK648" s="327">
        <f t="shared" si="660"/>
        <v>0</v>
      </c>
      <c r="AL648" s="327">
        <f t="shared" si="661"/>
        <v>0</v>
      </c>
      <c r="AM648" s="327">
        <f t="shared" si="662"/>
        <v>0</v>
      </c>
      <c r="AN648" s="327">
        <f t="shared" si="663"/>
        <v>0</v>
      </c>
      <c r="AO648" s="327">
        <f t="shared" si="664"/>
        <v>0</v>
      </c>
      <c r="AP648" s="327">
        <f t="shared" si="665"/>
        <v>0</v>
      </c>
      <c r="AQ648" s="327">
        <f t="shared" si="666"/>
        <v>0</v>
      </c>
      <c r="AR648" s="264">
        <f t="shared" si="676"/>
        <v>6000</v>
      </c>
      <c r="AS648" s="623" t="s">
        <v>2578</v>
      </c>
      <c r="AT648" s="860"/>
      <c r="BA648" s="830"/>
      <c r="BB648" s="384" t="s">
        <v>995</v>
      </c>
      <c r="BC648" s="623" t="s">
        <v>3280</v>
      </c>
      <c r="BD648" s="623" t="s">
        <v>3281</v>
      </c>
      <c r="BE648" s="623" t="s">
        <v>3282</v>
      </c>
      <c r="BF648" s="784">
        <v>46059</v>
      </c>
      <c r="BH648" s="639"/>
      <c r="BI648" s="639"/>
      <c r="BK648" s="639"/>
      <c r="BN648" s="639"/>
      <c r="BO648" s="639" t="s">
        <v>3345</v>
      </c>
      <c r="BP648" s="639"/>
      <c r="BQ648" s="639"/>
      <c r="BR648" s="639"/>
      <c r="BS648" s="623" t="s">
        <v>2008</v>
      </c>
      <c r="BT648" s="623" t="s">
        <v>2463</v>
      </c>
      <c r="BU648" s="623" t="s">
        <v>3346</v>
      </c>
      <c r="BV648" s="776">
        <v>48425941</v>
      </c>
      <c r="BW648" s="777">
        <v>10484259416</v>
      </c>
      <c r="BX648" s="861" t="s">
        <v>3347</v>
      </c>
      <c r="BY648" s="618">
        <v>46062</v>
      </c>
      <c r="BZ648" s="618">
        <v>46081</v>
      </c>
      <c r="CA648" s="788"/>
      <c r="CB648" s="623">
        <f t="shared" si="647"/>
        <v>30</v>
      </c>
      <c r="CC648" s="789">
        <f t="shared" si="690"/>
        <v>3000</v>
      </c>
      <c r="CE648" s="791">
        <f t="shared" si="677"/>
        <v>0</v>
      </c>
      <c r="CG648" s="791">
        <f t="shared" si="678"/>
        <v>0</v>
      </c>
      <c r="CH648" s="790">
        <f t="shared" si="684"/>
        <v>3000</v>
      </c>
      <c r="CI648" s="790">
        <f t="shared" si="691"/>
        <v>3000</v>
      </c>
      <c r="CJ648" s="788"/>
      <c r="CK648" s="623">
        <f t="shared" si="648"/>
        <v>30</v>
      </c>
      <c r="CL648" s="790">
        <f t="shared" si="649"/>
        <v>3000</v>
      </c>
      <c r="CM648" s="623">
        <v>20</v>
      </c>
      <c r="CN648" s="790">
        <v>2000</v>
      </c>
      <c r="CO648" s="623">
        <v>20</v>
      </c>
      <c r="CP648" s="790">
        <v>2000</v>
      </c>
      <c r="CQ648" s="791">
        <f t="shared" si="679"/>
        <v>1000</v>
      </c>
      <c r="CR648" s="791">
        <f t="shared" si="680"/>
        <v>2000</v>
      </c>
      <c r="CS648" s="831"/>
      <c r="CT648" s="623">
        <f t="shared" si="636"/>
        <v>0</v>
      </c>
      <c r="CU648" s="789">
        <f t="shared" si="637"/>
        <v>0</v>
      </c>
      <c r="CW648" s="791">
        <f t="shared" si="638"/>
        <v>0</v>
      </c>
      <c r="CY648" s="791">
        <f t="shared" si="639"/>
        <v>0</v>
      </c>
      <c r="CZ648" s="791">
        <f t="shared" si="640"/>
        <v>0</v>
      </c>
      <c r="DA648" s="791">
        <f t="shared" si="641"/>
        <v>0</v>
      </c>
      <c r="DC648" s="623">
        <f t="shared" si="681"/>
        <v>0</v>
      </c>
      <c r="DD648" s="789">
        <f t="shared" si="685"/>
        <v>0</v>
      </c>
      <c r="DF648" s="791">
        <f t="shared" si="686"/>
        <v>0</v>
      </c>
      <c r="DH648" s="791">
        <f t="shared" si="687"/>
        <v>0</v>
      </c>
      <c r="DU648" s="862">
        <f t="shared" si="682"/>
        <v>6000</v>
      </c>
      <c r="DV648" s="863">
        <f t="shared" si="644"/>
        <v>2000</v>
      </c>
      <c r="DW648" s="863">
        <f t="shared" si="673"/>
        <v>2000</v>
      </c>
      <c r="DX648" s="863">
        <f t="shared" si="688"/>
        <v>4000</v>
      </c>
      <c r="DY648" s="863">
        <f t="shared" si="689"/>
        <v>4000</v>
      </c>
      <c r="EC648" s="623" t="s">
        <v>3318</v>
      </c>
      <c r="EG648" s="621"/>
    </row>
    <row r="649" spans="1:137" s="623" customFormat="1" hidden="1" x14ac:dyDescent="0.25">
      <c r="A649" s="778">
        <v>2026</v>
      </c>
      <c r="B649" s="778">
        <v>479</v>
      </c>
      <c r="C649" s="778" t="s">
        <v>58</v>
      </c>
      <c r="D649" s="778">
        <v>3000654</v>
      </c>
      <c r="E649" s="778">
        <v>5005020</v>
      </c>
      <c r="F649" s="778" t="s">
        <v>2269</v>
      </c>
      <c r="G649" s="778" t="s">
        <v>2270</v>
      </c>
      <c r="H649" s="778">
        <v>93</v>
      </c>
      <c r="I649" s="779" t="s">
        <v>992</v>
      </c>
      <c r="J649" s="780" t="s">
        <v>10</v>
      </c>
      <c r="K649" s="780" t="s">
        <v>60</v>
      </c>
      <c r="L649" s="778" t="str">
        <f t="shared" si="683"/>
        <v>2.3</v>
      </c>
      <c r="M649" s="781" t="s">
        <v>62</v>
      </c>
      <c r="N649" s="781"/>
      <c r="O649" s="778" t="s">
        <v>2641</v>
      </c>
      <c r="P649" s="778" t="s">
        <v>65</v>
      </c>
      <c r="Q649" s="782">
        <v>1</v>
      </c>
      <c r="R649" s="320">
        <v>3000</v>
      </c>
      <c r="S649" s="778">
        <v>30</v>
      </c>
      <c r="T649" s="778">
        <v>30</v>
      </c>
      <c r="U649" s="778"/>
      <c r="V649" s="778"/>
      <c r="W649" s="321"/>
      <c r="X649" s="321"/>
      <c r="Y649" s="321"/>
      <c r="Z649" s="322"/>
      <c r="AA649" s="322"/>
      <c r="AB649" s="322"/>
      <c r="AC649" s="322"/>
      <c r="AD649" s="322"/>
      <c r="AE649" s="320">
        <f t="shared" si="646"/>
        <v>6000</v>
      </c>
      <c r="AF649" s="327">
        <f t="shared" si="674"/>
        <v>3000</v>
      </c>
      <c r="AG649" s="327">
        <f t="shared" si="675"/>
        <v>3000</v>
      </c>
      <c r="AH649" s="327">
        <f t="shared" si="655"/>
        <v>0</v>
      </c>
      <c r="AI649" s="327">
        <f t="shared" si="658"/>
        <v>0</v>
      </c>
      <c r="AJ649" s="327">
        <f t="shared" si="659"/>
        <v>0</v>
      </c>
      <c r="AK649" s="327">
        <f t="shared" si="660"/>
        <v>0</v>
      </c>
      <c r="AL649" s="327">
        <f t="shared" si="661"/>
        <v>0</v>
      </c>
      <c r="AM649" s="327">
        <f t="shared" si="662"/>
        <v>0</v>
      </c>
      <c r="AN649" s="327">
        <f t="shared" si="663"/>
        <v>0</v>
      </c>
      <c r="AO649" s="327">
        <f t="shared" si="664"/>
        <v>0</v>
      </c>
      <c r="AP649" s="327">
        <f t="shared" si="665"/>
        <v>0</v>
      </c>
      <c r="AQ649" s="327">
        <f t="shared" si="666"/>
        <v>0</v>
      </c>
      <c r="AR649" s="264">
        <f t="shared" si="676"/>
        <v>6000</v>
      </c>
      <c r="AS649" s="623" t="s">
        <v>2578</v>
      </c>
      <c r="AT649" s="860"/>
      <c r="BA649" s="830"/>
      <c r="BB649" s="623" t="s">
        <v>995</v>
      </c>
      <c r="BC649" s="623" t="s">
        <v>3280</v>
      </c>
      <c r="BD649" s="623" t="s">
        <v>3281</v>
      </c>
      <c r="BE649" s="623" t="s">
        <v>3282</v>
      </c>
      <c r="BF649" s="784">
        <v>46059</v>
      </c>
      <c r="BH649" s="639"/>
      <c r="BI649" s="639"/>
      <c r="BK649" s="639"/>
      <c r="BN649" s="639"/>
      <c r="BO649" s="639"/>
      <c r="BP649" s="639"/>
      <c r="BQ649" s="639"/>
      <c r="BR649" s="639"/>
      <c r="BS649" s="623" t="s">
        <v>3348</v>
      </c>
      <c r="BT649" s="623" t="s">
        <v>3349</v>
      </c>
      <c r="BU649" s="623" t="s">
        <v>3350</v>
      </c>
      <c r="BV649" s="776">
        <v>47734716</v>
      </c>
      <c r="BW649" s="777">
        <v>10477347164</v>
      </c>
      <c r="BX649" s="790">
        <v>3000</v>
      </c>
      <c r="BY649" s="629">
        <v>46062</v>
      </c>
      <c r="BZ649" s="618">
        <v>46081</v>
      </c>
      <c r="CA649" s="788"/>
      <c r="CB649" s="623">
        <f t="shared" si="647"/>
        <v>30</v>
      </c>
      <c r="CC649" s="789">
        <f t="shared" si="690"/>
        <v>3000</v>
      </c>
      <c r="CD649" s="786"/>
      <c r="CE649" s="791">
        <f t="shared" si="677"/>
        <v>0</v>
      </c>
      <c r="CG649" s="791">
        <f t="shared" si="678"/>
        <v>0</v>
      </c>
      <c r="CH649" s="790">
        <f t="shared" si="684"/>
        <v>3000</v>
      </c>
      <c r="CI649" s="790">
        <f t="shared" si="691"/>
        <v>3000</v>
      </c>
      <c r="CJ649" s="788"/>
      <c r="CK649" s="623">
        <f t="shared" si="648"/>
        <v>30</v>
      </c>
      <c r="CL649" s="790">
        <f t="shared" si="649"/>
        <v>3000</v>
      </c>
      <c r="CM649" s="623">
        <v>20</v>
      </c>
      <c r="CN649" s="790">
        <v>2000</v>
      </c>
      <c r="CO649" s="623">
        <v>20</v>
      </c>
      <c r="CP649" s="790">
        <v>2000</v>
      </c>
      <c r="CQ649" s="791">
        <f t="shared" si="679"/>
        <v>1000</v>
      </c>
      <c r="CR649" s="791">
        <f t="shared" si="680"/>
        <v>2000</v>
      </c>
      <c r="CS649" s="831"/>
      <c r="CT649" s="623">
        <f t="shared" si="636"/>
        <v>0</v>
      </c>
      <c r="CU649" s="789">
        <f t="shared" si="637"/>
        <v>0</v>
      </c>
      <c r="CW649" s="791">
        <f t="shared" si="638"/>
        <v>0</v>
      </c>
      <c r="CY649" s="791">
        <f t="shared" si="639"/>
        <v>0</v>
      </c>
      <c r="CZ649" s="791">
        <f t="shared" si="640"/>
        <v>0</v>
      </c>
      <c r="DA649" s="791">
        <f t="shared" si="641"/>
        <v>0</v>
      </c>
      <c r="DC649" s="623">
        <f t="shared" si="681"/>
        <v>0</v>
      </c>
      <c r="DD649" s="789">
        <f t="shared" si="685"/>
        <v>0</v>
      </c>
      <c r="DF649" s="791">
        <f t="shared" si="686"/>
        <v>0</v>
      </c>
      <c r="DH649" s="791">
        <f t="shared" si="687"/>
        <v>0</v>
      </c>
      <c r="DU649" s="793">
        <f t="shared" si="682"/>
        <v>6000</v>
      </c>
      <c r="DV649" s="794">
        <f t="shared" si="644"/>
        <v>2000</v>
      </c>
      <c r="DW649" s="794">
        <f t="shared" si="673"/>
        <v>2000</v>
      </c>
      <c r="DX649" s="794">
        <f t="shared" si="688"/>
        <v>4000</v>
      </c>
      <c r="DY649" s="794">
        <f t="shared" si="689"/>
        <v>4000</v>
      </c>
      <c r="EG649" s="621"/>
    </row>
    <row r="650" spans="1:137" s="623" customFormat="1" hidden="1" x14ac:dyDescent="0.25">
      <c r="A650" s="778">
        <v>2026</v>
      </c>
      <c r="B650" s="778">
        <v>479</v>
      </c>
      <c r="C650" s="778" t="s">
        <v>58</v>
      </c>
      <c r="D650" s="778">
        <v>3000654</v>
      </c>
      <c r="E650" s="778">
        <v>5005020</v>
      </c>
      <c r="F650" s="778" t="s">
        <v>2269</v>
      </c>
      <c r="G650" s="778" t="s">
        <v>2270</v>
      </c>
      <c r="H650" s="778">
        <v>93</v>
      </c>
      <c r="I650" s="779" t="s">
        <v>992</v>
      </c>
      <c r="J650" s="780" t="s">
        <v>10</v>
      </c>
      <c r="K650" s="780" t="s">
        <v>60</v>
      </c>
      <c r="L650" s="778" t="str">
        <f t="shared" si="683"/>
        <v>2.3</v>
      </c>
      <c r="M650" s="781" t="s">
        <v>62</v>
      </c>
      <c r="N650" s="781"/>
      <c r="O650" s="778" t="s">
        <v>2641</v>
      </c>
      <c r="P650" s="778" t="s">
        <v>65</v>
      </c>
      <c r="Q650" s="782">
        <v>1</v>
      </c>
      <c r="R650" s="320">
        <v>3000</v>
      </c>
      <c r="S650" s="778">
        <v>30</v>
      </c>
      <c r="T650" s="778">
        <v>30</v>
      </c>
      <c r="U650" s="778"/>
      <c r="V650" s="778"/>
      <c r="W650" s="321"/>
      <c r="X650" s="321"/>
      <c r="Y650" s="321"/>
      <c r="Z650" s="322"/>
      <c r="AA650" s="322"/>
      <c r="AB650" s="322"/>
      <c r="AC650" s="322"/>
      <c r="AD650" s="322"/>
      <c r="AE650" s="320">
        <f t="shared" si="646"/>
        <v>6000</v>
      </c>
      <c r="AF650" s="327">
        <f t="shared" si="674"/>
        <v>3000</v>
      </c>
      <c r="AG650" s="327">
        <f t="shared" si="675"/>
        <v>3000</v>
      </c>
      <c r="AH650" s="327">
        <f t="shared" si="655"/>
        <v>0</v>
      </c>
      <c r="AI650" s="327">
        <f t="shared" si="658"/>
        <v>0</v>
      </c>
      <c r="AJ650" s="327">
        <f t="shared" si="659"/>
        <v>0</v>
      </c>
      <c r="AK650" s="327">
        <f t="shared" si="660"/>
        <v>0</v>
      </c>
      <c r="AL650" s="327">
        <f t="shared" si="661"/>
        <v>0</v>
      </c>
      <c r="AM650" s="327">
        <f t="shared" si="662"/>
        <v>0</v>
      </c>
      <c r="AN650" s="327">
        <f t="shared" si="663"/>
        <v>0</v>
      </c>
      <c r="AO650" s="327">
        <f t="shared" si="664"/>
        <v>0</v>
      </c>
      <c r="AP650" s="327">
        <f t="shared" si="665"/>
        <v>0</v>
      </c>
      <c r="AQ650" s="327">
        <f t="shared" si="666"/>
        <v>0</v>
      </c>
      <c r="AR650" s="264">
        <f t="shared" si="676"/>
        <v>6000</v>
      </c>
      <c r="AS650" s="623" t="s">
        <v>2578</v>
      </c>
      <c r="AT650" s="860"/>
      <c r="BA650" s="830"/>
      <c r="BB650" s="623" t="s">
        <v>995</v>
      </c>
      <c r="BC650" s="623" t="s">
        <v>3280</v>
      </c>
      <c r="BD650" s="623" t="s">
        <v>3281</v>
      </c>
      <c r="BE650" s="623" t="s">
        <v>3282</v>
      </c>
      <c r="BF650" s="784">
        <v>46059</v>
      </c>
      <c r="BH650" s="639">
        <v>3876</v>
      </c>
      <c r="BI650" s="639"/>
      <c r="BJ650" s="623" t="s">
        <v>3283</v>
      </c>
      <c r="BK650" s="639"/>
      <c r="BN650" s="639"/>
      <c r="BO650" s="639"/>
      <c r="BP650" s="639"/>
      <c r="BQ650" s="639"/>
      <c r="BR650" s="639"/>
      <c r="BS650" s="623" t="s">
        <v>2129</v>
      </c>
      <c r="BT650" s="623" t="s">
        <v>1070</v>
      </c>
      <c r="BU650" s="623" t="s">
        <v>3351</v>
      </c>
      <c r="BV650" s="776">
        <v>47381386</v>
      </c>
      <c r="BW650" s="777">
        <v>10473813861</v>
      </c>
      <c r="BX650" s="790">
        <v>3000</v>
      </c>
      <c r="BY650" s="618">
        <v>46066</v>
      </c>
      <c r="BZ650" s="618">
        <v>46081</v>
      </c>
      <c r="CA650" s="788"/>
      <c r="CB650" s="623">
        <f t="shared" si="647"/>
        <v>30</v>
      </c>
      <c r="CC650" s="789">
        <f t="shared" si="690"/>
        <v>3000</v>
      </c>
      <c r="CD650" s="786"/>
      <c r="CE650" s="791">
        <f t="shared" si="677"/>
        <v>0</v>
      </c>
      <c r="CG650" s="791">
        <f t="shared" si="678"/>
        <v>0</v>
      </c>
      <c r="CH650" s="790">
        <f t="shared" si="684"/>
        <v>3000</v>
      </c>
      <c r="CI650" s="790">
        <f t="shared" si="691"/>
        <v>3000</v>
      </c>
      <c r="CJ650" s="788"/>
      <c r="CK650" s="623">
        <f t="shared" si="648"/>
        <v>30</v>
      </c>
      <c r="CL650" s="790">
        <f t="shared" si="649"/>
        <v>3000</v>
      </c>
      <c r="CM650" s="623">
        <v>20</v>
      </c>
      <c r="CN650" s="790">
        <v>2000</v>
      </c>
      <c r="CO650" s="623">
        <v>20</v>
      </c>
      <c r="CP650" s="790">
        <v>2000</v>
      </c>
      <c r="CQ650" s="791">
        <f t="shared" si="679"/>
        <v>1000</v>
      </c>
      <c r="CR650" s="791">
        <f t="shared" si="680"/>
        <v>2000</v>
      </c>
      <c r="CS650" s="831"/>
      <c r="CT650" s="623">
        <f t="shared" si="636"/>
        <v>0</v>
      </c>
      <c r="CU650" s="789">
        <f t="shared" si="637"/>
        <v>0</v>
      </c>
      <c r="CW650" s="791">
        <f t="shared" si="638"/>
        <v>0</v>
      </c>
      <c r="CY650" s="791">
        <f t="shared" si="639"/>
        <v>0</v>
      </c>
      <c r="CZ650" s="791">
        <f t="shared" si="640"/>
        <v>0</v>
      </c>
      <c r="DA650" s="791">
        <f t="shared" si="641"/>
        <v>0</v>
      </c>
      <c r="DC650" s="623">
        <f t="shared" si="681"/>
        <v>0</v>
      </c>
      <c r="DD650" s="789">
        <f t="shared" si="685"/>
        <v>0</v>
      </c>
      <c r="DF650" s="791">
        <f t="shared" si="686"/>
        <v>0</v>
      </c>
      <c r="DH650" s="791">
        <f t="shared" si="687"/>
        <v>0</v>
      </c>
      <c r="DU650" s="793">
        <f t="shared" si="682"/>
        <v>6000</v>
      </c>
      <c r="DV650" s="794">
        <f t="shared" si="644"/>
        <v>2000</v>
      </c>
      <c r="DW650" s="794">
        <f t="shared" si="673"/>
        <v>2000</v>
      </c>
      <c r="DX650" s="794">
        <f t="shared" si="688"/>
        <v>4000</v>
      </c>
      <c r="DY650" s="794">
        <f t="shared" si="689"/>
        <v>4000</v>
      </c>
      <c r="EG650" s="621"/>
    </row>
    <row r="651" spans="1:137" s="623" customFormat="1" hidden="1" x14ac:dyDescent="0.25">
      <c r="A651" s="778">
        <v>2026</v>
      </c>
      <c r="B651" s="778">
        <v>479</v>
      </c>
      <c r="C651" s="778" t="s">
        <v>58</v>
      </c>
      <c r="D651" s="778">
        <v>3000654</v>
      </c>
      <c r="E651" s="778">
        <v>5005020</v>
      </c>
      <c r="F651" s="778" t="s">
        <v>2269</v>
      </c>
      <c r="G651" s="778" t="s">
        <v>2270</v>
      </c>
      <c r="H651" s="778">
        <v>93</v>
      </c>
      <c r="I651" s="779" t="s">
        <v>992</v>
      </c>
      <c r="J651" s="780" t="s">
        <v>10</v>
      </c>
      <c r="K651" s="780" t="s">
        <v>60</v>
      </c>
      <c r="L651" s="778" t="str">
        <f t="shared" si="683"/>
        <v>2.3</v>
      </c>
      <c r="M651" s="781" t="s">
        <v>62</v>
      </c>
      <c r="N651" s="781"/>
      <c r="O651" s="778" t="s">
        <v>2641</v>
      </c>
      <c r="P651" s="778" t="s">
        <v>65</v>
      </c>
      <c r="Q651" s="782">
        <v>1</v>
      </c>
      <c r="R651" s="320">
        <v>3000</v>
      </c>
      <c r="S651" s="778">
        <v>30</v>
      </c>
      <c r="T651" s="778">
        <v>30</v>
      </c>
      <c r="U651" s="778"/>
      <c r="V651" s="778"/>
      <c r="W651" s="321"/>
      <c r="X651" s="321"/>
      <c r="Y651" s="321"/>
      <c r="Z651" s="322"/>
      <c r="AA651" s="322"/>
      <c r="AB651" s="322"/>
      <c r="AC651" s="322"/>
      <c r="AD651" s="322"/>
      <c r="AE651" s="320">
        <f t="shared" si="646"/>
        <v>6000</v>
      </c>
      <c r="AF651" s="327">
        <f t="shared" si="674"/>
        <v>3000</v>
      </c>
      <c r="AG651" s="327">
        <f t="shared" si="675"/>
        <v>3000</v>
      </c>
      <c r="AH651" s="327">
        <f t="shared" si="655"/>
        <v>0</v>
      </c>
      <c r="AI651" s="327">
        <f t="shared" si="658"/>
        <v>0</v>
      </c>
      <c r="AJ651" s="327">
        <f t="shared" si="659"/>
        <v>0</v>
      </c>
      <c r="AK651" s="327">
        <f t="shared" si="660"/>
        <v>0</v>
      </c>
      <c r="AL651" s="327">
        <f t="shared" si="661"/>
        <v>0</v>
      </c>
      <c r="AM651" s="327">
        <f t="shared" si="662"/>
        <v>0</v>
      </c>
      <c r="AN651" s="327">
        <f t="shared" si="663"/>
        <v>0</v>
      </c>
      <c r="AO651" s="327">
        <f t="shared" si="664"/>
        <v>0</v>
      </c>
      <c r="AP651" s="327">
        <f t="shared" si="665"/>
        <v>0</v>
      </c>
      <c r="AQ651" s="327">
        <f t="shared" si="666"/>
        <v>0</v>
      </c>
      <c r="AR651" s="264">
        <f t="shared" si="676"/>
        <v>6000</v>
      </c>
      <c r="AS651" s="623" t="s">
        <v>2578</v>
      </c>
      <c r="AT651" s="860"/>
      <c r="BA651" s="830"/>
      <c r="BB651" s="623" t="s">
        <v>995</v>
      </c>
      <c r="BC651" s="623" t="s">
        <v>3280</v>
      </c>
      <c r="BD651" s="623" t="s">
        <v>3281</v>
      </c>
      <c r="BE651" s="623" t="s">
        <v>3282</v>
      </c>
      <c r="BF651" s="784">
        <v>46059</v>
      </c>
      <c r="BH651" s="639">
        <v>3872</v>
      </c>
      <c r="BI651" s="639"/>
      <c r="BJ651" s="623" t="s">
        <v>3283</v>
      </c>
      <c r="BK651" s="639"/>
      <c r="BN651" s="639"/>
      <c r="BO651" s="639"/>
      <c r="BP651" s="639"/>
      <c r="BQ651" s="639"/>
      <c r="BR651" s="639"/>
      <c r="BS651" s="623" t="s">
        <v>3352</v>
      </c>
      <c r="BT651" s="623" t="s">
        <v>3353</v>
      </c>
      <c r="BU651" s="623" t="s">
        <v>3354</v>
      </c>
      <c r="BV651" s="776" t="s">
        <v>3355</v>
      </c>
      <c r="BW651" s="777" t="s">
        <v>3356</v>
      </c>
      <c r="BX651" s="790">
        <v>3000</v>
      </c>
      <c r="BY651" s="618">
        <v>46066</v>
      </c>
      <c r="BZ651" s="618">
        <v>46081</v>
      </c>
      <c r="CA651" s="788"/>
      <c r="CB651" s="623">
        <f t="shared" si="647"/>
        <v>30</v>
      </c>
      <c r="CC651" s="789">
        <f t="shared" si="690"/>
        <v>3000</v>
      </c>
      <c r="CD651" s="786"/>
      <c r="CE651" s="791">
        <f t="shared" si="677"/>
        <v>0</v>
      </c>
      <c r="CG651" s="791">
        <f t="shared" si="678"/>
        <v>0</v>
      </c>
      <c r="CH651" s="790">
        <f t="shared" si="684"/>
        <v>3000</v>
      </c>
      <c r="CI651" s="790">
        <f t="shared" si="691"/>
        <v>3000</v>
      </c>
      <c r="CJ651" s="788"/>
      <c r="CK651" s="623">
        <f t="shared" si="648"/>
        <v>30</v>
      </c>
      <c r="CL651" s="790">
        <f t="shared" si="649"/>
        <v>3000</v>
      </c>
      <c r="CM651" s="623">
        <v>20</v>
      </c>
      <c r="CN651" s="790">
        <v>2000</v>
      </c>
      <c r="CO651" s="623">
        <v>20</v>
      </c>
      <c r="CP651" s="790">
        <v>2000</v>
      </c>
      <c r="CQ651" s="791">
        <f t="shared" si="679"/>
        <v>1000</v>
      </c>
      <c r="CR651" s="791">
        <f t="shared" si="680"/>
        <v>2000</v>
      </c>
      <c r="CS651" s="831"/>
      <c r="CT651" s="623">
        <f t="shared" si="636"/>
        <v>0</v>
      </c>
      <c r="CU651" s="789">
        <f t="shared" si="637"/>
        <v>0</v>
      </c>
      <c r="CW651" s="791">
        <f t="shared" si="638"/>
        <v>0</v>
      </c>
      <c r="CY651" s="791">
        <f t="shared" si="639"/>
        <v>0</v>
      </c>
      <c r="CZ651" s="791">
        <f t="shared" si="640"/>
        <v>0</v>
      </c>
      <c r="DA651" s="791">
        <f t="shared" si="641"/>
        <v>0</v>
      </c>
      <c r="DC651" s="623">
        <f t="shared" si="681"/>
        <v>0</v>
      </c>
      <c r="DD651" s="789">
        <f t="shared" si="685"/>
        <v>0</v>
      </c>
      <c r="DF651" s="791">
        <f t="shared" si="686"/>
        <v>0</v>
      </c>
      <c r="DH651" s="791">
        <f t="shared" si="687"/>
        <v>0</v>
      </c>
      <c r="DU651" s="793">
        <f t="shared" si="682"/>
        <v>6000</v>
      </c>
      <c r="DV651" s="794">
        <f t="shared" si="644"/>
        <v>2000</v>
      </c>
      <c r="DW651" s="794">
        <f t="shared" si="673"/>
        <v>2000</v>
      </c>
      <c r="DX651" s="794">
        <f t="shared" si="688"/>
        <v>4000</v>
      </c>
      <c r="DY651" s="794">
        <f t="shared" si="689"/>
        <v>4000</v>
      </c>
      <c r="EG651" s="621"/>
    </row>
    <row r="652" spans="1:137" s="623" customFormat="1" hidden="1" x14ac:dyDescent="0.25">
      <c r="A652" s="778">
        <v>2026</v>
      </c>
      <c r="B652" s="778">
        <v>479</v>
      </c>
      <c r="C652" s="778" t="s">
        <v>58</v>
      </c>
      <c r="D652" s="778">
        <v>3000654</v>
      </c>
      <c r="E652" s="778">
        <v>5005020</v>
      </c>
      <c r="F652" s="778" t="s">
        <v>2269</v>
      </c>
      <c r="G652" s="778" t="s">
        <v>2270</v>
      </c>
      <c r="H652" s="778">
        <v>93</v>
      </c>
      <c r="I652" s="779" t="s">
        <v>992</v>
      </c>
      <c r="J652" s="780" t="s">
        <v>10</v>
      </c>
      <c r="K652" s="780" t="s">
        <v>60</v>
      </c>
      <c r="L652" s="778" t="str">
        <f t="shared" si="683"/>
        <v>2.3</v>
      </c>
      <c r="M652" s="781" t="s">
        <v>62</v>
      </c>
      <c r="N652" s="781"/>
      <c r="O652" s="778" t="s">
        <v>2641</v>
      </c>
      <c r="P652" s="778" t="s">
        <v>65</v>
      </c>
      <c r="Q652" s="782">
        <v>1</v>
      </c>
      <c r="R652" s="320">
        <v>3000</v>
      </c>
      <c r="S652" s="778">
        <v>30</v>
      </c>
      <c r="T652" s="778">
        <v>30</v>
      </c>
      <c r="U652" s="778"/>
      <c r="V652" s="778"/>
      <c r="W652" s="321"/>
      <c r="X652" s="321"/>
      <c r="Y652" s="321"/>
      <c r="Z652" s="322"/>
      <c r="AA652" s="322"/>
      <c r="AB652" s="322"/>
      <c r="AC652" s="322"/>
      <c r="AD652" s="322"/>
      <c r="AE652" s="320">
        <f t="shared" si="646"/>
        <v>6000</v>
      </c>
      <c r="AF652" s="327">
        <f t="shared" si="674"/>
        <v>3000</v>
      </c>
      <c r="AG652" s="327">
        <f t="shared" si="675"/>
        <v>3000</v>
      </c>
      <c r="AH652" s="327">
        <f t="shared" si="655"/>
        <v>0</v>
      </c>
      <c r="AI652" s="327">
        <f t="shared" si="658"/>
        <v>0</v>
      </c>
      <c r="AJ652" s="327">
        <f t="shared" si="659"/>
        <v>0</v>
      </c>
      <c r="AK652" s="327">
        <f t="shared" si="660"/>
        <v>0</v>
      </c>
      <c r="AL652" s="327">
        <f t="shared" si="661"/>
        <v>0</v>
      </c>
      <c r="AM652" s="327">
        <f t="shared" si="662"/>
        <v>0</v>
      </c>
      <c r="AN652" s="327">
        <f t="shared" si="663"/>
        <v>0</v>
      </c>
      <c r="AO652" s="327">
        <f t="shared" si="664"/>
        <v>0</v>
      </c>
      <c r="AP652" s="327">
        <f t="shared" si="665"/>
        <v>0</v>
      </c>
      <c r="AQ652" s="327">
        <f t="shared" si="666"/>
        <v>0</v>
      </c>
      <c r="AR652" s="264">
        <f t="shared" si="676"/>
        <v>6000</v>
      </c>
      <c r="AS652" s="623" t="s">
        <v>2578</v>
      </c>
      <c r="AT652" s="860"/>
      <c r="BA652" s="830"/>
      <c r="BB652" s="623" t="s">
        <v>995</v>
      </c>
      <c r="BC652" s="623" t="s">
        <v>3280</v>
      </c>
      <c r="BD652" s="623" t="s">
        <v>3281</v>
      </c>
      <c r="BE652" s="623" t="s">
        <v>3282</v>
      </c>
      <c r="BF652" s="784">
        <v>46059</v>
      </c>
      <c r="BH652" s="773" t="s">
        <v>3357</v>
      </c>
      <c r="BI652" s="2763"/>
      <c r="BJ652" s="623" t="s">
        <v>3283</v>
      </c>
      <c r="BK652" s="639"/>
      <c r="BN652" s="639"/>
      <c r="BO652" s="639"/>
      <c r="BP652" s="639"/>
      <c r="BQ652" s="639"/>
      <c r="BR652" s="639"/>
      <c r="BS652" s="623" t="s">
        <v>1526</v>
      </c>
      <c r="BT652" s="373" t="s">
        <v>3358</v>
      </c>
      <c r="BU652" s="623" t="s">
        <v>3359</v>
      </c>
      <c r="BV652" s="776">
        <v>74737913</v>
      </c>
      <c r="BW652" s="777">
        <v>10747379136</v>
      </c>
      <c r="BX652" s="798">
        <v>3000</v>
      </c>
      <c r="BY652" s="618">
        <v>46066</v>
      </c>
      <c r="BZ652" s="618">
        <v>46081</v>
      </c>
      <c r="CA652" s="788"/>
      <c r="CB652" s="623">
        <f t="shared" si="647"/>
        <v>30</v>
      </c>
      <c r="CC652" s="789">
        <f t="shared" si="690"/>
        <v>3000</v>
      </c>
      <c r="CD652" s="786"/>
      <c r="CE652" s="791">
        <f t="shared" si="677"/>
        <v>0</v>
      </c>
      <c r="CG652" s="791">
        <f t="shared" si="678"/>
        <v>0</v>
      </c>
      <c r="CH652" s="790">
        <f t="shared" si="684"/>
        <v>3000</v>
      </c>
      <c r="CI652" s="790">
        <f t="shared" si="691"/>
        <v>3000</v>
      </c>
      <c r="CJ652" s="788"/>
      <c r="CK652" s="623">
        <f t="shared" si="648"/>
        <v>30</v>
      </c>
      <c r="CL652" s="790">
        <f t="shared" si="649"/>
        <v>3000</v>
      </c>
      <c r="CM652" s="623">
        <v>20</v>
      </c>
      <c r="CN652" s="790">
        <v>2000</v>
      </c>
      <c r="CO652" s="623">
        <v>20</v>
      </c>
      <c r="CP652" s="790">
        <v>2000</v>
      </c>
      <c r="CQ652" s="791">
        <f t="shared" si="679"/>
        <v>1000</v>
      </c>
      <c r="CR652" s="791">
        <f t="shared" si="680"/>
        <v>2000</v>
      </c>
      <c r="CS652" s="831"/>
      <c r="CT652" s="623">
        <f t="shared" si="636"/>
        <v>0</v>
      </c>
      <c r="CU652" s="789">
        <f t="shared" si="637"/>
        <v>0</v>
      </c>
      <c r="CW652" s="791">
        <f t="shared" si="638"/>
        <v>0</v>
      </c>
      <c r="CY652" s="791">
        <f t="shared" si="639"/>
        <v>0</v>
      </c>
      <c r="CZ652" s="791">
        <f t="shared" si="640"/>
        <v>0</v>
      </c>
      <c r="DA652" s="791">
        <f t="shared" si="641"/>
        <v>0</v>
      </c>
      <c r="DC652" s="623">
        <f t="shared" si="681"/>
        <v>0</v>
      </c>
      <c r="DD652" s="789">
        <f t="shared" si="685"/>
        <v>0</v>
      </c>
      <c r="DF652" s="791">
        <f t="shared" si="686"/>
        <v>0</v>
      </c>
      <c r="DH652" s="791">
        <f t="shared" si="687"/>
        <v>0</v>
      </c>
      <c r="DU652" s="793">
        <f t="shared" si="682"/>
        <v>6000</v>
      </c>
      <c r="DV652" s="794">
        <f t="shared" si="644"/>
        <v>2000</v>
      </c>
      <c r="DW652" s="794">
        <f t="shared" si="673"/>
        <v>2000</v>
      </c>
      <c r="DX652" s="794">
        <f t="shared" si="688"/>
        <v>4000</v>
      </c>
      <c r="DY652" s="794">
        <f t="shared" si="689"/>
        <v>4000</v>
      </c>
      <c r="EG652" s="621"/>
    </row>
    <row r="653" spans="1:137" s="623" customFormat="1" hidden="1" x14ac:dyDescent="0.25">
      <c r="A653" s="778">
        <v>2026</v>
      </c>
      <c r="B653" s="778">
        <v>479</v>
      </c>
      <c r="C653" s="778" t="s">
        <v>58</v>
      </c>
      <c r="D653" s="778">
        <v>3000654</v>
      </c>
      <c r="E653" s="778">
        <v>5005020</v>
      </c>
      <c r="F653" s="778" t="s">
        <v>2269</v>
      </c>
      <c r="G653" s="778" t="s">
        <v>2270</v>
      </c>
      <c r="H653" s="778">
        <v>93</v>
      </c>
      <c r="I653" s="779" t="s">
        <v>992</v>
      </c>
      <c r="J653" s="780" t="s">
        <v>10</v>
      </c>
      <c r="K653" s="780" t="s">
        <v>60</v>
      </c>
      <c r="L653" s="778" t="str">
        <f t="shared" si="683"/>
        <v>2.3</v>
      </c>
      <c r="M653" s="781" t="s">
        <v>62</v>
      </c>
      <c r="N653" s="781"/>
      <c r="O653" s="778" t="s">
        <v>2641</v>
      </c>
      <c r="P653" s="778" t="s">
        <v>65</v>
      </c>
      <c r="Q653" s="782">
        <v>1</v>
      </c>
      <c r="R653" s="320">
        <v>3000</v>
      </c>
      <c r="S653" s="778">
        <v>30</v>
      </c>
      <c r="T653" s="778">
        <v>30</v>
      </c>
      <c r="U653" s="778"/>
      <c r="V653" s="778"/>
      <c r="W653" s="321"/>
      <c r="X653" s="321"/>
      <c r="Y653" s="321"/>
      <c r="Z653" s="322"/>
      <c r="AA653" s="322"/>
      <c r="AB653" s="322"/>
      <c r="AC653" s="322"/>
      <c r="AD653" s="322"/>
      <c r="AE653" s="320">
        <f t="shared" si="646"/>
        <v>6000</v>
      </c>
      <c r="AF653" s="327">
        <f t="shared" si="674"/>
        <v>3000</v>
      </c>
      <c r="AG653" s="327">
        <f t="shared" si="675"/>
        <v>3000</v>
      </c>
      <c r="AH653" s="327">
        <f t="shared" si="655"/>
        <v>0</v>
      </c>
      <c r="AI653" s="327">
        <f t="shared" si="658"/>
        <v>0</v>
      </c>
      <c r="AJ653" s="327">
        <f t="shared" si="659"/>
        <v>0</v>
      </c>
      <c r="AK653" s="327">
        <f t="shared" si="660"/>
        <v>0</v>
      </c>
      <c r="AL653" s="327">
        <f t="shared" si="661"/>
        <v>0</v>
      </c>
      <c r="AM653" s="327">
        <f t="shared" si="662"/>
        <v>0</v>
      </c>
      <c r="AN653" s="327">
        <f t="shared" si="663"/>
        <v>0</v>
      </c>
      <c r="AO653" s="327">
        <f t="shared" si="664"/>
        <v>0</v>
      </c>
      <c r="AP653" s="327">
        <f t="shared" si="665"/>
        <v>0</v>
      </c>
      <c r="AQ653" s="327">
        <f t="shared" si="666"/>
        <v>0</v>
      </c>
      <c r="AR653" s="264">
        <f t="shared" si="676"/>
        <v>6000</v>
      </c>
      <c r="AS653" s="623" t="s">
        <v>2578</v>
      </c>
      <c r="AT653" s="860"/>
      <c r="BA653" s="830"/>
      <c r="BB653" s="623" t="s">
        <v>995</v>
      </c>
      <c r="BC653" s="623" t="s">
        <v>3280</v>
      </c>
      <c r="BD653" s="623" t="s">
        <v>3281</v>
      </c>
      <c r="BE653" s="623" t="s">
        <v>3282</v>
      </c>
      <c r="BF653" s="784">
        <v>46059</v>
      </c>
      <c r="BH653" s="773" t="s">
        <v>3360</v>
      </c>
      <c r="BI653" s="2763"/>
      <c r="BJ653" s="623" t="s">
        <v>3283</v>
      </c>
      <c r="BK653" s="639"/>
      <c r="BN653" s="639"/>
      <c r="BO653" s="639"/>
      <c r="BP653" s="639"/>
      <c r="BQ653" s="639"/>
      <c r="BR653" s="639"/>
      <c r="BS653" s="623" t="s">
        <v>2063</v>
      </c>
      <c r="BT653" s="623" t="s">
        <v>1751</v>
      </c>
      <c r="BU653" s="623" t="s">
        <v>3361</v>
      </c>
      <c r="BV653" s="776">
        <v>47933807</v>
      </c>
      <c r="BW653" s="777">
        <v>10479338073</v>
      </c>
      <c r="BX653" s="798">
        <v>3000</v>
      </c>
      <c r="BY653" s="618">
        <v>46066</v>
      </c>
      <c r="BZ653" s="618">
        <v>46081</v>
      </c>
      <c r="CA653" s="788"/>
      <c r="CB653" s="623">
        <f t="shared" si="647"/>
        <v>30</v>
      </c>
      <c r="CC653" s="789">
        <f t="shared" si="690"/>
        <v>3000</v>
      </c>
      <c r="CD653" s="786"/>
      <c r="CE653" s="791">
        <f t="shared" si="677"/>
        <v>0</v>
      </c>
      <c r="CG653" s="791">
        <f t="shared" si="678"/>
        <v>0</v>
      </c>
      <c r="CH653" s="790">
        <f t="shared" si="684"/>
        <v>3000</v>
      </c>
      <c r="CI653" s="790">
        <f t="shared" si="691"/>
        <v>3000</v>
      </c>
      <c r="CJ653" s="788"/>
      <c r="CK653" s="623">
        <f t="shared" si="648"/>
        <v>30</v>
      </c>
      <c r="CL653" s="790">
        <f t="shared" si="649"/>
        <v>3000</v>
      </c>
      <c r="CM653" s="623">
        <v>20</v>
      </c>
      <c r="CN653" s="790">
        <v>2000</v>
      </c>
      <c r="CO653" s="623">
        <v>20</v>
      </c>
      <c r="CP653" s="790">
        <v>2000</v>
      </c>
      <c r="CQ653" s="791">
        <f t="shared" si="679"/>
        <v>1000</v>
      </c>
      <c r="CR653" s="791">
        <f t="shared" si="680"/>
        <v>2000</v>
      </c>
      <c r="CS653" s="831"/>
      <c r="CT653" s="623">
        <f t="shared" ref="CT653:CT658" si="692">U653</f>
        <v>0</v>
      </c>
      <c r="CU653" s="789">
        <f t="shared" ref="CU653:CU658" si="693">AH653</f>
        <v>0</v>
      </c>
      <c r="CW653" s="791">
        <f t="shared" ref="CW653:CW658" si="694">(R653/30*CV653)*Q653</f>
        <v>0</v>
      </c>
      <c r="CY653" s="791">
        <f t="shared" ref="CY653:CY658" si="695">(R653/30*CX653)*Q653</f>
        <v>0</v>
      </c>
      <c r="CZ653" s="791">
        <f t="shared" ref="CZ653:CZ658" si="696">CU653-CW653</f>
        <v>0</v>
      </c>
      <c r="DA653" s="791">
        <f t="shared" ref="DA653:DA658" si="697">CU653-CY653</f>
        <v>0</v>
      </c>
      <c r="DC653" s="623">
        <f t="shared" si="681"/>
        <v>0</v>
      </c>
      <c r="DD653" s="789">
        <f t="shared" si="685"/>
        <v>0</v>
      </c>
      <c r="DF653" s="791">
        <f t="shared" si="686"/>
        <v>0</v>
      </c>
      <c r="DH653" s="791">
        <f t="shared" si="687"/>
        <v>0</v>
      </c>
      <c r="DU653" s="793">
        <f t="shared" si="682"/>
        <v>6000</v>
      </c>
      <c r="DV653" s="794">
        <f t="shared" si="644"/>
        <v>2000</v>
      </c>
      <c r="DW653" s="794">
        <f t="shared" ref="DW653:DW684" si="698">CG653+CP653+CY653+DH653</f>
        <v>2000</v>
      </c>
      <c r="DX653" s="794">
        <f t="shared" si="688"/>
        <v>4000</v>
      </c>
      <c r="DY653" s="794">
        <f t="shared" si="689"/>
        <v>4000</v>
      </c>
      <c r="EG653" s="621"/>
    </row>
    <row r="654" spans="1:137" s="623" customFormat="1" hidden="1" x14ac:dyDescent="0.25">
      <c r="A654" s="778">
        <v>2026</v>
      </c>
      <c r="B654" s="778">
        <v>479</v>
      </c>
      <c r="C654" s="778" t="s">
        <v>58</v>
      </c>
      <c r="D654" s="778">
        <v>3000654</v>
      </c>
      <c r="E654" s="778">
        <v>5005020</v>
      </c>
      <c r="F654" s="778" t="s">
        <v>2269</v>
      </c>
      <c r="G654" s="778" t="s">
        <v>2270</v>
      </c>
      <c r="H654" s="778">
        <v>93</v>
      </c>
      <c r="I654" s="779" t="s">
        <v>992</v>
      </c>
      <c r="J654" s="780" t="s">
        <v>10</v>
      </c>
      <c r="K654" s="780" t="s">
        <v>60</v>
      </c>
      <c r="L654" s="778" t="str">
        <f t="shared" si="683"/>
        <v>2.3</v>
      </c>
      <c r="M654" s="781" t="s">
        <v>62</v>
      </c>
      <c r="N654" s="781"/>
      <c r="O654" s="778" t="s">
        <v>2641</v>
      </c>
      <c r="P654" s="778" t="s">
        <v>65</v>
      </c>
      <c r="Q654" s="782">
        <v>1</v>
      </c>
      <c r="R654" s="320">
        <v>3000</v>
      </c>
      <c r="S654" s="778">
        <v>30</v>
      </c>
      <c r="T654" s="778">
        <v>30</v>
      </c>
      <c r="U654" s="778"/>
      <c r="V654" s="778"/>
      <c r="W654" s="321"/>
      <c r="X654" s="321"/>
      <c r="Y654" s="321"/>
      <c r="Z654" s="322"/>
      <c r="AA654" s="322"/>
      <c r="AB654" s="322"/>
      <c r="AC654" s="322"/>
      <c r="AD654" s="322"/>
      <c r="AE654" s="320">
        <f t="shared" si="646"/>
        <v>6000</v>
      </c>
      <c r="AF654" s="327">
        <f t="shared" si="674"/>
        <v>3000</v>
      </c>
      <c r="AG654" s="327">
        <f t="shared" si="675"/>
        <v>3000</v>
      </c>
      <c r="AH654" s="327">
        <f t="shared" si="655"/>
        <v>0</v>
      </c>
      <c r="AI654" s="327">
        <f t="shared" si="658"/>
        <v>0</v>
      </c>
      <c r="AJ654" s="327">
        <f t="shared" si="659"/>
        <v>0</v>
      </c>
      <c r="AK654" s="327">
        <f t="shared" si="660"/>
        <v>0</v>
      </c>
      <c r="AL654" s="327">
        <f t="shared" si="661"/>
        <v>0</v>
      </c>
      <c r="AM654" s="327">
        <f t="shared" si="662"/>
        <v>0</v>
      </c>
      <c r="AN654" s="327">
        <f t="shared" si="663"/>
        <v>0</v>
      </c>
      <c r="AO654" s="327">
        <f t="shared" si="664"/>
        <v>0</v>
      </c>
      <c r="AP654" s="327">
        <f t="shared" si="665"/>
        <v>0</v>
      </c>
      <c r="AQ654" s="327">
        <f t="shared" si="666"/>
        <v>0</v>
      </c>
      <c r="AR654" s="264">
        <f t="shared" si="676"/>
        <v>6000</v>
      </c>
      <c r="AS654" s="623" t="s">
        <v>2578</v>
      </c>
      <c r="AT654" s="860"/>
      <c r="BA654" s="830"/>
      <c r="BB654" s="623" t="s">
        <v>995</v>
      </c>
      <c r="BC654" s="623" t="s">
        <v>3280</v>
      </c>
      <c r="BD654" s="623" t="s">
        <v>3281</v>
      </c>
      <c r="BE654" s="623" t="s">
        <v>3282</v>
      </c>
      <c r="BF654" s="784">
        <v>46059</v>
      </c>
      <c r="BH654" s="639"/>
      <c r="BI654" s="639"/>
      <c r="BJ654" s="639" t="s">
        <v>3362</v>
      </c>
      <c r="BK654" s="639"/>
      <c r="BN654" s="639"/>
      <c r="BO654" s="639"/>
      <c r="BP654" s="639"/>
      <c r="BQ654" s="639"/>
      <c r="BR654" s="639"/>
      <c r="BS654" s="623" t="s">
        <v>1450</v>
      </c>
      <c r="BT654" s="623" t="s">
        <v>3363</v>
      </c>
      <c r="BU654" s="623" t="s">
        <v>3364</v>
      </c>
      <c r="BV654" s="776">
        <v>75455342</v>
      </c>
      <c r="BW654" s="777">
        <v>10754553427</v>
      </c>
      <c r="BX654" s="790">
        <v>3000</v>
      </c>
      <c r="BY654" s="629">
        <v>46062</v>
      </c>
      <c r="BZ654" s="618">
        <v>46081</v>
      </c>
      <c r="CA654" s="788"/>
      <c r="CB654" s="623">
        <f t="shared" si="647"/>
        <v>30</v>
      </c>
      <c r="CC654" s="789">
        <f t="shared" si="690"/>
        <v>3000</v>
      </c>
      <c r="CD654" s="786"/>
      <c r="CE654" s="791">
        <f t="shared" si="677"/>
        <v>0</v>
      </c>
      <c r="CG654" s="791">
        <f t="shared" si="678"/>
        <v>0</v>
      </c>
      <c r="CH654" s="790">
        <f t="shared" si="684"/>
        <v>3000</v>
      </c>
      <c r="CI654" s="790">
        <f t="shared" si="691"/>
        <v>3000</v>
      </c>
      <c r="CJ654" s="788"/>
      <c r="CK654" s="623">
        <f t="shared" si="648"/>
        <v>30</v>
      </c>
      <c r="CL654" s="790">
        <f t="shared" si="649"/>
        <v>3000</v>
      </c>
      <c r="CM654" s="623">
        <v>20</v>
      </c>
      <c r="CN654" s="790">
        <v>2000</v>
      </c>
      <c r="CO654" s="623">
        <v>20</v>
      </c>
      <c r="CP654" s="790">
        <v>2000</v>
      </c>
      <c r="CQ654" s="791">
        <f t="shared" si="679"/>
        <v>1000</v>
      </c>
      <c r="CR654" s="791">
        <f t="shared" si="680"/>
        <v>2000</v>
      </c>
      <c r="CS654" s="831"/>
      <c r="CT654" s="623">
        <f t="shared" si="692"/>
        <v>0</v>
      </c>
      <c r="CU654" s="789">
        <f t="shared" si="693"/>
        <v>0</v>
      </c>
      <c r="CW654" s="791">
        <f t="shared" si="694"/>
        <v>0</v>
      </c>
      <c r="CY654" s="791">
        <f t="shared" si="695"/>
        <v>0</v>
      </c>
      <c r="CZ654" s="791">
        <f t="shared" si="696"/>
        <v>0</v>
      </c>
      <c r="DA654" s="791">
        <f t="shared" si="697"/>
        <v>0</v>
      </c>
      <c r="DC654" s="623">
        <f t="shared" si="681"/>
        <v>0</v>
      </c>
      <c r="DD654" s="789">
        <f t="shared" si="685"/>
        <v>0</v>
      </c>
      <c r="DF654" s="791">
        <f t="shared" si="686"/>
        <v>0</v>
      </c>
      <c r="DH654" s="791">
        <f t="shared" si="687"/>
        <v>0</v>
      </c>
      <c r="DU654" s="793">
        <f t="shared" si="682"/>
        <v>6000</v>
      </c>
      <c r="DV654" s="794">
        <f t="shared" si="644"/>
        <v>2000</v>
      </c>
      <c r="DW654" s="794">
        <f t="shared" si="698"/>
        <v>2000</v>
      </c>
      <c r="DX654" s="794">
        <f t="shared" si="688"/>
        <v>4000</v>
      </c>
      <c r="DY654" s="794">
        <f t="shared" si="689"/>
        <v>4000</v>
      </c>
      <c r="EG654" s="621"/>
    </row>
    <row r="655" spans="1:137" s="623" customFormat="1" hidden="1" x14ac:dyDescent="0.25">
      <c r="A655" s="778">
        <v>2026</v>
      </c>
      <c r="B655" s="778">
        <v>479</v>
      </c>
      <c r="C655" s="778" t="s">
        <v>58</v>
      </c>
      <c r="D655" s="778">
        <v>3000654</v>
      </c>
      <c r="E655" s="778">
        <v>5005020</v>
      </c>
      <c r="F655" s="778" t="s">
        <v>2269</v>
      </c>
      <c r="G655" s="778" t="s">
        <v>2270</v>
      </c>
      <c r="H655" s="778">
        <v>93</v>
      </c>
      <c r="I655" s="779" t="s">
        <v>992</v>
      </c>
      <c r="J655" s="780" t="s">
        <v>10</v>
      </c>
      <c r="K655" s="780" t="s">
        <v>60</v>
      </c>
      <c r="L655" s="778" t="str">
        <f t="shared" si="683"/>
        <v>2.3</v>
      </c>
      <c r="M655" s="781" t="s">
        <v>62</v>
      </c>
      <c r="N655" s="781"/>
      <c r="O655" s="778" t="s">
        <v>2641</v>
      </c>
      <c r="P655" s="778" t="s">
        <v>65</v>
      </c>
      <c r="Q655" s="782">
        <v>1</v>
      </c>
      <c r="R655" s="320">
        <v>3000</v>
      </c>
      <c r="S655" s="778">
        <v>30</v>
      </c>
      <c r="T655" s="778">
        <v>30</v>
      </c>
      <c r="U655" s="778"/>
      <c r="V655" s="778"/>
      <c r="W655" s="321"/>
      <c r="X655" s="321"/>
      <c r="Y655" s="321"/>
      <c r="Z655" s="322"/>
      <c r="AA655" s="322"/>
      <c r="AB655" s="322"/>
      <c r="AC655" s="322"/>
      <c r="AD655" s="322"/>
      <c r="AE655" s="320">
        <f t="shared" si="646"/>
        <v>6000</v>
      </c>
      <c r="AF655" s="327">
        <f t="shared" si="674"/>
        <v>3000</v>
      </c>
      <c r="AG655" s="327">
        <f t="shared" si="675"/>
        <v>3000</v>
      </c>
      <c r="AH655" s="327">
        <f t="shared" si="655"/>
        <v>0</v>
      </c>
      <c r="AI655" s="327">
        <f t="shared" si="658"/>
        <v>0</v>
      </c>
      <c r="AJ655" s="327">
        <f t="shared" si="659"/>
        <v>0</v>
      </c>
      <c r="AK655" s="327">
        <f t="shared" si="660"/>
        <v>0</v>
      </c>
      <c r="AL655" s="327">
        <f t="shared" si="661"/>
        <v>0</v>
      </c>
      <c r="AM655" s="327">
        <f t="shared" si="662"/>
        <v>0</v>
      </c>
      <c r="AN655" s="327">
        <f t="shared" si="663"/>
        <v>0</v>
      </c>
      <c r="AO655" s="327">
        <f t="shared" si="664"/>
        <v>0</v>
      </c>
      <c r="AP655" s="327">
        <f t="shared" si="665"/>
        <v>0</v>
      </c>
      <c r="AQ655" s="327">
        <f t="shared" si="666"/>
        <v>0</v>
      </c>
      <c r="AR655" s="264">
        <f t="shared" si="676"/>
        <v>6000</v>
      </c>
      <c r="AS655" s="623" t="s">
        <v>2578</v>
      </c>
      <c r="AT655" s="860"/>
      <c r="BA655" s="830"/>
      <c r="BB655" s="384" t="s">
        <v>995</v>
      </c>
      <c r="BC655" s="623" t="s">
        <v>3280</v>
      </c>
      <c r="BD655" s="623" t="s">
        <v>3281</v>
      </c>
      <c r="BE655" s="623" t="s">
        <v>3282</v>
      </c>
      <c r="BF655" s="784">
        <v>46059</v>
      </c>
      <c r="BH655" s="639"/>
      <c r="BI655" s="639"/>
      <c r="BK655" s="639"/>
      <c r="BN655" s="639"/>
      <c r="BO655" s="639" t="s">
        <v>3345</v>
      </c>
      <c r="BP655" s="639"/>
      <c r="BQ655" s="639"/>
      <c r="BR655" s="639"/>
      <c r="BS655" s="623" t="s">
        <v>3365</v>
      </c>
      <c r="BT655" s="623" t="s">
        <v>2109</v>
      </c>
      <c r="BU655" s="786" t="s">
        <v>3366</v>
      </c>
      <c r="BV655" s="776">
        <v>71403188</v>
      </c>
      <c r="BW655" s="777">
        <v>10714031886</v>
      </c>
      <c r="BX655" s="790">
        <v>3000</v>
      </c>
      <c r="BY655" s="629">
        <v>46062</v>
      </c>
      <c r="BZ655" s="618">
        <v>46081</v>
      </c>
      <c r="CA655" s="788"/>
      <c r="CB655" s="623">
        <f t="shared" si="647"/>
        <v>30</v>
      </c>
      <c r="CC655" s="789">
        <f t="shared" si="690"/>
        <v>3000</v>
      </c>
      <c r="CD655" s="786"/>
      <c r="CE655" s="791">
        <f t="shared" si="677"/>
        <v>0</v>
      </c>
      <c r="CG655" s="791">
        <f t="shared" si="678"/>
        <v>0</v>
      </c>
      <c r="CH655" s="790">
        <f t="shared" si="684"/>
        <v>3000</v>
      </c>
      <c r="CI655" s="790">
        <f t="shared" si="691"/>
        <v>3000</v>
      </c>
      <c r="CJ655" s="788"/>
      <c r="CK655" s="623">
        <f t="shared" si="648"/>
        <v>30</v>
      </c>
      <c r="CL655" s="790">
        <f t="shared" si="649"/>
        <v>3000</v>
      </c>
      <c r="CM655" s="623">
        <v>20</v>
      </c>
      <c r="CN655" s="790">
        <v>2000</v>
      </c>
      <c r="CO655" s="623">
        <v>20</v>
      </c>
      <c r="CP655" s="790">
        <v>2000</v>
      </c>
      <c r="CQ655" s="791">
        <f t="shared" si="679"/>
        <v>1000</v>
      </c>
      <c r="CR655" s="791">
        <f t="shared" si="680"/>
        <v>2000</v>
      </c>
      <c r="CS655" s="831"/>
      <c r="CT655" s="623">
        <f t="shared" si="692"/>
        <v>0</v>
      </c>
      <c r="CU655" s="789">
        <f t="shared" si="693"/>
        <v>0</v>
      </c>
      <c r="CW655" s="791">
        <f t="shared" si="694"/>
        <v>0</v>
      </c>
      <c r="CY655" s="791">
        <f t="shared" si="695"/>
        <v>0</v>
      </c>
      <c r="CZ655" s="791">
        <f t="shared" si="696"/>
        <v>0</v>
      </c>
      <c r="DA655" s="791">
        <f t="shared" si="697"/>
        <v>0</v>
      </c>
      <c r="DC655" s="623">
        <f t="shared" si="681"/>
        <v>0</v>
      </c>
      <c r="DD655" s="789">
        <f t="shared" si="685"/>
        <v>0</v>
      </c>
      <c r="DF655" s="791">
        <f t="shared" si="686"/>
        <v>0</v>
      </c>
      <c r="DH655" s="791">
        <f t="shared" si="687"/>
        <v>0</v>
      </c>
      <c r="DU655" s="793">
        <f t="shared" si="682"/>
        <v>6000</v>
      </c>
      <c r="DV655" s="794">
        <f t="shared" si="644"/>
        <v>2000</v>
      </c>
      <c r="DW655" s="794">
        <f t="shared" si="698"/>
        <v>2000</v>
      </c>
      <c r="DX655" s="794">
        <f t="shared" si="688"/>
        <v>4000</v>
      </c>
      <c r="DY655" s="794">
        <f t="shared" si="689"/>
        <v>4000</v>
      </c>
      <c r="EC655" s="623" t="s">
        <v>3318</v>
      </c>
      <c r="EG655" s="621"/>
    </row>
    <row r="656" spans="1:137" s="623" customFormat="1" hidden="1" x14ac:dyDescent="0.25">
      <c r="A656" s="778">
        <v>2026</v>
      </c>
      <c r="B656" s="778">
        <v>479</v>
      </c>
      <c r="C656" s="778" t="s">
        <v>58</v>
      </c>
      <c r="D656" s="778">
        <v>3000654</v>
      </c>
      <c r="E656" s="778">
        <v>5005020</v>
      </c>
      <c r="F656" s="778" t="s">
        <v>2269</v>
      </c>
      <c r="G656" s="778" t="s">
        <v>2270</v>
      </c>
      <c r="H656" s="778">
        <v>93</v>
      </c>
      <c r="I656" s="779" t="s">
        <v>992</v>
      </c>
      <c r="J656" s="780" t="s">
        <v>10</v>
      </c>
      <c r="K656" s="780" t="s">
        <v>60</v>
      </c>
      <c r="L656" s="778" t="str">
        <f t="shared" si="683"/>
        <v>2.3</v>
      </c>
      <c r="M656" s="781" t="s">
        <v>62</v>
      </c>
      <c r="N656" s="781"/>
      <c r="O656" s="778" t="s">
        <v>2641</v>
      </c>
      <c r="P656" s="778" t="s">
        <v>65</v>
      </c>
      <c r="Q656" s="782">
        <v>1</v>
      </c>
      <c r="R656" s="320">
        <v>3000</v>
      </c>
      <c r="S656" s="778">
        <v>30</v>
      </c>
      <c r="T656" s="778">
        <v>30</v>
      </c>
      <c r="U656" s="778"/>
      <c r="V656" s="778"/>
      <c r="W656" s="321"/>
      <c r="X656" s="321"/>
      <c r="Y656" s="321"/>
      <c r="Z656" s="322"/>
      <c r="AA656" s="322"/>
      <c r="AB656" s="322"/>
      <c r="AC656" s="322"/>
      <c r="AD656" s="322"/>
      <c r="AE656" s="320">
        <f t="shared" si="646"/>
        <v>6000</v>
      </c>
      <c r="AF656" s="327">
        <f t="shared" si="674"/>
        <v>3000</v>
      </c>
      <c r="AG656" s="327">
        <f t="shared" si="675"/>
        <v>3000</v>
      </c>
      <c r="AH656" s="327">
        <f t="shared" si="655"/>
        <v>0</v>
      </c>
      <c r="AI656" s="327">
        <f t="shared" si="658"/>
        <v>0</v>
      </c>
      <c r="AJ656" s="327">
        <f t="shared" si="659"/>
        <v>0</v>
      </c>
      <c r="AK656" s="327">
        <f t="shared" si="660"/>
        <v>0</v>
      </c>
      <c r="AL656" s="327">
        <f t="shared" si="661"/>
        <v>0</v>
      </c>
      <c r="AM656" s="327">
        <f t="shared" si="662"/>
        <v>0</v>
      </c>
      <c r="AN656" s="327">
        <f t="shared" si="663"/>
        <v>0</v>
      </c>
      <c r="AO656" s="327">
        <f t="shared" si="664"/>
        <v>0</v>
      </c>
      <c r="AP656" s="327">
        <f t="shared" si="665"/>
        <v>0</v>
      </c>
      <c r="AQ656" s="327">
        <f t="shared" si="666"/>
        <v>0</v>
      </c>
      <c r="AR656" s="264">
        <f t="shared" si="676"/>
        <v>6000</v>
      </c>
      <c r="AS656" s="623" t="s">
        <v>2578</v>
      </c>
      <c r="AT656" s="860"/>
      <c r="BA656" s="830"/>
      <c r="BB656" s="623" t="s">
        <v>995</v>
      </c>
      <c r="BC656" s="623" t="s">
        <v>3280</v>
      </c>
      <c r="BD656" s="623" t="s">
        <v>3281</v>
      </c>
      <c r="BE656" s="623" t="s">
        <v>3282</v>
      </c>
      <c r="BF656" s="784">
        <v>46059</v>
      </c>
      <c r="BH656" s="639">
        <v>3870</v>
      </c>
      <c r="BI656" s="639"/>
      <c r="BJ656" s="623" t="s">
        <v>3283</v>
      </c>
      <c r="BK656" s="639"/>
      <c r="BN656" s="639"/>
      <c r="BO656" s="639"/>
      <c r="BP656" s="639"/>
      <c r="BQ656" s="639"/>
      <c r="BR656" s="639"/>
      <c r="BS656" s="623" t="s">
        <v>3367</v>
      </c>
      <c r="BT656" s="623" t="s">
        <v>3028</v>
      </c>
      <c r="BU656" s="786" t="s">
        <v>3368</v>
      </c>
      <c r="BV656" s="776">
        <v>76699118</v>
      </c>
      <c r="BW656" s="777">
        <v>10766991187</v>
      </c>
      <c r="BX656" s="790">
        <v>3000</v>
      </c>
      <c r="BY656" s="618">
        <v>46066</v>
      </c>
      <c r="BZ656" s="618">
        <v>46081</v>
      </c>
      <c r="CA656" s="788"/>
      <c r="CB656" s="623">
        <f t="shared" si="647"/>
        <v>30</v>
      </c>
      <c r="CC656" s="789">
        <f t="shared" si="690"/>
        <v>3000</v>
      </c>
      <c r="CE656" s="791">
        <f t="shared" si="677"/>
        <v>0</v>
      </c>
      <c r="CG656" s="791">
        <f t="shared" si="678"/>
        <v>0</v>
      </c>
      <c r="CH656" s="790">
        <f t="shared" si="684"/>
        <v>3000</v>
      </c>
      <c r="CI656" s="790">
        <f t="shared" si="691"/>
        <v>3000</v>
      </c>
      <c r="CJ656" s="788"/>
      <c r="CK656" s="623">
        <f t="shared" si="648"/>
        <v>30</v>
      </c>
      <c r="CL656" s="790">
        <f t="shared" si="649"/>
        <v>3000</v>
      </c>
      <c r="CM656" s="623">
        <v>20</v>
      </c>
      <c r="CN656" s="790">
        <v>2000</v>
      </c>
      <c r="CO656" s="623">
        <v>20</v>
      </c>
      <c r="CP656" s="790">
        <v>2000</v>
      </c>
      <c r="CQ656" s="791">
        <f t="shared" si="679"/>
        <v>1000</v>
      </c>
      <c r="CR656" s="791">
        <f t="shared" si="680"/>
        <v>2000</v>
      </c>
      <c r="CS656" s="831"/>
      <c r="CT656" s="623">
        <f t="shared" si="692"/>
        <v>0</v>
      </c>
      <c r="CU656" s="789">
        <f t="shared" si="693"/>
        <v>0</v>
      </c>
      <c r="CW656" s="791">
        <f t="shared" si="694"/>
        <v>0</v>
      </c>
      <c r="CY656" s="791">
        <f t="shared" si="695"/>
        <v>0</v>
      </c>
      <c r="CZ656" s="791">
        <f t="shared" si="696"/>
        <v>0</v>
      </c>
      <c r="DA656" s="791">
        <f t="shared" si="697"/>
        <v>0</v>
      </c>
      <c r="DC656" s="623">
        <f t="shared" si="681"/>
        <v>0</v>
      </c>
      <c r="DD656" s="789">
        <f t="shared" si="685"/>
        <v>0</v>
      </c>
      <c r="DF656" s="791">
        <f t="shared" si="686"/>
        <v>0</v>
      </c>
      <c r="DH656" s="791">
        <f t="shared" si="687"/>
        <v>0</v>
      </c>
      <c r="DU656" s="793">
        <f t="shared" si="682"/>
        <v>6000</v>
      </c>
      <c r="DV656" s="794">
        <f t="shared" si="644"/>
        <v>2000</v>
      </c>
      <c r="DW656" s="794">
        <f t="shared" si="698"/>
        <v>2000</v>
      </c>
      <c r="DX656" s="794">
        <f t="shared" si="688"/>
        <v>4000</v>
      </c>
      <c r="DY656" s="794">
        <f t="shared" si="689"/>
        <v>4000</v>
      </c>
      <c r="EG656" s="621"/>
    </row>
    <row r="657" spans="1:137" s="623" customFormat="1" hidden="1" x14ac:dyDescent="0.25">
      <c r="A657" s="778">
        <v>2026</v>
      </c>
      <c r="B657" s="778">
        <v>479</v>
      </c>
      <c r="C657" s="778" t="s">
        <v>58</v>
      </c>
      <c r="D657" s="778">
        <v>3000654</v>
      </c>
      <c r="E657" s="778">
        <v>5005020</v>
      </c>
      <c r="F657" s="778" t="s">
        <v>2269</v>
      </c>
      <c r="G657" s="778" t="s">
        <v>2270</v>
      </c>
      <c r="H657" s="778">
        <v>93</v>
      </c>
      <c r="I657" s="779" t="s">
        <v>992</v>
      </c>
      <c r="J657" s="780" t="s">
        <v>10</v>
      </c>
      <c r="K657" s="780" t="s">
        <v>60</v>
      </c>
      <c r="L657" s="778" t="str">
        <f t="shared" si="683"/>
        <v>2.3</v>
      </c>
      <c r="M657" s="781" t="s">
        <v>62</v>
      </c>
      <c r="N657" s="781"/>
      <c r="O657" s="778" t="s">
        <v>2641</v>
      </c>
      <c r="P657" s="778" t="s">
        <v>65</v>
      </c>
      <c r="Q657" s="782">
        <v>1</v>
      </c>
      <c r="R657" s="320">
        <v>3000</v>
      </c>
      <c r="S657" s="778">
        <v>30</v>
      </c>
      <c r="T657" s="778">
        <v>30</v>
      </c>
      <c r="U657" s="778"/>
      <c r="V657" s="778"/>
      <c r="W657" s="321"/>
      <c r="X657" s="321"/>
      <c r="Y657" s="321"/>
      <c r="Z657" s="322"/>
      <c r="AA657" s="322"/>
      <c r="AB657" s="322"/>
      <c r="AC657" s="322"/>
      <c r="AD657" s="322"/>
      <c r="AE657" s="320">
        <f t="shared" si="646"/>
        <v>6000</v>
      </c>
      <c r="AF657" s="327">
        <f t="shared" si="674"/>
        <v>3000</v>
      </c>
      <c r="AG657" s="327">
        <f t="shared" si="675"/>
        <v>3000</v>
      </c>
      <c r="AH657" s="327">
        <f t="shared" si="655"/>
        <v>0</v>
      </c>
      <c r="AI657" s="327">
        <f t="shared" si="658"/>
        <v>0</v>
      </c>
      <c r="AJ657" s="327">
        <f t="shared" si="659"/>
        <v>0</v>
      </c>
      <c r="AK657" s="327">
        <f t="shared" si="660"/>
        <v>0</v>
      </c>
      <c r="AL657" s="327">
        <f t="shared" si="661"/>
        <v>0</v>
      </c>
      <c r="AM657" s="327">
        <f t="shared" si="662"/>
        <v>0</v>
      </c>
      <c r="AN657" s="327">
        <f t="shared" si="663"/>
        <v>0</v>
      </c>
      <c r="AO657" s="327">
        <f t="shared" si="664"/>
        <v>0</v>
      </c>
      <c r="AP657" s="327">
        <f t="shared" si="665"/>
        <v>0</v>
      </c>
      <c r="AQ657" s="327">
        <f t="shared" si="666"/>
        <v>0</v>
      </c>
      <c r="AR657" s="264">
        <f t="shared" si="676"/>
        <v>6000</v>
      </c>
      <c r="AS657" s="623" t="s">
        <v>2578</v>
      </c>
      <c r="AT657" s="860"/>
      <c r="BA657" s="830"/>
      <c r="BB657" s="623" t="s">
        <v>995</v>
      </c>
      <c r="BC657" s="623" t="s">
        <v>3280</v>
      </c>
      <c r="BD657" s="623" t="s">
        <v>3281</v>
      </c>
      <c r="BE657" s="623" t="s">
        <v>3282</v>
      </c>
      <c r="BF657" s="784">
        <v>46059</v>
      </c>
      <c r="BH657" s="639"/>
      <c r="BI657" s="639"/>
      <c r="BK657" s="639"/>
      <c r="BN657" s="639"/>
      <c r="BO657" s="639" t="s">
        <v>3345</v>
      </c>
      <c r="BP657" s="639"/>
      <c r="BQ657" s="639"/>
      <c r="BR657" s="639"/>
      <c r="BS657" s="623" t="s">
        <v>1599</v>
      </c>
      <c r="BT657" s="623" t="s">
        <v>3369</v>
      </c>
      <c r="BU657" s="786" t="s">
        <v>3370</v>
      </c>
      <c r="BV657" s="776">
        <v>10667696</v>
      </c>
      <c r="BW657" s="777">
        <v>10106676963</v>
      </c>
      <c r="BX657" s="822" t="s">
        <v>2834</v>
      </c>
      <c r="BY657" s="629">
        <v>46062</v>
      </c>
      <c r="BZ657" s="618">
        <v>46081</v>
      </c>
      <c r="CA657" s="788"/>
      <c r="CB657" s="623">
        <f t="shared" si="647"/>
        <v>30</v>
      </c>
      <c r="CC657" s="789">
        <f t="shared" si="690"/>
        <v>3000</v>
      </c>
      <c r="CE657" s="791">
        <f t="shared" si="677"/>
        <v>0</v>
      </c>
      <c r="CG657" s="791">
        <f t="shared" si="678"/>
        <v>0</v>
      </c>
      <c r="CH657" s="790">
        <f t="shared" si="684"/>
        <v>3000</v>
      </c>
      <c r="CI657" s="790">
        <f t="shared" si="691"/>
        <v>3000</v>
      </c>
      <c r="CJ657" s="788"/>
      <c r="CK657" s="623">
        <f t="shared" si="648"/>
        <v>30</v>
      </c>
      <c r="CL657" s="790">
        <f t="shared" si="649"/>
        <v>3000</v>
      </c>
      <c r="CM657" s="623">
        <v>20</v>
      </c>
      <c r="CN657" s="790">
        <v>2000</v>
      </c>
      <c r="CO657" s="623">
        <v>20</v>
      </c>
      <c r="CP657" s="790">
        <v>2000</v>
      </c>
      <c r="CQ657" s="791">
        <f t="shared" si="679"/>
        <v>1000</v>
      </c>
      <c r="CR657" s="791">
        <f t="shared" si="680"/>
        <v>2000</v>
      </c>
      <c r="CS657" s="831"/>
      <c r="CT657" s="623">
        <f t="shared" si="692"/>
        <v>0</v>
      </c>
      <c r="CU657" s="789">
        <f t="shared" si="693"/>
        <v>0</v>
      </c>
      <c r="CW657" s="791">
        <f t="shared" si="694"/>
        <v>0</v>
      </c>
      <c r="CY657" s="791">
        <f t="shared" si="695"/>
        <v>0</v>
      </c>
      <c r="CZ657" s="791">
        <f t="shared" si="696"/>
        <v>0</v>
      </c>
      <c r="DA657" s="791">
        <f t="shared" si="697"/>
        <v>0</v>
      </c>
      <c r="DC657" s="623">
        <f t="shared" si="681"/>
        <v>0</v>
      </c>
      <c r="DD657" s="789">
        <f t="shared" si="685"/>
        <v>0</v>
      </c>
      <c r="DF657" s="791">
        <f t="shared" si="686"/>
        <v>0</v>
      </c>
      <c r="DH657" s="791">
        <f t="shared" si="687"/>
        <v>0</v>
      </c>
      <c r="DU657" s="793">
        <f t="shared" si="682"/>
        <v>6000</v>
      </c>
      <c r="DV657" s="794">
        <f t="shared" si="644"/>
        <v>2000</v>
      </c>
      <c r="DW657" s="794">
        <f t="shared" si="698"/>
        <v>2000</v>
      </c>
      <c r="DX657" s="794">
        <f t="shared" si="688"/>
        <v>4000</v>
      </c>
      <c r="DY657" s="794">
        <f t="shared" si="689"/>
        <v>4000</v>
      </c>
      <c r="EC657" s="623" t="s">
        <v>3341</v>
      </c>
      <c r="EG657" s="621"/>
    </row>
    <row r="658" spans="1:137" s="623" customFormat="1" hidden="1" x14ac:dyDescent="0.25">
      <c r="A658" s="778">
        <v>2026</v>
      </c>
      <c r="B658" s="778">
        <v>479</v>
      </c>
      <c r="C658" s="778" t="s">
        <v>58</v>
      </c>
      <c r="D658" s="778">
        <v>3000654</v>
      </c>
      <c r="E658" s="778">
        <v>5005020</v>
      </c>
      <c r="F658" s="778" t="s">
        <v>2269</v>
      </c>
      <c r="G658" s="778" t="s">
        <v>2270</v>
      </c>
      <c r="H658" s="778">
        <v>93</v>
      </c>
      <c r="I658" s="779" t="s">
        <v>992</v>
      </c>
      <c r="J658" s="780" t="s">
        <v>10</v>
      </c>
      <c r="K658" s="780" t="s">
        <v>60</v>
      </c>
      <c r="L658" s="778" t="str">
        <f t="shared" si="683"/>
        <v>2.3</v>
      </c>
      <c r="M658" s="781" t="s">
        <v>62</v>
      </c>
      <c r="N658" s="781"/>
      <c r="O658" s="778" t="s">
        <v>2641</v>
      </c>
      <c r="P658" s="778" t="s">
        <v>65</v>
      </c>
      <c r="Q658" s="782">
        <v>1</v>
      </c>
      <c r="R658" s="864">
        <v>3000</v>
      </c>
      <c r="S658" s="778">
        <v>30</v>
      </c>
      <c r="T658" s="778">
        <v>30</v>
      </c>
      <c r="U658" s="778"/>
      <c r="V658" s="778"/>
      <c r="W658" s="321"/>
      <c r="X658" s="321"/>
      <c r="Y658" s="321"/>
      <c r="Z658" s="322"/>
      <c r="AA658" s="322"/>
      <c r="AB658" s="322"/>
      <c r="AC658" s="322"/>
      <c r="AD658" s="322"/>
      <c r="AE658" s="320">
        <f t="shared" si="646"/>
        <v>6000</v>
      </c>
      <c r="AF658" s="327">
        <f t="shared" si="674"/>
        <v>3000</v>
      </c>
      <c r="AG658" s="327">
        <f t="shared" si="675"/>
        <v>3000</v>
      </c>
      <c r="AH658" s="327">
        <f t="shared" si="655"/>
        <v>0</v>
      </c>
      <c r="AI658" s="327">
        <f t="shared" si="658"/>
        <v>0</v>
      </c>
      <c r="AJ658" s="327">
        <f t="shared" si="659"/>
        <v>0</v>
      </c>
      <c r="AK658" s="327">
        <f t="shared" si="660"/>
        <v>0</v>
      </c>
      <c r="AL658" s="327">
        <f t="shared" si="661"/>
        <v>0</v>
      </c>
      <c r="AM658" s="327">
        <f t="shared" si="662"/>
        <v>0</v>
      </c>
      <c r="AN658" s="327">
        <f t="shared" si="663"/>
        <v>0</v>
      </c>
      <c r="AO658" s="327">
        <f t="shared" si="664"/>
        <v>0</v>
      </c>
      <c r="AP658" s="327">
        <f t="shared" si="665"/>
        <v>0</v>
      </c>
      <c r="AQ658" s="327">
        <f t="shared" si="666"/>
        <v>0</v>
      </c>
      <c r="AR658" s="264">
        <f t="shared" si="676"/>
        <v>6000</v>
      </c>
      <c r="AS658" s="623" t="s">
        <v>2578</v>
      </c>
      <c r="AT658" s="860"/>
      <c r="BA658" s="830"/>
      <c r="BB658" s="623" t="s">
        <v>995</v>
      </c>
      <c r="BC658" s="623" t="s">
        <v>3280</v>
      </c>
      <c r="BD658" s="623" t="s">
        <v>3281</v>
      </c>
      <c r="BE658" s="623" t="s">
        <v>3282</v>
      </c>
      <c r="BF658" s="784">
        <v>46059</v>
      </c>
      <c r="BH658" s="1302">
        <v>3882</v>
      </c>
      <c r="BI658" s="1582"/>
      <c r="BJ658" s="623" t="s">
        <v>3283</v>
      </c>
      <c r="BK658" s="639"/>
      <c r="BN658" s="639"/>
      <c r="BO658" s="639"/>
      <c r="BP658" s="639"/>
      <c r="BQ658" s="639"/>
      <c r="BR658" s="639"/>
      <c r="BS658" s="623" t="s">
        <v>3371</v>
      </c>
      <c r="BT658" s="623" t="s">
        <v>2639</v>
      </c>
      <c r="BU658" s="623" t="s">
        <v>3372</v>
      </c>
      <c r="BV658" s="776">
        <v>47404675</v>
      </c>
      <c r="BW658" s="777">
        <v>10474046759</v>
      </c>
      <c r="BX658" s="790">
        <v>3000</v>
      </c>
      <c r="BY658" s="618">
        <v>46066</v>
      </c>
      <c r="BZ658" s="618">
        <v>46081</v>
      </c>
      <c r="CA658" s="788"/>
      <c r="CB658" s="623">
        <f t="shared" si="647"/>
        <v>30</v>
      </c>
      <c r="CC658" s="789">
        <f t="shared" si="690"/>
        <v>3000</v>
      </c>
      <c r="CE658" s="791">
        <f t="shared" si="677"/>
        <v>0</v>
      </c>
      <c r="CG658" s="791">
        <f t="shared" si="678"/>
        <v>0</v>
      </c>
      <c r="CH658" s="790">
        <f t="shared" si="684"/>
        <v>3000</v>
      </c>
      <c r="CI658" s="790">
        <f t="shared" si="691"/>
        <v>3000</v>
      </c>
      <c r="CJ658" s="788"/>
      <c r="CK658" s="623">
        <f t="shared" si="648"/>
        <v>30</v>
      </c>
      <c r="CL658" s="790">
        <f t="shared" si="649"/>
        <v>3000</v>
      </c>
      <c r="CM658" s="623">
        <v>20</v>
      </c>
      <c r="CN658" s="790">
        <v>2000</v>
      </c>
      <c r="CO658" s="623">
        <v>20</v>
      </c>
      <c r="CP658" s="790">
        <v>2000</v>
      </c>
      <c r="CQ658" s="791">
        <f t="shared" si="679"/>
        <v>1000</v>
      </c>
      <c r="CR658" s="791">
        <f t="shared" si="680"/>
        <v>2000</v>
      </c>
      <c r="CS658" s="831"/>
      <c r="CT658" s="623">
        <f t="shared" si="692"/>
        <v>0</v>
      </c>
      <c r="CU658" s="789">
        <f t="shared" si="693"/>
        <v>0</v>
      </c>
      <c r="CW658" s="791">
        <f t="shared" si="694"/>
        <v>0</v>
      </c>
      <c r="CY658" s="791">
        <f t="shared" si="695"/>
        <v>0</v>
      </c>
      <c r="CZ658" s="791">
        <f t="shared" si="696"/>
        <v>0</v>
      </c>
      <c r="DA658" s="791">
        <f t="shared" si="697"/>
        <v>0</v>
      </c>
      <c r="DC658" s="623">
        <f t="shared" si="681"/>
        <v>0</v>
      </c>
      <c r="DD658" s="789">
        <f t="shared" si="685"/>
        <v>0</v>
      </c>
      <c r="DF658" s="791">
        <f t="shared" si="686"/>
        <v>0</v>
      </c>
      <c r="DH658" s="791">
        <f t="shared" si="687"/>
        <v>0</v>
      </c>
      <c r="DU658" s="793">
        <f t="shared" si="682"/>
        <v>6000</v>
      </c>
      <c r="DV658" s="794">
        <f t="shared" si="644"/>
        <v>2000</v>
      </c>
      <c r="DW658" s="794">
        <f t="shared" si="698"/>
        <v>2000</v>
      </c>
      <c r="DX658" s="794">
        <f t="shared" si="688"/>
        <v>4000</v>
      </c>
      <c r="DY658" s="794">
        <f t="shared" si="689"/>
        <v>4000</v>
      </c>
      <c r="EG658" s="621"/>
    </row>
    <row r="659" spans="1:137" s="623" customFormat="1" hidden="1" x14ac:dyDescent="0.25">
      <c r="A659" s="778">
        <v>2026</v>
      </c>
      <c r="B659" s="778">
        <v>479</v>
      </c>
      <c r="C659" s="778" t="s">
        <v>58</v>
      </c>
      <c r="D659" s="778">
        <v>3000654</v>
      </c>
      <c r="E659" s="778">
        <v>5005020</v>
      </c>
      <c r="F659" s="778" t="s">
        <v>2269</v>
      </c>
      <c r="G659" s="778" t="s">
        <v>2270</v>
      </c>
      <c r="H659" s="778">
        <v>93</v>
      </c>
      <c r="I659" s="779" t="s">
        <v>992</v>
      </c>
      <c r="J659" s="780" t="s">
        <v>10</v>
      </c>
      <c r="K659" s="780" t="s">
        <v>60</v>
      </c>
      <c r="L659" s="778" t="str">
        <f t="shared" si="683"/>
        <v>2.3</v>
      </c>
      <c r="M659" s="781" t="s">
        <v>62</v>
      </c>
      <c r="N659" s="781"/>
      <c r="O659" s="778" t="s">
        <v>3373</v>
      </c>
      <c r="P659" s="778" t="s">
        <v>65</v>
      </c>
      <c r="Q659" s="782">
        <v>1</v>
      </c>
      <c r="R659" s="320">
        <v>3000</v>
      </c>
      <c r="S659" s="778">
        <v>30</v>
      </c>
      <c r="T659" s="778">
        <v>30</v>
      </c>
      <c r="U659" s="778"/>
      <c r="V659" s="778"/>
      <c r="W659" s="321"/>
      <c r="X659" s="321"/>
      <c r="Y659" s="321"/>
      <c r="Z659" s="322"/>
      <c r="AA659" s="322"/>
      <c r="AB659" s="322"/>
      <c r="AC659" s="322"/>
      <c r="AD659" s="322"/>
      <c r="AE659" s="320">
        <f t="shared" si="646"/>
        <v>6000</v>
      </c>
      <c r="AF659" s="327">
        <f t="shared" si="674"/>
        <v>3000</v>
      </c>
      <c r="AG659" s="327">
        <f t="shared" si="675"/>
        <v>3000</v>
      </c>
      <c r="AH659" s="327"/>
      <c r="AI659" s="327"/>
      <c r="AJ659" s="327"/>
      <c r="AK659" s="327"/>
      <c r="AL659" s="327"/>
      <c r="AM659" s="327"/>
      <c r="AN659" s="327"/>
      <c r="AO659" s="327"/>
      <c r="AP659" s="327"/>
      <c r="AQ659" s="327"/>
      <c r="AR659" s="264">
        <f t="shared" si="676"/>
        <v>6000</v>
      </c>
      <c r="AS659" s="623" t="s">
        <v>2578</v>
      </c>
      <c r="AT659" s="860"/>
      <c r="BA659" s="830"/>
      <c r="BB659" s="623" t="s">
        <v>995</v>
      </c>
      <c r="BC659" s="623" t="s">
        <v>3374</v>
      </c>
      <c r="BD659" s="623" t="s">
        <v>3375</v>
      </c>
      <c r="BE659" s="623" t="s">
        <v>3376</v>
      </c>
      <c r="BF659" s="784">
        <v>46076</v>
      </c>
      <c r="BH659" s="639"/>
      <c r="BI659" s="639"/>
      <c r="BK659" s="639"/>
      <c r="BN659" s="639"/>
      <c r="BO659" s="639"/>
      <c r="BP659" s="639"/>
      <c r="BQ659" s="639"/>
      <c r="BR659" s="639"/>
      <c r="BS659" s="830" t="s">
        <v>2996</v>
      </c>
      <c r="BT659" s="830" t="s">
        <v>1661</v>
      </c>
      <c r="BU659" s="830" t="s">
        <v>1276</v>
      </c>
      <c r="BV659" s="866" t="s">
        <v>3377</v>
      </c>
      <c r="BW659" s="658">
        <v>10028682935</v>
      </c>
      <c r="BX659" s="790">
        <v>3000</v>
      </c>
      <c r="BY659" s="629">
        <v>46077</v>
      </c>
      <c r="BZ659" s="618">
        <v>46081</v>
      </c>
      <c r="CA659" s="788"/>
      <c r="CB659" s="623">
        <f t="shared" si="647"/>
        <v>30</v>
      </c>
      <c r="CC659" s="789">
        <f t="shared" si="690"/>
        <v>3000</v>
      </c>
      <c r="CD659" s="786"/>
      <c r="CE659" s="791">
        <f t="shared" si="677"/>
        <v>0</v>
      </c>
      <c r="CG659" s="791">
        <f t="shared" si="678"/>
        <v>0</v>
      </c>
      <c r="CH659" s="790">
        <f t="shared" si="684"/>
        <v>3000</v>
      </c>
      <c r="CI659" s="790">
        <f t="shared" si="691"/>
        <v>3000</v>
      </c>
      <c r="CJ659" s="788"/>
      <c r="CK659" s="623">
        <f t="shared" si="648"/>
        <v>30</v>
      </c>
      <c r="CL659" s="790">
        <f t="shared" si="649"/>
        <v>3000</v>
      </c>
      <c r="CM659" s="623">
        <v>5</v>
      </c>
      <c r="CN659" s="790">
        <v>500</v>
      </c>
      <c r="CO659" s="623">
        <v>5</v>
      </c>
      <c r="CP659" s="790">
        <v>500</v>
      </c>
      <c r="CQ659" s="791">
        <f t="shared" si="679"/>
        <v>2500</v>
      </c>
      <c r="CR659" s="791">
        <f t="shared" si="680"/>
        <v>500</v>
      </c>
      <c r="CS659" s="831"/>
      <c r="CU659" s="789"/>
      <c r="CW659" s="791"/>
      <c r="CY659" s="791"/>
      <c r="CZ659" s="791"/>
      <c r="DA659" s="791"/>
      <c r="DC659" s="623">
        <f t="shared" si="681"/>
        <v>0</v>
      </c>
      <c r="DD659" s="789">
        <f t="shared" si="685"/>
        <v>0</v>
      </c>
      <c r="DF659" s="791">
        <f t="shared" si="686"/>
        <v>0</v>
      </c>
      <c r="DH659" s="791">
        <f t="shared" si="687"/>
        <v>0</v>
      </c>
      <c r="DU659" s="793">
        <f t="shared" si="682"/>
        <v>6000</v>
      </c>
      <c r="DV659" s="794">
        <f t="shared" si="644"/>
        <v>500</v>
      </c>
      <c r="DW659" s="794">
        <f t="shared" si="698"/>
        <v>500</v>
      </c>
      <c r="DX659" s="794">
        <f t="shared" si="688"/>
        <v>5500</v>
      </c>
      <c r="DY659" s="794">
        <f t="shared" si="689"/>
        <v>5500</v>
      </c>
      <c r="EG659" s="621"/>
    </row>
    <row r="660" spans="1:137" s="623" customFormat="1" ht="30" hidden="1" x14ac:dyDescent="0.25">
      <c r="A660" s="778">
        <v>2026</v>
      </c>
      <c r="B660" s="778">
        <v>479</v>
      </c>
      <c r="C660" s="778" t="s">
        <v>58</v>
      </c>
      <c r="D660" s="778">
        <v>3000654</v>
      </c>
      <c r="E660" s="778">
        <v>5005020</v>
      </c>
      <c r="F660" s="778" t="s">
        <v>2269</v>
      </c>
      <c r="G660" s="778" t="s">
        <v>2270</v>
      </c>
      <c r="H660" s="778">
        <v>93</v>
      </c>
      <c r="I660" s="779" t="s">
        <v>992</v>
      </c>
      <c r="J660" s="780" t="s">
        <v>10</v>
      </c>
      <c r="K660" s="780" t="s">
        <v>60</v>
      </c>
      <c r="L660" s="778" t="str">
        <f t="shared" si="683"/>
        <v>2.3</v>
      </c>
      <c r="M660" s="781" t="s">
        <v>62</v>
      </c>
      <c r="N660" s="781"/>
      <c r="O660" s="778" t="s">
        <v>3373</v>
      </c>
      <c r="P660" s="778" t="s">
        <v>65</v>
      </c>
      <c r="Q660" s="782">
        <v>1</v>
      </c>
      <c r="R660" s="320">
        <v>3000</v>
      </c>
      <c r="S660" s="778">
        <v>30</v>
      </c>
      <c r="T660" s="778">
        <v>30</v>
      </c>
      <c r="U660" s="778"/>
      <c r="V660" s="778"/>
      <c r="W660" s="321"/>
      <c r="X660" s="321"/>
      <c r="Y660" s="321"/>
      <c r="Z660" s="322"/>
      <c r="AA660" s="322"/>
      <c r="AB660" s="322"/>
      <c r="AC660" s="322"/>
      <c r="AD660" s="322"/>
      <c r="AE660" s="320">
        <f t="shared" si="646"/>
        <v>6000</v>
      </c>
      <c r="AF660" s="327">
        <f t="shared" si="674"/>
        <v>3000</v>
      </c>
      <c r="AG660" s="327">
        <f t="shared" si="675"/>
        <v>3000</v>
      </c>
      <c r="AH660" s="327"/>
      <c r="AI660" s="327"/>
      <c r="AJ660" s="327"/>
      <c r="AK660" s="327"/>
      <c r="AL660" s="327"/>
      <c r="AM660" s="327"/>
      <c r="AN660" s="327"/>
      <c r="AO660" s="327"/>
      <c r="AP660" s="327"/>
      <c r="AQ660" s="327"/>
      <c r="AR660" s="264">
        <f t="shared" si="676"/>
        <v>6000</v>
      </c>
      <c r="AS660" s="623" t="s">
        <v>2578</v>
      </c>
      <c r="AT660" s="860"/>
      <c r="BA660" s="830"/>
      <c r="BB660" s="623" t="s">
        <v>995</v>
      </c>
      <c r="BC660" s="623" t="s">
        <v>3374</v>
      </c>
      <c r="BD660" s="623" t="s">
        <v>3375</v>
      </c>
      <c r="BE660" s="623" t="s">
        <v>3376</v>
      </c>
      <c r="BF660" s="784">
        <v>46076</v>
      </c>
      <c r="BH660" s="639"/>
      <c r="BI660" s="639"/>
      <c r="BJ660" s="623" t="s">
        <v>3362</v>
      </c>
      <c r="BK660" s="639"/>
      <c r="BN660" s="639"/>
      <c r="BO660" s="639"/>
      <c r="BP660" s="639" t="s">
        <v>3378</v>
      </c>
      <c r="BQ660" s="639"/>
      <c r="BR660" s="639"/>
      <c r="BS660" s="830" t="s">
        <v>3379</v>
      </c>
      <c r="BT660" s="830" t="s">
        <v>3380</v>
      </c>
      <c r="BU660" s="830" t="s">
        <v>3381</v>
      </c>
      <c r="BV660" s="659" t="s">
        <v>3382</v>
      </c>
      <c r="BW660" s="658">
        <v>10419917716</v>
      </c>
      <c r="BX660" s="790">
        <v>3000</v>
      </c>
      <c r="BY660" s="629">
        <v>46080</v>
      </c>
      <c r="BZ660" s="618">
        <v>46081</v>
      </c>
      <c r="CA660" s="788"/>
      <c r="CB660" s="623">
        <f t="shared" si="647"/>
        <v>30</v>
      </c>
      <c r="CC660" s="789">
        <f t="shared" si="690"/>
        <v>3000</v>
      </c>
      <c r="CD660" s="786"/>
      <c r="CE660" s="791">
        <f t="shared" si="677"/>
        <v>0</v>
      </c>
      <c r="CG660" s="791">
        <f t="shared" si="678"/>
        <v>0</v>
      </c>
      <c r="CH660" s="790">
        <f t="shared" si="684"/>
        <v>3000</v>
      </c>
      <c r="CI660" s="790">
        <f t="shared" si="691"/>
        <v>3000</v>
      </c>
      <c r="CJ660" s="788"/>
      <c r="CK660" s="623">
        <f t="shared" si="648"/>
        <v>30</v>
      </c>
      <c r="CL660" s="790">
        <f t="shared" si="649"/>
        <v>3000</v>
      </c>
      <c r="CM660" s="623">
        <v>5</v>
      </c>
      <c r="CN660" s="790">
        <v>500</v>
      </c>
      <c r="CO660" s="623">
        <v>5</v>
      </c>
      <c r="CP660" s="790">
        <v>500</v>
      </c>
      <c r="CQ660" s="791">
        <f t="shared" si="679"/>
        <v>2500</v>
      </c>
      <c r="CR660" s="791">
        <f t="shared" si="680"/>
        <v>500</v>
      </c>
      <c r="CS660" s="831"/>
      <c r="CU660" s="789"/>
      <c r="CW660" s="791"/>
      <c r="CY660" s="791"/>
      <c r="CZ660" s="791"/>
      <c r="DA660" s="791"/>
      <c r="DC660" s="623">
        <f t="shared" si="681"/>
        <v>0</v>
      </c>
      <c r="DD660" s="789">
        <f t="shared" si="685"/>
        <v>0</v>
      </c>
      <c r="DF660" s="791">
        <f t="shared" si="686"/>
        <v>0</v>
      </c>
      <c r="DH660" s="791">
        <f t="shared" si="687"/>
        <v>0</v>
      </c>
      <c r="DU660" s="793">
        <f t="shared" si="682"/>
        <v>6000</v>
      </c>
      <c r="DV660" s="794">
        <f t="shared" ref="DV660:DV723" si="699">CE660+CN660+CW660+DF660</f>
        <v>500</v>
      </c>
      <c r="DW660" s="794">
        <f t="shared" si="698"/>
        <v>500</v>
      </c>
      <c r="DX660" s="794">
        <f t="shared" si="688"/>
        <v>5500</v>
      </c>
      <c r="DY660" s="794">
        <f t="shared" si="689"/>
        <v>5500</v>
      </c>
      <c r="EG660" s="621"/>
    </row>
    <row r="661" spans="1:137" s="623" customFormat="1" hidden="1" x14ac:dyDescent="0.25">
      <c r="A661" s="778">
        <v>2026</v>
      </c>
      <c r="B661" s="778">
        <v>479</v>
      </c>
      <c r="C661" s="778" t="s">
        <v>58</v>
      </c>
      <c r="D661" s="778">
        <v>3000654</v>
      </c>
      <c r="E661" s="778">
        <v>5005020</v>
      </c>
      <c r="F661" s="778" t="s">
        <v>2269</v>
      </c>
      <c r="G661" s="778" t="s">
        <v>2270</v>
      </c>
      <c r="H661" s="778">
        <v>93</v>
      </c>
      <c r="I661" s="779" t="s">
        <v>992</v>
      </c>
      <c r="J661" s="780" t="s">
        <v>10</v>
      </c>
      <c r="K661" s="780" t="s">
        <v>60</v>
      </c>
      <c r="L661" s="778" t="str">
        <f t="shared" si="683"/>
        <v>2.3</v>
      </c>
      <c r="M661" s="781" t="s">
        <v>62</v>
      </c>
      <c r="N661" s="781"/>
      <c r="O661" s="778" t="s">
        <v>3373</v>
      </c>
      <c r="P661" s="778" t="s">
        <v>65</v>
      </c>
      <c r="Q661" s="782">
        <v>1</v>
      </c>
      <c r="R661" s="320">
        <v>3000</v>
      </c>
      <c r="S661" s="778">
        <v>30</v>
      </c>
      <c r="T661" s="778">
        <v>30</v>
      </c>
      <c r="U661" s="778"/>
      <c r="V661" s="778"/>
      <c r="W661" s="321"/>
      <c r="X661" s="321"/>
      <c r="Y661" s="321"/>
      <c r="Z661" s="322"/>
      <c r="AA661" s="322"/>
      <c r="AB661" s="322"/>
      <c r="AC661" s="322"/>
      <c r="AD661" s="322"/>
      <c r="AE661" s="320">
        <f t="shared" si="646"/>
        <v>6000</v>
      </c>
      <c r="AF661" s="327">
        <f t="shared" ref="AF661:AF688" si="700">+$R661*(S661/30)*Q661</f>
        <v>3000</v>
      </c>
      <c r="AG661" s="327">
        <f t="shared" ref="AG661:AG688" si="701">+$R661*(T661/30)*Q661</f>
        <v>3000</v>
      </c>
      <c r="AH661" s="327"/>
      <c r="AI661" s="327"/>
      <c r="AJ661" s="327"/>
      <c r="AK661" s="327"/>
      <c r="AL661" s="327"/>
      <c r="AM661" s="327"/>
      <c r="AN661" s="327"/>
      <c r="AO661" s="327"/>
      <c r="AP661" s="327"/>
      <c r="AQ661" s="327"/>
      <c r="AR661" s="264">
        <f t="shared" ref="AR661:AR687" si="702">+ROUNDUP(SUM(AF661:AQ661),0)</f>
        <v>6000</v>
      </c>
      <c r="AS661" s="623" t="s">
        <v>2578</v>
      </c>
      <c r="AT661" s="860"/>
      <c r="BA661" s="830"/>
      <c r="BB661" s="623" t="s">
        <v>995</v>
      </c>
      <c r="BC661" s="623" t="s">
        <v>3374</v>
      </c>
      <c r="BD661" s="623" t="s">
        <v>3375</v>
      </c>
      <c r="BE661" s="623" t="s">
        <v>3376</v>
      </c>
      <c r="BF661" s="784">
        <v>46076</v>
      </c>
      <c r="BH661" s="639"/>
      <c r="BI661" s="639"/>
      <c r="BJ661" s="639" t="s">
        <v>3362</v>
      </c>
      <c r="BK661" s="639" t="s">
        <v>3362</v>
      </c>
      <c r="BN661" s="639"/>
      <c r="BO661" s="639"/>
      <c r="BP661" s="639" t="s">
        <v>3378</v>
      </c>
      <c r="BQ661" s="639"/>
      <c r="BR661" s="639"/>
      <c r="BS661" s="830" t="s">
        <v>1835</v>
      </c>
      <c r="BT661" s="830" t="s">
        <v>1141</v>
      </c>
      <c r="BU661" s="830" t="s">
        <v>3383</v>
      </c>
      <c r="BV661" s="659" t="s">
        <v>3384</v>
      </c>
      <c r="BW661" s="658">
        <v>10107838894</v>
      </c>
      <c r="BX661" s="790">
        <v>3000</v>
      </c>
      <c r="BY661" s="629">
        <v>46080</v>
      </c>
      <c r="BZ661" s="618">
        <v>46081</v>
      </c>
      <c r="CA661" s="788"/>
      <c r="CB661" s="623">
        <f t="shared" si="647"/>
        <v>30</v>
      </c>
      <c r="CC661" s="789">
        <f t="shared" si="690"/>
        <v>3000</v>
      </c>
      <c r="CD661" s="786"/>
      <c r="CE661" s="791">
        <f t="shared" si="677"/>
        <v>0</v>
      </c>
      <c r="CG661" s="791">
        <f t="shared" si="678"/>
        <v>0</v>
      </c>
      <c r="CH661" s="790">
        <f t="shared" si="684"/>
        <v>3000</v>
      </c>
      <c r="CI661" s="790">
        <f t="shared" si="691"/>
        <v>3000</v>
      </c>
      <c r="CJ661" s="788"/>
      <c r="CK661" s="623">
        <f t="shared" si="648"/>
        <v>30</v>
      </c>
      <c r="CL661" s="790">
        <f t="shared" si="649"/>
        <v>3000</v>
      </c>
      <c r="CM661" s="623">
        <v>5</v>
      </c>
      <c r="CN661" s="790">
        <v>500</v>
      </c>
      <c r="CO661" s="623">
        <v>5</v>
      </c>
      <c r="CP661" s="790">
        <v>500</v>
      </c>
      <c r="CQ661" s="791">
        <f t="shared" si="679"/>
        <v>2500</v>
      </c>
      <c r="CR661" s="791">
        <f t="shared" si="680"/>
        <v>500</v>
      </c>
      <c r="CS661" s="831"/>
      <c r="CU661" s="789"/>
      <c r="CW661" s="791"/>
      <c r="CY661" s="791"/>
      <c r="CZ661" s="791"/>
      <c r="DA661" s="791"/>
      <c r="DC661" s="623">
        <f t="shared" si="681"/>
        <v>0</v>
      </c>
      <c r="DD661" s="789">
        <f t="shared" si="685"/>
        <v>0</v>
      </c>
      <c r="DF661" s="791">
        <f t="shared" si="686"/>
        <v>0</v>
      </c>
      <c r="DH661" s="791">
        <f t="shared" si="687"/>
        <v>0</v>
      </c>
      <c r="DU661" s="793">
        <f t="shared" si="682"/>
        <v>6000</v>
      </c>
      <c r="DV661" s="794">
        <f t="shared" si="699"/>
        <v>500</v>
      </c>
      <c r="DW661" s="794">
        <f t="shared" si="698"/>
        <v>500</v>
      </c>
      <c r="DX661" s="794">
        <f t="shared" si="688"/>
        <v>5500</v>
      </c>
      <c r="DY661" s="794">
        <f t="shared" si="689"/>
        <v>5500</v>
      </c>
      <c r="EG661" s="621"/>
    </row>
    <row r="662" spans="1:137" s="623" customFormat="1" ht="30" hidden="1" x14ac:dyDescent="0.25">
      <c r="A662" s="778">
        <v>2026</v>
      </c>
      <c r="B662" s="778">
        <v>479</v>
      </c>
      <c r="C662" s="778" t="s">
        <v>58</v>
      </c>
      <c r="D662" s="778">
        <v>3000654</v>
      </c>
      <c r="E662" s="778">
        <v>5005020</v>
      </c>
      <c r="F662" s="778" t="s">
        <v>2269</v>
      </c>
      <c r="G662" s="778" t="s">
        <v>2270</v>
      </c>
      <c r="H662" s="778">
        <v>93</v>
      </c>
      <c r="I662" s="779" t="s">
        <v>992</v>
      </c>
      <c r="J662" s="780" t="s">
        <v>10</v>
      </c>
      <c r="K662" s="780" t="s">
        <v>60</v>
      </c>
      <c r="L662" s="778" t="str">
        <f t="shared" si="683"/>
        <v>2.3</v>
      </c>
      <c r="M662" s="781" t="s">
        <v>62</v>
      </c>
      <c r="N662" s="781"/>
      <c r="O662" s="778" t="s">
        <v>3373</v>
      </c>
      <c r="P662" s="778" t="s">
        <v>65</v>
      </c>
      <c r="Q662" s="782">
        <v>1</v>
      </c>
      <c r="R662" s="320">
        <v>3000</v>
      </c>
      <c r="S662" s="778">
        <v>30</v>
      </c>
      <c r="T662" s="778">
        <v>30</v>
      </c>
      <c r="U662" s="778"/>
      <c r="V662" s="778"/>
      <c r="W662" s="321"/>
      <c r="X662" s="321"/>
      <c r="Y662" s="321"/>
      <c r="Z662" s="322"/>
      <c r="AA662" s="322"/>
      <c r="AB662" s="322"/>
      <c r="AC662" s="322"/>
      <c r="AD662" s="322"/>
      <c r="AE662" s="320">
        <f t="shared" si="646"/>
        <v>6000</v>
      </c>
      <c r="AF662" s="327">
        <f t="shared" si="700"/>
        <v>3000</v>
      </c>
      <c r="AG662" s="327">
        <f t="shared" si="701"/>
        <v>3000</v>
      </c>
      <c r="AH662" s="327"/>
      <c r="AI662" s="327"/>
      <c r="AJ662" s="327"/>
      <c r="AK662" s="327"/>
      <c r="AL662" s="327"/>
      <c r="AM662" s="327"/>
      <c r="AN662" s="327"/>
      <c r="AO662" s="327"/>
      <c r="AP662" s="327"/>
      <c r="AQ662" s="327"/>
      <c r="AR662" s="264">
        <f t="shared" si="702"/>
        <v>6000</v>
      </c>
      <c r="AS662" s="623" t="s">
        <v>2578</v>
      </c>
      <c r="AT662" s="860"/>
      <c r="BA662" s="830"/>
      <c r="BB662" s="623" t="s">
        <v>995</v>
      </c>
      <c r="BC662" s="623" t="s">
        <v>3374</v>
      </c>
      <c r="BD662" s="623" t="s">
        <v>3375</v>
      </c>
      <c r="BE662" s="623" t="s">
        <v>3376</v>
      </c>
      <c r="BF662" s="784">
        <v>46076</v>
      </c>
      <c r="BH662" s="639"/>
      <c r="BI662" s="639"/>
      <c r="BK662" s="639"/>
      <c r="BN662" s="639"/>
      <c r="BO662" s="639"/>
      <c r="BP662" s="639"/>
      <c r="BQ662" s="639"/>
      <c r="BR662" s="639"/>
      <c r="BS662" s="830" t="s">
        <v>1379</v>
      </c>
      <c r="BT662" s="830" t="s">
        <v>1987</v>
      </c>
      <c r="BU662" s="830" t="s">
        <v>3385</v>
      </c>
      <c r="BV662" s="659" t="s">
        <v>3386</v>
      </c>
      <c r="BW662" s="658" t="s">
        <v>3387</v>
      </c>
      <c r="BX662" s="790">
        <v>3000</v>
      </c>
      <c r="BY662" s="629">
        <v>46077</v>
      </c>
      <c r="BZ662" s="618">
        <v>46081</v>
      </c>
      <c r="CA662" s="788"/>
      <c r="CB662" s="623">
        <f t="shared" si="647"/>
        <v>30</v>
      </c>
      <c r="CC662" s="789">
        <f t="shared" si="690"/>
        <v>3000</v>
      </c>
      <c r="CD662" s="786"/>
      <c r="CE662" s="791">
        <f t="shared" si="677"/>
        <v>0</v>
      </c>
      <c r="CG662" s="791">
        <f t="shared" si="678"/>
        <v>0</v>
      </c>
      <c r="CH662" s="790">
        <f t="shared" si="684"/>
        <v>3000</v>
      </c>
      <c r="CI662" s="790">
        <f t="shared" si="691"/>
        <v>3000</v>
      </c>
      <c r="CJ662" s="788"/>
      <c r="CK662" s="623">
        <f t="shared" si="648"/>
        <v>30</v>
      </c>
      <c r="CL662" s="790">
        <f t="shared" si="649"/>
        <v>3000</v>
      </c>
      <c r="CM662" s="623">
        <v>5</v>
      </c>
      <c r="CN662" s="790">
        <v>500</v>
      </c>
      <c r="CO662" s="623">
        <v>5</v>
      </c>
      <c r="CP662" s="790">
        <v>500</v>
      </c>
      <c r="CQ662" s="791">
        <f t="shared" si="679"/>
        <v>2500</v>
      </c>
      <c r="CR662" s="791">
        <f t="shared" si="680"/>
        <v>500</v>
      </c>
      <c r="CS662" s="831"/>
      <c r="CU662" s="789"/>
      <c r="CW662" s="791"/>
      <c r="CY662" s="791"/>
      <c r="CZ662" s="791"/>
      <c r="DA662" s="791"/>
      <c r="DC662" s="623">
        <f t="shared" si="681"/>
        <v>0</v>
      </c>
      <c r="DD662" s="789">
        <f t="shared" si="685"/>
        <v>0</v>
      </c>
      <c r="DF662" s="791">
        <f t="shared" si="686"/>
        <v>0</v>
      </c>
      <c r="DH662" s="791">
        <f t="shared" si="687"/>
        <v>0</v>
      </c>
      <c r="DU662" s="793">
        <f t="shared" si="682"/>
        <v>6000</v>
      </c>
      <c r="DV662" s="794">
        <f t="shared" si="699"/>
        <v>500</v>
      </c>
      <c r="DW662" s="794">
        <f t="shared" si="698"/>
        <v>500</v>
      </c>
      <c r="DX662" s="794">
        <f t="shared" si="688"/>
        <v>5500</v>
      </c>
      <c r="DY662" s="794">
        <f t="shared" si="689"/>
        <v>5500</v>
      </c>
      <c r="EG662" s="621"/>
    </row>
    <row r="663" spans="1:137" s="623" customFormat="1" ht="30" hidden="1" x14ac:dyDescent="0.25">
      <c r="A663" s="778">
        <v>2026</v>
      </c>
      <c r="B663" s="778">
        <v>479</v>
      </c>
      <c r="C663" s="778" t="s">
        <v>58</v>
      </c>
      <c r="D663" s="778">
        <v>3000654</v>
      </c>
      <c r="E663" s="778">
        <v>5005020</v>
      </c>
      <c r="F663" s="778" t="s">
        <v>2269</v>
      </c>
      <c r="G663" s="778" t="s">
        <v>2270</v>
      </c>
      <c r="H663" s="778">
        <v>93</v>
      </c>
      <c r="I663" s="779" t="s">
        <v>992</v>
      </c>
      <c r="J663" s="780" t="s">
        <v>10</v>
      </c>
      <c r="K663" s="780" t="s">
        <v>60</v>
      </c>
      <c r="L663" s="778" t="str">
        <f t="shared" si="683"/>
        <v>2.3</v>
      </c>
      <c r="M663" s="781" t="s">
        <v>62</v>
      </c>
      <c r="N663" s="781"/>
      <c r="O663" s="778" t="s">
        <v>3373</v>
      </c>
      <c r="P663" s="778" t="s">
        <v>65</v>
      </c>
      <c r="Q663" s="782">
        <v>1</v>
      </c>
      <c r="R663" s="320">
        <v>3000</v>
      </c>
      <c r="S663" s="778">
        <v>30</v>
      </c>
      <c r="T663" s="778">
        <v>30</v>
      </c>
      <c r="U663" s="778"/>
      <c r="V663" s="778"/>
      <c r="W663" s="321"/>
      <c r="X663" s="321"/>
      <c r="Y663" s="321"/>
      <c r="Z663" s="322"/>
      <c r="AA663" s="322"/>
      <c r="AB663" s="322"/>
      <c r="AC663" s="322"/>
      <c r="AD663" s="322"/>
      <c r="AE663" s="320">
        <f t="shared" si="646"/>
        <v>6000</v>
      </c>
      <c r="AF663" s="327">
        <f t="shared" si="700"/>
        <v>3000</v>
      </c>
      <c r="AG663" s="327">
        <f t="shared" si="701"/>
        <v>3000</v>
      </c>
      <c r="AH663" s="327"/>
      <c r="AI663" s="327"/>
      <c r="AJ663" s="327"/>
      <c r="AK663" s="327"/>
      <c r="AL663" s="327"/>
      <c r="AM663" s="327"/>
      <c r="AN663" s="327"/>
      <c r="AO663" s="327"/>
      <c r="AP663" s="327"/>
      <c r="AQ663" s="327"/>
      <c r="AR663" s="264">
        <f t="shared" si="702"/>
        <v>6000</v>
      </c>
      <c r="AS663" s="623" t="s">
        <v>2578</v>
      </c>
      <c r="AT663" s="860"/>
      <c r="BA663" s="830"/>
      <c r="BB663" s="623" t="s">
        <v>995</v>
      </c>
      <c r="BC663" s="623" t="s">
        <v>3374</v>
      </c>
      <c r="BD663" s="623" t="s">
        <v>3375</v>
      </c>
      <c r="BE663" s="623" t="s">
        <v>3376</v>
      </c>
      <c r="BF663" s="784">
        <v>46076</v>
      </c>
      <c r="BH663" s="639"/>
      <c r="BI663" s="639"/>
      <c r="BK663" s="639"/>
      <c r="BN663" s="639"/>
      <c r="BO663" s="639"/>
      <c r="BP663" s="639"/>
      <c r="BQ663" s="639"/>
      <c r="BR663" s="639"/>
      <c r="BS663" s="830" t="s">
        <v>1319</v>
      </c>
      <c r="BT663" s="830" t="s">
        <v>1100</v>
      </c>
      <c r="BU663" s="830" t="s">
        <v>3388</v>
      </c>
      <c r="BV663" s="659" t="s">
        <v>3389</v>
      </c>
      <c r="BW663" s="658" t="s">
        <v>3390</v>
      </c>
      <c r="BX663" s="790">
        <v>3000</v>
      </c>
      <c r="BY663" s="629">
        <v>46077</v>
      </c>
      <c r="BZ663" s="618">
        <v>46081</v>
      </c>
      <c r="CA663" s="788"/>
      <c r="CB663" s="623">
        <f t="shared" si="647"/>
        <v>30</v>
      </c>
      <c r="CC663" s="789">
        <f t="shared" si="690"/>
        <v>3000</v>
      </c>
      <c r="CD663" s="786"/>
      <c r="CE663" s="791">
        <f t="shared" si="677"/>
        <v>0</v>
      </c>
      <c r="CG663" s="791">
        <f t="shared" si="678"/>
        <v>0</v>
      </c>
      <c r="CH663" s="790">
        <f t="shared" si="684"/>
        <v>3000</v>
      </c>
      <c r="CI663" s="790">
        <f t="shared" si="691"/>
        <v>3000</v>
      </c>
      <c r="CJ663" s="788"/>
      <c r="CK663" s="623">
        <f t="shared" si="648"/>
        <v>30</v>
      </c>
      <c r="CL663" s="790">
        <f t="shared" si="649"/>
        <v>3000</v>
      </c>
      <c r="CM663" s="623">
        <v>5</v>
      </c>
      <c r="CN663" s="790">
        <v>500</v>
      </c>
      <c r="CO663" s="623">
        <v>5</v>
      </c>
      <c r="CP663" s="790">
        <v>500</v>
      </c>
      <c r="CQ663" s="791">
        <f t="shared" si="679"/>
        <v>2500</v>
      </c>
      <c r="CR663" s="791">
        <f t="shared" si="680"/>
        <v>500</v>
      </c>
      <c r="CS663" s="831"/>
      <c r="CU663" s="789"/>
      <c r="CW663" s="791"/>
      <c r="CY663" s="791"/>
      <c r="CZ663" s="791"/>
      <c r="DA663" s="791"/>
      <c r="DC663" s="623">
        <f t="shared" si="681"/>
        <v>0</v>
      </c>
      <c r="DD663" s="789">
        <f t="shared" si="685"/>
        <v>0</v>
      </c>
      <c r="DF663" s="791">
        <f t="shared" si="686"/>
        <v>0</v>
      </c>
      <c r="DH663" s="791">
        <f t="shared" si="687"/>
        <v>0</v>
      </c>
      <c r="DU663" s="793">
        <f t="shared" si="682"/>
        <v>6000</v>
      </c>
      <c r="DV663" s="794">
        <f t="shared" si="699"/>
        <v>500</v>
      </c>
      <c r="DW663" s="794">
        <f t="shared" si="698"/>
        <v>500</v>
      </c>
      <c r="DX663" s="794">
        <f t="shared" si="688"/>
        <v>5500</v>
      </c>
      <c r="DY663" s="794">
        <f t="shared" si="689"/>
        <v>5500</v>
      </c>
      <c r="EG663" s="621"/>
    </row>
    <row r="664" spans="1:137" s="623" customFormat="1" hidden="1" x14ac:dyDescent="0.25">
      <c r="A664" s="778">
        <v>2026</v>
      </c>
      <c r="B664" s="778">
        <v>479</v>
      </c>
      <c r="C664" s="778" t="s">
        <v>58</v>
      </c>
      <c r="D664" s="778">
        <v>3000654</v>
      </c>
      <c r="E664" s="778">
        <v>5005020</v>
      </c>
      <c r="F664" s="778" t="s">
        <v>2269</v>
      </c>
      <c r="G664" s="778" t="s">
        <v>2270</v>
      </c>
      <c r="H664" s="778">
        <v>93</v>
      </c>
      <c r="I664" s="779" t="s">
        <v>992</v>
      </c>
      <c r="J664" s="780" t="s">
        <v>10</v>
      </c>
      <c r="K664" s="780" t="s">
        <v>60</v>
      </c>
      <c r="L664" s="778" t="str">
        <f t="shared" si="683"/>
        <v>2.3</v>
      </c>
      <c r="M664" s="781" t="s">
        <v>62</v>
      </c>
      <c r="N664" s="781"/>
      <c r="O664" s="778" t="s">
        <v>3373</v>
      </c>
      <c r="P664" s="778" t="s">
        <v>65</v>
      </c>
      <c r="Q664" s="782">
        <v>1</v>
      </c>
      <c r="R664" s="320">
        <v>3000</v>
      </c>
      <c r="S664" s="778">
        <v>30</v>
      </c>
      <c r="T664" s="778">
        <v>30</v>
      </c>
      <c r="U664" s="778"/>
      <c r="V664" s="778"/>
      <c r="W664" s="321"/>
      <c r="X664" s="321"/>
      <c r="Y664" s="321"/>
      <c r="Z664" s="322"/>
      <c r="AA664" s="322"/>
      <c r="AB664" s="322"/>
      <c r="AC664" s="322"/>
      <c r="AD664" s="322"/>
      <c r="AE664" s="320">
        <f t="shared" si="646"/>
        <v>6000</v>
      </c>
      <c r="AF664" s="327">
        <f t="shared" si="700"/>
        <v>3000</v>
      </c>
      <c r="AG664" s="327">
        <f t="shared" si="701"/>
        <v>3000</v>
      </c>
      <c r="AH664" s="327"/>
      <c r="AI664" s="327"/>
      <c r="AJ664" s="327"/>
      <c r="AK664" s="327"/>
      <c r="AL664" s="327"/>
      <c r="AM664" s="327"/>
      <c r="AN664" s="327"/>
      <c r="AO664" s="327"/>
      <c r="AP664" s="327"/>
      <c r="AQ664" s="327"/>
      <c r="AR664" s="264">
        <f t="shared" si="702"/>
        <v>6000</v>
      </c>
      <c r="AS664" s="623" t="s">
        <v>2578</v>
      </c>
      <c r="AT664" s="860"/>
      <c r="BA664" s="830"/>
      <c r="BB664" s="623" t="s">
        <v>995</v>
      </c>
      <c r="BC664" s="623" t="s">
        <v>3374</v>
      </c>
      <c r="BD664" s="623" t="s">
        <v>3375</v>
      </c>
      <c r="BE664" s="623" t="s">
        <v>3376</v>
      </c>
      <c r="BF664" s="784">
        <v>46076</v>
      </c>
      <c r="BH664" s="639"/>
      <c r="BI664" s="639"/>
      <c r="BJ664" s="623" t="s">
        <v>3362</v>
      </c>
      <c r="BK664" s="639"/>
      <c r="BN664" s="639"/>
      <c r="BO664" s="639"/>
      <c r="BP664" s="639" t="s">
        <v>3378</v>
      </c>
      <c r="BQ664" s="639"/>
      <c r="BR664" s="639"/>
      <c r="BS664" s="830" t="s">
        <v>3391</v>
      </c>
      <c r="BT664" s="830" t="s">
        <v>2821</v>
      </c>
      <c r="BU664" s="830" t="s">
        <v>3392</v>
      </c>
      <c r="BV664" s="659" t="s">
        <v>3393</v>
      </c>
      <c r="BW664" s="658">
        <v>10105435245</v>
      </c>
      <c r="BX664" s="790">
        <v>3000</v>
      </c>
      <c r="BY664" s="629">
        <v>46080</v>
      </c>
      <c r="BZ664" s="618">
        <v>46081</v>
      </c>
      <c r="CA664" s="788"/>
      <c r="CB664" s="623">
        <f t="shared" si="647"/>
        <v>30</v>
      </c>
      <c r="CC664" s="789">
        <f t="shared" si="690"/>
        <v>3000</v>
      </c>
      <c r="CD664" s="786"/>
      <c r="CE664" s="791">
        <f t="shared" si="677"/>
        <v>0</v>
      </c>
      <c r="CG664" s="791">
        <f t="shared" si="678"/>
        <v>0</v>
      </c>
      <c r="CH664" s="790">
        <f t="shared" si="684"/>
        <v>3000</v>
      </c>
      <c r="CI664" s="790">
        <f t="shared" si="691"/>
        <v>3000</v>
      </c>
      <c r="CJ664" s="788"/>
      <c r="CK664" s="623">
        <f t="shared" si="648"/>
        <v>30</v>
      </c>
      <c r="CL664" s="790">
        <f t="shared" si="649"/>
        <v>3000</v>
      </c>
      <c r="CM664" s="623">
        <v>5</v>
      </c>
      <c r="CN664" s="790">
        <v>500</v>
      </c>
      <c r="CO664" s="623">
        <v>5</v>
      </c>
      <c r="CP664" s="790">
        <v>500</v>
      </c>
      <c r="CQ664" s="791">
        <f t="shared" si="679"/>
        <v>2500</v>
      </c>
      <c r="CR664" s="791">
        <f t="shared" si="680"/>
        <v>500</v>
      </c>
      <c r="CS664" s="831"/>
      <c r="CU664" s="789"/>
      <c r="CW664" s="791"/>
      <c r="CY664" s="791"/>
      <c r="CZ664" s="791"/>
      <c r="DA664" s="791"/>
      <c r="DC664" s="623">
        <f t="shared" si="681"/>
        <v>0</v>
      </c>
      <c r="DD664" s="789">
        <f t="shared" si="685"/>
        <v>0</v>
      </c>
      <c r="DF664" s="791">
        <f t="shared" si="686"/>
        <v>0</v>
      </c>
      <c r="DH664" s="791">
        <f t="shared" si="687"/>
        <v>0</v>
      </c>
      <c r="DU664" s="793">
        <f t="shared" si="682"/>
        <v>6000</v>
      </c>
      <c r="DV664" s="794">
        <f t="shared" si="699"/>
        <v>500</v>
      </c>
      <c r="DW664" s="794">
        <f t="shared" si="698"/>
        <v>500</v>
      </c>
      <c r="DX664" s="794">
        <f t="shared" si="688"/>
        <v>5500</v>
      </c>
      <c r="DY664" s="794">
        <f t="shared" si="689"/>
        <v>5500</v>
      </c>
      <c r="EG664" s="621"/>
    </row>
    <row r="665" spans="1:137" s="623" customFormat="1" ht="30" hidden="1" x14ac:dyDescent="0.25">
      <c r="A665" s="778">
        <v>2026</v>
      </c>
      <c r="B665" s="778">
        <v>479</v>
      </c>
      <c r="C665" s="778" t="s">
        <v>58</v>
      </c>
      <c r="D665" s="778">
        <v>3000654</v>
      </c>
      <c r="E665" s="778">
        <v>5005020</v>
      </c>
      <c r="F665" s="778" t="s">
        <v>2269</v>
      </c>
      <c r="G665" s="778" t="s">
        <v>2270</v>
      </c>
      <c r="H665" s="778">
        <v>93</v>
      </c>
      <c r="I665" s="779" t="s">
        <v>992</v>
      </c>
      <c r="J665" s="780" t="s">
        <v>10</v>
      </c>
      <c r="K665" s="780" t="s">
        <v>60</v>
      </c>
      <c r="L665" s="778" t="str">
        <f t="shared" si="683"/>
        <v>2.3</v>
      </c>
      <c r="M665" s="781" t="s">
        <v>62</v>
      </c>
      <c r="N665" s="781"/>
      <c r="O665" s="778" t="s">
        <v>3373</v>
      </c>
      <c r="P665" s="778" t="s">
        <v>65</v>
      </c>
      <c r="Q665" s="782">
        <v>1</v>
      </c>
      <c r="R665" s="320">
        <v>3000</v>
      </c>
      <c r="S665" s="778">
        <v>30</v>
      </c>
      <c r="T665" s="778">
        <v>30</v>
      </c>
      <c r="U665" s="778"/>
      <c r="V665" s="778"/>
      <c r="W665" s="321"/>
      <c r="X665" s="321"/>
      <c r="Y665" s="321"/>
      <c r="Z665" s="322"/>
      <c r="AA665" s="322"/>
      <c r="AB665" s="322"/>
      <c r="AC665" s="322"/>
      <c r="AD665" s="322"/>
      <c r="AE665" s="320">
        <f t="shared" si="646"/>
        <v>6000</v>
      </c>
      <c r="AF665" s="327">
        <f t="shared" si="700"/>
        <v>3000</v>
      </c>
      <c r="AG665" s="327">
        <f t="shared" si="701"/>
        <v>3000</v>
      </c>
      <c r="AH665" s="327"/>
      <c r="AI665" s="327"/>
      <c r="AJ665" s="327"/>
      <c r="AK665" s="327"/>
      <c r="AL665" s="327"/>
      <c r="AM665" s="327"/>
      <c r="AN665" s="327"/>
      <c r="AO665" s="327"/>
      <c r="AP665" s="327"/>
      <c r="AQ665" s="327"/>
      <c r="AR665" s="264">
        <f t="shared" si="702"/>
        <v>6000</v>
      </c>
      <c r="AS665" s="623" t="s">
        <v>2578</v>
      </c>
      <c r="AT665" s="860"/>
      <c r="BA665" s="830"/>
      <c r="BB665" s="623" t="s">
        <v>995</v>
      </c>
      <c r="BC665" s="623" t="s">
        <v>3374</v>
      </c>
      <c r="BD665" s="623" t="s">
        <v>3375</v>
      </c>
      <c r="BE665" s="623" t="s">
        <v>3376</v>
      </c>
      <c r="BF665" s="784">
        <v>46076</v>
      </c>
      <c r="BH665" s="639"/>
      <c r="BI665" s="639"/>
      <c r="BK665" s="639"/>
      <c r="BN665" s="639"/>
      <c r="BO665" s="639"/>
      <c r="BP665" s="639"/>
      <c r="BQ665" s="639"/>
      <c r="BR665" s="639"/>
      <c r="BS665" s="830" t="s">
        <v>3394</v>
      </c>
      <c r="BT665" s="830" t="s">
        <v>2369</v>
      </c>
      <c r="BU665" s="830" t="s">
        <v>3395</v>
      </c>
      <c r="BV665" s="659" t="s">
        <v>3396</v>
      </c>
      <c r="BW665" s="658" t="s">
        <v>3397</v>
      </c>
      <c r="BX665" s="790">
        <v>3000</v>
      </c>
      <c r="BY665" s="629">
        <v>46077</v>
      </c>
      <c r="BZ665" s="618">
        <v>46081</v>
      </c>
      <c r="CA665" s="788"/>
      <c r="CB665" s="623">
        <f t="shared" si="647"/>
        <v>30</v>
      </c>
      <c r="CC665" s="789">
        <f t="shared" si="690"/>
        <v>3000</v>
      </c>
      <c r="CD665" s="786"/>
      <c r="CE665" s="791">
        <f t="shared" si="677"/>
        <v>0</v>
      </c>
      <c r="CG665" s="791">
        <f t="shared" si="678"/>
        <v>0</v>
      </c>
      <c r="CH665" s="790">
        <f t="shared" si="684"/>
        <v>3000</v>
      </c>
      <c r="CI665" s="790">
        <f t="shared" si="691"/>
        <v>3000</v>
      </c>
      <c r="CJ665" s="788"/>
      <c r="CK665" s="623">
        <f t="shared" si="648"/>
        <v>30</v>
      </c>
      <c r="CL665" s="790">
        <f t="shared" si="649"/>
        <v>3000</v>
      </c>
      <c r="CM665" s="623">
        <v>5</v>
      </c>
      <c r="CN665" s="790">
        <v>500</v>
      </c>
      <c r="CO665" s="623">
        <v>5</v>
      </c>
      <c r="CP665" s="790">
        <v>500</v>
      </c>
      <c r="CQ665" s="791">
        <f t="shared" si="679"/>
        <v>2500</v>
      </c>
      <c r="CR665" s="791">
        <f t="shared" si="680"/>
        <v>500</v>
      </c>
      <c r="CS665" s="831"/>
      <c r="CU665" s="789"/>
      <c r="CW665" s="791"/>
      <c r="CY665" s="791"/>
      <c r="CZ665" s="791"/>
      <c r="DA665" s="791"/>
      <c r="DC665" s="623">
        <f t="shared" si="681"/>
        <v>0</v>
      </c>
      <c r="DD665" s="789">
        <f t="shared" si="685"/>
        <v>0</v>
      </c>
      <c r="DF665" s="791">
        <f t="shared" si="686"/>
        <v>0</v>
      </c>
      <c r="DH665" s="791">
        <f t="shared" si="687"/>
        <v>0</v>
      </c>
      <c r="DU665" s="793">
        <f t="shared" si="682"/>
        <v>6000</v>
      </c>
      <c r="DV665" s="794">
        <f t="shared" si="699"/>
        <v>500</v>
      </c>
      <c r="DW665" s="794">
        <f t="shared" si="698"/>
        <v>500</v>
      </c>
      <c r="DX665" s="794">
        <f t="shared" si="688"/>
        <v>5500</v>
      </c>
      <c r="DY665" s="794">
        <f t="shared" si="689"/>
        <v>5500</v>
      </c>
      <c r="EG665" s="621"/>
    </row>
    <row r="666" spans="1:137" s="623" customFormat="1" hidden="1" x14ac:dyDescent="0.25">
      <c r="A666" s="778">
        <v>2026</v>
      </c>
      <c r="B666" s="778">
        <v>479</v>
      </c>
      <c r="C666" s="778" t="s">
        <v>58</v>
      </c>
      <c r="D666" s="778">
        <v>3000654</v>
      </c>
      <c r="E666" s="778">
        <v>5005020</v>
      </c>
      <c r="F666" s="778" t="s">
        <v>2269</v>
      </c>
      <c r="G666" s="778" t="s">
        <v>2270</v>
      </c>
      <c r="H666" s="778">
        <v>93</v>
      </c>
      <c r="I666" s="779" t="s">
        <v>992</v>
      </c>
      <c r="J666" s="780" t="s">
        <v>10</v>
      </c>
      <c r="K666" s="780" t="s">
        <v>60</v>
      </c>
      <c r="L666" s="778" t="str">
        <f t="shared" si="683"/>
        <v>2.3</v>
      </c>
      <c r="M666" s="781" t="s">
        <v>62</v>
      </c>
      <c r="N666" s="781"/>
      <c r="O666" s="778" t="s">
        <v>3373</v>
      </c>
      <c r="P666" s="778" t="s">
        <v>65</v>
      </c>
      <c r="Q666" s="782">
        <v>1</v>
      </c>
      <c r="R666" s="320">
        <v>3000</v>
      </c>
      <c r="S666" s="778">
        <v>30</v>
      </c>
      <c r="T666" s="778">
        <v>30</v>
      </c>
      <c r="U666" s="778"/>
      <c r="V666" s="778"/>
      <c r="W666" s="321"/>
      <c r="X666" s="321"/>
      <c r="Y666" s="321"/>
      <c r="Z666" s="322"/>
      <c r="AA666" s="322"/>
      <c r="AB666" s="322"/>
      <c r="AC666" s="322"/>
      <c r="AD666" s="322"/>
      <c r="AE666" s="320">
        <f t="shared" ref="AE666:AE726" si="703">ROUNDUP(IFERROR(IF(OR(P666="LOCADOR",P666="VIATICOS",P666="CAJA CHICA"),IF(P666="LOCADOR",Q666*(R666/30)*SUM(S666:AD666),Q666*R666*SUM(S666:AD666)),R666*SUM(S666:AD666)),""),0)</f>
        <v>6000</v>
      </c>
      <c r="AF666" s="327">
        <f t="shared" si="700"/>
        <v>3000</v>
      </c>
      <c r="AG666" s="327">
        <f t="shared" si="701"/>
        <v>3000</v>
      </c>
      <c r="AH666" s="327"/>
      <c r="AI666" s="327"/>
      <c r="AJ666" s="327"/>
      <c r="AK666" s="327"/>
      <c r="AL666" s="327"/>
      <c r="AM666" s="327"/>
      <c r="AN666" s="327"/>
      <c r="AO666" s="327"/>
      <c r="AP666" s="327"/>
      <c r="AQ666" s="327"/>
      <c r="AR666" s="264">
        <f t="shared" si="702"/>
        <v>6000</v>
      </c>
      <c r="AS666" s="623" t="s">
        <v>2578</v>
      </c>
      <c r="AT666" s="860"/>
      <c r="BA666" s="830"/>
      <c r="BB666" s="623" t="s">
        <v>995</v>
      </c>
      <c r="BC666" s="623" t="s">
        <v>3374</v>
      </c>
      <c r="BD666" s="623" t="s">
        <v>3375</v>
      </c>
      <c r="BE666" s="623" t="s">
        <v>3376</v>
      </c>
      <c r="BF666" s="784">
        <v>46076</v>
      </c>
      <c r="BH666" s="639"/>
      <c r="BI666" s="639"/>
      <c r="BK666" s="639"/>
      <c r="BN666" s="639"/>
      <c r="BO666" s="639"/>
      <c r="BP666" s="639" t="s">
        <v>3378</v>
      </c>
      <c r="BQ666" s="639"/>
      <c r="BR666" s="639"/>
      <c r="BS666" s="830" t="s">
        <v>1450</v>
      </c>
      <c r="BT666" s="830" t="s">
        <v>3363</v>
      </c>
      <c r="BU666" s="830" t="s">
        <v>3398</v>
      </c>
      <c r="BV666" s="659" t="s">
        <v>3399</v>
      </c>
      <c r="BW666" s="659" t="s">
        <v>3400</v>
      </c>
      <c r="BX666" s="790">
        <v>3000</v>
      </c>
      <c r="BY666" s="629">
        <v>46080</v>
      </c>
      <c r="BZ666" s="618">
        <v>46081</v>
      </c>
      <c r="CA666" s="788"/>
      <c r="CB666" s="623">
        <f t="shared" si="647"/>
        <v>30</v>
      </c>
      <c r="CC666" s="789">
        <f t="shared" si="690"/>
        <v>3000</v>
      </c>
      <c r="CD666" s="786"/>
      <c r="CE666" s="791">
        <f t="shared" si="677"/>
        <v>0</v>
      </c>
      <c r="CG666" s="791">
        <f t="shared" si="678"/>
        <v>0</v>
      </c>
      <c r="CH666" s="790">
        <f t="shared" si="684"/>
        <v>3000</v>
      </c>
      <c r="CI666" s="790">
        <f t="shared" si="691"/>
        <v>3000</v>
      </c>
      <c r="CJ666" s="788"/>
      <c r="CK666" s="623">
        <f t="shared" si="648"/>
        <v>30</v>
      </c>
      <c r="CL666" s="790">
        <f t="shared" si="649"/>
        <v>3000</v>
      </c>
      <c r="CM666" s="623">
        <v>5</v>
      </c>
      <c r="CN666" s="790">
        <v>500</v>
      </c>
      <c r="CO666" s="623">
        <v>5</v>
      </c>
      <c r="CP666" s="790">
        <v>500</v>
      </c>
      <c r="CQ666" s="791">
        <f t="shared" si="679"/>
        <v>2500</v>
      </c>
      <c r="CR666" s="791">
        <f t="shared" si="680"/>
        <v>500</v>
      </c>
      <c r="CS666" s="831"/>
      <c r="CU666" s="789"/>
      <c r="CW666" s="791"/>
      <c r="CY666" s="791"/>
      <c r="CZ666" s="791"/>
      <c r="DA666" s="791"/>
      <c r="DC666" s="623">
        <f t="shared" si="681"/>
        <v>0</v>
      </c>
      <c r="DD666" s="789">
        <f t="shared" si="685"/>
        <v>0</v>
      </c>
      <c r="DF666" s="791">
        <f t="shared" si="686"/>
        <v>0</v>
      </c>
      <c r="DH666" s="791">
        <f t="shared" si="687"/>
        <v>0</v>
      </c>
      <c r="DU666" s="793">
        <f t="shared" si="682"/>
        <v>6000</v>
      </c>
      <c r="DV666" s="794">
        <f t="shared" si="699"/>
        <v>500</v>
      </c>
      <c r="DW666" s="794">
        <f t="shared" si="698"/>
        <v>500</v>
      </c>
      <c r="DX666" s="794">
        <f t="shared" si="688"/>
        <v>5500</v>
      </c>
      <c r="DY666" s="794">
        <f t="shared" si="689"/>
        <v>5500</v>
      </c>
      <c r="EG666" s="621"/>
    </row>
    <row r="667" spans="1:137" s="623" customFormat="1" hidden="1" x14ac:dyDescent="0.25">
      <c r="A667" s="778">
        <v>2026</v>
      </c>
      <c r="B667" s="778">
        <v>479</v>
      </c>
      <c r="C667" s="778" t="s">
        <v>58</v>
      </c>
      <c r="D667" s="778">
        <v>3000654</v>
      </c>
      <c r="E667" s="778">
        <v>5005020</v>
      </c>
      <c r="F667" s="778" t="s">
        <v>2269</v>
      </c>
      <c r="G667" s="778" t="s">
        <v>2270</v>
      </c>
      <c r="H667" s="778">
        <v>93</v>
      </c>
      <c r="I667" s="779" t="s">
        <v>992</v>
      </c>
      <c r="J667" s="780" t="s">
        <v>10</v>
      </c>
      <c r="K667" s="780" t="s">
        <v>60</v>
      </c>
      <c r="L667" s="778" t="str">
        <f t="shared" si="683"/>
        <v>2.3</v>
      </c>
      <c r="M667" s="781" t="s">
        <v>62</v>
      </c>
      <c r="N667" s="781"/>
      <c r="O667" s="778" t="s">
        <v>3373</v>
      </c>
      <c r="P667" s="778" t="s">
        <v>65</v>
      </c>
      <c r="Q667" s="782">
        <v>1</v>
      </c>
      <c r="R667" s="320">
        <v>3000</v>
      </c>
      <c r="S667" s="778">
        <v>30</v>
      </c>
      <c r="T667" s="778">
        <v>30</v>
      </c>
      <c r="U667" s="778"/>
      <c r="V667" s="778"/>
      <c r="W667" s="321"/>
      <c r="X667" s="321"/>
      <c r="Y667" s="321"/>
      <c r="Z667" s="322"/>
      <c r="AA667" s="322"/>
      <c r="AB667" s="322"/>
      <c r="AC667" s="322"/>
      <c r="AD667" s="322"/>
      <c r="AE667" s="320">
        <f t="shared" si="703"/>
        <v>6000</v>
      </c>
      <c r="AF667" s="327">
        <f t="shared" si="700"/>
        <v>3000</v>
      </c>
      <c r="AG667" s="327">
        <f t="shared" si="701"/>
        <v>3000</v>
      </c>
      <c r="AH667" s="327"/>
      <c r="AI667" s="327"/>
      <c r="AJ667" s="327"/>
      <c r="AK667" s="327"/>
      <c r="AL667" s="327"/>
      <c r="AM667" s="327"/>
      <c r="AN667" s="327"/>
      <c r="AO667" s="327"/>
      <c r="AP667" s="327"/>
      <c r="AQ667" s="327"/>
      <c r="AR667" s="264">
        <f t="shared" si="702"/>
        <v>6000</v>
      </c>
      <c r="AS667" s="623" t="s">
        <v>2578</v>
      </c>
      <c r="AT667" s="860"/>
      <c r="BA667" s="830"/>
      <c r="BB667" s="623" t="s">
        <v>995</v>
      </c>
      <c r="BC667" s="623" t="s">
        <v>3374</v>
      </c>
      <c r="BD667" s="623" t="s">
        <v>3375</v>
      </c>
      <c r="BE667" s="623" t="s">
        <v>3376</v>
      </c>
      <c r="BF667" s="784">
        <v>46076</v>
      </c>
      <c r="BH667" s="639"/>
      <c r="BI667" s="639"/>
      <c r="BK667" s="639"/>
      <c r="BN667" s="639"/>
      <c r="BO667" s="639"/>
      <c r="BP667" s="639"/>
      <c r="BQ667" s="639"/>
      <c r="BR667" s="639"/>
      <c r="BS667" s="830" t="s">
        <v>1256</v>
      </c>
      <c r="BT667" s="830" t="s">
        <v>1228</v>
      </c>
      <c r="BU667" s="830" t="s">
        <v>3401</v>
      </c>
      <c r="BV667" s="659" t="s">
        <v>3402</v>
      </c>
      <c r="BW667" s="658">
        <v>10479588037</v>
      </c>
      <c r="BX667" s="790">
        <v>3000</v>
      </c>
      <c r="BY667" s="629">
        <v>46077</v>
      </c>
      <c r="BZ667" s="618">
        <v>46081</v>
      </c>
      <c r="CA667" s="788"/>
      <c r="CB667" s="623">
        <f t="shared" ref="CB667:CB684" si="704">S667</f>
        <v>30</v>
      </c>
      <c r="CC667" s="789">
        <f t="shared" si="690"/>
        <v>3000</v>
      </c>
      <c r="CD667" s="786"/>
      <c r="CE667" s="791">
        <f t="shared" si="677"/>
        <v>0</v>
      </c>
      <c r="CG667" s="791">
        <f t="shared" si="678"/>
        <v>0</v>
      </c>
      <c r="CH667" s="790">
        <f t="shared" si="684"/>
        <v>3000</v>
      </c>
      <c r="CI667" s="790">
        <f t="shared" si="691"/>
        <v>3000</v>
      </c>
      <c r="CJ667" s="788"/>
      <c r="CK667" s="623">
        <f t="shared" ref="CK667:CK681" si="705">T667</f>
        <v>30</v>
      </c>
      <c r="CL667" s="790">
        <f t="shared" ref="CL667:CL681" si="706">AG667</f>
        <v>3000</v>
      </c>
      <c r="CM667" s="623">
        <v>5</v>
      </c>
      <c r="CN667" s="790">
        <v>500</v>
      </c>
      <c r="CO667" s="623">
        <v>5</v>
      </c>
      <c r="CP667" s="790">
        <v>500</v>
      </c>
      <c r="CQ667" s="791">
        <f t="shared" si="679"/>
        <v>2500</v>
      </c>
      <c r="CR667" s="791">
        <f t="shared" si="680"/>
        <v>500</v>
      </c>
      <c r="CS667" s="831"/>
      <c r="CU667" s="789"/>
      <c r="CW667" s="791"/>
      <c r="CY667" s="791"/>
      <c r="CZ667" s="791"/>
      <c r="DA667" s="791"/>
      <c r="DC667" s="623">
        <f t="shared" si="681"/>
        <v>0</v>
      </c>
      <c r="DD667" s="789">
        <f t="shared" si="685"/>
        <v>0</v>
      </c>
      <c r="DF667" s="791">
        <f t="shared" si="686"/>
        <v>0</v>
      </c>
      <c r="DH667" s="791">
        <f t="shared" si="687"/>
        <v>0</v>
      </c>
      <c r="DU667" s="793">
        <f t="shared" si="682"/>
        <v>6000</v>
      </c>
      <c r="DV667" s="794">
        <f t="shared" si="699"/>
        <v>500</v>
      </c>
      <c r="DW667" s="794">
        <f t="shared" si="698"/>
        <v>500</v>
      </c>
      <c r="DX667" s="794">
        <f t="shared" si="688"/>
        <v>5500</v>
      </c>
      <c r="DY667" s="794">
        <f t="shared" si="689"/>
        <v>5500</v>
      </c>
      <c r="EG667" s="621"/>
    </row>
    <row r="668" spans="1:137" s="623" customFormat="1" ht="30" hidden="1" x14ac:dyDescent="0.25">
      <c r="A668" s="778">
        <v>2026</v>
      </c>
      <c r="B668" s="778">
        <v>479</v>
      </c>
      <c r="C668" s="778" t="s">
        <v>58</v>
      </c>
      <c r="D668" s="778">
        <v>3000654</v>
      </c>
      <c r="E668" s="778">
        <v>5005020</v>
      </c>
      <c r="F668" s="778" t="s">
        <v>2269</v>
      </c>
      <c r="G668" s="778" t="s">
        <v>2270</v>
      </c>
      <c r="H668" s="778">
        <v>93</v>
      </c>
      <c r="I668" s="779" t="s">
        <v>992</v>
      </c>
      <c r="J668" s="780" t="s">
        <v>10</v>
      </c>
      <c r="K668" s="780" t="s">
        <v>60</v>
      </c>
      <c r="L668" s="778" t="str">
        <f t="shared" si="683"/>
        <v>2.3</v>
      </c>
      <c r="M668" s="781" t="s">
        <v>62</v>
      </c>
      <c r="N668" s="781"/>
      <c r="O668" s="778" t="s">
        <v>3373</v>
      </c>
      <c r="P668" s="778" t="s">
        <v>65</v>
      </c>
      <c r="Q668" s="782">
        <v>1</v>
      </c>
      <c r="R668" s="320">
        <v>3000</v>
      </c>
      <c r="S668" s="778">
        <v>30</v>
      </c>
      <c r="T668" s="778">
        <v>30</v>
      </c>
      <c r="U668" s="778"/>
      <c r="V668" s="778"/>
      <c r="W668" s="321"/>
      <c r="X668" s="321"/>
      <c r="Y668" s="321"/>
      <c r="Z668" s="322"/>
      <c r="AA668" s="322"/>
      <c r="AB668" s="322"/>
      <c r="AC668" s="322"/>
      <c r="AD668" s="322"/>
      <c r="AE668" s="320">
        <f t="shared" si="703"/>
        <v>6000</v>
      </c>
      <c r="AF668" s="327">
        <f t="shared" si="700"/>
        <v>3000</v>
      </c>
      <c r="AG668" s="327">
        <f t="shared" si="701"/>
        <v>3000</v>
      </c>
      <c r="AH668" s="327"/>
      <c r="AI668" s="327"/>
      <c r="AJ668" s="327"/>
      <c r="AK668" s="327"/>
      <c r="AL668" s="327"/>
      <c r="AM668" s="327"/>
      <c r="AN668" s="327"/>
      <c r="AO668" s="327"/>
      <c r="AP668" s="327"/>
      <c r="AQ668" s="327"/>
      <c r="AR668" s="264">
        <f t="shared" si="702"/>
        <v>6000</v>
      </c>
      <c r="AS668" s="623" t="s">
        <v>2578</v>
      </c>
      <c r="AT668" s="860"/>
      <c r="BA668" s="830"/>
      <c r="BB668" s="623" t="s">
        <v>995</v>
      </c>
      <c r="BC668" s="623" t="s">
        <v>3374</v>
      </c>
      <c r="BD668" s="623" t="s">
        <v>3375</v>
      </c>
      <c r="BE668" s="623" t="s">
        <v>3376</v>
      </c>
      <c r="BF668" s="784">
        <v>46076</v>
      </c>
      <c r="BH668" s="639"/>
      <c r="BI668" s="639"/>
      <c r="BJ668" s="639" t="s">
        <v>3362</v>
      </c>
      <c r="BK668" s="639"/>
      <c r="BN668" s="639"/>
      <c r="BO668" s="639"/>
      <c r="BP668" s="639" t="s">
        <v>3378</v>
      </c>
      <c r="BQ668" s="639"/>
      <c r="BR668" s="639"/>
      <c r="BS668" s="830" t="s">
        <v>2462</v>
      </c>
      <c r="BT668" s="830" t="s">
        <v>1197</v>
      </c>
      <c r="BU668" s="830" t="s">
        <v>2125</v>
      </c>
      <c r="BV668" s="866" t="s">
        <v>3403</v>
      </c>
      <c r="BW668" s="658">
        <v>10096117316</v>
      </c>
      <c r="BX668" s="790">
        <v>3000</v>
      </c>
      <c r="BY668" s="629">
        <v>46080</v>
      </c>
      <c r="BZ668" s="618">
        <v>46081</v>
      </c>
      <c r="CA668" s="788"/>
      <c r="CB668" s="623">
        <f t="shared" si="704"/>
        <v>30</v>
      </c>
      <c r="CC668" s="789">
        <f t="shared" si="690"/>
        <v>3000</v>
      </c>
      <c r="CD668" s="786"/>
      <c r="CE668" s="791">
        <f t="shared" si="677"/>
        <v>0</v>
      </c>
      <c r="CG668" s="791">
        <f t="shared" si="678"/>
        <v>0</v>
      </c>
      <c r="CH668" s="790">
        <f t="shared" si="684"/>
        <v>3000</v>
      </c>
      <c r="CI668" s="790">
        <f t="shared" si="691"/>
        <v>3000</v>
      </c>
      <c r="CJ668" s="788"/>
      <c r="CK668" s="623">
        <f t="shared" si="705"/>
        <v>30</v>
      </c>
      <c r="CL668" s="790">
        <f t="shared" si="706"/>
        <v>3000</v>
      </c>
      <c r="CM668" s="623">
        <v>5</v>
      </c>
      <c r="CN668" s="790">
        <v>500</v>
      </c>
      <c r="CO668" s="623">
        <v>5</v>
      </c>
      <c r="CP668" s="790">
        <v>500</v>
      </c>
      <c r="CQ668" s="791">
        <f t="shared" si="679"/>
        <v>2500</v>
      </c>
      <c r="CR668" s="791">
        <f t="shared" si="680"/>
        <v>500</v>
      </c>
      <c r="CS668" s="831"/>
      <c r="CU668" s="789"/>
      <c r="CW668" s="791"/>
      <c r="CY668" s="791"/>
      <c r="CZ668" s="791"/>
      <c r="DA668" s="791"/>
      <c r="DC668" s="623">
        <f t="shared" si="681"/>
        <v>0</v>
      </c>
      <c r="DD668" s="789">
        <f t="shared" si="685"/>
        <v>0</v>
      </c>
      <c r="DF668" s="791">
        <f t="shared" si="686"/>
        <v>0</v>
      </c>
      <c r="DH668" s="791">
        <f t="shared" si="687"/>
        <v>0</v>
      </c>
      <c r="DU668" s="793">
        <f t="shared" si="682"/>
        <v>6000</v>
      </c>
      <c r="DV668" s="794">
        <f t="shared" si="699"/>
        <v>500</v>
      </c>
      <c r="DW668" s="794">
        <f t="shared" si="698"/>
        <v>500</v>
      </c>
      <c r="DX668" s="794">
        <f t="shared" si="688"/>
        <v>5500</v>
      </c>
      <c r="DY668" s="794">
        <f t="shared" si="689"/>
        <v>5500</v>
      </c>
      <c r="EG668" s="621"/>
    </row>
    <row r="669" spans="1:137" s="623" customFormat="1" hidden="1" x14ac:dyDescent="0.25">
      <c r="A669" s="778">
        <v>2026</v>
      </c>
      <c r="B669" s="778">
        <v>479</v>
      </c>
      <c r="C669" s="778" t="s">
        <v>58</v>
      </c>
      <c r="D669" s="778">
        <v>3000654</v>
      </c>
      <c r="E669" s="778">
        <v>5005020</v>
      </c>
      <c r="F669" s="778" t="s">
        <v>2269</v>
      </c>
      <c r="G669" s="778" t="s">
        <v>2270</v>
      </c>
      <c r="H669" s="778">
        <v>93</v>
      </c>
      <c r="I669" s="779" t="s">
        <v>992</v>
      </c>
      <c r="J669" s="780" t="s">
        <v>10</v>
      </c>
      <c r="K669" s="780" t="s">
        <v>60</v>
      </c>
      <c r="L669" s="778" t="str">
        <f t="shared" si="683"/>
        <v>2.3</v>
      </c>
      <c r="M669" s="781" t="s">
        <v>62</v>
      </c>
      <c r="N669" s="781"/>
      <c r="O669" s="778" t="s">
        <v>3373</v>
      </c>
      <c r="P669" s="778" t="s">
        <v>65</v>
      </c>
      <c r="Q669" s="782">
        <v>1</v>
      </c>
      <c r="R669" s="320">
        <v>3000</v>
      </c>
      <c r="S669" s="778">
        <v>30</v>
      </c>
      <c r="T669" s="778">
        <v>30</v>
      </c>
      <c r="U669" s="778"/>
      <c r="V669" s="778"/>
      <c r="W669" s="321"/>
      <c r="X669" s="321"/>
      <c r="Y669" s="321"/>
      <c r="Z669" s="322"/>
      <c r="AA669" s="322"/>
      <c r="AB669" s="322"/>
      <c r="AC669" s="322"/>
      <c r="AD669" s="322"/>
      <c r="AE669" s="320">
        <f t="shared" si="703"/>
        <v>6000</v>
      </c>
      <c r="AF669" s="327">
        <f t="shared" si="700"/>
        <v>3000</v>
      </c>
      <c r="AG669" s="327">
        <f t="shared" si="701"/>
        <v>3000</v>
      </c>
      <c r="AH669" s="327"/>
      <c r="AI669" s="327"/>
      <c r="AJ669" s="327"/>
      <c r="AK669" s="327"/>
      <c r="AL669" s="327"/>
      <c r="AM669" s="327"/>
      <c r="AN669" s="327"/>
      <c r="AO669" s="327"/>
      <c r="AP669" s="327"/>
      <c r="AQ669" s="327"/>
      <c r="AR669" s="264">
        <f t="shared" si="702"/>
        <v>6000</v>
      </c>
      <c r="AS669" s="623" t="s">
        <v>2578</v>
      </c>
      <c r="AT669" s="860"/>
      <c r="BA669" s="830"/>
      <c r="BB669" s="623" t="s">
        <v>995</v>
      </c>
      <c r="BC669" s="623" t="s">
        <v>3374</v>
      </c>
      <c r="BD669" s="623" t="s">
        <v>3375</v>
      </c>
      <c r="BE669" s="623" t="s">
        <v>3376</v>
      </c>
      <c r="BF669" s="784">
        <v>46076</v>
      </c>
      <c r="BH669" s="639"/>
      <c r="BI669" s="639"/>
      <c r="BK669" s="639"/>
      <c r="BN669" s="639"/>
      <c r="BO669" s="639"/>
      <c r="BP669" s="639"/>
      <c r="BQ669" s="639"/>
      <c r="BR669" s="639"/>
      <c r="BS669" s="830" t="s">
        <v>3404</v>
      </c>
      <c r="BT669" s="830" t="s">
        <v>3405</v>
      </c>
      <c r="BU669" s="830" t="s">
        <v>3406</v>
      </c>
      <c r="BV669" s="659" t="s">
        <v>3407</v>
      </c>
      <c r="BW669" s="658">
        <v>10403617810</v>
      </c>
      <c r="BX669" s="790">
        <v>3000</v>
      </c>
      <c r="BY669" s="629">
        <v>46077</v>
      </c>
      <c r="BZ669" s="618">
        <v>46081</v>
      </c>
      <c r="CA669" s="788"/>
      <c r="CB669" s="623">
        <f t="shared" si="704"/>
        <v>30</v>
      </c>
      <c r="CC669" s="789">
        <f t="shared" si="690"/>
        <v>3000</v>
      </c>
      <c r="CD669" s="786"/>
      <c r="CE669" s="791">
        <f t="shared" si="677"/>
        <v>0</v>
      </c>
      <c r="CG669" s="791">
        <f t="shared" si="678"/>
        <v>0</v>
      </c>
      <c r="CH669" s="790">
        <f t="shared" si="684"/>
        <v>3000</v>
      </c>
      <c r="CI669" s="790">
        <f t="shared" si="691"/>
        <v>3000</v>
      </c>
      <c r="CJ669" s="788"/>
      <c r="CK669" s="623">
        <f t="shared" si="705"/>
        <v>30</v>
      </c>
      <c r="CL669" s="790">
        <f t="shared" si="706"/>
        <v>3000</v>
      </c>
      <c r="CM669" s="623">
        <v>5</v>
      </c>
      <c r="CN669" s="790">
        <v>500</v>
      </c>
      <c r="CO669" s="623">
        <v>5</v>
      </c>
      <c r="CP669" s="790">
        <v>500</v>
      </c>
      <c r="CQ669" s="791">
        <f t="shared" si="679"/>
        <v>2500</v>
      </c>
      <c r="CR669" s="791">
        <f t="shared" si="680"/>
        <v>500</v>
      </c>
      <c r="CS669" s="831"/>
      <c r="CU669" s="789"/>
      <c r="CW669" s="791"/>
      <c r="CY669" s="791"/>
      <c r="CZ669" s="791"/>
      <c r="DA669" s="791"/>
      <c r="DC669" s="623">
        <f t="shared" si="681"/>
        <v>0</v>
      </c>
      <c r="DD669" s="789">
        <f t="shared" si="685"/>
        <v>0</v>
      </c>
      <c r="DF669" s="791">
        <f t="shared" si="686"/>
        <v>0</v>
      </c>
      <c r="DH669" s="791">
        <f t="shared" si="687"/>
        <v>0</v>
      </c>
      <c r="DU669" s="793">
        <f t="shared" si="682"/>
        <v>6000</v>
      </c>
      <c r="DV669" s="794">
        <f t="shared" si="699"/>
        <v>500</v>
      </c>
      <c r="DW669" s="794">
        <f t="shared" si="698"/>
        <v>500</v>
      </c>
      <c r="DX669" s="794">
        <f t="shared" si="688"/>
        <v>5500</v>
      </c>
      <c r="DY669" s="794">
        <f t="shared" si="689"/>
        <v>5500</v>
      </c>
      <c r="EG669" s="621"/>
    </row>
    <row r="670" spans="1:137" s="623" customFormat="1" hidden="1" x14ac:dyDescent="0.25">
      <c r="A670" s="778">
        <v>2026</v>
      </c>
      <c r="B670" s="778">
        <v>479</v>
      </c>
      <c r="C670" s="778" t="s">
        <v>58</v>
      </c>
      <c r="D670" s="778">
        <v>3000654</v>
      </c>
      <c r="E670" s="778">
        <v>5005020</v>
      </c>
      <c r="F670" s="778" t="s">
        <v>2269</v>
      </c>
      <c r="G670" s="778" t="s">
        <v>2270</v>
      </c>
      <c r="H670" s="778">
        <v>93</v>
      </c>
      <c r="I670" s="779" t="s">
        <v>992</v>
      </c>
      <c r="J670" s="780" t="s">
        <v>10</v>
      </c>
      <c r="K670" s="780" t="s">
        <v>60</v>
      </c>
      <c r="L670" s="778" t="str">
        <f t="shared" si="683"/>
        <v>2.3</v>
      </c>
      <c r="M670" s="781" t="s">
        <v>62</v>
      </c>
      <c r="N670" s="781"/>
      <c r="O670" s="778" t="s">
        <v>3373</v>
      </c>
      <c r="P670" s="778" t="s">
        <v>65</v>
      </c>
      <c r="Q670" s="782">
        <v>1</v>
      </c>
      <c r="R670" s="320">
        <v>3000</v>
      </c>
      <c r="S670" s="778">
        <v>30</v>
      </c>
      <c r="T670" s="778">
        <v>30</v>
      </c>
      <c r="U670" s="778"/>
      <c r="V670" s="778"/>
      <c r="W670" s="321"/>
      <c r="X670" s="321"/>
      <c r="Y670" s="321"/>
      <c r="Z670" s="322"/>
      <c r="AA670" s="322"/>
      <c r="AB670" s="322"/>
      <c r="AC670" s="322"/>
      <c r="AD670" s="322"/>
      <c r="AE670" s="320">
        <f t="shared" si="703"/>
        <v>6000</v>
      </c>
      <c r="AF670" s="327">
        <f t="shared" si="700"/>
        <v>3000</v>
      </c>
      <c r="AG670" s="327">
        <f t="shared" si="701"/>
        <v>3000</v>
      </c>
      <c r="AH670" s="327"/>
      <c r="AI670" s="327"/>
      <c r="AJ670" s="327"/>
      <c r="AK670" s="327"/>
      <c r="AL670" s="327"/>
      <c r="AM670" s="327"/>
      <c r="AN670" s="327"/>
      <c r="AO670" s="327"/>
      <c r="AP670" s="327"/>
      <c r="AQ670" s="327"/>
      <c r="AR670" s="264">
        <f t="shared" si="702"/>
        <v>6000</v>
      </c>
      <c r="AS670" s="623" t="s">
        <v>2578</v>
      </c>
      <c r="AT670" s="860"/>
      <c r="BA670" s="830"/>
      <c r="BB670" s="623" t="s">
        <v>995</v>
      </c>
      <c r="BC670" s="623" t="s">
        <v>3374</v>
      </c>
      <c r="BD670" s="623" t="s">
        <v>3375</v>
      </c>
      <c r="BE670" s="623" t="s">
        <v>3376</v>
      </c>
      <c r="BF670" s="784">
        <v>46076</v>
      </c>
      <c r="BH670" s="639"/>
      <c r="BI670" s="639"/>
      <c r="BJ670" s="639" t="s">
        <v>3362</v>
      </c>
      <c r="BK670" s="639"/>
      <c r="BN670" s="639"/>
      <c r="BO670" s="639"/>
      <c r="BP670" s="639" t="s">
        <v>3378</v>
      </c>
      <c r="BQ670" s="639"/>
      <c r="BR670" s="639"/>
      <c r="BS670" s="830" t="s">
        <v>1049</v>
      </c>
      <c r="BT670" s="830" t="s">
        <v>1070</v>
      </c>
      <c r="BU670" s="830" t="s">
        <v>3408</v>
      </c>
      <c r="BV670" s="659" t="s">
        <v>3409</v>
      </c>
      <c r="BW670" s="658">
        <v>10421278933</v>
      </c>
      <c r="BX670" s="824">
        <v>3000</v>
      </c>
      <c r="BY670" s="629">
        <v>46080</v>
      </c>
      <c r="BZ670" s="618">
        <v>46081</v>
      </c>
      <c r="CA670" s="788"/>
      <c r="CB670" s="623">
        <f t="shared" si="704"/>
        <v>30</v>
      </c>
      <c r="CC670" s="789">
        <f t="shared" si="690"/>
        <v>3000</v>
      </c>
      <c r="CD670" s="786"/>
      <c r="CE670" s="791">
        <f t="shared" si="677"/>
        <v>0</v>
      </c>
      <c r="CG670" s="791">
        <f t="shared" si="678"/>
        <v>0</v>
      </c>
      <c r="CH670" s="790">
        <f t="shared" si="684"/>
        <v>3000</v>
      </c>
      <c r="CI670" s="790">
        <f t="shared" si="691"/>
        <v>3000</v>
      </c>
      <c r="CJ670" s="788"/>
      <c r="CK670" s="623">
        <f t="shared" si="705"/>
        <v>30</v>
      </c>
      <c r="CL670" s="790">
        <f t="shared" si="706"/>
        <v>3000</v>
      </c>
      <c r="CM670" s="623">
        <v>5</v>
      </c>
      <c r="CN670" s="790">
        <v>500</v>
      </c>
      <c r="CO670" s="623">
        <v>5</v>
      </c>
      <c r="CP670" s="790">
        <v>500</v>
      </c>
      <c r="CQ670" s="791">
        <f t="shared" si="679"/>
        <v>2500</v>
      </c>
      <c r="CR670" s="791">
        <f t="shared" si="680"/>
        <v>500</v>
      </c>
      <c r="CS670" s="831"/>
      <c r="CU670" s="789"/>
      <c r="CW670" s="791"/>
      <c r="CY670" s="791"/>
      <c r="CZ670" s="791"/>
      <c r="DA670" s="791"/>
      <c r="DC670" s="623">
        <f t="shared" si="681"/>
        <v>0</v>
      </c>
      <c r="DD670" s="789">
        <f t="shared" si="685"/>
        <v>0</v>
      </c>
      <c r="DF670" s="791">
        <f t="shared" si="686"/>
        <v>0</v>
      </c>
      <c r="DH670" s="791">
        <f t="shared" si="687"/>
        <v>0</v>
      </c>
      <c r="DU670" s="793">
        <f t="shared" si="682"/>
        <v>6000</v>
      </c>
      <c r="DV670" s="794">
        <f t="shared" si="699"/>
        <v>500</v>
      </c>
      <c r="DW670" s="794">
        <f t="shared" si="698"/>
        <v>500</v>
      </c>
      <c r="DX670" s="794">
        <f t="shared" si="688"/>
        <v>5500</v>
      </c>
      <c r="DY670" s="794">
        <f t="shared" si="689"/>
        <v>5500</v>
      </c>
      <c r="EG670" s="621"/>
    </row>
    <row r="671" spans="1:137" s="623" customFormat="1" hidden="1" x14ac:dyDescent="0.25">
      <c r="A671" s="778">
        <v>2026</v>
      </c>
      <c r="B671" s="778">
        <v>479</v>
      </c>
      <c r="C671" s="778" t="s">
        <v>58</v>
      </c>
      <c r="D671" s="778">
        <v>3000654</v>
      </c>
      <c r="E671" s="778">
        <v>5005020</v>
      </c>
      <c r="F671" s="778" t="s">
        <v>2269</v>
      </c>
      <c r="G671" s="778" t="s">
        <v>2270</v>
      </c>
      <c r="H671" s="778">
        <v>93</v>
      </c>
      <c r="I671" s="779" t="s">
        <v>992</v>
      </c>
      <c r="J671" s="780" t="s">
        <v>10</v>
      </c>
      <c r="K671" s="780" t="s">
        <v>60</v>
      </c>
      <c r="L671" s="778" t="str">
        <f t="shared" si="683"/>
        <v>2.3</v>
      </c>
      <c r="M671" s="781" t="s">
        <v>62</v>
      </c>
      <c r="N671" s="781"/>
      <c r="O671" s="778" t="s">
        <v>3373</v>
      </c>
      <c r="P671" s="778" t="s">
        <v>65</v>
      </c>
      <c r="Q671" s="782">
        <v>1</v>
      </c>
      <c r="R671" s="320">
        <v>3000</v>
      </c>
      <c r="S671" s="778">
        <v>30</v>
      </c>
      <c r="T671" s="778">
        <v>30</v>
      </c>
      <c r="U671" s="778"/>
      <c r="V671" s="778"/>
      <c r="W671" s="321"/>
      <c r="X671" s="321"/>
      <c r="Y671" s="321"/>
      <c r="Z671" s="322"/>
      <c r="AA671" s="322"/>
      <c r="AB671" s="322"/>
      <c r="AC671" s="322"/>
      <c r="AD671" s="322"/>
      <c r="AE671" s="320">
        <f t="shared" si="703"/>
        <v>6000</v>
      </c>
      <c r="AF671" s="327">
        <f t="shared" si="700"/>
        <v>3000</v>
      </c>
      <c r="AG671" s="327">
        <f t="shared" si="701"/>
        <v>3000</v>
      </c>
      <c r="AH671" s="327"/>
      <c r="AI671" s="327"/>
      <c r="AJ671" s="327"/>
      <c r="AK671" s="327"/>
      <c r="AL671" s="327"/>
      <c r="AM671" s="327"/>
      <c r="AN671" s="327"/>
      <c r="AO671" s="327"/>
      <c r="AP671" s="327"/>
      <c r="AQ671" s="327"/>
      <c r="AR671" s="264">
        <f t="shared" si="702"/>
        <v>6000</v>
      </c>
      <c r="AS671" s="623" t="s">
        <v>2578</v>
      </c>
      <c r="AT671" s="860"/>
      <c r="BA671" s="830"/>
      <c r="BB671" s="623" t="s">
        <v>995</v>
      </c>
      <c r="BC671" s="623" t="s">
        <v>3374</v>
      </c>
      <c r="BD671" s="623" t="s">
        <v>3375</v>
      </c>
      <c r="BE671" s="623" t="s">
        <v>3376</v>
      </c>
      <c r="BF671" s="784">
        <v>46076</v>
      </c>
      <c r="BH671" s="639"/>
      <c r="BI671" s="639"/>
      <c r="BK671" s="639"/>
      <c r="BN671" s="639"/>
      <c r="BO671" s="639"/>
      <c r="BP671" s="639"/>
      <c r="BQ671" s="639"/>
      <c r="BR671" s="639"/>
      <c r="BS671" s="830" t="s">
        <v>2913</v>
      </c>
      <c r="BT671" s="830" t="s">
        <v>1156</v>
      </c>
      <c r="BU671" s="830" t="s">
        <v>3410</v>
      </c>
      <c r="BV671" s="659" t="s">
        <v>3411</v>
      </c>
      <c r="BW671" s="658">
        <v>10455516744</v>
      </c>
      <c r="BX671" s="790">
        <v>3000</v>
      </c>
      <c r="BY671" s="629">
        <v>46077</v>
      </c>
      <c r="BZ671" s="618">
        <v>46081</v>
      </c>
      <c r="CA671" s="788"/>
      <c r="CB671" s="623">
        <f t="shared" si="704"/>
        <v>30</v>
      </c>
      <c r="CC671" s="789">
        <f t="shared" si="690"/>
        <v>3000</v>
      </c>
      <c r="CD671" s="786"/>
      <c r="CE671" s="791">
        <f t="shared" si="677"/>
        <v>0</v>
      </c>
      <c r="CG671" s="791">
        <f t="shared" si="678"/>
        <v>0</v>
      </c>
      <c r="CH671" s="790">
        <f t="shared" si="684"/>
        <v>3000</v>
      </c>
      <c r="CI671" s="790">
        <f t="shared" si="691"/>
        <v>3000</v>
      </c>
      <c r="CJ671" s="788"/>
      <c r="CK671" s="623">
        <f t="shared" si="705"/>
        <v>30</v>
      </c>
      <c r="CL671" s="790">
        <f t="shared" si="706"/>
        <v>3000</v>
      </c>
      <c r="CM671" s="623">
        <v>5</v>
      </c>
      <c r="CN671" s="790">
        <v>500</v>
      </c>
      <c r="CO671" s="623">
        <v>5</v>
      </c>
      <c r="CP671" s="790">
        <v>500</v>
      </c>
      <c r="CQ671" s="791">
        <f t="shared" si="679"/>
        <v>2500</v>
      </c>
      <c r="CR671" s="791">
        <f t="shared" si="680"/>
        <v>500</v>
      </c>
      <c r="CS671" s="831"/>
      <c r="CU671" s="789"/>
      <c r="CW671" s="791"/>
      <c r="CY671" s="791"/>
      <c r="CZ671" s="791"/>
      <c r="DA671" s="791"/>
      <c r="DC671" s="623">
        <f t="shared" si="681"/>
        <v>0</v>
      </c>
      <c r="DD671" s="789">
        <f t="shared" si="685"/>
        <v>0</v>
      </c>
      <c r="DF671" s="791">
        <f t="shared" si="686"/>
        <v>0</v>
      </c>
      <c r="DH671" s="791">
        <f t="shared" si="687"/>
        <v>0</v>
      </c>
      <c r="DU671" s="793">
        <f t="shared" si="682"/>
        <v>6000</v>
      </c>
      <c r="DV671" s="794">
        <f t="shared" si="699"/>
        <v>500</v>
      </c>
      <c r="DW671" s="794">
        <f t="shared" si="698"/>
        <v>500</v>
      </c>
      <c r="DX671" s="794">
        <f t="shared" si="688"/>
        <v>5500</v>
      </c>
      <c r="DY671" s="794">
        <f t="shared" si="689"/>
        <v>5500</v>
      </c>
      <c r="EG671" s="621"/>
    </row>
    <row r="672" spans="1:137" s="623" customFormat="1" hidden="1" x14ac:dyDescent="0.25">
      <c r="A672" s="778">
        <v>2026</v>
      </c>
      <c r="B672" s="778">
        <v>479</v>
      </c>
      <c r="C672" s="778" t="s">
        <v>58</v>
      </c>
      <c r="D672" s="778">
        <v>3000654</v>
      </c>
      <c r="E672" s="778">
        <v>5005020</v>
      </c>
      <c r="F672" s="778" t="s">
        <v>2269</v>
      </c>
      <c r="G672" s="778" t="s">
        <v>2270</v>
      </c>
      <c r="H672" s="778">
        <v>93</v>
      </c>
      <c r="I672" s="779" t="s">
        <v>992</v>
      </c>
      <c r="J672" s="780" t="s">
        <v>10</v>
      </c>
      <c r="K672" s="780" t="s">
        <v>60</v>
      </c>
      <c r="L672" s="778" t="str">
        <f t="shared" si="683"/>
        <v>2.3</v>
      </c>
      <c r="M672" s="781" t="s">
        <v>62</v>
      </c>
      <c r="N672" s="781"/>
      <c r="O672" s="778" t="s">
        <v>3373</v>
      </c>
      <c r="P672" s="778" t="s">
        <v>65</v>
      </c>
      <c r="Q672" s="782">
        <v>1</v>
      </c>
      <c r="R672" s="320">
        <v>3000</v>
      </c>
      <c r="S672" s="778">
        <v>30</v>
      </c>
      <c r="T672" s="778">
        <v>30</v>
      </c>
      <c r="U672" s="778"/>
      <c r="V672" s="778"/>
      <c r="W672" s="321"/>
      <c r="X672" s="321"/>
      <c r="Y672" s="321"/>
      <c r="Z672" s="322"/>
      <c r="AA672" s="322"/>
      <c r="AB672" s="322"/>
      <c r="AC672" s="322"/>
      <c r="AD672" s="322"/>
      <c r="AE672" s="320">
        <f t="shared" si="703"/>
        <v>6000</v>
      </c>
      <c r="AF672" s="327">
        <f t="shared" si="700"/>
        <v>3000</v>
      </c>
      <c r="AG672" s="327">
        <f t="shared" si="701"/>
        <v>3000</v>
      </c>
      <c r="AH672" s="327"/>
      <c r="AI672" s="327"/>
      <c r="AJ672" s="327"/>
      <c r="AK672" s="327"/>
      <c r="AL672" s="327"/>
      <c r="AM672" s="327"/>
      <c r="AN672" s="327"/>
      <c r="AO672" s="327"/>
      <c r="AP672" s="327"/>
      <c r="AQ672" s="327"/>
      <c r="AR672" s="264">
        <f t="shared" si="702"/>
        <v>6000</v>
      </c>
      <c r="AS672" s="623" t="s">
        <v>2578</v>
      </c>
      <c r="AT672" s="860"/>
      <c r="BA672" s="830"/>
      <c r="BB672" s="623" t="s">
        <v>995</v>
      </c>
      <c r="BC672" s="623" t="s">
        <v>3374</v>
      </c>
      <c r="BD672" s="623" t="s">
        <v>3375</v>
      </c>
      <c r="BE672" s="623" t="s">
        <v>3376</v>
      </c>
      <c r="BF672" s="784">
        <v>46076</v>
      </c>
      <c r="BH672" s="639"/>
      <c r="BI672" s="639"/>
      <c r="BK672" s="639"/>
      <c r="BN672" s="639"/>
      <c r="BO672" s="639"/>
      <c r="BP672" s="639" t="s">
        <v>3378</v>
      </c>
      <c r="BQ672" s="639"/>
      <c r="BR672" s="639"/>
      <c r="BS672" s="830" t="s">
        <v>3412</v>
      </c>
      <c r="BT672" s="830" t="s">
        <v>1103</v>
      </c>
      <c r="BU672" s="830" t="s">
        <v>3413</v>
      </c>
      <c r="BV672" s="659">
        <v>73230100</v>
      </c>
      <c r="BW672" s="658">
        <v>10732301009</v>
      </c>
      <c r="BX672" s="790">
        <v>3000</v>
      </c>
      <c r="BY672" s="629">
        <v>46080</v>
      </c>
      <c r="BZ672" s="618">
        <v>46081</v>
      </c>
      <c r="CA672" s="788"/>
      <c r="CB672" s="623">
        <f t="shared" si="704"/>
        <v>30</v>
      </c>
      <c r="CC672" s="789">
        <f t="shared" ref="CC672:CC684" si="707">AF672</f>
        <v>3000</v>
      </c>
      <c r="CD672" s="786"/>
      <c r="CE672" s="791">
        <f t="shared" si="677"/>
        <v>0</v>
      </c>
      <c r="CG672" s="791">
        <f t="shared" si="678"/>
        <v>0</v>
      </c>
      <c r="CH672" s="790">
        <f t="shared" si="684"/>
        <v>3000</v>
      </c>
      <c r="CI672" s="790">
        <f t="shared" si="691"/>
        <v>3000</v>
      </c>
      <c r="CJ672" s="788"/>
      <c r="CK672" s="623">
        <f t="shared" si="705"/>
        <v>30</v>
      </c>
      <c r="CL672" s="790">
        <f t="shared" si="706"/>
        <v>3000</v>
      </c>
      <c r="CM672" s="623">
        <v>5</v>
      </c>
      <c r="CN672" s="790">
        <v>500</v>
      </c>
      <c r="CO672" s="623">
        <v>5</v>
      </c>
      <c r="CP672" s="790">
        <v>500</v>
      </c>
      <c r="CQ672" s="791">
        <f t="shared" si="679"/>
        <v>2500</v>
      </c>
      <c r="CR672" s="791">
        <f t="shared" si="680"/>
        <v>500</v>
      </c>
      <c r="CS672" s="831"/>
      <c r="CU672" s="789"/>
      <c r="CW672" s="791"/>
      <c r="CY672" s="791"/>
      <c r="CZ672" s="791"/>
      <c r="DA672" s="791"/>
      <c r="DC672" s="623">
        <f t="shared" si="681"/>
        <v>0</v>
      </c>
      <c r="DD672" s="789">
        <f t="shared" si="685"/>
        <v>0</v>
      </c>
      <c r="DF672" s="791">
        <f t="shared" si="686"/>
        <v>0</v>
      </c>
      <c r="DH672" s="791">
        <f t="shared" si="687"/>
        <v>0</v>
      </c>
      <c r="DU672" s="793">
        <f t="shared" si="682"/>
        <v>6000</v>
      </c>
      <c r="DV672" s="794">
        <f t="shared" si="699"/>
        <v>500</v>
      </c>
      <c r="DW672" s="794">
        <f t="shared" si="698"/>
        <v>500</v>
      </c>
      <c r="DX672" s="794">
        <f t="shared" si="688"/>
        <v>5500</v>
      </c>
      <c r="DY672" s="794">
        <f t="shared" si="689"/>
        <v>5500</v>
      </c>
      <c r="EG672" s="621"/>
    </row>
    <row r="673" spans="1:137" s="623" customFormat="1" hidden="1" x14ac:dyDescent="0.25">
      <c r="A673" s="778">
        <v>2026</v>
      </c>
      <c r="B673" s="778">
        <v>479</v>
      </c>
      <c r="C673" s="778" t="s">
        <v>58</v>
      </c>
      <c r="D673" s="778">
        <v>3000654</v>
      </c>
      <c r="E673" s="778">
        <v>5005020</v>
      </c>
      <c r="F673" s="778" t="s">
        <v>2269</v>
      </c>
      <c r="G673" s="778" t="s">
        <v>2270</v>
      </c>
      <c r="H673" s="778">
        <v>93</v>
      </c>
      <c r="I673" s="779" t="s">
        <v>992</v>
      </c>
      <c r="J673" s="780" t="s">
        <v>10</v>
      </c>
      <c r="K673" s="780" t="s">
        <v>60</v>
      </c>
      <c r="L673" s="778" t="str">
        <f t="shared" si="683"/>
        <v>2.3</v>
      </c>
      <c r="M673" s="781" t="s">
        <v>62</v>
      </c>
      <c r="N673" s="781"/>
      <c r="O673" s="778" t="s">
        <v>3373</v>
      </c>
      <c r="P673" s="778" t="s">
        <v>65</v>
      </c>
      <c r="Q673" s="782">
        <v>1</v>
      </c>
      <c r="R673" s="320">
        <v>3000</v>
      </c>
      <c r="S673" s="778">
        <v>30</v>
      </c>
      <c r="T673" s="778">
        <v>30</v>
      </c>
      <c r="U673" s="778"/>
      <c r="V673" s="778"/>
      <c r="W673" s="321"/>
      <c r="X673" s="321"/>
      <c r="Y673" s="321"/>
      <c r="Z673" s="322"/>
      <c r="AA673" s="322"/>
      <c r="AB673" s="322"/>
      <c r="AC673" s="322"/>
      <c r="AD673" s="322"/>
      <c r="AE673" s="320">
        <f t="shared" si="703"/>
        <v>6000</v>
      </c>
      <c r="AF673" s="327">
        <f t="shared" si="700"/>
        <v>3000</v>
      </c>
      <c r="AG673" s="327">
        <f t="shared" si="701"/>
        <v>3000</v>
      </c>
      <c r="AH673" s="327"/>
      <c r="AI673" s="327"/>
      <c r="AJ673" s="327"/>
      <c r="AK673" s="327"/>
      <c r="AL673" s="327"/>
      <c r="AM673" s="327"/>
      <c r="AN673" s="327"/>
      <c r="AO673" s="327"/>
      <c r="AP673" s="327"/>
      <c r="AQ673" s="327"/>
      <c r="AR673" s="264">
        <f t="shared" si="702"/>
        <v>6000</v>
      </c>
      <c r="AS673" s="623" t="s">
        <v>2578</v>
      </c>
      <c r="AT673" s="860"/>
      <c r="BA673" s="830"/>
      <c r="BB673" s="623" t="s">
        <v>995</v>
      </c>
      <c r="BC673" s="623" t="s">
        <v>3374</v>
      </c>
      <c r="BD673" s="623" t="s">
        <v>3375</v>
      </c>
      <c r="BE673" s="623" t="s">
        <v>3376</v>
      </c>
      <c r="BF673" s="784">
        <v>46076</v>
      </c>
      <c r="BH673" s="639"/>
      <c r="BI673" s="639"/>
      <c r="BJ673" s="639" t="s">
        <v>3378</v>
      </c>
      <c r="BK673" s="639"/>
      <c r="BN673" s="639"/>
      <c r="BO673" s="639"/>
      <c r="BP673" s="639" t="s">
        <v>3378</v>
      </c>
      <c r="BQ673" s="639"/>
      <c r="BR673" s="639"/>
      <c r="BS673" s="830" t="s">
        <v>2463</v>
      </c>
      <c r="BT673" s="830" t="s">
        <v>1202</v>
      </c>
      <c r="BU673" s="830" t="s">
        <v>3319</v>
      </c>
      <c r="BV673" s="659">
        <v>41875310</v>
      </c>
      <c r="BW673" s="658">
        <v>10418753108</v>
      </c>
      <c r="BX673" s="790">
        <v>3000</v>
      </c>
      <c r="BY673" s="629">
        <v>46080</v>
      </c>
      <c r="BZ673" s="618">
        <v>46081</v>
      </c>
      <c r="CA673" s="788"/>
      <c r="CB673" s="623">
        <f t="shared" si="704"/>
        <v>30</v>
      </c>
      <c r="CC673" s="789">
        <f t="shared" si="707"/>
        <v>3000</v>
      </c>
      <c r="CD673" s="786"/>
      <c r="CE673" s="791">
        <f t="shared" si="677"/>
        <v>0</v>
      </c>
      <c r="CG673" s="791">
        <f t="shared" si="678"/>
        <v>0</v>
      </c>
      <c r="CH673" s="790">
        <f t="shared" si="684"/>
        <v>3000</v>
      </c>
      <c r="CI673" s="790">
        <f t="shared" si="691"/>
        <v>3000</v>
      </c>
      <c r="CJ673" s="788"/>
      <c r="CK673" s="623">
        <f t="shared" si="705"/>
        <v>30</v>
      </c>
      <c r="CL673" s="790">
        <f t="shared" si="706"/>
        <v>3000</v>
      </c>
      <c r="CM673" s="623">
        <v>5</v>
      </c>
      <c r="CN673" s="790">
        <v>500</v>
      </c>
      <c r="CO673" s="623">
        <v>5</v>
      </c>
      <c r="CP673" s="790">
        <v>500</v>
      </c>
      <c r="CQ673" s="791">
        <f t="shared" si="679"/>
        <v>2500</v>
      </c>
      <c r="CR673" s="791">
        <f t="shared" si="680"/>
        <v>500</v>
      </c>
      <c r="CS673" s="831"/>
      <c r="CU673" s="789"/>
      <c r="CW673" s="791"/>
      <c r="CY673" s="791"/>
      <c r="CZ673" s="791"/>
      <c r="DA673" s="791"/>
      <c r="DC673" s="623">
        <f t="shared" si="681"/>
        <v>0</v>
      </c>
      <c r="DD673" s="789">
        <f t="shared" si="685"/>
        <v>0</v>
      </c>
      <c r="DF673" s="791">
        <f t="shared" si="686"/>
        <v>0</v>
      </c>
      <c r="DH673" s="791">
        <f t="shared" si="687"/>
        <v>0</v>
      </c>
      <c r="DU673" s="793">
        <f t="shared" si="682"/>
        <v>6000</v>
      </c>
      <c r="DV673" s="794">
        <f t="shared" si="699"/>
        <v>500</v>
      </c>
      <c r="DW673" s="794">
        <f t="shared" si="698"/>
        <v>500</v>
      </c>
      <c r="DX673" s="794">
        <f t="shared" si="688"/>
        <v>5500</v>
      </c>
      <c r="DY673" s="794">
        <f t="shared" si="689"/>
        <v>5500</v>
      </c>
      <c r="EG673" s="621"/>
    </row>
    <row r="674" spans="1:137" s="623" customFormat="1" hidden="1" x14ac:dyDescent="0.25">
      <c r="A674" s="778">
        <v>2026</v>
      </c>
      <c r="B674" s="778">
        <v>479</v>
      </c>
      <c r="C674" s="778" t="s">
        <v>58</v>
      </c>
      <c r="D674" s="778">
        <v>3000654</v>
      </c>
      <c r="E674" s="778">
        <v>5005020</v>
      </c>
      <c r="F674" s="778" t="s">
        <v>2269</v>
      </c>
      <c r="G674" s="778" t="s">
        <v>2270</v>
      </c>
      <c r="H674" s="778">
        <v>93</v>
      </c>
      <c r="I674" s="779" t="s">
        <v>992</v>
      </c>
      <c r="J674" s="780" t="s">
        <v>10</v>
      </c>
      <c r="K674" s="780" t="s">
        <v>60</v>
      </c>
      <c r="L674" s="778" t="str">
        <f t="shared" si="683"/>
        <v>2.3</v>
      </c>
      <c r="M674" s="781" t="s">
        <v>62</v>
      </c>
      <c r="N674" s="781"/>
      <c r="O674" s="778" t="s">
        <v>3373</v>
      </c>
      <c r="P674" s="778" t="s">
        <v>65</v>
      </c>
      <c r="Q674" s="782">
        <v>1</v>
      </c>
      <c r="R674" s="320">
        <v>3000</v>
      </c>
      <c r="S674" s="778">
        <v>30</v>
      </c>
      <c r="T674" s="778">
        <v>30</v>
      </c>
      <c r="U674" s="778"/>
      <c r="V674" s="778"/>
      <c r="W674" s="321"/>
      <c r="X674" s="321"/>
      <c r="Y674" s="321"/>
      <c r="Z674" s="322"/>
      <c r="AA674" s="322"/>
      <c r="AB674" s="322"/>
      <c r="AC674" s="322"/>
      <c r="AD674" s="322"/>
      <c r="AE674" s="320">
        <f t="shared" si="703"/>
        <v>6000</v>
      </c>
      <c r="AF674" s="327">
        <f t="shared" si="700"/>
        <v>3000</v>
      </c>
      <c r="AG674" s="327">
        <f t="shared" si="701"/>
        <v>3000</v>
      </c>
      <c r="AH674" s="327"/>
      <c r="AI674" s="327"/>
      <c r="AJ674" s="327"/>
      <c r="AK674" s="327"/>
      <c r="AL674" s="327"/>
      <c r="AM674" s="327"/>
      <c r="AN674" s="327"/>
      <c r="AO674" s="327"/>
      <c r="AP674" s="327"/>
      <c r="AQ674" s="327"/>
      <c r="AR674" s="264">
        <f t="shared" si="702"/>
        <v>6000</v>
      </c>
      <c r="AS674" s="623" t="s">
        <v>2578</v>
      </c>
      <c r="AT674" s="860"/>
      <c r="BA674" s="830"/>
      <c r="BB674" s="623" t="s">
        <v>995</v>
      </c>
      <c r="BC674" s="623" t="s">
        <v>3374</v>
      </c>
      <c r="BD674" s="623" t="s">
        <v>3375</v>
      </c>
      <c r="BE674" s="623" t="s">
        <v>3376</v>
      </c>
      <c r="BF674" s="784">
        <v>46076</v>
      </c>
      <c r="BH674" s="639"/>
      <c r="BI674" s="639"/>
      <c r="BK674" s="639"/>
      <c r="BN674" s="639"/>
      <c r="BO674" s="639"/>
      <c r="BP674" s="639"/>
      <c r="BQ674" s="639"/>
      <c r="BR674" s="639"/>
      <c r="BS674" s="830" t="s">
        <v>1141</v>
      </c>
      <c r="BT674" s="830" t="s">
        <v>2401</v>
      </c>
      <c r="BU674" s="830" t="s">
        <v>3414</v>
      </c>
      <c r="BV674" s="659" t="s">
        <v>3415</v>
      </c>
      <c r="BW674" s="658">
        <v>10701012700</v>
      </c>
      <c r="BX674" s="790">
        <v>3000</v>
      </c>
      <c r="BY674" s="629">
        <v>46077</v>
      </c>
      <c r="BZ674" s="618">
        <v>46081</v>
      </c>
      <c r="CA674" s="788"/>
      <c r="CB674" s="623">
        <f t="shared" si="704"/>
        <v>30</v>
      </c>
      <c r="CC674" s="789">
        <f t="shared" si="707"/>
        <v>3000</v>
      </c>
      <c r="CD674" s="786"/>
      <c r="CE674" s="791">
        <f t="shared" si="677"/>
        <v>0</v>
      </c>
      <c r="CG674" s="791">
        <f t="shared" si="678"/>
        <v>0</v>
      </c>
      <c r="CH674" s="790">
        <f t="shared" si="684"/>
        <v>3000</v>
      </c>
      <c r="CI674" s="790">
        <f t="shared" ref="CI674:CI705" si="708">CC674-CG674</f>
        <v>3000</v>
      </c>
      <c r="CJ674" s="788"/>
      <c r="CK674" s="623">
        <f t="shared" si="705"/>
        <v>30</v>
      </c>
      <c r="CL674" s="790">
        <f t="shared" si="706"/>
        <v>3000</v>
      </c>
      <c r="CM674" s="623">
        <v>5</v>
      </c>
      <c r="CN674" s="790">
        <v>500</v>
      </c>
      <c r="CO674" s="623">
        <v>5</v>
      </c>
      <c r="CP674" s="790">
        <v>500</v>
      </c>
      <c r="CQ674" s="791">
        <f t="shared" si="679"/>
        <v>2500</v>
      </c>
      <c r="CR674" s="791">
        <f t="shared" si="680"/>
        <v>500</v>
      </c>
      <c r="CS674" s="831"/>
      <c r="CU674" s="789"/>
      <c r="CW674" s="791"/>
      <c r="CY674" s="791"/>
      <c r="CZ674" s="791"/>
      <c r="DA674" s="791"/>
      <c r="DC674" s="623">
        <f t="shared" si="681"/>
        <v>0</v>
      </c>
      <c r="DD674" s="789">
        <f t="shared" si="685"/>
        <v>0</v>
      </c>
      <c r="DF674" s="791">
        <f t="shared" si="686"/>
        <v>0</v>
      </c>
      <c r="DH674" s="791">
        <f t="shared" si="687"/>
        <v>0</v>
      </c>
      <c r="DU674" s="793">
        <f t="shared" si="682"/>
        <v>6000</v>
      </c>
      <c r="DV674" s="794">
        <f t="shared" si="699"/>
        <v>500</v>
      </c>
      <c r="DW674" s="794">
        <f t="shared" si="698"/>
        <v>500</v>
      </c>
      <c r="DX674" s="794">
        <f t="shared" si="688"/>
        <v>5500</v>
      </c>
      <c r="DY674" s="794">
        <f t="shared" si="689"/>
        <v>5500</v>
      </c>
      <c r="EG674" s="621"/>
    </row>
    <row r="675" spans="1:137" s="623" customFormat="1" ht="20.25" hidden="1" customHeight="1" x14ac:dyDescent="0.25">
      <c r="A675" s="814">
        <v>2026</v>
      </c>
      <c r="B675" s="814">
        <v>479</v>
      </c>
      <c r="C675" s="814" t="s">
        <v>58</v>
      </c>
      <c r="D675" s="814">
        <v>3000654</v>
      </c>
      <c r="E675" s="814">
        <v>5005020</v>
      </c>
      <c r="F675" s="814" t="s">
        <v>2269</v>
      </c>
      <c r="G675" s="814" t="s">
        <v>2270</v>
      </c>
      <c r="H675" s="814">
        <v>93</v>
      </c>
      <c r="I675" s="815" t="s">
        <v>992</v>
      </c>
      <c r="J675" s="816" t="s">
        <v>10</v>
      </c>
      <c r="K675" s="816" t="s">
        <v>60</v>
      </c>
      <c r="L675" s="814" t="str">
        <f t="shared" si="683"/>
        <v>2.3</v>
      </c>
      <c r="M675" s="817" t="s">
        <v>62</v>
      </c>
      <c r="N675" s="817"/>
      <c r="O675" s="814" t="s">
        <v>3373</v>
      </c>
      <c r="P675" s="814" t="s">
        <v>65</v>
      </c>
      <c r="Q675" s="818">
        <v>1</v>
      </c>
      <c r="R675" s="388">
        <v>3000</v>
      </c>
      <c r="S675" s="814">
        <v>30</v>
      </c>
      <c r="T675" s="814">
        <v>30</v>
      </c>
      <c r="U675" s="814"/>
      <c r="V675" s="814"/>
      <c r="W675" s="321"/>
      <c r="X675" s="321"/>
      <c r="Y675" s="321"/>
      <c r="Z675" s="321"/>
      <c r="AA675" s="321"/>
      <c r="AB675" s="321"/>
      <c r="AC675" s="321"/>
      <c r="AD675" s="321"/>
      <c r="AE675" s="388">
        <f t="shared" si="703"/>
        <v>6000</v>
      </c>
      <c r="AF675" s="389">
        <f t="shared" si="700"/>
        <v>3000</v>
      </c>
      <c r="AG675" s="623">
        <f t="shared" si="701"/>
        <v>3000</v>
      </c>
      <c r="AH675" s="867"/>
      <c r="AI675" s="830"/>
      <c r="AN675" s="784"/>
      <c r="AR675" s="264">
        <f t="shared" si="702"/>
        <v>6000</v>
      </c>
      <c r="AS675" s="623" t="s">
        <v>2578</v>
      </c>
      <c r="AW675" s="790"/>
      <c r="AX675" s="784"/>
      <c r="AY675" s="784"/>
      <c r="BA675" s="793"/>
      <c r="BB675" s="794" t="s">
        <v>995</v>
      </c>
      <c r="BC675" s="794" t="s">
        <v>3374</v>
      </c>
      <c r="BD675" s="794" t="s">
        <v>3375</v>
      </c>
      <c r="BE675" s="794" t="s">
        <v>3376</v>
      </c>
      <c r="BF675" s="784">
        <v>46076</v>
      </c>
      <c r="BH675" s="639"/>
      <c r="BI675" s="639"/>
      <c r="BK675" s="639"/>
      <c r="BN675" s="868"/>
      <c r="BO675" s="868"/>
      <c r="BP675" s="868"/>
      <c r="BQ675" s="868"/>
      <c r="BR675" s="868"/>
      <c r="BS675" s="623" t="s">
        <v>2008</v>
      </c>
      <c r="BT675" s="623" t="s">
        <v>3416</v>
      </c>
      <c r="BU675" s="623" t="s">
        <v>3417</v>
      </c>
      <c r="BV675" s="868" t="s">
        <v>3418</v>
      </c>
      <c r="BW675" s="868" t="s">
        <v>3419</v>
      </c>
      <c r="BX675" s="861" t="s">
        <v>3347</v>
      </c>
      <c r="BY675" s="618">
        <v>46077</v>
      </c>
      <c r="BZ675" s="618">
        <v>46081</v>
      </c>
      <c r="CA675" s="816"/>
      <c r="CB675" s="814">
        <f t="shared" si="704"/>
        <v>30</v>
      </c>
      <c r="CC675" s="817">
        <f t="shared" si="707"/>
        <v>3000</v>
      </c>
      <c r="CD675" s="817"/>
      <c r="CE675" s="814">
        <f t="shared" si="677"/>
        <v>0</v>
      </c>
      <c r="CF675" s="814"/>
      <c r="CG675" s="818">
        <f t="shared" si="678"/>
        <v>0</v>
      </c>
      <c r="CH675" s="388">
        <f t="shared" si="684"/>
        <v>3000</v>
      </c>
      <c r="CI675" s="814">
        <f t="shared" si="708"/>
        <v>3000</v>
      </c>
      <c r="CJ675" s="814"/>
      <c r="CK675" s="814">
        <f t="shared" si="705"/>
        <v>30</v>
      </c>
      <c r="CL675" s="814">
        <f t="shared" si="706"/>
        <v>3000</v>
      </c>
      <c r="CM675" s="321">
        <v>5</v>
      </c>
      <c r="CN675" s="321">
        <v>500</v>
      </c>
      <c r="CO675" s="321">
        <v>5</v>
      </c>
      <c r="CP675" s="321">
        <v>500</v>
      </c>
      <c r="CQ675" s="321">
        <f t="shared" si="679"/>
        <v>2500</v>
      </c>
      <c r="CR675" s="321">
        <f t="shared" si="680"/>
        <v>500</v>
      </c>
      <c r="CS675" s="321"/>
      <c r="CT675" s="321"/>
      <c r="CU675" s="388"/>
      <c r="CV675" s="389"/>
      <c r="CX675" s="867"/>
      <c r="CY675" s="830"/>
      <c r="DC675" s="623">
        <f t="shared" si="681"/>
        <v>0</v>
      </c>
      <c r="DD675" s="784">
        <f t="shared" si="685"/>
        <v>0</v>
      </c>
      <c r="DF675" s="623">
        <f t="shared" si="686"/>
        <v>0</v>
      </c>
      <c r="DH675" s="623">
        <f t="shared" si="687"/>
        <v>0</v>
      </c>
      <c r="DU675" s="869">
        <f t="shared" si="682"/>
        <v>6000</v>
      </c>
      <c r="DV675" s="870">
        <f t="shared" si="699"/>
        <v>500</v>
      </c>
      <c r="DW675" s="869">
        <f t="shared" si="698"/>
        <v>500</v>
      </c>
      <c r="DX675" s="869">
        <f t="shared" si="688"/>
        <v>5500</v>
      </c>
      <c r="DY675" s="869">
        <f t="shared" si="689"/>
        <v>5500</v>
      </c>
      <c r="DZ675" s="793"/>
      <c r="EA675" s="794"/>
      <c r="EB675" s="794"/>
      <c r="EC675" s="794"/>
      <c r="ED675" s="794"/>
      <c r="EG675" s="621"/>
    </row>
    <row r="676" spans="1:137" s="623" customFormat="1" hidden="1" x14ac:dyDescent="0.25">
      <c r="A676" s="778">
        <v>2026</v>
      </c>
      <c r="B676" s="778">
        <v>479</v>
      </c>
      <c r="C676" s="778" t="s">
        <v>58</v>
      </c>
      <c r="D676" s="778">
        <v>3000654</v>
      </c>
      <c r="E676" s="778">
        <v>5005020</v>
      </c>
      <c r="F676" s="778" t="s">
        <v>2269</v>
      </c>
      <c r="G676" s="778" t="s">
        <v>2270</v>
      </c>
      <c r="H676" s="778">
        <v>93</v>
      </c>
      <c r="I676" s="779" t="s">
        <v>992</v>
      </c>
      <c r="J676" s="780" t="s">
        <v>10</v>
      </c>
      <c r="K676" s="780" t="s">
        <v>60</v>
      </c>
      <c r="L676" s="778" t="str">
        <f t="shared" si="683"/>
        <v>2.3</v>
      </c>
      <c r="M676" s="781" t="s">
        <v>62</v>
      </c>
      <c r="N676" s="781"/>
      <c r="O676" s="778" t="s">
        <v>3373</v>
      </c>
      <c r="P676" s="778" t="s">
        <v>65</v>
      </c>
      <c r="Q676" s="782">
        <v>1</v>
      </c>
      <c r="R676" s="320">
        <v>3000</v>
      </c>
      <c r="S676" s="778">
        <v>30</v>
      </c>
      <c r="T676" s="778">
        <v>30</v>
      </c>
      <c r="U676" s="778"/>
      <c r="V676" s="778"/>
      <c r="W676" s="321"/>
      <c r="X676" s="321"/>
      <c r="Y676" s="321"/>
      <c r="Z676" s="322"/>
      <c r="AA676" s="322"/>
      <c r="AB676" s="322"/>
      <c r="AC676" s="322"/>
      <c r="AD676" s="322"/>
      <c r="AE676" s="320">
        <f t="shared" si="703"/>
        <v>6000</v>
      </c>
      <c r="AF676" s="327">
        <f t="shared" si="700"/>
        <v>3000</v>
      </c>
      <c r="AG676" s="327">
        <f t="shared" si="701"/>
        <v>3000</v>
      </c>
      <c r="AH676" s="327"/>
      <c r="AI676" s="327"/>
      <c r="AJ676" s="327"/>
      <c r="AK676" s="327"/>
      <c r="AL676" s="327"/>
      <c r="AM676" s="327"/>
      <c r="AN676" s="327"/>
      <c r="AO676" s="327"/>
      <c r="AP676" s="327"/>
      <c r="AQ676" s="327"/>
      <c r="AR676" s="264">
        <f t="shared" si="702"/>
        <v>6000</v>
      </c>
      <c r="AS676" s="623" t="s">
        <v>2578</v>
      </c>
      <c r="AT676" s="860"/>
      <c r="BA676" s="830"/>
      <c r="BB676" s="623" t="s">
        <v>995</v>
      </c>
      <c r="BC676" s="623" t="s">
        <v>3374</v>
      </c>
      <c r="BD676" s="623" t="s">
        <v>3375</v>
      </c>
      <c r="BE676" s="623" t="s">
        <v>3376</v>
      </c>
      <c r="BF676" s="784">
        <v>46076</v>
      </c>
      <c r="BH676" s="639"/>
      <c r="BI676" s="639"/>
      <c r="BJ676" s="639" t="s">
        <v>3362</v>
      </c>
      <c r="BK676" s="639"/>
      <c r="BN676" s="639"/>
      <c r="BO676" s="639"/>
      <c r="BP676" s="639" t="s">
        <v>3378</v>
      </c>
      <c r="BQ676" s="639"/>
      <c r="BR676" s="639"/>
      <c r="BS676" s="830" t="s">
        <v>3420</v>
      </c>
      <c r="BT676" s="830" t="s">
        <v>1275</v>
      </c>
      <c r="BU676" s="830" t="s">
        <v>3421</v>
      </c>
      <c r="BV676" s="659" t="s">
        <v>3422</v>
      </c>
      <c r="BW676" s="658">
        <v>10767698378</v>
      </c>
      <c r="BX676" s="790">
        <v>3000</v>
      </c>
      <c r="BY676" s="629">
        <v>46080</v>
      </c>
      <c r="BZ676" s="618">
        <v>46081</v>
      </c>
      <c r="CA676" s="788"/>
      <c r="CB676" s="623">
        <f t="shared" si="704"/>
        <v>30</v>
      </c>
      <c r="CC676" s="789">
        <f t="shared" si="707"/>
        <v>3000</v>
      </c>
      <c r="CD676" s="786"/>
      <c r="CE676" s="791">
        <f t="shared" si="677"/>
        <v>0</v>
      </c>
      <c r="CG676" s="791">
        <f t="shared" si="678"/>
        <v>0</v>
      </c>
      <c r="CH676" s="790">
        <f t="shared" si="684"/>
        <v>3000</v>
      </c>
      <c r="CI676" s="790">
        <f t="shared" si="708"/>
        <v>3000</v>
      </c>
      <c r="CJ676" s="788"/>
      <c r="CK676" s="623">
        <f t="shared" si="705"/>
        <v>30</v>
      </c>
      <c r="CL676" s="790">
        <f t="shared" si="706"/>
        <v>3000</v>
      </c>
      <c r="CM676" s="623">
        <v>5</v>
      </c>
      <c r="CN676" s="790">
        <v>500</v>
      </c>
      <c r="CO676" s="623">
        <v>5</v>
      </c>
      <c r="CP676" s="790">
        <v>500</v>
      </c>
      <c r="CQ676" s="791">
        <f t="shared" si="679"/>
        <v>2500</v>
      </c>
      <c r="CR676" s="791">
        <f t="shared" si="680"/>
        <v>500</v>
      </c>
      <c r="CS676" s="831"/>
      <c r="CU676" s="789"/>
      <c r="CW676" s="791"/>
      <c r="CY676" s="791"/>
      <c r="CZ676" s="791"/>
      <c r="DA676" s="791"/>
      <c r="DC676" s="623">
        <f t="shared" si="681"/>
        <v>0</v>
      </c>
      <c r="DD676" s="789">
        <f t="shared" si="685"/>
        <v>0</v>
      </c>
      <c r="DF676" s="791">
        <f t="shared" si="686"/>
        <v>0</v>
      </c>
      <c r="DH676" s="791">
        <f t="shared" si="687"/>
        <v>0</v>
      </c>
      <c r="DU676" s="793">
        <f t="shared" si="682"/>
        <v>6000</v>
      </c>
      <c r="DV676" s="794">
        <f t="shared" si="699"/>
        <v>500</v>
      </c>
      <c r="DW676" s="794">
        <f t="shared" si="698"/>
        <v>500</v>
      </c>
      <c r="DX676" s="794">
        <f t="shared" si="688"/>
        <v>5500</v>
      </c>
      <c r="DY676" s="794">
        <f t="shared" si="689"/>
        <v>5500</v>
      </c>
      <c r="EG676" s="621"/>
    </row>
    <row r="677" spans="1:137" s="623" customFormat="1" hidden="1" x14ac:dyDescent="0.25">
      <c r="A677" s="778">
        <v>2026</v>
      </c>
      <c r="B677" s="778">
        <v>479</v>
      </c>
      <c r="C677" s="778" t="s">
        <v>58</v>
      </c>
      <c r="D677" s="778">
        <v>3000654</v>
      </c>
      <c r="E677" s="778">
        <v>5005020</v>
      </c>
      <c r="F677" s="778" t="s">
        <v>2269</v>
      </c>
      <c r="G677" s="778" t="s">
        <v>2270</v>
      </c>
      <c r="H677" s="778">
        <v>93</v>
      </c>
      <c r="I677" s="779" t="s">
        <v>992</v>
      </c>
      <c r="J677" s="780" t="s">
        <v>10</v>
      </c>
      <c r="K677" s="780" t="s">
        <v>60</v>
      </c>
      <c r="L677" s="778" t="str">
        <f t="shared" si="683"/>
        <v>2.3</v>
      </c>
      <c r="M677" s="781" t="s">
        <v>62</v>
      </c>
      <c r="N677" s="781"/>
      <c r="O677" s="778" t="s">
        <v>3373</v>
      </c>
      <c r="P677" s="778" t="s">
        <v>65</v>
      </c>
      <c r="Q677" s="782">
        <v>28</v>
      </c>
      <c r="R677" s="320">
        <v>3000</v>
      </c>
      <c r="S677" s="778">
        <v>30</v>
      </c>
      <c r="T677" s="778">
        <v>30</v>
      </c>
      <c r="U677" s="778"/>
      <c r="V677" s="778"/>
      <c r="W677" s="321"/>
      <c r="X677" s="321"/>
      <c r="Y677" s="321"/>
      <c r="Z677" s="322"/>
      <c r="AA677" s="322"/>
      <c r="AB677" s="322"/>
      <c r="AC677" s="322"/>
      <c r="AD677" s="322"/>
      <c r="AE677" s="320">
        <f t="shared" si="703"/>
        <v>168000</v>
      </c>
      <c r="AF677" s="327">
        <f t="shared" si="700"/>
        <v>84000</v>
      </c>
      <c r="AG677" s="327">
        <f t="shared" si="701"/>
        <v>84000</v>
      </c>
      <c r="AH677" s="327">
        <f t="shared" ref="AH677:AQ681" si="709">+$R677*U677</f>
        <v>0</v>
      </c>
      <c r="AI677" s="327">
        <f t="shared" si="709"/>
        <v>0</v>
      </c>
      <c r="AJ677" s="327">
        <f t="shared" si="709"/>
        <v>0</v>
      </c>
      <c r="AK677" s="327">
        <f t="shared" si="709"/>
        <v>0</v>
      </c>
      <c r="AL677" s="327">
        <f t="shared" si="709"/>
        <v>0</v>
      </c>
      <c r="AM677" s="327">
        <f t="shared" si="709"/>
        <v>0</v>
      </c>
      <c r="AN677" s="327">
        <f t="shared" si="709"/>
        <v>0</v>
      </c>
      <c r="AO677" s="327">
        <f t="shared" si="709"/>
        <v>0</v>
      </c>
      <c r="AP677" s="327">
        <f t="shared" si="709"/>
        <v>0</v>
      </c>
      <c r="AQ677" s="327">
        <f t="shared" si="709"/>
        <v>0</v>
      </c>
      <c r="AR677" s="264">
        <f t="shared" si="702"/>
        <v>168000</v>
      </c>
      <c r="AS677" s="623" t="s">
        <v>2578</v>
      </c>
      <c r="BA677" s="830"/>
      <c r="BB677" s="614" t="s">
        <v>1021</v>
      </c>
      <c r="BH677" s="639"/>
      <c r="BI677" s="639"/>
      <c r="BK677" s="639"/>
      <c r="BN677" s="639"/>
      <c r="BO677" s="639"/>
      <c r="BP677" s="639"/>
      <c r="BQ677" s="639"/>
      <c r="BR677" s="639"/>
      <c r="BV677" s="639"/>
      <c r="BW677" s="639"/>
      <c r="BY677" s="611"/>
      <c r="BZ677" s="611"/>
      <c r="CA677" s="788"/>
      <c r="CB677" s="623">
        <f t="shared" si="704"/>
        <v>30</v>
      </c>
      <c r="CC677" s="789">
        <f t="shared" si="707"/>
        <v>84000</v>
      </c>
      <c r="CD677" s="786"/>
      <c r="CE677" s="791">
        <f t="shared" si="677"/>
        <v>0</v>
      </c>
      <c r="CG677" s="791">
        <f t="shared" si="678"/>
        <v>0</v>
      </c>
      <c r="CH677" s="791">
        <f t="shared" si="684"/>
        <v>84000</v>
      </c>
      <c r="CI677" s="791">
        <f t="shared" si="708"/>
        <v>84000</v>
      </c>
      <c r="CJ677" s="788"/>
      <c r="CK677" s="623">
        <f t="shared" si="705"/>
        <v>30</v>
      </c>
      <c r="CL677" s="789">
        <f t="shared" si="706"/>
        <v>84000</v>
      </c>
      <c r="CN677" s="791">
        <f>(R677/30*CM677)*Q677</f>
        <v>0</v>
      </c>
      <c r="CO677" s="623">
        <v>5</v>
      </c>
      <c r="CP677" s="791">
        <f>(R677/30*CO677)*Q677</f>
        <v>14000</v>
      </c>
      <c r="CQ677" s="791">
        <f t="shared" si="679"/>
        <v>84000</v>
      </c>
      <c r="CR677" s="791">
        <f t="shared" si="680"/>
        <v>0</v>
      </c>
      <c r="CS677" s="831"/>
      <c r="CT677" s="623">
        <f t="shared" ref="CT677:CT684" si="710">U677</f>
        <v>0</v>
      </c>
      <c r="CU677" s="789">
        <f>AH677</f>
        <v>0</v>
      </c>
      <c r="CW677" s="791">
        <f>(R677/30*CV677)*Q677</f>
        <v>0</v>
      </c>
      <c r="CY677" s="791">
        <f>(R677/30*CX677)*Q677</f>
        <v>0</v>
      </c>
      <c r="CZ677" s="791">
        <f>CU677-CW677</f>
        <v>0</v>
      </c>
      <c r="DA677" s="791">
        <f>CU677-CY677</f>
        <v>0</v>
      </c>
      <c r="DC677" s="623">
        <f t="shared" si="681"/>
        <v>0</v>
      </c>
      <c r="DD677" s="789">
        <f t="shared" si="685"/>
        <v>0</v>
      </c>
      <c r="DF677" s="791">
        <f t="shared" si="686"/>
        <v>0</v>
      </c>
      <c r="DH677" s="791">
        <f t="shared" si="687"/>
        <v>0</v>
      </c>
      <c r="DU677" s="793">
        <f t="shared" si="682"/>
        <v>168000</v>
      </c>
      <c r="DV677" s="794">
        <f t="shared" si="699"/>
        <v>0</v>
      </c>
      <c r="DW677" s="794">
        <f t="shared" si="698"/>
        <v>14000</v>
      </c>
      <c r="DX677" s="794">
        <f t="shared" si="688"/>
        <v>168000</v>
      </c>
      <c r="DY677" s="794">
        <f t="shared" si="689"/>
        <v>154000</v>
      </c>
      <c r="EG677" s="621"/>
    </row>
    <row r="678" spans="1:137" s="623" customFormat="1" ht="32.25" hidden="1" customHeight="1" x14ac:dyDescent="0.25">
      <c r="A678" s="778">
        <v>2026</v>
      </c>
      <c r="B678" s="778">
        <v>479</v>
      </c>
      <c r="C678" s="778" t="s">
        <v>58</v>
      </c>
      <c r="D678" s="778">
        <v>3000654</v>
      </c>
      <c r="E678" s="778">
        <v>5005020</v>
      </c>
      <c r="F678" s="778" t="s">
        <v>2269</v>
      </c>
      <c r="G678" s="778" t="s">
        <v>2270</v>
      </c>
      <c r="H678" s="778">
        <v>93</v>
      </c>
      <c r="I678" s="779" t="s">
        <v>992</v>
      </c>
      <c r="J678" s="780" t="s">
        <v>10</v>
      </c>
      <c r="K678" s="780" t="s">
        <v>60</v>
      </c>
      <c r="L678" s="778" t="str">
        <f t="shared" si="683"/>
        <v>2.3</v>
      </c>
      <c r="M678" s="781" t="s">
        <v>62</v>
      </c>
      <c r="N678" s="781"/>
      <c r="O678" s="778" t="s">
        <v>2969</v>
      </c>
      <c r="P678" s="778" t="s">
        <v>65</v>
      </c>
      <c r="Q678" s="782">
        <v>1</v>
      </c>
      <c r="R678" s="320">
        <v>3000</v>
      </c>
      <c r="S678" s="778">
        <v>30</v>
      </c>
      <c r="T678" s="778">
        <v>30</v>
      </c>
      <c r="U678" s="778"/>
      <c r="V678" s="778"/>
      <c r="W678" s="321"/>
      <c r="X678" s="321"/>
      <c r="Y678" s="321"/>
      <c r="Z678" s="322"/>
      <c r="AA678" s="322"/>
      <c r="AB678" s="322"/>
      <c r="AC678" s="322"/>
      <c r="AD678" s="322"/>
      <c r="AE678" s="320">
        <f t="shared" si="703"/>
        <v>6000</v>
      </c>
      <c r="AF678" s="327">
        <f t="shared" si="700"/>
        <v>3000</v>
      </c>
      <c r="AG678" s="327">
        <f t="shared" si="701"/>
        <v>3000</v>
      </c>
      <c r="AH678" s="327">
        <f t="shared" si="709"/>
        <v>0</v>
      </c>
      <c r="AI678" s="327">
        <f t="shared" si="709"/>
        <v>0</v>
      </c>
      <c r="AJ678" s="327">
        <f t="shared" si="709"/>
        <v>0</v>
      </c>
      <c r="AK678" s="327">
        <f t="shared" si="709"/>
        <v>0</v>
      </c>
      <c r="AL678" s="327">
        <f t="shared" si="709"/>
        <v>0</v>
      </c>
      <c r="AM678" s="327">
        <f t="shared" si="709"/>
        <v>0</v>
      </c>
      <c r="AN678" s="327">
        <f t="shared" si="709"/>
        <v>0</v>
      </c>
      <c r="AO678" s="327">
        <f t="shared" si="709"/>
        <v>0</v>
      </c>
      <c r="AP678" s="327">
        <f t="shared" si="709"/>
        <v>0</v>
      </c>
      <c r="AQ678" s="327">
        <f t="shared" si="709"/>
        <v>0</v>
      </c>
      <c r="AR678" s="264">
        <f t="shared" si="702"/>
        <v>6000</v>
      </c>
      <c r="AS678" s="623" t="s">
        <v>2578</v>
      </c>
      <c r="BA678" s="830"/>
      <c r="BB678" s="623" t="s">
        <v>995</v>
      </c>
      <c r="BC678" s="830" t="s">
        <v>3289</v>
      </c>
      <c r="BD678" s="830" t="s">
        <v>3290</v>
      </c>
      <c r="BE678" s="830" t="s">
        <v>3291</v>
      </c>
      <c r="BF678" s="784">
        <v>46036</v>
      </c>
      <c r="BH678" s="616">
        <v>2799</v>
      </c>
      <c r="BI678" s="687" t="s">
        <v>3194</v>
      </c>
      <c r="BJ678" s="384" t="s">
        <v>2674</v>
      </c>
      <c r="BK678" s="616"/>
      <c r="BL678" s="384"/>
      <c r="BM678" s="384"/>
      <c r="BN678" s="616"/>
      <c r="BO678" s="639"/>
      <c r="BP678" s="639"/>
      <c r="BQ678" s="639"/>
      <c r="BR678" s="639"/>
      <c r="BS678" s="623" t="s">
        <v>3423</v>
      </c>
      <c r="BT678" s="623" t="s">
        <v>3424</v>
      </c>
      <c r="BU678" s="623" t="s">
        <v>3425</v>
      </c>
      <c r="BV678" s="776" t="s">
        <v>3426</v>
      </c>
      <c r="BW678" s="777">
        <v>10410971009</v>
      </c>
      <c r="BX678" s="870">
        <v>3000</v>
      </c>
      <c r="BY678" s="629">
        <v>46045</v>
      </c>
      <c r="BZ678" s="618">
        <v>46081</v>
      </c>
      <c r="CA678" s="788"/>
      <c r="CB678" s="623">
        <f t="shared" si="704"/>
        <v>30</v>
      </c>
      <c r="CC678" s="789">
        <f t="shared" si="707"/>
        <v>3000</v>
      </c>
      <c r="CD678" s="786">
        <v>26</v>
      </c>
      <c r="CE678" s="790">
        <v>2600</v>
      </c>
      <c r="CF678" s="623">
        <v>26</v>
      </c>
      <c r="CG678" s="791">
        <v>2600</v>
      </c>
      <c r="CH678" s="791">
        <f t="shared" si="684"/>
        <v>400</v>
      </c>
      <c r="CI678" s="791">
        <f t="shared" si="708"/>
        <v>400</v>
      </c>
      <c r="CJ678" s="788"/>
      <c r="CK678" s="623">
        <f t="shared" si="705"/>
        <v>30</v>
      </c>
      <c r="CL678" s="789">
        <f t="shared" si="706"/>
        <v>3000</v>
      </c>
      <c r="CM678" s="623">
        <v>28</v>
      </c>
      <c r="CN678" s="790">
        <f>(CI678/28)*CM678</f>
        <v>400</v>
      </c>
      <c r="CO678" s="623">
        <v>5</v>
      </c>
      <c r="CP678" s="791">
        <v>3000</v>
      </c>
      <c r="CQ678" s="791">
        <f t="shared" si="679"/>
        <v>2600</v>
      </c>
      <c r="CR678" s="791">
        <f t="shared" si="680"/>
        <v>400</v>
      </c>
      <c r="CS678" s="831"/>
      <c r="CT678" s="623">
        <f t="shared" si="710"/>
        <v>0</v>
      </c>
      <c r="CU678" s="789">
        <f>AH678</f>
        <v>0</v>
      </c>
      <c r="CW678" s="791">
        <f>(R678/30*CV678)*Q678</f>
        <v>0</v>
      </c>
      <c r="CY678" s="791">
        <f>(R678/30*CX678)*Q678</f>
        <v>0</v>
      </c>
      <c r="CZ678" s="791">
        <f>CU678-CW678</f>
        <v>0</v>
      </c>
      <c r="DA678" s="791">
        <f>CU678-CY678</f>
        <v>0</v>
      </c>
      <c r="DC678" s="623">
        <f t="shared" si="681"/>
        <v>0</v>
      </c>
      <c r="DD678" s="789">
        <f t="shared" si="685"/>
        <v>0</v>
      </c>
      <c r="DF678" s="791">
        <f t="shared" si="686"/>
        <v>0</v>
      </c>
      <c r="DH678" s="791">
        <f t="shared" si="687"/>
        <v>0</v>
      </c>
      <c r="DU678" s="793">
        <f t="shared" si="682"/>
        <v>6000</v>
      </c>
      <c r="DV678" s="794">
        <f t="shared" si="699"/>
        <v>3000</v>
      </c>
      <c r="DW678" s="794">
        <f t="shared" si="698"/>
        <v>5600</v>
      </c>
      <c r="DX678" s="794">
        <f t="shared" si="688"/>
        <v>3000</v>
      </c>
      <c r="DY678" s="794">
        <f t="shared" si="689"/>
        <v>400</v>
      </c>
      <c r="EC678" s="623" t="s">
        <v>3427</v>
      </c>
      <c r="EG678" s="621"/>
    </row>
    <row r="679" spans="1:137" s="623" customFormat="1" hidden="1" x14ac:dyDescent="0.25">
      <c r="A679" s="778">
        <v>2026</v>
      </c>
      <c r="B679" s="778">
        <v>479</v>
      </c>
      <c r="C679" s="778" t="s">
        <v>58</v>
      </c>
      <c r="D679" s="778">
        <v>3000654</v>
      </c>
      <c r="E679" s="778">
        <v>5005020</v>
      </c>
      <c r="F679" s="778" t="s">
        <v>2269</v>
      </c>
      <c r="G679" s="778" t="s">
        <v>2270</v>
      </c>
      <c r="H679" s="778">
        <v>93</v>
      </c>
      <c r="I679" s="779" t="s">
        <v>992</v>
      </c>
      <c r="J679" s="780" t="s">
        <v>10</v>
      </c>
      <c r="K679" s="780" t="s">
        <v>60</v>
      </c>
      <c r="L679" s="778" t="str">
        <f t="shared" si="683"/>
        <v>2.3</v>
      </c>
      <c r="M679" s="781" t="s">
        <v>62</v>
      </c>
      <c r="N679" s="781"/>
      <c r="O679" s="778" t="s">
        <v>2969</v>
      </c>
      <c r="P679" s="778" t="s">
        <v>65</v>
      </c>
      <c r="Q679" s="782">
        <v>1</v>
      </c>
      <c r="R679" s="320">
        <v>3000</v>
      </c>
      <c r="S679" s="778">
        <v>30</v>
      </c>
      <c r="T679" s="778">
        <v>30</v>
      </c>
      <c r="U679" s="778"/>
      <c r="V679" s="778"/>
      <c r="W679" s="321"/>
      <c r="X679" s="321"/>
      <c r="Y679" s="321"/>
      <c r="Z679" s="322"/>
      <c r="AA679" s="322"/>
      <c r="AB679" s="322"/>
      <c r="AC679" s="322"/>
      <c r="AD679" s="322"/>
      <c r="AE679" s="320">
        <f t="shared" si="703"/>
        <v>6000</v>
      </c>
      <c r="AF679" s="327">
        <f t="shared" si="700"/>
        <v>3000</v>
      </c>
      <c r="AG679" s="327">
        <f t="shared" si="701"/>
        <v>3000</v>
      </c>
      <c r="AH679" s="327">
        <f t="shared" si="709"/>
        <v>0</v>
      </c>
      <c r="AI679" s="327">
        <f t="shared" si="709"/>
        <v>0</v>
      </c>
      <c r="AJ679" s="327">
        <f t="shared" si="709"/>
        <v>0</v>
      </c>
      <c r="AK679" s="327">
        <f t="shared" si="709"/>
        <v>0</v>
      </c>
      <c r="AL679" s="327">
        <f t="shared" si="709"/>
        <v>0</v>
      </c>
      <c r="AM679" s="327">
        <f t="shared" si="709"/>
        <v>0</v>
      </c>
      <c r="AN679" s="327">
        <f t="shared" si="709"/>
        <v>0</v>
      </c>
      <c r="AO679" s="327">
        <f t="shared" si="709"/>
        <v>0</v>
      </c>
      <c r="AP679" s="327">
        <f t="shared" si="709"/>
        <v>0</v>
      </c>
      <c r="AQ679" s="327">
        <f t="shared" si="709"/>
        <v>0</v>
      </c>
      <c r="AR679" s="264">
        <f t="shared" si="702"/>
        <v>6000</v>
      </c>
      <c r="AS679" s="623" t="s">
        <v>2578</v>
      </c>
      <c r="AT679" s="871"/>
      <c r="BA679" s="830"/>
      <c r="BB679" s="623" t="s">
        <v>995</v>
      </c>
      <c r="BC679" s="623" t="s">
        <v>3280</v>
      </c>
      <c r="BD679" s="623" t="s">
        <v>3281</v>
      </c>
      <c r="BE679" s="623" t="s">
        <v>3282</v>
      </c>
      <c r="BF679" s="784">
        <v>46059</v>
      </c>
      <c r="BH679" s="639">
        <v>3889</v>
      </c>
      <c r="BI679" s="639"/>
      <c r="BJ679" s="623" t="s">
        <v>3283</v>
      </c>
      <c r="BK679" s="639"/>
      <c r="BN679" s="639"/>
      <c r="BO679" s="639"/>
      <c r="BP679" s="639"/>
      <c r="BQ679" s="639"/>
      <c r="BR679" s="639"/>
      <c r="BS679" s="623" t="s">
        <v>2659</v>
      </c>
      <c r="BT679" s="623" t="s">
        <v>3428</v>
      </c>
      <c r="BU679" s="623" t="s">
        <v>3429</v>
      </c>
      <c r="BV679" s="776">
        <v>71335562</v>
      </c>
      <c r="BW679" s="777">
        <v>10713355629</v>
      </c>
      <c r="BX679" s="790">
        <v>2000</v>
      </c>
      <c r="BY679" s="618">
        <v>46066</v>
      </c>
      <c r="BZ679" s="618">
        <v>46081</v>
      </c>
      <c r="CA679" s="788"/>
      <c r="CB679" s="623">
        <f t="shared" si="704"/>
        <v>30</v>
      </c>
      <c r="CC679" s="789">
        <f t="shared" si="707"/>
        <v>3000</v>
      </c>
      <c r="CD679" s="786"/>
      <c r="CE679" s="791">
        <f t="shared" ref="CE679:CE684" si="711">(R679/30*CD679)*Q679</f>
        <v>0</v>
      </c>
      <c r="CG679" s="791">
        <f t="shared" ref="CG679:CG684" si="712">(R679/30*CF679)*Q679</f>
        <v>0</v>
      </c>
      <c r="CH679" s="790">
        <f t="shared" si="684"/>
        <v>3000</v>
      </c>
      <c r="CI679" s="790">
        <f t="shared" si="708"/>
        <v>3000</v>
      </c>
      <c r="CJ679" s="788"/>
      <c r="CK679" s="623">
        <f t="shared" si="705"/>
        <v>30</v>
      </c>
      <c r="CL679" s="790">
        <f t="shared" si="706"/>
        <v>3000</v>
      </c>
      <c r="CM679" s="623">
        <v>20</v>
      </c>
      <c r="CN679" s="790">
        <f>(R679/30*20)*Q679</f>
        <v>2000</v>
      </c>
      <c r="CO679" s="623">
        <v>5</v>
      </c>
      <c r="CP679" s="790">
        <v>2000</v>
      </c>
      <c r="CQ679" s="791">
        <f t="shared" si="679"/>
        <v>1000</v>
      </c>
      <c r="CR679" s="791">
        <f t="shared" si="680"/>
        <v>2000</v>
      </c>
      <c r="CS679" s="831"/>
      <c r="CT679" s="623">
        <f t="shared" si="710"/>
        <v>0</v>
      </c>
      <c r="CU679" s="789">
        <f>AH679</f>
        <v>0</v>
      </c>
      <c r="CW679" s="791">
        <f>(R679/30*CV679)*Q679</f>
        <v>0</v>
      </c>
      <c r="CY679" s="791">
        <f>(R679/30*CX679)*Q679</f>
        <v>0</v>
      </c>
      <c r="CZ679" s="791">
        <f>CU679-CW679</f>
        <v>0</v>
      </c>
      <c r="DA679" s="791">
        <f>CU679-CY679</f>
        <v>0</v>
      </c>
      <c r="DC679" s="623">
        <f t="shared" si="681"/>
        <v>0</v>
      </c>
      <c r="DD679" s="789">
        <f t="shared" si="685"/>
        <v>0</v>
      </c>
      <c r="DF679" s="791">
        <f t="shared" si="686"/>
        <v>0</v>
      </c>
      <c r="DH679" s="791">
        <f t="shared" si="687"/>
        <v>0</v>
      </c>
      <c r="DU679" s="793">
        <f t="shared" si="682"/>
        <v>6000</v>
      </c>
      <c r="DV679" s="794">
        <f t="shared" si="699"/>
        <v>2000</v>
      </c>
      <c r="DW679" s="794">
        <f t="shared" si="698"/>
        <v>2000</v>
      </c>
      <c r="DX679" s="794">
        <f t="shared" si="688"/>
        <v>4000</v>
      </c>
      <c r="DY679" s="794">
        <f t="shared" si="689"/>
        <v>4000</v>
      </c>
      <c r="EG679" s="621"/>
    </row>
    <row r="680" spans="1:137" s="623" customFormat="1" hidden="1" x14ac:dyDescent="0.25">
      <c r="A680" s="778">
        <v>2026</v>
      </c>
      <c r="B680" s="778">
        <v>479</v>
      </c>
      <c r="C680" s="778" t="s">
        <v>58</v>
      </c>
      <c r="D680" s="778">
        <v>3000654</v>
      </c>
      <c r="E680" s="778">
        <v>5005020</v>
      </c>
      <c r="F680" s="778" t="s">
        <v>2269</v>
      </c>
      <c r="G680" s="778" t="s">
        <v>2270</v>
      </c>
      <c r="H680" s="778">
        <v>93</v>
      </c>
      <c r="I680" s="779" t="s">
        <v>992</v>
      </c>
      <c r="J680" s="780" t="s">
        <v>10</v>
      </c>
      <c r="K680" s="780" t="s">
        <v>60</v>
      </c>
      <c r="L680" s="778" t="str">
        <f t="shared" si="683"/>
        <v>2.3</v>
      </c>
      <c r="M680" s="781" t="s">
        <v>62</v>
      </c>
      <c r="N680" s="781"/>
      <c r="O680" s="778" t="s">
        <v>2969</v>
      </c>
      <c r="P680" s="778" t="s">
        <v>65</v>
      </c>
      <c r="Q680" s="782">
        <v>1</v>
      </c>
      <c r="R680" s="320">
        <v>3000</v>
      </c>
      <c r="S680" s="778">
        <v>30</v>
      </c>
      <c r="T680" s="778">
        <v>30</v>
      </c>
      <c r="U680" s="778"/>
      <c r="V680" s="778"/>
      <c r="W680" s="321"/>
      <c r="X680" s="321"/>
      <c r="Y680" s="321"/>
      <c r="Z680" s="322"/>
      <c r="AA680" s="322"/>
      <c r="AB680" s="322"/>
      <c r="AC680" s="322"/>
      <c r="AD680" s="322"/>
      <c r="AE680" s="320">
        <f t="shared" si="703"/>
        <v>6000</v>
      </c>
      <c r="AF680" s="327">
        <f t="shared" si="700"/>
        <v>3000</v>
      </c>
      <c r="AG680" s="327">
        <f t="shared" si="701"/>
        <v>3000</v>
      </c>
      <c r="AH680" s="327">
        <f t="shared" si="709"/>
        <v>0</v>
      </c>
      <c r="AI680" s="327">
        <f t="shared" si="709"/>
        <v>0</v>
      </c>
      <c r="AJ680" s="327">
        <f t="shared" si="709"/>
        <v>0</v>
      </c>
      <c r="AK680" s="327">
        <f t="shared" si="709"/>
        <v>0</v>
      </c>
      <c r="AL680" s="327">
        <f t="shared" si="709"/>
        <v>0</v>
      </c>
      <c r="AM680" s="327">
        <f t="shared" si="709"/>
        <v>0</v>
      </c>
      <c r="AN680" s="327">
        <f t="shared" si="709"/>
        <v>0</v>
      </c>
      <c r="AO680" s="327">
        <f t="shared" si="709"/>
        <v>0</v>
      </c>
      <c r="AP680" s="327">
        <f t="shared" si="709"/>
        <v>0</v>
      </c>
      <c r="AQ680" s="327">
        <f t="shared" si="709"/>
        <v>0</v>
      </c>
      <c r="AR680" s="264">
        <f t="shared" si="702"/>
        <v>6000</v>
      </c>
      <c r="AS680" s="623" t="s">
        <v>2578</v>
      </c>
      <c r="BA680" s="830"/>
      <c r="BB680" s="384" t="s">
        <v>995</v>
      </c>
      <c r="BC680" s="623" t="s">
        <v>3275</v>
      </c>
      <c r="BF680" s="784"/>
      <c r="BH680" s="639"/>
      <c r="BI680" s="639"/>
      <c r="BJ680" s="623" t="s">
        <v>3430</v>
      </c>
      <c r="BK680" s="639"/>
      <c r="BN680" s="639"/>
      <c r="BO680" s="639"/>
      <c r="BP680" s="623" t="s">
        <v>3378</v>
      </c>
      <c r="BQ680" s="639"/>
      <c r="BR680" s="639"/>
      <c r="BS680" s="623" t="s">
        <v>2873</v>
      </c>
      <c r="BT680" s="623" t="s">
        <v>3431</v>
      </c>
      <c r="BU680" s="623" t="s">
        <v>3432</v>
      </c>
      <c r="BV680" s="856" t="s">
        <v>3433</v>
      </c>
      <c r="BW680" s="639">
        <v>10710432541</v>
      </c>
      <c r="BX680" s="790">
        <v>2000</v>
      </c>
      <c r="BY680" s="629">
        <v>46078</v>
      </c>
      <c r="BZ680" s="618">
        <v>46081</v>
      </c>
      <c r="CA680" s="788"/>
      <c r="CB680" s="623">
        <f t="shared" si="704"/>
        <v>30</v>
      </c>
      <c r="CC680" s="789">
        <f t="shared" si="707"/>
        <v>3000</v>
      </c>
      <c r="CD680" s="786"/>
      <c r="CE680" s="791">
        <f t="shared" si="711"/>
        <v>0</v>
      </c>
      <c r="CG680" s="791">
        <f t="shared" si="712"/>
        <v>0</v>
      </c>
      <c r="CH680" s="790">
        <f t="shared" si="684"/>
        <v>3000</v>
      </c>
      <c r="CI680" s="790">
        <f t="shared" si="708"/>
        <v>3000</v>
      </c>
      <c r="CJ680" s="788"/>
      <c r="CK680" s="623">
        <f t="shared" si="705"/>
        <v>30</v>
      </c>
      <c r="CL680" s="790">
        <f t="shared" si="706"/>
        <v>3000</v>
      </c>
      <c r="CM680" s="623">
        <v>20</v>
      </c>
      <c r="CN680" s="790">
        <f t="shared" ref="CN680:CN702" si="713">(R680/30*CM680)*Q680</f>
        <v>2000</v>
      </c>
      <c r="CO680" s="623">
        <v>20</v>
      </c>
      <c r="CP680" s="790">
        <v>2000</v>
      </c>
      <c r="CQ680" s="791">
        <f t="shared" si="679"/>
        <v>1000</v>
      </c>
      <c r="CR680" s="791">
        <f t="shared" si="680"/>
        <v>2000</v>
      </c>
      <c r="CS680" s="831"/>
      <c r="CT680" s="623">
        <f t="shared" si="710"/>
        <v>0</v>
      </c>
      <c r="CU680" s="789">
        <f>AH680</f>
        <v>0</v>
      </c>
      <c r="CW680" s="791">
        <f>(R680/30*CV680)*Q680</f>
        <v>0</v>
      </c>
      <c r="CY680" s="791">
        <f>(R680/30*CX680)*Q680</f>
        <v>0</v>
      </c>
      <c r="CZ680" s="791">
        <f>CU680-CW680</f>
        <v>0</v>
      </c>
      <c r="DA680" s="791">
        <f>CU680-CY680</f>
        <v>0</v>
      </c>
      <c r="DC680" s="623">
        <f t="shared" si="681"/>
        <v>0</v>
      </c>
      <c r="DD680" s="789">
        <f t="shared" si="685"/>
        <v>0</v>
      </c>
      <c r="DF680" s="791">
        <f t="shared" si="686"/>
        <v>0</v>
      </c>
      <c r="DH680" s="791">
        <f t="shared" si="687"/>
        <v>0</v>
      </c>
      <c r="DU680" s="793">
        <f t="shared" si="682"/>
        <v>6000</v>
      </c>
      <c r="DV680" s="794">
        <f t="shared" si="699"/>
        <v>2000</v>
      </c>
      <c r="DW680" s="794">
        <f t="shared" si="698"/>
        <v>2000</v>
      </c>
      <c r="DX680" s="794">
        <f t="shared" si="688"/>
        <v>4000</v>
      </c>
      <c r="DY680" s="794">
        <f t="shared" si="689"/>
        <v>4000</v>
      </c>
      <c r="EC680" s="623" t="s">
        <v>3434</v>
      </c>
      <c r="EG680" s="621"/>
    </row>
    <row r="681" spans="1:137" s="623" customFormat="1" hidden="1" x14ac:dyDescent="0.25">
      <c r="A681" s="778">
        <v>2026</v>
      </c>
      <c r="B681" s="778">
        <v>479</v>
      </c>
      <c r="C681" s="778" t="s">
        <v>58</v>
      </c>
      <c r="D681" s="778">
        <v>3000654</v>
      </c>
      <c r="E681" s="778">
        <v>5005020</v>
      </c>
      <c r="F681" s="778" t="s">
        <v>2269</v>
      </c>
      <c r="G681" s="778" t="s">
        <v>2270</v>
      </c>
      <c r="H681" s="778">
        <v>93</v>
      </c>
      <c r="I681" s="779" t="s">
        <v>992</v>
      </c>
      <c r="J681" s="780" t="s">
        <v>10</v>
      </c>
      <c r="K681" s="780" t="s">
        <v>60</v>
      </c>
      <c r="L681" s="778" t="str">
        <f t="shared" si="683"/>
        <v>2.3</v>
      </c>
      <c r="M681" s="781" t="s">
        <v>62</v>
      </c>
      <c r="N681" s="781"/>
      <c r="O681" s="778" t="s">
        <v>2969</v>
      </c>
      <c r="P681" s="778" t="s">
        <v>65</v>
      </c>
      <c r="Q681" s="782">
        <v>1</v>
      </c>
      <c r="R681" s="320">
        <v>3000</v>
      </c>
      <c r="S681" s="778">
        <v>30</v>
      </c>
      <c r="T681" s="778">
        <v>30</v>
      </c>
      <c r="U681" s="778"/>
      <c r="V681" s="778"/>
      <c r="W681" s="321"/>
      <c r="X681" s="321"/>
      <c r="Y681" s="321"/>
      <c r="Z681" s="322"/>
      <c r="AA681" s="322"/>
      <c r="AB681" s="322"/>
      <c r="AC681" s="322"/>
      <c r="AD681" s="322"/>
      <c r="AE681" s="320">
        <f t="shared" si="703"/>
        <v>6000</v>
      </c>
      <c r="AF681" s="327">
        <f t="shared" si="700"/>
        <v>3000</v>
      </c>
      <c r="AG681" s="327">
        <f t="shared" si="701"/>
        <v>3000</v>
      </c>
      <c r="AH681" s="327">
        <f t="shared" si="709"/>
        <v>0</v>
      </c>
      <c r="AI681" s="327">
        <f t="shared" si="709"/>
        <v>0</v>
      </c>
      <c r="AJ681" s="327">
        <f t="shared" si="709"/>
        <v>0</v>
      </c>
      <c r="AK681" s="327">
        <f t="shared" si="709"/>
        <v>0</v>
      </c>
      <c r="AL681" s="327">
        <f t="shared" si="709"/>
        <v>0</v>
      </c>
      <c r="AM681" s="327">
        <f t="shared" si="709"/>
        <v>0</v>
      </c>
      <c r="AN681" s="327">
        <f t="shared" si="709"/>
        <v>0</v>
      </c>
      <c r="AO681" s="327">
        <f t="shared" si="709"/>
        <v>0</v>
      </c>
      <c r="AP681" s="327">
        <f t="shared" si="709"/>
        <v>0</v>
      </c>
      <c r="AQ681" s="327">
        <f t="shared" si="709"/>
        <v>0</v>
      </c>
      <c r="AR681" s="264">
        <f t="shared" si="702"/>
        <v>6000</v>
      </c>
      <c r="AS681" s="623" t="s">
        <v>2578</v>
      </c>
      <c r="BA681" s="830"/>
      <c r="BB681" s="384" t="s">
        <v>995</v>
      </c>
      <c r="BC681" s="830" t="s">
        <v>3275</v>
      </c>
      <c r="BF681" s="784"/>
      <c r="BH681" s="639"/>
      <c r="BI681" s="639"/>
      <c r="BK681" s="639"/>
      <c r="BN681" s="639"/>
      <c r="BO681" s="639"/>
      <c r="BP681" s="639"/>
      <c r="BQ681" s="639"/>
      <c r="BR681" s="639"/>
      <c r="BS681" s="623" t="s">
        <v>3435</v>
      </c>
      <c r="BT681" s="623" t="s">
        <v>3436</v>
      </c>
      <c r="BU681" s="623" t="s">
        <v>3437</v>
      </c>
      <c r="BV681" s="856" t="s">
        <v>3438</v>
      </c>
      <c r="BW681" s="639">
        <v>10728489397</v>
      </c>
      <c r="BX681" s="790">
        <v>2000</v>
      </c>
      <c r="BY681" s="629">
        <v>46076</v>
      </c>
      <c r="BZ681" s="618">
        <v>46081</v>
      </c>
      <c r="CA681" s="788"/>
      <c r="CB681" s="623">
        <f t="shared" si="704"/>
        <v>30</v>
      </c>
      <c r="CC681" s="789">
        <f t="shared" si="707"/>
        <v>3000</v>
      </c>
      <c r="CD681" s="786"/>
      <c r="CE681" s="791">
        <f t="shared" si="711"/>
        <v>0</v>
      </c>
      <c r="CG681" s="791">
        <f t="shared" si="712"/>
        <v>0</v>
      </c>
      <c r="CH681" s="790">
        <f t="shared" si="684"/>
        <v>3000</v>
      </c>
      <c r="CI681" s="790">
        <f t="shared" si="708"/>
        <v>3000</v>
      </c>
      <c r="CJ681" s="788"/>
      <c r="CK681" s="623">
        <f t="shared" si="705"/>
        <v>30</v>
      </c>
      <c r="CL681" s="790">
        <f t="shared" si="706"/>
        <v>3000</v>
      </c>
      <c r="CM681" s="623">
        <v>20</v>
      </c>
      <c r="CN681" s="790">
        <f t="shared" si="713"/>
        <v>2000</v>
      </c>
      <c r="CO681" s="623">
        <v>20</v>
      </c>
      <c r="CP681" s="790">
        <v>2000</v>
      </c>
      <c r="CQ681" s="791">
        <f t="shared" si="679"/>
        <v>1000</v>
      </c>
      <c r="CR681" s="791">
        <f t="shared" si="680"/>
        <v>2000</v>
      </c>
      <c r="CS681" s="831"/>
      <c r="CT681" s="623">
        <f t="shared" si="710"/>
        <v>0</v>
      </c>
      <c r="CU681" s="789">
        <f>AH681</f>
        <v>0</v>
      </c>
      <c r="CW681" s="791">
        <f>(R681/30*CV681)*Q681</f>
        <v>0</v>
      </c>
      <c r="CY681" s="791">
        <f>(R681/30*CX681)*Q681</f>
        <v>0</v>
      </c>
      <c r="CZ681" s="791">
        <f>CU681-CW681</f>
        <v>0</v>
      </c>
      <c r="DA681" s="791">
        <f>CU681-CY681</f>
        <v>0</v>
      </c>
      <c r="DC681" s="623">
        <f t="shared" si="681"/>
        <v>0</v>
      </c>
      <c r="DD681" s="789">
        <f t="shared" si="685"/>
        <v>0</v>
      </c>
      <c r="DF681" s="791">
        <f t="shared" si="686"/>
        <v>0</v>
      </c>
      <c r="DH681" s="791">
        <f t="shared" si="687"/>
        <v>0</v>
      </c>
      <c r="DU681" s="793">
        <f t="shared" si="682"/>
        <v>6000</v>
      </c>
      <c r="DV681" s="794">
        <f t="shared" si="699"/>
        <v>2000</v>
      </c>
      <c r="DW681" s="794">
        <f t="shared" si="698"/>
        <v>2000</v>
      </c>
      <c r="DX681" s="794">
        <f t="shared" si="688"/>
        <v>4000</v>
      </c>
      <c r="DY681" s="794">
        <f t="shared" si="689"/>
        <v>4000</v>
      </c>
      <c r="EC681" s="623" t="s">
        <v>3439</v>
      </c>
      <c r="EG681" s="621"/>
    </row>
    <row r="682" spans="1:137" s="623" customFormat="1" hidden="1" x14ac:dyDescent="0.25">
      <c r="A682" s="778">
        <v>2026</v>
      </c>
      <c r="B682" s="778">
        <v>479</v>
      </c>
      <c r="C682" s="778" t="s">
        <v>58</v>
      </c>
      <c r="D682" s="778">
        <v>3000654</v>
      </c>
      <c r="E682" s="778">
        <v>5005020</v>
      </c>
      <c r="F682" s="778" t="s">
        <v>2269</v>
      </c>
      <c r="G682" s="778" t="s">
        <v>2270</v>
      </c>
      <c r="H682" s="778">
        <v>93</v>
      </c>
      <c r="I682" s="779" t="s">
        <v>992</v>
      </c>
      <c r="J682" s="780" t="s">
        <v>10</v>
      </c>
      <c r="K682" s="780" t="s">
        <v>60</v>
      </c>
      <c r="L682" s="778" t="str">
        <f t="shared" si="683"/>
        <v>2.3</v>
      </c>
      <c r="M682" s="781" t="s">
        <v>62</v>
      </c>
      <c r="N682" s="781"/>
      <c r="O682" s="778" t="s">
        <v>2969</v>
      </c>
      <c r="P682" s="778" t="s">
        <v>65</v>
      </c>
      <c r="Q682" s="782">
        <v>1</v>
      </c>
      <c r="R682" s="320">
        <v>3000</v>
      </c>
      <c r="S682" s="778">
        <v>30</v>
      </c>
      <c r="T682" s="778">
        <v>30</v>
      </c>
      <c r="U682" s="778"/>
      <c r="V682" s="778"/>
      <c r="W682" s="321"/>
      <c r="X682" s="321"/>
      <c r="Y682" s="321"/>
      <c r="Z682" s="322"/>
      <c r="AA682" s="322"/>
      <c r="AB682" s="322"/>
      <c r="AC682" s="322"/>
      <c r="AD682" s="322"/>
      <c r="AE682" s="320">
        <f t="shared" si="703"/>
        <v>6000</v>
      </c>
      <c r="AF682" s="327">
        <f t="shared" si="700"/>
        <v>3000</v>
      </c>
      <c r="AG682" s="327">
        <f t="shared" si="701"/>
        <v>3000</v>
      </c>
      <c r="AH682" s="327"/>
      <c r="AI682" s="327"/>
      <c r="AJ682" s="327"/>
      <c r="AK682" s="327"/>
      <c r="AL682" s="327"/>
      <c r="AM682" s="327"/>
      <c r="AN682" s="327"/>
      <c r="AO682" s="327"/>
      <c r="AP682" s="327"/>
      <c r="AQ682" s="327"/>
      <c r="AR682" s="264">
        <f t="shared" si="702"/>
        <v>6000</v>
      </c>
      <c r="AS682" s="623" t="s">
        <v>2578</v>
      </c>
      <c r="BA682" s="830"/>
      <c r="BB682" s="623" t="s">
        <v>995</v>
      </c>
      <c r="BC682" s="623" t="s">
        <v>3374</v>
      </c>
      <c r="BD682" s="623" t="s">
        <v>3375</v>
      </c>
      <c r="BE682" s="623" t="s">
        <v>3376</v>
      </c>
      <c r="BF682" s="784">
        <v>46076</v>
      </c>
      <c r="BH682" s="639"/>
      <c r="BI682" s="639"/>
      <c r="BJ682" s="639" t="s">
        <v>3362</v>
      </c>
      <c r="BK682" s="639"/>
      <c r="BN682" s="639"/>
      <c r="BO682" s="639"/>
      <c r="BP682" s="639" t="s">
        <v>3378</v>
      </c>
      <c r="BQ682" s="639"/>
      <c r="BR682" s="639"/>
      <c r="BS682" s="830" t="s">
        <v>2449</v>
      </c>
      <c r="BT682" s="830" t="s">
        <v>1284</v>
      </c>
      <c r="BU682" s="830" t="s">
        <v>3440</v>
      </c>
      <c r="BV682" s="659">
        <v>40655345</v>
      </c>
      <c r="BW682" s="658">
        <v>10406553456</v>
      </c>
      <c r="BX682" s="790">
        <v>3000</v>
      </c>
      <c r="BY682" s="618">
        <v>46080</v>
      </c>
      <c r="BZ682" s="618">
        <v>46081</v>
      </c>
      <c r="CA682" s="788"/>
      <c r="CB682" s="623">
        <f t="shared" si="704"/>
        <v>30</v>
      </c>
      <c r="CC682" s="789">
        <f t="shared" si="707"/>
        <v>3000</v>
      </c>
      <c r="CD682" s="786"/>
      <c r="CE682" s="791">
        <f t="shared" si="711"/>
        <v>0</v>
      </c>
      <c r="CG682" s="791">
        <f t="shared" si="712"/>
        <v>0</v>
      </c>
      <c r="CH682" s="790">
        <f t="shared" si="684"/>
        <v>3000</v>
      </c>
      <c r="CI682" s="790">
        <f t="shared" si="708"/>
        <v>3000</v>
      </c>
      <c r="CJ682" s="788"/>
      <c r="CK682" s="623">
        <v>30</v>
      </c>
      <c r="CL682" s="790">
        <v>3000</v>
      </c>
      <c r="CM682" s="623">
        <v>5</v>
      </c>
      <c r="CN682" s="790">
        <f t="shared" si="713"/>
        <v>500</v>
      </c>
      <c r="CO682" s="623">
        <v>5</v>
      </c>
      <c r="CP682" s="790">
        <v>500</v>
      </c>
      <c r="CQ682" s="791">
        <f t="shared" si="679"/>
        <v>2500</v>
      </c>
      <c r="CR682" s="791">
        <f t="shared" si="680"/>
        <v>500</v>
      </c>
      <c r="CS682" s="831"/>
      <c r="CT682" s="623">
        <f t="shared" si="710"/>
        <v>0</v>
      </c>
      <c r="CU682" s="789"/>
      <c r="CW682" s="791"/>
      <c r="CY682" s="791"/>
      <c r="CZ682" s="791"/>
      <c r="DA682" s="791"/>
      <c r="DC682" s="623">
        <f t="shared" si="681"/>
        <v>0</v>
      </c>
      <c r="DD682" s="789">
        <f t="shared" si="685"/>
        <v>0</v>
      </c>
      <c r="DF682" s="791">
        <f t="shared" si="686"/>
        <v>0</v>
      </c>
      <c r="DH682" s="791">
        <f t="shared" si="687"/>
        <v>0</v>
      </c>
      <c r="DU682" s="793">
        <f t="shared" si="682"/>
        <v>6000</v>
      </c>
      <c r="DV682" s="794">
        <f t="shared" si="699"/>
        <v>500</v>
      </c>
      <c r="DW682" s="794">
        <f t="shared" si="698"/>
        <v>500</v>
      </c>
      <c r="DX682" s="794">
        <f t="shared" si="688"/>
        <v>5500</v>
      </c>
      <c r="DY682" s="794">
        <f t="shared" si="689"/>
        <v>5500</v>
      </c>
      <c r="EG682" s="621"/>
    </row>
    <row r="683" spans="1:137" s="623" customFormat="1" hidden="1" x14ac:dyDescent="0.25">
      <c r="A683" s="778">
        <v>2026</v>
      </c>
      <c r="B683" s="778">
        <v>479</v>
      </c>
      <c r="C683" s="778" t="s">
        <v>58</v>
      </c>
      <c r="D683" s="778">
        <v>3000654</v>
      </c>
      <c r="E683" s="778">
        <v>5005020</v>
      </c>
      <c r="F683" s="778" t="s">
        <v>2269</v>
      </c>
      <c r="G683" s="778" t="s">
        <v>2270</v>
      </c>
      <c r="H683" s="778">
        <v>93</v>
      </c>
      <c r="I683" s="779" t="s">
        <v>992</v>
      </c>
      <c r="J683" s="780" t="s">
        <v>10</v>
      </c>
      <c r="K683" s="780" t="s">
        <v>60</v>
      </c>
      <c r="L683" s="778" t="str">
        <f t="shared" si="683"/>
        <v>2.3</v>
      </c>
      <c r="M683" s="781" t="s">
        <v>62</v>
      </c>
      <c r="N683" s="781"/>
      <c r="O683" s="778" t="s">
        <v>2969</v>
      </c>
      <c r="P683" s="778" t="s">
        <v>65</v>
      </c>
      <c r="Q683" s="782">
        <v>1</v>
      </c>
      <c r="R683" s="320">
        <v>3000</v>
      </c>
      <c r="S683" s="778">
        <v>30</v>
      </c>
      <c r="T683" s="778">
        <v>30</v>
      </c>
      <c r="U683" s="778"/>
      <c r="V683" s="778"/>
      <c r="W683" s="321"/>
      <c r="X683" s="321"/>
      <c r="Y683" s="321"/>
      <c r="Z683" s="322"/>
      <c r="AA683" s="322"/>
      <c r="AB683" s="322"/>
      <c r="AC683" s="322"/>
      <c r="AD683" s="322"/>
      <c r="AE683" s="320">
        <f t="shared" si="703"/>
        <v>6000</v>
      </c>
      <c r="AF683" s="327">
        <f t="shared" si="700"/>
        <v>3000</v>
      </c>
      <c r="AG683" s="327">
        <f t="shared" si="701"/>
        <v>3000</v>
      </c>
      <c r="AH683" s="327"/>
      <c r="AI683" s="327"/>
      <c r="AJ683" s="327"/>
      <c r="AK683" s="327"/>
      <c r="AL683" s="327"/>
      <c r="AM683" s="327"/>
      <c r="AN683" s="327"/>
      <c r="AO683" s="327"/>
      <c r="AP683" s="327"/>
      <c r="AQ683" s="327"/>
      <c r="AR683" s="264">
        <f t="shared" si="702"/>
        <v>6000</v>
      </c>
      <c r="AS683" s="623" t="s">
        <v>2578</v>
      </c>
      <c r="BA683" s="830"/>
      <c r="BB683" s="623" t="s">
        <v>995</v>
      </c>
      <c r="BC683" s="623" t="s">
        <v>3374</v>
      </c>
      <c r="BD683" s="623" t="s">
        <v>3375</v>
      </c>
      <c r="BE683" s="623" t="s">
        <v>3376</v>
      </c>
      <c r="BF683" s="784">
        <v>46076</v>
      </c>
      <c r="BH683" s="639"/>
      <c r="BI683" s="639"/>
      <c r="BJ683" s="639" t="s">
        <v>3362</v>
      </c>
      <c r="BK683" s="639"/>
      <c r="BN683" s="639"/>
      <c r="BO683" s="639"/>
      <c r="BP683" s="639" t="s">
        <v>3378</v>
      </c>
      <c r="BQ683" s="639"/>
      <c r="BR683" s="639"/>
      <c r="BS683" s="830" t="s">
        <v>1119</v>
      </c>
      <c r="BT683" s="830" t="s">
        <v>3441</v>
      </c>
      <c r="BU683" s="830" t="s">
        <v>2718</v>
      </c>
      <c r="BV683" s="659" t="s">
        <v>3442</v>
      </c>
      <c r="BW683" s="658">
        <v>10449930539</v>
      </c>
      <c r="BX683" s="790">
        <v>3000</v>
      </c>
      <c r="BY683" s="618">
        <v>46080</v>
      </c>
      <c r="BZ683" s="618">
        <v>46081</v>
      </c>
      <c r="CA683" s="788"/>
      <c r="CB683" s="623">
        <f t="shared" si="704"/>
        <v>30</v>
      </c>
      <c r="CC683" s="789">
        <f t="shared" si="707"/>
        <v>3000</v>
      </c>
      <c r="CD683" s="786"/>
      <c r="CE683" s="791">
        <f t="shared" si="711"/>
        <v>0</v>
      </c>
      <c r="CG683" s="791">
        <f t="shared" si="712"/>
        <v>0</v>
      </c>
      <c r="CH683" s="790">
        <f t="shared" si="684"/>
        <v>3000</v>
      </c>
      <c r="CI683" s="790">
        <f t="shared" si="708"/>
        <v>3000</v>
      </c>
      <c r="CJ683" s="788"/>
      <c r="CK683" s="623">
        <v>30</v>
      </c>
      <c r="CL683" s="790">
        <v>3000</v>
      </c>
      <c r="CM683" s="623">
        <v>5</v>
      </c>
      <c r="CN683" s="790">
        <f t="shared" si="713"/>
        <v>500</v>
      </c>
      <c r="CO683" s="623">
        <v>5</v>
      </c>
      <c r="CP683" s="790">
        <v>500</v>
      </c>
      <c r="CQ683" s="791">
        <f t="shared" si="679"/>
        <v>2500</v>
      </c>
      <c r="CR683" s="791">
        <f t="shared" si="680"/>
        <v>500</v>
      </c>
      <c r="CS683" s="831"/>
      <c r="CT683" s="623">
        <f t="shared" si="710"/>
        <v>0</v>
      </c>
      <c r="CU683" s="789"/>
      <c r="CW683" s="791"/>
      <c r="CY683" s="791"/>
      <c r="CZ683" s="791"/>
      <c r="DA683" s="791"/>
      <c r="DC683" s="623">
        <f t="shared" si="681"/>
        <v>0</v>
      </c>
      <c r="DD683" s="789">
        <f t="shared" si="685"/>
        <v>0</v>
      </c>
      <c r="DF683" s="791">
        <f t="shared" si="686"/>
        <v>0</v>
      </c>
      <c r="DH683" s="791">
        <f t="shared" si="687"/>
        <v>0</v>
      </c>
      <c r="DU683" s="793">
        <f t="shared" si="682"/>
        <v>6000</v>
      </c>
      <c r="DV683" s="794">
        <f t="shared" si="699"/>
        <v>500</v>
      </c>
      <c r="DW683" s="794">
        <f t="shared" si="698"/>
        <v>500</v>
      </c>
      <c r="DX683" s="794">
        <f t="shared" si="688"/>
        <v>5500</v>
      </c>
      <c r="DY683" s="794">
        <f t="shared" si="689"/>
        <v>5500</v>
      </c>
      <c r="EG683" s="621"/>
    </row>
    <row r="684" spans="1:137" s="623" customFormat="1" hidden="1" x14ac:dyDescent="0.25">
      <c r="A684" s="778">
        <v>2026</v>
      </c>
      <c r="B684" s="778">
        <v>479</v>
      </c>
      <c r="C684" s="778" t="s">
        <v>58</v>
      </c>
      <c r="D684" s="778">
        <v>3000654</v>
      </c>
      <c r="E684" s="778">
        <v>5005020</v>
      </c>
      <c r="F684" s="778" t="s">
        <v>2269</v>
      </c>
      <c r="G684" s="778" t="s">
        <v>2270</v>
      </c>
      <c r="H684" s="778">
        <v>93</v>
      </c>
      <c r="I684" s="779" t="s">
        <v>992</v>
      </c>
      <c r="J684" s="780" t="s">
        <v>10</v>
      </c>
      <c r="K684" s="780" t="s">
        <v>60</v>
      </c>
      <c r="L684" s="778" t="str">
        <f t="shared" si="683"/>
        <v>2.3</v>
      </c>
      <c r="M684" s="781" t="s">
        <v>62</v>
      </c>
      <c r="N684" s="781"/>
      <c r="O684" s="778" t="s">
        <v>2969</v>
      </c>
      <c r="P684" s="778" t="s">
        <v>65</v>
      </c>
      <c r="Q684" s="782">
        <v>1</v>
      </c>
      <c r="R684" s="320">
        <v>3000</v>
      </c>
      <c r="S684" s="778">
        <v>30</v>
      </c>
      <c r="T684" s="778">
        <v>30</v>
      </c>
      <c r="U684" s="778"/>
      <c r="V684" s="778"/>
      <c r="W684" s="321"/>
      <c r="X684" s="321"/>
      <c r="Y684" s="321"/>
      <c r="Z684" s="322"/>
      <c r="AA684" s="322"/>
      <c r="AB684" s="322"/>
      <c r="AC684" s="322"/>
      <c r="AD684" s="322"/>
      <c r="AE684" s="320">
        <f t="shared" si="703"/>
        <v>6000</v>
      </c>
      <c r="AF684" s="327">
        <f t="shared" si="700"/>
        <v>3000</v>
      </c>
      <c r="AG684" s="327">
        <f t="shared" si="701"/>
        <v>3000</v>
      </c>
      <c r="AH684" s="327">
        <f t="shared" ref="AH684:AH724" si="714">+$R684*U684</f>
        <v>0</v>
      </c>
      <c r="AI684" s="327">
        <f t="shared" ref="AI684:AI724" si="715">+$R684*V684</f>
        <v>0</v>
      </c>
      <c r="AJ684" s="327">
        <f t="shared" ref="AJ684:AJ724" si="716">+$R684*W684</f>
        <v>0</v>
      </c>
      <c r="AK684" s="327">
        <f t="shared" ref="AK684:AK724" si="717">+$R684*X684</f>
        <v>0</v>
      </c>
      <c r="AL684" s="327">
        <f t="shared" ref="AL684:AL724" si="718">+$R684*Y684</f>
        <v>0</v>
      </c>
      <c r="AM684" s="327">
        <f t="shared" ref="AM684:AM724" si="719">+$R684*Z684</f>
        <v>0</v>
      </c>
      <c r="AN684" s="327">
        <f t="shared" ref="AN684:AN724" si="720">+$R684*AA684</f>
        <v>0</v>
      </c>
      <c r="AO684" s="327">
        <f t="shared" ref="AO684:AO724" si="721">+$R684*AB684</f>
        <v>0</v>
      </c>
      <c r="AP684" s="327">
        <f t="shared" ref="AP684:AP724" si="722">+$R684*AC684</f>
        <v>0</v>
      </c>
      <c r="AQ684" s="327">
        <f t="shared" ref="AQ684:AQ724" si="723">+$R684*AD684</f>
        <v>0</v>
      </c>
      <c r="AR684" s="264">
        <f t="shared" si="702"/>
        <v>6000</v>
      </c>
      <c r="AS684" s="623" t="s">
        <v>2578</v>
      </c>
      <c r="BA684" s="830"/>
      <c r="BB684" s="623" t="s">
        <v>995</v>
      </c>
      <c r="BC684" s="623" t="s">
        <v>3374</v>
      </c>
      <c r="BD684" s="623" t="s">
        <v>3375</v>
      </c>
      <c r="BE684" s="623" t="s">
        <v>3376</v>
      </c>
      <c r="BF684" s="784">
        <v>46076</v>
      </c>
      <c r="BH684" s="639"/>
      <c r="BI684" s="639"/>
      <c r="BJ684" s="639" t="s">
        <v>3378</v>
      </c>
      <c r="BK684" s="639"/>
      <c r="BN684" s="639"/>
      <c r="BO684" s="639"/>
      <c r="BP684" s="639" t="s">
        <v>3378</v>
      </c>
      <c r="BQ684" s="639"/>
      <c r="BR684" s="639"/>
      <c r="BS684" s="830" t="s">
        <v>3443</v>
      </c>
      <c r="BT684" s="830" t="s">
        <v>1119</v>
      </c>
      <c r="BU684" s="830" t="s">
        <v>3444</v>
      </c>
      <c r="BV684" s="659" t="s">
        <v>3445</v>
      </c>
      <c r="BW684" s="658">
        <v>10775300774</v>
      </c>
      <c r="BX684" s="790">
        <v>3000</v>
      </c>
      <c r="BY684" s="618">
        <v>46080</v>
      </c>
      <c r="BZ684" s="618">
        <v>46081</v>
      </c>
      <c r="CA684" s="788"/>
      <c r="CB684" s="623">
        <f t="shared" si="704"/>
        <v>30</v>
      </c>
      <c r="CC684" s="789">
        <f t="shared" si="707"/>
        <v>3000</v>
      </c>
      <c r="CD684" s="786"/>
      <c r="CE684" s="791">
        <f t="shared" si="711"/>
        <v>0</v>
      </c>
      <c r="CG684" s="791">
        <f t="shared" si="712"/>
        <v>0</v>
      </c>
      <c r="CH684" s="790">
        <f t="shared" si="684"/>
        <v>3000</v>
      </c>
      <c r="CI684" s="790">
        <f t="shared" si="708"/>
        <v>3000</v>
      </c>
      <c r="CJ684" s="788"/>
      <c r="CK684" s="623">
        <f t="shared" ref="CK684:CK698" si="724">T684</f>
        <v>30</v>
      </c>
      <c r="CL684" s="790">
        <f t="shared" ref="CL684:CL726" si="725">AG684</f>
        <v>3000</v>
      </c>
      <c r="CM684" s="623">
        <v>5</v>
      </c>
      <c r="CN684" s="790">
        <f t="shared" si="713"/>
        <v>500</v>
      </c>
      <c r="CO684" s="623">
        <v>5</v>
      </c>
      <c r="CP684" s="790">
        <v>500</v>
      </c>
      <c r="CQ684" s="791">
        <f t="shared" si="679"/>
        <v>2500</v>
      </c>
      <c r="CR684" s="791">
        <f t="shared" si="680"/>
        <v>500</v>
      </c>
      <c r="CS684" s="831"/>
      <c r="CT684" s="623">
        <f t="shared" si="710"/>
        <v>0</v>
      </c>
      <c r="CU684" s="789">
        <f t="shared" ref="CU684:CU727" si="726">AH684</f>
        <v>0</v>
      </c>
      <c r="CW684" s="791">
        <f>(R684/30*CV684)*Q684</f>
        <v>0</v>
      </c>
      <c r="CY684" s="791">
        <f>(R684/30*CX684)*Q684</f>
        <v>0</v>
      </c>
      <c r="CZ684" s="791">
        <f>CU684-CW684</f>
        <v>0</v>
      </c>
      <c r="DA684" s="791">
        <f>CU684-CY684</f>
        <v>0</v>
      </c>
      <c r="DC684" s="623">
        <f t="shared" si="681"/>
        <v>0</v>
      </c>
      <c r="DD684" s="789">
        <f t="shared" si="685"/>
        <v>0</v>
      </c>
      <c r="DF684" s="791">
        <f t="shared" si="686"/>
        <v>0</v>
      </c>
      <c r="DH684" s="791">
        <f t="shared" si="687"/>
        <v>0</v>
      </c>
      <c r="DU684" s="793">
        <f t="shared" si="682"/>
        <v>6000</v>
      </c>
      <c r="DV684" s="794">
        <f t="shared" si="699"/>
        <v>500</v>
      </c>
      <c r="DW684" s="794">
        <f t="shared" si="698"/>
        <v>500</v>
      </c>
      <c r="DX684" s="794">
        <f t="shared" si="688"/>
        <v>5500</v>
      </c>
      <c r="DY684" s="794">
        <f t="shared" si="689"/>
        <v>5500</v>
      </c>
      <c r="EG684" s="621"/>
    </row>
    <row r="685" spans="1:137" s="623" customFormat="1" ht="19.5" hidden="1" customHeight="1" x14ac:dyDescent="0.25">
      <c r="A685" s="778">
        <v>2026</v>
      </c>
      <c r="B685" s="778">
        <v>479</v>
      </c>
      <c r="C685" s="778" t="s">
        <v>58</v>
      </c>
      <c r="D685" s="778">
        <v>3000654</v>
      </c>
      <c r="E685" s="778">
        <v>5005020</v>
      </c>
      <c r="F685" s="778" t="s">
        <v>2269</v>
      </c>
      <c r="G685" s="778" t="s">
        <v>2270</v>
      </c>
      <c r="H685" s="778">
        <v>93</v>
      </c>
      <c r="I685" s="779" t="s">
        <v>992</v>
      </c>
      <c r="J685" s="780" t="s">
        <v>10</v>
      </c>
      <c r="K685" s="780" t="s">
        <v>60</v>
      </c>
      <c r="L685" s="778" t="str">
        <f t="shared" si="683"/>
        <v>2.3</v>
      </c>
      <c r="M685" s="781" t="s">
        <v>62</v>
      </c>
      <c r="N685" s="781"/>
      <c r="O685" s="778" t="s">
        <v>2991</v>
      </c>
      <c r="P685" s="778" t="s">
        <v>65</v>
      </c>
      <c r="Q685" s="782">
        <v>1</v>
      </c>
      <c r="R685" s="320">
        <v>4500</v>
      </c>
      <c r="S685" s="778">
        <v>30</v>
      </c>
      <c r="T685" s="778">
        <v>30</v>
      </c>
      <c r="U685" s="778"/>
      <c r="V685" s="778"/>
      <c r="W685" s="321"/>
      <c r="X685" s="321"/>
      <c r="Y685" s="321"/>
      <c r="Z685" s="322"/>
      <c r="AA685" s="322"/>
      <c r="AB685" s="322"/>
      <c r="AC685" s="322"/>
      <c r="AD685" s="322"/>
      <c r="AE685" s="320">
        <f t="shared" si="703"/>
        <v>9000</v>
      </c>
      <c r="AF685" s="327">
        <f t="shared" si="700"/>
        <v>4500</v>
      </c>
      <c r="AG685" s="327">
        <f t="shared" si="701"/>
        <v>4500</v>
      </c>
      <c r="AH685" s="327">
        <f t="shared" si="714"/>
        <v>0</v>
      </c>
      <c r="AI685" s="327">
        <f t="shared" si="715"/>
        <v>0</v>
      </c>
      <c r="AJ685" s="327">
        <f t="shared" si="716"/>
        <v>0</v>
      </c>
      <c r="AK685" s="327">
        <f t="shared" si="717"/>
        <v>0</v>
      </c>
      <c r="AL685" s="327">
        <f t="shared" si="718"/>
        <v>0</v>
      </c>
      <c r="AM685" s="327">
        <f t="shared" si="719"/>
        <v>0</v>
      </c>
      <c r="AN685" s="327">
        <f t="shared" si="720"/>
        <v>0</v>
      </c>
      <c r="AO685" s="327">
        <f t="shared" si="721"/>
        <v>0</v>
      </c>
      <c r="AP685" s="327">
        <f t="shared" si="722"/>
        <v>0</v>
      </c>
      <c r="AQ685" s="327">
        <f t="shared" si="723"/>
        <v>0</v>
      </c>
      <c r="AR685" s="264">
        <f t="shared" si="702"/>
        <v>9000</v>
      </c>
      <c r="AS685" s="623" t="s">
        <v>2578</v>
      </c>
      <c r="AT685" s="872" t="s">
        <v>2579</v>
      </c>
      <c r="AZ685" s="784"/>
      <c r="BA685" s="830"/>
      <c r="BB685" s="623" t="s">
        <v>995</v>
      </c>
      <c r="BC685" s="623" t="s">
        <v>3280</v>
      </c>
      <c r="BD685" s="623" t="s">
        <v>3281</v>
      </c>
      <c r="BE685" s="623" t="s">
        <v>3282</v>
      </c>
      <c r="BF685" s="784">
        <v>46059</v>
      </c>
      <c r="BH685" s="639">
        <v>3892</v>
      </c>
      <c r="BI685" s="639"/>
      <c r="BJ685" s="623" t="s">
        <v>3283</v>
      </c>
      <c r="BK685" s="639"/>
      <c r="BN685" s="639"/>
      <c r="BO685" s="873"/>
      <c r="BP685" s="873"/>
      <c r="BQ685" s="873"/>
      <c r="BR685" s="873"/>
      <c r="BS685" s="623" t="s">
        <v>3446</v>
      </c>
      <c r="BT685" s="623" t="s">
        <v>1249</v>
      </c>
      <c r="BU685" s="623" t="s">
        <v>3447</v>
      </c>
      <c r="BV685" s="776">
        <v>46710125</v>
      </c>
      <c r="BW685" s="777">
        <v>10467101256</v>
      </c>
      <c r="BX685" s="790">
        <v>4500</v>
      </c>
      <c r="BY685" s="618">
        <v>46066</v>
      </c>
      <c r="BZ685" s="618">
        <v>46081</v>
      </c>
      <c r="CA685" s="791"/>
      <c r="CB685" s="623">
        <v>30</v>
      </c>
      <c r="CC685" s="789">
        <v>4500</v>
      </c>
      <c r="CD685" s="788"/>
      <c r="CF685" s="789"/>
      <c r="CH685" s="790">
        <f t="shared" si="684"/>
        <v>4500</v>
      </c>
      <c r="CI685" s="790">
        <f t="shared" si="708"/>
        <v>4500</v>
      </c>
      <c r="CJ685" s="788"/>
      <c r="CK685" s="623">
        <f t="shared" si="724"/>
        <v>30</v>
      </c>
      <c r="CL685" s="790">
        <f t="shared" si="725"/>
        <v>4500</v>
      </c>
      <c r="CM685" s="623">
        <v>20</v>
      </c>
      <c r="CN685" s="790">
        <f t="shared" si="713"/>
        <v>3000</v>
      </c>
      <c r="CP685" s="790"/>
      <c r="CQ685" s="791">
        <f t="shared" si="679"/>
        <v>1500</v>
      </c>
      <c r="CR685" s="791">
        <f t="shared" si="680"/>
        <v>3000</v>
      </c>
      <c r="CS685" s="831"/>
      <c r="CU685" s="789">
        <f t="shared" si="726"/>
        <v>0</v>
      </c>
      <c r="CV685" s="831"/>
      <c r="CW685" s="789"/>
      <c r="CX685" s="791"/>
      <c r="CY685" s="791"/>
      <c r="CZ685" s="791"/>
      <c r="DA685" s="791"/>
      <c r="DC685" s="623">
        <f t="shared" si="681"/>
        <v>0</v>
      </c>
      <c r="DD685" s="789">
        <f t="shared" si="685"/>
        <v>0</v>
      </c>
      <c r="DF685" s="791">
        <f t="shared" si="686"/>
        <v>0</v>
      </c>
      <c r="DH685" s="791">
        <f t="shared" si="687"/>
        <v>0</v>
      </c>
      <c r="DU685" s="793">
        <f t="shared" si="682"/>
        <v>9000</v>
      </c>
      <c r="DV685" s="794">
        <f t="shared" si="699"/>
        <v>3000</v>
      </c>
      <c r="DW685" s="794">
        <v>3000</v>
      </c>
      <c r="DX685" s="794">
        <f t="shared" si="688"/>
        <v>6000</v>
      </c>
      <c r="DY685" s="794">
        <f t="shared" si="689"/>
        <v>6000</v>
      </c>
      <c r="EG685" s="621"/>
    </row>
    <row r="686" spans="1:137" s="623" customFormat="1" ht="15.75" hidden="1" customHeight="1" x14ac:dyDescent="0.25">
      <c r="A686" s="778">
        <v>2026</v>
      </c>
      <c r="B686" s="778">
        <v>479</v>
      </c>
      <c r="C686" s="778" t="s">
        <v>58</v>
      </c>
      <c r="D686" s="778">
        <v>3000654</v>
      </c>
      <c r="E686" s="778">
        <v>5005020</v>
      </c>
      <c r="F686" s="778" t="s">
        <v>2269</v>
      </c>
      <c r="G686" s="778" t="s">
        <v>2270</v>
      </c>
      <c r="H686" s="778">
        <v>93</v>
      </c>
      <c r="I686" s="779" t="s">
        <v>992</v>
      </c>
      <c r="J686" s="780" t="s">
        <v>10</v>
      </c>
      <c r="K686" s="780" t="s">
        <v>60</v>
      </c>
      <c r="L686" s="778" t="str">
        <f t="shared" si="683"/>
        <v>2.3</v>
      </c>
      <c r="M686" s="781" t="s">
        <v>62</v>
      </c>
      <c r="N686" s="781"/>
      <c r="O686" s="778" t="s">
        <v>2991</v>
      </c>
      <c r="P686" s="778" t="s">
        <v>65</v>
      </c>
      <c r="Q686" s="782">
        <v>1</v>
      </c>
      <c r="R686" s="320">
        <v>4500</v>
      </c>
      <c r="S686" s="778">
        <v>30</v>
      </c>
      <c r="T686" s="778">
        <v>30</v>
      </c>
      <c r="U686" s="778"/>
      <c r="V686" s="778"/>
      <c r="W686" s="321"/>
      <c r="X686" s="321"/>
      <c r="Y686" s="321"/>
      <c r="Z686" s="322"/>
      <c r="AA686" s="322"/>
      <c r="AB686" s="322"/>
      <c r="AC686" s="322"/>
      <c r="AD686" s="322"/>
      <c r="AE686" s="320">
        <f t="shared" si="703"/>
        <v>9000</v>
      </c>
      <c r="AF686" s="327">
        <f t="shared" si="700"/>
        <v>4500</v>
      </c>
      <c r="AG686" s="327">
        <f t="shared" si="701"/>
        <v>4500</v>
      </c>
      <c r="AH686" s="327">
        <f t="shared" si="714"/>
        <v>0</v>
      </c>
      <c r="AI686" s="327">
        <f t="shared" si="715"/>
        <v>0</v>
      </c>
      <c r="AJ686" s="327">
        <f t="shared" si="716"/>
        <v>0</v>
      </c>
      <c r="AK686" s="327">
        <f t="shared" si="717"/>
        <v>0</v>
      </c>
      <c r="AL686" s="327">
        <f t="shared" si="718"/>
        <v>0</v>
      </c>
      <c r="AM686" s="327">
        <f t="shared" si="719"/>
        <v>0</v>
      </c>
      <c r="AN686" s="327">
        <f t="shared" si="720"/>
        <v>0</v>
      </c>
      <c r="AO686" s="327">
        <f t="shared" si="721"/>
        <v>0</v>
      </c>
      <c r="AP686" s="327">
        <f t="shared" si="722"/>
        <v>0</v>
      </c>
      <c r="AQ686" s="327">
        <f t="shared" si="723"/>
        <v>0</v>
      </c>
      <c r="AR686" s="264">
        <f t="shared" si="702"/>
        <v>9000</v>
      </c>
      <c r="AS686" s="623" t="s">
        <v>2578</v>
      </c>
      <c r="AT686" s="872" t="s">
        <v>2579</v>
      </c>
      <c r="BA686" s="830"/>
      <c r="BB686" s="623" t="s">
        <v>995</v>
      </c>
      <c r="BC686" s="623" t="s">
        <v>3280</v>
      </c>
      <c r="BD686" s="623" t="s">
        <v>3281</v>
      </c>
      <c r="BE686" s="623" t="s">
        <v>3282</v>
      </c>
      <c r="BF686" s="784">
        <v>46059</v>
      </c>
      <c r="BH686" s="616">
        <v>3893</v>
      </c>
      <c r="BI686" s="616"/>
      <c r="BJ686" s="623" t="s">
        <v>3283</v>
      </c>
      <c r="BK686" s="616"/>
      <c r="BL686" s="384"/>
      <c r="BM686" s="384"/>
      <c r="BN686" s="616"/>
      <c r="BO686" s="639"/>
      <c r="BP686" s="639"/>
      <c r="BQ686" s="639"/>
      <c r="BR686" s="639"/>
      <c r="BS686" s="623" t="s">
        <v>1605</v>
      </c>
      <c r="BT686" s="623" t="s">
        <v>3448</v>
      </c>
      <c r="BU686" s="623" t="s">
        <v>3449</v>
      </c>
      <c r="BV686" s="776">
        <v>47817178</v>
      </c>
      <c r="BW686" s="777">
        <v>10478171787</v>
      </c>
      <c r="BX686" s="790">
        <v>4500</v>
      </c>
      <c r="BY686" s="618">
        <v>46066</v>
      </c>
      <c r="BZ686" s="618">
        <v>46081</v>
      </c>
      <c r="CA686" s="788"/>
      <c r="CB686" s="623">
        <v>30</v>
      </c>
      <c r="CC686" s="789">
        <v>4500</v>
      </c>
      <c r="CD686" s="786"/>
      <c r="CE686" s="790"/>
      <c r="CG686" s="791"/>
      <c r="CH686" s="790">
        <f t="shared" si="684"/>
        <v>4500</v>
      </c>
      <c r="CI686" s="790">
        <f t="shared" si="708"/>
        <v>4500</v>
      </c>
      <c r="CJ686" s="788"/>
      <c r="CK686" s="623">
        <f t="shared" si="724"/>
        <v>30</v>
      </c>
      <c r="CL686" s="790">
        <f t="shared" si="725"/>
        <v>4500</v>
      </c>
      <c r="CM686" s="623">
        <v>20</v>
      </c>
      <c r="CN686" s="790">
        <f t="shared" si="713"/>
        <v>3000</v>
      </c>
      <c r="CP686" s="790"/>
      <c r="CQ686" s="791">
        <f t="shared" si="679"/>
        <v>1500</v>
      </c>
      <c r="CR686" s="791">
        <f t="shared" si="680"/>
        <v>3000</v>
      </c>
      <c r="CS686" s="831"/>
      <c r="CU686" s="789">
        <f t="shared" si="726"/>
        <v>0</v>
      </c>
      <c r="CW686" s="791"/>
      <c r="CY686" s="791"/>
      <c r="CZ686" s="791"/>
      <c r="DA686" s="791"/>
      <c r="DC686" s="623">
        <f t="shared" si="681"/>
        <v>0</v>
      </c>
      <c r="DD686" s="789">
        <f t="shared" si="685"/>
        <v>0</v>
      </c>
      <c r="DF686" s="791">
        <f t="shared" si="686"/>
        <v>0</v>
      </c>
      <c r="DH686" s="791">
        <f t="shared" si="687"/>
        <v>0</v>
      </c>
      <c r="DU686" s="793">
        <f t="shared" si="682"/>
        <v>9000</v>
      </c>
      <c r="DV686" s="794">
        <f t="shared" si="699"/>
        <v>3000</v>
      </c>
      <c r="DW686" s="794">
        <v>3000</v>
      </c>
      <c r="DX686" s="794">
        <f t="shared" si="688"/>
        <v>6000</v>
      </c>
      <c r="DY686" s="794">
        <f t="shared" si="689"/>
        <v>6000</v>
      </c>
      <c r="EG686" s="621"/>
    </row>
    <row r="687" spans="1:137" s="623" customFormat="1" ht="22.5" hidden="1" customHeight="1" x14ac:dyDescent="0.25">
      <c r="A687" s="778">
        <v>2026</v>
      </c>
      <c r="B687" s="778">
        <v>479</v>
      </c>
      <c r="C687" s="778" t="s">
        <v>58</v>
      </c>
      <c r="D687" s="778">
        <v>3000654</v>
      </c>
      <c r="E687" s="778">
        <v>5005020</v>
      </c>
      <c r="F687" s="778" t="s">
        <v>2269</v>
      </c>
      <c r="G687" s="778" t="s">
        <v>2270</v>
      </c>
      <c r="H687" s="778">
        <v>93</v>
      </c>
      <c r="I687" s="779" t="s">
        <v>992</v>
      </c>
      <c r="J687" s="780" t="s">
        <v>10</v>
      </c>
      <c r="K687" s="780" t="s">
        <v>60</v>
      </c>
      <c r="L687" s="778" t="str">
        <f t="shared" si="683"/>
        <v>2.3</v>
      </c>
      <c r="M687" s="781" t="s">
        <v>62</v>
      </c>
      <c r="N687" s="781"/>
      <c r="O687" s="778" t="s">
        <v>2991</v>
      </c>
      <c r="P687" s="778" t="s">
        <v>65</v>
      </c>
      <c r="Q687" s="782">
        <v>1</v>
      </c>
      <c r="R687" s="320">
        <v>4500</v>
      </c>
      <c r="S687" s="778">
        <v>30</v>
      </c>
      <c r="T687" s="778">
        <v>30</v>
      </c>
      <c r="U687" s="778"/>
      <c r="V687" s="778"/>
      <c r="W687" s="321"/>
      <c r="X687" s="321"/>
      <c r="Y687" s="321"/>
      <c r="Z687" s="322"/>
      <c r="AA687" s="322"/>
      <c r="AB687" s="322"/>
      <c r="AC687" s="322"/>
      <c r="AD687" s="322"/>
      <c r="AE687" s="320">
        <f t="shared" si="703"/>
        <v>9000</v>
      </c>
      <c r="AF687" s="327">
        <f t="shared" si="700"/>
        <v>4500</v>
      </c>
      <c r="AG687" s="327">
        <f t="shared" si="701"/>
        <v>4500</v>
      </c>
      <c r="AH687" s="327">
        <f t="shared" si="714"/>
        <v>0</v>
      </c>
      <c r="AI687" s="327">
        <f t="shared" si="715"/>
        <v>0</v>
      </c>
      <c r="AJ687" s="327">
        <f t="shared" si="716"/>
        <v>0</v>
      </c>
      <c r="AK687" s="327">
        <f t="shared" si="717"/>
        <v>0</v>
      </c>
      <c r="AL687" s="327">
        <f t="shared" si="718"/>
        <v>0</v>
      </c>
      <c r="AM687" s="327">
        <f t="shared" si="719"/>
        <v>0</v>
      </c>
      <c r="AN687" s="327">
        <f t="shared" si="720"/>
        <v>0</v>
      </c>
      <c r="AO687" s="327">
        <f t="shared" si="721"/>
        <v>0</v>
      </c>
      <c r="AP687" s="327">
        <f t="shared" si="722"/>
        <v>0</v>
      </c>
      <c r="AQ687" s="327">
        <f t="shared" si="723"/>
        <v>0</v>
      </c>
      <c r="AR687" s="264">
        <f t="shared" si="702"/>
        <v>9000</v>
      </c>
      <c r="AS687" s="623" t="s">
        <v>2578</v>
      </c>
      <c r="BA687" s="830"/>
      <c r="BB687" s="623" t="s">
        <v>995</v>
      </c>
      <c r="BC687" s="623" t="s">
        <v>3374</v>
      </c>
      <c r="BD687" s="623" t="s">
        <v>3375</v>
      </c>
      <c r="BE687" s="623" t="s">
        <v>3376</v>
      </c>
      <c r="BF687" s="784">
        <v>46076</v>
      </c>
      <c r="BH687" s="639"/>
      <c r="BI687" s="639"/>
      <c r="BJ687" s="639" t="s">
        <v>3378</v>
      </c>
      <c r="BK687" s="639"/>
      <c r="BN687" s="639"/>
      <c r="BO687" s="639"/>
      <c r="BP687" s="639" t="s">
        <v>3378</v>
      </c>
      <c r="BQ687" s="639"/>
      <c r="BR687" s="639"/>
      <c r="BS687" s="830" t="s">
        <v>1263</v>
      </c>
      <c r="BT687" s="830" t="s">
        <v>3296</v>
      </c>
      <c r="BU687" s="830" t="s">
        <v>3297</v>
      </c>
      <c r="BV687" s="659" t="s">
        <v>3450</v>
      </c>
      <c r="BW687" s="658">
        <v>10465993036</v>
      </c>
      <c r="BX687" s="790">
        <v>4500</v>
      </c>
      <c r="BY687" s="618">
        <v>46080</v>
      </c>
      <c r="BZ687" s="618">
        <v>46081</v>
      </c>
      <c r="CA687" s="788"/>
      <c r="CB687" s="623">
        <f t="shared" ref="CB687:CB727" si="727">S687</f>
        <v>30</v>
      </c>
      <c r="CC687" s="789">
        <f t="shared" ref="CC687:CC727" si="728">AF687</f>
        <v>4500</v>
      </c>
      <c r="CE687" s="791">
        <f t="shared" ref="CE687:CE702" si="729">(R687/30*CD687)*Q687</f>
        <v>0</v>
      </c>
      <c r="CG687" s="791">
        <f t="shared" ref="CG687:CG702" si="730">(R687/30*CF687)*Q687</f>
        <v>0</v>
      </c>
      <c r="CH687" s="790">
        <f t="shared" si="684"/>
        <v>4500</v>
      </c>
      <c r="CI687" s="790">
        <f t="shared" si="708"/>
        <v>4500</v>
      </c>
      <c r="CJ687" s="788"/>
      <c r="CK687" s="623">
        <f t="shared" si="724"/>
        <v>30</v>
      </c>
      <c r="CL687" s="790">
        <f t="shared" si="725"/>
        <v>4500</v>
      </c>
      <c r="CM687" s="623">
        <v>4</v>
      </c>
      <c r="CN687" s="790">
        <f t="shared" si="713"/>
        <v>600</v>
      </c>
      <c r="CO687" s="623">
        <v>4</v>
      </c>
      <c r="CP687" s="790">
        <v>600</v>
      </c>
      <c r="CQ687" s="791">
        <f t="shared" si="679"/>
        <v>3900</v>
      </c>
      <c r="CR687" s="791">
        <f t="shared" si="680"/>
        <v>600</v>
      </c>
      <c r="CS687" s="831"/>
      <c r="CT687" s="623">
        <f t="shared" ref="CT687:CT712" si="731">U687</f>
        <v>0</v>
      </c>
      <c r="CU687" s="789">
        <f t="shared" si="726"/>
        <v>0</v>
      </c>
      <c r="CW687" s="791">
        <f t="shared" ref="CW687:CW725" si="732">(R687/30*CV687)*Q687</f>
        <v>0</v>
      </c>
      <c r="CY687" s="791">
        <f t="shared" ref="CY687:CY727" si="733">(R687/30*CX687)*Q687</f>
        <v>0</v>
      </c>
      <c r="CZ687" s="791">
        <f t="shared" ref="CZ687:CZ727" si="734">CU687-CW687</f>
        <v>0</v>
      </c>
      <c r="DA687" s="791">
        <f t="shared" ref="DA687:DA727" si="735">CU687-CY687</f>
        <v>0</v>
      </c>
      <c r="DC687" s="623">
        <f t="shared" si="681"/>
        <v>0</v>
      </c>
      <c r="DD687" s="789">
        <f t="shared" si="685"/>
        <v>0</v>
      </c>
      <c r="DF687" s="791">
        <f t="shared" si="686"/>
        <v>0</v>
      </c>
      <c r="DH687" s="791">
        <f t="shared" si="687"/>
        <v>0</v>
      </c>
      <c r="DU687" s="793">
        <f t="shared" si="682"/>
        <v>9000</v>
      </c>
      <c r="DV687" s="794">
        <f t="shared" si="699"/>
        <v>600</v>
      </c>
      <c r="DW687" s="794">
        <f t="shared" ref="DW687:DW726" si="736">CG687+CP687+CY687+DH687</f>
        <v>600</v>
      </c>
      <c r="DX687" s="794">
        <f t="shared" si="688"/>
        <v>8400</v>
      </c>
      <c r="DY687" s="794">
        <f t="shared" si="689"/>
        <v>8400</v>
      </c>
      <c r="EG687" s="621"/>
    </row>
    <row r="688" spans="1:137" s="623" customFormat="1" ht="22.5" hidden="1" customHeight="1" x14ac:dyDescent="0.25">
      <c r="A688" s="778">
        <v>2026</v>
      </c>
      <c r="B688" s="778">
        <v>479</v>
      </c>
      <c r="C688" s="778" t="s">
        <v>58</v>
      </c>
      <c r="D688" s="778">
        <v>3000654</v>
      </c>
      <c r="E688" s="778">
        <v>5005020</v>
      </c>
      <c r="F688" s="778" t="s">
        <v>2269</v>
      </c>
      <c r="G688" s="778" t="s">
        <v>2270</v>
      </c>
      <c r="H688" s="778">
        <v>93</v>
      </c>
      <c r="I688" s="779" t="s">
        <v>992</v>
      </c>
      <c r="J688" s="780" t="s">
        <v>10</v>
      </c>
      <c r="K688" s="780" t="s">
        <v>60</v>
      </c>
      <c r="L688" s="778" t="str">
        <f t="shared" si="683"/>
        <v>2.3</v>
      </c>
      <c r="M688" s="781" t="s">
        <v>62</v>
      </c>
      <c r="N688" s="781"/>
      <c r="O688" s="778" t="s">
        <v>2991</v>
      </c>
      <c r="P688" s="778" t="s">
        <v>65</v>
      </c>
      <c r="Q688" s="782">
        <v>3</v>
      </c>
      <c r="R688" s="320">
        <v>4500</v>
      </c>
      <c r="S688" s="778">
        <v>30</v>
      </c>
      <c r="T688" s="778">
        <v>30</v>
      </c>
      <c r="U688" s="778"/>
      <c r="V688" s="778"/>
      <c r="W688" s="321"/>
      <c r="X688" s="321"/>
      <c r="Y688" s="321"/>
      <c r="Z688" s="322"/>
      <c r="AA688" s="322"/>
      <c r="AB688" s="322"/>
      <c r="AC688" s="322"/>
      <c r="AD688" s="322"/>
      <c r="AE688" s="320">
        <f t="shared" si="703"/>
        <v>27000</v>
      </c>
      <c r="AF688" s="327">
        <f t="shared" si="700"/>
        <v>13500</v>
      </c>
      <c r="AG688" s="327">
        <f t="shared" si="701"/>
        <v>13500</v>
      </c>
      <c r="AH688" s="327">
        <f t="shared" si="714"/>
        <v>0</v>
      </c>
      <c r="AI688" s="327">
        <f t="shared" si="715"/>
        <v>0</v>
      </c>
      <c r="AJ688" s="327">
        <f t="shared" si="716"/>
        <v>0</v>
      </c>
      <c r="AK688" s="327">
        <f t="shared" si="717"/>
        <v>0</v>
      </c>
      <c r="AL688" s="327">
        <f t="shared" si="718"/>
        <v>0</v>
      </c>
      <c r="AM688" s="327">
        <f t="shared" si="719"/>
        <v>0</v>
      </c>
      <c r="AN688" s="327">
        <f t="shared" si="720"/>
        <v>0</v>
      </c>
      <c r="AO688" s="327">
        <f t="shared" si="721"/>
        <v>0</v>
      </c>
      <c r="AP688" s="327">
        <f t="shared" si="722"/>
        <v>0</v>
      </c>
      <c r="AQ688" s="327">
        <f t="shared" si="723"/>
        <v>0</v>
      </c>
      <c r="AR688" s="264"/>
      <c r="AS688" s="623" t="s">
        <v>2578</v>
      </c>
      <c r="BA688" s="830"/>
      <c r="BB688" s="614" t="s">
        <v>1021</v>
      </c>
      <c r="BF688" s="784"/>
      <c r="BH688" s="639"/>
      <c r="BI688" s="639"/>
      <c r="BK688" s="639"/>
      <c r="BN688" s="639"/>
      <c r="BO688" s="639"/>
      <c r="BP688" s="639"/>
      <c r="BQ688" s="639"/>
      <c r="BR688" s="639"/>
      <c r="BV688" s="639"/>
      <c r="BW688" s="639"/>
      <c r="BY688" s="611"/>
      <c r="BZ688" s="611"/>
      <c r="CA688" s="788"/>
      <c r="CB688" s="623">
        <f t="shared" si="727"/>
        <v>30</v>
      </c>
      <c r="CC688" s="789">
        <f t="shared" si="728"/>
        <v>13500</v>
      </c>
      <c r="CE688" s="791">
        <f t="shared" si="729"/>
        <v>0</v>
      </c>
      <c r="CG688" s="791">
        <f t="shared" si="730"/>
        <v>0</v>
      </c>
      <c r="CH688" s="791">
        <f t="shared" si="684"/>
        <v>13500</v>
      </c>
      <c r="CI688" s="791">
        <f t="shared" si="708"/>
        <v>13500</v>
      </c>
      <c r="CJ688" s="788"/>
      <c r="CK688" s="623">
        <f t="shared" si="724"/>
        <v>30</v>
      </c>
      <c r="CL688" s="789">
        <f t="shared" si="725"/>
        <v>13500</v>
      </c>
      <c r="CN688" s="790">
        <f t="shared" si="713"/>
        <v>0</v>
      </c>
      <c r="CP688" s="791"/>
      <c r="CQ688" s="791">
        <f t="shared" si="679"/>
        <v>13500</v>
      </c>
      <c r="CR688" s="791">
        <f t="shared" si="680"/>
        <v>0</v>
      </c>
      <c r="CS688" s="831"/>
      <c r="CT688" s="623">
        <f t="shared" si="731"/>
        <v>0</v>
      </c>
      <c r="CU688" s="789">
        <f t="shared" si="726"/>
        <v>0</v>
      </c>
      <c r="CW688" s="791">
        <f t="shared" si="732"/>
        <v>0</v>
      </c>
      <c r="CY688" s="791">
        <f t="shared" si="733"/>
        <v>0</v>
      </c>
      <c r="CZ688" s="791">
        <f t="shared" si="734"/>
        <v>0</v>
      </c>
      <c r="DA688" s="791">
        <f t="shared" si="735"/>
        <v>0</v>
      </c>
      <c r="DC688" s="623">
        <f t="shared" si="681"/>
        <v>0</v>
      </c>
      <c r="DD688" s="789">
        <f t="shared" si="685"/>
        <v>0</v>
      </c>
      <c r="DF688" s="791">
        <f t="shared" si="686"/>
        <v>0</v>
      </c>
      <c r="DH688" s="791">
        <f t="shared" si="687"/>
        <v>0</v>
      </c>
      <c r="DU688" s="793">
        <f t="shared" si="682"/>
        <v>0</v>
      </c>
      <c r="DV688" s="794">
        <f t="shared" si="699"/>
        <v>0</v>
      </c>
      <c r="DW688" s="794">
        <f t="shared" si="736"/>
        <v>0</v>
      </c>
      <c r="DX688" s="794">
        <f t="shared" si="688"/>
        <v>0</v>
      </c>
      <c r="DY688" s="794">
        <f t="shared" si="689"/>
        <v>0</v>
      </c>
      <c r="EG688" s="621"/>
    </row>
    <row r="689" spans="1:137" s="623" customFormat="1" hidden="1" x14ac:dyDescent="0.25">
      <c r="A689" s="778">
        <v>2026</v>
      </c>
      <c r="B689" s="778">
        <v>479</v>
      </c>
      <c r="C689" s="778" t="s">
        <v>58</v>
      </c>
      <c r="D689" s="778">
        <v>3000654</v>
      </c>
      <c r="E689" s="778">
        <v>5005023</v>
      </c>
      <c r="F689" s="778" t="s">
        <v>3011</v>
      </c>
      <c r="G689" s="778" t="s">
        <v>3012</v>
      </c>
      <c r="H689" s="778">
        <v>95</v>
      </c>
      <c r="I689" s="779" t="s">
        <v>992</v>
      </c>
      <c r="J689" s="780" t="s">
        <v>10</v>
      </c>
      <c r="K689" s="780" t="s">
        <v>60</v>
      </c>
      <c r="L689" s="778" t="str">
        <f t="shared" si="683"/>
        <v>2.3</v>
      </c>
      <c r="M689" s="781" t="s">
        <v>62</v>
      </c>
      <c r="N689" s="781"/>
      <c r="O689" s="778" t="s">
        <v>3451</v>
      </c>
      <c r="P689" s="778" t="s">
        <v>65</v>
      </c>
      <c r="Q689" s="782">
        <v>1</v>
      </c>
      <c r="R689" s="320">
        <v>8000</v>
      </c>
      <c r="S689" s="778">
        <v>30</v>
      </c>
      <c r="T689" s="778">
        <v>30</v>
      </c>
      <c r="U689" s="778"/>
      <c r="V689" s="778"/>
      <c r="W689" s="321"/>
      <c r="X689" s="321"/>
      <c r="Y689" s="321"/>
      <c r="Z689" s="322"/>
      <c r="AA689" s="322"/>
      <c r="AB689" s="322"/>
      <c r="AC689" s="322"/>
      <c r="AD689" s="322"/>
      <c r="AE689" s="320">
        <f t="shared" si="703"/>
        <v>16000</v>
      </c>
      <c r="AF689" s="327">
        <f>+$R689*(S689/30)</f>
        <v>8000</v>
      </c>
      <c r="AG689" s="327">
        <f>+$R689*(T689/30)</f>
        <v>8000</v>
      </c>
      <c r="AH689" s="327">
        <f t="shared" si="714"/>
        <v>0</v>
      </c>
      <c r="AI689" s="327">
        <f t="shared" si="715"/>
        <v>0</v>
      </c>
      <c r="AJ689" s="327">
        <f t="shared" si="716"/>
        <v>0</v>
      </c>
      <c r="AK689" s="327">
        <f t="shared" si="717"/>
        <v>0</v>
      </c>
      <c r="AL689" s="327">
        <f t="shared" si="718"/>
        <v>0</v>
      </c>
      <c r="AM689" s="327">
        <f t="shared" si="719"/>
        <v>0</v>
      </c>
      <c r="AN689" s="327">
        <f t="shared" si="720"/>
        <v>0</v>
      </c>
      <c r="AO689" s="327">
        <f t="shared" si="721"/>
        <v>0</v>
      </c>
      <c r="AP689" s="327">
        <f t="shared" si="722"/>
        <v>0</v>
      </c>
      <c r="AQ689" s="327">
        <f t="shared" si="723"/>
        <v>0</v>
      </c>
      <c r="AR689" s="264"/>
      <c r="AS689" s="623" t="s">
        <v>2578</v>
      </c>
      <c r="BA689" s="830"/>
      <c r="BB689" s="614" t="s">
        <v>1021</v>
      </c>
      <c r="BF689" s="784"/>
      <c r="BH689" s="639"/>
      <c r="BI689" s="639"/>
      <c r="BK689" s="639"/>
      <c r="BN689" s="639"/>
      <c r="BO689" s="639"/>
      <c r="BP689" s="639"/>
      <c r="BQ689" s="639"/>
      <c r="BR689" s="639"/>
      <c r="BV689" s="639"/>
      <c r="BW689" s="639"/>
      <c r="BY689" s="611"/>
      <c r="BZ689" s="611"/>
      <c r="CA689" s="788"/>
      <c r="CB689" s="623">
        <f t="shared" si="727"/>
        <v>30</v>
      </c>
      <c r="CC689" s="789">
        <f t="shared" si="728"/>
        <v>8000</v>
      </c>
      <c r="CE689" s="791">
        <f t="shared" si="729"/>
        <v>0</v>
      </c>
      <c r="CG689" s="791">
        <f t="shared" si="730"/>
        <v>0</v>
      </c>
      <c r="CH689" s="791">
        <f t="shared" si="684"/>
        <v>8000</v>
      </c>
      <c r="CI689" s="791">
        <f t="shared" si="708"/>
        <v>8000</v>
      </c>
      <c r="CJ689" s="788"/>
      <c r="CK689" s="623">
        <f t="shared" si="724"/>
        <v>30</v>
      </c>
      <c r="CL689" s="789">
        <f t="shared" si="725"/>
        <v>8000</v>
      </c>
      <c r="CN689" s="790">
        <f t="shared" si="713"/>
        <v>0</v>
      </c>
      <c r="CP689" s="791">
        <f t="shared" ref="CP689:CP702" si="737">(R689/30*CO689)*Q689</f>
        <v>0</v>
      </c>
      <c r="CQ689" s="791">
        <f t="shared" si="679"/>
        <v>8000</v>
      </c>
      <c r="CR689" s="791">
        <f t="shared" si="680"/>
        <v>0</v>
      </c>
      <c r="CS689" s="831"/>
      <c r="CT689" s="623">
        <f t="shared" si="731"/>
        <v>0</v>
      </c>
      <c r="CU689" s="789">
        <f t="shared" si="726"/>
        <v>0</v>
      </c>
      <c r="CW689" s="791">
        <f t="shared" si="732"/>
        <v>0</v>
      </c>
      <c r="CY689" s="791">
        <f t="shared" si="733"/>
        <v>0</v>
      </c>
      <c r="CZ689" s="791">
        <f t="shared" si="734"/>
        <v>0</v>
      </c>
      <c r="DA689" s="791">
        <f t="shared" si="735"/>
        <v>0</v>
      </c>
      <c r="DC689" s="623">
        <f t="shared" si="681"/>
        <v>0</v>
      </c>
      <c r="DD689" s="789">
        <f t="shared" si="685"/>
        <v>0</v>
      </c>
      <c r="DF689" s="791">
        <f t="shared" si="686"/>
        <v>0</v>
      </c>
      <c r="DH689" s="791">
        <f t="shared" si="687"/>
        <v>0</v>
      </c>
      <c r="DU689" s="793">
        <f t="shared" si="682"/>
        <v>0</v>
      </c>
      <c r="DV689" s="794">
        <f t="shared" si="699"/>
        <v>0</v>
      </c>
      <c r="DW689" s="794">
        <f t="shared" si="736"/>
        <v>0</v>
      </c>
      <c r="DX689" s="794">
        <f t="shared" si="688"/>
        <v>0</v>
      </c>
      <c r="DY689" s="794">
        <f t="shared" si="689"/>
        <v>0</v>
      </c>
      <c r="EG689" s="621"/>
    </row>
    <row r="690" spans="1:137" s="623" customFormat="1" hidden="1" x14ac:dyDescent="0.25">
      <c r="A690" s="778">
        <v>2026</v>
      </c>
      <c r="B690" s="778">
        <v>479</v>
      </c>
      <c r="C690" s="778" t="s">
        <v>58</v>
      </c>
      <c r="D690" s="778">
        <v>3000654</v>
      </c>
      <c r="E690" s="778">
        <v>5005023</v>
      </c>
      <c r="F690" s="778" t="s">
        <v>3011</v>
      </c>
      <c r="G690" s="778" t="s">
        <v>3012</v>
      </c>
      <c r="H690" s="778">
        <v>95</v>
      </c>
      <c r="I690" s="779" t="s">
        <v>992</v>
      </c>
      <c r="J690" s="780" t="s">
        <v>10</v>
      </c>
      <c r="K690" s="780" t="s">
        <v>60</v>
      </c>
      <c r="L690" s="778" t="str">
        <f t="shared" si="683"/>
        <v>2.3</v>
      </c>
      <c r="M690" s="781" t="s">
        <v>62</v>
      </c>
      <c r="N690" s="781"/>
      <c r="O690" s="778" t="s">
        <v>882</v>
      </c>
      <c r="P690" s="778" t="s">
        <v>65</v>
      </c>
      <c r="Q690" s="782">
        <v>25</v>
      </c>
      <c r="R690" s="320">
        <v>5000</v>
      </c>
      <c r="S690" s="778">
        <v>30</v>
      </c>
      <c r="T690" s="778">
        <v>30</v>
      </c>
      <c r="U690" s="778"/>
      <c r="V690" s="778"/>
      <c r="W690" s="321"/>
      <c r="X690" s="321"/>
      <c r="Y690" s="321"/>
      <c r="Z690" s="322"/>
      <c r="AA690" s="322"/>
      <c r="AB690" s="322"/>
      <c r="AC690" s="322"/>
      <c r="AD690" s="322"/>
      <c r="AE690" s="320">
        <f t="shared" si="703"/>
        <v>250000</v>
      </c>
      <c r="AF690" s="327">
        <f>+$R690*(S690/30)*Q690</f>
        <v>125000</v>
      </c>
      <c r="AG690" s="327">
        <f>+$R690*(T690/30)*Q690</f>
        <v>125000</v>
      </c>
      <c r="AH690" s="327">
        <f t="shared" si="714"/>
        <v>0</v>
      </c>
      <c r="AI690" s="327">
        <f t="shared" si="715"/>
        <v>0</v>
      </c>
      <c r="AJ690" s="327">
        <f t="shared" si="716"/>
        <v>0</v>
      </c>
      <c r="AK690" s="327">
        <f t="shared" si="717"/>
        <v>0</v>
      </c>
      <c r="AL690" s="327">
        <f t="shared" si="718"/>
        <v>0</v>
      </c>
      <c r="AM690" s="327">
        <f t="shared" si="719"/>
        <v>0</v>
      </c>
      <c r="AN690" s="327">
        <f t="shared" si="720"/>
        <v>0</v>
      </c>
      <c r="AO690" s="327">
        <f t="shared" si="721"/>
        <v>0</v>
      </c>
      <c r="AP690" s="327">
        <f t="shared" si="722"/>
        <v>0</v>
      </c>
      <c r="AQ690" s="327">
        <f t="shared" si="723"/>
        <v>0</v>
      </c>
      <c r="AR690" s="264"/>
      <c r="AS690" s="623" t="s">
        <v>2578</v>
      </c>
      <c r="AU690" s="373"/>
      <c r="AV690" s="373"/>
      <c r="AW690" s="375"/>
      <c r="AX690" s="387"/>
      <c r="AY690" s="375"/>
      <c r="AZ690" s="373"/>
      <c r="BA690" s="387"/>
      <c r="BB690" s="614" t="s">
        <v>1021</v>
      </c>
      <c r="BF690" s="784"/>
      <c r="BH690" s="639"/>
      <c r="BI690" s="639"/>
      <c r="BK690" s="639"/>
      <c r="BN690" s="639"/>
      <c r="BO690" s="639"/>
      <c r="BP690" s="639"/>
      <c r="BQ690" s="639"/>
      <c r="BR690" s="639"/>
      <c r="BV690" s="639"/>
      <c r="BW690" s="639"/>
      <c r="BY690" s="611"/>
      <c r="BZ690" s="611"/>
      <c r="CA690" s="788"/>
      <c r="CB690" s="623">
        <f t="shared" si="727"/>
        <v>30</v>
      </c>
      <c r="CC690" s="789">
        <f t="shared" si="728"/>
        <v>125000</v>
      </c>
      <c r="CE690" s="791">
        <f t="shared" si="729"/>
        <v>0</v>
      </c>
      <c r="CG690" s="791">
        <f t="shared" si="730"/>
        <v>0</v>
      </c>
      <c r="CH690" s="791">
        <f t="shared" si="684"/>
        <v>125000</v>
      </c>
      <c r="CI690" s="791">
        <f t="shared" si="708"/>
        <v>125000</v>
      </c>
      <c r="CJ690" s="788"/>
      <c r="CK690" s="623">
        <f t="shared" si="724"/>
        <v>30</v>
      </c>
      <c r="CL690" s="789">
        <f t="shared" si="725"/>
        <v>125000</v>
      </c>
      <c r="CN690" s="791">
        <f t="shared" si="713"/>
        <v>0</v>
      </c>
      <c r="CP690" s="791">
        <f t="shared" si="737"/>
        <v>0</v>
      </c>
      <c r="CQ690" s="791">
        <f t="shared" si="679"/>
        <v>125000</v>
      </c>
      <c r="CR690" s="791">
        <f t="shared" si="680"/>
        <v>0</v>
      </c>
      <c r="CS690" s="831"/>
      <c r="CT690" s="623">
        <f t="shared" si="731"/>
        <v>0</v>
      </c>
      <c r="CU690" s="789">
        <f t="shared" si="726"/>
        <v>0</v>
      </c>
      <c r="CW690" s="791">
        <f t="shared" si="732"/>
        <v>0</v>
      </c>
      <c r="CY690" s="791">
        <f t="shared" si="733"/>
        <v>0</v>
      </c>
      <c r="CZ690" s="791">
        <f t="shared" si="734"/>
        <v>0</v>
      </c>
      <c r="DA690" s="791">
        <f t="shared" si="735"/>
        <v>0</v>
      </c>
      <c r="DC690" s="623">
        <f t="shared" si="681"/>
        <v>0</v>
      </c>
      <c r="DD690" s="789">
        <f t="shared" si="685"/>
        <v>0</v>
      </c>
      <c r="DF690" s="791">
        <f t="shared" si="686"/>
        <v>0</v>
      </c>
      <c r="DH690" s="791">
        <f t="shared" si="687"/>
        <v>0</v>
      </c>
      <c r="DU690" s="793">
        <f t="shared" si="682"/>
        <v>0</v>
      </c>
      <c r="DV690" s="794">
        <f t="shared" si="699"/>
        <v>0</v>
      </c>
      <c r="DW690" s="794">
        <f t="shared" si="736"/>
        <v>0</v>
      </c>
      <c r="DX690" s="794">
        <f t="shared" si="688"/>
        <v>0</v>
      </c>
      <c r="DY690" s="794">
        <f t="shared" si="689"/>
        <v>0</v>
      </c>
      <c r="EG690" s="621"/>
    </row>
    <row r="691" spans="1:137" s="623" customFormat="1" hidden="1" x14ac:dyDescent="0.25">
      <c r="A691" s="778">
        <v>2026</v>
      </c>
      <c r="B691" s="778">
        <v>479</v>
      </c>
      <c r="C691" s="778" t="s">
        <v>58</v>
      </c>
      <c r="D691" s="778">
        <v>3000654</v>
      </c>
      <c r="E691" s="778">
        <v>5005023</v>
      </c>
      <c r="F691" s="778" t="s">
        <v>3011</v>
      </c>
      <c r="G691" s="778" t="s">
        <v>3012</v>
      </c>
      <c r="H691" s="778">
        <v>95</v>
      </c>
      <c r="I691" s="779" t="s">
        <v>992</v>
      </c>
      <c r="J691" s="780" t="s">
        <v>10</v>
      </c>
      <c r="K691" s="780" t="s">
        <v>60</v>
      </c>
      <c r="L691" s="778" t="str">
        <f t="shared" si="683"/>
        <v>2.3</v>
      </c>
      <c r="M691" s="781" t="s">
        <v>62</v>
      </c>
      <c r="N691" s="781"/>
      <c r="O691" s="778" t="s">
        <v>3452</v>
      </c>
      <c r="P691" s="778" t="s">
        <v>65</v>
      </c>
      <c r="Q691" s="782">
        <v>3</v>
      </c>
      <c r="R691" s="320">
        <v>7000</v>
      </c>
      <c r="S691" s="778">
        <v>30</v>
      </c>
      <c r="T691" s="778">
        <v>30</v>
      </c>
      <c r="U691" s="778"/>
      <c r="V691" s="778"/>
      <c r="W691" s="321"/>
      <c r="X691" s="321"/>
      <c r="Y691" s="321"/>
      <c r="Z691" s="322"/>
      <c r="AA691" s="322"/>
      <c r="AB691" s="322"/>
      <c r="AC691" s="322"/>
      <c r="AD691" s="322"/>
      <c r="AE691" s="320">
        <f t="shared" si="703"/>
        <v>42000</v>
      </c>
      <c r="AF691" s="327">
        <f>+$R691*(S691/30)*Q691</f>
        <v>21000</v>
      </c>
      <c r="AG691" s="327">
        <f>+$R691*(T691/30)*Q691</f>
        <v>21000</v>
      </c>
      <c r="AH691" s="327">
        <f t="shared" si="714"/>
        <v>0</v>
      </c>
      <c r="AI691" s="327">
        <f t="shared" si="715"/>
        <v>0</v>
      </c>
      <c r="AJ691" s="327">
        <f t="shared" si="716"/>
        <v>0</v>
      </c>
      <c r="AK691" s="327">
        <f t="shared" si="717"/>
        <v>0</v>
      </c>
      <c r="AL691" s="327">
        <f t="shared" si="718"/>
        <v>0</v>
      </c>
      <c r="AM691" s="327">
        <f t="shared" si="719"/>
        <v>0</v>
      </c>
      <c r="AN691" s="327">
        <f t="shared" si="720"/>
        <v>0</v>
      </c>
      <c r="AO691" s="327">
        <f t="shared" si="721"/>
        <v>0</v>
      </c>
      <c r="AP691" s="327">
        <f t="shared" si="722"/>
        <v>0</v>
      </c>
      <c r="AQ691" s="327">
        <f t="shared" si="723"/>
        <v>0</v>
      </c>
      <c r="AR691" s="264"/>
      <c r="AS691" s="623" t="s">
        <v>2578</v>
      </c>
      <c r="BA691" s="830"/>
      <c r="BB691" s="614" t="s">
        <v>1021</v>
      </c>
      <c r="BF691" s="784"/>
      <c r="BH691" s="639"/>
      <c r="BI691" s="639"/>
      <c r="BK691" s="639"/>
      <c r="BN691" s="639"/>
      <c r="BO691" s="639"/>
      <c r="BP691" s="639"/>
      <c r="BQ691" s="639"/>
      <c r="BR691" s="639"/>
      <c r="BV691" s="639"/>
      <c r="BW691" s="639"/>
      <c r="BY691" s="611"/>
      <c r="BZ691" s="611"/>
      <c r="CA691" s="788"/>
      <c r="CB691" s="623">
        <f t="shared" si="727"/>
        <v>30</v>
      </c>
      <c r="CC691" s="789">
        <f t="shared" si="728"/>
        <v>21000</v>
      </c>
      <c r="CE691" s="791">
        <f t="shared" si="729"/>
        <v>0</v>
      </c>
      <c r="CG691" s="791">
        <f t="shared" si="730"/>
        <v>0</v>
      </c>
      <c r="CH691" s="791">
        <f t="shared" si="684"/>
        <v>21000</v>
      </c>
      <c r="CI691" s="791">
        <f t="shared" si="708"/>
        <v>21000</v>
      </c>
      <c r="CJ691" s="788"/>
      <c r="CK691" s="623">
        <f t="shared" si="724"/>
        <v>30</v>
      </c>
      <c r="CL691" s="789">
        <f t="shared" si="725"/>
        <v>21000</v>
      </c>
      <c r="CN691" s="791">
        <f t="shared" si="713"/>
        <v>0</v>
      </c>
      <c r="CP691" s="791">
        <f t="shared" si="737"/>
        <v>0</v>
      </c>
      <c r="CQ691" s="791">
        <f t="shared" si="679"/>
        <v>21000</v>
      </c>
      <c r="CR691" s="791">
        <f t="shared" si="680"/>
        <v>0</v>
      </c>
      <c r="CS691" s="831"/>
      <c r="CT691" s="623">
        <f t="shared" si="731"/>
        <v>0</v>
      </c>
      <c r="CU691" s="789">
        <f t="shared" si="726"/>
        <v>0</v>
      </c>
      <c r="CW691" s="791">
        <f t="shared" si="732"/>
        <v>0</v>
      </c>
      <c r="CY691" s="791">
        <f t="shared" si="733"/>
        <v>0</v>
      </c>
      <c r="CZ691" s="791">
        <f t="shared" si="734"/>
        <v>0</v>
      </c>
      <c r="DA691" s="791">
        <f t="shared" si="735"/>
        <v>0</v>
      </c>
      <c r="DC691" s="623">
        <f t="shared" si="681"/>
        <v>0</v>
      </c>
      <c r="DD691" s="789">
        <f t="shared" si="685"/>
        <v>0</v>
      </c>
      <c r="DF691" s="791">
        <f t="shared" si="686"/>
        <v>0</v>
      </c>
      <c r="DH691" s="791">
        <f t="shared" si="687"/>
        <v>0</v>
      </c>
      <c r="DU691" s="793">
        <f t="shared" si="682"/>
        <v>0</v>
      </c>
      <c r="DV691" s="794">
        <f t="shared" si="699"/>
        <v>0</v>
      </c>
      <c r="DW691" s="794">
        <f t="shared" si="736"/>
        <v>0</v>
      </c>
      <c r="DX691" s="794">
        <f t="shared" si="688"/>
        <v>0</v>
      </c>
      <c r="DY691" s="794">
        <f t="shared" si="689"/>
        <v>0</v>
      </c>
      <c r="EG691" s="621"/>
    </row>
    <row r="692" spans="1:137" s="623" customFormat="1" hidden="1" x14ac:dyDescent="0.25">
      <c r="A692" s="778">
        <v>2026</v>
      </c>
      <c r="B692" s="778">
        <v>479</v>
      </c>
      <c r="C692" s="778" t="s">
        <v>58</v>
      </c>
      <c r="D692" s="778">
        <v>3000654</v>
      </c>
      <c r="E692" s="778">
        <v>5005023</v>
      </c>
      <c r="F692" s="778" t="s">
        <v>3011</v>
      </c>
      <c r="G692" s="778" t="s">
        <v>3012</v>
      </c>
      <c r="H692" s="778">
        <v>95</v>
      </c>
      <c r="I692" s="779" t="s">
        <v>992</v>
      </c>
      <c r="J692" s="780" t="s">
        <v>10</v>
      </c>
      <c r="K692" s="780" t="s">
        <v>60</v>
      </c>
      <c r="L692" s="778" t="str">
        <f t="shared" si="683"/>
        <v>2.3</v>
      </c>
      <c r="M692" s="781" t="s">
        <v>62</v>
      </c>
      <c r="N692" s="781"/>
      <c r="O692" s="778" t="s">
        <v>3051</v>
      </c>
      <c r="P692" s="826" t="s">
        <v>65</v>
      </c>
      <c r="Q692" s="782">
        <v>1</v>
      </c>
      <c r="R692" s="320">
        <v>7000</v>
      </c>
      <c r="S692" s="778">
        <v>30</v>
      </c>
      <c r="T692" s="778">
        <v>30</v>
      </c>
      <c r="U692" s="778"/>
      <c r="V692" s="778"/>
      <c r="W692" s="321"/>
      <c r="X692" s="321"/>
      <c r="Y692" s="321"/>
      <c r="Z692" s="322"/>
      <c r="AA692" s="322"/>
      <c r="AB692" s="322"/>
      <c r="AC692" s="322"/>
      <c r="AD692" s="322"/>
      <c r="AE692" s="320">
        <f t="shared" si="703"/>
        <v>14000</v>
      </c>
      <c r="AF692" s="327">
        <f t="shared" ref="AF692:AF712" si="738">+$R692*(S692/30)</f>
        <v>7000</v>
      </c>
      <c r="AG692" s="327">
        <f t="shared" ref="AG692:AG712" si="739">+$R692*(T692/30)</f>
        <v>7000</v>
      </c>
      <c r="AH692" s="327">
        <f t="shared" si="714"/>
        <v>0</v>
      </c>
      <c r="AI692" s="327">
        <f t="shared" si="715"/>
        <v>0</v>
      </c>
      <c r="AJ692" s="327">
        <f t="shared" si="716"/>
        <v>0</v>
      </c>
      <c r="AK692" s="327">
        <f t="shared" si="717"/>
        <v>0</v>
      </c>
      <c r="AL692" s="327">
        <f t="shared" si="718"/>
        <v>0</v>
      </c>
      <c r="AM692" s="327">
        <f t="shared" si="719"/>
        <v>0</v>
      </c>
      <c r="AN692" s="327">
        <f t="shared" si="720"/>
        <v>0</v>
      </c>
      <c r="AO692" s="327">
        <f t="shared" si="721"/>
        <v>0</v>
      </c>
      <c r="AP692" s="327">
        <f t="shared" si="722"/>
        <v>0</v>
      </c>
      <c r="AQ692" s="327">
        <f t="shared" si="723"/>
        <v>0</v>
      </c>
      <c r="AR692" s="264"/>
      <c r="AS692" s="623" t="s">
        <v>2578</v>
      </c>
      <c r="BA692" s="830"/>
      <c r="BB692" s="614" t="s">
        <v>1021</v>
      </c>
      <c r="BF692" s="784"/>
      <c r="BH692" s="639"/>
      <c r="BI692" s="639"/>
      <c r="BK692" s="639"/>
      <c r="BN692" s="639"/>
      <c r="BO692" s="639"/>
      <c r="BP692" s="639"/>
      <c r="BQ692" s="639"/>
      <c r="BR692" s="639"/>
      <c r="BV692" s="639"/>
      <c r="BW692" s="639"/>
      <c r="BY692" s="611"/>
      <c r="BZ692" s="611"/>
      <c r="CA692" s="788"/>
      <c r="CB692" s="623">
        <f t="shared" si="727"/>
        <v>30</v>
      </c>
      <c r="CC692" s="789">
        <f t="shared" si="728"/>
        <v>7000</v>
      </c>
      <c r="CE692" s="791">
        <f t="shared" si="729"/>
        <v>0</v>
      </c>
      <c r="CG692" s="791">
        <f t="shared" si="730"/>
        <v>0</v>
      </c>
      <c r="CH692" s="791">
        <f t="shared" si="684"/>
        <v>7000</v>
      </c>
      <c r="CI692" s="791">
        <f t="shared" si="708"/>
        <v>7000</v>
      </c>
      <c r="CJ692" s="788"/>
      <c r="CK692" s="623">
        <f t="shared" si="724"/>
        <v>30</v>
      </c>
      <c r="CL692" s="789">
        <f t="shared" si="725"/>
        <v>7000</v>
      </c>
      <c r="CN692" s="791">
        <f t="shared" si="713"/>
        <v>0</v>
      </c>
      <c r="CP692" s="791">
        <f t="shared" si="737"/>
        <v>0</v>
      </c>
      <c r="CQ692" s="791">
        <f t="shared" si="679"/>
        <v>7000</v>
      </c>
      <c r="CR692" s="791">
        <f t="shared" si="680"/>
        <v>0</v>
      </c>
      <c r="CS692" s="831"/>
      <c r="CT692" s="623">
        <f t="shared" si="731"/>
        <v>0</v>
      </c>
      <c r="CU692" s="789">
        <f t="shared" si="726"/>
        <v>0</v>
      </c>
      <c r="CW692" s="791">
        <f t="shared" si="732"/>
        <v>0</v>
      </c>
      <c r="CY692" s="791">
        <f t="shared" si="733"/>
        <v>0</v>
      </c>
      <c r="CZ692" s="791">
        <f t="shared" si="734"/>
        <v>0</v>
      </c>
      <c r="DA692" s="791">
        <f t="shared" si="735"/>
        <v>0</v>
      </c>
      <c r="DC692" s="623">
        <f t="shared" si="681"/>
        <v>0</v>
      </c>
      <c r="DD692" s="789">
        <f t="shared" si="685"/>
        <v>0</v>
      </c>
      <c r="DF692" s="791">
        <f t="shared" si="686"/>
        <v>0</v>
      </c>
      <c r="DH692" s="791">
        <f t="shared" si="687"/>
        <v>0</v>
      </c>
      <c r="DU692" s="793">
        <f t="shared" si="682"/>
        <v>0</v>
      </c>
      <c r="DV692" s="794">
        <f t="shared" si="699"/>
        <v>0</v>
      </c>
      <c r="DW692" s="794">
        <f t="shared" si="736"/>
        <v>0</v>
      </c>
      <c r="DX692" s="794">
        <f t="shared" si="688"/>
        <v>0</v>
      </c>
      <c r="DY692" s="794">
        <f t="shared" si="689"/>
        <v>0</v>
      </c>
      <c r="EG692" s="621"/>
    </row>
    <row r="693" spans="1:137" s="1944" customFormat="1" ht="26.25" hidden="1" customHeight="1" x14ac:dyDescent="0.25">
      <c r="A693" s="1937">
        <v>2026</v>
      </c>
      <c r="B693" s="606">
        <v>479</v>
      </c>
      <c r="C693" s="606" t="s">
        <v>58</v>
      </c>
      <c r="D693" s="606">
        <v>3000654</v>
      </c>
      <c r="E693" s="606">
        <v>5005023</v>
      </c>
      <c r="F693" s="606" t="s">
        <v>990</v>
      </c>
      <c r="G693" s="1937" t="s">
        <v>991</v>
      </c>
      <c r="H693" s="1937">
        <v>94</v>
      </c>
      <c r="I693" s="607" t="s">
        <v>992</v>
      </c>
      <c r="J693" s="608" t="s">
        <v>10</v>
      </c>
      <c r="K693" s="608" t="s">
        <v>60</v>
      </c>
      <c r="L693" s="606" t="str">
        <f t="shared" si="683"/>
        <v>2.3</v>
      </c>
      <c r="M693" s="1938" t="s">
        <v>62</v>
      </c>
      <c r="N693" s="609"/>
      <c r="O693" s="1937" t="s">
        <v>1022</v>
      </c>
      <c r="P693" s="1937" t="s">
        <v>65</v>
      </c>
      <c r="Q693" s="1939">
        <v>1</v>
      </c>
      <c r="R693" s="457">
        <v>6000</v>
      </c>
      <c r="S693" s="1937">
        <v>30</v>
      </c>
      <c r="T693" s="2920">
        <v>15</v>
      </c>
      <c r="U693" s="1937"/>
      <c r="V693" s="1937"/>
      <c r="W693" s="2000"/>
      <c r="X693" s="325"/>
      <c r="Y693" s="325"/>
      <c r="Z693" s="326"/>
      <c r="AA693" s="326"/>
      <c r="AB693" s="326"/>
      <c r="AC693" s="326"/>
      <c r="AD693" s="326"/>
      <c r="AE693" s="457">
        <f t="shared" si="703"/>
        <v>9000</v>
      </c>
      <c r="AF693" s="327">
        <f t="shared" si="738"/>
        <v>6000</v>
      </c>
      <c r="AG693" s="327">
        <f t="shared" si="739"/>
        <v>3000</v>
      </c>
      <c r="AH693" s="327">
        <f t="shared" si="714"/>
        <v>0</v>
      </c>
      <c r="AI693" s="327">
        <f t="shared" si="715"/>
        <v>0</v>
      </c>
      <c r="AJ693" s="327">
        <f t="shared" si="716"/>
        <v>0</v>
      </c>
      <c r="AK693" s="327">
        <f t="shared" si="717"/>
        <v>0</v>
      </c>
      <c r="AL693" s="327">
        <f t="shared" si="718"/>
        <v>0</v>
      </c>
      <c r="AM693" s="327">
        <f t="shared" si="719"/>
        <v>0</v>
      </c>
      <c r="AN693" s="327">
        <f t="shared" si="720"/>
        <v>0</v>
      </c>
      <c r="AO693" s="327">
        <f t="shared" si="721"/>
        <v>0</v>
      </c>
      <c r="AP693" s="327">
        <f t="shared" si="722"/>
        <v>0</v>
      </c>
      <c r="AQ693" s="327">
        <f t="shared" si="723"/>
        <v>0</v>
      </c>
      <c r="AR693" s="458"/>
      <c r="AS693" s="1941" t="s">
        <v>994</v>
      </c>
      <c r="AT693" s="612"/>
      <c r="AU693" s="612"/>
      <c r="AV693" s="612"/>
      <c r="AW693" s="612"/>
      <c r="AX693" s="612"/>
      <c r="AY693" s="612"/>
      <c r="AZ693" s="612"/>
      <c r="BA693" s="613"/>
      <c r="BB693" s="614" t="s">
        <v>1021</v>
      </c>
      <c r="BC693" s="612"/>
      <c r="BD693" s="612"/>
      <c r="BE693" s="612"/>
      <c r="BF693" s="632"/>
      <c r="BG693" s="612"/>
      <c r="BH693" s="630"/>
      <c r="BI693" s="630"/>
      <c r="BJ693" s="612"/>
      <c r="BK693" s="630"/>
      <c r="BL693" s="874"/>
      <c r="BM693" s="874"/>
      <c r="BN693" s="630"/>
      <c r="BO693" s="630"/>
      <c r="BP693" s="630"/>
      <c r="BQ693" s="630"/>
      <c r="BR693" s="630"/>
      <c r="BT693" s="612"/>
      <c r="BU693" s="612"/>
      <c r="BV693" s="630"/>
      <c r="BW693" s="630"/>
      <c r="BX693" s="612"/>
      <c r="BY693" s="612"/>
      <c r="BZ693" s="612"/>
      <c r="CA693" s="619"/>
      <c r="CB693" s="612">
        <f t="shared" si="727"/>
        <v>30</v>
      </c>
      <c r="CC693" s="620">
        <f t="shared" si="728"/>
        <v>6000</v>
      </c>
      <c r="CD693" s="612"/>
      <c r="CE693" s="621">
        <f t="shared" si="729"/>
        <v>0</v>
      </c>
      <c r="CF693" s="612"/>
      <c r="CG693" s="621">
        <f t="shared" si="730"/>
        <v>0</v>
      </c>
      <c r="CH693" s="621">
        <f t="shared" si="684"/>
        <v>6000</v>
      </c>
      <c r="CI693" s="621">
        <f t="shared" si="708"/>
        <v>6000</v>
      </c>
      <c r="CJ693" s="619"/>
      <c r="CK693" s="612">
        <f t="shared" si="724"/>
        <v>15</v>
      </c>
      <c r="CL693" s="620">
        <f t="shared" si="725"/>
        <v>3000</v>
      </c>
      <c r="CM693" s="612"/>
      <c r="CN693" s="621">
        <f t="shared" si="713"/>
        <v>0</v>
      </c>
      <c r="CO693" s="612"/>
      <c r="CP693" s="621">
        <f t="shared" si="737"/>
        <v>0</v>
      </c>
      <c r="CQ693" s="621">
        <f t="shared" si="679"/>
        <v>3000</v>
      </c>
      <c r="CR693" s="621">
        <f t="shared" si="680"/>
        <v>0</v>
      </c>
      <c r="CS693" s="622"/>
      <c r="CT693" s="612">
        <f t="shared" si="731"/>
        <v>0</v>
      </c>
      <c r="CU693" s="620">
        <f t="shared" si="726"/>
        <v>0</v>
      </c>
      <c r="CV693" s="612"/>
      <c r="CW693" s="621">
        <f t="shared" si="732"/>
        <v>0</v>
      </c>
      <c r="CX693" s="612"/>
      <c r="CY693" s="621">
        <f t="shared" si="733"/>
        <v>0</v>
      </c>
      <c r="CZ693" s="621">
        <f t="shared" si="734"/>
        <v>0</v>
      </c>
      <c r="DA693" s="621">
        <f t="shared" si="735"/>
        <v>0</v>
      </c>
      <c r="DB693" s="612"/>
      <c r="DC693" s="612">
        <f t="shared" si="681"/>
        <v>0</v>
      </c>
      <c r="DD693" s="620">
        <f t="shared" si="685"/>
        <v>0</v>
      </c>
      <c r="DE693" s="612"/>
      <c r="DF693" s="621">
        <f t="shared" si="686"/>
        <v>0</v>
      </c>
      <c r="DG693" s="612"/>
      <c r="DH693" s="621">
        <f t="shared" si="687"/>
        <v>0</v>
      </c>
      <c r="DI693" s="612"/>
      <c r="DJ693" s="612"/>
      <c r="DK693" s="612"/>
      <c r="DL693" s="612"/>
      <c r="DM693" s="612"/>
      <c r="DN693" s="612"/>
      <c r="DO693" s="612"/>
      <c r="DP693" s="612"/>
      <c r="DQ693" s="612"/>
      <c r="DR693" s="612"/>
      <c r="DS693" s="612"/>
      <c r="DU693" s="1945">
        <f t="shared" si="682"/>
        <v>0</v>
      </c>
      <c r="DV693" s="1946">
        <f t="shared" si="699"/>
        <v>0</v>
      </c>
      <c r="DW693" s="1946">
        <f t="shared" si="736"/>
        <v>0</v>
      </c>
      <c r="DX693" s="1946">
        <f t="shared" si="688"/>
        <v>0</v>
      </c>
      <c r="DY693" s="1946">
        <f t="shared" si="689"/>
        <v>0</v>
      </c>
      <c r="EG693" s="1946"/>
    </row>
    <row r="694" spans="1:137" s="1944" customFormat="1" ht="26.25" hidden="1" customHeight="1" x14ac:dyDescent="0.25">
      <c r="A694" s="1937">
        <v>2026</v>
      </c>
      <c r="B694" s="606">
        <v>479</v>
      </c>
      <c r="C694" s="606" t="s">
        <v>58</v>
      </c>
      <c r="D694" s="606">
        <v>3000654</v>
      </c>
      <c r="E694" s="606">
        <v>5005023</v>
      </c>
      <c r="F694" s="606" t="s">
        <v>990</v>
      </c>
      <c r="G694" s="1937" t="s">
        <v>991</v>
      </c>
      <c r="H694" s="1937">
        <v>94</v>
      </c>
      <c r="I694" s="607" t="s">
        <v>992</v>
      </c>
      <c r="J694" s="608" t="s">
        <v>10</v>
      </c>
      <c r="K694" s="608" t="s">
        <v>60</v>
      </c>
      <c r="L694" s="606" t="str">
        <f t="shared" si="683"/>
        <v>2.3</v>
      </c>
      <c r="M694" s="1938" t="s">
        <v>62</v>
      </c>
      <c r="N694" s="609"/>
      <c r="O694" s="1937" t="s">
        <v>1022</v>
      </c>
      <c r="P694" s="1937" t="s">
        <v>65</v>
      </c>
      <c r="Q694" s="1939">
        <v>1</v>
      </c>
      <c r="R694" s="457">
        <v>6000</v>
      </c>
      <c r="S694" s="1937"/>
      <c r="T694" s="2920">
        <v>15</v>
      </c>
      <c r="U694" s="1937"/>
      <c r="V694" s="1937">
        <v>0</v>
      </c>
      <c r="W694" s="2000"/>
      <c r="X694" s="325"/>
      <c r="Y694" s="325"/>
      <c r="Z694" s="326"/>
      <c r="AA694" s="326"/>
      <c r="AB694" s="326"/>
      <c r="AC694" s="326"/>
      <c r="AD694" s="326"/>
      <c r="AE694" s="457">
        <f t="shared" si="703"/>
        <v>3000</v>
      </c>
      <c r="AF694" s="327">
        <f t="shared" si="738"/>
        <v>0</v>
      </c>
      <c r="AG694" s="327">
        <f t="shared" si="739"/>
        <v>3000</v>
      </c>
      <c r="AH694" s="327">
        <f t="shared" si="714"/>
        <v>0</v>
      </c>
      <c r="AI694" s="327">
        <f t="shared" si="715"/>
        <v>0</v>
      </c>
      <c r="AJ694" s="327">
        <f t="shared" si="716"/>
        <v>0</v>
      </c>
      <c r="AK694" s="327">
        <f t="shared" si="717"/>
        <v>0</v>
      </c>
      <c r="AL694" s="327">
        <f t="shared" si="718"/>
        <v>0</v>
      </c>
      <c r="AM694" s="327">
        <f t="shared" si="719"/>
        <v>0</v>
      </c>
      <c r="AN694" s="327">
        <f t="shared" si="720"/>
        <v>0</v>
      </c>
      <c r="AO694" s="327">
        <f t="shared" si="721"/>
        <v>0</v>
      </c>
      <c r="AP694" s="327">
        <f t="shared" si="722"/>
        <v>0</v>
      </c>
      <c r="AQ694" s="327">
        <f t="shared" si="723"/>
        <v>0</v>
      </c>
      <c r="AR694" s="458"/>
      <c r="AS694" s="1941" t="s">
        <v>994</v>
      </c>
      <c r="AT694" s="612"/>
      <c r="AU694" s="612"/>
      <c r="AV694" s="612"/>
      <c r="AW694" s="612"/>
      <c r="AX694" s="612"/>
      <c r="AY694" s="612"/>
      <c r="AZ694" s="612"/>
      <c r="BA694" s="613"/>
      <c r="BB694" s="614" t="s">
        <v>1021</v>
      </c>
      <c r="BC694" s="612"/>
      <c r="BD694" s="612"/>
      <c r="BE694" s="612"/>
      <c r="BF694" s="632"/>
      <c r="BG694" s="612"/>
      <c r="BH694" s="630"/>
      <c r="BI694" s="630"/>
      <c r="BJ694" s="612"/>
      <c r="BK694" s="630"/>
      <c r="BL694" s="874"/>
      <c r="BM694" s="874"/>
      <c r="BN694" s="630"/>
      <c r="BO694" s="630"/>
      <c r="BP694" s="630"/>
      <c r="BQ694" s="630"/>
      <c r="BR694" s="630"/>
      <c r="BT694" s="612"/>
      <c r="BU694" s="612"/>
      <c r="BV694" s="630"/>
      <c r="BW694" s="630"/>
      <c r="BX694" s="612"/>
      <c r="BY694" s="612"/>
      <c r="BZ694" s="612"/>
      <c r="CA694" s="619"/>
      <c r="CB694" s="612">
        <f t="shared" si="727"/>
        <v>0</v>
      </c>
      <c r="CC694" s="620">
        <f t="shared" si="728"/>
        <v>0</v>
      </c>
      <c r="CD694" s="612"/>
      <c r="CE694" s="621">
        <f t="shared" si="729"/>
        <v>0</v>
      </c>
      <c r="CF694" s="612"/>
      <c r="CG694" s="621">
        <f t="shared" si="730"/>
        <v>0</v>
      </c>
      <c r="CH694" s="621">
        <f t="shared" si="684"/>
        <v>0</v>
      </c>
      <c r="CI694" s="621">
        <f t="shared" si="708"/>
        <v>0</v>
      </c>
      <c r="CJ694" s="619"/>
      <c r="CK694" s="612">
        <f t="shared" si="724"/>
        <v>15</v>
      </c>
      <c r="CL694" s="620">
        <f t="shared" si="725"/>
        <v>3000</v>
      </c>
      <c r="CM694" s="612"/>
      <c r="CN694" s="621">
        <f t="shared" si="713"/>
        <v>0</v>
      </c>
      <c r="CO694" s="612"/>
      <c r="CP694" s="621">
        <f t="shared" si="737"/>
        <v>0</v>
      </c>
      <c r="CQ694" s="621">
        <f t="shared" si="679"/>
        <v>3000</v>
      </c>
      <c r="CR694" s="621">
        <f t="shared" si="680"/>
        <v>0</v>
      </c>
      <c r="CS694" s="622"/>
      <c r="CT694" s="612">
        <f t="shared" si="731"/>
        <v>0</v>
      </c>
      <c r="CU694" s="620">
        <f t="shared" si="726"/>
        <v>0</v>
      </c>
      <c r="CV694" s="612"/>
      <c r="CW694" s="621">
        <f t="shared" si="732"/>
        <v>0</v>
      </c>
      <c r="CX694" s="612"/>
      <c r="CY694" s="621">
        <f t="shared" si="733"/>
        <v>0</v>
      </c>
      <c r="CZ694" s="621">
        <f t="shared" si="734"/>
        <v>0</v>
      </c>
      <c r="DA694" s="621">
        <f t="shared" si="735"/>
        <v>0</v>
      </c>
      <c r="DB694" s="612"/>
      <c r="DC694" s="612">
        <f t="shared" si="681"/>
        <v>0</v>
      </c>
      <c r="DD694" s="620">
        <f t="shared" si="685"/>
        <v>0</v>
      </c>
      <c r="DE694" s="612"/>
      <c r="DF694" s="621">
        <f t="shared" si="686"/>
        <v>0</v>
      </c>
      <c r="DG694" s="612"/>
      <c r="DH694" s="621">
        <f t="shared" si="687"/>
        <v>0</v>
      </c>
      <c r="DI694" s="612"/>
      <c r="DJ694" s="612"/>
      <c r="DK694" s="612"/>
      <c r="DL694" s="612"/>
      <c r="DM694" s="612"/>
      <c r="DN694" s="612"/>
      <c r="DO694" s="612"/>
      <c r="DP694" s="612"/>
      <c r="DQ694" s="612"/>
      <c r="DR694" s="612"/>
      <c r="DS694" s="612"/>
      <c r="DU694" s="1945">
        <f t="shared" si="682"/>
        <v>0</v>
      </c>
      <c r="DV694" s="1946">
        <f t="shared" si="699"/>
        <v>0</v>
      </c>
      <c r="DW694" s="1946">
        <f t="shared" si="736"/>
        <v>0</v>
      </c>
      <c r="DX694" s="1946">
        <f t="shared" si="688"/>
        <v>0</v>
      </c>
      <c r="DY694" s="1946">
        <f t="shared" si="689"/>
        <v>0</v>
      </c>
      <c r="EG694" s="1946"/>
    </row>
    <row r="695" spans="1:137" s="1944" customFormat="1" ht="26.25" hidden="1" customHeight="1" x14ac:dyDescent="0.25">
      <c r="A695" s="1937">
        <v>2026</v>
      </c>
      <c r="B695" s="606">
        <v>479</v>
      </c>
      <c r="C695" s="606" t="s">
        <v>58</v>
      </c>
      <c r="D695" s="606">
        <v>3000654</v>
      </c>
      <c r="E695" s="606">
        <v>5005023</v>
      </c>
      <c r="F695" s="606" t="s">
        <v>990</v>
      </c>
      <c r="G695" s="1937" t="s">
        <v>991</v>
      </c>
      <c r="H695" s="1937">
        <v>94</v>
      </c>
      <c r="I695" s="607" t="s">
        <v>992</v>
      </c>
      <c r="J695" s="608" t="s">
        <v>10</v>
      </c>
      <c r="K695" s="608" t="s">
        <v>60</v>
      </c>
      <c r="L695" s="606" t="str">
        <f t="shared" si="683"/>
        <v>2.3</v>
      </c>
      <c r="M695" s="1938" t="s">
        <v>62</v>
      </c>
      <c r="N695" s="609"/>
      <c r="O695" s="1937" t="s">
        <v>1086</v>
      </c>
      <c r="P695" s="1937" t="s">
        <v>65</v>
      </c>
      <c r="Q695" s="1939">
        <v>1</v>
      </c>
      <c r="R695" s="457">
        <v>5500</v>
      </c>
      <c r="S695" s="1937">
        <v>30</v>
      </c>
      <c r="T695" s="2936">
        <v>15</v>
      </c>
      <c r="U695" s="1937"/>
      <c r="V695" s="1937"/>
      <c r="W695" s="2000"/>
      <c r="X695" s="325"/>
      <c r="Y695" s="325"/>
      <c r="Z695" s="326"/>
      <c r="AA695" s="326"/>
      <c r="AB695" s="326"/>
      <c r="AC695" s="326"/>
      <c r="AD695" s="326"/>
      <c r="AE695" s="457">
        <f t="shared" si="703"/>
        <v>8250</v>
      </c>
      <c r="AF695" s="327">
        <f t="shared" si="738"/>
        <v>5500</v>
      </c>
      <c r="AG695" s="327">
        <f t="shared" si="739"/>
        <v>2750</v>
      </c>
      <c r="AH695" s="327">
        <f t="shared" si="714"/>
        <v>0</v>
      </c>
      <c r="AI695" s="327">
        <f t="shared" si="715"/>
        <v>0</v>
      </c>
      <c r="AJ695" s="327">
        <f t="shared" si="716"/>
        <v>0</v>
      </c>
      <c r="AK695" s="327">
        <f t="shared" si="717"/>
        <v>0</v>
      </c>
      <c r="AL695" s="327">
        <f t="shared" si="718"/>
        <v>0</v>
      </c>
      <c r="AM695" s="327">
        <f t="shared" si="719"/>
        <v>0</v>
      </c>
      <c r="AN695" s="327">
        <f t="shared" si="720"/>
        <v>0</v>
      </c>
      <c r="AO695" s="327">
        <f t="shared" si="721"/>
        <v>0</v>
      </c>
      <c r="AP695" s="327">
        <f t="shared" si="722"/>
        <v>0</v>
      </c>
      <c r="AQ695" s="327">
        <f t="shared" si="723"/>
        <v>0</v>
      </c>
      <c r="AR695" s="458"/>
      <c r="AS695" s="1941" t="s">
        <v>994</v>
      </c>
      <c r="AT695" s="612"/>
      <c r="AU695" s="612"/>
      <c r="AV695" s="612"/>
      <c r="AW695" s="612"/>
      <c r="AX695" s="612"/>
      <c r="AY695" s="612"/>
      <c r="AZ695" s="612"/>
      <c r="BA695" s="613"/>
      <c r="BB695" s="614" t="s">
        <v>1021</v>
      </c>
      <c r="BC695" s="612"/>
      <c r="BD695" s="612"/>
      <c r="BE695" s="612"/>
      <c r="BF695" s="632"/>
      <c r="BG695" s="612"/>
      <c r="BH695" s="630"/>
      <c r="BI695" s="630"/>
      <c r="BJ695" s="612"/>
      <c r="BK695" s="630"/>
      <c r="BL695" s="874"/>
      <c r="BM695" s="874"/>
      <c r="BN695" s="630"/>
      <c r="BO695" s="630"/>
      <c r="BP695" s="630"/>
      <c r="BQ695" s="630"/>
      <c r="BR695" s="630"/>
      <c r="BT695" s="612"/>
      <c r="BU695" s="612"/>
      <c r="BV695" s="630"/>
      <c r="BW695" s="630"/>
      <c r="BX695" s="612"/>
      <c r="BY695" s="612"/>
      <c r="BZ695" s="612"/>
      <c r="CA695" s="619"/>
      <c r="CB695" s="612">
        <f t="shared" si="727"/>
        <v>30</v>
      </c>
      <c r="CC695" s="620">
        <f t="shared" si="728"/>
        <v>5500</v>
      </c>
      <c r="CD695" s="612"/>
      <c r="CE695" s="621">
        <f t="shared" si="729"/>
        <v>0</v>
      </c>
      <c r="CF695" s="612"/>
      <c r="CG695" s="621">
        <f t="shared" si="730"/>
        <v>0</v>
      </c>
      <c r="CH695" s="621">
        <f t="shared" si="684"/>
        <v>5500</v>
      </c>
      <c r="CI695" s="621">
        <f t="shared" si="708"/>
        <v>5500</v>
      </c>
      <c r="CJ695" s="619"/>
      <c r="CK695" s="612">
        <f t="shared" si="724"/>
        <v>15</v>
      </c>
      <c r="CL695" s="620">
        <f t="shared" si="725"/>
        <v>2750</v>
      </c>
      <c r="CM695" s="612"/>
      <c r="CN695" s="621">
        <f t="shared" si="713"/>
        <v>0</v>
      </c>
      <c r="CO695" s="612"/>
      <c r="CP695" s="621">
        <f t="shared" si="737"/>
        <v>0</v>
      </c>
      <c r="CQ695" s="621">
        <f t="shared" si="679"/>
        <v>2750</v>
      </c>
      <c r="CR695" s="621">
        <f t="shared" si="680"/>
        <v>0</v>
      </c>
      <c r="CS695" s="622"/>
      <c r="CT695" s="612">
        <f t="shared" si="731"/>
        <v>0</v>
      </c>
      <c r="CU695" s="620">
        <f t="shared" si="726"/>
        <v>0</v>
      </c>
      <c r="CV695" s="612"/>
      <c r="CW695" s="621">
        <f t="shared" si="732"/>
        <v>0</v>
      </c>
      <c r="CX695" s="612"/>
      <c r="CY695" s="621">
        <f t="shared" si="733"/>
        <v>0</v>
      </c>
      <c r="CZ695" s="621">
        <f t="shared" si="734"/>
        <v>0</v>
      </c>
      <c r="DA695" s="621">
        <f t="shared" si="735"/>
        <v>0</v>
      </c>
      <c r="DB695" s="612"/>
      <c r="DC695" s="612">
        <f t="shared" si="681"/>
        <v>0</v>
      </c>
      <c r="DD695" s="620">
        <f t="shared" si="685"/>
        <v>0</v>
      </c>
      <c r="DE695" s="612"/>
      <c r="DF695" s="621">
        <f t="shared" si="686"/>
        <v>0</v>
      </c>
      <c r="DG695" s="612"/>
      <c r="DH695" s="621">
        <f t="shared" si="687"/>
        <v>0</v>
      </c>
      <c r="DI695" s="612"/>
      <c r="DJ695" s="612"/>
      <c r="DK695" s="612"/>
      <c r="DL695" s="612"/>
      <c r="DM695" s="612"/>
      <c r="DN695" s="612"/>
      <c r="DO695" s="612"/>
      <c r="DP695" s="612"/>
      <c r="DQ695" s="612"/>
      <c r="DR695" s="612"/>
      <c r="DS695" s="612"/>
      <c r="DU695" s="1945">
        <f t="shared" si="682"/>
        <v>0</v>
      </c>
      <c r="DV695" s="1946">
        <f t="shared" si="699"/>
        <v>0</v>
      </c>
      <c r="DW695" s="1946">
        <f t="shared" si="736"/>
        <v>0</v>
      </c>
      <c r="DX695" s="1946">
        <f t="shared" si="688"/>
        <v>0</v>
      </c>
      <c r="DY695" s="1946">
        <f t="shared" si="689"/>
        <v>0</v>
      </c>
      <c r="EG695" s="1946"/>
    </row>
    <row r="696" spans="1:137" s="1944" customFormat="1" ht="26.25" hidden="1" customHeight="1" x14ac:dyDescent="0.25">
      <c r="A696" s="1937">
        <v>2026</v>
      </c>
      <c r="B696" s="606">
        <v>479</v>
      </c>
      <c r="C696" s="606" t="s">
        <v>58</v>
      </c>
      <c r="D696" s="606">
        <v>3000654</v>
      </c>
      <c r="E696" s="606">
        <v>5005023</v>
      </c>
      <c r="F696" s="606" t="s">
        <v>990</v>
      </c>
      <c r="G696" s="1937" t="s">
        <v>991</v>
      </c>
      <c r="H696" s="1937">
        <v>94</v>
      </c>
      <c r="I696" s="607" t="s">
        <v>992</v>
      </c>
      <c r="J696" s="608" t="s">
        <v>10</v>
      </c>
      <c r="K696" s="608" t="s">
        <v>60</v>
      </c>
      <c r="L696" s="606" t="str">
        <f t="shared" si="683"/>
        <v>2.3</v>
      </c>
      <c r="M696" s="1938" t="s">
        <v>62</v>
      </c>
      <c r="N696" s="609"/>
      <c r="O696" s="1937" t="s">
        <v>1086</v>
      </c>
      <c r="P696" s="1937" t="s">
        <v>65</v>
      </c>
      <c r="Q696" s="1939">
        <v>1</v>
      </c>
      <c r="R696" s="457">
        <v>5500</v>
      </c>
      <c r="S696" s="1937"/>
      <c r="T696" s="2936">
        <v>15</v>
      </c>
      <c r="U696" s="1937"/>
      <c r="V696" s="1937">
        <v>0</v>
      </c>
      <c r="W696" s="2000"/>
      <c r="X696" s="325"/>
      <c r="Y696" s="325"/>
      <c r="Z696" s="326"/>
      <c r="AA696" s="326"/>
      <c r="AB696" s="326"/>
      <c r="AC696" s="326"/>
      <c r="AD696" s="326"/>
      <c r="AE696" s="457">
        <f t="shared" si="703"/>
        <v>2750</v>
      </c>
      <c r="AF696" s="327">
        <f t="shared" si="738"/>
        <v>0</v>
      </c>
      <c r="AG696" s="327">
        <f t="shared" si="739"/>
        <v>2750</v>
      </c>
      <c r="AH696" s="327">
        <f t="shared" si="714"/>
        <v>0</v>
      </c>
      <c r="AI696" s="327">
        <f t="shared" si="715"/>
        <v>0</v>
      </c>
      <c r="AJ696" s="327">
        <f t="shared" si="716"/>
        <v>0</v>
      </c>
      <c r="AK696" s="327">
        <f t="shared" si="717"/>
        <v>0</v>
      </c>
      <c r="AL696" s="327">
        <f t="shared" si="718"/>
        <v>0</v>
      </c>
      <c r="AM696" s="327">
        <f t="shared" si="719"/>
        <v>0</v>
      </c>
      <c r="AN696" s="327">
        <f t="shared" si="720"/>
        <v>0</v>
      </c>
      <c r="AO696" s="327">
        <f t="shared" si="721"/>
        <v>0</v>
      </c>
      <c r="AP696" s="327">
        <f t="shared" si="722"/>
        <v>0</v>
      </c>
      <c r="AQ696" s="327">
        <f t="shared" si="723"/>
        <v>0</v>
      </c>
      <c r="AR696" s="458"/>
      <c r="AS696" s="1941" t="s">
        <v>994</v>
      </c>
      <c r="AT696" s="612"/>
      <c r="AU696" s="612"/>
      <c r="AV696" s="612"/>
      <c r="AW696" s="612"/>
      <c r="AX696" s="612"/>
      <c r="AY696" s="612"/>
      <c r="AZ696" s="612"/>
      <c r="BA696" s="613"/>
      <c r="BB696" s="614" t="s">
        <v>1021</v>
      </c>
      <c r="BC696" s="612"/>
      <c r="BD696" s="612"/>
      <c r="BE696" s="612"/>
      <c r="BF696" s="632"/>
      <c r="BG696" s="612"/>
      <c r="BH696" s="630"/>
      <c r="BI696" s="630"/>
      <c r="BJ696" s="612"/>
      <c r="BK696" s="630"/>
      <c r="BL696" s="874"/>
      <c r="BM696" s="874"/>
      <c r="BN696" s="630"/>
      <c r="BO696" s="630"/>
      <c r="BP696" s="630"/>
      <c r="BQ696" s="630"/>
      <c r="BR696" s="630"/>
      <c r="BS696" s="2063"/>
      <c r="BT696" s="328"/>
      <c r="BU696" s="328"/>
      <c r="BV696" s="638"/>
      <c r="BW696" s="639"/>
      <c r="BX696" s="617"/>
      <c r="BY696" s="618"/>
      <c r="BZ696" s="618"/>
      <c r="CA696" s="619"/>
      <c r="CB696" s="612">
        <f t="shared" si="727"/>
        <v>0</v>
      </c>
      <c r="CC696" s="620">
        <f t="shared" si="728"/>
        <v>0</v>
      </c>
      <c r="CD696" s="612"/>
      <c r="CE696" s="621">
        <f t="shared" si="729"/>
        <v>0</v>
      </c>
      <c r="CF696" s="612"/>
      <c r="CG696" s="621">
        <f t="shared" si="730"/>
        <v>0</v>
      </c>
      <c r="CH696" s="621">
        <f t="shared" si="684"/>
        <v>0</v>
      </c>
      <c r="CI696" s="621">
        <f t="shared" si="708"/>
        <v>0</v>
      </c>
      <c r="CJ696" s="619"/>
      <c r="CK696" s="612">
        <f t="shared" si="724"/>
        <v>15</v>
      </c>
      <c r="CL696" s="620">
        <f t="shared" si="725"/>
        <v>2750</v>
      </c>
      <c r="CM696" s="612"/>
      <c r="CN696" s="621">
        <f t="shared" si="713"/>
        <v>0</v>
      </c>
      <c r="CO696" s="612"/>
      <c r="CP696" s="621">
        <f t="shared" si="737"/>
        <v>0</v>
      </c>
      <c r="CQ696" s="621">
        <f t="shared" si="679"/>
        <v>2750</v>
      </c>
      <c r="CR696" s="621">
        <f t="shared" si="680"/>
        <v>0</v>
      </c>
      <c r="CS696" s="622"/>
      <c r="CT696" s="612">
        <f t="shared" si="731"/>
        <v>0</v>
      </c>
      <c r="CU696" s="620">
        <f t="shared" si="726"/>
        <v>0</v>
      </c>
      <c r="CV696" s="612"/>
      <c r="CW696" s="621">
        <f t="shared" si="732"/>
        <v>0</v>
      </c>
      <c r="CX696" s="612"/>
      <c r="CY696" s="621">
        <f t="shared" si="733"/>
        <v>0</v>
      </c>
      <c r="CZ696" s="621">
        <f t="shared" si="734"/>
        <v>0</v>
      </c>
      <c r="DA696" s="621">
        <f t="shared" si="735"/>
        <v>0</v>
      </c>
      <c r="DB696" s="612"/>
      <c r="DC696" s="612">
        <f t="shared" si="681"/>
        <v>0</v>
      </c>
      <c r="DD696" s="620">
        <f t="shared" si="685"/>
        <v>0</v>
      </c>
      <c r="DE696" s="612"/>
      <c r="DF696" s="621">
        <f t="shared" si="686"/>
        <v>0</v>
      </c>
      <c r="DG696" s="612"/>
      <c r="DH696" s="621">
        <f t="shared" si="687"/>
        <v>0</v>
      </c>
      <c r="DI696" s="612"/>
      <c r="DJ696" s="612"/>
      <c r="DK696" s="612"/>
      <c r="DL696" s="612"/>
      <c r="DM696" s="612"/>
      <c r="DN696" s="612"/>
      <c r="DO696" s="612"/>
      <c r="DP696" s="612"/>
      <c r="DQ696" s="612"/>
      <c r="DR696" s="612"/>
      <c r="DS696" s="612"/>
      <c r="DU696" s="1945">
        <f t="shared" si="682"/>
        <v>0</v>
      </c>
      <c r="DV696" s="1946">
        <f t="shared" si="699"/>
        <v>0</v>
      </c>
      <c r="DW696" s="1946">
        <f t="shared" si="736"/>
        <v>0</v>
      </c>
      <c r="DX696" s="1946">
        <f t="shared" si="688"/>
        <v>0</v>
      </c>
      <c r="DY696" s="1946">
        <f t="shared" si="689"/>
        <v>0</v>
      </c>
      <c r="EG696" s="1946"/>
    </row>
    <row r="697" spans="1:137" s="1977" customFormat="1" ht="26.25" hidden="1" customHeight="1" x14ac:dyDescent="0.25">
      <c r="A697" s="1970">
        <v>2026</v>
      </c>
      <c r="B697" s="875">
        <v>479</v>
      </c>
      <c r="C697" s="875" t="s">
        <v>58</v>
      </c>
      <c r="D697" s="875">
        <v>3000654</v>
      </c>
      <c r="E697" s="875">
        <v>5005023</v>
      </c>
      <c r="F697" s="875" t="s">
        <v>990</v>
      </c>
      <c r="G697" s="1970" t="s">
        <v>991</v>
      </c>
      <c r="H697" s="1970">
        <v>94</v>
      </c>
      <c r="I697" s="876" t="s">
        <v>992</v>
      </c>
      <c r="J697" s="877" t="s">
        <v>10</v>
      </c>
      <c r="K697" s="877" t="s">
        <v>60</v>
      </c>
      <c r="L697" s="875" t="str">
        <f t="shared" si="683"/>
        <v>2.3</v>
      </c>
      <c r="M697" s="1971" t="s">
        <v>62</v>
      </c>
      <c r="N697" s="878"/>
      <c r="O697" s="1970" t="s">
        <v>1130</v>
      </c>
      <c r="P697" s="1970" t="s">
        <v>65</v>
      </c>
      <c r="Q697" s="1972">
        <v>1</v>
      </c>
      <c r="R697" s="457">
        <v>7000</v>
      </c>
      <c r="S697" s="1937">
        <v>30</v>
      </c>
      <c r="T697" s="2914">
        <v>15</v>
      </c>
      <c r="U697" s="1937"/>
      <c r="V697" s="1937"/>
      <c r="W697" s="2000"/>
      <c r="X697" s="325"/>
      <c r="Y697" s="325"/>
      <c r="Z697" s="326"/>
      <c r="AA697" s="326"/>
      <c r="AB697" s="326"/>
      <c r="AC697" s="326"/>
      <c r="AD697" s="326"/>
      <c r="AE697" s="457">
        <f t="shared" si="703"/>
        <v>10500</v>
      </c>
      <c r="AF697" s="327">
        <f t="shared" si="738"/>
        <v>7000</v>
      </c>
      <c r="AG697" s="327">
        <f t="shared" si="739"/>
        <v>3500</v>
      </c>
      <c r="AH697" s="327">
        <f t="shared" si="714"/>
        <v>0</v>
      </c>
      <c r="AI697" s="327">
        <f t="shared" si="715"/>
        <v>0</v>
      </c>
      <c r="AJ697" s="327">
        <f t="shared" si="716"/>
        <v>0</v>
      </c>
      <c r="AK697" s="327">
        <f t="shared" si="717"/>
        <v>0</v>
      </c>
      <c r="AL697" s="327">
        <f t="shared" si="718"/>
        <v>0</v>
      </c>
      <c r="AM697" s="327">
        <f t="shared" si="719"/>
        <v>0</v>
      </c>
      <c r="AN697" s="327">
        <f t="shared" si="720"/>
        <v>0</v>
      </c>
      <c r="AO697" s="327">
        <f t="shared" si="721"/>
        <v>0</v>
      </c>
      <c r="AP697" s="327">
        <f t="shared" si="722"/>
        <v>0</v>
      </c>
      <c r="AQ697" s="327">
        <f t="shared" si="723"/>
        <v>0</v>
      </c>
      <c r="AR697" s="458">
        <v>2100</v>
      </c>
      <c r="AS697" s="1976" t="s">
        <v>994</v>
      </c>
      <c r="AT697" s="880"/>
      <c r="AU697" s="880"/>
      <c r="AV697" s="880"/>
      <c r="AW697" s="880"/>
      <c r="AX697" s="880"/>
      <c r="AY697" s="880"/>
      <c r="AZ697" s="880"/>
      <c r="BA697" s="881"/>
      <c r="BB697" s="2011" t="s">
        <v>995</v>
      </c>
      <c r="BC697" s="841" t="s">
        <v>3453</v>
      </c>
      <c r="BD697" s="841" t="s">
        <v>3454</v>
      </c>
      <c r="BE697" s="841" t="s">
        <v>3455</v>
      </c>
      <c r="BF697" s="882">
        <v>46055</v>
      </c>
      <c r="BG697" s="841"/>
      <c r="BH697" s="646"/>
      <c r="BI697" s="646"/>
      <c r="BJ697" s="841"/>
      <c r="BK697" s="646"/>
      <c r="BL697" s="839"/>
      <c r="BM697" s="839"/>
      <c r="BN697" s="646"/>
      <c r="BO697" s="883"/>
      <c r="BP697" s="884"/>
      <c r="BQ697" s="2132"/>
      <c r="BR697" s="2132"/>
      <c r="BS697" s="2133" t="s">
        <v>1103</v>
      </c>
      <c r="BT697" s="331" t="s">
        <v>3456</v>
      </c>
      <c r="BU697" s="331" t="s">
        <v>3457</v>
      </c>
      <c r="BV697" s="885">
        <v>46064</v>
      </c>
      <c r="BW697" s="885">
        <v>46081</v>
      </c>
      <c r="BX697" s="886">
        <v>7000</v>
      </c>
      <c r="BY697" s="629">
        <v>46064</v>
      </c>
      <c r="BZ697" s="629">
        <v>46081</v>
      </c>
      <c r="CA697" s="887"/>
      <c r="CB697" s="880">
        <f t="shared" si="727"/>
        <v>30</v>
      </c>
      <c r="CC697" s="888">
        <f t="shared" si="728"/>
        <v>7000</v>
      </c>
      <c r="CD697" s="880"/>
      <c r="CE697" s="889">
        <f t="shared" si="729"/>
        <v>0</v>
      </c>
      <c r="CF697" s="880"/>
      <c r="CG697" s="889">
        <f t="shared" si="730"/>
        <v>0</v>
      </c>
      <c r="CH697" s="889">
        <f t="shared" si="684"/>
        <v>7000</v>
      </c>
      <c r="CI697" s="889">
        <f t="shared" si="708"/>
        <v>7000</v>
      </c>
      <c r="CJ697" s="887"/>
      <c r="CK697" s="880">
        <f t="shared" si="724"/>
        <v>15</v>
      </c>
      <c r="CL697" s="888">
        <f t="shared" si="725"/>
        <v>3500</v>
      </c>
      <c r="CM697" s="880">
        <v>9</v>
      </c>
      <c r="CN697" s="889">
        <f t="shared" si="713"/>
        <v>2100</v>
      </c>
      <c r="CO697" s="880">
        <v>9</v>
      </c>
      <c r="CP697" s="889">
        <f t="shared" si="737"/>
        <v>2100</v>
      </c>
      <c r="CQ697" s="889">
        <f t="shared" si="679"/>
        <v>1400</v>
      </c>
      <c r="CR697" s="889">
        <f t="shared" si="680"/>
        <v>2100</v>
      </c>
      <c r="CS697" s="890"/>
      <c r="CT697" s="880">
        <f t="shared" si="731"/>
        <v>0</v>
      </c>
      <c r="CU697" s="888">
        <f t="shared" si="726"/>
        <v>0</v>
      </c>
      <c r="CV697" s="880"/>
      <c r="CW697" s="889">
        <f t="shared" si="732"/>
        <v>0</v>
      </c>
      <c r="CX697" s="880"/>
      <c r="CY697" s="889">
        <f t="shared" si="733"/>
        <v>0</v>
      </c>
      <c r="CZ697" s="889">
        <f t="shared" si="734"/>
        <v>0</v>
      </c>
      <c r="DA697" s="889">
        <f t="shared" si="735"/>
        <v>0</v>
      </c>
      <c r="DB697" s="880"/>
      <c r="DC697" s="880">
        <f t="shared" si="681"/>
        <v>0</v>
      </c>
      <c r="DD697" s="888">
        <f t="shared" si="685"/>
        <v>0</v>
      </c>
      <c r="DE697" s="880"/>
      <c r="DF697" s="889">
        <f t="shared" si="686"/>
        <v>0</v>
      </c>
      <c r="DG697" s="880"/>
      <c r="DH697" s="889">
        <f t="shared" si="687"/>
        <v>0</v>
      </c>
      <c r="DI697" s="880"/>
      <c r="DJ697" s="880"/>
      <c r="DK697" s="880"/>
      <c r="DL697" s="880"/>
      <c r="DM697" s="880"/>
      <c r="DN697" s="880"/>
      <c r="DO697" s="880"/>
      <c r="DP697" s="880"/>
      <c r="DQ697" s="880"/>
      <c r="DR697" s="880"/>
      <c r="DS697" s="880"/>
      <c r="DU697" s="1957">
        <f t="shared" si="682"/>
        <v>2100</v>
      </c>
      <c r="DV697" s="1958">
        <f t="shared" si="699"/>
        <v>2100</v>
      </c>
      <c r="DW697" s="1958">
        <f t="shared" si="736"/>
        <v>2100</v>
      </c>
      <c r="DX697" s="1958">
        <f t="shared" si="688"/>
        <v>0</v>
      </c>
      <c r="DY697" s="1958">
        <f t="shared" si="689"/>
        <v>0</v>
      </c>
      <c r="EG697" s="1958"/>
    </row>
    <row r="698" spans="1:137" s="1995" customFormat="1" ht="26.25" hidden="1" customHeight="1" x14ac:dyDescent="0.25">
      <c r="A698" s="1979">
        <v>2026</v>
      </c>
      <c r="B698" s="891">
        <v>479</v>
      </c>
      <c r="C698" s="891" t="s">
        <v>58</v>
      </c>
      <c r="D698" s="891">
        <v>3000654</v>
      </c>
      <c r="E698" s="891">
        <v>5005023</v>
      </c>
      <c r="F698" s="891" t="s">
        <v>990</v>
      </c>
      <c r="G698" s="1979" t="s">
        <v>991</v>
      </c>
      <c r="H698" s="1979">
        <v>94</v>
      </c>
      <c r="I698" s="892" t="s">
        <v>992</v>
      </c>
      <c r="J698" s="893" t="s">
        <v>10</v>
      </c>
      <c r="K698" s="893" t="s">
        <v>60</v>
      </c>
      <c r="L698" s="891" t="str">
        <f t="shared" si="683"/>
        <v>2.3</v>
      </c>
      <c r="M698" s="1981" t="s">
        <v>62</v>
      </c>
      <c r="N698" s="894"/>
      <c r="O698" s="1979" t="s">
        <v>1130</v>
      </c>
      <c r="P698" s="1979" t="s">
        <v>65</v>
      </c>
      <c r="Q698" s="1983">
        <v>1</v>
      </c>
      <c r="R698" s="2130">
        <v>7000</v>
      </c>
      <c r="S698" s="1937"/>
      <c r="T698" s="1937">
        <v>15</v>
      </c>
      <c r="U698" s="1937"/>
      <c r="V698" s="1937">
        <v>0</v>
      </c>
      <c r="W698" s="2000"/>
      <c r="X698" s="325"/>
      <c r="Y698" s="325"/>
      <c r="Z698" s="326"/>
      <c r="AA698" s="326"/>
      <c r="AB698" s="326"/>
      <c r="AC698" s="326"/>
      <c r="AD698" s="326"/>
      <c r="AE698" s="457">
        <f t="shared" si="703"/>
        <v>3500</v>
      </c>
      <c r="AF698" s="327">
        <f t="shared" si="738"/>
        <v>0</v>
      </c>
      <c r="AG698" s="327">
        <f t="shared" si="739"/>
        <v>3500</v>
      </c>
      <c r="AH698" s="327">
        <f t="shared" si="714"/>
        <v>0</v>
      </c>
      <c r="AI698" s="327">
        <f t="shared" si="715"/>
        <v>0</v>
      </c>
      <c r="AJ698" s="327">
        <f t="shared" si="716"/>
        <v>0</v>
      </c>
      <c r="AK698" s="327">
        <f t="shared" si="717"/>
        <v>0</v>
      </c>
      <c r="AL698" s="327">
        <f t="shared" si="718"/>
        <v>0</v>
      </c>
      <c r="AM698" s="327">
        <f t="shared" si="719"/>
        <v>0</v>
      </c>
      <c r="AN698" s="327">
        <f t="shared" si="720"/>
        <v>0</v>
      </c>
      <c r="AO698" s="327">
        <f t="shared" si="721"/>
        <v>0</v>
      </c>
      <c r="AP698" s="327">
        <f t="shared" si="722"/>
        <v>0</v>
      </c>
      <c r="AQ698" s="327">
        <f t="shared" si="723"/>
        <v>0</v>
      </c>
      <c r="AR698" s="2131">
        <v>2100</v>
      </c>
      <c r="AS698" s="1990" t="s">
        <v>994</v>
      </c>
      <c r="AT698" s="897"/>
      <c r="AU698" s="897"/>
      <c r="AV698" s="897"/>
      <c r="AW698" s="897"/>
      <c r="AX698" s="897"/>
      <c r="AY698" s="897"/>
      <c r="AZ698" s="897"/>
      <c r="BA698" s="898"/>
      <c r="BB698" s="1992" t="s">
        <v>995</v>
      </c>
      <c r="BC698" s="899" t="s">
        <v>3453</v>
      </c>
      <c r="BD698" s="899" t="s">
        <v>3454</v>
      </c>
      <c r="BE698" s="899" t="s">
        <v>3455</v>
      </c>
      <c r="BF698" s="900">
        <v>46055</v>
      </c>
      <c r="BG698" s="899"/>
      <c r="BH698" s="829">
        <v>5469</v>
      </c>
      <c r="BI698" s="829"/>
      <c r="BJ698" s="899"/>
      <c r="BK698" s="829"/>
      <c r="BL698" s="901"/>
      <c r="BM698" s="901"/>
      <c r="BN698" s="687">
        <v>5469</v>
      </c>
      <c r="BO698" s="902"/>
      <c r="BP698" s="903" t="s">
        <v>3458</v>
      </c>
      <c r="BQ698" s="2134"/>
      <c r="BR698" s="2134"/>
      <c r="BS698" s="2064" t="s">
        <v>1103</v>
      </c>
      <c r="BT698" s="336" t="s">
        <v>3456</v>
      </c>
      <c r="BU698" s="336" t="s">
        <v>3457</v>
      </c>
      <c r="BV698" s="904">
        <v>46064</v>
      </c>
      <c r="BW698" s="905">
        <v>46081</v>
      </c>
      <c r="BX698" s="906">
        <v>7000</v>
      </c>
      <c r="BY698" s="907">
        <v>46097</v>
      </c>
      <c r="BZ698" s="907">
        <v>46112</v>
      </c>
      <c r="CA698" s="908"/>
      <c r="CB698" s="897">
        <f t="shared" si="727"/>
        <v>0</v>
      </c>
      <c r="CC698" s="909">
        <f t="shared" si="728"/>
        <v>0</v>
      </c>
      <c r="CD698" s="897"/>
      <c r="CE698" s="633">
        <f t="shared" si="729"/>
        <v>0</v>
      </c>
      <c r="CF698" s="897"/>
      <c r="CG698" s="633">
        <f t="shared" si="730"/>
        <v>0</v>
      </c>
      <c r="CH698" s="633">
        <f t="shared" si="684"/>
        <v>0</v>
      </c>
      <c r="CI698" s="633">
        <f t="shared" si="708"/>
        <v>0</v>
      </c>
      <c r="CJ698" s="908"/>
      <c r="CK698" s="897">
        <f t="shared" si="724"/>
        <v>15</v>
      </c>
      <c r="CL698" s="909">
        <f t="shared" si="725"/>
        <v>3500</v>
      </c>
      <c r="CM698" s="897">
        <v>9</v>
      </c>
      <c r="CN698" s="633">
        <f t="shared" si="713"/>
        <v>2100</v>
      </c>
      <c r="CO698" s="897">
        <v>9</v>
      </c>
      <c r="CP698" s="633">
        <f t="shared" si="737"/>
        <v>2100</v>
      </c>
      <c r="CQ698" s="633">
        <f t="shared" ref="CQ698:CQ727" si="740">CL698-CN698</f>
        <v>1400</v>
      </c>
      <c r="CR698" s="633">
        <f t="shared" ref="CR698:CR727" si="741">CL698-CQ698</f>
        <v>2100</v>
      </c>
      <c r="CS698" s="910"/>
      <c r="CT698" s="897">
        <f t="shared" si="731"/>
        <v>0</v>
      </c>
      <c r="CU698" s="909">
        <f t="shared" si="726"/>
        <v>0</v>
      </c>
      <c r="CV698" s="897"/>
      <c r="CW698" s="633">
        <f t="shared" si="732"/>
        <v>0</v>
      </c>
      <c r="CX698" s="897"/>
      <c r="CY698" s="633">
        <f t="shared" si="733"/>
        <v>0</v>
      </c>
      <c r="CZ698" s="633">
        <f t="shared" si="734"/>
        <v>0</v>
      </c>
      <c r="DA698" s="633">
        <f t="shared" si="735"/>
        <v>0</v>
      </c>
      <c r="DB698" s="897"/>
      <c r="DC698" s="897">
        <f t="shared" ref="DC698:DC728" si="742">V698</f>
        <v>0</v>
      </c>
      <c r="DD698" s="909">
        <f t="shared" si="685"/>
        <v>0</v>
      </c>
      <c r="DE698" s="897"/>
      <c r="DF698" s="633">
        <f t="shared" si="686"/>
        <v>0</v>
      </c>
      <c r="DG698" s="897"/>
      <c r="DH698" s="633">
        <f t="shared" si="687"/>
        <v>0</v>
      </c>
      <c r="DI698" s="897"/>
      <c r="DJ698" s="897"/>
      <c r="DK698" s="897"/>
      <c r="DL698" s="897"/>
      <c r="DM698" s="897"/>
      <c r="DN698" s="897"/>
      <c r="DO698" s="897"/>
      <c r="DP698" s="897"/>
      <c r="DQ698" s="897"/>
      <c r="DR698" s="897"/>
      <c r="DS698" s="897"/>
      <c r="DU698" s="1996">
        <f t="shared" ref="DU698:DU761" si="743">AR698</f>
        <v>2100</v>
      </c>
      <c r="DV698" s="1997">
        <f t="shared" si="699"/>
        <v>2100</v>
      </c>
      <c r="DW698" s="1997">
        <f t="shared" si="736"/>
        <v>2100</v>
      </c>
      <c r="DX698" s="1997">
        <f t="shared" si="688"/>
        <v>0</v>
      </c>
      <c r="DY698" s="1997">
        <f t="shared" si="689"/>
        <v>0</v>
      </c>
      <c r="EG698" s="1997"/>
    </row>
    <row r="699" spans="1:137" s="2052" customFormat="1" ht="26.25" hidden="1" customHeight="1" x14ac:dyDescent="0.25">
      <c r="A699" s="2053">
        <v>2026</v>
      </c>
      <c r="B699" s="911">
        <v>479</v>
      </c>
      <c r="C699" s="911" t="s">
        <v>58</v>
      </c>
      <c r="D699" s="911">
        <v>3000654</v>
      </c>
      <c r="E699" s="911">
        <v>5005023</v>
      </c>
      <c r="F699" s="911" t="s">
        <v>990</v>
      </c>
      <c r="G699" s="2053" t="s">
        <v>991</v>
      </c>
      <c r="H699" s="2053">
        <v>94</v>
      </c>
      <c r="I699" s="912" t="s">
        <v>992</v>
      </c>
      <c r="J699" s="913" t="s">
        <v>10</v>
      </c>
      <c r="K699" s="913" t="s">
        <v>60</v>
      </c>
      <c r="L699" s="911" t="str">
        <f t="shared" si="683"/>
        <v>2.3</v>
      </c>
      <c r="M699" s="2054" t="s">
        <v>62</v>
      </c>
      <c r="N699" s="914"/>
      <c r="O699" s="2053" t="s">
        <v>1179</v>
      </c>
      <c r="P699" s="2053" t="s">
        <v>65</v>
      </c>
      <c r="Q699" s="2046">
        <v>1</v>
      </c>
      <c r="R699" s="457">
        <v>6000</v>
      </c>
      <c r="S699" s="1937">
        <v>30</v>
      </c>
      <c r="T699" s="2939">
        <v>15</v>
      </c>
      <c r="U699" s="1937"/>
      <c r="V699" s="1937"/>
      <c r="W699" s="2000"/>
      <c r="X699" s="325"/>
      <c r="Y699" s="325"/>
      <c r="Z699" s="326"/>
      <c r="AA699" s="326"/>
      <c r="AB699" s="326"/>
      <c r="AC699" s="326"/>
      <c r="AD699" s="326"/>
      <c r="AE699" s="457">
        <f t="shared" si="703"/>
        <v>9000</v>
      </c>
      <c r="AF699" s="327">
        <f t="shared" si="738"/>
        <v>6000</v>
      </c>
      <c r="AG699" s="327">
        <f t="shared" si="739"/>
        <v>3000</v>
      </c>
      <c r="AH699" s="327">
        <f t="shared" si="714"/>
        <v>0</v>
      </c>
      <c r="AI699" s="327">
        <f t="shared" si="715"/>
        <v>0</v>
      </c>
      <c r="AJ699" s="327">
        <f t="shared" si="716"/>
        <v>0</v>
      </c>
      <c r="AK699" s="327">
        <f t="shared" si="717"/>
        <v>0</v>
      </c>
      <c r="AL699" s="327">
        <f t="shared" si="718"/>
        <v>0</v>
      </c>
      <c r="AM699" s="327">
        <f t="shared" si="719"/>
        <v>0</v>
      </c>
      <c r="AN699" s="327">
        <f t="shared" si="720"/>
        <v>0</v>
      </c>
      <c r="AO699" s="327">
        <f t="shared" si="721"/>
        <v>0</v>
      </c>
      <c r="AP699" s="327">
        <f t="shared" si="722"/>
        <v>0</v>
      </c>
      <c r="AQ699" s="327">
        <f t="shared" si="723"/>
        <v>0</v>
      </c>
      <c r="AR699" s="458">
        <v>2600</v>
      </c>
      <c r="AS699" s="2057" t="s">
        <v>994</v>
      </c>
      <c r="AT699" s="675"/>
      <c r="AU699" s="675"/>
      <c r="AV699" s="675"/>
      <c r="AW699" s="675"/>
      <c r="AX699" s="675"/>
      <c r="AY699" s="675"/>
      <c r="AZ699" s="675"/>
      <c r="BA699" s="916"/>
      <c r="BB699" s="2009" t="s">
        <v>995</v>
      </c>
      <c r="BC699" s="662" t="s">
        <v>3459</v>
      </c>
      <c r="BD699" s="662" t="s">
        <v>3460</v>
      </c>
      <c r="BE699" s="662" t="s">
        <v>3461</v>
      </c>
      <c r="BF699" s="917">
        <v>45686</v>
      </c>
      <c r="BG699" s="662"/>
      <c r="BH699" s="674"/>
      <c r="BI699" s="674"/>
      <c r="BJ699" s="662"/>
      <c r="BK699" s="674"/>
      <c r="BL699" s="674"/>
      <c r="BM699" s="674"/>
      <c r="BN699" s="674"/>
      <c r="BO699" s="674"/>
      <c r="BP699" s="918"/>
      <c r="BQ699" s="2140"/>
      <c r="BR699" s="2140"/>
      <c r="BS699" s="2141" t="s">
        <v>3462</v>
      </c>
      <c r="BT699" s="347" t="s">
        <v>3463</v>
      </c>
      <c r="BU699" s="347" t="s">
        <v>3464</v>
      </c>
      <c r="BV699" s="631">
        <v>70443940</v>
      </c>
      <c r="BW699" s="631">
        <v>10704439402</v>
      </c>
      <c r="BX699" s="919">
        <v>6000</v>
      </c>
      <c r="BY699" s="920">
        <v>46057</v>
      </c>
      <c r="BZ699" s="920">
        <v>46081</v>
      </c>
      <c r="CA699" s="921"/>
      <c r="CB699" s="675">
        <f t="shared" si="727"/>
        <v>30</v>
      </c>
      <c r="CC699" s="922">
        <f t="shared" si="728"/>
        <v>6000</v>
      </c>
      <c r="CD699" s="675"/>
      <c r="CE699" s="923">
        <f t="shared" si="729"/>
        <v>0</v>
      </c>
      <c r="CF699" s="675"/>
      <c r="CG699" s="923">
        <f t="shared" si="730"/>
        <v>0</v>
      </c>
      <c r="CH699" s="923">
        <f t="shared" si="684"/>
        <v>6000</v>
      </c>
      <c r="CI699" s="923">
        <f t="shared" si="708"/>
        <v>6000</v>
      </c>
      <c r="CJ699" s="921"/>
      <c r="CK699" s="675">
        <v>15</v>
      </c>
      <c r="CL699" s="922">
        <f t="shared" si="725"/>
        <v>3000</v>
      </c>
      <c r="CM699" s="675">
        <v>13</v>
      </c>
      <c r="CN699" s="923">
        <f t="shared" si="713"/>
        <v>2600</v>
      </c>
      <c r="CO699" s="675">
        <v>13</v>
      </c>
      <c r="CP699" s="923">
        <f t="shared" si="737"/>
        <v>2600</v>
      </c>
      <c r="CQ699" s="923">
        <f t="shared" si="740"/>
        <v>400</v>
      </c>
      <c r="CR699" s="923">
        <f t="shared" si="741"/>
        <v>2600</v>
      </c>
      <c r="CS699" s="924"/>
      <c r="CT699" s="675">
        <f t="shared" si="731"/>
        <v>0</v>
      </c>
      <c r="CU699" s="922">
        <f t="shared" si="726"/>
        <v>0</v>
      </c>
      <c r="CV699" s="675"/>
      <c r="CW699" s="923">
        <f t="shared" si="732"/>
        <v>0</v>
      </c>
      <c r="CX699" s="675"/>
      <c r="CY699" s="923">
        <f t="shared" si="733"/>
        <v>0</v>
      </c>
      <c r="CZ699" s="923">
        <f t="shared" si="734"/>
        <v>0</v>
      </c>
      <c r="DA699" s="923">
        <f t="shared" si="735"/>
        <v>0</v>
      </c>
      <c r="DB699" s="675"/>
      <c r="DC699" s="675">
        <f t="shared" si="742"/>
        <v>0</v>
      </c>
      <c r="DD699" s="922">
        <f t="shared" si="685"/>
        <v>0</v>
      </c>
      <c r="DE699" s="675"/>
      <c r="DF699" s="923">
        <f t="shared" si="686"/>
        <v>0</v>
      </c>
      <c r="DG699" s="675"/>
      <c r="DH699" s="923">
        <f t="shared" si="687"/>
        <v>0</v>
      </c>
      <c r="DI699" s="675"/>
      <c r="DJ699" s="675"/>
      <c r="DK699" s="675"/>
      <c r="DL699" s="675"/>
      <c r="DM699" s="675"/>
      <c r="DN699" s="675"/>
      <c r="DO699" s="675"/>
      <c r="DP699" s="675"/>
      <c r="DQ699" s="675"/>
      <c r="DR699" s="675"/>
      <c r="DS699" s="675"/>
      <c r="DU699" s="2142">
        <f t="shared" si="743"/>
        <v>2600</v>
      </c>
      <c r="DV699" s="2143">
        <f t="shared" si="699"/>
        <v>2600</v>
      </c>
      <c r="DW699" s="2143">
        <f t="shared" si="736"/>
        <v>2600</v>
      </c>
      <c r="DX699" s="2143">
        <f t="shared" si="688"/>
        <v>0</v>
      </c>
      <c r="DY699" s="2143">
        <f t="shared" si="689"/>
        <v>0</v>
      </c>
      <c r="EG699" s="2143"/>
    </row>
    <row r="700" spans="1:137" s="1944" customFormat="1" ht="26.25" hidden="1" customHeight="1" x14ac:dyDescent="0.25">
      <c r="A700" s="1937">
        <v>2026</v>
      </c>
      <c r="B700" s="606">
        <v>479</v>
      </c>
      <c r="C700" s="606" t="s">
        <v>58</v>
      </c>
      <c r="D700" s="606">
        <v>3000654</v>
      </c>
      <c r="E700" s="606">
        <v>5005023</v>
      </c>
      <c r="F700" s="606" t="s">
        <v>990</v>
      </c>
      <c r="G700" s="1937" t="s">
        <v>991</v>
      </c>
      <c r="H700" s="1937">
        <v>94</v>
      </c>
      <c r="I700" s="607" t="s">
        <v>992</v>
      </c>
      <c r="J700" s="608" t="s">
        <v>10</v>
      </c>
      <c r="K700" s="608" t="s">
        <v>60</v>
      </c>
      <c r="L700" s="606" t="str">
        <f t="shared" si="683"/>
        <v>2.3</v>
      </c>
      <c r="M700" s="1938" t="s">
        <v>62</v>
      </c>
      <c r="N700" s="609"/>
      <c r="O700" s="1937" t="s">
        <v>1179</v>
      </c>
      <c r="P700" s="1937" t="s">
        <v>65</v>
      </c>
      <c r="Q700" s="1939">
        <v>1</v>
      </c>
      <c r="R700" s="457">
        <v>6000</v>
      </c>
      <c r="S700" s="1937"/>
      <c r="T700" s="2939">
        <v>15</v>
      </c>
      <c r="U700" s="1937"/>
      <c r="V700" s="1937">
        <v>0</v>
      </c>
      <c r="W700" s="2000"/>
      <c r="X700" s="325"/>
      <c r="Y700" s="325"/>
      <c r="Z700" s="326"/>
      <c r="AA700" s="326"/>
      <c r="AB700" s="326"/>
      <c r="AC700" s="326"/>
      <c r="AD700" s="326"/>
      <c r="AE700" s="457">
        <f t="shared" si="703"/>
        <v>3000</v>
      </c>
      <c r="AF700" s="327">
        <f t="shared" si="738"/>
        <v>0</v>
      </c>
      <c r="AG700" s="327">
        <f t="shared" si="739"/>
        <v>3000</v>
      </c>
      <c r="AH700" s="327">
        <f t="shared" si="714"/>
        <v>0</v>
      </c>
      <c r="AI700" s="327">
        <f t="shared" si="715"/>
        <v>0</v>
      </c>
      <c r="AJ700" s="327">
        <f t="shared" si="716"/>
        <v>0</v>
      </c>
      <c r="AK700" s="327">
        <f t="shared" si="717"/>
        <v>0</v>
      </c>
      <c r="AL700" s="327">
        <f t="shared" si="718"/>
        <v>0</v>
      </c>
      <c r="AM700" s="327">
        <f t="shared" si="719"/>
        <v>0</v>
      </c>
      <c r="AN700" s="327">
        <f t="shared" si="720"/>
        <v>0</v>
      </c>
      <c r="AO700" s="327">
        <f t="shared" si="721"/>
        <v>0</v>
      </c>
      <c r="AP700" s="327">
        <f t="shared" si="722"/>
        <v>0</v>
      </c>
      <c r="AQ700" s="327">
        <f t="shared" si="723"/>
        <v>0</v>
      </c>
      <c r="AR700" s="458">
        <v>2400</v>
      </c>
      <c r="AS700" s="1941" t="s">
        <v>994</v>
      </c>
      <c r="AT700" s="612"/>
      <c r="AU700" s="612"/>
      <c r="AV700" s="612"/>
      <c r="AW700" s="612"/>
      <c r="AX700" s="612"/>
      <c r="AY700" s="612"/>
      <c r="AZ700" s="612"/>
      <c r="BA700" s="613"/>
      <c r="BB700" s="1942" t="s">
        <v>995</v>
      </c>
      <c r="BC700" s="614" t="s">
        <v>3459</v>
      </c>
      <c r="BD700" s="614" t="s">
        <v>3460</v>
      </c>
      <c r="BE700" s="614" t="s">
        <v>3461</v>
      </c>
      <c r="BF700" s="615">
        <v>45686</v>
      </c>
      <c r="BG700" s="612"/>
      <c r="BH700" s="630"/>
      <c r="BI700" s="630"/>
      <c r="BJ700" s="612"/>
      <c r="BK700" s="630"/>
      <c r="BL700" s="630"/>
      <c r="BM700" s="630"/>
      <c r="BN700" s="630"/>
      <c r="BO700" s="630"/>
      <c r="BP700" s="884"/>
      <c r="BQ700" s="2132"/>
      <c r="BR700" s="2132"/>
      <c r="BS700" s="2133" t="s">
        <v>3462</v>
      </c>
      <c r="BT700" s="331" t="s">
        <v>3463</v>
      </c>
      <c r="BU700" s="331" t="s">
        <v>3464</v>
      </c>
      <c r="BV700" s="631">
        <v>70443940</v>
      </c>
      <c r="BW700" s="631">
        <v>10704439402</v>
      </c>
      <c r="BX700" s="617">
        <v>6000</v>
      </c>
      <c r="BY700" s="618">
        <v>46057</v>
      </c>
      <c r="BZ700" s="618">
        <v>46081</v>
      </c>
      <c r="CA700" s="619"/>
      <c r="CB700" s="612">
        <f t="shared" si="727"/>
        <v>0</v>
      </c>
      <c r="CC700" s="620">
        <f t="shared" si="728"/>
        <v>0</v>
      </c>
      <c r="CD700" s="612"/>
      <c r="CE700" s="621">
        <f t="shared" si="729"/>
        <v>0</v>
      </c>
      <c r="CF700" s="612"/>
      <c r="CG700" s="621">
        <f t="shared" si="730"/>
        <v>0</v>
      </c>
      <c r="CH700" s="621">
        <f t="shared" si="684"/>
        <v>0</v>
      </c>
      <c r="CI700" s="621">
        <f t="shared" si="708"/>
        <v>0</v>
      </c>
      <c r="CJ700" s="619"/>
      <c r="CK700" s="612">
        <f t="shared" ref="CK700:CK726" si="744">T700</f>
        <v>15</v>
      </c>
      <c r="CL700" s="620">
        <f t="shared" si="725"/>
        <v>3000</v>
      </c>
      <c r="CM700" s="612">
        <v>12</v>
      </c>
      <c r="CN700" s="621">
        <f t="shared" si="713"/>
        <v>2400</v>
      </c>
      <c r="CO700" s="612">
        <v>12</v>
      </c>
      <c r="CP700" s="621">
        <f t="shared" si="737"/>
        <v>2400</v>
      </c>
      <c r="CQ700" s="621">
        <f t="shared" si="740"/>
        <v>600</v>
      </c>
      <c r="CR700" s="621">
        <f t="shared" si="741"/>
        <v>2400</v>
      </c>
      <c r="CS700" s="622"/>
      <c r="CT700" s="612">
        <f t="shared" si="731"/>
        <v>0</v>
      </c>
      <c r="CU700" s="620">
        <f t="shared" si="726"/>
        <v>0</v>
      </c>
      <c r="CV700" s="612"/>
      <c r="CW700" s="621">
        <f t="shared" si="732"/>
        <v>0</v>
      </c>
      <c r="CX700" s="612"/>
      <c r="CY700" s="621">
        <f t="shared" si="733"/>
        <v>0</v>
      </c>
      <c r="CZ700" s="621">
        <f t="shared" si="734"/>
        <v>0</v>
      </c>
      <c r="DA700" s="621">
        <f t="shared" si="735"/>
        <v>0</v>
      </c>
      <c r="DB700" s="612"/>
      <c r="DC700" s="612">
        <f t="shared" si="742"/>
        <v>0</v>
      </c>
      <c r="DD700" s="620">
        <f t="shared" si="685"/>
        <v>0</v>
      </c>
      <c r="DE700" s="612"/>
      <c r="DF700" s="621">
        <f t="shared" si="686"/>
        <v>0</v>
      </c>
      <c r="DG700" s="612"/>
      <c r="DH700" s="621">
        <f t="shared" si="687"/>
        <v>0</v>
      </c>
      <c r="DI700" s="612"/>
      <c r="DJ700" s="612"/>
      <c r="DK700" s="612"/>
      <c r="DL700" s="612"/>
      <c r="DM700" s="612"/>
      <c r="DN700" s="612"/>
      <c r="DO700" s="612"/>
      <c r="DP700" s="612"/>
      <c r="DQ700" s="612"/>
      <c r="DR700" s="612"/>
      <c r="DS700" s="612"/>
      <c r="DU700" s="1945">
        <f t="shared" si="743"/>
        <v>2400</v>
      </c>
      <c r="DV700" s="1946">
        <f t="shared" si="699"/>
        <v>2400</v>
      </c>
      <c r="DW700" s="1946">
        <f t="shared" si="736"/>
        <v>2400</v>
      </c>
      <c r="DX700" s="1946">
        <f t="shared" si="688"/>
        <v>0</v>
      </c>
      <c r="DY700" s="1946">
        <f t="shared" si="689"/>
        <v>0</v>
      </c>
      <c r="EG700" s="1946"/>
    </row>
    <row r="701" spans="1:137" s="1944" customFormat="1" ht="26.25" hidden="1" customHeight="1" x14ac:dyDescent="0.25">
      <c r="A701" s="1937">
        <v>2026</v>
      </c>
      <c r="B701" s="606">
        <v>479</v>
      </c>
      <c r="C701" s="606" t="s">
        <v>58</v>
      </c>
      <c r="D701" s="606">
        <v>3000654</v>
      </c>
      <c r="E701" s="606">
        <v>5005023</v>
      </c>
      <c r="F701" s="606" t="s">
        <v>990</v>
      </c>
      <c r="G701" s="1937" t="s">
        <v>991</v>
      </c>
      <c r="H701" s="1937">
        <v>94</v>
      </c>
      <c r="I701" s="607" t="s">
        <v>992</v>
      </c>
      <c r="J701" s="608" t="s">
        <v>10</v>
      </c>
      <c r="K701" s="608" t="s">
        <v>60</v>
      </c>
      <c r="L701" s="606" t="str">
        <f t="shared" si="683"/>
        <v>2.3</v>
      </c>
      <c r="M701" s="1938" t="s">
        <v>62</v>
      </c>
      <c r="N701" s="609"/>
      <c r="O701" s="1937" t="s">
        <v>1186</v>
      </c>
      <c r="P701" s="1937" t="s">
        <v>65</v>
      </c>
      <c r="Q701" s="1939">
        <v>1</v>
      </c>
      <c r="R701" s="457">
        <v>6000</v>
      </c>
      <c r="S701" s="1937">
        <v>30</v>
      </c>
      <c r="T701" s="2916">
        <v>15</v>
      </c>
      <c r="U701" s="1937"/>
      <c r="V701" s="1937"/>
      <c r="W701" s="2000"/>
      <c r="X701" s="325"/>
      <c r="Y701" s="325"/>
      <c r="Z701" s="326"/>
      <c r="AA701" s="326"/>
      <c r="AB701" s="326"/>
      <c r="AC701" s="326"/>
      <c r="AD701" s="326"/>
      <c r="AE701" s="457">
        <f t="shared" si="703"/>
        <v>9000</v>
      </c>
      <c r="AF701" s="327">
        <f t="shared" si="738"/>
        <v>6000</v>
      </c>
      <c r="AG701" s="327">
        <f t="shared" si="739"/>
        <v>3000</v>
      </c>
      <c r="AH701" s="327">
        <f t="shared" si="714"/>
        <v>0</v>
      </c>
      <c r="AI701" s="327">
        <f t="shared" si="715"/>
        <v>0</v>
      </c>
      <c r="AJ701" s="327">
        <f t="shared" si="716"/>
        <v>0</v>
      </c>
      <c r="AK701" s="327">
        <f t="shared" si="717"/>
        <v>0</v>
      </c>
      <c r="AL701" s="327">
        <f t="shared" si="718"/>
        <v>0</v>
      </c>
      <c r="AM701" s="327">
        <f t="shared" si="719"/>
        <v>0</v>
      </c>
      <c r="AN701" s="327">
        <f t="shared" si="720"/>
        <v>0</v>
      </c>
      <c r="AO701" s="327">
        <f t="shared" si="721"/>
        <v>0</v>
      </c>
      <c r="AP701" s="327">
        <f t="shared" si="722"/>
        <v>0</v>
      </c>
      <c r="AQ701" s="327">
        <f t="shared" si="723"/>
        <v>0</v>
      </c>
      <c r="AR701" s="458">
        <v>3600</v>
      </c>
      <c r="AS701" s="1941" t="s">
        <v>994</v>
      </c>
      <c r="AT701" s="612"/>
      <c r="AU701" s="612"/>
      <c r="AV701" s="612"/>
      <c r="AW701" s="612"/>
      <c r="AX701" s="612"/>
      <c r="AY701" s="612"/>
      <c r="AZ701" s="612"/>
      <c r="BA701" s="613"/>
      <c r="BB701" s="1942" t="s">
        <v>995</v>
      </c>
      <c r="BC701" s="614" t="s">
        <v>3459</v>
      </c>
      <c r="BD701" s="614" t="s">
        <v>3460</v>
      </c>
      <c r="BE701" s="614" t="s">
        <v>3461</v>
      </c>
      <c r="BF701" s="615">
        <v>45686</v>
      </c>
      <c r="BG701" s="614"/>
      <c r="BH701" s="616"/>
      <c r="BI701" s="616"/>
      <c r="BJ701" s="614"/>
      <c r="BK701" s="616"/>
      <c r="BL701" s="384"/>
      <c r="BM701" s="384"/>
      <c r="BN701" s="616"/>
      <c r="BO701" s="616"/>
      <c r="BP701" s="628"/>
      <c r="BQ701" s="2146"/>
      <c r="BR701" s="2146"/>
      <c r="BS701" s="2133" t="s">
        <v>3465</v>
      </c>
      <c r="BT701" s="331" t="s">
        <v>3466</v>
      </c>
      <c r="BU701" s="331" t="s">
        <v>3467</v>
      </c>
      <c r="BV701" s="631">
        <v>70443940</v>
      </c>
      <c r="BW701" s="631">
        <v>10704439402</v>
      </c>
      <c r="BX701" s="617">
        <v>6000</v>
      </c>
      <c r="BY701" s="618">
        <v>46057</v>
      </c>
      <c r="BZ701" s="618">
        <v>46081</v>
      </c>
      <c r="CA701" s="619"/>
      <c r="CB701" s="612">
        <f t="shared" si="727"/>
        <v>30</v>
      </c>
      <c r="CC701" s="620">
        <f t="shared" si="728"/>
        <v>6000</v>
      </c>
      <c r="CD701" s="612"/>
      <c r="CE701" s="621">
        <f t="shared" si="729"/>
        <v>0</v>
      </c>
      <c r="CF701" s="612"/>
      <c r="CG701" s="621">
        <f t="shared" si="730"/>
        <v>0</v>
      </c>
      <c r="CH701" s="621">
        <f t="shared" si="684"/>
        <v>6000</v>
      </c>
      <c r="CI701" s="621">
        <f t="shared" si="708"/>
        <v>6000</v>
      </c>
      <c r="CJ701" s="619"/>
      <c r="CK701" s="612">
        <f t="shared" si="744"/>
        <v>15</v>
      </c>
      <c r="CL701" s="620">
        <f t="shared" si="725"/>
        <v>3000</v>
      </c>
      <c r="CM701" s="612">
        <v>13</v>
      </c>
      <c r="CN701" s="621">
        <f t="shared" si="713"/>
        <v>2600</v>
      </c>
      <c r="CO701" s="612">
        <v>13</v>
      </c>
      <c r="CP701" s="621">
        <f t="shared" si="737"/>
        <v>2600</v>
      </c>
      <c r="CQ701" s="621">
        <f t="shared" si="740"/>
        <v>400</v>
      </c>
      <c r="CR701" s="621">
        <f t="shared" si="741"/>
        <v>2600</v>
      </c>
      <c r="CS701" s="622"/>
      <c r="CT701" s="612">
        <f t="shared" si="731"/>
        <v>0</v>
      </c>
      <c r="CU701" s="620">
        <f t="shared" si="726"/>
        <v>0</v>
      </c>
      <c r="CV701" s="612"/>
      <c r="CW701" s="621">
        <f t="shared" si="732"/>
        <v>0</v>
      </c>
      <c r="CX701" s="612"/>
      <c r="CY701" s="621">
        <f t="shared" si="733"/>
        <v>0</v>
      </c>
      <c r="CZ701" s="621">
        <f t="shared" si="734"/>
        <v>0</v>
      </c>
      <c r="DA701" s="621">
        <f t="shared" si="735"/>
        <v>0</v>
      </c>
      <c r="DB701" s="612"/>
      <c r="DC701" s="612">
        <f t="shared" si="742"/>
        <v>0</v>
      </c>
      <c r="DD701" s="620">
        <f t="shared" si="685"/>
        <v>0</v>
      </c>
      <c r="DE701" s="612"/>
      <c r="DF701" s="621">
        <f t="shared" si="686"/>
        <v>0</v>
      </c>
      <c r="DG701" s="612"/>
      <c r="DH701" s="621">
        <f t="shared" si="687"/>
        <v>0</v>
      </c>
      <c r="DI701" s="612"/>
      <c r="DJ701" s="612"/>
      <c r="DK701" s="612"/>
      <c r="DL701" s="612"/>
      <c r="DM701" s="612"/>
      <c r="DN701" s="612"/>
      <c r="DO701" s="612"/>
      <c r="DP701" s="612"/>
      <c r="DQ701" s="612"/>
      <c r="DR701" s="612"/>
      <c r="DS701" s="612"/>
      <c r="DU701" s="1945">
        <f t="shared" si="743"/>
        <v>3600</v>
      </c>
      <c r="DV701" s="1946">
        <f t="shared" si="699"/>
        <v>2600</v>
      </c>
      <c r="DW701" s="1946">
        <f t="shared" si="736"/>
        <v>2600</v>
      </c>
      <c r="DX701" s="1946">
        <f t="shared" si="688"/>
        <v>1000</v>
      </c>
      <c r="DY701" s="1946">
        <f t="shared" si="689"/>
        <v>1000</v>
      </c>
      <c r="EG701" s="1946"/>
    </row>
    <row r="702" spans="1:137" s="1944" customFormat="1" ht="26.25" hidden="1" customHeight="1" x14ac:dyDescent="0.25">
      <c r="A702" s="1937">
        <v>2026</v>
      </c>
      <c r="B702" s="606">
        <v>479</v>
      </c>
      <c r="C702" s="606" t="s">
        <v>58</v>
      </c>
      <c r="D702" s="606">
        <v>3000654</v>
      </c>
      <c r="E702" s="606">
        <v>5005023</v>
      </c>
      <c r="F702" s="606" t="s">
        <v>990</v>
      </c>
      <c r="G702" s="1937" t="s">
        <v>991</v>
      </c>
      <c r="H702" s="1937">
        <v>94</v>
      </c>
      <c r="I702" s="607" t="s">
        <v>992</v>
      </c>
      <c r="J702" s="608" t="s">
        <v>10</v>
      </c>
      <c r="K702" s="608" t="s">
        <v>60</v>
      </c>
      <c r="L702" s="606" t="str">
        <f t="shared" si="683"/>
        <v>2.3</v>
      </c>
      <c r="M702" s="1938" t="s">
        <v>62</v>
      </c>
      <c r="N702" s="609"/>
      <c r="O702" s="1937" t="s">
        <v>1186</v>
      </c>
      <c r="P702" s="1937" t="s">
        <v>65</v>
      </c>
      <c r="Q702" s="1939">
        <v>1</v>
      </c>
      <c r="R702" s="457">
        <v>6000</v>
      </c>
      <c r="S702" s="1937"/>
      <c r="T702" s="2916">
        <v>15</v>
      </c>
      <c r="U702" s="1937"/>
      <c r="V702" s="1937">
        <v>0</v>
      </c>
      <c r="W702" s="2000"/>
      <c r="X702" s="325"/>
      <c r="Y702" s="325"/>
      <c r="Z702" s="326"/>
      <c r="AA702" s="326"/>
      <c r="AB702" s="326"/>
      <c r="AC702" s="326"/>
      <c r="AD702" s="326"/>
      <c r="AE702" s="457">
        <f t="shared" si="703"/>
        <v>3000</v>
      </c>
      <c r="AF702" s="327">
        <f t="shared" si="738"/>
        <v>0</v>
      </c>
      <c r="AG702" s="327">
        <f t="shared" si="739"/>
        <v>3000</v>
      </c>
      <c r="AH702" s="327">
        <f t="shared" si="714"/>
        <v>0</v>
      </c>
      <c r="AI702" s="327">
        <f t="shared" si="715"/>
        <v>0</v>
      </c>
      <c r="AJ702" s="327">
        <f t="shared" si="716"/>
        <v>0</v>
      </c>
      <c r="AK702" s="327">
        <f t="shared" si="717"/>
        <v>0</v>
      </c>
      <c r="AL702" s="327">
        <f t="shared" si="718"/>
        <v>0</v>
      </c>
      <c r="AM702" s="327">
        <f t="shared" si="719"/>
        <v>0</v>
      </c>
      <c r="AN702" s="327">
        <f t="shared" si="720"/>
        <v>0</v>
      </c>
      <c r="AO702" s="327">
        <f t="shared" si="721"/>
        <v>0</v>
      </c>
      <c r="AP702" s="327">
        <f t="shared" si="722"/>
        <v>0</v>
      </c>
      <c r="AQ702" s="327">
        <f t="shared" si="723"/>
        <v>0</v>
      </c>
      <c r="AR702" s="458">
        <v>2400</v>
      </c>
      <c r="AS702" s="1941" t="s">
        <v>994</v>
      </c>
      <c r="AT702" s="612"/>
      <c r="AU702" s="612"/>
      <c r="AV702" s="612"/>
      <c r="AW702" s="612"/>
      <c r="AX702" s="612"/>
      <c r="AY702" s="612"/>
      <c r="AZ702" s="612"/>
      <c r="BA702" s="613"/>
      <c r="BB702" s="1942" t="s">
        <v>995</v>
      </c>
      <c r="BC702" s="614" t="s">
        <v>3459</v>
      </c>
      <c r="BD702" s="614" t="s">
        <v>3460</v>
      </c>
      <c r="BE702" s="614" t="s">
        <v>3461</v>
      </c>
      <c r="BF702" s="615">
        <v>45686</v>
      </c>
      <c r="BG702" s="612"/>
      <c r="BH702" s="630"/>
      <c r="BI702" s="630"/>
      <c r="BJ702" s="612"/>
      <c r="BK702" s="630"/>
      <c r="BL702" s="874"/>
      <c r="BM702" s="874"/>
      <c r="BN702" s="630"/>
      <c r="BO702" s="630"/>
      <c r="BP702" s="884"/>
      <c r="BQ702" s="2132"/>
      <c r="BR702" s="2132"/>
      <c r="BS702" s="2133" t="s">
        <v>3465</v>
      </c>
      <c r="BT702" s="331" t="s">
        <v>3466</v>
      </c>
      <c r="BU702" s="331" t="s">
        <v>3467</v>
      </c>
      <c r="BV702" s="631">
        <v>70443940</v>
      </c>
      <c r="BW702" s="631">
        <v>10704439402</v>
      </c>
      <c r="BX702" s="617">
        <v>6000</v>
      </c>
      <c r="BY702" s="618">
        <v>46057</v>
      </c>
      <c r="BZ702" s="618">
        <v>46081</v>
      </c>
      <c r="CA702" s="619"/>
      <c r="CB702" s="612">
        <f t="shared" si="727"/>
        <v>0</v>
      </c>
      <c r="CC702" s="620">
        <f t="shared" si="728"/>
        <v>0</v>
      </c>
      <c r="CD702" s="612"/>
      <c r="CE702" s="621">
        <f t="shared" si="729"/>
        <v>0</v>
      </c>
      <c r="CF702" s="612"/>
      <c r="CG702" s="621">
        <f t="shared" si="730"/>
        <v>0</v>
      </c>
      <c r="CH702" s="621">
        <f t="shared" si="684"/>
        <v>0</v>
      </c>
      <c r="CI702" s="621">
        <f t="shared" si="708"/>
        <v>0</v>
      </c>
      <c r="CJ702" s="619"/>
      <c r="CK702" s="612">
        <f t="shared" si="744"/>
        <v>15</v>
      </c>
      <c r="CL702" s="620">
        <f t="shared" si="725"/>
        <v>3000</v>
      </c>
      <c r="CM702" s="612">
        <v>12</v>
      </c>
      <c r="CN702" s="621">
        <f t="shared" si="713"/>
        <v>2400</v>
      </c>
      <c r="CO702" s="612">
        <v>12</v>
      </c>
      <c r="CP702" s="621">
        <f t="shared" si="737"/>
        <v>2400</v>
      </c>
      <c r="CQ702" s="621">
        <f t="shared" si="740"/>
        <v>600</v>
      </c>
      <c r="CR702" s="621">
        <f t="shared" si="741"/>
        <v>2400</v>
      </c>
      <c r="CS702" s="622"/>
      <c r="CT702" s="612">
        <f t="shared" si="731"/>
        <v>0</v>
      </c>
      <c r="CU702" s="620">
        <f t="shared" si="726"/>
        <v>0</v>
      </c>
      <c r="CV702" s="612"/>
      <c r="CW702" s="621">
        <f t="shared" si="732"/>
        <v>0</v>
      </c>
      <c r="CX702" s="612"/>
      <c r="CY702" s="621">
        <f t="shared" si="733"/>
        <v>0</v>
      </c>
      <c r="CZ702" s="621">
        <f t="shared" si="734"/>
        <v>0</v>
      </c>
      <c r="DA702" s="621">
        <f t="shared" si="735"/>
        <v>0</v>
      </c>
      <c r="DB702" s="612"/>
      <c r="DC702" s="612">
        <f t="shared" si="742"/>
        <v>0</v>
      </c>
      <c r="DD702" s="620">
        <f t="shared" si="685"/>
        <v>0</v>
      </c>
      <c r="DE702" s="612"/>
      <c r="DF702" s="621">
        <f t="shared" si="686"/>
        <v>0</v>
      </c>
      <c r="DG702" s="612"/>
      <c r="DH702" s="621">
        <f t="shared" si="687"/>
        <v>0</v>
      </c>
      <c r="DI702" s="612"/>
      <c r="DJ702" s="612"/>
      <c r="DK702" s="612"/>
      <c r="DL702" s="612"/>
      <c r="DM702" s="612"/>
      <c r="DN702" s="612"/>
      <c r="DO702" s="612"/>
      <c r="DP702" s="612"/>
      <c r="DQ702" s="612"/>
      <c r="DR702" s="612"/>
      <c r="DS702" s="612"/>
      <c r="DU702" s="1945">
        <f t="shared" si="743"/>
        <v>2400</v>
      </c>
      <c r="DV702" s="1946">
        <f t="shared" si="699"/>
        <v>2400</v>
      </c>
      <c r="DW702" s="1946">
        <f t="shared" si="736"/>
        <v>2400</v>
      </c>
      <c r="DX702" s="1946">
        <f t="shared" si="688"/>
        <v>0</v>
      </c>
      <c r="DY702" s="1946">
        <f t="shared" si="689"/>
        <v>0</v>
      </c>
      <c r="EG702" s="1946"/>
    </row>
    <row r="703" spans="1:137" s="1944" customFormat="1" ht="26.25" hidden="1" customHeight="1" x14ac:dyDescent="0.25">
      <c r="A703" s="1937">
        <v>2026</v>
      </c>
      <c r="B703" s="606">
        <v>479</v>
      </c>
      <c r="C703" s="606" t="s">
        <v>58</v>
      </c>
      <c r="D703" s="606">
        <v>3000654</v>
      </c>
      <c r="E703" s="606">
        <v>5005023</v>
      </c>
      <c r="F703" s="606" t="s">
        <v>990</v>
      </c>
      <c r="G703" s="1937" t="s">
        <v>991</v>
      </c>
      <c r="H703" s="1937">
        <v>94</v>
      </c>
      <c r="I703" s="607" t="s">
        <v>992</v>
      </c>
      <c r="J703" s="608" t="s">
        <v>10</v>
      </c>
      <c r="K703" s="608" t="s">
        <v>60</v>
      </c>
      <c r="L703" s="606" t="str">
        <f t="shared" ref="L703:L766" si="745">+MID(M703,1,3)</f>
        <v>2.3</v>
      </c>
      <c r="M703" s="1938" t="s">
        <v>62</v>
      </c>
      <c r="N703" s="609"/>
      <c r="O703" s="1937" t="s">
        <v>1349</v>
      </c>
      <c r="P703" s="1937" t="s">
        <v>65</v>
      </c>
      <c r="Q703" s="1939">
        <v>1</v>
      </c>
      <c r="R703" s="457">
        <v>7000</v>
      </c>
      <c r="S703" s="1937">
        <v>30</v>
      </c>
      <c r="T703" s="2918">
        <v>15</v>
      </c>
      <c r="U703" s="1937"/>
      <c r="V703" s="1937"/>
      <c r="W703" s="2000"/>
      <c r="X703" s="325"/>
      <c r="Y703" s="325"/>
      <c r="Z703" s="326"/>
      <c r="AA703" s="326"/>
      <c r="AB703" s="326"/>
      <c r="AC703" s="326"/>
      <c r="AD703" s="326"/>
      <c r="AE703" s="457">
        <f t="shared" si="703"/>
        <v>10500</v>
      </c>
      <c r="AF703" s="327">
        <f t="shared" si="738"/>
        <v>7000</v>
      </c>
      <c r="AG703" s="327">
        <f t="shared" si="739"/>
        <v>3500</v>
      </c>
      <c r="AH703" s="327">
        <f t="shared" si="714"/>
        <v>0</v>
      </c>
      <c r="AI703" s="327">
        <f t="shared" si="715"/>
        <v>0</v>
      </c>
      <c r="AJ703" s="327">
        <f t="shared" si="716"/>
        <v>0</v>
      </c>
      <c r="AK703" s="327">
        <f t="shared" si="717"/>
        <v>0</v>
      </c>
      <c r="AL703" s="327">
        <f t="shared" si="718"/>
        <v>0</v>
      </c>
      <c r="AM703" s="327">
        <f t="shared" si="719"/>
        <v>0</v>
      </c>
      <c r="AN703" s="327">
        <f t="shared" si="720"/>
        <v>0</v>
      </c>
      <c r="AO703" s="327">
        <f t="shared" si="721"/>
        <v>0</v>
      </c>
      <c r="AP703" s="327">
        <f t="shared" si="722"/>
        <v>0</v>
      </c>
      <c r="AQ703" s="327">
        <f t="shared" si="723"/>
        <v>0</v>
      </c>
      <c r="AR703" s="458">
        <v>7467</v>
      </c>
      <c r="AS703" s="1941" t="s">
        <v>994</v>
      </c>
      <c r="AT703" s="612"/>
      <c r="AU703" s="612"/>
      <c r="AV703" s="612"/>
      <c r="AW703" s="612"/>
      <c r="AX703" s="612"/>
      <c r="AY703" s="612"/>
      <c r="AZ703" s="612"/>
      <c r="BA703" s="613"/>
      <c r="BB703" s="1944" t="s">
        <v>995</v>
      </c>
      <c r="BC703" s="612" t="s">
        <v>1288</v>
      </c>
      <c r="BD703" s="612" t="s">
        <v>1289</v>
      </c>
      <c r="BE703" s="612" t="s">
        <v>1290</v>
      </c>
      <c r="BF703" s="632">
        <v>46034</v>
      </c>
      <c r="BG703" s="612"/>
      <c r="BH703" s="616">
        <v>2170</v>
      </c>
      <c r="BI703" s="616"/>
      <c r="BJ703" s="614"/>
      <c r="BK703" s="630"/>
      <c r="BL703" s="612"/>
      <c r="BM703" s="612"/>
      <c r="BN703" s="630"/>
      <c r="BO703" s="630"/>
      <c r="BP703" s="884"/>
      <c r="BQ703" s="2132"/>
      <c r="BR703" s="2132"/>
      <c r="BS703" s="2133" t="s">
        <v>3468</v>
      </c>
      <c r="BT703" s="331" t="s">
        <v>3469</v>
      </c>
      <c r="BU703" s="331" t="s">
        <v>1302</v>
      </c>
      <c r="BV703" s="631">
        <v>77037007</v>
      </c>
      <c r="BW703" s="631">
        <v>10770370073</v>
      </c>
      <c r="BX703" s="617">
        <v>7000</v>
      </c>
      <c r="BY703" s="629">
        <v>46037</v>
      </c>
      <c r="BZ703" s="629">
        <v>46081</v>
      </c>
      <c r="CA703" s="619"/>
      <c r="CB703" s="612">
        <f t="shared" si="727"/>
        <v>30</v>
      </c>
      <c r="CC703" s="620">
        <f t="shared" si="728"/>
        <v>7000</v>
      </c>
      <c r="CD703" s="612">
        <v>17</v>
      </c>
      <c r="CE703" s="621">
        <v>3966.666666666667</v>
      </c>
      <c r="CF703" s="612">
        <v>17</v>
      </c>
      <c r="CG703" s="621">
        <v>3966.666666666667</v>
      </c>
      <c r="CH703" s="621">
        <f t="shared" ref="CH703:CH727" si="746">CC703-CE703</f>
        <v>3033.333333333333</v>
      </c>
      <c r="CI703" s="621">
        <f t="shared" si="708"/>
        <v>3033.333333333333</v>
      </c>
      <c r="CJ703" s="619"/>
      <c r="CK703" s="612">
        <f t="shared" si="744"/>
        <v>15</v>
      </c>
      <c r="CL703" s="620">
        <f t="shared" si="725"/>
        <v>3500</v>
      </c>
      <c r="CM703" s="612">
        <v>28</v>
      </c>
      <c r="CN703" s="621">
        <v>3500</v>
      </c>
      <c r="CO703" s="612">
        <v>28</v>
      </c>
      <c r="CP703" s="621">
        <v>3500</v>
      </c>
      <c r="CQ703" s="621">
        <f t="shared" si="740"/>
        <v>0</v>
      </c>
      <c r="CR703" s="621">
        <f t="shared" si="741"/>
        <v>3500</v>
      </c>
      <c r="CS703" s="622"/>
      <c r="CT703" s="612">
        <f t="shared" si="731"/>
        <v>0</v>
      </c>
      <c r="CU703" s="620">
        <f t="shared" si="726"/>
        <v>0</v>
      </c>
      <c r="CV703" s="612"/>
      <c r="CW703" s="621">
        <f t="shared" si="732"/>
        <v>0</v>
      </c>
      <c r="CX703" s="612"/>
      <c r="CY703" s="621">
        <f t="shared" si="733"/>
        <v>0</v>
      </c>
      <c r="CZ703" s="621">
        <f t="shared" si="734"/>
        <v>0</v>
      </c>
      <c r="DA703" s="621">
        <f t="shared" si="735"/>
        <v>0</v>
      </c>
      <c r="DB703" s="612"/>
      <c r="DC703" s="612">
        <f t="shared" si="742"/>
        <v>0</v>
      </c>
      <c r="DD703" s="620">
        <f t="shared" ref="DD703:DD728" si="747">AI703</f>
        <v>0</v>
      </c>
      <c r="DE703" s="612"/>
      <c r="DF703" s="621">
        <f t="shared" ref="DF703:DF728" si="748">(R703/30*DE703)*Q703</f>
        <v>0</v>
      </c>
      <c r="DG703" s="612"/>
      <c r="DH703" s="621">
        <f t="shared" ref="DH703:DH728" si="749">(R703/30*DG703)*Q703</f>
        <v>0</v>
      </c>
      <c r="DI703" s="612"/>
      <c r="DJ703" s="612"/>
      <c r="DK703" s="612"/>
      <c r="DL703" s="612"/>
      <c r="DM703" s="612"/>
      <c r="DN703" s="612"/>
      <c r="DO703" s="612"/>
      <c r="DP703" s="612"/>
      <c r="DQ703" s="612"/>
      <c r="DR703" s="612"/>
      <c r="DS703" s="612"/>
      <c r="DU703" s="1945">
        <f t="shared" si="743"/>
        <v>7467</v>
      </c>
      <c r="DV703" s="1946">
        <f t="shared" si="699"/>
        <v>7466.666666666667</v>
      </c>
      <c r="DW703" s="1946">
        <f t="shared" si="736"/>
        <v>7466.666666666667</v>
      </c>
      <c r="DX703" s="1946">
        <f t="shared" ref="DX703:DX766" si="750">DU703-DV703</f>
        <v>0.33333333333303017</v>
      </c>
      <c r="DY703" s="1946">
        <f t="shared" ref="DY703:DY766" si="751">DU703-DW703</f>
        <v>0.33333333333303017</v>
      </c>
      <c r="EG703" s="1946"/>
    </row>
    <row r="704" spans="1:137" s="1944" customFormat="1" ht="26.25" hidden="1" customHeight="1" x14ac:dyDescent="0.25">
      <c r="A704" s="1937">
        <v>2026</v>
      </c>
      <c r="B704" s="606">
        <v>479</v>
      </c>
      <c r="C704" s="606" t="s">
        <v>58</v>
      </c>
      <c r="D704" s="606">
        <v>3000654</v>
      </c>
      <c r="E704" s="606">
        <v>5005023</v>
      </c>
      <c r="F704" s="606" t="s">
        <v>990</v>
      </c>
      <c r="G704" s="1937" t="s">
        <v>991</v>
      </c>
      <c r="H704" s="1937">
        <v>94</v>
      </c>
      <c r="I704" s="607" t="s">
        <v>992</v>
      </c>
      <c r="J704" s="608" t="s">
        <v>10</v>
      </c>
      <c r="K704" s="608" t="s">
        <v>60</v>
      </c>
      <c r="L704" s="606" t="str">
        <f t="shared" si="745"/>
        <v>2.3</v>
      </c>
      <c r="M704" s="1938" t="s">
        <v>62</v>
      </c>
      <c r="N704" s="609"/>
      <c r="O704" s="1937" t="s">
        <v>1349</v>
      </c>
      <c r="P704" s="1937" t="s">
        <v>65</v>
      </c>
      <c r="Q704" s="1939">
        <v>1</v>
      </c>
      <c r="R704" s="457">
        <v>7000</v>
      </c>
      <c r="S704" s="1937"/>
      <c r="T704" s="2918">
        <v>15</v>
      </c>
      <c r="U704" s="1937"/>
      <c r="V704" s="1937">
        <v>0</v>
      </c>
      <c r="W704" s="2000"/>
      <c r="X704" s="325"/>
      <c r="Y704" s="325"/>
      <c r="Z704" s="326"/>
      <c r="AA704" s="326"/>
      <c r="AB704" s="326"/>
      <c r="AC704" s="326"/>
      <c r="AD704" s="326"/>
      <c r="AE704" s="457">
        <f t="shared" si="703"/>
        <v>3500</v>
      </c>
      <c r="AF704" s="327">
        <f t="shared" si="738"/>
        <v>0</v>
      </c>
      <c r="AG704" s="327">
        <f t="shared" si="739"/>
        <v>3500</v>
      </c>
      <c r="AH704" s="327">
        <f t="shared" si="714"/>
        <v>0</v>
      </c>
      <c r="AI704" s="327">
        <f t="shared" si="715"/>
        <v>0</v>
      </c>
      <c r="AJ704" s="327">
        <f t="shared" si="716"/>
        <v>0</v>
      </c>
      <c r="AK704" s="327">
        <f t="shared" si="717"/>
        <v>0</v>
      </c>
      <c r="AL704" s="327">
        <f t="shared" si="718"/>
        <v>0</v>
      </c>
      <c r="AM704" s="327">
        <f t="shared" si="719"/>
        <v>0</v>
      </c>
      <c r="AN704" s="327">
        <f t="shared" si="720"/>
        <v>0</v>
      </c>
      <c r="AO704" s="327">
        <f t="shared" si="721"/>
        <v>0</v>
      </c>
      <c r="AP704" s="327">
        <f t="shared" si="722"/>
        <v>0</v>
      </c>
      <c r="AQ704" s="327">
        <f t="shared" si="723"/>
        <v>0</v>
      </c>
      <c r="AR704" s="458"/>
      <c r="AS704" s="1941" t="s">
        <v>994</v>
      </c>
      <c r="AT704" s="612"/>
      <c r="AU704" s="612"/>
      <c r="AV704" s="612"/>
      <c r="AW704" s="612"/>
      <c r="AX704" s="612"/>
      <c r="AY704" s="612"/>
      <c r="AZ704" s="612"/>
      <c r="BA704" s="613"/>
      <c r="BB704" s="614" t="s">
        <v>1021</v>
      </c>
      <c r="BC704" s="612"/>
      <c r="BD704" s="612"/>
      <c r="BE704" s="612"/>
      <c r="BF704" s="632"/>
      <c r="BG704" s="612"/>
      <c r="BH704" s="630"/>
      <c r="BI704" s="630"/>
      <c r="BJ704" s="612"/>
      <c r="BK704" s="630"/>
      <c r="BL704" s="874"/>
      <c r="BM704" s="874"/>
      <c r="BN704" s="630"/>
      <c r="BO704" s="630"/>
      <c r="BP704" s="630"/>
      <c r="BQ704" s="2174"/>
      <c r="BR704" s="2174"/>
      <c r="BT704" s="612"/>
      <c r="BU704" s="612"/>
      <c r="BV704" s="630"/>
      <c r="BW704" s="630"/>
      <c r="BX704" s="612"/>
      <c r="BY704" s="612"/>
      <c r="BZ704" s="612"/>
      <c r="CA704" s="619"/>
      <c r="CB704" s="612">
        <f t="shared" si="727"/>
        <v>0</v>
      </c>
      <c r="CC704" s="620">
        <f t="shared" si="728"/>
        <v>0</v>
      </c>
      <c r="CD704" s="612"/>
      <c r="CE704" s="621">
        <f>(R704/30*CD704)*Q704</f>
        <v>0</v>
      </c>
      <c r="CF704" s="612"/>
      <c r="CG704" s="621">
        <f>(R704/30*CF704)*Q704</f>
        <v>0</v>
      </c>
      <c r="CH704" s="621">
        <f t="shared" si="746"/>
        <v>0</v>
      </c>
      <c r="CI704" s="621">
        <f t="shared" si="708"/>
        <v>0</v>
      </c>
      <c r="CJ704" s="619"/>
      <c r="CK704" s="612">
        <f t="shared" si="744"/>
        <v>15</v>
      </c>
      <c r="CL704" s="620">
        <f t="shared" si="725"/>
        <v>3500</v>
      </c>
      <c r="CM704" s="612"/>
      <c r="CN704" s="621">
        <f>(R704/30*CM704)*Q704</f>
        <v>0</v>
      </c>
      <c r="CO704" s="612"/>
      <c r="CP704" s="621">
        <f>(R704/30*CO704)*Q704</f>
        <v>0</v>
      </c>
      <c r="CQ704" s="621">
        <f t="shared" si="740"/>
        <v>3500</v>
      </c>
      <c r="CR704" s="621">
        <f t="shared" si="741"/>
        <v>0</v>
      </c>
      <c r="CS704" s="622"/>
      <c r="CT704" s="612">
        <f t="shared" si="731"/>
        <v>0</v>
      </c>
      <c r="CU704" s="620">
        <f t="shared" si="726"/>
        <v>0</v>
      </c>
      <c r="CV704" s="612"/>
      <c r="CW704" s="621">
        <f t="shared" si="732"/>
        <v>0</v>
      </c>
      <c r="CX704" s="612"/>
      <c r="CY704" s="621">
        <f t="shared" si="733"/>
        <v>0</v>
      </c>
      <c r="CZ704" s="621">
        <f t="shared" si="734"/>
        <v>0</v>
      </c>
      <c r="DA704" s="621">
        <f t="shared" si="735"/>
        <v>0</v>
      </c>
      <c r="DB704" s="612"/>
      <c r="DC704" s="612">
        <f t="shared" si="742"/>
        <v>0</v>
      </c>
      <c r="DD704" s="620">
        <f t="shared" si="747"/>
        <v>0</v>
      </c>
      <c r="DE704" s="612"/>
      <c r="DF704" s="621">
        <f t="shared" si="748"/>
        <v>0</v>
      </c>
      <c r="DG704" s="612"/>
      <c r="DH704" s="621">
        <f t="shared" si="749"/>
        <v>0</v>
      </c>
      <c r="DI704" s="612"/>
      <c r="DJ704" s="612"/>
      <c r="DK704" s="612"/>
      <c r="DL704" s="612"/>
      <c r="DM704" s="612"/>
      <c r="DN704" s="612"/>
      <c r="DO704" s="612"/>
      <c r="DP704" s="612"/>
      <c r="DQ704" s="612"/>
      <c r="DR704" s="612"/>
      <c r="DS704" s="612"/>
      <c r="DU704" s="1945">
        <f t="shared" si="743"/>
        <v>0</v>
      </c>
      <c r="DV704" s="1946">
        <f t="shared" si="699"/>
        <v>0</v>
      </c>
      <c r="DW704" s="1946">
        <f t="shared" si="736"/>
        <v>0</v>
      </c>
      <c r="DX704" s="1946">
        <f t="shared" si="750"/>
        <v>0</v>
      </c>
      <c r="DY704" s="1946">
        <f t="shared" si="751"/>
        <v>0</v>
      </c>
      <c r="EG704" s="1946"/>
    </row>
    <row r="705" spans="1:137" s="1944" customFormat="1" ht="26.25" hidden="1" customHeight="1" x14ac:dyDescent="0.25">
      <c r="A705" s="1937">
        <v>2026</v>
      </c>
      <c r="B705" s="606">
        <v>479</v>
      </c>
      <c r="C705" s="606" t="s">
        <v>58</v>
      </c>
      <c r="D705" s="606">
        <v>3000654</v>
      </c>
      <c r="E705" s="606">
        <v>5005023</v>
      </c>
      <c r="F705" s="606" t="s">
        <v>990</v>
      </c>
      <c r="G705" s="1937" t="s">
        <v>991</v>
      </c>
      <c r="H705" s="1937">
        <v>94</v>
      </c>
      <c r="I705" s="607" t="s">
        <v>992</v>
      </c>
      <c r="J705" s="608" t="s">
        <v>10</v>
      </c>
      <c r="K705" s="608" t="s">
        <v>60</v>
      </c>
      <c r="L705" s="606" t="str">
        <f t="shared" si="745"/>
        <v>2.3</v>
      </c>
      <c r="M705" s="1938" t="s">
        <v>62</v>
      </c>
      <c r="N705" s="609"/>
      <c r="O705" s="1937" t="s">
        <v>3470</v>
      </c>
      <c r="P705" s="1937" t="s">
        <v>65</v>
      </c>
      <c r="Q705" s="1939">
        <v>1</v>
      </c>
      <c r="R705" s="457">
        <v>7000</v>
      </c>
      <c r="S705" s="1937">
        <v>30</v>
      </c>
      <c r="T705" s="2938">
        <v>15</v>
      </c>
      <c r="U705" s="1937"/>
      <c r="V705" s="1937"/>
      <c r="W705" s="2000"/>
      <c r="X705" s="325"/>
      <c r="Y705" s="325"/>
      <c r="Z705" s="326"/>
      <c r="AA705" s="326"/>
      <c r="AB705" s="326"/>
      <c r="AC705" s="326"/>
      <c r="AD705" s="326"/>
      <c r="AE705" s="457">
        <f t="shared" si="703"/>
        <v>10500</v>
      </c>
      <c r="AF705" s="327">
        <f t="shared" si="738"/>
        <v>7000</v>
      </c>
      <c r="AG705" s="327">
        <f t="shared" si="739"/>
        <v>3500</v>
      </c>
      <c r="AH705" s="327">
        <f t="shared" si="714"/>
        <v>0</v>
      </c>
      <c r="AI705" s="327">
        <f t="shared" si="715"/>
        <v>0</v>
      </c>
      <c r="AJ705" s="327">
        <f t="shared" si="716"/>
        <v>0</v>
      </c>
      <c r="AK705" s="327">
        <f t="shared" si="717"/>
        <v>0</v>
      </c>
      <c r="AL705" s="327">
        <f t="shared" si="718"/>
        <v>0</v>
      </c>
      <c r="AM705" s="327">
        <f t="shared" si="719"/>
        <v>0</v>
      </c>
      <c r="AN705" s="327">
        <f t="shared" si="720"/>
        <v>0</v>
      </c>
      <c r="AO705" s="327">
        <f t="shared" si="721"/>
        <v>0</v>
      </c>
      <c r="AP705" s="327">
        <f t="shared" si="722"/>
        <v>0</v>
      </c>
      <c r="AQ705" s="327">
        <f t="shared" si="723"/>
        <v>0</v>
      </c>
      <c r="AR705" s="458">
        <f>+ROUNDUP(SUM(AF705:AQ705),0)</f>
        <v>10500</v>
      </c>
      <c r="AS705" s="1941" t="s">
        <v>994</v>
      </c>
      <c r="AT705" s="612"/>
      <c r="AU705" s="612"/>
      <c r="AV705" s="612"/>
      <c r="AW705" s="612"/>
      <c r="AX705" s="612"/>
      <c r="AY705" s="612"/>
      <c r="AZ705" s="612"/>
      <c r="BA705" s="613"/>
      <c r="BB705" s="1944" t="s">
        <v>995</v>
      </c>
      <c r="BC705" s="612" t="s">
        <v>1216</v>
      </c>
      <c r="BD705" s="612" t="s">
        <v>1217</v>
      </c>
      <c r="BE705" s="612" t="s">
        <v>1218</v>
      </c>
      <c r="BF705" s="632">
        <v>45665</v>
      </c>
      <c r="BG705" s="612"/>
      <c r="BH705" s="616">
        <v>1964</v>
      </c>
      <c r="BI705" s="616"/>
      <c r="BJ705" s="614"/>
      <c r="BK705" s="630">
        <v>3</v>
      </c>
      <c r="BL705" s="612"/>
      <c r="BM705" s="612"/>
      <c r="BN705" s="630"/>
      <c r="BO705" s="616" t="s">
        <v>1219</v>
      </c>
      <c r="BP705" s="616"/>
      <c r="BQ705" s="2116"/>
      <c r="BR705" s="2116"/>
      <c r="BS705" s="2063" t="s">
        <v>3471</v>
      </c>
      <c r="BT705" s="328" t="s">
        <v>3472</v>
      </c>
      <c r="BU705" s="328" t="s">
        <v>3473</v>
      </c>
      <c r="BV705" s="393">
        <v>75596254</v>
      </c>
      <c r="BW705" s="392">
        <v>10755962541</v>
      </c>
      <c r="BX705" s="617">
        <v>7000</v>
      </c>
      <c r="BY705" s="618">
        <v>46028</v>
      </c>
      <c r="BZ705" s="618">
        <v>46081</v>
      </c>
      <c r="CA705" s="619"/>
      <c r="CB705" s="612">
        <f t="shared" si="727"/>
        <v>30</v>
      </c>
      <c r="CC705" s="620">
        <f t="shared" si="728"/>
        <v>7000</v>
      </c>
      <c r="CD705" s="612">
        <v>26</v>
      </c>
      <c r="CE705" s="621">
        <v>7000</v>
      </c>
      <c r="CF705" s="612">
        <v>26</v>
      </c>
      <c r="CG705" s="621">
        <v>7000</v>
      </c>
      <c r="CH705" s="621">
        <f t="shared" si="746"/>
        <v>0</v>
      </c>
      <c r="CI705" s="621">
        <f t="shared" si="708"/>
        <v>0</v>
      </c>
      <c r="CJ705" s="619"/>
      <c r="CK705" s="612">
        <f t="shared" si="744"/>
        <v>15</v>
      </c>
      <c r="CL705" s="620">
        <f t="shared" si="725"/>
        <v>3500</v>
      </c>
      <c r="CM705" s="612">
        <v>14</v>
      </c>
      <c r="CN705" s="621">
        <v>3500</v>
      </c>
      <c r="CO705" s="612">
        <v>14</v>
      </c>
      <c r="CP705" s="621">
        <v>3500</v>
      </c>
      <c r="CQ705" s="621">
        <f t="shared" si="740"/>
        <v>0</v>
      </c>
      <c r="CR705" s="621">
        <f t="shared" si="741"/>
        <v>3500</v>
      </c>
      <c r="CS705" s="622"/>
      <c r="CT705" s="612">
        <f t="shared" si="731"/>
        <v>0</v>
      </c>
      <c r="CU705" s="620">
        <f t="shared" si="726"/>
        <v>0</v>
      </c>
      <c r="CV705" s="612"/>
      <c r="CW705" s="621">
        <f t="shared" si="732"/>
        <v>0</v>
      </c>
      <c r="CX705" s="612"/>
      <c r="CY705" s="621">
        <f t="shared" si="733"/>
        <v>0</v>
      </c>
      <c r="CZ705" s="621">
        <f t="shared" si="734"/>
        <v>0</v>
      </c>
      <c r="DA705" s="621">
        <f t="shared" si="735"/>
        <v>0</v>
      </c>
      <c r="DB705" s="612"/>
      <c r="DC705" s="612">
        <f t="shared" si="742"/>
        <v>0</v>
      </c>
      <c r="DD705" s="620">
        <f t="shared" si="747"/>
        <v>0</v>
      </c>
      <c r="DE705" s="612"/>
      <c r="DF705" s="621">
        <f t="shared" si="748"/>
        <v>0</v>
      </c>
      <c r="DG705" s="612"/>
      <c r="DH705" s="621">
        <f t="shared" si="749"/>
        <v>0</v>
      </c>
      <c r="DI705" s="612"/>
      <c r="DJ705" s="612"/>
      <c r="DK705" s="612"/>
      <c r="DL705" s="612"/>
      <c r="DM705" s="612"/>
      <c r="DN705" s="612"/>
      <c r="DO705" s="612"/>
      <c r="DP705" s="612"/>
      <c r="DQ705" s="612"/>
      <c r="DR705" s="612"/>
      <c r="DS705" s="612"/>
      <c r="DU705" s="1945">
        <f t="shared" si="743"/>
        <v>10500</v>
      </c>
      <c r="DV705" s="1946">
        <f t="shared" si="699"/>
        <v>10500</v>
      </c>
      <c r="DW705" s="1946">
        <f t="shared" si="736"/>
        <v>10500</v>
      </c>
      <c r="DX705" s="1946">
        <f t="shared" si="750"/>
        <v>0</v>
      </c>
      <c r="DY705" s="1946">
        <f t="shared" si="751"/>
        <v>0</v>
      </c>
      <c r="EG705" s="1946"/>
    </row>
    <row r="706" spans="1:137" s="1944" customFormat="1" ht="26.25" hidden="1" customHeight="1" x14ac:dyDescent="0.25">
      <c r="A706" s="1937">
        <v>2026</v>
      </c>
      <c r="B706" s="606">
        <v>479</v>
      </c>
      <c r="C706" s="606" t="s">
        <v>58</v>
      </c>
      <c r="D706" s="606">
        <v>3000654</v>
      </c>
      <c r="E706" s="606">
        <v>5005023</v>
      </c>
      <c r="F706" s="606" t="s">
        <v>990</v>
      </c>
      <c r="G706" s="1937" t="s">
        <v>991</v>
      </c>
      <c r="H706" s="1937">
        <v>94</v>
      </c>
      <c r="I706" s="607" t="s">
        <v>992</v>
      </c>
      <c r="J706" s="608" t="s">
        <v>10</v>
      </c>
      <c r="K706" s="608" t="s">
        <v>60</v>
      </c>
      <c r="L706" s="606" t="str">
        <f t="shared" si="745"/>
        <v>2.3</v>
      </c>
      <c r="M706" s="1938" t="s">
        <v>62</v>
      </c>
      <c r="N706" s="609"/>
      <c r="O706" s="1937" t="s">
        <v>3470</v>
      </c>
      <c r="P706" s="1937" t="s">
        <v>65</v>
      </c>
      <c r="Q706" s="1939">
        <v>1</v>
      </c>
      <c r="R706" s="457">
        <v>7000</v>
      </c>
      <c r="S706" s="1937"/>
      <c r="T706" s="2938">
        <v>15</v>
      </c>
      <c r="U706" s="1937"/>
      <c r="V706" s="1937">
        <v>0</v>
      </c>
      <c r="W706" s="2000"/>
      <c r="X706" s="325"/>
      <c r="Y706" s="325"/>
      <c r="Z706" s="326"/>
      <c r="AA706" s="326"/>
      <c r="AB706" s="326"/>
      <c r="AC706" s="326"/>
      <c r="AD706" s="326"/>
      <c r="AE706" s="457">
        <f t="shared" si="703"/>
        <v>3500</v>
      </c>
      <c r="AF706" s="327">
        <f t="shared" si="738"/>
        <v>0</v>
      </c>
      <c r="AG706" s="327">
        <f t="shared" si="739"/>
        <v>3500</v>
      </c>
      <c r="AH706" s="327">
        <f t="shared" si="714"/>
        <v>0</v>
      </c>
      <c r="AI706" s="327">
        <f t="shared" si="715"/>
        <v>0</v>
      </c>
      <c r="AJ706" s="327">
        <f t="shared" si="716"/>
        <v>0</v>
      </c>
      <c r="AK706" s="327">
        <f t="shared" si="717"/>
        <v>0</v>
      </c>
      <c r="AL706" s="327">
        <f t="shared" si="718"/>
        <v>0</v>
      </c>
      <c r="AM706" s="327">
        <f t="shared" si="719"/>
        <v>0</v>
      </c>
      <c r="AN706" s="327">
        <f t="shared" si="720"/>
        <v>0</v>
      </c>
      <c r="AO706" s="327">
        <f t="shared" si="721"/>
        <v>0</v>
      </c>
      <c r="AP706" s="327">
        <f t="shared" si="722"/>
        <v>0</v>
      </c>
      <c r="AQ706" s="327">
        <f t="shared" si="723"/>
        <v>0</v>
      </c>
      <c r="AR706" s="458">
        <f>+ROUNDUP(SUM(AF706:AQ706),0)</f>
        <v>3500</v>
      </c>
      <c r="AS706" s="1941" t="s">
        <v>994</v>
      </c>
      <c r="AT706" s="612"/>
      <c r="AU706" s="612"/>
      <c r="AV706" s="612"/>
      <c r="AW706" s="612"/>
      <c r="AX706" s="612"/>
      <c r="AY706" s="612"/>
      <c r="AZ706" s="612"/>
      <c r="BA706" s="613"/>
      <c r="BB706" s="1944" t="s">
        <v>995</v>
      </c>
      <c r="BC706" s="612" t="s">
        <v>1216</v>
      </c>
      <c r="BD706" s="612" t="s">
        <v>1217</v>
      </c>
      <c r="BE706" s="612" t="s">
        <v>1218</v>
      </c>
      <c r="BF706" s="632">
        <v>45665</v>
      </c>
      <c r="BG706" s="612"/>
      <c r="BH706" s="616">
        <v>1964</v>
      </c>
      <c r="BI706" s="616"/>
      <c r="BJ706" s="614"/>
      <c r="BK706" s="630">
        <v>3</v>
      </c>
      <c r="BL706" s="612"/>
      <c r="BM706" s="612"/>
      <c r="BN706" s="630"/>
      <c r="BO706" s="616" t="s">
        <v>1219</v>
      </c>
      <c r="BP706" s="616"/>
      <c r="BQ706" s="2116"/>
      <c r="BR706" s="2116"/>
      <c r="BS706" s="2063" t="s">
        <v>3471</v>
      </c>
      <c r="BT706" s="328" t="s">
        <v>3472</v>
      </c>
      <c r="BU706" s="328" t="s">
        <v>3473</v>
      </c>
      <c r="BV706" s="393">
        <v>75596254</v>
      </c>
      <c r="BW706" s="392">
        <v>10755962541</v>
      </c>
      <c r="BX706" s="617">
        <v>7000</v>
      </c>
      <c r="BY706" s="618">
        <v>46028</v>
      </c>
      <c r="BZ706" s="618">
        <v>46081</v>
      </c>
      <c r="CA706" s="619"/>
      <c r="CB706" s="612">
        <f t="shared" si="727"/>
        <v>0</v>
      </c>
      <c r="CC706" s="620">
        <f t="shared" si="728"/>
        <v>0</v>
      </c>
      <c r="CD706" s="612"/>
      <c r="CE706" s="621">
        <f>(R706/30*CD706)*Q706</f>
        <v>0</v>
      </c>
      <c r="CF706" s="612"/>
      <c r="CG706" s="621">
        <f>(R706/30*CF706)*Q706</f>
        <v>0</v>
      </c>
      <c r="CH706" s="621">
        <f t="shared" si="746"/>
        <v>0</v>
      </c>
      <c r="CI706" s="621">
        <f t="shared" ref="CI706:CI727" si="752">CC706-CG706</f>
        <v>0</v>
      </c>
      <c r="CJ706" s="619"/>
      <c r="CK706" s="612">
        <f t="shared" si="744"/>
        <v>15</v>
      </c>
      <c r="CL706" s="620">
        <f t="shared" si="725"/>
        <v>3500</v>
      </c>
      <c r="CM706" s="612">
        <v>14</v>
      </c>
      <c r="CN706" s="621">
        <v>3500</v>
      </c>
      <c r="CO706" s="612">
        <v>14</v>
      </c>
      <c r="CP706" s="621">
        <v>3500</v>
      </c>
      <c r="CQ706" s="621">
        <f t="shared" si="740"/>
        <v>0</v>
      </c>
      <c r="CR706" s="621">
        <f t="shared" si="741"/>
        <v>3500</v>
      </c>
      <c r="CS706" s="622"/>
      <c r="CT706" s="612">
        <f t="shared" si="731"/>
        <v>0</v>
      </c>
      <c r="CU706" s="620">
        <f t="shared" si="726"/>
        <v>0</v>
      </c>
      <c r="CV706" s="612"/>
      <c r="CW706" s="621">
        <f t="shared" si="732"/>
        <v>0</v>
      </c>
      <c r="CX706" s="612"/>
      <c r="CY706" s="621">
        <f t="shared" si="733"/>
        <v>0</v>
      </c>
      <c r="CZ706" s="621">
        <f t="shared" si="734"/>
        <v>0</v>
      </c>
      <c r="DA706" s="621">
        <f t="shared" si="735"/>
        <v>0</v>
      </c>
      <c r="DB706" s="612"/>
      <c r="DC706" s="612">
        <f t="shared" si="742"/>
        <v>0</v>
      </c>
      <c r="DD706" s="620">
        <f t="shared" si="747"/>
        <v>0</v>
      </c>
      <c r="DE706" s="612"/>
      <c r="DF706" s="621">
        <f t="shared" si="748"/>
        <v>0</v>
      </c>
      <c r="DG706" s="612"/>
      <c r="DH706" s="621">
        <f t="shared" si="749"/>
        <v>0</v>
      </c>
      <c r="DI706" s="612"/>
      <c r="DJ706" s="612"/>
      <c r="DK706" s="612"/>
      <c r="DL706" s="612"/>
      <c r="DM706" s="612"/>
      <c r="DN706" s="612"/>
      <c r="DO706" s="612"/>
      <c r="DP706" s="612"/>
      <c r="DQ706" s="612"/>
      <c r="DR706" s="612"/>
      <c r="DS706" s="612"/>
      <c r="DU706" s="1945">
        <f t="shared" si="743"/>
        <v>3500</v>
      </c>
      <c r="DV706" s="1946">
        <f t="shared" si="699"/>
        <v>3500</v>
      </c>
      <c r="DW706" s="1946">
        <f t="shared" si="736"/>
        <v>3500</v>
      </c>
      <c r="DX706" s="1946">
        <f t="shared" si="750"/>
        <v>0</v>
      </c>
      <c r="DY706" s="1946">
        <f t="shared" si="751"/>
        <v>0</v>
      </c>
      <c r="EG706" s="1946"/>
    </row>
    <row r="707" spans="1:137" s="1944" customFormat="1" ht="26.25" hidden="1" customHeight="1" x14ac:dyDescent="0.25">
      <c r="A707" s="1937">
        <v>2026</v>
      </c>
      <c r="B707" s="606">
        <v>479</v>
      </c>
      <c r="C707" s="606" t="s">
        <v>58</v>
      </c>
      <c r="D707" s="606">
        <v>3000654</v>
      </c>
      <c r="E707" s="606">
        <v>5005023</v>
      </c>
      <c r="F707" s="606" t="s">
        <v>990</v>
      </c>
      <c r="G707" s="1937" t="s">
        <v>991</v>
      </c>
      <c r="H707" s="1937">
        <v>94</v>
      </c>
      <c r="I707" s="607" t="s">
        <v>992</v>
      </c>
      <c r="J707" s="608" t="s">
        <v>10</v>
      </c>
      <c r="K707" s="608" t="s">
        <v>60</v>
      </c>
      <c r="L707" s="606" t="str">
        <f t="shared" si="745"/>
        <v>2.3</v>
      </c>
      <c r="M707" s="1938" t="s">
        <v>62</v>
      </c>
      <c r="N707" s="609"/>
      <c r="O707" s="1937" t="s">
        <v>1474</v>
      </c>
      <c r="P707" s="1937" t="s">
        <v>65</v>
      </c>
      <c r="Q707" s="1939">
        <v>1</v>
      </c>
      <c r="R707" s="457">
        <v>6500</v>
      </c>
      <c r="S707" s="1937">
        <v>30</v>
      </c>
      <c r="T707" s="2921">
        <v>15</v>
      </c>
      <c r="U707" s="1937"/>
      <c r="V707" s="1937"/>
      <c r="W707" s="2000"/>
      <c r="X707" s="325"/>
      <c r="Y707" s="325"/>
      <c r="Z707" s="326"/>
      <c r="AA707" s="326"/>
      <c r="AB707" s="326"/>
      <c r="AC707" s="326"/>
      <c r="AD707" s="326"/>
      <c r="AE707" s="457">
        <f t="shared" si="703"/>
        <v>9750</v>
      </c>
      <c r="AF707" s="327">
        <f t="shared" si="738"/>
        <v>6500</v>
      </c>
      <c r="AG707" s="327">
        <f t="shared" si="739"/>
        <v>3250</v>
      </c>
      <c r="AH707" s="327">
        <f t="shared" si="714"/>
        <v>0</v>
      </c>
      <c r="AI707" s="327">
        <f t="shared" si="715"/>
        <v>0</v>
      </c>
      <c r="AJ707" s="327">
        <f t="shared" si="716"/>
        <v>0</v>
      </c>
      <c r="AK707" s="327">
        <f t="shared" si="717"/>
        <v>0</v>
      </c>
      <c r="AL707" s="327">
        <f t="shared" si="718"/>
        <v>0</v>
      </c>
      <c r="AM707" s="327">
        <f t="shared" si="719"/>
        <v>0</v>
      </c>
      <c r="AN707" s="327">
        <f t="shared" si="720"/>
        <v>0</v>
      </c>
      <c r="AO707" s="327">
        <f t="shared" si="721"/>
        <v>0</v>
      </c>
      <c r="AP707" s="327">
        <f t="shared" si="722"/>
        <v>0</v>
      </c>
      <c r="AQ707" s="327">
        <f t="shared" si="723"/>
        <v>0</v>
      </c>
      <c r="AR707" s="458">
        <v>3250</v>
      </c>
      <c r="AS707" s="1941" t="s">
        <v>994</v>
      </c>
      <c r="AT707" s="612"/>
      <c r="AU707" s="612"/>
      <c r="AV707" s="612"/>
      <c r="AW707" s="612"/>
      <c r="AX707" s="612"/>
      <c r="AY707" s="612"/>
      <c r="AZ707" s="612"/>
      <c r="BA707" s="613"/>
      <c r="BB707" s="614" t="s">
        <v>1021</v>
      </c>
      <c r="BC707" s="612"/>
      <c r="BD707" s="612"/>
      <c r="BE707" s="612"/>
      <c r="BF707" s="632"/>
      <c r="BG707" s="612"/>
      <c r="BH707" s="630"/>
      <c r="BI707" s="630"/>
      <c r="BJ707" s="612"/>
      <c r="BK707" s="630"/>
      <c r="BL707" s="874"/>
      <c r="BM707" s="874"/>
      <c r="BN707" s="630"/>
      <c r="BO707" s="630"/>
      <c r="BP707" s="630"/>
      <c r="BQ707" s="2174"/>
      <c r="BR707" s="2174"/>
      <c r="BT707" s="612"/>
      <c r="BU707" s="612"/>
      <c r="BV707" s="630"/>
      <c r="BW707" s="630"/>
      <c r="BX707" s="612"/>
      <c r="BY707" s="612"/>
      <c r="BZ707" s="612"/>
      <c r="CA707" s="619"/>
      <c r="CB707" s="612">
        <f t="shared" si="727"/>
        <v>30</v>
      </c>
      <c r="CC707" s="620">
        <f t="shared" si="728"/>
        <v>6500</v>
      </c>
      <c r="CD707" s="612"/>
      <c r="CE707" s="621">
        <f>(R707/30*CD707)*Q707</f>
        <v>0</v>
      </c>
      <c r="CF707" s="612"/>
      <c r="CG707" s="621">
        <f>(R707/30*CF707)*Q707</f>
        <v>0</v>
      </c>
      <c r="CH707" s="621">
        <f t="shared" si="746"/>
        <v>6500</v>
      </c>
      <c r="CI707" s="621">
        <f t="shared" si="752"/>
        <v>6500</v>
      </c>
      <c r="CJ707" s="619"/>
      <c r="CK707" s="612">
        <f t="shared" si="744"/>
        <v>15</v>
      </c>
      <c r="CL707" s="620">
        <f t="shared" si="725"/>
        <v>3250</v>
      </c>
      <c r="CM707" s="612"/>
      <c r="CN707" s="621">
        <f>(R707/30*CM707)*Q707</f>
        <v>0</v>
      </c>
      <c r="CO707" s="612"/>
      <c r="CP707" s="621">
        <f>(R707/30*CO707)*Q707</f>
        <v>0</v>
      </c>
      <c r="CQ707" s="621">
        <f t="shared" si="740"/>
        <v>3250</v>
      </c>
      <c r="CR707" s="621">
        <f t="shared" si="741"/>
        <v>0</v>
      </c>
      <c r="CS707" s="622"/>
      <c r="CT707" s="612">
        <f t="shared" si="731"/>
        <v>0</v>
      </c>
      <c r="CU707" s="620">
        <f t="shared" si="726"/>
        <v>0</v>
      </c>
      <c r="CV707" s="612"/>
      <c r="CW707" s="621">
        <f t="shared" si="732"/>
        <v>0</v>
      </c>
      <c r="CX707" s="612"/>
      <c r="CY707" s="621">
        <f t="shared" si="733"/>
        <v>0</v>
      </c>
      <c r="CZ707" s="621">
        <f t="shared" si="734"/>
        <v>0</v>
      </c>
      <c r="DA707" s="621">
        <f t="shared" si="735"/>
        <v>0</v>
      </c>
      <c r="DB707" s="612"/>
      <c r="DC707" s="612">
        <f t="shared" si="742"/>
        <v>0</v>
      </c>
      <c r="DD707" s="620">
        <f t="shared" si="747"/>
        <v>0</v>
      </c>
      <c r="DE707" s="612"/>
      <c r="DF707" s="621">
        <f t="shared" si="748"/>
        <v>0</v>
      </c>
      <c r="DG707" s="612"/>
      <c r="DH707" s="621">
        <f t="shared" si="749"/>
        <v>0</v>
      </c>
      <c r="DI707" s="612"/>
      <c r="DJ707" s="612"/>
      <c r="DK707" s="612"/>
      <c r="DL707" s="612"/>
      <c r="DM707" s="612"/>
      <c r="DN707" s="612"/>
      <c r="DO707" s="612"/>
      <c r="DP707" s="612"/>
      <c r="DQ707" s="612"/>
      <c r="DR707" s="612"/>
      <c r="DS707" s="612"/>
      <c r="DU707" s="1945">
        <f t="shared" si="743"/>
        <v>3250</v>
      </c>
      <c r="DV707" s="1946">
        <f t="shared" si="699"/>
        <v>0</v>
      </c>
      <c r="DW707" s="1946">
        <f t="shared" si="736"/>
        <v>0</v>
      </c>
      <c r="DX707" s="1946">
        <f t="shared" si="750"/>
        <v>3250</v>
      </c>
      <c r="DY707" s="1946">
        <f t="shared" si="751"/>
        <v>3250</v>
      </c>
      <c r="EG707" s="1946"/>
    </row>
    <row r="708" spans="1:137" s="1944" customFormat="1" ht="26.25" hidden="1" customHeight="1" x14ac:dyDescent="0.25">
      <c r="A708" s="1937">
        <v>2026</v>
      </c>
      <c r="B708" s="606">
        <v>479</v>
      </c>
      <c r="C708" s="606" t="s">
        <v>58</v>
      </c>
      <c r="D708" s="606">
        <v>3000654</v>
      </c>
      <c r="E708" s="606">
        <v>5005023</v>
      </c>
      <c r="F708" s="606" t="s">
        <v>990</v>
      </c>
      <c r="G708" s="1937" t="s">
        <v>991</v>
      </c>
      <c r="H708" s="1937">
        <v>94</v>
      </c>
      <c r="I708" s="607" t="s">
        <v>992</v>
      </c>
      <c r="J708" s="608" t="s">
        <v>10</v>
      </c>
      <c r="K708" s="608" t="s">
        <v>60</v>
      </c>
      <c r="L708" s="606" t="str">
        <f t="shared" si="745"/>
        <v>2.3</v>
      </c>
      <c r="M708" s="1938" t="s">
        <v>62</v>
      </c>
      <c r="N708" s="609"/>
      <c r="O708" s="1937" t="s">
        <v>1474</v>
      </c>
      <c r="P708" s="1937" t="s">
        <v>65</v>
      </c>
      <c r="Q708" s="1939">
        <v>1</v>
      </c>
      <c r="R708" s="457">
        <v>6500</v>
      </c>
      <c r="S708" s="1937"/>
      <c r="T708" s="2921">
        <v>15</v>
      </c>
      <c r="U708" s="1937"/>
      <c r="V708" s="1937">
        <v>0</v>
      </c>
      <c r="W708" s="2000"/>
      <c r="X708" s="325"/>
      <c r="Y708" s="325"/>
      <c r="Z708" s="326"/>
      <c r="AA708" s="326"/>
      <c r="AB708" s="326"/>
      <c r="AC708" s="326"/>
      <c r="AD708" s="326"/>
      <c r="AE708" s="457">
        <f t="shared" si="703"/>
        <v>3250</v>
      </c>
      <c r="AF708" s="327">
        <f t="shared" si="738"/>
        <v>0</v>
      </c>
      <c r="AG708" s="327">
        <f t="shared" si="739"/>
        <v>3250</v>
      </c>
      <c r="AH708" s="327">
        <f t="shared" si="714"/>
        <v>0</v>
      </c>
      <c r="AI708" s="327">
        <f t="shared" si="715"/>
        <v>0</v>
      </c>
      <c r="AJ708" s="327">
        <f t="shared" si="716"/>
        <v>0</v>
      </c>
      <c r="AK708" s="327">
        <f t="shared" si="717"/>
        <v>0</v>
      </c>
      <c r="AL708" s="327">
        <f t="shared" si="718"/>
        <v>0</v>
      </c>
      <c r="AM708" s="327">
        <f t="shared" si="719"/>
        <v>0</v>
      </c>
      <c r="AN708" s="327">
        <f t="shared" si="720"/>
        <v>0</v>
      </c>
      <c r="AO708" s="327">
        <f t="shared" si="721"/>
        <v>0</v>
      </c>
      <c r="AP708" s="327">
        <f t="shared" si="722"/>
        <v>0</v>
      </c>
      <c r="AQ708" s="327">
        <f t="shared" si="723"/>
        <v>0</v>
      </c>
      <c r="AR708" s="458">
        <f t="shared" ref="AR708:AR717" si="753">+ROUNDUP(SUM(AF708:AQ708),0)</f>
        <v>3250</v>
      </c>
      <c r="AS708" s="1941" t="s">
        <v>994</v>
      </c>
      <c r="AT708" s="612"/>
      <c r="AU708" s="612"/>
      <c r="AV708" s="612"/>
      <c r="AW708" s="612"/>
      <c r="AX708" s="612"/>
      <c r="AY708" s="612"/>
      <c r="AZ708" s="612"/>
      <c r="BA708" s="613"/>
      <c r="BB708" s="614" t="s">
        <v>1021</v>
      </c>
      <c r="BC708" s="612"/>
      <c r="BD708" s="612"/>
      <c r="BE708" s="612"/>
      <c r="BF708" s="632"/>
      <c r="BG708" s="612"/>
      <c r="BH708" s="630"/>
      <c r="BI708" s="630"/>
      <c r="BJ708" s="612"/>
      <c r="BK708" s="630"/>
      <c r="BL708" s="874"/>
      <c r="BM708" s="874"/>
      <c r="BN708" s="630"/>
      <c r="BO708" s="630"/>
      <c r="BP708" s="630"/>
      <c r="BQ708" s="2174"/>
      <c r="BR708" s="2174"/>
      <c r="BT708" s="612"/>
      <c r="BU708" s="612"/>
      <c r="BV708" s="630"/>
      <c r="BW708" s="630"/>
      <c r="BX708" s="612"/>
      <c r="BY708" s="612"/>
      <c r="BZ708" s="612"/>
      <c r="CA708" s="619"/>
      <c r="CB708" s="612">
        <f t="shared" si="727"/>
        <v>0</v>
      </c>
      <c r="CC708" s="620">
        <f t="shared" si="728"/>
        <v>0</v>
      </c>
      <c r="CD708" s="612"/>
      <c r="CE708" s="621">
        <f>(R708/30*CD708)*Q708</f>
        <v>0</v>
      </c>
      <c r="CF708" s="612"/>
      <c r="CG708" s="621">
        <f>(R708/30*CF708)*Q708</f>
        <v>0</v>
      </c>
      <c r="CH708" s="621">
        <f t="shared" si="746"/>
        <v>0</v>
      </c>
      <c r="CI708" s="621">
        <f t="shared" si="752"/>
        <v>0</v>
      </c>
      <c r="CJ708" s="619"/>
      <c r="CK708" s="612">
        <f t="shared" si="744"/>
        <v>15</v>
      </c>
      <c r="CL708" s="620">
        <f t="shared" si="725"/>
        <v>3250</v>
      </c>
      <c r="CM708" s="612"/>
      <c r="CN708" s="621">
        <f>(R708/30*CM708)*Q708</f>
        <v>0</v>
      </c>
      <c r="CO708" s="612"/>
      <c r="CP708" s="621">
        <f>(R708/30*CO708)*Q708</f>
        <v>0</v>
      </c>
      <c r="CQ708" s="621">
        <f t="shared" si="740"/>
        <v>3250</v>
      </c>
      <c r="CR708" s="621">
        <f t="shared" si="741"/>
        <v>0</v>
      </c>
      <c r="CS708" s="622"/>
      <c r="CT708" s="612">
        <f t="shared" si="731"/>
        <v>0</v>
      </c>
      <c r="CU708" s="620">
        <f t="shared" si="726"/>
        <v>0</v>
      </c>
      <c r="CV708" s="612"/>
      <c r="CW708" s="621">
        <f t="shared" si="732"/>
        <v>0</v>
      </c>
      <c r="CX708" s="612"/>
      <c r="CY708" s="621">
        <f t="shared" si="733"/>
        <v>0</v>
      </c>
      <c r="CZ708" s="621">
        <f t="shared" si="734"/>
        <v>0</v>
      </c>
      <c r="DA708" s="621">
        <f t="shared" si="735"/>
        <v>0</v>
      </c>
      <c r="DB708" s="612"/>
      <c r="DC708" s="612">
        <f t="shared" si="742"/>
        <v>0</v>
      </c>
      <c r="DD708" s="620">
        <f t="shared" si="747"/>
        <v>0</v>
      </c>
      <c r="DE708" s="612"/>
      <c r="DF708" s="621">
        <f t="shared" si="748"/>
        <v>0</v>
      </c>
      <c r="DG708" s="612"/>
      <c r="DH708" s="621">
        <f t="shared" si="749"/>
        <v>0</v>
      </c>
      <c r="DI708" s="612"/>
      <c r="DJ708" s="612"/>
      <c r="DK708" s="612"/>
      <c r="DL708" s="612"/>
      <c r="DM708" s="612"/>
      <c r="DN708" s="612"/>
      <c r="DO708" s="612"/>
      <c r="DP708" s="612"/>
      <c r="DQ708" s="612"/>
      <c r="DR708" s="612"/>
      <c r="DS708" s="612"/>
      <c r="DU708" s="1945">
        <f t="shared" si="743"/>
        <v>3250</v>
      </c>
      <c r="DV708" s="1946">
        <f t="shared" si="699"/>
        <v>0</v>
      </c>
      <c r="DW708" s="1946">
        <f t="shared" si="736"/>
        <v>0</v>
      </c>
      <c r="DX708" s="1946">
        <f t="shared" si="750"/>
        <v>3250</v>
      </c>
      <c r="DY708" s="1946">
        <f t="shared" si="751"/>
        <v>3250</v>
      </c>
      <c r="EG708" s="1946"/>
    </row>
    <row r="709" spans="1:137" s="1944" customFormat="1" ht="26.25" hidden="1" customHeight="1" x14ac:dyDescent="0.25">
      <c r="A709" s="1937">
        <v>2026</v>
      </c>
      <c r="B709" s="606">
        <v>479</v>
      </c>
      <c r="C709" s="606" t="s">
        <v>58</v>
      </c>
      <c r="D709" s="606">
        <v>3000654</v>
      </c>
      <c r="E709" s="606">
        <v>5005023</v>
      </c>
      <c r="F709" s="606" t="s">
        <v>990</v>
      </c>
      <c r="G709" s="1937" t="s">
        <v>991</v>
      </c>
      <c r="H709" s="1937">
        <v>94</v>
      </c>
      <c r="I709" s="607" t="s">
        <v>992</v>
      </c>
      <c r="J709" s="608" t="s">
        <v>10</v>
      </c>
      <c r="K709" s="608" t="s">
        <v>60</v>
      </c>
      <c r="L709" s="606" t="str">
        <f t="shared" si="745"/>
        <v>2.3</v>
      </c>
      <c r="M709" s="1938" t="s">
        <v>62</v>
      </c>
      <c r="N709" s="609"/>
      <c r="O709" s="1937" t="s">
        <v>1581</v>
      </c>
      <c r="P709" s="1937" t="s">
        <v>65</v>
      </c>
      <c r="Q709" s="1939">
        <v>1</v>
      </c>
      <c r="R709" s="457">
        <v>4500</v>
      </c>
      <c r="S709" s="1937">
        <v>30</v>
      </c>
      <c r="T709" s="2935">
        <v>15</v>
      </c>
      <c r="U709" s="1937"/>
      <c r="V709" s="1937"/>
      <c r="W709" s="2000"/>
      <c r="X709" s="325"/>
      <c r="Y709" s="325"/>
      <c r="Z709" s="326"/>
      <c r="AA709" s="326"/>
      <c r="AB709" s="326"/>
      <c r="AC709" s="326"/>
      <c r="AD709" s="326"/>
      <c r="AE709" s="457">
        <f t="shared" si="703"/>
        <v>6750</v>
      </c>
      <c r="AF709" s="327">
        <f t="shared" si="738"/>
        <v>4500</v>
      </c>
      <c r="AG709" s="327">
        <f t="shared" si="739"/>
        <v>2250</v>
      </c>
      <c r="AH709" s="327">
        <f t="shared" si="714"/>
        <v>0</v>
      </c>
      <c r="AI709" s="327">
        <f t="shared" si="715"/>
        <v>0</v>
      </c>
      <c r="AJ709" s="327">
        <f t="shared" si="716"/>
        <v>0</v>
      </c>
      <c r="AK709" s="327">
        <f t="shared" si="717"/>
        <v>0</v>
      </c>
      <c r="AL709" s="327">
        <f t="shared" si="718"/>
        <v>0</v>
      </c>
      <c r="AM709" s="327">
        <f t="shared" si="719"/>
        <v>0</v>
      </c>
      <c r="AN709" s="327">
        <f t="shared" si="720"/>
        <v>0</v>
      </c>
      <c r="AO709" s="327">
        <f t="shared" si="721"/>
        <v>0</v>
      </c>
      <c r="AP709" s="327">
        <f t="shared" si="722"/>
        <v>0</v>
      </c>
      <c r="AQ709" s="327">
        <f t="shared" si="723"/>
        <v>0</v>
      </c>
      <c r="AR709" s="458">
        <f t="shared" si="753"/>
        <v>6750</v>
      </c>
      <c r="AS709" s="1941" t="s">
        <v>994</v>
      </c>
      <c r="AT709" s="612"/>
      <c r="AU709" s="612"/>
      <c r="AV709" s="612"/>
      <c r="AW709" s="612"/>
      <c r="AX709" s="612"/>
      <c r="AY709" s="612"/>
      <c r="AZ709" s="612"/>
      <c r="BA709" s="613"/>
      <c r="BB709" s="1944" t="s">
        <v>995</v>
      </c>
      <c r="BC709" s="612" t="s">
        <v>1163</v>
      </c>
      <c r="BD709" s="614" t="s">
        <v>1164</v>
      </c>
      <c r="BE709" s="614" t="s">
        <v>1165</v>
      </c>
      <c r="BF709" s="632">
        <v>45665</v>
      </c>
      <c r="BG709" s="612"/>
      <c r="BH709" s="616">
        <v>1894</v>
      </c>
      <c r="BI709" s="616"/>
      <c r="BJ709" s="614"/>
      <c r="BK709" s="630">
        <v>1</v>
      </c>
      <c r="BL709" s="612"/>
      <c r="BM709" s="612"/>
      <c r="BN709" s="630"/>
      <c r="BO709" s="616" t="s">
        <v>1166</v>
      </c>
      <c r="BP709" s="616"/>
      <c r="BQ709" s="2116"/>
      <c r="BR709" s="2116"/>
      <c r="BS709" s="2063" t="s">
        <v>1228</v>
      </c>
      <c r="BT709" s="328" t="s">
        <v>3474</v>
      </c>
      <c r="BU709" s="328" t="s">
        <v>3475</v>
      </c>
      <c r="BV709" s="392">
        <v>44329546</v>
      </c>
      <c r="BW709" s="392">
        <v>10443295467</v>
      </c>
      <c r="BX709" s="617">
        <v>4500</v>
      </c>
      <c r="BY709" s="618">
        <v>46028</v>
      </c>
      <c r="BZ709" s="618">
        <v>46081</v>
      </c>
      <c r="CA709" s="619"/>
      <c r="CB709" s="612">
        <f t="shared" si="727"/>
        <v>30</v>
      </c>
      <c r="CC709" s="620">
        <f t="shared" si="728"/>
        <v>4500</v>
      </c>
      <c r="CD709" s="612">
        <v>26</v>
      </c>
      <c r="CE709" s="621">
        <v>4500</v>
      </c>
      <c r="CF709" s="612">
        <v>26</v>
      </c>
      <c r="CG709" s="621">
        <v>4500</v>
      </c>
      <c r="CH709" s="621">
        <f t="shared" si="746"/>
        <v>0</v>
      </c>
      <c r="CI709" s="621">
        <f t="shared" si="752"/>
        <v>0</v>
      </c>
      <c r="CJ709" s="619"/>
      <c r="CK709" s="612">
        <f t="shared" si="744"/>
        <v>15</v>
      </c>
      <c r="CL709" s="620">
        <f t="shared" si="725"/>
        <v>2250</v>
      </c>
      <c r="CM709" s="612">
        <v>14</v>
      </c>
      <c r="CN709" s="621">
        <v>2250</v>
      </c>
      <c r="CO709" s="612">
        <v>14</v>
      </c>
      <c r="CP709" s="621">
        <v>2250</v>
      </c>
      <c r="CQ709" s="621">
        <f t="shared" si="740"/>
        <v>0</v>
      </c>
      <c r="CR709" s="621">
        <f t="shared" si="741"/>
        <v>2250</v>
      </c>
      <c r="CS709" s="622"/>
      <c r="CT709" s="612">
        <f t="shared" si="731"/>
        <v>0</v>
      </c>
      <c r="CU709" s="620">
        <f t="shared" si="726"/>
        <v>0</v>
      </c>
      <c r="CV709" s="612"/>
      <c r="CW709" s="621">
        <f t="shared" si="732"/>
        <v>0</v>
      </c>
      <c r="CX709" s="612"/>
      <c r="CY709" s="621">
        <f t="shared" si="733"/>
        <v>0</v>
      </c>
      <c r="CZ709" s="621">
        <f t="shared" si="734"/>
        <v>0</v>
      </c>
      <c r="DA709" s="621">
        <f t="shared" si="735"/>
        <v>0</v>
      </c>
      <c r="DB709" s="612"/>
      <c r="DC709" s="612">
        <f t="shared" si="742"/>
        <v>0</v>
      </c>
      <c r="DD709" s="620">
        <f t="shared" si="747"/>
        <v>0</v>
      </c>
      <c r="DE709" s="612"/>
      <c r="DF709" s="621">
        <f t="shared" si="748"/>
        <v>0</v>
      </c>
      <c r="DG709" s="612"/>
      <c r="DH709" s="621">
        <f t="shared" si="749"/>
        <v>0</v>
      </c>
      <c r="DI709" s="612"/>
      <c r="DJ709" s="612"/>
      <c r="DK709" s="612"/>
      <c r="DL709" s="612"/>
      <c r="DM709" s="612"/>
      <c r="DN709" s="612"/>
      <c r="DO709" s="612"/>
      <c r="DP709" s="612"/>
      <c r="DQ709" s="612"/>
      <c r="DR709" s="612"/>
      <c r="DS709" s="612"/>
      <c r="DU709" s="1945">
        <f t="shared" si="743"/>
        <v>6750</v>
      </c>
      <c r="DV709" s="1946">
        <f t="shared" si="699"/>
        <v>6750</v>
      </c>
      <c r="DW709" s="1946">
        <f t="shared" si="736"/>
        <v>6750</v>
      </c>
      <c r="DX709" s="1946">
        <f t="shared" si="750"/>
        <v>0</v>
      </c>
      <c r="DY709" s="1946">
        <f t="shared" si="751"/>
        <v>0</v>
      </c>
      <c r="EG709" s="1946"/>
    </row>
    <row r="710" spans="1:137" s="1944" customFormat="1" ht="26.25" hidden="1" customHeight="1" x14ac:dyDescent="0.25">
      <c r="A710" s="1937">
        <v>2026</v>
      </c>
      <c r="B710" s="606">
        <v>479</v>
      </c>
      <c r="C710" s="606" t="s">
        <v>58</v>
      </c>
      <c r="D710" s="606">
        <v>3000654</v>
      </c>
      <c r="E710" s="606">
        <v>5005023</v>
      </c>
      <c r="F710" s="606" t="s">
        <v>990</v>
      </c>
      <c r="G710" s="1937" t="s">
        <v>991</v>
      </c>
      <c r="H710" s="1937">
        <v>94</v>
      </c>
      <c r="I710" s="607" t="s">
        <v>992</v>
      </c>
      <c r="J710" s="608" t="s">
        <v>10</v>
      </c>
      <c r="K710" s="608" t="s">
        <v>60</v>
      </c>
      <c r="L710" s="606" t="str">
        <f t="shared" si="745"/>
        <v>2.3</v>
      </c>
      <c r="M710" s="1938" t="s">
        <v>62</v>
      </c>
      <c r="N710" s="609"/>
      <c r="O710" s="1937" t="s">
        <v>1581</v>
      </c>
      <c r="P710" s="1937" t="s">
        <v>65</v>
      </c>
      <c r="Q710" s="1939">
        <v>1</v>
      </c>
      <c r="R710" s="457">
        <v>4500</v>
      </c>
      <c r="S710" s="1937"/>
      <c r="T710" s="2935">
        <v>15</v>
      </c>
      <c r="U710" s="1937"/>
      <c r="V710" s="1937">
        <v>0</v>
      </c>
      <c r="W710" s="2000"/>
      <c r="X710" s="325"/>
      <c r="Y710" s="325"/>
      <c r="Z710" s="326"/>
      <c r="AA710" s="326"/>
      <c r="AB710" s="326"/>
      <c r="AC710" s="326"/>
      <c r="AD710" s="326"/>
      <c r="AE710" s="457">
        <f t="shared" si="703"/>
        <v>2250</v>
      </c>
      <c r="AF710" s="327">
        <f t="shared" si="738"/>
        <v>0</v>
      </c>
      <c r="AG710" s="327">
        <f t="shared" si="739"/>
        <v>2250</v>
      </c>
      <c r="AH710" s="327">
        <f t="shared" si="714"/>
        <v>0</v>
      </c>
      <c r="AI710" s="327">
        <f t="shared" si="715"/>
        <v>0</v>
      </c>
      <c r="AJ710" s="327">
        <f t="shared" si="716"/>
        <v>0</v>
      </c>
      <c r="AK710" s="327">
        <f t="shared" si="717"/>
        <v>0</v>
      </c>
      <c r="AL710" s="327">
        <f t="shared" si="718"/>
        <v>0</v>
      </c>
      <c r="AM710" s="327">
        <f t="shared" si="719"/>
        <v>0</v>
      </c>
      <c r="AN710" s="327">
        <f t="shared" si="720"/>
        <v>0</v>
      </c>
      <c r="AO710" s="327">
        <f t="shared" si="721"/>
        <v>0</v>
      </c>
      <c r="AP710" s="327">
        <f t="shared" si="722"/>
        <v>0</v>
      </c>
      <c r="AQ710" s="327">
        <f t="shared" si="723"/>
        <v>0</v>
      </c>
      <c r="AR710" s="458">
        <f t="shared" si="753"/>
        <v>2250</v>
      </c>
      <c r="AS710" s="1941" t="s">
        <v>994</v>
      </c>
      <c r="AT710" s="612"/>
      <c r="AU710" s="612"/>
      <c r="AV710" s="612"/>
      <c r="AW710" s="612"/>
      <c r="AX710" s="612"/>
      <c r="AY710" s="612"/>
      <c r="AZ710" s="612"/>
      <c r="BA710" s="613"/>
      <c r="BB710" s="1944" t="s">
        <v>995</v>
      </c>
      <c r="BC710" s="612" t="s">
        <v>1163</v>
      </c>
      <c r="BD710" s="614" t="s">
        <v>1164</v>
      </c>
      <c r="BE710" s="614" t="s">
        <v>1165</v>
      </c>
      <c r="BF710" s="632">
        <v>45665</v>
      </c>
      <c r="BG710" s="612"/>
      <c r="BH710" s="616">
        <v>1894</v>
      </c>
      <c r="BI710" s="616"/>
      <c r="BJ710" s="614"/>
      <c r="BK710" s="630">
        <v>1</v>
      </c>
      <c r="BL710" s="612"/>
      <c r="BM710" s="612"/>
      <c r="BN710" s="630"/>
      <c r="BO710" s="616" t="s">
        <v>1166</v>
      </c>
      <c r="BP710" s="616"/>
      <c r="BQ710" s="2116"/>
      <c r="BR710" s="2116"/>
      <c r="BS710" s="2063" t="s">
        <v>1228</v>
      </c>
      <c r="BT710" s="328" t="s">
        <v>3474</v>
      </c>
      <c r="BU710" s="328" t="s">
        <v>3475</v>
      </c>
      <c r="BV710" s="392">
        <v>44329546</v>
      </c>
      <c r="BW710" s="392">
        <v>10443295467</v>
      </c>
      <c r="BX710" s="617">
        <v>4500</v>
      </c>
      <c r="BY710" s="618">
        <v>46028</v>
      </c>
      <c r="BZ710" s="618">
        <v>46081</v>
      </c>
      <c r="CA710" s="619"/>
      <c r="CB710" s="612">
        <f t="shared" si="727"/>
        <v>0</v>
      </c>
      <c r="CC710" s="620">
        <f t="shared" si="728"/>
        <v>0</v>
      </c>
      <c r="CD710" s="612"/>
      <c r="CE710" s="621">
        <f>(R710/30*CD710)*Q710</f>
        <v>0</v>
      </c>
      <c r="CF710" s="612"/>
      <c r="CG710" s="621">
        <f>(R710/30*CF710)*Q710</f>
        <v>0</v>
      </c>
      <c r="CH710" s="621">
        <f t="shared" si="746"/>
        <v>0</v>
      </c>
      <c r="CI710" s="621">
        <f t="shared" si="752"/>
        <v>0</v>
      </c>
      <c r="CJ710" s="619"/>
      <c r="CK710" s="612">
        <f t="shared" si="744"/>
        <v>15</v>
      </c>
      <c r="CL710" s="620">
        <f t="shared" si="725"/>
        <v>2250</v>
      </c>
      <c r="CM710" s="612">
        <v>14</v>
      </c>
      <c r="CN710" s="621">
        <v>2250</v>
      </c>
      <c r="CO710" s="612">
        <v>14</v>
      </c>
      <c r="CP710" s="621">
        <v>2250</v>
      </c>
      <c r="CQ710" s="621">
        <f t="shared" si="740"/>
        <v>0</v>
      </c>
      <c r="CR710" s="621">
        <f t="shared" si="741"/>
        <v>2250</v>
      </c>
      <c r="CS710" s="622"/>
      <c r="CT710" s="612">
        <f t="shared" si="731"/>
        <v>0</v>
      </c>
      <c r="CU710" s="620">
        <f t="shared" si="726"/>
        <v>0</v>
      </c>
      <c r="CV710" s="612"/>
      <c r="CW710" s="621">
        <f t="shared" si="732"/>
        <v>0</v>
      </c>
      <c r="CX710" s="612"/>
      <c r="CY710" s="621">
        <f t="shared" si="733"/>
        <v>0</v>
      </c>
      <c r="CZ710" s="621">
        <f t="shared" si="734"/>
        <v>0</v>
      </c>
      <c r="DA710" s="621">
        <f t="shared" si="735"/>
        <v>0</v>
      </c>
      <c r="DB710" s="612"/>
      <c r="DC710" s="612">
        <f t="shared" si="742"/>
        <v>0</v>
      </c>
      <c r="DD710" s="620">
        <f t="shared" si="747"/>
        <v>0</v>
      </c>
      <c r="DE710" s="612"/>
      <c r="DF710" s="621">
        <f t="shared" si="748"/>
        <v>0</v>
      </c>
      <c r="DG710" s="612"/>
      <c r="DH710" s="621">
        <f t="shared" si="749"/>
        <v>0</v>
      </c>
      <c r="DI710" s="612"/>
      <c r="DJ710" s="612"/>
      <c r="DK710" s="612"/>
      <c r="DL710" s="612"/>
      <c r="DM710" s="612"/>
      <c r="DN710" s="612"/>
      <c r="DO710" s="612"/>
      <c r="DP710" s="612"/>
      <c r="DQ710" s="612"/>
      <c r="DR710" s="612"/>
      <c r="DS710" s="612"/>
      <c r="DU710" s="1945">
        <f t="shared" si="743"/>
        <v>2250</v>
      </c>
      <c r="DV710" s="1946">
        <f t="shared" si="699"/>
        <v>2250</v>
      </c>
      <c r="DW710" s="1946">
        <f t="shared" si="736"/>
        <v>2250</v>
      </c>
      <c r="DX710" s="1946">
        <f t="shared" si="750"/>
        <v>0</v>
      </c>
      <c r="DY710" s="1946">
        <f t="shared" si="751"/>
        <v>0</v>
      </c>
      <c r="EG710" s="1946"/>
    </row>
    <row r="711" spans="1:137" s="1944" customFormat="1" ht="26.25" hidden="1" customHeight="1" x14ac:dyDescent="0.25">
      <c r="A711" s="1937">
        <v>2026</v>
      </c>
      <c r="B711" s="606">
        <v>479</v>
      </c>
      <c r="C711" s="606" t="s">
        <v>58</v>
      </c>
      <c r="D711" s="606">
        <v>3000654</v>
      </c>
      <c r="E711" s="606">
        <v>5005023</v>
      </c>
      <c r="F711" s="606" t="s">
        <v>990</v>
      </c>
      <c r="G711" s="1937" t="s">
        <v>991</v>
      </c>
      <c r="H711" s="1937">
        <v>94</v>
      </c>
      <c r="I711" s="607" t="s">
        <v>992</v>
      </c>
      <c r="J711" s="608" t="s">
        <v>10</v>
      </c>
      <c r="K711" s="608" t="s">
        <v>60</v>
      </c>
      <c r="L711" s="606" t="str">
        <f t="shared" si="745"/>
        <v>2.3</v>
      </c>
      <c r="M711" s="1938" t="s">
        <v>62</v>
      </c>
      <c r="N711" s="609"/>
      <c r="O711" s="1937" t="s">
        <v>3476</v>
      </c>
      <c r="P711" s="1937" t="s">
        <v>65</v>
      </c>
      <c r="Q711" s="1939">
        <v>1</v>
      </c>
      <c r="R711" s="457">
        <v>8000</v>
      </c>
      <c r="S711" s="1937">
        <v>30</v>
      </c>
      <c r="T711" s="2937">
        <v>15</v>
      </c>
      <c r="U711" s="1937"/>
      <c r="V711" s="1937"/>
      <c r="W711" s="2000"/>
      <c r="X711" s="325"/>
      <c r="Y711" s="325"/>
      <c r="Z711" s="326"/>
      <c r="AA711" s="326"/>
      <c r="AB711" s="326"/>
      <c r="AC711" s="326"/>
      <c r="AD711" s="326"/>
      <c r="AE711" s="457">
        <f t="shared" si="703"/>
        <v>12000</v>
      </c>
      <c r="AF711" s="327">
        <f t="shared" si="738"/>
        <v>8000</v>
      </c>
      <c r="AG711" s="327">
        <f t="shared" si="739"/>
        <v>4000</v>
      </c>
      <c r="AH711" s="327">
        <f t="shared" si="714"/>
        <v>0</v>
      </c>
      <c r="AI711" s="327">
        <f t="shared" si="715"/>
        <v>0</v>
      </c>
      <c r="AJ711" s="327">
        <f t="shared" si="716"/>
        <v>0</v>
      </c>
      <c r="AK711" s="327">
        <f t="shared" si="717"/>
        <v>0</v>
      </c>
      <c r="AL711" s="327">
        <f t="shared" si="718"/>
        <v>0</v>
      </c>
      <c r="AM711" s="327">
        <f t="shared" si="719"/>
        <v>0</v>
      </c>
      <c r="AN711" s="327">
        <f t="shared" si="720"/>
        <v>0</v>
      </c>
      <c r="AO711" s="327">
        <f t="shared" si="721"/>
        <v>0</v>
      </c>
      <c r="AP711" s="327">
        <f t="shared" si="722"/>
        <v>0</v>
      </c>
      <c r="AQ711" s="327">
        <f t="shared" si="723"/>
        <v>0</v>
      </c>
      <c r="AR711" s="458">
        <f t="shared" si="753"/>
        <v>12000</v>
      </c>
      <c r="AS711" s="1941" t="s">
        <v>994</v>
      </c>
      <c r="AT711" s="612"/>
      <c r="AU711" s="612"/>
      <c r="AV711" s="612"/>
      <c r="AW711" s="612"/>
      <c r="AX711" s="612"/>
      <c r="AY711" s="612"/>
      <c r="AZ711" s="612"/>
      <c r="BA711" s="613"/>
      <c r="BB711" s="1944" t="s">
        <v>995</v>
      </c>
      <c r="BC711" s="612" t="s">
        <v>1163</v>
      </c>
      <c r="BD711" s="614" t="s">
        <v>1164</v>
      </c>
      <c r="BE711" s="614" t="s">
        <v>1165</v>
      </c>
      <c r="BF711" s="632">
        <v>45665</v>
      </c>
      <c r="BG711" s="612"/>
      <c r="BH711" s="616">
        <v>1915</v>
      </c>
      <c r="BI711" s="616"/>
      <c r="BJ711" s="614"/>
      <c r="BK711" s="630">
        <v>2</v>
      </c>
      <c r="BL711" s="612"/>
      <c r="BM711" s="612"/>
      <c r="BN711" s="630"/>
      <c r="BO711" s="616" t="s">
        <v>1166</v>
      </c>
      <c r="BP711" s="616"/>
      <c r="BQ711" s="2116"/>
      <c r="BR711" s="2116"/>
      <c r="BS711" s="2063" t="s">
        <v>3477</v>
      </c>
      <c r="BT711" s="328" t="s">
        <v>1597</v>
      </c>
      <c r="BU711" s="328" t="s">
        <v>3478</v>
      </c>
      <c r="BV711" s="393">
        <v>41915781</v>
      </c>
      <c r="BW711" s="392">
        <v>10419157819</v>
      </c>
      <c r="BX711" s="617">
        <v>8000</v>
      </c>
      <c r="BY711" s="618">
        <v>46028</v>
      </c>
      <c r="BZ711" s="618">
        <v>46081</v>
      </c>
      <c r="CA711" s="619"/>
      <c r="CB711" s="612">
        <f t="shared" si="727"/>
        <v>30</v>
      </c>
      <c r="CC711" s="620">
        <f t="shared" si="728"/>
        <v>8000</v>
      </c>
      <c r="CD711" s="612">
        <v>26</v>
      </c>
      <c r="CE711" s="621">
        <v>8000</v>
      </c>
      <c r="CF711" s="612">
        <v>26</v>
      </c>
      <c r="CG711" s="621">
        <v>8000</v>
      </c>
      <c r="CH711" s="621">
        <f t="shared" si="746"/>
        <v>0</v>
      </c>
      <c r="CI711" s="621">
        <f t="shared" si="752"/>
        <v>0</v>
      </c>
      <c r="CJ711" s="619"/>
      <c r="CK711" s="612">
        <f t="shared" si="744"/>
        <v>15</v>
      </c>
      <c r="CL711" s="620">
        <f t="shared" si="725"/>
        <v>4000</v>
      </c>
      <c r="CM711" s="612">
        <v>14</v>
      </c>
      <c r="CN711" s="621">
        <v>4000</v>
      </c>
      <c r="CO711" s="612">
        <v>14</v>
      </c>
      <c r="CP711" s="621">
        <v>4000</v>
      </c>
      <c r="CQ711" s="621">
        <f t="shared" si="740"/>
        <v>0</v>
      </c>
      <c r="CR711" s="621">
        <f t="shared" si="741"/>
        <v>4000</v>
      </c>
      <c r="CS711" s="622"/>
      <c r="CT711" s="612">
        <f t="shared" si="731"/>
        <v>0</v>
      </c>
      <c r="CU711" s="620">
        <f t="shared" si="726"/>
        <v>0</v>
      </c>
      <c r="CV711" s="612"/>
      <c r="CW711" s="621">
        <f t="shared" si="732"/>
        <v>0</v>
      </c>
      <c r="CX711" s="612"/>
      <c r="CY711" s="621">
        <f t="shared" si="733"/>
        <v>0</v>
      </c>
      <c r="CZ711" s="621">
        <f t="shared" si="734"/>
        <v>0</v>
      </c>
      <c r="DA711" s="621">
        <f t="shared" si="735"/>
        <v>0</v>
      </c>
      <c r="DB711" s="612"/>
      <c r="DC711" s="612">
        <f t="shared" si="742"/>
        <v>0</v>
      </c>
      <c r="DD711" s="620">
        <f t="shared" si="747"/>
        <v>0</v>
      </c>
      <c r="DE711" s="612"/>
      <c r="DF711" s="621">
        <f t="shared" si="748"/>
        <v>0</v>
      </c>
      <c r="DG711" s="612"/>
      <c r="DH711" s="621">
        <f t="shared" si="749"/>
        <v>0</v>
      </c>
      <c r="DI711" s="612"/>
      <c r="DJ711" s="612"/>
      <c r="DK711" s="612"/>
      <c r="DL711" s="612"/>
      <c r="DM711" s="612"/>
      <c r="DN711" s="612"/>
      <c r="DO711" s="612"/>
      <c r="DP711" s="612"/>
      <c r="DQ711" s="612"/>
      <c r="DR711" s="612"/>
      <c r="DS711" s="612"/>
      <c r="DU711" s="1945">
        <f t="shared" si="743"/>
        <v>12000</v>
      </c>
      <c r="DV711" s="1946">
        <f t="shared" si="699"/>
        <v>12000</v>
      </c>
      <c r="DW711" s="1946">
        <f t="shared" si="736"/>
        <v>12000</v>
      </c>
      <c r="DX711" s="1946">
        <f t="shared" si="750"/>
        <v>0</v>
      </c>
      <c r="DY711" s="1946">
        <f t="shared" si="751"/>
        <v>0</v>
      </c>
      <c r="EG711" s="1946"/>
    </row>
    <row r="712" spans="1:137" s="1944" customFormat="1" ht="26.25" hidden="1" customHeight="1" x14ac:dyDescent="0.25">
      <c r="A712" s="1937">
        <v>2026</v>
      </c>
      <c r="B712" s="606">
        <v>479</v>
      </c>
      <c r="C712" s="606" t="s">
        <v>58</v>
      </c>
      <c r="D712" s="606">
        <v>3000654</v>
      </c>
      <c r="E712" s="606">
        <v>5005023</v>
      </c>
      <c r="F712" s="606" t="s">
        <v>990</v>
      </c>
      <c r="G712" s="1937" t="s">
        <v>991</v>
      </c>
      <c r="H712" s="1937">
        <v>94</v>
      </c>
      <c r="I712" s="607" t="s">
        <v>992</v>
      </c>
      <c r="J712" s="608" t="s">
        <v>10</v>
      </c>
      <c r="K712" s="608" t="s">
        <v>60</v>
      </c>
      <c r="L712" s="606" t="str">
        <f t="shared" si="745"/>
        <v>2.3</v>
      </c>
      <c r="M712" s="1938" t="s">
        <v>62</v>
      </c>
      <c r="N712" s="609"/>
      <c r="O712" s="1937" t="s">
        <v>3476</v>
      </c>
      <c r="P712" s="1937" t="s">
        <v>65</v>
      </c>
      <c r="Q712" s="1939">
        <v>1</v>
      </c>
      <c r="R712" s="457">
        <v>8000</v>
      </c>
      <c r="S712" s="1937"/>
      <c r="T712" s="2937">
        <v>15</v>
      </c>
      <c r="U712" s="1937"/>
      <c r="V712" s="1937"/>
      <c r="W712" s="2000"/>
      <c r="X712" s="325"/>
      <c r="Y712" s="325"/>
      <c r="Z712" s="326"/>
      <c r="AA712" s="326"/>
      <c r="AB712" s="326"/>
      <c r="AC712" s="326"/>
      <c r="AD712" s="326"/>
      <c r="AE712" s="457">
        <f t="shared" si="703"/>
        <v>4000</v>
      </c>
      <c r="AF712" s="327">
        <f t="shared" si="738"/>
        <v>0</v>
      </c>
      <c r="AG712" s="327">
        <f t="shared" si="739"/>
        <v>4000</v>
      </c>
      <c r="AH712" s="327">
        <f t="shared" si="714"/>
        <v>0</v>
      </c>
      <c r="AI712" s="327">
        <f t="shared" si="715"/>
        <v>0</v>
      </c>
      <c r="AJ712" s="327">
        <f t="shared" si="716"/>
        <v>0</v>
      </c>
      <c r="AK712" s="327">
        <f t="shared" si="717"/>
        <v>0</v>
      </c>
      <c r="AL712" s="327">
        <f t="shared" si="718"/>
        <v>0</v>
      </c>
      <c r="AM712" s="327">
        <f t="shared" si="719"/>
        <v>0</v>
      </c>
      <c r="AN712" s="327">
        <f t="shared" si="720"/>
        <v>0</v>
      </c>
      <c r="AO712" s="327">
        <f t="shared" si="721"/>
        <v>0</v>
      </c>
      <c r="AP712" s="327">
        <f t="shared" si="722"/>
        <v>0</v>
      </c>
      <c r="AQ712" s="327">
        <f t="shared" si="723"/>
        <v>0</v>
      </c>
      <c r="AR712" s="458">
        <f t="shared" si="753"/>
        <v>4000</v>
      </c>
      <c r="AS712" s="1941" t="s">
        <v>994</v>
      </c>
      <c r="AT712" s="612"/>
      <c r="AU712" s="612"/>
      <c r="AV712" s="612"/>
      <c r="AW712" s="612"/>
      <c r="AX712" s="612"/>
      <c r="AY712" s="612"/>
      <c r="AZ712" s="612"/>
      <c r="BA712" s="613"/>
      <c r="BB712" s="1944" t="s">
        <v>995</v>
      </c>
      <c r="BC712" s="612" t="s">
        <v>1163</v>
      </c>
      <c r="BD712" s="614" t="s">
        <v>1164</v>
      </c>
      <c r="BE712" s="614" t="s">
        <v>1165</v>
      </c>
      <c r="BF712" s="632">
        <v>45665</v>
      </c>
      <c r="BG712" s="612"/>
      <c r="BH712" s="616">
        <v>1915</v>
      </c>
      <c r="BI712" s="616"/>
      <c r="BJ712" s="614"/>
      <c r="BK712" s="630">
        <v>2</v>
      </c>
      <c r="BL712" s="612"/>
      <c r="BM712" s="612"/>
      <c r="BN712" s="630"/>
      <c r="BO712" s="646" t="s">
        <v>1166</v>
      </c>
      <c r="BP712" s="646"/>
      <c r="BQ712" s="2138"/>
      <c r="BR712" s="2138"/>
      <c r="BS712" s="2238" t="s">
        <v>3477</v>
      </c>
      <c r="BT712" s="331" t="s">
        <v>1597</v>
      </c>
      <c r="BU712" s="331" t="s">
        <v>3478</v>
      </c>
      <c r="BV712" s="529">
        <v>41915781</v>
      </c>
      <c r="BW712" s="530">
        <v>10419157819</v>
      </c>
      <c r="BX712" s="886">
        <v>8000</v>
      </c>
      <c r="BY712" s="618">
        <v>46028</v>
      </c>
      <c r="BZ712" s="629">
        <v>46081</v>
      </c>
      <c r="CA712" s="619"/>
      <c r="CB712" s="612">
        <f t="shared" si="727"/>
        <v>0</v>
      </c>
      <c r="CC712" s="620">
        <f t="shared" si="728"/>
        <v>0</v>
      </c>
      <c r="CD712" s="612"/>
      <c r="CE712" s="621">
        <f>(R712/30*CD712)*Q712</f>
        <v>0</v>
      </c>
      <c r="CF712" s="612"/>
      <c r="CG712" s="621">
        <f>(R712/30*CF712)*Q712</f>
        <v>0</v>
      </c>
      <c r="CH712" s="621">
        <f t="shared" si="746"/>
        <v>0</v>
      </c>
      <c r="CI712" s="621">
        <f t="shared" si="752"/>
        <v>0</v>
      </c>
      <c r="CJ712" s="619"/>
      <c r="CK712" s="612">
        <f t="shared" si="744"/>
        <v>15</v>
      </c>
      <c r="CL712" s="620">
        <f t="shared" si="725"/>
        <v>4000</v>
      </c>
      <c r="CM712" s="612">
        <v>14</v>
      </c>
      <c r="CN712" s="621">
        <v>4000</v>
      </c>
      <c r="CO712" s="612">
        <v>14</v>
      </c>
      <c r="CP712" s="621">
        <v>4000</v>
      </c>
      <c r="CQ712" s="621">
        <f t="shared" si="740"/>
        <v>0</v>
      </c>
      <c r="CR712" s="621">
        <f t="shared" si="741"/>
        <v>4000</v>
      </c>
      <c r="CS712" s="622"/>
      <c r="CT712" s="612">
        <f t="shared" si="731"/>
        <v>0</v>
      </c>
      <c r="CU712" s="620">
        <f t="shared" si="726"/>
        <v>0</v>
      </c>
      <c r="CV712" s="612"/>
      <c r="CW712" s="621">
        <f t="shared" si="732"/>
        <v>0</v>
      </c>
      <c r="CX712" s="612"/>
      <c r="CY712" s="621">
        <f t="shared" si="733"/>
        <v>0</v>
      </c>
      <c r="CZ712" s="621">
        <f t="shared" si="734"/>
        <v>0</v>
      </c>
      <c r="DA712" s="621">
        <f t="shared" si="735"/>
        <v>0</v>
      </c>
      <c r="DB712" s="612"/>
      <c r="DC712" s="612">
        <f t="shared" si="742"/>
        <v>0</v>
      </c>
      <c r="DD712" s="620">
        <f t="shared" si="747"/>
        <v>0</v>
      </c>
      <c r="DE712" s="612"/>
      <c r="DF712" s="621">
        <f t="shared" si="748"/>
        <v>0</v>
      </c>
      <c r="DG712" s="612"/>
      <c r="DH712" s="621">
        <f t="shared" si="749"/>
        <v>0</v>
      </c>
      <c r="DI712" s="612"/>
      <c r="DJ712" s="612"/>
      <c r="DK712" s="612"/>
      <c r="DL712" s="612"/>
      <c r="DM712" s="612"/>
      <c r="DN712" s="612"/>
      <c r="DO712" s="612"/>
      <c r="DP712" s="612"/>
      <c r="DQ712" s="612"/>
      <c r="DR712" s="612"/>
      <c r="DS712" s="612"/>
      <c r="DU712" s="1945">
        <f t="shared" si="743"/>
        <v>4000</v>
      </c>
      <c r="DV712" s="1946">
        <f t="shared" si="699"/>
        <v>4000</v>
      </c>
      <c r="DW712" s="1946">
        <f t="shared" si="736"/>
        <v>4000</v>
      </c>
      <c r="DX712" s="1946">
        <f t="shared" si="750"/>
        <v>0</v>
      </c>
      <c r="DY712" s="1946">
        <f t="shared" si="751"/>
        <v>0</v>
      </c>
      <c r="EG712" s="1946"/>
    </row>
    <row r="713" spans="1:137" s="1944" customFormat="1" ht="37.5" hidden="1" customHeight="1" x14ac:dyDescent="0.25">
      <c r="A713" s="1937">
        <v>2026</v>
      </c>
      <c r="B713" s="606">
        <v>479</v>
      </c>
      <c r="C713" s="606" t="s">
        <v>58</v>
      </c>
      <c r="D713" s="606">
        <v>3000654</v>
      </c>
      <c r="E713" s="606">
        <v>5005023</v>
      </c>
      <c r="F713" s="606" t="s">
        <v>990</v>
      </c>
      <c r="G713" s="1937" t="s">
        <v>991</v>
      </c>
      <c r="H713" s="1937">
        <v>94</v>
      </c>
      <c r="I713" s="607" t="s">
        <v>992</v>
      </c>
      <c r="J713" s="608" t="s">
        <v>10</v>
      </c>
      <c r="K713" s="608" t="s">
        <v>60</v>
      </c>
      <c r="L713" s="606" t="str">
        <f t="shared" si="745"/>
        <v>2.3</v>
      </c>
      <c r="M713" s="1938" t="s">
        <v>62</v>
      </c>
      <c r="N713" s="609"/>
      <c r="O713" s="2204" t="s">
        <v>3479</v>
      </c>
      <c r="P713" s="1937" t="s">
        <v>65</v>
      </c>
      <c r="Q713" s="1939">
        <v>1</v>
      </c>
      <c r="R713" s="457">
        <v>5000</v>
      </c>
      <c r="S713" s="1937">
        <v>30</v>
      </c>
      <c r="T713" s="1937">
        <v>30</v>
      </c>
      <c r="U713" s="1937"/>
      <c r="V713" s="1937">
        <v>0</v>
      </c>
      <c r="W713" s="2000"/>
      <c r="X713" s="325"/>
      <c r="Y713" s="325"/>
      <c r="Z713" s="326"/>
      <c r="AA713" s="326"/>
      <c r="AB713" s="326"/>
      <c r="AC713" s="326"/>
      <c r="AD713" s="326"/>
      <c r="AE713" s="457">
        <f t="shared" si="703"/>
        <v>10000</v>
      </c>
      <c r="AF713" s="327">
        <f t="shared" ref="AF713:AF722" si="754">+$R713*(S713/30)*Q713</f>
        <v>5000</v>
      </c>
      <c r="AG713" s="327">
        <f t="shared" ref="AG713:AG722" si="755">+$R713*(T713/30)*Q713</f>
        <v>5000</v>
      </c>
      <c r="AH713" s="327">
        <f t="shared" si="714"/>
        <v>0</v>
      </c>
      <c r="AI713" s="327">
        <f t="shared" si="715"/>
        <v>0</v>
      </c>
      <c r="AJ713" s="327">
        <f t="shared" si="716"/>
        <v>0</v>
      </c>
      <c r="AK713" s="327">
        <f t="shared" si="717"/>
        <v>0</v>
      </c>
      <c r="AL713" s="327">
        <f t="shared" si="718"/>
        <v>0</v>
      </c>
      <c r="AM713" s="327">
        <f t="shared" si="719"/>
        <v>0</v>
      </c>
      <c r="AN713" s="327">
        <f t="shared" si="720"/>
        <v>0</v>
      </c>
      <c r="AO713" s="327">
        <f t="shared" si="721"/>
        <v>0</v>
      </c>
      <c r="AP713" s="327">
        <f t="shared" si="722"/>
        <v>0</v>
      </c>
      <c r="AQ713" s="327">
        <f t="shared" si="723"/>
        <v>0</v>
      </c>
      <c r="AR713" s="458">
        <f t="shared" si="753"/>
        <v>10000</v>
      </c>
      <c r="AS713" s="1941" t="s">
        <v>1763</v>
      </c>
      <c r="AT713" s="612"/>
      <c r="AU713" s="612"/>
      <c r="AV713" s="612"/>
      <c r="AW713" s="612"/>
      <c r="AX713" s="612"/>
      <c r="AY713" s="612"/>
      <c r="AZ713" s="612"/>
      <c r="BA713" s="613"/>
      <c r="BB713" s="1942" t="s">
        <v>995</v>
      </c>
      <c r="BC713" s="614" t="s">
        <v>1818</v>
      </c>
      <c r="BD713" s="614" t="s">
        <v>1819</v>
      </c>
      <c r="BE713" s="614" t="s">
        <v>1828</v>
      </c>
      <c r="BF713" s="615">
        <v>46028</v>
      </c>
      <c r="BG713" s="612"/>
      <c r="BH713" s="925" t="s">
        <v>3480</v>
      </c>
      <c r="BI713" s="616" t="s">
        <v>1834</v>
      </c>
      <c r="BJ713" s="766"/>
      <c r="BK713" s="925"/>
      <c r="BL713" s="926"/>
      <c r="BM713" s="926"/>
      <c r="BN713" s="927"/>
      <c r="BO713" s="928"/>
      <c r="BP713" s="928"/>
      <c r="BQ713" s="2152"/>
      <c r="BR713" s="2152"/>
      <c r="BS713" s="2759" t="s">
        <v>2477</v>
      </c>
      <c r="BT713" s="672" t="s">
        <v>1523</v>
      </c>
      <c r="BU713" s="672" t="s">
        <v>3481</v>
      </c>
      <c r="BV713" s="929" t="s">
        <v>3482</v>
      </c>
      <c r="BW713" s="929" t="s">
        <v>3483</v>
      </c>
      <c r="BX713" s="930">
        <v>5000</v>
      </c>
      <c r="BY713" s="618">
        <v>46028</v>
      </c>
      <c r="BZ713" s="907">
        <v>46081</v>
      </c>
      <c r="CA713" s="931"/>
      <c r="CB713" s="612">
        <f t="shared" si="727"/>
        <v>30</v>
      </c>
      <c r="CC713" s="620">
        <f t="shared" si="728"/>
        <v>5000</v>
      </c>
      <c r="CD713" s="612">
        <v>30</v>
      </c>
      <c r="CE713" s="621">
        <v>5000</v>
      </c>
      <c r="CF713" s="612">
        <v>30</v>
      </c>
      <c r="CG713" s="621">
        <v>5000</v>
      </c>
      <c r="CH713" s="621">
        <f t="shared" si="746"/>
        <v>0</v>
      </c>
      <c r="CI713" s="621">
        <f t="shared" si="752"/>
        <v>0</v>
      </c>
      <c r="CJ713" s="619"/>
      <c r="CK713" s="612">
        <f t="shared" si="744"/>
        <v>30</v>
      </c>
      <c r="CL713" s="620">
        <f t="shared" si="725"/>
        <v>5000</v>
      </c>
      <c r="CM713" s="612">
        <v>30</v>
      </c>
      <c r="CN713" s="621">
        <v>5000</v>
      </c>
      <c r="CO713" s="612">
        <v>30</v>
      </c>
      <c r="CP713" s="621">
        <v>5000</v>
      </c>
      <c r="CQ713" s="621">
        <f t="shared" si="740"/>
        <v>0</v>
      </c>
      <c r="CR713" s="621">
        <f t="shared" si="741"/>
        <v>5000</v>
      </c>
      <c r="CS713" s="622"/>
      <c r="CT713" s="612">
        <v>17</v>
      </c>
      <c r="CU713" s="620">
        <f t="shared" si="726"/>
        <v>0</v>
      </c>
      <c r="CV713" s="612"/>
      <c r="CW713" s="621">
        <f t="shared" si="732"/>
        <v>0</v>
      </c>
      <c r="CX713" s="612"/>
      <c r="CY713" s="621">
        <f t="shared" si="733"/>
        <v>0</v>
      </c>
      <c r="CZ713" s="621">
        <f t="shared" si="734"/>
        <v>0</v>
      </c>
      <c r="DA713" s="621">
        <f t="shared" si="735"/>
        <v>0</v>
      </c>
      <c r="DB713" s="612"/>
      <c r="DC713" s="612">
        <f t="shared" si="742"/>
        <v>0</v>
      </c>
      <c r="DD713" s="620">
        <f t="shared" si="747"/>
        <v>0</v>
      </c>
      <c r="DE713" s="612"/>
      <c r="DF713" s="621">
        <f t="shared" si="748"/>
        <v>0</v>
      </c>
      <c r="DG713" s="612"/>
      <c r="DH713" s="621">
        <f t="shared" si="749"/>
        <v>0</v>
      </c>
      <c r="DI713" s="612"/>
      <c r="DJ713" s="612"/>
      <c r="DK713" s="612"/>
      <c r="DL713" s="612"/>
      <c r="DM713" s="612"/>
      <c r="DN713" s="612"/>
      <c r="DO713" s="612"/>
      <c r="DP713" s="612"/>
      <c r="DQ713" s="612"/>
      <c r="DR713" s="612"/>
      <c r="DS713" s="612"/>
      <c r="DU713" s="1945">
        <f t="shared" si="743"/>
        <v>10000</v>
      </c>
      <c r="DV713" s="1946">
        <f t="shared" si="699"/>
        <v>10000</v>
      </c>
      <c r="DW713" s="1946">
        <f t="shared" si="736"/>
        <v>10000</v>
      </c>
      <c r="DX713" s="1946">
        <f t="shared" si="750"/>
        <v>0</v>
      </c>
      <c r="DY713" s="1946">
        <f t="shared" si="751"/>
        <v>0</v>
      </c>
      <c r="EB713" s="1944" t="s">
        <v>3484</v>
      </c>
      <c r="EC713" s="1944" t="s">
        <v>3485</v>
      </c>
      <c r="EG713" s="1946"/>
    </row>
    <row r="714" spans="1:137" s="1944" customFormat="1" ht="37.5" hidden="1" customHeight="1" x14ac:dyDescent="0.25">
      <c r="A714" s="1937">
        <v>2026</v>
      </c>
      <c r="B714" s="606">
        <v>479</v>
      </c>
      <c r="C714" s="606" t="s">
        <v>58</v>
      </c>
      <c r="D714" s="606">
        <v>3000654</v>
      </c>
      <c r="E714" s="606">
        <v>5005023</v>
      </c>
      <c r="F714" s="606" t="s">
        <v>990</v>
      </c>
      <c r="G714" s="1937" t="s">
        <v>991</v>
      </c>
      <c r="H714" s="1937">
        <v>94</v>
      </c>
      <c r="I714" s="607" t="s">
        <v>992</v>
      </c>
      <c r="J714" s="608" t="s">
        <v>10</v>
      </c>
      <c r="K714" s="608" t="s">
        <v>60</v>
      </c>
      <c r="L714" s="606" t="str">
        <f t="shared" si="745"/>
        <v>2.3</v>
      </c>
      <c r="M714" s="1938" t="s">
        <v>62</v>
      </c>
      <c r="N714" s="609"/>
      <c r="O714" s="1937" t="s">
        <v>3486</v>
      </c>
      <c r="P714" s="1937" t="s">
        <v>65</v>
      </c>
      <c r="Q714" s="1939">
        <v>1</v>
      </c>
      <c r="R714" s="457">
        <v>6000</v>
      </c>
      <c r="S714" s="1937">
        <v>30</v>
      </c>
      <c r="T714" s="1937">
        <v>30</v>
      </c>
      <c r="U714" s="1937"/>
      <c r="V714" s="1937">
        <v>0</v>
      </c>
      <c r="W714" s="2000"/>
      <c r="X714" s="325"/>
      <c r="Y714" s="325"/>
      <c r="Z714" s="326"/>
      <c r="AA714" s="326"/>
      <c r="AB714" s="326"/>
      <c r="AC714" s="326"/>
      <c r="AD714" s="326"/>
      <c r="AE714" s="457">
        <f t="shared" si="703"/>
        <v>12000</v>
      </c>
      <c r="AF714" s="327">
        <f t="shared" si="754"/>
        <v>6000</v>
      </c>
      <c r="AG714" s="327">
        <f t="shared" si="755"/>
        <v>6000</v>
      </c>
      <c r="AH714" s="327">
        <f t="shared" si="714"/>
        <v>0</v>
      </c>
      <c r="AI714" s="327">
        <f t="shared" si="715"/>
        <v>0</v>
      </c>
      <c r="AJ714" s="327">
        <f t="shared" si="716"/>
        <v>0</v>
      </c>
      <c r="AK714" s="327">
        <f t="shared" si="717"/>
        <v>0</v>
      </c>
      <c r="AL714" s="327">
        <f t="shared" si="718"/>
        <v>0</v>
      </c>
      <c r="AM714" s="327">
        <f t="shared" si="719"/>
        <v>0</v>
      </c>
      <c r="AN714" s="327">
        <f t="shared" si="720"/>
        <v>0</v>
      </c>
      <c r="AO714" s="327">
        <f t="shared" si="721"/>
        <v>0</v>
      </c>
      <c r="AP714" s="327">
        <f t="shared" si="722"/>
        <v>0</v>
      </c>
      <c r="AQ714" s="327">
        <f t="shared" si="723"/>
        <v>0</v>
      </c>
      <c r="AR714" s="458">
        <f t="shared" si="753"/>
        <v>12000</v>
      </c>
      <c r="AS714" s="1941" t="s">
        <v>1763</v>
      </c>
      <c r="AT714" s="612"/>
      <c r="AU714" s="612"/>
      <c r="AV714" s="612"/>
      <c r="AW714" s="612"/>
      <c r="AX714" s="612"/>
      <c r="AY714" s="612"/>
      <c r="AZ714" s="612"/>
      <c r="BA714" s="613"/>
      <c r="BB714" s="1942" t="s">
        <v>995</v>
      </c>
      <c r="BC714" s="614" t="s">
        <v>1818</v>
      </c>
      <c r="BD714" s="614" t="s">
        <v>1819</v>
      </c>
      <c r="BE714" s="614" t="s">
        <v>1828</v>
      </c>
      <c r="BF714" s="615">
        <v>46028</v>
      </c>
      <c r="BG714" s="612"/>
      <c r="BH714" s="925" t="s">
        <v>3487</v>
      </c>
      <c r="BI714" s="616" t="s">
        <v>1834</v>
      </c>
      <c r="BJ714" s="766"/>
      <c r="BK714" s="766"/>
      <c r="BL714" s="766"/>
      <c r="BM714" s="766"/>
      <c r="BN714" s="766"/>
      <c r="BO714" s="932"/>
      <c r="BP714" s="933"/>
      <c r="BQ714" s="933"/>
      <c r="BR714" s="933"/>
      <c r="BS714" s="2760" t="s">
        <v>2972</v>
      </c>
      <c r="BT714" s="683" t="s">
        <v>2443</v>
      </c>
      <c r="BU714" s="683" t="s">
        <v>3488</v>
      </c>
      <c r="BV714" s="747">
        <v>45112142</v>
      </c>
      <c r="BW714" s="847">
        <v>10451121427</v>
      </c>
      <c r="BX714" s="934">
        <v>6000</v>
      </c>
      <c r="BY714" s="618">
        <v>46028</v>
      </c>
      <c r="BZ714" s="935">
        <v>46081</v>
      </c>
      <c r="CA714" s="619"/>
      <c r="CB714" s="612">
        <f t="shared" si="727"/>
        <v>30</v>
      </c>
      <c r="CC714" s="620">
        <f t="shared" si="728"/>
        <v>6000</v>
      </c>
      <c r="CD714" s="612">
        <v>30</v>
      </c>
      <c r="CE714" s="621">
        <v>6000</v>
      </c>
      <c r="CF714" s="612">
        <v>30</v>
      </c>
      <c r="CG714" s="621">
        <v>6000</v>
      </c>
      <c r="CH714" s="621">
        <f t="shared" si="746"/>
        <v>0</v>
      </c>
      <c r="CI714" s="621">
        <f t="shared" si="752"/>
        <v>0</v>
      </c>
      <c r="CJ714" s="619"/>
      <c r="CK714" s="612">
        <f t="shared" si="744"/>
        <v>30</v>
      </c>
      <c r="CL714" s="620">
        <f t="shared" si="725"/>
        <v>6000</v>
      </c>
      <c r="CM714" s="612">
        <v>30</v>
      </c>
      <c r="CN714" s="621">
        <v>6000</v>
      </c>
      <c r="CO714" s="612">
        <v>30</v>
      </c>
      <c r="CP714" s="621">
        <v>6000</v>
      </c>
      <c r="CQ714" s="621">
        <f t="shared" si="740"/>
        <v>0</v>
      </c>
      <c r="CR714" s="621">
        <f t="shared" si="741"/>
        <v>6000</v>
      </c>
      <c r="CS714" s="622"/>
      <c r="CT714" s="612">
        <f t="shared" ref="CT714:CT727" si="756">U714</f>
        <v>0</v>
      </c>
      <c r="CU714" s="620">
        <f t="shared" si="726"/>
        <v>0</v>
      </c>
      <c r="CV714" s="612"/>
      <c r="CW714" s="621">
        <f t="shared" si="732"/>
        <v>0</v>
      </c>
      <c r="CX714" s="612"/>
      <c r="CY714" s="621">
        <f t="shared" si="733"/>
        <v>0</v>
      </c>
      <c r="CZ714" s="621">
        <f t="shared" si="734"/>
        <v>0</v>
      </c>
      <c r="DA714" s="621">
        <f t="shared" si="735"/>
        <v>0</v>
      </c>
      <c r="DB714" s="612"/>
      <c r="DC714" s="612">
        <f t="shared" si="742"/>
        <v>0</v>
      </c>
      <c r="DD714" s="620">
        <f t="shared" si="747"/>
        <v>0</v>
      </c>
      <c r="DE714" s="612"/>
      <c r="DF714" s="621">
        <f t="shared" si="748"/>
        <v>0</v>
      </c>
      <c r="DG714" s="612"/>
      <c r="DH714" s="621">
        <f t="shared" si="749"/>
        <v>0</v>
      </c>
      <c r="DI714" s="612"/>
      <c r="DJ714" s="612"/>
      <c r="DK714" s="612"/>
      <c r="DL714" s="612"/>
      <c r="DM714" s="612"/>
      <c r="DN714" s="612"/>
      <c r="DO714" s="612"/>
      <c r="DP714" s="612"/>
      <c r="DQ714" s="612"/>
      <c r="DR714" s="612"/>
      <c r="DS714" s="612"/>
      <c r="DU714" s="1945">
        <f t="shared" si="743"/>
        <v>12000</v>
      </c>
      <c r="DV714" s="1946">
        <f t="shared" si="699"/>
        <v>12000</v>
      </c>
      <c r="DW714" s="1946">
        <f t="shared" si="736"/>
        <v>12000</v>
      </c>
      <c r="DX714" s="1946">
        <f t="shared" si="750"/>
        <v>0</v>
      </c>
      <c r="DY714" s="1946">
        <f t="shared" si="751"/>
        <v>0</v>
      </c>
      <c r="EG714" s="1946"/>
    </row>
    <row r="715" spans="1:137" s="1944" customFormat="1" ht="37.5" hidden="1" customHeight="1" x14ac:dyDescent="0.25">
      <c r="A715" s="1937">
        <v>2026</v>
      </c>
      <c r="B715" s="606">
        <v>479</v>
      </c>
      <c r="C715" s="606" t="s">
        <v>58</v>
      </c>
      <c r="D715" s="606">
        <v>3000654</v>
      </c>
      <c r="E715" s="606">
        <v>5005023</v>
      </c>
      <c r="F715" s="606" t="s">
        <v>990</v>
      </c>
      <c r="G715" s="1937" t="s">
        <v>991</v>
      </c>
      <c r="H715" s="1937">
        <v>94</v>
      </c>
      <c r="I715" s="607" t="s">
        <v>992</v>
      </c>
      <c r="J715" s="608" t="s">
        <v>10</v>
      </c>
      <c r="K715" s="608" t="s">
        <v>60</v>
      </c>
      <c r="L715" s="606" t="str">
        <f t="shared" si="745"/>
        <v>2.3</v>
      </c>
      <c r="M715" s="1938" t="s">
        <v>62</v>
      </c>
      <c r="N715" s="609"/>
      <c r="O715" s="1937" t="s">
        <v>3486</v>
      </c>
      <c r="P715" s="1937" t="s">
        <v>65</v>
      </c>
      <c r="Q715" s="1939">
        <v>1</v>
      </c>
      <c r="R715" s="457">
        <v>6000</v>
      </c>
      <c r="S715" s="1937">
        <v>30</v>
      </c>
      <c r="T715" s="1937">
        <v>30</v>
      </c>
      <c r="U715" s="1937"/>
      <c r="V715" s="1937">
        <v>0</v>
      </c>
      <c r="W715" s="2000"/>
      <c r="X715" s="325"/>
      <c r="Y715" s="325"/>
      <c r="Z715" s="326"/>
      <c r="AA715" s="326"/>
      <c r="AB715" s="326"/>
      <c r="AC715" s="326"/>
      <c r="AD715" s="326"/>
      <c r="AE715" s="457">
        <f t="shared" si="703"/>
        <v>12000</v>
      </c>
      <c r="AF715" s="327">
        <f t="shared" si="754"/>
        <v>6000</v>
      </c>
      <c r="AG715" s="327">
        <f t="shared" si="755"/>
        <v>6000</v>
      </c>
      <c r="AH715" s="327">
        <f t="shared" si="714"/>
        <v>0</v>
      </c>
      <c r="AI715" s="327">
        <f t="shared" si="715"/>
        <v>0</v>
      </c>
      <c r="AJ715" s="327">
        <f t="shared" si="716"/>
        <v>0</v>
      </c>
      <c r="AK715" s="327">
        <f t="shared" si="717"/>
        <v>0</v>
      </c>
      <c r="AL715" s="327">
        <f t="shared" si="718"/>
        <v>0</v>
      </c>
      <c r="AM715" s="327">
        <f t="shared" si="719"/>
        <v>0</v>
      </c>
      <c r="AN715" s="327">
        <f t="shared" si="720"/>
        <v>0</v>
      </c>
      <c r="AO715" s="327">
        <f t="shared" si="721"/>
        <v>0</v>
      </c>
      <c r="AP715" s="327">
        <f t="shared" si="722"/>
        <v>0</v>
      </c>
      <c r="AQ715" s="327">
        <f t="shared" si="723"/>
        <v>0</v>
      </c>
      <c r="AR715" s="458">
        <f t="shared" si="753"/>
        <v>12000</v>
      </c>
      <c r="AS715" s="1941" t="s">
        <v>1763</v>
      </c>
      <c r="AT715" s="612"/>
      <c r="AU715" s="612"/>
      <c r="AV715" s="612"/>
      <c r="AW715" s="612"/>
      <c r="AX715" s="612"/>
      <c r="AY715" s="612"/>
      <c r="AZ715" s="612"/>
      <c r="BA715" s="613"/>
      <c r="BB715" s="1942" t="s">
        <v>995</v>
      </c>
      <c r="BC715" s="614" t="s">
        <v>1818</v>
      </c>
      <c r="BD715" s="614" t="s">
        <v>1819</v>
      </c>
      <c r="BE715" s="614" t="s">
        <v>1828</v>
      </c>
      <c r="BF715" s="615">
        <v>46028</v>
      </c>
      <c r="BG715" s="612"/>
      <c r="BH715" s="925" t="s">
        <v>3489</v>
      </c>
      <c r="BI715" s="616" t="s">
        <v>1834</v>
      </c>
      <c r="BJ715" s="766"/>
      <c r="BK715" s="766"/>
      <c r="BL715" s="766"/>
      <c r="BM715" s="766"/>
      <c r="BN715" s="766"/>
      <c r="BO715" s="630"/>
      <c r="BP715" s="630"/>
      <c r="BQ715" s="630"/>
      <c r="BR715" s="630"/>
      <c r="BS715" s="2758" t="s">
        <v>3490</v>
      </c>
      <c r="BT715" s="645" t="s">
        <v>3491</v>
      </c>
      <c r="BU715" s="645" t="s">
        <v>3492</v>
      </c>
      <c r="BV715" s="638">
        <v>80639112</v>
      </c>
      <c r="BW715" s="639">
        <v>10806391129</v>
      </c>
      <c r="BX715" s="663">
        <v>6000</v>
      </c>
      <c r="BY715" s="618">
        <v>46028</v>
      </c>
      <c r="BZ715" s="618">
        <v>46081</v>
      </c>
      <c r="CA715" s="619"/>
      <c r="CB715" s="612">
        <f t="shared" si="727"/>
        <v>30</v>
      </c>
      <c r="CC715" s="620">
        <f t="shared" si="728"/>
        <v>6000</v>
      </c>
      <c r="CD715" s="612">
        <v>30</v>
      </c>
      <c r="CE715" s="621">
        <v>6000</v>
      </c>
      <c r="CF715" s="612">
        <v>30</v>
      </c>
      <c r="CG715" s="621">
        <v>6000</v>
      </c>
      <c r="CH715" s="621">
        <f t="shared" si="746"/>
        <v>0</v>
      </c>
      <c r="CI715" s="621">
        <f t="shared" si="752"/>
        <v>0</v>
      </c>
      <c r="CJ715" s="619"/>
      <c r="CK715" s="612">
        <f t="shared" si="744"/>
        <v>30</v>
      </c>
      <c r="CL715" s="620">
        <f t="shared" si="725"/>
        <v>6000</v>
      </c>
      <c r="CM715" s="612">
        <v>30</v>
      </c>
      <c r="CN715" s="621">
        <v>6000</v>
      </c>
      <c r="CO715" s="612">
        <v>30</v>
      </c>
      <c r="CP715" s="621">
        <v>6000</v>
      </c>
      <c r="CQ715" s="621">
        <f t="shared" si="740"/>
        <v>0</v>
      </c>
      <c r="CR715" s="621">
        <f t="shared" si="741"/>
        <v>6000</v>
      </c>
      <c r="CS715" s="622"/>
      <c r="CT715" s="612">
        <f t="shared" si="756"/>
        <v>0</v>
      </c>
      <c r="CU715" s="620">
        <f t="shared" si="726"/>
        <v>0</v>
      </c>
      <c r="CV715" s="612"/>
      <c r="CW715" s="621">
        <f t="shared" si="732"/>
        <v>0</v>
      </c>
      <c r="CX715" s="612"/>
      <c r="CY715" s="621">
        <f t="shared" si="733"/>
        <v>0</v>
      </c>
      <c r="CZ715" s="621">
        <f t="shared" si="734"/>
        <v>0</v>
      </c>
      <c r="DA715" s="621">
        <f t="shared" si="735"/>
        <v>0</v>
      </c>
      <c r="DB715" s="612"/>
      <c r="DC715" s="612">
        <f t="shared" si="742"/>
        <v>0</v>
      </c>
      <c r="DD715" s="620">
        <f t="shared" si="747"/>
        <v>0</v>
      </c>
      <c r="DE715" s="612"/>
      <c r="DF715" s="621">
        <f t="shared" si="748"/>
        <v>0</v>
      </c>
      <c r="DG715" s="612"/>
      <c r="DH715" s="621">
        <f t="shared" si="749"/>
        <v>0</v>
      </c>
      <c r="DI715" s="612"/>
      <c r="DJ715" s="612"/>
      <c r="DK715" s="612"/>
      <c r="DL715" s="612"/>
      <c r="DM715" s="612"/>
      <c r="DN715" s="612"/>
      <c r="DO715" s="612"/>
      <c r="DP715" s="612"/>
      <c r="DQ715" s="612"/>
      <c r="DR715" s="612"/>
      <c r="DS715" s="612"/>
      <c r="DU715" s="1945">
        <f t="shared" si="743"/>
        <v>12000</v>
      </c>
      <c r="DV715" s="1946">
        <f t="shared" si="699"/>
        <v>12000</v>
      </c>
      <c r="DW715" s="1946">
        <f t="shared" si="736"/>
        <v>12000</v>
      </c>
      <c r="DX715" s="1946">
        <f t="shared" si="750"/>
        <v>0</v>
      </c>
      <c r="DY715" s="1946">
        <f t="shared" si="751"/>
        <v>0</v>
      </c>
      <c r="EG715" s="1946"/>
    </row>
    <row r="716" spans="1:137" s="1944" customFormat="1" ht="37.5" hidden="1" customHeight="1" x14ac:dyDescent="0.25">
      <c r="A716" s="1937">
        <v>2026</v>
      </c>
      <c r="B716" s="606">
        <v>479</v>
      </c>
      <c r="C716" s="606" t="s">
        <v>58</v>
      </c>
      <c r="D716" s="606">
        <v>3000654</v>
      </c>
      <c r="E716" s="606">
        <v>5005023</v>
      </c>
      <c r="F716" s="606" t="s">
        <v>990</v>
      </c>
      <c r="G716" s="1937" t="s">
        <v>991</v>
      </c>
      <c r="H716" s="1937">
        <v>94</v>
      </c>
      <c r="I716" s="607" t="s">
        <v>992</v>
      </c>
      <c r="J716" s="608" t="s">
        <v>10</v>
      </c>
      <c r="K716" s="608" t="s">
        <v>60</v>
      </c>
      <c r="L716" s="606" t="str">
        <f t="shared" si="745"/>
        <v>2.3</v>
      </c>
      <c r="M716" s="1938" t="s">
        <v>62</v>
      </c>
      <c r="N716" s="609"/>
      <c r="O716" s="1937" t="s">
        <v>3486</v>
      </c>
      <c r="P716" s="1937" t="s">
        <v>65</v>
      </c>
      <c r="Q716" s="1939">
        <v>1</v>
      </c>
      <c r="R716" s="457">
        <v>6000</v>
      </c>
      <c r="S716" s="1937">
        <v>30</v>
      </c>
      <c r="T716" s="1937">
        <v>30</v>
      </c>
      <c r="U716" s="1937"/>
      <c r="V716" s="1937">
        <v>0</v>
      </c>
      <c r="W716" s="2000"/>
      <c r="X716" s="325"/>
      <c r="Y716" s="325"/>
      <c r="Z716" s="326"/>
      <c r="AA716" s="326"/>
      <c r="AB716" s="326"/>
      <c r="AC716" s="326"/>
      <c r="AD716" s="326"/>
      <c r="AE716" s="457">
        <f t="shared" si="703"/>
        <v>12000</v>
      </c>
      <c r="AF716" s="327">
        <f t="shared" si="754"/>
        <v>6000</v>
      </c>
      <c r="AG716" s="327">
        <f t="shared" si="755"/>
        <v>6000</v>
      </c>
      <c r="AH716" s="327">
        <f t="shared" si="714"/>
        <v>0</v>
      </c>
      <c r="AI716" s="327">
        <f t="shared" si="715"/>
        <v>0</v>
      </c>
      <c r="AJ716" s="327">
        <f t="shared" si="716"/>
        <v>0</v>
      </c>
      <c r="AK716" s="327">
        <f t="shared" si="717"/>
        <v>0</v>
      </c>
      <c r="AL716" s="327">
        <f t="shared" si="718"/>
        <v>0</v>
      </c>
      <c r="AM716" s="327">
        <f t="shared" si="719"/>
        <v>0</v>
      </c>
      <c r="AN716" s="327">
        <f t="shared" si="720"/>
        <v>0</v>
      </c>
      <c r="AO716" s="327">
        <f t="shared" si="721"/>
        <v>0</v>
      </c>
      <c r="AP716" s="327">
        <f t="shared" si="722"/>
        <v>0</v>
      </c>
      <c r="AQ716" s="327">
        <f t="shared" si="723"/>
        <v>0</v>
      </c>
      <c r="AR716" s="458">
        <f t="shared" si="753"/>
        <v>12000</v>
      </c>
      <c r="AS716" s="1941" t="s">
        <v>1763</v>
      </c>
      <c r="AT716" s="612"/>
      <c r="AU716" s="612"/>
      <c r="AV716" s="612"/>
      <c r="AW716" s="612"/>
      <c r="AX716" s="612"/>
      <c r="AY716" s="612"/>
      <c r="AZ716" s="612"/>
      <c r="BA716" s="613"/>
      <c r="BB716" s="1942" t="s">
        <v>995</v>
      </c>
      <c r="BC716" s="614" t="s">
        <v>1818</v>
      </c>
      <c r="BD716" s="614" t="s">
        <v>1819</v>
      </c>
      <c r="BE716" s="614" t="s">
        <v>1828</v>
      </c>
      <c r="BF716" s="615">
        <v>46028</v>
      </c>
      <c r="BG716" s="612"/>
      <c r="BH716" s="925" t="s">
        <v>3493</v>
      </c>
      <c r="BI716" s="616" t="s">
        <v>1834</v>
      </c>
      <c r="BJ716" s="766"/>
      <c r="BK716" s="766"/>
      <c r="BL716" s="766"/>
      <c r="BM716" s="766"/>
      <c r="BN716" s="766"/>
      <c r="BO716" s="630"/>
      <c r="BP716" s="883"/>
      <c r="BQ716" s="883"/>
      <c r="BR716" s="883"/>
      <c r="BS716" s="2757" t="s">
        <v>3494</v>
      </c>
      <c r="BT716" s="657" t="s">
        <v>1050</v>
      </c>
      <c r="BU716" s="657" t="s">
        <v>3495</v>
      </c>
      <c r="BV716" s="638">
        <v>42167242</v>
      </c>
      <c r="BW716" s="639">
        <v>10421672429</v>
      </c>
      <c r="BX716" s="663">
        <v>6000</v>
      </c>
      <c r="BY716" s="618">
        <v>46028</v>
      </c>
      <c r="BZ716" s="629">
        <v>46081</v>
      </c>
      <c r="CA716" s="619"/>
      <c r="CB716" s="612">
        <f t="shared" si="727"/>
        <v>30</v>
      </c>
      <c r="CC716" s="620">
        <f t="shared" si="728"/>
        <v>6000</v>
      </c>
      <c r="CD716" s="612">
        <v>30</v>
      </c>
      <c r="CE716" s="621">
        <v>6000</v>
      </c>
      <c r="CF716" s="612">
        <v>30</v>
      </c>
      <c r="CG716" s="621">
        <v>6000</v>
      </c>
      <c r="CH716" s="621">
        <f t="shared" si="746"/>
        <v>0</v>
      </c>
      <c r="CI716" s="621">
        <f t="shared" si="752"/>
        <v>0</v>
      </c>
      <c r="CJ716" s="619"/>
      <c r="CK716" s="612">
        <f t="shared" si="744"/>
        <v>30</v>
      </c>
      <c r="CL716" s="620">
        <f t="shared" si="725"/>
        <v>6000</v>
      </c>
      <c r="CM716" s="612">
        <v>30</v>
      </c>
      <c r="CN716" s="621">
        <v>6000</v>
      </c>
      <c r="CO716" s="612">
        <v>30</v>
      </c>
      <c r="CP716" s="621">
        <v>6000</v>
      </c>
      <c r="CQ716" s="621">
        <f t="shared" si="740"/>
        <v>0</v>
      </c>
      <c r="CR716" s="621">
        <f t="shared" si="741"/>
        <v>6000</v>
      </c>
      <c r="CS716" s="622"/>
      <c r="CT716" s="612">
        <f t="shared" si="756"/>
        <v>0</v>
      </c>
      <c r="CU716" s="620">
        <f t="shared" si="726"/>
        <v>0</v>
      </c>
      <c r="CV716" s="612"/>
      <c r="CW716" s="621">
        <f t="shared" si="732"/>
        <v>0</v>
      </c>
      <c r="CX716" s="612"/>
      <c r="CY716" s="621">
        <f t="shared" si="733"/>
        <v>0</v>
      </c>
      <c r="CZ716" s="621">
        <f t="shared" si="734"/>
        <v>0</v>
      </c>
      <c r="DA716" s="621">
        <f t="shared" si="735"/>
        <v>0</v>
      </c>
      <c r="DB716" s="612"/>
      <c r="DC716" s="612">
        <f t="shared" si="742"/>
        <v>0</v>
      </c>
      <c r="DD716" s="620">
        <f t="shared" si="747"/>
        <v>0</v>
      </c>
      <c r="DE716" s="612"/>
      <c r="DF716" s="621">
        <f t="shared" si="748"/>
        <v>0</v>
      </c>
      <c r="DG716" s="612"/>
      <c r="DH716" s="621">
        <f t="shared" si="749"/>
        <v>0</v>
      </c>
      <c r="DI716" s="612"/>
      <c r="DJ716" s="612"/>
      <c r="DK716" s="612"/>
      <c r="DL716" s="612"/>
      <c r="DM716" s="612"/>
      <c r="DN716" s="612"/>
      <c r="DO716" s="612"/>
      <c r="DP716" s="612"/>
      <c r="DQ716" s="612"/>
      <c r="DR716" s="612"/>
      <c r="DS716" s="612"/>
      <c r="DU716" s="1945">
        <f t="shared" si="743"/>
        <v>12000</v>
      </c>
      <c r="DV716" s="1946">
        <f t="shared" si="699"/>
        <v>12000</v>
      </c>
      <c r="DW716" s="1946">
        <f t="shared" si="736"/>
        <v>12000</v>
      </c>
      <c r="DX716" s="1946">
        <f t="shared" si="750"/>
        <v>0</v>
      </c>
      <c r="DY716" s="1946">
        <f t="shared" si="751"/>
        <v>0</v>
      </c>
      <c r="EG716" s="1946"/>
    </row>
    <row r="717" spans="1:137" s="1944" customFormat="1" ht="37.5" hidden="1" customHeight="1" x14ac:dyDescent="0.25">
      <c r="A717" s="1937">
        <v>2026</v>
      </c>
      <c r="B717" s="606">
        <v>479</v>
      </c>
      <c r="C717" s="606" t="s">
        <v>58</v>
      </c>
      <c r="D717" s="606">
        <v>3000654</v>
      </c>
      <c r="E717" s="606">
        <v>5005023</v>
      </c>
      <c r="F717" s="606" t="s">
        <v>990</v>
      </c>
      <c r="G717" s="1937" t="s">
        <v>991</v>
      </c>
      <c r="H717" s="1937">
        <v>94</v>
      </c>
      <c r="I717" s="607" t="s">
        <v>992</v>
      </c>
      <c r="J717" s="608" t="s">
        <v>10</v>
      </c>
      <c r="K717" s="608" t="s">
        <v>60</v>
      </c>
      <c r="L717" s="606" t="str">
        <f t="shared" si="745"/>
        <v>2.3</v>
      </c>
      <c r="M717" s="1938" t="s">
        <v>62</v>
      </c>
      <c r="N717" s="609"/>
      <c r="O717" s="1937" t="s">
        <v>3486</v>
      </c>
      <c r="P717" s="1937" t="s">
        <v>65</v>
      </c>
      <c r="Q717" s="1939">
        <v>1</v>
      </c>
      <c r="R717" s="457">
        <v>6000</v>
      </c>
      <c r="S717" s="1937">
        <v>30</v>
      </c>
      <c r="T717" s="1937">
        <v>30</v>
      </c>
      <c r="U717" s="1937"/>
      <c r="V717" s="1937">
        <v>0</v>
      </c>
      <c r="W717" s="2000"/>
      <c r="X717" s="325"/>
      <c r="Y717" s="325"/>
      <c r="Z717" s="326"/>
      <c r="AA717" s="326"/>
      <c r="AB717" s="326"/>
      <c r="AC717" s="326"/>
      <c r="AD717" s="326"/>
      <c r="AE717" s="457">
        <f t="shared" si="703"/>
        <v>12000</v>
      </c>
      <c r="AF717" s="327">
        <f t="shared" si="754"/>
        <v>6000</v>
      </c>
      <c r="AG717" s="327">
        <f t="shared" si="755"/>
        <v>6000</v>
      </c>
      <c r="AH717" s="327">
        <f t="shared" si="714"/>
        <v>0</v>
      </c>
      <c r="AI717" s="327">
        <f t="shared" si="715"/>
        <v>0</v>
      </c>
      <c r="AJ717" s="327">
        <f t="shared" si="716"/>
        <v>0</v>
      </c>
      <c r="AK717" s="327">
        <f t="shared" si="717"/>
        <v>0</v>
      </c>
      <c r="AL717" s="327">
        <f t="shared" si="718"/>
        <v>0</v>
      </c>
      <c r="AM717" s="327">
        <f t="shared" si="719"/>
        <v>0</v>
      </c>
      <c r="AN717" s="327">
        <f t="shared" si="720"/>
        <v>0</v>
      </c>
      <c r="AO717" s="327">
        <f t="shared" si="721"/>
        <v>0</v>
      </c>
      <c r="AP717" s="327">
        <f t="shared" si="722"/>
        <v>0</v>
      </c>
      <c r="AQ717" s="327">
        <f t="shared" si="723"/>
        <v>0</v>
      </c>
      <c r="AR717" s="458">
        <f t="shared" si="753"/>
        <v>12000</v>
      </c>
      <c r="AS717" s="1941" t="s">
        <v>1763</v>
      </c>
      <c r="AT717" s="612"/>
      <c r="AU717" s="612"/>
      <c r="AV717" s="612"/>
      <c r="AW717" s="612"/>
      <c r="AX717" s="612"/>
      <c r="AY717" s="612"/>
      <c r="AZ717" s="612"/>
      <c r="BA717" s="613"/>
      <c r="BB717" s="1942" t="s">
        <v>995</v>
      </c>
      <c r="BC717" s="614" t="s">
        <v>1818</v>
      </c>
      <c r="BD717" s="614" t="s">
        <v>1819</v>
      </c>
      <c r="BE717" s="614" t="s">
        <v>1828</v>
      </c>
      <c r="BF717" s="615">
        <v>46028</v>
      </c>
      <c r="BG717" s="612"/>
      <c r="BH717" s="925" t="s">
        <v>3496</v>
      </c>
      <c r="BI717" s="616" t="s">
        <v>1834</v>
      </c>
      <c r="BJ717" s="766"/>
      <c r="BK717" s="766"/>
      <c r="BL717" s="766"/>
      <c r="BM717" s="766"/>
      <c r="BN717" s="766"/>
      <c r="BO717" s="630"/>
      <c r="BP717" s="883"/>
      <c r="BQ717" s="883"/>
      <c r="BR717" s="883"/>
      <c r="BS717" s="2757" t="s">
        <v>3497</v>
      </c>
      <c r="BT717" s="657" t="s">
        <v>3498</v>
      </c>
      <c r="BU717" s="657" t="s">
        <v>3499</v>
      </c>
      <c r="BV717" s="638">
        <v>41277732</v>
      </c>
      <c r="BW717" s="639">
        <v>10412777323</v>
      </c>
      <c r="BX717" s="663">
        <v>6000</v>
      </c>
      <c r="BY717" s="618">
        <v>46028</v>
      </c>
      <c r="BZ717" s="629">
        <v>46081</v>
      </c>
      <c r="CA717" s="619"/>
      <c r="CB717" s="612">
        <f t="shared" si="727"/>
        <v>30</v>
      </c>
      <c r="CC717" s="620">
        <f t="shared" si="728"/>
        <v>6000</v>
      </c>
      <c r="CD717" s="612">
        <v>30</v>
      </c>
      <c r="CE717" s="621">
        <v>6000</v>
      </c>
      <c r="CF717" s="612">
        <v>30</v>
      </c>
      <c r="CG717" s="621">
        <v>6000</v>
      </c>
      <c r="CH717" s="621">
        <f t="shared" si="746"/>
        <v>0</v>
      </c>
      <c r="CI717" s="621">
        <f t="shared" si="752"/>
        <v>0</v>
      </c>
      <c r="CJ717" s="619"/>
      <c r="CK717" s="612">
        <f t="shared" si="744"/>
        <v>30</v>
      </c>
      <c r="CL717" s="620">
        <f t="shared" si="725"/>
        <v>6000</v>
      </c>
      <c r="CM717" s="612">
        <v>30</v>
      </c>
      <c r="CN717" s="621">
        <v>6000</v>
      </c>
      <c r="CO717" s="612">
        <v>30</v>
      </c>
      <c r="CP717" s="621">
        <v>6000</v>
      </c>
      <c r="CQ717" s="621">
        <f t="shared" si="740"/>
        <v>0</v>
      </c>
      <c r="CR717" s="621">
        <f t="shared" si="741"/>
        <v>6000</v>
      </c>
      <c r="CS717" s="622"/>
      <c r="CT717" s="612">
        <f t="shared" si="756"/>
        <v>0</v>
      </c>
      <c r="CU717" s="620">
        <f t="shared" si="726"/>
        <v>0</v>
      </c>
      <c r="CV717" s="612"/>
      <c r="CW717" s="621">
        <f t="shared" si="732"/>
        <v>0</v>
      </c>
      <c r="CX717" s="612"/>
      <c r="CY717" s="621">
        <f t="shared" si="733"/>
        <v>0</v>
      </c>
      <c r="CZ717" s="621">
        <f t="shared" si="734"/>
        <v>0</v>
      </c>
      <c r="DA717" s="621">
        <f t="shared" si="735"/>
        <v>0</v>
      </c>
      <c r="DB717" s="612"/>
      <c r="DC717" s="612">
        <f t="shared" si="742"/>
        <v>0</v>
      </c>
      <c r="DD717" s="620">
        <f t="shared" si="747"/>
        <v>0</v>
      </c>
      <c r="DE717" s="612"/>
      <c r="DF717" s="621">
        <f t="shared" si="748"/>
        <v>0</v>
      </c>
      <c r="DG717" s="612"/>
      <c r="DH717" s="621">
        <f t="shared" si="749"/>
        <v>0</v>
      </c>
      <c r="DI717" s="612"/>
      <c r="DJ717" s="612"/>
      <c r="DK717" s="612"/>
      <c r="DL717" s="612"/>
      <c r="DM717" s="612"/>
      <c r="DN717" s="612"/>
      <c r="DO717" s="612"/>
      <c r="DP717" s="612"/>
      <c r="DQ717" s="612"/>
      <c r="DR717" s="612"/>
      <c r="DS717" s="612"/>
      <c r="DU717" s="1945">
        <f t="shared" si="743"/>
        <v>12000</v>
      </c>
      <c r="DV717" s="1946">
        <f t="shared" si="699"/>
        <v>12000</v>
      </c>
      <c r="DW717" s="1946">
        <f t="shared" si="736"/>
        <v>12000</v>
      </c>
      <c r="DX717" s="1946">
        <f t="shared" si="750"/>
        <v>0</v>
      </c>
      <c r="DY717" s="1946">
        <f t="shared" si="751"/>
        <v>0</v>
      </c>
      <c r="EG717" s="1946"/>
    </row>
    <row r="718" spans="1:137" s="1944" customFormat="1" ht="37.5" hidden="1" customHeight="1" x14ac:dyDescent="0.25">
      <c r="A718" s="1937">
        <v>2026</v>
      </c>
      <c r="B718" s="606">
        <v>479</v>
      </c>
      <c r="C718" s="606" t="s">
        <v>58</v>
      </c>
      <c r="D718" s="606">
        <v>3000654</v>
      </c>
      <c r="E718" s="606">
        <v>5005023</v>
      </c>
      <c r="F718" s="606" t="s">
        <v>990</v>
      </c>
      <c r="G718" s="1937" t="s">
        <v>991</v>
      </c>
      <c r="H718" s="1937">
        <v>94</v>
      </c>
      <c r="I718" s="607" t="s">
        <v>992</v>
      </c>
      <c r="J718" s="608" t="s">
        <v>10</v>
      </c>
      <c r="K718" s="608" t="s">
        <v>60</v>
      </c>
      <c r="L718" s="606" t="str">
        <f t="shared" si="745"/>
        <v>2.3</v>
      </c>
      <c r="M718" s="1938" t="s">
        <v>62</v>
      </c>
      <c r="N718" s="609"/>
      <c r="O718" s="1937" t="s">
        <v>3486</v>
      </c>
      <c r="P718" s="1937" t="s">
        <v>65</v>
      </c>
      <c r="Q718" s="1939">
        <v>1</v>
      </c>
      <c r="R718" s="457">
        <v>6000</v>
      </c>
      <c r="S718" s="1937">
        <v>30</v>
      </c>
      <c r="T718" s="1937">
        <v>30</v>
      </c>
      <c r="U718" s="1937"/>
      <c r="V718" s="1937">
        <v>0</v>
      </c>
      <c r="W718" s="2000"/>
      <c r="X718" s="325"/>
      <c r="Y718" s="325"/>
      <c r="Z718" s="326"/>
      <c r="AA718" s="326"/>
      <c r="AB718" s="326"/>
      <c r="AC718" s="326"/>
      <c r="AD718" s="326"/>
      <c r="AE718" s="457">
        <f t="shared" si="703"/>
        <v>12000</v>
      </c>
      <c r="AF718" s="327">
        <f t="shared" si="754"/>
        <v>6000</v>
      </c>
      <c r="AG718" s="327">
        <f t="shared" si="755"/>
        <v>6000</v>
      </c>
      <c r="AH718" s="327">
        <f t="shared" si="714"/>
        <v>0</v>
      </c>
      <c r="AI718" s="327">
        <f t="shared" si="715"/>
        <v>0</v>
      </c>
      <c r="AJ718" s="327">
        <f t="shared" si="716"/>
        <v>0</v>
      </c>
      <c r="AK718" s="327">
        <f t="shared" si="717"/>
        <v>0</v>
      </c>
      <c r="AL718" s="327">
        <f t="shared" si="718"/>
        <v>0</v>
      </c>
      <c r="AM718" s="327">
        <f t="shared" si="719"/>
        <v>0</v>
      </c>
      <c r="AN718" s="327">
        <f t="shared" si="720"/>
        <v>0</v>
      </c>
      <c r="AO718" s="327">
        <f t="shared" si="721"/>
        <v>0</v>
      </c>
      <c r="AP718" s="327">
        <f t="shared" si="722"/>
        <v>0</v>
      </c>
      <c r="AQ718" s="327">
        <f t="shared" si="723"/>
        <v>0</v>
      </c>
      <c r="AR718" s="458"/>
      <c r="AS718" s="1941" t="s">
        <v>1763</v>
      </c>
      <c r="AT718" s="612"/>
      <c r="AU718" s="612"/>
      <c r="AV718" s="612"/>
      <c r="AW718" s="612"/>
      <c r="AX718" s="612"/>
      <c r="AY718" s="612"/>
      <c r="AZ718" s="612"/>
      <c r="BA718" s="613"/>
      <c r="BB718" s="614" t="s">
        <v>1021</v>
      </c>
      <c r="BC718" s="612"/>
      <c r="BD718" s="612"/>
      <c r="BE718" s="612"/>
      <c r="BF718" s="632"/>
      <c r="BG718" s="675"/>
      <c r="BH718" s="630"/>
      <c r="BI718" s="630"/>
      <c r="BJ718" s="612"/>
      <c r="BK718" s="630"/>
      <c r="BL718" s="874"/>
      <c r="BM718" s="874"/>
      <c r="BN718" s="630"/>
      <c r="BO718" s="630"/>
      <c r="BP718" s="630"/>
      <c r="BQ718" s="630"/>
      <c r="BR718" s="630"/>
      <c r="BT718" s="612"/>
      <c r="BU718" s="612"/>
      <c r="BV718" s="630"/>
      <c r="BW718" s="630"/>
      <c r="BX718" s="612"/>
      <c r="BY718" s="612"/>
      <c r="BZ718" s="612"/>
      <c r="CA718" s="619"/>
      <c r="CB718" s="612">
        <f t="shared" si="727"/>
        <v>30</v>
      </c>
      <c r="CC718" s="620">
        <f t="shared" si="728"/>
        <v>6000</v>
      </c>
      <c r="CD718" s="612"/>
      <c r="CE718" s="621">
        <f>(R718/30*CD718)*Q718</f>
        <v>0</v>
      </c>
      <c r="CF718" s="612"/>
      <c r="CG718" s="621">
        <f>(R718/30*CF718)*Q718</f>
        <v>0</v>
      </c>
      <c r="CH718" s="621">
        <f t="shared" si="746"/>
        <v>6000</v>
      </c>
      <c r="CI718" s="621">
        <f t="shared" si="752"/>
        <v>6000</v>
      </c>
      <c r="CJ718" s="619"/>
      <c r="CK718" s="612">
        <f t="shared" si="744"/>
        <v>30</v>
      </c>
      <c r="CL718" s="620">
        <f t="shared" si="725"/>
        <v>6000</v>
      </c>
      <c r="CM718" s="612"/>
      <c r="CN718" s="621">
        <f>(R718/30*CM718)*Q718</f>
        <v>0</v>
      </c>
      <c r="CO718" s="612"/>
      <c r="CP718" s="621">
        <f>(R718/30*CO718)*Q718</f>
        <v>0</v>
      </c>
      <c r="CQ718" s="621">
        <f t="shared" si="740"/>
        <v>6000</v>
      </c>
      <c r="CR718" s="621">
        <f t="shared" si="741"/>
        <v>0</v>
      </c>
      <c r="CS718" s="622"/>
      <c r="CT718" s="612">
        <f t="shared" si="756"/>
        <v>0</v>
      </c>
      <c r="CU718" s="620">
        <f t="shared" si="726"/>
        <v>0</v>
      </c>
      <c r="CV718" s="612"/>
      <c r="CW718" s="621">
        <f t="shared" si="732"/>
        <v>0</v>
      </c>
      <c r="CX718" s="612"/>
      <c r="CY718" s="621">
        <f t="shared" si="733"/>
        <v>0</v>
      </c>
      <c r="CZ718" s="621">
        <f t="shared" si="734"/>
        <v>0</v>
      </c>
      <c r="DA718" s="621">
        <f t="shared" si="735"/>
        <v>0</v>
      </c>
      <c r="DB718" s="612"/>
      <c r="DC718" s="612">
        <f t="shared" si="742"/>
        <v>0</v>
      </c>
      <c r="DD718" s="620">
        <f t="shared" si="747"/>
        <v>0</v>
      </c>
      <c r="DE718" s="612"/>
      <c r="DF718" s="621">
        <f t="shared" si="748"/>
        <v>0</v>
      </c>
      <c r="DG718" s="612"/>
      <c r="DH718" s="621">
        <f t="shared" si="749"/>
        <v>0</v>
      </c>
      <c r="DI718" s="612"/>
      <c r="DJ718" s="612"/>
      <c r="DK718" s="612"/>
      <c r="DL718" s="612"/>
      <c r="DM718" s="612"/>
      <c r="DN718" s="612"/>
      <c r="DO718" s="612"/>
      <c r="DP718" s="612"/>
      <c r="DQ718" s="612"/>
      <c r="DR718" s="612"/>
      <c r="DS718" s="612"/>
      <c r="DU718" s="1945">
        <f t="shared" si="743"/>
        <v>0</v>
      </c>
      <c r="DV718" s="1946">
        <f t="shared" si="699"/>
        <v>0</v>
      </c>
      <c r="DW718" s="1946">
        <f t="shared" si="736"/>
        <v>0</v>
      </c>
      <c r="DX718" s="1946">
        <f t="shared" si="750"/>
        <v>0</v>
      </c>
      <c r="DY718" s="1946">
        <f t="shared" si="751"/>
        <v>0</v>
      </c>
      <c r="EG718" s="1946"/>
    </row>
    <row r="719" spans="1:137" s="1944" customFormat="1" ht="37.5" hidden="1" customHeight="1" x14ac:dyDescent="0.25">
      <c r="A719" s="1937">
        <v>2026</v>
      </c>
      <c r="B719" s="606">
        <v>479</v>
      </c>
      <c r="C719" s="606" t="s">
        <v>58</v>
      </c>
      <c r="D719" s="606">
        <v>3000654</v>
      </c>
      <c r="E719" s="606">
        <v>5005023</v>
      </c>
      <c r="F719" s="606" t="s">
        <v>990</v>
      </c>
      <c r="G719" s="1937" t="s">
        <v>991</v>
      </c>
      <c r="H719" s="1937">
        <v>94</v>
      </c>
      <c r="I719" s="607" t="s">
        <v>992</v>
      </c>
      <c r="J719" s="608" t="s">
        <v>10</v>
      </c>
      <c r="K719" s="608" t="s">
        <v>60</v>
      </c>
      <c r="L719" s="606" t="str">
        <f t="shared" si="745"/>
        <v>2.3</v>
      </c>
      <c r="M719" s="1938" t="s">
        <v>62</v>
      </c>
      <c r="N719" s="609"/>
      <c r="O719" s="1937" t="s">
        <v>3500</v>
      </c>
      <c r="P719" s="1937" t="s">
        <v>65</v>
      </c>
      <c r="Q719" s="1939">
        <v>1</v>
      </c>
      <c r="R719" s="457">
        <v>7000</v>
      </c>
      <c r="S719" s="1937">
        <v>30</v>
      </c>
      <c r="T719" s="1937">
        <v>30</v>
      </c>
      <c r="U719" s="1937"/>
      <c r="V719" s="1937">
        <v>0</v>
      </c>
      <c r="W719" s="2000"/>
      <c r="X719" s="325"/>
      <c r="Y719" s="325"/>
      <c r="Z719" s="326"/>
      <c r="AA719" s="326"/>
      <c r="AB719" s="326"/>
      <c r="AC719" s="326"/>
      <c r="AD719" s="326"/>
      <c r="AE719" s="457">
        <f t="shared" si="703"/>
        <v>14000</v>
      </c>
      <c r="AF719" s="327">
        <f t="shared" si="754"/>
        <v>7000</v>
      </c>
      <c r="AG719" s="327">
        <f t="shared" si="755"/>
        <v>7000</v>
      </c>
      <c r="AH719" s="327">
        <f t="shared" si="714"/>
        <v>0</v>
      </c>
      <c r="AI719" s="327">
        <f t="shared" si="715"/>
        <v>0</v>
      </c>
      <c r="AJ719" s="327">
        <f t="shared" si="716"/>
        <v>0</v>
      </c>
      <c r="AK719" s="327">
        <f t="shared" si="717"/>
        <v>0</v>
      </c>
      <c r="AL719" s="327">
        <f t="shared" si="718"/>
        <v>0</v>
      </c>
      <c r="AM719" s="327">
        <f t="shared" si="719"/>
        <v>0</v>
      </c>
      <c r="AN719" s="327">
        <f t="shared" si="720"/>
        <v>0</v>
      </c>
      <c r="AO719" s="327">
        <f t="shared" si="721"/>
        <v>0</v>
      </c>
      <c r="AP719" s="327">
        <f t="shared" si="722"/>
        <v>0</v>
      </c>
      <c r="AQ719" s="327">
        <f t="shared" si="723"/>
        <v>0</v>
      </c>
      <c r="AR719" s="458">
        <f>+ROUNDUP(SUM(AF719:AQ719),0)</f>
        <v>14000</v>
      </c>
      <c r="AS719" s="1941" t="s">
        <v>1763</v>
      </c>
      <c r="AT719" s="612"/>
      <c r="AU719" s="612"/>
      <c r="AV719" s="612"/>
      <c r="AW719" s="612"/>
      <c r="AX719" s="612"/>
      <c r="AY719" s="612"/>
      <c r="AZ719" s="612"/>
      <c r="BA719" s="613"/>
      <c r="BB719" s="1942" t="s">
        <v>995</v>
      </c>
      <c r="BC719" s="612" t="s">
        <v>1818</v>
      </c>
      <c r="BD719" s="612" t="s">
        <v>1819</v>
      </c>
      <c r="BE719" s="612" t="s">
        <v>1828</v>
      </c>
      <c r="BF719" s="632">
        <v>46028</v>
      </c>
      <c r="BG719" s="612"/>
      <c r="BH719" s="925" t="s">
        <v>3501</v>
      </c>
      <c r="BI719" s="616" t="s">
        <v>1834</v>
      </c>
      <c r="BJ719" s="766"/>
      <c r="BK719" s="766"/>
      <c r="BL719" s="766"/>
      <c r="BM719" s="766"/>
      <c r="BN719" s="766"/>
      <c r="BO719" s="630"/>
      <c r="BP719" s="883"/>
      <c r="BQ719" s="2184"/>
      <c r="BR719" s="2184"/>
      <c r="BS719" s="2757" t="s">
        <v>1071</v>
      </c>
      <c r="BT719" s="657" t="s">
        <v>2462</v>
      </c>
      <c r="BU719" s="657" t="s">
        <v>3502</v>
      </c>
      <c r="BV719" s="638">
        <v>41053337</v>
      </c>
      <c r="BW719" s="639">
        <v>10410533371</v>
      </c>
      <c r="BX719" s="663">
        <v>7000</v>
      </c>
      <c r="BY719" s="618">
        <v>46028</v>
      </c>
      <c r="BZ719" s="629">
        <v>46081</v>
      </c>
      <c r="CA719" s="619"/>
      <c r="CB719" s="612">
        <f t="shared" si="727"/>
        <v>30</v>
      </c>
      <c r="CC719" s="620">
        <f t="shared" si="728"/>
        <v>7000</v>
      </c>
      <c r="CD719" s="612">
        <v>30</v>
      </c>
      <c r="CE719" s="621">
        <v>7000</v>
      </c>
      <c r="CF719" s="612">
        <v>30</v>
      </c>
      <c r="CG719" s="621">
        <v>7000</v>
      </c>
      <c r="CH719" s="621">
        <f t="shared" si="746"/>
        <v>0</v>
      </c>
      <c r="CI719" s="621">
        <f t="shared" si="752"/>
        <v>0</v>
      </c>
      <c r="CJ719" s="619"/>
      <c r="CK719" s="612">
        <f t="shared" si="744"/>
        <v>30</v>
      </c>
      <c r="CL719" s="620">
        <f t="shared" si="725"/>
        <v>7000</v>
      </c>
      <c r="CM719" s="612">
        <v>30</v>
      </c>
      <c r="CN719" s="621">
        <v>7000</v>
      </c>
      <c r="CO719" s="612">
        <v>30</v>
      </c>
      <c r="CP719" s="621">
        <v>7000</v>
      </c>
      <c r="CQ719" s="621">
        <f t="shared" si="740"/>
        <v>0</v>
      </c>
      <c r="CR719" s="621">
        <f t="shared" si="741"/>
        <v>7000</v>
      </c>
      <c r="CS719" s="622"/>
      <c r="CT719" s="612">
        <f t="shared" si="756"/>
        <v>0</v>
      </c>
      <c r="CU719" s="620">
        <f t="shared" si="726"/>
        <v>0</v>
      </c>
      <c r="CV719" s="612"/>
      <c r="CW719" s="621">
        <f t="shared" si="732"/>
        <v>0</v>
      </c>
      <c r="CX719" s="612"/>
      <c r="CY719" s="621">
        <f t="shared" si="733"/>
        <v>0</v>
      </c>
      <c r="CZ719" s="621">
        <f t="shared" si="734"/>
        <v>0</v>
      </c>
      <c r="DA719" s="621">
        <f t="shared" si="735"/>
        <v>0</v>
      </c>
      <c r="DB719" s="612"/>
      <c r="DC719" s="612">
        <f t="shared" si="742"/>
        <v>0</v>
      </c>
      <c r="DD719" s="620">
        <f t="shared" si="747"/>
        <v>0</v>
      </c>
      <c r="DE719" s="612"/>
      <c r="DF719" s="621">
        <f t="shared" si="748"/>
        <v>0</v>
      </c>
      <c r="DG719" s="612"/>
      <c r="DH719" s="621">
        <f t="shared" si="749"/>
        <v>0</v>
      </c>
      <c r="DI719" s="612"/>
      <c r="DJ719" s="612"/>
      <c r="DK719" s="612"/>
      <c r="DL719" s="612"/>
      <c r="DM719" s="612"/>
      <c r="DN719" s="612"/>
      <c r="DO719" s="612"/>
      <c r="DP719" s="612"/>
      <c r="DQ719" s="612"/>
      <c r="DR719" s="612"/>
      <c r="DS719" s="612"/>
      <c r="DU719" s="1945">
        <f t="shared" si="743"/>
        <v>14000</v>
      </c>
      <c r="DV719" s="1946">
        <f t="shared" si="699"/>
        <v>14000</v>
      </c>
      <c r="DW719" s="1946">
        <f t="shared" si="736"/>
        <v>14000</v>
      </c>
      <c r="DX719" s="1946">
        <f t="shared" si="750"/>
        <v>0</v>
      </c>
      <c r="DY719" s="1946">
        <f t="shared" si="751"/>
        <v>0</v>
      </c>
      <c r="EG719" s="1946"/>
    </row>
    <row r="720" spans="1:137" s="1944" customFormat="1" ht="37.5" hidden="1" customHeight="1" x14ac:dyDescent="0.25">
      <c r="A720" s="1937">
        <v>2026</v>
      </c>
      <c r="B720" s="606">
        <v>479</v>
      </c>
      <c r="C720" s="606" t="s">
        <v>58</v>
      </c>
      <c r="D720" s="606">
        <v>3000654</v>
      </c>
      <c r="E720" s="606">
        <v>5005023</v>
      </c>
      <c r="F720" s="606" t="s">
        <v>990</v>
      </c>
      <c r="G720" s="1937" t="s">
        <v>991</v>
      </c>
      <c r="H720" s="1937">
        <v>94</v>
      </c>
      <c r="I720" s="607" t="s">
        <v>992</v>
      </c>
      <c r="J720" s="608" t="s">
        <v>10</v>
      </c>
      <c r="K720" s="608" t="s">
        <v>60</v>
      </c>
      <c r="L720" s="606" t="str">
        <f t="shared" si="745"/>
        <v>2.3</v>
      </c>
      <c r="M720" s="1938" t="s">
        <v>62</v>
      </c>
      <c r="N720" s="609"/>
      <c r="O720" s="1937" t="s">
        <v>3500</v>
      </c>
      <c r="P720" s="1937" t="s">
        <v>65</v>
      </c>
      <c r="Q720" s="1939">
        <v>1</v>
      </c>
      <c r="R720" s="457">
        <v>7000</v>
      </c>
      <c r="S720" s="1937">
        <v>30</v>
      </c>
      <c r="T720" s="1937">
        <v>30</v>
      </c>
      <c r="U720" s="1937"/>
      <c r="V720" s="1937">
        <v>0</v>
      </c>
      <c r="W720" s="2000"/>
      <c r="X720" s="325"/>
      <c r="Y720" s="325"/>
      <c r="Z720" s="326"/>
      <c r="AA720" s="326"/>
      <c r="AB720" s="326"/>
      <c r="AC720" s="326"/>
      <c r="AD720" s="326"/>
      <c r="AE720" s="457">
        <f t="shared" si="703"/>
        <v>14000</v>
      </c>
      <c r="AF720" s="327">
        <f t="shared" si="754"/>
        <v>7000</v>
      </c>
      <c r="AG720" s="327">
        <f t="shared" si="755"/>
        <v>7000</v>
      </c>
      <c r="AH720" s="327">
        <f t="shared" si="714"/>
        <v>0</v>
      </c>
      <c r="AI720" s="327">
        <f t="shared" si="715"/>
        <v>0</v>
      </c>
      <c r="AJ720" s="327">
        <f t="shared" si="716"/>
        <v>0</v>
      </c>
      <c r="AK720" s="327">
        <f t="shared" si="717"/>
        <v>0</v>
      </c>
      <c r="AL720" s="327">
        <f t="shared" si="718"/>
        <v>0</v>
      </c>
      <c r="AM720" s="327">
        <f t="shared" si="719"/>
        <v>0</v>
      </c>
      <c r="AN720" s="327">
        <f t="shared" si="720"/>
        <v>0</v>
      </c>
      <c r="AO720" s="327">
        <f t="shared" si="721"/>
        <v>0</v>
      </c>
      <c r="AP720" s="327">
        <f t="shared" si="722"/>
        <v>0</v>
      </c>
      <c r="AQ720" s="327">
        <f t="shared" si="723"/>
        <v>0</v>
      </c>
      <c r="AR720" s="458">
        <f>+ROUNDUP(SUM(AF720:AQ720),0)</f>
        <v>14000</v>
      </c>
      <c r="AS720" s="1941" t="s">
        <v>1763</v>
      </c>
      <c r="AT720" s="612"/>
      <c r="AU720" s="612"/>
      <c r="AV720" s="612"/>
      <c r="AW720" s="612"/>
      <c r="AX720" s="612"/>
      <c r="AY720" s="612"/>
      <c r="AZ720" s="612"/>
      <c r="BA720" s="613"/>
      <c r="BB720" s="1942" t="s">
        <v>995</v>
      </c>
      <c r="BC720" s="612" t="s">
        <v>1818</v>
      </c>
      <c r="BD720" s="612" t="s">
        <v>1819</v>
      </c>
      <c r="BE720" s="612" t="s">
        <v>1828</v>
      </c>
      <c r="BF720" s="632">
        <v>46028</v>
      </c>
      <c r="BG720" s="612"/>
      <c r="BH720" s="925" t="s">
        <v>3503</v>
      </c>
      <c r="BI720" s="616" t="s">
        <v>1834</v>
      </c>
      <c r="BJ720" s="766"/>
      <c r="BK720" s="766"/>
      <c r="BL720" s="766"/>
      <c r="BM720" s="766"/>
      <c r="BN720" s="766"/>
      <c r="BO720" s="630"/>
      <c r="BP720" s="883"/>
      <c r="BQ720" s="2184"/>
      <c r="BR720" s="2184"/>
      <c r="BS720" s="2757" t="s">
        <v>1599</v>
      </c>
      <c r="BT720" s="657" t="s">
        <v>3504</v>
      </c>
      <c r="BU720" s="657" t="s">
        <v>1415</v>
      </c>
      <c r="BV720" s="638">
        <v>47150277</v>
      </c>
      <c r="BW720" s="639">
        <v>10471502770</v>
      </c>
      <c r="BX720" s="663">
        <v>7000</v>
      </c>
      <c r="BY720" s="618">
        <v>46028</v>
      </c>
      <c r="BZ720" s="629">
        <v>46081</v>
      </c>
      <c r="CA720" s="619"/>
      <c r="CB720" s="612">
        <f t="shared" si="727"/>
        <v>30</v>
      </c>
      <c r="CC720" s="620">
        <f t="shared" si="728"/>
        <v>7000</v>
      </c>
      <c r="CD720" s="612">
        <v>30</v>
      </c>
      <c r="CE720" s="621">
        <v>7000</v>
      </c>
      <c r="CF720" s="612">
        <v>30</v>
      </c>
      <c r="CG720" s="621">
        <v>7000</v>
      </c>
      <c r="CH720" s="621">
        <f t="shared" si="746"/>
        <v>0</v>
      </c>
      <c r="CI720" s="621">
        <f t="shared" si="752"/>
        <v>0</v>
      </c>
      <c r="CJ720" s="619"/>
      <c r="CK720" s="612">
        <f t="shared" si="744"/>
        <v>30</v>
      </c>
      <c r="CL720" s="620">
        <f t="shared" si="725"/>
        <v>7000</v>
      </c>
      <c r="CM720" s="612">
        <v>30</v>
      </c>
      <c r="CN720" s="621">
        <v>7000</v>
      </c>
      <c r="CO720" s="612">
        <v>30</v>
      </c>
      <c r="CP720" s="621">
        <v>7000</v>
      </c>
      <c r="CQ720" s="621">
        <f t="shared" si="740"/>
        <v>0</v>
      </c>
      <c r="CR720" s="621">
        <f t="shared" si="741"/>
        <v>7000</v>
      </c>
      <c r="CS720" s="622"/>
      <c r="CT720" s="612">
        <f t="shared" si="756"/>
        <v>0</v>
      </c>
      <c r="CU720" s="620">
        <f t="shared" si="726"/>
        <v>0</v>
      </c>
      <c r="CV720" s="612"/>
      <c r="CW720" s="621">
        <f t="shared" si="732"/>
        <v>0</v>
      </c>
      <c r="CX720" s="612"/>
      <c r="CY720" s="621">
        <f t="shared" si="733"/>
        <v>0</v>
      </c>
      <c r="CZ720" s="621">
        <f t="shared" si="734"/>
        <v>0</v>
      </c>
      <c r="DA720" s="621">
        <f t="shared" si="735"/>
        <v>0</v>
      </c>
      <c r="DB720" s="612"/>
      <c r="DC720" s="612">
        <f t="shared" si="742"/>
        <v>0</v>
      </c>
      <c r="DD720" s="620">
        <f t="shared" si="747"/>
        <v>0</v>
      </c>
      <c r="DE720" s="612"/>
      <c r="DF720" s="621">
        <f t="shared" si="748"/>
        <v>0</v>
      </c>
      <c r="DG720" s="612"/>
      <c r="DH720" s="621">
        <f t="shared" si="749"/>
        <v>0</v>
      </c>
      <c r="DI720" s="612"/>
      <c r="DJ720" s="612"/>
      <c r="DK720" s="612"/>
      <c r="DL720" s="612"/>
      <c r="DM720" s="612"/>
      <c r="DN720" s="612"/>
      <c r="DO720" s="612"/>
      <c r="DP720" s="612"/>
      <c r="DQ720" s="612"/>
      <c r="DR720" s="612"/>
      <c r="DS720" s="612"/>
      <c r="DU720" s="1945">
        <f t="shared" si="743"/>
        <v>14000</v>
      </c>
      <c r="DV720" s="1946">
        <f t="shared" si="699"/>
        <v>14000</v>
      </c>
      <c r="DW720" s="1946">
        <f t="shared" si="736"/>
        <v>14000</v>
      </c>
      <c r="DX720" s="1946">
        <f t="shared" si="750"/>
        <v>0</v>
      </c>
      <c r="DY720" s="1946">
        <f t="shared" si="751"/>
        <v>0</v>
      </c>
      <c r="EG720" s="1946"/>
    </row>
    <row r="721" spans="1:137" s="1944" customFormat="1" ht="37.5" hidden="1" customHeight="1" x14ac:dyDescent="0.25">
      <c r="A721" s="1937">
        <v>2026</v>
      </c>
      <c r="B721" s="606">
        <v>479</v>
      </c>
      <c r="C721" s="606" t="s">
        <v>58</v>
      </c>
      <c r="D721" s="606">
        <v>3000654</v>
      </c>
      <c r="E721" s="606">
        <v>5005023</v>
      </c>
      <c r="F721" s="606" t="s">
        <v>990</v>
      </c>
      <c r="G721" s="1937" t="s">
        <v>991</v>
      </c>
      <c r="H721" s="1937">
        <v>94</v>
      </c>
      <c r="I721" s="607" t="s">
        <v>992</v>
      </c>
      <c r="J721" s="608" t="s">
        <v>10</v>
      </c>
      <c r="K721" s="608" t="s">
        <v>60</v>
      </c>
      <c r="L721" s="606" t="str">
        <f t="shared" si="745"/>
        <v>2.3</v>
      </c>
      <c r="M721" s="1938" t="s">
        <v>62</v>
      </c>
      <c r="N721" s="609"/>
      <c r="O721" s="1937" t="s">
        <v>3500</v>
      </c>
      <c r="P721" s="1937" t="s">
        <v>65</v>
      </c>
      <c r="Q721" s="1939">
        <v>1</v>
      </c>
      <c r="R721" s="457">
        <v>7000</v>
      </c>
      <c r="S721" s="1937">
        <v>30</v>
      </c>
      <c r="T721" s="1937">
        <v>30</v>
      </c>
      <c r="U721" s="1937"/>
      <c r="V721" s="1937">
        <v>0</v>
      </c>
      <c r="W721" s="2000"/>
      <c r="X721" s="325"/>
      <c r="Y721" s="325"/>
      <c r="Z721" s="326"/>
      <c r="AA721" s="326"/>
      <c r="AB721" s="326"/>
      <c r="AC721" s="326"/>
      <c r="AD721" s="326"/>
      <c r="AE721" s="457">
        <f t="shared" si="703"/>
        <v>14000</v>
      </c>
      <c r="AF721" s="327">
        <f t="shared" si="754"/>
        <v>7000</v>
      </c>
      <c r="AG721" s="327">
        <f t="shared" si="755"/>
        <v>7000</v>
      </c>
      <c r="AH721" s="327">
        <f t="shared" si="714"/>
        <v>0</v>
      </c>
      <c r="AI721" s="327">
        <f t="shared" si="715"/>
        <v>0</v>
      </c>
      <c r="AJ721" s="327">
        <f t="shared" si="716"/>
        <v>0</v>
      </c>
      <c r="AK721" s="327">
        <f t="shared" si="717"/>
        <v>0</v>
      </c>
      <c r="AL721" s="327">
        <f t="shared" si="718"/>
        <v>0</v>
      </c>
      <c r="AM721" s="327">
        <f t="shared" si="719"/>
        <v>0</v>
      </c>
      <c r="AN721" s="327">
        <f t="shared" si="720"/>
        <v>0</v>
      </c>
      <c r="AO721" s="327">
        <f t="shared" si="721"/>
        <v>0</v>
      </c>
      <c r="AP721" s="327">
        <f t="shared" si="722"/>
        <v>0</v>
      </c>
      <c r="AQ721" s="327">
        <f t="shared" si="723"/>
        <v>0</v>
      </c>
      <c r="AR721" s="458">
        <f>+ROUNDUP(SUM(AF721:AQ721),0)</f>
        <v>14000</v>
      </c>
      <c r="AS721" s="1941" t="s">
        <v>1763</v>
      </c>
      <c r="AT721" s="612"/>
      <c r="AU721" s="612"/>
      <c r="AV721" s="612"/>
      <c r="AW721" s="612"/>
      <c r="AX721" s="612"/>
      <c r="AY721" s="612"/>
      <c r="AZ721" s="612"/>
      <c r="BA721" s="613"/>
      <c r="BB721" s="1942" t="s">
        <v>995</v>
      </c>
      <c r="BC721" s="612" t="s">
        <v>1818</v>
      </c>
      <c r="BD721" s="612" t="s">
        <v>1819</v>
      </c>
      <c r="BE721" s="612" t="s">
        <v>1828</v>
      </c>
      <c r="BF721" s="632">
        <v>46028</v>
      </c>
      <c r="BG721" s="612"/>
      <c r="BH721" s="925" t="s">
        <v>3505</v>
      </c>
      <c r="BI721" s="616" t="s">
        <v>1834</v>
      </c>
      <c r="BJ721" s="766"/>
      <c r="BK721" s="766"/>
      <c r="BL721" s="766"/>
      <c r="BM721" s="766"/>
      <c r="BN721" s="766"/>
      <c r="BO721" s="630"/>
      <c r="BP721" s="883"/>
      <c r="BQ721" s="2184"/>
      <c r="BR721" s="2184"/>
      <c r="BS721" s="2757" t="s">
        <v>3506</v>
      </c>
      <c r="BT721" s="657" t="s">
        <v>2913</v>
      </c>
      <c r="BU721" s="657" t="s">
        <v>3507</v>
      </c>
      <c r="BV721" s="638">
        <v>70305766</v>
      </c>
      <c r="BW721" s="639">
        <v>10703057662</v>
      </c>
      <c r="BX721" s="663">
        <v>7000</v>
      </c>
      <c r="BY721" s="618">
        <v>46028</v>
      </c>
      <c r="BZ721" s="629">
        <v>46081</v>
      </c>
      <c r="CA721" s="619"/>
      <c r="CB721" s="612">
        <f t="shared" si="727"/>
        <v>30</v>
      </c>
      <c r="CC721" s="620">
        <f t="shared" si="728"/>
        <v>7000</v>
      </c>
      <c r="CD721" s="612">
        <v>30</v>
      </c>
      <c r="CE721" s="621">
        <v>7000</v>
      </c>
      <c r="CF721" s="612">
        <v>30</v>
      </c>
      <c r="CG721" s="621">
        <v>7000</v>
      </c>
      <c r="CH721" s="621">
        <f t="shared" si="746"/>
        <v>0</v>
      </c>
      <c r="CI721" s="621">
        <f t="shared" si="752"/>
        <v>0</v>
      </c>
      <c r="CJ721" s="619"/>
      <c r="CK721" s="612">
        <f t="shared" si="744"/>
        <v>30</v>
      </c>
      <c r="CL721" s="620">
        <f t="shared" si="725"/>
        <v>7000</v>
      </c>
      <c r="CM721" s="612">
        <v>30</v>
      </c>
      <c r="CN721" s="621">
        <v>7000</v>
      </c>
      <c r="CO721" s="612">
        <v>30</v>
      </c>
      <c r="CP721" s="621">
        <v>7000</v>
      </c>
      <c r="CQ721" s="621">
        <f t="shared" si="740"/>
        <v>0</v>
      </c>
      <c r="CR721" s="621">
        <f t="shared" si="741"/>
        <v>7000</v>
      </c>
      <c r="CS721" s="622"/>
      <c r="CT721" s="612">
        <f t="shared" si="756"/>
        <v>0</v>
      </c>
      <c r="CU721" s="620">
        <f t="shared" si="726"/>
        <v>0</v>
      </c>
      <c r="CV721" s="612"/>
      <c r="CW721" s="621">
        <f t="shared" si="732"/>
        <v>0</v>
      </c>
      <c r="CX721" s="612"/>
      <c r="CY721" s="621">
        <f t="shared" si="733"/>
        <v>0</v>
      </c>
      <c r="CZ721" s="621">
        <f t="shared" si="734"/>
        <v>0</v>
      </c>
      <c r="DA721" s="621">
        <f t="shared" si="735"/>
        <v>0</v>
      </c>
      <c r="DB721" s="612"/>
      <c r="DC721" s="612">
        <f t="shared" si="742"/>
        <v>0</v>
      </c>
      <c r="DD721" s="620">
        <f t="shared" si="747"/>
        <v>0</v>
      </c>
      <c r="DE721" s="612"/>
      <c r="DF721" s="621">
        <f t="shared" si="748"/>
        <v>0</v>
      </c>
      <c r="DG721" s="612"/>
      <c r="DH721" s="621">
        <f t="shared" si="749"/>
        <v>0</v>
      </c>
      <c r="DI721" s="612"/>
      <c r="DJ721" s="612"/>
      <c r="DK721" s="612"/>
      <c r="DL721" s="612"/>
      <c r="DM721" s="612"/>
      <c r="DN721" s="612"/>
      <c r="DO721" s="612"/>
      <c r="DP721" s="612"/>
      <c r="DQ721" s="612"/>
      <c r="DR721" s="612"/>
      <c r="DS721" s="612"/>
      <c r="DU721" s="1945">
        <f t="shared" si="743"/>
        <v>14000</v>
      </c>
      <c r="DV721" s="1946">
        <f t="shared" si="699"/>
        <v>14000</v>
      </c>
      <c r="DW721" s="1946">
        <f t="shared" si="736"/>
        <v>14000</v>
      </c>
      <c r="DX721" s="1946">
        <f t="shared" si="750"/>
        <v>0</v>
      </c>
      <c r="DY721" s="1946">
        <f t="shared" si="751"/>
        <v>0</v>
      </c>
      <c r="EG721" s="1946"/>
    </row>
    <row r="722" spans="1:137" s="1944" customFormat="1" ht="37.5" hidden="1" customHeight="1" x14ac:dyDescent="0.25">
      <c r="A722" s="1937">
        <v>2026</v>
      </c>
      <c r="B722" s="606">
        <v>479</v>
      </c>
      <c r="C722" s="606" t="s">
        <v>58</v>
      </c>
      <c r="D722" s="606">
        <v>3000654</v>
      </c>
      <c r="E722" s="606">
        <v>5005023</v>
      </c>
      <c r="F722" s="606" t="s">
        <v>990</v>
      </c>
      <c r="G722" s="1937" t="s">
        <v>991</v>
      </c>
      <c r="H722" s="1937">
        <v>94</v>
      </c>
      <c r="I722" s="607" t="s">
        <v>992</v>
      </c>
      <c r="J722" s="608" t="s">
        <v>10</v>
      </c>
      <c r="K722" s="608" t="s">
        <v>60</v>
      </c>
      <c r="L722" s="606" t="str">
        <f t="shared" si="745"/>
        <v>2.3</v>
      </c>
      <c r="M722" s="1938" t="s">
        <v>62</v>
      </c>
      <c r="N722" s="609"/>
      <c r="O722" s="1937" t="s">
        <v>3500</v>
      </c>
      <c r="P722" s="1937" t="s">
        <v>65</v>
      </c>
      <c r="Q722" s="1939">
        <v>1</v>
      </c>
      <c r="R722" s="457">
        <v>7000</v>
      </c>
      <c r="S722" s="1937">
        <v>30</v>
      </c>
      <c r="T722" s="1937">
        <v>30</v>
      </c>
      <c r="U722" s="1937"/>
      <c r="V722" s="1937">
        <v>0</v>
      </c>
      <c r="W722" s="2000"/>
      <c r="X722" s="325"/>
      <c r="Y722" s="325"/>
      <c r="Z722" s="326"/>
      <c r="AA722" s="326"/>
      <c r="AB722" s="326"/>
      <c r="AC722" s="326"/>
      <c r="AD722" s="326"/>
      <c r="AE722" s="457">
        <f t="shared" si="703"/>
        <v>14000</v>
      </c>
      <c r="AF722" s="327">
        <f t="shared" si="754"/>
        <v>7000</v>
      </c>
      <c r="AG722" s="327">
        <f t="shared" si="755"/>
        <v>7000</v>
      </c>
      <c r="AH722" s="327">
        <f t="shared" si="714"/>
        <v>0</v>
      </c>
      <c r="AI722" s="327">
        <f t="shared" si="715"/>
        <v>0</v>
      </c>
      <c r="AJ722" s="327">
        <f t="shared" si="716"/>
        <v>0</v>
      </c>
      <c r="AK722" s="327">
        <f t="shared" si="717"/>
        <v>0</v>
      </c>
      <c r="AL722" s="327">
        <f t="shared" si="718"/>
        <v>0</v>
      </c>
      <c r="AM722" s="327">
        <f t="shared" si="719"/>
        <v>0</v>
      </c>
      <c r="AN722" s="327">
        <f t="shared" si="720"/>
        <v>0</v>
      </c>
      <c r="AO722" s="327">
        <f t="shared" si="721"/>
        <v>0</v>
      </c>
      <c r="AP722" s="327">
        <f t="shared" si="722"/>
        <v>0</v>
      </c>
      <c r="AQ722" s="327">
        <f t="shared" si="723"/>
        <v>0</v>
      </c>
      <c r="AR722" s="458">
        <f>+ROUNDUP(SUM(AF722:AQ722),0)</f>
        <v>14000</v>
      </c>
      <c r="AS722" s="1941" t="s">
        <v>1763</v>
      </c>
      <c r="AT722" s="612"/>
      <c r="AU722" s="612"/>
      <c r="AV722" s="612"/>
      <c r="AW722" s="612"/>
      <c r="AX722" s="612"/>
      <c r="AY722" s="612"/>
      <c r="AZ722" s="612"/>
      <c r="BA722" s="613"/>
      <c r="BB722" s="1942" t="s">
        <v>995</v>
      </c>
      <c r="BC722" s="612" t="s">
        <v>1818</v>
      </c>
      <c r="BD722" s="612" t="s">
        <v>1819</v>
      </c>
      <c r="BE722" s="612" t="s">
        <v>1828</v>
      </c>
      <c r="BF722" s="632">
        <v>46028</v>
      </c>
      <c r="BG722" s="612"/>
      <c r="BH722" s="925" t="s">
        <v>3508</v>
      </c>
      <c r="BI722" s="925" t="s">
        <v>1821</v>
      </c>
      <c r="BJ722" s="766"/>
      <c r="BK722" s="766"/>
      <c r="BL722" s="766"/>
      <c r="BM722" s="766"/>
      <c r="BN722" s="766"/>
      <c r="BO722" s="630"/>
      <c r="BP722" s="883"/>
      <c r="BQ722" s="2184"/>
      <c r="BR722" s="2184"/>
      <c r="BS722" s="2757" t="s">
        <v>2532</v>
      </c>
      <c r="BT722" s="657" t="s">
        <v>3509</v>
      </c>
      <c r="BU722" s="657" t="s">
        <v>3510</v>
      </c>
      <c r="BV722" s="638">
        <v>46728513</v>
      </c>
      <c r="BW722" s="639">
        <v>10467285136</v>
      </c>
      <c r="BX722" s="663">
        <v>7000</v>
      </c>
      <c r="BY722" s="618">
        <v>46028</v>
      </c>
      <c r="BZ722" s="629">
        <v>46081</v>
      </c>
      <c r="CA722" s="619"/>
      <c r="CB722" s="611">
        <f t="shared" si="727"/>
        <v>30</v>
      </c>
      <c r="CC722" s="678">
        <f t="shared" si="728"/>
        <v>7000</v>
      </c>
      <c r="CD722" s="611">
        <v>30</v>
      </c>
      <c r="CE722" s="651">
        <v>7000</v>
      </c>
      <c r="CF722" s="611">
        <v>30</v>
      </c>
      <c r="CG722" s="651">
        <f>(R722/30*CF722)*Q722</f>
        <v>7000</v>
      </c>
      <c r="CH722" s="651">
        <f t="shared" si="746"/>
        <v>0</v>
      </c>
      <c r="CI722" s="651">
        <f t="shared" si="752"/>
        <v>0</v>
      </c>
      <c r="CJ722" s="619"/>
      <c r="CK722" s="611">
        <f t="shared" si="744"/>
        <v>30</v>
      </c>
      <c r="CL722" s="678">
        <f t="shared" si="725"/>
        <v>7000</v>
      </c>
      <c r="CM722" s="611">
        <v>30</v>
      </c>
      <c r="CN722" s="651">
        <f>(R722/30*CM722)*Q722</f>
        <v>7000</v>
      </c>
      <c r="CO722" s="611">
        <v>30</v>
      </c>
      <c r="CP722" s="651">
        <v>7000</v>
      </c>
      <c r="CQ722" s="621">
        <f t="shared" si="740"/>
        <v>0</v>
      </c>
      <c r="CR722" s="651">
        <f t="shared" si="741"/>
        <v>7000</v>
      </c>
      <c r="CS722" s="622"/>
      <c r="CT722" s="612">
        <f t="shared" si="756"/>
        <v>0</v>
      </c>
      <c r="CU722" s="620">
        <f t="shared" si="726"/>
        <v>0</v>
      </c>
      <c r="CV722" s="612"/>
      <c r="CW722" s="621">
        <f t="shared" si="732"/>
        <v>0</v>
      </c>
      <c r="CX722" s="612"/>
      <c r="CY722" s="621">
        <f t="shared" si="733"/>
        <v>0</v>
      </c>
      <c r="CZ722" s="621">
        <f t="shared" si="734"/>
        <v>0</v>
      </c>
      <c r="DA722" s="621">
        <f t="shared" si="735"/>
        <v>0</v>
      </c>
      <c r="DB722" s="612"/>
      <c r="DC722" s="612">
        <f t="shared" si="742"/>
        <v>0</v>
      </c>
      <c r="DD722" s="620">
        <f t="shared" si="747"/>
        <v>0</v>
      </c>
      <c r="DE722" s="612"/>
      <c r="DF722" s="621">
        <f t="shared" si="748"/>
        <v>0</v>
      </c>
      <c r="DG722" s="612"/>
      <c r="DH722" s="621">
        <f t="shared" si="749"/>
        <v>0</v>
      </c>
      <c r="DI722" s="612"/>
      <c r="DJ722" s="612"/>
      <c r="DK722" s="612"/>
      <c r="DL722" s="612"/>
      <c r="DM722" s="612"/>
      <c r="DN722" s="612"/>
      <c r="DO722" s="612"/>
      <c r="DP722" s="612"/>
      <c r="DQ722" s="612"/>
      <c r="DR722" s="612"/>
      <c r="DS722" s="612"/>
      <c r="DU722" s="1945">
        <f t="shared" si="743"/>
        <v>14000</v>
      </c>
      <c r="DV722" s="1946">
        <f t="shared" si="699"/>
        <v>14000</v>
      </c>
      <c r="DW722" s="1946">
        <f t="shared" si="736"/>
        <v>14000</v>
      </c>
      <c r="DX722" s="1946">
        <f t="shared" si="750"/>
        <v>0</v>
      </c>
      <c r="DY722" s="1946">
        <f t="shared" si="751"/>
        <v>0</v>
      </c>
      <c r="EB722" s="2045" t="s">
        <v>2147</v>
      </c>
      <c r="EC722" s="2035" t="s">
        <v>3511</v>
      </c>
      <c r="EG722" s="1946"/>
    </row>
    <row r="723" spans="1:137" s="1944" customFormat="1" ht="37.5" hidden="1" customHeight="1" x14ac:dyDescent="0.25">
      <c r="A723" s="1937">
        <v>2026</v>
      </c>
      <c r="B723" s="606">
        <v>479</v>
      </c>
      <c r="C723" s="606" t="s">
        <v>58</v>
      </c>
      <c r="D723" s="606">
        <v>3000654</v>
      </c>
      <c r="E723" s="606">
        <v>5005023</v>
      </c>
      <c r="F723" s="606" t="s">
        <v>990</v>
      </c>
      <c r="G723" s="1937" t="s">
        <v>991</v>
      </c>
      <c r="H723" s="1937">
        <v>94</v>
      </c>
      <c r="I723" s="607" t="s">
        <v>992</v>
      </c>
      <c r="J723" s="608" t="s">
        <v>10</v>
      </c>
      <c r="K723" s="608" t="s">
        <v>60</v>
      </c>
      <c r="L723" s="606" t="str">
        <f t="shared" si="745"/>
        <v>2.3</v>
      </c>
      <c r="M723" s="1938" t="s">
        <v>62</v>
      </c>
      <c r="N723" s="609"/>
      <c r="O723" s="2204" t="s">
        <v>3512</v>
      </c>
      <c r="P723" s="1937" t="s">
        <v>65</v>
      </c>
      <c r="Q723" s="1939">
        <v>1</v>
      </c>
      <c r="R723" s="457">
        <v>4000</v>
      </c>
      <c r="S723" s="1937">
        <v>30</v>
      </c>
      <c r="T723" s="1937">
        <v>30</v>
      </c>
      <c r="U723" s="1937"/>
      <c r="V723" s="1937">
        <v>0</v>
      </c>
      <c r="W723" s="2000"/>
      <c r="X723" s="325"/>
      <c r="Y723" s="325"/>
      <c r="Z723" s="326"/>
      <c r="AA723" s="326"/>
      <c r="AB723" s="326"/>
      <c r="AC723" s="326"/>
      <c r="AD723" s="326"/>
      <c r="AE723" s="457">
        <f t="shared" si="703"/>
        <v>8000</v>
      </c>
      <c r="AF723" s="327">
        <f>+$R723*(S723/30)</f>
        <v>4000</v>
      </c>
      <c r="AG723" s="327">
        <f>+$R723*(T723/30)</f>
        <v>4000</v>
      </c>
      <c r="AH723" s="327">
        <f t="shared" si="714"/>
        <v>0</v>
      </c>
      <c r="AI723" s="327">
        <f t="shared" si="715"/>
        <v>0</v>
      </c>
      <c r="AJ723" s="327">
        <f t="shared" si="716"/>
        <v>0</v>
      </c>
      <c r="AK723" s="327">
        <f t="shared" si="717"/>
        <v>0</v>
      </c>
      <c r="AL723" s="327">
        <f t="shared" si="718"/>
        <v>0</v>
      </c>
      <c r="AM723" s="327">
        <f t="shared" si="719"/>
        <v>0</v>
      </c>
      <c r="AN723" s="327">
        <f t="shared" si="720"/>
        <v>0</v>
      </c>
      <c r="AO723" s="327">
        <f t="shared" si="721"/>
        <v>0</v>
      </c>
      <c r="AP723" s="327">
        <f t="shared" si="722"/>
        <v>0</v>
      </c>
      <c r="AQ723" s="327">
        <f t="shared" si="723"/>
        <v>0</v>
      </c>
      <c r="AR723" s="458">
        <f>+ROUNDUP(SUM(AF723:AQ723),0)-8000</f>
        <v>0</v>
      </c>
      <c r="AS723" s="1941" t="s">
        <v>1763</v>
      </c>
      <c r="AT723" s="612"/>
      <c r="AU723" s="613" t="s">
        <v>1846</v>
      </c>
      <c r="AV723" s="613" t="s">
        <v>1847</v>
      </c>
      <c r="AW723" s="613"/>
      <c r="AX723" s="613" t="s">
        <v>1848</v>
      </c>
      <c r="AY723" s="624">
        <v>46066</v>
      </c>
      <c r="AZ723" s="612"/>
      <c r="BA723" s="613" t="s">
        <v>1817</v>
      </c>
      <c r="BB723" s="1942" t="s">
        <v>1018</v>
      </c>
      <c r="BC723" s="612"/>
      <c r="BD723" s="612"/>
      <c r="BE723" s="612"/>
      <c r="BF723" s="632"/>
      <c r="BG723" s="675"/>
      <c r="BH723" s="630"/>
      <c r="BI723" s="630"/>
      <c r="BJ723" s="612"/>
      <c r="BK723" s="630"/>
      <c r="BL723" s="874"/>
      <c r="BM723" s="874"/>
      <c r="BN723" s="630"/>
      <c r="BO723" s="630"/>
      <c r="BP723" s="630"/>
      <c r="BQ723" s="2174"/>
      <c r="BR723" s="2174"/>
      <c r="BT723" s="612"/>
      <c r="BU723" s="612"/>
      <c r="BV723" s="630"/>
      <c r="BW723" s="630"/>
      <c r="BX723" s="612"/>
      <c r="BY723" s="612"/>
      <c r="BZ723" s="612"/>
      <c r="CA723" s="619"/>
      <c r="CB723" s="612">
        <f t="shared" si="727"/>
        <v>30</v>
      </c>
      <c r="CC723" s="620">
        <f t="shared" si="728"/>
        <v>4000</v>
      </c>
      <c r="CD723" s="612"/>
      <c r="CE723" s="621">
        <f>(R723/30*CD723)*Q723</f>
        <v>0</v>
      </c>
      <c r="CF723" s="612"/>
      <c r="CG723" s="621">
        <f>(R723/30*CF723)*Q723</f>
        <v>0</v>
      </c>
      <c r="CH723" s="621">
        <f t="shared" si="746"/>
        <v>4000</v>
      </c>
      <c r="CI723" s="621">
        <f t="shared" si="752"/>
        <v>4000</v>
      </c>
      <c r="CJ723" s="619"/>
      <c r="CK723" s="612">
        <f t="shared" si="744"/>
        <v>30</v>
      </c>
      <c r="CL723" s="620">
        <f t="shared" si="725"/>
        <v>4000</v>
      </c>
      <c r="CM723" s="612"/>
      <c r="CN723" s="621">
        <f>(R723/30*CM723)*Q723</f>
        <v>0</v>
      </c>
      <c r="CO723" s="612"/>
      <c r="CP723" s="621">
        <f>(R723/30*CO723)*Q723</f>
        <v>0</v>
      </c>
      <c r="CQ723" s="621">
        <f t="shared" si="740"/>
        <v>4000</v>
      </c>
      <c r="CR723" s="621">
        <f t="shared" si="741"/>
        <v>0</v>
      </c>
      <c r="CS723" s="622"/>
      <c r="CT723" s="612">
        <f t="shared" si="756"/>
        <v>0</v>
      </c>
      <c r="CU723" s="620">
        <f t="shared" si="726"/>
        <v>0</v>
      </c>
      <c r="CV723" s="612"/>
      <c r="CW723" s="621">
        <f t="shared" si="732"/>
        <v>0</v>
      </c>
      <c r="CX723" s="612"/>
      <c r="CY723" s="621">
        <f t="shared" si="733"/>
        <v>0</v>
      </c>
      <c r="CZ723" s="621">
        <f t="shared" si="734"/>
        <v>0</v>
      </c>
      <c r="DA723" s="621">
        <f t="shared" si="735"/>
        <v>0</v>
      </c>
      <c r="DB723" s="612"/>
      <c r="DC723" s="612">
        <f t="shared" si="742"/>
        <v>0</v>
      </c>
      <c r="DD723" s="620">
        <f t="shared" si="747"/>
        <v>0</v>
      </c>
      <c r="DE723" s="612"/>
      <c r="DF723" s="621">
        <f t="shared" si="748"/>
        <v>0</v>
      </c>
      <c r="DG723" s="612"/>
      <c r="DH723" s="621">
        <f t="shared" si="749"/>
        <v>0</v>
      </c>
      <c r="DI723" s="612"/>
      <c r="DJ723" s="612"/>
      <c r="DK723" s="612"/>
      <c r="DL723" s="612"/>
      <c r="DM723" s="612"/>
      <c r="DN723" s="612"/>
      <c r="DO723" s="612"/>
      <c r="DP723" s="612"/>
      <c r="DQ723" s="612"/>
      <c r="DR723" s="612"/>
      <c r="DS723" s="612"/>
      <c r="DU723" s="1945">
        <f t="shared" si="743"/>
        <v>0</v>
      </c>
      <c r="DV723" s="1946">
        <f t="shared" si="699"/>
        <v>0</v>
      </c>
      <c r="DW723" s="1946">
        <f t="shared" si="736"/>
        <v>0</v>
      </c>
      <c r="DX723" s="1946">
        <f t="shared" si="750"/>
        <v>0</v>
      </c>
      <c r="DY723" s="1946">
        <f t="shared" si="751"/>
        <v>0</v>
      </c>
      <c r="EC723" s="2035" t="s">
        <v>1826</v>
      </c>
      <c r="ED723" s="1946">
        <f>DX723</f>
        <v>0</v>
      </c>
      <c r="EE723" s="2035" t="s">
        <v>1826</v>
      </c>
      <c r="EG723" s="1946"/>
    </row>
    <row r="724" spans="1:137" s="1944" customFormat="1" ht="37.5" hidden="1" customHeight="1" x14ac:dyDescent="0.25">
      <c r="A724" s="1937">
        <v>2026</v>
      </c>
      <c r="B724" s="606">
        <v>479</v>
      </c>
      <c r="C724" s="606" t="s">
        <v>58</v>
      </c>
      <c r="D724" s="606">
        <v>3000654</v>
      </c>
      <c r="E724" s="606">
        <v>5005023</v>
      </c>
      <c r="F724" s="606" t="s">
        <v>990</v>
      </c>
      <c r="G724" s="1937" t="s">
        <v>991</v>
      </c>
      <c r="H724" s="1937">
        <v>94</v>
      </c>
      <c r="I724" s="607" t="s">
        <v>992</v>
      </c>
      <c r="J724" s="608" t="s">
        <v>10</v>
      </c>
      <c r="K724" s="608" t="s">
        <v>60</v>
      </c>
      <c r="L724" s="606" t="str">
        <f t="shared" si="745"/>
        <v>2.3</v>
      </c>
      <c r="M724" s="1938" t="s">
        <v>62</v>
      </c>
      <c r="N724" s="609"/>
      <c r="O724" s="1937" t="s">
        <v>3513</v>
      </c>
      <c r="P724" s="1937" t="s">
        <v>65</v>
      </c>
      <c r="Q724" s="1939">
        <v>1</v>
      </c>
      <c r="R724" s="457">
        <v>9000</v>
      </c>
      <c r="S724" s="1937">
        <v>30</v>
      </c>
      <c r="T724" s="1937">
        <v>30</v>
      </c>
      <c r="U724" s="1937"/>
      <c r="V724" s="1937">
        <v>0</v>
      </c>
      <c r="W724" s="2000"/>
      <c r="X724" s="325"/>
      <c r="Y724" s="325"/>
      <c r="Z724" s="326"/>
      <c r="AA724" s="326"/>
      <c r="AB724" s="326"/>
      <c r="AC724" s="326"/>
      <c r="AD724" s="326"/>
      <c r="AE724" s="457">
        <f t="shared" si="703"/>
        <v>18000</v>
      </c>
      <c r="AF724" s="327">
        <f>+$R724*(S724/30)</f>
        <v>9000</v>
      </c>
      <c r="AG724" s="327">
        <f>+$R724*(T724/30)</f>
        <v>9000</v>
      </c>
      <c r="AH724" s="327">
        <f t="shared" si="714"/>
        <v>0</v>
      </c>
      <c r="AI724" s="327">
        <f t="shared" si="715"/>
        <v>0</v>
      </c>
      <c r="AJ724" s="327">
        <f t="shared" si="716"/>
        <v>0</v>
      </c>
      <c r="AK724" s="327">
        <f t="shared" si="717"/>
        <v>0</v>
      </c>
      <c r="AL724" s="327">
        <f t="shared" si="718"/>
        <v>0</v>
      </c>
      <c r="AM724" s="327">
        <f t="shared" si="719"/>
        <v>0</v>
      </c>
      <c r="AN724" s="327">
        <f t="shared" si="720"/>
        <v>0</v>
      </c>
      <c r="AO724" s="327">
        <f t="shared" si="721"/>
        <v>0</v>
      </c>
      <c r="AP724" s="327">
        <f t="shared" si="722"/>
        <v>0</v>
      </c>
      <c r="AQ724" s="327">
        <f t="shared" si="723"/>
        <v>0</v>
      </c>
      <c r="AR724" s="458">
        <f t="shared" ref="AR724:AR730" si="757">+ROUNDUP(SUM(AF724:AQ724),0)</f>
        <v>18000</v>
      </c>
      <c r="AS724" s="1941" t="s">
        <v>1763</v>
      </c>
      <c r="AT724" s="612"/>
      <c r="AU724" s="612"/>
      <c r="AV724" s="612"/>
      <c r="AW724" s="612"/>
      <c r="AX724" s="612"/>
      <c r="AY724" s="612"/>
      <c r="AZ724" s="612"/>
      <c r="BA724" s="613"/>
      <c r="BB724" s="1944" t="s">
        <v>995</v>
      </c>
      <c r="BC724" s="612" t="s">
        <v>1818</v>
      </c>
      <c r="BD724" s="612" t="s">
        <v>1819</v>
      </c>
      <c r="BE724" s="612" t="s">
        <v>1828</v>
      </c>
      <c r="BF724" s="632">
        <v>46028</v>
      </c>
      <c r="BG724" s="612"/>
      <c r="BH724" s="925" t="s">
        <v>3514</v>
      </c>
      <c r="BI724" s="616" t="s">
        <v>1834</v>
      </c>
      <c r="BJ724" s="766"/>
      <c r="BK724" s="766"/>
      <c r="BL724" s="766"/>
      <c r="BM724" s="766"/>
      <c r="BN724" s="766"/>
      <c r="BO724" s="630"/>
      <c r="BP724" s="883"/>
      <c r="BQ724" s="2184"/>
      <c r="BR724" s="2184"/>
      <c r="BS724" s="2757" t="s">
        <v>1049</v>
      </c>
      <c r="BT724" s="657" t="s">
        <v>1365</v>
      </c>
      <c r="BU724" s="657" t="s">
        <v>3515</v>
      </c>
      <c r="BV724" s="659" t="s">
        <v>3516</v>
      </c>
      <c r="BW724" s="659" t="s">
        <v>3517</v>
      </c>
      <c r="BX724" s="617">
        <v>9000</v>
      </c>
      <c r="BY724" s="618">
        <v>46028</v>
      </c>
      <c r="BZ724" s="629">
        <v>46081</v>
      </c>
      <c r="CA724" s="619"/>
      <c r="CB724" s="612">
        <f t="shared" si="727"/>
        <v>30</v>
      </c>
      <c r="CC724" s="620">
        <f t="shared" si="728"/>
        <v>9000</v>
      </c>
      <c r="CD724" s="612">
        <v>30</v>
      </c>
      <c r="CE724" s="621">
        <v>9000</v>
      </c>
      <c r="CF724" s="612">
        <v>30</v>
      </c>
      <c r="CG724" s="621">
        <v>9000</v>
      </c>
      <c r="CH724" s="621">
        <f t="shared" si="746"/>
        <v>0</v>
      </c>
      <c r="CI724" s="621">
        <f t="shared" si="752"/>
        <v>0</v>
      </c>
      <c r="CJ724" s="619"/>
      <c r="CK724" s="612">
        <f t="shared" si="744"/>
        <v>30</v>
      </c>
      <c r="CL724" s="620">
        <f t="shared" si="725"/>
        <v>9000</v>
      </c>
      <c r="CM724" s="612">
        <v>30</v>
      </c>
      <c r="CN724" s="621">
        <v>9000</v>
      </c>
      <c r="CO724" s="612">
        <v>30</v>
      </c>
      <c r="CP724" s="621">
        <v>9000</v>
      </c>
      <c r="CQ724" s="621">
        <f t="shared" si="740"/>
        <v>0</v>
      </c>
      <c r="CR724" s="621">
        <f t="shared" si="741"/>
        <v>9000</v>
      </c>
      <c r="CS724" s="622"/>
      <c r="CT724" s="612">
        <f t="shared" si="756"/>
        <v>0</v>
      </c>
      <c r="CU724" s="620">
        <f t="shared" si="726"/>
        <v>0</v>
      </c>
      <c r="CV724" s="612"/>
      <c r="CW724" s="621">
        <f t="shared" si="732"/>
        <v>0</v>
      </c>
      <c r="CX724" s="612"/>
      <c r="CY724" s="621">
        <f t="shared" si="733"/>
        <v>0</v>
      </c>
      <c r="CZ724" s="621">
        <f t="shared" si="734"/>
        <v>0</v>
      </c>
      <c r="DA724" s="621">
        <f t="shared" si="735"/>
        <v>0</v>
      </c>
      <c r="DB724" s="612"/>
      <c r="DC724" s="612">
        <f t="shared" si="742"/>
        <v>0</v>
      </c>
      <c r="DD724" s="620">
        <f t="shared" si="747"/>
        <v>0</v>
      </c>
      <c r="DE724" s="612"/>
      <c r="DF724" s="621">
        <f t="shared" si="748"/>
        <v>0</v>
      </c>
      <c r="DG724" s="612"/>
      <c r="DH724" s="621">
        <f t="shared" si="749"/>
        <v>0</v>
      </c>
      <c r="DI724" s="612"/>
      <c r="DJ724" s="612"/>
      <c r="DK724" s="612"/>
      <c r="DL724" s="612"/>
      <c r="DM724" s="612"/>
      <c r="DN724" s="612"/>
      <c r="DO724" s="612"/>
      <c r="DP724" s="612"/>
      <c r="DQ724" s="612"/>
      <c r="DR724" s="612"/>
      <c r="DS724" s="612"/>
      <c r="DU724" s="1945">
        <f t="shared" si="743"/>
        <v>18000</v>
      </c>
      <c r="DV724" s="1946">
        <f t="shared" ref="DV724:DV787" si="758">CE724+CN724+CW724+DF724</f>
        <v>18000</v>
      </c>
      <c r="DW724" s="1946">
        <f t="shared" si="736"/>
        <v>18000</v>
      </c>
      <c r="DX724" s="1946">
        <f t="shared" si="750"/>
        <v>0</v>
      </c>
      <c r="DY724" s="1946">
        <f t="shared" si="751"/>
        <v>0</v>
      </c>
      <c r="EG724" s="1946"/>
    </row>
    <row r="725" spans="1:137" s="1944" customFormat="1" ht="29.25" hidden="1" customHeight="1" x14ac:dyDescent="0.25">
      <c r="A725" s="1937">
        <v>2026</v>
      </c>
      <c r="B725" s="606">
        <v>479</v>
      </c>
      <c r="C725" s="606" t="s">
        <v>58</v>
      </c>
      <c r="D725" s="606">
        <v>3000654</v>
      </c>
      <c r="E725" s="606">
        <v>5005023</v>
      </c>
      <c r="F725" s="606" t="s">
        <v>990</v>
      </c>
      <c r="G725" s="1937" t="s">
        <v>991</v>
      </c>
      <c r="H725" s="1937">
        <v>94</v>
      </c>
      <c r="I725" s="607" t="s">
        <v>992</v>
      </c>
      <c r="J725" s="608" t="s">
        <v>10</v>
      </c>
      <c r="K725" s="608" t="s">
        <v>60</v>
      </c>
      <c r="L725" s="606" t="str">
        <f t="shared" si="745"/>
        <v>2.3</v>
      </c>
      <c r="M725" s="1938" t="s">
        <v>62</v>
      </c>
      <c r="N725" s="609"/>
      <c r="O725" s="1937" t="s">
        <v>1056</v>
      </c>
      <c r="P725" s="1937" t="s">
        <v>65</v>
      </c>
      <c r="Q725" s="1939">
        <v>1</v>
      </c>
      <c r="R725" s="457">
        <v>7000</v>
      </c>
      <c r="S725" s="1937">
        <v>30</v>
      </c>
      <c r="T725" s="1937">
        <v>30</v>
      </c>
      <c r="U725" s="1937">
        <v>30</v>
      </c>
      <c r="V725" s="1937">
        <v>0</v>
      </c>
      <c r="W725" s="2000"/>
      <c r="X725" s="325"/>
      <c r="Y725" s="325"/>
      <c r="Z725" s="326"/>
      <c r="AA725" s="326"/>
      <c r="AB725" s="326"/>
      <c r="AC725" s="326"/>
      <c r="AD725" s="326"/>
      <c r="AE725" s="457">
        <f t="shared" si="703"/>
        <v>21000</v>
      </c>
      <c r="AF725" s="327">
        <f>+$R725*(S725/30)*Q725</f>
        <v>7000</v>
      </c>
      <c r="AG725" s="327">
        <f>+$R725*(T725/30)*Q725</f>
        <v>7000</v>
      </c>
      <c r="AH725" s="327">
        <f>+$R725*(U725/30)*Q725</f>
        <v>7000</v>
      </c>
      <c r="AI725" s="327">
        <f t="shared" ref="AI725:AQ725" si="759">+$R725*V725</f>
        <v>0</v>
      </c>
      <c r="AJ725" s="327">
        <f t="shared" si="759"/>
        <v>0</v>
      </c>
      <c r="AK725" s="327">
        <f t="shared" si="759"/>
        <v>0</v>
      </c>
      <c r="AL725" s="327">
        <f t="shared" si="759"/>
        <v>0</v>
      </c>
      <c r="AM725" s="327">
        <f t="shared" si="759"/>
        <v>0</v>
      </c>
      <c r="AN725" s="327">
        <f t="shared" si="759"/>
        <v>0</v>
      </c>
      <c r="AO725" s="327">
        <f t="shared" si="759"/>
        <v>0</v>
      </c>
      <c r="AP725" s="327">
        <f t="shared" si="759"/>
        <v>0</v>
      </c>
      <c r="AQ725" s="327">
        <f t="shared" si="759"/>
        <v>0</v>
      </c>
      <c r="AR725" s="458">
        <f t="shared" si="757"/>
        <v>21000</v>
      </c>
      <c r="AS725" s="1941" t="s">
        <v>1763</v>
      </c>
      <c r="AT725" s="612"/>
      <c r="AU725" s="612"/>
      <c r="AV725" s="612"/>
      <c r="AW725" s="612"/>
      <c r="AX725" s="612"/>
      <c r="AY725" s="612"/>
      <c r="AZ725" s="612"/>
      <c r="BA725" s="613"/>
      <c r="BB725" s="1944" t="s">
        <v>995</v>
      </c>
      <c r="BC725" s="612" t="s">
        <v>1818</v>
      </c>
      <c r="BD725" s="612" t="s">
        <v>1819</v>
      </c>
      <c r="BE725" s="612" t="s">
        <v>1828</v>
      </c>
      <c r="BF725" s="632">
        <v>46028</v>
      </c>
      <c r="BG725" s="612"/>
      <c r="BH725" s="925" t="s">
        <v>3518</v>
      </c>
      <c r="BI725" s="925" t="s">
        <v>1821</v>
      </c>
      <c r="BJ725" s="766"/>
      <c r="BK725" s="766"/>
      <c r="BL725" s="766"/>
      <c r="BM725" s="766"/>
      <c r="BN725" s="766"/>
      <c r="BO725" s="630"/>
      <c r="BP725" s="883"/>
      <c r="BQ725" s="883"/>
      <c r="BR725" s="883"/>
      <c r="BS725" s="2757" t="s">
        <v>3519</v>
      </c>
      <c r="BT725" s="657" t="s">
        <v>3059</v>
      </c>
      <c r="BU725" s="657" t="s">
        <v>3520</v>
      </c>
      <c r="BV725" s="659" t="s">
        <v>3521</v>
      </c>
      <c r="BW725" s="659" t="s">
        <v>3522</v>
      </c>
      <c r="BX725" s="663">
        <v>7000</v>
      </c>
      <c r="BY725" s="629">
        <v>46028</v>
      </c>
      <c r="BZ725" s="629">
        <v>46112</v>
      </c>
      <c r="CA725" s="619"/>
      <c r="CB725" s="612">
        <f t="shared" si="727"/>
        <v>30</v>
      </c>
      <c r="CC725" s="620">
        <f t="shared" si="728"/>
        <v>7000</v>
      </c>
      <c r="CD725" s="612">
        <v>30</v>
      </c>
      <c r="CE725" s="621">
        <v>7000</v>
      </c>
      <c r="CF725" s="612">
        <v>30</v>
      </c>
      <c r="CG725" s="621">
        <v>7000</v>
      </c>
      <c r="CH725" s="621">
        <f t="shared" si="746"/>
        <v>0</v>
      </c>
      <c r="CI725" s="621">
        <f t="shared" si="752"/>
        <v>0</v>
      </c>
      <c r="CJ725" s="619"/>
      <c r="CK725" s="612">
        <f t="shared" si="744"/>
        <v>30</v>
      </c>
      <c r="CL725" s="620">
        <f t="shared" si="725"/>
        <v>7000</v>
      </c>
      <c r="CM725" s="612">
        <v>30</v>
      </c>
      <c r="CN725" s="621">
        <v>7000</v>
      </c>
      <c r="CO725" s="612">
        <v>30</v>
      </c>
      <c r="CP725" s="621">
        <v>7000</v>
      </c>
      <c r="CQ725" s="621">
        <f t="shared" si="740"/>
        <v>0</v>
      </c>
      <c r="CR725" s="621">
        <f t="shared" si="741"/>
        <v>7000</v>
      </c>
      <c r="CS725" s="622"/>
      <c r="CT725" s="612">
        <f t="shared" si="756"/>
        <v>30</v>
      </c>
      <c r="CU725" s="620">
        <f t="shared" si="726"/>
        <v>7000</v>
      </c>
      <c r="CV725" s="612">
        <v>30</v>
      </c>
      <c r="CW725" s="621">
        <f t="shared" si="732"/>
        <v>7000</v>
      </c>
      <c r="CX725" s="612"/>
      <c r="CY725" s="621">
        <f t="shared" si="733"/>
        <v>0</v>
      </c>
      <c r="CZ725" s="621">
        <f t="shared" si="734"/>
        <v>0</v>
      </c>
      <c r="DA725" s="621">
        <f t="shared" si="735"/>
        <v>7000</v>
      </c>
      <c r="DB725" s="612"/>
      <c r="DC725" s="612">
        <f t="shared" si="742"/>
        <v>0</v>
      </c>
      <c r="DD725" s="620">
        <f t="shared" si="747"/>
        <v>0</v>
      </c>
      <c r="DE725" s="612"/>
      <c r="DF725" s="621">
        <f t="shared" si="748"/>
        <v>0</v>
      </c>
      <c r="DG725" s="612"/>
      <c r="DH725" s="621">
        <f t="shared" si="749"/>
        <v>0</v>
      </c>
      <c r="DI725" s="612"/>
      <c r="DJ725" s="612"/>
      <c r="DK725" s="612"/>
      <c r="DL725" s="612"/>
      <c r="DM725" s="612"/>
      <c r="DN725" s="612"/>
      <c r="DO725" s="612"/>
      <c r="DP725" s="612"/>
      <c r="DQ725" s="612"/>
      <c r="DR725" s="612"/>
      <c r="DS725" s="612"/>
      <c r="DU725" s="1945">
        <f t="shared" si="743"/>
        <v>21000</v>
      </c>
      <c r="DV725" s="1946">
        <f t="shared" si="758"/>
        <v>21000</v>
      </c>
      <c r="DW725" s="1946">
        <f t="shared" si="736"/>
        <v>14000</v>
      </c>
      <c r="DX725" s="1946">
        <f t="shared" si="750"/>
        <v>0</v>
      </c>
      <c r="DY725" s="1946">
        <f t="shared" si="751"/>
        <v>7000</v>
      </c>
      <c r="EG725" s="1946"/>
    </row>
    <row r="726" spans="1:137" s="1977" customFormat="1" ht="15.75" hidden="1" customHeight="1" x14ac:dyDescent="0.25">
      <c r="A726" s="1970">
        <v>2026</v>
      </c>
      <c r="B726" s="875">
        <v>479</v>
      </c>
      <c r="C726" s="875" t="s">
        <v>58</v>
      </c>
      <c r="D726" s="875">
        <v>3000654</v>
      </c>
      <c r="E726" s="875">
        <v>5005023</v>
      </c>
      <c r="F726" s="875" t="s">
        <v>990</v>
      </c>
      <c r="G726" s="1970" t="s">
        <v>991</v>
      </c>
      <c r="H726" s="1970">
        <v>94</v>
      </c>
      <c r="I726" s="876" t="s">
        <v>992</v>
      </c>
      <c r="J726" s="877" t="s">
        <v>10</v>
      </c>
      <c r="K726" s="877" t="s">
        <v>60</v>
      </c>
      <c r="L726" s="875" t="str">
        <f t="shared" si="745"/>
        <v>2.3</v>
      </c>
      <c r="M726" s="1971" t="s">
        <v>62</v>
      </c>
      <c r="N726" s="878"/>
      <c r="O726" s="1970" t="s">
        <v>1838</v>
      </c>
      <c r="P726" s="1970" t="s">
        <v>65</v>
      </c>
      <c r="Q726" s="1972">
        <v>1</v>
      </c>
      <c r="R726" s="1973">
        <v>7000</v>
      </c>
      <c r="S726" s="1970">
        <v>30</v>
      </c>
      <c r="T726" s="1970">
        <v>30</v>
      </c>
      <c r="U726" s="1970">
        <v>30</v>
      </c>
      <c r="V726" s="1970">
        <v>0</v>
      </c>
      <c r="W726" s="1974"/>
      <c r="X726" s="358"/>
      <c r="Y726" s="358"/>
      <c r="Z726" s="359"/>
      <c r="AA726" s="359"/>
      <c r="AB726" s="359"/>
      <c r="AC726" s="359"/>
      <c r="AD726" s="359"/>
      <c r="AE726" s="1973">
        <f t="shared" si="703"/>
        <v>21000</v>
      </c>
      <c r="AF726" s="289">
        <f>+$R726*(S726/30)*Q726</f>
        <v>7000</v>
      </c>
      <c r="AG726" s="289">
        <f>+$R726*(T726/30)*Q726</f>
        <v>7000</v>
      </c>
      <c r="AH726" s="289">
        <f>+$R726*(U726/30)*Q726</f>
        <v>7000</v>
      </c>
      <c r="AI726" s="289">
        <f>+$R726*(V726/30)*R726</f>
        <v>0</v>
      </c>
      <c r="AJ726" s="289">
        <f t="shared" ref="AJ726:AQ727" si="760">+$R726*W726</f>
        <v>0</v>
      </c>
      <c r="AK726" s="289">
        <f t="shared" si="760"/>
        <v>0</v>
      </c>
      <c r="AL726" s="289">
        <f t="shared" si="760"/>
        <v>0</v>
      </c>
      <c r="AM726" s="289">
        <f t="shared" si="760"/>
        <v>0</v>
      </c>
      <c r="AN726" s="289">
        <f t="shared" si="760"/>
        <v>0</v>
      </c>
      <c r="AO726" s="289">
        <f t="shared" si="760"/>
        <v>0</v>
      </c>
      <c r="AP726" s="289">
        <f t="shared" si="760"/>
        <v>0</v>
      </c>
      <c r="AQ726" s="289">
        <f t="shared" si="760"/>
        <v>0</v>
      </c>
      <c r="AR726" s="1975">
        <f t="shared" si="757"/>
        <v>21000</v>
      </c>
      <c r="AS726" s="1976" t="s">
        <v>1763</v>
      </c>
      <c r="AT726" s="880"/>
      <c r="AU726" s="880"/>
      <c r="AV726" s="880"/>
      <c r="AW726" s="880"/>
      <c r="AX726" s="880"/>
      <c r="AY726" s="880"/>
      <c r="AZ726" s="880"/>
      <c r="BA726" s="881"/>
      <c r="BB726" s="1977" t="s">
        <v>995</v>
      </c>
      <c r="BC726" s="880" t="s">
        <v>1818</v>
      </c>
      <c r="BD726" s="880" t="s">
        <v>1819</v>
      </c>
      <c r="BE726" s="880" t="s">
        <v>1828</v>
      </c>
      <c r="BF726" s="769">
        <v>46028</v>
      </c>
      <c r="BG726" s="880"/>
      <c r="BH726" s="2754" t="s">
        <v>3523</v>
      </c>
      <c r="BI726" s="616" t="s">
        <v>1834</v>
      </c>
      <c r="BJ726" s="936"/>
      <c r="BK726" s="936"/>
      <c r="BL726" s="936"/>
      <c r="BM726" s="936"/>
      <c r="BN726" s="936" t="s">
        <v>3523</v>
      </c>
      <c r="BO726" s="883"/>
      <c r="BP726" s="883" t="s">
        <v>3524</v>
      </c>
      <c r="BQ726" s="883"/>
      <c r="BR726" s="883"/>
      <c r="BS726" s="656" t="s">
        <v>3525</v>
      </c>
      <c r="BT726" s="657" t="s">
        <v>1979</v>
      </c>
      <c r="BU726" s="657" t="s">
        <v>3526</v>
      </c>
      <c r="BV726" s="649">
        <v>70033475</v>
      </c>
      <c r="BW726" s="785">
        <v>10700334754</v>
      </c>
      <c r="BX726" s="937">
        <v>7000</v>
      </c>
      <c r="BY726" s="629">
        <v>46028</v>
      </c>
      <c r="BZ726" s="1943">
        <v>46112</v>
      </c>
      <c r="CA726" s="887"/>
      <c r="CB726" s="880">
        <f t="shared" si="727"/>
        <v>30</v>
      </c>
      <c r="CC726" s="888">
        <f t="shared" si="728"/>
        <v>7000</v>
      </c>
      <c r="CD726" s="880">
        <v>30</v>
      </c>
      <c r="CE726" s="889">
        <v>7000</v>
      </c>
      <c r="CF726" s="880">
        <v>30</v>
      </c>
      <c r="CG726" s="889">
        <v>7000</v>
      </c>
      <c r="CH726" s="889">
        <f t="shared" si="746"/>
        <v>0</v>
      </c>
      <c r="CI726" s="889">
        <f t="shared" si="752"/>
        <v>0</v>
      </c>
      <c r="CJ726" s="887"/>
      <c r="CK726" s="880">
        <f t="shared" si="744"/>
        <v>30</v>
      </c>
      <c r="CL726" s="888">
        <f t="shared" si="725"/>
        <v>7000</v>
      </c>
      <c r="CM726" s="880">
        <v>30</v>
      </c>
      <c r="CN726" s="889">
        <v>7000</v>
      </c>
      <c r="CO726" s="880">
        <v>30</v>
      </c>
      <c r="CP726" s="889">
        <v>7000</v>
      </c>
      <c r="CQ726" s="889">
        <f t="shared" si="740"/>
        <v>0</v>
      </c>
      <c r="CR726" s="889">
        <f t="shared" si="741"/>
        <v>7000</v>
      </c>
      <c r="CS726" s="890"/>
      <c r="CT726" s="880">
        <f t="shared" si="756"/>
        <v>30</v>
      </c>
      <c r="CU726" s="888">
        <f t="shared" si="726"/>
        <v>7000</v>
      </c>
      <c r="CV726" s="880">
        <v>30</v>
      </c>
      <c r="CW726" s="889">
        <v>7000</v>
      </c>
      <c r="CX726" s="880"/>
      <c r="CY726" s="889">
        <f t="shared" si="733"/>
        <v>0</v>
      </c>
      <c r="CZ726" s="889">
        <f t="shared" si="734"/>
        <v>0</v>
      </c>
      <c r="DA726" s="889">
        <f t="shared" si="735"/>
        <v>7000</v>
      </c>
      <c r="DB726" s="880"/>
      <c r="DC726" s="880">
        <f t="shared" si="742"/>
        <v>0</v>
      </c>
      <c r="DD726" s="888">
        <f t="shared" si="747"/>
        <v>0</v>
      </c>
      <c r="DE726" s="880"/>
      <c r="DF726" s="889">
        <f t="shared" si="748"/>
        <v>0</v>
      </c>
      <c r="DG726" s="880"/>
      <c r="DH726" s="889">
        <f t="shared" si="749"/>
        <v>0</v>
      </c>
      <c r="DI726" s="880"/>
      <c r="DJ726" s="880"/>
      <c r="DK726" s="880"/>
      <c r="DL726" s="880"/>
      <c r="DM726" s="880"/>
      <c r="DN726" s="880"/>
      <c r="DO726" s="880"/>
      <c r="DP726" s="880"/>
      <c r="DQ726" s="880"/>
      <c r="DR726" s="880"/>
      <c r="DS726" s="880"/>
      <c r="DU726" s="1957">
        <f t="shared" si="743"/>
        <v>21000</v>
      </c>
      <c r="DV726" s="1958">
        <f t="shared" si="758"/>
        <v>21000</v>
      </c>
      <c r="DW726" s="1958">
        <f t="shared" si="736"/>
        <v>14000</v>
      </c>
      <c r="DX726" s="1958">
        <f t="shared" si="750"/>
        <v>0</v>
      </c>
      <c r="DY726" s="1958">
        <f t="shared" si="751"/>
        <v>7000</v>
      </c>
      <c r="EG726" s="1946"/>
    </row>
    <row r="727" spans="1:137" s="897" customFormat="1" ht="30.75" hidden="1" customHeight="1" x14ac:dyDescent="0.25">
      <c r="A727" s="891">
        <v>2026</v>
      </c>
      <c r="B727" s="891">
        <v>479</v>
      </c>
      <c r="C727" s="891" t="s">
        <v>58</v>
      </c>
      <c r="D727" s="891">
        <v>3000654</v>
      </c>
      <c r="E727" s="891">
        <v>5005023</v>
      </c>
      <c r="F727" s="891" t="s">
        <v>1003</v>
      </c>
      <c r="G727" s="891" t="s">
        <v>1004</v>
      </c>
      <c r="H727" s="891">
        <v>97</v>
      </c>
      <c r="I727" s="892" t="s">
        <v>992</v>
      </c>
      <c r="J727" s="893" t="s">
        <v>10</v>
      </c>
      <c r="K727" s="893" t="s">
        <v>60</v>
      </c>
      <c r="L727" s="891" t="str">
        <f t="shared" si="745"/>
        <v>2.3</v>
      </c>
      <c r="M727" s="894" t="s">
        <v>62</v>
      </c>
      <c r="N727" s="894"/>
      <c r="O727" s="891" t="s">
        <v>3527</v>
      </c>
      <c r="P727" s="891" t="s">
        <v>65</v>
      </c>
      <c r="Q727" s="895">
        <v>1</v>
      </c>
      <c r="R727" s="297">
        <v>4000</v>
      </c>
      <c r="S727" s="891"/>
      <c r="T727" s="891">
        <v>9</v>
      </c>
      <c r="U727" s="891">
        <v>30</v>
      </c>
      <c r="V727" s="891">
        <v>30</v>
      </c>
      <c r="W727" s="298"/>
      <c r="X727" s="298"/>
      <c r="Y727" s="298"/>
      <c r="Z727" s="299"/>
      <c r="AA727" s="299"/>
      <c r="AB727" s="299"/>
      <c r="AC727" s="299"/>
      <c r="AD727" s="299"/>
      <c r="AE727" s="297"/>
      <c r="AF727" s="409">
        <f>+$R727*(S727/30)*Q727</f>
        <v>0</v>
      </c>
      <c r="AG727" s="289">
        <f>+$R727*(T727/30)*Q727</f>
        <v>1200</v>
      </c>
      <c r="AH727" s="289">
        <f>+$R727*(U727/30)*Q727</f>
        <v>4000</v>
      </c>
      <c r="AI727" s="403">
        <f>+$R727*(V727/30)</f>
        <v>4000</v>
      </c>
      <c r="AJ727" s="289">
        <f t="shared" si="760"/>
        <v>0</v>
      </c>
      <c r="AK727" s="289">
        <f t="shared" si="760"/>
        <v>0</v>
      </c>
      <c r="AL727" s="289">
        <f t="shared" si="760"/>
        <v>0</v>
      </c>
      <c r="AM727" s="289">
        <f t="shared" si="760"/>
        <v>0</v>
      </c>
      <c r="AN727" s="289">
        <f t="shared" si="760"/>
        <v>0</v>
      </c>
      <c r="AO727" s="289">
        <f t="shared" si="760"/>
        <v>0</v>
      </c>
      <c r="AP727" s="289">
        <f t="shared" si="760"/>
        <v>0</v>
      </c>
      <c r="AQ727" s="410">
        <f t="shared" si="760"/>
        <v>0</v>
      </c>
      <c r="AR727" s="284">
        <f t="shared" si="757"/>
        <v>9200</v>
      </c>
      <c r="AS727" s="896" t="s">
        <v>994</v>
      </c>
      <c r="AT727" s="897" t="s">
        <v>3528</v>
      </c>
      <c r="AU727" s="938" t="s">
        <v>1014</v>
      </c>
      <c r="AV727" s="613" t="s">
        <v>1015</v>
      </c>
      <c r="AW727" s="613"/>
      <c r="AX727" s="613" t="s">
        <v>1016</v>
      </c>
      <c r="AY727" s="624">
        <v>46071</v>
      </c>
      <c r="AZ727" s="939">
        <f>AR727</f>
        <v>9200</v>
      </c>
      <c r="BA727" s="898" t="s">
        <v>1017</v>
      </c>
      <c r="BB727" s="899" t="s">
        <v>995</v>
      </c>
      <c r="BC727" s="897" t="s">
        <v>3529</v>
      </c>
      <c r="BD727" s="897" t="s">
        <v>3530</v>
      </c>
      <c r="BE727" s="897" t="s">
        <v>3531</v>
      </c>
      <c r="BF727" s="940">
        <v>46071</v>
      </c>
      <c r="BH727" s="2765"/>
      <c r="BI727" s="2765"/>
      <c r="BJ727" s="941"/>
      <c r="BK727" s="2765"/>
      <c r="BL727" s="942"/>
      <c r="BM727" s="942"/>
      <c r="BN727" s="928">
        <v>4374</v>
      </c>
      <c r="BO727" s="903"/>
      <c r="BP727" s="903" t="s">
        <v>3532</v>
      </c>
      <c r="BQ727" s="903" t="s">
        <v>3533</v>
      </c>
      <c r="BR727" s="903"/>
      <c r="BS727" s="336" t="s">
        <v>3534</v>
      </c>
      <c r="BT727" s="336" t="s">
        <v>1103</v>
      </c>
      <c r="BU727" s="336" t="s">
        <v>1646</v>
      </c>
      <c r="BV727" s="943">
        <v>71558948</v>
      </c>
      <c r="BW727" s="943">
        <v>10715589481</v>
      </c>
      <c r="BX727" s="930">
        <v>4000</v>
      </c>
      <c r="BY727" s="907">
        <v>46073</v>
      </c>
      <c r="BZ727" s="907">
        <v>46142</v>
      </c>
      <c r="CA727" s="908"/>
      <c r="CB727" s="897">
        <f t="shared" si="727"/>
        <v>0</v>
      </c>
      <c r="CC727" s="909">
        <f t="shared" si="728"/>
        <v>0</v>
      </c>
      <c r="CE727" s="633">
        <f>(R727/30*CD727)*Q727</f>
        <v>0</v>
      </c>
      <c r="CG727" s="633">
        <f>(R727/30*CF727)*Q727</f>
        <v>0</v>
      </c>
      <c r="CH727" s="633">
        <f t="shared" si="746"/>
        <v>0</v>
      </c>
      <c r="CI727" s="633">
        <f t="shared" si="752"/>
        <v>0</v>
      </c>
      <c r="CJ727" s="908"/>
      <c r="CK727" s="897">
        <v>9</v>
      </c>
      <c r="CL727" s="909">
        <v>1200</v>
      </c>
      <c r="CM727" s="897">
        <v>9</v>
      </c>
      <c r="CN727" s="633">
        <f>(R727/30*CM727)*Q727</f>
        <v>1200</v>
      </c>
      <c r="CO727" s="897">
        <v>9</v>
      </c>
      <c r="CP727" s="633">
        <f>(R727/30*CO727)*Q727</f>
        <v>1200</v>
      </c>
      <c r="CQ727" s="633">
        <f t="shared" si="740"/>
        <v>0</v>
      </c>
      <c r="CR727" s="633">
        <f t="shared" si="741"/>
        <v>1200</v>
      </c>
      <c r="CS727" s="910"/>
      <c r="CT727" s="897">
        <f t="shared" si="756"/>
        <v>30</v>
      </c>
      <c r="CU727" s="909">
        <f t="shared" si="726"/>
        <v>4000</v>
      </c>
      <c r="CV727" s="897">
        <v>30</v>
      </c>
      <c r="CW727" s="633">
        <f>(R727/30*CV727)*Q727</f>
        <v>4000.0000000000005</v>
      </c>
      <c r="CX727" s="897">
        <v>30</v>
      </c>
      <c r="CY727" s="633">
        <f t="shared" si="733"/>
        <v>4000.0000000000005</v>
      </c>
      <c r="CZ727" s="633">
        <f t="shared" si="734"/>
        <v>0</v>
      </c>
      <c r="DA727" s="633">
        <f t="shared" si="735"/>
        <v>0</v>
      </c>
      <c r="DC727" s="897">
        <f t="shared" si="742"/>
        <v>30</v>
      </c>
      <c r="DD727" s="909">
        <f t="shared" si="747"/>
        <v>4000</v>
      </c>
      <c r="DE727" s="897">
        <v>30</v>
      </c>
      <c r="DF727" s="633">
        <f t="shared" si="748"/>
        <v>4000.0000000000005</v>
      </c>
      <c r="DG727" s="897">
        <v>30</v>
      </c>
      <c r="DH727" s="633">
        <f t="shared" si="749"/>
        <v>4000.0000000000005</v>
      </c>
      <c r="DU727" s="909">
        <f t="shared" si="743"/>
        <v>9200</v>
      </c>
      <c r="DV727" s="633">
        <f t="shared" si="758"/>
        <v>9200</v>
      </c>
      <c r="DW727" s="633">
        <v>1200</v>
      </c>
      <c r="DX727" s="633">
        <f t="shared" si="750"/>
        <v>0</v>
      </c>
      <c r="DY727" s="633">
        <f t="shared" si="751"/>
        <v>8000</v>
      </c>
      <c r="EG727" s="621"/>
    </row>
    <row r="728" spans="1:137" s="1995" customFormat="1" ht="49.5" hidden="1" customHeight="1" x14ac:dyDescent="0.25">
      <c r="A728" s="1979">
        <v>2026</v>
      </c>
      <c r="B728" s="891">
        <v>479</v>
      </c>
      <c r="C728" s="891" t="s">
        <v>58</v>
      </c>
      <c r="D728" s="891">
        <v>3000654</v>
      </c>
      <c r="E728" s="891">
        <v>5005023</v>
      </c>
      <c r="F728" s="891" t="s">
        <v>990</v>
      </c>
      <c r="G728" s="1979" t="s">
        <v>991</v>
      </c>
      <c r="H728" s="1979">
        <v>94</v>
      </c>
      <c r="I728" s="892" t="s">
        <v>992</v>
      </c>
      <c r="J728" s="893" t="s">
        <v>10</v>
      </c>
      <c r="K728" s="893" t="s">
        <v>60</v>
      </c>
      <c r="L728" s="891" t="str">
        <f t="shared" si="745"/>
        <v>2.3</v>
      </c>
      <c r="M728" s="1981" t="s">
        <v>62</v>
      </c>
      <c r="N728" s="894"/>
      <c r="O728" s="1979" t="s">
        <v>993</v>
      </c>
      <c r="P728" s="1979" t="s">
        <v>65</v>
      </c>
      <c r="Q728" s="1983">
        <v>1</v>
      </c>
      <c r="R728" s="1984">
        <v>7000</v>
      </c>
      <c r="S728" s="1979"/>
      <c r="T728" s="1979"/>
      <c r="U728" s="1985">
        <v>30</v>
      </c>
      <c r="V728" s="1979"/>
      <c r="W728" s="1986"/>
      <c r="X728" s="298"/>
      <c r="Y728" s="298"/>
      <c r="Z728" s="299"/>
      <c r="AA728" s="299"/>
      <c r="AB728" s="299"/>
      <c r="AC728" s="299"/>
      <c r="AD728" s="299"/>
      <c r="AE728" s="1984"/>
      <c r="AF728" s="379">
        <f t="shared" ref="AF728:AF771" si="761">+$R728*(S728/30)*$Q728</f>
        <v>0</v>
      </c>
      <c r="AG728" s="284">
        <f t="shared" ref="AG728:AG771" si="762">+$R728*(T728/30)*$Q728</f>
        <v>0</v>
      </c>
      <c r="AH728" s="284">
        <f t="shared" ref="AH728:AH771" si="763">+$R728*(U728/30)*$Q728</f>
        <v>7000</v>
      </c>
      <c r="AI728" s="284">
        <f t="shared" ref="AI728:AI771" si="764">+$R728*(V728/30)*$Q728</f>
        <v>0</v>
      </c>
      <c r="AJ728" s="284">
        <f t="shared" ref="AJ728:AJ771" si="765">+$R728*(W728/30)*$Q728</f>
        <v>0</v>
      </c>
      <c r="AK728" s="284">
        <f t="shared" ref="AK728:AK771" si="766">+$R728*(X728/30)*$Q728</f>
        <v>0</v>
      </c>
      <c r="AL728" s="284">
        <f t="shared" ref="AL728:AL771" si="767">+$R728*(Y728/30)*$Q728</f>
        <v>0</v>
      </c>
      <c r="AM728" s="284">
        <f t="shared" ref="AM728:AM771" si="768">+$R728*(Z728/30)*$Q728</f>
        <v>0</v>
      </c>
      <c r="AN728" s="284">
        <f t="shared" ref="AN728:AN771" si="769">+$R728*(AA728/30)*$Q728</f>
        <v>0</v>
      </c>
      <c r="AO728" s="284">
        <f t="shared" ref="AO728:AO771" si="770">+$R728*(AB728/30)*$Q728</f>
        <v>0</v>
      </c>
      <c r="AP728" s="284">
        <f t="shared" ref="AP728:AP771" si="771">+$R728*(AC728/30)*$Q728</f>
        <v>0</v>
      </c>
      <c r="AQ728" s="377">
        <f t="shared" ref="AQ728:AQ771" si="772">+$R728*(AD728/30)*$Q728</f>
        <v>0</v>
      </c>
      <c r="AR728" s="1985">
        <f t="shared" si="757"/>
        <v>7000</v>
      </c>
      <c r="AS728" s="1990" t="s">
        <v>994</v>
      </c>
      <c r="AT728" s="897"/>
      <c r="AU728" s="944" t="s">
        <v>3535</v>
      </c>
      <c r="AV728" s="897" t="s">
        <v>3536</v>
      </c>
      <c r="AW728" s="940">
        <v>46058</v>
      </c>
      <c r="AX728" s="897" t="s">
        <v>3537</v>
      </c>
      <c r="AY728" s="940">
        <v>46078</v>
      </c>
      <c r="AZ728" s="945"/>
      <c r="BA728" s="898" t="s">
        <v>3538</v>
      </c>
      <c r="BB728" s="1992" t="s">
        <v>995</v>
      </c>
      <c r="BC728" s="897" t="s">
        <v>3539</v>
      </c>
      <c r="BD728" s="897" t="s">
        <v>3540</v>
      </c>
      <c r="BE728" s="896" t="s">
        <v>3541</v>
      </c>
      <c r="BF728" s="940">
        <v>46079</v>
      </c>
      <c r="BG728" s="897"/>
      <c r="BH728" s="687"/>
      <c r="BI728" s="687"/>
      <c r="BJ728" s="896"/>
      <c r="BK728" s="687"/>
      <c r="BL728" s="373"/>
      <c r="BM728" s="373"/>
      <c r="BN728" s="687" t="s">
        <v>3542</v>
      </c>
      <c r="BO728" s="903"/>
      <c r="BP728" s="903" t="s">
        <v>3532</v>
      </c>
      <c r="BQ728" s="2135"/>
      <c r="BR728" s="2135"/>
      <c r="BS728" s="2064" t="s">
        <v>1000</v>
      </c>
      <c r="BT728" s="336" t="s">
        <v>1001</v>
      </c>
      <c r="BU728" s="336" t="s">
        <v>1002</v>
      </c>
      <c r="BV728" s="523">
        <v>40455836</v>
      </c>
      <c r="BW728" s="523">
        <v>10404558361</v>
      </c>
      <c r="BX728" s="906">
        <v>7000</v>
      </c>
      <c r="BY728" s="940">
        <v>46082</v>
      </c>
      <c r="BZ728" s="940">
        <v>46112</v>
      </c>
      <c r="CA728" s="897"/>
      <c r="CB728" s="897"/>
      <c r="CC728" s="897"/>
      <c r="CD728" s="897"/>
      <c r="CE728" s="897"/>
      <c r="CF728" s="897"/>
      <c r="CG728" s="897"/>
      <c r="CH728" s="897"/>
      <c r="CI728" s="897"/>
      <c r="CJ728" s="897"/>
      <c r="CK728" s="897"/>
      <c r="CL728" s="897"/>
      <c r="CM728" s="897"/>
      <c r="CN728" s="897"/>
      <c r="CO728" s="897"/>
      <c r="CP728" s="897"/>
      <c r="CQ728" s="897"/>
      <c r="CR728" s="897"/>
      <c r="CS728" s="897"/>
      <c r="CT728" s="897">
        <v>30</v>
      </c>
      <c r="CU728" s="946">
        <v>7000</v>
      </c>
      <c r="CV728" s="897">
        <v>30</v>
      </c>
      <c r="CW728" s="946">
        <v>7000</v>
      </c>
      <c r="CX728" s="897">
        <v>30</v>
      </c>
      <c r="CY728" s="946">
        <v>7000</v>
      </c>
      <c r="CZ728" s="897"/>
      <c r="DA728" s="897"/>
      <c r="DB728" s="897"/>
      <c r="DC728" s="897">
        <f t="shared" si="742"/>
        <v>0</v>
      </c>
      <c r="DD728" s="909">
        <f t="shared" si="747"/>
        <v>0</v>
      </c>
      <c r="DE728" s="897"/>
      <c r="DF728" s="633">
        <f t="shared" si="748"/>
        <v>0</v>
      </c>
      <c r="DG728" s="897"/>
      <c r="DH728" s="633">
        <f t="shared" si="749"/>
        <v>0</v>
      </c>
      <c r="DI728" s="897"/>
      <c r="DJ728" s="898"/>
      <c r="DK728" s="898"/>
      <c r="DL728" s="898"/>
      <c r="DM728" s="898"/>
      <c r="DN728" s="898"/>
      <c r="DO728" s="898"/>
      <c r="DP728" s="898"/>
      <c r="DQ728" s="898"/>
      <c r="DR728" s="898"/>
      <c r="DS728" s="898"/>
      <c r="DU728" s="1996">
        <f t="shared" si="743"/>
        <v>7000</v>
      </c>
      <c r="DV728" s="1997">
        <f t="shared" si="758"/>
        <v>7000</v>
      </c>
      <c r="DW728" s="1997">
        <f t="shared" ref="DW728:DW791" si="773">CG728+CP728+CY728+DH728</f>
        <v>7000</v>
      </c>
      <c r="DX728" s="1997">
        <f t="shared" si="750"/>
        <v>0</v>
      </c>
      <c r="DY728" s="1997">
        <f t="shared" si="751"/>
        <v>0</v>
      </c>
      <c r="EG728" s="1946"/>
    </row>
    <row r="729" spans="1:137" s="953" customFormat="1" hidden="1" x14ac:dyDescent="0.25">
      <c r="A729" s="947">
        <v>2026</v>
      </c>
      <c r="B729" s="947">
        <v>479</v>
      </c>
      <c r="C729" s="947" t="s">
        <v>58</v>
      </c>
      <c r="D729" s="947">
        <v>3000654</v>
      </c>
      <c r="E729" s="947">
        <v>5005023</v>
      </c>
      <c r="F729" s="947" t="s">
        <v>1003</v>
      </c>
      <c r="G729" s="947" t="s">
        <v>3543</v>
      </c>
      <c r="H729" s="947">
        <v>97</v>
      </c>
      <c r="I729" s="948" t="s">
        <v>992</v>
      </c>
      <c r="J729" s="949" t="s">
        <v>10</v>
      </c>
      <c r="K729" s="949" t="s">
        <v>60</v>
      </c>
      <c r="L729" s="947" t="str">
        <f t="shared" si="745"/>
        <v>2.3</v>
      </c>
      <c r="M729" s="950" t="s">
        <v>62</v>
      </c>
      <c r="N729" s="950"/>
      <c r="O729" s="947" t="s">
        <v>1005</v>
      </c>
      <c r="P729" s="947" t="s">
        <v>65</v>
      </c>
      <c r="Q729" s="951">
        <v>1</v>
      </c>
      <c r="R729" s="360">
        <v>7000</v>
      </c>
      <c r="S729" s="947"/>
      <c r="T729" s="947"/>
      <c r="U729" s="947"/>
      <c r="V729" s="947">
        <v>0</v>
      </c>
      <c r="W729" s="361"/>
      <c r="X729" s="361"/>
      <c r="Y729" s="361"/>
      <c r="Z729" s="362"/>
      <c r="AA729" s="362"/>
      <c r="AB729" s="362"/>
      <c r="AC729" s="362"/>
      <c r="AD729" s="362"/>
      <c r="AE729" s="360"/>
      <c r="AF729" s="284">
        <f t="shared" si="761"/>
        <v>0</v>
      </c>
      <c r="AG729" s="284">
        <f t="shared" si="762"/>
        <v>0</v>
      </c>
      <c r="AH729" s="284">
        <f t="shared" si="763"/>
        <v>0</v>
      </c>
      <c r="AI729" s="284">
        <f t="shared" si="764"/>
        <v>0</v>
      </c>
      <c r="AJ729" s="284">
        <f t="shared" si="765"/>
        <v>0</v>
      </c>
      <c r="AK729" s="284">
        <f t="shared" si="766"/>
        <v>0</v>
      </c>
      <c r="AL729" s="284">
        <f t="shared" si="767"/>
        <v>0</v>
      </c>
      <c r="AM729" s="284">
        <f t="shared" si="768"/>
        <v>0</v>
      </c>
      <c r="AN729" s="284">
        <f t="shared" si="769"/>
        <v>0</v>
      </c>
      <c r="AO729" s="284">
        <f t="shared" si="770"/>
        <v>0</v>
      </c>
      <c r="AP729" s="284">
        <f t="shared" si="771"/>
        <v>0</v>
      </c>
      <c r="AQ729" s="284">
        <f t="shared" si="772"/>
        <v>0</v>
      </c>
      <c r="AR729" s="363">
        <f t="shared" si="757"/>
        <v>0</v>
      </c>
      <c r="AS729" s="952" t="s">
        <v>994</v>
      </c>
      <c r="AU729" s="897" t="s">
        <v>3535</v>
      </c>
      <c r="AV729" s="897" t="s">
        <v>3536</v>
      </c>
      <c r="AW729" s="940">
        <v>46058</v>
      </c>
      <c r="AX729" s="897" t="s">
        <v>3537</v>
      </c>
      <c r="AY729" s="940">
        <v>46078</v>
      </c>
      <c r="AZ729" s="897"/>
      <c r="BA729" s="953" t="s">
        <v>3538</v>
      </c>
      <c r="BB729" s="954" t="s">
        <v>1018</v>
      </c>
      <c r="BH729" s="1022"/>
      <c r="BI729" s="1022"/>
      <c r="BJ729" s="952"/>
      <c r="BK729" s="1022"/>
      <c r="BL729" s="955"/>
      <c r="BM729" s="955"/>
      <c r="BN729" s="1022"/>
      <c r="BO729" s="956"/>
      <c r="BP729" s="956"/>
      <c r="BQ729" s="957"/>
      <c r="BR729" s="957"/>
      <c r="BS729" s="347"/>
      <c r="BT729" s="347"/>
      <c r="BU729" s="347"/>
      <c r="BV729" s="531"/>
      <c r="BW729" s="532"/>
      <c r="BY729" s="958"/>
      <c r="BZ729" s="958"/>
      <c r="CA729" s="959"/>
      <c r="CS729" s="960"/>
      <c r="DD729" s="961"/>
      <c r="DF729" s="962"/>
      <c r="DH729" s="962"/>
      <c r="DJ729" s="963"/>
      <c r="DK729" s="963"/>
      <c r="DL729" s="963"/>
      <c r="DM729" s="963"/>
      <c r="DN729" s="963"/>
      <c r="DO729" s="963"/>
      <c r="DP729" s="963"/>
      <c r="DQ729" s="963"/>
      <c r="DR729" s="963"/>
      <c r="DS729" s="963"/>
      <c r="DU729" s="964">
        <f t="shared" si="743"/>
        <v>0</v>
      </c>
      <c r="DV729" s="965">
        <f t="shared" si="758"/>
        <v>0</v>
      </c>
      <c r="DW729" s="965">
        <f t="shared" si="773"/>
        <v>0</v>
      </c>
      <c r="DX729" s="965">
        <f t="shared" si="750"/>
        <v>0</v>
      </c>
      <c r="DY729" s="965">
        <f t="shared" si="751"/>
        <v>0</v>
      </c>
      <c r="EG729" s="621"/>
    </row>
    <row r="730" spans="1:137" s="1995" customFormat="1" ht="45" hidden="1" customHeight="1" x14ac:dyDescent="0.25">
      <c r="A730" s="1979">
        <v>2026</v>
      </c>
      <c r="B730" s="891">
        <v>479</v>
      </c>
      <c r="C730" s="891" t="s">
        <v>58</v>
      </c>
      <c r="D730" s="891">
        <v>3000654</v>
      </c>
      <c r="E730" s="891">
        <v>5005023</v>
      </c>
      <c r="F730" s="891" t="s">
        <v>990</v>
      </c>
      <c r="G730" s="1979" t="s">
        <v>991</v>
      </c>
      <c r="H730" s="1979">
        <v>94</v>
      </c>
      <c r="I730" s="892" t="s">
        <v>992</v>
      </c>
      <c r="J730" s="893" t="s">
        <v>10</v>
      </c>
      <c r="K730" s="893" t="s">
        <v>60</v>
      </c>
      <c r="L730" s="891" t="str">
        <f t="shared" si="745"/>
        <v>2.3</v>
      </c>
      <c r="M730" s="1981" t="s">
        <v>62</v>
      </c>
      <c r="N730" s="894"/>
      <c r="O730" s="1979" t="s">
        <v>1009</v>
      </c>
      <c r="P730" s="1979" t="s">
        <v>65</v>
      </c>
      <c r="Q730" s="1983">
        <v>1</v>
      </c>
      <c r="R730" s="1984">
        <v>3500</v>
      </c>
      <c r="S730" s="1979"/>
      <c r="T730" s="1979"/>
      <c r="U730" s="1985">
        <v>30</v>
      </c>
      <c r="V730" s="1979"/>
      <c r="W730" s="1986"/>
      <c r="X730" s="298"/>
      <c r="Y730" s="298"/>
      <c r="Z730" s="299"/>
      <c r="AA730" s="299"/>
      <c r="AB730" s="299"/>
      <c r="AC730" s="299"/>
      <c r="AD730" s="299"/>
      <c r="AE730" s="1984"/>
      <c r="AF730" s="379">
        <f t="shared" si="761"/>
        <v>0</v>
      </c>
      <c r="AG730" s="284">
        <f t="shared" si="762"/>
        <v>0</v>
      </c>
      <c r="AH730" s="284">
        <f t="shared" si="763"/>
        <v>3500</v>
      </c>
      <c r="AI730" s="284">
        <f t="shared" si="764"/>
        <v>0</v>
      </c>
      <c r="AJ730" s="284">
        <f t="shared" si="765"/>
        <v>0</v>
      </c>
      <c r="AK730" s="284">
        <f t="shared" si="766"/>
        <v>0</v>
      </c>
      <c r="AL730" s="284">
        <f t="shared" si="767"/>
        <v>0</v>
      </c>
      <c r="AM730" s="284">
        <f t="shared" si="768"/>
        <v>0</v>
      </c>
      <c r="AN730" s="284">
        <f t="shared" si="769"/>
        <v>0</v>
      </c>
      <c r="AO730" s="284">
        <f t="shared" si="770"/>
        <v>0</v>
      </c>
      <c r="AP730" s="284">
        <f t="shared" si="771"/>
        <v>0</v>
      </c>
      <c r="AQ730" s="377">
        <f t="shared" si="772"/>
        <v>0</v>
      </c>
      <c r="AR730" s="1985">
        <f t="shared" si="757"/>
        <v>3500</v>
      </c>
      <c r="AS730" s="1990" t="s">
        <v>994</v>
      </c>
      <c r="AT730" s="897"/>
      <c r="AU730" s="944" t="s">
        <v>3535</v>
      </c>
      <c r="AV730" s="897" t="s">
        <v>3536</v>
      </c>
      <c r="AW730" s="940">
        <v>46058</v>
      </c>
      <c r="AX730" s="897" t="s">
        <v>3537</v>
      </c>
      <c r="AY730" s="940">
        <v>46078</v>
      </c>
      <c r="AZ730" s="945"/>
      <c r="BA730" s="898" t="s">
        <v>3538</v>
      </c>
      <c r="BB730" s="1992" t="s">
        <v>995</v>
      </c>
      <c r="BC730" s="897" t="s">
        <v>3539</v>
      </c>
      <c r="BD730" s="897" t="s">
        <v>3540</v>
      </c>
      <c r="BE730" s="896" t="s">
        <v>3541</v>
      </c>
      <c r="BF730" s="940">
        <v>46079</v>
      </c>
      <c r="BG730" s="897"/>
      <c r="BH730" s="687"/>
      <c r="BI730" s="687"/>
      <c r="BJ730" s="896"/>
      <c r="BK730" s="687"/>
      <c r="BL730" s="373"/>
      <c r="BM730" s="373"/>
      <c r="BN730" s="687">
        <v>2002</v>
      </c>
      <c r="BO730" s="903"/>
      <c r="BP730" s="903" t="s">
        <v>3532</v>
      </c>
      <c r="BQ730" s="903"/>
      <c r="BR730" s="903"/>
      <c r="BS730" s="2064" t="s">
        <v>1010</v>
      </c>
      <c r="BT730" s="336" t="s">
        <v>1011</v>
      </c>
      <c r="BU730" s="336" t="s">
        <v>1012</v>
      </c>
      <c r="BV730" s="523">
        <v>73046143</v>
      </c>
      <c r="BW730" s="523">
        <v>10730461432</v>
      </c>
      <c r="BX730" s="906">
        <v>3500</v>
      </c>
      <c r="BY730" s="940">
        <v>46082</v>
      </c>
      <c r="BZ730" s="940">
        <v>46112</v>
      </c>
      <c r="CA730" s="897"/>
      <c r="CB730" s="897"/>
      <c r="CC730" s="897"/>
      <c r="CD730" s="897"/>
      <c r="CE730" s="897"/>
      <c r="CF730" s="897"/>
      <c r="CG730" s="897"/>
      <c r="CH730" s="897"/>
      <c r="CI730" s="897"/>
      <c r="CJ730" s="897"/>
      <c r="CK730" s="897"/>
      <c r="CL730" s="897"/>
      <c r="CM730" s="897"/>
      <c r="CN730" s="897"/>
      <c r="CO730" s="897"/>
      <c r="CP730" s="897"/>
      <c r="CQ730" s="897"/>
      <c r="CR730" s="897"/>
      <c r="CS730" s="897"/>
      <c r="CT730" s="897">
        <v>30</v>
      </c>
      <c r="CU730" s="897">
        <v>3500</v>
      </c>
      <c r="CV730" s="897">
        <v>30</v>
      </c>
      <c r="CW730" s="633">
        <v>3500</v>
      </c>
      <c r="CX730" s="897">
        <v>30</v>
      </c>
      <c r="CY730" s="633">
        <v>3500</v>
      </c>
      <c r="CZ730" s="897"/>
      <c r="DA730" s="897"/>
      <c r="DB730" s="897"/>
      <c r="DC730" s="897">
        <f>V730</f>
        <v>0</v>
      </c>
      <c r="DD730" s="909">
        <f>AI730</f>
        <v>0</v>
      </c>
      <c r="DE730" s="897"/>
      <c r="DF730" s="633">
        <f>(R730/30*DE730)*Q730</f>
        <v>0</v>
      </c>
      <c r="DG730" s="897"/>
      <c r="DH730" s="633">
        <f>(R730/30*DG730)*Q730</f>
        <v>0</v>
      </c>
      <c r="DI730" s="897"/>
      <c r="DJ730" s="898"/>
      <c r="DK730" s="898"/>
      <c r="DL730" s="898"/>
      <c r="DM730" s="898"/>
      <c r="DN730" s="898"/>
      <c r="DO730" s="898"/>
      <c r="DP730" s="898"/>
      <c r="DQ730" s="898"/>
      <c r="DR730" s="898"/>
      <c r="DS730" s="898"/>
      <c r="DU730" s="1996">
        <f t="shared" si="743"/>
        <v>3500</v>
      </c>
      <c r="DV730" s="1997">
        <f t="shared" si="758"/>
        <v>3500</v>
      </c>
      <c r="DW730" s="1997">
        <f t="shared" si="773"/>
        <v>3500</v>
      </c>
      <c r="DX730" s="1997">
        <f t="shared" si="750"/>
        <v>0</v>
      </c>
      <c r="DY730" s="1997">
        <f t="shared" si="751"/>
        <v>0</v>
      </c>
      <c r="EG730" s="1946"/>
    </row>
    <row r="731" spans="1:137" s="972" customFormat="1" ht="45" hidden="1" customHeight="1" x14ac:dyDescent="0.25">
      <c r="A731" s="966">
        <v>2026</v>
      </c>
      <c r="B731" s="966">
        <v>479</v>
      </c>
      <c r="C731" s="966" t="s">
        <v>58</v>
      </c>
      <c r="D731" s="966">
        <v>3000654</v>
      </c>
      <c r="E731" s="966">
        <v>5005023</v>
      </c>
      <c r="F731" s="966" t="s">
        <v>1003</v>
      </c>
      <c r="G731" s="966" t="s">
        <v>3543</v>
      </c>
      <c r="H731" s="966">
        <v>97</v>
      </c>
      <c r="I731" s="967" t="s">
        <v>992</v>
      </c>
      <c r="J731" s="968" t="s">
        <v>10</v>
      </c>
      <c r="K731" s="968" t="s">
        <v>60</v>
      </c>
      <c r="L731" s="966" t="str">
        <f t="shared" si="745"/>
        <v>2.3</v>
      </c>
      <c r="M731" s="969" t="s">
        <v>62</v>
      </c>
      <c r="N731" s="969"/>
      <c r="O731" s="966" t="s">
        <v>1013</v>
      </c>
      <c r="P731" s="966" t="s">
        <v>65</v>
      </c>
      <c r="Q731" s="970">
        <v>1</v>
      </c>
      <c r="R731" s="300">
        <v>4500</v>
      </c>
      <c r="S731" s="966"/>
      <c r="T731" s="966"/>
      <c r="U731" s="301">
        <v>30</v>
      </c>
      <c r="V731" s="301">
        <v>30</v>
      </c>
      <c r="W731" s="302"/>
      <c r="X731" s="302"/>
      <c r="Y731" s="302"/>
      <c r="Z731" s="303"/>
      <c r="AA731" s="303"/>
      <c r="AB731" s="303"/>
      <c r="AC731" s="303"/>
      <c r="AD731" s="303"/>
      <c r="AE731" s="300"/>
      <c r="AF731" s="284">
        <f t="shared" si="761"/>
        <v>0</v>
      </c>
      <c r="AG731" s="284">
        <f t="shared" si="762"/>
        <v>0</v>
      </c>
      <c r="AH731" s="284">
        <f t="shared" si="763"/>
        <v>4500</v>
      </c>
      <c r="AI731" s="284">
        <f t="shared" si="764"/>
        <v>4500</v>
      </c>
      <c r="AJ731" s="284">
        <f t="shared" si="765"/>
        <v>0</v>
      </c>
      <c r="AK731" s="284">
        <f t="shared" si="766"/>
        <v>0</v>
      </c>
      <c r="AL731" s="284">
        <f t="shared" si="767"/>
        <v>0</v>
      </c>
      <c r="AM731" s="284">
        <f t="shared" si="768"/>
        <v>0</v>
      </c>
      <c r="AN731" s="284">
        <f t="shared" si="769"/>
        <v>0</v>
      </c>
      <c r="AO731" s="284">
        <f t="shared" si="770"/>
        <v>0</v>
      </c>
      <c r="AP731" s="284">
        <f t="shared" si="771"/>
        <v>0</v>
      </c>
      <c r="AQ731" s="284">
        <f t="shared" si="772"/>
        <v>0</v>
      </c>
      <c r="AR731" s="301"/>
      <c r="AS731" s="971" t="s">
        <v>994</v>
      </c>
      <c r="AU731" s="897" t="s">
        <v>3535</v>
      </c>
      <c r="AV731" s="897" t="s">
        <v>3536</v>
      </c>
      <c r="AW731" s="940">
        <v>46058</v>
      </c>
      <c r="AX731" s="897" t="s">
        <v>3537</v>
      </c>
      <c r="AY731" s="940">
        <v>46078</v>
      </c>
      <c r="AZ731" s="897"/>
      <c r="BA731" s="972" t="s">
        <v>3538</v>
      </c>
      <c r="BB731" s="614" t="s">
        <v>1021</v>
      </c>
      <c r="BH731" s="694"/>
      <c r="BI731" s="694"/>
      <c r="BJ731" s="971"/>
      <c r="BK731" s="694"/>
      <c r="BL731" s="973"/>
      <c r="BM731" s="973"/>
      <c r="BN731" s="694"/>
      <c r="BO731" s="974"/>
      <c r="BP731" s="974"/>
      <c r="BQ731" s="974"/>
      <c r="BR731" s="974"/>
      <c r="BV731" s="974"/>
      <c r="BW731" s="974"/>
      <c r="CY731" s="923">
        <v>6000</v>
      </c>
      <c r="DC731" s="972">
        <f>V731</f>
        <v>30</v>
      </c>
      <c r="DD731" s="975">
        <f>AI731</f>
        <v>4500</v>
      </c>
      <c r="DF731" s="976">
        <f>(R731/30*DE731)*Q731</f>
        <v>0</v>
      </c>
      <c r="DH731" s="976">
        <f>(R731/30*DG731)*Q731</f>
        <v>0</v>
      </c>
      <c r="DJ731" s="977"/>
      <c r="DK731" s="977"/>
      <c r="DL731" s="977"/>
      <c r="DM731" s="977"/>
      <c r="DN731" s="977"/>
      <c r="DO731" s="977"/>
      <c r="DP731" s="977"/>
      <c r="DQ731" s="977"/>
      <c r="DR731" s="977"/>
      <c r="DS731" s="977"/>
      <c r="DU731" s="922">
        <f t="shared" si="743"/>
        <v>0</v>
      </c>
      <c r="DV731" s="923">
        <f t="shared" si="758"/>
        <v>0</v>
      </c>
      <c r="DW731" s="923">
        <f t="shared" si="773"/>
        <v>6000</v>
      </c>
      <c r="DX731" s="923">
        <f t="shared" si="750"/>
        <v>0</v>
      </c>
      <c r="DY731" s="923">
        <f t="shared" si="751"/>
        <v>-6000</v>
      </c>
      <c r="EG731" s="621"/>
    </row>
    <row r="732" spans="1:137" s="1995" customFormat="1" ht="45" hidden="1" customHeight="1" x14ac:dyDescent="0.25">
      <c r="A732" s="1979">
        <v>2026</v>
      </c>
      <c r="B732" s="891">
        <v>479</v>
      </c>
      <c r="C732" s="891" t="s">
        <v>58</v>
      </c>
      <c r="D732" s="891">
        <v>3000654</v>
      </c>
      <c r="E732" s="891">
        <v>5005023</v>
      </c>
      <c r="F732" s="891" t="s">
        <v>1003</v>
      </c>
      <c r="G732" s="1979" t="s">
        <v>3543</v>
      </c>
      <c r="H732" s="1979">
        <v>97</v>
      </c>
      <c r="I732" s="892" t="s">
        <v>992</v>
      </c>
      <c r="J732" s="893" t="s">
        <v>10</v>
      </c>
      <c r="K732" s="893" t="s">
        <v>60</v>
      </c>
      <c r="L732" s="891" t="str">
        <f t="shared" si="745"/>
        <v>2.3</v>
      </c>
      <c r="M732" s="1981" t="s">
        <v>62</v>
      </c>
      <c r="N732" s="894"/>
      <c r="O732" s="1979" t="s">
        <v>1020</v>
      </c>
      <c r="P732" s="1979" t="s">
        <v>65</v>
      </c>
      <c r="Q732" s="1983">
        <v>1</v>
      </c>
      <c r="R732" s="1984">
        <v>6000</v>
      </c>
      <c r="S732" s="1979"/>
      <c r="T732" s="1979"/>
      <c r="U732" s="1979"/>
      <c r="V732" s="1979">
        <v>0</v>
      </c>
      <c r="W732" s="1986"/>
      <c r="X732" s="298"/>
      <c r="Y732" s="298"/>
      <c r="Z732" s="299"/>
      <c r="AA732" s="299"/>
      <c r="AB732" s="299"/>
      <c r="AC732" s="299"/>
      <c r="AD732" s="299"/>
      <c r="AE732" s="1984"/>
      <c r="AF732" s="284">
        <f t="shared" si="761"/>
        <v>0</v>
      </c>
      <c r="AG732" s="284">
        <f t="shared" si="762"/>
        <v>0</v>
      </c>
      <c r="AH732" s="284">
        <f t="shared" si="763"/>
        <v>0</v>
      </c>
      <c r="AI732" s="284">
        <f t="shared" si="764"/>
        <v>0</v>
      </c>
      <c r="AJ732" s="284">
        <f t="shared" si="765"/>
        <v>0</v>
      </c>
      <c r="AK732" s="284">
        <f t="shared" si="766"/>
        <v>0</v>
      </c>
      <c r="AL732" s="284">
        <f t="shared" si="767"/>
        <v>0</v>
      </c>
      <c r="AM732" s="284">
        <f t="shared" si="768"/>
        <v>0</v>
      </c>
      <c r="AN732" s="284">
        <f t="shared" si="769"/>
        <v>0</v>
      </c>
      <c r="AO732" s="284">
        <f t="shared" si="770"/>
        <v>0</v>
      </c>
      <c r="AP732" s="284">
        <f t="shared" si="771"/>
        <v>0</v>
      </c>
      <c r="AQ732" s="284">
        <f t="shared" si="772"/>
        <v>0</v>
      </c>
      <c r="AR732" s="1985">
        <f>+ROUNDUP(SUM(AF732:AQ732),0)</f>
        <v>0</v>
      </c>
      <c r="AS732" s="1990" t="s">
        <v>994</v>
      </c>
      <c r="AT732" s="897"/>
      <c r="AU732" s="897" t="s">
        <v>3535</v>
      </c>
      <c r="AV732" s="897" t="s">
        <v>3536</v>
      </c>
      <c r="AW732" s="940">
        <v>46058</v>
      </c>
      <c r="AX732" s="897" t="s">
        <v>3537</v>
      </c>
      <c r="AY732" s="940">
        <v>46078</v>
      </c>
      <c r="AZ732" s="897"/>
      <c r="BA732" s="897" t="s">
        <v>3538</v>
      </c>
      <c r="BB732" s="1942" t="s">
        <v>1018</v>
      </c>
      <c r="BC732" s="897"/>
      <c r="BD732" s="897"/>
      <c r="BE732" s="897"/>
      <c r="BF732" s="897"/>
      <c r="BG732" s="897"/>
      <c r="BH732" s="687"/>
      <c r="BI732" s="687"/>
      <c r="BJ732" s="896"/>
      <c r="BK732" s="687"/>
      <c r="BL732" s="373"/>
      <c r="BM732" s="373"/>
      <c r="BN732" s="687"/>
      <c r="BO732" s="928"/>
      <c r="BP732" s="928"/>
      <c r="BQ732" s="2152"/>
      <c r="BR732" s="2152"/>
      <c r="BT732" s="897"/>
      <c r="BU732" s="897"/>
      <c r="BV732" s="928"/>
      <c r="BW732" s="928"/>
      <c r="BX732" s="897"/>
      <c r="BY732" s="897"/>
      <c r="BZ732" s="897"/>
      <c r="CA732" s="897"/>
      <c r="CB732" s="897"/>
      <c r="CC732" s="897"/>
      <c r="CD732" s="897"/>
      <c r="CE732" s="897"/>
      <c r="CF732" s="897"/>
      <c r="CG732" s="897"/>
      <c r="CH732" s="897"/>
      <c r="CI732" s="897"/>
      <c r="CJ732" s="897"/>
      <c r="CK732" s="897"/>
      <c r="CL732" s="897"/>
      <c r="CM732" s="897"/>
      <c r="CN732" s="897"/>
      <c r="CO732" s="897"/>
      <c r="CP732" s="897"/>
      <c r="CQ732" s="897"/>
      <c r="CR732" s="897"/>
      <c r="CS732" s="897"/>
      <c r="CT732" s="897"/>
      <c r="CU732" s="897"/>
      <c r="CV732" s="897"/>
      <c r="CW732" s="897"/>
      <c r="CX732" s="897"/>
      <c r="CY732" s="633">
        <v>6000</v>
      </c>
      <c r="CZ732" s="897"/>
      <c r="DA732" s="897"/>
      <c r="DB732" s="897"/>
      <c r="DC732" s="897">
        <f>V732</f>
        <v>0</v>
      </c>
      <c r="DD732" s="909">
        <f>AI732</f>
        <v>0</v>
      </c>
      <c r="DE732" s="897"/>
      <c r="DF732" s="633">
        <f>(R732/30*DE732)*Q732</f>
        <v>0</v>
      </c>
      <c r="DG732" s="897"/>
      <c r="DH732" s="633">
        <f>(R732/30*DG732)*Q732</f>
        <v>0</v>
      </c>
      <c r="DI732" s="897"/>
      <c r="DJ732" s="898"/>
      <c r="DK732" s="898"/>
      <c r="DL732" s="898"/>
      <c r="DM732" s="898"/>
      <c r="DN732" s="898"/>
      <c r="DO732" s="898"/>
      <c r="DP732" s="898"/>
      <c r="DQ732" s="898"/>
      <c r="DR732" s="898"/>
      <c r="DS732" s="898"/>
      <c r="DU732" s="1945">
        <f t="shared" si="743"/>
        <v>0</v>
      </c>
      <c r="DV732" s="1946">
        <f t="shared" si="758"/>
        <v>0</v>
      </c>
      <c r="DW732" s="1946">
        <f t="shared" si="773"/>
        <v>6000</v>
      </c>
      <c r="DX732" s="1946">
        <f t="shared" si="750"/>
        <v>0</v>
      </c>
      <c r="DY732" s="1946">
        <f t="shared" si="751"/>
        <v>-6000</v>
      </c>
      <c r="EG732" s="1946"/>
    </row>
    <row r="733" spans="1:137" s="984" customFormat="1" ht="45" hidden="1" customHeight="1" x14ac:dyDescent="0.25">
      <c r="A733" s="978">
        <v>2026</v>
      </c>
      <c r="B733" s="978">
        <v>479</v>
      </c>
      <c r="C733" s="978" t="s">
        <v>58</v>
      </c>
      <c r="D733" s="978">
        <v>3000654</v>
      </c>
      <c r="E733" s="978">
        <v>5005023</v>
      </c>
      <c r="F733" s="978" t="s">
        <v>1003</v>
      </c>
      <c r="G733" s="978" t="s">
        <v>3543</v>
      </c>
      <c r="H733" s="978">
        <v>97</v>
      </c>
      <c r="I733" s="979" t="s">
        <v>992</v>
      </c>
      <c r="J733" s="980" t="s">
        <v>10</v>
      </c>
      <c r="K733" s="980" t="s">
        <v>60</v>
      </c>
      <c r="L733" s="978" t="str">
        <f t="shared" si="745"/>
        <v>2.3</v>
      </c>
      <c r="M733" s="981" t="s">
        <v>62</v>
      </c>
      <c r="N733" s="981"/>
      <c r="O733" s="978" t="s">
        <v>1022</v>
      </c>
      <c r="P733" s="978" t="s">
        <v>65</v>
      </c>
      <c r="Q733" s="982">
        <v>1</v>
      </c>
      <c r="R733" s="332">
        <v>6000</v>
      </c>
      <c r="S733" s="978"/>
      <c r="T733" s="978"/>
      <c r="U733" s="978"/>
      <c r="V733" s="978">
        <v>0</v>
      </c>
      <c r="W733" s="334"/>
      <c r="X733" s="334"/>
      <c r="Y733" s="334"/>
      <c r="Z733" s="335"/>
      <c r="AA733" s="335"/>
      <c r="AB733" s="335"/>
      <c r="AC733" s="335"/>
      <c r="AD733" s="335"/>
      <c r="AE733" s="332"/>
      <c r="AF733" s="284">
        <f t="shared" si="761"/>
        <v>0</v>
      </c>
      <c r="AG733" s="284">
        <f t="shared" si="762"/>
        <v>0</v>
      </c>
      <c r="AH733" s="284">
        <f t="shared" si="763"/>
        <v>0</v>
      </c>
      <c r="AI733" s="284">
        <f t="shared" si="764"/>
        <v>0</v>
      </c>
      <c r="AJ733" s="284">
        <f t="shared" si="765"/>
        <v>0</v>
      </c>
      <c r="AK733" s="284">
        <f t="shared" si="766"/>
        <v>0</v>
      </c>
      <c r="AL733" s="284">
        <f t="shared" si="767"/>
        <v>0</v>
      </c>
      <c r="AM733" s="284">
        <f t="shared" si="768"/>
        <v>0</v>
      </c>
      <c r="AN733" s="284">
        <f t="shared" si="769"/>
        <v>0</v>
      </c>
      <c r="AO733" s="284">
        <f t="shared" si="770"/>
        <v>0</v>
      </c>
      <c r="AP733" s="284">
        <f t="shared" si="771"/>
        <v>0</v>
      </c>
      <c r="AQ733" s="284">
        <f t="shared" si="772"/>
        <v>0</v>
      </c>
      <c r="AR733" s="333">
        <f>+ROUNDUP(SUM(AF733:AQ733),0)</f>
        <v>0</v>
      </c>
      <c r="AS733" s="983" t="s">
        <v>994</v>
      </c>
      <c r="AU733" s="897" t="s">
        <v>3535</v>
      </c>
      <c r="AV733" s="897" t="s">
        <v>3536</v>
      </c>
      <c r="AW733" s="940">
        <v>46058</v>
      </c>
      <c r="AX733" s="897" t="s">
        <v>3537</v>
      </c>
      <c r="AY733" s="940">
        <v>46078</v>
      </c>
      <c r="AZ733" s="897"/>
      <c r="BA733" s="984" t="s">
        <v>3538</v>
      </c>
      <c r="BB733" s="841" t="s">
        <v>1018</v>
      </c>
      <c r="BH733" s="698"/>
      <c r="BI733" s="698"/>
      <c r="BJ733" s="983"/>
      <c r="BK733" s="698"/>
      <c r="BL733" s="985"/>
      <c r="BM733" s="985"/>
      <c r="BN733" s="698"/>
      <c r="BO733" s="986"/>
      <c r="BP733" s="986"/>
      <c r="BQ733" s="986"/>
      <c r="BR733" s="986"/>
      <c r="BV733" s="986"/>
      <c r="BW733" s="986"/>
      <c r="CU733" s="888">
        <f>AH733</f>
        <v>0</v>
      </c>
      <c r="CW733" s="889">
        <f>(R733/30*CV733)*Q733</f>
        <v>0</v>
      </c>
      <c r="CY733" s="889">
        <f>(R733/30*CX733)*Q733</f>
        <v>0</v>
      </c>
      <c r="DC733" s="984">
        <f>V733</f>
        <v>0</v>
      </c>
      <c r="DD733" s="987">
        <f>AI733</f>
        <v>0</v>
      </c>
      <c r="DF733" s="988">
        <f>(R733/30*DE733)*Q733</f>
        <v>0</v>
      </c>
      <c r="DH733" s="988">
        <f>(R733/30*DG733)*Q733</f>
        <v>0</v>
      </c>
      <c r="DJ733" s="989"/>
      <c r="DK733" s="989"/>
      <c r="DL733" s="989"/>
      <c r="DM733" s="989"/>
      <c r="DN733" s="989"/>
      <c r="DO733" s="989"/>
      <c r="DP733" s="989"/>
      <c r="DQ733" s="989"/>
      <c r="DR733" s="989"/>
      <c r="DS733" s="989"/>
      <c r="DU733" s="888">
        <f t="shared" si="743"/>
        <v>0</v>
      </c>
      <c r="DV733" s="889">
        <f t="shared" si="758"/>
        <v>0</v>
      </c>
      <c r="DW733" s="889">
        <f t="shared" si="773"/>
        <v>0</v>
      </c>
      <c r="DX733" s="889">
        <f t="shared" si="750"/>
        <v>0</v>
      </c>
      <c r="DY733" s="889">
        <f t="shared" si="751"/>
        <v>0</v>
      </c>
      <c r="EG733" s="621"/>
    </row>
    <row r="734" spans="1:137" s="897" customFormat="1" ht="45" hidden="1" customHeight="1" x14ac:dyDescent="0.25">
      <c r="A734" s="891">
        <v>2026</v>
      </c>
      <c r="B734" s="891">
        <v>479</v>
      </c>
      <c r="C734" s="891" t="s">
        <v>58</v>
      </c>
      <c r="D734" s="891">
        <v>3000654</v>
      </c>
      <c r="E734" s="891">
        <v>5005023</v>
      </c>
      <c r="F734" s="891" t="s">
        <v>1003</v>
      </c>
      <c r="G734" s="891" t="s">
        <v>3543</v>
      </c>
      <c r="H734" s="891">
        <v>97</v>
      </c>
      <c r="I734" s="892" t="s">
        <v>992</v>
      </c>
      <c r="J734" s="893" t="s">
        <v>10</v>
      </c>
      <c r="K734" s="893" t="s">
        <v>60</v>
      </c>
      <c r="L734" s="891" t="str">
        <f t="shared" si="745"/>
        <v>2.3</v>
      </c>
      <c r="M734" s="894" t="s">
        <v>62</v>
      </c>
      <c r="N734" s="894"/>
      <c r="O734" s="891" t="s">
        <v>1031</v>
      </c>
      <c r="P734" s="891" t="s">
        <v>65</v>
      </c>
      <c r="Q734" s="895">
        <v>1</v>
      </c>
      <c r="R734" s="297">
        <v>6000</v>
      </c>
      <c r="S734" s="891"/>
      <c r="T734" s="891"/>
      <c r="U734" s="284">
        <v>30</v>
      </c>
      <c r="V734" s="284">
        <v>30</v>
      </c>
      <c r="W734" s="298"/>
      <c r="X734" s="298"/>
      <c r="Y734" s="298"/>
      <c r="Z734" s="299"/>
      <c r="AA734" s="299"/>
      <c r="AB734" s="299"/>
      <c r="AC734" s="299"/>
      <c r="AD734" s="299"/>
      <c r="AE734" s="297"/>
      <c r="AF734" s="379">
        <f t="shared" si="761"/>
        <v>0</v>
      </c>
      <c r="AG734" s="284">
        <f t="shared" si="762"/>
        <v>0</v>
      </c>
      <c r="AH734" s="284">
        <f t="shared" si="763"/>
        <v>6000</v>
      </c>
      <c r="AI734" s="284">
        <f t="shared" si="764"/>
        <v>6000</v>
      </c>
      <c r="AJ734" s="284">
        <f t="shared" si="765"/>
        <v>0</v>
      </c>
      <c r="AK734" s="284">
        <f t="shared" si="766"/>
        <v>0</v>
      </c>
      <c r="AL734" s="284">
        <f t="shared" si="767"/>
        <v>0</v>
      </c>
      <c r="AM734" s="284">
        <f t="shared" si="768"/>
        <v>0</v>
      </c>
      <c r="AN734" s="284">
        <f t="shared" si="769"/>
        <v>0</v>
      </c>
      <c r="AO734" s="284">
        <f t="shared" si="770"/>
        <v>0</v>
      </c>
      <c r="AP734" s="284">
        <f t="shared" si="771"/>
        <v>0</v>
      </c>
      <c r="AQ734" s="377">
        <f t="shared" si="772"/>
        <v>0</v>
      </c>
      <c r="AR734" s="284">
        <f>+ROUNDUP(SUM(AF734:AQ734),0)</f>
        <v>12000</v>
      </c>
      <c r="AS734" s="896" t="s">
        <v>994</v>
      </c>
      <c r="AU734" s="944" t="s">
        <v>3535</v>
      </c>
      <c r="AV734" s="897" t="s">
        <v>3536</v>
      </c>
      <c r="AW734" s="940">
        <v>46058</v>
      </c>
      <c r="AX734" s="897" t="s">
        <v>3537</v>
      </c>
      <c r="AY734" s="940">
        <v>46078</v>
      </c>
      <c r="AZ734" s="945"/>
      <c r="BA734" s="898" t="s">
        <v>3538</v>
      </c>
      <c r="BB734" s="899" t="s">
        <v>995</v>
      </c>
      <c r="BC734" s="897" t="s">
        <v>3539</v>
      </c>
      <c r="BD734" s="897" t="s">
        <v>3540</v>
      </c>
      <c r="BE734" s="896" t="s">
        <v>3541</v>
      </c>
      <c r="BF734" s="940">
        <v>46079</v>
      </c>
      <c r="BH734" s="687"/>
      <c r="BI734" s="687"/>
      <c r="BJ734" s="896"/>
      <c r="BK734" s="687"/>
      <c r="BL734" s="373"/>
      <c r="BM734" s="373"/>
      <c r="BN734" s="687">
        <v>2007</v>
      </c>
      <c r="BO734" s="903"/>
      <c r="BP734" s="903" t="s">
        <v>3532</v>
      </c>
      <c r="BQ734" s="903" t="s">
        <v>3544</v>
      </c>
      <c r="BR734" s="903"/>
      <c r="BS734" s="990" t="s">
        <v>1032</v>
      </c>
      <c r="BT734" s="990" t="s">
        <v>1033</v>
      </c>
      <c r="BU734" s="990" t="s">
        <v>1034</v>
      </c>
      <c r="BV734" s="991">
        <v>43515589</v>
      </c>
      <c r="BW734" s="991">
        <v>10435155893</v>
      </c>
      <c r="BX734" s="906">
        <v>6000</v>
      </c>
      <c r="BY734" s="940">
        <v>46082</v>
      </c>
      <c r="BZ734" s="940">
        <v>46142</v>
      </c>
      <c r="CT734" s="897">
        <v>30</v>
      </c>
      <c r="CU734" s="633">
        <v>6000</v>
      </c>
      <c r="CV734" s="897">
        <v>30</v>
      </c>
      <c r="CW734" s="633">
        <v>6000</v>
      </c>
      <c r="CX734" s="897">
        <v>30</v>
      </c>
      <c r="CY734" s="633">
        <v>6000</v>
      </c>
      <c r="DC734" s="897">
        <f>V734</f>
        <v>30</v>
      </c>
      <c r="DD734" s="633">
        <f>AI734</f>
        <v>6000</v>
      </c>
      <c r="DE734" s="897">
        <v>30</v>
      </c>
      <c r="DF734" s="633">
        <f>(R734/30*DE734)*Q734</f>
        <v>6000</v>
      </c>
      <c r="DG734" s="897">
        <v>30</v>
      </c>
      <c r="DH734" s="633">
        <f>(R734/30*DG734)*Q734</f>
        <v>6000</v>
      </c>
      <c r="DJ734" s="898"/>
      <c r="DK734" s="898"/>
      <c r="DL734" s="898"/>
      <c r="DM734" s="898"/>
      <c r="DN734" s="898"/>
      <c r="DO734" s="898"/>
      <c r="DP734" s="898"/>
      <c r="DQ734" s="898"/>
      <c r="DR734" s="898"/>
      <c r="DS734" s="898"/>
      <c r="DU734" s="909">
        <f t="shared" si="743"/>
        <v>12000</v>
      </c>
      <c r="DV734" s="633">
        <f t="shared" si="758"/>
        <v>12000</v>
      </c>
      <c r="DW734" s="633">
        <f t="shared" si="773"/>
        <v>12000</v>
      </c>
      <c r="DX734" s="633">
        <f t="shared" si="750"/>
        <v>0</v>
      </c>
      <c r="DY734" s="633">
        <f t="shared" si="751"/>
        <v>0</v>
      </c>
      <c r="EG734" s="621"/>
    </row>
    <row r="735" spans="1:137" s="1956" customFormat="1" ht="45" hidden="1" customHeight="1" x14ac:dyDescent="0.25">
      <c r="A735" s="1980">
        <v>2026</v>
      </c>
      <c r="B735" s="947">
        <v>479</v>
      </c>
      <c r="C735" s="947" t="s">
        <v>58</v>
      </c>
      <c r="D735" s="947">
        <v>3000654</v>
      </c>
      <c r="E735" s="947">
        <v>5005023</v>
      </c>
      <c r="F735" s="947" t="s">
        <v>1003</v>
      </c>
      <c r="G735" s="1980" t="s">
        <v>3543</v>
      </c>
      <c r="H735" s="1980">
        <v>97</v>
      </c>
      <c r="I735" s="948" t="s">
        <v>992</v>
      </c>
      <c r="J735" s="949" t="s">
        <v>10</v>
      </c>
      <c r="K735" s="949" t="s">
        <v>60</v>
      </c>
      <c r="L735" s="947" t="str">
        <f t="shared" si="745"/>
        <v>2.3</v>
      </c>
      <c r="M735" s="1982" t="s">
        <v>62</v>
      </c>
      <c r="N735" s="950"/>
      <c r="O735" s="1980" t="s">
        <v>1035</v>
      </c>
      <c r="P735" s="1980" t="s">
        <v>65</v>
      </c>
      <c r="Q735" s="1987">
        <v>1</v>
      </c>
      <c r="R735" s="1988">
        <v>6000</v>
      </c>
      <c r="S735" s="1980"/>
      <c r="T735" s="1980"/>
      <c r="U735" s="1991">
        <v>30</v>
      </c>
      <c r="V735" s="1991">
        <v>30</v>
      </c>
      <c r="W735" s="1989"/>
      <c r="X735" s="361"/>
      <c r="Y735" s="361"/>
      <c r="Z735" s="362"/>
      <c r="AA735" s="362"/>
      <c r="AB735" s="362"/>
      <c r="AC735" s="362"/>
      <c r="AD735" s="362"/>
      <c r="AE735" s="1988"/>
      <c r="AF735" s="284">
        <f t="shared" si="761"/>
        <v>0</v>
      </c>
      <c r="AG735" s="284">
        <f t="shared" si="762"/>
        <v>0</v>
      </c>
      <c r="AH735" s="284">
        <f t="shared" si="763"/>
        <v>6000</v>
      </c>
      <c r="AI735" s="284">
        <f t="shared" si="764"/>
        <v>6000</v>
      </c>
      <c r="AJ735" s="284">
        <f t="shared" si="765"/>
        <v>0</v>
      </c>
      <c r="AK735" s="284">
        <f t="shared" si="766"/>
        <v>0</v>
      </c>
      <c r="AL735" s="284">
        <f t="shared" si="767"/>
        <v>0</v>
      </c>
      <c r="AM735" s="284">
        <f t="shared" si="768"/>
        <v>0</v>
      </c>
      <c r="AN735" s="284">
        <f t="shared" si="769"/>
        <v>0</v>
      </c>
      <c r="AO735" s="284">
        <f t="shared" si="770"/>
        <v>0</v>
      </c>
      <c r="AP735" s="284">
        <f t="shared" si="771"/>
        <v>0</v>
      </c>
      <c r="AQ735" s="284">
        <f t="shared" si="772"/>
        <v>0</v>
      </c>
      <c r="AR735" s="1991">
        <f>+ROUNDUP(SUM(AF735:AQ735),0)</f>
        <v>12000</v>
      </c>
      <c r="AS735" s="1953" t="s">
        <v>994</v>
      </c>
      <c r="AT735" s="953"/>
      <c r="AU735" s="897" t="s">
        <v>3535</v>
      </c>
      <c r="AV735" s="897" t="s">
        <v>3536</v>
      </c>
      <c r="AW735" s="940">
        <v>46058</v>
      </c>
      <c r="AX735" s="897" t="s">
        <v>3537</v>
      </c>
      <c r="AY735" s="940">
        <v>46078</v>
      </c>
      <c r="AZ735" s="897"/>
      <c r="BA735" s="963" t="s">
        <v>3538</v>
      </c>
      <c r="BB735" s="614" t="s">
        <v>1021</v>
      </c>
      <c r="BC735" s="953"/>
      <c r="BD735" s="953"/>
      <c r="BE735" s="953"/>
      <c r="BF735" s="958"/>
      <c r="BG735" s="953"/>
      <c r="BH735" s="1022"/>
      <c r="BI735" s="1022"/>
      <c r="BJ735" s="952"/>
      <c r="BK735" s="1022"/>
      <c r="BL735" s="955"/>
      <c r="BM735" s="955"/>
      <c r="BN735" s="1022"/>
      <c r="BO735" s="956"/>
      <c r="BP735" s="956"/>
      <c r="BQ735" s="2215"/>
      <c r="BR735" s="2215"/>
      <c r="BT735" s="953"/>
      <c r="BU735" s="953"/>
      <c r="BV735" s="993"/>
      <c r="BW735" s="956"/>
      <c r="BX735" s="994"/>
      <c r="BY735" s="958"/>
      <c r="BZ735" s="958"/>
      <c r="CA735" s="953"/>
      <c r="CB735" s="953"/>
      <c r="CC735" s="953"/>
      <c r="CD735" s="953"/>
      <c r="CE735" s="953"/>
      <c r="CF735" s="953"/>
      <c r="CG735" s="953"/>
      <c r="CH735" s="953"/>
      <c r="CI735" s="953"/>
      <c r="CJ735" s="953"/>
      <c r="CK735" s="953"/>
      <c r="CL735" s="953"/>
      <c r="CM735" s="953"/>
      <c r="CN735" s="953"/>
      <c r="CO735" s="953"/>
      <c r="CP735" s="953"/>
      <c r="CQ735" s="953"/>
      <c r="CR735" s="953"/>
      <c r="CS735" s="953"/>
      <c r="CT735" s="953">
        <v>30</v>
      </c>
      <c r="CU735" s="995">
        <v>6000</v>
      </c>
      <c r="CV735" s="953"/>
      <c r="CW735" s="995"/>
      <c r="CX735" s="953"/>
      <c r="CY735" s="965"/>
      <c r="CZ735" s="953"/>
      <c r="DA735" s="953"/>
      <c r="DB735" s="953"/>
      <c r="DC735" s="953">
        <v>30</v>
      </c>
      <c r="DD735" s="996">
        <v>6000</v>
      </c>
      <c r="DE735" s="953"/>
      <c r="DF735" s="996"/>
      <c r="DG735" s="953"/>
      <c r="DH735" s="996"/>
      <c r="DI735" s="953"/>
      <c r="DJ735" s="963"/>
      <c r="DK735" s="963"/>
      <c r="DL735" s="963"/>
      <c r="DM735" s="963"/>
      <c r="DN735" s="963"/>
      <c r="DO735" s="963"/>
      <c r="DP735" s="963"/>
      <c r="DQ735" s="963"/>
      <c r="DR735" s="963"/>
      <c r="DS735" s="963"/>
      <c r="DU735" s="1998">
        <f t="shared" si="743"/>
        <v>12000</v>
      </c>
      <c r="DV735" s="1999">
        <f t="shared" si="758"/>
        <v>0</v>
      </c>
      <c r="DW735" s="1999">
        <f t="shared" si="773"/>
        <v>0</v>
      </c>
      <c r="DX735" s="1999">
        <f t="shared" si="750"/>
        <v>12000</v>
      </c>
      <c r="DY735" s="1999">
        <f t="shared" si="751"/>
        <v>12000</v>
      </c>
      <c r="EG735" s="1946"/>
    </row>
    <row r="736" spans="1:137" s="897" customFormat="1" ht="45" hidden="1" customHeight="1" x14ac:dyDescent="0.25">
      <c r="A736" s="891">
        <v>2026</v>
      </c>
      <c r="B736" s="891">
        <v>479</v>
      </c>
      <c r="C736" s="891" t="s">
        <v>58</v>
      </c>
      <c r="D736" s="891">
        <v>3000654</v>
      </c>
      <c r="E736" s="891">
        <v>5005023</v>
      </c>
      <c r="F736" s="891" t="s">
        <v>1003</v>
      </c>
      <c r="G736" s="891" t="s">
        <v>3543</v>
      </c>
      <c r="H736" s="891">
        <v>97</v>
      </c>
      <c r="I736" s="892" t="s">
        <v>992</v>
      </c>
      <c r="J736" s="893" t="s">
        <v>10</v>
      </c>
      <c r="K736" s="893" t="s">
        <v>60</v>
      </c>
      <c r="L736" s="891" t="str">
        <f t="shared" si="745"/>
        <v>2.3</v>
      </c>
      <c r="M736" s="894" t="s">
        <v>62</v>
      </c>
      <c r="N736" s="894"/>
      <c r="O736" s="891" t="s">
        <v>1036</v>
      </c>
      <c r="P736" s="891" t="s">
        <v>65</v>
      </c>
      <c r="Q736" s="895">
        <v>1</v>
      </c>
      <c r="R736" s="297">
        <v>6000</v>
      </c>
      <c r="S736" s="891"/>
      <c r="T736" s="891"/>
      <c r="U736" s="284">
        <v>30</v>
      </c>
      <c r="V736" s="284">
        <v>30</v>
      </c>
      <c r="W736" s="298"/>
      <c r="X736" s="298"/>
      <c r="Y736" s="298"/>
      <c r="Z736" s="299"/>
      <c r="AA736" s="299"/>
      <c r="AB736" s="299"/>
      <c r="AC736" s="299"/>
      <c r="AD736" s="299"/>
      <c r="AE736" s="297"/>
      <c r="AF736" s="379">
        <f t="shared" si="761"/>
        <v>0</v>
      </c>
      <c r="AG736" s="284">
        <f t="shared" si="762"/>
        <v>0</v>
      </c>
      <c r="AH736" s="284">
        <f t="shared" si="763"/>
        <v>6000</v>
      </c>
      <c r="AI736" s="284">
        <f t="shared" si="764"/>
        <v>6000</v>
      </c>
      <c r="AJ736" s="284">
        <f t="shared" si="765"/>
        <v>0</v>
      </c>
      <c r="AK736" s="284">
        <f t="shared" si="766"/>
        <v>0</v>
      </c>
      <c r="AL736" s="284">
        <f t="shared" si="767"/>
        <v>0</v>
      </c>
      <c r="AM736" s="284">
        <f t="shared" si="768"/>
        <v>0</v>
      </c>
      <c r="AN736" s="284">
        <f t="shared" si="769"/>
        <v>0</v>
      </c>
      <c r="AO736" s="284">
        <f t="shared" si="770"/>
        <v>0</v>
      </c>
      <c r="AP736" s="284">
        <f t="shared" si="771"/>
        <v>0</v>
      </c>
      <c r="AQ736" s="377">
        <f t="shared" si="772"/>
        <v>0</v>
      </c>
      <c r="AR736" s="284">
        <f>+ROUNDUP(SUM(AF736:AQ736),0)</f>
        <v>12000</v>
      </c>
      <c r="AS736" s="896" t="s">
        <v>994</v>
      </c>
      <c r="AU736" s="944" t="s">
        <v>3535</v>
      </c>
      <c r="AV736" s="897" t="s">
        <v>3536</v>
      </c>
      <c r="AW736" s="940">
        <v>46058</v>
      </c>
      <c r="AX736" s="897" t="s">
        <v>3537</v>
      </c>
      <c r="AY736" s="940">
        <v>46078</v>
      </c>
      <c r="AZ736" s="945"/>
      <c r="BA736" s="898" t="s">
        <v>3538</v>
      </c>
      <c r="BB736" s="899" t="s">
        <v>995</v>
      </c>
      <c r="BC736" s="897" t="s">
        <v>3539</v>
      </c>
      <c r="BD736" s="897" t="s">
        <v>3540</v>
      </c>
      <c r="BE736" s="896" t="s">
        <v>3541</v>
      </c>
      <c r="BF736" s="940">
        <v>46079</v>
      </c>
      <c r="BH736" s="687"/>
      <c r="BI736" s="687"/>
      <c r="BJ736" s="896"/>
      <c r="BK736" s="687"/>
      <c r="BL736" s="373"/>
      <c r="BM736" s="373"/>
      <c r="BN736" s="687">
        <v>4472</v>
      </c>
      <c r="BO736" s="903"/>
      <c r="BP736" s="903" t="s">
        <v>3532</v>
      </c>
      <c r="BQ736" s="903" t="s">
        <v>3533</v>
      </c>
      <c r="BR736" s="903"/>
      <c r="BS736" s="336" t="s">
        <v>1040</v>
      </c>
      <c r="BT736" s="336" t="s">
        <v>1041</v>
      </c>
      <c r="BU736" s="336" t="s">
        <v>1042</v>
      </c>
      <c r="BV736" s="943">
        <v>72549573</v>
      </c>
      <c r="BW736" s="943">
        <v>10725495736</v>
      </c>
      <c r="BX736" s="906">
        <v>6000</v>
      </c>
      <c r="BY736" s="907">
        <v>46082</v>
      </c>
      <c r="BZ736" s="907">
        <v>46142</v>
      </c>
      <c r="CT736" s="897">
        <v>30</v>
      </c>
      <c r="CU736" s="897">
        <v>6000</v>
      </c>
      <c r="CV736" s="897">
        <v>30</v>
      </c>
      <c r="CW736" s="633">
        <v>6000</v>
      </c>
      <c r="CX736" s="897">
        <v>30</v>
      </c>
      <c r="CY736" s="633">
        <v>6000</v>
      </c>
      <c r="DC736" s="897">
        <f t="shared" ref="DC736:DC753" si="774">V736</f>
        <v>30</v>
      </c>
      <c r="DD736" s="633">
        <f t="shared" ref="DD736:DD767" si="775">AI736</f>
        <v>6000</v>
      </c>
      <c r="DE736" s="897">
        <v>30</v>
      </c>
      <c r="DF736" s="633">
        <f t="shared" ref="DF736:DF767" si="776">(R736/30*DE736)*Q736</f>
        <v>6000</v>
      </c>
      <c r="DG736" s="897">
        <v>30</v>
      </c>
      <c r="DH736" s="633">
        <f t="shared" ref="DH736:DH767" si="777">(R736/30*DG736)*Q736</f>
        <v>6000</v>
      </c>
      <c r="DJ736" s="898"/>
      <c r="DK736" s="898"/>
      <c r="DL736" s="898"/>
      <c r="DM736" s="898"/>
      <c r="DN736" s="898"/>
      <c r="DO736" s="898"/>
      <c r="DP736" s="898"/>
      <c r="DQ736" s="898"/>
      <c r="DR736" s="898"/>
      <c r="DS736" s="898"/>
      <c r="DU736" s="909">
        <f t="shared" si="743"/>
        <v>12000</v>
      </c>
      <c r="DV736" s="633">
        <f t="shared" si="758"/>
        <v>12000</v>
      </c>
      <c r="DW736" s="633">
        <f t="shared" si="773"/>
        <v>12000</v>
      </c>
      <c r="DX736" s="633">
        <f t="shared" si="750"/>
        <v>0</v>
      </c>
      <c r="DY736" s="633">
        <f t="shared" si="751"/>
        <v>0</v>
      </c>
      <c r="EG736" s="621"/>
    </row>
    <row r="737" spans="1:137" s="1956" customFormat="1" ht="45" hidden="1" customHeight="1" x14ac:dyDescent="0.25">
      <c r="A737" s="1980">
        <v>2026</v>
      </c>
      <c r="B737" s="947">
        <v>479</v>
      </c>
      <c r="C737" s="947" t="s">
        <v>58</v>
      </c>
      <c r="D737" s="947">
        <v>3000654</v>
      </c>
      <c r="E737" s="947">
        <v>5005023</v>
      </c>
      <c r="F737" s="947" t="s">
        <v>1003</v>
      </c>
      <c r="G737" s="1980" t="s">
        <v>3543</v>
      </c>
      <c r="H737" s="1980">
        <v>97</v>
      </c>
      <c r="I737" s="948" t="s">
        <v>992</v>
      </c>
      <c r="J737" s="949" t="s">
        <v>10</v>
      </c>
      <c r="K737" s="949" t="s">
        <v>60</v>
      </c>
      <c r="L737" s="947" t="str">
        <f t="shared" si="745"/>
        <v>2.3</v>
      </c>
      <c r="M737" s="1982" t="s">
        <v>62</v>
      </c>
      <c r="N737" s="950"/>
      <c r="O737" s="1980" t="s">
        <v>1047</v>
      </c>
      <c r="P737" s="1980" t="s">
        <v>65</v>
      </c>
      <c r="Q737" s="1987">
        <v>1</v>
      </c>
      <c r="R737" s="1988">
        <v>6000</v>
      </c>
      <c r="S737" s="1980"/>
      <c r="T737" s="1980"/>
      <c r="U737" s="1991">
        <v>30</v>
      </c>
      <c r="V737" s="1991">
        <v>30</v>
      </c>
      <c r="W737" s="1989"/>
      <c r="X737" s="361"/>
      <c r="Y737" s="361"/>
      <c r="Z737" s="362"/>
      <c r="AA737" s="362"/>
      <c r="AB737" s="362"/>
      <c r="AC737" s="362"/>
      <c r="AD737" s="362"/>
      <c r="AE737" s="1988"/>
      <c r="AF737" s="333">
        <f t="shared" si="761"/>
        <v>0</v>
      </c>
      <c r="AG737" s="333">
        <f t="shared" si="762"/>
        <v>0</v>
      </c>
      <c r="AH737" s="333">
        <f t="shared" si="763"/>
        <v>6000</v>
      </c>
      <c r="AI737" s="333">
        <f t="shared" si="764"/>
        <v>6000</v>
      </c>
      <c r="AJ737" s="333">
        <f t="shared" si="765"/>
        <v>0</v>
      </c>
      <c r="AK737" s="333">
        <f t="shared" si="766"/>
        <v>0</v>
      </c>
      <c r="AL737" s="333">
        <f t="shared" si="767"/>
        <v>0</v>
      </c>
      <c r="AM737" s="333">
        <f t="shared" si="768"/>
        <v>0</v>
      </c>
      <c r="AN737" s="333">
        <f t="shared" si="769"/>
        <v>0</v>
      </c>
      <c r="AO737" s="333">
        <f t="shared" si="770"/>
        <v>0</v>
      </c>
      <c r="AP737" s="333">
        <f t="shared" si="771"/>
        <v>0</v>
      </c>
      <c r="AQ737" s="333">
        <f t="shared" si="772"/>
        <v>0</v>
      </c>
      <c r="AR737" s="1991">
        <v>6000</v>
      </c>
      <c r="AS737" s="1953" t="s">
        <v>994</v>
      </c>
      <c r="AT737" s="953"/>
      <c r="AU737" s="984" t="s">
        <v>3535</v>
      </c>
      <c r="AV737" s="984" t="s">
        <v>3536</v>
      </c>
      <c r="AW737" s="997">
        <v>46058</v>
      </c>
      <c r="AX737" s="984" t="s">
        <v>3537</v>
      </c>
      <c r="AY737" s="997">
        <v>46078</v>
      </c>
      <c r="AZ737" s="984"/>
      <c r="BA737" s="953" t="s">
        <v>3538</v>
      </c>
      <c r="BB737" s="614" t="s">
        <v>1021</v>
      </c>
      <c r="BC737" s="953"/>
      <c r="BD737" s="953"/>
      <c r="BE737" s="953"/>
      <c r="BF737" s="953"/>
      <c r="BG737" s="953"/>
      <c r="BH737" s="1022"/>
      <c r="BI737" s="1022"/>
      <c r="BJ737" s="952"/>
      <c r="BK737" s="694"/>
      <c r="BL737" s="973"/>
      <c r="BM737" s="973"/>
      <c r="BN737" s="694"/>
      <c r="BO737" s="974"/>
      <c r="BP737" s="974"/>
      <c r="BQ737" s="2215"/>
      <c r="BR737" s="2215"/>
      <c r="BT737" s="953"/>
      <c r="BU737" s="953"/>
      <c r="BV737" s="956"/>
      <c r="BW737" s="956"/>
      <c r="BX737" s="953"/>
      <c r="BY737" s="953"/>
      <c r="BZ737" s="953"/>
      <c r="CA737" s="953"/>
      <c r="CB737" s="953"/>
      <c r="CC737" s="953"/>
      <c r="CD737" s="953"/>
      <c r="CE737" s="953"/>
      <c r="CF737" s="953"/>
      <c r="CG737" s="953"/>
      <c r="CH737" s="953"/>
      <c r="CI737" s="953"/>
      <c r="CJ737" s="953"/>
      <c r="CK737" s="953"/>
      <c r="CL737" s="953"/>
      <c r="CM737" s="953"/>
      <c r="CN737" s="953"/>
      <c r="CO737" s="953"/>
      <c r="CP737" s="953"/>
      <c r="CQ737" s="953"/>
      <c r="CR737" s="953"/>
      <c r="CS737" s="953"/>
      <c r="CT737" s="953"/>
      <c r="CU737" s="953"/>
      <c r="CV737" s="953"/>
      <c r="CW737" s="953"/>
      <c r="CX737" s="953"/>
      <c r="CY737" s="965">
        <v>5500</v>
      </c>
      <c r="CZ737" s="953"/>
      <c r="DA737" s="953"/>
      <c r="DB737" s="953"/>
      <c r="DC737" s="953">
        <f t="shared" si="774"/>
        <v>30</v>
      </c>
      <c r="DD737" s="961">
        <f t="shared" si="775"/>
        <v>6000</v>
      </c>
      <c r="DE737" s="953"/>
      <c r="DF737" s="962">
        <f t="shared" si="776"/>
        <v>0</v>
      </c>
      <c r="DG737" s="953"/>
      <c r="DH737" s="962">
        <f t="shared" si="777"/>
        <v>0</v>
      </c>
      <c r="DI737" s="953"/>
      <c r="DJ737" s="963"/>
      <c r="DK737" s="963"/>
      <c r="DL737" s="963"/>
      <c r="DM737" s="963"/>
      <c r="DN737" s="963"/>
      <c r="DO737" s="963"/>
      <c r="DP737" s="963"/>
      <c r="DQ737" s="963"/>
      <c r="DR737" s="963"/>
      <c r="DS737" s="963"/>
      <c r="DU737" s="2142">
        <f t="shared" si="743"/>
        <v>6000</v>
      </c>
      <c r="DV737" s="2143">
        <f t="shared" si="758"/>
        <v>0</v>
      </c>
      <c r="DW737" s="2143">
        <f t="shared" si="773"/>
        <v>5500</v>
      </c>
      <c r="DX737" s="2143">
        <f t="shared" si="750"/>
        <v>6000</v>
      </c>
      <c r="DY737" s="2143">
        <f t="shared" si="751"/>
        <v>500</v>
      </c>
      <c r="EG737" s="1946"/>
    </row>
    <row r="738" spans="1:137" s="2044" customFormat="1" ht="45" hidden="1" customHeight="1" x14ac:dyDescent="0.25">
      <c r="A738" s="2036">
        <v>2026</v>
      </c>
      <c r="B738" s="978">
        <v>479</v>
      </c>
      <c r="C738" s="978" t="s">
        <v>58</v>
      </c>
      <c r="D738" s="978">
        <v>3000654</v>
      </c>
      <c r="E738" s="978">
        <v>5005023</v>
      </c>
      <c r="F738" s="978" t="s">
        <v>990</v>
      </c>
      <c r="G738" s="2036" t="s">
        <v>991</v>
      </c>
      <c r="H738" s="2036">
        <v>94</v>
      </c>
      <c r="I738" s="979" t="s">
        <v>992</v>
      </c>
      <c r="J738" s="980" t="s">
        <v>10</v>
      </c>
      <c r="K738" s="980" t="s">
        <v>60</v>
      </c>
      <c r="L738" s="978" t="str">
        <f t="shared" si="745"/>
        <v>2.3</v>
      </c>
      <c r="M738" s="2076" t="s">
        <v>62</v>
      </c>
      <c r="N738" s="981"/>
      <c r="O738" s="2036" t="s">
        <v>1048</v>
      </c>
      <c r="P738" s="2036" t="s">
        <v>65</v>
      </c>
      <c r="Q738" s="2077">
        <v>1</v>
      </c>
      <c r="R738" s="2383">
        <v>5500</v>
      </c>
      <c r="S738" s="2036"/>
      <c r="T738" s="2036"/>
      <c r="U738" s="2039">
        <v>30</v>
      </c>
      <c r="V738" s="2036"/>
      <c r="W738" s="2037"/>
      <c r="X738" s="334"/>
      <c r="Y738" s="334"/>
      <c r="Z738" s="335"/>
      <c r="AA738" s="335"/>
      <c r="AB738" s="335"/>
      <c r="AC738" s="335"/>
      <c r="AD738" s="335"/>
      <c r="AE738" s="2038"/>
      <c r="AF738" s="284">
        <f t="shared" si="761"/>
        <v>0</v>
      </c>
      <c r="AG738" s="284">
        <f t="shared" si="762"/>
        <v>0</v>
      </c>
      <c r="AH738" s="284">
        <f t="shared" si="763"/>
        <v>5500</v>
      </c>
      <c r="AI738" s="284">
        <f t="shared" si="764"/>
        <v>0</v>
      </c>
      <c r="AJ738" s="284">
        <f t="shared" si="765"/>
        <v>0</v>
      </c>
      <c r="AK738" s="284">
        <f t="shared" si="766"/>
        <v>0</v>
      </c>
      <c r="AL738" s="284">
        <f t="shared" si="767"/>
        <v>0</v>
      </c>
      <c r="AM738" s="284">
        <f t="shared" si="768"/>
        <v>0</v>
      </c>
      <c r="AN738" s="284">
        <f t="shared" si="769"/>
        <v>0</v>
      </c>
      <c r="AO738" s="284">
        <f t="shared" si="770"/>
        <v>0</v>
      </c>
      <c r="AP738" s="284">
        <f t="shared" si="771"/>
        <v>0</v>
      </c>
      <c r="AQ738" s="284">
        <f t="shared" si="772"/>
        <v>0</v>
      </c>
      <c r="AR738" s="2039">
        <f t="shared" ref="AR738:AR756" si="778">+ROUNDUP(SUM(AF738:AQ738),0)</f>
        <v>5500</v>
      </c>
      <c r="AS738" s="2040" t="s">
        <v>994</v>
      </c>
      <c r="AT738" s="984"/>
      <c r="AU738" s="897" t="s">
        <v>3535</v>
      </c>
      <c r="AV738" s="897" t="s">
        <v>3536</v>
      </c>
      <c r="AW738" s="940">
        <v>46058</v>
      </c>
      <c r="AX738" s="897" t="s">
        <v>3537</v>
      </c>
      <c r="AY738" s="940">
        <v>46078</v>
      </c>
      <c r="AZ738" s="897"/>
      <c r="BA738" s="989" t="s">
        <v>3538</v>
      </c>
      <c r="BB738" s="2041" t="s">
        <v>995</v>
      </c>
      <c r="BC738" s="984" t="s">
        <v>3539</v>
      </c>
      <c r="BD738" s="984" t="s">
        <v>3540</v>
      </c>
      <c r="BE738" s="983" t="s">
        <v>3541</v>
      </c>
      <c r="BF738" s="997">
        <v>46079</v>
      </c>
      <c r="BG738" s="984"/>
      <c r="BH738" s="698"/>
      <c r="BI738" s="2766"/>
      <c r="BJ738" s="2745"/>
      <c r="BK738" s="2766"/>
      <c r="BL738" s="999"/>
      <c r="BM738" s="999"/>
      <c r="BN738" s="698">
        <v>2009</v>
      </c>
      <c r="BO738" s="903"/>
      <c r="BP738" s="903" t="s">
        <v>3532</v>
      </c>
      <c r="BQ738" s="1000"/>
      <c r="BR738" s="1000"/>
      <c r="BS738" s="2078" t="s">
        <v>1049</v>
      </c>
      <c r="BT738" s="381" t="s">
        <v>1050</v>
      </c>
      <c r="BU738" s="381" t="s">
        <v>1051</v>
      </c>
      <c r="BV738" s="533">
        <v>76444237</v>
      </c>
      <c r="BW738" s="533">
        <v>10764442372</v>
      </c>
      <c r="BX738" s="886">
        <v>5500</v>
      </c>
      <c r="BY738" s="997">
        <v>46082</v>
      </c>
      <c r="BZ738" s="997">
        <v>46112</v>
      </c>
      <c r="CA738" s="984"/>
      <c r="CB738" s="984"/>
      <c r="CC738" s="984"/>
      <c r="CD738" s="984"/>
      <c r="CE738" s="984"/>
      <c r="CF738" s="984"/>
      <c r="CG738" s="984"/>
      <c r="CH738" s="984"/>
      <c r="CI738" s="984"/>
      <c r="CJ738" s="984"/>
      <c r="CK738" s="984"/>
      <c r="CL738" s="984"/>
      <c r="CM738" s="984"/>
      <c r="CN738" s="984"/>
      <c r="CO738" s="984"/>
      <c r="CP738" s="984"/>
      <c r="CQ738" s="984"/>
      <c r="CR738" s="984"/>
      <c r="CS738" s="984"/>
      <c r="CT738" s="984">
        <v>30</v>
      </c>
      <c r="CU738" s="984">
        <v>5500</v>
      </c>
      <c r="CV738" s="984">
        <v>30</v>
      </c>
      <c r="CW738" s="988">
        <v>5500</v>
      </c>
      <c r="CX738" s="984">
        <v>30</v>
      </c>
      <c r="CY738" s="988">
        <v>5500</v>
      </c>
      <c r="CZ738" s="984"/>
      <c r="DA738" s="984"/>
      <c r="DB738" s="984"/>
      <c r="DC738" s="984">
        <f t="shared" si="774"/>
        <v>0</v>
      </c>
      <c r="DD738" s="987">
        <f t="shared" si="775"/>
        <v>0</v>
      </c>
      <c r="DE738" s="984"/>
      <c r="DF738" s="988">
        <f t="shared" si="776"/>
        <v>0</v>
      </c>
      <c r="DG738" s="984"/>
      <c r="DH738" s="988">
        <f t="shared" si="777"/>
        <v>0</v>
      </c>
      <c r="DI738" s="984"/>
      <c r="DJ738" s="989"/>
      <c r="DK738" s="989"/>
      <c r="DL738" s="989"/>
      <c r="DM738" s="989"/>
      <c r="DN738" s="989"/>
      <c r="DO738" s="989"/>
      <c r="DP738" s="989"/>
      <c r="DQ738" s="989"/>
      <c r="DR738" s="989"/>
      <c r="DS738" s="989"/>
      <c r="DU738" s="1957">
        <f t="shared" si="743"/>
        <v>5500</v>
      </c>
      <c r="DV738" s="1958">
        <f t="shared" si="758"/>
        <v>5500</v>
      </c>
      <c r="DW738" s="1958">
        <f t="shared" si="773"/>
        <v>5500</v>
      </c>
      <c r="DX738" s="1958">
        <f t="shared" si="750"/>
        <v>0</v>
      </c>
      <c r="DY738" s="1958">
        <f t="shared" si="751"/>
        <v>0</v>
      </c>
      <c r="EG738" s="1946"/>
    </row>
    <row r="739" spans="1:137" s="2044" customFormat="1" ht="45" hidden="1" customHeight="1" x14ac:dyDescent="0.25">
      <c r="A739" s="2036">
        <v>2026</v>
      </c>
      <c r="B739" s="978">
        <v>479</v>
      </c>
      <c r="C739" s="978" t="s">
        <v>58</v>
      </c>
      <c r="D739" s="978">
        <v>3000654</v>
      </c>
      <c r="E739" s="978">
        <v>5005023</v>
      </c>
      <c r="F739" s="978" t="s">
        <v>990</v>
      </c>
      <c r="G739" s="2036" t="s">
        <v>991</v>
      </c>
      <c r="H739" s="2036">
        <v>94</v>
      </c>
      <c r="I739" s="979" t="s">
        <v>992</v>
      </c>
      <c r="J739" s="980" t="s">
        <v>10</v>
      </c>
      <c r="K739" s="980" t="s">
        <v>60</v>
      </c>
      <c r="L739" s="978" t="str">
        <f t="shared" si="745"/>
        <v>2.3</v>
      </c>
      <c r="M739" s="2076" t="s">
        <v>62</v>
      </c>
      <c r="N739" s="981"/>
      <c r="O739" s="2036" t="s">
        <v>1043</v>
      </c>
      <c r="P739" s="2036" t="s">
        <v>65</v>
      </c>
      <c r="Q739" s="2077">
        <v>1</v>
      </c>
      <c r="R739" s="1984">
        <v>6000</v>
      </c>
      <c r="S739" s="1979"/>
      <c r="T739" s="1979"/>
      <c r="U739" s="1985">
        <v>30</v>
      </c>
      <c r="V739" s="1979"/>
      <c r="W739" s="1986"/>
      <c r="X739" s="298"/>
      <c r="Y739" s="298"/>
      <c r="Z739" s="299"/>
      <c r="AA739" s="299"/>
      <c r="AB739" s="299"/>
      <c r="AC739" s="299"/>
      <c r="AD739" s="299"/>
      <c r="AE739" s="1984"/>
      <c r="AF739" s="379">
        <f t="shared" si="761"/>
        <v>0</v>
      </c>
      <c r="AG739" s="284">
        <f t="shared" si="762"/>
        <v>0</v>
      </c>
      <c r="AH739" s="284">
        <f t="shared" si="763"/>
        <v>6000</v>
      </c>
      <c r="AI739" s="284">
        <f t="shared" si="764"/>
        <v>0</v>
      </c>
      <c r="AJ739" s="284">
        <f t="shared" si="765"/>
        <v>0</v>
      </c>
      <c r="AK739" s="284">
        <f t="shared" si="766"/>
        <v>0</v>
      </c>
      <c r="AL739" s="284">
        <f t="shared" si="767"/>
        <v>0</v>
      </c>
      <c r="AM739" s="284">
        <f t="shared" si="768"/>
        <v>0</v>
      </c>
      <c r="AN739" s="284">
        <f t="shared" si="769"/>
        <v>0</v>
      </c>
      <c r="AO739" s="284">
        <f t="shared" si="770"/>
        <v>0</v>
      </c>
      <c r="AP739" s="284">
        <f t="shared" si="771"/>
        <v>0</v>
      </c>
      <c r="AQ739" s="377">
        <f t="shared" si="772"/>
        <v>0</v>
      </c>
      <c r="AR739" s="1985">
        <f t="shared" si="778"/>
        <v>6000</v>
      </c>
      <c r="AS739" s="2040" t="s">
        <v>994</v>
      </c>
      <c r="AT739" s="984"/>
      <c r="AU739" s="1001" t="s">
        <v>3535</v>
      </c>
      <c r="AV739" s="984" t="s">
        <v>3536</v>
      </c>
      <c r="AW739" s="997">
        <v>46058</v>
      </c>
      <c r="AX739" s="984" t="s">
        <v>3537</v>
      </c>
      <c r="AY739" s="997">
        <v>46078</v>
      </c>
      <c r="AZ739" s="1002"/>
      <c r="BA739" s="989" t="s">
        <v>3538</v>
      </c>
      <c r="BB739" s="2041" t="s">
        <v>995</v>
      </c>
      <c r="BC739" s="984" t="s">
        <v>3539</v>
      </c>
      <c r="BD739" s="984" t="s">
        <v>3540</v>
      </c>
      <c r="BE739" s="983" t="s">
        <v>3541</v>
      </c>
      <c r="BF739" s="997">
        <v>46079</v>
      </c>
      <c r="BG739" s="984"/>
      <c r="BH739" s="698"/>
      <c r="BI739" s="698"/>
      <c r="BJ739" s="983"/>
      <c r="BK739" s="698"/>
      <c r="BL739" s="985"/>
      <c r="BM739" s="985"/>
      <c r="BN739" s="698">
        <v>2008</v>
      </c>
      <c r="BO739" s="1000"/>
      <c r="BP739" s="1000" t="s">
        <v>3532</v>
      </c>
      <c r="BQ739" s="1000"/>
      <c r="BR739" s="1000"/>
      <c r="BS739" s="2886" t="s">
        <v>1044</v>
      </c>
      <c r="BT739" s="381" t="s">
        <v>1045</v>
      </c>
      <c r="BU739" s="381" t="s">
        <v>1046</v>
      </c>
      <c r="BV739" s="523">
        <v>41222635</v>
      </c>
      <c r="BW739" s="523">
        <v>10412226351</v>
      </c>
      <c r="BX739" s="1003">
        <v>6000</v>
      </c>
      <c r="BY739" s="997">
        <v>46082</v>
      </c>
      <c r="BZ739" s="997">
        <v>46111</v>
      </c>
      <c r="CA739" s="984"/>
      <c r="CB739" s="984"/>
      <c r="CC739" s="984"/>
      <c r="CD739" s="984"/>
      <c r="CE739" s="984"/>
      <c r="CF739" s="984"/>
      <c r="CG739" s="984"/>
      <c r="CH739" s="984"/>
      <c r="CI739" s="984"/>
      <c r="CJ739" s="984"/>
      <c r="CK739" s="984"/>
      <c r="CL739" s="984"/>
      <c r="CM739" s="984"/>
      <c r="CN739" s="984"/>
      <c r="CO739" s="984"/>
      <c r="CP739" s="984"/>
      <c r="CQ739" s="984"/>
      <c r="CR739" s="984"/>
      <c r="CS739" s="984"/>
      <c r="CT739" s="984">
        <v>30</v>
      </c>
      <c r="CU739" s="984">
        <v>6000</v>
      </c>
      <c r="CV739" s="984">
        <v>30</v>
      </c>
      <c r="CW739" s="988">
        <v>6000</v>
      </c>
      <c r="CX739" s="984">
        <v>30</v>
      </c>
      <c r="CY739" s="988">
        <v>6000</v>
      </c>
      <c r="CZ739" s="984"/>
      <c r="DA739" s="984"/>
      <c r="DB739" s="984"/>
      <c r="DC739" s="984">
        <f t="shared" si="774"/>
        <v>0</v>
      </c>
      <c r="DD739" s="987">
        <f t="shared" si="775"/>
        <v>0</v>
      </c>
      <c r="DE739" s="984"/>
      <c r="DF739" s="988">
        <f t="shared" si="776"/>
        <v>0</v>
      </c>
      <c r="DG739" s="984"/>
      <c r="DH739" s="988">
        <f t="shared" si="777"/>
        <v>0</v>
      </c>
      <c r="DI739" s="984"/>
      <c r="DJ739" s="989"/>
      <c r="DK739" s="989"/>
      <c r="DL739" s="989"/>
      <c r="DM739" s="989"/>
      <c r="DN739" s="989"/>
      <c r="DO739" s="989"/>
      <c r="DP739" s="989"/>
      <c r="DQ739" s="989"/>
      <c r="DR739" s="989"/>
      <c r="DS739" s="989"/>
      <c r="DU739" s="2079">
        <f t="shared" si="743"/>
        <v>6000</v>
      </c>
      <c r="DV739" s="2080">
        <f t="shared" si="758"/>
        <v>6000</v>
      </c>
      <c r="DW739" s="2080">
        <f t="shared" si="773"/>
        <v>6000</v>
      </c>
      <c r="DX739" s="2080">
        <f t="shared" si="750"/>
        <v>0</v>
      </c>
      <c r="DY739" s="2080">
        <f t="shared" si="751"/>
        <v>0</v>
      </c>
      <c r="EG739" s="1958"/>
    </row>
    <row r="740" spans="1:137" s="897" customFormat="1" ht="45" hidden="1" customHeight="1" x14ac:dyDescent="0.25">
      <c r="A740" s="891">
        <v>2026</v>
      </c>
      <c r="B740" s="891">
        <v>479</v>
      </c>
      <c r="C740" s="891" t="s">
        <v>58</v>
      </c>
      <c r="D740" s="891">
        <v>3000654</v>
      </c>
      <c r="E740" s="891">
        <v>5005023</v>
      </c>
      <c r="F740" s="891" t="s">
        <v>1003</v>
      </c>
      <c r="G740" s="891" t="s">
        <v>3543</v>
      </c>
      <c r="H740" s="891">
        <v>97</v>
      </c>
      <c r="I740" s="892" t="s">
        <v>992</v>
      </c>
      <c r="J740" s="893" t="s">
        <v>10</v>
      </c>
      <c r="K740" s="893" t="s">
        <v>60</v>
      </c>
      <c r="L740" s="891" t="str">
        <f t="shared" si="745"/>
        <v>2.3</v>
      </c>
      <c r="M740" s="894" t="s">
        <v>62</v>
      </c>
      <c r="N740" s="894"/>
      <c r="O740" s="891" t="s">
        <v>1052</v>
      </c>
      <c r="P740" s="891" t="s">
        <v>65</v>
      </c>
      <c r="Q740" s="895">
        <v>1</v>
      </c>
      <c r="R740" s="513">
        <v>6500</v>
      </c>
      <c r="S740" s="891"/>
      <c r="T740" s="891"/>
      <c r="U740" s="284">
        <v>30</v>
      </c>
      <c r="V740" s="284">
        <v>30</v>
      </c>
      <c r="W740" s="298"/>
      <c r="X740" s="298"/>
      <c r="Y740" s="298"/>
      <c r="Z740" s="299"/>
      <c r="AA740" s="299"/>
      <c r="AB740" s="299"/>
      <c r="AC740" s="299"/>
      <c r="AD740" s="299"/>
      <c r="AE740" s="297"/>
      <c r="AF740" s="380">
        <f t="shared" si="761"/>
        <v>0</v>
      </c>
      <c r="AG740" s="301">
        <f t="shared" si="762"/>
        <v>0</v>
      </c>
      <c r="AH740" s="301">
        <f t="shared" si="763"/>
        <v>6500</v>
      </c>
      <c r="AI740" s="301">
        <f t="shared" si="764"/>
        <v>6500</v>
      </c>
      <c r="AJ740" s="301">
        <f t="shared" si="765"/>
        <v>0</v>
      </c>
      <c r="AK740" s="301">
        <f t="shared" si="766"/>
        <v>0</v>
      </c>
      <c r="AL740" s="301">
        <f t="shared" si="767"/>
        <v>0</v>
      </c>
      <c r="AM740" s="301">
        <f t="shared" si="768"/>
        <v>0</v>
      </c>
      <c r="AN740" s="301">
        <f t="shared" si="769"/>
        <v>0</v>
      </c>
      <c r="AO740" s="301">
        <f t="shared" si="770"/>
        <v>0</v>
      </c>
      <c r="AP740" s="301">
        <f t="shared" si="771"/>
        <v>0</v>
      </c>
      <c r="AQ740" s="378">
        <f t="shared" si="772"/>
        <v>0</v>
      </c>
      <c r="AR740" s="377">
        <f t="shared" si="778"/>
        <v>13000</v>
      </c>
      <c r="AS740" s="896" t="s">
        <v>994</v>
      </c>
      <c r="AU740" s="897" t="s">
        <v>3535</v>
      </c>
      <c r="AV740" s="897" t="s">
        <v>3536</v>
      </c>
      <c r="AW740" s="940">
        <v>46058</v>
      </c>
      <c r="AX740" s="897" t="s">
        <v>3537</v>
      </c>
      <c r="AY740" s="940">
        <v>46078</v>
      </c>
      <c r="BA740" s="898" t="s">
        <v>3538</v>
      </c>
      <c r="BB740" s="899" t="s">
        <v>995</v>
      </c>
      <c r="BC740" s="897" t="s">
        <v>3539</v>
      </c>
      <c r="BD740" s="897" t="s">
        <v>3540</v>
      </c>
      <c r="BE740" s="896" t="s">
        <v>3541</v>
      </c>
      <c r="BF740" s="940">
        <v>46079</v>
      </c>
      <c r="BH740" s="687"/>
      <c r="BI740" s="687"/>
      <c r="BJ740" s="896"/>
      <c r="BK740" s="687"/>
      <c r="BL740" s="373"/>
      <c r="BM740" s="373"/>
      <c r="BN740" s="687">
        <v>2010</v>
      </c>
      <c r="BO740" s="903"/>
      <c r="BP740" s="903" t="s">
        <v>3532</v>
      </c>
      <c r="BQ740" s="903" t="s">
        <v>3544</v>
      </c>
      <c r="BR740" s="903"/>
      <c r="BS740" s="336" t="s">
        <v>1053</v>
      </c>
      <c r="BT740" s="336" t="s">
        <v>1054</v>
      </c>
      <c r="BU740" s="336" t="s">
        <v>1055</v>
      </c>
      <c r="BV740" s="480">
        <v>40546898</v>
      </c>
      <c r="BW740" s="477">
        <v>10405468986</v>
      </c>
      <c r="BX740" s="906">
        <v>6500</v>
      </c>
      <c r="BY740" s="907">
        <v>46082</v>
      </c>
      <c r="BZ740" s="907">
        <v>46142</v>
      </c>
      <c r="CT740" s="897">
        <v>30</v>
      </c>
      <c r="CU740" s="897">
        <v>6500</v>
      </c>
      <c r="CV740" s="897">
        <v>30</v>
      </c>
      <c r="CW740" s="633">
        <v>6500</v>
      </c>
      <c r="CX740" s="897">
        <v>30</v>
      </c>
      <c r="CY740" s="633">
        <v>6500</v>
      </c>
      <c r="DC740" s="897">
        <f t="shared" si="774"/>
        <v>30</v>
      </c>
      <c r="DD740" s="633">
        <f t="shared" si="775"/>
        <v>6500</v>
      </c>
      <c r="DE740" s="897">
        <v>30</v>
      </c>
      <c r="DF740" s="633">
        <f t="shared" si="776"/>
        <v>6500</v>
      </c>
      <c r="DG740" s="897">
        <v>30</v>
      </c>
      <c r="DH740" s="633">
        <f t="shared" si="777"/>
        <v>6500</v>
      </c>
      <c r="DJ740" s="898"/>
      <c r="DK740" s="898"/>
      <c r="DL740" s="898"/>
      <c r="DM740" s="898"/>
      <c r="DN740" s="898"/>
      <c r="DO740" s="898"/>
      <c r="DP740" s="898"/>
      <c r="DQ740" s="898"/>
      <c r="DR740" s="898"/>
      <c r="DS740" s="898"/>
      <c r="DU740" s="909">
        <f t="shared" si="743"/>
        <v>13000</v>
      </c>
      <c r="DV740" s="633">
        <f t="shared" si="758"/>
        <v>13000</v>
      </c>
      <c r="DW740" s="633">
        <f t="shared" si="773"/>
        <v>13000</v>
      </c>
      <c r="DX740" s="633">
        <f t="shared" si="750"/>
        <v>0</v>
      </c>
      <c r="DY740" s="633">
        <f t="shared" si="751"/>
        <v>0</v>
      </c>
      <c r="EG740" s="633"/>
    </row>
    <row r="741" spans="1:137" s="897" customFormat="1" ht="45" hidden="1" customHeight="1" x14ac:dyDescent="0.25">
      <c r="A741" s="891">
        <v>2026</v>
      </c>
      <c r="B741" s="891">
        <v>479</v>
      </c>
      <c r="C741" s="891" t="s">
        <v>58</v>
      </c>
      <c r="D741" s="891">
        <v>3000654</v>
      </c>
      <c r="E741" s="891">
        <v>5005023</v>
      </c>
      <c r="F741" s="891" t="s">
        <v>1003</v>
      </c>
      <c r="G741" s="891" t="s">
        <v>3543</v>
      </c>
      <c r="H741" s="891">
        <v>97</v>
      </c>
      <c r="I741" s="892" t="s">
        <v>992</v>
      </c>
      <c r="J741" s="893" t="s">
        <v>10</v>
      </c>
      <c r="K741" s="893" t="s">
        <v>60</v>
      </c>
      <c r="L741" s="891" t="str">
        <f t="shared" si="745"/>
        <v>2.3</v>
      </c>
      <c r="M741" s="894" t="s">
        <v>62</v>
      </c>
      <c r="N741" s="894"/>
      <c r="O741" s="891" t="s">
        <v>1056</v>
      </c>
      <c r="P741" s="891" t="s">
        <v>65</v>
      </c>
      <c r="Q741" s="895">
        <v>1</v>
      </c>
      <c r="R741" s="513">
        <v>6500</v>
      </c>
      <c r="S741" s="891"/>
      <c r="T741" s="891"/>
      <c r="U741" s="284">
        <v>30</v>
      </c>
      <c r="V741" s="284">
        <v>30</v>
      </c>
      <c r="W741" s="298"/>
      <c r="X741" s="298"/>
      <c r="Y741" s="298"/>
      <c r="Z741" s="299"/>
      <c r="AA741" s="299"/>
      <c r="AB741" s="299"/>
      <c r="AC741" s="299"/>
      <c r="AD741" s="299"/>
      <c r="AE741" s="297"/>
      <c r="AF741" s="379">
        <f t="shared" si="761"/>
        <v>0</v>
      </c>
      <c r="AG741" s="284">
        <f t="shared" si="762"/>
        <v>0</v>
      </c>
      <c r="AH741" s="284">
        <f t="shared" si="763"/>
        <v>6500</v>
      </c>
      <c r="AI741" s="284">
        <f t="shared" si="764"/>
        <v>6500</v>
      </c>
      <c r="AJ741" s="284">
        <f t="shared" si="765"/>
        <v>0</v>
      </c>
      <c r="AK741" s="284">
        <f t="shared" si="766"/>
        <v>0</v>
      </c>
      <c r="AL741" s="284">
        <f t="shared" si="767"/>
        <v>0</v>
      </c>
      <c r="AM741" s="284">
        <f t="shared" si="768"/>
        <v>0</v>
      </c>
      <c r="AN741" s="284">
        <f t="shared" si="769"/>
        <v>0</v>
      </c>
      <c r="AO741" s="284">
        <f t="shared" si="770"/>
        <v>0</v>
      </c>
      <c r="AP741" s="284">
        <f t="shared" si="771"/>
        <v>0</v>
      </c>
      <c r="AQ741" s="377">
        <f t="shared" si="772"/>
        <v>0</v>
      </c>
      <c r="AR741" s="377">
        <f t="shared" si="778"/>
        <v>13000</v>
      </c>
      <c r="AS741" s="896" t="s">
        <v>994</v>
      </c>
      <c r="AU741" s="897" t="s">
        <v>3535</v>
      </c>
      <c r="AV741" s="897" t="s">
        <v>3536</v>
      </c>
      <c r="AW741" s="940">
        <v>46058</v>
      </c>
      <c r="AX741" s="897" t="s">
        <v>3537</v>
      </c>
      <c r="AY741" s="940">
        <v>46078</v>
      </c>
      <c r="BA741" s="898" t="s">
        <v>3538</v>
      </c>
      <c r="BB741" s="899" t="s">
        <v>995</v>
      </c>
      <c r="BC741" s="897" t="s">
        <v>3539</v>
      </c>
      <c r="BD741" s="897" t="s">
        <v>3540</v>
      </c>
      <c r="BE741" s="896" t="s">
        <v>3541</v>
      </c>
      <c r="BF741" s="940">
        <v>46079</v>
      </c>
      <c r="BH741" s="687"/>
      <c r="BI741" s="687"/>
      <c r="BJ741" s="896"/>
      <c r="BK741" s="687"/>
      <c r="BL741" s="373"/>
      <c r="BM741" s="373"/>
      <c r="BN741" s="687">
        <v>2011</v>
      </c>
      <c r="BO741" s="903"/>
      <c r="BP741" s="903" t="s">
        <v>3532</v>
      </c>
      <c r="BQ741" s="903" t="s">
        <v>3544</v>
      </c>
      <c r="BR741" s="903"/>
      <c r="BS741" s="1004" t="s">
        <v>1057</v>
      </c>
      <c r="BT741" s="1004" t="s">
        <v>1058</v>
      </c>
      <c r="BU741" s="1004" t="s">
        <v>1059</v>
      </c>
      <c r="BV741" s="1005">
        <v>70030570</v>
      </c>
      <c r="BW741" s="1006">
        <v>10700305703</v>
      </c>
      <c r="BX741" s="930">
        <v>6500</v>
      </c>
      <c r="BY741" s="907">
        <v>46082</v>
      </c>
      <c r="BZ741" s="907">
        <v>46142</v>
      </c>
      <c r="CT741" s="897">
        <v>30</v>
      </c>
      <c r="CU741" s="909">
        <f t="shared" ref="CU741:CU756" si="779">AH741</f>
        <v>6500</v>
      </c>
      <c r="CV741" s="897">
        <v>30</v>
      </c>
      <c r="CW741" s="633">
        <f t="shared" ref="CW741:CW756" si="780">(R741/30*CV741)*Q741</f>
        <v>6500</v>
      </c>
      <c r="CX741" s="897">
        <v>30</v>
      </c>
      <c r="CY741" s="633">
        <f t="shared" ref="CY741:CY756" si="781">(R741/30*CX741)*Q741</f>
        <v>6500</v>
      </c>
      <c r="DC741" s="897">
        <f t="shared" si="774"/>
        <v>30</v>
      </c>
      <c r="DD741" s="633">
        <f t="shared" si="775"/>
        <v>6500</v>
      </c>
      <c r="DE741" s="897">
        <v>30</v>
      </c>
      <c r="DF741" s="633">
        <f t="shared" si="776"/>
        <v>6500</v>
      </c>
      <c r="DG741" s="897">
        <v>30</v>
      </c>
      <c r="DH741" s="633">
        <f t="shared" si="777"/>
        <v>6500</v>
      </c>
      <c r="DJ741" s="898"/>
      <c r="DK741" s="898"/>
      <c r="DL741" s="898"/>
      <c r="DM741" s="898"/>
      <c r="DN741" s="898"/>
      <c r="DO741" s="898"/>
      <c r="DP741" s="898"/>
      <c r="DQ741" s="898"/>
      <c r="DR741" s="898"/>
      <c r="DS741" s="898"/>
      <c r="DU741" s="909">
        <f t="shared" si="743"/>
        <v>13000</v>
      </c>
      <c r="DV741" s="633">
        <f t="shared" si="758"/>
        <v>13000</v>
      </c>
      <c r="DW741" s="633">
        <f t="shared" si="773"/>
        <v>13000</v>
      </c>
      <c r="DX741" s="633">
        <f t="shared" si="750"/>
        <v>0</v>
      </c>
      <c r="DY741" s="633">
        <f t="shared" si="751"/>
        <v>0</v>
      </c>
      <c r="EG741" s="633"/>
    </row>
    <row r="742" spans="1:137" s="972" customFormat="1" ht="45" hidden="1" customHeight="1" x14ac:dyDescent="0.25">
      <c r="A742" s="966">
        <v>2026</v>
      </c>
      <c r="B742" s="966">
        <v>479</v>
      </c>
      <c r="C742" s="966" t="s">
        <v>58</v>
      </c>
      <c r="D742" s="966">
        <v>3000654</v>
      </c>
      <c r="E742" s="966">
        <v>5005023</v>
      </c>
      <c r="F742" s="966" t="s">
        <v>1003</v>
      </c>
      <c r="G742" s="966" t="s">
        <v>3543</v>
      </c>
      <c r="H742" s="966">
        <v>97</v>
      </c>
      <c r="I742" s="967" t="s">
        <v>992</v>
      </c>
      <c r="J742" s="968" t="s">
        <v>10</v>
      </c>
      <c r="K742" s="968" t="s">
        <v>60</v>
      </c>
      <c r="L742" s="966" t="str">
        <f t="shared" si="745"/>
        <v>2.3</v>
      </c>
      <c r="M742" s="969" t="s">
        <v>62</v>
      </c>
      <c r="N742" s="969"/>
      <c r="O742" s="966" t="s">
        <v>1060</v>
      </c>
      <c r="P742" s="966" t="s">
        <v>65</v>
      </c>
      <c r="Q742" s="970">
        <v>1</v>
      </c>
      <c r="R742" s="297">
        <v>6500</v>
      </c>
      <c r="S742" s="891"/>
      <c r="T742" s="891"/>
      <c r="U742" s="284">
        <v>30</v>
      </c>
      <c r="V742" s="284">
        <v>30</v>
      </c>
      <c r="W742" s="298"/>
      <c r="X742" s="298"/>
      <c r="Y742" s="298"/>
      <c r="Z742" s="299"/>
      <c r="AA742" s="299"/>
      <c r="AB742" s="299"/>
      <c r="AC742" s="299"/>
      <c r="AD742" s="299"/>
      <c r="AE742" s="297"/>
      <c r="AF742" s="379">
        <f t="shared" si="761"/>
        <v>0</v>
      </c>
      <c r="AG742" s="284">
        <f t="shared" si="762"/>
        <v>0</v>
      </c>
      <c r="AH742" s="284">
        <f t="shared" si="763"/>
        <v>6500</v>
      </c>
      <c r="AI742" s="284">
        <f t="shared" si="764"/>
        <v>6500</v>
      </c>
      <c r="AJ742" s="284">
        <f t="shared" si="765"/>
        <v>0</v>
      </c>
      <c r="AK742" s="284">
        <f t="shared" si="766"/>
        <v>0</v>
      </c>
      <c r="AL742" s="284">
        <f t="shared" si="767"/>
        <v>0</v>
      </c>
      <c r="AM742" s="284">
        <f t="shared" si="768"/>
        <v>0</v>
      </c>
      <c r="AN742" s="284">
        <f t="shared" si="769"/>
        <v>0</v>
      </c>
      <c r="AO742" s="284">
        <f t="shared" si="770"/>
        <v>0</v>
      </c>
      <c r="AP742" s="284">
        <f t="shared" si="771"/>
        <v>0</v>
      </c>
      <c r="AQ742" s="377">
        <f t="shared" si="772"/>
        <v>0</v>
      </c>
      <c r="AR742" s="284">
        <f t="shared" si="778"/>
        <v>13000</v>
      </c>
      <c r="AS742" s="971" t="s">
        <v>994</v>
      </c>
      <c r="AU742" s="1007" t="s">
        <v>3535</v>
      </c>
      <c r="AV742" s="972" t="s">
        <v>3536</v>
      </c>
      <c r="AW742" s="1008">
        <v>46058</v>
      </c>
      <c r="AX742" s="972" t="s">
        <v>3537</v>
      </c>
      <c r="AY742" s="1008">
        <v>46078</v>
      </c>
      <c r="AZ742" s="1009"/>
      <c r="BA742" s="977" t="s">
        <v>3538</v>
      </c>
      <c r="BB742" s="1010" t="s">
        <v>995</v>
      </c>
      <c r="BC742" s="972" t="s">
        <v>3539</v>
      </c>
      <c r="BD742" s="972" t="s">
        <v>3540</v>
      </c>
      <c r="BE742" s="971" t="s">
        <v>3541</v>
      </c>
      <c r="BF742" s="1008">
        <v>46079</v>
      </c>
      <c r="BH742" s="694"/>
      <c r="BI742" s="694"/>
      <c r="BJ742" s="971"/>
      <c r="BK742" s="694"/>
      <c r="BL742" s="973"/>
      <c r="BM742" s="973"/>
      <c r="BN742" s="694">
        <v>2012</v>
      </c>
      <c r="BO742" s="1011"/>
      <c r="BP742" s="1011" t="s">
        <v>3532</v>
      </c>
      <c r="BQ742" s="903" t="s">
        <v>3544</v>
      </c>
      <c r="BR742" s="1011"/>
      <c r="BS742" s="383" t="s">
        <v>1061</v>
      </c>
      <c r="BT742" s="383" t="s">
        <v>1062</v>
      </c>
      <c r="BU742" s="383" t="s">
        <v>1063</v>
      </c>
      <c r="BV742" s="341" t="s">
        <v>1064</v>
      </c>
      <c r="BW742" s="336">
        <v>10760297921</v>
      </c>
      <c r="BX742" s="1012">
        <v>6500</v>
      </c>
      <c r="BY742" s="1013">
        <v>46082</v>
      </c>
      <c r="BZ742" s="1013">
        <v>46142</v>
      </c>
      <c r="CT742" s="972">
        <v>30</v>
      </c>
      <c r="CU742" s="975">
        <f t="shared" si="779"/>
        <v>6500</v>
      </c>
      <c r="CV742" s="972">
        <v>30</v>
      </c>
      <c r="CW742" s="976">
        <f t="shared" si="780"/>
        <v>6500</v>
      </c>
      <c r="CX742" s="972">
        <v>30</v>
      </c>
      <c r="CY742" s="976">
        <f t="shared" si="781"/>
        <v>6500</v>
      </c>
      <c r="CZ742" s="976">
        <f>CU742-CW742</f>
        <v>0</v>
      </c>
      <c r="DA742" s="976">
        <f>CU742-CY742</f>
        <v>0</v>
      </c>
      <c r="DC742" s="972">
        <f t="shared" si="774"/>
        <v>30</v>
      </c>
      <c r="DD742" s="976">
        <f t="shared" si="775"/>
        <v>6500</v>
      </c>
      <c r="DE742" s="972">
        <v>30</v>
      </c>
      <c r="DF742" s="976">
        <f t="shared" si="776"/>
        <v>6500</v>
      </c>
      <c r="DG742" s="972">
        <v>30</v>
      </c>
      <c r="DH742" s="976">
        <f t="shared" si="777"/>
        <v>6500</v>
      </c>
      <c r="DJ742" s="977"/>
      <c r="DK742" s="977"/>
      <c r="DL742" s="977"/>
      <c r="DM742" s="977"/>
      <c r="DN742" s="977"/>
      <c r="DO742" s="977"/>
      <c r="DP742" s="977"/>
      <c r="DQ742" s="977"/>
      <c r="DR742" s="977"/>
      <c r="DS742" s="977"/>
      <c r="DU742" s="975">
        <f t="shared" si="743"/>
        <v>13000</v>
      </c>
      <c r="DV742" s="976">
        <f t="shared" si="758"/>
        <v>13000</v>
      </c>
      <c r="DW742" s="976">
        <f t="shared" si="773"/>
        <v>13000</v>
      </c>
      <c r="DX742" s="976">
        <f t="shared" si="750"/>
        <v>0</v>
      </c>
      <c r="DY742" s="976">
        <f t="shared" si="751"/>
        <v>0</v>
      </c>
      <c r="EG742" s="923"/>
    </row>
    <row r="743" spans="1:137" s="1995" customFormat="1" ht="45" hidden="1" customHeight="1" x14ac:dyDescent="0.25">
      <c r="A743" s="1979">
        <v>2026</v>
      </c>
      <c r="B743" s="891">
        <v>479</v>
      </c>
      <c r="C743" s="891" t="s">
        <v>58</v>
      </c>
      <c r="D743" s="891">
        <v>3000654</v>
      </c>
      <c r="E743" s="891">
        <v>5005023</v>
      </c>
      <c r="F743" s="891" t="s">
        <v>990</v>
      </c>
      <c r="G743" s="1979" t="s">
        <v>991</v>
      </c>
      <c r="H743" s="1979">
        <v>94</v>
      </c>
      <c r="I743" s="892" t="s">
        <v>992</v>
      </c>
      <c r="J743" s="893" t="s">
        <v>10</v>
      </c>
      <c r="K743" s="893" t="s">
        <v>60</v>
      </c>
      <c r="L743" s="891" t="str">
        <f t="shared" si="745"/>
        <v>2.3</v>
      </c>
      <c r="M743" s="1981" t="s">
        <v>62</v>
      </c>
      <c r="N743" s="894"/>
      <c r="O743" s="1979" t="s">
        <v>1065</v>
      </c>
      <c r="P743" s="1979" t="s">
        <v>65</v>
      </c>
      <c r="Q743" s="1983">
        <v>1</v>
      </c>
      <c r="R743" s="1984">
        <v>7500</v>
      </c>
      <c r="S743" s="1979"/>
      <c r="T743" s="1979"/>
      <c r="U743" s="1985">
        <v>15</v>
      </c>
      <c r="V743" s="1979"/>
      <c r="W743" s="1986"/>
      <c r="X743" s="298"/>
      <c r="Y743" s="298"/>
      <c r="Z743" s="299"/>
      <c r="AA743" s="299"/>
      <c r="AB743" s="299"/>
      <c r="AC743" s="299"/>
      <c r="AD743" s="299"/>
      <c r="AE743" s="1984"/>
      <c r="AF743" s="379">
        <f t="shared" si="761"/>
        <v>0</v>
      </c>
      <c r="AG743" s="284">
        <f t="shared" si="762"/>
        <v>0</v>
      </c>
      <c r="AH743" s="284">
        <f t="shared" si="763"/>
        <v>3750</v>
      </c>
      <c r="AI743" s="284">
        <f t="shared" si="764"/>
        <v>0</v>
      </c>
      <c r="AJ743" s="284">
        <f t="shared" si="765"/>
        <v>0</v>
      </c>
      <c r="AK743" s="284">
        <f t="shared" si="766"/>
        <v>0</v>
      </c>
      <c r="AL743" s="284">
        <f t="shared" si="767"/>
        <v>0</v>
      </c>
      <c r="AM743" s="284">
        <f t="shared" si="768"/>
        <v>0</v>
      </c>
      <c r="AN743" s="284">
        <f t="shared" si="769"/>
        <v>0</v>
      </c>
      <c r="AO743" s="284">
        <f t="shared" si="770"/>
        <v>0</v>
      </c>
      <c r="AP743" s="284">
        <f t="shared" si="771"/>
        <v>0</v>
      </c>
      <c r="AQ743" s="377">
        <f t="shared" si="772"/>
        <v>0</v>
      </c>
      <c r="AR743" s="1985">
        <f t="shared" si="778"/>
        <v>3750</v>
      </c>
      <c r="AS743" s="1990" t="s">
        <v>994</v>
      </c>
      <c r="AT743" s="897"/>
      <c r="AU743" s="944" t="s">
        <v>3535</v>
      </c>
      <c r="AV743" s="897" t="s">
        <v>3536</v>
      </c>
      <c r="AW743" s="940">
        <v>46058</v>
      </c>
      <c r="AX743" s="897" t="s">
        <v>3537</v>
      </c>
      <c r="AY743" s="940">
        <v>46078</v>
      </c>
      <c r="AZ743" s="945"/>
      <c r="BA743" s="898" t="s">
        <v>3538</v>
      </c>
      <c r="BB743" s="1992" t="s">
        <v>995</v>
      </c>
      <c r="BC743" s="897" t="s">
        <v>3539</v>
      </c>
      <c r="BD743" s="897" t="s">
        <v>3540</v>
      </c>
      <c r="BE743" s="896" t="s">
        <v>3541</v>
      </c>
      <c r="BF743" s="940">
        <v>46079</v>
      </c>
      <c r="BG743" s="897"/>
      <c r="BH743" s="687"/>
      <c r="BI743" s="687"/>
      <c r="BJ743" s="896"/>
      <c r="BK743" s="687"/>
      <c r="BL743" s="373"/>
      <c r="BM743" s="373"/>
      <c r="BN743" s="687">
        <v>3031</v>
      </c>
      <c r="BO743" s="903"/>
      <c r="BP743" s="903" t="s">
        <v>3532</v>
      </c>
      <c r="BQ743" s="903"/>
      <c r="BR743" s="903"/>
      <c r="BS743" s="336" t="s">
        <v>1070</v>
      </c>
      <c r="BT743" s="336" t="s">
        <v>1071</v>
      </c>
      <c r="BU743" s="336" t="s">
        <v>1072</v>
      </c>
      <c r="BV743" s="523">
        <v>41532507</v>
      </c>
      <c r="BW743" s="523">
        <v>10415325075</v>
      </c>
      <c r="BX743" s="906">
        <v>7500</v>
      </c>
      <c r="BY743" s="907">
        <v>46082</v>
      </c>
      <c r="BZ743" s="1994">
        <v>46096</v>
      </c>
      <c r="CA743" s="897"/>
      <c r="CB743" s="897"/>
      <c r="CC743" s="897"/>
      <c r="CD743" s="897"/>
      <c r="CE743" s="897"/>
      <c r="CF743" s="897"/>
      <c r="CG743" s="897"/>
      <c r="CH743" s="897"/>
      <c r="CI743" s="897"/>
      <c r="CJ743" s="897"/>
      <c r="CK743" s="897"/>
      <c r="CL743" s="897"/>
      <c r="CM743" s="897"/>
      <c r="CN743" s="897"/>
      <c r="CO743" s="897"/>
      <c r="CP743" s="897"/>
      <c r="CQ743" s="897"/>
      <c r="CR743" s="897"/>
      <c r="CS743" s="897"/>
      <c r="CT743" s="897">
        <v>15</v>
      </c>
      <c r="CU743" s="909">
        <f t="shared" si="779"/>
        <v>3750</v>
      </c>
      <c r="CV743" s="897">
        <v>15</v>
      </c>
      <c r="CW743" s="633">
        <f t="shared" si="780"/>
        <v>3750</v>
      </c>
      <c r="CX743" s="897">
        <v>15</v>
      </c>
      <c r="CY743" s="633">
        <f t="shared" si="781"/>
        <v>3750</v>
      </c>
      <c r="CZ743" s="897"/>
      <c r="DA743" s="897"/>
      <c r="DB743" s="897"/>
      <c r="DC743" s="897">
        <f t="shared" si="774"/>
        <v>0</v>
      </c>
      <c r="DD743" s="633">
        <f t="shared" si="775"/>
        <v>0</v>
      </c>
      <c r="DE743" s="897"/>
      <c r="DF743" s="633">
        <f t="shared" si="776"/>
        <v>0</v>
      </c>
      <c r="DG743" s="897"/>
      <c r="DH743" s="633">
        <f t="shared" si="777"/>
        <v>0</v>
      </c>
      <c r="DI743" s="897"/>
      <c r="DJ743" s="898"/>
      <c r="DK743" s="898"/>
      <c r="DL743" s="898"/>
      <c r="DM743" s="898"/>
      <c r="DN743" s="898"/>
      <c r="DO743" s="898"/>
      <c r="DP743" s="898"/>
      <c r="DQ743" s="898"/>
      <c r="DR743" s="898"/>
      <c r="DS743" s="898"/>
      <c r="DU743" s="1996">
        <f t="shared" si="743"/>
        <v>3750</v>
      </c>
      <c r="DV743" s="1997">
        <f t="shared" si="758"/>
        <v>3750</v>
      </c>
      <c r="DW743" s="1997">
        <f t="shared" si="773"/>
        <v>3750</v>
      </c>
      <c r="DX743" s="1997">
        <f t="shared" si="750"/>
        <v>0</v>
      </c>
      <c r="DY743" s="1997">
        <f t="shared" si="751"/>
        <v>0</v>
      </c>
      <c r="EG743" s="1946"/>
    </row>
    <row r="744" spans="1:137" s="1956" customFormat="1" ht="45" hidden="1" customHeight="1" x14ac:dyDescent="0.25">
      <c r="A744" s="1980">
        <v>2026</v>
      </c>
      <c r="B744" s="947">
        <v>479</v>
      </c>
      <c r="C744" s="947" t="s">
        <v>58</v>
      </c>
      <c r="D744" s="947">
        <v>3000654</v>
      </c>
      <c r="E744" s="947">
        <v>5005023</v>
      </c>
      <c r="F744" s="947" t="s">
        <v>1003</v>
      </c>
      <c r="G744" s="1980" t="s">
        <v>991</v>
      </c>
      <c r="H744" s="1980">
        <v>94</v>
      </c>
      <c r="I744" s="948" t="s">
        <v>992</v>
      </c>
      <c r="J744" s="949" t="s">
        <v>10</v>
      </c>
      <c r="K744" s="949" t="s">
        <v>60</v>
      </c>
      <c r="L744" s="947" t="str">
        <f t="shared" si="745"/>
        <v>2.3</v>
      </c>
      <c r="M744" s="1982" t="s">
        <v>62</v>
      </c>
      <c r="N744" s="950"/>
      <c r="O744" s="1980" t="s">
        <v>1065</v>
      </c>
      <c r="P744" s="1980" t="s">
        <v>65</v>
      </c>
      <c r="Q744" s="1987">
        <v>1</v>
      </c>
      <c r="R744" s="1988">
        <v>7500</v>
      </c>
      <c r="S744" s="1980"/>
      <c r="T744" s="1980"/>
      <c r="U744" s="1980"/>
      <c r="V744" s="1980">
        <v>0</v>
      </c>
      <c r="W744" s="1989"/>
      <c r="X744" s="361"/>
      <c r="Y744" s="361"/>
      <c r="Z744" s="362"/>
      <c r="AA744" s="362"/>
      <c r="AB744" s="362"/>
      <c r="AC744" s="362"/>
      <c r="AD744" s="362"/>
      <c r="AE744" s="1988">
        <f>ROUNDUP(IFERROR(IF(OR(P744="LOCADOR",P744="VIATICOS",P744="CAJA CHICA"),IF(P744="LOCADOR",Q744*(R744/30)*SUM(S744:AD744),Q744*R744*SUM(S744:AD744)),R744*SUM(S744:AD744)),""),0)</f>
        <v>0</v>
      </c>
      <c r="AF744" s="284">
        <f t="shared" si="761"/>
        <v>0</v>
      </c>
      <c r="AG744" s="284">
        <f t="shared" si="762"/>
        <v>0</v>
      </c>
      <c r="AH744" s="284">
        <f t="shared" si="763"/>
        <v>0</v>
      </c>
      <c r="AI744" s="284">
        <f t="shared" si="764"/>
        <v>0</v>
      </c>
      <c r="AJ744" s="284">
        <f t="shared" si="765"/>
        <v>0</v>
      </c>
      <c r="AK744" s="284">
        <f t="shared" si="766"/>
        <v>0</v>
      </c>
      <c r="AL744" s="284">
        <f t="shared" si="767"/>
        <v>0</v>
      </c>
      <c r="AM744" s="284">
        <f t="shared" si="768"/>
        <v>0</v>
      </c>
      <c r="AN744" s="284">
        <f t="shared" si="769"/>
        <v>0</v>
      </c>
      <c r="AO744" s="284">
        <f t="shared" si="770"/>
        <v>0</v>
      </c>
      <c r="AP744" s="284">
        <f t="shared" si="771"/>
        <v>0</v>
      </c>
      <c r="AQ744" s="284">
        <f t="shared" si="772"/>
        <v>0</v>
      </c>
      <c r="AR744" s="1991">
        <f t="shared" si="778"/>
        <v>0</v>
      </c>
      <c r="AS744" s="1953" t="s">
        <v>994</v>
      </c>
      <c r="AT744" s="953"/>
      <c r="AU744" s="897" t="s">
        <v>3535</v>
      </c>
      <c r="AV744" s="897" t="s">
        <v>3536</v>
      </c>
      <c r="AW744" s="940">
        <v>46058</v>
      </c>
      <c r="AX744" s="897" t="s">
        <v>3537</v>
      </c>
      <c r="AY744" s="940">
        <v>46078</v>
      </c>
      <c r="AZ744" s="897"/>
      <c r="BA744" s="953" t="s">
        <v>3538</v>
      </c>
      <c r="BB744" s="1993" t="s">
        <v>1018</v>
      </c>
      <c r="BC744" s="953"/>
      <c r="BD744" s="953"/>
      <c r="BE744" s="953"/>
      <c r="BF744" s="953"/>
      <c r="BG744" s="953"/>
      <c r="BH744" s="1022"/>
      <c r="BI744" s="1022"/>
      <c r="BJ744" s="952"/>
      <c r="BK744" s="1022"/>
      <c r="BL744" s="955"/>
      <c r="BM744" s="955"/>
      <c r="BN744" s="1022"/>
      <c r="BO744" s="956"/>
      <c r="BP744" s="957"/>
      <c r="BQ744" s="957"/>
      <c r="BR744" s="957"/>
      <c r="BS744" s="347"/>
      <c r="BT744" s="347"/>
      <c r="BU744" s="347"/>
      <c r="BV744" s="532"/>
      <c r="BW744" s="532"/>
      <c r="BX744" s="1014"/>
      <c r="BY744" s="958"/>
      <c r="CA744" s="953"/>
      <c r="CB744" s="953"/>
      <c r="CC744" s="953"/>
      <c r="CD744" s="953"/>
      <c r="CE744" s="953"/>
      <c r="CF744" s="953"/>
      <c r="CG744" s="953"/>
      <c r="CH744" s="953"/>
      <c r="CI744" s="953"/>
      <c r="CJ744" s="953"/>
      <c r="CK744" s="953"/>
      <c r="CL744" s="953"/>
      <c r="CM744" s="953"/>
      <c r="CN744" s="953"/>
      <c r="CO744" s="953"/>
      <c r="CP744" s="953"/>
      <c r="CQ744" s="953"/>
      <c r="CR744" s="953"/>
      <c r="CS744" s="953"/>
      <c r="CT744" s="953"/>
      <c r="CU744" s="964">
        <f t="shared" si="779"/>
        <v>0</v>
      </c>
      <c r="CV744" s="953"/>
      <c r="CW744" s="965">
        <f t="shared" si="780"/>
        <v>0</v>
      </c>
      <c r="CX744" s="953"/>
      <c r="CY744" s="965">
        <f t="shared" si="781"/>
        <v>0</v>
      </c>
      <c r="CZ744" s="953"/>
      <c r="DA744" s="953"/>
      <c r="DB744" s="953"/>
      <c r="DC744" s="953">
        <f t="shared" si="774"/>
        <v>0</v>
      </c>
      <c r="DD744" s="961">
        <f t="shared" si="775"/>
        <v>0</v>
      </c>
      <c r="DE744" s="953"/>
      <c r="DF744" s="962">
        <f t="shared" si="776"/>
        <v>0</v>
      </c>
      <c r="DG744" s="953"/>
      <c r="DH744" s="962">
        <f t="shared" si="777"/>
        <v>0</v>
      </c>
      <c r="DI744" s="953"/>
      <c r="DJ744" s="963"/>
      <c r="DK744" s="963"/>
      <c r="DL744" s="963"/>
      <c r="DM744" s="963"/>
      <c r="DN744" s="963"/>
      <c r="DO744" s="963"/>
      <c r="DP744" s="963"/>
      <c r="DQ744" s="963"/>
      <c r="DR744" s="963"/>
      <c r="DS744" s="963"/>
      <c r="DU744" s="1998">
        <f t="shared" si="743"/>
        <v>0</v>
      </c>
      <c r="DV744" s="1999">
        <f t="shared" si="758"/>
        <v>0</v>
      </c>
      <c r="DW744" s="1999">
        <f t="shared" si="773"/>
        <v>0</v>
      </c>
      <c r="DX744" s="1999">
        <f t="shared" si="750"/>
        <v>0</v>
      </c>
      <c r="DY744" s="1999">
        <f t="shared" si="751"/>
        <v>0</v>
      </c>
      <c r="EG744" s="1946"/>
    </row>
    <row r="745" spans="1:137" s="896" customFormat="1" ht="45" hidden="1" customHeight="1" x14ac:dyDescent="0.25">
      <c r="A745" s="891">
        <v>2026</v>
      </c>
      <c r="B745" s="891">
        <v>479</v>
      </c>
      <c r="C745" s="891" t="s">
        <v>58</v>
      </c>
      <c r="D745" s="891">
        <v>3000654</v>
      </c>
      <c r="E745" s="891">
        <v>5005023</v>
      </c>
      <c r="F745" s="891" t="s">
        <v>1003</v>
      </c>
      <c r="G745" s="891" t="s">
        <v>3543</v>
      </c>
      <c r="H745" s="891">
        <v>97</v>
      </c>
      <c r="I745" s="892" t="s">
        <v>992</v>
      </c>
      <c r="J745" s="893" t="s">
        <v>10</v>
      </c>
      <c r="K745" s="893" t="s">
        <v>60</v>
      </c>
      <c r="L745" s="891" t="str">
        <f t="shared" si="745"/>
        <v>2.3</v>
      </c>
      <c r="M745" s="894" t="s">
        <v>62</v>
      </c>
      <c r="N745" s="894"/>
      <c r="O745" s="891" t="s">
        <v>1082</v>
      </c>
      <c r="P745" s="891" t="s">
        <v>65</v>
      </c>
      <c r="Q745" s="895">
        <v>1</v>
      </c>
      <c r="R745" s="297">
        <v>6000</v>
      </c>
      <c r="S745" s="891"/>
      <c r="T745" s="891"/>
      <c r="U745" s="284">
        <v>30</v>
      </c>
      <c r="V745" s="284">
        <v>30</v>
      </c>
      <c r="W745" s="298"/>
      <c r="X745" s="298"/>
      <c r="Y745" s="298"/>
      <c r="Z745" s="299"/>
      <c r="AA745" s="299"/>
      <c r="AB745" s="299"/>
      <c r="AC745" s="299"/>
      <c r="AD745" s="299"/>
      <c r="AE745" s="297"/>
      <c r="AF745" s="379">
        <f t="shared" si="761"/>
        <v>0</v>
      </c>
      <c r="AG745" s="284">
        <f t="shared" si="762"/>
        <v>0</v>
      </c>
      <c r="AH745" s="284">
        <f t="shared" si="763"/>
        <v>6000</v>
      </c>
      <c r="AI745" s="284">
        <f t="shared" si="764"/>
        <v>6000</v>
      </c>
      <c r="AJ745" s="284">
        <f t="shared" si="765"/>
        <v>0</v>
      </c>
      <c r="AK745" s="284">
        <f t="shared" si="766"/>
        <v>0</v>
      </c>
      <c r="AL745" s="284">
        <f t="shared" si="767"/>
        <v>0</v>
      </c>
      <c r="AM745" s="284">
        <f t="shared" si="768"/>
        <v>0</v>
      </c>
      <c r="AN745" s="284">
        <f t="shared" si="769"/>
        <v>0</v>
      </c>
      <c r="AO745" s="284">
        <f t="shared" si="770"/>
        <v>0</v>
      </c>
      <c r="AP745" s="284">
        <f t="shared" si="771"/>
        <v>0</v>
      </c>
      <c r="AQ745" s="377">
        <f t="shared" si="772"/>
        <v>0</v>
      </c>
      <c r="AR745" s="284">
        <f t="shared" si="778"/>
        <v>12000</v>
      </c>
      <c r="AS745" s="896" t="s">
        <v>994</v>
      </c>
      <c r="AT745" s="897"/>
      <c r="AU745" s="944" t="s">
        <v>3535</v>
      </c>
      <c r="AV745" s="897" t="s">
        <v>3536</v>
      </c>
      <c r="AW745" s="940">
        <v>46058</v>
      </c>
      <c r="AX745" s="897" t="s">
        <v>3537</v>
      </c>
      <c r="AY745" s="940">
        <v>46078</v>
      </c>
      <c r="AZ745" s="945"/>
      <c r="BA745" s="898" t="s">
        <v>3538</v>
      </c>
      <c r="BB745" s="899" t="s">
        <v>995</v>
      </c>
      <c r="BC745" s="896" t="s">
        <v>3539</v>
      </c>
      <c r="BD745" s="896" t="s">
        <v>3540</v>
      </c>
      <c r="BE745" s="896" t="s">
        <v>3541</v>
      </c>
      <c r="BF745" s="907">
        <v>46079</v>
      </c>
      <c r="BH745" s="687"/>
      <c r="BI745" s="687"/>
      <c r="BK745" s="687"/>
      <c r="BL745" s="373"/>
      <c r="BM745" s="373"/>
      <c r="BN745" s="687">
        <v>2015</v>
      </c>
      <c r="BO745" s="903"/>
      <c r="BP745" s="903" t="s">
        <v>3532</v>
      </c>
      <c r="BQ745" s="903" t="s">
        <v>3544</v>
      </c>
      <c r="BR745" s="1029"/>
      <c r="BS745" s="480" t="s">
        <v>1083</v>
      </c>
      <c r="BT745" s="336" t="s">
        <v>1084</v>
      </c>
      <c r="BU745" s="336" t="s">
        <v>1085</v>
      </c>
      <c r="BV745" s="336">
        <v>42604717</v>
      </c>
      <c r="BW745" s="336">
        <v>10426047174</v>
      </c>
      <c r="BX745" s="906">
        <v>6000</v>
      </c>
      <c r="BY745" s="907">
        <v>46082</v>
      </c>
      <c r="BZ745" s="907">
        <v>46142</v>
      </c>
      <c r="CT745" s="896">
        <v>30</v>
      </c>
      <c r="CU745" s="1276">
        <f t="shared" si="779"/>
        <v>6000</v>
      </c>
      <c r="CV745" s="896">
        <v>30</v>
      </c>
      <c r="CW745" s="1240">
        <f t="shared" si="780"/>
        <v>6000</v>
      </c>
      <c r="CX745" s="896">
        <v>30</v>
      </c>
      <c r="CY745" s="1240">
        <f t="shared" si="781"/>
        <v>6000</v>
      </c>
      <c r="DC745" s="896">
        <f t="shared" si="774"/>
        <v>30</v>
      </c>
      <c r="DD745" s="1240">
        <f t="shared" si="775"/>
        <v>6000</v>
      </c>
      <c r="DE745" s="896">
        <v>30</v>
      </c>
      <c r="DF745" s="1240">
        <f t="shared" si="776"/>
        <v>6000</v>
      </c>
      <c r="DG745" s="896">
        <v>30</v>
      </c>
      <c r="DH745" s="1240">
        <f t="shared" si="777"/>
        <v>6000</v>
      </c>
      <c r="DJ745" s="1087"/>
      <c r="DK745" s="1087"/>
      <c r="DL745" s="1087"/>
      <c r="DM745" s="1087"/>
      <c r="DN745" s="1087"/>
      <c r="DO745" s="1087"/>
      <c r="DP745" s="1087"/>
      <c r="DQ745" s="1087"/>
      <c r="DR745" s="1087"/>
      <c r="DS745" s="1087"/>
      <c r="DU745" s="1276">
        <f t="shared" si="743"/>
        <v>12000</v>
      </c>
      <c r="DV745" s="1240">
        <f t="shared" si="758"/>
        <v>12000</v>
      </c>
      <c r="DW745" s="1240">
        <f t="shared" si="773"/>
        <v>12000</v>
      </c>
      <c r="DX745" s="1240">
        <f t="shared" si="750"/>
        <v>0</v>
      </c>
      <c r="DY745" s="1240">
        <f t="shared" si="751"/>
        <v>0</v>
      </c>
      <c r="EG745" s="651"/>
    </row>
    <row r="746" spans="1:137" s="897" customFormat="1" ht="45" hidden="1" customHeight="1" x14ac:dyDescent="0.25">
      <c r="A746" s="891">
        <v>2026</v>
      </c>
      <c r="B746" s="891">
        <v>479</v>
      </c>
      <c r="C746" s="891" t="s">
        <v>58</v>
      </c>
      <c r="D746" s="891">
        <v>3000654</v>
      </c>
      <c r="E746" s="891">
        <v>5005023</v>
      </c>
      <c r="F746" s="891" t="s">
        <v>1003</v>
      </c>
      <c r="G746" s="891" t="s">
        <v>3543</v>
      </c>
      <c r="H746" s="891">
        <v>97</v>
      </c>
      <c r="I746" s="892" t="s">
        <v>992</v>
      </c>
      <c r="J746" s="893" t="s">
        <v>10</v>
      </c>
      <c r="K746" s="893" t="s">
        <v>60</v>
      </c>
      <c r="L746" s="891" t="str">
        <f t="shared" si="745"/>
        <v>2.3</v>
      </c>
      <c r="M746" s="894" t="s">
        <v>62</v>
      </c>
      <c r="N746" s="894"/>
      <c r="O746" s="891" t="s">
        <v>1086</v>
      </c>
      <c r="P746" s="891" t="s">
        <v>65</v>
      </c>
      <c r="Q746" s="895">
        <v>1</v>
      </c>
      <c r="R746" s="297">
        <v>5500</v>
      </c>
      <c r="S746" s="891"/>
      <c r="T746" s="891"/>
      <c r="U746" s="284">
        <v>30</v>
      </c>
      <c r="V746" s="284">
        <v>30</v>
      </c>
      <c r="W746" s="298"/>
      <c r="X746" s="298"/>
      <c r="Y746" s="298"/>
      <c r="Z746" s="299"/>
      <c r="AA746" s="299"/>
      <c r="AB746" s="299"/>
      <c r="AC746" s="299"/>
      <c r="AD746" s="299"/>
      <c r="AE746" s="297"/>
      <c r="AF746" s="379">
        <f t="shared" si="761"/>
        <v>0</v>
      </c>
      <c r="AG746" s="284">
        <f t="shared" si="762"/>
        <v>0</v>
      </c>
      <c r="AH746" s="284">
        <f t="shared" si="763"/>
        <v>5500</v>
      </c>
      <c r="AI746" s="284">
        <f t="shared" si="764"/>
        <v>5500</v>
      </c>
      <c r="AJ746" s="284">
        <f t="shared" si="765"/>
        <v>0</v>
      </c>
      <c r="AK746" s="284">
        <f t="shared" si="766"/>
        <v>0</v>
      </c>
      <c r="AL746" s="284">
        <f t="shared" si="767"/>
        <v>0</v>
      </c>
      <c r="AM746" s="284">
        <f t="shared" si="768"/>
        <v>0</v>
      </c>
      <c r="AN746" s="284">
        <f t="shared" si="769"/>
        <v>0</v>
      </c>
      <c r="AO746" s="284">
        <f t="shared" si="770"/>
        <v>0</v>
      </c>
      <c r="AP746" s="284">
        <f t="shared" si="771"/>
        <v>0</v>
      </c>
      <c r="AQ746" s="377">
        <f t="shared" si="772"/>
        <v>0</v>
      </c>
      <c r="AR746" s="284">
        <f t="shared" si="778"/>
        <v>11000</v>
      </c>
      <c r="AS746" s="896" t="s">
        <v>994</v>
      </c>
      <c r="AU746" s="944" t="s">
        <v>3535</v>
      </c>
      <c r="AV746" s="897" t="s">
        <v>3536</v>
      </c>
      <c r="AW746" s="940">
        <v>46058</v>
      </c>
      <c r="AX746" s="897" t="s">
        <v>3537</v>
      </c>
      <c r="AY746" s="940">
        <v>46078</v>
      </c>
      <c r="AZ746" s="945"/>
      <c r="BA746" s="898" t="s">
        <v>3538</v>
      </c>
      <c r="BB746" s="899" t="s">
        <v>995</v>
      </c>
      <c r="BC746" s="897" t="s">
        <v>3539</v>
      </c>
      <c r="BD746" s="897" t="s">
        <v>3540</v>
      </c>
      <c r="BE746" s="896" t="s">
        <v>3541</v>
      </c>
      <c r="BF746" s="940">
        <v>46079</v>
      </c>
      <c r="BH746" s="687"/>
      <c r="BI746" s="687"/>
      <c r="BJ746" s="896"/>
      <c r="BK746" s="687"/>
      <c r="BL746" s="373"/>
      <c r="BM746" s="373"/>
      <c r="BN746" s="687">
        <v>2016</v>
      </c>
      <c r="BO746" s="903"/>
      <c r="BP746" s="903" t="s">
        <v>3532</v>
      </c>
      <c r="BQ746" s="903" t="s">
        <v>3544</v>
      </c>
      <c r="BR746" s="1029"/>
      <c r="BS746" s="480" t="s">
        <v>1087</v>
      </c>
      <c r="BT746" s="336" t="s">
        <v>1088</v>
      </c>
      <c r="BU746" s="336" t="s">
        <v>1089</v>
      </c>
      <c r="BV746" s="1015">
        <v>71245407</v>
      </c>
      <c r="BW746" s="896">
        <v>10712454071</v>
      </c>
      <c r="BX746" s="906">
        <v>5500</v>
      </c>
      <c r="BY746" s="907">
        <v>46082</v>
      </c>
      <c r="BZ746" s="907">
        <v>46142</v>
      </c>
      <c r="CT746" s="897">
        <v>30</v>
      </c>
      <c r="CU746" s="909">
        <f t="shared" si="779"/>
        <v>5500</v>
      </c>
      <c r="CV746" s="897">
        <v>30</v>
      </c>
      <c r="CW746" s="633">
        <f t="shared" si="780"/>
        <v>5500</v>
      </c>
      <c r="CX746" s="897">
        <v>30</v>
      </c>
      <c r="CY746" s="633">
        <f t="shared" si="781"/>
        <v>5500</v>
      </c>
      <c r="CZ746" s="633">
        <f>CU746-CW746</f>
        <v>0</v>
      </c>
      <c r="DA746" s="633">
        <f>CU746-CY746</f>
        <v>0</v>
      </c>
      <c r="DC746" s="897">
        <f t="shared" si="774"/>
        <v>30</v>
      </c>
      <c r="DD746" s="946">
        <f t="shared" si="775"/>
        <v>5500</v>
      </c>
      <c r="DE746" s="897">
        <v>30</v>
      </c>
      <c r="DF746" s="633">
        <f t="shared" si="776"/>
        <v>5500</v>
      </c>
      <c r="DG746" s="897">
        <v>30</v>
      </c>
      <c r="DH746" s="633">
        <f t="shared" si="777"/>
        <v>5500</v>
      </c>
      <c r="DJ746" s="898"/>
      <c r="DK746" s="898"/>
      <c r="DL746" s="898"/>
      <c r="DM746" s="898"/>
      <c r="DN746" s="898"/>
      <c r="DO746" s="898"/>
      <c r="DP746" s="898"/>
      <c r="DQ746" s="898"/>
      <c r="DR746" s="898"/>
      <c r="DS746" s="898"/>
      <c r="DU746" s="909">
        <f t="shared" si="743"/>
        <v>11000</v>
      </c>
      <c r="DV746" s="633">
        <f t="shared" si="758"/>
        <v>11000</v>
      </c>
      <c r="DW746" s="633">
        <f t="shared" si="773"/>
        <v>11000</v>
      </c>
      <c r="DX746" s="633">
        <f t="shared" si="750"/>
        <v>0</v>
      </c>
      <c r="DY746" s="633">
        <f t="shared" si="751"/>
        <v>0</v>
      </c>
      <c r="EG746" s="621"/>
    </row>
    <row r="747" spans="1:137" s="897" customFormat="1" ht="45" hidden="1" customHeight="1" x14ac:dyDescent="0.25">
      <c r="A747" s="891">
        <v>2026</v>
      </c>
      <c r="B747" s="891">
        <v>479</v>
      </c>
      <c r="C747" s="891" t="s">
        <v>58</v>
      </c>
      <c r="D747" s="891">
        <v>3000654</v>
      </c>
      <c r="E747" s="891">
        <v>5005023</v>
      </c>
      <c r="F747" s="891" t="s">
        <v>1003</v>
      </c>
      <c r="G747" s="891" t="s">
        <v>3543</v>
      </c>
      <c r="H747" s="891">
        <v>97</v>
      </c>
      <c r="I747" s="892" t="s">
        <v>992</v>
      </c>
      <c r="J747" s="893" t="s">
        <v>10</v>
      </c>
      <c r="K747" s="893" t="s">
        <v>60</v>
      </c>
      <c r="L747" s="891" t="str">
        <f t="shared" si="745"/>
        <v>2.3</v>
      </c>
      <c r="M747" s="894" t="s">
        <v>62</v>
      </c>
      <c r="N747" s="894"/>
      <c r="O747" s="891" t="s">
        <v>1090</v>
      </c>
      <c r="P747" s="891" t="s">
        <v>65</v>
      </c>
      <c r="Q747" s="895">
        <v>1</v>
      </c>
      <c r="R747" s="297">
        <v>5500</v>
      </c>
      <c r="S747" s="891"/>
      <c r="T747" s="891"/>
      <c r="U747" s="284">
        <v>30</v>
      </c>
      <c r="V747" s="284">
        <v>30</v>
      </c>
      <c r="W747" s="298"/>
      <c r="X747" s="298"/>
      <c r="Y747" s="298"/>
      <c r="Z747" s="299"/>
      <c r="AA747" s="299"/>
      <c r="AB747" s="299"/>
      <c r="AC747" s="299"/>
      <c r="AD747" s="299"/>
      <c r="AE747" s="297"/>
      <c r="AF747" s="379">
        <f t="shared" si="761"/>
        <v>0</v>
      </c>
      <c r="AG747" s="284">
        <f t="shared" si="762"/>
        <v>0</v>
      </c>
      <c r="AH747" s="284">
        <f t="shared" si="763"/>
        <v>5500</v>
      </c>
      <c r="AI747" s="284">
        <f t="shared" si="764"/>
        <v>5500</v>
      </c>
      <c r="AJ747" s="284">
        <f t="shared" si="765"/>
        <v>0</v>
      </c>
      <c r="AK747" s="284">
        <f t="shared" si="766"/>
        <v>0</v>
      </c>
      <c r="AL747" s="284">
        <f t="shared" si="767"/>
        <v>0</v>
      </c>
      <c r="AM747" s="284">
        <f t="shared" si="768"/>
        <v>0</v>
      </c>
      <c r="AN747" s="284">
        <f t="shared" si="769"/>
        <v>0</v>
      </c>
      <c r="AO747" s="284">
        <f t="shared" si="770"/>
        <v>0</v>
      </c>
      <c r="AP747" s="284">
        <f t="shared" si="771"/>
        <v>0</v>
      </c>
      <c r="AQ747" s="377">
        <f t="shared" si="772"/>
        <v>0</v>
      </c>
      <c r="AR747" s="284">
        <f t="shared" si="778"/>
        <v>11000</v>
      </c>
      <c r="AS747" s="896" t="s">
        <v>994</v>
      </c>
      <c r="AU747" s="944" t="s">
        <v>3535</v>
      </c>
      <c r="AV747" s="897" t="s">
        <v>3536</v>
      </c>
      <c r="AW747" s="940">
        <v>46058</v>
      </c>
      <c r="AX747" s="897" t="s">
        <v>3537</v>
      </c>
      <c r="AY747" s="940">
        <v>46078</v>
      </c>
      <c r="AZ747" s="945"/>
      <c r="BA747" s="898" t="s">
        <v>3538</v>
      </c>
      <c r="BB747" s="899" t="s">
        <v>995</v>
      </c>
      <c r="BC747" s="897" t="s">
        <v>3539</v>
      </c>
      <c r="BD747" s="897" t="s">
        <v>3540</v>
      </c>
      <c r="BE747" s="896" t="s">
        <v>3541</v>
      </c>
      <c r="BF747" s="940">
        <v>46079</v>
      </c>
      <c r="BH747" s="687"/>
      <c r="BI747" s="687"/>
      <c r="BJ747" s="896"/>
      <c r="BK747" s="687"/>
      <c r="BL747" s="373"/>
      <c r="BM747" s="373"/>
      <c r="BN747" s="687">
        <v>2017</v>
      </c>
      <c r="BO747" s="903"/>
      <c r="BP747" s="903" t="s">
        <v>3532</v>
      </c>
      <c r="BQ747" s="903" t="s">
        <v>3544</v>
      </c>
      <c r="BR747" s="903"/>
      <c r="BS747" s="336" t="s">
        <v>1091</v>
      </c>
      <c r="BT747" s="336" t="s">
        <v>1092</v>
      </c>
      <c r="BU747" s="336" t="s">
        <v>1093</v>
      </c>
      <c r="BV747" s="336">
        <v>73011412</v>
      </c>
      <c r="BW747" s="336">
        <v>10730114121</v>
      </c>
      <c r="BX747" s="906">
        <v>5500</v>
      </c>
      <c r="BY747" s="940">
        <v>46082</v>
      </c>
      <c r="BZ747" s="940">
        <v>46142</v>
      </c>
      <c r="CT747" s="897">
        <v>30</v>
      </c>
      <c r="CU747" s="909">
        <f t="shared" si="779"/>
        <v>5500</v>
      </c>
      <c r="CV747" s="897">
        <v>30</v>
      </c>
      <c r="CW747" s="633">
        <f t="shared" si="780"/>
        <v>5500</v>
      </c>
      <c r="CX747" s="897">
        <v>30</v>
      </c>
      <c r="CY747" s="633">
        <f t="shared" si="781"/>
        <v>5500</v>
      </c>
      <c r="CZ747" s="633">
        <f>CU747-CW747</f>
        <v>0</v>
      </c>
      <c r="DA747" s="633">
        <f>CU747-CY747</f>
        <v>0</v>
      </c>
      <c r="DC747" s="897">
        <f t="shared" si="774"/>
        <v>30</v>
      </c>
      <c r="DD747" s="909">
        <f t="shared" si="775"/>
        <v>5500</v>
      </c>
      <c r="DE747" s="897">
        <v>30</v>
      </c>
      <c r="DF747" s="633">
        <f t="shared" si="776"/>
        <v>5500</v>
      </c>
      <c r="DG747" s="897">
        <v>30</v>
      </c>
      <c r="DH747" s="633">
        <f t="shared" si="777"/>
        <v>5500</v>
      </c>
      <c r="DJ747" s="898"/>
      <c r="DK747" s="898"/>
      <c r="DL747" s="898"/>
      <c r="DM747" s="898"/>
      <c r="DN747" s="898"/>
      <c r="DO747" s="898"/>
      <c r="DP747" s="898"/>
      <c r="DQ747" s="898"/>
      <c r="DR747" s="898"/>
      <c r="DS747" s="898"/>
      <c r="DU747" s="909">
        <f t="shared" si="743"/>
        <v>11000</v>
      </c>
      <c r="DV747" s="633">
        <f t="shared" si="758"/>
        <v>11000</v>
      </c>
      <c r="DW747" s="633">
        <f t="shared" si="773"/>
        <v>11000</v>
      </c>
      <c r="DX747" s="633">
        <f t="shared" si="750"/>
        <v>0</v>
      </c>
      <c r="DY747" s="633">
        <f t="shared" si="751"/>
        <v>0</v>
      </c>
      <c r="EG747" s="621"/>
    </row>
    <row r="748" spans="1:137" s="2044" customFormat="1" ht="45" hidden="1" customHeight="1" x14ac:dyDescent="0.25">
      <c r="A748" s="2036">
        <v>2026</v>
      </c>
      <c r="B748" s="978">
        <v>479</v>
      </c>
      <c r="C748" s="978" t="s">
        <v>58</v>
      </c>
      <c r="D748" s="978">
        <v>3000654</v>
      </c>
      <c r="E748" s="978">
        <v>5005023</v>
      </c>
      <c r="F748" s="978" t="s">
        <v>990</v>
      </c>
      <c r="G748" s="2036" t="s">
        <v>991</v>
      </c>
      <c r="H748" s="2036">
        <v>94</v>
      </c>
      <c r="I748" s="979" t="s">
        <v>992</v>
      </c>
      <c r="J748" s="980" t="s">
        <v>10</v>
      </c>
      <c r="K748" s="980" t="s">
        <v>60</v>
      </c>
      <c r="L748" s="978" t="str">
        <f t="shared" si="745"/>
        <v>2.3</v>
      </c>
      <c r="M748" s="2076" t="s">
        <v>62</v>
      </c>
      <c r="N748" s="981"/>
      <c r="O748" s="2036" t="s">
        <v>1094</v>
      </c>
      <c r="P748" s="2036" t="s">
        <v>65</v>
      </c>
      <c r="Q748" s="2077">
        <v>1</v>
      </c>
      <c r="R748" s="1984">
        <v>5500</v>
      </c>
      <c r="S748" s="1979"/>
      <c r="T748" s="1979"/>
      <c r="U748" s="1985">
        <v>30</v>
      </c>
      <c r="V748" s="1979"/>
      <c r="W748" s="1986"/>
      <c r="X748" s="298"/>
      <c r="Y748" s="298"/>
      <c r="Z748" s="299"/>
      <c r="AA748" s="299"/>
      <c r="AB748" s="299"/>
      <c r="AC748" s="299"/>
      <c r="AD748" s="299"/>
      <c r="AE748" s="1984"/>
      <c r="AF748" s="379">
        <f t="shared" si="761"/>
        <v>0</v>
      </c>
      <c r="AG748" s="284">
        <f t="shared" si="762"/>
        <v>0</v>
      </c>
      <c r="AH748" s="284">
        <f t="shared" si="763"/>
        <v>5500</v>
      </c>
      <c r="AI748" s="284">
        <f t="shared" si="764"/>
        <v>0</v>
      </c>
      <c r="AJ748" s="284">
        <f t="shared" si="765"/>
        <v>0</v>
      </c>
      <c r="AK748" s="284">
        <f t="shared" si="766"/>
        <v>0</v>
      </c>
      <c r="AL748" s="284">
        <f t="shared" si="767"/>
        <v>0</v>
      </c>
      <c r="AM748" s="284">
        <f t="shared" si="768"/>
        <v>0</v>
      </c>
      <c r="AN748" s="284">
        <f t="shared" si="769"/>
        <v>0</v>
      </c>
      <c r="AO748" s="284">
        <f t="shared" si="770"/>
        <v>0</v>
      </c>
      <c r="AP748" s="284">
        <f t="shared" si="771"/>
        <v>0</v>
      </c>
      <c r="AQ748" s="377">
        <f t="shared" si="772"/>
        <v>0</v>
      </c>
      <c r="AR748" s="1985">
        <f t="shared" si="778"/>
        <v>5500</v>
      </c>
      <c r="AS748" s="2040" t="s">
        <v>994</v>
      </c>
      <c r="AT748" s="984"/>
      <c r="AU748" s="1001" t="s">
        <v>3535</v>
      </c>
      <c r="AV748" s="984" t="s">
        <v>3536</v>
      </c>
      <c r="AW748" s="997">
        <v>46058</v>
      </c>
      <c r="AX748" s="984" t="s">
        <v>3537</v>
      </c>
      <c r="AY748" s="997">
        <v>46078</v>
      </c>
      <c r="AZ748" s="1002"/>
      <c r="BA748" s="989" t="s">
        <v>3538</v>
      </c>
      <c r="BB748" s="2041" t="s">
        <v>995</v>
      </c>
      <c r="BC748" s="984" t="s">
        <v>3539</v>
      </c>
      <c r="BD748" s="984" t="s">
        <v>3540</v>
      </c>
      <c r="BE748" s="983" t="s">
        <v>3541</v>
      </c>
      <c r="BF748" s="997">
        <v>46079</v>
      </c>
      <c r="BG748" s="984"/>
      <c r="BH748" s="698"/>
      <c r="BI748" s="698"/>
      <c r="BJ748" s="983"/>
      <c r="BK748" s="698"/>
      <c r="BL748" s="985"/>
      <c r="BM748" s="985"/>
      <c r="BN748" s="698">
        <v>2018</v>
      </c>
      <c r="BO748" s="1000"/>
      <c r="BP748" s="1000" t="s">
        <v>3532</v>
      </c>
      <c r="BQ748" s="1000"/>
      <c r="BR748" s="1000"/>
      <c r="BS748" s="2078" t="s">
        <v>1095</v>
      </c>
      <c r="BT748" s="381" t="s">
        <v>1096</v>
      </c>
      <c r="BU748" s="381" t="s">
        <v>1097</v>
      </c>
      <c r="BV748" s="524">
        <v>44929399</v>
      </c>
      <c r="BW748" s="523">
        <v>10449293997</v>
      </c>
      <c r="BX748" s="1003">
        <v>5500</v>
      </c>
      <c r="BY748" s="997">
        <v>46082</v>
      </c>
      <c r="BZ748" s="997">
        <v>46112</v>
      </c>
      <c r="CA748" s="984"/>
      <c r="CB748" s="984"/>
      <c r="CC748" s="984"/>
      <c r="CD748" s="984"/>
      <c r="CE748" s="984"/>
      <c r="CF748" s="984"/>
      <c r="CG748" s="984"/>
      <c r="CH748" s="984"/>
      <c r="CI748" s="984"/>
      <c r="CJ748" s="984"/>
      <c r="CK748" s="984"/>
      <c r="CL748" s="984"/>
      <c r="CM748" s="984"/>
      <c r="CN748" s="984"/>
      <c r="CO748" s="984"/>
      <c r="CP748" s="984"/>
      <c r="CQ748" s="984"/>
      <c r="CR748" s="984"/>
      <c r="CS748" s="984"/>
      <c r="CT748" s="984">
        <v>30</v>
      </c>
      <c r="CU748" s="987">
        <f t="shared" si="779"/>
        <v>5500</v>
      </c>
      <c r="CV748" s="984">
        <v>30</v>
      </c>
      <c r="CW748" s="988">
        <f t="shared" si="780"/>
        <v>5500</v>
      </c>
      <c r="CX748" s="984">
        <v>30</v>
      </c>
      <c r="CY748" s="988">
        <f t="shared" si="781"/>
        <v>5500</v>
      </c>
      <c r="CZ748" s="984"/>
      <c r="DA748" s="984"/>
      <c r="DB748" s="984"/>
      <c r="DC748" s="984">
        <f t="shared" si="774"/>
        <v>0</v>
      </c>
      <c r="DD748" s="987">
        <f t="shared" si="775"/>
        <v>0</v>
      </c>
      <c r="DE748" s="984"/>
      <c r="DF748" s="988">
        <f t="shared" si="776"/>
        <v>0</v>
      </c>
      <c r="DG748" s="984"/>
      <c r="DH748" s="988">
        <f t="shared" si="777"/>
        <v>0</v>
      </c>
      <c r="DI748" s="984"/>
      <c r="DJ748" s="989"/>
      <c r="DK748" s="989"/>
      <c r="DL748" s="989"/>
      <c r="DM748" s="989"/>
      <c r="DN748" s="989"/>
      <c r="DO748" s="989"/>
      <c r="DP748" s="989"/>
      <c r="DQ748" s="989"/>
      <c r="DR748" s="989"/>
      <c r="DS748" s="989"/>
      <c r="DU748" s="2079">
        <f t="shared" si="743"/>
        <v>5500</v>
      </c>
      <c r="DV748" s="2080">
        <f t="shared" si="758"/>
        <v>5500</v>
      </c>
      <c r="DW748" s="2080">
        <f t="shared" si="773"/>
        <v>5500</v>
      </c>
      <c r="DX748" s="2080">
        <f t="shared" si="750"/>
        <v>0</v>
      </c>
      <c r="DY748" s="2080">
        <f t="shared" si="751"/>
        <v>0</v>
      </c>
      <c r="EG748" s="1958"/>
    </row>
    <row r="749" spans="1:137" s="897" customFormat="1" ht="45" hidden="1" customHeight="1" x14ac:dyDescent="0.25">
      <c r="A749" s="891">
        <v>2026</v>
      </c>
      <c r="B749" s="891">
        <v>479</v>
      </c>
      <c r="C749" s="891" t="s">
        <v>58</v>
      </c>
      <c r="D749" s="891">
        <v>3000654</v>
      </c>
      <c r="E749" s="891">
        <v>5005023</v>
      </c>
      <c r="F749" s="891" t="s">
        <v>1003</v>
      </c>
      <c r="G749" s="891" t="s">
        <v>3543</v>
      </c>
      <c r="H749" s="891">
        <v>97</v>
      </c>
      <c r="I749" s="892" t="s">
        <v>992</v>
      </c>
      <c r="J749" s="893" t="s">
        <v>10</v>
      </c>
      <c r="K749" s="893" t="s">
        <v>60</v>
      </c>
      <c r="L749" s="891" t="str">
        <f t="shared" si="745"/>
        <v>2.3</v>
      </c>
      <c r="M749" s="894" t="s">
        <v>62</v>
      </c>
      <c r="N749" s="894"/>
      <c r="O749" s="891" t="s">
        <v>1098</v>
      </c>
      <c r="P749" s="891" t="s">
        <v>65</v>
      </c>
      <c r="Q749" s="895">
        <v>1</v>
      </c>
      <c r="R749" s="513">
        <v>5500</v>
      </c>
      <c r="S749" s="891"/>
      <c r="T749" s="891"/>
      <c r="U749" s="284">
        <v>15</v>
      </c>
      <c r="V749" s="284">
        <v>30</v>
      </c>
      <c r="W749" s="298"/>
      <c r="X749" s="298"/>
      <c r="Y749" s="298"/>
      <c r="Z749" s="299"/>
      <c r="AA749" s="299"/>
      <c r="AB749" s="299"/>
      <c r="AC749" s="299"/>
      <c r="AD749" s="299"/>
      <c r="AE749" s="297"/>
      <c r="AF749" s="379">
        <f t="shared" si="761"/>
        <v>0</v>
      </c>
      <c r="AG749" s="284">
        <f t="shared" si="762"/>
        <v>0</v>
      </c>
      <c r="AH749" s="284">
        <f t="shared" si="763"/>
        <v>2750</v>
      </c>
      <c r="AI749" s="284">
        <f t="shared" si="764"/>
        <v>5500</v>
      </c>
      <c r="AJ749" s="284">
        <f t="shared" si="765"/>
        <v>0</v>
      </c>
      <c r="AK749" s="284">
        <f t="shared" si="766"/>
        <v>0</v>
      </c>
      <c r="AL749" s="284">
        <f t="shared" si="767"/>
        <v>0</v>
      </c>
      <c r="AM749" s="284">
        <f t="shared" si="768"/>
        <v>0</v>
      </c>
      <c r="AN749" s="284">
        <f t="shared" si="769"/>
        <v>0</v>
      </c>
      <c r="AO749" s="284">
        <f t="shared" si="770"/>
        <v>0</v>
      </c>
      <c r="AP749" s="284">
        <f t="shared" si="771"/>
        <v>0</v>
      </c>
      <c r="AQ749" s="377">
        <f t="shared" si="772"/>
        <v>0</v>
      </c>
      <c r="AR749" s="377">
        <f t="shared" si="778"/>
        <v>8250</v>
      </c>
      <c r="AS749" s="896" t="s">
        <v>994</v>
      </c>
      <c r="AU749" s="897" t="s">
        <v>3535</v>
      </c>
      <c r="AV749" s="897" t="s">
        <v>3536</v>
      </c>
      <c r="AW749" s="940">
        <v>46058</v>
      </c>
      <c r="AX749" s="897" t="s">
        <v>3537</v>
      </c>
      <c r="AY749" s="940">
        <v>46078</v>
      </c>
      <c r="BA749" s="898" t="s">
        <v>3538</v>
      </c>
      <c r="BB749" s="899" t="s">
        <v>995</v>
      </c>
      <c r="BC749" s="897" t="s">
        <v>3545</v>
      </c>
      <c r="BD749" s="897" t="s">
        <v>3546</v>
      </c>
      <c r="BE749" s="897" t="s">
        <v>3547</v>
      </c>
      <c r="BF749" s="940">
        <v>46086</v>
      </c>
      <c r="BH749" s="687"/>
      <c r="BI749" s="687"/>
      <c r="BJ749" s="896"/>
      <c r="BK749" s="687"/>
      <c r="BL749" s="373"/>
      <c r="BM749" s="373"/>
      <c r="BN749" s="687">
        <v>5470</v>
      </c>
      <c r="BO749" s="902"/>
      <c r="BP749" s="903" t="s">
        <v>3458</v>
      </c>
      <c r="BQ749" s="902"/>
      <c r="BR749" s="902"/>
      <c r="BS749" s="336" t="s">
        <v>1099</v>
      </c>
      <c r="BT749" s="336" t="s">
        <v>1100</v>
      </c>
      <c r="BU749" s="336" t="s">
        <v>1101</v>
      </c>
      <c r="BV749" s="1016">
        <v>41779939</v>
      </c>
      <c r="BW749" s="1017">
        <v>10417799392</v>
      </c>
      <c r="BX749" s="906">
        <v>5500</v>
      </c>
      <c r="BY749" s="940">
        <v>46097</v>
      </c>
      <c r="BZ749" s="940">
        <v>46142</v>
      </c>
      <c r="CT749" s="897">
        <v>15</v>
      </c>
      <c r="CU749" s="909">
        <f t="shared" si="779"/>
        <v>2750</v>
      </c>
      <c r="CV749" s="897">
        <v>15</v>
      </c>
      <c r="CW749" s="633">
        <f t="shared" si="780"/>
        <v>2750</v>
      </c>
      <c r="CX749" s="897">
        <v>15</v>
      </c>
      <c r="CY749" s="633">
        <f t="shared" si="781"/>
        <v>2750</v>
      </c>
      <c r="CZ749" s="633">
        <f>CU749-CW749</f>
        <v>0</v>
      </c>
      <c r="DA749" s="633">
        <f>CU749-CY749</f>
        <v>0</v>
      </c>
      <c r="DC749" s="897">
        <f t="shared" si="774"/>
        <v>30</v>
      </c>
      <c r="DD749" s="909">
        <f t="shared" si="775"/>
        <v>5500</v>
      </c>
      <c r="DE749" s="897">
        <v>30</v>
      </c>
      <c r="DF749" s="633">
        <f t="shared" si="776"/>
        <v>5500</v>
      </c>
      <c r="DG749" s="897">
        <v>30</v>
      </c>
      <c r="DH749" s="633">
        <f t="shared" si="777"/>
        <v>5500</v>
      </c>
      <c r="DJ749" s="898"/>
      <c r="DK749" s="898"/>
      <c r="DL749" s="898"/>
      <c r="DM749" s="898"/>
      <c r="DN749" s="898"/>
      <c r="DO749" s="898"/>
      <c r="DP749" s="898"/>
      <c r="DQ749" s="898"/>
      <c r="DR749" s="898"/>
      <c r="DS749" s="898"/>
      <c r="DU749" s="909">
        <f t="shared" si="743"/>
        <v>8250</v>
      </c>
      <c r="DV749" s="633">
        <f t="shared" si="758"/>
        <v>8250</v>
      </c>
      <c r="DW749" s="633">
        <f t="shared" si="773"/>
        <v>8250</v>
      </c>
      <c r="DX749" s="633">
        <f t="shared" si="750"/>
        <v>0</v>
      </c>
      <c r="DY749" s="633">
        <f t="shared" si="751"/>
        <v>0</v>
      </c>
      <c r="EG749" s="633"/>
    </row>
    <row r="750" spans="1:137" s="972" customFormat="1" ht="45" hidden="1" customHeight="1" x14ac:dyDescent="0.25">
      <c r="A750" s="966">
        <v>2026</v>
      </c>
      <c r="B750" s="966">
        <v>479</v>
      </c>
      <c r="C750" s="966" t="s">
        <v>58</v>
      </c>
      <c r="D750" s="966">
        <v>3000654</v>
      </c>
      <c r="E750" s="966">
        <v>5005023</v>
      </c>
      <c r="F750" s="966" t="s">
        <v>1003</v>
      </c>
      <c r="G750" s="966" t="s">
        <v>3543</v>
      </c>
      <c r="H750" s="966">
        <v>97</v>
      </c>
      <c r="I750" s="967" t="s">
        <v>992</v>
      </c>
      <c r="J750" s="968" t="s">
        <v>10</v>
      </c>
      <c r="K750" s="968" t="s">
        <v>60</v>
      </c>
      <c r="L750" s="966" t="str">
        <f t="shared" si="745"/>
        <v>2.3</v>
      </c>
      <c r="M750" s="969" t="s">
        <v>62</v>
      </c>
      <c r="N750" s="969"/>
      <c r="O750" s="966" t="s">
        <v>1102</v>
      </c>
      <c r="P750" s="966" t="s">
        <v>65</v>
      </c>
      <c r="Q750" s="970">
        <v>1</v>
      </c>
      <c r="R750" s="297">
        <v>5500</v>
      </c>
      <c r="S750" s="891"/>
      <c r="T750" s="891"/>
      <c r="U750" s="284">
        <v>30</v>
      </c>
      <c r="V750" s="284">
        <v>30</v>
      </c>
      <c r="W750" s="298"/>
      <c r="X750" s="298"/>
      <c r="Y750" s="298"/>
      <c r="Z750" s="299"/>
      <c r="AA750" s="299"/>
      <c r="AB750" s="299"/>
      <c r="AC750" s="299"/>
      <c r="AD750" s="299"/>
      <c r="AE750" s="297"/>
      <c r="AF750" s="379">
        <f t="shared" si="761"/>
        <v>0</v>
      </c>
      <c r="AG750" s="284">
        <f t="shared" si="762"/>
        <v>0</v>
      </c>
      <c r="AH750" s="284">
        <f t="shared" si="763"/>
        <v>5500</v>
      </c>
      <c r="AI750" s="284">
        <f t="shared" si="764"/>
        <v>5500</v>
      </c>
      <c r="AJ750" s="284">
        <f t="shared" si="765"/>
        <v>0</v>
      </c>
      <c r="AK750" s="284">
        <f t="shared" si="766"/>
        <v>0</v>
      </c>
      <c r="AL750" s="284">
        <f t="shared" si="767"/>
        <v>0</v>
      </c>
      <c r="AM750" s="284">
        <f t="shared" si="768"/>
        <v>0</v>
      </c>
      <c r="AN750" s="284">
        <f t="shared" si="769"/>
        <v>0</v>
      </c>
      <c r="AO750" s="284">
        <f t="shared" si="770"/>
        <v>0</v>
      </c>
      <c r="AP750" s="284">
        <f t="shared" si="771"/>
        <v>0</v>
      </c>
      <c r="AQ750" s="377">
        <f t="shared" si="772"/>
        <v>0</v>
      </c>
      <c r="AR750" s="284">
        <f t="shared" si="778"/>
        <v>11000</v>
      </c>
      <c r="AS750" s="971" t="s">
        <v>994</v>
      </c>
      <c r="AU750" s="1007" t="s">
        <v>3535</v>
      </c>
      <c r="AV750" s="972" t="s">
        <v>3536</v>
      </c>
      <c r="AW750" s="1008">
        <v>46058</v>
      </c>
      <c r="AX750" s="972" t="s">
        <v>3537</v>
      </c>
      <c r="AY750" s="1008">
        <v>46078</v>
      </c>
      <c r="AZ750" s="1009"/>
      <c r="BA750" s="977" t="s">
        <v>3538</v>
      </c>
      <c r="BB750" s="1010" t="s">
        <v>995</v>
      </c>
      <c r="BC750" s="972" t="s">
        <v>3539</v>
      </c>
      <c r="BD750" s="972" t="s">
        <v>3540</v>
      </c>
      <c r="BE750" s="971" t="s">
        <v>3541</v>
      </c>
      <c r="BF750" s="1008">
        <v>46079</v>
      </c>
      <c r="BH750" s="694"/>
      <c r="BI750" s="694"/>
      <c r="BJ750" s="971"/>
      <c r="BK750" s="694"/>
      <c r="BL750" s="973"/>
      <c r="BM750" s="973"/>
      <c r="BN750" s="694">
        <v>2020</v>
      </c>
      <c r="BO750" s="1011"/>
      <c r="BP750" s="1011" t="s">
        <v>3532</v>
      </c>
      <c r="BQ750" s="1011" t="s">
        <v>3544</v>
      </c>
      <c r="BR750" s="1011"/>
      <c r="BS750" s="383" t="s">
        <v>1103</v>
      </c>
      <c r="BT750" s="383" t="s">
        <v>1104</v>
      </c>
      <c r="BU750" s="383" t="s">
        <v>1105</v>
      </c>
      <c r="BV750" s="524">
        <v>45792367</v>
      </c>
      <c r="BW750" s="336">
        <v>10457923673</v>
      </c>
      <c r="BX750" s="1012">
        <v>5500</v>
      </c>
      <c r="BY750" s="1008">
        <v>46082</v>
      </c>
      <c r="BZ750" s="1008">
        <v>46142</v>
      </c>
      <c r="CT750" s="972">
        <v>30</v>
      </c>
      <c r="CU750" s="975">
        <f t="shared" si="779"/>
        <v>5500</v>
      </c>
      <c r="CV750" s="972">
        <v>30</v>
      </c>
      <c r="CW750" s="976">
        <f t="shared" si="780"/>
        <v>5500</v>
      </c>
      <c r="CX750" s="972">
        <v>30</v>
      </c>
      <c r="CY750" s="976">
        <f t="shared" si="781"/>
        <v>5500</v>
      </c>
      <c r="DC750" s="972">
        <f t="shared" si="774"/>
        <v>30</v>
      </c>
      <c r="DD750" s="976">
        <f t="shared" si="775"/>
        <v>5500</v>
      </c>
      <c r="DE750" s="972">
        <v>30</v>
      </c>
      <c r="DF750" s="976">
        <f t="shared" si="776"/>
        <v>5500</v>
      </c>
      <c r="DG750" s="972">
        <v>30</v>
      </c>
      <c r="DH750" s="976">
        <f t="shared" si="777"/>
        <v>5500</v>
      </c>
      <c r="DJ750" s="977"/>
      <c r="DK750" s="977"/>
      <c r="DL750" s="977"/>
      <c r="DM750" s="977"/>
      <c r="DN750" s="977"/>
      <c r="DO750" s="977"/>
      <c r="DP750" s="977"/>
      <c r="DQ750" s="977"/>
      <c r="DR750" s="977"/>
      <c r="DS750" s="977"/>
      <c r="DU750" s="975">
        <f t="shared" si="743"/>
        <v>11000</v>
      </c>
      <c r="DV750" s="976">
        <f t="shared" si="758"/>
        <v>11000</v>
      </c>
      <c r="DW750" s="976">
        <f t="shared" si="773"/>
        <v>11000</v>
      </c>
      <c r="DX750" s="976">
        <f t="shared" si="750"/>
        <v>0</v>
      </c>
      <c r="DY750" s="976">
        <f t="shared" si="751"/>
        <v>0</v>
      </c>
      <c r="EG750" s="923"/>
    </row>
    <row r="751" spans="1:137" s="897" customFormat="1" ht="45" hidden="1" customHeight="1" x14ac:dyDescent="0.25">
      <c r="A751" s="891">
        <v>2026</v>
      </c>
      <c r="B751" s="891">
        <v>479</v>
      </c>
      <c r="C751" s="891" t="s">
        <v>58</v>
      </c>
      <c r="D751" s="891">
        <v>3000654</v>
      </c>
      <c r="E751" s="891">
        <v>5005023</v>
      </c>
      <c r="F751" s="891" t="s">
        <v>1003</v>
      </c>
      <c r="G751" s="891" t="s">
        <v>3543</v>
      </c>
      <c r="H751" s="891">
        <v>97</v>
      </c>
      <c r="I751" s="892" t="s">
        <v>992</v>
      </c>
      <c r="J751" s="893" t="s">
        <v>10</v>
      </c>
      <c r="K751" s="893" t="s">
        <v>60</v>
      </c>
      <c r="L751" s="891" t="str">
        <f t="shared" si="745"/>
        <v>2.3</v>
      </c>
      <c r="M751" s="894" t="s">
        <v>62</v>
      </c>
      <c r="N751" s="894"/>
      <c r="O751" s="891" t="s">
        <v>1106</v>
      </c>
      <c r="P751" s="891" t="s">
        <v>65</v>
      </c>
      <c r="Q751" s="895">
        <v>1</v>
      </c>
      <c r="R751" s="297">
        <v>5500</v>
      </c>
      <c r="S751" s="891"/>
      <c r="T751" s="891"/>
      <c r="U751" s="284">
        <v>30</v>
      </c>
      <c r="V751" s="284">
        <v>30</v>
      </c>
      <c r="W751" s="298"/>
      <c r="X751" s="298"/>
      <c r="Y751" s="298"/>
      <c r="Z751" s="299"/>
      <c r="AA751" s="299"/>
      <c r="AB751" s="299"/>
      <c r="AC751" s="299"/>
      <c r="AD751" s="299"/>
      <c r="AE751" s="297"/>
      <c r="AF751" s="379">
        <f t="shared" si="761"/>
        <v>0</v>
      </c>
      <c r="AG751" s="284">
        <f t="shared" si="762"/>
        <v>0</v>
      </c>
      <c r="AH751" s="284">
        <f t="shared" si="763"/>
        <v>5500</v>
      </c>
      <c r="AI751" s="284">
        <f t="shared" si="764"/>
        <v>5500</v>
      </c>
      <c r="AJ751" s="284">
        <f t="shared" si="765"/>
        <v>0</v>
      </c>
      <c r="AK751" s="284">
        <f t="shared" si="766"/>
        <v>0</v>
      </c>
      <c r="AL751" s="284">
        <f t="shared" si="767"/>
        <v>0</v>
      </c>
      <c r="AM751" s="284">
        <f t="shared" si="768"/>
        <v>0</v>
      </c>
      <c r="AN751" s="284">
        <f t="shared" si="769"/>
        <v>0</v>
      </c>
      <c r="AO751" s="284">
        <f t="shared" si="770"/>
        <v>0</v>
      </c>
      <c r="AP751" s="284">
        <f t="shared" si="771"/>
        <v>0</v>
      </c>
      <c r="AQ751" s="377">
        <f t="shared" si="772"/>
        <v>0</v>
      </c>
      <c r="AR751" s="284">
        <f t="shared" si="778"/>
        <v>11000</v>
      </c>
      <c r="AS751" s="896" t="s">
        <v>994</v>
      </c>
      <c r="AU751" s="944" t="s">
        <v>3535</v>
      </c>
      <c r="AV751" s="897" t="s">
        <v>3536</v>
      </c>
      <c r="AW751" s="940">
        <v>46058</v>
      </c>
      <c r="AX751" s="897" t="s">
        <v>3537</v>
      </c>
      <c r="AY751" s="940">
        <v>46078</v>
      </c>
      <c r="AZ751" s="945"/>
      <c r="BA751" s="898" t="s">
        <v>3538</v>
      </c>
      <c r="BB751" s="899" t="s">
        <v>995</v>
      </c>
      <c r="BC751" s="897" t="s">
        <v>3539</v>
      </c>
      <c r="BD751" s="897" t="s">
        <v>3540</v>
      </c>
      <c r="BE751" s="896" t="s">
        <v>3541</v>
      </c>
      <c r="BF751" s="940">
        <v>46079</v>
      </c>
      <c r="BH751" s="687"/>
      <c r="BI751" s="687"/>
      <c r="BJ751" s="896"/>
      <c r="BK751" s="687"/>
      <c r="BL751" s="373"/>
      <c r="BM751" s="373"/>
      <c r="BN751" s="687">
        <v>3867</v>
      </c>
      <c r="BO751" s="903"/>
      <c r="BP751" s="903" t="s">
        <v>3532</v>
      </c>
      <c r="BQ751" s="903"/>
      <c r="BR751" s="903"/>
      <c r="BS751" s="336" t="s">
        <v>1110</v>
      </c>
      <c r="BT751" s="336" t="s">
        <v>1111</v>
      </c>
      <c r="BU751" s="336" t="s">
        <v>1112</v>
      </c>
      <c r="BV751" s="943">
        <v>73335251</v>
      </c>
      <c r="BW751" s="943">
        <v>10733352511</v>
      </c>
      <c r="BX751" s="906">
        <v>5500</v>
      </c>
      <c r="BY751" s="940">
        <v>46082</v>
      </c>
      <c r="BZ751" s="940">
        <v>46142</v>
      </c>
      <c r="CT751" s="897">
        <v>30</v>
      </c>
      <c r="CU751" s="909">
        <f t="shared" si="779"/>
        <v>5500</v>
      </c>
      <c r="CV751" s="897">
        <v>30</v>
      </c>
      <c r="CW751" s="633">
        <f t="shared" si="780"/>
        <v>5500</v>
      </c>
      <c r="CX751" s="897">
        <v>30</v>
      </c>
      <c r="CY751" s="633">
        <f t="shared" si="781"/>
        <v>5500</v>
      </c>
      <c r="CZ751" s="633">
        <f t="shared" ref="CZ751:CZ756" si="782">CU751-CW751</f>
        <v>0</v>
      </c>
      <c r="DA751" s="633">
        <f t="shared" ref="DA751:DA756" si="783">CU751-CY751</f>
        <v>0</v>
      </c>
      <c r="DC751" s="897">
        <f t="shared" si="774"/>
        <v>30</v>
      </c>
      <c r="DD751" s="633">
        <f t="shared" si="775"/>
        <v>5500</v>
      </c>
      <c r="DE751" s="897">
        <v>30</v>
      </c>
      <c r="DF751" s="633">
        <f t="shared" si="776"/>
        <v>5500</v>
      </c>
      <c r="DG751" s="897">
        <v>30</v>
      </c>
      <c r="DH751" s="633">
        <f t="shared" si="777"/>
        <v>5500</v>
      </c>
      <c r="DJ751" s="898"/>
      <c r="DK751" s="898"/>
      <c r="DL751" s="898"/>
      <c r="DM751" s="898"/>
      <c r="DN751" s="898"/>
      <c r="DO751" s="898"/>
      <c r="DP751" s="898"/>
      <c r="DQ751" s="898"/>
      <c r="DR751" s="898"/>
      <c r="DS751" s="898"/>
      <c r="DU751" s="909">
        <f t="shared" si="743"/>
        <v>11000</v>
      </c>
      <c r="DV751" s="633">
        <f t="shared" si="758"/>
        <v>11000</v>
      </c>
      <c r="DW751" s="633">
        <f t="shared" si="773"/>
        <v>11000</v>
      </c>
      <c r="DX751" s="633">
        <f t="shared" si="750"/>
        <v>0</v>
      </c>
      <c r="DY751" s="633">
        <f t="shared" si="751"/>
        <v>0</v>
      </c>
      <c r="EG751" s="621"/>
    </row>
    <row r="752" spans="1:137" s="897" customFormat="1" ht="45" hidden="1" customHeight="1" x14ac:dyDescent="0.25">
      <c r="A752" s="891">
        <v>2026</v>
      </c>
      <c r="B752" s="891">
        <v>479</v>
      </c>
      <c r="C752" s="891" t="s">
        <v>58</v>
      </c>
      <c r="D752" s="891">
        <v>3000654</v>
      </c>
      <c r="E752" s="891">
        <v>5005023</v>
      </c>
      <c r="F752" s="891" t="s">
        <v>1003</v>
      </c>
      <c r="G752" s="891" t="s">
        <v>3543</v>
      </c>
      <c r="H752" s="891">
        <v>97</v>
      </c>
      <c r="I752" s="892" t="s">
        <v>992</v>
      </c>
      <c r="J752" s="893" t="s">
        <v>10</v>
      </c>
      <c r="K752" s="893" t="s">
        <v>60</v>
      </c>
      <c r="L752" s="891" t="str">
        <f t="shared" si="745"/>
        <v>2.3</v>
      </c>
      <c r="M752" s="894" t="s">
        <v>62</v>
      </c>
      <c r="N752" s="894"/>
      <c r="O752" s="891" t="s">
        <v>1113</v>
      </c>
      <c r="P752" s="891" t="s">
        <v>65</v>
      </c>
      <c r="Q752" s="895">
        <v>1</v>
      </c>
      <c r="R752" s="297">
        <v>5500</v>
      </c>
      <c r="S752" s="891"/>
      <c r="T752" s="891"/>
      <c r="U752" s="284">
        <v>30</v>
      </c>
      <c r="V752" s="284">
        <v>30</v>
      </c>
      <c r="W752" s="298"/>
      <c r="X752" s="298"/>
      <c r="Y752" s="298"/>
      <c r="Z752" s="299"/>
      <c r="AA752" s="299"/>
      <c r="AB752" s="299"/>
      <c r="AC752" s="299"/>
      <c r="AD752" s="299"/>
      <c r="AE752" s="297"/>
      <c r="AF752" s="379">
        <f t="shared" si="761"/>
        <v>0</v>
      </c>
      <c r="AG752" s="284">
        <f t="shared" si="762"/>
        <v>0</v>
      </c>
      <c r="AH752" s="284">
        <f t="shared" si="763"/>
        <v>5500</v>
      </c>
      <c r="AI752" s="284">
        <f t="shared" si="764"/>
        <v>5500</v>
      </c>
      <c r="AJ752" s="284">
        <f t="shared" si="765"/>
        <v>0</v>
      </c>
      <c r="AK752" s="284">
        <f t="shared" si="766"/>
        <v>0</v>
      </c>
      <c r="AL752" s="284">
        <f t="shared" si="767"/>
        <v>0</v>
      </c>
      <c r="AM752" s="284">
        <f t="shared" si="768"/>
        <v>0</v>
      </c>
      <c r="AN752" s="284">
        <f t="shared" si="769"/>
        <v>0</v>
      </c>
      <c r="AO752" s="284">
        <f t="shared" si="770"/>
        <v>0</v>
      </c>
      <c r="AP752" s="284">
        <f t="shared" si="771"/>
        <v>0</v>
      </c>
      <c r="AQ752" s="377">
        <f t="shared" si="772"/>
        <v>0</v>
      </c>
      <c r="AR752" s="284">
        <f t="shared" si="778"/>
        <v>11000</v>
      </c>
      <c r="AS752" s="896" t="s">
        <v>994</v>
      </c>
      <c r="AU752" s="944" t="s">
        <v>3535</v>
      </c>
      <c r="AV752" s="897" t="s">
        <v>3536</v>
      </c>
      <c r="AW752" s="940">
        <v>46058</v>
      </c>
      <c r="AX752" s="897" t="s">
        <v>3537</v>
      </c>
      <c r="AY752" s="940">
        <v>46078</v>
      </c>
      <c r="AZ752" s="945"/>
      <c r="BA752" s="898" t="s">
        <v>3538</v>
      </c>
      <c r="BB752" s="899" t="s">
        <v>995</v>
      </c>
      <c r="BC752" s="897" t="s">
        <v>3539</v>
      </c>
      <c r="BD752" s="897" t="s">
        <v>3540</v>
      </c>
      <c r="BE752" s="896" t="s">
        <v>3541</v>
      </c>
      <c r="BF752" s="940">
        <v>46079</v>
      </c>
      <c r="BH752" s="687"/>
      <c r="BI752" s="687"/>
      <c r="BJ752" s="896"/>
      <c r="BK752" s="687"/>
      <c r="BL752" s="373"/>
      <c r="BM752" s="373"/>
      <c r="BN752" s="687">
        <v>2021</v>
      </c>
      <c r="BO752" s="903"/>
      <c r="BP752" s="903" t="s">
        <v>3532</v>
      </c>
      <c r="BQ752" s="1011" t="s">
        <v>3544</v>
      </c>
      <c r="BR752" s="1011"/>
      <c r="BS752" s="336" t="s">
        <v>1114</v>
      </c>
      <c r="BT752" s="336" t="s">
        <v>1115</v>
      </c>
      <c r="BU752" s="336" t="s">
        <v>1116</v>
      </c>
      <c r="BV752" s="524" t="s">
        <v>1117</v>
      </c>
      <c r="BW752" s="336">
        <v>10099024840</v>
      </c>
      <c r="BX752" s="906">
        <v>5500</v>
      </c>
      <c r="BY752" s="940">
        <v>46082</v>
      </c>
      <c r="BZ752" s="940">
        <v>46142</v>
      </c>
      <c r="CT752" s="897">
        <v>30</v>
      </c>
      <c r="CU752" s="909">
        <f t="shared" si="779"/>
        <v>5500</v>
      </c>
      <c r="CV752" s="897">
        <v>30</v>
      </c>
      <c r="CW752" s="633">
        <f t="shared" si="780"/>
        <v>5500</v>
      </c>
      <c r="CX752" s="897">
        <v>30</v>
      </c>
      <c r="CY752" s="633">
        <f t="shared" si="781"/>
        <v>5500</v>
      </c>
      <c r="CZ752" s="633">
        <f t="shared" si="782"/>
        <v>0</v>
      </c>
      <c r="DA752" s="633">
        <f t="shared" si="783"/>
        <v>0</v>
      </c>
      <c r="DC752" s="897">
        <f t="shared" si="774"/>
        <v>30</v>
      </c>
      <c r="DD752" s="633">
        <f t="shared" si="775"/>
        <v>5500</v>
      </c>
      <c r="DE752" s="897">
        <v>30</v>
      </c>
      <c r="DF752" s="633">
        <f t="shared" si="776"/>
        <v>5500</v>
      </c>
      <c r="DG752" s="897">
        <v>30</v>
      </c>
      <c r="DH752" s="633">
        <f t="shared" si="777"/>
        <v>5500</v>
      </c>
      <c r="DJ752" s="898"/>
      <c r="DK752" s="898"/>
      <c r="DL752" s="898"/>
      <c r="DM752" s="898"/>
      <c r="DN752" s="898"/>
      <c r="DO752" s="898"/>
      <c r="DP752" s="898"/>
      <c r="DQ752" s="898"/>
      <c r="DR752" s="898"/>
      <c r="DS752" s="898"/>
      <c r="DU752" s="909">
        <f t="shared" si="743"/>
        <v>11000</v>
      </c>
      <c r="DV752" s="633">
        <f t="shared" si="758"/>
        <v>11000</v>
      </c>
      <c r="DW752" s="633">
        <f t="shared" si="773"/>
        <v>11000</v>
      </c>
      <c r="DX752" s="633">
        <f t="shared" si="750"/>
        <v>0</v>
      </c>
      <c r="DY752" s="633">
        <f t="shared" si="751"/>
        <v>0</v>
      </c>
      <c r="EG752" s="621"/>
    </row>
    <row r="753" spans="1:137" s="897" customFormat="1" ht="45" hidden="1" customHeight="1" x14ac:dyDescent="0.25">
      <c r="A753" s="891">
        <v>2026</v>
      </c>
      <c r="B753" s="891">
        <v>479</v>
      </c>
      <c r="C753" s="891" t="s">
        <v>58</v>
      </c>
      <c r="D753" s="891">
        <v>3000654</v>
      </c>
      <c r="E753" s="891">
        <v>5005023</v>
      </c>
      <c r="F753" s="891" t="s">
        <v>1003</v>
      </c>
      <c r="G753" s="891" t="s">
        <v>3543</v>
      </c>
      <c r="H753" s="891">
        <v>97</v>
      </c>
      <c r="I753" s="892" t="s">
        <v>992</v>
      </c>
      <c r="J753" s="893" t="s">
        <v>10</v>
      </c>
      <c r="K753" s="893" t="s">
        <v>60</v>
      </c>
      <c r="L753" s="891" t="str">
        <f t="shared" si="745"/>
        <v>2.3</v>
      </c>
      <c r="M753" s="894" t="s">
        <v>62</v>
      </c>
      <c r="N753" s="894"/>
      <c r="O753" s="891" t="s">
        <v>1118</v>
      </c>
      <c r="P753" s="891" t="s">
        <v>65</v>
      </c>
      <c r="Q753" s="895">
        <v>1</v>
      </c>
      <c r="R753" s="297">
        <v>5500</v>
      </c>
      <c r="S753" s="891"/>
      <c r="T753" s="891"/>
      <c r="U753" s="284">
        <v>30</v>
      </c>
      <c r="V753" s="284">
        <v>30</v>
      </c>
      <c r="W753" s="298"/>
      <c r="X753" s="298"/>
      <c r="Y753" s="298"/>
      <c r="Z753" s="299"/>
      <c r="AA753" s="299"/>
      <c r="AB753" s="299"/>
      <c r="AC753" s="299"/>
      <c r="AD753" s="299"/>
      <c r="AE753" s="297"/>
      <c r="AF753" s="379">
        <f t="shared" si="761"/>
        <v>0</v>
      </c>
      <c r="AG753" s="284">
        <f t="shared" si="762"/>
        <v>0</v>
      </c>
      <c r="AH753" s="284">
        <f t="shared" si="763"/>
        <v>5500</v>
      </c>
      <c r="AI753" s="284">
        <f t="shared" si="764"/>
        <v>5500</v>
      </c>
      <c r="AJ753" s="284">
        <f t="shared" si="765"/>
        <v>0</v>
      </c>
      <c r="AK753" s="284">
        <f t="shared" si="766"/>
        <v>0</v>
      </c>
      <c r="AL753" s="284">
        <f t="shared" si="767"/>
        <v>0</v>
      </c>
      <c r="AM753" s="284">
        <f t="shared" si="768"/>
        <v>0</v>
      </c>
      <c r="AN753" s="284">
        <f t="shared" si="769"/>
        <v>0</v>
      </c>
      <c r="AO753" s="284">
        <f t="shared" si="770"/>
        <v>0</v>
      </c>
      <c r="AP753" s="284">
        <f t="shared" si="771"/>
        <v>0</v>
      </c>
      <c r="AQ753" s="377">
        <f t="shared" si="772"/>
        <v>0</v>
      </c>
      <c r="AR753" s="284">
        <f t="shared" si="778"/>
        <v>11000</v>
      </c>
      <c r="AS753" s="896" t="s">
        <v>994</v>
      </c>
      <c r="AU753" s="944" t="s">
        <v>3535</v>
      </c>
      <c r="AV753" s="897" t="s">
        <v>3536</v>
      </c>
      <c r="AW753" s="940">
        <v>46058</v>
      </c>
      <c r="AX753" s="897" t="s">
        <v>3537</v>
      </c>
      <c r="AY753" s="940">
        <v>46078</v>
      </c>
      <c r="AZ753" s="945"/>
      <c r="BA753" s="898" t="s">
        <v>3538</v>
      </c>
      <c r="BB753" s="899" t="s">
        <v>995</v>
      </c>
      <c r="BC753" s="897" t="s">
        <v>3539</v>
      </c>
      <c r="BD753" s="897" t="s">
        <v>3540</v>
      </c>
      <c r="BE753" s="896" t="s">
        <v>3541</v>
      </c>
      <c r="BF753" s="940">
        <v>46079</v>
      </c>
      <c r="BH753" s="687"/>
      <c r="BI753" s="687"/>
      <c r="BJ753" s="896"/>
      <c r="BK753" s="687"/>
      <c r="BL753" s="373"/>
      <c r="BM753" s="373"/>
      <c r="BN753" s="687">
        <v>2022</v>
      </c>
      <c r="BO753" s="903"/>
      <c r="BP753" s="903" t="s">
        <v>3532</v>
      </c>
      <c r="BQ753" s="1011" t="s">
        <v>3544</v>
      </c>
      <c r="BR753" s="1011"/>
      <c r="BS753" s="336" t="s">
        <v>1119</v>
      </c>
      <c r="BT753" s="336" t="s">
        <v>1120</v>
      </c>
      <c r="BU753" s="336" t="s">
        <v>1121</v>
      </c>
      <c r="BV753" s="523">
        <v>41649134</v>
      </c>
      <c r="BW753" s="336">
        <v>10416491343</v>
      </c>
      <c r="BX753" s="906">
        <v>5500</v>
      </c>
      <c r="BY753" s="940">
        <v>46082</v>
      </c>
      <c r="BZ753" s="940">
        <v>46142</v>
      </c>
      <c r="CT753" s="897">
        <v>30</v>
      </c>
      <c r="CU753" s="909">
        <f t="shared" si="779"/>
        <v>5500</v>
      </c>
      <c r="CV753" s="897">
        <v>30</v>
      </c>
      <c r="CW753" s="633">
        <f t="shared" si="780"/>
        <v>5500</v>
      </c>
      <c r="CX753" s="897">
        <v>30</v>
      </c>
      <c r="CY753" s="633">
        <f t="shared" si="781"/>
        <v>5500</v>
      </c>
      <c r="CZ753" s="633">
        <f t="shared" si="782"/>
        <v>0</v>
      </c>
      <c r="DA753" s="633">
        <f t="shared" si="783"/>
        <v>0</v>
      </c>
      <c r="DC753" s="897">
        <f t="shared" si="774"/>
        <v>30</v>
      </c>
      <c r="DD753" s="633">
        <f t="shared" si="775"/>
        <v>5500</v>
      </c>
      <c r="DE753" s="897">
        <v>30</v>
      </c>
      <c r="DF753" s="633">
        <f t="shared" si="776"/>
        <v>5500</v>
      </c>
      <c r="DG753" s="897">
        <v>30</v>
      </c>
      <c r="DH753" s="633">
        <f t="shared" si="777"/>
        <v>5500</v>
      </c>
      <c r="DJ753" s="898"/>
      <c r="DK753" s="898"/>
      <c r="DL753" s="898"/>
      <c r="DM753" s="898"/>
      <c r="DN753" s="898"/>
      <c r="DO753" s="898"/>
      <c r="DP753" s="898"/>
      <c r="DQ753" s="898"/>
      <c r="DR753" s="898"/>
      <c r="DS753" s="898"/>
      <c r="DU753" s="909">
        <f t="shared" si="743"/>
        <v>11000</v>
      </c>
      <c r="DV753" s="633">
        <f t="shared" si="758"/>
        <v>11000</v>
      </c>
      <c r="DW753" s="633">
        <f t="shared" si="773"/>
        <v>11000</v>
      </c>
      <c r="DX753" s="633">
        <f t="shared" si="750"/>
        <v>0</v>
      </c>
      <c r="DY753" s="633">
        <f t="shared" si="751"/>
        <v>0</v>
      </c>
      <c r="EG753" s="621"/>
    </row>
    <row r="754" spans="1:137" s="1956" customFormat="1" ht="45" hidden="1" customHeight="1" x14ac:dyDescent="0.25">
      <c r="A754" s="1980">
        <v>2026</v>
      </c>
      <c r="B754" s="947">
        <v>479</v>
      </c>
      <c r="C754" s="947" t="s">
        <v>58</v>
      </c>
      <c r="D754" s="947">
        <v>3000654</v>
      </c>
      <c r="E754" s="947">
        <v>5005023</v>
      </c>
      <c r="F754" s="947" t="s">
        <v>990</v>
      </c>
      <c r="G754" s="1980" t="s">
        <v>991</v>
      </c>
      <c r="H754" s="1980">
        <v>94</v>
      </c>
      <c r="I754" s="948" t="s">
        <v>992</v>
      </c>
      <c r="J754" s="949" t="s">
        <v>10</v>
      </c>
      <c r="K754" s="949" t="s">
        <v>60</v>
      </c>
      <c r="L754" s="947" t="str">
        <f t="shared" si="745"/>
        <v>2.3</v>
      </c>
      <c r="M754" s="1982" t="s">
        <v>62</v>
      </c>
      <c r="N754" s="950"/>
      <c r="O754" s="1980" t="s">
        <v>1122</v>
      </c>
      <c r="P754" s="1980" t="s">
        <v>65</v>
      </c>
      <c r="Q754" s="1987">
        <v>1</v>
      </c>
      <c r="R754" s="1988">
        <v>7000</v>
      </c>
      <c r="S754" s="1980"/>
      <c r="T754" s="1980"/>
      <c r="U754" s="1991">
        <v>30</v>
      </c>
      <c r="V754" s="1980"/>
      <c r="W754" s="1989"/>
      <c r="X754" s="361"/>
      <c r="Y754" s="361"/>
      <c r="Z754" s="362"/>
      <c r="AA754" s="362"/>
      <c r="AB754" s="362"/>
      <c r="AC754" s="362"/>
      <c r="AD754" s="362"/>
      <c r="AE754" s="1988"/>
      <c r="AF754" s="284">
        <f t="shared" si="761"/>
        <v>0</v>
      </c>
      <c r="AG754" s="284">
        <f t="shared" si="762"/>
        <v>0</v>
      </c>
      <c r="AH754" s="284">
        <f t="shared" si="763"/>
        <v>7000</v>
      </c>
      <c r="AI754" s="284">
        <f t="shared" si="764"/>
        <v>0</v>
      </c>
      <c r="AJ754" s="284">
        <f t="shared" si="765"/>
        <v>0</v>
      </c>
      <c r="AK754" s="284">
        <f t="shared" si="766"/>
        <v>0</v>
      </c>
      <c r="AL754" s="284">
        <f t="shared" si="767"/>
        <v>0</v>
      </c>
      <c r="AM754" s="284">
        <f t="shared" si="768"/>
        <v>0</v>
      </c>
      <c r="AN754" s="284">
        <f t="shared" si="769"/>
        <v>0</v>
      </c>
      <c r="AO754" s="284">
        <f t="shared" si="770"/>
        <v>0</v>
      </c>
      <c r="AP754" s="284">
        <f t="shared" si="771"/>
        <v>0</v>
      </c>
      <c r="AQ754" s="284">
        <f t="shared" si="772"/>
        <v>0</v>
      </c>
      <c r="AR754" s="1991">
        <f t="shared" si="778"/>
        <v>7000</v>
      </c>
      <c r="AS754" s="1953" t="s">
        <v>994</v>
      </c>
      <c r="AT754" s="953"/>
      <c r="AU754" s="897" t="s">
        <v>3535</v>
      </c>
      <c r="AV754" s="897" t="s">
        <v>3536</v>
      </c>
      <c r="AW754" s="940">
        <v>46058</v>
      </c>
      <c r="AX754" s="897" t="s">
        <v>3537</v>
      </c>
      <c r="AY754" s="940">
        <v>46078</v>
      </c>
      <c r="AZ754" s="897"/>
      <c r="BA754" s="963" t="s">
        <v>3538</v>
      </c>
      <c r="BB754" s="1954" t="s">
        <v>995</v>
      </c>
      <c r="BC754" s="953" t="s">
        <v>3539</v>
      </c>
      <c r="BD754" s="953" t="s">
        <v>3540</v>
      </c>
      <c r="BE754" s="952" t="s">
        <v>3541</v>
      </c>
      <c r="BF754" s="958">
        <v>46079</v>
      </c>
      <c r="BG754" s="953"/>
      <c r="BH754" s="1022"/>
      <c r="BI754" s="1022"/>
      <c r="BJ754" s="952"/>
      <c r="BK754" s="1022"/>
      <c r="BL754" s="955"/>
      <c r="BM754" s="955"/>
      <c r="BN754" s="1022"/>
      <c r="BO754" s="956"/>
      <c r="BP754" s="957"/>
      <c r="BQ754" s="957"/>
      <c r="BR754" s="957"/>
      <c r="BS754" s="2110" t="s">
        <v>1123</v>
      </c>
      <c r="BT754" s="347" t="s">
        <v>1041</v>
      </c>
      <c r="BU754" s="347" t="s">
        <v>1124</v>
      </c>
      <c r="BV754" s="531" t="s">
        <v>1125</v>
      </c>
      <c r="BW754" s="532">
        <v>10096057909</v>
      </c>
      <c r="BX754" s="1018">
        <v>7000</v>
      </c>
      <c r="BY754" s="958">
        <v>46082</v>
      </c>
      <c r="BZ754" s="958">
        <v>46112</v>
      </c>
      <c r="CA754" s="953"/>
      <c r="CB754" s="953"/>
      <c r="CC754" s="953"/>
      <c r="CD754" s="953"/>
      <c r="CE754" s="953"/>
      <c r="CF754" s="953"/>
      <c r="CG754" s="953"/>
      <c r="CH754" s="953"/>
      <c r="CI754" s="953"/>
      <c r="CJ754" s="953"/>
      <c r="CK754" s="953"/>
      <c r="CL754" s="953"/>
      <c r="CM754" s="953"/>
      <c r="CN754" s="953"/>
      <c r="CO754" s="953"/>
      <c r="CP754" s="953"/>
      <c r="CQ754" s="953"/>
      <c r="CR754" s="953"/>
      <c r="CS754" s="953"/>
      <c r="CT754" s="953">
        <v>30</v>
      </c>
      <c r="CU754" s="964">
        <f t="shared" si="779"/>
        <v>7000</v>
      </c>
      <c r="CV754" s="1019">
        <v>30</v>
      </c>
      <c r="CW754" s="965">
        <f t="shared" si="780"/>
        <v>7000</v>
      </c>
      <c r="CX754" s="1019">
        <v>30</v>
      </c>
      <c r="CY754" s="965">
        <f t="shared" si="781"/>
        <v>7000</v>
      </c>
      <c r="CZ754" s="965">
        <f t="shared" si="782"/>
        <v>0</v>
      </c>
      <c r="DA754" s="965">
        <f t="shared" si="783"/>
        <v>0</v>
      </c>
      <c r="DB754" s="953"/>
      <c r="DC754" s="953"/>
      <c r="DD754" s="962">
        <f t="shared" si="775"/>
        <v>0</v>
      </c>
      <c r="DE754" s="953"/>
      <c r="DF754" s="962">
        <f t="shared" si="776"/>
        <v>0</v>
      </c>
      <c r="DG754" s="953"/>
      <c r="DH754" s="962">
        <f t="shared" si="777"/>
        <v>0</v>
      </c>
      <c r="DI754" s="953"/>
      <c r="DJ754" s="963"/>
      <c r="DK754" s="963"/>
      <c r="DL754" s="963"/>
      <c r="DM754" s="963"/>
      <c r="DN754" s="963"/>
      <c r="DO754" s="963"/>
      <c r="DP754" s="963"/>
      <c r="DQ754" s="963"/>
      <c r="DR754" s="963"/>
      <c r="DS754" s="963"/>
      <c r="DU754" s="1998">
        <f t="shared" si="743"/>
        <v>7000</v>
      </c>
      <c r="DV754" s="1999">
        <f t="shared" si="758"/>
        <v>7000</v>
      </c>
      <c r="DW754" s="1999">
        <f t="shared" si="773"/>
        <v>7000</v>
      </c>
      <c r="DX754" s="1999">
        <f t="shared" si="750"/>
        <v>0</v>
      </c>
      <c r="DY754" s="1999">
        <f t="shared" si="751"/>
        <v>0</v>
      </c>
      <c r="EG754" s="1946"/>
    </row>
    <row r="755" spans="1:137" s="897" customFormat="1" ht="45" hidden="1" customHeight="1" x14ac:dyDescent="0.25">
      <c r="A755" s="891">
        <v>2026</v>
      </c>
      <c r="B755" s="891">
        <v>479</v>
      </c>
      <c r="C755" s="891" t="s">
        <v>58</v>
      </c>
      <c r="D755" s="891">
        <v>3000654</v>
      </c>
      <c r="E755" s="891">
        <v>5005023</v>
      </c>
      <c r="F755" s="891" t="s">
        <v>1003</v>
      </c>
      <c r="G755" s="891" t="s">
        <v>3543</v>
      </c>
      <c r="H755" s="891">
        <v>97</v>
      </c>
      <c r="I755" s="892" t="s">
        <v>992</v>
      </c>
      <c r="J755" s="893" t="s">
        <v>10</v>
      </c>
      <c r="K755" s="893" t="s">
        <v>60</v>
      </c>
      <c r="L755" s="891" t="str">
        <f t="shared" si="745"/>
        <v>2.3</v>
      </c>
      <c r="M755" s="894" t="s">
        <v>62</v>
      </c>
      <c r="N755" s="894"/>
      <c r="O755" s="891" t="s">
        <v>1126</v>
      </c>
      <c r="P755" s="891" t="s">
        <v>65</v>
      </c>
      <c r="Q755" s="895">
        <v>1</v>
      </c>
      <c r="R755" s="297">
        <v>7000</v>
      </c>
      <c r="S755" s="891"/>
      <c r="T755" s="891"/>
      <c r="U755" s="284">
        <v>30</v>
      </c>
      <c r="V755" s="284">
        <v>30</v>
      </c>
      <c r="W755" s="298"/>
      <c r="X755" s="298"/>
      <c r="Y755" s="298"/>
      <c r="Z755" s="299"/>
      <c r="AA755" s="299"/>
      <c r="AB755" s="299"/>
      <c r="AC755" s="299"/>
      <c r="AD755" s="299"/>
      <c r="AE755" s="297"/>
      <c r="AF755" s="379">
        <f t="shared" si="761"/>
        <v>0</v>
      </c>
      <c r="AG755" s="284">
        <f t="shared" si="762"/>
        <v>0</v>
      </c>
      <c r="AH755" s="284">
        <f t="shared" si="763"/>
        <v>7000</v>
      </c>
      <c r="AI755" s="284">
        <f t="shared" si="764"/>
        <v>7000</v>
      </c>
      <c r="AJ755" s="284">
        <f t="shared" si="765"/>
        <v>0</v>
      </c>
      <c r="AK755" s="284">
        <f t="shared" si="766"/>
        <v>0</v>
      </c>
      <c r="AL755" s="284">
        <f t="shared" si="767"/>
        <v>0</v>
      </c>
      <c r="AM755" s="284">
        <f t="shared" si="768"/>
        <v>0</v>
      </c>
      <c r="AN755" s="284">
        <f t="shared" si="769"/>
        <v>0</v>
      </c>
      <c r="AO755" s="284">
        <f t="shared" si="770"/>
        <v>0</v>
      </c>
      <c r="AP755" s="284">
        <f t="shared" si="771"/>
        <v>0</v>
      </c>
      <c r="AQ755" s="377">
        <f t="shared" si="772"/>
        <v>0</v>
      </c>
      <c r="AR755" s="284">
        <f t="shared" si="778"/>
        <v>14000</v>
      </c>
      <c r="AS755" s="896" t="s">
        <v>994</v>
      </c>
      <c r="AU755" s="944" t="s">
        <v>3535</v>
      </c>
      <c r="AV755" s="897" t="s">
        <v>3536</v>
      </c>
      <c r="AW755" s="940">
        <v>46058</v>
      </c>
      <c r="AX755" s="897" t="s">
        <v>3537</v>
      </c>
      <c r="AY755" s="940">
        <v>46078</v>
      </c>
      <c r="AZ755" s="945"/>
      <c r="BA755" s="898" t="s">
        <v>3538</v>
      </c>
      <c r="BB755" s="899" t="s">
        <v>995</v>
      </c>
      <c r="BC755" s="897" t="s">
        <v>3539</v>
      </c>
      <c r="BD755" s="897" t="s">
        <v>3540</v>
      </c>
      <c r="BE755" s="896" t="s">
        <v>3541</v>
      </c>
      <c r="BF755" s="940">
        <v>46079</v>
      </c>
      <c r="BH755" s="687"/>
      <c r="BI755" s="687"/>
      <c r="BJ755" s="896"/>
      <c r="BK755" s="687"/>
      <c r="BL755" s="373"/>
      <c r="BM755" s="373"/>
      <c r="BN755" s="687">
        <v>2033</v>
      </c>
      <c r="BO755" s="903"/>
      <c r="BP755" s="903" t="s">
        <v>3532</v>
      </c>
      <c r="BQ755" s="903"/>
      <c r="BR755" s="903"/>
      <c r="BS755" s="336" t="s">
        <v>1127</v>
      </c>
      <c r="BT755" s="336" t="s">
        <v>1128</v>
      </c>
      <c r="BU755" s="336" t="s">
        <v>1129</v>
      </c>
      <c r="BV755" s="523">
        <v>70915333</v>
      </c>
      <c r="BW755" s="523">
        <v>10709153337</v>
      </c>
      <c r="BX755" s="906">
        <v>7000</v>
      </c>
      <c r="BY755" s="940">
        <v>46082</v>
      </c>
      <c r="BZ755" s="940">
        <v>46142</v>
      </c>
      <c r="CT755" s="897">
        <v>300</v>
      </c>
      <c r="CU755" s="909">
        <f t="shared" si="779"/>
        <v>7000</v>
      </c>
      <c r="CV755" s="897">
        <v>30</v>
      </c>
      <c r="CW755" s="633">
        <f t="shared" si="780"/>
        <v>7000</v>
      </c>
      <c r="CX755" s="897">
        <v>30</v>
      </c>
      <c r="CY755" s="633">
        <f t="shared" si="781"/>
        <v>7000</v>
      </c>
      <c r="CZ755" s="633">
        <f t="shared" si="782"/>
        <v>0</v>
      </c>
      <c r="DA755" s="633">
        <f t="shared" si="783"/>
        <v>0</v>
      </c>
      <c r="DC755" s="897">
        <f t="shared" ref="DC755:DC771" si="784">V755</f>
        <v>30</v>
      </c>
      <c r="DD755" s="633">
        <f t="shared" si="775"/>
        <v>7000</v>
      </c>
      <c r="DE755" s="897">
        <v>30</v>
      </c>
      <c r="DF755" s="633">
        <f t="shared" si="776"/>
        <v>7000</v>
      </c>
      <c r="DG755" s="897">
        <v>30</v>
      </c>
      <c r="DH755" s="633">
        <f t="shared" si="777"/>
        <v>7000</v>
      </c>
      <c r="DJ755" s="898"/>
      <c r="DK755" s="898"/>
      <c r="DL755" s="898"/>
      <c r="DM755" s="898"/>
      <c r="DN755" s="898"/>
      <c r="DO755" s="898"/>
      <c r="DP755" s="898"/>
      <c r="DQ755" s="898"/>
      <c r="DR755" s="898"/>
      <c r="DS755" s="898"/>
      <c r="DU755" s="909">
        <f t="shared" si="743"/>
        <v>14000</v>
      </c>
      <c r="DV755" s="633">
        <f t="shared" si="758"/>
        <v>14000</v>
      </c>
      <c r="DW755" s="633">
        <f t="shared" si="773"/>
        <v>14000</v>
      </c>
      <c r="DX755" s="633">
        <f t="shared" si="750"/>
        <v>0</v>
      </c>
      <c r="DY755" s="633">
        <f t="shared" si="751"/>
        <v>0</v>
      </c>
      <c r="EG755" s="621"/>
    </row>
    <row r="756" spans="1:137" s="897" customFormat="1" ht="45" hidden="1" customHeight="1" x14ac:dyDescent="0.25">
      <c r="A756" s="891">
        <v>2026</v>
      </c>
      <c r="B756" s="891">
        <v>479</v>
      </c>
      <c r="C756" s="891" t="s">
        <v>58</v>
      </c>
      <c r="D756" s="891">
        <v>3000654</v>
      </c>
      <c r="E756" s="891">
        <v>5005023</v>
      </c>
      <c r="F756" s="891" t="s">
        <v>1003</v>
      </c>
      <c r="G756" s="891" t="s">
        <v>3543</v>
      </c>
      <c r="H756" s="891">
        <v>97</v>
      </c>
      <c r="I756" s="892" t="s">
        <v>992</v>
      </c>
      <c r="J756" s="893" t="s">
        <v>10</v>
      </c>
      <c r="K756" s="893" t="s">
        <v>60</v>
      </c>
      <c r="L756" s="891" t="str">
        <f t="shared" si="745"/>
        <v>2.3</v>
      </c>
      <c r="M756" s="894" t="s">
        <v>62</v>
      </c>
      <c r="N756" s="894"/>
      <c r="O756" s="891" t="s">
        <v>1130</v>
      </c>
      <c r="P756" s="891" t="s">
        <v>65</v>
      </c>
      <c r="Q756" s="895">
        <v>1</v>
      </c>
      <c r="R756" s="297">
        <v>7000</v>
      </c>
      <c r="S756" s="891"/>
      <c r="T756" s="891"/>
      <c r="U756" s="284">
        <v>30</v>
      </c>
      <c r="V756" s="284">
        <v>30</v>
      </c>
      <c r="W756" s="298"/>
      <c r="X756" s="298"/>
      <c r="Y756" s="298"/>
      <c r="Z756" s="299"/>
      <c r="AA756" s="299"/>
      <c r="AB756" s="299"/>
      <c r="AC756" s="299"/>
      <c r="AD756" s="299"/>
      <c r="AE756" s="297"/>
      <c r="AF756" s="379">
        <f t="shared" si="761"/>
        <v>0</v>
      </c>
      <c r="AG756" s="284">
        <f t="shared" si="762"/>
        <v>0</v>
      </c>
      <c r="AH756" s="284">
        <f t="shared" si="763"/>
        <v>7000</v>
      </c>
      <c r="AI756" s="284">
        <f t="shared" si="764"/>
        <v>7000</v>
      </c>
      <c r="AJ756" s="284">
        <f t="shared" si="765"/>
        <v>0</v>
      </c>
      <c r="AK756" s="284">
        <f t="shared" si="766"/>
        <v>0</v>
      </c>
      <c r="AL756" s="284">
        <f t="shared" si="767"/>
        <v>0</v>
      </c>
      <c r="AM756" s="284">
        <f t="shared" si="768"/>
        <v>0</v>
      </c>
      <c r="AN756" s="284">
        <f t="shared" si="769"/>
        <v>0</v>
      </c>
      <c r="AO756" s="284">
        <f t="shared" si="770"/>
        <v>0</v>
      </c>
      <c r="AP756" s="284">
        <f t="shared" si="771"/>
        <v>0</v>
      </c>
      <c r="AQ756" s="377">
        <f t="shared" si="772"/>
        <v>0</v>
      </c>
      <c r="AR756" s="284">
        <f t="shared" si="778"/>
        <v>14000</v>
      </c>
      <c r="AS756" s="896" t="s">
        <v>994</v>
      </c>
      <c r="AU756" s="944" t="s">
        <v>3535</v>
      </c>
      <c r="AV756" s="897" t="s">
        <v>3536</v>
      </c>
      <c r="AW756" s="940">
        <v>46058</v>
      </c>
      <c r="AX756" s="897" t="s">
        <v>3537</v>
      </c>
      <c r="AY756" s="940">
        <v>46078</v>
      </c>
      <c r="AZ756" s="945"/>
      <c r="BA756" s="898" t="s">
        <v>3538</v>
      </c>
      <c r="BB756" s="899" t="s">
        <v>995</v>
      </c>
      <c r="BC756" s="897" t="s">
        <v>3539</v>
      </c>
      <c r="BD756" s="897" t="s">
        <v>3540</v>
      </c>
      <c r="BE756" s="896" t="s">
        <v>3541</v>
      </c>
      <c r="BF756" s="940">
        <v>46079</v>
      </c>
      <c r="BH756" s="687"/>
      <c r="BI756" s="687"/>
      <c r="BJ756" s="896"/>
      <c r="BK756" s="687"/>
      <c r="BL756" s="373"/>
      <c r="BM756" s="373"/>
      <c r="BN756" s="687">
        <v>2034</v>
      </c>
      <c r="BO756" s="903"/>
      <c r="BP756" s="903" t="s">
        <v>3532</v>
      </c>
      <c r="BQ756" s="903"/>
      <c r="BR756" s="903"/>
      <c r="BS756" s="336" t="s">
        <v>1131</v>
      </c>
      <c r="BT756" s="336" t="s">
        <v>1132</v>
      </c>
      <c r="BU756" s="336" t="s">
        <v>1133</v>
      </c>
      <c r="BV756" s="523">
        <v>46121251</v>
      </c>
      <c r="BW756" s="523">
        <v>10461212510</v>
      </c>
      <c r="BX756" s="906">
        <v>7000</v>
      </c>
      <c r="BY756" s="907">
        <v>46082</v>
      </c>
      <c r="BZ756" s="907">
        <v>46142</v>
      </c>
      <c r="CT756" s="897">
        <v>30</v>
      </c>
      <c r="CU756" s="909">
        <f t="shared" si="779"/>
        <v>7000</v>
      </c>
      <c r="CV756" s="897">
        <v>30</v>
      </c>
      <c r="CW756" s="633">
        <f t="shared" si="780"/>
        <v>7000</v>
      </c>
      <c r="CX756" s="897">
        <v>30</v>
      </c>
      <c r="CY756" s="633">
        <f t="shared" si="781"/>
        <v>7000</v>
      </c>
      <c r="CZ756" s="633">
        <f t="shared" si="782"/>
        <v>0</v>
      </c>
      <c r="DA756" s="633">
        <f t="shared" si="783"/>
        <v>0</v>
      </c>
      <c r="DC756" s="897">
        <f t="shared" si="784"/>
        <v>30</v>
      </c>
      <c r="DD756" s="633">
        <f t="shared" si="775"/>
        <v>7000</v>
      </c>
      <c r="DE756" s="897">
        <v>30</v>
      </c>
      <c r="DF756" s="633">
        <f t="shared" si="776"/>
        <v>7000</v>
      </c>
      <c r="DG756" s="897">
        <v>30</v>
      </c>
      <c r="DH756" s="633">
        <f t="shared" si="777"/>
        <v>7000</v>
      </c>
      <c r="DJ756" s="898"/>
      <c r="DK756" s="898"/>
      <c r="DL756" s="898"/>
      <c r="DM756" s="898"/>
      <c r="DN756" s="898"/>
      <c r="DO756" s="898"/>
      <c r="DP756" s="898"/>
      <c r="DQ756" s="898"/>
      <c r="DR756" s="898"/>
      <c r="DS756" s="898"/>
      <c r="DU756" s="909">
        <f t="shared" si="743"/>
        <v>14000</v>
      </c>
      <c r="DV756" s="633">
        <f t="shared" si="758"/>
        <v>14000</v>
      </c>
      <c r="DW756" s="633">
        <f t="shared" si="773"/>
        <v>14000</v>
      </c>
      <c r="DX756" s="633">
        <f t="shared" si="750"/>
        <v>0</v>
      </c>
      <c r="DY756" s="633">
        <f t="shared" si="751"/>
        <v>0</v>
      </c>
      <c r="EG756" s="621"/>
    </row>
    <row r="757" spans="1:137" s="972" customFormat="1" ht="45" hidden="1" customHeight="1" x14ac:dyDescent="0.25">
      <c r="A757" s="966">
        <v>2026</v>
      </c>
      <c r="B757" s="966">
        <v>479</v>
      </c>
      <c r="C757" s="966" t="s">
        <v>58</v>
      </c>
      <c r="D757" s="966">
        <v>3000654</v>
      </c>
      <c r="E757" s="966">
        <v>5005023</v>
      </c>
      <c r="F757" s="966" t="s">
        <v>1003</v>
      </c>
      <c r="G757" s="966" t="s">
        <v>3543</v>
      </c>
      <c r="H757" s="966">
        <v>97</v>
      </c>
      <c r="I757" s="967" t="s">
        <v>992</v>
      </c>
      <c r="J757" s="968" t="s">
        <v>10</v>
      </c>
      <c r="K757" s="968" t="s">
        <v>60</v>
      </c>
      <c r="L757" s="966" t="str">
        <f t="shared" si="745"/>
        <v>2.3</v>
      </c>
      <c r="M757" s="969" t="s">
        <v>62</v>
      </c>
      <c r="N757" s="969"/>
      <c r="O757" s="966" t="s">
        <v>1134</v>
      </c>
      <c r="P757" s="966" t="s">
        <v>65</v>
      </c>
      <c r="Q757" s="970">
        <v>2</v>
      </c>
      <c r="R757" s="300">
        <v>7000</v>
      </c>
      <c r="S757" s="966"/>
      <c r="T757" s="966"/>
      <c r="U757" s="301">
        <v>30</v>
      </c>
      <c r="V757" s="301">
        <v>30</v>
      </c>
      <c r="W757" s="302"/>
      <c r="X757" s="302"/>
      <c r="Y757" s="302"/>
      <c r="Z757" s="303"/>
      <c r="AA757" s="303"/>
      <c r="AB757" s="303"/>
      <c r="AC757" s="303"/>
      <c r="AD757" s="303"/>
      <c r="AE757" s="300"/>
      <c r="AF757" s="284">
        <f t="shared" si="761"/>
        <v>0</v>
      </c>
      <c r="AG757" s="284">
        <f t="shared" si="762"/>
        <v>0</v>
      </c>
      <c r="AH757" s="284">
        <f t="shared" si="763"/>
        <v>14000</v>
      </c>
      <c r="AI757" s="284">
        <f t="shared" si="764"/>
        <v>14000</v>
      </c>
      <c r="AJ757" s="284">
        <f t="shared" si="765"/>
        <v>0</v>
      </c>
      <c r="AK757" s="284">
        <f t="shared" si="766"/>
        <v>0</v>
      </c>
      <c r="AL757" s="284">
        <f t="shared" si="767"/>
        <v>0</v>
      </c>
      <c r="AM757" s="284">
        <f t="shared" si="768"/>
        <v>0</v>
      </c>
      <c r="AN757" s="284">
        <f t="shared" si="769"/>
        <v>0</v>
      </c>
      <c r="AO757" s="284">
        <f t="shared" si="770"/>
        <v>0</v>
      </c>
      <c r="AP757" s="284">
        <f t="shared" si="771"/>
        <v>0</v>
      </c>
      <c r="AQ757" s="284">
        <f t="shared" si="772"/>
        <v>0</v>
      </c>
      <c r="AR757" s="301">
        <v>14000</v>
      </c>
      <c r="AS757" s="971" t="s">
        <v>994</v>
      </c>
      <c r="AU757" s="897" t="s">
        <v>3535</v>
      </c>
      <c r="AV757" s="897" t="s">
        <v>3536</v>
      </c>
      <c r="AW757" s="940">
        <v>46058</v>
      </c>
      <c r="AX757" s="897" t="s">
        <v>3537</v>
      </c>
      <c r="AY757" s="940">
        <v>46078</v>
      </c>
      <c r="AZ757" s="897"/>
      <c r="BA757" s="972" t="s">
        <v>3538</v>
      </c>
      <c r="BB757" s="614" t="s">
        <v>1021</v>
      </c>
      <c r="BF757" s="1008"/>
      <c r="BH757" s="694"/>
      <c r="BI757" s="694"/>
      <c r="BJ757" s="971"/>
      <c r="BK757" s="694"/>
      <c r="BL757" s="973"/>
      <c r="BM757" s="973"/>
      <c r="BN757" s="694"/>
      <c r="BO757" s="974"/>
      <c r="BP757" s="974"/>
      <c r="BQ757" s="974"/>
      <c r="BR757" s="974"/>
      <c r="BV757" s="974"/>
      <c r="BW757" s="974"/>
      <c r="DC757" s="972">
        <f t="shared" si="784"/>
        <v>30</v>
      </c>
      <c r="DD757" s="975">
        <f t="shared" si="775"/>
        <v>14000</v>
      </c>
      <c r="DF757" s="976">
        <f t="shared" si="776"/>
        <v>0</v>
      </c>
      <c r="DH757" s="976">
        <f t="shared" si="777"/>
        <v>0</v>
      </c>
      <c r="DJ757" s="977"/>
      <c r="DK757" s="977"/>
      <c r="DL757" s="977"/>
      <c r="DM757" s="977"/>
      <c r="DN757" s="977"/>
      <c r="DO757" s="977"/>
      <c r="DP757" s="977"/>
      <c r="DQ757" s="977"/>
      <c r="DR757" s="977"/>
      <c r="DS757" s="977"/>
      <c r="DU757" s="922">
        <f t="shared" si="743"/>
        <v>14000</v>
      </c>
      <c r="DV757" s="923">
        <f t="shared" si="758"/>
        <v>0</v>
      </c>
      <c r="DW757" s="923">
        <f t="shared" si="773"/>
        <v>0</v>
      </c>
      <c r="DX757" s="923">
        <f t="shared" si="750"/>
        <v>14000</v>
      </c>
      <c r="DY757" s="923">
        <f t="shared" si="751"/>
        <v>14000</v>
      </c>
      <c r="EG757" s="621"/>
    </row>
    <row r="758" spans="1:137" s="897" customFormat="1" ht="45" hidden="1" customHeight="1" x14ac:dyDescent="0.25">
      <c r="A758" s="891">
        <v>2026</v>
      </c>
      <c r="B758" s="891">
        <v>479</v>
      </c>
      <c r="C758" s="891" t="s">
        <v>58</v>
      </c>
      <c r="D758" s="891">
        <v>3000654</v>
      </c>
      <c r="E758" s="891">
        <v>5005023</v>
      </c>
      <c r="F758" s="891" t="s">
        <v>1003</v>
      </c>
      <c r="G758" s="891" t="s">
        <v>3543</v>
      </c>
      <c r="H758" s="891">
        <v>97</v>
      </c>
      <c r="I758" s="892" t="s">
        <v>992</v>
      </c>
      <c r="J758" s="893" t="s">
        <v>10</v>
      </c>
      <c r="K758" s="893" t="s">
        <v>60</v>
      </c>
      <c r="L758" s="891" t="str">
        <f t="shared" si="745"/>
        <v>2.3</v>
      </c>
      <c r="M758" s="894" t="s">
        <v>62</v>
      </c>
      <c r="N758" s="894"/>
      <c r="O758" s="891" t="s">
        <v>1135</v>
      </c>
      <c r="P758" s="891" t="s">
        <v>65</v>
      </c>
      <c r="Q758" s="895">
        <v>1</v>
      </c>
      <c r="R758" s="297">
        <v>7000</v>
      </c>
      <c r="S758" s="891"/>
      <c r="T758" s="891"/>
      <c r="U758" s="284">
        <v>30</v>
      </c>
      <c r="V758" s="284">
        <v>30</v>
      </c>
      <c r="W758" s="298"/>
      <c r="X758" s="298"/>
      <c r="Y758" s="298"/>
      <c r="Z758" s="299"/>
      <c r="AA758" s="299"/>
      <c r="AB758" s="299"/>
      <c r="AC758" s="299"/>
      <c r="AD758" s="299"/>
      <c r="AE758" s="297"/>
      <c r="AF758" s="284">
        <f t="shared" si="761"/>
        <v>0</v>
      </c>
      <c r="AG758" s="284">
        <f t="shared" si="762"/>
        <v>0</v>
      </c>
      <c r="AH758" s="284">
        <f t="shared" si="763"/>
        <v>7000</v>
      </c>
      <c r="AI758" s="284">
        <f t="shared" si="764"/>
        <v>7000</v>
      </c>
      <c r="AJ758" s="284">
        <f t="shared" si="765"/>
        <v>0</v>
      </c>
      <c r="AK758" s="284">
        <f t="shared" si="766"/>
        <v>0</v>
      </c>
      <c r="AL758" s="284">
        <f t="shared" si="767"/>
        <v>0</v>
      </c>
      <c r="AM758" s="284">
        <f t="shared" si="768"/>
        <v>0</v>
      </c>
      <c r="AN758" s="284">
        <f t="shared" si="769"/>
        <v>0</v>
      </c>
      <c r="AO758" s="284">
        <f t="shared" si="770"/>
        <v>0</v>
      </c>
      <c r="AP758" s="284">
        <f t="shared" si="771"/>
        <v>0</v>
      </c>
      <c r="AQ758" s="284">
        <f t="shared" si="772"/>
        <v>0</v>
      </c>
      <c r="AR758" s="284">
        <v>7000</v>
      </c>
      <c r="AS758" s="896" t="s">
        <v>994</v>
      </c>
      <c r="AU758" s="897" t="s">
        <v>3535</v>
      </c>
      <c r="AV758" s="897" t="s">
        <v>3536</v>
      </c>
      <c r="AW758" s="940">
        <v>46058</v>
      </c>
      <c r="AX758" s="897" t="s">
        <v>3537</v>
      </c>
      <c r="AY758" s="940">
        <v>46078</v>
      </c>
      <c r="BA758" s="897" t="s">
        <v>3538</v>
      </c>
      <c r="BB758" s="614" t="s">
        <v>1021</v>
      </c>
      <c r="BH758" s="687"/>
      <c r="BI758" s="687"/>
      <c r="BJ758" s="896"/>
      <c r="BK758" s="687"/>
      <c r="BL758" s="373"/>
      <c r="BM758" s="373"/>
      <c r="BN758" s="687"/>
      <c r="BO758" s="928"/>
      <c r="BP758" s="928"/>
      <c r="BQ758" s="928"/>
      <c r="BR758" s="928"/>
      <c r="BV758" s="928"/>
      <c r="BW758" s="928"/>
      <c r="DC758" s="897">
        <f t="shared" si="784"/>
        <v>30</v>
      </c>
      <c r="DD758" s="909">
        <f t="shared" si="775"/>
        <v>7000</v>
      </c>
      <c r="DF758" s="633">
        <f t="shared" si="776"/>
        <v>0</v>
      </c>
      <c r="DH758" s="633">
        <f t="shared" si="777"/>
        <v>0</v>
      </c>
      <c r="DJ758" s="898"/>
      <c r="DK758" s="898"/>
      <c r="DL758" s="898"/>
      <c r="DM758" s="898"/>
      <c r="DN758" s="898"/>
      <c r="DO758" s="898"/>
      <c r="DP758" s="898"/>
      <c r="DQ758" s="898"/>
      <c r="DR758" s="898"/>
      <c r="DS758" s="898"/>
      <c r="DU758" s="620">
        <f t="shared" si="743"/>
        <v>7000</v>
      </c>
      <c r="DV758" s="621">
        <f t="shared" si="758"/>
        <v>0</v>
      </c>
      <c r="DW758" s="621">
        <f t="shared" si="773"/>
        <v>0</v>
      </c>
      <c r="DX758" s="621">
        <f t="shared" si="750"/>
        <v>7000</v>
      </c>
      <c r="DY758" s="621">
        <f t="shared" si="751"/>
        <v>7000</v>
      </c>
      <c r="EG758" s="621"/>
    </row>
    <row r="759" spans="1:137" s="984" customFormat="1" ht="45" hidden="1" customHeight="1" x14ac:dyDescent="0.25">
      <c r="A759" s="978">
        <v>2026</v>
      </c>
      <c r="B759" s="978">
        <v>479</v>
      </c>
      <c r="C759" s="978" t="s">
        <v>58</v>
      </c>
      <c r="D759" s="978">
        <v>3000654</v>
      </c>
      <c r="E759" s="978">
        <v>5005023</v>
      </c>
      <c r="F759" s="978" t="s">
        <v>1003</v>
      </c>
      <c r="G759" s="978" t="s">
        <v>3543</v>
      </c>
      <c r="H759" s="978">
        <v>97</v>
      </c>
      <c r="I759" s="979" t="s">
        <v>992</v>
      </c>
      <c r="J759" s="980" t="s">
        <v>10</v>
      </c>
      <c r="K759" s="980" t="s">
        <v>60</v>
      </c>
      <c r="L759" s="978" t="str">
        <f t="shared" si="745"/>
        <v>2.3</v>
      </c>
      <c r="M759" s="981" t="s">
        <v>62</v>
      </c>
      <c r="N759" s="981"/>
      <c r="O759" s="978" t="s">
        <v>1139</v>
      </c>
      <c r="P759" s="978" t="s">
        <v>65</v>
      </c>
      <c r="Q759" s="982">
        <v>1</v>
      </c>
      <c r="R759" s="332">
        <v>7000</v>
      </c>
      <c r="S759" s="978"/>
      <c r="T759" s="978"/>
      <c r="U759" s="978"/>
      <c r="V759" s="333">
        <v>30</v>
      </c>
      <c r="W759" s="334"/>
      <c r="X759" s="334"/>
      <c r="Y759" s="334"/>
      <c r="Z759" s="335"/>
      <c r="AA759" s="335"/>
      <c r="AB759" s="335"/>
      <c r="AC759" s="335"/>
      <c r="AD759" s="335"/>
      <c r="AE759" s="332"/>
      <c r="AF759" s="284">
        <f t="shared" si="761"/>
        <v>0</v>
      </c>
      <c r="AG759" s="284">
        <f t="shared" si="762"/>
        <v>0</v>
      </c>
      <c r="AH759" s="284">
        <f t="shared" si="763"/>
        <v>0</v>
      </c>
      <c r="AI759" s="284">
        <f t="shared" si="764"/>
        <v>7000</v>
      </c>
      <c r="AJ759" s="284">
        <f t="shared" si="765"/>
        <v>0</v>
      </c>
      <c r="AK759" s="284">
        <f t="shared" si="766"/>
        <v>0</v>
      </c>
      <c r="AL759" s="284">
        <f t="shared" si="767"/>
        <v>0</v>
      </c>
      <c r="AM759" s="284">
        <f t="shared" si="768"/>
        <v>0</v>
      </c>
      <c r="AN759" s="284">
        <f t="shared" si="769"/>
        <v>0</v>
      </c>
      <c r="AO759" s="284">
        <f t="shared" si="770"/>
        <v>0</v>
      </c>
      <c r="AP759" s="284">
        <f t="shared" si="771"/>
        <v>0</v>
      </c>
      <c r="AQ759" s="284">
        <f t="shared" si="772"/>
        <v>0</v>
      </c>
      <c r="AR759" s="333"/>
      <c r="AS759" s="983" t="s">
        <v>994</v>
      </c>
      <c r="AU759" s="984" t="s">
        <v>3535</v>
      </c>
      <c r="AV759" s="984" t="s">
        <v>3536</v>
      </c>
      <c r="AW759" s="997">
        <v>46058</v>
      </c>
      <c r="AX759" s="984" t="s">
        <v>3537</v>
      </c>
      <c r="AY759" s="997">
        <v>46078</v>
      </c>
      <c r="BA759" s="984" t="s">
        <v>3538</v>
      </c>
      <c r="BB759" s="841" t="s">
        <v>1018</v>
      </c>
      <c r="BC759" s="984" t="s">
        <v>3548</v>
      </c>
      <c r="BH759" s="698"/>
      <c r="BI759" s="698"/>
      <c r="BJ759" s="983"/>
      <c r="BK759" s="698"/>
      <c r="BL759" s="985"/>
      <c r="BM759" s="985"/>
      <c r="BN759" s="698"/>
      <c r="BO759" s="986"/>
      <c r="BP759" s="986"/>
      <c r="BQ759" s="986"/>
      <c r="BR759" s="986"/>
      <c r="BV759" s="986"/>
      <c r="BW759" s="986"/>
      <c r="CU759" s="888">
        <f>AH759</f>
        <v>0</v>
      </c>
      <c r="CV759" s="880"/>
      <c r="CW759" s="889">
        <f>(R759/30*CV759)*Q759</f>
        <v>0</v>
      </c>
      <c r="CX759" s="880"/>
      <c r="CY759" s="889">
        <f>(R759/30*CX759)*Q759</f>
        <v>0</v>
      </c>
      <c r="CZ759" s="889">
        <f>CU759-CW759</f>
        <v>0</v>
      </c>
      <c r="DA759" s="889">
        <f>CU759-CY759</f>
        <v>0</v>
      </c>
      <c r="DC759" s="984">
        <f t="shared" si="784"/>
        <v>30</v>
      </c>
      <c r="DD759" s="987">
        <f t="shared" si="775"/>
        <v>7000</v>
      </c>
      <c r="DF759" s="988">
        <f t="shared" si="776"/>
        <v>0</v>
      </c>
      <c r="DH759" s="988">
        <f t="shared" si="777"/>
        <v>0</v>
      </c>
      <c r="DJ759" s="989"/>
      <c r="DK759" s="989"/>
      <c r="DL759" s="989"/>
      <c r="DM759" s="989"/>
      <c r="DN759" s="989"/>
      <c r="DO759" s="989"/>
      <c r="DP759" s="989"/>
      <c r="DQ759" s="989"/>
      <c r="DR759" s="989"/>
      <c r="DS759" s="989"/>
      <c r="DU759" s="888">
        <f t="shared" si="743"/>
        <v>0</v>
      </c>
      <c r="DV759" s="889">
        <f t="shared" si="758"/>
        <v>0</v>
      </c>
      <c r="DW759" s="889">
        <f t="shared" si="773"/>
        <v>0</v>
      </c>
      <c r="DX759" s="889">
        <f t="shared" si="750"/>
        <v>0</v>
      </c>
      <c r="DY759" s="889">
        <f t="shared" si="751"/>
        <v>0</v>
      </c>
      <c r="EG759" s="889"/>
    </row>
    <row r="760" spans="1:137" s="897" customFormat="1" ht="45" hidden="1" customHeight="1" x14ac:dyDescent="0.25">
      <c r="A760" s="891">
        <v>2026</v>
      </c>
      <c r="B760" s="891">
        <v>479</v>
      </c>
      <c r="C760" s="891" t="s">
        <v>58</v>
      </c>
      <c r="D760" s="891">
        <v>3000654</v>
      </c>
      <c r="E760" s="891">
        <v>5005023</v>
      </c>
      <c r="F760" s="891" t="s">
        <v>1003</v>
      </c>
      <c r="G760" s="891" t="s">
        <v>3543</v>
      </c>
      <c r="H760" s="891">
        <v>97</v>
      </c>
      <c r="I760" s="892" t="s">
        <v>992</v>
      </c>
      <c r="J760" s="893" t="s">
        <v>10</v>
      </c>
      <c r="K760" s="893" t="s">
        <v>60</v>
      </c>
      <c r="L760" s="891" t="str">
        <f t="shared" si="745"/>
        <v>2.3</v>
      </c>
      <c r="M760" s="894" t="s">
        <v>62</v>
      </c>
      <c r="N760" s="894"/>
      <c r="O760" s="891" t="s">
        <v>1139</v>
      </c>
      <c r="P760" s="891" t="s">
        <v>65</v>
      </c>
      <c r="Q760" s="895">
        <v>1</v>
      </c>
      <c r="R760" s="513">
        <v>7000</v>
      </c>
      <c r="S760" s="891"/>
      <c r="T760" s="891"/>
      <c r="U760" s="284">
        <v>15</v>
      </c>
      <c r="V760" s="284">
        <v>30</v>
      </c>
      <c r="W760" s="298"/>
      <c r="X760" s="298"/>
      <c r="Y760" s="298"/>
      <c r="Z760" s="299"/>
      <c r="AA760" s="299"/>
      <c r="AB760" s="299"/>
      <c r="AC760" s="299"/>
      <c r="AD760" s="299"/>
      <c r="AE760" s="297"/>
      <c r="AF760" s="379">
        <f t="shared" si="761"/>
        <v>0</v>
      </c>
      <c r="AG760" s="284">
        <f t="shared" si="762"/>
        <v>0</v>
      </c>
      <c r="AH760" s="284">
        <f t="shared" si="763"/>
        <v>3500</v>
      </c>
      <c r="AI760" s="284">
        <f t="shared" si="764"/>
        <v>7000</v>
      </c>
      <c r="AJ760" s="284">
        <f t="shared" si="765"/>
        <v>0</v>
      </c>
      <c r="AK760" s="284">
        <f t="shared" si="766"/>
        <v>0</v>
      </c>
      <c r="AL760" s="284">
        <f t="shared" si="767"/>
        <v>0</v>
      </c>
      <c r="AM760" s="284">
        <f t="shared" si="768"/>
        <v>0</v>
      </c>
      <c r="AN760" s="284">
        <f t="shared" si="769"/>
        <v>0</v>
      </c>
      <c r="AO760" s="284">
        <f t="shared" si="770"/>
        <v>0</v>
      </c>
      <c r="AP760" s="284">
        <f t="shared" si="771"/>
        <v>0</v>
      </c>
      <c r="AQ760" s="377">
        <f t="shared" si="772"/>
        <v>0</v>
      </c>
      <c r="AR760" s="377">
        <f>+ROUNDUP(SUM(AF760:AQ760),0)</f>
        <v>10500</v>
      </c>
      <c r="AS760" s="896" t="s">
        <v>994</v>
      </c>
      <c r="AU760" s="897" t="s">
        <v>3535</v>
      </c>
      <c r="AV760" s="897" t="s">
        <v>3536</v>
      </c>
      <c r="AW760" s="940">
        <v>46058</v>
      </c>
      <c r="AX760" s="897" t="s">
        <v>3537</v>
      </c>
      <c r="AY760" s="940">
        <v>46078</v>
      </c>
      <c r="BA760" s="898" t="s">
        <v>3538</v>
      </c>
      <c r="BB760" s="899" t="s">
        <v>995</v>
      </c>
      <c r="BC760" s="897" t="s">
        <v>3545</v>
      </c>
      <c r="BD760" s="897" t="s">
        <v>3546</v>
      </c>
      <c r="BE760" s="897" t="s">
        <v>3547</v>
      </c>
      <c r="BF760" s="940">
        <v>46086</v>
      </c>
      <c r="BH760" s="687"/>
      <c r="BI760" s="687"/>
      <c r="BJ760" s="896"/>
      <c r="BK760" s="687"/>
      <c r="BL760" s="373"/>
      <c r="BM760" s="373"/>
      <c r="BN760" s="687">
        <v>5476</v>
      </c>
      <c r="BO760" s="687"/>
      <c r="BP760" s="903" t="s">
        <v>3458</v>
      </c>
      <c r="BQ760" s="687"/>
      <c r="BR760" s="687"/>
      <c r="BS760" s="336" t="s">
        <v>1140</v>
      </c>
      <c r="BT760" s="336" t="s">
        <v>1141</v>
      </c>
      <c r="BU760" s="336" t="s">
        <v>1142</v>
      </c>
      <c r="BV760" s="534" t="s">
        <v>1143</v>
      </c>
      <c r="BW760" s="535">
        <v>10434824163</v>
      </c>
      <c r="BX760" s="906">
        <v>7000</v>
      </c>
      <c r="BY760" s="940">
        <v>46097</v>
      </c>
      <c r="BZ760" s="940">
        <v>46142</v>
      </c>
      <c r="CT760" s="897">
        <v>15</v>
      </c>
      <c r="CU760" s="909">
        <f>AH760</f>
        <v>3500</v>
      </c>
      <c r="CV760" s="897">
        <v>15</v>
      </c>
      <c r="CW760" s="633">
        <f>(R760/30*CV760)*Q760</f>
        <v>3500</v>
      </c>
      <c r="CX760" s="897">
        <v>15</v>
      </c>
      <c r="CY760" s="633">
        <f>(R760/30*CX760)*Q760</f>
        <v>3500</v>
      </c>
      <c r="CZ760" s="633">
        <f>CU760-CW760</f>
        <v>0</v>
      </c>
      <c r="DA760" s="633">
        <f>CU760-CY760</f>
        <v>0</v>
      </c>
      <c r="DC760" s="897">
        <f t="shared" si="784"/>
        <v>30</v>
      </c>
      <c r="DD760" s="909">
        <f t="shared" si="775"/>
        <v>7000</v>
      </c>
      <c r="DE760" s="897">
        <v>30</v>
      </c>
      <c r="DF760" s="633">
        <f t="shared" si="776"/>
        <v>7000</v>
      </c>
      <c r="DG760" s="897">
        <v>30</v>
      </c>
      <c r="DH760" s="633">
        <f t="shared" si="777"/>
        <v>7000</v>
      </c>
      <c r="DJ760" s="898"/>
      <c r="DK760" s="898"/>
      <c r="DL760" s="898"/>
      <c r="DM760" s="898"/>
      <c r="DN760" s="898"/>
      <c r="DO760" s="898"/>
      <c r="DP760" s="898"/>
      <c r="DQ760" s="898"/>
      <c r="DR760" s="898"/>
      <c r="DS760" s="898"/>
      <c r="DU760" s="909">
        <f t="shared" si="743"/>
        <v>10500</v>
      </c>
      <c r="DV760" s="633">
        <f t="shared" si="758"/>
        <v>10500</v>
      </c>
      <c r="DW760" s="633">
        <f t="shared" si="773"/>
        <v>10500</v>
      </c>
      <c r="DX760" s="633">
        <f t="shared" si="750"/>
        <v>0</v>
      </c>
      <c r="DY760" s="633">
        <f t="shared" si="751"/>
        <v>0</v>
      </c>
      <c r="EG760" s="633"/>
    </row>
    <row r="761" spans="1:137" s="897" customFormat="1" ht="45" hidden="1" customHeight="1" x14ac:dyDescent="0.25">
      <c r="A761" s="891">
        <v>2026</v>
      </c>
      <c r="B761" s="891">
        <v>479</v>
      </c>
      <c r="C761" s="891" t="s">
        <v>58</v>
      </c>
      <c r="D761" s="891">
        <v>3000654</v>
      </c>
      <c r="E761" s="891">
        <v>5005023</v>
      </c>
      <c r="F761" s="891" t="s">
        <v>1003</v>
      </c>
      <c r="G761" s="891" t="s">
        <v>3543</v>
      </c>
      <c r="H761" s="891">
        <v>97</v>
      </c>
      <c r="I761" s="892" t="s">
        <v>992</v>
      </c>
      <c r="J761" s="893" t="s">
        <v>10</v>
      </c>
      <c r="K761" s="893" t="s">
        <v>60</v>
      </c>
      <c r="L761" s="891" t="str">
        <f t="shared" si="745"/>
        <v>2.3</v>
      </c>
      <c r="M761" s="894" t="s">
        <v>62</v>
      </c>
      <c r="N761" s="894"/>
      <c r="O761" s="891" t="s">
        <v>1144</v>
      </c>
      <c r="P761" s="891" t="s">
        <v>65</v>
      </c>
      <c r="Q761" s="895">
        <v>1</v>
      </c>
      <c r="R761" s="513">
        <v>7000</v>
      </c>
      <c r="S761" s="891"/>
      <c r="T761" s="891"/>
      <c r="U761" s="284">
        <v>15</v>
      </c>
      <c r="V761" s="284">
        <v>30</v>
      </c>
      <c r="W761" s="298"/>
      <c r="X761" s="298"/>
      <c r="Y761" s="298"/>
      <c r="Z761" s="299"/>
      <c r="AA761" s="299"/>
      <c r="AB761" s="299"/>
      <c r="AC761" s="299"/>
      <c r="AD761" s="299"/>
      <c r="AE761" s="297"/>
      <c r="AF761" s="379">
        <f t="shared" si="761"/>
        <v>0</v>
      </c>
      <c r="AG761" s="284">
        <f t="shared" si="762"/>
        <v>0</v>
      </c>
      <c r="AH761" s="284">
        <f t="shared" si="763"/>
        <v>3500</v>
      </c>
      <c r="AI761" s="284">
        <f t="shared" si="764"/>
        <v>7000</v>
      </c>
      <c r="AJ761" s="284">
        <f t="shared" si="765"/>
        <v>0</v>
      </c>
      <c r="AK761" s="284">
        <f t="shared" si="766"/>
        <v>0</v>
      </c>
      <c r="AL761" s="284">
        <f t="shared" si="767"/>
        <v>0</v>
      </c>
      <c r="AM761" s="284">
        <f t="shared" si="768"/>
        <v>0</v>
      </c>
      <c r="AN761" s="284">
        <f t="shared" si="769"/>
        <v>0</v>
      </c>
      <c r="AO761" s="284">
        <f t="shared" si="770"/>
        <v>0</v>
      </c>
      <c r="AP761" s="284">
        <f t="shared" si="771"/>
        <v>0</v>
      </c>
      <c r="AQ761" s="377">
        <f t="shared" si="772"/>
        <v>0</v>
      </c>
      <c r="AR761" s="377">
        <f>+ROUNDUP(SUM(AF761:AQ761),0)</f>
        <v>10500</v>
      </c>
      <c r="AS761" s="896" t="s">
        <v>994</v>
      </c>
      <c r="AU761" s="897" t="s">
        <v>3535</v>
      </c>
      <c r="AV761" s="897" t="s">
        <v>3536</v>
      </c>
      <c r="AW761" s="940">
        <v>46058</v>
      </c>
      <c r="AX761" s="897" t="s">
        <v>3537</v>
      </c>
      <c r="AY761" s="940">
        <v>46078</v>
      </c>
      <c r="BA761" s="898" t="s">
        <v>3538</v>
      </c>
      <c r="BB761" s="899" t="s">
        <v>995</v>
      </c>
      <c r="BC761" s="897" t="s">
        <v>3545</v>
      </c>
      <c r="BD761" s="897" t="s">
        <v>3546</v>
      </c>
      <c r="BE761" s="897" t="s">
        <v>3547</v>
      </c>
      <c r="BF761" s="940">
        <v>46086</v>
      </c>
      <c r="BH761" s="687"/>
      <c r="BI761" s="687"/>
      <c r="BJ761" s="896"/>
      <c r="BK761" s="687"/>
      <c r="BL761" s="373"/>
      <c r="BM761" s="373"/>
      <c r="BN761" s="687">
        <v>5468</v>
      </c>
      <c r="BO761" s="903"/>
      <c r="BP761" s="903" t="s">
        <v>3458</v>
      </c>
      <c r="BQ761" s="903"/>
      <c r="BR761" s="903"/>
      <c r="BS761" s="336" t="s">
        <v>1145</v>
      </c>
      <c r="BT761" s="336" t="s">
        <v>1146</v>
      </c>
      <c r="BU761" s="336" t="s">
        <v>1147</v>
      </c>
      <c r="BV761" s="534" t="s">
        <v>1148</v>
      </c>
      <c r="BW761" s="535">
        <v>10709820678</v>
      </c>
      <c r="BX761" s="906">
        <v>7000</v>
      </c>
      <c r="BY761" s="940">
        <v>46097</v>
      </c>
      <c r="BZ761" s="940">
        <v>46142</v>
      </c>
      <c r="CT761" s="897">
        <v>15</v>
      </c>
      <c r="CU761" s="909">
        <f>AH761</f>
        <v>3500</v>
      </c>
      <c r="CV761" s="897">
        <v>15</v>
      </c>
      <c r="CW761" s="633">
        <f>(R761/30*CV761)*Q761</f>
        <v>3500</v>
      </c>
      <c r="CX761" s="897">
        <v>15</v>
      </c>
      <c r="CY761" s="633">
        <f>(R761/30*CX761)*Q761</f>
        <v>3500</v>
      </c>
      <c r="CZ761" s="633">
        <f>CU761-CW761</f>
        <v>0</v>
      </c>
      <c r="DA761" s="633">
        <f>CU761-CY761</f>
        <v>0</v>
      </c>
      <c r="DC761" s="897">
        <f t="shared" si="784"/>
        <v>30</v>
      </c>
      <c r="DD761" s="909">
        <f t="shared" si="775"/>
        <v>7000</v>
      </c>
      <c r="DE761" s="897">
        <v>30</v>
      </c>
      <c r="DF761" s="633">
        <f t="shared" si="776"/>
        <v>7000</v>
      </c>
      <c r="DG761" s="897">
        <v>30</v>
      </c>
      <c r="DH761" s="633">
        <f t="shared" si="777"/>
        <v>7000</v>
      </c>
      <c r="DJ761" s="898"/>
      <c r="DK761" s="898"/>
      <c r="DL761" s="898"/>
      <c r="DM761" s="898"/>
      <c r="DN761" s="898"/>
      <c r="DO761" s="898"/>
      <c r="DP761" s="898"/>
      <c r="DQ761" s="898"/>
      <c r="DR761" s="898"/>
      <c r="DS761" s="898"/>
      <c r="DU761" s="909">
        <f t="shared" si="743"/>
        <v>10500</v>
      </c>
      <c r="DV761" s="633">
        <f t="shared" si="758"/>
        <v>10500</v>
      </c>
      <c r="DW761" s="633">
        <f t="shared" si="773"/>
        <v>10500</v>
      </c>
      <c r="DX761" s="633">
        <f t="shared" si="750"/>
        <v>0</v>
      </c>
      <c r="DY761" s="633">
        <f t="shared" si="751"/>
        <v>0</v>
      </c>
      <c r="EG761" s="633"/>
    </row>
    <row r="762" spans="1:137" s="953" customFormat="1" ht="45" hidden="1" customHeight="1" x14ac:dyDescent="0.25">
      <c r="A762" s="947">
        <v>2026</v>
      </c>
      <c r="B762" s="947">
        <v>479</v>
      </c>
      <c r="C762" s="947" t="s">
        <v>58</v>
      </c>
      <c r="D762" s="947">
        <v>3000654</v>
      </c>
      <c r="E762" s="947">
        <v>5005023</v>
      </c>
      <c r="F762" s="947" t="s">
        <v>1003</v>
      </c>
      <c r="G762" s="947" t="s">
        <v>3543</v>
      </c>
      <c r="H762" s="947">
        <v>97</v>
      </c>
      <c r="I762" s="948" t="s">
        <v>992</v>
      </c>
      <c r="J762" s="949" t="s">
        <v>10</v>
      </c>
      <c r="K762" s="949" t="s">
        <v>60</v>
      </c>
      <c r="L762" s="947" t="str">
        <f t="shared" si="745"/>
        <v>2.3</v>
      </c>
      <c r="M762" s="950" t="s">
        <v>62</v>
      </c>
      <c r="N762" s="950"/>
      <c r="O762" s="947" t="s">
        <v>1149</v>
      </c>
      <c r="P762" s="947" t="s">
        <v>65</v>
      </c>
      <c r="Q762" s="951">
        <v>1</v>
      </c>
      <c r="R762" s="360">
        <v>7000</v>
      </c>
      <c r="S762" s="947"/>
      <c r="T762" s="947"/>
      <c r="U762" s="363">
        <v>30</v>
      </c>
      <c r="V762" s="363">
        <v>30</v>
      </c>
      <c r="W762" s="361"/>
      <c r="X762" s="361"/>
      <c r="Y762" s="361"/>
      <c r="Z762" s="362"/>
      <c r="AA762" s="362"/>
      <c r="AB762" s="362"/>
      <c r="AC762" s="362"/>
      <c r="AD762" s="362"/>
      <c r="AE762" s="360"/>
      <c r="AF762" s="284">
        <f t="shared" si="761"/>
        <v>0</v>
      </c>
      <c r="AG762" s="284">
        <f t="shared" si="762"/>
        <v>0</v>
      </c>
      <c r="AH762" s="284">
        <f t="shared" si="763"/>
        <v>7000</v>
      </c>
      <c r="AI762" s="284">
        <f t="shared" si="764"/>
        <v>7000</v>
      </c>
      <c r="AJ762" s="284">
        <f t="shared" si="765"/>
        <v>0</v>
      </c>
      <c r="AK762" s="284">
        <f t="shared" si="766"/>
        <v>0</v>
      </c>
      <c r="AL762" s="284">
        <f t="shared" si="767"/>
        <v>0</v>
      </c>
      <c r="AM762" s="284">
        <f t="shared" si="768"/>
        <v>0</v>
      </c>
      <c r="AN762" s="284">
        <f t="shared" si="769"/>
        <v>0</v>
      </c>
      <c r="AO762" s="284">
        <f t="shared" si="770"/>
        <v>0</v>
      </c>
      <c r="AP762" s="284">
        <f t="shared" si="771"/>
        <v>0</v>
      </c>
      <c r="AQ762" s="284">
        <f t="shared" si="772"/>
        <v>0</v>
      </c>
      <c r="AR762" s="363">
        <v>7000</v>
      </c>
      <c r="AS762" s="952" t="s">
        <v>994</v>
      </c>
      <c r="AU762" s="972" t="s">
        <v>3535</v>
      </c>
      <c r="AV762" s="972" t="s">
        <v>3536</v>
      </c>
      <c r="AW762" s="1008">
        <v>46058</v>
      </c>
      <c r="AX762" s="972" t="s">
        <v>3537</v>
      </c>
      <c r="AY762" s="1008">
        <v>46078</v>
      </c>
      <c r="AZ762" s="972"/>
      <c r="BA762" s="953" t="s">
        <v>3538</v>
      </c>
      <c r="BB762" s="614" t="s">
        <v>1021</v>
      </c>
      <c r="BH762" s="1022"/>
      <c r="BI762" s="1022"/>
      <c r="BJ762" s="952"/>
      <c r="BK762" s="1022"/>
      <c r="BL762" s="955"/>
      <c r="BM762" s="955"/>
      <c r="BN762" s="1022"/>
      <c r="BO762" s="956"/>
      <c r="BP762" s="956"/>
      <c r="BQ762" s="956"/>
      <c r="BR762" s="956"/>
      <c r="BV762" s="956"/>
      <c r="BW762" s="956"/>
      <c r="DC762" s="953">
        <f t="shared" si="784"/>
        <v>30</v>
      </c>
      <c r="DD762" s="961">
        <f t="shared" si="775"/>
        <v>7000</v>
      </c>
      <c r="DF762" s="962">
        <f t="shared" si="776"/>
        <v>0</v>
      </c>
      <c r="DH762" s="962">
        <f t="shared" si="777"/>
        <v>0</v>
      </c>
      <c r="DJ762" s="963"/>
      <c r="DK762" s="963"/>
      <c r="DL762" s="963"/>
      <c r="DM762" s="963"/>
      <c r="DN762" s="963"/>
      <c r="DO762" s="963"/>
      <c r="DP762" s="963"/>
      <c r="DQ762" s="963"/>
      <c r="DR762" s="963"/>
      <c r="DS762" s="963"/>
      <c r="DU762" s="964">
        <f t="shared" ref="DU762:DU825" si="785">AR762</f>
        <v>7000</v>
      </c>
      <c r="DV762" s="965">
        <f t="shared" si="758"/>
        <v>0</v>
      </c>
      <c r="DW762" s="965">
        <f t="shared" si="773"/>
        <v>0</v>
      </c>
      <c r="DX762" s="965">
        <f t="shared" si="750"/>
        <v>7000</v>
      </c>
      <c r="DY762" s="965">
        <f t="shared" si="751"/>
        <v>7000</v>
      </c>
      <c r="EG762" s="923"/>
    </row>
    <row r="763" spans="1:137" s="897" customFormat="1" ht="45" hidden="1" customHeight="1" x14ac:dyDescent="0.25">
      <c r="A763" s="891">
        <v>2026</v>
      </c>
      <c r="B763" s="891">
        <v>479</v>
      </c>
      <c r="C763" s="891" t="s">
        <v>58</v>
      </c>
      <c r="D763" s="891">
        <v>3000654</v>
      </c>
      <c r="E763" s="891">
        <v>5005023</v>
      </c>
      <c r="F763" s="891" t="s">
        <v>1003</v>
      </c>
      <c r="G763" s="891" t="s">
        <v>3543</v>
      </c>
      <c r="H763" s="891">
        <v>97</v>
      </c>
      <c r="I763" s="892" t="s">
        <v>992</v>
      </c>
      <c r="J763" s="893" t="s">
        <v>10</v>
      </c>
      <c r="K763" s="893" t="s">
        <v>60</v>
      </c>
      <c r="L763" s="891" t="str">
        <f t="shared" si="745"/>
        <v>2.3</v>
      </c>
      <c r="M763" s="894" t="s">
        <v>62</v>
      </c>
      <c r="N763" s="894"/>
      <c r="O763" s="891" t="s">
        <v>1154</v>
      </c>
      <c r="P763" s="891" t="s">
        <v>65</v>
      </c>
      <c r="Q763" s="895">
        <v>1</v>
      </c>
      <c r="R763" s="297">
        <v>7000</v>
      </c>
      <c r="S763" s="891"/>
      <c r="T763" s="891"/>
      <c r="U763" s="284">
        <v>30</v>
      </c>
      <c r="V763" s="284">
        <v>30</v>
      </c>
      <c r="W763" s="298"/>
      <c r="X763" s="298"/>
      <c r="Y763" s="298"/>
      <c r="Z763" s="299"/>
      <c r="AA763" s="299"/>
      <c r="AB763" s="299"/>
      <c r="AC763" s="299"/>
      <c r="AD763" s="299"/>
      <c r="AE763" s="297"/>
      <c r="AF763" s="379">
        <f t="shared" si="761"/>
        <v>0</v>
      </c>
      <c r="AG763" s="284">
        <f t="shared" si="762"/>
        <v>0</v>
      </c>
      <c r="AH763" s="284">
        <f t="shared" si="763"/>
        <v>7000</v>
      </c>
      <c r="AI763" s="284">
        <f t="shared" si="764"/>
        <v>7000</v>
      </c>
      <c r="AJ763" s="284">
        <f t="shared" si="765"/>
        <v>0</v>
      </c>
      <c r="AK763" s="284">
        <f t="shared" si="766"/>
        <v>0</v>
      </c>
      <c r="AL763" s="284">
        <f t="shared" si="767"/>
        <v>0</v>
      </c>
      <c r="AM763" s="284">
        <f t="shared" si="768"/>
        <v>0</v>
      </c>
      <c r="AN763" s="284">
        <f t="shared" si="769"/>
        <v>0</v>
      </c>
      <c r="AO763" s="284">
        <f t="shared" si="770"/>
        <v>0</v>
      </c>
      <c r="AP763" s="284">
        <f t="shared" si="771"/>
        <v>0</v>
      </c>
      <c r="AQ763" s="377">
        <f t="shared" si="772"/>
        <v>0</v>
      </c>
      <c r="AR763" s="284">
        <f t="shared" ref="AR763:AR771" si="786">+ROUNDUP(SUM(AF763:AQ763),0)</f>
        <v>14000</v>
      </c>
      <c r="AS763" s="896" t="s">
        <v>994</v>
      </c>
      <c r="AU763" s="944" t="s">
        <v>3535</v>
      </c>
      <c r="AV763" s="897" t="s">
        <v>3536</v>
      </c>
      <c r="AW763" s="940">
        <v>46058</v>
      </c>
      <c r="AX763" s="897" t="s">
        <v>3537</v>
      </c>
      <c r="AY763" s="940">
        <v>46078</v>
      </c>
      <c r="AZ763" s="945"/>
      <c r="BA763" s="898" t="s">
        <v>3538</v>
      </c>
      <c r="BB763" s="899" t="s">
        <v>995</v>
      </c>
      <c r="BC763" s="897" t="s">
        <v>3539</v>
      </c>
      <c r="BD763" s="897" t="s">
        <v>3540</v>
      </c>
      <c r="BE763" s="896" t="s">
        <v>3541</v>
      </c>
      <c r="BF763" s="940">
        <v>46079</v>
      </c>
      <c r="BH763" s="687"/>
      <c r="BI763" s="687"/>
      <c r="BJ763" s="896"/>
      <c r="BK763" s="687"/>
      <c r="BL763" s="373"/>
      <c r="BM763" s="373"/>
      <c r="BN763" s="687">
        <v>2040</v>
      </c>
      <c r="BO763" s="903"/>
      <c r="BP763" s="903" t="s">
        <v>3532</v>
      </c>
      <c r="BQ763" s="903"/>
      <c r="BR763" s="903"/>
      <c r="BS763" s="336" t="s">
        <v>1155</v>
      </c>
      <c r="BT763" s="336" t="s">
        <v>1156</v>
      </c>
      <c r="BU763" s="336" t="s">
        <v>1157</v>
      </c>
      <c r="BV763" s="523">
        <v>47638903</v>
      </c>
      <c r="BW763" s="523">
        <v>10476389033</v>
      </c>
      <c r="BX763" s="906">
        <v>7000</v>
      </c>
      <c r="BY763" s="940">
        <v>46082</v>
      </c>
      <c r="BZ763" s="940">
        <v>46142</v>
      </c>
      <c r="CT763" s="897">
        <v>30</v>
      </c>
      <c r="CU763" s="909">
        <f t="shared" ref="CU763:CU771" si="787">AH763</f>
        <v>7000</v>
      </c>
      <c r="CV763" s="897">
        <v>30</v>
      </c>
      <c r="CW763" s="633">
        <f t="shared" ref="CW763:CW771" si="788">(R763/30*CV763)*Q763</f>
        <v>7000</v>
      </c>
      <c r="CX763" s="897">
        <v>30</v>
      </c>
      <c r="CY763" s="633">
        <f t="shared" ref="CY763:CY771" si="789">(R763/30*CX763)*Q763</f>
        <v>7000</v>
      </c>
      <c r="CZ763" s="633">
        <f>CU763-CW763</f>
        <v>0</v>
      </c>
      <c r="DC763" s="897">
        <f t="shared" si="784"/>
        <v>30</v>
      </c>
      <c r="DD763" s="633">
        <f t="shared" si="775"/>
        <v>7000</v>
      </c>
      <c r="DE763" s="897">
        <v>30</v>
      </c>
      <c r="DF763" s="633">
        <f t="shared" si="776"/>
        <v>7000</v>
      </c>
      <c r="DG763" s="897">
        <v>30</v>
      </c>
      <c r="DH763" s="633">
        <f t="shared" si="777"/>
        <v>7000</v>
      </c>
      <c r="DJ763" s="898"/>
      <c r="DK763" s="898"/>
      <c r="DL763" s="898"/>
      <c r="DM763" s="898"/>
      <c r="DN763" s="898"/>
      <c r="DO763" s="898"/>
      <c r="DP763" s="898"/>
      <c r="DQ763" s="898"/>
      <c r="DR763" s="898"/>
      <c r="DS763" s="898"/>
      <c r="DU763" s="909">
        <f t="shared" si="785"/>
        <v>14000</v>
      </c>
      <c r="DV763" s="633">
        <f t="shared" si="758"/>
        <v>14000</v>
      </c>
      <c r="DW763" s="633">
        <f t="shared" si="773"/>
        <v>14000</v>
      </c>
      <c r="DX763" s="633">
        <f t="shared" si="750"/>
        <v>0</v>
      </c>
      <c r="DY763" s="633">
        <f t="shared" si="751"/>
        <v>0</v>
      </c>
      <c r="EG763" s="621"/>
    </row>
    <row r="764" spans="1:137" s="897" customFormat="1" ht="45" hidden="1" customHeight="1" x14ac:dyDescent="0.25">
      <c r="A764" s="891">
        <v>2026</v>
      </c>
      <c r="B764" s="891">
        <v>479</v>
      </c>
      <c r="C764" s="891" t="s">
        <v>58</v>
      </c>
      <c r="D764" s="891">
        <v>3000654</v>
      </c>
      <c r="E764" s="891">
        <v>5005023</v>
      </c>
      <c r="F764" s="891" t="s">
        <v>1003</v>
      </c>
      <c r="G764" s="891" t="s">
        <v>3543</v>
      </c>
      <c r="H764" s="891">
        <v>97</v>
      </c>
      <c r="I764" s="892" t="s">
        <v>992</v>
      </c>
      <c r="J764" s="893" t="s">
        <v>10</v>
      </c>
      <c r="K764" s="893" t="s">
        <v>60</v>
      </c>
      <c r="L764" s="891" t="str">
        <f t="shared" si="745"/>
        <v>2.3</v>
      </c>
      <c r="M764" s="894" t="s">
        <v>62</v>
      </c>
      <c r="N764" s="894"/>
      <c r="O764" s="891" t="s">
        <v>1158</v>
      </c>
      <c r="P764" s="891" t="s">
        <v>65</v>
      </c>
      <c r="Q764" s="895">
        <v>1</v>
      </c>
      <c r="R764" s="297">
        <v>7000</v>
      </c>
      <c r="S764" s="891"/>
      <c r="T764" s="891"/>
      <c r="U764" s="284">
        <v>30</v>
      </c>
      <c r="V764" s="284">
        <v>30</v>
      </c>
      <c r="W764" s="298"/>
      <c r="X764" s="298"/>
      <c r="Y764" s="298"/>
      <c r="Z764" s="299"/>
      <c r="AA764" s="299"/>
      <c r="AB764" s="299"/>
      <c r="AC764" s="299"/>
      <c r="AD764" s="299"/>
      <c r="AE764" s="297"/>
      <c r="AF764" s="379">
        <f t="shared" si="761"/>
        <v>0</v>
      </c>
      <c r="AG764" s="284">
        <f t="shared" si="762"/>
        <v>0</v>
      </c>
      <c r="AH764" s="284">
        <f t="shared" si="763"/>
        <v>7000</v>
      </c>
      <c r="AI764" s="284">
        <f t="shared" si="764"/>
        <v>7000</v>
      </c>
      <c r="AJ764" s="284">
        <f t="shared" si="765"/>
        <v>0</v>
      </c>
      <c r="AK764" s="284">
        <f t="shared" si="766"/>
        <v>0</v>
      </c>
      <c r="AL764" s="284">
        <f t="shared" si="767"/>
        <v>0</v>
      </c>
      <c r="AM764" s="284">
        <f t="shared" si="768"/>
        <v>0</v>
      </c>
      <c r="AN764" s="284">
        <f t="shared" si="769"/>
        <v>0</v>
      </c>
      <c r="AO764" s="284">
        <f t="shared" si="770"/>
        <v>0</v>
      </c>
      <c r="AP764" s="284">
        <f t="shared" si="771"/>
        <v>0</v>
      </c>
      <c r="AQ764" s="377">
        <f t="shared" si="772"/>
        <v>0</v>
      </c>
      <c r="AR764" s="284">
        <f t="shared" si="786"/>
        <v>14000</v>
      </c>
      <c r="AS764" s="896" t="s">
        <v>994</v>
      </c>
      <c r="AU764" s="944" t="s">
        <v>3535</v>
      </c>
      <c r="AV764" s="897" t="s">
        <v>3536</v>
      </c>
      <c r="AW764" s="940">
        <v>46058</v>
      </c>
      <c r="AX764" s="897" t="s">
        <v>3537</v>
      </c>
      <c r="AY764" s="940">
        <v>46078</v>
      </c>
      <c r="AZ764" s="945"/>
      <c r="BA764" s="898" t="s">
        <v>3538</v>
      </c>
      <c r="BB764" s="899" t="s">
        <v>995</v>
      </c>
      <c r="BC764" s="897" t="s">
        <v>3539</v>
      </c>
      <c r="BD764" s="897" t="s">
        <v>3540</v>
      </c>
      <c r="BE764" s="896" t="s">
        <v>3541</v>
      </c>
      <c r="BF764" s="940">
        <v>46079</v>
      </c>
      <c r="BH764" s="687"/>
      <c r="BI764" s="687"/>
      <c r="BJ764" s="896"/>
      <c r="BK764" s="687"/>
      <c r="BL764" s="373"/>
      <c r="BM764" s="985"/>
      <c r="BN764" s="698">
        <v>2041</v>
      </c>
      <c r="BO764" s="903"/>
      <c r="BP764" s="903" t="s">
        <v>3532</v>
      </c>
      <c r="BQ764" s="903"/>
      <c r="BR764" s="903"/>
      <c r="BS764" s="336" t="s">
        <v>1159</v>
      </c>
      <c r="BT764" s="336" t="s">
        <v>1160</v>
      </c>
      <c r="BU764" s="336" t="s">
        <v>1161</v>
      </c>
      <c r="BV764" s="524">
        <v>40031767</v>
      </c>
      <c r="BW764" s="523">
        <v>10400317670</v>
      </c>
      <c r="BX764" s="906">
        <v>7000</v>
      </c>
      <c r="BY764" s="940">
        <v>46082</v>
      </c>
      <c r="BZ764" s="940">
        <v>46142</v>
      </c>
      <c r="CT764" s="897">
        <v>30</v>
      </c>
      <c r="CU764" s="909">
        <f t="shared" si="787"/>
        <v>7000</v>
      </c>
      <c r="CV764" s="897">
        <v>30</v>
      </c>
      <c r="CW764" s="633">
        <f t="shared" si="788"/>
        <v>7000</v>
      </c>
      <c r="CX764" s="897">
        <v>30</v>
      </c>
      <c r="CY764" s="633">
        <f t="shared" si="789"/>
        <v>7000</v>
      </c>
      <c r="CZ764" s="633">
        <f>CU764-CW764</f>
        <v>0</v>
      </c>
      <c r="DA764" s="633">
        <f>CU764-CY764</f>
        <v>0</v>
      </c>
      <c r="DC764" s="897">
        <f t="shared" si="784"/>
        <v>30</v>
      </c>
      <c r="DD764" s="633">
        <f t="shared" si="775"/>
        <v>7000</v>
      </c>
      <c r="DE764" s="897">
        <v>30</v>
      </c>
      <c r="DF764" s="633">
        <f t="shared" si="776"/>
        <v>7000</v>
      </c>
      <c r="DG764" s="897">
        <v>30</v>
      </c>
      <c r="DH764" s="633">
        <f t="shared" si="777"/>
        <v>7000</v>
      </c>
      <c r="DJ764" s="898"/>
      <c r="DK764" s="898"/>
      <c r="DL764" s="898"/>
      <c r="DM764" s="898"/>
      <c r="DN764" s="898"/>
      <c r="DO764" s="898"/>
      <c r="DP764" s="898"/>
      <c r="DQ764" s="898"/>
      <c r="DR764" s="898"/>
      <c r="DS764" s="898"/>
      <c r="DU764" s="909">
        <f t="shared" si="785"/>
        <v>14000</v>
      </c>
      <c r="DV764" s="633">
        <f t="shared" si="758"/>
        <v>14000</v>
      </c>
      <c r="DW764" s="633">
        <f t="shared" si="773"/>
        <v>14000</v>
      </c>
      <c r="DX764" s="633">
        <f t="shared" si="750"/>
        <v>0</v>
      </c>
      <c r="DY764" s="633">
        <f t="shared" si="751"/>
        <v>0</v>
      </c>
      <c r="EG764" s="621"/>
    </row>
    <row r="765" spans="1:137" s="972" customFormat="1" ht="53.25" hidden="1" customHeight="1" x14ac:dyDescent="0.25">
      <c r="A765" s="966">
        <v>2026</v>
      </c>
      <c r="B765" s="966">
        <v>479</v>
      </c>
      <c r="C765" s="966" t="s">
        <v>58</v>
      </c>
      <c r="D765" s="966">
        <v>3000654</v>
      </c>
      <c r="E765" s="966">
        <v>5005023</v>
      </c>
      <c r="F765" s="966" t="s">
        <v>1003</v>
      </c>
      <c r="G765" s="966" t="s">
        <v>3543</v>
      </c>
      <c r="H765" s="966">
        <v>97</v>
      </c>
      <c r="I765" s="967" t="s">
        <v>992</v>
      </c>
      <c r="J765" s="968" t="s">
        <v>10</v>
      </c>
      <c r="K765" s="968" t="s">
        <v>60</v>
      </c>
      <c r="L765" s="966" t="str">
        <f t="shared" si="745"/>
        <v>2.3</v>
      </c>
      <c r="M765" s="969" t="s">
        <v>62</v>
      </c>
      <c r="N765" s="969"/>
      <c r="O765" s="966" t="s">
        <v>1162</v>
      </c>
      <c r="P765" s="966" t="s">
        <v>65</v>
      </c>
      <c r="Q765" s="970">
        <v>1</v>
      </c>
      <c r="R765" s="300">
        <v>8000</v>
      </c>
      <c r="S765" s="966"/>
      <c r="T765" s="966"/>
      <c r="U765" s="301">
        <v>30</v>
      </c>
      <c r="V765" s="301">
        <v>30</v>
      </c>
      <c r="W765" s="302"/>
      <c r="X765" s="302"/>
      <c r="Y765" s="302"/>
      <c r="Z765" s="303"/>
      <c r="AA765" s="303"/>
      <c r="AB765" s="303"/>
      <c r="AC765" s="303"/>
      <c r="AD765" s="303"/>
      <c r="AE765" s="300"/>
      <c r="AF765" s="284">
        <f t="shared" si="761"/>
        <v>0</v>
      </c>
      <c r="AG765" s="284">
        <f t="shared" si="762"/>
        <v>0</v>
      </c>
      <c r="AH765" s="284">
        <f t="shared" si="763"/>
        <v>8000</v>
      </c>
      <c r="AI765" s="284">
        <f t="shared" si="764"/>
        <v>8000</v>
      </c>
      <c r="AJ765" s="284">
        <f t="shared" si="765"/>
        <v>0</v>
      </c>
      <c r="AK765" s="284">
        <f t="shared" si="766"/>
        <v>0</v>
      </c>
      <c r="AL765" s="284">
        <f t="shared" si="767"/>
        <v>0</v>
      </c>
      <c r="AM765" s="284">
        <f t="shared" si="768"/>
        <v>0</v>
      </c>
      <c r="AN765" s="284">
        <f t="shared" si="769"/>
        <v>0</v>
      </c>
      <c r="AO765" s="284">
        <f t="shared" si="770"/>
        <v>0</v>
      </c>
      <c r="AP765" s="284">
        <f t="shared" si="771"/>
        <v>0</v>
      </c>
      <c r="AQ765" s="284">
        <f t="shared" si="772"/>
        <v>0</v>
      </c>
      <c r="AR765" s="301">
        <f t="shared" si="786"/>
        <v>16000</v>
      </c>
      <c r="AS765" s="971" t="s">
        <v>994</v>
      </c>
      <c r="AU765" s="897" t="s">
        <v>3535</v>
      </c>
      <c r="AV765" s="897" t="s">
        <v>3536</v>
      </c>
      <c r="AW765" s="940">
        <v>46058</v>
      </c>
      <c r="AX765" s="897" t="s">
        <v>3537</v>
      </c>
      <c r="AY765" s="940">
        <v>46078</v>
      </c>
      <c r="AZ765" s="897"/>
      <c r="BA765" s="977" t="s">
        <v>3538</v>
      </c>
      <c r="BB765" s="1010" t="s">
        <v>995</v>
      </c>
      <c r="BC765" s="971" t="s">
        <v>3549</v>
      </c>
      <c r="BD765" s="971" t="s">
        <v>3550</v>
      </c>
      <c r="BE765" s="971" t="s">
        <v>3551</v>
      </c>
      <c r="BF765" s="1013">
        <v>46079</v>
      </c>
      <c r="BH765" s="694"/>
      <c r="BI765" s="694"/>
      <c r="BJ765" s="971"/>
      <c r="BK765" s="694"/>
      <c r="BL765" s="1020"/>
      <c r="BM765" s="1020"/>
      <c r="BN765" s="687">
        <v>1909</v>
      </c>
      <c r="BO765" s="1021"/>
      <c r="BP765" s="755" t="s">
        <v>3552</v>
      </c>
      <c r="BQ765" s="903" t="s">
        <v>3544</v>
      </c>
      <c r="BR765" s="1225"/>
      <c r="BS765" s="348" t="s">
        <v>1167</v>
      </c>
      <c r="BT765" s="348" t="s">
        <v>1168</v>
      </c>
      <c r="BU765" s="348" t="s">
        <v>1169</v>
      </c>
      <c r="BV765" s="348">
        <v>45021409</v>
      </c>
      <c r="BW765" s="348">
        <v>10450214090</v>
      </c>
      <c r="BX765" s="919">
        <v>8000</v>
      </c>
      <c r="BY765" s="1008">
        <v>46082</v>
      </c>
      <c r="BZ765" s="1008">
        <v>46142</v>
      </c>
      <c r="CT765" s="972">
        <v>30</v>
      </c>
      <c r="CU765" s="922">
        <f t="shared" si="787"/>
        <v>8000</v>
      </c>
      <c r="CV765" s="675">
        <v>30</v>
      </c>
      <c r="CW765" s="923">
        <f t="shared" si="788"/>
        <v>8000.0000000000009</v>
      </c>
      <c r="CX765" s="675">
        <v>30</v>
      </c>
      <c r="CY765" s="923">
        <f t="shared" si="789"/>
        <v>8000.0000000000009</v>
      </c>
      <c r="DC765" s="972">
        <f t="shared" si="784"/>
        <v>30</v>
      </c>
      <c r="DD765" s="975">
        <f t="shared" si="775"/>
        <v>8000</v>
      </c>
      <c r="DE765" s="972">
        <v>30</v>
      </c>
      <c r="DF765" s="976">
        <f t="shared" si="776"/>
        <v>8000.0000000000009</v>
      </c>
      <c r="DG765" s="972">
        <v>30</v>
      </c>
      <c r="DH765" s="976">
        <f t="shared" si="777"/>
        <v>8000.0000000000009</v>
      </c>
      <c r="DJ765" s="977"/>
      <c r="DK765" s="977"/>
      <c r="DL765" s="977"/>
      <c r="DM765" s="977"/>
      <c r="DN765" s="977"/>
      <c r="DO765" s="977"/>
      <c r="DP765" s="977"/>
      <c r="DQ765" s="977"/>
      <c r="DR765" s="977"/>
      <c r="DS765" s="977"/>
      <c r="DU765" s="922">
        <f t="shared" si="785"/>
        <v>16000</v>
      </c>
      <c r="DV765" s="923">
        <f t="shared" si="758"/>
        <v>16000.000000000002</v>
      </c>
      <c r="DW765" s="923">
        <f t="shared" si="773"/>
        <v>16000.000000000002</v>
      </c>
      <c r="DX765" s="923">
        <f t="shared" si="750"/>
        <v>0</v>
      </c>
      <c r="DY765" s="923">
        <f t="shared" si="751"/>
        <v>0</v>
      </c>
      <c r="EG765" s="621"/>
    </row>
    <row r="766" spans="1:137" s="984" customFormat="1" ht="53.25" hidden="1" customHeight="1" x14ac:dyDescent="0.25">
      <c r="A766" s="978">
        <v>2026</v>
      </c>
      <c r="B766" s="978">
        <v>479</v>
      </c>
      <c r="C766" s="978" t="s">
        <v>58</v>
      </c>
      <c r="D766" s="978">
        <v>3000654</v>
      </c>
      <c r="E766" s="978">
        <v>5005023</v>
      </c>
      <c r="F766" s="978" t="s">
        <v>1003</v>
      </c>
      <c r="G766" s="978" t="s">
        <v>3543</v>
      </c>
      <c r="H766" s="978">
        <v>97</v>
      </c>
      <c r="I766" s="979" t="s">
        <v>992</v>
      </c>
      <c r="J766" s="980" t="s">
        <v>10</v>
      </c>
      <c r="K766" s="980" t="s">
        <v>60</v>
      </c>
      <c r="L766" s="978" t="str">
        <f t="shared" si="745"/>
        <v>2.3</v>
      </c>
      <c r="M766" s="981" t="s">
        <v>62</v>
      </c>
      <c r="N766" s="981"/>
      <c r="O766" s="978" t="s">
        <v>1170</v>
      </c>
      <c r="P766" s="978" t="s">
        <v>65</v>
      </c>
      <c r="Q766" s="982">
        <v>1</v>
      </c>
      <c r="R766" s="332">
        <v>8000</v>
      </c>
      <c r="S766" s="978"/>
      <c r="T766" s="978"/>
      <c r="U766" s="333">
        <v>30</v>
      </c>
      <c r="V766" s="333">
        <v>30</v>
      </c>
      <c r="W766" s="334"/>
      <c r="X766" s="334"/>
      <c r="Y766" s="334"/>
      <c r="Z766" s="335"/>
      <c r="AA766" s="335"/>
      <c r="AB766" s="335"/>
      <c r="AC766" s="335"/>
      <c r="AD766" s="335"/>
      <c r="AE766" s="332"/>
      <c r="AF766" s="284">
        <f t="shared" si="761"/>
        <v>0</v>
      </c>
      <c r="AG766" s="284">
        <f t="shared" si="762"/>
        <v>0</v>
      </c>
      <c r="AH766" s="284">
        <f t="shared" si="763"/>
        <v>8000</v>
      </c>
      <c r="AI766" s="284">
        <f t="shared" si="764"/>
        <v>8000</v>
      </c>
      <c r="AJ766" s="284">
        <f t="shared" si="765"/>
        <v>0</v>
      </c>
      <c r="AK766" s="284">
        <f t="shared" si="766"/>
        <v>0</v>
      </c>
      <c r="AL766" s="284">
        <f t="shared" si="767"/>
        <v>0</v>
      </c>
      <c r="AM766" s="284">
        <f t="shared" si="768"/>
        <v>0</v>
      </c>
      <c r="AN766" s="284">
        <f t="shared" si="769"/>
        <v>0</v>
      </c>
      <c r="AO766" s="284">
        <f t="shared" si="770"/>
        <v>0</v>
      </c>
      <c r="AP766" s="284">
        <f t="shared" si="771"/>
        <v>0</v>
      </c>
      <c r="AQ766" s="284">
        <f t="shared" si="772"/>
        <v>0</v>
      </c>
      <c r="AR766" s="333">
        <f t="shared" si="786"/>
        <v>16000</v>
      </c>
      <c r="AS766" s="983" t="s">
        <v>994</v>
      </c>
      <c r="AU766" s="897" t="s">
        <v>3535</v>
      </c>
      <c r="AV766" s="897" t="s">
        <v>3536</v>
      </c>
      <c r="AW766" s="940">
        <v>46058</v>
      </c>
      <c r="AX766" s="897" t="s">
        <v>3537</v>
      </c>
      <c r="AY766" s="940">
        <v>46078</v>
      </c>
      <c r="AZ766" s="897"/>
      <c r="BA766" s="989" t="s">
        <v>3538</v>
      </c>
      <c r="BB766" s="998" t="s">
        <v>995</v>
      </c>
      <c r="BC766" s="983" t="s">
        <v>3553</v>
      </c>
      <c r="BD766" s="983" t="s">
        <v>3554</v>
      </c>
      <c r="BE766" s="983" t="s">
        <v>3555</v>
      </c>
      <c r="BF766" s="997">
        <v>46101</v>
      </c>
      <c r="BH766" s="698">
        <v>5816</v>
      </c>
      <c r="BI766" s="698"/>
      <c r="BJ766" s="983"/>
      <c r="BK766" s="698"/>
      <c r="BL766" s="985"/>
      <c r="BM766" s="955"/>
      <c r="BN766" s="1022">
        <v>5816</v>
      </c>
      <c r="BO766" s="986"/>
      <c r="BP766" s="1023" t="s">
        <v>3556</v>
      </c>
      <c r="BQ766" s="957"/>
      <c r="BR766" s="957"/>
      <c r="BS766" s="886" t="s">
        <v>3557</v>
      </c>
      <c r="BT766" s="886" t="s">
        <v>1445</v>
      </c>
      <c r="BU766" s="886" t="s">
        <v>3558</v>
      </c>
      <c r="BV766" s="536" t="s">
        <v>3559</v>
      </c>
      <c r="BW766" s="530">
        <v>10081674570</v>
      </c>
      <c r="BX766" s="886">
        <v>8000</v>
      </c>
      <c r="BY766" s="629">
        <v>46106</v>
      </c>
      <c r="BZ766" s="629">
        <v>46142</v>
      </c>
      <c r="CT766" s="984">
        <v>30</v>
      </c>
      <c r="CU766" s="888">
        <f t="shared" si="787"/>
        <v>8000</v>
      </c>
      <c r="CV766" s="880">
        <v>7</v>
      </c>
      <c r="CW766" s="889">
        <f t="shared" si="788"/>
        <v>1866.6666666666667</v>
      </c>
      <c r="CX766" s="880">
        <v>30</v>
      </c>
      <c r="CY766" s="889">
        <f t="shared" si="789"/>
        <v>8000.0000000000009</v>
      </c>
      <c r="CZ766" s="889">
        <f t="shared" ref="CZ766:CZ771" si="790">CU766-CW766</f>
        <v>6133.333333333333</v>
      </c>
      <c r="DC766" s="984">
        <f t="shared" si="784"/>
        <v>30</v>
      </c>
      <c r="DD766" s="987">
        <f t="shared" si="775"/>
        <v>8000</v>
      </c>
      <c r="DE766" s="984">
        <v>30</v>
      </c>
      <c r="DF766" s="988">
        <f t="shared" si="776"/>
        <v>8000.0000000000009</v>
      </c>
      <c r="DG766" s="984">
        <v>30</v>
      </c>
      <c r="DH766" s="988">
        <f t="shared" si="777"/>
        <v>8000.0000000000009</v>
      </c>
      <c r="DJ766" s="989"/>
      <c r="DK766" s="989"/>
      <c r="DL766" s="989"/>
      <c r="DM766" s="989"/>
      <c r="DN766" s="989"/>
      <c r="DO766" s="989"/>
      <c r="DP766" s="989"/>
      <c r="DQ766" s="989"/>
      <c r="DR766" s="989"/>
      <c r="DS766" s="989"/>
      <c r="DU766" s="888">
        <f t="shared" si="785"/>
        <v>16000</v>
      </c>
      <c r="DV766" s="889">
        <f t="shared" si="758"/>
        <v>9866.6666666666679</v>
      </c>
      <c r="DW766" s="889">
        <f t="shared" si="773"/>
        <v>16000.000000000002</v>
      </c>
      <c r="DX766" s="889">
        <f t="shared" si="750"/>
        <v>6133.3333333333321</v>
      </c>
      <c r="DY766" s="889">
        <f t="shared" si="751"/>
        <v>0</v>
      </c>
      <c r="EG766" s="621"/>
    </row>
    <row r="767" spans="1:137" s="897" customFormat="1" ht="53.25" hidden="1" customHeight="1" x14ac:dyDescent="0.25">
      <c r="A767" s="891">
        <v>2026</v>
      </c>
      <c r="B767" s="891">
        <v>479</v>
      </c>
      <c r="C767" s="891" t="s">
        <v>58</v>
      </c>
      <c r="D767" s="891">
        <v>3000654</v>
      </c>
      <c r="E767" s="891">
        <v>5005023</v>
      </c>
      <c r="F767" s="891" t="s">
        <v>1003</v>
      </c>
      <c r="G767" s="891" t="s">
        <v>3543</v>
      </c>
      <c r="H767" s="891">
        <v>97</v>
      </c>
      <c r="I767" s="892" t="s">
        <v>992</v>
      </c>
      <c r="J767" s="893" t="s">
        <v>10</v>
      </c>
      <c r="K767" s="893" t="s">
        <v>60</v>
      </c>
      <c r="L767" s="891" t="str">
        <f t="shared" ref="L767:L830" si="791">+MID(M767,1,3)</f>
        <v>2.3</v>
      </c>
      <c r="M767" s="894" t="s">
        <v>62</v>
      </c>
      <c r="N767" s="894"/>
      <c r="O767" s="891" t="s">
        <v>1174</v>
      </c>
      <c r="P767" s="891" t="s">
        <v>65</v>
      </c>
      <c r="Q767" s="895">
        <v>1</v>
      </c>
      <c r="R767" s="297">
        <v>5500</v>
      </c>
      <c r="S767" s="891"/>
      <c r="T767" s="891"/>
      <c r="U767" s="284">
        <v>30</v>
      </c>
      <c r="V767" s="284">
        <v>30</v>
      </c>
      <c r="W767" s="298"/>
      <c r="X767" s="298"/>
      <c r="Y767" s="298"/>
      <c r="Z767" s="299"/>
      <c r="AA767" s="299"/>
      <c r="AB767" s="299"/>
      <c r="AC767" s="299"/>
      <c r="AD767" s="299"/>
      <c r="AE767" s="297"/>
      <c r="AF767" s="379">
        <f t="shared" si="761"/>
        <v>0</v>
      </c>
      <c r="AG767" s="284">
        <f t="shared" si="762"/>
        <v>0</v>
      </c>
      <c r="AH767" s="284">
        <f t="shared" si="763"/>
        <v>5500</v>
      </c>
      <c r="AI767" s="284">
        <f t="shared" si="764"/>
        <v>5500</v>
      </c>
      <c r="AJ767" s="284">
        <f t="shared" si="765"/>
        <v>0</v>
      </c>
      <c r="AK767" s="284">
        <f t="shared" si="766"/>
        <v>0</v>
      </c>
      <c r="AL767" s="284">
        <f t="shared" si="767"/>
        <v>0</v>
      </c>
      <c r="AM767" s="284">
        <f t="shared" si="768"/>
        <v>0</v>
      </c>
      <c r="AN767" s="284">
        <f t="shared" si="769"/>
        <v>0</v>
      </c>
      <c r="AO767" s="284">
        <f t="shared" si="770"/>
        <v>0</v>
      </c>
      <c r="AP767" s="284">
        <f t="shared" si="771"/>
        <v>0</v>
      </c>
      <c r="AQ767" s="377">
        <f t="shared" si="772"/>
        <v>0</v>
      </c>
      <c r="AR767" s="284">
        <f t="shared" si="786"/>
        <v>11000</v>
      </c>
      <c r="AS767" s="896" t="s">
        <v>994</v>
      </c>
      <c r="AU767" s="944" t="s">
        <v>3535</v>
      </c>
      <c r="AV767" s="897" t="s">
        <v>3536</v>
      </c>
      <c r="AW767" s="940">
        <v>46058</v>
      </c>
      <c r="AX767" s="897" t="s">
        <v>3537</v>
      </c>
      <c r="AY767" s="940">
        <v>46078</v>
      </c>
      <c r="AZ767" s="945"/>
      <c r="BA767" s="898" t="s">
        <v>3538</v>
      </c>
      <c r="BB767" s="899" t="s">
        <v>995</v>
      </c>
      <c r="BC767" s="897" t="s">
        <v>3539</v>
      </c>
      <c r="BD767" s="897" t="s">
        <v>3540</v>
      </c>
      <c r="BE767" s="896" t="s">
        <v>3541</v>
      </c>
      <c r="BF767" s="940">
        <v>46079</v>
      </c>
      <c r="BH767" s="687"/>
      <c r="BI767" s="687"/>
      <c r="BJ767" s="896"/>
      <c r="BK767" s="687"/>
      <c r="BL767" s="373"/>
      <c r="BM767" s="373"/>
      <c r="BN767" s="687">
        <v>2042</v>
      </c>
      <c r="BO767" s="903"/>
      <c r="BP767" s="903" t="s">
        <v>3532</v>
      </c>
      <c r="BQ767" s="903"/>
      <c r="BR767" s="903"/>
      <c r="BS767" s="336" t="s">
        <v>1175</v>
      </c>
      <c r="BT767" s="336" t="s">
        <v>1176</v>
      </c>
      <c r="BU767" s="336" t="s">
        <v>1177</v>
      </c>
      <c r="BV767" s="523" t="s">
        <v>1178</v>
      </c>
      <c r="BW767" s="523">
        <v>10430686807</v>
      </c>
      <c r="BX767" s="906">
        <v>5500</v>
      </c>
      <c r="BY767" s="940">
        <v>46082</v>
      </c>
      <c r="BZ767" s="940">
        <v>46142</v>
      </c>
      <c r="CT767" s="897">
        <v>30</v>
      </c>
      <c r="CU767" s="909">
        <f t="shared" si="787"/>
        <v>5500</v>
      </c>
      <c r="CV767" s="897">
        <v>30</v>
      </c>
      <c r="CW767" s="633">
        <f t="shared" si="788"/>
        <v>5500</v>
      </c>
      <c r="CX767" s="897">
        <v>30</v>
      </c>
      <c r="CY767" s="633">
        <f t="shared" si="789"/>
        <v>5500</v>
      </c>
      <c r="CZ767" s="633">
        <f t="shared" si="790"/>
        <v>0</v>
      </c>
      <c r="DA767" s="633">
        <f>CU767-CY767</f>
        <v>0</v>
      </c>
      <c r="DC767" s="897">
        <f t="shared" si="784"/>
        <v>30</v>
      </c>
      <c r="DD767" s="633">
        <f t="shared" si="775"/>
        <v>5500</v>
      </c>
      <c r="DE767" s="897">
        <v>30</v>
      </c>
      <c r="DF767" s="633">
        <f t="shared" si="776"/>
        <v>5500</v>
      </c>
      <c r="DG767" s="897">
        <v>30</v>
      </c>
      <c r="DH767" s="633">
        <f t="shared" si="777"/>
        <v>5500</v>
      </c>
      <c r="DJ767" s="898"/>
      <c r="DK767" s="898"/>
      <c r="DL767" s="898"/>
      <c r="DM767" s="898"/>
      <c r="DN767" s="898"/>
      <c r="DO767" s="898"/>
      <c r="DP767" s="898"/>
      <c r="DQ767" s="898"/>
      <c r="DR767" s="898"/>
      <c r="DS767" s="898"/>
      <c r="DU767" s="909">
        <f t="shared" si="785"/>
        <v>11000</v>
      </c>
      <c r="DV767" s="633">
        <f t="shared" si="758"/>
        <v>11000</v>
      </c>
      <c r="DW767" s="633">
        <f t="shared" si="773"/>
        <v>11000</v>
      </c>
      <c r="DX767" s="633">
        <f t="shared" ref="DX767:DX830" si="792">DU767-DV767</f>
        <v>0</v>
      </c>
      <c r="DY767" s="633">
        <f t="shared" ref="DY767:DY830" si="793">DU767-DW767</f>
        <v>0</v>
      </c>
      <c r="EG767" s="621"/>
    </row>
    <row r="768" spans="1:137" s="897" customFormat="1" ht="53.25" hidden="1" customHeight="1" x14ac:dyDescent="0.25">
      <c r="A768" s="891">
        <v>2026</v>
      </c>
      <c r="B768" s="891">
        <v>479</v>
      </c>
      <c r="C768" s="891" t="s">
        <v>58</v>
      </c>
      <c r="D768" s="891">
        <v>3000654</v>
      </c>
      <c r="E768" s="891">
        <v>5005023</v>
      </c>
      <c r="F768" s="891" t="s">
        <v>1003</v>
      </c>
      <c r="G768" s="891" t="s">
        <v>3543</v>
      </c>
      <c r="H768" s="891">
        <v>97</v>
      </c>
      <c r="I768" s="892" t="s">
        <v>992</v>
      </c>
      <c r="J768" s="893" t="s">
        <v>10</v>
      </c>
      <c r="K768" s="893" t="s">
        <v>60</v>
      </c>
      <c r="L768" s="891" t="str">
        <f t="shared" si="791"/>
        <v>2.3</v>
      </c>
      <c r="M768" s="894" t="s">
        <v>62</v>
      </c>
      <c r="N768" s="894"/>
      <c r="O768" s="891" t="s">
        <v>1179</v>
      </c>
      <c r="P768" s="891" t="s">
        <v>65</v>
      </c>
      <c r="Q768" s="895">
        <v>1</v>
      </c>
      <c r="R768" s="297">
        <v>6000</v>
      </c>
      <c r="S768" s="891"/>
      <c r="T768" s="891"/>
      <c r="U768" s="284">
        <v>30</v>
      </c>
      <c r="V768" s="284">
        <v>30</v>
      </c>
      <c r="W768" s="298"/>
      <c r="X768" s="298"/>
      <c r="Y768" s="298"/>
      <c r="Z768" s="299"/>
      <c r="AA768" s="299"/>
      <c r="AB768" s="299"/>
      <c r="AC768" s="299"/>
      <c r="AD768" s="299"/>
      <c r="AE768" s="297"/>
      <c r="AF768" s="379">
        <f t="shared" si="761"/>
        <v>0</v>
      </c>
      <c r="AG768" s="284">
        <f t="shared" si="762"/>
        <v>0</v>
      </c>
      <c r="AH768" s="284">
        <f t="shared" si="763"/>
        <v>6000</v>
      </c>
      <c r="AI768" s="284">
        <f t="shared" si="764"/>
        <v>6000</v>
      </c>
      <c r="AJ768" s="284">
        <f t="shared" si="765"/>
        <v>0</v>
      </c>
      <c r="AK768" s="284">
        <f t="shared" si="766"/>
        <v>0</v>
      </c>
      <c r="AL768" s="284">
        <f t="shared" si="767"/>
        <v>0</v>
      </c>
      <c r="AM768" s="284">
        <f t="shared" si="768"/>
        <v>0</v>
      </c>
      <c r="AN768" s="284">
        <f t="shared" si="769"/>
        <v>0</v>
      </c>
      <c r="AO768" s="284">
        <f t="shared" si="770"/>
        <v>0</v>
      </c>
      <c r="AP768" s="284">
        <f t="shared" si="771"/>
        <v>0</v>
      </c>
      <c r="AQ768" s="377">
        <f t="shared" si="772"/>
        <v>0</v>
      </c>
      <c r="AR768" s="284">
        <f t="shared" si="786"/>
        <v>12000</v>
      </c>
      <c r="AS768" s="896" t="s">
        <v>994</v>
      </c>
      <c r="AU768" s="944" t="s">
        <v>3535</v>
      </c>
      <c r="AV768" s="897" t="s">
        <v>3536</v>
      </c>
      <c r="AW768" s="940">
        <v>46058</v>
      </c>
      <c r="AX768" s="897" t="s">
        <v>3537</v>
      </c>
      <c r="AY768" s="940">
        <v>46078</v>
      </c>
      <c r="AZ768" s="945"/>
      <c r="BA768" s="898" t="s">
        <v>3538</v>
      </c>
      <c r="BB768" s="899" t="s">
        <v>995</v>
      </c>
      <c r="BC768" s="897" t="s">
        <v>3539</v>
      </c>
      <c r="BD768" s="897" t="s">
        <v>3540</v>
      </c>
      <c r="BE768" s="896" t="s">
        <v>3541</v>
      </c>
      <c r="BF768" s="940">
        <v>46079</v>
      </c>
      <c r="BH768" s="687"/>
      <c r="BI768" s="687"/>
      <c r="BJ768" s="896"/>
      <c r="BK768" s="687"/>
      <c r="BL768" s="373"/>
      <c r="BM768" s="373"/>
      <c r="BN768" s="687">
        <v>2043</v>
      </c>
      <c r="BO768" s="903"/>
      <c r="BP768" s="903" t="s">
        <v>3532</v>
      </c>
      <c r="BQ768" s="903"/>
      <c r="BR768" s="903"/>
      <c r="BS768" s="336" t="s">
        <v>1180</v>
      </c>
      <c r="BT768" s="336" t="s">
        <v>1181</v>
      </c>
      <c r="BU768" s="336" t="s">
        <v>1182</v>
      </c>
      <c r="BV768" s="523">
        <v>47547119</v>
      </c>
      <c r="BW768" s="523">
        <v>10475471194</v>
      </c>
      <c r="BX768" s="906">
        <v>6000</v>
      </c>
      <c r="BY768" s="907">
        <v>46082</v>
      </c>
      <c r="BZ768" s="907">
        <v>46142</v>
      </c>
      <c r="CT768" s="897">
        <v>30</v>
      </c>
      <c r="CU768" s="909">
        <f t="shared" si="787"/>
        <v>6000</v>
      </c>
      <c r="CV768" s="897">
        <v>30</v>
      </c>
      <c r="CW768" s="633">
        <f t="shared" si="788"/>
        <v>6000</v>
      </c>
      <c r="CX768" s="897">
        <v>30</v>
      </c>
      <c r="CY768" s="633">
        <f t="shared" si="789"/>
        <v>6000</v>
      </c>
      <c r="CZ768" s="633">
        <f t="shared" si="790"/>
        <v>0</v>
      </c>
      <c r="DA768" s="633">
        <f>CU768-CY768</f>
        <v>0</v>
      </c>
      <c r="DC768" s="897">
        <f t="shared" si="784"/>
        <v>30</v>
      </c>
      <c r="DD768" s="633">
        <f t="shared" ref="DD768:DD799" si="794">AI768</f>
        <v>6000</v>
      </c>
      <c r="DE768" s="897">
        <v>30</v>
      </c>
      <c r="DF768" s="633">
        <f t="shared" ref="DF768:DF799" si="795">(R768/30*DE768)*Q768</f>
        <v>6000</v>
      </c>
      <c r="DG768" s="897">
        <v>30</v>
      </c>
      <c r="DH768" s="633">
        <f t="shared" ref="DH768:DH799" si="796">(R768/30*DG768)*Q768</f>
        <v>6000</v>
      </c>
      <c r="DJ768" s="898"/>
      <c r="DK768" s="898"/>
      <c r="DL768" s="898"/>
      <c r="DM768" s="898"/>
      <c r="DN768" s="898"/>
      <c r="DO768" s="898"/>
      <c r="DP768" s="898"/>
      <c r="DQ768" s="898"/>
      <c r="DR768" s="898"/>
      <c r="DS768" s="898"/>
      <c r="DU768" s="909">
        <f t="shared" si="785"/>
        <v>12000</v>
      </c>
      <c r="DV768" s="633">
        <f t="shared" si="758"/>
        <v>12000</v>
      </c>
      <c r="DW768" s="633">
        <f t="shared" si="773"/>
        <v>12000</v>
      </c>
      <c r="DX768" s="633">
        <f t="shared" si="792"/>
        <v>0</v>
      </c>
      <c r="DY768" s="633">
        <f t="shared" si="793"/>
        <v>0</v>
      </c>
      <c r="EG768" s="621"/>
    </row>
    <row r="769" spans="1:137" s="897" customFormat="1" ht="53.25" hidden="1" customHeight="1" x14ac:dyDescent="0.25">
      <c r="A769" s="891">
        <v>2026</v>
      </c>
      <c r="B769" s="891">
        <v>479</v>
      </c>
      <c r="C769" s="891" t="s">
        <v>58</v>
      </c>
      <c r="D769" s="891">
        <v>3000654</v>
      </c>
      <c r="E769" s="891">
        <v>5005023</v>
      </c>
      <c r="F769" s="891" t="s">
        <v>1003</v>
      </c>
      <c r="G769" s="891" t="s">
        <v>3543</v>
      </c>
      <c r="H769" s="891">
        <v>97</v>
      </c>
      <c r="I769" s="892" t="s">
        <v>992</v>
      </c>
      <c r="J769" s="893" t="s">
        <v>10</v>
      </c>
      <c r="K769" s="893" t="s">
        <v>60</v>
      </c>
      <c r="L769" s="891" t="str">
        <f t="shared" si="791"/>
        <v>2.3</v>
      </c>
      <c r="M769" s="894" t="s">
        <v>62</v>
      </c>
      <c r="N769" s="894"/>
      <c r="O769" s="891" t="s">
        <v>1179</v>
      </c>
      <c r="P769" s="891" t="s">
        <v>65</v>
      </c>
      <c r="Q769" s="895">
        <v>1</v>
      </c>
      <c r="R769" s="297">
        <v>6000</v>
      </c>
      <c r="S769" s="891"/>
      <c r="T769" s="891"/>
      <c r="U769" s="284">
        <v>30</v>
      </c>
      <c r="V769" s="284">
        <v>30</v>
      </c>
      <c r="W769" s="298"/>
      <c r="X769" s="298"/>
      <c r="Y769" s="298"/>
      <c r="Z769" s="299"/>
      <c r="AA769" s="299"/>
      <c r="AB769" s="299"/>
      <c r="AC769" s="299"/>
      <c r="AD769" s="299"/>
      <c r="AE769" s="297"/>
      <c r="AF769" s="379">
        <f t="shared" si="761"/>
        <v>0</v>
      </c>
      <c r="AG769" s="284">
        <f t="shared" si="762"/>
        <v>0</v>
      </c>
      <c r="AH769" s="284">
        <f t="shared" si="763"/>
        <v>6000</v>
      </c>
      <c r="AI769" s="284">
        <f t="shared" si="764"/>
        <v>6000</v>
      </c>
      <c r="AJ769" s="284">
        <f t="shared" si="765"/>
        <v>0</v>
      </c>
      <c r="AK769" s="284">
        <f t="shared" si="766"/>
        <v>0</v>
      </c>
      <c r="AL769" s="284">
        <f t="shared" si="767"/>
        <v>0</v>
      </c>
      <c r="AM769" s="284">
        <f t="shared" si="768"/>
        <v>0</v>
      </c>
      <c r="AN769" s="284">
        <f t="shared" si="769"/>
        <v>0</v>
      </c>
      <c r="AO769" s="284">
        <f t="shared" si="770"/>
        <v>0</v>
      </c>
      <c r="AP769" s="284">
        <f t="shared" si="771"/>
        <v>0</v>
      </c>
      <c r="AQ769" s="377">
        <f t="shared" si="772"/>
        <v>0</v>
      </c>
      <c r="AR769" s="284">
        <f t="shared" si="786"/>
        <v>12000</v>
      </c>
      <c r="AS769" s="896" t="s">
        <v>994</v>
      </c>
      <c r="AU769" s="944" t="s">
        <v>3535</v>
      </c>
      <c r="AV769" s="897" t="s">
        <v>3536</v>
      </c>
      <c r="AW769" s="940">
        <v>46058</v>
      </c>
      <c r="AX769" s="897" t="s">
        <v>3537</v>
      </c>
      <c r="AY769" s="940">
        <v>46078</v>
      </c>
      <c r="AZ769" s="945"/>
      <c r="BA769" s="898" t="s">
        <v>3538</v>
      </c>
      <c r="BB769" s="899" t="s">
        <v>995</v>
      </c>
      <c r="BC769" s="897" t="s">
        <v>3539</v>
      </c>
      <c r="BD769" s="897" t="s">
        <v>3540</v>
      </c>
      <c r="BE769" s="896" t="s">
        <v>3541</v>
      </c>
      <c r="BF769" s="940">
        <v>46079</v>
      </c>
      <c r="BH769" s="687"/>
      <c r="BI769" s="687"/>
      <c r="BJ769" s="896"/>
      <c r="BK769" s="687"/>
      <c r="BL769" s="373"/>
      <c r="BM769" s="373"/>
      <c r="BN769" s="687">
        <v>5319</v>
      </c>
      <c r="BO769" s="903"/>
      <c r="BP769" s="903" t="s">
        <v>3532</v>
      </c>
      <c r="BQ769" s="903"/>
      <c r="BR769" s="903"/>
      <c r="BS769" s="990" t="s">
        <v>18</v>
      </c>
      <c r="BT769" s="990" t="s">
        <v>1284</v>
      </c>
      <c r="BU769" s="990" t="s">
        <v>3560</v>
      </c>
      <c r="BV769" s="1024">
        <v>41681836</v>
      </c>
      <c r="BW769" s="1024">
        <v>10416818369</v>
      </c>
      <c r="BX769" s="906">
        <v>6000</v>
      </c>
      <c r="BY769" s="1025">
        <v>46092</v>
      </c>
      <c r="BZ769" s="1025">
        <v>46142</v>
      </c>
      <c r="CT769" s="897">
        <v>30</v>
      </c>
      <c r="CU769" s="909">
        <f t="shared" si="787"/>
        <v>6000</v>
      </c>
      <c r="CV769" s="897">
        <v>21</v>
      </c>
      <c r="CW769" s="633">
        <f t="shared" si="788"/>
        <v>4200</v>
      </c>
      <c r="CX769" s="897">
        <v>21</v>
      </c>
      <c r="CY769" s="633">
        <f t="shared" si="789"/>
        <v>4200</v>
      </c>
      <c r="CZ769" s="633">
        <f t="shared" si="790"/>
        <v>1800</v>
      </c>
      <c r="DC769" s="897">
        <f t="shared" si="784"/>
        <v>30</v>
      </c>
      <c r="DD769" s="633">
        <f t="shared" si="794"/>
        <v>6000</v>
      </c>
      <c r="DE769" s="897">
        <v>30</v>
      </c>
      <c r="DF769" s="633">
        <f t="shared" si="795"/>
        <v>6000</v>
      </c>
      <c r="DG769" s="897">
        <v>30</v>
      </c>
      <c r="DH769" s="633">
        <f t="shared" si="796"/>
        <v>6000</v>
      </c>
      <c r="DJ769" s="898"/>
      <c r="DK769" s="898"/>
      <c r="DL769" s="898"/>
      <c r="DM769" s="898"/>
      <c r="DN769" s="898"/>
      <c r="DO769" s="898"/>
      <c r="DP769" s="898"/>
      <c r="DQ769" s="898"/>
      <c r="DR769" s="898"/>
      <c r="DS769" s="898"/>
      <c r="DU769" s="909">
        <f t="shared" si="785"/>
        <v>12000</v>
      </c>
      <c r="DV769" s="633">
        <f t="shared" si="758"/>
        <v>10200</v>
      </c>
      <c r="DW769" s="633">
        <f t="shared" si="773"/>
        <v>10200</v>
      </c>
      <c r="DX769" s="633">
        <f t="shared" si="792"/>
        <v>1800</v>
      </c>
      <c r="DY769" s="633">
        <f t="shared" si="793"/>
        <v>1800</v>
      </c>
      <c r="EC769" s="897" t="s">
        <v>3561</v>
      </c>
      <c r="EG769" s="621"/>
    </row>
    <row r="770" spans="1:137" s="1995" customFormat="1" ht="53.25" hidden="1" customHeight="1" x14ac:dyDescent="0.25">
      <c r="A770" s="1979">
        <v>2026</v>
      </c>
      <c r="B770" s="891">
        <v>479</v>
      </c>
      <c r="C770" s="891" t="s">
        <v>58</v>
      </c>
      <c r="D770" s="891">
        <v>3000654</v>
      </c>
      <c r="E770" s="891">
        <v>5005023</v>
      </c>
      <c r="F770" s="891" t="s">
        <v>990</v>
      </c>
      <c r="G770" s="1979" t="s">
        <v>991</v>
      </c>
      <c r="H770" s="1979">
        <v>94</v>
      </c>
      <c r="I770" s="892" t="s">
        <v>992</v>
      </c>
      <c r="J770" s="893" t="s">
        <v>10</v>
      </c>
      <c r="K770" s="893" t="s">
        <v>60</v>
      </c>
      <c r="L770" s="891" t="str">
        <f t="shared" si="791"/>
        <v>2.3</v>
      </c>
      <c r="M770" s="1981" t="s">
        <v>62</v>
      </c>
      <c r="N770" s="894"/>
      <c r="O770" s="1979" t="s">
        <v>1186</v>
      </c>
      <c r="P770" s="1979" t="s">
        <v>65</v>
      </c>
      <c r="Q770" s="1983">
        <v>1</v>
      </c>
      <c r="R770" s="1984">
        <v>6000</v>
      </c>
      <c r="S770" s="1979"/>
      <c r="T770" s="1979"/>
      <c r="U770" s="1985">
        <v>15</v>
      </c>
      <c r="V770" s="1979"/>
      <c r="W770" s="1986"/>
      <c r="X770" s="298"/>
      <c r="Y770" s="298"/>
      <c r="Z770" s="299"/>
      <c r="AA770" s="299"/>
      <c r="AB770" s="299"/>
      <c r="AC770" s="299"/>
      <c r="AD770" s="299"/>
      <c r="AE770" s="1984"/>
      <c r="AF770" s="379">
        <f t="shared" si="761"/>
        <v>0</v>
      </c>
      <c r="AG770" s="284">
        <f t="shared" si="762"/>
        <v>0</v>
      </c>
      <c r="AH770" s="284">
        <f t="shared" si="763"/>
        <v>3000</v>
      </c>
      <c r="AI770" s="284">
        <f t="shared" si="764"/>
        <v>0</v>
      </c>
      <c r="AJ770" s="284">
        <f t="shared" si="765"/>
        <v>0</v>
      </c>
      <c r="AK770" s="284">
        <f t="shared" si="766"/>
        <v>0</v>
      </c>
      <c r="AL770" s="284">
        <f t="shared" si="767"/>
        <v>0</v>
      </c>
      <c r="AM770" s="284">
        <f t="shared" si="768"/>
        <v>0</v>
      </c>
      <c r="AN770" s="284">
        <f t="shared" si="769"/>
        <v>0</v>
      </c>
      <c r="AO770" s="284">
        <f t="shared" si="770"/>
        <v>0</v>
      </c>
      <c r="AP770" s="284">
        <f t="shared" si="771"/>
        <v>0</v>
      </c>
      <c r="AQ770" s="377">
        <f t="shared" si="772"/>
        <v>0</v>
      </c>
      <c r="AR770" s="1985">
        <f t="shared" si="786"/>
        <v>3000</v>
      </c>
      <c r="AS770" s="1990" t="s">
        <v>994</v>
      </c>
      <c r="AT770" s="897"/>
      <c r="AU770" s="944" t="s">
        <v>3535</v>
      </c>
      <c r="AV770" s="897" t="s">
        <v>3536</v>
      </c>
      <c r="AW770" s="940">
        <v>46058</v>
      </c>
      <c r="AX770" s="897" t="s">
        <v>3537</v>
      </c>
      <c r="AY770" s="940">
        <v>46078</v>
      </c>
      <c r="AZ770" s="945"/>
      <c r="BA770" s="898" t="s">
        <v>3538</v>
      </c>
      <c r="BB770" s="1992" t="s">
        <v>995</v>
      </c>
      <c r="BC770" s="897" t="s">
        <v>3539</v>
      </c>
      <c r="BD770" s="897" t="s">
        <v>3540</v>
      </c>
      <c r="BE770" s="896" t="s">
        <v>3541</v>
      </c>
      <c r="BF770" s="940">
        <v>46079</v>
      </c>
      <c r="BG770" s="897"/>
      <c r="BH770" s="687"/>
      <c r="BI770" s="687"/>
      <c r="BJ770" s="896"/>
      <c r="BK770" s="687"/>
      <c r="BL770" s="373"/>
      <c r="BM770" s="373"/>
      <c r="BN770" s="687">
        <v>3350</v>
      </c>
      <c r="BO770" s="903"/>
      <c r="BP770" s="903" t="s">
        <v>3532</v>
      </c>
      <c r="BQ770" s="2135"/>
      <c r="BR770" s="2135"/>
      <c r="BS770" s="2064" t="s">
        <v>3465</v>
      </c>
      <c r="BT770" s="336" t="s">
        <v>3466</v>
      </c>
      <c r="BU770" s="336" t="s">
        <v>3467</v>
      </c>
      <c r="BV770" s="943">
        <v>70443940</v>
      </c>
      <c r="BW770" s="943">
        <v>10704439402</v>
      </c>
      <c r="BX770" s="906">
        <v>6000</v>
      </c>
      <c r="BY770" s="940">
        <v>46082</v>
      </c>
      <c r="BZ770" s="940">
        <v>46096</v>
      </c>
      <c r="CA770" s="897"/>
      <c r="CB770" s="897"/>
      <c r="CC770" s="897"/>
      <c r="CD770" s="897"/>
      <c r="CE770" s="897"/>
      <c r="CF770" s="897"/>
      <c r="CG770" s="897"/>
      <c r="CH770" s="897"/>
      <c r="CI770" s="897"/>
      <c r="CJ770" s="897"/>
      <c r="CK770" s="897"/>
      <c r="CL770" s="897"/>
      <c r="CM770" s="897"/>
      <c r="CN770" s="897"/>
      <c r="CO770" s="897"/>
      <c r="CP770" s="897"/>
      <c r="CQ770" s="897"/>
      <c r="CR770" s="897"/>
      <c r="CS770" s="897"/>
      <c r="CT770" s="897">
        <v>15</v>
      </c>
      <c r="CU770" s="909">
        <f t="shared" si="787"/>
        <v>3000</v>
      </c>
      <c r="CV770" s="897">
        <v>15</v>
      </c>
      <c r="CW770" s="633">
        <f t="shared" si="788"/>
        <v>3000</v>
      </c>
      <c r="CX770" s="897">
        <v>15</v>
      </c>
      <c r="CY770" s="633">
        <f t="shared" si="789"/>
        <v>3000</v>
      </c>
      <c r="CZ770" s="633">
        <f t="shared" si="790"/>
        <v>0</v>
      </c>
      <c r="DA770" s="633">
        <f>CU770-CY770</f>
        <v>0</v>
      </c>
      <c r="DB770" s="897"/>
      <c r="DC770" s="897">
        <f t="shared" si="784"/>
        <v>0</v>
      </c>
      <c r="DD770" s="909">
        <f t="shared" si="794"/>
        <v>0</v>
      </c>
      <c r="DE770" s="897"/>
      <c r="DF770" s="633">
        <f t="shared" si="795"/>
        <v>0</v>
      </c>
      <c r="DG770" s="897"/>
      <c r="DH770" s="633">
        <f t="shared" si="796"/>
        <v>0</v>
      </c>
      <c r="DI770" s="897"/>
      <c r="DJ770" s="898"/>
      <c r="DK770" s="898"/>
      <c r="DL770" s="898"/>
      <c r="DM770" s="898"/>
      <c r="DN770" s="898"/>
      <c r="DO770" s="898"/>
      <c r="DP770" s="898"/>
      <c r="DQ770" s="898"/>
      <c r="DR770" s="898"/>
      <c r="DS770" s="898"/>
      <c r="DU770" s="1996">
        <f t="shared" si="785"/>
        <v>3000</v>
      </c>
      <c r="DV770" s="1997">
        <f t="shared" si="758"/>
        <v>3000</v>
      </c>
      <c r="DW770" s="1997">
        <f t="shared" si="773"/>
        <v>3000</v>
      </c>
      <c r="DX770" s="1997">
        <f t="shared" si="792"/>
        <v>0</v>
      </c>
      <c r="DY770" s="1997">
        <f t="shared" si="793"/>
        <v>0</v>
      </c>
      <c r="EG770" s="1946"/>
    </row>
    <row r="771" spans="1:137" s="1995" customFormat="1" ht="53.25" hidden="1" customHeight="1" x14ac:dyDescent="0.25">
      <c r="A771" s="1979">
        <v>2026</v>
      </c>
      <c r="B771" s="891">
        <v>479</v>
      </c>
      <c r="C771" s="891" t="s">
        <v>58</v>
      </c>
      <c r="D771" s="891">
        <v>3000654</v>
      </c>
      <c r="E771" s="891">
        <v>5005023</v>
      </c>
      <c r="F771" s="891" t="s">
        <v>1003</v>
      </c>
      <c r="G771" s="1979" t="s">
        <v>991</v>
      </c>
      <c r="H771" s="1979">
        <v>94</v>
      </c>
      <c r="I771" s="892" t="s">
        <v>992</v>
      </c>
      <c r="J771" s="893" t="s">
        <v>10</v>
      </c>
      <c r="K771" s="893" t="s">
        <v>60</v>
      </c>
      <c r="L771" s="891" t="str">
        <f t="shared" si="791"/>
        <v>2.3</v>
      </c>
      <c r="M771" s="1981" t="s">
        <v>62</v>
      </c>
      <c r="N771" s="894"/>
      <c r="O771" s="1979" t="s">
        <v>1186</v>
      </c>
      <c r="P771" s="1979" t="s">
        <v>65</v>
      </c>
      <c r="Q771" s="1983">
        <v>1</v>
      </c>
      <c r="R771" s="1984">
        <v>6000</v>
      </c>
      <c r="S771" s="1979"/>
      <c r="T771" s="1979"/>
      <c r="U771" s="1985">
        <v>15</v>
      </c>
      <c r="V771" s="1979">
        <v>0</v>
      </c>
      <c r="W771" s="1986"/>
      <c r="X771" s="298"/>
      <c r="Y771" s="298"/>
      <c r="Z771" s="299"/>
      <c r="AA771" s="299"/>
      <c r="AB771" s="299"/>
      <c r="AC771" s="299"/>
      <c r="AD771" s="299"/>
      <c r="AE771" s="1984"/>
      <c r="AF771" s="379">
        <f t="shared" si="761"/>
        <v>0</v>
      </c>
      <c r="AG771" s="284">
        <f t="shared" si="762"/>
        <v>0</v>
      </c>
      <c r="AH771" s="284">
        <f t="shared" si="763"/>
        <v>3000</v>
      </c>
      <c r="AI771" s="284">
        <f t="shared" si="764"/>
        <v>0</v>
      </c>
      <c r="AJ771" s="284">
        <f t="shared" si="765"/>
        <v>0</v>
      </c>
      <c r="AK771" s="284">
        <f t="shared" si="766"/>
        <v>0</v>
      </c>
      <c r="AL771" s="284">
        <f t="shared" si="767"/>
        <v>0</v>
      </c>
      <c r="AM771" s="284">
        <f t="shared" si="768"/>
        <v>0</v>
      </c>
      <c r="AN771" s="284">
        <f t="shared" si="769"/>
        <v>0</v>
      </c>
      <c r="AO771" s="284">
        <f t="shared" si="770"/>
        <v>0</v>
      </c>
      <c r="AP771" s="284">
        <f t="shared" si="771"/>
        <v>0</v>
      </c>
      <c r="AQ771" s="377">
        <f t="shared" si="772"/>
        <v>0</v>
      </c>
      <c r="AR771" s="1985">
        <f t="shared" si="786"/>
        <v>3000</v>
      </c>
      <c r="AS771" s="1990" t="s">
        <v>994</v>
      </c>
      <c r="AT771" s="897"/>
      <c r="AU771" s="944" t="s">
        <v>3535</v>
      </c>
      <c r="AV771" s="897" t="s">
        <v>3536</v>
      </c>
      <c r="AW771" s="940">
        <v>46058</v>
      </c>
      <c r="AX771" s="897" t="s">
        <v>3537</v>
      </c>
      <c r="AY771" s="940">
        <v>46078</v>
      </c>
      <c r="AZ771" s="945"/>
      <c r="BA771" s="898" t="s">
        <v>3538</v>
      </c>
      <c r="BB771" s="1992" t="s">
        <v>995</v>
      </c>
      <c r="BC771" s="897" t="s">
        <v>3539</v>
      </c>
      <c r="BD771" s="897" t="s">
        <v>3540</v>
      </c>
      <c r="BE771" s="896" t="s">
        <v>3541</v>
      </c>
      <c r="BF771" s="1026">
        <v>46079</v>
      </c>
      <c r="BG771" s="897"/>
      <c r="BH771" s="687"/>
      <c r="BI771" s="687"/>
      <c r="BJ771" s="896"/>
      <c r="BK771" s="687"/>
      <c r="BL771" s="373"/>
      <c r="BM771" s="373"/>
      <c r="BN771" s="687">
        <v>3033</v>
      </c>
      <c r="BO771" s="903"/>
      <c r="BP771" s="903" t="s">
        <v>3532</v>
      </c>
      <c r="BQ771" s="2135"/>
      <c r="BR771" s="2135"/>
      <c r="BS771" s="2064" t="s">
        <v>1187</v>
      </c>
      <c r="BT771" s="336" t="s">
        <v>1188</v>
      </c>
      <c r="BU771" s="336" t="s">
        <v>1189</v>
      </c>
      <c r="BV771" s="523">
        <v>73827602</v>
      </c>
      <c r="BW771" s="523">
        <v>10738276022</v>
      </c>
      <c r="BX771" s="906">
        <v>6000</v>
      </c>
      <c r="BY771" s="940">
        <v>46082</v>
      </c>
      <c r="BZ771" s="940">
        <v>46096</v>
      </c>
      <c r="CA771" s="897"/>
      <c r="CB771" s="897"/>
      <c r="CC771" s="897"/>
      <c r="CD771" s="897"/>
      <c r="CE771" s="897"/>
      <c r="CF771" s="897"/>
      <c r="CG771" s="897"/>
      <c r="CH771" s="897"/>
      <c r="CI771" s="897"/>
      <c r="CJ771" s="897"/>
      <c r="CK771" s="897"/>
      <c r="CL771" s="897"/>
      <c r="CM771" s="897"/>
      <c r="CN771" s="897"/>
      <c r="CO771" s="897"/>
      <c r="CP771" s="897"/>
      <c r="CQ771" s="897"/>
      <c r="CR771" s="897"/>
      <c r="CS771" s="897"/>
      <c r="CT771" s="897">
        <v>15</v>
      </c>
      <c r="CU771" s="909">
        <f t="shared" si="787"/>
        <v>3000</v>
      </c>
      <c r="CV771" s="897">
        <v>15</v>
      </c>
      <c r="CW771" s="633">
        <f t="shared" si="788"/>
        <v>3000</v>
      </c>
      <c r="CX771" s="897">
        <v>15</v>
      </c>
      <c r="CY771" s="633">
        <f t="shared" si="789"/>
        <v>3000</v>
      </c>
      <c r="CZ771" s="633">
        <f t="shared" si="790"/>
        <v>0</v>
      </c>
      <c r="DA771" s="633">
        <f>CU771-CY771</f>
        <v>0</v>
      </c>
      <c r="DB771" s="897"/>
      <c r="DC771" s="897">
        <f t="shared" si="784"/>
        <v>0</v>
      </c>
      <c r="DD771" s="909">
        <f t="shared" si="794"/>
        <v>0</v>
      </c>
      <c r="DE771" s="897"/>
      <c r="DF771" s="633">
        <f t="shared" si="795"/>
        <v>0</v>
      </c>
      <c r="DG771" s="897"/>
      <c r="DH771" s="633">
        <f t="shared" si="796"/>
        <v>0</v>
      </c>
      <c r="DI771" s="897"/>
      <c r="DJ771" s="898"/>
      <c r="DK771" s="898"/>
      <c r="DL771" s="898"/>
      <c r="DM771" s="898"/>
      <c r="DN771" s="898"/>
      <c r="DO771" s="898"/>
      <c r="DP771" s="898"/>
      <c r="DQ771" s="898"/>
      <c r="DR771" s="898"/>
      <c r="DS771" s="898"/>
      <c r="DU771" s="1996">
        <f t="shared" si="785"/>
        <v>3000</v>
      </c>
      <c r="DV771" s="1997">
        <f t="shared" si="758"/>
        <v>3000</v>
      </c>
      <c r="DW771" s="1997">
        <f t="shared" si="773"/>
        <v>3000</v>
      </c>
      <c r="DX771" s="1997">
        <f t="shared" si="792"/>
        <v>0</v>
      </c>
      <c r="DY771" s="1997">
        <f t="shared" si="793"/>
        <v>0</v>
      </c>
      <c r="EG771" s="1946"/>
    </row>
    <row r="772" spans="1:137" s="897" customFormat="1" ht="53.25" hidden="1" customHeight="1" x14ac:dyDescent="0.25">
      <c r="A772" s="891">
        <v>2026</v>
      </c>
      <c r="B772" s="891">
        <v>479</v>
      </c>
      <c r="C772" s="891" t="s">
        <v>58</v>
      </c>
      <c r="D772" s="891">
        <v>3000654</v>
      </c>
      <c r="E772" s="891">
        <v>5005023</v>
      </c>
      <c r="F772" s="891" t="s">
        <v>1003</v>
      </c>
      <c r="G772" s="891" t="s">
        <v>3543</v>
      </c>
      <c r="H772" s="891">
        <v>97</v>
      </c>
      <c r="I772" s="892" t="s">
        <v>992</v>
      </c>
      <c r="J772" s="893" t="s">
        <v>10</v>
      </c>
      <c r="K772" s="893" t="s">
        <v>60</v>
      </c>
      <c r="L772" s="891" t="str">
        <f t="shared" si="791"/>
        <v>2.3</v>
      </c>
      <c r="M772" s="894" t="s">
        <v>62</v>
      </c>
      <c r="N772" s="894"/>
      <c r="O772" s="891" t="s">
        <v>3562</v>
      </c>
      <c r="P772" s="891" t="s">
        <v>65</v>
      </c>
      <c r="Q772" s="895">
        <v>1</v>
      </c>
      <c r="R772" s="297">
        <v>6000</v>
      </c>
      <c r="S772" s="891"/>
      <c r="T772" s="891"/>
      <c r="U772" s="284"/>
      <c r="V772" s="891"/>
      <c r="W772" s="298"/>
      <c r="X772" s="298"/>
      <c r="Y772" s="298"/>
      <c r="Z772" s="299"/>
      <c r="AA772" s="299"/>
      <c r="AB772" s="299"/>
      <c r="AC772" s="299"/>
      <c r="AD772" s="299"/>
      <c r="AE772" s="297"/>
      <c r="AF772" s="379"/>
      <c r="AG772" s="284"/>
      <c r="AH772" s="284">
        <v>6000</v>
      </c>
      <c r="AI772" s="284">
        <v>6000</v>
      </c>
      <c r="AJ772" s="284"/>
      <c r="AK772" s="284"/>
      <c r="AL772" s="284"/>
      <c r="AM772" s="284"/>
      <c r="AN772" s="284"/>
      <c r="AO772" s="284"/>
      <c r="AP772" s="284"/>
      <c r="AQ772" s="377"/>
      <c r="AR772" s="284"/>
      <c r="AS772" s="896" t="s">
        <v>994</v>
      </c>
      <c r="AU772" s="944"/>
      <c r="AW772" s="940"/>
      <c r="AY772" s="940"/>
      <c r="AZ772" s="945"/>
      <c r="BA772" s="898"/>
      <c r="BB772" s="614" t="s">
        <v>1018</v>
      </c>
      <c r="BE772" s="896"/>
      <c r="BF772" s="940"/>
      <c r="BH772" s="687"/>
      <c r="BI772" s="687"/>
      <c r="BJ772" s="896"/>
      <c r="BK772" s="687"/>
      <c r="BL772" s="373"/>
      <c r="BM772" s="373"/>
      <c r="BN772" s="687"/>
      <c r="BO772" s="903"/>
      <c r="BP772" s="903"/>
      <c r="BQ772" s="903"/>
      <c r="BR772" s="903"/>
      <c r="BS772" s="336"/>
      <c r="BT772" s="336"/>
      <c r="BU772" s="336"/>
      <c r="BV772" s="524"/>
      <c r="BW772" s="523"/>
      <c r="BX772" s="906"/>
      <c r="BY772" s="940"/>
      <c r="BZ772" s="940"/>
      <c r="CT772" s="897">
        <v>30</v>
      </c>
      <c r="CU772" s="946">
        <v>6000</v>
      </c>
      <c r="CV772" s="897">
        <v>29</v>
      </c>
      <c r="CW772" s="946">
        <v>5800</v>
      </c>
      <c r="CX772" s="897">
        <v>29</v>
      </c>
      <c r="CY772" s="946">
        <v>5800</v>
      </c>
      <c r="DC772" s="897">
        <v>30</v>
      </c>
      <c r="DD772" s="909">
        <f t="shared" si="794"/>
        <v>6000</v>
      </c>
      <c r="DE772" s="897">
        <v>30</v>
      </c>
      <c r="DF772" s="633">
        <f t="shared" si="795"/>
        <v>6000</v>
      </c>
      <c r="DG772" s="897">
        <v>30</v>
      </c>
      <c r="DH772" s="633">
        <f t="shared" si="796"/>
        <v>6000</v>
      </c>
      <c r="DJ772" s="898"/>
      <c r="DK772" s="898"/>
      <c r="DL772" s="898"/>
      <c r="DM772" s="898"/>
      <c r="DN772" s="898"/>
      <c r="DO772" s="898"/>
      <c r="DP772" s="898"/>
      <c r="DQ772" s="898"/>
      <c r="DR772" s="898"/>
      <c r="DS772" s="898"/>
      <c r="DU772" s="909">
        <f t="shared" si="785"/>
        <v>0</v>
      </c>
      <c r="DV772" s="633">
        <f t="shared" si="758"/>
        <v>11800</v>
      </c>
      <c r="DW772" s="633">
        <f t="shared" si="773"/>
        <v>11800</v>
      </c>
      <c r="DX772" s="633">
        <f t="shared" si="792"/>
        <v>-11800</v>
      </c>
      <c r="DY772" s="633">
        <f t="shared" si="793"/>
        <v>-11800</v>
      </c>
      <c r="EG772" s="621"/>
    </row>
    <row r="773" spans="1:137" s="897" customFormat="1" ht="53.25" hidden="1" customHeight="1" x14ac:dyDescent="0.25">
      <c r="A773" s="891">
        <v>2026</v>
      </c>
      <c r="B773" s="891">
        <v>479</v>
      </c>
      <c r="C773" s="891" t="s">
        <v>58</v>
      </c>
      <c r="D773" s="891">
        <v>3000654</v>
      </c>
      <c r="E773" s="891">
        <v>5005023</v>
      </c>
      <c r="F773" s="891" t="s">
        <v>1003</v>
      </c>
      <c r="G773" s="891" t="s">
        <v>3543</v>
      </c>
      <c r="H773" s="891">
        <v>97</v>
      </c>
      <c r="I773" s="892" t="s">
        <v>992</v>
      </c>
      <c r="J773" s="893" t="s">
        <v>10</v>
      </c>
      <c r="K773" s="893" t="s">
        <v>60</v>
      </c>
      <c r="L773" s="891" t="str">
        <f t="shared" si="791"/>
        <v>2.3</v>
      </c>
      <c r="M773" s="894" t="s">
        <v>62</v>
      </c>
      <c r="N773" s="894"/>
      <c r="O773" s="1027" t="s">
        <v>3563</v>
      </c>
      <c r="P773" s="891" t="s">
        <v>65</v>
      </c>
      <c r="Q773" s="895">
        <v>1</v>
      </c>
      <c r="R773" s="297">
        <v>6000</v>
      </c>
      <c r="S773" s="891"/>
      <c r="T773" s="891"/>
      <c r="U773" s="284">
        <v>30</v>
      </c>
      <c r="V773" s="284">
        <v>30</v>
      </c>
      <c r="W773" s="298"/>
      <c r="X773" s="298"/>
      <c r="Y773" s="298"/>
      <c r="Z773" s="299"/>
      <c r="AA773" s="299"/>
      <c r="AB773" s="299"/>
      <c r="AC773" s="299"/>
      <c r="AD773" s="299"/>
      <c r="AE773" s="297"/>
      <c r="AF773" s="379">
        <f t="shared" ref="AF773:AF804" si="797">+$R773*(S773/30)*$Q773</f>
        <v>0</v>
      </c>
      <c r="AG773" s="284">
        <f t="shared" ref="AG773:AG804" si="798">+$R773*(T773/30)*$Q773</f>
        <v>0</v>
      </c>
      <c r="AH773" s="284">
        <f t="shared" ref="AH773:AH804" si="799">+$R773*(U773/30)*$Q773</f>
        <v>6000</v>
      </c>
      <c r="AI773" s="284">
        <f t="shared" ref="AI773:AI804" si="800">+$R773*(V773/30)*$Q773</f>
        <v>6000</v>
      </c>
      <c r="AJ773" s="284">
        <f t="shared" ref="AJ773:AJ804" si="801">+$R773*(W773/30)*$Q773</f>
        <v>0</v>
      </c>
      <c r="AK773" s="284">
        <f t="shared" ref="AK773:AK804" si="802">+$R773*(X773/30)*$Q773</f>
        <v>0</v>
      </c>
      <c r="AL773" s="284">
        <f t="shared" ref="AL773:AL804" si="803">+$R773*(Y773/30)*$Q773</f>
        <v>0</v>
      </c>
      <c r="AM773" s="284">
        <f t="shared" ref="AM773:AM804" si="804">+$R773*(Z773/30)*$Q773</f>
        <v>0</v>
      </c>
      <c r="AN773" s="284">
        <f t="shared" ref="AN773:AN804" si="805">+$R773*(AA773/30)*$Q773</f>
        <v>0</v>
      </c>
      <c r="AO773" s="284">
        <f t="shared" ref="AO773:AO804" si="806">+$R773*(AB773/30)*$Q773</f>
        <v>0</v>
      </c>
      <c r="AP773" s="284">
        <f t="shared" ref="AP773:AP804" si="807">+$R773*(AC773/30)*$Q773</f>
        <v>0</v>
      </c>
      <c r="AQ773" s="377">
        <f t="shared" ref="AQ773:AQ804" si="808">+$R773*(AD773/30)*$Q773</f>
        <v>0</v>
      </c>
      <c r="AR773" s="284">
        <f t="shared" ref="AR773:AR804" si="809">+ROUNDUP(SUM(AF773:AQ773),0)</f>
        <v>12000</v>
      </c>
      <c r="AS773" s="896" t="s">
        <v>994</v>
      </c>
      <c r="AU773" s="944" t="s">
        <v>3535</v>
      </c>
      <c r="AV773" s="897" t="s">
        <v>3536</v>
      </c>
      <c r="AW773" s="940">
        <v>46058</v>
      </c>
      <c r="AX773" s="897" t="s">
        <v>3537</v>
      </c>
      <c r="AY773" s="940">
        <v>46078</v>
      </c>
      <c r="AZ773" s="945"/>
      <c r="BA773" s="898" t="s">
        <v>3564</v>
      </c>
      <c r="BB773" s="899" t="s">
        <v>995</v>
      </c>
      <c r="BC773" s="896" t="s">
        <v>3565</v>
      </c>
      <c r="BD773" s="896" t="s">
        <v>3566</v>
      </c>
      <c r="BE773" s="896" t="s">
        <v>3567</v>
      </c>
      <c r="BF773" s="907">
        <v>46080</v>
      </c>
      <c r="BH773" s="687"/>
      <c r="BI773" s="687"/>
      <c r="BJ773" s="896"/>
      <c r="BK773" s="687"/>
      <c r="BL773" s="373"/>
      <c r="BM773" s="373"/>
      <c r="BN773" s="687">
        <v>5057</v>
      </c>
      <c r="BO773" s="903"/>
      <c r="BP773" s="903" t="s">
        <v>3532</v>
      </c>
      <c r="BQ773" s="903"/>
      <c r="BR773" s="903"/>
      <c r="BS773" s="336" t="s">
        <v>1523</v>
      </c>
      <c r="BT773" s="336" t="s">
        <v>2796</v>
      </c>
      <c r="BU773" s="336" t="s">
        <v>3568</v>
      </c>
      <c r="BV773" s="524">
        <v>76636482</v>
      </c>
      <c r="BW773" s="523">
        <v>10766364824</v>
      </c>
      <c r="BX773" s="906">
        <v>6000</v>
      </c>
      <c r="BY773" s="940">
        <v>46084</v>
      </c>
      <c r="BZ773" s="940">
        <v>46142</v>
      </c>
      <c r="CT773" s="897">
        <v>30</v>
      </c>
      <c r="CU773" s="946">
        <v>6000</v>
      </c>
      <c r="CV773" s="897">
        <v>29</v>
      </c>
      <c r="CW773" s="946">
        <v>5800</v>
      </c>
      <c r="CX773" s="897">
        <v>29</v>
      </c>
      <c r="CY773" s="946">
        <v>5800</v>
      </c>
      <c r="DC773" s="897">
        <f t="shared" ref="DC773:DC784" si="810">V773</f>
        <v>30</v>
      </c>
      <c r="DD773" s="909">
        <f t="shared" si="794"/>
        <v>6000</v>
      </c>
      <c r="DE773" s="897">
        <v>30</v>
      </c>
      <c r="DF773" s="633">
        <f t="shared" si="795"/>
        <v>6000</v>
      </c>
      <c r="DG773" s="897">
        <v>30</v>
      </c>
      <c r="DH773" s="633">
        <f t="shared" si="796"/>
        <v>6000</v>
      </c>
      <c r="DJ773" s="898"/>
      <c r="DK773" s="898"/>
      <c r="DL773" s="898"/>
      <c r="DM773" s="898"/>
      <c r="DN773" s="898"/>
      <c r="DO773" s="898"/>
      <c r="DP773" s="898"/>
      <c r="DQ773" s="898"/>
      <c r="DR773" s="898"/>
      <c r="DS773" s="898"/>
      <c r="DU773" s="909">
        <f t="shared" si="785"/>
        <v>12000</v>
      </c>
      <c r="DV773" s="633">
        <f t="shared" si="758"/>
        <v>11800</v>
      </c>
      <c r="DW773" s="633">
        <f t="shared" si="773"/>
        <v>11800</v>
      </c>
      <c r="DX773" s="633">
        <f t="shared" si="792"/>
        <v>200</v>
      </c>
      <c r="DY773" s="633">
        <f t="shared" si="793"/>
        <v>200</v>
      </c>
      <c r="EG773" s="621"/>
    </row>
    <row r="774" spans="1:137" s="897" customFormat="1" ht="53.25" hidden="1" customHeight="1" x14ac:dyDescent="0.25">
      <c r="A774" s="891">
        <v>2026</v>
      </c>
      <c r="B774" s="891">
        <v>479</v>
      </c>
      <c r="C774" s="891" t="s">
        <v>58</v>
      </c>
      <c r="D774" s="891">
        <v>3000654</v>
      </c>
      <c r="E774" s="891">
        <v>5005023</v>
      </c>
      <c r="F774" s="891" t="s">
        <v>1003</v>
      </c>
      <c r="G774" s="891" t="s">
        <v>3543</v>
      </c>
      <c r="H774" s="891">
        <v>97</v>
      </c>
      <c r="I774" s="892" t="s">
        <v>992</v>
      </c>
      <c r="J774" s="893" t="s">
        <v>10</v>
      </c>
      <c r="K774" s="893" t="s">
        <v>60</v>
      </c>
      <c r="L774" s="891" t="str">
        <f t="shared" si="791"/>
        <v>2.3</v>
      </c>
      <c r="M774" s="894" t="s">
        <v>62</v>
      </c>
      <c r="N774" s="894"/>
      <c r="O774" s="891" t="s">
        <v>1191</v>
      </c>
      <c r="P774" s="891" t="s">
        <v>65</v>
      </c>
      <c r="Q774" s="895">
        <v>1</v>
      </c>
      <c r="R774" s="297">
        <v>6000</v>
      </c>
      <c r="S774" s="891"/>
      <c r="T774" s="891"/>
      <c r="U774" s="284">
        <v>30</v>
      </c>
      <c r="V774" s="284">
        <v>30</v>
      </c>
      <c r="W774" s="298"/>
      <c r="X774" s="298"/>
      <c r="Y774" s="298"/>
      <c r="Z774" s="299"/>
      <c r="AA774" s="299"/>
      <c r="AB774" s="299"/>
      <c r="AC774" s="299"/>
      <c r="AD774" s="299"/>
      <c r="AE774" s="297"/>
      <c r="AF774" s="379">
        <f t="shared" si="797"/>
        <v>0</v>
      </c>
      <c r="AG774" s="284">
        <f t="shared" si="798"/>
        <v>0</v>
      </c>
      <c r="AH774" s="284">
        <f t="shared" si="799"/>
        <v>6000</v>
      </c>
      <c r="AI774" s="284">
        <f t="shared" si="800"/>
        <v>6000</v>
      </c>
      <c r="AJ774" s="284">
        <f t="shared" si="801"/>
        <v>0</v>
      </c>
      <c r="AK774" s="284">
        <f t="shared" si="802"/>
        <v>0</v>
      </c>
      <c r="AL774" s="284">
        <f t="shared" si="803"/>
        <v>0</v>
      </c>
      <c r="AM774" s="284">
        <f t="shared" si="804"/>
        <v>0</v>
      </c>
      <c r="AN774" s="284">
        <f t="shared" si="805"/>
        <v>0</v>
      </c>
      <c r="AO774" s="284">
        <f t="shared" si="806"/>
        <v>0</v>
      </c>
      <c r="AP774" s="284">
        <f t="shared" si="807"/>
        <v>0</v>
      </c>
      <c r="AQ774" s="377">
        <f t="shared" si="808"/>
        <v>0</v>
      </c>
      <c r="AR774" s="284">
        <f t="shared" si="809"/>
        <v>12000</v>
      </c>
      <c r="AS774" s="896" t="s">
        <v>994</v>
      </c>
      <c r="AU774" s="944" t="s">
        <v>3535</v>
      </c>
      <c r="AV774" s="897" t="s">
        <v>3536</v>
      </c>
      <c r="AW774" s="940">
        <v>46058</v>
      </c>
      <c r="AX774" s="897" t="s">
        <v>3537</v>
      </c>
      <c r="AY774" s="940">
        <v>46078</v>
      </c>
      <c r="AZ774" s="945"/>
      <c r="BA774" s="898" t="s">
        <v>3538</v>
      </c>
      <c r="BB774" s="899" t="s">
        <v>995</v>
      </c>
      <c r="BC774" s="897" t="s">
        <v>3539</v>
      </c>
      <c r="BD774" s="897" t="s">
        <v>3540</v>
      </c>
      <c r="BE774" s="896" t="s">
        <v>3541</v>
      </c>
      <c r="BF774" s="940">
        <v>46079</v>
      </c>
      <c r="BH774" s="687"/>
      <c r="BI774" s="687"/>
      <c r="BJ774" s="896"/>
      <c r="BK774" s="687"/>
      <c r="BL774" s="373"/>
      <c r="BM774" s="373"/>
      <c r="BN774" s="687">
        <v>2046</v>
      </c>
      <c r="BO774" s="903"/>
      <c r="BP774" s="903" t="s">
        <v>3532</v>
      </c>
      <c r="BQ774" s="903"/>
      <c r="BR774" s="903"/>
      <c r="BS774" s="336" t="s">
        <v>1192</v>
      </c>
      <c r="BT774" s="336" t="s">
        <v>1193</v>
      </c>
      <c r="BU774" s="336" t="s">
        <v>1194</v>
      </c>
      <c r="BV774" s="524">
        <v>47652585</v>
      </c>
      <c r="BW774" s="523">
        <v>10476525859</v>
      </c>
      <c r="BX774" s="906">
        <v>6000</v>
      </c>
      <c r="BY774" s="940">
        <v>46082</v>
      </c>
      <c r="BZ774" s="940">
        <v>46142</v>
      </c>
      <c r="CT774" s="897">
        <v>30</v>
      </c>
      <c r="CU774" s="909">
        <f t="shared" ref="CU774:CU781" si="811">AH774</f>
        <v>6000</v>
      </c>
      <c r="CV774" s="897">
        <v>30</v>
      </c>
      <c r="CW774" s="633">
        <f t="shared" ref="CW774:CW802" si="812">(R774/30*CV774)*Q774</f>
        <v>6000</v>
      </c>
      <c r="CX774" s="897">
        <v>30</v>
      </c>
      <c r="CY774" s="633">
        <f t="shared" ref="CY774:CY802" si="813">(R774/30*CX774)*Q774</f>
        <v>6000</v>
      </c>
      <c r="CZ774" s="633">
        <f t="shared" ref="CZ774:CZ780" si="814">CU774-CW774</f>
        <v>0</v>
      </c>
      <c r="DA774" s="633">
        <f t="shared" ref="DA774:DA780" si="815">CU774-CY774</f>
        <v>0</v>
      </c>
      <c r="DC774" s="897">
        <f t="shared" si="810"/>
        <v>30</v>
      </c>
      <c r="DD774" s="633">
        <f t="shared" si="794"/>
        <v>6000</v>
      </c>
      <c r="DE774" s="897">
        <v>30</v>
      </c>
      <c r="DF774" s="633">
        <f t="shared" si="795"/>
        <v>6000</v>
      </c>
      <c r="DG774" s="897">
        <v>30</v>
      </c>
      <c r="DH774" s="633">
        <f t="shared" si="796"/>
        <v>6000</v>
      </c>
      <c r="DJ774" s="898"/>
      <c r="DK774" s="898"/>
      <c r="DL774" s="898"/>
      <c r="DM774" s="898"/>
      <c r="DN774" s="898"/>
      <c r="DO774" s="898"/>
      <c r="DP774" s="898"/>
      <c r="DQ774" s="898"/>
      <c r="DR774" s="898"/>
      <c r="DS774" s="898"/>
      <c r="DU774" s="909">
        <f t="shared" si="785"/>
        <v>12000</v>
      </c>
      <c r="DV774" s="633">
        <f t="shared" si="758"/>
        <v>12000</v>
      </c>
      <c r="DW774" s="633">
        <f t="shared" si="773"/>
        <v>12000</v>
      </c>
      <c r="DX774" s="633">
        <f t="shared" si="792"/>
        <v>0</v>
      </c>
      <c r="DY774" s="633">
        <f t="shared" si="793"/>
        <v>0</v>
      </c>
      <c r="EG774" s="621"/>
    </row>
    <row r="775" spans="1:137" s="897" customFormat="1" ht="53.25" hidden="1" customHeight="1" x14ac:dyDescent="0.25">
      <c r="A775" s="891">
        <v>2026</v>
      </c>
      <c r="B775" s="891">
        <v>479</v>
      </c>
      <c r="C775" s="891" t="s">
        <v>58</v>
      </c>
      <c r="D775" s="891">
        <v>3000654</v>
      </c>
      <c r="E775" s="891">
        <v>5005023</v>
      </c>
      <c r="F775" s="891" t="s">
        <v>1003</v>
      </c>
      <c r="G775" s="891" t="s">
        <v>3543</v>
      </c>
      <c r="H775" s="891">
        <v>97</v>
      </c>
      <c r="I775" s="892" t="s">
        <v>992</v>
      </c>
      <c r="J775" s="893" t="s">
        <v>10</v>
      </c>
      <c r="K775" s="893" t="s">
        <v>60</v>
      </c>
      <c r="L775" s="891" t="str">
        <f t="shared" si="791"/>
        <v>2.3</v>
      </c>
      <c r="M775" s="894" t="s">
        <v>62</v>
      </c>
      <c r="N775" s="894"/>
      <c r="O775" s="891" t="s">
        <v>1195</v>
      </c>
      <c r="P775" s="891" t="s">
        <v>65</v>
      </c>
      <c r="Q775" s="895">
        <v>1</v>
      </c>
      <c r="R775" s="297">
        <v>6000</v>
      </c>
      <c r="S775" s="891"/>
      <c r="T775" s="891"/>
      <c r="U775" s="284">
        <v>30</v>
      </c>
      <c r="V775" s="284">
        <v>30</v>
      </c>
      <c r="W775" s="298"/>
      <c r="X775" s="298"/>
      <c r="Y775" s="298"/>
      <c r="Z775" s="299"/>
      <c r="AA775" s="299"/>
      <c r="AB775" s="299"/>
      <c r="AC775" s="299"/>
      <c r="AD775" s="299"/>
      <c r="AE775" s="297"/>
      <c r="AF775" s="379">
        <f t="shared" si="797"/>
        <v>0</v>
      </c>
      <c r="AG775" s="284">
        <f t="shared" si="798"/>
        <v>0</v>
      </c>
      <c r="AH775" s="284">
        <f t="shared" si="799"/>
        <v>6000</v>
      </c>
      <c r="AI775" s="284">
        <f t="shared" si="800"/>
        <v>6000</v>
      </c>
      <c r="AJ775" s="284">
        <f t="shared" si="801"/>
        <v>0</v>
      </c>
      <c r="AK775" s="284">
        <f t="shared" si="802"/>
        <v>0</v>
      </c>
      <c r="AL775" s="284">
        <f t="shared" si="803"/>
        <v>0</v>
      </c>
      <c r="AM775" s="284">
        <f t="shared" si="804"/>
        <v>0</v>
      </c>
      <c r="AN775" s="284">
        <f t="shared" si="805"/>
        <v>0</v>
      </c>
      <c r="AO775" s="284">
        <f t="shared" si="806"/>
        <v>0</v>
      </c>
      <c r="AP775" s="284">
        <f t="shared" si="807"/>
        <v>0</v>
      </c>
      <c r="AQ775" s="377">
        <f t="shared" si="808"/>
        <v>0</v>
      </c>
      <c r="AR775" s="284">
        <f t="shared" si="809"/>
        <v>12000</v>
      </c>
      <c r="AS775" s="896" t="s">
        <v>994</v>
      </c>
      <c r="AU775" s="944" t="s">
        <v>3535</v>
      </c>
      <c r="AV775" s="897" t="s">
        <v>3536</v>
      </c>
      <c r="AW775" s="940">
        <v>46058</v>
      </c>
      <c r="AX775" s="897" t="s">
        <v>3537</v>
      </c>
      <c r="AY775" s="940">
        <v>46078</v>
      </c>
      <c r="AZ775" s="945"/>
      <c r="BA775" s="898" t="s">
        <v>3538</v>
      </c>
      <c r="BB775" s="899" t="s">
        <v>995</v>
      </c>
      <c r="BC775" s="897" t="s">
        <v>3539</v>
      </c>
      <c r="BD775" s="897" t="s">
        <v>3540</v>
      </c>
      <c r="BE775" s="896" t="s">
        <v>3541</v>
      </c>
      <c r="BF775" s="940">
        <v>46079</v>
      </c>
      <c r="BH775" s="687"/>
      <c r="BI775" s="687"/>
      <c r="BJ775" s="896"/>
      <c r="BK775" s="687"/>
      <c r="BL775" s="373"/>
      <c r="BM775" s="373"/>
      <c r="BN775" s="687">
        <v>2047</v>
      </c>
      <c r="BO775" s="903"/>
      <c r="BP775" s="903" t="s">
        <v>3532</v>
      </c>
      <c r="BQ775" s="903"/>
      <c r="BR775" s="903"/>
      <c r="BS775" s="336" t="s">
        <v>1196</v>
      </c>
      <c r="BT775" s="336" t="s">
        <v>1197</v>
      </c>
      <c r="BU775" s="336" t="s">
        <v>1198</v>
      </c>
      <c r="BV775" s="523" t="s">
        <v>1199</v>
      </c>
      <c r="BW775" s="523">
        <v>10436463265</v>
      </c>
      <c r="BX775" s="906">
        <v>6000</v>
      </c>
      <c r="BY775" s="940">
        <v>46082</v>
      </c>
      <c r="BZ775" s="940">
        <v>46142</v>
      </c>
      <c r="CT775" s="897">
        <v>30</v>
      </c>
      <c r="CU775" s="909">
        <f t="shared" si="811"/>
        <v>6000</v>
      </c>
      <c r="CV775" s="897">
        <v>30</v>
      </c>
      <c r="CW775" s="633">
        <f t="shared" si="812"/>
        <v>6000</v>
      </c>
      <c r="CX775" s="897">
        <v>30</v>
      </c>
      <c r="CY775" s="633">
        <f t="shared" si="813"/>
        <v>6000</v>
      </c>
      <c r="CZ775" s="633">
        <f t="shared" si="814"/>
        <v>0</v>
      </c>
      <c r="DA775" s="633">
        <f t="shared" si="815"/>
        <v>0</v>
      </c>
      <c r="DC775" s="897">
        <f t="shared" si="810"/>
        <v>30</v>
      </c>
      <c r="DD775" s="633">
        <f t="shared" si="794"/>
        <v>6000</v>
      </c>
      <c r="DE775" s="897">
        <v>30</v>
      </c>
      <c r="DF775" s="633">
        <f t="shared" si="795"/>
        <v>6000</v>
      </c>
      <c r="DG775" s="897">
        <v>30</v>
      </c>
      <c r="DH775" s="633">
        <f t="shared" si="796"/>
        <v>6000</v>
      </c>
      <c r="DJ775" s="898"/>
      <c r="DK775" s="898"/>
      <c r="DL775" s="898"/>
      <c r="DM775" s="898"/>
      <c r="DN775" s="898"/>
      <c r="DO775" s="898"/>
      <c r="DP775" s="898"/>
      <c r="DQ775" s="898"/>
      <c r="DR775" s="898"/>
      <c r="DS775" s="898"/>
      <c r="DU775" s="909">
        <f t="shared" si="785"/>
        <v>12000</v>
      </c>
      <c r="DV775" s="633">
        <f t="shared" si="758"/>
        <v>12000</v>
      </c>
      <c r="DW775" s="633">
        <f t="shared" si="773"/>
        <v>12000</v>
      </c>
      <c r="DX775" s="633">
        <f t="shared" si="792"/>
        <v>0</v>
      </c>
      <c r="DY775" s="633">
        <f t="shared" si="793"/>
        <v>0</v>
      </c>
      <c r="EG775" s="621"/>
    </row>
    <row r="776" spans="1:137" s="897" customFormat="1" ht="53.25" hidden="1" customHeight="1" x14ac:dyDescent="0.25">
      <c r="A776" s="891">
        <v>2026</v>
      </c>
      <c r="B776" s="891">
        <v>479</v>
      </c>
      <c r="C776" s="891" t="s">
        <v>58</v>
      </c>
      <c r="D776" s="891">
        <v>3000654</v>
      </c>
      <c r="E776" s="891">
        <v>5005023</v>
      </c>
      <c r="F776" s="891" t="s">
        <v>1003</v>
      </c>
      <c r="G776" s="891" t="s">
        <v>3543</v>
      </c>
      <c r="H776" s="891">
        <v>97</v>
      </c>
      <c r="I776" s="892" t="s">
        <v>992</v>
      </c>
      <c r="J776" s="893" t="s">
        <v>10</v>
      </c>
      <c r="K776" s="893" t="s">
        <v>60</v>
      </c>
      <c r="L776" s="891" t="str">
        <f t="shared" si="791"/>
        <v>2.3</v>
      </c>
      <c r="M776" s="894" t="s">
        <v>62</v>
      </c>
      <c r="N776" s="894"/>
      <c r="O776" s="891" t="s">
        <v>1200</v>
      </c>
      <c r="P776" s="891" t="s">
        <v>65</v>
      </c>
      <c r="Q776" s="895">
        <v>1</v>
      </c>
      <c r="R776" s="297">
        <v>6000</v>
      </c>
      <c r="S776" s="891"/>
      <c r="T776" s="891"/>
      <c r="U776" s="284">
        <v>30</v>
      </c>
      <c r="V776" s="284">
        <v>30</v>
      </c>
      <c r="W776" s="298"/>
      <c r="X776" s="298"/>
      <c r="Y776" s="298"/>
      <c r="Z776" s="299"/>
      <c r="AA776" s="299"/>
      <c r="AB776" s="299"/>
      <c r="AC776" s="299"/>
      <c r="AD776" s="299"/>
      <c r="AE776" s="297"/>
      <c r="AF776" s="379">
        <f t="shared" si="797"/>
        <v>0</v>
      </c>
      <c r="AG776" s="284">
        <f t="shared" si="798"/>
        <v>0</v>
      </c>
      <c r="AH776" s="284">
        <f t="shared" si="799"/>
        <v>6000</v>
      </c>
      <c r="AI776" s="284">
        <f t="shared" si="800"/>
        <v>6000</v>
      </c>
      <c r="AJ776" s="284">
        <f t="shared" si="801"/>
        <v>0</v>
      </c>
      <c r="AK776" s="284">
        <f t="shared" si="802"/>
        <v>0</v>
      </c>
      <c r="AL776" s="284">
        <f t="shared" si="803"/>
        <v>0</v>
      </c>
      <c r="AM776" s="284">
        <f t="shared" si="804"/>
        <v>0</v>
      </c>
      <c r="AN776" s="284">
        <f t="shared" si="805"/>
        <v>0</v>
      </c>
      <c r="AO776" s="284">
        <f t="shared" si="806"/>
        <v>0</v>
      </c>
      <c r="AP776" s="284">
        <f t="shared" si="807"/>
        <v>0</v>
      </c>
      <c r="AQ776" s="377">
        <f t="shared" si="808"/>
        <v>0</v>
      </c>
      <c r="AR776" s="284">
        <f t="shared" si="809"/>
        <v>12000</v>
      </c>
      <c r="AS776" s="896" t="s">
        <v>994</v>
      </c>
      <c r="AU776" s="944" t="s">
        <v>3535</v>
      </c>
      <c r="AV776" s="897" t="s">
        <v>3536</v>
      </c>
      <c r="AW776" s="940">
        <v>46058</v>
      </c>
      <c r="AX776" s="897" t="s">
        <v>3537</v>
      </c>
      <c r="AY776" s="940">
        <v>46078</v>
      </c>
      <c r="AZ776" s="945"/>
      <c r="BA776" s="898" t="s">
        <v>3538</v>
      </c>
      <c r="BB776" s="899" t="s">
        <v>995</v>
      </c>
      <c r="BC776" s="897" t="s">
        <v>3539</v>
      </c>
      <c r="BD776" s="897" t="s">
        <v>3540</v>
      </c>
      <c r="BE776" s="896" t="s">
        <v>3541</v>
      </c>
      <c r="BF776" s="940">
        <v>46079</v>
      </c>
      <c r="BH776" s="687"/>
      <c r="BI776" s="687"/>
      <c r="BJ776" s="896"/>
      <c r="BK776" s="687"/>
      <c r="BL776" s="373"/>
      <c r="BM776" s="373"/>
      <c r="BN776" s="687">
        <v>2048</v>
      </c>
      <c r="BO776" s="903"/>
      <c r="BP776" s="903" t="s">
        <v>3532</v>
      </c>
      <c r="BQ776" s="903"/>
      <c r="BR776" s="903"/>
      <c r="BS776" s="336" t="s">
        <v>1201</v>
      </c>
      <c r="BT776" s="336" t="s">
        <v>1202</v>
      </c>
      <c r="BU776" s="336" t="s">
        <v>1203</v>
      </c>
      <c r="BV776" s="523" t="s">
        <v>1204</v>
      </c>
      <c r="BW776" s="523">
        <v>10724315301</v>
      </c>
      <c r="BX776" s="906">
        <v>6000</v>
      </c>
      <c r="BY776" s="940">
        <v>46082</v>
      </c>
      <c r="BZ776" s="940">
        <v>46142</v>
      </c>
      <c r="CT776" s="897">
        <v>30</v>
      </c>
      <c r="CU776" s="909">
        <f t="shared" si="811"/>
        <v>6000</v>
      </c>
      <c r="CV776" s="897">
        <v>30</v>
      </c>
      <c r="CW776" s="633">
        <f t="shared" si="812"/>
        <v>6000</v>
      </c>
      <c r="CX776" s="897">
        <v>30</v>
      </c>
      <c r="CY776" s="633">
        <f t="shared" si="813"/>
        <v>6000</v>
      </c>
      <c r="CZ776" s="633">
        <f t="shared" si="814"/>
        <v>0</v>
      </c>
      <c r="DA776" s="633">
        <f t="shared" si="815"/>
        <v>0</v>
      </c>
      <c r="DC776" s="897">
        <f t="shared" si="810"/>
        <v>30</v>
      </c>
      <c r="DD776" s="633">
        <f t="shared" si="794"/>
        <v>6000</v>
      </c>
      <c r="DE776" s="897">
        <v>30</v>
      </c>
      <c r="DF776" s="633">
        <f t="shared" si="795"/>
        <v>6000</v>
      </c>
      <c r="DG776" s="897">
        <v>30</v>
      </c>
      <c r="DH776" s="633">
        <f t="shared" si="796"/>
        <v>6000</v>
      </c>
      <c r="DJ776" s="898"/>
      <c r="DK776" s="898"/>
      <c r="DL776" s="898"/>
      <c r="DM776" s="898"/>
      <c r="DN776" s="898"/>
      <c r="DO776" s="898"/>
      <c r="DP776" s="898"/>
      <c r="DQ776" s="898"/>
      <c r="DR776" s="898"/>
      <c r="DS776" s="898"/>
      <c r="DU776" s="909">
        <f t="shared" si="785"/>
        <v>12000</v>
      </c>
      <c r="DV776" s="633">
        <f t="shared" si="758"/>
        <v>12000</v>
      </c>
      <c r="DW776" s="633">
        <f t="shared" si="773"/>
        <v>12000</v>
      </c>
      <c r="DX776" s="633">
        <f t="shared" si="792"/>
        <v>0</v>
      </c>
      <c r="DY776" s="633">
        <f t="shared" si="793"/>
        <v>0</v>
      </c>
      <c r="EG776" s="621"/>
    </row>
    <row r="777" spans="1:137" s="897" customFormat="1" ht="53.25" hidden="1" customHeight="1" x14ac:dyDescent="0.25">
      <c r="A777" s="891">
        <v>2026</v>
      </c>
      <c r="B777" s="891">
        <v>479</v>
      </c>
      <c r="C777" s="891" t="s">
        <v>58</v>
      </c>
      <c r="D777" s="891">
        <v>3000654</v>
      </c>
      <c r="E777" s="891">
        <v>5005023</v>
      </c>
      <c r="F777" s="891" t="s">
        <v>1003</v>
      </c>
      <c r="G777" s="891" t="s">
        <v>3543</v>
      </c>
      <c r="H777" s="891">
        <v>97</v>
      </c>
      <c r="I777" s="892" t="s">
        <v>992</v>
      </c>
      <c r="J777" s="893" t="s">
        <v>10</v>
      </c>
      <c r="K777" s="893" t="s">
        <v>60</v>
      </c>
      <c r="L777" s="891" t="str">
        <f t="shared" si="791"/>
        <v>2.3</v>
      </c>
      <c r="M777" s="894" t="s">
        <v>62</v>
      </c>
      <c r="N777" s="894"/>
      <c r="O777" s="891" t="s">
        <v>1205</v>
      </c>
      <c r="P777" s="891" t="s">
        <v>65</v>
      </c>
      <c r="Q777" s="895">
        <v>1</v>
      </c>
      <c r="R777" s="297">
        <v>6000</v>
      </c>
      <c r="S777" s="891"/>
      <c r="T777" s="891"/>
      <c r="U777" s="284">
        <v>30</v>
      </c>
      <c r="V777" s="284">
        <v>30</v>
      </c>
      <c r="W777" s="298"/>
      <c r="X777" s="298"/>
      <c r="Y777" s="298"/>
      <c r="Z777" s="299"/>
      <c r="AA777" s="299"/>
      <c r="AB777" s="299"/>
      <c r="AC777" s="299"/>
      <c r="AD777" s="299"/>
      <c r="AE777" s="297"/>
      <c r="AF777" s="379">
        <f t="shared" si="797"/>
        <v>0</v>
      </c>
      <c r="AG777" s="284">
        <f t="shared" si="798"/>
        <v>0</v>
      </c>
      <c r="AH777" s="284">
        <f t="shared" si="799"/>
        <v>6000</v>
      </c>
      <c r="AI777" s="284">
        <f t="shared" si="800"/>
        <v>6000</v>
      </c>
      <c r="AJ777" s="284">
        <f t="shared" si="801"/>
        <v>0</v>
      </c>
      <c r="AK777" s="284">
        <f t="shared" si="802"/>
        <v>0</v>
      </c>
      <c r="AL777" s="284">
        <f t="shared" si="803"/>
        <v>0</v>
      </c>
      <c r="AM777" s="284">
        <f t="shared" si="804"/>
        <v>0</v>
      </c>
      <c r="AN777" s="284">
        <f t="shared" si="805"/>
        <v>0</v>
      </c>
      <c r="AO777" s="284">
        <f t="shared" si="806"/>
        <v>0</v>
      </c>
      <c r="AP777" s="284">
        <f t="shared" si="807"/>
        <v>0</v>
      </c>
      <c r="AQ777" s="377">
        <f t="shared" si="808"/>
        <v>0</v>
      </c>
      <c r="AR777" s="284">
        <f t="shared" si="809"/>
        <v>12000</v>
      </c>
      <c r="AS777" s="896" t="s">
        <v>994</v>
      </c>
      <c r="AU777" s="944" t="s">
        <v>3535</v>
      </c>
      <c r="AV777" s="897" t="s">
        <v>3536</v>
      </c>
      <c r="AW777" s="940">
        <v>46058</v>
      </c>
      <c r="AX777" s="897" t="s">
        <v>3537</v>
      </c>
      <c r="AY777" s="940">
        <v>46078</v>
      </c>
      <c r="AZ777" s="945"/>
      <c r="BA777" s="898" t="s">
        <v>3538</v>
      </c>
      <c r="BB777" s="899" t="s">
        <v>995</v>
      </c>
      <c r="BC777" s="897" t="s">
        <v>3539</v>
      </c>
      <c r="BD777" s="897" t="s">
        <v>3540</v>
      </c>
      <c r="BE777" s="896" t="s">
        <v>3541</v>
      </c>
      <c r="BF777" s="940">
        <v>46079</v>
      </c>
      <c r="BH777" s="687"/>
      <c r="BI777" s="687"/>
      <c r="BJ777" s="896"/>
      <c r="BK777" s="687"/>
      <c r="BL777" s="373"/>
      <c r="BM777" s="985"/>
      <c r="BN777" s="698">
        <v>2049</v>
      </c>
      <c r="BO777" s="903"/>
      <c r="BP777" s="903" t="s">
        <v>3532</v>
      </c>
      <c r="BQ777" s="903"/>
      <c r="BR777" s="903"/>
      <c r="BS777" s="336" t="s">
        <v>1206</v>
      </c>
      <c r="BT777" s="336" t="s">
        <v>1207</v>
      </c>
      <c r="BU777" s="336" t="s">
        <v>1208</v>
      </c>
      <c r="BV777" s="524" t="s">
        <v>1209</v>
      </c>
      <c r="BW777" s="523">
        <v>10406520167</v>
      </c>
      <c r="BX777" s="906">
        <v>6000</v>
      </c>
      <c r="BY777" s="940">
        <v>46082</v>
      </c>
      <c r="BZ777" s="940">
        <v>46142</v>
      </c>
      <c r="CT777" s="897">
        <v>30</v>
      </c>
      <c r="CU777" s="909">
        <f t="shared" si="811"/>
        <v>6000</v>
      </c>
      <c r="CV777" s="897">
        <v>30</v>
      </c>
      <c r="CW777" s="633">
        <f t="shared" si="812"/>
        <v>6000</v>
      </c>
      <c r="CX777" s="897">
        <v>30</v>
      </c>
      <c r="CY777" s="633">
        <f t="shared" si="813"/>
        <v>6000</v>
      </c>
      <c r="CZ777" s="633">
        <f t="shared" si="814"/>
        <v>0</v>
      </c>
      <c r="DA777" s="633">
        <f t="shared" si="815"/>
        <v>0</v>
      </c>
      <c r="DC777" s="897">
        <f t="shared" si="810"/>
        <v>30</v>
      </c>
      <c r="DD777" s="633">
        <f t="shared" si="794"/>
        <v>6000</v>
      </c>
      <c r="DE777" s="897">
        <v>30</v>
      </c>
      <c r="DF777" s="633">
        <f t="shared" si="795"/>
        <v>6000</v>
      </c>
      <c r="DG777" s="897">
        <v>30</v>
      </c>
      <c r="DH777" s="633">
        <f t="shared" si="796"/>
        <v>6000</v>
      </c>
      <c r="DJ777" s="898"/>
      <c r="DK777" s="898"/>
      <c r="DL777" s="898"/>
      <c r="DM777" s="898"/>
      <c r="DN777" s="898"/>
      <c r="DO777" s="898"/>
      <c r="DP777" s="898"/>
      <c r="DQ777" s="898"/>
      <c r="DR777" s="898"/>
      <c r="DS777" s="898"/>
      <c r="DU777" s="909">
        <f t="shared" si="785"/>
        <v>12000</v>
      </c>
      <c r="DV777" s="633">
        <f t="shared" si="758"/>
        <v>12000</v>
      </c>
      <c r="DW777" s="633">
        <f t="shared" si="773"/>
        <v>12000</v>
      </c>
      <c r="DX777" s="633">
        <f t="shared" si="792"/>
        <v>0</v>
      </c>
      <c r="DY777" s="633">
        <f t="shared" si="793"/>
        <v>0</v>
      </c>
      <c r="EG777" s="621"/>
    </row>
    <row r="778" spans="1:137" s="1995" customFormat="1" ht="53.25" hidden="1" customHeight="1" x14ac:dyDescent="0.25">
      <c r="A778" s="1979">
        <v>2026</v>
      </c>
      <c r="B778" s="891">
        <v>479</v>
      </c>
      <c r="C778" s="891" t="s">
        <v>58</v>
      </c>
      <c r="D778" s="891">
        <v>3000654</v>
      </c>
      <c r="E778" s="891">
        <v>5005023</v>
      </c>
      <c r="F778" s="891" t="s">
        <v>990</v>
      </c>
      <c r="G778" s="1979" t="s">
        <v>991</v>
      </c>
      <c r="H778" s="1979">
        <v>94</v>
      </c>
      <c r="I778" s="892" t="s">
        <v>992</v>
      </c>
      <c r="J778" s="893" t="s">
        <v>10</v>
      </c>
      <c r="K778" s="893" t="s">
        <v>60</v>
      </c>
      <c r="L778" s="891" t="str">
        <f t="shared" si="791"/>
        <v>2.3</v>
      </c>
      <c r="M778" s="1981" t="s">
        <v>62</v>
      </c>
      <c r="N778" s="894"/>
      <c r="O778" s="1979" t="s">
        <v>1210</v>
      </c>
      <c r="P778" s="1979" t="s">
        <v>65</v>
      </c>
      <c r="Q778" s="1983">
        <v>1</v>
      </c>
      <c r="R778" s="1984">
        <v>6000</v>
      </c>
      <c r="S778" s="1979"/>
      <c r="T778" s="1979"/>
      <c r="U778" s="1985">
        <v>30</v>
      </c>
      <c r="V778" s="1979"/>
      <c r="W778" s="1986"/>
      <c r="X778" s="298"/>
      <c r="Y778" s="298"/>
      <c r="Z778" s="299"/>
      <c r="AA778" s="299"/>
      <c r="AB778" s="299"/>
      <c r="AC778" s="299"/>
      <c r="AD778" s="299"/>
      <c r="AE778" s="1984"/>
      <c r="AF778" s="379">
        <f t="shared" si="797"/>
        <v>0</v>
      </c>
      <c r="AG778" s="284">
        <f t="shared" si="798"/>
        <v>0</v>
      </c>
      <c r="AH778" s="284">
        <f t="shared" si="799"/>
        <v>6000</v>
      </c>
      <c r="AI778" s="284">
        <f t="shared" si="800"/>
        <v>0</v>
      </c>
      <c r="AJ778" s="284">
        <f t="shared" si="801"/>
        <v>0</v>
      </c>
      <c r="AK778" s="284">
        <f t="shared" si="802"/>
        <v>0</v>
      </c>
      <c r="AL778" s="284">
        <f t="shared" si="803"/>
        <v>0</v>
      </c>
      <c r="AM778" s="284">
        <f t="shared" si="804"/>
        <v>0</v>
      </c>
      <c r="AN778" s="284">
        <f t="shared" si="805"/>
        <v>0</v>
      </c>
      <c r="AO778" s="284">
        <f t="shared" si="806"/>
        <v>0</v>
      </c>
      <c r="AP778" s="284">
        <f t="shared" si="807"/>
        <v>0</v>
      </c>
      <c r="AQ778" s="377">
        <f t="shared" si="808"/>
        <v>0</v>
      </c>
      <c r="AR778" s="1985">
        <f t="shared" si="809"/>
        <v>6000</v>
      </c>
      <c r="AS778" s="1990" t="s">
        <v>994</v>
      </c>
      <c r="AT778" s="897"/>
      <c r="AU778" s="944" t="s">
        <v>3535</v>
      </c>
      <c r="AV778" s="897" t="s">
        <v>3536</v>
      </c>
      <c r="AW778" s="940">
        <v>46058</v>
      </c>
      <c r="AX778" s="897" t="s">
        <v>3537</v>
      </c>
      <c r="AY778" s="940">
        <v>46078</v>
      </c>
      <c r="AZ778" s="945"/>
      <c r="BA778" s="898" t="s">
        <v>3538</v>
      </c>
      <c r="BB778" s="1992" t="s">
        <v>995</v>
      </c>
      <c r="BC778" s="897" t="s">
        <v>3539</v>
      </c>
      <c r="BD778" s="897" t="s">
        <v>3540</v>
      </c>
      <c r="BE778" s="896" t="s">
        <v>3541</v>
      </c>
      <c r="BF778" s="940">
        <v>46079</v>
      </c>
      <c r="BG778" s="897"/>
      <c r="BH778" s="687"/>
      <c r="BI778" s="687"/>
      <c r="BJ778" s="896"/>
      <c r="BK778" s="687"/>
      <c r="BL778" s="1028"/>
      <c r="BM778" s="1028"/>
      <c r="BN778" s="687">
        <v>3720</v>
      </c>
      <c r="BO778" s="1029"/>
      <c r="BP778" s="903" t="s">
        <v>3532</v>
      </c>
      <c r="BQ778" s="2135"/>
      <c r="BR778" s="2135"/>
      <c r="BS778" s="2064" t="s">
        <v>1033</v>
      </c>
      <c r="BT778" s="336" t="s">
        <v>1213</v>
      </c>
      <c r="BU778" s="336" t="s">
        <v>1214</v>
      </c>
      <c r="BV778" s="943">
        <v>75548766</v>
      </c>
      <c r="BW778" s="943">
        <v>10755487665</v>
      </c>
      <c r="BX778" s="1030" t="s">
        <v>3569</v>
      </c>
      <c r="BY778" s="940">
        <v>46082</v>
      </c>
      <c r="BZ778" s="940">
        <v>46112</v>
      </c>
      <c r="CA778" s="897"/>
      <c r="CB778" s="897"/>
      <c r="CC778" s="897"/>
      <c r="CD778" s="897"/>
      <c r="CE778" s="897"/>
      <c r="CF778" s="897"/>
      <c r="CG778" s="897"/>
      <c r="CH778" s="897"/>
      <c r="CI778" s="897"/>
      <c r="CJ778" s="897"/>
      <c r="CK778" s="897"/>
      <c r="CL778" s="897"/>
      <c r="CM778" s="897"/>
      <c r="CN778" s="897"/>
      <c r="CO778" s="897"/>
      <c r="CP778" s="897"/>
      <c r="CQ778" s="897"/>
      <c r="CR778" s="897"/>
      <c r="CS778" s="897"/>
      <c r="CT778" s="897">
        <v>30</v>
      </c>
      <c r="CU778" s="909">
        <f t="shared" si="811"/>
        <v>6000</v>
      </c>
      <c r="CV778" s="897">
        <v>30</v>
      </c>
      <c r="CW778" s="633">
        <f t="shared" si="812"/>
        <v>6000</v>
      </c>
      <c r="CX778" s="897">
        <v>30</v>
      </c>
      <c r="CY778" s="633">
        <f t="shared" si="813"/>
        <v>6000</v>
      </c>
      <c r="CZ778" s="633">
        <f t="shared" si="814"/>
        <v>0</v>
      </c>
      <c r="DA778" s="633">
        <f t="shared" si="815"/>
        <v>0</v>
      </c>
      <c r="DB778" s="897"/>
      <c r="DC778" s="897">
        <f t="shared" si="810"/>
        <v>0</v>
      </c>
      <c r="DD778" s="909">
        <f t="shared" si="794"/>
        <v>0</v>
      </c>
      <c r="DE778" s="897"/>
      <c r="DF778" s="633">
        <f t="shared" si="795"/>
        <v>0</v>
      </c>
      <c r="DG778" s="897"/>
      <c r="DH778" s="633">
        <f t="shared" si="796"/>
        <v>0</v>
      </c>
      <c r="DI778" s="897"/>
      <c r="DJ778" s="898"/>
      <c r="DK778" s="898"/>
      <c r="DL778" s="898"/>
      <c r="DM778" s="898"/>
      <c r="DN778" s="898"/>
      <c r="DO778" s="898"/>
      <c r="DP778" s="898"/>
      <c r="DQ778" s="898"/>
      <c r="DR778" s="898"/>
      <c r="DS778" s="898"/>
      <c r="DU778" s="1996">
        <f t="shared" si="785"/>
        <v>6000</v>
      </c>
      <c r="DV778" s="1997">
        <f t="shared" si="758"/>
        <v>6000</v>
      </c>
      <c r="DW778" s="1997">
        <f t="shared" si="773"/>
        <v>6000</v>
      </c>
      <c r="DX778" s="1997">
        <f t="shared" si="792"/>
        <v>0</v>
      </c>
      <c r="DY778" s="1997">
        <f t="shared" si="793"/>
        <v>0</v>
      </c>
      <c r="EG778" s="1946"/>
    </row>
    <row r="779" spans="1:137" s="953" customFormat="1" ht="53.25" hidden="1" customHeight="1" x14ac:dyDescent="0.25">
      <c r="A779" s="947">
        <v>2026</v>
      </c>
      <c r="B779" s="947">
        <v>479</v>
      </c>
      <c r="C779" s="947" t="s">
        <v>58</v>
      </c>
      <c r="D779" s="947">
        <v>3000654</v>
      </c>
      <c r="E779" s="947">
        <v>5005023</v>
      </c>
      <c r="F779" s="947" t="s">
        <v>1003</v>
      </c>
      <c r="G779" s="947" t="s">
        <v>3543</v>
      </c>
      <c r="H779" s="947">
        <v>97</v>
      </c>
      <c r="I779" s="948" t="s">
        <v>992</v>
      </c>
      <c r="J779" s="949" t="s">
        <v>10</v>
      </c>
      <c r="K779" s="949" t="s">
        <v>60</v>
      </c>
      <c r="L779" s="947" t="str">
        <f t="shared" si="791"/>
        <v>2.3</v>
      </c>
      <c r="M779" s="950" t="s">
        <v>62</v>
      </c>
      <c r="N779" s="950"/>
      <c r="O779" s="947" t="s">
        <v>1215</v>
      </c>
      <c r="P779" s="947" t="s">
        <v>65</v>
      </c>
      <c r="Q779" s="951">
        <v>1</v>
      </c>
      <c r="R779" s="360">
        <v>6000</v>
      </c>
      <c r="S779" s="947"/>
      <c r="T779" s="947"/>
      <c r="U779" s="363">
        <v>30</v>
      </c>
      <c r="V779" s="363">
        <v>30</v>
      </c>
      <c r="W779" s="361"/>
      <c r="X779" s="361"/>
      <c r="Y779" s="361"/>
      <c r="Z779" s="362"/>
      <c r="AA779" s="362"/>
      <c r="AB779" s="362"/>
      <c r="AC779" s="362"/>
      <c r="AD779" s="362"/>
      <c r="AE779" s="360"/>
      <c r="AF779" s="284">
        <f t="shared" si="797"/>
        <v>0</v>
      </c>
      <c r="AG779" s="284">
        <f t="shared" si="798"/>
        <v>0</v>
      </c>
      <c r="AH779" s="284">
        <f t="shared" si="799"/>
        <v>6000</v>
      </c>
      <c r="AI779" s="284">
        <f t="shared" si="800"/>
        <v>6000</v>
      </c>
      <c r="AJ779" s="284">
        <f t="shared" si="801"/>
        <v>0</v>
      </c>
      <c r="AK779" s="284">
        <f t="shared" si="802"/>
        <v>0</v>
      </c>
      <c r="AL779" s="284">
        <f t="shared" si="803"/>
        <v>0</v>
      </c>
      <c r="AM779" s="284">
        <f t="shared" si="804"/>
        <v>0</v>
      </c>
      <c r="AN779" s="284">
        <f t="shared" si="805"/>
        <v>0</v>
      </c>
      <c r="AO779" s="284">
        <f t="shared" si="806"/>
        <v>0</v>
      </c>
      <c r="AP779" s="284">
        <f t="shared" si="807"/>
        <v>0</v>
      </c>
      <c r="AQ779" s="284">
        <f t="shared" si="808"/>
        <v>0</v>
      </c>
      <c r="AR779" s="363">
        <f t="shared" si="809"/>
        <v>12000</v>
      </c>
      <c r="AS779" s="952" t="s">
        <v>994</v>
      </c>
      <c r="AU779" s="897" t="s">
        <v>3535</v>
      </c>
      <c r="AV779" s="897" t="s">
        <v>3536</v>
      </c>
      <c r="AW779" s="940">
        <v>46058</v>
      </c>
      <c r="AX779" s="897" t="s">
        <v>3537</v>
      </c>
      <c r="AY779" s="940">
        <v>46078</v>
      </c>
      <c r="AZ779" s="897"/>
      <c r="BA779" s="963" t="s">
        <v>3538</v>
      </c>
      <c r="BB779" s="1010" t="s">
        <v>995</v>
      </c>
      <c r="BC779" s="971" t="s">
        <v>3570</v>
      </c>
      <c r="BD779" s="971" t="s">
        <v>3571</v>
      </c>
      <c r="BE779" s="971" t="s">
        <v>3572</v>
      </c>
      <c r="BF779" s="1013">
        <v>46079</v>
      </c>
      <c r="BH779" s="1022"/>
      <c r="BI779" s="1022"/>
      <c r="BJ779" s="952"/>
      <c r="BK779" s="1022"/>
      <c r="BL779" s="1031"/>
      <c r="BM779" s="1031"/>
      <c r="BN779" s="1022">
        <v>1935</v>
      </c>
      <c r="BO779" s="1021"/>
      <c r="BP779" s="755" t="s">
        <v>3552</v>
      </c>
      <c r="BQ779" s="903" t="s">
        <v>3544</v>
      </c>
      <c r="BR779" s="1225"/>
      <c r="BS779" s="1032" t="s">
        <v>1220</v>
      </c>
      <c r="BT779" s="1033" t="s">
        <v>1221</v>
      </c>
      <c r="BU779" s="1033" t="s">
        <v>1222</v>
      </c>
      <c r="BV779" s="1034">
        <v>74207631</v>
      </c>
      <c r="BW779" s="1035">
        <v>10742076313</v>
      </c>
      <c r="BX779" s="1018">
        <v>6000</v>
      </c>
      <c r="BY779" s="1036">
        <v>46082</v>
      </c>
      <c r="BZ779" s="1036">
        <v>46142</v>
      </c>
      <c r="CT779" s="953">
        <v>30</v>
      </c>
      <c r="CU779" s="964">
        <f t="shared" si="811"/>
        <v>6000</v>
      </c>
      <c r="CV779" s="1019">
        <v>30</v>
      </c>
      <c r="CW779" s="965">
        <f t="shared" si="812"/>
        <v>6000</v>
      </c>
      <c r="CX779" s="1019">
        <v>30</v>
      </c>
      <c r="CY779" s="965">
        <f t="shared" si="813"/>
        <v>6000</v>
      </c>
      <c r="CZ779" s="965">
        <f t="shared" si="814"/>
        <v>0</v>
      </c>
      <c r="DA779" s="965">
        <f t="shared" si="815"/>
        <v>0</v>
      </c>
      <c r="DC779" s="953">
        <f t="shared" si="810"/>
        <v>30</v>
      </c>
      <c r="DD779" s="961">
        <f t="shared" si="794"/>
        <v>6000</v>
      </c>
      <c r="DE779" s="953">
        <v>30</v>
      </c>
      <c r="DF779" s="962">
        <f t="shared" si="795"/>
        <v>6000</v>
      </c>
      <c r="DG779" s="953">
        <v>30</v>
      </c>
      <c r="DH779" s="962">
        <f t="shared" si="796"/>
        <v>6000</v>
      </c>
      <c r="DJ779" s="963"/>
      <c r="DK779" s="963"/>
      <c r="DL779" s="963"/>
      <c r="DM779" s="963"/>
      <c r="DN779" s="963"/>
      <c r="DO779" s="963"/>
      <c r="DP779" s="963"/>
      <c r="DQ779" s="963"/>
      <c r="DR779" s="963"/>
      <c r="DS779" s="963"/>
      <c r="DU779" s="964">
        <f t="shared" si="785"/>
        <v>12000</v>
      </c>
      <c r="DV779" s="965">
        <f t="shared" si="758"/>
        <v>12000</v>
      </c>
      <c r="DW779" s="965">
        <f t="shared" si="773"/>
        <v>12000</v>
      </c>
      <c r="DX779" s="965">
        <f t="shared" si="792"/>
        <v>0</v>
      </c>
      <c r="DY779" s="965">
        <f t="shared" si="793"/>
        <v>0</v>
      </c>
      <c r="EG779" s="621"/>
    </row>
    <row r="780" spans="1:137" s="2044" customFormat="1" ht="53.25" hidden="1" customHeight="1" x14ac:dyDescent="0.25">
      <c r="A780" s="2036">
        <v>2026</v>
      </c>
      <c r="B780" s="978">
        <v>479</v>
      </c>
      <c r="C780" s="978" t="s">
        <v>58</v>
      </c>
      <c r="D780" s="978">
        <v>3000654</v>
      </c>
      <c r="E780" s="978">
        <v>5005023</v>
      </c>
      <c r="F780" s="978" t="s">
        <v>990</v>
      </c>
      <c r="G780" s="2036" t="s">
        <v>991</v>
      </c>
      <c r="H780" s="2036">
        <v>94</v>
      </c>
      <c r="I780" s="979" t="s">
        <v>992</v>
      </c>
      <c r="J780" s="980" t="s">
        <v>10</v>
      </c>
      <c r="K780" s="980" t="s">
        <v>60</v>
      </c>
      <c r="L780" s="978" t="str">
        <f t="shared" si="791"/>
        <v>2.3</v>
      </c>
      <c r="M780" s="2076" t="s">
        <v>62</v>
      </c>
      <c r="N780" s="981"/>
      <c r="O780" s="2036" t="s">
        <v>1224</v>
      </c>
      <c r="P780" s="2036" t="s">
        <v>65</v>
      </c>
      <c r="Q780" s="2077">
        <v>1</v>
      </c>
      <c r="R780" s="1984">
        <v>6000</v>
      </c>
      <c r="S780" s="1979"/>
      <c r="T780" s="1979"/>
      <c r="U780" s="1985">
        <v>15</v>
      </c>
      <c r="V780" s="1979"/>
      <c r="W780" s="1986"/>
      <c r="X780" s="298"/>
      <c r="Y780" s="298"/>
      <c r="Z780" s="299"/>
      <c r="AA780" s="299"/>
      <c r="AB780" s="299"/>
      <c r="AC780" s="299"/>
      <c r="AD780" s="299"/>
      <c r="AE780" s="1984"/>
      <c r="AF780" s="379">
        <f t="shared" si="797"/>
        <v>0</v>
      </c>
      <c r="AG780" s="284">
        <f t="shared" si="798"/>
        <v>0</v>
      </c>
      <c r="AH780" s="284">
        <f t="shared" si="799"/>
        <v>3000</v>
      </c>
      <c r="AI780" s="284">
        <f t="shared" si="800"/>
        <v>0</v>
      </c>
      <c r="AJ780" s="284">
        <f t="shared" si="801"/>
        <v>0</v>
      </c>
      <c r="AK780" s="284">
        <f t="shared" si="802"/>
        <v>0</v>
      </c>
      <c r="AL780" s="284">
        <f t="shared" si="803"/>
        <v>0</v>
      </c>
      <c r="AM780" s="284">
        <f t="shared" si="804"/>
        <v>0</v>
      </c>
      <c r="AN780" s="284">
        <f t="shared" si="805"/>
        <v>0</v>
      </c>
      <c r="AO780" s="284">
        <f t="shared" si="806"/>
        <v>0</v>
      </c>
      <c r="AP780" s="284">
        <f t="shared" si="807"/>
        <v>0</v>
      </c>
      <c r="AQ780" s="377">
        <f t="shared" si="808"/>
        <v>0</v>
      </c>
      <c r="AR780" s="1985">
        <f t="shared" si="809"/>
        <v>3000</v>
      </c>
      <c r="AS780" s="2040" t="s">
        <v>994</v>
      </c>
      <c r="AT780" s="984"/>
      <c r="AU780" s="1001" t="s">
        <v>3535</v>
      </c>
      <c r="AV780" s="984" t="s">
        <v>3536</v>
      </c>
      <c r="AW780" s="997">
        <v>46058</v>
      </c>
      <c r="AX780" s="984" t="s">
        <v>3537</v>
      </c>
      <c r="AY780" s="997">
        <v>46078</v>
      </c>
      <c r="AZ780" s="1002"/>
      <c r="BA780" s="989" t="s">
        <v>3538</v>
      </c>
      <c r="BB780" s="2041" t="s">
        <v>995</v>
      </c>
      <c r="BC780" s="984" t="s">
        <v>3570</v>
      </c>
      <c r="BD780" s="984" t="s">
        <v>3571</v>
      </c>
      <c r="BE780" s="983" t="s">
        <v>3572</v>
      </c>
      <c r="BF780" s="997">
        <v>46079</v>
      </c>
      <c r="BG780" s="984"/>
      <c r="BH780" s="698"/>
      <c r="BI780" s="698"/>
      <c r="BJ780" s="983"/>
      <c r="BK780" s="698"/>
      <c r="BL780" s="1037"/>
      <c r="BM780" s="1037"/>
      <c r="BN780" s="698">
        <v>4730</v>
      </c>
      <c r="BO780" s="1038"/>
      <c r="BP780" s="1000" t="s">
        <v>3532</v>
      </c>
      <c r="BQ780" s="2144"/>
      <c r="BR780" s="2144"/>
      <c r="BS780" s="2078" t="s">
        <v>1228</v>
      </c>
      <c r="BT780" s="381" t="s">
        <v>1100</v>
      </c>
      <c r="BU780" s="381" t="s">
        <v>1229</v>
      </c>
      <c r="BV780" s="523">
        <v>46914430</v>
      </c>
      <c r="BW780" s="523">
        <v>10469144301</v>
      </c>
      <c r="BX780" s="1003">
        <v>6000</v>
      </c>
      <c r="BY780" s="997">
        <v>46083</v>
      </c>
      <c r="BZ780" s="997">
        <v>46096</v>
      </c>
      <c r="CA780" s="984"/>
      <c r="CB780" s="984"/>
      <c r="CC780" s="984"/>
      <c r="CD780" s="984"/>
      <c r="CE780" s="984"/>
      <c r="CF780" s="984"/>
      <c r="CG780" s="984"/>
      <c r="CH780" s="984"/>
      <c r="CI780" s="984"/>
      <c r="CJ780" s="984"/>
      <c r="CK780" s="984"/>
      <c r="CL780" s="984"/>
      <c r="CM780" s="984"/>
      <c r="CN780" s="984"/>
      <c r="CO780" s="984"/>
      <c r="CP780" s="984"/>
      <c r="CQ780" s="984"/>
      <c r="CR780" s="984"/>
      <c r="CS780" s="984"/>
      <c r="CT780" s="984">
        <v>15</v>
      </c>
      <c r="CU780" s="987">
        <f t="shared" si="811"/>
        <v>3000</v>
      </c>
      <c r="CV780" s="984">
        <v>15</v>
      </c>
      <c r="CW780" s="988">
        <f t="shared" si="812"/>
        <v>3000</v>
      </c>
      <c r="CX780" s="984">
        <v>15</v>
      </c>
      <c r="CY780" s="988">
        <f t="shared" si="813"/>
        <v>3000</v>
      </c>
      <c r="CZ780" s="988">
        <f t="shared" si="814"/>
        <v>0</v>
      </c>
      <c r="DA780" s="988">
        <f t="shared" si="815"/>
        <v>0</v>
      </c>
      <c r="DB780" s="984"/>
      <c r="DC780" s="984">
        <f t="shared" si="810"/>
        <v>0</v>
      </c>
      <c r="DD780" s="987">
        <f t="shared" si="794"/>
        <v>0</v>
      </c>
      <c r="DE780" s="984"/>
      <c r="DF780" s="988">
        <f t="shared" si="795"/>
        <v>0</v>
      </c>
      <c r="DG780" s="984"/>
      <c r="DH780" s="988">
        <f t="shared" si="796"/>
        <v>0</v>
      </c>
      <c r="DI780" s="984"/>
      <c r="DJ780" s="989"/>
      <c r="DK780" s="989"/>
      <c r="DL780" s="989"/>
      <c r="DM780" s="989"/>
      <c r="DN780" s="989"/>
      <c r="DO780" s="989"/>
      <c r="DP780" s="989"/>
      <c r="DQ780" s="989"/>
      <c r="DR780" s="989"/>
      <c r="DS780" s="989"/>
      <c r="DU780" s="2079">
        <f t="shared" si="785"/>
        <v>3000</v>
      </c>
      <c r="DV780" s="2080">
        <f t="shared" si="758"/>
        <v>3000</v>
      </c>
      <c r="DW780" s="2080">
        <f t="shared" si="773"/>
        <v>3000</v>
      </c>
      <c r="DX780" s="2080">
        <f t="shared" si="792"/>
        <v>0</v>
      </c>
      <c r="DY780" s="2080">
        <f t="shared" si="793"/>
        <v>0</v>
      </c>
      <c r="EG780" s="1958"/>
    </row>
    <row r="781" spans="1:137" s="897" customFormat="1" ht="53.25" hidden="1" customHeight="1" x14ac:dyDescent="0.25">
      <c r="A781" s="891">
        <v>2026</v>
      </c>
      <c r="B781" s="891">
        <v>479</v>
      </c>
      <c r="C781" s="891" t="s">
        <v>58</v>
      </c>
      <c r="D781" s="891">
        <v>3000654</v>
      </c>
      <c r="E781" s="891">
        <v>5005023</v>
      </c>
      <c r="F781" s="891" t="s">
        <v>1003</v>
      </c>
      <c r="G781" s="891" t="s">
        <v>3543</v>
      </c>
      <c r="H781" s="891">
        <v>97</v>
      </c>
      <c r="I781" s="892" t="s">
        <v>992</v>
      </c>
      <c r="J781" s="893" t="s">
        <v>10</v>
      </c>
      <c r="K781" s="893" t="s">
        <v>60</v>
      </c>
      <c r="L781" s="891" t="str">
        <f t="shared" si="791"/>
        <v>2.3</v>
      </c>
      <c r="M781" s="894" t="s">
        <v>62</v>
      </c>
      <c r="N781" s="894"/>
      <c r="O781" s="891" t="s">
        <v>1224</v>
      </c>
      <c r="P781" s="891" t="s">
        <v>65</v>
      </c>
      <c r="Q781" s="895">
        <v>1</v>
      </c>
      <c r="R781" s="517">
        <v>6000</v>
      </c>
      <c r="S781" s="966"/>
      <c r="T781" s="966"/>
      <c r="U781" s="301">
        <v>15</v>
      </c>
      <c r="V781" s="301">
        <v>30</v>
      </c>
      <c r="W781" s="302"/>
      <c r="X781" s="302"/>
      <c r="Y781" s="302"/>
      <c r="Z781" s="303"/>
      <c r="AA781" s="303"/>
      <c r="AB781" s="303"/>
      <c r="AC781" s="303"/>
      <c r="AD781" s="303"/>
      <c r="AE781" s="300"/>
      <c r="AF781" s="284">
        <f t="shared" si="797"/>
        <v>0</v>
      </c>
      <c r="AG781" s="284">
        <f t="shared" si="798"/>
        <v>0</v>
      </c>
      <c r="AH781" s="284">
        <f t="shared" si="799"/>
        <v>3000</v>
      </c>
      <c r="AI781" s="284">
        <f t="shared" si="800"/>
        <v>6000</v>
      </c>
      <c r="AJ781" s="284">
        <f t="shared" si="801"/>
        <v>0</v>
      </c>
      <c r="AK781" s="284">
        <f t="shared" si="802"/>
        <v>0</v>
      </c>
      <c r="AL781" s="284">
        <f t="shared" si="803"/>
        <v>0</v>
      </c>
      <c r="AM781" s="284">
        <f t="shared" si="804"/>
        <v>0</v>
      </c>
      <c r="AN781" s="284">
        <f t="shared" si="805"/>
        <v>0</v>
      </c>
      <c r="AO781" s="284">
        <f t="shared" si="806"/>
        <v>0</v>
      </c>
      <c r="AP781" s="284">
        <f t="shared" si="807"/>
        <v>0</v>
      </c>
      <c r="AQ781" s="284">
        <f t="shared" si="808"/>
        <v>0</v>
      </c>
      <c r="AR781" s="378">
        <f t="shared" si="809"/>
        <v>9000</v>
      </c>
      <c r="AS781" s="896" t="s">
        <v>994</v>
      </c>
      <c r="AU781" s="897" t="s">
        <v>3535</v>
      </c>
      <c r="AV781" s="897" t="s">
        <v>3536</v>
      </c>
      <c r="AW781" s="940">
        <v>46058</v>
      </c>
      <c r="AX781" s="897" t="s">
        <v>3537</v>
      </c>
      <c r="AY781" s="940">
        <v>46078</v>
      </c>
      <c r="BA781" s="898" t="s">
        <v>3538</v>
      </c>
      <c r="BB781" s="899" t="s">
        <v>995</v>
      </c>
      <c r="BC781" s="897" t="s">
        <v>3545</v>
      </c>
      <c r="BD781" s="897" t="s">
        <v>3546</v>
      </c>
      <c r="BE781" s="897" t="s">
        <v>3547</v>
      </c>
      <c r="BF781" s="940">
        <v>46086</v>
      </c>
      <c r="BH781" s="687"/>
      <c r="BI781" s="687"/>
      <c r="BJ781" s="896"/>
      <c r="BK781" s="687"/>
      <c r="BL781" s="373"/>
      <c r="BM781" s="373"/>
      <c r="BN781" s="687">
        <v>5464</v>
      </c>
      <c r="BO781" s="687"/>
      <c r="BP781" s="903" t="s">
        <v>3458</v>
      </c>
      <c r="BQ781" s="687"/>
      <c r="BR781" s="687"/>
      <c r="BS781" s="336" t="s">
        <v>1228</v>
      </c>
      <c r="BT781" s="336" t="s">
        <v>1100</v>
      </c>
      <c r="BU781" s="336" t="s">
        <v>1229</v>
      </c>
      <c r="BV781" s="537">
        <v>46914430</v>
      </c>
      <c r="BW781" s="538">
        <v>10469144301</v>
      </c>
      <c r="BX781" s="906">
        <v>6000</v>
      </c>
      <c r="BY781" s="940">
        <v>46097</v>
      </c>
      <c r="BZ781" s="940">
        <v>46142</v>
      </c>
      <c r="CT781" s="897">
        <v>15</v>
      </c>
      <c r="CU781" s="909">
        <f t="shared" si="811"/>
        <v>3000</v>
      </c>
      <c r="CV781" s="897">
        <v>15</v>
      </c>
      <c r="CW781" s="633">
        <f t="shared" si="812"/>
        <v>3000</v>
      </c>
      <c r="CX781" s="897">
        <v>15</v>
      </c>
      <c r="CY781" s="633">
        <f t="shared" si="813"/>
        <v>3000</v>
      </c>
      <c r="DC781" s="897">
        <f t="shared" si="810"/>
        <v>30</v>
      </c>
      <c r="DD781" s="909">
        <f t="shared" si="794"/>
        <v>6000</v>
      </c>
      <c r="DE781" s="897">
        <v>30</v>
      </c>
      <c r="DF781" s="633">
        <f t="shared" si="795"/>
        <v>6000</v>
      </c>
      <c r="DG781" s="897">
        <v>30</v>
      </c>
      <c r="DH781" s="633">
        <f t="shared" si="796"/>
        <v>6000</v>
      </c>
      <c r="DJ781" s="898"/>
      <c r="DK781" s="898"/>
      <c r="DL781" s="898"/>
      <c r="DM781" s="898"/>
      <c r="DN781" s="898"/>
      <c r="DO781" s="898"/>
      <c r="DP781" s="898"/>
      <c r="DQ781" s="898"/>
      <c r="DR781" s="898"/>
      <c r="DS781" s="898"/>
      <c r="DU781" s="909">
        <f t="shared" si="785"/>
        <v>9000</v>
      </c>
      <c r="DV781" s="633">
        <f t="shared" si="758"/>
        <v>9000</v>
      </c>
      <c r="DW781" s="633">
        <f t="shared" si="773"/>
        <v>9000</v>
      </c>
      <c r="DX781" s="633">
        <f t="shared" si="792"/>
        <v>0</v>
      </c>
      <c r="DY781" s="633">
        <f t="shared" si="793"/>
        <v>0</v>
      </c>
      <c r="EG781" s="633"/>
    </row>
    <row r="782" spans="1:137" s="972" customFormat="1" ht="53.25" hidden="1" customHeight="1" x14ac:dyDescent="0.25">
      <c r="A782" s="966">
        <v>2026</v>
      </c>
      <c r="B782" s="966">
        <v>479</v>
      </c>
      <c r="C782" s="966" t="s">
        <v>58</v>
      </c>
      <c r="D782" s="966">
        <v>3000654</v>
      </c>
      <c r="E782" s="966">
        <v>5005023</v>
      </c>
      <c r="F782" s="966" t="s">
        <v>1003</v>
      </c>
      <c r="G782" s="966" t="s">
        <v>3543</v>
      </c>
      <c r="H782" s="966">
        <v>97</v>
      </c>
      <c r="I782" s="967" t="s">
        <v>992</v>
      </c>
      <c r="J782" s="968" t="s">
        <v>10</v>
      </c>
      <c r="K782" s="968" t="s">
        <v>60</v>
      </c>
      <c r="L782" s="966" t="str">
        <f t="shared" si="791"/>
        <v>2.3</v>
      </c>
      <c r="M782" s="969" t="s">
        <v>62</v>
      </c>
      <c r="N782" s="969"/>
      <c r="O782" s="966" t="s">
        <v>1230</v>
      </c>
      <c r="P782" s="966" t="s">
        <v>65</v>
      </c>
      <c r="Q782" s="970">
        <v>1</v>
      </c>
      <c r="R782" s="297">
        <v>6000</v>
      </c>
      <c r="S782" s="891"/>
      <c r="T782" s="891"/>
      <c r="U782" s="284">
        <v>30</v>
      </c>
      <c r="V782" s="284">
        <v>30</v>
      </c>
      <c r="W782" s="298"/>
      <c r="X782" s="298"/>
      <c r="Y782" s="298"/>
      <c r="Z782" s="299"/>
      <c r="AA782" s="299"/>
      <c r="AB782" s="299"/>
      <c r="AC782" s="299"/>
      <c r="AD782" s="299"/>
      <c r="AE782" s="297"/>
      <c r="AF782" s="284">
        <f t="shared" si="797"/>
        <v>0</v>
      </c>
      <c r="AG782" s="284">
        <f t="shared" si="798"/>
        <v>0</v>
      </c>
      <c r="AH782" s="284">
        <f t="shared" si="799"/>
        <v>6000</v>
      </c>
      <c r="AI782" s="284">
        <f t="shared" si="800"/>
        <v>6000</v>
      </c>
      <c r="AJ782" s="284">
        <f t="shared" si="801"/>
        <v>0</v>
      </c>
      <c r="AK782" s="284">
        <f t="shared" si="802"/>
        <v>0</v>
      </c>
      <c r="AL782" s="284">
        <f t="shared" si="803"/>
        <v>0</v>
      </c>
      <c r="AM782" s="284">
        <f t="shared" si="804"/>
        <v>0</v>
      </c>
      <c r="AN782" s="284">
        <f t="shared" si="805"/>
        <v>0</v>
      </c>
      <c r="AO782" s="284">
        <f t="shared" si="806"/>
        <v>0</v>
      </c>
      <c r="AP782" s="284">
        <f t="shared" si="807"/>
        <v>0</v>
      </c>
      <c r="AQ782" s="284">
        <f t="shared" si="808"/>
        <v>0</v>
      </c>
      <c r="AR782" s="284">
        <f t="shared" si="809"/>
        <v>12000</v>
      </c>
      <c r="AS782" s="971" t="s">
        <v>994</v>
      </c>
      <c r="AU782" s="972" t="s">
        <v>3535</v>
      </c>
      <c r="AV782" s="972" t="s">
        <v>3536</v>
      </c>
      <c r="AW782" s="1008">
        <v>46058</v>
      </c>
      <c r="AX782" s="972" t="s">
        <v>3537</v>
      </c>
      <c r="AY782" s="1008">
        <v>46078</v>
      </c>
      <c r="BA782" s="977" t="s">
        <v>3538</v>
      </c>
      <c r="BB782" s="1010" t="s">
        <v>995</v>
      </c>
      <c r="BC782" s="972" t="s">
        <v>3573</v>
      </c>
      <c r="BD782" s="972" t="s">
        <v>3574</v>
      </c>
      <c r="BE782" s="972" t="s">
        <v>3575</v>
      </c>
      <c r="BF782" s="1008">
        <v>46093</v>
      </c>
      <c r="BH782" s="694">
        <v>5689</v>
      </c>
      <c r="BI782" s="694"/>
      <c r="BJ782" s="971"/>
      <c r="BK782" s="694"/>
      <c r="BL782" s="971"/>
      <c r="BM782" s="952"/>
      <c r="BN782" s="1022">
        <v>5689</v>
      </c>
      <c r="BO782" s="956"/>
      <c r="BP782" s="1039" t="s">
        <v>3556</v>
      </c>
      <c r="BQ782" s="957"/>
      <c r="BR782" s="957"/>
      <c r="BS782" s="1040" t="s">
        <v>3237</v>
      </c>
      <c r="BT782" s="1040" t="s">
        <v>3576</v>
      </c>
      <c r="BU782" s="1040" t="s">
        <v>3577</v>
      </c>
      <c r="BV782" s="1041">
        <v>75365615</v>
      </c>
      <c r="BW782" s="1042">
        <v>10753656150</v>
      </c>
      <c r="BX782" s="919">
        <v>6000</v>
      </c>
      <c r="BY782" s="920">
        <v>46098</v>
      </c>
      <c r="BZ782" s="920">
        <v>46142</v>
      </c>
      <c r="CT782" s="972">
        <v>30</v>
      </c>
      <c r="CU782" s="1043">
        <v>3000</v>
      </c>
      <c r="CV782" s="972">
        <v>14</v>
      </c>
      <c r="CW782" s="965">
        <f t="shared" si="812"/>
        <v>2800</v>
      </c>
      <c r="CX782" s="972">
        <v>14</v>
      </c>
      <c r="CY782" s="965">
        <f t="shared" si="813"/>
        <v>2800</v>
      </c>
      <c r="DC782" s="972">
        <f t="shared" si="810"/>
        <v>30</v>
      </c>
      <c r="DD782" s="975">
        <f t="shared" si="794"/>
        <v>6000</v>
      </c>
      <c r="DE782" s="972">
        <v>30</v>
      </c>
      <c r="DF782" s="976">
        <f t="shared" si="795"/>
        <v>6000</v>
      </c>
      <c r="DG782" s="972">
        <v>30</v>
      </c>
      <c r="DH782" s="976">
        <f t="shared" si="796"/>
        <v>6000</v>
      </c>
      <c r="DJ782" s="977"/>
      <c r="DK782" s="977"/>
      <c r="DL782" s="977"/>
      <c r="DM782" s="977"/>
      <c r="DN782" s="977"/>
      <c r="DO782" s="977"/>
      <c r="DP782" s="977"/>
      <c r="DQ782" s="977"/>
      <c r="DR782" s="977"/>
      <c r="DS782" s="977"/>
      <c r="DU782" s="922">
        <f t="shared" si="785"/>
        <v>12000</v>
      </c>
      <c r="DV782" s="923">
        <f t="shared" si="758"/>
        <v>8800</v>
      </c>
      <c r="DW782" s="923">
        <f t="shared" si="773"/>
        <v>8800</v>
      </c>
      <c r="DX782" s="923">
        <f t="shared" si="792"/>
        <v>3200</v>
      </c>
      <c r="DY782" s="923">
        <f t="shared" si="793"/>
        <v>3200</v>
      </c>
      <c r="EG782" s="923"/>
    </row>
    <row r="783" spans="1:137" s="984" customFormat="1" ht="53.25" hidden="1" customHeight="1" x14ac:dyDescent="0.25">
      <c r="A783" s="978">
        <v>2026</v>
      </c>
      <c r="B783" s="978">
        <v>479</v>
      </c>
      <c r="C783" s="978" t="s">
        <v>58</v>
      </c>
      <c r="D783" s="978">
        <v>3000654</v>
      </c>
      <c r="E783" s="978">
        <v>5005023</v>
      </c>
      <c r="F783" s="978" t="s">
        <v>1003</v>
      </c>
      <c r="G783" s="978" t="s">
        <v>3543</v>
      </c>
      <c r="H783" s="978">
        <v>97</v>
      </c>
      <c r="I783" s="979" t="s">
        <v>992</v>
      </c>
      <c r="J783" s="980" t="s">
        <v>10</v>
      </c>
      <c r="K783" s="980" t="s">
        <v>60</v>
      </c>
      <c r="L783" s="978" t="str">
        <f t="shared" si="791"/>
        <v>2.3</v>
      </c>
      <c r="M783" s="981" t="s">
        <v>62</v>
      </c>
      <c r="N783" s="981"/>
      <c r="O783" s="978" t="s">
        <v>1234</v>
      </c>
      <c r="P783" s="978" t="s">
        <v>65</v>
      </c>
      <c r="Q783" s="982">
        <v>1</v>
      </c>
      <c r="R783" s="297">
        <v>6000</v>
      </c>
      <c r="S783" s="891"/>
      <c r="T783" s="891"/>
      <c r="U783" s="284">
        <v>30</v>
      </c>
      <c r="V783" s="284">
        <v>30</v>
      </c>
      <c r="W783" s="298"/>
      <c r="X783" s="298"/>
      <c r="Y783" s="298"/>
      <c r="Z783" s="299"/>
      <c r="AA783" s="299"/>
      <c r="AB783" s="299"/>
      <c r="AC783" s="299"/>
      <c r="AD783" s="299"/>
      <c r="AE783" s="297"/>
      <c r="AF783" s="284">
        <f t="shared" si="797"/>
        <v>0</v>
      </c>
      <c r="AG783" s="284">
        <f t="shared" si="798"/>
        <v>0</v>
      </c>
      <c r="AH783" s="284">
        <f t="shared" si="799"/>
        <v>6000</v>
      </c>
      <c r="AI783" s="284">
        <f t="shared" si="800"/>
        <v>6000</v>
      </c>
      <c r="AJ783" s="284">
        <f t="shared" si="801"/>
        <v>0</v>
      </c>
      <c r="AK783" s="284">
        <f t="shared" si="802"/>
        <v>0</v>
      </c>
      <c r="AL783" s="284">
        <f t="shared" si="803"/>
        <v>0</v>
      </c>
      <c r="AM783" s="284">
        <f t="shared" si="804"/>
        <v>0</v>
      </c>
      <c r="AN783" s="284">
        <f t="shared" si="805"/>
        <v>0</v>
      </c>
      <c r="AO783" s="284">
        <f t="shared" si="806"/>
        <v>0</v>
      </c>
      <c r="AP783" s="284">
        <f t="shared" si="807"/>
        <v>0</v>
      </c>
      <c r="AQ783" s="284">
        <f t="shared" si="808"/>
        <v>0</v>
      </c>
      <c r="AR783" s="284">
        <f t="shared" si="809"/>
        <v>12000</v>
      </c>
      <c r="AS783" s="983" t="s">
        <v>994</v>
      </c>
      <c r="AU783" s="984" t="s">
        <v>3535</v>
      </c>
      <c r="AV783" s="984" t="s">
        <v>3536</v>
      </c>
      <c r="AW783" s="997">
        <v>46058</v>
      </c>
      <c r="AX783" s="984" t="s">
        <v>3537</v>
      </c>
      <c r="AY783" s="997">
        <v>46078</v>
      </c>
      <c r="BA783" s="989" t="s">
        <v>3538</v>
      </c>
      <c r="BB783" s="992" t="s">
        <v>995</v>
      </c>
      <c r="BC783" s="952" t="s">
        <v>3570</v>
      </c>
      <c r="BD783" s="952" t="s">
        <v>3571</v>
      </c>
      <c r="BE783" s="952" t="s">
        <v>3572</v>
      </c>
      <c r="BF783" s="1036">
        <v>46079</v>
      </c>
      <c r="BH783" s="698"/>
      <c r="BI783" s="698"/>
      <c r="BJ783" s="983"/>
      <c r="BK783" s="698"/>
      <c r="BL783" s="1037"/>
      <c r="BM783" s="1037"/>
      <c r="BN783" s="698">
        <v>1938</v>
      </c>
      <c r="BO783" s="1044"/>
      <c r="BP783" s="834" t="s">
        <v>3552</v>
      </c>
      <c r="BQ783" s="1000" t="s">
        <v>3544</v>
      </c>
      <c r="BR783" s="1225"/>
      <c r="BS783" s="330" t="s">
        <v>1235</v>
      </c>
      <c r="BT783" s="657" t="s">
        <v>1236</v>
      </c>
      <c r="BU783" s="657" t="s">
        <v>1237</v>
      </c>
      <c r="BV783" s="328">
        <v>42842533</v>
      </c>
      <c r="BW783" s="328">
        <v>10428425338</v>
      </c>
      <c r="BX783" s="886">
        <v>6000</v>
      </c>
      <c r="BY783" s="1045">
        <v>46082</v>
      </c>
      <c r="BZ783" s="1045">
        <v>46142</v>
      </c>
      <c r="CT783" s="984">
        <v>30</v>
      </c>
      <c r="CU783" s="888">
        <f t="shared" ref="CU783:CU814" si="816">AH783</f>
        <v>6000</v>
      </c>
      <c r="CV783" s="880">
        <v>30</v>
      </c>
      <c r="CW783" s="889">
        <f t="shared" si="812"/>
        <v>6000</v>
      </c>
      <c r="CX783" s="880">
        <v>30</v>
      </c>
      <c r="CY783" s="889">
        <f t="shared" si="813"/>
        <v>6000</v>
      </c>
      <c r="CZ783" s="889">
        <f t="shared" ref="CZ783:CZ788" si="817">CU783-CW783</f>
        <v>0</v>
      </c>
      <c r="DA783" s="889">
        <f>CU783-CY783</f>
        <v>0</v>
      </c>
      <c r="DC783" s="984">
        <f t="shared" si="810"/>
        <v>30</v>
      </c>
      <c r="DD783" s="987">
        <f t="shared" si="794"/>
        <v>6000</v>
      </c>
      <c r="DE783" s="984">
        <v>30</v>
      </c>
      <c r="DF783" s="988">
        <f t="shared" si="795"/>
        <v>6000</v>
      </c>
      <c r="DG783" s="984">
        <v>30</v>
      </c>
      <c r="DH783" s="988">
        <f t="shared" si="796"/>
        <v>6000</v>
      </c>
      <c r="DJ783" s="989"/>
      <c r="DK783" s="989"/>
      <c r="DL783" s="989"/>
      <c r="DM783" s="989"/>
      <c r="DN783" s="989"/>
      <c r="DO783" s="989"/>
      <c r="DP783" s="989"/>
      <c r="DQ783" s="989"/>
      <c r="DR783" s="989"/>
      <c r="DS783" s="989"/>
      <c r="DU783" s="888">
        <f t="shared" si="785"/>
        <v>12000</v>
      </c>
      <c r="DV783" s="889">
        <f t="shared" si="758"/>
        <v>12000</v>
      </c>
      <c r="DW783" s="889">
        <f t="shared" si="773"/>
        <v>12000</v>
      </c>
      <c r="DX783" s="889">
        <f t="shared" si="792"/>
        <v>0</v>
      </c>
      <c r="DY783" s="889">
        <f t="shared" si="793"/>
        <v>0</v>
      </c>
      <c r="EG783" s="889"/>
    </row>
    <row r="784" spans="1:137" s="897" customFormat="1" ht="46.5" hidden="1" customHeight="1" x14ac:dyDescent="0.25">
      <c r="A784" s="891">
        <v>2026</v>
      </c>
      <c r="B784" s="891">
        <v>479</v>
      </c>
      <c r="C784" s="891" t="s">
        <v>58</v>
      </c>
      <c r="D784" s="891">
        <v>3000654</v>
      </c>
      <c r="E784" s="891">
        <v>5005023</v>
      </c>
      <c r="F784" s="891" t="s">
        <v>1003</v>
      </c>
      <c r="G784" s="891" t="s">
        <v>3543</v>
      </c>
      <c r="H784" s="891">
        <v>97</v>
      </c>
      <c r="I784" s="892" t="s">
        <v>992</v>
      </c>
      <c r="J784" s="893" t="s">
        <v>10</v>
      </c>
      <c r="K784" s="893" t="s">
        <v>60</v>
      </c>
      <c r="L784" s="891" t="str">
        <f t="shared" si="791"/>
        <v>2.3</v>
      </c>
      <c r="M784" s="894" t="s">
        <v>62</v>
      </c>
      <c r="N784" s="894"/>
      <c r="O784" s="891" t="s">
        <v>1238</v>
      </c>
      <c r="P784" s="891" t="s">
        <v>65</v>
      </c>
      <c r="Q784" s="895">
        <v>1</v>
      </c>
      <c r="R784" s="514">
        <v>6000</v>
      </c>
      <c r="S784" s="978"/>
      <c r="T784" s="978"/>
      <c r="U784" s="333">
        <v>30</v>
      </c>
      <c r="V784" s="333">
        <v>30</v>
      </c>
      <c r="W784" s="334"/>
      <c r="X784" s="334"/>
      <c r="Y784" s="334"/>
      <c r="Z784" s="335"/>
      <c r="AA784" s="335"/>
      <c r="AB784" s="335"/>
      <c r="AC784" s="335"/>
      <c r="AD784" s="335"/>
      <c r="AE784" s="332"/>
      <c r="AF784" s="284">
        <f t="shared" si="797"/>
        <v>0</v>
      </c>
      <c r="AG784" s="284">
        <f t="shared" si="798"/>
        <v>0</v>
      </c>
      <c r="AH784" s="284">
        <f t="shared" si="799"/>
        <v>6000</v>
      </c>
      <c r="AI784" s="284">
        <f t="shared" si="800"/>
        <v>6000</v>
      </c>
      <c r="AJ784" s="284">
        <f t="shared" si="801"/>
        <v>0</v>
      </c>
      <c r="AK784" s="284">
        <f t="shared" si="802"/>
        <v>0</v>
      </c>
      <c r="AL784" s="284">
        <f t="shared" si="803"/>
        <v>0</v>
      </c>
      <c r="AM784" s="284">
        <f t="shared" si="804"/>
        <v>0</v>
      </c>
      <c r="AN784" s="284">
        <f t="shared" si="805"/>
        <v>0</v>
      </c>
      <c r="AO784" s="284">
        <f t="shared" si="806"/>
        <v>0</v>
      </c>
      <c r="AP784" s="284">
        <f t="shared" si="807"/>
        <v>0</v>
      </c>
      <c r="AQ784" s="284">
        <f t="shared" si="808"/>
        <v>0</v>
      </c>
      <c r="AR784" s="494">
        <f t="shared" si="809"/>
        <v>12000</v>
      </c>
      <c r="AS784" s="896" t="s">
        <v>994</v>
      </c>
      <c r="AU784" s="897" t="s">
        <v>3535</v>
      </c>
      <c r="AV784" s="897" t="s">
        <v>3536</v>
      </c>
      <c r="AW784" s="940">
        <v>46058</v>
      </c>
      <c r="AX784" s="897" t="s">
        <v>3537</v>
      </c>
      <c r="AY784" s="940">
        <v>46078</v>
      </c>
      <c r="BA784" s="898" t="s">
        <v>3538</v>
      </c>
      <c r="BB784" s="899" t="s">
        <v>995</v>
      </c>
      <c r="BC784" s="896" t="s">
        <v>3570</v>
      </c>
      <c r="BD784" s="896" t="s">
        <v>3571</v>
      </c>
      <c r="BE784" s="896" t="s">
        <v>3572</v>
      </c>
      <c r="BF784" s="907">
        <v>46079</v>
      </c>
      <c r="BH784" s="687"/>
      <c r="BI784" s="687"/>
      <c r="BJ784" s="896"/>
      <c r="BK784" s="687"/>
      <c r="BL784" s="373"/>
      <c r="BM784" s="373"/>
      <c r="BN784" s="687">
        <v>1939</v>
      </c>
      <c r="BO784" s="903"/>
      <c r="BP784" s="903" t="s">
        <v>3552</v>
      </c>
      <c r="BQ784" s="903" t="s">
        <v>3544</v>
      </c>
      <c r="BR784" s="903"/>
      <c r="BS784" s="336" t="s">
        <v>1001</v>
      </c>
      <c r="BT784" s="336" t="s">
        <v>1239</v>
      </c>
      <c r="BU784" s="336" t="s">
        <v>1240</v>
      </c>
      <c r="BV784" s="478" t="s">
        <v>1241</v>
      </c>
      <c r="BW784" s="476">
        <v>10704127630</v>
      </c>
      <c r="BX784" s="906">
        <v>6000</v>
      </c>
      <c r="BY784" s="907">
        <v>46082</v>
      </c>
      <c r="BZ784" s="907">
        <v>46142</v>
      </c>
      <c r="CT784" s="897">
        <f>U784</f>
        <v>30</v>
      </c>
      <c r="CU784" s="909">
        <f t="shared" si="816"/>
        <v>6000</v>
      </c>
      <c r="CV784" s="897">
        <v>30</v>
      </c>
      <c r="CW784" s="633">
        <f t="shared" si="812"/>
        <v>6000</v>
      </c>
      <c r="CX784" s="897">
        <v>30</v>
      </c>
      <c r="CY784" s="633">
        <f t="shared" si="813"/>
        <v>6000</v>
      </c>
      <c r="CZ784" s="633">
        <f t="shared" si="817"/>
        <v>0</v>
      </c>
      <c r="DC784" s="897">
        <f t="shared" si="810"/>
        <v>30</v>
      </c>
      <c r="DD784" s="909">
        <f t="shared" si="794"/>
        <v>6000</v>
      </c>
      <c r="DE784" s="897">
        <v>30</v>
      </c>
      <c r="DF784" s="633">
        <f t="shared" si="795"/>
        <v>6000</v>
      </c>
      <c r="DG784" s="897">
        <v>30</v>
      </c>
      <c r="DH784" s="633">
        <f t="shared" si="796"/>
        <v>6000</v>
      </c>
      <c r="DJ784" s="898"/>
      <c r="DK784" s="898"/>
      <c r="DL784" s="898"/>
      <c r="DM784" s="898"/>
      <c r="DN784" s="898"/>
      <c r="DO784" s="898"/>
      <c r="DP784" s="898"/>
      <c r="DQ784" s="898"/>
      <c r="DR784" s="898"/>
      <c r="DS784" s="898"/>
      <c r="DU784" s="909">
        <f t="shared" si="785"/>
        <v>12000</v>
      </c>
      <c r="DV784" s="633">
        <f t="shared" si="758"/>
        <v>12000</v>
      </c>
      <c r="DW784" s="633">
        <f t="shared" si="773"/>
        <v>12000</v>
      </c>
      <c r="DX784" s="633">
        <f t="shared" si="792"/>
        <v>0</v>
      </c>
      <c r="DY784" s="633">
        <f t="shared" si="793"/>
        <v>0</v>
      </c>
      <c r="EG784" s="633"/>
    </row>
    <row r="785" spans="1:137" s="1956" customFormat="1" ht="46.5" hidden="1" customHeight="1" x14ac:dyDescent="0.25">
      <c r="A785" s="1980">
        <v>2026</v>
      </c>
      <c r="B785" s="947">
        <v>479</v>
      </c>
      <c r="C785" s="947" t="s">
        <v>58</v>
      </c>
      <c r="D785" s="947">
        <v>3000654</v>
      </c>
      <c r="E785" s="947">
        <v>5005023</v>
      </c>
      <c r="F785" s="947" t="s">
        <v>990</v>
      </c>
      <c r="G785" s="1980" t="s">
        <v>991</v>
      </c>
      <c r="H785" s="1980">
        <v>94</v>
      </c>
      <c r="I785" s="948" t="s">
        <v>992</v>
      </c>
      <c r="J785" s="949" t="s">
        <v>10</v>
      </c>
      <c r="K785" s="949" t="s">
        <v>60</v>
      </c>
      <c r="L785" s="947" t="str">
        <f t="shared" si="791"/>
        <v>2.3</v>
      </c>
      <c r="M785" s="1982" t="s">
        <v>62</v>
      </c>
      <c r="N785" s="950"/>
      <c r="O785" s="1980" t="s">
        <v>1242</v>
      </c>
      <c r="P785" s="1980" t="s">
        <v>65</v>
      </c>
      <c r="Q785" s="1987">
        <v>1</v>
      </c>
      <c r="R785" s="1984">
        <v>6000</v>
      </c>
      <c r="S785" s="1979"/>
      <c r="T785" s="1979"/>
      <c r="U785" s="1985">
        <v>30</v>
      </c>
      <c r="V785" s="1979"/>
      <c r="W785" s="1986"/>
      <c r="X785" s="298"/>
      <c r="Y785" s="298"/>
      <c r="Z785" s="299"/>
      <c r="AA785" s="299"/>
      <c r="AB785" s="299"/>
      <c r="AC785" s="299"/>
      <c r="AD785" s="299"/>
      <c r="AE785" s="1984"/>
      <c r="AF785" s="379">
        <f t="shared" si="797"/>
        <v>0</v>
      </c>
      <c r="AG785" s="284">
        <f t="shared" si="798"/>
        <v>0</v>
      </c>
      <c r="AH785" s="284">
        <f t="shared" si="799"/>
        <v>6000</v>
      </c>
      <c r="AI785" s="284">
        <f t="shared" si="800"/>
        <v>0</v>
      </c>
      <c r="AJ785" s="284">
        <f t="shared" si="801"/>
        <v>0</v>
      </c>
      <c r="AK785" s="284">
        <f t="shared" si="802"/>
        <v>0</v>
      </c>
      <c r="AL785" s="284">
        <f t="shared" si="803"/>
        <v>0</v>
      </c>
      <c r="AM785" s="284">
        <f t="shared" si="804"/>
        <v>0</v>
      </c>
      <c r="AN785" s="284">
        <f t="shared" si="805"/>
        <v>0</v>
      </c>
      <c r="AO785" s="284">
        <f t="shared" si="806"/>
        <v>0</v>
      </c>
      <c r="AP785" s="284">
        <f t="shared" si="807"/>
        <v>0</v>
      </c>
      <c r="AQ785" s="377">
        <f t="shared" si="808"/>
        <v>0</v>
      </c>
      <c r="AR785" s="1985">
        <f t="shared" si="809"/>
        <v>6000</v>
      </c>
      <c r="AS785" s="1953" t="s">
        <v>994</v>
      </c>
      <c r="AT785" s="953"/>
      <c r="AU785" s="960" t="s">
        <v>3535</v>
      </c>
      <c r="AV785" s="953" t="s">
        <v>3536</v>
      </c>
      <c r="AW785" s="958">
        <v>46058</v>
      </c>
      <c r="AX785" s="953" t="s">
        <v>3537</v>
      </c>
      <c r="AY785" s="958">
        <v>46078</v>
      </c>
      <c r="AZ785" s="959"/>
      <c r="BA785" s="963" t="s">
        <v>3538</v>
      </c>
      <c r="BB785" s="1954" t="s">
        <v>995</v>
      </c>
      <c r="BC785" s="952" t="s">
        <v>3570</v>
      </c>
      <c r="BD785" s="952" t="s">
        <v>3571</v>
      </c>
      <c r="BE785" s="952" t="s">
        <v>3572</v>
      </c>
      <c r="BF785" s="1036">
        <v>46079</v>
      </c>
      <c r="BG785" s="953"/>
      <c r="BH785" s="1022"/>
      <c r="BI785" s="1022"/>
      <c r="BJ785" s="952"/>
      <c r="BK785" s="1022"/>
      <c r="BL785" s="1031"/>
      <c r="BM785" s="1031"/>
      <c r="BN785" s="1022">
        <v>1940</v>
      </c>
      <c r="BO785" s="1046"/>
      <c r="BP785" s="1047" t="s">
        <v>3552</v>
      </c>
      <c r="BQ785" s="2145"/>
      <c r="BR785" s="2613"/>
      <c r="BS785" s="2096" t="s">
        <v>1103</v>
      </c>
      <c r="BT785" s="382" t="s">
        <v>1049</v>
      </c>
      <c r="BU785" s="382" t="s">
        <v>1243</v>
      </c>
      <c r="BV785" s="523">
        <v>71283906</v>
      </c>
      <c r="BW785" s="523">
        <v>10712839061</v>
      </c>
      <c r="BX785" s="1014">
        <v>6000</v>
      </c>
      <c r="BY785" s="958">
        <v>46082</v>
      </c>
      <c r="BZ785" s="958">
        <v>46112</v>
      </c>
      <c r="CA785" s="953"/>
      <c r="CB785" s="953"/>
      <c r="CC785" s="953"/>
      <c r="CD785" s="953"/>
      <c r="CE785" s="953"/>
      <c r="CF785" s="953"/>
      <c r="CG785" s="953"/>
      <c r="CH785" s="953"/>
      <c r="CI785" s="953"/>
      <c r="CJ785" s="953"/>
      <c r="CK785" s="953"/>
      <c r="CL785" s="953"/>
      <c r="CM785" s="953"/>
      <c r="CN785" s="953"/>
      <c r="CO785" s="953"/>
      <c r="CP785" s="953"/>
      <c r="CQ785" s="953"/>
      <c r="CR785" s="953"/>
      <c r="CS785" s="953"/>
      <c r="CT785" s="953">
        <v>30</v>
      </c>
      <c r="CU785" s="961">
        <f t="shared" si="816"/>
        <v>6000</v>
      </c>
      <c r="CV785" s="953">
        <v>30</v>
      </c>
      <c r="CW785" s="962">
        <f t="shared" si="812"/>
        <v>6000</v>
      </c>
      <c r="CX785" s="953">
        <v>30</v>
      </c>
      <c r="CY785" s="962">
        <f t="shared" si="813"/>
        <v>6000</v>
      </c>
      <c r="CZ785" s="962">
        <f t="shared" si="817"/>
        <v>0</v>
      </c>
      <c r="DA785" s="962">
        <f>CU785-CY785</f>
        <v>0</v>
      </c>
      <c r="DB785" s="953"/>
      <c r="DC785" s="953">
        <v>0</v>
      </c>
      <c r="DD785" s="961">
        <f t="shared" si="794"/>
        <v>0</v>
      </c>
      <c r="DE785" s="953"/>
      <c r="DF785" s="962">
        <f t="shared" si="795"/>
        <v>0</v>
      </c>
      <c r="DG785" s="953"/>
      <c r="DH785" s="962">
        <f t="shared" si="796"/>
        <v>0</v>
      </c>
      <c r="DI785" s="953"/>
      <c r="DJ785" s="963"/>
      <c r="DK785" s="963"/>
      <c r="DL785" s="963"/>
      <c r="DM785" s="963"/>
      <c r="DN785" s="963"/>
      <c r="DO785" s="963"/>
      <c r="DP785" s="963"/>
      <c r="DQ785" s="963"/>
      <c r="DR785" s="963"/>
      <c r="DS785" s="963"/>
      <c r="DU785" s="2074">
        <f t="shared" si="785"/>
        <v>6000</v>
      </c>
      <c r="DV785" s="2075">
        <f t="shared" si="758"/>
        <v>6000</v>
      </c>
      <c r="DW785" s="2075">
        <f t="shared" si="773"/>
        <v>6000</v>
      </c>
      <c r="DX785" s="2075">
        <f t="shared" si="792"/>
        <v>0</v>
      </c>
      <c r="DY785" s="2075">
        <f t="shared" si="793"/>
        <v>0</v>
      </c>
      <c r="EG785" s="1999"/>
    </row>
    <row r="786" spans="1:137" s="897" customFormat="1" ht="46.5" hidden="1" customHeight="1" x14ac:dyDescent="0.25">
      <c r="A786" s="891">
        <v>2026</v>
      </c>
      <c r="B786" s="891">
        <v>479</v>
      </c>
      <c r="C786" s="891" t="s">
        <v>58</v>
      </c>
      <c r="D786" s="891">
        <v>3000654</v>
      </c>
      <c r="E786" s="891">
        <v>5005023</v>
      </c>
      <c r="F786" s="891" t="s">
        <v>1003</v>
      </c>
      <c r="G786" s="891" t="s">
        <v>3543</v>
      </c>
      <c r="H786" s="891">
        <v>97</v>
      </c>
      <c r="I786" s="892" t="s">
        <v>992</v>
      </c>
      <c r="J786" s="893" t="s">
        <v>10</v>
      </c>
      <c r="K786" s="893" t="s">
        <v>60</v>
      </c>
      <c r="L786" s="891" t="str">
        <f t="shared" si="791"/>
        <v>2.3</v>
      </c>
      <c r="M786" s="894" t="s">
        <v>62</v>
      </c>
      <c r="N786" s="894"/>
      <c r="O786" s="891" t="s">
        <v>1244</v>
      </c>
      <c r="P786" s="891" t="s">
        <v>65</v>
      </c>
      <c r="Q786" s="895">
        <v>1</v>
      </c>
      <c r="R786" s="517">
        <v>6000</v>
      </c>
      <c r="S786" s="966"/>
      <c r="T786" s="966"/>
      <c r="U786" s="301">
        <v>30</v>
      </c>
      <c r="V786" s="301">
        <v>30</v>
      </c>
      <c r="W786" s="302"/>
      <c r="X786" s="302"/>
      <c r="Y786" s="302"/>
      <c r="Z786" s="303"/>
      <c r="AA786" s="303"/>
      <c r="AB786" s="303"/>
      <c r="AC786" s="303"/>
      <c r="AD786" s="303"/>
      <c r="AE786" s="300"/>
      <c r="AF786" s="284">
        <f t="shared" si="797"/>
        <v>0</v>
      </c>
      <c r="AG786" s="284">
        <f t="shared" si="798"/>
        <v>0</v>
      </c>
      <c r="AH786" s="284">
        <f t="shared" si="799"/>
        <v>6000</v>
      </c>
      <c r="AI786" s="284">
        <f t="shared" si="800"/>
        <v>6000</v>
      </c>
      <c r="AJ786" s="284">
        <f t="shared" si="801"/>
        <v>0</v>
      </c>
      <c r="AK786" s="284">
        <f t="shared" si="802"/>
        <v>0</v>
      </c>
      <c r="AL786" s="284">
        <f t="shared" si="803"/>
        <v>0</v>
      </c>
      <c r="AM786" s="284">
        <f t="shared" si="804"/>
        <v>0</v>
      </c>
      <c r="AN786" s="284">
        <f t="shared" si="805"/>
        <v>0</v>
      </c>
      <c r="AO786" s="284">
        <f t="shared" si="806"/>
        <v>0</v>
      </c>
      <c r="AP786" s="284">
        <f t="shared" si="807"/>
        <v>0</v>
      </c>
      <c r="AQ786" s="284">
        <f t="shared" si="808"/>
        <v>0</v>
      </c>
      <c r="AR786" s="378">
        <f t="shared" si="809"/>
        <v>12000</v>
      </c>
      <c r="AS786" s="896" t="s">
        <v>994</v>
      </c>
      <c r="AU786" s="897" t="s">
        <v>3535</v>
      </c>
      <c r="AV786" s="897" t="s">
        <v>3536</v>
      </c>
      <c r="AW786" s="940">
        <v>46058</v>
      </c>
      <c r="AX786" s="897" t="s">
        <v>3537</v>
      </c>
      <c r="AY786" s="940">
        <v>46078</v>
      </c>
      <c r="BA786" s="898" t="s">
        <v>3538</v>
      </c>
      <c r="BB786" s="899" t="s">
        <v>995</v>
      </c>
      <c r="BC786" s="896" t="s">
        <v>3570</v>
      </c>
      <c r="BD786" s="896" t="s">
        <v>3571</v>
      </c>
      <c r="BE786" s="896" t="s">
        <v>3572</v>
      </c>
      <c r="BF786" s="907">
        <v>46079</v>
      </c>
      <c r="BH786" s="687"/>
      <c r="BI786" s="687"/>
      <c r="BJ786" s="896"/>
      <c r="BK786" s="687"/>
      <c r="BL786" s="373"/>
      <c r="BM786" s="373"/>
      <c r="BN786" s="687">
        <v>1941</v>
      </c>
      <c r="BO786" s="903"/>
      <c r="BP786" s="903" t="s">
        <v>3552</v>
      </c>
      <c r="BQ786" s="903" t="s">
        <v>3544</v>
      </c>
      <c r="BR786" s="903"/>
      <c r="BS786" s="336" t="s">
        <v>1236</v>
      </c>
      <c r="BT786" s="336" t="s">
        <v>1245</v>
      </c>
      <c r="BU786" s="336" t="s">
        <v>1246</v>
      </c>
      <c r="BV786" s="374">
        <v>71483791</v>
      </c>
      <c r="BW786" s="490">
        <v>10714837911</v>
      </c>
      <c r="BX786" s="906">
        <v>6000</v>
      </c>
      <c r="BY786" s="907">
        <v>46082</v>
      </c>
      <c r="BZ786" s="907">
        <v>46142</v>
      </c>
      <c r="CT786" s="897">
        <v>30</v>
      </c>
      <c r="CU786" s="909">
        <f t="shared" si="816"/>
        <v>6000</v>
      </c>
      <c r="CV786" s="897">
        <v>30</v>
      </c>
      <c r="CW786" s="633">
        <f t="shared" si="812"/>
        <v>6000</v>
      </c>
      <c r="CX786" s="897">
        <v>30</v>
      </c>
      <c r="CY786" s="633">
        <f t="shared" si="813"/>
        <v>6000</v>
      </c>
      <c r="CZ786" s="633">
        <f t="shared" si="817"/>
        <v>0</v>
      </c>
      <c r="DC786" s="897">
        <f t="shared" ref="DC786:DC814" si="818">V786</f>
        <v>30</v>
      </c>
      <c r="DD786" s="909">
        <f t="shared" si="794"/>
        <v>6000</v>
      </c>
      <c r="DE786" s="897">
        <v>30</v>
      </c>
      <c r="DF786" s="633">
        <f t="shared" si="795"/>
        <v>6000</v>
      </c>
      <c r="DG786" s="897">
        <v>30</v>
      </c>
      <c r="DH786" s="633">
        <f t="shared" si="796"/>
        <v>6000</v>
      </c>
      <c r="DJ786" s="898"/>
      <c r="DK786" s="898"/>
      <c r="DL786" s="898"/>
      <c r="DM786" s="898"/>
      <c r="DN786" s="898"/>
      <c r="DO786" s="898"/>
      <c r="DP786" s="898"/>
      <c r="DQ786" s="898"/>
      <c r="DR786" s="898"/>
      <c r="DS786" s="898"/>
      <c r="DU786" s="909">
        <f t="shared" si="785"/>
        <v>12000</v>
      </c>
      <c r="DV786" s="633">
        <f t="shared" si="758"/>
        <v>12000</v>
      </c>
      <c r="DW786" s="633">
        <f t="shared" si="773"/>
        <v>12000</v>
      </c>
      <c r="DX786" s="633">
        <f t="shared" si="792"/>
        <v>0</v>
      </c>
      <c r="DY786" s="633">
        <f t="shared" si="793"/>
        <v>0</v>
      </c>
      <c r="EG786" s="633"/>
    </row>
    <row r="787" spans="1:137" s="897" customFormat="1" ht="46.5" hidden="1" customHeight="1" x14ac:dyDescent="0.25">
      <c r="A787" s="891">
        <v>2026</v>
      </c>
      <c r="B787" s="891">
        <v>479</v>
      </c>
      <c r="C787" s="891" t="s">
        <v>58</v>
      </c>
      <c r="D787" s="891">
        <v>3000654</v>
      </c>
      <c r="E787" s="891">
        <v>5005023</v>
      </c>
      <c r="F787" s="891" t="s">
        <v>1003</v>
      </c>
      <c r="G787" s="891" t="s">
        <v>3543</v>
      </c>
      <c r="H787" s="891">
        <v>97</v>
      </c>
      <c r="I787" s="892" t="s">
        <v>992</v>
      </c>
      <c r="J787" s="893" t="s">
        <v>10</v>
      </c>
      <c r="K787" s="893" t="s">
        <v>60</v>
      </c>
      <c r="L787" s="891" t="str">
        <f t="shared" si="791"/>
        <v>2.3</v>
      </c>
      <c r="M787" s="894" t="s">
        <v>62</v>
      </c>
      <c r="N787" s="894"/>
      <c r="O787" s="891" t="s">
        <v>1247</v>
      </c>
      <c r="P787" s="891" t="s">
        <v>65</v>
      </c>
      <c r="Q787" s="895">
        <v>1</v>
      </c>
      <c r="R787" s="514">
        <v>6000</v>
      </c>
      <c r="S787" s="978"/>
      <c r="T787" s="978"/>
      <c r="U787" s="333">
        <v>30</v>
      </c>
      <c r="V787" s="333">
        <v>30</v>
      </c>
      <c r="W787" s="334"/>
      <c r="X787" s="334"/>
      <c r="Y787" s="334"/>
      <c r="Z787" s="335"/>
      <c r="AA787" s="335"/>
      <c r="AB787" s="335"/>
      <c r="AC787" s="335"/>
      <c r="AD787" s="335"/>
      <c r="AE787" s="332"/>
      <c r="AF787" s="284">
        <f t="shared" si="797"/>
        <v>0</v>
      </c>
      <c r="AG787" s="284">
        <f t="shared" si="798"/>
        <v>0</v>
      </c>
      <c r="AH787" s="284">
        <f t="shared" si="799"/>
        <v>6000</v>
      </c>
      <c r="AI787" s="284">
        <f t="shared" si="800"/>
        <v>6000</v>
      </c>
      <c r="AJ787" s="284">
        <f t="shared" si="801"/>
        <v>0</v>
      </c>
      <c r="AK787" s="284">
        <f t="shared" si="802"/>
        <v>0</v>
      </c>
      <c r="AL787" s="284">
        <f t="shared" si="803"/>
        <v>0</v>
      </c>
      <c r="AM787" s="284">
        <f t="shared" si="804"/>
        <v>0</v>
      </c>
      <c r="AN787" s="284">
        <f t="shared" si="805"/>
        <v>0</v>
      </c>
      <c r="AO787" s="284">
        <f t="shared" si="806"/>
        <v>0</v>
      </c>
      <c r="AP787" s="284">
        <f t="shared" si="807"/>
        <v>0</v>
      </c>
      <c r="AQ787" s="284">
        <f t="shared" si="808"/>
        <v>0</v>
      </c>
      <c r="AR787" s="494">
        <f t="shared" si="809"/>
        <v>12000</v>
      </c>
      <c r="AS787" s="896" t="s">
        <v>994</v>
      </c>
      <c r="AU787" s="897" t="s">
        <v>3535</v>
      </c>
      <c r="AV787" s="897" t="s">
        <v>3536</v>
      </c>
      <c r="AW787" s="940">
        <v>46058</v>
      </c>
      <c r="AX787" s="897" t="s">
        <v>3537</v>
      </c>
      <c r="AY787" s="940">
        <v>46078</v>
      </c>
      <c r="BA787" s="898" t="s">
        <v>3538</v>
      </c>
      <c r="BB787" s="899" t="s">
        <v>995</v>
      </c>
      <c r="BC787" s="896" t="s">
        <v>3570</v>
      </c>
      <c r="BD787" s="896" t="s">
        <v>3571</v>
      </c>
      <c r="BE787" s="896" t="s">
        <v>3572</v>
      </c>
      <c r="BF787" s="907">
        <v>46079</v>
      </c>
      <c r="BH787" s="687"/>
      <c r="BI787" s="687"/>
      <c r="BJ787" s="896"/>
      <c r="BK787" s="687"/>
      <c r="BL787" s="373"/>
      <c r="BM787" s="373"/>
      <c r="BN787" s="687">
        <v>1942</v>
      </c>
      <c r="BO787" s="903"/>
      <c r="BP787" s="903" t="s">
        <v>3552</v>
      </c>
      <c r="BQ787" s="903" t="s">
        <v>3544</v>
      </c>
      <c r="BR787" s="903"/>
      <c r="BS787" s="336" t="s">
        <v>1248</v>
      </c>
      <c r="BT787" s="336" t="s">
        <v>1249</v>
      </c>
      <c r="BU787" s="336" t="s">
        <v>1250</v>
      </c>
      <c r="BV787" s="478" t="s">
        <v>1251</v>
      </c>
      <c r="BW787" s="476">
        <v>10443462169</v>
      </c>
      <c r="BX787" s="906">
        <v>6000</v>
      </c>
      <c r="BY787" s="907">
        <v>46082</v>
      </c>
      <c r="BZ787" s="907">
        <v>46142</v>
      </c>
      <c r="CT787" s="897">
        <v>30</v>
      </c>
      <c r="CU787" s="909">
        <f t="shared" si="816"/>
        <v>6000</v>
      </c>
      <c r="CV787" s="897">
        <v>30</v>
      </c>
      <c r="CW787" s="633">
        <f t="shared" si="812"/>
        <v>6000</v>
      </c>
      <c r="CX787" s="897">
        <v>30</v>
      </c>
      <c r="CY787" s="633">
        <f t="shared" si="813"/>
        <v>6000</v>
      </c>
      <c r="CZ787" s="633">
        <f t="shared" si="817"/>
        <v>0</v>
      </c>
      <c r="DC787" s="897">
        <f t="shared" si="818"/>
        <v>30</v>
      </c>
      <c r="DD787" s="909">
        <f t="shared" si="794"/>
        <v>6000</v>
      </c>
      <c r="DE787" s="897">
        <v>30</v>
      </c>
      <c r="DF787" s="633">
        <f t="shared" si="795"/>
        <v>6000</v>
      </c>
      <c r="DG787" s="897">
        <v>30</v>
      </c>
      <c r="DH787" s="633">
        <f t="shared" si="796"/>
        <v>6000</v>
      </c>
      <c r="DJ787" s="898"/>
      <c r="DK787" s="898"/>
      <c r="DL787" s="898"/>
      <c r="DM787" s="898"/>
      <c r="DN787" s="898"/>
      <c r="DO787" s="898"/>
      <c r="DP787" s="898"/>
      <c r="DQ787" s="898"/>
      <c r="DR787" s="898"/>
      <c r="DS787" s="898"/>
      <c r="DU787" s="909">
        <f t="shared" si="785"/>
        <v>12000</v>
      </c>
      <c r="DV787" s="633">
        <f t="shared" si="758"/>
        <v>12000</v>
      </c>
      <c r="DW787" s="633">
        <f t="shared" si="773"/>
        <v>12000</v>
      </c>
      <c r="DX787" s="633">
        <f t="shared" si="792"/>
        <v>0</v>
      </c>
      <c r="DY787" s="633">
        <f t="shared" si="793"/>
        <v>0</v>
      </c>
      <c r="EG787" s="633"/>
    </row>
    <row r="788" spans="1:137" s="953" customFormat="1" ht="46.5" hidden="1" customHeight="1" x14ac:dyDescent="0.25">
      <c r="A788" s="947">
        <v>2026</v>
      </c>
      <c r="B788" s="947">
        <v>479</v>
      </c>
      <c r="C788" s="947" t="s">
        <v>58</v>
      </c>
      <c r="D788" s="947">
        <v>3000654</v>
      </c>
      <c r="E788" s="947">
        <v>5005023</v>
      </c>
      <c r="F788" s="947" t="s">
        <v>1003</v>
      </c>
      <c r="G788" s="947" t="s">
        <v>3543</v>
      </c>
      <c r="H788" s="947">
        <v>97</v>
      </c>
      <c r="I788" s="948" t="s">
        <v>992</v>
      </c>
      <c r="J788" s="949" t="s">
        <v>10</v>
      </c>
      <c r="K788" s="949" t="s">
        <v>60</v>
      </c>
      <c r="L788" s="947" t="str">
        <f t="shared" si="791"/>
        <v>2.3</v>
      </c>
      <c r="M788" s="950" t="s">
        <v>62</v>
      </c>
      <c r="N788" s="950"/>
      <c r="O788" s="947" t="s">
        <v>1252</v>
      </c>
      <c r="P788" s="947" t="s">
        <v>65</v>
      </c>
      <c r="Q788" s="951">
        <v>1</v>
      </c>
      <c r="R788" s="297">
        <v>6000</v>
      </c>
      <c r="S788" s="891"/>
      <c r="T788" s="891"/>
      <c r="U788" s="284">
        <v>30</v>
      </c>
      <c r="V788" s="284">
        <v>30</v>
      </c>
      <c r="W788" s="298"/>
      <c r="X788" s="298"/>
      <c r="Y788" s="298"/>
      <c r="Z788" s="299"/>
      <c r="AA788" s="299"/>
      <c r="AB788" s="299"/>
      <c r="AC788" s="299"/>
      <c r="AD788" s="299"/>
      <c r="AE788" s="297"/>
      <c r="AF788" s="379">
        <f t="shared" si="797"/>
        <v>0</v>
      </c>
      <c r="AG788" s="284">
        <f t="shared" si="798"/>
        <v>0</v>
      </c>
      <c r="AH788" s="284">
        <f t="shared" si="799"/>
        <v>6000</v>
      </c>
      <c r="AI788" s="284">
        <f t="shared" si="800"/>
        <v>6000</v>
      </c>
      <c r="AJ788" s="284">
        <f t="shared" si="801"/>
        <v>0</v>
      </c>
      <c r="AK788" s="284">
        <f t="shared" si="802"/>
        <v>0</v>
      </c>
      <c r="AL788" s="284">
        <f t="shared" si="803"/>
        <v>0</v>
      </c>
      <c r="AM788" s="284">
        <f t="shared" si="804"/>
        <v>0</v>
      </c>
      <c r="AN788" s="284">
        <f t="shared" si="805"/>
        <v>0</v>
      </c>
      <c r="AO788" s="284">
        <f t="shared" si="806"/>
        <v>0</v>
      </c>
      <c r="AP788" s="284">
        <f t="shared" si="807"/>
        <v>0</v>
      </c>
      <c r="AQ788" s="377">
        <f t="shared" si="808"/>
        <v>0</v>
      </c>
      <c r="AR788" s="284">
        <f t="shared" si="809"/>
        <v>12000</v>
      </c>
      <c r="AS788" s="952" t="s">
        <v>994</v>
      </c>
      <c r="AU788" s="960" t="s">
        <v>3535</v>
      </c>
      <c r="AV788" s="953" t="s">
        <v>3536</v>
      </c>
      <c r="AW788" s="958">
        <v>46058</v>
      </c>
      <c r="AX788" s="953" t="s">
        <v>3537</v>
      </c>
      <c r="AY788" s="958">
        <v>46078</v>
      </c>
      <c r="AZ788" s="959"/>
      <c r="BA788" s="963" t="s">
        <v>3538</v>
      </c>
      <c r="BB788" s="992" t="s">
        <v>995</v>
      </c>
      <c r="BC788" s="953" t="s">
        <v>3570</v>
      </c>
      <c r="BD788" s="953" t="s">
        <v>3571</v>
      </c>
      <c r="BE788" s="952" t="s">
        <v>3572</v>
      </c>
      <c r="BF788" s="958">
        <v>46079</v>
      </c>
      <c r="BH788" s="1022"/>
      <c r="BI788" s="1022"/>
      <c r="BJ788" s="952"/>
      <c r="BK788" s="1022"/>
      <c r="BL788" s="1031"/>
      <c r="BM788" s="1031"/>
      <c r="BN788" s="1022">
        <v>4277</v>
      </c>
      <c r="BO788" s="1049"/>
      <c r="BP788" s="1048" t="s">
        <v>3532</v>
      </c>
      <c r="BQ788" s="1048"/>
      <c r="BR788" s="1049"/>
      <c r="BS788" s="484" t="s">
        <v>1256</v>
      </c>
      <c r="BT788" s="382" t="s">
        <v>1256</v>
      </c>
      <c r="BU788" s="382" t="s">
        <v>1257</v>
      </c>
      <c r="BV788" s="1050">
        <v>46970797</v>
      </c>
      <c r="BW788" s="1050">
        <v>10469707976</v>
      </c>
      <c r="BX788" s="1014">
        <v>6000</v>
      </c>
      <c r="BY788" s="958">
        <v>46082</v>
      </c>
      <c r="BZ788" s="958">
        <v>46142</v>
      </c>
      <c r="CT788" s="953">
        <v>30</v>
      </c>
      <c r="CU788" s="961">
        <f t="shared" si="816"/>
        <v>6000</v>
      </c>
      <c r="CV788" s="953">
        <v>30</v>
      </c>
      <c r="CW788" s="962">
        <f t="shared" si="812"/>
        <v>6000</v>
      </c>
      <c r="CX788" s="953">
        <v>30</v>
      </c>
      <c r="CY788" s="962">
        <f t="shared" si="813"/>
        <v>6000</v>
      </c>
      <c r="CZ788" s="962">
        <f t="shared" si="817"/>
        <v>0</v>
      </c>
      <c r="DC788" s="953">
        <f t="shared" si="818"/>
        <v>30</v>
      </c>
      <c r="DD788" s="961">
        <f t="shared" si="794"/>
        <v>6000</v>
      </c>
      <c r="DE788" s="953">
        <v>30</v>
      </c>
      <c r="DF788" s="962">
        <f t="shared" si="795"/>
        <v>6000</v>
      </c>
      <c r="DG788" s="953">
        <v>30</v>
      </c>
      <c r="DH788" s="962">
        <f t="shared" si="796"/>
        <v>6000</v>
      </c>
      <c r="DJ788" s="963"/>
      <c r="DK788" s="963"/>
      <c r="DL788" s="963"/>
      <c r="DM788" s="963"/>
      <c r="DN788" s="963"/>
      <c r="DO788" s="963"/>
      <c r="DP788" s="963"/>
      <c r="DQ788" s="963"/>
      <c r="DR788" s="963"/>
      <c r="DS788" s="963"/>
      <c r="DU788" s="961">
        <f t="shared" si="785"/>
        <v>12000</v>
      </c>
      <c r="DV788" s="962">
        <f t="shared" ref="DV788:DV851" si="819">CE788+CN788+CW788+DF788</f>
        <v>12000</v>
      </c>
      <c r="DW788" s="962">
        <f t="shared" si="773"/>
        <v>12000</v>
      </c>
      <c r="DX788" s="962">
        <f t="shared" si="792"/>
        <v>0</v>
      </c>
      <c r="DY788" s="962">
        <f t="shared" si="793"/>
        <v>0</v>
      </c>
      <c r="EG788" s="965"/>
    </row>
    <row r="789" spans="1:137" s="897" customFormat="1" ht="46.5" hidden="1" customHeight="1" x14ac:dyDescent="0.25">
      <c r="A789" s="891">
        <v>2026</v>
      </c>
      <c r="B789" s="891">
        <v>479</v>
      </c>
      <c r="C789" s="891" t="s">
        <v>58</v>
      </c>
      <c r="D789" s="891">
        <v>3000654</v>
      </c>
      <c r="E789" s="891">
        <v>5005023</v>
      </c>
      <c r="F789" s="891" t="s">
        <v>1003</v>
      </c>
      <c r="G789" s="891" t="s">
        <v>3543</v>
      </c>
      <c r="H789" s="891">
        <v>97</v>
      </c>
      <c r="I789" s="892" t="s">
        <v>992</v>
      </c>
      <c r="J789" s="893" t="s">
        <v>10</v>
      </c>
      <c r="K789" s="893" t="s">
        <v>60</v>
      </c>
      <c r="L789" s="891" t="str">
        <f t="shared" si="791"/>
        <v>2.3</v>
      </c>
      <c r="M789" s="894" t="s">
        <v>62</v>
      </c>
      <c r="N789" s="894"/>
      <c r="O789" s="891" t="s">
        <v>1258</v>
      </c>
      <c r="P789" s="891" t="s">
        <v>65</v>
      </c>
      <c r="Q789" s="895">
        <v>1</v>
      </c>
      <c r="R789" s="517">
        <v>8000</v>
      </c>
      <c r="S789" s="966"/>
      <c r="T789" s="966"/>
      <c r="U789" s="301">
        <v>30</v>
      </c>
      <c r="V789" s="301">
        <v>30</v>
      </c>
      <c r="W789" s="302"/>
      <c r="X789" s="302"/>
      <c r="Y789" s="302"/>
      <c r="Z789" s="303"/>
      <c r="AA789" s="303"/>
      <c r="AB789" s="303"/>
      <c r="AC789" s="303"/>
      <c r="AD789" s="303"/>
      <c r="AE789" s="300"/>
      <c r="AF789" s="284">
        <f t="shared" si="797"/>
        <v>0</v>
      </c>
      <c r="AG789" s="284">
        <f t="shared" si="798"/>
        <v>0</v>
      </c>
      <c r="AH789" s="284">
        <f t="shared" si="799"/>
        <v>8000</v>
      </c>
      <c r="AI789" s="284">
        <f t="shared" si="800"/>
        <v>8000</v>
      </c>
      <c r="AJ789" s="284">
        <f t="shared" si="801"/>
        <v>0</v>
      </c>
      <c r="AK789" s="284">
        <f t="shared" si="802"/>
        <v>0</v>
      </c>
      <c r="AL789" s="284">
        <f t="shared" si="803"/>
        <v>0</v>
      </c>
      <c r="AM789" s="284">
        <f t="shared" si="804"/>
        <v>0</v>
      </c>
      <c r="AN789" s="284">
        <f t="shared" si="805"/>
        <v>0</v>
      </c>
      <c r="AO789" s="284">
        <f t="shared" si="806"/>
        <v>0</v>
      </c>
      <c r="AP789" s="284">
        <f t="shared" si="807"/>
        <v>0</v>
      </c>
      <c r="AQ789" s="284">
        <f t="shared" si="808"/>
        <v>0</v>
      </c>
      <c r="AR789" s="378">
        <f t="shared" si="809"/>
        <v>16000</v>
      </c>
      <c r="AS789" s="896" t="s">
        <v>994</v>
      </c>
      <c r="AU789" s="897" t="s">
        <v>3535</v>
      </c>
      <c r="AV789" s="897" t="s">
        <v>3536</v>
      </c>
      <c r="AW789" s="940">
        <v>46058</v>
      </c>
      <c r="AX789" s="897" t="s">
        <v>3537</v>
      </c>
      <c r="AY789" s="940">
        <v>46078</v>
      </c>
      <c r="BA789" s="898" t="s">
        <v>3538</v>
      </c>
      <c r="BB789" s="899" t="s">
        <v>995</v>
      </c>
      <c r="BC789" s="896" t="s">
        <v>3570</v>
      </c>
      <c r="BD789" s="896" t="s">
        <v>3571</v>
      </c>
      <c r="BE789" s="896" t="s">
        <v>3572</v>
      </c>
      <c r="BF789" s="907">
        <v>46079</v>
      </c>
      <c r="BH789" s="687"/>
      <c r="BI789" s="687"/>
      <c r="BJ789" s="896"/>
      <c r="BK789" s="687"/>
      <c r="BL789" s="373"/>
      <c r="BM789" s="373"/>
      <c r="BN789" s="687">
        <v>1943</v>
      </c>
      <c r="BO789" s="903"/>
      <c r="BP789" s="903" t="s">
        <v>3552</v>
      </c>
      <c r="BQ789" s="903" t="s">
        <v>3544</v>
      </c>
      <c r="BR789" s="903"/>
      <c r="BS789" s="336" t="s">
        <v>1259</v>
      </c>
      <c r="BT789" s="336" t="s">
        <v>1260</v>
      </c>
      <c r="BU789" s="336" t="s">
        <v>1261</v>
      </c>
      <c r="BV789" s="374">
        <v>42078408</v>
      </c>
      <c r="BW789" s="490">
        <v>10420784088</v>
      </c>
      <c r="BX789" s="906">
        <v>8000</v>
      </c>
      <c r="BY789" s="907">
        <v>46082</v>
      </c>
      <c r="BZ789" s="907">
        <v>46142</v>
      </c>
      <c r="CT789" s="897">
        <v>30</v>
      </c>
      <c r="CU789" s="909">
        <f t="shared" si="816"/>
        <v>8000</v>
      </c>
      <c r="CV789" s="897">
        <v>30</v>
      </c>
      <c r="CW789" s="633">
        <f t="shared" si="812"/>
        <v>8000.0000000000009</v>
      </c>
      <c r="CX789" s="897">
        <v>30</v>
      </c>
      <c r="CY789" s="633">
        <f t="shared" si="813"/>
        <v>8000.0000000000009</v>
      </c>
      <c r="DC789" s="897">
        <f t="shared" si="818"/>
        <v>30</v>
      </c>
      <c r="DD789" s="909">
        <f t="shared" si="794"/>
        <v>8000</v>
      </c>
      <c r="DE789" s="897">
        <v>30</v>
      </c>
      <c r="DF789" s="633">
        <f t="shared" si="795"/>
        <v>8000.0000000000009</v>
      </c>
      <c r="DG789" s="897">
        <v>30</v>
      </c>
      <c r="DH789" s="633">
        <f t="shared" si="796"/>
        <v>8000.0000000000009</v>
      </c>
      <c r="DJ789" s="898"/>
      <c r="DK789" s="898"/>
      <c r="DL789" s="898"/>
      <c r="DM789" s="898"/>
      <c r="DN789" s="898"/>
      <c r="DO789" s="898"/>
      <c r="DP789" s="898"/>
      <c r="DQ789" s="898"/>
      <c r="DR789" s="898"/>
      <c r="DS789" s="898"/>
      <c r="DU789" s="909">
        <f t="shared" si="785"/>
        <v>16000</v>
      </c>
      <c r="DV789" s="633">
        <f t="shared" si="819"/>
        <v>16000.000000000002</v>
      </c>
      <c r="DW789" s="633">
        <f t="shared" si="773"/>
        <v>16000.000000000002</v>
      </c>
      <c r="DX789" s="633">
        <f t="shared" si="792"/>
        <v>0</v>
      </c>
      <c r="DY789" s="633">
        <f t="shared" si="793"/>
        <v>0</v>
      </c>
      <c r="EG789" s="633"/>
    </row>
    <row r="790" spans="1:137" s="2005" customFormat="1" ht="46.5" hidden="1" customHeight="1" x14ac:dyDescent="0.25">
      <c r="A790" s="2001">
        <v>2026</v>
      </c>
      <c r="B790" s="966">
        <v>479</v>
      </c>
      <c r="C790" s="966" t="s">
        <v>58</v>
      </c>
      <c r="D790" s="966">
        <v>3000654</v>
      </c>
      <c r="E790" s="966">
        <v>5005023</v>
      </c>
      <c r="F790" s="966" t="s">
        <v>990</v>
      </c>
      <c r="G790" s="2001" t="s">
        <v>991</v>
      </c>
      <c r="H790" s="2001">
        <v>94</v>
      </c>
      <c r="I790" s="967" t="s">
        <v>992</v>
      </c>
      <c r="J790" s="968" t="s">
        <v>10</v>
      </c>
      <c r="K790" s="968" t="s">
        <v>60</v>
      </c>
      <c r="L790" s="966" t="str">
        <f t="shared" si="791"/>
        <v>2.3</v>
      </c>
      <c r="M790" s="2002" t="s">
        <v>62</v>
      </c>
      <c r="N790" s="969"/>
      <c r="O790" s="2001" t="s">
        <v>1262</v>
      </c>
      <c r="P790" s="2001" t="s">
        <v>65</v>
      </c>
      <c r="Q790" s="2003">
        <v>1</v>
      </c>
      <c r="R790" s="1984">
        <v>8000</v>
      </c>
      <c r="S790" s="1979"/>
      <c r="T790" s="1979"/>
      <c r="U790" s="1985">
        <v>30</v>
      </c>
      <c r="V790" s="1979"/>
      <c r="W790" s="1986"/>
      <c r="X790" s="298"/>
      <c r="Y790" s="298"/>
      <c r="Z790" s="299"/>
      <c r="AA790" s="299"/>
      <c r="AB790" s="299"/>
      <c r="AC790" s="299"/>
      <c r="AD790" s="299"/>
      <c r="AE790" s="1984"/>
      <c r="AF790" s="284">
        <f t="shared" si="797"/>
        <v>0</v>
      </c>
      <c r="AG790" s="284">
        <f t="shared" si="798"/>
        <v>0</v>
      </c>
      <c r="AH790" s="284">
        <f t="shared" si="799"/>
        <v>8000</v>
      </c>
      <c r="AI790" s="284">
        <f t="shared" si="800"/>
        <v>0</v>
      </c>
      <c r="AJ790" s="284">
        <f t="shared" si="801"/>
        <v>0</v>
      </c>
      <c r="AK790" s="284">
        <f t="shared" si="802"/>
        <v>0</v>
      </c>
      <c r="AL790" s="284">
        <f t="shared" si="803"/>
        <v>0</v>
      </c>
      <c r="AM790" s="284">
        <f t="shared" si="804"/>
        <v>0</v>
      </c>
      <c r="AN790" s="284">
        <f t="shared" si="805"/>
        <v>0</v>
      </c>
      <c r="AO790" s="284">
        <f t="shared" si="806"/>
        <v>0</v>
      </c>
      <c r="AP790" s="284">
        <f t="shared" si="807"/>
        <v>0</v>
      </c>
      <c r="AQ790" s="284">
        <f t="shared" si="808"/>
        <v>0</v>
      </c>
      <c r="AR790" s="1985">
        <f t="shared" si="809"/>
        <v>8000</v>
      </c>
      <c r="AS790" s="2008" t="s">
        <v>994</v>
      </c>
      <c r="AT790" s="972"/>
      <c r="AU790" s="972" t="s">
        <v>3535</v>
      </c>
      <c r="AV790" s="972" t="s">
        <v>3536</v>
      </c>
      <c r="AW790" s="1008">
        <v>46058</v>
      </c>
      <c r="AX790" s="972" t="s">
        <v>3537</v>
      </c>
      <c r="AY790" s="1008">
        <v>46078</v>
      </c>
      <c r="AZ790" s="972"/>
      <c r="BA790" s="977" t="s">
        <v>3538</v>
      </c>
      <c r="BB790" s="2092" t="s">
        <v>995</v>
      </c>
      <c r="BC790" s="971" t="s">
        <v>3570</v>
      </c>
      <c r="BD790" s="971" t="s">
        <v>3571</v>
      </c>
      <c r="BE790" s="971" t="s">
        <v>3572</v>
      </c>
      <c r="BF790" s="1013">
        <v>46079</v>
      </c>
      <c r="BG790" s="972"/>
      <c r="BH790" s="694"/>
      <c r="BI790" s="694"/>
      <c r="BJ790" s="971"/>
      <c r="BK790" s="694"/>
      <c r="BL790" s="1020"/>
      <c r="BM790" s="1020"/>
      <c r="BN790" s="694">
        <v>1944</v>
      </c>
      <c r="BO790" s="1051"/>
      <c r="BP790" s="1052" t="s">
        <v>3552</v>
      </c>
      <c r="BQ790" s="2168"/>
      <c r="BR790" s="2168"/>
      <c r="BS790" s="2169" t="s">
        <v>1263</v>
      </c>
      <c r="BT790" s="348" t="s">
        <v>1264</v>
      </c>
      <c r="BU790" s="348" t="s">
        <v>1265</v>
      </c>
      <c r="BV790" s="392">
        <v>70213603</v>
      </c>
      <c r="BW790" s="392">
        <v>10702136038</v>
      </c>
      <c r="BX790" s="919">
        <v>8000</v>
      </c>
      <c r="BY790" s="1008">
        <v>46082</v>
      </c>
      <c r="BZ790" s="1008">
        <v>46112</v>
      </c>
      <c r="CA790" s="972"/>
      <c r="CB790" s="972"/>
      <c r="CC790" s="972"/>
      <c r="CD790" s="972"/>
      <c r="CE790" s="972"/>
      <c r="CF790" s="972"/>
      <c r="CG790" s="972"/>
      <c r="CH790" s="972"/>
      <c r="CI790" s="972"/>
      <c r="CJ790" s="972"/>
      <c r="CK790" s="972"/>
      <c r="CL790" s="972"/>
      <c r="CM790" s="972"/>
      <c r="CN790" s="972"/>
      <c r="CO790" s="972"/>
      <c r="CP790" s="972"/>
      <c r="CQ790" s="972"/>
      <c r="CR790" s="972"/>
      <c r="CS790" s="972"/>
      <c r="CT790" s="972">
        <v>30</v>
      </c>
      <c r="CU790" s="922">
        <f t="shared" si="816"/>
        <v>8000</v>
      </c>
      <c r="CV790" s="675">
        <v>30</v>
      </c>
      <c r="CW790" s="923">
        <f t="shared" si="812"/>
        <v>8000.0000000000009</v>
      </c>
      <c r="CX790" s="675">
        <v>30</v>
      </c>
      <c r="CY790" s="923">
        <f t="shared" si="813"/>
        <v>8000.0000000000009</v>
      </c>
      <c r="CZ790" s="923">
        <f t="shared" ref="CZ790:CZ797" si="820">CU790-CW790</f>
        <v>0</v>
      </c>
      <c r="DA790" s="972"/>
      <c r="DB790" s="972"/>
      <c r="DC790" s="972">
        <f t="shared" si="818"/>
        <v>0</v>
      </c>
      <c r="DD790" s="975">
        <f t="shared" si="794"/>
        <v>0</v>
      </c>
      <c r="DE790" s="972"/>
      <c r="DF790" s="976">
        <f t="shared" si="795"/>
        <v>0</v>
      </c>
      <c r="DG790" s="972"/>
      <c r="DH790" s="976">
        <f t="shared" si="796"/>
        <v>0</v>
      </c>
      <c r="DI790" s="972"/>
      <c r="DJ790" s="977"/>
      <c r="DK790" s="977"/>
      <c r="DL790" s="977"/>
      <c r="DM790" s="977"/>
      <c r="DN790" s="977"/>
      <c r="DO790" s="977"/>
      <c r="DP790" s="977"/>
      <c r="DQ790" s="977"/>
      <c r="DR790" s="977"/>
      <c r="DS790" s="977"/>
      <c r="DU790" s="2142">
        <f t="shared" si="785"/>
        <v>8000</v>
      </c>
      <c r="DV790" s="2143">
        <f t="shared" si="819"/>
        <v>8000.0000000000009</v>
      </c>
      <c r="DW790" s="2143">
        <f t="shared" si="773"/>
        <v>8000.0000000000009</v>
      </c>
      <c r="DX790" s="2143">
        <f t="shared" si="792"/>
        <v>0</v>
      </c>
      <c r="DY790" s="2143">
        <f t="shared" si="793"/>
        <v>0</v>
      </c>
      <c r="EG790" s="2143"/>
    </row>
    <row r="791" spans="1:137" s="1995" customFormat="1" ht="47.25" hidden="1" customHeight="1" x14ac:dyDescent="0.25">
      <c r="A791" s="1979">
        <v>2026</v>
      </c>
      <c r="B791" s="891">
        <v>479</v>
      </c>
      <c r="C791" s="891" t="s">
        <v>58</v>
      </c>
      <c r="D791" s="891">
        <v>3000654</v>
      </c>
      <c r="E791" s="891">
        <v>5005023</v>
      </c>
      <c r="F791" s="891" t="s">
        <v>990</v>
      </c>
      <c r="G791" s="1979" t="s">
        <v>991</v>
      </c>
      <c r="H791" s="1979">
        <v>94</v>
      </c>
      <c r="I791" s="892" t="s">
        <v>992</v>
      </c>
      <c r="J791" s="893" t="s">
        <v>10</v>
      </c>
      <c r="K791" s="893" t="s">
        <v>60</v>
      </c>
      <c r="L791" s="891" t="str">
        <f t="shared" si="791"/>
        <v>2.3</v>
      </c>
      <c r="M791" s="1981" t="s">
        <v>62</v>
      </c>
      <c r="N791" s="894"/>
      <c r="O791" s="1979" t="s">
        <v>1266</v>
      </c>
      <c r="P791" s="1979" t="s">
        <v>65</v>
      </c>
      <c r="Q791" s="1983">
        <v>1</v>
      </c>
      <c r="R791" s="1984">
        <v>8000</v>
      </c>
      <c r="S791" s="1979"/>
      <c r="T791" s="1979"/>
      <c r="U791" s="1985">
        <v>30</v>
      </c>
      <c r="V791" s="1979"/>
      <c r="W791" s="1986"/>
      <c r="X791" s="298"/>
      <c r="Y791" s="298"/>
      <c r="Z791" s="299"/>
      <c r="AA791" s="299"/>
      <c r="AB791" s="299"/>
      <c r="AC791" s="299"/>
      <c r="AD791" s="299"/>
      <c r="AE791" s="1984"/>
      <c r="AF791" s="284">
        <f t="shared" si="797"/>
        <v>0</v>
      </c>
      <c r="AG791" s="284">
        <f t="shared" si="798"/>
        <v>0</v>
      </c>
      <c r="AH791" s="284">
        <f t="shared" si="799"/>
        <v>8000</v>
      </c>
      <c r="AI791" s="284">
        <f t="shared" si="800"/>
        <v>0</v>
      </c>
      <c r="AJ791" s="284">
        <f t="shared" si="801"/>
        <v>0</v>
      </c>
      <c r="AK791" s="284">
        <f t="shared" si="802"/>
        <v>0</v>
      </c>
      <c r="AL791" s="284">
        <f t="shared" si="803"/>
        <v>0</v>
      </c>
      <c r="AM791" s="284">
        <f t="shared" si="804"/>
        <v>0</v>
      </c>
      <c r="AN791" s="284">
        <f t="shared" si="805"/>
        <v>0</v>
      </c>
      <c r="AO791" s="284">
        <f t="shared" si="806"/>
        <v>0</v>
      </c>
      <c r="AP791" s="284">
        <f t="shared" si="807"/>
        <v>0</v>
      </c>
      <c r="AQ791" s="284">
        <f t="shared" si="808"/>
        <v>0</v>
      </c>
      <c r="AR791" s="1985">
        <f t="shared" si="809"/>
        <v>8000</v>
      </c>
      <c r="AS791" s="1990" t="s">
        <v>994</v>
      </c>
      <c r="AT791" s="897"/>
      <c r="AU791" s="897" t="s">
        <v>3535</v>
      </c>
      <c r="AV791" s="897" t="s">
        <v>3536</v>
      </c>
      <c r="AW791" s="940">
        <v>46058</v>
      </c>
      <c r="AX791" s="897" t="s">
        <v>3537</v>
      </c>
      <c r="AY791" s="940">
        <v>46078</v>
      </c>
      <c r="AZ791" s="897"/>
      <c r="BA791" s="898" t="s">
        <v>3538</v>
      </c>
      <c r="BB791" s="2092" t="s">
        <v>995</v>
      </c>
      <c r="BC791" s="971" t="s">
        <v>3570</v>
      </c>
      <c r="BD791" s="971" t="s">
        <v>3571</v>
      </c>
      <c r="BE791" s="971" t="s">
        <v>3572</v>
      </c>
      <c r="BF791" s="1013">
        <v>46079</v>
      </c>
      <c r="BG791" s="897"/>
      <c r="BH791" s="687"/>
      <c r="BI791" s="687"/>
      <c r="BJ791" s="896"/>
      <c r="BK791" s="687"/>
      <c r="BL791" s="1028"/>
      <c r="BM791" s="1028"/>
      <c r="BN791" s="687">
        <v>1945</v>
      </c>
      <c r="BO791" s="1021"/>
      <c r="BP791" s="755" t="s">
        <v>3552</v>
      </c>
      <c r="BQ791" s="2135"/>
      <c r="BR791" s="2139"/>
      <c r="BS791" s="2170" t="s">
        <v>1267</v>
      </c>
      <c r="BT791" s="328" t="s">
        <v>1268</v>
      </c>
      <c r="BU791" s="328" t="s">
        <v>1269</v>
      </c>
      <c r="BV791" s="392">
        <v>46485570</v>
      </c>
      <c r="BW791" s="392">
        <v>10464855705</v>
      </c>
      <c r="BX791" s="617">
        <v>8000</v>
      </c>
      <c r="BY791" s="940">
        <v>46082</v>
      </c>
      <c r="BZ791" s="940">
        <v>46112</v>
      </c>
      <c r="CA791" s="897"/>
      <c r="CB791" s="897"/>
      <c r="CC791" s="897"/>
      <c r="CD791" s="897"/>
      <c r="CE791" s="897"/>
      <c r="CF791" s="897"/>
      <c r="CG791" s="897"/>
      <c r="CH791" s="897"/>
      <c r="CI791" s="897"/>
      <c r="CJ791" s="897"/>
      <c r="CK791" s="897"/>
      <c r="CL791" s="897"/>
      <c r="CM791" s="897"/>
      <c r="CN791" s="897"/>
      <c r="CO791" s="897"/>
      <c r="CP791" s="897"/>
      <c r="CQ791" s="897"/>
      <c r="CR791" s="897"/>
      <c r="CS791" s="897"/>
      <c r="CT791" s="897">
        <v>30</v>
      </c>
      <c r="CU791" s="620">
        <f t="shared" si="816"/>
        <v>8000</v>
      </c>
      <c r="CV791" s="612">
        <v>30</v>
      </c>
      <c r="CW791" s="621">
        <f t="shared" si="812"/>
        <v>8000.0000000000009</v>
      </c>
      <c r="CX791" s="612">
        <v>30</v>
      </c>
      <c r="CY791" s="621">
        <f t="shared" si="813"/>
        <v>8000.0000000000009</v>
      </c>
      <c r="CZ791" s="621">
        <f t="shared" si="820"/>
        <v>0</v>
      </c>
      <c r="DA791" s="621">
        <f>CU791-CY791</f>
        <v>0</v>
      </c>
      <c r="DB791" s="897"/>
      <c r="DC791" s="897">
        <f t="shared" si="818"/>
        <v>0</v>
      </c>
      <c r="DD791" s="909">
        <f t="shared" si="794"/>
        <v>0</v>
      </c>
      <c r="DE791" s="897"/>
      <c r="DF791" s="633">
        <f t="shared" si="795"/>
        <v>0</v>
      </c>
      <c r="DG791" s="897"/>
      <c r="DH791" s="633">
        <f t="shared" si="796"/>
        <v>0</v>
      </c>
      <c r="DI791" s="897"/>
      <c r="DJ791" s="898"/>
      <c r="DK791" s="898"/>
      <c r="DL791" s="898"/>
      <c r="DM791" s="898"/>
      <c r="DN791" s="898"/>
      <c r="DO791" s="898"/>
      <c r="DP791" s="898"/>
      <c r="DQ791" s="898"/>
      <c r="DR791" s="898"/>
      <c r="DS791" s="898"/>
      <c r="DU791" s="1945">
        <f t="shared" si="785"/>
        <v>8000</v>
      </c>
      <c r="DV791" s="1946">
        <f t="shared" si="819"/>
        <v>8000.0000000000009</v>
      </c>
      <c r="DW791" s="1946">
        <f t="shared" si="773"/>
        <v>8000.0000000000009</v>
      </c>
      <c r="DX791" s="1946">
        <f t="shared" si="792"/>
        <v>0</v>
      </c>
      <c r="DY791" s="1946">
        <f t="shared" si="793"/>
        <v>0</v>
      </c>
      <c r="EG791" s="1946"/>
    </row>
    <row r="792" spans="1:137" s="2044" customFormat="1" ht="47.25" hidden="1" customHeight="1" x14ac:dyDescent="0.25">
      <c r="A792" s="2036">
        <v>2026</v>
      </c>
      <c r="B792" s="978">
        <v>479</v>
      </c>
      <c r="C792" s="978" t="s">
        <v>58</v>
      </c>
      <c r="D792" s="978">
        <v>3000654</v>
      </c>
      <c r="E792" s="978">
        <v>5005023</v>
      </c>
      <c r="F792" s="978" t="s">
        <v>990</v>
      </c>
      <c r="G792" s="2036" t="s">
        <v>991</v>
      </c>
      <c r="H792" s="2036">
        <v>94</v>
      </c>
      <c r="I792" s="979" t="s">
        <v>992</v>
      </c>
      <c r="J792" s="980" t="s">
        <v>10</v>
      </c>
      <c r="K792" s="980" t="s">
        <v>60</v>
      </c>
      <c r="L792" s="978" t="str">
        <f t="shared" si="791"/>
        <v>2.3</v>
      </c>
      <c r="M792" s="2076" t="s">
        <v>62</v>
      </c>
      <c r="N792" s="981"/>
      <c r="O792" s="2036" t="s">
        <v>1270</v>
      </c>
      <c r="P792" s="2036" t="s">
        <v>65</v>
      </c>
      <c r="Q792" s="2077">
        <v>1</v>
      </c>
      <c r="R792" s="1984">
        <v>8000</v>
      </c>
      <c r="S792" s="1979"/>
      <c r="T792" s="1979"/>
      <c r="U792" s="1985">
        <v>30</v>
      </c>
      <c r="V792" s="1979"/>
      <c r="W792" s="1986"/>
      <c r="X792" s="298"/>
      <c r="Y792" s="298"/>
      <c r="Z792" s="299"/>
      <c r="AA792" s="299"/>
      <c r="AB792" s="299"/>
      <c r="AC792" s="299"/>
      <c r="AD792" s="299"/>
      <c r="AE792" s="1984"/>
      <c r="AF792" s="284">
        <f t="shared" si="797"/>
        <v>0</v>
      </c>
      <c r="AG792" s="284">
        <f t="shared" si="798"/>
        <v>0</v>
      </c>
      <c r="AH792" s="284">
        <f t="shared" si="799"/>
        <v>8000</v>
      </c>
      <c r="AI792" s="284">
        <f t="shared" si="800"/>
        <v>0</v>
      </c>
      <c r="AJ792" s="284">
        <f t="shared" si="801"/>
        <v>0</v>
      </c>
      <c r="AK792" s="284">
        <f t="shared" si="802"/>
        <v>0</v>
      </c>
      <c r="AL792" s="284">
        <f t="shared" si="803"/>
        <v>0</v>
      </c>
      <c r="AM792" s="284">
        <f t="shared" si="804"/>
        <v>0</v>
      </c>
      <c r="AN792" s="284">
        <f t="shared" si="805"/>
        <v>0</v>
      </c>
      <c r="AO792" s="284">
        <f t="shared" si="806"/>
        <v>0</v>
      </c>
      <c r="AP792" s="284">
        <f t="shared" si="807"/>
        <v>0</v>
      </c>
      <c r="AQ792" s="284">
        <f t="shared" si="808"/>
        <v>0</v>
      </c>
      <c r="AR792" s="1985">
        <f t="shared" si="809"/>
        <v>8000</v>
      </c>
      <c r="AS792" s="2040" t="s">
        <v>994</v>
      </c>
      <c r="AT792" s="984"/>
      <c r="AU792" s="984" t="s">
        <v>3535</v>
      </c>
      <c r="AV792" s="984" t="s">
        <v>3536</v>
      </c>
      <c r="AW792" s="997">
        <v>46058</v>
      </c>
      <c r="AX792" s="984" t="s">
        <v>3537</v>
      </c>
      <c r="AY792" s="997">
        <v>46078</v>
      </c>
      <c r="AZ792" s="984"/>
      <c r="BA792" s="989" t="s">
        <v>3538</v>
      </c>
      <c r="BB792" s="1954" t="s">
        <v>995</v>
      </c>
      <c r="BC792" s="952" t="s">
        <v>3570</v>
      </c>
      <c r="BD792" s="952" t="s">
        <v>3571</v>
      </c>
      <c r="BE792" s="952" t="s">
        <v>3572</v>
      </c>
      <c r="BF792" s="1036">
        <v>46079</v>
      </c>
      <c r="BG792" s="984"/>
      <c r="BH792" s="698"/>
      <c r="BI792" s="698"/>
      <c r="BJ792" s="983"/>
      <c r="BK792" s="698"/>
      <c r="BL792" s="1037"/>
      <c r="BM792" s="1037"/>
      <c r="BN792" s="698">
        <v>1946</v>
      </c>
      <c r="BO792" s="1044"/>
      <c r="BP792" s="834" t="s">
        <v>3552</v>
      </c>
      <c r="BQ792" s="2144"/>
      <c r="BR792" s="2139"/>
      <c r="BS792" s="2133" t="s">
        <v>1127</v>
      </c>
      <c r="BT792" s="331" t="s">
        <v>1271</v>
      </c>
      <c r="BU792" s="331" t="s">
        <v>1272</v>
      </c>
      <c r="BV792" s="639">
        <v>45592486</v>
      </c>
      <c r="BW792" s="639">
        <v>10455924869</v>
      </c>
      <c r="BX792" s="886">
        <v>8000</v>
      </c>
      <c r="BY792" s="997">
        <v>46082</v>
      </c>
      <c r="BZ792" s="997">
        <v>46112</v>
      </c>
      <c r="CA792" s="984"/>
      <c r="CB792" s="984"/>
      <c r="CC792" s="984"/>
      <c r="CD792" s="984"/>
      <c r="CE792" s="984"/>
      <c r="CF792" s="984"/>
      <c r="CG792" s="984"/>
      <c r="CH792" s="984"/>
      <c r="CI792" s="984"/>
      <c r="CJ792" s="984"/>
      <c r="CK792" s="984"/>
      <c r="CL792" s="984"/>
      <c r="CM792" s="984"/>
      <c r="CN792" s="984"/>
      <c r="CO792" s="984"/>
      <c r="CP792" s="984"/>
      <c r="CQ792" s="984"/>
      <c r="CR792" s="984"/>
      <c r="CS792" s="984"/>
      <c r="CT792" s="984">
        <v>30</v>
      </c>
      <c r="CU792" s="888">
        <f t="shared" si="816"/>
        <v>8000</v>
      </c>
      <c r="CV792" s="880">
        <v>30</v>
      </c>
      <c r="CW792" s="889">
        <f t="shared" si="812"/>
        <v>8000.0000000000009</v>
      </c>
      <c r="CX792" s="880">
        <v>30</v>
      </c>
      <c r="CY792" s="889">
        <f t="shared" si="813"/>
        <v>8000.0000000000009</v>
      </c>
      <c r="CZ792" s="889">
        <f t="shared" si="820"/>
        <v>0</v>
      </c>
      <c r="DA792" s="984"/>
      <c r="DB792" s="984"/>
      <c r="DC792" s="984">
        <f t="shared" si="818"/>
        <v>0</v>
      </c>
      <c r="DD792" s="987">
        <f t="shared" si="794"/>
        <v>0</v>
      </c>
      <c r="DE792" s="984"/>
      <c r="DF792" s="988">
        <f t="shared" si="795"/>
        <v>0</v>
      </c>
      <c r="DG792" s="984"/>
      <c r="DH792" s="988">
        <f t="shared" si="796"/>
        <v>0</v>
      </c>
      <c r="DI792" s="984"/>
      <c r="DJ792" s="989"/>
      <c r="DK792" s="989"/>
      <c r="DL792" s="989"/>
      <c r="DM792" s="989"/>
      <c r="DN792" s="989"/>
      <c r="DO792" s="989"/>
      <c r="DP792" s="989"/>
      <c r="DQ792" s="989"/>
      <c r="DR792" s="989"/>
      <c r="DS792" s="989"/>
      <c r="DU792" s="1957">
        <f t="shared" si="785"/>
        <v>8000</v>
      </c>
      <c r="DV792" s="1958">
        <f t="shared" si="819"/>
        <v>8000.0000000000009</v>
      </c>
      <c r="DW792" s="1958">
        <f t="shared" ref="DW792:DW855" si="821">CG792+CP792+CY792+DH792</f>
        <v>8000.0000000000009</v>
      </c>
      <c r="DX792" s="1958">
        <f t="shared" si="792"/>
        <v>0</v>
      </c>
      <c r="DY792" s="1958">
        <f t="shared" si="793"/>
        <v>0</v>
      </c>
      <c r="EG792" s="1958"/>
    </row>
    <row r="793" spans="1:137" s="897" customFormat="1" ht="47.25" hidden="1" customHeight="1" x14ac:dyDescent="0.25">
      <c r="A793" s="891">
        <v>2026</v>
      </c>
      <c r="B793" s="891">
        <v>479</v>
      </c>
      <c r="C793" s="891" t="s">
        <v>58</v>
      </c>
      <c r="D793" s="891">
        <v>3000654</v>
      </c>
      <c r="E793" s="891">
        <v>5005023</v>
      </c>
      <c r="F793" s="891" t="s">
        <v>1003</v>
      </c>
      <c r="G793" s="891" t="s">
        <v>3543</v>
      </c>
      <c r="H793" s="891">
        <v>97</v>
      </c>
      <c r="I793" s="892" t="s">
        <v>992</v>
      </c>
      <c r="J793" s="893" t="s">
        <v>10</v>
      </c>
      <c r="K793" s="893" t="s">
        <v>60</v>
      </c>
      <c r="L793" s="891" t="str">
        <f t="shared" si="791"/>
        <v>2.3</v>
      </c>
      <c r="M793" s="894" t="s">
        <v>62</v>
      </c>
      <c r="N793" s="894"/>
      <c r="O793" s="891" t="s">
        <v>1273</v>
      </c>
      <c r="P793" s="891" t="s">
        <v>65</v>
      </c>
      <c r="Q793" s="895">
        <v>1</v>
      </c>
      <c r="R793" s="513">
        <v>8000</v>
      </c>
      <c r="S793" s="891"/>
      <c r="T793" s="891"/>
      <c r="U793" s="284">
        <v>30</v>
      </c>
      <c r="V793" s="284">
        <v>30</v>
      </c>
      <c r="W793" s="298"/>
      <c r="X793" s="298"/>
      <c r="Y793" s="298"/>
      <c r="Z793" s="299"/>
      <c r="AA793" s="299"/>
      <c r="AB793" s="299"/>
      <c r="AC793" s="299"/>
      <c r="AD793" s="299"/>
      <c r="AE793" s="297"/>
      <c r="AF793" s="284">
        <f t="shared" si="797"/>
        <v>0</v>
      </c>
      <c r="AG793" s="284">
        <f t="shared" si="798"/>
        <v>0</v>
      </c>
      <c r="AH793" s="284">
        <f t="shared" si="799"/>
        <v>8000</v>
      </c>
      <c r="AI793" s="284">
        <f t="shared" si="800"/>
        <v>8000</v>
      </c>
      <c r="AJ793" s="284">
        <f t="shared" si="801"/>
        <v>0</v>
      </c>
      <c r="AK793" s="284">
        <f t="shared" si="802"/>
        <v>0</v>
      </c>
      <c r="AL793" s="284">
        <f t="shared" si="803"/>
        <v>0</v>
      </c>
      <c r="AM793" s="284">
        <f t="shared" si="804"/>
        <v>0</v>
      </c>
      <c r="AN793" s="284">
        <f t="shared" si="805"/>
        <v>0</v>
      </c>
      <c r="AO793" s="284">
        <f t="shared" si="806"/>
        <v>0</v>
      </c>
      <c r="AP793" s="284">
        <f t="shared" si="807"/>
        <v>0</v>
      </c>
      <c r="AQ793" s="284">
        <f t="shared" si="808"/>
        <v>0</v>
      </c>
      <c r="AR793" s="377">
        <f t="shared" si="809"/>
        <v>16000</v>
      </c>
      <c r="AS793" s="896" t="s">
        <v>994</v>
      </c>
      <c r="AU793" s="897" t="s">
        <v>3535</v>
      </c>
      <c r="AV793" s="897" t="s">
        <v>3536</v>
      </c>
      <c r="AW793" s="940">
        <v>46058</v>
      </c>
      <c r="AX793" s="897" t="s">
        <v>3537</v>
      </c>
      <c r="AY793" s="940">
        <v>46078</v>
      </c>
      <c r="BA793" s="898" t="s">
        <v>3538</v>
      </c>
      <c r="BB793" s="899" t="s">
        <v>995</v>
      </c>
      <c r="BC793" s="896" t="s">
        <v>3570</v>
      </c>
      <c r="BD793" s="896" t="s">
        <v>3571</v>
      </c>
      <c r="BE793" s="896" t="s">
        <v>3572</v>
      </c>
      <c r="BF793" s="907">
        <v>46079</v>
      </c>
      <c r="BH793" s="687"/>
      <c r="BI793" s="687"/>
      <c r="BJ793" s="896"/>
      <c r="BK793" s="687"/>
      <c r="BL793" s="373"/>
      <c r="BM793" s="373"/>
      <c r="BN793" s="687">
        <v>1947</v>
      </c>
      <c r="BO793" s="903"/>
      <c r="BP793" s="903" t="s">
        <v>3552</v>
      </c>
      <c r="BQ793" s="903" t="s">
        <v>3544</v>
      </c>
      <c r="BR793" s="903"/>
      <c r="BS793" s="336" t="s">
        <v>1274</v>
      </c>
      <c r="BT793" s="336" t="s">
        <v>1275</v>
      </c>
      <c r="BU793" s="336" t="s">
        <v>1276</v>
      </c>
      <c r="BV793" s="474">
        <v>72222464</v>
      </c>
      <c r="BW793" s="472">
        <v>10722224642</v>
      </c>
      <c r="BX793" s="906">
        <v>8000</v>
      </c>
      <c r="BY793" s="907">
        <v>45352</v>
      </c>
      <c r="BZ793" s="907">
        <v>46142</v>
      </c>
      <c r="CT793" s="897">
        <v>30</v>
      </c>
      <c r="CU793" s="909">
        <f t="shared" si="816"/>
        <v>8000</v>
      </c>
      <c r="CV793" s="897">
        <v>30</v>
      </c>
      <c r="CW793" s="633">
        <f t="shared" si="812"/>
        <v>8000.0000000000009</v>
      </c>
      <c r="CX793" s="897">
        <v>30</v>
      </c>
      <c r="CY793" s="633">
        <f t="shared" si="813"/>
        <v>8000.0000000000009</v>
      </c>
      <c r="CZ793" s="633">
        <f t="shared" si="820"/>
        <v>0</v>
      </c>
      <c r="DA793" s="633">
        <f>CU793-CY793</f>
        <v>0</v>
      </c>
      <c r="DC793" s="897">
        <f t="shared" si="818"/>
        <v>30</v>
      </c>
      <c r="DD793" s="909">
        <f t="shared" si="794"/>
        <v>8000</v>
      </c>
      <c r="DE793" s="897">
        <v>30</v>
      </c>
      <c r="DF793" s="633">
        <f t="shared" si="795"/>
        <v>8000.0000000000009</v>
      </c>
      <c r="DG793" s="897">
        <v>30</v>
      </c>
      <c r="DH793" s="633">
        <f t="shared" si="796"/>
        <v>8000.0000000000009</v>
      </c>
      <c r="DJ793" s="898"/>
      <c r="DK793" s="898"/>
      <c r="DL793" s="898"/>
      <c r="DM793" s="898"/>
      <c r="DN793" s="898"/>
      <c r="DO793" s="898"/>
      <c r="DP793" s="898"/>
      <c r="DQ793" s="898"/>
      <c r="DR793" s="898"/>
      <c r="DS793" s="898"/>
      <c r="DU793" s="909">
        <f t="shared" si="785"/>
        <v>16000</v>
      </c>
      <c r="DV793" s="633">
        <f t="shared" si="819"/>
        <v>16000.000000000002</v>
      </c>
      <c r="DW793" s="633">
        <f t="shared" si="821"/>
        <v>16000.000000000002</v>
      </c>
      <c r="DX793" s="633">
        <f t="shared" si="792"/>
        <v>0</v>
      </c>
      <c r="DY793" s="633">
        <f t="shared" si="793"/>
        <v>0</v>
      </c>
      <c r="EG793" s="633"/>
    </row>
    <row r="794" spans="1:137" s="897" customFormat="1" ht="47.25" hidden="1" customHeight="1" x14ac:dyDescent="0.25">
      <c r="A794" s="891">
        <v>2026</v>
      </c>
      <c r="B794" s="891">
        <v>479</v>
      </c>
      <c r="C794" s="891" t="s">
        <v>58</v>
      </c>
      <c r="D794" s="891">
        <v>3000654</v>
      </c>
      <c r="E794" s="891">
        <v>5005023</v>
      </c>
      <c r="F794" s="891" t="s">
        <v>1003</v>
      </c>
      <c r="G794" s="891" t="s">
        <v>3543</v>
      </c>
      <c r="H794" s="891">
        <v>97</v>
      </c>
      <c r="I794" s="892" t="s">
        <v>992</v>
      </c>
      <c r="J794" s="893" t="s">
        <v>10</v>
      </c>
      <c r="K794" s="893" t="s">
        <v>60</v>
      </c>
      <c r="L794" s="891" t="str">
        <f t="shared" si="791"/>
        <v>2.3</v>
      </c>
      <c r="M794" s="894" t="s">
        <v>62</v>
      </c>
      <c r="N794" s="894"/>
      <c r="O794" s="891" t="s">
        <v>1277</v>
      </c>
      <c r="P794" s="891" t="s">
        <v>65</v>
      </c>
      <c r="Q794" s="895">
        <v>1</v>
      </c>
      <c r="R794" s="513">
        <v>8000</v>
      </c>
      <c r="S794" s="891"/>
      <c r="T794" s="891"/>
      <c r="U794" s="284">
        <v>30</v>
      </c>
      <c r="V794" s="284">
        <v>30</v>
      </c>
      <c r="W794" s="298"/>
      <c r="X794" s="298"/>
      <c r="Y794" s="298"/>
      <c r="Z794" s="299"/>
      <c r="AA794" s="299"/>
      <c r="AB794" s="299"/>
      <c r="AC794" s="299"/>
      <c r="AD794" s="299"/>
      <c r="AE794" s="297"/>
      <c r="AF794" s="284">
        <f t="shared" si="797"/>
        <v>0</v>
      </c>
      <c r="AG794" s="284">
        <f t="shared" si="798"/>
        <v>0</v>
      </c>
      <c r="AH794" s="284">
        <f t="shared" si="799"/>
        <v>8000</v>
      </c>
      <c r="AI794" s="284">
        <f t="shared" si="800"/>
        <v>8000</v>
      </c>
      <c r="AJ794" s="284">
        <f t="shared" si="801"/>
        <v>0</v>
      </c>
      <c r="AK794" s="284">
        <f t="shared" si="802"/>
        <v>0</v>
      </c>
      <c r="AL794" s="284">
        <f t="shared" si="803"/>
        <v>0</v>
      </c>
      <c r="AM794" s="284">
        <f t="shared" si="804"/>
        <v>0</v>
      </c>
      <c r="AN794" s="284">
        <f t="shared" si="805"/>
        <v>0</v>
      </c>
      <c r="AO794" s="284">
        <f t="shared" si="806"/>
        <v>0</v>
      </c>
      <c r="AP794" s="284">
        <f t="shared" si="807"/>
        <v>0</v>
      </c>
      <c r="AQ794" s="284">
        <f t="shared" si="808"/>
        <v>0</v>
      </c>
      <c r="AR794" s="377">
        <f t="shared" si="809"/>
        <v>16000</v>
      </c>
      <c r="AS794" s="896" t="s">
        <v>994</v>
      </c>
      <c r="AU794" s="897" t="s">
        <v>3535</v>
      </c>
      <c r="AV794" s="897" t="s">
        <v>3536</v>
      </c>
      <c r="AW794" s="940">
        <v>46058</v>
      </c>
      <c r="AX794" s="897" t="s">
        <v>3537</v>
      </c>
      <c r="AY794" s="940">
        <v>46078</v>
      </c>
      <c r="BA794" s="898" t="s">
        <v>3538</v>
      </c>
      <c r="BB794" s="899" t="s">
        <v>995</v>
      </c>
      <c r="BC794" s="896" t="s">
        <v>3570</v>
      </c>
      <c r="BD794" s="896" t="s">
        <v>3571</v>
      </c>
      <c r="BE794" s="896" t="s">
        <v>3572</v>
      </c>
      <c r="BF794" s="907">
        <v>46079</v>
      </c>
      <c r="BH794" s="687"/>
      <c r="BI794" s="687"/>
      <c r="BJ794" s="896"/>
      <c r="BK794" s="687"/>
      <c r="BL794" s="373"/>
      <c r="BM794" s="373"/>
      <c r="BN794" s="687">
        <v>1948</v>
      </c>
      <c r="BO794" s="903"/>
      <c r="BP794" s="903" t="s">
        <v>3552</v>
      </c>
      <c r="BQ794" s="903" t="s">
        <v>3544</v>
      </c>
      <c r="BR794" s="903"/>
      <c r="BS794" s="336" t="s">
        <v>1278</v>
      </c>
      <c r="BT794" s="336" t="s">
        <v>1279</v>
      </c>
      <c r="BU794" s="336" t="s">
        <v>1280</v>
      </c>
      <c r="BV794" s="391" t="s">
        <v>1281</v>
      </c>
      <c r="BW794" s="472">
        <v>10454353779</v>
      </c>
      <c r="BX794" s="906">
        <v>8000</v>
      </c>
      <c r="BY794" s="907">
        <v>46082</v>
      </c>
      <c r="BZ794" s="907">
        <v>46142</v>
      </c>
      <c r="CT794" s="897">
        <v>30</v>
      </c>
      <c r="CU794" s="909">
        <f t="shared" si="816"/>
        <v>8000</v>
      </c>
      <c r="CV794" s="897">
        <v>30</v>
      </c>
      <c r="CW794" s="633">
        <f t="shared" si="812"/>
        <v>8000.0000000000009</v>
      </c>
      <c r="CX794" s="897">
        <v>30</v>
      </c>
      <c r="CY794" s="633">
        <f t="shared" si="813"/>
        <v>8000.0000000000009</v>
      </c>
      <c r="CZ794" s="633">
        <f t="shared" si="820"/>
        <v>0</v>
      </c>
      <c r="DC794" s="897">
        <f t="shared" si="818"/>
        <v>30</v>
      </c>
      <c r="DD794" s="909">
        <f t="shared" si="794"/>
        <v>8000</v>
      </c>
      <c r="DE794" s="897">
        <v>30</v>
      </c>
      <c r="DF794" s="633">
        <f t="shared" si="795"/>
        <v>8000.0000000000009</v>
      </c>
      <c r="DG794" s="897">
        <v>30</v>
      </c>
      <c r="DH794" s="633">
        <f t="shared" si="796"/>
        <v>8000.0000000000009</v>
      </c>
      <c r="DJ794" s="898"/>
      <c r="DK794" s="898"/>
      <c r="DL794" s="898"/>
      <c r="DM794" s="898"/>
      <c r="DN794" s="898"/>
      <c r="DO794" s="898"/>
      <c r="DP794" s="898"/>
      <c r="DQ794" s="898"/>
      <c r="DR794" s="898"/>
      <c r="DS794" s="898"/>
      <c r="DU794" s="909">
        <f t="shared" si="785"/>
        <v>16000</v>
      </c>
      <c r="DV794" s="633">
        <f t="shared" si="819"/>
        <v>16000.000000000002</v>
      </c>
      <c r="DW794" s="633">
        <f t="shared" si="821"/>
        <v>16000.000000000002</v>
      </c>
      <c r="DX794" s="633">
        <f t="shared" si="792"/>
        <v>0</v>
      </c>
      <c r="DY794" s="633">
        <f t="shared" si="793"/>
        <v>0</v>
      </c>
      <c r="EG794" s="633"/>
    </row>
    <row r="795" spans="1:137" s="897" customFormat="1" ht="47.25" hidden="1" customHeight="1" x14ac:dyDescent="0.25">
      <c r="A795" s="891">
        <v>2026</v>
      </c>
      <c r="B795" s="891">
        <v>479</v>
      </c>
      <c r="C795" s="891" t="s">
        <v>58</v>
      </c>
      <c r="D795" s="891">
        <v>3000654</v>
      </c>
      <c r="E795" s="891">
        <v>5005023</v>
      </c>
      <c r="F795" s="891" t="s">
        <v>1003</v>
      </c>
      <c r="G795" s="891" t="s">
        <v>3543</v>
      </c>
      <c r="H795" s="891">
        <v>97</v>
      </c>
      <c r="I795" s="892" t="s">
        <v>992</v>
      </c>
      <c r="J795" s="893" t="s">
        <v>10</v>
      </c>
      <c r="K795" s="893" t="s">
        <v>60</v>
      </c>
      <c r="L795" s="891" t="str">
        <f t="shared" si="791"/>
        <v>2.3</v>
      </c>
      <c r="M795" s="894" t="s">
        <v>62</v>
      </c>
      <c r="N795" s="894"/>
      <c r="O795" s="891" t="s">
        <v>1282</v>
      </c>
      <c r="P795" s="891" t="s">
        <v>65</v>
      </c>
      <c r="Q795" s="895">
        <v>1</v>
      </c>
      <c r="R795" s="514">
        <v>8000</v>
      </c>
      <c r="S795" s="978"/>
      <c r="T795" s="978"/>
      <c r="U795" s="333">
        <v>30</v>
      </c>
      <c r="V795" s="333">
        <v>30</v>
      </c>
      <c r="W795" s="334"/>
      <c r="X795" s="334"/>
      <c r="Y795" s="334"/>
      <c r="Z795" s="335"/>
      <c r="AA795" s="335"/>
      <c r="AB795" s="335"/>
      <c r="AC795" s="335"/>
      <c r="AD795" s="335"/>
      <c r="AE795" s="332"/>
      <c r="AF795" s="284">
        <f t="shared" si="797"/>
        <v>0</v>
      </c>
      <c r="AG795" s="284">
        <f t="shared" si="798"/>
        <v>0</v>
      </c>
      <c r="AH795" s="284">
        <f t="shared" si="799"/>
        <v>8000</v>
      </c>
      <c r="AI795" s="284">
        <f t="shared" si="800"/>
        <v>8000</v>
      </c>
      <c r="AJ795" s="284">
        <f t="shared" si="801"/>
        <v>0</v>
      </c>
      <c r="AK795" s="284">
        <f t="shared" si="802"/>
        <v>0</v>
      </c>
      <c r="AL795" s="284">
        <f t="shared" si="803"/>
        <v>0</v>
      </c>
      <c r="AM795" s="284">
        <f t="shared" si="804"/>
        <v>0</v>
      </c>
      <c r="AN795" s="284">
        <f t="shared" si="805"/>
        <v>0</v>
      </c>
      <c r="AO795" s="284">
        <f t="shared" si="806"/>
        <v>0</v>
      </c>
      <c r="AP795" s="284">
        <f t="shared" si="807"/>
        <v>0</v>
      </c>
      <c r="AQ795" s="284">
        <f t="shared" si="808"/>
        <v>0</v>
      </c>
      <c r="AR795" s="494">
        <f t="shared" si="809"/>
        <v>16000</v>
      </c>
      <c r="AS795" s="896" t="s">
        <v>994</v>
      </c>
      <c r="AU795" s="897" t="s">
        <v>3535</v>
      </c>
      <c r="AV795" s="897" t="s">
        <v>3536</v>
      </c>
      <c r="AW795" s="940">
        <v>46058</v>
      </c>
      <c r="AX795" s="897" t="s">
        <v>3537</v>
      </c>
      <c r="AY795" s="940">
        <v>46078</v>
      </c>
      <c r="BA795" s="898" t="s">
        <v>3538</v>
      </c>
      <c r="BB795" s="899" t="s">
        <v>995</v>
      </c>
      <c r="BC795" s="896" t="s">
        <v>3570</v>
      </c>
      <c r="BD795" s="896" t="s">
        <v>3571</v>
      </c>
      <c r="BE795" s="896" t="s">
        <v>3572</v>
      </c>
      <c r="BF795" s="907">
        <v>46079</v>
      </c>
      <c r="BH795" s="687"/>
      <c r="BI795" s="687"/>
      <c r="BJ795" s="896"/>
      <c r="BK795" s="687"/>
      <c r="BL795" s="373"/>
      <c r="BM795" s="373"/>
      <c r="BN795" s="687">
        <v>1949</v>
      </c>
      <c r="BO795" s="903"/>
      <c r="BP795" s="903" t="s">
        <v>3552</v>
      </c>
      <c r="BQ795" s="903" t="s">
        <v>3544</v>
      </c>
      <c r="BR795" s="903"/>
      <c r="BS795" s="336" t="s">
        <v>1283</v>
      </c>
      <c r="BT795" s="336" t="s">
        <v>1284</v>
      </c>
      <c r="BU795" s="336" t="s">
        <v>1285</v>
      </c>
      <c r="BV795" s="478" t="s">
        <v>1286</v>
      </c>
      <c r="BW795" s="476">
        <v>10420037096</v>
      </c>
      <c r="BX795" s="906">
        <v>8000</v>
      </c>
      <c r="BY795" s="907">
        <v>46082</v>
      </c>
      <c r="BZ795" s="907">
        <v>46142</v>
      </c>
      <c r="CT795" s="897">
        <v>30</v>
      </c>
      <c r="CU795" s="909">
        <f t="shared" si="816"/>
        <v>8000</v>
      </c>
      <c r="CV795" s="897">
        <v>30</v>
      </c>
      <c r="CW795" s="633">
        <f t="shared" si="812"/>
        <v>8000.0000000000009</v>
      </c>
      <c r="CX795" s="897">
        <v>30</v>
      </c>
      <c r="CY795" s="633">
        <f t="shared" si="813"/>
        <v>8000.0000000000009</v>
      </c>
      <c r="CZ795" s="633">
        <f t="shared" si="820"/>
        <v>0</v>
      </c>
      <c r="DC795" s="897">
        <f t="shared" si="818"/>
        <v>30</v>
      </c>
      <c r="DD795" s="909">
        <f t="shared" si="794"/>
        <v>8000</v>
      </c>
      <c r="DE795" s="897">
        <v>30</v>
      </c>
      <c r="DF795" s="633">
        <f t="shared" si="795"/>
        <v>8000.0000000000009</v>
      </c>
      <c r="DG795" s="897">
        <v>30</v>
      </c>
      <c r="DH795" s="633">
        <f t="shared" si="796"/>
        <v>8000.0000000000009</v>
      </c>
      <c r="DJ795" s="898"/>
      <c r="DK795" s="898"/>
      <c r="DL795" s="898"/>
      <c r="DM795" s="898"/>
      <c r="DN795" s="898"/>
      <c r="DO795" s="898"/>
      <c r="DP795" s="898"/>
      <c r="DQ795" s="898"/>
      <c r="DR795" s="898"/>
      <c r="DS795" s="898"/>
      <c r="DU795" s="909">
        <f t="shared" si="785"/>
        <v>16000</v>
      </c>
      <c r="DV795" s="633">
        <f t="shared" si="819"/>
        <v>16000.000000000002</v>
      </c>
      <c r="DW795" s="633">
        <f t="shared" si="821"/>
        <v>16000.000000000002</v>
      </c>
      <c r="DX795" s="633">
        <f t="shared" si="792"/>
        <v>0</v>
      </c>
      <c r="DY795" s="633">
        <f t="shared" si="793"/>
        <v>0</v>
      </c>
      <c r="EG795" s="633"/>
    </row>
    <row r="796" spans="1:137" s="972" customFormat="1" ht="47.25" hidden="1" customHeight="1" x14ac:dyDescent="0.25">
      <c r="A796" s="966">
        <v>2026</v>
      </c>
      <c r="B796" s="966">
        <v>479</v>
      </c>
      <c r="C796" s="966" t="s">
        <v>58</v>
      </c>
      <c r="D796" s="966">
        <v>3000654</v>
      </c>
      <c r="E796" s="966">
        <v>5005023</v>
      </c>
      <c r="F796" s="966" t="s">
        <v>1003</v>
      </c>
      <c r="G796" s="966" t="s">
        <v>3543</v>
      </c>
      <c r="H796" s="966">
        <v>97</v>
      </c>
      <c r="I796" s="967" t="s">
        <v>992</v>
      </c>
      <c r="J796" s="968" t="s">
        <v>10</v>
      </c>
      <c r="K796" s="968" t="s">
        <v>60</v>
      </c>
      <c r="L796" s="966" t="str">
        <f t="shared" si="791"/>
        <v>2.3</v>
      </c>
      <c r="M796" s="969" t="s">
        <v>62</v>
      </c>
      <c r="N796" s="969"/>
      <c r="O796" s="966" t="s">
        <v>1287</v>
      </c>
      <c r="P796" s="966" t="s">
        <v>65</v>
      </c>
      <c r="Q796" s="970">
        <v>1</v>
      </c>
      <c r="R796" s="297">
        <v>8000</v>
      </c>
      <c r="S796" s="891"/>
      <c r="T796" s="891"/>
      <c r="U796" s="284">
        <v>30</v>
      </c>
      <c r="V796" s="284">
        <v>30</v>
      </c>
      <c r="W796" s="298"/>
      <c r="X796" s="298"/>
      <c r="Y796" s="298"/>
      <c r="Z796" s="299"/>
      <c r="AA796" s="299"/>
      <c r="AB796" s="299"/>
      <c r="AC796" s="299"/>
      <c r="AD796" s="299"/>
      <c r="AE796" s="297"/>
      <c r="AF796" s="379">
        <f t="shared" si="797"/>
        <v>0</v>
      </c>
      <c r="AG796" s="284">
        <f t="shared" si="798"/>
        <v>0</v>
      </c>
      <c r="AH796" s="284">
        <f t="shared" si="799"/>
        <v>8000</v>
      </c>
      <c r="AI796" s="284">
        <f t="shared" si="800"/>
        <v>8000</v>
      </c>
      <c r="AJ796" s="284">
        <f t="shared" si="801"/>
        <v>0</v>
      </c>
      <c r="AK796" s="284">
        <f t="shared" si="802"/>
        <v>0</v>
      </c>
      <c r="AL796" s="284">
        <f t="shared" si="803"/>
        <v>0</v>
      </c>
      <c r="AM796" s="284">
        <f t="shared" si="804"/>
        <v>0</v>
      </c>
      <c r="AN796" s="284">
        <f t="shared" si="805"/>
        <v>0</v>
      </c>
      <c r="AO796" s="284">
        <f t="shared" si="806"/>
        <v>0</v>
      </c>
      <c r="AP796" s="284">
        <f t="shared" si="807"/>
        <v>0</v>
      </c>
      <c r="AQ796" s="377">
        <f t="shared" si="808"/>
        <v>0</v>
      </c>
      <c r="AR796" s="284">
        <f t="shared" si="809"/>
        <v>16000</v>
      </c>
      <c r="AS796" s="971" t="s">
        <v>994</v>
      </c>
      <c r="AU796" s="1007" t="s">
        <v>3535</v>
      </c>
      <c r="AV796" s="972" t="s">
        <v>3536</v>
      </c>
      <c r="AW796" s="1008">
        <v>46058</v>
      </c>
      <c r="AX796" s="972" t="s">
        <v>3537</v>
      </c>
      <c r="AY796" s="1008">
        <v>46078</v>
      </c>
      <c r="AZ796" s="1009"/>
      <c r="BA796" s="977" t="s">
        <v>3538</v>
      </c>
      <c r="BB796" s="1010" t="s">
        <v>995</v>
      </c>
      <c r="BC796" s="972" t="s">
        <v>3570</v>
      </c>
      <c r="BD796" s="972" t="s">
        <v>3571</v>
      </c>
      <c r="BE796" s="971" t="s">
        <v>3572</v>
      </c>
      <c r="BF796" s="1008">
        <v>46079</v>
      </c>
      <c r="BH796" s="694"/>
      <c r="BI796" s="694"/>
      <c r="BJ796" s="971"/>
      <c r="BK796" s="694"/>
      <c r="BL796" s="1020"/>
      <c r="BM796" s="1020"/>
      <c r="BN796" s="694">
        <v>2172</v>
      </c>
      <c r="BO796" s="1053"/>
      <c r="BP796" s="1011" t="s">
        <v>3532</v>
      </c>
      <c r="BQ796" s="1011"/>
      <c r="BR796" s="1053"/>
      <c r="BS796" s="481" t="s">
        <v>1291</v>
      </c>
      <c r="BT796" s="383" t="s">
        <v>1028</v>
      </c>
      <c r="BU796" s="383" t="s">
        <v>1292</v>
      </c>
      <c r="BV796" s="943">
        <v>45694176</v>
      </c>
      <c r="BW796" s="943">
        <v>10456941767</v>
      </c>
      <c r="BX796" s="1012">
        <v>8000</v>
      </c>
      <c r="BY796" s="1008">
        <v>46082</v>
      </c>
      <c r="BZ796" s="1008">
        <v>46142</v>
      </c>
      <c r="CT796" s="972">
        <v>30</v>
      </c>
      <c r="CU796" s="975">
        <f t="shared" si="816"/>
        <v>8000</v>
      </c>
      <c r="CV796" s="972">
        <v>30</v>
      </c>
      <c r="CW796" s="976">
        <f t="shared" si="812"/>
        <v>8000.0000000000009</v>
      </c>
      <c r="CX796" s="972">
        <v>30</v>
      </c>
      <c r="CY796" s="976">
        <f t="shared" si="813"/>
        <v>8000.0000000000009</v>
      </c>
      <c r="CZ796" s="976">
        <f t="shared" si="820"/>
        <v>0</v>
      </c>
      <c r="DA796" s="976">
        <f>CU796-CY796</f>
        <v>0</v>
      </c>
      <c r="DC796" s="972">
        <f t="shared" si="818"/>
        <v>30</v>
      </c>
      <c r="DD796" s="975">
        <f t="shared" si="794"/>
        <v>8000</v>
      </c>
      <c r="DE796" s="972">
        <v>30</v>
      </c>
      <c r="DF796" s="976">
        <f t="shared" si="795"/>
        <v>8000.0000000000009</v>
      </c>
      <c r="DG796" s="972">
        <v>30</v>
      </c>
      <c r="DH796" s="976">
        <f t="shared" si="796"/>
        <v>8000.0000000000009</v>
      </c>
      <c r="DJ796" s="977"/>
      <c r="DK796" s="977"/>
      <c r="DL796" s="977"/>
      <c r="DM796" s="977"/>
      <c r="DN796" s="977"/>
      <c r="DO796" s="977"/>
      <c r="DP796" s="977"/>
      <c r="DQ796" s="977"/>
      <c r="DR796" s="977"/>
      <c r="DS796" s="977"/>
      <c r="DU796" s="975">
        <f t="shared" si="785"/>
        <v>16000</v>
      </c>
      <c r="DV796" s="976">
        <f t="shared" si="819"/>
        <v>16000.000000000002</v>
      </c>
      <c r="DW796" s="976">
        <f t="shared" si="821"/>
        <v>16000.000000000002</v>
      </c>
      <c r="DX796" s="976">
        <f t="shared" si="792"/>
        <v>0</v>
      </c>
      <c r="DY796" s="976">
        <f t="shared" si="793"/>
        <v>0</v>
      </c>
      <c r="EG796" s="923"/>
    </row>
    <row r="797" spans="1:137" s="984" customFormat="1" ht="47.25" hidden="1" customHeight="1" x14ac:dyDescent="0.25">
      <c r="A797" s="978">
        <v>2026</v>
      </c>
      <c r="B797" s="978">
        <v>479</v>
      </c>
      <c r="C797" s="978" t="s">
        <v>58</v>
      </c>
      <c r="D797" s="978">
        <v>3000654</v>
      </c>
      <c r="E797" s="978">
        <v>5005023</v>
      </c>
      <c r="F797" s="978" t="s">
        <v>1003</v>
      </c>
      <c r="G797" s="978" t="s">
        <v>3543</v>
      </c>
      <c r="H797" s="978">
        <v>97</v>
      </c>
      <c r="I797" s="979" t="s">
        <v>992</v>
      </c>
      <c r="J797" s="980" t="s">
        <v>10</v>
      </c>
      <c r="K797" s="980" t="s">
        <v>60</v>
      </c>
      <c r="L797" s="978" t="str">
        <f t="shared" si="791"/>
        <v>2.3</v>
      </c>
      <c r="M797" s="981" t="s">
        <v>62</v>
      </c>
      <c r="N797" s="981"/>
      <c r="O797" s="978" t="s">
        <v>1293</v>
      </c>
      <c r="P797" s="978" t="s">
        <v>65</v>
      </c>
      <c r="Q797" s="982">
        <v>1</v>
      </c>
      <c r="R797" s="297">
        <v>8000</v>
      </c>
      <c r="S797" s="891"/>
      <c r="T797" s="891"/>
      <c r="U797" s="284">
        <v>30</v>
      </c>
      <c r="V797" s="284">
        <v>30</v>
      </c>
      <c r="W797" s="298"/>
      <c r="X797" s="298"/>
      <c r="Y797" s="298"/>
      <c r="Z797" s="299"/>
      <c r="AA797" s="299"/>
      <c r="AB797" s="299"/>
      <c r="AC797" s="299"/>
      <c r="AD797" s="299"/>
      <c r="AE797" s="297"/>
      <c r="AF797" s="379">
        <f t="shared" si="797"/>
        <v>0</v>
      </c>
      <c r="AG797" s="284">
        <f t="shared" si="798"/>
        <v>0</v>
      </c>
      <c r="AH797" s="284">
        <f t="shared" si="799"/>
        <v>8000</v>
      </c>
      <c r="AI797" s="284">
        <f t="shared" si="800"/>
        <v>8000</v>
      </c>
      <c r="AJ797" s="284">
        <f t="shared" si="801"/>
        <v>0</v>
      </c>
      <c r="AK797" s="284">
        <f t="shared" si="802"/>
        <v>0</v>
      </c>
      <c r="AL797" s="284">
        <f t="shared" si="803"/>
        <v>0</v>
      </c>
      <c r="AM797" s="284">
        <f t="shared" si="804"/>
        <v>0</v>
      </c>
      <c r="AN797" s="284">
        <f t="shared" si="805"/>
        <v>0</v>
      </c>
      <c r="AO797" s="284">
        <f t="shared" si="806"/>
        <v>0</v>
      </c>
      <c r="AP797" s="284">
        <f t="shared" si="807"/>
        <v>0</v>
      </c>
      <c r="AQ797" s="377">
        <f t="shared" si="808"/>
        <v>0</v>
      </c>
      <c r="AR797" s="284">
        <f t="shared" si="809"/>
        <v>16000</v>
      </c>
      <c r="AS797" s="983" t="s">
        <v>994</v>
      </c>
      <c r="AU797" s="1001" t="s">
        <v>3535</v>
      </c>
      <c r="AV797" s="984" t="s">
        <v>3536</v>
      </c>
      <c r="AW797" s="997">
        <v>46058</v>
      </c>
      <c r="AX797" s="984" t="s">
        <v>3537</v>
      </c>
      <c r="AY797" s="997">
        <v>46078</v>
      </c>
      <c r="AZ797" s="1002"/>
      <c r="BA797" s="989" t="s">
        <v>3538</v>
      </c>
      <c r="BB797" s="998" t="s">
        <v>995</v>
      </c>
      <c r="BC797" s="984" t="s">
        <v>3570</v>
      </c>
      <c r="BD797" s="984" t="s">
        <v>3571</v>
      </c>
      <c r="BE797" s="983" t="s">
        <v>3572</v>
      </c>
      <c r="BF797" s="997">
        <v>46079</v>
      </c>
      <c r="BH797" s="698"/>
      <c r="BI797" s="698"/>
      <c r="BJ797" s="983"/>
      <c r="BK797" s="698"/>
      <c r="BL797" s="1037"/>
      <c r="BM797" s="1037"/>
      <c r="BN797" s="698">
        <v>3126</v>
      </c>
      <c r="BO797" s="1038"/>
      <c r="BP797" s="1000" t="s">
        <v>3532</v>
      </c>
      <c r="BQ797" s="1000"/>
      <c r="BR797" s="1038"/>
      <c r="BS797" s="482" t="s">
        <v>1297</v>
      </c>
      <c r="BT797" s="381" t="s">
        <v>1100</v>
      </c>
      <c r="BU797" s="381" t="s">
        <v>1298</v>
      </c>
      <c r="BV797" s="943">
        <v>47696276</v>
      </c>
      <c r="BW797" s="943">
        <v>10476962761</v>
      </c>
      <c r="BX797" s="1003">
        <v>8000</v>
      </c>
      <c r="BY797" s="997">
        <v>46082</v>
      </c>
      <c r="BZ797" s="997">
        <v>46142</v>
      </c>
      <c r="CT797" s="984">
        <v>30</v>
      </c>
      <c r="CU797" s="987">
        <f t="shared" si="816"/>
        <v>8000</v>
      </c>
      <c r="CV797" s="984">
        <v>30</v>
      </c>
      <c r="CW797" s="988">
        <f t="shared" si="812"/>
        <v>8000.0000000000009</v>
      </c>
      <c r="CX797" s="984">
        <v>30</v>
      </c>
      <c r="CY797" s="988">
        <f t="shared" si="813"/>
        <v>8000.0000000000009</v>
      </c>
      <c r="CZ797" s="988">
        <f t="shared" si="820"/>
        <v>0</v>
      </c>
      <c r="DA797" s="988">
        <f>CU797-CY797</f>
        <v>0</v>
      </c>
      <c r="DC797" s="984">
        <f t="shared" si="818"/>
        <v>30</v>
      </c>
      <c r="DD797" s="987">
        <f t="shared" si="794"/>
        <v>8000</v>
      </c>
      <c r="DE797" s="984">
        <v>30</v>
      </c>
      <c r="DF797" s="988">
        <f t="shared" si="795"/>
        <v>8000.0000000000009</v>
      </c>
      <c r="DG797" s="984">
        <v>30</v>
      </c>
      <c r="DH797" s="988">
        <f t="shared" si="796"/>
        <v>8000.0000000000009</v>
      </c>
      <c r="DJ797" s="989"/>
      <c r="DK797" s="989"/>
      <c r="DL797" s="989"/>
      <c r="DM797" s="989"/>
      <c r="DN797" s="989"/>
      <c r="DO797" s="989"/>
      <c r="DP797" s="989"/>
      <c r="DQ797" s="989"/>
      <c r="DR797" s="989"/>
      <c r="DS797" s="989"/>
      <c r="DU797" s="987">
        <f t="shared" si="785"/>
        <v>16000</v>
      </c>
      <c r="DV797" s="988">
        <f t="shared" si="819"/>
        <v>16000.000000000002</v>
      </c>
      <c r="DW797" s="988">
        <f t="shared" si="821"/>
        <v>16000.000000000002</v>
      </c>
      <c r="DX797" s="988">
        <f t="shared" si="792"/>
        <v>0</v>
      </c>
      <c r="DY797" s="988">
        <f t="shared" si="793"/>
        <v>0</v>
      </c>
      <c r="EG797" s="889"/>
    </row>
    <row r="798" spans="1:137" s="897" customFormat="1" ht="48" hidden="1" customHeight="1" x14ac:dyDescent="0.25">
      <c r="A798" s="891">
        <v>2026</v>
      </c>
      <c r="B798" s="891">
        <v>479</v>
      </c>
      <c r="C798" s="891" t="s">
        <v>58</v>
      </c>
      <c r="D798" s="891">
        <v>3000654</v>
      </c>
      <c r="E798" s="891">
        <v>5005023</v>
      </c>
      <c r="F798" s="891" t="s">
        <v>1003</v>
      </c>
      <c r="G798" s="891" t="s">
        <v>3543</v>
      </c>
      <c r="H798" s="891">
        <v>97</v>
      </c>
      <c r="I798" s="892" t="s">
        <v>992</v>
      </c>
      <c r="J798" s="893" t="s">
        <v>10</v>
      </c>
      <c r="K798" s="893" t="s">
        <v>60</v>
      </c>
      <c r="L798" s="891" t="str">
        <f t="shared" si="791"/>
        <v>2.3</v>
      </c>
      <c r="M798" s="894" t="s">
        <v>62</v>
      </c>
      <c r="N798" s="894"/>
      <c r="O798" s="891" t="s">
        <v>1299</v>
      </c>
      <c r="P798" s="891" t="s">
        <v>65</v>
      </c>
      <c r="Q798" s="895">
        <v>1</v>
      </c>
      <c r="R798" s="517">
        <v>8000</v>
      </c>
      <c r="S798" s="966"/>
      <c r="T798" s="966"/>
      <c r="U798" s="301">
        <v>30</v>
      </c>
      <c r="V798" s="301">
        <v>30</v>
      </c>
      <c r="W798" s="302"/>
      <c r="X798" s="302"/>
      <c r="Y798" s="302"/>
      <c r="Z798" s="303"/>
      <c r="AA798" s="303"/>
      <c r="AB798" s="303"/>
      <c r="AC798" s="303"/>
      <c r="AD798" s="303"/>
      <c r="AE798" s="300"/>
      <c r="AF798" s="284">
        <f t="shared" si="797"/>
        <v>0</v>
      </c>
      <c r="AG798" s="284">
        <f t="shared" si="798"/>
        <v>0</v>
      </c>
      <c r="AH798" s="284">
        <f t="shared" si="799"/>
        <v>8000</v>
      </c>
      <c r="AI798" s="284">
        <f t="shared" si="800"/>
        <v>8000</v>
      </c>
      <c r="AJ798" s="284">
        <f t="shared" si="801"/>
        <v>0</v>
      </c>
      <c r="AK798" s="284">
        <f t="shared" si="802"/>
        <v>0</v>
      </c>
      <c r="AL798" s="284">
        <f t="shared" si="803"/>
        <v>0</v>
      </c>
      <c r="AM798" s="284">
        <f t="shared" si="804"/>
        <v>0</v>
      </c>
      <c r="AN798" s="284">
        <f t="shared" si="805"/>
        <v>0</v>
      </c>
      <c r="AO798" s="284">
        <f t="shared" si="806"/>
        <v>0</v>
      </c>
      <c r="AP798" s="284">
        <f t="shared" si="807"/>
        <v>0</v>
      </c>
      <c r="AQ798" s="284">
        <f t="shared" si="808"/>
        <v>0</v>
      </c>
      <c r="AR798" s="378">
        <f t="shared" si="809"/>
        <v>16000</v>
      </c>
      <c r="AS798" s="896" t="s">
        <v>994</v>
      </c>
      <c r="AU798" s="897" t="s">
        <v>3535</v>
      </c>
      <c r="AV798" s="897" t="s">
        <v>3536</v>
      </c>
      <c r="AW798" s="940">
        <v>46058</v>
      </c>
      <c r="AX798" s="897" t="s">
        <v>3537</v>
      </c>
      <c r="AY798" s="940">
        <v>46078</v>
      </c>
      <c r="BA798" s="898" t="s">
        <v>3538</v>
      </c>
      <c r="BB798" s="899" t="s">
        <v>995</v>
      </c>
      <c r="BC798" s="896" t="s">
        <v>3570</v>
      </c>
      <c r="BD798" s="896" t="s">
        <v>3571</v>
      </c>
      <c r="BE798" s="896" t="s">
        <v>3572</v>
      </c>
      <c r="BF798" s="907">
        <v>46079</v>
      </c>
      <c r="BH798" s="687"/>
      <c r="BI798" s="687"/>
      <c r="BJ798" s="896"/>
      <c r="BK798" s="687"/>
      <c r="BL798" s="373"/>
      <c r="BM798" s="373"/>
      <c r="BN798" s="687">
        <v>1950</v>
      </c>
      <c r="BO798" s="903"/>
      <c r="BP798" s="903" t="s">
        <v>3552</v>
      </c>
      <c r="BQ798" s="903" t="s">
        <v>3544</v>
      </c>
      <c r="BR798" s="903"/>
      <c r="BS798" s="336" t="s">
        <v>1300</v>
      </c>
      <c r="BT798" s="336" t="s">
        <v>1301</v>
      </c>
      <c r="BU798" s="336" t="s">
        <v>1302</v>
      </c>
      <c r="BV798" s="1054">
        <v>72686317</v>
      </c>
      <c r="BW798" s="1055">
        <v>10726863178</v>
      </c>
      <c r="BX798" s="906">
        <v>8000</v>
      </c>
      <c r="BY798" s="907">
        <v>46082</v>
      </c>
      <c r="BZ798" s="907">
        <v>46142</v>
      </c>
      <c r="CT798" s="897">
        <v>30</v>
      </c>
      <c r="CU798" s="909">
        <f t="shared" si="816"/>
        <v>8000</v>
      </c>
      <c r="CV798" s="897">
        <v>30</v>
      </c>
      <c r="CW798" s="633">
        <f t="shared" si="812"/>
        <v>8000.0000000000009</v>
      </c>
      <c r="CX798" s="897">
        <v>30</v>
      </c>
      <c r="CY798" s="633">
        <f t="shared" si="813"/>
        <v>8000.0000000000009</v>
      </c>
      <c r="DC798" s="897">
        <f t="shared" si="818"/>
        <v>30</v>
      </c>
      <c r="DD798" s="909">
        <f t="shared" si="794"/>
        <v>8000</v>
      </c>
      <c r="DE798" s="897">
        <v>30</v>
      </c>
      <c r="DF798" s="633">
        <f t="shared" si="795"/>
        <v>8000.0000000000009</v>
      </c>
      <c r="DG798" s="897">
        <v>30</v>
      </c>
      <c r="DH798" s="633">
        <f t="shared" si="796"/>
        <v>8000.0000000000009</v>
      </c>
      <c r="DJ798" s="898"/>
      <c r="DK798" s="898"/>
      <c r="DL798" s="898"/>
      <c r="DM798" s="898"/>
      <c r="DN798" s="898"/>
      <c r="DO798" s="898"/>
      <c r="DP798" s="898"/>
      <c r="DQ798" s="898"/>
      <c r="DR798" s="898"/>
      <c r="DS798" s="898"/>
      <c r="DU798" s="909">
        <f t="shared" si="785"/>
        <v>16000</v>
      </c>
      <c r="DV798" s="633">
        <f t="shared" si="819"/>
        <v>16000.000000000002</v>
      </c>
      <c r="DW798" s="633">
        <f t="shared" si="821"/>
        <v>16000.000000000002</v>
      </c>
      <c r="DX798" s="633">
        <f t="shared" si="792"/>
        <v>0</v>
      </c>
      <c r="DY798" s="633">
        <f t="shared" si="793"/>
        <v>0</v>
      </c>
      <c r="EG798" s="633"/>
    </row>
    <row r="799" spans="1:137" s="953" customFormat="1" ht="48" hidden="1" customHeight="1" x14ac:dyDescent="0.25">
      <c r="A799" s="947">
        <v>2026</v>
      </c>
      <c r="B799" s="947">
        <v>479</v>
      </c>
      <c r="C799" s="947" t="s">
        <v>58</v>
      </c>
      <c r="D799" s="947">
        <v>3000654</v>
      </c>
      <c r="E799" s="947">
        <v>5005023</v>
      </c>
      <c r="F799" s="947" t="s">
        <v>1003</v>
      </c>
      <c r="G799" s="947" t="s">
        <v>3543</v>
      </c>
      <c r="H799" s="947">
        <v>97</v>
      </c>
      <c r="I799" s="948" t="s">
        <v>992</v>
      </c>
      <c r="J799" s="949" t="s">
        <v>10</v>
      </c>
      <c r="K799" s="949" t="s">
        <v>60</v>
      </c>
      <c r="L799" s="947" t="str">
        <f t="shared" si="791"/>
        <v>2.3</v>
      </c>
      <c r="M799" s="950" t="s">
        <v>62</v>
      </c>
      <c r="N799" s="950"/>
      <c r="O799" s="947" t="s">
        <v>1303</v>
      </c>
      <c r="P799" s="947" t="s">
        <v>65</v>
      </c>
      <c r="Q799" s="951">
        <v>1</v>
      </c>
      <c r="R799" s="297">
        <v>8000</v>
      </c>
      <c r="S799" s="891"/>
      <c r="T799" s="891"/>
      <c r="U799" s="284">
        <v>30</v>
      </c>
      <c r="V799" s="284">
        <v>30</v>
      </c>
      <c r="W799" s="298"/>
      <c r="X799" s="298"/>
      <c r="Y799" s="298"/>
      <c r="Z799" s="299"/>
      <c r="AA799" s="299"/>
      <c r="AB799" s="299"/>
      <c r="AC799" s="299"/>
      <c r="AD799" s="299"/>
      <c r="AE799" s="297"/>
      <c r="AF799" s="284">
        <f t="shared" si="797"/>
        <v>0</v>
      </c>
      <c r="AG799" s="284">
        <f t="shared" si="798"/>
        <v>0</v>
      </c>
      <c r="AH799" s="284">
        <f t="shared" si="799"/>
        <v>8000</v>
      </c>
      <c r="AI799" s="284">
        <f t="shared" si="800"/>
        <v>8000</v>
      </c>
      <c r="AJ799" s="284">
        <f t="shared" si="801"/>
        <v>0</v>
      </c>
      <c r="AK799" s="284">
        <f t="shared" si="802"/>
        <v>0</v>
      </c>
      <c r="AL799" s="284">
        <f t="shared" si="803"/>
        <v>0</v>
      </c>
      <c r="AM799" s="284">
        <f t="shared" si="804"/>
        <v>0</v>
      </c>
      <c r="AN799" s="284">
        <f t="shared" si="805"/>
        <v>0</v>
      </c>
      <c r="AO799" s="284">
        <f t="shared" si="806"/>
        <v>0</v>
      </c>
      <c r="AP799" s="284">
        <f t="shared" si="807"/>
        <v>0</v>
      </c>
      <c r="AQ799" s="284">
        <f t="shared" si="808"/>
        <v>0</v>
      </c>
      <c r="AR799" s="284">
        <f t="shared" si="809"/>
        <v>16000</v>
      </c>
      <c r="AS799" s="952" t="s">
        <v>994</v>
      </c>
      <c r="AU799" s="953" t="s">
        <v>3535</v>
      </c>
      <c r="AV799" s="953" t="s">
        <v>3536</v>
      </c>
      <c r="AW799" s="958">
        <v>46058</v>
      </c>
      <c r="AX799" s="953" t="s">
        <v>3537</v>
      </c>
      <c r="AY799" s="958">
        <v>46078</v>
      </c>
      <c r="BA799" s="963" t="s">
        <v>3538</v>
      </c>
      <c r="BB799" s="992" t="s">
        <v>995</v>
      </c>
      <c r="BC799" s="952" t="s">
        <v>3570</v>
      </c>
      <c r="BD799" s="952" t="s">
        <v>3571</v>
      </c>
      <c r="BE799" s="952" t="s">
        <v>3572</v>
      </c>
      <c r="BF799" s="1036">
        <v>46079</v>
      </c>
      <c r="BH799" s="1022"/>
      <c r="BI799" s="1022"/>
      <c r="BJ799" s="952"/>
      <c r="BK799" s="1022"/>
      <c r="BL799" s="1031"/>
      <c r="BM799" s="1031"/>
      <c r="BN799" s="1022">
        <v>1951</v>
      </c>
      <c r="BO799" s="1046"/>
      <c r="BP799" s="1047" t="s">
        <v>3552</v>
      </c>
      <c r="BQ799" s="1048" t="s">
        <v>3544</v>
      </c>
      <c r="BR799" s="1049"/>
      <c r="BS799" s="484" t="s">
        <v>1304</v>
      </c>
      <c r="BT799" s="382" t="s">
        <v>1305</v>
      </c>
      <c r="BU799" s="382" t="s">
        <v>1306</v>
      </c>
      <c r="BV799" s="1056">
        <v>45210221</v>
      </c>
      <c r="BW799" s="1057">
        <v>10452102213</v>
      </c>
      <c r="BX799" s="1014">
        <v>8000</v>
      </c>
      <c r="BY799" s="1036">
        <v>46082</v>
      </c>
      <c r="BZ799" s="1036">
        <v>46142</v>
      </c>
      <c r="CA799" s="960"/>
      <c r="CT799" s="953">
        <v>30</v>
      </c>
      <c r="CU799" s="964">
        <f t="shared" si="816"/>
        <v>8000</v>
      </c>
      <c r="CV799" s="1019">
        <v>30</v>
      </c>
      <c r="CW799" s="965">
        <f t="shared" si="812"/>
        <v>8000.0000000000009</v>
      </c>
      <c r="CX799" s="1019">
        <v>30</v>
      </c>
      <c r="CY799" s="965">
        <f t="shared" si="813"/>
        <v>8000.0000000000009</v>
      </c>
      <c r="CZ799" s="965">
        <f>CU799-CW799</f>
        <v>0</v>
      </c>
      <c r="DA799" s="965">
        <f>CU799-CY799</f>
        <v>0</v>
      </c>
      <c r="DC799" s="953">
        <f t="shared" si="818"/>
        <v>30</v>
      </c>
      <c r="DD799" s="961">
        <f t="shared" si="794"/>
        <v>8000</v>
      </c>
      <c r="DE799" s="953">
        <v>30</v>
      </c>
      <c r="DF799" s="962">
        <f t="shared" si="795"/>
        <v>8000.0000000000009</v>
      </c>
      <c r="DG799" s="953">
        <v>30</v>
      </c>
      <c r="DH799" s="962">
        <f t="shared" si="796"/>
        <v>8000.0000000000009</v>
      </c>
      <c r="DJ799" s="963"/>
      <c r="DK799" s="963"/>
      <c r="DL799" s="963"/>
      <c r="DM799" s="963"/>
      <c r="DN799" s="963"/>
      <c r="DO799" s="963"/>
      <c r="DP799" s="963"/>
      <c r="DQ799" s="963"/>
      <c r="DR799" s="963"/>
      <c r="DS799" s="963"/>
      <c r="DU799" s="964">
        <f t="shared" si="785"/>
        <v>16000</v>
      </c>
      <c r="DV799" s="965">
        <f t="shared" si="819"/>
        <v>16000.000000000002</v>
      </c>
      <c r="DW799" s="965">
        <f t="shared" si="821"/>
        <v>16000.000000000002</v>
      </c>
      <c r="DX799" s="965">
        <f t="shared" si="792"/>
        <v>0</v>
      </c>
      <c r="DY799" s="965">
        <f t="shared" si="793"/>
        <v>0</v>
      </c>
      <c r="EG799" s="965"/>
    </row>
    <row r="800" spans="1:137" s="897" customFormat="1" ht="48" hidden="1" customHeight="1" x14ac:dyDescent="0.25">
      <c r="A800" s="891">
        <v>2026</v>
      </c>
      <c r="B800" s="891">
        <v>479</v>
      </c>
      <c r="C800" s="891" t="s">
        <v>58</v>
      </c>
      <c r="D800" s="891">
        <v>3000654</v>
      </c>
      <c r="E800" s="891">
        <v>5005023</v>
      </c>
      <c r="F800" s="891" t="s">
        <v>1003</v>
      </c>
      <c r="G800" s="891" t="s">
        <v>3543</v>
      </c>
      <c r="H800" s="891">
        <v>97</v>
      </c>
      <c r="I800" s="892" t="s">
        <v>992</v>
      </c>
      <c r="J800" s="893" t="s">
        <v>10</v>
      </c>
      <c r="K800" s="893" t="s">
        <v>60</v>
      </c>
      <c r="L800" s="891" t="str">
        <f t="shared" si="791"/>
        <v>2.3</v>
      </c>
      <c r="M800" s="894" t="s">
        <v>62</v>
      </c>
      <c r="N800" s="894"/>
      <c r="O800" s="891" t="s">
        <v>1307</v>
      </c>
      <c r="P800" s="891" t="s">
        <v>65</v>
      </c>
      <c r="Q800" s="895">
        <v>1</v>
      </c>
      <c r="R800" s="514">
        <v>8000</v>
      </c>
      <c r="S800" s="978"/>
      <c r="T800" s="978"/>
      <c r="U800" s="333">
        <v>30</v>
      </c>
      <c r="V800" s="333">
        <v>30</v>
      </c>
      <c r="W800" s="334"/>
      <c r="X800" s="334"/>
      <c r="Y800" s="334"/>
      <c r="Z800" s="335"/>
      <c r="AA800" s="335"/>
      <c r="AB800" s="335"/>
      <c r="AC800" s="335"/>
      <c r="AD800" s="335"/>
      <c r="AE800" s="332"/>
      <c r="AF800" s="284">
        <f t="shared" si="797"/>
        <v>0</v>
      </c>
      <c r="AG800" s="284">
        <f t="shared" si="798"/>
        <v>0</v>
      </c>
      <c r="AH800" s="284">
        <f t="shared" si="799"/>
        <v>8000</v>
      </c>
      <c r="AI800" s="284">
        <f t="shared" si="800"/>
        <v>8000</v>
      </c>
      <c r="AJ800" s="284">
        <f t="shared" si="801"/>
        <v>0</v>
      </c>
      <c r="AK800" s="284">
        <f t="shared" si="802"/>
        <v>0</v>
      </c>
      <c r="AL800" s="284">
        <f t="shared" si="803"/>
        <v>0</v>
      </c>
      <c r="AM800" s="284">
        <f t="shared" si="804"/>
        <v>0</v>
      </c>
      <c r="AN800" s="284">
        <f t="shared" si="805"/>
        <v>0</v>
      </c>
      <c r="AO800" s="284">
        <f t="shared" si="806"/>
        <v>0</v>
      </c>
      <c r="AP800" s="284">
        <f t="shared" si="807"/>
        <v>0</v>
      </c>
      <c r="AQ800" s="284">
        <f t="shared" si="808"/>
        <v>0</v>
      </c>
      <c r="AR800" s="494">
        <f t="shared" si="809"/>
        <v>16000</v>
      </c>
      <c r="AS800" s="896" t="s">
        <v>994</v>
      </c>
      <c r="AU800" s="897" t="s">
        <v>3535</v>
      </c>
      <c r="AV800" s="897" t="s">
        <v>3536</v>
      </c>
      <c r="AW800" s="940">
        <v>46058</v>
      </c>
      <c r="AX800" s="897" t="s">
        <v>3537</v>
      </c>
      <c r="AY800" s="940">
        <v>46078</v>
      </c>
      <c r="BA800" s="898" t="s">
        <v>3538</v>
      </c>
      <c r="BB800" s="899" t="s">
        <v>995</v>
      </c>
      <c r="BC800" s="896" t="s">
        <v>3570</v>
      </c>
      <c r="BD800" s="896" t="s">
        <v>3571</v>
      </c>
      <c r="BE800" s="896" t="s">
        <v>3572</v>
      </c>
      <c r="BF800" s="907">
        <v>46079</v>
      </c>
      <c r="BH800" s="687"/>
      <c r="BI800" s="687"/>
      <c r="BJ800" s="896"/>
      <c r="BK800" s="687"/>
      <c r="BL800" s="373"/>
      <c r="BM800" s="373"/>
      <c r="BN800" s="687">
        <v>1952</v>
      </c>
      <c r="BO800" s="903"/>
      <c r="BP800" s="903" t="s">
        <v>3552</v>
      </c>
      <c r="BQ800" s="903" t="s">
        <v>3544</v>
      </c>
      <c r="BR800" s="903"/>
      <c r="BS800" s="336" t="s">
        <v>1308</v>
      </c>
      <c r="BT800" s="336" t="s">
        <v>1309</v>
      </c>
      <c r="BU800" s="336" t="s">
        <v>1310</v>
      </c>
      <c r="BV800" s="330">
        <v>41716347</v>
      </c>
      <c r="BW800" s="476">
        <v>10417163471</v>
      </c>
      <c r="BX800" s="906">
        <v>8000</v>
      </c>
      <c r="BY800" s="907">
        <v>46082</v>
      </c>
      <c r="BZ800" s="907">
        <v>46142</v>
      </c>
      <c r="CT800" s="897">
        <v>30</v>
      </c>
      <c r="CU800" s="909">
        <f t="shared" si="816"/>
        <v>8000</v>
      </c>
      <c r="CV800" s="897">
        <v>30</v>
      </c>
      <c r="CW800" s="633">
        <f t="shared" si="812"/>
        <v>8000.0000000000009</v>
      </c>
      <c r="CX800" s="897">
        <v>30</v>
      </c>
      <c r="CY800" s="633">
        <f t="shared" si="813"/>
        <v>8000.0000000000009</v>
      </c>
      <c r="CZ800" s="633">
        <f>CU800-CW800</f>
        <v>0</v>
      </c>
      <c r="DC800" s="897">
        <f t="shared" si="818"/>
        <v>30</v>
      </c>
      <c r="DD800" s="909">
        <f t="shared" ref="DD800:DD831" si="822">AI800</f>
        <v>8000</v>
      </c>
      <c r="DE800" s="897">
        <v>30</v>
      </c>
      <c r="DF800" s="633">
        <f t="shared" ref="DF800:DF831" si="823">(R800/30*DE800)*Q800</f>
        <v>8000.0000000000009</v>
      </c>
      <c r="DG800" s="897">
        <v>30</v>
      </c>
      <c r="DH800" s="633">
        <f t="shared" ref="DH800:DH831" si="824">(R800/30*DG800)*Q800</f>
        <v>8000.0000000000009</v>
      </c>
      <c r="DJ800" s="898"/>
      <c r="DK800" s="898"/>
      <c r="DL800" s="898"/>
      <c r="DM800" s="898"/>
      <c r="DN800" s="898"/>
      <c r="DO800" s="898"/>
      <c r="DP800" s="898"/>
      <c r="DQ800" s="898"/>
      <c r="DR800" s="898"/>
      <c r="DS800" s="898"/>
      <c r="DU800" s="909">
        <f t="shared" si="785"/>
        <v>16000</v>
      </c>
      <c r="DV800" s="633">
        <f t="shared" si="819"/>
        <v>16000.000000000002</v>
      </c>
      <c r="DW800" s="633">
        <f t="shared" si="821"/>
        <v>16000.000000000002</v>
      </c>
      <c r="DX800" s="633">
        <f t="shared" si="792"/>
        <v>0</v>
      </c>
      <c r="DY800" s="633">
        <f t="shared" si="793"/>
        <v>0</v>
      </c>
      <c r="EG800" s="633"/>
    </row>
    <row r="801" spans="1:137" s="1956" customFormat="1" ht="48" hidden="1" customHeight="1" x14ac:dyDescent="0.25">
      <c r="A801" s="1980">
        <v>2026</v>
      </c>
      <c r="B801" s="947">
        <v>479</v>
      </c>
      <c r="C801" s="947" t="s">
        <v>58</v>
      </c>
      <c r="D801" s="947">
        <v>3000654</v>
      </c>
      <c r="E801" s="947">
        <v>5005023</v>
      </c>
      <c r="F801" s="947" t="s">
        <v>990</v>
      </c>
      <c r="G801" s="1980" t="s">
        <v>991</v>
      </c>
      <c r="H801" s="1980">
        <v>94</v>
      </c>
      <c r="I801" s="948" t="s">
        <v>992</v>
      </c>
      <c r="J801" s="949" t="s">
        <v>10</v>
      </c>
      <c r="K801" s="949" t="s">
        <v>60</v>
      </c>
      <c r="L801" s="947" t="str">
        <f t="shared" si="791"/>
        <v>2.3</v>
      </c>
      <c r="M801" s="1982" t="s">
        <v>62</v>
      </c>
      <c r="N801" s="950"/>
      <c r="O801" s="1980" t="s">
        <v>1311</v>
      </c>
      <c r="P801" s="1980" t="s">
        <v>65</v>
      </c>
      <c r="Q801" s="1987">
        <v>1</v>
      </c>
      <c r="R801" s="1984">
        <v>8000</v>
      </c>
      <c r="S801" s="1979"/>
      <c r="T801" s="1979"/>
      <c r="U801" s="1985">
        <v>15</v>
      </c>
      <c r="V801" s="1979"/>
      <c r="W801" s="1986"/>
      <c r="X801" s="298"/>
      <c r="Y801" s="298"/>
      <c r="Z801" s="299"/>
      <c r="AA801" s="299"/>
      <c r="AB801" s="299"/>
      <c r="AC801" s="299"/>
      <c r="AD801" s="299"/>
      <c r="AE801" s="1984"/>
      <c r="AF801" s="379">
        <f t="shared" si="797"/>
        <v>0</v>
      </c>
      <c r="AG801" s="284">
        <f t="shared" si="798"/>
        <v>0</v>
      </c>
      <c r="AH801" s="284">
        <f t="shared" si="799"/>
        <v>4000</v>
      </c>
      <c r="AI801" s="284">
        <f t="shared" si="800"/>
        <v>0</v>
      </c>
      <c r="AJ801" s="284">
        <f t="shared" si="801"/>
        <v>0</v>
      </c>
      <c r="AK801" s="284">
        <f t="shared" si="802"/>
        <v>0</v>
      </c>
      <c r="AL801" s="284">
        <f t="shared" si="803"/>
        <v>0</v>
      </c>
      <c r="AM801" s="284">
        <f t="shared" si="804"/>
        <v>0</v>
      </c>
      <c r="AN801" s="284">
        <f t="shared" si="805"/>
        <v>0</v>
      </c>
      <c r="AO801" s="284">
        <f t="shared" si="806"/>
        <v>0</v>
      </c>
      <c r="AP801" s="284">
        <f t="shared" si="807"/>
        <v>0</v>
      </c>
      <c r="AQ801" s="377">
        <f t="shared" si="808"/>
        <v>0</v>
      </c>
      <c r="AR801" s="1985">
        <f t="shared" si="809"/>
        <v>4000</v>
      </c>
      <c r="AS801" s="1953" t="s">
        <v>994</v>
      </c>
      <c r="AT801" s="953"/>
      <c r="AU801" s="960" t="s">
        <v>3535</v>
      </c>
      <c r="AV801" s="953" t="s">
        <v>3536</v>
      </c>
      <c r="AW801" s="958">
        <v>46058</v>
      </c>
      <c r="AX801" s="953" t="s">
        <v>3537</v>
      </c>
      <c r="AY801" s="958">
        <v>46078</v>
      </c>
      <c r="AZ801" s="959"/>
      <c r="BA801" s="963" t="s">
        <v>3538</v>
      </c>
      <c r="BB801" s="1954" t="s">
        <v>995</v>
      </c>
      <c r="BC801" s="953" t="s">
        <v>3570</v>
      </c>
      <c r="BD801" s="953" t="s">
        <v>3571</v>
      </c>
      <c r="BE801" s="952" t="s">
        <v>3572</v>
      </c>
      <c r="BF801" s="958">
        <v>46079</v>
      </c>
      <c r="BG801" s="953"/>
      <c r="BH801" s="1022"/>
      <c r="BI801" s="1022"/>
      <c r="BJ801" s="952"/>
      <c r="BK801" s="1022"/>
      <c r="BL801" s="1031"/>
      <c r="BM801" s="1031"/>
      <c r="BN801" s="1022">
        <v>3023</v>
      </c>
      <c r="BO801" s="1049"/>
      <c r="BP801" s="1048" t="s">
        <v>3532</v>
      </c>
      <c r="BQ801" s="2145"/>
      <c r="BR801" s="2613"/>
      <c r="BS801" s="2096" t="s">
        <v>1314</v>
      </c>
      <c r="BT801" s="382" t="s">
        <v>1315</v>
      </c>
      <c r="BU801" s="382" t="s">
        <v>1316</v>
      </c>
      <c r="BV801" s="523">
        <v>47341348</v>
      </c>
      <c r="BW801" s="523">
        <v>10473413481</v>
      </c>
      <c r="BX801" s="1014">
        <v>8000</v>
      </c>
      <c r="BY801" s="958">
        <v>46082</v>
      </c>
      <c r="BZ801" s="958">
        <v>46096</v>
      </c>
      <c r="CA801" s="953"/>
      <c r="CB801" s="953"/>
      <c r="CC801" s="953"/>
      <c r="CD801" s="953"/>
      <c r="CE801" s="953"/>
      <c r="CF801" s="953"/>
      <c r="CG801" s="953"/>
      <c r="CH801" s="953"/>
      <c r="CI801" s="953"/>
      <c r="CJ801" s="953"/>
      <c r="CK801" s="953"/>
      <c r="CL801" s="953"/>
      <c r="CM801" s="953"/>
      <c r="CN801" s="953"/>
      <c r="CO801" s="953"/>
      <c r="CP801" s="953"/>
      <c r="CQ801" s="953"/>
      <c r="CR801" s="953"/>
      <c r="CS801" s="953"/>
      <c r="CT801" s="953">
        <v>15</v>
      </c>
      <c r="CU801" s="961">
        <f t="shared" si="816"/>
        <v>4000</v>
      </c>
      <c r="CV801" s="953">
        <v>15</v>
      </c>
      <c r="CW801" s="962">
        <f t="shared" si="812"/>
        <v>4000.0000000000005</v>
      </c>
      <c r="CX801" s="953">
        <v>15</v>
      </c>
      <c r="CY801" s="962">
        <f t="shared" si="813"/>
        <v>4000.0000000000005</v>
      </c>
      <c r="CZ801" s="962">
        <f>CU801-CW801</f>
        <v>0</v>
      </c>
      <c r="DA801" s="962">
        <f>CU801-CY801</f>
        <v>0</v>
      </c>
      <c r="DB801" s="953"/>
      <c r="DC801" s="953">
        <f t="shared" si="818"/>
        <v>0</v>
      </c>
      <c r="DD801" s="961">
        <f t="shared" si="822"/>
        <v>0</v>
      </c>
      <c r="DE801" s="953"/>
      <c r="DF801" s="962">
        <f t="shared" si="823"/>
        <v>0</v>
      </c>
      <c r="DG801" s="953"/>
      <c r="DH801" s="962">
        <f t="shared" si="824"/>
        <v>0</v>
      </c>
      <c r="DI801" s="953"/>
      <c r="DJ801" s="963"/>
      <c r="DK801" s="963"/>
      <c r="DL801" s="963"/>
      <c r="DM801" s="963"/>
      <c r="DN801" s="963"/>
      <c r="DO801" s="963"/>
      <c r="DP801" s="963"/>
      <c r="DQ801" s="963"/>
      <c r="DR801" s="963"/>
      <c r="DS801" s="963"/>
      <c r="DU801" s="2074">
        <f t="shared" si="785"/>
        <v>4000</v>
      </c>
      <c r="DV801" s="2075">
        <f t="shared" si="819"/>
        <v>4000.0000000000005</v>
      </c>
      <c r="DW801" s="2075">
        <f t="shared" si="821"/>
        <v>4000.0000000000005</v>
      </c>
      <c r="DX801" s="2075">
        <f t="shared" si="792"/>
        <v>0</v>
      </c>
      <c r="DY801" s="2075">
        <f t="shared" si="793"/>
        <v>0</v>
      </c>
      <c r="EG801" s="1999"/>
    </row>
    <row r="802" spans="1:137" s="897" customFormat="1" ht="48" hidden="1" customHeight="1" x14ac:dyDescent="0.25">
      <c r="A802" s="891">
        <v>2026</v>
      </c>
      <c r="B802" s="891">
        <v>479</v>
      </c>
      <c r="C802" s="891" t="s">
        <v>58</v>
      </c>
      <c r="D802" s="891">
        <v>3000654</v>
      </c>
      <c r="E802" s="891">
        <v>5005023</v>
      </c>
      <c r="F802" s="891" t="s">
        <v>1003</v>
      </c>
      <c r="G802" s="891" t="s">
        <v>3543</v>
      </c>
      <c r="H802" s="891">
        <v>97</v>
      </c>
      <c r="I802" s="892" t="s">
        <v>992</v>
      </c>
      <c r="J802" s="893" t="s">
        <v>10</v>
      </c>
      <c r="K802" s="893" t="s">
        <v>60</v>
      </c>
      <c r="L802" s="891" t="str">
        <f t="shared" si="791"/>
        <v>2.3</v>
      </c>
      <c r="M802" s="894" t="s">
        <v>62</v>
      </c>
      <c r="N802" s="894"/>
      <c r="O802" s="891" t="s">
        <v>1311</v>
      </c>
      <c r="P802" s="891" t="s">
        <v>65</v>
      </c>
      <c r="Q802" s="895">
        <v>1</v>
      </c>
      <c r="R802" s="518">
        <v>8000</v>
      </c>
      <c r="S802" s="947"/>
      <c r="T802" s="947"/>
      <c r="U802" s="363">
        <v>15</v>
      </c>
      <c r="V802" s="363">
        <v>30</v>
      </c>
      <c r="W802" s="361"/>
      <c r="X802" s="361"/>
      <c r="Y802" s="361"/>
      <c r="Z802" s="362"/>
      <c r="AA802" s="362"/>
      <c r="AB802" s="362"/>
      <c r="AC802" s="362"/>
      <c r="AD802" s="362"/>
      <c r="AE802" s="360"/>
      <c r="AF802" s="284">
        <f t="shared" si="797"/>
        <v>0</v>
      </c>
      <c r="AG802" s="284">
        <f t="shared" si="798"/>
        <v>0</v>
      </c>
      <c r="AH802" s="284">
        <f t="shared" si="799"/>
        <v>4000</v>
      </c>
      <c r="AI802" s="284">
        <f t="shared" si="800"/>
        <v>8000</v>
      </c>
      <c r="AJ802" s="284">
        <f t="shared" si="801"/>
        <v>0</v>
      </c>
      <c r="AK802" s="284">
        <f t="shared" si="802"/>
        <v>0</v>
      </c>
      <c r="AL802" s="284">
        <f t="shared" si="803"/>
        <v>0</v>
      </c>
      <c r="AM802" s="284">
        <f t="shared" si="804"/>
        <v>0</v>
      </c>
      <c r="AN802" s="284">
        <f t="shared" si="805"/>
        <v>0</v>
      </c>
      <c r="AO802" s="284">
        <f t="shared" si="806"/>
        <v>0</v>
      </c>
      <c r="AP802" s="284">
        <f t="shared" si="807"/>
        <v>0</v>
      </c>
      <c r="AQ802" s="284">
        <f t="shared" si="808"/>
        <v>0</v>
      </c>
      <c r="AR802" s="1058">
        <f t="shared" si="809"/>
        <v>12000</v>
      </c>
      <c r="AS802" s="896" t="s">
        <v>994</v>
      </c>
      <c r="AU802" s="897" t="s">
        <v>3535</v>
      </c>
      <c r="AV802" s="897" t="s">
        <v>3536</v>
      </c>
      <c r="AW802" s="940">
        <v>46058</v>
      </c>
      <c r="AX802" s="897" t="s">
        <v>3537</v>
      </c>
      <c r="AY802" s="940">
        <v>46078</v>
      </c>
      <c r="BA802" s="898" t="s">
        <v>3538</v>
      </c>
      <c r="BB802" s="899" t="s">
        <v>995</v>
      </c>
      <c r="BC802" s="897" t="s">
        <v>3545</v>
      </c>
      <c r="BD802" s="897" t="s">
        <v>3546</v>
      </c>
      <c r="BE802" s="897" t="s">
        <v>3547</v>
      </c>
      <c r="BF802" s="940">
        <v>46086</v>
      </c>
      <c r="BH802" s="687"/>
      <c r="BI802" s="687"/>
      <c r="BJ802" s="896"/>
      <c r="BK802" s="687"/>
      <c r="BL802" s="373"/>
      <c r="BM802" s="373"/>
      <c r="BN802" s="687">
        <v>5463</v>
      </c>
      <c r="BO802" s="903"/>
      <c r="BP802" s="903" t="s">
        <v>3458</v>
      </c>
      <c r="BQ802" s="903"/>
      <c r="BR802" s="903"/>
      <c r="BS802" s="336" t="s">
        <v>1314</v>
      </c>
      <c r="BT802" s="336" t="s">
        <v>1315</v>
      </c>
      <c r="BU802" s="336" t="s">
        <v>1316</v>
      </c>
      <c r="BV802" s="539">
        <v>47341348</v>
      </c>
      <c r="BW802" s="540">
        <v>10473413481</v>
      </c>
      <c r="BX802" s="906">
        <v>8000</v>
      </c>
      <c r="BY802" s="940">
        <v>46097</v>
      </c>
      <c r="BZ802" s="940">
        <v>46142</v>
      </c>
      <c r="CT802" s="897">
        <v>15</v>
      </c>
      <c r="CU802" s="909">
        <f t="shared" si="816"/>
        <v>4000</v>
      </c>
      <c r="CV802" s="897">
        <v>15</v>
      </c>
      <c r="CW802" s="633">
        <f t="shared" si="812"/>
        <v>4000.0000000000005</v>
      </c>
      <c r="CX802" s="897">
        <v>15</v>
      </c>
      <c r="CY802" s="633">
        <f t="shared" si="813"/>
        <v>4000.0000000000005</v>
      </c>
      <c r="DC802" s="897">
        <f t="shared" si="818"/>
        <v>30</v>
      </c>
      <c r="DD802" s="909">
        <f t="shared" si="822"/>
        <v>8000</v>
      </c>
      <c r="DE802" s="897">
        <v>30</v>
      </c>
      <c r="DF802" s="633">
        <f t="shared" si="823"/>
        <v>8000.0000000000009</v>
      </c>
      <c r="DG802" s="897">
        <v>30</v>
      </c>
      <c r="DH802" s="633">
        <f t="shared" si="824"/>
        <v>8000.0000000000009</v>
      </c>
      <c r="DJ802" s="898"/>
      <c r="DK802" s="898"/>
      <c r="DL802" s="898"/>
      <c r="DM802" s="898"/>
      <c r="DN802" s="898"/>
      <c r="DO802" s="898"/>
      <c r="DP802" s="898"/>
      <c r="DQ802" s="898"/>
      <c r="DR802" s="898"/>
      <c r="DS802" s="898"/>
      <c r="DU802" s="909">
        <f t="shared" si="785"/>
        <v>12000</v>
      </c>
      <c r="DV802" s="633">
        <f t="shared" si="819"/>
        <v>12000.000000000002</v>
      </c>
      <c r="DW802" s="633">
        <f t="shared" si="821"/>
        <v>12000.000000000002</v>
      </c>
      <c r="DX802" s="633">
        <f t="shared" si="792"/>
        <v>0</v>
      </c>
      <c r="DY802" s="633">
        <f t="shared" si="793"/>
        <v>0</v>
      </c>
      <c r="EG802" s="633"/>
    </row>
    <row r="803" spans="1:137" s="1956" customFormat="1" ht="48" hidden="1" customHeight="1" x14ac:dyDescent="0.25">
      <c r="A803" s="1980">
        <v>2026</v>
      </c>
      <c r="B803" s="947">
        <v>479</v>
      </c>
      <c r="C803" s="947" t="s">
        <v>58</v>
      </c>
      <c r="D803" s="947">
        <v>3000654</v>
      </c>
      <c r="E803" s="947">
        <v>5005023</v>
      </c>
      <c r="F803" s="947" t="s">
        <v>990</v>
      </c>
      <c r="G803" s="1980" t="s">
        <v>991</v>
      </c>
      <c r="H803" s="1980">
        <v>94</v>
      </c>
      <c r="I803" s="948" t="s">
        <v>992</v>
      </c>
      <c r="J803" s="949" t="s">
        <v>10</v>
      </c>
      <c r="K803" s="949" t="s">
        <v>60</v>
      </c>
      <c r="L803" s="947" t="str">
        <f t="shared" si="791"/>
        <v>2.3</v>
      </c>
      <c r="M803" s="1982" t="s">
        <v>62</v>
      </c>
      <c r="N803" s="950"/>
      <c r="O803" s="1980" t="s">
        <v>1318</v>
      </c>
      <c r="P803" s="1980" t="s">
        <v>65</v>
      </c>
      <c r="Q803" s="1987">
        <v>1</v>
      </c>
      <c r="R803" s="1984">
        <v>8000</v>
      </c>
      <c r="S803" s="1979"/>
      <c r="T803" s="1979"/>
      <c r="U803" s="1985">
        <v>15</v>
      </c>
      <c r="V803" s="1979"/>
      <c r="W803" s="1986"/>
      <c r="X803" s="298"/>
      <c r="Y803" s="298"/>
      <c r="Z803" s="299"/>
      <c r="AA803" s="299"/>
      <c r="AB803" s="299"/>
      <c r="AC803" s="299"/>
      <c r="AD803" s="299"/>
      <c r="AE803" s="1984"/>
      <c r="AF803" s="379">
        <f t="shared" si="797"/>
        <v>0</v>
      </c>
      <c r="AG803" s="284">
        <f t="shared" si="798"/>
        <v>0</v>
      </c>
      <c r="AH803" s="284">
        <f t="shared" si="799"/>
        <v>4000</v>
      </c>
      <c r="AI803" s="284">
        <f t="shared" si="800"/>
        <v>0</v>
      </c>
      <c r="AJ803" s="284">
        <f t="shared" si="801"/>
        <v>0</v>
      </c>
      <c r="AK803" s="284">
        <f t="shared" si="802"/>
        <v>0</v>
      </c>
      <c r="AL803" s="284">
        <f t="shared" si="803"/>
        <v>0</v>
      </c>
      <c r="AM803" s="284">
        <f t="shared" si="804"/>
        <v>0</v>
      </c>
      <c r="AN803" s="284">
        <f t="shared" si="805"/>
        <v>0</v>
      </c>
      <c r="AO803" s="284">
        <f t="shared" si="806"/>
        <v>0</v>
      </c>
      <c r="AP803" s="284">
        <f t="shared" si="807"/>
        <v>0</v>
      </c>
      <c r="AQ803" s="377">
        <f t="shared" si="808"/>
        <v>0</v>
      </c>
      <c r="AR803" s="1985">
        <f t="shared" si="809"/>
        <v>4000</v>
      </c>
      <c r="AS803" s="1953" t="s">
        <v>994</v>
      </c>
      <c r="AT803" s="953"/>
      <c r="AU803" s="960" t="s">
        <v>3535</v>
      </c>
      <c r="AV803" s="953" t="s">
        <v>3536</v>
      </c>
      <c r="AW803" s="958">
        <v>46058</v>
      </c>
      <c r="AX803" s="953" t="s">
        <v>3537</v>
      </c>
      <c r="AY803" s="958">
        <v>46078</v>
      </c>
      <c r="AZ803" s="959"/>
      <c r="BA803" s="963" t="s">
        <v>3538</v>
      </c>
      <c r="BB803" s="1954" t="s">
        <v>995</v>
      </c>
      <c r="BC803" s="953" t="s">
        <v>3570</v>
      </c>
      <c r="BD803" s="953" t="s">
        <v>3571</v>
      </c>
      <c r="BE803" s="952" t="s">
        <v>3572</v>
      </c>
      <c r="BF803" s="958">
        <v>46079</v>
      </c>
      <c r="BG803" s="953"/>
      <c r="BH803" s="1022"/>
      <c r="BI803" s="1022"/>
      <c r="BJ803" s="952"/>
      <c r="BK803" s="1022"/>
      <c r="BL803" s="1031"/>
      <c r="BM803" s="1031"/>
      <c r="BN803" s="1022">
        <v>3024</v>
      </c>
      <c r="BO803" s="1049"/>
      <c r="BP803" s="1048" t="s">
        <v>3532</v>
      </c>
      <c r="BQ803" s="2145"/>
      <c r="BR803" s="2613"/>
      <c r="BS803" s="2096" t="s">
        <v>1228</v>
      </c>
      <c r="BT803" s="382" t="s">
        <v>1319</v>
      </c>
      <c r="BU803" s="382" t="s">
        <v>1320</v>
      </c>
      <c r="BV803" s="687">
        <v>46752638</v>
      </c>
      <c r="BW803" s="687">
        <v>10467526389</v>
      </c>
      <c r="BX803" s="1014">
        <v>8000</v>
      </c>
      <c r="BY803" s="1036">
        <v>46082</v>
      </c>
      <c r="BZ803" s="1036">
        <v>46096</v>
      </c>
      <c r="CA803" s="953"/>
      <c r="CB803" s="953"/>
      <c r="CC803" s="953"/>
      <c r="CD803" s="953"/>
      <c r="CE803" s="953"/>
      <c r="CF803" s="953"/>
      <c r="CG803" s="953"/>
      <c r="CH803" s="953"/>
      <c r="CI803" s="953"/>
      <c r="CJ803" s="953"/>
      <c r="CK803" s="953"/>
      <c r="CL803" s="953"/>
      <c r="CM803" s="953"/>
      <c r="CN803" s="953"/>
      <c r="CO803" s="953"/>
      <c r="CP803" s="953"/>
      <c r="CQ803" s="953"/>
      <c r="CR803" s="953"/>
      <c r="CS803" s="953"/>
      <c r="CT803" s="953">
        <v>15</v>
      </c>
      <c r="CU803" s="961">
        <f t="shared" si="816"/>
        <v>4000</v>
      </c>
      <c r="CV803" s="953">
        <v>15</v>
      </c>
      <c r="CW803" s="962">
        <v>4000</v>
      </c>
      <c r="CX803" s="953">
        <v>15</v>
      </c>
      <c r="CY803" s="962">
        <v>4000</v>
      </c>
      <c r="CZ803" s="962">
        <f t="shared" ref="CZ803:CZ808" si="825">CU803-CW803</f>
        <v>0</v>
      </c>
      <c r="DA803" s="962">
        <f>CU803-CY803</f>
        <v>0</v>
      </c>
      <c r="DB803" s="953"/>
      <c r="DC803" s="953">
        <f t="shared" si="818"/>
        <v>0</v>
      </c>
      <c r="DD803" s="961">
        <f t="shared" si="822"/>
        <v>0</v>
      </c>
      <c r="DE803" s="953"/>
      <c r="DF803" s="962">
        <f t="shared" si="823"/>
        <v>0</v>
      </c>
      <c r="DG803" s="953"/>
      <c r="DH803" s="962">
        <f t="shared" si="824"/>
        <v>0</v>
      </c>
      <c r="DI803" s="953"/>
      <c r="DJ803" s="953"/>
      <c r="DK803" s="953"/>
      <c r="DL803" s="953"/>
      <c r="DM803" s="953"/>
      <c r="DN803" s="953"/>
      <c r="DO803" s="953"/>
      <c r="DP803" s="953"/>
      <c r="DQ803" s="953"/>
      <c r="DR803" s="953"/>
      <c r="DS803" s="953"/>
      <c r="DU803" s="2074">
        <f t="shared" si="785"/>
        <v>4000</v>
      </c>
      <c r="DV803" s="2075">
        <f t="shared" si="819"/>
        <v>4000</v>
      </c>
      <c r="DW803" s="2075">
        <f t="shared" si="821"/>
        <v>4000</v>
      </c>
      <c r="DX803" s="2075">
        <f t="shared" si="792"/>
        <v>0</v>
      </c>
      <c r="DY803" s="2075">
        <f t="shared" si="793"/>
        <v>0</v>
      </c>
      <c r="EG803" s="1999"/>
    </row>
    <row r="804" spans="1:137" s="984" customFormat="1" ht="48" hidden="1" customHeight="1" x14ac:dyDescent="0.25">
      <c r="A804" s="978">
        <v>2026</v>
      </c>
      <c r="B804" s="978">
        <v>479</v>
      </c>
      <c r="C804" s="978" t="s">
        <v>58</v>
      </c>
      <c r="D804" s="978">
        <v>3000654</v>
      </c>
      <c r="E804" s="978">
        <v>5005023</v>
      </c>
      <c r="F804" s="978" t="s">
        <v>1003</v>
      </c>
      <c r="G804" s="978" t="s">
        <v>3543</v>
      </c>
      <c r="H804" s="978">
        <v>97</v>
      </c>
      <c r="I804" s="979" t="s">
        <v>992</v>
      </c>
      <c r="J804" s="980" t="s">
        <v>10</v>
      </c>
      <c r="K804" s="980" t="s">
        <v>60</v>
      </c>
      <c r="L804" s="978" t="str">
        <f t="shared" si="791"/>
        <v>2.3</v>
      </c>
      <c r="M804" s="981" t="s">
        <v>62</v>
      </c>
      <c r="N804" s="981"/>
      <c r="O804" s="978" t="s">
        <v>1318</v>
      </c>
      <c r="P804" s="978" t="s">
        <v>65</v>
      </c>
      <c r="Q804" s="982">
        <v>1</v>
      </c>
      <c r="R804" s="517">
        <v>8000</v>
      </c>
      <c r="S804" s="966"/>
      <c r="T804" s="966"/>
      <c r="U804" s="301">
        <v>15</v>
      </c>
      <c r="V804" s="301">
        <v>30</v>
      </c>
      <c r="W804" s="302"/>
      <c r="X804" s="302"/>
      <c r="Y804" s="302"/>
      <c r="Z804" s="303"/>
      <c r="AA804" s="303"/>
      <c r="AB804" s="303"/>
      <c r="AC804" s="303"/>
      <c r="AD804" s="303"/>
      <c r="AE804" s="300"/>
      <c r="AF804" s="284">
        <f t="shared" si="797"/>
        <v>0</v>
      </c>
      <c r="AG804" s="284">
        <f t="shared" si="798"/>
        <v>0</v>
      </c>
      <c r="AH804" s="284">
        <f t="shared" si="799"/>
        <v>4000</v>
      </c>
      <c r="AI804" s="284">
        <f t="shared" si="800"/>
        <v>8000</v>
      </c>
      <c r="AJ804" s="284">
        <f t="shared" si="801"/>
        <v>0</v>
      </c>
      <c r="AK804" s="284">
        <f t="shared" si="802"/>
        <v>0</v>
      </c>
      <c r="AL804" s="284">
        <f t="shared" si="803"/>
        <v>0</v>
      </c>
      <c r="AM804" s="284">
        <f t="shared" si="804"/>
        <v>0</v>
      </c>
      <c r="AN804" s="284">
        <f t="shared" si="805"/>
        <v>0</v>
      </c>
      <c r="AO804" s="284">
        <f t="shared" si="806"/>
        <v>0</v>
      </c>
      <c r="AP804" s="284">
        <f t="shared" si="807"/>
        <v>0</v>
      </c>
      <c r="AQ804" s="284">
        <f t="shared" si="808"/>
        <v>0</v>
      </c>
      <c r="AR804" s="378">
        <f t="shared" si="809"/>
        <v>12000</v>
      </c>
      <c r="AS804" s="983" t="s">
        <v>994</v>
      </c>
      <c r="AU804" s="984" t="s">
        <v>3535</v>
      </c>
      <c r="AV804" s="984" t="s">
        <v>3536</v>
      </c>
      <c r="AW804" s="997">
        <v>46058</v>
      </c>
      <c r="AX804" s="984" t="s">
        <v>3537</v>
      </c>
      <c r="AY804" s="997">
        <v>46078</v>
      </c>
      <c r="BA804" s="989" t="s">
        <v>3538</v>
      </c>
      <c r="BB804" s="998" t="s">
        <v>995</v>
      </c>
      <c r="BC804" s="984" t="s">
        <v>3545</v>
      </c>
      <c r="BD804" s="984" t="s">
        <v>3546</v>
      </c>
      <c r="BE804" s="984" t="s">
        <v>3547</v>
      </c>
      <c r="BF804" s="997">
        <v>46086</v>
      </c>
      <c r="BH804" s="698"/>
      <c r="BI804" s="698"/>
      <c r="BJ804" s="983"/>
      <c r="BK804" s="698"/>
      <c r="BL804" s="985"/>
      <c r="BM804" s="985"/>
      <c r="BN804" s="698">
        <v>5462</v>
      </c>
      <c r="BO804" s="698"/>
      <c r="BP804" s="1000" t="s">
        <v>3458</v>
      </c>
      <c r="BQ804" s="698"/>
      <c r="BR804" s="698"/>
      <c r="BS804" s="381" t="s">
        <v>1228</v>
      </c>
      <c r="BT804" s="381" t="s">
        <v>1319</v>
      </c>
      <c r="BU804" s="381" t="s">
        <v>1320</v>
      </c>
      <c r="BV804" s="1059">
        <v>46752638</v>
      </c>
      <c r="BW804" s="1060">
        <v>10467526389</v>
      </c>
      <c r="BX804" s="1003">
        <v>8000</v>
      </c>
      <c r="BY804" s="997">
        <v>46097</v>
      </c>
      <c r="BZ804" s="997">
        <v>46142</v>
      </c>
      <c r="CT804" s="984">
        <v>15</v>
      </c>
      <c r="CU804" s="987">
        <f t="shared" si="816"/>
        <v>4000</v>
      </c>
      <c r="CV804" s="984">
        <v>15</v>
      </c>
      <c r="CW804" s="988">
        <f t="shared" ref="CW804:CW832" si="826">(R804/30*CV804)*Q804</f>
        <v>4000.0000000000005</v>
      </c>
      <c r="CX804" s="984">
        <v>15</v>
      </c>
      <c r="CY804" s="988">
        <f t="shared" ref="CY804:CY817" si="827">(R804/30*CX804)*Q804</f>
        <v>4000.0000000000005</v>
      </c>
      <c r="CZ804" s="988">
        <f t="shared" si="825"/>
        <v>0</v>
      </c>
      <c r="DA804" s="988">
        <f>CU804-CY804</f>
        <v>0</v>
      </c>
      <c r="DC804" s="984">
        <f t="shared" si="818"/>
        <v>30</v>
      </c>
      <c r="DD804" s="987">
        <f t="shared" si="822"/>
        <v>8000</v>
      </c>
      <c r="DE804" s="984">
        <v>30</v>
      </c>
      <c r="DF804" s="988">
        <f t="shared" si="823"/>
        <v>8000.0000000000009</v>
      </c>
      <c r="DG804" s="984">
        <v>30</v>
      </c>
      <c r="DH804" s="988">
        <f t="shared" si="824"/>
        <v>8000.0000000000009</v>
      </c>
      <c r="DU804" s="987">
        <f t="shared" si="785"/>
        <v>12000</v>
      </c>
      <c r="DV804" s="988">
        <f t="shared" si="819"/>
        <v>12000.000000000002</v>
      </c>
      <c r="DW804" s="988">
        <f t="shared" si="821"/>
        <v>12000.000000000002</v>
      </c>
      <c r="DX804" s="988">
        <f t="shared" si="792"/>
        <v>0</v>
      </c>
      <c r="DY804" s="988">
        <f t="shared" si="793"/>
        <v>0</v>
      </c>
      <c r="EG804" s="988"/>
    </row>
    <row r="805" spans="1:137" s="897" customFormat="1" ht="48" hidden="1" customHeight="1" x14ac:dyDescent="0.25">
      <c r="A805" s="891">
        <v>2026</v>
      </c>
      <c r="B805" s="891">
        <v>479</v>
      </c>
      <c r="C805" s="891" t="s">
        <v>58</v>
      </c>
      <c r="D805" s="891">
        <v>3000654</v>
      </c>
      <c r="E805" s="891">
        <v>5005023</v>
      </c>
      <c r="F805" s="891" t="s">
        <v>1003</v>
      </c>
      <c r="G805" s="891" t="s">
        <v>3543</v>
      </c>
      <c r="H805" s="891">
        <v>97</v>
      </c>
      <c r="I805" s="892" t="s">
        <v>992</v>
      </c>
      <c r="J805" s="893" t="s">
        <v>10</v>
      </c>
      <c r="K805" s="893" t="s">
        <v>60</v>
      </c>
      <c r="L805" s="891" t="str">
        <f t="shared" si="791"/>
        <v>2.3</v>
      </c>
      <c r="M805" s="894" t="s">
        <v>62</v>
      </c>
      <c r="N805" s="894"/>
      <c r="O805" s="891" t="s">
        <v>1321</v>
      </c>
      <c r="P805" s="891" t="s">
        <v>65</v>
      </c>
      <c r="Q805" s="895">
        <v>1</v>
      </c>
      <c r="R805" s="513">
        <v>8000</v>
      </c>
      <c r="S805" s="891"/>
      <c r="T805" s="891"/>
      <c r="U805" s="284">
        <v>30</v>
      </c>
      <c r="V805" s="284">
        <v>30</v>
      </c>
      <c r="W805" s="298"/>
      <c r="X805" s="298"/>
      <c r="Y805" s="298"/>
      <c r="Z805" s="299"/>
      <c r="AA805" s="299"/>
      <c r="AB805" s="299"/>
      <c r="AC805" s="299"/>
      <c r="AD805" s="299"/>
      <c r="AE805" s="297"/>
      <c r="AF805" s="284">
        <f t="shared" ref="AF805:AF836" si="828">+$R805*(S805/30)*$Q805</f>
        <v>0</v>
      </c>
      <c r="AG805" s="284">
        <f t="shared" ref="AG805:AG836" si="829">+$R805*(T805/30)*$Q805</f>
        <v>0</v>
      </c>
      <c r="AH805" s="284">
        <f t="shared" ref="AH805:AH836" si="830">+$R805*(U805/30)*$Q805</f>
        <v>8000</v>
      </c>
      <c r="AI805" s="284">
        <f t="shared" ref="AI805:AI836" si="831">+$R805*(V805/30)*$Q805</f>
        <v>8000</v>
      </c>
      <c r="AJ805" s="284">
        <f t="shared" ref="AJ805:AJ836" si="832">+$R805*(W805/30)*$Q805</f>
        <v>0</v>
      </c>
      <c r="AK805" s="284">
        <f t="shared" ref="AK805:AK836" si="833">+$R805*(X805/30)*$Q805</f>
        <v>0</v>
      </c>
      <c r="AL805" s="284">
        <f t="shared" ref="AL805:AL836" si="834">+$R805*(Y805/30)*$Q805</f>
        <v>0</v>
      </c>
      <c r="AM805" s="284">
        <f t="shared" ref="AM805:AM836" si="835">+$R805*(Z805/30)*$Q805</f>
        <v>0</v>
      </c>
      <c r="AN805" s="284">
        <f t="shared" ref="AN805:AN836" si="836">+$R805*(AA805/30)*$Q805</f>
        <v>0</v>
      </c>
      <c r="AO805" s="284">
        <f t="shared" ref="AO805:AO836" si="837">+$R805*(AB805/30)*$Q805</f>
        <v>0</v>
      </c>
      <c r="AP805" s="284">
        <f t="shared" ref="AP805:AP836" si="838">+$R805*(AC805/30)*$Q805</f>
        <v>0</v>
      </c>
      <c r="AQ805" s="284">
        <f t="shared" ref="AQ805:AQ836" si="839">+$R805*(AD805/30)*$Q805</f>
        <v>0</v>
      </c>
      <c r="AR805" s="377">
        <f t="shared" ref="AR805:AR832" si="840">+ROUNDUP(SUM(AF805:AQ805),0)</f>
        <v>16000</v>
      </c>
      <c r="AS805" s="896" t="s">
        <v>994</v>
      </c>
      <c r="AU805" s="897" t="s">
        <v>3535</v>
      </c>
      <c r="AV805" s="897" t="s">
        <v>3536</v>
      </c>
      <c r="AW805" s="940">
        <v>46058</v>
      </c>
      <c r="AX805" s="897" t="s">
        <v>3537</v>
      </c>
      <c r="AY805" s="940">
        <v>46078</v>
      </c>
      <c r="BA805" s="898" t="s">
        <v>3538</v>
      </c>
      <c r="BB805" s="899" t="s">
        <v>995</v>
      </c>
      <c r="BC805" s="896" t="s">
        <v>3570</v>
      </c>
      <c r="BD805" s="896" t="s">
        <v>3571</v>
      </c>
      <c r="BE805" s="896" t="s">
        <v>3572</v>
      </c>
      <c r="BF805" s="907">
        <v>46079</v>
      </c>
      <c r="BH805" s="687"/>
      <c r="BI805" s="687"/>
      <c r="BJ805" s="896"/>
      <c r="BK805" s="687"/>
      <c r="BL805" s="373"/>
      <c r="BM805" s="373"/>
      <c r="BN805" s="687">
        <v>1955</v>
      </c>
      <c r="BO805" s="903"/>
      <c r="BP805" s="903" t="s">
        <v>3552</v>
      </c>
      <c r="BQ805" s="903" t="s">
        <v>3544</v>
      </c>
      <c r="BR805" s="903"/>
      <c r="BS805" s="336" t="s">
        <v>1322</v>
      </c>
      <c r="BT805" s="336" t="s">
        <v>1323</v>
      </c>
      <c r="BU805" s="336" t="s">
        <v>1324</v>
      </c>
      <c r="BV805" s="474">
        <v>47114614</v>
      </c>
      <c r="BW805" s="472">
        <v>10471146141</v>
      </c>
      <c r="BX805" s="906">
        <v>8000</v>
      </c>
      <c r="BY805" s="907">
        <v>46082</v>
      </c>
      <c r="BZ805" s="907">
        <v>46142</v>
      </c>
      <c r="CT805" s="897">
        <v>30</v>
      </c>
      <c r="CU805" s="909">
        <f t="shared" si="816"/>
        <v>8000</v>
      </c>
      <c r="CV805" s="897">
        <v>30</v>
      </c>
      <c r="CW805" s="633">
        <f t="shared" si="826"/>
        <v>8000.0000000000009</v>
      </c>
      <c r="CX805" s="897">
        <v>30</v>
      </c>
      <c r="CY805" s="633">
        <f t="shared" si="827"/>
        <v>8000.0000000000009</v>
      </c>
      <c r="CZ805" s="633">
        <f t="shared" si="825"/>
        <v>0</v>
      </c>
      <c r="DA805" s="633">
        <f>CU805-CY805</f>
        <v>0</v>
      </c>
      <c r="DC805" s="897">
        <f t="shared" si="818"/>
        <v>30</v>
      </c>
      <c r="DD805" s="909">
        <f t="shared" si="822"/>
        <v>8000</v>
      </c>
      <c r="DE805" s="897">
        <v>30</v>
      </c>
      <c r="DF805" s="633">
        <f t="shared" si="823"/>
        <v>8000.0000000000009</v>
      </c>
      <c r="DG805" s="897">
        <v>30</v>
      </c>
      <c r="DH805" s="633">
        <f t="shared" si="824"/>
        <v>8000.0000000000009</v>
      </c>
      <c r="DJ805" s="898"/>
      <c r="DK805" s="898"/>
      <c r="DL805" s="898"/>
      <c r="DM805" s="898"/>
      <c r="DN805" s="898"/>
      <c r="DO805" s="898"/>
      <c r="DP805" s="898"/>
      <c r="DQ805" s="898"/>
      <c r="DR805" s="898"/>
      <c r="DS805" s="898"/>
      <c r="DU805" s="909">
        <f t="shared" si="785"/>
        <v>16000</v>
      </c>
      <c r="DV805" s="633">
        <f t="shared" si="819"/>
        <v>16000.000000000002</v>
      </c>
      <c r="DW805" s="633">
        <f t="shared" si="821"/>
        <v>16000.000000000002</v>
      </c>
      <c r="DX805" s="633">
        <f t="shared" si="792"/>
        <v>0</v>
      </c>
      <c r="DY805" s="633">
        <f t="shared" si="793"/>
        <v>0</v>
      </c>
      <c r="EG805" s="633"/>
    </row>
    <row r="806" spans="1:137" s="897" customFormat="1" ht="48" hidden="1" customHeight="1" x14ac:dyDescent="0.25">
      <c r="A806" s="891">
        <v>2026</v>
      </c>
      <c r="B806" s="891">
        <v>479</v>
      </c>
      <c r="C806" s="891" t="s">
        <v>58</v>
      </c>
      <c r="D806" s="891">
        <v>3000654</v>
      </c>
      <c r="E806" s="891">
        <v>5005023</v>
      </c>
      <c r="F806" s="891" t="s">
        <v>1003</v>
      </c>
      <c r="G806" s="891" t="s">
        <v>3543</v>
      </c>
      <c r="H806" s="891">
        <v>97</v>
      </c>
      <c r="I806" s="892" t="s">
        <v>992</v>
      </c>
      <c r="J806" s="893" t="s">
        <v>10</v>
      </c>
      <c r="K806" s="893" t="s">
        <v>60</v>
      </c>
      <c r="L806" s="891" t="str">
        <f t="shared" si="791"/>
        <v>2.3</v>
      </c>
      <c r="M806" s="894" t="s">
        <v>62</v>
      </c>
      <c r="N806" s="894"/>
      <c r="O806" s="891" t="s">
        <v>1325</v>
      </c>
      <c r="P806" s="891" t="s">
        <v>65</v>
      </c>
      <c r="Q806" s="895">
        <v>1</v>
      </c>
      <c r="R806" s="513">
        <v>8000</v>
      </c>
      <c r="S806" s="891"/>
      <c r="T806" s="891"/>
      <c r="U806" s="284">
        <v>30</v>
      </c>
      <c r="V806" s="284">
        <v>30</v>
      </c>
      <c r="W806" s="298"/>
      <c r="X806" s="298"/>
      <c r="Y806" s="298"/>
      <c r="Z806" s="299"/>
      <c r="AA806" s="299"/>
      <c r="AB806" s="299"/>
      <c r="AC806" s="299"/>
      <c r="AD806" s="299"/>
      <c r="AE806" s="297"/>
      <c r="AF806" s="284">
        <f t="shared" si="828"/>
        <v>0</v>
      </c>
      <c r="AG806" s="284">
        <f t="shared" si="829"/>
        <v>0</v>
      </c>
      <c r="AH806" s="284">
        <f t="shared" si="830"/>
        <v>8000</v>
      </c>
      <c r="AI806" s="284">
        <f t="shared" si="831"/>
        <v>8000</v>
      </c>
      <c r="AJ806" s="284">
        <f t="shared" si="832"/>
        <v>0</v>
      </c>
      <c r="AK806" s="284">
        <f t="shared" si="833"/>
        <v>0</v>
      </c>
      <c r="AL806" s="284">
        <f t="shared" si="834"/>
        <v>0</v>
      </c>
      <c r="AM806" s="284">
        <f t="shared" si="835"/>
        <v>0</v>
      </c>
      <c r="AN806" s="284">
        <f t="shared" si="836"/>
        <v>0</v>
      </c>
      <c r="AO806" s="284">
        <f t="shared" si="837"/>
        <v>0</v>
      </c>
      <c r="AP806" s="284">
        <f t="shared" si="838"/>
        <v>0</v>
      </c>
      <c r="AQ806" s="284">
        <f t="shared" si="839"/>
        <v>0</v>
      </c>
      <c r="AR806" s="377">
        <f t="shared" si="840"/>
        <v>16000</v>
      </c>
      <c r="AS806" s="896" t="s">
        <v>994</v>
      </c>
      <c r="AU806" s="897" t="s">
        <v>3535</v>
      </c>
      <c r="AV806" s="897" t="s">
        <v>3536</v>
      </c>
      <c r="AW806" s="940">
        <v>46058</v>
      </c>
      <c r="AX806" s="897" t="s">
        <v>3537</v>
      </c>
      <c r="AY806" s="940">
        <v>46078</v>
      </c>
      <c r="BA806" s="898" t="s">
        <v>3538</v>
      </c>
      <c r="BB806" s="899" t="s">
        <v>995</v>
      </c>
      <c r="BC806" s="896" t="s">
        <v>3570</v>
      </c>
      <c r="BD806" s="896" t="s">
        <v>3571</v>
      </c>
      <c r="BE806" s="896" t="s">
        <v>3572</v>
      </c>
      <c r="BF806" s="907">
        <v>46079</v>
      </c>
      <c r="BH806" s="687"/>
      <c r="BI806" s="687"/>
      <c r="BJ806" s="896"/>
      <c r="BK806" s="687"/>
      <c r="BL806" s="373"/>
      <c r="BM806" s="373"/>
      <c r="BN806" s="687">
        <v>1956</v>
      </c>
      <c r="BO806" s="903"/>
      <c r="BP806" s="903" t="s">
        <v>3552</v>
      </c>
      <c r="BQ806" s="903" t="s">
        <v>3544</v>
      </c>
      <c r="BR806" s="903"/>
      <c r="BS806" s="336" t="s">
        <v>1326</v>
      </c>
      <c r="BT806" s="336" t="s">
        <v>1327</v>
      </c>
      <c r="BU806" s="336" t="s">
        <v>1328</v>
      </c>
      <c r="BV806" s="474">
        <v>72417179</v>
      </c>
      <c r="BW806" s="472">
        <v>10724171791</v>
      </c>
      <c r="BX806" s="906">
        <v>8000</v>
      </c>
      <c r="BY806" s="907">
        <v>46082</v>
      </c>
      <c r="BZ806" s="907">
        <v>46142</v>
      </c>
      <c r="CT806" s="897">
        <v>30</v>
      </c>
      <c r="CU806" s="909">
        <f t="shared" si="816"/>
        <v>8000</v>
      </c>
      <c r="CV806" s="897">
        <v>30</v>
      </c>
      <c r="CW806" s="633">
        <f t="shared" si="826"/>
        <v>8000.0000000000009</v>
      </c>
      <c r="CX806" s="897">
        <v>30</v>
      </c>
      <c r="CY806" s="633">
        <f t="shared" si="827"/>
        <v>8000.0000000000009</v>
      </c>
      <c r="CZ806" s="633">
        <f t="shared" si="825"/>
        <v>0</v>
      </c>
      <c r="DA806" s="633">
        <f>CU806-CY806</f>
        <v>0</v>
      </c>
      <c r="DC806" s="897">
        <f t="shared" si="818"/>
        <v>30</v>
      </c>
      <c r="DD806" s="909">
        <f t="shared" si="822"/>
        <v>8000</v>
      </c>
      <c r="DE806" s="897">
        <v>30</v>
      </c>
      <c r="DF806" s="633">
        <f t="shared" si="823"/>
        <v>8000.0000000000009</v>
      </c>
      <c r="DG806" s="897">
        <v>30</v>
      </c>
      <c r="DH806" s="633">
        <f t="shared" si="824"/>
        <v>8000.0000000000009</v>
      </c>
      <c r="DJ806" s="898"/>
      <c r="DK806" s="898"/>
      <c r="DL806" s="898"/>
      <c r="DM806" s="898"/>
      <c r="DN806" s="898"/>
      <c r="DO806" s="898"/>
      <c r="DP806" s="898"/>
      <c r="DQ806" s="898"/>
      <c r="DR806" s="898"/>
      <c r="DS806" s="898"/>
      <c r="DU806" s="909">
        <f t="shared" si="785"/>
        <v>16000</v>
      </c>
      <c r="DV806" s="633">
        <f t="shared" si="819"/>
        <v>16000.000000000002</v>
      </c>
      <c r="DW806" s="633">
        <f t="shared" si="821"/>
        <v>16000.000000000002</v>
      </c>
      <c r="DX806" s="633">
        <f t="shared" si="792"/>
        <v>0</v>
      </c>
      <c r="DY806" s="633">
        <f t="shared" si="793"/>
        <v>0</v>
      </c>
      <c r="EG806" s="633"/>
    </row>
    <row r="807" spans="1:137" s="2005" customFormat="1" ht="48" hidden="1" customHeight="1" x14ac:dyDescent="0.25">
      <c r="A807" s="2001">
        <v>2026</v>
      </c>
      <c r="B807" s="966">
        <v>479</v>
      </c>
      <c r="C807" s="966" t="s">
        <v>58</v>
      </c>
      <c r="D807" s="966">
        <v>3000654</v>
      </c>
      <c r="E807" s="966">
        <v>5005023</v>
      </c>
      <c r="F807" s="966" t="s">
        <v>990</v>
      </c>
      <c r="G807" s="2001" t="s">
        <v>991</v>
      </c>
      <c r="H807" s="2001">
        <v>94</v>
      </c>
      <c r="I807" s="967" t="s">
        <v>992</v>
      </c>
      <c r="J807" s="968" t="s">
        <v>10</v>
      </c>
      <c r="K807" s="968" t="s">
        <v>60</v>
      </c>
      <c r="L807" s="966" t="str">
        <f t="shared" si="791"/>
        <v>2.3</v>
      </c>
      <c r="M807" s="2002" t="s">
        <v>62</v>
      </c>
      <c r="N807" s="969"/>
      <c r="O807" s="2001" t="s">
        <v>1329</v>
      </c>
      <c r="P807" s="2001" t="s">
        <v>65</v>
      </c>
      <c r="Q807" s="2003">
        <v>1</v>
      </c>
      <c r="R807" s="1984">
        <v>8000</v>
      </c>
      <c r="S807" s="1979"/>
      <c r="T807" s="1979"/>
      <c r="U807" s="1985">
        <v>30</v>
      </c>
      <c r="V807" s="1979"/>
      <c r="W807" s="1986"/>
      <c r="X807" s="298"/>
      <c r="Y807" s="298"/>
      <c r="Z807" s="299"/>
      <c r="AA807" s="299"/>
      <c r="AB807" s="299"/>
      <c r="AC807" s="299"/>
      <c r="AD807" s="299"/>
      <c r="AE807" s="1984"/>
      <c r="AF807" s="284">
        <f t="shared" si="828"/>
        <v>0</v>
      </c>
      <c r="AG807" s="284">
        <f t="shared" si="829"/>
        <v>0</v>
      </c>
      <c r="AH807" s="284">
        <f t="shared" si="830"/>
        <v>8000</v>
      </c>
      <c r="AI807" s="284">
        <f t="shared" si="831"/>
        <v>0</v>
      </c>
      <c r="AJ807" s="284">
        <f t="shared" si="832"/>
        <v>0</v>
      </c>
      <c r="AK807" s="284">
        <f t="shared" si="833"/>
        <v>0</v>
      </c>
      <c r="AL807" s="284">
        <f t="shared" si="834"/>
        <v>0</v>
      </c>
      <c r="AM807" s="284">
        <f t="shared" si="835"/>
        <v>0</v>
      </c>
      <c r="AN807" s="284">
        <f t="shared" si="836"/>
        <v>0</v>
      </c>
      <c r="AO807" s="284">
        <f t="shared" si="837"/>
        <v>0</v>
      </c>
      <c r="AP807" s="284">
        <f t="shared" si="838"/>
        <v>0</v>
      </c>
      <c r="AQ807" s="284">
        <f t="shared" si="839"/>
        <v>0</v>
      </c>
      <c r="AR807" s="1985">
        <f t="shared" si="840"/>
        <v>8000</v>
      </c>
      <c r="AS807" s="2008" t="s">
        <v>994</v>
      </c>
      <c r="AT807" s="972"/>
      <c r="AU807" s="972" t="s">
        <v>3535</v>
      </c>
      <c r="AV807" s="972" t="s">
        <v>3536</v>
      </c>
      <c r="AW807" s="1008">
        <v>46058</v>
      </c>
      <c r="AX807" s="972" t="s">
        <v>3537</v>
      </c>
      <c r="AY807" s="1008">
        <v>46078</v>
      </c>
      <c r="AZ807" s="972"/>
      <c r="BA807" s="977" t="s">
        <v>3538</v>
      </c>
      <c r="BB807" s="2092" t="s">
        <v>995</v>
      </c>
      <c r="BC807" s="971" t="s">
        <v>3570</v>
      </c>
      <c r="BD807" s="971" t="s">
        <v>3571</v>
      </c>
      <c r="BE807" s="971" t="s">
        <v>3572</v>
      </c>
      <c r="BF807" s="1013">
        <v>46079</v>
      </c>
      <c r="BG807" s="972"/>
      <c r="BH807" s="694"/>
      <c r="BI807" s="694"/>
      <c r="BJ807" s="971"/>
      <c r="BK807" s="694"/>
      <c r="BL807" s="1020"/>
      <c r="BM807" s="1020"/>
      <c r="BN807" s="694">
        <v>1957</v>
      </c>
      <c r="BO807" s="1051"/>
      <c r="BP807" s="1052" t="s">
        <v>3552</v>
      </c>
      <c r="BQ807" s="2136"/>
      <c r="BR807" s="2139"/>
      <c r="BS807" s="2171" t="s">
        <v>1330</v>
      </c>
      <c r="BT807" s="348" t="s">
        <v>1331</v>
      </c>
      <c r="BU807" s="348" t="s">
        <v>1332</v>
      </c>
      <c r="BV807" s="393">
        <v>46435523</v>
      </c>
      <c r="BW807" s="392">
        <v>10464355231</v>
      </c>
      <c r="BX807" s="919">
        <v>8000</v>
      </c>
      <c r="BY807" s="1008">
        <v>46082</v>
      </c>
      <c r="BZ807" s="1008">
        <v>46112</v>
      </c>
      <c r="CA807" s="972"/>
      <c r="CB807" s="972"/>
      <c r="CC807" s="972"/>
      <c r="CD807" s="972"/>
      <c r="CE807" s="972"/>
      <c r="CF807" s="972"/>
      <c r="CG807" s="972"/>
      <c r="CH807" s="972"/>
      <c r="CI807" s="972"/>
      <c r="CJ807" s="972"/>
      <c r="CK807" s="972"/>
      <c r="CL807" s="972"/>
      <c r="CM807" s="972"/>
      <c r="CN807" s="972"/>
      <c r="CO807" s="972"/>
      <c r="CP807" s="972"/>
      <c r="CQ807" s="972"/>
      <c r="CR807" s="972"/>
      <c r="CS807" s="972"/>
      <c r="CT807" s="972">
        <v>30</v>
      </c>
      <c r="CU807" s="922">
        <f t="shared" si="816"/>
        <v>8000</v>
      </c>
      <c r="CV807" s="675">
        <v>30</v>
      </c>
      <c r="CW807" s="923">
        <f t="shared" si="826"/>
        <v>8000.0000000000009</v>
      </c>
      <c r="CX807" s="675">
        <v>30</v>
      </c>
      <c r="CY807" s="923">
        <f t="shared" si="827"/>
        <v>8000.0000000000009</v>
      </c>
      <c r="CZ807" s="923">
        <f t="shared" si="825"/>
        <v>0</v>
      </c>
      <c r="DA807" s="972"/>
      <c r="DB807" s="972"/>
      <c r="DC807" s="972">
        <f t="shared" si="818"/>
        <v>0</v>
      </c>
      <c r="DD807" s="975">
        <f t="shared" si="822"/>
        <v>0</v>
      </c>
      <c r="DE807" s="972"/>
      <c r="DF807" s="976">
        <f t="shared" si="823"/>
        <v>0</v>
      </c>
      <c r="DG807" s="972"/>
      <c r="DH807" s="976">
        <f t="shared" si="824"/>
        <v>0</v>
      </c>
      <c r="DI807" s="972"/>
      <c r="DJ807" s="977"/>
      <c r="DK807" s="977"/>
      <c r="DL807" s="977"/>
      <c r="DM807" s="977"/>
      <c r="DN807" s="977"/>
      <c r="DO807" s="977"/>
      <c r="DP807" s="977"/>
      <c r="DQ807" s="977"/>
      <c r="DR807" s="977"/>
      <c r="DS807" s="977"/>
      <c r="DU807" s="2142">
        <f t="shared" si="785"/>
        <v>8000</v>
      </c>
      <c r="DV807" s="2143">
        <f t="shared" si="819"/>
        <v>8000.0000000000009</v>
      </c>
      <c r="DW807" s="2143">
        <f t="shared" si="821"/>
        <v>8000.0000000000009</v>
      </c>
      <c r="DX807" s="2143">
        <f t="shared" si="792"/>
        <v>0</v>
      </c>
      <c r="DY807" s="2143">
        <f t="shared" si="793"/>
        <v>0</v>
      </c>
      <c r="EG807" s="2143"/>
    </row>
    <row r="808" spans="1:137" s="2044" customFormat="1" ht="48" hidden="1" customHeight="1" x14ac:dyDescent="0.25">
      <c r="A808" s="2036">
        <v>2026</v>
      </c>
      <c r="B808" s="978">
        <v>479</v>
      </c>
      <c r="C808" s="978" t="s">
        <v>58</v>
      </c>
      <c r="D808" s="978">
        <v>3000654</v>
      </c>
      <c r="E808" s="978">
        <v>5005023</v>
      </c>
      <c r="F808" s="978" t="s">
        <v>990</v>
      </c>
      <c r="G808" s="2036" t="s">
        <v>991</v>
      </c>
      <c r="H808" s="2036">
        <v>94</v>
      </c>
      <c r="I808" s="979" t="s">
        <v>992</v>
      </c>
      <c r="J808" s="980" t="s">
        <v>10</v>
      </c>
      <c r="K808" s="980" t="s">
        <v>60</v>
      </c>
      <c r="L808" s="978" t="str">
        <f t="shared" si="791"/>
        <v>2.3</v>
      </c>
      <c r="M808" s="2076" t="s">
        <v>62</v>
      </c>
      <c r="N808" s="981"/>
      <c r="O808" s="2036" t="s">
        <v>1333</v>
      </c>
      <c r="P808" s="2036" t="s">
        <v>65</v>
      </c>
      <c r="Q808" s="2077">
        <v>1</v>
      </c>
      <c r="R808" s="1984">
        <v>3500</v>
      </c>
      <c r="S808" s="1979"/>
      <c r="T808" s="1979"/>
      <c r="U808" s="1985">
        <v>30</v>
      </c>
      <c r="V808" s="1979"/>
      <c r="W808" s="1986"/>
      <c r="X808" s="298"/>
      <c r="Y808" s="298"/>
      <c r="Z808" s="299"/>
      <c r="AA808" s="299"/>
      <c r="AB808" s="299"/>
      <c r="AC808" s="299"/>
      <c r="AD808" s="299"/>
      <c r="AE808" s="1984"/>
      <c r="AF808" s="284">
        <f t="shared" si="828"/>
        <v>0</v>
      </c>
      <c r="AG808" s="284">
        <f t="shared" si="829"/>
        <v>0</v>
      </c>
      <c r="AH808" s="284">
        <f t="shared" si="830"/>
        <v>3500</v>
      </c>
      <c r="AI808" s="284">
        <f t="shared" si="831"/>
        <v>0</v>
      </c>
      <c r="AJ808" s="284">
        <f t="shared" si="832"/>
        <v>0</v>
      </c>
      <c r="AK808" s="284">
        <f t="shared" si="833"/>
        <v>0</v>
      </c>
      <c r="AL808" s="284">
        <f t="shared" si="834"/>
        <v>0</v>
      </c>
      <c r="AM808" s="284">
        <f t="shared" si="835"/>
        <v>0</v>
      </c>
      <c r="AN808" s="284">
        <f t="shared" si="836"/>
        <v>0</v>
      </c>
      <c r="AO808" s="284">
        <f t="shared" si="837"/>
        <v>0</v>
      </c>
      <c r="AP808" s="284">
        <f t="shared" si="838"/>
        <v>0</v>
      </c>
      <c r="AQ808" s="284">
        <f t="shared" si="839"/>
        <v>0</v>
      </c>
      <c r="AR808" s="1985">
        <f t="shared" si="840"/>
        <v>3500</v>
      </c>
      <c r="AS808" s="2040" t="s">
        <v>994</v>
      </c>
      <c r="AT808" s="984"/>
      <c r="AU808" s="984" t="s">
        <v>3535</v>
      </c>
      <c r="AV808" s="984" t="s">
        <v>3536</v>
      </c>
      <c r="AW808" s="997">
        <v>46058</v>
      </c>
      <c r="AX808" s="984" t="s">
        <v>3537</v>
      </c>
      <c r="AY808" s="997">
        <v>46078</v>
      </c>
      <c r="AZ808" s="984"/>
      <c r="BA808" s="989" t="s">
        <v>3538</v>
      </c>
      <c r="BB808" s="1954" t="s">
        <v>995</v>
      </c>
      <c r="BC808" s="952" t="s">
        <v>3570</v>
      </c>
      <c r="BD808" s="952" t="s">
        <v>3571</v>
      </c>
      <c r="BE808" s="952" t="s">
        <v>3572</v>
      </c>
      <c r="BF808" s="1036">
        <v>46079</v>
      </c>
      <c r="BG808" s="984"/>
      <c r="BH808" s="698"/>
      <c r="BI808" s="698"/>
      <c r="BJ808" s="983"/>
      <c r="BK808" s="698"/>
      <c r="BL808" s="1037"/>
      <c r="BM808" s="1037"/>
      <c r="BN808" s="698">
        <v>1958</v>
      </c>
      <c r="BO808" s="1044"/>
      <c r="BP808" s="834" t="s">
        <v>3552</v>
      </c>
      <c r="BQ808" s="2144"/>
      <c r="BR808" s="2139"/>
      <c r="BS808" s="2133" t="s">
        <v>1334</v>
      </c>
      <c r="BT808" s="331" t="s">
        <v>1284</v>
      </c>
      <c r="BU808" s="331" t="s">
        <v>1335</v>
      </c>
      <c r="BV808" s="530">
        <v>72758321</v>
      </c>
      <c r="BW808" s="530">
        <v>10727583217</v>
      </c>
      <c r="BX808" s="886">
        <v>3500</v>
      </c>
      <c r="BY808" s="997">
        <v>46082</v>
      </c>
      <c r="BZ808" s="997">
        <v>46112</v>
      </c>
      <c r="CA808" s="984"/>
      <c r="CB808" s="984"/>
      <c r="CC808" s="984"/>
      <c r="CD808" s="984"/>
      <c r="CE808" s="984"/>
      <c r="CF808" s="984"/>
      <c r="CG808" s="984"/>
      <c r="CH808" s="984"/>
      <c r="CI808" s="984"/>
      <c r="CJ808" s="984"/>
      <c r="CK808" s="984"/>
      <c r="CL808" s="984"/>
      <c r="CM808" s="984"/>
      <c r="CN808" s="984"/>
      <c r="CO808" s="984"/>
      <c r="CP808" s="984"/>
      <c r="CQ808" s="984"/>
      <c r="CR808" s="984"/>
      <c r="CS808" s="984"/>
      <c r="CT808" s="984">
        <v>30</v>
      </c>
      <c r="CU808" s="888">
        <f t="shared" si="816"/>
        <v>3500</v>
      </c>
      <c r="CV808" s="880">
        <v>30</v>
      </c>
      <c r="CW808" s="889">
        <f t="shared" si="826"/>
        <v>3500</v>
      </c>
      <c r="CX808" s="880">
        <v>30</v>
      </c>
      <c r="CY808" s="889">
        <f t="shared" si="827"/>
        <v>3500</v>
      </c>
      <c r="CZ808" s="889">
        <f t="shared" si="825"/>
        <v>0</v>
      </c>
      <c r="DA808" s="889">
        <f>CU808-CY808</f>
        <v>0</v>
      </c>
      <c r="DB808" s="984"/>
      <c r="DC808" s="984">
        <f t="shared" si="818"/>
        <v>0</v>
      </c>
      <c r="DD808" s="987">
        <f t="shared" si="822"/>
        <v>0</v>
      </c>
      <c r="DE808" s="984"/>
      <c r="DF808" s="988">
        <f t="shared" si="823"/>
        <v>0</v>
      </c>
      <c r="DG808" s="984"/>
      <c r="DH808" s="988">
        <f t="shared" si="824"/>
        <v>0</v>
      </c>
      <c r="DI808" s="984"/>
      <c r="DJ808" s="989"/>
      <c r="DK808" s="989"/>
      <c r="DL808" s="989"/>
      <c r="DM808" s="989"/>
      <c r="DN808" s="989"/>
      <c r="DO808" s="989"/>
      <c r="DP808" s="989"/>
      <c r="DQ808" s="989"/>
      <c r="DR808" s="989"/>
      <c r="DS808" s="989"/>
      <c r="DU808" s="1957">
        <f t="shared" si="785"/>
        <v>3500</v>
      </c>
      <c r="DV808" s="1958">
        <f t="shared" si="819"/>
        <v>3500</v>
      </c>
      <c r="DW808" s="1958">
        <f t="shared" si="821"/>
        <v>3500</v>
      </c>
      <c r="DX808" s="1958">
        <f t="shared" si="792"/>
        <v>0</v>
      </c>
      <c r="DY808" s="1958">
        <f t="shared" si="793"/>
        <v>0</v>
      </c>
      <c r="EG808" s="1958"/>
    </row>
    <row r="809" spans="1:137" s="1068" customFormat="1" ht="48" hidden="1" customHeight="1" x14ac:dyDescent="0.25">
      <c r="A809" s="1061">
        <v>2026</v>
      </c>
      <c r="B809" s="1061">
        <v>479</v>
      </c>
      <c r="C809" s="1061" t="s">
        <v>58</v>
      </c>
      <c r="D809" s="1061">
        <v>3000654</v>
      </c>
      <c r="E809" s="1061">
        <v>5005023</v>
      </c>
      <c r="F809" s="1061" t="s">
        <v>1003</v>
      </c>
      <c r="G809" s="1061" t="s">
        <v>3543</v>
      </c>
      <c r="H809" s="1061">
        <v>97</v>
      </c>
      <c r="I809" s="1062" t="s">
        <v>992</v>
      </c>
      <c r="J809" s="1063" t="s">
        <v>10</v>
      </c>
      <c r="K809" s="1063" t="s">
        <v>60</v>
      </c>
      <c r="L809" s="1061" t="str">
        <f t="shared" si="791"/>
        <v>2.3</v>
      </c>
      <c r="M809" s="1064" t="s">
        <v>62</v>
      </c>
      <c r="N809" s="1064"/>
      <c r="O809" s="1061" t="s">
        <v>1336</v>
      </c>
      <c r="P809" s="1061" t="s">
        <v>65</v>
      </c>
      <c r="Q809" s="1065">
        <v>1</v>
      </c>
      <c r="R809" s="527">
        <v>3500</v>
      </c>
      <c r="S809" s="1066"/>
      <c r="T809" s="1066"/>
      <c r="U809" s="337">
        <v>30</v>
      </c>
      <c r="V809" s="337">
        <v>30</v>
      </c>
      <c r="W809" s="338"/>
      <c r="X809" s="338"/>
      <c r="Y809" s="338"/>
      <c r="Z809" s="339"/>
      <c r="AA809" s="339"/>
      <c r="AB809" s="339"/>
      <c r="AC809" s="339"/>
      <c r="AD809" s="339"/>
      <c r="AE809" s="385"/>
      <c r="AF809" s="337">
        <f t="shared" si="828"/>
        <v>0</v>
      </c>
      <c r="AG809" s="337">
        <f t="shared" si="829"/>
        <v>0</v>
      </c>
      <c r="AH809" s="337">
        <f t="shared" si="830"/>
        <v>3500</v>
      </c>
      <c r="AI809" s="337">
        <f t="shared" si="831"/>
        <v>3500</v>
      </c>
      <c r="AJ809" s="337">
        <f t="shared" si="832"/>
        <v>0</v>
      </c>
      <c r="AK809" s="337">
        <f t="shared" si="833"/>
        <v>0</v>
      </c>
      <c r="AL809" s="337">
        <f t="shared" si="834"/>
        <v>0</v>
      </c>
      <c r="AM809" s="337">
        <f t="shared" si="835"/>
        <v>0</v>
      </c>
      <c r="AN809" s="337">
        <f t="shared" si="836"/>
        <v>0</v>
      </c>
      <c r="AO809" s="337">
        <f t="shared" si="837"/>
        <v>0</v>
      </c>
      <c r="AP809" s="337">
        <f t="shared" si="838"/>
        <v>0</v>
      </c>
      <c r="AQ809" s="337">
        <f t="shared" si="839"/>
        <v>0</v>
      </c>
      <c r="AR809" s="1067">
        <f t="shared" si="840"/>
        <v>7000</v>
      </c>
      <c r="AS809" s="1068" t="s">
        <v>994</v>
      </c>
      <c r="AU809" s="1068" t="s">
        <v>3535</v>
      </c>
      <c r="AV809" s="1068" t="s">
        <v>3536</v>
      </c>
      <c r="AW809" s="1069">
        <v>46058</v>
      </c>
      <c r="AX809" s="1068" t="s">
        <v>3537</v>
      </c>
      <c r="AY809" s="1069">
        <v>46078</v>
      </c>
      <c r="BA809" s="1070" t="s">
        <v>3538</v>
      </c>
      <c r="BB809" s="899" t="s">
        <v>995</v>
      </c>
      <c r="BC809" s="896" t="s">
        <v>3570</v>
      </c>
      <c r="BD809" s="896" t="s">
        <v>3571</v>
      </c>
      <c r="BE809" s="896" t="s">
        <v>3572</v>
      </c>
      <c r="BF809" s="907">
        <v>46079</v>
      </c>
      <c r="BH809" s="2767"/>
      <c r="BI809" s="2767"/>
      <c r="BK809" s="2767"/>
      <c r="BL809" s="1071"/>
      <c r="BM809" s="1071"/>
      <c r="BN809" s="687">
        <v>1959</v>
      </c>
      <c r="BO809" s="903"/>
      <c r="BP809" s="903" t="s">
        <v>3552</v>
      </c>
      <c r="BQ809" s="903" t="s">
        <v>3544</v>
      </c>
      <c r="BR809" s="903"/>
      <c r="BS809" s="475" t="s">
        <v>1070</v>
      </c>
      <c r="BT809" s="475" t="s">
        <v>1071</v>
      </c>
      <c r="BU809" s="475" t="s">
        <v>1337</v>
      </c>
      <c r="BV809" s="526">
        <v>70025761</v>
      </c>
      <c r="BW809" s="336" t="s">
        <v>1338</v>
      </c>
      <c r="BX809" s="1072">
        <v>7500</v>
      </c>
      <c r="BY809" s="1073">
        <v>46082</v>
      </c>
      <c r="BZ809" s="1073">
        <v>46142</v>
      </c>
      <c r="CT809" s="1068">
        <v>30</v>
      </c>
      <c r="CU809" s="1074">
        <f t="shared" si="816"/>
        <v>3500</v>
      </c>
      <c r="CV809" s="1068">
        <v>30</v>
      </c>
      <c r="CW809" s="1075">
        <f t="shared" si="826"/>
        <v>3500</v>
      </c>
      <c r="CX809" s="1068">
        <v>30</v>
      </c>
      <c r="CY809" s="1075">
        <f t="shared" si="827"/>
        <v>3500</v>
      </c>
      <c r="DC809" s="1068">
        <f t="shared" si="818"/>
        <v>30</v>
      </c>
      <c r="DD809" s="1074">
        <f t="shared" si="822"/>
        <v>3500</v>
      </c>
      <c r="DE809" s="1068">
        <v>30</v>
      </c>
      <c r="DF809" s="1075">
        <f t="shared" si="823"/>
        <v>3500</v>
      </c>
      <c r="DG809" s="1068">
        <v>30</v>
      </c>
      <c r="DH809" s="1075">
        <f t="shared" si="824"/>
        <v>3500</v>
      </c>
      <c r="DJ809" s="1070"/>
      <c r="DK809" s="1070"/>
      <c r="DL809" s="1070"/>
      <c r="DM809" s="1070"/>
      <c r="DN809" s="1070"/>
      <c r="DO809" s="1070"/>
      <c r="DP809" s="1070"/>
      <c r="DQ809" s="1070"/>
      <c r="DR809" s="1070"/>
      <c r="DS809" s="1070"/>
      <c r="DU809" s="909">
        <f t="shared" si="785"/>
        <v>7000</v>
      </c>
      <c r="DV809" s="633">
        <f t="shared" si="819"/>
        <v>7000</v>
      </c>
      <c r="DW809" s="633">
        <f t="shared" si="821"/>
        <v>7000</v>
      </c>
      <c r="DX809" s="633">
        <f t="shared" si="792"/>
        <v>0</v>
      </c>
      <c r="DY809" s="633">
        <f t="shared" si="793"/>
        <v>0</v>
      </c>
      <c r="EG809" s="633"/>
    </row>
    <row r="810" spans="1:137" s="972" customFormat="1" ht="48" hidden="1" customHeight="1" x14ac:dyDescent="0.25">
      <c r="A810" s="966">
        <v>2026</v>
      </c>
      <c r="B810" s="966">
        <v>479</v>
      </c>
      <c r="C810" s="966" t="s">
        <v>58</v>
      </c>
      <c r="D810" s="966">
        <v>3000654</v>
      </c>
      <c r="E810" s="966">
        <v>5005023</v>
      </c>
      <c r="F810" s="966" t="s">
        <v>1003</v>
      </c>
      <c r="G810" s="966" t="s">
        <v>3543</v>
      </c>
      <c r="H810" s="966">
        <v>97</v>
      </c>
      <c r="I810" s="967" t="s">
        <v>992</v>
      </c>
      <c r="J810" s="968" t="s">
        <v>10</v>
      </c>
      <c r="K810" s="968" t="s">
        <v>60</v>
      </c>
      <c r="L810" s="966" t="str">
        <f t="shared" si="791"/>
        <v>2.3</v>
      </c>
      <c r="M810" s="969" t="s">
        <v>62</v>
      </c>
      <c r="N810" s="969"/>
      <c r="O810" s="966" t="s">
        <v>1339</v>
      </c>
      <c r="P810" s="966" t="s">
        <v>65</v>
      </c>
      <c r="Q810" s="970">
        <v>1</v>
      </c>
      <c r="R810" s="513">
        <v>3500</v>
      </c>
      <c r="S810" s="891"/>
      <c r="T810" s="891"/>
      <c r="U810" s="284">
        <v>30</v>
      </c>
      <c r="V810" s="284">
        <v>30</v>
      </c>
      <c r="W810" s="298"/>
      <c r="X810" s="298"/>
      <c r="Y810" s="298"/>
      <c r="Z810" s="299"/>
      <c r="AA810" s="299"/>
      <c r="AB810" s="299"/>
      <c r="AC810" s="299"/>
      <c r="AD810" s="299"/>
      <c r="AE810" s="297"/>
      <c r="AF810" s="284">
        <f t="shared" si="828"/>
        <v>0</v>
      </c>
      <c r="AG810" s="284">
        <f t="shared" si="829"/>
        <v>0</v>
      </c>
      <c r="AH810" s="284">
        <f t="shared" si="830"/>
        <v>3500</v>
      </c>
      <c r="AI810" s="284">
        <f t="shared" si="831"/>
        <v>3500</v>
      </c>
      <c r="AJ810" s="284">
        <f t="shared" si="832"/>
        <v>0</v>
      </c>
      <c r="AK810" s="284">
        <f t="shared" si="833"/>
        <v>0</v>
      </c>
      <c r="AL810" s="284">
        <f t="shared" si="834"/>
        <v>0</v>
      </c>
      <c r="AM810" s="284">
        <f t="shared" si="835"/>
        <v>0</v>
      </c>
      <c r="AN810" s="284">
        <f t="shared" si="836"/>
        <v>0</v>
      </c>
      <c r="AO810" s="284">
        <f t="shared" si="837"/>
        <v>0</v>
      </c>
      <c r="AP810" s="284">
        <f t="shared" si="838"/>
        <v>0</v>
      </c>
      <c r="AQ810" s="284">
        <f t="shared" si="839"/>
        <v>0</v>
      </c>
      <c r="AR810" s="377">
        <f t="shared" si="840"/>
        <v>7000</v>
      </c>
      <c r="AS810" s="971" t="s">
        <v>994</v>
      </c>
      <c r="AU810" s="972" t="s">
        <v>3535</v>
      </c>
      <c r="AV810" s="972" t="s">
        <v>3536</v>
      </c>
      <c r="AW810" s="1008">
        <v>46058</v>
      </c>
      <c r="AX810" s="972" t="s">
        <v>3537</v>
      </c>
      <c r="AY810" s="1008">
        <v>46078</v>
      </c>
      <c r="BA810" s="977" t="s">
        <v>3538</v>
      </c>
      <c r="BB810" s="1010" t="s">
        <v>995</v>
      </c>
      <c r="BC810" s="971" t="s">
        <v>3570</v>
      </c>
      <c r="BD810" s="971" t="s">
        <v>3571</v>
      </c>
      <c r="BE810" s="971" t="s">
        <v>3572</v>
      </c>
      <c r="BF810" s="1013">
        <v>46079</v>
      </c>
      <c r="BH810" s="694"/>
      <c r="BI810" s="694"/>
      <c r="BJ810" s="971"/>
      <c r="BK810" s="694"/>
      <c r="BL810" s="973"/>
      <c r="BM810" s="973"/>
      <c r="BN810" s="694">
        <v>1960</v>
      </c>
      <c r="BO810" s="1011"/>
      <c r="BP810" s="1011" t="s">
        <v>3552</v>
      </c>
      <c r="BQ810" s="1011" t="s">
        <v>3544</v>
      </c>
      <c r="BR810" s="1011"/>
      <c r="BS810" s="383" t="s">
        <v>1283</v>
      </c>
      <c r="BT810" s="383" t="s">
        <v>1327</v>
      </c>
      <c r="BU810" s="383" t="s">
        <v>1340</v>
      </c>
      <c r="BV810" s="519">
        <v>71231054</v>
      </c>
      <c r="BW810" s="490">
        <v>10712310541</v>
      </c>
      <c r="BX810" s="1012">
        <v>3500</v>
      </c>
      <c r="BY810" s="1013">
        <v>46082</v>
      </c>
      <c r="BZ810" s="1013">
        <v>46142</v>
      </c>
      <c r="CT810" s="972">
        <v>30</v>
      </c>
      <c r="CU810" s="975">
        <f t="shared" si="816"/>
        <v>3500</v>
      </c>
      <c r="CV810" s="972">
        <v>30</v>
      </c>
      <c r="CW810" s="976">
        <f t="shared" si="826"/>
        <v>3500</v>
      </c>
      <c r="CX810" s="972">
        <v>30</v>
      </c>
      <c r="CY810" s="976">
        <f t="shared" si="827"/>
        <v>3500</v>
      </c>
      <c r="CZ810" s="976">
        <f>CU810-CW810</f>
        <v>0</v>
      </c>
      <c r="DC810" s="972">
        <f t="shared" si="818"/>
        <v>30</v>
      </c>
      <c r="DD810" s="975">
        <f t="shared" si="822"/>
        <v>3500</v>
      </c>
      <c r="DE810" s="972">
        <v>30</v>
      </c>
      <c r="DF810" s="976">
        <f t="shared" si="823"/>
        <v>3500</v>
      </c>
      <c r="DG810" s="972">
        <v>30</v>
      </c>
      <c r="DH810" s="976">
        <f t="shared" si="824"/>
        <v>3500</v>
      </c>
      <c r="DJ810" s="977"/>
      <c r="DK810" s="977"/>
      <c r="DL810" s="977"/>
      <c r="DM810" s="977"/>
      <c r="DN810" s="977"/>
      <c r="DO810" s="977"/>
      <c r="DP810" s="977"/>
      <c r="DQ810" s="977"/>
      <c r="DR810" s="977"/>
      <c r="DS810" s="977"/>
      <c r="DU810" s="975">
        <f t="shared" si="785"/>
        <v>7000</v>
      </c>
      <c r="DV810" s="976">
        <f t="shared" si="819"/>
        <v>7000</v>
      </c>
      <c r="DW810" s="976">
        <f t="shared" si="821"/>
        <v>7000</v>
      </c>
      <c r="DX810" s="976">
        <f t="shared" si="792"/>
        <v>0</v>
      </c>
      <c r="DY810" s="976">
        <f t="shared" si="793"/>
        <v>0</v>
      </c>
      <c r="EG810" s="976"/>
    </row>
    <row r="811" spans="1:137" s="897" customFormat="1" ht="48" hidden="1" customHeight="1" x14ac:dyDescent="0.25">
      <c r="A811" s="891">
        <v>2026</v>
      </c>
      <c r="B811" s="891">
        <v>479</v>
      </c>
      <c r="C811" s="891" t="s">
        <v>58</v>
      </c>
      <c r="D811" s="891">
        <v>3000654</v>
      </c>
      <c r="E811" s="891">
        <v>5005023</v>
      </c>
      <c r="F811" s="891" t="s">
        <v>1003</v>
      </c>
      <c r="G811" s="891" t="s">
        <v>3543</v>
      </c>
      <c r="H811" s="891">
        <v>97</v>
      </c>
      <c r="I811" s="892" t="s">
        <v>992</v>
      </c>
      <c r="J811" s="893" t="s">
        <v>10</v>
      </c>
      <c r="K811" s="893" t="s">
        <v>60</v>
      </c>
      <c r="L811" s="891" t="str">
        <f t="shared" si="791"/>
        <v>2.3</v>
      </c>
      <c r="M811" s="894" t="s">
        <v>62</v>
      </c>
      <c r="N811" s="894"/>
      <c r="O811" s="891" t="s">
        <v>1341</v>
      </c>
      <c r="P811" s="891" t="s">
        <v>65</v>
      </c>
      <c r="Q811" s="895">
        <v>1</v>
      </c>
      <c r="R811" s="513">
        <v>3500</v>
      </c>
      <c r="S811" s="891"/>
      <c r="T811" s="891"/>
      <c r="U811" s="284">
        <v>30</v>
      </c>
      <c r="V811" s="284">
        <v>30</v>
      </c>
      <c r="W811" s="298"/>
      <c r="X811" s="298"/>
      <c r="Y811" s="298"/>
      <c r="Z811" s="299"/>
      <c r="AA811" s="299"/>
      <c r="AB811" s="299"/>
      <c r="AC811" s="299"/>
      <c r="AD811" s="299"/>
      <c r="AE811" s="297"/>
      <c r="AF811" s="284">
        <f t="shared" si="828"/>
        <v>0</v>
      </c>
      <c r="AG811" s="284">
        <f t="shared" si="829"/>
        <v>0</v>
      </c>
      <c r="AH811" s="284">
        <f t="shared" si="830"/>
        <v>3500</v>
      </c>
      <c r="AI811" s="284">
        <f t="shared" si="831"/>
        <v>3500</v>
      </c>
      <c r="AJ811" s="284">
        <f t="shared" si="832"/>
        <v>0</v>
      </c>
      <c r="AK811" s="284">
        <f t="shared" si="833"/>
        <v>0</v>
      </c>
      <c r="AL811" s="284">
        <f t="shared" si="834"/>
        <v>0</v>
      </c>
      <c r="AM811" s="284">
        <f t="shared" si="835"/>
        <v>0</v>
      </c>
      <c r="AN811" s="284">
        <f t="shared" si="836"/>
        <v>0</v>
      </c>
      <c r="AO811" s="284">
        <f t="shared" si="837"/>
        <v>0</v>
      </c>
      <c r="AP811" s="284">
        <f t="shared" si="838"/>
        <v>0</v>
      </c>
      <c r="AQ811" s="284">
        <f t="shared" si="839"/>
        <v>0</v>
      </c>
      <c r="AR811" s="377">
        <f t="shared" si="840"/>
        <v>7000</v>
      </c>
      <c r="AS811" s="896" t="s">
        <v>994</v>
      </c>
      <c r="AU811" s="897" t="s">
        <v>3535</v>
      </c>
      <c r="AV811" s="897" t="s">
        <v>3536</v>
      </c>
      <c r="AW811" s="940">
        <v>46058</v>
      </c>
      <c r="AX811" s="897" t="s">
        <v>3537</v>
      </c>
      <c r="AY811" s="940">
        <v>46078</v>
      </c>
      <c r="BA811" s="898" t="s">
        <v>3538</v>
      </c>
      <c r="BB811" s="899" t="s">
        <v>995</v>
      </c>
      <c r="BC811" s="896" t="s">
        <v>3570</v>
      </c>
      <c r="BD811" s="896" t="s">
        <v>3571</v>
      </c>
      <c r="BE811" s="896" t="s">
        <v>3572</v>
      </c>
      <c r="BF811" s="907">
        <v>46079</v>
      </c>
      <c r="BH811" s="687"/>
      <c r="BI811" s="687"/>
      <c r="BJ811" s="896"/>
      <c r="BK811" s="687"/>
      <c r="BL811" s="373"/>
      <c r="BM811" s="373"/>
      <c r="BN811" s="687">
        <v>1961</v>
      </c>
      <c r="BO811" s="903"/>
      <c r="BP811" s="903" t="s">
        <v>3552</v>
      </c>
      <c r="BQ811" s="903" t="s">
        <v>3544</v>
      </c>
      <c r="BR811" s="903"/>
      <c r="BS811" s="336" t="s">
        <v>1342</v>
      </c>
      <c r="BT811" s="336" t="s">
        <v>1343</v>
      </c>
      <c r="BU811" s="336" t="s">
        <v>1344</v>
      </c>
      <c r="BV811" s="391">
        <v>72540564</v>
      </c>
      <c r="BW811" s="472">
        <v>10725405648</v>
      </c>
      <c r="BX811" s="906">
        <v>3500</v>
      </c>
      <c r="BY811" s="907">
        <v>46082</v>
      </c>
      <c r="BZ811" s="907">
        <v>46142</v>
      </c>
      <c r="CT811" s="897">
        <v>30</v>
      </c>
      <c r="CU811" s="909">
        <f t="shared" si="816"/>
        <v>3500</v>
      </c>
      <c r="CV811" s="897">
        <v>30</v>
      </c>
      <c r="CW811" s="633">
        <f t="shared" si="826"/>
        <v>3500</v>
      </c>
      <c r="CX811" s="897">
        <v>30</v>
      </c>
      <c r="CY811" s="633">
        <f t="shared" si="827"/>
        <v>3500</v>
      </c>
      <c r="DC811" s="897">
        <f t="shared" si="818"/>
        <v>30</v>
      </c>
      <c r="DD811" s="909">
        <f t="shared" si="822"/>
        <v>3500</v>
      </c>
      <c r="DE811" s="897">
        <v>30</v>
      </c>
      <c r="DF811" s="633">
        <f t="shared" si="823"/>
        <v>3500</v>
      </c>
      <c r="DG811" s="897">
        <v>30</v>
      </c>
      <c r="DH811" s="633">
        <f t="shared" si="824"/>
        <v>3500</v>
      </c>
      <c r="DJ811" s="898"/>
      <c r="DK811" s="898"/>
      <c r="DL811" s="898"/>
      <c r="DM811" s="898"/>
      <c r="DN811" s="898"/>
      <c r="DO811" s="898"/>
      <c r="DP811" s="898"/>
      <c r="DQ811" s="898"/>
      <c r="DR811" s="898"/>
      <c r="DS811" s="898"/>
      <c r="DU811" s="909">
        <f t="shared" si="785"/>
        <v>7000</v>
      </c>
      <c r="DV811" s="633">
        <f t="shared" si="819"/>
        <v>7000</v>
      </c>
      <c r="DW811" s="633">
        <f t="shared" si="821"/>
        <v>7000</v>
      </c>
      <c r="DX811" s="633">
        <f t="shared" si="792"/>
        <v>0</v>
      </c>
      <c r="DY811" s="633">
        <f t="shared" si="793"/>
        <v>0</v>
      </c>
      <c r="EG811" s="633"/>
    </row>
    <row r="812" spans="1:137" s="897" customFormat="1" ht="48" hidden="1" customHeight="1" x14ac:dyDescent="0.25">
      <c r="A812" s="891">
        <v>2026</v>
      </c>
      <c r="B812" s="891">
        <v>479</v>
      </c>
      <c r="C812" s="891" t="s">
        <v>58</v>
      </c>
      <c r="D812" s="891">
        <v>3000654</v>
      </c>
      <c r="E812" s="891">
        <v>5005023</v>
      </c>
      <c r="F812" s="891" t="s">
        <v>1003</v>
      </c>
      <c r="G812" s="891" t="s">
        <v>3543</v>
      </c>
      <c r="H812" s="891">
        <v>97</v>
      </c>
      <c r="I812" s="892" t="s">
        <v>992</v>
      </c>
      <c r="J812" s="893" t="s">
        <v>10</v>
      </c>
      <c r="K812" s="893" t="s">
        <v>60</v>
      </c>
      <c r="L812" s="891" t="str">
        <f t="shared" si="791"/>
        <v>2.3</v>
      </c>
      <c r="M812" s="894" t="s">
        <v>62</v>
      </c>
      <c r="N812" s="894"/>
      <c r="O812" s="891" t="s">
        <v>1345</v>
      </c>
      <c r="P812" s="891" t="s">
        <v>65</v>
      </c>
      <c r="Q812" s="895">
        <v>1</v>
      </c>
      <c r="R812" s="513">
        <v>7000</v>
      </c>
      <c r="S812" s="891"/>
      <c r="T812" s="891"/>
      <c r="U812" s="284">
        <v>30</v>
      </c>
      <c r="V812" s="284">
        <v>30</v>
      </c>
      <c r="W812" s="298"/>
      <c r="X812" s="298"/>
      <c r="Y812" s="298"/>
      <c r="Z812" s="299"/>
      <c r="AA812" s="299"/>
      <c r="AB812" s="299"/>
      <c r="AC812" s="299"/>
      <c r="AD812" s="299"/>
      <c r="AE812" s="297"/>
      <c r="AF812" s="284">
        <f t="shared" si="828"/>
        <v>0</v>
      </c>
      <c r="AG812" s="284">
        <f t="shared" si="829"/>
        <v>0</v>
      </c>
      <c r="AH812" s="284">
        <f t="shared" si="830"/>
        <v>7000</v>
      </c>
      <c r="AI812" s="284">
        <f t="shared" si="831"/>
        <v>7000</v>
      </c>
      <c r="AJ812" s="284">
        <f t="shared" si="832"/>
        <v>0</v>
      </c>
      <c r="AK812" s="284">
        <f t="shared" si="833"/>
        <v>0</v>
      </c>
      <c r="AL812" s="284">
        <f t="shared" si="834"/>
        <v>0</v>
      </c>
      <c r="AM812" s="284">
        <f t="shared" si="835"/>
        <v>0</v>
      </c>
      <c r="AN812" s="284">
        <f t="shared" si="836"/>
        <v>0</v>
      </c>
      <c r="AO812" s="284">
        <f t="shared" si="837"/>
        <v>0</v>
      </c>
      <c r="AP812" s="284">
        <f t="shared" si="838"/>
        <v>0</v>
      </c>
      <c r="AQ812" s="284">
        <f t="shared" si="839"/>
        <v>0</v>
      </c>
      <c r="AR812" s="377">
        <f t="shared" si="840"/>
        <v>14000</v>
      </c>
      <c r="AS812" s="896" t="s">
        <v>994</v>
      </c>
      <c r="AU812" s="897" t="s">
        <v>3535</v>
      </c>
      <c r="AV812" s="897" t="s">
        <v>3536</v>
      </c>
      <c r="AW812" s="940">
        <v>46058</v>
      </c>
      <c r="AX812" s="897" t="s">
        <v>3537</v>
      </c>
      <c r="AY812" s="940">
        <v>46078</v>
      </c>
      <c r="BA812" s="898" t="s">
        <v>3538</v>
      </c>
      <c r="BB812" s="899" t="s">
        <v>995</v>
      </c>
      <c r="BC812" s="896" t="s">
        <v>3570</v>
      </c>
      <c r="BD812" s="896" t="s">
        <v>3571</v>
      </c>
      <c r="BE812" s="896" t="s">
        <v>3572</v>
      </c>
      <c r="BF812" s="907">
        <v>46079</v>
      </c>
      <c r="BH812" s="687"/>
      <c r="BI812" s="687"/>
      <c r="BJ812" s="896"/>
      <c r="BK812" s="687"/>
      <c r="BL812" s="373"/>
      <c r="BM812" s="373"/>
      <c r="BN812" s="687">
        <v>1962</v>
      </c>
      <c r="BO812" s="903"/>
      <c r="BP812" s="903" t="s">
        <v>3552</v>
      </c>
      <c r="BQ812" s="903" t="s">
        <v>3544</v>
      </c>
      <c r="BR812" s="903"/>
      <c r="BS812" s="336" t="s">
        <v>1236</v>
      </c>
      <c r="BT812" s="336" t="s">
        <v>1346</v>
      </c>
      <c r="BU812" s="336" t="s">
        <v>1347</v>
      </c>
      <c r="BV812" s="474" t="s">
        <v>1348</v>
      </c>
      <c r="BW812" s="472">
        <v>10450114761</v>
      </c>
      <c r="BX812" s="906">
        <v>7000</v>
      </c>
      <c r="BY812" s="907">
        <v>46082</v>
      </c>
      <c r="BZ812" s="907">
        <v>46142</v>
      </c>
      <c r="CT812" s="897">
        <v>30</v>
      </c>
      <c r="CU812" s="909">
        <f t="shared" si="816"/>
        <v>7000</v>
      </c>
      <c r="CV812" s="897">
        <v>30</v>
      </c>
      <c r="CW812" s="633">
        <f t="shared" si="826"/>
        <v>7000</v>
      </c>
      <c r="CX812" s="897">
        <v>30</v>
      </c>
      <c r="CY812" s="633">
        <f t="shared" si="827"/>
        <v>7000</v>
      </c>
      <c r="CZ812" s="633">
        <f>CU812-CW812</f>
        <v>0</v>
      </c>
      <c r="DA812" s="633">
        <f>CU812-CY812</f>
        <v>0</v>
      </c>
      <c r="DC812" s="897">
        <f t="shared" si="818"/>
        <v>30</v>
      </c>
      <c r="DD812" s="909">
        <f t="shared" si="822"/>
        <v>7000</v>
      </c>
      <c r="DE812" s="897">
        <v>30</v>
      </c>
      <c r="DF812" s="633">
        <f t="shared" si="823"/>
        <v>7000</v>
      </c>
      <c r="DG812" s="897">
        <v>30</v>
      </c>
      <c r="DH812" s="633">
        <f t="shared" si="824"/>
        <v>7000</v>
      </c>
      <c r="DJ812" s="898"/>
      <c r="DK812" s="898"/>
      <c r="DL812" s="898"/>
      <c r="DM812" s="898"/>
      <c r="DN812" s="898"/>
      <c r="DO812" s="898"/>
      <c r="DP812" s="898"/>
      <c r="DQ812" s="898"/>
      <c r="DR812" s="898"/>
      <c r="DS812" s="898"/>
      <c r="DU812" s="909">
        <f t="shared" si="785"/>
        <v>14000</v>
      </c>
      <c r="DV812" s="633">
        <f t="shared" si="819"/>
        <v>14000</v>
      </c>
      <c r="DW812" s="633">
        <f t="shared" si="821"/>
        <v>14000</v>
      </c>
      <c r="DX812" s="633">
        <f t="shared" si="792"/>
        <v>0</v>
      </c>
      <c r="DY812" s="633">
        <f t="shared" si="793"/>
        <v>0</v>
      </c>
      <c r="EG812" s="633"/>
    </row>
    <row r="813" spans="1:137" s="1956" customFormat="1" ht="48" hidden="1" customHeight="1" x14ac:dyDescent="0.25">
      <c r="A813" s="1980">
        <v>2026</v>
      </c>
      <c r="B813" s="947">
        <v>479</v>
      </c>
      <c r="C813" s="947" t="s">
        <v>58</v>
      </c>
      <c r="D813" s="947">
        <v>3000654</v>
      </c>
      <c r="E813" s="947">
        <v>5005023</v>
      </c>
      <c r="F813" s="947" t="s">
        <v>990</v>
      </c>
      <c r="G813" s="1980" t="s">
        <v>991</v>
      </c>
      <c r="H813" s="1980">
        <v>94</v>
      </c>
      <c r="I813" s="948" t="s">
        <v>992</v>
      </c>
      <c r="J813" s="949" t="s">
        <v>10</v>
      </c>
      <c r="K813" s="949" t="s">
        <v>60</v>
      </c>
      <c r="L813" s="947" t="str">
        <f t="shared" si="791"/>
        <v>2.3</v>
      </c>
      <c r="M813" s="1982" t="s">
        <v>62</v>
      </c>
      <c r="N813" s="950"/>
      <c r="O813" s="1980" t="s">
        <v>1349</v>
      </c>
      <c r="P813" s="1980" t="s">
        <v>65</v>
      </c>
      <c r="Q813" s="1987">
        <v>1</v>
      </c>
      <c r="R813" s="2038">
        <v>7000</v>
      </c>
      <c r="S813" s="2036"/>
      <c r="T813" s="2036"/>
      <c r="U813" s="2039">
        <v>30</v>
      </c>
      <c r="V813" s="2036"/>
      <c r="W813" s="2037"/>
      <c r="X813" s="334"/>
      <c r="Y813" s="334"/>
      <c r="Z813" s="335"/>
      <c r="AA813" s="335"/>
      <c r="AB813" s="335"/>
      <c r="AC813" s="335"/>
      <c r="AD813" s="335"/>
      <c r="AE813" s="2038"/>
      <c r="AF813" s="284">
        <f t="shared" si="828"/>
        <v>0</v>
      </c>
      <c r="AG813" s="284">
        <f t="shared" si="829"/>
        <v>0</v>
      </c>
      <c r="AH813" s="284">
        <f t="shared" si="830"/>
        <v>7000</v>
      </c>
      <c r="AI813" s="284">
        <f t="shared" si="831"/>
        <v>0</v>
      </c>
      <c r="AJ813" s="284">
        <f t="shared" si="832"/>
        <v>0</v>
      </c>
      <c r="AK813" s="284">
        <f t="shared" si="833"/>
        <v>0</v>
      </c>
      <c r="AL813" s="284">
        <f t="shared" si="834"/>
        <v>0</v>
      </c>
      <c r="AM813" s="284">
        <f t="shared" si="835"/>
        <v>0</v>
      </c>
      <c r="AN813" s="284">
        <f t="shared" si="836"/>
        <v>0</v>
      </c>
      <c r="AO813" s="284">
        <f t="shared" si="837"/>
        <v>0</v>
      </c>
      <c r="AP813" s="284">
        <f t="shared" si="838"/>
        <v>0</v>
      </c>
      <c r="AQ813" s="284">
        <f t="shared" si="839"/>
        <v>0</v>
      </c>
      <c r="AR813" s="2039">
        <f t="shared" si="840"/>
        <v>7000</v>
      </c>
      <c r="AS813" s="1953" t="s">
        <v>994</v>
      </c>
      <c r="AT813" s="953"/>
      <c r="AU813" s="972" t="s">
        <v>3535</v>
      </c>
      <c r="AV813" s="972" t="s">
        <v>3536</v>
      </c>
      <c r="AW813" s="1008">
        <v>46058</v>
      </c>
      <c r="AX813" s="972" t="s">
        <v>3537</v>
      </c>
      <c r="AY813" s="1008">
        <v>46078</v>
      </c>
      <c r="AZ813" s="972"/>
      <c r="BA813" s="963" t="s">
        <v>3538</v>
      </c>
      <c r="BB813" s="2092" t="s">
        <v>995</v>
      </c>
      <c r="BC813" s="971" t="s">
        <v>3570</v>
      </c>
      <c r="BD813" s="971" t="s">
        <v>3571</v>
      </c>
      <c r="BE813" s="971" t="s">
        <v>3572</v>
      </c>
      <c r="BF813" s="1013">
        <v>46079</v>
      </c>
      <c r="BG813" s="953"/>
      <c r="BH813" s="1022"/>
      <c r="BI813" s="1022"/>
      <c r="BJ813" s="952"/>
      <c r="BK813" s="1022"/>
      <c r="BL813" s="1031"/>
      <c r="BM813" s="1031"/>
      <c r="BN813" s="694">
        <v>1963</v>
      </c>
      <c r="BO813" s="1051"/>
      <c r="BP813" s="1052" t="s">
        <v>3552</v>
      </c>
      <c r="BQ813" s="2136"/>
      <c r="BR813" s="2139"/>
      <c r="BS813" s="2141" t="s">
        <v>1350</v>
      </c>
      <c r="BT813" s="347" t="s">
        <v>1351</v>
      </c>
      <c r="BU813" s="347" t="s">
        <v>1352</v>
      </c>
      <c r="BV813" s="530">
        <v>70409180</v>
      </c>
      <c r="BW813" s="530">
        <v>10704091805</v>
      </c>
      <c r="BX813" s="1018">
        <v>7000</v>
      </c>
      <c r="BY813" s="958">
        <v>46082</v>
      </c>
      <c r="BZ813" s="958">
        <v>46112</v>
      </c>
      <c r="CA813" s="953"/>
      <c r="CB813" s="953"/>
      <c r="CC813" s="953"/>
      <c r="CD813" s="953"/>
      <c r="CE813" s="953"/>
      <c r="CF813" s="953"/>
      <c r="CG813" s="953"/>
      <c r="CH813" s="953"/>
      <c r="CI813" s="953"/>
      <c r="CJ813" s="953"/>
      <c r="CK813" s="953"/>
      <c r="CL813" s="953"/>
      <c r="CM813" s="953"/>
      <c r="CN813" s="953"/>
      <c r="CO813" s="953"/>
      <c r="CP813" s="953"/>
      <c r="CQ813" s="953"/>
      <c r="CR813" s="953"/>
      <c r="CS813" s="953"/>
      <c r="CT813" s="953">
        <v>30</v>
      </c>
      <c r="CU813" s="964">
        <f t="shared" si="816"/>
        <v>7000</v>
      </c>
      <c r="CV813" s="1019">
        <v>30</v>
      </c>
      <c r="CW813" s="965">
        <f t="shared" si="826"/>
        <v>7000</v>
      </c>
      <c r="CX813" s="1019">
        <v>30</v>
      </c>
      <c r="CY813" s="965">
        <f t="shared" si="827"/>
        <v>7000</v>
      </c>
      <c r="CZ813" s="965">
        <f>CU813-CW813</f>
        <v>0</v>
      </c>
      <c r="DA813" s="965">
        <f>CU813-CY813</f>
        <v>0</v>
      </c>
      <c r="DB813" s="953"/>
      <c r="DC813" s="953">
        <f t="shared" si="818"/>
        <v>0</v>
      </c>
      <c r="DD813" s="961">
        <f t="shared" si="822"/>
        <v>0</v>
      </c>
      <c r="DE813" s="953"/>
      <c r="DF813" s="962">
        <f t="shared" si="823"/>
        <v>0</v>
      </c>
      <c r="DG813" s="953"/>
      <c r="DH813" s="962">
        <f t="shared" si="824"/>
        <v>0</v>
      </c>
      <c r="DI813" s="953"/>
      <c r="DJ813" s="963"/>
      <c r="DK813" s="963"/>
      <c r="DL813" s="963"/>
      <c r="DM813" s="963"/>
      <c r="DN813" s="963"/>
      <c r="DO813" s="963"/>
      <c r="DP813" s="963"/>
      <c r="DQ813" s="963"/>
      <c r="DR813" s="963"/>
      <c r="DS813" s="963"/>
      <c r="DU813" s="1998">
        <f t="shared" si="785"/>
        <v>7000</v>
      </c>
      <c r="DV813" s="1999">
        <f t="shared" si="819"/>
        <v>7000</v>
      </c>
      <c r="DW813" s="1999">
        <f t="shared" si="821"/>
        <v>7000</v>
      </c>
      <c r="DX813" s="1999">
        <f t="shared" si="792"/>
        <v>0</v>
      </c>
      <c r="DY813" s="1999">
        <f t="shared" si="793"/>
        <v>0</v>
      </c>
      <c r="EG813" s="2143"/>
    </row>
    <row r="814" spans="1:137" s="2044" customFormat="1" ht="48" hidden="1" customHeight="1" x14ac:dyDescent="0.25">
      <c r="A814" s="2036">
        <v>2026</v>
      </c>
      <c r="B814" s="978">
        <v>479</v>
      </c>
      <c r="C814" s="978" t="s">
        <v>58</v>
      </c>
      <c r="D814" s="978">
        <v>3000654</v>
      </c>
      <c r="E814" s="978">
        <v>5005023</v>
      </c>
      <c r="F814" s="978" t="s">
        <v>990</v>
      </c>
      <c r="G814" s="2036" t="s">
        <v>991</v>
      </c>
      <c r="H814" s="2036">
        <v>94</v>
      </c>
      <c r="I814" s="979" t="s">
        <v>992</v>
      </c>
      <c r="J814" s="980" t="s">
        <v>10</v>
      </c>
      <c r="K814" s="980" t="s">
        <v>60</v>
      </c>
      <c r="L814" s="978" t="str">
        <f t="shared" si="791"/>
        <v>2.3</v>
      </c>
      <c r="M814" s="2076" t="s">
        <v>62</v>
      </c>
      <c r="N814" s="981"/>
      <c r="O814" s="2182" t="s">
        <v>3578</v>
      </c>
      <c r="P814" s="2036" t="s">
        <v>65</v>
      </c>
      <c r="Q814" s="2077">
        <v>1</v>
      </c>
      <c r="R814" s="1984">
        <v>7000</v>
      </c>
      <c r="S814" s="1979"/>
      <c r="T814" s="1979"/>
      <c r="U814" s="1985">
        <v>15</v>
      </c>
      <c r="V814" s="1985"/>
      <c r="W814" s="1986"/>
      <c r="X814" s="298"/>
      <c r="Y814" s="298"/>
      <c r="Z814" s="299"/>
      <c r="AA814" s="299"/>
      <c r="AB814" s="299"/>
      <c r="AC814" s="299"/>
      <c r="AD814" s="299"/>
      <c r="AE814" s="1984"/>
      <c r="AF814" s="379">
        <f t="shared" si="828"/>
        <v>0</v>
      </c>
      <c r="AG814" s="284">
        <f t="shared" si="829"/>
        <v>0</v>
      </c>
      <c r="AH814" s="284">
        <f t="shared" si="830"/>
        <v>3500</v>
      </c>
      <c r="AI814" s="284">
        <f t="shared" si="831"/>
        <v>0</v>
      </c>
      <c r="AJ814" s="284">
        <f t="shared" si="832"/>
        <v>0</v>
      </c>
      <c r="AK814" s="284">
        <f t="shared" si="833"/>
        <v>0</v>
      </c>
      <c r="AL814" s="284">
        <f t="shared" si="834"/>
        <v>0</v>
      </c>
      <c r="AM814" s="284">
        <f t="shared" si="835"/>
        <v>0</v>
      </c>
      <c r="AN814" s="284">
        <f t="shared" si="836"/>
        <v>0</v>
      </c>
      <c r="AO814" s="284">
        <f t="shared" si="837"/>
        <v>0</v>
      </c>
      <c r="AP814" s="284">
        <f t="shared" si="838"/>
        <v>0</v>
      </c>
      <c r="AQ814" s="377">
        <f t="shared" si="839"/>
        <v>0</v>
      </c>
      <c r="AR814" s="1985">
        <f t="shared" si="840"/>
        <v>3500</v>
      </c>
      <c r="AS814" s="2040" t="s">
        <v>994</v>
      </c>
      <c r="AT814" s="984"/>
      <c r="AU814" s="1001" t="s">
        <v>3535</v>
      </c>
      <c r="AV814" s="984" t="s">
        <v>3536</v>
      </c>
      <c r="AW814" s="997">
        <v>46058</v>
      </c>
      <c r="AX814" s="984" t="s">
        <v>3537</v>
      </c>
      <c r="AY814" s="997">
        <v>46078</v>
      </c>
      <c r="AZ814" s="1002"/>
      <c r="BA814" s="989" t="s">
        <v>3538</v>
      </c>
      <c r="BB814" s="2041" t="s">
        <v>995</v>
      </c>
      <c r="BC814" s="984" t="s">
        <v>3549</v>
      </c>
      <c r="BD814" s="984" t="s">
        <v>3550</v>
      </c>
      <c r="BE814" s="983" t="s">
        <v>3551</v>
      </c>
      <c r="BF814" s="997">
        <v>46079</v>
      </c>
      <c r="BG814" s="984"/>
      <c r="BH814" s="698"/>
      <c r="BI814" s="698"/>
      <c r="BJ814" s="983"/>
      <c r="BK814" s="698"/>
      <c r="BL814" s="985"/>
      <c r="BM814" s="955"/>
      <c r="BN814" s="1022">
        <v>2173</v>
      </c>
      <c r="BO814" s="1000"/>
      <c r="BP814" s="1000" t="s">
        <v>3532</v>
      </c>
      <c r="BQ814" s="2144"/>
      <c r="BR814" s="2614"/>
      <c r="BS814" s="2175" t="s">
        <v>1359</v>
      </c>
      <c r="BT814" s="381" t="s">
        <v>1360</v>
      </c>
      <c r="BU814" s="381" t="s">
        <v>1361</v>
      </c>
      <c r="BV814" s="523">
        <v>74438705</v>
      </c>
      <c r="BW814" s="523">
        <v>10744387057</v>
      </c>
      <c r="BX814" s="1003">
        <v>7000</v>
      </c>
      <c r="BY814" s="997">
        <v>46082</v>
      </c>
      <c r="BZ814" s="997">
        <v>46096</v>
      </c>
      <c r="CA814" s="984"/>
      <c r="CB814" s="984"/>
      <c r="CC814" s="984"/>
      <c r="CD814" s="984"/>
      <c r="CE814" s="984"/>
      <c r="CF814" s="984"/>
      <c r="CG814" s="984"/>
      <c r="CH814" s="984"/>
      <c r="CI814" s="984"/>
      <c r="CJ814" s="984"/>
      <c r="CK814" s="984"/>
      <c r="CL814" s="984"/>
      <c r="CM814" s="984"/>
      <c r="CN814" s="984"/>
      <c r="CO814" s="984"/>
      <c r="CP814" s="984"/>
      <c r="CQ814" s="984"/>
      <c r="CR814" s="984"/>
      <c r="CS814" s="984"/>
      <c r="CT814" s="984">
        <v>15</v>
      </c>
      <c r="CU814" s="987">
        <f t="shared" si="816"/>
        <v>3500</v>
      </c>
      <c r="CV814" s="984">
        <v>15</v>
      </c>
      <c r="CW814" s="988">
        <f t="shared" si="826"/>
        <v>3500</v>
      </c>
      <c r="CX814" s="984">
        <v>15</v>
      </c>
      <c r="CY814" s="988">
        <f t="shared" si="827"/>
        <v>3500</v>
      </c>
      <c r="CZ814" s="988">
        <f>CU814-CW814</f>
        <v>0</v>
      </c>
      <c r="DA814" s="984">
        <f>CU814-CY814</f>
        <v>0</v>
      </c>
      <c r="DB814" s="984"/>
      <c r="DC814" s="984">
        <f t="shared" si="818"/>
        <v>0</v>
      </c>
      <c r="DD814" s="987">
        <f t="shared" si="822"/>
        <v>0</v>
      </c>
      <c r="DE814" s="984"/>
      <c r="DF814" s="988">
        <f t="shared" si="823"/>
        <v>0</v>
      </c>
      <c r="DG814" s="984"/>
      <c r="DH814" s="988">
        <f t="shared" si="824"/>
        <v>0</v>
      </c>
      <c r="DI814" s="984"/>
      <c r="DJ814" s="989"/>
      <c r="DK814" s="989"/>
      <c r="DL814" s="989"/>
      <c r="DM814" s="989"/>
      <c r="DN814" s="989"/>
      <c r="DO814" s="989"/>
      <c r="DP814" s="989"/>
      <c r="DQ814" s="989"/>
      <c r="DR814" s="989"/>
      <c r="DS814" s="989"/>
      <c r="DU814" s="2079">
        <f t="shared" si="785"/>
        <v>3500</v>
      </c>
      <c r="DV814" s="2080">
        <f t="shared" si="819"/>
        <v>3500</v>
      </c>
      <c r="DW814" s="2080">
        <f t="shared" si="821"/>
        <v>3500</v>
      </c>
      <c r="DX814" s="2080">
        <f t="shared" si="792"/>
        <v>0</v>
      </c>
      <c r="DY814" s="2080">
        <f t="shared" si="793"/>
        <v>0</v>
      </c>
      <c r="EG814" s="1958"/>
    </row>
    <row r="815" spans="1:137" s="897" customFormat="1" ht="48" hidden="1" customHeight="1" x14ac:dyDescent="0.25">
      <c r="A815" s="891">
        <v>2026</v>
      </c>
      <c r="B815" s="891">
        <v>479</v>
      </c>
      <c r="C815" s="891" t="s">
        <v>58</v>
      </c>
      <c r="D815" s="891">
        <v>3000654</v>
      </c>
      <c r="E815" s="891">
        <v>5005023</v>
      </c>
      <c r="F815" s="891" t="s">
        <v>1003</v>
      </c>
      <c r="G815" s="891" t="s">
        <v>3543</v>
      </c>
      <c r="H815" s="891">
        <v>97</v>
      </c>
      <c r="I815" s="892" t="s">
        <v>992</v>
      </c>
      <c r="J815" s="893" t="s">
        <v>10</v>
      </c>
      <c r="K815" s="893" t="s">
        <v>60</v>
      </c>
      <c r="L815" s="891" t="str">
        <f t="shared" si="791"/>
        <v>2.3</v>
      </c>
      <c r="M815" s="894" t="s">
        <v>62</v>
      </c>
      <c r="N815" s="894"/>
      <c r="O815" s="891" t="s">
        <v>1362</v>
      </c>
      <c r="P815" s="891" t="s">
        <v>65</v>
      </c>
      <c r="Q815" s="895">
        <v>1</v>
      </c>
      <c r="R815" s="517">
        <v>7000</v>
      </c>
      <c r="S815" s="966"/>
      <c r="T815" s="966"/>
      <c r="U815" s="301">
        <v>15</v>
      </c>
      <c r="V815" s="301">
        <v>30</v>
      </c>
      <c r="W815" s="302"/>
      <c r="X815" s="302"/>
      <c r="Y815" s="302"/>
      <c r="Z815" s="303"/>
      <c r="AA815" s="303"/>
      <c r="AB815" s="303"/>
      <c r="AC815" s="303"/>
      <c r="AD815" s="303"/>
      <c r="AE815" s="300"/>
      <c r="AF815" s="284">
        <f t="shared" si="828"/>
        <v>0</v>
      </c>
      <c r="AG815" s="284">
        <f t="shared" si="829"/>
        <v>0</v>
      </c>
      <c r="AH815" s="284">
        <f t="shared" si="830"/>
        <v>3500</v>
      </c>
      <c r="AI815" s="284">
        <f t="shared" si="831"/>
        <v>7000</v>
      </c>
      <c r="AJ815" s="284">
        <f t="shared" si="832"/>
        <v>0</v>
      </c>
      <c r="AK815" s="284">
        <f t="shared" si="833"/>
        <v>0</v>
      </c>
      <c r="AL815" s="284">
        <f t="shared" si="834"/>
        <v>0</v>
      </c>
      <c r="AM815" s="284">
        <f t="shared" si="835"/>
        <v>0</v>
      </c>
      <c r="AN815" s="284">
        <f t="shared" si="836"/>
        <v>0</v>
      </c>
      <c r="AO815" s="284">
        <f t="shared" si="837"/>
        <v>0</v>
      </c>
      <c r="AP815" s="284">
        <f t="shared" si="838"/>
        <v>0</v>
      </c>
      <c r="AQ815" s="284">
        <f t="shared" si="839"/>
        <v>0</v>
      </c>
      <c r="AR815" s="378">
        <f t="shared" si="840"/>
        <v>10500</v>
      </c>
      <c r="AS815" s="896" t="s">
        <v>994</v>
      </c>
      <c r="AU815" s="897" t="s">
        <v>3535</v>
      </c>
      <c r="AV815" s="897" t="s">
        <v>3536</v>
      </c>
      <c r="AW815" s="940">
        <v>46058</v>
      </c>
      <c r="AX815" s="897" t="s">
        <v>3537</v>
      </c>
      <c r="AY815" s="940">
        <v>46078</v>
      </c>
      <c r="BA815" s="898" t="s">
        <v>3538</v>
      </c>
      <c r="BB815" s="899" t="s">
        <v>995</v>
      </c>
      <c r="BC815" s="897" t="s">
        <v>3545</v>
      </c>
      <c r="BD815" s="897" t="s">
        <v>3546</v>
      </c>
      <c r="BE815" s="897" t="s">
        <v>3547</v>
      </c>
      <c r="BF815" s="940">
        <v>46086</v>
      </c>
      <c r="BH815" s="687"/>
      <c r="BI815" s="687"/>
      <c r="BJ815" s="896"/>
      <c r="BK815" s="687"/>
      <c r="BL815" s="373"/>
      <c r="BM815" s="373"/>
      <c r="BN815" s="687">
        <v>5460</v>
      </c>
      <c r="BO815" s="829"/>
      <c r="BP815" s="903" t="s">
        <v>3458</v>
      </c>
      <c r="BQ815" s="829"/>
      <c r="BR815" s="829"/>
      <c r="BS815" s="336" t="s">
        <v>1364</v>
      </c>
      <c r="BT815" s="336" t="s">
        <v>1365</v>
      </c>
      <c r="BU815" s="336" t="s">
        <v>1366</v>
      </c>
      <c r="BV815" s="541">
        <v>46837236</v>
      </c>
      <c r="BW815" s="538">
        <v>10468372369</v>
      </c>
      <c r="BX815" s="906">
        <v>7000</v>
      </c>
      <c r="BY815" s="940">
        <v>46097</v>
      </c>
      <c r="BZ815" s="940">
        <v>46142</v>
      </c>
      <c r="CL815" s="909">
        <f>AG815</f>
        <v>0</v>
      </c>
      <c r="CN815" s="633"/>
      <c r="CP815" s="633"/>
      <c r="CT815" s="897">
        <v>15</v>
      </c>
      <c r="CU815" s="909">
        <f t="shared" ref="CU815:CU832" si="841">AH815</f>
        <v>3500</v>
      </c>
      <c r="CV815" s="897">
        <v>15</v>
      </c>
      <c r="CW815" s="633">
        <f t="shared" si="826"/>
        <v>3500</v>
      </c>
      <c r="CX815" s="897">
        <v>15</v>
      </c>
      <c r="CY815" s="633">
        <f t="shared" si="827"/>
        <v>3500</v>
      </c>
      <c r="CZ815" s="633">
        <f>CU815-CW815</f>
        <v>0</v>
      </c>
      <c r="DC815" s="897">
        <v>30</v>
      </c>
      <c r="DD815" s="909">
        <f t="shared" si="822"/>
        <v>7000</v>
      </c>
      <c r="DE815" s="897">
        <v>30</v>
      </c>
      <c r="DF815" s="633">
        <f t="shared" si="823"/>
        <v>7000</v>
      </c>
      <c r="DG815" s="897">
        <v>30</v>
      </c>
      <c r="DH815" s="633">
        <f t="shared" si="824"/>
        <v>7000</v>
      </c>
      <c r="DJ815" s="898"/>
      <c r="DK815" s="898"/>
      <c r="DL815" s="898"/>
      <c r="DM815" s="898"/>
      <c r="DN815" s="898"/>
      <c r="DO815" s="898"/>
      <c r="DP815" s="898"/>
      <c r="DQ815" s="898"/>
      <c r="DR815" s="898"/>
      <c r="DS815" s="898"/>
      <c r="DU815" s="909">
        <f t="shared" si="785"/>
        <v>10500</v>
      </c>
      <c r="DV815" s="633">
        <f t="shared" si="819"/>
        <v>10500</v>
      </c>
      <c r="DW815" s="633">
        <f t="shared" si="821"/>
        <v>10500</v>
      </c>
      <c r="DX815" s="633">
        <f t="shared" si="792"/>
        <v>0</v>
      </c>
      <c r="DY815" s="633">
        <f t="shared" si="793"/>
        <v>0</v>
      </c>
      <c r="EG815" s="633"/>
    </row>
    <row r="816" spans="1:137" s="984" customFormat="1" ht="48" hidden="1" customHeight="1" x14ac:dyDescent="0.25">
      <c r="A816" s="978">
        <v>2026</v>
      </c>
      <c r="B816" s="978">
        <v>479</v>
      </c>
      <c r="C816" s="978" t="s">
        <v>58</v>
      </c>
      <c r="D816" s="978">
        <v>3000654</v>
      </c>
      <c r="E816" s="978">
        <v>5005023</v>
      </c>
      <c r="F816" s="978" t="s">
        <v>1003</v>
      </c>
      <c r="G816" s="978" t="s">
        <v>3543</v>
      </c>
      <c r="H816" s="978">
        <v>97</v>
      </c>
      <c r="I816" s="979" t="s">
        <v>992</v>
      </c>
      <c r="J816" s="980" t="s">
        <v>10</v>
      </c>
      <c r="K816" s="980" t="s">
        <v>60</v>
      </c>
      <c r="L816" s="978" t="str">
        <f t="shared" si="791"/>
        <v>2.3</v>
      </c>
      <c r="M816" s="981" t="s">
        <v>62</v>
      </c>
      <c r="N816" s="981"/>
      <c r="O816" s="978" t="s">
        <v>1367</v>
      </c>
      <c r="P816" s="978" t="s">
        <v>65</v>
      </c>
      <c r="Q816" s="982">
        <v>1</v>
      </c>
      <c r="R816" s="513">
        <v>7000</v>
      </c>
      <c r="S816" s="891"/>
      <c r="T816" s="891"/>
      <c r="U816" s="284">
        <v>15</v>
      </c>
      <c r="V816" s="284">
        <v>30</v>
      </c>
      <c r="W816" s="298"/>
      <c r="X816" s="298"/>
      <c r="Y816" s="298"/>
      <c r="Z816" s="299"/>
      <c r="AA816" s="299"/>
      <c r="AB816" s="299"/>
      <c r="AC816" s="299"/>
      <c r="AD816" s="299"/>
      <c r="AE816" s="297"/>
      <c r="AF816" s="284">
        <f t="shared" si="828"/>
        <v>0</v>
      </c>
      <c r="AG816" s="284">
        <f t="shared" si="829"/>
        <v>0</v>
      </c>
      <c r="AH816" s="284">
        <f t="shared" si="830"/>
        <v>3500</v>
      </c>
      <c r="AI816" s="284">
        <f t="shared" si="831"/>
        <v>7000</v>
      </c>
      <c r="AJ816" s="284">
        <f t="shared" si="832"/>
        <v>0</v>
      </c>
      <c r="AK816" s="284">
        <f t="shared" si="833"/>
        <v>0</v>
      </c>
      <c r="AL816" s="284">
        <f t="shared" si="834"/>
        <v>0</v>
      </c>
      <c r="AM816" s="284">
        <f t="shared" si="835"/>
        <v>0</v>
      </c>
      <c r="AN816" s="284">
        <f t="shared" si="836"/>
        <v>0</v>
      </c>
      <c r="AO816" s="284">
        <f t="shared" si="837"/>
        <v>0</v>
      </c>
      <c r="AP816" s="284">
        <f t="shared" si="838"/>
        <v>0</v>
      </c>
      <c r="AQ816" s="284">
        <f t="shared" si="839"/>
        <v>0</v>
      </c>
      <c r="AR816" s="377">
        <f t="shared" si="840"/>
        <v>10500</v>
      </c>
      <c r="AS816" s="983" t="s">
        <v>994</v>
      </c>
      <c r="AU816" s="984" t="s">
        <v>3535</v>
      </c>
      <c r="AV816" s="984" t="s">
        <v>3536</v>
      </c>
      <c r="AW816" s="997">
        <v>46058</v>
      </c>
      <c r="AX816" s="984" t="s">
        <v>3537</v>
      </c>
      <c r="AY816" s="997">
        <v>46078</v>
      </c>
      <c r="BA816" s="989" t="s">
        <v>3538</v>
      </c>
      <c r="BB816" s="998" t="s">
        <v>995</v>
      </c>
      <c r="BC816" s="984" t="s">
        <v>3545</v>
      </c>
      <c r="BD816" s="984" t="s">
        <v>3546</v>
      </c>
      <c r="BE816" s="984" t="s">
        <v>3547</v>
      </c>
      <c r="BF816" s="997">
        <v>46086</v>
      </c>
      <c r="BH816" s="698"/>
      <c r="BI816" s="698"/>
      <c r="BJ816" s="983"/>
      <c r="BK816" s="698"/>
      <c r="BL816" s="985"/>
      <c r="BM816" s="985"/>
      <c r="BN816" s="698">
        <v>5459</v>
      </c>
      <c r="BO816" s="1000"/>
      <c r="BP816" s="1000" t="s">
        <v>3458</v>
      </c>
      <c r="BQ816" s="1000"/>
      <c r="BR816" s="1000"/>
      <c r="BS816" s="381" t="s">
        <v>1172</v>
      </c>
      <c r="BT816" s="381" t="s">
        <v>1368</v>
      </c>
      <c r="BU816" s="381" t="s">
        <v>1369</v>
      </c>
      <c r="BV816" s="522">
        <v>47564486</v>
      </c>
      <c r="BW816" s="521">
        <v>10475644862</v>
      </c>
      <c r="BX816" s="1003">
        <v>7000</v>
      </c>
      <c r="BY816" s="997">
        <v>46097</v>
      </c>
      <c r="BZ816" s="997">
        <v>46142</v>
      </c>
      <c r="CT816" s="984">
        <v>15</v>
      </c>
      <c r="CU816" s="987">
        <f t="shared" si="841"/>
        <v>3500</v>
      </c>
      <c r="CV816" s="984">
        <v>15</v>
      </c>
      <c r="CW816" s="988">
        <f t="shared" si="826"/>
        <v>3500</v>
      </c>
      <c r="CX816" s="984">
        <v>15</v>
      </c>
      <c r="CY816" s="988">
        <f t="shared" si="827"/>
        <v>3500</v>
      </c>
      <c r="CZ816" s="988">
        <f>CU816-CW816</f>
        <v>0</v>
      </c>
      <c r="DA816" s="988">
        <f>CU816-CY816</f>
        <v>0</v>
      </c>
      <c r="DC816" s="984">
        <f t="shared" ref="DC816:DC847" si="842">V816</f>
        <v>30</v>
      </c>
      <c r="DD816" s="987">
        <f t="shared" si="822"/>
        <v>7000</v>
      </c>
      <c r="DE816" s="984">
        <v>30</v>
      </c>
      <c r="DF816" s="988">
        <f t="shared" si="823"/>
        <v>7000</v>
      </c>
      <c r="DG816" s="984">
        <v>30</v>
      </c>
      <c r="DH816" s="988">
        <f t="shared" si="824"/>
        <v>7000</v>
      </c>
      <c r="DJ816" s="989"/>
      <c r="DK816" s="989"/>
      <c r="DL816" s="989"/>
      <c r="DM816" s="989"/>
      <c r="DN816" s="989"/>
      <c r="DO816" s="989"/>
      <c r="DP816" s="989"/>
      <c r="DQ816" s="989"/>
      <c r="DR816" s="989"/>
      <c r="DS816" s="989"/>
      <c r="DU816" s="987">
        <f t="shared" si="785"/>
        <v>10500</v>
      </c>
      <c r="DV816" s="988">
        <f t="shared" si="819"/>
        <v>10500</v>
      </c>
      <c r="DW816" s="988">
        <f t="shared" si="821"/>
        <v>10500</v>
      </c>
      <c r="DX816" s="988">
        <f t="shared" si="792"/>
        <v>0</v>
      </c>
      <c r="DY816" s="988">
        <f t="shared" si="793"/>
        <v>0</v>
      </c>
      <c r="EG816" s="988"/>
    </row>
    <row r="817" spans="1:137" s="897" customFormat="1" ht="48" hidden="1" customHeight="1" x14ac:dyDescent="0.25">
      <c r="A817" s="891">
        <v>2026</v>
      </c>
      <c r="B817" s="891">
        <v>479</v>
      </c>
      <c r="C817" s="891" t="s">
        <v>58</v>
      </c>
      <c r="D817" s="891">
        <v>3000654</v>
      </c>
      <c r="E817" s="891">
        <v>5005023</v>
      </c>
      <c r="F817" s="891" t="s">
        <v>1003</v>
      </c>
      <c r="G817" s="891" t="s">
        <v>3543</v>
      </c>
      <c r="H817" s="891">
        <v>97</v>
      </c>
      <c r="I817" s="892" t="s">
        <v>992</v>
      </c>
      <c r="J817" s="893" t="s">
        <v>10</v>
      </c>
      <c r="K817" s="893" t="s">
        <v>60</v>
      </c>
      <c r="L817" s="891" t="str">
        <f t="shared" si="791"/>
        <v>2.3</v>
      </c>
      <c r="M817" s="894" t="s">
        <v>62</v>
      </c>
      <c r="N817" s="894"/>
      <c r="O817" s="891" t="s">
        <v>1370</v>
      </c>
      <c r="P817" s="891" t="s">
        <v>65</v>
      </c>
      <c r="Q817" s="895">
        <v>1</v>
      </c>
      <c r="R817" s="513">
        <v>7000</v>
      </c>
      <c r="S817" s="891"/>
      <c r="T817" s="891"/>
      <c r="U817" s="284">
        <v>30</v>
      </c>
      <c r="V817" s="284">
        <v>30</v>
      </c>
      <c r="W817" s="298"/>
      <c r="X817" s="298"/>
      <c r="Y817" s="298"/>
      <c r="Z817" s="299"/>
      <c r="AA817" s="299"/>
      <c r="AB817" s="299"/>
      <c r="AC817" s="299"/>
      <c r="AD817" s="299"/>
      <c r="AE817" s="297"/>
      <c r="AF817" s="284">
        <f t="shared" si="828"/>
        <v>0</v>
      </c>
      <c r="AG817" s="284">
        <f t="shared" si="829"/>
        <v>0</v>
      </c>
      <c r="AH817" s="284">
        <f t="shared" si="830"/>
        <v>7000</v>
      </c>
      <c r="AI817" s="284">
        <f t="shared" si="831"/>
        <v>7000</v>
      </c>
      <c r="AJ817" s="284">
        <f t="shared" si="832"/>
        <v>0</v>
      </c>
      <c r="AK817" s="284">
        <f t="shared" si="833"/>
        <v>0</v>
      </c>
      <c r="AL817" s="284">
        <f t="shared" si="834"/>
        <v>0</v>
      </c>
      <c r="AM817" s="284">
        <f t="shared" si="835"/>
        <v>0</v>
      </c>
      <c r="AN817" s="284">
        <f t="shared" si="836"/>
        <v>0</v>
      </c>
      <c r="AO817" s="284">
        <f t="shared" si="837"/>
        <v>0</v>
      </c>
      <c r="AP817" s="284">
        <f t="shared" si="838"/>
        <v>0</v>
      </c>
      <c r="AQ817" s="284">
        <f t="shared" si="839"/>
        <v>0</v>
      </c>
      <c r="AR817" s="377">
        <f t="shared" si="840"/>
        <v>14000</v>
      </c>
      <c r="AS817" s="896" t="s">
        <v>994</v>
      </c>
      <c r="AU817" s="897" t="s">
        <v>3535</v>
      </c>
      <c r="AV817" s="897" t="s">
        <v>3536</v>
      </c>
      <c r="AW817" s="940">
        <v>46058</v>
      </c>
      <c r="AX817" s="897" t="s">
        <v>3537</v>
      </c>
      <c r="AY817" s="940">
        <v>46078</v>
      </c>
      <c r="BA817" s="898" t="s">
        <v>3538</v>
      </c>
      <c r="BB817" s="899" t="s">
        <v>995</v>
      </c>
      <c r="BC817" s="896" t="s">
        <v>3570</v>
      </c>
      <c r="BD817" s="896" t="s">
        <v>3571</v>
      </c>
      <c r="BE817" s="896" t="s">
        <v>3572</v>
      </c>
      <c r="BF817" s="907">
        <v>46079</v>
      </c>
      <c r="BH817" s="687"/>
      <c r="BI817" s="687"/>
      <c r="BJ817" s="896"/>
      <c r="BK817" s="687"/>
      <c r="BL817" s="373"/>
      <c r="BM817" s="373"/>
      <c r="BN817" s="687">
        <v>1967</v>
      </c>
      <c r="BO817" s="903"/>
      <c r="BP817" s="903" t="s">
        <v>3552</v>
      </c>
      <c r="BQ817" s="903" t="s">
        <v>3544</v>
      </c>
      <c r="BR817" s="903"/>
      <c r="BS817" s="336" t="s">
        <v>1371</v>
      </c>
      <c r="BT817" s="336" t="s">
        <v>1372</v>
      </c>
      <c r="BU817" s="336" t="s">
        <v>1373</v>
      </c>
      <c r="BV817" s="474">
        <v>47195955</v>
      </c>
      <c r="BW817" s="472">
        <v>10471959559</v>
      </c>
      <c r="BX817" s="906">
        <v>7000</v>
      </c>
      <c r="BY817" s="907">
        <v>46082</v>
      </c>
      <c r="BZ817" s="907">
        <v>46142</v>
      </c>
      <c r="CT817" s="897">
        <v>30</v>
      </c>
      <c r="CU817" s="909">
        <f t="shared" si="841"/>
        <v>7000</v>
      </c>
      <c r="CV817" s="897">
        <v>30</v>
      </c>
      <c r="CW817" s="633">
        <f t="shared" si="826"/>
        <v>7000</v>
      </c>
      <c r="CX817" s="897">
        <v>30</v>
      </c>
      <c r="CY817" s="633">
        <f t="shared" si="827"/>
        <v>7000</v>
      </c>
      <c r="DC817" s="897">
        <f t="shared" si="842"/>
        <v>30</v>
      </c>
      <c r="DD817" s="909">
        <f t="shared" si="822"/>
        <v>7000</v>
      </c>
      <c r="DE817" s="897">
        <v>30</v>
      </c>
      <c r="DF817" s="633">
        <f t="shared" si="823"/>
        <v>7000</v>
      </c>
      <c r="DG817" s="897">
        <v>30</v>
      </c>
      <c r="DH817" s="633">
        <f t="shared" si="824"/>
        <v>7000</v>
      </c>
      <c r="DJ817" s="898"/>
      <c r="DK817" s="898"/>
      <c r="DL817" s="898"/>
      <c r="DM817" s="898"/>
      <c r="DN817" s="898"/>
      <c r="DO817" s="898"/>
      <c r="DP817" s="898"/>
      <c r="DQ817" s="898"/>
      <c r="DR817" s="898"/>
      <c r="DS817" s="898"/>
      <c r="DU817" s="909">
        <f t="shared" si="785"/>
        <v>14000</v>
      </c>
      <c r="DV817" s="633">
        <f t="shared" si="819"/>
        <v>14000</v>
      </c>
      <c r="DW817" s="633">
        <f t="shared" si="821"/>
        <v>14000</v>
      </c>
      <c r="DX817" s="633">
        <f t="shared" si="792"/>
        <v>0</v>
      </c>
      <c r="DY817" s="633">
        <f t="shared" si="793"/>
        <v>0</v>
      </c>
      <c r="EG817" s="633"/>
    </row>
    <row r="818" spans="1:137" s="972" customFormat="1" ht="48" hidden="1" customHeight="1" x14ac:dyDescent="0.25">
      <c r="A818" s="966">
        <v>2026</v>
      </c>
      <c r="B818" s="966">
        <v>479</v>
      </c>
      <c r="C818" s="966" t="s">
        <v>58</v>
      </c>
      <c r="D818" s="966">
        <v>3000654</v>
      </c>
      <c r="E818" s="966">
        <v>5005023</v>
      </c>
      <c r="F818" s="966" t="s">
        <v>1003</v>
      </c>
      <c r="G818" s="966" t="s">
        <v>3543</v>
      </c>
      <c r="H818" s="966">
        <v>97</v>
      </c>
      <c r="I818" s="967" t="s">
        <v>992</v>
      </c>
      <c r="J818" s="968" t="s">
        <v>10</v>
      </c>
      <c r="K818" s="968" t="s">
        <v>60</v>
      </c>
      <c r="L818" s="966" t="str">
        <f t="shared" si="791"/>
        <v>2.3</v>
      </c>
      <c r="M818" s="969" t="s">
        <v>62</v>
      </c>
      <c r="N818" s="969"/>
      <c r="O818" s="966" t="s">
        <v>1374</v>
      </c>
      <c r="P818" s="966" t="s">
        <v>65</v>
      </c>
      <c r="Q818" s="970">
        <v>1</v>
      </c>
      <c r="R818" s="297">
        <v>7000</v>
      </c>
      <c r="S818" s="891"/>
      <c r="T818" s="891"/>
      <c r="U818" s="284">
        <v>30</v>
      </c>
      <c r="V818" s="284">
        <v>30</v>
      </c>
      <c r="W818" s="298"/>
      <c r="X818" s="298"/>
      <c r="Y818" s="298"/>
      <c r="Z818" s="299"/>
      <c r="AA818" s="299"/>
      <c r="AB818" s="299"/>
      <c r="AC818" s="299"/>
      <c r="AD818" s="299"/>
      <c r="AE818" s="297"/>
      <c r="AF818" s="284">
        <f t="shared" si="828"/>
        <v>0</v>
      </c>
      <c r="AG818" s="284">
        <f t="shared" si="829"/>
        <v>0</v>
      </c>
      <c r="AH818" s="284">
        <f t="shared" si="830"/>
        <v>7000</v>
      </c>
      <c r="AI818" s="284">
        <f t="shared" si="831"/>
        <v>7000</v>
      </c>
      <c r="AJ818" s="284">
        <f t="shared" si="832"/>
        <v>0</v>
      </c>
      <c r="AK818" s="284">
        <f t="shared" si="833"/>
        <v>0</v>
      </c>
      <c r="AL818" s="284">
        <f t="shared" si="834"/>
        <v>0</v>
      </c>
      <c r="AM818" s="284">
        <f t="shared" si="835"/>
        <v>0</v>
      </c>
      <c r="AN818" s="284">
        <f t="shared" si="836"/>
        <v>0</v>
      </c>
      <c r="AO818" s="284">
        <f t="shared" si="837"/>
        <v>0</v>
      </c>
      <c r="AP818" s="284">
        <f t="shared" si="838"/>
        <v>0</v>
      </c>
      <c r="AQ818" s="284">
        <f t="shared" si="839"/>
        <v>0</v>
      </c>
      <c r="AR818" s="284">
        <f t="shared" si="840"/>
        <v>14000</v>
      </c>
      <c r="AS818" s="971" t="s">
        <v>994</v>
      </c>
      <c r="AU818" s="972" t="s">
        <v>3535</v>
      </c>
      <c r="AV818" s="972" t="s">
        <v>3536</v>
      </c>
      <c r="AW818" s="1008">
        <v>46058</v>
      </c>
      <c r="AX818" s="972" t="s">
        <v>3537</v>
      </c>
      <c r="AY818" s="1008">
        <v>46078</v>
      </c>
      <c r="BA818" s="977" t="s">
        <v>3538</v>
      </c>
      <c r="BB818" s="1010" t="s">
        <v>995</v>
      </c>
      <c r="BC818" s="971" t="s">
        <v>3570</v>
      </c>
      <c r="BD818" s="971" t="s">
        <v>3571</v>
      </c>
      <c r="BE818" s="971" t="s">
        <v>3572</v>
      </c>
      <c r="BF818" s="1013">
        <v>46079</v>
      </c>
      <c r="BH818" s="694"/>
      <c r="BI818" s="694"/>
      <c r="BJ818" s="971"/>
      <c r="BK818" s="694"/>
      <c r="BL818" s="1020"/>
      <c r="BM818" s="1020"/>
      <c r="BN818" s="694">
        <v>1968</v>
      </c>
      <c r="BO818" s="1051"/>
      <c r="BP818" s="1052" t="s">
        <v>3552</v>
      </c>
      <c r="BQ818" s="1011" t="s">
        <v>3544</v>
      </c>
      <c r="BR818" s="1225"/>
      <c r="BS818" s="348" t="s">
        <v>1115</v>
      </c>
      <c r="BT818" s="348" t="s">
        <v>1375</v>
      </c>
      <c r="BU818" s="348" t="s">
        <v>1376</v>
      </c>
      <c r="BV818" s="329">
        <v>70814308</v>
      </c>
      <c r="BW818" s="328">
        <v>10708143087</v>
      </c>
      <c r="BX818" s="919">
        <v>7000</v>
      </c>
      <c r="BY818" s="1013">
        <v>46082</v>
      </c>
      <c r="BZ818" s="1013">
        <v>46142</v>
      </c>
      <c r="CT818" s="675">
        <f>U818</f>
        <v>30</v>
      </c>
      <c r="CU818" s="922">
        <f t="shared" si="841"/>
        <v>7000</v>
      </c>
      <c r="CV818" s="675">
        <v>30</v>
      </c>
      <c r="CW818" s="923">
        <f t="shared" si="826"/>
        <v>7000</v>
      </c>
      <c r="CX818" s="675">
        <v>30</v>
      </c>
      <c r="CY818" s="1043">
        <v>7000</v>
      </c>
      <c r="DC818" s="972">
        <f t="shared" si="842"/>
        <v>30</v>
      </c>
      <c r="DD818" s="975">
        <f t="shared" si="822"/>
        <v>7000</v>
      </c>
      <c r="DE818" s="972">
        <v>30</v>
      </c>
      <c r="DF818" s="976">
        <f t="shared" si="823"/>
        <v>7000</v>
      </c>
      <c r="DG818" s="972">
        <v>30</v>
      </c>
      <c r="DH818" s="976">
        <f t="shared" si="824"/>
        <v>7000</v>
      </c>
      <c r="DJ818" s="977"/>
      <c r="DK818" s="977"/>
      <c r="DL818" s="977"/>
      <c r="DM818" s="977"/>
      <c r="DN818" s="977"/>
      <c r="DO818" s="977"/>
      <c r="DP818" s="977"/>
      <c r="DQ818" s="977"/>
      <c r="DR818" s="977"/>
      <c r="DS818" s="977"/>
      <c r="DU818" s="922">
        <f t="shared" si="785"/>
        <v>14000</v>
      </c>
      <c r="DV818" s="923">
        <f t="shared" si="819"/>
        <v>14000</v>
      </c>
      <c r="DW818" s="923">
        <f t="shared" si="821"/>
        <v>14000</v>
      </c>
      <c r="DX818" s="923">
        <f t="shared" si="792"/>
        <v>0</v>
      </c>
      <c r="DY818" s="923">
        <f t="shared" si="793"/>
        <v>0</v>
      </c>
      <c r="EG818" s="923"/>
    </row>
    <row r="819" spans="1:137" s="897" customFormat="1" ht="48" hidden="1" customHeight="1" x14ac:dyDescent="0.25">
      <c r="A819" s="891">
        <v>2026</v>
      </c>
      <c r="B819" s="891">
        <v>479</v>
      </c>
      <c r="C819" s="891" t="s">
        <v>58</v>
      </c>
      <c r="D819" s="891">
        <v>3000654</v>
      </c>
      <c r="E819" s="891">
        <v>5005023</v>
      </c>
      <c r="F819" s="891" t="s">
        <v>1003</v>
      </c>
      <c r="G819" s="891" t="s">
        <v>3543</v>
      </c>
      <c r="H819" s="891">
        <v>97</v>
      </c>
      <c r="I819" s="892" t="s">
        <v>992</v>
      </c>
      <c r="J819" s="893" t="s">
        <v>10</v>
      </c>
      <c r="K819" s="893" t="s">
        <v>60</v>
      </c>
      <c r="L819" s="891" t="str">
        <f t="shared" si="791"/>
        <v>2.3</v>
      </c>
      <c r="M819" s="894" t="s">
        <v>62</v>
      </c>
      <c r="N819" s="894"/>
      <c r="O819" s="891" t="s">
        <v>1377</v>
      </c>
      <c r="P819" s="891" t="s">
        <v>65</v>
      </c>
      <c r="Q819" s="895">
        <v>1</v>
      </c>
      <c r="R819" s="297">
        <v>7000</v>
      </c>
      <c r="S819" s="891"/>
      <c r="T819" s="891"/>
      <c r="U819" s="284">
        <v>30</v>
      </c>
      <c r="V819" s="284">
        <v>30</v>
      </c>
      <c r="W819" s="298"/>
      <c r="X819" s="298"/>
      <c r="Y819" s="298"/>
      <c r="Z819" s="299"/>
      <c r="AA819" s="299"/>
      <c r="AB819" s="299"/>
      <c r="AC819" s="299"/>
      <c r="AD819" s="299"/>
      <c r="AE819" s="297"/>
      <c r="AF819" s="284">
        <f t="shared" si="828"/>
        <v>0</v>
      </c>
      <c r="AG819" s="284">
        <f t="shared" si="829"/>
        <v>0</v>
      </c>
      <c r="AH819" s="284">
        <f t="shared" si="830"/>
        <v>7000</v>
      </c>
      <c r="AI819" s="284">
        <f t="shared" si="831"/>
        <v>7000</v>
      </c>
      <c r="AJ819" s="284">
        <f t="shared" si="832"/>
        <v>0</v>
      </c>
      <c r="AK819" s="284">
        <f t="shared" si="833"/>
        <v>0</v>
      </c>
      <c r="AL819" s="284">
        <f t="shared" si="834"/>
        <v>0</v>
      </c>
      <c r="AM819" s="284">
        <f t="shared" si="835"/>
        <v>0</v>
      </c>
      <c r="AN819" s="284">
        <f t="shared" si="836"/>
        <v>0</v>
      </c>
      <c r="AO819" s="284">
        <f t="shared" si="837"/>
        <v>0</v>
      </c>
      <c r="AP819" s="284">
        <f t="shared" si="838"/>
        <v>0</v>
      </c>
      <c r="AQ819" s="284">
        <f t="shared" si="839"/>
        <v>0</v>
      </c>
      <c r="AR819" s="284">
        <f t="shared" si="840"/>
        <v>14000</v>
      </c>
      <c r="AS819" s="896" t="s">
        <v>994</v>
      </c>
      <c r="AU819" s="897" t="s">
        <v>3535</v>
      </c>
      <c r="AV819" s="897" t="s">
        <v>3536</v>
      </c>
      <c r="AW819" s="940">
        <v>46058</v>
      </c>
      <c r="AX819" s="897" t="s">
        <v>3537</v>
      </c>
      <c r="AY819" s="940">
        <v>46078</v>
      </c>
      <c r="BA819" s="898" t="s">
        <v>3538</v>
      </c>
      <c r="BB819" s="1010" t="s">
        <v>995</v>
      </c>
      <c r="BC819" s="971" t="s">
        <v>3570</v>
      </c>
      <c r="BD819" s="971" t="s">
        <v>3571</v>
      </c>
      <c r="BE819" s="971" t="s">
        <v>3572</v>
      </c>
      <c r="BF819" s="1013">
        <v>46079</v>
      </c>
      <c r="BH819" s="687"/>
      <c r="BI819" s="687"/>
      <c r="BJ819" s="896"/>
      <c r="BK819" s="687"/>
      <c r="BL819" s="1028"/>
      <c r="BM819" s="1028"/>
      <c r="BN819" s="687">
        <v>1969</v>
      </c>
      <c r="BO819" s="1021"/>
      <c r="BP819" s="755" t="s">
        <v>3552</v>
      </c>
      <c r="BQ819" s="903" t="s">
        <v>3544</v>
      </c>
      <c r="BR819" s="1225"/>
      <c r="BS819" s="328" t="s">
        <v>1378</v>
      </c>
      <c r="BT819" s="328" t="s">
        <v>1379</v>
      </c>
      <c r="BU819" s="328" t="s">
        <v>1380</v>
      </c>
      <c r="BV819" s="329">
        <v>74066783</v>
      </c>
      <c r="BW819" s="328">
        <v>10740667837</v>
      </c>
      <c r="BX819" s="617">
        <v>7000</v>
      </c>
      <c r="BY819" s="907">
        <v>46082</v>
      </c>
      <c r="BZ819" s="907">
        <v>46142</v>
      </c>
      <c r="CT819" s="897">
        <v>30</v>
      </c>
      <c r="CU819" s="620">
        <f t="shared" si="841"/>
        <v>7000</v>
      </c>
      <c r="CV819" s="612">
        <v>30</v>
      </c>
      <c r="CW819" s="621">
        <f t="shared" si="826"/>
        <v>7000</v>
      </c>
      <c r="CX819" s="612">
        <v>30</v>
      </c>
      <c r="CY819" s="621">
        <f t="shared" ref="CY819:CY832" si="843">(R819/30*CX819)*Q819</f>
        <v>7000</v>
      </c>
      <c r="CZ819" s="621">
        <f>CU819-CW819</f>
        <v>0</v>
      </c>
      <c r="DC819" s="897">
        <f t="shared" si="842"/>
        <v>30</v>
      </c>
      <c r="DD819" s="909">
        <f t="shared" si="822"/>
        <v>7000</v>
      </c>
      <c r="DE819" s="897">
        <v>30</v>
      </c>
      <c r="DF819" s="633">
        <f t="shared" si="823"/>
        <v>7000</v>
      </c>
      <c r="DG819" s="897">
        <v>30</v>
      </c>
      <c r="DH819" s="633">
        <f t="shared" si="824"/>
        <v>7000</v>
      </c>
      <c r="DJ819" s="898"/>
      <c r="DK819" s="898"/>
      <c r="DL819" s="898"/>
      <c r="DM819" s="898"/>
      <c r="DN819" s="898"/>
      <c r="DO819" s="898"/>
      <c r="DP819" s="898"/>
      <c r="DQ819" s="898"/>
      <c r="DR819" s="898"/>
      <c r="DS819" s="898"/>
      <c r="DU819" s="620">
        <f t="shared" si="785"/>
        <v>14000</v>
      </c>
      <c r="DV819" s="621">
        <f t="shared" si="819"/>
        <v>14000</v>
      </c>
      <c r="DW819" s="621">
        <f t="shared" si="821"/>
        <v>14000</v>
      </c>
      <c r="DX819" s="621">
        <f t="shared" si="792"/>
        <v>0</v>
      </c>
      <c r="DY819" s="621">
        <f t="shared" si="793"/>
        <v>0</v>
      </c>
      <c r="EG819" s="621"/>
    </row>
    <row r="820" spans="1:137" s="897" customFormat="1" ht="48" hidden="1" customHeight="1" x14ac:dyDescent="0.25">
      <c r="A820" s="891">
        <v>2026</v>
      </c>
      <c r="B820" s="891">
        <v>479</v>
      </c>
      <c r="C820" s="891" t="s">
        <v>58</v>
      </c>
      <c r="D820" s="891">
        <v>3000654</v>
      </c>
      <c r="E820" s="891">
        <v>5005023</v>
      </c>
      <c r="F820" s="891" t="s">
        <v>1003</v>
      </c>
      <c r="G820" s="891" t="s">
        <v>3543</v>
      </c>
      <c r="H820" s="891">
        <v>97</v>
      </c>
      <c r="I820" s="892" t="s">
        <v>992</v>
      </c>
      <c r="J820" s="893" t="s">
        <v>10</v>
      </c>
      <c r="K820" s="893" t="s">
        <v>60</v>
      </c>
      <c r="L820" s="891" t="str">
        <f t="shared" si="791"/>
        <v>2.3</v>
      </c>
      <c r="M820" s="894" t="s">
        <v>62</v>
      </c>
      <c r="N820" s="894"/>
      <c r="O820" s="891" t="s">
        <v>1381</v>
      </c>
      <c r="P820" s="891" t="s">
        <v>65</v>
      </c>
      <c r="Q820" s="895">
        <v>1</v>
      </c>
      <c r="R820" s="297">
        <v>7000</v>
      </c>
      <c r="S820" s="891"/>
      <c r="T820" s="891"/>
      <c r="U820" s="284">
        <v>30</v>
      </c>
      <c r="V820" s="284">
        <v>30</v>
      </c>
      <c r="W820" s="298"/>
      <c r="X820" s="298"/>
      <c r="Y820" s="298"/>
      <c r="Z820" s="299"/>
      <c r="AA820" s="299"/>
      <c r="AB820" s="299"/>
      <c r="AC820" s="299"/>
      <c r="AD820" s="299"/>
      <c r="AE820" s="297"/>
      <c r="AF820" s="284">
        <f t="shared" si="828"/>
        <v>0</v>
      </c>
      <c r="AG820" s="284">
        <f t="shared" si="829"/>
        <v>0</v>
      </c>
      <c r="AH820" s="284">
        <f t="shared" si="830"/>
        <v>7000</v>
      </c>
      <c r="AI820" s="284">
        <f t="shared" si="831"/>
        <v>7000</v>
      </c>
      <c r="AJ820" s="284">
        <f t="shared" si="832"/>
        <v>0</v>
      </c>
      <c r="AK820" s="284">
        <f t="shared" si="833"/>
        <v>0</v>
      </c>
      <c r="AL820" s="284">
        <f t="shared" si="834"/>
        <v>0</v>
      </c>
      <c r="AM820" s="284">
        <f t="shared" si="835"/>
        <v>0</v>
      </c>
      <c r="AN820" s="284">
        <f t="shared" si="836"/>
        <v>0</v>
      </c>
      <c r="AO820" s="284">
        <f t="shared" si="837"/>
        <v>0</v>
      </c>
      <c r="AP820" s="284">
        <f t="shared" si="838"/>
        <v>0</v>
      </c>
      <c r="AQ820" s="284">
        <f t="shared" si="839"/>
        <v>0</v>
      </c>
      <c r="AR820" s="284">
        <f t="shared" si="840"/>
        <v>14000</v>
      </c>
      <c r="AS820" s="896" t="s">
        <v>994</v>
      </c>
      <c r="AU820" s="897" t="s">
        <v>3535</v>
      </c>
      <c r="AV820" s="897" t="s">
        <v>3536</v>
      </c>
      <c r="AW820" s="940">
        <v>46058</v>
      </c>
      <c r="AX820" s="897" t="s">
        <v>3537</v>
      </c>
      <c r="AY820" s="940">
        <v>46078</v>
      </c>
      <c r="BA820" s="898" t="s">
        <v>3538</v>
      </c>
      <c r="BB820" s="1010" t="s">
        <v>995</v>
      </c>
      <c r="BC820" s="971" t="s">
        <v>3570</v>
      </c>
      <c r="BD820" s="971" t="s">
        <v>3571</v>
      </c>
      <c r="BE820" s="971" t="s">
        <v>3572</v>
      </c>
      <c r="BF820" s="1013">
        <v>46079</v>
      </c>
      <c r="BH820" s="687"/>
      <c r="BI820" s="687"/>
      <c r="BJ820" s="896"/>
      <c r="BK820" s="687"/>
      <c r="BL820" s="1028"/>
      <c r="BM820" s="1028"/>
      <c r="BN820" s="687">
        <v>1970</v>
      </c>
      <c r="BO820" s="1021"/>
      <c r="BP820" s="755" t="s">
        <v>3552</v>
      </c>
      <c r="BQ820" s="903" t="s">
        <v>3544</v>
      </c>
      <c r="BR820" s="1225"/>
      <c r="BS820" s="328" t="s">
        <v>1382</v>
      </c>
      <c r="BT820" s="328" t="s">
        <v>1103</v>
      </c>
      <c r="BU820" s="328" t="s">
        <v>1383</v>
      </c>
      <c r="BV820" s="329">
        <v>70614114</v>
      </c>
      <c r="BW820" s="328">
        <v>10706141141</v>
      </c>
      <c r="BX820" s="617">
        <v>7000</v>
      </c>
      <c r="BY820" s="907">
        <v>46082</v>
      </c>
      <c r="BZ820" s="907">
        <v>46142</v>
      </c>
      <c r="CT820" s="897">
        <v>30</v>
      </c>
      <c r="CU820" s="620">
        <f t="shared" si="841"/>
        <v>7000</v>
      </c>
      <c r="CV820" s="612">
        <v>30</v>
      </c>
      <c r="CW820" s="621">
        <f t="shared" si="826"/>
        <v>7000</v>
      </c>
      <c r="CX820" s="612">
        <v>30</v>
      </c>
      <c r="CY820" s="621">
        <f t="shared" si="843"/>
        <v>7000</v>
      </c>
      <c r="DC820" s="897">
        <f t="shared" si="842"/>
        <v>30</v>
      </c>
      <c r="DD820" s="909">
        <f t="shared" si="822"/>
        <v>7000</v>
      </c>
      <c r="DE820" s="897">
        <v>30</v>
      </c>
      <c r="DF820" s="633">
        <f t="shared" si="823"/>
        <v>7000</v>
      </c>
      <c r="DG820" s="897">
        <v>30</v>
      </c>
      <c r="DH820" s="633">
        <f t="shared" si="824"/>
        <v>7000</v>
      </c>
      <c r="DJ820" s="898"/>
      <c r="DK820" s="898"/>
      <c r="DL820" s="898"/>
      <c r="DM820" s="898"/>
      <c r="DN820" s="898"/>
      <c r="DO820" s="898"/>
      <c r="DP820" s="898"/>
      <c r="DQ820" s="898"/>
      <c r="DR820" s="898"/>
      <c r="DS820" s="898"/>
      <c r="DU820" s="620">
        <f t="shared" si="785"/>
        <v>14000</v>
      </c>
      <c r="DV820" s="621">
        <f t="shared" si="819"/>
        <v>14000</v>
      </c>
      <c r="DW820" s="621">
        <f t="shared" si="821"/>
        <v>14000</v>
      </c>
      <c r="DX820" s="621">
        <f t="shared" si="792"/>
        <v>0</v>
      </c>
      <c r="DY820" s="621">
        <f t="shared" si="793"/>
        <v>0</v>
      </c>
      <c r="EG820" s="621"/>
    </row>
    <row r="821" spans="1:137" s="897" customFormat="1" ht="48" hidden="1" customHeight="1" x14ac:dyDescent="0.25">
      <c r="A821" s="891">
        <v>2026</v>
      </c>
      <c r="B821" s="891">
        <v>479</v>
      </c>
      <c r="C821" s="891" t="s">
        <v>58</v>
      </c>
      <c r="D821" s="891">
        <v>3000654</v>
      </c>
      <c r="E821" s="891">
        <v>5005023</v>
      </c>
      <c r="F821" s="891" t="s">
        <v>1003</v>
      </c>
      <c r="G821" s="891" t="s">
        <v>3543</v>
      </c>
      <c r="H821" s="891">
        <v>97</v>
      </c>
      <c r="I821" s="892" t="s">
        <v>992</v>
      </c>
      <c r="J821" s="893" t="s">
        <v>10</v>
      </c>
      <c r="K821" s="893" t="s">
        <v>60</v>
      </c>
      <c r="L821" s="891" t="str">
        <f t="shared" si="791"/>
        <v>2.3</v>
      </c>
      <c r="M821" s="894" t="s">
        <v>62</v>
      </c>
      <c r="N821" s="894"/>
      <c r="O821" s="891" t="s">
        <v>1384</v>
      </c>
      <c r="P821" s="891" t="s">
        <v>65</v>
      </c>
      <c r="Q821" s="895">
        <v>1</v>
      </c>
      <c r="R821" s="297">
        <v>7000</v>
      </c>
      <c r="S821" s="891"/>
      <c r="T821" s="891"/>
      <c r="U821" s="284">
        <v>30</v>
      </c>
      <c r="V821" s="284">
        <v>30</v>
      </c>
      <c r="W821" s="298"/>
      <c r="X821" s="298"/>
      <c r="Y821" s="298"/>
      <c r="Z821" s="299"/>
      <c r="AA821" s="299"/>
      <c r="AB821" s="299"/>
      <c r="AC821" s="299"/>
      <c r="AD821" s="299"/>
      <c r="AE821" s="297"/>
      <c r="AF821" s="284">
        <f t="shared" si="828"/>
        <v>0</v>
      </c>
      <c r="AG821" s="284">
        <f t="shared" si="829"/>
        <v>0</v>
      </c>
      <c r="AH821" s="284">
        <f t="shared" si="830"/>
        <v>7000</v>
      </c>
      <c r="AI821" s="284">
        <f t="shared" si="831"/>
        <v>7000</v>
      </c>
      <c r="AJ821" s="284">
        <f t="shared" si="832"/>
        <v>0</v>
      </c>
      <c r="AK821" s="284">
        <f t="shared" si="833"/>
        <v>0</v>
      </c>
      <c r="AL821" s="284">
        <f t="shared" si="834"/>
        <v>0</v>
      </c>
      <c r="AM821" s="284">
        <f t="shared" si="835"/>
        <v>0</v>
      </c>
      <c r="AN821" s="284">
        <f t="shared" si="836"/>
        <v>0</v>
      </c>
      <c r="AO821" s="284">
        <f t="shared" si="837"/>
        <v>0</v>
      </c>
      <c r="AP821" s="284">
        <f t="shared" si="838"/>
        <v>0</v>
      </c>
      <c r="AQ821" s="284">
        <f t="shared" si="839"/>
        <v>0</v>
      </c>
      <c r="AR821" s="284">
        <f t="shared" si="840"/>
        <v>14000</v>
      </c>
      <c r="AS821" s="896" t="s">
        <v>994</v>
      </c>
      <c r="AU821" s="897" t="s">
        <v>3535</v>
      </c>
      <c r="AV821" s="897" t="s">
        <v>3536</v>
      </c>
      <c r="AW821" s="940">
        <v>46058</v>
      </c>
      <c r="AX821" s="897" t="s">
        <v>3537</v>
      </c>
      <c r="AY821" s="940">
        <v>46078</v>
      </c>
      <c r="BA821" s="898" t="s">
        <v>3538</v>
      </c>
      <c r="BB821" s="1010" t="s">
        <v>995</v>
      </c>
      <c r="BC821" s="971" t="s">
        <v>3570</v>
      </c>
      <c r="BD821" s="971" t="s">
        <v>3571</v>
      </c>
      <c r="BE821" s="971" t="s">
        <v>3572</v>
      </c>
      <c r="BF821" s="1013">
        <v>46079</v>
      </c>
      <c r="BH821" s="687"/>
      <c r="BI821" s="687"/>
      <c r="BJ821" s="896"/>
      <c r="BK821" s="687"/>
      <c r="BL821" s="1028"/>
      <c r="BM821" s="1028"/>
      <c r="BN821" s="687">
        <v>1971</v>
      </c>
      <c r="BO821" s="1021"/>
      <c r="BP821" s="755" t="s">
        <v>3552</v>
      </c>
      <c r="BQ821" s="903" t="s">
        <v>3544</v>
      </c>
      <c r="BR821" s="1225"/>
      <c r="BS821" s="331" t="s">
        <v>1001</v>
      </c>
      <c r="BT821" s="331" t="s">
        <v>1342</v>
      </c>
      <c r="BU821" s="331" t="s">
        <v>1385</v>
      </c>
      <c r="BV821" s="329">
        <v>73790981</v>
      </c>
      <c r="BW821" s="328">
        <v>10737909811</v>
      </c>
      <c r="BX821" s="886">
        <v>7000</v>
      </c>
      <c r="BY821" s="997">
        <v>46082</v>
      </c>
      <c r="BZ821" s="997">
        <v>46142</v>
      </c>
      <c r="CT821" s="897">
        <v>30</v>
      </c>
      <c r="CU821" s="620">
        <f t="shared" si="841"/>
        <v>7000</v>
      </c>
      <c r="CV821" s="612">
        <v>30</v>
      </c>
      <c r="CW821" s="621">
        <f t="shared" si="826"/>
        <v>7000</v>
      </c>
      <c r="CX821" s="612">
        <v>30</v>
      </c>
      <c r="CY821" s="621">
        <f t="shared" si="843"/>
        <v>7000</v>
      </c>
      <c r="CZ821" s="621">
        <f>CU821-CW821</f>
        <v>0</v>
      </c>
      <c r="DA821" s="621">
        <f>CU821-CY821</f>
        <v>0</v>
      </c>
      <c r="DC821" s="897">
        <f t="shared" si="842"/>
        <v>30</v>
      </c>
      <c r="DD821" s="909">
        <f t="shared" si="822"/>
        <v>7000</v>
      </c>
      <c r="DE821" s="897">
        <v>30</v>
      </c>
      <c r="DF821" s="633">
        <f t="shared" si="823"/>
        <v>7000</v>
      </c>
      <c r="DG821" s="897">
        <v>30</v>
      </c>
      <c r="DH821" s="633">
        <f t="shared" si="824"/>
        <v>7000</v>
      </c>
      <c r="DJ821" s="898"/>
      <c r="DK821" s="898"/>
      <c r="DL821" s="898"/>
      <c r="DM821" s="898"/>
      <c r="DN821" s="898"/>
      <c r="DO821" s="898"/>
      <c r="DP821" s="898"/>
      <c r="DQ821" s="898"/>
      <c r="DR821" s="898"/>
      <c r="DS821" s="898"/>
      <c r="DU821" s="620">
        <f t="shared" si="785"/>
        <v>14000</v>
      </c>
      <c r="DV821" s="621">
        <f t="shared" si="819"/>
        <v>14000</v>
      </c>
      <c r="DW821" s="621">
        <f t="shared" si="821"/>
        <v>14000</v>
      </c>
      <c r="DX821" s="621">
        <f t="shared" si="792"/>
        <v>0</v>
      </c>
      <c r="DY821" s="621">
        <f t="shared" si="793"/>
        <v>0</v>
      </c>
      <c r="EG821" s="621"/>
    </row>
    <row r="822" spans="1:137" s="897" customFormat="1" ht="48" hidden="1" customHeight="1" x14ac:dyDescent="0.25">
      <c r="A822" s="891">
        <v>2026</v>
      </c>
      <c r="B822" s="891">
        <v>479</v>
      </c>
      <c r="C822" s="891" t="s">
        <v>58</v>
      </c>
      <c r="D822" s="891">
        <v>3000654</v>
      </c>
      <c r="E822" s="891">
        <v>5005023</v>
      </c>
      <c r="F822" s="891" t="s">
        <v>1003</v>
      </c>
      <c r="G822" s="891" t="s">
        <v>3543</v>
      </c>
      <c r="H822" s="891">
        <v>97</v>
      </c>
      <c r="I822" s="892" t="s">
        <v>992</v>
      </c>
      <c r="J822" s="893" t="s">
        <v>10</v>
      </c>
      <c r="K822" s="893" t="s">
        <v>60</v>
      </c>
      <c r="L822" s="891" t="str">
        <f t="shared" si="791"/>
        <v>2.3</v>
      </c>
      <c r="M822" s="894" t="s">
        <v>62</v>
      </c>
      <c r="N822" s="894"/>
      <c r="O822" s="891" t="s">
        <v>1386</v>
      </c>
      <c r="P822" s="891" t="s">
        <v>65</v>
      </c>
      <c r="Q822" s="895">
        <v>1</v>
      </c>
      <c r="R822" s="297">
        <v>7000</v>
      </c>
      <c r="S822" s="891"/>
      <c r="T822" s="891"/>
      <c r="U822" s="284">
        <v>30</v>
      </c>
      <c r="V822" s="284">
        <v>30</v>
      </c>
      <c r="W822" s="298"/>
      <c r="X822" s="298"/>
      <c r="Y822" s="298"/>
      <c r="Z822" s="299"/>
      <c r="AA822" s="299"/>
      <c r="AB822" s="299"/>
      <c r="AC822" s="299"/>
      <c r="AD822" s="299"/>
      <c r="AE822" s="297"/>
      <c r="AF822" s="284">
        <f t="shared" si="828"/>
        <v>0</v>
      </c>
      <c r="AG822" s="284">
        <f t="shared" si="829"/>
        <v>0</v>
      </c>
      <c r="AH822" s="284">
        <f t="shared" si="830"/>
        <v>7000</v>
      </c>
      <c r="AI822" s="284">
        <f t="shared" si="831"/>
        <v>7000</v>
      </c>
      <c r="AJ822" s="284">
        <f t="shared" si="832"/>
        <v>0</v>
      </c>
      <c r="AK822" s="284">
        <f t="shared" si="833"/>
        <v>0</v>
      </c>
      <c r="AL822" s="284">
        <f t="shared" si="834"/>
        <v>0</v>
      </c>
      <c r="AM822" s="284">
        <f t="shared" si="835"/>
        <v>0</v>
      </c>
      <c r="AN822" s="284">
        <f t="shared" si="836"/>
        <v>0</v>
      </c>
      <c r="AO822" s="284">
        <f t="shared" si="837"/>
        <v>0</v>
      </c>
      <c r="AP822" s="284">
        <f t="shared" si="838"/>
        <v>0</v>
      </c>
      <c r="AQ822" s="284">
        <f t="shared" si="839"/>
        <v>0</v>
      </c>
      <c r="AR822" s="284">
        <f t="shared" si="840"/>
        <v>14000</v>
      </c>
      <c r="AS822" s="896" t="s">
        <v>994</v>
      </c>
      <c r="AU822" s="897" t="s">
        <v>3535</v>
      </c>
      <c r="AV822" s="897" t="s">
        <v>3536</v>
      </c>
      <c r="AW822" s="940">
        <v>46058</v>
      </c>
      <c r="AX822" s="897" t="s">
        <v>3537</v>
      </c>
      <c r="AY822" s="940">
        <v>46078</v>
      </c>
      <c r="BA822" s="898" t="s">
        <v>3538</v>
      </c>
      <c r="BB822" s="1010" t="s">
        <v>995</v>
      </c>
      <c r="BC822" s="971" t="s">
        <v>3570</v>
      </c>
      <c r="BD822" s="971" t="s">
        <v>3571</v>
      </c>
      <c r="BE822" s="971" t="s">
        <v>3572</v>
      </c>
      <c r="BF822" s="1013">
        <v>46079</v>
      </c>
      <c r="BH822" s="687"/>
      <c r="BI822" s="687"/>
      <c r="BJ822" s="896"/>
      <c r="BK822" s="687"/>
      <c r="BL822" s="1028"/>
      <c r="BM822" s="1028"/>
      <c r="BN822" s="687">
        <v>1972</v>
      </c>
      <c r="BO822" s="1021"/>
      <c r="BP822" s="755" t="s">
        <v>3552</v>
      </c>
      <c r="BQ822" s="903" t="s">
        <v>3544</v>
      </c>
      <c r="BR822" s="1029"/>
      <c r="BS822" s="480" t="s">
        <v>1062</v>
      </c>
      <c r="BT822" s="336" t="s">
        <v>1387</v>
      </c>
      <c r="BU822" s="336" t="s">
        <v>1388</v>
      </c>
      <c r="BV822" s="474">
        <v>45672213</v>
      </c>
      <c r="BW822" s="472">
        <v>10456722135</v>
      </c>
      <c r="BX822" s="906">
        <v>7000</v>
      </c>
      <c r="BY822" s="907">
        <v>46082</v>
      </c>
      <c r="BZ822" s="907">
        <v>46142</v>
      </c>
      <c r="CA822" s="944"/>
      <c r="CT822" s="897">
        <v>30</v>
      </c>
      <c r="CU822" s="620">
        <f t="shared" si="841"/>
        <v>7000</v>
      </c>
      <c r="CV822" s="612">
        <v>30</v>
      </c>
      <c r="CW822" s="621">
        <f t="shared" si="826"/>
        <v>7000</v>
      </c>
      <c r="CX822" s="612">
        <v>30</v>
      </c>
      <c r="CY822" s="621">
        <f t="shared" si="843"/>
        <v>7000</v>
      </c>
      <c r="DC822" s="897">
        <f t="shared" si="842"/>
        <v>30</v>
      </c>
      <c r="DD822" s="909">
        <f t="shared" si="822"/>
        <v>7000</v>
      </c>
      <c r="DE822" s="897">
        <v>30</v>
      </c>
      <c r="DF822" s="633">
        <f t="shared" si="823"/>
        <v>7000</v>
      </c>
      <c r="DG822" s="897">
        <v>30</v>
      </c>
      <c r="DH822" s="633">
        <f t="shared" si="824"/>
        <v>7000</v>
      </c>
      <c r="DJ822" s="898"/>
      <c r="DK822" s="898"/>
      <c r="DL822" s="898"/>
      <c r="DM822" s="898"/>
      <c r="DN822" s="898"/>
      <c r="DO822" s="898"/>
      <c r="DP822" s="898"/>
      <c r="DQ822" s="898"/>
      <c r="DR822" s="898"/>
      <c r="DS822" s="898"/>
      <c r="DU822" s="620">
        <f t="shared" si="785"/>
        <v>14000</v>
      </c>
      <c r="DV822" s="621">
        <f t="shared" si="819"/>
        <v>14000</v>
      </c>
      <c r="DW822" s="621">
        <f t="shared" si="821"/>
        <v>14000</v>
      </c>
      <c r="DX822" s="621">
        <f t="shared" si="792"/>
        <v>0</v>
      </c>
      <c r="DY822" s="621">
        <f t="shared" si="793"/>
        <v>0</v>
      </c>
      <c r="EG822" s="621"/>
    </row>
    <row r="823" spans="1:137" s="984" customFormat="1" ht="48" hidden="1" customHeight="1" x14ac:dyDescent="0.25">
      <c r="A823" s="978">
        <v>2026</v>
      </c>
      <c r="B823" s="978">
        <v>479</v>
      </c>
      <c r="C823" s="978" t="s">
        <v>58</v>
      </c>
      <c r="D823" s="978">
        <v>3000654</v>
      </c>
      <c r="E823" s="978">
        <v>5005023</v>
      </c>
      <c r="F823" s="978" t="s">
        <v>1003</v>
      </c>
      <c r="G823" s="978" t="s">
        <v>3543</v>
      </c>
      <c r="H823" s="978">
        <v>97</v>
      </c>
      <c r="I823" s="979" t="s">
        <v>992</v>
      </c>
      <c r="J823" s="980" t="s">
        <v>10</v>
      </c>
      <c r="K823" s="980" t="s">
        <v>60</v>
      </c>
      <c r="L823" s="978" t="str">
        <f t="shared" si="791"/>
        <v>2.3</v>
      </c>
      <c r="M823" s="981" t="s">
        <v>62</v>
      </c>
      <c r="N823" s="981"/>
      <c r="O823" s="978" t="s">
        <v>1389</v>
      </c>
      <c r="P823" s="978" t="s">
        <v>65</v>
      </c>
      <c r="Q823" s="982">
        <v>1</v>
      </c>
      <c r="R823" s="332">
        <v>7000</v>
      </c>
      <c r="S823" s="978"/>
      <c r="T823" s="978"/>
      <c r="U823" s="333">
        <v>30</v>
      </c>
      <c r="V823" s="333">
        <v>30</v>
      </c>
      <c r="W823" s="334"/>
      <c r="X823" s="334"/>
      <c r="Y823" s="334"/>
      <c r="Z823" s="335"/>
      <c r="AA823" s="335"/>
      <c r="AB823" s="335"/>
      <c r="AC823" s="335"/>
      <c r="AD823" s="335"/>
      <c r="AE823" s="332"/>
      <c r="AF823" s="284">
        <f t="shared" si="828"/>
        <v>0</v>
      </c>
      <c r="AG823" s="284">
        <f t="shared" si="829"/>
        <v>0</v>
      </c>
      <c r="AH823" s="284">
        <f t="shared" si="830"/>
        <v>7000</v>
      </c>
      <c r="AI823" s="284">
        <f t="shared" si="831"/>
        <v>7000</v>
      </c>
      <c r="AJ823" s="284">
        <f t="shared" si="832"/>
        <v>0</v>
      </c>
      <c r="AK823" s="284">
        <f t="shared" si="833"/>
        <v>0</v>
      </c>
      <c r="AL823" s="284">
        <f t="shared" si="834"/>
        <v>0</v>
      </c>
      <c r="AM823" s="284">
        <f t="shared" si="835"/>
        <v>0</v>
      </c>
      <c r="AN823" s="284">
        <f t="shared" si="836"/>
        <v>0</v>
      </c>
      <c r="AO823" s="284">
        <f t="shared" si="837"/>
        <v>0</v>
      </c>
      <c r="AP823" s="284">
        <f t="shared" si="838"/>
        <v>0</v>
      </c>
      <c r="AQ823" s="284">
        <f t="shared" si="839"/>
        <v>0</v>
      </c>
      <c r="AR823" s="333">
        <f t="shared" si="840"/>
        <v>14000</v>
      </c>
      <c r="AS823" s="983" t="s">
        <v>994</v>
      </c>
      <c r="AU823" s="897" t="s">
        <v>3535</v>
      </c>
      <c r="AV823" s="897" t="s">
        <v>3536</v>
      </c>
      <c r="AW823" s="940">
        <v>46058</v>
      </c>
      <c r="AX823" s="897" t="s">
        <v>3537</v>
      </c>
      <c r="AY823" s="940">
        <v>46078</v>
      </c>
      <c r="AZ823" s="897"/>
      <c r="BA823" s="989" t="s">
        <v>3538</v>
      </c>
      <c r="BB823" s="998" t="s">
        <v>995</v>
      </c>
      <c r="BC823" s="984" t="s">
        <v>3570</v>
      </c>
      <c r="BD823" s="984" t="s">
        <v>3571</v>
      </c>
      <c r="BE823" s="983" t="s">
        <v>3572</v>
      </c>
      <c r="BF823" s="997">
        <v>46079</v>
      </c>
      <c r="BH823" s="698"/>
      <c r="BI823" s="698"/>
      <c r="BJ823" s="983"/>
      <c r="BK823" s="698"/>
      <c r="BL823" s="1037"/>
      <c r="BM823" s="1037"/>
      <c r="BN823" s="687">
        <v>1973</v>
      </c>
      <c r="BO823" s="1021"/>
      <c r="BP823" s="755" t="s">
        <v>3552</v>
      </c>
      <c r="BQ823" s="903" t="s">
        <v>3544</v>
      </c>
      <c r="BR823" s="1225"/>
      <c r="BS823" s="483" t="s">
        <v>1390</v>
      </c>
      <c r="BT823" s="347" t="s">
        <v>1391</v>
      </c>
      <c r="BU823" s="347" t="s">
        <v>1392</v>
      </c>
      <c r="BV823" s="364">
        <v>46066411</v>
      </c>
      <c r="BW823" s="331">
        <v>10460664115</v>
      </c>
      <c r="BX823" s="1018">
        <v>7000</v>
      </c>
      <c r="BY823" s="1036">
        <v>46082</v>
      </c>
      <c r="BZ823" s="1036">
        <v>46142</v>
      </c>
      <c r="CT823" s="984">
        <v>30</v>
      </c>
      <c r="CU823" s="888">
        <f t="shared" si="841"/>
        <v>7000</v>
      </c>
      <c r="CV823" s="880">
        <v>30</v>
      </c>
      <c r="CW823" s="889">
        <f t="shared" si="826"/>
        <v>7000</v>
      </c>
      <c r="CX823" s="880">
        <v>30</v>
      </c>
      <c r="CY823" s="889">
        <f t="shared" si="843"/>
        <v>7000</v>
      </c>
      <c r="DC823" s="984">
        <f t="shared" si="842"/>
        <v>30</v>
      </c>
      <c r="DD823" s="987">
        <f t="shared" si="822"/>
        <v>7000</v>
      </c>
      <c r="DE823" s="984">
        <v>30</v>
      </c>
      <c r="DF823" s="988">
        <f t="shared" si="823"/>
        <v>7000</v>
      </c>
      <c r="DG823" s="984">
        <v>30</v>
      </c>
      <c r="DH823" s="988">
        <f t="shared" si="824"/>
        <v>7000</v>
      </c>
      <c r="DJ823" s="989"/>
      <c r="DK823" s="989"/>
      <c r="DL823" s="989"/>
      <c r="DM823" s="989"/>
      <c r="DN823" s="989"/>
      <c r="DO823" s="989"/>
      <c r="DP823" s="989"/>
      <c r="DQ823" s="989"/>
      <c r="DR823" s="989"/>
      <c r="DS823" s="989"/>
      <c r="DU823" s="888">
        <f t="shared" si="785"/>
        <v>14000</v>
      </c>
      <c r="DV823" s="889">
        <f t="shared" si="819"/>
        <v>14000</v>
      </c>
      <c r="DW823" s="889">
        <f t="shared" si="821"/>
        <v>14000</v>
      </c>
      <c r="DX823" s="889">
        <f t="shared" si="792"/>
        <v>0</v>
      </c>
      <c r="DY823" s="889">
        <f t="shared" si="793"/>
        <v>0</v>
      </c>
      <c r="EG823" s="621"/>
    </row>
    <row r="824" spans="1:137" s="2044" customFormat="1" ht="48" hidden="1" customHeight="1" x14ac:dyDescent="0.25">
      <c r="A824" s="2036">
        <v>2026</v>
      </c>
      <c r="B824" s="978">
        <v>479</v>
      </c>
      <c r="C824" s="978" t="s">
        <v>58</v>
      </c>
      <c r="D824" s="978">
        <v>3000654</v>
      </c>
      <c r="E824" s="978">
        <v>5005023</v>
      </c>
      <c r="F824" s="978" t="s">
        <v>990</v>
      </c>
      <c r="G824" s="2036" t="s">
        <v>991</v>
      </c>
      <c r="H824" s="2036">
        <v>94</v>
      </c>
      <c r="I824" s="979" t="s">
        <v>992</v>
      </c>
      <c r="J824" s="980" t="s">
        <v>10</v>
      </c>
      <c r="K824" s="980" t="s">
        <v>60</v>
      </c>
      <c r="L824" s="978" t="str">
        <f t="shared" si="791"/>
        <v>2.3</v>
      </c>
      <c r="M824" s="2076" t="s">
        <v>62</v>
      </c>
      <c r="N824" s="981"/>
      <c r="O824" s="2036" t="s">
        <v>1393</v>
      </c>
      <c r="P824" s="2036" t="s">
        <v>65</v>
      </c>
      <c r="Q824" s="2077">
        <v>1</v>
      </c>
      <c r="R824" s="1984">
        <v>7000</v>
      </c>
      <c r="S824" s="1979"/>
      <c r="T824" s="1979"/>
      <c r="U824" s="1985">
        <v>15</v>
      </c>
      <c r="V824" s="1979"/>
      <c r="W824" s="1986"/>
      <c r="X824" s="298"/>
      <c r="Y824" s="298"/>
      <c r="Z824" s="299"/>
      <c r="AA824" s="299"/>
      <c r="AB824" s="299"/>
      <c r="AC824" s="299"/>
      <c r="AD824" s="299"/>
      <c r="AE824" s="1984"/>
      <c r="AF824" s="379">
        <f t="shared" si="828"/>
        <v>0</v>
      </c>
      <c r="AG824" s="284">
        <f t="shared" si="829"/>
        <v>0</v>
      </c>
      <c r="AH824" s="284">
        <f t="shared" si="830"/>
        <v>3500</v>
      </c>
      <c r="AI824" s="284">
        <f t="shared" si="831"/>
        <v>0</v>
      </c>
      <c r="AJ824" s="284">
        <f t="shared" si="832"/>
        <v>0</v>
      </c>
      <c r="AK824" s="284">
        <f t="shared" si="833"/>
        <v>0</v>
      </c>
      <c r="AL824" s="284">
        <f t="shared" si="834"/>
        <v>0</v>
      </c>
      <c r="AM824" s="284">
        <f t="shared" si="835"/>
        <v>0</v>
      </c>
      <c r="AN824" s="284">
        <f t="shared" si="836"/>
        <v>0</v>
      </c>
      <c r="AO824" s="284">
        <f t="shared" si="837"/>
        <v>0</v>
      </c>
      <c r="AP824" s="284">
        <f t="shared" si="838"/>
        <v>0</v>
      </c>
      <c r="AQ824" s="377">
        <f t="shared" si="839"/>
        <v>0</v>
      </c>
      <c r="AR824" s="1985">
        <f t="shared" si="840"/>
        <v>3500</v>
      </c>
      <c r="AS824" s="2040" t="s">
        <v>994</v>
      </c>
      <c r="AT824" s="984"/>
      <c r="AU824" s="1001" t="s">
        <v>3535</v>
      </c>
      <c r="AV824" s="984" t="s">
        <v>3536</v>
      </c>
      <c r="AW824" s="997">
        <v>46058</v>
      </c>
      <c r="AX824" s="984" t="s">
        <v>3537</v>
      </c>
      <c r="AY824" s="997">
        <v>46078</v>
      </c>
      <c r="AZ824" s="1002"/>
      <c r="BA824" s="989" t="s">
        <v>3538</v>
      </c>
      <c r="BB824" s="2041" t="s">
        <v>995</v>
      </c>
      <c r="BC824" s="984" t="s">
        <v>3570</v>
      </c>
      <c r="BD824" s="984" t="s">
        <v>3571</v>
      </c>
      <c r="BE824" s="983" t="s">
        <v>3572</v>
      </c>
      <c r="BF824" s="997">
        <v>46079</v>
      </c>
      <c r="BG824" s="984"/>
      <c r="BH824" s="698"/>
      <c r="BI824" s="698"/>
      <c r="BJ824" s="983"/>
      <c r="BK824" s="698"/>
      <c r="BL824" s="985"/>
      <c r="BM824" s="955"/>
      <c r="BN824" s="1022">
        <v>3025</v>
      </c>
      <c r="BO824" s="1000"/>
      <c r="BP824" s="1000" t="s">
        <v>3532</v>
      </c>
      <c r="BQ824" s="2144"/>
      <c r="BR824" s="2614"/>
      <c r="BS824" s="2175" t="s">
        <v>1275</v>
      </c>
      <c r="BT824" s="381" t="s">
        <v>1394</v>
      </c>
      <c r="BU824" s="381" t="s">
        <v>1395</v>
      </c>
      <c r="BV824" s="524">
        <v>41447921</v>
      </c>
      <c r="BW824" s="523">
        <v>10414479214</v>
      </c>
      <c r="BX824" s="1003">
        <v>7000</v>
      </c>
      <c r="BY824" s="997">
        <v>46082</v>
      </c>
      <c r="BZ824" s="997">
        <v>46096</v>
      </c>
      <c r="CA824" s="984"/>
      <c r="CB824" s="984"/>
      <c r="CC824" s="984"/>
      <c r="CD824" s="984"/>
      <c r="CE824" s="984"/>
      <c r="CF824" s="984"/>
      <c r="CG824" s="984"/>
      <c r="CH824" s="984"/>
      <c r="CI824" s="984"/>
      <c r="CJ824" s="984"/>
      <c r="CK824" s="984"/>
      <c r="CL824" s="984"/>
      <c r="CM824" s="984"/>
      <c r="CN824" s="984"/>
      <c r="CO824" s="984"/>
      <c r="CP824" s="984"/>
      <c r="CQ824" s="984"/>
      <c r="CR824" s="984"/>
      <c r="CS824" s="984"/>
      <c r="CT824" s="984">
        <v>15</v>
      </c>
      <c r="CU824" s="987">
        <f t="shared" si="841"/>
        <v>3500</v>
      </c>
      <c r="CV824" s="984">
        <v>15</v>
      </c>
      <c r="CW824" s="988">
        <f t="shared" si="826"/>
        <v>3500</v>
      </c>
      <c r="CX824" s="984">
        <v>15</v>
      </c>
      <c r="CY824" s="988">
        <f t="shared" si="843"/>
        <v>3500</v>
      </c>
      <c r="CZ824" s="988">
        <f>CU824-CW824</f>
        <v>0</v>
      </c>
      <c r="DA824" s="984"/>
      <c r="DB824" s="984"/>
      <c r="DC824" s="984">
        <f t="shared" si="842"/>
        <v>0</v>
      </c>
      <c r="DD824" s="987">
        <f t="shared" si="822"/>
        <v>0</v>
      </c>
      <c r="DE824" s="984"/>
      <c r="DF824" s="988">
        <f t="shared" si="823"/>
        <v>0</v>
      </c>
      <c r="DG824" s="984"/>
      <c r="DH824" s="988">
        <f t="shared" si="824"/>
        <v>0</v>
      </c>
      <c r="DI824" s="984"/>
      <c r="DJ824" s="989"/>
      <c r="DK824" s="989"/>
      <c r="DL824" s="989"/>
      <c r="DM824" s="989"/>
      <c r="DN824" s="989"/>
      <c r="DO824" s="989"/>
      <c r="DP824" s="989"/>
      <c r="DQ824" s="989"/>
      <c r="DR824" s="989"/>
      <c r="DS824" s="989"/>
      <c r="DU824" s="2079">
        <f t="shared" si="785"/>
        <v>3500</v>
      </c>
      <c r="DV824" s="2080">
        <f t="shared" si="819"/>
        <v>3500</v>
      </c>
      <c r="DW824" s="2080">
        <f t="shared" si="821"/>
        <v>3500</v>
      </c>
      <c r="DX824" s="2080">
        <f t="shared" si="792"/>
        <v>0</v>
      </c>
      <c r="DY824" s="2080">
        <f t="shared" si="793"/>
        <v>0</v>
      </c>
      <c r="EG824" s="1958"/>
    </row>
    <row r="825" spans="1:137" s="897" customFormat="1" ht="48" hidden="1" customHeight="1" x14ac:dyDescent="0.25">
      <c r="A825" s="891">
        <v>2026</v>
      </c>
      <c r="B825" s="891">
        <v>479</v>
      </c>
      <c r="C825" s="891" t="s">
        <v>58</v>
      </c>
      <c r="D825" s="891">
        <v>3000654</v>
      </c>
      <c r="E825" s="891">
        <v>5005023</v>
      </c>
      <c r="F825" s="891" t="s">
        <v>1003</v>
      </c>
      <c r="G825" s="891" t="s">
        <v>3543</v>
      </c>
      <c r="H825" s="891">
        <v>97</v>
      </c>
      <c r="I825" s="892" t="s">
        <v>992</v>
      </c>
      <c r="J825" s="893" t="s">
        <v>10</v>
      </c>
      <c r="K825" s="893" t="s">
        <v>60</v>
      </c>
      <c r="L825" s="891" t="str">
        <f t="shared" si="791"/>
        <v>2.3</v>
      </c>
      <c r="M825" s="894" t="s">
        <v>62</v>
      </c>
      <c r="N825" s="894"/>
      <c r="O825" s="891" t="s">
        <v>1393</v>
      </c>
      <c r="P825" s="891" t="s">
        <v>65</v>
      </c>
      <c r="Q825" s="895">
        <v>1</v>
      </c>
      <c r="R825" s="518">
        <v>7000</v>
      </c>
      <c r="S825" s="947"/>
      <c r="T825" s="947"/>
      <c r="U825" s="363">
        <v>15</v>
      </c>
      <c r="V825" s="363">
        <v>30</v>
      </c>
      <c r="W825" s="361"/>
      <c r="X825" s="361"/>
      <c r="Y825" s="361"/>
      <c r="Z825" s="362"/>
      <c r="AA825" s="362"/>
      <c r="AB825" s="362"/>
      <c r="AC825" s="362"/>
      <c r="AD825" s="362"/>
      <c r="AE825" s="360"/>
      <c r="AF825" s="284">
        <f t="shared" si="828"/>
        <v>0</v>
      </c>
      <c r="AG825" s="284">
        <f t="shared" si="829"/>
        <v>0</v>
      </c>
      <c r="AH825" s="284">
        <f t="shared" si="830"/>
        <v>3500</v>
      </c>
      <c r="AI825" s="284">
        <f t="shared" si="831"/>
        <v>7000</v>
      </c>
      <c r="AJ825" s="284">
        <f t="shared" si="832"/>
        <v>0</v>
      </c>
      <c r="AK825" s="284">
        <f t="shared" si="833"/>
        <v>0</v>
      </c>
      <c r="AL825" s="284">
        <f t="shared" si="834"/>
        <v>0</v>
      </c>
      <c r="AM825" s="284">
        <f t="shared" si="835"/>
        <v>0</v>
      </c>
      <c r="AN825" s="284">
        <f t="shared" si="836"/>
        <v>0</v>
      </c>
      <c r="AO825" s="284">
        <f t="shared" si="837"/>
        <v>0</v>
      </c>
      <c r="AP825" s="284">
        <f t="shared" si="838"/>
        <v>0</v>
      </c>
      <c r="AQ825" s="284">
        <f t="shared" si="839"/>
        <v>0</v>
      </c>
      <c r="AR825" s="1058">
        <f t="shared" si="840"/>
        <v>10500</v>
      </c>
      <c r="AS825" s="896" t="s">
        <v>994</v>
      </c>
      <c r="AU825" s="897" t="s">
        <v>3535</v>
      </c>
      <c r="AV825" s="897" t="s">
        <v>3536</v>
      </c>
      <c r="AW825" s="940">
        <v>46058</v>
      </c>
      <c r="AX825" s="897" t="s">
        <v>3537</v>
      </c>
      <c r="AY825" s="940">
        <v>46078</v>
      </c>
      <c r="BA825" s="898" t="s">
        <v>3538</v>
      </c>
      <c r="BB825" s="899" t="s">
        <v>995</v>
      </c>
      <c r="BC825" s="897" t="s">
        <v>3545</v>
      </c>
      <c r="BD825" s="897" t="s">
        <v>3546</v>
      </c>
      <c r="BE825" s="897" t="s">
        <v>3547</v>
      </c>
      <c r="BF825" s="940">
        <v>46086</v>
      </c>
      <c r="BH825" s="687"/>
      <c r="BI825" s="687"/>
      <c r="BJ825" s="896"/>
      <c r="BK825" s="687"/>
      <c r="BL825" s="373"/>
      <c r="BM825" s="373"/>
      <c r="BN825" s="687">
        <v>5444</v>
      </c>
      <c r="BO825" s="903"/>
      <c r="BP825" s="903" t="s">
        <v>3458</v>
      </c>
      <c r="BQ825" s="903"/>
      <c r="BR825" s="903"/>
      <c r="BS825" s="336" t="s">
        <v>1275</v>
      </c>
      <c r="BT825" s="336" t="s">
        <v>1394</v>
      </c>
      <c r="BU825" s="336" t="s">
        <v>1395</v>
      </c>
      <c r="BV825" s="542">
        <v>41447921</v>
      </c>
      <c r="BW825" s="540">
        <v>10414479214</v>
      </c>
      <c r="BX825" s="906">
        <v>7000</v>
      </c>
      <c r="BY825" s="940">
        <v>46097</v>
      </c>
      <c r="BZ825" s="940">
        <v>46142</v>
      </c>
      <c r="CT825" s="897">
        <v>15</v>
      </c>
      <c r="CU825" s="909">
        <f t="shared" si="841"/>
        <v>3500</v>
      </c>
      <c r="CV825" s="897">
        <v>15</v>
      </c>
      <c r="CW825" s="633">
        <f t="shared" si="826"/>
        <v>3500</v>
      </c>
      <c r="CX825" s="897">
        <v>15</v>
      </c>
      <c r="CY825" s="633">
        <f t="shared" si="843"/>
        <v>3500</v>
      </c>
      <c r="DC825" s="897">
        <f t="shared" si="842"/>
        <v>30</v>
      </c>
      <c r="DD825" s="909">
        <f t="shared" si="822"/>
        <v>7000</v>
      </c>
      <c r="DE825" s="897">
        <v>30</v>
      </c>
      <c r="DF825" s="633">
        <f t="shared" si="823"/>
        <v>7000</v>
      </c>
      <c r="DG825" s="897">
        <v>30</v>
      </c>
      <c r="DH825" s="633">
        <f t="shared" si="824"/>
        <v>7000</v>
      </c>
      <c r="DJ825" s="898"/>
      <c r="DK825" s="898"/>
      <c r="DL825" s="898"/>
      <c r="DM825" s="898"/>
      <c r="DN825" s="898"/>
      <c r="DO825" s="898"/>
      <c r="DP825" s="898"/>
      <c r="DQ825" s="898"/>
      <c r="DR825" s="898"/>
      <c r="DS825" s="898"/>
      <c r="DU825" s="909">
        <f t="shared" si="785"/>
        <v>10500</v>
      </c>
      <c r="DV825" s="633">
        <f t="shared" si="819"/>
        <v>10500</v>
      </c>
      <c r="DW825" s="633">
        <f t="shared" si="821"/>
        <v>10500</v>
      </c>
      <c r="DX825" s="633">
        <f t="shared" si="792"/>
        <v>0</v>
      </c>
      <c r="DY825" s="633">
        <f t="shared" si="793"/>
        <v>0</v>
      </c>
      <c r="EG825" s="633"/>
    </row>
    <row r="826" spans="1:137" s="1956" customFormat="1" ht="48" hidden="1" customHeight="1" x14ac:dyDescent="0.25">
      <c r="A826" s="1980">
        <v>2026</v>
      </c>
      <c r="B826" s="947">
        <v>479</v>
      </c>
      <c r="C826" s="947" t="s">
        <v>58</v>
      </c>
      <c r="D826" s="947">
        <v>3000654</v>
      </c>
      <c r="E826" s="947">
        <v>5005023</v>
      </c>
      <c r="F826" s="947" t="s">
        <v>990</v>
      </c>
      <c r="G826" s="1980" t="s">
        <v>991</v>
      </c>
      <c r="H826" s="1980">
        <v>94</v>
      </c>
      <c r="I826" s="948" t="s">
        <v>992</v>
      </c>
      <c r="J826" s="949" t="s">
        <v>10</v>
      </c>
      <c r="K826" s="949" t="s">
        <v>60</v>
      </c>
      <c r="L826" s="947" t="str">
        <f t="shared" si="791"/>
        <v>2.3</v>
      </c>
      <c r="M826" s="1982" t="s">
        <v>62</v>
      </c>
      <c r="N826" s="950"/>
      <c r="O826" s="1980" t="s">
        <v>1396</v>
      </c>
      <c r="P826" s="1980" t="s">
        <v>65</v>
      </c>
      <c r="Q826" s="1987">
        <v>1</v>
      </c>
      <c r="R826" s="2065">
        <v>7000</v>
      </c>
      <c r="S826" s="1979"/>
      <c r="T826" s="1979"/>
      <c r="U826" s="1985">
        <v>15</v>
      </c>
      <c r="V826" s="1979"/>
      <c r="W826" s="1986"/>
      <c r="X826" s="298"/>
      <c r="Y826" s="298"/>
      <c r="Z826" s="299"/>
      <c r="AA826" s="299"/>
      <c r="AB826" s="299"/>
      <c r="AC826" s="299"/>
      <c r="AD826" s="299"/>
      <c r="AE826" s="1984"/>
      <c r="AF826" s="379">
        <f t="shared" si="828"/>
        <v>0</v>
      </c>
      <c r="AG826" s="284">
        <f t="shared" si="829"/>
        <v>0</v>
      </c>
      <c r="AH826" s="284">
        <f t="shared" si="830"/>
        <v>3500</v>
      </c>
      <c r="AI826" s="284">
        <f t="shared" si="831"/>
        <v>0</v>
      </c>
      <c r="AJ826" s="284">
        <f t="shared" si="832"/>
        <v>0</v>
      </c>
      <c r="AK826" s="284">
        <f t="shared" si="833"/>
        <v>0</v>
      </c>
      <c r="AL826" s="284">
        <f t="shared" si="834"/>
        <v>0</v>
      </c>
      <c r="AM826" s="284">
        <f t="shared" si="835"/>
        <v>0</v>
      </c>
      <c r="AN826" s="284">
        <f t="shared" si="836"/>
        <v>0</v>
      </c>
      <c r="AO826" s="284">
        <f t="shared" si="837"/>
        <v>0</v>
      </c>
      <c r="AP826" s="284">
        <f t="shared" si="838"/>
        <v>0</v>
      </c>
      <c r="AQ826" s="377">
        <f t="shared" si="839"/>
        <v>0</v>
      </c>
      <c r="AR826" s="2066">
        <f t="shared" si="840"/>
        <v>3500</v>
      </c>
      <c r="AS826" s="1953" t="s">
        <v>994</v>
      </c>
      <c r="AT826" s="953"/>
      <c r="AU826" s="953" t="s">
        <v>3535</v>
      </c>
      <c r="AV826" s="953" t="s">
        <v>3536</v>
      </c>
      <c r="AW826" s="958">
        <v>46058</v>
      </c>
      <c r="AX826" s="953" t="s">
        <v>3537</v>
      </c>
      <c r="AY826" s="958">
        <v>46078</v>
      </c>
      <c r="AZ826" s="953"/>
      <c r="BA826" s="963" t="s">
        <v>3538</v>
      </c>
      <c r="BB826" s="1954" t="s">
        <v>995</v>
      </c>
      <c r="BC826" s="953" t="s">
        <v>3570</v>
      </c>
      <c r="BD826" s="953" t="s">
        <v>3571</v>
      </c>
      <c r="BE826" s="952" t="s">
        <v>3572</v>
      </c>
      <c r="BF826" s="958">
        <v>46079</v>
      </c>
      <c r="BG826" s="953"/>
      <c r="BH826" s="1022"/>
      <c r="BI826" s="1022"/>
      <c r="BJ826" s="952"/>
      <c r="BK826" s="1022"/>
      <c r="BL826" s="955"/>
      <c r="BM826" s="955"/>
      <c r="BN826" s="1022">
        <v>3026</v>
      </c>
      <c r="BO826" s="1048"/>
      <c r="BP826" s="1048" t="s">
        <v>3532</v>
      </c>
      <c r="BQ826" s="2145"/>
      <c r="BR826" s="2145"/>
      <c r="BS826" s="2176" t="s">
        <v>1397</v>
      </c>
      <c r="BT826" s="382" t="s">
        <v>1398</v>
      </c>
      <c r="BU826" s="382" t="s">
        <v>1399</v>
      </c>
      <c r="BV826" s="525">
        <v>46126107</v>
      </c>
      <c r="BW826" s="535">
        <v>10461261073</v>
      </c>
      <c r="BX826" s="1014">
        <v>7000</v>
      </c>
      <c r="BY826" s="958">
        <v>46082</v>
      </c>
      <c r="BZ826" s="958">
        <v>46096</v>
      </c>
      <c r="CA826" s="953"/>
      <c r="CB826" s="953"/>
      <c r="CC826" s="953"/>
      <c r="CD826" s="953"/>
      <c r="CE826" s="953"/>
      <c r="CF826" s="953"/>
      <c r="CG826" s="953"/>
      <c r="CH826" s="953"/>
      <c r="CI826" s="953"/>
      <c r="CJ826" s="953"/>
      <c r="CK826" s="953"/>
      <c r="CL826" s="953"/>
      <c r="CM826" s="953"/>
      <c r="CN826" s="953"/>
      <c r="CO826" s="953"/>
      <c r="CP826" s="953"/>
      <c r="CQ826" s="953"/>
      <c r="CR826" s="953"/>
      <c r="CS826" s="953"/>
      <c r="CT826" s="953">
        <v>15</v>
      </c>
      <c r="CU826" s="961">
        <f t="shared" si="841"/>
        <v>3500</v>
      </c>
      <c r="CV826" s="953">
        <v>15</v>
      </c>
      <c r="CW826" s="962">
        <f t="shared" si="826"/>
        <v>3500</v>
      </c>
      <c r="CX826" s="953">
        <v>15</v>
      </c>
      <c r="CY826" s="962">
        <f t="shared" si="843"/>
        <v>3500</v>
      </c>
      <c r="CZ826" s="953"/>
      <c r="DA826" s="953"/>
      <c r="DB826" s="953"/>
      <c r="DC826" s="953">
        <f t="shared" si="842"/>
        <v>0</v>
      </c>
      <c r="DD826" s="961">
        <f t="shared" si="822"/>
        <v>0</v>
      </c>
      <c r="DE826" s="953"/>
      <c r="DF826" s="962">
        <f t="shared" si="823"/>
        <v>0</v>
      </c>
      <c r="DG826" s="953"/>
      <c r="DH826" s="962">
        <f t="shared" si="824"/>
        <v>0</v>
      </c>
      <c r="DI826" s="953"/>
      <c r="DJ826" s="963"/>
      <c r="DK826" s="963"/>
      <c r="DL826" s="963"/>
      <c r="DM826" s="963"/>
      <c r="DN826" s="963"/>
      <c r="DO826" s="963"/>
      <c r="DP826" s="963"/>
      <c r="DQ826" s="963"/>
      <c r="DR826" s="963"/>
      <c r="DS826" s="963"/>
      <c r="DU826" s="2074">
        <f t="shared" ref="DU826:DU889" si="844">AR826</f>
        <v>3500</v>
      </c>
      <c r="DV826" s="2075">
        <f t="shared" si="819"/>
        <v>3500</v>
      </c>
      <c r="DW826" s="2075">
        <f t="shared" si="821"/>
        <v>3500</v>
      </c>
      <c r="DX826" s="2075">
        <f t="shared" si="792"/>
        <v>0</v>
      </c>
      <c r="DY826" s="2075">
        <f t="shared" si="793"/>
        <v>0</v>
      </c>
      <c r="EG826" s="2075"/>
    </row>
    <row r="827" spans="1:137" s="897" customFormat="1" ht="48" hidden="1" customHeight="1" x14ac:dyDescent="0.25">
      <c r="A827" s="891">
        <v>2026</v>
      </c>
      <c r="B827" s="891">
        <v>479</v>
      </c>
      <c r="C827" s="891" t="s">
        <v>58</v>
      </c>
      <c r="D827" s="891">
        <v>3000654</v>
      </c>
      <c r="E827" s="891">
        <v>5005023</v>
      </c>
      <c r="F827" s="891" t="s">
        <v>1003</v>
      </c>
      <c r="G827" s="891" t="s">
        <v>3543</v>
      </c>
      <c r="H827" s="891">
        <v>97</v>
      </c>
      <c r="I827" s="892" t="s">
        <v>992</v>
      </c>
      <c r="J827" s="893" t="s">
        <v>10</v>
      </c>
      <c r="K827" s="893" t="s">
        <v>60</v>
      </c>
      <c r="L827" s="891" t="str">
        <f t="shared" si="791"/>
        <v>2.3</v>
      </c>
      <c r="M827" s="894" t="s">
        <v>62</v>
      </c>
      <c r="N827" s="894"/>
      <c r="O827" s="891" t="s">
        <v>1396</v>
      </c>
      <c r="P827" s="891" t="s">
        <v>65</v>
      </c>
      <c r="Q827" s="895">
        <v>1</v>
      </c>
      <c r="R827" s="517">
        <v>7000</v>
      </c>
      <c r="S827" s="966"/>
      <c r="T827" s="966"/>
      <c r="U827" s="301">
        <v>15</v>
      </c>
      <c r="V827" s="301">
        <v>30</v>
      </c>
      <c r="W827" s="302"/>
      <c r="X827" s="302"/>
      <c r="Y827" s="302"/>
      <c r="Z827" s="303"/>
      <c r="AA827" s="303"/>
      <c r="AB827" s="303"/>
      <c r="AC827" s="303"/>
      <c r="AD827" s="303"/>
      <c r="AE827" s="300"/>
      <c r="AF827" s="284">
        <f t="shared" si="828"/>
        <v>0</v>
      </c>
      <c r="AG827" s="284">
        <f t="shared" si="829"/>
        <v>0</v>
      </c>
      <c r="AH827" s="284">
        <f t="shared" si="830"/>
        <v>3500</v>
      </c>
      <c r="AI827" s="284">
        <f t="shared" si="831"/>
        <v>7000</v>
      </c>
      <c r="AJ827" s="284">
        <f t="shared" si="832"/>
        <v>0</v>
      </c>
      <c r="AK827" s="284">
        <f t="shared" si="833"/>
        <v>0</v>
      </c>
      <c r="AL827" s="284">
        <f t="shared" si="834"/>
        <v>0</v>
      </c>
      <c r="AM827" s="284">
        <f t="shared" si="835"/>
        <v>0</v>
      </c>
      <c r="AN827" s="284">
        <f t="shared" si="836"/>
        <v>0</v>
      </c>
      <c r="AO827" s="284">
        <f t="shared" si="837"/>
        <v>0</v>
      </c>
      <c r="AP827" s="284">
        <f t="shared" si="838"/>
        <v>0</v>
      </c>
      <c r="AQ827" s="284">
        <f t="shared" si="839"/>
        <v>0</v>
      </c>
      <c r="AR827" s="378">
        <f t="shared" si="840"/>
        <v>10500</v>
      </c>
      <c r="AS827" s="896" t="s">
        <v>994</v>
      </c>
      <c r="AU827" s="897" t="s">
        <v>3535</v>
      </c>
      <c r="AV827" s="897" t="s">
        <v>3536</v>
      </c>
      <c r="AW827" s="940">
        <v>46058</v>
      </c>
      <c r="AX827" s="897" t="s">
        <v>3537</v>
      </c>
      <c r="AY827" s="940">
        <v>46078</v>
      </c>
      <c r="BA827" s="898" t="s">
        <v>3538</v>
      </c>
      <c r="BB827" s="899" t="s">
        <v>995</v>
      </c>
      <c r="BC827" s="897" t="s">
        <v>3545</v>
      </c>
      <c r="BD827" s="897" t="s">
        <v>3546</v>
      </c>
      <c r="BE827" s="897" t="s">
        <v>3547</v>
      </c>
      <c r="BF827" s="940">
        <v>46086</v>
      </c>
      <c r="BH827" s="687"/>
      <c r="BI827" s="687"/>
      <c r="BJ827" s="896"/>
      <c r="BK827" s="687"/>
      <c r="BL827" s="373"/>
      <c r="BM827" s="373"/>
      <c r="BN827" s="687">
        <v>5445</v>
      </c>
      <c r="BO827" s="903"/>
      <c r="BP827" s="903" t="s">
        <v>3458</v>
      </c>
      <c r="BQ827" s="903"/>
      <c r="BR827" s="903"/>
      <c r="BS827" s="336" t="s">
        <v>1397</v>
      </c>
      <c r="BT827" s="336" t="s">
        <v>1398</v>
      </c>
      <c r="BU827" s="336" t="s">
        <v>1399</v>
      </c>
      <c r="BV827" s="541">
        <v>46126107</v>
      </c>
      <c r="BW827" s="538">
        <v>10461261073</v>
      </c>
      <c r="BX827" s="906">
        <v>7000</v>
      </c>
      <c r="BY827" s="940">
        <v>46097</v>
      </c>
      <c r="BZ827" s="940">
        <v>46142</v>
      </c>
      <c r="CT827" s="897">
        <v>15</v>
      </c>
      <c r="CU827" s="909">
        <f t="shared" si="841"/>
        <v>3500</v>
      </c>
      <c r="CV827" s="897">
        <v>15</v>
      </c>
      <c r="CW827" s="633">
        <f t="shared" si="826"/>
        <v>3500</v>
      </c>
      <c r="CX827" s="897">
        <v>15</v>
      </c>
      <c r="CY827" s="633">
        <f t="shared" si="843"/>
        <v>3500</v>
      </c>
      <c r="DC827" s="897">
        <f t="shared" si="842"/>
        <v>30</v>
      </c>
      <c r="DD827" s="909">
        <f t="shared" si="822"/>
        <v>7000</v>
      </c>
      <c r="DE827" s="897">
        <v>30</v>
      </c>
      <c r="DF827" s="633">
        <f t="shared" si="823"/>
        <v>7000</v>
      </c>
      <c r="DG827" s="897">
        <v>30</v>
      </c>
      <c r="DH827" s="633">
        <f t="shared" si="824"/>
        <v>7000</v>
      </c>
      <c r="DJ827" s="898"/>
      <c r="DK827" s="898"/>
      <c r="DL827" s="898"/>
      <c r="DM827" s="898"/>
      <c r="DN827" s="898"/>
      <c r="DO827" s="898"/>
      <c r="DP827" s="898"/>
      <c r="DQ827" s="898"/>
      <c r="DR827" s="898"/>
      <c r="DS827" s="898"/>
      <c r="DU827" s="909">
        <f t="shared" si="844"/>
        <v>10500</v>
      </c>
      <c r="DV827" s="633">
        <f t="shared" si="819"/>
        <v>10500</v>
      </c>
      <c r="DW827" s="633">
        <f t="shared" si="821"/>
        <v>10500</v>
      </c>
      <c r="DX827" s="633">
        <f t="shared" si="792"/>
        <v>0</v>
      </c>
      <c r="DY827" s="633">
        <f t="shared" si="793"/>
        <v>0</v>
      </c>
      <c r="EG827" s="633"/>
    </row>
    <row r="828" spans="1:137" s="1956" customFormat="1" ht="48" hidden="1" customHeight="1" x14ac:dyDescent="0.25">
      <c r="A828" s="1980">
        <v>2026</v>
      </c>
      <c r="B828" s="947">
        <v>479</v>
      </c>
      <c r="C828" s="947" t="s">
        <v>58</v>
      </c>
      <c r="D828" s="947">
        <v>3000654</v>
      </c>
      <c r="E828" s="947">
        <v>5005023</v>
      </c>
      <c r="F828" s="947" t="s">
        <v>990</v>
      </c>
      <c r="G828" s="1980" t="s">
        <v>991</v>
      </c>
      <c r="H828" s="1980">
        <v>94</v>
      </c>
      <c r="I828" s="948" t="s">
        <v>992</v>
      </c>
      <c r="J828" s="949" t="s">
        <v>10</v>
      </c>
      <c r="K828" s="949" t="s">
        <v>60</v>
      </c>
      <c r="L828" s="947" t="str">
        <f t="shared" si="791"/>
        <v>2.3</v>
      </c>
      <c r="M828" s="1982" t="s">
        <v>62</v>
      </c>
      <c r="N828" s="950"/>
      <c r="O828" s="1980" t="s">
        <v>1400</v>
      </c>
      <c r="P828" s="1980" t="s">
        <v>65</v>
      </c>
      <c r="Q828" s="1987">
        <v>1</v>
      </c>
      <c r="R828" s="2038">
        <v>7000</v>
      </c>
      <c r="S828" s="2036"/>
      <c r="T828" s="2036"/>
      <c r="U828" s="2039">
        <v>30</v>
      </c>
      <c r="V828" s="2036"/>
      <c r="W828" s="2037"/>
      <c r="X828" s="334"/>
      <c r="Y828" s="334"/>
      <c r="Z828" s="335"/>
      <c r="AA828" s="335"/>
      <c r="AB828" s="335"/>
      <c r="AC828" s="335"/>
      <c r="AD828" s="335"/>
      <c r="AE828" s="2038"/>
      <c r="AF828" s="284">
        <f t="shared" si="828"/>
        <v>0</v>
      </c>
      <c r="AG828" s="284">
        <f t="shared" si="829"/>
        <v>0</v>
      </c>
      <c r="AH828" s="284">
        <f t="shared" si="830"/>
        <v>7000</v>
      </c>
      <c r="AI828" s="284">
        <f t="shared" si="831"/>
        <v>0</v>
      </c>
      <c r="AJ828" s="284">
        <f t="shared" si="832"/>
        <v>0</v>
      </c>
      <c r="AK828" s="284">
        <f t="shared" si="833"/>
        <v>0</v>
      </c>
      <c r="AL828" s="284">
        <f t="shared" si="834"/>
        <v>0</v>
      </c>
      <c r="AM828" s="284">
        <f t="shared" si="835"/>
        <v>0</v>
      </c>
      <c r="AN828" s="284">
        <f t="shared" si="836"/>
        <v>0</v>
      </c>
      <c r="AO828" s="284">
        <f t="shared" si="837"/>
        <v>0</v>
      </c>
      <c r="AP828" s="284">
        <f t="shared" si="838"/>
        <v>0</v>
      </c>
      <c r="AQ828" s="284">
        <f t="shared" si="839"/>
        <v>0</v>
      </c>
      <c r="AR828" s="2039">
        <f t="shared" si="840"/>
        <v>7000</v>
      </c>
      <c r="AS828" s="1953" t="s">
        <v>994</v>
      </c>
      <c r="AT828" s="953"/>
      <c r="AU828" s="953" t="s">
        <v>3535</v>
      </c>
      <c r="AV828" s="953" t="s">
        <v>3536</v>
      </c>
      <c r="AW828" s="958">
        <v>46058</v>
      </c>
      <c r="AX828" s="953" t="s">
        <v>3537</v>
      </c>
      <c r="AY828" s="958">
        <v>46078</v>
      </c>
      <c r="AZ828" s="953"/>
      <c r="BA828" s="963" t="s">
        <v>3538</v>
      </c>
      <c r="BB828" s="1954" t="s">
        <v>995</v>
      </c>
      <c r="BC828" s="953" t="s">
        <v>3570</v>
      </c>
      <c r="BD828" s="953" t="s">
        <v>3571</v>
      </c>
      <c r="BE828" s="952" t="s">
        <v>3572</v>
      </c>
      <c r="BF828" s="958">
        <v>46079</v>
      </c>
      <c r="BG828" s="953"/>
      <c r="BH828" s="1022"/>
      <c r="BI828" s="1022"/>
      <c r="BJ828" s="952"/>
      <c r="BK828" s="1022"/>
      <c r="BL828" s="1031"/>
      <c r="BM828" s="1031"/>
      <c r="BN828" s="1022">
        <v>1976</v>
      </c>
      <c r="BO828" s="1077"/>
      <c r="BP828" s="1047" t="s">
        <v>3552</v>
      </c>
      <c r="BQ828" s="2177"/>
      <c r="BR828" s="2615"/>
      <c r="BS828" s="2141" t="s">
        <v>1248</v>
      </c>
      <c r="BT828" s="347" t="s">
        <v>1401</v>
      </c>
      <c r="BU828" s="347" t="s">
        <v>1402</v>
      </c>
      <c r="BV828" s="529">
        <v>72459743</v>
      </c>
      <c r="BW828" s="530">
        <v>10724597438</v>
      </c>
      <c r="BX828" s="1018">
        <v>7000</v>
      </c>
      <c r="BY828" s="958">
        <v>46082</v>
      </c>
      <c r="BZ828" s="958">
        <v>46112</v>
      </c>
      <c r="CA828" s="953"/>
      <c r="CB828" s="953"/>
      <c r="CC828" s="953"/>
      <c r="CD828" s="953"/>
      <c r="CE828" s="953"/>
      <c r="CF828" s="953"/>
      <c r="CG828" s="953"/>
      <c r="CH828" s="953"/>
      <c r="CI828" s="953"/>
      <c r="CJ828" s="953"/>
      <c r="CK828" s="953"/>
      <c r="CL828" s="953"/>
      <c r="CM828" s="953"/>
      <c r="CN828" s="953"/>
      <c r="CO828" s="953"/>
      <c r="CP828" s="953"/>
      <c r="CQ828" s="953"/>
      <c r="CR828" s="953"/>
      <c r="CS828" s="953"/>
      <c r="CT828" s="953">
        <v>30</v>
      </c>
      <c r="CU828" s="964">
        <f t="shared" si="841"/>
        <v>7000</v>
      </c>
      <c r="CV828" s="1019">
        <v>30</v>
      </c>
      <c r="CW828" s="965">
        <f t="shared" si="826"/>
        <v>7000</v>
      </c>
      <c r="CX828" s="1019">
        <v>30</v>
      </c>
      <c r="CY828" s="965">
        <f t="shared" si="843"/>
        <v>7000</v>
      </c>
      <c r="CZ828" s="965">
        <f>CU828-CW828</f>
        <v>0</v>
      </c>
      <c r="DA828" s="953"/>
      <c r="DB828" s="953"/>
      <c r="DC828" s="953">
        <f t="shared" si="842"/>
        <v>0</v>
      </c>
      <c r="DD828" s="961">
        <f t="shared" si="822"/>
        <v>0</v>
      </c>
      <c r="DE828" s="953"/>
      <c r="DF828" s="962">
        <f t="shared" si="823"/>
        <v>0</v>
      </c>
      <c r="DG828" s="953"/>
      <c r="DH828" s="962">
        <f t="shared" si="824"/>
        <v>0</v>
      </c>
      <c r="DI828" s="953"/>
      <c r="DJ828" s="963"/>
      <c r="DK828" s="963"/>
      <c r="DL828" s="963"/>
      <c r="DM828" s="963"/>
      <c r="DN828" s="963"/>
      <c r="DO828" s="963"/>
      <c r="DP828" s="963"/>
      <c r="DQ828" s="963"/>
      <c r="DR828" s="963"/>
      <c r="DS828" s="963"/>
      <c r="DU828" s="1998">
        <f t="shared" si="844"/>
        <v>7000</v>
      </c>
      <c r="DV828" s="1999">
        <f t="shared" si="819"/>
        <v>7000</v>
      </c>
      <c r="DW828" s="1999">
        <f t="shared" si="821"/>
        <v>7000</v>
      </c>
      <c r="DX828" s="1999">
        <f t="shared" si="792"/>
        <v>0</v>
      </c>
      <c r="DY828" s="1999">
        <f t="shared" si="793"/>
        <v>0</v>
      </c>
      <c r="EG828" s="1999"/>
    </row>
    <row r="829" spans="1:137" s="2044" customFormat="1" ht="48" hidden="1" customHeight="1" x14ac:dyDescent="0.25">
      <c r="A829" s="2036">
        <v>2026</v>
      </c>
      <c r="B829" s="978">
        <v>479</v>
      </c>
      <c r="C829" s="978" t="s">
        <v>58</v>
      </c>
      <c r="D829" s="978">
        <v>3000654</v>
      </c>
      <c r="E829" s="978">
        <v>5005023</v>
      </c>
      <c r="F829" s="978" t="s">
        <v>990</v>
      </c>
      <c r="G829" s="2036" t="s">
        <v>991</v>
      </c>
      <c r="H829" s="2036">
        <v>94</v>
      </c>
      <c r="I829" s="979" t="s">
        <v>992</v>
      </c>
      <c r="J829" s="980" t="s">
        <v>10</v>
      </c>
      <c r="K829" s="980" t="s">
        <v>60</v>
      </c>
      <c r="L829" s="978" t="str">
        <f t="shared" si="791"/>
        <v>2.3</v>
      </c>
      <c r="M829" s="2076" t="s">
        <v>62</v>
      </c>
      <c r="N829" s="981"/>
      <c r="O829" s="2036" t="s">
        <v>1403</v>
      </c>
      <c r="P829" s="2036" t="s">
        <v>65</v>
      </c>
      <c r="Q829" s="2077">
        <v>1</v>
      </c>
      <c r="R829" s="2065">
        <v>7000</v>
      </c>
      <c r="S829" s="1979"/>
      <c r="T829" s="1979"/>
      <c r="U829" s="1985">
        <v>15</v>
      </c>
      <c r="V829" s="1979"/>
      <c r="W829" s="1986"/>
      <c r="X829" s="298"/>
      <c r="Y829" s="298"/>
      <c r="Z829" s="299"/>
      <c r="AA829" s="299"/>
      <c r="AB829" s="299"/>
      <c r="AC829" s="299"/>
      <c r="AD829" s="299"/>
      <c r="AE829" s="1984"/>
      <c r="AF829" s="379">
        <f t="shared" si="828"/>
        <v>0</v>
      </c>
      <c r="AG829" s="284">
        <f t="shared" si="829"/>
        <v>0</v>
      </c>
      <c r="AH829" s="284">
        <f t="shared" si="830"/>
        <v>3500</v>
      </c>
      <c r="AI829" s="284">
        <f t="shared" si="831"/>
        <v>0</v>
      </c>
      <c r="AJ829" s="284">
        <f t="shared" si="832"/>
        <v>0</v>
      </c>
      <c r="AK829" s="284">
        <f t="shared" si="833"/>
        <v>0</v>
      </c>
      <c r="AL829" s="284">
        <f t="shared" si="834"/>
        <v>0</v>
      </c>
      <c r="AM829" s="284">
        <f t="shared" si="835"/>
        <v>0</v>
      </c>
      <c r="AN829" s="284">
        <f t="shared" si="836"/>
        <v>0</v>
      </c>
      <c r="AO829" s="284">
        <f t="shared" si="837"/>
        <v>0</v>
      </c>
      <c r="AP829" s="284">
        <f t="shared" si="838"/>
        <v>0</v>
      </c>
      <c r="AQ829" s="377">
        <f t="shared" si="839"/>
        <v>0</v>
      </c>
      <c r="AR829" s="2066">
        <f t="shared" si="840"/>
        <v>3500</v>
      </c>
      <c r="AS829" s="2040" t="s">
        <v>994</v>
      </c>
      <c r="AT829" s="984"/>
      <c r="AU829" s="984" t="s">
        <v>3535</v>
      </c>
      <c r="AV829" s="984" t="s">
        <v>3536</v>
      </c>
      <c r="AW829" s="997">
        <v>46058</v>
      </c>
      <c r="AX829" s="984" t="s">
        <v>3537</v>
      </c>
      <c r="AY829" s="997">
        <v>46078</v>
      </c>
      <c r="AZ829" s="984"/>
      <c r="BA829" s="989" t="s">
        <v>3538</v>
      </c>
      <c r="BB829" s="2041" t="s">
        <v>995</v>
      </c>
      <c r="BC829" s="984" t="s">
        <v>3570</v>
      </c>
      <c r="BD829" s="984" t="s">
        <v>3571</v>
      </c>
      <c r="BE829" s="983" t="s">
        <v>3572</v>
      </c>
      <c r="BF829" s="997">
        <v>46079</v>
      </c>
      <c r="BG829" s="984"/>
      <c r="BH829" s="698"/>
      <c r="BI829" s="698"/>
      <c r="BJ829" s="983"/>
      <c r="BK829" s="698"/>
      <c r="BL829" s="985"/>
      <c r="BM829" s="985"/>
      <c r="BN829" s="698">
        <v>3027</v>
      </c>
      <c r="BO829" s="1000"/>
      <c r="BP829" s="1000" t="s">
        <v>3532</v>
      </c>
      <c r="BQ829" s="2144"/>
      <c r="BR829" s="2144"/>
      <c r="BS829" s="2078" t="s">
        <v>1404</v>
      </c>
      <c r="BT829" s="381" t="s">
        <v>1405</v>
      </c>
      <c r="BU829" s="381" t="s">
        <v>1406</v>
      </c>
      <c r="BV829" s="525">
        <v>46875253</v>
      </c>
      <c r="BW829" s="535">
        <v>10468752536</v>
      </c>
      <c r="BX829" s="1003">
        <v>7000</v>
      </c>
      <c r="BY829" s="997">
        <v>46082</v>
      </c>
      <c r="BZ829" s="997">
        <v>46096</v>
      </c>
      <c r="CA829" s="984"/>
      <c r="CB829" s="984"/>
      <c r="CC829" s="984"/>
      <c r="CD829" s="984"/>
      <c r="CE829" s="984"/>
      <c r="CF829" s="984"/>
      <c r="CG829" s="984"/>
      <c r="CH829" s="984"/>
      <c r="CI829" s="984"/>
      <c r="CJ829" s="984"/>
      <c r="CK829" s="984"/>
      <c r="CL829" s="984"/>
      <c r="CM829" s="984"/>
      <c r="CN829" s="984"/>
      <c r="CO829" s="984"/>
      <c r="CP829" s="984"/>
      <c r="CQ829" s="984"/>
      <c r="CR829" s="984"/>
      <c r="CS829" s="984"/>
      <c r="CT829" s="984">
        <v>15</v>
      </c>
      <c r="CU829" s="987">
        <f t="shared" si="841"/>
        <v>3500</v>
      </c>
      <c r="CV829" s="984">
        <v>15</v>
      </c>
      <c r="CW829" s="988">
        <f t="shared" si="826"/>
        <v>3500</v>
      </c>
      <c r="CX829" s="984">
        <v>15</v>
      </c>
      <c r="CY829" s="988">
        <f t="shared" si="843"/>
        <v>3500</v>
      </c>
      <c r="CZ829" s="988">
        <f>CU829-CW829</f>
        <v>0</v>
      </c>
      <c r="DA829" s="988">
        <f>CU829-CY829</f>
        <v>0</v>
      </c>
      <c r="DB829" s="984"/>
      <c r="DC829" s="984">
        <f t="shared" si="842"/>
        <v>0</v>
      </c>
      <c r="DD829" s="987">
        <f t="shared" si="822"/>
        <v>0</v>
      </c>
      <c r="DE829" s="984"/>
      <c r="DF829" s="988">
        <f t="shared" si="823"/>
        <v>0</v>
      </c>
      <c r="DG829" s="984"/>
      <c r="DH829" s="988">
        <f t="shared" si="824"/>
        <v>0</v>
      </c>
      <c r="DI829" s="984"/>
      <c r="DJ829" s="989"/>
      <c r="DK829" s="989"/>
      <c r="DL829" s="989"/>
      <c r="DM829" s="989"/>
      <c r="DN829" s="989"/>
      <c r="DO829" s="989"/>
      <c r="DP829" s="989"/>
      <c r="DQ829" s="989"/>
      <c r="DR829" s="989"/>
      <c r="DS829" s="989"/>
      <c r="DU829" s="2079">
        <f t="shared" si="844"/>
        <v>3500</v>
      </c>
      <c r="DV829" s="2080">
        <f t="shared" si="819"/>
        <v>3500</v>
      </c>
      <c r="DW829" s="2080">
        <f t="shared" si="821"/>
        <v>3500</v>
      </c>
      <c r="DX829" s="2080">
        <f t="shared" si="792"/>
        <v>0</v>
      </c>
      <c r="DY829" s="2080">
        <f t="shared" si="793"/>
        <v>0</v>
      </c>
      <c r="EG829" s="2080"/>
    </row>
    <row r="830" spans="1:137" s="897" customFormat="1" ht="48" hidden="1" customHeight="1" x14ac:dyDescent="0.25">
      <c r="A830" s="891">
        <v>2026</v>
      </c>
      <c r="B830" s="891">
        <v>479</v>
      </c>
      <c r="C830" s="891" t="s">
        <v>58</v>
      </c>
      <c r="D830" s="891">
        <v>3000654</v>
      </c>
      <c r="E830" s="891">
        <v>5005023</v>
      </c>
      <c r="F830" s="891" t="s">
        <v>1003</v>
      </c>
      <c r="G830" s="891" t="s">
        <v>3543</v>
      </c>
      <c r="H830" s="891">
        <v>97</v>
      </c>
      <c r="I830" s="892" t="s">
        <v>992</v>
      </c>
      <c r="J830" s="893" t="s">
        <v>10</v>
      </c>
      <c r="K830" s="893" t="s">
        <v>60</v>
      </c>
      <c r="L830" s="891" t="str">
        <f t="shared" si="791"/>
        <v>2.3</v>
      </c>
      <c r="M830" s="894" t="s">
        <v>62</v>
      </c>
      <c r="N830" s="894"/>
      <c r="O830" s="891" t="s">
        <v>1403</v>
      </c>
      <c r="P830" s="891" t="s">
        <v>65</v>
      </c>
      <c r="Q830" s="895">
        <v>1</v>
      </c>
      <c r="R830" s="518">
        <v>7000</v>
      </c>
      <c r="S830" s="947"/>
      <c r="T830" s="947"/>
      <c r="U830" s="363">
        <v>15</v>
      </c>
      <c r="V830" s="363">
        <v>30</v>
      </c>
      <c r="W830" s="361"/>
      <c r="X830" s="361"/>
      <c r="Y830" s="361"/>
      <c r="Z830" s="362"/>
      <c r="AA830" s="362"/>
      <c r="AB830" s="362"/>
      <c r="AC830" s="362"/>
      <c r="AD830" s="362"/>
      <c r="AE830" s="360"/>
      <c r="AF830" s="284">
        <f t="shared" si="828"/>
        <v>0</v>
      </c>
      <c r="AG830" s="284">
        <f t="shared" si="829"/>
        <v>0</v>
      </c>
      <c r="AH830" s="284">
        <f t="shared" si="830"/>
        <v>3500</v>
      </c>
      <c r="AI830" s="284">
        <f t="shared" si="831"/>
        <v>7000</v>
      </c>
      <c r="AJ830" s="284">
        <f t="shared" si="832"/>
        <v>0</v>
      </c>
      <c r="AK830" s="284">
        <f t="shared" si="833"/>
        <v>0</v>
      </c>
      <c r="AL830" s="284">
        <f t="shared" si="834"/>
        <v>0</v>
      </c>
      <c r="AM830" s="284">
        <f t="shared" si="835"/>
        <v>0</v>
      </c>
      <c r="AN830" s="284">
        <f t="shared" si="836"/>
        <v>0</v>
      </c>
      <c r="AO830" s="284">
        <f t="shared" si="837"/>
        <v>0</v>
      </c>
      <c r="AP830" s="284">
        <f t="shared" si="838"/>
        <v>0</v>
      </c>
      <c r="AQ830" s="284">
        <f t="shared" si="839"/>
        <v>0</v>
      </c>
      <c r="AR830" s="1058">
        <f t="shared" si="840"/>
        <v>10500</v>
      </c>
      <c r="AS830" s="896" t="s">
        <v>994</v>
      </c>
      <c r="AU830" s="897" t="s">
        <v>3535</v>
      </c>
      <c r="AV830" s="897" t="s">
        <v>3536</v>
      </c>
      <c r="AW830" s="940">
        <v>46058</v>
      </c>
      <c r="AX830" s="897" t="s">
        <v>3537</v>
      </c>
      <c r="AY830" s="940">
        <v>46078</v>
      </c>
      <c r="BA830" s="898" t="s">
        <v>3538</v>
      </c>
      <c r="BB830" s="899" t="s">
        <v>995</v>
      </c>
      <c r="BC830" s="897" t="s">
        <v>3545</v>
      </c>
      <c r="BD830" s="897" t="s">
        <v>3546</v>
      </c>
      <c r="BE830" s="897" t="s">
        <v>3547</v>
      </c>
      <c r="BF830" s="940">
        <v>46086</v>
      </c>
      <c r="BH830" s="687"/>
      <c r="BI830" s="687"/>
      <c r="BJ830" s="896"/>
      <c r="BK830" s="687"/>
      <c r="BL830" s="373"/>
      <c r="BM830" s="373"/>
      <c r="BN830" s="687">
        <v>5446</v>
      </c>
      <c r="BO830" s="829"/>
      <c r="BP830" s="903" t="s">
        <v>3458</v>
      </c>
      <c r="BQ830" s="829"/>
      <c r="BR830" s="829"/>
      <c r="BS830" s="336" t="s">
        <v>1404</v>
      </c>
      <c r="BT830" s="336" t="s">
        <v>1405</v>
      </c>
      <c r="BU830" s="336" t="s">
        <v>1406</v>
      </c>
      <c r="BV830" s="542">
        <v>46875253</v>
      </c>
      <c r="BW830" s="540">
        <v>10468752536</v>
      </c>
      <c r="BX830" s="906">
        <v>7000</v>
      </c>
      <c r="BY830" s="940">
        <v>46097</v>
      </c>
      <c r="BZ830" s="940">
        <v>46142</v>
      </c>
      <c r="CT830" s="897">
        <v>15</v>
      </c>
      <c r="CU830" s="909">
        <f t="shared" si="841"/>
        <v>3500</v>
      </c>
      <c r="CV830" s="897">
        <v>15</v>
      </c>
      <c r="CW830" s="633">
        <f t="shared" si="826"/>
        <v>3500</v>
      </c>
      <c r="CX830" s="897">
        <v>15</v>
      </c>
      <c r="CY830" s="633">
        <f t="shared" si="843"/>
        <v>3500</v>
      </c>
      <c r="CZ830" s="633">
        <f>CU830-CW830</f>
        <v>0</v>
      </c>
      <c r="DA830" s="633">
        <f>CU830-CY830</f>
        <v>0</v>
      </c>
      <c r="DC830" s="897">
        <f t="shared" si="842"/>
        <v>30</v>
      </c>
      <c r="DD830" s="909">
        <f t="shared" si="822"/>
        <v>7000</v>
      </c>
      <c r="DE830" s="897">
        <v>30</v>
      </c>
      <c r="DF830" s="633">
        <f t="shared" si="823"/>
        <v>7000</v>
      </c>
      <c r="DG830" s="897">
        <v>30</v>
      </c>
      <c r="DH830" s="633">
        <f t="shared" si="824"/>
        <v>7000</v>
      </c>
      <c r="DJ830" s="898"/>
      <c r="DK830" s="898"/>
      <c r="DL830" s="898"/>
      <c r="DM830" s="898"/>
      <c r="DN830" s="898"/>
      <c r="DO830" s="898"/>
      <c r="DP830" s="898"/>
      <c r="DQ830" s="898"/>
      <c r="DR830" s="898"/>
      <c r="DS830" s="898"/>
      <c r="DU830" s="909">
        <f t="shared" si="844"/>
        <v>10500</v>
      </c>
      <c r="DV830" s="633">
        <f t="shared" si="819"/>
        <v>10500</v>
      </c>
      <c r="DW830" s="633">
        <f t="shared" si="821"/>
        <v>10500</v>
      </c>
      <c r="DX830" s="633">
        <f t="shared" si="792"/>
        <v>0</v>
      </c>
      <c r="DY830" s="633">
        <f t="shared" si="793"/>
        <v>0</v>
      </c>
      <c r="EG830" s="633"/>
    </row>
    <row r="831" spans="1:137" s="1956" customFormat="1" ht="48" hidden="1" customHeight="1" x14ac:dyDescent="0.25">
      <c r="A831" s="1980">
        <v>2026</v>
      </c>
      <c r="B831" s="947">
        <v>479</v>
      </c>
      <c r="C831" s="947" t="s">
        <v>58</v>
      </c>
      <c r="D831" s="947">
        <v>3000654</v>
      </c>
      <c r="E831" s="947">
        <v>5005023</v>
      </c>
      <c r="F831" s="947" t="s">
        <v>990</v>
      </c>
      <c r="G831" s="1980" t="s">
        <v>991</v>
      </c>
      <c r="H831" s="1980">
        <v>94</v>
      </c>
      <c r="I831" s="948" t="s">
        <v>992</v>
      </c>
      <c r="J831" s="949" t="s">
        <v>10</v>
      </c>
      <c r="K831" s="949" t="s">
        <v>60</v>
      </c>
      <c r="L831" s="947" t="str">
        <f t="shared" ref="L831:L894" si="845">+MID(M831,1,3)</f>
        <v>2.3</v>
      </c>
      <c r="M831" s="1982" t="s">
        <v>62</v>
      </c>
      <c r="N831" s="950"/>
      <c r="O831" s="1980" t="s">
        <v>1407</v>
      </c>
      <c r="P831" s="1980" t="s">
        <v>65</v>
      </c>
      <c r="Q831" s="1987">
        <v>1</v>
      </c>
      <c r="R831" s="2065">
        <v>7000</v>
      </c>
      <c r="S831" s="1979"/>
      <c r="T831" s="1979"/>
      <c r="U831" s="1985">
        <v>15</v>
      </c>
      <c r="V831" s="1979"/>
      <c r="W831" s="1986"/>
      <c r="X831" s="298"/>
      <c r="Y831" s="298"/>
      <c r="Z831" s="299"/>
      <c r="AA831" s="299"/>
      <c r="AB831" s="299"/>
      <c r="AC831" s="299"/>
      <c r="AD831" s="299"/>
      <c r="AE831" s="1984"/>
      <c r="AF831" s="379">
        <f t="shared" si="828"/>
        <v>0</v>
      </c>
      <c r="AG831" s="284">
        <f t="shared" si="829"/>
        <v>0</v>
      </c>
      <c r="AH831" s="284">
        <f t="shared" si="830"/>
        <v>3500</v>
      </c>
      <c r="AI831" s="284">
        <f t="shared" si="831"/>
        <v>0</v>
      </c>
      <c r="AJ831" s="284">
        <f t="shared" si="832"/>
        <v>0</v>
      </c>
      <c r="AK831" s="284">
        <f t="shared" si="833"/>
        <v>0</v>
      </c>
      <c r="AL831" s="284">
        <f t="shared" si="834"/>
        <v>0</v>
      </c>
      <c r="AM831" s="284">
        <f t="shared" si="835"/>
        <v>0</v>
      </c>
      <c r="AN831" s="284">
        <f t="shared" si="836"/>
        <v>0</v>
      </c>
      <c r="AO831" s="284">
        <f t="shared" si="837"/>
        <v>0</v>
      </c>
      <c r="AP831" s="284">
        <f t="shared" si="838"/>
        <v>0</v>
      </c>
      <c r="AQ831" s="377">
        <f t="shared" si="839"/>
        <v>0</v>
      </c>
      <c r="AR831" s="2066">
        <f t="shared" si="840"/>
        <v>3500</v>
      </c>
      <c r="AS831" s="1953" t="s">
        <v>994</v>
      </c>
      <c r="AT831" s="953"/>
      <c r="AU831" s="953" t="s">
        <v>3535</v>
      </c>
      <c r="AV831" s="953" t="s">
        <v>3536</v>
      </c>
      <c r="AW831" s="958">
        <v>46058</v>
      </c>
      <c r="AX831" s="953" t="s">
        <v>3537</v>
      </c>
      <c r="AY831" s="958">
        <v>46078</v>
      </c>
      <c r="AZ831" s="953"/>
      <c r="BA831" s="963" t="s">
        <v>3538</v>
      </c>
      <c r="BB831" s="1954" t="s">
        <v>995</v>
      </c>
      <c r="BC831" s="953" t="s">
        <v>3570</v>
      </c>
      <c r="BD831" s="953" t="s">
        <v>3571</v>
      </c>
      <c r="BE831" s="952" t="s">
        <v>3572</v>
      </c>
      <c r="BF831" s="958">
        <v>46079</v>
      </c>
      <c r="BG831" s="953"/>
      <c r="BH831" s="1022"/>
      <c r="BI831" s="1022"/>
      <c r="BJ831" s="952"/>
      <c r="BK831" s="1022"/>
      <c r="BL831" s="955"/>
      <c r="BM831" s="955"/>
      <c r="BN831" s="1022">
        <v>3028</v>
      </c>
      <c r="BO831" s="1048"/>
      <c r="BP831" s="1048" t="s">
        <v>3532</v>
      </c>
      <c r="BQ831" s="2145"/>
      <c r="BR831" s="2145"/>
      <c r="BS831" s="2176" t="s">
        <v>1408</v>
      </c>
      <c r="BT831" s="382" t="s">
        <v>1409</v>
      </c>
      <c r="BU831" s="382" t="s">
        <v>1410</v>
      </c>
      <c r="BV831" s="525" t="s">
        <v>1411</v>
      </c>
      <c r="BW831" s="535">
        <v>10459621097</v>
      </c>
      <c r="BX831" s="1014">
        <v>7000</v>
      </c>
      <c r="BY831" s="958">
        <v>46082</v>
      </c>
      <c r="BZ831" s="958">
        <v>46096</v>
      </c>
      <c r="CA831" s="953"/>
      <c r="CB831" s="953"/>
      <c r="CC831" s="953"/>
      <c r="CD831" s="953"/>
      <c r="CE831" s="953"/>
      <c r="CF831" s="953"/>
      <c r="CG831" s="953"/>
      <c r="CH831" s="953"/>
      <c r="CI831" s="953"/>
      <c r="CJ831" s="953"/>
      <c r="CK831" s="953"/>
      <c r="CL831" s="953"/>
      <c r="CM831" s="953"/>
      <c r="CN831" s="953"/>
      <c r="CO831" s="953"/>
      <c r="CP831" s="953"/>
      <c r="CQ831" s="953"/>
      <c r="CR831" s="953"/>
      <c r="CS831" s="953"/>
      <c r="CT831" s="953">
        <v>15</v>
      </c>
      <c r="CU831" s="961">
        <f t="shared" si="841"/>
        <v>3500</v>
      </c>
      <c r="CV831" s="953">
        <v>15</v>
      </c>
      <c r="CW831" s="962">
        <f t="shared" si="826"/>
        <v>3500</v>
      </c>
      <c r="CX831" s="953">
        <v>15</v>
      </c>
      <c r="CY831" s="962">
        <f t="shared" si="843"/>
        <v>3500</v>
      </c>
      <c r="CZ831" s="953"/>
      <c r="DA831" s="953"/>
      <c r="DB831" s="953"/>
      <c r="DC831" s="953">
        <f t="shared" si="842"/>
        <v>0</v>
      </c>
      <c r="DD831" s="961">
        <f t="shared" si="822"/>
        <v>0</v>
      </c>
      <c r="DE831" s="953"/>
      <c r="DF831" s="962">
        <f t="shared" si="823"/>
        <v>0</v>
      </c>
      <c r="DG831" s="953"/>
      <c r="DH831" s="962">
        <f t="shared" si="824"/>
        <v>0</v>
      </c>
      <c r="DI831" s="953"/>
      <c r="DJ831" s="963"/>
      <c r="DK831" s="963"/>
      <c r="DL831" s="963"/>
      <c r="DM831" s="963"/>
      <c r="DN831" s="963"/>
      <c r="DO831" s="963"/>
      <c r="DP831" s="963"/>
      <c r="DQ831" s="963"/>
      <c r="DR831" s="963"/>
      <c r="DS831" s="963"/>
      <c r="DU831" s="2074">
        <f t="shared" si="844"/>
        <v>3500</v>
      </c>
      <c r="DV831" s="2075">
        <f t="shared" si="819"/>
        <v>3500</v>
      </c>
      <c r="DW831" s="2075">
        <f t="shared" si="821"/>
        <v>3500</v>
      </c>
      <c r="DX831" s="2075">
        <f t="shared" ref="DX831:DX894" si="846">DU831-DV831</f>
        <v>0</v>
      </c>
      <c r="DY831" s="2075">
        <f t="shared" ref="DY831:DY894" si="847">DU831-DW831</f>
        <v>0</v>
      </c>
      <c r="EG831" s="2075"/>
    </row>
    <row r="832" spans="1:137" s="897" customFormat="1" ht="48" hidden="1" customHeight="1" x14ac:dyDescent="0.25">
      <c r="A832" s="891">
        <v>2026</v>
      </c>
      <c r="B832" s="891">
        <v>479</v>
      </c>
      <c r="C832" s="891" t="s">
        <v>58</v>
      </c>
      <c r="D832" s="891">
        <v>3000654</v>
      </c>
      <c r="E832" s="891">
        <v>5005023</v>
      </c>
      <c r="F832" s="891" t="s">
        <v>1003</v>
      </c>
      <c r="G832" s="891" t="s">
        <v>3543</v>
      </c>
      <c r="H832" s="891">
        <v>97</v>
      </c>
      <c r="I832" s="892" t="s">
        <v>992</v>
      </c>
      <c r="J832" s="893" t="s">
        <v>10</v>
      </c>
      <c r="K832" s="893" t="s">
        <v>60</v>
      </c>
      <c r="L832" s="891" t="str">
        <f t="shared" si="845"/>
        <v>2.3</v>
      </c>
      <c r="M832" s="894" t="s">
        <v>62</v>
      </c>
      <c r="N832" s="894"/>
      <c r="O832" s="891" t="s">
        <v>1407</v>
      </c>
      <c r="P832" s="891" t="s">
        <v>65</v>
      </c>
      <c r="Q832" s="895">
        <v>1</v>
      </c>
      <c r="R832" s="517">
        <v>7000</v>
      </c>
      <c r="S832" s="966"/>
      <c r="T832" s="966"/>
      <c r="U832" s="301">
        <v>15</v>
      </c>
      <c r="V832" s="301">
        <v>30</v>
      </c>
      <c r="W832" s="302"/>
      <c r="X832" s="302"/>
      <c r="Y832" s="302"/>
      <c r="Z832" s="303"/>
      <c r="AA832" s="303"/>
      <c r="AB832" s="303"/>
      <c r="AC832" s="303"/>
      <c r="AD832" s="303"/>
      <c r="AE832" s="300"/>
      <c r="AF832" s="284">
        <f t="shared" si="828"/>
        <v>0</v>
      </c>
      <c r="AG832" s="284">
        <f t="shared" si="829"/>
        <v>0</v>
      </c>
      <c r="AH832" s="284">
        <f t="shared" si="830"/>
        <v>3500</v>
      </c>
      <c r="AI832" s="284">
        <f t="shared" si="831"/>
        <v>7000</v>
      </c>
      <c r="AJ832" s="284">
        <f t="shared" si="832"/>
        <v>0</v>
      </c>
      <c r="AK832" s="284">
        <f t="shared" si="833"/>
        <v>0</v>
      </c>
      <c r="AL832" s="284">
        <f t="shared" si="834"/>
        <v>0</v>
      </c>
      <c r="AM832" s="284">
        <f t="shared" si="835"/>
        <v>0</v>
      </c>
      <c r="AN832" s="284">
        <f t="shared" si="836"/>
        <v>0</v>
      </c>
      <c r="AO832" s="284">
        <f t="shared" si="837"/>
        <v>0</v>
      </c>
      <c r="AP832" s="284">
        <f t="shared" si="838"/>
        <v>0</v>
      </c>
      <c r="AQ832" s="284">
        <f t="shared" si="839"/>
        <v>0</v>
      </c>
      <c r="AR832" s="378">
        <f t="shared" si="840"/>
        <v>10500</v>
      </c>
      <c r="AS832" s="896" t="s">
        <v>994</v>
      </c>
      <c r="AU832" s="897" t="s">
        <v>3535</v>
      </c>
      <c r="AV832" s="897" t="s">
        <v>3536</v>
      </c>
      <c r="AW832" s="940">
        <v>46058</v>
      </c>
      <c r="AX832" s="897" t="s">
        <v>3537</v>
      </c>
      <c r="AY832" s="940">
        <v>46078</v>
      </c>
      <c r="BA832" s="898" t="s">
        <v>3538</v>
      </c>
      <c r="BB832" s="899" t="s">
        <v>995</v>
      </c>
      <c r="BC832" s="897" t="s">
        <v>3545</v>
      </c>
      <c r="BD832" s="897" t="s">
        <v>3546</v>
      </c>
      <c r="BE832" s="897" t="s">
        <v>3547</v>
      </c>
      <c r="BF832" s="940">
        <v>46086</v>
      </c>
      <c r="BH832" s="687"/>
      <c r="BI832" s="687"/>
      <c r="BJ832" s="896"/>
      <c r="BK832" s="687"/>
      <c r="BL832" s="373"/>
      <c r="BM832" s="373"/>
      <c r="BN832" s="687">
        <v>5447</v>
      </c>
      <c r="BO832" s="829"/>
      <c r="BP832" s="903" t="s">
        <v>3458</v>
      </c>
      <c r="BQ832" s="829"/>
      <c r="BR832" s="829"/>
      <c r="BS832" s="336" t="s">
        <v>1408</v>
      </c>
      <c r="BT832" s="336" t="s">
        <v>1409</v>
      </c>
      <c r="BU832" s="336" t="s">
        <v>1410</v>
      </c>
      <c r="BV832" s="541" t="s">
        <v>1411</v>
      </c>
      <c r="BW832" s="538">
        <v>10459621097</v>
      </c>
      <c r="BX832" s="906">
        <v>7000</v>
      </c>
      <c r="BY832" s="940">
        <v>46097</v>
      </c>
      <c r="BZ832" s="940">
        <v>46142</v>
      </c>
      <c r="CT832" s="897">
        <v>15</v>
      </c>
      <c r="CU832" s="909">
        <f t="shared" si="841"/>
        <v>3500</v>
      </c>
      <c r="CV832" s="897">
        <v>15</v>
      </c>
      <c r="CW832" s="633">
        <f t="shared" si="826"/>
        <v>3500</v>
      </c>
      <c r="CX832" s="897">
        <v>15</v>
      </c>
      <c r="CY832" s="633">
        <f t="shared" si="843"/>
        <v>3500</v>
      </c>
      <c r="DC832" s="897">
        <f t="shared" si="842"/>
        <v>30</v>
      </c>
      <c r="DD832" s="909">
        <f t="shared" ref="DD832:DD863" si="848">AI832</f>
        <v>7000</v>
      </c>
      <c r="DE832" s="897">
        <v>30</v>
      </c>
      <c r="DF832" s="633">
        <f t="shared" ref="DF832:DF863" si="849">(R832/30*DE832)*Q832</f>
        <v>7000</v>
      </c>
      <c r="DG832" s="897">
        <v>30</v>
      </c>
      <c r="DH832" s="633">
        <f t="shared" ref="DH832:DH863" si="850">(R832/30*DG832)*Q832</f>
        <v>7000</v>
      </c>
      <c r="DJ832" s="898"/>
      <c r="DK832" s="898"/>
      <c r="DL832" s="898"/>
      <c r="DM832" s="898"/>
      <c r="DN832" s="898"/>
      <c r="DO832" s="898"/>
      <c r="DP832" s="898"/>
      <c r="DQ832" s="898"/>
      <c r="DR832" s="898"/>
      <c r="DS832" s="898"/>
      <c r="DU832" s="909">
        <f t="shared" si="844"/>
        <v>10500</v>
      </c>
      <c r="DV832" s="633">
        <f t="shared" si="819"/>
        <v>10500</v>
      </c>
      <c r="DW832" s="633">
        <f t="shared" si="821"/>
        <v>10500</v>
      </c>
      <c r="DX832" s="633">
        <f t="shared" si="846"/>
        <v>0</v>
      </c>
      <c r="DY832" s="633">
        <f t="shared" si="847"/>
        <v>0</v>
      </c>
      <c r="EG832" s="633"/>
    </row>
    <row r="833" spans="1:137" s="972" customFormat="1" ht="48" hidden="1" customHeight="1" x14ac:dyDescent="0.25">
      <c r="A833" s="966">
        <v>2026</v>
      </c>
      <c r="B833" s="966">
        <v>479</v>
      </c>
      <c r="C833" s="966" t="s">
        <v>58</v>
      </c>
      <c r="D833" s="966">
        <v>3000654</v>
      </c>
      <c r="E833" s="966">
        <v>5005023</v>
      </c>
      <c r="F833" s="966" t="s">
        <v>1003</v>
      </c>
      <c r="G833" s="966" t="s">
        <v>3543</v>
      </c>
      <c r="H833" s="966">
        <v>97</v>
      </c>
      <c r="I833" s="967" t="s">
        <v>992</v>
      </c>
      <c r="J833" s="968" t="s">
        <v>10</v>
      </c>
      <c r="K833" s="968" t="s">
        <v>60</v>
      </c>
      <c r="L833" s="966" t="str">
        <f t="shared" si="845"/>
        <v>2.3</v>
      </c>
      <c r="M833" s="969" t="s">
        <v>62</v>
      </c>
      <c r="N833" s="969"/>
      <c r="O833" s="1078" t="s">
        <v>1412</v>
      </c>
      <c r="P833" s="966" t="s">
        <v>65</v>
      </c>
      <c r="Q833" s="970">
        <v>1</v>
      </c>
      <c r="R833" s="297">
        <v>7000</v>
      </c>
      <c r="S833" s="891"/>
      <c r="T833" s="891"/>
      <c r="U833" s="284">
        <v>30</v>
      </c>
      <c r="V833" s="284">
        <v>30</v>
      </c>
      <c r="W833" s="298"/>
      <c r="X833" s="298"/>
      <c r="Y833" s="298"/>
      <c r="Z833" s="299"/>
      <c r="AA833" s="299"/>
      <c r="AB833" s="299"/>
      <c r="AC833" s="299"/>
      <c r="AD833" s="299"/>
      <c r="AE833" s="297"/>
      <c r="AF833" s="284">
        <f t="shared" si="828"/>
        <v>0</v>
      </c>
      <c r="AG833" s="284">
        <f t="shared" si="829"/>
        <v>0</v>
      </c>
      <c r="AH833" s="284">
        <f t="shared" si="830"/>
        <v>7000</v>
      </c>
      <c r="AI833" s="284">
        <f t="shared" si="831"/>
        <v>7000</v>
      </c>
      <c r="AJ833" s="284">
        <f t="shared" si="832"/>
        <v>0</v>
      </c>
      <c r="AK833" s="284">
        <f t="shared" si="833"/>
        <v>0</v>
      </c>
      <c r="AL833" s="284">
        <f t="shared" si="834"/>
        <v>0</v>
      </c>
      <c r="AM833" s="284">
        <f t="shared" si="835"/>
        <v>0</v>
      </c>
      <c r="AN833" s="284">
        <f t="shared" si="836"/>
        <v>0</v>
      </c>
      <c r="AO833" s="284">
        <f t="shared" si="837"/>
        <v>0</v>
      </c>
      <c r="AP833" s="284">
        <f t="shared" si="838"/>
        <v>0</v>
      </c>
      <c r="AQ833" s="284">
        <f t="shared" si="839"/>
        <v>0</v>
      </c>
      <c r="AR833" s="284"/>
      <c r="AS833" s="971" t="s">
        <v>994</v>
      </c>
      <c r="AU833" s="972" t="s">
        <v>3535</v>
      </c>
      <c r="AV833" s="972" t="s">
        <v>3536</v>
      </c>
      <c r="AW833" s="1008">
        <v>46058</v>
      </c>
      <c r="AX833" s="972" t="s">
        <v>3537</v>
      </c>
      <c r="AY833" s="1008">
        <v>46078</v>
      </c>
      <c r="BA833" s="972" t="s">
        <v>3538</v>
      </c>
      <c r="BB833" s="662" t="s">
        <v>1018</v>
      </c>
      <c r="BC833" s="972" t="s">
        <v>3548</v>
      </c>
      <c r="BH833" s="694"/>
      <c r="BI833" s="694"/>
      <c r="BJ833" s="971"/>
      <c r="BK833" s="694"/>
      <c r="BL833" s="973"/>
      <c r="BM833" s="955"/>
      <c r="BN833" s="1022"/>
      <c r="BO833" s="974"/>
      <c r="BP833" s="974"/>
      <c r="BQ833" s="974"/>
      <c r="BR833" s="974"/>
      <c r="BV833" s="928"/>
      <c r="BW833" s="928"/>
      <c r="CU833" s="1043"/>
      <c r="CW833" s="1043"/>
      <c r="CY833" s="1043"/>
      <c r="DC833" s="972">
        <f t="shared" si="842"/>
        <v>30</v>
      </c>
      <c r="DD833" s="975">
        <f t="shared" si="848"/>
        <v>7000</v>
      </c>
      <c r="DF833" s="976">
        <f t="shared" si="849"/>
        <v>0</v>
      </c>
      <c r="DH833" s="976">
        <f t="shared" si="850"/>
        <v>0</v>
      </c>
      <c r="DJ833" s="977"/>
      <c r="DK833" s="977"/>
      <c r="DL833" s="977"/>
      <c r="DM833" s="977"/>
      <c r="DN833" s="977"/>
      <c r="DO833" s="977"/>
      <c r="DP833" s="977"/>
      <c r="DQ833" s="977"/>
      <c r="DR833" s="977"/>
      <c r="DS833" s="977"/>
      <c r="DU833" s="922">
        <f t="shared" si="844"/>
        <v>0</v>
      </c>
      <c r="DV833" s="923">
        <f t="shared" si="819"/>
        <v>0</v>
      </c>
      <c r="DW833" s="923">
        <f t="shared" si="821"/>
        <v>0</v>
      </c>
      <c r="DX833" s="923">
        <f t="shared" si="846"/>
        <v>0</v>
      </c>
      <c r="DY833" s="923">
        <f t="shared" si="847"/>
        <v>0</v>
      </c>
      <c r="EG833" s="923"/>
    </row>
    <row r="834" spans="1:137" s="897" customFormat="1" ht="48" hidden="1" customHeight="1" x14ac:dyDescent="0.25">
      <c r="A834" s="891">
        <v>2026</v>
      </c>
      <c r="B834" s="891">
        <v>479</v>
      </c>
      <c r="C834" s="891" t="s">
        <v>58</v>
      </c>
      <c r="D834" s="891">
        <v>3000654</v>
      </c>
      <c r="E834" s="891">
        <v>5005023</v>
      </c>
      <c r="F834" s="891" t="s">
        <v>1003</v>
      </c>
      <c r="G834" s="891" t="s">
        <v>3543</v>
      </c>
      <c r="H834" s="891">
        <v>97</v>
      </c>
      <c r="I834" s="892" t="s">
        <v>992</v>
      </c>
      <c r="J834" s="893" t="s">
        <v>10</v>
      </c>
      <c r="K834" s="893" t="s">
        <v>60</v>
      </c>
      <c r="L834" s="891" t="str">
        <f t="shared" si="845"/>
        <v>2.3</v>
      </c>
      <c r="M834" s="894" t="s">
        <v>62</v>
      </c>
      <c r="N834" s="894"/>
      <c r="O834" s="891" t="s">
        <v>1416</v>
      </c>
      <c r="P834" s="891" t="s">
        <v>65</v>
      </c>
      <c r="Q834" s="895">
        <v>1</v>
      </c>
      <c r="R834" s="297">
        <v>7000</v>
      </c>
      <c r="S834" s="891"/>
      <c r="T834" s="891"/>
      <c r="U834" s="284">
        <v>30</v>
      </c>
      <c r="V834" s="284">
        <v>30</v>
      </c>
      <c r="W834" s="298"/>
      <c r="X834" s="298"/>
      <c r="Y834" s="298"/>
      <c r="Z834" s="299"/>
      <c r="AA834" s="299"/>
      <c r="AB834" s="299"/>
      <c r="AC834" s="299"/>
      <c r="AD834" s="299"/>
      <c r="AE834" s="297"/>
      <c r="AF834" s="284">
        <f t="shared" si="828"/>
        <v>0</v>
      </c>
      <c r="AG834" s="284">
        <f t="shared" si="829"/>
        <v>0</v>
      </c>
      <c r="AH834" s="284">
        <f t="shared" si="830"/>
        <v>7000</v>
      </c>
      <c r="AI834" s="284">
        <f t="shared" si="831"/>
        <v>7000</v>
      </c>
      <c r="AJ834" s="284">
        <f t="shared" si="832"/>
        <v>0</v>
      </c>
      <c r="AK834" s="284">
        <f t="shared" si="833"/>
        <v>0</v>
      </c>
      <c r="AL834" s="284">
        <f t="shared" si="834"/>
        <v>0</v>
      </c>
      <c r="AM834" s="284">
        <f t="shared" si="835"/>
        <v>0</v>
      </c>
      <c r="AN834" s="284">
        <f t="shared" si="836"/>
        <v>0</v>
      </c>
      <c r="AO834" s="284">
        <f t="shared" si="837"/>
        <v>0</v>
      </c>
      <c r="AP834" s="284">
        <f t="shared" si="838"/>
        <v>0</v>
      </c>
      <c r="AQ834" s="284">
        <f t="shared" si="839"/>
        <v>0</v>
      </c>
      <c r="AR834" s="284">
        <f t="shared" ref="AR834:AR854" si="851">+ROUNDUP(SUM(AF834:AQ834),0)</f>
        <v>14000</v>
      </c>
      <c r="AS834" s="896" t="s">
        <v>994</v>
      </c>
      <c r="AU834" s="897" t="s">
        <v>3535</v>
      </c>
      <c r="AV834" s="897" t="s">
        <v>3536</v>
      </c>
      <c r="AW834" s="940">
        <v>46058</v>
      </c>
      <c r="AX834" s="897" t="s">
        <v>3537</v>
      </c>
      <c r="AY834" s="940">
        <v>46078</v>
      </c>
      <c r="BA834" s="898" t="s">
        <v>3538</v>
      </c>
      <c r="BB834" s="899" t="s">
        <v>995</v>
      </c>
      <c r="BC834" s="897" t="s">
        <v>3570</v>
      </c>
      <c r="BD834" s="897" t="s">
        <v>3571</v>
      </c>
      <c r="BE834" s="896" t="s">
        <v>3572</v>
      </c>
      <c r="BF834" s="940">
        <v>46079</v>
      </c>
      <c r="BH834" s="687"/>
      <c r="BI834" s="687"/>
      <c r="BJ834" s="896"/>
      <c r="BK834" s="687"/>
      <c r="BL834" s="1028"/>
      <c r="BM834" s="1028"/>
      <c r="BN834" s="687">
        <v>1980</v>
      </c>
      <c r="BO834" s="1021"/>
      <c r="BP834" s="755" t="s">
        <v>3552</v>
      </c>
      <c r="BQ834" s="903" t="s">
        <v>3544</v>
      </c>
      <c r="BR834" s="1225"/>
      <c r="BS834" s="328" t="s">
        <v>1417</v>
      </c>
      <c r="BT834" s="328" t="s">
        <v>1263</v>
      </c>
      <c r="BU834" s="328" t="s">
        <v>1418</v>
      </c>
      <c r="BV834" s="329">
        <v>70185806</v>
      </c>
      <c r="BW834" s="328">
        <v>10701858064</v>
      </c>
      <c r="BX834" s="617">
        <v>7000</v>
      </c>
      <c r="BY834" s="907">
        <v>46082</v>
      </c>
      <c r="BZ834" s="907">
        <v>46142</v>
      </c>
      <c r="CT834" s="897">
        <v>30</v>
      </c>
      <c r="CU834" s="620">
        <f>AH834</f>
        <v>7000</v>
      </c>
      <c r="CV834" s="612">
        <v>30</v>
      </c>
      <c r="CW834" s="621">
        <f>(R834/30*CV834)*Q834</f>
        <v>7000</v>
      </c>
      <c r="CX834" s="612">
        <v>30</v>
      </c>
      <c r="CY834" s="621">
        <f>(R834/30*CX834)*Q834</f>
        <v>7000</v>
      </c>
      <c r="DC834" s="897">
        <f t="shared" si="842"/>
        <v>30</v>
      </c>
      <c r="DD834" s="909">
        <f t="shared" si="848"/>
        <v>7000</v>
      </c>
      <c r="DE834" s="897">
        <v>30</v>
      </c>
      <c r="DF834" s="633">
        <f t="shared" si="849"/>
        <v>7000</v>
      </c>
      <c r="DG834" s="897">
        <v>30</v>
      </c>
      <c r="DH834" s="633">
        <f t="shared" si="850"/>
        <v>7000</v>
      </c>
      <c r="DJ834" s="898"/>
      <c r="DK834" s="898"/>
      <c r="DL834" s="898"/>
      <c r="DM834" s="898"/>
      <c r="DN834" s="898"/>
      <c r="DO834" s="898"/>
      <c r="DP834" s="898"/>
      <c r="DQ834" s="898"/>
      <c r="DR834" s="898"/>
      <c r="DS834" s="898"/>
      <c r="DU834" s="620">
        <f t="shared" si="844"/>
        <v>14000</v>
      </c>
      <c r="DV834" s="621">
        <f t="shared" si="819"/>
        <v>14000</v>
      </c>
      <c r="DW834" s="621">
        <f t="shared" si="821"/>
        <v>14000</v>
      </c>
      <c r="DX834" s="621">
        <f t="shared" si="846"/>
        <v>0</v>
      </c>
      <c r="DY834" s="621">
        <f t="shared" si="847"/>
        <v>0</v>
      </c>
      <c r="EG834" s="621"/>
    </row>
    <row r="835" spans="1:137" s="897" customFormat="1" ht="48" hidden="1" customHeight="1" x14ac:dyDescent="0.25">
      <c r="A835" s="891">
        <v>2026</v>
      </c>
      <c r="B835" s="891">
        <v>479</v>
      </c>
      <c r="C835" s="891" t="s">
        <v>58</v>
      </c>
      <c r="D835" s="891">
        <v>3000654</v>
      </c>
      <c r="E835" s="891">
        <v>5005023</v>
      </c>
      <c r="F835" s="891" t="s">
        <v>1003</v>
      </c>
      <c r="G835" s="891" t="s">
        <v>3543</v>
      </c>
      <c r="H835" s="891">
        <v>97</v>
      </c>
      <c r="I835" s="892" t="s">
        <v>992</v>
      </c>
      <c r="J835" s="893" t="s">
        <v>10</v>
      </c>
      <c r="K835" s="893" t="s">
        <v>60</v>
      </c>
      <c r="L835" s="891" t="str">
        <f t="shared" si="845"/>
        <v>2.3</v>
      </c>
      <c r="M835" s="894" t="s">
        <v>62</v>
      </c>
      <c r="N835" s="894"/>
      <c r="O835" s="891" t="s">
        <v>1419</v>
      </c>
      <c r="P835" s="891" t="s">
        <v>65</v>
      </c>
      <c r="Q835" s="895">
        <v>1</v>
      </c>
      <c r="R835" s="297">
        <v>7000</v>
      </c>
      <c r="S835" s="891"/>
      <c r="T835" s="891"/>
      <c r="U835" s="284">
        <v>30</v>
      </c>
      <c r="V835" s="284">
        <v>30</v>
      </c>
      <c r="W835" s="298"/>
      <c r="X835" s="298"/>
      <c r="Y835" s="298"/>
      <c r="Z835" s="299"/>
      <c r="AA835" s="299"/>
      <c r="AB835" s="299"/>
      <c r="AC835" s="299"/>
      <c r="AD835" s="299"/>
      <c r="AE835" s="297"/>
      <c r="AF835" s="284">
        <f t="shared" si="828"/>
        <v>0</v>
      </c>
      <c r="AG835" s="284">
        <f t="shared" si="829"/>
        <v>0</v>
      </c>
      <c r="AH835" s="284">
        <f t="shared" si="830"/>
        <v>7000</v>
      </c>
      <c r="AI835" s="284">
        <f t="shared" si="831"/>
        <v>7000</v>
      </c>
      <c r="AJ835" s="284">
        <f t="shared" si="832"/>
        <v>0</v>
      </c>
      <c r="AK835" s="284">
        <f t="shared" si="833"/>
        <v>0</v>
      </c>
      <c r="AL835" s="284">
        <f t="shared" si="834"/>
        <v>0</v>
      </c>
      <c r="AM835" s="284">
        <f t="shared" si="835"/>
        <v>0</v>
      </c>
      <c r="AN835" s="284">
        <f t="shared" si="836"/>
        <v>0</v>
      </c>
      <c r="AO835" s="284">
        <f t="shared" si="837"/>
        <v>0</v>
      </c>
      <c r="AP835" s="284">
        <f t="shared" si="838"/>
        <v>0</v>
      </c>
      <c r="AQ835" s="284">
        <f t="shared" si="839"/>
        <v>0</v>
      </c>
      <c r="AR835" s="284">
        <f t="shared" si="851"/>
        <v>14000</v>
      </c>
      <c r="AS835" s="896" t="s">
        <v>994</v>
      </c>
      <c r="AU835" s="897" t="s">
        <v>3535</v>
      </c>
      <c r="AV835" s="897" t="s">
        <v>3536</v>
      </c>
      <c r="AW835" s="940">
        <v>46058</v>
      </c>
      <c r="AX835" s="897" t="s">
        <v>3537</v>
      </c>
      <c r="AY835" s="940">
        <v>46078</v>
      </c>
      <c r="BA835" s="898" t="s">
        <v>3538</v>
      </c>
      <c r="BB835" s="899" t="s">
        <v>995</v>
      </c>
      <c r="BC835" s="897" t="s">
        <v>3570</v>
      </c>
      <c r="BD835" s="897" t="s">
        <v>3571</v>
      </c>
      <c r="BE835" s="896" t="s">
        <v>3572</v>
      </c>
      <c r="BF835" s="940">
        <v>46079</v>
      </c>
      <c r="BH835" s="687"/>
      <c r="BI835" s="687"/>
      <c r="BJ835" s="896"/>
      <c r="BK835" s="687"/>
      <c r="BL835" s="1028"/>
      <c r="BM835" s="1028"/>
      <c r="BN835" s="687">
        <v>1981</v>
      </c>
      <c r="BO835" s="1021"/>
      <c r="BP835" s="755" t="s">
        <v>3552</v>
      </c>
      <c r="BQ835" s="903" t="s">
        <v>3544</v>
      </c>
      <c r="BR835" s="1225"/>
      <c r="BS835" s="328" t="s">
        <v>1420</v>
      </c>
      <c r="BT835" s="328" t="s">
        <v>1421</v>
      </c>
      <c r="BU835" s="328" t="s">
        <v>1422</v>
      </c>
      <c r="BV835" s="329">
        <v>44815985</v>
      </c>
      <c r="BW835" s="328">
        <v>10448159855</v>
      </c>
      <c r="BX835" s="617">
        <v>7000</v>
      </c>
      <c r="BY835" s="907">
        <v>46082</v>
      </c>
      <c r="BZ835" s="907">
        <v>46142</v>
      </c>
      <c r="CT835" s="897">
        <v>30</v>
      </c>
      <c r="CU835" s="620">
        <f>AH835</f>
        <v>7000</v>
      </c>
      <c r="CV835" s="612">
        <v>30</v>
      </c>
      <c r="CW835" s="621">
        <f>(R835/30*CV835)*Q835</f>
        <v>7000</v>
      </c>
      <c r="CX835" s="612">
        <v>30</v>
      </c>
      <c r="CY835" s="621">
        <f>(R835/30*CX835)*Q835</f>
        <v>7000</v>
      </c>
      <c r="CZ835" s="621">
        <f>CU835-CW835</f>
        <v>0</v>
      </c>
      <c r="DC835" s="897">
        <f t="shared" si="842"/>
        <v>30</v>
      </c>
      <c r="DD835" s="909">
        <f t="shared" si="848"/>
        <v>7000</v>
      </c>
      <c r="DE835" s="897">
        <v>30</v>
      </c>
      <c r="DF835" s="633">
        <f t="shared" si="849"/>
        <v>7000</v>
      </c>
      <c r="DG835" s="897">
        <v>30</v>
      </c>
      <c r="DH835" s="633">
        <f t="shared" si="850"/>
        <v>7000</v>
      </c>
      <c r="DJ835" s="898"/>
      <c r="DK835" s="898"/>
      <c r="DL835" s="898"/>
      <c r="DM835" s="898"/>
      <c r="DN835" s="898"/>
      <c r="DO835" s="898"/>
      <c r="DP835" s="898"/>
      <c r="DQ835" s="898"/>
      <c r="DR835" s="898"/>
      <c r="DS835" s="898"/>
      <c r="DU835" s="620">
        <f t="shared" si="844"/>
        <v>14000</v>
      </c>
      <c r="DV835" s="621">
        <f t="shared" si="819"/>
        <v>14000</v>
      </c>
      <c r="DW835" s="621">
        <f t="shared" si="821"/>
        <v>14000</v>
      </c>
      <c r="DX835" s="621">
        <f t="shared" si="846"/>
        <v>0</v>
      </c>
      <c r="DY835" s="621">
        <f t="shared" si="847"/>
        <v>0</v>
      </c>
      <c r="EG835" s="621"/>
    </row>
    <row r="836" spans="1:137" s="984" customFormat="1" ht="48" hidden="1" customHeight="1" x14ac:dyDescent="0.25">
      <c r="A836" s="978">
        <v>2026</v>
      </c>
      <c r="B836" s="978">
        <v>479</v>
      </c>
      <c r="C836" s="978" t="s">
        <v>58</v>
      </c>
      <c r="D836" s="978">
        <v>3000654</v>
      </c>
      <c r="E836" s="978">
        <v>5005023</v>
      </c>
      <c r="F836" s="978" t="s">
        <v>1003</v>
      </c>
      <c r="G836" s="978" t="s">
        <v>3543</v>
      </c>
      <c r="H836" s="978">
        <v>97</v>
      </c>
      <c r="I836" s="979" t="s">
        <v>992</v>
      </c>
      <c r="J836" s="980" t="s">
        <v>10</v>
      </c>
      <c r="K836" s="980" t="s">
        <v>60</v>
      </c>
      <c r="L836" s="978" t="str">
        <f t="shared" si="845"/>
        <v>2.3</v>
      </c>
      <c r="M836" s="981" t="s">
        <v>62</v>
      </c>
      <c r="N836" s="981"/>
      <c r="O836" s="978" t="s">
        <v>1423</v>
      </c>
      <c r="P836" s="978" t="s">
        <v>65</v>
      </c>
      <c r="Q836" s="982">
        <v>1</v>
      </c>
      <c r="R836" s="297">
        <v>7000</v>
      </c>
      <c r="S836" s="891"/>
      <c r="T836" s="891"/>
      <c r="U836" s="284">
        <v>30</v>
      </c>
      <c r="V836" s="284">
        <v>30</v>
      </c>
      <c r="W836" s="298"/>
      <c r="X836" s="298"/>
      <c r="Y836" s="298"/>
      <c r="Z836" s="299"/>
      <c r="AA836" s="299"/>
      <c r="AB836" s="299"/>
      <c r="AC836" s="299"/>
      <c r="AD836" s="299"/>
      <c r="AE836" s="297"/>
      <c r="AF836" s="284">
        <f t="shared" si="828"/>
        <v>0</v>
      </c>
      <c r="AG836" s="284">
        <f t="shared" si="829"/>
        <v>0</v>
      </c>
      <c r="AH836" s="284">
        <f t="shared" si="830"/>
        <v>7000</v>
      </c>
      <c r="AI836" s="284">
        <f t="shared" si="831"/>
        <v>7000</v>
      </c>
      <c r="AJ836" s="284">
        <f t="shared" si="832"/>
        <v>0</v>
      </c>
      <c r="AK836" s="284">
        <f t="shared" si="833"/>
        <v>0</v>
      </c>
      <c r="AL836" s="284">
        <f t="shared" si="834"/>
        <v>0</v>
      </c>
      <c r="AM836" s="284">
        <f t="shared" si="835"/>
        <v>0</v>
      </c>
      <c r="AN836" s="284">
        <f t="shared" si="836"/>
        <v>0</v>
      </c>
      <c r="AO836" s="284">
        <f t="shared" si="837"/>
        <v>0</v>
      </c>
      <c r="AP836" s="284">
        <f t="shared" si="838"/>
        <v>0</v>
      </c>
      <c r="AQ836" s="284">
        <f t="shared" si="839"/>
        <v>0</v>
      </c>
      <c r="AR836" s="284">
        <f t="shared" si="851"/>
        <v>14000</v>
      </c>
      <c r="AS836" s="983" t="s">
        <v>994</v>
      </c>
      <c r="AU836" s="984" t="s">
        <v>3535</v>
      </c>
      <c r="AV836" s="984" t="s">
        <v>3536</v>
      </c>
      <c r="AW836" s="997">
        <v>46058</v>
      </c>
      <c r="AX836" s="984" t="s">
        <v>3537</v>
      </c>
      <c r="AY836" s="997">
        <v>46078</v>
      </c>
      <c r="BA836" s="989" t="s">
        <v>3538</v>
      </c>
      <c r="BB836" s="998" t="s">
        <v>995</v>
      </c>
      <c r="BC836" s="984" t="s">
        <v>3570</v>
      </c>
      <c r="BD836" s="984" t="s">
        <v>3571</v>
      </c>
      <c r="BE836" s="983" t="s">
        <v>3572</v>
      </c>
      <c r="BF836" s="997">
        <v>46079</v>
      </c>
      <c r="BH836" s="698"/>
      <c r="BI836" s="698"/>
      <c r="BJ836" s="983"/>
      <c r="BK836" s="698"/>
      <c r="BL836" s="1037"/>
      <c r="BM836" s="1037"/>
      <c r="BN836" s="698">
        <v>1982</v>
      </c>
      <c r="BO836" s="1044"/>
      <c r="BP836" s="834" t="s">
        <v>3552</v>
      </c>
      <c r="BQ836" s="1000" t="s">
        <v>3544</v>
      </c>
      <c r="BR836" s="1225"/>
      <c r="BS836" s="331" t="s">
        <v>1424</v>
      </c>
      <c r="BT836" s="331" t="s">
        <v>1425</v>
      </c>
      <c r="BU836" s="331" t="s">
        <v>1426</v>
      </c>
      <c r="BV836" s="329" t="s">
        <v>1427</v>
      </c>
      <c r="BW836" s="328">
        <v>10461302462</v>
      </c>
      <c r="BX836" s="886">
        <v>7000</v>
      </c>
      <c r="BY836" s="1045">
        <v>46082</v>
      </c>
      <c r="BZ836" s="1045">
        <v>46142</v>
      </c>
      <c r="CT836" s="984">
        <v>30</v>
      </c>
      <c r="CU836" s="888">
        <f>AH836</f>
        <v>7000</v>
      </c>
      <c r="CV836" s="880">
        <v>30</v>
      </c>
      <c r="CW836" s="889">
        <f>(R836/30*CV836)*Q836</f>
        <v>7000</v>
      </c>
      <c r="CX836" s="880">
        <v>30</v>
      </c>
      <c r="CY836" s="889">
        <f>(R836/30*CX836)*Q836</f>
        <v>7000</v>
      </c>
      <c r="CZ836" s="889">
        <f>CU836-CW836</f>
        <v>0</v>
      </c>
      <c r="DC836" s="984">
        <f t="shared" si="842"/>
        <v>30</v>
      </c>
      <c r="DD836" s="987">
        <f t="shared" si="848"/>
        <v>7000</v>
      </c>
      <c r="DE836" s="984">
        <v>30</v>
      </c>
      <c r="DF836" s="988">
        <f t="shared" si="849"/>
        <v>7000</v>
      </c>
      <c r="DG836" s="984">
        <v>30</v>
      </c>
      <c r="DH836" s="988">
        <f t="shared" si="850"/>
        <v>7000</v>
      </c>
      <c r="DJ836" s="989"/>
      <c r="DK836" s="989"/>
      <c r="DL836" s="989"/>
      <c r="DM836" s="989"/>
      <c r="DN836" s="989"/>
      <c r="DO836" s="989"/>
      <c r="DP836" s="989"/>
      <c r="DQ836" s="989"/>
      <c r="DR836" s="989"/>
      <c r="DS836" s="989"/>
      <c r="DU836" s="888">
        <f t="shared" si="844"/>
        <v>14000</v>
      </c>
      <c r="DV836" s="889">
        <f t="shared" si="819"/>
        <v>14000</v>
      </c>
      <c r="DW836" s="889">
        <f t="shared" si="821"/>
        <v>14000</v>
      </c>
      <c r="DX836" s="889">
        <f t="shared" si="846"/>
        <v>0</v>
      </c>
      <c r="DY836" s="889">
        <f t="shared" si="847"/>
        <v>0</v>
      </c>
      <c r="EG836" s="889"/>
    </row>
    <row r="837" spans="1:137" s="897" customFormat="1" ht="48" hidden="1" customHeight="1" x14ac:dyDescent="0.25">
      <c r="A837" s="891">
        <v>2026</v>
      </c>
      <c r="B837" s="891">
        <v>479</v>
      </c>
      <c r="C837" s="891" t="s">
        <v>58</v>
      </c>
      <c r="D837" s="891">
        <v>3000654</v>
      </c>
      <c r="E837" s="891">
        <v>5005023</v>
      </c>
      <c r="F837" s="891" t="s">
        <v>1003</v>
      </c>
      <c r="G837" s="891" t="s">
        <v>3543</v>
      </c>
      <c r="H837" s="891">
        <v>97</v>
      </c>
      <c r="I837" s="892" t="s">
        <v>992</v>
      </c>
      <c r="J837" s="893" t="s">
        <v>10</v>
      </c>
      <c r="K837" s="893" t="s">
        <v>60</v>
      </c>
      <c r="L837" s="891" t="str">
        <f t="shared" si="845"/>
        <v>2.3</v>
      </c>
      <c r="M837" s="894" t="s">
        <v>62</v>
      </c>
      <c r="N837" s="894"/>
      <c r="O837" s="891" t="s">
        <v>1428</v>
      </c>
      <c r="P837" s="891" t="s">
        <v>65</v>
      </c>
      <c r="Q837" s="895">
        <v>1</v>
      </c>
      <c r="R837" s="513">
        <v>7000</v>
      </c>
      <c r="S837" s="891"/>
      <c r="T837" s="891"/>
      <c r="U837" s="284">
        <v>30</v>
      </c>
      <c r="V837" s="284">
        <v>30</v>
      </c>
      <c r="W837" s="298"/>
      <c r="X837" s="298"/>
      <c r="Y837" s="298"/>
      <c r="Z837" s="299"/>
      <c r="AA837" s="299"/>
      <c r="AB837" s="299"/>
      <c r="AC837" s="299"/>
      <c r="AD837" s="299"/>
      <c r="AE837" s="297"/>
      <c r="AF837" s="284">
        <f t="shared" ref="AF837:AF868" si="852">+$R837*(S837/30)*$Q837</f>
        <v>0</v>
      </c>
      <c r="AG837" s="284">
        <f t="shared" ref="AG837:AG868" si="853">+$R837*(T837/30)*$Q837</f>
        <v>0</v>
      </c>
      <c r="AH837" s="284">
        <f t="shared" ref="AH837:AH868" si="854">+$R837*(U837/30)*$Q837</f>
        <v>7000</v>
      </c>
      <c r="AI837" s="284">
        <f t="shared" ref="AI837:AI868" si="855">+$R837*(V837/30)*$Q837</f>
        <v>7000</v>
      </c>
      <c r="AJ837" s="284">
        <f t="shared" ref="AJ837:AJ868" si="856">+$R837*(W837/30)*$Q837</f>
        <v>0</v>
      </c>
      <c r="AK837" s="284">
        <f t="shared" ref="AK837:AK868" si="857">+$R837*(X837/30)*$Q837</f>
        <v>0</v>
      </c>
      <c r="AL837" s="284">
        <f t="shared" ref="AL837:AL868" si="858">+$R837*(Y837/30)*$Q837</f>
        <v>0</v>
      </c>
      <c r="AM837" s="284">
        <f t="shared" ref="AM837:AM868" si="859">+$R837*(Z837/30)*$Q837</f>
        <v>0</v>
      </c>
      <c r="AN837" s="284">
        <f t="shared" ref="AN837:AN868" si="860">+$R837*(AA837/30)*$Q837</f>
        <v>0</v>
      </c>
      <c r="AO837" s="284">
        <f t="shared" ref="AO837:AO868" si="861">+$R837*(AB837/30)*$Q837</f>
        <v>0</v>
      </c>
      <c r="AP837" s="284">
        <f t="shared" ref="AP837:AP868" si="862">+$R837*(AC837/30)*$Q837</f>
        <v>0</v>
      </c>
      <c r="AQ837" s="284">
        <f t="shared" ref="AQ837:AQ868" si="863">+$R837*(AD837/30)*$Q837</f>
        <v>0</v>
      </c>
      <c r="AR837" s="377">
        <f t="shared" si="851"/>
        <v>14000</v>
      </c>
      <c r="AS837" s="896" t="s">
        <v>994</v>
      </c>
      <c r="AU837" s="897" t="s">
        <v>3535</v>
      </c>
      <c r="AV837" s="897" t="s">
        <v>3536</v>
      </c>
      <c r="AW837" s="940">
        <v>46058</v>
      </c>
      <c r="AX837" s="897" t="s">
        <v>3537</v>
      </c>
      <c r="AY837" s="940">
        <v>46078</v>
      </c>
      <c r="BA837" s="898" t="s">
        <v>3538</v>
      </c>
      <c r="BB837" s="899" t="s">
        <v>995</v>
      </c>
      <c r="BC837" s="897" t="s">
        <v>3570</v>
      </c>
      <c r="BD837" s="897" t="s">
        <v>3571</v>
      </c>
      <c r="BE837" s="896" t="s">
        <v>3572</v>
      </c>
      <c r="BF837" s="940">
        <v>46079</v>
      </c>
      <c r="BH837" s="687"/>
      <c r="BI837" s="687"/>
      <c r="BJ837" s="896"/>
      <c r="BK837" s="687"/>
      <c r="BL837" s="373"/>
      <c r="BM837" s="373"/>
      <c r="BN837" s="687">
        <v>1983</v>
      </c>
      <c r="BO837" s="903"/>
      <c r="BP837" s="903" t="s">
        <v>3552</v>
      </c>
      <c r="BQ837" s="903" t="s">
        <v>3544</v>
      </c>
      <c r="BR837" s="903"/>
      <c r="BS837" s="336" t="s">
        <v>1429</v>
      </c>
      <c r="BT837" s="336" t="s">
        <v>1430</v>
      </c>
      <c r="BU837" s="336" t="s">
        <v>1431</v>
      </c>
      <c r="BV837" s="474">
        <v>74306745</v>
      </c>
      <c r="BW837" s="472">
        <v>10743067458</v>
      </c>
      <c r="BX837" s="906">
        <v>7000</v>
      </c>
      <c r="BY837" s="907">
        <v>46082</v>
      </c>
      <c r="BZ837" s="907">
        <v>46142</v>
      </c>
      <c r="CT837" s="897">
        <v>30</v>
      </c>
      <c r="CU837" s="909">
        <f>AH837</f>
        <v>7000</v>
      </c>
      <c r="CV837" s="897">
        <v>30</v>
      </c>
      <c r="CW837" s="633">
        <f>(R837/30*CV837)*Q837</f>
        <v>7000</v>
      </c>
      <c r="CX837" s="897">
        <v>30</v>
      </c>
      <c r="CY837" s="633">
        <f>(R837/30*CX837)*Q837</f>
        <v>7000</v>
      </c>
      <c r="DC837" s="897">
        <f t="shared" si="842"/>
        <v>30</v>
      </c>
      <c r="DD837" s="909">
        <f t="shared" si="848"/>
        <v>7000</v>
      </c>
      <c r="DE837" s="897">
        <v>30</v>
      </c>
      <c r="DF837" s="633">
        <f t="shared" si="849"/>
        <v>7000</v>
      </c>
      <c r="DG837" s="897">
        <v>30</v>
      </c>
      <c r="DH837" s="633">
        <f t="shared" si="850"/>
        <v>7000</v>
      </c>
      <c r="DJ837" s="898"/>
      <c r="DK837" s="898"/>
      <c r="DL837" s="898"/>
      <c r="DM837" s="898"/>
      <c r="DN837" s="898"/>
      <c r="DO837" s="898"/>
      <c r="DP837" s="898"/>
      <c r="DQ837" s="898"/>
      <c r="DR837" s="898"/>
      <c r="DS837" s="898"/>
      <c r="DU837" s="909">
        <f t="shared" si="844"/>
        <v>14000</v>
      </c>
      <c r="DV837" s="633">
        <f t="shared" si="819"/>
        <v>14000</v>
      </c>
      <c r="DW837" s="633">
        <f t="shared" si="821"/>
        <v>14000</v>
      </c>
      <c r="DX837" s="633">
        <f t="shared" si="846"/>
        <v>0</v>
      </c>
      <c r="DY837" s="633">
        <f t="shared" si="847"/>
        <v>0</v>
      </c>
      <c r="EG837" s="633"/>
    </row>
    <row r="838" spans="1:137" s="897" customFormat="1" ht="48" hidden="1" customHeight="1" x14ac:dyDescent="0.25">
      <c r="A838" s="891">
        <v>2026</v>
      </c>
      <c r="B838" s="891">
        <v>479</v>
      </c>
      <c r="C838" s="891" t="s">
        <v>58</v>
      </c>
      <c r="D838" s="891">
        <v>3000654</v>
      </c>
      <c r="E838" s="891">
        <v>5005023</v>
      </c>
      <c r="F838" s="891" t="s">
        <v>1003</v>
      </c>
      <c r="G838" s="891" t="s">
        <v>3543</v>
      </c>
      <c r="H838" s="891">
        <v>97</v>
      </c>
      <c r="I838" s="892" t="s">
        <v>992</v>
      </c>
      <c r="J838" s="893" t="s">
        <v>10</v>
      </c>
      <c r="K838" s="893" t="s">
        <v>60</v>
      </c>
      <c r="L838" s="891" t="str">
        <f t="shared" si="845"/>
        <v>2.3</v>
      </c>
      <c r="M838" s="894" t="s">
        <v>62</v>
      </c>
      <c r="N838" s="894"/>
      <c r="O838" s="891" t="s">
        <v>1432</v>
      </c>
      <c r="P838" s="891" t="s">
        <v>65</v>
      </c>
      <c r="Q838" s="895">
        <v>1</v>
      </c>
      <c r="R838" s="513">
        <v>7000</v>
      </c>
      <c r="S838" s="891"/>
      <c r="T838" s="891"/>
      <c r="U838" s="284">
        <v>30</v>
      </c>
      <c r="V838" s="284">
        <v>30</v>
      </c>
      <c r="W838" s="298"/>
      <c r="X838" s="298"/>
      <c r="Y838" s="298"/>
      <c r="Z838" s="299"/>
      <c r="AA838" s="299"/>
      <c r="AB838" s="299"/>
      <c r="AC838" s="299"/>
      <c r="AD838" s="299"/>
      <c r="AE838" s="297"/>
      <c r="AF838" s="284">
        <f t="shared" si="852"/>
        <v>0</v>
      </c>
      <c r="AG838" s="284">
        <f t="shared" si="853"/>
        <v>0</v>
      </c>
      <c r="AH838" s="284">
        <f t="shared" si="854"/>
        <v>7000</v>
      </c>
      <c r="AI838" s="284">
        <f t="shared" si="855"/>
        <v>7000</v>
      </c>
      <c r="AJ838" s="284">
        <f t="shared" si="856"/>
        <v>0</v>
      </c>
      <c r="AK838" s="284">
        <f t="shared" si="857"/>
        <v>0</v>
      </c>
      <c r="AL838" s="284">
        <f t="shared" si="858"/>
        <v>0</v>
      </c>
      <c r="AM838" s="284">
        <f t="shared" si="859"/>
        <v>0</v>
      </c>
      <c r="AN838" s="284">
        <f t="shared" si="860"/>
        <v>0</v>
      </c>
      <c r="AO838" s="284">
        <f t="shared" si="861"/>
        <v>0</v>
      </c>
      <c r="AP838" s="284">
        <f t="shared" si="862"/>
        <v>0</v>
      </c>
      <c r="AQ838" s="284">
        <f t="shared" si="863"/>
        <v>0</v>
      </c>
      <c r="AR838" s="377">
        <f t="shared" si="851"/>
        <v>14000</v>
      </c>
      <c r="AS838" s="896" t="s">
        <v>994</v>
      </c>
      <c r="AU838" s="897" t="s">
        <v>3535</v>
      </c>
      <c r="AV838" s="897" t="s">
        <v>3536</v>
      </c>
      <c r="AW838" s="940">
        <v>46058</v>
      </c>
      <c r="AX838" s="897" t="s">
        <v>3537</v>
      </c>
      <c r="AY838" s="940">
        <v>46078</v>
      </c>
      <c r="BA838" s="898" t="s">
        <v>3538</v>
      </c>
      <c r="BB838" s="901" t="s">
        <v>995</v>
      </c>
      <c r="BC838" s="687" t="s">
        <v>3570</v>
      </c>
      <c r="BD838" s="687" t="s">
        <v>3571</v>
      </c>
      <c r="BE838" s="687" t="s">
        <v>3572</v>
      </c>
      <c r="BF838" s="1079">
        <v>46079</v>
      </c>
      <c r="BG838" s="687"/>
      <c r="BH838" s="687"/>
      <c r="BI838" s="687"/>
      <c r="BJ838" s="687"/>
      <c r="BK838" s="687"/>
      <c r="BL838" s="687"/>
      <c r="BM838" s="687"/>
      <c r="BN838" s="687">
        <v>1984</v>
      </c>
      <c r="BO838" s="903"/>
      <c r="BP838" s="903" t="s">
        <v>3552</v>
      </c>
      <c r="BQ838" s="903" t="s">
        <v>3544</v>
      </c>
      <c r="BR838" s="903"/>
      <c r="BS838" s="520" t="s">
        <v>1433</v>
      </c>
      <c r="BT838" s="520" t="s">
        <v>1434</v>
      </c>
      <c r="BU838" s="520" t="s">
        <v>1435</v>
      </c>
      <c r="BV838" s="522">
        <v>41667046</v>
      </c>
      <c r="BW838" s="521">
        <v>10416670469</v>
      </c>
      <c r="BX838" s="1080">
        <v>7000</v>
      </c>
      <c r="BY838" s="1079">
        <v>46023</v>
      </c>
      <c r="BZ838" s="1079">
        <v>46142</v>
      </c>
      <c r="CT838" s="897">
        <v>30</v>
      </c>
      <c r="CU838" s="909">
        <f>AH838</f>
        <v>7000</v>
      </c>
      <c r="CV838" s="897">
        <v>30</v>
      </c>
      <c r="CW838" s="633">
        <f>(R838/30*CV838)*Q838</f>
        <v>7000</v>
      </c>
      <c r="CX838" s="897">
        <v>30</v>
      </c>
      <c r="CY838" s="633">
        <f>(R838/30*CX838)*Q838</f>
        <v>7000</v>
      </c>
      <c r="DC838" s="897">
        <f t="shared" si="842"/>
        <v>30</v>
      </c>
      <c r="DD838" s="909">
        <f t="shared" si="848"/>
        <v>7000</v>
      </c>
      <c r="DE838" s="897">
        <v>30</v>
      </c>
      <c r="DF838" s="633">
        <f t="shared" si="849"/>
        <v>7000</v>
      </c>
      <c r="DG838" s="897">
        <v>30</v>
      </c>
      <c r="DH838" s="633">
        <f t="shared" si="850"/>
        <v>7000</v>
      </c>
      <c r="DJ838" s="898"/>
      <c r="DK838" s="898"/>
      <c r="DL838" s="898"/>
      <c r="DM838" s="898"/>
      <c r="DN838" s="898"/>
      <c r="DO838" s="898"/>
      <c r="DP838" s="898"/>
      <c r="DQ838" s="898"/>
      <c r="DR838" s="898"/>
      <c r="DS838" s="898"/>
      <c r="DU838" s="909">
        <f t="shared" si="844"/>
        <v>14000</v>
      </c>
      <c r="DV838" s="633">
        <f t="shared" si="819"/>
        <v>14000</v>
      </c>
      <c r="DW838" s="633">
        <f t="shared" si="821"/>
        <v>14000</v>
      </c>
      <c r="DX838" s="633">
        <f t="shared" si="846"/>
        <v>0</v>
      </c>
      <c r="DY838" s="633">
        <f t="shared" si="847"/>
        <v>0</v>
      </c>
      <c r="EG838" s="633"/>
    </row>
    <row r="839" spans="1:137" s="953" customFormat="1" ht="48" hidden="1" customHeight="1" x14ac:dyDescent="0.25">
      <c r="A839" s="947">
        <v>2026</v>
      </c>
      <c r="B839" s="947">
        <v>479</v>
      </c>
      <c r="C839" s="947" t="s">
        <v>58</v>
      </c>
      <c r="D839" s="947">
        <v>3000654</v>
      </c>
      <c r="E839" s="947">
        <v>5005023</v>
      </c>
      <c r="F839" s="947" t="s">
        <v>1003</v>
      </c>
      <c r="G839" s="947" t="s">
        <v>3543</v>
      </c>
      <c r="H839" s="947">
        <v>97</v>
      </c>
      <c r="I839" s="948" t="s">
        <v>992</v>
      </c>
      <c r="J839" s="949" t="s">
        <v>10</v>
      </c>
      <c r="K839" s="949" t="s">
        <v>60</v>
      </c>
      <c r="L839" s="947" t="str">
        <f t="shared" si="845"/>
        <v>2.3</v>
      </c>
      <c r="M839" s="950" t="s">
        <v>62</v>
      </c>
      <c r="N839" s="950"/>
      <c r="O839" s="1081" t="s">
        <v>3579</v>
      </c>
      <c r="P839" s="947" t="s">
        <v>65</v>
      </c>
      <c r="Q839" s="951">
        <v>1</v>
      </c>
      <c r="R839" s="513">
        <v>7000</v>
      </c>
      <c r="S839" s="891"/>
      <c r="T839" s="891"/>
      <c r="U839" s="284">
        <v>30</v>
      </c>
      <c r="V839" s="284">
        <v>30</v>
      </c>
      <c r="W839" s="298"/>
      <c r="X839" s="298"/>
      <c r="Y839" s="298"/>
      <c r="Z839" s="299"/>
      <c r="AA839" s="299"/>
      <c r="AB839" s="299"/>
      <c r="AC839" s="299"/>
      <c r="AD839" s="299"/>
      <c r="AE839" s="297"/>
      <c r="AF839" s="379">
        <f t="shared" si="852"/>
        <v>0</v>
      </c>
      <c r="AG839" s="284">
        <f t="shared" si="853"/>
        <v>0</v>
      </c>
      <c r="AH839" s="284">
        <f t="shared" si="854"/>
        <v>7000</v>
      </c>
      <c r="AI839" s="284">
        <f t="shared" si="855"/>
        <v>7000</v>
      </c>
      <c r="AJ839" s="284">
        <f t="shared" si="856"/>
        <v>0</v>
      </c>
      <c r="AK839" s="284">
        <f t="shared" si="857"/>
        <v>0</v>
      </c>
      <c r="AL839" s="284">
        <f t="shared" si="858"/>
        <v>0</v>
      </c>
      <c r="AM839" s="284">
        <f t="shared" si="859"/>
        <v>0</v>
      </c>
      <c r="AN839" s="284">
        <f t="shared" si="860"/>
        <v>0</v>
      </c>
      <c r="AO839" s="284">
        <f t="shared" si="861"/>
        <v>0</v>
      </c>
      <c r="AP839" s="284">
        <f t="shared" si="862"/>
        <v>0</v>
      </c>
      <c r="AQ839" s="377">
        <f t="shared" si="863"/>
        <v>0</v>
      </c>
      <c r="AR839" s="377">
        <f t="shared" si="851"/>
        <v>14000</v>
      </c>
      <c r="AS839" s="952" t="s">
        <v>994</v>
      </c>
      <c r="AU839" s="953" t="s">
        <v>3535</v>
      </c>
      <c r="AV839" s="953" t="s">
        <v>3536</v>
      </c>
      <c r="AW839" s="958">
        <v>46058</v>
      </c>
      <c r="AX839" s="953" t="s">
        <v>3537</v>
      </c>
      <c r="AY839" s="958">
        <v>46078</v>
      </c>
      <c r="BA839" s="963" t="s">
        <v>3538</v>
      </c>
      <c r="BB839" s="992" t="s">
        <v>995</v>
      </c>
      <c r="BC839" s="953" t="s">
        <v>3565</v>
      </c>
      <c r="BD839" s="953" t="s">
        <v>3566</v>
      </c>
      <c r="BE839" s="952" t="s">
        <v>3567</v>
      </c>
      <c r="BF839" s="958">
        <v>46080</v>
      </c>
      <c r="BH839" s="1022"/>
      <c r="BI839" s="1022"/>
      <c r="BJ839" s="952"/>
      <c r="BK839" s="1022"/>
      <c r="BL839" s="955"/>
      <c r="BM839" s="955"/>
      <c r="BN839" s="1022">
        <v>4943</v>
      </c>
      <c r="BO839" s="1048"/>
      <c r="BP839" s="1048" t="s">
        <v>3532</v>
      </c>
      <c r="BQ839" s="1048"/>
      <c r="BR839" s="1048"/>
      <c r="BS839" s="382" t="s">
        <v>3580</v>
      </c>
      <c r="BT839" s="382" t="s">
        <v>3581</v>
      </c>
      <c r="BU839" s="382" t="s">
        <v>3582</v>
      </c>
      <c r="BV839" s="525" t="s">
        <v>3583</v>
      </c>
      <c r="BW839" s="535">
        <v>10724874482</v>
      </c>
      <c r="BX839" s="1014">
        <v>7000</v>
      </c>
      <c r="BY839" s="958">
        <v>46084</v>
      </c>
      <c r="BZ839" s="958">
        <v>46142</v>
      </c>
      <c r="CT839" s="953">
        <v>30</v>
      </c>
      <c r="CU839" s="995">
        <v>7000</v>
      </c>
      <c r="CV839" s="953">
        <v>29</v>
      </c>
      <c r="CW839" s="995">
        <v>6766.67</v>
      </c>
      <c r="CX839" s="953">
        <v>29</v>
      </c>
      <c r="CY839" s="995">
        <v>6766.67</v>
      </c>
      <c r="DC839" s="953">
        <f t="shared" si="842"/>
        <v>30</v>
      </c>
      <c r="DD839" s="961">
        <f t="shared" si="848"/>
        <v>7000</v>
      </c>
      <c r="DE839" s="953">
        <v>30</v>
      </c>
      <c r="DF839" s="962">
        <f t="shared" si="849"/>
        <v>7000</v>
      </c>
      <c r="DG839" s="953">
        <v>30</v>
      </c>
      <c r="DH839" s="962">
        <f t="shared" si="850"/>
        <v>7000</v>
      </c>
      <c r="DJ839" s="963"/>
      <c r="DK839" s="963"/>
      <c r="DL839" s="963"/>
      <c r="DM839" s="963"/>
      <c r="DN839" s="963"/>
      <c r="DO839" s="963"/>
      <c r="DP839" s="963"/>
      <c r="DQ839" s="963"/>
      <c r="DR839" s="963"/>
      <c r="DS839" s="963"/>
      <c r="DU839" s="961">
        <f t="shared" si="844"/>
        <v>14000</v>
      </c>
      <c r="DV839" s="962">
        <f t="shared" si="819"/>
        <v>13766.67</v>
      </c>
      <c r="DW839" s="962">
        <f t="shared" si="821"/>
        <v>13766.67</v>
      </c>
      <c r="DX839" s="962">
        <f t="shared" si="846"/>
        <v>233.32999999999993</v>
      </c>
      <c r="DY839" s="962">
        <f t="shared" si="847"/>
        <v>233.32999999999993</v>
      </c>
      <c r="EG839" s="962"/>
    </row>
    <row r="840" spans="1:137" s="897" customFormat="1" ht="48" hidden="1" customHeight="1" x14ac:dyDescent="0.25">
      <c r="A840" s="891">
        <v>2026</v>
      </c>
      <c r="B840" s="891">
        <v>479</v>
      </c>
      <c r="C840" s="891" t="s">
        <v>58</v>
      </c>
      <c r="D840" s="891">
        <v>3000654</v>
      </c>
      <c r="E840" s="891">
        <v>5005023</v>
      </c>
      <c r="F840" s="891" t="s">
        <v>1003</v>
      </c>
      <c r="G840" s="891" t="s">
        <v>3543</v>
      </c>
      <c r="H840" s="891">
        <v>97</v>
      </c>
      <c r="I840" s="892" t="s">
        <v>992</v>
      </c>
      <c r="J840" s="893" t="s">
        <v>10</v>
      </c>
      <c r="K840" s="893" t="s">
        <v>60</v>
      </c>
      <c r="L840" s="891" t="str">
        <f t="shared" si="845"/>
        <v>2.3</v>
      </c>
      <c r="M840" s="894" t="s">
        <v>62</v>
      </c>
      <c r="N840" s="894"/>
      <c r="O840" s="891" t="s">
        <v>1440</v>
      </c>
      <c r="P840" s="891" t="s">
        <v>65</v>
      </c>
      <c r="Q840" s="895">
        <v>1</v>
      </c>
      <c r="R840" s="517">
        <v>7000</v>
      </c>
      <c r="S840" s="966"/>
      <c r="T840" s="966"/>
      <c r="U840" s="301">
        <v>30</v>
      </c>
      <c r="V840" s="301">
        <v>30</v>
      </c>
      <c r="W840" s="302"/>
      <c r="X840" s="302"/>
      <c r="Y840" s="302"/>
      <c r="Z840" s="303"/>
      <c r="AA840" s="303"/>
      <c r="AB840" s="303"/>
      <c r="AC840" s="303"/>
      <c r="AD840" s="303"/>
      <c r="AE840" s="300"/>
      <c r="AF840" s="284">
        <f t="shared" si="852"/>
        <v>0</v>
      </c>
      <c r="AG840" s="284">
        <f t="shared" si="853"/>
        <v>0</v>
      </c>
      <c r="AH840" s="284">
        <f t="shared" si="854"/>
        <v>7000</v>
      </c>
      <c r="AI840" s="284">
        <f t="shared" si="855"/>
        <v>7000</v>
      </c>
      <c r="AJ840" s="284">
        <f t="shared" si="856"/>
        <v>0</v>
      </c>
      <c r="AK840" s="284">
        <f t="shared" si="857"/>
        <v>0</v>
      </c>
      <c r="AL840" s="284">
        <f t="shared" si="858"/>
        <v>0</v>
      </c>
      <c r="AM840" s="284">
        <f t="shared" si="859"/>
        <v>0</v>
      </c>
      <c r="AN840" s="284">
        <f t="shared" si="860"/>
        <v>0</v>
      </c>
      <c r="AO840" s="284">
        <f t="shared" si="861"/>
        <v>0</v>
      </c>
      <c r="AP840" s="284">
        <f t="shared" si="862"/>
        <v>0</v>
      </c>
      <c r="AQ840" s="284">
        <f t="shared" si="863"/>
        <v>0</v>
      </c>
      <c r="AR840" s="378">
        <f t="shared" si="851"/>
        <v>14000</v>
      </c>
      <c r="AS840" s="896" t="s">
        <v>994</v>
      </c>
      <c r="AU840" s="897" t="s">
        <v>3535</v>
      </c>
      <c r="AV840" s="897" t="s">
        <v>3536</v>
      </c>
      <c r="AW840" s="940">
        <v>46058</v>
      </c>
      <c r="AX840" s="897" t="s">
        <v>3537</v>
      </c>
      <c r="AY840" s="940">
        <v>46078</v>
      </c>
      <c r="BA840" s="898" t="s">
        <v>3538</v>
      </c>
      <c r="BB840" s="899" t="s">
        <v>995</v>
      </c>
      <c r="BC840" s="897" t="s">
        <v>3570</v>
      </c>
      <c r="BD840" s="897" t="s">
        <v>3571</v>
      </c>
      <c r="BE840" s="896" t="s">
        <v>3572</v>
      </c>
      <c r="BF840" s="940">
        <v>46079</v>
      </c>
      <c r="BH840" s="687"/>
      <c r="BI840" s="687"/>
      <c r="BJ840" s="896"/>
      <c r="BK840" s="687"/>
      <c r="BL840" s="373"/>
      <c r="BM840" s="373"/>
      <c r="BN840" s="687">
        <v>1986</v>
      </c>
      <c r="BO840" s="903"/>
      <c r="BP840" s="903" t="s">
        <v>3552</v>
      </c>
      <c r="BQ840" s="903" t="s">
        <v>3544</v>
      </c>
      <c r="BR840" s="903"/>
      <c r="BS840" s="336" t="s">
        <v>1441</v>
      </c>
      <c r="BT840" s="336" t="s">
        <v>1442</v>
      </c>
      <c r="BU840" s="336" t="s">
        <v>1443</v>
      </c>
      <c r="BV840" s="519">
        <v>47588145</v>
      </c>
      <c r="BW840" s="490">
        <v>10475881457</v>
      </c>
      <c r="BX840" s="906">
        <v>7000</v>
      </c>
      <c r="BY840" s="907">
        <v>46082</v>
      </c>
      <c r="BZ840" s="907">
        <v>46142</v>
      </c>
      <c r="CT840" s="897">
        <v>30</v>
      </c>
      <c r="CU840" s="909">
        <f t="shared" ref="CU840:CU848" si="864">AH840</f>
        <v>7000</v>
      </c>
      <c r="CV840" s="897">
        <v>30</v>
      </c>
      <c r="CW840" s="633">
        <f t="shared" ref="CW840:CW848" si="865">(R840/30*CV840)*Q840</f>
        <v>7000</v>
      </c>
      <c r="CX840" s="897">
        <v>30</v>
      </c>
      <c r="CY840" s="633">
        <f t="shared" ref="CY840:CY848" si="866">(R840/30*CX840)*Q840</f>
        <v>7000</v>
      </c>
      <c r="CZ840" s="633">
        <f>CU840-CW840</f>
        <v>0</v>
      </c>
      <c r="DC840" s="897">
        <f t="shared" si="842"/>
        <v>30</v>
      </c>
      <c r="DD840" s="909">
        <f t="shared" si="848"/>
        <v>7000</v>
      </c>
      <c r="DE840" s="897">
        <v>30</v>
      </c>
      <c r="DF840" s="633">
        <f t="shared" si="849"/>
        <v>7000</v>
      </c>
      <c r="DG840" s="897">
        <v>30</v>
      </c>
      <c r="DH840" s="633">
        <f t="shared" si="850"/>
        <v>7000</v>
      </c>
      <c r="DJ840" s="898"/>
      <c r="DK840" s="898"/>
      <c r="DL840" s="898"/>
      <c r="DM840" s="898"/>
      <c r="DN840" s="898"/>
      <c r="DO840" s="898"/>
      <c r="DP840" s="898"/>
      <c r="DQ840" s="898"/>
      <c r="DR840" s="898"/>
      <c r="DS840" s="898"/>
      <c r="DU840" s="909">
        <f t="shared" si="844"/>
        <v>14000</v>
      </c>
      <c r="DV840" s="633">
        <f t="shared" si="819"/>
        <v>14000</v>
      </c>
      <c r="DW840" s="633">
        <f t="shared" si="821"/>
        <v>14000</v>
      </c>
      <c r="DX840" s="633">
        <f t="shared" si="846"/>
        <v>0</v>
      </c>
      <c r="DY840" s="633">
        <f t="shared" si="847"/>
        <v>0</v>
      </c>
      <c r="EG840" s="633"/>
    </row>
    <row r="841" spans="1:137" s="897" customFormat="1" ht="48" hidden="1" customHeight="1" x14ac:dyDescent="0.25">
      <c r="A841" s="891">
        <v>2026</v>
      </c>
      <c r="B841" s="891">
        <v>479</v>
      </c>
      <c r="C841" s="891" t="s">
        <v>58</v>
      </c>
      <c r="D841" s="891">
        <v>3000654</v>
      </c>
      <c r="E841" s="891">
        <v>5005023</v>
      </c>
      <c r="F841" s="891" t="s">
        <v>1003</v>
      </c>
      <c r="G841" s="891" t="s">
        <v>3543</v>
      </c>
      <c r="H841" s="891">
        <v>97</v>
      </c>
      <c r="I841" s="892" t="s">
        <v>992</v>
      </c>
      <c r="J841" s="893" t="s">
        <v>10</v>
      </c>
      <c r="K841" s="893" t="s">
        <v>60</v>
      </c>
      <c r="L841" s="891" t="str">
        <f t="shared" si="845"/>
        <v>2.3</v>
      </c>
      <c r="M841" s="894" t="s">
        <v>62</v>
      </c>
      <c r="N841" s="894"/>
      <c r="O841" s="891" t="s">
        <v>1436</v>
      </c>
      <c r="P841" s="891" t="s">
        <v>65</v>
      </c>
      <c r="Q841" s="895">
        <v>1</v>
      </c>
      <c r="R841" s="514">
        <v>7000</v>
      </c>
      <c r="S841" s="978"/>
      <c r="T841" s="978"/>
      <c r="U841" s="333">
        <v>30</v>
      </c>
      <c r="V841" s="333">
        <v>30</v>
      </c>
      <c r="W841" s="334"/>
      <c r="X841" s="334"/>
      <c r="Y841" s="334"/>
      <c r="Z841" s="335"/>
      <c r="AA841" s="335"/>
      <c r="AB841" s="335"/>
      <c r="AC841" s="335"/>
      <c r="AD841" s="335"/>
      <c r="AE841" s="332"/>
      <c r="AF841" s="284">
        <f t="shared" si="852"/>
        <v>0</v>
      </c>
      <c r="AG841" s="284">
        <f t="shared" si="853"/>
        <v>0</v>
      </c>
      <c r="AH841" s="284">
        <f t="shared" si="854"/>
        <v>7000</v>
      </c>
      <c r="AI841" s="284">
        <f t="shared" si="855"/>
        <v>7000</v>
      </c>
      <c r="AJ841" s="284">
        <f t="shared" si="856"/>
        <v>0</v>
      </c>
      <c r="AK841" s="284">
        <f t="shared" si="857"/>
        <v>0</v>
      </c>
      <c r="AL841" s="284">
        <f t="shared" si="858"/>
        <v>0</v>
      </c>
      <c r="AM841" s="284">
        <f t="shared" si="859"/>
        <v>0</v>
      </c>
      <c r="AN841" s="284">
        <f t="shared" si="860"/>
        <v>0</v>
      </c>
      <c r="AO841" s="284">
        <f t="shared" si="861"/>
        <v>0</v>
      </c>
      <c r="AP841" s="284">
        <f t="shared" si="862"/>
        <v>0</v>
      </c>
      <c r="AQ841" s="284">
        <f t="shared" si="863"/>
        <v>0</v>
      </c>
      <c r="AR841" s="494">
        <f t="shared" si="851"/>
        <v>14000</v>
      </c>
      <c r="AS841" s="896" t="s">
        <v>994</v>
      </c>
      <c r="AU841" s="897" t="s">
        <v>3535</v>
      </c>
      <c r="AV841" s="897" t="s">
        <v>3536</v>
      </c>
      <c r="AW841" s="940">
        <v>46058</v>
      </c>
      <c r="AX841" s="897" t="s">
        <v>3537</v>
      </c>
      <c r="AY841" s="940">
        <v>46078</v>
      </c>
      <c r="BA841" s="898" t="s">
        <v>3538</v>
      </c>
      <c r="BB841" s="899" t="s">
        <v>995</v>
      </c>
      <c r="BC841" s="897" t="s">
        <v>3570</v>
      </c>
      <c r="BD841" s="897" t="s">
        <v>3571</v>
      </c>
      <c r="BE841" s="896" t="s">
        <v>3572</v>
      </c>
      <c r="BF841" s="940">
        <v>46079</v>
      </c>
      <c r="BH841" s="687"/>
      <c r="BI841" s="687"/>
      <c r="BJ841" s="896"/>
      <c r="BK841" s="687"/>
      <c r="BL841" s="373"/>
      <c r="BM841" s="373"/>
      <c r="BN841" s="687">
        <v>1985</v>
      </c>
      <c r="BO841" s="903"/>
      <c r="BP841" s="903" t="s">
        <v>3552</v>
      </c>
      <c r="BQ841" s="903" t="s">
        <v>3544</v>
      </c>
      <c r="BR841" s="903"/>
      <c r="BS841" s="336" t="s">
        <v>1437</v>
      </c>
      <c r="BT841" s="336" t="s">
        <v>1438</v>
      </c>
      <c r="BU841" s="336" t="s">
        <v>1439</v>
      </c>
      <c r="BV841" s="478">
        <v>72845524</v>
      </c>
      <c r="BW841" s="476">
        <v>10728455247</v>
      </c>
      <c r="BX841" s="906">
        <v>7000</v>
      </c>
      <c r="BY841" s="907">
        <v>46082</v>
      </c>
      <c r="BZ841" s="907">
        <v>46142</v>
      </c>
      <c r="CT841" s="897">
        <v>30</v>
      </c>
      <c r="CU841" s="909">
        <f t="shared" si="864"/>
        <v>7000</v>
      </c>
      <c r="CV841" s="897">
        <v>30</v>
      </c>
      <c r="CW841" s="633">
        <f t="shared" si="865"/>
        <v>7000</v>
      </c>
      <c r="CX841" s="897">
        <v>30</v>
      </c>
      <c r="CY841" s="633">
        <f t="shared" si="866"/>
        <v>7000</v>
      </c>
      <c r="DC841" s="897">
        <f t="shared" si="842"/>
        <v>30</v>
      </c>
      <c r="DD841" s="909">
        <f t="shared" si="848"/>
        <v>7000</v>
      </c>
      <c r="DE841" s="897">
        <v>30</v>
      </c>
      <c r="DF841" s="633">
        <f t="shared" si="849"/>
        <v>7000</v>
      </c>
      <c r="DG841" s="897">
        <v>30</v>
      </c>
      <c r="DH841" s="633">
        <f t="shared" si="850"/>
        <v>7000</v>
      </c>
      <c r="DJ841" s="898"/>
      <c r="DK841" s="898"/>
      <c r="DL841" s="898"/>
      <c r="DM841" s="898"/>
      <c r="DN841" s="898"/>
      <c r="DO841" s="898"/>
      <c r="DP841" s="898"/>
      <c r="DQ841" s="898"/>
      <c r="DR841" s="898"/>
      <c r="DS841" s="898"/>
      <c r="DU841" s="909">
        <f t="shared" si="844"/>
        <v>14000</v>
      </c>
      <c r="DV841" s="633">
        <f t="shared" si="819"/>
        <v>14000</v>
      </c>
      <c r="DW841" s="633">
        <f t="shared" si="821"/>
        <v>14000</v>
      </c>
      <c r="DX841" s="633">
        <f t="shared" si="846"/>
        <v>0</v>
      </c>
      <c r="DY841" s="633">
        <f t="shared" si="847"/>
        <v>0</v>
      </c>
      <c r="EG841" s="633"/>
    </row>
    <row r="842" spans="1:137" s="897" customFormat="1" ht="48" hidden="1" customHeight="1" x14ac:dyDescent="0.25">
      <c r="A842" s="891">
        <v>2026</v>
      </c>
      <c r="B842" s="891">
        <v>479</v>
      </c>
      <c r="C842" s="891" t="s">
        <v>58</v>
      </c>
      <c r="D842" s="891">
        <v>3000654</v>
      </c>
      <c r="E842" s="891">
        <v>5005023</v>
      </c>
      <c r="F842" s="891" t="s">
        <v>1003</v>
      </c>
      <c r="G842" s="891" t="s">
        <v>3543</v>
      </c>
      <c r="H842" s="891">
        <v>97</v>
      </c>
      <c r="I842" s="892" t="s">
        <v>992</v>
      </c>
      <c r="J842" s="893" t="s">
        <v>10</v>
      </c>
      <c r="K842" s="893" t="s">
        <v>60</v>
      </c>
      <c r="L842" s="891" t="str">
        <f t="shared" si="845"/>
        <v>2.3</v>
      </c>
      <c r="M842" s="894" t="s">
        <v>62</v>
      </c>
      <c r="N842" s="894"/>
      <c r="O842" s="891" t="s">
        <v>1444</v>
      </c>
      <c r="P842" s="891" t="s">
        <v>65</v>
      </c>
      <c r="Q842" s="895">
        <v>1</v>
      </c>
      <c r="R842" s="513">
        <v>7000</v>
      </c>
      <c r="S842" s="891"/>
      <c r="T842" s="891"/>
      <c r="U842" s="284">
        <v>30</v>
      </c>
      <c r="V842" s="284">
        <v>30</v>
      </c>
      <c r="W842" s="298"/>
      <c r="X842" s="298"/>
      <c r="Y842" s="298"/>
      <c r="Z842" s="299"/>
      <c r="AA842" s="299"/>
      <c r="AB842" s="299"/>
      <c r="AC842" s="299"/>
      <c r="AD842" s="299"/>
      <c r="AE842" s="297"/>
      <c r="AF842" s="284">
        <f t="shared" si="852"/>
        <v>0</v>
      </c>
      <c r="AG842" s="284">
        <f t="shared" si="853"/>
        <v>0</v>
      </c>
      <c r="AH842" s="284">
        <f t="shared" si="854"/>
        <v>7000</v>
      </c>
      <c r="AI842" s="284">
        <f t="shared" si="855"/>
        <v>7000</v>
      </c>
      <c r="AJ842" s="284">
        <f t="shared" si="856"/>
        <v>0</v>
      </c>
      <c r="AK842" s="284">
        <f t="shared" si="857"/>
        <v>0</v>
      </c>
      <c r="AL842" s="284">
        <f t="shared" si="858"/>
        <v>0</v>
      </c>
      <c r="AM842" s="284">
        <f t="shared" si="859"/>
        <v>0</v>
      </c>
      <c r="AN842" s="284">
        <f t="shared" si="860"/>
        <v>0</v>
      </c>
      <c r="AO842" s="284">
        <f t="shared" si="861"/>
        <v>0</v>
      </c>
      <c r="AP842" s="284">
        <f t="shared" si="862"/>
        <v>0</v>
      </c>
      <c r="AQ842" s="284">
        <f t="shared" si="863"/>
        <v>0</v>
      </c>
      <c r="AR842" s="377">
        <f t="shared" si="851"/>
        <v>14000</v>
      </c>
      <c r="AS842" s="896" t="s">
        <v>994</v>
      </c>
      <c r="AU842" s="897" t="s">
        <v>3535</v>
      </c>
      <c r="AV842" s="897" t="s">
        <v>3536</v>
      </c>
      <c r="AW842" s="940">
        <v>46058</v>
      </c>
      <c r="AX842" s="897" t="s">
        <v>3537</v>
      </c>
      <c r="AY842" s="940">
        <v>46078</v>
      </c>
      <c r="BA842" s="898" t="s">
        <v>3538</v>
      </c>
      <c r="BB842" s="899" t="s">
        <v>995</v>
      </c>
      <c r="BC842" s="897" t="s">
        <v>3570</v>
      </c>
      <c r="BD842" s="897" t="s">
        <v>3571</v>
      </c>
      <c r="BE842" s="896" t="s">
        <v>3572</v>
      </c>
      <c r="BF842" s="940">
        <v>46079</v>
      </c>
      <c r="BH842" s="687"/>
      <c r="BI842" s="687"/>
      <c r="BJ842" s="896"/>
      <c r="BK842" s="687"/>
      <c r="BL842" s="373"/>
      <c r="BM842" s="373"/>
      <c r="BN842" s="687">
        <v>1987</v>
      </c>
      <c r="BO842" s="903"/>
      <c r="BP842" s="903" t="s">
        <v>3552</v>
      </c>
      <c r="BQ842" s="903" t="s">
        <v>3544</v>
      </c>
      <c r="BR842" s="903"/>
      <c r="BS842" s="336" t="s">
        <v>1445</v>
      </c>
      <c r="BT842" s="336" t="s">
        <v>1446</v>
      </c>
      <c r="BU842" s="336" t="s">
        <v>1447</v>
      </c>
      <c r="BV842" s="474">
        <v>75017048</v>
      </c>
      <c r="BW842" s="472">
        <v>10750170485</v>
      </c>
      <c r="BX842" s="906">
        <v>7000</v>
      </c>
      <c r="BY842" s="907">
        <v>46082</v>
      </c>
      <c r="BZ842" s="907">
        <v>46142</v>
      </c>
      <c r="CT842" s="897">
        <v>30</v>
      </c>
      <c r="CU842" s="909">
        <f t="shared" si="864"/>
        <v>7000</v>
      </c>
      <c r="CV842" s="897">
        <v>30</v>
      </c>
      <c r="CW842" s="633">
        <f t="shared" si="865"/>
        <v>7000</v>
      </c>
      <c r="CX842" s="897">
        <v>30</v>
      </c>
      <c r="CY842" s="633">
        <f t="shared" si="866"/>
        <v>7000</v>
      </c>
      <c r="DC842" s="897">
        <f t="shared" si="842"/>
        <v>30</v>
      </c>
      <c r="DD842" s="909">
        <f t="shared" si="848"/>
        <v>7000</v>
      </c>
      <c r="DE842" s="897">
        <v>30</v>
      </c>
      <c r="DF842" s="633">
        <f t="shared" si="849"/>
        <v>7000</v>
      </c>
      <c r="DG842" s="897">
        <v>30</v>
      </c>
      <c r="DH842" s="633">
        <f t="shared" si="850"/>
        <v>7000</v>
      </c>
      <c r="DJ842" s="898"/>
      <c r="DK842" s="898"/>
      <c r="DL842" s="898"/>
      <c r="DM842" s="898"/>
      <c r="DN842" s="898"/>
      <c r="DO842" s="898"/>
      <c r="DP842" s="898"/>
      <c r="DQ842" s="898"/>
      <c r="DR842" s="898"/>
      <c r="DS842" s="898"/>
      <c r="DU842" s="909">
        <f t="shared" si="844"/>
        <v>14000</v>
      </c>
      <c r="DV842" s="633">
        <f t="shared" si="819"/>
        <v>14000</v>
      </c>
      <c r="DW842" s="633">
        <f t="shared" si="821"/>
        <v>14000</v>
      </c>
      <c r="DX842" s="633">
        <f t="shared" si="846"/>
        <v>0</v>
      </c>
      <c r="DY842" s="633">
        <f t="shared" si="847"/>
        <v>0</v>
      </c>
      <c r="EG842" s="633"/>
    </row>
    <row r="843" spans="1:137" s="897" customFormat="1" ht="48" hidden="1" customHeight="1" x14ac:dyDescent="0.25">
      <c r="A843" s="891">
        <v>2026</v>
      </c>
      <c r="B843" s="891">
        <v>479</v>
      </c>
      <c r="C843" s="891" t="s">
        <v>58</v>
      </c>
      <c r="D843" s="891">
        <v>3000654</v>
      </c>
      <c r="E843" s="891">
        <v>5005023</v>
      </c>
      <c r="F843" s="891" t="s">
        <v>1003</v>
      </c>
      <c r="G843" s="891" t="s">
        <v>3543</v>
      </c>
      <c r="H843" s="891">
        <v>97</v>
      </c>
      <c r="I843" s="892" t="s">
        <v>992</v>
      </c>
      <c r="J843" s="893" t="s">
        <v>10</v>
      </c>
      <c r="K843" s="893" t="s">
        <v>60</v>
      </c>
      <c r="L843" s="891" t="str">
        <f t="shared" si="845"/>
        <v>2.3</v>
      </c>
      <c r="M843" s="894" t="s">
        <v>62</v>
      </c>
      <c r="N843" s="894"/>
      <c r="O843" s="891" t="s">
        <v>1448</v>
      </c>
      <c r="P843" s="891" t="s">
        <v>65</v>
      </c>
      <c r="Q843" s="895">
        <v>1</v>
      </c>
      <c r="R843" s="513">
        <v>7000</v>
      </c>
      <c r="S843" s="891"/>
      <c r="T843" s="891"/>
      <c r="U843" s="284">
        <v>30</v>
      </c>
      <c r="V843" s="284">
        <v>30</v>
      </c>
      <c r="W843" s="298"/>
      <c r="X843" s="298"/>
      <c r="Y843" s="298"/>
      <c r="Z843" s="299"/>
      <c r="AA843" s="299"/>
      <c r="AB843" s="299"/>
      <c r="AC843" s="299"/>
      <c r="AD843" s="299"/>
      <c r="AE843" s="297"/>
      <c r="AF843" s="284">
        <f t="shared" si="852"/>
        <v>0</v>
      </c>
      <c r="AG843" s="284">
        <f t="shared" si="853"/>
        <v>0</v>
      </c>
      <c r="AH843" s="284">
        <f t="shared" si="854"/>
        <v>7000</v>
      </c>
      <c r="AI843" s="284">
        <f t="shared" si="855"/>
        <v>7000</v>
      </c>
      <c r="AJ843" s="284">
        <f t="shared" si="856"/>
        <v>0</v>
      </c>
      <c r="AK843" s="284">
        <f t="shared" si="857"/>
        <v>0</v>
      </c>
      <c r="AL843" s="284">
        <f t="shared" si="858"/>
        <v>0</v>
      </c>
      <c r="AM843" s="284">
        <f t="shared" si="859"/>
        <v>0</v>
      </c>
      <c r="AN843" s="284">
        <f t="shared" si="860"/>
        <v>0</v>
      </c>
      <c r="AO843" s="284">
        <f t="shared" si="861"/>
        <v>0</v>
      </c>
      <c r="AP843" s="284">
        <f t="shared" si="862"/>
        <v>0</v>
      </c>
      <c r="AQ843" s="284">
        <f t="shared" si="863"/>
        <v>0</v>
      </c>
      <c r="AR843" s="377">
        <f t="shared" si="851"/>
        <v>14000</v>
      </c>
      <c r="AS843" s="896" t="s">
        <v>994</v>
      </c>
      <c r="AU843" s="897" t="s">
        <v>3535</v>
      </c>
      <c r="AV843" s="897" t="s">
        <v>3536</v>
      </c>
      <c r="AW843" s="940">
        <v>46058</v>
      </c>
      <c r="AX843" s="897" t="s">
        <v>3537</v>
      </c>
      <c r="AY843" s="940">
        <v>46078</v>
      </c>
      <c r="BA843" s="898" t="s">
        <v>3538</v>
      </c>
      <c r="BB843" s="899" t="s">
        <v>995</v>
      </c>
      <c r="BC843" s="897" t="s">
        <v>3570</v>
      </c>
      <c r="BD843" s="897" t="s">
        <v>3571</v>
      </c>
      <c r="BE843" s="896" t="s">
        <v>3572</v>
      </c>
      <c r="BF843" s="940">
        <v>46079</v>
      </c>
      <c r="BH843" s="687"/>
      <c r="BI843" s="687"/>
      <c r="BJ843" s="896"/>
      <c r="BK843" s="687"/>
      <c r="BL843" s="373"/>
      <c r="BM843" s="373"/>
      <c r="BN843" s="687">
        <v>1988</v>
      </c>
      <c r="BO843" s="903"/>
      <c r="BP843" s="903" t="s">
        <v>3552</v>
      </c>
      <c r="BQ843" s="903" t="s">
        <v>3544</v>
      </c>
      <c r="BR843" s="903"/>
      <c r="BS843" s="336" t="s">
        <v>1449</v>
      </c>
      <c r="BT843" s="336" t="s">
        <v>1450</v>
      </c>
      <c r="BU843" s="336" t="s">
        <v>1451</v>
      </c>
      <c r="BV843" s="474" t="s">
        <v>1452</v>
      </c>
      <c r="BW843" s="472">
        <v>10484943031</v>
      </c>
      <c r="BX843" s="906">
        <v>7000</v>
      </c>
      <c r="BY843" s="907">
        <v>46082</v>
      </c>
      <c r="BZ843" s="907">
        <v>46142</v>
      </c>
      <c r="CT843" s="897">
        <v>30</v>
      </c>
      <c r="CU843" s="909">
        <f t="shared" si="864"/>
        <v>7000</v>
      </c>
      <c r="CV843" s="897">
        <v>30</v>
      </c>
      <c r="CW843" s="633">
        <f t="shared" si="865"/>
        <v>7000</v>
      </c>
      <c r="CX843" s="897">
        <v>30</v>
      </c>
      <c r="CY843" s="633">
        <f t="shared" si="866"/>
        <v>7000</v>
      </c>
      <c r="CZ843" s="633">
        <f>CU843-CW843</f>
        <v>0</v>
      </c>
      <c r="DA843" s="633">
        <f>CU843-CY843</f>
        <v>0</v>
      </c>
      <c r="DC843" s="897">
        <f t="shared" si="842"/>
        <v>30</v>
      </c>
      <c r="DD843" s="909">
        <f t="shared" si="848"/>
        <v>7000</v>
      </c>
      <c r="DE843" s="897">
        <v>30</v>
      </c>
      <c r="DF843" s="633">
        <f t="shared" si="849"/>
        <v>7000</v>
      </c>
      <c r="DG843" s="897">
        <v>30</v>
      </c>
      <c r="DH843" s="633">
        <f t="shared" si="850"/>
        <v>7000</v>
      </c>
      <c r="DJ843" s="898"/>
      <c r="DK843" s="898"/>
      <c r="DL843" s="898"/>
      <c r="DM843" s="898"/>
      <c r="DN843" s="898"/>
      <c r="DO843" s="898"/>
      <c r="DP843" s="898"/>
      <c r="DQ843" s="898"/>
      <c r="DR843" s="898"/>
      <c r="DS843" s="898"/>
      <c r="DU843" s="909">
        <f t="shared" si="844"/>
        <v>14000</v>
      </c>
      <c r="DV843" s="633">
        <f t="shared" si="819"/>
        <v>14000</v>
      </c>
      <c r="DW843" s="633">
        <f t="shared" si="821"/>
        <v>14000</v>
      </c>
      <c r="DX843" s="633">
        <f t="shared" si="846"/>
        <v>0</v>
      </c>
      <c r="DY843" s="633">
        <f t="shared" si="847"/>
        <v>0</v>
      </c>
      <c r="EG843" s="633"/>
    </row>
    <row r="844" spans="1:137" s="897" customFormat="1" ht="48" hidden="1" customHeight="1" x14ac:dyDescent="0.25">
      <c r="A844" s="891">
        <v>2026</v>
      </c>
      <c r="B844" s="891">
        <v>479</v>
      </c>
      <c r="C844" s="891" t="s">
        <v>58</v>
      </c>
      <c r="D844" s="891">
        <v>3000654</v>
      </c>
      <c r="E844" s="891">
        <v>5005023</v>
      </c>
      <c r="F844" s="891" t="s">
        <v>1003</v>
      </c>
      <c r="G844" s="891" t="s">
        <v>3543</v>
      </c>
      <c r="H844" s="891">
        <v>97</v>
      </c>
      <c r="I844" s="892" t="s">
        <v>992</v>
      </c>
      <c r="J844" s="893" t="s">
        <v>10</v>
      </c>
      <c r="K844" s="893" t="s">
        <v>60</v>
      </c>
      <c r="L844" s="891" t="str">
        <f t="shared" si="845"/>
        <v>2.3</v>
      </c>
      <c r="M844" s="894" t="s">
        <v>62</v>
      </c>
      <c r="N844" s="894"/>
      <c r="O844" s="891" t="s">
        <v>1453</v>
      </c>
      <c r="P844" s="891" t="s">
        <v>65</v>
      </c>
      <c r="Q844" s="895">
        <v>1</v>
      </c>
      <c r="R844" s="513">
        <v>7000</v>
      </c>
      <c r="S844" s="891"/>
      <c r="T844" s="891"/>
      <c r="U844" s="284">
        <v>30</v>
      </c>
      <c r="V844" s="284">
        <v>30</v>
      </c>
      <c r="W844" s="298"/>
      <c r="X844" s="298"/>
      <c r="Y844" s="298"/>
      <c r="Z844" s="299"/>
      <c r="AA844" s="299"/>
      <c r="AB844" s="299"/>
      <c r="AC844" s="299"/>
      <c r="AD844" s="299"/>
      <c r="AE844" s="297"/>
      <c r="AF844" s="284">
        <f t="shared" si="852"/>
        <v>0</v>
      </c>
      <c r="AG844" s="284">
        <f t="shared" si="853"/>
        <v>0</v>
      </c>
      <c r="AH844" s="284">
        <f t="shared" si="854"/>
        <v>7000</v>
      </c>
      <c r="AI844" s="284">
        <f t="shared" si="855"/>
        <v>7000</v>
      </c>
      <c r="AJ844" s="284">
        <f t="shared" si="856"/>
        <v>0</v>
      </c>
      <c r="AK844" s="284">
        <f t="shared" si="857"/>
        <v>0</v>
      </c>
      <c r="AL844" s="284">
        <f t="shared" si="858"/>
        <v>0</v>
      </c>
      <c r="AM844" s="284">
        <f t="shared" si="859"/>
        <v>0</v>
      </c>
      <c r="AN844" s="284">
        <f t="shared" si="860"/>
        <v>0</v>
      </c>
      <c r="AO844" s="284">
        <f t="shared" si="861"/>
        <v>0</v>
      </c>
      <c r="AP844" s="284">
        <f t="shared" si="862"/>
        <v>0</v>
      </c>
      <c r="AQ844" s="284">
        <f t="shared" si="863"/>
        <v>0</v>
      </c>
      <c r="AR844" s="377">
        <f t="shared" si="851"/>
        <v>14000</v>
      </c>
      <c r="AS844" s="896" t="s">
        <v>994</v>
      </c>
      <c r="AU844" s="897" t="s">
        <v>3535</v>
      </c>
      <c r="AV844" s="897" t="s">
        <v>3536</v>
      </c>
      <c r="AW844" s="940">
        <v>46058</v>
      </c>
      <c r="AX844" s="897" t="s">
        <v>3537</v>
      </c>
      <c r="AY844" s="940">
        <v>46078</v>
      </c>
      <c r="BA844" s="898" t="s">
        <v>3538</v>
      </c>
      <c r="BB844" s="899" t="s">
        <v>995</v>
      </c>
      <c r="BC844" s="897" t="s">
        <v>3570</v>
      </c>
      <c r="BD844" s="897" t="s">
        <v>3571</v>
      </c>
      <c r="BE844" s="896" t="s">
        <v>3572</v>
      </c>
      <c r="BF844" s="940">
        <v>46079</v>
      </c>
      <c r="BH844" s="687"/>
      <c r="BI844" s="687"/>
      <c r="BJ844" s="896"/>
      <c r="BK844" s="687"/>
      <c r="BL844" s="373"/>
      <c r="BM844" s="373"/>
      <c r="BN844" s="687">
        <v>1989</v>
      </c>
      <c r="BO844" s="903"/>
      <c r="BP844" s="903" t="s">
        <v>3552</v>
      </c>
      <c r="BQ844" s="903" t="s">
        <v>3544</v>
      </c>
      <c r="BR844" s="903"/>
      <c r="BS844" s="336" t="s">
        <v>1454</v>
      </c>
      <c r="BT844" s="336" t="s">
        <v>1455</v>
      </c>
      <c r="BU844" s="336" t="s">
        <v>1456</v>
      </c>
      <c r="BV844" s="474">
        <v>45590974</v>
      </c>
      <c r="BW844" s="472">
        <v>10455909746</v>
      </c>
      <c r="BX844" s="906">
        <v>7000</v>
      </c>
      <c r="BY844" s="907">
        <v>46082</v>
      </c>
      <c r="BZ844" s="907">
        <v>46142</v>
      </c>
      <c r="CT844" s="897">
        <v>30</v>
      </c>
      <c r="CU844" s="909">
        <f t="shared" si="864"/>
        <v>7000</v>
      </c>
      <c r="CV844" s="897">
        <v>30</v>
      </c>
      <c r="CW844" s="633">
        <f t="shared" si="865"/>
        <v>7000</v>
      </c>
      <c r="CX844" s="897">
        <v>30</v>
      </c>
      <c r="CY844" s="633">
        <f t="shared" si="866"/>
        <v>7000</v>
      </c>
      <c r="DC844" s="897">
        <f t="shared" si="842"/>
        <v>30</v>
      </c>
      <c r="DD844" s="909">
        <f t="shared" si="848"/>
        <v>7000</v>
      </c>
      <c r="DE844" s="897">
        <v>30</v>
      </c>
      <c r="DF844" s="633">
        <f t="shared" si="849"/>
        <v>7000</v>
      </c>
      <c r="DG844" s="897">
        <v>30</v>
      </c>
      <c r="DH844" s="633">
        <f t="shared" si="850"/>
        <v>7000</v>
      </c>
      <c r="DJ844" s="898"/>
      <c r="DK844" s="898"/>
      <c r="DL844" s="898"/>
      <c r="DM844" s="898"/>
      <c r="DN844" s="898"/>
      <c r="DO844" s="898"/>
      <c r="DP844" s="898"/>
      <c r="DQ844" s="898"/>
      <c r="DR844" s="898"/>
      <c r="DS844" s="898"/>
      <c r="DU844" s="909">
        <f t="shared" si="844"/>
        <v>14000</v>
      </c>
      <c r="DV844" s="633">
        <f t="shared" si="819"/>
        <v>14000</v>
      </c>
      <c r="DW844" s="633">
        <f t="shared" si="821"/>
        <v>14000</v>
      </c>
      <c r="DX844" s="633">
        <f t="shared" si="846"/>
        <v>0</v>
      </c>
      <c r="DY844" s="633">
        <f t="shared" si="847"/>
        <v>0</v>
      </c>
      <c r="EG844" s="633"/>
    </row>
    <row r="845" spans="1:137" s="1956" customFormat="1" ht="48" hidden="1" customHeight="1" x14ac:dyDescent="0.25">
      <c r="A845" s="1980">
        <v>2026</v>
      </c>
      <c r="B845" s="947">
        <v>479</v>
      </c>
      <c r="C845" s="947" t="s">
        <v>58</v>
      </c>
      <c r="D845" s="947">
        <v>3000654</v>
      </c>
      <c r="E845" s="947">
        <v>5005023</v>
      </c>
      <c r="F845" s="947" t="s">
        <v>990</v>
      </c>
      <c r="G845" s="1980" t="s">
        <v>991</v>
      </c>
      <c r="H845" s="1980">
        <v>94</v>
      </c>
      <c r="I845" s="948" t="s">
        <v>992</v>
      </c>
      <c r="J845" s="949" t="s">
        <v>10</v>
      </c>
      <c r="K845" s="949" t="s">
        <v>60</v>
      </c>
      <c r="L845" s="947" t="str">
        <f t="shared" si="845"/>
        <v>2.3</v>
      </c>
      <c r="M845" s="1982" t="s">
        <v>62</v>
      </c>
      <c r="N845" s="950"/>
      <c r="O845" s="1980" t="s">
        <v>1457</v>
      </c>
      <c r="P845" s="1980" t="s">
        <v>65</v>
      </c>
      <c r="Q845" s="1987">
        <v>1</v>
      </c>
      <c r="R845" s="2038">
        <v>7000</v>
      </c>
      <c r="S845" s="2036"/>
      <c r="T845" s="2036"/>
      <c r="U845" s="2039">
        <v>30</v>
      </c>
      <c r="V845" s="2036"/>
      <c r="W845" s="2037"/>
      <c r="X845" s="334"/>
      <c r="Y845" s="334"/>
      <c r="Z845" s="335"/>
      <c r="AA845" s="335"/>
      <c r="AB845" s="335"/>
      <c r="AC845" s="335"/>
      <c r="AD845" s="335"/>
      <c r="AE845" s="2038"/>
      <c r="AF845" s="284">
        <f t="shared" si="852"/>
        <v>0</v>
      </c>
      <c r="AG845" s="284">
        <f t="shared" si="853"/>
        <v>0</v>
      </c>
      <c r="AH845" s="284">
        <f t="shared" si="854"/>
        <v>7000</v>
      </c>
      <c r="AI845" s="284">
        <f t="shared" si="855"/>
        <v>0</v>
      </c>
      <c r="AJ845" s="284">
        <f t="shared" si="856"/>
        <v>0</v>
      </c>
      <c r="AK845" s="284">
        <f t="shared" si="857"/>
        <v>0</v>
      </c>
      <c r="AL845" s="284">
        <f t="shared" si="858"/>
        <v>0</v>
      </c>
      <c r="AM845" s="284">
        <f t="shared" si="859"/>
        <v>0</v>
      </c>
      <c r="AN845" s="284">
        <f t="shared" si="860"/>
        <v>0</v>
      </c>
      <c r="AO845" s="284">
        <f t="shared" si="861"/>
        <v>0</v>
      </c>
      <c r="AP845" s="284">
        <f t="shared" si="862"/>
        <v>0</v>
      </c>
      <c r="AQ845" s="284">
        <f t="shared" si="863"/>
        <v>0</v>
      </c>
      <c r="AR845" s="2039">
        <f t="shared" si="851"/>
        <v>7000</v>
      </c>
      <c r="AS845" s="1953" t="s">
        <v>994</v>
      </c>
      <c r="AT845" s="953"/>
      <c r="AU845" s="953" t="s">
        <v>3535</v>
      </c>
      <c r="AV845" s="953" t="s">
        <v>3536</v>
      </c>
      <c r="AW845" s="958">
        <v>46058</v>
      </c>
      <c r="AX845" s="953" t="s">
        <v>3537</v>
      </c>
      <c r="AY845" s="958">
        <v>46078</v>
      </c>
      <c r="AZ845" s="953"/>
      <c r="BA845" s="963" t="s">
        <v>3538</v>
      </c>
      <c r="BB845" s="1954" t="s">
        <v>995</v>
      </c>
      <c r="BC845" s="953" t="s">
        <v>3570</v>
      </c>
      <c r="BD845" s="953" t="s">
        <v>3571</v>
      </c>
      <c r="BE845" s="952" t="s">
        <v>3572</v>
      </c>
      <c r="BF845" s="958">
        <v>46079</v>
      </c>
      <c r="BG845" s="953"/>
      <c r="BH845" s="1022"/>
      <c r="BI845" s="1022"/>
      <c r="BJ845" s="952"/>
      <c r="BK845" s="1022"/>
      <c r="BL845" s="1031"/>
      <c r="BM845" s="1031"/>
      <c r="BN845" s="1022">
        <v>1990</v>
      </c>
      <c r="BO845" s="1046"/>
      <c r="BP845" s="1047" t="s">
        <v>3552</v>
      </c>
      <c r="BQ845" s="2168"/>
      <c r="BR845" s="2168"/>
      <c r="BS845" s="2110" t="s">
        <v>1458</v>
      </c>
      <c r="BT845" s="347" t="s">
        <v>1459</v>
      </c>
      <c r="BU845" s="347" t="s">
        <v>1460</v>
      </c>
      <c r="BV845" s="529">
        <v>43128117</v>
      </c>
      <c r="BW845" s="530">
        <v>10431281177</v>
      </c>
      <c r="BX845" s="1018">
        <v>7000</v>
      </c>
      <c r="BY845" s="958">
        <v>46082</v>
      </c>
      <c r="BZ845" s="958">
        <v>46142</v>
      </c>
      <c r="CA845" s="953"/>
      <c r="CB845" s="953"/>
      <c r="CC845" s="953"/>
      <c r="CD845" s="953"/>
      <c r="CE845" s="953"/>
      <c r="CF845" s="953"/>
      <c r="CG845" s="953"/>
      <c r="CH845" s="953"/>
      <c r="CI845" s="953"/>
      <c r="CJ845" s="953"/>
      <c r="CK845" s="953"/>
      <c r="CL845" s="953"/>
      <c r="CM845" s="953"/>
      <c r="CN845" s="953"/>
      <c r="CO845" s="953"/>
      <c r="CP845" s="953"/>
      <c r="CQ845" s="953"/>
      <c r="CR845" s="953"/>
      <c r="CS845" s="953"/>
      <c r="CT845" s="953">
        <v>30</v>
      </c>
      <c r="CU845" s="964">
        <f t="shared" si="864"/>
        <v>7000</v>
      </c>
      <c r="CV845" s="1019">
        <v>30</v>
      </c>
      <c r="CW845" s="965">
        <f t="shared" si="865"/>
        <v>7000</v>
      </c>
      <c r="CX845" s="1019">
        <v>30</v>
      </c>
      <c r="CY845" s="965">
        <f t="shared" si="866"/>
        <v>7000</v>
      </c>
      <c r="CZ845" s="965">
        <f>CU845-CW845</f>
        <v>0</v>
      </c>
      <c r="DA845" s="953"/>
      <c r="DB845" s="953"/>
      <c r="DC845" s="953">
        <f t="shared" si="842"/>
        <v>0</v>
      </c>
      <c r="DD845" s="961">
        <f t="shared" si="848"/>
        <v>0</v>
      </c>
      <c r="DE845" s="953"/>
      <c r="DF845" s="962">
        <f t="shared" si="849"/>
        <v>0</v>
      </c>
      <c r="DG845" s="953"/>
      <c r="DH845" s="962">
        <f t="shared" si="850"/>
        <v>0</v>
      </c>
      <c r="DI845" s="953"/>
      <c r="DJ845" s="963"/>
      <c r="DK845" s="963"/>
      <c r="DL845" s="963"/>
      <c r="DM845" s="963"/>
      <c r="DN845" s="963"/>
      <c r="DO845" s="963"/>
      <c r="DP845" s="963"/>
      <c r="DQ845" s="963"/>
      <c r="DR845" s="963"/>
      <c r="DS845" s="963"/>
      <c r="DU845" s="1998">
        <f t="shared" si="844"/>
        <v>7000</v>
      </c>
      <c r="DV845" s="1999">
        <f t="shared" si="819"/>
        <v>7000</v>
      </c>
      <c r="DW845" s="1999">
        <f t="shared" si="821"/>
        <v>7000</v>
      </c>
      <c r="DX845" s="1999">
        <f t="shared" si="846"/>
        <v>0</v>
      </c>
      <c r="DY845" s="1999">
        <f t="shared" si="847"/>
        <v>0</v>
      </c>
      <c r="EG845" s="1999"/>
    </row>
    <row r="846" spans="1:137" s="984" customFormat="1" ht="48" hidden="1" customHeight="1" x14ac:dyDescent="0.25">
      <c r="A846" s="978">
        <v>2026</v>
      </c>
      <c r="B846" s="978">
        <v>479</v>
      </c>
      <c r="C846" s="978" t="s">
        <v>58</v>
      </c>
      <c r="D846" s="978">
        <v>3000654</v>
      </c>
      <c r="E846" s="978">
        <v>5005023</v>
      </c>
      <c r="F846" s="978" t="s">
        <v>1003</v>
      </c>
      <c r="G846" s="978" t="s">
        <v>3543</v>
      </c>
      <c r="H846" s="978">
        <v>97</v>
      </c>
      <c r="I846" s="979" t="s">
        <v>992</v>
      </c>
      <c r="J846" s="980" t="s">
        <v>10</v>
      </c>
      <c r="K846" s="980" t="s">
        <v>60</v>
      </c>
      <c r="L846" s="978" t="str">
        <f t="shared" si="845"/>
        <v>2.3</v>
      </c>
      <c r="M846" s="981" t="s">
        <v>62</v>
      </c>
      <c r="N846" s="981"/>
      <c r="O846" s="978" t="s">
        <v>1461</v>
      </c>
      <c r="P846" s="978" t="s">
        <v>65</v>
      </c>
      <c r="Q846" s="982">
        <v>1</v>
      </c>
      <c r="R846" s="513">
        <v>7000</v>
      </c>
      <c r="S846" s="891"/>
      <c r="T846" s="891"/>
      <c r="U846" s="284">
        <v>30</v>
      </c>
      <c r="V846" s="284">
        <v>30</v>
      </c>
      <c r="W846" s="298"/>
      <c r="X846" s="298"/>
      <c r="Y846" s="298"/>
      <c r="Z846" s="299"/>
      <c r="AA846" s="299"/>
      <c r="AB846" s="299"/>
      <c r="AC846" s="299"/>
      <c r="AD846" s="299"/>
      <c r="AE846" s="297"/>
      <c r="AF846" s="379">
        <f t="shared" si="852"/>
        <v>0</v>
      </c>
      <c r="AG846" s="284">
        <f t="shared" si="853"/>
        <v>0</v>
      </c>
      <c r="AH846" s="284">
        <f t="shared" si="854"/>
        <v>7000</v>
      </c>
      <c r="AI846" s="284">
        <f t="shared" si="855"/>
        <v>7000</v>
      </c>
      <c r="AJ846" s="284">
        <f t="shared" si="856"/>
        <v>0</v>
      </c>
      <c r="AK846" s="284">
        <f t="shared" si="857"/>
        <v>0</v>
      </c>
      <c r="AL846" s="284">
        <f t="shared" si="858"/>
        <v>0</v>
      </c>
      <c r="AM846" s="284">
        <f t="shared" si="859"/>
        <v>0</v>
      </c>
      <c r="AN846" s="284">
        <f t="shared" si="860"/>
        <v>0</v>
      </c>
      <c r="AO846" s="284">
        <f t="shared" si="861"/>
        <v>0</v>
      </c>
      <c r="AP846" s="284">
        <f t="shared" si="862"/>
        <v>0</v>
      </c>
      <c r="AQ846" s="377">
        <f t="shared" si="863"/>
        <v>0</v>
      </c>
      <c r="AR846" s="377">
        <f t="shared" si="851"/>
        <v>14000</v>
      </c>
      <c r="AS846" s="983" t="s">
        <v>994</v>
      </c>
      <c r="AU846" s="984" t="s">
        <v>3535</v>
      </c>
      <c r="AV846" s="984" t="s">
        <v>3536</v>
      </c>
      <c r="AW846" s="997">
        <v>46058</v>
      </c>
      <c r="AX846" s="984" t="s">
        <v>3537</v>
      </c>
      <c r="AY846" s="997">
        <v>46078</v>
      </c>
      <c r="BA846" s="989" t="s">
        <v>3538</v>
      </c>
      <c r="BB846" s="998" t="s">
        <v>995</v>
      </c>
      <c r="BC846" s="989" t="s">
        <v>3584</v>
      </c>
      <c r="BD846" s="989"/>
      <c r="BE846" s="983" t="s">
        <v>3585</v>
      </c>
      <c r="BF846" s="1045">
        <v>46083</v>
      </c>
      <c r="BH846" s="698"/>
      <c r="BI846" s="698"/>
      <c r="BJ846" s="983"/>
      <c r="BK846" s="698"/>
      <c r="BL846" s="985"/>
      <c r="BM846" s="985"/>
      <c r="BN846" s="698">
        <v>5094</v>
      </c>
      <c r="BO846" s="1000"/>
      <c r="BP846" s="1000" t="s">
        <v>3532</v>
      </c>
      <c r="BQ846" s="1000"/>
      <c r="BR846" s="1000"/>
      <c r="BS846" s="381" t="s">
        <v>3586</v>
      </c>
      <c r="BT846" s="381" t="s">
        <v>2177</v>
      </c>
      <c r="BU846" s="381" t="s">
        <v>3587</v>
      </c>
      <c r="BV846" s="525"/>
      <c r="BW846" s="535"/>
      <c r="BX846" s="1003">
        <v>7000</v>
      </c>
      <c r="BY846" s="997">
        <v>46086</v>
      </c>
      <c r="BZ846" s="997">
        <v>46142</v>
      </c>
      <c r="CT846" s="984">
        <v>30</v>
      </c>
      <c r="CU846" s="987">
        <f t="shared" si="864"/>
        <v>7000</v>
      </c>
      <c r="CV846" s="984">
        <v>27</v>
      </c>
      <c r="CW846" s="988">
        <f t="shared" si="865"/>
        <v>6300</v>
      </c>
      <c r="CX846" s="984">
        <v>27</v>
      </c>
      <c r="CY846" s="988">
        <f t="shared" si="866"/>
        <v>6300</v>
      </c>
      <c r="DC846" s="984">
        <f t="shared" si="842"/>
        <v>30</v>
      </c>
      <c r="DD846" s="987">
        <f t="shared" si="848"/>
        <v>7000</v>
      </c>
      <c r="DE846" s="984">
        <v>30</v>
      </c>
      <c r="DF846" s="988">
        <f t="shared" si="849"/>
        <v>7000</v>
      </c>
      <c r="DG846" s="984">
        <v>30</v>
      </c>
      <c r="DH846" s="988">
        <f t="shared" si="850"/>
        <v>7000</v>
      </c>
      <c r="DJ846" s="989"/>
      <c r="DK846" s="989"/>
      <c r="DL846" s="989"/>
      <c r="DM846" s="989"/>
      <c r="DN846" s="989"/>
      <c r="DO846" s="989"/>
      <c r="DP846" s="989"/>
      <c r="DQ846" s="989"/>
      <c r="DR846" s="989"/>
      <c r="DS846" s="989"/>
      <c r="DU846" s="987">
        <f t="shared" si="844"/>
        <v>14000</v>
      </c>
      <c r="DV846" s="988">
        <f t="shared" si="819"/>
        <v>13300</v>
      </c>
      <c r="DW846" s="988">
        <f t="shared" si="821"/>
        <v>13300</v>
      </c>
      <c r="DX846" s="988">
        <f t="shared" si="846"/>
        <v>700</v>
      </c>
      <c r="DY846" s="988">
        <f t="shared" si="847"/>
        <v>700</v>
      </c>
      <c r="EG846" s="988"/>
    </row>
    <row r="847" spans="1:137" s="897" customFormat="1" ht="48" hidden="1" customHeight="1" x14ac:dyDescent="0.25">
      <c r="A847" s="891">
        <v>2026</v>
      </c>
      <c r="B847" s="891">
        <v>479</v>
      </c>
      <c r="C847" s="891" t="s">
        <v>58</v>
      </c>
      <c r="D847" s="891">
        <v>3000654</v>
      </c>
      <c r="E847" s="891">
        <v>5005023</v>
      </c>
      <c r="F847" s="891" t="s">
        <v>1003</v>
      </c>
      <c r="G847" s="891" t="s">
        <v>3543</v>
      </c>
      <c r="H847" s="891">
        <v>97</v>
      </c>
      <c r="I847" s="892" t="s">
        <v>992</v>
      </c>
      <c r="J847" s="893" t="s">
        <v>10</v>
      </c>
      <c r="K847" s="893" t="s">
        <v>60</v>
      </c>
      <c r="L847" s="891" t="str">
        <f t="shared" si="845"/>
        <v>2.3</v>
      </c>
      <c r="M847" s="894" t="s">
        <v>62</v>
      </c>
      <c r="N847" s="894"/>
      <c r="O847" s="891" t="s">
        <v>1465</v>
      </c>
      <c r="P847" s="891" t="s">
        <v>65</v>
      </c>
      <c r="Q847" s="895">
        <v>1</v>
      </c>
      <c r="R847" s="517">
        <v>7000</v>
      </c>
      <c r="S847" s="966"/>
      <c r="T847" s="966"/>
      <c r="U847" s="301">
        <v>30</v>
      </c>
      <c r="V847" s="301">
        <v>30</v>
      </c>
      <c r="W847" s="302"/>
      <c r="X847" s="302"/>
      <c r="Y847" s="302"/>
      <c r="Z847" s="303"/>
      <c r="AA847" s="303"/>
      <c r="AB847" s="303"/>
      <c r="AC847" s="303"/>
      <c r="AD847" s="303"/>
      <c r="AE847" s="300"/>
      <c r="AF847" s="284">
        <f t="shared" si="852"/>
        <v>0</v>
      </c>
      <c r="AG847" s="284">
        <f t="shared" si="853"/>
        <v>0</v>
      </c>
      <c r="AH847" s="284">
        <f t="shared" si="854"/>
        <v>7000</v>
      </c>
      <c r="AI847" s="284">
        <f t="shared" si="855"/>
        <v>7000</v>
      </c>
      <c r="AJ847" s="284">
        <f t="shared" si="856"/>
        <v>0</v>
      </c>
      <c r="AK847" s="284">
        <f t="shared" si="857"/>
        <v>0</v>
      </c>
      <c r="AL847" s="284">
        <f t="shared" si="858"/>
        <v>0</v>
      </c>
      <c r="AM847" s="284">
        <f t="shared" si="859"/>
        <v>0</v>
      </c>
      <c r="AN847" s="284">
        <f t="shared" si="860"/>
        <v>0</v>
      </c>
      <c r="AO847" s="284">
        <f t="shared" si="861"/>
        <v>0</v>
      </c>
      <c r="AP847" s="284">
        <f t="shared" si="862"/>
        <v>0</v>
      </c>
      <c r="AQ847" s="284">
        <f t="shared" si="863"/>
        <v>0</v>
      </c>
      <c r="AR847" s="378">
        <f t="shared" si="851"/>
        <v>14000</v>
      </c>
      <c r="AS847" s="896" t="s">
        <v>994</v>
      </c>
      <c r="AU847" s="897" t="s">
        <v>3535</v>
      </c>
      <c r="AV847" s="897" t="s">
        <v>3536</v>
      </c>
      <c r="AW847" s="940">
        <v>46058</v>
      </c>
      <c r="AX847" s="897" t="s">
        <v>3537</v>
      </c>
      <c r="AY847" s="940">
        <v>46078</v>
      </c>
      <c r="BA847" s="898" t="s">
        <v>3538</v>
      </c>
      <c r="BB847" s="899" t="s">
        <v>995</v>
      </c>
      <c r="BC847" s="897" t="s">
        <v>3570</v>
      </c>
      <c r="BD847" s="897" t="s">
        <v>3571</v>
      </c>
      <c r="BE847" s="896" t="s">
        <v>3572</v>
      </c>
      <c r="BF847" s="940">
        <v>46079</v>
      </c>
      <c r="BH847" s="687"/>
      <c r="BI847" s="687"/>
      <c r="BJ847" s="896"/>
      <c r="BK847" s="687"/>
      <c r="BL847" s="373"/>
      <c r="BM847" s="373"/>
      <c r="BN847" s="687">
        <v>1880</v>
      </c>
      <c r="BO847" s="903"/>
      <c r="BP847" s="903" t="s">
        <v>3552</v>
      </c>
      <c r="BQ847" s="903" t="s">
        <v>3544</v>
      </c>
      <c r="BR847" s="903"/>
      <c r="BS847" s="336" t="s">
        <v>1466</v>
      </c>
      <c r="BT847" s="336" t="s">
        <v>1467</v>
      </c>
      <c r="BU847" s="336" t="s">
        <v>1468</v>
      </c>
      <c r="BV847" s="519">
        <v>75015118</v>
      </c>
      <c r="BW847" s="490">
        <v>10750151189</v>
      </c>
      <c r="BX847" s="906">
        <v>7000</v>
      </c>
      <c r="BY847" s="940">
        <v>46082</v>
      </c>
      <c r="BZ847" s="940">
        <v>46142</v>
      </c>
      <c r="CT847" s="897">
        <v>30</v>
      </c>
      <c r="CU847" s="909">
        <f t="shared" si="864"/>
        <v>7000</v>
      </c>
      <c r="CV847" s="897">
        <v>30</v>
      </c>
      <c r="CW847" s="633">
        <f t="shared" si="865"/>
        <v>7000</v>
      </c>
      <c r="CX847" s="897">
        <v>30</v>
      </c>
      <c r="CY847" s="633">
        <f t="shared" si="866"/>
        <v>7000</v>
      </c>
      <c r="DC847" s="897">
        <f t="shared" si="842"/>
        <v>30</v>
      </c>
      <c r="DD847" s="909">
        <f t="shared" si="848"/>
        <v>7000</v>
      </c>
      <c r="DE847" s="897">
        <v>30</v>
      </c>
      <c r="DF847" s="633">
        <f t="shared" si="849"/>
        <v>7000</v>
      </c>
      <c r="DG847" s="897">
        <v>30</v>
      </c>
      <c r="DH847" s="633">
        <f t="shared" si="850"/>
        <v>7000</v>
      </c>
      <c r="DJ847" s="898"/>
      <c r="DK847" s="898"/>
      <c r="DL847" s="898"/>
      <c r="DM847" s="898"/>
      <c r="DN847" s="898"/>
      <c r="DO847" s="898"/>
      <c r="DP847" s="898"/>
      <c r="DQ847" s="898"/>
      <c r="DR847" s="898"/>
      <c r="DS847" s="898"/>
      <c r="DU847" s="909">
        <f t="shared" si="844"/>
        <v>14000</v>
      </c>
      <c r="DV847" s="633">
        <f t="shared" si="819"/>
        <v>14000</v>
      </c>
      <c r="DW847" s="633">
        <f t="shared" si="821"/>
        <v>14000</v>
      </c>
      <c r="DX847" s="633">
        <f t="shared" si="846"/>
        <v>0</v>
      </c>
      <c r="DY847" s="633">
        <f t="shared" si="847"/>
        <v>0</v>
      </c>
      <c r="EG847" s="633"/>
    </row>
    <row r="848" spans="1:137" s="2005" customFormat="1" ht="48" hidden="1" customHeight="1" x14ac:dyDescent="0.25">
      <c r="A848" s="2001">
        <v>2026</v>
      </c>
      <c r="B848" s="966">
        <v>479</v>
      </c>
      <c r="C848" s="966" t="s">
        <v>58</v>
      </c>
      <c r="D848" s="966">
        <v>3000654</v>
      </c>
      <c r="E848" s="966">
        <v>5005023</v>
      </c>
      <c r="F848" s="966" t="s">
        <v>990</v>
      </c>
      <c r="G848" s="2001" t="s">
        <v>991</v>
      </c>
      <c r="H848" s="2001">
        <v>94</v>
      </c>
      <c r="I848" s="967" t="s">
        <v>992</v>
      </c>
      <c r="J848" s="968" t="s">
        <v>10</v>
      </c>
      <c r="K848" s="968" t="s">
        <v>60</v>
      </c>
      <c r="L848" s="966" t="str">
        <f t="shared" si="845"/>
        <v>2.3</v>
      </c>
      <c r="M848" s="2002" t="s">
        <v>62</v>
      </c>
      <c r="N848" s="969"/>
      <c r="O848" s="2001" t="s">
        <v>1469</v>
      </c>
      <c r="P848" s="2001" t="s">
        <v>65</v>
      </c>
      <c r="Q848" s="2003">
        <v>1</v>
      </c>
      <c r="R848" s="1984">
        <v>5000</v>
      </c>
      <c r="S848" s="1979"/>
      <c r="T848" s="1979"/>
      <c r="U848" s="1985">
        <v>30</v>
      </c>
      <c r="V848" s="1979"/>
      <c r="W848" s="1986"/>
      <c r="X848" s="298"/>
      <c r="Y848" s="298"/>
      <c r="Z848" s="299"/>
      <c r="AA848" s="299"/>
      <c r="AB848" s="299"/>
      <c r="AC848" s="299"/>
      <c r="AD848" s="299"/>
      <c r="AE848" s="1984"/>
      <c r="AF848" s="284">
        <f t="shared" si="852"/>
        <v>0</v>
      </c>
      <c r="AG848" s="284">
        <f t="shared" si="853"/>
        <v>0</v>
      </c>
      <c r="AH848" s="284">
        <f t="shared" si="854"/>
        <v>5000</v>
      </c>
      <c r="AI848" s="284">
        <f t="shared" si="855"/>
        <v>0</v>
      </c>
      <c r="AJ848" s="284">
        <f t="shared" si="856"/>
        <v>0</v>
      </c>
      <c r="AK848" s="284">
        <f t="shared" si="857"/>
        <v>0</v>
      </c>
      <c r="AL848" s="284">
        <f t="shared" si="858"/>
        <v>0</v>
      </c>
      <c r="AM848" s="284">
        <f t="shared" si="859"/>
        <v>0</v>
      </c>
      <c r="AN848" s="284">
        <f t="shared" si="860"/>
        <v>0</v>
      </c>
      <c r="AO848" s="284">
        <f t="shared" si="861"/>
        <v>0</v>
      </c>
      <c r="AP848" s="284">
        <f t="shared" si="862"/>
        <v>0</v>
      </c>
      <c r="AQ848" s="284">
        <f t="shared" si="863"/>
        <v>0</v>
      </c>
      <c r="AR848" s="1985">
        <f t="shared" si="851"/>
        <v>5000</v>
      </c>
      <c r="AS848" s="2008" t="s">
        <v>994</v>
      </c>
      <c r="AT848" s="972"/>
      <c r="AU848" s="972" t="s">
        <v>3535</v>
      </c>
      <c r="AV848" s="972" t="s">
        <v>3536</v>
      </c>
      <c r="AW848" s="1008">
        <v>46058</v>
      </c>
      <c r="AX848" s="972" t="s">
        <v>3537</v>
      </c>
      <c r="AY848" s="1008">
        <v>46078</v>
      </c>
      <c r="AZ848" s="972"/>
      <c r="BA848" s="977" t="s">
        <v>3538</v>
      </c>
      <c r="BB848" s="2092" t="s">
        <v>995</v>
      </c>
      <c r="BC848" s="972" t="s">
        <v>3549</v>
      </c>
      <c r="BD848" s="972" t="s">
        <v>3550</v>
      </c>
      <c r="BE848" s="971" t="s">
        <v>3551</v>
      </c>
      <c r="BF848" s="1008">
        <v>46079</v>
      </c>
      <c r="BG848" s="972"/>
      <c r="BH848" s="694"/>
      <c r="BI848" s="694"/>
      <c r="BJ848" s="971"/>
      <c r="BK848" s="694"/>
      <c r="BL848" s="1031"/>
      <c r="BM848" s="1031"/>
      <c r="BN848" s="694">
        <v>1885</v>
      </c>
      <c r="BO848" s="1082"/>
      <c r="BP848" s="1052" t="s">
        <v>3552</v>
      </c>
      <c r="BQ848" s="2136"/>
      <c r="BR848" s="2139"/>
      <c r="BS848" s="2171" t="s">
        <v>1470</v>
      </c>
      <c r="BT848" s="348" t="s">
        <v>1471</v>
      </c>
      <c r="BU848" s="348" t="s">
        <v>1472</v>
      </c>
      <c r="BV848" s="392" t="s">
        <v>1473</v>
      </c>
      <c r="BW848" s="392">
        <v>10727285381</v>
      </c>
      <c r="BX848" s="919">
        <v>5000</v>
      </c>
      <c r="BY848" s="1008">
        <v>46082</v>
      </c>
      <c r="BZ848" s="1008">
        <v>46112</v>
      </c>
      <c r="CA848" s="972"/>
      <c r="CB848" s="972"/>
      <c r="CC848" s="972"/>
      <c r="CD848" s="972"/>
      <c r="CE848" s="972"/>
      <c r="CF848" s="972"/>
      <c r="CG848" s="972"/>
      <c r="CH848" s="972"/>
      <c r="CI848" s="972"/>
      <c r="CJ848" s="972"/>
      <c r="CK848" s="972"/>
      <c r="CL848" s="972"/>
      <c r="CM848" s="972"/>
      <c r="CN848" s="972"/>
      <c r="CO848" s="972"/>
      <c r="CP848" s="972"/>
      <c r="CQ848" s="972"/>
      <c r="CR848" s="972"/>
      <c r="CS848" s="972"/>
      <c r="CT848" s="972">
        <v>30</v>
      </c>
      <c r="CU848" s="922">
        <f t="shared" si="864"/>
        <v>5000</v>
      </c>
      <c r="CV848" s="675">
        <v>30</v>
      </c>
      <c r="CW848" s="923">
        <f t="shared" si="865"/>
        <v>5000</v>
      </c>
      <c r="CX848" s="675">
        <v>30</v>
      </c>
      <c r="CY848" s="923">
        <f t="shared" si="866"/>
        <v>5000</v>
      </c>
      <c r="CZ848" s="923">
        <f>CU848-CW848</f>
        <v>0</v>
      </c>
      <c r="DA848" s="923">
        <f>CU848-CY848</f>
        <v>0</v>
      </c>
      <c r="DB848" s="972"/>
      <c r="DC848" s="972">
        <f t="shared" ref="DC848:DC873" si="867">V848</f>
        <v>0</v>
      </c>
      <c r="DD848" s="975">
        <f t="shared" si="848"/>
        <v>0</v>
      </c>
      <c r="DE848" s="972"/>
      <c r="DF848" s="976">
        <f t="shared" si="849"/>
        <v>0</v>
      </c>
      <c r="DG848" s="972"/>
      <c r="DH848" s="976">
        <f t="shared" si="850"/>
        <v>0</v>
      </c>
      <c r="DI848" s="972"/>
      <c r="DJ848" s="977"/>
      <c r="DK848" s="977"/>
      <c r="DL848" s="977"/>
      <c r="DM848" s="977"/>
      <c r="DN848" s="977"/>
      <c r="DO848" s="977"/>
      <c r="DP848" s="977"/>
      <c r="DQ848" s="977"/>
      <c r="DR848" s="977"/>
      <c r="DS848" s="977"/>
      <c r="DU848" s="2142">
        <f t="shared" si="844"/>
        <v>5000</v>
      </c>
      <c r="DV848" s="2143">
        <f t="shared" si="819"/>
        <v>5000</v>
      </c>
      <c r="DW848" s="2143">
        <f t="shared" si="821"/>
        <v>5000</v>
      </c>
      <c r="DX848" s="2143">
        <f t="shared" si="846"/>
        <v>0</v>
      </c>
      <c r="DY848" s="2143">
        <f t="shared" si="847"/>
        <v>0</v>
      </c>
      <c r="EG848" s="2143"/>
    </row>
    <row r="849" spans="1:137" s="984" customFormat="1" ht="48" hidden="1" customHeight="1" x14ac:dyDescent="0.25">
      <c r="A849" s="978">
        <v>2026</v>
      </c>
      <c r="B849" s="978">
        <v>479</v>
      </c>
      <c r="C849" s="978" t="s">
        <v>58</v>
      </c>
      <c r="D849" s="978">
        <v>3000654</v>
      </c>
      <c r="E849" s="978">
        <v>5005023</v>
      </c>
      <c r="F849" s="978" t="s">
        <v>1003</v>
      </c>
      <c r="G849" s="978" t="s">
        <v>3543</v>
      </c>
      <c r="H849" s="978">
        <v>97</v>
      </c>
      <c r="I849" s="979" t="s">
        <v>992</v>
      </c>
      <c r="J849" s="980" t="s">
        <v>10</v>
      </c>
      <c r="K849" s="980" t="s">
        <v>60</v>
      </c>
      <c r="L849" s="978" t="str">
        <f t="shared" si="845"/>
        <v>2.3</v>
      </c>
      <c r="M849" s="981" t="s">
        <v>62</v>
      </c>
      <c r="N849" s="981"/>
      <c r="O849" s="978" t="s">
        <v>1474</v>
      </c>
      <c r="P849" s="978" t="s">
        <v>65</v>
      </c>
      <c r="Q849" s="982">
        <v>1</v>
      </c>
      <c r="R849" s="332">
        <v>6500</v>
      </c>
      <c r="S849" s="978"/>
      <c r="T849" s="978"/>
      <c r="U849" s="978"/>
      <c r="V849" s="978">
        <v>0</v>
      </c>
      <c r="W849" s="334"/>
      <c r="X849" s="334"/>
      <c r="Y849" s="334"/>
      <c r="Z849" s="335"/>
      <c r="AA849" s="335"/>
      <c r="AB849" s="335"/>
      <c r="AC849" s="335"/>
      <c r="AD849" s="335"/>
      <c r="AE849" s="332"/>
      <c r="AF849" s="284">
        <f t="shared" si="852"/>
        <v>0</v>
      </c>
      <c r="AG849" s="284">
        <f t="shared" si="853"/>
        <v>0</v>
      </c>
      <c r="AH849" s="284">
        <f t="shared" si="854"/>
        <v>0</v>
      </c>
      <c r="AI849" s="284">
        <f t="shared" si="855"/>
        <v>0</v>
      </c>
      <c r="AJ849" s="284">
        <f t="shared" si="856"/>
        <v>0</v>
      </c>
      <c r="AK849" s="284">
        <f t="shared" si="857"/>
        <v>0</v>
      </c>
      <c r="AL849" s="284">
        <f t="shared" si="858"/>
        <v>0</v>
      </c>
      <c r="AM849" s="284">
        <f t="shared" si="859"/>
        <v>0</v>
      </c>
      <c r="AN849" s="284">
        <f t="shared" si="860"/>
        <v>0</v>
      </c>
      <c r="AO849" s="284">
        <f t="shared" si="861"/>
        <v>0</v>
      </c>
      <c r="AP849" s="284">
        <f t="shared" si="862"/>
        <v>0</v>
      </c>
      <c r="AQ849" s="284">
        <f t="shared" si="863"/>
        <v>0</v>
      </c>
      <c r="AR849" s="333">
        <f t="shared" si="851"/>
        <v>0</v>
      </c>
      <c r="AS849" s="983" t="s">
        <v>994</v>
      </c>
      <c r="AU849" s="984" t="s">
        <v>3535</v>
      </c>
      <c r="AV849" s="984" t="s">
        <v>3536</v>
      </c>
      <c r="AW849" s="997">
        <v>46058</v>
      </c>
      <c r="AX849" s="984" t="s">
        <v>3537</v>
      </c>
      <c r="AY849" s="997">
        <v>46078</v>
      </c>
      <c r="BA849" s="984" t="s">
        <v>3538</v>
      </c>
      <c r="BB849" s="841" t="s">
        <v>1018</v>
      </c>
      <c r="BH849" s="698"/>
      <c r="BI849" s="698"/>
      <c r="BJ849" s="983"/>
      <c r="BK849" s="698"/>
      <c r="BL849" s="985"/>
      <c r="BM849" s="955"/>
      <c r="BN849" s="1022"/>
      <c r="BO849" s="986"/>
      <c r="BP849" s="956"/>
      <c r="BQ849" s="956"/>
      <c r="BR849" s="956"/>
      <c r="BV849" s="986"/>
      <c r="BW849" s="986"/>
      <c r="BX849" s="1003"/>
      <c r="CU849" s="1083"/>
      <c r="CW849" s="1083"/>
      <c r="CY849" s="1083"/>
      <c r="DC849" s="984">
        <f t="shared" si="867"/>
        <v>0</v>
      </c>
      <c r="DD849" s="987">
        <f t="shared" si="848"/>
        <v>0</v>
      </c>
      <c r="DF849" s="988">
        <f t="shared" si="849"/>
        <v>0</v>
      </c>
      <c r="DH849" s="988">
        <f t="shared" si="850"/>
        <v>0</v>
      </c>
      <c r="DJ849" s="989"/>
      <c r="DK849" s="989"/>
      <c r="DL849" s="989"/>
      <c r="DM849" s="989"/>
      <c r="DN849" s="989"/>
      <c r="DO849" s="989"/>
      <c r="DP849" s="989"/>
      <c r="DQ849" s="989"/>
      <c r="DR849" s="989"/>
      <c r="DS849" s="989"/>
      <c r="DU849" s="888">
        <f t="shared" si="844"/>
        <v>0</v>
      </c>
      <c r="DV849" s="889">
        <f t="shared" si="819"/>
        <v>0</v>
      </c>
      <c r="DW849" s="889">
        <f t="shared" si="821"/>
        <v>0</v>
      </c>
      <c r="DX849" s="889">
        <f t="shared" si="846"/>
        <v>0</v>
      </c>
      <c r="DY849" s="889">
        <f t="shared" si="847"/>
        <v>0</v>
      </c>
      <c r="EG849" s="889"/>
    </row>
    <row r="850" spans="1:137" s="1995" customFormat="1" ht="48" hidden="1" customHeight="1" x14ac:dyDescent="0.25">
      <c r="A850" s="1979">
        <v>2026</v>
      </c>
      <c r="B850" s="891">
        <v>479</v>
      </c>
      <c r="C850" s="891" t="s">
        <v>58</v>
      </c>
      <c r="D850" s="891">
        <v>3000654</v>
      </c>
      <c r="E850" s="891">
        <v>5005023</v>
      </c>
      <c r="F850" s="891" t="s">
        <v>990</v>
      </c>
      <c r="G850" s="1979" t="s">
        <v>991</v>
      </c>
      <c r="H850" s="1979">
        <v>94</v>
      </c>
      <c r="I850" s="892" t="s">
        <v>992</v>
      </c>
      <c r="J850" s="893" t="s">
        <v>10</v>
      </c>
      <c r="K850" s="893" t="s">
        <v>60</v>
      </c>
      <c r="L850" s="891" t="str">
        <f t="shared" si="845"/>
        <v>2.3</v>
      </c>
      <c r="M850" s="1981" t="s">
        <v>62</v>
      </c>
      <c r="N850" s="894"/>
      <c r="O850" s="1979" t="s">
        <v>1477</v>
      </c>
      <c r="P850" s="1979" t="s">
        <v>65</v>
      </c>
      <c r="Q850" s="1983">
        <v>1</v>
      </c>
      <c r="R850" s="2065">
        <v>6500</v>
      </c>
      <c r="S850" s="1979"/>
      <c r="T850" s="1979"/>
      <c r="U850" s="1985">
        <v>15</v>
      </c>
      <c r="V850" s="1979"/>
      <c r="W850" s="1986"/>
      <c r="X850" s="298"/>
      <c r="Y850" s="298"/>
      <c r="Z850" s="299"/>
      <c r="AA850" s="299"/>
      <c r="AB850" s="299"/>
      <c r="AC850" s="299"/>
      <c r="AD850" s="299"/>
      <c r="AE850" s="1984"/>
      <c r="AF850" s="379">
        <f t="shared" si="852"/>
        <v>0</v>
      </c>
      <c r="AG850" s="284">
        <f t="shared" si="853"/>
        <v>0</v>
      </c>
      <c r="AH850" s="284">
        <f t="shared" si="854"/>
        <v>3250</v>
      </c>
      <c r="AI850" s="284">
        <f t="shared" si="855"/>
        <v>0</v>
      </c>
      <c r="AJ850" s="284">
        <f t="shared" si="856"/>
        <v>0</v>
      </c>
      <c r="AK850" s="284">
        <f t="shared" si="857"/>
        <v>0</v>
      </c>
      <c r="AL850" s="284">
        <f t="shared" si="858"/>
        <v>0</v>
      </c>
      <c r="AM850" s="284">
        <f t="shared" si="859"/>
        <v>0</v>
      </c>
      <c r="AN850" s="284">
        <f t="shared" si="860"/>
        <v>0</v>
      </c>
      <c r="AO850" s="284">
        <f t="shared" si="861"/>
        <v>0</v>
      </c>
      <c r="AP850" s="284">
        <f t="shared" si="862"/>
        <v>0</v>
      </c>
      <c r="AQ850" s="377">
        <f t="shared" si="863"/>
        <v>0</v>
      </c>
      <c r="AR850" s="2066">
        <f t="shared" si="851"/>
        <v>3250</v>
      </c>
      <c r="AS850" s="1990" t="s">
        <v>994</v>
      </c>
      <c r="AT850" s="897"/>
      <c r="AU850" s="897" t="s">
        <v>3535</v>
      </c>
      <c r="AV850" s="897" t="s">
        <v>3536</v>
      </c>
      <c r="AW850" s="940">
        <v>46058</v>
      </c>
      <c r="AX850" s="897" t="s">
        <v>3537</v>
      </c>
      <c r="AY850" s="940">
        <v>46078</v>
      </c>
      <c r="AZ850" s="897"/>
      <c r="BA850" s="898" t="s">
        <v>3538</v>
      </c>
      <c r="BB850" s="1992" t="s">
        <v>995</v>
      </c>
      <c r="BC850" s="897" t="s">
        <v>3549</v>
      </c>
      <c r="BD850" s="897" t="s">
        <v>3550</v>
      </c>
      <c r="BE850" s="896" t="s">
        <v>3551</v>
      </c>
      <c r="BF850" s="940">
        <v>46079</v>
      </c>
      <c r="BG850" s="897"/>
      <c r="BH850" s="687"/>
      <c r="BI850" s="687"/>
      <c r="BJ850" s="896"/>
      <c r="BK850" s="687"/>
      <c r="BL850" s="373"/>
      <c r="BM850" s="373"/>
      <c r="BN850" s="687">
        <v>3018</v>
      </c>
      <c r="BO850" s="903"/>
      <c r="BP850" s="903" t="s">
        <v>3532</v>
      </c>
      <c r="BQ850" s="2135"/>
      <c r="BR850" s="2135"/>
      <c r="BS850" s="2064" t="s">
        <v>1481</v>
      </c>
      <c r="BT850" s="336" t="s">
        <v>1275</v>
      </c>
      <c r="BU850" s="336" t="s">
        <v>1482</v>
      </c>
      <c r="BV850" s="525" t="s">
        <v>1483</v>
      </c>
      <c r="BW850" s="535">
        <v>10460625021</v>
      </c>
      <c r="BX850" s="906">
        <v>6500</v>
      </c>
      <c r="BY850" s="940">
        <v>46082</v>
      </c>
      <c r="BZ850" s="940">
        <v>46096</v>
      </c>
      <c r="CA850" s="897"/>
      <c r="CB850" s="897"/>
      <c r="CC850" s="897"/>
      <c r="CD850" s="897"/>
      <c r="CE850" s="897"/>
      <c r="CF850" s="897"/>
      <c r="CG850" s="897"/>
      <c r="CH850" s="897"/>
      <c r="CI850" s="897"/>
      <c r="CJ850" s="897"/>
      <c r="CK850" s="897"/>
      <c r="CL850" s="897"/>
      <c r="CM850" s="897"/>
      <c r="CN850" s="897"/>
      <c r="CO850" s="897"/>
      <c r="CP850" s="897"/>
      <c r="CQ850" s="897"/>
      <c r="CR850" s="897"/>
      <c r="CS850" s="897"/>
      <c r="CT850" s="897">
        <v>15</v>
      </c>
      <c r="CU850" s="909">
        <f>AH850</f>
        <v>3250</v>
      </c>
      <c r="CV850" s="897">
        <v>15</v>
      </c>
      <c r="CW850" s="633">
        <f>(R850/30*CV850)*Q850</f>
        <v>3250</v>
      </c>
      <c r="CX850" s="897">
        <v>15</v>
      </c>
      <c r="CY850" s="633">
        <f>(R850/30*CX850)*Q850</f>
        <v>3250</v>
      </c>
      <c r="CZ850" s="633">
        <f>CU850-CW850</f>
        <v>0</v>
      </c>
      <c r="DA850" s="633">
        <f>CU850-CY850</f>
        <v>0</v>
      </c>
      <c r="DB850" s="897"/>
      <c r="DC850" s="897">
        <f t="shared" si="867"/>
        <v>0</v>
      </c>
      <c r="DD850" s="909">
        <f t="shared" si="848"/>
        <v>0</v>
      </c>
      <c r="DE850" s="897"/>
      <c r="DF850" s="633">
        <f t="shared" si="849"/>
        <v>0</v>
      </c>
      <c r="DG850" s="897"/>
      <c r="DH850" s="633">
        <f t="shared" si="850"/>
        <v>0</v>
      </c>
      <c r="DI850" s="897"/>
      <c r="DJ850" s="898"/>
      <c r="DK850" s="898"/>
      <c r="DL850" s="898"/>
      <c r="DM850" s="898"/>
      <c r="DN850" s="898"/>
      <c r="DO850" s="898"/>
      <c r="DP850" s="898"/>
      <c r="DQ850" s="898"/>
      <c r="DR850" s="898"/>
      <c r="DS850" s="898"/>
      <c r="DU850" s="1996">
        <f t="shared" si="844"/>
        <v>3250</v>
      </c>
      <c r="DV850" s="1997">
        <f t="shared" si="819"/>
        <v>3250</v>
      </c>
      <c r="DW850" s="1997">
        <f t="shared" si="821"/>
        <v>3250</v>
      </c>
      <c r="DX850" s="1997">
        <f t="shared" si="846"/>
        <v>0</v>
      </c>
      <c r="DY850" s="1997">
        <f t="shared" si="847"/>
        <v>0</v>
      </c>
      <c r="EG850" s="1997"/>
    </row>
    <row r="851" spans="1:137" s="1956" customFormat="1" ht="48" hidden="1" customHeight="1" x14ac:dyDescent="0.25">
      <c r="A851" s="1980">
        <v>2026</v>
      </c>
      <c r="B851" s="947">
        <v>479</v>
      </c>
      <c r="C851" s="947" t="s">
        <v>58</v>
      </c>
      <c r="D851" s="947">
        <v>3000654</v>
      </c>
      <c r="E851" s="947">
        <v>5005023</v>
      </c>
      <c r="F851" s="947" t="s">
        <v>1003</v>
      </c>
      <c r="G851" s="1980" t="s">
        <v>991</v>
      </c>
      <c r="H851" s="1980">
        <v>94</v>
      </c>
      <c r="I851" s="948" t="s">
        <v>992</v>
      </c>
      <c r="J851" s="949" t="s">
        <v>10</v>
      </c>
      <c r="K851" s="949" t="s">
        <v>60</v>
      </c>
      <c r="L851" s="947" t="str">
        <f t="shared" si="845"/>
        <v>2.3</v>
      </c>
      <c r="M851" s="1982" t="s">
        <v>62</v>
      </c>
      <c r="N851" s="950"/>
      <c r="O851" s="1980" t="s">
        <v>1477</v>
      </c>
      <c r="P851" s="1980" t="s">
        <v>65</v>
      </c>
      <c r="Q851" s="1987">
        <v>1</v>
      </c>
      <c r="R851" s="2004">
        <v>6500</v>
      </c>
      <c r="S851" s="2001"/>
      <c r="T851" s="2001"/>
      <c r="U851" s="2001"/>
      <c r="V851" s="2001">
        <v>0</v>
      </c>
      <c r="W851" s="2006"/>
      <c r="X851" s="302"/>
      <c r="Y851" s="302"/>
      <c r="Z851" s="303"/>
      <c r="AA851" s="303"/>
      <c r="AB851" s="303"/>
      <c r="AC851" s="303"/>
      <c r="AD851" s="303"/>
      <c r="AE851" s="2004">
        <f>ROUNDUP(IFERROR(IF(OR(P851="LOCADOR",P851="VIATICOS",P851="CAJA CHICA"),IF(P851="LOCADOR",Q851*(R851/30)*SUM(S851:AD851),Q851*R851*SUM(S851:AD851)),R851*SUM(S851:AD851)),""),0)</f>
        <v>0</v>
      </c>
      <c r="AF851" s="284">
        <f t="shared" si="852"/>
        <v>0</v>
      </c>
      <c r="AG851" s="284">
        <f t="shared" si="853"/>
        <v>0</v>
      </c>
      <c r="AH851" s="284">
        <f t="shared" si="854"/>
        <v>0</v>
      </c>
      <c r="AI851" s="284">
        <f t="shared" si="855"/>
        <v>0</v>
      </c>
      <c r="AJ851" s="284">
        <f t="shared" si="856"/>
        <v>0</v>
      </c>
      <c r="AK851" s="284">
        <f t="shared" si="857"/>
        <v>0</v>
      </c>
      <c r="AL851" s="284">
        <f t="shared" si="858"/>
        <v>0</v>
      </c>
      <c r="AM851" s="284">
        <f t="shared" si="859"/>
        <v>0</v>
      </c>
      <c r="AN851" s="284">
        <f t="shared" si="860"/>
        <v>0</v>
      </c>
      <c r="AO851" s="284">
        <f t="shared" si="861"/>
        <v>0</v>
      </c>
      <c r="AP851" s="284">
        <f t="shared" si="862"/>
        <v>0</v>
      </c>
      <c r="AQ851" s="284">
        <f t="shared" si="863"/>
        <v>0</v>
      </c>
      <c r="AR851" s="2007">
        <f t="shared" si="851"/>
        <v>0</v>
      </c>
      <c r="AS851" s="1953" t="s">
        <v>994</v>
      </c>
      <c r="AT851" s="953"/>
      <c r="AU851" s="953" t="s">
        <v>3535</v>
      </c>
      <c r="AV851" s="953" t="s">
        <v>3536</v>
      </c>
      <c r="AW851" s="958">
        <v>46058</v>
      </c>
      <c r="AX851" s="953" t="s">
        <v>3537</v>
      </c>
      <c r="AY851" s="958">
        <v>46078</v>
      </c>
      <c r="AZ851" s="953"/>
      <c r="BA851" s="953" t="s">
        <v>3538</v>
      </c>
      <c r="BB851" s="1993" t="s">
        <v>1018</v>
      </c>
      <c r="BC851" s="953"/>
      <c r="BD851" s="953"/>
      <c r="BE851" s="953"/>
      <c r="BF851" s="953"/>
      <c r="BG851" s="953"/>
      <c r="BH851" s="1022"/>
      <c r="BI851" s="1022"/>
      <c r="BJ851" s="952"/>
      <c r="BK851" s="1022"/>
      <c r="BL851" s="955"/>
      <c r="BM851" s="955"/>
      <c r="BN851" s="1022"/>
      <c r="BO851" s="956"/>
      <c r="BP851" s="956"/>
      <c r="BQ851" s="2215"/>
      <c r="BR851" s="2215"/>
      <c r="BT851" s="953"/>
      <c r="BU851" s="953"/>
      <c r="BV851" s="974"/>
      <c r="BW851" s="974"/>
      <c r="BX851" s="1014"/>
      <c r="BY851" s="953"/>
      <c r="BZ851" s="953"/>
      <c r="CA851" s="953"/>
      <c r="CB851" s="953"/>
      <c r="CC851" s="953"/>
      <c r="CD851" s="953"/>
      <c r="CE851" s="953"/>
      <c r="CF851" s="953"/>
      <c r="CG851" s="953"/>
      <c r="CH851" s="953"/>
      <c r="CI851" s="953"/>
      <c r="CJ851" s="953"/>
      <c r="CK851" s="953"/>
      <c r="CL851" s="953"/>
      <c r="CM851" s="953"/>
      <c r="CN851" s="953"/>
      <c r="CO851" s="953"/>
      <c r="CP851" s="953"/>
      <c r="CQ851" s="953"/>
      <c r="CR851" s="953"/>
      <c r="CS851" s="953"/>
      <c r="CT851" s="953"/>
      <c r="CU851" s="964">
        <f>AH851</f>
        <v>0</v>
      </c>
      <c r="CV851" s="953"/>
      <c r="CW851" s="965">
        <f>(R851/30*CV851)*Q851</f>
        <v>0</v>
      </c>
      <c r="CX851" s="953"/>
      <c r="CY851" s="965">
        <f>(R851/30*CX851)*Q851</f>
        <v>0</v>
      </c>
      <c r="CZ851" s="953"/>
      <c r="DA851" s="953"/>
      <c r="DB851" s="953"/>
      <c r="DC851" s="953">
        <f t="shared" si="867"/>
        <v>0</v>
      </c>
      <c r="DD851" s="964">
        <f t="shared" si="848"/>
        <v>0</v>
      </c>
      <c r="DE851" s="953"/>
      <c r="DF851" s="965">
        <f t="shared" si="849"/>
        <v>0</v>
      </c>
      <c r="DG851" s="953"/>
      <c r="DH851" s="965">
        <f t="shared" si="850"/>
        <v>0</v>
      </c>
      <c r="DI851" s="953"/>
      <c r="DJ851" s="963"/>
      <c r="DK851" s="963"/>
      <c r="DL851" s="963"/>
      <c r="DM851" s="963"/>
      <c r="DN851" s="963"/>
      <c r="DO851" s="963"/>
      <c r="DP851" s="963"/>
      <c r="DQ851" s="963"/>
      <c r="DR851" s="963"/>
      <c r="DS851" s="963"/>
      <c r="DU851" s="1998">
        <f t="shared" si="844"/>
        <v>0</v>
      </c>
      <c r="DV851" s="1999">
        <f t="shared" si="819"/>
        <v>0</v>
      </c>
      <c r="DW851" s="1999">
        <f t="shared" si="821"/>
        <v>0</v>
      </c>
      <c r="DX851" s="1999">
        <f t="shared" si="846"/>
        <v>0</v>
      </c>
      <c r="DY851" s="1999">
        <f t="shared" si="847"/>
        <v>0</v>
      </c>
      <c r="EG851" s="1999"/>
    </row>
    <row r="852" spans="1:137" s="897" customFormat="1" ht="48" hidden="1" customHeight="1" x14ac:dyDescent="0.25">
      <c r="A852" s="891">
        <v>2026</v>
      </c>
      <c r="B852" s="891">
        <v>479</v>
      </c>
      <c r="C852" s="891" t="s">
        <v>58</v>
      </c>
      <c r="D852" s="891">
        <v>3000654</v>
      </c>
      <c r="E852" s="891">
        <v>5005023</v>
      </c>
      <c r="F852" s="891" t="s">
        <v>1003</v>
      </c>
      <c r="G852" s="891" t="s">
        <v>3543</v>
      </c>
      <c r="H852" s="891">
        <v>97</v>
      </c>
      <c r="I852" s="892" t="s">
        <v>992</v>
      </c>
      <c r="J852" s="893" t="s">
        <v>10</v>
      </c>
      <c r="K852" s="893" t="s">
        <v>60</v>
      </c>
      <c r="L852" s="891" t="str">
        <f t="shared" si="845"/>
        <v>2.3</v>
      </c>
      <c r="M852" s="894" t="s">
        <v>62</v>
      </c>
      <c r="N852" s="894"/>
      <c r="O852" s="891" t="s">
        <v>1484</v>
      </c>
      <c r="P852" s="891" t="s">
        <v>65</v>
      </c>
      <c r="Q852" s="895">
        <v>1</v>
      </c>
      <c r="R852" s="513">
        <v>6500</v>
      </c>
      <c r="S852" s="891"/>
      <c r="T852" s="891"/>
      <c r="U852" s="284">
        <v>30</v>
      </c>
      <c r="V852" s="284">
        <v>30</v>
      </c>
      <c r="W852" s="298"/>
      <c r="X852" s="298"/>
      <c r="Y852" s="298"/>
      <c r="Z852" s="299"/>
      <c r="AA852" s="299"/>
      <c r="AB852" s="299"/>
      <c r="AC852" s="299"/>
      <c r="AD852" s="299"/>
      <c r="AE852" s="297"/>
      <c r="AF852" s="284">
        <f t="shared" si="852"/>
        <v>0</v>
      </c>
      <c r="AG852" s="284">
        <f t="shared" si="853"/>
        <v>0</v>
      </c>
      <c r="AH852" s="284">
        <f t="shared" si="854"/>
        <v>6500</v>
      </c>
      <c r="AI852" s="284">
        <f t="shared" si="855"/>
        <v>6500</v>
      </c>
      <c r="AJ852" s="284">
        <f t="shared" si="856"/>
        <v>0</v>
      </c>
      <c r="AK852" s="284">
        <f t="shared" si="857"/>
        <v>0</v>
      </c>
      <c r="AL852" s="284">
        <f t="shared" si="858"/>
        <v>0</v>
      </c>
      <c r="AM852" s="284">
        <f t="shared" si="859"/>
        <v>0</v>
      </c>
      <c r="AN852" s="284">
        <f t="shared" si="860"/>
        <v>0</v>
      </c>
      <c r="AO852" s="284">
        <f t="shared" si="861"/>
        <v>0</v>
      </c>
      <c r="AP852" s="284">
        <f t="shared" si="862"/>
        <v>0</v>
      </c>
      <c r="AQ852" s="284">
        <f t="shared" si="863"/>
        <v>0</v>
      </c>
      <c r="AR852" s="377">
        <f t="shared" si="851"/>
        <v>13000</v>
      </c>
      <c r="AS852" s="896" t="s">
        <v>994</v>
      </c>
      <c r="AU852" s="897" t="s">
        <v>3535</v>
      </c>
      <c r="AV852" s="897" t="s">
        <v>3536</v>
      </c>
      <c r="AW852" s="940">
        <v>46058</v>
      </c>
      <c r="AX852" s="897" t="s">
        <v>3537</v>
      </c>
      <c r="AY852" s="940">
        <v>46078</v>
      </c>
      <c r="BA852" s="898" t="s">
        <v>3538</v>
      </c>
      <c r="BB852" s="899" t="s">
        <v>995</v>
      </c>
      <c r="BC852" s="897" t="s">
        <v>3549</v>
      </c>
      <c r="BD852" s="897" t="s">
        <v>3550</v>
      </c>
      <c r="BE852" s="896" t="s">
        <v>3551</v>
      </c>
      <c r="BF852" s="940">
        <v>46079</v>
      </c>
      <c r="BH852" s="687"/>
      <c r="BI852" s="687"/>
      <c r="BJ852" s="896"/>
      <c r="BK852" s="687"/>
      <c r="BL852" s="373"/>
      <c r="BM852" s="373"/>
      <c r="BN852" s="687">
        <v>1888</v>
      </c>
      <c r="BO852" s="903"/>
      <c r="BP852" s="903" t="s">
        <v>3552</v>
      </c>
      <c r="BQ852" s="903" t="s">
        <v>3544</v>
      </c>
      <c r="BR852" s="903"/>
      <c r="BS852" s="336" t="s">
        <v>1485</v>
      </c>
      <c r="BT852" s="336" t="s">
        <v>1424</v>
      </c>
      <c r="BU852" s="336" t="s">
        <v>1486</v>
      </c>
      <c r="BV852" s="474">
        <v>77471439</v>
      </c>
      <c r="BW852" s="472">
        <v>10774714397</v>
      </c>
      <c r="BX852" s="906">
        <v>6500</v>
      </c>
      <c r="BY852" s="940">
        <v>46082</v>
      </c>
      <c r="BZ852" s="940">
        <v>46142</v>
      </c>
      <c r="CT852" s="897">
        <v>30</v>
      </c>
      <c r="CU852" s="909">
        <f>AH852</f>
        <v>6500</v>
      </c>
      <c r="CV852" s="897">
        <v>30</v>
      </c>
      <c r="CW852" s="633">
        <f>(R852/30*CV852)*Q852</f>
        <v>6500</v>
      </c>
      <c r="CX852" s="897">
        <v>30</v>
      </c>
      <c r="CY852" s="633">
        <f>(R852/30*CX852)*Q852</f>
        <v>6500</v>
      </c>
      <c r="CZ852" s="633">
        <f>CU852-CW852</f>
        <v>0</v>
      </c>
      <c r="DA852" s="633">
        <f>CU852-CY852</f>
        <v>0</v>
      </c>
      <c r="DC852" s="897">
        <f t="shared" si="867"/>
        <v>30</v>
      </c>
      <c r="DD852" s="909">
        <f t="shared" si="848"/>
        <v>6500</v>
      </c>
      <c r="DE852" s="897">
        <v>30</v>
      </c>
      <c r="DF852" s="633">
        <f t="shared" si="849"/>
        <v>6500</v>
      </c>
      <c r="DG852" s="897">
        <v>30</v>
      </c>
      <c r="DH852" s="633">
        <f t="shared" si="850"/>
        <v>6500</v>
      </c>
      <c r="DJ852" s="898"/>
      <c r="DK852" s="898"/>
      <c r="DL852" s="898"/>
      <c r="DM852" s="898"/>
      <c r="DN852" s="898"/>
      <c r="DO852" s="898"/>
      <c r="DP852" s="898"/>
      <c r="DQ852" s="898"/>
      <c r="DR852" s="898"/>
      <c r="DS852" s="898"/>
      <c r="DU852" s="909">
        <f t="shared" si="844"/>
        <v>13000</v>
      </c>
      <c r="DV852" s="633">
        <f t="shared" ref="DV852:DV915" si="868">CE852+CN852+CW852+DF852</f>
        <v>13000</v>
      </c>
      <c r="DW852" s="633">
        <f t="shared" si="821"/>
        <v>13000</v>
      </c>
      <c r="DX852" s="633">
        <f t="shared" si="846"/>
        <v>0</v>
      </c>
      <c r="DY852" s="633">
        <f t="shared" si="847"/>
        <v>0</v>
      </c>
      <c r="EG852" s="633"/>
    </row>
    <row r="853" spans="1:137" s="897" customFormat="1" ht="48" hidden="1" customHeight="1" x14ac:dyDescent="0.25">
      <c r="A853" s="891">
        <v>2026</v>
      </c>
      <c r="B853" s="891">
        <v>479</v>
      </c>
      <c r="C853" s="891" t="s">
        <v>58</v>
      </c>
      <c r="D853" s="891">
        <v>3000654</v>
      </c>
      <c r="E853" s="891">
        <v>5005023</v>
      </c>
      <c r="F853" s="891" t="s">
        <v>1003</v>
      </c>
      <c r="G853" s="891" t="s">
        <v>3543</v>
      </c>
      <c r="H853" s="891">
        <v>97</v>
      </c>
      <c r="I853" s="892" t="s">
        <v>992</v>
      </c>
      <c r="J853" s="893" t="s">
        <v>10</v>
      </c>
      <c r="K853" s="893" t="s">
        <v>60</v>
      </c>
      <c r="L853" s="891" t="str">
        <f t="shared" si="845"/>
        <v>2.3</v>
      </c>
      <c r="M853" s="894" t="s">
        <v>62</v>
      </c>
      <c r="N853" s="894"/>
      <c r="O853" s="891" t="s">
        <v>1487</v>
      </c>
      <c r="P853" s="891" t="s">
        <v>65</v>
      </c>
      <c r="Q853" s="895">
        <v>1</v>
      </c>
      <c r="R853" s="513">
        <v>6500</v>
      </c>
      <c r="S853" s="891"/>
      <c r="T853" s="891"/>
      <c r="U853" s="284">
        <v>30</v>
      </c>
      <c r="V853" s="284">
        <v>30</v>
      </c>
      <c r="W853" s="298"/>
      <c r="X853" s="298"/>
      <c r="Y853" s="298"/>
      <c r="Z853" s="299"/>
      <c r="AA853" s="299"/>
      <c r="AB853" s="299"/>
      <c r="AC853" s="299"/>
      <c r="AD853" s="299"/>
      <c r="AE853" s="297"/>
      <c r="AF853" s="284">
        <f t="shared" si="852"/>
        <v>0</v>
      </c>
      <c r="AG853" s="284">
        <f t="shared" si="853"/>
        <v>0</v>
      </c>
      <c r="AH853" s="284">
        <f t="shared" si="854"/>
        <v>6500</v>
      </c>
      <c r="AI853" s="284">
        <f t="shared" si="855"/>
        <v>6500</v>
      </c>
      <c r="AJ853" s="284">
        <f t="shared" si="856"/>
        <v>0</v>
      </c>
      <c r="AK853" s="284">
        <f t="shared" si="857"/>
        <v>0</v>
      </c>
      <c r="AL853" s="284">
        <f t="shared" si="858"/>
        <v>0</v>
      </c>
      <c r="AM853" s="284">
        <f t="shared" si="859"/>
        <v>0</v>
      </c>
      <c r="AN853" s="284">
        <f t="shared" si="860"/>
        <v>0</v>
      </c>
      <c r="AO853" s="284">
        <f t="shared" si="861"/>
        <v>0</v>
      </c>
      <c r="AP853" s="284">
        <f t="shared" si="862"/>
        <v>0</v>
      </c>
      <c r="AQ853" s="284">
        <f t="shared" si="863"/>
        <v>0</v>
      </c>
      <c r="AR853" s="377">
        <f t="shared" si="851"/>
        <v>13000</v>
      </c>
      <c r="AS853" s="896" t="s">
        <v>994</v>
      </c>
      <c r="AU853" s="897" t="s">
        <v>3535</v>
      </c>
      <c r="AV853" s="897" t="s">
        <v>3536</v>
      </c>
      <c r="AW853" s="940">
        <v>46058</v>
      </c>
      <c r="AX853" s="897" t="s">
        <v>3537</v>
      </c>
      <c r="AY853" s="940">
        <v>46078</v>
      </c>
      <c r="BA853" s="898" t="s">
        <v>3538</v>
      </c>
      <c r="BB853" s="899" t="s">
        <v>995</v>
      </c>
      <c r="BC853" s="897" t="s">
        <v>3549</v>
      </c>
      <c r="BD853" s="897" t="s">
        <v>3550</v>
      </c>
      <c r="BE853" s="896" t="s">
        <v>3551</v>
      </c>
      <c r="BF853" s="940">
        <v>46079</v>
      </c>
      <c r="BH853" s="687"/>
      <c r="BI853" s="687"/>
      <c r="BJ853" s="896"/>
      <c r="BK853" s="687"/>
      <c r="BL853" s="373"/>
      <c r="BM853" s="373"/>
      <c r="BN853" s="687">
        <v>1889</v>
      </c>
      <c r="BO853" s="903"/>
      <c r="BP853" s="903" t="s">
        <v>3552</v>
      </c>
      <c r="BQ853" s="903" t="s">
        <v>3544</v>
      </c>
      <c r="BR853" s="903"/>
      <c r="BS853" s="336" t="s">
        <v>1488</v>
      </c>
      <c r="BT853" s="336" t="s">
        <v>1489</v>
      </c>
      <c r="BU853" s="336" t="s">
        <v>1490</v>
      </c>
      <c r="BV853" s="474">
        <v>77796795</v>
      </c>
      <c r="BW853" s="472">
        <v>10777967954</v>
      </c>
      <c r="BX853" s="906">
        <v>6500</v>
      </c>
      <c r="BY853" s="940">
        <v>46082</v>
      </c>
      <c r="BZ853" s="940">
        <v>46142</v>
      </c>
      <c r="CT853" s="897">
        <v>30</v>
      </c>
      <c r="CU853" s="909">
        <f>AH853</f>
        <v>6500</v>
      </c>
      <c r="CV853" s="897">
        <v>30</v>
      </c>
      <c r="CW853" s="633">
        <f>(R853/30*CV853)*Q853</f>
        <v>6500</v>
      </c>
      <c r="CX853" s="897">
        <v>30</v>
      </c>
      <c r="CY853" s="633">
        <f>(R853/30*CX853)*Q853</f>
        <v>6500</v>
      </c>
      <c r="DC853" s="897">
        <f t="shared" si="867"/>
        <v>30</v>
      </c>
      <c r="DD853" s="909">
        <f t="shared" si="848"/>
        <v>6500</v>
      </c>
      <c r="DE853" s="897">
        <v>30</v>
      </c>
      <c r="DF853" s="633">
        <f t="shared" si="849"/>
        <v>6500</v>
      </c>
      <c r="DG853" s="897">
        <v>30</v>
      </c>
      <c r="DH853" s="633">
        <f t="shared" si="850"/>
        <v>6500</v>
      </c>
      <c r="DJ853" s="898"/>
      <c r="DK853" s="898"/>
      <c r="DL853" s="898"/>
      <c r="DM853" s="898"/>
      <c r="DN853" s="898"/>
      <c r="DO853" s="898"/>
      <c r="DP853" s="898"/>
      <c r="DQ853" s="898"/>
      <c r="DR853" s="898"/>
      <c r="DS853" s="898"/>
      <c r="DU853" s="909">
        <f t="shared" si="844"/>
        <v>13000</v>
      </c>
      <c r="DV853" s="633">
        <f t="shared" si="868"/>
        <v>13000</v>
      </c>
      <c r="DW853" s="633">
        <f t="shared" si="821"/>
        <v>13000</v>
      </c>
      <c r="DX853" s="633">
        <f t="shared" si="846"/>
        <v>0</v>
      </c>
      <c r="DY853" s="633">
        <f t="shared" si="847"/>
        <v>0</v>
      </c>
      <c r="EG853" s="633"/>
    </row>
    <row r="854" spans="1:137" s="897" customFormat="1" ht="48" hidden="1" customHeight="1" x14ac:dyDescent="0.25">
      <c r="A854" s="891">
        <v>2026</v>
      </c>
      <c r="B854" s="891">
        <v>479</v>
      </c>
      <c r="C854" s="891" t="s">
        <v>58</v>
      </c>
      <c r="D854" s="891">
        <v>3000654</v>
      </c>
      <c r="E854" s="891">
        <v>5005023</v>
      </c>
      <c r="F854" s="891" t="s">
        <v>1003</v>
      </c>
      <c r="G854" s="891" t="s">
        <v>3543</v>
      </c>
      <c r="H854" s="891">
        <v>97</v>
      </c>
      <c r="I854" s="892" t="s">
        <v>992</v>
      </c>
      <c r="J854" s="893" t="s">
        <v>10</v>
      </c>
      <c r="K854" s="893" t="s">
        <v>60</v>
      </c>
      <c r="L854" s="891" t="str">
        <f t="shared" si="845"/>
        <v>2.3</v>
      </c>
      <c r="M854" s="894" t="s">
        <v>62</v>
      </c>
      <c r="N854" s="894"/>
      <c r="O854" s="891" t="s">
        <v>1491</v>
      </c>
      <c r="P854" s="891" t="s">
        <v>65</v>
      </c>
      <c r="Q854" s="895">
        <v>1</v>
      </c>
      <c r="R854" s="513">
        <v>6000</v>
      </c>
      <c r="S854" s="891"/>
      <c r="T854" s="891"/>
      <c r="U854" s="284">
        <v>30</v>
      </c>
      <c r="V854" s="284">
        <v>30</v>
      </c>
      <c r="W854" s="298"/>
      <c r="X854" s="298"/>
      <c r="Y854" s="298"/>
      <c r="Z854" s="299"/>
      <c r="AA854" s="299"/>
      <c r="AB854" s="299"/>
      <c r="AC854" s="299"/>
      <c r="AD854" s="299"/>
      <c r="AE854" s="297"/>
      <c r="AF854" s="284">
        <f t="shared" si="852"/>
        <v>0</v>
      </c>
      <c r="AG854" s="284">
        <f t="shared" si="853"/>
        <v>0</v>
      </c>
      <c r="AH854" s="284">
        <f t="shared" si="854"/>
        <v>6000</v>
      </c>
      <c r="AI854" s="284">
        <f t="shared" si="855"/>
        <v>6000</v>
      </c>
      <c r="AJ854" s="284">
        <f t="shared" si="856"/>
        <v>0</v>
      </c>
      <c r="AK854" s="284">
        <f t="shared" si="857"/>
        <v>0</v>
      </c>
      <c r="AL854" s="284">
        <f t="shared" si="858"/>
        <v>0</v>
      </c>
      <c r="AM854" s="284">
        <f t="shared" si="859"/>
        <v>0</v>
      </c>
      <c r="AN854" s="284">
        <f t="shared" si="860"/>
        <v>0</v>
      </c>
      <c r="AO854" s="284">
        <f t="shared" si="861"/>
        <v>0</v>
      </c>
      <c r="AP854" s="284">
        <f t="shared" si="862"/>
        <v>0</v>
      </c>
      <c r="AQ854" s="284">
        <f t="shared" si="863"/>
        <v>0</v>
      </c>
      <c r="AR854" s="377">
        <f t="shared" si="851"/>
        <v>12000</v>
      </c>
      <c r="AS854" s="896" t="s">
        <v>994</v>
      </c>
      <c r="AU854" s="897" t="s">
        <v>3535</v>
      </c>
      <c r="AV854" s="897" t="s">
        <v>3536</v>
      </c>
      <c r="AW854" s="940">
        <v>46058</v>
      </c>
      <c r="AX854" s="897" t="s">
        <v>3537</v>
      </c>
      <c r="AY854" s="940">
        <v>46078</v>
      </c>
      <c r="BA854" s="898" t="s">
        <v>3538</v>
      </c>
      <c r="BB854" s="899" t="s">
        <v>995</v>
      </c>
      <c r="BC854" s="897" t="s">
        <v>3549</v>
      </c>
      <c r="BD854" s="897" t="s">
        <v>3550</v>
      </c>
      <c r="BE854" s="896" t="s">
        <v>3551</v>
      </c>
      <c r="BF854" s="940">
        <v>46079</v>
      </c>
      <c r="BH854" s="687"/>
      <c r="BI854" s="687"/>
      <c r="BJ854" s="896"/>
      <c r="BK854" s="687"/>
      <c r="BL854" s="373"/>
      <c r="BM854" s="373"/>
      <c r="BN854" s="687">
        <v>1890</v>
      </c>
      <c r="BO854" s="903"/>
      <c r="BP854" s="903" t="s">
        <v>3552</v>
      </c>
      <c r="BQ854" s="903" t="s">
        <v>3544</v>
      </c>
      <c r="BR854" s="903"/>
      <c r="BS854" s="336" t="s">
        <v>1492</v>
      </c>
      <c r="BT854" s="336" t="s">
        <v>1228</v>
      </c>
      <c r="BU854" s="336" t="s">
        <v>1493</v>
      </c>
      <c r="BV854" s="474" t="s">
        <v>1494</v>
      </c>
      <c r="BW854" s="472">
        <v>10449019607</v>
      </c>
      <c r="BX854" s="906">
        <v>6000</v>
      </c>
      <c r="BY854" s="940">
        <v>46082</v>
      </c>
      <c r="BZ854" s="940">
        <v>46142</v>
      </c>
      <c r="CT854" s="897">
        <v>30</v>
      </c>
      <c r="CU854" s="909">
        <f>AH854</f>
        <v>6000</v>
      </c>
      <c r="CV854" s="897">
        <v>30</v>
      </c>
      <c r="CW854" s="633">
        <f>(R854/30*CV854)*Q854</f>
        <v>6000</v>
      </c>
      <c r="CX854" s="897">
        <v>30</v>
      </c>
      <c r="CY854" s="633">
        <f>(R854/30*CX854)*Q854</f>
        <v>6000</v>
      </c>
      <c r="DC854" s="897">
        <f t="shared" si="867"/>
        <v>30</v>
      </c>
      <c r="DD854" s="909">
        <f t="shared" si="848"/>
        <v>6000</v>
      </c>
      <c r="DE854" s="897">
        <v>30</v>
      </c>
      <c r="DF854" s="633">
        <f t="shared" si="849"/>
        <v>6000</v>
      </c>
      <c r="DG854" s="897">
        <v>30</v>
      </c>
      <c r="DH854" s="633">
        <f t="shared" si="850"/>
        <v>6000</v>
      </c>
      <c r="DJ854" s="898"/>
      <c r="DK854" s="898"/>
      <c r="DL854" s="898"/>
      <c r="DM854" s="898"/>
      <c r="DN854" s="898"/>
      <c r="DO854" s="898"/>
      <c r="DP854" s="898"/>
      <c r="DQ854" s="898"/>
      <c r="DR854" s="898"/>
      <c r="DS854" s="898"/>
      <c r="DU854" s="909">
        <f t="shared" si="844"/>
        <v>12000</v>
      </c>
      <c r="DV854" s="633">
        <f t="shared" si="868"/>
        <v>12000</v>
      </c>
      <c r="DW854" s="633">
        <f t="shared" si="821"/>
        <v>12000</v>
      </c>
      <c r="DX854" s="633">
        <f t="shared" si="846"/>
        <v>0</v>
      </c>
      <c r="DY854" s="633">
        <f t="shared" si="847"/>
        <v>0</v>
      </c>
      <c r="EG854" s="633"/>
    </row>
    <row r="855" spans="1:137" s="953" customFormat="1" ht="48" hidden="1" customHeight="1" x14ac:dyDescent="0.25">
      <c r="A855" s="947">
        <v>2026</v>
      </c>
      <c r="B855" s="947">
        <v>479</v>
      </c>
      <c r="C855" s="947" t="s">
        <v>58</v>
      </c>
      <c r="D855" s="947">
        <v>3000654</v>
      </c>
      <c r="E855" s="947">
        <v>5005023</v>
      </c>
      <c r="F855" s="947" t="s">
        <v>1003</v>
      </c>
      <c r="G855" s="947" t="s">
        <v>3543</v>
      </c>
      <c r="H855" s="947">
        <v>97</v>
      </c>
      <c r="I855" s="948" t="s">
        <v>992</v>
      </c>
      <c r="J855" s="949" t="s">
        <v>10</v>
      </c>
      <c r="K855" s="949" t="s">
        <v>60</v>
      </c>
      <c r="L855" s="947" t="str">
        <f t="shared" si="845"/>
        <v>2.3</v>
      </c>
      <c r="M855" s="950" t="s">
        <v>62</v>
      </c>
      <c r="N855" s="950"/>
      <c r="O855" s="947" t="s">
        <v>1495</v>
      </c>
      <c r="P855" s="947" t="s">
        <v>65</v>
      </c>
      <c r="Q855" s="951">
        <v>1</v>
      </c>
      <c r="R855" s="297">
        <v>6000</v>
      </c>
      <c r="S855" s="891"/>
      <c r="T855" s="891"/>
      <c r="U855" s="284">
        <v>30</v>
      </c>
      <c r="V855" s="284">
        <v>30</v>
      </c>
      <c r="W855" s="298"/>
      <c r="X855" s="298"/>
      <c r="Y855" s="298"/>
      <c r="Z855" s="299"/>
      <c r="AA855" s="299"/>
      <c r="AB855" s="299"/>
      <c r="AC855" s="299"/>
      <c r="AD855" s="299"/>
      <c r="AE855" s="297"/>
      <c r="AF855" s="284">
        <f t="shared" si="852"/>
        <v>0</v>
      </c>
      <c r="AG855" s="284">
        <f t="shared" si="853"/>
        <v>0</v>
      </c>
      <c r="AH855" s="284">
        <f t="shared" si="854"/>
        <v>6000</v>
      </c>
      <c r="AI855" s="284">
        <f t="shared" si="855"/>
        <v>6000</v>
      </c>
      <c r="AJ855" s="284">
        <f t="shared" si="856"/>
        <v>0</v>
      </c>
      <c r="AK855" s="284">
        <f t="shared" si="857"/>
        <v>0</v>
      </c>
      <c r="AL855" s="284">
        <f t="shared" si="858"/>
        <v>0</v>
      </c>
      <c r="AM855" s="284">
        <f t="shared" si="859"/>
        <v>0</v>
      </c>
      <c r="AN855" s="284">
        <f t="shared" si="860"/>
        <v>0</v>
      </c>
      <c r="AO855" s="284">
        <f t="shared" si="861"/>
        <v>0</v>
      </c>
      <c r="AP855" s="284">
        <f t="shared" si="862"/>
        <v>0</v>
      </c>
      <c r="AQ855" s="284">
        <f t="shared" si="863"/>
        <v>0</v>
      </c>
      <c r="AR855" s="284"/>
      <c r="AS855" s="952" t="s">
        <v>994</v>
      </c>
      <c r="AU855" s="953" t="s">
        <v>3535</v>
      </c>
      <c r="AV855" s="953" t="s">
        <v>3536</v>
      </c>
      <c r="AW855" s="958">
        <v>46058</v>
      </c>
      <c r="AX855" s="953" t="s">
        <v>3537</v>
      </c>
      <c r="AY855" s="958">
        <v>46078</v>
      </c>
      <c r="BA855" s="953" t="s">
        <v>3538</v>
      </c>
      <c r="BB855" s="614" t="s">
        <v>1021</v>
      </c>
      <c r="BH855" s="1022"/>
      <c r="BI855" s="1022"/>
      <c r="BJ855" s="952"/>
      <c r="BK855" s="1022"/>
      <c r="BL855" s="955"/>
      <c r="BM855" s="955"/>
      <c r="BN855" s="1022"/>
      <c r="BO855" s="956"/>
      <c r="BP855" s="956"/>
      <c r="BQ855" s="956"/>
      <c r="BR855" s="956"/>
      <c r="BV855" s="928"/>
      <c r="BW855" s="928"/>
      <c r="BX855" s="1014"/>
      <c r="CU855" s="995"/>
      <c r="CW855" s="995"/>
      <c r="CY855" s="995"/>
      <c r="DC855" s="953">
        <f t="shared" si="867"/>
        <v>30</v>
      </c>
      <c r="DD855" s="961">
        <f t="shared" si="848"/>
        <v>6000</v>
      </c>
      <c r="DF855" s="962">
        <f t="shared" si="849"/>
        <v>0</v>
      </c>
      <c r="DH855" s="962">
        <f t="shared" si="850"/>
        <v>0</v>
      </c>
      <c r="DJ855" s="963"/>
      <c r="DK855" s="963"/>
      <c r="DL855" s="963"/>
      <c r="DM855" s="963"/>
      <c r="DN855" s="963"/>
      <c r="DO855" s="963"/>
      <c r="DP855" s="963"/>
      <c r="DQ855" s="963"/>
      <c r="DR855" s="963"/>
      <c r="DS855" s="963"/>
      <c r="DU855" s="964">
        <f t="shared" si="844"/>
        <v>0</v>
      </c>
      <c r="DV855" s="965">
        <f t="shared" si="868"/>
        <v>0</v>
      </c>
      <c r="DW855" s="965">
        <f t="shared" si="821"/>
        <v>0</v>
      </c>
      <c r="DX855" s="965">
        <f t="shared" si="846"/>
        <v>0</v>
      </c>
      <c r="DY855" s="965">
        <f t="shared" si="847"/>
        <v>0</v>
      </c>
      <c r="EG855" s="965"/>
    </row>
    <row r="856" spans="1:137" s="897" customFormat="1" ht="48" hidden="1" customHeight="1" x14ac:dyDescent="0.25">
      <c r="A856" s="891">
        <v>2026</v>
      </c>
      <c r="B856" s="891">
        <v>479</v>
      </c>
      <c r="C856" s="891" t="s">
        <v>58</v>
      </c>
      <c r="D856" s="891">
        <v>3000654</v>
      </c>
      <c r="E856" s="891">
        <v>5005023</v>
      </c>
      <c r="F856" s="891" t="s">
        <v>1003</v>
      </c>
      <c r="G856" s="891" t="s">
        <v>3543</v>
      </c>
      <c r="H856" s="891">
        <v>97</v>
      </c>
      <c r="I856" s="892" t="s">
        <v>992</v>
      </c>
      <c r="J856" s="893" t="s">
        <v>10</v>
      </c>
      <c r="K856" s="893" t="s">
        <v>60</v>
      </c>
      <c r="L856" s="891" t="str">
        <f t="shared" si="845"/>
        <v>2.3</v>
      </c>
      <c r="M856" s="894" t="s">
        <v>62</v>
      </c>
      <c r="N856" s="894"/>
      <c r="O856" s="891" t="s">
        <v>1496</v>
      </c>
      <c r="P856" s="891" t="s">
        <v>65</v>
      </c>
      <c r="Q856" s="895">
        <v>1</v>
      </c>
      <c r="R856" s="513">
        <v>6000</v>
      </c>
      <c r="S856" s="891"/>
      <c r="T856" s="891"/>
      <c r="U856" s="284">
        <v>30</v>
      </c>
      <c r="V856" s="284">
        <v>30</v>
      </c>
      <c r="W856" s="298"/>
      <c r="X856" s="298"/>
      <c r="Y856" s="298"/>
      <c r="Z856" s="299"/>
      <c r="AA856" s="299"/>
      <c r="AB856" s="299"/>
      <c r="AC856" s="299"/>
      <c r="AD856" s="299"/>
      <c r="AE856" s="297"/>
      <c r="AF856" s="284">
        <f t="shared" si="852"/>
        <v>0</v>
      </c>
      <c r="AG856" s="284">
        <f t="shared" si="853"/>
        <v>0</v>
      </c>
      <c r="AH856" s="284">
        <f t="shared" si="854"/>
        <v>6000</v>
      </c>
      <c r="AI856" s="284">
        <f t="shared" si="855"/>
        <v>6000</v>
      </c>
      <c r="AJ856" s="284">
        <f t="shared" si="856"/>
        <v>0</v>
      </c>
      <c r="AK856" s="284">
        <f t="shared" si="857"/>
        <v>0</v>
      </c>
      <c r="AL856" s="284">
        <f t="shared" si="858"/>
        <v>0</v>
      </c>
      <c r="AM856" s="284">
        <f t="shared" si="859"/>
        <v>0</v>
      </c>
      <c r="AN856" s="284">
        <f t="shared" si="860"/>
        <v>0</v>
      </c>
      <c r="AO856" s="284">
        <f t="shared" si="861"/>
        <v>0</v>
      </c>
      <c r="AP856" s="284">
        <f t="shared" si="862"/>
        <v>0</v>
      </c>
      <c r="AQ856" s="284">
        <f t="shared" si="863"/>
        <v>0</v>
      </c>
      <c r="AR856" s="377">
        <f t="shared" ref="AR856:AR869" si="869">+ROUNDUP(SUM(AF856:AQ856),0)</f>
        <v>12000</v>
      </c>
      <c r="AS856" s="896" t="s">
        <v>994</v>
      </c>
      <c r="AU856" s="897" t="s">
        <v>3535</v>
      </c>
      <c r="AV856" s="897" t="s">
        <v>3536</v>
      </c>
      <c r="AW856" s="940">
        <v>46058</v>
      </c>
      <c r="AX856" s="897" t="s">
        <v>3537</v>
      </c>
      <c r="AY856" s="940">
        <v>46078</v>
      </c>
      <c r="BA856" s="898" t="s">
        <v>3538</v>
      </c>
      <c r="BB856" s="899" t="s">
        <v>995</v>
      </c>
      <c r="BC856" s="897" t="s">
        <v>3549</v>
      </c>
      <c r="BD856" s="897" t="s">
        <v>3550</v>
      </c>
      <c r="BE856" s="896" t="s">
        <v>3551</v>
      </c>
      <c r="BF856" s="940">
        <v>46079</v>
      </c>
      <c r="BH856" s="687"/>
      <c r="BI856" s="687"/>
      <c r="BJ856" s="896"/>
      <c r="BK856" s="687"/>
      <c r="BL856" s="373"/>
      <c r="BM856" s="373"/>
      <c r="BN856" s="687">
        <v>1891</v>
      </c>
      <c r="BO856" s="903"/>
      <c r="BP856" s="903" t="s">
        <v>3552</v>
      </c>
      <c r="BQ856" s="903" t="s">
        <v>3544</v>
      </c>
      <c r="BR856" s="903"/>
      <c r="BS856" s="336" t="s">
        <v>1497</v>
      </c>
      <c r="BT856" s="336" t="s">
        <v>1498</v>
      </c>
      <c r="BU856" s="336" t="s">
        <v>1499</v>
      </c>
      <c r="BV856" s="474" t="s">
        <v>1500</v>
      </c>
      <c r="BW856" s="472">
        <v>10406648465</v>
      </c>
      <c r="BX856" s="906">
        <v>6000</v>
      </c>
      <c r="BY856" s="940">
        <v>46082</v>
      </c>
      <c r="BZ856" s="940">
        <v>46142</v>
      </c>
      <c r="CT856" s="897">
        <v>30</v>
      </c>
      <c r="CU856" s="909">
        <f t="shared" ref="CU856:CU864" si="870">AH856</f>
        <v>6000</v>
      </c>
      <c r="CV856" s="897">
        <v>30</v>
      </c>
      <c r="CW856" s="633">
        <f t="shared" ref="CW856:CW864" si="871">(R856/30*CV856)*Q856</f>
        <v>6000</v>
      </c>
      <c r="CX856" s="897">
        <v>30</v>
      </c>
      <c r="CY856" s="633">
        <f t="shared" ref="CY856:CY864" si="872">(R856/30*CX856)*Q856</f>
        <v>6000</v>
      </c>
      <c r="DC856" s="897">
        <f t="shared" si="867"/>
        <v>30</v>
      </c>
      <c r="DD856" s="909">
        <f t="shared" si="848"/>
        <v>6000</v>
      </c>
      <c r="DE856" s="897">
        <v>30</v>
      </c>
      <c r="DF856" s="633">
        <f t="shared" si="849"/>
        <v>6000</v>
      </c>
      <c r="DG856" s="897">
        <v>30</v>
      </c>
      <c r="DH856" s="633">
        <f t="shared" si="850"/>
        <v>6000</v>
      </c>
      <c r="DJ856" s="898"/>
      <c r="DK856" s="898"/>
      <c r="DL856" s="898"/>
      <c r="DM856" s="898"/>
      <c r="DN856" s="898"/>
      <c r="DO856" s="898"/>
      <c r="DP856" s="898"/>
      <c r="DQ856" s="898"/>
      <c r="DR856" s="898"/>
      <c r="DS856" s="898"/>
      <c r="DU856" s="909">
        <f t="shared" si="844"/>
        <v>12000</v>
      </c>
      <c r="DV856" s="633">
        <f t="shared" si="868"/>
        <v>12000</v>
      </c>
      <c r="DW856" s="633">
        <f t="shared" ref="DW856:DW919" si="873">CG856+CP856+CY856+DH856</f>
        <v>12000</v>
      </c>
      <c r="DX856" s="633">
        <f t="shared" si="846"/>
        <v>0</v>
      </c>
      <c r="DY856" s="633">
        <f t="shared" si="847"/>
        <v>0</v>
      </c>
      <c r="EG856" s="633"/>
    </row>
    <row r="857" spans="1:137" s="897" customFormat="1" ht="48" hidden="1" customHeight="1" x14ac:dyDescent="0.25">
      <c r="A857" s="891">
        <v>2026</v>
      </c>
      <c r="B857" s="891">
        <v>479</v>
      </c>
      <c r="C857" s="891" t="s">
        <v>58</v>
      </c>
      <c r="D857" s="891">
        <v>3000654</v>
      </c>
      <c r="E857" s="891">
        <v>5005023</v>
      </c>
      <c r="F857" s="891" t="s">
        <v>1003</v>
      </c>
      <c r="G857" s="891" t="s">
        <v>3543</v>
      </c>
      <c r="H857" s="891">
        <v>97</v>
      </c>
      <c r="I857" s="892" t="s">
        <v>992</v>
      </c>
      <c r="J857" s="893" t="s">
        <v>10</v>
      </c>
      <c r="K857" s="893" t="s">
        <v>60</v>
      </c>
      <c r="L857" s="891" t="str">
        <f t="shared" si="845"/>
        <v>2.3</v>
      </c>
      <c r="M857" s="894" t="s">
        <v>62</v>
      </c>
      <c r="N857" s="894"/>
      <c r="O857" s="891" t="s">
        <v>1501</v>
      </c>
      <c r="P857" s="891" t="s">
        <v>65</v>
      </c>
      <c r="Q857" s="895">
        <v>1</v>
      </c>
      <c r="R857" s="513">
        <v>6000</v>
      </c>
      <c r="S857" s="891"/>
      <c r="T857" s="891"/>
      <c r="U857" s="284">
        <v>30</v>
      </c>
      <c r="V857" s="284">
        <v>30</v>
      </c>
      <c r="W857" s="298"/>
      <c r="X857" s="298"/>
      <c r="Y857" s="298"/>
      <c r="Z857" s="299"/>
      <c r="AA857" s="299"/>
      <c r="AB857" s="299"/>
      <c r="AC857" s="299"/>
      <c r="AD857" s="299"/>
      <c r="AE857" s="297"/>
      <c r="AF857" s="284">
        <f t="shared" si="852"/>
        <v>0</v>
      </c>
      <c r="AG857" s="284">
        <f t="shared" si="853"/>
        <v>0</v>
      </c>
      <c r="AH857" s="284">
        <f t="shared" si="854"/>
        <v>6000</v>
      </c>
      <c r="AI857" s="284">
        <f t="shared" si="855"/>
        <v>6000</v>
      </c>
      <c r="AJ857" s="284">
        <f t="shared" si="856"/>
        <v>0</v>
      </c>
      <c r="AK857" s="284">
        <f t="shared" si="857"/>
        <v>0</v>
      </c>
      <c r="AL857" s="284">
        <f t="shared" si="858"/>
        <v>0</v>
      </c>
      <c r="AM857" s="284">
        <f t="shared" si="859"/>
        <v>0</v>
      </c>
      <c r="AN857" s="284">
        <f t="shared" si="860"/>
        <v>0</v>
      </c>
      <c r="AO857" s="284">
        <f t="shared" si="861"/>
        <v>0</v>
      </c>
      <c r="AP857" s="284">
        <f t="shared" si="862"/>
        <v>0</v>
      </c>
      <c r="AQ857" s="284">
        <f t="shared" si="863"/>
        <v>0</v>
      </c>
      <c r="AR857" s="377">
        <f t="shared" si="869"/>
        <v>12000</v>
      </c>
      <c r="AS857" s="896" t="s">
        <v>994</v>
      </c>
      <c r="AU857" s="897" t="s">
        <v>3535</v>
      </c>
      <c r="AV857" s="897" t="s">
        <v>3536</v>
      </c>
      <c r="AW857" s="940">
        <v>46058</v>
      </c>
      <c r="AX857" s="897" t="s">
        <v>3537</v>
      </c>
      <c r="AY857" s="940">
        <v>46078</v>
      </c>
      <c r="BA857" s="898" t="s">
        <v>3538</v>
      </c>
      <c r="BB857" s="899" t="s">
        <v>995</v>
      </c>
      <c r="BC857" s="897" t="s">
        <v>3549</v>
      </c>
      <c r="BD857" s="897" t="s">
        <v>3550</v>
      </c>
      <c r="BE857" s="896" t="s">
        <v>3551</v>
      </c>
      <c r="BF857" s="940">
        <v>46079</v>
      </c>
      <c r="BH857" s="687"/>
      <c r="BI857" s="687"/>
      <c r="BJ857" s="896"/>
      <c r="BK857" s="687"/>
      <c r="BL857" s="373"/>
      <c r="BM857" s="373"/>
      <c r="BN857" s="687">
        <v>1892</v>
      </c>
      <c r="BO857" s="903"/>
      <c r="BP857" s="903" t="s">
        <v>3552</v>
      </c>
      <c r="BQ857" s="903" t="s">
        <v>3544</v>
      </c>
      <c r="BR857" s="903"/>
      <c r="BS857" s="336" t="s">
        <v>1502</v>
      </c>
      <c r="BT857" s="336" t="s">
        <v>1503</v>
      </c>
      <c r="BU857" s="336" t="s">
        <v>1504</v>
      </c>
      <c r="BV857" s="474">
        <v>46312677</v>
      </c>
      <c r="BW857" s="472">
        <v>10463126777</v>
      </c>
      <c r="BX857" s="906">
        <v>6000</v>
      </c>
      <c r="BY857" s="940">
        <v>46082</v>
      </c>
      <c r="BZ857" s="940">
        <v>46142</v>
      </c>
      <c r="CT857" s="897">
        <v>30</v>
      </c>
      <c r="CU857" s="909">
        <f t="shared" si="870"/>
        <v>6000</v>
      </c>
      <c r="CV857" s="897">
        <v>30</v>
      </c>
      <c r="CW857" s="633">
        <f t="shared" si="871"/>
        <v>6000</v>
      </c>
      <c r="CX857" s="897">
        <v>30</v>
      </c>
      <c r="CY857" s="633">
        <f t="shared" si="872"/>
        <v>6000</v>
      </c>
      <c r="DC857" s="897">
        <f t="shared" si="867"/>
        <v>30</v>
      </c>
      <c r="DD857" s="909">
        <f t="shared" si="848"/>
        <v>6000</v>
      </c>
      <c r="DE857" s="897">
        <v>30</v>
      </c>
      <c r="DF857" s="633">
        <f t="shared" si="849"/>
        <v>6000</v>
      </c>
      <c r="DG857" s="897">
        <v>30</v>
      </c>
      <c r="DH857" s="633">
        <f t="shared" si="850"/>
        <v>6000</v>
      </c>
      <c r="DJ857" s="898"/>
      <c r="DK857" s="898"/>
      <c r="DL857" s="898"/>
      <c r="DM857" s="898"/>
      <c r="DN857" s="898"/>
      <c r="DO857" s="898"/>
      <c r="DP857" s="898"/>
      <c r="DQ857" s="898"/>
      <c r="DR857" s="898"/>
      <c r="DS857" s="898"/>
      <c r="DU857" s="909">
        <f t="shared" si="844"/>
        <v>12000</v>
      </c>
      <c r="DV857" s="633">
        <f t="shared" si="868"/>
        <v>12000</v>
      </c>
      <c r="DW857" s="633">
        <f t="shared" si="873"/>
        <v>12000</v>
      </c>
      <c r="DX857" s="633">
        <f t="shared" si="846"/>
        <v>0</v>
      </c>
      <c r="DY857" s="633">
        <f t="shared" si="847"/>
        <v>0</v>
      </c>
      <c r="EG857" s="633"/>
    </row>
    <row r="858" spans="1:137" s="897" customFormat="1" ht="48" hidden="1" customHeight="1" x14ac:dyDescent="0.25">
      <c r="A858" s="891">
        <v>2026</v>
      </c>
      <c r="B858" s="891">
        <v>479</v>
      </c>
      <c r="C858" s="891" t="s">
        <v>58</v>
      </c>
      <c r="D858" s="891">
        <v>3000654</v>
      </c>
      <c r="E858" s="891">
        <v>5005023</v>
      </c>
      <c r="F858" s="891" t="s">
        <v>1003</v>
      </c>
      <c r="G858" s="891" t="s">
        <v>3543</v>
      </c>
      <c r="H858" s="891">
        <v>97</v>
      </c>
      <c r="I858" s="892" t="s">
        <v>992</v>
      </c>
      <c r="J858" s="893" t="s">
        <v>10</v>
      </c>
      <c r="K858" s="893" t="s">
        <v>60</v>
      </c>
      <c r="L858" s="891" t="str">
        <f t="shared" si="845"/>
        <v>2.3</v>
      </c>
      <c r="M858" s="894" t="s">
        <v>62</v>
      </c>
      <c r="N858" s="894"/>
      <c r="O858" s="891" t="s">
        <v>1505</v>
      </c>
      <c r="P858" s="891" t="s">
        <v>65</v>
      </c>
      <c r="Q858" s="895">
        <v>1</v>
      </c>
      <c r="R858" s="513">
        <v>10000</v>
      </c>
      <c r="S858" s="891"/>
      <c r="T858" s="891"/>
      <c r="U858" s="284">
        <v>30</v>
      </c>
      <c r="V858" s="284">
        <v>30</v>
      </c>
      <c r="W858" s="298"/>
      <c r="X858" s="298"/>
      <c r="Y858" s="298"/>
      <c r="Z858" s="299"/>
      <c r="AA858" s="299"/>
      <c r="AB858" s="299"/>
      <c r="AC858" s="299"/>
      <c r="AD858" s="299"/>
      <c r="AE858" s="297"/>
      <c r="AF858" s="284">
        <f t="shared" si="852"/>
        <v>0</v>
      </c>
      <c r="AG858" s="284">
        <f t="shared" si="853"/>
        <v>0</v>
      </c>
      <c r="AH858" s="284">
        <f t="shared" si="854"/>
        <v>10000</v>
      </c>
      <c r="AI858" s="284">
        <f t="shared" si="855"/>
        <v>10000</v>
      </c>
      <c r="AJ858" s="284">
        <f t="shared" si="856"/>
        <v>0</v>
      </c>
      <c r="AK858" s="284">
        <f t="shared" si="857"/>
        <v>0</v>
      </c>
      <c r="AL858" s="284">
        <f t="shared" si="858"/>
        <v>0</v>
      </c>
      <c r="AM858" s="284">
        <f t="shared" si="859"/>
        <v>0</v>
      </c>
      <c r="AN858" s="284">
        <f t="shared" si="860"/>
        <v>0</v>
      </c>
      <c r="AO858" s="284">
        <f t="shared" si="861"/>
        <v>0</v>
      </c>
      <c r="AP858" s="284">
        <f t="shared" si="862"/>
        <v>0</v>
      </c>
      <c r="AQ858" s="284">
        <f t="shared" si="863"/>
        <v>0</v>
      </c>
      <c r="AR858" s="377">
        <f t="shared" si="869"/>
        <v>20000</v>
      </c>
      <c r="AS858" s="896" t="s">
        <v>994</v>
      </c>
      <c r="AU858" s="897" t="s">
        <v>3535</v>
      </c>
      <c r="AV858" s="897" t="s">
        <v>3536</v>
      </c>
      <c r="AW858" s="940">
        <v>46058</v>
      </c>
      <c r="AX858" s="897" t="s">
        <v>3537</v>
      </c>
      <c r="AY858" s="940">
        <v>46078</v>
      </c>
      <c r="BA858" s="898" t="s">
        <v>3538</v>
      </c>
      <c r="BB858" s="899" t="s">
        <v>995</v>
      </c>
      <c r="BC858" s="897" t="s">
        <v>3549</v>
      </c>
      <c r="BD858" s="897" t="s">
        <v>3550</v>
      </c>
      <c r="BE858" s="896" t="s">
        <v>3551</v>
      </c>
      <c r="BF858" s="940">
        <v>46079</v>
      </c>
      <c r="BH858" s="687"/>
      <c r="BI858" s="687"/>
      <c r="BJ858" s="896"/>
      <c r="BK858" s="687"/>
      <c r="BL858" s="373"/>
      <c r="BM858" s="373"/>
      <c r="BN858" s="687">
        <v>1881</v>
      </c>
      <c r="BO858" s="903"/>
      <c r="BP858" s="903" t="s">
        <v>3552</v>
      </c>
      <c r="BQ858" s="903" t="s">
        <v>3544</v>
      </c>
      <c r="BR858" s="903"/>
      <c r="BS858" s="336" t="s">
        <v>1506</v>
      </c>
      <c r="BT858" s="336" t="s">
        <v>1507</v>
      </c>
      <c r="BU858" s="336" t="s">
        <v>1508</v>
      </c>
      <c r="BV858" s="474" t="s">
        <v>1509</v>
      </c>
      <c r="BW858" s="472">
        <v>10771542153</v>
      </c>
      <c r="BX858" s="906">
        <v>10000</v>
      </c>
      <c r="BY858" s="940">
        <v>46082</v>
      </c>
      <c r="BZ858" s="940">
        <v>46142</v>
      </c>
      <c r="CT858" s="897">
        <v>30</v>
      </c>
      <c r="CU858" s="909">
        <f t="shared" si="870"/>
        <v>10000</v>
      </c>
      <c r="CV858" s="897">
        <v>30</v>
      </c>
      <c r="CW858" s="633">
        <f t="shared" si="871"/>
        <v>10000</v>
      </c>
      <c r="CX858" s="897">
        <v>30</v>
      </c>
      <c r="CY858" s="633">
        <f t="shared" si="872"/>
        <v>10000</v>
      </c>
      <c r="CZ858" s="633">
        <f>CU858-CW858</f>
        <v>0</v>
      </c>
      <c r="DC858" s="897">
        <f t="shared" si="867"/>
        <v>30</v>
      </c>
      <c r="DD858" s="909">
        <f t="shared" si="848"/>
        <v>10000</v>
      </c>
      <c r="DE858" s="897">
        <v>30</v>
      </c>
      <c r="DF858" s="633">
        <f t="shared" si="849"/>
        <v>10000</v>
      </c>
      <c r="DG858" s="897">
        <v>30</v>
      </c>
      <c r="DH858" s="633">
        <f t="shared" si="850"/>
        <v>10000</v>
      </c>
      <c r="DJ858" s="898"/>
      <c r="DK858" s="898"/>
      <c r="DL858" s="898"/>
      <c r="DM858" s="898"/>
      <c r="DN858" s="898"/>
      <c r="DO858" s="898"/>
      <c r="DP858" s="898"/>
      <c r="DQ858" s="898"/>
      <c r="DR858" s="898"/>
      <c r="DS858" s="898"/>
      <c r="DU858" s="909">
        <f t="shared" si="844"/>
        <v>20000</v>
      </c>
      <c r="DV858" s="633">
        <f t="shared" si="868"/>
        <v>20000</v>
      </c>
      <c r="DW858" s="633">
        <f t="shared" si="873"/>
        <v>20000</v>
      </c>
      <c r="DX858" s="633">
        <f t="shared" si="846"/>
        <v>0</v>
      </c>
      <c r="DY858" s="633">
        <f t="shared" si="847"/>
        <v>0</v>
      </c>
      <c r="EG858" s="633"/>
    </row>
    <row r="859" spans="1:137" s="897" customFormat="1" ht="48" hidden="1" customHeight="1" x14ac:dyDescent="0.25">
      <c r="A859" s="891">
        <v>2026</v>
      </c>
      <c r="B859" s="891">
        <v>479</v>
      </c>
      <c r="C859" s="891" t="s">
        <v>58</v>
      </c>
      <c r="D859" s="891">
        <v>3000654</v>
      </c>
      <c r="E859" s="891">
        <v>5005023</v>
      </c>
      <c r="F859" s="891" t="s">
        <v>1003</v>
      </c>
      <c r="G859" s="891" t="s">
        <v>3543</v>
      </c>
      <c r="H859" s="891">
        <v>97</v>
      </c>
      <c r="I859" s="892" t="s">
        <v>992</v>
      </c>
      <c r="J859" s="893" t="s">
        <v>10</v>
      </c>
      <c r="K859" s="893" t="s">
        <v>60</v>
      </c>
      <c r="L859" s="891" t="str">
        <f t="shared" si="845"/>
        <v>2.3</v>
      </c>
      <c r="M859" s="894" t="s">
        <v>62</v>
      </c>
      <c r="N859" s="894"/>
      <c r="O859" s="891" t="s">
        <v>1510</v>
      </c>
      <c r="P859" s="891" t="s">
        <v>65</v>
      </c>
      <c r="Q859" s="895">
        <v>1</v>
      </c>
      <c r="R859" s="514">
        <v>10000</v>
      </c>
      <c r="S859" s="978"/>
      <c r="T859" s="978"/>
      <c r="U859" s="333">
        <v>30</v>
      </c>
      <c r="V859" s="333">
        <v>30</v>
      </c>
      <c r="W859" s="334"/>
      <c r="X859" s="334"/>
      <c r="Y859" s="334"/>
      <c r="Z859" s="335"/>
      <c r="AA859" s="335"/>
      <c r="AB859" s="335"/>
      <c r="AC859" s="335"/>
      <c r="AD859" s="335"/>
      <c r="AE859" s="332"/>
      <c r="AF859" s="284">
        <f t="shared" si="852"/>
        <v>0</v>
      </c>
      <c r="AG859" s="284">
        <f t="shared" si="853"/>
        <v>0</v>
      </c>
      <c r="AH859" s="284">
        <f t="shared" si="854"/>
        <v>10000</v>
      </c>
      <c r="AI859" s="284">
        <f t="shared" si="855"/>
        <v>10000</v>
      </c>
      <c r="AJ859" s="284">
        <f t="shared" si="856"/>
        <v>0</v>
      </c>
      <c r="AK859" s="284">
        <f t="shared" si="857"/>
        <v>0</v>
      </c>
      <c r="AL859" s="284">
        <f t="shared" si="858"/>
        <v>0</v>
      </c>
      <c r="AM859" s="284">
        <f t="shared" si="859"/>
        <v>0</v>
      </c>
      <c r="AN859" s="284">
        <f t="shared" si="860"/>
        <v>0</v>
      </c>
      <c r="AO859" s="284">
        <f t="shared" si="861"/>
        <v>0</v>
      </c>
      <c r="AP859" s="284">
        <f t="shared" si="862"/>
        <v>0</v>
      </c>
      <c r="AQ859" s="284">
        <f t="shared" si="863"/>
        <v>0</v>
      </c>
      <c r="AR859" s="494">
        <f t="shared" si="869"/>
        <v>20000</v>
      </c>
      <c r="AS859" s="896" t="s">
        <v>994</v>
      </c>
      <c r="AU859" s="897" t="s">
        <v>3535</v>
      </c>
      <c r="AV859" s="897" t="s">
        <v>3536</v>
      </c>
      <c r="AW859" s="940">
        <v>46058</v>
      </c>
      <c r="AX859" s="897" t="s">
        <v>3537</v>
      </c>
      <c r="AY859" s="940">
        <v>46078</v>
      </c>
      <c r="BA859" s="898" t="s">
        <v>3538</v>
      </c>
      <c r="BB859" s="899" t="s">
        <v>995</v>
      </c>
      <c r="BC859" s="897" t="s">
        <v>3549</v>
      </c>
      <c r="BD859" s="897" t="s">
        <v>3550</v>
      </c>
      <c r="BE859" s="896" t="s">
        <v>3551</v>
      </c>
      <c r="BF859" s="940">
        <v>46079</v>
      </c>
      <c r="BH859" s="687"/>
      <c r="BI859" s="687"/>
      <c r="BJ859" s="896"/>
      <c r="BK859" s="687"/>
      <c r="BL859" s="373"/>
      <c r="BM859" s="373"/>
      <c r="BN859" s="687">
        <v>1882</v>
      </c>
      <c r="BO859" s="903"/>
      <c r="BP859" s="903" t="s">
        <v>3552</v>
      </c>
      <c r="BQ859" s="903" t="s">
        <v>3544</v>
      </c>
      <c r="BR859" s="903"/>
      <c r="BS859" s="336" t="s">
        <v>1511</v>
      </c>
      <c r="BT859" s="336" t="s">
        <v>1168</v>
      </c>
      <c r="BU859" s="336" t="s">
        <v>1512</v>
      </c>
      <c r="BV859" s="478" t="s">
        <v>1513</v>
      </c>
      <c r="BW859" s="476">
        <v>10257055171</v>
      </c>
      <c r="BX859" s="906">
        <v>10000</v>
      </c>
      <c r="BY859" s="940">
        <v>46082</v>
      </c>
      <c r="BZ859" s="940">
        <v>46142</v>
      </c>
      <c r="CT859" s="897">
        <v>30</v>
      </c>
      <c r="CU859" s="909">
        <f t="shared" si="870"/>
        <v>10000</v>
      </c>
      <c r="CV859" s="897">
        <v>30</v>
      </c>
      <c r="CW859" s="633">
        <f t="shared" si="871"/>
        <v>10000</v>
      </c>
      <c r="CX859" s="897">
        <v>30</v>
      </c>
      <c r="CY859" s="633">
        <f t="shared" si="872"/>
        <v>10000</v>
      </c>
      <c r="CZ859" s="633">
        <f>CU859-CW859</f>
        <v>0</v>
      </c>
      <c r="DC859" s="897">
        <f t="shared" si="867"/>
        <v>30</v>
      </c>
      <c r="DD859" s="909">
        <f t="shared" si="848"/>
        <v>10000</v>
      </c>
      <c r="DE859" s="897">
        <v>30</v>
      </c>
      <c r="DF859" s="633">
        <f t="shared" si="849"/>
        <v>10000</v>
      </c>
      <c r="DG859" s="897">
        <v>30</v>
      </c>
      <c r="DH859" s="633">
        <f t="shared" si="850"/>
        <v>10000</v>
      </c>
      <c r="DJ859" s="898"/>
      <c r="DK859" s="898"/>
      <c r="DL859" s="898"/>
      <c r="DM859" s="898"/>
      <c r="DN859" s="898"/>
      <c r="DO859" s="898"/>
      <c r="DP859" s="898"/>
      <c r="DQ859" s="898"/>
      <c r="DR859" s="898"/>
      <c r="DS859" s="898"/>
      <c r="DU859" s="909">
        <f t="shared" si="844"/>
        <v>20000</v>
      </c>
      <c r="DV859" s="633">
        <f t="shared" si="868"/>
        <v>20000</v>
      </c>
      <c r="DW859" s="633">
        <f t="shared" si="873"/>
        <v>20000</v>
      </c>
      <c r="DX859" s="633">
        <f t="shared" si="846"/>
        <v>0</v>
      </c>
      <c r="DY859" s="633">
        <f t="shared" si="847"/>
        <v>0</v>
      </c>
      <c r="EG859" s="633"/>
    </row>
    <row r="860" spans="1:137" s="972" customFormat="1" ht="48" hidden="1" customHeight="1" x14ac:dyDescent="0.25">
      <c r="A860" s="966">
        <v>2026</v>
      </c>
      <c r="B860" s="966">
        <v>479</v>
      </c>
      <c r="C860" s="966" t="s">
        <v>58</v>
      </c>
      <c r="D860" s="966">
        <v>3000654</v>
      </c>
      <c r="E860" s="966">
        <v>5005023</v>
      </c>
      <c r="F860" s="966" t="s">
        <v>1003</v>
      </c>
      <c r="G860" s="966" t="s">
        <v>3543</v>
      </c>
      <c r="H860" s="966">
        <v>97</v>
      </c>
      <c r="I860" s="967" t="s">
        <v>992</v>
      </c>
      <c r="J860" s="968" t="s">
        <v>10</v>
      </c>
      <c r="K860" s="968" t="s">
        <v>60</v>
      </c>
      <c r="L860" s="966" t="str">
        <f t="shared" si="845"/>
        <v>2.3</v>
      </c>
      <c r="M860" s="969" t="s">
        <v>62</v>
      </c>
      <c r="N860" s="969"/>
      <c r="O860" s="966" t="s">
        <v>1514</v>
      </c>
      <c r="P860" s="966" t="s">
        <v>65</v>
      </c>
      <c r="Q860" s="970">
        <v>1</v>
      </c>
      <c r="R860" s="513">
        <v>10000</v>
      </c>
      <c r="S860" s="891"/>
      <c r="T860" s="891"/>
      <c r="U860" s="284">
        <v>30</v>
      </c>
      <c r="V860" s="284">
        <v>30</v>
      </c>
      <c r="W860" s="298"/>
      <c r="X860" s="298"/>
      <c r="Y860" s="298"/>
      <c r="Z860" s="299"/>
      <c r="AA860" s="299"/>
      <c r="AB860" s="299"/>
      <c r="AC860" s="299"/>
      <c r="AD860" s="299"/>
      <c r="AE860" s="297"/>
      <c r="AF860" s="379">
        <f t="shared" si="852"/>
        <v>0</v>
      </c>
      <c r="AG860" s="284">
        <f t="shared" si="853"/>
        <v>0</v>
      </c>
      <c r="AH860" s="284">
        <f t="shared" si="854"/>
        <v>10000</v>
      </c>
      <c r="AI860" s="284">
        <f t="shared" si="855"/>
        <v>10000</v>
      </c>
      <c r="AJ860" s="284">
        <f t="shared" si="856"/>
        <v>0</v>
      </c>
      <c r="AK860" s="284">
        <f t="shared" si="857"/>
        <v>0</v>
      </c>
      <c r="AL860" s="284">
        <f t="shared" si="858"/>
        <v>0</v>
      </c>
      <c r="AM860" s="284">
        <f t="shared" si="859"/>
        <v>0</v>
      </c>
      <c r="AN860" s="284">
        <f t="shared" si="860"/>
        <v>0</v>
      </c>
      <c r="AO860" s="284">
        <f t="shared" si="861"/>
        <v>0</v>
      </c>
      <c r="AP860" s="284">
        <f t="shared" si="862"/>
        <v>0</v>
      </c>
      <c r="AQ860" s="377">
        <f t="shared" si="863"/>
        <v>0</v>
      </c>
      <c r="AR860" s="377">
        <f t="shared" si="869"/>
        <v>20000</v>
      </c>
      <c r="AS860" s="971" t="s">
        <v>994</v>
      </c>
      <c r="AU860" s="972" t="s">
        <v>3535</v>
      </c>
      <c r="AV860" s="972" t="s">
        <v>3536</v>
      </c>
      <c r="AW860" s="1008">
        <v>46058</v>
      </c>
      <c r="AX860" s="972" t="s">
        <v>3537</v>
      </c>
      <c r="AY860" s="1008">
        <v>46078</v>
      </c>
      <c r="BA860" s="977" t="s">
        <v>3538</v>
      </c>
      <c r="BB860" s="1010" t="s">
        <v>995</v>
      </c>
      <c r="BC860" s="972" t="s">
        <v>3549</v>
      </c>
      <c r="BD860" s="972" t="s">
        <v>3550</v>
      </c>
      <c r="BE860" s="971" t="s">
        <v>3551</v>
      </c>
      <c r="BF860" s="1008">
        <v>46079</v>
      </c>
      <c r="BH860" s="694"/>
      <c r="BI860" s="694"/>
      <c r="BJ860" s="971"/>
      <c r="BK860" s="694"/>
      <c r="BL860" s="973"/>
      <c r="BM860" s="973"/>
      <c r="BN860" s="694">
        <v>2853</v>
      </c>
      <c r="BO860" s="1011"/>
      <c r="BP860" s="1011" t="s">
        <v>3532</v>
      </c>
      <c r="BQ860" s="1011"/>
      <c r="BR860" s="1011"/>
      <c r="BS860" s="383" t="s">
        <v>1519</v>
      </c>
      <c r="BT860" s="383" t="s">
        <v>1520</v>
      </c>
      <c r="BU860" s="383" t="s">
        <v>1521</v>
      </c>
      <c r="BV860" s="525">
        <v>72873519</v>
      </c>
      <c r="BW860" s="535">
        <v>10728735193</v>
      </c>
      <c r="BX860" s="1012">
        <v>10000</v>
      </c>
      <c r="BY860" s="1008">
        <v>46082</v>
      </c>
      <c r="BZ860" s="1008">
        <v>46142</v>
      </c>
      <c r="CT860" s="972">
        <v>30</v>
      </c>
      <c r="CU860" s="975">
        <f t="shared" si="870"/>
        <v>10000</v>
      </c>
      <c r="CV860" s="972">
        <v>30</v>
      </c>
      <c r="CW860" s="976">
        <f t="shared" si="871"/>
        <v>10000</v>
      </c>
      <c r="CX860" s="972">
        <v>30</v>
      </c>
      <c r="CY860" s="976">
        <f t="shared" si="872"/>
        <v>10000</v>
      </c>
      <c r="CZ860" s="976">
        <f>CU860-CW860</f>
        <v>0</v>
      </c>
      <c r="DC860" s="972">
        <f t="shared" si="867"/>
        <v>30</v>
      </c>
      <c r="DD860" s="975">
        <f t="shared" si="848"/>
        <v>10000</v>
      </c>
      <c r="DE860" s="972">
        <v>30</v>
      </c>
      <c r="DF860" s="976">
        <f t="shared" si="849"/>
        <v>10000</v>
      </c>
      <c r="DG860" s="972">
        <v>30</v>
      </c>
      <c r="DH860" s="976">
        <f t="shared" si="850"/>
        <v>10000</v>
      </c>
      <c r="DJ860" s="977"/>
      <c r="DK860" s="977"/>
      <c r="DL860" s="977"/>
      <c r="DM860" s="977"/>
      <c r="DN860" s="977"/>
      <c r="DO860" s="977"/>
      <c r="DP860" s="977"/>
      <c r="DQ860" s="977"/>
      <c r="DR860" s="977"/>
      <c r="DS860" s="977"/>
      <c r="DU860" s="975">
        <f t="shared" si="844"/>
        <v>20000</v>
      </c>
      <c r="DV860" s="976">
        <f t="shared" si="868"/>
        <v>20000</v>
      </c>
      <c r="DW860" s="976">
        <f t="shared" si="873"/>
        <v>20000</v>
      </c>
      <c r="DX860" s="976">
        <f t="shared" si="846"/>
        <v>0</v>
      </c>
      <c r="DY860" s="976">
        <f t="shared" si="847"/>
        <v>0</v>
      </c>
      <c r="EG860" s="976"/>
    </row>
    <row r="861" spans="1:137" s="1995" customFormat="1" ht="48" hidden="1" customHeight="1" x14ac:dyDescent="0.25">
      <c r="A861" s="1979">
        <v>2026</v>
      </c>
      <c r="B861" s="891">
        <v>479</v>
      </c>
      <c r="C861" s="891" t="s">
        <v>58</v>
      </c>
      <c r="D861" s="891">
        <v>3000654</v>
      </c>
      <c r="E861" s="891">
        <v>5005023</v>
      </c>
      <c r="F861" s="891" t="s">
        <v>990</v>
      </c>
      <c r="G861" s="1979" t="s">
        <v>991</v>
      </c>
      <c r="H861" s="1979">
        <v>94</v>
      </c>
      <c r="I861" s="892" t="s">
        <v>992</v>
      </c>
      <c r="J861" s="893" t="s">
        <v>10</v>
      </c>
      <c r="K861" s="893" t="s">
        <v>60</v>
      </c>
      <c r="L861" s="891" t="str">
        <f t="shared" si="845"/>
        <v>2.3</v>
      </c>
      <c r="M861" s="1981" t="s">
        <v>62</v>
      </c>
      <c r="N861" s="894"/>
      <c r="O861" s="1979" t="s">
        <v>1522</v>
      </c>
      <c r="P861" s="1979" t="s">
        <v>65</v>
      </c>
      <c r="Q861" s="1983">
        <v>1</v>
      </c>
      <c r="R861" s="2065">
        <v>9000</v>
      </c>
      <c r="S861" s="1979"/>
      <c r="T861" s="1979"/>
      <c r="U861" s="1985">
        <v>15</v>
      </c>
      <c r="V861" s="1979"/>
      <c r="W861" s="1986"/>
      <c r="X861" s="298"/>
      <c r="Y861" s="298"/>
      <c r="Z861" s="299"/>
      <c r="AA861" s="299"/>
      <c r="AB861" s="299"/>
      <c r="AC861" s="299"/>
      <c r="AD861" s="299"/>
      <c r="AE861" s="1984"/>
      <c r="AF861" s="379">
        <f t="shared" si="852"/>
        <v>0</v>
      </c>
      <c r="AG861" s="284">
        <f t="shared" si="853"/>
        <v>0</v>
      </c>
      <c r="AH861" s="284">
        <f t="shared" si="854"/>
        <v>4500</v>
      </c>
      <c r="AI861" s="284">
        <f t="shared" si="855"/>
        <v>0</v>
      </c>
      <c r="AJ861" s="284">
        <f t="shared" si="856"/>
        <v>0</v>
      </c>
      <c r="AK861" s="284">
        <f t="shared" si="857"/>
        <v>0</v>
      </c>
      <c r="AL861" s="284">
        <f t="shared" si="858"/>
        <v>0</v>
      </c>
      <c r="AM861" s="284">
        <f t="shared" si="859"/>
        <v>0</v>
      </c>
      <c r="AN861" s="284">
        <f t="shared" si="860"/>
        <v>0</v>
      </c>
      <c r="AO861" s="284">
        <f t="shared" si="861"/>
        <v>0</v>
      </c>
      <c r="AP861" s="284">
        <f t="shared" si="862"/>
        <v>0</v>
      </c>
      <c r="AQ861" s="377">
        <f t="shared" si="863"/>
        <v>0</v>
      </c>
      <c r="AR861" s="2066">
        <f t="shared" si="869"/>
        <v>4500</v>
      </c>
      <c r="AS861" s="1990" t="s">
        <v>994</v>
      </c>
      <c r="AT861" s="897"/>
      <c r="AU861" s="897" t="s">
        <v>3535</v>
      </c>
      <c r="AV861" s="897" t="s">
        <v>3536</v>
      </c>
      <c r="AW861" s="940">
        <v>46058</v>
      </c>
      <c r="AX861" s="897" t="s">
        <v>3537</v>
      </c>
      <c r="AY861" s="940">
        <v>46078</v>
      </c>
      <c r="AZ861" s="897"/>
      <c r="BA861" s="898" t="s">
        <v>3538</v>
      </c>
      <c r="BB861" s="1992" t="s">
        <v>995</v>
      </c>
      <c r="BC861" s="897" t="s">
        <v>3549</v>
      </c>
      <c r="BD861" s="897" t="s">
        <v>3550</v>
      </c>
      <c r="BE861" s="896" t="s">
        <v>3551</v>
      </c>
      <c r="BF861" s="940">
        <v>46079</v>
      </c>
      <c r="BG861" s="897"/>
      <c r="BH861" s="687"/>
      <c r="BI861" s="687"/>
      <c r="BJ861" s="896"/>
      <c r="BK861" s="687"/>
      <c r="BL861" s="373"/>
      <c r="BM861" s="373"/>
      <c r="BN861" s="687">
        <v>3016</v>
      </c>
      <c r="BO861" s="903"/>
      <c r="BP861" s="903" t="s">
        <v>3532</v>
      </c>
      <c r="BQ861" s="2135"/>
      <c r="BR861" s="2135"/>
      <c r="BS861" s="2064" t="s">
        <v>1523</v>
      </c>
      <c r="BT861" s="336" t="s">
        <v>1202</v>
      </c>
      <c r="BU861" s="336" t="s">
        <v>1524</v>
      </c>
      <c r="BV861" s="525">
        <v>47816158</v>
      </c>
      <c r="BW861" s="535">
        <v>10478161587</v>
      </c>
      <c r="BX861" s="906">
        <v>9000</v>
      </c>
      <c r="BY861" s="940">
        <v>46082</v>
      </c>
      <c r="BZ861" s="940">
        <v>46096</v>
      </c>
      <c r="CA861" s="897"/>
      <c r="CB861" s="897"/>
      <c r="CC861" s="909">
        <f>AF861</f>
        <v>0</v>
      </c>
      <c r="CD861" s="897"/>
      <c r="CE861" s="633">
        <f>(R861/30*CD861)*Q861</f>
        <v>0</v>
      </c>
      <c r="CF861" s="897"/>
      <c r="CG861" s="633">
        <f>(R861/30*CF861)*Q861</f>
        <v>0</v>
      </c>
      <c r="CH861" s="633">
        <f>CC861-CE861</f>
        <v>0</v>
      </c>
      <c r="CI861" s="633">
        <f>CC861-CG861</f>
        <v>0</v>
      </c>
      <c r="CJ861" s="897"/>
      <c r="CK861" s="897"/>
      <c r="CL861" s="897"/>
      <c r="CM861" s="897"/>
      <c r="CN861" s="897"/>
      <c r="CO861" s="897"/>
      <c r="CP861" s="897"/>
      <c r="CQ861" s="897"/>
      <c r="CR861" s="897"/>
      <c r="CS861" s="897"/>
      <c r="CT861" s="897">
        <v>15</v>
      </c>
      <c r="CU861" s="909">
        <f t="shared" si="870"/>
        <v>4500</v>
      </c>
      <c r="CV861" s="897">
        <v>15</v>
      </c>
      <c r="CW861" s="633">
        <f t="shared" si="871"/>
        <v>4500</v>
      </c>
      <c r="CX861" s="897">
        <v>15</v>
      </c>
      <c r="CY861" s="633">
        <f t="shared" si="872"/>
        <v>4500</v>
      </c>
      <c r="CZ861" s="633">
        <f>CU861-CW861</f>
        <v>0</v>
      </c>
      <c r="DA861" s="633">
        <f>CU861-CY861</f>
        <v>0</v>
      </c>
      <c r="DB861" s="897"/>
      <c r="DC861" s="897">
        <f t="shared" si="867"/>
        <v>0</v>
      </c>
      <c r="DD861" s="909">
        <f t="shared" si="848"/>
        <v>0</v>
      </c>
      <c r="DE861" s="897"/>
      <c r="DF861" s="633">
        <f t="shared" si="849"/>
        <v>0</v>
      </c>
      <c r="DG861" s="897"/>
      <c r="DH861" s="633">
        <f t="shared" si="850"/>
        <v>0</v>
      </c>
      <c r="DI861" s="897"/>
      <c r="DJ861" s="898"/>
      <c r="DK861" s="898"/>
      <c r="DL861" s="898"/>
      <c r="DM861" s="898"/>
      <c r="DN861" s="898"/>
      <c r="DO861" s="898"/>
      <c r="DP861" s="898"/>
      <c r="DQ861" s="898"/>
      <c r="DR861" s="898"/>
      <c r="DS861" s="898"/>
      <c r="DU861" s="1996">
        <f t="shared" si="844"/>
        <v>4500</v>
      </c>
      <c r="DV861" s="1997">
        <f t="shared" si="868"/>
        <v>4500</v>
      </c>
      <c r="DW861" s="1997">
        <f t="shared" si="873"/>
        <v>4500</v>
      </c>
      <c r="DX861" s="1997">
        <f t="shared" si="846"/>
        <v>0</v>
      </c>
      <c r="DY861" s="1997">
        <f t="shared" si="847"/>
        <v>0</v>
      </c>
      <c r="EG861" s="1997"/>
    </row>
    <row r="862" spans="1:137" s="1956" customFormat="1" ht="48" hidden="1" customHeight="1" x14ac:dyDescent="0.25">
      <c r="A862" s="1980">
        <v>2026</v>
      </c>
      <c r="B862" s="947">
        <v>479</v>
      </c>
      <c r="C862" s="947" t="s">
        <v>58</v>
      </c>
      <c r="D862" s="947">
        <v>3000654</v>
      </c>
      <c r="E862" s="947">
        <v>5005023</v>
      </c>
      <c r="F862" s="947" t="s">
        <v>1003</v>
      </c>
      <c r="G862" s="1980" t="s">
        <v>991</v>
      </c>
      <c r="H862" s="1980">
        <v>94</v>
      </c>
      <c r="I862" s="948" t="s">
        <v>992</v>
      </c>
      <c r="J862" s="949" t="s">
        <v>10</v>
      </c>
      <c r="K862" s="949" t="s">
        <v>60</v>
      </c>
      <c r="L862" s="947" t="str">
        <f t="shared" si="845"/>
        <v>2.3</v>
      </c>
      <c r="M862" s="1982" t="s">
        <v>62</v>
      </c>
      <c r="N862" s="950"/>
      <c r="O862" s="1980" t="s">
        <v>1522</v>
      </c>
      <c r="P862" s="1980" t="s">
        <v>65</v>
      </c>
      <c r="Q862" s="1987">
        <v>1</v>
      </c>
      <c r="R862" s="2004">
        <v>9000</v>
      </c>
      <c r="S862" s="2001"/>
      <c r="T862" s="2001"/>
      <c r="U862" s="2001"/>
      <c r="V862" s="2001">
        <v>0</v>
      </c>
      <c r="W862" s="2006"/>
      <c r="X862" s="302"/>
      <c r="Y862" s="302"/>
      <c r="Z862" s="303"/>
      <c r="AA862" s="303"/>
      <c r="AB862" s="303"/>
      <c r="AC862" s="303"/>
      <c r="AD862" s="303"/>
      <c r="AE862" s="2004">
        <f>ROUNDUP(IFERROR(IF(OR(P862="LOCADOR",P862="VIATICOS",P862="CAJA CHICA"),IF(P862="LOCADOR",Q862*(R862/30)*SUM(S862:AD862),Q862*R862*SUM(S862:AD862)),R862*SUM(S862:AD862)),""),0)</f>
        <v>0</v>
      </c>
      <c r="AF862" s="284">
        <f t="shared" si="852"/>
        <v>0</v>
      </c>
      <c r="AG862" s="284">
        <f t="shared" si="853"/>
        <v>0</v>
      </c>
      <c r="AH862" s="284">
        <f t="shared" si="854"/>
        <v>0</v>
      </c>
      <c r="AI862" s="284">
        <f t="shared" si="855"/>
        <v>0</v>
      </c>
      <c r="AJ862" s="284">
        <f t="shared" si="856"/>
        <v>0</v>
      </c>
      <c r="AK862" s="284">
        <f t="shared" si="857"/>
        <v>0</v>
      </c>
      <c r="AL862" s="284">
        <f t="shared" si="858"/>
        <v>0</v>
      </c>
      <c r="AM862" s="284">
        <f t="shared" si="859"/>
        <v>0</v>
      </c>
      <c r="AN862" s="284">
        <f t="shared" si="860"/>
        <v>0</v>
      </c>
      <c r="AO862" s="284">
        <f t="shared" si="861"/>
        <v>0</v>
      </c>
      <c r="AP862" s="284">
        <f t="shared" si="862"/>
        <v>0</v>
      </c>
      <c r="AQ862" s="284">
        <f t="shared" si="863"/>
        <v>0</v>
      </c>
      <c r="AR862" s="2007">
        <f t="shared" si="869"/>
        <v>0</v>
      </c>
      <c r="AS862" s="1953" t="s">
        <v>994</v>
      </c>
      <c r="AT862" s="953"/>
      <c r="AU862" s="953" t="s">
        <v>3535</v>
      </c>
      <c r="AV862" s="953" t="s">
        <v>3536</v>
      </c>
      <c r="AW862" s="958">
        <v>46058</v>
      </c>
      <c r="AX862" s="953" t="s">
        <v>3537</v>
      </c>
      <c r="AY862" s="958">
        <v>46078</v>
      </c>
      <c r="AZ862" s="953"/>
      <c r="BA862" s="953" t="s">
        <v>3538</v>
      </c>
      <c r="BB862" s="1993" t="s">
        <v>1018</v>
      </c>
      <c r="BC862" s="953"/>
      <c r="BD862" s="953"/>
      <c r="BE862" s="953"/>
      <c r="BF862" s="953"/>
      <c r="BG862" s="953"/>
      <c r="BH862" s="1022"/>
      <c r="BI862" s="1022"/>
      <c r="BJ862" s="952"/>
      <c r="BK862" s="1022"/>
      <c r="BL862" s="955"/>
      <c r="BM862" s="955"/>
      <c r="BN862" s="1022"/>
      <c r="BO862" s="956"/>
      <c r="BP862" s="956"/>
      <c r="BQ862" s="2215"/>
      <c r="BR862" s="2215"/>
      <c r="BT862" s="953"/>
      <c r="BU862" s="953"/>
      <c r="BV862" s="974"/>
      <c r="BW862" s="974"/>
      <c r="BX862" s="1014"/>
      <c r="BY862" s="953"/>
      <c r="BZ862" s="953"/>
      <c r="CA862" s="953"/>
      <c r="CB862" s="953"/>
      <c r="CC862" s="953"/>
      <c r="CD862" s="953"/>
      <c r="CE862" s="953"/>
      <c r="CF862" s="953"/>
      <c r="CG862" s="953"/>
      <c r="CH862" s="953"/>
      <c r="CI862" s="953"/>
      <c r="CJ862" s="953"/>
      <c r="CK862" s="953"/>
      <c r="CL862" s="953"/>
      <c r="CM862" s="953"/>
      <c r="CN862" s="953"/>
      <c r="CO862" s="953"/>
      <c r="CP862" s="953"/>
      <c r="CQ862" s="953"/>
      <c r="CR862" s="953"/>
      <c r="CS862" s="953"/>
      <c r="CT862" s="953"/>
      <c r="CU862" s="964">
        <f t="shared" si="870"/>
        <v>0</v>
      </c>
      <c r="CV862" s="953"/>
      <c r="CW862" s="965">
        <f t="shared" si="871"/>
        <v>0</v>
      </c>
      <c r="CX862" s="953"/>
      <c r="CY862" s="965">
        <f t="shared" si="872"/>
        <v>0</v>
      </c>
      <c r="CZ862" s="953"/>
      <c r="DA862" s="953"/>
      <c r="DB862" s="953"/>
      <c r="DC862" s="953">
        <f t="shared" si="867"/>
        <v>0</v>
      </c>
      <c r="DD862" s="961">
        <f t="shared" si="848"/>
        <v>0</v>
      </c>
      <c r="DE862" s="953"/>
      <c r="DF862" s="962">
        <f t="shared" si="849"/>
        <v>0</v>
      </c>
      <c r="DG862" s="953"/>
      <c r="DH862" s="962">
        <f t="shared" si="850"/>
        <v>0</v>
      </c>
      <c r="DI862" s="953"/>
      <c r="DJ862" s="963"/>
      <c r="DK862" s="963"/>
      <c r="DL862" s="963"/>
      <c r="DM862" s="963"/>
      <c r="DN862" s="963"/>
      <c r="DO862" s="963"/>
      <c r="DP862" s="963"/>
      <c r="DQ862" s="963"/>
      <c r="DR862" s="963"/>
      <c r="DS862" s="963"/>
      <c r="DU862" s="1998">
        <f t="shared" si="844"/>
        <v>0</v>
      </c>
      <c r="DV862" s="1999">
        <f t="shared" si="868"/>
        <v>0</v>
      </c>
      <c r="DW862" s="1999">
        <f t="shared" si="873"/>
        <v>0</v>
      </c>
      <c r="DX862" s="1999">
        <f t="shared" si="846"/>
        <v>0</v>
      </c>
      <c r="DY862" s="1999">
        <f t="shared" si="847"/>
        <v>0</v>
      </c>
      <c r="EG862" s="1999"/>
    </row>
    <row r="863" spans="1:137" s="897" customFormat="1" ht="48" hidden="1" customHeight="1" x14ac:dyDescent="0.25">
      <c r="A863" s="891">
        <v>2026</v>
      </c>
      <c r="B863" s="891">
        <v>479</v>
      </c>
      <c r="C863" s="891" t="s">
        <v>58</v>
      </c>
      <c r="D863" s="891">
        <v>3000654</v>
      </c>
      <c r="E863" s="891">
        <v>5005023</v>
      </c>
      <c r="F863" s="891" t="s">
        <v>1003</v>
      </c>
      <c r="G863" s="891" t="s">
        <v>3543</v>
      </c>
      <c r="H863" s="891">
        <v>97</v>
      </c>
      <c r="I863" s="892" t="s">
        <v>992</v>
      </c>
      <c r="J863" s="893" t="s">
        <v>10</v>
      </c>
      <c r="K863" s="893" t="s">
        <v>60</v>
      </c>
      <c r="L863" s="891" t="str">
        <f t="shared" si="845"/>
        <v>2.3</v>
      </c>
      <c r="M863" s="894" t="s">
        <v>62</v>
      </c>
      <c r="N863" s="894"/>
      <c r="O863" s="891" t="s">
        <v>1525</v>
      </c>
      <c r="P863" s="891" t="s">
        <v>65</v>
      </c>
      <c r="Q863" s="895">
        <v>1</v>
      </c>
      <c r="R863" s="514">
        <v>4500</v>
      </c>
      <c r="S863" s="978"/>
      <c r="T863" s="978"/>
      <c r="U863" s="333">
        <v>30</v>
      </c>
      <c r="V863" s="333">
        <v>30</v>
      </c>
      <c r="W863" s="334"/>
      <c r="X863" s="334"/>
      <c r="Y863" s="334"/>
      <c r="Z863" s="335"/>
      <c r="AA863" s="335"/>
      <c r="AB863" s="335"/>
      <c r="AC863" s="335"/>
      <c r="AD863" s="335"/>
      <c r="AE863" s="332"/>
      <c r="AF863" s="284">
        <f t="shared" si="852"/>
        <v>0</v>
      </c>
      <c r="AG863" s="284">
        <f t="shared" si="853"/>
        <v>0</v>
      </c>
      <c r="AH863" s="284">
        <f t="shared" si="854"/>
        <v>4500</v>
      </c>
      <c r="AI863" s="284">
        <f t="shared" si="855"/>
        <v>4500</v>
      </c>
      <c r="AJ863" s="284">
        <f t="shared" si="856"/>
        <v>0</v>
      </c>
      <c r="AK863" s="284">
        <f t="shared" si="857"/>
        <v>0</v>
      </c>
      <c r="AL863" s="284">
        <f t="shared" si="858"/>
        <v>0</v>
      </c>
      <c r="AM863" s="284">
        <f t="shared" si="859"/>
        <v>0</v>
      </c>
      <c r="AN863" s="284">
        <f t="shared" si="860"/>
        <v>0</v>
      </c>
      <c r="AO863" s="284">
        <f t="shared" si="861"/>
        <v>0</v>
      </c>
      <c r="AP863" s="284">
        <f t="shared" si="862"/>
        <v>0</v>
      </c>
      <c r="AQ863" s="284">
        <f t="shared" si="863"/>
        <v>0</v>
      </c>
      <c r="AR863" s="494">
        <f t="shared" si="869"/>
        <v>9000</v>
      </c>
      <c r="AS863" s="896" t="s">
        <v>994</v>
      </c>
      <c r="AU863" s="897" t="s">
        <v>3535</v>
      </c>
      <c r="AV863" s="897" t="s">
        <v>3536</v>
      </c>
      <c r="AW863" s="940">
        <v>46058</v>
      </c>
      <c r="AX863" s="897" t="s">
        <v>3537</v>
      </c>
      <c r="AY863" s="940">
        <v>46078</v>
      </c>
      <c r="BA863" s="898" t="s">
        <v>3538</v>
      </c>
      <c r="BB863" s="899" t="s">
        <v>995</v>
      </c>
      <c r="BC863" s="897" t="s">
        <v>3539</v>
      </c>
      <c r="BD863" s="897" t="s">
        <v>3540</v>
      </c>
      <c r="BE863" s="896" t="s">
        <v>3541</v>
      </c>
      <c r="BF863" s="940">
        <v>46079</v>
      </c>
      <c r="BH863" s="687"/>
      <c r="BI863" s="687"/>
      <c r="BJ863" s="687"/>
      <c r="BK863" s="687"/>
      <c r="BL863" s="373"/>
      <c r="BM863" s="373"/>
      <c r="BN863" s="687">
        <v>1994</v>
      </c>
      <c r="BO863" s="903"/>
      <c r="BP863" s="903" t="s">
        <v>3552</v>
      </c>
      <c r="BQ863" s="903" t="s">
        <v>3544</v>
      </c>
      <c r="BR863" s="903"/>
      <c r="BS863" s="336" t="s">
        <v>1526</v>
      </c>
      <c r="BT863" s="336" t="s">
        <v>1284</v>
      </c>
      <c r="BU863" s="336" t="s">
        <v>1527</v>
      </c>
      <c r="BV863" s="478">
        <v>43216000</v>
      </c>
      <c r="BW863" s="476">
        <v>10432160004</v>
      </c>
      <c r="BX863" s="906">
        <v>4500</v>
      </c>
      <c r="BY863" s="907">
        <v>46082</v>
      </c>
      <c r="BZ863" s="907">
        <v>46142</v>
      </c>
      <c r="CT863" s="897">
        <v>4500</v>
      </c>
      <c r="CU863" s="909">
        <f t="shared" si="870"/>
        <v>4500</v>
      </c>
      <c r="CV863" s="897">
        <v>30</v>
      </c>
      <c r="CW863" s="633">
        <f t="shared" si="871"/>
        <v>4500</v>
      </c>
      <c r="CX863" s="897">
        <v>30</v>
      </c>
      <c r="CY863" s="633">
        <f t="shared" si="872"/>
        <v>4500</v>
      </c>
      <c r="CZ863" s="633">
        <f>CU863-CW863</f>
        <v>0</v>
      </c>
      <c r="DA863" s="633">
        <f>CU863-CY863</f>
        <v>0</v>
      </c>
      <c r="DC863" s="897">
        <f t="shared" si="867"/>
        <v>30</v>
      </c>
      <c r="DD863" s="633">
        <f t="shared" si="848"/>
        <v>4500</v>
      </c>
      <c r="DE863" s="897">
        <v>30</v>
      </c>
      <c r="DF863" s="633">
        <f t="shared" si="849"/>
        <v>4500</v>
      </c>
      <c r="DG863" s="897">
        <v>30</v>
      </c>
      <c r="DH863" s="633">
        <f t="shared" si="850"/>
        <v>4500</v>
      </c>
      <c r="DJ863" s="898"/>
      <c r="DK863" s="898"/>
      <c r="DL863" s="898"/>
      <c r="DM863" s="898"/>
      <c r="DN863" s="898"/>
      <c r="DO863" s="898"/>
      <c r="DP863" s="898"/>
      <c r="DQ863" s="898"/>
      <c r="DR863" s="898"/>
      <c r="DS863" s="898"/>
      <c r="DU863" s="909">
        <f t="shared" si="844"/>
        <v>9000</v>
      </c>
      <c r="DV863" s="633">
        <f t="shared" si="868"/>
        <v>9000</v>
      </c>
      <c r="DW863" s="633">
        <f t="shared" si="873"/>
        <v>9000</v>
      </c>
      <c r="DX863" s="633">
        <f t="shared" si="846"/>
        <v>0</v>
      </c>
      <c r="DY863" s="633">
        <f t="shared" si="847"/>
        <v>0</v>
      </c>
      <c r="EG863" s="633"/>
    </row>
    <row r="864" spans="1:137" s="897" customFormat="1" ht="48" hidden="1" customHeight="1" x14ac:dyDescent="0.25">
      <c r="A864" s="891">
        <v>2026</v>
      </c>
      <c r="B864" s="891">
        <v>479</v>
      </c>
      <c r="C864" s="891" t="s">
        <v>58</v>
      </c>
      <c r="D864" s="891">
        <v>3000654</v>
      </c>
      <c r="E864" s="891">
        <v>5005023</v>
      </c>
      <c r="F864" s="891" t="s">
        <v>1003</v>
      </c>
      <c r="G864" s="891" t="s">
        <v>3543</v>
      </c>
      <c r="H864" s="891">
        <v>97</v>
      </c>
      <c r="I864" s="892" t="s">
        <v>992</v>
      </c>
      <c r="J864" s="893" t="s">
        <v>10</v>
      </c>
      <c r="K864" s="893" t="s">
        <v>60</v>
      </c>
      <c r="L864" s="891" t="str">
        <f t="shared" si="845"/>
        <v>2.3</v>
      </c>
      <c r="M864" s="894" t="s">
        <v>62</v>
      </c>
      <c r="N864" s="894"/>
      <c r="O864" s="891" t="s">
        <v>1528</v>
      </c>
      <c r="P864" s="891" t="s">
        <v>65</v>
      </c>
      <c r="Q864" s="895">
        <v>1</v>
      </c>
      <c r="R864" s="513">
        <v>5000</v>
      </c>
      <c r="S864" s="891"/>
      <c r="T864" s="891"/>
      <c r="U864" s="284">
        <v>30</v>
      </c>
      <c r="V864" s="284">
        <v>30</v>
      </c>
      <c r="W864" s="298"/>
      <c r="X864" s="298"/>
      <c r="Y864" s="298"/>
      <c r="Z864" s="299"/>
      <c r="AA864" s="299"/>
      <c r="AB864" s="299"/>
      <c r="AC864" s="299"/>
      <c r="AD864" s="299"/>
      <c r="AE864" s="297"/>
      <c r="AF864" s="379">
        <f t="shared" si="852"/>
        <v>0</v>
      </c>
      <c r="AG864" s="284">
        <f t="shared" si="853"/>
        <v>0</v>
      </c>
      <c r="AH864" s="284">
        <f t="shared" si="854"/>
        <v>5000</v>
      </c>
      <c r="AI864" s="284">
        <f t="shared" si="855"/>
        <v>5000</v>
      </c>
      <c r="AJ864" s="284">
        <f t="shared" si="856"/>
        <v>0</v>
      </c>
      <c r="AK864" s="284">
        <f t="shared" si="857"/>
        <v>0</v>
      </c>
      <c r="AL864" s="284">
        <f t="shared" si="858"/>
        <v>0</v>
      </c>
      <c r="AM864" s="284">
        <f t="shared" si="859"/>
        <v>0</v>
      </c>
      <c r="AN864" s="284">
        <f t="shared" si="860"/>
        <v>0</v>
      </c>
      <c r="AO864" s="284">
        <f t="shared" si="861"/>
        <v>0</v>
      </c>
      <c r="AP864" s="284">
        <f t="shared" si="862"/>
        <v>0</v>
      </c>
      <c r="AQ864" s="377">
        <f t="shared" si="863"/>
        <v>0</v>
      </c>
      <c r="AR864" s="377">
        <f t="shared" si="869"/>
        <v>10000</v>
      </c>
      <c r="AS864" s="896" t="s">
        <v>994</v>
      </c>
      <c r="AU864" s="897" t="s">
        <v>3535</v>
      </c>
      <c r="AV864" s="897" t="s">
        <v>3536</v>
      </c>
      <c r="AW864" s="940">
        <v>46058</v>
      </c>
      <c r="AX864" s="897" t="s">
        <v>3537</v>
      </c>
      <c r="AY864" s="940">
        <v>46078</v>
      </c>
      <c r="BA864" s="898" t="s">
        <v>3538</v>
      </c>
      <c r="BB864" s="899" t="s">
        <v>995</v>
      </c>
      <c r="BC864" s="897" t="s">
        <v>3539</v>
      </c>
      <c r="BD864" s="897" t="s">
        <v>3540</v>
      </c>
      <c r="BE864" s="896" t="s">
        <v>3541</v>
      </c>
      <c r="BF864" s="940">
        <v>46079</v>
      </c>
      <c r="BH864" s="687"/>
      <c r="BI864" s="687"/>
      <c r="BJ864" s="896"/>
      <c r="BK864" s="687"/>
      <c r="BL864" s="373"/>
      <c r="BM864" s="373"/>
      <c r="BN864" s="687">
        <v>1997</v>
      </c>
      <c r="BO864" s="903"/>
      <c r="BP864" s="903" t="s">
        <v>3532</v>
      </c>
      <c r="BQ864" s="903" t="s">
        <v>3544</v>
      </c>
      <c r="BR864" s="903"/>
      <c r="BS864" s="336" t="s">
        <v>1529</v>
      </c>
      <c r="BT864" s="336" t="s">
        <v>1485</v>
      </c>
      <c r="BU864" s="336" t="s">
        <v>1530</v>
      </c>
      <c r="BV864" s="479">
        <v>70548308</v>
      </c>
      <c r="BW864" s="477">
        <v>10705483081</v>
      </c>
      <c r="BX864" s="906">
        <v>5000</v>
      </c>
      <c r="BY864" s="907">
        <v>46082</v>
      </c>
      <c r="BZ864" s="907">
        <v>46142</v>
      </c>
      <c r="CT864" s="897">
        <v>30</v>
      </c>
      <c r="CU864" s="909">
        <f t="shared" si="870"/>
        <v>5000</v>
      </c>
      <c r="CV864" s="897">
        <v>30</v>
      </c>
      <c r="CW864" s="633">
        <f t="shared" si="871"/>
        <v>5000</v>
      </c>
      <c r="CX864" s="897">
        <v>30</v>
      </c>
      <c r="CY864" s="633">
        <f t="shared" si="872"/>
        <v>5000</v>
      </c>
      <c r="CZ864" s="633">
        <f>CU864-CW864</f>
        <v>0</v>
      </c>
      <c r="DA864" s="633">
        <f>CU864-CY864</f>
        <v>0</v>
      </c>
      <c r="DC864" s="897">
        <f t="shared" si="867"/>
        <v>30</v>
      </c>
      <c r="DD864" s="633">
        <f t="shared" ref="DD864:DD895" si="874">AI864</f>
        <v>5000</v>
      </c>
      <c r="DE864" s="897">
        <v>30</v>
      </c>
      <c r="DF864" s="633">
        <f t="shared" ref="DF864:DF877" si="875">(R864/30*DE864)*Q864</f>
        <v>5000</v>
      </c>
      <c r="DG864" s="897">
        <v>30</v>
      </c>
      <c r="DH864" s="633">
        <f t="shared" ref="DH864:DH877" si="876">(R864/30*DG864)*Q864</f>
        <v>5000</v>
      </c>
      <c r="DJ864" s="898"/>
      <c r="DK864" s="898"/>
      <c r="DL864" s="898"/>
      <c r="DM864" s="898"/>
      <c r="DN864" s="898"/>
      <c r="DO864" s="898"/>
      <c r="DP864" s="898"/>
      <c r="DQ864" s="898"/>
      <c r="DR864" s="898"/>
      <c r="DS864" s="898"/>
      <c r="DU864" s="909">
        <f t="shared" si="844"/>
        <v>10000</v>
      </c>
      <c r="DV864" s="633">
        <f t="shared" si="868"/>
        <v>10000</v>
      </c>
      <c r="DW864" s="633">
        <f t="shared" si="873"/>
        <v>10000</v>
      </c>
      <c r="DX864" s="633">
        <f t="shared" si="846"/>
        <v>0</v>
      </c>
      <c r="DY864" s="633">
        <f t="shared" si="847"/>
        <v>0</v>
      </c>
      <c r="EG864" s="633"/>
    </row>
    <row r="865" spans="1:137" s="972" customFormat="1" ht="48" hidden="1" customHeight="1" x14ac:dyDescent="0.25">
      <c r="A865" s="966">
        <v>2026</v>
      </c>
      <c r="B865" s="966">
        <v>479</v>
      </c>
      <c r="C865" s="966" t="s">
        <v>58</v>
      </c>
      <c r="D865" s="966">
        <v>3000654</v>
      </c>
      <c r="E865" s="966">
        <v>5005023</v>
      </c>
      <c r="F865" s="966" t="s">
        <v>1003</v>
      </c>
      <c r="G865" s="966" t="s">
        <v>3543</v>
      </c>
      <c r="H865" s="966">
        <v>97</v>
      </c>
      <c r="I865" s="967" t="s">
        <v>992</v>
      </c>
      <c r="J865" s="968" t="s">
        <v>10</v>
      </c>
      <c r="K865" s="968" t="s">
        <v>60</v>
      </c>
      <c r="L865" s="966" t="str">
        <f t="shared" si="845"/>
        <v>2.3</v>
      </c>
      <c r="M865" s="969" t="s">
        <v>62</v>
      </c>
      <c r="N865" s="969"/>
      <c r="O865" s="966" t="s">
        <v>1531</v>
      </c>
      <c r="P865" s="966" t="s">
        <v>65</v>
      </c>
      <c r="Q865" s="970">
        <v>1</v>
      </c>
      <c r="R865" s="300">
        <v>5500</v>
      </c>
      <c r="S865" s="966"/>
      <c r="T865" s="966"/>
      <c r="U865" s="966"/>
      <c r="V865" s="966">
        <v>0</v>
      </c>
      <c r="W865" s="302"/>
      <c r="X865" s="302"/>
      <c r="Y865" s="302"/>
      <c r="Z865" s="303"/>
      <c r="AA865" s="303"/>
      <c r="AB865" s="303"/>
      <c r="AC865" s="303"/>
      <c r="AD865" s="303"/>
      <c r="AE865" s="300"/>
      <c r="AF865" s="284">
        <f t="shared" si="852"/>
        <v>0</v>
      </c>
      <c r="AG865" s="284">
        <f t="shared" si="853"/>
        <v>0</v>
      </c>
      <c r="AH865" s="284">
        <f t="shared" si="854"/>
        <v>0</v>
      </c>
      <c r="AI865" s="284">
        <f t="shared" si="855"/>
        <v>0</v>
      </c>
      <c r="AJ865" s="284">
        <f t="shared" si="856"/>
        <v>0</v>
      </c>
      <c r="AK865" s="284">
        <f t="shared" si="857"/>
        <v>0</v>
      </c>
      <c r="AL865" s="284">
        <f t="shared" si="858"/>
        <v>0</v>
      </c>
      <c r="AM865" s="284">
        <f t="shared" si="859"/>
        <v>0</v>
      </c>
      <c r="AN865" s="284">
        <f t="shared" si="860"/>
        <v>0</v>
      </c>
      <c r="AO865" s="284">
        <f t="shared" si="861"/>
        <v>0</v>
      </c>
      <c r="AP865" s="284">
        <f t="shared" si="862"/>
        <v>0</v>
      </c>
      <c r="AQ865" s="284">
        <f t="shared" si="863"/>
        <v>0</v>
      </c>
      <c r="AR865" s="301">
        <f t="shared" si="869"/>
        <v>0</v>
      </c>
      <c r="AS865" s="971" t="s">
        <v>994</v>
      </c>
      <c r="AU865" s="972" t="s">
        <v>3535</v>
      </c>
      <c r="AV865" s="972" t="s">
        <v>3536</v>
      </c>
      <c r="AW865" s="1008">
        <v>46058</v>
      </c>
      <c r="AX865" s="972" t="s">
        <v>3537</v>
      </c>
      <c r="AY865" s="1008">
        <v>46078</v>
      </c>
      <c r="BA865" s="972" t="s">
        <v>3538</v>
      </c>
      <c r="BB865" s="662" t="s">
        <v>1018</v>
      </c>
      <c r="BH865" s="694"/>
      <c r="BI865" s="694"/>
      <c r="BJ865" s="971"/>
      <c r="BK865" s="694"/>
      <c r="BL865" s="973"/>
      <c r="BM865" s="955"/>
      <c r="BN865" s="1022">
        <v>4729</v>
      </c>
      <c r="BO865" s="974"/>
      <c r="BP865" s="974"/>
      <c r="BQ865" s="974"/>
      <c r="BR865" s="974"/>
      <c r="BV865" s="974"/>
      <c r="BW865" s="974"/>
      <c r="BX865" s="1012"/>
      <c r="CU865" s="1043"/>
      <c r="CW865" s="1043"/>
      <c r="CY865" s="1043"/>
      <c r="DC865" s="972">
        <f t="shared" si="867"/>
        <v>0</v>
      </c>
      <c r="DD865" s="975">
        <f t="shared" si="874"/>
        <v>0</v>
      </c>
      <c r="DF865" s="976">
        <f t="shared" si="875"/>
        <v>0</v>
      </c>
      <c r="DH865" s="976">
        <f t="shared" si="876"/>
        <v>0</v>
      </c>
      <c r="DJ865" s="977"/>
      <c r="DK865" s="977"/>
      <c r="DL865" s="977"/>
      <c r="DM865" s="977"/>
      <c r="DN865" s="977"/>
      <c r="DO865" s="977"/>
      <c r="DP865" s="977"/>
      <c r="DQ865" s="977"/>
      <c r="DR865" s="977"/>
      <c r="DS865" s="977"/>
      <c r="DU865" s="922">
        <f t="shared" si="844"/>
        <v>0</v>
      </c>
      <c r="DV865" s="923">
        <f t="shared" si="868"/>
        <v>0</v>
      </c>
      <c r="DW865" s="923">
        <f t="shared" si="873"/>
        <v>0</v>
      </c>
      <c r="DX865" s="923">
        <f t="shared" si="846"/>
        <v>0</v>
      </c>
      <c r="DY865" s="923">
        <f t="shared" si="847"/>
        <v>0</v>
      </c>
      <c r="EG865" s="923"/>
    </row>
    <row r="866" spans="1:137" s="897" customFormat="1" ht="48" hidden="1" customHeight="1" x14ac:dyDescent="0.25">
      <c r="A866" s="891">
        <v>2026</v>
      </c>
      <c r="B866" s="891">
        <v>479</v>
      </c>
      <c r="C866" s="891" t="s">
        <v>58</v>
      </c>
      <c r="D866" s="891">
        <v>3000654</v>
      </c>
      <c r="E866" s="891">
        <v>5005023</v>
      </c>
      <c r="F866" s="891" t="s">
        <v>1003</v>
      </c>
      <c r="G866" s="891" t="s">
        <v>3543</v>
      </c>
      <c r="H866" s="891">
        <v>97</v>
      </c>
      <c r="I866" s="892" t="s">
        <v>992</v>
      </c>
      <c r="J866" s="893" t="s">
        <v>10</v>
      </c>
      <c r="K866" s="893" t="s">
        <v>60</v>
      </c>
      <c r="L866" s="891" t="str">
        <f t="shared" si="845"/>
        <v>2.3</v>
      </c>
      <c r="M866" s="894" t="s">
        <v>62</v>
      </c>
      <c r="N866" s="894"/>
      <c r="O866" s="891" t="s">
        <v>1539</v>
      </c>
      <c r="P866" s="891" t="s">
        <v>65</v>
      </c>
      <c r="Q866" s="895">
        <v>1</v>
      </c>
      <c r="R866" s="513">
        <v>5500</v>
      </c>
      <c r="S866" s="891"/>
      <c r="T866" s="891"/>
      <c r="U866" s="284">
        <v>30</v>
      </c>
      <c r="V866" s="284">
        <v>30</v>
      </c>
      <c r="W866" s="298"/>
      <c r="X866" s="298"/>
      <c r="Y866" s="298"/>
      <c r="Z866" s="299"/>
      <c r="AA866" s="299"/>
      <c r="AB866" s="299"/>
      <c r="AC866" s="299"/>
      <c r="AD866" s="299"/>
      <c r="AE866" s="297"/>
      <c r="AF866" s="379">
        <f t="shared" si="852"/>
        <v>0</v>
      </c>
      <c r="AG866" s="284">
        <f t="shared" si="853"/>
        <v>0</v>
      </c>
      <c r="AH866" s="284">
        <f t="shared" si="854"/>
        <v>5500</v>
      </c>
      <c r="AI866" s="284">
        <f t="shared" si="855"/>
        <v>5500</v>
      </c>
      <c r="AJ866" s="284">
        <f t="shared" si="856"/>
        <v>0</v>
      </c>
      <c r="AK866" s="284">
        <f t="shared" si="857"/>
        <v>0</v>
      </c>
      <c r="AL866" s="284">
        <f t="shared" si="858"/>
        <v>0</v>
      </c>
      <c r="AM866" s="284">
        <f t="shared" si="859"/>
        <v>0</v>
      </c>
      <c r="AN866" s="284">
        <f t="shared" si="860"/>
        <v>0</v>
      </c>
      <c r="AO866" s="284">
        <f t="shared" si="861"/>
        <v>0</v>
      </c>
      <c r="AP866" s="284">
        <f t="shared" si="862"/>
        <v>0</v>
      </c>
      <c r="AQ866" s="377">
        <f t="shared" si="863"/>
        <v>0</v>
      </c>
      <c r="AR866" s="377">
        <f t="shared" si="869"/>
        <v>11000</v>
      </c>
      <c r="AS866" s="896" t="s">
        <v>994</v>
      </c>
      <c r="AU866" s="897" t="s">
        <v>3535</v>
      </c>
      <c r="AV866" s="897" t="s">
        <v>3536</v>
      </c>
      <c r="AW866" s="940">
        <v>46058</v>
      </c>
      <c r="AX866" s="897" t="s">
        <v>3537</v>
      </c>
      <c r="AY866" s="940">
        <v>46078</v>
      </c>
      <c r="BA866" s="898" t="s">
        <v>3538</v>
      </c>
      <c r="BB866" s="899" t="s">
        <v>995</v>
      </c>
      <c r="BC866" s="897" t="s">
        <v>3539</v>
      </c>
      <c r="BD866" s="897" t="s">
        <v>3540</v>
      </c>
      <c r="BE866" s="896" t="s">
        <v>3541</v>
      </c>
      <c r="BF866" s="940">
        <v>46079</v>
      </c>
      <c r="BH866" s="687"/>
      <c r="BI866" s="687"/>
      <c r="BJ866" s="896"/>
      <c r="BK866" s="687"/>
      <c r="BL866" s="373"/>
      <c r="BM866" s="373"/>
      <c r="BN866" s="687">
        <v>4729</v>
      </c>
      <c r="BO866" s="903"/>
      <c r="BP866" s="903" t="s">
        <v>3532</v>
      </c>
      <c r="BQ866" s="903"/>
      <c r="BR866" s="903"/>
      <c r="BS866" s="336" t="s">
        <v>1062</v>
      </c>
      <c r="BT866" s="336" t="s">
        <v>1062</v>
      </c>
      <c r="BU866" s="336" t="s">
        <v>1142</v>
      </c>
      <c r="BV866" s="525">
        <v>73313906</v>
      </c>
      <c r="BW866" s="535">
        <v>10733139060</v>
      </c>
      <c r="BX866" s="906">
        <v>5500</v>
      </c>
      <c r="BY866" s="907">
        <v>46082</v>
      </c>
      <c r="BZ866" s="907">
        <v>46142</v>
      </c>
      <c r="CT866" s="897">
        <v>5500</v>
      </c>
      <c r="CU866" s="909">
        <f>AH866</f>
        <v>5500</v>
      </c>
      <c r="CV866" s="897">
        <v>30</v>
      </c>
      <c r="CW866" s="633">
        <f>(R866/30*CV866)*Q866</f>
        <v>5500</v>
      </c>
      <c r="CX866" s="897">
        <v>30</v>
      </c>
      <c r="CY866" s="633">
        <f>(R866/30*CX866)*Q866</f>
        <v>5500</v>
      </c>
      <c r="CZ866" s="633">
        <f>CU866-CW866</f>
        <v>0</v>
      </c>
      <c r="DA866" s="633">
        <f>CU866-CY866</f>
        <v>0</v>
      </c>
      <c r="DC866" s="897">
        <f t="shared" si="867"/>
        <v>30</v>
      </c>
      <c r="DD866" s="633">
        <f t="shared" si="874"/>
        <v>5500</v>
      </c>
      <c r="DE866" s="897">
        <v>30</v>
      </c>
      <c r="DF866" s="633">
        <f t="shared" si="875"/>
        <v>5500</v>
      </c>
      <c r="DG866" s="897">
        <v>30</v>
      </c>
      <c r="DH866" s="633">
        <f t="shared" si="876"/>
        <v>5500</v>
      </c>
      <c r="DJ866" s="898"/>
      <c r="DK866" s="898"/>
      <c r="DL866" s="898"/>
      <c r="DM866" s="898"/>
      <c r="DN866" s="898"/>
      <c r="DO866" s="898"/>
      <c r="DP866" s="898"/>
      <c r="DQ866" s="898"/>
      <c r="DR866" s="898"/>
      <c r="DS866" s="898"/>
      <c r="DU866" s="909">
        <f t="shared" si="844"/>
        <v>11000</v>
      </c>
      <c r="DV866" s="633">
        <f t="shared" si="868"/>
        <v>11000</v>
      </c>
      <c r="DW866" s="633">
        <f t="shared" si="873"/>
        <v>11000</v>
      </c>
      <c r="DX866" s="633">
        <f t="shared" si="846"/>
        <v>0</v>
      </c>
      <c r="DY866" s="633">
        <f t="shared" si="847"/>
        <v>0</v>
      </c>
      <c r="EG866" s="633"/>
    </row>
    <row r="867" spans="1:137" s="2044" customFormat="1" ht="48" hidden="1" customHeight="1" x14ac:dyDescent="0.25">
      <c r="A867" s="2036">
        <v>2026</v>
      </c>
      <c r="B867" s="978">
        <v>479</v>
      </c>
      <c r="C867" s="978" t="s">
        <v>58</v>
      </c>
      <c r="D867" s="978">
        <v>3000654</v>
      </c>
      <c r="E867" s="978">
        <v>5005023</v>
      </c>
      <c r="F867" s="978" t="s">
        <v>990</v>
      </c>
      <c r="G867" s="2036" t="s">
        <v>991</v>
      </c>
      <c r="H867" s="2036">
        <v>94</v>
      </c>
      <c r="I867" s="979" t="s">
        <v>992</v>
      </c>
      <c r="J867" s="980" t="s">
        <v>10</v>
      </c>
      <c r="K867" s="980" t="s">
        <v>60</v>
      </c>
      <c r="L867" s="978" t="str">
        <f t="shared" si="845"/>
        <v>2.3</v>
      </c>
      <c r="M867" s="2076" t="s">
        <v>62</v>
      </c>
      <c r="N867" s="981"/>
      <c r="O867" s="2036" t="s">
        <v>1540</v>
      </c>
      <c r="P867" s="2036" t="s">
        <v>65</v>
      </c>
      <c r="Q867" s="2077">
        <v>1</v>
      </c>
      <c r="R867" s="2065">
        <v>6500</v>
      </c>
      <c r="S867" s="1979"/>
      <c r="T867" s="1979"/>
      <c r="U867" s="1985">
        <v>15</v>
      </c>
      <c r="V867" s="1979"/>
      <c r="W867" s="1986"/>
      <c r="X867" s="298"/>
      <c r="Y867" s="298"/>
      <c r="Z867" s="299"/>
      <c r="AA867" s="299"/>
      <c r="AB867" s="299"/>
      <c r="AC867" s="299"/>
      <c r="AD867" s="299"/>
      <c r="AE867" s="1984"/>
      <c r="AF867" s="379">
        <f t="shared" si="852"/>
        <v>0</v>
      </c>
      <c r="AG867" s="284">
        <f t="shared" si="853"/>
        <v>0</v>
      </c>
      <c r="AH867" s="284">
        <f t="shared" si="854"/>
        <v>3250</v>
      </c>
      <c r="AI867" s="284">
        <f t="shared" si="855"/>
        <v>0</v>
      </c>
      <c r="AJ867" s="284">
        <f t="shared" si="856"/>
        <v>0</v>
      </c>
      <c r="AK867" s="284">
        <f t="shared" si="857"/>
        <v>0</v>
      </c>
      <c r="AL867" s="284">
        <f t="shared" si="858"/>
        <v>0</v>
      </c>
      <c r="AM867" s="284">
        <f t="shared" si="859"/>
        <v>0</v>
      </c>
      <c r="AN867" s="284">
        <f t="shared" si="860"/>
        <v>0</v>
      </c>
      <c r="AO867" s="284">
        <f t="shared" si="861"/>
        <v>0</v>
      </c>
      <c r="AP867" s="284">
        <f t="shared" si="862"/>
        <v>0</v>
      </c>
      <c r="AQ867" s="377">
        <f t="shared" si="863"/>
        <v>0</v>
      </c>
      <c r="AR867" s="2066">
        <f t="shared" si="869"/>
        <v>3250</v>
      </c>
      <c r="AS867" s="2040" t="s">
        <v>994</v>
      </c>
      <c r="AT867" s="984"/>
      <c r="AU867" s="984" t="s">
        <v>3535</v>
      </c>
      <c r="AV867" s="984" t="s">
        <v>3536</v>
      </c>
      <c r="AW867" s="997">
        <v>46058</v>
      </c>
      <c r="AX867" s="984" t="s">
        <v>3537</v>
      </c>
      <c r="AY867" s="997">
        <v>46078</v>
      </c>
      <c r="AZ867" s="984"/>
      <c r="BA867" s="989" t="s">
        <v>3538</v>
      </c>
      <c r="BB867" s="2041" t="s">
        <v>995</v>
      </c>
      <c r="BC867" s="984" t="s">
        <v>3539</v>
      </c>
      <c r="BD867" s="984" t="s">
        <v>3540</v>
      </c>
      <c r="BE867" s="983" t="s">
        <v>3541</v>
      </c>
      <c r="BF867" s="997">
        <v>46079</v>
      </c>
      <c r="BG867" s="984"/>
      <c r="BH867" s="698"/>
      <c r="BI867" s="698"/>
      <c r="BJ867" s="983"/>
      <c r="BK867" s="698"/>
      <c r="BL867" s="985"/>
      <c r="BM867" s="985"/>
      <c r="BN867" s="698">
        <v>3029</v>
      </c>
      <c r="BO867" s="1000"/>
      <c r="BP867" s="1000" t="s">
        <v>3532</v>
      </c>
      <c r="BQ867" s="1000"/>
      <c r="BR867" s="1000"/>
      <c r="BS867" s="2078" t="s">
        <v>1543</v>
      </c>
      <c r="BT867" s="381" t="s">
        <v>1544</v>
      </c>
      <c r="BU867" s="381" t="s">
        <v>1545</v>
      </c>
      <c r="BV867" s="525">
        <v>41846729</v>
      </c>
      <c r="BW867" s="535">
        <v>10418467296</v>
      </c>
      <c r="BX867" s="1003">
        <v>6500</v>
      </c>
      <c r="BY867" s="997">
        <v>46082</v>
      </c>
      <c r="BZ867" s="997">
        <v>46142</v>
      </c>
      <c r="CA867" s="984"/>
      <c r="CB867" s="984"/>
      <c r="CC867" s="984"/>
      <c r="CD867" s="984"/>
      <c r="CE867" s="984"/>
      <c r="CF867" s="984"/>
      <c r="CG867" s="984"/>
      <c r="CH867" s="984"/>
      <c r="CI867" s="984"/>
      <c r="CJ867" s="984"/>
      <c r="CK867" s="984"/>
      <c r="CL867" s="984"/>
      <c r="CM867" s="984"/>
      <c r="CN867" s="984"/>
      <c r="CO867" s="984"/>
      <c r="CP867" s="984"/>
      <c r="CQ867" s="984"/>
      <c r="CR867" s="984"/>
      <c r="CS867" s="984"/>
      <c r="CT867" s="984">
        <v>15</v>
      </c>
      <c r="CU867" s="987">
        <f>AH867</f>
        <v>3250</v>
      </c>
      <c r="CV867" s="984">
        <v>15</v>
      </c>
      <c r="CW867" s="988">
        <f>(R867/30*CV867)*Q867</f>
        <v>3250</v>
      </c>
      <c r="CX867" s="984">
        <v>15</v>
      </c>
      <c r="CY867" s="988">
        <f>(R867/30*CX867)*Q867</f>
        <v>3250</v>
      </c>
      <c r="CZ867" s="988">
        <f>CU867-CW867</f>
        <v>0</v>
      </c>
      <c r="DA867" s="988">
        <f>CU867-CY867</f>
        <v>0</v>
      </c>
      <c r="DB867" s="984"/>
      <c r="DC867" s="984">
        <f t="shared" si="867"/>
        <v>0</v>
      </c>
      <c r="DD867" s="987">
        <f t="shared" si="874"/>
        <v>0</v>
      </c>
      <c r="DE867" s="984"/>
      <c r="DF867" s="988">
        <f t="shared" si="875"/>
        <v>0</v>
      </c>
      <c r="DG867" s="984"/>
      <c r="DH867" s="988">
        <f t="shared" si="876"/>
        <v>0</v>
      </c>
      <c r="DI867" s="984"/>
      <c r="DJ867" s="989"/>
      <c r="DK867" s="989"/>
      <c r="DL867" s="989"/>
      <c r="DM867" s="989"/>
      <c r="DN867" s="989"/>
      <c r="DO867" s="989"/>
      <c r="DP867" s="989"/>
      <c r="DQ867" s="989"/>
      <c r="DR867" s="989"/>
      <c r="DS867" s="989"/>
      <c r="DU867" s="2079">
        <f t="shared" si="844"/>
        <v>3250</v>
      </c>
      <c r="DV867" s="2080">
        <f t="shared" si="868"/>
        <v>3250</v>
      </c>
      <c r="DW867" s="2080">
        <f t="shared" si="873"/>
        <v>3250</v>
      </c>
      <c r="DX867" s="2080">
        <f t="shared" si="846"/>
        <v>0</v>
      </c>
      <c r="DY867" s="2080">
        <f t="shared" si="847"/>
        <v>0</v>
      </c>
      <c r="EG867" s="2080"/>
    </row>
    <row r="868" spans="1:137" s="897" customFormat="1" ht="48" hidden="1" customHeight="1" x14ac:dyDescent="0.25">
      <c r="A868" s="891">
        <v>2026</v>
      </c>
      <c r="B868" s="891">
        <v>479</v>
      </c>
      <c r="C868" s="891" t="s">
        <v>58</v>
      </c>
      <c r="D868" s="891">
        <v>3000654</v>
      </c>
      <c r="E868" s="891">
        <v>5005023</v>
      </c>
      <c r="F868" s="891" t="s">
        <v>1003</v>
      </c>
      <c r="G868" s="891" t="s">
        <v>3543</v>
      </c>
      <c r="H868" s="891">
        <v>97</v>
      </c>
      <c r="I868" s="892" t="s">
        <v>992</v>
      </c>
      <c r="J868" s="893" t="s">
        <v>10</v>
      </c>
      <c r="K868" s="893" t="s">
        <v>60</v>
      </c>
      <c r="L868" s="891" t="str">
        <f t="shared" si="845"/>
        <v>2.3</v>
      </c>
      <c r="M868" s="894" t="s">
        <v>62</v>
      </c>
      <c r="N868" s="894"/>
      <c r="O868" s="891" t="s">
        <v>1540</v>
      </c>
      <c r="P868" s="891" t="s">
        <v>65</v>
      </c>
      <c r="Q868" s="895">
        <v>1</v>
      </c>
      <c r="R868" s="517">
        <v>6500</v>
      </c>
      <c r="S868" s="966"/>
      <c r="T868" s="966"/>
      <c r="U868" s="301">
        <v>15</v>
      </c>
      <c r="V868" s="301">
        <v>30</v>
      </c>
      <c r="W868" s="302"/>
      <c r="X868" s="302"/>
      <c r="Y868" s="302"/>
      <c r="Z868" s="303"/>
      <c r="AA868" s="303"/>
      <c r="AB868" s="303"/>
      <c r="AC868" s="303"/>
      <c r="AD868" s="303"/>
      <c r="AE868" s="300"/>
      <c r="AF868" s="284">
        <f t="shared" si="852"/>
        <v>0</v>
      </c>
      <c r="AG868" s="284">
        <f t="shared" si="853"/>
        <v>0</v>
      </c>
      <c r="AH868" s="284">
        <f t="shared" si="854"/>
        <v>3250</v>
      </c>
      <c r="AI868" s="284">
        <f t="shared" si="855"/>
        <v>6500</v>
      </c>
      <c r="AJ868" s="284">
        <f t="shared" si="856"/>
        <v>0</v>
      </c>
      <c r="AK868" s="284">
        <f t="shared" si="857"/>
        <v>0</v>
      </c>
      <c r="AL868" s="284">
        <f t="shared" si="858"/>
        <v>0</v>
      </c>
      <c r="AM868" s="284">
        <f t="shared" si="859"/>
        <v>0</v>
      </c>
      <c r="AN868" s="284">
        <f t="shared" si="860"/>
        <v>0</v>
      </c>
      <c r="AO868" s="284">
        <f t="shared" si="861"/>
        <v>0</v>
      </c>
      <c r="AP868" s="284">
        <f t="shared" si="862"/>
        <v>0</v>
      </c>
      <c r="AQ868" s="284">
        <f t="shared" si="863"/>
        <v>0</v>
      </c>
      <c r="AR868" s="378">
        <f t="shared" si="869"/>
        <v>9750</v>
      </c>
      <c r="AS868" s="896" t="s">
        <v>994</v>
      </c>
      <c r="AU868" s="897" t="s">
        <v>3535</v>
      </c>
      <c r="AV868" s="897" t="s">
        <v>3536</v>
      </c>
      <c r="AW868" s="940">
        <v>46058</v>
      </c>
      <c r="AX868" s="897" t="s">
        <v>3537</v>
      </c>
      <c r="AY868" s="940">
        <v>46078</v>
      </c>
      <c r="BA868" s="898" t="s">
        <v>3538</v>
      </c>
      <c r="BB868" s="899" t="s">
        <v>995</v>
      </c>
      <c r="BC868" s="897" t="s">
        <v>3545</v>
      </c>
      <c r="BD868" s="897" t="s">
        <v>3546</v>
      </c>
      <c r="BE868" s="897" t="s">
        <v>3547</v>
      </c>
      <c r="BF868" s="940">
        <v>46086</v>
      </c>
      <c r="BH868" s="687"/>
      <c r="BI868" s="687"/>
      <c r="BJ868" s="896"/>
      <c r="BK868" s="687"/>
      <c r="BL868" s="373"/>
      <c r="BM868" s="373"/>
      <c r="BN868" s="687">
        <v>5472</v>
      </c>
      <c r="BO868" s="687"/>
      <c r="BP868" s="903" t="s">
        <v>3458</v>
      </c>
      <c r="BQ868" s="687"/>
      <c r="BR868" s="687"/>
      <c r="BS868" s="336" t="s">
        <v>1543</v>
      </c>
      <c r="BT868" s="336" t="s">
        <v>1544</v>
      </c>
      <c r="BU868" s="336" t="s">
        <v>1545</v>
      </c>
      <c r="BV868" s="541">
        <v>41846729</v>
      </c>
      <c r="BW868" s="538">
        <v>10418467296</v>
      </c>
      <c r="BX868" s="906">
        <v>6500</v>
      </c>
      <c r="BY868" s="940">
        <v>46097</v>
      </c>
      <c r="BZ868" s="940">
        <v>46142</v>
      </c>
      <c r="CT868" s="897">
        <v>15</v>
      </c>
      <c r="CU868" s="909">
        <f>AH868</f>
        <v>3250</v>
      </c>
      <c r="CV868" s="897">
        <v>15</v>
      </c>
      <c r="CW868" s="633">
        <f>(R868/30*CV868)*Q868</f>
        <v>3250</v>
      </c>
      <c r="CX868" s="897">
        <v>15</v>
      </c>
      <c r="CY868" s="633">
        <f>(R868/30*CX868)*Q868</f>
        <v>3250</v>
      </c>
      <c r="CZ868" s="633">
        <f>CU868-CW868</f>
        <v>0</v>
      </c>
      <c r="DA868" s="633">
        <f>CU868-CY868</f>
        <v>0</v>
      </c>
      <c r="DC868" s="897">
        <f t="shared" si="867"/>
        <v>30</v>
      </c>
      <c r="DD868" s="909">
        <f t="shared" si="874"/>
        <v>6500</v>
      </c>
      <c r="DE868" s="897">
        <v>30</v>
      </c>
      <c r="DF868" s="633">
        <f t="shared" si="875"/>
        <v>6500</v>
      </c>
      <c r="DG868" s="897">
        <v>30</v>
      </c>
      <c r="DH868" s="633">
        <f t="shared" si="876"/>
        <v>6500</v>
      </c>
      <c r="DJ868" s="898"/>
      <c r="DK868" s="898"/>
      <c r="DL868" s="898"/>
      <c r="DM868" s="898"/>
      <c r="DN868" s="898"/>
      <c r="DO868" s="898"/>
      <c r="DP868" s="898"/>
      <c r="DQ868" s="898"/>
      <c r="DR868" s="898"/>
      <c r="DS868" s="898"/>
      <c r="DU868" s="909">
        <f t="shared" si="844"/>
        <v>9750</v>
      </c>
      <c r="DV868" s="633">
        <f t="shared" si="868"/>
        <v>9750</v>
      </c>
      <c r="DW868" s="633">
        <f t="shared" si="873"/>
        <v>9750</v>
      </c>
      <c r="DX868" s="633">
        <f t="shared" si="846"/>
        <v>0</v>
      </c>
      <c r="DY868" s="633">
        <f t="shared" si="847"/>
        <v>0</v>
      </c>
      <c r="EG868" s="633"/>
    </row>
    <row r="869" spans="1:137" s="972" customFormat="1" ht="48" hidden="1" customHeight="1" x14ac:dyDescent="0.25">
      <c r="A869" s="966">
        <v>2026</v>
      </c>
      <c r="B869" s="966">
        <v>479</v>
      </c>
      <c r="C869" s="966" t="s">
        <v>58</v>
      </c>
      <c r="D869" s="966">
        <v>3000654</v>
      </c>
      <c r="E869" s="966">
        <v>5005023</v>
      </c>
      <c r="F869" s="966" t="s">
        <v>1003</v>
      </c>
      <c r="G869" s="966" t="s">
        <v>3543</v>
      </c>
      <c r="H869" s="966">
        <v>97</v>
      </c>
      <c r="I869" s="967" t="s">
        <v>992</v>
      </c>
      <c r="J869" s="968" t="s">
        <v>10</v>
      </c>
      <c r="K869" s="968" t="s">
        <v>60</v>
      </c>
      <c r="L869" s="966" t="str">
        <f t="shared" si="845"/>
        <v>2.3</v>
      </c>
      <c r="M869" s="969" t="s">
        <v>62</v>
      </c>
      <c r="N869" s="969"/>
      <c r="O869" s="966" t="s">
        <v>1548</v>
      </c>
      <c r="P869" s="966" t="s">
        <v>65</v>
      </c>
      <c r="Q869" s="970">
        <v>1</v>
      </c>
      <c r="R869" s="297">
        <v>9000</v>
      </c>
      <c r="S869" s="891"/>
      <c r="T869" s="891"/>
      <c r="U869" s="284">
        <v>30</v>
      </c>
      <c r="V869" s="284">
        <v>30</v>
      </c>
      <c r="W869" s="298"/>
      <c r="X869" s="298"/>
      <c r="Y869" s="298"/>
      <c r="Z869" s="299"/>
      <c r="AA869" s="299"/>
      <c r="AB869" s="299"/>
      <c r="AC869" s="299"/>
      <c r="AD869" s="299"/>
      <c r="AE869" s="297"/>
      <c r="AF869" s="284">
        <f t="shared" ref="AF869:AF905" si="877">+$R869*(S869/30)*$Q869</f>
        <v>0</v>
      </c>
      <c r="AG869" s="284">
        <f t="shared" ref="AG869:AG905" si="878">+$R869*(T869/30)*$Q869</f>
        <v>0</v>
      </c>
      <c r="AH869" s="284">
        <f t="shared" ref="AH869:AH905" si="879">+$R869*(U869/30)*$Q869</f>
        <v>9000</v>
      </c>
      <c r="AI869" s="284">
        <f t="shared" ref="AI869:AI905" si="880">+$R869*(V869/30)*$Q869</f>
        <v>9000</v>
      </c>
      <c r="AJ869" s="284">
        <f t="shared" ref="AJ869:AJ905" si="881">+$R869*(W869/30)*$Q869</f>
        <v>0</v>
      </c>
      <c r="AK869" s="284">
        <f t="shared" ref="AK869:AK905" si="882">+$R869*(X869/30)*$Q869</f>
        <v>0</v>
      </c>
      <c r="AL869" s="284">
        <f t="shared" ref="AL869:AL905" si="883">+$R869*(Y869/30)*$Q869</f>
        <v>0</v>
      </c>
      <c r="AM869" s="284">
        <f t="shared" ref="AM869:AM905" si="884">+$R869*(Z869/30)*$Q869</f>
        <v>0</v>
      </c>
      <c r="AN869" s="284">
        <f t="shared" ref="AN869:AN905" si="885">+$R869*(AA869/30)*$Q869</f>
        <v>0</v>
      </c>
      <c r="AO869" s="284">
        <f t="shared" ref="AO869:AO905" si="886">+$R869*(AB869/30)*$Q869</f>
        <v>0</v>
      </c>
      <c r="AP869" s="284">
        <f t="shared" ref="AP869:AP905" si="887">+$R869*(AC869/30)*$Q869</f>
        <v>0</v>
      </c>
      <c r="AQ869" s="284">
        <f t="shared" ref="AQ869:AQ905" si="888">+$R869*(AD869/30)*$Q869</f>
        <v>0</v>
      </c>
      <c r="AR869" s="284">
        <f t="shared" si="869"/>
        <v>18000</v>
      </c>
      <c r="AS869" s="971" t="s">
        <v>994</v>
      </c>
      <c r="AU869" s="972" t="s">
        <v>3535</v>
      </c>
      <c r="AV869" s="972" t="s">
        <v>3536</v>
      </c>
      <c r="AW869" s="1008">
        <v>46058</v>
      </c>
      <c r="AX869" s="972" t="s">
        <v>3537</v>
      </c>
      <c r="AY869" s="1008">
        <v>46078</v>
      </c>
      <c r="BA869" s="977" t="s">
        <v>3538</v>
      </c>
      <c r="BB869" s="1010" t="s">
        <v>995</v>
      </c>
      <c r="BC869" s="972" t="s">
        <v>3549</v>
      </c>
      <c r="BD869" s="972" t="s">
        <v>3550</v>
      </c>
      <c r="BE869" s="971" t="s">
        <v>3551</v>
      </c>
      <c r="BF869" s="1008">
        <v>46079</v>
      </c>
      <c r="BH869" s="694"/>
      <c r="BI869" s="694"/>
      <c r="BJ869" s="971"/>
      <c r="BK869" s="694"/>
      <c r="BL869" s="1020"/>
      <c r="BM869" s="1020"/>
      <c r="BN869" s="694">
        <v>1914</v>
      </c>
      <c r="BO869" s="1082"/>
      <c r="BP869" s="1047" t="s">
        <v>3552</v>
      </c>
      <c r="BQ869" s="903" t="s">
        <v>3544</v>
      </c>
      <c r="BR869" s="1225"/>
      <c r="BS869" s="374" t="s">
        <v>1549</v>
      </c>
      <c r="BT869" s="348" t="s">
        <v>1550</v>
      </c>
      <c r="BU869" s="348" t="s">
        <v>1551</v>
      </c>
      <c r="BV869" s="329" t="s">
        <v>1552</v>
      </c>
      <c r="BW869" s="328">
        <v>10422121809</v>
      </c>
      <c r="BX869" s="919">
        <v>9000</v>
      </c>
      <c r="BY869" s="1008">
        <v>46082</v>
      </c>
      <c r="BZ869" s="1008">
        <v>46142</v>
      </c>
      <c r="CT869" s="972">
        <v>30</v>
      </c>
      <c r="CU869" s="922">
        <f>AH869</f>
        <v>9000</v>
      </c>
      <c r="CV869" s="675">
        <v>30</v>
      </c>
      <c r="CW869" s="923">
        <f>(R869/30*CV869)*Q869</f>
        <v>9000</v>
      </c>
      <c r="CX869" s="675">
        <v>30</v>
      </c>
      <c r="CY869" s="923">
        <f>(R869/30*CX869)*Q869</f>
        <v>9000</v>
      </c>
      <c r="CZ869" s="923">
        <f>CU869-CW869</f>
        <v>0</v>
      </c>
      <c r="DC869" s="972">
        <f t="shared" si="867"/>
        <v>30</v>
      </c>
      <c r="DD869" s="975">
        <f t="shared" si="874"/>
        <v>9000</v>
      </c>
      <c r="DE869" s="972">
        <v>30</v>
      </c>
      <c r="DF869" s="976">
        <f t="shared" si="875"/>
        <v>9000</v>
      </c>
      <c r="DG869" s="972">
        <v>30</v>
      </c>
      <c r="DH869" s="976">
        <f t="shared" si="876"/>
        <v>9000</v>
      </c>
      <c r="DJ869" s="977"/>
      <c r="DK869" s="977"/>
      <c r="DL869" s="977"/>
      <c r="DM869" s="977"/>
      <c r="DN869" s="977"/>
      <c r="DO869" s="977"/>
      <c r="DP869" s="977"/>
      <c r="DQ869" s="977"/>
      <c r="DR869" s="977"/>
      <c r="DS869" s="977"/>
      <c r="DU869" s="922">
        <f t="shared" si="844"/>
        <v>18000</v>
      </c>
      <c r="DV869" s="923">
        <f t="shared" si="868"/>
        <v>18000</v>
      </c>
      <c r="DW869" s="923">
        <f t="shared" si="873"/>
        <v>18000</v>
      </c>
      <c r="DX869" s="923">
        <f t="shared" si="846"/>
        <v>0</v>
      </c>
      <c r="DY869" s="923">
        <f t="shared" si="847"/>
        <v>0</v>
      </c>
      <c r="EG869" s="923"/>
    </row>
    <row r="870" spans="1:137" s="897" customFormat="1" ht="48" hidden="1" customHeight="1" x14ac:dyDescent="0.25">
      <c r="A870" s="891">
        <v>2026</v>
      </c>
      <c r="B870" s="891">
        <v>479</v>
      </c>
      <c r="C870" s="891" t="s">
        <v>58</v>
      </c>
      <c r="D870" s="891">
        <v>3000654</v>
      </c>
      <c r="E870" s="891">
        <v>5005023</v>
      </c>
      <c r="F870" s="891" t="s">
        <v>1003</v>
      </c>
      <c r="G870" s="891" t="s">
        <v>3543</v>
      </c>
      <c r="H870" s="891">
        <v>97</v>
      </c>
      <c r="I870" s="892" t="s">
        <v>992</v>
      </c>
      <c r="J870" s="893" t="s">
        <v>10</v>
      </c>
      <c r="K870" s="893" t="s">
        <v>60</v>
      </c>
      <c r="L870" s="891" t="str">
        <f t="shared" si="845"/>
        <v>2.3</v>
      </c>
      <c r="M870" s="894" t="s">
        <v>62</v>
      </c>
      <c r="N870" s="894"/>
      <c r="O870" s="891" t="s">
        <v>1553</v>
      </c>
      <c r="P870" s="891" t="s">
        <v>65</v>
      </c>
      <c r="Q870" s="895">
        <v>1</v>
      </c>
      <c r="R870" s="297">
        <v>9000</v>
      </c>
      <c r="S870" s="891"/>
      <c r="T870" s="891"/>
      <c r="U870" s="284">
        <v>30</v>
      </c>
      <c r="V870" s="284">
        <v>30</v>
      </c>
      <c r="W870" s="298"/>
      <c r="X870" s="298"/>
      <c r="Y870" s="298"/>
      <c r="Z870" s="299"/>
      <c r="AA870" s="299"/>
      <c r="AB870" s="299"/>
      <c r="AC870" s="299"/>
      <c r="AD870" s="299"/>
      <c r="AE870" s="297"/>
      <c r="AF870" s="284">
        <f t="shared" si="877"/>
        <v>0</v>
      </c>
      <c r="AG870" s="284">
        <f t="shared" si="878"/>
        <v>0</v>
      </c>
      <c r="AH870" s="284">
        <f t="shared" si="879"/>
        <v>9000</v>
      </c>
      <c r="AI870" s="284">
        <f t="shared" si="880"/>
        <v>9000</v>
      </c>
      <c r="AJ870" s="284">
        <f t="shared" si="881"/>
        <v>0</v>
      </c>
      <c r="AK870" s="284">
        <f t="shared" si="882"/>
        <v>0</v>
      </c>
      <c r="AL870" s="284">
        <f t="shared" si="883"/>
        <v>0</v>
      </c>
      <c r="AM870" s="284">
        <f t="shared" si="884"/>
        <v>0</v>
      </c>
      <c r="AN870" s="284">
        <f t="shared" si="885"/>
        <v>0</v>
      </c>
      <c r="AO870" s="284">
        <f t="shared" si="886"/>
        <v>0</v>
      </c>
      <c r="AP870" s="284">
        <f t="shared" si="887"/>
        <v>0</v>
      </c>
      <c r="AQ870" s="284">
        <f t="shared" si="888"/>
        <v>0</v>
      </c>
      <c r="AR870" s="403"/>
      <c r="AS870" s="896" t="s">
        <v>994</v>
      </c>
      <c r="AU870" s="897" t="s">
        <v>3535</v>
      </c>
      <c r="AV870" s="897" t="s">
        <v>3536</v>
      </c>
      <c r="AW870" s="940">
        <v>46058</v>
      </c>
      <c r="AX870" s="897" t="s">
        <v>3537</v>
      </c>
      <c r="AY870" s="940">
        <v>46078</v>
      </c>
      <c r="BA870" s="897" t="s">
        <v>3538</v>
      </c>
      <c r="BB870" s="614" t="s">
        <v>1021</v>
      </c>
      <c r="BH870" s="687"/>
      <c r="BI870" s="687"/>
      <c r="BJ870" s="896"/>
      <c r="BK870" s="687"/>
      <c r="BL870" s="373"/>
      <c r="BM870" s="955"/>
      <c r="BN870" s="1022"/>
      <c r="BO870" s="928"/>
      <c r="BP870" s="1084"/>
      <c r="BQ870" s="956"/>
      <c r="BR870" s="2616"/>
      <c r="BS870" s="1001"/>
      <c r="BT870" s="984"/>
      <c r="BU870" s="984"/>
      <c r="BV870" s="928"/>
      <c r="BW870" s="928"/>
      <c r="BX870" s="1003"/>
      <c r="BY870" s="997">
        <v>46082</v>
      </c>
      <c r="BZ870" s="997">
        <v>46142</v>
      </c>
      <c r="CU870" s="946"/>
      <c r="CW870" s="946"/>
      <c r="CY870" s="946"/>
      <c r="DC870" s="897">
        <f t="shared" si="867"/>
        <v>30</v>
      </c>
      <c r="DD870" s="909">
        <f t="shared" si="874"/>
        <v>9000</v>
      </c>
      <c r="DF870" s="633">
        <f t="shared" si="875"/>
        <v>0</v>
      </c>
      <c r="DH870" s="633">
        <f t="shared" si="876"/>
        <v>0</v>
      </c>
      <c r="DJ870" s="898"/>
      <c r="DK870" s="898"/>
      <c r="DL870" s="898"/>
      <c r="DM870" s="898"/>
      <c r="DN870" s="898"/>
      <c r="DO870" s="898"/>
      <c r="DP870" s="898"/>
      <c r="DQ870" s="898"/>
      <c r="DR870" s="898"/>
      <c r="DS870" s="898"/>
      <c r="DU870" s="620">
        <f t="shared" si="844"/>
        <v>0</v>
      </c>
      <c r="DV870" s="621">
        <f t="shared" si="868"/>
        <v>0</v>
      </c>
      <c r="DW870" s="621">
        <f t="shared" si="873"/>
        <v>0</v>
      </c>
      <c r="DX870" s="621">
        <f t="shared" si="846"/>
        <v>0</v>
      </c>
      <c r="DY870" s="621">
        <f t="shared" si="847"/>
        <v>0</v>
      </c>
      <c r="EG870" s="621"/>
    </row>
    <row r="871" spans="1:137" s="984" customFormat="1" ht="48" hidden="1" customHeight="1" x14ac:dyDescent="0.25">
      <c r="A871" s="978">
        <v>2026</v>
      </c>
      <c r="B871" s="978">
        <v>479</v>
      </c>
      <c r="C871" s="978" t="s">
        <v>58</v>
      </c>
      <c r="D871" s="978">
        <v>3000654</v>
      </c>
      <c r="E871" s="978">
        <v>5005023</v>
      </c>
      <c r="F871" s="978" t="s">
        <v>1003</v>
      </c>
      <c r="G871" s="978" t="s">
        <v>3543</v>
      </c>
      <c r="H871" s="978">
        <v>97</v>
      </c>
      <c r="I871" s="979" t="s">
        <v>992</v>
      </c>
      <c r="J871" s="980" t="s">
        <v>10</v>
      </c>
      <c r="K871" s="980" t="s">
        <v>60</v>
      </c>
      <c r="L871" s="978" t="str">
        <f t="shared" si="845"/>
        <v>2.3</v>
      </c>
      <c r="M871" s="981" t="s">
        <v>62</v>
      </c>
      <c r="N871" s="981"/>
      <c r="O871" s="978" t="s">
        <v>1535</v>
      </c>
      <c r="P871" s="978" t="s">
        <v>65</v>
      </c>
      <c r="Q871" s="982">
        <v>1</v>
      </c>
      <c r="R871" s="332">
        <v>5500</v>
      </c>
      <c r="S871" s="978"/>
      <c r="T871" s="978"/>
      <c r="U871" s="333">
        <v>30</v>
      </c>
      <c r="V871" s="333">
        <v>30</v>
      </c>
      <c r="W871" s="334"/>
      <c r="X871" s="334"/>
      <c r="Y871" s="334"/>
      <c r="Z871" s="335"/>
      <c r="AA871" s="335"/>
      <c r="AB871" s="335"/>
      <c r="AC871" s="335"/>
      <c r="AD871" s="335"/>
      <c r="AE871" s="332"/>
      <c r="AF871" s="284">
        <f t="shared" si="877"/>
        <v>0</v>
      </c>
      <c r="AG871" s="284">
        <f t="shared" si="878"/>
        <v>0</v>
      </c>
      <c r="AH871" s="284">
        <f t="shared" si="879"/>
        <v>5500</v>
      </c>
      <c r="AI871" s="284">
        <f t="shared" si="880"/>
        <v>5500</v>
      </c>
      <c r="AJ871" s="284">
        <f t="shared" si="881"/>
        <v>0</v>
      </c>
      <c r="AK871" s="284">
        <f t="shared" si="882"/>
        <v>0</v>
      </c>
      <c r="AL871" s="284">
        <f t="shared" si="883"/>
        <v>0</v>
      </c>
      <c r="AM871" s="284">
        <f t="shared" si="884"/>
        <v>0</v>
      </c>
      <c r="AN871" s="284">
        <f t="shared" si="885"/>
        <v>0</v>
      </c>
      <c r="AO871" s="284">
        <f t="shared" si="886"/>
        <v>0</v>
      </c>
      <c r="AP871" s="284">
        <f t="shared" si="887"/>
        <v>0</v>
      </c>
      <c r="AQ871" s="284">
        <f t="shared" si="888"/>
        <v>0</v>
      </c>
      <c r="AR871" s="333">
        <f>+ROUNDUP(SUM(AF871:AQ871),0)</f>
        <v>11000</v>
      </c>
      <c r="AS871" s="983" t="s">
        <v>994</v>
      </c>
      <c r="AU871" s="984" t="s">
        <v>3535</v>
      </c>
      <c r="AV871" s="984" t="s">
        <v>3536</v>
      </c>
      <c r="AW871" s="997">
        <v>46058</v>
      </c>
      <c r="AX871" s="984" t="s">
        <v>3537</v>
      </c>
      <c r="AY871" s="997">
        <v>46078</v>
      </c>
      <c r="BA871" s="989" t="s">
        <v>3538</v>
      </c>
      <c r="BB871" s="998" t="s">
        <v>995</v>
      </c>
      <c r="BC871" s="984" t="s">
        <v>3539</v>
      </c>
      <c r="BD871" s="984" t="s">
        <v>3540</v>
      </c>
      <c r="BE871" s="983" t="s">
        <v>3541</v>
      </c>
      <c r="BF871" s="997">
        <v>46079</v>
      </c>
      <c r="BH871" s="698"/>
      <c r="BI871" s="698"/>
      <c r="BJ871" s="983"/>
      <c r="BK871" s="698"/>
      <c r="BL871" s="1037"/>
      <c r="BM871" s="1037"/>
      <c r="BN871" s="698">
        <v>1996</v>
      </c>
      <c r="BO871" s="1044"/>
      <c r="BP871" s="834" t="s">
        <v>3552</v>
      </c>
      <c r="BQ871" s="903" t="s">
        <v>3544</v>
      </c>
      <c r="BR871" s="1225"/>
      <c r="BS871" s="331" t="s">
        <v>1536</v>
      </c>
      <c r="BT871" s="331" t="s">
        <v>1537</v>
      </c>
      <c r="BU871" s="331" t="s">
        <v>1538</v>
      </c>
      <c r="BV871" s="364">
        <v>72307148</v>
      </c>
      <c r="BW871" s="331">
        <v>10723071483</v>
      </c>
      <c r="BX871" s="886">
        <v>5500</v>
      </c>
      <c r="BY871" s="1045">
        <v>46082</v>
      </c>
      <c r="BZ871" s="1045">
        <v>46142</v>
      </c>
      <c r="CT871" s="984">
        <v>30</v>
      </c>
      <c r="CU871" s="888">
        <f>AH871</f>
        <v>5500</v>
      </c>
      <c r="CV871" s="880">
        <v>30</v>
      </c>
      <c r="CW871" s="889">
        <f>(R871/30*CV871)*Q871</f>
        <v>5500</v>
      </c>
      <c r="CX871" s="880">
        <v>30</v>
      </c>
      <c r="CY871" s="889">
        <f>(R871/30*CX871)*Q871</f>
        <v>5500</v>
      </c>
      <c r="CZ871" s="889">
        <f>CU871-CW871</f>
        <v>0</v>
      </c>
      <c r="DA871" s="889">
        <f>CU871-CY871</f>
        <v>0</v>
      </c>
      <c r="DC871" s="984">
        <f t="shared" si="867"/>
        <v>30</v>
      </c>
      <c r="DD871" s="988">
        <f t="shared" si="874"/>
        <v>5500</v>
      </c>
      <c r="DE871" s="984">
        <v>30</v>
      </c>
      <c r="DF871" s="889">
        <f t="shared" si="875"/>
        <v>5500</v>
      </c>
      <c r="DG871" s="984">
        <v>30</v>
      </c>
      <c r="DH871" s="988">
        <f t="shared" si="876"/>
        <v>5500</v>
      </c>
      <c r="DJ871" s="989"/>
      <c r="DK871" s="989"/>
      <c r="DL871" s="989"/>
      <c r="DM871" s="989"/>
      <c r="DN871" s="989"/>
      <c r="DO871" s="989"/>
      <c r="DP871" s="989"/>
      <c r="DQ871" s="989"/>
      <c r="DR871" s="989"/>
      <c r="DS871" s="989"/>
      <c r="DU871" s="888">
        <f t="shared" si="844"/>
        <v>11000</v>
      </c>
      <c r="DV871" s="889">
        <f t="shared" si="868"/>
        <v>11000</v>
      </c>
      <c r="DW871" s="889">
        <f t="shared" si="873"/>
        <v>11000</v>
      </c>
      <c r="DX871" s="889">
        <f t="shared" si="846"/>
        <v>0</v>
      </c>
      <c r="DY871" s="889">
        <f t="shared" si="847"/>
        <v>0</v>
      </c>
      <c r="EG871" s="889"/>
    </row>
    <row r="872" spans="1:137" s="897" customFormat="1" ht="48" hidden="1" customHeight="1" x14ac:dyDescent="0.25">
      <c r="A872" s="891">
        <v>2026</v>
      </c>
      <c r="B872" s="891">
        <v>479</v>
      </c>
      <c r="C872" s="891" t="s">
        <v>58</v>
      </c>
      <c r="D872" s="891">
        <v>3000654</v>
      </c>
      <c r="E872" s="891">
        <v>5005023</v>
      </c>
      <c r="F872" s="891" t="s">
        <v>1003</v>
      </c>
      <c r="G872" s="891" t="s">
        <v>3543</v>
      </c>
      <c r="H872" s="891">
        <v>97</v>
      </c>
      <c r="I872" s="892" t="s">
        <v>992</v>
      </c>
      <c r="J872" s="893" t="s">
        <v>10</v>
      </c>
      <c r="K872" s="893" t="s">
        <v>60</v>
      </c>
      <c r="L872" s="891" t="str">
        <f t="shared" si="845"/>
        <v>2.3</v>
      </c>
      <c r="M872" s="894" t="s">
        <v>62</v>
      </c>
      <c r="N872" s="894"/>
      <c r="O872" s="891" t="s">
        <v>1554</v>
      </c>
      <c r="P872" s="891" t="s">
        <v>65</v>
      </c>
      <c r="Q872" s="895">
        <v>1</v>
      </c>
      <c r="R872" s="297">
        <v>9000</v>
      </c>
      <c r="S872" s="891"/>
      <c r="T872" s="891"/>
      <c r="U872" s="284">
        <v>30</v>
      </c>
      <c r="V872" s="284">
        <v>30</v>
      </c>
      <c r="W872" s="298"/>
      <c r="X872" s="298"/>
      <c r="Y872" s="298"/>
      <c r="Z872" s="299"/>
      <c r="AA872" s="299"/>
      <c r="AB872" s="299"/>
      <c r="AC872" s="299"/>
      <c r="AD872" s="299"/>
      <c r="AE872" s="297"/>
      <c r="AF872" s="284">
        <f t="shared" si="877"/>
        <v>0</v>
      </c>
      <c r="AG872" s="284">
        <f t="shared" si="878"/>
        <v>0</v>
      </c>
      <c r="AH872" s="284">
        <f t="shared" si="879"/>
        <v>9000</v>
      </c>
      <c r="AI872" s="284">
        <f t="shared" si="880"/>
        <v>9000</v>
      </c>
      <c r="AJ872" s="284">
        <f t="shared" si="881"/>
        <v>0</v>
      </c>
      <c r="AK872" s="284">
        <f t="shared" si="882"/>
        <v>0</v>
      </c>
      <c r="AL872" s="284">
        <f t="shared" si="883"/>
        <v>0</v>
      </c>
      <c r="AM872" s="284">
        <f t="shared" si="884"/>
        <v>0</v>
      </c>
      <c r="AN872" s="284">
        <f t="shared" si="885"/>
        <v>0</v>
      </c>
      <c r="AO872" s="284">
        <f t="shared" si="886"/>
        <v>0</v>
      </c>
      <c r="AP872" s="284">
        <f t="shared" si="887"/>
        <v>0</v>
      </c>
      <c r="AQ872" s="284">
        <f t="shared" si="888"/>
        <v>0</v>
      </c>
      <c r="AR872" s="284">
        <f>+ROUNDUP(SUM(AF872:AQ872),0)</f>
        <v>18000</v>
      </c>
      <c r="AS872" s="896" t="s">
        <v>994</v>
      </c>
      <c r="AU872" s="897" t="s">
        <v>3535</v>
      </c>
      <c r="AV872" s="897" t="s">
        <v>3536</v>
      </c>
      <c r="AW872" s="940">
        <v>46058</v>
      </c>
      <c r="AX872" s="897" t="s">
        <v>3537</v>
      </c>
      <c r="AY872" s="940">
        <v>46078</v>
      </c>
      <c r="BA872" s="898" t="s">
        <v>3538</v>
      </c>
      <c r="BB872" s="899" t="s">
        <v>995</v>
      </c>
      <c r="BC872" s="897" t="s">
        <v>3549</v>
      </c>
      <c r="BD872" s="897" t="s">
        <v>3550</v>
      </c>
      <c r="BE872" s="896" t="s">
        <v>3551</v>
      </c>
      <c r="BF872" s="940">
        <v>46079</v>
      </c>
      <c r="BH872" s="687"/>
      <c r="BI872" s="687"/>
      <c r="BJ872" s="896"/>
      <c r="BK872" s="687"/>
      <c r="BL872" s="1028"/>
      <c r="BM872" s="1028"/>
      <c r="BN872" s="687">
        <v>1911</v>
      </c>
      <c r="BO872" s="1085"/>
      <c r="BP872" s="834" t="s">
        <v>3552</v>
      </c>
      <c r="BQ872" s="903" t="s">
        <v>3544</v>
      </c>
      <c r="BR872" s="1029"/>
      <c r="BS872" s="480" t="s">
        <v>1236</v>
      </c>
      <c r="BT872" s="336" t="s">
        <v>1555</v>
      </c>
      <c r="BU872" s="336" t="s">
        <v>1556</v>
      </c>
      <c r="BV872" s="474" t="s">
        <v>1557</v>
      </c>
      <c r="BW872" s="472">
        <v>10099078907</v>
      </c>
      <c r="BX872" s="906">
        <v>9000</v>
      </c>
      <c r="BY872" s="907">
        <v>46082</v>
      </c>
      <c r="BZ872" s="907">
        <v>46142</v>
      </c>
      <c r="CA872" s="944"/>
      <c r="CT872" s="897">
        <v>30</v>
      </c>
      <c r="CU872" s="620">
        <f>AH872</f>
        <v>9000</v>
      </c>
      <c r="CV872" s="612">
        <v>30</v>
      </c>
      <c r="CW872" s="621">
        <f>(R872/30*CV872)*Q872</f>
        <v>9000</v>
      </c>
      <c r="CX872" s="612">
        <v>30</v>
      </c>
      <c r="CY872" s="621">
        <f>(R872/30*CX872)*Q872</f>
        <v>9000</v>
      </c>
      <c r="CZ872" s="621">
        <f>CU872-CW872</f>
        <v>0</v>
      </c>
      <c r="DC872" s="897">
        <f t="shared" si="867"/>
        <v>30</v>
      </c>
      <c r="DD872" s="909">
        <f t="shared" si="874"/>
        <v>9000</v>
      </c>
      <c r="DE872" s="897">
        <v>30</v>
      </c>
      <c r="DF872" s="633">
        <f t="shared" si="875"/>
        <v>9000</v>
      </c>
      <c r="DG872" s="897">
        <v>30</v>
      </c>
      <c r="DH872" s="633">
        <f t="shared" si="876"/>
        <v>9000</v>
      </c>
      <c r="DJ872" s="898"/>
      <c r="DK872" s="898"/>
      <c r="DL872" s="898"/>
      <c r="DM872" s="898"/>
      <c r="DN872" s="898"/>
      <c r="DO872" s="898"/>
      <c r="DP872" s="898"/>
      <c r="DQ872" s="898"/>
      <c r="DR872" s="898"/>
      <c r="DS872" s="898"/>
      <c r="DU872" s="620">
        <f t="shared" si="844"/>
        <v>18000</v>
      </c>
      <c r="DV872" s="621">
        <f t="shared" si="868"/>
        <v>18000</v>
      </c>
      <c r="DW872" s="621">
        <f t="shared" si="873"/>
        <v>18000</v>
      </c>
      <c r="DX872" s="621">
        <f t="shared" si="846"/>
        <v>0</v>
      </c>
      <c r="DY872" s="621">
        <f t="shared" si="847"/>
        <v>0</v>
      </c>
      <c r="EG872" s="621"/>
    </row>
    <row r="873" spans="1:137" s="984" customFormat="1" ht="48" hidden="1" customHeight="1" x14ac:dyDescent="0.25">
      <c r="A873" s="978">
        <v>2026</v>
      </c>
      <c r="B873" s="978">
        <v>479</v>
      </c>
      <c r="C873" s="978" t="s">
        <v>58</v>
      </c>
      <c r="D873" s="978">
        <v>3000654</v>
      </c>
      <c r="E873" s="978">
        <v>5005023</v>
      </c>
      <c r="F873" s="978" t="s">
        <v>1003</v>
      </c>
      <c r="G873" s="978" t="s">
        <v>3543</v>
      </c>
      <c r="H873" s="978">
        <v>97</v>
      </c>
      <c r="I873" s="979" t="s">
        <v>992</v>
      </c>
      <c r="J873" s="980" t="s">
        <v>10</v>
      </c>
      <c r="K873" s="980" t="s">
        <v>60</v>
      </c>
      <c r="L873" s="978" t="str">
        <f t="shared" si="845"/>
        <v>2.3</v>
      </c>
      <c r="M873" s="981" t="s">
        <v>62</v>
      </c>
      <c r="N873" s="981"/>
      <c r="O873" s="978" t="s">
        <v>1558</v>
      </c>
      <c r="P873" s="978" t="s">
        <v>65</v>
      </c>
      <c r="Q873" s="982">
        <v>1</v>
      </c>
      <c r="R873" s="332">
        <v>10000</v>
      </c>
      <c r="S873" s="978"/>
      <c r="T873" s="978"/>
      <c r="U873" s="333">
        <v>30</v>
      </c>
      <c r="V873" s="333">
        <v>30</v>
      </c>
      <c r="W873" s="334"/>
      <c r="X873" s="334"/>
      <c r="Y873" s="334"/>
      <c r="Z873" s="335"/>
      <c r="AA873" s="335"/>
      <c r="AB873" s="335"/>
      <c r="AC873" s="335"/>
      <c r="AD873" s="335"/>
      <c r="AE873" s="332"/>
      <c r="AF873" s="284">
        <f t="shared" si="877"/>
        <v>0</v>
      </c>
      <c r="AG873" s="284">
        <f t="shared" si="878"/>
        <v>0</v>
      </c>
      <c r="AH873" s="284">
        <f t="shared" si="879"/>
        <v>10000</v>
      </c>
      <c r="AI873" s="284">
        <f t="shared" si="880"/>
        <v>10000</v>
      </c>
      <c r="AJ873" s="284">
        <f t="shared" si="881"/>
        <v>0</v>
      </c>
      <c r="AK873" s="284">
        <f t="shared" si="882"/>
        <v>0</v>
      </c>
      <c r="AL873" s="284">
        <f t="shared" si="883"/>
        <v>0</v>
      </c>
      <c r="AM873" s="284">
        <f t="shared" si="884"/>
        <v>0</v>
      </c>
      <c r="AN873" s="284">
        <f t="shared" si="885"/>
        <v>0</v>
      </c>
      <c r="AO873" s="284">
        <f t="shared" si="886"/>
        <v>0</v>
      </c>
      <c r="AP873" s="284">
        <f t="shared" si="887"/>
        <v>0</v>
      </c>
      <c r="AQ873" s="284">
        <f t="shared" si="888"/>
        <v>0</v>
      </c>
      <c r="AR873" s="333"/>
      <c r="AS873" s="983" t="s">
        <v>994</v>
      </c>
      <c r="AU873" s="984" t="s">
        <v>3535</v>
      </c>
      <c r="AV873" s="984" t="s">
        <v>3536</v>
      </c>
      <c r="AW873" s="997">
        <v>46058</v>
      </c>
      <c r="AX873" s="984" t="s">
        <v>3537</v>
      </c>
      <c r="AY873" s="997">
        <v>46078</v>
      </c>
      <c r="BA873" s="984" t="s">
        <v>3538</v>
      </c>
      <c r="BB873" s="614" t="s">
        <v>1021</v>
      </c>
      <c r="BH873" s="698"/>
      <c r="BI873" s="698"/>
      <c r="BJ873" s="983"/>
      <c r="BK873" s="698"/>
      <c r="BL873" s="985"/>
      <c r="BM873" s="955"/>
      <c r="BN873" s="1022"/>
      <c r="BO873" s="986"/>
      <c r="BP873" s="1084"/>
      <c r="BQ873" s="956"/>
      <c r="BR873" s="2616"/>
      <c r="BS873" s="960"/>
      <c r="BT873" s="953"/>
      <c r="BU873" s="953"/>
      <c r="BV873" s="986"/>
      <c r="BW873" s="986"/>
      <c r="BX873" s="1014"/>
      <c r="BY873" s="958">
        <v>46082</v>
      </c>
      <c r="BZ873" s="958">
        <v>46142</v>
      </c>
      <c r="CU873" s="1083"/>
      <c r="CW873" s="1083"/>
      <c r="CY873" s="1083"/>
      <c r="DC873" s="984">
        <f t="shared" si="867"/>
        <v>30</v>
      </c>
      <c r="DD873" s="987">
        <f t="shared" si="874"/>
        <v>10000</v>
      </c>
      <c r="DF873" s="988">
        <f t="shared" si="875"/>
        <v>0</v>
      </c>
      <c r="DH873" s="988">
        <f t="shared" si="876"/>
        <v>0</v>
      </c>
      <c r="DJ873" s="989"/>
      <c r="DK873" s="989"/>
      <c r="DL873" s="989"/>
      <c r="DM873" s="989"/>
      <c r="DN873" s="989"/>
      <c r="DO873" s="989"/>
      <c r="DP873" s="989"/>
      <c r="DQ873" s="989"/>
      <c r="DR873" s="989"/>
      <c r="DS873" s="989"/>
      <c r="DU873" s="888">
        <f t="shared" si="844"/>
        <v>0</v>
      </c>
      <c r="DV873" s="889">
        <f t="shared" si="868"/>
        <v>0</v>
      </c>
      <c r="DW873" s="889">
        <f t="shared" si="873"/>
        <v>0</v>
      </c>
      <c r="DX873" s="889">
        <f t="shared" si="846"/>
        <v>0</v>
      </c>
      <c r="DY873" s="889">
        <f t="shared" si="847"/>
        <v>0</v>
      </c>
      <c r="EG873" s="889"/>
    </row>
    <row r="874" spans="1:137" s="1995" customFormat="1" ht="48" hidden="1" customHeight="1" x14ac:dyDescent="0.25">
      <c r="A874" s="1979">
        <v>2026</v>
      </c>
      <c r="B874" s="891">
        <v>479</v>
      </c>
      <c r="C874" s="891" t="s">
        <v>58</v>
      </c>
      <c r="D874" s="891">
        <v>3000654</v>
      </c>
      <c r="E874" s="891">
        <v>5005023</v>
      </c>
      <c r="F874" s="891" t="s">
        <v>990</v>
      </c>
      <c r="G874" s="1979" t="s">
        <v>991</v>
      </c>
      <c r="H874" s="1979">
        <v>94</v>
      </c>
      <c r="I874" s="892" t="s">
        <v>992</v>
      </c>
      <c r="J874" s="893" t="s">
        <v>10</v>
      </c>
      <c r="K874" s="893" t="s">
        <v>60</v>
      </c>
      <c r="L874" s="891" t="str">
        <f t="shared" si="845"/>
        <v>2.3</v>
      </c>
      <c r="M874" s="1981" t="s">
        <v>62</v>
      </c>
      <c r="N874" s="894"/>
      <c r="O874" s="1979" t="s">
        <v>1559</v>
      </c>
      <c r="P874" s="1979" t="s">
        <v>65</v>
      </c>
      <c r="Q874" s="1983">
        <v>1</v>
      </c>
      <c r="R874" s="2065">
        <v>8500</v>
      </c>
      <c r="S874" s="1979"/>
      <c r="T874" s="1979"/>
      <c r="U874" s="1985">
        <v>15</v>
      </c>
      <c r="V874" s="1979"/>
      <c r="W874" s="1986"/>
      <c r="X874" s="298"/>
      <c r="Y874" s="298"/>
      <c r="Z874" s="299"/>
      <c r="AA874" s="299"/>
      <c r="AB874" s="299"/>
      <c r="AC874" s="299"/>
      <c r="AD874" s="299"/>
      <c r="AE874" s="1984"/>
      <c r="AF874" s="379">
        <f t="shared" si="877"/>
        <v>0</v>
      </c>
      <c r="AG874" s="284">
        <f t="shared" si="878"/>
        <v>0</v>
      </c>
      <c r="AH874" s="284">
        <f t="shared" si="879"/>
        <v>4250</v>
      </c>
      <c r="AI874" s="284">
        <f t="shared" si="880"/>
        <v>0</v>
      </c>
      <c r="AJ874" s="284">
        <f t="shared" si="881"/>
        <v>0</v>
      </c>
      <c r="AK874" s="284">
        <f t="shared" si="882"/>
        <v>0</v>
      </c>
      <c r="AL874" s="284">
        <f t="shared" si="883"/>
        <v>0</v>
      </c>
      <c r="AM874" s="284">
        <f t="shared" si="884"/>
        <v>0</v>
      </c>
      <c r="AN874" s="284">
        <f t="shared" si="885"/>
        <v>0</v>
      </c>
      <c r="AO874" s="284">
        <f t="shared" si="886"/>
        <v>0</v>
      </c>
      <c r="AP874" s="284">
        <f t="shared" si="887"/>
        <v>0</v>
      </c>
      <c r="AQ874" s="377">
        <f t="shared" si="888"/>
        <v>0</v>
      </c>
      <c r="AR874" s="2066">
        <f>+ROUNDUP(SUM(AF874:AQ874),0)</f>
        <v>4250</v>
      </c>
      <c r="AS874" s="1990" t="s">
        <v>994</v>
      </c>
      <c r="AT874" s="897"/>
      <c r="AU874" s="897" t="s">
        <v>3535</v>
      </c>
      <c r="AV874" s="897" t="s">
        <v>3536</v>
      </c>
      <c r="AW874" s="940">
        <v>46058</v>
      </c>
      <c r="AX874" s="897" t="s">
        <v>3537</v>
      </c>
      <c r="AY874" s="940">
        <v>46078</v>
      </c>
      <c r="AZ874" s="897"/>
      <c r="BA874" s="898" t="s">
        <v>3538</v>
      </c>
      <c r="BB874" s="1992" t="s">
        <v>995</v>
      </c>
      <c r="BC874" s="897" t="s">
        <v>3539</v>
      </c>
      <c r="BD874" s="897" t="s">
        <v>3540</v>
      </c>
      <c r="BE874" s="896" t="s">
        <v>3541</v>
      </c>
      <c r="BF874" s="940">
        <v>46079</v>
      </c>
      <c r="BG874" s="897"/>
      <c r="BH874" s="687"/>
      <c r="BI874" s="687"/>
      <c r="BJ874" s="896"/>
      <c r="BK874" s="687"/>
      <c r="BL874" s="373"/>
      <c r="BM874" s="373"/>
      <c r="BN874" s="687">
        <v>3030</v>
      </c>
      <c r="BO874" s="903"/>
      <c r="BP874" s="903" t="s">
        <v>3532</v>
      </c>
      <c r="BQ874" s="2135"/>
      <c r="BR874" s="2135"/>
      <c r="BS874" s="2064" t="s">
        <v>1562</v>
      </c>
      <c r="BT874" s="336" t="s">
        <v>1563</v>
      </c>
      <c r="BU874" s="336" t="s">
        <v>1564</v>
      </c>
      <c r="BV874" s="525">
        <v>47318665</v>
      </c>
      <c r="BW874" s="535">
        <v>10473186654</v>
      </c>
      <c r="BX874" s="906">
        <v>8500</v>
      </c>
      <c r="BY874" s="940">
        <v>46082</v>
      </c>
      <c r="BZ874" s="940">
        <v>46142</v>
      </c>
      <c r="CA874" s="897"/>
      <c r="CB874" s="897"/>
      <c r="CC874" s="897"/>
      <c r="CD874" s="897"/>
      <c r="CE874" s="897"/>
      <c r="CF874" s="897"/>
      <c r="CG874" s="897"/>
      <c r="CH874" s="897"/>
      <c r="CI874" s="897"/>
      <c r="CJ874" s="897"/>
      <c r="CK874" s="897"/>
      <c r="CL874" s="897"/>
      <c r="CM874" s="897"/>
      <c r="CN874" s="897"/>
      <c r="CO874" s="897"/>
      <c r="CP874" s="897"/>
      <c r="CQ874" s="897"/>
      <c r="CR874" s="897"/>
      <c r="CS874" s="897"/>
      <c r="CT874" s="897">
        <v>15</v>
      </c>
      <c r="CU874" s="633">
        <f>AH874</f>
        <v>4250</v>
      </c>
      <c r="CV874" s="897">
        <v>15</v>
      </c>
      <c r="CW874" s="633">
        <f>(R874/30*CV874)*Q874</f>
        <v>4250</v>
      </c>
      <c r="CX874" s="897">
        <v>15</v>
      </c>
      <c r="CY874" s="633">
        <f>(R874/30*CX874)*Q874</f>
        <v>4250</v>
      </c>
      <c r="CZ874" s="633">
        <f>CU874-CW874</f>
        <v>0</v>
      </c>
      <c r="DA874" s="633">
        <f>CU874-CY874</f>
        <v>0</v>
      </c>
      <c r="DB874" s="897"/>
      <c r="DC874" s="897">
        <v>15</v>
      </c>
      <c r="DD874" s="909">
        <f t="shared" si="874"/>
        <v>0</v>
      </c>
      <c r="DE874" s="897">
        <v>0</v>
      </c>
      <c r="DF874" s="633">
        <f t="shared" si="875"/>
        <v>0</v>
      </c>
      <c r="DG874" s="897"/>
      <c r="DH874" s="633">
        <f t="shared" si="876"/>
        <v>0</v>
      </c>
      <c r="DI874" s="897"/>
      <c r="DJ874" s="898"/>
      <c r="DK874" s="898"/>
      <c r="DL874" s="898"/>
      <c r="DM874" s="898"/>
      <c r="DN874" s="898"/>
      <c r="DO874" s="898"/>
      <c r="DP874" s="898"/>
      <c r="DQ874" s="898"/>
      <c r="DR874" s="898"/>
      <c r="DS874" s="898"/>
      <c r="DU874" s="1996">
        <f t="shared" si="844"/>
        <v>4250</v>
      </c>
      <c r="DV874" s="1997">
        <f t="shared" si="868"/>
        <v>4250</v>
      </c>
      <c r="DW874" s="1997">
        <f t="shared" si="873"/>
        <v>4250</v>
      </c>
      <c r="DX874" s="1997">
        <f t="shared" si="846"/>
        <v>0</v>
      </c>
      <c r="DY874" s="1997">
        <f t="shared" si="847"/>
        <v>0</v>
      </c>
      <c r="EG874" s="1997"/>
    </row>
    <row r="875" spans="1:137" s="1956" customFormat="1" ht="48" hidden="1" customHeight="1" x14ac:dyDescent="0.25">
      <c r="A875" s="1980">
        <v>2026</v>
      </c>
      <c r="B875" s="947">
        <v>479</v>
      </c>
      <c r="C875" s="947" t="s">
        <v>58</v>
      </c>
      <c r="D875" s="947">
        <v>3000654</v>
      </c>
      <c r="E875" s="947">
        <v>5005023</v>
      </c>
      <c r="F875" s="947" t="s">
        <v>1003</v>
      </c>
      <c r="G875" s="1980" t="s">
        <v>991</v>
      </c>
      <c r="H875" s="1980">
        <v>94</v>
      </c>
      <c r="I875" s="948" t="s">
        <v>992</v>
      </c>
      <c r="J875" s="949" t="s">
        <v>10</v>
      </c>
      <c r="K875" s="949" t="s">
        <v>60</v>
      </c>
      <c r="L875" s="947" t="str">
        <f t="shared" si="845"/>
        <v>2.3</v>
      </c>
      <c r="M875" s="1982" t="s">
        <v>62</v>
      </c>
      <c r="N875" s="950"/>
      <c r="O875" s="1980" t="s">
        <v>1559</v>
      </c>
      <c r="P875" s="1980" t="s">
        <v>65</v>
      </c>
      <c r="Q875" s="1987">
        <v>1</v>
      </c>
      <c r="R875" s="1988">
        <v>8500</v>
      </c>
      <c r="S875" s="1980"/>
      <c r="T875" s="1980"/>
      <c r="U875" s="1980"/>
      <c r="V875" s="1980"/>
      <c r="W875" s="1989"/>
      <c r="X875" s="361"/>
      <c r="Y875" s="361"/>
      <c r="Z875" s="362"/>
      <c r="AA875" s="362"/>
      <c r="AB875" s="362"/>
      <c r="AC875" s="362"/>
      <c r="AD875" s="362"/>
      <c r="AE875" s="1988">
        <f>ROUNDUP(IFERROR(IF(OR(P875="LOCADOR",P875="VIATICOS",P875="CAJA CHICA"),IF(P875="LOCADOR",Q875*(R875/30)*SUM(S875:AD875),Q875*R875*SUM(S875:AD875)),R875*SUM(S875:AD875)),""),0)</f>
        <v>0</v>
      </c>
      <c r="AF875" s="284">
        <f t="shared" si="877"/>
        <v>0</v>
      </c>
      <c r="AG875" s="284">
        <f t="shared" si="878"/>
        <v>0</v>
      </c>
      <c r="AH875" s="284">
        <f t="shared" si="879"/>
        <v>0</v>
      </c>
      <c r="AI875" s="284">
        <f t="shared" si="880"/>
        <v>0</v>
      </c>
      <c r="AJ875" s="284">
        <f t="shared" si="881"/>
        <v>0</v>
      </c>
      <c r="AK875" s="284">
        <f t="shared" si="882"/>
        <v>0</v>
      </c>
      <c r="AL875" s="284">
        <f t="shared" si="883"/>
        <v>0</v>
      </c>
      <c r="AM875" s="284">
        <f t="shared" si="884"/>
        <v>0</v>
      </c>
      <c r="AN875" s="284">
        <f t="shared" si="885"/>
        <v>0</v>
      </c>
      <c r="AO875" s="284">
        <f t="shared" si="886"/>
        <v>0</v>
      </c>
      <c r="AP875" s="284">
        <f t="shared" si="887"/>
        <v>0</v>
      </c>
      <c r="AQ875" s="284">
        <f t="shared" si="888"/>
        <v>0</v>
      </c>
      <c r="AR875" s="1991">
        <f>+ROUNDUP(SUM(AF875:AQ875),0)</f>
        <v>0</v>
      </c>
      <c r="AS875" s="1953" t="s">
        <v>994</v>
      </c>
      <c r="AT875" s="953"/>
      <c r="AU875" s="953" t="s">
        <v>3535</v>
      </c>
      <c r="AV875" s="953" t="s">
        <v>3536</v>
      </c>
      <c r="AW875" s="958">
        <v>46058</v>
      </c>
      <c r="AX875" s="953" t="s">
        <v>3537</v>
      </c>
      <c r="AY875" s="958">
        <v>46078</v>
      </c>
      <c r="AZ875" s="953"/>
      <c r="BA875" s="953" t="s">
        <v>3538</v>
      </c>
      <c r="BB875" s="1993" t="s">
        <v>1018</v>
      </c>
      <c r="BC875" s="953"/>
      <c r="BD875" s="953"/>
      <c r="BE875" s="953"/>
      <c r="BF875" s="953"/>
      <c r="BG875" s="953"/>
      <c r="BH875" s="1022"/>
      <c r="BI875" s="1022"/>
      <c r="BJ875" s="952"/>
      <c r="BK875" s="1022"/>
      <c r="BL875" s="955"/>
      <c r="BM875" s="955"/>
      <c r="BN875" s="1022"/>
      <c r="BO875" s="956"/>
      <c r="BP875" s="956"/>
      <c r="BQ875" s="2114"/>
      <c r="BR875" s="2114"/>
      <c r="BS875" s="2110"/>
      <c r="BT875" s="347"/>
      <c r="BU875" s="347"/>
      <c r="BV875" s="531"/>
      <c r="BW875" s="532"/>
      <c r="BX875" s="1014"/>
      <c r="BY875" s="958">
        <v>46082</v>
      </c>
      <c r="BZ875" s="958">
        <v>46142</v>
      </c>
      <c r="CA875" s="953"/>
      <c r="CB875" s="953"/>
      <c r="CC875" s="953"/>
      <c r="CD875" s="953"/>
      <c r="CE875" s="953"/>
      <c r="CF875" s="953"/>
      <c r="CG875" s="953"/>
      <c r="CH875" s="953"/>
      <c r="CI875" s="953"/>
      <c r="CJ875" s="953"/>
      <c r="CK875" s="953"/>
      <c r="CL875" s="953"/>
      <c r="CM875" s="953"/>
      <c r="CN875" s="953"/>
      <c r="CO875" s="953"/>
      <c r="CP875" s="953"/>
      <c r="CQ875" s="953"/>
      <c r="CR875" s="953"/>
      <c r="CS875" s="953"/>
      <c r="CT875" s="953"/>
      <c r="CU875" s="964">
        <f>AH875</f>
        <v>0</v>
      </c>
      <c r="CV875" s="1019"/>
      <c r="CW875" s="965">
        <f>(R875/30*CV875)*Q875</f>
        <v>0</v>
      </c>
      <c r="CX875" s="1019"/>
      <c r="CY875" s="965">
        <f>(R875/30*CX875)*Q875</f>
        <v>0</v>
      </c>
      <c r="CZ875" s="965">
        <f>CU875-CW875</f>
        <v>0</v>
      </c>
      <c r="DA875" s="965">
        <f>CU875-CY875</f>
        <v>0</v>
      </c>
      <c r="DB875" s="953"/>
      <c r="DC875" s="953">
        <f t="shared" ref="DC875:DC905" si="889">V875</f>
        <v>0</v>
      </c>
      <c r="DD875" s="964">
        <f t="shared" si="874"/>
        <v>0</v>
      </c>
      <c r="DE875" s="953"/>
      <c r="DF875" s="962">
        <f t="shared" si="875"/>
        <v>0</v>
      </c>
      <c r="DG875" s="953"/>
      <c r="DH875" s="962">
        <f t="shared" si="876"/>
        <v>0</v>
      </c>
      <c r="DI875" s="953"/>
      <c r="DJ875" s="963"/>
      <c r="DK875" s="963"/>
      <c r="DL875" s="963"/>
      <c r="DM875" s="963"/>
      <c r="DN875" s="963"/>
      <c r="DO875" s="963"/>
      <c r="DP875" s="963"/>
      <c r="DQ875" s="963"/>
      <c r="DR875" s="963"/>
      <c r="DS875" s="963"/>
      <c r="DU875" s="1998">
        <f t="shared" si="844"/>
        <v>0</v>
      </c>
      <c r="DV875" s="1999">
        <f t="shared" si="868"/>
        <v>0</v>
      </c>
      <c r="DW875" s="1999">
        <f t="shared" si="873"/>
        <v>0</v>
      </c>
      <c r="DX875" s="1999">
        <f t="shared" si="846"/>
        <v>0</v>
      </c>
      <c r="DY875" s="1999">
        <f t="shared" si="847"/>
        <v>0</v>
      </c>
      <c r="EG875" s="1999"/>
    </row>
    <row r="876" spans="1:137" s="1995" customFormat="1" ht="48" hidden="1" customHeight="1" x14ac:dyDescent="0.25">
      <c r="A876" s="1979">
        <v>2026</v>
      </c>
      <c r="B876" s="891">
        <v>479</v>
      </c>
      <c r="C876" s="891" t="s">
        <v>58</v>
      </c>
      <c r="D876" s="891">
        <v>3000654</v>
      </c>
      <c r="E876" s="891">
        <v>5005023</v>
      </c>
      <c r="F876" s="891" t="s">
        <v>990</v>
      </c>
      <c r="G876" s="1979" t="s">
        <v>991</v>
      </c>
      <c r="H876" s="1979">
        <v>94</v>
      </c>
      <c r="I876" s="892" t="s">
        <v>992</v>
      </c>
      <c r="J876" s="893" t="s">
        <v>10</v>
      </c>
      <c r="K876" s="893" t="s">
        <v>60</v>
      </c>
      <c r="L876" s="891" t="str">
        <f t="shared" si="845"/>
        <v>2.3</v>
      </c>
      <c r="M876" s="1981" t="s">
        <v>62</v>
      </c>
      <c r="N876" s="894"/>
      <c r="O876" s="1979" t="s">
        <v>1567</v>
      </c>
      <c r="P876" s="1979" t="s">
        <v>65</v>
      </c>
      <c r="Q876" s="1983">
        <v>1</v>
      </c>
      <c r="R876" s="2065">
        <v>8000</v>
      </c>
      <c r="S876" s="1979"/>
      <c r="T876" s="1979"/>
      <c r="U876" s="1985">
        <v>15</v>
      </c>
      <c r="V876" s="1979"/>
      <c r="W876" s="2192"/>
      <c r="X876" s="298"/>
      <c r="Y876" s="298"/>
      <c r="Z876" s="299"/>
      <c r="AA876" s="299"/>
      <c r="AB876" s="299"/>
      <c r="AC876" s="299"/>
      <c r="AD876" s="299"/>
      <c r="AE876" s="1984"/>
      <c r="AF876" s="379">
        <f t="shared" si="877"/>
        <v>0</v>
      </c>
      <c r="AG876" s="284">
        <f t="shared" si="878"/>
        <v>0</v>
      </c>
      <c r="AH876" s="284">
        <f t="shared" si="879"/>
        <v>4000</v>
      </c>
      <c r="AI876" s="284">
        <f t="shared" si="880"/>
        <v>0</v>
      </c>
      <c r="AJ876" s="284">
        <f t="shared" si="881"/>
        <v>0</v>
      </c>
      <c r="AK876" s="284">
        <f t="shared" si="882"/>
        <v>0</v>
      </c>
      <c r="AL876" s="284">
        <f t="shared" si="883"/>
        <v>0</v>
      </c>
      <c r="AM876" s="284">
        <f t="shared" si="884"/>
        <v>0</v>
      </c>
      <c r="AN876" s="284">
        <f t="shared" si="885"/>
        <v>0</v>
      </c>
      <c r="AO876" s="284">
        <f t="shared" si="886"/>
        <v>0</v>
      </c>
      <c r="AP876" s="284">
        <f t="shared" si="887"/>
        <v>0</v>
      </c>
      <c r="AQ876" s="377">
        <f t="shared" si="888"/>
        <v>0</v>
      </c>
      <c r="AR876" s="2066">
        <f>+ROUNDUP(SUM(AF876:AQ876),0)</f>
        <v>4000</v>
      </c>
      <c r="AS876" s="1990" t="s">
        <v>994</v>
      </c>
      <c r="AT876" s="897"/>
      <c r="AU876" s="897" t="s">
        <v>3535</v>
      </c>
      <c r="AV876" s="897" t="s">
        <v>3536</v>
      </c>
      <c r="AW876" s="940">
        <v>46058</v>
      </c>
      <c r="AX876" s="897" t="s">
        <v>3537</v>
      </c>
      <c r="AY876" s="940">
        <v>46078</v>
      </c>
      <c r="AZ876" s="897"/>
      <c r="BA876" s="898" t="s">
        <v>3538</v>
      </c>
      <c r="BB876" s="1992" t="s">
        <v>995</v>
      </c>
      <c r="BC876" s="897" t="s">
        <v>3549</v>
      </c>
      <c r="BD876" s="897" t="s">
        <v>3550</v>
      </c>
      <c r="BE876" s="896" t="s">
        <v>3551</v>
      </c>
      <c r="BF876" s="940">
        <v>46079</v>
      </c>
      <c r="BG876" s="897"/>
      <c r="BH876" s="687"/>
      <c r="BI876" s="687"/>
      <c r="BJ876" s="896"/>
      <c r="BK876" s="687"/>
      <c r="BL876" s="373"/>
      <c r="BM876" s="373"/>
      <c r="BN876" s="687">
        <v>3017</v>
      </c>
      <c r="BO876" s="903"/>
      <c r="BP876" s="903" t="s">
        <v>3532</v>
      </c>
      <c r="BQ876" s="2135"/>
      <c r="BR876" s="2135"/>
      <c r="BS876" s="2064" t="s">
        <v>1568</v>
      </c>
      <c r="BT876" s="336" t="s">
        <v>1569</v>
      </c>
      <c r="BU876" s="336" t="s">
        <v>1521</v>
      </c>
      <c r="BV876" s="525">
        <v>43446209</v>
      </c>
      <c r="BW876" s="535">
        <v>10434462091</v>
      </c>
      <c r="BX876" s="906">
        <v>8000</v>
      </c>
      <c r="BY876" s="940">
        <v>46082</v>
      </c>
      <c r="BZ876" s="940">
        <v>46142</v>
      </c>
      <c r="CA876" s="897"/>
      <c r="CB876" s="897"/>
      <c r="CC876" s="897"/>
      <c r="CD876" s="897"/>
      <c r="CE876" s="897"/>
      <c r="CF876" s="897"/>
      <c r="CG876" s="897"/>
      <c r="CH876" s="897"/>
      <c r="CI876" s="897"/>
      <c r="CJ876" s="897"/>
      <c r="CK876" s="897"/>
      <c r="CL876" s="897"/>
      <c r="CM876" s="897"/>
      <c r="CN876" s="897"/>
      <c r="CO876" s="897"/>
      <c r="CP876" s="897"/>
      <c r="CQ876" s="897"/>
      <c r="CR876" s="897"/>
      <c r="CS876" s="897"/>
      <c r="CT876" s="897">
        <v>15</v>
      </c>
      <c r="CU876" s="909">
        <f>AH876</f>
        <v>4000</v>
      </c>
      <c r="CV876" s="897">
        <v>15</v>
      </c>
      <c r="CW876" s="633">
        <f>(R876/30*CV876)*Q876</f>
        <v>4000.0000000000005</v>
      </c>
      <c r="CX876" s="897">
        <v>15</v>
      </c>
      <c r="CY876" s="633">
        <f>(R876/30*CX876)*Q876</f>
        <v>4000.0000000000005</v>
      </c>
      <c r="CZ876" s="633">
        <f>CU876-CW876</f>
        <v>0</v>
      </c>
      <c r="DA876" s="897"/>
      <c r="DB876" s="897"/>
      <c r="DC876" s="897">
        <f t="shared" si="889"/>
        <v>0</v>
      </c>
      <c r="DD876" s="909">
        <f t="shared" si="874"/>
        <v>0</v>
      </c>
      <c r="DE876" s="897"/>
      <c r="DF876" s="633">
        <f t="shared" si="875"/>
        <v>0</v>
      </c>
      <c r="DG876" s="897"/>
      <c r="DH876" s="633">
        <f t="shared" si="876"/>
        <v>0</v>
      </c>
      <c r="DI876" s="897"/>
      <c r="DJ876" s="898"/>
      <c r="DK876" s="898"/>
      <c r="DL876" s="898"/>
      <c r="DM876" s="898"/>
      <c r="DN876" s="898"/>
      <c r="DO876" s="898"/>
      <c r="DP876" s="898"/>
      <c r="DQ876" s="898"/>
      <c r="DR876" s="898"/>
      <c r="DS876" s="898"/>
      <c r="DU876" s="1996">
        <f t="shared" si="844"/>
        <v>4000</v>
      </c>
      <c r="DV876" s="1997">
        <f t="shared" si="868"/>
        <v>4000.0000000000005</v>
      </c>
      <c r="DW876" s="1997">
        <f t="shared" si="873"/>
        <v>4000.0000000000005</v>
      </c>
      <c r="DX876" s="1997">
        <f t="shared" si="846"/>
        <v>0</v>
      </c>
      <c r="DY876" s="1997">
        <f t="shared" si="847"/>
        <v>0</v>
      </c>
      <c r="EG876" s="1997"/>
    </row>
    <row r="877" spans="1:137" s="1956" customFormat="1" ht="48" hidden="1" customHeight="1" x14ac:dyDescent="0.25">
      <c r="A877" s="1980">
        <v>2026</v>
      </c>
      <c r="B877" s="947">
        <v>479</v>
      </c>
      <c r="C877" s="947" t="s">
        <v>58</v>
      </c>
      <c r="D877" s="947">
        <v>3000654</v>
      </c>
      <c r="E877" s="947">
        <v>5005023</v>
      </c>
      <c r="F877" s="947" t="s">
        <v>1003</v>
      </c>
      <c r="G877" s="1980" t="s">
        <v>991</v>
      </c>
      <c r="H877" s="1980">
        <v>94</v>
      </c>
      <c r="I877" s="948" t="s">
        <v>992</v>
      </c>
      <c r="J877" s="949" t="s">
        <v>10</v>
      </c>
      <c r="K877" s="949" t="s">
        <v>60</v>
      </c>
      <c r="L877" s="947" t="str">
        <f t="shared" si="845"/>
        <v>2.3</v>
      </c>
      <c r="M877" s="1982" t="s">
        <v>62</v>
      </c>
      <c r="N877" s="950"/>
      <c r="O877" s="1980" t="s">
        <v>1567</v>
      </c>
      <c r="P877" s="1980" t="s">
        <v>65</v>
      </c>
      <c r="Q877" s="1987">
        <v>1</v>
      </c>
      <c r="R877" s="1988">
        <v>8000</v>
      </c>
      <c r="S877" s="1980"/>
      <c r="T877" s="1980"/>
      <c r="U877" s="1980"/>
      <c r="V877" s="1980">
        <v>0</v>
      </c>
      <c r="W877" s="1989"/>
      <c r="X877" s="361"/>
      <c r="Y877" s="361"/>
      <c r="Z877" s="362"/>
      <c r="AA877" s="362"/>
      <c r="AB877" s="362"/>
      <c r="AC877" s="362"/>
      <c r="AD877" s="362"/>
      <c r="AE877" s="1988">
        <f>ROUNDUP(IFERROR(IF(OR(P877="LOCADOR",P877="VIATICOS",P877="CAJA CHICA"),IF(P877="LOCADOR",Q877*(R877/30)*SUM(S877:AD877),Q877*R877*SUM(S877:AD877)),R877*SUM(S877:AD877)),""),0)</f>
        <v>0</v>
      </c>
      <c r="AF877" s="284">
        <f t="shared" si="877"/>
        <v>0</v>
      </c>
      <c r="AG877" s="284">
        <f t="shared" si="878"/>
        <v>0</v>
      </c>
      <c r="AH877" s="284">
        <f t="shared" si="879"/>
        <v>0</v>
      </c>
      <c r="AI877" s="284">
        <f t="shared" si="880"/>
        <v>0</v>
      </c>
      <c r="AJ877" s="284">
        <f t="shared" si="881"/>
        <v>0</v>
      </c>
      <c r="AK877" s="284">
        <f t="shared" si="882"/>
        <v>0</v>
      </c>
      <c r="AL877" s="284">
        <f t="shared" si="883"/>
        <v>0</v>
      </c>
      <c r="AM877" s="284">
        <f t="shared" si="884"/>
        <v>0</v>
      </c>
      <c r="AN877" s="284">
        <f t="shared" si="885"/>
        <v>0</v>
      </c>
      <c r="AO877" s="284">
        <f t="shared" si="886"/>
        <v>0</v>
      </c>
      <c r="AP877" s="284">
        <f t="shared" si="887"/>
        <v>0</v>
      </c>
      <c r="AQ877" s="284">
        <f t="shared" si="888"/>
        <v>0</v>
      </c>
      <c r="AR877" s="1991">
        <f>+ROUNDUP(SUM(AF877:AQ877),0)</f>
        <v>0</v>
      </c>
      <c r="AS877" s="1953" t="s">
        <v>994</v>
      </c>
      <c r="AT877" s="953"/>
      <c r="AU877" s="953" t="s">
        <v>3535</v>
      </c>
      <c r="AV877" s="953" t="s">
        <v>3536</v>
      </c>
      <c r="AW877" s="958">
        <v>46058</v>
      </c>
      <c r="AX877" s="953" t="s">
        <v>3537</v>
      </c>
      <c r="AY877" s="958">
        <v>46078</v>
      </c>
      <c r="AZ877" s="953"/>
      <c r="BA877" s="953" t="s">
        <v>3538</v>
      </c>
      <c r="BB877" s="1993" t="s">
        <v>1018</v>
      </c>
      <c r="BC877" s="953"/>
      <c r="BD877" s="953"/>
      <c r="BE877" s="953"/>
      <c r="BF877" s="953"/>
      <c r="BG877" s="953"/>
      <c r="BH877" s="1022"/>
      <c r="BI877" s="1022"/>
      <c r="BJ877" s="952"/>
      <c r="BK877" s="1022"/>
      <c r="BL877" s="955"/>
      <c r="BM877" s="955"/>
      <c r="BN877" s="1022"/>
      <c r="BO877" s="956"/>
      <c r="BP877" s="956"/>
      <c r="BQ877" s="2215"/>
      <c r="BR877" s="2215"/>
      <c r="BT877" s="953"/>
      <c r="BU877" s="953"/>
      <c r="BV877" s="956"/>
      <c r="BW877" s="956"/>
      <c r="BX877" s="1014"/>
      <c r="BY877" s="958">
        <v>46082</v>
      </c>
      <c r="BZ877" s="958">
        <v>46142</v>
      </c>
      <c r="CA877" s="953"/>
      <c r="CB877" s="953"/>
      <c r="CC877" s="953"/>
      <c r="CD877" s="953"/>
      <c r="CE877" s="953"/>
      <c r="CF877" s="953"/>
      <c r="CG877" s="953"/>
      <c r="CH877" s="953"/>
      <c r="CI877" s="953"/>
      <c r="CJ877" s="953"/>
      <c r="CK877" s="953"/>
      <c r="CL877" s="953"/>
      <c r="CM877" s="953"/>
      <c r="CN877" s="953"/>
      <c r="CO877" s="953"/>
      <c r="CP877" s="953"/>
      <c r="CQ877" s="953"/>
      <c r="CR877" s="953"/>
      <c r="CS877" s="953"/>
      <c r="CT877" s="953"/>
      <c r="CU877" s="964">
        <f>AH877</f>
        <v>0</v>
      </c>
      <c r="CV877" s="953"/>
      <c r="CW877" s="965">
        <f>(R877/30*CV877)*Q877</f>
        <v>0</v>
      </c>
      <c r="CX877" s="953"/>
      <c r="CY877" s="965">
        <f>(R877/30*CX877)*Q877</f>
        <v>0</v>
      </c>
      <c r="CZ877" s="953"/>
      <c r="DA877" s="953"/>
      <c r="DB877" s="953"/>
      <c r="DC877" s="953">
        <f t="shared" si="889"/>
        <v>0</v>
      </c>
      <c r="DD877" s="961">
        <f t="shared" si="874"/>
        <v>0</v>
      </c>
      <c r="DE877" s="953"/>
      <c r="DF877" s="962">
        <f t="shared" si="875"/>
        <v>0</v>
      </c>
      <c r="DG877" s="953"/>
      <c r="DH877" s="962">
        <f t="shared" si="876"/>
        <v>0</v>
      </c>
      <c r="DI877" s="953"/>
      <c r="DJ877" s="963"/>
      <c r="DK877" s="963"/>
      <c r="DL877" s="963"/>
      <c r="DM877" s="963"/>
      <c r="DN877" s="963"/>
      <c r="DO877" s="963"/>
      <c r="DP877" s="963"/>
      <c r="DQ877" s="963"/>
      <c r="DR877" s="963"/>
      <c r="DS877" s="963"/>
      <c r="DU877" s="1998">
        <f t="shared" si="844"/>
        <v>0</v>
      </c>
      <c r="DV877" s="1999">
        <f t="shared" si="868"/>
        <v>0</v>
      </c>
      <c r="DW877" s="1999">
        <f t="shared" si="873"/>
        <v>0</v>
      </c>
      <c r="DX877" s="1999">
        <f t="shared" si="846"/>
        <v>0</v>
      </c>
      <c r="DY877" s="1999">
        <f t="shared" si="847"/>
        <v>0</v>
      </c>
      <c r="EG877" s="1999"/>
    </row>
    <row r="878" spans="1:137" s="897" customFormat="1" ht="48" hidden="1" customHeight="1" x14ac:dyDescent="0.25">
      <c r="A878" s="891">
        <v>2026</v>
      </c>
      <c r="B878" s="891">
        <v>479</v>
      </c>
      <c r="C878" s="891" t="s">
        <v>58</v>
      </c>
      <c r="D878" s="891">
        <v>3000654</v>
      </c>
      <c r="E878" s="891">
        <v>5005023</v>
      </c>
      <c r="F878" s="891" t="s">
        <v>1003</v>
      </c>
      <c r="G878" s="891" t="s">
        <v>3543</v>
      </c>
      <c r="H878" s="891">
        <v>97</v>
      </c>
      <c r="I878" s="892" t="s">
        <v>992</v>
      </c>
      <c r="J878" s="893" t="s">
        <v>10</v>
      </c>
      <c r="K878" s="893" t="s">
        <v>60</v>
      </c>
      <c r="L878" s="891" t="str">
        <f t="shared" si="845"/>
        <v>2.3</v>
      </c>
      <c r="M878" s="894" t="s">
        <v>62</v>
      </c>
      <c r="N878" s="894"/>
      <c r="O878" s="891" t="s">
        <v>1570</v>
      </c>
      <c r="P878" s="891" t="s">
        <v>65</v>
      </c>
      <c r="Q878" s="895">
        <v>1</v>
      </c>
      <c r="R878" s="513">
        <v>13000</v>
      </c>
      <c r="S878" s="891"/>
      <c r="T878" s="891"/>
      <c r="U878" s="284">
        <v>30</v>
      </c>
      <c r="V878" s="284">
        <v>30</v>
      </c>
      <c r="W878" s="298"/>
      <c r="X878" s="298"/>
      <c r="Y878" s="298"/>
      <c r="Z878" s="299"/>
      <c r="AA878" s="299"/>
      <c r="AB878" s="299"/>
      <c r="AC878" s="299"/>
      <c r="AD878" s="299"/>
      <c r="AE878" s="297"/>
      <c r="AF878" s="379">
        <f t="shared" si="877"/>
        <v>0</v>
      </c>
      <c r="AG878" s="284">
        <f t="shared" si="878"/>
        <v>0</v>
      </c>
      <c r="AH878" s="284">
        <f t="shared" si="879"/>
        <v>13000</v>
      </c>
      <c r="AI878" s="284">
        <f t="shared" si="880"/>
        <v>13000</v>
      </c>
      <c r="AJ878" s="284">
        <f t="shared" si="881"/>
        <v>0</v>
      </c>
      <c r="AK878" s="284">
        <f t="shared" si="882"/>
        <v>0</v>
      </c>
      <c r="AL878" s="284">
        <f t="shared" si="883"/>
        <v>0</v>
      </c>
      <c r="AM878" s="284">
        <f t="shared" si="884"/>
        <v>0</v>
      </c>
      <c r="AN878" s="284">
        <f t="shared" si="885"/>
        <v>0</v>
      </c>
      <c r="AO878" s="284">
        <f t="shared" si="886"/>
        <v>0</v>
      </c>
      <c r="AP878" s="284">
        <f t="shared" si="887"/>
        <v>0</v>
      </c>
      <c r="AQ878" s="377">
        <f t="shared" si="888"/>
        <v>0</v>
      </c>
      <c r="AR878" s="377">
        <f>+ROUNDUP(SUM(AF878:AQ878),0)</f>
        <v>26000</v>
      </c>
      <c r="AS878" s="896" t="s">
        <v>994</v>
      </c>
      <c r="AU878" s="897" t="s">
        <v>3535</v>
      </c>
      <c r="AV878" s="897" t="s">
        <v>3536</v>
      </c>
      <c r="AW878" s="940">
        <v>46058</v>
      </c>
      <c r="AX878" s="897" t="s">
        <v>3537</v>
      </c>
      <c r="AY878" s="940">
        <v>46078</v>
      </c>
      <c r="BA878" s="898" t="s">
        <v>3538</v>
      </c>
      <c r="BB878" s="899" t="s">
        <v>995</v>
      </c>
      <c r="BC878" s="897" t="s">
        <v>3549</v>
      </c>
      <c r="BD878" s="897" t="s">
        <v>3550</v>
      </c>
      <c r="BE878" s="896" t="s">
        <v>3551</v>
      </c>
      <c r="BF878" s="940">
        <v>46079</v>
      </c>
      <c r="BH878" s="687"/>
      <c r="BI878" s="687"/>
      <c r="BJ878" s="896"/>
      <c r="BK878" s="687"/>
      <c r="BL878" s="373"/>
      <c r="BM878" s="373"/>
      <c r="BN878" s="687">
        <v>2150</v>
      </c>
      <c r="BO878" s="903"/>
      <c r="BP878" s="903" t="s">
        <v>3532</v>
      </c>
      <c r="BQ878" s="903"/>
      <c r="BR878" s="903"/>
      <c r="BS878" s="336" t="s">
        <v>1571</v>
      </c>
      <c r="BT878" s="336" t="s">
        <v>1572</v>
      </c>
      <c r="BU878" s="336" t="s">
        <v>1573</v>
      </c>
      <c r="BV878" s="525">
        <v>46821663</v>
      </c>
      <c r="BW878" s="535">
        <v>10468216634</v>
      </c>
      <c r="BX878" s="906">
        <v>12000</v>
      </c>
      <c r="BY878" s="940">
        <v>46082</v>
      </c>
      <c r="BZ878" s="940">
        <v>46142</v>
      </c>
      <c r="CT878" s="897">
        <v>30</v>
      </c>
      <c r="CU878" s="909">
        <v>13000</v>
      </c>
      <c r="CV878" s="897">
        <v>30</v>
      </c>
      <c r="CW878" s="633">
        <v>12000</v>
      </c>
      <c r="CX878" s="897">
        <v>30</v>
      </c>
      <c r="CY878" s="633">
        <v>12000</v>
      </c>
      <c r="CZ878" s="633">
        <f>CU878-CW878</f>
        <v>1000</v>
      </c>
      <c r="DA878" s="633">
        <f>CU878-CY878</f>
        <v>1000</v>
      </c>
      <c r="DC878" s="897">
        <f t="shared" si="889"/>
        <v>30</v>
      </c>
      <c r="DD878" s="909">
        <f t="shared" si="874"/>
        <v>13000</v>
      </c>
      <c r="DE878" s="897">
        <v>30</v>
      </c>
      <c r="DF878" s="633">
        <v>12000</v>
      </c>
      <c r="DG878" s="897">
        <v>30</v>
      </c>
      <c r="DH878" s="633">
        <v>12000</v>
      </c>
      <c r="DJ878" s="898"/>
      <c r="DK878" s="898"/>
      <c r="DL878" s="898"/>
      <c r="DM878" s="898"/>
      <c r="DN878" s="898"/>
      <c r="DO878" s="898"/>
      <c r="DP878" s="898"/>
      <c r="DQ878" s="898"/>
      <c r="DR878" s="898"/>
      <c r="DS878" s="898"/>
      <c r="DU878" s="909">
        <f t="shared" si="844"/>
        <v>26000</v>
      </c>
      <c r="DV878" s="633">
        <f t="shared" si="868"/>
        <v>24000</v>
      </c>
      <c r="DW878" s="633">
        <f t="shared" si="873"/>
        <v>24000</v>
      </c>
      <c r="DX878" s="633">
        <f t="shared" si="846"/>
        <v>2000</v>
      </c>
      <c r="DY878" s="633">
        <f t="shared" si="847"/>
        <v>2000</v>
      </c>
      <c r="EG878" s="633"/>
    </row>
    <row r="879" spans="1:137" s="953" customFormat="1" ht="48" hidden="1" customHeight="1" x14ac:dyDescent="0.25">
      <c r="A879" s="947">
        <v>2026</v>
      </c>
      <c r="B879" s="947">
        <v>479</v>
      </c>
      <c r="C879" s="947" t="s">
        <v>58</v>
      </c>
      <c r="D879" s="947">
        <v>3000654</v>
      </c>
      <c r="E879" s="947">
        <v>5005023</v>
      </c>
      <c r="F879" s="947" t="s">
        <v>1003</v>
      </c>
      <c r="G879" s="947" t="s">
        <v>3543</v>
      </c>
      <c r="H879" s="947">
        <v>97</v>
      </c>
      <c r="I879" s="948" t="s">
        <v>992</v>
      </c>
      <c r="J879" s="949" t="s">
        <v>10</v>
      </c>
      <c r="K879" s="949" t="s">
        <v>60</v>
      </c>
      <c r="L879" s="947" t="str">
        <f t="shared" si="845"/>
        <v>2.3</v>
      </c>
      <c r="M879" s="950" t="s">
        <v>62</v>
      </c>
      <c r="N879" s="950"/>
      <c r="O879" s="947" t="s">
        <v>1574</v>
      </c>
      <c r="P879" s="947" t="s">
        <v>65</v>
      </c>
      <c r="Q879" s="951">
        <v>1</v>
      </c>
      <c r="R879" s="360">
        <v>9000</v>
      </c>
      <c r="S879" s="947"/>
      <c r="T879" s="947"/>
      <c r="U879" s="363">
        <v>30</v>
      </c>
      <c r="V879" s="363">
        <v>30</v>
      </c>
      <c r="W879" s="361"/>
      <c r="X879" s="361"/>
      <c r="Y879" s="361"/>
      <c r="Z879" s="362"/>
      <c r="AA879" s="362"/>
      <c r="AB879" s="362"/>
      <c r="AC879" s="362"/>
      <c r="AD879" s="362"/>
      <c r="AE879" s="360"/>
      <c r="AF879" s="333">
        <f t="shared" si="877"/>
        <v>0</v>
      </c>
      <c r="AG879" s="333">
        <f t="shared" si="878"/>
        <v>0</v>
      </c>
      <c r="AH879" s="333">
        <f t="shared" si="879"/>
        <v>9000</v>
      </c>
      <c r="AI879" s="333">
        <f t="shared" si="880"/>
        <v>9000</v>
      </c>
      <c r="AJ879" s="333">
        <f t="shared" si="881"/>
        <v>0</v>
      </c>
      <c r="AK879" s="333">
        <f t="shared" si="882"/>
        <v>0</v>
      </c>
      <c r="AL879" s="333">
        <f t="shared" si="883"/>
        <v>0</v>
      </c>
      <c r="AM879" s="333">
        <f t="shared" si="884"/>
        <v>0</v>
      </c>
      <c r="AN879" s="333">
        <f t="shared" si="885"/>
        <v>0</v>
      </c>
      <c r="AO879" s="333">
        <f t="shared" si="886"/>
        <v>0</v>
      </c>
      <c r="AP879" s="333">
        <f t="shared" si="887"/>
        <v>0</v>
      </c>
      <c r="AQ879" s="333">
        <f t="shared" si="888"/>
        <v>0</v>
      </c>
      <c r="AR879" s="363"/>
      <c r="AS879" s="952" t="s">
        <v>994</v>
      </c>
      <c r="AU879" s="953" t="s">
        <v>3535</v>
      </c>
      <c r="AV879" s="953" t="s">
        <v>3536</v>
      </c>
      <c r="AW879" s="958">
        <v>46058</v>
      </c>
      <c r="AX879" s="953" t="s">
        <v>3537</v>
      </c>
      <c r="AY879" s="958">
        <v>46078</v>
      </c>
      <c r="BA879" s="953" t="s">
        <v>3538</v>
      </c>
      <c r="BB879" s="614" t="s">
        <v>1021</v>
      </c>
      <c r="BH879" s="1022"/>
      <c r="BI879" s="1022"/>
      <c r="BJ879" s="952"/>
      <c r="BK879" s="1022"/>
      <c r="BL879" s="955"/>
      <c r="BM879" s="955"/>
      <c r="BN879" s="1022"/>
      <c r="BO879" s="956"/>
      <c r="BP879" s="956"/>
      <c r="BQ879" s="956"/>
      <c r="BR879" s="956"/>
      <c r="BV879" s="956"/>
      <c r="BW879" s="956"/>
      <c r="BX879" s="1014"/>
      <c r="BY879" s="1008">
        <v>46082</v>
      </c>
      <c r="BZ879" s="1008">
        <v>46142</v>
      </c>
      <c r="CU879" s="995"/>
      <c r="CW879" s="995"/>
      <c r="CY879" s="995"/>
      <c r="DC879" s="953">
        <f t="shared" si="889"/>
        <v>30</v>
      </c>
      <c r="DD879" s="961">
        <f t="shared" si="874"/>
        <v>9000</v>
      </c>
      <c r="DF879" s="962">
        <f t="shared" ref="DF879:DF910" si="890">(R879/30*DE879)*Q879</f>
        <v>0</v>
      </c>
      <c r="DH879" s="962">
        <f t="shared" ref="DH879:DH910" si="891">(R879/30*DG879)*Q879</f>
        <v>0</v>
      </c>
      <c r="DJ879" s="963"/>
      <c r="DK879" s="963"/>
      <c r="DL879" s="963"/>
      <c r="DM879" s="963"/>
      <c r="DN879" s="963"/>
      <c r="DO879" s="963"/>
      <c r="DP879" s="963"/>
      <c r="DQ879" s="963"/>
      <c r="DR879" s="963"/>
      <c r="DS879" s="963"/>
      <c r="DU879" s="922">
        <f t="shared" si="844"/>
        <v>0</v>
      </c>
      <c r="DV879" s="923">
        <f t="shared" si="868"/>
        <v>0</v>
      </c>
      <c r="DW879" s="923">
        <f t="shared" si="873"/>
        <v>0</v>
      </c>
      <c r="DX879" s="923">
        <f t="shared" si="846"/>
        <v>0</v>
      </c>
      <c r="DY879" s="923">
        <f t="shared" si="847"/>
        <v>0</v>
      </c>
      <c r="EG879" s="923"/>
    </row>
    <row r="880" spans="1:137" s="897" customFormat="1" ht="48" hidden="1" customHeight="1" x14ac:dyDescent="0.25">
      <c r="A880" s="891">
        <v>2026</v>
      </c>
      <c r="B880" s="891">
        <v>479</v>
      </c>
      <c r="C880" s="891" t="s">
        <v>58</v>
      </c>
      <c r="D880" s="891">
        <v>3000654</v>
      </c>
      <c r="E880" s="891">
        <v>5005023</v>
      </c>
      <c r="F880" s="891" t="s">
        <v>1003</v>
      </c>
      <c r="G880" s="891" t="s">
        <v>3543</v>
      </c>
      <c r="H880" s="891">
        <v>97</v>
      </c>
      <c r="I880" s="892" t="s">
        <v>992</v>
      </c>
      <c r="J880" s="893" t="s">
        <v>10</v>
      </c>
      <c r="K880" s="893" t="s">
        <v>60</v>
      </c>
      <c r="L880" s="891" t="str">
        <f t="shared" si="845"/>
        <v>2.3</v>
      </c>
      <c r="M880" s="894" t="s">
        <v>62</v>
      </c>
      <c r="N880" s="894"/>
      <c r="O880" s="891" t="s">
        <v>1575</v>
      </c>
      <c r="P880" s="891" t="s">
        <v>65</v>
      </c>
      <c r="Q880" s="895">
        <v>1</v>
      </c>
      <c r="R880" s="297">
        <v>10000</v>
      </c>
      <c r="S880" s="891"/>
      <c r="T880" s="891"/>
      <c r="U880" s="284">
        <v>30</v>
      </c>
      <c r="V880" s="284">
        <v>30</v>
      </c>
      <c r="W880" s="298"/>
      <c r="X880" s="298"/>
      <c r="Y880" s="298"/>
      <c r="Z880" s="299"/>
      <c r="AA880" s="299"/>
      <c r="AB880" s="299"/>
      <c r="AC880" s="299"/>
      <c r="AD880" s="299"/>
      <c r="AE880" s="297"/>
      <c r="AF880" s="284">
        <f t="shared" si="877"/>
        <v>0</v>
      </c>
      <c r="AG880" s="284">
        <f t="shared" si="878"/>
        <v>0</v>
      </c>
      <c r="AH880" s="284">
        <f t="shared" si="879"/>
        <v>10000</v>
      </c>
      <c r="AI880" s="284">
        <f t="shared" si="880"/>
        <v>10000</v>
      </c>
      <c r="AJ880" s="284">
        <f t="shared" si="881"/>
        <v>0</v>
      </c>
      <c r="AK880" s="284">
        <f t="shared" si="882"/>
        <v>0</v>
      </c>
      <c r="AL880" s="284">
        <f t="shared" si="883"/>
        <v>0</v>
      </c>
      <c r="AM880" s="284">
        <f t="shared" si="884"/>
        <v>0</v>
      </c>
      <c r="AN880" s="284">
        <f t="shared" si="885"/>
        <v>0</v>
      </c>
      <c r="AO880" s="284">
        <f t="shared" si="886"/>
        <v>0</v>
      </c>
      <c r="AP880" s="284">
        <f t="shared" si="887"/>
        <v>0</v>
      </c>
      <c r="AQ880" s="284">
        <f t="shared" si="888"/>
        <v>0</v>
      </c>
      <c r="AR880" s="284">
        <f t="shared" ref="AR880:AR911" si="892">+ROUNDUP(SUM(AF880:AQ880),0)</f>
        <v>20000</v>
      </c>
      <c r="AS880" s="896" t="s">
        <v>994</v>
      </c>
      <c r="AU880" s="897" t="s">
        <v>3535</v>
      </c>
      <c r="AV880" s="897" t="s">
        <v>3536</v>
      </c>
      <c r="AW880" s="940">
        <v>46058</v>
      </c>
      <c r="AX880" s="897" t="s">
        <v>3537</v>
      </c>
      <c r="AY880" s="940">
        <v>46078</v>
      </c>
      <c r="BA880" s="898" t="s">
        <v>3538</v>
      </c>
      <c r="BB880" s="899" t="s">
        <v>995</v>
      </c>
      <c r="BC880" s="897" t="s">
        <v>3549</v>
      </c>
      <c r="BD880" s="897" t="s">
        <v>3550</v>
      </c>
      <c r="BE880" s="896" t="s">
        <v>3551</v>
      </c>
      <c r="BF880" s="940">
        <v>46079</v>
      </c>
      <c r="BH880" s="687"/>
      <c r="BI880" s="687"/>
      <c r="BJ880" s="896"/>
      <c r="BK880" s="687"/>
      <c r="BL880" s="1028"/>
      <c r="BM880" s="1028"/>
      <c r="BN880" s="687">
        <v>1907</v>
      </c>
      <c r="BO880" s="1085"/>
      <c r="BP880" s="834" t="s">
        <v>3552</v>
      </c>
      <c r="BQ880" s="903" t="s">
        <v>3544</v>
      </c>
      <c r="BR880" s="1029"/>
      <c r="BS880" s="480" t="s">
        <v>1062</v>
      </c>
      <c r="BT880" s="336" t="s">
        <v>1576</v>
      </c>
      <c r="BU880" s="336" t="s">
        <v>1577</v>
      </c>
      <c r="BV880" s="341">
        <v>41876597</v>
      </c>
      <c r="BW880" s="336">
        <v>10418765971</v>
      </c>
      <c r="BX880" s="906">
        <v>10000</v>
      </c>
      <c r="BY880" s="907">
        <v>46082</v>
      </c>
      <c r="BZ880" s="907">
        <v>46142</v>
      </c>
      <c r="CT880" s="897">
        <v>30</v>
      </c>
      <c r="CU880" s="909">
        <f t="shared" ref="CU880:CU893" si="893">AH880</f>
        <v>10000</v>
      </c>
      <c r="CV880" s="897">
        <v>30</v>
      </c>
      <c r="CW880" s="633">
        <f t="shared" ref="CW880:CW893" si="894">(R880/30*CV880)*Q880</f>
        <v>10000</v>
      </c>
      <c r="CX880" s="897">
        <v>30</v>
      </c>
      <c r="CY880" s="633">
        <f t="shared" ref="CY880:CY893" si="895">(R880/30*CX880)*Q880</f>
        <v>10000</v>
      </c>
      <c r="CZ880" s="633">
        <f t="shared" ref="CZ880:CZ887" si="896">CU880-CW880</f>
        <v>0</v>
      </c>
      <c r="DA880" s="633">
        <f>CU880-CY880</f>
        <v>0</v>
      </c>
      <c r="DC880" s="897">
        <f t="shared" si="889"/>
        <v>30</v>
      </c>
      <c r="DD880" s="909">
        <f t="shared" si="874"/>
        <v>10000</v>
      </c>
      <c r="DE880" s="897">
        <v>30</v>
      </c>
      <c r="DF880" s="633">
        <f t="shared" si="890"/>
        <v>10000</v>
      </c>
      <c r="DG880" s="897">
        <v>30</v>
      </c>
      <c r="DH880" s="633">
        <f t="shared" si="891"/>
        <v>10000</v>
      </c>
      <c r="DJ880" s="898"/>
      <c r="DK880" s="898"/>
      <c r="DL880" s="898"/>
      <c r="DM880" s="898"/>
      <c r="DN880" s="898"/>
      <c r="DO880" s="898"/>
      <c r="DP880" s="898"/>
      <c r="DQ880" s="898"/>
      <c r="DR880" s="898"/>
      <c r="DS880" s="898"/>
      <c r="DU880" s="620">
        <f t="shared" si="844"/>
        <v>20000</v>
      </c>
      <c r="DV880" s="621">
        <f t="shared" si="868"/>
        <v>20000</v>
      </c>
      <c r="DW880" s="621">
        <f t="shared" si="873"/>
        <v>20000</v>
      </c>
      <c r="DX880" s="621">
        <f t="shared" si="846"/>
        <v>0</v>
      </c>
      <c r="DY880" s="621">
        <f t="shared" si="847"/>
        <v>0</v>
      </c>
      <c r="EG880" s="621"/>
    </row>
    <row r="881" spans="1:137" s="897" customFormat="1" ht="48" hidden="1" customHeight="1" x14ac:dyDescent="0.25">
      <c r="A881" s="891">
        <v>2026</v>
      </c>
      <c r="B881" s="891">
        <v>479</v>
      </c>
      <c r="C881" s="891" t="s">
        <v>58</v>
      </c>
      <c r="D881" s="891">
        <v>3000654</v>
      </c>
      <c r="E881" s="891">
        <v>5005023</v>
      </c>
      <c r="F881" s="891" t="s">
        <v>1003</v>
      </c>
      <c r="G881" s="891" t="s">
        <v>3543</v>
      </c>
      <c r="H881" s="891">
        <v>97</v>
      </c>
      <c r="I881" s="892" t="s">
        <v>992</v>
      </c>
      <c r="J881" s="893" t="s">
        <v>10</v>
      </c>
      <c r="K881" s="893" t="s">
        <v>60</v>
      </c>
      <c r="L881" s="891" t="str">
        <f t="shared" si="845"/>
        <v>2.3</v>
      </c>
      <c r="M881" s="894" t="s">
        <v>62</v>
      </c>
      <c r="N881" s="894"/>
      <c r="O881" s="891" t="s">
        <v>1578</v>
      </c>
      <c r="P881" s="891" t="s">
        <v>65</v>
      </c>
      <c r="Q881" s="895">
        <v>1</v>
      </c>
      <c r="R881" s="297">
        <v>4500</v>
      </c>
      <c r="S881" s="891"/>
      <c r="T881" s="891"/>
      <c r="U881" s="284">
        <v>30</v>
      </c>
      <c r="V881" s="284">
        <v>30</v>
      </c>
      <c r="W881" s="298"/>
      <c r="X881" s="298"/>
      <c r="Y881" s="298"/>
      <c r="Z881" s="299"/>
      <c r="AA881" s="299"/>
      <c r="AB881" s="299"/>
      <c r="AC881" s="299"/>
      <c r="AD881" s="299"/>
      <c r="AE881" s="297"/>
      <c r="AF881" s="284">
        <f t="shared" si="877"/>
        <v>0</v>
      </c>
      <c r="AG881" s="284">
        <f t="shared" si="878"/>
        <v>0</v>
      </c>
      <c r="AH881" s="284">
        <f t="shared" si="879"/>
        <v>4500</v>
      </c>
      <c r="AI881" s="284">
        <f t="shared" si="880"/>
        <v>4500</v>
      </c>
      <c r="AJ881" s="284">
        <f t="shared" si="881"/>
        <v>0</v>
      </c>
      <c r="AK881" s="284">
        <f t="shared" si="882"/>
        <v>0</v>
      </c>
      <c r="AL881" s="284">
        <f t="shared" si="883"/>
        <v>0</v>
      </c>
      <c r="AM881" s="284">
        <f t="shared" si="884"/>
        <v>0</v>
      </c>
      <c r="AN881" s="284">
        <f t="shared" si="885"/>
        <v>0</v>
      </c>
      <c r="AO881" s="284">
        <f t="shared" si="886"/>
        <v>0</v>
      </c>
      <c r="AP881" s="284">
        <f t="shared" si="887"/>
        <v>0</v>
      </c>
      <c r="AQ881" s="284">
        <f t="shared" si="888"/>
        <v>0</v>
      </c>
      <c r="AR881" s="284">
        <f t="shared" si="892"/>
        <v>9000</v>
      </c>
      <c r="AS881" s="896" t="s">
        <v>994</v>
      </c>
      <c r="AU881" s="897" t="s">
        <v>3535</v>
      </c>
      <c r="AV881" s="897" t="s">
        <v>3536</v>
      </c>
      <c r="AW881" s="940">
        <v>46058</v>
      </c>
      <c r="AX881" s="897" t="s">
        <v>3537</v>
      </c>
      <c r="AY881" s="940">
        <v>46078</v>
      </c>
      <c r="BA881" s="898" t="s">
        <v>3538</v>
      </c>
      <c r="BB881" s="899" t="s">
        <v>995</v>
      </c>
      <c r="BC881" s="897" t="s">
        <v>3549</v>
      </c>
      <c r="BD881" s="897" t="s">
        <v>3550</v>
      </c>
      <c r="BE881" s="896" t="s">
        <v>3551</v>
      </c>
      <c r="BF881" s="940">
        <v>46079</v>
      </c>
      <c r="BH881" s="687"/>
      <c r="BI881" s="687"/>
      <c r="BJ881" s="896"/>
      <c r="BK881" s="687"/>
      <c r="BL881" s="1028"/>
      <c r="BM881" s="1028"/>
      <c r="BN881" s="687">
        <v>1893</v>
      </c>
      <c r="BO881" s="1085"/>
      <c r="BP881" s="834" t="s">
        <v>3552</v>
      </c>
      <c r="BQ881" s="903" t="s">
        <v>3544</v>
      </c>
      <c r="BR881" s="1029"/>
      <c r="BS881" s="480" t="s">
        <v>1028</v>
      </c>
      <c r="BT881" s="336" t="s">
        <v>1579</v>
      </c>
      <c r="BU881" s="336" t="s">
        <v>1580</v>
      </c>
      <c r="BV881" s="341">
        <v>44157377</v>
      </c>
      <c r="BW881" s="336">
        <v>10441573770</v>
      </c>
      <c r="BX881" s="906">
        <v>4500</v>
      </c>
      <c r="BY881" s="907">
        <v>46082</v>
      </c>
      <c r="BZ881" s="907">
        <v>46142</v>
      </c>
      <c r="CT881" s="897">
        <v>30</v>
      </c>
      <c r="CU881" s="909">
        <f t="shared" si="893"/>
        <v>4500</v>
      </c>
      <c r="CV881" s="897">
        <v>30</v>
      </c>
      <c r="CW881" s="633">
        <f t="shared" si="894"/>
        <v>4500</v>
      </c>
      <c r="CX881" s="897">
        <v>30</v>
      </c>
      <c r="CY881" s="633">
        <f t="shared" si="895"/>
        <v>4500</v>
      </c>
      <c r="CZ881" s="633">
        <f t="shared" si="896"/>
        <v>0</v>
      </c>
      <c r="DA881" s="633">
        <f>CU881-CY881</f>
        <v>0</v>
      </c>
      <c r="DC881" s="897">
        <f t="shared" si="889"/>
        <v>30</v>
      </c>
      <c r="DD881" s="909">
        <f t="shared" si="874"/>
        <v>4500</v>
      </c>
      <c r="DE881" s="897">
        <v>30</v>
      </c>
      <c r="DF881" s="633">
        <f t="shared" si="890"/>
        <v>4500</v>
      </c>
      <c r="DG881" s="897">
        <v>30</v>
      </c>
      <c r="DH881" s="633">
        <f t="shared" si="891"/>
        <v>4500</v>
      </c>
      <c r="DJ881" s="898"/>
      <c r="DK881" s="898"/>
      <c r="DL881" s="898"/>
      <c r="DM881" s="898"/>
      <c r="DN881" s="898"/>
      <c r="DO881" s="898"/>
      <c r="DP881" s="898"/>
      <c r="DQ881" s="898"/>
      <c r="DR881" s="898"/>
      <c r="DS881" s="898"/>
      <c r="DU881" s="620">
        <f t="shared" si="844"/>
        <v>9000</v>
      </c>
      <c r="DV881" s="621">
        <f t="shared" si="868"/>
        <v>9000</v>
      </c>
      <c r="DW881" s="621">
        <f t="shared" si="873"/>
        <v>9000</v>
      </c>
      <c r="DX881" s="621">
        <f t="shared" si="846"/>
        <v>0</v>
      </c>
      <c r="DY881" s="621">
        <f t="shared" si="847"/>
        <v>0</v>
      </c>
      <c r="EG881" s="621"/>
    </row>
    <row r="882" spans="1:137" s="897" customFormat="1" ht="48" hidden="1" customHeight="1" x14ac:dyDescent="0.25">
      <c r="A882" s="891">
        <v>2026</v>
      </c>
      <c r="B882" s="891">
        <v>479</v>
      </c>
      <c r="C882" s="891" t="s">
        <v>58</v>
      </c>
      <c r="D882" s="891">
        <v>3000654</v>
      </c>
      <c r="E882" s="891">
        <v>5005023</v>
      </c>
      <c r="F882" s="891" t="s">
        <v>1003</v>
      </c>
      <c r="G882" s="891" t="s">
        <v>3543</v>
      </c>
      <c r="H882" s="891">
        <v>97</v>
      </c>
      <c r="I882" s="892" t="s">
        <v>992</v>
      </c>
      <c r="J882" s="893" t="s">
        <v>10</v>
      </c>
      <c r="K882" s="893" t="s">
        <v>60</v>
      </c>
      <c r="L882" s="891" t="str">
        <f t="shared" si="845"/>
        <v>2.3</v>
      </c>
      <c r="M882" s="894" t="s">
        <v>62</v>
      </c>
      <c r="N882" s="894"/>
      <c r="O882" s="891" t="s">
        <v>1581</v>
      </c>
      <c r="P882" s="891" t="s">
        <v>65</v>
      </c>
      <c r="Q882" s="895">
        <v>1</v>
      </c>
      <c r="R882" s="297">
        <v>4500</v>
      </c>
      <c r="S882" s="891"/>
      <c r="T882" s="891"/>
      <c r="U882" s="284">
        <v>30</v>
      </c>
      <c r="V882" s="284">
        <v>30</v>
      </c>
      <c r="W882" s="298"/>
      <c r="X882" s="298"/>
      <c r="Y882" s="298"/>
      <c r="Z882" s="299"/>
      <c r="AA882" s="299"/>
      <c r="AB882" s="299"/>
      <c r="AC882" s="299"/>
      <c r="AD882" s="299"/>
      <c r="AE882" s="297"/>
      <c r="AF882" s="284">
        <f t="shared" si="877"/>
        <v>0</v>
      </c>
      <c r="AG882" s="284">
        <f t="shared" si="878"/>
        <v>0</v>
      </c>
      <c r="AH882" s="284">
        <f t="shared" si="879"/>
        <v>4500</v>
      </c>
      <c r="AI882" s="284">
        <f t="shared" si="880"/>
        <v>4500</v>
      </c>
      <c r="AJ882" s="284">
        <f t="shared" si="881"/>
        <v>0</v>
      </c>
      <c r="AK882" s="284">
        <f t="shared" si="882"/>
        <v>0</v>
      </c>
      <c r="AL882" s="284">
        <f t="shared" si="883"/>
        <v>0</v>
      </c>
      <c r="AM882" s="284">
        <f t="shared" si="884"/>
        <v>0</v>
      </c>
      <c r="AN882" s="284">
        <f t="shared" si="885"/>
        <v>0</v>
      </c>
      <c r="AO882" s="284">
        <f t="shared" si="886"/>
        <v>0</v>
      </c>
      <c r="AP882" s="284">
        <f t="shared" si="887"/>
        <v>0</v>
      </c>
      <c r="AQ882" s="284">
        <f t="shared" si="888"/>
        <v>0</v>
      </c>
      <c r="AR882" s="284">
        <f t="shared" si="892"/>
        <v>9000</v>
      </c>
      <c r="AS882" s="896" t="s">
        <v>994</v>
      </c>
      <c r="AU882" s="897" t="s">
        <v>3535</v>
      </c>
      <c r="AV882" s="897" t="s">
        <v>3536</v>
      </c>
      <c r="AW882" s="940">
        <v>46058</v>
      </c>
      <c r="AX882" s="897" t="s">
        <v>3537</v>
      </c>
      <c r="AY882" s="940">
        <v>46078</v>
      </c>
      <c r="BA882" s="898" t="s">
        <v>3538</v>
      </c>
      <c r="BB882" s="899" t="s">
        <v>995</v>
      </c>
      <c r="BC882" s="897" t="s">
        <v>3549</v>
      </c>
      <c r="BD882" s="897" t="s">
        <v>3550</v>
      </c>
      <c r="BE882" s="896" t="s">
        <v>3551</v>
      </c>
      <c r="BF882" s="940">
        <v>46079</v>
      </c>
      <c r="BH882" s="687"/>
      <c r="BI882" s="687"/>
      <c r="BJ882" s="896"/>
      <c r="BK882" s="687"/>
      <c r="BL882" s="1028"/>
      <c r="BM882" s="1028"/>
      <c r="BN882" s="687">
        <v>1895</v>
      </c>
      <c r="BO882" s="1085"/>
      <c r="BP882" s="834" t="s">
        <v>3552</v>
      </c>
      <c r="BQ882" s="903" t="s">
        <v>3544</v>
      </c>
      <c r="BR882" s="1029"/>
      <c r="BS882" s="480" t="s">
        <v>1582</v>
      </c>
      <c r="BT882" s="336" t="s">
        <v>1583</v>
      </c>
      <c r="BU882" s="336" t="s">
        <v>1584</v>
      </c>
      <c r="BV882" s="341">
        <v>47007071</v>
      </c>
      <c r="BW882" s="336">
        <v>10470070710</v>
      </c>
      <c r="BX882" s="906">
        <v>4500</v>
      </c>
      <c r="BY882" s="940">
        <v>46082</v>
      </c>
      <c r="BZ882" s="940">
        <v>46142</v>
      </c>
      <c r="CT882" s="897">
        <v>30</v>
      </c>
      <c r="CU882" s="909">
        <f t="shared" si="893"/>
        <v>4500</v>
      </c>
      <c r="CV882" s="897">
        <v>30</v>
      </c>
      <c r="CW882" s="633">
        <f t="shared" si="894"/>
        <v>4500</v>
      </c>
      <c r="CX882" s="897">
        <v>30</v>
      </c>
      <c r="CY882" s="633">
        <f t="shared" si="895"/>
        <v>4500</v>
      </c>
      <c r="CZ882" s="633">
        <f t="shared" si="896"/>
        <v>0</v>
      </c>
      <c r="DA882" s="633">
        <f>CU882-CY882</f>
        <v>0</v>
      </c>
      <c r="DC882" s="897">
        <f t="shared" si="889"/>
        <v>30</v>
      </c>
      <c r="DD882" s="909">
        <f t="shared" si="874"/>
        <v>4500</v>
      </c>
      <c r="DE882" s="897">
        <v>30</v>
      </c>
      <c r="DF882" s="633">
        <f t="shared" si="890"/>
        <v>4500</v>
      </c>
      <c r="DG882" s="897">
        <v>30</v>
      </c>
      <c r="DH882" s="633">
        <f t="shared" si="891"/>
        <v>4500</v>
      </c>
      <c r="DJ882" s="898"/>
      <c r="DK882" s="898"/>
      <c r="DL882" s="898"/>
      <c r="DM882" s="898"/>
      <c r="DN882" s="898"/>
      <c r="DO882" s="898"/>
      <c r="DP882" s="898"/>
      <c r="DQ882" s="898"/>
      <c r="DR882" s="898"/>
      <c r="DS882" s="898"/>
      <c r="DU882" s="620">
        <f t="shared" si="844"/>
        <v>9000</v>
      </c>
      <c r="DV882" s="621">
        <f t="shared" si="868"/>
        <v>9000</v>
      </c>
      <c r="DW882" s="621">
        <f t="shared" si="873"/>
        <v>9000</v>
      </c>
      <c r="DX882" s="621">
        <f t="shared" si="846"/>
        <v>0</v>
      </c>
      <c r="DY882" s="621">
        <f t="shared" si="847"/>
        <v>0</v>
      </c>
      <c r="EG882" s="621"/>
    </row>
    <row r="883" spans="1:137" s="897" customFormat="1" ht="48" hidden="1" customHeight="1" x14ac:dyDescent="0.25">
      <c r="A883" s="891">
        <v>2026</v>
      </c>
      <c r="B883" s="891">
        <v>479</v>
      </c>
      <c r="C883" s="891" t="s">
        <v>58</v>
      </c>
      <c r="D883" s="891">
        <v>3000654</v>
      </c>
      <c r="E883" s="891">
        <v>5005023</v>
      </c>
      <c r="F883" s="891" t="s">
        <v>1003</v>
      </c>
      <c r="G883" s="891" t="s">
        <v>3543</v>
      </c>
      <c r="H883" s="891">
        <v>97</v>
      </c>
      <c r="I883" s="892" t="s">
        <v>992</v>
      </c>
      <c r="J883" s="893" t="s">
        <v>10</v>
      </c>
      <c r="K883" s="893" t="s">
        <v>60</v>
      </c>
      <c r="L883" s="891" t="str">
        <f t="shared" si="845"/>
        <v>2.3</v>
      </c>
      <c r="M883" s="894" t="s">
        <v>62</v>
      </c>
      <c r="N883" s="894"/>
      <c r="O883" s="891" t="s">
        <v>1585</v>
      </c>
      <c r="P883" s="891" t="s">
        <v>65</v>
      </c>
      <c r="Q883" s="895">
        <v>1</v>
      </c>
      <c r="R883" s="297">
        <v>4500</v>
      </c>
      <c r="S883" s="891"/>
      <c r="T883" s="891"/>
      <c r="U883" s="284">
        <v>30</v>
      </c>
      <c r="V883" s="284">
        <v>30</v>
      </c>
      <c r="W883" s="298"/>
      <c r="X883" s="298"/>
      <c r="Y883" s="298"/>
      <c r="Z883" s="299"/>
      <c r="AA883" s="299"/>
      <c r="AB883" s="299"/>
      <c r="AC883" s="299"/>
      <c r="AD883" s="299"/>
      <c r="AE883" s="297"/>
      <c r="AF883" s="284">
        <f t="shared" si="877"/>
        <v>0</v>
      </c>
      <c r="AG883" s="284">
        <f t="shared" si="878"/>
        <v>0</v>
      </c>
      <c r="AH883" s="284">
        <f t="shared" si="879"/>
        <v>4500</v>
      </c>
      <c r="AI883" s="284">
        <f t="shared" si="880"/>
        <v>4500</v>
      </c>
      <c r="AJ883" s="284">
        <f t="shared" si="881"/>
        <v>0</v>
      </c>
      <c r="AK883" s="284">
        <f t="shared" si="882"/>
        <v>0</v>
      </c>
      <c r="AL883" s="284">
        <f t="shared" si="883"/>
        <v>0</v>
      </c>
      <c r="AM883" s="284">
        <f t="shared" si="884"/>
        <v>0</v>
      </c>
      <c r="AN883" s="284">
        <f t="shared" si="885"/>
        <v>0</v>
      </c>
      <c r="AO883" s="284">
        <f t="shared" si="886"/>
        <v>0</v>
      </c>
      <c r="AP883" s="284">
        <f t="shared" si="887"/>
        <v>0</v>
      </c>
      <c r="AQ883" s="284">
        <f t="shared" si="888"/>
        <v>0</v>
      </c>
      <c r="AR883" s="284">
        <f t="shared" si="892"/>
        <v>9000</v>
      </c>
      <c r="AS883" s="896" t="s">
        <v>994</v>
      </c>
      <c r="AU883" s="897" t="s">
        <v>3535</v>
      </c>
      <c r="AV883" s="897" t="s">
        <v>3536</v>
      </c>
      <c r="AW883" s="940">
        <v>46058</v>
      </c>
      <c r="AX883" s="897" t="s">
        <v>3537</v>
      </c>
      <c r="AY883" s="940">
        <v>46078</v>
      </c>
      <c r="BA883" s="898" t="s">
        <v>3538</v>
      </c>
      <c r="BB883" s="899" t="s">
        <v>995</v>
      </c>
      <c r="BC883" s="897" t="s">
        <v>3549</v>
      </c>
      <c r="BD883" s="897" t="s">
        <v>3550</v>
      </c>
      <c r="BE883" s="896" t="s">
        <v>3551</v>
      </c>
      <c r="BF883" s="940">
        <v>46079</v>
      </c>
      <c r="BH883" s="687"/>
      <c r="BI883" s="687"/>
      <c r="BJ883" s="896"/>
      <c r="BK883" s="687"/>
      <c r="BL883" s="1028"/>
      <c r="BM883" s="1028"/>
      <c r="BN883" s="687">
        <v>1896</v>
      </c>
      <c r="BO883" s="1085"/>
      <c r="BP883" s="834" t="s">
        <v>3552</v>
      </c>
      <c r="BQ883" s="903" t="s">
        <v>3544</v>
      </c>
      <c r="BR883" s="1029"/>
      <c r="BS883" s="480" t="s">
        <v>1028</v>
      </c>
      <c r="BT883" s="336" t="s">
        <v>1586</v>
      </c>
      <c r="BU883" s="336" t="s">
        <v>1587</v>
      </c>
      <c r="BV883" s="341">
        <v>71793168</v>
      </c>
      <c r="BW883" s="336">
        <v>10717931683</v>
      </c>
      <c r="BX883" s="906">
        <v>4500</v>
      </c>
      <c r="BY883" s="907">
        <v>46082</v>
      </c>
      <c r="BZ883" s="907">
        <v>46142</v>
      </c>
      <c r="CT883" s="897">
        <v>30</v>
      </c>
      <c r="CU883" s="909">
        <f t="shared" si="893"/>
        <v>4500</v>
      </c>
      <c r="CV883" s="897">
        <v>30</v>
      </c>
      <c r="CW883" s="633">
        <f t="shared" si="894"/>
        <v>4500</v>
      </c>
      <c r="CX883" s="897">
        <v>30</v>
      </c>
      <c r="CY883" s="633">
        <f t="shared" si="895"/>
        <v>4500</v>
      </c>
      <c r="CZ883" s="633">
        <f t="shared" si="896"/>
        <v>0</v>
      </c>
      <c r="DA883" s="633">
        <f>CU883-CY883</f>
        <v>0</v>
      </c>
      <c r="DC883" s="897">
        <f t="shared" si="889"/>
        <v>30</v>
      </c>
      <c r="DD883" s="909">
        <f t="shared" si="874"/>
        <v>4500</v>
      </c>
      <c r="DE883" s="897">
        <v>30</v>
      </c>
      <c r="DF883" s="633">
        <f t="shared" si="890"/>
        <v>4500</v>
      </c>
      <c r="DG883" s="897">
        <v>30</v>
      </c>
      <c r="DH883" s="633">
        <f t="shared" si="891"/>
        <v>4500</v>
      </c>
      <c r="DJ883" s="898"/>
      <c r="DK883" s="898"/>
      <c r="DL883" s="898"/>
      <c r="DM883" s="898"/>
      <c r="DN883" s="898"/>
      <c r="DO883" s="898"/>
      <c r="DP883" s="898"/>
      <c r="DQ883" s="898"/>
      <c r="DR883" s="898"/>
      <c r="DS883" s="898"/>
      <c r="DU883" s="620">
        <f t="shared" si="844"/>
        <v>9000</v>
      </c>
      <c r="DV883" s="621">
        <f t="shared" si="868"/>
        <v>9000</v>
      </c>
      <c r="DW883" s="621">
        <f t="shared" si="873"/>
        <v>9000</v>
      </c>
      <c r="DX883" s="621">
        <f t="shared" si="846"/>
        <v>0</v>
      </c>
      <c r="DY883" s="621">
        <f t="shared" si="847"/>
        <v>0</v>
      </c>
      <c r="EG883" s="621"/>
    </row>
    <row r="884" spans="1:137" s="897" customFormat="1" ht="48" hidden="1" customHeight="1" x14ac:dyDescent="0.25">
      <c r="A884" s="891">
        <v>2026</v>
      </c>
      <c r="B884" s="891">
        <v>479</v>
      </c>
      <c r="C884" s="891" t="s">
        <v>58</v>
      </c>
      <c r="D884" s="891">
        <v>3000654</v>
      </c>
      <c r="E884" s="891">
        <v>5005023</v>
      </c>
      <c r="F884" s="891" t="s">
        <v>1003</v>
      </c>
      <c r="G884" s="891" t="s">
        <v>3543</v>
      </c>
      <c r="H884" s="891">
        <v>97</v>
      </c>
      <c r="I884" s="892" t="s">
        <v>992</v>
      </c>
      <c r="J884" s="893" t="s">
        <v>10</v>
      </c>
      <c r="K884" s="893" t="s">
        <v>60</v>
      </c>
      <c r="L884" s="891" t="str">
        <f t="shared" si="845"/>
        <v>2.3</v>
      </c>
      <c r="M884" s="894" t="s">
        <v>62</v>
      </c>
      <c r="N884" s="894"/>
      <c r="O884" s="891" t="s">
        <v>1588</v>
      </c>
      <c r="P884" s="891" t="s">
        <v>65</v>
      </c>
      <c r="Q884" s="895">
        <v>1</v>
      </c>
      <c r="R884" s="297">
        <v>4500</v>
      </c>
      <c r="S884" s="891"/>
      <c r="T884" s="891"/>
      <c r="U884" s="284">
        <v>30</v>
      </c>
      <c r="V884" s="284">
        <v>30</v>
      </c>
      <c r="W884" s="298"/>
      <c r="X884" s="298"/>
      <c r="Y884" s="298"/>
      <c r="Z884" s="299"/>
      <c r="AA884" s="299"/>
      <c r="AB884" s="299"/>
      <c r="AC884" s="299"/>
      <c r="AD884" s="299"/>
      <c r="AE884" s="297"/>
      <c r="AF884" s="284">
        <f t="shared" si="877"/>
        <v>0</v>
      </c>
      <c r="AG884" s="284">
        <f t="shared" si="878"/>
        <v>0</v>
      </c>
      <c r="AH884" s="284">
        <f t="shared" si="879"/>
        <v>4500</v>
      </c>
      <c r="AI884" s="284">
        <f t="shared" si="880"/>
        <v>4500</v>
      </c>
      <c r="AJ884" s="284">
        <f t="shared" si="881"/>
        <v>0</v>
      </c>
      <c r="AK884" s="284">
        <f t="shared" si="882"/>
        <v>0</v>
      </c>
      <c r="AL884" s="284">
        <f t="shared" si="883"/>
        <v>0</v>
      </c>
      <c r="AM884" s="284">
        <f t="shared" si="884"/>
        <v>0</v>
      </c>
      <c r="AN884" s="284">
        <f t="shared" si="885"/>
        <v>0</v>
      </c>
      <c r="AO884" s="284">
        <f t="shared" si="886"/>
        <v>0</v>
      </c>
      <c r="AP884" s="284">
        <f t="shared" si="887"/>
        <v>0</v>
      </c>
      <c r="AQ884" s="284">
        <f t="shared" si="888"/>
        <v>0</v>
      </c>
      <c r="AR884" s="284">
        <f t="shared" si="892"/>
        <v>9000</v>
      </c>
      <c r="AS884" s="896" t="s">
        <v>994</v>
      </c>
      <c r="AU884" s="897" t="s">
        <v>3535</v>
      </c>
      <c r="AV884" s="897" t="s">
        <v>3536</v>
      </c>
      <c r="AW884" s="940">
        <v>46058</v>
      </c>
      <c r="AX884" s="897" t="s">
        <v>3537</v>
      </c>
      <c r="AY884" s="940">
        <v>46078</v>
      </c>
      <c r="BA884" s="898" t="s">
        <v>3538</v>
      </c>
      <c r="BB884" s="899" t="s">
        <v>995</v>
      </c>
      <c r="BC884" s="897" t="s">
        <v>3549</v>
      </c>
      <c r="BD884" s="897" t="s">
        <v>3550</v>
      </c>
      <c r="BE884" s="896" t="s">
        <v>3551</v>
      </c>
      <c r="BF884" s="940">
        <v>46079</v>
      </c>
      <c r="BH884" s="687"/>
      <c r="BI884" s="687"/>
      <c r="BJ884" s="896"/>
      <c r="BK884" s="687"/>
      <c r="BL884" s="1028"/>
      <c r="BM884" s="1028"/>
      <c r="BN884" s="687">
        <v>1897</v>
      </c>
      <c r="BO884" s="1085"/>
      <c r="BP884" s="834" t="s">
        <v>3552</v>
      </c>
      <c r="BQ884" s="903" t="s">
        <v>3544</v>
      </c>
      <c r="BR884" s="1029"/>
      <c r="BS884" s="480" t="s">
        <v>1062</v>
      </c>
      <c r="BT884" s="336" t="s">
        <v>1589</v>
      </c>
      <c r="BU884" s="336" t="s">
        <v>1590</v>
      </c>
      <c r="BV884" s="341">
        <v>48279034</v>
      </c>
      <c r="BW884" s="336">
        <v>10482790343</v>
      </c>
      <c r="BX884" s="906">
        <v>4500</v>
      </c>
      <c r="BY884" s="907">
        <v>46082</v>
      </c>
      <c r="BZ884" s="907">
        <v>46142</v>
      </c>
      <c r="CT884" s="897">
        <v>30</v>
      </c>
      <c r="CU884" s="909">
        <f t="shared" si="893"/>
        <v>4500</v>
      </c>
      <c r="CV884" s="897">
        <v>30</v>
      </c>
      <c r="CW884" s="633">
        <f t="shared" si="894"/>
        <v>4500</v>
      </c>
      <c r="CX884" s="897">
        <v>30</v>
      </c>
      <c r="CY884" s="633">
        <f t="shared" si="895"/>
        <v>4500</v>
      </c>
      <c r="CZ884" s="633">
        <f t="shared" si="896"/>
        <v>0</v>
      </c>
      <c r="DC884" s="897">
        <f t="shared" si="889"/>
        <v>30</v>
      </c>
      <c r="DD884" s="909">
        <f t="shared" si="874"/>
        <v>4500</v>
      </c>
      <c r="DE884" s="897">
        <v>30</v>
      </c>
      <c r="DF884" s="633">
        <f t="shared" si="890"/>
        <v>4500</v>
      </c>
      <c r="DG884" s="897">
        <v>30</v>
      </c>
      <c r="DH884" s="633">
        <f t="shared" si="891"/>
        <v>4500</v>
      </c>
      <c r="DJ884" s="898"/>
      <c r="DK884" s="898"/>
      <c r="DL884" s="898"/>
      <c r="DM884" s="898"/>
      <c r="DN884" s="898"/>
      <c r="DO884" s="898"/>
      <c r="DP884" s="898"/>
      <c r="DQ884" s="898"/>
      <c r="DR884" s="898"/>
      <c r="DS884" s="898"/>
      <c r="DU884" s="620">
        <f t="shared" si="844"/>
        <v>9000</v>
      </c>
      <c r="DV884" s="621">
        <f t="shared" si="868"/>
        <v>9000</v>
      </c>
      <c r="DW884" s="621">
        <f t="shared" si="873"/>
        <v>9000</v>
      </c>
      <c r="DX884" s="621">
        <f t="shared" si="846"/>
        <v>0</v>
      </c>
      <c r="DY884" s="621">
        <f t="shared" si="847"/>
        <v>0</v>
      </c>
      <c r="EG884" s="621"/>
    </row>
    <row r="885" spans="1:137" s="896" customFormat="1" ht="48" hidden="1" customHeight="1" x14ac:dyDescent="0.25">
      <c r="A885" s="891">
        <v>2026</v>
      </c>
      <c r="B885" s="891">
        <v>479</v>
      </c>
      <c r="C885" s="891" t="s">
        <v>58</v>
      </c>
      <c r="D885" s="891">
        <v>3000654</v>
      </c>
      <c r="E885" s="891">
        <v>5005023</v>
      </c>
      <c r="F885" s="891" t="s">
        <v>1003</v>
      </c>
      <c r="G885" s="891" t="s">
        <v>3543</v>
      </c>
      <c r="H885" s="891">
        <v>97</v>
      </c>
      <c r="I885" s="1086" t="s">
        <v>992</v>
      </c>
      <c r="J885" s="893" t="s">
        <v>10</v>
      </c>
      <c r="K885" s="893" t="s">
        <v>60</v>
      </c>
      <c r="L885" s="891" t="str">
        <f t="shared" si="845"/>
        <v>2.3</v>
      </c>
      <c r="M885" s="894" t="s">
        <v>62</v>
      </c>
      <c r="N885" s="894"/>
      <c r="O885" s="891" t="s">
        <v>1591</v>
      </c>
      <c r="P885" s="891" t="s">
        <v>65</v>
      </c>
      <c r="Q885" s="895">
        <v>1</v>
      </c>
      <c r="R885" s="297">
        <v>4500</v>
      </c>
      <c r="S885" s="891"/>
      <c r="T885" s="891"/>
      <c r="U885" s="284">
        <v>30</v>
      </c>
      <c r="V885" s="284">
        <v>30</v>
      </c>
      <c r="W885" s="298"/>
      <c r="X885" s="298"/>
      <c r="Y885" s="298"/>
      <c r="Z885" s="299"/>
      <c r="AA885" s="299"/>
      <c r="AB885" s="299"/>
      <c r="AC885" s="299"/>
      <c r="AD885" s="299"/>
      <c r="AE885" s="297"/>
      <c r="AF885" s="284">
        <f t="shared" si="877"/>
        <v>0</v>
      </c>
      <c r="AG885" s="284">
        <f t="shared" si="878"/>
        <v>0</v>
      </c>
      <c r="AH885" s="284">
        <f t="shared" si="879"/>
        <v>4500</v>
      </c>
      <c r="AI885" s="284">
        <f t="shared" si="880"/>
        <v>4500</v>
      </c>
      <c r="AJ885" s="284">
        <f t="shared" si="881"/>
        <v>0</v>
      </c>
      <c r="AK885" s="284">
        <f t="shared" si="882"/>
        <v>0</v>
      </c>
      <c r="AL885" s="284">
        <f t="shared" si="883"/>
        <v>0</v>
      </c>
      <c r="AM885" s="284">
        <f t="shared" si="884"/>
        <v>0</v>
      </c>
      <c r="AN885" s="284">
        <f t="shared" si="885"/>
        <v>0</v>
      </c>
      <c r="AO885" s="284">
        <f t="shared" si="886"/>
        <v>0</v>
      </c>
      <c r="AP885" s="284">
        <f t="shared" si="887"/>
        <v>0</v>
      </c>
      <c r="AQ885" s="284">
        <f t="shared" si="888"/>
        <v>0</v>
      </c>
      <c r="AR885" s="284">
        <f t="shared" si="892"/>
        <v>9000</v>
      </c>
      <c r="AS885" s="896" t="s">
        <v>994</v>
      </c>
      <c r="AU885" s="896" t="s">
        <v>3535</v>
      </c>
      <c r="AV885" s="896" t="s">
        <v>3536</v>
      </c>
      <c r="AW885" s="907">
        <v>46058</v>
      </c>
      <c r="AX885" s="896" t="s">
        <v>3537</v>
      </c>
      <c r="AY885" s="907">
        <v>46078</v>
      </c>
      <c r="BA885" s="1087" t="s">
        <v>3538</v>
      </c>
      <c r="BB885" s="899" t="s">
        <v>995</v>
      </c>
      <c r="BC885" s="896" t="s">
        <v>3549</v>
      </c>
      <c r="BD885" s="896" t="s">
        <v>3550</v>
      </c>
      <c r="BE885" s="896" t="s">
        <v>3551</v>
      </c>
      <c r="BF885" s="907">
        <v>46079</v>
      </c>
      <c r="BH885" s="687"/>
      <c r="BI885" s="687"/>
      <c r="BK885" s="687"/>
      <c r="BL885" s="1028"/>
      <c r="BM885" s="1028"/>
      <c r="BN885" s="687">
        <v>1898</v>
      </c>
      <c r="BO885" s="1085"/>
      <c r="BP885" s="834" t="s">
        <v>3552</v>
      </c>
      <c r="BQ885" s="903" t="s">
        <v>3544</v>
      </c>
      <c r="BR885" s="1029"/>
      <c r="BS885" s="480" t="s">
        <v>1592</v>
      </c>
      <c r="BT885" s="336" t="s">
        <v>1593</v>
      </c>
      <c r="BU885" s="336" t="s">
        <v>1594</v>
      </c>
      <c r="BV885" s="341">
        <v>45803443</v>
      </c>
      <c r="BW885" s="336">
        <v>10458034431</v>
      </c>
      <c r="BX885" s="906">
        <v>4500</v>
      </c>
      <c r="BY885" s="907">
        <v>46082</v>
      </c>
      <c r="BZ885" s="907">
        <v>46142</v>
      </c>
      <c r="CA885" s="897"/>
      <c r="CB885" s="897"/>
      <c r="CC885" s="897"/>
      <c r="CD885" s="897"/>
      <c r="CE885" s="897"/>
      <c r="CF885" s="897"/>
      <c r="CG885" s="897"/>
      <c r="CH885" s="897"/>
      <c r="CI885" s="897"/>
      <c r="CJ885" s="897"/>
      <c r="CK885" s="897"/>
      <c r="CL885" s="897"/>
      <c r="CM885" s="897"/>
      <c r="CN885" s="897"/>
      <c r="CO885" s="897"/>
      <c r="CP885" s="897"/>
      <c r="CQ885" s="897"/>
      <c r="CR885" s="897"/>
      <c r="CS885" s="897"/>
      <c r="CT885" s="897">
        <v>30</v>
      </c>
      <c r="CU885" s="909">
        <f t="shared" si="893"/>
        <v>4500</v>
      </c>
      <c r="CV885" s="897">
        <v>30</v>
      </c>
      <c r="CW885" s="633">
        <f t="shared" si="894"/>
        <v>4500</v>
      </c>
      <c r="CX885" s="897">
        <v>30</v>
      </c>
      <c r="CY885" s="633">
        <f t="shared" si="895"/>
        <v>4500</v>
      </c>
      <c r="CZ885" s="633">
        <f t="shared" si="896"/>
        <v>0</v>
      </c>
      <c r="DA885" s="633">
        <f>CU885-CY885</f>
        <v>0</v>
      </c>
      <c r="DB885" s="897"/>
      <c r="DC885" s="897">
        <f t="shared" si="889"/>
        <v>30</v>
      </c>
      <c r="DD885" s="909">
        <f t="shared" si="874"/>
        <v>4500</v>
      </c>
      <c r="DE885" s="897">
        <v>30</v>
      </c>
      <c r="DF885" s="633">
        <f t="shared" si="890"/>
        <v>4500</v>
      </c>
      <c r="DG885" s="897">
        <v>30</v>
      </c>
      <c r="DH885" s="633">
        <f t="shared" si="891"/>
        <v>4500</v>
      </c>
      <c r="DI885" s="897"/>
      <c r="DJ885" s="898"/>
      <c r="DK885" s="898"/>
      <c r="DL885" s="898"/>
      <c r="DM885" s="898"/>
      <c r="DN885" s="898"/>
      <c r="DO885" s="898"/>
      <c r="DP885" s="898"/>
      <c r="DQ885" s="898"/>
      <c r="DR885" s="898"/>
      <c r="DS885" s="898"/>
      <c r="DU885" s="678">
        <f t="shared" si="844"/>
        <v>9000</v>
      </c>
      <c r="DV885" s="651">
        <f t="shared" si="868"/>
        <v>9000</v>
      </c>
      <c r="DW885" s="651">
        <f t="shared" si="873"/>
        <v>9000</v>
      </c>
      <c r="DX885" s="651">
        <f t="shared" si="846"/>
        <v>0</v>
      </c>
      <c r="DY885" s="651">
        <f t="shared" si="847"/>
        <v>0</v>
      </c>
      <c r="EG885" s="651"/>
    </row>
    <row r="886" spans="1:137" s="897" customFormat="1" ht="48" hidden="1" customHeight="1" x14ac:dyDescent="0.25">
      <c r="A886" s="891">
        <v>2026</v>
      </c>
      <c r="B886" s="891">
        <v>479</v>
      </c>
      <c r="C886" s="891" t="s">
        <v>58</v>
      </c>
      <c r="D886" s="891">
        <v>3000654</v>
      </c>
      <c r="E886" s="891">
        <v>5005023</v>
      </c>
      <c r="F886" s="891" t="s">
        <v>1003</v>
      </c>
      <c r="G886" s="891" t="s">
        <v>3543</v>
      </c>
      <c r="H886" s="891">
        <v>97</v>
      </c>
      <c r="I886" s="892" t="s">
        <v>992</v>
      </c>
      <c r="J886" s="893" t="s">
        <v>10</v>
      </c>
      <c r="K886" s="893" t="s">
        <v>60</v>
      </c>
      <c r="L886" s="891" t="str">
        <f t="shared" si="845"/>
        <v>2.3</v>
      </c>
      <c r="M886" s="894" t="s">
        <v>62</v>
      </c>
      <c r="N886" s="894"/>
      <c r="O886" s="891" t="s">
        <v>1595</v>
      </c>
      <c r="P886" s="891" t="s">
        <v>65</v>
      </c>
      <c r="Q886" s="895">
        <v>1</v>
      </c>
      <c r="R886" s="297">
        <v>4500</v>
      </c>
      <c r="S886" s="891"/>
      <c r="T886" s="891"/>
      <c r="U886" s="284">
        <v>30</v>
      </c>
      <c r="V886" s="284">
        <v>30</v>
      </c>
      <c r="W886" s="298"/>
      <c r="X886" s="298"/>
      <c r="Y886" s="298"/>
      <c r="Z886" s="299"/>
      <c r="AA886" s="299"/>
      <c r="AB886" s="299"/>
      <c r="AC886" s="299"/>
      <c r="AD886" s="299"/>
      <c r="AE886" s="297"/>
      <c r="AF886" s="284">
        <f t="shared" si="877"/>
        <v>0</v>
      </c>
      <c r="AG886" s="284">
        <f t="shared" si="878"/>
        <v>0</v>
      </c>
      <c r="AH886" s="284">
        <f t="shared" si="879"/>
        <v>4500</v>
      </c>
      <c r="AI886" s="284">
        <f t="shared" si="880"/>
        <v>4500</v>
      </c>
      <c r="AJ886" s="284">
        <f t="shared" si="881"/>
        <v>0</v>
      </c>
      <c r="AK886" s="284">
        <f t="shared" si="882"/>
        <v>0</v>
      </c>
      <c r="AL886" s="284">
        <f t="shared" si="883"/>
        <v>0</v>
      </c>
      <c r="AM886" s="284">
        <f t="shared" si="884"/>
        <v>0</v>
      </c>
      <c r="AN886" s="284">
        <f t="shared" si="885"/>
        <v>0</v>
      </c>
      <c r="AO886" s="284">
        <f t="shared" si="886"/>
        <v>0</v>
      </c>
      <c r="AP886" s="284">
        <f t="shared" si="887"/>
        <v>0</v>
      </c>
      <c r="AQ886" s="284">
        <f t="shared" si="888"/>
        <v>0</v>
      </c>
      <c r="AR886" s="284">
        <f t="shared" si="892"/>
        <v>9000</v>
      </c>
      <c r="AS886" s="896" t="s">
        <v>994</v>
      </c>
      <c r="AU886" s="897" t="s">
        <v>3535</v>
      </c>
      <c r="AV886" s="897" t="s">
        <v>3536</v>
      </c>
      <c r="AW886" s="940">
        <v>46058</v>
      </c>
      <c r="AX886" s="897" t="s">
        <v>3537</v>
      </c>
      <c r="AY886" s="940">
        <v>46078</v>
      </c>
      <c r="BA886" s="898" t="s">
        <v>3538</v>
      </c>
      <c r="BB886" s="899" t="s">
        <v>995</v>
      </c>
      <c r="BC886" s="897" t="s">
        <v>3549</v>
      </c>
      <c r="BD886" s="897" t="s">
        <v>3550</v>
      </c>
      <c r="BE886" s="896" t="s">
        <v>3551</v>
      </c>
      <c r="BF886" s="940">
        <v>46079</v>
      </c>
      <c r="BH886" s="687"/>
      <c r="BI886" s="687"/>
      <c r="BJ886" s="896"/>
      <c r="BK886" s="687"/>
      <c r="BL886" s="1028"/>
      <c r="BM886" s="1028"/>
      <c r="BN886" s="687">
        <v>1899</v>
      </c>
      <c r="BO886" s="1085"/>
      <c r="BP886" s="834" t="s">
        <v>3552</v>
      </c>
      <c r="BQ886" s="903" t="s">
        <v>3544</v>
      </c>
      <c r="BR886" s="1029"/>
      <c r="BS886" s="480" t="s">
        <v>1596</v>
      </c>
      <c r="BT886" s="336" t="s">
        <v>1597</v>
      </c>
      <c r="BU886" s="336" t="s">
        <v>1598</v>
      </c>
      <c r="BV886" s="341">
        <v>42973646</v>
      </c>
      <c r="BW886" s="336">
        <v>10429736469</v>
      </c>
      <c r="BX886" s="906">
        <v>4500</v>
      </c>
      <c r="BY886" s="940">
        <v>46082</v>
      </c>
      <c r="BZ886" s="940">
        <v>46142</v>
      </c>
      <c r="CT886" s="897">
        <v>30</v>
      </c>
      <c r="CU886" s="909">
        <f t="shared" si="893"/>
        <v>4500</v>
      </c>
      <c r="CV886" s="897">
        <v>30</v>
      </c>
      <c r="CW886" s="633">
        <f t="shared" si="894"/>
        <v>4500</v>
      </c>
      <c r="CX886" s="897">
        <v>30</v>
      </c>
      <c r="CY886" s="633">
        <f t="shared" si="895"/>
        <v>4500</v>
      </c>
      <c r="CZ886" s="633">
        <f t="shared" si="896"/>
        <v>0</v>
      </c>
      <c r="DC886" s="897">
        <f t="shared" si="889"/>
        <v>30</v>
      </c>
      <c r="DD886" s="909">
        <f t="shared" si="874"/>
        <v>4500</v>
      </c>
      <c r="DE886" s="897">
        <v>30</v>
      </c>
      <c r="DF886" s="633">
        <f t="shared" si="890"/>
        <v>4500</v>
      </c>
      <c r="DG886" s="897">
        <v>30</v>
      </c>
      <c r="DH886" s="633">
        <f t="shared" si="891"/>
        <v>4500</v>
      </c>
      <c r="DJ886" s="898"/>
      <c r="DK886" s="898"/>
      <c r="DL886" s="898"/>
      <c r="DM886" s="898"/>
      <c r="DN886" s="898"/>
      <c r="DO886" s="898"/>
      <c r="DP886" s="898"/>
      <c r="DQ886" s="898"/>
      <c r="DR886" s="898"/>
      <c r="DS886" s="898"/>
      <c r="DU886" s="620">
        <f t="shared" si="844"/>
        <v>9000</v>
      </c>
      <c r="DV886" s="621">
        <f t="shared" si="868"/>
        <v>9000</v>
      </c>
      <c r="DW886" s="621">
        <f t="shared" si="873"/>
        <v>9000</v>
      </c>
      <c r="DX886" s="621">
        <f t="shared" si="846"/>
        <v>0</v>
      </c>
      <c r="DY886" s="621">
        <f t="shared" si="847"/>
        <v>0</v>
      </c>
      <c r="EG886" s="621"/>
    </row>
    <row r="887" spans="1:137" s="897" customFormat="1" ht="48" hidden="1" customHeight="1" x14ac:dyDescent="0.25">
      <c r="A887" s="891">
        <v>2026</v>
      </c>
      <c r="B887" s="891">
        <v>479</v>
      </c>
      <c r="C887" s="891" t="s">
        <v>58</v>
      </c>
      <c r="D887" s="891">
        <v>3000654</v>
      </c>
      <c r="E887" s="891">
        <v>5005023</v>
      </c>
      <c r="F887" s="891" t="s">
        <v>1003</v>
      </c>
      <c r="G887" s="891" t="s">
        <v>3543</v>
      </c>
      <c r="H887" s="891">
        <v>97</v>
      </c>
      <c r="I887" s="892" t="s">
        <v>992</v>
      </c>
      <c r="J887" s="893" t="s">
        <v>10</v>
      </c>
      <c r="K887" s="893" t="s">
        <v>60</v>
      </c>
      <c r="L887" s="891" t="str">
        <f t="shared" si="845"/>
        <v>2.3</v>
      </c>
      <c r="M887" s="894" t="s">
        <v>62</v>
      </c>
      <c r="N887" s="894"/>
      <c r="O887" s="891" t="s">
        <v>1595</v>
      </c>
      <c r="P887" s="891" t="s">
        <v>65</v>
      </c>
      <c r="Q887" s="895">
        <v>1</v>
      </c>
      <c r="R887" s="297">
        <v>4500</v>
      </c>
      <c r="S887" s="891"/>
      <c r="T887" s="891"/>
      <c r="U887" s="284">
        <v>30</v>
      </c>
      <c r="V887" s="284">
        <v>30</v>
      </c>
      <c r="W887" s="298"/>
      <c r="X887" s="298"/>
      <c r="Y887" s="298"/>
      <c r="Z887" s="299"/>
      <c r="AA887" s="299"/>
      <c r="AB887" s="299"/>
      <c r="AC887" s="299"/>
      <c r="AD887" s="299"/>
      <c r="AE887" s="297"/>
      <c r="AF887" s="284">
        <f t="shared" si="877"/>
        <v>0</v>
      </c>
      <c r="AG887" s="284">
        <f t="shared" si="878"/>
        <v>0</v>
      </c>
      <c r="AH887" s="284">
        <f t="shared" si="879"/>
        <v>4500</v>
      </c>
      <c r="AI887" s="284">
        <f t="shared" si="880"/>
        <v>4500</v>
      </c>
      <c r="AJ887" s="284">
        <f t="shared" si="881"/>
        <v>0</v>
      </c>
      <c r="AK887" s="284">
        <f t="shared" si="882"/>
        <v>0</v>
      </c>
      <c r="AL887" s="284">
        <f t="shared" si="883"/>
        <v>0</v>
      </c>
      <c r="AM887" s="284">
        <f t="shared" si="884"/>
        <v>0</v>
      </c>
      <c r="AN887" s="284">
        <f t="shared" si="885"/>
        <v>0</v>
      </c>
      <c r="AO887" s="284">
        <f t="shared" si="886"/>
        <v>0</v>
      </c>
      <c r="AP887" s="284">
        <f t="shared" si="887"/>
        <v>0</v>
      </c>
      <c r="AQ887" s="284">
        <f t="shared" si="888"/>
        <v>0</v>
      </c>
      <c r="AR887" s="284">
        <f t="shared" si="892"/>
        <v>9000</v>
      </c>
      <c r="AS887" s="896" t="s">
        <v>994</v>
      </c>
      <c r="AU887" s="897" t="s">
        <v>3535</v>
      </c>
      <c r="AV887" s="897" t="s">
        <v>3536</v>
      </c>
      <c r="AW887" s="940">
        <v>46058</v>
      </c>
      <c r="AX887" s="897" t="s">
        <v>3537</v>
      </c>
      <c r="AY887" s="940">
        <v>46078</v>
      </c>
      <c r="BA887" s="898" t="s">
        <v>3538</v>
      </c>
      <c r="BB887" s="899" t="s">
        <v>995</v>
      </c>
      <c r="BC887" s="897" t="s">
        <v>3549</v>
      </c>
      <c r="BD887" s="897" t="s">
        <v>3550</v>
      </c>
      <c r="BE887" s="896" t="s">
        <v>3551</v>
      </c>
      <c r="BF887" s="940">
        <v>46079</v>
      </c>
      <c r="BH887" s="687"/>
      <c r="BI887" s="687"/>
      <c r="BJ887" s="896"/>
      <c r="BK887" s="687"/>
      <c r="BL887" s="1028"/>
      <c r="BM887" s="1028"/>
      <c r="BN887" s="687">
        <v>1900</v>
      </c>
      <c r="BO887" s="1085"/>
      <c r="BP887" s="834" t="s">
        <v>3552</v>
      </c>
      <c r="BQ887" s="903" t="s">
        <v>3544</v>
      </c>
      <c r="BR887" s="1029"/>
      <c r="BS887" s="480" t="s">
        <v>1249</v>
      </c>
      <c r="BT887" s="336" t="s">
        <v>1599</v>
      </c>
      <c r="BU887" s="336" t="s">
        <v>1600</v>
      </c>
      <c r="BV887" s="341">
        <v>77464233</v>
      </c>
      <c r="BW887" s="336">
        <v>10774642337</v>
      </c>
      <c r="BX887" s="906">
        <v>4500</v>
      </c>
      <c r="BY887" s="940">
        <v>46082</v>
      </c>
      <c r="BZ887" s="940">
        <v>46142</v>
      </c>
      <c r="CT887" s="897">
        <v>30</v>
      </c>
      <c r="CU887" s="909">
        <f t="shared" si="893"/>
        <v>4500</v>
      </c>
      <c r="CV887" s="897">
        <v>30</v>
      </c>
      <c r="CW887" s="633">
        <f t="shared" si="894"/>
        <v>4500</v>
      </c>
      <c r="CX887" s="897">
        <v>30</v>
      </c>
      <c r="CY887" s="633">
        <f t="shared" si="895"/>
        <v>4500</v>
      </c>
      <c r="CZ887" s="633">
        <f t="shared" si="896"/>
        <v>0</v>
      </c>
      <c r="DC887" s="897">
        <f t="shared" si="889"/>
        <v>30</v>
      </c>
      <c r="DD887" s="909">
        <f t="shared" si="874"/>
        <v>4500</v>
      </c>
      <c r="DE887" s="897">
        <v>30</v>
      </c>
      <c r="DF887" s="633">
        <f t="shared" si="890"/>
        <v>4500</v>
      </c>
      <c r="DG887" s="897">
        <v>30</v>
      </c>
      <c r="DH887" s="633">
        <f t="shared" si="891"/>
        <v>4500</v>
      </c>
      <c r="DJ887" s="898"/>
      <c r="DK887" s="898"/>
      <c r="DL887" s="898"/>
      <c r="DM887" s="898"/>
      <c r="DN887" s="898"/>
      <c r="DO887" s="898"/>
      <c r="DP887" s="898"/>
      <c r="DQ887" s="898"/>
      <c r="DR887" s="898"/>
      <c r="DS887" s="898"/>
      <c r="DU887" s="620">
        <f t="shared" si="844"/>
        <v>9000</v>
      </c>
      <c r="DV887" s="621">
        <f t="shared" si="868"/>
        <v>9000</v>
      </c>
      <c r="DW887" s="621">
        <f t="shared" si="873"/>
        <v>9000</v>
      </c>
      <c r="DX887" s="621">
        <f t="shared" si="846"/>
        <v>0</v>
      </c>
      <c r="DY887" s="621">
        <f t="shared" si="847"/>
        <v>0</v>
      </c>
      <c r="EG887" s="621"/>
    </row>
    <row r="888" spans="1:137" s="897" customFormat="1" ht="48" hidden="1" customHeight="1" x14ac:dyDescent="0.25">
      <c r="A888" s="891">
        <v>2026</v>
      </c>
      <c r="B888" s="891">
        <v>479</v>
      </c>
      <c r="C888" s="891" t="s">
        <v>58</v>
      </c>
      <c r="D888" s="891">
        <v>3000654</v>
      </c>
      <c r="E888" s="891">
        <v>5005023</v>
      </c>
      <c r="F888" s="891" t="s">
        <v>1003</v>
      </c>
      <c r="G888" s="891" t="s">
        <v>3543</v>
      </c>
      <c r="H888" s="891">
        <v>97</v>
      </c>
      <c r="I888" s="892" t="s">
        <v>992</v>
      </c>
      <c r="J888" s="893" t="s">
        <v>10</v>
      </c>
      <c r="K888" s="893" t="s">
        <v>60</v>
      </c>
      <c r="L888" s="891" t="str">
        <f t="shared" si="845"/>
        <v>2.3</v>
      </c>
      <c r="M888" s="894" t="s">
        <v>62</v>
      </c>
      <c r="N888" s="894"/>
      <c r="O888" s="891" t="s">
        <v>1595</v>
      </c>
      <c r="P888" s="891" t="s">
        <v>65</v>
      </c>
      <c r="Q888" s="895">
        <v>1</v>
      </c>
      <c r="R888" s="297">
        <v>4500</v>
      </c>
      <c r="S888" s="891"/>
      <c r="T888" s="891"/>
      <c r="U888" s="284">
        <v>30</v>
      </c>
      <c r="V888" s="284">
        <v>30</v>
      </c>
      <c r="W888" s="298"/>
      <c r="X888" s="298"/>
      <c r="Y888" s="298"/>
      <c r="Z888" s="299"/>
      <c r="AA888" s="299"/>
      <c r="AB888" s="299"/>
      <c r="AC888" s="299"/>
      <c r="AD888" s="299"/>
      <c r="AE888" s="297"/>
      <c r="AF888" s="284">
        <f t="shared" si="877"/>
        <v>0</v>
      </c>
      <c r="AG888" s="284">
        <f t="shared" si="878"/>
        <v>0</v>
      </c>
      <c r="AH888" s="284">
        <f t="shared" si="879"/>
        <v>4500</v>
      </c>
      <c r="AI888" s="284">
        <f t="shared" si="880"/>
        <v>4500</v>
      </c>
      <c r="AJ888" s="284">
        <f t="shared" si="881"/>
        <v>0</v>
      </c>
      <c r="AK888" s="284">
        <f t="shared" si="882"/>
        <v>0</v>
      </c>
      <c r="AL888" s="284">
        <f t="shared" si="883"/>
        <v>0</v>
      </c>
      <c r="AM888" s="284">
        <f t="shared" si="884"/>
        <v>0</v>
      </c>
      <c r="AN888" s="284">
        <f t="shared" si="885"/>
        <v>0</v>
      </c>
      <c r="AO888" s="284">
        <f t="shared" si="886"/>
        <v>0</v>
      </c>
      <c r="AP888" s="284">
        <f t="shared" si="887"/>
        <v>0</v>
      </c>
      <c r="AQ888" s="284">
        <f t="shared" si="888"/>
        <v>0</v>
      </c>
      <c r="AR888" s="284">
        <f t="shared" si="892"/>
        <v>9000</v>
      </c>
      <c r="AS888" s="896" t="s">
        <v>994</v>
      </c>
      <c r="AU888" s="897" t="s">
        <v>3535</v>
      </c>
      <c r="AV888" s="897" t="s">
        <v>3536</v>
      </c>
      <c r="AW888" s="940">
        <v>46058</v>
      </c>
      <c r="AX888" s="897" t="s">
        <v>3537</v>
      </c>
      <c r="AY888" s="940">
        <v>46078</v>
      </c>
      <c r="BA888" s="898" t="s">
        <v>3538</v>
      </c>
      <c r="BB888" s="899" t="s">
        <v>995</v>
      </c>
      <c r="BC888" s="897" t="s">
        <v>3549</v>
      </c>
      <c r="BD888" s="897" t="s">
        <v>3550</v>
      </c>
      <c r="BE888" s="896" t="s">
        <v>3551</v>
      </c>
      <c r="BF888" s="940">
        <v>46079</v>
      </c>
      <c r="BH888" s="687"/>
      <c r="BI888" s="687"/>
      <c r="BJ888" s="896"/>
      <c r="BK888" s="687"/>
      <c r="BL888" s="1028"/>
      <c r="BM888" s="1028"/>
      <c r="BN888" s="687">
        <v>1901</v>
      </c>
      <c r="BO888" s="1085"/>
      <c r="BP888" s="834" t="s">
        <v>3552</v>
      </c>
      <c r="BQ888" s="903" t="s">
        <v>3544</v>
      </c>
      <c r="BR888" s="1029"/>
      <c r="BS888" s="480" t="s">
        <v>1601</v>
      </c>
      <c r="BT888" s="336" t="s">
        <v>1049</v>
      </c>
      <c r="BU888" s="336" t="s">
        <v>1602</v>
      </c>
      <c r="BV888" s="341">
        <v>73013472</v>
      </c>
      <c r="BW888" s="336">
        <v>10730134725</v>
      </c>
      <c r="BX888" s="906">
        <v>4500</v>
      </c>
      <c r="BY888" s="940">
        <v>46082</v>
      </c>
      <c r="BZ888" s="940">
        <v>46142</v>
      </c>
      <c r="CT888" s="897">
        <v>30</v>
      </c>
      <c r="CU888" s="909">
        <f t="shared" si="893"/>
        <v>4500</v>
      </c>
      <c r="CV888" s="897">
        <v>30</v>
      </c>
      <c r="CW888" s="633">
        <f t="shared" si="894"/>
        <v>4500</v>
      </c>
      <c r="CX888" s="897">
        <v>30</v>
      </c>
      <c r="CY888" s="633">
        <f t="shared" si="895"/>
        <v>4500</v>
      </c>
      <c r="DC888" s="897">
        <f t="shared" si="889"/>
        <v>30</v>
      </c>
      <c r="DD888" s="909">
        <f t="shared" si="874"/>
        <v>4500</v>
      </c>
      <c r="DE888" s="897">
        <v>30</v>
      </c>
      <c r="DF888" s="633">
        <f t="shared" si="890"/>
        <v>4500</v>
      </c>
      <c r="DG888" s="897">
        <v>30</v>
      </c>
      <c r="DH888" s="633">
        <f t="shared" si="891"/>
        <v>4500</v>
      </c>
      <c r="DJ888" s="898"/>
      <c r="DK888" s="898"/>
      <c r="DL888" s="898"/>
      <c r="DM888" s="898"/>
      <c r="DN888" s="898"/>
      <c r="DO888" s="898"/>
      <c r="DP888" s="898"/>
      <c r="DQ888" s="898"/>
      <c r="DR888" s="898"/>
      <c r="DS888" s="898"/>
      <c r="DU888" s="620">
        <f t="shared" si="844"/>
        <v>9000</v>
      </c>
      <c r="DV888" s="621">
        <f t="shared" si="868"/>
        <v>9000</v>
      </c>
      <c r="DW888" s="621">
        <f t="shared" si="873"/>
        <v>9000</v>
      </c>
      <c r="DX888" s="621">
        <f t="shared" si="846"/>
        <v>0</v>
      </c>
      <c r="DY888" s="621">
        <f t="shared" si="847"/>
        <v>0</v>
      </c>
      <c r="EG888" s="621"/>
    </row>
    <row r="889" spans="1:137" s="1995" customFormat="1" ht="48" hidden="1" customHeight="1" x14ac:dyDescent="0.25">
      <c r="A889" s="1979">
        <v>2026</v>
      </c>
      <c r="B889" s="891">
        <v>479</v>
      </c>
      <c r="C889" s="891" t="s">
        <v>58</v>
      </c>
      <c r="D889" s="891">
        <v>3000654</v>
      </c>
      <c r="E889" s="891">
        <v>5005023</v>
      </c>
      <c r="F889" s="891" t="s">
        <v>990</v>
      </c>
      <c r="G889" s="1979" t="s">
        <v>991</v>
      </c>
      <c r="H889" s="1979">
        <v>94</v>
      </c>
      <c r="I889" s="892" t="s">
        <v>992</v>
      </c>
      <c r="J889" s="893" t="s">
        <v>10</v>
      </c>
      <c r="K889" s="893" t="s">
        <v>60</v>
      </c>
      <c r="L889" s="891" t="str">
        <f t="shared" si="845"/>
        <v>2.3</v>
      </c>
      <c r="M889" s="1981" t="s">
        <v>62</v>
      </c>
      <c r="N889" s="894"/>
      <c r="O889" s="1979" t="s">
        <v>1603</v>
      </c>
      <c r="P889" s="1979" t="s">
        <v>65</v>
      </c>
      <c r="Q889" s="1983">
        <v>1</v>
      </c>
      <c r="R889" s="1984">
        <v>4500</v>
      </c>
      <c r="S889" s="1979"/>
      <c r="T889" s="1979"/>
      <c r="U889" s="1985">
        <v>30</v>
      </c>
      <c r="V889" s="1979"/>
      <c r="W889" s="1986"/>
      <c r="X889" s="298"/>
      <c r="Y889" s="298"/>
      <c r="Z889" s="299"/>
      <c r="AA889" s="299"/>
      <c r="AB889" s="299"/>
      <c r="AC889" s="299"/>
      <c r="AD889" s="299"/>
      <c r="AE889" s="1984"/>
      <c r="AF889" s="284">
        <f t="shared" si="877"/>
        <v>0</v>
      </c>
      <c r="AG889" s="284">
        <f t="shared" si="878"/>
        <v>0</v>
      </c>
      <c r="AH889" s="284">
        <f t="shared" si="879"/>
        <v>4500</v>
      </c>
      <c r="AI889" s="284">
        <f t="shared" si="880"/>
        <v>0</v>
      </c>
      <c r="AJ889" s="284">
        <f t="shared" si="881"/>
        <v>0</v>
      </c>
      <c r="AK889" s="284">
        <f t="shared" si="882"/>
        <v>0</v>
      </c>
      <c r="AL889" s="284">
        <f t="shared" si="883"/>
        <v>0</v>
      </c>
      <c r="AM889" s="284">
        <f t="shared" si="884"/>
        <v>0</v>
      </c>
      <c r="AN889" s="284">
        <f t="shared" si="885"/>
        <v>0</v>
      </c>
      <c r="AO889" s="284">
        <f t="shared" si="886"/>
        <v>0</v>
      </c>
      <c r="AP889" s="284">
        <f t="shared" si="887"/>
        <v>0</v>
      </c>
      <c r="AQ889" s="284">
        <f t="shared" si="888"/>
        <v>0</v>
      </c>
      <c r="AR889" s="1985">
        <f t="shared" si="892"/>
        <v>4500</v>
      </c>
      <c r="AS889" s="1990" t="s">
        <v>994</v>
      </c>
      <c r="AT889" s="897"/>
      <c r="AU889" s="897" t="s">
        <v>3535</v>
      </c>
      <c r="AV889" s="897" t="s">
        <v>3536</v>
      </c>
      <c r="AW889" s="940">
        <v>46058</v>
      </c>
      <c r="AX889" s="897" t="s">
        <v>3537</v>
      </c>
      <c r="AY889" s="940">
        <v>46078</v>
      </c>
      <c r="AZ889" s="897"/>
      <c r="BA889" s="898" t="s">
        <v>3538</v>
      </c>
      <c r="BB889" s="1992" t="s">
        <v>995</v>
      </c>
      <c r="BC889" s="897" t="s">
        <v>3549</v>
      </c>
      <c r="BD889" s="897" t="s">
        <v>3550</v>
      </c>
      <c r="BE889" s="896" t="s">
        <v>3551</v>
      </c>
      <c r="BF889" s="940">
        <v>46079</v>
      </c>
      <c r="BG889" s="897"/>
      <c r="BH889" s="687"/>
      <c r="BI889" s="687"/>
      <c r="BJ889" s="896"/>
      <c r="BK889" s="687"/>
      <c r="BL889" s="1028"/>
      <c r="BM889" s="1028"/>
      <c r="BN889" s="687">
        <v>1902</v>
      </c>
      <c r="BO889" s="1085"/>
      <c r="BP889" s="834" t="s">
        <v>3552</v>
      </c>
      <c r="BQ889" s="2135"/>
      <c r="BR889" s="2205"/>
      <c r="BS889" s="2240" t="s">
        <v>1604</v>
      </c>
      <c r="BT889" s="336" t="s">
        <v>1605</v>
      </c>
      <c r="BU889" s="336" t="s">
        <v>1606</v>
      </c>
      <c r="BV889" s="524">
        <v>40538903</v>
      </c>
      <c r="BW889" s="523">
        <v>10405389032</v>
      </c>
      <c r="BX889" s="906">
        <v>4500</v>
      </c>
      <c r="BY889" s="940">
        <v>46082</v>
      </c>
      <c r="BZ889" s="940">
        <v>46112</v>
      </c>
      <c r="CA889" s="897"/>
      <c r="CB889" s="897"/>
      <c r="CC889" s="897"/>
      <c r="CD889" s="897"/>
      <c r="CE889" s="897"/>
      <c r="CF889" s="897"/>
      <c r="CG889" s="897"/>
      <c r="CH889" s="897"/>
      <c r="CI889" s="897"/>
      <c r="CJ889" s="897"/>
      <c r="CK889" s="897"/>
      <c r="CL889" s="909">
        <f>AG889</f>
        <v>0</v>
      </c>
      <c r="CM889" s="897"/>
      <c r="CN889" s="633"/>
      <c r="CO889" s="897"/>
      <c r="CP889" s="633"/>
      <c r="CQ889" s="897"/>
      <c r="CR889" s="897"/>
      <c r="CS889" s="897"/>
      <c r="CT889" s="897">
        <v>30</v>
      </c>
      <c r="CU889" s="909">
        <f t="shared" si="893"/>
        <v>4500</v>
      </c>
      <c r="CV889" s="897">
        <v>30</v>
      </c>
      <c r="CW889" s="633">
        <f t="shared" si="894"/>
        <v>4500</v>
      </c>
      <c r="CX889" s="897">
        <v>30</v>
      </c>
      <c r="CY889" s="633">
        <f t="shared" si="895"/>
        <v>4500</v>
      </c>
      <c r="CZ889" s="633">
        <f>CU889-CW889</f>
        <v>0</v>
      </c>
      <c r="DA889" s="633">
        <f>CU889-CY889</f>
        <v>0</v>
      </c>
      <c r="DB889" s="897"/>
      <c r="DC889" s="897">
        <f t="shared" si="889"/>
        <v>0</v>
      </c>
      <c r="DD889" s="909">
        <f t="shared" si="874"/>
        <v>0</v>
      </c>
      <c r="DE889" s="897"/>
      <c r="DF889" s="633">
        <f t="shared" si="890"/>
        <v>0</v>
      </c>
      <c r="DG889" s="897"/>
      <c r="DH889" s="633">
        <f t="shared" si="891"/>
        <v>0</v>
      </c>
      <c r="DI889" s="897"/>
      <c r="DJ889" s="898"/>
      <c r="DK889" s="898"/>
      <c r="DL889" s="898"/>
      <c r="DM889" s="898"/>
      <c r="DN889" s="898"/>
      <c r="DO889" s="898"/>
      <c r="DP889" s="898"/>
      <c r="DQ889" s="898"/>
      <c r="DR889" s="898"/>
      <c r="DS889" s="898"/>
      <c r="DU889" s="1945">
        <f t="shared" si="844"/>
        <v>4500</v>
      </c>
      <c r="DV889" s="1946">
        <f t="shared" si="868"/>
        <v>4500</v>
      </c>
      <c r="DW889" s="1946">
        <f t="shared" si="873"/>
        <v>4500</v>
      </c>
      <c r="DX889" s="1946">
        <f t="shared" si="846"/>
        <v>0</v>
      </c>
      <c r="DY889" s="1946">
        <f t="shared" si="847"/>
        <v>0</v>
      </c>
      <c r="EG889" s="1946"/>
    </row>
    <row r="890" spans="1:137" s="2044" customFormat="1" ht="48" hidden="1" customHeight="1" x14ac:dyDescent="0.25">
      <c r="A890" s="2036">
        <v>2026</v>
      </c>
      <c r="B890" s="978">
        <v>479</v>
      </c>
      <c r="C890" s="978" t="s">
        <v>58</v>
      </c>
      <c r="D890" s="978">
        <v>3000654</v>
      </c>
      <c r="E890" s="978">
        <v>5005023</v>
      </c>
      <c r="F890" s="978" t="s">
        <v>990</v>
      </c>
      <c r="G890" s="2036" t="s">
        <v>991</v>
      </c>
      <c r="H890" s="2036">
        <v>94</v>
      </c>
      <c r="I890" s="979" t="s">
        <v>992</v>
      </c>
      <c r="J890" s="980" t="s">
        <v>10</v>
      </c>
      <c r="K890" s="980" t="s">
        <v>60</v>
      </c>
      <c r="L890" s="978" t="str">
        <f t="shared" si="845"/>
        <v>2.3</v>
      </c>
      <c r="M890" s="2076" t="s">
        <v>62</v>
      </c>
      <c r="N890" s="981"/>
      <c r="O890" s="2036" t="s">
        <v>1603</v>
      </c>
      <c r="P890" s="2036" t="s">
        <v>65</v>
      </c>
      <c r="Q890" s="2077">
        <v>1</v>
      </c>
      <c r="R890" s="2038">
        <v>4500</v>
      </c>
      <c r="S890" s="2036"/>
      <c r="T890" s="2036"/>
      <c r="U890" s="2039">
        <v>30</v>
      </c>
      <c r="V890" s="2036"/>
      <c r="W890" s="2037"/>
      <c r="X890" s="334"/>
      <c r="Y890" s="334"/>
      <c r="Z890" s="335"/>
      <c r="AA890" s="335"/>
      <c r="AB890" s="335"/>
      <c r="AC890" s="335"/>
      <c r="AD890" s="335"/>
      <c r="AE890" s="2038"/>
      <c r="AF890" s="284">
        <f t="shared" si="877"/>
        <v>0</v>
      </c>
      <c r="AG890" s="284">
        <f t="shared" si="878"/>
        <v>0</v>
      </c>
      <c r="AH890" s="284">
        <f t="shared" si="879"/>
        <v>4500</v>
      </c>
      <c r="AI890" s="284">
        <f t="shared" si="880"/>
        <v>0</v>
      </c>
      <c r="AJ890" s="284">
        <f t="shared" si="881"/>
        <v>0</v>
      </c>
      <c r="AK890" s="284">
        <f t="shared" si="882"/>
        <v>0</v>
      </c>
      <c r="AL890" s="284">
        <f t="shared" si="883"/>
        <v>0</v>
      </c>
      <c r="AM890" s="284">
        <f t="shared" si="884"/>
        <v>0</v>
      </c>
      <c r="AN890" s="284">
        <f t="shared" si="885"/>
        <v>0</v>
      </c>
      <c r="AO890" s="284">
        <f t="shared" si="886"/>
        <v>0</v>
      </c>
      <c r="AP890" s="284">
        <f t="shared" si="887"/>
        <v>0</v>
      </c>
      <c r="AQ890" s="284">
        <f t="shared" si="888"/>
        <v>0</v>
      </c>
      <c r="AR890" s="2039">
        <f t="shared" si="892"/>
        <v>4500</v>
      </c>
      <c r="AS890" s="2040" t="s">
        <v>994</v>
      </c>
      <c r="AT890" s="984"/>
      <c r="AU890" s="984" t="s">
        <v>3535</v>
      </c>
      <c r="AV890" s="984" t="s">
        <v>3536</v>
      </c>
      <c r="AW890" s="997">
        <v>46058</v>
      </c>
      <c r="AX890" s="984" t="s">
        <v>3537</v>
      </c>
      <c r="AY890" s="997">
        <v>46078</v>
      </c>
      <c r="AZ890" s="984"/>
      <c r="BA890" s="989" t="s">
        <v>3538</v>
      </c>
      <c r="BB890" s="2041" t="s">
        <v>995</v>
      </c>
      <c r="BC890" s="984" t="s">
        <v>3549</v>
      </c>
      <c r="BD890" s="984" t="s">
        <v>3550</v>
      </c>
      <c r="BE890" s="983" t="s">
        <v>3551</v>
      </c>
      <c r="BF890" s="997">
        <v>46079</v>
      </c>
      <c r="BG890" s="984"/>
      <c r="BH890" s="698"/>
      <c r="BI890" s="698"/>
      <c r="BJ890" s="983"/>
      <c r="BK890" s="698"/>
      <c r="BL890" s="1037"/>
      <c r="BM890" s="1037"/>
      <c r="BN890" s="698">
        <v>1903</v>
      </c>
      <c r="BO890" s="1088"/>
      <c r="BP890" s="834" t="s">
        <v>3552</v>
      </c>
      <c r="BQ890" s="2144"/>
      <c r="BR890" s="2614"/>
      <c r="BS890" s="2175" t="s">
        <v>1562</v>
      </c>
      <c r="BT890" s="381" t="s">
        <v>1563</v>
      </c>
      <c r="BU890" s="381" t="s">
        <v>1607</v>
      </c>
      <c r="BV890" s="543">
        <v>42138246</v>
      </c>
      <c r="BW890" s="533">
        <v>10421382463</v>
      </c>
      <c r="BX890" s="1003">
        <v>4500</v>
      </c>
      <c r="BY890" s="997">
        <v>46082</v>
      </c>
      <c r="BZ890" s="997">
        <v>46112</v>
      </c>
      <c r="CA890" s="984"/>
      <c r="CB890" s="984"/>
      <c r="CC890" s="984"/>
      <c r="CD890" s="984"/>
      <c r="CE890" s="984"/>
      <c r="CF890" s="984"/>
      <c r="CG890" s="984"/>
      <c r="CH890" s="984"/>
      <c r="CI890" s="984"/>
      <c r="CJ890" s="984"/>
      <c r="CK890" s="984"/>
      <c r="CL890" s="987">
        <f>AG890</f>
        <v>0</v>
      </c>
      <c r="CM890" s="984"/>
      <c r="CN890" s="988"/>
      <c r="CO890" s="984"/>
      <c r="CP890" s="988"/>
      <c r="CQ890" s="984"/>
      <c r="CR890" s="984"/>
      <c r="CS890" s="984"/>
      <c r="CT890" s="984">
        <v>30</v>
      </c>
      <c r="CU890" s="987">
        <f t="shared" si="893"/>
        <v>4500</v>
      </c>
      <c r="CV890" s="984">
        <v>30</v>
      </c>
      <c r="CW890" s="988">
        <f t="shared" si="894"/>
        <v>4500</v>
      </c>
      <c r="CX890" s="984">
        <v>30</v>
      </c>
      <c r="CY890" s="988">
        <f t="shared" si="895"/>
        <v>4500</v>
      </c>
      <c r="CZ890" s="988">
        <f>CU890-CW890</f>
        <v>0</v>
      </c>
      <c r="DA890" s="988">
        <f>CU890-CY890</f>
        <v>0</v>
      </c>
      <c r="DB890" s="984"/>
      <c r="DC890" s="984">
        <f t="shared" si="889"/>
        <v>0</v>
      </c>
      <c r="DD890" s="987">
        <f t="shared" si="874"/>
        <v>0</v>
      </c>
      <c r="DE890" s="984"/>
      <c r="DF890" s="988">
        <f t="shared" si="890"/>
        <v>0</v>
      </c>
      <c r="DG890" s="984"/>
      <c r="DH890" s="988">
        <f t="shared" si="891"/>
        <v>0</v>
      </c>
      <c r="DI890" s="984"/>
      <c r="DJ890" s="989"/>
      <c r="DK890" s="989"/>
      <c r="DL890" s="989"/>
      <c r="DM890" s="989"/>
      <c r="DN890" s="989"/>
      <c r="DO890" s="989"/>
      <c r="DP890" s="989"/>
      <c r="DQ890" s="989"/>
      <c r="DR890" s="989"/>
      <c r="DS890" s="989"/>
      <c r="DU890" s="1957">
        <f t="shared" ref="DU890:DU953" si="897">AR890</f>
        <v>4500</v>
      </c>
      <c r="DV890" s="1958">
        <f t="shared" si="868"/>
        <v>4500</v>
      </c>
      <c r="DW890" s="1958">
        <f t="shared" si="873"/>
        <v>4500</v>
      </c>
      <c r="DX890" s="1958">
        <f t="shared" si="846"/>
        <v>0</v>
      </c>
      <c r="DY890" s="1958">
        <f t="shared" si="847"/>
        <v>0</v>
      </c>
      <c r="EG890" s="1958"/>
    </row>
    <row r="891" spans="1:137" s="2044" customFormat="1" ht="48" hidden="1" customHeight="1" x14ac:dyDescent="0.25">
      <c r="A891" s="2036">
        <v>2026</v>
      </c>
      <c r="B891" s="978">
        <v>479</v>
      </c>
      <c r="C891" s="978" t="s">
        <v>58</v>
      </c>
      <c r="D891" s="978">
        <v>3000654</v>
      </c>
      <c r="E891" s="978">
        <v>5005023</v>
      </c>
      <c r="F891" s="978" t="s">
        <v>990</v>
      </c>
      <c r="G891" s="2036" t="s">
        <v>991</v>
      </c>
      <c r="H891" s="2036">
        <v>94</v>
      </c>
      <c r="I891" s="979" t="s">
        <v>992</v>
      </c>
      <c r="J891" s="980" t="s">
        <v>10</v>
      </c>
      <c r="K891" s="980" t="s">
        <v>60</v>
      </c>
      <c r="L891" s="978" t="str">
        <f t="shared" si="845"/>
        <v>2.3</v>
      </c>
      <c r="M891" s="2076" t="s">
        <v>62</v>
      </c>
      <c r="N891" s="981"/>
      <c r="O891" s="2036" t="s">
        <v>1608</v>
      </c>
      <c r="P891" s="2036" t="s">
        <v>65</v>
      </c>
      <c r="Q891" s="2077">
        <v>1</v>
      </c>
      <c r="R891" s="2065">
        <v>3000</v>
      </c>
      <c r="S891" s="1979"/>
      <c r="T891" s="1979"/>
      <c r="U891" s="1985">
        <v>15</v>
      </c>
      <c r="V891" s="1979"/>
      <c r="W891" s="1986"/>
      <c r="X891" s="298"/>
      <c r="Y891" s="298"/>
      <c r="Z891" s="299"/>
      <c r="AA891" s="299"/>
      <c r="AB891" s="299"/>
      <c r="AC891" s="299"/>
      <c r="AD891" s="299"/>
      <c r="AE891" s="1984"/>
      <c r="AF891" s="379">
        <f t="shared" si="877"/>
        <v>0</v>
      </c>
      <c r="AG891" s="284">
        <f t="shared" si="878"/>
        <v>0</v>
      </c>
      <c r="AH891" s="284">
        <f t="shared" si="879"/>
        <v>1500</v>
      </c>
      <c r="AI891" s="284">
        <f t="shared" si="880"/>
        <v>0</v>
      </c>
      <c r="AJ891" s="284">
        <f t="shared" si="881"/>
        <v>0</v>
      </c>
      <c r="AK891" s="284">
        <f t="shared" si="882"/>
        <v>0</v>
      </c>
      <c r="AL891" s="284">
        <f t="shared" si="883"/>
        <v>0</v>
      </c>
      <c r="AM891" s="284">
        <f t="shared" si="884"/>
        <v>0</v>
      </c>
      <c r="AN891" s="284">
        <f t="shared" si="885"/>
        <v>0</v>
      </c>
      <c r="AO891" s="284">
        <f t="shared" si="886"/>
        <v>0</v>
      </c>
      <c r="AP891" s="284">
        <f t="shared" si="887"/>
        <v>0</v>
      </c>
      <c r="AQ891" s="377">
        <f t="shared" si="888"/>
        <v>0</v>
      </c>
      <c r="AR891" s="2066">
        <f t="shared" si="892"/>
        <v>1500</v>
      </c>
      <c r="AS891" s="2040" t="s">
        <v>994</v>
      </c>
      <c r="AT891" s="984"/>
      <c r="AU891" s="984" t="s">
        <v>3535</v>
      </c>
      <c r="AV891" s="984" t="s">
        <v>3536</v>
      </c>
      <c r="AW891" s="997">
        <v>46058</v>
      </c>
      <c r="AX891" s="984" t="s">
        <v>3537</v>
      </c>
      <c r="AY891" s="997">
        <v>46078</v>
      </c>
      <c r="AZ891" s="984"/>
      <c r="BA891" s="989" t="s">
        <v>3538</v>
      </c>
      <c r="BB891" s="2041" t="s">
        <v>995</v>
      </c>
      <c r="BC891" s="984" t="s">
        <v>3549</v>
      </c>
      <c r="BD891" s="984" t="s">
        <v>3550</v>
      </c>
      <c r="BE891" s="983" t="s">
        <v>3551</v>
      </c>
      <c r="BF891" s="997">
        <v>46079</v>
      </c>
      <c r="BG891" s="984"/>
      <c r="BH891" s="698"/>
      <c r="BI891" s="698"/>
      <c r="BJ891" s="983"/>
      <c r="BK891" s="698"/>
      <c r="BL891" s="985"/>
      <c r="BM891" s="985"/>
      <c r="BN891" s="698">
        <v>3020</v>
      </c>
      <c r="BO891" s="1000"/>
      <c r="BP891" s="1000" t="s">
        <v>3532</v>
      </c>
      <c r="BQ891" s="2144"/>
      <c r="BR891" s="2144"/>
      <c r="BS891" s="2078" t="s">
        <v>1610</v>
      </c>
      <c r="BT891" s="381" t="s">
        <v>1611</v>
      </c>
      <c r="BU891" s="381" t="s">
        <v>1612</v>
      </c>
      <c r="BV891" s="525">
        <v>76836675</v>
      </c>
      <c r="BW891" s="535">
        <v>10768366751</v>
      </c>
      <c r="BX891" s="1003">
        <v>3000</v>
      </c>
      <c r="BY891" s="997">
        <v>46082</v>
      </c>
      <c r="BZ891" s="997">
        <v>46096</v>
      </c>
      <c r="CA891" s="984"/>
      <c r="CB891" s="984"/>
      <c r="CC891" s="984"/>
      <c r="CD891" s="984"/>
      <c r="CE891" s="984"/>
      <c r="CF891" s="984"/>
      <c r="CG891" s="984"/>
      <c r="CH891" s="984"/>
      <c r="CI891" s="984"/>
      <c r="CJ891" s="984"/>
      <c r="CK891" s="984"/>
      <c r="CL891" s="984"/>
      <c r="CM891" s="984"/>
      <c r="CN891" s="984"/>
      <c r="CO891" s="984"/>
      <c r="CP891" s="984"/>
      <c r="CQ891" s="984"/>
      <c r="CR891" s="984"/>
      <c r="CS891" s="984"/>
      <c r="CT891" s="984">
        <v>15</v>
      </c>
      <c r="CU891" s="987">
        <f t="shared" si="893"/>
        <v>1500</v>
      </c>
      <c r="CV891" s="984">
        <v>15</v>
      </c>
      <c r="CW891" s="988">
        <f t="shared" si="894"/>
        <v>1500</v>
      </c>
      <c r="CX891" s="984">
        <v>15</v>
      </c>
      <c r="CY891" s="988">
        <f t="shared" si="895"/>
        <v>1500</v>
      </c>
      <c r="CZ891" s="988">
        <f>CU891-CW891</f>
        <v>0</v>
      </c>
      <c r="DA891" s="984"/>
      <c r="DB891" s="984"/>
      <c r="DC891" s="984">
        <f t="shared" si="889"/>
        <v>0</v>
      </c>
      <c r="DD891" s="987">
        <f t="shared" si="874"/>
        <v>0</v>
      </c>
      <c r="DE891" s="984"/>
      <c r="DF891" s="988">
        <f t="shared" si="890"/>
        <v>0</v>
      </c>
      <c r="DG891" s="984"/>
      <c r="DH891" s="988">
        <f t="shared" si="891"/>
        <v>0</v>
      </c>
      <c r="DI891" s="984"/>
      <c r="DJ891" s="989"/>
      <c r="DK891" s="989"/>
      <c r="DL891" s="989"/>
      <c r="DM891" s="989"/>
      <c r="DN891" s="989"/>
      <c r="DO891" s="989"/>
      <c r="DP891" s="989"/>
      <c r="DQ891" s="989"/>
      <c r="DR891" s="989"/>
      <c r="DS891" s="989"/>
      <c r="DU891" s="2079">
        <f t="shared" si="897"/>
        <v>1500</v>
      </c>
      <c r="DV891" s="2080">
        <f t="shared" si="868"/>
        <v>1500</v>
      </c>
      <c r="DW891" s="2080">
        <f t="shared" si="873"/>
        <v>1500</v>
      </c>
      <c r="DX891" s="2080">
        <f t="shared" si="846"/>
        <v>0</v>
      </c>
      <c r="DY891" s="2080">
        <f t="shared" si="847"/>
        <v>0</v>
      </c>
      <c r="EG891" s="2080"/>
    </row>
    <row r="892" spans="1:137" s="897" customFormat="1" ht="48" hidden="1" customHeight="1" x14ac:dyDescent="0.25">
      <c r="A892" s="891">
        <v>2026</v>
      </c>
      <c r="B892" s="891">
        <v>479</v>
      </c>
      <c r="C892" s="891" t="s">
        <v>58</v>
      </c>
      <c r="D892" s="891">
        <v>3000654</v>
      </c>
      <c r="E892" s="891">
        <v>5005023</v>
      </c>
      <c r="F892" s="891" t="s">
        <v>1003</v>
      </c>
      <c r="G892" s="891" t="s">
        <v>3543</v>
      </c>
      <c r="H892" s="891">
        <v>97</v>
      </c>
      <c r="I892" s="892" t="s">
        <v>992</v>
      </c>
      <c r="J892" s="893" t="s">
        <v>10</v>
      </c>
      <c r="K892" s="893" t="s">
        <v>60</v>
      </c>
      <c r="L892" s="891" t="str">
        <f t="shared" si="845"/>
        <v>2.3</v>
      </c>
      <c r="M892" s="894" t="s">
        <v>62</v>
      </c>
      <c r="N892" s="894"/>
      <c r="O892" s="891" t="s">
        <v>1608</v>
      </c>
      <c r="P892" s="891" t="s">
        <v>65</v>
      </c>
      <c r="Q892" s="895">
        <v>1</v>
      </c>
      <c r="R892" s="342">
        <v>3000</v>
      </c>
      <c r="S892" s="1089"/>
      <c r="T892" s="1089"/>
      <c r="U892" s="343">
        <v>15</v>
      </c>
      <c r="V892" s="343">
        <v>30</v>
      </c>
      <c r="W892" s="344"/>
      <c r="X892" s="344"/>
      <c r="Y892" s="344"/>
      <c r="Z892" s="345"/>
      <c r="AA892" s="345"/>
      <c r="AB892" s="345"/>
      <c r="AC892" s="345"/>
      <c r="AD892" s="345"/>
      <c r="AE892" s="342"/>
      <c r="AF892" s="346">
        <f t="shared" si="877"/>
        <v>0</v>
      </c>
      <c r="AG892" s="346">
        <f t="shared" si="878"/>
        <v>0</v>
      </c>
      <c r="AH892" s="346">
        <f t="shared" si="879"/>
        <v>1500</v>
      </c>
      <c r="AI892" s="346">
        <f t="shared" si="880"/>
        <v>3000</v>
      </c>
      <c r="AJ892" s="346">
        <f t="shared" si="881"/>
        <v>0</v>
      </c>
      <c r="AK892" s="346">
        <f t="shared" si="882"/>
        <v>0</v>
      </c>
      <c r="AL892" s="346">
        <f t="shared" si="883"/>
        <v>0</v>
      </c>
      <c r="AM892" s="346">
        <f t="shared" si="884"/>
        <v>0</v>
      </c>
      <c r="AN892" s="346">
        <f t="shared" si="885"/>
        <v>0</v>
      </c>
      <c r="AO892" s="346">
        <f t="shared" si="886"/>
        <v>0</v>
      </c>
      <c r="AP892" s="346">
        <f t="shared" si="887"/>
        <v>0</v>
      </c>
      <c r="AQ892" s="346">
        <f t="shared" si="888"/>
        <v>0</v>
      </c>
      <c r="AR892" s="346">
        <f t="shared" si="892"/>
        <v>4500</v>
      </c>
      <c r="AS892" s="896" t="s">
        <v>994</v>
      </c>
      <c r="AU892" s="897" t="s">
        <v>3535</v>
      </c>
      <c r="AV892" s="897" t="s">
        <v>3536</v>
      </c>
      <c r="AW892" s="940">
        <v>46058</v>
      </c>
      <c r="AX892" s="897" t="s">
        <v>3537</v>
      </c>
      <c r="AY892" s="940">
        <v>46078</v>
      </c>
      <c r="BA892" s="898" t="s">
        <v>3538</v>
      </c>
      <c r="BB892" s="899" t="s">
        <v>995</v>
      </c>
      <c r="BC892" s="897" t="s">
        <v>3545</v>
      </c>
      <c r="BD892" s="897" t="s">
        <v>3546</v>
      </c>
      <c r="BE892" s="897" t="s">
        <v>3547</v>
      </c>
      <c r="BF892" s="940">
        <v>46086</v>
      </c>
      <c r="BH892" s="687"/>
      <c r="BI892" s="687"/>
      <c r="BJ892" s="896"/>
      <c r="BK892" s="687"/>
      <c r="BL892" s="373"/>
      <c r="BM892" s="373"/>
      <c r="BN892" s="687">
        <v>5456</v>
      </c>
      <c r="BO892" s="687"/>
      <c r="BP892" s="903" t="s">
        <v>3458</v>
      </c>
      <c r="BQ892" s="687"/>
      <c r="BR892" s="687"/>
      <c r="BS892" s="336" t="s">
        <v>1610</v>
      </c>
      <c r="BT892" s="336" t="s">
        <v>1611</v>
      </c>
      <c r="BU892" s="336" t="s">
        <v>1612</v>
      </c>
      <c r="BV892" s="542">
        <v>76836675</v>
      </c>
      <c r="BW892" s="540">
        <v>10768366751</v>
      </c>
      <c r="BX892" s="906">
        <v>3000</v>
      </c>
      <c r="BY892" s="940">
        <v>46097</v>
      </c>
      <c r="BZ892" s="940">
        <v>46142</v>
      </c>
      <c r="CT892" s="897">
        <v>15</v>
      </c>
      <c r="CU892" s="909">
        <f t="shared" si="893"/>
        <v>1500</v>
      </c>
      <c r="CV892" s="897">
        <v>15</v>
      </c>
      <c r="CW892" s="633">
        <f t="shared" si="894"/>
        <v>1500</v>
      </c>
      <c r="CX892" s="897">
        <v>15</v>
      </c>
      <c r="CY892" s="633">
        <f t="shared" si="895"/>
        <v>1500</v>
      </c>
      <c r="CZ892" s="633">
        <f>CU892-CW892</f>
        <v>0</v>
      </c>
      <c r="DC892" s="897">
        <f t="shared" si="889"/>
        <v>30</v>
      </c>
      <c r="DD892" s="909">
        <f t="shared" si="874"/>
        <v>3000</v>
      </c>
      <c r="DE892" s="897">
        <v>30</v>
      </c>
      <c r="DF892" s="633">
        <f t="shared" si="890"/>
        <v>3000</v>
      </c>
      <c r="DG892" s="897">
        <v>30</v>
      </c>
      <c r="DH892" s="633">
        <f t="shared" si="891"/>
        <v>3000</v>
      </c>
      <c r="DJ892" s="898"/>
      <c r="DK892" s="898"/>
      <c r="DL892" s="898"/>
      <c r="DM892" s="898"/>
      <c r="DN892" s="898"/>
      <c r="DO892" s="898"/>
      <c r="DP892" s="898"/>
      <c r="DQ892" s="898"/>
      <c r="DR892" s="898"/>
      <c r="DS892" s="898"/>
      <c r="DU892" s="909">
        <f t="shared" si="897"/>
        <v>4500</v>
      </c>
      <c r="DV892" s="633">
        <f t="shared" si="868"/>
        <v>4500</v>
      </c>
      <c r="DW892" s="633">
        <f t="shared" si="873"/>
        <v>4500</v>
      </c>
      <c r="DX892" s="633">
        <f t="shared" si="846"/>
        <v>0</v>
      </c>
      <c r="DY892" s="633">
        <f t="shared" si="847"/>
        <v>0</v>
      </c>
      <c r="EG892" s="633"/>
    </row>
    <row r="893" spans="1:137" s="2005" customFormat="1" ht="48" hidden="1" customHeight="1" x14ac:dyDescent="0.25">
      <c r="A893" s="2001">
        <v>2026</v>
      </c>
      <c r="B893" s="966">
        <v>479</v>
      </c>
      <c r="C893" s="966" t="s">
        <v>58</v>
      </c>
      <c r="D893" s="966">
        <v>3000654</v>
      </c>
      <c r="E893" s="966">
        <v>5005023</v>
      </c>
      <c r="F893" s="966" t="s">
        <v>990</v>
      </c>
      <c r="G893" s="2001" t="s">
        <v>991</v>
      </c>
      <c r="H893" s="2001">
        <v>94</v>
      </c>
      <c r="I893" s="967" t="s">
        <v>992</v>
      </c>
      <c r="J893" s="968" t="s">
        <v>10</v>
      </c>
      <c r="K893" s="968" t="s">
        <v>60</v>
      </c>
      <c r="L893" s="966" t="str">
        <f t="shared" si="845"/>
        <v>2.3</v>
      </c>
      <c r="M893" s="2002" t="s">
        <v>62</v>
      </c>
      <c r="N893" s="969"/>
      <c r="O893" s="2001" t="s">
        <v>1621</v>
      </c>
      <c r="P893" s="2001" t="s">
        <v>65</v>
      </c>
      <c r="Q893" s="2003">
        <v>1</v>
      </c>
      <c r="R893" s="1984">
        <v>3000</v>
      </c>
      <c r="S893" s="1979"/>
      <c r="T893" s="1979"/>
      <c r="U893" s="1985">
        <v>30</v>
      </c>
      <c r="V893" s="1979"/>
      <c r="W893" s="1986"/>
      <c r="X893" s="298"/>
      <c r="Y893" s="298"/>
      <c r="Z893" s="299"/>
      <c r="AA893" s="299"/>
      <c r="AB893" s="299"/>
      <c r="AC893" s="299"/>
      <c r="AD893" s="299"/>
      <c r="AE893" s="1984"/>
      <c r="AF893" s="284">
        <f t="shared" si="877"/>
        <v>0</v>
      </c>
      <c r="AG893" s="284">
        <f t="shared" si="878"/>
        <v>0</v>
      </c>
      <c r="AH893" s="284">
        <f t="shared" si="879"/>
        <v>3000</v>
      </c>
      <c r="AI893" s="284">
        <f t="shared" si="880"/>
        <v>0</v>
      </c>
      <c r="AJ893" s="284">
        <f t="shared" si="881"/>
        <v>0</v>
      </c>
      <c r="AK893" s="284">
        <f t="shared" si="882"/>
        <v>0</v>
      </c>
      <c r="AL893" s="284">
        <f t="shared" si="883"/>
        <v>0</v>
      </c>
      <c r="AM893" s="284">
        <f t="shared" si="884"/>
        <v>0</v>
      </c>
      <c r="AN893" s="284">
        <f t="shared" si="885"/>
        <v>0</v>
      </c>
      <c r="AO893" s="284">
        <f t="shared" si="886"/>
        <v>0</v>
      </c>
      <c r="AP893" s="284">
        <f t="shared" si="887"/>
        <v>0</v>
      </c>
      <c r="AQ893" s="284">
        <f t="shared" si="888"/>
        <v>0</v>
      </c>
      <c r="AR893" s="1985">
        <f t="shared" si="892"/>
        <v>3000</v>
      </c>
      <c r="AS893" s="2008" t="s">
        <v>994</v>
      </c>
      <c r="AT893" s="972"/>
      <c r="AU893" s="972" t="s">
        <v>3535</v>
      </c>
      <c r="AV893" s="972" t="s">
        <v>3536</v>
      </c>
      <c r="AW893" s="1008">
        <v>46058</v>
      </c>
      <c r="AX893" s="972" t="s">
        <v>3537</v>
      </c>
      <c r="AY893" s="1008">
        <v>46078</v>
      </c>
      <c r="AZ893" s="972"/>
      <c r="BA893" s="977" t="s">
        <v>3538</v>
      </c>
      <c r="BB893" s="2092" t="s">
        <v>995</v>
      </c>
      <c r="BC893" s="972" t="s">
        <v>3549</v>
      </c>
      <c r="BD893" s="972" t="s">
        <v>3550</v>
      </c>
      <c r="BE893" s="971" t="s">
        <v>3551</v>
      </c>
      <c r="BF893" s="1008">
        <v>46079</v>
      </c>
      <c r="BG893" s="972"/>
      <c r="BH893" s="694"/>
      <c r="BI893" s="694"/>
      <c r="BJ893" s="971"/>
      <c r="BK893" s="694"/>
      <c r="BL893" s="1020"/>
      <c r="BM893" s="1020"/>
      <c r="BN893" s="694">
        <v>1906</v>
      </c>
      <c r="BO893" s="1082"/>
      <c r="BP893" s="1047" t="s">
        <v>3552</v>
      </c>
      <c r="BQ893" s="2136"/>
      <c r="BR893" s="2617"/>
      <c r="BS893" s="2241" t="s">
        <v>1622</v>
      </c>
      <c r="BT893" s="383" t="s">
        <v>1623</v>
      </c>
      <c r="BU893" s="383" t="s">
        <v>1624</v>
      </c>
      <c r="BV893" s="524">
        <v>76286818</v>
      </c>
      <c r="BW893" s="523">
        <v>10762868186</v>
      </c>
      <c r="BX893" s="1012">
        <v>3000</v>
      </c>
      <c r="BY893" s="1008">
        <v>46082</v>
      </c>
      <c r="BZ893" s="1008">
        <v>46112</v>
      </c>
      <c r="CA893" s="972"/>
      <c r="CB893" s="972"/>
      <c r="CC893" s="972"/>
      <c r="CD893" s="972"/>
      <c r="CE893" s="972"/>
      <c r="CF893" s="972"/>
      <c r="CG893" s="972"/>
      <c r="CH893" s="972"/>
      <c r="CI893" s="972"/>
      <c r="CJ893" s="972"/>
      <c r="CK893" s="972"/>
      <c r="CL893" s="972"/>
      <c r="CM893" s="972"/>
      <c r="CN893" s="972"/>
      <c r="CO893" s="972"/>
      <c r="CP893" s="972"/>
      <c r="CQ893" s="972"/>
      <c r="CR893" s="972"/>
      <c r="CS893" s="972"/>
      <c r="CT893" s="972">
        <v>30</v>
      </c>
      <c r="CU893" s="975">
        <f t="shared" si="893"/>
        <v>3000</v>
      </c>
      <c r="CV893" s="972">
        <v>30</v>
      </c>
      <c r="CW893" s="976">
        <f t="shared" si="894"/>
        <v>3000</v>
      </c>
      <c r="CX893" s="972">
        <v>30</v>
      </c>
      <c r="CY893" s="976">
        <f t="shared" si="895"/>
        <v>3000</v>
      </c>
      <c r="CZ893" s="976">
        <f>CU893-CW893</f>
        <v>0</v>
      </c>
      <c r="DA893" s="976">
        <f>CU893-CY893</f>
        <v>0</v>
      </c>
      <c r="DB893" s="972"/>
      <c r="DC893" s="972">
        <f t="shared" si="889"/>
        <v>0</v>
      </c>
      <c r="DD893" s="975">
        <f t="shared" si="874"/>
        <v>0</v>
      </c>
      <c r="DE893" s="972"/>
      <c r="DF893" s="976">
        <f t="shared" si="890"/>
        <v>0</v>
      </c>
      <c r="DG893" s="972"/>
      <c r="DH893" s="976">
        <f t="shared" si="891"/>
        <v>0</v>
      </c>
      <c r="DI893" s="972"/>
      <c r="DJ893" s="977"/>
      <c r="DK893" s="977"/>
      <c r="DL893" s="977"/>
      <c r="DM893" s="977"/>
      <c r="DN893" s="977"/>
      <c r="DO893" s="977"/>
      <c r="DP893" s="977"/>
      <c r="DQ893" s="977"/>
      <c r="DR893" s="977"/>
      <c r="DS893" s="977"/>
      <c r="DU893" s="2142">
        <f t="shared" si="897"/>
        <v>3000</v>
      </c>
      <c r="DV893" s="2143">
        <f t="shared" si="868"/>
        <v>3000</v>
      </c>
      <c r="DW893" s="2143">
        <f t="shared" si="873"/>
        <v>3000</v>
      </c>
      <c r="DX893" s="2143">
        <f t="shared" si="846"/>
        <v>0</v>
      </c>
      <c r="DY893" s="2143">
        <f t="shared" si="847"/>
        <v>0</v>
      </c>
      <c r="EG893" s="2143"/>
    </row>
    <row r="894" spans="1:137" s="1093" customFormat="1" ht="48" hidden="1" customHeight="1" x14ac:dyDescent="0.25">
      <c r="A894" s="1089">
        <v>2026</v>
      </c>
      <c r="B894" s="1089">
        <v>479</v>
      </c>
      <c r="C894" s="1089" t="s">
        <v>58</v>
      </c>
      <c r="D894" s="1089">
        <v>3000654</v>
      </c>
      <c r="E894" s="1089">
        <v>5005023</v>
      </c>
      <c r="F894" s="1089" t="s">
        <v>1003</v>
      </c>
      <c r="G894" s="1089" t="s">
        <v>3543</v>
      </c>
      <c r="H894" s="1089">
        <v>97</v>
      </c>
      <c r="I894" s="248" t="s">
        <v>992</v>
      </c>
      <c r="J894" s="1090" t="s">
        <v>10</v>
      </c>
      <c r="K894" s="1090" t="s">
        <v>60</v>
      </c>
      <c r="L894" s="1089" t="str">
        <f t="shared" si="845"/>
        <v>2.3</v>
      </c>
      <c r="M894" s="1091" t="s">
        <v>62</v>
      </c>
      <c r="N894" s="1091"/>
      <c r="O894" s="1089" t="s">
        <v>1625</v>
      </c>
      <c r="P894" s="1089" t="s">
        <v>65</v>
      </c>
      <c r="Q894" s="1092">
        <v>1</v>
      </c>
      <c r="R894" s="342">
        <v>7000</v>
      </c>
      <c r="S894" s="1089"/>
      <c r="T894" s="1089"/>
      <c r="U894" s="1089"/>
      <c r="V894" s="1089">
        <v>0</v>
      </c>
      <c r="W894" s="344"/>
      <c r="X894" s="344"/>
      <c r="Y894" s="344"/>
      <c r="Z894" s="345"/>
      <c r="AA894" s="345"/>
      <c r="AB894" s="345"/>
      <c r="AC894" s="345"/>
      <c r="AD894" s="345"/>
      <c r="AE894" s="342"/>
      <c r="AF894" s="346">
        <f t="shared" si="877"/>
        <v>0</v>
      </c>
      <c r="AG894" s="346">
        <f t="shared" si="878"/>
        <v>0</v>
      </c>
      <c r="AH894" s="346">
        <f t="shared" si="879"/>
        <v>0</v>
      </c>
      <c r="AI894" s="346">
        <f t="shared" si="880"/>
        <v>0</v>
      </c>
      <c r="AJ894" s="346">
        <f t="shared" si="881"/>
        <v>0</v>
      </c>
      <c r="AK894" s="346">
        <f t="shared" si="882"/>
        <v>0</v>
      </c>
      <c r="AL894" s="346">
        <f t="shared" si="883"/>
        <v>0</v>
      </c>
      <c r="AM894" s="346">
        <f t="shared" si="884"/>
        <v>0</v>
      </c>
      <c r="AN894" s="346">
        <f t="shared" si="885"/>
        <v>0</v>
      </c>
      <c r="AO894" s="346">
        <f t="shared" si="886"/>
        <v>0</v>
      </c>
      <c r="AP894" s="346">
        <f t="shared" si="887"/>
        <v>0</v>
      </c>
      <c r="AQ894" s="346">
        <f t="shared" si="888"/>
        <v>0</v>
      </c>
      <c r="AR894" s="346">
        <f t="shared" si="892"/>
        <v>0</v>
      </c>
      <c r="AS894" s="296" t="s">
        <v>994</v>
      </c>
      <c r="AU894" s="1093" t="s">
        <v>3535</v>
      </c>
      <c r="AV894" s="1093" t="s">
        <v>3536</v>
      </c>
      <c r="AW894" s="1094">
        <v>46058</v>
      </c>
      <c r="AX894" s="1093" t="s">
        <v>3537</v>
      </c>
      <c r="AY894" s="1094">
        <v>46078</v>
      </c>
      <c r="BA894" s="1093" t="s">
        <v>3538</v>
      </c>
      <c r="BB894" s="614" t="s">
        <v>1018</v>
      </c>
      <c r="BH894" s="376"/>
      <c r="BI894" s="376"/>
      <c r="BJ894" s="296"/>
      <c r="BK894" s="376"/>
      <c r="BL894" s="255"/>
      <c r="BM894" s="255"/>
      <c r="BN894" s="376"/>
      <c r="BO894" s="957"/>
      <c r="BP894" s="956"/>
      <c r="BQ894" s="956"/>
      <c r="BR894" s="957"/>
      <c r="BV894" s="957"/>
      <c r="BW894" s="957"/>
      <c r="BX894" s="1018"/>
      <c r="CU894" s="996"/>
      <c r="CV894" s="1019"/>
      <c r="CW894" s="996"/>
      <c r="CX894" s="1019"/>
      <c r="CY894" s="996"/>
      <c r="DC894" s="1019">
        <f t="shared" si="889"/>
        <v>0</v>
      </c>
      <c r="DD894" s="964">
        <f t="shared" si="874"/>
        <v>0</v>
      </c>
      <c r="DE894" s="1019"/>
      <c r="DF894" s="965">
        <f t="shared" si="890"/>
        <v>0</v>
      </c>
      <c r="DH894" s="965">
        <f t="shared" si="891"/>
        <v>0</v>
      </c>
      <c r="DJ894" s="1095"/>
      <c r="DK894" s="1095"/>
      <c r="DL894" s="1095"/>
      <c r="DM894" s="1095"/>
      <c r="DN894" s="1095"/>
      <c r="DO894" s="1095"/>
      <c r="DP894" s="1095"/>
      <c r="DQ894" s="1095"/>
      <c r="DR894" s="1095"/>
      <c r="DS894" s="1095"/>
      <c r="DU894" s="620">
        <f t="shared" si="897"/>
        <v>0</v>
      </c>
      <c r="DV894" s="621">
        <f t="shared" si="868"/>
        <v>0</v>
      </c>
      <c r="DW894" s="621">
        <f t="shared" si="873"/>
        <v>0</v>
      </c>
      <c r="DX894" s="621">
        <f t="shared" si="846"/>
        <v>0</v>
      </c>
      <c r="DY894" s="621">
        <f t="shared" si="847"/>
        <v>0</v>
      </c>
      <c r="EG894" s="621"/>
    </row>
    <row r="895" spans="1:137" s="897" customFormat="1" ht="48" hidden="1" customHeight="1" x14ac:dyDescent="0.25">
      <c r="A895" s="891">
        <v>2026</v>
      </c>
      <c r="B895" s="891">
        <v>479</v>
      </c>
      <c r="C895" s="891" t="s">
        <v>58</v>
      </c>
      <c r="D895" s="891">
        <v>3000654</v>
      </c>
      <c r="E895" s="891">
        <v>5005023</v>
      </c>
      <c r="F895" s="891" t="s">
        <v>1003</v>
      </c>
      <c r="G895" s="891" t="s">
        <v>3543</v>
      </c>
      <c r="H895" s="891">
        <v>97</v>
      </c>
      <c r="I895" s="892" t="s">
        <v>992</v>
      </c>
      <c r="J895" s="893" t="s">
        <v>10</v>
      </c>
      <c r="K895" s="893" t="s">
        <v>60</v>
      </c>
      <c r="L895" s="891" t="str">
        <f t="shared" ref="L895:L958" si="898">+MID(M895,1,3)</f>
        <v>2.3</v>
      </c>
      <c r="M895" s="894" t="s">
        <v>62</v>
      </c>
      <c r="N895" s="894"/>
      <c r="O895" s="891" t="s">
        <v>1626</v>
      </c>
      <c r="P895" s="891" t="s">
        <v>65</v>
      </c>
      <c r="Q895" s="895">
        <v>1</v>
      </c>
      <c r="R895" s="297">
        <v>5000</v>
      </c>
      <c r="S895" s="891"/>
      <c r="T895" s="891"/>
      <c r="U895" s="284">
        <v>30</v>
      </c>
      <c r="V895" s="284">
        <v>30</v>
      </c>
      <c r="W895" s="298"/>
      <c r="X895" s="298"/>
      <c r="Y895" s="298"/>
      <c r="Z895" s="299"/>
      <c r="AA895" s="299"/>
      <c r="AB895" s="299"/>
      <c r="AC895" s="299"/>
      <c r="AD895" s="299"/>
      <c r="AE895" s="297"/>
      <c r="AF895" s="284">
        <f t="shared" si="877"/>
        <v>0</v>
      </c>
      <c r="AG895" s="284">
        <f t="shared" si="878"/>
        <v>0</v>
      </c>
      <c r="AH895" s="284">
        <f t="shared" si="879"/>
        <v>5000</v>
      </c>
      <c r="AI895" s="284">
        <f t="shared" si="880"/>
        <v>5000</v>
      </c>
      <c r="AJ895" s="284">
        <f t="shared" si="881"/>
        <v>0</v>
      </c>
      <c r="AK895" s="284">
        <f t="shared" si="882"/>
        <v>0</v>
      </c>
      <c r="AL895" s="284">
        <f t="shared" si="883"/>
        <v>0</v>
      </c>
      <c r="AM895" s="284">
        <f t="shared" si="884"/>
        <v>0</v>
      </c>
      <c r="AN895" s="284">
        <f t="shared" si="885"/>
        <v>0</v>
      </c>
      <c r="AO895" s="284">
        <f t="shared" si="886"/>
        <v>0</v>
      </c>
      <c r="AP895" s="284">
        <f t="shared" si="887"/>
        <v>0</v>
      </c>
      <c r="AQ895" s="284">
        <f t="shared" si="888"/>
        <v>0</v>
      </c>
      <c r="AR895" s="284">
        <f t="shared" si="892"/>
        <v>10000</v>
      </c>
      <c r="AS895" s="896" t="s">
        <v>994</v>
      </c>
      <c r="AU895" s="897" t="s">
        <v>3535</v>
      </c>
      <c r="AV895" s="897" t="s">
        <v>3536</v>
      </c>
      <c r="AW895" s="940">
        <v>46058</v>
      </c>
      <c r="AX895" s="897" t="s">
        <v>3537</v>
      </c>
      <c r="AY895" s="940">
        <v>46078</v>
      </c>
      <c r="BA895" s="898" t="s">
        <v>3538</v>
      </c>
      <c r="BB895" s="899" t="s">
        <v>995</v>
      </c>
      <c r="BC895" s="897" t="s">
        <v>3549</v>
      </c>
      <c r="BD895" s="897" t="s">
        <v>3550</v>
      </c>
      <c r="BE895" s="896" t="s">
        <v>3551</v>
      </c>
      <c r="BF895" s="940">
        <v>46079</v>
      </c>
      <c r="BH895" s="687"/>
      <c r="BI895" s="687"/>
      <c r="BJ895" s="896"/>
      <c r="BK895" s="687"/>
      <c r="BL895" s="1028"/>
      <c r="BM895" s="1028"/>
      <c r="BN895" s="687">
        <v>1916</v>
      </c>
      <c r="BO895" s="1085"/>
      <c r="BP895" s="834" t="s">
        <v>3552</v>
      </c>
      <c r="BQ895" s="903" t="s">
        <v>3544</v>
      </c>
      <c r="BR895" s="1029"/>
      <c r="BS895" s="480" t="s">
        <v>1627</v>
      </c>
      <c r="BT895" s="336" t="s">
        <v>1628</v>
      </c>
      <c r="BU895" s="336" t="s">
        <v>1629</v>
      </c>
      <c r="BV895" s="341">
        <v>40457965</v>
      </c>
      <c r="BW895" s="336">
        <v>10404579652</v>
      </c>
      <c r="BX895" s="906">
        <v>5000</v>
      </c>
      <c r="BY895" s="940">
        <v>46082</v>
      </c>
      <c r="BZ895" s="940">
        <v>46142</v>
      </c>
      <c r="CT895" s="897">
        <v>30</v>
      </c>
      <c r="CU895" s="909">
        <f t="shared" ref="CU895:CU906" si="899">AH895</f>
        <v>5000</v>
      </c>
      <c r="CV895" s="897">
        <v>30</v>
      </c>
      <c r="CW895" s="633">
        <f t="shared" ref="CW895:CW906" si="900">(R895/30*CV895)*Q895</f>
        <v>5000</v>
      </c>
      <c r="CX895" s="897">
        <v>30</v>
      </c>
      <c r="CY895" s="633">
        <f t="shared" ref="CY895:CY906" si="901">(R895/30*CX895)*Q895</f>
        <v>5000</v>
      </c>
      <c r="CZ895" s="633">
        <f t="shared" ref="CZ895:CZ905" si="902">CU895-CW895</f>
        <v>0</v>
      </c>
      <c r="DC895" s="897">
        <f t="shared" si="889"/>
        <v>30</v>
      </c>
      <c r="DD895" s="909">
        <f t="shared" si="874"/>
        <v>5000</v>
      </c>
      <c r="DE895" s="897">
        <v>30</v>
      </c>
      <c r="DF895" s="633">
        <f t="shared" si="890"/>
        <v>5000</v>
      </c>
      <c r="DG895" s="897">
        <v>30</v>
      </c>
      <c r="DH895" s="633">
        <f t="shared" si="891"/>
        <v>5000</v>
      </c>
      <c r="DJ895" s="898"/>
      <c r="DK895" s="898"/>
      <c r="DL895" s="898"/>
      <c r="DM895" s="898"/>
      <c r="DN895" s="898"/>
      <c r="DO895" s="898"/>
      <c r="DP895" s="898"/>
      <c r="DQ895" s="898"/>
      <c r="DR895" s="898"/>
      <c r="DS895" s="898"/>
      <c r="DU895" s="620">
        <f t="shared" si="897"/>
        <v>10000</v>
      </c>
      <c r="DV895" s="621">
        <f t="shared" si="868"/>
        <v>10000</v>
      </c>
      <c r="DW895" s="621">
        <f t="shared" si="873"/>
        <v>10000</v>
      </c>
      <c r="DX895" s="621">
        <f t="shared" ref="DX895:DX958" si="903">DU895-DV895</f>
        <v>0</v>
      </c>
      <c r="DY895" s="621">
        <f t="shared" ref="DY895:DY958" si="904">DU895-DW895</f>
        <v>0</v>
      </c>
      <c r="EG895" s="621"/>
    </row>
    <row r="896" spans="1:137" s="897" customFormat="1" ht="48" hidden="1" customHeight="1" x14ac:dyDescent="0.25">
      <c r="A896" s="891">
        <v>2026</v>
      </c>
      <c r="B896" s="891">
        <v>479</v>
      </c>
      <c r="C896" s="891" t="s">
        <v>58</v>
      </c>
      <c r="D896" s="891">
        <v>3000654</v>
      </c>
      <c r="E896" s="891">
        <v>5005023</v>
      </c>
      <c r="F896" s="891" t="s">
        <v>1003</v>
      </c>
      <c r="G896" s="891" t="s">
        <v>3543</v>
      </c>
      <c r="H896" s="891">
        <v>97</v>
      </c>
      <c r="I896" s="892" t="s">
        <v>992</v>
      </c>
      <c r="J896" s="893" t="s">
        <v>10</v>
      </c>
      <c r="K896" s="893" t="s">
        <v>60</v>
      </c>
      <c r="L896" s="891" t="str">
        <f t="shared" si="898"/>
        <v>2.3</v>
      </c>
      <c r="M896" s="894" t="s">
        <v>62</v>
      </c>
      <c r="N896" s="894"/>
      <c r="O896" s="891" t="s">
        <v>1630</v>
      </c>
      <c r="P896" s="891" t="s">
        <v>65</v>
      </c>
      <c r="Q896" s="895">
        <v>1</v>
      </c>
      <c r="R896" s="297">
        <v>5000</v>
      </c>
      <c r="S896" s="891"/>
      <c r="T896" s="891"/>
      <c r="U896" s="284">
        <v>30</v>
      </c>
      <c r="V896" s="284">
        <v>30</v>
      </c>
      <c r="W896" s="298"/>
      <c r="X896" s="298"/>
      <c r="Y896" s="298"/>
      <c r="Z896" s="299"/>
      <c r="AA896" s="299"/>
      <c r="AB896" s="299"/>
      <c r="AC896" s="299"/>
      <c r="AD896" s="299"/>
      <c r="AE896" s="297"/>
      <c r="AF896" s="284">
        <f t="shared" si="877"/>
        <v>0</v>
      </c>
      <c r="AG896" s="284">
        <f t="shared" si="878"/>
        <v>0</v>
      </c>
      <c r="AH896" s="284">
        <f t="shared" si="879"/>
        <v>5000</v>
      </c>
      <c r="AI896" s="284">
        <f t="shared" si="880"/>
        <v>5000</v>
      </c>
      <c r="AJ896" s="284">
        <f t="shared" si="881"/>
        <v>0</v>
      </c>
      <c r="AK896" s="284">
        <f t="shared" si="882"/>
        <v>0</v>
      </c>
      <c r="AL896" s="284">
        <f t="shared" si="883"/>
        <v>0</v>
      </c>
      <c r="AM896" s="284">
        <f t="shared" si="884"/>
        <v>0</v>
      </c>
      <c r="AN896" s="284">
        <f t="shared" si="885"/>
        <v>0</v>
      </c>
      <c r="AO896" s="284">
        <f t="shared" si="886"/>
        <v>0</v>
      </c>
      <c r="AP896" s="284">
        <f t="shared" si="887"/>
        <v>0</v>
      </c>
      <c r="AQ896" s="284">
        <f t="shared" si="888"/>
        <v>0</v>
      </c>
      <c r="AR896" s="284">
        <f t="shared" si="892"/>
        <v>10000</v>
      </c>
      <c r="AS896" s="896" t="s">
        <v>994</v>
      </c>
      <c r="AU896" s="897" t="s">
        <v>3535</v>
      </c>
      <c r="AV896" s="897" t="s">
        <v>3536</v>
      </c>
      <c r="AW896" s="940">
        <v>46058</v>
      </c>
      <c r="AX896" s="897" t="s">
        <v>3537</v>
      </c>
      <c r="AY896" s="940">
        <v>46078</v>
      </c>
      <c r="BA896" s="898" t="s">
        <v>3538</v>
      </c>
      <c r="BB896" s="899" t="s">
        <v>995</v>
      </c>
      <c r="BC896" s="897" t="s">
        <v>3549</v>
      </c>
      <c r="BD896" s="897" t="s">
        <v>3550</v>
      </c>
      <c r="BE896" s="896" t="s">
        <v>3551</v>
      </c>
      <c r="BF896" s="940">
        <v>46079</v>
      </c>
      <c r="BH896" s="687"/>
      <c r="BI896" s="687"/>
      <c r="BJ896" s="896"/>
      <c r="BK896" s="687"/>
      <c r="BL896" s="1028"/>
      <c r="BM896" s="1028"/>
      <c r="BN896" s="687">
        <v>1917</v>
      </c>
      <c r="BO896" s="1085"/>
      <c r="BP896" s="834" t="s">
        <v>3552</v>
      </c>
      <c r="BQ896" s="903" t="s">
        <v>3544</v>
      </c>
      <c r="BR896" s="1029"/>
      <c r="BS896" s="480" t="s">
        <v>1631</v>
      </c>
      <c r="BT896" s="336" t="s">
        <v>1632</v>
      </c>
      <c r="BU896" s="336" t="s">
        <v>1633</v>
      </c>
      <c r="BV896" s="341">
        <v>46439509</v>
      </c>
      <c r="BW896" s="336">
        <v>10464395097</v>
      </c>
      <c r="BX896" s="906">
        <v>5000</v>
      </c>
      <c r="BY896" s="940">
        <v>46082</v>
      </c>
      <c r="BZ896" s="940">
        <v>46142</v>
      </c>
      <c r="CT896" s="897">
        <v>30</v>
      </c>
      <c r="CU896" s="909">
        <f t="shared" si="899"/>
        <v>5000</v>
      </c>
      <c r="CV896" s="897">
        <v>30</v>
      </c>
      <c r="CW896" s="633">
        <f t="shared" si="900"/>
        <v>5000</v>
      </c>
      <c r="CX896" s="897">
        <v>30</v>
      </c>
      <c r="CY896" s="633">
        <f t="shared" si="901"/>
        <v>5000</v>
      </c>
      <c r="CZ896" s="633">
        <f t="shared" si="902"/>
        <v>0</v>
      </c>
      <c r="DC896" s="897">
        <f t="shared" si="889"/>
        <v>30</v>
      </c>
      <c r="DD896" s="909">
        <f t="shared" ref="DD896:DD906" si="905">AI896</f>
        <v>5000</v>
      </c>
      <c r="DE896" s="897">
        <v>30</v>
      </c>
      <c r="DF896" s="633">
        <f t="shared" si="890"/>
        <v>5000</v>
      </c>
      <c r="DG896" s="897">
        <v>30</v>
      </c>
      <c r="DH896" s="633">
        <f t="shared" si="891"/>
        <v>5000</v>
      </c>
      <c r="DJ896" s="898"/>
      <c r="DK896" s="898"/>
      <c r="DL896" s="898"/>
      <c r="DM896" s="898"/>
      <c r="DN896" s="898"/>
      <c r="DO896" s="898"/>
      <c r="DP896" s="898"/>
      <c r="DQ896" s="898"/>
      <c r="DR896" s="898"/>
      <c r="DS896" s="898"/>
      <c r="DU896" s="620">
        <f t="shared" si="897"/>
        <v>10000</v>
      </c>
      <c r="DV896" s="621">
        <f t="shared" si="868"/>
        <v>10000</v>
      </c>
      <c r="DW896" s="621">
        <f t="shared" si="873"/>
        <v>10000</v>
      </c>
      <c r="DX896" s="621">
        <f t="shared" si="903"/>
        <v>0</v>
      </c>
      <c r="DY896" s="621">
        <f t="shared" si="904"/>
        <v>0</v>
      </c>
      <c r="EG896" s="621"/>
    </row>
    <row r="897" spans="1:137" s="897" customFormat="1" ht="48" hidden="1" customHeight="1" x14ac:dyDescent="0.25">
      <c r="A897" s="891">
        <v>2026</v>
      </c>
      <c r="B897" s="891">
        <v>479</v>
      </c>
      <c r="C897" s="891" t="s">
        <v>58</v>
      </c>
      <c r="D897" s="891">
        <v>3000654</v>
      </c>
      <c r="E897" s="891">
        <v>5005023</v>
      </c>
      <c r="F897" s="891" t="s">
        <v>1003</v>
      </c>
      <c r="G897" s="891" t="s">
        <v>3543</v>
      </c>
      <c r="H897" s="891">
        <v>97</v>
      </c>
      <c r="I897" s="892" t="s">
        <v>992</v>
      </c>
      <c r="J897" s="893" t="s">
        <v>10</v>
      </c>
      <c r="K897" s="893" t="s">
        <v>60</v>
      </c>
      <c r="L897" s="891" t="str">
        <f t="shared" si="898"/>
        <v>2.3</v>
      </c>
      <c r="M897" s="894" t="s">
        <v>62</v>
      </c>
      <c r="N897" s="894"/>
      <c r="O897" s="891" t="s">
        <v>1634</v>
      </c>
      <c r="P897" s="891" t="s">
        <v>65</v>
      </c>
      <c r="Q897" s="895">
        <v>1</v>
      </c>
      <c r="R897" s="297">
        <v>5000</v>
      </c>
      <c r="S897" s="891"/>
      <c r="T897" s="891"/>
      <c r="U897" s="284">
        <v>30</v>
      </c>
      <c r="V897" s="284">
        <v>30</v>
      </c>
      <c r="W897" s="298"/>
      <c r="X897" s="298"/>
      <c r="Y897" s="298"/>
      <c r="Z897" s="299"/>
      <c r="AA897" s="299"/>
      <c r="AB897" s="299"/>
      <c r="AC897" s="299"/>
      <c r="AD897" s="299"/>
      <c r="AE897" s="297"/>
      <c r="AF897" s="284">
        <f t="shared" si="877"/>
        <v>0</v>
      </c>
      <c r="AG897" s="284">
        <f t="shared" si="878"/>
        <v>0</v>
      </c>
      <c r="AH897" s="284">
        <f t="shared" si="879"/>
        <v>5000</v>
      </c>
      <c r="AI897" s="284">
        <f t="shared" si="880"/>
        <v>5000</v>
      </c>
      <c r="AJ897" s="284">
        <f t="shared" si="881"/>
        <v>0</v>
      </c>
      <c r="AK897" s="284">
        <f t="shared" si="882"/>
        <v>0</v>
      </c>
      <c r="AL897" s="284">
        <f t="shared" si="883"/>
        <v>0</v>
      </c>
      <c r="AM897" s="284">
        <f t="shared" si="884"/>
        <v>0</v>
      </c>
      <c r="AN897" s="284">
        <f t="shared" si="885"/>
        <v>0</v>
      </c>
      <c r="AO897" s="284">
        <f t="shared" si="886"/>
        <v>0</v>
      </c>
      <c r="AP897" s="284">
        <f t="shared" si="887"/>
        <v>0</v>
      </c>
      <c r="AQ897" s="284">
        <f t="shared" si="888"/>
        <v>0</v>
      </c>
      <c r="AR897" s="284">
        <f t="shared" si="892"/>
        <v>10000</v>
      </c>
      <c r="AS897" s="896" t="s">
        <v>994</v>
      </c>
      <c r="AU897" s="897" t="s">
        <v>3535</v>
      </c>
      <c r="AV897" s="897" t="s">
        <v>3536</v>
      </c>
      <c r="AW897" s="940">
        <v>46058</v>
      </c>
      <c r="AX897" s="897" t="s">
        <v>3537</v>
      </c>
      <c r="AY897" s="940">
        <v>46078</v>
      </c>
      <c r="BA897" s="898" t="s">
        <v>3538</v>
      </c>
      <c r="BB897" s="899" t="s">
        <v>995</v>
      </c>
      <c r="BC897" s="897" t="s">
        <v>3549</v>
      </c>
      <c r="BD897" s="897" t="s">
        <v>3550</v>
      </c>
      <c r="BE897" s="896" t="s">
        <v>3551</v>
      </c>
      <c r="BF897" s="940">
        <v>46079</v>
      </c>
      <c r="BH897" s="687"/>
      <c r="BI897" s="687"/>
      <c r="BJ897" s="896"/>
      <c r="BK897" s="687"/>
      <c r="BL897" s="1028"/>
      <c r="BM897" s="1028"/>
      <c r="BN897" s="687">
        <v>1918</v>
      </c>
      <c r="BO897" s="1085"/>
      <c r="BP897" s="834" t="s">
        <v>3552</v>
      </c>
      <c r="BQ897" s="903" t="s">
        <v>3544</v>
      </c>
      <c r="BR897" s="1029"/>
      <c r="BS897" s="480" t="s">
        <v>1635</v>
      </c>
      <c r="BT897" s="336" t="s">
        <v>1636</v>
      </c>
      <c r="BU897" s="336" t="s">
        <v>1637</v>
      </c>
      <c r="BV897" s="341">
        <v>43670349</v>
      </c>
      <c r="BW897" s="336">
        <v>10436703495</v>
      </c>
      <c r="BX897" s="906">
        <v>5000</v>
      </c>
      <c r="BY897" s="940">
        <v>46082</v>
      </c>
      <c r="BZ897" s="940">
        <v>46142</v>
      </c>
      <c r="CT897" s="897">
        <v>30</v>
      </c>
      <c r="CU897" s="909">
        <f t="shared" si="899"/>
        <v>5000</v>
      </c>
      <c r="CV897" s="897">
        <v>30</v>
      </c>
      <c r="CW897" s="633">
        <f t="shared" si="900"/>
        <v>5000</v>
      </c>
      <c r="CX897" s="897">
        <v>30</v>
      </c>
      <c r="CY897" s="633">
        <f t="shared" si="901"/>
        <v>5000</v>
      </c>
      <c r="CZ897" s="633">
        <f t="shared" si="902"/>
        <v>0</v>
      </c>
      <c r="DC897" s="897">
        <f t="shared" si="889"/>
        <v>30</v>
      </c>
      <c r="DD897" s="909">
        <f t="shared" si="905"/>
        <v>5000</v>
      </c>
      <c r="DE897" s="897">
        <v>30</v>
      </c>
      <c r="DF897" s="633">
        <f t="shared" si="890"/>
        <v>5000</v>
      </c>
      <c r="DG897" s="897">
        <v>30</v>
      </c>
      <c r="DH897" s="633">
        <f t="shared" si="891"/>
        <v>5000</v>
      </c>
      <c r="DJ897" s="898"/>
      <c r="DK897" s="898"/>
      <c r="DL897" s="898"/>
      <c r="DM897" s="898"/>
      <c r="DN897" s="898"/>
      <c r="DO897" s="898"/>
      <c r="DP897" s="898"/>
      <c r="DQ897" s="898"/>
      <c r="DR897" s="898"/>
      <c r="DS897" s="898"/>
      <c r="DU897" s="620">
        <f t="shared" si="897"/>
        <v>10000</v>
      </c>
      <c r="DV897" s="621">
        <f t="shared" si="868"/>
        <v>10000</v>
      </c>
      <c r="DW897" s="621">
        <f t="shared" si="873"/>
        <v>10000</v>
      </c>
      <c r="DX897" s="621">
        <f t="shared" si="903"/>
        <v>0</v>
      </c>
      <c r="DY897" s="621">
        <f t="shared" si="904"/>
        <v>0</v>
      </c>
      <c r="EG897" s="621"/>
    </row>
    <row r="898" spans="1:137" s="897" customFormat="1" ht="48" hidden="1" customHeight="1" x14ac:dyDescent="0.25">
      <c r="A898" s="891">
        <v>2026</v>
      </c>
      <c r="B898" s="891">
        <v>479</v>
      </c>
      <c r="C898" s="891" t="s">
        <v>58</v>
      </c>
      <c r="D898" s="891">
        <v>3000654</v>
      </c>
      <c r="E898" s="891">
        <v>5005023</v>
      </c>
      <c r="F898" s="891" t="s">
        <v>1003</v>
      </c>
      <c r="G898" s="891" t="s">
        <v>3543</v>
      </c>
      <c r="H898" s="891">
        <v>97</v>
      </c>
      <c r="I898" s="892" t="s">
        <v>992</v>
      </c>
      <c r="J898" s="893" t="s">
        <v>10</v>
      </c>
      <c r="K898" s="893" t="s">
        <v>60</v>
      </c>
      <c r="L898" s="891" t="str">
        <f t="shared" si="898"/>
        <v>2.3</v>
      </c>
      <c r="M898" s="894" t="s">
        <v>62</v>
      </c>
      <c r="N898" s="894"/>
      <c r="O898" s="891" t="s">
        <v>1638</v>
      </c>
      <c r="P898" s="891" t="s">
        <v>65</v>
      </c>
      <c r="Q898" s="895">
        <v>1</v>
      </c>
      <c r="R898" s="297">
        <v>5000</v>
      </c>
      <c r="S898" s="891"/>
      <c r="T898" s="891"/>
      <c r="U898" s="284">
        <v>30</v>
      </c>
      <c r="V898" s="284">
        <v>30</v>
      </c>
      <c r="W898" s="298"/>
      <c r="X898" s="298"/>
      <c r="Y898" s="298"/>
      <c r="Z898" s="299"/>
      <c r="AA898" s="299"/>
      <c r="AB898" s="299"/>
      <c r="AC898" s="299"/>
      <c r="AD898" s="299"/>
      <c r="AE898" s="297"/>
      <c r="AF898" s="284">
        <f t="shared" si="877"/>
        <v>0</v>
      </c>
      <c r="AG898" s="284">
        <f t="shared" si="878"/>
        <v>0</v>
      </c>
      <c r="AH898" s="284">
        <f t="shared" si="879"/>
        <v>5000</v>
      </c>
      <c r="AI898" s="284">
        <f t="shared" si="880"/>
        <v>5000</v>
      </c>
      <c r="AJ898" s="284">
        <f t="shared" si="881"/>
        <v>0</v>
      </c>
      <c r="AK898" s="284">
        <f t="shared" si="882"/>
        <v>0</v>
      </c>
      <c r="AL898" s="284">
        <f t="shared" si="883"/>
        <v>0</v>
      </c>
      <c r="AM898" s="284">
        <f t="shared" si="884"/>
        <v>0</v>
      </c>
      <c r="AN898" s="284">
        <f t="shared" si="885"/>
        <v>0</v>
      </c>
      <c r="AO898" s="284">
        <f t="shared" si="886"/>
        <v>0</v>
      </c>
      <c r="AP898" s="284">
        <f t="shared" si="887"/>
        <v>0</v>
      </c>
      <c r="AQ898" s="284">
        <f t="shared" si="888"/>
        <v>0</v>
      </c>
      <c r="AR898" s="284">
        <f t="shared" si="892"/>
        <v>10000</v>
      </c>
      <c r="AS898" s="896" t="s">
        <v>994</v>
      </c>
      <c r="AU898" s="897" t="s">
        <v>3535</v>
      </c>
      <c r="AV898" s="897" t="s">
        <v>3536</v>
      </c>
      <c r="AW898" s="940">
        <v>46058</v>
      </c>
      <c r="AX898" s="897" t="s">
        <v>3537</v>
      </c>
      <c r="AY898" s="940">
        <v>46078</v>
      </c>
      <c r="BA898" s="898" t="s">
        <v>3538</v>
      </c>
      <c r="BB898" s="899" t="s">
        <v>995</v>
      </c>
      <c r="BC898" s="897" t="s">
        <v>3549</v>
      </c>
      <c r="BD898" s="897" t="s">
        <v>3550</v>
      </c>
      <c r="BE898" s="896" t="s">
        <v>3551</v>
      </c>
      <c r="BF898" s="940">
        <v>46079</v>
      </c>
      <c r="BH898" s="687"/>
      <c r="BI898" s="687"/>
      <c r="BJ898" s="896"/>
      <c r="BK898" s="687"/>
      <c r="BL898" s="1028"/>
      <c r="BM898" s="1028"/>
      <c r="BN898" s="687">
        <v>1919</v>
      </c>
      <c r="BO898" s="1085"/>
      <c r="BP898" s="834" t="s">
        <v>3552</v>
      </c>
      <c r="BQ898" s="903" t="s">
        <v>3544</v>
      </c>
      <c r="BR898" s="1029"/>
      <c r="BS898" s="480" t="s">
        <v>1597</v>
      </c>
      <c r="BT898" s="336" t="s">
        <v>1639</v>
      </c>
      <c r="BU898" s="336" t="s">
        <v>1640</v>
      </c>
      <c r="BV898" s="341">
        <v>43639864</v>
      </c>
      <c r="BW898" s="336">
        <v>10436398641</v>
      </c>
      <c r="BX898" s="906">
        <v>5000</v>
      </c>
      <c r="BY898" s="940">
        <v>46082</v>
      </c>
      <c r="BZ898" s="940">
        <v>46142</v>
      </c>
      <c r="CT898" s="897">
        <v>30</v>
      </c>
      <c r="CU898" s="909">
        <f t="shared" si="899"/>
        <v>5000</v>
      </c>
      <c r="CV898" s="897">
        <v>30</v>
      </c>
      <c r="CW898" s="633">
        <f t="shared" si="900"/>
        <v>5000</v>
      </c>
      <c r="CX898" s="897">
        <v>30</v>
      </c>
      <c r="CY898" s="633">
        <f t="shared" si="901"/>
        <v>5000</v>
      </c>
      <c r="CZ898" s="633">
        <f t="shared" si="902"/>
        <v>0</v>
      </c>
      <c r="DC898" s="897">
        <f t="shared" si="889"/>
        <v>30</v>
      </c>
      <c r="DD898" s="909">
        <f t="shared" si="905"/>
        <v>5000</v>
      </c>
      <c r="DE898" s="897">
        <v>30</v>
      </c>
      <c r="DF898" s="633">
        <f t="shared" si="890"/>
        <v>5000</v>
      </c>
      <c r="DG898" s="897">
        <v>30</v>
      </c>
      <c r="DH898" s="633">
        <f t="shared" si="891"/>
        <v>5000</v>
      </c>
      <c r="DJ898" s="898"/>
      <c r="DK898" s="898"/>
      <c r="DL898" s="898"/>
      <c r="DM898" s="898"/>
      <c r="DN898" s="898"/>
      <c r="DO898" s="898"/>
      <c r="DP898" s="898"/>
      <c r="DQ898" s="898"/>
      <c r="DR898" s="898"/>
      <c r="DS898" s="898"/>
      <c r="DU898" s="620">
        <f t="shared" si="897"/>
        <v>10000</v>
      </c>
      <c r="DV898" s="621">
        <f t="shared" si="868"/>
        <v>10000</v>
      </c>
      <c r="DW898" s="621">
        <f t="shared" si="873"/>
        <v>10000</v>
      </c>
      <c r="DX898" s="621">
        <f t="shared" si="903"/>
        <v>0</v>
      </c>
      <c r="DY898" s="621">
        <f t="shared" si="904"/>
        <v>0</v>
      </c>
      <c r="EG898" s="621"/>
    </row>
    <row r="899" spans="1:137" s="897" customFormat="1" ht="48" hidden="1" customHeight="1" x14ac:dyDescent="0.25">
      <c r="A899" s="891">
        <v>2026</v>
      </c>
      <c r="B899" s="891">
        <v>479</v>
      </c>
      <c r="C899" s="891" t="s">
        <v>58</v>
      </c>
      <c r="D899" s="891">
        <v>3000654</v>
      </c>
      <c r="E899" s="891">
        <v>5005023</v>
      </c>
      <c r="F899" s="891" t="s">
        <v>1003</v>
      </c>
      <c r="G899" s="891" t="s">
        <v>3543</v>
      </c>
      <c r="H899" s="891">
        <v>97</v>
      </c>
      <c r="I899" s="892" t="s">
        <v>992</v>
      </c>
      <c r="J899" s="893" t="s">
        <v>10</v>
      </c>
      <c r="K899" s="893" t="s">
        <v>60</v>
      </c>
      <c r="L899" s="891" t="str">
        <f t="shared" si="898"/>
        <v>2.3</v>
      </c>
      <c r="M899" s="894" t="s">
        <v>62</v>
      </c>
      <c r="N899" s="894"/>
      <c r="O899" s="891" t="s">
        <v>1641</v>
      </c>
      <c r="P899" s="891" t="s">
        <v>65</v>
      </c>
      <c r="Q899" s="895">
        <v>1</v>
      </c>
      <c r="R899" s="297">
        <v>5000</v>
      </c>
      <c r="S899" s="891"/>
      <c r="T899" s="891"/>
      <c r="U899" s="284">
        <v>30</v>
      </c>
      <c r="V899" s="284">
        <v>30</v>
      </c>
      <c r="W899" s="298"/>
      <c r="X899" s="298"/>
      <c r="Y899" s="298"/>
      <c r="Z899" s="299"/>
      <c r="AA899" s="299"/>
      <c r="AB899" s="299"/>
      <c r="AC899" s="299"/>
      <c r="AD899" s="299"/>
      <c r="AE899" s="297"/>
      <c r="AF899" s="284">
        <f t="shared" si="877"/>
        <v>0</v>
      </c>
      <c r="AG899" s="284">
        <f t="shared" si="878"/>
        <v>0</v>
      </c>
      <c r="AH899" s="284">
        <f t="shared" si="879"/>
        <v>5000</v>
      </c>
      <c r="AI899" s="284">
        <f t="shared" si="880"/>
        <v>5000</v>
      </c>
      <c r="AJ899" s="284">
        <f t="shared" si="881"/>
        <v>0</v>
      </c>
      <c r="AK899" s="284">
        <f t="shared" si="882"/>
        <v>0</v>
      </c>
      <c r="AL899" s="284">
        <f t="shared" si="883"/>
        <v>0</v>
      </c>
      <c r="AM899" s="284">
        <f t="shared" si="884"/>
        <v>0</v>
      </c>
      <c r="AN899" s="284">
        <f t="shared" si="885"/>
        <v>0</v>
      </c>
      <c r="AO899" s="284">
        <f t="shared" si="886"/>
        <v>0</v>
      </c>
      <c r="AP899" s="284">
        <f t="shared" si="887"/>
        <v>0</v>
      </c>
      <c r="AQ899" s="284">
        <f t="shared" si="888"/>
        <v>0</v>
      </c>
      <c r="AR899" s="284">
        <f t="shared" si="892"/>
        <v>10000</v>
      </c>
      <c r="AS899" s="896" t="s">
        <v>994</v>
      </c>
      <c r="AU899" s="897" t="s">
        <v>3535</v>
      </c>
      <c r="AV899" s="897" t="s">
        <v>3536</v>
      </c>
      <c r="AW899" s="940">
        <v>46058</v>
      </c>
      <c r="AX899" s="897" t="s">
        <v>3537</v>
      </c>
      <c r="AY899" s="940">
        <v>46078</v>
      </c>
      <c r="BA899" s="898" t="s">
        <v>3538</v>
      </c>
      <c r="BB899" s="899" t="s">
        <v>995</v>
      </c>
      <c r="BC899" s="897" t="s">
        <v>3549</v>
      </c>
      <c r="BD899" s="897" t="s">
        <v>3550</v>
      </c>
      <c r="BE899" s="896" t="s">
        <v>3551</v>
      </c>
      <c r="BF899" s="940">
        <v>46079</v>
      </c>
      <c r="BH899" s="687"/>
      <c r="BI899" s="687"/>
      <c r="BJ899" s="896"/>
      <c r="BK899" s="687"/>
      <c r="BL899" s="1028"/>
      <c r="BM899" s="1028"/>
      <c r="BN899" s="687">
        <v>1920</v>
      </c>
      <c r="BO899" s="1085"/>
      <c r="BP899" s="834" t="s">
        <v>3552</v>
      </c>
      <c r="BQ899" s="903" t="s">
        <v>3544</v>
      </c>
      <c r="BR899" s="1029"/>
      <c r="BS899" s="480" t="s">
        <v>1642</v>
      </c>
      <c r="BT899" s="336" t="s">
        <v>1643</v>
      </c>
      <c r="BU899" s="336" t="s">
        <v>1644</v>
      </c>
      <c r="BV899" s="1015">
        <v>40825980</v>
      </c>
      <c r="BW899" s="1015">
        <v>10408259806</v>
      </c>
      <c r="BX899" s="906">
        <v>5000</v>
      </c>
      <c r="BY899" s="940">
        <v>46082</v>
      </c>
      <c r="BZ899" s="940">
        <v>46142</v>
      </c>
      <c r="CT899" s="897">
        <v>30</v>
      </c>
      <c r="CU899" s="909">
        <f t="shared" si="899"/>
        <v>5000</v>
      </c>
      <c r="CV899" s="897">
        <v>30</v>
      </c>
      <c r="CW899" s="633">
        <f t="shared" si="900"/>
        <v>5000</v>
      </c>
      <c r="CX899" s="897">
        <v>30</v>
      </c>
      <c r="CY899" s="633">
        <f t="shared" si="901"/>
        <v>5000</v>
      </c>
      <c r="CZ899" s="633">
        <f t="shared" si="902"/>
        <v>0</v>
      </c>
      <c r="DA899" s="633">
        <f t="shared" ref="DA899:DA905" si="906">CU899-CY899</f>
        <v>0</v>
      </c>
      <c r="DC899" s="897">
        <f t="shared" si="889"/>
        <v>30</v>
      </c>
      <c r="DD899" s="909">
        <f t="shared" si="905"/>
        <v>5000</v>
      </c>
      <c r="DE899" s="897">
        <v>30</v>
      </c>
      <c r="DF899" s="633">
        <f t="shared" si="890"/>
        <v>5000</v>
      </c>
      <c r="DG899" s="897">
        <v>30</v>
      </c>
      <c r="DH899" s="633">
        <f t="shared" si="891"/>
        <v>5000</v>
      </c>
      <c r="DJ899" s="898"/>
      <c r="DK899" s="898"/>
      <c r="DL899" s="898"/>
      <c r="DM899" s="898"/>
      <c r="DN899" s="898"/>
      <c r="DO899" s="898"/>
      <c r="DP899" s="898"/>
      <c r="DQ899" s="898"/>
      <c r="DR899" s="898"/>
      <c r="DS899" s="898"/>
      <c r="DU899" s="620">
        <f t="shared" si="897"/>
        <v>10000</v>
      </c>
      <c r="DV899" s="621">
        <f t="shared" si="868"/>
        <v>10000</v>
      </c>
      <c r="DW899" s="621">
        <f t="shared" si="873"/>
        <v>10000</v>
      </c>
      <c r="DX899" s="621">
        <f t="shared" si="903"/>
        <v>0</v>
      </c>
      <c r="DY899" s="621">
        <f t="shared" si="904"/>
        <v>0</v>
      </c>
      <c r="EG899" s="621"/>
    </row>
    <row r="900" spans="1:137" s="897" customFormat="1" ht="48" hidden="1" customHeight="1" x14ac:dyDescent="0.25">
      <c r="A900" s="891">
        <v>2026</v>
      </c>
      <c r="B900" s="891">
        <v>479</v>
      </c>
      <c r="C900" s="891" t="s">
        <v>58</v>
      </c>
      <c r="D900" s="891">
        <v>3000654</v>
      </c>
      <c r="E900" s="891">
        <v>5005023</v>
      </c>
      <c r="F900" s="891" t="s">
        <v>1003</v>
      </c>
      <c r="G900" s="891" t="s">
        <v>3543</v>
      </c>
      <c r="H900" s="891">
        <v>97</v>
      </c>
      <c r="I900" s="892" t="s">
        <v>992</v>
      </c>
      <c r="J900" s="893" t="s">
        <v>10</v>
      </c>
      <c r="K900" s="893" t="s">
        <v>60</v>
      </c>
      <c r="L900" s="891" t="str">
        <f t="shared" si="898"/>
        <v>2.3</v>
      </c>
      <c r="M900" s="894" t="s">
        <v>62</v>
      </c>
      <c r="N900" s="894"/>
      <c r="O900" s="891" t="s">
        <v>1645</v>
      </c>
      <c r="P900" s="891" t="s">
        <v>65</v>
      </c>
      <c r="Q900" s="895">
        <v>1</v>
      </c>
      <c r="R900" s="297">
        <v>5000</v>
      </c>
      <c r="S900" s="891"/>
      <c r="T900" s="891"/>
      <c r="U900" s="284">
        <v>30</v>
      </c>
      <c r="V900" s="284">
        <v>30</v>
      </c>
      <c r="W900" s="298"/>
      <c r="X900" s="298"/>
      <c r="Y900" s="298"/>
      <c r="Z900" s="299"/>
      <c r="AA900" s="299"/>
      <c r="AB900" s="299"/>
      <c r="AC900" s="299"/>
      <c r="AD900" s="299"/>
      <c r="AE900" s="297"/>
      <c r="AF900" s="284">
        <f t="shared" si="877"/>
        <v>0</v>
      </c>
      <c r="AG900" s="284">
        <f t="shared" si="878"/>
        <v>0</v>
      </c>
      <c r="AH900" s="284">
        <f t="shared" si="879"/>
        <v>5000</v>
      </c>
      <c r="AI900" s="284">
        <f t="shared" si="880"/>
        <v>5000</v>
      </c>
      <c r="AJ900" s="284">
        <f t="shared" si="881"/>
        <v>0</v>
      </c>
      <c r="AK900" s="284">
        <f t="shared" si="882"/>
        <v>0</v>
      </c>
      <c r="AL900" s="284">
        <f t="shared" si="883"/>
        <v>0</v>
      </c>
      <c r="AM900" s="284">
        <f t="shared" si="884"/>
        <v>0</v>
      </c>
      <c r="AN900" s="284">
        <f t="shared" si="885"/>
        <v>0</v>
      </c>
      <c r="AO900" s="284">
        <f t="shared" si="886"/>
        <v>0</v>
      </c>
      <c r="AP900" s="284">
        <f t="shared" si="887"/>
        <v>0</v>
      </c>
      <c r="AQ900" s="284">
        <f t="shared" si="888"/>
        <v>0</v>
      </c>
      <c r="AR900" s="284">
        <f t="shared" si="892"/>
        <v>10000</v>
      </c>
      <c r="AS900" s="896" t="s">
        <v>994</v>
      </c>
      <c r="AU900" s="897" t="s">
        <v>3535</v>
      </c>
      <c r="AV900" s="897" t="s">
        <v>3536</v>
      </c>
      <c r="AW900" s="940">
        <v>46058</v>
      </c>
      <c r="AX900" s="897" t="s">
        <v>3537</v>
      </c>
      <c r="AY900" s="940">
        <v>46078</v>
      </c>
      <c r="BA900" s="898" t="s">
        <v>3538</v>
      </c>
      <c r="BB900" s="899" t="s">
        <v>995</v>
      </c>
      <c r="BC900" s="897" t="s">
        <v>3549</v>
      </c>
      <c r="BD900" s="897" t="s">
        <v>3550</v>
      </c>
      <c r="BE900" s="896" t="s">
        <v>3551</v>
      </c>
      <c r="BF900" s="940">
        <v>46079</v>
      </c>
      <c r="BH900" s="687"/>
      <c r="BI900" s="687"/>
      <c r="BJ900" s="896"/>
      <c r="BK900" s="687"/>
      <c r="BL900" s="1028"/>
      <c r="BM900" s="1028"/>
      <c r="BN900" s="687">
        <v>1921</v>
      </c>
      <c r="BO900" s="1085"/>
      <c r="BP900" s="834" t="s">
        <v>3552</v>
      </c>
      <c r="BQ900" s="903" t="s">
        <v>3544</v>
      </c>
      <c r="BR900" s="1029"/>
      <c r="BS900" s="480" t="s">
        <v>1646</v>
      </c>
      <c r="BT900" s="336" t="s">
        <v>1206</v>
      </c>
      <c r="BU900" s="336" t="s">
        <v>1647</v>
      </c>
      <c r="BV900" s="341">
        <v>21065346</v>
      </c>
      <c r="BW900" s="336">
        <v>10210653461</v>
      </c>
      <c r="BX900" s="906">
        <v>5000</v>
      </c>
      <c r="BY900" s="940">
        <v>46082</v>
      </c>
      <c r="BZ900" s="940">
        <v>46142</v>
      </c>
      <c r="CT900" s="897">
        <v>30</v>
      </c>
      <c r="CU900" s="909">
        <f t="shared" si="899"/>
        <v>5000</v>
      </c>
      <c r="CV900" s="897">
        <v>30</v>
      </c>
      <c r="CW900" s="633">
        <f t="shared" si="900"/>
        <v>5000</v>
      </c>
      <c r="CX900" s="897">
        <v>30</v>
      </c>
      <c r="CY900" s="633">
        <f t="shared" si="901"/>
        <v>5000</v>
      </c>
      <c r="CZ900" s="633">
        <f t="shared" si="902"/>
        <v>0</v>
      </c>
      <c r="DA900" s="633">
        <f t="shared" si="906"/>
        <v>0</v>
      </c>
      <c r="DC900" s="897">
        <f t="shared" si="889"/>
        <v>30</v>
      </c>
      <c r="DD900" s="909">
        <f t="shared" si="905"/>
        <v>5000</v>
      </c>
      <c r="DE900" s="897">
        <v>30</v>
      </c>
      <c r="DF900" s="633">
        <f t="shared" si="890"/>
        <v>5000</v>
      </c>
      <c r="DG900" s="897">
        <v>30</v>
      </c>
      <c r="DH900" s="633">
        <f t="shared" si="891"/>
        <v>5000</v>
      </c>
      <c r="DJ900" s="898"/>
      <c r="DK900" s="898"/>
      <c r="DL900" s="898"/>
      <c r="DM900" s="898"/>
      <c r="DN900" s="898"/>
      <c r="DO900" s="898"/>
      <c r="DP900" s="898"/>
      <c r="DQ900" s="898"/>
      <c r="DR900" s="898"/>
      <c r="DS900" s="898"/>
      <c r="DU900" s="620">
        <f t="shared" si="897"/>
        <v>10000</v>
      </c>
      <c r="DV900" s="621">
        <f t="shared" si="868"/>
        <v>10000</v>
      </c>
      <c r="DW900" s="621">
        <f t="shared" si="873"/>
        <v>10000</v>
      </c>
      <c r="DX900" s="621">
        <f t="shared" si="903"/>
        <v>0</v>
      </c>
      <c r="DY900" s="621">
        <f t="shared" si="904"/>
        <v>0</v>
      </c>
      <c r="EG900" s="621"/>
    </row>
    <row r="901" spans="1:137" s="897" customFormat="1" ht="48" hidden="1" customHeight="1" x14ac:dyDescent="0.25">
      <c r="A901" s="891">
        <v>2026</v>
      </c>
      <c r="B901" s="891">
        <v>479</v>
      </c>
      <c r="C901" s="891" t="s">
        <v>58</v>
      </c>
      <c r="D901" s="891">
        <v>3000654</v>
      </c>
      <c r="E901" s="891">
        <v>5005023</v>
      </c>
      <c r="F901" s="891" t="s">
        <v>1003</v>
      </c>
      <c r="G901" s="891" t="s">
        <v>3543</v>
      </c>
      <c r="H901" s="891">
        <v>97</v>
      </c>
      <c r="I901" s="892" t="s">
        <v>992</v>
      </c>
      <c r="J901" s="893" t="s">
        <v>10</v>
      </c>
      <c r="K901" s="893" t="s">
        <v>60</v>
      </c>
      <c r="L901" s="891" t="str">
        <f t="shared" si="898"/>
        <v>2.3</v>
      </c>
      <c r="M901" s="894" t="s">
        <v>62</v>
      </c>
      <c r="N901" s="894"/>
      <c r="O901" s="891" t="s">
        <v>1648</v>
      </c>
      <c r="P901" s="891" t="s">
        <v>65</v>
      </c>
      <c r="Q901" s="895">
        <v>1</v>
      </c>
      <c r="R901" s="297">
        <v>5000</v>
      </c>
      <c r="S901" s="891"/>
      <c r="T901" s="891"/>
      <c r="U901" s="284">
        <v>30</v>
      </c>
      <c r="V901" s="284">
        <v>30</v>
      </c>
      <c r="W901" s="298"/>
      <c r="X901" s="298"/>
      <c r="Y901" s="298"/>
      <c r="Z901" s="299"/>
      <c r="AA901" s="299"/>
      <c r="AB901" s="299"/>
      <c r="AC901" s="299"/>
      <c r="AD901" s="299"/>
      <c r="AE901" s="297"/>
      <c r="AF901" s="284">
        <f t="shared" si="877"/>
        <v>0</v>
      </c>
      <c r="AG901" s="284">
        <f t="shared" si="878"/>
        <v>0</v>
      </c>
      <c r="AH901" s="284">
        <f t="shared" si="879"/>
        <v>5000</v>
      </c>
      <c r="AI901" s="284">
        <f t="shared" si="880"/>
        <v>5000</v>
      </c>
      <c r="AJ901" s="284">
        <f t="shared" si="881"/>
        <v>0</v>
      </c>
      <c r="AK901" s="284">
        <f t="shared" si="882"/>
        <v>0</v>
      </c>
      <c r="AL901" s="284">
        <f t="shared" si="883"/>
        <v>0</v>
      </c>
      <c r="AM901" s="284">
        <f t="shared" si="884"/>
        <v>0</v>
      </c>
      <c r="AN901" s="284">
        <f t="shared" si="885"/>
        <v>0</v>
      </c>
      <c r="AO901" s="284">
        <f t="shared" si="886"/>
        <v>0</v>
      </c>
      <c r="AP901" s="284">
        <f t="shared" si="887"/>
        <v>0</v>
      </c>
      <c r="AQ901" s="284">
        <f t="shared" si="888"/>
        <v>0</v>
      </c>
      <c r="AR901" s="284">
        <f t="shared" si="892"/>
        <v>10000</v>
      </c>
      <c r="AS901" s="896" t="s">
        <v>994</v>
      </c>
      <c r="AU901" s="897" t="s">
        <v>3535</v>
      </c>
      <c r="AV901" s="897" t="s">
        <v>3536</v>
      </c>
      <c r="AW901" s="940">
        <v>46058</v>
      </c>
      <c r="AX901" s="897" t="s">
        <v>3537</v>
      </c>
      <c r="AY901" s="940">
        <v>46078</v>
      </c>
      <c r="BA901" s="898" t="s">
        <v>3538</v>
      </c>
      <c r="BB901" s="899" t="s">
        <v>995</v>
      </c>
      <c r="BC901" s="897" t="s">
        <v>3549</v>
      </c>
      <c r="BD901" s="897" t="s">
        <v>3550</v>
      </c>
      <c r="BE901" s="896" t="s">
        <v>3551</v>
      </c>
      <c r="BF901" s="940">
        <v>46079</v>
      </c>
      <c r="BH901" s="687"/>
      <c r="BI901" s="687"/>
      <c r="BJ901" s="896"/>
      <c r="BK901" s="687"/>
      <c r="BL901" s="1028"/>
      <c r="BM901" s="1028"/>
      <c r="BN901" s="687">
        <v>1922</v>
      </c>
      <c r="BO901" s="1085"/>
      <c r="BP901" s="834" t="s">
        <v>3552</v>
      </c>
      <c r="BQ901" s="903" t="s">
        <v>3544</v>
      </c>
      <c r="BR901" s="1029"/>
      <c r="BS901" s="480" t="s">
        <v>1649</v>
      </c>
      <c r="BT901" s="336" t="s">
        <v>1271</v>
      </c>
      <c r="BU901" s="336" t="s">
        <v>1650</v>
      </c>
      <c r="BV901" s="341">
        <v>71502732</v>
      </c>
      <c r="BW901" s="336">
        <v>10715027327</v>
      </c>
      <c r="BX901" s="906">
        <v>5000</v>
      </c>
      <c r="BY901" s="940">
        <v>46082</v>
      </c>
      <c r="BZ901" s="940">
        <v>46142</v>
      </c>
      <c r="CT901" s="897">
        <v>30</v>
      </c>
      <c r="CU901" s="909">
        <f t="shared" si="899"/>
        <v>5000</v>
      </c>
      <c r="CV901" s="897">
        <v>30</v>
      </c>
      <c r="CW901" s="633">
        <f t="shared" si="900"/>
        <v>5000</v>
      </c>
      <c r="CX901" s="897">
        <v>30</v>
      </c>
      <c r="CY901" s="633">
        <f t="shared" si="901"/>
        <v>5000</v>
      </c>
      <c r="CZ901" s="633">
        <f t="shared" si="902"/>
        <v>0</v>
      </c>
      <c r="DA901" s="633">
        <f t="shared" si="906"/>
        <v>0</v>
      </c>
      <c r="DC901" s="897">
        <f t="shared" si="889"/>
        <v>30</v>
      </c>
      <c r="DD901" s="909">
        <f t="shared" si="905"/>
        <v>5000</v>
      </c>
      <c r="DE901" s="897">
        <v>30</v>
      </c>
      <c r="DF901" s="633">
        <f t="shared" si="890"/>
        <v>5000</v>
      </c>
      <c r="DG901" s="897">
        <v>30</v>
      </c>
      <c r="DH901" s="633">
        <f t="shared" si="891"/>
        <v>5000</v>
      </c>
      <c r="DJ901" s="898"/>
      <c r="DK901" s="898"/>
      <c r="DL901" s="898"/>
      <c r="DM901" s="898"/>
      <c r="DN901" s="898"/>
      <c r="DO901" s="898"/>
      <c r="DP901" s="898"/>
      <c r="DQ901" s="898"/>
      <c r="DR901" s="898"/>
      <c r="DS901" s="898"/>
      <c r="DU901" s="620">
        <f t="shared" si="897"/>
        <v>10000</v>
      </c>
      <c r="DV901" s="621">
        <f t="shared" si="868"/>
        <v>10000</v>
      </c>
      <c r="DW901" s="621">
        <f t="shared" si="873"/>
        <v>10000</v>
      </c>
      <c r="DX901" s="621">
        <f t="shared" si="903"/>
        <v>0</v>
      </c>
      <c r="DY901" s="621">
        <f t="shared" si="904"/>
        <v>0</v>
      </c>
      <c r="EG901" s="621"/>
    </row>
    <row r="902" spans="1:137" s="897" customFormat="1" ht="48" hidden="1" customHeight="1" x14ac:dyDescent="0.25">
      <c r="A902" s="891">
        <v>2026</v>
      </c>
      <c r="B902" s="891">
        <v>479</v>
      </c>
      <c r="C902" s="891" t="s">
        <v>58</v>
      </c>
      <c r="D902" s="891">
        <v>3000654</v>
      </c>
      <c r="E902" s="891">
        <v>5005023</v>
      </c>
      <c r="F902" s="891" t="s">
        <v>1003</v>
      </c>
      <c r="G902" s="891" t="s">
        <v>3543</v>
      </c>
      <c r="H902" s="891">
        <v>97</v>
      </c>
      <c r="I902" s="892" t="s">
        <v>992</v>
      </c>
      <c r="J902" s="893" t="s">
        <v>10</v>
      </c>
      <c r="K902" s="893" t="s">
        <v>60</v>
      </c>
      <c r="L902" s="891" t="str">
        <f t="shared" si="898"/>
        <v>2.3</v>
      </c>
      <c r="M902" s="894" t="s">
        <v>62</v>
      </c>
      <c r="N902" s="894"/>
      <c r="O902" s="891" t="s">
        <v>1648</v>
      </c>
      <c r="P902" s="891" t="s">
        <v>65</v>
      </c>
      <c r="Q902" s="895">
        <v>1</v>
      </c>
      <c r="R902" s="297">
        <v>5000</v>
      </c>
      <c r="S902" s="891"/>
      <c r="T902" s="891"/>
      <c r="U902" s="284">
        <v>30</v>
      </c>
      <c r="V902" s="284">
        <v>30</v>
      </c>
      <c r="W902" s="298"/>
      <c r="X902" s="298"/>
      <c r="Y902" s="298"/>
      <c r="Z902" s="299"/>
      <c r="AA902" s="299"/>
      <c r="AB902" s="299"/>
      <c r="AC902" s="299"/>
      <c r="AD902" s="299"/>
      <c r="AE902" s="297"/>
      <c r="AF902" s="284">
        <f t="shared" si="877"/>
        <v>0</v>
      </c>
      <c r="AG902" s="284">
        <f t="shared" si="878"/>
        <v>0</v>
      </c>
      <c r="AH902" s="284">
        <f t="shared" si="879"/>
        <v>5000</v>
      </c>
      <c r="AI902" s="284">
        <f t="shared" si="880"/>
        <v>5000</v>
      </c>
      <c r="AJ902" s="284">
        <f t="shared" si="881"/>
        <v>0</v>
      </c>
      <c r="AK902" s="284">
        <f t="shared" si="882"/>
        <v>0</v>
      </c>
      <c r="AL902" s="284">
        <f t="shared" si="883"/>
        <v>0</v>
      </c>
      <c r="AM902" s="284">
        <f t="shared" si="884"/>
        <v>0</v>
      </c>
      <c r="AN902" s="284">
        <f t="shared" si="885"/>
        <v>0</v>
      </c>
      <c r="AO902" s="284">
        <f t="shared" si="886"/>
        <v>0</v>
      </c>
      <c r="AP902" s="284">
        <f t="shared" si="887"/>
        <v>0</v>
      </c>
      <c r="AQ902" s="284">
        <f t="shared" si="888"/>
        <v>0</v>
      </c>
      <c r="AR902" s="284">
        <f t="shared" si="892"/>
        <v>10000</v>
      </c>
      <c r="AS902" s="896" t="s">
        <v>994</v>
      </c>
      <c r="AU902" s="897" t="s">
        <v>3535</v>
      </c>
      <c r="AV902" s="897" t="s">
        <v>3536</v>
      </c>
      <c r="AW902" s="940">
        <v>46058</v>
      </c>
      <c r="AX902" s="897" t="s">
        <v>3537</v>
      </c>
      <c r="AY902" s="940">
        <v>46078</v>
      </c>
      <c r="BA902" s="898" t="s">
        <v>3538</v>
      </c>
      <c r="BB902" s="899" t="s">
        <v>995</v>
      </c>
      <c r="BC902" s="897" t="s">
        <v>3549</v>
      </c>
      <c r="BD902" s="897" t="s">
        <v>3550</v>
      </c>
      <c r="BE902" s="896" t="s">
        <v>3551</v>
      </c>
      <c r="BF902" s="940">
        <v>46079</v>
      </c>
      <c r="BH902" s="687"/>
      <c r="BI902" s="687"/>
      <c r="BJ902" s="896"/>
      <c r="BK902" s="687"/>
      <c r="BL902" s="1028"/>
      <c r="BM902" s="1028"/>
      <c r="BN902" s="687">
        <v>1923</v>
      </c>
      <c r="BO902" s="1085"/>
      <c r="BP902" s="834" t="s">
        <v>3552</v>
      </c>
      <c r="BQ902" s="903" t="s">
        <v>3544</v>
      </c>
      <c r="BR902" s="1029"/>
      <c r="BS902" s="480" t="s">
        <v>1651</v>
      </c>
      <c r="BT902" s="336" t="s">
        <v>1652</v>
      </c>
      <c r="BU902" s="336" t="s">
        <v>1653</v>
      </c>
      <c r="BV902" s="341">
        <v>71605169</v>
      </c>
      <c r="BW902" s="336">
        <v>10716051698</v>
      </c>
      <c r="BX902" s="906">
        <v>5000</v>
      </c>
      <c r="BY902" s="940">
        <v>46082</v>
      </c>
      <c r="BZ902" s="940">
        <v>46142</v>
      </c>
      <c r="CT902" s="897">
        <v>30</v>
      </c>
      <c r="CU902" s="909">
        <f t="shared" si="899"/>
        <v>5000</v>
      </c>
      <c r="CV902" s="897">
        <v>30</v>
      </c>
      <c r="CW902" s="633">
        <f t="shared" si="900"/>
        <v>5000</v>
      </c>
      <c r="CX902" s="897">
        <v>30</v>
      </c>
      <c r="CY902" s="633">
        <f t="shared" si="901"/>
        <v>5000</v>
      </c>
      <c r="CZ902" s="633">
        <f t="shared" si="902"/>
        <v>0</v>
      </c>
      <c r="DA902" s="633">
        <f t="shared" si="906"/>
        <v>0</v>
      </c>
      <c r="DC902" s="897">
        <f t="shared" si="889"/>
        <v>30</v>
      </c>
      <c r="DD902" s="909">
        <f t="shared" si="905"/>
        <v>5000</v>
      </c>
      <c r="DE902" s="897">
        <v>30</v>
      </c>
      <c r="DF902" s="633">
        <f t="shared" si="890"/>
        <v>5000</v>
      </c>
      <c r="DG902" s="897">
        <v>30</v>
      </c>
      <c r="DH902" s="633">
        <f t="shared" si="891"/>
        <v>5000</v>
      </c>
      <c r="DJ902" s="898"/>
      <c r="DK902" s="898"/>
      <c r="DL902" s="898"/>
      <c r="DM902" s="898"/>
      <c r="DN902" s="898"/>
      <c r="DO902" s="898"/>
      <c r="DP902" s="898"/>
      <c r="DQ902" s="898"/>
      <c r="DR902" s="898"/>
      <c r="DS902" s="898"/>
      <c r="DU902" s="620">
        <f t="shared" si="897"/>
        <v>10000</v>
      </c>
      <c r="DV902" s="621">
        <f t="shared" si="868"/>
        <v>10000</v>
      </c>
      <c r="DW902" s="621">
        <f t="shared" si="873"/>
        <v>10000</v>
      </c>
      <c r="DX902" s="621">
        <f t="shared" si="903"/>
        <v>0</v>
      </c>
      <c r="DY902" s="621">
        <f t="shared" si="904"/>
        <v>0</v>
      </c>
      <c r="EG902" s="621"/>
    </row>
    <row r="903" spans="1:137" s="897" customFormat="1" ht="48" hidden="1" customHeight="1" x14ac:dyDescent="0.25">
      <c r="A903" s="891">
        <v>2026</v>
      </c>
      <c r="B903" s="891">
        <v>479</v>
      </c>
      <c r="C903" s="891" t="s">
        <v>58</v>
      </c>
      <c r="D903" s="891">
        <v>3000654</v>
      </c>
      <c r="E903" s="891">
        <v>5005023</v>
      </c>
      <c r="F903" s="891" t="s">
        <v>1003</v>
      </c>
      <c r="G903" s="891" t="s">
        <v>3543</v>
      </c>
      <c r="H903" s="891">
        <v>97</v>
      </c>
      <c r="I903" s="892" t="s">
        <v>992</v>
      </c>
      <c r="J903" s="893" t="s">
        <v>10</v>
      </c>
      <c r="K903" s="893" t="s">
        <v>60</v>
      </c>
      <c r="L903" s="891" t="str">
        <f t="shared" si="898"/>
        <v>2.3</v>
      </c>
      <c r="M903" s="894" t="s">
        <v>62</v>
      </c>
      <c r="N903" s="894"/>
      <c r="O903" s="891" t="s">
        <v>1654</v>
      </c>
      <c r="P903" s="891" t="s">
        <v>65</v>
      </c>
      <c r="Q903" s="895">
        <v>1</v>
      </c>
      <c r="R903" s="297">
        <v>5000</v>
      </c>
      <c r="S903" s="891"/>
      <c r="T903" s="891"/>
      <c r="U903" s="284">
        <v>30</v>
      </c>
      <c r="V903" s="284">
        <v>30</v>
      </c>
      <c r="W903" s="298"/>
      <c r="X903" s="298"/>
      <c r="Y903" s="298"/>
      <c r="Z903" s="299"/>
      <c r="AA903" s="299"/>
      <c r="AB903" s="299"/>
      <c r="AC903" s="299"/>
      <c r="AD903" s="299"/>
      <c r="AE903" s="297"/>
      <c r="AF903" s="284">
        <f t="shared" si="877"/>
        <v>0</v>
      </c>
      <c r="AG903" s="284">
        <f t="shared" si="878"/>
        <v>0</v>
      </c>
      <c r="AH903" s="284">
        <f t="shared" si="879"/>
        <v>5000</v>
      </c>
      <c r="AI903" s="284">
        <f t="shared" si="880"/>
        <v>5000</v>
      </c>
      <c r="AJ903" s="284">
        <f t="shared" si="881"/>
        <v>0</v>
      </c>
      <c r="AK903" s="284">
        <f t="shared" si="882"/>
        <v>0</v>
      </c>
      <c r="AL903" s="284">
        <f t="shared" si="883"/>
        <v>0</v>
      </c>
      <c r="AM903" s="284">
        <f t="shared" si="884"/>
        <v>0</v>
      </c>
      <c r="AN903" s="284">
        <f t="shared" si="885"/>
        <v>0</v>
      </c>
      <c r="AO903" s="284">
        <f t="shared" si="886"/>
        <v>0</v>
      </c>
      <c r="AP903" s="284">
        <f t="shared" si="887"/>
        <v>0</v>
      </c>
      <c r="AQ903" s="284">
        <f t="shared" si="888"/>
        <v>0</v>
      </c>
      <c r="AR903" s="284">
        <f t="shared" si="892"/>
        <v>10000</v>
      </c>
      <c r="AS903" s="896" t="s">
        <v>994</v>
      </c>
      <c r="AU903" s="897" t="s">
        <v>3535</v>
      </c>
      <c r="AV903" s="897" t="s">
        <v>3536</v>
      </c>
      <c r="AW903" s="940">
        <v>46058</v>
      </c>
      <c r="AX903" s="897" t="s">
        <v>3537</v>
      </c>
      <c r="AY903" s="940">
        <v>46078</v>
      </c>
      <c r="BA903" s="898" t="s">
        <v>3538</v>
      </c>
      <c r="BB903" s="899" t="s">
        <v>995</v>
      </c>
      <c r="BC903" s="897" t="s">
        <v>3549</v>
      </c>
      <c r="BD903" s="897" t="s">
        <v>3550</v>
      </c>
      <c r="BE903" s="896" t="s">
        <v>3551</v>
      </c>
      <c r="BF903" s="940">
        <v>46079</v>
      </c>
      <c r="BH903" s="687"/>
      <c r="BI903" s="687"/>
      <c r="BJ903" s="896"/>
      <c r="BK903" s="687"/>
      <c r="BL903" s="1028"/>
      <c r="BM903" s="1028"/>
      <c r="BN903" s="687">
        <v>1924</v>
      </c>
      <c r="BO903" s="1085"/>
      <c r="BP903" s="834" t="s">
        <v>3552</v>
      </c>
      <c r="BQ903" s="834" t="s">
        <v>3588</v>
      </c>
      <c r="BR903" s="1225"/>
      <c r="BS903" s="480" t="s">
        <v>1657</v>
      </c>
      <c r="BT903" s="336" t="s">
        <v>1658</v>
      </c>
      <c r="BU903" s="336" t="s">
        <v>1659</v>
      </c>
      <c r="BV903" s="341">
        <v>47225254</v>
      </c>
      <c r="BW903" s="336">
        <v>10472252548</v>
      </c>
      <c r="BX903" s="906">
        <v>5000</v>
      </c>
      <c r="BY903" s="940">
        <v>46082</v>
      </c>
      <c r="BZ903" s="940">
        <v>46142</v>
      </c>
      <c r="CT903" s="897">
        <v>30</v>
      </c>
      <c r="CU903" s="909">
        <f t="shared" si="899"/>
        <v>5000</v>
      </c>
      <c r="CV903" s="897">
        <v>30</v>
      </c>
      <c r="CW903" s="633">
        <f t="shared" si="900"/>
        <v>5000</v>
      </c>
      <c r="CX903" s="897">
        <v>30</v>
      </c>
      <c r="CY903" s="633">
        <f t="shared" si="901"/>
        <v>5000</v>
      </c>
      <c r="CZ903" s="633">
        <f t="shared" si="902"/>
        <v>0</v>
      </c>
      <c r="DA903" s="633">
        <f t="shared" si="906"/>
        <v>0</v>
      </c>
      <c r="DC903" s="897">
        <f t="shared" si="889"/>
        <v>30</v>
      </c>
      <c r="DD903" s="909">
        <f t="shared" si="905"/>
        <v>5000</v>
      </c>
      <c r="DE903" s="897">
        <v>30</v>
      </c>
      <c r="DF903" s="633">
        <f t="shared" si="890"/>
        <v>5000</v>
      </c>
      <c r="DG903" s="897">
        <v>30</v>
      </c>
      <c r="DH903" s="633">
        <f t="shared" si="891"/>
        <v>5000</v>
      </c>
      <c r="DJ903" s="898"/>
      <c r="DK903" s="898"/>
      <c r="DL903" s="898"/>
      <c r="DM903" s="898"/>
      <c r="DN903" s="898"/>
      <c r="DO903" s="898"/>
      <c r="DP903" s="898"/>
      <c r="DQ903" s="898"/>
      <c r="DR903" s="898"/>
      <c r="DS903" s="898"/>
      <c r="DU903" s="620">
        <f t="shared" si="897"/>
        <v>10000</v>
      </c>
      <c r="DV903" s="621">
        <f t="shared" si="868"/>
        <v>10000</v>
      </c>
      <c r="DW903" s="621">
        <f t="shared" si="873"/>
        <v>10000</v>
      </c>
      <c r="DX903" s="621">
        <f t="shared" si="903"/>
        <v>0</v>
      </c>
      <c r="DY903" s="621">
        <f t="shared" si="904"/>
        <v>0</v>
      </c>
      <c r="EG903" s="621"/>
    </row>
    <row r="904" spans="1:137" s="897" customFormat="1" ht="48" hidden="1" customHeight="1" x14ac:dyDescent="0.25">
      <c r="A904" s="891">
        <v>2026</v>
      </c>
      <c r="B904" s="891">
        <v>479</v>
      </c>
      <c r="C904" s="891" t="s">
        <v>58</v>
      </c>
      <c r="D904" s="891">
        <v>3000654</v>
      </c>
      <c r="E904" s="891">
        <v>5005023</v>
      </c>
      <c r="F904" s="891" t="s">
        <v>1003</v>
      </c>
      <c r="G904" s="891" t="s">
        <v>3543</v>
      </c>
      <c r="H904" s="891">
        <v>97</v>
      </c>
      <c r="I904" s="892" t="s">
        <v>992</v>
      </c>
      <c r="J904" s="893" t="s">
        <v>10</v>
      </c>
      <c r="K904" s="893" t="s">
        <v>60</v>
      </c>
      <c r="L904" s="891" t="str">
        <f t="shared" si="898"/>
        <v>2.3</v>
      </c>
      <c r="M904" s="894" t="s">
        <v>62</v>
      </c>
      <c r="N904" s="894"/>
      <c r="O904" s="891" t="s">
        <v>1660</v>
      </c>
      <c r="P904" s="891" t="s">
        <v>65</v>
      </c>
      <c r="Q904" s="895">
        <v>1</v>
      </c>
      <c r="R904" s="297">
        <v>5000</v>
      </c>
      <c r="S904" s="891"/>
      <c r="T904" s="891"/>
      <c r="U904" s="284">
        <v>30</v>
      </c>
      <c r="V904" s="284">
        <v>30</v>
      </c>
      <c r="W904" s="298"/>
      <c r="X904" s="298"/>
      <c r="Y904" s="298"/>
      <c r="Z904" s="299"/>
      <c r="AA904" s="299"/>
      <c r="AB904" s="299"/>
      <c r="AC904" s="299"/>
      <c r="AD904" s="299"/>
      <c r="AE904" s="297"/>
      <c r="AF904" s="284">
        <f t="shared" si="877"/>
        <v>0</v>
      </c>
      <c r="AG904" s="284">
        <f t="shared" si="878"/>
        <v>0</v>
      </c>
      <c r="AH904" s="284">
        <f t="shared" si="879"/>
        <v>5000</v>
      </c>
      <c r="AI904" s="284">
        <f t="shared" si="880"/>
        <v>5000</v>
      </c>
      <c r="AJ904" s="284">
        <f t="shared" si="881"/>
        <v>0</v>
      </c>
      <c r="AK904" s="284">
        <f t="shared" si="882"/>
        <v>0</v>
      </c>
      <c r="AL904" s="284">
        <f t="shared" si="883"/>
        <v>0</v>
      </c>
      <c r="AM904" s="284">
        <f t="shared" si="884"/>
        <v>0</v>
      </c>
      <c r="AN904" s="284">
        <f t="shared" si="885"/>
        <v>0</v>
      </c>
      <c r="AO904" s="284">
        <f t="shared" si="886"/>
        <v>0</v>
      </c>
      <c r="AP904" s="284">
        <f t="shared" si="887"/>
        <v>0</v>
      </c>
      <c r="AQ904" s="284">
        <f t="shared" si="888"/>
        <v>0</v>
      </c>
      <c r="AR904" s="284">
        <f t="shared" si="892"/>
        <v>10000</v>
      </c>
      <c r="AS904" s="896" t="s">
        <v>994</v>
      </c>
      <c r="AU904" s="897" t="s">
        <v>3535</v>
      </c>
      <c r="AV904" s="897" t="s">
        <v>3536</v>
      </c>
      <c r="AW904" s="940">
        <v>46058</v>
      </c>
      <c r="AX904" s="897" t="s">
        <v>3537</v>
      </c>
      <c r="AY904" s="940">
        <v>46078</v>
      </c>
      <c r="BA904" s="898" t="s">
        <v>3538</v>
      </c>
      <c r="BB904" s="899" t="s">
        <v>995</v>
      </c>
      <c r="BC904" s="897" t="s">
        <v>3549</v>
      </c>
      <c r="BD904" s="897" t="s">
        <v>3550</v>
      </c>
      <c r="BE904" s="896" t="s">
        <v>3551</v>
      </c>
      <c r="BF904" s="940">
        <v>46079</v>
      </c>
      <c r="BH904" s="687"/>
      <c r="BI904" s="687"/>
      <c r="BJ904" s="896"/>
      <c r="BK904" s="687"/>
      <c r="BL904" s="1037"/>
      <c r="BM904" s="1037"/>
      <c r="BN904" s="687">
        <v>1926</v>
      </c>
      <c r="BO904" s="1088"/>
      <c r="BP904" s="834" t="s">
        <v>3552</v>
      </c>
      <c r="BQ904" s="903" t="s">
        <v>3544</v>
      </c>
      <c r="BR904" s="1029"/>
      <c r="BS904" s="480" t="s">
        <v>1661</v>
      </c>
      <c r="BT904" s="336" t="s">
        <v>1193</v>
      </c>
      <c r="BU904" s="336" t="s">
        <v>1662</v>
      </c>
      <c r="BV904" s="341">
        <v>45586520</v>
      </c>
      <c r="BW904" s="336">
        <v>10455865200</v>
      </c>
      <c r="BX904" s="906">
        <v>5000</v>
      </c>
      <c r="BY904" s="940">
        <v>46082</v>
      </c>
      <c r="BZ904" s="940">
        <v>46142</v>
      </c>
      <c r="CT904" s="897">
        <v>30</v>
      </c>
      <c r="CU904" s="909">
        <f t="shared" si="899"/>
        <v>5000</v>
      </c>
      <c r="CV904" s="897">
        <v>30</v>
      </c>
      <c r="CW904" s="633">
        <f t="shared" si="900"/>
        <v>5000</v>
      </c>
      <c r="CX904" s="897">
        <v>30</v>
      </c>
      <c r="CY904" s="633">
        <f t="shared" si="901"/>
        <v>5000</v>
      </c>
      <c r="CZ904" s="633">
        <f t="shared" si="902"/>
        <v>0</v>
      </c>
      <c r="DA904" s="633">
        <f t="shared" si="906"/>
        <v>0</v>
      </c>
      <c r="DC904" s="897">
        <f t="shared" si="889"/>
        <v>30</v>
      </c>
      <c r="DD904" s="909">
        <f t="shared" si="905"/>
        <v>5000</v>
      </c>
      <c r="DE904" s="897">
        <v>30</v>
      </c>
      <c r="DF904" s="633">
        <f t="shared" si="890"/>
        <v>5000</v>
      </c>
      <c r="DG904" s="897">
        <v>30</v>
      </c>
      <c r="DH904" s="633">
        <f t="shared" si="891"/>
        <v>5000</v>
      </c>
      <c r="DJ904" s="898"/>
      <c r="DK904" s="898"/>
      <c r="DL904" s="898"/>
      <c r="DM904" s="898"/>
      <c r="DN904" s="898"/>
      <c r="DO904" s="898"/>
      <c r="DP904" s="898"/>
      <c r="DQ904" s="898"/>
      <c r="DR904" s="898"/>
      <c r="DS904" s="898"/>
      <c r="DU904" s="620">
        <f t="shared" si="897"/>
        <v>10000</v>
      </c>
      <c r="DV904" s="621">
        <f t="shared" si="868"/>
        <v>10000</v>
      </c>
      <c r="DW904" s="621">
        <f t="shared" si="873"/>
        <v>10000</v>
      </c>
      <c r="DX904" s="621">
        <f t="shared" si="903"/>
        <v>0</v>
      </c>
      <c r="DY904" s="621">
        <f t="shared" si="904"/>
        <v>0</v>
      </c>
      <c r="EG904" s="621"/>
    </row>
    <row r="905" spans="1:137" s="984" customFormat="1" ht="48" hidden="1" customHeight="1" x14ac:dyDescent="0.25">
      <c r="A905" s="978">
        <v>2026</v>
      </c>
      <c r="B905" s="978">
        <v>479</v>
      </c>
      <c r="C905" s="978" t="s">
        <v>58</v>
      </c>
      <c r="D905" s="978">
        <v>3000654</v>
      </c>
      <c r="E905" s="978">
        <v>5005023</v>
      </c>
      <c r="F905" s="978" t="s">
        <v>1003</v>
      </c>
      <c r="G905" s="978" t="s">
        <v>3543</v>
      </c>
      <c r="H905" s="978">
        <v>97</v>
      </c>
      <c r="I905" s="979" t="s">
        <v>992</v>
      </c>
      <c r="J905" s="980" t="s">
        <v>10</v>
      </c>
      <c r="K905" s="980" t="s">
        <v>60</v>
      </c>
      <c r="L905" s="978" t="str">
        <f t="shared" si="898"/>
        <v>2.3</v>
      </c>
      <c r="M905" s="981" t="s">
        <v>62</v>
      </c>
      <c r="N905" s="981"/>
      <c r="O905" s="978" t="s">
        <v>1660</v>
      </c>
      <c r="P905" s="978" t="s">
        <v>65</v>
      </c>
      <c r="Q905" s="982">
        <v>1</v>
      </c>
      <c r="R905" s="297">
        <v>5000</v>
      </c>
      <c r="S905" s="891"/>
      <c r="T905" s="891"/>
      <c r="U905" s="284">
        <v>30</v>
      </c>
      <c r="V905" s="284">
        <v>30</v>
      </c>
      <c r="W905" s="298"/>
      <c r="X905" s="298"/>
      <c r="Y905" s="298"/>
      <c r="Z905" s="299"/>
      <c r="AA905" s="299"/>
      <c r="AB905" s="299"/>
      <c r="AC905" s="299"/>
      <c r="AD905" s="299"/>
      <c r="AE905" s="297"/>
      <c r="AF905" s="284">
        <f t="shared" si="877"/>
        <v>0</v>
      </c>
      <c r="AG905" s="284">
        <f t="shared" si="878"/>
        <v>0</v>
      </c>
      <c r="AH905" s="284">
        <f t="shared" si="879"/>
        <v>5000</v>
      </c>
      <c r="AI905" s="284">
        <f t="shared" si="880"/>
        <v>5000</v>
      </c>
      <c r="AJ905" s="284">
        <f t="shared" si="881"/>
        <v>0</v>
      </c>
      <c r="AK905" s="284">
        <f t="shared" si="882"/>
        <v>0</v>
      </c>
      <c r="AL905" s="284">
        <f t="shared" si="883"/>
        <v>0</v>
      </c>
      <c r="AM905" s="284">
        <f t="shared" si="884"/>
        <v>0</v>
      </c>
      <c r="AN905" s="284">
        <f t="shared" si="885"/>
        <v>0</v>
      </c>
      <c r="AO905" s="284">
        <f t="shared" si="886"/>
        <v>0</v>
      </c>
      <c r="AP905" s="284">
        <f t="shared" si="887"/>
        <v>0</v>
      </c>
      <c r="AQ905" s="284">
        <f t="shared" si="888"/>
        <v>0</v>
      </c>
      <c r="AR905" s="284">
        <f t="shared" si="892"/>
        <v>10000</v>
      </c>
      <c r="AS905" s="983" t="s">
        <v>994</v>
      </c>
      <c r="AU905" s="984" t="s">
        <v>3535</v>
      </c>
      <c r="AV905" s="984" t="s">
        <v>3536</v>
      </c>
      <c r="AW905" s="997">
        <v>46058</v>
      </c>
      <c r="AX905" s="984" t="s">
        <v>3537</v>
      </c>
      <c r="AY905" s="997">
        <v>46078</v>
      </c>
      <c r="BA905" s="989" t="s">
        <v>3538</v>
      </c>
      <c r="BB905" s="998" t="s">
        <v>995</v>
      </c>
      <c r="BC905" s="984" t="s">
        <v>3549</v>
      </c>
      <c r="BD905" s="984" t="s">
        <v>3550</v>
      </c>
      <c r="BE905" s="983" t="s">
        <v>3551</v>
      </c>
      <c r="BF905" s="997">
        <v>46079</v>
      </c>
      <c r="BH905" s="698"/>
      <c r="BI905" s="1768"/>
      <c r="BJ905" s="2746"/>
      <c r="BK905" s="1768"/>
      <c r="BL905" s="1037"/>
      <c r="BM905" s="1037"/>
      <c r="BN905" s="698">
        <v>1927</v>
      </c>
      <c r="BO905" s="1038"/>
      <c r="BP905" s="834" t="s">
        <v>3552</v>
      </c>
      <c r="BQ905" s="1000" t="s">
        <v>3544</v>
      </c>
      <c r="BR905" s="1038"/>
      <c r="BS905" s="482" t="s">
        <v>1284</v>
      </c>
      <c r="BT905" s="381" t="s">
        <v>1028</v>
      </c>
      <c r="BU905" s="381" t="s">
        <v>1663</v>
      </c>
      <c r="BV905" s="341">
        <v>46724271</v>
      </c>
      <c r="BW905" s="336">
        <v>10467242712</v>
      </c>
      <c r="BX905" s="886">
        <v>5000</v>
      </c>
      <c r="BY905" s="1045">
        <v>46082</v>
      </c>
      <c r="BZ905" s="1045">
        <v>46142</v>
      </c>
      <c r="CT905" s="984">
        <v>30</v>
      </c>
      <c r="CU905" s="987">
        <f t="shared" si="899"/>
        <v>5000</v>
      </c>
      <c r="CV905" s="984">
        <v>30</v>
      </c>
      <c r="CW905" s="988">
        <f t="shared" si="900"/>
        <v>5000</v>
      </c>
      <c r="CX905" s="984">
        <v>30</v>
      </c>
      <c r="CY905" s="988">
        <f t="shared" si="901"/>
        <v>5000</v>
      </c>
      <c r="CZ905" s="988">
        <f t="shared" si="902"/>
        <v>0</v>
      </c>
      <c r="DA905" s="988">
        <f t="shared" si="906"/>
        <v>0</v>
      </c>
      <c r="DC905" s="984">
        <f t="shared" si="889"/>
        <v>30</v>
      </c>
      <c r="DD905" s="987">
        <f t="shared" si="905"/>
        <v>5000</v>
      </c>
      <c r="DE905" s="984">
        <v>30</v>
      </c>
      <c r="DF905" s="988">
        <f t="shared" si="890"/>
        <v>5000</v>
      </c>
      <c r="DG905" s="984">
        <v>30</v>
      </c>
      <c r="DH905" s="988">
        <f t="shared" si="891"/>
        <v>5000</v>
      </c>
      <c r="DJ905" s="989"/>
      <c r="DK905" s="989"/>
      <c r="DL905" s="989"/>
      <c r="DM905" s="989"/>
      <c r="DN905" s="989"/>
      <c r="DO905" s="989"/>
      <c r="DP905" s="989"/>
      <c r="DQ905" s="989"/>
      <c r="DR905" s="989"/>
      <c r="DS905" s="989"/>
      <c r="DU905" s="888">
        <f t="shared" si="897"/>
        <v>10000</v>
      </c>
      <c r="DV905" s="889">
        <f t="shared" si="868"/>
        <v>10000</v>
      </c>
      <c r="DW905" s="889">
        <f t="shared" si="873"/>
        <v>10000</v>
      </c>
      <c r="DX905" s="889">
        <f t="shared" si="903"/>
        <v>0</v>
      </c>
      <c r="DY905" s="889">
        <f t="shared" si="904"/>
        <v>0</v>
      </c>
      <c r="EG905" s="889"/>
    </row>
    <row r="906" spans="1:137" s="984" customFormat="1" ht="48" hidden="1" customHeight="1" x14ac:dyDescent="0.25">
      <c r="A906" s="978">
        <v>2026</v>
      </c>
      <c r="B906" s="978">
        <v>479</v>
      </c>
      <c r="C906" s="978" t="s">
        <v>58</v>
      </c>
      <c r="D906" s="978">
        <v>3000654</v>
      </c>
      <c r="E906" s="978">
        <v>5005023</v>
      </c>
      <c r="F906" s="978" t="s">
        <v>1003</v>
      </c>
      <c r="G906" s="978" t="s">
        <v>3543</v>
      </c>
      <c r="H906" s="978">
        <v>97</v>
      </c>
      <c r="I906" s="979" t="s">
        <v>992</v>
      </c>
      <c r="J906" s="980" t="s">
        <v>10</v>
      </c>
      <c r="K906" s="980" t="s">
        <v>60</v>
      </c>
      <c r="L906" s="978" t="str">
        <f t="shared" si="898"/>
        <v>2.3</v>
      </c>
      <c r="M906" s="981" t="s">
        <v>62</v>
      </c>
      <c r="N906" s="981"/>
      <c r="O906" s="1076" t="s">
        <v>3589</v>
      </c>
      <c r="P906" s="978" t="s">
        <v>65</v>
      </c>
      <c r="Q906" s="982">
        <v>1</v>
      </c>
      <c r="R906" s="514">
        <v>5000</v>
      </c>
      <c r="S906" s="978"/>
      <c r="T906" s="978"/>
      <c r="U906" s="333">
        <v>30</v>
      </c>
      <c r="V906" s="333">
        <v>30</v>
      </c>
      <c r="W906" s="334"/>
      <c r="X906" s="334"/>
      <c r="Y906" s="334"/>
      <c r="Z906" s="335"/>
      <c r="AA906" s="335"/>
      <c r="AB906" s="335"/>
      <c r="AC906" s="335"/>
      <c r="AD906" s="335"/>
      <c r="AE906" s="332"/>
      <c r="AF906" s="284"/>
      <c r="AG906" s="284"/>
      <c r="AH906" s="284">
        <f t="shared" ref="AH906:AH945" si="907">+$R906*(U906/30)*$Q906</f>
        <v>5000</v>
      </c>
      <c r="AI906" s="284">
        <f t="shared" ref="AI906:AI945" si="908">+$R906*(V906/30)*$Q906</f>
        <v>5000</v>
      </c>
      <c r="AJ906" s="284"/>
      <c r="AK906" s="284"/>
      <c r="AL906" s="284"/>
      <c r="AM906" s="284"/>
      <c r="AN906" s="284"/>
      <c r="AO906" s="284"/>
      <c r="AP906" s="284"/>
      <c r="AQ906" s="284"/>
      <c r="AR906" s="494">
        <f t="shared" si="892"/>
        <v>10000</v>
      </c>
      <c r="AS906" s="983" t="s">
        <v>994</v>
      </c>
      <c r="AU906" s="984" t="s">
        <v>3535</v>
      </c>
      <c r="AV906" s="984" t="s">
        <v>3536</v>
      </c>
      <c r="AW906" s="997">
        <v>46058</v>
      </c>
      <c r="AX906" s="984" t="s">
        <v>3537</v>
      </c>
      <c r="AY906" s="997">
        <v>46078</v>
      </c>
      <c r="BA906" s="989" t="s">
        <v>3538</v>
      </c>
      <c r="BB906" s="998" t="s">
        <v>995</v>
      </c>
      <c r="BC906" s="984" t="s">
        <v>3549</v>
      </c>
      <c r="BD906" s="984" t="s">
        <v>3550</v>
      </c>
      <c r="BE906" s="983" t="s">
        <v>3551</v>
      </c>
      <c r="BF906" s="997">
        <v>46079</v>
      </c>
      <c r="BH906" s="698"/>
      <c r="BI906" s="698"/>
      <c r="BJ906" s="983"/>
      <c r="BK906" s="698"/>
      <c r="BL906" s="985"/>
      <c r="BM906" s="985"/>
      <c r="BN906" s="698">
        <v>1928</v>
      </c>
      <c r="BO906" s="1000"/>
      <c r="BP906" s="1000" t="s">
        <v>3552</v>
      </c>
      <c r="BQ906" s="1000" t="s">
        <v>3544</v>
      </c>
      <c r="BR906" s="1000"/>
      <c r="BS906" s="381" t="s">
        <v>1665</v>
      </c>
      <c r="BT906" s="381" t="s">
        <v>1666</v>
      </c>
      <c r="BU906" s="381" t="s">
        <v>1667</v>
      </c>
      <c r="BV906" s="473">
        <v>44937147</v>
      </c>
      <c r="BW906" s="471">
        <v>10449371475</v>
      </c>
      <c r="BX906" s="1003">
        <v>5000</v>
      </c>
      <c r="BY906" s="1045">
        <v>46082</v>
      </c>
      <c r="BZ906" s="1045">
        <v>46142</v>
      </c>
      <c r="CT906" s="984">
        <v>30</v>
      </c>
      <c r="CU906" s="987">
        <f t="shared" si="899"/>
        <v>5000</v>
      </c>
      <c r="CV906" s="984">
        <v>30</v>
      </c>
      <c r="CW906" s="988">
        <f t="shared" si="900"/>
        <v>5000</v>
      </c>
      <c r="CX906" s="984">
        <v>30</v>
      </c>
      <c r="CY906" s="988">
        <f t="shared" si="901"/>
        <v>5000</v>
      </c>
      <c r="DC906" s="984">
        <v>30</v>
      </c>
      <c r="DD906" s="987">
        <f t="shared" si="905"/>
        <v>5000</v>
      </c>
      <c r="DE906" s="984">
        <v>30</v>
      </c>
      <c r="DF906" s="988">
        <f t="shared" si="890"/>
        <v>5000</v>
      </c>
      <c r="DG906" s="984">
        <v>30</v>
      </c>
      <c r="DH906" s="988">
        <f t="shared" si="891"/>
        <v>5000</v>
      </c>
      <c r="DJ906" s="989"/>
      <c r="DK906" s="989"/>
      <c r="DL906" s="989"/>
      <c r="DM906" s="989"/>
      <c r="DN906" s="989"/>
      <c r="DO906" s="989"/>
      <c r="DP906" s="989"/>
      <c r="DQ906" s="989"/>
      <c r="DR906" s="989"/>
      <c r="DS906" s="989"/>
      <c r="DU906" s="987">
        <f t="shared" si="897"/>
        <v>10000</v>
      </c>
      <c r="DV906" s="988">
        <f t="shared" si="868"/>
        <v>10000</v>
      </c>
      <c r="DW906" s="988">
        <f t="shared" si="873"/>
        <v>10000</v>
      </c>
      <c r="DX906" s="988">
        <f t="shared" si="903"/>
        <v>0</v>
      </c>
      <c r="DY906" s="988">
        <f t="shared" si="904"/>
        <v>0</v>
      </c>
      <c r="EG906" s="988"/>
    </row>
    <row r="907" spans="1:137" s="897" customFormat="1" ht="48" hidden="1" customHeight="1" x14ac:dyDescent="0.25">
      <c r="A907" s="891">
        <v>2026</v>
      </c>
      <c r="B907" s="891">
        <v>479</v>
      </c>
      <c r="C907" s="891" t="s">
        <v>58</v>
      </c>
      <c r="D907" s="891">
        <v>3000654</v>
      </c>
      <c r="E907" s="891">
        <v>5005023</v>
      </c>
      <c r="F907" s="891" t="s">
        <v>1003</v>
      </c>
      <c r="G907" s="891" t="s">
        <v>3543</v>
      </c>
      <c r="H907" s="891">
        <v>97</v>
      </c>
      <c r="I907" s="892" t="s">
        <v>992</v>
      </c>
      <c r="J907" s="893" t="s">
        <v>10</v>
      </c>
      <c r="K907" s="893" t="s">
        <v>60</v>
      </c>
      <c r="L907" s="891" t="str">
        <f t="shared" si="898"/>
        <v>2.3</v>
      </c>
      <c r="M907" s="894" t="s">
        <v>62</v>
      </c>
      <c r="N907" s="894"/>
      <c r="O907" s="1027" t="s">
        <v>3590</v>
      </c>
      <c r="P907" s="891" t="s">
        <v>65</v>
      </c>
      <c r="Q907" s="895">
        <v>1</v>
      </c>
      <c r="R907" s="513">
        <v>5000</v>
      </c>
      <c r="S907" s="891"/>
      <c r="T907" s="891"/>
      <c r="U907" s="284">
        <v>30</v>
      </c>
      <c r="V907" s="284">
        <v>30</v>
      </c>
      <c r="W907" s="298"/>
      <c r="X907" s="298"/>
      <c r="Y907" s="298"/>
      <c r="Z907" s="299"/>
      <c r="AA907" s="299"/>
      <c r="AB907" s="299"/>
      <c r="AC907" s="299"/>
      <c r="AD907" s="299"/>
      <c r="AE907" s="297"/>
      <c r="AF907" s="411">
        <f t="shared" ref="AF907:AF945" si="909">+$R907*(S907/30)*$Q907</f>
        <v>0</v>
      </c>
      <c r="AG907" s="352">
        <f t="shared" ref="AG907:AG945" si="910">+$R907*(T907/30)*$Q907</f>
        <v>0</v>
      </c>
      <c r="AH907" s="352">
        <f t="shared" si="907"/>
        <v>5000</v>
      </c>
      <c r="AI907" s="352">
        <f t="shared" si="908"/>
        <v>5000</v>
      </c>
      <c r="AJ907" s="352">
        <f t="shared" ref="AJ907:AJ945" si="911">+$R907*(W907/30)*$Q907</f>
        <v>0</v>
      </c>
      <c r="AK907" s="352">
        <f t="shared" ref="AK907:AK945" si="912">+$R907*(X907/30)*$Q907</f>
        <v>0</v>
      </c>
      <c r="AL907" s="352">
        <f t="shared" ref="AL907:AL945" si="913">+$R907*(Y907/30)*$Q907</f>
        <v>0</v>
      </c>
      <c r="AM907" s="352">
        <f t="shared" ref="AM907:AM945" si="914">+$R907*(Z907/30)*$Q907</f>
        <v>0</v>
      </c>
      <c r="AN907" s="352">
        <f t="shared" ref="AN907:AN945" si="915">+$R907*(AA907/30)*$Q907</f>
        <v>0</v>
      </c>
      <c r="AO907" s="352">
        <f t="shared" ref="AO907:AO945" si="916">+$R907*(AB907/30)*$Q907</f>
        <v>0</v>
      </c>
      <c r="AP907" s="352">
        <f t="shared" ref="AP907:AP945" si="917">+$R907*(AC907/30)*$Q907</f>
        <v>0</v>
      </c>
      <c r="AQ907" s="412">
        <f t="shared" ref="AQ907:AQ945" si="918">+$R907*(AD907/30)*$Q907</f>
        <v>0</v>
      </c>
      <c r="AR907" s="377">
        <f t="shared" si="892"/>
        <v>10000</v>
      </c>
      <c r="AS907" s="896" t="s">
        <v>994</v>
      </c>
      <c r="AU907" s="897" t="s">
        <v>3535</v>
      </c>
      <c r="AV907" s="897" t="s">
        <v>3536</v>
      </c>
      <c r="AW907" s="940">
        <v>46058</v>
      </c>
      <c r="AX907" s="897" t="s">
        <v>3537</v>
      </c>
      <c r="AY907" s="940">
        <v>46078</v>
      </c>
      <c r="BA907" s="898" t="s">
        <v>3538</v>
      </c>
      <c r="BB907" s="899" t="s">
        <v>995</v>
      </c>
      <c r="BC907" s="897" t="s">
        <v>3565</v>
      </c>
      <c r="BD907" s="897" t="s">
        <v>3566</v>
      </c>
      <c r="BE907" s="896" t="s">
        <v>3567</v>
      </c>
      <c r="BF907" s="940">
        <v>46080</v>
      </c>
      <c r="BH907" s="687"/>
      <c r="BI907" s="687"/>
      <c r="BJ907" s="896"/>
      <c r="BK907" s="687"/>
      <c r="BL907" s="373"/>
      <c r="BM907" s="373"/>
      <c r="BN907" s="687">
        <v>4945</v>
      </c>
      <c r="BO907" s="903"/>
      <c r="BP907" s="903" t="s">
        <v>3532</v>
      </c>
      <c r="BQ907" s="903"/>
      <c r="BR907" s="903"/>
      <c r="BS907" s="336" t="s">
        <v>1103</v>
      </c>
      <c r="BT907" s="336" t="s">
        <v>1284</v>
      </c>
      <c r="BU907" s="336" t="s">
        <v>1675</v>
      </c>
      <c r="BV907" s="524" t="s">
        <v>3591</v>
      </c>
      <c r="BW907" s="523">
        <v>10430786488</v>
      </c>
      <c r="BX907" s="906">
        <v>5000</v>
      </c>
      <c r="BY907" s="907">
        <v>46084</v>
      </c>
      <c r="BZ907" s="907">
        <v>46142</v>
      </c>
      <c r="CT907" s="897">
        <v>30</v>
      </c>
      <c r="CU907" s="946">
        <v>5000</v>
      </c>
      <c r="CV907" s="897">
        <v>29</v>
      </c>
      <c r="CW907" s="946">
        <v>4833.33</v>
      </c>
      <c r="CX907" s="897">
        <v>29</v>
      </c>
      <c r="CY907" s="946">
        <v>4833.33</v>
      </c>
      <c r="DC907" s="897">
        <f t="shared" ref="DC907:DC926" si="919">V907</f>
        <v>30</v>
      </c>
      <c r="DD907" s="909">
        <v>10000</v>
      </c>
      <c r="DE907" s="897">
        <v>30</v>
      </c>
      <c r="DF907" s="633">
        <f t="shared" si="890"/>
        <v>5000</v>
      </c>
      <c r="DG907" s="897">
        <v>30</v>
      </c>
      <c r="DH907" s="633">
        <f t="shared" si="891"/>
        <v>5000</v>
      </c>
      <c r="DJ907" s="898"/>
      <c r="DK907" s="898"/>
      <c r="DL907" s="898"/>
      <c r="DM907" s="898"/>
      <c r="DN907" s="898"/>
      <c r="DO907" s="898"/>
      <c r="DP907" s="898"/>
      <c r="DQ907" s="898"/>
      <c r="DR907" s="898"/>
      <c r="DS907" s="898"/>
      <c r="DU907" s="909">
        <f t="shared" si="897"/>
        <v>10000</v>
      </c>
      <c r="DV907" s="633">
        <f t="shared" si="868"/>
        <v>9833.33</v>
      </c>
      <c r="DW907" s="633">
        <f t="shared" si="873"/>
        <v>9833.33</v>
      </c>
      <c r="DX907" s="633">
        <f t="shared" si="903"/>
        <v>166.67000000000007</v>
      </c>
      <c r="DY907" s="633">
        <f t="shared" si="904"/>
        <v>166.67000000000007</v>
      </c>
      <c r="EG907" s="633"/>
    </row>
    <row r="908" spans="1:137" s="972" customFormat="1" ht="48" hidden="1" customHeight="1" x14ac:dyDescent="0.25">
      <c r="A908" s="966">
        <v>2026</v>
      </c>
      <c r="B908" s="966">
        <v>479</v>
      </c>
      <c r="C908" s="966" t="s">
        <v>58</v>
      </c>
      <c r="D908" s="966">
        <v>3000654</v>
      </c>
      <c r="E908" s="966">
        <v>5005023</v>
      </c>
      <c r="F908" s="966" t="s">
        <v>1003</v>
      </c>
      <c r="G908" s="966" t="s">
        <v>3543</v>
      </c>
      <c r="H908" s="966">
        <v>97</v>
      </c>
      <c r="I908" s="967" t="s">
        <v>992</v>
      </c>
      <c r="J908" s="968" t="s">
        <v>10</v>
      </c>
      <c r="K908" s="968" t="s">
        <v>60</v>
      </c>
      <c r="L908" s="966" t="str">
        <f t="shared" si="898"/>
        <v>2.3</v>
      </c>
      <c r="M908" s="969" t="s">
        <v>62</v>
      </c>
      <c r="N908" s="969"/>
      <c r="O908" s="966" t="s">
        <v>1676</v>
      </c>
      <c r="P908" s="966" t="s">
        <v>65</v>
      </c>
      <c r="Q908" s="970">
        <v>1</v>
      </c>
      <c r="R908" s="518">
        <v>5000</v>
      </c>
      <c r="S908" s="947"/>
      <c r="T908" s="947"/>
      <c r="U908" s="363">
        <v>30</v>
      </c>
      <c r="V908" s="363">
        <v>30</v>
      </c>
      <c r="W908" s="361"/>
      <c r="X908" s="361"/>
      <c r="Y908" s="361"/>
      <c r="Z908" s="362"/>
      <c r="AA908" s="362"/>
      <c r="AB908" s="362"/>
      <c r="AC908" s="362"/>
      <c r="AD908" s="362"/>
      <c r="AE908" s="360"/>
      <c r="AF908" s="284">
        <f t="shared" si="909"/>
        <v>0</v>
      </c>
      <c r="AG908" s="284">
        <f t="shared" si="910"/>
        <v>0</v>
      </c>
      <c r="AH908" s="284">
        <f t="shared" si="907"/>
        <v>5000</v>
      </c>
      <c r="AI908" s="284">
        <f t="shared" si="908"/>
        <v>5000</v>
      </c>
      <c r="AJ908" s="284">
        <f t="shared" si="911"/>
        <v>0</v>
      </c>
      <c r="AK908" s="284">
        <f t="shared" si="912"/>
        <v>0</v>
      </c>
      <c r="AL908" s="284">
        <f t="shared" si="913"/>
        <v>0</v>
      </c>
      <c r="AM908" s="284">
        <f t="shared" si="914"/>
        <v>0</v>
      </c>
      <c r="AN908" s="284">
        <f t="shared" si="915"/>
        <v>0</v>
      </c>
      <c r="AO908" s="284">
        <f t="shared" si="916"/>
        <v>0</v>
      </c>
      <c r="AP908" s="284">
        <f t="shared" si="917"/>
        <v>0</v>
      </c>
      <c r="AQ908" s="284">
        <f t="shared" si="918"/>
        <v>0</v>
      </c>
      <c r="AR908" s="1058">
        <f t="shared" si="892"/>
        <v>10000</v>
      </c>
      <c r="AS908" s="971" t="s">
        <v>994</v>
      </c>
      <c r="AU908" s="972" t="s">
        <v>3535</v>
      </c>
      <c r="AV908" s="972" t="s">
        <v>3536</v>
      </c>
      <c r="AW908" s="1008">
        <v>46058</v>
      </c>
      <c r="AX908" s="972" t="s">
        <v>3537</v>
      </c>
      <c r="AY908" s="1008">
        <v>46078</v>
      </c>
      <c r="BA908" s="977" t="s">
        <v>3538</v>
      </c>
      <c r="BB908" s="1010" t="s">
        <v>995</v>
      </c>
      <c r="BC908" s="972" t="s">
        <v>3549</v>
      </c>
      <c r="BD908" s="972" t="s">
        <v>3550</v>
      </c>
      <c r="BE908" s="971" t="s">
        <v>3551</v>
      </c>
      <c r="BF908" s="1008">
        <v>46079</v>
      </c>
      <c r="BH908" s="694"/>
      <c r="BI908" s="694"/>
      <c r="BJ908" s="971"/>
      <c r="BK908" s="694"/>
      <c r="BL908" s="973"/>
      <c r="BM908" s="973"/>
      <c r="BN908" s="694">
        <v>1930</v>
      </c>
      <c r="BO908" s="1011"/>
      <c r="BP908" s="1011" t="s">
        <v>3552</v>
      </c>
      <c r="BQ908" s="1011" t="s">
        <v>3544</v>
      </c>
      <c r="BR908" s="1011"/>
      <c r="BS908" s="383" t="s">
        <v>1001</v>
      </c>
      <c r="BT908" s="383" t="s">
        <v>1677</v>
      </c>
      <c r="BU908" s="383" t="s">
        <v>1678</v>
      </c>
      <c r="BV908" s="1096">
        <v>73034223</v>
      </c>
      <c r="BW908" s="1097">
        <v>10730342239</v>
      </c>
      <c r="BX908" s="1012">
        <v>5000</v>
      </c>
      <c r="BY908" s="1013">
        <v>46082</v>
      </c>
      <c r="BZ908" s="1013">
        <v>46142</v>
      </c>
      <c r="CT908" s="972">
        <v>30</v>
      </c>
      <c r="CU908" s="975">
        <f t="shared" ref="CU908:CU919" si="920">AH908</f>
        <v>5000</v>
      </c>
      <c r="CV908" s="972">
        <v>30</v>
      </c>
      <c r="CW908" s="976">
        <f t="shared" ref="CW908:CW919" si="921">(R908/30*CV908)*Q908</f>
        <v>5000</v>
      </c>
      <c r="CX908" s="972">
        <v>30</v>
      </c>
      <c r="CY908" s="976">
        <f t="shared" ref="CY908:CY919" si="922">(R908/30*CX908)*Q908</f>
        <v>5000</v>
      </c>
      <c r="CZ908" s="976">
        <f t="shared" ref="CZ908:CZ914" si="923">CU908-CW908</f>
        <v>0</v>
      </c>
      <c r="DA908" s="976">
        <f t="shared" ref="DA908:DA914" si="924">CU908-CY908</f>
        <v>0</v>
      </c>
      <c r="DC908" s="972">
        <f t="shared" si="919"/>
        <v>30</v>
      </c>
      <c r="DD908" s="975">
        <f t="shared" ref="DD908:DD939" si="925">AI908</f>
        <v>5000</v>
      </c>
      <c r="DE908" s="972">
        <v>30</v>
      </c>
      <c r="DF908" s="976">
        <f t="shared" si="890"/>
        <v>5000</v>
      </c>
      <c r="DG908" s="972">
        <v>30</v>
      </c>
      <c r="DH908" s="976">
        <f t="shared" si="891"/>
        <v>5000</v>
      </c>
      <c r="DJ908" s="977"/>
      <c r="DK908" s="977"/>
      <c r="DL908" s="977"/>
      <c r="DM908" s="977"/>
      <c r="DN908" s="977"/>
      <c r="DO908" s="977"/>
      <c r="DP908" s="977"/>
      <c r="DQ908" s="977"/>
      <c r="DR908" s="977"/>
      <c r="DS908" s="977"/>
      <c r="DU908" s="975">
        <f t="shared" si="897"/>
        <v>10000</v>
      </c>
      <c r="DV908" s="976">
        <f t="shared" si="868"/>
        <v>10000</v>
      </c>
      <c r="DW908" s="976">
        <f t="shared" si="873"/>
        <v>10000</v>
      </c>
      <c r="DX908" s="976">
        <f t="shared" si="903"/>
        <v>0</v>
      </c>
      <c r="DY908" s="976">
        <f t="shared" si="904"/>
        <v>0</v>
      </c>
      <c r="EG908" s="976"/>
    </row>
    <row r="909" spans="1:137" s="953" customFormat="1" ht="48" hidden="1" customHeight="1" x14ac:dyDescent="0.25">
      <c r="A909" s="947">
        <v>2026</v>
      </c>
      <c r="B909" s="947">
        <v>479</v>
      </c>
      <c r="C909" s="947" t="s">
        <v>58</v>
      </c>
      <c r="D909" s="947">
        <v>3000654</v>
      </c>
      <c r="E909" s="947">
        <v>5005023</v>
      </c>
      <c r="F909" s="947" t="s">
        <v>1003</v>
      </c>
      <c r="G909" s="947" t="s">
        <v>3543</v>
      </c>
      <c r="H909" s="947">
        <v>97</v>
      </c>
      <c r="I909" s="948" t="s">
        <v>992</v>
      </c>
      <c r="J909" s="949" t="s">
        <v>10</v>
      </c>
      <c r="K909" s="949" t="s">
        <v>60</v>
      </c>
      <c r="L909" s="947" t="str">
        <f t="shared" si="898"/>
        <v>2.3</v>
      </c>
      <c r="M909" s="950" t="s">
        <v>62</v>
      </c>
      <c r="N909" s="950"/>
      <c r="O909" s="947" t="s">
        <v>1676</v>
      </c>
      <c r="P909" s="947" t="s">
        <v>65</v>
      </c>
      <c r="Q909" s="951">
        <v>1</v>
      </c>
      <c r="R909" s="513">
        <v>5000</v>
      </c>
      <c r="S909" s="891"/>
      <c r="T909" s="891"/>
      <c r="U909" s="284">
        <v>30</v>
      </c>
      <c r="V909" s="284">
        <v>30</v>
      </c>
      <c r="W909" s="298"/>
      <c r="X909" s="298"/>
      <c r="Y909" s="298"/>
      <c r="Z909" s="299"/>
      <c r="AA909" s="299"/>
      <c r="AB909" s="299"/>
      <c r="AC909" s="299"/>
      <c r="AD909" s="299"/>
      <c r="AE909" s="297"/>
      <c r="AF909" s="379">
        <f t="shared" si="909"/>
        <v>0</v>
      </c>
      <c r="AG909" s="284">
        <f t="shared" si="910"/>
        <v>0</v>
      </c>
      <c r="AH909" s="284">
        <f t="shared" si="907"/>
        <v>5000</v>
      </c>
      <c r="AI909" s="284">
        <f t="shared" si="908"/>
        <v>5000</v>
      </c>
      <c r="AJ909" s="284">
        <f t="shared" si="911"/>
        <v>0</v>
      </c>
      <c r="AK909" s="284">
        <f t="shared" si="912"/>
        <v>0</v>
      </c>
      <c r="AL909" s="284">
        <f t="shared" si="913"/>
        <v>0</v>
      </c>
      <c r="AM909" s="284">
        <f t="shared" si="914"/>
        <v>0</v>
      </c>
      <c r="AN909" s="284">
        <f t="shared" si="915"/>
        <v>0</v>
      </c>
      <c r="AO909" s="284">
        <f t="shared" si="916"/>
        <v>0</v>
      </c>
      <c r="AP909" s="284">
        <f t="shared" si="917"/>
        <v>0</v>
      </c>
      <c r="AQ909" s="377">
        <f t="shared" si="918"/>
        <v>0</v>
      </c>
      <c r="AR909" s="377">
        <f t="shared" si="892"/>
        <v>10000</v>
      </c>
      <c r="AS909" s="952" t="s">
        <v>994</v>
      </c>
      <c r="AU909" s="953" t="s">
        <v>3535</v>
      </c>
      <c r="AV909" s="953" t="s">
        <v>3536</v>
      </c>
      <c r="AW909" s="958">
        <v>46058</v>
      </c>
      <c r="AX909" s="953" t="s">
        <v>3537</v>
      </c>
      <c r="AY909" s="958">
        <v>46078</v>
      </c>
      <c r="BA909" s="963" t="s">
        <v>3538</v>
      </c>
      <c r="BB909" s="992" t="s">
        <v>995</v>
      </c>
      <c r="BC909" s="953" t="s">
        <v>3549</v>
      </c>
      <c r="BD909" s="953" t="s">
        <v>3550</v>
      </c>
      <c r="BE909" s="952" t="s">
        <v>3551</v>
      </c>
      <c r="BF909" s="958">
        <v>46079</v>
      </c>
      <c r="BH909" s="1022"/>
      <c r="BI909" s="1022"/>
      <c r="BJ909" s="952"/>
      <c r="BK909" s="1022"/>
      <c r="BL909" s="955"/>
      <c r="BM909" s="955"/>
      <c r="BN909" s="1022">
        <v>3125</v>
      </c>
      <c r="BO909" s="1048"/>
      <c r="BP909" s="1048" t="s">
        <v>3532</v>
      </c>
      <c r="BQ909" s="1048"/>
      <c r="BR909" s="1048"/>
      <c r="BS909" s="382" t="s">
        <v>1679</v>
      </c>
      <c r="BT909" s="382" t="s">
        <v>1680</v>
      </c>
      <c r="BU909" s="382" t="s">
        <v>1681</v>
      </c>
      <c r="BV909" s="1098">
        <v>48548829</v>
      </c>
      <c r="BW909" s="1099">
        <v>10485488290</v>
      </c>
      <c r="BX909" s="1014">
        <v>5000</v>
      </c>
      <c r="BY909" s="958">
        <v>46082</v>
      </c>
      <c r="BZ909" s="958">
        <v>46142</v>
      </c>
      <c r="CT909" s="953">
        <v>30</v>
      </c>
      <c r="CU909" s="961">
        <f t="shared" si="920"/>
        <v>5000</v>
      </c>
      <c r="CV909" s="953">
        <v>30</v>
      </c>
      <c r="CW909" s="962">
        <f t="shared" si="921"/>
        <v>5000</v>
      </c>
      <c r="CX909" s="953">
        <v>30</v>
      </c>
      <c r="CY909" s="962">
        <f t="shared" si="922"/>
        <v>5000</v>
      </c>
      <c r="CZ909" s="962">
        <f t="shared" si="923"/>
        <v>0</v>
      </c>
      <c r="DA909" s="962">
        <f t="shared" si="924"/>
        <v>0</v>
      </c>
      <c r="DC909" s="953">
        <f t="shared" si="919"/>
        <v>30</v>
      </c>
      <c r="DD909" s="961">
        <f t="shared" si="925"/>
        <v>5000</v>
      </c>
      <c r="DE909" s="953">
        <v>30</v>
      </c>
      <c r="DF909" s="962">
        <f t="shared" si="890"/>
        <v>5000</v>
      </c>
      <c r="DG909" s="953">
        <v>30</v>
      </c>
      <c r="DH909" s="962">
        <f t="shared" si="891"/>
        <v>5000</v>
      </c>
      <c r="DJ909" s="963"/>
      <c r="DK909" s="963"/>
      <c r="DL909" s="963"/>
      <c r="DM909" s="963"/>
      <c r="DN909" s="963"/>
      <c r="DO909" s="963"/>
      <c r="DP909" s="963"/>
      <c r="DQ909" s="963"/>
      <c r="DR909" s="963"/>
      <c r="DS909" s="963"/>
      <c r="DU909" s="961">
        <f t="shared" si="897"/>
        <v>10000</v>
      </c>
      <c r="DV909" s="962">
        <f t="shared" si="868"/>
        <v>10000</v>
      </c>
      <c r="DW909" s="962">
        <f t="shared" si="873"/>
        <v>10000</v>
      </c>
      <c r="DX909" s="962">
        <f t="shared" si="903"/>
        <v>0</v>
      </c>
      <c r="DY909" s="962">
        <f t="shared" si="904"/>
        <v>0</v>
      </c>
      <c r="EG909" s="962"/>
    </row>
    <row r="910" spans="1:137" s="897" customFormat="1" ht="48" hidden="1" customHeight="1" x14ac:dyDescent="0.25">
      <c r="A910" s="891">
        <v>2026</v>
      </c>
      <c r="B910" s="891">
        <v>479</v>
      </c>
      <c r="C910" s="891" t="s">
        <v>58</v>
      </c>
      <c r="D910" s="891">
        <v>3000654</v>
      </c>
      <c r="E910" s="891">
        <v>5005023</v>
      </c>
      <c r="F910" s="891" t="s">
        <v>1003</v>
      </c>
      <c r="G910" s="891" t="s">
        <v>3543</v>
      </c>
      <c r="H910" s="891">
        <v>97</v>
      </c>
      <c r="I910" s="892" t="s">
        <v>992</v>
      </c>
      <c r="J910" s="893" t="s">
        <v>10</v>
      </c>
      <c r="K910" s="893" t="s">
        <v>60</v>
      </c>
      <c r="L910" s="891" t="str">
        <f t="shared" si="898"/>
        <v>2.3</v>
      </c>
      <c r="M910" s="894" t="s">
        <v>62</v>
      </c>
      <c r="N910" s="894"/>
      <c r="O910" s="891" t="s">
        <v>1683</v>
      </c>
      <c r="P910" s="891" t="s">
        <v>65</v>
      </c>
      <c r="Q910" s="895">
        <v>1</v>
      </c>
      <c r="R910" s="518">
        <v>5000</v>
      </c>
      <c r="S910" s="947"/>
      <c r="T910" s="947"/>
      <c r="U910" s="363">
        <v>30</v>
      </c>
      <c r="V910" s="363">
        <v>30</v>
      </c>
      <c r="W910" s="361"/>
      <c r="X910" s="361"/>
      <c r="Y910" s="361"/>
      <c r="Z910" s="362"/>
      <c r="AA910" s="362"/>
      <c r="AB910" s="362"/>
      <c r="AC910" s="362"/>
      <c r="AD910" s="362"/>
      <c r="AE910" s="360"/>
      <c r="AF910" s="284">
        <f t="shared" si="909"/>
        <v>0</v>
      </c>
      <c r="AG910" s="284">
        <f t="shared" si="910"/>
        <v>0</v>
      </c>
      <c r="AH910" s="284">
        <f t="shared" si="907"/>
        <v>5000</v>
      </c>
      <c r="AI910" s="284">
        <f t="shared" si="908"/>
        <v>5000</v>
      </c>
      <c r="AJ910" s="284">
        <f t="shared" si="911"/>
        <v>0</v>
      </c>
      <c r="AK910" s="284">
        <f t="shared" si="912"/>
        <v>0</v>
      </c>
      <c r="AL910" s="284">
        <f t="shared" si="913"/>
        <v>0</v>
      </c>
      <c r="AM910" s="284">
        <f t="shared" si="914"/>
        <v>0</v>
      </c>
      <c r="AN910" s="284">
        <f t="shared" si="915"/>
        <v>0</v>
      </c>
      <c r="AO910" s="284">
        <f t="shared" si="916"/>
        <v>0</v>
      </c>
      <c r="AP910" s="284">
        <f t="shared" si="917"/>
        <v>0</v>
      </c>
      <c r="AQ910" s="284">
        <f t="shared" si="918"/>
        <v>0</v>
      </c>
      <c r="AR910" s="1058">
        <f t="shared" si="892"/>
        <v>10000</v>
      </c>
      <c r="AS910" s="896" t="s">
        <v>994</v>
      </c>
      <c r="AU910" s="897" t="s">
        <v>3535</v>
      </c>
      <c r="AV910" s="897" t="s">
        <v>3536</v>
      </c>
      <c r="AW910" s="940">
        <v>46058</v>
      </c>
      <c r="AX910" s="897" t="s">
        <v>3537</v>
      </c>
      <c r="AY910" s="940">
        <v>46078</v>
      </c>
      <c r="BA910" s="898" t="s">
        <v>3538</v>
      </c>
      <c r="BB910" s="899" t="s">
        <v>995</v>
      </c>
      <c r="BC910" s="897" t="s">
        <v>3549</v>
      </c>
      <c r="BD910" s="897" t="s">
        <v>3550</v>
      </c>
      <c r="BE910" s="896" t="s">
        <v>3551</v>
      </c>
      <c r="BF910" s="940">
        <v>46079</v>
      </c>
      <c r="BH910" s="687"/>
      <c r="BI910" s="687"/>
      <c r="BJ910" s="896"/>
      <c r="BK910" s="687"/>
      <c r="BL910" s="373"/>
      <c r="BM910" s="373"/>
      <c r="BN910" s="687">
        <v>1932</v>
      </c>
      <c r="BO910" s="903"/>
      <c r="BP910" s="903" t="s">
        <v>3552</v>
      </c>
      <c r="BQ910" s="903" t="s">
        <v>3544</v>
      </c>
      <c r="BR910" s="903"/>
      <c r="BS910" s="1004" t="s">
        <v>1684</v>
      </c>
      <c r="BT910" s="1004" t="s">
        <v>1685</v>
      </c>
      <c r="BU910" s="1004" t="s">
        <v>1686</v>
      </c>
      <c r="BV910" s="1100">
        <v>41800998</v>
      </c>
      <c r="BW910" s="1101">
        <v>10418009981</v>
      </c>
      <c r="BX910" s="906">
        <v>5000</v>
      </c>
      <c r="BY910" s="907">
        <v>46082</v>
      </c>
      <c r="BZ910" s="907">
        <v>46142</v>
      </c>
      <c r="CT910" s="897">
        <v>30</v>
      </c>
      <c r="CU910" s="909">
        <f t="shared" si="920"/>
        <v>5000</v>
      </c>
      <c r="CV910" s="897">
        <v>30</v>
      </c>
      <c r="CW910" s="633">
        <f t="shared" si="921"/>
        <v>5000</v>
      </c>
      <c r="CX910" s="897">
        <v>30</v>
      </c>
      <c r="CY910" s="633">
        <f t="shared" si="922"/>
        <v>5000</v>
      </c>
      <c r="CZ910" s="633">
        <f t="shared" si="923"/>
        <v>0</v>
      </c>
      <c r="DA910" s="633">
        <f t="shared" si="924"/>
        <v>0</v>
      </c>
      <c r="DC910" s="897">
        <f t="shared" si="919"/>
        <v>30</v>
      </c>
      <c r="DD910" s="909">
        <f t="shared" si="925"/>
        <v>5000</v>
      </c>
      <c r="DE910" s="897">
        <v>30</v>
      </c>
      <c r="DF910" s="633">
        <f t="shared" si="890"/>
        <v>5000</v>
      </c>
      <c r="DG910" s="897">
        <v>30</v>
      </c>
      <c r="DH910" s="633">
        <f t="shared" si="891"/>
        <v>5000</v>
      </c>
      <c r="DJ910" s="898"/>
      <c r="DK910" s="898"/>
      <c r="DL910" s="898"/>
      <c r="DM910" s="898"/>
      <c r="DN910" s="898"/>
      <c r="DO910" s="898"/>
      <c r="DP910" s="898"/>
      <c r="DQ910" s="898"/>
      <c r="DR910" s="898"/>
      <c r="DS910" s="898"/>
      <c r="DU910" s="909">
        <f t="shared" si="897"/>
        <v>10000</v>
      </c>
      <c r="DV910" s="633">
        <f t="shared" si="868"/>
        <v>10000</v>
      </c>
      <c r="DW910" s="633">
        <f t="shared" si="873"/>
        <v>10000</v>
      </c>
      <c r="DX910" s="633">
        <f t="shared" si="903"/>
        <v>0</v>
      </c>
      <c r="DY910" s="633">
        <f t="shared" si="904"/>
        <v>0</v>
      </c>
      <c r="EG910" s="633"/>
    </row>
    <row r="911" spans="1:137" s="953" customFormat="1" ht="48" hidden="1" customHeight="1" x14ac:dyDescent="0.25">
      <c r="A911" s="947">
        <v>2026</v>
      </c>
      <c r="B911" s="947">
        <v>479</v>
      </c>
      <c r="C911" s="947" t="s">
        <v>58</v>
      </c>
      <c r="D911" s="947">
        <v>3000654</v>
      </c>
      <c r="E911" s="947">
        <v>5005023</v>
      </c>
      <c r="F911" s="947" t="s">
        <v>1003</v>
      </c>
      <c r="G911" s="947" t="s">
        <v>3543</v>
      </c>
      <c r="H911" s="947">
        <v>97</v>
      </c>
      <c r="I911" s="948" t="s">
        <v>992</v>
      </c>
      <c r="J911" s="949" t="s">
        <v>10</v>
      </c>
      <c r="K911" s="949" t="s">
        <v>60</v>
      </c>
      <c r="L911" s="947" t="str">
        <f t="shared" si="898"/>
        <v>2.3</v>
      </c>
      <c r="M911" s="950" t="s">
        <v>62</v>
      </c>
      <c r="N911" s="950"/>
      <c r="O911" s="947" t="s">
        <v>1683</v>
      </c>
      <c r="P911" s="947" t="s">
        <v>65</v>
      </c>
      <c r="Q911" s="951">
        <v>1</v>
      </c>
      <c r="R911" s="513">
        <v>5000</v>
      </c>
      <c r="S911" s="891"/>
      <c r="T911" s="891"/>
      <c r="U911" s="284">
        <v>30</v>
      </c>
      <c r="V911" s="284">
        <v>30</v>
      </c>
      <c r="W911" s="298"/>
      <c r="X911" s="298"/>
      <c r="Y911" s="298"/>
      <c r="Z911" s="299"/>
      <c r="AA911" s="299"/>
      <c r="AB911" s="299"/>
      <c r="AC911" s="299"/>
      <c r="AD911" s="299"/>
      <c r="AE911" s="297"/>
      <c r="AF911" s="379">
        <f t="shared" si="909"/>
        <v>0</v>
      </c>
      <c r="AG911" s="284">
        <f t="shared" si="910"/>
        <v>0</v>
      </c>
      <c r="AH911" s="284">
        <f t="shared" si="907"/>
        <v>5000</v>
      </c>
      <c r="AI911" s="284">
        <f t="shared" si="908"/>
        <v>5000</v>
      </c>
      <c r="AJ911" s="284">
        <f t="shared" si="911"/>
        <v>0</v>
      </c>
      <c r="AK911" s="284">
        <f t="shared" si="912"/>
        <v>0</v>
      </c>
      <c r="AL911" s="284">
        <f t="shared" si="913"/>
        <v>0</v>
      </c>
      <c r="AM911" s="284">
        <f t="shared" si="914"/>
        <v>0</v>
      </c>
      <c r="AN911" s="284">
        <f t="shared" si="915"/>
        <v>0</v>
      </c>
      <c r="AO911" s="284">
        <f t="shared" si="916"/>
        <v>0</v>
      </c>
      <c r="AP911" s="284">
        <f t="shared" si="917"/>
        <v>0</v>
      </c>
      <c r="AQ911" s="377">
        <f t="shared" si="918"/>
        <v>0</v>
      </c>
      <c r="AR911" s="377">
        <f t="shared" si="892"/>
        <v>10000</v>
      </c>
      <c r="AS911" s="952" t="s">
        <v>994</v>
      </c>
      <c r="AU911" s="953" t="s">
        <v>3535</v>
      </c>
      <c r="AV911" s="953" t="s">
        <v>3536</v>
      </c>
      <c r="AW911" s="958">
        <v>46058</v>
      </c>
      <c r="AX911" s="953" t="s">
        <v>3537</v>
      </c>
      <c r="AY911" s="958">
        <v>46078</v>
      </c>
      <c r="BA911" s="963" t="s">
        <v>3538</v>
      </c>
      <c r="BB911" s="992" t="s">
        <v>995</v>
      </c>
      <c r="BC911" s="953" t="s">
        <v>3549</v>
      </c>
      <c r="BD911" s="953" t="s">
        <v>3550</v>
      </c>
      <c r="BE911" s="952" t="s">
        <v>3551</v>
      </c>
      <c r="BF911" s="958">
        <v>46079</v>
      </c>
      <c r="BH911" s="1022"/>
      <c r="BI911" s="1022"/>
      <c r="BJ911" s="952"/>
      <c r="BK911" s="1022"/>
      <c r="BL911" s="955"/>
      <c r="BM911" s="955"/>
      <c r="BN911" s="1022">
        <v>3349</v>
      </c>
      <c r="BO911" s="1048"/>
      <c r="BP911" s="1048" t="s">
        <v>3532</v>
      </c>
      <c r="BQ911" s="1048"/>
      <c r="BR911" s="1048"/>
      <c r="BS911" s="382" t="s">
        <v>1488</v>
      </c>
      <c r="BT911" s="382" t="s">
        <v>2913</v>
      </c>
      <c r="BU911" s="382" t="s">
        <v>3592</v>
      </c>
      <c r="BV911" s="525">
        <v>46846249</v>
      </c>
      <c r="BW911" s="535">
        <v>10468462490</v>
      </c>
      <c r="BX911" s="1014">
        <v>5000</v>
      </c>
      <c r="BY911" s="958">
        <v>46082</v>
      </c>
      <c r="BZ911" s="958">
        <v>46142</v>
      </c>
      <c r="CT911" s="953">
        <v>30</v>
      </c>
      <c r="CU911" s="961">
        <f t="shared" si="920"/>
        <v>5000</v>
      </c>
      <c r="CV911" s="953">
        <v>30</v>
      </c>
      <c r="CW911" s="962">
        <f t="shared" si="921"/>
        <v>5000</v>
      </c>
      <c r="CX911" s="953">
        <v>30</v>
      </c>
      <c r="CY911" s="962">
        <f t="shared" si="922"/>
        <v>5000</v>
      </c>
      <c r="CZ911" s="962">
        <f t="shared" si="923"/>
        <v>0</v>
      </c>
      <c r="DA911" s="962">
        <f t="shared" si="924"/>
        <v>0</v>
      </c>
      <c r="DC911" s="953">
        <f t="shared" si="919"/>
        <v>30</v>
      </c>
      <c r="DD911" s="961">
        <f t="shared" si="925"/>
        <v>5000</v>
      </c>
      <c r="DE911" s="953">
        <v>30</v>
      </c>
      <c r="DF911" s="962">
        <f t="shared" ref="DF911:DF942" si="926">(R911/30*DE911)*Q911</f>
        <v>5000</v>
      </c>
      <c r="DG911" s="953">
        <v>30</v>
      </c>
      <c r="DH911" s="962">
        <f t="shared" ref="DH911:DH942" si="927">(R911/30*DG911)*Q911</f>
        <v>5000</v>
      </c>
      <c r="DJ911" s="963"/>
      <c r="DK911" s="963"/>
      <c r="DL911" s="963"/>
      <c r="DM911" s="963"/>
      <c r="DN911" s="963"/>
      <c r="DO911" s="963"/>
      <c r="DP911" s="963"/>
      <c r="DQ911" s="963"/>
      <c r="DR911" s="963"/>
      <c r="DS911" s="963"/>
      <c r="DU911" s="961">
        <f t="shared" si="897"/>
        <v>10000</v>
      </c>
      <c r="DV911" s="962">
        <f t="shared" si="868"/>
        <v>10000</v>
      </c>
      <c r="DW911" s="962">
        <f t="shared" si="873"/>
        <v>10000</v>
      </c>
      <c r="DX911" s="962">
        <f t="shared" si="903"/>
        <v>0</v>
      </c>
      <c r="DY911" s="962">
        <f t="shared" si="904"/>
        <v>0</v>
      </c>
      <c r="EG911" s="962"/>
    </row>
    <row r="912" spans="1:137" s="897" customFormat="1" ht="48" hidden="1" customHeight="1" x14ac:dyDescent="0.25">
      <c r="A912" s="891">
        <v>2026</v>
      </c>
      <c r="B912" s="891">
        <v>479</v>
      </c>
      <c r="C912" s="891" t="s">
        <v>58</v>
      </c>
      <c r="D912" s="891">
        <v>3000654</v>
      </c>
      <c r="E912" s="891">
        <v>5005023</v>
      </c>
      <c r="F912" s="891" t="s">
        <v>1003</v>
      </c>
      <c r="G912" s="891" t="s">
        <v>3543</v>
      </c>
      <c r="H912" s="891">
        <v>97</v>
      </c>
      <c r="I912" s="892" t="s">
        <v>992</v>
      </c>
      <c r="J912" s="893" t="s">
        <v>10</v>
      </c>
      <c r="K912" s="893" t="s">
        <v>60</v>
      </c>
      <c r="L912" s="891" t="str">
        <f t="shared" si="898"/>
        <v>2.3</v>
      </c>
      <c r="M912" s="894" t="s">
        <v>62</v>
      </c>
      <c r="N912" s="894"/>
      <c r="O912" s="891" t="s">
        <v>1687</v>
      </c>
      <c r="P912" s="891" t="s">
        <v>65</v>
      </c>
      <c r="Q912" s="895">
        <v>1</v>
      </c>
      <c r="R912" s="517">
        <v>5000</v>
      </c>
      <c r="S912" s="966"/>
      <c r="T912" s="966"/>
      <c r="U912" s="301">
        <v>30</v>
      </c>
      <c r="V912" s="301">
        <v>30</v>
      </c>
      <c r="W912" s="302"/>
      <c r="X912" s="302"/>
      <c r="Y912" s="302"/>
      <c r="Z912" s="303"/>
      <c r="AA912" s="303"/>
      <c r="AB912" s="303"/>
      <c r="AC912" s="303"/>
      <c r="AD912" s="303"/>
      <c r="AE912" s="300"/>
      <c r="AF912" s="284">
        <f t="shared" si="909"/>
        <v>0</v>
      </c>
      <c r="AG912" s="284">
        <f t="shared" si="910"/>
        <v>0</v>
      </c>
      <c r="AH912" s="284">
        <f t="shared" si="907"/>
        <v>5000</v>
      </c>
      <c r="AI912" s="284">
        <f t="shared" si="908"/>
        <v>5000</v>
      </c>
      <c r="AJ912" s="284">
        <f t="shared" si="911"/>
        <v>0</v>
      </c>
      <c r="AK912" s="284">
        <f t="shared" si="912"/>
        <v>0</v>
      </c>
      <c r="AL912" s="284">
        <f t="shared" si="913"/>
        <v>0</v>
      </c>
      <c r="AM912" s="284">
        <f t="shared" si="914"/>
        <v>0</v>
      </c>
      <c r="AN912" s="284">
        <f t="shared" si="915"/>
        <v>0</v>
      </c>
      <c r="AO912" s="284">
        <f t="shared" si="916"/>
        <v>0</v>
      </c>
      <c r="AP912" s="284">
        <f t="shared" si="917"/>
        <v>0</v>
      </c>
      <c r="AQ912" s="284">
        <f t="shared" si="918"/>
        <v>0</v>
      </c>
      <c r="AR912" s="378">
        <f t="shared" ref="AR912:AR943" si="928">+ROUNDUP(SUM(AF912:AQ912),0)</f>
        <v>10000</v>
      </c>
      <c r="AS912" s="896" t="s">
        <v>994</v>
      </c>
      <c r="AU912" s="897" t="s">
        <v>3535</v>
      </c>
      <c r="AV912" s="897" t="s">
        <v>3536</v>
      </c>
      <c r="AW912" s="940">
        <v>46058</v>
      </c>
      <c r="AX912" s="897" t="s">
        <v>3537</v>
      </c>
      <c r="AY912" s="940">
        <v>46078</v>
      </c>
      <c r="BA912" s="898" t="s">
        <v>3538</v>
      </c>
      <c r="BB912" s="899" t="s">
        <v>995</v>
      </c>
      <c r="BC912" s="897" t="s">
        <v>3549</v>
      </c>
      <c r="BD912" s="897" t="s">
        <v>3550</v>
      </c>
      <c r="BE912" s="896" t="s">
        <v>3551</v>
      </c>
      <c r="BF912" s="940">
        <v>46079</v>
      </c>
      <c r="BH912" s="687"/>
      <c r="BI912" s="687"/>
      <c r="BJ912" s="896"/>
      <c r="BK912" s="687"/>
      <c r="BL912" s="373"/>
      <c r="BM912" s="373"/>
      <c r="BN912" s="687">
        <v>1933</v>
      </c>
      <c r="BO912" s="903"/>
      <c r="BP912" s="903" t="s">
        <v>3552</v>
      </c>
      <c r="BQ912" s="903" t="s">
        <v>3544</v>
      </c>
      <c r="BR912" s="903"/>
      <c r="BS912" s="336" t="s">
        <v>1688</v>
      </c>
      <c r="BT912" s="336" t="s">
        <v>1689</v>
      </c>
      <c r="BU912" s="336" t="s">
        <v>1690</v>
      </c>
      <c r="BV912" s="1102" t="s">
        <v>1691</v>
      </c>
      <c r="BW912" s="1103">
        <v>10452065890</v>
      </c>
      <c r="BX912" s="906">
        <v>5000</v>
      </c>
      <c r="BY912" s="907">
        <v>46082</v>
      </c>
      <c r="BZ912" s="907">
        <v>46142</v>
      </c>
      <c r="CT912" s="897">
        <v>30</v>
      </c>
      <c r="CU912" s="909">
        <f t="shared" si="920"/>
        <v>5000</v>
      </c>
      <c r="CV912" s="897">
        <v>30</v>
      </c>
      <c r="CW912" s="633">
        <f t="shared" si="921"/>
        <v>5000</v>
      </c>
      <c r="CX912" s="897">
        <v>30</v>
      </c>
      <c r="CY912" s="633">
        <f t="shared" si="922"/>
        <v>5000</v>
      </c>
      <c r="CZ912" s="633">
        <f t="shared" si="923"/>
        <v>0</v>
      </c>
      <c r="DA912" s="633">
        <f t="shared" si="924"/>
        <v>0</v>
      </c>
      <c r="DC912" s="897">
        <f t="shared" si="919"/>
        <v>30</v>
      </c>
      <c r="DD912" s="909">
        <f t="shared" si="925"/>
        <v>5000</v>
      </c>
      <c r="DE912" s="897">
        <v>30</v>
      </c>
      <c r="DF912" s="633">
        <f t="shared" si="926"/>
        <v>5000</v>
      </c>
      <c r="DG912" s="897">
        <v>30</v>
      </c>
      <c r="DH912" s="633">
        <f t="shared" si="927"/>
        <v>5000</v>
      </c>
      <c r="DJ912" s="898"/>
      <c r="DK912" s="898"/>
      <c r="DL912" s="898"/>
      <c r="DM912" s="898"/>
      <c r="DN912" s="898"/>
      <c r="DO912" s="898"/>
      <c r="DP912" s="898"/>
      <c r="DQ912" s="898"/>
      <c r="DR912" s="898"/>
      <c r="DS912" s="898"/>
      <c r="DU912" s="909">
        <f t="shared" si="897"/>
        <v>10000</v>
      </c>
      <c r="DV912" s="633">
        <f t="shared" si="868"/>
        <v>10000</v>
      </c>
      <c r="DW912" s="633">
        <f t="shared" si="873"/>
        <v>10000</v>
      </c>
      <c r="DX912" s="633">
        <f t="shared" si="903"/>
        <v>0</v>
      </c>
      <c r="DY912" s="633">
        <f t="shared" si="904"/>
        <v>0</v>
      </c>
      <c r="EG912" s="633"/>
    </row>
    <row r="913" spans="1:137" s="897" customFormat="1" ht="48" hidden="1" customHeight="1" x14ac:dyDescent="0.25">
      <c r="A913" s="891">
        <v>2026</v>
      </c>
      <c r="B913" s="891">
        <v>479</v>
      </c>
      <c r="C913" s="891" t="s">
        <v>58</v>
      </c>
      <c r="D913" s="891">
        <v>3000654</v>
      </c>
      <c r="E913" s="891">
        <v>5005023</v>
      </c>
      <c r="F913" s="891" t="s">
        <v>1003</v>
      </c>
      <c r="G913" s="891" t="s">
        <v>3543</v>
      </c>
      <c r="H913" s="891">
        <v>97</v>
      </c>
      <c r="I913" s="892" t="s">
        <v>992</v>
      </c>
      <c r="J913" s="893" t="s">
        <v>10</v>
      </c>
      <c r="K913" s="893" t="s">
        <v>60</v>
      </c>
      <c r="L913" s="891" t="str">
        <f t="shared" si="898"/>
        <v>2.3</v>
      </c>
      <c r="M913" s="894" t="s">
        <v>62</v>
      </c>
      <c r="N913" s="894"/>
      <c r="O913" s="891" t="s">
        <v>1687</v>
      </c>
      <c r="P913" s="891" t="s">
        <v>65</v>
      </c>
      <c r="Q913" s="895">
        <v>1</v>
      </c>
      <c r="R913" s="514">
        <v>5000</v>
      </c>
      <c r="S913" s="978"/>
      <c r="T913" s="978"/>
      <c r="U913" s="333">
        <v>30</v>
      </c>
      <c r="V913" s="333">
        <v>30</v>
      </c>
      <c r="W913" s="334"/>
      <c r="X913" s="334"/>
      <c r="Y913" s="334"/>
      <c r="Z913" s="335"/>
      <c r="AA913" s="335"/>
      <c r="AB913" s="335"/>
      <c r="AC913" s="335"/>
      <c r="AD913" s="335"/>
      <c r="AE913" s="332"/>
      <c r="AF913" s="284">
        <f t="shared" si="909"/>
        <v>0</v>
      </c>
      <c r="AG913" s="284">
        <f t="shared" si="910"/>
        <v>0</v>
      </c>
      <c r="AH913" s="284">
        <f t="shared" si="907"/>
        <v>5000</v>
      </c>
      <c r="AI913" s="284">
        <f t="shared" si="908"/>
        <v>5000</v>
      </c>
      <c r="AJ913" s="284">
        <f t="shared" si="911"/>
        <v>0</v>
      </c>
      <c r="AK913" s="284">
        <f t="shared" si="912"/>
        <v>0</v>
      </c>
      <c r="AL913" s="284">
        <f t="shared" si="913"/>
        <v>0</v>
      </c>
      <c r="AM913" s="284">
        <f t="shared" si="914"/>
        <v>0</v>
      </c>
      <c r="AN913" s="284">
        <f t="shared" si="915"/>
        <v>0</v>
      </c>
      <c r="AO913" s="284">
        <f t="shared" si="916"/>
        <v>0</v>
      </c>
      <c r="AP913" s="284">
        <f t="shared" si="917"/>
        <v>0</v>
      </c>
      <c r="AQ913" s="284">
        <f t="shared" si="918"/>
        <v>0</v>
      </c>
      <c r="AR913" s="494">
        <f t="shared" si="928"/>
        <v>10000</v>
      </c>
      <c r="AS913" s="896" t="s">
        <v>994</v>
      </c>
      <c r="AU913" s="897" t="s">
        <v>3535</v>
      </c>
      <c r="AV913" s="897" t="s">
        <v>3536</v>
      </c>
      <c r="AW913" s="940">
        <v>46058</v>
      </c>
      <c r="AX913" s="897" t="s">
        <v>3537</v>
      </c>
      <c r="AY913" s="940">
        <v>46078</v>
      </c>
      <c r="BA913" s="898" t="s">
        <v>3538</v>
      </c>
      <c r="BB913" s="899" t="s">
        <v>995</v>
      </c>
      <c r="BC913" s="897" t="s">
        <v>3549</v>
      </c>
      <c r="BD913" s="897" t="s">
        <v>3550</v>
      </c>
      <c r="BE913" s="896" t="s">
        <v>3551</v>
      </c>
      <c r="BF913" s="940">
        <v>46079</v>
      </c>
      <c r="BH913" s="687"/>
      <c r="BI913" s="687"/>
      <c r="BJ913" s="896"/>
      <c r="BK913" s="687"/>
      <c r="BL913" s="373"/>
      <c r="BM913" s="373"/>
      <c r="BN913" s="687">
        <v>1934</v>
      </c>
      <c r="BO913" s="903"/>
      <c r="BP913" s="903" t="s">
        <v>3552</v>
      </c>
      <c r="BQ913" s="903" t="s">
        <v>3544</v>
      </c>
      <c r="BR913" s="903"/>
      <c r="BS913" s="336" t="s">
        <v>1692</v>
      </c>
      <c r="BT913" s="336" t="s">
        <v>1326</v>
      </c>
      <c r="BU913" s="336" t="s">
        <v>1693</v>
      </c>
      <c r="BV913" s="1104" t="s">
        <v>1694</v>
      </c>
      <c r="BW913" s="1105">
        <v>10451283371</v>
      </c>
      <c r="BX913" s="906">
        <v>5000</v>
      </c>
      <c r="BY913" s="907">
        <v>46082</v>
      </c>
      <c r="BZ913" s="907">
        <v>46142</v>
      </c>
      <c r="CT913" s="897">
        <v>30</v>
      </c>
      <c r="CU913" s="909">
        <f t="shared" si="920"/>
        <v>5000</v>
      </c>
      <c r="CV913" s="897">
        <v>30</v>
      </c>
      <c r="CW913" s="633">
        <f t="shared" si="921"/>
        <v>5000</v>
      </c>
      <c r="CX913" s="897">
        <v>30</v>
      </c>
      <c r="CY913" s="633">
        <f t="shared" si="922"/>
        <v>5000</v>
      </c>
      <c r="CZ913" s="633">
        <f t="shared" si="923"/>
        <v>0</v>
      </c>
      <c r="DA913" s="633">
        <f t="shared" si="924"/>
        <v>0</v>
      </c>
      <c r="DC913" s="897">
        <f t="shared" si="919"/>
        <v>30</v>
      </c>
      <c r="DD913" s="909">
        <f t="shared" si="925"/>
        <v>5000</v>
      </c>
      <c r="DE913" s="897">
        <v>30</v>
      </c>
      <c r="DF913" s="633">
        <f t="shared" si="926"/>
        <v>5000</v>
      </c>
      <c r="DG913" s="897">
        <v>30</v>
      </c>
      <c r="DH913" s="633">
        <f t="shared" si="927"/>
        <v>5000</v>
      </c>
      <c r="DJ913" s="898"/>
      <c r="DK913" s="898"/>
      <c r="DL913" s="898"/>
      <c r="DM913" s="898"/>
      <c r="DN913" s="898"/>
      <c r="DO913" s="898"/>
      <c r="DP913" s="898"/>
      <c r="DQ913" s="898"/>
      <c r="DR913" s="898"/>
      <c r="DS913" s="898"/>
      <c r="DU913" s="909">
        <f t="shared" si="897"/>
        <v>10000</v>
      </c>
      <c r="DV913" s="633">
        <f t="shared" si="868"/>
        <v>10000</v>
      </c>
      <c r="DW913" s="633">
        <f t="shared" si="873"/>
        <v>10000</v>
      </c>
      <c r="DX913" s="633">
        <f t="shared" si="903"/>
        <v>0</v>
      </c>
      <c r="DY913" s="633">
        <f t="shared" si="904"/>
        <v>0</v>
      </c>
      <c r="EG913" s="633"/>
    </row>
    <row r="914" spans="1:137" s="972" customFormat="1" ht="48" hidden="1" customHeight="1" x14ac:dyDescent="0.25">
      <c r="A914" s="966">
        <v>2026</v>
      </c>
      <c r="B914" s="966">
        <v>479</v>
      </c>
      <c r="C914" s="966" t="s">
        <v>58</v>
      </c>
      <c r="D914" s="966">
        <v>3000654</v>
      </c>
      <c r="E914" s="966">
        <v>5005023</v>
      </c>
      <c r="F914" s="966" t="s">
        <v>1003</v>
      </c>
      <c r="G914" s="966" t="s">
        <v>3543</v>
      </c>
      <c r="H914" s="966">
        <v>97</v>
      </c>
      <c r="I914" s="967" t="s">
        <v>992</v>
      </c>
      <c r="J914" s="968" t="s">
        <v>10</v>
      </c>
      <c r="K914" s="968" t="s">
        <v>60</v>
      </c>
      <c r="L914" s="966" t="str">
        <f t="shared" si="898"/>
        <v>2.3</v>
      </c>
      <c r="M914" s="969" t="s">
        <v>62</v>
      </c>
      <c r="N914" s="969"/>
      <c r="O914" s="966" t="s">
        <v>1695</v>
      </c>
      <c r="P914" s="966" t="s">
        <v>65</v>
      </c>
      <c r="Q914" s="970">
        <v>1</v>
      </c>
      <c r="R914" s="513">
        <v>5000</v>
      </c>
      <c r="S914" s="891"/>
      <c r="T914" s="891"/>
      <c r="U914" s="284">
        <v>30</v>
      </c>
      <c r="V914" s="284">
        <v>30</v>
      </c>
      <c r="W914" s="298"/>
      <c r="X914" s="298"/>
      <c r="Y914" s="298"/>
      <c r="Z914" s="299"/>
      <c r="AA914" s="299"/>
      <c r="AB914" s="299"/>
      <c r="AC914" s="299"/>
      <c r="AD914" s="299"/>
      <c r="AE914" s="297"/>
      <c r="AF914" s="379">
        <f t="shared" si="909"/>
        <v>0</v>
      </c>
      <c r="AG914" s="284">
        <f t="shared" si="910"/>
        <v>0</v>
      </c>
      <c r="AH914" s="284">
        <f t="shared" si="907"/>
        <v>5000</v>
      </c>
      <c r="AI914" s="284">
        <f t="shared" si="908"/>
        <v>5000</v>
      </c>
      <c r="AJ914" s="284">
        <f t="shared" si="911"/>
        <v>0</v>
      </c>
      <c r="AK914" s="284">
        <f t="shared" si="912"/>
        <v>0</v>
      </c>
      <c r="AL914" s="284">
        <f t="shared" si="913"/>
        <v>0</v>
      </c>
      <c r="AM914" s="284">
        <f t="shared" si="914"/>
        <v>0</v>
      </c>
      <c r="AN914" s="284">
        <f t="shared" si="915"/>
        <v>0</v>
      </c>
      <c r="AO914" s="284">
        <f t="shared" si="916"/>
        <v>0</v>
      </c>
      <c r="AP914" s="284">
        <f t="shared" si="917"/>
        <v>0</v>
      </c>
      <c r="AQ914" s="377">
        <f t="shared" si="918"/>
        <v>0</v>
      </c>
      <c r="AR914" s="377">
        <f t="shared" si="928"/>
        <v>10000</v>
      </c>
      <c r="AS914" s="971" t="s">
        <v>994</v>
      </c>
      <c r="AU914" s="972" t="s">
        <v>3535</v>
      </c>
      <c r="AV914" s="972" t="s">
        <v>3536</v>
      </c>
      <c r="AW914" s="1008">
        <v>46058</v>
      </c>
      <c r="AX914" s="972" t="s">
        <v>3537</v>
      </c>
      <c r="AY914" s="1008">
        <v>46078</v>
      </c>
      <c r="BA914" s="977" t="s">
        <v>3538</v>
      </c>
      <c r="BB914" s="1010" t="s">
        <v>995</v>
      </c>
      <c r="BC914" s="972" t="s">
        <v>3549</v>
      </c>
      <c r="BD914" s="972" t="s">
        <v>3550</v>
      </c>
      <c r="BE914" s="971" t="s">
        <v>3551</v>
      </c>
      <c r="BF914" s="1008">
        <v>46079</v>
      </c>
      <c r="BH914" s="694"/>
      <c r="BI914" s="694"/>
      <c r="BJ914" s="971"/>
      <c r="BK914" s="694"/>
      <c r="BL914" s="973"/>
      <c r="BM914" s="973"/>
      <c r="BN914" s="694">
        <v>2169</v>
      </c>
      <c r="BO914" s="1011"/>
      <c r="BP914" s="1011" t="s">
        <v>3532</v>
      </c>
      <c r="BQ914" s="1011"/>
      <c r="BR914" s="1011"/>
      <c r="BS914" s="383" t="s">
        <v>1698</v>
      </c>
      <c r="BT914" s="383" t="s">
        <v>1699</v>
      </c>
      <c r="BU914" s="383" t="s">
        <v>1700</v>
      </c>
      <c r="BV914" s="1106">
        <v>71301456</v>
      </c>
      <c r="BW914" s="1107">
        <v>10713014562</v>
      </c>
      <c r="BX914" s="1012">
        <v>5000</v>
      </c>
      <c r="CT914" s="972">
        <v>30</v>
      </c>
      <c r="CU914" s="975">
        <f t="shared" si="920"/>
        <v>5000</v>
      </c>
      <c r="CV914" s="972">
        <v>30</v>
      </c>
      <c r="CW914" s="976">
        <f t="shared" si="921"/>
        <v>5000</v>
      </c>
      <c r="CX914" s="972">
        <v>30</v>
      </c>
      <c r="CY914" s="976">
        <f t="shared" si="922"/>
        <v>5000</v>
      </c>
      <c r="CZ914" s="976">
        <f t="shared" si="923"/>
        <v>0</v>
      </c>
      <c r="DA914" s="976">
        <f t="shared" si="924"/>
        <v>0</v>
      </c>
      <c r="DC914" s="972">
        <f t="shared" si="919"/>
        <v>30</v>
      </c>
      <c r="DD914" s="975">
        <f t="shared" si="925"/>
        <v>5000</v>
      </c>
      <c r="DE914" s="972">
        <v>30</v>
      </c>
      <c r="DF914" s="976">
        <f t="shared" si="926"/>
        <v>5000</v>
      </c>
      <c r="DG914" s="972">
        <v>30</v>
      </c>
      <c r="DH914" s="976">
        <f t="shared" si="927"/>
        <v>5000</v>
      </c>
      <c r="DJ914" s="977"/>
      <c r="DK914" s="977"/>
      <c r="DL914" s="977"/>
      <c r="DM914" s="977"/>
      <c r="DN914" s="977"/>
      <c r="DO914" s="977"/>
      <c r="DP914" s="977"/>
      <c r="DQ914" s="977"/>
      <c r="DR914" s="977"/>
      <c r="DS914" s="977"/>
      <c r="DU914" s="975">
        <f t="shared" si="897"/>
        <v>10000</v>
      </c>
      <c r="DV914" s="976">
        <f t="shared" si="868"/>
        <v>10000</v>
      </c>
      <c r="DW914" s="976">
        <f t="shared" si="873"/>
        <v>10000</v>
      </c>
      <c r="DX914" s="976">
        <f t="shared" si="903"/>
        <v>0</v>
      </c>
      <c r="DY914" s="976">
        <f t="shared" si="904"/>
        <v>0</v>
      </c>
      <c r="EG914" s="976"/>
    </row>
    <row r="915" spans="1:137" s="1995" customFormat="1" ht="48" hidden="1" customHeight="1" x14ac:dyDescent="0.25">
      <c r="A915" s="1979">
        <v>2026</v>
      </c>
      <c r="B915" s="891">
        <v>479</v>
      </c>
      <c r="C915" s="891" t="s">
        <v>58</v>
      </c>
      <c r="D915" s="891">
        <v>3000654</v>
      </c>
      <c r="E915" s="891">
        <v>5005023</v>
      </c>
      <c r="F915" s="891" t="s">
        <v>990</v>
      </c>
      <c r="G915" s="1979" t="s">
        <v>991</v>
      </c>
      <c r="H915" s="1979">
        <v>94</v>
      </c>
      <c r="I915" s="892" t="s">
        <v>992</v>
      </c>
      <c r="J915" s="893" t="s">
        <v>10</v>
      </c>
      <c r="K915" s="893" t="s">
        <v>60</v>
      </c>
      <c r="L915" s="891" t="str">
        <f t="shared" si="898"/>
        <v>2.3</v>
      </c>
      <c r="M915" s="1981" t="s">
        <v>62</v>
      </c>
      <c r="N915" s="894"/>
      <c r="O915" s="1979" t="s">
        <v>1701</v>
      </c>
      <c r="P915" s="1979" t="s">
        <v>65</v>
      </c>
      <c r="Q915" s="1983">
        <v>1</v>
      </c>
      <c r="R915" s="2065">
        <v>7000</v>
      </c>
      <c r="S915" s="1979"/>
      <c r="T915" s="1979"/>
      <c r="U915" s="1985">
        <v>15</v>
      </c>
      <c r="V915" s="1979"/>
      <c r="W915" s="1986"/>
      <c r="X915" s="298"/>
      <c r="Y915" s="298"/>
      <c r="Z915" s="299"/>
      <c r="AA915" s="299"/>
      <c r="AB915" s="299"/>
      <c r="AC915" s="299"/>
      <c r="AD915" s="299"/>
      <c r="AE915" s="1984"/>
      <c r="AF915" s="346">
        <f t="shared" si="909"/>
        <v>0</v>
      </c>
      <c r="AG915" s="346">
        <f t="shared" si="910"/>
        <v>0</v>
      </c>
      <c r="AH915" s="346">
        <f t="shared" si="907"/>
        <v>3500</v>
      </c>
      <c r="AI915" s="346">
        <f t="shared" si="908"/>
        <v>0</v>
      </c>
      <c r="AJ915" s="346">
        <f t="shared" si="911"/>
        <v>0</v>
      </c>
      <c r="AK915" s="346">
        <f t="shared" si="912"/>
        <v>0</v>
      </c>
      <c r="AL915" s="346">
        <f t="shared" si="913"/>
        <v>0</v>
      </c>
      <c r="AM915" s="346">
        <f t="shared" si="914"/>
        <v>0</v>
      </c>
      <c r="AN915" s="346">
        <f t="shared" si="915"/>
        <v>0</v>
      </c>
      <c r="AO915" s="346">
        <f t="shared" si="916"/>
        <v>0</v>
      </c>
      <c r="AP915" s="346">
        <f t="shared" si="917"/>
        <v>0</v>
      </c>
      <c r="AQ915" s="346">
        <f t="shared" si="918"/>
        <v>0</v>
      </c>
      <c r="AR915" s="2066">
        <f t="shared" si="928"/>
        <v>3500</v>
      </c>
      <c r="AS915" s="1990" t="s">
        <v>994</v>
      </c>
      <c r="AT915" s="897"/>
      <c r="AU915" s="897" t="s">
        <v>3535</v>
      </c>
      <c r="AV915" s="897" t="s">
        <v>3536</v>
      </c>
      <c r="AW915" s="940">
        <v>46058</v>
      </c>
      <c r="AX915" s="897" t="s">
        <v>3537</v>
      </c>
      <c r="AY915" s="940">
        <v>46078</v>
      </c>
      <c r="AZ915" s="897"/>
      <c r="BA915" s="898" t="s">
        <v>3538</v>
      </c>
      <c r="BB915" s="1992" t="s">
        <v>995</v>
      </c>
      <c r="BC915" s="897" t="s">
        <v>3539</v>
      </c>
      <c r="BD915" s="897" t="s">
        <v>3540</v>
      </c>
      <c r="BE915" s="896" t="s">
        <v>3541</v>
      </c>
      <c r="BF915" s="940">
        <v>46079</v>
      </c>
      <c r="BG915" s="897"/>
      <c r="BH915" s="687"/>
      <c r="BI915" s="687"/>
      <c r="BJ915" s="896"/>
      <c r="BK915" s="687"/>
      <c r="BL915" s="373"/>
      <c r="BM915" s="373"/>
      <c r="BN915" s="687">
        <v>3032</v>
      </c>
      <c r="BO915" s="903"/>
      <c r="BP915" s="903" t="s">
        <v>3532</v>
      </c>
      <c r="BQ915" s="903"/>
      <c r="BR915" s="903"/>
      <c r="BS915" s="2064" t="s">
        <v>1704</v>
      </c>
      <c r="BT915" s="336" t="s">
        <v>1049</v>
      </c>
      <c r="BU915" s="336" t="s">
        <v>1705</v>
      </c>
      <c r="BV915" s="534">
        <v>10677149</v>
      </c>
      <c r="BW915" s="535">
        <v>10106771494</v>
      </c>
      <c r="BX915" s="906">
        <v>7000</v>
      </c>
      <c r="BY915" s="940">
        <v>46082</v>
      </c>
      <c r="BZ915" s="940">
        <v>46096</v>
      </c>
      <c r="CA915" s="897"/>
      <c r="CB915" s="897"/>
      <c r="CC915" s="897"/>
      <c r="CD915" s="897"/>
      <c r="CE915" s="897"/>
      <c r="CF915" s="897"/>
      <c r="CG915" s="897"/>
      <c r="CH915" s="897"/>
      <c r="CI915" s="897"/>
      <c r="CJ915" s="897"/>
      <c r="CK915" s="897"/>
      <c r="CL915" s="897"/>
      <c r="CM915" s="897"/>
      <c r="CN915" s="897"/>
      <c r="CO915" s="897"/>
      <c r="CP915" s="897"/>
      <c r="CQ915" s="897"/>
      <c r="CR915" s="897"/>
      <c r="CS915" s="897"/>
      <c r="CT915" s="897">
        <v>15</v>
      </c>
      <c r="CU915" s="909">
        <f t="shared" si="920"/>
        <v>3500</v>
      </c>
      <c r="CV915" s="897">
        <v>15</v>
      </c>
      <c r="CW915" s="633">
        <f t="shared" si="921"/>
        <v>3500</v>
      </c>
      <c r="CX915" s="897">
        <v>15</v>
      </c>
      <c r="CY915" s="633">
        <f t="shared" si="922"/>
        <v>3500</v>
      </c>
      <c r="CZ915" s="897"/>
      <c r="DA915" s="897"/>
      <c r="DB915" s="897"/>
      <c r="DC915" s="897">
        <f t="shared" si="919"/>
        <v>0</v>
      </c>
      <c r="DD915" s="909">
        <f t="shared" si="925"/>
        <v>0</v>
      </c>
      <c r="DE915" s="897"/>
      <c r="DF915" s="633">
        <f t="shared" si="926"/>
        <v>0</v>
      </c>
      <c r="DG915" s="897"/>
      <c r="DH915" s="633">
        <f t="shared" si="927"/>
        <v>0</v>
      </c>
      <c r="DI915" s="897"/>
      <c r="DJ915" s="898"/>
      <c r="DK915" s="898"/>
      <c r="DL915" s="898"/>
      <c r="DM915" s="898"/>
      <c r="DN915" s="898"/>
      <c r="DO915" s="898"/>
      <c r="DP915" s="898"/>
      <c r="DQ915" s="898"/>
      <c r="DR915" s="898"/>
      <c r="DS915" s="898"/>
      <c r="DU915" s="1996">
        <f t="shared" si="897"/>
        <v>3500</v>
      </c>
      <c r="DV915" s="1997">
        <f t="shared" si="868"/>
        <v>3500</v>
      </c>
      <c r="DW915" s="1997">
        <f t="shared" si="873"/>
        <v>3500</v>
      </c>
      <c r="DX915" s="1997">
        <f t="shared" si="903"/>
        <v>0</v>
      </c>
      <c r="DY915" s="1997">
        <f t="shared" si="904"/>
        <v>0</v>
      </c>
      <c r="EG915" s="1997"/>
    </row>
    <row r="916" spans="1:137" s="1956" customFormat="1" ht="48" hidden="1" customHeight="1" x14ac:dyDescent="0.25">
      <c r="A916" s="1980">
        <v>2026</v>
      </c>
      <c r="B916" s="947">
        <v>479</v>
      </c>
      <c r="C916" s="947" t="s">
        <v>58</v>
      </c>
      <c r="D916" s="947">
        <v>3000654</v>
      </c>
      <c r="E916" s="947">
        <v>5005023</v>
      </c>
      <c r="F916" s="947" t="s">
        <v>990</v>
      </c>
      <c r="G916" s="1980" t="s">
        <v>991</v>
      </c>
      <c r="H916" s="1980">
        <v>94</v>
      </c>
      <c r="I916" s="948" t="s">
        <v>992</v>
      </c>
      <c r="J916" s="949" t="s">
        <v>10</v>
      </c>
      <c r="K916" s="949" t="s">
        <v>60</v>
      </c>
      <c r="L916" s="947" t="str">
        <f t="shared" si="898"/>
        <v>2.3</v>
      </c>
      <c r="M916" s="1982" t="s">
        <v>62</v>
      </c>
      <c r="N916" s="950"/>
      <c r="O916" s="1980" t="s">
        <v>1706</v>
      </c>
      <c r="P916" s="1980" t="s">
        <v>65</v>
      </c>
      <c r="Q916" s="1987">
        <v>1</v>
      </c>
      <c r="R916" s="1984">
        <v>5500</v>
      </c>
      <c r="S916" s="1979"/>
      <c r="T916" s="1979"/>
      <c r="U916" s="1985">
        <v>30</v>
      </c>
      <c r="V916" s="1979"/>
      <c r="W916" s="1986"/>
      <c r="X916" s="298"/>
      <c r="Y916" s="298"/>
      <c r="Z916" s="299"/>
      <c r="AA916" s="299"/>
      <c r="AB916" s="299"/>
      <c r="AC916" s="299"/>
      <c r="AD916" s="299"/>
      <c r="AE916" s="1984"/>
      <c r="AF916" s="346">
        <f t="shared" si="909"/>
        <v>0</v>
      </c>
      <c r="AG916" s="346">
        <f t="shared" si="910"/>
        <v>0</v>
      </c>
      <c r="AH916" s="346">
        <f t="shared" si="907"/>
        <v>5500</v>
      </c>
      <c r="AI916" s="346">
        <f t="shared" si="908"/>
        <v>0</v>
      </c>
      <c r="AJ916" s="346">
        <f t="shared" si="911"/>
        <v>0</v>
      </c>
      <c r="AK916" s="346">
        <f t="shared" si="912"/>
        <v>0</v>
      </c>
      <c r="AL916" s="346">
        <f t="shared" si="913"/>
        <v>0</v>
      </c>
      <c r="AM916" s="346">
        <f t="shared" si="914"/>
        <v>0</v>
      </c>
      <c r="AN916" s="346">
        <f t="shared" si="915"/>
        <v>0</v>
      </c>
      <c r="AO916" s="346">
        <f t="shared" si="916"/>
        <v>0</v>
      </c>
      <c r="AP916" s="346">
        <f t="shared" si="917"/>
        <v>0</v>
      </c>
      <c r="AQ916" s="346">
        <f t="shared" si="918"/>
        <v>0</v>
      </c>
      <c r="AR916" s="1985">
        <f t="shared" si="928"/>
        <v>5500</v>
      </c>
      <c r="AS916" s="1953" t="s">
        <v>994</v>
      </c>
      <c r="AT916" s="953"/>
      <c r="AU916" s="1093" t="s">
        <v>3535</v>
      </c>
      <c r="AV916" s="1093" t="s">
        <v>3536</v>
      </c>
      <c r="AW916" s="1094">
        <v>46058</v>
      </c>
      <c r="AX916" s="1093" t="s">
        <v>3537</v>
      </c>
      <c r="AY916" s="1094">
        <v>46078</v>
      </c>
      <c r="AZ916" s="1093"/>
      <c r="BA916" s="963" t="s">
        <v>3538</v>
      </c>
      <c r="BB916" s="1954" t="s">
        <v>995</v>
      </c>
      <c r="BC916" s="953" t="s">
        <v>3539</v>
      </c>
      <c r="BD916" s="953" t="s">
        <v>3540</v>
      </c>
      <c r="BE916" s="952" t="s">
        <v>3541</v>
      </c>
      <c r="BF916" s="958">
        <v>46079</v>
      </c>
      <c r="BG916" s="953"/>
      <c r="BH916" s="1022"/>
      <c r="BI916" s="1022"/>
      <c r="BJ916" s="952"/>
      <c r="BK916" s="1022"/>
      <c r="BL916" s="955"/>
      <c r="BM916" s="955"/>
      <c r="BN916" s="1022">
        <v>2024</v>
      </c>
      <c r="BO916" s="1048"/>
      <c r="BP916" s="1048" t="s">
        <v>3532</v>
      </c>
      <c r="BQ916" s="1048"/>
      <c r="BR916" s="1049"/>
      <c r="BS916" s="2096" t="s">
        <v>1454</v>
      </c>
      <c r="BT916" s="382" t="s">
        <v>1707</v>
      </c>
      <c r="BU916" s="382" t="s">
        <v>1708</v>
      </c>
      <c r="BV916" s="698">
        <v>15443532</v>
      </c>
      <c r="BW916" s="698">
        <v>10154435323</v>
      </c>
      <c r="BX916" s="1014">
        <v>5500</v>
      </c>
      <c r="BY916" s="1036">
        <v>46082</v>
      </c>
      <c r="BZ916" s="1036">
        <v>46112</v>
      </c>
      <c r="CA916" s="953"/>
      <c r="CB916" s="953"/>
      <c r="CC916" s="953"/>
      <c r="CD916" s="953"/>
      <c r="CE916" s="953"/>
      <c r="CF916" s="953"/>
      <c r="CG916" s="953"/>
      <c r="CH916" s="953"/>
      <c r="CI916" s="953"/>
      <c r="CJ916" s="953"/>
      <c r="CK916" s="953"/>
      <c r="CL916" s="953"/>
      <c r="CM916" s="953"/>
      <c r="CN916" s="953"/>
      <c r="CO916" s="953"/>
      <c r="CP916" s="953"/>
      <c r="CQ916" s="953"/>
      <c r="CR916" s="953"/>
      <c r="CS916" s="953"/>
      <c r="CT916" s="953">
        <f>U916</f>
        <v>30</v>
      </c>
      <c r="CU916" s="961">
        <f t="shared" si="920"/>
        <v>5500</v>
      </c>
      <c r="CV916" s="953">
        <v>30</v>
      </c>
      <c r="CW916" s="962">
        <f t="shared" si="921"/>
        <v>5500</v>
      </c>
      <c r="CX916" s="953">
        <v>30</v>
      </c>
      <c r="CY916" s="962">
        <f t="shared" si="922"/>
        <v>5500</v>
      </c>
      <c r="CZ916" s="953"/>
      <c r="DA916" s="953"/>
      <c r="DB916" s="953"/>
      <c r="DC916" s="953">
        <f t="shared" si="919"/>
        <v>0</v>
      </c>
      <c r="DD916" s="961">
        <f t="shared" si="925"/>
        <v>0</v>
      </c>
      <c r="DE916" s="953"/>
      <c r="DF916" s="962">
        <f t="shared" si="926"/>
        <v>0</v>
      </c>
      <c r="DG916" s="953"/>
      <c r="DH916" s="962">
        <f t="shared" si="927"/>
        <v>0</v>
      </c>
      <c r="DI916" s="953"/>
      <c r="DJ916" s="963"/>
      <c r="DK916" s="963"/>
      <c r="DL916" s="963"/>
      <c r="DM916" s="963"/>
      <c r="DN916" s="963"/>
      <c r="DO916" s="963"/>
      <c r="DP916" s="963"/>
      <c r="DQ916" s="963"/>
      <c r="DR916" s="963"/>
      <c r="DS916" s="963"/>
      <c r="DU916" s="2074">
        <f t="shared" si="897"/>
        <v>5500</v>
      </c>
      <c r="DV916" s="2075">
        <f t="shared" ref="DV916:DV979" si="929">CE916+CN916+CW916+DF916</f>
        <v>5500</v>
      </c>
      <c r="DW916" s="2075">
        <f t="shared" si="873"/>
        <v>5500</v>
      </c>
      <c r="DX916" s="2075">
        <f t="shared" si="903"/>
        <v>0</v>
      </c>
      <c r="DY916" s="2075">
        <f t="shared" si="904"/>
        <v>0</v>
      </c>
      <c r="EG916" s="1999"/>
    </row>
    <row r="917" spans="1:137" s="1995" customFormat="1" ht="48" hidden="1" customHeight="1" x14ac:dyDescent="0.25">
      <c r="A917" s="1979">
        <v>2026</v>
      </c>
      <c r="B917" s="891">
        <v>479</v>
      </c>
      <c r="C917" s="891" t="s">
        <v>58</v>
      </c>
      <c r="D917" s="891">
        <v>3000654</v>
      </c>
      <c r="E917" s="891">
        <v>5005023</v>
      </c>
      <c r="F917" s="891" t="s">
        <v>990</v>
      </c>
      <c r="G917" s="1979" t="s">
        <v>991</v>
      </c>
      <c r="H917" s="1979">
        <v>94</v>
      </c>
      <c r="I917" s="892" t="s">
        <v>992</v>
      </c>
      <c r="J917" s="893" t="s">
        <v>10</v>
      </c>
      <c r="K917" s="893" t="s">
        <v>60</v>
      </c>
      <c r="L917" s="891" t="str">
        <f t="shared" si="898"/>
        <v>2.3</v>
      </c>
      <c r="M917" s="1981" t="s">
        <v>62</v>
      </c>
      <c r="N917" s="894"/>
      <c r="O917" s="1979" t="s">
        <v>1709</v>
      </c>
      <c r="P917" s="1979" t="s">
        <v>65</v>
      </c>
      <c r="Q917" s="1983">
        <v>1</v>
      </c>
      <c r="R917" s="2065">
        <v>7000</v>
      </c>
      <c r="S917" s="1979"/>
      <c r="T917" s="1979"/>
      <c r="U917" s="1985">
        <v>30</v>
      </c>
      <c r="V917" s="1979"/>
      <c r="W917" s="1986"/>
      <c r="X917" s="298"/>
      <c r="Y917" s="298"/>
      <c r="Z917" s="299"/>
      <c r="AA917" s="299"/>
      <c r="AB917" s="299"/>
      <c r="AC917" s="299"/>
      <c r="AD917" s="299"/>
      <c r="AE917" s="1984"/>
      <c r="AF917" s="346">
        <f t="shared" si="909"/>
        <v>0</v>
      </c>
      <c r="AG917" s="346">
        <f t="shared" si="910"/>
        <v>0</v>
      </c>
      <c r="AH917" s="346">
        <f t="shared" si="907"/>
        <v>7000</v>
      </c>
      <c r="AI917" s="346">
        <f t="shared" si="908"/>
        <v>0</v>
      </c>
      <c r="AJ917" s="346">
        <f t="shared" si="911"/>
        <v>0</v>
      </c>
      <c r="AK917" s="346">
        <f t="shared" si="912"/>
        <v>0</v>
      </c>
      <c r="AL917" s="346">
        <f t="shared" si="913"/>
        <v>0</v>
      </c>
      <c r="AM917" s="346">
        <f t="shared" si="914"/>
        <v>0</v>
      </c>
      <c r="AN917" s="346">
        <f t="shared" si="915"/>
        <v>0</v>
      </c>
      <c r="AO917" s="346">
        <f t="shared" si="916"/>
        <v>0</v>
      </c>
      <c r="AP917" s="346">
        <f t="shared" si="917"/>
        <v>0</v>
      </c>
      <c r="AQ917" s="346">
        <f t="shared" si="918"/>
        <v>0</v>
      </c>
      <c r="AR917" s="2066">
        <f t="shared" si="928"/>
        <v>7000</v>
      </c>
      <c r="AS917" s="1990" t="s">
        <v>994</v>
      </c>
      <c r="AT917" s="897"/>
      <c r="AU917" s="897" t="s">
        <v>3535</v>
      </c>
      <c r="AV917" s="897" t="s">
        <v>3536</v>
      </c>
      <c r="AW917" s="940">
        <v>46058</v>
      </c>
      <c r="AX917" s="897" t="s">
        <v>3537</v>
      </c>
      <c r="AY917" s="940">
        <v>46078</v>
      </c>
      <c r="AZ917" s="897"/>
      <c r="BA917" s="898" t="s">
        <v>3538</v>
      </c>
      <c r="BB917" s="1992" t="s">
        <v>995</v>
      </c>
      <c r="BC917" s="897" t="s">
        <v>3539</v>
      </c>
      <c r="BD917" s="897" t="s">
        <v>3540</v>
      </c>
      <c r="BE917" s="896" t="s">
        <v>3541</v>
      </c>
      <c r="BF917" s="940">
        <v>46079</v>
      </c>
      <c r="BG917" s="897"/>
      <c r="BH917" s="687"/>
      <c r="BI917" s="687"/>
      <c r="BJ917" s="896"/>
      <c r="BK917" s="687"/>
      <c r="BL917" s="373"/>
      <c r="BM917" s="373"/>
      <c r="BN917" s="687">
        <v>2036</v>
      </c>
      <c r="BO917" s="903"/>
      <c r="BP917" s="903" t="s">
        <v>3532</v>
      </c>
      <c r="BQ917" s="2135"/>
      <c r="BR917" s="2135"/>
      <c r="BS917" s="2064" t="s">
        <v>1119</v>
      </c>
      <c r="BT917" s="336" t="s">
        <v>1710</v>
      </c>
      <c r="BU917" s="336" t="s">
        <v>1711</v>
      </c>
      <c r="BV917" s="523">
        <v>73696074</v>
      </c>
      <c r="BW917" s="523">
        <v>10736960741</v>
      </c>
      <c r="BX917" s="906">
        <v>7000</v>
      </c>
      <c r="BY917" s="940">
        <v>46082</v>
      </c>
      <c r="BZ917" s="940">
        <v>46112</v>
      </c>
      <c r="CA917" s="897"/>
      <c r="CB917" s="897"/>
      <c r="CC917" s="897"/>
      <c r="CD917" s="897"/>
      <c r="CE917" s="897"/>
      <c r="CF917" s="897"/>
      <c r="CG917" s="897"/>
      <c r="CH917" s="897"/>
      <c r="CI917" s="897"/>
      <c r="CJ917" s="897"/>
      <c r="CK917" s="897"/>
      <c r="CL917" s="897"/>
      <c r="CM917" s="897"/>
      <c r="CN917" s="897"/>
      <c r="CO917" s="897"/>
      <c r="CP917" s="897"/>
      <c r="CQ917" s="897"/>
      <c r="CR917" s="897"/>
      <c r="CS917" s="897"/>
      <c r="CT917" s="897">
        <f>U917</f>
        <v>30</v>
      </c>
      <c r="CU917" s="909">
        <f t="shared" si="920"/>
        <v>7000</v>
      </c>
      <c r="CV917" s="897">
        <v>30</v>
      </c>
      <c r="CW917" s="633">
        <f t="shared" si="921"/>
        <v>7000</v>
      </c>
      <c r="CX917" s="897">
        <v>30</v>
      </c>
      <c r="CY917" s="633">
        <f t="shared" si="922"/>
        <v>7000</v>
      </c>
      <c r="CZ917" s="633">
        <f>CU917-CW917</f>
        <v>0</v>
      </c>
      <c r="DA917" s="633">
        <f>CU917-CY917</f>
        <v>0</v>
      </c>
      <c r="DB917" s="897"/>
      <c r="DC917" s="897">
        <f t="shared" si="919"/>
        <v>0</v>
      </c>
      <c r="DD917" s="909">
        <f t="shared" si="925"/>
        <v>0</v>
      </c>
      <c r="DE917" s="897"/>
      <c r="DF917" s="633">
        <f t="shared" si="926"/>
        <v>0</v>
      </c>
      <c r="DG917" s="897"/>
      <c r="DH917" s="633">
        <f t="shared" si="927"/>
        <v>0</v>
      </c>
      <c r="DI917" s="897"/>
      <c r="DJ917" s="898"/>
      <c r="DK917" s="898"/>
      <c r="DL917" s="898"/>
      <c r="DM917" s="898"/>
      <c r="DN917" s="898"/>
      <c r="DO917" s="898"/>
      <c r="DP917" s="898"/>
      <c r="DQ917" s="898"/>
      <c r="DR917" s="898"/>
      <c r="DS917" s="898"/>
      <c r="DU917" s="1996">
        <f t="shared" si="897"/>
        <v>7000</v>
      </c>
      <c r="DV917" s="1997">
        <f t="shared" si="929"/>
        <v>7000</v>
      </c>
      <c r="DW917" s="1997">
        <f t="shared" si="873"/>
        <v>7000</v>
      </c>
      <c r="DX917" s="1997">
        <f t="shared" si="903"/>
        <v>0</v>
      </c>
      <c r="DY917" s="1997">
        <f t="shared" si="904"/>
        <v>0</v>
      </c>
      <c r="EG917" s="1997"/>
    </row>
    <row r="918" spans="1:137" s="1956" customFormat="1" ht="48" hidden="1" customHeight="1" x14ac:dyDescent="0.25">
      <c r="A918" s="1980">
        <v>2026</v>
      </c>
      <c r="B918" s="947">
        <v>479</v>
      </c>
      <c r="C918" s="947" t="s">
        <v>58</v>
      </c>
      <c r="D918" s="947">
        <v>3000654</v>
      </c>
      <c r="E918" s="947">
        <v>5005023</v>
      </c>
      <c r="F918" s="947" t="s">
        <v>990</v>
      </c>
      <c r="G918" s="1980" t="s">
        <v>991</v>
      </c>
      <c r="H918" s="1980">
        <v>94</v>
      </c>
      <c r="I918" s="948" t="s">
        <v>992</v>
      </c>
      <c r="J918" s="949" t="s">
        <v>10</v>
      </c>
      <c r="K918" s="949" t="s">
        <v>60</v>
      </c>
      <c r="L918" s="947" t="str">
        <f t="shared" si="898"/>
        <v>2.3</v>
      </c>
      <c r="M918" s="1982" t="s">
        <v>62</v>
      </c>
      <c r="N918" s="950"/>
      <c r="O918" s="1980" t="s">
        <v>1712</v>
      </c>
      <c r="P918" s="1980" t="s">
        <v>65</v>
      </c>
      <c r="Q918" s="1987">
        <v>1</v>
      </c>
      <c r="R918" s="1984">
        <v>3000</v>
      </c>
      <c r="S918" s="1979"/>
      <c r="T918" s="1979"/>
      <c r="U918" s="1985">
        <v>15</v>
      </c>
      <c r="V918" s="1979"/>
      <c r="W918" s="1986"/>
      <c r="X918" s="298"/>
      <c r="Y918" s="298"/>
      <c r="Z918" s="299"/>
      <c r="AA918" s="299"/>
      <c r="AB918" s="299"/>
      <c r="AC918" s="299"/>
      <c r="AD918" s="299"/>
      <c r="AE918" s="1984"/>
      <c r="AF918" s="379">
        <f t="shared" si="909"/>
        <v>0</v>
      </c>
      <c r="AG918" s="284">
        <f t="shared" si="910"/>
        <v>0</v>
      </c>
      <c r="AH918" s="284">
        <f t="shared" si="907"/>
        <v>1500</v>
      </c>
      <c r="AI918" s="284">
        <f t="shared" si="908"/>
        <v>0</v>
      </c>
      <c r="AJ918" s="284">
        <f t="shared" si="911"/>
        <v>0</v>
      </c>
      <c r="AK918" s="284">
        <f t="shared" si="912"/>
        <v>0</v>
      </c>
      <c r="AL918" s="284">
        <f t="shared" si="913"/>
        <v>0</v>
      </c>
      <c r="AM918" s="284">
        <f t="shared" si="914"/>
        <v>0</v>
      </c>
      <c r="AN918" s="284">
        <f t="shared" si="915"/>
        <v>0</v>
      </c>
      <c r="AO918" s="284">
        <f t="shared" si="916"/>
        <v>0</v>
      </c>
      <c r="AP918" s="284">
        <f t="shared" si="917"/>
        <v>0</v>
      </c>
      <c r="AQ918" s="377">
        <f t="shared" si="918"/>
        <v>0</v>
      </c>
      <c r="AR918" s="1985">
        <f t="shared" si="928"/>
        <v>1500</v>
      </c>
      <c r="AS918" s="1953" t="s">
        <v>994</v>
      </c>
      <c r="AT918" s="953"/>
      <c r="AU918" s="960" t="s">
        <v>3535</v>
      </c>
      <c r="AV918" s="953" t="s">
        <v>3536</v>
      </c>
      <c r="AW918" s="958">
        <v>46058</v>
      </c>
      <c r="AX918" s="953" t="s">
        <v>3537</v>
      </c>
      <c r="AY918" s="958">
        <v>46078</v>
      </c>
      <c r="AZ918" s="959"/>
      <c r="BA918" s="963" t="s">
        <v>3538</v>
      </c>
      <c r="BB918" s="1954" t="s">
        <v>995</v>
      </c>
      <c r="BC918" s="953" t="s">
        <v>3549</v>
      </c>
      <c r="BD918" s="953" t="s">
        <v>3550</v>
      </c>
      <c r="BE918" s="952" t="s">
        <v>3551</v>
      </c>
      <c r="BF918" s="958">
        <v>46079</v>
      </c>
      <c r="BG918" s="953"/>
      <c r="BH918" s="1022"/>
      <c r="BI918" s="1022"/>
      <c r="BJ918" s="952"/>
      <c r="BK918" s="1022"/>
      <c r="BL918" s="955"/>
      <c r="BM918" s="955"/>
      <c r="BN918" s="1022">
        <v>3019</v>
      </c>
      <c r="BO918" s="1048"/>
      <c r="BP918" s="1048" t="s">
        <v>3532</v>
      </c>
      <c r="BQ918" s="2145"/>
      <c r="BR918" s="2613"/>
      <c r="BS918" s="2096" t="s">
        <v>1713</v>
      </c>
      <c r="BT918" s="382" t="s">
        <v>1714</v>
      </c>
      <c r="BU918" s="382" t="s">
        <v>1715</v>
      </c>
      <c r="BV918" s="544" t="s">
        <v>1716</v>
      </c>
      <c r="BW918" s="545">
        <v>10095811316</v>
      </c>
      <c r="BX918" s="1014">
        <v>3000</v>
      </c>
      <c r="BY918" s="958">
        <v>46082</v>
      </c>
      <c r="BZ918" s="958">
        <v>46096</v>
      </c>
      <c r="CA918" s="953"/>
      <c r="CB918" s="953"/>
      <c r="CC918" s="953"/>
      <c r="CD918" s="953"/>
      <c r="CE918" s="953"/>
      <c r="CF918" s="953"/>
      <c r="CG918" s="953"/>
      <c r="CH918" s="953"/>
      <c r="CI918" s="953"/>
      <c r="CJ918" s="953"/>
      <c r="CK918" s="953"/>
      <c r="CL918" s="953"/>
      <c r="CM918" s="953"/>
      <c r="CN918" s="953"/>
      <c r="CO918" s="953"/>
      <c r="CP918" s="953"/>
      <c r="CQ918" s="953"/>
      <c r="CR918" s="953"/>
      <c r="CS918" s="953"/>
      <c r="CT918" s="953">
        <v>15</v>
      </c>
      <c r="CU918" s="961">
        <f t="shared" si="920"/>
        <v>1500</v>
      </c>
      <c r="CV918" s="953">
        <v>15</v>
      </c>
      <c r="CW918" s="962">
        <f t="shared" si="921"/>
        <v>1500</v>
      </c>
      <c r="CX918" s="953">
        <v>15</v>
      </c>
      <c r="CY918" s="962">
        <f t="shared" si="922"/>
        <v>1500</v>
      </c>
      <c r="CZ918" s="962">
        <f>CU918-CW918</f>
        <v>0</v>
      </c>
      <c r="DA918" s="962">
        <f>CU918-CY918</f>
        <v>0</v>
      </c>
      <c r="DB918" s="953"/>
      <c r="DC918" s="953">
        <f t="shared" si="919"/>
        <v>0</v>
      </c>
      <c r="DD918" s="961">
        <f t="shared" si="925"/>
        <v>0</v>
      </c>
      <c r="DE918" s="953"/>
      <c r="DF918" s="962">
        <f t="shared" si="926"/>
        <v>0</v>
      </c>
      <c r="DG918" s="953"/>
      <c r="DH918" s="962">
        <f t="shared" si="927"/>
        <v>0</v>
      </c>
      <c r="DI918" s="953"/>
      <c r="DJ918" s="963"/>
      <c r="DK918" s="963"/>
      <c r="DL918" s="963"/>
      <c r="DM918" s="963"/>
      <c r="DN918" s="963"/>
      <c r="DO918" s="963"/>
      <c r="DP918" s="963"/>
      <c r="DQ918" s="963"/>
      <c r="DR918" s="963"/>
      <c r="DS918" s="963"/>
      <c r="DU918" s="2074">
        <f t="shared" si="897"/>
        <v>1500</v>
      </c>
      <c r="DV918" s="2075">
        <f t="shared" si="929"/>
        <v>1500</v>
      </c>
      <c r="DW918" s="2075">
        <f t="shared" si="873"/>
        <v>1500</v>
      </c>
      <c r="DX918" s="2075">
        <f t="shared" si="903"/>
        <v>0</v>
      </c>
      <c r="DY918" s="2075">
        <f t="shared" si="904"/>
        <v>0</v>
      </c>
      <c r="EG918" s="1999"/>
    </row>
    <row r="919" spans="1:137" s="1995" customFormat="1" ht="48" hidden="1" customHeight="1" x14ac:dyDescent="0.25">
      <c r="A919" s="1979">
        <v>2026</v>
      </c>
      <c r="B919" s="891">
        <v>479</v>
      </c>
      <c r="C919" s="891" t="s">
        <v>58</v>
      </c>
      <c r="D919" s="891">
        <v>3000654</v>
      </c>
      <c r="E919" s="891">
        <v>5005023</v>
      </c>
      <c r="F919" s="891" t="s">
        <v>990</v>
      </c>
      <c r="G919" s="1979" t="s">
        <v>991</v>
      </c>
      <c r="H919" s="1979">
        <v>94</v>
      </c>
      <c r="I919" s="892" t="s">
        <v>992</v>
      </c>
      <c r="J919" s="893" t="s">
        <v>10</v>
      </c>
      <c r="K919" s="893" t="s">
        <v>60</v>
      </c>
      <c r="L919" s="891" t="str">
        <f t="shared" si="898"/>
        <v>2.3</v>
      </c>
      <c r="M919" s="1981" t="s">
        <v>62</v>
      </c>
      <c r="N919" s="894"/>
      <c r="O919" s="1979" t="s">
        <v>1717</v>
      </c>
      <c r="P919" s="1979" t="s">
        <v>65</v>
      </c>
      <c r="Q919" s="1983">
        <v>1</v>
      </c>
      <c r="R919" s="2065">
        <v>8500</v>
      </c>
      <c r="S919" s="1979"/>
      <c r="T919" s="1979"/>
      <c r="U919" s="1985">
        <v>15</v>
      </c>
      <c r="V919" s="1979"/>
      <c r="W919" s="1986"/>
      <c r="X919" s="298"/>
      <c r="Y919" s="298"/>
      <c r="Z919" s="299"/>
      <c r="AA919" s="299"/>
      <c r="AB919" s="299"/>
      <c r="AC919" s="299"/>
      <c r="AD919" s="299"/>
      <c r="AE919" s="1984"/>
      <c r="AF919" s="379">
        <f t="shared" si="909"/>
        <v>0</v>
      </c>
      <c r="AG919" s="284">
        <f t="shared" si="910"/>
        <v>0</v>
      </c>
      <c r="AH919" s="284">
        <f t="shared" si="907"/>
        <v>4250</v>
      </c>
      <c r="AI919" s="284">
        <f t="shared" si="908"/>
        <v>0</v>
      </c>
      <c r="AJ919" s="284">
        <f t="shared" si="911"/>
        <v>0</v>
      </c>
      <c r="AK919" s="284">
        <f t="shared" si="912"/>
        <v>0</v>
      </c>
      <c r="AL919" s="284">
        <f t="shared" si="913"/>
        <v>0</v>
      </c>
      <c r="AM919" s="284">
        <f t="shared" si="914"/>
        <v>0</v>
      </c>
      <c r="AN919" s="284">
        <f t="shared" si="915"/>
        <v>0</v>
      </c>
      <c r="AO919" s="284">
        <f t="shared" si="916"/>
        <v>0</v>
      </c>
      <c r="AP919" s="284">
        <f t="shared" si="917"/>
        <v>0</v>
      </c>
      <c r="AQ919" s="377">
        <f t="shared" si="918"/>
        <v>0</v>
      </c>
      <c r="AR919" s="2066">
        <f t="shared" si="928"/>
        <v>4250</v>
      </c>
      <c r="AS919" s="1990" t="s">
        <v>994</v>
      </c>
      <c r="AT919" s="897"/>
      <c r="AU919" s="897" t="s">
        <v>3535</v>
      </c>
      <c r="AV919" s="897" t="s">
        <v>3536</v>
      </c>
      <c r="AW919" s="940">
        <v>46058</v>
      </c>
      <c r="AX919" s="897" t="s">
        <v>3537</v>
      </c>
      <c r="AY919" s="940">
        <v>46078</v>
      </c>
      <c r="AZ919" s="897"/>
      <c r="BA919" s="898" t="s">
        <v>3538</v>
      </c>
      <c r="BB919" s="1992" t="s">
        <v>995</v>
      </c>
      <c r="BC919" s="897" t="s">
        <v>3549</v>
      </c>
      <c r="BD919" s="897" t="s">
        <v>3550</v>
      </c>
      <c r="BE919" s="896" t="s">
        <v>3551</v>
      </c>
      <c r="BF919" s="940">
        <v>46079</v>
      </c>
      <c r="BG919" s="897"/>
      <c r="BH919" s="687"/>
      <c r="BI919" s="687"/>
      <c r="BJ919" s="896"/>
      <c r="BK919" s="687"/>
      <c r="BL919" s="373"/>
      <c r="BM919" s="373"/>
      <c r="BN919" s="687">
        <v>3021</v>
      </c>
      <c r="BO919" s="903"/>
      <c r="BP919" s="903" t="s">
        <v>3532</v>
      </c>
      <c r="BQ919" s="2135"/>
      <c r="BR919" s="2135"/>
      <c r="BS919" s="2064" t="s">
        <v>1718</v>
      </c>
      <c r="BT919" s="336" t="s">
        <v>1114</v>
      </c>
      <c r="BU919" s="336" t="s">
        <v>1719</v>
      </c>
      <c r="BV919" s="525">
        <v>41212885</v>
      </c>
      <c r="BW919" s="535">
        <v>10412128856</v>
      </c>
      <c r="BX919" s="906">
        <v>8500</v>
      </c>
      <c r="BY919" s="940">
        <v>46082</v>
      </c>
      <c r="BZ919" s="940">
        <v>46096</v>
      </c>
      <c r="CA919" s="897"/>
      <c r="CB919" s="897"/>
      <c r="CC919" s="897"/>
      <c r="CD919" s="897"/>
      <c r="CE919" s="897"/>
      <c r="CF919" s="897"/>
      <c r="CG919" s="897"/>
      <c r="CH919" s="897"/>
      <c r="CI919" s="897"/>
      <c r="CJ919" s="897"/>
      <c r="CK919" s="897"/>
      <c r="CL919" s="897"/>
      <c r="CM919" s="897"/>
      <c r="CN919" s="897"/>
      <c r="CO919" s="897"/>
      <c r="CP919" s="897"/>
      <c r="CQ919" s="897"/>
      <c r="CR919" s="897"/>
      <c r="CS919" s="897"/>
      <c r="CT919" s="897">
        <v>15</v>
      </c>
      <c r="CU919" s="909">
        <f t="shared" si="920"/>
        <v>4250</v>
      </c>
      <c r="CV919" s="897">
        <v>15</v>
      </c>
      <c r="CW919" s="633">
        <f t="shared" si="921"/>
        <v>4250</v>
      </c>
      <c r="CX919" s="897">
        <v>15</v>
      </c>
      <c r="CY919" s="633">
        <f t="shared" si="922"/>
        <v>4250</v>
      </c>
      <c r="CZ919" s="633">
        <f>CU919-CW919</f>
        <v>0</v>
      </c>
      <c r="DA919" s="897"/>
      <c r="DB919" s="897"/>
      <c r="DC919" s="897">
        <f t="shared" si="919"/>
        <v>0</v>
      </c>
      <c r="DD919" s="909">
        <f t="shared" si="925"/>
        <v>0</v>
      </c>
      <c r="DE919" s="897"/>
      <c r="DF919" s="633">
        <f t="shared" si="926"/>
        <v>0</v>
      </c>
      <c r="DG919" s="897"/>
      <c r="DH919" s="633">
        <f t="shared" si="927"/>
        <v>0</v>
      </c>
      <c r="DI919" s="897"/>
      <c r="DJ919" s="898"/>
      <c r="DK919" s="898"/>
      <c r="DL919" s="898"/>
      <c r="DM919" s="898"/>
      <c r="DN919" s="898"/>
      <c r="DO919" s="898"/>
      <c r="DP919" s="898"/>
      <c r="DQ919" s="898"/>
      <c r="DR919" s="898"/>
      <c r="DS919" s="898"/>
      <c r="DU919" s="1996">
        <f t="shared" si="897"/>
        <v>4250</v>
      </c>
      <c r="DV919" s="1997">
        <f t="shared" si="929"/>
        <v>4250</v>
      </c>
      <c r="DW919" s="1997">
        <f t="shared" si="873"/>
        <v>4250</v>
      </c>
      <c r="DX919" s="1997">
        <f t="shared" si="903"/>
        <v>0</v>
      </c>
      <c r="DY919" s="1997">
        <f t="shared" si="904"/>
        <v>0</v>
      </c>
      <c r="EG919" s="1997"/>
    </row>
    <row r="920" spans="1:137" s="1093" customFormat="1" ht="48" hidden="1" customHeight="1" x14ac:dyDescent="0.25">
      <c r="A920" s="1089">
        <v>2026</v>
      </c>
      <c r="B920" s="1089">
        <v>479</v>
      </c>
      <c r="C920" s="1089" t="s">
        <v>58</v>
      </c>
      <c r="D920" s="1089">
        <v>3000654</v>
      </c>
      <c r="E920" s="1089">
        <v>5005023</v>
      </c>
      <c r="F920" s="1089" t="s">
        <v>1003</v>
      </c>
      <c r="G920" s="1089" t="s">
        <v>3543</v>
      </c>
      <c r="H920" s="1089">
        <v>97</v>
      </c>
      <c r="I920" s="248" t="s">
        <v>992</v>
      </c>
      <c r="J920" s="1090" t="s">
        <v>10</v>
      </c>
      <c r="K920" s="1090" t="s">
        <v>60</v>
      </c>
      <c r="L920" s="1089" t="str">
        <f t="shared" si="898"/>
        <v>2.3</v>
      </c>
      <c r="M920" s="1091" t="s">
        <v>62</v>
      </c>
      <c r="N920" s="1091"/>
      <c r="O920" s="1089" t="s">
        <v>1720</v>
      </c>
      <c r="P920" s="1089" t="s">
        <v>65</v>
      </c>
      <c r="Q920" s="1092">
        <v>1</v>
      </c>
      <c r="R920" s="342">
        <v>7000</v>
      </c>
      <c r="S920" s="1089"/>
      <c r="T920" s="1089"/>
      <c r="U920" s="1089"/>
      <c r="V920" s="1089">
        <v>0</v>
      </c>
      <c r="W920" s="344"/>
      <c r="X920" s="344"/>
      <c r="Y920" s="344"/>
      <c r="Z920" s="345"/>
      <c r="AA920" s="345"/>
      <c r="AB920" s="345"/>
      <c r="AC920" s="345"/>
      <c r="AD920" s="345"/>
      <c r="AE920" s="342"/>
      <c r="AF920" s="346">
        <f t="shared" si="909"/>
        <v>0</v>
      </c>
      <c r="AG920" s="346">
        <f t="shared" si="910"/>
        <v>0</v>
      </c>
      <c r="AH920" s="346">
        <f t="shared" si="907"/>
        <v>0</v>
      </c>
      <c r="AI920" s="346">
        <f t="shared" si="908"/>
        <v>0</v>
      </c>
      <c r="AJ920" s="346">
        <f t="shared" si="911"/>
        <v>0</v>
      </c>
      <c r="AK920" s="346">
        <f t="shared" si="912"/>
        <v>0</v>
      </c>
      <c r="AL920" s="346">
        <f t="shared" si="913"/>
        <v>0</v>
      </c>
      <c r="AM920" s="346">
        <f t="shared" si="914"/>
        <v>0</v>
      </c>
      <c r="AN920" s="346">
        <f t="shared" si="915"/>
        <v>0</v>
      </c>
      <c r="AO920" s="346">
        <f t="shared" si="916"/>
        <v>0</v>
      </c>
      <c r="AP920" s="346">
        <f t="shared" si="917"/>
        <v>0</v>
      </c>
      <c r="AQ920" s="346">
        <f t="shared" si="918"/>
        <v>0</v>
      </c>
      <c r="AR920" s="346">
        <f t="shared" si="928"/>
        <v>0</v>
      </c>
      <c r="AS920" s="296" t="s">
        <v>994</v>
      </c>
      <c r="AU920" s="1093" t="s">
        <v>3535</v>
      </c>
      <c r="AV920" s="1093" t="s">
        <v>3536</v>
      </c>
      <c r="AW920" s="1094">
        <v>46058</v>
      </c>
      <c r="AX920" s="1093" t="s">
        <v>3537</v>
      </c>
      <c r="AY920" s="1094">
        <v>46078</v>
      </c>
      <c r="BA920" s="1093" t="s">
        <v>3538</v>
      </c>
      <c r="BB920" s="662" t="s">
        <v>1018</v>
      </c>
      <c r="BH920" s="694"/>
      <c r="BI920" s="694"/>
      <c r="BJ920" s="971"/>
      <c r="BK920" s="694"/>
      <c r="BL920" s="973"/>
      <c r="BM920" s="973"/>
      <c r="BN920" s="694"/>
      <c r="BO920" s="974"/>
      <c r="BP920" s="974"/>
      <c r="BQ920" s="974"/>
      <c r="BR920" s="974"/>
      <c r="BS920" s="972"/>
      <c r="BT920" s="972"/>
      <c r="BU920" s="972"/>
      <c r="BV920" s="957"/>
      <c r="BW920" s="957"/>
      <c r="DC920" s="675">
        <f t="shared" si="919"/>
        <v>0</v>
      </c>
      <c r="DD920" s="922">
        <f t="shared" si="925"/>
        <v>0</v>
      </c>
      <c r="DE920" s="675"/>
      <c r="DF920" s="923">
        <f t="shared" si="926"/>
        <v>0</v>
      </c>
      <c r="DH920" s="923">
        <f t="shared" si="927"/>
        <v>0</v>
      </c>
      <c r="DJ920" s="1095"/>
      <c r="DK920" s="1095"/>
      <c r="DL920" s="1095"/>
      <c r="DM920" s="1095"/>
      <c r="DN920" s="1095"/>
      <c r="DO920" s="1095"/>
      <c r="DP920" s="1095"/>
      <c r="DQ920" s="1095"/>
      <c r="DR920" s="1095"/>
      <c r="DS920" s="1095"/>
      <c r="DU920" s="922">
        <f t="shared" si="897"/>
        <v>0</v>
      </c>
      <c r="DV920" s="923">
        <f t="shared" si="929"/>
        <v>0</v>
      </c>
      <c r="DW920" s="923">
        <f t="shared" ref="DW920:DW983" si="930">CG920+CP920+CY920+DH920</f>
        <v>0</v>
      </c>
      <c r="DX920" s="923">
        <f t="shared" si="903"/>
        <v>0</v>
      </c>
      <c r="DY920" s="923">
        <f t="shared" si="904"/>
        <v>0</v>
      </c>
      <c r="EG920" s="923"/>
    </row>
    <row r="921" spans="1:137" s="2033" customFormat="1" ht="48" hidden="1" customHeight="1" x14ac:dyDescent="0.25">
      <c r="A921" s="2019">
        <v>2026</v>
      </c>
      <c r="B921" s="1089">
        <v>479</v>
      </c>
      <c r="C921" s="1089" t="s">
        <v>58</v>
      </c>
      <c r="D921" s="1089">
        <v>3000654</v>
      </c>
      <c r="E921" s="1089">
        <v>5005023</v>
      </c>
      <c r="F921" s="1089" t="s">
        <v>1003</v>
      </c>
      <c r="G921" s="2019" t="s">
        <v>991</v>
      </c>
      <c r="H921" s="2019">
        <v>94</v>
      </c>
      <c r="I921" s="248" t="s">
        <v>992</v>
      </c>
      <c r="J921" s="1090" t="s">
        <v>10</v>
      </c>
      <c r="K921" s="1090" t="s">
        <v>60</v>
      </c>
      <c r="L921" s="1089" t="str">
        <f t="shared" si="898"/>
        <v>2.3</v>
      </c>
      <c r="M921" s="2020" t="s">
        <v>62</v>
      </c>
      <c r="N921" s="1091"/>
      <c r="O921" s="2019" t="s">
        <v>1701</v>
      </c>
      <c r="P921" s="2019" t="s">
        <v>65</v>
      </c>
      <c r="Q921" s="2021">
        <v>1</v>
      </c>
      <c r="R921" s="2022">
        <v>7000</v>
      </c>
      <c r="S921" s="2019"/>
      <c r="T921" s="2019"/>
      <c r="U921" s="2019"/>
      <c r="V921" s="2019">
        <v>0</v>
      </c>
      <c r="W921" s="2023"/>
      <c r="X921" s="344"/>
      <c r="Y921" s="344"/>
      <c r="Z921" s="345"/>
      <c r="AA921" s="345"/>
      <c r="AB921" s="345"/>
      <c r="AC921" s="345"/>
      <c r="AD921" s="345"/>
      <c r="AE921" s="2022">
        <f>ROUNDUP(IFERROR(IF(OR(P921="LOCADOR",P921="VIATICOS",P921="CAJA CHICA"),IF(P921="LOCADOR",Q921*(R921/30)*SUM(S921:AD921),Q921*R921*SUM(S921:AD921)),R921*SUM(S921:AD921)),""),0)</f>
        <v>0</v>
      </c>
      <c r="AF921" s="346">
        <f t="shared" si="909"/>
        <v>0</v>
      </c>
      <c r="AG921" s="346">
        <f t="shared" si="910"/>
        <v>0</v>
      </c>
      <c r="AH921" s="346">
        <f t="shared" si="907"/>
        <v>0</v>
      </c>
      <c r="AI921" s="346">
        <f t="shared" si="908"/>
        <v>0</v>
      </c>
      <c r="AJ921" s="346">
        <f t="shared" si="911"/>
        <v>0</v>
      </c>
      <c r="AK921" s="346">
        <f t="shared" si="912"/>
        <v>0</v>
      </c>
      <c r="AL921" s="346">
        <f t="shared" si="913"/>
        <v>0</v>
      </c>
      <c r="AM921" s="346">
        <f t="shared" si="914"/>
        <v>0</v>
      </c>
      <c r="AN921" s="346">
        <f t="shared" si="915"/>
        <v>0</v>
      </c>
      <c r="AO921" s="346">
        <f t="shared" si="916"/>
        <v>0</v>
      </c>
      <c r="AP921" s="346">
        <f t="shared" si="917"/>
        <v>0</v>
      </c>
      <c r="AQ921" s="346">
        <f t="shared" si="918"/>
        <v>0</v>
      </c>
      <c r="AR921" s="2024">
        <f t="shared" si="928"/>
        <v>0</v>
      </c>
      <c r="AS921" s="2025" t="s">
        <v>994</v>
      </c>
      <c r="AT921" s="1093"/>
      <c r="AU921" s="1093" t="s">
        <v>3535</v>
      </c>
      <c r="AV921" s="1093" t="s">
        <v>3536</v>
      </c>
      <c r="AW921" s="1094">
        <v>46058</v>
      </c>
      <c r="AX921" s="1093" t="s">
        <v>3537</v>
      </c>
      <c r="AY921" s="1094">
        <v>46078</v>
      </c>
      <c r="AZ921" s="1093"/>
      <c r="BA921" s="1093" t="s">
        <v>3538</v>
      </c>
      <c r="BB921" s="1942" t="s">
        <v>1018</v>
      </c>
      <c r="BC921" s="1093"/>
      <c r="BD921" s="1093"/>
      <c r="BE921" s="1093"/>
      <c r="BF921" s="1093"/>
      <c r="BG921" s="1093"/>
      <c r="BH921" s="687"/>
      <c r="BI921" s="687"/>
      <c r="BJ921" s="896"/>
      <c r="BK921" s="687"/>
      <c r="BL921" s="373"/>
      <c r="BM921" s="373"/>
      <c r="BN921" s="687"/>
      <c r="BO921" s="928"/>
      <c r="BP921" s="928"/>
      <c r="BQ921" s="928"/>
      <c r="BR921" s="928"/>
      <c r="BS921" s="1995"/>
      <c r="BT921" s="897"/>
      <c r="BU921" s="897"/>
      <c r="BV921" s="957"/>
      <c r="BW921" s="957"/>
      <c r="BX921" s="1093"/>
      <c r="BY921" s="1093"/>
      <c r="BZ921" s="1093"/>
      <c r="CA921" s="1093"/>
      <c r="CB921" s="1093"/>
      <c r="CC921" s="1093"/>
      <c r="CD921" s="1093"/>
      <c r="CE921" s="1093"/>
      <c r="CF921" s="1093"/>
      <c r="CG921" s="1093"/>
      <c r="CH921" s="1093"/>
      <c r="CI921" s="1093"/>
      <c r="CJ921" s="1093"/>
      <c r="CK921" s="1093"/>
      <c r="CL921" s="1093"/>
      <c r="CM921" s="1093"/>
      <c r="CN921" s="1093"/>
      <c r="CO921" s="1093"/>
      <c r="CP921" s="1093"/>
      <c r="CQ921" s="1093"/>
      <c r="CR921" s="1093"/>
      <c r="CS921" s="1093"/>
      <c r="CT921" s="1093"/>
      <c r="CU921" s="620">
        <f t="shared" ref="CU921:CU945" si="931">AH921</f>
        <v>0</v>
      </c>
      <c r="CV921" s="1093"/>
      <c r="CW921" s="621">
        <f t="shared" ref="CW921:CW945" si="932">(R921/30*CV921)*Q921</f>
        <v>0</v>
      </c>
      <c r="CX921" s="1093"/>
      <c r="CY921" s="621">
        <f t="shared" ref="CY921:CY945" si="933">(R921/30*CX921)*Q921</f>
        <v>0</v>
      </c>
      <c r="CZ921" s="1093"/>
      <c r="DA921" s="1093"/>
      <c r="DB921" s="1093"/>
      <c r="DC921" s="612">
        <f t="shared" si="919"/>
        <v>0</v>
      </c>
      <c r="DD921" s="620">
        <f t="shared" si="925"/>
        <v>0</v>
      </c>
      <c r="DE921" s="612"/>
      <c r="DF921" s="621">
        <f t="shared" si="926"/>
        <v>0</v>
      </c>
      <c r="DG921" s="1093"/>
      <c r="DH921" s="621">
        <f t="shared" si="927"/>
        <v>0</v>
      </c>
      <c r="DI921" s="1093"/>
      <c r="DJ921" s="1095"/>
      <c r="DK921" s="1095"/>
      <c r="DL921" s="1095"/>
      <c r="DM921" s="1095"/>
      <c r="DN921" s="1095"/>
      <c r="DO921" s="1095"/>
      <c r="DP921" s="1095"/>
      <c r="DQ921" s="1095"/>
      <c r="DR921" s="1095"/>
      <c r="DS921" s="1095"/>
      <c r="DU921" s="1945">
        <f t="shared" si="897"/>
        <v>0</v>
      </c>
      <c r="DV921" s="1946">
        <f t="shared" si="929"/>
        <v>0</v>
      </c>
      <c r="DW921" s="1946">
        <f t="shared" si="930"/>
        <v>0</v>
      </c>
      <c r="DX921" s="1946">
        <f t="shared" si="903"/>
        <v>0</v>
      </c>
      <c r="DY921" s="1946">
        <f t="shared" si="904"/>
        <v>0</v>
      </c>
      <c r="EG921" s="1946"/>
    </row>
    <row r="922" spans="1:137" s="1093" customFormat="1" ht="48" hidden="1" customHeight="1" x14ac:dyDescent="0.25">
      <c r="A922" s="1089">
        <v>2026</v>
      </c>
      <c r="B922" s="1089">
        <v>479</v>
      </c>
      <c r="C922" s="1089" t="s">
        <v>58</v>
      </c>
      <c r="D922" s="1089">
        <v>3000654</v>
      </c>
      <c r="E922" s="1089">
        <v>5005023</v>
      </c>
      <c r="F922" s="1089" t="s">
        <v>1003</v>
      </c>
      <c r="G922" s="1089" t="s">
        <v>3543</v>
      </c>
      <c r="H922" s="1089">
        <v>97</v>
      </c>
      <c r="I922" s="248" t="s">
        <v>992</v>
      </c>
      <c r="J922" s="1090" t="s">
        <v>10</v>
      </c>
      <c r="K922" s="1090" t="s">
        <v>60</v>
      </c>
      <c r="L922" s="1089" t="str">
        <f t="shared" si="898"/>
        <v>2.3</v>
      </c>
      <c r="M922" s="1091" t="s">
        <v>62</v>
      </c>
      <c r="N922" s="1091"/>
      <c r="O922" s="1089" t="s">
        <v>1022</v>
      </c>
      <c r="P922" s="1089" t="s">
        <v>65</v>
      </c>
      <c r="Q922" s="1092">
        <v>1</v>
      </c>
      <c r="R922" s="342">
        <v>6000</v>
      </c>
      <c r="S922" s="1089"/>
      <c r="T922" s="1089"/>
      <c r="U922" s="1089"/>
      <c r="V922" s="1089">
        <v>0</v>
      </c>
      <c r="W922" s="344"/>
      <c r="X922" s="344"/>
      <c r="Y922" s="344"/>
      <c r="Z922" s="345"/>
      <c r="AA922" s="345"/>
      <c r="AB922" s="345"/>
      <c r="AC922" s="345"/>
      <c r="AD922" s="345"/>
      <c r="AE922" s="342"/>
      <c r="AF922" s="346">
        <f t="shared" si="909"/>
        <v>0</v>
      </c>
      <c r="AG922" s="346">
        <f t="shared" si="910"/>
        <v>0</v>
      </c>
      <c r="AH922" s="346">
        <f t="shared" si="907"/>
        <v>0</v>
      </c>
      <c r="AI922" s="346">
        <f t="shared" si="908"/>
        <v>0</v>
      </c>
      <c r="AJ922" s="346">
        <f t="shared" si="911"/>
        <v>0</v>
      </c>
      <c r="AK922" s="346">
        <f t="shared" si="912"/>
        <v>0</v>
      </c>
      <c r="AL922" s="346">
        <f t="shared" si="913"/>
        <v>0</v>
      </c>
      <c r="AM922" s="346">
        <f t="shared" si="914"/>
        <v>0</v>
      </c>
      <c r="AN922" s="346">
        <f t="shared" si="915"/>
        <v>0</v>
      </c>
      <c r="AO922" s="346">
        <f t="shared" si="916"/>
        <v>0</v>
      </c>
      <c r="AP922" s="346">
        <f t="shared" si="917"/>
        <v>0</v>
      </c>
      <c r="AQ922" s="346">
        <f t="shared" si="918"/>
        <v>0</v>
      </c>
      <c r="AR922" s="346">
        <f t="shared" si="928"/>
        <v>0</v>
      </c>
      <c r="AS922" s="296" t="s">
        <v>994</v>
      </c>
      <c r="AU922" s="1093" t="s">
        <v>3535</v>
      </c>
      <c r="AV922" s="1093" t="s">
        <v>3536</v>
      </c>
      <c r="AW922" s="1094">
        <v>46058</v>
      </c>
      <c r="AX922" s="1093" t="s">
        <v>3537</v>
      </c>
      <c r="AY922" s="1094">
        <v>46078</v>
      </c>
      <c r="BA922" s="1093" t="s">
        <v>3538</v>
      </c>
      <c r="BB922" s="841" t="s">
        <v>1018</v>
      </c>
      <c r="BH922" s="698"/>
      <c r="BI922" s="698"/>
      <c r="BJ922" s="983"/>
      <c r="BK922" s="698"/>
      <c r="BL922" s="985"/>
      <c r="BM922" s="985"/>
      <c r="BN922" s="698"/>
      <c r="BO922" s="986"/>
      <c r="BP922" s="986"/>
      <c r="BQ922" s="986"/>
      <c r="BR922" s="986"/>
      <c r="BS922" s="984"/>
      <c r="BT922" s="984"/>
      <c r="BU922" s="984"/>
      <c r="BV922" s="957"/>
      <c r="BW922" s="957"/>
      <c r="CU922" s="888">
        <f t="shared" si="931"/>
        <v>0</v>
      </c>
      <c r="CW922" s="889">
        <f t="shared" si="932"/>
        <v>0</v>
      </c>
      <c r="CY922" s="889">
        <f t="shared" si="933"/>
        <v>0</v>
      </c>
      <c r="DC922" s="880">
        <f t="shared" si="919"/>
        <v>0</v>
      </c>
      <c r="DD922" s="888">
        <f t="shared" si="925"/>
        <v>0</v>
      </c>
      <c r="DE922" s="880"/>
      <c r="DF922" s="889">
        <f t="shared" si="926"/>
        <v>0</v>
      </c>
      <c r="DH922" s="889">
        <f t="shared" si="927"/>
        <v>0</v>
      </c>
      <c r="DJ922" s="1095"/>
      <c r="DK922" s="1095"/>
      <c r="DL922" s="1095"/>
      <c r="DM922" s="1095"/>
      <c r="DN922" s="1095"/>
      <c r="DO922" s="1095"/>
      <c r="DP922" s="1095"/>
      <c r="DQ922" s="1095"/>
      <c r="DR922" s="1095"/>
      <c r="DS922" s="1095"/>
      <c r="DU922" s="888">
        <f t="shared" si="897"/>
        <v>0</v>
      </c>
      <c r="DV922" s="889">
        <f t="shared" si="929"/>
        <v>0</v>
      </c>
      <c r="DW922" s="889">
        <f t="shared" si="930"/>
        <v>0</v>
      </c>
      <c r="DX922" s="889">
        <f t="shared" si="903"/>
        <v>0</v>
      </c>
      <c r="DY922" s="889">
        <f t="shared" si="904"/>
        <v>0</v>
      </c>
      <c r="EG922" s="889"/>
    </row>
    <row r="923" spans="1:137" s="897" customFormat="1" ht="48" hidden="1" customHeight="1" x14ac:dyDescent="0.25">
      <c r="A923" s="891">
        <v>2026</v>
      </c>
      <c r="B923" s="891">
        <v>479</v>
      </c>
      <c r="C923" s="891" t="s">
        <v>58</v>
      </c>
      <c r="D923" s="891">
        <v>3000654</v>
      </c>
      <c r="E923" s="891">
        <v>5005023</v>
      </c>
      <c r="F923" s="891" t="s">
        <v>1003</v>
      </c>
      <c r="G923" s="891" t="s">
        <v>3543</v>
      </c>
      <c r="H923" s="891">
        <v>97</v>
      </c>
      <c r="I923" s="892" t="s">
        <v>992</v>
      </c>
      <c r="J923" s="893" t="s">
        <v>10</v>
      </c>
      <c r="K923" s="893" t="s">
        <v>60</v>
      </c>
      <c r="L923" s="891" t="str">
        <f t="shared" si="898"/>
        <v>2.3</v>
      </c>
      <c r="M923" s="894" t="s">
        <v>62</v>
      </c>
      <c r="N923" s="894"/>
      <c r="O923" s="891" t="s">
        <v>1725</v>
      </c>
      <c r="P923" s="891" t="s">
        <v>65</v>
      </c>
      <c r="Q923" s="895">
        <v>1</v>
      </c>
      <c r="R923" s="513">
        <v>5500</v>
      </c>
      <c r="S923" s="891"/>
      <c r="T923" s="891"/>
      <c r="U923" s="284">
        <v>30</v>
      </c>
      <c r="V923" s="284">
        <v>30</v>
      </c>
      <c r="W923" s="298"/>
      <c r="X923" s="298"/>
      <c r="Y923" s="298"/>
      <c r="Z923" s="299"/>
      <c r="AA923" s="299"/>
      <c r="AB923" s="299"/>
      <c r="AC923" s="299"/>
      <c r="AD923" s="299"/>
      <c r="AE923" s="297"/>
      <c r="AF923" s="379">
        <f t="shared" si="909"/>
        <v>0</v>
      </c>
      <c r="AG923" s="284">
        <f t="shared" si="910"/>
        <v>0</v>
      </c>
      <c r="AH923" s="284">
        <f t="shared" si="907"/>
        <v>5500</v>
      </c>
      <c r="AI923" s="284">
        <f t="shared" si="908"/>
        <v>5500</v>
      </c>
      <c r="AJ923" s="284">
        <f t="shared" si="911"/>
        <v>0</v>
      </c>
      <c r="AK923" s="284">
        <f t="shared" si="912"/>
        <v>0</v>
      </c>
      <c r="AL923" s="284">
        <f t="shared" si="913"/>
        <v>0</v>
      </c>
      <c r="AM923" s="284">
        <f t="shared" si="914"/>
        <v>0</v>
      </c>
      <c r="AN923" s="284">
        <f t="shared" si="915"/>
        <v>0</v>
      </c>
      <c r="AO923" s="284">
        <f t="shared" si="916"/>
        <v>0</v>
      </c>
      <c r="AP923" s="284">
        <f t="shared" si="917"/>
        <v>0</v>
      </c>
      <c r="AQ923" s="377">
        <f t="shared" si="918"/>
        <v>0</v>
      </c>
      <c r="AR923" s="377">
        <f t="shared" si="928"/>
        <v>11000</v>
      </c>
      <c r="AS923" s="896" t="s">
        <v>994</v>
      </c>
      <c r="AU923" s="897" t="s">
        <v>3535</v>
      </c>
      <c r="AV923" s="897" t="s">
        <v>3536</v>
      </c>
      <c r="AW923" s="940">
        <v>46058</v>
      </c>
      <c r="AX923" s="897" t="s">
        <v>3537</v>
      </c>
      <c r="AY923" s="940">
        <v>46078</v>
      </c>
      <c r="BA923" s="898" t="s">
        <v>3538</v>
      </c>
      <c r="BB923" s="899" t="s">
        <v>995</v>
      </c>
      <c r="BC923" s="897" t="s">
        <v>3539</v>
      </c>
      <c r="BD923" s="897" t="s">
        <v>3540</v>
      </c>
      <c r="BE923" s="896" t="s">
        <v>3541</v>
      </c>
      <c r="BF923" s="940">
        <v>46079</v>
      </c>
      <c r="BH923" s="687"/>
      <c r="BI923" s="687"/>
      <c r="BJ923" s="896"/>
      <c r="BK923" s="687"/>
      <c r="BL923" s="373"/>
      <c r="BM923" s="373"/>
      <c r="BN923" s="687">
        <v>2025</v>
      </c>
      <c r="BO923" s="903"/>
      <c r="BP923" s="903" t="s">
        <v>3532</v>
      </c>
      <c r="BQ923" s="903" t="s">
        <v>3544</v>
      </c>
      <c r="BR923" s="903"/>
      <c r="BS923" s="336" t="s">
        <v>1726</v>
      </c>
      <c r="BT923" s="336" t="s">
        <v>1727</v>
      </c>
      <c r="BU923" s="336" t="s">
        <v>1728</v>
      </c>
      <c r="BV923" s="688">
        <v>46941575</v>
      </c>
      <c r="BW923" s="1108">
        <v>10469415754</v>
      </c>
      <c r="BX923" s="906">
        <v>5500</v>
      </c>
      <c r="BY923" s="940">
        <v>46082</v>
      </c>
      <c r="BZ923" s="940">
        <v>46142</v>
      </c>
      <c r="CT923" s="897">
        <v>30</v>
      </c>
      <c r="CU923" s="909">
        <f t="shared" si="931"/>
        <v>5500</v>
      </c>
      <c r="CV923" s="897">
        <v>30</v>
      </c>
      <c r="CW923" s="633">
        <f t="shared" si="932"/>
        <v>5500</v>
      </c>
      <c r="CX923" s="897">
        <v>30</v>
      </c>
      <c r="CY923" s="633">
        <f t="shared" si="933"/>
        <v>5500</v>
      </c>
      <c r="CZ923" s="633">
        <f t="shared" ref="CZ923:CZ930" si="934">CU923-CW923</f>
        <v>0</v>
      </c>
      <c r="DA923" s="633">
        <f t="shared" ref="DA923:DA930" si="935">CU923-CY923</f>
        <v>0</v>
      </c>
      <c r="DC923" s="897">
        <f t="shared" si="919"/>
        <v>30</v>
      </c>
      <c r="DD923" s="909">
        <f t="shared" si="925"/>
        <v>5500</v>
      </c>
      <c r="DE923" s="897">
        <v>30</v>
      </c>
      <c r="DF923" s="633">
        <f t="shared" si="926"/>
        <v>5500</v>
      </c>
      <c r="DG923" s="897">
        <v>30</v>
      </c>
      <c r="DH923" s="633">
        <f t="shared" si="927"/>
        <v>5500</v>
      </c>
      <c r="DJ923" s="898"/>
      <c r="DK923" s="898"/>
      <c r="DL923" s="898"/>
      <c r="DM923" s="898"/>
      <c r="DN923" s="898"/>
      <c r="DO923" s="898"/>
      <c r="DP923" s="898"/>
      <c r="DQ923" s="898"/>
      <c r="DR923" s="898"/>
      <c r="DS923" s="898"/>
      <c r="DU923" s="909">
        <f t="shared" si="897"/>
        <v>11000</v>
      </c>
      <c r="DV923" s="633">
        <f t="shared" si="929"/>
        <v>11000</v>
      </c>
      <c r="DW923" s="633">
        <f t="shared" si="930"/>
        <v>11000</v>
      </c>
      <c r="DX923" s="633">
        <f t="shared" si="903"/>
        <v>0</v>
      </c>
      <c r="DY923" s="633">
        <f t="shared" si="904"/>
        <v>0</v>
      </c>
      <c r="EG923" s="633"/>
    </row>
    <row r="924" spans="1:137" s="897" customFormat="1" ht="48" hidden="1" customHeight="1" x14ac:dyDescent="0.25">
      <c r="A924" s="891">
        <v>2026</v>
      </c>
      <c r="B924" s="891">
        <v>479</v>
      </c>
      <c r="C924" s="891" t="s">
        <v>58</v>
      </c>
      <c r="D924" s="891">
        <v>3000654</v>
      </c>
      <c r="E924" s="891">
        <v>5005023</v>
      </c>
      <c r="F924" s="891" t="s">
        <v>1003</v>
      </c>
      <c r="G924" s="891" t="s">
        <v>3543</v>
      </c>
      <c r="H924" s="891">
        <v>97</v>
      </c>
      <c r="I924" s="892" t="s">
        <v>992</v>
      </c>
      <c r="J924" s="893" t="s">
        <v>10</v>
      </c>
      <c r="K924" s="893" t="s">
        <v>60</v>
      </c>
      <c r="L924" s="891" t="str">
        <f t="shared" si="898"/>
        <v>2.3</v>
      </c>
      <c r="M924" s="894" t="s">
        <v>62</v>
      </c>
      <c r="N924" s="894"/>
      <c r="O924" s="891" t="s">
        <v>1729</v>
      </c>
      <c r="P924" s="891" t="s">
        <v>65</v>
      </c>
      <c r="Q924" s="895">
        <v>1</v>
      </c>
      <c r="R924" s="513">
        <v>5500</v>
      </c>
      <c r="S924" s="891"/>
      <c r="T924" s="891"/>
      <c r="U924" s="284">
        <v>30</v>
      </c>
      <c r="V924" s="284">
        <v>30</v>
      </c>
      <c r="W924" s="298"/>
      <c r="X924" s="298"/>
      <c r="Y924" s="298"/>
      <c r="Z924" s="299"/>
      <c r="AA924" s="299"/>
      <c r="AB924" s="299"/>
      <c r="AC924" s="299"/>
      <c r="AD924" s="299"/>
      <c r="AE924" s="297"/>
      <c r="AF924" s="346">
        <f t="shared" si="909"/>
        <v>0</v>
      </c>
      <c r="AG924" s="346">
        <f t="shared" si="910"/>
        <v>0</v>
      </c>
      <c r="AH924" s="346">
        <f t="shared" si="907"/>
        <v>5500</v>
      </c>
      <c r="AI924" s="346">
        <f t="shared" si="908"/>
        <v>5500</v>
      </c>
      <c r="AJ924" s="346">
        <f t="shared" si="911"/>
        <v>0</v>
      </c>
      <c r="AK924" s="346">
        <f t="shared" si="912"/>
        <v>0</v>
      </c>
      <c r="AL924" s="346">
        <f t="shared" si="913"/>
        <v>0</v>
      </c>
      <c r="AM924" s="346">
        <f t="shared" si="914"/>
        <v>0</v>
      </c>
      <c r="AN924" s="346">
        <f t="shared" si="915"/>
        <v>0</v>
      </c>
      <c r="AO924" s="346">
        <f t="shared" si="916"/>
        <v>0</v>
      </c>
      <c r="AP924" s="346">
        <f t="shared" si="917"/>
        <v>0</v>
      </c>
      <c r="AQ924" s="346">
        <f t="shared" si="918"/>
        <v>0</v>
      </c>
      <c r="AR924" s="377">
        <f t="shared" si="928"/>
        <v>11000</v>
      </c>
      <c r="AS924" s="896" t="s">
        <v>994</v>
      </c>
      <c r="AU924" s="897" t="s">
        <v>3535</v>
      </c>
      <c r="AV924" s="897" t="s">
        <v>3536</v>
      </c>
      <c r="AW924" s="940">
        <v>46058</v>
      </c>
      <c r="AX924" s="897" t="s">
        <v>3537</v>
      </c>
      <c r="AY924" s="940">
        <v>46078</v>
      </c>
      <c r="BA924" s="898" t="s">
        <v>3538</v>
      </c>
      <c r="BB924" s="899" t="s">
        <v>995</v>
      </c>
      <c r="BC924" s="897" t="s">
        <v>3539</v>
      </c>
      <c r="BD924" s="897" t="s">
        <v>3540</v>
      </c>
      <c r="BE924" s="896" t="s">
        <v>3541</v>
      </c>
      <c r="BF924" s="940">
        <v>46079</v>
      </c>
      <c r="BH924" s="687"/>
      <c r="BI924" s="687"/>
      <c r="BJ924" s="896"/>
      <c r="BK924" s="687"/>
      <c r="BL924" s="373"/>
      <c r="BM924" s="373"/>
      <c r="BN924" s="687">
        <v>2026</v>
      </c>
      <c r="BO924" s="903"/>
      <c r="BP924" s="903" t="s">
        <v>3532</v>
      </c>
      <c r="BQ924" s="903" t="s">
        <v>3544</v>
      </c>
      <c r="BR924" s="903"/>
      <c r="BS924" s="336" t="s">
        <v>1730</v>
      </c>
      <c r="BT924" s="336" t="s">
        <v>1409</v>
      </c>
      <c r="BU924" s="336" t="s">
        <v>1731</v>
      </c>
      <c r="BV924" s="688">
        <v>41608085</v>
      </c>
      <c r="BW924" s="1108">
        <v>10416080858</v>
      </c>
      <c r="BX924" s="906">
        <v>5500</v>
      </c>
      <c r="BY924" s="940">
        <v>46082</v>
      </c>
      <c r="BZ924" s="940">
        <v>46142</v>
      </c>
      <c r="CT924" s="897">
        <f>U924</f>
        <v>30</v>
      </c>
      <c r="CU924" s="909">
        <f t="shared" si="931"/>
        <v>5500</v>
      </c>
      <c r="CV924" s="897">
        <v>30</v>
      </c>
      <c r="CW924" s="633">
        <f t="shared" si="932"/>
        <v>5500</v>
      </c>
      <c r="CX924" s="897">
        <v>30</v>
      </c>
      <c r="CY924" s="633">
        <f t="shared" si="933"/>
        <v>5500</v>
      </c>
      <c r="CZ924" s="633">
        <f t="shared" si="934"/>
        <v>0</v>
      </c>
      <c r="DA924" s="633">
        <f t="shared" si="935"/>
        <v>0</v>
      </c>
      <c r="DC924" s="897">
        <f t="shared" si="919"/>
        <v>30</v>
      </c>
      <c r="DD924" s="909">
        <f t="shared" si="925"/>
        <v>5500</v>
      </c>
      <c r="DE924" s="897">
        <v>30</v>
      </c>
      <c r="DF924" s="633">
        <f t="shared" si="926"/>
        <v>5500</v>
      </c>
      <c r="DG924" s="897">
        <v>30</v>
      </c>
      <c r="DH924" s="633">
        <f t="shared" si="927"/>
        <v>5500</v>
      </c>
      <c r="DJ924" s="898"/>
      <c r="DK924" s="898"/>
      <c r="DL924" s="898"/>
      <c r="DM924" s="898"/>
      <c r="DN924" s="898"/>
      <c r="DO924" s="898"/>
      <c r="DP924" s="898"/>
      <c r="DQ924" s="898"/>
      <c r="DR924" s="898"/>
      <c r="DS924" s="898"/>
      <c r="DU924" s="909">
        <f t="shared" si="897"/>
        <v>11000</v>
      </c>
      <c r="DV924" s="633">
        <f t="shared" si="929"/>
        <v>11000</v>
      </c>
      <c r="DW924" s="633">
        <f t="shared" si="930"/>
        <v>11000</v>
      </c>
      <c r="DX924" s="633">
        <f t="shared" si="903"/>
        <v>0</v>
      </c>
      <c r="DY924" s="633">
        <f t="shared" si="904"/>
        <v>0</v>
      </c>
      <c r="EG924" s="633"/>
    </row>
    <row r="925" spans="1:137" s="897" customFormat="1" ht="48" hidden="1" customHeight="1" x14ac:dyDescent="0.25">
      <c r="A925" s="891">
        <v>2026</v>
      </c>
      <c r="B925" s="891">
        <v>479</v>
      </c>
      <c r="C925" s="891" t="s">
        <v>58</v>
      </c>
      <c r="D925" s="891">
        <v>3000654</v>
      </c>
      <c r="E925" s="891">
        <v>5005023</v>
      </c>
      <c r="F925" s="891" t="s">
        <v>1003</v>
      </c>
      <c r="G925" s="891" t="s">
        <v>3543</v>
      </c>
      <c r="H925" s="891">
        <v>97</v>
      </c>
      <c r="I925" s="892" t="s">
        <v>992</v>
      </c>
      <c r="J925" s="893" t="s">
        <v>10</v>
      </c>
      <c r="K925" s="893" t="s">
        <v>60</v>
      </c>
      <c r="L925" s="891" t="str">
        <f t="shared" si="898"/>
        <v>2.3</v>
      </c>
      <c r="M925" s="894" t="s">
        <v>62</v>
      </c>
      <c r="N925" s="894"/>
      <c r="O925" s="891" t="s">
        <v>1732</v>
      </c>
      <c r="P925" s="891" t="s">
        <v>65</v>
      </c>
      <c r="Q925" s="895">
        <v>1</v>
      </c>
      <c r="R925" s="513">
        <v>5500</v>
      </c>
      <c r="S925" s="891"/>
      <c r="T925" s="891"/>
      <c r="U925" s="284">
        <v>30</v>
      </c>
      <c r="V925" s="284">
        <v>30</v>
      </c>
      <c r="W925" s="298"/>
      <c r="X925" s="298"/>
      <c r="Y925" s="298"/>
      <c r="Z925" s="299"/>
      <c r="AA925" s="299"/>
      <c r="AB925" s="299"/>
      <c r="AC925" s="299"/>
      <c r="AD925" s="299"/>
      <c r="AE925" s="297"/>
      <c r="AF925" s="346">
        <f t="shared" si="909"/>
        <v>0</v>
      </c>
      <c r="AG925" s="346">
        <f t="shared" si="910"/>
        <v>0</v>
      </c>
      <c r="AH925" s="346">
        <f t="shared" si="907"/>
        <v>5500</v>
      </c>
      <c r="AI925" s="346">
        <f t="shared" si="908"/>
        <v>5500</v>
      </c>
      <c r="AJ925" s="346">
        <f t="shared" si="911"/>
        <v>0</v>
      </c>
      <c r="AK925" s="346">
        <f t="shared" si="912"/>
        <v>0</v>
      </c>
      <c r="AL925" s="346">
        <f t="shared" si="913"/>
        <v>0</v>
      </c>
      <c r="AM925" s="346">
        <f t="shared" si="914"/>
        <v>0</v>
      </c>
      <c r="AN925" s="346">
        <f t="shared" si="915"/>
        <v>0</v>
      </c>
      <c r="AO925" s="346">
        <f t="shared" si="916"/>
        <v>0</v>
      </c>
      <c r="AP925" s="346">
        <f t="shared" si="917"/>
        <v>0</v>
      </c>
      <c r="AQ925" s="346">
        <f t="shared" si="918"/>
        <v>0</v>
      </c>
      <c r="AR925" s="377">
        <f t="shared" si="928"/>
        <v>11000</v>
      </c>
      <c r="AS925" s="896" t="s">
        <v>994</v>
      </c>
      <c r="AU925" s="897" t="s">
        <v>3535</v>
      </c>
      <c r="AV925" s="897" t="s">
        <v>3536</v>
      </c>
      <c r="AW925" s="940">
        <v>46058</v>
      </c>
      <c r="AX925" s="897" t="s">
        <v>3537</v>
      </c>
      <c r="AY925" s="940">
        <v>46078</v>
      </c>
      <c r="BA925" s="898" t="s">
        <v>3538</v>
      </c>
      <c r="BB925" s="899" t="s">
        <v>995</v>
      </c>
      <c r="BC925" s="897" t="s">
        <v>3539</v>
      </c>
      <c r="BD925" s="897" t="s">
        <v>3540</v>
      </c>
      <c r="BE925" s="896" t="s">
        <v>3541</v>
      </c>
      <c r="BF925" s="940">
        <v>46079</v>
      </c>
      <c r="BH925" s="687"/>
      <c r="BI925" s="687"/>
      <c r="BJ925" s="896"/>
      <c r="BK925" s="687"/>
      <c r="BL925" s="373"/>
      <c r="BM925" s="373"/>
      <c r="BN925" s="687">
        <v>2027</v>
      </c>
      <c r="BO925" s="903"/>
      <c r="BP925" s="903" t="s">
        <v>3532</v>
      </c>
      <c r="BQ925" s="903" t="s">
        <v>3544</v>
      </c>
      <c r="BR925" s="903"/>
      <c r="BS925" s="336" t="s">
        <v>1070</v>
      </c>
      <c r="BT925" s="336" t="s">
        <v>1733</v>
      </c>
      <c r="BU925" s="336" t="s">
        <v>1734</v>
      </c>
      <c r="BV925" s="1016">
        <v>40284016</v>
      </c>
      <c r="BW925" s="1108">
        <v>10402840167</v>
      </c>
      <c r="BX925" s="906">
        <v>5500</v>
      </c>
      <c r="BY925" s="907">
        <v>46082</v>
      </c>
      <c r="BZ925" s="907">
        <v>46142</v>
      </c>
      <c r="CT925" s="897">
        <v>30</v>
      </c>
      <c r="CU925" s="909">
        <f t="shared" si="931"/>
        <v>5500</v>
      </c>
      <c r="CV925" s="897">
        <v>30</v>
      </c>
      <c r="CW925" s="633">
        <f t="shared" si="932"/>
        <v>5500</v>
      </c>
      <c r="CX925" s="897">
        <v>30</v>
      </c>
      <c r="CY925" s="633">
        <f t="shared" si="933"/>
        <v>5500</v>
      </c>
      <c r="CZ925" s="633">
        <f t="shared" si="934"/>
        <v>0</v>
      </c>
      <c r="DA925" s="633">
        <f t="shared" si="935"/>
        <v>0</v>
      </c>
      <c r="DC925" s="897">
        <f t="shared" si="919"/>
        <v>30</v>
      </c>
      <c r="DD925" s="909">
        <f t="shared" si="925"/>
        <v>5500</v>
      </c>
      <c r="DE925" s="897">
        <v>30</v>
      </c>
      <c r="DF925" s="633">
        <f t="shared" si="926"/>
        <v>5500</v>
      </c>
      <c r="DG925" s="897">
        <v>30</v>
      </c>
      <c r="DH925" s="633">
        <f t="shared" si="927"/>
        <v>5500</v>
      </c>
      <c r="DJ925" s="898"/>
      <c r="DK925" s="898"/>
      <c r="DL925" s="898"/>
      <c r="DM925" s="898"/>
      <c r="DN925" s="898"/>
      <c r="DO925" s="898"/>
      <c r="DP925" s="898"/>
      <c r="DQ925" s="898"/>
      <c r="DR925" s="898"/>
      <c r="DS925" s="898"/>
      <c r="DU925" s="909">
        <f t="shared" si="897"/>
        <v>11000</v>
      </c>
      <c r="DV925" s="633">
        <f t="shared" si="929"/>
        <v>11000</v>
      </c>
      <c r="DW925" s="633">
        <f t="shared" si="930"/>
        <v>11000</v>
      </c>
      <c r="DX925" s="633">
        <f t="shared" si="903"/>
        <v>0</v>
      </c>
      <c r="DY925" s="633">
        <f t="shared" si="904"/>
        <v>0</v>
      </c>
      <c r="EG925" s="633"/>
    </row>
    <row r="926" spans="1:137" s="897" customFormat="1" ht="48" hidden="1" customHeight="1" x14ac:dyDescent="0.25">
      <c r="A926" s="891">
        <v>2026</v>
      </c>
      <c r="B926" s="891">
        <v>479</v>
      </c>
      <c r="C926" s="891" t="s">
        <v>58</v>
      </c>
      <c r="D926" s="891">
        <v>3000654</v>
      </c>
      <c r="E926" s="891">
        <v>5005023</v>
      </c>
      <c r="F926" s="891" t="s">
        <v>1003</v>
      </c>
      <c r="G926" s="891" t="s">
        <v>3543</v>
      </c>
      <c r="H926" s="891">
        <v>97</v>
      </c>
      <c r="I926" s="892" t="s">
        <v>992</v>
      </c>
      <c r="J926" s="893" t="s">
        <v>10</v>
      </c>
      <c r="K926" s="893" t="s">
        <v>60</v>
      </c>
      <c r="L926" s="891" t="str">
        <f t="shared" si="898"/>
        <v>2.3</v>
      </c>
      <c r="M926" s="894" t="s">
        <v>62</v>
      </c>
      <c r="N926" s="894"/>
      <c r="O926" s="891" t="s">
        <v>1735</v>
      </c>
      <c r="P926" s="891" t="s">
        <v>65</v>
      </c>
      <c r="Q926" s="895">
        <v>1</v>
      </c>
      <c r="R926" s="513">
        <v>5500</v>
      </c>
      <c r="S926" s="891"/>
      <c r="T926" s="891"/>
      <c r="U926" s="284">
        <v>30</v>
      </c>
      <c r="V926" s="284">
        <v>30</v>
      </c>
      <c r="W926" s="298"/>
      <c r="X926" s="298"/>
      <c r="Y926" s="298"/>
      <c r="Z926" s="299"/>
      <c r="AA926" s="299"/>
      <c r="AB926" s="299"/>
      <c r="AC926" s="299"/>
      <c r="AD926" s="299"/>
      <c r="AE926" s="297"/>
      <c r="AF926" s="346">
        <f t="shared" si="909"/>
        <v>0</v>
      </c>
      <c r="AG926" s="346">
        <f t="shared" si="910"/>
        <v>0</v>
      </c>
      <c r="AH926" s="346">
        <f t="shared" si="907"/>
        <v>5500</v>
      </c>
      <c r="AI926" s="346">
        <f t="shared" si="908"/>
        <v>5500</v>
      </c>
      <c r="AJ926" s="346">
        <f t="shared" si="911"/>
        <v>0</v>
      </c>
      <c r="AK926" s="346">
        <f t="shared" si="912"/>
        <v>0</v>
      </c>
      <c r="AL926" s="346">
        <f t="shared" si="913"/>
        <v>0</v>
      </c>
      <c r="AM926" s="346">
        <f t="shared" si="914"/>
        <v>0</v>
      </c>
      <c r="AN926" s="346">
        <f t="shared" si="915"/>
        <v>0</v>
      </c>
      <c r="AO926" s="346">
        <f t="shared" si="916"/>
        <v>0</v>
      </c>
      <c r="AP926" s="346">
        <f t="shared" si="917"/>
        <v>0</v>
      </c>
      <c r="AQ926" s="346">
        <f t="shared" si="918"/>
        <v>0</v>
      </c>
      <c r="AR926" s="377">
        <f t="shared" si="928"/>
        <v>11000</v>
      </c>
      <c r="AS926" s="896" t="s">
        <v>994</v>
      </c>
      <c r="AU926" s="897" t="s">
        <v>3535</v>
      </c>
      <c r="AV926" s="897" t="s">
        <v>3536</v>
      </c>
      <c r="AW926" s="940">
        <v>46058</v>
      </c>
      <c r="AX926" s="897" t="s">
        <v>3537</v>
      </c>
      <c r="AY926" s="940">
        <v>46078</v>
      </c>
      <c r="BA926" s="898" t="s">
        <v>3538</v>
      </c>
      <c r="BB926" s="899" t="s">
        <v>995</v>
      </c>
      <c r="BC926" s="897" t="s">
        <v>3539</v>
      </c>
      <c r="BD926" s="897" t="s">
        <v>3540</v>
      </c>
      <c r="BE926" s="896" t="s">
        <v>3541</v>
      </c>
      <c r="BF926" s="940">
        <v>46079</v>
      </c>
      <c r="BH926" s="687"/>
      <c r="BI926" s="687"/>
      <c r="BJ926" s="896"/>
      <c r="BK926" s="687"/>
      <c r="BL926" s="373"/>
      <c r="BM926" s="373"/>
      <c r="BN926" s="687">
        <v>2028</v>
      </c>
      <c r="BO926" s="903"/>
      <c r="BP926" s="903" t="s">
        <v>3532</v>
      </c>
      <c r="BQ926" s="903" t="s">
        <v>3544</v>
      </c>
      <c r="BR926" s="903"/>
      <c r="BS926" s="336" t="s">
        <v>1736</v>
      </c>
      <c r="BT926" s="336" t="s">
        <v>1737</v>
      </c>
      <c r="BU926" s="336" t="s">
        <v>1285</v>
      </c>
      <c r="BV926" s="480">
        <v>44350738</v>
      </c>
      <c r="BW926" s="477">
        <v>10443507383</v>
      </c>
      <c r="BX926" s="906">
        <v>5500</v>
      </c>
      <c r="BY926" s="940">
        <v>46082</v>
      </c>
      <c r="BZ926" s="940">
        <v>46142</v>
      </c>
      <c r="CT926" s="897">
        <f>U926</f>
        <v>30</v>
      </c>
      <c r="CU926" s="909">
        <f t="shared" si="931"/>
        <v>5500</v>
      </c>
      <c r="CV926" s="897">
        <v>30</v>
      </c>
      <c r="CW926" s="633">
        <f t="shared" si="932"/>
        <v>5500</v>
      </c>
      <c r="CX926" s="897">
        <v>30</v>
      </c>
      <c r="CY926" s="633">
        <f t="shared" si="933"/>
        <v>5500</v>
      </c>
      <c r="CZ926" s="633">
        <f t="shared" si="934"/>
        <v>0</v>
      </c>
      <c r="DA926" s="633">
        <f t="shared" si="935"/>
        <v>0</v>
      </c>
      <c r="DC926" s="897">
        <f t="shared" si="919"/>
        <v>30</v>
      </c>
      <c r="DD926" s="909">
        <f t="shared" si="925"/>
        <v>5500</v>
      </c>
      <c r="DE926" s="897">
        <v>30</v>
      </c>
      <c r="DF926" s="633">
        <f t="shared" si="926"/>
        <v>5500</v>
      </c>
      <c r="DG926" s="897">
        <v>30</v>
      </c>
      <c r="DH926" s="633">
        <f t="shared" si="927"/>
        <v>5500</v>
      </c>
      <c r="DU926" s="909">
        <f t="shared" si="897"/>
        <v>11000</v>
      </c>
      <c r="DV926" s="633">
        <f t="shared" si="929"/>
        <v>11000</v>
      </c>
      <c r="DW926" s="633">
        <f t="shared" si="930"/>
        <v>11000</v>
      </c>
      <c r="DX926" s="633">
        <f t="shared" si="903"/>
        <v>0</v>
      </c>
      <c r="DY926" s="633">
        <f t="shared" si="904"/>
        <v>0</v>
      </c>
      <c r="EG926" s="633"/>
    </row>
    <row r="927" spans="1:137" s="897" customFormat="1" ht="48" hidden="1" customHeight="1" x14ac:dyDescent="0.25">
      <c r="A927" s="891">
        <v>2026</v>
      </c>
      <c r="B927" s="891">
        <v>479</v>
      </c>
      <c r="C927" s="891" t="s">
        <v>58</v>
      </c>
      <c r="D927" s="891">
        <v>3000654</v>
      </c>
      <c r="E927" s="891">
        <v>5005023</v>
      </c>
      <c r="F927" s="891" t="s">
        <v>1003</v>
      </c>
      <c r="G927" s="891" t="s">
        <v>3543</v>
      </c>
      <c r="H927" s="891">
        <v>97</v>
      </c>
      <c r="I927" s="892" t="s">
        <v>992</v>
      </c>
      <c r="J927" s="893" t="s">
        <v>10</v>
      </c>
      <c r="K927" s="893" t="s">
        <v>60</v>
      </c>
      <c r="L927" s="891" t="str">
        <f t="shared" si="898"/>
        <v>2.3</v>
      </c>
      <c r="M927" s="894" t="s">
        <v>62</v>
      </c>
      <c r="N927" s="894"/>
      <c r="O927" s="891" t="s">
        <v>1735</v>
      </c>
      <c r="P927" s="891" t="s">
        <v>65</v>
      </c>
      <c r="Q927" s="895">
        <v>1</v>
      </c>
      <c r="R927" s="513">
        <v>5500</v>
      </c>
      <c r="S927" s="891"/>
      <c r="T927" s="891"/>
      <c r="U927" s="284">
        <v>30</v>
      </c>
      <c r="V927" s="284">
        <v>30</v>
      </c>
      <c r="W927" s="298"/>
      <c r="X927" s="298"/>
      <c r="Y927" s="298"/>
      <c r="Z927" s="299"/>
      <c r="AA927" s="299"/>
      <c r="AB927" s="299"/>
      <c r="AC927" s="299"/>
      <c r="AD927" s="299"/>
      <c r="AE927" s="297"/>
      <c r="AF927" s="346">
        <f t="shared" si="909"/>
        <v>0</v>
      </c>
      <c r="AG927" s="346">
        <f t="shared" si="910"/>
        <v>0</v>
      </c>
      <c r="AH927" s="346">
        <f t="shared" si="907"/>
        <v>5500</v>
      </c>
      <c r="AI927" s="346">
        <f t="shared" si="908"/>
        <v>5500</v>
      </c>
      <c r="AJ927" s="346">
        <f t="shared" si="911"/>
        <v>0</v>
      </c>
      <c r="AK927" s="346">
        <f t="shared" si="912"/>
        <v>0</v>
      </c>
      <c r="AL927" s="346">
        <f t="shared" si="913"/>
        <v>0</v>
      </c>
      <c r="AM927" s="346">
        <f t="shared" si="914"/>
        <v>0</v>
      </c>
      <c r="AN927" s="346">
        <f t="shared" si="915"/>
        <v>0</v>
      </c>
      <c r="AO927" s="346">
        <f t="shared" si="916"/>
        <v>0</v>
      </c>
      <c r="AP927" s="346">
        <f t="shared" si="917"/>
        <v>0</v>
      </c>
      <c r="AQ927" s="346">
        <f t="shared" si="918"/>
        <v>0</v>
      </c>
      <c r="AR927" s="377">
        <f t="shared" si="928"/>
        <v>11000</v>
      </c>
      <c r="AS927" s="896" t="s">
        <v>994</v>
      </c>
      <c r="AU927" s="897" t="s">
        <v>3535</v>
      </c>
      <c r="AV927" s="897" t="s">
        <v>3536</v>
      </c>
      <c r="AW927" s="940">
        <v>46058</v>
      </c>
      <c r="AX927" s="897" t="s">
        <v>3537</v>
      </c>
      <c r="AY927" s="940">
        <v>46078</v>
      </c>
      <c r="BA927" s="898" t="s">
        <v>3538</v>
      </c>
      <c r="BB927" s="899" t="s">
        <v>995</v>
      </c>
      <c r="BC927" s="897" t="s">
        <v>3539</v>
      </c>
      <c r="BD927" s="897" t="s">
        <v>3540</v>
      </c>
      <c r="BE927" s="896" t="s">
        <v>3541</v>
      </c>
      <c r="BF927" s="940">
        <v>46079</v>
      </c>
      <c r="BH927" s="687"/>
      <c r="BI927" s="687"/>
      <c r="BJ927" s="896"/>
      <c r="BK927" s="687"/>
      <c r="BL927" s="373"/>
      <c r="BM927" s="373"/>
      <c r="BN927" s="687">
        <v>2029</v>
      </c>
      <c r="BO927" s="903"/>
      <c r="BP927" s="903" t="s">
        <v>3532</v>
      </c>
      <c r="BQ927" s="903"/>
      <c r="BR927" s="903"/>
      <c r="BS927" s="336" t="s">
        <v>1738</v>
      </c>
      <c r="BT927" s="336" t="s">
        <v>1739</v>
      </c>
      <c r="BU927" s="336" t="s">
        <v>1285</v>
      </c>
      <c r="BV927" s="534">
        <v>43721081</v>
      </c>
      <c r="BW927" s="535">
        <v>10437210816</v>
      </c>
      <c r="BX927" s="906">
        <v>5500</v>
      </c>
      <c r="BY927" s="940">
        <v>46082</v>
      </c>
      <c r="BZ927" s="940">
        <v>46142</v>
      </c>
      <c r="CT927" s="897">
        <f>U927</f>
        <v>30</v>
      </c>
      <c r="CU927" s="909">
        <f t="shared" si="931"/>
        <v>5500</v>
      </c>
      <c r="CV927" s="897">
        <v>30</v>
      </c>
      <c r="CW927" s="633">
        <f t="shared" si="932"/>
        <v>5500</v>
      </c>
      <c r="CX927" s="897">
        <v>30</v>
      </c>
      <c r="CY927" s="633">
        <f t="shared" si="933"/>
        <v>5500</v>
      </c>
      <c r="CZ927" s="633">
        <f t="shared" si="934"/>
        <v>0</v>
      </c>
      <c r="DA927" s="633">
        <f t="shared" si="935"/>
        <v>0</v>
      </c>
      <c r="DC927" s="897">
        <v>30</v>
      </c>
      <c r="DD927" s="909">
        <f t="shared" si="925"/>
        <v>5500</v>
      </c>
      <c r="DE927" s="897">
        <v>30</v>
      </c>
      <c r="DF927" s="633">
        <f t="shared" si="926"/>
        <v>5500</v>
      </c>
      <c r="DG927" s="897">
        <v>30</v>
      </c>
      <c r="DH927" s="633">
        <f t="shared" si="927"/>
        <v>5500</v>
      </c>
      <c r="DU927" s="909">
        <f t="shared" si="897"/>
        <v>11000</v>
      </c>
      <c r="DV927" s="633">
        <f t="shared" si="929"/>
        <v>11000</v>
      </c>
      <c r="DW927" s="633">
        <f t="shared" si="930"/>
        <v>11000</v>
      </c>
      <c r="DX927" s="633">
        <f t="shared" si="903"/>
        <v>0</v>
      </c>
      <c r="DY927" s="633">
        <f t="shared" si="904"/>
        <v>0</v>
      </c>
      <c r="EG927" s="633"/>
    </row>
    <row r="928" spans="1:137" s="897" customFormat="1" ht="48" hidden="1" customHeight="1" x14ac:dyDescent="0.25">
      <c r="A928" s="891">
        <v>2026</v>
      </c>
      <c r="B928" s="891">
        <v>479</v>
      </c>
      <c r="C928" s="891" t="s">
        <v>58</v>
      </c>
      <c r="D928" s="891">
        <v>3000654</v>
      </c>
      <c r="E928" s="891">
        <v>5005023</v>
      </c>
      <c r="F928" s="891" t="s">
        <v>1003</v>
      </c>
      <c r="G928" s="891" t="s">
        <v>3543</v>
      </c>
      <c r="H928" s="891">
        <v>97</v>
      </c>
      <c r="I928" s="892" t="s">
        <v>992</v>
      </c>
      <c r="J928" s="893" t="s">
        <v>10</v>
      </c>
      <c r="K928" s="893" t="s">
        <v>60</v>
      </c>
      <c r="L928" s="891" t="str">
        <f t="shared" si="898"/>
        <v>2.3</v>
      </c>
      <c r="M928" s="894" t="s">
        <v>62</v>
      </c>
      <c r="N928" s="894"/>
      <c r="O928" s="891" t="s">
        <v>1735</v>
      </c>
      <c r="P928" s="891" t="s">
        <v>65</v>
      </c>
      <c r="Q928" s="895">
        <v>1</v>
      </c>
      <c r="R928" s="513">
        <v>5500</v>
      </c>
      <c r="S928" s="891"/>
      <c r="T928" s="891"/>
      <c r="U928" s="284">
        <v>30</v>
      </c>
      <c r="V928" s="284">
        <v>30</v>
      </c>
      <c r="W928" s="298"/>
      <c r="X928" s="298"/>
      <c r="Y928" s="298"/>
      <c r="Z928" s="299"/>
      <c r="AA928" s="299"/>
      <c r="AB928" s="299"/>
      <c r="AC928" s="299"/>
      <c r="AD928" s="299"/>
      <c r="AE928" s="297"/>
      <c r="AF928" s="346">
        <f t="shared" si="909"/>
        <v>0</v>
      </c>
      <c r="AG928" s="346">
        <f t="shared" si="910"/>
        <v>0</v>
      </c>
      <c r="AH928" s="346">
        <f t="shared" si="907"/>
        <v>5500</v>
      </c>
      <c r="AI928" s="346">
        <f t="shared" si="908"/>
        <v>5500</v>
      </c>
      <c r="AJ928" s="346">
        <f t="shared" si="911"/>
        <v>0</v>
      </c>
      <c r="AK928" s="346">
        <f t="shared" si="912"/>
        <v>0</v>
      </c>
      <c r="AL928" s="346">
        <f t="shared" si="913"/>
        <v>0</v>
      </c>
      <c r="AM928" s="346">
        <f t="shared" si="914"/>
        <v>0</v>
      </c>
      <c r="AN928" s="346">
        <f t="shared" si="915"/>
        <v>0</v>
      </c>
      <c r="AO928" s="346">
        <f t="shared" si="916"/>
        <v>0</v>
      </c>
      <c r="AP928" s="346">
        <f t="shared" si="917"/>
        <v>0</v>
      </c>
      <c r="AQ928" s="346">
        <f t="shared" si="918"/>
        <v>0</v>
      </c>
      <c r="AR928" s="377">
        <f t="shared" si="928"/>
        <v>11000</v>
      </c>
      <c r="AS928" s="896" t="s">
        <v>994</v>
      </c>
      <c r="AU928" s="897" t="s">
        <v>3535</v>
      </c>
      <c r="AV928" s="897" t="s">
        <v>3536</v>
      </c>
      <c r="AW928" s="940">
        <v>46058</v>
      </c>
      <c r="AX928" s="897" t="s">
        <v>3537</v>
      </c>
      <c r="AY928" s="940">
        <v>46078</v>
      </c>
      <c r="BA928" s="898" t="s">
        <v>3538</v>
      </c>
      <c r="BB928" s="899" t="s">
        <v>995</v>
      </c>
      <c r="BC928" s="897" t="s">
        <v>3539</v>
      </c>
      <c r="BD928" s="897" t="s">
        <v>3540</v>
      </c>
      <c r="BE928" s="896" t="s">
        <v>3541</v>
      </c>
      <c r="BF928" s="940">
        <v>46079</v>
      </c>
      <c r="BH928" s="687"/>
      <c r="BI928" s="687"/>
      <c r="BJ928" s="896"/>
      <c r="BK928" s="687"/>
      <c r="BL928" s="373"/>
      <c r="BM928" s="373"/>
      <c r="BN928" s="687">
        <v>2030</v>
      </c>
      <c r="BO928" s="903"/>
      <c r="BP928" s="903" t="s">
        <v>3532</v>
      </c>
      <c r="BQ928" s="903"/>
      <c r="BR928" s="903"/>
      <c r="BS928" s="336" t="s">
        <v>1740</v>
      </c>
      <c r="BT928" s="336" t="s">
        <v>1741</v>
      </c>
      <c r="BU928" s="336" t="s">
        <v>1742</v>
      </c>
      <c r="BV928" s="534">
        <v>10203296</v>
      </c>
      <c r="BW928" s="535">
        <v>10102032964</v>
      </c>
      <c r="BX928" s="906">
        <v>5500</v>
      </c>
      <c r="BY928" s="940">
        <v>46082</v>
      </c>
      <c r="BZ928" s="940">
        <v>46142</v>
      </c>
      <c r="CT928" s="897">
        <f>U928</f>
        <v>30</v>
      </c>
      <c r="CU928" s="909">
        <f t="shared" si="931"/>
        <v>5500</v>
      </c>
      <c r="CV928" s="897">
        <v>30</v>
      </c>
      <c r="CW928" s="633">
        <f t="shared" si="932"/>
        <v>5500</v>
      </c>
      <c r="CX928" s="897">
        <v>30</v>
      </c>
      <c r="CY928" s="633">
        <f t="shared" si="933"/>
        <v>5500</v>
      </c>
      <c r="CZ928" s="633">
        <f t="shared" si="934"/>
        <v>0</v>
      </c>
      <c r="DA928" s="633">
        <f t="shared" si="935"/>
        <v>0</v>
      </c>
      <c r="DC928" s="897">
        <v>30</v>
      </c>
      <c r="DD928" s="909">
        <f t="shared" si="925"/>
        <v>5500</v>
      </c>
      <c r="DE928" s="897">
        <v>30</v>
      </c>
      <c r="DF928" s="633">
        <f t="shared" si="926"/>
        <v>5500</v>
      </c>
      <c r="DG928" s="897">
        <v>30</v>
      </c>
      <c r="DH928" s="633">
        <f t="shared" si="927"/>
        <v>5500</v>
      </c>
      <c r="DU928" s="909">
        <f t="shared" si="897"/>
        <v>11000</v>
      </c>
      <c r="DV928" s="633">
        <f t="shared" si="929"/>
        <v>11000</v>
      </c>
      <c r="DW928" s="633">
        <f t="shared" si="930"/>
        <v>11000</v>
      </c>
      <c r="DX928" s="633">
        <f t="shared" si="903"/>
        <v>0</v>
      </c>
      <c r="DY928" s="633">
        <f t="shared" si="904"/>
        <v>0</v>
      </c>
      <c r="EG928" s="633"/>
    </row>
    <row r="929" spans="1:158" s="897" customFormat="1" ht="48" hidden="1" customHeight="1" x14ac:dyDescent="0.25">
      <c r="A929" s="891">
        <v>2026</v>
      </c>
      <c r="B929" s="891">
        <v>479</v>
      </c>
      <c r="C929" s="891" t="s">
        <v>58</v>
      </c>
      <c r="D929" s="891">
        <v>3000654</v>
      </c>
      <c r="E929" s="891">
        <v>5005023</v>
      </c>
      <c r="F929" s="891" t="s">
        <v>1003</v>
      </c>
      <c r="G929" s="891" t="s">
        <v>3543</v>
      </c>
      <c r="H929" s="891">
        <v>97</v>
      </c>
      <c r="I929" s="892" t="s">
        <v>992</v>
      </c>
      <c r="J929" s="893" t="s">
        <v>10</v>
      </c>
      <c r="K929" s="893" t="s">
        <v>60</v>
      </c>
      <c r="L929" s="891" t="str">
        <f t="shared" si="898"/>
        <v>2.3</v>
      </c>
      <c r="M929" s="894" t="s">
        <v>62</v>
      </c>
      <c r="N929" s="894"/>
      <c r="O929" s="891" t="s">
        <v>1743</v>
      </c>
      <c r="P929" s="891" t="s">
        <v>65</v>
      </c>
      <c r="Q929" s="895">
        <v>1</v>
      </c>
      <c r="R929" s="513">
        <v>5500</v>
      </c>
      <c r="S929" s="891"/>
      <c r="T929" s="891"/>
      <c r="U929" s="284">
        <v>30</v>
      </c>
      <c r="V929" s="284">
        <v>30</v>
      </c>
      <c r="W929" s="298"/>
      <c r="X929" s="298"/>
      <c r="Y929" s="298"/>
      <c r="Z929" s="299"/>
      <c r="AA929" s="299"/>
      <c r="AB929" s="299"/>
      <c r="AC929" s="299"/>
      <c r="AD929" s="299"/>
      <c r="AE929" s="297"/>
      <c r="AF929" s="346">
        <f t="shared" si="909"/>
        <v>0</v>
      </c>
      <c r="AG929" s="346">
        <f t="shared" si="910"/>
        <v>0</v>
      </c>
      <c r="AH929" s="346">
        <f t="shared" si="907"/>
        <v>5500</v>
      </c>
      <c r="AI929" s="346">
        <f t="shared" si="908"/>
        <v>5500</v>
      </c>
      <c r="AJ929" s="346">
        <f t="shared" si="911"/>
        <v>0</v>
      </c>
      <c r="AK929" s="346">
        <f t="shared" si="912"/>
        <v>0</v>
      </c>
      <c r="AL929" s="346">
        <f t="shared" si="913"/>
        <v>0</v>
      </c>
      <c r="AM929" s="346">
        <f t="shared" si="914"/>
        <v>0</v>
      </c>
      <c r="AN929" s="346">
        <f t="shared" si="915"/>
        <v>0</v>
      </c>
      <c r="AO929" s="346">
        <f t="shared" si="916"/>
        <v>0</v>
      </c>
      <c r="AP929" s="346">
        <f t="shared" si="917"/>
        <v>0</v>
      </c>
      <c r="AQ929" s="346">
        <f t="shared" si="918"/>
        <v>0</v>
      </c>
      <c r="AR929" s="377">
        <f t="shared" si="928"/>
        <v>11000</v>
      </c>
      <c r="AS929" s="896" t="s">
        <v>994</v>
      </c>
      <c r="AU929" s="897" t="s">
        <v>3535</v>
      </c>
      <c r="AV929" s="897" t="s">
        <v>3536</v>
      </c>
      <c r="AW929" s="940">
        <v>46058</v>
      </c>
      <c r="AX929" s="897" t="s">
        <v>3537</v>
      </c>
      <c r="AY929" s="940">
        <v>46078</v>
      </c>
      <c r="BA929" s="898" t="s">
        <v>3538</v>
      </c>
      <c r="BB929" s="899" t="s">
        <v>995</v>
      </c>
      <c r="BC929" s="897" t="s">
        <v>3539</v>
      </c>
      <c r="BD929" s="897" t="s">
        <v>3540</v>
      </c>
      <c r="BE929" s="896" t="s">
        <v>3541</v>
      </c>
      <c r="BF929" s="940">
        <v>46079</v>
      </c>
      <c r="BH929" s="687"/>
      <c r="BI929" s="687"/>
      <c r="BJ929" s="896"/>
      <c r="BK929" s="687"/>
      <c r="BL929" s="373"/>
      <c r="BM929" s="373"/>
      <c r="BN929" s="687">
        <v>2031</v>
      </c>
      <c r="BO929" s="903"/>
      <c r="BP929" s="903" t="s">
        <v>3532</v>
      </c>
      <c r="BQ929" s="903"/>
      <c r="BR929" s="903"/>
      <c r="BS929" s="336" t="s">
        <v>1197</v>
      </c>
      <c r="BT929" s="336" t="s">
        <v>1062</v>
      </c>
      <c r="BU929" s="336" t="s">
        <v>1744</v>
      </c>
      <c r="BV929" s="1016" t="s">
        <v>1745</v>
      </c>
      <c r="BW929" s="1017">
        <v>10334316233</v>
      </c>
      <c r="BX929" s="906">
        <v>5500</v>
      </c>
      <c r="BY929" s="940">
        <v>46082</v>
      </c>
      <c r="BZ929" s="940">
        <v>46142</v>
      </c>
      <c r="CT929" s="897">
        <v>30</v>
      </c>
      <c r="CU929" s="909">
        <f t="shared" si="931"/>
        <v>5500</v>
      </c>
      <c r="CV929" s="897">
        <v>30</v>
      </c>
      <c r="CW929" s="633">
        <f t="shared" si="932"/>
        <v>5500</v>
      </c>
      <c r="CX929" s="897">
        <v>30</v>
      </c>
      <c r="CY929" s="633">
        <f t="shared" si="933"/>
        <v>5500</v>
      </c>
      <c r="CZ929" s="633">
        <f t="shared" si="934"/>
        <v>0</v>
      </c>
      <c r="DA929" s="633">
        <f t="shared" si="935"/>
        <v>0</v>
      </c>
      <c r="DC929" s="897">
        <f t="shared" ref="DC929:DC944" si="936">V929</f>
        <v>30</v>
      </c>
      <c r="DD929" s="909">
        <f t="shared" si="925"/>
        <v>5500</v>
      </c>
      <c r="DE929" s="897">
        <v>30</v>
      </c>
      <c r="DF929" s="633">
        <f t="shared" si="926"/>
        <v>5500</v>
      </c>
      <c r="DG929" s="897">
        <v>30</v>
      </c>
      <c r="DH929" s="633">
        <f t="shared" si="927"/>
        <v>5500</v>
      </c>
      <c r="DJ929" s="898"/>
      <c r="DK929" s="898"/>
      <c r="DL929" s="898"/>
      <c r="DM929" s="898"/>
      <c r="DN929" s="898"/>
      <c r="DO929" s="898"/>
      <c r="DP929" s="898"/>
      <c r="DQ929" s="898"/>
      <c r="DR929" s="898"/>
      <c r="DS929" s="898"/>
      <c r="DU929" s="909">
        <f t="shared" si="897"/>
        <v>11000</v>
      </c>
      <c r="DV929" s="633">
        <f t="shared" si="929"/>
        <v>11000</v>
      </c>
      <c r="DW929" s="633">
        <f t="shared" si="930"/>
        <v>11000</v>
      </c>
      <c r="DX929" s="633">
        <f t="shared" si="903"/>
        <v>0</v>
      </c>
      <c r="DY929" s="633">
        <f t="shared" si="904"/>
        <v>0</v>
      </c>
      <c r="EG929" s="633"/>
    </row>
    <row r="930" spans="1:158" s="1093" customFormat="1" ht="48" hidden="1" customHeight="1" x14ac:dyDescent="0.25">
      <c r="A930" s="1089">
        <v>2026</v>
      </c>
      <c r="B930" s="1089">
        <v>479</v>
      </c>
      <c r="C930" s="1089" t="s">
        <v>58</v>
      </c>
      <c r="D930" s="1089">
        <v>3000654</v>
      </c>
      <c r="E930" s="1089">
        <v>5005023</v>
      </c>
      <c r="F930" s="1089" t="s">
        <v>1003</v>
      </c>
      <c r="G930" s="1089" t="s">
        <v>3543</v>
      </c>
      <c r="H930" s="1089">
        <v>97</v>
      </c>
      <c r="I930" s="248" t="s">
        <v>992</v>
      </c>
      <c r="J930" s="1090" t="s">
        <v>10</v>
      </c>
      <c r="K930" s="1090" t="s">
        <v>60</v>
      </c>
      <c r="L930" s="1089" t="str">
        <f t="shared" si="898"/>
        <v>2.3</v>
      </c>
      <c r="M930" s="1091" t="s">
        <v>62</v>
      </c>
      <c r="N930" s="1091"/>
      <c r="O930" s="1089" t="s">
        <v>1098</v>
      </c>
      <c r="P930" s="1089" t="s">
        <v>65</v>
      </c>
      <c r="Q930" s="1092">
        <v>1</v>
      </c>
      <c r="R930" s="342">
        <v>5500</v>
      </c>
      <c r="S930" s="1089"/>
      <c r="T930" s="1089"/>
      <c r="U930" s="1089"/>
      <c r="V930" s="1089">
        <v>0</v>
      </c>
      <c r="W930" s="344"/>
      <c r="X930" s="344"/>
      <c r="Y930" s="344"/>
      <c r="Z930" s="345"/>
      <c r="AA930" s="345"/>
      <c r="AB930" s="345"/>
      <c r="AC930" s="345"/>
      <c r="AD930" s="345"/>
      <c r="AE930" s="342"/>
      <c r="AF930" s="346">
        <f t="shared" si="909"/>
        <v>0</v>
      </c>
      <c r="AG930" s="346">
        <f t="shared" si="910"/>
        <v>0</v>
      </c>
      <c r="AH930" s="346">
        <f t="shared" si="907"/>
        <v>0</v>
      </c>
      <c r="AI930" s="346">
        <f t="shared" si="908"/>
        <v>0</v>
      </c>
      <c r="AJ930" s="346">
        <f t="shared" si="911"/>
        <v>0</v>
      </c>
      <c r="AK930" s="346">
        <f t="shared" si="912"/>
        <v>0</v>
      </c>
      <c r="AL930" s="346">
        <f t="shared" si="913"/>
        <v>0</v>
      </c>
      <c r="AM930" s="346">
        <f t="shared" si="914"/>
        <v>0</v>
      </c>
      <c r="AN930" s="346">
        <f t="shared" si="915"/>
        <v>0</v>
      </c>
      <c r="AO930" s="346">
        <f t="shared" si="916"/>
        <v>0</v>
      </c>
      <c r="AP930" s="346">
        <f t="shared" si="917"/>
        <v>0</v>
      </c>
      <c r="AQ930" s="346">
        <f t="shared" si="918"/>
        <v>0</v>
      </c>
      <c r="AR930" s="346">
        <f t="shared" si="928"/>
        <v>0</v>
      </c>
      <c r="AS930" s="296" t="s">
        <v>994</v>
      </c>
      <c r="AU930" s="1093" t="s">
        <v>3535</v>
      </c>
      <c r="AV930" s="1093" t="s">
        <v>3536</v>
      </c>
      <c r="AW930" s="1094">
        <v>46058</v>
      </c>
      <c r="AX930" s="1093" t="s">
        <v>3537</v>
      </c>
      <c r="AY930" s="1094">
        <v>46078</v>
      </c>
      <c r="BA930" s="1093" t="s">
        <v>3538</v>
      </c>
      <c r="BB930" s="954" t="s">
        <v>1018</v>
      </c>
      <c r="BD930" s="953"/>
      <c r="BH930" s="376"/>
      <c r="BI930" s="376"/>
      <c r="BJ930" s="296"/>
      <c r="BK930" s="376"/>
      <c r="BL930" s="255"/>
      <c r="BM930" s="255"/>
      <c r="BN930" s="376"/>
      <c r="BO930" s="957"/>
      <c r="BP930" s="957"/>
      <c r="BQ930" s="957"/>
      <c r="BR930" s="957"/>
      <c r="BV930" s="957"/>
      <c r="BW930" s="957"/>
      <c r="CU930" s="964">
        <f t="shared" si="931"/>
        <v>0</v>
      </c>
      <c r="CW930" s="965">
        <f t="shared" si="932"/>
        <v>0</v>
      </c>
      <c r="CY930" s="965">
        <f t="shared" si="933"/>
        <v>0</v>
      </c>
      <c r="CZ930" s="965">
        <f t="shared" si="934"/>
        <v>0</v>
      </c>
      <c r="DA930" s="965">
        <f t="shared" si="935"/>
        <v>0</v>
      </c>
      <c r="DC930" s="1019">
        <f t="shared" si="936"/>
        <v>0</v>
      </c>
      <c r="DD930" s="964">
        <f t="shared" si="925"/>
        <v>0</v>
      </c>
      <c r="DE930" s="1019"/>
      <c r="DF930" s="965">
        <f t="shared" si="926"/>
        <v>0</v>
      </c>
      <c r="DH930" s="965">
        <f t="shared" si="927"/>
        <v>0</v>
      </c>
      <c r="DJ930" s="1095"/>
      <c r="DK930" s="1095"/>
      <c r="DL930" s="1095"/>
      <c r="DM930" s="1095"/>
      <c r="DN930" s="1095"/>
      <c r="DO930" s="1095"/>
      <c r="DP930" s="1095"/>
      <c r="DQ930" s="1095"/>
      <c r="DR930" s="1095"/>
      <c r="DS930" s="1095"/>
      <c r="DU930" s="964">
        <f t="shared" si="897"/>
        <v>0</v>
      </c>
      <c r="DV930" s="965">
        <f t="shared" si="929"/>
        <v>0</v>
      </c>
      <c r="DW930" s="965">
        <f t="shared" si="930"/>
        <v>0</v>
      </c>
      <c r="DX930" s="965">
        <f t="shared" si="903"/>
        <v>0</v>
      </c>
      <c r="DY930" s="965">
        <f t="shared" si="904"/>
        <v>0</v>
      </c>
      <c r="EG930" s="965"/>
    </row>
    <row r="931" spans="1:158" s="897" customFormat="1" ht="48" hidden="1" customHeight="1" x14ac:dyDescent="0.25">
      <c r="A931" s="891">
        <v>2026</v>
      </c>
      <c r="B931" s="891">
        <v>479</v>
      </c>
      <c r="C931" s="891" t="s">
        <v>58</v>
      </c>
      <c r="D931" s="891">
        <v>3000654</v>
      </c>
      <c r="E931" s="891">
        <v>5005023</v>
      </c>
      <c r="F931" s="891" t="s">
        <v>1003</v>
      </c>
      <c r="G931" s="891" t="s">
        <v>3543</v>
      </c>
      <c r="H931" s="891">
        <v>97</v>
      </c>
      <c r="I931" s="892" t="s">
        <v>992</v>
      </c>
      <c r="J931" s="893" t="s">
        <v>10</v>
      </c>
      <c r="K931" s="893" t="s">
        <v>60</v>
      </c>
      <c r="L931" s="891" t="str">
        <f t="shared" si="898"/>
        <v>2.3</v>
      </c>
      <c r="M931" s="894" t="s">
        <v>62</v>
      </c>
      <c r="N931" s="894"/>
      <c r="O931" s="891" t="s">
        <v>1746</v>
      </c>
      <c r="P931" s="891" t="s">
        <v>65</v>
      </c>
      <c r="Q931" s="895">
        <v>1</v>
      </c>
      <c r="R931" s="514">
        <v>5500</v>
      </c>
      <c r="S931" s="978"/>
      <c r="T931" s="978"/>
      <c r="U931" s="333">
        <v>30</v>
      </c>
      <c r="V931" s="333">
        <v>30</v>
      </c>
      <c r="W931" s="334"/>
      <c r="X931" s="334"/>
      <c r="Y931" s="334"/>
      <c r="Z931" s="335"/>
      <c r="AA931" s="335"/>
      <c r="AB931" s="335"/>
      <c r="AC931" s="335"/>
      <c r="AD931" s="335"/>
      <c r="AE931" s="332"/>
      <c r="AF931" s="346">
        <f t="shared" si="909"/>
        <v>0</v>
      </c>
      <c r="AG931" s="346">
        <f t="shared" si="910"/>
        <v>0</v>
      </c>
      <c r="AH931" s="346">
        <f t="shared" si="907"/>
        <v>5500</v>
      </c>
      <c r="AI931" s="346">
        <f t="shared" si="908"/>
        <v>5500</v>
      </c>
      <c r="AJ931" s="346">
        <f t="shared" si="911"/>
        <v>0</v>
      </c>
      <c r="AK931" s="346">
        <f t="shared" si="912"/>
        <v>0</v>
      </c>
      <c r="AL931" s="346">
        <f t="shared" si="913"/>
        <v>0</v>
      </c>
      <c r="AM931" s="346">
        <f t="shared" si="914"/>
        <v>0</v>
      </c>
      <c r="AN931" s="346">
        <f t="shared" si="915"/>
        <v>0</v>
      </c>
      <c r="AO931" s="346">
        <f t="shared" si="916"/>
        <v>0</v>
      </c>
      <c r="AP931" s="346">
        <f t="shared" si="917"/>
        <v>0</v>
      </c>
      <c r="AQ931" s="346">
        <f t="shared" si="918"/>
        <v>0</v>
      </c>
      <c r="AR931" s="494">
        <f t="shared" si="928"/>
        <v>11000</v>
      </c>
      <c r="AS931" s="896" t="s">
        <v>994</v>
      </c>
      <c r="AU931" s="897" t="s">
        <v>3535</v>
      </c>
      <c r="AV931" s="897" t="s">
        <v>3536</v>
      </c>
      <c r="AW931" s="940">
        <v>46058</v>
      </c>
      <c r="AX931" s="897" t="s">
        <v>3537</v>
      </c>
      <c r="AY931" s="940">
        <v>46078</v>
      </c>
      <c r="BA931" s="898" t="s">
        <v>3538</v>
      </c>
      <c r="BB931" s="899" t="s">
        <v>995</v>
      </c>
      <c r="BC931" s="897" t="s">
        <v>3539</v>
      </c>
      <c r="BD931" s="897" t="s">
        <v>3540</v>
      </c>
      <c r="BE931" s="896" t="s">
        <v>3541</v>
      </c>
      <c r="BF931" s="940">
        <v>46079</v>
      </c>
      <c r="BH931" s="687"/>
      <c r="BI931" s="687"/>
      <c r="BJ931" s="896"/>
      <c r="BK931" s="687"/>
      <c r="BL931" s="373"/>
      <c r="BM931" s="373"/>
      <c r="BN931" s="687">
        <v>2023</v>
      </c>
      <c r="BO931" s="903"/>
      <c r="BP931" s="903" t="s">
        <v>3532</v>
      </c>
      <c r="BQ931" s="1011" t="s">
        <v>3544</v>
      </c>
      <c r="BR931" s="1011"/>
      <c r="BS931" s="336" t="s">
        <v>1605</v>
      </c>
      <c r="BT931" s="336" t="s">
        <v>1747</v>
      </c>
      <c r="BU931" s="336" t="s">
        <v>1748</v>
      </c>
      <c r="BV931" s="1016">
        <v>73676963</v>
      </c>
      <c r="BW931" s="1108">
        <v>10736769633</v>
      </c>
      <c r="BX931" s="906">
        <v>5500</v>
      </c>
      <c r="BY931" s="907">
        <v>46082</v>
      </c>
      <c r="BZ931" s="907">
        <v>46142</v>
      </c>
      <c r="CT931" s="897">
        <v>30</v>
      </c>
      <c r="CU931" s="909">
        <f t="shared" si="931"/>
        <v>5500</v>
      </c>
      <c r="CV931" s="897">
        <v>30</v>
      </c>
      <c r="CW931" s="633">
        <f t="shared" si="932"/>
        <v>5500</v>
      </c>
      <c r="CX931" s="897">
        <v>30</v>
      </c>
      <c r="CY931" s="633">
        <f t="shared" si="933"/>
        <v>5500</v>
      </c>
      <c r="DC931" s="897">
        <f t="shared" si="936"/>
        <v>30</v>
      </c>
      <c r="DD931" s="909">
        <f t="shared" si="925"/>
        <v>5500</v>
      </c>
      <c r="DE931" s="897">
        <v>30</v>
      </c>
      <c r="DF931" s="633">
        <f t="shared" si="926"/>
        <v>5500</v>
      </c>
      <c r="DG931" s="897">
        <v>30</v>
      </c>
      <c r="DH931" s="633">
        <f t="shared" si="927"/>
        <v>5500</v>
      </c>
      <c r="DJ931" s="898"/>
      <c r="DK931" s="898"/>
      <c r="DL931" s="898"/>
      <c r="DM931" s="898"/>
      <c r="DN931" s="898"/>
      <c r="DO931" s="898"/>
      <c r="DP931" s="898"/>
      <c r="DQ931" s="898"/>
      <c r="DR931" s="898"/>
      <c r="DS931" s="898"/>
      <c r="DU931" s="909">
        <f t="shared" si="897"/>
        <v>11000</v>
      </c>
      <c r="DV931" s="633">
        <f t="shared" si="929"/>
        <v>11000</v>
      </c>
      <c r="DW931" s="633">
        <f t="shared" si="930"/>
        <v>11000</v>
      </c>
      <c r="DX931" s="633">
        <f t="shared" si="903"/>
        <v>0</v>
      </c>
      <c r="DY931" s="633">
        <f t="shared" si="904"/>
        <v>0</v>
      </c>
      <c r="EG931" s="633"/>
    </row>
    <row r="932" spans="1:158" s="972" customFormat="1" ht="48" hidden="1" customHeight="1" x14ac:dyDescent="0.25">
      <c r="A932" s="966">
        <v>2026</v>
      </c>
      <c r="B932" s="966">
        <v>479</v>
      </c>
      <c r="C932" s="966" t="s">
        <v>58</v>
      </c>
      <c r="D932" s="966">
        <v>3000654</v>
      </c>
      <c r="E932" s="966">
        <v>5005023</v>
      </c>
      <c r="F932" s="966" t="s">
        <v>1003</v>
      </c>
      <c r="G932" s="966" t="s">
        <v>3543</v>
      </c>
      <c r="H932" s="966">
        <v>97</v>
      </c>
      <c r="I932" s="967" t="s">
        <v>992</v>
      </c>
      <c r="J932" s="968" t="s">
        <v>10</v>
      </c>
      <c r="K932" s="968" t="s">
        <v>60</v>
      </c>
      <c r="L932" s="966" t="str">
        <f t="shared" si="898"/>
        <v>2.3</v>
      </c>
      <c r="M932" s="969" t="s">
        <v>62</v>
      </c>
      <c r="N932" s="969"/>
      <c r="O932" s="966" t="s">
        <v>1144</v>
      </c>
      <c r="P932" s="966" t="s">
        <v>65</v>
      </c>
      <c r="Q932" s="970">
        <v>1</v>
      </c>
      <c r="R932" s="297">
        <v>7000</v>
      </c>
      <c r="S932" s="891"/>
      <c r="T932" s="891"/>
      <c r="U932" s="891"/>
      <c r="V932" s="891">
        <v>0</v>
      </c>
      <c r="W932" s="298"/>
      <c r="X932" s="298"/>
      <c r="Y932" s="298"/>
      <c r="Z932" s="299"/>
      <c r="AA932" s="299"/>
      <c r="AB932" s="299"/>
      <c r="AC932" s="299"/>
      <c r="AD932" s="299"/>
      <c r="AE932" s="297"/>
      <c r="AF932" s="346">
        <f t="shared" si="909"/>
        <v>0</v>
      </c>
      <c r="AG932" s="346">
        <f t="shared" si="910"/>
        <v>0</v>
      </c>
      <c r="AH932" s="346">
        <f t="shared" si="907"/>
        <v>0</v>
      </c>
      <c r="AI932" s="346">
        <f t="shared" si="908"/>
        <v>0</v>
      </c>
      <c r="AJ932" s="346">
        <f t="shared" si="911"/>
        <v>0</v>
      </c>
      <c r="AK932" s="346">
        <f t="shared" si="912"/>
        <v>0</v>
      </c>
      <c r="AL932" s="346">
        <f t="shared" si="913"/>
        <v>0</v>
      </c>
      <c r="AM932" s="346">
        <f t="shared" si="914"/>
        <v>0</v>
      </c>
      <c r="AN932" s="346">
        <f t="shared" si="915"/>
        <v>0</v>
      </c>
      <c r="AO932" s="346">
        <f t="shared" si="916"/>
        <v>0</v>
      </c>
      <c r="AP932" s="346">
        <f t="shared" si="917"/>
        <v>0</v>
      </c>
      <c r="AQ932" s="346">
        <f t="shared" si="918"/>
        <v>0</v>
      </c>
      <c r="AR932" s="284">
        <f t="shared" si="928"/>
        <v>0</v>
      </c>
      <c r="AS932" s="971" t="s">
        <v>994</v>
      </c>
      <c r="AU932" s="1093" t="s">
        <v>3535</v>
      </c>
      <c r="AV932" s="1093" t="s">
        <v>3536</v>
      </c>
      <c r="AW932" s="1094">
        <v>46058</v>
      </c>
      <c r="AX932" s="1093" t="s">
        <v>3537</v>
      </c>
      <c r="AY932" s="1094">
        <v>46078</v>
      </c>
      <c r="AZ932" s="1093"/>
      <c r="BA932" s="972" t="s">
        <v>3538</v>
      </c>
      <c r="BB932" s="1010" t="s">
        <v>1018</v>
      </c>
      <c r="BH932" s="694"/>
      <c r="BI932" s="694"/>
      <c r="BJ932" s="971"/>
      <c r="BK932" s="694"/>
      <c r="BL932" s="973"/>
      <c r="BM932" s="973"/>
      <c r="BN932" s="694"/>
      <c r="BO932" s="974"/>
      <c r="BP932" s="974"/>
      <c r="BQ932" s="974"/>
      <c r="BR932" s="974"/>
      <c r="BV932" s="957"/>
      <c r="BW932" s="957"/>
      <c r="CU932" s="975">
        <f t="shared" si="931"/>
        <v>0</v>
      </c>
      <c r="CW932" s="976">
        <f t="shared" si="932"/>
        <v>0</v>
      </c>
      <c r="CY932" s="976">
        <f t="shared" si="933"/>
        <v>0</v>
      </c>
      <c r="CZ932" s="976">
        <f>CU932-CW932</f>
        <v>0</v>
      </c>
      <c r="DA932" s="976">
        <f>CU932-CY932</f>
        <v>0</v>
      </c>
      <c r="DC932" s="972">
        <f t="shared" si="936"/>
        <v>0</v>
      </c>
      <c r="DD932" s="975">
        <f t="shared" si="925"/>
        <v>0</v>
      </c>
      <c r="DF932" s="976">
        <f t="shared" si="926"/>
        <v>0</v>
      </c>
      <c r="DH932" s="976">
        <f t="shared" si="927"/>
        <v>0</v>
      </c>
      <c r="DJ932" s="977"/>
      <c r="DK932" s="977"/>
      <c r="DL932" s="977"/>
      <c r="DM932" s="977"/>
      <c r="DN932" s="977"/>
      <c r="DO932" s="977"/>
      <c r="DP932" s="977"/>
      <c r="DQ932" s="977"/>
      <c r="DR932" s="977"/>
      <c r="DS932" s="977"/>
      <c r="DU932" s="975">
        <f t="shared" si="897"/>
        <v>0</v>
      </c>
      <c r="DV932" s="976">
        <f t="shared" si="929"/>
        <v>0</v>
      </c>
      <c r="DW932" s="976">
        <f t="shared" si="930"/>
        <v>0</v>
      </c>
      <c r="DX932" s="976">
        <f t="shared" si="903"/>
        <v>0</v>
      </c>
      <c r="DY932" s="976">
        <f t="shared" si="904"/>
        <v>0</v>
      </c>
      <c r="EG932" s="976"/>
    </row>
    <row r="933" spans="1:158" s="897" customFormat="1" ht="48" hidden="1" customHeight="1" x14ac:dyDescent="0.25">
      <c r="A933" s="891">
        <v>2026</v>
      </c>
      <c r="B933" s="891">
        <v>479</v>
      </c>
      <c r="C933" s="891" t="s">
        <v>58</v>
      </c>
      <c r="D933" s="891">
        <v>3000654</v>
      </c>
      <c r="E933" s="891">
        <v>5005023</v>
      </c>
      <c r="F933" s="891" t="s">
        <v>1003</v>
      </c>
      <c r="G933" s="891" t="s">
        <v>3543</v>
      </c>
      <c r="H933" s="891">
        <v>97</v>
      </c>
      <c r="I933" s="892" t="s">
        <v>992</v>
      </c>
      <c r="J933" s="893" t="s">
        <v>10</v>
      </c>
      <c r="K933" s="893" t="s">
        <v>60</v>
      </c>
      <c r="L933" s="891" t="str">
        <f t="shared" si="898"/>
        <v>2.3</v>
      </c>
      <c r="M933" s="894" t="s">
        <v>62</v>
      </c>
      <c r="N933" s="894"/>
      <c r="O933" s="891" t="s">
        <v>1362</v>
      </c>
      <c r="P933" s="891" t="s">
        <v>65</v>
      </c>
      <c r="Q933" s="895">
        <v>1</v>
      </c>
      <c r="R933" s="297">
        <v>7000</v>
      </c>
      <c r="S933" s="891"/>
      <c r="T933" s="891"/>
      <c r="U933" s="891"/>
      <c r="V933" s="891">
        <v>0</v>
      </c>
      <c r="W933" s="298"/>
      <c r="X933" s="298"/>
      <c r="Y933" s="298"/>
      <c r="Z933" s="299"/>
      <c r="AA933" s="299"/>
      <c r="AB933" s="299"/>
      <c r="AC933" s="299"/>
      <c r="AD933" s="299"/>
      <c r="AE933" s="297"/>
      <c r="AF933" s="346">
        <f t="shared" si="909"/>
        <v>0</v>
      </c>
      <c r="AG933" s="346">
        <f t="shared" si="910"/>
        <v>0</v>
      </c>
      <c r="AH933" s="346">
        <f t="shared" si="907"/>
        <v>0</v>
      </c>
      <c r="AI933" s="346">
        <f t="shared" si="908"/>
        <v>0</v>
      </c>
      <c r="AJ933" s="346">
        <f t="shared" si="911"/>
        <v>0</v>
      </c>
      <c r="AK933" s="346">
        <f t="shared" si="912"/>
        <v>0</v>
      </c>
      <c r="AL933" s="346">
        <f t="shared" si="913"/>
        <v>0</v>
      </c>
      <c r="AM933" s="346">
        <f t="shared" si="914"/>
        <v>0</v>
      </c>
      <c r="AN933" s="346">
        <f t="shared" si="915"/>
        <v>0</v>
      </c>
      <c r="AO933" s="346">
        <f t="shared" si="916"/>
        <v>0</v>
      </c>
      <c r="AP933" s="346">
        <f t="shared" si="917"/>
        <v>0</v>
      </c>
      <c r="AQ933" s="346">
        <f t="shared" si="918"/>
        <v>0</v>
      </c>
      <c r="AR933" s="284">
        <f t="shared" si="928"/>
        <v>0</v>
      </c>
      <c r="AS933" s="896" t="s">
        <v>994</v>
      </c>
      <c r="AU933" s="1093" t="s">
        <v>3535</v>
      </c>
      <c r="AV933" s="1093" t="s">
        <v>3536</v>
      </c>
      <c r="AW933" s="1094">
        <v>46058</v>
      </c>
      <c r="AX933" s="1093" t="s">
        <v>3537</v>
      </c>
      <c r="AY933" s="1094">
        <v>46078</v>
      </c>
      <c r="AZ933" s="1093"/>
      <c r="BA933" s="897" t="s">
        <v>3538</v>
      </c>
      <c r="BB933" s="899" t="s">
        <v>1018</v>
      </c>
      <c r="BH933" s="687"/>
      <c r="BI933" s="687"/>
      <c r="BJ933" s="896"/>
      <c r="BK933" s="687"/>
      <c r="BL933" s="373"/>
      <c r="BM933" s="373"/>
      <c r="BN933" s="687"/>
      <c r="BO933" s="928"/>
      <c r="BP933" s="928"/>
      <c r="BQ933" s="928"/>
      <c r="BR933" s="928"/>
      <c r="BV933" s="957"/>
      <c r="BW933" s="957"/>
      <c r="CL933" s="909">
        <f>AG933</f>
        <v>0</v>
      </c>
      <c r="CN933" s="633"/>
      <c r="CP933" s="633"/>
      <c r="CU933" s="909">
        <f t="shared" si="931"/>
        <v>0</v>
      </c>
      <c r="CW933" s="633">
        <f t="shared" si="932"/>
        <v>0</v>
      </c>
      <c r="CY933" s="633">
        <f t="shared" si="933"/>
        <v>0</v>
      </c>
      <c r="DC933" s="897">
        <f t="shared" si="936"/>
        <v>0</v>
      </c>
      <c r="DD933" s="909">
        <f t="shared" si="925"/>
        <v>0</v>
      </c>
      <c r="DF933" s="633">
        <f t="shared" si="926"/>
        <v>0</v>
      </c>
      <c r="DH933" s="633">
        <f t="shared" si="927"/>
        <v>0</v>
      </c>
      <c r="DJ933" s="898"/>
      <c r="DK933" s="898"/>
      <c r="DL933" s="898"/>
      <c r="DM933" s="898"/>
      <c r="DN933" s="898"/>
      <c r="DO933" s="898"/>
      <c r="DP933" s="898"/>
      <c r="DQ933" s="898"/>
      <c r="DR933" s="898"/>
      <c r="DS933" s="898"/>
      <c r="DU933" s="909">
        <f t="shared" si="897"/>
        <v>0</v>
      </c>
      <c r="DV933" s="633">
        <f t="shared" si="929"/>
        <v>0</v>
      </c>
      <c r="DW933" s="633">
        <f t="shared" si="930"/>
        <v>0</v>
      </c>
      <c r="DX933" s="633">
        <f t="shared" si="903"/>
        <v>0</v>
      </c>
      <c r="DY933" s="633">
        <f t="shared" si="904"/>
        <v>0</v>
      </c>
      <c r="EG933" s="633"/>
    </row>
    <row r="934" spans="1:158" s="984" customFormat="1" ht="48" hidden="1" customHeight="1" x14ac:dyDescent="0.25">
      <c r="A934" s="978">
        <v>2026</v>
      </c>
      <c r="B934" s="978">
        <v>479</v>
      </c>
      <c r="C934" s="978" t="s">
        <v>58</v>
      </c>
      <c r="D934" s="978">
        <v>3000654</v>
      </c>
      <c r="E934" s="978">
        <v>5005023</v>
      </c>
      <c r="F934" s="978" t="s">
        <v>1003</v>
      </c>
      <c r="G934" s="978" t="s">
        <v>3543</v>
      </c>
      <c r="H934" s="978">
        <v>97</v>
      </c>
      <c r="I934" s="979" t="s">
        <v>992</v>
      </c>
      <c r="J934" s="980" t="s">
        <v>10</v>
      </c>
      <c r="K934" s="980" t="s">
        <v>60</v>
      </c>
      <c r="L934" s="978" t="str">
        <f t="shared" si="898"/>
        <v>2.3</v>
      </c>
      <c r="M934" s="981" t="s">
        <v>62</v>
      </c>
      <c r="N934" s="981"/>
      <c r="O934" s="978" t="s">
        <v>1367</v>
      </c>
      <c r="P934" s="978" t="s">
        <v>65</v>
      </c>
      <c r="Q934" s="982">
        <v>1</v>
      </c>
      <c r="R934" s="332">
        <v>7000</v>
      </c>
      <c r="S934" s="978"/>
      <c r="T934" s="978"/>
      <c r="U934" s="978"/>
      <c r="V934" s="978">
        <v>0</v>
      </c>
      <c r="W934" s="334"/>
      <c r="X934" s="334"/>
      <c r="Y934" s="334"/>
      <c r="Z934" s="335"/>
      <c r="AA934" s="335"/>
      <c r="AB934" s="335"/>
      <c r="AC934" s="335"/>
      <c r="AD934" s="335"/>
      <c r="AE934" s="332"/>
      <c r="AF934" s="346">
        <f t="shared" si="909"/>
        <v>0</v>
      </c>
      <c r="AG934" s="346">
        <f t="shared" si="910"/>
        <v>0</v>
      </c>
      <c r="AH934" s="346">
        <f t="shared" si="907"/>
        <v>0</v>
      </c>
      <c r="AI934" s="346">
        <f t="shared" si="908"/>
        <v>0</v>
      </c>
      <c r="AJ934" s="346">
        <f t="shared" si="911"/>
        <v>0</v>
      </c>
      <c r="AK934" s="346">
        <f t="shared" si="912"/>
        <v>0</v>
      </c>
      <c r="AL934" s="346">
        <f t="shared" si="913"/>
        <v>0</v>
      </c>
      <c r="AM934" s="346">
        <f t="shared" si="914"/>
        <v>0</v>
      </c>
      <c r="AN934" s="346">
        <f t="shared" si="915"/>
        <v>0</v>
      </c>
      <c r="AO934" s="346">
        <f t="shared" si="916"/>
        <v>0</v>
      </c>
      <c r="AP934" s="346">
        <f t="shared" si="917"/>
        <v>0</v>
      </c>
      <c r="AQ934" s="346">
        <f t="shared" si="918"/>
        <v>0</v>
      </c>
      <c r="AR934" s="333">
        <f t="shared" si="928"/>
        <v>0</v>
      </c>
      <c r="AS934" s="983" t="s">
        <v>994</v>
      </c>
      <c r="AU934" s="1093" t="s">
        <v>3535</v>
      </c>
      <c r="AV934" s="1093" t="s">
        <v>3536</v>
      </c>
      <c r="AW934" s="1094">
        <v>46058</v>
      </c>
      <c r="AX934" s="1093" t="s">
        <v>3537</v>
      </c>
      <c r="AY934" s="1094">
        <v>46078</v>
      </c>
      <c r="AZ934" s="1093"/>
      <c r="BA934" s="984" t="s">
        <v>3538</v>
      </c>
      <c r="BB934" s="998" t="s">
        <v>1018</v>
      </c>
      <c r="BH934" s="698"/>
      <c r="BI934" s="698"/>
      <c r="BJ934" s="983"/>
      <c r="BK934" s="698"/>
      <c r="BL934" s="985"/>
      <c r="BM934" s="985"/>
      <c r="BN934" s="698"/>
      <c r="BO934" s="986"/>
      <c r="BP934" s="986"/>
      <c r="BQ934" s="986"/>
      <c r="BR934" s="986"/>
      <c r="BV934" s="957"/>
      <c r="BW934" s="957"/>
      <c r="CU934" s="987">
        <f t="shared" si="931"/>
        <v>0</v>
      </c>
      <c r="CW934" s="988">
        <f t="shared" si="932"/>
        <v>0</v>
      </c>
      <c r="CY934" s="988">
        <f t="shared" si="933"/>
        <v>0</v>
      </c>
      <c r="CZ934" s="988">
        <f t="shared" ref="CZ934:CZ939" si="937">CU934-CW934</f>
        <v>0</v>
      </c>
      <c r="DA934" s="988">
        <f>CU934-CY934</f>
        <v>0</v>
      </c>
      <c r="DC934" s="984">
        <f t="shared" si="936"/>
        <v>0</v>
      </c>
      <c r="DD934" s="987">
        <f t="shared" si="925"/>
        <v>0</v>
      </c>
      <c r="DF934" s="988">
        <f t="shared" si="926"/>
        <v>0</v>
      </c>
      <c r="DH934" s="988">
        <f t="shared" si="927"/>
        <v>0</v>
      </c>
      <c r="DJ934" s="989"/>
      <c r="DK934" s="989"/>
      <c r="DL934" s="989"/>
      <c r="DM934" s="989"/>
      <c r="DN934" s="989"/>
      <c r="DO934" s="989"/>
      <c r="DP934" s="989"/>
      <c r="DQ934" s="989"/>
      <c r="DR934" s="989"/>
      <c r="DS934" s="989"/>
      <c r="DU934" s="987">
        <f t="shared" si="897"/>
        <v>0</v>
      </c>
      <c r="DV934" s="988">
        <f t="shared" si="929"/>
        <v>0</v>
      </c>
      <c r="DW934" s="988">
        <f t="shared" si="930"/>
        <v>0</v>
      </c>
      <c r="DX934" s="988">
        <f t="shared" si="903"/>
        <v>0</v>
      </c>
      <c r="DY934" s="988">
        <f t="shared" si="904"/>
        <v>0</v>
      </c>
      <c r="EG934" s="988"/>
    </row>
    <row r="935" spans="1:158" s="897" customFormat="1" ht="48" hidden="1" customHeight="1" x14ac:dyDescent="0.25">
      <c r="A935" s="891">
        <v>2026</v>
      </c>
      <c r="B935" s="891">
        <v>479</v>
      </c>
      <c r="C935" s="891" t="s">
        <v>58</v>
      </c>
      <c r="D935" s="891">
        <v>3000654</v>
      </c>
      <c r="E935" s="891">
        <v>5005023</v>
      </c>
      <c r="F935" s="891" t="s">
        <v>1003</v>
      </c>
      <c r="G935" s="891" t="s">
        <v>3543</v>
      </c>
      <c r="H935" s="891">
        <v>97</v>
      </c>
      <c r="I935" s="892" t="s">
        <v>992</v>
      </c>
      <c r="J935" s="893" t="s">
        <v>10</v>
      </c>
      <c r="K935" s="893" t="s">
        <v>60</v>
      </c>
      <c r="L935" s="891" t="str">
        <f t="shared" si="898"/>
        <v>2.3</v>
      </c>
      <c r="M935" s="894" t="s">
        <v>62</v>
      </c>
      <c r="N935" s="894"/>
      <c r="O935" s="891" t="s">
        <v>1749</v>
      </c>
      <c r="P935" s="891" t="s">
        <v>65</v>
      </c>
      <c r="Q935" s="895">
        <v>1</v>
      </c>
      <c r="R935" s="513">
        <v>8000</v>
      </c>
      <c r="S935" s="891"/>
      <c r="T935" s="891"/>
      <c r="U935" s="284">
        <v>30</v>
      </c>
      <c r="V935" s="284">
        <v>30</v>
      </c>
      <c r="W935" s="298"/>
      <c r="X935" s="298"/>
      <c r="Y935" s="298"/>
      <c r="Z935" s="299"/>
      <c r="AA935" s="299"/>
      <c r="AB935" s="299"/>
      <c r="AC935" s="299"/>
      <c r="AD935" s="299"/>
      <c r="AE935" s="297"/>
      <c r="AF935" s="346">
        <f t="shared" si="909"/>
        <v>0</v>
      </c>
      <c r="AG935" s="346">
        <f t="shared" si="910"/>
        <v>0</v>
      </c>
      <c r="AH935" s="346">
        <f t="shared" si="907"/>
        <v>8000</v>
      </c>
      <c r="AI935" s="346">
        <f t="shared" si="908"/>
        <v>8000</v>
      </c>
      <c r="AJ935" s="346">
        <f t="shared" si="911"/>
        <v>0</v>
      </c>
      <c r="AK935" s="346">
        <f t="shared" si="912"/>
        <v>0</v>
      </c>
      <c r="AL935" s="346">
        <f t="shared" si="913"/>
        <v>0</v>
      </c>
      <c r="AM935" s="346">
        <f t="shared" si="914"/>
        <v>0</v>
      </c>
      <c r="AN935" s="346">
        <f t="shared" si="915"/>
        <v>0</v>
      </c>
      <c r="AO935" s="346">
        <f t="shared" si="916"/>
        <v>0</v>
      </c>
      <c r="AP935" s="346">
        <f t="shared" si="917"/>
        <v>0</v>
      </c>
      <c r="AQ935" s="346">
        <f t="shared" si="918"/>
        <v>0</v>
      </c>
      <c r="AR935" s="377">
        <f t="shared" si="928"/>
        <v>16000</v>
      </c>
      <c r="AS935" s="896" t="s">
        <v>994</v>
      </c>
      <c r="AU935" s="897" t="s">
        <v>3535</v>
      </c>
      <c r="AV935" s="897" t="s">
        <v>3536</v>
      </c>
      <c r="AW935" s="940">
        <v>46058</v>
      </c>
      <c r="AX935" s="897" t="s">
        <v>3537</v>
      </c>
      <c r="AY935" s="940">
        <v>46078</v>
      </c>
      <c r="BA935" s="898" t="s">
        <v>3538</v>
      </c>
      <c r="BB935" s="899" t="s">
        <v>995</v>
      </c>
      <c r="BC935" s="897" t="s">
        <v>3539</v>
      </c>
      <c r="BD935" s="897" t="s">
        <v>3540</v>
      </c>
      <c r="BE935" s="896" t="s">
        <v>3541</v>
      </c>
      <c r="BF935" s="940">
        <v>45714</v>
      </c>
      <c r="BH935" s="687"/>
      <c r="BI935" s="687"/>
      <c r="BJ935" s="896"/>
      <c r="BK935" s="687"/>
      <c r="BL935" s="373"/>
      <c r="BM935" s="373"/>
      <c r="BN935" s="687">
        <v>1999</v>
      </c>
      <c r="BO935" s="903"/>
      <c r="BP935" s="903" t="s">
        <v>3532</v>
      </c>
      <c r="BQ935" s="903" t="s">
        <v>3544</v>
      </c>
      <c r="BR935" s="903"/>
      <c r="BS935" s="336" t="s">
        <v>1750</v>
      </c>
      <c r="BT935" s="336" t="s">
        <v>1751</v>
      </c>
      <c r="BU935" s="336" t="s">
        <v>1752</v>
      </c>
      <c r="BV935" s="480">
        <v>43872038</v>
      </c>
      <c r="BW935" s="477">
        <v>10438720389</v>
      </c>
      <c r="BX935" s="906">
        <v>8000</v>
      </c>
      <c r="BY935" s="907">
        <v>46082</v>
      </c>
      <c r="BZ935" s="907">
        <v>46142</v>
      </c>
      <c r="CT935" s="897">
        <v>30</v>
      </c>
      <c r="CU935" s="909">
        <f t="shared" si="931"/>
        <v>8000</v>
      </c>
      <c r="CV935" s="897">
        <v>30</v>
      </c>
      <c r="CW935" s="633">
        <f t="shared" si="932"/>
        <v>8000.0000000000009</v>
      </c>
      <c r="CX935" s="897">
        <v>30</v>
      </c>
      <c r="CY935" s="633">
        <f t="shared" si="933"/>
        <v>8000.0000000000009</v>
      </c>
      <c r="CZ935" s="633">
        <f t="shared" si="937"/>
        <v>0</v>
      </c>
      <c r="DA935" s="633">
        <f>CU935-CY935</f>
        <v>0</v>
      </c>
      <c r="DC935" s="897">
        <f t="shared" si="936"/>
        <v>30</v>
      </c>
      <c r="DD935" s="909">
        <f t="shared" si="925"/>
        <v>8000</v>
      </c>
      <c r="DE935" s="897">
        <v>30</v>
      </c>
      <c r="DF935" s="633">
        <f t="shared" si="926"/>
        <v>8000.0000000000009</v>
      </c>
      <c r="DG935" s="897">
        <v>30</v>
      </c>
      <c r="DH935" s="633">
        <f t="shared" si="927"/>
        <v>8000.0000000000009</v>
      </c>
      <c r="DJ935" s="898"/>
      <c r="DK935" s="898"/>
      <c r="DL935" s="898"/>
      <c r="DM935" s="898"/>
      <c r="DN935" s="898"/>
      <c r="DO935" s="898"/>
      <c r="DP935" s="898"/>
      <c r="DQ935" s="898"/>
      <c r="DR935" s="898"/>
      <c r="DS935" s="898"/>
      <c r="DU935" s="909">
        <f t="shared" si="897"/>
        <v>16000</v>
      </c>
      <c r="DV935" s="633">
        <f t="shared" si="929"/>
        <v>16000.000000000002</v>
      </c>
      <c r="DW935" s="633">
        <f t="shared" si="930"/>
        <v>16000.000000000002</v>
      </c>
      <c r="DX935" s="633">
        <f t="shared" si="903"/>
        <v>0</v>
      </c>
      <c r="DY935" s="633">
        <f t="shared" si="904"/>
        <v>0</v>
      </c>
      <c r="EG935" s="633"/>
    </row>
    <row r="936" spans="1:158" s="972" customFormat="1" ht="48" hidden="1" customHeight="1" x14ac:dyDescent="0.25">
      <c r="A936" s="966">
        <v>2026</v>
      </c>
      <c r="B936" s="966">
        <v>479</v>
      </c>
      <c r="C936" s="966" t="s">
        <v>58</v>
      </c>
      <c r="D936" s="966">
        <v>3000654</v>
      </c>
      <c r="E936" s="966">
        <v>5005023</v>
      </c>
      <c r="F936" s="966" t="s">
        <v>1003</v>
      </c>
      <c r="G936" s="966" t="s">
        <v>3543</v>
      </c>
      <c r="H936" s="966">
        <v>97</v>
      </c>
      <c r="I936" s="967" t="s">
        <v>992</v>
      </c>
      <c r="J936" s="968" t="s">
        <v>10</v>
      </c>
      <c r="K936" s="968" t="s">
        <v>60</v>
      </c>
      <c r="L936" s="966" t="str">
        <f t="shared" si="898"/>
        <v>2.3</v>
      </c>
      <c r="M936" s="969" t="s">
        <v>62</v>
      </c>
      <c r="N936" s="969"/>
      <c r="O936" s="966" t="s">
        <v>1753</v>
      </c>
      <c r="P936" s="966" t="s">
        <v>65</v>
      </c>
      <c r="Q936" s="970">
        <v>1</v>
      </c>
      <c r="R936" s="297">
        <v>7500</v>
      </c>
      <c r="S936" s="891"/>
      <c r="T936" s="891"/>
      <c r="U936" s="284">
        <v>30</v>
      </c>
      <c r="V936" s="284">
        <v>30</v>
      </c>
      <c r="W936" s="298"/>
      <c r="X936" s="298"/>
      <c r="Y936" s="298"/>
      <c r="Z936" s="299"/>
      <c r="AA936" s="299"/>
      <c r="AB936" s="299"/>
      <c r="AC936" s="299"/>
      <c r="AD936" s="299"/>
      <c r="AE936" s="297"/>
      <c r="AF936" s="379">
        <f t="shared" si="909"/>
        <v>0</v>
      </c>
      <c r="AG936" s="284">
        <f t="shared" si="910"/>
        <v>0</v>
      </c>
      <c r="AH936" s="284">
        <f t="shared" si="907"/>
        <v>7500</v>
      </c>
      <c r="AI936" s="284">
        <f t="shared" si="908"/>
        <v>7500</v>
      </c>
      <c r="AJ936" s="284">
        <f t="shared" si="911"/>
        <v>0</v>
      </c>
      <c r="AK936" s="284">
        <f t="shared" si="912"/>
        <v>0</v>
      </c>
      <c r="AL936" s="284">
        <f t="shared" si="913"/>
        <v>0</v>
      </c>
      <c r="AM936" s="284">
        <f t="shared" si="914"/>
        <v>0</v>
      </c>
      <c r="AN936" s="284">
        <f t="shared" si="915"/>
        <v>0</v>
      </c>
      <c r="AO936" s="284">
        <f t="shared" si="916"/>
        <v>0</v>
      </c>
      <c r="AP936" s="284">
        <f t="shared" si="917"/>
        <v>0</v>
      </c>
      <c r="AQ936" s="377">
        <f t="shared" si="918"/>
        <v>0</v>
      </c>
      <c r="AR936" s="284">
        <f t="shared" si="928"/>
        <v>15000</v>
      </c>
      <c r="AS936" s="971" t="s">
        <v>994</v>
      </c>
      <c r="AU936" s="1007" t="s">
        <v>3535</v>
      </c>
      <c r="AV936" s="972" t="s">
        <v>3536</v>
      </c>
      <c r="AW936" s="1008">
        <v>46058</v>
      </c>
      <c r="AX936" s="972" t="s">
        <v>3537</v>
      </c>
      <c r="AY936" s="1008">
        <v>46078</v>
      </c>
      <c r="AZ936" s="1009"/>
      <c r="BA936" s="977" t="s">
        <v>3538</v>
      </c>
      <c r="BB936" s="1010" t="s">
        <v>995</v>
      </c>
      <c r="BC936" s="972" t="s">
        <v>3549</v>
      </c>
      <c r="BD936" s="972" t="s">
        <v>3550</v>
      </c>
      <c r="BE936" s="971" t="s">
        <v>3551</v>
      </c>
      <c r="BF936" s="1008">
        <v>46079</v>
      </c>
      <c r="BH936" s="694"/>
      <c r="BI936" s="694"/>
      <c r="BJ936" s="971"/>
      <c r="BK936" s="694"/>
      <c r="BL936" s="1020"/>
      <c r="BM936" s="1020"/>
      <c r="BN936" s="694">
        <v>1908</v>
      </c>
      <c r="BO936" s="1053"/>
      <c r="BP936" s="1047" t="s">
        <v>3552</v>
      </c>
      <c r="BQ936" s="903" t="s">
        <v>3544</v>
      </c>
      <c r="BR936" s="1011"/>
      <c r="BS936" s="383" t="s">
        <v>1754</v>
      </c>
      <c r="BT936" s="383" t="s">
        <v>1755</v>
      </c>
      <c r="BU936" s="383" t="s">
        <v>1756</v>
      </c>
      <c r="BV936" s="495" t="s">
        <v>1757</v>
      </c>
      <c r="BW936" s="486">
        <v>10071981032</v>
      </c>
      <c r="BX936" s="1012">
        <v>7500</v>
      </c>
      <c r="BY936" s="1008">
        <v>46082</v>
      </c>
      <c r="BZ936" s="1008">
        <v>46142</v>
      </c>
      <c r="CT936" s="972">
        <v>30</v>
      </c>
      <c r="CU936" s="975">
        <f t="shared" si="931"/>
        <v>7500</v>
      </c>
      <c r="CV936" s="972">
        <v>30</v>
      </c>
      <c r="CW936" s="976">
        <f t="shared" si="932"/>
        <v>7500</v>
      </c>
      <c r="CX936" s="972">
        <v>30</v>
      </c>
      <c r="CY936" s="976">
        <f t="shared" si="933"/>
        <v>7500</v>
      </c>
      <c r="CZ936" s="976">
        <f t="shared" si="937"/>
        <v>0</v>
      </c>
      <c r="DC936" s="972">
        <f t="shared" si="936"/>
        <v>30</v>
      </c>
      <c r="DD936" s="975">
        <f t="shared" si="925"/>
        <v>7500</v>
      </c>
      <c r="DE936" s="972">
        <v>30</v>
      </c>
      <c r="DF936" s="976">
        <f t="shared" si="926"/>
        <v>7500</v>
      </c>
      <c r="DG936" s="972">
        <v>30</v>
      </c>
      <c r="DH936" s="976">
        <f t="shared" si="927"/>
        <v>7500</v>
      </c>
      <c r="DJ936" s="977"/>
      <c r="DK936" s="977"/>
      <c r="DL936" s="977"/>
      <c r="DM936" s="977"/>
      <c r="DN936" s="977"/>
      <c r="DO936" s="977"/>
      <c r="DP936" s="977"/>
      <c r="DQ936" s="977"/>
      <c r="DR936" s="977"/>
      <c r="DS936" s="977"/>
      <c r="DU936" s="975">
        <f t="shared" si="897"/>
        <v>15000</v>
      </c>
      <c r="DV936" s="976">
        <f t="shared" si="929"/>
        <v>15000</v>
      </c>
      <c r="DW936" s="976">
        <f t="shared" si="930"/>
        <v>15000</v>
      </c>
      <c r="DX936" s="976">
        <f t="shared" si="903"/>
        <v>0</v>
      </c>
      <c r="DY936" s="976">
        <f t="shared" si="904"/>
        <v>0</v>
      </c>
      <c r="EG936" s="976"/>
    </row>
    <row r="937" spans="1:158" s="984" customFormat="1" ht="48" hidden="1" customHeight="1" x14ac:dyDescent="0.25">
      <c r="A937" s="978">
        <v>2026</v>
      </c>
      <c r="B937" s="978">
        <v>479</v>
      </c>
      <c r="C937" s="978" t="s">
        <v>58</v>
      </c>
      <c r="D937" s="978">
        <v>3000654</v>
      </c>
      <c r="E937" s="978">
        <v>5005023</v>
      </c>
      <c r="F937" s="978" t="s">
        <v>1003</v>
      </c>
      <c r="G937" s="978" t="s">
        <v>3543</v>
      </c>
      <c r="H937" s="978">
        <v>97</v>
      </c>
      <c r="I937" s="979" t="s">
        <v>992</v>
      </c>
      <c r="J937" s="980" t="s">
        <v>10</v>
      </c>
      <c r="K937" s="980" t="s">
        <v>60</v>
      </c>
      <c r="L937" s="978" t="str">
        <f t="shared" si="898"/>
        <v>2.3</v>
      </c>
      <c r="M937" s="981" t="s">
        <v>62</v>
      </c>
      <c r="N937" s="981"/>
      <c r="O937" s="978" t="s">
        <v>1758</v>
      </c>
      <c r="P937" s="978" t="s">
        <v>65</v>
      </c>
      <c r="Q937" s="982">
        <v>1</v>
      </c>
      <c r="R937" s="297">
        <v>8500</v>
      </c>
      <c r="S937" s="891"/>
      <c r="T937" s="891"/>
      <c r="U937" s="284">
        <v>30</v>
      </c>
      <c r="V937" s="284">
        <v>30</v>
      </c>
      <c r="W937" s="298"/>
      <c r="X937" s="298"/>
      <c r="Y937" s="298"/>
      <c r="Z937" s="299"/>
      <c r="AA937" s="299"/>
      <c r="AB937" s="299"/>
      <c r="AC937" s="299"/>
      <c r="AD937" s="299"/>
      <c r="AE937" s="297"/>
      <c r="AF937" s="379">
        <f t="shared" si="909"/>
        <v>0</v>
      </c>
      <c r="AG937" s="284">
        <f t="shared" si="910"/>
        <v>0</v>
      </c>
      <c r="AH937" s="284">
        <f t="shared" si="907"/>
        <v>8500</v>
      </c>
      <c r="AI937" s="284">
        <f t="shared" si="908"/>
        <v>8500</v>
      </c>
      <c r="AJ937" s="284">
        <f t="shared" si="911"/>
        <v>0</v>
      </c>
      <c r="AK937" s="284">
        <f t="shared" si="912"/>
        <v>0</v>
      </c>
      <c r="AL937" s="284">
        <f t="shared" si="913"/>
        <v>0</v>
      </c>
      <c r="AM937" s="284">
        <f t="shared" si="914"/>
        <v>0</v>
      </c>
      <c r="AN937" s="284">
        <f t="shared" si="915"/>
        <v>0</v>
      </c>
      <c r="AO937" s="284">
        <f t="shared" si="916"/>
        <v>0</v>
      </c>
      <c r="AP937" s="284">
        <f t="shared" si="917"/>
        <v>0</v>
      </c>
      <c r="AQ937" s="377">
        <f t="shared" si="918"/>
        <v>0</v>
      </c>
      <c r="AR937" s="284">
        <f t="shared" si="928"/>
        <v>17000</v>
      </c>
      <c r="AS937" s="983" t="s">
        <v>994</v>
      </c>
      <c r="AU937" s="1001" t="s">
        <v>3535</v>
      </c>
      <c r="AV937" s="984" t="s">
        <v>3536</v>
      </c>
      <c r="AW937" s="997">
        <v>46058</v>
      </c>
      <c r="AX937" s="984" t="s">
        <v>3537</v>
      </c>
      <c r="AY937" s="997">
        <v>46078</v>
      </c>
      <c r="AZ937" s="1002"/>
      <c r="BA937" s="989" t="s">
        <v>3538</v>
      </c>
      <c r="BB937" s="998" t="s">
        <v>995</v>
      </c>
      <c r="BC937" s="984" t="s">
        <v>3549</v>
      </c>
      <c r="BD937" s="984" t="s">
        <v>3550</v>
      </c>
      <c r="BE937" s="983" t="s">
        <v>3551</v>
      </c>
      <c r="BF937" s="997">
        <v>46079</v>
      </c>
      <c r="BH937" s="698"/>
      <c r="BI937" s="698"/>
      <c r="BJ937" s="983"/>
      <c r="BK937" s="698"/>
      <c r="BL937" s="1037"/>
      <c r="BM937" s="1037"/>
      <c r="BN937" s="698">
        <v>1912</v>
      </c>
      <c r="BO937" s="1038"/>
      <c r="BP937" s="834" t="s">
        <v>3552</v>
      </c>
      <c r="BQ937" s="903" t="s">
        <v>3544</v>
      </c>
      <c r="BR937" s="1000"/>
      <c r="BS937" s="381" t="s">
        <v>1759</v>
      </c>
      <c r="BT937" s="381" t="s">
        <v>1760</v>
      </c>
      <c r="BU937" s="381" t="s">
        <v>1761</v>
      </c>
      <c r="BV937" s="479">
        <v>43515206</v>
      </c>
      <c r="BW937" s="477">
        <v>10435152061</v>
      </c>
      <c r="BX937" s="1003">
        <v>8500</v>
      </c>
      <c r="BY937" s="1045">
        <v>46082</v>
      </c>
      <c r="BZ937" s="1045">
        <v>46142</v>
      </c>
      <c r="CT937" s="984">
        <v>30</v>
      </c>
      <c r="CU937" s="987">
        <f t="shared" si="931"/>
        <v>8500</v>
      </c>
      <c r="CV937" s="984">
        <v>30</v>
      </c>
      <c r="CW937" s="988">
        <f t="shared" si="932"/>
        <v>8500</v>
      </c>
      <c r="CX937" s="984">
        <v>30</v>
      </c>
      <c r="CY937" s="988">
        <f t="shared" si="933"/>
        <v>8500</v>
      </c>
      <c r="CZ937" s="988">
        <f t="shared" si="937"/>
        <v>0</v>
      </c>
      <c r="DA937" s="988">
        <f>CU937-CY937</f>
        <v>0</v>
      </c>
      <c r="DC937" s="984">
        <f t="shared" si="936"/>
        <v>30</v>
      </c>
      <c r="DD937" s="987">
        <f t="shared" si="925"/>
        <v>8500</v>
      </c>
      <c r="DE937" s="984">
        <v>30</v>
      </c>
      <c r="DF937" s="988">
        <f t="shared" si="926"/>
        <v>8500</v>
      </c>
      <c r="DG937" s="984">
        <v>30</v>
      </c>
      <c r="DH937" s="988">
        <f t="shared" si="927"/>
        <v>8500</v>
      </c>
      <c r="DJ937" s="989"/>
      <c r="DK937" s="989"/>
      <c r="DL937" s="989"/>
      <c r="DM937" s="989"/>
      <c r="DN937" s="989"/>
      <c r="DO937" s="989"/>
      <c r="DP937" s="989"/>
      <c r="DQ937" s="989"/>
      <c r="DR937" s="989"/>
      <c r="DS937" s="989"/>
      <c r="DU937" s="987">
        <f t="shared" si="897"/>
        <v>17000</v>
      </c>
      <c r="DV937" s="988">
        <f t="shared" si="929"/>
        <v>17000</v>
      </c>
      <c r="DW937" s="988">
        <f t="shared" si="930"/>
        <v>17000</v>
      </c>
      <c r="DX937" s="988">
        <f t="shared" si="903"/>
        <v>0</v>
      </c>
      <c r="DY937" s="988">
        <f t="shared" si="904"/>
        <v>0</v>
      </c>
      <c r="EG937" s="988"/>
    </row>
    <row r="938" spans="1:158" s="897" customFormat="1" ht="12" hidden="1" customHeight="1" x14ac:dyDescent="0.25">
      <c r="A938" s="891">
        <v>2026</v>
      </c>
      <c r="B938" s="891">
        <v>479</v>
      </c>
      <c r="C938" s="891" t="s">
        <v>58</v>
      </c>
      <c r="D938" s="891">
        <v>3000654</v>
      </c>
      <c r="E938" s="891">
        <v>5005023</v>
      </c>
      <c r="F938" s="891" t="s">
        <v>1003</v>
      </c>
      <c r="G938" s="891" t="s">
        <v>3543</v>
      </c>
      <c r="H938" s="891">
        <v>97</v>
      </c>
      <c r="I938" s="892" t="s">
        <v>992</v>
      </c>
      <c r="J938" s="893" t="s">
        <v>10</v>
      </c>
      <c r="K938" s="893" t="s">
        <v>60</v>
      </c>
      <c r="L938" s="891" t="str">
        <f t="shared" si="898"/>
        <v>2.3</v>
      </c>
      <c r="M938" s="894" t="s">
        <v>62</v>
      </c>
      <c r="N938" s="894"/>
      <c r="O938" s="891" t="s">
        <v>1717</v>
      </c>
      <c r="P938" s="891" t="s">
        <v>65</v>
      </c>
      <c r="Q938" s="895">
        <v>1</v>
      </c>
      <c r="R938" s="513">
        <v>8500</v>
      </c>
      <c r="S938" s="891"/>
      <c r="T938" s="891"/>
      <c r="U938" s="284">
        <v>15</v>
      </c>
      <c r="V938" s="284">
        <v>30</v>
      </c>
      <c r="W938" s="298"/>
      <c r="X938" s="298"/>
      <c r="Y938" s="298"/>
      <c r="Z938" s="299"/>
      <c r="AA938" s="299"/>
      <c r="AB938" s="299"/>
      <c r="AC938" s="299"/>
      <c r="AD938" s="299"/>
      <c r="AE938" s="297"/>
      <c r="AF938" s="346">
        <f t="shared" si="909"/>
        <v>0</v>
      </c>
      <c r="AG938" s="346">
        <f t="shared" si="910"/>
        <v>0</v>
      </c>
      <c r="AH938" s="346">
        <f t="shared" si="907"/>
        <v>4250</v>
      </c>
      <c r="AI938" s="346">
        <f t="shared" si="908"/>
        <v>8500</v>
      </c>
      <c r="AJ938" s="346">
        <f t="shared" si="911"/>
        <v>0</v>
      </c>
      <c r="AK938" s="346">
        <f t="shared" si="912"/>
        <v>0</v>
      </c>
      <c r="AL938" s="346">
        <f t="shared" si="913"/>
        <v>0</v>
      </c>
      <c r="AM938" s="346">
        <f t="shared" si="914"/>
        <v>0</v>
      </c>
      <c r="AN938" s="346">
        <f t="shared" si="915"/>
        <v>0</v>
      </c>
      <c r="AO938" s="346">
        <f t="shared" si="916"/>
        <v>0</v>
      </c>
      <c r="AP938" s="346">
        <f t="shared" si="917"/>
        <v>0</v>
      </c>
      <c r="AQ938" s="346">
        <f t="shared" si="918"/>
        <v>0</v>
      </c>
      <c r="AR938" s="377">
        <f t="shared" si="928"/>
        <v>12750</v>
      </c>
      <c r="AS938" s="896" t="s">
        <v>994</v>
      </c>
      <c r="AU938" s="897" t="s">
        <v>3535</v>
      </c>
      <c r="AV938" s="897" t="s">
        <v>3536</v>
      </c>
      <c r="AW938" s="940">
        <v>46058</v>
      </c>
      <c r="AX938" s="897" t="s">
        <v>3537</v>
      </c>
      <c r="AY938" s="940">
        <v>46078</v>
      </c>
      <c r="BA938" s="898" t="s">
        <v>3538</v>
      </c>
      <c r="BB938" s="899" t="s">
        <v>995</v>
      </c>
      <c r="BC938" s="897" t="s">
        <v>3545</v>
      </c>
      <c r="BD938" s="897" t="s">
        <v>3546</v>
      </c>
      <c r="BE938" s="897" t="s">
        <v>3547</v>
      </c>
      <c r="BF938" s="940">
        <v>46086</v>
      </c>
      <c r="BH938" s="687"/>
      <c r="BI938" s="687"/>
      <c r="BJ938" s="896"/>
      <c r="BK938" s="687"/>
      <c r="BL938" s="373"/>
      <c r="BM938" s="373"/>
      <c r="BN938" s="687">
        <v>5458</v>
      </c>
      <c r="BO938" s="903"/>
      <c r="BP938" s="903" t="s">
        <v>3458</v>
      </c>
      <c r="BQ938" s="903"/>
      <c r="BR938" s="903"/>
      <c r="BS938" s="336" t="s">
        <v>1718</v>
      </c>
      <c r="BT938" s="336" t="s">
        <v>1114</v>
      </c>
      <c r="BU938" s="336" t="s">
        <v>1719</v>
      </c>
      <c r="BV938" s="542">
        <v>41212885</v>
      </c>
      <c r="BW938" s="540">
        <v>10412128856</v>
      </c>
      <c r="BX938" s="906">
        <v>8500</v>
      </c>
      <c r="BY938" s="940">
        <v>46097</v>
      </c>
      <c r="BZ938" s="940">
        <v>46142</v>
      </c>
      <c r="CT938" s="897">
        <v>15</v>
      </c>
      <c r="CU938" s="909">
        <f t="shared" si="931"/>
        <v>4250</v>
      </c>
      <c r="CV938" s="897">
        <v>15</v>
      </c>
      <c r="CW938" s="633">
        <f t="shared" si="932"/>
        <v>4250</v>
      </c>
      <c r="CX938" s="897">
        <v>15</v>
      </c>
      <c r="CY938" s="633">
        <f t="shared" si="933"/>
        <v>4250</v>
      </c>
      <c r="CZ938" s="633">
        <f t="shared" si="937"/>
        <v>0</v>
      </c>
      <c r="DC938" s="897">
        <f t="shared" si="936"/>
        <v>30</v>
      </c>
      <c r="DD938" s="909">
        <f t="shared" si="925"/>
        <v>8500</v>
      </c>
      <c r="DE938" s="897">
        <v>30</v>
      </c>
      <c r="DF938" s="633">
        <f t="shared" si="926"/>
        <v>8500</v>
      </c>
      <c r="DG938" s="897">
        <v>30</v>
      </c>
      <c r="DH938" s="633">
        <f t="shared" si="927"/>
        <v>8500</v>
      </c>
      <c r="DJ938" s="898"/>
      <c r="DK938" s="898"/>
      <c r="DL938" s="898"/>
      <c r="DM938" s="898"/>
      <c r="DN938" s="898"/>
      <c r="DO938" s="898"/>
      <c r="DP938" s="898"/>
      <c r="DQ938" s="898"/>
      <c r="DR938" s="898"/>
      <c r="DS938" s="898"/>
      <c r="DU938" s="909">
        <f t="shared" si="897"/>
        <v>12750</v>
      </c>
      <c r="DV938" s="633">
        <f t="shared" si="929"/>
        <v>12750</v>
      </c>
      <c r="DW938" s="633">
        <f t="shared" si="930"/>
        <v>12750</v>
      </c>
      <c r="DX938" s="633">
        <f t="shared" si="903"/>
        <v>0</v>
      </c>
      <c r="DY938" s="633">
        <f t="shared" si="904"/>
        <v>0</v>
      </c>
      <c r="EG938" s="633"/>
    </row>
    <row r="939" spans="1:158" s="2033" customFormat="1" ht="48" hidden="1" customHeight="1" x14ac:dyDescent="0.25">
      <c r="A939" s="2053">
        <v>2026</v>
      </c>
      <c r="B939" s="911">
        <v>479</v>
      </c>
      <c r="C939" s="911" t="s">
        <v>58</v>
      </c>
      <c r="D939" s="911">
        <v>3000654</v>
      </c>
      <c r="E939" s="911">
        <v>5005023</v>
      </c>
      <c r="F939" s="911" t="s">
        <v>990</v>
      </c>
      <c r="G939" s="2053" t="s">
        <v>991</v>
      </c>
      <c r="H939" s="2053">
        <v>94</v>
      </c>
      <c r="I939" s="912" t="s">
        <v>992</v>
      </c>
      <c r="J939" s="913" t="s">
        <v>10</v>
      </c>
      <c r="K939" s="913" t="s">
        <v>60</v>
      </c>
      <c r="L939" s="911" t="str">
        <f t="shared" si="898"/>
        <v>2.3</v>
      </c>
      <c r="M939" s="2054" t="s">
        <v>62</v>
      </c>
      <c r="N939" s="914"/>
      <c r="O939" s="2053" t="s">
        <v>1762</v>
      </c>
      <c r="P939" s="2053" t="s">
        <v>65</v>
      </c>
      <c r="Q939" s="2046">
        <v>1</v>
      </c>
      <c r="R939" s="2055">
        <v>7000</v>
      </c>
      <c r="S939" s="2053"/>
      <c r="T939" s="2053"/>
      <c r="U939" s="2053">
        <v>30</v>
      </c>
      <c r="V939" s="2053">
        <v>30</v>
      </c>
      <c r="W939" s="2111"/>
      <c r="X939" s="355"/>
      <c r="Y939" s="355"/>
      <c r="Z939" s="355"/>
      <c r="AA939" s="355"/>
      <c r="AB939" s="355"/>
      <c r="AC939" s="355"/>
      <c r="AD939" s="355"/>
      <c r="AE939" s="2055"/>
      <c r="AF939" s="327">
        <f t="shared" si="909"/>
        <v>0</v>
      </c>
      <c r="AG939" s="327">
        <f t="shared" si="910"/>
        <v>0</v>
      </c>
      <c r="AH939" s="327">
        <f t="shared" si="907"/>
        <v>7000</v>
      </c>
      <c r="AI939" s="327">
        <f t="shared" si="908"/>
        <v>7000</v>
      </c>
      <c r="AJ939" s="327">
        <f t="shared" si="911"/>
        <v>0</v>
      </c>
      <c r="AK939" s="327">
        <f t="shared" si="912"/>
        <v>0</v>
      </c>
      <c r="AL939" s="327">
        <f t="shared" si="913"/>
        <v>0</v>
      </c>
      <c r="AM939" s="327">
        <f t="shared" si="914"/>
        <v>0</v>
      </c>
      <c r="AN939" s="327">
        <f t="shared" si="915"/>
        <v>0</v>
      </c>
      <c r="AO939" s="327">
        <f t="shared" si="916"/>
        <v>0</v>
      </c>
      <c r="AP939" s="327">
        <f t="shared" si="917"/>
        <v>0</v>
      </c>
      <c r="AQ939" s="327">
        <f t="shared" si="918"/>
        <v>0</v>
      </c>
      <c r="AR939" s="2047">
        <f t="shared" si="928"/>
        <v>14000</v>
      </c>
      <c r="AS939" s="2057" t="s">
        <v>1763</v>
      </c>
      <c r="AT939" s="675"/>
      <c r="AU939" s="675" t="s">
        <v>3535</v>
      </c>
      <c r="AV939" s="675" t="s">
        <v>3536</v>
      </c>
      <c r="AW939" s="675">
        <v>46058</v>
      </c>
      <c r="AX939" s="675" t="s">
        <v>3537</v>
      </c>
      <c r="AY939" s="675">
        <v>46078</v>
      </c>
      <c r="AZ939" s="675"/>
      <c r="BA939" s="916" t="s">
        <v>3538</v>
      </c>
      <c r="BB939" s="2009" t="s">
        <v>995</v>
      </c>
      <c r="BC939" s="662" t="s">
        <v>3593</v>
      </c>
      <c r="BD939" s="662" t="s">
        <v>3594</v>
      </c>
      <c r="BE939" s="662" t="s">
        <v>3595</v>
      </c>
      <c r="BF939" s="1109"/>
      <c r="BG939" s="954"/>
      <c r="BH939" s="681"/>
      <c r="BI939" s="2768"/>
      <c r="BJ939" s="1136"/>
      <c r="BK939" s="2768"/>
      <c r="BL939" s="1110"/>
      <c r="BM939" s="1110"/>
      <c r="BN939" s="2772" t="s">
        <v>1767</v>
      </c>
      <c r="BO939" s="1111" t="s">
        <v>3596</v>
      </c>
      <c r="BP939" s="1011" t="s">
        <v>3597</v>
      </c>
      <c r="BQ939" s="1111"/>
      <c r="BR939" s="1111"/>
      <c r="BS939" s="2112" t="s">
        <v>1770</v>
      </c>
      <c r="BT939" s="1112" t="s">
        <v>1771</v>
      </c>
      <c r="BU939" s="1113" t="s">
        <v>1772</v>
      </c>
      <c r="BV939" s="1114">
        <v>9541531</v>
      </c>
      <c r="BW939" s="1115">
        <v>10095415313</v>
      </c>
      <c r="BX939" s="994">
        <v>7000</v>
      </c>
      <c r="BY939" s="958">
        <v>46082</v>
      </c>
      <c r="BZ939" s="958">
        <v>46142</v>
      </c>
      <c r="CA939" s="1116"/>
      <c r="CB939" s="1117"/>
      <c r="CC939" s="964"/>
      <c r="CD939" s="1019"/>
      <c r="CE939" s="965"/>
      <c r="CF939" s="1019"/>
      <c r="CG939" s="965"/>
      <c r="CH939" s="965"/>
      <c r="CI939" s="965"/>
      <c r="CJ939" s="1118"/>
      <c r="CK939" s="1019"/>
      <c r="CL939" s="964"/>
      <c r="CM939" s="1019"/>
      <c r="CN939" s="965"/>
      <c r="CO939" s="1019"/>
      <c r="CP939" s="965"/>
      <c r="CQ939" s="965"/>
      <c r="CR939" s="965"/>
      <c r="CS939" s="1119"/>
      <c r="CT939" s="1019">
        <v>30</v>
      </c>
      <c r="CU939" s="964">
        <f t="shared" si="931"/>
        <v>7000</v>
      </c>
      <c r="CV939" s="1019">
        <v>30</v>
      </c>
      <c r="CW939" s="965">
        <f t="shared" si="932"/>
        <v>7000</v>
      </c>
      <c r="CX939" s="1019">
        <v>30</v>
      </c>
      <c r="CY939" s="965">
        <f t="shared" si="933"/>
        <v>7000</v>
      </c>
      <c r="CZ939" s="965">
        <f t="shared" si="937"/>
        <v>0</v>
      </c>
      <c r="DA939" s="965">
        <f>CU939-CY939</f>
        <v>0</v>
      </c>
      <c r="DB939" s="1019"/>
      <c r="DC939" s="1019">
        <f t="shared" si="936"/>
        <v>30</v>
      </c>
      <c r="DD939" s="964">
        <f t="shared" si="925"/>
        <v>7000</v>
      </c>
      <c r="DE939" s="1019">
        <v>30</v>
      </c>
      <c r="DF939" s="965">
        <f t="shared" si="926"/>
        <v>7000</v>
      </c>
      <c r="DG939" s="1019">
        <v>30</v>
      </c>
      <c r="DH939" s="965">
        <f t="shared" si="927"/>
        <v>7000</v>
      </c>
      <c r="DI939" s="1019"/>
      <c r="DJ939" s="1019"/>
      <c r="DK939" s="1019"/>
      <c r="DL939" s="1019"/>
      <c r="DM939" s="1019"/>
      <c r="DN939" s="1019"/>
      <c r="DO939" s="1019"/>
      <c r="DP939" s="1019"/>
      <c r="DQ939" s="1019"/>
      <c r="DR939" s="1019"/>
      <c r="DS939" s="1019"/>
      <c r="DT939" s="2113"/>
      <c r="DU939" s="1998">
        <f t="shared" si="897"/>
        <v>14000</v>
      </c>
      <c r="DV939" s="1999">
        <f t="shared" si="929"/>
        <v>14000</v>
      </c>
      <c r="DW939" s="1999">
        <f t="shared" si="930"/>
        <v>14000</v>
      </c>
      <c r="DX939" s="1999">
        <f t="shared" si="903"/>
        <v>0</v>
      </c>
      <c r="DY939" s="1999">
        <f t="shared" si="904"/>
        <v>0</v>
      </c>
      <c r="EG939" s="1999"/>
    </row>
    <row r="940" spans="1:158" s="2033" customFormat="1" ht="48" hidden="1" customHeight="1" x14ac:dyDescent="0.25">
      <c r="A940" s="2019">
        <v>2026</v>
      </c>
      <c r="B940" s="1089">
        <v>479</v>
      </c>
      <c r="C940" s="1089" t="s">
        <v>58</v>
      </c>
      <c r="D940" s="1089">
        <v>3000654</v>
      </c>
      <c r="E940" s="1089">
        <v>5005023</v>
      </c>
      <c r="F940" s="1089" t="s">
        <v>990</v>
      </c>
      <c r="G940" s="2019" t="s">
        <v>991</v>
      </c>
      <c r="H940" s="2019">
        <v>94</v>
      </c>
      <c r="I940" s="248" t="s">
        <v>992</v>
      </c>
      <c r="J940" s="1090" t="s">
        <v>10</v>
      </c>
      <c r="K940" s="1090" t="s">
        <v>60</v>
      </c>
      <c r="L940" s="1089" t="str">
        <f t="shared" si="898"/>
        <v>2.3</v>
      </c>
      <c r="M940" s="2020" t="s">
        <v>62</v>
      </c>
      <c r="N940" s="1091"/>
      <c r="O940" s="2019" t="s">
        <v>1773</v>
      </c>
      <c r="P940" s="2019" t="s">
        <v>65</v>
      </c>
      <c r="Q940" s="2021">
        <v>1</v>
      </c>
      <c r="R940" s="2022">
        <v>10000</v>
      </c>
      <c r="S940" s="2019"/>
      <c r="T940" s="2019"/>
      <c r="U940" s="2019">
        <v>30</v>
      </c>
      <c r="V940" s="2019">
        <v>30</v>
      </c>
      <c r="W940" s="2023"/>
      <c r="X940" s="344"/>
      <c r="Y940" s="344"/>
      <c r="Z940" s="345"/>
      <c r="AA940" s="345"/>
      <c r="AB940" s="345"/>
      <c r="AC940" s="345"/>
      <c r="AD940" s="345"/>
      <c r="AE940" s="2022"/>
      <c r="AF940" s="346">
        <f t="shared" si="909"/>
        <v>0</v>
      </c>
      <c r="AG940" s="346">
        <f t="shared" si="910"/>
        <v>0</v>
      </c>
      <c r="AH940" s="346">
        <f t="shared" si="907"/>
        <v>10000</v>
      </c>
      <c r="AI940" s="346">
        <f t="shared" si="908"/>
        <v>10000</v>
      </c>
      <c r="AJ940" s="346">
        <f t="shared" si="911"/>
        <v>0</v>
      </c>
      <c r="AK940" s="346">
        <f t="shared" si="912"/>
        <v>0</v>
      </c>
      <c r="AL940" s="346">
        <f t="shared" si="913"/>
        <v>0</v>
      </c>
      <c r="AM940" s="346">
        <f t="shared" si="914"/>
        <v>0</v>
      </c>
      <c r="AN940" s="346">
        <f t="shared" si="915"/>
        <v>0</v>
      </c>
      <c r="AO940" s="346">
        <f t="shared" si="916"/>
        <v>0</v>
      </c>
      <c r="AP940" s="346">
        <f t="shared" si="917"/>
        <v>0</v>
      </c>
      <c r="AQ940" s="346">
        <f t="shared" si="918"/>
        <v>0</v>
      </c>
      <c r="AR940" s="2024">
        <f t="shared" si="928"/>
        <v>20000</v>
      </c>
      <c r="AS940" s="2025" t="s">
        <v>1763</v>
      </c>
      <c r="AT940" s="1093"/>
      <c r="AU940" s="1093" t="s">
        <v>3535</v>
      </c>
      <c r="AV940" s="1093" t="s">
        <v>3536</v>
      </c>
      <c r="AW940" s="1094">
        <v>46058</v>
      </c>
      <c r="AX940" s="1093" t="s">
        <v>3537</v>
      </c>
      <c r="AY940" s="1094">
        <v>46078</v>
      </c>
      <c r="AZ940" s="1093"/>
      <c r="BA940" s="1095" t="s">
        <v>3538</v>
      </c>
      <c r="BB940" s="1942" t="s">
        <v>995</v>
      </c>
      <c r="BC940" s="614" t="s">
        <v>3593</v>
      </c>
      <c r="BD940" s="614" t="s">
        <v>3594</v>
      </c>
      <c r="BE940" s="1120" t="s">
        <v>3595</v>
      </c>
      <c r="BF940" s="897"/>
      <c r="BG940" s="897"/>
      <c r="BH940" s="687"/>
      <c r="BI940" s="1017"/>
      <c r="BJ940" s="1108"/>
      <c r="BK940" s="1017"/>
      <c r="BL940" s="1028"/>
      <c r="BM940" s="1028"/>
      <c r="BN940" s="829" t="s">
        <v>1774</v>
      </c>
      <c r="BO940" s="902" t="s">
        <v>3596</v>
      </c>
      <c r="BP940" s="932"/>
      <c r="BQ940" s="2134"/>
      <c r="BR940" s="2134"/>
      <c r="BS940" s="2026" t="s">
        <v>1777</v>
      </c>
      <c r="BT940" s="1121" t="s">
        <v>1156</v>
      </c>
      <c r="BU940" s="672" t="s">
        <v>1778</v>
      </c>
      <c r="BV940" s="1098">
        <v>44627780</v>
      </c>
      <c r="BW940" s="1122">
        <v>10446277800</v>
      </c>
      <c r="BX940" s="937">
        <v>10000</v>
      </c>
      <c r="BY940" s="907">
        <v>46082</v>
      </c>
      <c r="BZ940" s="907">
        <v>46142</v>
      </c>
      <c r="CA940" s="897"/>
      <c r="CB940" s="897"/>
      <c r="CC940" s="897"/>
      <c r="CD940" s="897"/>
      <c r="CE940" s="897"/>
      <c r="CF940" s="897"/>
      <c r="CG940" s="897"/>
      <c r="CH940" s="897"/>
      <c r="CI940" s="897"/>
      <c r="CJ940" s="897"/>
      <c r="CK940" s="897"/>
      <c r="CL940" s="897"/>
      <c r="CM940" s="897"/>
      <c r="CN940" s="897"/>
      <c r="CO940" s="897"/>
      <c r="CP940" s="897"/>
      <c r="CQ940" s="897"/>
      <c r="CR940" s="897"/>
      <c r="CS940" s="897"/>
      <c r="CT940" s="897">
        <v>30</v>
      </c>
      <c r="CU940" s="909">
        <f t="shared" si="931"/>
        <v>10000</v>
      </c>
      <c r="CV940" s="897">
        <v>30</v>
      </c>
      <c r="CW940" s="633">
        <f t="shared" si="932"/>
        <v>10000</v>
      </c>
      <c r="CX940" s="897">
        <v>30</v>
      </c>
      <c r="CY940" s="633">
        <f t="shared" si="933"/>
        <v>10000</v>
      </c>
      <c r="CZ940" s="633"/>
      <c r="DA940" s="633">
        <f>CU940-CY940</f>
        <v>0</v>
      </c>
      <c r="DB940" s="897"/>
      <c r="DC940" s="897">
        <f t="shared" si="936"/>
        <v>30</v>
      </c>
      <c r="DD940" s="909">
        <f t="shared" ref="DD940:DD974" si="938">AI940</f>
        <v>10000</v>
      </c>
      <c r="DE940" s="897">
        <v>30</v>
      </c>
      <c r="DF940" s="633">
        <f t="shared" si="926"/>
        <v>10000</v>
      </c>
      <c r="DG940" s="897">
        <v>30</v>
      </c>
      <c r="DH940" s="633">
        <f t="shared" si="927"/>
        <v>10000</v>
      </c>
      <c r="DI940" s="897"/>
      <c r="DJ940" s="898"/>
      <c r="DK940" s="898"/>
      <c r="DL940" s="898"/>
      <c r="DM940" s="898"/>
      <c r="DN940" s="898"/>
      <c r="DO940" s="898"/>
      <c r="DP940" s="898"/>
      <c r="DQ940" s="898"/>
      <c r="DR940" s="898"/>
      <c r="DS940" s="898"/>
      <c r="DT940" s="1995"/>
      <c r="DU940" s="1996">
        <f t="shared" si="897"/>
        <v>20000</v>
      </c>
      <c r="DV940" s="1997">
        <f t="shared" si="929"/>
        <v>20000</v>
      </c>
      <c r="DW940" s="1997">
        <f t="shared" si="930"/>
        <v>20000</v>
      </c>
      <c r="DX940" s="1997">
        <f t="shared" si="903"/>
        <v>0</v>
      </c>
      <c r="DY940" s="1997">
        <f t="shared" si="904"/>
        <v>0</v>
      </c>
      <c r="DZ940" s="1995"/>
      <c r="EA940" s="1995"/>
      <c r="EB940" s="1995"/>
      <c r="EC940" s="1995"/>
      <c r="ED940" s="1995"/>
      <c r="EE940" s="1995"/>
      <c r="EF940" s="1995"/>
      <c r="EG940" s="1997"/>
      <c r="EH940" s="1995"/>
      <c r="EI940" s="1995"/>
      <c r="EJ940" s="1995"/>
      <c r="EK940" s="1995"/>
      <c r="EL940" s="1995"/>
      <c r="EM940" s="1995"/>
      <c r="EN940" s="1995"/>
      <c r="EO940" s="1995"/>
      <c r="EP940" s="1995"/>
      <c r="EQ940" s="1995"/>
      <c r="ER940" s="1995"/>
      <c r="ES940" s="1995"/>
      <c r="ET940" s="1995"/>
      <c r="EU940" s="1995"/>
      <c r="EV940" s="1995"/>
      <c r="EW940" s="1995"/>
      <c r="EX940" s="1995"/>
      <c r="EY940" s="1995"/>
      <c r="EZ940" s="1995"/>
    </row>
    <row r="941" spans="1:158" s="2033" customFormat="1" ht="48" hidden="1" customHeight="1" x14ac:dyDescent="0.25">
      <c r="A941" s="2019">
        <v>2026</v>
      </c>
      <c r="B941" s="1089">
        <v>479</v>
      </c>
      <c r="C941" s="1089" t="s">
        <v>58</v>
      </c>
      <c r="D941" s="1089">
        <v>3000654</v>
      </c>
      <c r="E941" s="1089">
        <v>5005023</v>
      </c>
      <c r="F941" s="1089" t="s">
        <v>990</v>
      </c>
      <c r="G941" s="2019" t="s">
        <v>991</v>
      </c>
      <c r="H941" s="2019">
        <v>94</v>
      </c>
      <c r="I941" s="248" t="s">
        <v>992</v>
      </c>
      <c r="J941" s="1090" t="s">
        <v>10</v>
      </c>
      <c r="K941" s="1090" t="s">
        <v>60</v>
      </c>
      <c r="L941" s="1089" t="str">
        <f t="shared" si="898"/>
        <v>2.3</v>
      </c>
      <c r="M941" s="2020" t="s">
        <v>62</v>
      </c>
      <c r="N941" s="1091"/>
      <c r="O941" s="2019" t="s">
        <v>1779</v>
      </c>
      <c r="P941" s="2019" t="s">
        <v>65</v>
      </c>
      <c r="Q941" s="2021">
        <v>1</v>
      </c>
      <c r="R941" s="2022">
        <v>10000</v>
      </c>
      <c r="S941" s="2019"/>
      <c r="T941" s="2019"/>
      <c r="U941" s="2019">
        <v>30</v>
      </c>
      <c r="V941" s="2019">
        <v>30</v>
      </c>
      <c r="W941" s="2023"/>
      <c r="X941" s="344"/>
      <c r="Y941" s="344"/>
      <c r="Z941" s="345"/>
      <c r="AA941" s="345"/>
      <c r="AB941" s="345"/>
      <c r="AC941" s="345"/>
      <c r="AD941" s="345"/>
      <c r="AE941" s="2022"/>
      <c r="AF941" s="346">
        <f t="shared" si="909"/>
        <v>0</v>
      </c>
      <c r="AG941" s="346">
        <f t="shared" si="910"/>
        <v>0</v>
      </c>
      <c r="AH941" s="346">
        <f t="shared" si="907"/>
        <v>10000</v>
      </c>
      <c r="AI941" s="346">
        <f t="shared" si="908"/>
        <v>10000</v>
      </c>
      <c r="AJ941" s="346">
        <f t="shared" si="911"/>
        <v>0</v>
      </c>
      <c r="AK941" s="346">
        <f t="shared" si="912"/>
        <v>0</v>
      </c>
      <c r="AL941" s="346">
        <f t="shared" si="913"/>
        <v>0</v>
      </c>
      <c r="AM941" s="346">
        <f t="shared" si="914"/>
        <v>0</v>
      </c>
      <c r="AN941" s="346">
        <f t="shared" si="915"/>
        <v>0</v>
      </c>
      <c r="AO941" s="346">
        <f t="shared" si="916"/>
        <v>0</v>
      </c>
      <c r="AP941" s="346">
        <f t="shared" si="917"/>
        <v>0</v>
      </c>
      <c r="AQ941" s="346">
        <f t="shared" si="918"/>
        <v>0</v>
      </c>
      <c r="AR941" s="2024">
        <f t="shared" si="928"/>
        <v>20000</v>
      </c>
      <c r="AS941" s="2025" t="s">
        <v>1763</v>
      </c>
      <c r="AT941" s="1093"/>
      <c r="AU941" s="1093" t="s">
        <v>3535</v>
      </c>
      <c r="AV941" s="1093" t="s">
        <v>3536</v>
      </c>
      <c r="AW941" s="1094">
        <v>46058</v>
      </c>
      <c r="AX941" s="1093" t="s">
        <v>3537</v>
      </c>
      <c r="AY941" s="1094">
        <v>46078</v>
      </c>
      <c r="AZ941" s="1093"/>
      <c r="BA941" s="1095" t="s">
        <v>3538</v>
      </c>
      <c r="BB941" s="1942" t="s">
        <v>995</v>
      </c>
      <c r="BC941" s="614" t="s">
        <v>3593</v>
      </c>
      <c r="BD941" s="614" t="s">
        <v>3594</v>
      </c>
      <c r="BE941" s="1120" t="s">
        <v>3595</v>
      </c>
      <c r="BF941" s="897"/>
      <c r="BG941" s="897"/>
      <c r="BH941" s="829" t="s">
        <v>1780</v>
      </c>
      <c r="BI941" s="616" t="s">
        <v>1775</v>
      </c>
      <c r="BJ941" s="1108"/>
      <c r="BK941" s="1028"/>
      <c r="BL941" s="1037"/>
      <c r="BM941" s="1037"/>
      <c r="BN941" s="998" t="s">
        <v>1780</v>
      </c>
      <c r="BO941" s="902" t="s">
        <v>3596</v>
      </c>
      <c r="BP941" s="1123" t="s">
        <v>3598</v>
      </c>
      <c r="BQ941" s="2134"/>
      <c r="BR941" s="2134"/>
      <c r="BS941" s="2026" t="s">
        <v>1781</v>
      </c>
      <c r="BT941" s="1112" t="s">
        <v>1782</v>
      </c>
      <c r="BU941" s="1113" t="s">
        <v>1783</v>
      </c>
      <c r="BV941" s="1114">
        <v>41874566</v>
      </c>
      <c r="BW941" s="1115">
        <v>10418745661</v>
      </c>
      <c r="BX941" s="937">
        <v>10000</v>
      </c>
      <c r="BY941" s="1008">
        <v>46082</v>
      </c>
      <c r="BZ941" s="1008">
        <v>46142</v>
      </c>
      <c r="CA941" s="972"/>
      <c r="CB941" s="1093"/>
      <c r="CC941" s="1093"/>
      <c r="CD941" s="1093"/>
      <c r="CE941" s="1093"/>
      <c r="CF941" s="1093"/>
      <c r="CG941" s="1093"/>
      <c r="CH941" s="1093"/>
      <c r="CI941" s="1093"/>
      <c r="CJ941" s="1093"/>
      <c r="CK941" s="1093"/>
      <c r="CL941" s="1093"/>
      <c r="CM941" s="1093"/>
      <c r="CN941" s="1093"/>
      <c r="CO941" s="1093"/>
      <c r="CP941" s="1093"/>
      <c r="CQ941" s="1093"/>
      <c r="CR941" s="1093"/>
      <c r="CS941" s="1093"/>
      <c r="CT941" s="1093">
        <v>30</v>
      </c>
      <c r="CU941" s="922">
        <f t="shared" si="931"/>
        <v>10000</v>
      </c>
      <c r="CV941" s="1093">
        <v>30</v>
      </c>
      <c r="CW941" s="923">
        <f t="shared" si="932"/>
        <v>10000</v>
      </c>
      <c r="CX941" s="1093">
        <v>30</v>
      </c>
      <c r="CY941" s="923">
        <f t="shared" si="933"/>
        <v>10000</v>
      </c>
      <c r="CZ941" s="923"/>
      <c r="DA941" s="923"/>
      <c r="DB941" s="1093"/>
      <c r="DC941" s="675">
        <f t="shared" si="936"/>
        <v>30</v>
      </c>
      <c r="DD941" s="922">
        <f t="shared" si="938"/>
        <v>10000</v>
      </c>
      <c r="DE941" s="675">
        <v>30</v>
      </c>
      <c r="DF941" s="923">
        <f t="shared" si="926"/>
        <v>10000</v>
      </c>
      <c r="DG941" s="1093">
        <v>30</v>
      </c>
      <c r="DH941" s="923">
        <f t="shared" si="927"/>
        <v>10000</v>
      </c>
      <c r="DI941" s="1093"/>
      <c r="DJ941" s="1095"/>
      <c r="DK941" s="1095"/>
      <c r="DL941" s="1095"/>
      <c r="DM941" s="1095"/>
      <c r="DN941" s="1095"/>
      <c r="DO941" s="1095"/>
      <c r="DP941" s="1095"/>
      <c r="DQ941" s="1095"/>
      <c r="DR941" s="1095"/>
      <c r="DS941" s="1095"/>
      <c r="DU941" s="2142">
        <f t="shared" si="897"/>
        <v>20000</v>
      </c>
      <c r="DV941" s="2143">
        <f t="shared" si="929"/>
        <v>20000</v>
      </c>
      <c r="DW941" s="2143">
        <f t="shared" si="930"/>
        <v>20000</v>
      </c>
      <c r="DX941" s="2143">
        <f t="shared" si="903"/>
        <v>0</v>
      </c>
      <c r="DY941" s="2143">
        <f t="shared" si="904"/>
        <v>0</v>
      </c>
      <c r="EG941" s="2143"/>
    </row>
    <row r="942" spans="1:158" s="2033" customFormat="1" ht="48" hidden="1" customHeight="1" x14ac:dyDescent="0.25">
      <c r="A942" s="2019">
        <v>2026</v>
      </c>
      <c r="B942" s="1089">
        <v>479</v>
      </c>
      <c r="C942" s="1089" t="s">
        <v>58</v>
      </c>
      <c r="D942" s="1089">
        <v>3000654</v>
      </c>
      <c r="E942" s="1089">
        <v>5005023</v>
      </c>
      <c r="F942" s="1089" t="s">
        <v>990</v>
      </c>
      <c r="G942" s="2019" t="s">
        <v>991</v>
      </c>
      <c r="H942" s="2019">
        <v>94</v>
      </c>
      <c r="I942" s="248" t="s">
        <v>992</v>
      </c>
      <c r="J942" s="1090" t="s">
        <v>10</v>
      </c>
      <c r="K942" s="1090" t="s">
        <v>60</v>
      </c>
      <c r="L942" s="1089" t="str">
        <f t="shared" si="898"/>
        <v>2.3</v>
      </c>
      <c r="M942" s="2020" t="s">
        <v>62</v>
      </c>
      <c r="N942" s="1091"/>
      <c r="O942" s="2019" t="s">
        <v>1784</v>
      </c>
      <c r="P942" s="2019" t="s">
        <v>65</v>
      </c>
      <c r="Q942" s="2021">
        <v>1</v>
      </c>
      <c r="R942" s="2022">
        <v>9000</v>
      </c>
      <c r="S942" s="2019"/>
      <c r="T942" s="2019"/>
      <c r="U942" s="2019">
        <v>30</v>
      </c>
      <c r="V942" s="2019">
        <v>30</v>
      </c>
      <c r="W942" s="2023"/>
      <c r="X942" s="344"/>
      <c r="Y942" s="344"/>
      <c r="Z942" s="345"/>
      <c r="AA942" s="345"/>
      <c r="AB942" s="345"/>
      <c r="AC942" s="345"/>
      <c r="AD942" s="345"/>
      <c r="AE942" s="2022"/>
      <c r="AF942" s="346">
        <f t="shared" si="909"/>
        <v>0</v>
      </c>
      <c r="AG942" s="346">
        <f t="shared" si="910"/>
        <v>0</v>
      </c>
      <c r="AH942" s="346">
        <f t="shared" si="907"/>
        <v>9000</v>
      </c>
      <c r="AI942" s="346">
        <f t="shared" si="908"/>
        <v>9000</v>
      </c>
      <c r="AJ942" s="346">
        <f t="shared" si="911"/>
        <v>0</v>
      </c>
      <c r="AK942" s="346">
        <f t="shared" si="912"/>
        <v>0</v>
      </c>
      <c r="AL942" s="346">
        <f t="shared" si="913"/>
        <v>0</v>
      </c>
      <c r="AM942" s="346">
        <f t="shared" si="914"/>
        <v>0</v>
      </c>
      <c r="AN942" s="346">
        <f t="shared" si="915"/>
        <v>0</v>
      </c>
      <c r="AO942" s="346">
        <f t="shared" si="916"/>
        <v>0</v>
      </c>
      <c r="AP942" s="346">
        <f t="shared" si="917"/>
        <v>0</v>
      </c>
      <c r="AQ942" s="346">
        <f t="shared" si="918"/>
        <v>0</v>
      </c>
      <c r="AR942" s="2024">
        <f t="shared" si="928"/>
        <v>18000</v>
      </c>
      <c r="AS942" s="2025" t="s">
        <v>1763</v>
      </c>
      <c r="AT942" s="1093"/>
      <c r="AU942" s="1093" t="s">
        <v>3535</v>
      </c>
      <c r="AV942" s="1093" t="s">
        <v>3536</v>
      </c>
      <c r="AW942" s="1094">
        <v>46058</v>
      </c>
      <c r="AX942" s="1093" t="s">
        <v>3537</v>
      </c>
      <c r="AY942" s="1094">
        <v>46078</v>
      </c>
      <c r="AZ942" s="1093"/>
      <c r="BA942" s="1095" t="s">
        <v>3538</v>
      </c>
      <c r="BB942" s="1942" t="s">
        <v>995</v>
      </c>
      <c r="BC942" s="614" t="s">
        <v>3593</v>
      </c>
      <c r="BD942" s="614" t="s">
        <v>3594</v>
      </c>
      <c r="BE942" s="1120" t="s">
        <v>3595</v>
      </c>
      <c r="BF942" s="897"/>
      <c r="BG942" s="897"/>
      <c r="BH942" s="829" t="s">
        <v>1785</v>
      </c>
      <c r="BI942" s="616" t="s">
        <v>1775</v>
      </c>
      <c r="BJ942" s="1108"/>
      <c r="BK942" s="1028"/>
      <c r="BL942" s="1028"/>
      <c r="BM942" s="1028"/>
      <c r="BN942" s="896">
        <v>605</v>
      </c>
      <c r="BO942" s="902" t="s">
        <v>3596</v>
      </c>
      <c r="BP942" s="903" t="s">
        <v>3597</v>
      </c>
      <c r="BQ942" s="2248"/>
      <c r="BR942" s="2248"/>
      <c r="BS942" s="2297" t="s">
        <v>1786</v>
      </c>
      <c r="BT942" s="657" t="s">
        <v>1523</v>
      </c>
      <c r="BU942" s="1125" t="s">
        <v>1787</v>
      </c>
      <c r="BV942" s="1114">
        <v>43060130</v>
      </c>
      <c r="BW942" s="1115">
        <v>10430601305</v>
      </c>
      <c r="BX942" s="937">
        <v>9000</v>
      </c>
      <c r="BY942" s="940">
        <v>46082</v>
      </c>
      <c r="BZ942" s="940">
        <v>46142</v>
      </c>
      <c r="CA942" s="897"/>
      <c r="CB942" s="1093"/>
      <c r="CC942" s="1093"/>
      <c r="CD942" s="1093"/>
      <c r="CE942" s="1093"/>
      <c r="CF942" s="1093"/>
      <c r="CG942" s="1093"/>
      <c r="CH942" s="1093"/>
      <c r="CI942" s="1093"/>
      <c r="CJ942" s="1093"/>
      <c r="CK942" s="1093"/>
      <c r="CL942" s="1093"/>
      <c r="CM942" s="1093"/>
      <c r="CN942" s="1093"/>
      <c r="CO942" s="1093"/>
      <c r="CP942" s="1093"/>
      <c r="CQ942" s="1093"/>
      <c r="CR942" s="1093"/>
      <c r="CS942" s="1093"/>
      <c r="CT942" s="1093">
        <v>30</v>
      </c>
      <c r="CU942" s="620">
        <f t="shared" si="931"/>
        <v>9000</v>
      </c>
      <c r="CV942" s="1093">
        <v>30</v>
      </c>
      <c r="CW942" s="621">
        <f t="shared" si="932"/>
        <v>9000</v>
      </c>
      <c r="CX942" s="1093">
        <v>30</v>
      </c>
      <c r="CY942" s="621">
        <f t="shared" si="933"/>
        <v>9000</v>
      </c>
      <c r="CZ942" s="1093"/>
      <c r="DA942" s="621">
        <f>CU942-CY942</f>
        <v>0</v>
      </c>
      <c r="DB942" s="1093"/>
      <c r="DC942" s="612">
        <f t="shared" si="936"/>
        <v>30</v>
      </c>
      <c r="DD942" s="620">
        <f t="shared" si="938"/>
        <v>9000</v>
      </c>
      <c r="DE942" s="612">
        <v>30</v>
      </c>
      <c r="DF942" s="621">
        <f t="shared" si="926"/>
        <v>9000</v>
      </c>
      <c r="DG942" s="1093">
        <v>30</v>
      </c>
      <c r="DH942" s="621">
        <f t="shared" si="927"/>
        <v>9000</v>
      </c>
      <c r="DI942" s="1093"/>
      <c r="DJ942" s="1095"/>
      <c r="DK942" s="1095"/>
      <c r="DL942" s="1095"/>
      <c r="DM942" s="1095"/>
      <c r="DN942" s="1095"/>
      <c r="DO942" s="1095"/>
      <c r="DP942" s="1095"/>
      <c r="DQ942" s="1095"/>
      <c r="DR942" s="1095"/>
      <c r="DS942" s="1095"/>
      <c r="DU942" s="1945">
        <f t="shared" si="897"/>
        <v>18000</v>
      </c>
      <c r="DV942" s="1946">
        <f t="shared" si="929"/>
        <v>18000</v>
      </c>
      <c r="DW942" s="1946">
        <f t="shared" si="930"/>
        <v>18000</v>
      </c>
      <c r="DX942" s="1946">
        <f t="shared" si="903"/>
        <v>0</v>
      </c>
      <c r="DY942" s="1946">
        <f t="shared" si="904"/>
        <v>0</v>
      </c>
      <c r="EG942" s="1946"/>
    </row>
    <row r="943" spans="1:158" s="2033" customFormat="1" ht="48" hidden="1" customHeight="1" x14ac:dyDescent="0.25">
      <c r="A943" s="2019">
        <v>2026</v>
      </c>
      <c r="B943" s="1089">
        <v>479</v>
      </c>
      <c r="C943" s="1089" t="s">
        <v>58</v>
      </c>
      <c r="D943" s="1089">
        <v>3000654</v>
      </c>
      <c r="E943" s="1089">
        <v>5005023</v>
      </c>
      <c r="F943" s="1089" t="s">
        <v>990</v>
      </c>
      <c r="G943" s="2019" t="s">
        <v>991</v>
      </c>
      <c r="H943" s="2019">
        <v>94</v>
      </c>
      <c r="I943" s="248" t="s">
        <v>992</v>
      </c>
      <c r="J943" s="1090" t="s">
        <v>10</v>
      </c>
      <c r="K943" s="1090" t="s">
        <v>60</v>
      </c>
      <c r="L943" s="1089" t="str">
        <f t="shared" si="898"/>
        <v>2.3</v>
      </c>
      <c r="M943" s="2020" t="s">
        <v>62</v>
      </c>
      <c r="N943" s="1091"/>
      <c r="O943" s="2019" t="s">
        <v>1788</v>
      </c>
      <c r="P943" s="2019" t="s">
        <v>65</v>
      </c>
      <c r="Q943" s="2021">
        <v>1</v>
      </c>
      <c r="R943" s="2022">
        <v>8000</v>
      </c>
      <c r="S943" s="2019"/>
      <c r="T943" s="2019"/>
      <c r="U943" s="2019">
        <v>30</v>
      </c>
      <c r="V943" s="2019">
        <v>30</v>
      </c>
      <c r="W943" s="2023"/>
      <c r="X943" s="344"/>
      <c r="Y943" s="344"/>
      <c r="Z943" s="345"/>
      <c r="AA943" s="345"/>
      <c r="AB943" s="345"/>
      <c r="AC943" s="345"/>
      <c r="AD943" s="345"/>
      <c r="AE943" s="2022"/>
      <c r="AF943" s="346">
        <f t="shared" si="909"/>
        <v>0</v>
      </c>
      <c r="AG943" s="346">
        <f t="shared" si="910"/>
        <v>0</v>
      </c>
      <c r="AH943" s="346">
        <f t="shared" si="907"/>
        <v>8000</v>
      </c>
      <c r="AI943" s="346">
        <f t="shared" si="908"/>
        <v>8000</v>
      </c>
      <c r="AJ943" s="346">
        <f t="shared" si="911"/>
        <v>0</v>
      </c>
      <c r="AK943" s="346">
        <f t="shared" si="912"/>
        <v>0</v>
      </c>
      <c r="AL943" s="346">
        <f t="shared" si="913"/>
        <v>0</v>
      </c>
      <c r="AM943" s="346">
        <f t="shared" si="914"/>
        <v>0</v>
      </c>
      <c r="AN943" s="346">
        <f t="shared" si="915"/>
        <v>0</v>
      </c>
      <c r="AO943" s="346">
        <f t="shared" si="916"/>
        <v>0</v>
      </c>
      <c r="AP943" s="346">
        <f t="shared" si="917"/>
        <v>0</v>
      </c>
      <c r="AQ943" s="346">
        <f t="shared" si="918"/>
        <v>0</v>
      </c>
      <c r="AR943" s="2024">
        <f t="shared" si="928"/>
        <v>16000</v>
      </c>
      <c r="AS943" s="2025" t="s">
        <v>1763</v>
      </c>
      <c r="AT943" s="1093"/>
      <c r="AU943" s="1093" t="s">
        <v>3535</v>
      </c>
      <c r="AV943" s="1093" t="s">
        <v>3536</v>
      </c>
      <c r="AW943" s="1094">
        <v>46058</v>
      </c>
      <c r="AX943" s="1093" t="s">
        <v>3537</v>
      </c>
      <c r="AY943" s="1094">
        <v>46078</v>
      </c>
      <c r="AZ943" s="1093"/>
      <c r="BA943" s="1095" t="s">
        <v>3538</v>
      </c>
      <c r="BB943" s="2011" t="s">
        <v>995</v>
      </c>
      <c r="BC943" s="841" t="s">
        <v>3593</v>
      </c>
      <c r="BD943" s="841" t="s">
        <v>3594</v>
      </c>
      <c r="BE943" s="1126" t="s">
        <v>3595</v>
      </c>
      <c r="BF943" s="984"/>
      <c r="BG943" s="984"/>
      <c r="BH943" s="698"/>
      <c r="BI943" s="1768"/>
      <c r="BJ943" s="2746"/>
      <c r="BK943" s="1768"/>
      <c r="BL943" s="1031"/>
      <c r="BM943" s="1031"/>
      <c r="BN943" s="2772" t="s">
        <v>1789</v>
      </c>
      <c r="BO943" s="902" t="s">
        <v>3596</v>
      </c>
      <c r="BP943" s="903" t="s">
        <v>3597</v>
      </c>
      <c r="BQ943" s="2134"/>
      <c r="BR943" s="2134"/>
      <c r="BS943" s="2026" t="s">
        <v>1424</v>
      </c>
      <c r="BT943" s="1127" t="s">
        <v>1782</v>
      </c>
      <c r="BU943" s="1125" t="s">
        <v>1790</v>
      </c>
      <c r="BV943" s="1128">
        <v>40746616</v>
      </c>
      <c r="BW943" s="1128">
        <v>10407466166</v>
      </c>
      <c r="BX943" s="937">
        <v>8000</v>
      </c>
      <c r="BY943" s="997">
        <v>46082</v>
      </c>
      <c r="BZ943" s="997">
        <v>46142</v>
      </c>
      <c r="CA943" s="984"/>
      <c r="CB943" s="1093"/>
      <c r="CC943" s="1093"/>
      <c r="CD943" s="1093"/>
      <c r="CE943" s="1093"/>
      <c r="CF943" s="1093"/>
      <c r="CG943" s="1093"/>
      <c r="CH943" s="1093"/>
      <c r="CI943" s="1093"/>
      <c r="CJ943" s="1093"/>
      <c r="CK943" s="1093"/>
      <c r="CL943" s="1093"/>
      <c r="CM943" s="1093"/>
      <c r="CN943" s="1093"/>
      <c r="CO943" s="1093"/>
      <c r="CP943" s="1093"/>
      <c r="CQ943" s="1093"/>
      <c r="CR943" s="1093"/>
      <c r="CS943" s="1093"/>
      <c r="CT943" s="1093">
        <v>30</v>
      </c>
      <c r="CU943" s="888">
        <f t="shared" si="931"/>
        <v>8000</v>
      </c>
      <c r="CV943" s="880">
        <v>30</v>
      </c>
      <c r="CW943" s="889">
        <f t="shared" si="932"/>
        <v>8000.0000000000009</v>
      </c>
      <c r="CX943" s="880">
        <v>30</v>
      </c>
      <c r="CY943" s="889">
        <f t="shared" si="933"/>
        <v>8000.0000000000009</v>
      </c>
      <c r="CZ943" s="889">
        <f>CU943-CW943</f>
        <v>0</v>
      </c>
      <c r="DA943" s="889">
        <f>CU943-CY943</f>
        <v>0</v>
      </c>
      <c r="DB943" s="1093"/>
      <c r="DC943" s="880">
        <f t="shared" si="936"/>
        <v>30</v>
      </c>
      <c r="DD943" s="888">
        <f t="shared" si="938"/>
        <v>8000</v>
      </c>
      <c r="DE943" s="880">
        <v>30</v>
      </c>
      <c r="DF943" s="889">
        <f t="shared" ref="DF943:DF963" si="939">(R943/30*DE943)*Q943</f>
        <v>8000.0000000000009</v>
      </c>
      <c r="DG943" s="1093">
        <v>30</v>
      </c>
      <c r="DH943" s="889">
        <f t="shared" ref="DH943:DH963" si="940">(R943/30*DG943)*Q943</f>
        <v>8000.0000000000009</v>
      </c>
      <c r="DI943" s="1093"/>
      <c r="DJ943" s="1095"/>
      <c r="DK943" s="1095"/>
      <c r="DL943" s="1095"/>
      <c r="DM943" s="1095"/>
      <c r="DN943" s="1095"/>
      <c r="DO943" s="1095"/>
      <c r="DP943" s="1095"/>
      <c r="DQ943" s="1095"/>
      <c r="DR943" s="1095"/>
      <c r="DS943" s="1095"/>
      <c r="DU943" s="1945">
        <f t="shared" si="897"/>
        <v>16000</v>
      </c>
      <c r="DV943" s="1946">
        <f t="shared" si="929"/>
        <v>16000.000000000002</v>
      </c>
      <c r="DW943" s="1946">
        <f t="shared" si="930"/>
        <v>16000.000000000002</v>
      </c>
      <c r="DX943" s="1946">
        <f t="shared" si="903"/>
        <v>0</v>
      </c>
      <c r="DY943" s="1946">
        <f t="shared" si="904"/>
        <v>0</v>
      </c>
      <c r="EG943" s="1946"/>
    </row>
    <row r="944" spans="1:158" s="2033" customFormat="1" ht="48" hidden="1" customHeight="1" x14ac:dyDescent="0.25">
      <c r="A944" s="1979">
        <v>2026</v>
      </c>
      <c r="B944" s="891">
        <v>479</v>
      </c>
      <c r="C944" s="891" t="s">
        <v>58</v>
      </c>
      <c r="D944" s="891">
        <v>3000654</v>
      </c>
      <c r="E944" s="891">
        <v>5005023</v>
      </c>
      <c r="F944" s="891" t="s">
        <v>990</v>
      </c>
      <c r="G944" s="1979" t="s">
        <v>991</v>
      </c>
      <c r="H944" s="1979">
        <v>94</v>
      </c>
      <c r="I944" s="892" t="s">
        <v>992</v>
      </c>
      <c r="J944" s="893" t="s">
        <v>10</v>
      </c>
      <c r="K944" s="893" t="s">
        <v>60</v>
      </c>
      <c r="L944" s="891" t="str">
        <f t="shared" si="898"/>
        <v>2.3</v>
      </c>
      <c r="M944" s="1981" t="s">
        <v>62</v>
      </c>
      <c r="N944" s="894"/>
      <c r="O944" s="1979" t="s">
        <v>1791</v>
      </c>
      <c r="P944" s="1979" t="s">
        <v>65</v>
      </c>
      <c r="Q944" s="1983">
        <v>1</v>
      </c>
      <c r="R944" s="1984">
        <v>4500</v>
      </c>
      <c r="S944" s="1979"/>
      <c r="T944" s="2307"/>
      <c r="U944" s="1979">
        <v>30</v>
      </c>
      <c r="V944" s="1979">
        <v>30</v>
      </c>
      <c r="W944" s="1986"/>
      <c r="X944" s="298"/>
      <c r="Y944" s="298"/>
      <c r="Z944" s="299"/>
      <c r="AA944" s="299"/>
      <c r="AB944" s="299"/>
      <c r="AC944" s="299"/>
      <c r="AD944" s="299"/>
      <c r="AE944" s="1984"/>
      <c r="AF944" s="346">
        <f t="shared" si="909"/>
        <v>0</v>
      </c>
      <c r="AG944" s="346">
        <f t="shared" si="910"/>
        <v>0</v>
      </c>
      <c r="AH944" s="346">
        <f t="shared" si="907"/>
        <v>4500</v>
      </c>
      <c r="AI944" s="346">
        <f t="shared" si="908"/>
        <v>4500</v>
      </c>
      <c r="AJ944" s="346">
        <f t="shared" si="911"/>
        <v>0</v>
      </c>
      <c r="AK944" s="346">
        <f t="shared" si="912"/>
        <v>0</v>
      </c>
      <c r="AL944" s="346">
        <f t="shared" si="913"/>
        <v>0</v>
      </c>
      <c r="AM944" s="346">
        <f t="shared" si="914"/>
        <v>0</v>
      </c>
      <c r="AN944" s="346">
        <f t="shared" si="915"/>
        <v>0</v>
      </c>
      <c r="AO944" s="346">
        <f t="shared" si="916"/>
        <v>0</v>
      </c>
      <c r="AP944" s="346">
        <f t="shared" si="917"/>
        <v>0</v>
      </c>
      <c r="AQ944" s="346">
        <f t="shared" si="918"/>
        <v>0</v>
      </c>
      <c r="AR944" s="458">
        <f t="shared" ref="AR944:AR945" si="941">+ROUNDUP(SUM(AF944:AQ944),0)</f>
        <v>9000</v>
      </c>
      <c r="AS944" s="1990" t="s">
        <v>1763</v>
      </c>
      <c r="AT944" s="897"/>
      <c r="AU944" s="897" t="s">
        <v>3535</v>
      </c>
      <c r="AV944" s="897" t="s">
        <v>3536</v>
      </c>
      <c r="AW944" s="940">
        <v>46058</v>
      </c>
      <c r="AX944" s="897" t="s">
        <v>3537</v>
      </c>
      <c r="AY944" s="940">
        <v>46078</v>
      </c>
      <c r="AZ944" s="897"/>
      <c r="BA944" s="898" t="s">
        <v>3538</v>
      </c>
      <c r="BB944" s="1992" t="s">
        <v>995</v>
      </c>
      <c r="BC944" s="899" t="s">
        <v>3593</v>
      </c>
      <c r="BD944" s="899" t="s">
        <v>3594</v>
      </c>
      <c r="BE944" s="899" t="s">
        <v>3595</v>
      </c>
      <c r="BF944" s="897"/>
      <c r="BG944" s="897"/>
      <c r="BH944" s="687"/>
      <c r="BI944" s="1017"/>
      <c r="BJ944" s="1108"/>
      <c r="BK944" s="1017"/>
      <c r="BL944" s="1028"/>
      <c r="BM944" s="1028"/>
      <c r="BN944" s="829" t="s">
        <v>1792</v>
      </c>
      <c r="BO944" s="902" t="s">
        <v>3596</v>
      </c>
      <c r="BP944" s="1123"/>
      <c r="BQ944" s="2252"/>
      <c r="BR944" s="2252"/>
      <c r="BS944" s="2308" t="s">
        <v>1793</v>
      </c>
      <c r="BT944" s="1129" t="s">
        <v>1070</v>
      </c>
      <c r="BU944" s="1130" t="s">
        <v>1794</v>
      </c>
      <c r="BV944" s="1114">
        <v>70273864</v>
      </c>
      <c r="BW944" s="1115">
        <v>10702738640</v>
      </c>
      <c r="BX944" s="937">
        <v>4500</v>
      </c>
      <c r="BY944" s="997">
        <v>46082</v>
      </c>
      <c r="BZ944" s="940">
        <v>46142</v>
      </c>
      <c r="CA944" s="897"/>
      <c r="CB944" s="897"/>
      <c r="CC944" s="897"/>
      <c r="CD944" s="897"/>
      <c r="CE944" s="897"/>
      <c r="CF944" s="897"/>
      <c r="CG944" s="897"/>
      <c r="CH944" s="897"/>
      <c r="CI944" s="897"/>
      <c r="CJ944" s="897"/>
      <c r="CK944" s="897"/>
      <c r="CL944" s="897"/>
      <c r="CM944" s="897"/>
      <c r="CN944" s="897"/>
      <c r="CO944" s="897"/>
      <c r="CP944" s="897"/>
      <c r="CQ944" s="897"/>
      <c r="CR944" s="897"/>
      <c r="CS944" s="897"/>
      <c r="CT944" s="897">
        <v>30</v>
      </c>
      <c r="CU944" s="909">
        <f t="shared" si="931"/>
        <v>4500</v>
      </c>
      <c r="CV944" s="897">
        <v>30</v>
      </c>
      <c r="CW944" s="633">
        <f t="shared" si="932"/>
        <v>4500</v>
      </c>
      <c r="CX944" s="897">
        <v>30</v>
      </c>
      <c r="CY944" s="633">
        <f t="shared" si="933"/>
        <v>4500</v>
      </c>
      <c r="CZ944" s="633">
        <f>CU944-CW944</f>
        <v>0</v>
      </c>
      <c r="DA944" s="633">
        <f>CU944-CY944</f>
        <v>0</v>
      </c>
      <c r="DB944" s="897"/>
      <c r="DC944" s="897">
        <f t="shared" si="936"/>
        <v>30</v>
      </c>
      <c r="DD944" s="909">
        <f t="shared" si="938"/>
        <v>4500</v>
      </c>
      <c r="DE944" s="897">
        <v>30</v>
      </c>
      <c r="DF944" s="633">
        <f t="shared" si="939"/>
        <v>4500</v>
      </c>
      <c r="DG944" s="897">
        <v>30</v>
      </c>
      <c r="DH944" s="633">
        <f t="shared" si="940"/>
        <v>4500</v>
      </c>
      <c r="DI944" s="897"/>
      <c r="DJ944" s="898"/>
      <c r="DK944" s="898"/>
      <c r="DL944" s="898"/>
      <c r="DM944" s="898"/>
      <c r="DN944" s="898"/>
      <c r="DO944" s="898"/>
      <c r="DP944" s="898"/>
      <c r="DQ944" s="898"/>
      <c r="DR944" s="898"/>
      <c r="DS944" s="898"/>
      <c r="DT944" s="1995"/>
      <c r="DU944" s="1945">
        <f t="shared" si="897"/>
        <v>9000</v>
      </c>
      <c r="DV944" s="1946">
        <f t="shared" si="929"/>
        <v>9000</v>
      </c>
      <c r="DW944" s="1946">
        <f t="shared" si="930"/>
        <v>9000</v>
      </c>
      <c r="DX944" s="1946">
        <f t="shared" si="903"/>
        <v>0</v>
      </c>
      <c r="DY944" s="1946">
        <f t="shared" si="904"/>
        <v>0</v>
      </c>
      <c r="DZ944" s="1995"/>
      <c r="EA944" s="1995"/>
      <c r="EB944" s="1995"/>
      <c r="EC944" s="1995"/>
      <c r="ED944" s="1995"/>
      <c r="EE944" s="1995"/>
      <c r="EF944" s="1995"/>
      <c r="EG944" s="1946"/>
      <c r="EH944" s="1995"/>
      <c r="EI944" s="1995"/>
      <c r="EJ944" s="1995"/>
      <c r="EK944" s="1995"/>
      <c r="EL944" s="1995"/>
      <c r="EM944" s="1995"/>
      <c r="EN944" s="1995"/>
      <c r="EO944" s="1995"/>
      <c r="EP944" s="1995"/>
      <c r="EQ944" s="1995"/>
      <c r="ER944" s="1995"/>
      <c r="ES944" s="1995"/>
      <c r="ET944" s="1995"/>
      <c r="EU944" s="1995"/>
      <c r="EV944" s="1995"/>
      <c r="EW944" s="1995"/>
      <c r="EX944" s="1995"/>
      <c r="EY944" s="1995"/>
      <c r="EZ944" s="1995"/>
      <c r="FA944" s="1995"/>
      <c r="FB944" s="1995"/>
    </row>
    <row r="945" spans="1:137" s="2044" customFormat="1" ht="48" hidden="1" customHeight="1" x14ac:dyDescent="0.25">
      <c r="A945" s="2036">
        <v>2026</v>
      </c>
      <c r="B945" s="978">
        <v>479</v>
      </c>
      <c r="C945" s="978" t="s">
        <v>58</v>
      </c>
      <c r="D945" s="978">
        <v>3000654</v>
      </c>
      <c r="E945" s="978">
        <v>5005023</v>
      </c>
      <c r="F945" s="978" t="s">
        <v>990</v>
      </c>
      <c r="G945" s="2036" t="s">
        <v>991</v>
      </c>
      <c r="H945" s="2036">
        <v>94</v>
      </c>
      <c r="I945" s="979" t="s">
        <v>992</v>
      </c>
      <c r="J945" s="980" t="s">
        <v>10</v>
      </c>
      <c r="K945" s="980" t="s">
        <v>60</v>
      </c>
      <c r="L945" s="978" t="str">
        <f t="shared" si="898"/>
        <v>2.3</v>
      </c>
      <c r="M945" s="2076" t="s">
        <v>62</v>
      </c>
      <c r="N945" s="981"/>
      <c r="O945" s="2036" t="s">
        <v>1791</v>
      </c>
      <c r="P945" s="2036" t="s">
        <v>65</v>
      </c>
      <c r="Q945" s="2077">
        <v>1</v>
      </c>
      <c r="R945" s="2038">
        <v>4500</v>
      </c>
      <c r="S945" s="2036"/>
      <c r="T945" s="2036"/>
      <c r="U945" s="2036">
        <v>30</v>
      </c>
      <c r="V945" s="2036"/>
      <c r="W945" s="2037"/>
      <c r="X945" s="334"/>
      <c r="Y945" s="334"/>
      <c r="Z945" s="335"/>
      <c r="AA945" s="335"/>
      <c r="AB945" s="335"/>
      <c r="AC945" s="335"/>
      <c r="AD945" s="335"/>
      <c r="AE945" s="2038"/>
      <c r="AF945" s="346">
        <f t="shared" si="909"/>
        <v>0</v>
      </c>
      <c r="AG945" s="346">
        <f t="shared" si="910"/>
        <v>0</v>
      </c>
      <c r="AH945" s="346">
        <f t="shared" si="907"/>
        <v>4500</v>
      </c>
      <c r="AI945" s="346">
        <f t="shared" si="908"/>
        <v>0</v>
      </c>
      <c r="AJ945" s="346">
        <f t="shared" si="911"/>
        <v>0</v>
      </c>
      <c r="AK945" s="346">
        <f t="shared" si="912"/>
        <v>0</v>
      </c>
      <c r="AL945" s="346">
        <f t="shared" si="913"/>
        <v>0</v>
      </c>
      <c r="AM945" s="346">
        <f t="shared" si="914"/>
        <v>0</v>
      </c>
      <c r="AN945" s="346">
        <f t="shared" si="915"/>
        <v>0</v>
      </c>
      <c r="AO945" s="346">
        <f t="shared" si="916"/>
        <v>0</v>
      </c>
      <c r="AP945" s="346">
        <f t="shared" si="917"/>
        <v>0</v>
      </c>
      <c r="AQ945" s="346">
        <f t="shared" si="918"/>
        <v>0</v>
      </c>
      <c r="AR945" s="2039">
        <f t="shared" si="941"/>
        <v>4500</v>
      </c>
      <c r="AS945" s="2040" t="s">
        <v>1763</v>
      </c>
      <c r="AT945" s="984"/>
      <c r="AU945" s="984" t="s">
        <v>3535</v>
      </c>
      <c r="AV945" s="984" t="s">
        <v>3536</v>
      </c>
      <c r="AW945" s="997">
        <v>46058</v>
      </c>
      <c r="AX945" s="984" t="s">
        <v>3537</v>
      </c>
      <c r="AY945" s="997">
        <v>46078</v>
      </c>
      <c r="AZ945" s="984"/>
      <c r="BA945" s="989" t="s">
        <v>3538</v>
      </c>
      <c r="BB945" s="2041" t="s">
        <v>995</v>
      </c>
      <c r="BC945" s="899" t="s">
        <v>3593</v>
      </c>
      <c r="BD945" s="899" t="s">
        <v>3594</v>
      </c>
      <c r="BE945" s="899" t="s">
        <v>3595</v>
      </c>
      <c r="BF945" s="984"/>
      <c r="BG945" s="984"/>
      <c r="BH945" s="698"/>
      <c r="BI945" s="1768"/>
      <c r="BJ945" s="2746"/>
      <c r="BK945" s="1768"/>
      <c r="BL945" s="1037"/>
      <c r="BM945" s="1037"/>
      <c r="BN945" s="829" t="s">
        <v>1795</v>
      </c>
      <c r="BO945" s="1123" t="s">
        <v>3596</v>
      </c>
      <c r="BP945" s="903" t="s">
        <v>3597</v>
      </c>
      <c r="BQ945" s="2199"/>
      <c r="BR945" s="2199"/>
      <c r="BS945" s="2026" t="s">
        <v>1796</v>
      </c>
      <c r="BT945" s="672" t="s">
        <v>1249</v>
      </c>
      <c r="BU945" s="672" t="s">
        <v>1797</v>
      </c>
      <c r="BV945" s="1131">
        <v>43711281</v>
      </c>
      <c r="BW945" s="1132">
        <v>10437112814</v>
      </c>
      <c r="BX945" s="937">
        <v>4500</v>
      </c>
      <c r="BY945" s="940">
        <v>46082</v>
      </c>
      <c r="BZ945" s="1133">
        <v>46112</v>
      </c>
      <c r="CA945" s="984"/>
      <c r="CB945" s="984"/>
      <c r="CC945" s="984"/>
      <c r="CD945" s="984"/>
      <c r="CE945" s="984"/>
      <c r="CF945" s="984"/>
      <c r="CG945" s="984"/>
      <c r="CH945" s="984"/>
      <c r="CI945" s="984"/>
      <c r="CJ945" s="984"/>
      <c r="CK945" s="984"/>
      <c r="CL945" s="984"/>
      <c r="CM945" s="984"/>
      <c r="CN945" s="984"/>
      <c r="CO945" s="984"/>
      <c r="CP945" s="984"/>
      <c r="CQ945" s="984"/>
      <c r="CR945" s="984"/>
      <c r="CS945" s="984"/>
      <c r="CT945" s="984">
        <v>30</v>
      </c>
      <c r="CU945" s="987">
        <f t="shared" si="931"/>
        <v>4500</v>
      </c>
      <c r="CV945" s="984">
        <v>30</v>
      </c>
      <c r="CW945" s="988">
        <f t="shared" si="932"/>
        <v>4500</v>
      </c>
      <c r="CX945" s="984">
        <v>30</v>
      </c>
      <c r="CY945" s="988">
        <f t="shared" si="933"/>
        <v>4500</v>
      </c>
      <c r="CZ945" s="988">
        <f>CU945-CW945</f>
        <v>0</v>
      </c>
      <c r="DA945" s="988">
        <f>CU945-CY945</f>
        <v>0</v>
      </c>
      <c r="DB945" s="984"/>
      <c r="DC945" s="984">
        <v>0</v>
      </c>
      <c r="DD945" s="909">
        <f t="shared" si="938"/>
        <v>0</v>
      </c>
      <c r="DE945" s="984"/>
      <c r="DF945" s="633">
        <f t="shared" si="939"/>
        <v>0</v>
      </c>
      <c r="DG945" s="984"/>
      <c r="DH945" s="633">
        <f t="shared" si="940"/>
        <v>0</v>
      </c>
      <c r="DI945" s="984"/>
      <c r="DJ945" s="989"/>
      <c r="DK945" s="989"/>
      <c r="DL945" s="989"/>
      <c r="DM945" s="989"/>
      <c r="DN945" s="989"/>
      <c r="DO945" s="989"/>
      <c r="DP945" s="989"/>
      <c r="DQ945" s="989"/>
      <c r="DR945" s="989"/>
      <c r="DS945" s="989"/>
      <c r="DU945" s="1945">
        <f t="shared" si="897"/>
        <v>4500</v>
      </c>
      <c r="DV945" s="1946">
        <f t="shared" si="929"/>
        <v>4500</v>
      </c>
      <c r="DW945" s="1946">
        <f t="shared" si="930"/>
        <v>4500</v>
      </c>
      <c r="DX945" s="1946">
        <f t="shared" si="903"/>
        <v>0</v>
      </c>
      <c r="DY945" s="1946">
        <f t="shared" si="904"/>
        <v>0</v>
      </c>
      <c r="EG945" s="1946"/>
    </row>
    <row r="946" spans="1:137" s="1995" customFormat="1" ht="48" hidden="1" customHeight="1" x14ac:dyDescent="0.25">
      <c r="A946" s="2036">
        <v>2026</v>
      </c>
      <c r="B946" s="978">
        <v>479</v>
      </c>
      <c r="C946" s="978" t="s">
        <v>58</v>
      </c>
      <c r="D946" s="978">
        <v>3000654</v>
      </c>
      <c r="E946" s="978">
        <v>5005023</v>
      </c>
      <c r="F946" s="978" t="s">
        <v>990</v>
      </c>
      <c r="G946" s="2036" t="s">
        <v>991</v>
      </c>
      <c r="H946" s="2036">
        <v>94</v>
      </c>
      <c r="I946" s="979" t="s">
        <v>992</v>
      </c>
      <c r="J946" s="980" t="s">
        <v>10</v>
      </c>
      <c r="K946" s="980" t="s">
        <v>60</v>
      </c>
      <c r="L946" s="978" t="str">
        <f t="shared" si="898"/>
        <v>2.3</v>
      </c>
      <c r="M946" s="2076" t="s">
        <v>62</v>
      </c>
      <c r="N946" s="981"/>
      <c r="O946" s="2299" t="s">
        <v>3599</v>
      </c>
      <c r="P946" s="2036" t="s">
        <v>65</v>
      </c>
      <c r="Q946" s="2077">
        <v>1</v>
      </c>
      <c r="R946" s="1984">
        <v>4500</v>
      </c>
      <c r="S946" s="1979"/>
      <c r="T946" s="1979"/>
      <c r="U946" s="1979"/>
      <c r="V946" s="1979">
        <v>30</v>
      </c>
      <c r="W946" s="1986"/>
      <c r="X946" s="298"/>
      <c r="Y946" s="298"/>
      <c r="Z946" s="299"/>
      <c r="AA946" s="299"/>
      <c r="AB946" s="299"/>
      <c r="AC946" s="299"/>
      <c r="AD946" s="299"/>
      <c r="AE946" s="1984"/>
      <c r="AF946" s="346"/>
      <c r="AG946" s="346"/>
      <c r="AH946" s="346"/>
      <c r="AI946" s="346">
        <v>4500</v>
      </c>
      <c r="AJ946" s="346"/>
      <c r="AK946" s="346"/>
      <c r="AL946" s="346"/>
      <c r="AM946" s="346"/>
      <c r="AN946" s="346"/>
      <c r="AO946" s="346"/>
      <c r="AP946" s="346"/>
      <c r="AQ946" s="346"/>
      <c r="AR946" s="2039">
        <v>4500</v>
      </c>
      <c r="AS946" s="1990" t="s">
        <v>1763</v>
      </c>
      <c r="AT946" s="897"/>
      <c r="AU946" s="984" t="s">
        <v>3535</v>
      </c>
      <c r="AV946" s="984" t="s">
        <v>3536</v>
      </c>
      <c r="AW946" s="997">
        <v>46058</v>
      </c>
      <c r="AX946" s="984" t="s">
        <v>3537</v>
      </c>
      <c r="AY946" s="997">
        <v>46078</v>
      </c>
      <c r="AZ946" s="984"/>
      <c r="BA946" s="984" t="s">
        <v>3538</v>
      </c>
      <c r="BB946" s="1992" t="s">
        <v>995</v>
      </c>
      <c r="BC946" s="899" t="s">
        <v>3600</v>
      </c>
      <c r="BD946" s="899" t="s">
        <v>3601</v>
      </c>
      <c r="BE946" s="899" t="s">
        <v>3602</v>
      </c>
      <c r="BF946" s="940">
        <v>46121</v>
      </c>
      <c r="BG946" s="897"/>
      <c r="BH946" s="1017"/>
      <c r="BI946" s="1017"/>
      <c r="BJ946" s="1108"/>
      <c r="BK946" s="687"/>
      <c r="BL946" s="955"/>
      <c r="BM946" s="955"/>
      <c r="BN946" s="1022"/>
      <c r="BO946" s="974"/>
      <c r="BP946" s="903" t="s">
        <v>3597</v>
      </c>
      <c r="BQ946" s="2215"/>
      <c r="BR946" s="2215"/>
      <c r="BS946" s="2309" t="s">
        <v>3603</v>
      </c>
      <c r="BT946" s="1134" t="s">
        <v>3604</v>
      </c>
      <c r="BU946" s="1134" t="s">
        <v>3605</v>
      </c>
      <c r="BV946" s="1114">
        <v>75400469</v>
      </c>
      <c r="BW946" s="1115">
        <v>10754004695</v>
      </c>
      <c r="BX946" s="461">
        <v>4500</v>
      </c>
      <c r="BY946" s="1135">
        <v>46125</v>
      </c>
      <c r="BZ946" s="940">
        <v>46142</v>
      </c>
      <c r="CA946" s="897"/>
      <c r="CB946" s="897"/>
      <c r="CC946" s="897"/>
      <c r="CD946" s="897"/>
      <c r="CE946" s="897"/>
      <c r="CF946" s="897"/>
      <c r="CG946" s="897"/>
      <c r="CH946" s="897"/>
      <c r="CI946" s="897"/>
      <c r="CJ946" s="897"/>
      <c r="CK946" s="897"/>
      <c r="CL946" s="897"/>
      <c r="CM946" s="897"/>
      <c r="CN946" s="897"/>
      <c r="CO946" s="897"/>
      <c r="CP946" s="897"/>
      <c r="CQ946" s="897"/>
      <c r="CR946" s="897"/>
      <c r="CS946" s="897"/>
      <c r="CT946" s="897"/>
      <c r="CU946" s="909"/>
      <c r="CV946" s="897"/>
      <c r="CW946" s="633"/>
      <c r="CX946" s="897"/>
      <c r="CY946" s="633"/>
      <c r="CZ946" s="633"/>
      <c r="DA946" s="633"/>
      <c r="DB946" s="897"/>
      <c r="DC946" s="945">
        <v>30</v>
      </c>
      <c r="DD946" s="633">
        <f t="shared" si="938"/>
        <v>4500</v>
      </c>
      <c r="DE946" s="897">
        <v>18</v>
      </c>
      <c r="DF946" s="633">
        <f t="shared" si="939"/>
        <v>2700</v>
      </c>
      <c r="DG946" s="897">
        <v>18</v>
      </c>
      <c r="DH946" s="633">
        <f t="shared" si="940"/>
        <v>2700</v>
      </c>
      <c r="DI946" s="897"/>
      <c r="DJ946" s="897"/>
      <c r="DK946" s="897"/>
      <c r="DL946" s="897"/>
      <c r="DM946" s="897"/>
      <c r="DN946" s="897"/>
      <c r="DO946" s="897"/>
      <c r="DP946" s="897"/>
      <c r="DQ946" s="897"/>
      <c r="DR946" s="897"/>
      <c r="DS946" s="897"/>
      <c r="DU946" s="1945">
        <f t="shared" si="897"/>
        <v>4500</v>
      </c>
      <c r="DV946" s="1946">
        <f t="shared" si="929"/>
        <v>2700</v>
      </c>
      <c r="DW946" s="1946">
        <f t="shared" si="930"/>
        <v>2700</v>
      </c>
      <c r="DX946" s="1946">
        <f t="shared" si="903"/>
        <v>1800</v>
      </c>
      <c r="DY946" s="1946">
        <f t="shared" si="904"/>
        <v>1800</v>
      </c>
      <c r="EG946" s="1946"/>
    </row>
    <row r="947" spans="1:137" s="2033" customFormat="1" ht="48" hidden="1" customHeight="1" x14ac:dyDescent="0.25">
      <c r="A947" s="2019">
        <v>2026</v>
      </c>
      <c r="B947" s="1089">
        <v>479</v>
      </c>
      <c r="C947" s="1089" t="s">
        <v>58</v>
      </c>
      <c r="D947" s="1089">
        <v>3000654</v>
      </c>
      <c r="E947" s="1089">
        <v>5005023</v>
      </c>
      <c r="F947" s="1089" t="s">
        <v>990</v>
      </c>
      <c r="G947" s="2019" t="s">
        <v>991</v>
      </c>
      <c r="H947" s="2019">
        <v>94</v>
      </c>
      <c r="I947" s="248" t="s">
        <v>992</v>
      </c>
      <c r="J947" s="1090" t="s">
        <v>10</v>
      </c>
      <c r="K947" s="1090" t="s">
        <v>60</v>
      </c>
      <c r="L947" s="1089" t="str">
        <f t="shared" si="898"/>
        <v>2.3</v>
      </c>
      <c r="M947" s="2020" t="s">
        <v>62</v>
      </c>
      <c r="N947" s="1091"/>
      <c r="O947" s="2019" t="s">
        <v>1798</v>
      </c>
      <c r="P947" s="2019" t="s">
        <v>65</v>
      </c>
      <c r="Q947" s="2021">
        <v>1</v>
      </c>
      <c r="R947" s="2022">
        <v>9000</v>
      </c>
      <c r="S947" s="2019"/>
      <c r="T947" s="2019"/>
      <c r="U947" s="2019">
        <v>30</v>
      </c>
      <c r="V947" s="2019">
        <v>30</v>
      </c>
      <c r="W947" s="2023"/>
      <c r="X947" s="344"/>
      <c r="Y947" s="344"/>
      <c r="Z947" s="345"/>
      <c r="AA947" s="345"/>
      <c r="AB947" s="345"/>
      <c r="AC947" s="345"/>
      <c r="AD947" s="345"/>
      <c r="AE947" s="2022"/>
      <c r="AF947" s="346">
        <f t="shared" ref="AF947:AF991" si="942">+$R947*(S947/30)*$Q947</f>
        <v>0</v>
      </c>
      <c r="AG947" s="346">
        <f t="shared" ref="AG947:AG991" si="943">+$R947*(T947/30)*$Q947</f>
        <v>0</v>
      </c>
      <c r="AH947" s="346">
        <f t="shared" ref="AH947:AH991" si="944">+$R947*(U947/30)*$Q947</f>
        <v>9000</v>
      </c>
      <c r="AI947" s="346">
        <f t="shared" ref="AI947:AI991" si="945">+$R947*(V947/30)*$Q947</f>
        <v>9000</v>
      </c>
      <c r="AJ947" s="346">
        <f t="shared" ref="AJ947:AJ991" si="946">+$R947*(W947/30)*$Q947</f>
        <v>0</v>
      </c>
      <c r="AK947" s="346">
        <f t="shared" ref="AK947:AK991" si="947">+$R947*(X947/30)*$Q947</f>
        <v>0</v>
      </c>
      <c r="AL947" s="346">
        <f t="shared" ref="AL947:AL991" si="948">+$R947*(Y947/30)*$Q947</f>
        <v>0</v>
      </c>
      <c r="AM947" s="346">
        <f t="shared" ref="AM947:AM991" si="949">+$R947*(Z947/30)*$Q947</f>
        <v>0</v>
      </c>
      <c r="AN947" s="346">
        <f t="shared" ref="AN947:AN991" si="950">+$R947*(AA947/30)*$Q947</f>
        <v>0</v>
      </c>
      <c r="AO947" s="346">
        <f t="shared" ref="AO947:AO991" si="951">+$R947*(AB947/30)*$Q947</f>
        <v>0</v>
      </c>
      <c r="AP947" s="346">
        <f t="shared" ref="AP947:AP991" si="952">+$R947*(AC947/30)*$Q947</f>
        <v>0</v>
      </c>
      <c r="AQ947" s="346">
        <f t="shared" ref="AQ947:AQ991" si="953">+$R947*(AD947/30)*$Q947</f>
        <v>0</v>
      </c>
      <c r="AR947" s="2024">
        <f t="shared" ref="AR947:AR970" si="954">+ROUNDUP(SUM(AF947:AQ947),0)</f>
        <v>18000</v>
      </c>
      <c r="AS947" s="2025" t="s">
        <v>1763</v>
      </c>
      <c r="AT947" s="1093"/>
      <c r="AU947" s="1093" t="s">
        <v>3535</v>
      </c>
      <c r="AV947" s="1093" t="s">
        <v>3536</v>
      </c>
      <c r="AW947" s="1094">
        <v>46058</v>
      </c>
      <c r="AX947" s="1093" t="s">
        <v>3537</v>
      </c>
      <c r="AY947" s="1094">
        <v>46078</v>
      </c>
      <c r="AZ947" s="1093"/>
      <c r="BA947" s="1095" t="s">
        <v>3538</v>
      </c>
      <c r="BB947" s="1993" t="s">
        <v>995</v>
      </c>
      <c r="BC947" s="954" t="s">
        <v>3593</v>
      </c>
      <c r="BD947" s="954" t="s">
        <v>3594</v>
      </c>
      <c r="BE947" s="1136" t="s">
        <v>3595</v>
      </c>
      <c r="BF947" s="972"/>
      <c r="BG947" s="972"/>
      <c r="BH947" s="694"/>
      <c r="BI947" s="1259"/>
      <c r="BJ947" s="1260"/>
      <c r="BK947" s="1259"/>
      <c r="BL947" s="1020"/>
      <c r="BM947" s="1020"/>
      <c r="BN947" s="829" t="s">
        <v>1799</v>
      </c>
      <c r="BO947" s="1137" t="s">
        <v>3596</v>
      </c>
      <c r="BP947" s="903" t="s">
        <v>3597</v>
      </c>
      <c r="BQ947" s="2292"/>
      <c r="BR947" s="2292"/>
      <c r="BS947" s="2026" t="s">
        <v>1601</v>
      </c>
      <c r="BT947" s="672" t="s">
        <v>1800</v>
      </c>
      <c r="BU947" s="672" t="s">
        <v>1801</v>
      </c>
      <c r="BV947" s="1138">
        <v>40568758</v>
      </c>
      <c r="BW947" s="1139">
        <v>10405687581</v>
      </c>
      <c r="BX947" s="413">
        <v>9000</v>
      </c>
      <c r="BY947" s="940">
        <v>46082</v>
      </c>
      <c r="BZ947" s="1140">
        <v>46142</v>
      </c>
      <c r="CA947" s="972"/>
      <c r="CB947" s="1093"/>
      <c r="CC947" s="1093"/>
      <c r="CD947" s="1093"/>
      <c r="CE947" s="1093"/>
      <c r="CF947" s="1093"/>
      <c r="CG947" s="1093"/>
      <c r="CH947" s="1093"/>
      <c r="CI947" s="1093"/>
      <c r="CJ947" s="1093"/>
      <c r="CK947" s="1093"/>
      <c r="CL947" s="1093"/>
      <c r="CM947" s="1093"/>
      <c r="CN947" s="1093"/>
      <c r="CO947" s="1093"/>
      <c r="CP947" s="1093"/>
      <c r="CQ947" s="1093"/>
      <c r="CR947" s="1093"/>
      <c r="CS947" s="1093"/>
      <c r="CT947" s="1093">
        <v>30</v>
      </c>
      <c r="CU947" s="964">
        <f>AH947</f>
        <v>9000</v>
      </c>
      <c r="CV947" s="1019">
        <v>30</v>
      </c>
      <c r="CW947" s="965">
        <f>(R947/30*CV947)*Q947</f>
        <v>9000</v>
      </c>
      <c r="CX947" s="1019">
        <v>30</v>
      </c>
      <c r="CY947" s="965">
        <f>(R947/30*CX947)*Q947</f>
        <v>9000</v>
      </c>
      <c r="CZ947" s="965">
        <f>CU947-CW947</f>
        <v>0</v>
      </c>
      <c r="DA947" s="965">
        <f>CU947-CY947</f>
        <v>0</v>
      </c>
      <c r="DB947" s="1093"/>
      <c r="DC947" s="1141">
        <f t="shared" ref="DC947:DC954" si="955">V947</f>
        <v>30</v>
      </c>
      <c r="DD947" s="909">
        <f t="shared" si="938"/>
        <v>9000</v>
      </c>
      <c r="DE947" s="897">
        <v>30</v>
      </c>
      <c r="DF947" s="633">
        <f t="shared" si="939"/>
        <v>9000</v>
      </c>
      <c r="DG947" s="897">
        <v>30</v>
      </c>
      <c r="DH947" s="1142">
        <f t="shared" si="940"/>
        <v>9000</v>
      </c>
      <c r="DI947" s="1093"/>
      <c r="DJ947" s="1095"/>
      <c r="DK947" s="1095"/>
      <c r="DL947" s="1095"/>
      <c r="DM947" s="1095"/>
      <c r="DN947" s="1095"/>
      <c r="DO947" s="1095"/>
      <c r="DP947" s="1095"/>
      <c r="DQ947" s="1095"/>
      <c r="DR947" s="1095"/>
      <c r="DS947" s="1095"/>
      <c r="DU947" s="1945">
        <f t="shared" si="897"/>
        <v>18000</v>
      </c>
      <c r="DV947" s="1946">
        <f t="shared" si="929"/>
        <v>18000</v>
      </c>
      <c r="DW947" s="1946">
        <f t="shared" si="930"/>
        <v>18000</v>
      </c>
      <c r="DX947" s="1946">
        <f t="shared" si="903"/>
        <v>0</v>
      </c>
      <c r="DY947" s="1946">
        <f t="shared" si="904"/>
        <v>0</v>
      </c>
      <c r="EG947" s="1946"/>
    </row>
    <row r="948" spans="1:137" s="1995" customFormat="1" ht="48" hidden="1" customHeight="1" x14ac:dyDescent="0.25">
      <c r="A948" s="1979">
        <v>2026</v>
      </c>
      <c r="B948" s="891">
        <v>479</v>
      </c>
      <c r="C948" s="891" t="s">
        <v>58</v>
      </c>
      <c r="D948" s="891">
        <v>3000654</v>
      </c>
      <c r="E948" s="891">
        <v>5005023</v>
      </c>
      <c r="F948" s="891" t="s">
        <v>990</v>
      </c>
      <c r="G948" s="1979" t="s">
        <v>991</v>
      </c>
      <c r="H948" s="1979">
        <v>94</v>
      </c>
      <c r="I948" s="892" t="s">
        <v>992</v>
      </c>
      <c r="J948" s="893" t="s">
        <v>10</v>
      </c>
      <c r="K948" s="893" t="s">
        <v>60</v>
      </c>
      <c r="L948" s="891" t="str">
        <f t="shared" si="898"/>
        <v>2.3</v>
      </c>
      <c r="M948" s="1981" t="s">
        <v>62</v>
      </c>
      <c r="N948" s="894"/>
      <c r="O948" s="1979" t="s">
        <v>1802</v>
      </c>
      <c r="P948" s="1979" t="s">
        <v>65</v>
      </c>
      <c r="Q948" s="1983">
        <v>1</v>
      </c>
      <c r="R948" s="1984">
        <v>8000</v>
      </c>
      <c r="S948" s="1979"/>
      <c r="T948" s="1979"/>
      <c r="U948" s="1979">
        <v>12</v>
      </c>
      <c r="V948" s="1979"/>
      <c r="W948" s="1986"/>
      <c r="X948" s="298"/>
      <c r="Y948" s="298"/>
      <c r="Z948" s="299"/>
      <c r="AA948" s="299"/>
      <c r="AB948" s="299"/>
      <c r="AC948" s="299"/>
      <c r="AD948" s="299"/>
      <c r="AE948" s="1984"/>
      <c r="AF948" s="284">
        <f t="shared" si="942"/>
        <v>0</v>
      </c>
      <c r="AG948" s="284">
        <f t="shared" si="943"/>
        <v>0</v>
      </c>
      <c r="AH948" s="284">
        <f t="shared" si="944"/>
        <v>3200</v>
      </c>
      <c r="AI948" s="284">
        <f t="shared" si="945"/>
        <v>0</v>
      </c>
      <c r="AJ948" s="284">
        <f t="shared" si="946"/>
        <v>0</v>
      </c>
      <c r="AK948" s="284">
        <f t="shared" si="947"/>
        <v>0</v>
      </c>
      <c r="AL948" s="284">
        <f t="shared" si="948"/>
        <v>0</v>
      </c>
      <c r="AM948" s="284">
        <f t="shared" si="949"/>
        <v>0</v>
      </c>
      <c r="AN948" s="284">
        <f t="shared" si="950"/>
        <v>0</v>
      </c>
      <c r="AO948" s="284">
        <f t="shared" si="951"/>
        <v>0</v>
      </c>
      <c r="AP948" s="284">
        <f t="shared" si="952"/>
        <v>0</v>
      </c>
      <c r="AQ948" s="284">
        <f t="shared" si="953"/>
        <v>0</v>
      </c>
      <c r="AR948" s="1985">
        <f t="shared" si="954"/>
        <v>3200</v>
      </c>
      <c r="AS948" s="1990" t="s">
        <v>1763</v>
      </c>
      <c r="AT948" s="897"/>
      <c r="AU948" s="897" t="s">
        <v>3535</v>
      </c>
      <c r="AV948" s="897" t="s">
        <v>3536</v>
      </c>
      <c r="AW948" s="940">
        <v>46058</v>
      </c>
      <c r="AX948" s="897" t="s">
        <v>3537</v>
      </c>
      <c r="AY948" s="940">
        <v>46078</v>
      </c>
      <c r="AZ948" s="897"/>
      <c r="BA948" s="898" t="s">
        <v>3538</v>
      </c>
      <c r="BB948" s="1942" t="s">
        <v>995</v>
      </c>
      <c r="BC948" s="899" t="s">
        <v>3593</v>
      </c>
      <c r="BD948" s="899" t="s">
        <v>3594</v>
      </c>
      <c r="BE948" s="1143" t="s">
        <v>3595</v>
      </c>
      <c r="BF948" s="897"/>
      <c r="BG948" s="897"/>
      <c r="BH948" s="687"/>
      <c r="BI948" s="1017"/>
      <c r="BJ948" s="1108"/>
      <c r="BK948" s="1017"/>
      <c r="BL948" s="1020"/>
      <c r="BM948" s="1020"/>
      <c r="BN948" s="2772" t="s">
        <v>1803</v>
      </c>
      <c r="BO948" s="1123" t="s">
        <v>3596</v>
      </c>
      <c r="BP948" s="903" t="s">
        <v>3606</v>
      </c>
      <c r="BQ948" s="2199"/>
      <c r="BR948" s="2199"/>
      <c r="BS948" s="2026" t="s">
        <v>1049</v>
      </c>
      <c r="BT948" s="672" t="s">
        <v>1804</v>
      </c>
      <c r="BU948" s="672" t="s">
        <v>1805</v>
      </c>
      <c r="BV948" s="1138">
        <v>40421094</v>
      </c>
      <c r="BW948" s="1139">
        <v>10404210942</v>
      </c>
      <c r="BX948" s="906">
        <v>8000</v>
      </c>
      <c r="BY948" s="940">
        <v>46082</v>
      </c>
      <c r="BZ948" s="1140">
        <v>46093</v>
      </c>
      <c r="CA948" s="972"/>
      <c r="CB948" s="897"/>
      <c r="CC948" s="897"/>
      <c r="CD948" s="897"/>
      <c r="CE948" s="897"/>
      <c r="CF948" s="897"/>
      <c r="CG948" s="897"/>
      <c r="CH948" s="897"/>
      <c r="CI948" s="897"/>
      <c r="CJ948" s="897"/>
      <c r="CK948" s="897"/>
      <c r="CL948" s="897"/>
      <c r="CM948" s="897"/>
      <c r="CN948" s="897"/>
      <c r="CO948" s="897"/>
      <c r="CP948" s="897"/>
      <c r="CQ948" s="897"/>
      <c r="CR948" s="897"/>
      <c r="CS948" s="897"/>
      <c r="CT948" s="897">
        <v>30</v>
      </c>
      <c r="CU948" s="909">
        <f>AH948</f>
        <v>3200</v>
      </c>
      <c r="CV948" s="897">
        <v>12</v>
      </c>
      <c r="CW948" s="633">
        <v>3200</v>
      </c>
      <c r="CX948" s="897">
        <v>12</v>
      </c>
      <c r="CY948" s="633">
        <f>(R948/30*CX948)*Q948</f>
        <v>3200</v>
      </c>
      <c r="CZ948" s="633">
        <f>CU948-CW948</f>
        <v>0</v>
      </c>
      <c r="DA948" s="633">
        <f>CU948-CY948</f>
        <v>0</v>
      </c>
      <c r="DB948" s="897"/>
      <c r="DC948" s="897">
        <f t="shared" si="955"/>
        <v>0</v>
      </c>
      <c r="DD948" s="975">
        <f t="shared" si="938"/>
        <v>0</v>
      </c>
      <c r="DE948" s="972"/>
      <c r="DF948" s="976">
        <f t="shared" si="939"/>
        <v>0</v>
      </c>
      <c r="DG948" s="972"/>
      <c r="DH948" s="633">
        <f t="shared" si="940"/>
        <v>0</v>
      </c>
      <c r="DI948" s="897"/>
      <c r="DJ948" s="898"/>
      <c r="DK948" s="898"/>
      <c r="DL948" s="898"/>
      <c r="DM948" s="898"/>
      <c r="DN948" s="898"/>
      <c r="DO948" s="898"/>
      <c r="DP948" s="898"/>
      <c r="DQ948" s="898"/>
      <c r="DR948" s="898"/>
      <c r="DS948" s="898"/>
      <c r="DU948" s="1945">
        <f t="shared" si="897"/>
        <v>3200</v>
      </c>
      <c r="DV948" s="1946">
        <f t="shared" si="929"/>
        <v>3200</v>
      </c>
      <c r="DW948" s="1946">
        <f t="shared" si="930"/>
        <v>3200</v>
      </c>
      <c r="DX948" s="1946">
        <f t="shared" si="903"/>
        <v>0</v>
      </c>
      <c r="DY948" s="1946">
        <f t="shared" si="904"/>
        <v>0</v>
      </c>
      <c r="EB948" s="1995" t="s">
        <v>3607</v>
      </c>
      <c r="EC948" s="1995" t="s">
        <v>3608</v>
      </c>
      <c r="EG948" s="1946"/>
    </row>
    <row r="949" spans="1:137" s="2033" customFormat="1" ht="48" hidden="1" customHeight="1" x14ac:dyDescent="0.25">
      <c r="A949" s="1979">
        <v>2026</v>
      </c>
      <c r="B949" s="891">
        <v>479</v>
      </c>
      <c r="C949" s="891" t="s">
        <v>58</v>
      </c>
      <c r="D949" s="891">
        <v>3000654</v>
      </c>
      <c r="E949" s="891">
        <v>5005023</v>
      </c>
      <c r="F949" s="891" t="s">
        <v>990</v>
      </c>
      <c r="G949" s="1979" t="s">
        <v>991</v>
      </c>
      <c r="H949" s="1979">
        <v>94</v>
      </c>
      <c r="I949" s="892" t="s">
        <v>992</v>
      </c>
      <c r="J949" s="893" t="s">
        <v>10</v>
      </c>
      <c r="K949" s="893" t="s">
        <v>60</v>
      </c>
      <c r="L949" s="891" t="str">
        <f t="shared" si="898"/>
        <v>2.3</v>
      </c>
      <c r="M949" s="1981" t="s">
        <v>62</v>
      </c>
      <c r="N949" s="894"/>
      <c r="O949" s="1979" t="s">
        <v>1802</v>
      </c>
      <c r="P949" s="1979" t="s">
        <v>65</v>
      </c>
      <c r="Q949" s="1983">
        <v>1</v>
      </c>
      <c r="R949" s="1984">
        <v>8000</v>
      </c>
      <c r="S949" s="1979"/>
      <c r="T949" s="1979"/>
      <c r="U949" s="1979">
        <v>18</v>
      </c>
      <c r="V949" s="1979">
        <v>30</v>
      </c>
      <c r="W949" s="1986"/>
      <c r="X949" s="298"/>
      <c r="Y949" s="298"/>
      <c r="Z949" s="299"/>
      <c r="AA949" s="299"/>
      <c r="AB949" s="299"/>
      <c r="AC949" s="299"/>
      <c r="AD949" s="299"/>
      <c r="AE949" s="1984"/>
      <c r="AF949" s="284">
        <f t="shared" si="942"/>
        <v>0</v>
      </c>
      <c r="AG949" s="284">
        <f t="shared" si="943"/>
        <v>0</v>
      </c>
      <c r="AH949" s="284">
        <f t="shared" si="944"/>
        <v>4800</v>
      </c>
      <c r="AI949" s="284">
        <f t="shared" si="945"/>
        <v>8000</v>
      </c>
      <c r="AJ949" s="284">
        <f t="shared" si="946"/>
        <v>0</v>
      </c>
      <c r="AK949" s="284">
        <f t="shared" si="947"/>
        <v>0</v>
      </c>
      <c r="AL949" s="284">
        <f t="shared" si="948"/>
        <v>0</v>
      </c>
      <c r="AM949" s="284">
        <f t="shared" si="949"/>
        <v>0</v>
      </c>
      <c r="AN949" s="284">
        <f t="shared" si="950"/>
        <v>0</v>
      </c>
      <c r="AO949" s="284">
        <f t="shared" si="951"/>
        <v>0</v>
      </c>
      <c r="AP949" s="284">
        <f t="shared" si="952"/>
        <v>0</v>
      </c>
      <c r="AQ949" s="284">
        <f t="shared" si="953"/>
        <v>0</v>
      </c>
      <c r="AR949" s="1985">
        <f t="shared" si="954"/>
        <v>12800</v>
      </c>
      <c r="AS949" s="1990" t="s">
        <v>1763</v>
      </c>
      <c r="AT949" s="897"/>
      <c r="AU949" s="897" t="s">
        <v>3535</v>
      </c>
      <c r="AV949" s="897" t="s">
        <v>3536</v>
      </c>
      <c r="AW949" s="940">
        <v>46058</v>
      </c>
      <c r="AX949" s="897" t="s">
        <v>3537</v>
      </c>
      <c r="AY949" s="940">
        <v>46078</v>
      </c>
      <c r="AZ949" s="897"/>
      <c r="BA949" s="898" t="s">
        <v>3538</v>
      </c>
      <c r="BB949" s="1992" t="s">
        <v>995</v>
      </c>
      <c r="BC949" s="899" t="s">
        <v>3609</v>
      </c>
      <c r="BD949" s="899" t="s">
        <v>3610</v>
      </c>
      <c r="BE949" s="1143" t="s">
        <v>3611</v>
      </c>
      <c r="BF949" s="940">
        <v>46119</v>
      </c>
      <c r="BG949" s="897"/>
      <c r="BH949" s="687"/>
      <c r="BI949" s="687"/>
      <c r="BJ949" s="896"/>
      <c r="BK949" s="687"/>
      <c r="BL949" s="955"/>
      <c r="BM949" s="955"/>
      <c r="BN949" s="1022"/>
      <c r="BO949" s="1084"/>
      <c r="BP949" s="903" t="s">
        <v>3606</v>
      </c>
      <c r="BQ949" s="2805"/>
      <c r="BR949" s="2805"/>
      <c r="BS949" s="2759" t="s">
        <v>3612</v>
      </c>
      <c r="BT949" s="2806" t="s">
        <v>3613</v>
      </c>
      <c r="BU949" s="2806" t="s">
        <v>3614</v>
      </c>
      <c r="BV949" s="1098">
        <v>40900336</v>
      </c>
      <c r="BW949" s="1122">
        <v>10409003368</v>
      </c>
      <c r="BX949" s="906">
        <v>8000</v>
      </c>
      <c r="BY949" s="2807">
        <v>46122</v>
      </c>
      <c r="BZ949" s="2808">
        <v>46142</v>
      </c>
      <c r="CA949" s="897"/>
      <c r="CB949" s="897"/>
      <c r="CC949" s="897"/>
      <c r="CD949" s="897"/>
      <c r="CE949" s="897"/>
      <c r="CF949" s="897"/>
      <c r="CG949" s="897"/>
      <c r="CH949" s="897"/>
      <c r="CI949" s="897"/>
      <c r="CJ949" s="897"/>
      <c r="CK949" s="897"/>
      <c r="CL949" s="897"/>
      <c r="CM949" s="897"/>
      <c r="CN949" s="897"/>
      <c r="CO949" s="897"/>
      <c r="CP949" s="897"/>
      <c r="CQ949" s="897"/>
      <c r="CR949" s="897"/>
      <c r="CS949" s="897"/>
      <c r="CT949" s="897">
        <v>30</v>
      </c>
      <c r="CU949" s="909">
        <f>AH949</f>
        <v>4800</v>
      </c>
      <c r="CV949" s="897"/>
      <c r="CW949" s="633">
        <f>(R949/30*CV949)*Q949</f>
        <v>0</v>
      </c>
      <c r="CX949" s="897"/>
      <c r="CY949" s="633">
        <f>(R949/30*CX949)*Q949</f>
        <v>0</v>
      </c>
      <c r="CZ949" s="633">
        <f>CU949-CW949</f>
        <v>4800</v>
      </c>
      <c r="DA949" s="633">
        <f>CU949-CY949</f>
        <v>4800</v>
      </c>
      <c r="DB949" s="897"/>
      <c r="DC949" s="897">
        <f t="shared" si="955"/>
        <v>30</v>
      </c>
      <c r="DD949" s="909">
        <f t="shared" si="938"/>
        <v>8000</v>
      </c>
      <c r="DE949" s="897">
        <v>21</v>
      </c>
      <c r="DF949" s="633">
        <f t="shared" si="939"/>
        <v>5600</v>
      </c>
      <c r="DG949" s="897">
        <v>21</v>
      </c>
      <c r="DH949" s="633">
        <f t="shared" si="940"/>
        <v>5600</v>
      </c>
      <c r="DI949" s="897"/>
      <c r="DJ949" s="898"/>
      <c r="DK949" s="898"/>
      <c r="DL949" s="898"/>
      <c r="DM949" s="898"/>
      <c r="DN949" s="898"/>
      <c r="DO949" s="898"/>
      <c r="DP949" s="898"/>
      <c r="DQ949" s="898"/>
      <c r="DR949" s="898"/>
      <c r="DS949" s="898"/>
      <c r="DT949" s="1995"/>
      <c r="DU949" s="1945">
        <f t="shared" si="897"/>
        <v>12800</v>
      </c>
      <c r="DV949" s="1946">
        <f t="shared" si="929"/>
        <v>5600</v>
      </c>
      <c r="DW949" s="1946">
        <f t="shared" si="930"/>
        <v>5600</v>
      </c>
      <c r="DX949" s="1946">
        <f t="shared" si="903"/>
        <v>7200</v>
      </c>
      <c r="DY949" s="1946">
        <f t="shared" si="904"/>
        <v>7200</v>
      </c>
      <c r="DZ949" s="1995"/>
      <c r="EA949" s="1995"/>
      <c r="EB949" s="1995" t="s">
        <v>3607</v>
      </c>
      <c r="EC949" s="1995" t="s">
        <v>3615</v>
      </c>
      <c r="ED949" s="1995"/>
      <c r="EE949" s="1995"/>
      <c r="EG949" s="1946"/>
    </row>
    <row r="950" spans="1:137" s="2033" customFormat="1" ht="48" hidden="1" customHeight="1" x14ac:dyDescent="0.25">
      <c r="A950" s="2019">
        <v>2026</v>
      </c>
      <c r="B950" s="1089">
        <v>479</v>
      </c>
      <c r="C950" s="1089" t="s">
        <v>58</v>
      </c>
      <c r="D950" s="1089">
        <v>3000654</v>
      </c>
      <c r="E950" s="1089">
        <v>5005023</v>
      </c>
      <c r="F950" s="1089" t="s">
        <v>990</v>
      </c>
      <c r="G950" s="2019" t="s">
        <v>991</v>
      </c>
      <c r="H950" s="2019">
        <v>94</v>
      </c>
      <c r="I950" s="248" t="s">
        <v>992</v>
      </c>
      <c r="J950" s="1090" t="s">
        <v>10</v>
      </c>
      <c r="K950" s="1090" t="s">
        <v>60</v>
      </c>
      <c r="L950" s="1089" t="str">
        <f t="shared" si="898"/>
        <v>2.3</v>
      </c>
      <c r="M950" s="2020" t="s">
        <v>62</v>
      </c>
      <c r="N950" s="1091"/>
      <c r="O950" s="2019" t="s">
        <v>1806</v>
      </c>
      <c r="P950" s="2019" t="s">
        <v>65</v>
      </c>
      <c r="Q950" s="2021">
        <v>1</v>
      </c>
      <c r="R950" s="2022">
        <v>6000</v>
      </c>
      <c r="S950" s="2019"/>
      <c r="T950" s="2019"/>
      <c r="U950" s="2019">
        <v>30</v>
      </c>
      <c r="V950" s="2019">
        <v>30</v>
      </c>
      <c r="W950" s="2023"/>
      <c r="X950" s="344"/>
      <c r="Y950" s="344"/>
      <c r="Z950" s="345"/>
      <c r="AA950" s="345"/>
      <c r="AB950" s="345"/>
      <c r="AC950" s="345"/>
      <c r="AD950" s="345"/>
      <c r="AE950" s="2022"/>
      <c r="AF950" s="346">
        <f t="shared" si="942"/>
        <v>0</v>
      </c>
      <c r="AG950" s="346">
        <f t="shared" si="943"/>
        <v>0</v>
      </c>
      <c r="AH950" s="346">
        <f t="shared" si="944"/>
        <v>6000</v>
      </c>
      <c r="AI950" s="346">
        <f t="shared" si="945"/>
        <v>6000</v>
      </c>
      <c r="AJ950" s="346">
        <f t="shared" si="946"/>
        <v>0</v>
      </c>
      <c r="AK950" s="346">
        <f t="shared" si="947"/>
        <v>0</v>
      </c>
      <c r="AL950" s="346">
        <f t="shared" si="948"/>
        <v>0</v>
      </c>
      <c r="AM950" s="346">
        <f t="shared" si="949"/>
        <v>0</v>
      </c>
      <c r="AN950" s="346">
        <f t="shared" si="950"/>
        <v>0</v>
      </c>
      <c r="AO950" s="346">
        <f t="shared" si="951"/>
        <v>0</v>
      </c>
      <c r="AP950" s="346">
        <f t="shared" si="952"/>
        <v>0</v>
      </c>
      <c r="AQ950" s="346">
        <f t="shared" si="953"/>
        <v>0</v>
      </c>
      <c r="AR950" s="2024">
        <f t="shared" si="954"/>
        <v>12000</v>
      </c>
      <c r="AS950" s="2025" t="s">
        <v>1763</v>
      </c>
      <c r="AT950" s="1093"/>
      <c r="AU950" s="1093" t="s">
        <v>3535</v>
      </c>
      <c r="AV950" s="1093" t="s">
        <v>3536</v>
      </c>
      <c r="AW950" s="1094">
        <v>46058</v>
      </c>
      <c r="AX950" s="1093" t="s">
        <v>3537</v>
      </c>
      <c r="AY950" s="1094">
        <v>46078</v>
      </c>
      <c r="AZ950" s="1093"/>
      <c r="BA950" s="1095" t="s">
        <v>3538</v>
      </c>
      <c r="BB950" s="2009" t="s">
        <v>995</v>
      </c>
      <c r="BC950" s="662" t="s">
        <v>3593</v>
      </c>
      <c r="BD950" s="662" t="s">
        <v>3594</v>
      </c>
      <c r="BE950" s="1144" t="s">
        <v>3595</v>
      </c>
      <c r="BF950" s="897"/>
      <c r="BG950" s="897"/>
      <c r="BH950" s="687"/>
      <c r="BI950" s="1017"/>
      <c r="BJ950" s="1108"/>
      <c r="BK950" s="1017"/>
      <c r="BL950" s="1028"/>
      <c r="BM950" s="1028"/>
      <c r="BN950" s="829" t="s">
        <v>1807</v>
      </c>
      <c r="BO950" s="1123" t="s">
        <v>3596</v>
      </c>
      <c r="BP950" s="903" t="s">
        <v>3606</v>
      </c>
      <c r="BQ950" s="1123"/>
      <c r="BR950" s="1123"/>
      <c r="BS950" s="2026" t="s">
        <v>1808</v>
      </c>
      <c r="BT950" s="2027" t="s">
        <v>1809</v>
      </c>
      <c r="BU950" s="2027" t="s">
        <v>1810</v>
      </c>
      <c r="BV950" s="2028" t="s">
        <v>1811</v>
      </c>
      <c r="BW950" s="2029" t="s">
        <v>1812</v>
      </c>
      <c r="BX950" s="2030">
        <v>6000</v>
      </c>
      <c r="BY950" s="2031">
        <v>46082</v>
      </c>
      <c r="BZ950" s="2032">
        <v>46142</v>
      </c>
      <c r="CA950" s="1093"/>
      <c r="CB950" s="1093"/>
      <c r="CC950" s="1093"/>
      <c r="CD950" s="1093"/>
      <c r="CE950" s="1093"/>
      <c r="CF950" s="1093"/>
      <c r="CG950" s="1093"/>
      <c r="CH950" s="1093"/>
      <c r="CI950" s="1093"/>
      <c r="CJ950" s="1093"/>
      <c r="CK950" s="1093"/>
      <c r="CL950" s="1093"/>
      <c r="CM950" s="1093"/>
      <c r="CN950" s="1093"/>
      <c r="CO950" s="1093"/>
      <c r="CP950" s="1093"/>
      <c r="CQ950" s="1093"/>
      <c r="CR950" s="1093"/>
      <c r="CS950" s="1093"/>
      <c r="CT950" s="1093">
        <v>30</v>
      </c>
      <c r="CU950" s="922">
        <f>AH950</f>
        <v>6000</v>
      </c>
      <c r="CV950" s="675">
        <v>30</v>
      </c>
      <c r="CW950" s="923">
        <f>(R950/30*CV950)*Q950</f>
        <v>6000</v>
      </c>
      <c r="CX950" s="675">
        <v>30</v>
      </c>
      <c r="CY950" s="923">
        <f>(R950/30*CX950)*Q950</f>
        <v>6000</v>
      </c>
      <c r="CZ950" s="923">
        <f>CU950-CW950</f>
        <v>0</v>
      </c>
      <c r="DA950" s="923">
        <f>CU950-CY950</f>
        <v>0</v>
      </c>
      <c r="DB950" s="1093"/>
      <c r="DC950" s="1019">
        <f t="shared" si="955"/>
        <v>30</v>
      </c>
      <c r="DD950" s="964">
        <f t="shared" si="938"/>
        <v>6000</v>
      </c>
      <c r="DE950" s="1019">
        <v>30</v>
      </c>
      <c r="DF950" s="965">
        <f t="shared" si="939"/>
        <v>6000</v>
      </c>
      <c r="DG950" s="1093">
        <v>30</v>
      </c>
      <c r="DH950" s="965">
        <f t="shared" si="940"/>
        <v>6000</v>
      </c>
      <c r="DI950" s="1093"/>
      <c r="DJ950" s="1095"/>
      <c r="DK950" s="1095"/>
      <c r="DL950" s="1095"/>
      <c r="DM950" s="1095"/>
      <c r="DN950" s="1095"/>
      <c r="DO950" s="1095"/>
      <c r="DP950" s="1095"/>
      <c r="DQ950" s="1095"/>
      <c r="DR950" s="1095"/>
      <c r="DS950" s="1095"/>
      <c r="DU950" s="1945">
        <f t="shared" si="897"/>
        <v>12000</v>
      </c>
      <c r="DV950" s="1946">
        <f t="shared" si="929"/>
        <v>12000</v>
      </c>
      <c r="DW950" s="1946">
        <f t="shared" si="930"/>
        <v>12000</v>
      </c>
      <c r="DX950" s="1946">
        <f t="shared" si="903"/>
        <v>0</v>
      </c>
      <c r="DY950" s="1946">
        <f t="shared" si="904"/>
        <v>0</v>
      </c>
      <c r="EG950" s="1946"/>
    </row>
    <row r="951" spans="1:137" s="1977" customFormat="1" ht="48" hidden="1" customHeight="1" x14ac:dyDescent="0.3">
      <c r="A951" s="2156">
        <v>2026</v>
      </c>
      <c r="B951" s="1145">
        <v>479</v>
      </c>
      <c r="C951" s="1145" t="s">
        <v>58</v>
      </c>
      <c r="D951" s="1145">
        <v>3000654</v>
      </c>
      <c r="E951" s="1145">
        <v>5005023</v>
      </c>
      <c r="F951" s="1145" t="s">
        <v>990</v>
      </c>
      <c r="G951" s="2156" t="s">
        <v>991</v>
      </c>
      <c r="H951" s="2156">
        <v>94</v>
      </c>
      <c r="I951" s="1146" t="s">
        <v>992</v>
      </c>
      <c r="J951" s="1147" t="s">
        <v>10</v>
      </c>
      <c r="K951" s="1147" t="s">
        <v>60</v>
      </c>
      <c r="L951" s="1145" t="str">
        <f t="shared" si="898"/>
        <v>2.3</v>
      </c>
      <c r="M951" s="2158" t="s">
        <v>62</v>
      </c>
      <c r="N951" s="1148"/>
      <c r="O951" s="2156" t="s">
        <v>1813</v>
      </c>
      <c r="P951" s="2156" t="s">
        <v>65</v>
      </c>
      <c r="Q951" s="2162">
        <v>1</v>
      </c>
      <c r="R951" s="2163">
        <v>12000</v>
      </c>
      <c r="S951" s="2156"/>
      <c r="T951" s="2156"/>
      <c r="U951" s="2156">
        <v>30</v>
      </c>
      <c r="V951" s="2156">
        <v>30</v>
      </c>
      <c r="W951" s="2164"/>
      <c r="X951" s="417"/>
      <c r="Y951" s="417"/>
      <c r="Z951" s="418"/>
      <c r="AA951" s="418"/>
      <c r="AB951" s="418"/>
      <c r="AC951" s="418"/>
      <c r="AD951" s="418"/>
      <c r="AE951" s="2163"/>
      <c r="AF951" s="419">
        <f t="shared" si="942"/>
        <v>0</v>
      </c>
      <c r="AG951" s="419">
        <f t="shared" si="943"/>
        <v>0</v>
      </c>
      <c r="AH951" s="419">
        <f t="shared" si="944"/>
        <v>12000</v>
      </c>
      <c r="AI951" s="419">
        <f t="shared" si="945"/>
        <v>12000</v>
      </c>
      <c r="AJ951" s="419">
        <f t="shared" si="946"/>
        <v>0</v>
      </c>
      <c r="AK951" s="419">
        <f t="shared" si="947"/>
        <v>0</v>
      </c>
      <c r="AL951" s="419">
        <f t="shared" si="948"/>
        <v>0</v>
      </c>
      <c r="AM951" s="419">
        <f t="shared" si="949"/>
        <v>0</v>
      </c>
      <c r="AN951" s="419">
        <f t="shared" si="950"/>
        <v>0</v>
      </c>
      <c r="AO951" s="419">
        <f t="shared" si="951"/>
        <v>0</v>
      </c>
      <c r="AP951" s="419">
        <f t="shared" si="952"/>
        <v>0</v>
      </c>
      <c r="AQ951" s="419">
        <f t="shared" si="953"/>
        <v>0</v>
      </c>
      <c r="AR951" s="2166">
        <f t="shared" si="954"/>
        <v>24000</v>
      </c>
      <c r="AS951" s="1976" t="s">
        <v>1763</v>
      </c>
      <c r="AT951" s="880"/>
      <c r="AU951" s="880" t="s">
        <v>3535</v>
      </c>
      <c r="AV951" s="880" t="s">
        <v>3536</v>
      </c>
      <c r="AW951" s="769">
        <v>46058</v>
      </c>
      <c r="AX951" s="880" t="s">
        <v>3537</v>
      </c>
      <c r="AY951" s="769">
        <v>46078</v>
      </c>
      <c r="AZ951" s="880"/>
      <c r="BA951" s="881" t="s">
        <v>3538</v>
      </c>
      <c r="BB951" s="2011" t="s">
        <v>995</v>
      </c>
      <c r="BC951" s="880" t="s">
        <v>3616</v>
      </c>
      <c r="BD951" s="880" t="s">
        <v>3617</v>
      </c>
      <c r="BE951" s="1149" t="s">
        <v>3618</v>
      </c>
      <c r="BF951" s="940">
        <v>46079</v>
      </c>
      <c r="BG951" s="897"/>
      <c r="BH951" s="687"/>
      <c r="BI951" s="687"/>
      <c r="BJ951" s="896"/>
      <c r="BK951" s="687"/>
      <c r="BL951" s="973"/>
      <c r="BM951" s="973"/>
      <c r="BN951" s="694">
        <v>2147</v>
      </c>
      <c r="BO951" s="928" t="s">
        <v>3619</v>
      </c>
      <c r="BP951" s="903" t="s">
        <v>3597</v>
      </c>
      <c r="BQ951" s="2305"/>
      <c r="BR951" s="2305"/>
      <c r="BS951" s="2306" t="s">
        <v>1822</v>
      </c>
      <c r="BT951" s="1150" t="s">
        <v>1823</v>
      </c>
      <c r="BU951" s="1150" t="s">
        <v>3620</v>
      </c>
      <c r="BV951" s="1151">
        <v>72761314</v>
      </c>
      <c r="BW951" s="1151">
        <v>10727613141</v>
      </c>
      <c r="BX951" s="996">
        <v>12000</v>
      </c>
      <c r="BY951" s="1152">
        <v>46082</v>
      </c>
      <c r="BZ951" s="1153">
        <v>46142</v>
      </c>
      <c r="CA951" s="984"/>
      <c r="CB951" s="1154"/>
      <c r="CC951" s="984"/>
      <c r="CD951" s="984"/>
      <c r="CE951" s="984"/>
      <c r="CF951" s="984"/>
      <c r="CG951" s="984"/>
      <c r="CH951" s="984"/>
      <c r="CI951" s="1154"/>
      <c r="CJ951" s="1154"/>
      <c r="CK951" s="1154"/>
      <c r="CL951" s="1154"/>
      <c r="CM951" s="1155"/>
      <c r="CN951" s="1154"/>
      <c r="CO951" s="1156"/>
      <c r="CP951" s="1154"/>
      <c r="CQ951" s="1156"/>
      <c r="CR951" s="1154"/>
      <c r="CS951" s="989"/>
      <c r="CT951" s="1157">
        <v>30</v>
      </c>
      <c r="CU951" s="1158">
        <v>12000</v>
      </c>
      <c r="CV951" s="880">
        <v>30</v>
      </c>
      <c r="CW951" s="1158">
        <v>12000</v>
      </c>
      <c r="CX951" s="880">
        <v>30</v>
      </c>
      <c r="CY951" s="1158">
        <v>12000</v>
      </c>
      <c r="CZ951" s="880"/>
      <c r="DA951" s="880"/>
      <c r="DB951" s="880"/>
      <c r="DC951" s="880">
        <f t="shared" si="955"/>
        <v>30</v>
      </c>
      <c r="DD951" s="1158">
        <f t="shared" si="938"/>
        <v>12000</v>
      </c>
      <c r="DE951" s="880">
        <v>30</v>
      </c>
      <c r="DF951" s="1158">
        <f t="shared" si="939"/>
        <v>12000</v>
      </c>
      <c r="DG951" s="880">
        <v>30</v>
      </c>
      <c r="DH951" s="1158">
        <f t="shared" si="940"/>
        <v>12000</v>
      </c>
      <c r="DI951" s="880"/>
      <c r="DJ951" s="880"/>
      <c r="DK951" s="880"/>
      <c r="DL951" s="880"/>
      <c r="DM951" s="880"/>
      <c r="DN951" s="880"/>
      <c r="DO951" s="880"/>
      <c r="DP951" s="880"/>
      <c r="DQ951" s="880"/>
      <c r="DR951" s="880"/>
      <c r="DS951" s="880"/>
      <c r="DU951" s="1945">
        <f t="shared" si="897"/>
        <v>24000</v>
      </c>
      <c r="DV951" s="1946">
        <f t="shared" si="929"/>
        <v>24000</v>
      </c>
      <c r="DW951" s="1946">
        <f t="shared" si="930"/>
        <v>24000</v>
      </c>
      <c r="DX951" s="1946">
        <f t="shared" si="903"/>
        <v>0</v>
      </c>
      <c r="DY951" s="1946">
        <f t="shared" si="904"/>
        <v>0</v>
      </c>
      <c r="EG951" s="1946"/>
    </row>
    <row r="952" spans="1:137" s="2107" customFormat="1" ht="48" hidden="1" customHeight="1" x14ac:dyDescent="0.25">
      <c r="A952" s="1979">
        <v>2026</v>
      </c>
      <c r="B952" s="891">
        <v>479</v>
      </c>
      <c r="C952" s="891" t="s">
        <v>58</v>
      </c>
      <c r="D952" s="891">
        <v>3000654</v>
      </c>
      <c r="E952" s="891">
        <v>5005023</v>
      </c>
      <c r="F952" s="891" t="s">
        <v>990</v>
      </c>
      <c r="G952" s="1979" t="s">
        <v>991</v>
      </c>
      <c r="H952" s="1979">
        <v>94</v>
      </c>
      <c r="I952" s="892" t="s">
        <v>992</v>
      </c>
      <c r="J952" s="893" t="s">
        <v>10</v>
      </c>
      <c r="K952" s="893" t="s">
        <v>60</v>
      </c>
      <c r="L952" s="891" t="str">
        <f t="shared" si="898"/>
        <v>2.3</v>
      </c>
      <c r="M952" s="1981" t="s">
        <v>62</v>
      </c>
      <c r="N952" s="894"/>
      <c r="O952" s="1979" t="s">
        <v>1827</v>
      </c>
      <c r="P952" s="1979" t="s">
        <v>65</v>
      </c>
      <c r="Q952" s="1983">
        <v>1</v>
      </c>
      <c r="R952" s="1984">
        <v>6000</v>
      </c>
      <c r="S952" s="1979"/>
      <c r="T952" s="1979"/>
      <c r="U952" s="1979">
        <v>30</v>
      </c>
      <c r="V952" s="1979">
        <v>30</v>
      </c>
      <c r="W952" s="1986"/>
      <c r="X952" s="298"/>
      <c r="Y952" s="298"/>
      <c r="Z952" s="299"/>
      <c r="AA952" s="299"/>
      <c r="AB952" s="299"/>
      <c r="AC952" s="299"/>
      <c r="AD952" s="299"/>
      <c r="AE952" s="1984"/>
      <c r="AF952" s="284">
        <f t="shared" si="942"/>
        <v>0</v>
      </c>
      <c r="AG952" s="284">
        <f t="shared" si="943"/>
        <v>0</v>
      </c>
      <c r="AH952" s="284">
        <f t="shared" si="944"/>
        <v>6000</v>
      </c>
      <c r="AI952" s="284">
        <f t="shared" si="945"/>
        <v>6000</v>
      </c>
      <c r="AJ952" s="284">
        <f t="shared" si="946"/>
        <v>0</v>
      </c>
      <c r="AK952" s="284">
        <f t="shared" si="947"/>
        <v>0</v>
      </c>
      <c r="AL952" s="284">
        <f t="shared" si="948"/>
        <v>0</v>
      </c>
      <c r="AM952" s="284">
        <f t="shared" si="949"/>
        <v>0</v>
      </c>
      <c r="AN952" s="284">
        <f t="shared" si="950"/>
        <v>0</v>
      </c>
      <c r="AO952" s="284">
        <f t="shared" si="951"/>
        <v>0</v>
      </c>
      <c r="AP952" s="284">
        <f t="shared" si="952"/>
        <v>0</v>
      </c>
      <c r="AQ952" s="284">
        <f t="shared" si="953"/>
        <v>0</v>
      </c>
      <c r="AR952" s="1985">
        <f t="shared" si="954"/>
        <v>12000</v>
      </c>
      <c r="AS952" s="1941" t="s">
        <v>3621</v>
      </c>
      <c r="AT952" s="386"/>
      <c r="AU952" s="897" t="s">
        <v>3535</v>
      </c>
      <c r="AV952" s="897" t="s">
        <v>3536</v>
      </c>
      <c r="AW952" s="940">
        <v>46058</v>
      </c>
      <c r="AX952" s="897" t="s">
        <v>3537</v>
      </c>
      <c r="AY952" s="940">
        <v>46078</v>
      </c>
      <c r="AZ952" s="897"/>
      <c r="BA952" s="898" t="s">
        <v>3538</v>
      </c>
      <c r="BB952" s="1992" t="s">
        <v>995</v>
      </c>
      <c r="BC952" s="899" t="s">
        <v>3622</v>
      </c>
      <c r="BD952" s="899" t="s">
        <v>3623</v>
      </c>
      <c r="BE952" s="1143" t="s">
        <v>3624</v>
      </c>
      <c r="BF952" s="900">
        <v>46079</v>
      </c>
      <c r="BG952" s="386"/>
      <c r="BH952" s="2755"/>
      <c r="BI952" s="2769"/>
      <c r="BJ952" s="1172"/>
      <c r="BK952" s="639"/>
      <c r="BL952" s="623"/>
      <c r="BM952" s="623"/>
      <c r="BN952" s="639">
        <v>4678</v>
      </c>
      <c r="BO952" s="903"/>
      <c r="BP952" s="903" t="s">
        <v>3532</v>
      </c>
      <c r="BQ952" s="2205"/>
      <c r="BR952" s="2205"/>
      <c r="BS952" s="2206" t="s">
        <v>1830</v>
      </c>
      <c r="BT952" s="672" t="s">
        <v>1271</v>
      </c>
      <c r="BU952" s="672" t="s">
        <v>1831</v>
      </c>
      <c r="BV952" s="1114">
        <v>72885337</v>
      </c>
      <c r="BW952" s="687">
        <v>10728853374</v>
      </c>
      <c r="BX952" s="930">
        <v>6000</v>
      </c>
      <c r="BY952" s="907">
        <v>46083</v>
      </c>
      <c r="BZ952" s="907">
        <v>46142</v>
      </c>
      <c r="CA952" s="386"/>
      <c r="CB952" s="897"/>
      <c r="CC952" s="897"/>
      <c r="CD952" s="897"/>
      <c r="CE952" s="897"/>
      <c r="CF952" s="897"/>
      <c r="CG952" s="897"/>
      <c r="CH952" s="897"/>
      <c r="CI952" s="897"/>
      <c r="CJ952" s="897"/>
      <c r="CK952" s="897"/>
      <c r="CL952" s="897"/>
      <c r="CM952" s="897"/>
      <c r="CN952" s="897"/>
      <c r="CO952" s="897"/>
      <c r="CP952" s="897"/>
      <c r="CQ952" s="897"/>
      <c r="CR952" s="897"/>
      <c r="CS952" s="386"/>
      <c r="CT952" s="897">
        <v>30</v>
      </c>
      <c r="CU952" s="946">
        <v>6000</v>
      </c>
      <c r="CV952" s="897">
        <v>30</v>
      </c>
      <c r="CW952" s="946">
        <v>6000</v>
      </c>
      <c r="CX952" s="897">
        <v>30</v>
      </c>
      <c r="CY952" s="946">
        <v>6000</v>
      </c>
      <c r="CZ952" s="386"/>
      <c r="DA952" s="386"/>
      <c r="DB952" s="386"/>
      <c r="DC952" s="386">
        <f t="shared" si="955"/>
        <v>30</v>
      </c>
      <c r="DD952" s="946">
        <f t="shared" si="938"/>
        <v>6000</v>
      </c>
      <c r="DE952" s="386">
        <v>30</v>
      </c>
      <c r="DF952" s="946">
        <f t="shared" si="939"/>
        <v>6000</v>
      </c>
      <c r="DG952" s="386">
        <v>30</v>
      </c>
      <c r="DH952" s="946">
        <f t="shared" si="940"/>
        <v>6000</v>
      </c>
      <c r="DI952" s="386"/>
      <c r="DJ952" s="1160"/>
      <c r="DK952" s="1160"/>
      <c r="DL952" s="1160"/>
      <c r="DM952" s="1160"/>
      <c r="DN952" s="1160"/>
      <c r="DO952" s="1160"/>
      <c r="DP952" s="1160"/>
      <c r="DQ952" s="1160"/>
      <c r="DR952" s="1160"/>
      <c r="DS952" s="1160"/>
      <c r="DU952" s="1945">
        <f t="shared" si="897"/>
        <v>12000</v>
      </c>
      <c r="DV952" s="1946">
        <f t="shared" si="929"/>
        <v>12000</v>
      </c>
      <c r="DW952" s="1946">
        <f t="shared" si="930"/>
        <v>12000</v>
      </c>
      <c r="DX952" s="1946">
        <f t="shared" si="903"/>
        <v>0</v>
      </c>
      <c r="DY952" s="1946">
        <f t="shared" si="904"/>
        <v>0</v>
      </c>
      <c r="EG952" s="1946"/>
    </row>
    <row r="953" spans="1:137" s="2052" customFormat="1" ht="48" hidden="1" customHeight="1" x14ac:dyDescent="0.3">
      <c r="A953" s="2283">
        <v>2026</v>
      </c>
      <c r="B953" s="1161">
        <v>479</v>
      </c>
      <c r="C953" s="1161" t="s">
        <v>58</v>
      </c>
      <c r="D953" s="1161">
        <v>3000654</v>
      </c>
      <c r="E953" s="1161">
        <v>5005023</v>
      </c>
      <c r="F953" s="1161" t="s">
        <v>990</v>
      </c>
      <c r="G953" s="2283" t="s">
        <v>991</v>
      </c>
      <c r="H953" s="2283">
        <v>94</v>
      </c>
      <c r="I953" s="1162" t="s">
        <v>992</v>
      </c>
      <c r="J953" s="1163" t="s">
        <v>10</v>
      </c>
      <c r="K953" s="1163" t="s">
        <v>60</v>
      </c>
      <c r="L953" s="1161" t="str">
        <f t="shared" si="898"/>
        <v>2.3</v>
      </c>
      <c r="M953" s="2284" t="s">
        <v>62</v>
      </c>
      <c r="N953" s="1164"/>
      <c r="O953" s="2283" t="s">
        <v>1832</v>
      </c>
      <c r="P953" s="2283" t="s">
        <v>65</v>
      </c>
      <c r="Q953" s="2285">
        <v>1</v>
      </c>
      <c r="R953" s="2286">
        <v>8000</v>
      </c>
      <c r="S953" s="2283"/>
      <c r="T953" s="2283"/>
      <c r="U953" s="2283">
        <v>30</v>
      </c>
      <c r="V953" s="2283">
        <v>30</v>
      </c>
      <c r="W953" s="2287"/>
      <c r="X953" s="420"/>
      <c r="Y953" s="420"/>
      <c r="Z953" s="421"/>
      <c r="AA953" s="421"/>
      <c r="AB953" s="421"/>
      <c r="AC953" s="421"/>
      <c r="AD953" s="421"/>
      <c r="AE953" s="2286"/>
      <c r="AF953" s="416">
        <f t="shared" si="942"/>
        <v>0</v>
      </c>
      <c r="AG953" s="416">
        <f t="shared" si="943"/>
        <v>0</v>
      </c>
      <c r="AH953" s="416">
        <f t="shared" si="944"/>
        <v>8000</v>
      </c>
      <c r="AI953" s="416">
        <f t="shared" si="945"/>
        <v>8000</v>
      </c>
      <c r="AJ953" s="416">
        <f t="shared" si="946"/>
        <v>0</v>
      </c>
      <c r="AK953" s="416">
        <f t="shared" si="947"/>
        <v>0</v>
      </c>
      <c r="AL953" s="416">
        <f t="shared" si="948"/>
        <v>0</v>
      </c>
      <c r="AM953" s="416">
        <f t="shared" si="949"/>
        <v>0</v>
      </c>
      <c r="AN953" s="416">
        <f t="shared" si="950"/>
        <v>0</v>
      </c>
      <c r="AO953" s="416">
        <f t="shared" si="951"/>
        <v>0</v>
      </c>
      <c r="AP953" s="416">
        <f t="shared" si="952"/>
        <v>0</v>
      </c>
      <c r="AQ953" s="416">
        <f t="shared" si="953"/>
        <v>0</v>
      </c>
      <c r="AR953" s="2288">
        <f t="shared" si="954"/>
        <v>16000</v>
      </c>
      <c r="AS953" s="2057" t="s">
        <v>1763</v>
      </c>
      <c r="AT953" s="675"/>
      <c r="AU953" s="675" t="s">
        <v>3535</v>
      </c>
      <c r="AV953" s="675" t="s">
        <v>3536</v>
      </c>
      <c r="AW953" s="1165">
        <v>46058</v>
      </c>
      <c r="AX953" s="675" t="s">
        <v>3537</v>
      </c>
      <c r="AY953" s="1165">
        <v>46078</v>
      </c>
      <c r="AZ953" s="675"/>
      <c r="BA953" s="916" t="s">
        <v>3538</v>
      </c>
      <c r="BB953" s="2009" t="s">
        <v>995</v>
      </c>
      <c r="BC953" s="880" t="s">
        <v>3616</v>
      </c>
      <c r="BD953" s="675" t="s">
        <v>3617</v>
      </c>
      <c r="BE953" s="675" t="s">
        <v>3618</v>
      </c>
      <c r="BF953" s="1165">
        <v>46079</v>
      </c>
      <c r="BG953" s="675"/>
      <c r="BH953" s="847"/>
      <c r="BI953" s="847"/>
      <c r="BJ953" s="849"/>
      <c r="BK953" s="847"/>
      <c r="BL953" s="846"/>
      <c r="BM953" s="846"/>
      <c r="BN953" s="616" t="s">
        <v>1833</v>
      </c>
      <c r="BO953" s="616"/>
      <c r="BP953" s="755" t="s">
        <v>3625</v>
      </c>
      <c r="BQ953" s="2216"/>
      <c r="BR953" s="2216"/>
      <c r="BS953" s="2225" t="s">
        <v>1835</v>
      </c>
      <c r="BT953" s="1166" t="s">
        <v>1836</v>
      </c>
      <c r="BU953" s="1166" t="s">
        <v>3626</v>
      </c>
      <c r="BV953" s="1167">
        <v>41805281</v>
      </c>
      <c r="BW953" s="1167">
        <v>10418052819</v>
      </c>
      <c r="BX953" s="1168">
        <v>8000</v>
      </c>
      <c r="BY953" s="1169">
        <v>46082</v>
      </c>
      <c r="BZ953" s="1170">
        <v>46142</v>
      </c>
      <c r="CA953" s="972"/>
      <c r="CB953" s="972"/>
      <c r="CC953" s="972"/>
      <c r="CD953" s="972"/>
      <c r="CE953" s="972"/>
      <c r="CF953" s="972"/>
      <c r="CG953" s="972"/>
      <c r="CH953" s="972"/>
      <c r="CI953" s="972"/>
      <c r="CJ953" s="972"/>
      <c r="CK953" s="972"/>
      <c r="CL953" s="972"/>
      <c r="CM953" s="972"/>
      <c r="CN953" s="972"/>
      <c r="CO953" s="972"/>
      <c r="CP953" s="972"/>
      <c r="CQ953" s="972"/>
      <c r="CR953" s="972"/>
      <c r="CS953" s="972"/>
      <c r="CT953" s="1171">
        <v>30</v>
      </c>
      <c r="CU953" s="1168">
        <v>8000</v>
      </c>
      <c r="CV953" s="675">
        <v>30</v>
      </c>
      <c r="CW953" s="1168">
        <v>8000</v>
      </c>
      <c r="CX953" s="675">
        <v>30</v>
      </c>
      <c r="CY953" s="1168">
        <v>8000</v>
      </c>
      <c r="CZ953" s="675"/>
      <c r="DA953" s="675"/>
      <c r="DB953" s="675"/>
      <c r="DC953" s="675">
        <f t="shared" si="955"/>
        <v>30</v>
      </c>
      <c r="DD953" s="996">
        <f t="shared" si="938"/>
        <v>8000</v>
      </c>
      <c r="DE953" s="675">
        <v>30</v>
      </c>
      <c r="DF953" s="996">
        <f t="shared" si="939"/>
        <v>8000.0000000000009</v>
      </c>
      <c r="DG953" s="675">
        <v>30</v>
      </c>
      <c r="DH953" s="996">
        <f t="shared" si="940"/>
        <v>8000.0000000000009</v>
      </c>
      <c r="DI953" s="675"/>
      <c r="DJ953" s="916"/>
      <c r="DK953" s="916"/>
      <c r="DL953" s="916"/>
      <c r="DM953" s="916"/>
      <c r="DN953" s="916"/>
      <c r="DO953" s="916"/>
      <c r="DP953" s="916"/>
      <c r="DQ953" s="916"/>
      <c r="DR953" s="916"/>
      <c r="DS953" s="916"/>
      <c r="DU953" s="1945">
        <f t="shared" si="897"/>
        <v>16000</v>
      </c>
      <c r="DV953" s="1946">
        <f t="shared" si="929"/>
        <v>16000</v>
      </c>
      <c r="DW953" s="1946">
        <f t="shared" si="930"/>
        <v>16000</v>
      </c>
      <c r="DX953" s="1946">
        <f t="shared" si="903"/>
        <v>0</v>
      </c>
      <c r="DY953" s="1946">
        <f t="shared" si="904"/>
        <v>0</v>
      </c>
      <c r="EG953" s="1946"/>
    </row>
    <row r="954" spans="1:137" s="2296" customFormat="1" ht="48" hidden="1" customHeight="1" x14ac:dyDescent="0.25">
      <c r="A954" s="2019">
        <v>2026</v>
      </c>
      <c r="B954" s="1089">
        <v>479</v>
      </c>
      <c r="C954" s="1089" t="s">
        <v>58</v>
      </c>
      <c r="D954" s="1089">
        <v>3000654</v>
      </c>
      <c r="E954" s="1089">
        <v>5005023</v>
      </c>
      <c r="F954" s="1089" t="s">
        <v>990</v>
      </c>
      <c r="G954" s="2019" t="s">
        <v>991</v>
      </c>
      <c r="H954" s="2019">
        <v>94</v>
      </c>
      <c r="I954" s="248" t="s">
        <v>992</v>
      </c>
      <c r="J954" s="1090" t="s">
        <v>10</v>
      </c>
      <c r="K954" s="1090" t="s">
        <v>60</v>
      </c>
      <c r="L954" s="1089" t="str">
        <f t="shared" si="898"/>
        <v>2.3</v>
      </c>
      <c r="M954" s="2020" t="s">
        <v>62</v>
      </c>
      <c r="N954" s="1091"/>
      <c r="O954" s="2019" t="s">
        <v>1845</v>
      </c>
      <c r="P954" s="2019" t="s">
        <v>65</v>
      </c>
      <c r="Q954" s="2021">
        <v>1</v>
      </c>
      <c r="R954" s="2022">
        <v>10000</v>
      </c>
      <c r="S954" s="2019"/>
      <c r="T954" s="2019"/>
      <c r="U954" s="2019"/>
      <c r="V954" s="2019"/>
      <c r="W954" s="2023"/>
      <c r="X954" s="344"/>
      <c r="Y954" s="344"/>
      <c r="Z954" s="345"/>
      <c r="AA954" s="345"/>
      <c r="AB954" s="345"/>
      <c r="AC954" s="345"/>
      <c r="AD954" s="345"/>
      <c r="AE954" s="2022">
        <f>ROUNDUP(IFERROR(IF(OR(P954="LOCADOR",P954="VIATICOS",P954="CAJA CHICA"),IF(P954="LOCADOR",Q954*(R954/30)*SUM(S954:AD954),Q954*R954*SUM(S954:AD954)),R954*SUM(S954:AD954)),""),0)</f>
        <v>0</v>
      </c>
      <c r="AF954" s="346">
        <f t="shared" si="942"/>
        <v>0</v>
      </c>
      <c r="AG954" s="346">
        <f t="shared" si="943"/>
        <v>0</v>
      </c>
      <c r="AH954" s="346">
        <f t="shared" si="944"/>
        <v>0</v>
      </c>
      <c r="AI954" s="346">
        <f t="shared" si="945"/>
        <v>0</v>
      </c>
      <c r="AJ954" s="346">
        <f t="shared" si="946"/>
        <v>0</v>
      </c>
      <c r="AK954" s="346">
        <f t="shared" si="947"/>
        <v>0</v>
      </c>
      <c r="AL954" s="346">
        <f t="shared" si="948"/>
        <v>0</v>
      </c>
      <c r="AM954" s="346">
        <f t="shared" si="949"/>
        <v>0</v>
      </c>
      <c r="AN954" s="346">
        <f t="shared" si="950"/>
        <v>0</v>
      </c>
      <c r="AO954" s="346">
        <f t="shared" si="951"/>
        <v>0</v>
      </c>
      <c r="AP954" s="346">
        <f t="shared" si="952"/>
        <v>0</v>
      </c>
      <c r="AQ954" s="346">
        <f t="shared" si="953"/>
        <v>0</v>
      </c>
      <c r="AR954" s="2024">
        <f t="shared" si="954"/>
        <v>0</v>
      </c>
      <c r="AS954" s="2294" t="s">
        <v>1763</v>
      </c>
      <c r="AT954" s="1173"/>
      <c r="AU954" s="1093" t="s">
        <v>3535</v>
      </c>
      <c r="AV954" s="1093" t="s">
        <v>3536</v>
      </c>
      <c r="AW954" s="1094">
        <v>46058</v>
      </c>
      <c r="AX954" s="1093" t="s">
        <v>3537</v>
      </c>
      <c r="AY954" s="1094">
        <v>46078</v>
      </c>
      <c r="AZ954" s="1093"/>
      <c r="BA954" s="1093" t="s">
        <v>3538</v>
      </c>
      <c r="BB954" s="1942" t="s">
        <v>1018</v>
      </c>
      <c r="BC954" s="1173"/>
      <c r="BD954" s="1173"/>
      <c r="BE954" s="1173"/>
      <c r="BF954" s="1173"/>
      <c r="BG954" s="1173"/>
      <c r="BH954" s="2769"/>
      <c r="BI954" s="2769"/>
      <c r="BJ954" s="1172"/>
      <c r="BK954" s="2769"/>
      <c r="BL954" s="1174"/>
      <c r="BM954" s="1174"/>
      <c r="BN954" s="616" t="s">
        <v>1873</v>
      </c>
      <c r="BO954" s="639"/>
      <c r="BP954" s="616" t="s">
        <v>3606</v>
      </c>
      <c r="BQ954" s="2295"/>
      <c r="BR954" s="2295"/>
      <c r="BT954" s="1173"/>
      <c r="BU954" s="1173"/>
      <c r="BV954" s="1175"/>
      <c r="BW954" s="1175"/>
      <c r="BX954" s="1173"/>
      <c r="BY954" s="1173"/>
      <c r="BZ954" s="1173"/>
      <c r="CA954" s="1173"/>
      <c r="CB954" s="1093"/>
      <c r="CC954" s="1093"/>
      <c r="CD954" s="1093"/>
      <c r="CE954" s="1093"/>
      <c r="CF954" s="1093"/>
      <c r="CG954" s="1093"/>
      <c r="CH954" s="1093"/>
      <c r="CI954" s="1093"/>
      <c r="CJ954" s="1093"/>
      <c r="CK954" s="1093"/>
      <c r="CL954" s="1093"/>
      <c r="CM954" s="1093"/>
      <c r="CN954" s="1093"/>
      <c r="CO954" s="1093"/>
      <c r="CP954" s="1093"/>
      <c r="CQ954" s="1093"/>
      <c r="CR954" s="1093"/>
      <c r="CS954" s="1173"/>
      <c r="CT954" s="1173"/>
      <c r="CU954" s="1173"/>
      <c r="CV954" s="1173"/>
      <c r="CW954" s="640"/>
      <c r="CX954" s="1173"/>
      <c r="CY954" s="1168"/>
      <c r="CZ954" s="1173"/>
      <c r="DA954" s="1173"/>
      <c r="DB954" s="1173"/>
      <c r="DC954" s="1176">
        <f t="shared" si="955"/>
        <v>0</v>
      </c>
      <c r="DD954" s="1158">
        <f t="shared" si="938"/>
        <v>0</v>
      </c>
      <c r="DE954" s="1176"/>
      <c r="DF954" s="1158">
        <f t="shared" si="939"/>
        <v>0</v>
      </c>
      <c r="DG954" s="1173"/>
      <c r="DH954" s="1158">
        <f t="shared" si="940"/>
        <v>0</v>
      </c>
      <c r="DI954" s="1173"/>
      <c r="DJ954" s="1177"/>
      <c r="DK954" s="1177"/>
      <c r="DL954" s="1177"/>
      <c r="DM954" s="1177"/>
      <c r="DN954" s="1177"/>
      <c r="DO954" s="1177"/>
      <c r="DP954" s="1177"/>
      <c r="DQ954" s="1177"/>
      <c r="DR954" s="1177"/>
      <c r="DS954" s="1177"/>
      <c r="DU954" s="1945">
        <f t="shared" ref="DU954:DU1017" si="956">AR954</f>
        <v>0</v>
      </c>
      <c r="DV954" s="1946">
        <f t="shared" si="929"/>
        <v>0</v>
      </c>
      <c r="DW954" s="1946">
        <f t="shared" si="930"/>
        <v>0</v>
      </c>
      <c r="DX954" s="1946">
        <f t="shared" si="903"/>
        <v>0</v>
      </c>
      <c r="DY954" s="1946">
        <f t="shared" si="904"/>
        <v>0</v>
      </c>
      <c r="EG954" s="1946"/>
    </row>
    <row r="955" spans="1:137" s="1944" customFormat="1" ht="48" hidden="1" customHeight="1" x14ac:dyDescent="0.3">
      <c r="A955" s="2155">
        <v>2026</v>
      </c>
      <c r="B955" s="1178">
        <v>479</v>
      </c>
      <c r="C955" s="1178" t="s">
        <v>58</v>
      </c>
      <c r="D955" s="1178">
        <v>3000654</v>
      </c>
      <c r="E955" s="1178">
        <v>5005023</v>
      </c>
      <c r="F955" s="1178" t="s">
        <v>990</v>
      </c>
      <c r="G955" s="2155" t="s">
        <v>991</v>
      </c>
      <c r="H955" s="2155">
        <v>94</v>
      </c>
      <c r="I955" s="1179" t="s">
        <v>992</v>
      </c>
      <c r="J955" s="1180" t="s">
        <v>10</v>
      </c>
      <c r="K955" s="1180" t="s">
        <v>60</v>
      </c>
      <c r="L955" s="1178" t="str">
        <f t="shared" si="898"/>
        <v>2.3</v>
      </c>
      <c r="M955" s="2157" t="s">
        <v>62</v>
      </c>
      <c r="N955" s="1181"/>
      <c r="O955" s="2155" t="s">
        <v>1849</v>
      </c>
      <c r="P955" s="2155" t="s">
        <v>65</v>
      </c>
      <c r="Q955" s="2159">
        <v>1</v>
      </c>
      <c r="R955" s="2160">
        <v>7000</v>
      </c>
      <c r="S955" s="2155"/>
      <c r="T955" s="2155"/>
      <c r="U955" s="2155">
        <v>30</v>
      </c>
      <c r="V955" s="2155">
        <v>30</v>
      </c>
      <c r="W955" s="2161"/>
      <c r="X955" s="368"/>
      <c r="Y955" s="368"/>
      <c r="Z955" s="422"/>
      <c r="AA955" s="422"/>
      <c r="AB955" s="422"/>
      <c r="AC955" s="422"/>
      <c r="AD955" s="422"/>
      <c r="AE955" s="2160"/>
      <c r="AF955" s="394">
        <f t="shared" si="942"/>
        <v>0</v>
      </c>
      <c r="AG955" s="394">
        <f t="shared" si="943"/>
        <v>0</v>
      </c>
      <c r="AH955" s="394">
        <f t="shared" si="944"/>
        <v>7000</v>
      </c>
      <c r="AI955" s="394">
        <f t="shared" si="945"/>
        <v>7000</v>
      </c>
      <c r="AJ955" s="394">
        <f t="shared" si="946"/>
        <v>0</v>
      </c>
      <c r="AK955" s="394">
        <f t="shared" si="947"/>
        <v>0</v>
      </c>
      <c r="AL955" s="394">
        <f t="shared" si="948"/>
        <v>0</v>
      </c>
      <c r="AM955" s="394">
        <f t="shared" si="949"/>
        <v>0</v>
      </c>
      <c r="AN955" s="394">
        <f t="shared" si="950"/>
        <v>0</v>
      </c>
      <c r="AO955" s="394">
        <f t="shared" si="951"/>
        <v>0</v>
      </c>
      <c r="AP955" s="394">
        <f t="shared" si="952"/>
        <v>0</v>
      </c>
      <c r="AQ955" s="394">
        <f t="shared" si="953"/>
        <v>0</v>
      </c>
      <c r="AR955" s="2165">
        <f t="shared" si="954"/>
        <v>14000</v>
      </c>
      <c r="AS955" s="1941" t="s">
        <v>1763</v>
      </c>
      <c r="AT955" s="612"/>
      <c r="AU955" s="612" t="s">
        <v>3535</v>
      </c>
      <c r="AV955" s="612" t="s">
        <v>3536</v>
      </c>
      <c r="AW955" s="632">
        <v>46058</v>
      </c>
      <c r="AX955" s="612" t="s">
        <v>3537</v>
      </c>
      <c r="AY955" s="632">
        <v>46078</v>
      </c>
      <c r="AZ955" s="612"/>
      <c r="BA955" s="613" t="s">
        <v>3538</v>
      </c>
      <c r="BB955" s="1942" t="s">
        <v>995</v>
      </c>
      <c r="BC955" s="880" t="s">
        <v>3616</v>
      </c>
      <c r="BD955" s="612" t="s">
        <v>3617</v>
      </c>
      <c r="BE955" s="612" t="s">
        <v>3618</v>
      </c>
      <c r="BF955" s="632">
        <v>46079</v>
      </c>
      <c r="BG955" s="612"/>
      <c r="BH955" s="639"/>
      <c r="BI955" s="639"/>
      <c r="BJ955" s="611"/>
      <c r="BK955" s="639"/>
      <c r="BL955" s="786"/>
      <c r="BM955" s="786"/>
      <c r="BN955" s="785">
        <v>4731</v>
      </c>
      <c r="BO955" s="928" t="s">
        <v>3619</v>
      </c>
      <c r="BP955" s="1182"/>
      <c r="BQ955" s="2152"/>
      <c r="BR955" s="2152"/>
      <c r="BS955" s="2153" t="s">
        <v>1751</v>
      </c>
      <c r="BT955" s="1004" t="s">
        <v>1523</v>
      </c>
      <c r="BU955" s="1004" t="s">
        <v>3627</v>
      </c>
      <c r="BV955" s="1183">
        <v>73901541</v>
      </c>
      <c r="BW955" s="1183">
        <v>10739015419</v>
      </c>
      <c r="BX955" s="640">
        <v>7000</v>
      </c>
      <c r="BY955" s="1184">
        <v>46082</v>
      </c>
      <c r="BZ955" s="1185">
        <v>46142</v>
      </c>
      <c r="CA955" s="897"/>
      <c r="CB955" s="897"/>
      <c r="CC955" s="897"/>
      <c r="CD955" s="897"/>
      <c r="CE955" s="897"/>
      <c r="CF955" s="897"/>
      <c r="CG955" s="897"/>
      <c r="CH955" s="897"/>
      <c r="CI955" s="897"/>
      <c r="CJ955" s="897"/>
      <c r="CK955" s="897"/>
      <c r="CL955" s="897"/>
      <c r="CM955" s="897"/>
      <c r="CN955" s="897"/>
      <c r="CO955" s="897"/>
      <c r="CP955" s="897"/>
      <c r="CQ955" s="897"/>
      <c r="CR955" s="897"/>
      <c r="CS955" s="897"/>
      <c r="CT955" s="1186">
        <v>30</v>
      </c>
      <c r="CU955" s="640">
        <v>7000</v>
      </c>
      <c r="CV955" s="612">
        <v>30</v>
      </c>
      <c r="CW955" s="640">
        <v>7000</v>
      </c>
      <c r="CX955" s="612">
        <v>30</v>
      </c>
      <c r="CY955" s="1168">
        <v>7000</v>
      </c>
      <c r="CZ955" s="612"/>
      <c r="DA955" s="612"/>
      <c r="DB955" s="612"/>
      <c r="DC955" s="612">
        <v>30</v>
      </c>
      <c r="DD955" s="1158">
        <f t="shared" si="938"/>
        <v>7000</v>
      </c>
      <c r="DE955" s="612">
        <v>30</v>
      </c>
      <c r="DF955" s="1158">
        <f t="shared" si="939"/>
        <v>7000</v>
      </c>
      <c r="DG955" s="612">
        <v>30</v>
      </c>
      <c r="DH955" s="1158">
        <f t="shared" si="940"/>
        <v>7000</v>
      </c>
      <c r="DI955" s="612"/>
      <c r="DJ955" s="613"/>
      <c r="DK955" s="613"/>
      <c r="DL955" s="613"/>
      <c r="DM955" s="613"/>
      <c r="DN955" s="613"/>
      <c r="DO955" s="613"/>
      <c r="DP955" s="613"/>
      <c r="DQ955" s="613"/>
      <c r="DR955" s="613"/>
      <c r="DS955" s="613"/>
      <c r="DU955" s="1945">
        <f t="shared" si="956"/>
        <v>14000</v>
      </c>
      <c r="DV955" s="1946">
        <f t="shared" si="929"/>
        <v>14000</v>
      </c>
      <c r="DW955" s="1946">
        <f t="shared" si="930"/>
        <v>14000</v>
      </c>
      <c r="DX955" s="1946">
        <f t="shared" si="903"/>
        <v>0</v>
      </c>
      <c r="DY955" s="1946">
        <f t="shared" si="904"/>
        <v>0</v>
      </c>
      <c r="EG955" s="1946"/>
    </row>
    <row r="956" spans="1:137" s="1977" customFormat="1" ht="48" hidden="1" customHeight="1" x14ac:dyDescent="0.3">
      <c r="A956" s="2156">
        <v>2026</v>
      </c>
      <c r="B956" s="1145">
        <v>479</v>
      </c>
      <c r="C956" s="1145" t="s">
        <v>58</v>
      </c>
      <c r="D956" s="1145">
        <v>3000654</v>
      </c>
      <c r="E956" s="1145">
        <v>5005023</v>
      </c>
      <c r="F956" s="1145" t="s">
        <v>990</v>
      </c>
      <c r="G956" s="2156" t="s">
        <v>991</v>
      </c>
      <c r="H956" s="2156">
        <v>94</v>
      </c>
      <c r="I956" s="1146" t="s">
        <v>992</v>
      </c>
      <c r="J956" s="1147" t="s">
        <v>10</v>
      </c>
      <c r="K956" s="1147" t="s">
        <v>60</v>
      </c>
      <c r="L956" s="1145" t="str">
        <f t="shared" si="898"/>
        <v>2.3</v>
      </c>
      <c r="M956" s="2158" t="s">
        <v>62</v>
      </c>
      <c r="N956" s="1148"/>
      <c r="O956" s="2156" t="s">
        <v>1849</v>
      </c>
      <c r="P956" s="2156" t="s">
        <v>65</v>
      </c>
      <c r="Q956" s="2162">
        <v>1</v>
      </c>
      <c r="R956" s="2163">
        <v>7000</v>
      </c>
      <c r="S956" s="2156"/>
      <c r="T956" s="2156"/>
      <c r="U956" s="2156">
        <v>30</v>
      </c>
      <c r="V956" s="2156">
        <v>30</v>
      </c>
      <c r="W956" s="2164"/>
      <c r="X956" s="417"/>
      <c r="Y956" s="417"/>
      <c r="Z956" s="418"/>
      <c r="AA956" s="418"/>
      <c r="AB956" s="418"/>
      <c r="AC956" s="418"/>
      <c r="AD956" s="418"/>
      <c r="AE956" s="2163"/>
      <c r="AF956" s="419">
        <f t="shared" si="942"/>
        <v>0</v>
      </c>
      <c r="AG956" s="419">
        <f t="shared" si="943"/>
        <v>0</v>
      </c>
      <c r="AH956" s="419">
        <f t="shared" si="944"/>
        <v>7000</v>
      </c>
      <c r="AI956" s="419">
        <f t="shared" si="945"/>
        <v>7000</v>
      </c>
      <c r="AJ956" s="419">
        <f t="shared" si="946"/>
        <v>0</v>
      </c>
      <c r="AK956" s="419">
        <f t="shared" si="947"/>
        <v>0</v>
      </c>
      <c r="AL956" s="419">
        <f t="shared" si="948"/>
        <v>0</v>
      </c>
      <c r="AM956" s="419">
        <f t="shared" si="949"/>
        <v>0</v>
      </c>
      <c r="AN956" s="419">
        <f t="shared" si="950"/>
        <v>0</v>
      </c>
      <c r="AO956" s="419">
        <f t="shared" si="951"/>
        <v>0</v>
      </c>
      <c r="AP956" s="419">
        <f t="shared" si="952"/>
        <v>0</v>
      </c>
      <c r="AQ956" s="419">
        <f t="shared" si="953"/>
        <v>0</v>
      </c>
      <c r="AR956" s="2166">
        <f t="shared" si="954"/>
        <v>14000</v>
      </c>
      <c r="AS956" s="1976" t="s">
        <v>1763</v>
      </c>
      <c r="AT956" s="880"/>
      <c r="AU956" s="880" t="s">
        <v>3535</v>
      </c>
      <c r="AV956" s="880" t="s">
        <v>3536</v>
      </c>
      <c r="AW956" s="769">
        <v>46058</v>
      </c>
      <c r="AX956" s="880" t="s">
        <v>3537</v>
      </c>
      <c r="AY956" s="769">
        <v>46078</v>
      </c>
      <c r="AZ956" s="880"/>
      <c r="BA956" s="881" t="s">
        <v>3538</v>
      </c>
      <c r="BB956" s="2011" t="s">
        <v>995</v>
      </c>
      <c r="BC956" s="880" t="s">
        <v>3616</v>
      </c>
      <c r="BD956" s="880" t="s">
        <v>3617</v>
      </c>
      <c r="BE956" s="880" t="s">
        <v>3618</v>
      </c>
      <c r="BF956" s="769">
        <v>46079</v>
      </c>
      <c r="BG956" s="880"/>
      <c r="BH956" s="785"/>
      <c r="BI956" s="1900"/>
      <c r="BJ956" s="1294"/>
      <c r="BK956" s="1900"/>
      <c r="BL956" s="255"/>
      <c r="BM956" s="255"/>
      <c r="BN956" s="829" t="s">
        <v>1852</v>
      </c>
      <c r="BO956" s="884" t="s">
        <v>3524</v>
      </c>
      <c r="BP956" s="1188"/>
      <c r="BQ956" s="2114"/>
      <c r="BR956" s="2114"/>
      <c r="BS956" s="2167" t="s">
        <v>1853</v>
      </c>
      <c r="BT956" s="1189" t="s">
        <v>1854</v>
      </c>
      <c r="BU956" s="1189" t="s">
        <v>3628</v>
      </c>
      <c r="BV956" s="1151">
        <v>76970393</v>
      </c>
      <c r="BW956" s="1151">
        <v>10769703930</v>
      </c>
      <c r="BX956" s="1158">
        <v>7000</v>
      </c>
      <c r="BY956" s="1190">
        <v>46082</v>
      </c>
      <c r="BZ956" s="1153">
        <v>46142</v>
      </c>
      <c r="CA956" s="984"/>
      <c r="CB956" s="984"/>
      <c r="CC956" s="984"/>
      <c r="CD956" s="984"/>
      <c r="CE956" s="984"/>
      <c r="CF956" s="984"/>
      <c r="CG956" s="984"/>
      <c r="CH956" s="984"/>
      <c r="CI956" s="984"/>
      <c r="CJ956" s="984"/>
      <c r="CK956" s="984"/>
      <c r="CL956" s="984"/>
      <c r="CM956" s="984"/>
      <c r="CN956" s="984"/>
      <c r="CO956" s="984"/>
      <c r="CP956" s="984"/>
      <c r="CQ956" s="984"/>
      <c r="CR956" s="984"/>
      <c r="CS956" s="984"/>
      <c r="CT956" s="1157">
        <v>30</v>
      </c>
      <c r="CU956" s="1158">
        <v>7000</v>
      </c>
      <c r="CV956" s="880">
        <v>30</v>
      </c>
      <c r="CW956" s="996">
        <v>7000</v>
      </c>
      <c r="CX956" s="880">
        <v>30</v>
      </c>
      <c r="CY956" s="1158">
        <v>7000</v>
      </c>
      <c r="CZ956" s="880"/>
      <c r="DA956" s="880"/>
      <c r="DB956" s="880"/>
      <c r="DC956" s="880">
        <f>V956</f>
        <v>30</v>
      </c>
      <c r="DD956" s="1158">
        <f t="shared" si="938"/>
        <v>7000</v>
      </c>
      <c r="DE956" s="880">
        <v>30</v>
      </c>
      <c r="DF956" s="1158">
        <f t="shared" si="939"/>
        <v>7000</v>
      </c>
      <c r="DG956" s="880">
        <v>30</v>
      </c>
      <c r="DH956" s="1158">
        <f t="shared" si="940"/>
        <v>7000</v>
      </c>
      <c r="DI956" s="880"/>
      <c r="DJ956" s="881"/>
      <c r="DK956" s="881"/>
      <c r="DL956" s="881"/>
      <c r="DM956" s="881"/>
      <c r="DN956" s="881"/>
      <c r="DO956" s="881"/>
      <c r="DP956" s="881"/>
      <c r="DQ956" s="881"/>
      <c r="DR956" s="881"/>
      <c r="DS956" s="881"/>
      <c r="DU956" s="1945">
        <f t="shared" si="956"/>
        <v>14000</v>
      </c>
      <c r="DV956" s="1946">
        <f t="shared" si="929"/>
        <v>14000</v>
      </c>
      <c r="DW956" s="1946">
        <f t="shared" si="930"/>
        <v>14000</v>
      </c>
      <c r="DX956" s="1946">
        <f t="shared" si="903"/>
        <v>0</v>
      </c>
      <c r="DY956" s="1946">
        <f t="shared" si="904"/>
        <v>0</v>
      </c>
      <c r="EG956" s="1946"/>
    </row>
    <row r="957" spans="1:137" s="1995" customFormat="1" ht="48" hidden="1" customHeight="1" x14ac:dyDescent="0.25">
      <c r="A957" s="2187">
        <v>2026</v>
      </c>
      <c r="B957" s="1191">
        <v>479</v>
      </c>
      <c r="C957" s="1191" t="s">
        <v>58</v>
      </c>
      <c r="D957" s="1191">
        <v>3000654</v>
      </c>
      <c r="E957" s="1191">
        <v>5005023</v>
      </c>
      <c r="F957" s="1191" t="s">
        <v>990</v>
      </c>
      <c r="G957" s="2187" t="s">
        <v>991</v>
      </c>
      <c r="H957" s="2187">
        <v>94</v>
      </c>
      <c r="I957" s="1192" t="s">
        <v>992</v>
      </c>
      <c r="J957" s="1193" t="s">
        <v>10</v>
      </c>
      <c r="K957" s="1193" t="s">
        <v>60</v>
      </c>
      <c r="L957" s="1191" t="str">
        <f t="shared" si="898"/>
        <v>2.3</v>
      </c>
      <c r="M957" s="2209" t="s">
        <v>62</v>
      </c>
      <c r="N957" s="1194"/>
      <c r="O957" s="2187" t="s">
        <v>1856</v>
      </c>
      <c r="P957" s="2187" t="s">
        <v>65</v>
      </c>
      <c r="Q957" s="2188">
        <v>1</v>
      </c>
      <c r="R957" s="2189">
        <v>6500</v>
      </c>
      <c r="S957" s="2187"/>
      <c r="T957" s="2187"/>
      <c r="U957" s="2187">
        <v>30</v>
      </c>
      <c r="V957" s="2187">
        <v>30</v>
      </c>
      <c r="W957" s="1986"/>
      <c r="X957" s="298"/>
      <c r="Y957" s="298"/>
      <c r="Z957" s="298"/>
      <c r="AA957" s="298"/>
      <c r="AB957" s="298"/>
      <c r="AC957" s="298"/>
      <c r="AD957" s="298"/>
      <c r="AE957" s="2189"/>
      <c r="AF957" s="340">
        <f t="shared" si="942"/>
        <v>0</v>
      </c>
      <c r="AG957" s="340">
        <f t="shared" si="943"/>
        <v>0</v>
      </c>
      <c r="AH957" s="340">
        <f t="shared" si="944"/>
        <v>6500</v>
      </c>
      <c r="AI957" s="340">
        <f t="shared" si="945"/>
        <v>6500</v>
      </c>
      <c r="AJ957" s="340">
        <f t="shared" si="946"/>
        <v>0</v>
      </c>
      <c r="AK957" s="340">
        <f t="shared" si="947"/>
        <v>0</v>
      </c>
      <c r="AL957" s="340">
        <f t="shared" si="948"/>
        <v>0</v>
      </c>
      <c r="AM957" s="340">
        <f t="shared" si="949"/>
        <v>0</v>
      </c>
      <c r="AN957" s="340">
        <f t="shared" si="950"/>
        <v>0</v>
      </c>
      <c r="AO957" s="340">
        <f t="shared" si="951"/>
        <v>0</v>
      </c>
      <c r="AP957" s="340">
        <f t="shared" si="952"/>
        <v>0</v>
      </c>
      <c r="AQ957" s="340">
        <f t="shared" si="953"/>
        <v>0</v>
      </c>
      <c r="AR957" s="2192">
        <f t="shared" si="954"/>
        <v>13000</v>
      </c>
      <c r="AS957" s="2193" t="s">
        <v>1763</v>
      </c>
      <c r="AT957" s="386"/>
      <c r="AU957" s="897" t="s">
        <v>3535</v>
      </c>
      <c r="AV957" s="897" t="s">
        <v>3536</v>
      </c>
      <c r="AW957" s="940">
        <v>46058</v>
      </c>
      <c r="AX957" s="897" t="s">
        <v>3537</v>
      </c>
      <c r="AY957" s="940">
        <v>46078</v>
      </c>
      <c r="AZ957" s="897"/>
      <c r="BA957" s="898" t="s">
        <v>3538</v>
      </c>
      <c r="BB957" s="1992" t="s">
        <v>995</v>
      </c>
      <c r="BC957" s="880" t="s">
        <v>3616</v>
      </c>
      <c r="BD957" s="899" t="s">
        <v>3617</v>
      </c>
      <c r="BE957" s="899" t="s">
        <v>3618</v>
      </c>
      <c r="BF957" s="907">
        <v>46079</v>
      </c>
      <c r="BG957" s="386"/>
      <c r="BH957" s="2755"/>
      <c r="BI957" s="2756"/>
      <c r="BJ957" s="2747"/>
      <c r="BK957" s="2756"/>
      <c r="BL957" s="1196"/>
      <c r="BM957" s="1196"/>
      <c r="BN957" s="829" t="s">
        <v>1857</v>
      </c>
      <c r="BO957" s="1197"/>
      <c r="BP957" s="755" t="s">
        <v>3625</v>
      </c>
      <c r="BQ957" s="2239"/>
      <c r="BR957" s="2239"/>
      <c r="BS957" s="2183" t="s">
        <v>1858</v>
      </c>
      <c r="BT957" s="672" t="s">
        <v>1859</v>
      </c>
      <c r="BU957" s="672" t="s">
        <v>1860</v>
      </c>
      <c r="BV957" s="1114">
        <v>41277872</v>
      </c>
      <c r="BW957" s="687">
        <v>10412778729</v>
      </c>
      <c r="BX957" s="930">
        <v>6500</v>
      </c>
      <c r="BY957" s="907">
        <v>46082</v>
      </c>
      <c r="BZ957" s="907">
        <v>46142</v>
      </c>
      <c r="CA957" s="386"/>
      <c r="CB957" s="897"/>
      <c r="CC957" s="897"/>
      <c r="CD957" s="897"/>
      <c r="CE957" s="897"/>
      <c r="CF957" s="897"/>
      <c r="CG957" s="897"/>
      <c r="CH957" s="897"/>
      <c r="CI957" s="897"/>
      <c r="CJ957" s="897"/>
      <c r="CK957" s="897"/>
      <c r="CL957" s="897"/>
      <c r="CM957" s="897"/>
      <c r="CN957" s="897"/>
      <c r="CO957" s="897"/>
      <c r="CP957" s="897"/>
      <c r="CQ957" s="897"/>
      <c r="CR957" s="897"/>
      <c r="CS957" s="386"/>
      <c r="CT957" s="897">
        <v>30</v>
      </c>
      <c r="CU957" s="946">
        <v>6500</v>
      </c>
      <c r="CV957" s="897">
        <v>30</v>
      </c>
      <c r="CW957" s="946">
        <v>6500</v>
      </c>
      <c r="CX957" s="897">
        <v>30</v>
      </c>
      <c r="CY957" s="946">
        <v>6500</v>
      </c>
      <c r="CZ957" s="386"/>
      <c r="DA957" s="386"/>
      <c r="DB957" s="386"/>
      <c r="DC957" s="386">
        <v>30</v>
      </c>
      <c r="DD957" s="946">
        <f t="shared" si="938"/>
        <v>6500</v>
      </c>
      <c r="DE957" s="386">
        <v>30</v>
      </c>
      <c r="DF957" s="946">
        <f t="shared" si="939"/>
        <v>6500</v>
      </c>
      <c r="DG957" s="386">
        <v>30</v>
      </c>
      <c r="DH957" s="946">
        <f t="shared" si="940"/>
        <v>6500</v>
      </c>
      <c r="DI957" s="386"/>
      <c r="DJ957" s="1160"/>
      <c r="DK957" s="1160"/>
      <c r="DL957" s="1160"/>
      <c r="DM957" s="1160"/>
      <c r="DN957" s="1160"/>
      <c r="DO957" s="1160"/>
      <c r="DP957" s="1160"/>
      <c r="DQ957" s="1160"/>
      <c r="DR957" s="1160"/>
      <c r="DS957" s="1160"/>
      <c r="DT957" s="2107"/>
      <c r="DU957" s="1945">
        <f t="shared" si="956"/>
        <v>13000</v>
      </c>
      <c r="DV957" s="1946">
        <f t="shared" si="929"/>
        <v>13000</v>
      </c>
      <c r="DW957" s="1946">
        <f t="shared" si="930"/>
        <v>13000</v>
      </c>
      <c r="DX957" s="1946">
        <f t="shared" si="903"/>
        <v>0</v>
      </c>
      <c r="DY957" s="1946">
        <f t="shared" si="904"/>
        <v>0</v>
      </c>
      <c r="DZ957" s="2107"/>
      <c r="EA957" s="2107"/>
      <c r="EB957" s="2107"/>
      <c r="EC957" s="2107"/>
      <c r="ED957" s="2107"/>
      <c r="EG957" s="1946"/>
    </row>
    <row r="958" spans="1:137" s="1995" customFormat="1" ht="48" hidden="1" customHeight="1" x14ac:dyDescent="0.25">
      <c r="A958" s="2187">
        <v>2026</v>
      </c>
      <c r="B958" s="1191">
        <v>479</v>
      </c>
      <c r="C958" s="1191" t="s">
        <v>58</v>
      </c>
      <c r="D958" s="1191">
        <v>3000654</v>
      </c>
      <c r="E958" s="1191">
        <v>5005023</v>
      </c>
      <c r="F958" s="1191" t="s">
        <v>990</v>
      </c>
      <c r="G958" s="2187" t="s">
        <v>991</v>
      </c>
      <c r="H958" s="2187">
        <v>94</v>
      </c>
      <c r="I958" s="1192" t="s">
        <v>992</v>
      </c>
      <c r="J958" s="1193" t="s">
        <v>10</v>
      </c>
      <c r="K958" s="1193" t="s">
        <v>60</v>
      </c>
      <c r="L958" s="1191" t="str">
        <f t="shared" si="898"/>
        <v>2.3</v>
      </c>
      <c r="M958" s="2209" t="s">
        <v>62</v>
      </c>
      <c r="N958" s="1194"/>
      <c r="O958" s="2187" t="s">
        <v>1856</v>
      </c>
      <c r="P958" s="2187" t="s">
        <v>65</v>
      </c>
      <c r="Q958" s="2188">
        <v>1</v>
      </c>
      <c r="R958" s="2189">
        <v>6500</v>
      </c>
      <c r="S958" s="2187"/>
      <c r="T958" s="2187"/>
      <c r="U958" s="2187">
        <v>30</v>
      </c>
      <c r="V958" s="2187">
        <v>30</v>
      </c>
      <c r="W958" s="1986"/>
      <c r="X958" s="298"/>
      <c r="Y958" s="298"/>
      <c r="Z958" s="298"/>
      <c r="AA958" s="298"/>
      <c r="AB958" s="298"/>
      <c r="AC958" s="298"/>
      <c r="AD958" s="298"/>
      <c r="AE958" s="2189"/>
      <c r="AF958" s="340">
        <f t="shared" si="942"/>
        <v>0</v>
      </c>
      <c r="AG958" s="340">
        <f t="shared" si="943"/>
        <v>0</v>
      </c>
      <c r="AH958" s="340">
        <f t="shared" si="944"/>
        <v>6500</v>
      </c>
      <c r="AI958" s="340">
        <f t="shared" si="945"/>
        <v>6500</v>
      </c>
      <c r="AJ958" s="340">
        <f t="shared" si="946"/>
        <v>0</v>
      </c>
      <c r="AK958" s="340">
        <f t="shared" si="947"/>
        <v>0</v>
      </c>
      <c r="AL958" s="340">
        <f t="shared" si="948"/>
        <v>0</v>
      </c>
      <c r="AM958" s="340">
        <f t="shared" si="949"/>
        <v>0</v>
      </c>
      <c r="AN958" s="340">
        <f t="shared" si="950"/>
        <v>0</v>
      </c>
      <c r="AO958" s="340">
        <f t="shared" si="951"/>
        <v>0</v>
      </c>
      <c r="AP958" s="340">
        <f t="shared" si="952"/>
        <v>0</v>
      </c>
      <c r="AQ958" s="340">
        <f t="shared" si="953"/>
        <v>0</v>
      </c>
      <c r="AR958" s="2192">
        <f t="shared" si="954"/>
        <v>13000</v>
      </c>
      <c r="AS958" s="2193" t="s">
        <v>1763</v>
      </c>
      <c r="AT958" s="386"/>
      <c r="AU958" s="897" t="s">
        <v>3535</v>
      </c>
      <c r="AV958" s="897" t="s">
        <v>3536</v>
      </c>
      <c r="AW958" s="940">
        <v>46058</v>
      </c>
      <c r="AX958" s="897" t="s">
        <v>3537</v>
      </c>
      <c r="AY958" s="940">
        <v>46078</v>
      </c>
      <c r="AZ958" s="897"/>
      <c r="BA958" s="898" t="s">
        <v>3538</v>
      </c>
      <c r="BB958" s="1992" t="s">
        <v>995</v>
      </c>
      <c r="BC958" s="880" t="s">
        <v>3616</v>
      </c>
      <c r="BD958" s="899" t="s">
        <v>3617</v>
      </c>
      <c r="BE958" s="899" t="s">
        <v>3618</v>
      </c>
      <c r="BF958" s="907">
        <v>46079</v>
      </c>
      <c r="BG958" s="386"/>
      <c r="BH958" s="2755"/>
      <c r="BI958" s="2756"/>
      <c r="BJ958" s="2747"/>
      <c r="BK958" s="2756"/>
      <c r="BL958" s="1196"/>
      <c r="BM958" s="1196"/>
      <c r="BN958" s="2765" t="s">
        <v>1861</v>
      </c>
      <c r="BO958" s="884" t="s">
        <v>3524</v>
      </c>
      <c r="BP958" s="933"/>
      <c r="BQ958" s="2114"/>
      <c r="BR958" s="2114"/>
      <c r="BS958" s="2183" t="s">
        <v>1115</v>
      </c>
      <c r="BT958" s="672" t="s">
        <v>1862</v>
      </c>
      <c r="BU958" s="672" t="s">
        <v>1285</v>
      </c>
      <c r="BV958" s="1114">
        <v>10762142</v>
      </c>
      <c r="BW958" s="687">
        <v>10107621429</v>
      </c>
      <c r="BX958" s="930">
        <v>6500</v>
      </c>
      <c r="BY958" s="907">
        <v>46082</v>
      </c>
      <c r="BZ958" s="907">
        <v>46142</v>
      </c>
      <c r="CA958" s="386"/>
      <c r="CB958" s="897"/>
      <c r="CC958" s="897"/>
      <c r="CD958" s="897"/>
      <c r="CE958" s="897"/>
      <c r="CF958" s="897"/>
      <c r="CG958" s="897"/>
      <c r="CH958" s="897"/>
      <c r="CI958" s="897"/>
      <c r="CJ958" s="897"/>
      <c r="CK958" s="897"/>
      <c r="CL958" s="897"/>
      <c r="CM958" s="897"/>
      <c r="CN958" s="897"/>
      <c r="CO958" s="897"/>
      <c r="CP958" s="897"/>
      <c r="CQ958" s="897"/>
      <c r="CR958" s="897"/>
      <c r="CS958" s="386"/>
      <c r="CT958" s="897">
        <v>30</v>
      </c>
      <c r="CU958" s="946">
        <v>6500</v>
      </c>
      <c r="CV958" s="897">
        <v>30</v>
      </c>
      <c r="CW958" s="946">
        <v>6500</v>
      </c>
      <c r="CX958" s="897">
        <v>30</v>
      </c>
      <c r="CY958" s="946">
        <v>6500</v>
      </c>
      <c r="CZ958" s="386"/>
      <c r="DA958" s="386"/>
      <c r="DB958" s="386"/>
      <c r="DC958" s="386">
        <f>V958</f>
        <v>30</v>
      </c>
      <c r="DD958" s="946">
        <f t="shared" si="938"/>
        <v>6500</v>
      </c>
      <c r="DE958" s="386">
        <v>30</v>
      </c>
      <c r="DF958" s="946">
        <f t="shared" si="939"/>
        <v>6500</v>
      </c>
      <c r="DG958" s="386">
        <v>30</v>
      </c>
      <c r="DH958" s="946">
        <f t="shared" si="940"/>
        <v>6500</v>
      </c>
      <c r="DI958" s="386"/>
      <c r="DJ958" s="1160"/>
      <c r="DK958" s="1160"/>
      <c r="DL958" s="1160"/>
      <c r="DM958" s="1160"/>
      <c r="DN958" s="1160"/>
      <c r="DO958" s="1160"/>
      <c r="DP958" s="1160"/>
      <c r="DQ958" s="1160"/>
      <c r="DR958" s="1160"/>
      <c r="DS958" s="1160"/>
      <c r="DT958" s="2107"/>
      <c r="DU958" s="1945">
        <f t="shared" si="956"/>
        <v>13000</v>
      </c>
      <c r="DV958" s="1946">
        <f t="shared" si="929"/>
        <v>13000</v>
      </c>
      <c r="DW958" s="1946">
        <f t="shared" si="930"/>
        <v>13000</v>
      </c>
      <c r="DX958" s="1946">
        <f t="shared" si="903"/>
        <v>0</v>
      </c>
      <c r="DY958" s="1946">
        <f t="shared" si="904"/>
        <v>0</v>
      </c>
      <c r="DZ958" s="2107"/>
      <c r="EA958" s="2107"/>
      <c r="EB958" s="2107"/>
      <c r="EC958" s="2107"/>
      <c r="ED958" s="2107"/>
      <c r="EG958" s="1946"/>
    </row>
    <row r="959" spans="1:137" s="2052" customFormat="1" ht="48" hidden="1" customHeight="1" x14ac:dyDescent="0.3">
      <c r="A959" s="2283">
        <v>2026</v>
      </c>
      <c r="B959" s="1161">
        <v>479</v>
      </c>
      <c r="C959" s="1161" t="s">
        <v>58</v>
      </c>
      <c r="D959" s="1161">
        <v>3000654</v>
      </c>
      <c r="E959" s="1161">
        <v>5005023</v>
      </c>
      <c r="F959" s="1161" t="s">
        <v>990</v>
      </c>
      <c r="G959" s="2283" t="s">
        <v>991</v>
      </c>
      <c r="H959" s="2283">
        <v>94</v>
      </c>
      <c r="I959" s="1162" t="s">
        <v>992</v>
      </c>
      <c r="J959" s="1163" t="s">
        <v>10</v>
      </c>
      <c r="K959" s="1163" t="s">
        <v>60</v>
      </c>
      <c r="L959" s="1161" t="str">
        <f t="shared" ref="L959:L1011" si="957">+MID(M959,1,3)</f>
        <v>2.3</v>
      </c>
      <c r="M959" s="2284" t="s">
        <v>62</v>
      </c>
      <c r="N959" s="1164"/>
      <c r="O959" s="2283" t="s">
        <v>1863</v>
      </c>
      <c r="P959" s="2283" t="s">
        <v>65</v>
      </c>
      <c r="Q959" s="2285">
        <v>1</v>
      </c>
      <c r="R959" s="2286">
        <v>10000</v>
      </c>
      <c r="S959" s="2283"/>
      <c r="T959" s="2283"/>
      <c r="U959" s="2283">
        <v>30</v>
      </c>
      <c r="V959" s="2283">
        <v>30</v>
      </c>
      <c r="W959" s="2287"/>
      <c r="X959" s="420"/>
      <c r="Y959" s="420"/>
      <c r="Z959" s="421"/>
      <c r="AA959" s="421"/>
      <c r="AB959" s="421"/>
      <c r="AC959" s="421"/>
      <c r="AD959" s="421"/>
      <c r="AE959" s="2286"/>
      <c r="AF959" s="416">
        <f t="shared" si="942"/>
        <v>0</v>
      </c>
      <c r="AG959" s="416">
        <f t="shared" si="943"/>
        <v>0</v>
      </c>
      <c r="AH959" s="416">
        <f t="shared" si="944"/>
        <v>10000</v>
      </c>
      <c r="AI959" s="416">
        <f t="shared" si="945"/>
        <v>10000</v>
      </c>
      <c r="AJ959" s="416">
        <f t="shared" si="946"/>
        <v>0</v>
      </c>
      <c r="AK959" s="416">
        <f t="shared" si="947"/>
        <v>0</v>
      </c>
      <c r="AL959" s="416">
        <f t="shared" si="948"/>
        <v>0</v>
      </c>
      <c r="AM959" s="416">
        <f t="shared" si="949"/>
        <v>0</v>
      </c>
      <c r="AN959" s="416">
        <f t="shared" si="950"/>
        <v>0</v>
      </c>
      <c r="AO959" s="416">
        <f t="shared" si="951"/>
        <v>0</v>
      </c>
      <c r="AP959" s="416">
        <f t="shared" si="952"/>
        <v>0</v>
      </c>
      <c r="AQ959" s="416">
        <f t="shared" si="953"/>
        <v>0</v>
      </c>
      <c r="AR959" s="2288">
        <f t="shared" si="954"/>
        <v>20000</v>
      </c>
      <c r="AS959" s="2057" t="s">
        <v>1763</v>
      </c>
      <c r="AT959" s="675"/>
      <c r="AU959" s="1019" t="s">
        <v>3535</v>
      </c>
      <c r="AV959" s="675" t="s">
        <v>3536</v>
      </c>
      <c r="AW959" s="1165">
        <v>46058</v>
      </c>
      <c r="AX959" s="675" t="s">
        <v>3537</v>
      </c>
      <c r="AY959" s="1165">
        <v>46078</v>
      </c>
      <c r="AZ959" s="675"/>
      <c r="BA959" s="916" t="s">
        <v>3538</v>
      </c>
      <c r="BB959" s="2009" t="s">
        <v>995</v>
      </c>
      <c r="BC959" s="880" t="s">
        <v>3616</v>
      </c>
      <c r="BD959" s="675" t="s">
        <v>3617</v>
      </c>
      <c r="BE959" s="675" t="s">
        <v>3618</v>
      </c>
      <c r="BF959" s="1165">
        <v>46079</v>
      </c>
      <c r="BG959" s="675"/>
      <c r="BH959" s="847"/>
      <c r="BI959" s="1060"/>
      <c r="BJ959" s="1312"/>
      <c r="BK959" s="1060"/>
      <c r="BL959" s="255"/>
      <c r="BM959" s="255"/>
      <c r="BN959" s="829" t="s">
        <v>1864</v>
      </c>
      <c r="BO959" s="1137"/>
      <c r="BP959" s="755" t="s">
        <v>3625</v>
      </c>
      <c r="BQ959" s="2293"/>
      <c r="BR959" s="2293"/>
      <c r="BS959" s="2225" t="s">
        <v>1865</v>
      </c>
      <c r="BT959" s="1166" t="s">
        <v>1180</v>
      </c>
      <c r="BU959" s="1166" t="s">
        <v>1866</v>
      </c>
      <c r="BV959" s="1167">
        <v>70402346</v>
      </c>
      <c r="BW959" s="1199">
        <v>10704023460</v>
      </c>
      <c r="BX959" s="1043">
        <v>10000</v>
      </c>
      <c r="BY959" s="1169">
        <v>46082</v>
      </c>
      <c r="BZ959" s="1169">
        <v>46142</v>
      </c>
      <c r="CA959" s="1007"/>
      <c r="CB959" s="972"/>
      <c r="CC959" s="972"/>
      <c r="CD959" s="972"/>
      <c r="CE959" s="972"/>
      <c r="CF959" s="972"/>
      <c r="CG959" s="972"/>
      <c r="CH959" s="972"/>
      <c r="CI959" s="972"/>
      <c r="CJ959" s="972"/>
      <c r="CK959" s="972"/>
      <c r="CL959" s="972"/>
      <c r="CM959" s="972"/>
      <c r="CN959" s="972"/>
      <c r="CO959" s="972"/>
      <c r="CP959" s="972"/>
      <c r="CQ959" s="972"/>
      <c r="CR959" s="972"/>
      <c r="CS959" s="972"/>
      <c r="CT959" s="1171">
        <v>30</v>
      </c>
      <c r="CU959" s="1168">
        <v>10000</v>
      </c>
      <c r="CV959" s="675">
        <v>30</v>
      </c>
      <c r="CW959" s="1168">
        <v>10000</v>
      </c>
      <c r="CX959" s="675">
        <v>30</v>
      </c>
      <c r="CY959" s="1168">
        <v>10000</v>
      </c>
      <c r="CZ959" s="675"/>
      <c r="DA959" s="675"/>
      <c r="DB959" s="675"/>
      <c r="DC959" s="675">
        <f>V959</f>
        <v>30</v>
      </c>
      <c r="DD959" s="1168">
        <f t="shared" si="938"/>
        <v>10000</v>
      </c>
      <c r="DE959" s="675">
        <v>30</v>
      </c>
      <c r="DF959" s="1168">
        <f t="shared" si="939"/>
        <v>10000</v>
      </c>
      <c r="DG959" s="675">
        <v>30</v>
      </c>
      <c r="DH959" s="1168">
        <f t="shared" si="940"/>
        <v>10000</v>
      </c>
      <c r="DI959" s="675"/>
      <c r="DJ959" s="1200"/>
      <c r="DK959" s="1200"/>
      <c r="DL959" s="1200"/>
      <c r="DM959" s="1200"/>
      <c r="DN959" s="1200"/>
      <c r="DO959" s="1200"/>
      <c r="DP959" s="1200"/>
      <c r="DQ959" s="1200"/>
      <c r="DR959" s="1200"/>
      <c r="DS959" s="1200"/>
      <c r="DU959" s="1945">
        <f t="shared" si="956"/>
        <v>20000</v>
      </c>
      <c r="DV959" s="1946">
        <f t="shared" si="929"/>
        <v>20000</v>
      </c>
      <c r="DW959" s="1946">
        <f t="shared" si="930"/>
        <v>20000</v>
      </c>
      <c r="DX959" s="1946">
        <f t="shared" ref="DX959:DX1022" si="958">DU959-DV959</f>
        <v>0</v>
      </c>
      <c r="DY959" s="1946">
        <f t="shared" ref="DY959:DY1022" si="959">DU959-DW959</f>
        <v>0</v>
      </c>
      <c r="EG959" s="1946"/>
    </row>
    <row r="960" spans="1:137" s="2052" customFormat="1" ht="48" hidden="1" customHeight="1" x14ac:dyDescent="0.3">
      <c r="A960" s="2277">
        <v>2026</v>
      </c>
      <c r="B960" s="1201">
        <v>479</v>
      </c>
      <c r="C960" s="1201" t="s">
        <v>58</v>
      </c>
      <c r="D960" s="1201">
        <v>3000654</v>
      </c>
      <c r="E960" s="1201">
        <v>5005023</v>
      </c>
      <c r="F960" s="1201" t="s">
        <v>990</v>
      </c>
      <c r="G960" s="2277" t="s">
        <v>991</v>
      </c>
      <c r="H960" s="2277">
        <v>94</v>
      </c>
      <c r="I960" s="1202" t="s">
        <v>992</v>
      </c>
      <c r="J960" s="1203" t="s">
        <v>10</v>
      </c>
      <c r="K960" s="1203" t="s">
        <v>60</v>
      </c>
      <c r="L960" s="1201" t="str">
        <f t="shared" si="957"/>
        <v>2.3</v>
      </c>
      <c r="M960" s="2278" t="s">
        <v>62</v>
      </c>
      <c r="N960" s="1204"/>
      <c r="O960" s="2277" t="s">
        <v>1867</v>
      </c>
      <c r="P960" s="2277" t="s">
        <v>65</v>
      </c>
      <c r="Q960" s="2279">
        <v>1</v>
      </c>
      <c r="R960" s="2280">
        <v>7000</v>
      </c>
      <c r="S960" s="2277"/>
      <c r="T960" s="2277"/>
      <c r="U960" s="2277">
        <v>30</v>
      </c>
      <c r="V960" s="2277">
        <v>30</v>
      </c>
      <c r="W960" s="2281"/>
      <c r="X960" s="423"/>
      <c r="Y960" s="423"/>
      <c r="Z960" s="424"/>
      <c r="AA960" s="424"/>
      <c r="AB960" s="424"/>
      <c r="AC960" s="424"/>
      <c r="AD960" s="424"/>
      <c r="AE960" s="2280"/>
      <c r="AF960" s="425">
        <f t="shared" si="942"/>
        <v>0</v>
      </c>
      <c r="AG960" s="425">
        <f t="shared" si="943"/>
        <v>0</v>
      </c>
      <c r="AH960" s="425">
        <f t="shared" si="944"/>
        <v>7000</v>
      </c>
      <c r="AI960" s="425">
        <f t="shared" si="945"/>
        <v>7000</v>
      </c>
      <c r="AJ960" s="425">
        <f t="shared" si="946"/>
        <v>0</v>
      </c>
      <c r="AK960" s="425">
        <f t="shared" si="947"/>
        <v>0</v>
      </c>
      <c r="AL960" s="425">
        <f t="shared" si="948"/>
        <v>0</v>
      </c>
      <c r="AM960" s="425">
        <f t="shared" si="949"/>
        <v>0</v>
      </c>
      <c r="AN960" s="425">
        <f t="shared" si="950"/>
        <v>0</v>
      </c>
      <c r="AO960" s="425">
        <f t="shared" si="951"/>
        <v>0</v>
      </c>
      <c r="AP960" s="425">
        <f t="shared" si="952"/>
        <v>0</v>
      </c>
      <c r="AQ960" s="425">
        <f t="shared" si="953"/>
        <v>0</v>
      </c>
      <c r="AR960" s="2282">
        <f t="shared" si="954"/>
        <v>14000</v>
      </c>
      <c r="AS960" s="2127" t="s">
        <v>1763</v>
      </c>
      <c r="AT960" s="1019"/>
      <c r="AU960" s="880" t="s">
        <v>3535</v>
      </c>
      <c r="AV960" s="1019" t="s">
        <v>3536</v>
      </c>
      <c r="AW960" s="1206">
        <v>46058</v>
      </c>
      <c r="AX960" s="1019" t="s">
        <v>3537</v>
      </c>
      <c r="AY960" s="1206">
        <v>46078</v>
      </c>
      <c r="AZ960" s="1019"/>
      <c r="BA960" s="1207" t="s">
        <v>3538</v>
      </c>
      <c r="BB960" s="1993" t="s">
        <v>995</v>
      </c>
      <c r="BC960" s="880" t="s">
        <v>3616</v>
      </c>
      <c r="BD960" s="880" t="s">
        <v>3617</v>
      </c>
      <c r="BE960" s="880" t="s">
        <v>3618</v>
      </c>
      <c r="BF960" s="769">
        <v>46079</v>
      </c>
      <c r="BG960" s="1019"/>
      <c r="BH960" s="1311"/>
      <c r="BI960" s="1311"/>
      <c r="BJ960" s="1205"/>
      <c r="BK960" s="1311"/>
      <c r="BL960" s="1208"/>
      <c r="BM960" s="1208"/>
      <c r="BN960" s="681" t="s">
        <v>1868</v>
      </c>
      <c r="BO960" s="1123" t="s">
        <v>3629</v>
      </c>
      <c r="BP960" s="932"/>
      <c r="BQ960" s="2273"/>
      <c r="BR960" s="2273"/>
      <c r="BS960" s="2274" t="s">
        <v>1869</v>
      </c>
      <c r="BT960" s="1166" t="s">
        <v>1870</v>
      </c>
      <c r="BU960" s="1166" t="s">
        <v>3630</v>
      </c>
      <c r="BV960" s="1167">
        <v>76394473</v>
      </c>
      <c r="BW960" s="1199">
        <v>10763944731</v>
      </c>
      <c r="BX960" s="946">
        <v>7000</v>
      </c>
      <c r="BY960" s="1184">
        <v>46082</v>
      </c>
      <c r="BZ960" s="1184">
        <v>46142</v>
      </c>
      <c r="CA960" s="944"/>
      <c r="CB960" s="897"/>
      <c r="CC960" s="897"/>
      <c r="CD960" s="897"/>
      <c r="CE960" s="897"/>
      <c r="CF960" s="897"/>
      <c r="CG960" s="897"/>
      <c r="CH960" s="897"/>
      <c r="CI960" s="897"/>
      <c r="CJ960" s="897"/>
      <c r="CK960" s="897"/>
      <c r="CL960" s="897"/>
      <c r="CM960" s="897"/>
      <c r="CN960" s="897"/>
      <c r="CO960" s="897"/>
      <c r="CP960" s="897"/>
      <c r="CQ960" s="897"/>
      <c r="CR960" s="897"/>
      <c r="CS960" s="897"/>
      <c r="CT960" s="1171">
        <v>30</v>
      </c>
      <c r="CU960" s="1168">
        <v>7000</v>
      </c>
      <c r="CV960" s="675">
        <v>30</v>
      </c>
      <c r="CW960" s="1158">
        <v>7000</v>
      </c>
      <c r="CX960" s="675">
        <v>30</v>
      </c>
      <c r="CY960" s="640">
        <v>7000</v>
      </c>
      <c r="CZ960" s="612"/>
      <c r="DA960" s="612"/>
      <c r="DB960" s="612"/>
      <c r="DC960" s="612">
        <f>V960</f>
        <v>30</v>
      </c>
      <c r="DD960" s="640">
        <f t="shared" si="938"/>
        <v>7000</v>
      </c>
      <c r="DE960" s="612">
        <v>30</v>
      </c>
      <c r="DF960" s="640">
        <f t="shared" si="939"/>
        <v>7000</v>
      </c>
      <c r="DG960" s="612">
        <v>30</v>
      </c>
      <c r="DH960" s="621">
        <f t="shared" si="940"/>
        <v>7000</v>
      </c>
      <c r="DI960" s="612"/>
      <c r="DJ960" s="1200"/>
      <c r="DK960" s="1200"/>
      <c r="DL960" s="1200"/>
      <c r="DM960" s="1200"/>
      <c r="DN960" s="1200"/>
      <c r="DO960" s="1200"/>
      <c r="DP960" s="1200"/>
      <c r="DQ960" s="1200"/>
      <c r="DR960" s="1200"/>
      <c r="DS960" s="1200"/>
      <c r="DU960" s="1945">
        <f t="shared" si="956"/>
        <v>14000</v>
      </c>
      <c r="DV960" s="1946">
        <f t="shared" si="929"/>
        <v>14000</v>
      </c>
      <c r="DW960" s="1946">
        <f t="shared" si="930"/>
        <v>14000</v>
      </c>
      <c r="DX960" s="1946">
        <f t="shared" si="958"/>
        <v>0</v>
      </c>
      <c r="DY960" s="1946">
        <f t="shared" si="959"/>
        <v>0</v>
      </c>
      <c r="EG960" s="1946"/>
    </row>
    <row r="961" spans="1:137" s="2033" customFormat="1" ht="48" hidden="1" customHeight="1" x14ac:dyDescent="0.3">
      <c r="A961" s="2147">
        <v>2026</v>
      </c>
      <c r="B961" s="1209">
        <v>479</v>
      </c>
      <c r="C961" s="1209" t="s">
        <v>58</v>
      </c>
      <c r="D961" s="1209">
        <v>3000654</v>
      </c>
      <c r="E961" s="1209">
        <v>5005023</v>
      </c>
      <c r="F961" s="1209" t="s">
        <v>990</v>
      </c>
      <c r="G961" s="2147" t="s">
        <v>991</v>
      </c>
      <c r="H961" s="2147">
        <v>94</v>
      </c>
      <c r="I961" s="1210" t="s">
        <v>992</v>
      </c>
      <c r="J961" s="1211" t="s">
        <v>10</v>
      </c>
      <c r="K961" s="1211" t="s">
        <v>60</v>
      </c>
      <c r="L961" s="1209" t="str">
        <f t="shared" si="957"/>
        <v>2.3</v>
      </c>
      <c r="M961" s="2148" t="s">
        <v>62</v>
      </c>
      <c r="N961" s="1212"/>
      <c r="O961" s="2147" t="s">
        <v>1872</v>
      </c>
      <c r="P961" s="2147" t="s">
        <v>65</v>
      </c>
      <c r="Q961" s="2150">
        <v>1</v>
      </c>
      <c r="R961" s="2151">
        <v>9000</v>
      </c>
      <c r="S961" s="2147"/>
      <c r="T961" s="2147"/>
      <c r="U961" s="2147">
        <v>30</v>
      </c>
      <c r="V961" s="2147">
        <v>30</v>
      </c>
      <c r="W961" s="2105"/>
      <c r="X961" s="397"/>
      <c r="Y961" s="397"/>
      <c r="Z961" s="426"/>
      <c r="AA961" s="426"/>
      <c r="AB961" s="426"/>
      <c r="AC961" s="426"/>
      <c r="AD961" s="426"/>
      <c r="AE961" s="2151"/>
      <c r="AF961" s="413">
        <f t="shared" si="942"/>
        <v>0</v>
      </c>
      <c r="AG961" s="413">
        <f t="shared" si="943"/>
        <v>0</v>
      </c>
      <c r="AH961" s="413">
        <f t="shared" si="944"/>
        <v>9000</v>
      </c>
      <c r="AI961" s="413">
        <f t="shared" si="945"/>
        <v>9000</v>
      </c>
      <c r="AJ961" s="413">
        <f t="shared" si="946"/>
        <v>0</v>
      </c>
      <c r="AK961" s="413">
        <f t="shared" si="947"/>
        <v>0</v>
      </c>
      <c r="AL961" s="413">
        <f t="shared" si="948"/>
        <v>0</v>
      </c>
      <c r="AM961" s="413">
        <f t="shared" si="949"/>
        <v>0</v>
      </c>
      <c r="AN961" s="413">
        <f t="shared" si="950"/>
        <v>0</v>
      </c>
      <c r="AO961" s="413">
        <f t="shared" si="951"/>
        <v>0</v>
      </c>
      <c r="AP961" s="413">
        <f t="shared" si="952"/>
        <v>0</v>
      </c>
      <c r="AQ961" s="413">
        <f t="shared" si="953"/>
        <v>0</v>
      </c>
      <c r="AR961" s="2030">
        <f t="shared" si="954"/>
        <v>18000</v>
      </c>
      <c r="AS961" s="1990" t="s">
        <v>1763</v>
      </c>
      <c r="AT961" s="897"/>
      <c r="AU961" s="880" t="s">
        <v>3535</v>
      </c>
      <c r="AV961" s="897" t="s">
        <v>3536</v>
      </c>
      <c r="AW961" s="940">
        <v>46058</v>
      </c>
      <c r="AX961" s="897" t="s">
        <v>3537</v>
      </c>
      <c r="AY961" s="940">
        <v>46078</v>
      </c>
      <c r="AZ961" s="897"/>
      <c r="BA961" s="898" t="s">
        <v>3538</v>
      </c>
      <c r="BB961" s="1992" t="s">
        <v>995</v>
      </c>
      <c r="BC961" s="880" t="s">
        <v>3616</v>
      </c>
      <c r="BD961" s="897" t="s">
        <v>3617</v>
      </c>
      <c r="BE961" s="897" t="s">
        <v>3618</v>
      </c>
      <c r="BF961" s="940">
        <v>46079</v>
      </c>
      <c r="BG961" s="897"/>
      <c r="BH961" s="687"/>
      <c r="BI961" s="687"/>
      <c r="BJ961" s="896"/>
      <c r="BK961" s="687"/>
      <c r="BL961" s="373"/>
      <c r="BM961" s="373"/>
      <c r="BN961" s="829" t="s">
        <v>1873</v>
      </c>
      <c r="BO961" s="616" t="s">
        <v>3619</v>
      </c>
      <c r="BP961" s="687" t="s">
        <v>3606</v>
      </c>
      <c r="BQ961" s="2216"/>
      <c r="BR961" s="2216"/>
      <c r="BS961" s="2153" t="s">
        <v>1537</v>
      </c>
      <c r="BT961" s="1213" t="s">
        <v>1874</v>
      </c>
      <c r="BU961" s="1004" t="s">
        <v>1875</v>
      </c>
      <c r="BV961" s="1183">
        <v>44185133</v>
      </c>
      <c r="BW961" s="1214">
        <v>10441851338</v>
      </c>
      <c r="BX961" s="946">
        <v>9000</v>
      </c>
      <c r="BY961" s="1184">
        <v>46082</v>
      </c>
      <c r="BZ961" s="1184">
        <v>46142</v>
      </c>
      <c r="CA961" s="944"/>
      <c r="CB961" s="897"/>
      <c r="CC961" s="897"/>
      <c r="CD961" s="897"/>
      <c r="CE961" s="897"/>
      <c r="CF961" s="897"/>
      <c r="CG961" s="897"/>
      <c r="CH961" s="897"/>
      <c r="CI961" s="897"/>
      <c r="CJ961" s="897"/>
      <c r="CK961" s="897"/>
      <c r="CL961" s="897"/>
      <c r="CM961" s="897"/>
      <c r="CN961" s="897"/>
      <c r="CO961" s="897"/>
      <c r="CP961" s="897"/>
      <c r="CQ961" s="897"/>
      <c r="CR961" s="897"/>
      <c r="CS961" s="897"/>
      <c r="CT961" s="1171">
        <v>30</v>
      </c>
      <c r="CU961" s="1168">
        <v>9000</v>
      </c>
      <c r="CV961" s="675">
        <v>30</v>
      </c>
      <c r="CW961" s="640">
        <v>9000</v>
      </c>
      <c r="CX961" s="675">
        <v>30</v>
      </c>
      <c r="CY961" s="640">
        <v>9000</v>
      </c>
      <c r="CZ961" s="612"/>
      <c r="DA961" s="612"/>
      <c r="DB961" s="612"/>
      <c r="DC961" s="612">
        <f>V961</f>
        <v>30</v>
      </c>
      <c r="DD961" s="640">
        <f t="shared" si="938"/>
        <v>9000</v>
      </c>
      <c r="DE961" s="612">
        <v>30</v>
      </c>
      <c r="DF961" s="640">
        <f t="shared" si="939"/>
        <v>9000</v>
      </c>
      <c r="DG961" s="612">
        <v>30</v>
      </c>
      <c r="DH961" s="621">
        <f t="shared" si="940"/>
        <v>9000</v>
      </c>
      <c r="DI961" s="612"/>
      <c r="DJ961" s="1095"/>
      <c r="DK961" s="1095"/>
      <c r="DL961" s="1095"/>
      <c r="DM961" s="1095"/>
      <c r="DN961" s="1095"/>
      <c r="DO961" s="1095"/>
      <c r="DP961" s="1095"/>
      <c r="DQ961" s="1095"/>
      <c r="DR961" s="1095"/>
      <c r="DS961" s="1095"/>
      <c r="DU961" s="1945">
        <f t="shared" si="956"/>
        <v>18000</v>
      </c>
      <c r="DV961" s="1946">
        <f t="shared" si="929"/>
        <v>18000</v>
      </c>
      <c r="DW961" s="1946">
        <f t="shared" si="930"/>
        <v>18000</v>
      </c>
      <c r="DX961" s="1946">
        <f t="shared" si="958"/>
        <v>0</v>
      </c>
      <c r="DY961" s="1946">
        <f t="shared" si="959"/>
        <v>0</v>
      </c>
      <c r="EG961" s="1946"/>
    </row>
    <row r="962" spans="1:137" s="1944" customFormat="1" ht="48" hidden="1" customHeight="1" x14ac:dyDescent="0.3">
      <c r="A962" s="2283">
        <v>2026</v>
      </c>
      <c r="B962" s="1161">
        <v>479</v>
      </c>
      <c r="C962" s="1161" t="s">
        <v>58</v>
      </c>
      <c r="D962" s="1161">
        <v>3000654</v>
      </c>
      <c r="E962" s="1161">
        <v>5005023</v>
      </c>
      <c r="F962" s="1161" t="s">
        <v>990</v>
      </c>
      <c r="G962" s="2283" t="s">
        <v>991</v>
      </c>
      <c r="H962" s="2283">
        <v>94</v>
      </c>
      <c r="I962" s="1162" t="s">
        <v>992</v>
      </c>
      <c r="J962" s="1163" t="s">
        <v>10</v>
      </c>
      <c r="K962" s="1163" t="s">
        <v>60</v>
      </c>
      <c r="L962" s="1161" t="str">
        <f t="shared" si="957"/>
        <v>2.3</v>
      </c>
      <c r="M962" s="2284" t="s">
        <v>62</v>
      </c>
      <c r="N962" s="1164"/>
      <c r="O962" s="2283" t="s">
        <v>1867</v>
      </c>
      <c r="P962" s="2283" t="s">
        <v>65</v>
      </c>
      <c r="Q962" s="2285">
        <v>1</v>
      </c>
      <c r="R962" s="2286">
        <v>7000</v>
      </c>
      <c r="S962" s="2283"/>
      <c r="T962" s="2283"/>
      <c r="U962" s="2283">
        <v>30</v>
      </c>
      <c r="V962" s="2283">
        <v>30</v>
      </c>
      <c r="W962" s="2287"/>
      <c r="X962" s="420"/>
      <c r="Y962" s="420"/>
      <c r="Z962" s="421"/>
      <c r="AA962" s="421"/>
      <c r="AB962" s="421"/>
      <c r="AC962" s="421"/>
      <c r="AD962" s="421"/>
      <c r="AE962" s="2286"/>
      <c r="AF962" s="416">
        <f t="shared" si="942"/>
        <v>0</v>
      </c>
      <c r="AG962" s="416">
        <f t="shared" si="943"/>
        <v>0</v>
      </c>
      <c r="AH962" s="416">
        <f t="shared" si="944"/>
        <v>7000</v>
      </c>
      <c r="AI962" s="416">
        <f t="shared" si="945"/>
        <v>7000</v>
      </c>
      <c r="AJ962" s="416">
        <f t="shared" si="946"/>
        <v>0</v>
      </c>
      <c r="AK962" s="416">
        <f t="shared" si="947"/>
        <v>0</v>
      </c>
      <c r="AL962" s="416">
        <f t="shared" si="948"/>
        <v>0</v>
      </c>
      <c r="AM962" s="416">
        <f t="shared" si="949"/>
        <v>0</v>
      </c>
      <c r="AN962" s="416">
        <f t="shared" si="950"/>
        <v>0</v>
      </c>
      <c r="AO962" s="416">
        <f t="shared" si="951"/>
        <v>0</v>
      </c>
      <c r="AP962" s="416">
        <f t="shared" si="952"/>
        <v>0</v>
      </c>
      <c r="AQ962" s="416">
        <f t="shared" si="953"/>
        <v>0</v>
      </c>
      <c r="AR962" s="2288">
        <f t="shared" si="954"/>
        <v>14000</v>
      </c>
      <c r="AS962" s="2057" t="s">
        <v>1763</v>
      </c>
      <c r="AT962" s="675"/>
      <c r="AU962" s="880" t="s">
        <v>3535</v>
      </c>
      <c r="AV962" s="675" t="s">
        <v>3536</v>
      </c>
      <c r="AW962" s="1165">
        <v>46058</v>
      </c>
      <c r="AX962" s="675" t="s">
        <v>3537</v>
      </c>
      <c r="AY962" s="1165">
        <v>46078</v>
      </c>
      <c r="AZ962" s="675"/>
      <c r="BA962" s="916" t="s">
        <v>3538</v>
      </c>
      <c r="BB962" s="2009" t="s">
        <v>995</v>
      </c>
      <c r="BC962" s="880" t="s">
        <v>3616</v>
      </c>
      <c r="BD962" s="675" t="s">
        <v>3617</v>
      </c>
      <c r="BE962" s="675" t="s">
        <v>3618</v>
      </c>
      <c r="BF962" s="1165">
        <v>46079</v>
      </c>
      <c r="BG962" s="675"/>
      <c r="BH962" s="847"/>
      <c r="BI962" s="847"/>
      <c r="BJ962" s="849"/>
      <c r="BK962" s="847"/>
      <c r="BL962" s="846"/>
      <c r="BM962" s="846"/>
      <c r="BN962" s="674" t="s">
        <v>1876</v>
      </c>
      <c r="BO962" s="1123" t="s">
        <v>3629</v>
      </c>
      <c r="BP962" s="903" t="s">
        <v>3597</v>
      </c>
      <c r="BQ962" s="2289"/>
      <c r="BR962" s="2289"/>
      <c r="BS962" s="2225" t="s">
        <v>1877</v>
      </c>
      <c r="BT962" s="1004" t="s">
        <v>1878</v>
      </c>
      <c r="BU962" s="1004" t="s">
        <v>1879</v>
      </c>
      <c r="BV962" s="1183">
        <v>74762589</v>
      </c>
      <c r="BW962" s="1214">
        <v>10747625897</v>
      </c>
      <c r="BX962" s="946">
        <v>7000</v>
      </c>
      <c r="BY962" s="1184">
        <v>46082</v>
      </c>
      <c r="BZ962" s="1184">
        <v>46142</v>
      </c>
      <c r="CA962" s="944"/>
      <c r="CB962" s="897"/>
      <c r="CC962" s="897"/>
      <c r="CD962" s="897"/>
      <c r="CE962" s="897"/>
      <c r="CF962" s="897"/>
      <c r="CG962" s="897"/>
      <c r="CH962" s="897"/>
      <c r="CI962" s="897"/>
      <c r="CJ962" s="897"/>
      <c r="CK962" s="897"/>
      <c r="CL962" s="897"/>
      <c r="CM962" s="897"/>
      <c r="CN962" s="897"/>
      <c r="CO962" s="897"/>
      <c r="CP962" s="897"/>
      <c r="CQ962" s="897"/>
      <c r="CR962" s="897"/>
      <c r="CS962" s="897"/>
      <c r="CT962" s="1186">
        <v>30</v>
      </c>
      <c r="CU962" s="640">
        <v>7000</v>
      </c>
      <c r="CV962" s="612">
        <v>30</v>
      </c>
      <c r="CW962" s="640">
        <v>7000</v>
      </c>
      <c r="CX962" s="612">
        <v>30</v>
      </c>
      <c r="CY962" s="640">
        <v>7000</v>
      </c>
      <c r="CZ962" s="612"/>
      <c r="DA962" s="612"/>
      <c r="DB962" s="612"/>
      <c r="DC962" s="612">
        <v>30</v>
      </c>
      <c r="DD962" s="640">
        <f t="shared" si="938"/>
        <v>7000</v>
      </c>
      <c r="DE962" s="612">
        <v>30</v>
      </c>
      <c r="DF962" s="621">
        <f t="shared" si="939"/>
        <v>7000</v>
      </c>
      <c r="DG962" s="612">
        <v>30</v>
      </c>
      <c r="DH962" s="621">
        <f t="shared" si="940"/>
        <v>7000</v>
      </c>
      <c r="DI962" s="612"/>
      <c r="DJ962" s="938"/>
      <c r="DK962" s="938"/>
      <c r="DL962" s="938"/>
      <c r="DM962" s="938"/>
      <c r="DN962" s="938"/>
      <c r="DO962" s="938"/>
      <c r="DP962" s="938"/>
      <c r="DQ962" s="938"/>
      <c r="DR962" s="938"/>
      <c r="DS962" s="938"/>
      <c r="DU962" s="1945">
        <f t="shared" si="956"/>
        <v>14000</v>
      </c>
      <c r="DV962" s="1946">
        <f t="shared" si="929"/>
        <v>14000</v>
      </c>
      <c r="DW962" s="1946">
        <f t="shared" si="930"/>
        <v>14000</v>
      </c>
      <c r="DX962" s="1946">
        <f t="shared" si="958"/>
        <v>0</v>
      </c>
      <c r="DY962" s="1946">
        <f t="shared" si="959"/>
        <v>0</v>
      </c>
      <c r="EG962" s="1946"/>
    </row>
    <row r="963" spans="1:137" s="1977" customFormat="1" ht="48" hidden="1" customHeight="1" x14ac:dyDescent="0.3">
      <c r="A963" s="2156">
        <v>2026</v>
      </c>
      <c r="B963" s="1145">
        <v>479</v>
      </c>
      <c r="C963" s="1145" t="s">
        <v>58</v>
      </c>
      <c r="D963" s="1145">
        <v>3000654</v>
      </c>
      <c r="E963" s="1145">
        <v>5005023</v>
      </c>
      <c r="F963" s="1145" t="s">
        <v>990</v>
      </c>
      <c r="G963" s="2156" t="s">
        <v>991</v>
      </c>
      <c r="H963" s="2156">
        <v>94</v>
      </c>
      <c r="I963" s="1146" t="s">
        <v>992</v>
      </c>
      <c r="J963" s="1147" t="s">
        <v>10</v>
      </c>
      <c r="K963" s="1147" t="s">
        <v>60</v>
      </c>
      <c r="L963" s="1145" t="str">
        <f t="shared" si="957"/>
        <v>2.3</v>
      </c>
      <c r="M963" s="2158" t="s">
        <v>62</v>
      </c>
      <c r="N963" s="1148"/>
      <c r="O963" s="2156" t="s">
        <v>1867</v>
      </c>
      <c r="P963" s="2156" t="s">
        <v>65</v>
      </c>
      <c r="Q963" s="2162">
        <v>1</v>
      </c>
      <c r="R963" s="2163">
        <v>7000</v>
      </c>
      <c r="S963" s="2156"/>
      <c r="T963" s="2156"/>
      <c r="U963" s="2156">
        <v>30</v>
      </c>
      <c r="V963" s="2156">
        <v>30</v>
      </c>
      <c r="W963" s="2164"/>
      <c r="X963" s="417"/>
      <c r="Y963" s="417"/>
      <c r="Z963" s="418"/>
      <c r="AA963" s="418"/>
      <c r="AB963" s="418"/>
      <c r="AC963" s="418"/>
      <c r="AD963" s="418"/>
      <c r="AE963" s="2163"/>
      <c r="AF963" s="419">
        <f t="shared" si="942"/>
        <v>0</v>
      </c>
      <c r="AG963" s="419">
        <f t="shared" si="943"/>
        <v>0</v>
      </c>
      <c r="AH963" s="419">
        <f t="shared" si="944"/>
        <v>7000</v>
      </c>
      <c r="AI963" s="419">
        <f t="shared" si="945"/>
        <v>7000</v>
      </c>
      <c r="AJ963" s="419">
        <f t="shared" si="946"/>
        <v>0</v>
      </c>
      <c r="AK963" s="419">
        <f t="shared" si="947"/>
        <v>0</v>
      </c>
      <c r="AL963" s="419">
        <f t="shared" si="948"/>
        <v>0</v>
      </c>
      <c r="AM963" s="419">
        <f t="shared" si="949"/>
        <v>0</v>
      </c>
      <c r="AN963" s="419">
        <f t="shared" si="950"/>
        <v>0</v>
      </c>
      <c r="AO963" s="419">
        <f t="shared" si="951"/>
        <v>0</v>
      </c>
      <c r="AP963" s="419">
        <f t="shared" si="952"/>
        <v>0</v>
      </c>
      <c r="AQ963" s="419">
        <f t="shared" si="953"/>
        <v>0</v>
      </c>
      <c r="AR963" s="2166">
        <f t="shared" si="954"/>
        <v>14000</v>
      </c>
      <c r="AS963" s="1976" t="s">
        <v>1763</v>
      </c>
      <c r="AT963" s="880"/>
      <c r="AU963" s="880" t="s">
        <v>3535</v>
      </c>
      <c r="AV963" s="880" t="s">
        <v>3536</v>
      </c>
      <c r="AW963" s="769">
        <v>46058</v>
      </c>
      <c r="AX963" s="880" t="s">
        <v>3537</v>
      </c>
      <c r="AY963" s="769">
        <v>46078</v>
      </c>
      <c r="AZ963" s="880"/>
      <c r="BA963" s="881" t="s">
        <v>3538</v>
      </c>
      <c r="BB963" s="2011" t="s">
        <v>995</v>
      </c>
      <c r="BC963" s="880" t="s">
        <v>3616</v>
      </c>
      <c r="BD963" s="880" t="s">
        <v>3617</v>
      </c>
      <c r="BE963" s="880" t="s">
        <v>3618</v>
      </c>
      <c r="BF963" s="769">
        <v>46079</v>
      </c>
      <c r="BG963" s="880"/>
      <c r="BH963" s="785"/>
      <c r="BI963" s="785"/>
      <c r="BJ963" s="696"/>
      <c r="BK963" s="785"/>
      <c r="BL963" s="786"/>
      <c r="BM963" s="786"/>
      <c r="BN963" s="646" t="s">
        <v>1880</v>
      </c>
      <c r="BO963" s="1123"/>
      <c r="BP963" s="755" t="s">
        <v>3625</v>
      </c>
      <c r="BQ963" s="2128"/>
      <c r="BR963" s="2128"/>
      <c r="BS963" s="2167" t="s">
        <v>1881</v>
      </c>
      <c r="BT963" s="1189" t="s">
        <v>1882</v>
      </c>
      <c r="BU963" s="1189" t="s">
        <v>1237</v>
      </c>
      <c r="BV963" s="1151">
        <v>46256479</v>
      </c>
      <c r="BW963" s="1151">
        <v>10462564797</v>
      </c>
      <c r="BX963" s="996">
        <v>7000</v>
      </c>
      <c r="BY963" s="1152">
        <v>46082</v>
      </c>
      <c r="BZ963" s="1216">
        <v>46142</v>
      </c>
      <c r="CA963" s="897"/>
      <c r="CB963" s="897"/>
      <c r="CC963" s="897"/>
      <c r="CD963" s="897"/>
      <c r="CE963" s="897"/>
      <c r="CF963" s="897"/>
      <c r="CG963" s="897"/>
      <c r="CH963" s="897"/>
      <c r="CI963" s="897"/>
      <c r="CJ963" s="897"/>
      <c r="CK963" s="897"/>
      <c r="CL963" s="897"/>
      <c r="CM963" s="897"/>
      <c r="CN963" s="897"/>
      <c r="CO963" s="897"/>
      <c r="CP963" s="897"/>
      <c r="CQ963" s="897"/>
      <c r="CR963" s="897"/>
      <c r="CS963" s="897"/>
      <c r="CT963" s="1157">
        <v>30</v>
      </c>
      <c r="CU963" s="1158">
        <v>7000</v>
      </c>
      <c r="CV963" s="880">
        <v>30</v>
      </c>
      <c r="CW963" s="1158">
        <v>7000</v>
      </c>
      <c r="CX963" s="880">
        <v>30</v>
      </c>
      <c r="CY963" s="1158">
        <v>7000</v>
      </c>
      <c r="CZ963" s="880"/>
      <c r="DA963" s="880"/>
      <c r="DB963" s="880"/>
      <c r="DC963" s="880">
        <f>V963</f>
        <v>30</v>
      </c>
      <c r="DD963" s="1158">
        <f t="shared" si="938"/>
        <v>7000</v>
      </c>
      <c r="DE963" s="880">
        <v>30</v>
      </c>
      <c r="DF963" s="889">
        <f t="shared" si="939"/>
        <v>7000</v>
      </c>
      <c r="DG963" s="880">
        <v>30</v>
      </c>
      <c r="DH963" s="889">
        <f t="shared" si="940"/>
        <v>7000</v>
      </c>
      <c r="DI963" s="880"/>
      <c r="DJ963" s="1217"/>
      <c r="DK963" s="1217"/>
      <c r="DL963" s="1217"/>
      <c r="DM963" s="1217"/>
      <c r="DN963" s="1217"/>
      <c r="DO963" s="1217"/>
      <c r="DP963" s="1217"/>
      <c r="DQ963" s="1217"/>
      <c r="DR963" s="1217"/>
      <c r="DS963" s="1217"/>
      <c r="DU963" s="1945">
        <f t="shared" si="956"/>
        <v>14000</v>
      </c>
      <c r="DV963" s="1946">
        <f t="shared" si="929"/>
        <v>14000</v>
      </c>
      <c r="DW963" s="1946">
        <f t="shared" si="930"/>
        <v>14000</v>
      </c>
      <c r="DX963" s="1946">
        <f t="shared" si="958"/>
        <v>0</v>
      </c>
      <c r="DY963" s="1946">
        <f t="shared" si="959"/>
        <v>0</v>
      </c>
      <c r="EG963" s="1946"/>
    </row>
    <row r="964" spans="1:137" s="1944" customFormat="1" ht="48" hidden="1" customHeight="1" x14ac:dyDescent="0.3">
      <c r="A964" s="2155">
        <v>2026</v>
      </c>
      <c r="B964" s="1178">
        <v>479</v>
      </c>
      <c r="C964" s="1178" t="s">
        <v>58</v>
      </c>
      <c r="D964" s="1178">
        <v>3000654</v>
      </c>
      <c r="E964" s="1178">
        <v>5005023</v>
      </c>
      <c r="F964" s="1178" t="s">
        <v>990</v>
      </c>
      <c r="G964" s="2155" t="s">
        <v>991</v>
      </c>
      <c r="H964" s="2155">
        <v>94</v>
      </c>
      <c r="I964" s="1179" t="s">
        <v>992</v>
      </c>
      <c r="J964" s="1180" t="s">
        <v>10</v>
      </c>
      <c r="K964" s="1180" t="s">
        <v>60</v>
      </c>
      <c r="L964" s="1178" t="str">
        <f t="shared" si="957"/>
        <v>2.3</v>
      </c>
      <c r="M964" s="2157" t="s">
        <v>62</v>
      </c>
      <c r="N964" s="1181"/>
      <c r="O964" s="2155" t="s">
        <v>1883</v>
      </c>
      <c r="P964" s="2155" t="s">
        <v>65</v>
      </c>
      <c r="Q964" s="2159">
        <v>1</v>
      </c>
      <c r="R964" s="2160">
        <v>9000</v>
      </c>
      <c r="S964" s="2155"/>
      <c r="T964" s="2155"/>
      <c r="U964" s="2155">
        <v>30</v>
      </c>
      <c r="V964" s="2155">
        <v>30</v>
      </c>
      <c r="W964" s="2161"/>
      <c r="X964" s="368"/>
      <c r="Y964" s="368"/>
      <c r="Z964" s="422"/>
      <c r="AA964" s="422"/>
      <c r="AB964" s="422"/>
      <c r="AC964" s="422"/>
      <c r="AD964" s="422"/>
      <c r="AE964" s="2160"/>
      <c r="AF964" s="394">
        <f t="shared" si="942"/>
        <v>0</v>
      </c>
      <c r="AG964" s="394">
        <f t="shared" si="943"/>
        <v>0</v>
      </c>
      <c r="AH964" s="394">
        <f t="shared" si="944"/>
        <v>9000</v>
      </c>
      <c r="AI964" s="394">
        <f t="shared" si="945"/>
        <v>9000</v>
      </c>
      <c r="AJ964" s="394">
        <f t="shared" si="946"/>
        <v>0</v>
      </c>
      <c r="AK964" s="394">
        <f t="shared" si="947"/>
        <v>0</v>
      </c>
      <c r="AL964" s="394">
        <f t="shared" si="948"/>
        <v>0</v>
      </c>
      <c r="AM964" s="394">
        <f t="shared" si="949"/>
        <v>0</v>
      </c>
      <c r="AN964" s="394">
        <f t="shared" si="950"/>
        <v>0</v>
      </c>
      <c r="AO964" s="394">
        <f t="shared" si="951"/>
        <v>0</v>
      </c>
      <c r="AP964" s="394">
        <f t="shared" si="952"/>
        <v>0</v>
      </c>
      <c r="AQ964" s="394">
        <f t="shared" si="953"/>
        <v>0</v>
      </c>
      <c r="AR964" s="2165">
        <f t="shared" si="954"/>
        <v>18000</v>
      </c>
      <c r="AS964" s="1941" t="s">
        <v>1763</v>
      </c>
      <c r="AT964" s="612"/>
      <c r="AU964" s="880" t="s">
        <v>3535</v>
      </c>
      <c r="AV964" s="612" t="s">
        <v>3536</v>
      </c>
      <c r="AW964" s="632">
        <v>46058</v>
      </c>
      <c r="AX964" s="612" t="s">
        <v>3537</v>
      </c>
      <c r="AY964" s="632">
        <v>46078</v>
      </c>
      <c r="AZ964" s="612"/>
      <c r="BA964" s="613" t="s">
        <v>3538</v>
      </c>
      <c r="BB964" s="1942" t="s">
        <v>995</v>
      </c>
      <c r="BC964" s="880" t="s">
        <v>3616</v>
      </c>
      <c r="BD964" s="612" t="s">
        <v>3617</v>
      </c>
      <c r="BE964" s="612" t="s">
        <v>3618</v>
      </c>
      <c r="BF964" s="632">
        <v>46079</v>
      </c>
      <c r="BG964" s="612"/>
      <c r="BH964" s="639"/>
      <c r="BI964" s="639"/>
      <c r="BJ964" s="611"/>
      <c r="BK964" s="639"/>
      <c r="BL964" s="623"/>
      <c r="BM964" s="623"/>
      <c r="BN964" s="639">
        <v>4732</v>
      </c>
      <c r="BO964" s="974"/>
      <c r="BP964" s="755" t="s">
        <v>3625</v>
      </c>
      <c r="BQ964" s="2809"/>
      <c r="BR964" s="2809"/>
      <c r="BS964" s="2810" t="s">
        <v>1661</v>
      </c>
      <c r="BT964" s="2810" t="s">
        <v>1601</v>
      </c>
      <c r="BU964" s="2810" t="s">
        <v>1885</v>
      </c>
      <c r="BV964" s="1218">
        <v>46876484</v>
      </c>
      <c r="BW964" s="1218">
        <v>10468764844</v>
      </c>
      <c r="BX964" s="640">
        <v>9000</v>
      </c>
      <c r="BY964" s="2811">
        <v>46082</v>
      </c>
      <c r="BZ964" s="2812">
        <v>46142</v>
      </c>
      <c r="CA964" s="897"/>
      <c r="CB964" s="897"/>
      <c r="CC964" s="897"/>
      <c r="CD964" s="897"/>
      <c r="CE964" s="897"/>
      <c r="CF964" s="897"/>
      <c r="CG964" s="897"/>
      <c r="CH964" s="897"/>
      <c r="CI964" s="897"/>
      <c r="CJ964" s="897"/>
      <c r="CK964" s="897"/>
      <c r="CL964" s="897"/>
      <c r="CM964" s="897"/>
      <c r="CN964" s="897"/>
      <c r="CO964" s="897"/>
      <c r="CP964" s="897"/>
      <c r="CQ964" s="897"/>
      <c r="CR964" s="897"/>
      <c r="CS964" s="897"/>
      <c r="CT964" s="1186">
        <v>30</v>
      </c>
      <c r="CU964" s="640">
        <v>9000</v>
      </c>
      <c r="CV964" s="612">
        <v>30</v>
      </c>
      <c r="CW964" s="640">
        <v>8000</v>
      </c>
      <c r="CX964" s="612">
        <v>30</v>
      </c>
      <c r="CY964" s="640">
        <v>8000</v>
      </c>
      <c r="CZ964" s="612"/>
      <c r="DA964" s="612"/>
      <c r="DB964" s="612"/>
      <c r="DC964" s="612">
        <f>V964</f>
        <v>30</v>
      </c>
      <c r="DD964" s="640">
        <f t="shared" si="938"/>
        <v>9000</v>
      </c>
      <c r="DE964" s="612">
        <v>30</v>
      </c>
      <c r="DF964" s="621">
        <v>8000</v>
      </c>
      <c r="DG964" s="612">
        <v>30</v>
      </c>
      <c r="DH964" s="621">
        <v>8000</v>
      </c>
      <c r="DI964" s="612"/>
      <c r="DJ964" s="613"/>
      <c r="DK964" s="613"/>
      <c r="DL964" s="613"/>
      <c r="DM964" s="613"/>
      <c r="DN964" s="613"/>
      <c r="DO964" s="613"/>
      <c r="DP964" s="613"/>
      <c r="DQ964" s="613"/>
      <c r="DR964" s="613"/>
      <c r="DS964" s="613"/>
      <c r="DU964" s="1945">
        <f t="shared" si="956"/>
        <v>18000</v>
      </c>
      <c r="DV964" s="1946">
        <f t="shared" si="929"/>
        <v>16000</v>
      </c>
      <c r="DW964" s="1946">
        <f t="shared" si="930"/>
        <v>16000</v>
      </c>
      <c r="DX964" s="1946">
        <f t="shared" si="958"/>
        <v>2000</v>
      </c>
      <c r="DY964" s="1946">
        <f t="shared" si="959"/>
        <v>2000</v>
      </c>
      <c r="EG964" s="1946"/>
    </row>
    <row r="965" spans="1:137" s="2113" customFormat="1" ht="48" hidden="1" customHeight="1" x14ac:dyDescent="0.3">
      <c r="A965" s="2277">
        <v>2026</v>
      </c>
      <c r="B965" s="1201">
        <v>479</v>
      </c>
      <c r="C965" s="1201" t="s">
        <v>58</v>
      </c>
      <c r="D965" s="1201">
        <v>3000654</v>
      </c>
      <c r="E965" s="1201">
        <v>5005023</v>
      </c>
      <c r="F965" s="1201" t="s">
        <v>990</v>
      </c>
      <c r="G965" s="2277" t="s">
        <v>991</v>
      </c>
      <c r="H965" s="2277">
        <v>94</v>
      </c>
      <c r="I965" s="1202" t="s">
        <v>992</v>
      </c>
      <c r="J965" s="1203" t="s">
        <v>10</v>
      </c>
      <c r="K965" s="1203" t="s">
        <v>60</v>
      </c>
      <c r="L965" s="1201" t="str">
        <f t="shared" si="957"/>
        <v>2.3</v>
      </c>
      <c r="M965" s="2278" t="s">
        <v>62</v>
      </c>
      <c r="N965" s="1204"/>
      <c r="O965" s="2277" t="s">
        <v>1886</v>
      </c>
      <c r="P965" s="2277" t="s">
        <v>65</v>
      </c>
      <c r="Q965" s="2279">
        <v>1</v>
      </c>
      <c r="R965" s="2280">
        <v>9000</v>
      </c>
      <c r="S965" s="2277"/>
      <c r="T965" s="2277"/>
      <c r="U965" s="2277">
        <v>30</v>
      </c>
      <c r="V965" s="2277">
        <v>30</v>
      </c>
      <c r="W965" s="2281"/>
      <c r="X965" s="423"/>
      <c r="Y965" s="423"/>
      <c r="Z965" s="424"/>
      <c r="AA965" s="424"/>
      <c r="AB965" s="424"/>
      <c r="AC965" s="424"/>
      <c r="AD965" s="424"/>
      <c r="AE965" s="2280"/>
      <c r="AF965" s="425">
        <f t="shared" si="942"/>
        <v>0</v>
      </c>
      <c r="AG965" s="425">
        <f t="shared" si="943"/>
        <v>0</v>
      </c>
      <c r="AH965" s="425">
        <f t="shared" si="944"/>
        <v>9000</v>
      </c>
      <c r="AI965" s="425">
        <f t="shared" si="945"/>
        <v>9000</v>
      </c>
      <c r="AJ965" s="425">
        <f t="shared" si="946"/>
        <v>0</v>
      </c>
      <c r="AK965" s="425">
        <f t="shared" si="947"/>
        <v>0</v>
      </c>
      <c r="AL965" s="425">
        <f t="shared" si="948"/>
        <v>0</v>
      </c>
      <c r="AM965" s="425">
        <f t="shared" si="949"/>
        <v>0</v>
      </c>
      <c r="AN965" s="425">
        <f t="shared" si="950"/>
        <v>0</v>
      </c>
      <c r="AO965" s="425">
        <f t="shared" si="951"/>
        <v>0</v>
      </c>
      <c r="AP965" s="425">
        <f t="shared" si="952"/>
        <v>0</v>
      </c>
      <c r="AQ965" s="425">
        <f t="shared" si="953"/>
        <v>0</v>
      </c>
      <c r="AR965" s="2282">
        <f t="shared" si="954"/>
        <v>18000</v>
      </c>
      <c r="AS965" s="2127" t="s">
        <v>1763</v>
      </c>
      <c r="AT965" s="1019"/>
      <c r="AU965" s="880" t="s">
        <v>3535</v>
      </c>
      <c r="AV965" s="1019" t="s">
        <v>3536</v>
      </c>
      <c r="AW965" s="1206">
        <v>46058</v>
      </c>
      <c r="AX965" s="1019" t="s">
        <v>3537</v>
      </c>
      <c r="AY965" s="1206">
        <v>46078</v>
      </c>
      <c r="AZ965" s="1019"/>
      <c r="BA965" s="1207" t="s">
        <v>3538</v>
      </c>
      <c r="BB965" s="1993" t="s">
        <v>995</v>
      </c>
      <c r="BC965" s="880" t="s">
        <v>3616</v>
      </c>
      <c r="BD965" s="1019" t="s">
        <v>3617</v>
      </c>
      <c r="BE965" s="1019" t="s">
        <v>3618</v>
      </c>
      <c r="BF965" s="1206">
        <v>46079</v>
      </c>
      <c r="BG965" s="1019"/>
      <c r="BH965" s="1311"/>
      <c r="BI965" s="1311"/>
      <c r="BJ965" s="1205"/>
      <c r="BK965" s="1311"/>
      <c r="BL965" s="1208"/>
      <c r="BM965" s="1208"/>
      <c r="BN965" s="616" t="s">
        <v>1887</v>
      </c>
      <c r="BO965" s="616" t="s">
        <v>3619</v>
      </c>
      <c r="BP965" s="903" t="s">
        <v>3597</v>
      </c>
      <c r="BQ965" s="2291"/>
      <c r="BR965" s="2291"/>
      <c r="BS965" s="2301" t="s">
        <v>1888</v>
      </c>
      <c r="BT965" s="1032" t="s">
        <v>1889</v>
      </c>
      <c r="BU965" s="1032" t="s">
        <v>1890</v>
      </c>
      <c r="BV965" s="1219">
        <v>10804916</v>
      </c>
      <c r="BW965" s="1219">
        <v>10108049168</v>
      </c>
      <c r="BX965" s="996">
        <v>9000</v>
      </c>
      <c r="BY965" s="1220">
        <v>46082</v>
      </c>
      <c r="BZ965" s="1221">
        <v>46142</v>
      </c>
      <c r="CA965" s="984"/>
      <c r="CB965" s="984"/>
      <c r="CC965" s="984"/>
      <c r="CD965" s="984"/>
      <c r="CE965" s="984"/>
      <c r="CF965" s="984"/>
      <c r="CG965" s="984"/>
      <c r="CH965" s="984"/>
      <c r="CI965" s="984"/>
      <c r="CJ965" s="984"/>
      <c r="CK965" s="984"/>
      <c r="CL965" s="984"/>
      <c r="CM965" s="984"/>
      <c r="CN965" s="984"/>
      <c r="CO965" s="984"/>
      <c r="CP965" s="984"/>
      <c r="CQ965" s="984"/>
      <c r="CR965" s="984"/>
      <c r="CS965" s="984"/>
      <c r="CT965" s="1117">
        <v>30</v>
      </c>
      <c r="CU965" s="996">
        <v>9000</v>
      </c>
      <c r="CV965" s="1019">
        <v>30</v>
      </c>
      <c r="CW965" s="996">
        <v>9000</v>
      </c>
      <c r="CX965" s="1019">
        <v>30</v>
      </c>
      <c r="CY965" s="996">
        <v>9000</v>
      </c>
      <c r="CZ965" s="1019"/>
      <c r="DA965" s="1019"/>
      <c r="DB965" s="1019"/>
      <c r="DC965" s="1019">
        <f>V965</f>
        <v>30</v>
      </c>
      <c r="DD965" s="996">
        <f t="shared" si="938"/>
        <v>9000</v>
      </c>
      <c r="DE965" s="1019">
        <v>30</v>
      </c>
      <c r="DF965" s="965">
        <f t="shared" ref="DF965:DF971" si="960">(R965/30*DE965)*Q965</f>
        <v>9000</v>
      </c>
      <c r="DG965" s="1019">
        <v>30</v>
      </c>
      <c r="DH965" s="965">
        <v>9000</v>
      </c>
      <c r="DI965" s="1019"/>
      <c r="DJ965" s="1207"/>
      <c r="DK965" s="1207"/>
      <c r="DL965" s="1207"/>
      <c r="DM965" s="1207"/>
      <c r="DN965" s="1207"/>
      <c r="DO965" s="1207"/>
      <c r="DP965" s="1207"/>
      <c r="DQ965" s="1207"/>
      <c r="DR965" s="1207"/>
      <c r="DS965" s="1207"/>
      <c r="DU965" s="1945">
        <f t="shared" si="956"/>
        <v>18000</v>
      </c>
      <c r="DV965" s="1946">
        <f t="shared" si="929"/>
        <v>18000</v>
      </c>
      <c r="DW965" s="1946">
        <f t="shared" si="930"/>
        <v>18000</v>
      </c>
      <c r="DX965" s="1946">
        <f t="shared" si="958"/>
        <v>0</v>
      </c>
      <c r="DY965" s="1946">
        <f t="shared" si="959"/>
        <v>0</v>
      </c>
      <c r="EG965" s="1946"/>
    </row>
    <row r="966" spans="1:137" s="1995" customFormat="1" ht="48" hidden="1" customHeight="1" x14ac:dyDescent="0.25">
      <c r="A966" s="1979">
        <v>2026</v>
      </c>
      <c r="B966" s="891">
        <v>479</v>
      </c>
      <c r="C966" s="891" t="s">
        <v>58</v>
      </c>
      <c r="D966" s="891">
        <v>3000654</v>
      </c>
      <c r="E966" s="891">
        <v>5005023</v>
      </c>
      <c r="F966" s="891" t="s">
        <v>990</v>
      </c>
      <c r="G966" s="1979" t="s">
        <v>991</v>
      </c>
      <c r="H966" s="1979">
        <v>94</v>
      </c>
      <c r="I966" s="892" t="s">
        <v>992</v>
      </c>
      <c r="J966" s="893" t="s">
        <v>10</v>
      </c>
      <c r="K966" s="893" t="s">
        <v>60</v>
      </c>
      <c r="L966" s="891" t="str">
        <f t="shared" si="957"/>
        <v>2.3</v>
      </c>
      <c r="M966" s="1981" t="s">
        <v>62</v>
      </c>
      <c r="N966" s="1091"/>
      <c r="O966" s="2091" t="s">
        <v>3631</v>
      </c>
      <c r="P966" s="1979" t="s">
        <v>65</v>
      </c>
      <c r="Q966" s="1983">
        <v>1</v>
      </c>
      <c r="R966" s="1984">
        <v>10000</v>
      </c>
      <c r="S966" s="1979"/>
      <c r="T966" s="1979"/>
      <c r="U966" s="1979"/>
      <c r="V966" s="1979">
        <v>30</v>
      </c>
      <c r="W966" s="1986"/>
      <c r="X966" s="298"/>
      <c r="Y966" s="298"/>
      <c r="Z966" s="299"/>
      <c r="AA966" s="299"/>
      <c r="AB966" s="299"/>
      <c r="AC966" s="299"/>
      <c r="AD966" s="299"/>
      <c r="AE966" s="1984"/>
      <c r="AF966" s="284">
        <f t="shared" si="942"/>
        <v>0</v>
      </c>
      <c r="AG966" s="284">
        <f t="shared" si="943"/>
        <v>0</v>
      </c>
      <c r="AH966" s="284">
        <f t="shared" si="944"/>
        <v>0</v>
      </c>
      <c r="AI966" s="284">
        <f t="shared" si="945"/>
        <v>10000</v>
      </c>
      <c r="AJ966" s="284">
        <f t="shared" si="946"/>
        <v>0</v>
      </c>
      <c r="AK966" s="284">
        <f t="shared" si="947"/>
        <v>0</v>
      </c>
      <c r="AL966" s="284">
        <f t="shared" si="948"/>
        <v>0</v>
      </c>
      <c r="AM966" s="284">
        <f t="shared" si="949"/>
        <v>0</v>
      </c>
      <c r="AN966" s="284">
        <f t="shared" si="950"/>
        <v>0</v>
      </c>
      <c r="AO966" s="284">
        <f t="shared" si="951"/>
        <v>0</v>
      </c>
      <c r="AP966" s="284">
        <f t="shared" si="952"/>
        <v>0</v>
      </c>
      <c r="AQ966" s="284">
        <f t="shared" si="953"/>
        <v>0</v>
      </c>
      <c r="AR966" s="1985">
        <f t="shared" si="954"/>
        <v>10000</v>
      </c>
      <c r="AS966" s="2193" t="s">
        <v>1763</v>
      </c>
      <c r="AT966" s="386" t="s">
        <v>3632</v>
      </c>
      <c r="AU966" s="897" t="s">
        <v>3535</v>
      </c>
      <c r="AV966" s="897" t="s">
        <v>3536</v>
      </c>
      <c r="AW966" s="940">
        <v>46058</v>
      </c>
      <c r="AX966" s="897" t="s">
        <v>3537</v>
      </c>
      <c r="AY966" s="940">
        <v>46078</v>
      </c>
      <c r="AZ966" s="897"/>
      <c r="BA966" s="898" t="s">
        <v>3538</v>
      </c>
      <c r="BB966" s="1992" t="s">
        <v>995</v>
      </c>
      <c r="BC966" s="614" t="s">
        <v>3633</v>
      </c>
      <c r="BD966" s="614" t="s">
        <v>3634</v>
      </c>
      <c r="BE966" s="614" t="s">
        <v>3635</v>
      </c>
      <c r="BF966" s="615">
        <v>46079</v>
      </c>
      <c r="BG966" s="386"/>
      <c r="BH966" s="2755"/>
      <c r="BI966" s="2756"/>
      <c r="BJ966" s="2747"/>
      <c r="BK966" s="2756"/>
      <c r="BL966" s="1174"/>
      <c r="BM966" s="1174"/>
      <c r="BN966" s="616" t="s">
        <v>1894</v>
      </c>
      <c r="BO966" s="616" t="s">
        <v>3619</v>
      </c>
      <c r="BP966" s="903" t="s">
        <v>3606</v>
      </c>
      <c r="BQ966" s="2216"/>
      <c r="BR966" s="2216"/>
      <c r="BS966" s="2217" t="s">
        <v>1793</v>
      </c>
      <c r="BT966" s="1223" t="s">
        <v>1070</v>
      </c>
      <c r="BU966" s="1223" t="s">
        <v>3636</v>
      </c>
      <c r="BV966" s="777">
        <v>70273865</v>
      </c>
      <c r="BW966" s="757">
        <v>10702738658</v>
      </c>
      <c r="BX966" s="930">
        <v>10000</v>
      </c>
      <c r="BY966" s="907">
        <v>46113</v>
      </c>
      <c r="BZ966" s="907">
        <v>46142</v>
      </c>
      <c r="CA966" s="386"/>
      <c r="CB966" s="897"/>
      <c r="CC966" s="897"/>
      <c r="CD966" s="897"/>
      <c r="CE966" s="897"/>
      <c r="CF966" s="897"/>
      <c r="CG966" s="897"/>
      <c r="CH966" s="897"/>
      <c r="CI966" s="897"/>
      <c r="CJ966" s="897"/>
      <c r="CK966" s="897"/>
      <c r="CL966" s="897"/>
      <c r="CM966" s="897"/>
      <c r="CN966" s="897"/>
      <c r="CO966" s="897"/>
      <c r="CP966" s="897"/>
      <c r="CQ966" s="897"/>
      <c r="CR966" s="897"/>
      <c r="CS966" s="386"/>
      <c r="CT966" s="896"/>
      <c r="CU966" s="1224"/>
      <c r="CV966" s="896"/>
      <c r="CW966" s="1224"/>
      <c r="CX966" s="896"/>
      <c r="CY966" s="1224"/>
      <c r="CZ966" s="1159"/>
      <c r="DA966" s="1159"/>
      <c r="DB966" s="1159"/>
      <c r="DC966" s="1159">
        <f>V966</f>
        <v>30</v>
      </c>
      <c r="DD966" s="1224">
        <f t="shared" si="938"/>
        <v>10000</v>
      </c>
      <c r="DE966" s="1159">
        <v>30</v>
      </c>
      <c r="DF966" s="1224">
        <f t="shared" si="960"/>
        <v>10000</v>
      </c>
      <c r="DG966" s="1159">
        <v>30</v>
      </c>
      <c r="DH966" s="1224">
        <f t="shared" ref="DH966:DH974" si="961">(R966/30*DG966)*Q966</f>
        <v>10000</v>
      </c>
      <c r="DI966" s="386"/>
      <c r="DJ966" s="1160"/>
      <c r="DK966" s="1160"/>
      <c r="DL966" s="1160"/>
      <c r="DM966" s="1160"/>
      <c r="DN966" s="1160"/>
      <c r="DO966" s="1160"/>
      <c r="DP966" s="1160"/>
      <c r="DQ966" s="1160"/>
      <c r="DR966" s="1160"/>
      <c r="DS966" s="1160"/>
      <c r="DT966" s="2107"/>
      <c r="DU966" s="1945">
        <f t="shared" si="956"/>
        <v>10000</v>
      </c>
      <c r="DV966" s="1946">
        <f t="shared" si="929"/>
        <v>10000</v>
      </c>
      <c r="DW966" s="1946">
        <f t="shared" si="930"/>
        <v>10000</v>
      </c>
      <c r="DX966" s="1946">
        <f t="shared" si="958"/>
        <v>0</v>
      </c>
      <c r="DY966" s="1946">
        <f t="shared" si="959"/>
        <v>0</v>
      </c>
      <c r="DZ966" s="2107"/>
      <c r="EA966" s="2107"/>
      <c r="EB966" s="2107"/>
      <c r="EC966" s="2107"/>
      <c r="ED966" s="2107"/>
      <c r="EG966" s="1946"/>
    </row>
    <row r="967" spans="1:137" s="2052" customFormat="1" ht="48" hidden="1" customHeight="1" x14ac:dyDescent="0.3">
      <c r="A967" s="2283">
        <v>2026</v>
      </c>
      <c r="B967" s="1161">
        <v>479</v>
      </c>
      <c r="C967" s="1161" t="s">
        <v>58</v>
      </c>
      <c r="D967" s="1161">
        <v>3000654</v>
      </c>
      <c r="E967" s="1161">
        <v>5005023</v>
      </c>
      <c r="F967" s="1161" t="s">
        <v>990</v>
      </c>
      <c r="G967" s="2283" t="s">
        <v>991</v>
      </c>
      <c r="H967" s="2283">
        <v>94</v>
      </c>
      <c r="I967" s="1162" t="s">
        <v>992</v>
      </c>
      <c r="J967" s="1163" t="s">
        <v>10</v>
      </c>
      <c r="K967" s="1163" t="s">
        <v>60</v>
      </c>
      <c r="L967" s="1161" t="str">
        <f t="shared" si="957"/>
        <v>2.3</v>
      </c>
      <c r="M967" s="2284" t="s">
        <v>62</v>
      </c>
      <c r="N967" s="1164"/>
      <c r="O967" s="2450" t="s">
        <v>1896</v>
      </c>
      <c r="P967" s="2283" t="s">
        <v>65</v>
      </c>
      <c r="Q967" s="2285">
        <v>1</v>
      </c>
      <c r="R967" s="2286">
        <v>8000</v>
      </c>
      <c r="S967" s="2283"/>
      <c r="T967" s="2283"/>
      <c r="U967" s="2283">
        <v>30</v>
      </c>
      <c r="V967" s="2283">
        <v>30</v>
      </c>
      <c r="W967" s="2287"/>
      <c r="X967" s="420"/>
      <c r="Y967" s="420"/>
      <c r="Z967" s="421"/>
      <c r="AA967" s="421"/>
      <c r="AB967" s="421"/>
      <c r="AC967" s="421"/>
      <c r="AD967" s="421"/>
      <c r="AE967" s="2286"/>
      <c r="AF967" s="416">
        <f t="shared" si="942"/>
        <v>0</v>
      </c>
      <c r="AG967" s="416">
        <f t="shared" si="943"/>
        <v>0</v>
      </c>
      <c r="AH967" s="416">
        <f t="shared" si="944"/>
        <v>8000</v>
      </c>
      <c r="AI967" s="416">
        <f t="shared" si="945"/>
        <v>8000</v>
      </c>
      <c r="AJ967" s="416">
        <f t="shared" si="946"/>
        <v>0</v>
      </c>
      <c r="AK967" s="416">
        <f t="shared" si="947"/>
        <v>0</v>
      </c>
      <c r="AL967" s="416">
        <f t="shared" si="948"/>
        <v>0</v>
      </c>
      <c r="AM967" s="416">
        <f t="shared" si="949"/>
        <v>0</v>
      </c>
      <c r="AN967" s="416">
        <f t="shared" si="950"/>
        <v>0</v>
      </c>
      <c r="AO967" s="416">
        <f t="shared" si="951"/>
        <v>0</v>
      </c>
      <c r="AP967" s="416">
        <f t="shared" si="952"/>
        <v>0</v>
      </c>
      <c r="AQ967" s="416">
        <f t="shared" si="953"/>
        <v>0</v>
      </c>
      <c r="AR967" s="2288">
        <f t="shared" si="954"/>
        <v>16000</v>
      </c>
      <c r="AS967" s="2057" t="s">
        <v>1763</v>
      </c>
      <c r="AT967" s="675"/>
      <c r="AU967" s="1019" t="s">
        <v>3535</v>
      </c>
      <c r="AV967" s="675" t="s">
        <v>3536</v>
      </c>
      <c r="AW967" s="1165">
        <v>46058</v>
      </c>
      <c r="AX967" s="675" t="s">
        <v>3537</v>
      </c>
      <c r="AY967" s="1165">
        <v>46078</v>
      </c>
      <c r="AZ967" s="675"/>
      <c r="BA967" s="916" t="s">
        <v>3538</v>
      </c>
      <c r="BB967" s="2009" t="s">
        <v>995</v>
      </c>
      <c r="BC967" s="880" t="s">
        <v>3616</v>
      </c>
      <c r="BD967" s="675" t="s">
        <v>3617</v>
      </c>
      <c r="BE967" s="675" t="s">
        <v>3618</v>
      </c>
      <c r="BF967" s="1165">
        <v>46079</v>
      </c>
      <c r="BG967" s="675"/>
      <c r="BH967" s="847"/>
      <c r="BI967" s="847"/>
      <c r="BJ967" s="849"/>
      <c r="BK967" s="847"/>
      <c r="BL967" s="846"/>
      <c r="BM967" s="846"/>
      <c r="BN967" s="616" t="s">
        <v>1906</v>
      </c>
      <c r="BO967" s="1123" t="s">
        <v>3629</v>
      </c>
      <c r="BP967" s="903" t="s">
        <v>3597</v>
      </c>
      <c r="BQ967" s="2289"/>
      <c r="BR967" s="2289"/>
      <c r="BS967" s="2225" t="s">
        <v>3637</v>
      </c>
      <c r="BT967" s="1166" t="s">
        <v>1904</v>
      </c>
      <c r="BU967" s="1166" t="s">
        <v>3638</v>
      </c>
      <c r="BV967" s="1167">
        <v>72506117</v>
      </c>
      <c r="BW967" s="1167">
        <v>10725061175</v>
      </c>
      <c r="BX967" s="1168">
        <v>8000</v>
      </c>
      <c r="BY967" s="1169">
        <v>46082</v>
      </c>
      <c r="BZ967" s="1170">
        <v>46142</v>
      </c>
      <c r="CA967" s="972"/>
      <c r="CB967" s="972"/>
      <c r="CC967" s="972"/>
      <c r="CD967" s="972"/>
      <c r="CE967" s="972"/>
      <c r="CF967" s="972"/>
      <c r="CG967" s="972"/>
      <c r="CH967" s="972"/>
      <c r="CI967" s="972"/>
      <c r="CJ967" s="972"/>
      <c r="CK967" s="972"/>
      <c r="CL967" s="972"/>
      <c r="CM967" s="972"/>
      <c r="CN967" s="972"/>
      <c r="CO967" s="972"/>
      <c r="CP967" s="972"/>
      <c r="CQ967" s="972"/>
      <c r="CR967" s="972"/>
      <c r="CS967" s="972"/>
      <c r="CT967" s="1171">
        <v>30</v>
      </c>
      <c r="CU967" s="1168">
        <v>8000</v>
      </c>
      <c r="CV967" s="675">
        <v>30</v>
      </c>
      <c r="CW967" s="1168">
        <v>8000</v>
      </c>
      <c r="CX967" s="675">
        <v>30</v>
      </c>
      <c r="CY967" s="1168">
        <v>8000</v>
      </c>
      <c r="CZ967" s="675"/>
      <c r="DA967" s="675"/>
      <c r="DB967" s="675"/>
      <c r="DC967" s="675">
        <v>30</v>
      </c>
      <c r="DD967" s="996">
        <f t="shared" si="938"/>
        <v>8000</v>
      </c>
      <c r="DE967" s="675">
        <v>30</v>
      </c>
      <c r="DF967" s="965">
        <f t="shared" si="960"/>
        <v>8000.0000000000009</v>
      </c>
      <c r="DG967" s="675">
        <v>30</v>
      </c>
      <c r="DH967" s="965">
        <f t="shared" si="961"/>
        <v>8000.0000000000009</v>
      </c>
      <c r="DI967" s="675"/>
      <c r="DJ967" s="916"/>
      <c r="DK967" s="916"/>
      <c r="DL967" s="916"/>
      <c r="DM967" s="916"/>
      <c r="DN967" s="916"/>
      <c r="DO967" s="916"/>
      <c r="DP967" s="916"/>
      <c r="DQ967" s="916"/>
      <c r="DR967" s="916"/>
      <c r="DS967" s="916"/>
      <c r="DU967" s="1945">
        <f t="shared" si="956"/>
        <v>16000</v>
      </c>
      <c r="DV967" s="1946">
        <f t="shared" si="929"/>
        <v>16000</v>
      </c>
      <c r="DW967" s="1946">
        <f t="shared" si="930"/>
        <v>16000</v>
      </c>
      <c r="DX967" s="1946">
        <f t="shared" si="958"/>
        <v>0</v>
      </c>
      <c r="DY967" s="1946">
        <f t="shared" si="959"/>
        <v>0</v>
      </c>
      <c r="EG967" s="1946"/>
    </row>
    <row r="968" spans="1:137" s="1944" customFormat="1" ht="48" hidden="1" customHeight="1" x14ac:dyDescent="0.3">
      <c r="A968" s="2155">
        <v>2026</v>
      </c>
      <c r="B968" s="1178">
        <v>479</v>
      </c>
      <c r="C968" s="1178" t="s">
        <v>58</v>
      </c>
      <c r="D968" s="1178">
        <v>3000654</v>
      </c>
      <c r="E968" s="1178">
        <v>5005023</v>
      </c>
      <c r="F968" s="1178" t="s">
        <v>990</v>
      </c>
      <c r="G968" s="2155" t="s">
        <v>991</v>
      </c>
      <c r="H968" s="2155">
        <v>94</v>
      </c>
      <c r="I968" s="1179" t="s">
        <v>992</v>
      </c>
      <c r="J968" s="1180" t="s">
        <v>10</v>
      </c>
      <c r="K968" s="1180" t="s">
        <v>60</v>
      </c>
      <c r="L968" s="1178" t="str">
        <f t="shared" si="957"/>
        <v>2.3</v>
      </c>
      <c r="M968" s="2157" t="s">
        <v>62</v>
      </c>
      <c r="N968" s="1181"/>
      <c r="O968" s="2298" t="s">
        <v>1896</v>
      </c>
      <c r="P968" s="2155" t="s">
        <v>65</v>
      </c>
      <c r="Q968" s="2159">
        <v>1</v>
      </c>
      <c r="R968" s="2160">
        <v>8000</v>
      </c>
      <c r="S968" s="2155"/>
      <c r="T968" s="2155"/>
      <c r="U968" s="2155">
        <v>30</v>
      </c>
      <c r="V968" s="2155">
        <v>30</v>
      </c>
      <c r="W968" s="2161"/>
      <c r="X968" s="368"/>
      <c r="Y968" s="368"/>
      <c r="Z968" s="422"/>
      <c r="AA968" s="422"/>
      <c r="AB968" s="422"/>
      <c r="AC968" s="422"/>
      <c r="AD968" s="422"/>
      <c r="AE968" s="2160"/>
      <c r="AF968" s="394">
        <f t="shared" si="942"/>
        <v>0</v>
      </c>
      <c r="AG968" s="394">
        <f t="shared" si="943"/>
        <v>0</v>
      </c>
      <c r="AH968" s="394">
        <f t="shared" si="944"/>
        <v>8000</v>
      </c>
      <c r="AI968" s="394">
        <f t="shared" si="945"/>
        <v>8000</v>
      </c>
      <c r="AJ968" s="394">
        <f t="shared" si="946"/>
        <v>0</v>
      </c>
      <c r="AK968" s="394">
        <f t="shared" si="947"/>
        <v>0</v>
      </c>
      <c r="AL968" s="394">
        <f t="shared" si="948"/>
        <v>0</v>
      </c>
      <c r="AM968" s="394">
        <f t="shared" si="949"/>
        <v>0</v>
      </c>
      <c r="AN968" s="394">
        <f t="shared" si="950"/>
        <v>0</v>
      </c>
      <c r="AO968" s="394">
        <f t="shared" si="951"/>
        <v>0</v>
      </c>
      <c r="AP968" s="394">
        <f t="shared" si="952"/>
        <v>0</v>
      </c>
      <c r="AQ968" s="394">
        <f t="shared" si="953"/>
        <v>0</v>
      </c>
      <c r="AR968" s="2165">
        <f t="shared" si="954"/>
        <v>16000</v>
      </c>
      <c r="AS968" s="1941" t="s">
        <v>1763</v>
      </c>
      <c r="AT968" s="612"/>
      <c r="AU968" s="880" t="s">
        <v>3535</v>
      </c>
      <c r="AV968" s="612" t="s">
        <v>3536</v>
      </c>
      <c r="AW968" s="632">
        <v>46058</v>
      </c>
      <c r="AX968" s="612" t="s">
        <v>3537</v>
      </c>
      <c r="AY968" s="632">
        <v>46078</v>
      </c>
      <c r="AZ968" s="612"/>
      <c r="BA968" s="613" t="s">
        <v>3538</v>
      </c>
      <c r="BB968" s="1942" t="s">
        <v>995</v>
      </c>
      <c r="BC968" s="880" t="s">
        <v>3616</v>
      </c>
      <c r="BD968" s="612" t="s">
        <v>3617</v>
      </c>
      <c r="BE968" s="612" t="s">
        <v>3618</v>
      </c>
      <c r="BF968" s="632">
        <v>46079</v>
      </c>
      <c r="BG968" s="612"/>
      <c r="BH968" s="639"/>
      <c r="BI968" s="639"/>
      <c r="BJ968" s="611"/>
      <c r="BK968" s="639"/>
      <c r="BL968" s="623"/>
      <c r="BM968" s="623"/>
      <c r="BN968" s="616" t="s">
        <v>1906</v>
      </c>
      <c r="BO968" s="616" t="s">
        <v>3619</v>
      </c>
      <c r="BP968" s="883"/>
      <c r="BQ968" s="2216"/>
      <c r="BR968" s="2216"/>
      <c r="BS968" s="2153" t="s">
        <v>1908</v>
      </c>
      <c r="BT968" s="1004" t="s">
        <v>1909</v>
      </c>
      <c r="BU968" s="1004" t="s">
        <v>3639</v>
      </c>
      <c r="BV968" s="1183">
        <v>74588948</v>
      </c>
      <c r="BW968" s="1183">
        <v>10745889480</v>
      </c>
      <c r="BX968" s="640">
        <v>8000</v>
      </c>
      <c r="BY968" s="1184">
        <v>46082</v>
      </c>
      <c r="BZ968" s="1185">
        <v>46142</v>
      </c>
      <c r="CA968" s="897"/>
      <c r="CB968" s="897"/>
      <c r="CC968" s="897"/>
      <c r="CD968" s="897"/>
      <c r="CE968" s="897"/>
      <c r="CF968" s="897"/>
      <c r="CG968" s="897"/>
      <c r="CH968" s="897"/>
      <c r="CI968" s="897"/>
      <c r="CJ968" s="897"/>
      <c r="CK968" s="897"/>
      <c r="CL968" s="897"/>
      <c r="CM968" s="897"/>
      <c r="CN968" s="897"/>
      <c r="CO968" s="897"/>
      <c r="CP968" s="897"/>
      <c r="CQ968" s="897"/>
      <c r="CR968" s="897"/>
      <c r="CS968" s="897"/>
      <c r="CT968" s="1186">
        <v>30</v>
      </c>
      <c r="CU968" s="640">
        <v>8000</v>
      </c>
      <c r="CV968" s="612">
        <v>30</v>
      </c>
      <c r="CW968" s="640">
        <v>8000</v>
      </c>
      <c r="CX968" s="612">
        <v>30</v>
      </c>
      <c r="CY968" s="640">
        <v>8000</v>
      </c>
      <c r="CZ968" s="612"/>
      <c r="DA968" s="612"/>
      <c r="DB968" s="612"/>
      <c r="DC968" s="612">
        <v>30</v>
      </c>
      <c r="DD968" s="1158">
        <f t="shared" si="938"/>
        <v>8000</v>
      </c>
      <c r="DE968" s="612">
        <v>30</v>
      </c>
      <c r="DF968" s="889">
        <f t="shared" si="960"/>
        <v>8000.0000000000009</v>
      </c>
      <c r="DG968" s="612">
        <v>30</v>
      </c>
      <c r="DH968" s="889">
        <f t="shared" si="961"/>
        <v>8000.0000000000009</v>
      </c>
      <c r="DI968" s="612"/>
      <c r="DJ968" s="613"/>
      <c r="DK968" s="613"/>
      <c r="DL968" s="613"/>
      <c r="DM968" s="613"/>
      <c r="DN968" s="613"/>
      <c r="DO968" s="613"/>
      <c r="DP968" s="613"/>
      <c r="DQ968" s="613"/>
      <c r="DR968" s="613"/>
      <c r="DS968" s="613"/>
      <c r="DU968" s="1945">
        <f t="shared" si="956"/>
        <v>16000</v>
      </c>
      <c r="DV968" s="1946">
        <f t="shared" si="929"/>
        <v>16000</v>
      </c>
      <c r="DW968" s="1946">
        <f t="shared" si="930"/>
        <v>16000</v>
      </c>
      <c r="DX968" s="1946">
        <f t="shared" si="958"/>
        <v>0</v>
      </c>
      <c r="DY968" s="1946">
        <f t="shared" si="959"/>
        <v>0</v>
      </c>
      <c r="EG968" s="1946"/>
    </row>
    <row r="969" spans="1:137" s="1944" customFormat="1" ht="48" hidden="1" customHeight="1" x14ac:dyDescent="0.3">
      <c r="A969" s="2155">
        <v>2026</v>
      </c>
      <c r="B969" s="1178">
        <v>479</v>
      </c>
      <c r="C969" s="1178" t="s">
        <v>58</v>
      </c>
      <c r="D969" s="1178">
        <v>3000654</v>
      </c>
      <c r="E969" s="1178">
        <v>5005023</v>
      </c>
      <c r="F969" s="1178" t="s">
        <v>990</v>
      </c>
      <c r="G969" s="2155" t="s">
        <v>991</v>
      </c>
      <c r="H969" s="2155">
        <v>94</v>
      </c>
      <c r="I969" s="1179" t="s">
        <v>992</v>
      </c>
      <c r="J969" s="1180" t="s">
        <v>10</v>
      </c>
      <c r="K969" s="1180" t="s">
        <v>60</v>
      </c>
      <c r="L969" s="1178" t="str">
        <f t="shared" si="957"/>
        <v>2.3</v>
      </c>
      <c r="M969" s="2157" t="s">
        <v>62</v>
      </c>
      <c r="N969" s="1181"/>
      <c r="O969" s="2298" t="s">
        <v>1896</v>
      </c>
      <c r="P969" s="2155" t="s">
        <v>65</v>
      </c>
      <c r="Q969" s="2159">
        <v>1</v>
      </c>
      <c r="R969" s="2160">
        <v>8000</v>
      </c>
      <c r="S969" s="2155"/>
      <c r="T969" s="2155"/>
      <c r="U969" s="2155">
        <v>30</v>
      </c>
      <c r="V969" s="2155">
        <v>30</v>
      </c>
      <c r="W969" s="2161"/>
      <c r="X969" s="368"/>
      <c r="Y969" s="368"/>
      <c r="Z969" s="422"/>
      <c r="AA969" s="422"/>
      <c r="AB969" s="422"/>
      <c r="AC969" s="422"/>
      <c r="AD969" s="422"/>
      <c r="AE969" s="2160"/>
      <c r="AF969" s="394">
        <f t="shared" si="942"/>
        <v>0</v>
      </c>
      <c r="AG969" s="394">
        <f t="shared" si="943"/>
        <v>0</v>
      </c>
      <c r="AH969" s="394">
        <f t="shared" si="944"/>
        <v>8000</v>
      </c>
      <c r="AI969" s="394">
        <f t="shared" si="945"/>
        <v>8000</v>
      </c>
      <c r="AJ969" s="394">
        <f t="shared" si="946"/>
        <v>0</v>
      </c>
      <c r="AK969" s="394">
        <f t="shared" si="947"/>
        <v>0</v>
      </c>
      <c r="AL969" s="394">
        <f t="shared" si="948"/>
        <v>0</v>
      </c>
      <c r="AM969" s="394">
        <f t="shared" si="949"/>
        <v>0</v>
      </c>
      <c r="AN969" s="394">
        <f t="shared" si="950"/>
        <v>0</v>
      </c>
      <c r="AO969" s="394">
        <f t="shared" si="951"/>
        <v>0</v>
      </c>
      <c r="AP969" s="394">
        <f t="shared" si="952"/>
        <v>0</v>
      </c>
      <c r="AQ969" s="394">
        <f t="shared" si="953"/>
        <v>0</v>
      </c>
      <c r="AR969" s="2165">
        <f t="shared" si="954"/>
        <v>16000</v>
      </c>
      <c r="AS969" s="1941" t="s">
        <v>1763</v>
      </c>
      <c r="AT969" s="612"/>
      <c r="AU969" s="880" t="s">
        <v>3535</v>
      </c>
      <c r="AV969" s="612" t="s">
        <v>3536</v>
      </c>
      <c r="AW969" s="632">
        <v>46058</v>
      </c>
      <c r="AX969" s="612" t="s">
        <v>3537</v>
      </c>
      <c r="AY969" s="632">
        <v>46078</v>
      </c>
      <c r="AZ969" s="612"/>
      <c r="BA969" s="613" t="s">
        <v>3538</v>
      </c>
      <c r="BB969" s="1942" t="s">
        <v>995</v>
      </c>
      <c r="BC969" s="880" t="s">
        <v>3616</v>
      </c>
      <c r="BD969" s="612" t="s">
        <v>3617</v>
      </c>
      <c r="BE969" s="612" t="s">
        <v>3618</v>
      </c>
      <c r="BF969" s="632">
        <v>46079</v>
      </c>
      <c r="BG969" s="612"/>
      <c r="BH969" s="639"/>
      <c r="BI969" s="639"/>
      <c r="BJ969" s="611"/>
      <c r="BK969" s="639" t="s">
        <v>3640</v>
      </c>
      <c r="BL969" s="623"/>
      <c r="BM969" s="623"/>
      <c r="BN969" s="639">
        <v>2862</v>
      </c>
      <c r="BO969" s="639" t="s">
        <v>3641</v>
      </c>
      <c r="BP969" s="903" t="s">
        <v>3642</v>
      </c>
      <c r="BQ969" s="2152"/>
      <c r="BR969" s="2152"/>
      <c r="BS969" s="2789" t="s">
        <v>3643</v>
      </c>
      <c r="BT969" s="1004" t="s">
        <v>2258</v>
      </c>
      <c r="BU969" s="1004" t="s">
        <v>1340</v>
      </c>
      <c r="BV969" s="1183">
        <v>41404588</v>
      </c>
      <c r="BW969" s="1183">
        <v>10414045885</v>
      </c>
      <c r="BX969" s="640">
        <v>8000</v>
      </c>
      <c r="BY969" s="1184">
        <v>46082</v>
      </c>
      <c r="BZ969" s="1185">
        <v>46142</v>
      </c>
      <c r="CA969" s="897"/>
      <c r="CB969" s="897"/>
      <c r="CC969" s="897"/>
      <c r="CD969" s="897"/>
      <c r="CE969" s="897"/>
      <c r="CF969" s="897"/>
      <c r="CG969" s="897"/>
      <c r="CH969" s="897"/>
      <c r="CI969" s="897"/>
      <c r="CJ969" s="897"/>
      <c r="CK969" s="897"/>
      <c r="CL969" s="897"/>
      <c r="CM969" s="897"/>
      <c r="CN969" s="897"/>
      <c r="CO969" s="897"/>
      <c r="CP969" s="897"/>
      <c r="CQ969" s="897"/>
      <c r="CR969" s="897"/>
      <c r="CS969" s="897"/>
      <c r="CT969" s="1186">
        <v>30</v>
      </c>
      <c r="CU969" s="640">
        <v>8000</v>
      </c>
      <c r="CV969" s="612">
        <v>30</v>
      </c>
      <c r="CW969" s="640">
        <v>8000</v>
      </c>
      <c r="CX969" s="612">
        <v>30</v>
      </c>
      <c r="CY969" s="640">
        <v>8000</v>
      </c>
      <c r="CZ969" s="612"/>
      <c r="DA969" s="612"/>
      <c r="DB969" s="612"/>
      <c r="DC969" s="612">
        <v>30</v>
      </c>
      <c r="DD969" s="1158">
        <f t="shared" si="938"/>
        <v>8000</v>
      </c>
      <c r="DE969" s="612">
        <v>30</v>
      </c>
      <c r="DF969" s="889">
        <f t="shared" si="960"/>
        <v>8000.0000000000009</v>
      </c>
      <c r="DG969" s="612">
        <v>30</v>
      </c>
      <c r="DH969" s="889">
        <f t="shared" si="961"/>
        <v>8000.0000000000009</v>
      </c>
      <c r="DI969" s="612"/>
      <c r="DJ969" s="613"/>
      <c r="DK969" s="613"/>
      <c r="DL969" s="613"/>
      <c r="DM969" s="613"/>
      <c r="DN969" s="613"/>
      <c r="DO969" s="613"/>
      <c r="DP969" s="613"/>
      <c r="DQ969" s="613"/>
      <c r="DR969" s="613"/>
      <c r="DS969" s="613"/>
      <c r="DU969" s="1945">
        <f t="shared" si="956"/>
        <v>16000</v>
      </c>
      <c r="DV969" s="1946">
        <f t="shared" si="929"/>
        <v>16000</v>
      </c>
      <c r="DW969" s="1946">
        <f t="shared" si="930"/>
        <v>16000</v>
      </c>
      <c r="DX969" s="1946">
        <f t="shared" si="958"/>
        <v>0</v>
      </c>
      <c r="DY969" s="1946">
        <f t="shared" si="959"/>
        <v>0</v>
      </c>
      <c r="EG969" s="1946"/>
    </row>
    <row r="970" spans="1:137" s="1944" customFormat="1" ht="48" hidden="1" customHeight="1" x14ac:dyDescent="0.25">
      <c r="A970" s="1937">
        <v>2026</v>
      </c>
      <c r="B970" s="606">
        <v>479</v>
      </c>
      <c r="C970" s="606" t="s">
        <v>58</v>
      </c>
      <c r="D970" s="606">
        <v>3000654</v>
      </c>
      <c r="E970" s="606">
        <v>5005023</v>
      </c>
      <c r="F970" s="606" t="s">
        <v>990</v>
      </c>
      <c r="G970" s="1937" t="s">
        <v>991</v>
      </c>
      <c r="H970" s="1937">
        <v>94</v>
      </c>
      <c r="I970" s="607" t="s">
        <v>992</v>
      </c>
      <c r="J970" s="608" t="s">
        <v>10</v>
      </c>
      <c r="K970" s="608" t="s">
        <v>60</v>
      </c>
      <c r="L970" s="606" t="str">
        <f t="shared" si="957"/>
        <v>2.3</v>
      </c>
      <c r="M970" s="1938" t="s">
        <v>62</v>
      </c>
      <c r="N970" s="609"/>
      <c r="O970" s="2298" t="s">
        <v>1896</v>
      </c>
      <c r="P970" s="1937" t="s">
        <v>65</v>
      </c>
      <c r="Q970" s="1939">
        <v>1</v>
      </c>
      <c r="R970" s="457">
        <v>8000</v>
      </c>
      <c r="S970" s="1937"/>
      <c r="T970" s="1937"/>
      <c r="U970" s="1937">
        <v>30</v>
      </c>
      <c r="V970" s="1937">
        <v>30</v>
      </c>
      <c r="W970" s="2000"/>
      <c r="X970" s="325"/>
      <c r="Y970" s="325"/>
      <c r="Z970" s="326"/>
      <c r="AA970" s="326"/>
      <c r="AB970" s="326"/>
      <c r="AC970" s="326"/>
      <c r="AD970" s="326"/>
      <c r="AE970" s="457"/>
      <c r="AF970" s="327">
        <f t="shared" si="942"/>
        <v>0</v>
      </c>
      <c r="AG970" s="327">
        <f t="shared" si="943"/>
        <v>0</v>
      </c>
      <c r="AH970" s="327">
        <f t="shared" si="944"/>
        <v>8000</v>
      </c>
      <c r="AI970" s="327">
        <f t="shared" si="945"/>
        <v>8000</v>
      </c>
      <c r="AJ970" s="327">
        <f t="shared" si="946"/>
        <v>0</v>
      </c>
      <c r="AK970" s="327">
        <f t="shared" si="947"/>
        <v>0</v>
      </c>
      <c r="AL970" s="327">
        <f t="shared" si="948"/>
        <v>0</v>
      </c>
      <c r="AM970" s="327">
        <f t="shared" si="949"/>
        <v>0</v>
      </c>
      <c r="AN970" s="327">
        <f t="shared" si="950"/>
        <v>0</v>
      </c>
      <c r="AO970" s="327">
        <f t="shared" si="951"/>
        <v>0</v>
      </c>
      <c r="AP970" s="327">
        <f t="shared" si="952"/>
        <v>0</v>
      </c>
      <c r="AQ970" s="327">
        <f t="shared" si="953"/>
        <v>0</v>
      </c>
      <c r="AR970" s="458">
        <f t="shared" si="954"/>
        <v>16000</v>
      </c>
      <c r="AS970" s="1941" t="s">
        <v>1763</v>
      </c>
      <c r="AT970" s="612"/>
      <c r="AU970" s="612" t="s">
        <v>3535</v>
      </c>
      <c r="AV970" s="612" t="s">
        <v>3536</v>
      </c>
      <c r="AW970" s="632">
        <v>46058</v>
      </c>
      <c r="AX970" s="612" t="s">
        <v>3537</v>
      </c>
      <c r="AY970" s="632">
        <v>46078</v>
      </c>
      <c r="AZ970" s="612"/>
      <c r="BA970" s="612" t="s">
        <v>3538</v>
      </c>
      <c r="BB970" s="614" t="s">
        <v>1021</v>
      </c>
      <c r="BC970" s="612"/>
      <c r="BD970" s="612"/>
      <c r="BE970" s="612"/>
      <c r="BF970" s="612"/>
      <c r="BG970" s="612"/>
      <c r="BH970" s="639"/>
      <c r="BI970" s="639"/>
      <c r="BJ970" s="611"/>
      <c r="BK970" s="639"/>
      <c r="BL970" s="623"/>
      <c r="BM970" s="623"/>
      <c r="BN970" s="639"/>
      <c r="BO970" s="630"/>
      <c r="BP970" s="932"/>
      <c r="BQ970" s="2174"/>
      <c r="BR970" s="2174"/>
      <c r="BT970" s="612"/>
      <c r="BU970" s="612"/>
      <c r="BV970" s="630"/>
      <c r="BW970" s="630"/>
      <c r="BX970" s="612"/>
      <c r="BY970" s="612"/>
      <c r="BZ970" s="612"/>
      <c r="CA970" s="675"/>
      <c r="CB970" s="1093"/>
      <c r="CC970" s="1093"/>
      <c r="CD970" s="1093"/>
      <c r="CE970" s="1093"/>
      <c r="CF970" s="1093"/>
      <c r="CG970" s="1093"/>
      <c r="CH970" s="1093"/>
      <c r="CI970" s="1093"/>
      <c r="CJ970" s="1093"/>
      <c r="CK970" s="1093"/>
      <c r="CL970" s="1093"/>
      <c r="CM970" s="1093"/>
      <c r="CN970" s="1093"/>
      <c r="CO970" s="1093"/>
      <c r="CP970" s="1093"/>
      <c r="CQ970" s="1093"/>
      <c r="CR970" s="1093"/>
      <c r="CS970" s="675"/>
      <c r="CT970" s="612"/>
      <c r="CU970" s="612"/>
      <c r="CV970" s="612"/>
      <c r="CW970" s="640"/>
      <c r="CX970" s="612"/>
      <c r="CY970" s="640"/>
      <c r="CZ970" s="612"/>
      <c r="DA970" s="612"/>
      <c r="DB970" s="612"/>
      <c r="DC970" s="612">
        <f t="shared" ref="DC970:DC988" si="962">V970</f>
        <v>30</v>
      </c>
      <c r="DD970" s="1158">
        <f t="shared" si="938"/>
        <v>8000</v>
      </c>
      <c r="DE970" s="612"/>
      <c r="DF970" s="621">
        <f t="shared" si="960"/>
        <v>0</v>
      </c>
      <c r="DG970" s="612"/>
      <c r="DH970" s="621">
        <f t="shared" si="961"/>
        <v>0</v>
      </c>
      <c r="DI970" s="612"/>
      <c r="DJ970" s="613"/>
      <c r="DK970" s="613"/>
      <c r="DL970" s="613"/>
      <c r="DM970" s="613"/>
      <c r="DN970" s="613"/>
      <c r="DO970" s="613"/>
      <c r="DP970" s="613"/>
      <c r="DQ970" s="613"/>
      <c r="DR970" s="613"/>
      <c r="DS970" s="613"/>
      <c r="DU970" s="1945">
        <f t="shared" si="956"/>
        <v>16000</v>
      </c>
      <c r="DV970" s="1946">
        <f t="shared" si="929"/>
        <v>0</v>
      </c>
      <c r="DW970" s="1946">
        <f t="shared" si="930"/>
        <v>0</v>
      </c>
      <c r="DX970" s="1946">
        <f t="shared" si="958"/>
        <v>16000</v>
      </c>
      <c r="DY970" s="1946">
        <f t="shared" si="959"/>
        <v>16000</v>
      </c>
      <c r="EG970" s="1946"/>
    </row>
    <row r="971" spans="1:137" s="1944" customFormat="1" ht="48" hidden="1" customHeight="1" x14ac:dyDescent="0.25">
      <c r="A971" s="1937">
        <v>2026</v>
      </c>
      <c r="B971" s="606">
        <v>479</v>
      </c>
      <c r="C971" s="606" t="s">
        <v>58</v>
      </c>
      <c r="D971" s="606">
        <v>3000654</v>
      </c>
      <c r="E971" s="606">
        <v>5005023</v>
      </c>
      <c r="F971" s="606" t="s">
        <v>990</v>
      </c>
      <c r="G971" s="1937" t="s">
        <v>991</v>
      </c>
      <c r="H971" s="1937">
        <v>94</v>
      </c>
      <c r="I971" s="607" t="s">
        <v>992</v>
      </c>
      <c r="J971" s="608" t="s">
        <v>10</v>
      </c>
      <c r="K971" s="608" t="s">
        <v>60</v>
      </c>
      <c r="L971" s="606" t="str">
        <f t="shared" si="957"/>
        <v>2.3</v>
      </c>
      <c r="M971" s="1938" t="s">
        <v>62</v>
      </c>
      <c r="N971" s="609"/>
      <c r="O971" s="2091" t="s">
        <v>3644</v>
      </c>
      <c r="P971" s="1937" t="s">
        <v>65</v>
      </c>
      <c r="Q971" s="1939">
        <v>1</v>
      </c>
      <c r="R971" s="457">
        <v>8000</v>
      </c>
      <c r="S971" s="1937"/>
      <c r="T971" s="1937"/>
      <c r="U971" s="1937"/>
      <c r="V971" s="1937">
        <v>30</v>
      </c>
      <c r="W971" s="2000"/>
      <c r="X971" s="325"/>
      <c r="Y971" s="325"/>
      <c r="Z971" s="326"/>
      <c r="AA971" s="326"/>
      <c r="AB971" s="326"/>
      <c r="AC971" s="326"/>
      <c r="AD971" s="326"/>
      <c r="AE971" s="457"/>
      <c r="AF971" s="327">
        <f t="shared" si="942"/>
        <v>0</v>
      </c>
      <c r="AG971" s="327">
        <f t="shared" si="943"/>
        <v>0</v>
      </c>
      <c r="AH971" s="327">
        <f t="shared" si="944"/>
        <v>0</v>
      </c>
      <c r="AI971" s="327">
        <f t="shared" si="945"/>
        <v>8000</v>
      </c>
      <c r="AJ971" s="327">
        <f t="shared" si="946"/>
        <v>0</v>
      </c>
      <c r="AK971" s="327">
        <f t="shared" si="947"/>
        <v>0</v>
      </c>
      <c r="AL971" s="327">
        <f t="shared" si="948"/>
        <v>0</v>
      </c>
      <c r="AM971" s="327">
        <f t="shared" si="949"/>
        <v>0</v>
      </c>
      <c r="AN971" s="327">
        <f t="shared" si="950"/>
        <v>0</v>
      </c>
      <c r="AO971" s="327">
        <f t="shared" si="951"/>
        <v>0</v>
      </c>
      <c r="AP971" s="327">
        <f t="shared" si="952"/>
        <v>0</v>
      </c>
      <c r="AQ971" s="327">
        <f t="shared" si="953"/>
        <v>0</v>
      </c>
      <c r="AR971" s="458"/>
      <c r="AS971" s="1941" t="s">
        <v>1763</v>
      </c>
      <c r="AT971" s="386" t="s">
        <v>3632</v>
      </c>
      <c r="AU971" s="612" t="s">
        <v>3535</v>
      </c>
      <c r="AV971" s="612" t="s">
        <v>3536</v>
      </c>
      <c r="AW971" s="632">
        <v>46058</v>
      </c>
      <c r="AX971" s="612" t="s">
        <v>3537</v>
      </c>
      <c r="AY971" s="632">
        <v>46078</v>
      </c>
      <c r="AZ971" s="612"/>
      <c r="BA971" s="612" t="s">
        <v>3538</v>
      </c>
      <c r="BB971" s="614" t="s">
        <v>1021</v>
      </c>
      <c r="BC971" s="612"/>
      <c r="BD971" s="612"/>
      <c r="BE971" s="612"/>
      <c r="BF971" s="612"/>
      <c r="BG971" s="612"/>
      <c r="BH971" s="639"/>
      <c r="BI971" s="639"/>
      <c r="BJ971" s="611"/>
      <c r="BK971" s="639"/>
      <c r="BL971" s="623"/>
      <c r="BM971" s="623"/>
      <c r="BN971" s="639"/>
      <c r="BO971" s="630"/>
      <c r="BP971" s="903" t="s">
        <v>3606</v>
      </c>
      <c r="BQ971" s="2174"/>
      <c r="BR971" s="2174"/>
      <c r="BT971" s="612"/>
      <c r="BU971" s="612"/>
      <c r="BV971" s="630"/>
      <c r="BW971" s="630"/>
      <c r="BX971" s="612"/>
      <c r="BY971" s="612"/>
      <c r="BZ971" s="612"/>
      <c r="CA971" s="612"/>
      <c r="CB971" s="1093"/>
      <c r="CC971" s="1093"/>
      <c r="CD971" s="1093"/>
      <c r="CE971" s="1093"/>
      <c r="CF971" s="1093"/>
      <c r="CG971" s="1093"/>
      <c r="CH971" s="1093"/>
      <c r="CI971" s="1093"/>
      <c r="CJ971" s="1093"/>
      <c r="CK971" s="1093"/>
      <c r="CL971" s="1093"/>
      <c r="CM971" s="1093"/>
      <c r="CN971" s="1093"/>
      <c r="CO971" s="1093"/>
      <c r="CP971" s="1093"/>
      <c r="CQ971" s="1093"/>
      <c r="CR971" s="1093"/>
      <c r="CS971" s="612"/>
      <c r="CT971" s="612"/>
      <c r="CU971" s="612"/>
      <c r="CV971" s="612"/>
      <c r="CW971" s="640"/>
      <c r="CX971" s="612"/>
      <c r="CY971" s="640"/>
      <c r="CZ971" s="612"/>
      <c r="DA971" s="612"/>
      <c r="DB971" s="612"/>
      <c r="DC971" s="612">
        <f t="shared" si="962"/>
        <v>30</v>
      </c>
      <c r="DD971" s="1158">
        <f t="shared" si="938"/>
        <v>8000</v>
      </c>
      <c r="DE971" s="612"/>
      <c r="DF971" s="621">
        <f t="shared" si="960"/>
        <v>0</v>
      </c>
      <c r="DG971" s="612"/>
      <c r="DH971" s="621">
        <f t="shared" si="961"/>
        <v>0</v>
      </c>
      <c r="DI971" s="612"/>
      <c r="DJ971" s="613"/>
      <c r="DK971" s="613"/>
      <c r="DL971" s="613"/>
      <c r="DM971" s="613"/>
      <c r="DN971" s="613"/>
      <c r="DO971" s="613"/>
      <c r="DP971" s="613"/>
      <c r="DQ971" s="613"/>
      <c r="DR971" s="613"/>
      <c r="DS971" s="613"/>
      <c r="DU971" s="1945">
        <f t="shared" si="956"/>
        <v>0</v>
      </c>
      <c r="DV971" s="1946">
        <f t="shared" si="929"/>
        <v>0</v>
      </c>
      <c r="DW971" s="1946">
        <f t="shared" si="930"/>
        <v>0</v>
      </c>
      <c r="DX971" s="1946">
        <f t="shared" si="958"/>
        <v>0</v>
      </c>
      <c r="DY971" s="1946">
        <f t="shared" si="959"/>
        <v>0</v>
      </c>
      <c r="EG971" s="1946"/>
    </row>
    <row r="972" spans="1:137" s="1977" customFormat="1" ht="48" hidden="1" customHeight="1" x14ac:dyDescent="0.25">
      <c r="A972" s="1937">
        <v>2026</v>
      </c>
      <c r="B972" s="606">
        <v>479</v>
      </c>
      <c r="C972" s="606" t="s">
        <v>58</v>
      </c>
      <c r="D972" s="606">
        <v>3000654</v>
      </c>
      <c r="E972" s="606">
        <v>5005023</v>
      </c>
      <c r="F972" s="606" t="s">
        <v>990</v>
      </c>
      <c r="G972" s="1937" t="s">
        <v>991</v>
      </c>
      <c r="H972" s="1937">
        <v>94</v>
      </c>
      <c r="I972" s="607" t="s">
        <v>992</v>
      </c>
      <c r="J972" s="608" t="s">
        <v>10</v>
      </c>
      <c r="K972" s="608" t="s">
        <v>60</v>
      </c>
      <c r="L972" s="606" t="str">
        <f t="shared" si="957"/>
        <v>2.3</v>
      </c>
      <c r="M972" s="1938" t="s">
        <v>62</v>
      </c>
      <c r="N972" s="609"/>
      <c r="O972" s="1937" t="s">
        <v>1911</v>
      </c>
      <c r="P972" s="1937" t="s">
        <v>65</v>
      </c>
      <c r="Q972" s="1939">
        <v>1</v>
      </c>
      <c r="R972" s="457">
        <v>8000</v>
      </c>
      <c r="S972" s="1937"/>
      <c r="T972" s="1937"/>
      <c r="U972" s="1937">
        <v>30</v>
      </c>
      <c r="V972" s="1937">
        <v>30</v>
      </c>
      <c r="W972" s="2000"/>
      <c r="X972" s="325"/>
      <c r="Y972" s="325"/>
      <c r="Z972" s="326"/>
      <c r="AA972" s="326"/>
      <c r="AB972" s="326"/>
      <c r="AC972" s="326"/>
      <c r="AD972" s="326"/>
      <c r="AE972" s="457"/>
      <c r="AF972" s="327">
        <f t="shared" si="942"/>
        <v>0</v>
      </c>
      <c r="AG972" s="327">
        <f t="shared" si="943"/>
        <v>0</v>
      </c>
      <c r="AH972" s="327">
        <f t="shared" si="944"/>
        <v>8000</v>
      </c>
      <c r="AI972" s="327">
        <f t="shared" si="945"/>
        <v>8000</v>
      </c>
      <c r="AJ972" s="327">
        <f t="shared" si="946"/>
        <v>0</v>
      </c>
      <c r="AK972" s="327">
        <f t="shared" si="947"/>
        <v>0</v>
      </c>
      <c r="AL972" s="327">
        <f t="shared" si="948"/>
        <v>0</v>
      </c>
      <c r="AM972" s="327">
        <f t="shared" si="949"/>
        <v>0</v>
      </c>
      <c r="AN972" s="327">
        <f t="shared" si="950"/>
        <v>0</v>
      </c>
      <c r="AO972" s="327">
        <f t="shared" si="951"/>
        <v>0</v>
      </c>
      <c r="AP972" s="327">
        <f t="shared" si="952"/>
        <v>0</v>
      </c>
      <c r="AQ972" s="327">
        <f t="shared" si="953"/>
        <v>0</v>
      </c>
      <c r="AR972" s="458">
        <f t="shared" ref="AR972:AR1005" si="963">+ROUNDUP(SUM(AF972:AQ972),0)</f>
        <v>16000</v>
      </c>
      <c r="AS972" s="1941" t="s">
        <v>3621</v>
      </c>
      <c r="AT972" s="612"/>
      <c r="AU972" s="612" t="s">
        <v>3535</v>
      </c>
      <c r="AV972" s="612" t="s">
        <v>3536</v>
      </c>
      <c r="AW972" s="612">
        <v>46058</v>
      </c>
      <c r="AX972" s="612" t="s">
        <v>3537</v>
      </c>
      <c r="AY972" s="612">
        <v>46078</v>
      </c>
      <c r="AZ972" s="612"/>
      <c r="BA972" s="613" t="s">
        <v>3538</v>
      </c>
      <c r="BB972" s="1942" t="s">
        <v>995</v>
      </c>
      <c r="BC972" s="614" t="s">
        <v>3622</v>
      </c>
      <c r="BD972" s="614" t="s">
        <v>3623</v>
      </c>
      <c r="BE972" s="614" t="s">
        <v>3624</v>
      </c>
      <c r="BF972" s="615">
        <v>46079</v>
      </c>
      <c r="BG972" s="614"/>
      <c r="BH972" s="616"/>
      <c r="BI972" s="616"/>
      <c r="BJ972" s="614"/>
      <c r="BK972" s="616"/>
      <c r="BL972" s="384"/>
      <c r="BM972" s="384"/>
      <c r="BN972" s="639">
        <v>4679</v>
      </c>
      <c r="BO972" s="903"/>
      <c r="BP972" s="903" t="s">
        <v>3532</v>
      </c>
      <c r="BQ972" s="2139"/>
      <c r="BR972" s="2139"/>
      <c r="BS972" s="2014" t="s">
        <v>1913</v>
      </c>
      <c r="BT972" s="657" t="s">
        <v>1914</v>
      </c>
      <c r="BU972" s="657" t="s">
        <v>3645</v>
      </c>
      <c r="BV972" s="638">
        <v>20104364</v>
      </c>
      <c r="BW972" s="639">
        <v>10201043641</v>
      </c>
      <c r="BX972" s="663">
        <v>8000</v>
      </c>
      <c r="BY972" s="629">
        <v>46083</v>
      </c>
      <c r="BZ972" s="629">
        <v>46142</v>
      </c>
      <c r="CA972" s="619"/>
      <c r="CB972" s="612"/>
      <c r="CC972" s="620"/>
      <c r="CD972" s="612"/>
      <c r="CE972" s="621"/>
      <c r="CF972" s="612"/>
      <c r="CG972" s="621"/>
      <c r="CH972" s="621"/>
      <c r="CI972" s="621"/>
      <c r="CJ972" s="619"/>
      <c r="CK972" s="612"/>
      <c r="CL972" s="620"/>
      <c r="CM972" s="612"/>
      <c r="CN972" s="621"/>
      <c r="CO972" s="612"/>
      <c r="CP972" s="621"/>
      <c r="CQ972" s="621"/>
      <c r="CR972" s="621"/>
      <c r="CS972" s="622"/>
      <c r="CT972" s="897">
        <v>30</v>
      </c>
      <c r="CU972" s="946">
        <v>8000</v>
      </c>
      <c r="CV972" s="897">
        <v>30</v>
      </c>
      <c r="CW972" s="946">
        <v>8000</v>
      </c>
      <c r="CX972" s="897">
        <v>30</v>
      </c>
      <c r="CY972" s="946">
        <v>8000</v>
      </c>
      <c r="CZ972" s="621"/>
      <c r="DA972" s="621"/>
      <c r="DB972" s="612"/>
      <c r="DC972" s="612">
        <f t="shared" si="962"/>
        <v>30</v>
      </c>
      <c r="DD972" s="1158">
        <f t="shared" si="938"/>
        <v>8000</v>
      </c>
      <c r="DE972" s="612">
        <v>30</v>
      </c>
      <c r="DF972" s="1158">
        <v>8000</v>
      </c>
      <c r="DG972" s="612">
        <v>30</v>
      </c>
      <c r="DH972" s="640">
        <f t="shared" si="961"/>
        <v>8000.0000000000009</v>
      </c>
      <c r="DI972" s="612"/>
      <c r="DJ972" s="612"/>
      <c r="DK972" s="612"/>
      <c r="DL972" s="612"/>
      <c r="DM972" s="612"/>
      <c r="DN972" s="612"/>
      <c r="DO972" s="612"/>
      <c r="DP972" s="612"/>
      <c r="DQ972" s="612"/>
      <c r="DR972" s="612"/>
      <c r="DS972" s="612"/>
      <c r="DT972" s="1944"/>
      <c r="DU972" s="1945">
        <f t="shared" si="956"/>
        <v>16000</v>
      </c>
      <c r="DV972" s="1946">
        <f t="shared" si="929"/>
        <v>16000</v>
      </c>
      <c r="DW972" s="1946">
        <f t="shared" si="930"/>
        <v>16000</v>
      </c>
      <c r="DX972" s="1946">
        <f t="shared" si="958"/>
        <v>0</v>
      </c>
      <c r="DY972" s="1946">
        <f t="shared" si="959"/>
        <v>0</v>
      </c>
      <c r="DZ972" s="1944"/>
      <c r="EA972" s="1944"/>
      <c r="EB972" s="1944"/>
      <c r="EC972" s="1944"/>
      <c r="ED972" s="1944"/>
      <c r="EG972" s="1946"/>
    </row>
    <row r="973" spans="1:137" s="1995" customFormat="1" ht="48" hidden="1" customHeight="1" x14ac:dyDescent="0.3">
      <c r="A973" s="2147">
        <v>2026</v>
      </c>
      <c r="B973" s="1209">
        <v>479</v>
      </c>
      <c r="C973" s="1209" t="s">
        <v>58</v>
      </c>
      <c r="D973" s="1209">
        <v>3000654</v>
      </c>
      <c r="E973" s="1209">
        <v>5005023</v>
      </c>
      <c r="F973" s="1209" t="s">
        <v>990</v>
      </c>
      <c r="G973" s="2147" t="s">
        <v>991</v>
      </c>
      <c r="H973" s="2147">
        <v>94</v>
      </c>
      <c r="I973" s="1210" t="s">
        <v>992</v>
      </c>
      <c r="J973" s="1211" t="s">
        <v>10</v>
      </c>
      <c r="K973" s="1211" t="s">
        <v>60</v>
      </c>
      <c r="L973" s="1209" t="str">
        <f t="shared" si="957"/>
        <v>2.3</v>
      </c>
      <c r="M973" s="2148" t="s">
        <v>62</v>
      </c>
      <c r="N973" s="1212"/>
      <c r="O973" s="2147" t="s">
        <v>1916</v>
      </c>
      <c r="P973" s="2147" t="s">
        <v>65</v>
      </c>
      <c r="Q973" s="2150">
        <v>1</v>
      </c>
      <c r="R973" s="2151">
        <v>7000</v>
      </c>
      <c r="S973" s="2147"/>
      <c r="T973" s="2147"/>
      <c r="U973" s="2147">
        <v>30</v>
      </c>
      <c r="V973" s="2147">
        <v>30</v>
      </c>
      <c r="W973" s="2105"/>
      <c r="X973" s="397"/>
      <c r="Y973" s="397"/>
      <c r="Z973" s="426"/>
      <c r="AA973" s="426"/>
      <c r="AB973" s="426"/>
      <c r="AC973" s="426"/>
      <c r="AD973" s="426"/>
      <c r="AE973" s="2151"/>
      <c r="AF973" s="413">
        <f t="shared" si="942"/>
        <v>0</v>
      </c>
      <c r="AG973" s="413">
        <f t="shared" si="943"/>
        <v>0</v>
      </c>
      <c r="AH973" s="413">
        <f t="shared" si="944"/>
        <v>7000</v>
      </c>
      <c r="AI973" s="413">
        <f t="shared" si="945"/>
        <v>7000</v>
      </c>
      <c r="AJ973" s="413">
        <f t="shared" si="946"/>
        <v>0</v>
      </c>
      <c r="AK973" s="413">
        <f t="shared" si="947"/>
        <v>0</v>
      </c>
      <c r="AL973" s="413">
        <f t="shared" si="948"/>
        <v>0</v>
      </c>
      <c r="AM973" s="413">
        <f t="shared" si="949"/>
        <v>0</v>
      </c>
      <c r="AN973" s="413">
        <f t="shared" si="950"/>
        <v>0</v>
      </c>
      <c r="AO973" s="413">
        <f t="shared" si="951"/>
        <v>0</v>
      </c>
      <c r="AP973" s="413">
        <f t="shared" si="952"/>
        <v>0</v>
      </c>
      <c r="AQ973" s="413">
        <f t="shared" si="953"/>
        <v>0</v>
      </c>
      <c r="AR973" s="2030">
        <f t="shared" si="963"/>
        <v>14000</v>
      </c>
      <c r="AS973" s="1990" t="s">
        <v>1763</v>
      </c>
      <c r="AT973" s="897"/>
      <c r="AU973" s="880" t="s">
        <v>3535</v>
      </c>
      <c r="AV973" s="897" t="s">
        <v>3536</v>
      </c>
      <c r="AW973" s="940">
        <v>46058</v>
      </c>
      <c r="AX973" s="897" t="s">
        <v>3537</v>
      </c>
      <c r="AY973" s="940">
        <v>46078</v>
      </c>
      <c r="AZ973" s="897"/>
      <c r="BA973" s="898" t="s">
        <v>3538</v>
      </c>
      <c r="BB973" s="1992" t="s">
        <v>995</v>
      </c>
      <c r="BC973" s="880" t="s">
        <v>3616</v>
      </c>
      <c r="BD973" s="897" t="s">
        <v>3617</v>
      </c>
      <c r="BE973" s="897" t="s">
        <v>3618</v>
      </c>
      <c r="BF973" s="940">
        <v>46079</v>
      </c>
      <c r="BG973" s="897"/>
      <c r="BH973" s="687"/>
      <c r="BI973" s="687"/>
      <c r="BJ973" s="896"/>
      <c r="BK973" s="639" t="s">
        <v>3640</v>
      </c>
      <c r="BL973" s="373"/>
      <c r="BM973" s="373"/>
      <c r="BN973" s="829" t="s">
        <v>1917</v>
      </c>
      <c r="BO973" s="639" t="s">
        <v>3641</v>
      </c>
      <c r="BP973" s="903" t="s">
        <v>3606</v>
      </c>
      <c r="BQ973" s="2216"/>
      <c r="BR973" s="2216"/>
      <c r="BS973" s="2153" t="s">
        <v>1918</v>
      </c>
      <c r="BT973" s="1004" t="s">
        <v>1283</v>
      </c>
      <c r="BU973" s="1004" t="s">
        <v>1919</v>
      </c>
      <c r="BV973" s="1183">
        <v>41979561</v>
      </c>
      <c r="BW973" s="1183">
        <v>10419795611</v>
      </c>
      <c r="BX973" s="946">
        <v>7000</v>
      </c>
      <c r="BY973" s="940">
        <v>46082</v>
      </c>
      <c r="BZ973" s="940">
        <v>46142</v>
      </c>
      <c r="CA973" s="897"/>
      <c r="CB973" s="897"/>
      <c r="CC973" s="897"/>
      <c r="CD973" s="897"/>
      <c r="CE973" s="897"/>
      <c r="CF973" s="897"/>
      <c r="CG973" s="897"/>
      <c r="CH973" s="897"/>
      <c r="CI973" s="897"/>
      <c r="CJ973" s="897"/>
      <c r="CK973" s="897"/>
      <c r="CL973" s="897"/>
      <c r="CM973" s="897"/>
      <c r="CN973" s="897"/>
      <c r="CO973" s="897"/>
      <c r="CP973" s="897"/>
      <c r="CQ973" s="897"/>
      <c r="CR973" s="897"/>
      <c r="CS973" s="897"/>
      <c r="CT973" s="897">
        <v>30</v>
      </c>
      <c r="CU973" s="946">
        <v>7000</v>
      </c>
      <c r="CV973" s="897">
        <v>30</v>
      </c>
      <c r="CW973" s="946">
        <v>7000</v>
      </c>
      <c r="CX973" s="897">
        <v>30</v>
      </c>
      <c r="CY973" s="946">
        <v>7000</v>
      </c>
      <c r="CZ973" s="897"/>
      <c r="DA973" s="897"/>
      <c r="DB973" s="897"/>
      <c r="DC973" s="897">
        <f t="shared" si="962"/>
        <v>30</v>
      </c>
      <c r="DD973" s="946">
        <f t="shared" si="938"/>
        <v>7000</v>
      </c>
      <c r="DE973" s="897">
        <v>30</v>
      </c>
      <c r="DF973" s="633">
        <f>(R973/30*DE973)*Q973</f>
        <v>7000</v>
      </c>
      <c r="DG973" s="897">
        <v>30</v>
      </c>
      <c r="DH973" s="633">
        <f t="shared" si="961"/>
        <v>7000</v>
      </c>
      <c r="DI973" s="897"/>
      <c r="DJ973" s="898"/>
      <c r="DK973" s="898"/>
      <c r="DL973" s="898"/>
      <c r="DM973" s="898"/>
      <c r="DN973" s="898"/>
      <c r="DO973" s="898"/>
      <c r="DP973" s="898"/>
      <c r="DQ973" s="898"/>
      <c r="DR973" s="898"/>
      <c r="DS973" s="898"/>
      <c r="DU973" s="1945">
        <f t="shared" si="956"/>
        <v>14000</v>
      </c>
      <c r="DV973" s="1946">
        <f t="shared" si="929"/>
        <v>14000</v>
      </c>
      <c r="DW973" s="1946">
        <f t="shared" si="930"/>
        <v>14000</v>
      </c>
      <c r="DX973" s="1946">
        <f t="shared" si="958"/>
        <v>0</v>
      </c>
      <c r="DY973" s="1946">
        <f t="shared" si="959"/>
        <v>0</v>
      </c>
      <c r="EG973" s="1946"/>
    </row>
    <row r="974" spans="1:137" s="1995" customFormat="1" ht="48" hidden="1" customHeight="1" x14ac:dyDescent="0.3">
      <c r="A974" s="2147">
        <v>2026</v>
      </c>
      <c r="B974" s="1209">
        <v>479</v>
      </c>
      <c r="C974" s="1209" t="s">
        <v>58</v>
      </c>
      <c r="D974" s="1209">
        <v>3000654</v>
      </c>
      <c r="E974" s="1209">
        <v>5005023</v>
      </c>
      <c r="F974" s="1209" t="s">
        <v>990</v>
      </c>
      <c r="G974" s="2147" t="s">
        <v>991</v>
      </c>
      <c r="H974" s="2147">
        <v>94</v>
      </c>
      <c r="I974" s="1210" t="s">
        <v>992</v>
      </c>
      <c r="J974" s="1211" t="s">
        <v>10</v>
      </c>
      <c r="K974" s="1211" t="s">
        <v>60</v>
      </c>
      <c r="L974" s="1209" t="str">
        <f t="shared" si="957"/>
        <v>2.3</v>
      </c>
      <c r="M974" s="2148" t="s">
        <v>62</v>
      </c>
      <c r="N974" s="1212"/>
      <c r="O974" s="2147" t="s">
        <v>1922</v>
      </c>
      <c r="P974" s="2147" t="s">
        <v>65</v>
      </c>
      <c r="Q974" s="2150">
        <v>1</v>
      </c>
      <c r="R974" s="2151">
        <v>8000</v>
      </c>
      <c r="S974" s="2147"/>
      <c r="T974" s="2147"/>
      <c r="U974" s="2147">
        <v>30</v>
      </c>
      <c r="V974" s="2147">
        <v>30</v>
      </c>
      <c r="W974" s="2105"/>
      <c r="X974" s="397"/>
      <c r="Y974" s="397"/>
      <c r="Z974" s="426"/>
      <c r="AA974" s="426"/>
      <c r="AB974" s="426"/>
      <c r="AC974" s="426"/>
      <c r="AD974" s="426"/>
      <c r="AE974" s="2151"/>
      <c r="AF974" s="413">
        <f t="shared" si="942"/>
        <v>0</v>
      </c>
      <c r="AG974" s="413">
        <f t="shared" si="943"/>
        <v>0</v>
      </c>
      <c r="AH974" s="413">
        <f t="shared" si="944"/>
        <v>8000</v>
      </c>
      <c r="AI974" s="413">
        <f t="shared" si="945"/>
        <v>8000</v>
      </c>
      <c r="AJ974" s="413">
        <f t="shared" si="946"/>
        <v>0</v>
      </c>
      <c r="AK974" s="413">
        <f t="shared" si="947"/>
        <v>0</v>
      </c>
      <c r="AL974" s="413">
        <f t="shared" si="948"/>
        <v>0</v>
      </c>
      <c r="AM974" s="413">
        <f t="shared" si="949"/>
        <v>0</v>
      </c>
      <c r="AN974" s="413">
        <f t="shared" si="950"/>
        <v>0</v>
      </c>
      <c r="AO974" s="413">
        <f t="shared" si="951"/>
        <v>0</v>
      </c>
      <c r="AP974" s="413">
        <f t="shared" si="952"/>
        <v>0</v>
      </c>
      <c r="AQ974" s="413">
        <f t="shared" si="953"/>
        <v>0</v>
      </c>
      <c r="AR974" s="2030">
        <f t="shared" si="963"/>
        <v>16000</v>
      </c>
      <c r="AS974" s="1990" t="s">
        <v>1763</v>
      </c>
      <c r="AT974" s="897"/>
      <c r="AU974" s="880" t="s">
        <v>3535</v>
      </c>
      <c r="AV974" s="897" t="s">
        <v>3536</v>
      </c>
      <c r="AW974" s="940">
        <v>46058</v>
      </c>
      <c r="AX974" s="897" t="s">
        <v>3537</v>
      </c>
      <c r="AY974" s="940">
        <v>46078</v>
      </c>
      <c r="AZ974" s="897"/>
      <c r="BA974" s="898" t="s">
        <v>3538</v>
      </c>
      <c r="BB974" s="1992" t="s">
        <v>995</v>
      </c>
      <c r="BC974" s="880" t="s">
        <v>3616</v>
      </c>
      <c r="BD974" s="897" t="s">
        <v>3617</v>
      </c>
      <c r="BE974" s="897" t="s">
        <v>3618</v>
      </c>
      <c r="BF974" s="940">
        <v>46079</v>
      </c>
      <c r="BG974" s="897"/>
      <c r="BH974" s="687"/>
      <c r="BI974" s="687"/>
      <c r="BJ974" s="896"/>
      <c r="BK974" s="639" t="s">
        <v>3640</v>
      </c>
      <c r="BL974" s="985"/>
      <c r="BM974" s="985"/>
      <c r="BN974" s="1857" t="s">
        <v>1923</v>
      </c>
      <c r="BO974" s="639" t="s">
        <v>3641</v>
      </c>
      <c r="BP974" s="883"/>
      <c r="BQ974" s="2216"/>
      <c r="BR974" s="2216"/>
      <c r="BS974" s="2153" t="s">
        <v>1001</v>
      </c>
      <c r="BT974" s="1004" t="s">
        <v>1924</v>
      </c>
      <c r="BU974" s="1004" t="s">
        <v>3646</v>
      </c>
      <c r="BV974" s="1183">
        <v>46876484</v>
      </c>
      <c r="BW974" s="1183">
        <v>10704669106</v>
      </c>
      <c r="BX974" s="946">
        <v>8000</v>
      </c>
      <c r="BY974" s="940">
        <v>46082</v>
      </c>
      <c r="BZ974" s="940">
        <v>46142</v>
      </c>
      <c r="CA974" s="897"/>
      <c r="CB974" s="897"/>
      <c r="CC974" s="897"/>
      <c r="CD974" s="897"/>
      <c r="CE974" s="897"/>
      <c r="CF974" s="897"/>
      <c r="CG974" s="897"/>
      <c r="CH974" s="897"/>
      <c r="CI974" s="897"/>
      <c r="CJ974" s="897"/>
      <c r="CK974" s="897"/>
      <c r="CL974" s="897"/>
      <c r="CM974" s="897"/>
      <c r="CN974" s="897"/>
      <c r="CO974" s="897"/>
      <c r="CP974" s="897"/>
      <c r="CQ974" s="897"/>
      <c r="CR974" s="897"/>
      <c r="CS974" s="897"/>
      <c r="CT974" s="897">
        <v>30</v>
      </c>
      <c r="CU974" s="946">
        <v>8000</v>
      </c>
      <c r="CV974" s="897">
        <v>30</v>
      </c>
      <c r="CW974" s="946">
        <v>8000</v>
      </c>
      <c r="CX974" s="897">
        <v>30</v>
      </c>
      <c r="CY974" s="946">
        <v>8000</v>
      </c>
      <c r="CZ974" s="897"/>
      <c r="DA974" s="897"/>
      <c r="DB974" s="897"/>
      <c r="DC974" s="897">
        <f t="shared" si="962"/>
        <v>30</v>
      </c>
      <c r="DD974" s="946">
        <f t="shared" si="938"/>
        <v>8000</v>
      </c>
      <c r="DE974" s="897">
        <v>30</v>
      </c>
      <c r="DF974" s="633">
        <f>(R974/30*DE974)*Q974</f>
        <v>8000.0000000000009</v>
      </c>
      <c r="DG974" s="897">
        <v>30</v>
      </c>
      <c r="DH974" s="633">
        <f t="shared" si="961"/>
        <v>8000.0000000000009</v>
      </c>
      <c r="DI974" s="897"/>
      <c r="DJ974" s="898"/>
      <c r="DK974" s="898"/>
      <c r="DL974" s="898"/>
      <c r="DM974" s="898"/>
      <c r="DN974" s="898"/>
      <c r="DO974" s="898"/>
      <c r="DP974" s="898"/>
      <c r="DQ974" s="898"/>
      <c r="DR974" s="898"/>
      <c r="DS974" s="898"/>
      <c r="DU974" s="1945">
        <f t="shared" si="956"/>
        <v>16000</v>
      </c>
      <c r="DV974" s="1946">
        <f t="shared" si="929"/>
        <v>16000</v>
      </c>
      <c r="DW974" s="1946">
        <f t="shared" si="930"/>
        <v>16000</v>
      </c>
      <c r="DX974" s="1946">
        <f t="shared" si="958"/>
        <v>0</v>
      </c>
      <c r="DY974" s="1946">
        <f t="shared" si="959"/>
        <v>0</v>
      </c>
      <c r="EG974" s="1946"/>
    </row>
    <row r="975" spans="1:137" s="2107" customFormat="1" ht="48" hidden="1" customHeight="1" x14ac:dyDescent="0.3">
      <c r="A975" s="2147">
        <v>2026</v>
      </c>
      <c r="B975" s="1209">
        <v>479</v>
      </c>
      <c r="C975" s="1209" t="s">
        <v>58</v>
      </c>
      <c r="D975" s="1209">
        <v>3000654</v>
      </c>
      <c r="E975" s="1209">
        <v>5005023</v>
      </c>
      <c r="F975" s="1209" t="s">
        <v>990</v>
      </c>
      <c r="G975" s="2147" t="s">
        <v>991</v>
      </c>
      <c r="H975" s="2147">
        <v>94</v>
      </c>
      <c r="I975" s="1210" t="s">
        <v>992</v>
      </c>
      <c r="J975" s="1211" t="s">
        <v>10</v>
      </c>
      <c r="K975" s="1211" t="s">
        <v>60</v>
      </c>
      <c r="L975" s="1209" t="str">
        <f t="shared" si="957"/>
        <v>2.3</v>
      </c>
      <c r="M975" s="2148" t="s">
        <v>62</v>
      </c>
      <c r="N975" s="1212"/>
      <c r="O975" s="2147" t="s">
        <v>3647</v>
      </c>
      <c r="P975" s="2147" t="s">
        <v>65</v>
      </c>
      <c r="Q975" s="2150">
        <v>1</v>
      </c>
      <c r="R975" s="2447">
        <v>6000</v>
      </c>
      <c r="S975" s="2147"/>
      <c r="T975" s="2147"/>
      <c r="U975" s="2147">
        <v>30</v>
      </c>
      <c r="V975" s="2147">
        <v>30</v>
      </c>
      <c r="W975" s="2105"/>
      <c r="X975" s="397"/>
      <c r="Y975" s="397"/>
      <c r="Z975" s="426"/>
      <c r="AA975" s="426"/>
      <c r="AB975" s="426"/>
      <c r="AC975" s="426"/>
      <c r="AD975" s="426"/>
      <c r="AE975" s="2151"/>
      <c r="AF975" s="413">
        <f t="shared" si="942"/>
        <v>0</v>
      </c>
      <c r="AG975" s="413">
        <f t="shared" si="943"/>
        <v>0</v>
      </c>
      <c r="AH975" s="413">
        <f t="shared" si="944"/>
        <v>6000</v>
      </c>
      <c r="AI975" s="413">
        <f t="shared" si="945"/>
        <v>6000</v>
      </c>
      <c r="AJ975" s="413">
        <f t="shared" si="946"/>
        <v>0</v>
      </c>
      <c r="AK975" s="413">
        <f t="shared" si="947"/>
        <v>0</v>
      </c>
      <c r="AL975" s="413">
        <f t="shared" si="948"/>
        <v>0</v>
      </c>
      <c r="AM975" s="413">
        <f t="shared" si="949"/>
        <v>0</v>
      </c>
      <c r="AN975" s="413">
        <f t="shared" si="950"/>
        <v>0</v>
      </c>
      <c r="AO975" s="413">
        <f t="shared" si="951"/>
        <v>0</v>
      </c>
      <c r="AP975" s="413">
        <f t="shared" si="952"/>
        <v>0</v>
      </c>
      <c r="AQ975" s="413">
        <f t="shared" si="953"/>
        <v>0</v>
      </c>
      <c r="AR975" s="2030">
        <f t="shared" si="963"/>
        <v>12000</v>
      </c>
      <c r="AS975" s="1990" t="s">
        <v>1763</v>
      </c>
      <c r="AT975" s="897"/>
      <c r="AU975" s="880" t="s">
        <v>3535</v>
      </c>
      <c r="AV975" s="897" t="s">
        <v>3536</v>
      </c>
      <c r="AW975" s="940">
        <v>46058</v>
      </c>
      <c r="AX975" s="897" t="s">
        <v>3537</v>
      </c>
      <c r="AY975" s="940">
        <v>46078</v>
      </c>
      <c r="AZ975" s="897"/>
      <c r="BA975" s="898" t="s">
        <v>3538</v>
      </c>
      <c r="BB975" s="1992" t="s">
        <v>995</v>
      </c>
      <c r="BC975" s="880" t="s">
        <v>3616</v>
      </c>
      <c r="BD975" s="897" t="s">
        <v>3617</v>
      </c>
      <c r="BE975" s="897" t="s">
        <v>3618</v>
      </c>
      <c r="BF975" s="940">
        <v>46079</v>
      </c>
      <c r="BG975" s="897"/>
      <c r="BH975" s="687"/>
      <c r="BI975" s="1017"/>
      <c r="BJ975" s="1108"/>
      <c r="BK975" s="639" t="s">
        <v>3640</v>
      </c>
      <c r="BL975" s="1028"/>
      <c r="BM975" s="1028"/>
      <c r="BN975" s="829" t="s">
        <v>1927</v>
      </c>
      <c r="BO975" s="639" t="s">
        <v>3641</v>
      </c>
      <c r="BP975" s="903" t="s">
        <v>3642</v>
      </c>
      <c r="BQ975" s="2172"/>
      <c r="BR975" s="2172"/>
      <c r="BS975" s="2173" t="s">
        <v>1334</v>
      </c>
      <c r="BT975" s="1004" t="s">
        <v>1928</v>
      </c>
      <c r="BU975" s="1004" t="s">
        <v>1929</v>
      </c>
      <c r="BV975" s="1183">
        <v>48313744</v>
      </c>
      <c r="BW975" s="1183">
        <v>10483137449</v>
      </c>
      <c r="BX975" s="946">
        <v>6000</v>
      </c>
      <c r="BY975" s="940">
        <v>46082</v>
      </c>
      <c r="BZ975" s="940">
        <v>46142</v>
      </c>
      <c r="CA975" s="897"/>
      <c r="CB975" s="897"/>
      <c r="CC975" s="897"/>
      <c r="CD975" s="897"/>
      <c r="CE975" s="897"/>
      <c r="CF975" s="897"/>
      <c r="CG975" s="897"/>
      <c r="CH975" s="897"/>
      <c r="CI975" s="897"/>
      <c r="CJ975" s="897"/>
      <c r="CK975" s="897"/>
      <c r="CL975" s="897"/>
      <c r="CM975" s="897"/>
      <c r="CN975" s="897"/>
      <c r="CO975" s="897"/>
      <c r="CP975" s="897"/>
      <c r="CQ975" s="897"/>
      <c r="CR975" s="897"/>
      <c r="CS975" s="897"/>
      <c r="CT975" s="897">
        <v>30</v>
      </c>
      <c r="CU975" s="946">
        <v>6000</v>
      </c>
      <c r="CV975" s="897">
        <v>30</v>
      </c>
      <c r="CW975" s="946">
        <v>6000</v>
      </c>
      <c r="CX975" s="897">
        <v>30</v>
      </c>
      <c r="CY975" s="946">
        <v>6000</v>
      </c>
      <c r="CZ975" s="897"/>
      <c r="DA975" s="897"/>
      <c r="DB975" s="897"/>
      <c r="DC975" s="897">
        <f t="shared" si="962"/>
        <v>30</v>
      </c>
      <c r="DD975" s="946">
        <v>6000</v>
      </c>
      <c r="DE975" s="897">
        <v>30</v>
      </c>
      <c r="DF975" s="633">
        <v>6000</v>
      </c>
      <c r="DG975" s="897">
        <v>30</v>
      </c>
      <c r="DH975" s="633">
        <v>6000</v>
      </c>
      <c r="DI975" s="897"/>
      <c r="DJ975" s="898"/>
      <c r="DK975" s="898"/>
      <c r="DL975" s="898"/>
      <c r="DM975" s="898"/>
      <c r="DN975" s="898"/>
      <c r="DO975" s="898"/>
      <c r="DP975" s="898"/>
      <c r="DQ975" s="898"/>
      <c r="DR975" s="898"/>
      <c r="DS975" s="898"/>
      <c r="DT975" s="1995"/>
      <c r="DU975" s="1945">
        <f t="shared" si="956"/>
        <v>12000</v>
      </c>
      <c r="DV975" s="1946">
        <f t="shared" si="929"/>
        <v>12000</v>
      </c>
      <c r="DW975" s="1946">
        <f t="shared" si="930"/>
        <v>12000</v>
      </c>
      <c r="DX975" s="1946">
        <f t="shared" si="958"/>
        <v>0</v>
      </c>
      <c r="DY975" s="1946">
        <f t="shared" si="959"/>
        <v>0</v>
      </c>
      <c r="DZ975" s="1995"/>
      <c r="EA975" s="1995"/>
      <c r="EB975" s="1995"/>
      <c r="EC975" s="1995"/>
      <c r="ED975" s="1995"/>
      <c r="EG975" s="1946"/>
    </row>
    <row r="976" spans="1:137" s="2113" customFormat="1" ht="48" hidden="1" customHeight="1" x14ac:dyDescent="0.25">
      <c r="A976" s="2120">
        <v>2026</v>
      </c>
      <c r="B976" s="1227">
        <v>479</v>
      </c>
      <c r="C976" s="1227" t="s">
        <v>58</v>
      </c>
      <c r="D976" s="1227">
        <v>3000654</v>
      </c>
      <c r="E976" s="1227">
        <v>5005023</v>
      </c>
      <c r="F976" s="1227" t="s">
        <v>990</v>
      </c>
      <c r="G976" s="2120" t="s">
        <v>991</v>
      </c>
      <c r="H976" s="2120">
        <v>94</v>
      </c>
      <c r="I976" s="1228" t="s">
        <v>992</v>
      </c>
      <c r="J976" s="1229" t="s">
        <v>10</v>
      </c>
      <c r="K976" s="1229" t="s">
        <v>60</v>
      </c>
      <c r="L976" s="1227" t="str">
        <f t="shared" si="957"/>
        <v>2.3</v>
      </c>
      <c r="M976" s="2121" t="s">
        <v>62</v>
      </c>
      <c r="N976" s="1230"/>
      <c r="O976" s="2122" t="s">
        <v>3648</v>
      </c>
      <c r="P976" s="2120" t="s">
        <v>65</v>
      </c>
      <c r="Q976" s="2123">
        <v>1</v>
      </c>
      <c r="R976" s="2448">
        <v>6000</v>
      </c>
      <c r="S976" s="2120"/>
      <c r="T976" s="2120"/>
      <c r="U976" s="2120"/>
      <c r="V976" s="2120">
        <v>30</v>
      </c>
      <c r="W976" s="2125"/>
      <c r="X976" s="350"/>
      <c r="Y976" s="350"/>
      <c r="Z976" s="351"/>
      <c r="AA976" s="351"/>
      <c r="AB976" s="351"/>
      <c r="AC976" s="351"/>
      <c r="AD976" s="351"/>
      <c r="AE976" s="2124"/>
      <c r="AF976" s="352">
        <f t="shared" si="942"/>
        <v>0</v>
      </c>
      <c r="AG976" s="352">
        <f t="shared" si="943"/>
        <v>0</v>
      </c>
      <c r="AH976" s="352">
        <f t="shared" si="944"/>
        <v>0</v>
      </c>
      <c r="AI976" s="352">
        <f t="shared" si="945"/>
        <v>6000</v>
      </c>
      <c r="AJ976" s="352">
        <f t="shared" si="946"/>
        <v>0</v>
      </c>
      <c r="AK976" s="352">
        <f t="shared" si="947"/>
        <v>0</v>
      </c>
      <c r="AL976" s="352">
        <f t="shared" si="948"/>
        <v>0</v>
      </c>
      <c r="AM976" s="352">
        <f t="shared" si="949"/>
        <v>0</v>
      </c>
      <c r="AN976" s="352">
        <f t="shared" si="950"/>
        <v>0</v>
      </c>
      <c r="AO976" s="352">
        <f t="shared" si="951"/>
        <v>0</v>
      </c>
      <c r="AP976" s="352">
        <f t="shared" si="952"/>
        <v>0</v>
      </c>
      <c r="AQ976" s="352">
        <f t="shared" si="953"/>
        <v>0</v>
      </c>
      <c r="AR976" s="2126">
        <f t="shared" si="963"/>
        <v>6000</v>
      </c>
      <c r="AS976" s="2127" t="s">
        <v>1763</v>
      </c>
      <c r="AT976" s="386" t="s">
        <v>3632</v>
      </c>
      <c r="AU976" s="1019" t="s">
        <v>3535</v>
      </c>
      <c r="AV976" s="1019" t="s">
        <v>3536</v>
      </c>
      <c r="AW976" s="1206">
        <v>46058</v>
      </c>
      <c r="AX976" s="1019" t="s">
        <v>3537</v>
      </c>
      <c r="AY976" s="1206">
        <v>46078</v>
      </c>
      <c r="AZ976" s="1019"/>
      <c r="BA976" s="1207" t="s">
        <v>3538</v>
      </c>
      <c r="BB976" s="1993" t="s">
        <v>995</v>
      </c>
      <c r="BC976" s="1019" t="s">
        <v>3649</v>
      </c>
      <c r="BD976" s="1019" t="s">
        <v>3650</v>
      </c>
      <c r="BE976" s="1019" t="s">
        <v>3651</v>
      </c>
      <c r="BF976" s="1206">
        <v>46099</v>
      </c>
      <c r="BG976" s="1019"/>
      <c r="BH976" s="1311"/>
      <c r="BI976" s="2770"/>
      <c r="BJ976" s="2748"/>
      <c r="BK976" s="639" t="s">
        <v>3640</v>
      </c>
      <c r="BL976" s="255"/>
      <c r="BM976" s="255"/>
      <c r="BN976" s="2791" t="s">
        <v>2041</v>
      </c>
      <c r="BO976" s="639" t="s">
        <v>3641</v>
      </c>
      <c r="BP976" s="903" t="s">
        <v>3642</v>
      </c>
      <c r="BQ976" s="2128"/>
      <c r="BR976" s="2128"/>
      <c r="BS976" s="2129" t="s">
        <v>1796</v>
      </c>
      <c r="BT976" s="1231" t="s">
        <v>1249</v>
      </c>
      <c r="BU976" s="1231" t="s">
        <v>1797</v>
      </c>
      <c r="BV976" s="1232">
        <v>43711281</v>
      </c>
      <c r="BW976" s="1233">
        <v>10437112814</v>
      </c>
      <c r="BX976" s="1019">
        <v>6000</v>
      </c>
      <c r="BY976" s="1206">
        <v>46113</v>
      </c>
      <c r="BZ976" s="1206">
        <v>46142</v>
      </c>
      <c r="CA976" s="1019"/>
      <c r="CB976" s="1093"/>
      <c r="CC976" s="1093"/>
      <c r="CD976" s="1093"/>
      <c r="CE976" s="1093"/>
      <c r="CF976" s="1093"/>
      <c r="CG976" s="1093"/>
      <c r="CH976" s="1093"/>
      <c r="CI976" s="1093"/>
      <c r="CJ976" s="1093"/>
      <c r="CK976" s="1093"/>
      <c r="CL976" s="1093"/>
      <c r="CM976" s="1093"/>
      <c r="CN976" s="1093"/>
      <c r="CO976" s="1093"/>
      <c r="CP976" s="1093"/>
      <c r="CQ976" s="1093"/>
      <c r="CR976" s="1093"/>
      <c r="CS976" s="1019"/>
      <c r="CT976" s="1019"/>
      <c r="CU976" s="1019"/>
      <c r="CV976" s="1019"/>
      <c r="CW976" s="996"/>
      <c r="CX976" s="1019"/>
      <c r="CY976" s="996"/>
      <c r="CZ976" s="1019"/>
      <c r="DA976" s="1019"/>
      <c r="DB976" s="1019"/>
      <c r="DC976" s="1019">
        <f t="shared" si="962"/>
        <v>30</v>
      </c>
      <c r="DD976" s="996">
        <f t="shared" ref="DD976:DD1004" si="964">AI976</f>
        <v>6000</v>
      </c>
      <c r="DE976" s="1019">
        <v>30</v>
      </c>
      <c r="DF976" s="965">
        <f t="shared" ref="DF976:DF1004" si="965">(R976/30*DE976)*Q976</f>
        <v>6000</v>
      </c>
      <c r="DG976" s="1019">
        <v>30</v>
      </c>
      <c r="DH976" s="965">
        <f t="shared" ref="DH976:DH1004" si="966">(R976/30*DG976)*Q976</f>
        <v>6000</v>
      </c>
      <c r="DI976" s="1019"/>
      <c r="DJ976" s="1207"/>
      <c r="DK976" s="1207"/>
      <c r="DL976" s="1207"/>
      <c r="DM976" s="1207"/>
      <c r="DN976" s="1207"/>
      <c r="DO976" s="1207"/>
      <c r="DP976" s="1207"/>
      <c r="DQ976" s="1207"/>
      <c r="DR976" s="1207"/>
      <c r="DS976" s="1207"/>
      <c r="DU976" s="1945">
        <f t="shared" si="956"/>
        <v>6000</v>
      </c>
      <c r="DV976" s="1946">
        <f t="shared" si="929"/>
        <v>6000</v>
      </c>
      <c r="DW976" s="1946">
        <f t="shared" si="930"/>
        <v>6000</v>
      </c>
      <c r="DX976" s="1946">
        <f t="shared" si="958"/>
        <v>0</v>
      </c>
      <c r="DY976" s="1946">
        <f t="shared" si="959"/>
        <v>0</v>
      </c>
      <c r="EG976" s="1946"/>
    </row>
    <row r="977" spans="1:137" s="2044" customFormat="1" ht="48" hidden="1" customHeight="1" x14ac:dyDescent="0.3">
      <c r="A977" s="2267">
        <v>2026</v>
      </c>
      <c r="B977" s="1234">
        <v>479</v>
      </c>
      <c r="C977" s="1234" t="s">
        <v>58</v>
      </c>
      <c r="D977" s="1234">
        <v>3000654</v>
      </c>
      <c r="E977" s="1234">
        <v>5005023</v>
      </c>
      <c r="F977" s="1234" t="s">
        <v>990</v>
      </c>
      <c r="G977" s="2267" t="s">
        <v>991</v>
      </c>
      <c r="H977" s="2267">
        <v>94</v>
      </c>
      <c r="I977" s="1235" t="s">
        <v>992</v>
      </c>
      <c r="J977" s="1236" t="s">
        <v>10</v>
      </c>
      <c r="K977" s="1236" t="s">
        <v>60</v>
      </c>
      <c r="L977" s="1234" t="str">
        <f t="shared" si="957"/>
        <v>2.3</v>
      </c>
      <c r="M977" s="2268" t="s">
        <v>62</v>
      </c>
      <c r="N977" s="1237"/>
      <c r="O977" s="2267" t="s">
        <v>1930</v>
      </c>
      <c r="P977" s="2267" t="s">
        <v>65</v>
      </c>
      <c r="Q977" s="2269">
        <v>1</v>
      </c>
      <c r="R977" s="2270">
        <v>8000</v>
      </c>
      <c r="S977" s="2267"/>
      <c r="T977" s="2267"/>
      <c r="U977" s="2267">
        <v>30</v>
      </c>
      <c r="V977" s="2267">
        <v>30</v>
      </c>
      <c r="W977" s="2085"/>
      <c r="X977" s="427"/>
      <c r="Y977" s="427"/>
      <c r="Z977" s="428"/>
      <c r="AA977" s="428"/>
      <c r="AB977" s="428"/>
      <c r="AC977" s="428"/>
      <c r="AD977" s="428"/>
      <c r="AE977" s="2270"/>
      <c r="AF977" s="414">
        <f t="shared" si="942"/>
        <v>0</v>
      </c>
      <c r="AG977" s="414">
        <f t="shared" si="943"/>
        <v>0</v>
      </c>
      <c r="AH977" s="414">
        <f t="shared" si="944"/>
        <v>8000</v>
      </c>
      <c r="AI977" s="414">
        <f t="shared" si="945"/>
        <v>8000</v>
      </c>
      <c r="AJ977" s="414">
        <f t="shared" si="946"/>
        <v>0</v>
      </c>
      <c r="AK977" s="414">
        <f t="shared" si="947"/>
        <v>0</v>
      </c>
      <c r="AL977" s="414">
        <f t="shared" si="948"/>
        <v>0</v>
      </c>
      <c r="AM977" s="414">
        <f t="shared" si="949"/>
        <v>0</v>
      </c>
      <c r="AN977" s="414">
        <f t="shared" si="950"/>
        <v>0</v>
      </c>
      <c r="AO977" s="414">
        <f t="shared" si="951"/>
        <v>0</v>
      </c>
      <c r="AP977" s="414">
        <f t="shared" si="952"/>
        <v>0</v>
      </c>
      <c r="AQ977" s="414">
        <f t="shared" si="953"/>
        <v>0</v>
      </c>
      <c r="AR977" s="2271">
        <f t="shared" si="963"/>
        <v>16000</v>
      </c>
      <c r="AS977" s="2040" t="s">
        <v>1763</v>
      </c>
      <c r="AT977" s="984"/>
      <c r="AU977" s="880" t="s">
        <v>3535</v>
      </c>
      <c r="AV977" s="984" t="s">
        <v>3536</v>
      </c>
      <c r="AW977" s="997">
        <v>46058</v>
      </c>
      <c r="AX977" s="984" t="s">
        <v>3537</v>
      </c>
      <c r="AY977" s="997">
        <v>46078</v>
      </c>
      <c r="AZ977" s="984"/>
      <c r="BA977" s="989" t="s">
        <v>3538</v>
      </c>
      <c r="BB977" s="2041" t="s">
        <v>995</v>
      </c>
      <c r="BC977" s="880" t="s">
        <v>3616</v>
      </c>
      <c r="BD977" s="984" t="s">
        <v>3617</v>
      </c>
      <c r="BE977" s="984" t="s">
        <v>3618</v>
      </c>
      <c r="BF977" s="997">
        <v>46079</v>
      </c>
      <c r="BG977" s="984"/>
      <c r="BH977" s="698"/>
      <c r="BI977" s="1768"/>
      <c r="BJ977" s="2746"/>
      <c r="BK977" s="639" t="s">
        <v>3640</v>
      </c>
      <c r="BL977" s="1037"/>
      <c r="BM977" s="1037"/>
      <c r="BN977" s="1857" t="s">
        <v>1931</v>
      </c>
      <c r="BO977" s="639" t="s">
        <v>3641</v>
      </c>
      <c r="BP977" s="932"/>
      <c r="BQ977" s="2128"/>
      <c r="BR977" s="2128"/>
      <c r="BS977" s="2167" t="s">
        <v>1141</v>
      </c>
      <c r="BT977" s="1189" t="s">
        <v>1119</v>
      </c>
      <c r="BU977" s="1226" t="s">
        <v>3652</v>
      </c>
      <c r="BV977" s="1151">
        <v>47958210</v>
      </c>
      <c r="BW977" s="1151">
        <v>10479582101</v>
      </c>
      <c r="BX977" s="1083">
        <v>8000</v>
      </c>
      <c r="BY977" s="1045">
        <v>46082</v>
      </c>
      <c r="BZ977" s="1045">
        <v>46142</v>
      </c>
      <c r="CA977" s="984"/>
      <c r="CB977" s="984"/>
      <c r="CC977" s="984"/>
      <c r="CD977" s="984"/>
      <c r="CE977" s="984"/>
      <c r="CF977" s="984"/>
      <c r="CG977" s="984"/>
      <c r="CH977" s="984"/>
      <c r="CI977" s="984"/>
      <c r="CJ977" s="984"/>
      <c r="CK977" s="984"/>
      <c r="CL977" s="984"/>
      <c r="CM977" s="984"/>
      <c r="CN977" s="984"/>
      <c r="CO977" s="984"/>
      <c r="CP977" s="984"/>
      <c r="CQ977" s="984"/>
      <c r="CR977" s="984"/>
      <c r="CS977" s="984"/>
      <c r="CT977" s="984">
        <v>30</v>
      </c>
      <c r="CU977" s="1083">
        <v>8000</v>
      </c>
      <c r="CV977" s="984">
        <v>30</v>
      </c>
      <c r="CW977" s="1083">
        <v>8000</v>
      </c>
      <c r="CX977" s="984">
        <v>30</v>
      </c>
      <c r="CY977" s="1083">
        <v>8000</v>
      </c>
      <c r="CZ977" s="984"/>
      <c r="DA977" s="984"/>
      <c r="DB977" s="984"/>
      <c r="DC977" s="984">
        <f t="shared" si="962"/>
        <v>30</v>
      </c>
      <c r="DD977" s="1083">
        <f t="shared" si="964"/>
        <v>8000</v>
      </c>
      <c r="DE977" s="984">
        <v>30</v>
      </c>
      <c r="DF977" s="988">
        <f t="shared" si="965"/>
        <v>8000.0000000000009</v>
      </c>
      <c r="DG977" s="984">
        <v>30</v>
      </c>
      <c r="DH977" s="988">
        <f t="shared" si="966"/>
        <v>8000.0000000000009</v>
      </c>
      <c r="DI977" s="984"/>
      <c r="DJ977" s="989"/>
      <c r="DK977" s="989"/>
      <c r="DL977" s="989"/>
      <c r="DM977" s="989"/>
      <c r="DN977" s="989"/>
      <c r="DO977" s="989"/>
      <c r="DP977" s="989"/>
      <c r="DQ977" s="989"/>
      <c r="DR977" s="989"/>
      <c r="DS977" s="989"/>
      <c r="DU977" s="1945">
        <f t="shared" si="956"/>
        <v>16000</v>
      </c>
      <c r="DV977" s="1946">
        <f t="shared" si="929"/>
        <v>16000</v>
      </c>
      <c r="DW977" s="1946">
        <f t="shared" si="930"/>
        <v>16000</v>
      </c>
      <c r="DX977" s="1946">
        <f t="shared" si="958"/>
        <v>0</v>
      </c>
      <c r="DY977" s="1946">
        <f t="shared" si="959"/>
        <v>0</v>
      </c>
      <c r="EG977" s="1946"/>
    </row>
    <row r="978" spans="1:137" s="1995" customFormat="1" ht="48" hidden="1" customHeight="1" x14ac:dyDescent="0.25">
      <c r="A978" s="1979">
        <v>2026</v>
      </c>
      <c r="B978" s="891">
        <v>479</v>
      </c>
      <c r="C978" s="891" t="s">
        <v>58</v>
      </c>
      <c r="D978" s="891">
        <v>3000654</v>
      </c>
      <c r="E978" s="891">
        <v>5005023</v>
      </c>
      <c r="F978" s="891" t="s">
        <v>990</v>
      </c>
      <c r="G978" s="1979" t="s">
        <v>991</v>
      </c>
      <c r="H978" s="1979">
        <v>94</v>
      </c>
      <c r="I978" s="892" t="s">
        <v>992</v>
      </c>
      <c r="J978" s="893" t="s">
        <v>10</v>
      </c>
      <c r="K978" s="893" t="s">
        <v>60</v>
      </c>
      <c r="L978" s="891" t="str">
        <f t="shared" si="957"/>
        <v>2.3</v>
      </c>
      <c r="M978" s="1981" t="s">
        <v>62</v>
      </c>
      <c r="N978" s="894"/>
      <c r="O978" s="1979" t="s">
        <v>1933</v>
      </c>
      <c r="P978" s="1979" t="s">
        <v>65</v>
      </c>
      <c r="Q978" s="1983">
        <v>1</v>
      </c>
      <c r="R978" s="1984">
        <v>9000</v>
      </c>
      <c r="S978" s="1979"/>
      <c r="T978" s="1979"/>
      <c r="U978" s="1979">
        <v>30</v>
      </c>
      <c r="V978" s="1979">
        <v>30</v>
      </c>
      <c r="W978" s="1986"/>
      <c r="X978" s="298"/>
      <c r="Y978" s="298"/>
      <c r="Z978" s="299"/>
      <c r="AA978" s="299"/>
      <c r="AB978" s="299"/>
      <c r="AC978" s="299"/>
      <c r="AD978" s="299"/>
      <c r="AE978" s="1984"/>
      <c r="AF978" s="284">
        <f t="shared" si="942"/>
        <v>0</v>
      </c>
      <c r="AG978" s="284">
        <f t="shared" si="943"/>
        <v>0</v>
      </c>
      <c r="AH978" s="284">
        <f t="shared" si="944"/>
        <v>9000</v>
      </c>
      <c r="AI978" s="284">
        <f t="shared" si="945"/>
        <v>9000</v>
      </c>
      <c r="AJ978" s="284">
        <f t="shared" si="946"/>
        <v>0</v>
      </c>
      <c r="AK978" s="284">
        <f t="shared" si="947"/>
        <v>0</v>
      </c>
      <c r="AL978" s="284">
        <f t="shared" si="948"/>
        <v>0</v>
      </c>
      <c r="AM978" s="284">
        <f t="shared" si="949"/>
        <v>0</v>
      </c>
      <c r="AN978" s="284">
        <f t="shared" si="950"/>
        <v>0</v>
      </c>
      <c r="AO978" s="284">
        <f t="shared" si="951"/>
        <v>0</v>
      </c>
      <c r="AP978" s="284">
        <f t="shared" si="952"/>
        <v>0</v>
      </c>
      <c r="AQ978" s="284">
        <f t="shared" si="953"/>
        <v>0</v>
      </c>
      <c r="AR978" s="1985">
        <f t="shared" si="963"/>
        <v>18000</v>
      </c>
      <c r="AS978" s="1990" t="s">
        <v>1763</v>
      </c>
      <c r="AT978" s="897"/>
      <c r="AU978" s="897" t="s">
        <v>3535</v>
      </c>
      <c r="AV978" s="897" t="s">
        <v>3536</v>
      </c>
      <c r="AW978" s="940">
        <v>46058</v>
      </c>
      <c r="AX978" s="897" t="s">
        <v>3537</v>
      </c>
      <c r="AY978" s="940">
        <v>46078</v>
      </c>
      <c r="AZ978" s="897"/>
      <c r="BA978" s="898" t="s">
        <v>3538</v>
      </c>
      <c r="BB978" s="1992" t="s">
        <v>995</v>
      </c>
      <c r="BC978" s="614" t="s">
        <v>3633</v>
      </c>
      <c r="BD978" s="614" t="s">
        <v>3634</v>
      </c>
      <c r="BE978" s="614" t="s">
        <v>3635</v>
      </c>
      <c r="BF978" s="615">
        <v>46079</v>
      </c>
      <c r="BG978" s="897"/>
      <c r="BH978" s="687"/>
      <c r="BI978" s="1017"/>
      <c r="BJ978" s="1108"/>
      <c r="BK978" s="639" t="s">
        <v>3640</v>
      </c>
      <c r="BL978" s="1028"/>
      <c r="BM978" s="1028"/>
      <c r="BN978" s="687">
        <v>5029</v>
      </c>
      <c r="BO978" s="639" t="s">
        <v>3641</v>
      </c>
      <c r="BP978" s="630"/>
      <c r="BQ978" s="2272"/>
      <c r="BR978" s="2272"/>
      <c r="BS978" s="2217" t="s">
        <v>1119</v>
      </c>
      <c r="BT978" s="1004" t="s">
        <v>3653</v>
      </c>
      <c r="BU978" s="1004" t="s">
        <v>3654</v>
      </c>
      <c r="BV978" s="1238">
        <v>43058170</v>
      </c>
      <c r="BW978" s="1238">
        <v>10430581703</v>
      </c>
      <c r="BX978" s="896">
        <v>9000</v>
      </c>
      <c r="BY978" s="652">
        <v>43058170</v>
      </c>
      <c r="BZ978" s="1239">
        <v>10430581703</v>
      </c>
      <c r="CA978" s="897"/>
      <c r="CB978" s="897"/>
      <c r="CC978" s="897"/>
      <c r="CD978" s="897"/>
      <c r="CE978" s="897"/>
      <c r="CF978" s="897"/>
      <c r="CG978" s="897"/>
      <c r="CH978" s="897"/>
      <c r="CI978" s="897"/>
      <c r="CJ978" s="897"/>
      <c r="CK978" s="897"/>
      <c r="CL978" s="897"/>
      <c r="CM978" s="897"/>
      <c r="CN978" s="897"/>
      <c r="CO978" s="897"/>
      <c r="CP978" s="897"/>
      <c r="CQ978" s="897"/>
      <c r="CR978" s="897"/>
      <c r="CS978" s="897"/>
      <c r="CT978" s="896">
        <v>30</v>
      </c>
      <c r="CU978" s="678">
        <f>AH978</f>
        <v>9000</v>
      </c>
      <c r="CV978" s="896">
        <v>30</v>
      </c>
      <c r="CW978" s="651">
        <f>(R978/30*CV978)*Q978</f>
        <v>9000</v>
      </c>
      <c r="CX978" s="896">
        <v>30</v>
      </c>
      <c r="CY978" s="651">
        <f>(R978/30*CX978)*Q978</f>
        <v>9000</v>
      </c>
      <c r="CZ978" s="896"/>
      <c r="DA978" s="896"/>
      <c r="DB978" s="896"/>
      <c r="DC978" s="896">
        <f t="shared" si="962"/>
        <v>30</v>
      </c>
      <c r="DD978" s="1224">
        <f t="shared" si="964"/>
        <v>9000</v>
      </c>
      <c r="DE978" s="896">
        <v>30</v>
      </c>
      <c r="DF978" s="651">
        <f t="shared" si="965"/>
        <v>9000</v>
      </c>
      <c r="DG978" s="896">
        <v>30</v>
      </c>
      <c r="DH978" s="1240">
        <f t="shared" si="966"/>
        <v>9000</v>
      </c>
      <c r="DI978" s="897"/>
      <c r="DJ978" s="898"/>
      <c r="DK978" s="898"/>
      <c r="DL978" s="898"/>
      <c r="DM978" s="898"/>
      <c r="DN978" s="898"/>
      <c r="DO978" s="898"/>
      <c r="DP978" s="898"/>
      <c r="DQ978" s="898"/>
      <c r="DR978" s="898"/>
      <c r="DS978" s="898"/>
      <c r="DU978" s="1945">
        <f t="shared" si="956"/>
        <v>18000</v>
      </c>
      <c r="DV978" s="1946">
        <f t="shared" si="929"/>
        <v>18000</v>
      </c>
      <c r="DW978" s="1946">
        <f t="shared" si="930"/>
        <v>18000</v>
      </c>
      <c r="DX978" s="1946">
        <f t="shared" si="958"/>
        <v>0</v>
      </c>
      <c r="DY978" s="1946">
        <f t="shared" si="959"/>
        <v>0</v>
      </c>
      <c r="EG978" s="1946"/>
    </row>
    <row r="979" spans="1:137" s="2005" customFormat="1" ht="48" hidden="1" customHeight="1" x14ac:dyDescent="0.3">
      <c r="A979" s="2218">
        <v>2026</v>
      </c>
      <c r="B979" s="1241">
        <v>479</v>
      </c>
      <c r="C979" s="1241" t="s">
        <v>58</v>
      </c>
      <c r="D979" s="1241">
        <v>3000654</v>
      </c>
      <c r="E979" s="1241">
        <v>5005023</v>
      </c>
      <c r="F979" s="1241" t="s">
        <v>990</v>
      </c>
      <c r="G979" s="2218" t="s">
        <v>991</v>
      </c>
      <c r="H979" s="2218">
        <v>94</v>
      </c>
      <c r="I979" s="1242" t="s">
        <v>992</v>
      </c>
      <c r="J979" s="1243" t="s">
        <v>10</v>
      </c>
      <c r="K979" s="1243" t="s">
        <v>60</v>
      </c>
      <c r="L979" s="1241" t="str">
        <f t="shared" si="957"/>
        <v>2.3</v>
      </c>
      <c r="M979" s="2219" t="s">
        <v>62</v>
      </c>
      <c r="N979" s="1244"/>
      <c r="O979" s="2303" t="s">
        <v>1934</v>
      </c>
      <c r="P979" s="2218" t="s">
        <v>65</v>
      </c>
      <c r="Q979" s="2220">
        <v>1</v>
      </c>
      <c r="R979" s="2221">
        <v>9000</v>
      </c>
      <c r="S979" s="2218"/>
      <c r="T979" s="2218"/>
      <c r="U979" s="2218">
        <v>30</v>
      </c>
      <c r="V979" s="2218">
        <v>30</v>
      </c>
      <c r="W979" s="2222"/>
      <c r="X979" s="429"/>
      <c r="Y979" s="429"/>
      <c r="Z979" s="430"/>
      <c r="AA979" s="430"/>
      <c r="AB979" s="430"/>
      <c r="AC979" s="430"/>
      <c r="AD979" s="430"/>
      <c r="AE979" s="2221"/>
      <c r="AF979" s="415">
        <f t="shared" si="942"/>
        <v>0</v>
      </c>
      <c r="AG979" s="415">
        <f t="shared" si="943"/>
        <v>0</v>
      </c>
      <c r="AH979" s="415">
        <f t="shared" si="944"/>
        <v>9000</v>
      </c>
      <c r="AI979" s="415">
        <f t="shared" si="945"/>
        <v>9000</v>
      </c>
      <c r="AJ979" s="415">
        <f t="shared" si="946"/>
        <v>0</v>
      </c>
      <c r="AK979" s="415">
        <f t="shared" si="947"/>
        <v>0</v>
      </c>
      <c r="AL979" s="415">
        <f t="shared" si="948"/>
        <v>0</v>
      </c>
      <c r="AM979" s="415">
        <f t="shared" si="949"/>
        <v>0</v>
      </c>
      <c r="AN979" s="415">
        <f t="shared" si="950"/>
        <v>0</v>
      </c>
      <c r="AO979" s="415">
        <f t="shared" si="951"/>
        <v>0</v>
      </c>
      <c r="AP979" s="415">
        <f t="shared" si="952"/>
        <v>0</v>
      </c>
      <c r="AQ979" s="415">
        <f t="shared" si="953"/>
        <v>0</v>
      </c>
      <c r="AR979" s="2223">
        <f t="shared" si="963"/>
        <v>18000</v>
      </c>
      <c r="AS979" s="2008" t="s">
        <v>1763</v>
      </c>
      <c r="AT979" s="972"/>
      <c r="AU979" s="1019" t="s">
        <v>3535</v>
      </c>
      <c r="AV979" s="972" t="s">
        <v>3536</v>
      </c>
      <c r="AW979" s="1008">
        <v>46058</v>
      </c>
      <c r="AX979" s="972" t="s">
        <v>3537</v>
      </c>
      <c r="AY979" s="1008">
        <v>46078</v>
      </c>
      <c r="AZ979" s="972"/>
      <c r="BA979" s="977" t="s">
        <v>3538</v>
      </c>
      <c r="BB979" s="2092" t="s">
        <v>995</v>
      </c>
      <c r="BC979" s="880" t="s">
        <v>3616</v>
      </c>
      <c r="BD979" s="972" t="s">
        <v>3617</v>
      </c>
      <c r="BE979" s="972" t="s">
        <v>3618</v>
      </c>
      <c r="BF979" s="1008">
        <v>46079</v>
      </c>
      <c r="BG979" s="972"/>
      <c r="BH979" s="694"/>
      <c r="BI979" s="694"/>
      <c r="BJ979" s="971"/>
      <c r="BK979" s="639" t="s">
        <v>3640</v>
      </c>
      <c r="BL979" s="973"/>
      <c r="BM979" s="973"/>
      <c r="BN979" s="2772" t="s">
        <v>1935</v>
      </c>
      <c r="BO979" s="639" t="s">
        <v>3641</v>
      </c>
      <c r="BP979" s="630"/>
      <c r="BQ979" s="2224"/>
      <c r="BR979" s="2224"/>
      <c r="BS979" s="2225" t="s">
        <v>1449</v>
      </c>
      <c r="BT979" s="1166" t="s">
        <v>1936</v>
      </c>
      <c r="BU979" s="1166" t="s">
        <v>1937</v>
      </c>
      <c r="BV979" s="1245">
        <v>46082</v>
      </c>
      <c r="BW979" s="1245">
        <v>46142</v>
      </c>
      <c r="BX979" s="1043">
        <v>9000</v>
      </c>
      <c r="BY979" s="1008">
        <v>46082</v>
      </c>
      <c r="BZ979" s="1008">
        <v>46142</v>
      </c>
      <c r="CA979" s="972"/>
      <c r="CB979" s="972"/>
      <c r="CC979" s="972"/>
      <c r="CD979" s="972"/>
      <c r="CE979" s="972"/>
      <c r="CF979" s="972"/>
      <c r="CG979" s="972"/>
      <c r="CH979" s="972"/>
      <c r="CI979" s="972"/>
      <c r="CJ979" s="972"/>
      <c r="CK979" s="972"/>
      <c r="CL979" s="972"/>
      <c r="CM979" s="972"/>
      <c r="CN979" s="972"/>
      <c r="CO979" s="972"/>
      <c r="CP979" s="972"/>
      <c r="CQ979" s="972"/>
      <c r="CR979" s="972"/>
      <c r="CS979" s="972"/>
      <c r="CT979" s="972">
        <v>30</v>
      </c>
      <c r="CU979" s="1043">
        <v>9000</v>
      </c>
      <c r="CV979" s="972">
        <v>30</v>
      </c>
      <c r="CW979" s="1043">
        <v>9000</v>
      </c>
      <c r="CX979" s="972">
        <v>30</v>
      </c>
      <c r="CY979" s="1043">
        <v>9000</v>
      </c>
      <c r="CZ979" s="972"/>
      <c r="DA979" s="972"/>
      <c r="DB979" s="972"/>
      <c r="DC979" s="972">
        <f t="shared" si="962"/>
        <v>30</v>
      </c>
      <c r="DD979" s="1043">
        <f t="shared" si="964"/>
        <v>9000</v>
      </c>
      <c r="DE979" s="972">
        <v>30</v>
      </c>
      <c r="DF979" s="976">
        <f t="shared" si="965"/>
        <v>9000</v>
      </c>
      <c r="DG979" s="972">
        <v>30</v>
      </c>
      <c r="DH979" s="976">
        <f t="shared" si="966"/>
        <v>9000</v>
      </c>
      <c r="DI979" s="972"/>
      <c r="DJ979" s="977"/>
      <c r="DK979" s="977"/>
      <c r="DL979" s="977"/>
      <c r="DM979" s="977"/>
      <c r="DN979" s="977"/>
      <c r="DO979" s="977"/>
      <c r="DP979" s="977"/>
      <c r="DQ979" s="977"/>
      <c r="DR979" s="977"/>
      <c r="DS979" s="977"/>
      <c r="DU979" s="1945">
        <f t="shared" si="956"/>
        <v>18000</v>
      </c>
      <c r="DV979" s="1946">
        <f t="shared" si="929"/>
        <v>18000</v>
      </c>
      <c r="DW979" s="1946">
        <f t="shared" si="930"/>
        <v>18000</v>
      </c>
      <c r="DX979" s="1946">
        <f t="shared" si="958"/>
        <v>0</v>
      </c>
      <c r="DY979" s="1946">
        <f t="shared" si="959"/>
        <v>0</v>
      </c>
      <c r="EG979" s="1946"/>
    </row>
    <row r="980" spans="1:137" s="1995" customFormat="1" ht="48" hidden="1" customHeight="1" x14ac:dyDescent="0.3">
      <c r="A980" s="2147">
        <v>2026</v>
      </c>
      <c r="B980" s="1209">
        <v>479</v>
      </c>
      <c r="C980" s="1209" t="s">
        <v>58</v>
      </c>
      <c r="D980" s="1209">
        <v>3000654</v>
      </c>
      <c r="E980" s="1209">
        <v>5005023</v>
      </c>
      <c r="F980" s="1209" t="s">
        <v>990</v>
      </c>
      <c r="G980" s="2147" t="s">
        <v>991</v>
      </c>
      <c r="H980" s="2147">
        <v>94</v>
      </c>
      <c r="I980" s="1210" t="s">
        <v>992</v>
      </c>
      <c r="J980" s="1211" t="s">
        <v>10</v>
      </c>
      <c r="K980" s="1211" t="s">
        <v>60</v>
      </c>
      <c r="L980" s="1209" t="str">
        <f t="shared" si="957"/>
        <v>2.3</v>
      </c>
      <c r="M980" s="2148" t="s">
        <v>62</v>
      </c>
      <c r="N980" s="1212"/>
      <c r="O980" s="2147" t="s">
        <v>1938</v>
      </c>
      <c r="P980" s="2147" t="s">
        <v>65</v>
      </c>
      <c r="Q980" s="2150">
        <v>1</v>
      </c>
      <c r="R980" s="2151">
        <v>9000</v>
      </c>
      <c r="S980" s="2147"/>
      <c r="T980" s="2147"/>
      <c r="U980" s="2147">
        <v>30</v>
      </c>
      <c r="V980" s="2147">
        <v>30</v>
      </c>
      <c r="W980" s="2105"/>
      <c r="X980" s="397"/>
      <c r="Y980" s="397"/>
      <c r="Z980" s="426"/>
      <c r="AA980" s="426"/>
      <c r="AB980" s="426"/>
      <c r="AC980" s="426"/>
      <c r="AD980" s="426"/>
      <c r="AE980" s="2151"/>
      <c r="AF980" s="413">
        <f t="shared" si="942"/>
        <v>0</v>
      </c>
      <c r="AG980" s="413">
        <f t="shared" si="943"/>
        <v>0</v>
      </c>
      <c r="AH980" s="413">
        <f t="shared" si="944"/>
        <v>9000</v>
      </c>
      <c r="AI980" s="413">
        <f t="shared" si="945"/>
        <v>9000</v>
      </c>
      <c r="AJ980" s="413">
        <f t="shared" si="946"/>
        <v>0</v>
      </c>
      <c r="AK980" s="413">
        <f t="shared" si="947"/>
        <v>0</v>
      </c>
      <c r="AL980" s="413">
        <f t="shared" si="948"/>
        <v>0</v>
      </c>
      <c r="AM980" s="413">
        <f t="shared" si="949"/>
        <v>0</v>
      </c>
      <c r="AN980" s="413">
        <f t="shared" si="950"/>
        <v>0</v>
      </c>
      <c r="AO980" s="413">
        <f t="shared" si="951"/>
        <v>0</v>
      </c>
      <c r="AP980" s="413">
        <f t="shared" si="952"/>
        <v>0</v>
      </c>
      <c r="AQ980" s="413">
        <f t="shared" si="953"/>
        <v>0</v>
      </c>
      <c r="AR980" s="2030">
        <f t="shared" si="963"/>
        <v>18000</v>
      </c>
      <c r="AS980" s="1990" t="s">
        <v>1763</v>
      </c>
      <c r="AT980" s="897"/>
      <c r="AU980" s="880" t="s">
        <v>3535</v>
      </c>
      <c r="AV980" s="897" t="s">
        <v>3536</v>
      </c>
      <c r="AW980" s="940">
        <v>46058</v>
      </c>
      <c r="AX980" s="897" t="s">
        <v>3537</v>
      </c>
      <c r="AY980" s="940">
        <v>46078</v>
      </c>
      <c r="AZ980" s="897"/>
      <c r="BA980" s="898" t="s">
        <v>3538</v>
      </c>
      <c r="BB980" s="1992" t="s">
        <v>995</v>
      </c>
      <c r="BC980" s="880" t="s">
        <v>3616</v>
      </c>
      <c r="BD980" s="897" t="s">
        <v>3617</v>
      </c>
      <c r="BE980" s="897" t="s">
        <v>3618</v>
      </c>
      <c r="BF980" s="940">
        <v>46079</v>
      </c>
      <c r="BG980" s="897"/>
      <c r="BH980" s="687"/>
      <c r="BI980" s="687"/>
      <c r="BJ980" s="896"/>
      <c r="BK980" s="639" t="s">
        <v>3640</v>
      </c>
      <c r="BL980" s="373"/>
      <c r="BM980" s="373"/>
      <c r="BN980" s="829" t="s">
        <v>1939</v>
      </c>
      <c r="BO980" s="639" t="s">
        <v>3641</v>
      </c>
      <c r="BP980" s="630"/>
      <c r="BQ980" s="2254"/>
      <c r="BR980" s="2254"/>
      <c r="BS980" s="2153" t="s">
        <v>1119</v>
      </c>
      <c r="BT980" s="1004" t="s">
        <v>1940</v>
      </c>
      <c r="BU980" s="1004" t="s">
        <v>3655</v>
      </c>
      <c r="BV980" s="1183">
        <v>47059004</v>
      </c>
      <c r="BW980" s="1183">
        <v>10470590047</v>
      </c>
      <c r="BX980" s="946">
        <v>9000</v>
      </c>
      <c r="BY980" s="940">
        <v>46082</v>
      </c>
      <c r="BZ980" s="940">
        <v>46142</v>
      </c>
      <c r="CA980" s="897"/>
      <c r="CB980" s="897"/>
      <c r="CC980" s="897"/>
      <c r="CD980" s="897"/>
      <c r="CE980" s="897"/>
      <c r="CF980" s="897"/>
      <c r="CG980" s="897"/>
      <c r="CH980" s="897"/>
      <c r="CI980" s="897"/>
      <c r="CJ980" s="897"/>
      <c r="CK980" s="897"/>
      <c r="CL980" s="897"/>
      <c r="CM980" s="897"/>
      <c r="CN980" s="897"/>
      <c r="CO980" s="897"/>
      <c r="CP980" s="897"/>
      <c r="CQ980" s="897"/>
      <c r="CR980" s="897"/>
      <c r="CS980" s="897"/>
      <c r="CT980" s="897">
        <v>30</v>
      </c>
      <c r="CU980" s="946">
        <v>9000</v>
      </c>
      <c r="CV980" s="897">
        <v>30</v>
      </c>
      <c r="CW980" s="946">
        <v>9000</v>
      </c>
      <c r="CX980" s="897">
        <v>30</v>
      </c>
      <c r="CY980" s="946">
        <v>9000</v>
      </c>
      <c r="CZ980" s="897"/>
      <c r="DA980" s="897"/>
      <c r="DB980" s="897"/>
      <c r="DC980" s="897">
        <f t="shared" si="962"/>
        <v>30</v>
      </c>
      <c r="DD980" s="946">
        <f t="shared" si="964"/>
        <v>9000</v>
      </c>
      <c r="DE980" s="897">
        <v>30</v>
      </c>
      <c r="DF980" s="633">
        <f t="shared" si="965"/>
        <v>9000</v>
      </c>
      <c r="DG980" s="897">
        <v>30</v>
      </c>
      <c r="DH980" s="633">
        <f t="shared" si="966"/>
        <v>9000</v>
      </c>
      <c r="DI980" s="897"/>
      <c r="DJ980" s="898"/>
      <c r="DK980" s="898"/>
      <c r="DL980" s="898"/>
      <c r="DM980" s="898"/>
      <c r="DN980" s="898"/>
      <c r="DO980" s="898"/>
      <c r="DP980" s="898"/>
      <c r="DQ980" s="898"/>
      <c r="DR980" s="898"/>
      <c r="DS980" s="898"/>
      <c r="DU980" s="1945">
        <f t="shared" si="956"/>
        <v>18000</v>
      </c>
      <c r="DV980" s="1946">
        <f t="shared" ref="DV980:DV1006" si="967">CE980+CN980+CW980+DF980</f>
        <v>18000</v>
      </c>
      <c r="DW980" s="1946">
        <f t="shared" si="930"/>
        <v>18000</v>
      </c>
      <c r="DX980" s="1946">
        <f t="shared" si="958"/>
        <v>0</v>
      </c>
      <c r="DY980" s="1946">
        <f t="shared" si="959"/>
        <v>0</v>
      </c>
      <c r="EG980" s="1946"/>
    </row>
    <row r="981" spans="1:137" s="2113" customFormat="1" ht="48" hidden="1" customHeight="1" x14ac:dyDescent="0.25">
      <c r="A981" s="2120">
        <v>2026</v>
      </c>
      <c r="B981" s="1227">
        <v>479</v>
      </c>
      <c r="C981" s="1227" t="s">
        <v>58</v>
      </c>
      <c r="D981" s="1227">
        <v>3000654</v>
      </c>
      <c r="E981" s="1227">
        <v>5005023</v>
      </c>
      <c r="F981" s="1227" t="s">
        <v>990</v>
      </c>
      <c r="G981" s="2120" t="s">
        <v>991</v>
      </c>
      <c r="H981" s="2120">
        <v>94</v>
      </c>
      <c r="I981" s="1228" t="s">
        <v>992</v>
      </c>
      <c r="J981" s="1229" t="s">
        <v>10</v>
      </c>
      <c r="K981" s="1229" t="s">
        <v>60</v>
      </c>
      <c r="L981" s="1227" t="str">
        <f t="shared" si="957"/>
        <v>2.3</v>
      </c>
      <c r="M981" s="2121" t="s">
        <v>62</v>
      </c>
      <c r="N981" s="1230"/>
      <c r="O981" s="2120" t="s">
        <v>1942</v>
      </c>
      <c r="P981" s="2120" t="s">
        <v>65</v>
      </c>
      <c r="Q981" s="2123">
        <v>1</v>
      </c>
      <c r="R981" s="2124">
        <v>8000</v>
      </c>
      <c r="S981" s="2120"/>
      <c r="T981" s="2120"/>
      <c r="U981" s="2120">
        <v>30</v>
      </c>
      <c r="V981" s="2120">
        <v>30</v>
      </c>
      <c r="W981" s="2125"/>
      <c r="X981" s="350"/>
      <c r="Y981" s="350"/>
      <c r="Z981" s="351"/>
      <c r="AA981" s="351"/>
      <c r="AB981" s="351"/>
      <c r="AC981" s="351"/>
      <c r="AD981" s="351"/>
      <c r="AE981" s="2124"/>
      <c r="AF981" s="352">
        <f t="shared" si="942"/>
        <v>0</v>
      </c>
      <c r="AG981" s="352">
        <f t="shared" si="943"/>
        <v>0</v>
      </c>
      <c r="AH981" s="352">
        <f t="shared" si="944"/>
        <v>8000</v>
      </c>
      <c r="AI981" s="352">
        <f t="shared" si="945"/>
        <v>8000</v>
      </c>
      <c r="AJ981" s="352">
        <f t="shared" si="946"/>
        <v>0</v>
      </c>
      <c r="AK981" s="352">
        <f t="shared" si="947"/>
        <v>0</v>
      </c>
      <c r="AL981" s="352">
        <f t="shared" si="948"/>
        <v>0</v>
      </c>
      <c r="AM981" s="352">
        <f t="shared" si="949"/>
        <v>0</v>
      </c>
      <c r="AN981" s="352">
        <f t="shared" si="950"/>
        <v>0</v>
      </c>
      <c r="AO981" s="352">
        <f t="shared" si="951"/>
        <v>0</v>
      </c>
      <c r="AP981" s="352">
        <f t="shared" si="952"/>
        <v>0</v>
      </c>
      <c r="AQ981" s="352">
        <f t="shared" si="953"/>
        <v>0</v>
      </c>
      <c r="AR981" s="2126">
        <f t="shared" si="963"/>
        <v>16000</v>
      </c>
      <c r="AS981" s="2127" t="s">
        <v>1763</v>
      </c>
      <c r="AT981" s="1019"/>
      <c r="AU981" s="1019" t="s">
        <v>3535</v>
      </c>
      <c r="AV981" s="1019" t="s">
        <v>3536</v>
      </c>
      <c r="AW981" s="1206">
        <v>46058</v>
      </c>
      <c r="AX981" s="1019" t="s">
        <v>3537</v>
      </c>
      <c r="AY981" s="1206">
        <v>46078</v>
      </c>
      <c r="AZ981" s="1019"/>
      <c r="BA981" s="1207" t="s">
        <v>3538</v>
      </c>
      <c r="BB981" s="1992" t="s">
        <v>995</v>
      </c>
      <c r="BC981" s="614" t="s">
        <v>3633</v>
      </c>
      <c r="BD981" s="614" t="s">
        <v>3634</v>
      </c>
      <c r="BE981" s="614" t="s">
        <v>3635</v>
      </c>
      <c r="BF981" s="615">
        <v>46079</v>
      </c>
      <c r="BG981" s="1019"/>
      <c r="BH981" s="1311"/>
      <c r="BI981" s="1311"/>
      <c r="BJ981" s="1205"/>
      <c r="BK981" s="639" t="s">
        <v>3640</v>
      </c>
      <c r="BL981" s="1208"/>
      <c r="BM981" s="1208"/>
      <c r="BN981" s="1311">
        <v>5033</v>
      </c>
      <c r="BO981" s="639" t="s">
        <v>3641</v>
      </c>
      <c r="BP981" s="630"/>
      <c r="BQ981" s="2114"/>
      <c r="BR981" s="2114"/>
      <c r="BS981" s="2276" t="s">
        <v>3656</v>
      </c>
      <c r="BT981" s="1223" t="s">
        <v>3151</v>
      </c>
      <c r="BU981" s="1223" t="s">
        <v>3657</v>
      </c>
      <c r="BV981" s="777">
        <v>42440985</v>
      </c>
      <c r="BW981" s="757">
        <v>10424409851</v>
      </c>
      <c r="BX981" s="1205">
        <v>8000</v>
      </c>
      <c r="BY981" s="758">
        <v>46083</v>
      </c>
      <c r="BZ981" s="759">
        <v>46142</v>
      </c>
      <c r="CA981" s="1019"/>
      <c r="CB981" s="1093"/>
      <c r="CC981" s="1093"/>
      <c r="CD981" s="1093"/>
      <c r="CE981" s="1093"/>
      <c r="CF981" s="1093"/>
      <c r="CG981" s="1093"/>
      <c r="CH981" s="1093"/>
      <c r="CI981" s="1093"/>
      <c r="CJ981" s="1093"/>
      <c r="CK981" s="1093"/>
      <c r="CL981" s="1093"/>
      <c r="CM981" s="1093"/>
      <c r="CN981" s="1093"/>
      <c r="CO981" s="1093"/>
      <c r="CP981" s="1093"/>
      <c r="CQ981" s="1093"/>
      <c r="CR981" s="1093"/>
      <c r="CS981" s="1019"/>
      <c r="CT981" s="1205">
        <v>30</v>
      </c>
      <c r="CU981" s="678">
        <f>AH981</f>
        <v>8000</v>
      </c>
      <c r="CV981" s="1205">
        <v>30</v>
      </c>
      <c r="CW981" s="651">
        <f>(R981/30*CV981)*Q981</f>
        <v>8000.0000000000009</v>
      </c>
      <c r="CX981" s="1205">
        <v>30</v>
      </c>
      <c r="CY981" s="651">
        <f>(R981/30*CX981)*Q981</f>
        <v>8000.0000000000009</v>
      </c>
      <c r="CZ981" s="1205"/>
      <c r="DA981" s="1205"/>
      <c r="DB981" s="1205"/>
      <c r="DC981" s="1205">
        <f t="shared" si="962"/>
        <v>30</v>
      </c>
      <c r="DD981" s="1248">
        <f t="shared" si="964"/>
        <v>8000</v>
      </c>
      <c r="DE981" s="1205">
        <v>30</v>
      </c>
      <c r="DF981" s="1249">
        <f t="shared" si="965"/>
        <v>8000.0000000000009</v>
      </c>
      <c r="DG981" s="1205">
        <v>30</v>
      </c>
      <c r="DH981" s="1249">
        <f t="shared" si="966"/>
        <v>8000.0000000000009</v>
      </c>
      <c r="DI981" s="1019"/>
      <c r="DJ981" s="1207"/>
      <c r="DK981" s="1207"/>
      <c r="DL981" s="1207"/>
      <c r="DM981" s="1207"/>
      <c r="DN981" s="1207"/>
      <c r="DO981" s="1207"/>
      <c r="DP981" s="1207"/>
      <c r="DQ981" s="1207"/>
      <c r="DR981" s="1207"/>
      <c r="DS981" s="1207"/>
      <c r="DU981" s="1945">
        <f t="shared" si="956"/>
        <v>16000</v>
      </c>
      <c r="DV981" s="1946">
        <f t="shared" si="967"/>
        <v>16000.000000000002</v>
      </c>
      <c r="DW981" s="1946">
        <f t="shared" si="930"/>
        <v>16000.000000000002</v>
      </c>
      <c r="DX981" s="1946">
        <f t="shared" si="958"/>
        <v>0</v>
      </c>
      <c r="DY981" s="1946">
        <f t="shared" si="959"/>
        <v>0</v>
      </c>
      <c r="EG981" s="1946"/>
    </row>
    <row r="982" spans="1:137" s="1995" customFormat="1" ht="48" hidden="1" customHeight="1" x14ac:dyDescent="0.3">
      <c r="A982" s="2147">
        <v>2026</v>
      </c>
      <c r="B982" s="1209">
        <v>479</v>
      </c>
      <c r="C982" s="1209" t="s">
        <v>58</v>
      </c>
      <c r="D982" s="1209">
        <v>3000654</v>
      </c>
      <c r="E982" s="1209">
        <v>5005023</v>
      </c>
      <c r="F982" s="1209" t="s">
        <v>990</v>
      </c>
      <c r="G982" s="2147" t="s">
        <v>991</v>
      </c>
      <c r="H982" s="2147">
        <v>94</v>
      </c>
      <c r="I982" s="1210" t="s">
        <v>992</v>
      </c>
      <c r="J982" s="1211" t="s">
        <v>10</v>
      </c>
      <c r="K982" s="1211" t="s">
        <v>60</v>
      </c>
      <c r="L982" s="1209" t="str">
        <f t="shared" si="957"/>
        <v>2.3</v>
      </c>
      <c r="M982" s="2148" t="s">
        <v>62</v>
      </c>
      <c r="N982" s="1212"/>
      <c r="O982" s="2147" t="s">
        <v>1943</v>
      </c>
      <c r="P982" s="2147" t="s">
        <v>65</v>
      </c>
      <c r="Q982" s="2150">
        <v>1</v>
      </c>
      <c r="R982" s="2151">
        <v>4500</v>
      </c>
      <c r="S982" s="2147"/>
      <c r="T982" s="2147"/>
      <c r="U982" s="2147">
        <v>30</v>
      </c>
      <c r="V982" s="2147">
        <v>30</v>
      </c>
      <c r="W982" s="2105"/>
      <c r="X982" s="397"/>
      <c r="Y982" s="397"/>
      <c r="Z982" s="426"/>
      <c r="AA982" s="426"/>
      <c r="AB982" s="426"/>
      <c r="AC982" s="426"/>
      <c r="AD982" s="426"/>
      <c r="AE982" s="2151"/>
      <c r="AF982" s="413">
        <f t="shared" si="942"/>
        <v>0</v>
      </c>
      <c r="AG982" s="413">
        <f t="shared" si="943"/>
        <v>0</v>
      </c>
      <c r="AH982" s="413">
        <f t="shared" si="944"/>
        <v>4500</v>
      </c>
      <c r="AI982" s="413">
        <f t="shared" si="945"/>
        <v>4500</v>
      </c>
      <c r="AJ982" s="413">
        <f t="shared" si="946"/>
        <v>0</v>
      </c>
      <c r="AK982" s="413">
        <f t="shared" si="947"/>
        <v>0</v>
      </c>
      <c r="AL982" s="413">
        <f t="shared" si="948"/>
        <v>0</v>
      </c>
      <c r="AM982" s="413">
        <f t="shared" si="949"/>
        <v>0</v>
      </c>
      <c r="AN982" s="413">
        <f t="shared" si="950"/>
        <v>0</v>
      </c>
      <c r="AO982" s="413">
        <f t="shared" si="951"/>
        <v>0</v>
      </c>
      <c r="AP982" s="413">
        <f t="shared" si="952"/>
        <v>0</v>
      </c>
      <c r="AQ982" s="413">
        <f t="shared" si="953"/>
        <v>0</v>
      </c>
      <c r="AR982" s="2030">
        <f t="shared" si="963"/>
        <v>9000</v>
      </c>
      <c r="AS982" s="1990" t="s">
        <v>1763</v>
      </c>
      <c r="AT982" s="897"/>
      <c r="AU982" s="880" t="s">
        <v>3535</v>
      </c>
      <c r="AV982" s="897" t="s">
        <v>3536</v>
      </c>
      <c r="AW982" s="940">
        <v>46058</v>
      </c>
      <c r="AX982" s="897" t="s">
        <v>3537</v>
      </c>
      <c r="AY982" s="940">
        <v>46078</v>
      </c>
      <c r="AZ982" s="897"/>
      <c r="BA982" s="898" t="s">
        <v>3538</v>
      </c>
      <c r="BB982" s="1992" t="s">
        <v>995</v>
      </c>
      <c r="BC982" s="880" t="s">
        <v>3616</v>
      </c>
      <c r="BD982" s="897" t="s">
        <v>3617</v>
      </c>
      <c r="BE982" s="897" t="s">
        <v>3618</v>
      </c>
      <c r="BF982" s="940">
        <v>46079</v>
      </c>
      <c r="BG982" s="897"/>
      <c r="BH982" s="687"/>
      <c r="BI982" s="687"/>
      <c r="BJ982" s="896"/>
      <c r="BK982" s="639" t="s">
        <v>3640</v>
      </c>
      <c r="BL982" s="373"/>
      <c r="BM982" s="373"/>
      <c r="BN982" s="829" t="s">
        <v>1944</v>
      </c>
      <c r="BO982" s="639" t="s">
        <v>3641</v>
      </c>
      <c r="BP982" s="630"/>
      <c r="BQ982" s="2224"/>
      <c r="BR982" s="2224"/>
      <c r="BS982" s="2153" t="s">
        <v>1945</v>
      </c>
      <c r="BT982" s="1004" t="s">
        <v>1946</v>
      </c>
      <c r="BU982" s="1004" t="s">
        <v>3658</v>
      </c>
      <c r="BV982" s="1183">
        <v>72791411</v>
      </c>
      <c r="BW982" s="1183">
        <v>10727914116</v>
      </c>
      <c r="BX982" s="946">
        <v>4500</v>
      </c>
      <c r="BY982" s="940">
        <v>46082</v>
      </c>
      <c r="BZ982" s="940">
        <v>46142</v>
      </c>
      <c r="CA982" s="897"/>
      <c r="CB982" s="897"/>
      <c r="CC982" s="897"/>
      <c r="CD982" s="897"/>
      <c r="CE982" s="897"/>
      <c r="CF982" s="897"/>
      <c r="CG982" s="897"/>
      <c r="CH982" s="897"/>
      <c r="CI982" s="897"/>
      <c r="CJ982" s="897"/>
      <c r="CK982" s="897"/>
      <c r="CL982" s="897"/>
      <c r="CM982" s="897"/>
      <c r="CN982" s="897"/>
      <c r="CO982" s="897"/>
      <c r="CP982" s="897"/>
      <c r="CQ982" s="897"/>
      <c r="CR982" s="897"/>
      <c r="CS982" s="897"/>
      <c r="CT982" s="897">
        <v>30</v>
      </c>
      <c r="CU982" s="946">
        <v>4500</v>
      </c>
      <c r="CV982" s="897">
        <v>30</v>
      </c>
      <c r="CW982" s="946">
        <v>4500</v>
      </c>
      <c r="CX982" s="897">
        <v>30</v>
      </c>
      <c r="CY982" s="946">
        <v>4500</v>
      </c>
      <c r="CZ982" s="897"/>
      <c r="DA982" s="897"/>
      <c r="DB982" s="897"/>
      <c r="DC982" s="897">
        <f t="shared" si="962"/>
        <v>30</v>
      </c>
      <c r="DD982" s="946">
        <f t="shared" si="964"/>
        <v>4500</v>
      </c>
      <c r="DE982" s="897">
        <v>30</v>
      </c>
      <c r="DF982" s="633">
        <f t="shared" si="965"/>
        <v>4500</v>
      </c>
      <c r="DG982" s="897">
        <v>30</v>
      </c>
      <c r="DH982" s="633">
        <f t="shared" si="966"/>
        <v>4500</v>
      </c>
      <c r="DI982" s="897"/>
      <c r="DJ982" s="898"/>
      <c r="DK982" s="898"/>
      <c r="DL982" s="898"/>
      <c r="DM982" s="898"/>
      <c r="DN982" s="898"/>
      <c r="DO982" s="898"/>
      <c r="DP982" s="898"/>
      <c r="DQ982" s="898"/>
      <c r="DR982" s="898"/>
      <c r="DS982" s="898"/>
      <c r="DU982" s="1945">
        <f t="shared" si="956"/>
        <v>9000</v>
      </c>
      <c r="DV982" s="1946">
        <f t="shared" si="967"/>
        <v>9000</v>
      </c>
      <c r="DW982" s="1946">
        <f t="shared" si="930"/>
        <v>9000</v>
      </c>
      <c r="DX982" s="1946">
        <f t="shared" si="958"/>
        <v>0</v>
      </c>
      <c r="DY982" s="1946">
        <f t="shared" si="959"/>
        <v>0</v>
      </c>
      <c r="EG982" s="1946"/>
    </row>
    <row r="983" spans="1:137" s="1995" customFormat="1" ht="48" hidden="1" customHeight="1" x14ac:dyDescent="0.3">
      <c r="A983" s="2147">
        <v>2026</v>
      </c>
      <c r="B983" s="1209">
        <v>479</v>
      </c>
      <c r="C983" s="1209" t="s">
        <v>58</v>
      </c>
      <c r="D983" s="1209">
        <v>3000654</v>
      </c>
      <c r="E983" s="1209">
        <v>5005023</v>
      </c>
      <c r="F983" s="1209" t="s">
        <v>990</v>
      </c>
      <c r="G983" s="2147" t="s">
        <v>991</v>
      </c>
      <c r="H983" s="2147">
        <v>94</v>
      </c>
      <c r="I983" s="1210" t="s">
        <v>992</v>
      </c>
      <c r="J983" s="1211" t="s">
        <v>10</v>
      </c>
      <c r="K983" s="1211" t="s">
        <v>60</v>
      </c>
      <c r="L983" s="1209" t="str">
        <f t="shared" si="957"/>
        <v>2.3</v>
      </c>
      <c r="M983" s="2148" t="s">
        <v>62</v>
      </c>
      <c r="N983" s="1212"/>
      <c r="O983" s="2147" t="s">
        <v>1943</v>
      </c>
      <c r="P983" s="2147" t="s">
        <v>65</v>
      </c>
      <c r="Q983" s="2150">
        <v>1</v>
      </c>
      <c r="R983" s="2151">
        <v>4500</v>
      </c>
      <c r="S983" s="2147"/>
      <c r="T983" s="2147"/>
      <c r="U983" s="2147">
        <v>30</v>
      </c>
      <c r="V983" s="2147">
        <v>30</v>
      </c>
      <c r="W983" s="2105"/>
      <c r="X983" s="397"/>
      <c r="Y983" s="397"/>
      <c r="Z983" s="426"/>
      <c r="AA983" s="426"/>
      <c r="AB983" s="426"/>
      <c r="AC983" s="426"/>
      <c r="AD983" s="426"/>
      <c r="AE983" s="2151"/>
      <c r="AF983" s="413">
        <f t="shared" si="942"/>
        <v>0</v>
      </c>
      <c r="AG983" s="413">
        <f t="shared" si="943"/>
        <v>0</v>
      </c>
      <c r="AH983" s="413">
        <f t="shared" si="944"/>
        <v>4500</v>
      </c>
      <c r="AI983" s="413">
        <f t="shared" si="945"/>
        <v>4500</v>
      </c>
      <c r="AJ983" s="413">
        <f t="shared" si="946"/>
        <v>0</v>
      </c>
      <c r="AK983" s="413">
        <f t="shared" si="947"/>
        <v>0</v>
      </c>
      <c r="AL983" s="413">
        <f t="shared" si="948"/>
        <v>0</v>
      </c>
      <c r="AM983" s="413">
        <f t="shared" si="949"/>
        <v>0</v>
      </c>
      <c r="AN983" s="413">
        <f t="shared" si="950"/>
        <v>0</v>
      </c>
      <c r="AO983" s="413">
        <f t="shared" si="951"/>
        <v>0</v>
      </c>
      <c r="AP983" s="413">
        <f t="shared" si="952"/>
        <v>0</v>
      </c>
      <c r="AQ983" s="413">
        <f t="shared" si="953"/>
        <v>0</v>
      </c>
      <c r="AR983" s="2030">
        <f t="shared" si="963"/>
        <v>9000</v>
      </c>
      <c r="AS983" s="1990" t="s">
        <v>1763</v>
      </c>
      <c r="AT983" s="897"/>
      <c r="AU983" s="880" t="s">
        <v>3535</v>
      </c>
      <c r="AV983" s="897" t="s">
        <v>3536</v>
      </c>
      <c r="AW983" s="940">
        <v>46058</v>
      </c>
      <c r="AX983" s="897" t="s">
        <v>3537</v>
      </c>
      <c r="AY983" s="940">
        <v>46078</v>
      </c>
      <c r="AZ983" s="897"/>
      <c r="BA983" s="898" t="s">
        <v>3538</v>
      </c>
      <c r="BB983" s="1992" t="s">
        <v>995</v>
      </c>
      <c r="BC983" s="880" t="s">
        <v>3616</v>
      </c>
      <c r="BD983" s="897" t="s">
        <v>3617</v>
      </c>
      <c r="BE983" s="897" t="s">
        <v>3618</v>
      </c>
      <c r="BF983" s="940">
        <v>46079</v>
      </c>
      <c r="BG983" s="897"/>
      <c r="BH983" s="687"/>
      <c r="BI983" s="687"/>
      <c r="BJ983" s="896"/>
      <c r="BK983" s="639" t="s">
        <v>3640</v>
      </c>
      <c r="BL983" s="373"/>
      <c r="BM983" s="373"/>
      <c r="BN983" s="829" t="s">
        <v>1948</v>
      </c>
      <c r="BO983" s="639" t="s">
        <v>3641</v>
      </c>
      <c r="BP983" s="630"/>
      <c r="BQ983" s="2224"/>
      <c r="BR983" s="2224"/>
      <c r="BS983" s="2153" t="s">
        <v>1658</v>
      </c>
      <c r="BT983" s="1004" t="s">
        <v>1949</v>
      </c>
      <c r="BU983" s="1004" t="s">
        <v>3659</v>
      </c>
      <c r="BV983" s="1183">
        <v>48381993</v>
      </c>
      <c r="BW983" s="1183">
        <v>10483819931</v>
      </c>
      <c r="BX983" s="946">
        <v>4500</v>
      </c>
      <c r="BY983" s="940">
        <v>46082</v>
      </c>
      <c r="BZ983" s="940">
        <v>46142</v>
      </c>
      <c r="CA983" s="897"/>
      <c r="CB983" s="897"/>
      <c r="CC983" s="897"/>
      <c r="CD983" s="897"/>
      <c r="CE983" s="897"/>
      <c r="CF983" s="897"/>
      <c r="CG983" s="897"/>
      <c r="CH983" s="897"/>
      <c r="CI983" s="897"/>
      <c r="CJ983" s="897"/>
      <c r="CK983" s="897"/>
      <c r="CL983" s="897"/>
      <c r="CM983" s="897"/>
      <c r="CN983" s="897"/>
      <c r="CO983" s="897"/>
      <c r="CP983" s="897"/>
      <c r="CQ983" s="897"/>
      <c r="CR983" s="897"/>
      <c r="CS983" s="897"/>
      <c r="CT983" s="897">
        <v>30</v>
      </c>
      <c r="CU983" s="946">
        <v>4500</v>
      </c>
      <c r="CV983" s="897">
        <v>30</v>
      </c>
      <c r="CW983" s="946">
        <v>4500</v>
      </c>
      <c r="CX983" s="897">
        <v>30</v>
      </c>
      <c r="CY983" s="946">
        <v>4500</v>
      </c>
      <c r="CZ983" s="897"/>
      <c r="DA983" s="897"/>
      <c r="DB983" s="897"/>
      <c r="DC983" s="897">
        <f t="shared" si="962"/>
        <v>30</v>
      </c>
      <c r="DD983" s="946">
        <f t="shared" si="964"/>
        <v>4500</v>
      </c>
      <c r="DE983" s="897">
        <v>30</v>
      </c>
      <c r="DF983" s="946">
        <f t="shared" si="965"/>
        <v>4500</v>
      </c>
      <c r="DG983" s="897">
        <v>30</v>
      </c>
      <c r="DH983" s="946">
        <f t="shared" si="966"/>
        <v>4500</v>
      </c>
      <c r="DI983" s="897"/>
      <c r="DJ983" s="898"/>
      <c r="DK983" s="898"/>
      <c r="DL983" s="898"/>
      <c r="DM983" s="898"/>
      <c r="DN983" s="898"/>
      <c r="DO983" s="898"/>
      <c r="DP983" s="898"/>
      <c r="DQ983" s="898"/>
      <c r="DR983" s="898"/>
      <c r="DS983" s="898"/>
      <c r="DU983" s="1945">
        <f t="shared" si="956"/>
        <v>9000</v>
      </c>
      <c r="DV983" s="1946">
        <f t="shared" si="967"/>
        <v>9000</v>
      </c>
      <c r="DW983" s="1946">
        <f t="shared" si="930"/>
        <v>9000</v>
      </c>
      <c r="DX983" s="1946">
        <f t="shared" si="958"/>
        <v>0</v>
      </c>
      <c r="DY983" s="1946">
        <f t="shared" si="959"/>
        <v>0</v>
      </c>
      <c r="EG983" s="1946"/>
    </row>
    <row r="984" spans="1:137" s="2052" customFormat="1" ht="48" hidden="1" customHeight="1" x14ac:dyDescent="0.25">
      <c r="A984" s="2053">
        <v>2026</v>
      </c>
      <c r="B984" s="911">
        <v>479</v>
      </c>
      <c r="C984" s="911" t="s">
        <v>58</v>
      </c>
      <c r="D984" s="911">
        <v>3000654</v>
      </c>
      <c r="E984" s="911">
        <v>5005023</v>
      </c>
      <c r="F984" s="911" t="s">
        <v>990</v>
      </c>
      <c r="G984" s="2053" t="s">
        <v>991</v>
      </c>
      <c r="H984" s="2053">
        <v>94</v>
      </c>
      <c r="I984" s="912" t="s">
        <v>992</v>
      </c>
      <c r="J984" s="913" t="s">
        <v>10</v>
      </c>
      <c r="K984" s="913" t="s">
        <v>60</v>
      </c>
      <c r="L984" s="911" t="str">
        <f t="shared" si="957"/>
        <v>2.3</v>
      </c>
      <c r="M984" s="2054" t="s">
        <v>62</v>
      </c>
      <c r="N984" s="914"/>
      <c r="O984" s="2053" t="s">
        <v>1951</v>
      </c>
      <c r="P984" s="2053" t="s">
        <v>65</v>
      </c>
      <c r="Q984" s="2046">
        <v>1</v>
      </c>
      <c r="R984" s="2055">
        <v>3500</v>
      </c>
      <c r="S984" s="2053"/>
      <c r="T984" s="2053"/>
      <c r="U984" s="2053"/>
      <c r="V984" s="2053"/>
      <c r="W984" s="2056"/>
      <c r="X984" s="354"/>
      <c r="Y984" s="354"/>
      <c r="Z984" s="355"/>
      <c r="AA984" s="355"/>
      <c r="AB984" s="355"/>
      <c r="AC984" s="355"/>
      <c r="AD984" s="355"/>
      <c r="AE984" s="2055">
        <f>ROUNDUP(IFERROR(IF(OR(P984="LOCADOR",P984="VIATICOS",P984="CAJA CHICA"),IF(P984="LOCADOR",Q984*(R984/30)*SUM(S984:AD984),Q984*R984*SUM(S984:AD984)),R984*SUM(S984:AD984)),""),0)</f>
        <v>0</v>
      </c>
      <c r="AF984" s="356">
        <f t="shared" si="942"/>
        <v>0</v>
      </c>
      <c r="AG984" s="356">
        <f t="shared" si="943"/>
        <v>0</v>
      </c>
      <c r="AH984" s="356">
        <f t="shared" si="944"/>
        <v>0</v>
      </c>
      <c r="AI984" s="356">
        <f t="shared" si="945"/>
        <v>0</v>
      </c>
      <c r="AJ984" s="356">
        <f t="shared" si="946"/>
        <v>0</v>
      </c>
      <c r="AK984" s="356">
        <f t="shared" si="947"/>
        <v>0</v>
      </c>
      <c r="AL984" s="356">
        <f t="shared" si="948"/>
        <v>0</v>
      </c>
      <c r="AM984" s="356">
        <f t="shared" si="949"/>
        <v>0</v>
      </c>
      <c r="AN984" s="356">
        <f t="shared" si="950"/>
        <v>0</v>
      </c>
      <c r="AO984" s="356">
        <f t="shared" si="951"/>
        <v>0</v>
      </c>
      <c r="AP984" s="356">
        <f t="shared" si="952"/>
        <v>0</v>
      </c>
      <c r="AQ984" s="356">
        <f t="shared" si="953"/>
        <v>0</v>
      </c>
      <c r="AR984" s="2047">
        <f t="shared" si="963"/>
        <v>0</v>
      </c>
      <c r="AS984" s="2057" t="s">
        <v>1763</v>
      </c>
      <c r="AT984" s="675"/>
      <c r="AU984" s="675" t="s">
        <v>3535</v>
      </c>
      <c r="AV984" s="675" t="s">
        <v>3536</v>
      </c>
      <c r="AW984" s="1165">
        <v>46058</v>
      </c>
      <c r="AX984" s="675" t="s">
        <v>3537</v>
      </c>
      <c r="AY984" s="1165">
        <v>46078</v>
      </c>
      <c r="AZ984" s="675"/>
      <c r="BA984" s="675" t="s">
        <v>3538</v>
      </c>
      <c r="BB984" s="1942" t="s">
        <v>1018</v>
      </c>
      <c r="BC984" s="675"/>
      <c r="BD984" s="675"/>
      <c r="BE984" s="675"/>
      <c r="BF984" s="675"/>
      <c r="BG984" s="675"/>
      <c r="BH984" s="847"/>
      <c r="BI984" s="847"/>
      <c r="BJ984" s="849"/>
      <c r="BK984" s="847"/>
      <c r="BL984" s="846"/>
      <c r="BM984" s="846"/>
      <c r="BN984" s="847"/>
      <c r="BO984" s="932"/>
      <c r="BP984" s="630"/>
      <c r="BQ984" s="2154"/>
      <c r="BR984" s="2154"/>
      <c r="BT984" s="675"/>
      <c r="BU984" s="675"/>
      <c r="BV984" s="932"/>
      <c r="BW984" s="932"/>
      <c r="BX984" s="675"/>
      <c r="BY984" s="675"/>
      <c r="BZ984" s="675"/>
      <c r="CA984" s="675"/>
      <c r="CB984" s="1093"/>
      <c r="CC984" s="1093"/>
      <c r="CD984" s="1093"/>
      <c r="CE984" s="1093"/>
      <c r="CF984" s="1093"/>
      <c r="CG984" s="1093"/>
      <c r="CH984" s="1093"/>
      <c r="CI984" s="1093"/>
      <c r="CJ984" s="1093"/>
      <c r="CK984" s="1093"/>
      <c r="CL984" s="1093"/>
      <c r="CM984" s="1093"/>
      <c r="CN984" s="1093"/>
      <c r="CO984" s="1093"/>
      <c r="CP984" s="1093"/>
      <c r="CQ984" s="1093"/>
      <c r="CR984" s="1093"/>
      <c r="CS984" s="675"/>
      <c r="CT984" s="675"/>
      <c r="CU984" s="675"/>
      <c r="CV984" s="675"/>
      <c r="CW984" s="1168"/>
      <c r="CX984" s="675"/>
      <c r="CY984" s="1168"/>
      <c r="CZ984" s="675"/>
      <c r="DA984" s="675"/>
      <c r="DB984" s="675"/>
      <c r="DC984" s="675">
        <f t="shared" si="962"/>
        <v>0</v>
      </c>
      <c r="DD984" s="996">
        <f t="shared" si="964"/>
        <v>0</v>
      </c>
      <c r="DE984" s="675"/>
      <c r="DF984" s="996">
        <f t="shared" si="965"/>
        <v>0</v>
      </c>
      <c r="DG984" s="675"/>
      <c r="DH984" s="996">
        <f t="shared" si="966"/>
        <v>0</v>
      </c>
      <c r="DI984" s="675"/>
      <c r="DJ984" s="916"/>
      <c r="DK984" s="916"/>
      <c r="DL984" s="916"/>
      <c r="DM984" s="916"/>
      <c r="DN984" s="916"/>
      <c r="DO984" s="916"/>
      <c r="DP984" s="916"/>
      <c r="DQ984" s="916"/>
      <c r="DR984" s="916"/>
      <c r="DS984" s="916"/>
      <c r="DU984" s="1945">
        <f t="shared" si="956"/>
        <v>0</v>
      </c>
      <c r="DV984" s="1946">
        <f t="shared" si="967"/>
        <v>0</v>
      </c>
      <c r="DW984" s="1946">
        <f t="shared" ref="DW984:DW994" si="968">CG984+CP984+CY984+DH984</f>
        <v>0</v>
      </c>
      <c r="DX984" s="1946">
        <f t="shared" si="958"/>
        <v>0</v>
      </c>
      <c r="DY984" s="1946">
        <f t="shared" si="959"/>
        <v>0</v>
      </c>
      <c r="EG984" s="1946"/>
    </row>
    <row r="985" spans="1:137" s="1977" customFormat="1" ht="48" hidden="1" customHeight="1" x14ac:dyDescent="0.25">
      <c r="A985" s="1970">
        <v>2026</v>
      </c>
      <c r="B985" s="875">
        <v>479</v>
      </c>
      <c r="C985" s="875" t="s">
        <v>58</v>
      </c>
      <c r="D985" s="875">
        <v>3000654</v>
      </c>
      <c r="E985" s="875">
        <v>5005023</v>
      </c>
      <c r="F985" s="875" t="s">
        <v>990</v>
      </c>
      <c r="G985" s="1970" t="s">
        <v>991</v>
      </c>
      <c r="H985" s="1970">
        <v>94</v>
      </c>
      <c r="I985" s="876" t="s">
        <v>992</v>
      </c>
      <c r="J985" s="877" t="s">
        <v>10</v>
      </c>
      <c r="K985" s="877" t="s">
        <v>60</v>
      </c>
      <c r="L985" s="875" t="str">
        <f t="shared" si="957"/>
        <v>2.3</v>
      </c>
      <c r="M985" s="1971" t="s">
        <v>62</v>
      </c>
      <c r="N985" s="878"/>
      <c r="O985" s="1970" t="s">
        <v>1952</v>
      </c>
      <c r="P985" s="1970" t="s">
        <v>65</v>
      </c>
      <c r="Q985" s="1972">
        <v>1</v>
      </c>
      <c r="R985" s="1973">
        <v>10000</v>
      </c>
      <c r="S985" s="1970"/>
      <c r="T985" s="1970"/>
      <c r="U985" s="1970"/>
      <c r="V985" s="1970">
        <v>0</v>
      </c>
      <c r="W985" s="1974"/>
      <c r="X985" s="325"/>
      <c r="Y985" s="325"/>
      <c r="Z985" s="326"/>
      <c r="AA985" s="326"/>
      <c r="AB985" s="326"/>
      <c r="AC985" s="326"/>
      <c r="AD985" s="326"/>
      <c r="AE985" s="1973">
        <f>ROUNDUP(IFERROR(IF(OR(P985="LOCADOR",P985="VIATICOS",P985="CAJA CHICA"),IF(P985="LOCADOR",Q985*(R985/30)*SUM(S985:AD985),Q985*R985*SUM(S985:AD985)),R985*SUM(S985:AD985)),""),0)</f>
        <v>0</v>
      </c>
      <c r="AF985" s="289">
        <f t="shared" si="942"/>
        <v>0</v>
      </c>
      <c r="AG985" s="289">
        <f t="shared" si="943"/>
        <v>0</v>
      </c>
      <c r="AH985" s="289">
        <f t="shared" si="944"/>
        <v>0</v>
      </c>
      <c r="AI985" s="289">
        <f t="shared" si="945"/>
        <v>0</v>
      </c>
      <c r="AJ985" s="289">
        <f t="shared" si="946"/>
        <v>0</v>
      </c>
      <c r="AK985" s="289">
        <f t="shared" si="947"/>
        <v>0</v>
      </c>
      <c r="AL985" s="289">
        <f t="shared" si="948"/>
        <v>0</v>
      </c>
      <c r="AM985" s="289">
        <f t="shared" si="949"/>
        <v>0</v>
      </c>
      <c r="AN985" s="289">
        <f t="shared" si="950"/>
        <v>0</v>
      </c>
      <c r="AO985" s="289">
        <f t="shared" si="951"/>
        <v>0</v>
      </c>
      <c r="AP985" s="289">
        <f t="shared" si="952"/>
        <v>0</v>
      </c>
      <c r="AQ985" s="289">
        <f t="shared" si="953"/>
        <v>0</v>
      </c>
      <c r="AR985" s="1975">
        <f t="shared" si="963"/>
        <v>0</v>
      </c>
      <c r="AS985" s="1976" t="s">
        <v>1763</v>
      </c>
      <c r="AT985" s="880"/>
      <c r="AU985" s="880" t="s">
        <v>3535</v>
      </c>
      <c r="AV985" s="880" t="s">
        <v>3536</v>
      </c>
      <c r="AW985" s="769">
        <v>46058</v>
      </c>
      <c r="AX985" s="880" t="s">
        <v>3537</v>
      </c>
      <c r="AY985" s="769">
        <v>46078</v>
      </c>
      <c r="AZ985" s="880"/>
      <c r="BA985" s="880" t="s">
        <v>3538</v>
      </c>
      <c r="BB985" s="1942" t="s">
        <v>1018</v>
      </c>
      <c r="BC985" s="880"/>
      <c r="BD985" s="880"/>
      <c r="BE985" s="880"/>
      <c r="BF985" s="880"/>
      <c r="BG985" s="880"/>
      <c r="BH985" s="785"/>
      <c r="BI985" s="785"/>
      <c r="BJ985" s="696"/>
      <c r="BK985" s="785"/>
      <c r="BL985" s="786"/>
      <c r="BM985" s="786"/>
      <c r="BN985" s="785"/>
      <c r="BO985" s="883"/>
      <c r="BP985" s="630"/>
      <c r="BQ985" s="2184"/>
      <c r="BR985" s="2184"/>
      <c r="BT985" s="880"/>
      <c r="BU985" s="880"/>
      <c r="BV985" s="883"/>
      <c r="BW985" s="883"/>
      <c r="BX985" s="880"/>
      <c r="BY985" s="880"/>
      <c r="BZ985" s="880"/>
      <c r="CA985" s="880"/>
      <c r="CB985" s="1093"/>
      <c r="CC985" s="1093"/>
      <c r="CD985" s="1093"/>
      <c r="CE985" s="1093"/>
      <c r="CF985" s="1093"/>
      <c r="CG985" s="1093"/>
      <c r="CH985" s="1093"/>
      <c r="CI985" s="1093"/>
      <c r="CJ985" s="1093"/>
      <c r="CK985" s="1093"/>
      <c r="CL985" s="1093"/>
      <c r="CM985" s="1093"/>
      <c r="CN985" s="1093"/>
      <c r="CO985" s="1093"/>
      <c r="CP985" s="1093"/>
      <c r="CQ985" s="1093"/>
      <c r="CR985" s="1093"/>
      <c r="CS985" s="880"/>
      <c r="CT985" s="880"/>
      <c r="CU985" s="880"/>
      <c r="CV985" s="880"/>
      <c r="CW985" s="1158"/>
      <c r="CX985" s="880"/>
      <c r="CY985" s="1158"/>
      <c r="CZ985" s="880"/>
      <c r="DA985" s="880"/>
      <c r="DB985" s="880"/>
      <c r="DC985" s="880">
        <f t="shared" si="962"/>
        <v>0</v>
      </c>
      <c r="DD985" s="1158">
        <f t="shared" si="964"/>
        <v>0</v>
      </c>
      <c r="DE985" s="880"/>
      <c r="DF985" s="1158">
        <f t="shared" si="965"/>
        <v>0</v>
      </c>
      <c r="DG985" s="880"/>
      <c r="DH985" s="1158">
        <f t="shared" si="966"/>
        <v>0</v>
      </c>
      <c r="DI985" s="880"/>
      <c r="DJ985" s="881"/>
      <c r="DK985" s="881"/>
      <c r="DL985" s="881"/>
      <c r="DM985" s="881"/>
      <c r="DN985" s="881"/>
      <c r="DO985" s="881"/>
      <c r="DP985" s="881"/>
      <c r="DQ985" s="881"/>
      <c r="DR985" s="881"/>
      <c r="DS985" s="881"/>
      <c r="DU985" s="1945">
        <f t="shared" si="956"/>
        <v>0</v>
      </c>
      <c r="DV985" s="1946">
        <f t="shared" si="967"/>
        <v>0</v>
      </c>
      <c r="DW985" s="1946">
        <f t="shared" si="968"/>
        <v>0</v>
      </c>
      <c r="DX985" s="1946">
        <f t="shared" si="958"/>
        <v>0</v>
      </c>
      <c r="DY985" s="1946">
        <f t="shared" si="959"/>
        <v>0</v>
      </c>
      <c r="EG985" s="1946"/>
    </row>
    <row r="986" spans="1:137" s="1944" customFormat="1" ht="48" hidden="1" customHeight="1" x14ac:dyDescent="0.25">
      <c r="A986" s="1937">
        <v>2026</v>
      </c>
      <c r="B986" s="606">
        <v>479</v>
      </c>
      <c r="C986" s="606" t="s">
        <v>58</v>
      </c>
      <c r="D986" s="606">
        <v>3000654</v>
      </c>
      <c r="E986" s="606">
        <v>5005023</v>
      </c>
      <c r="F986" s="606" t="s">
        <v>990</v>
      </c>
      <c r="G986" s="1937" t="s">
        <v>991</v>
      </c>
      <c r="H986" s="1937">
        <v>94</v>
      </c>
      <c r="I986" s="607" t="s">
        <v>992</v>
      </c>
      <c r="J986" s="608" t="s">
        <v>10</v>
      </c>
      <c r="K986" s="608" t="s">
        <v>60</v>
      </c>
      <c r="L986" s="606" t="str">
        <f t="shared" si="957"/>
        <v>2.3</v>
      </c>
      <c r="M986" s="1938" t="s">
        <v>62</v>
      </c>
      <c r="N986" s="1091"/>
      <c r="O986" s="2299" t="s">
        <v>3660</v>
      </c>
      <c r="P986" s="1937" t="s">
        <v>65</v>
      </c>
      <c r="Q986" s="1939">
        <v>1</v>
      </c>
      <c r="R986" s="457">
        <v>8000</v>
      </c>
      <c r="S986" s="1937"/>
      <c r="T986" s="1937"/>
      <c r="U986" s="1937">
        <v>30</v>
      </c>
      <c r="V986" s="1937">
        <v>30</v>
      </c>
      <c r="W986" s="2000"/>
      <c r="X986" s="344"/>
      <c r="Y986" s="344"/>
      <c r="Z986" s="345"/>
      <c r="AA986" s="345"/>
      <c r="AB986" s="345"/>
      <c r="AC986" s="345"/>
      <c r="AD986" s="345"/>
      <c r="AE986" s="457"/>
      <c r="AF986" s="327">
        <f t="shared" si="942"/>
        <v>0</v>
      </c>
      <c r="AG986" s="327">
        <f t="shared" si="943"/>
        <v>0</v>
      </c>
      <c r="AH986" s="327">
        <f t="shared" si="944"/>
        <v>8000</v>
      </c>
      <c r="AI986" s="327">
        <f t="shared" si="945"/>
        <v>8000</v>
      </c>
      <c r="AJ986" s="327">
        <f t="shared" si="946"/>
        <v>0</v>
      </c>
      <c r="AK986" s="327">
        <f t="shared" si="947"/>
        <v>0</v>
      </c>
      <c r="AL986" s="327">
        <f t="shared" si="948"/>
        <v>0</v>
      </c>
      <c r="AM986" s="327">
        <f t="shared" si="949"/>
        <v>0</v>
      </c>
      <c r="AN986" s="327">
        <f t="shared" si="950"/>
        <v>0</v>
      </c>
      <c r="AO986" s="327">
        <f t="shared" si="951"/>
        <v>0</v>
      </c>
      <c r="AP986" s="327">
        <f t="shared" si="952"/>
        <v>0</v>
      </c>
      <c r="AQ986" s="327">
        <f t="shared" si="953"/>
        <v>0</v>
      </c>
      <c r="AR986" s="458">
        <f t="shared" si="963"/>
        <v>16000</v>
      </c>
      <c r="AS986" s="1941" t="s">
        <v>1763</v>
      </c>
      <c r="AT986" s="386" t="s">
        <v>3632</v>
      </c>
      <c r="AU986" s="612" t="s">
        <v>3535</v>
      </c>
      <c r="AV986" s="612" t="s">
        <v>3536</v>
      </c>
      <c r="AW986" s="632">
        <v>46058</v>
      </c>
      <c r="AX986" s="612" t="s">
        <v>3537</v>
      </c>
      <c r="AY986" s="632">
        <v>46078</v>
      </c>
      <c r="AZ986" s="612"/>
      <c r="BA986" s="613" t="s">
        <v>3661</v>
      </c>
      <c r="BB986" s="1942" t="s">
        <v>995</v>
      </c>
      <c r="BC986" s="612" t="s">
        <v>3662</v>
      </c>
      <c r="BD986" s="612" t="s">
        <v>3663</v>
      </c>
      <c r="BE986" s="612" t="s">
        <v>3664</v>
      </c>
      <c r="BF986" s="632">
        <v>46080</v>
      </c>
      <c r="BG986" s="612"/>
      <c r="BH986" s="639"/>
      <c r="BI986" s="1301"/>
      <c r="BJ986" s="1057"/>
      <c r="BK986" s="1301" t="s">
        <v>3665</v>
      </c>
      <c r="BL986" s="373"/>
      <c r="BM986" s="373"/>
      <c r="BN986" s="1016">
        <v>4946</v>
      </c>
      <c r="BO986" s="1123" t="s">
        <v>3666</v>
      </c>
      <c r="BP986" s="630"/>
      <c r="BQ986" s="2292"/>
      <c r="BR986" s="2292"/>
      <c r="BS986" s="2026" t="s">
        <v>2202</v>
      </c>
      <c r="BT986" s="672" t="s">
        <v>2203</v>
      </c>
      <c r="BU986" s="672" t="s">
        <v>2204</v>
      </c>
      <c r="BV986" s="1251">
        <v>40605308</v>
      </c>
      <c r="BW986" s="1252">
        <v>10406053089</v>
      </c>
      <c r="BX986" s="906">
        <v>8000</v>
      </c>
      <c r="BY986" s="940">
        <v>46082</v>
      </c>
      <c r="BZ986" s="1253">
        <v>46142</v>
      </c>
      <c r="CA986" s="612"/>
      <c r="CB986" s="612"/>
      <c r="CC986" s="612"/>
      <c r="CD986" s="612"/>
      <c r="CE986" s="612"/>
      <c r="CF986" s="612"/>
      <c r="CG986" s="612"/>
      <c r="CH986" s="612"/>
      <c r="CI986" s="612"/>
      <c r="CJ986" s="612"/>
      <c r="CK986" s="612"/>
      <c r="CL986" s="612"/>
      <c r="CM986" s="612"/>
      <c r="CN986" s="612"/>
      <c r="CO986" s="612"/>
      <c r="CP986" s="612"/>
      <c r="CQ986" s="612"/>
      <c r="CR986" s="612"/>
      <c r="CS986" s="612"/>
      <c r="CT986" s="612">
        <v>30</v>
      </c>
      <c r="CU986" s="640">
        <v>8000</v>
      </c>
      <c r="CV986" s="612">
        <v>30</v>
      </c>
      <c r="CW986" s="640">
        <v>8000</v>
      </c>
      <c r="CX986" s="612">
        <v>30</v>
      </c>
      <c r="CY986" s="640">
        <v>8000</v>
      </c>
      <c r="CZ986" s="612"/>
      <c r="DA986" s="612"/>
      <c r="DB986" s="612"/>
      <c r="DC986" s="612">
        <f t="shared" si="962"/>
        <v>30</v>
      </c>
      <c r="DD986" s="640">
        <f t="shared" si="964"/>
        <v>8000</v>
      </c>
      <c r="DE986" s="612">
        <v>30</v>
      </c>
      <c r="DF986" s="640">
        <f t="shared" si="965"/>
        <v>8000.0000000000009</v>
      </c>
      <c r="DG986" s="612">
        <v>30</v>
      </c>
      <c r="DH986" s="640">
        <f t="shared" si="966"/>
        <v>8000.0000000000009</v>
      </c>
      <c r="DI986" s="612"/>
      <c r="DJ986" s="613"/>
      <c r="DK986" s="613"/>
      <c r="DL986" s="613"/>
      <c r="DM986" s="613"/>
      <c r="DN986" s="613"/>
      <c r="DO986" s="613"/>
      <c r="DP986" s="613"/>
      <c r="DQ986" s="613"/>
      <c r="DR986" s="613"/>
      <c r="DS986" s="613"/>
      <c r="DU986" s="1945">
        <f t="shared" si="956"/>
        <v>16000</v>
      </c>
      <c r="DV986" s="1946">
        <f t="shared" si="967"/>
        <v>16000</v>
      </c>
      <c r="DW986" s="1946">
        <f t="shared" si="968"/>
        <v>16000</v>
      </c>
      <c r="DX986" s="1946">
        <f t="shared" si="958"/>
        <v>0</v>
      </c>
      <c r="DY986" s="1946">
        <f t="shared" si="959"/>
        <v>0</v>
      </c>
      <c r="EG986" s="1946"/>
    </row>
    <row r="987" spans="1:137" s="1977" customFormat="1" ht="48" hidden="1" customHeight="1" x14ac:dyDescent="0.25">
      <c r="A987" s="1970">
        <v>2026</v>
      </c>
      <c r="B987" s="875">
        <v>479</v>
      </c>
      <c r="C987" s="875" t="s">
        <v>58</v>
      </c>
      <c r="D987" s="875">
        <v>3000654</v>
      </c>
      <c r="E987" s="875">
        <v>5005023</v>
      </c>
      <c r="F987" s="875" t="s">
        <v>990</v>
      </c>
      <c r="G987" s="1970" t="s">
        <v>991</v>
      </c>
      <c r="H987" s="1970">
        <v>94</v>
      </c>
      <c r="I987" s="876" t="s">
        <v>992</v>
      </c>
      <c r="J987" s="877" t="s">
        <v>10</v>
      </c>
      <c r="K987" s="877" t="s">
        <v>60</v>
      </c>
      <c r="L987" s="875" t="str">
        <f t="shared" si="957"/>
        <v>2.3</v>
      </c>
      <c r="M987" s="1971" t="s">
        <v>62</v>
      </c>
      <c r="N987" s="878"/>
      <c r="O987" s="1970" t="s">
        <v>1954</v>
      </c>
      <c r="P987" s="1970" t="s">
        <v>65</v>
      </c>
      <c r="Q987" s="1972">
        <v>1</v>
      </c>
      <c r="R987" s="1973">
        <v>10000</v>
      </c>
      <c r="S987" s="1970"/>
      <c r="T987" s="1970"/>
      <c r="U987" s="1970"/>
      <c r="V987" s="1970">
        <v>0</v>
      </c>
      <c r="W987" s="1974"/>
      <c r="X987" s="344"/>
      <c r="Y987" s="344"/>
      <c r="Z987" s="345"/>
      <c r="AA987" s="345"/>
      <c r="AB987" s="345"/>
      <c r="AC987" s="345"/>
      <c r="AD987" s="345"/>
      <c r="AE987" s="1973">
        <f>ROUNDUP(IFERROR(IF(OR(P987="LOCADOR",P987="VIATICOS",P987="CAJA CHICA"),IF(P987="LOCADOR",Q987*(R987/30)*SUM(S987:AD987),Q987*R987*SUM(S987:AD987)),R987*SUM(S987:AD987)),""),0)</f>
        <v>0</v>
      </c>
      <c r="AF987" s="289">
        <f t="shared" si="942"/>
        <v>0</v>
      </c>
      <c r="AG987" s="289">
        <f t="shared" si="943"/>
        <v>0</v>
      </c>
      <c r="AH987" s="289">
        <f t="shared" si="944"/>
        <v>0</v>
      </c>
      <c r="AI987" s="289">
        <f t="shared" si="945"/>
        <v>0</v>
      </c>
      <c r="AJ987" s="289">
        <f t="shared" si="946"/>
        <v>0</v>
      </c>
      <c r="AK987" s="289">
        <f t="shared" si="947"/>
        <v>0</v>
      </c>
      <c r="AL987" s="289">
        <f t="shared" si="948"/>
        <v>0</v>
      </c>
      <c r="AM987" s="289">
        <f t="shared" si="949"/>
        <v>0</v>
      </c>
      <c r="AN987" s="289">
        <f t="shared" si="950"/>
        <v>0</v>
      </c>
      <c r="AO987" s="289">
        <f t="shared" si="951"/>
        <v>0</v>
      </c>
      <c r="AP987" s="289">
        <f t="shared" si="952"/>
        <v>0</v>
      </c>
      <c r="AQ987" s="289">
        <f t="shared" si="953"/>
        <v>0</v>
      </c>
      <c r="AR987" s="1975">
        <f t="shared" si="963"/>
        <v>0</v>
      </c>
      <c r="AS987" s="1976" t="s">
        <v>1763</v>
      </c>
      <c r="AT987" s="880"/>
      <c r="AU987" s="880" t="s">
        <v>3535</v>
      </c>
      <c r="AV987" s="880" t="s">
        <v>3536</v>
      </c>
      <c r="AW987" s="769">
        <v>46058</v>
      </c>
      <c r="AX987" s="880" t="s">
        <v>3537</v>
      </c>
      <c r="AY987" s="769">
        <v>46078</v>
      </c>
      <c r="AZ987" s="880"/>
      <c r="BA987" s="880" t="s">
        <v>3538</v>
      </c>
      <c r="BB987" s="1942" t="s">
        <v>1018</v>
      </c>
      <c r="BC987" s="880"/>
      <c r="BD987" s="880"/>
      <c r="BE987" s="880"/>
      <c r="BF987" s="880"/>
      <c r="BG987" s="880"/>
      <c r="BH987" s="785"/>
      <c r="BI987" s="785"/>
      <c r="BJ987" s="696"/>
      <c r="BK987" s="785"/>
      <c r="BL987" s="1208"/>
      <c r="BM987" s="1208"/>
      <c r="BN987" s="1311"/>
      <c r="BO987" s="883"/>
      <c r="BP987" s="630"/>
      <c r="BQ987" s="2302"/>
      <c r="BR987" s="2302"/>
      <c r="BS987" s="2113"/>
      <c r="BT987" s="1019"/>
      <c r="BU987" s="1019"/>
      <c r="BV987" s="883"/>
      <c r="BW987" s="883"/>
      <c r="BX987" s="1018"/>
      <c r="BY987" s="1019"/>
      <c r="BZ987" s="880"/>
      <c r="CA987" s="880"/>
      <c r="CB987" s="880"/>
      <c r="CC987" s="880"/>
      <c r="CD987" s="880"/>
      <c r="CE987" s="880"/>
      <c r="CF987" s="880"/>
      <c r="CG987" s="880"/>
      <c r="CH987" s="880"/>
      <c r="CI987" s="880"/>
      <c r="CJ987" s="880"/>
      <c r="CK987" s="880"/>
      <c r="CL987" s="880"/>
      <c r="CM987" s="880"/>
      <c r="CN987" s="880"/>
      <c r="CO987" s="880"/>
      <c r="CP987" s="880"/>
      <c r="CQ987" s="880"/>
      <c r="CR987" s="880"/>
      <c r="CS987" s="880"/>
      <c r="CT987" s="880"/>
      <c r="CU987" s="880"/>
      <c r="CV987" s="880"/>
      <c r="CW987" s="1158"/>
      <c r="CX987" s="880"/>
      <c r="CY987" s="1158"/>
      <c r="CZ987" s="880"/>
      <c r="DA987" s="880"/>
      <c r="DB987" s="880"/>
      <c r="DC987" s="880">
        <f t="shared" si="962"/>
        <v>0</v>
      </c>
      <c r="DD987" s="1158">
        <f t="shared" si="964"/>
        <v>0</v>
      </c>
      <c r="DE987" s="880"/>
      <c r="DF987" s="1158">
        <f t="shared" si="965"/>
        <v>0</v>
      </c>
      <c r="DG987" s="880"/>
      <c r="DH987" s="1158">
        <f t="shared" si="966"/>
        <v>0</v>
      </c>
      <c r="DI987" s="880"/>
      <c r="DJ987" s="881"/>
      <c r="DK987" s="881"/>
      <c r="DL987" s="881"/>
      <c r="DM987" s="881"/>
      <c r="DN987" s="881"/>
      <c r="DO987" s="881"/>
      <c r="DP987" s="881"/>
      <c r="DQ987" s="881"/>
      <c r="DR987" s="881"/>
      <c r="DS987" s="881"/>
      <c r="DU987" s="1945">
        <f t="shared" si="956"/>
        <v>0</v>
      </c>
      <c r="DV987" s="1946">
        <f t="shared" si="967"/>
        <v>0</v>
      </c>
      <c r="DW987" s="1946">
        <f t="shared" si="968"/>
        <v>0</v>
      </c>
      <c r="DX987" s="1946">
        <f t="shared" si="958"/>
        <v>0</v>
      </c>
      <c r="DY987" s="1946">
        <f t="shared" si="959"/>
        <v>0</v>
      </c>
      <c r="EG987" s="1946"/>
    </row>
    <row r="988" spans="1:137" s="1995" customFormat="1" ht="48" hidden="1" customHeight="1" x14ac:dyDescent="0.25">
      <c r="A988" s="1979">
        <v>2026</v>
      </c>
      <c r="B988" s="891">
        <v>479</v>
      </c>
      <c r="C988" s="891" t="s">
        <v>58</v>
      </c>
      <c r="D988" s="891">
        <v>3000654</v>
      </c>
      <c r="E988" s="891">
        <v>5005023</v>
      </c>
      <c r="F988" s="891" t="s">
        <v>990</v>
      </c>
      <c r="G988" s="1979" t="s">
        <v>991</v>
      </c>
      <c r="H988" s="1979">
        <v>94</v>
      </c>
      <c r="I988" s="892" t="s">
        <v>992</v>
      </c>
      <c r="J988" s="893" t="s">
        <v>10</v>
      </c>
      <c r="K988" s="893" t="s">
        <v>60</v>
      </c>
      <c r="L988" s="891" t="str">
        <f t="shared" si="957"/>
        <v>2.3</v>
      </c>
      <c r="M988" s="1981" t="s">
        <v>62</v>
      </c>
      <c r="N988" s="894"/>
      <c r="O988" s="1979" t="s">
        <v>1955</v>
      </c>
      <c r="P988" s="1979" t="s">
        <v>65</v>
      </c>
      <c r="Q988" s="1983">
        <v>1</v>
      </c>
      <c r="R988" s="1984">
        <v>7500</v>
      </c>
      <c r="S988" s="1979"/>
      <c r="T988" s="1979"/>
      <c r="U988" s="1979">
        <v>30</v>
      </c>
      <c r="V988" s="1979">
        <v>30</v>
      </c>
      <c r="W988" s="1986"/>
      <c r="X988" s="298"/>
      <c r="Y988" s="298"/>
      <c r="Z988" s="299"/>
      <c r="AA988" s="299"/>
      <c r="AB988" s="299"/>
      <c r="AC988" s="299"/>
      <c r="AD988" s="299"/>
      <c r="AE988" s="1984"/>
      <c r="AF988" s="284">
        <f t="shared" si="942"/>
        <v>0</v>
      </c>
      <c r="AG988" s="284">
        <f t="shared" si="943"/>
        <v>0</v>
      </c>
      <c r="AH988" s="284">
        <f t="shared" si="944"/>
        <v>7500</v>
      </c>
      <c r="AI988" s="284">
        <f t="shared" si="945"/>
        <v>7500</v>
      </c>
      <c r="AJ988" s="284">
        <f t="shared" si="946"/>
        <v>0</v>
      </c>
      <c r="AK988" s="284">
        <f t="shared" si="947"/>
        <v>0</v>
      </c>
      <c r="AL988" s="284">
        <f t="shared" si="948"/>
        <v>0</v>
      </c>
      <c r="AM988" s="284">
        <f t="shared" si="949"/>
        <v>0</v>
      </c>
      <c r="AN988" s="284">
        <f t="shared" si="950"/>
        <v>0</v>
      </c>
      <c r="AO988" s="284">
        <f t="shared" si="951"/>
        <v>0</v>
      </c>
      <c r="AP988" s="284">
        <f t="shared" si="952"/>
        <v>0</v>
      </c>
      <c r="AQ988" s="284">
        <f t="shared" si="953"/>
        <v>0</v>
      </c>
      <c r="AR988" s="1985">
        <f t="shared" si="963"/>
        <v>15000</v>
      </c>
      <c r="AS988" s="1990" t="s">
        <v>1763</v>
      </c>
      <c r="AT988" s="897"/>
      <c r="AU988" s="897" t="s">
        <v>3535</v>
      </c>
      <c r="AV988" s="897" t="s">
        <v>3536</v>
      </c>
      <c r="AW988" s="940">
        <v>46058</v>
      </c>
      <c r="AX988" s="897" t="s">
        <v>3537</v>
      </c>
      <c r="AY988" s="940">
        <v>46078</v>
      </c>
      <c r="AZ988" s="897"/>
      <c r="BA988" s="898" t="s">
        <v>3538</v>
      </c>
      <c r="BB988" s="1992" t="s">
        <v>995</v>
      </c>
      <c r="BC988" s="897" t="s">
        <v>3667</v>
      </c>
      <c r="BD988" s="897" t="s">
        <v>3668</v>
      </c>
      <c r="BE988" s="897" t="s">
        <v>3669</v>
      </c>
      <c r="BF988" s="897"/>
      <c r="BG988" s="897"/>
      <c r="BH988" s="687"/>
      <c r="BI988" s="687"/>
      <c r="BJ988" s="896"/>
      <c r="BK988" s="1301" t="s">
        <v>3665</v>
      </c>
      <c r="BL988" s="373"/>
      <c r="BM988" s="373"/>
      <c r="BN988" s="687">
        <v>4991</v>
      </c>
      <c r="BO988" s="1123" t="s">
        <v>3666</v>
      </c>
      <c r="BP988" s="630"/>
      <c r="BQ988" s="1137"/>
      <c r="BR988" s="1137"/>
      <c r="BS988" s="2042" t="s">
        <v>1601</v>
      </c>
      <c r="BT988" s="896" t="s">
        <v>1141</v>
      </c>
      <c r="BU988" s="896" t="s">
        <v>1961</v>
      </c>
      <c r="BV988" s="686">
        <v>43711999</v>
      </c>
      <c r="BW988" s="687">
        <v>10437119991</v>
      </c>
      <c r="BX988" s="906">
        <v>7500</v>
      </c>
      <c r="BY988" s="940">
        <v>46082</v>
      </c>
      <c r="BZ988" s="940">
        <v>46142</v>
      </c>
      <c r="CA988" s="897"/>
      <c r="CB988" s="897"/>
      <c r="CC988" s="897"/>
      <c r="CD988" s="897"/>
      <c r="CE988" s="897"/>
      <c r="CF988" s="897"/>
      <c r="CG988" s="897"/>
      <c r="CH988" s="897"/>
      <c r="CI988" s="897"/>
      <c r="CJ988" s="897"/>
      <c r="CK988" s="897"/>
      <c r="CL988" s="897"/>
      <c r="CM988" s="897"/>
      <c r="CN988" s="897"/>
      <c r="CO988" s="897"/>
      <c r="CP988" s="897"/>
      <c r="CQ988" s="897"/>
      <c r="CR988" s="897"/>
      <c r="CS988" s="897"/>
      <c r="CT988" s="897">
        <v>30</v>
      </c>
      <c r="CU988" s="909">
        <f t="shared" ref="CU988:CU1007" si="969">AH988</f>
        <v>7500</v>
      </c>
      <c r="CV988" s="897">
        <v>30</v>
      </c>
      <c r="CW988" s="633">
        <f t="shared" ref="CW988:CW994" si="970">(R988/30*CV988)*Q988</f>
        <v>7500</v>
      </c>
      <c r="CX988" s="897">
        <v>30</v>
      </c>
      <c r="CY988" s="633">
        <f t="shared" ref="CY988:CY1006" si="971">(R988/30*CX988)*Q988</f>
        <v>7500</v>
      </c>
      <c r="CZ988" s="633">
        <f t="shared" ref="CZ988:CZ1005" si="972">CU988-CW988</f>
        <v>0</v>
      </c>
      <c r="DA988" s="633">
        <f t="shared" ref="DA988:DA1005" si="973">CU988-CY988</f>
        <v>0</v>
      </c>
      <c r="DB988" s="897"/>
      <c r="DC988" s="897">
        <f t="shared" si="962"/>
        <v>30</v>
      </c>
      <c r="DD988" s="909">
        <f t="shared" si="964"/>
        <v>7500</v>
      </c>
      <c r="DE988" s="897">
        <v>30</v>
      </c>
      <c r="DF988" s="633">
        <f t="shared" si="965"/>
        <v>7500</v>
      </c>
      <c r="DG988" s="897">
        <v>30</v>
      </c>
      <c r="DH988" s="633">
        <f t="shared" si="966"/>
        <v>7500</v>
      </c>
      <c r="DI988" s="897"/>
      <c r="DJ988" s="898"/>
      <c r="DK988" s="898"/>
      <c r="DL988" s="898"/>
      <c r="DM988" s="898"/>
      <c r="DN988" s="898"/>
      <c r="DO988" s="898"/>
      <c r="DP988" s="898"/>
      <c r="DQ988" s="898"/>
      <c r="DR988" s="898"/>
      <c r="DS988" s="898"/>
      <c r="DU988" s="1945">
        <f t="shared" si="956"/>
        <v>15000</v>
      </c>
      <c r="DV988" s="1946">
        <f t="shared" si="967"/>
        <v>15000</v>
      </c>
      <c r="DW988" s="1946">
        <f t="shared" si="968"/>
        <v>15000</v>
      </c>
      <c r="DX988" s="1946">
        <f t="shared" si="958"/>
        <v>0</v>
      </c>
      <c r="DY988" s="1946">
        <f t="shared" si="959"/>
        <v>0</v>
      </c>
      <c r="EG988" s="1946"/>
    </row>
    <row r="989" spans="1:137" s="1995" customFormat="1" ht="48" hidden="1" customHeight="1" x14ac:dyDescent="0.25">
      <c r="A989" s="1979">
        <v>2026</v>
      </c>
      <c r="B989" s="891">
        <v>479</v>
      </c>
      <c r="C989" s="891" t="s">
        <v>58</v>
      </c>
      <c r="D989" s="891">
        <v>3000654</v>
      </c>
      <c r="E989" s="891">
        <v>5005023</v>
      </c>
      <c r="F989" s="891" t="s">
        <v>990</v>
      </c>
      <c r="G989" s="1979" t="s">
        <v>991</v>
      </c>
      <c r="H989" s="1979">
        <v>94</v>
      </c>
      <c r="I989" s="892" t="s">
        <v>992</v>
      </c>
      <c r="J989" s="893" t="s">
        <v>10</v>
      </c>
      <c r="K989" s="893" t="s">
        <v>60</v>
      </c>
      <c r="L989" s="891" t="str">
        <f t="shared" si="957"/>
        <v>2.3</v>
      </c>
      <c r="M989" s="1981" t="s">
        <v>62</v>
      </c>
      <c r="N989" s="894"/>
      <c r="O989" s="1979" t="s">
        <v>1955</v>
      </c>
      <c r="P989" s="1979" t="s">
        <v>65</v>
      </c>
      <c r="Q989" s="1983">
        <v>1</v>
      </c>
      <c r="R989" s="1984">
        <v>7500</v>
      </c>
      <c r="S989" s="1979"/>
      <c r="T989" s="1979"/>
      <c r="U989" s="1979">
        <v>30</v>
      </c>
      <c r="V989" s="1979">
        <v>30</v>
      </c>
      <c r="W989" s="1986"/>
      <c r="X989" s="298"/>
      <c r="Y989" s="298"/>
      <c r="Z989" s="299"/>
      <c r="AA989" s="299"/>
      <c r="AB989" s="299"/>
      <c r="AC989" s="299"/>
      <c r="AD989" s="299"/>
      <c r="AE989" s="1984"/>
      <c r="AF989" s="284">
        <f t="shared" si="942"/>
        <v>0</v>
      </c>
      <c r="AG989" s="284">
        <f t="shared" si="943"/>
        <v>0</v>
      </c>
      <c r="AH989" s="284">
        <f t="shared" si="944"/>
        <v>7500</v>
      </c>
      <c r="AI989" s="284">
        <f t="shared" si="945"/>
        <v>7500</v>
      </c>
      <c r="AJ989" s="284">
        <f t="shared" si="946"/>
        <v>0</v>
      </c>
      <c r="AK989" s="284">
        <f t="shared" si="947"/>
        <v>0</v>
      </c>
      <c r="AL989" s="284">
        <f t="shared" si="948"/>
        <v>0</v>
      </c>
      <c r="AM989" s="284">
        <f t="shared" si="949"/>
        <v>0</v>
      </c>
      <c r="AN989" s="284">
        <f t="shared" si="950"/>
        <v>0</v>
      </c>
      <c r="AO989" s="284">
        <f t="shared" si="951"/>
        <v>0</v>
      </c>
      <c r="AP989" s="284">
        <f t="shared" si="952"/>
        <v>0</v>
      </c>
      <c r="AQ989" s="284">
        <f t="shared" si="953"/>
        <v>0</v>
      </c>
      <c r="AR989" s="1985">
        <f t="shared" si="963"/>
        <v>15000</v>
      </c>
      <c r="AS989" s="1990" t="s">
        <v>1763</v>
      </c>
      <c r="AT989" s="897"/>
      <c r="AU989" s="897" t="s">
        <v>3535</v>
      </c>
      <c r="AV989" s="897" t="s">
        <v>3536</v>
      </c>
      <c r="AW989" s="940">
        <v>46058</v>
      </c>
      <c r="AX989" s="897" t="s">
        <v>3537</v>
      </c>
      <c r="AY989" s="940">
        <v>46078</v>
      </c>
      <c r="AZ989" s="897"/>
      <c r="BA989" s="898" t="s">
        <v>3538</v>
      </c>
      <c r="BB989" s="1992" t="s">
        <v>995</v>
      </c>
      <c r="BC989" s="897" t="s">
        <v>3667</v>
      </c>
      <c r="BD989" s="897" t="s">
        <v>3668</v>
      </c>
      <c r="BE989" s="897" t="s">
        <v>3669</v>
      </c>
      <c r="BF989" s="897"/>
      <c r="BG989" s="897"/>
      <c r="BH989" s="687"/>
      <c r="BI989" s="687"/>
      <c r="BJ989" s="896"/>
      <c r="BK989" s="1301" t="s">
        <v>3665</v>
      </c>
      <c r="BL989" s="373"/>
      <c r="BM989" s="373"/>
      <c r="BN989" s="687">
        <v>4992</v>
      </c>
      <c r="BO989" s="1123" t="s">
        <v>3666</v>
      </c>
      <c r="BP989" s="687" t="s">
        <v>3606</v>
      </c>
      <c r="BQ989" s="1137"/>
      <c r="BR989" s="1137"/>
      <c r="BS989" s="2855" t="s">
        <v>1963</v>
      </c>
      <c r="BT989" s="896" t="s">
        <v>1183</v>
      </c>
      <c r="BU989" s="896" t="s">
        <v>1964</v>
      </c>
      <c r="BV989" s="686">
        <v>73785401</v>
      </c>
      <c r="BW989" s="687">
        <v>10737854014</v>
      </c>
      <c r="BX989" s="906">
        <v>7500</v>
      </c>
      <c r="BY989" s="940">
        <v>46082</v>
      </c>
      <c r="BZ989" s="940">
        <v>46142</v>
      </c>
      <c r="CA989" s="897"/>
      <c r="CB989" s="897"/>
      <c r="CC989" s="897"/>
      <c r="CD989" s="897"/>
      <c r="CE989" s="897"/>
      <c r="CF989" s="897"/>
      <c r="CG989" s="897"/>
      <c r="CH989" s="897"/>
      <c r="CI989" s="897"/>
      <c r="CJ989" s="897"/>
      <c r="CK989" s="897"/>
      <c r="CL989" s="897"/>
      <c r="CM989" s="897"/>
      <c r="CN989" s="897"/>
      <c r="CO989" s="897"/>
      <c r="CP989" s="897"/>
      <c r="CQ989" s="897"/>
      <c r="CR989" s="897"/>
      <c r="CS989" s="897"/>
      <c r="CT989" s="897">
        <v>30</v>
      </c>
      <c r="CU989" s="909">
        <f t="shared" si="969"/>
        <v>7500</v>
      </c>
      <c r="CV989" s="897">
        <v>30</v>
      </c>
      <c r="CW989" s="633">
        <f t="shared" si="970"/>
        <v>7500</v>
      </c>
      <c r="CX989" s="897">
        <v>30</v>
      </c>
      <c r="CY989" s="633">
        <f t="shared" si="971"/>
        <v>7500</v>
      </c>
      <c r="CZ989" s="633">
        <f t="shared" si="972"/>
        <v>0</v>
      </c>
      <c r="DA989" s="633">
        <f t="shared" si="973"/>
        <v>0</v>
      </c>
      <c r="DB989" s="897"/>
      <c r="DC989" s="897">
        <v>30</v>
      </c>
      <c r="DD989" s="909">
        <f t="shared" si="964"/>
        <v>7500</v>
      </c>
      <c r="DE989" s="897">
        <v>30</v>
      </c>
      <c r="DF989" s="633">
        <f t="shared" si="965"/>
        <v>7500</v>
      </c>
      <c r="DG989" s="897">
        <v>30</v>
      </c>
      <c r="DH989" s="633">
        <f t="shared" si="966"/>
        <v>7500</v>
      </c>
      <c r="DI989" s="897"/>
      <c r="DJ989" s="898"/>
      <c r="DK989" s="898"/>
      <c r="DL989" s="898"/>
      <c r="DM989" s="898"/>
      <c r="DN989" s="898"/>
      <c r="DO989" s="898"/>
      <c r="DP989" s="898"/>
      <c r="DQ989" s="898"/>
      <c r="DR989" s="898"/>
      <c r="DS989" s="898"/>
      <c r="DU989" s="1945">
        <f t="shared" si="956"/>
        <v>15000</v>
      </c>
      <c r="DV989" s="1946">
        <f t="shared" si="967"/>
        <v>15000</v>
      </c>
      <c r="DW989" s="1946">
        <f t="shared" si="968"/>
        <v>15000</v>
      </c>
      <c r="DX989" s="1946">
        <f t="shared" si="958"/>
        <v>0</v>
      </c>
      <c r="DY989" s="1946">
        <f t="shared" si="959"/>
        <v>0</v>
      </c>
      <c r="EG989" s="1946"/>
    </row>
    <row r="990" spans="1:137" s="1995" customFormat="1" ht="48" hidden="1" customHeight="1" x14ac:dyDescent="0.25">
      <c r="A990" s="1979">
        <v>2026</v>
      </c>
      <c r="B990" s="891">
        <v>479</v>
      </c>
      <c r="C990" s="891" t="s">
        <v>58</v>
      </c>
      <c r="D990" s="891">
        <v>3000654</v>
      </c>
      <c r="E990" s="891">
        <v>5005023</v>
      </c>
      <c r="F990" s="891" t="s">
        <v>990</v>
      </c>
      <c r="G990" s="1979" t="s">
        <v>991</v>
      </c>
      <c r="H990" s="1979">
        <v>94</v>
      </c>
      <c r="I990" s="892" t="s">
        <v>992</v>
      </c>
      <c r="J990" s="893" t="s">
        <v>10</v>
      </c>
      <c r="K990" s="893" t="s">
        <v>60</v>
      </c>
      <c r="L990" s="891" t="str">
        <f t="shared" si="957"/>
        <v>2.3</v>
      </c>
      <c r="M990" s="1981" t="s">
        <v>62</v>
      </c>
      <c r="N990" s="894"/>
      <c r="O990" s="1979" t="s">
        <v>1955</v>
      </c>
      <c r="P990" s="1979" t="s">
        <v>65</v>
      </c>
      <c r="Q990" s="1983">
        <v>1</v>
      </c>
      <c r="R990" s="1984">
        <v>7500</v>
      </c>
      <c r="S990" s="1979"/>
      <c r="T990" s="1979"/>
      <c r="U990" s="1979">
        <v>30</v>
      </c>
      <c r="V990" s="2036">
        <v>30</v>
      </c>
      <c r="W990" s="2037"/>
      <c r="X990" s="334"/>
      <c r="Y990" s="334"/>
      <c r="Z990" s="335"/>
      <c r="AA990" s="335"/>
      <c r="AB990" s="335"/>
      <c r="AC990" s="335"/>
      <c r="AD990" s="335"/>
      <c r="AE990" s="2038"/>
      <c r="AF990" s="284">
        <f t="shared" si="942"/>
        <v>0</v>
      </c>
      <c r="AG990" s="284">
        <f t="shared" si="943"/>
        <v>0</v>
      </c>
      <c r="AH990" s="284">
        <f t="shared" si="944"/>
        <v>7500</v>
      </c>
      <c r="AI990" s="284">
        <f t="shared" si="945"/>
        <v>7500</v>
      </c>
      <c r="AJ990" s="284">
        <f t="shared" si="946"/>
        <v>0</v>
      </c>
      <c r="AK990" s="284">
        <f t="shared" si="947"/>
        <v>0</v>
      </c>
      <c r="AL990" s="284">
        <f t="shared" si="948"/>
        <v>0</v>
      </c>
      <c r="AM990" s="284">
        <f t="shared" si="949"/>
        <v>0</v>
      </c>
      <c r="AN990" s="284">
        <f t="shared" si="950"/>
        <v>0</v>
      </c>
      <c r="AO990" s="284">
        <f t="shared" si="951"/>
        <v>0</v>
      </c>
      <c r="AP990" s="284">
        <f t="shared" si="952"/>
        <v>0</v>
      </c>
      <c r="AQ990" s="284">
        <f t="shared" si="953"/>
        <v>0</v>
      </c>
      <c r="AR990" s="2039">
        <f t="shared" si="963"/>
        <v>15000</v>
      </c>
      <c r="AS990" s="2040" t="s">
        <v>1763</v>
      </c>
      <c r="AT990" s="984"/>
      <c r="AU990" s="897" t="s">
        <v>3535</v>
      </c>
      <c r="AV990" s="897" t="s">
        <v>3536</v>
      </c>
      <c r="AW990" s="940">
        <v>46058</v>
      </c>
      <c r="AX990" s="897" t="s">
        <v>3537</v>
      </c>
      <c r="AY990" s="940">
        <v>46078</v>
      </c>
      <c r="AZ990" s="897"/>
      <c r="BA990" s="898" t="s">
        <v>3538</v>
      </c>
      <c r="BB990" s="2041" t="s">
        <v>995</v>
      </c>
      <c r="BC990" s="984" t="s">
        <v>3667</v>
      </c>
      <c r="BD990" s="984" t="s">
        <v>3668</v>
      </c>
      <c r="BE990" s="984" t="s">
        <v>3669</v>
      </c>
      <c r="BF990" s="984"/>
      <c r="BG990" s="984"/>
      <c r="BH990" s="1857"/>
      <c r="BI990" s="2835"/>
      <c r="BJ990" s="983"/>
      <c r="BK990" s="1301" t="s">
        <v>3665</v>
      </c>
      <c r="BL990" s="985"/>
      <c r="BM990" s="985"/>
      <c r="BN990" s="698">
        <v>4993</v>
      </c>
      <c r="BO990" s="1123" t="s">
        <v>3666</v>
      </c>
      <c r="BP990" s="630"/>
      <c r="BQ990" s="2837"/>
      <c r="BR990" s="2837"/>
      <c r="BS990" s="2838" t="s">
        <v>1966</v>
      </c>
      <c r="BT990" s="2839" t="s">
        <v>1070</v>
      </c>
      <c r="BU990" s="983" t="s">
        <v>1967</v>
      </c>
      <c r="BV990" s="697">
        <v>72356908</v>
      </c>
      <c r="BW990" s="698">
        <v>10723569082</v>
      </c>
      <c r="BX990" s="1003">
        <v>7500</v>
      </c>
      <c r="BY990" s="997">
        <v>46082</v>
      </c>
      <c r="BZ990" s="997">
        <v>46142</v>
      </c>
      <c r="CA990" s="897"/>
      <c r="CB990" s="897"/>
      <c r="CC990" s="897"/>
      <c r="CD990" s="897"/>
      <c r="CE990" s="897"/>
      <c r="CF990" s="897"/>
      <c r="CG990" s="897"/>
      <c r="CH990" s="897"/>
      <c r="CI990" s="897"/>
      <c r="CJ990" s="897"/>
      <c r="CK990" s="897"/>
      <c r="CL990" s="897"/>
      <c r="CM990" s="897"/>
      <c r="CN990" s="897"/>
      <c r="CO990" s="897"/>
      <c r="CP990" s="897"/>
      <c r="CQ990" s="897"/>
      <c r="CR990" s="897"/>
      <c r="CS990" s="897"/>
      <c r="CT990" s="897">
        <v>30</v>
      </c>
      <c r="CU990" s="909">
        <f t="shared" si="969"/>
        <v>7500</v>
      </c>
      <c r="CV990" s="897">
        <v>30</v>
      </c>
      <c r="CW990" s="633">
        <f t="shared" si="970"/>
        <v>7500</v>
      </c>
      <c r="CX990" s="897">
        <v>30</v>
      </c>
      <c r="CY990" s="633">
        <f t="shared" si="971"/>
        <v>7500</v>
      </c>
      <c r="CZ990" s="633">
        <f t="shared" si="972"/>
        <v>0</v>
      </c>
      <c r="DA990" s="633">
        <f t="shared" si="973"/>
        <v>0</v>
      </c>
      <c r="DB990" s="897"/>
      <c r="DC990" s="897">
        <v>30</v>
      </c>
      <c r="DD990" s="909">
        <f t="shared" si="964"/>
        <v>7500</v>
      </c>
      <c r="DE990" s="897">
        <v>30</v>
      </c>
      <c r="DF990" s="633">
        <f t="shared" si="965"/>
        <v>7500</v>
      </c>
      <c r="DG990" s="897">
        <v>30</v>
      </c>
      <c r="DH990" s="633">
        <f t="shared" si="966"/>
        <v>7500</v>
      </c>
      <c r="DI990" s="897"/>
      <c r="DJ990" s="898"/>
      <c r="DK990" s="989"/>
      <c r="DL990" s="989"/>
      <c r="DM990" s="989"/>
      <c r="DN990" s="989"/>
      <c r="DO990" s="989"/>
      <c r="DP990" s="989"/>
      <c r="DQ990" s="989"/>
      <c r="DR990" s="989"/>
      <c r="DS990" s="989"/>
      <c r="DT990" s="2044"/>
      <c r="DU990" s="1957">
        <f t="shared" si="956"/>
        <v>15000</v>
      </c>
      <c r="DV990" s="1958">
        <f t="shared" si="967"/>
        <v>15000</v>
      </c>
      <c r="DW990" s="1958">
        <f t="shared" si="968"/>
        <v>15000</v>
      </c>
      <c r="DX990" s="1958">
        <f t="shared" si="958"/>
        <v>0</v>
      </c>
      <c r="DY990" s="1958">
        <f t="shared" si="959"/>
        <v>0</v>
      </c>
      <c r="DZ990" s="2044"/>
      <c r="EA990" s="2044"/>
      <c r="EB990" s="2044"/>
      <c r="EC990" s="2044"/>
      <c r="ED990" s="2044"/>
      <c r="EG990" s="1946"/>
    </row>
    <row r="991" spans="1:137" s="2033" customFormat="1" ht="48" hidden="1" customHeight="1" x14ac:dyDescent="0.25">
      <c r="A991" s="2019">
        <v>2026</v>
      </c>
      <c r="B991" s="1089">
        <v>479</v>
      </c>
      <c r="C991" s="1089" t="s">
        <v>58</v>
      </c>
      <c r="D991" s="1089">
        <v>3000654</v>
      </c>
      <c r="E991" s="1089">
        <v>5005023</v>
      </c>
      <c r="F991" s="1089" t="s">
        <v>990</v>
      </c>
      <c r="G991" s="2019" t="s">
        <v>991</v>
      </c>
      <c r="H991" s="2019">
        <v>94</v>
      </c>
      <c r="I991" s="248" t="s">
        <v>992</v>
      </c>
      <c r="J991" s="1090" t="s">
        <v>10</v>
      </c>
      <c r="K991" s="1090" t="s">
        <v>60</v>
      </c>
      <c r="L991" s="1089" t="str">
        <f t="shared" si="957"/>
        <v>2.3</v>
      </c>
      <c r="M991" s="2020" t="s">
        <v>62</v>
      </c>
      <c r="N991" s="1091"/>
      <c r="O991" s="2019" t="s">
        <v>1968</v>
      </c>
      <c r="P991" s="2019" t="s">
        <v>65</v>
      </c>
      <c r="Q991" s="2021">
        <v>1</v>
      </c>
      <c r="R991" s="2022">
        <v>7500</v>
      </c>
      <c r="S991" s="2019"/>
      <c r="T991" s="2019"/>
      <c r="U991" s="2019">
        <v>30</v>
      </c>
      <c r="V991" s="2036">
        <v>30</v>
      </c>
      <c r="W991" s="2037"/>
      <c r="X991" s="334"/>
      <c r="Y991" s="334"/>
      <c r="Z991" s="335"/>
      <c r="AA991" s="335"/>
      <c r="AB991" s="335"/>
      <c r="AC991" s="335"/>
      <c r="AD991" s="335"/>
      <c r="AE991" s="2038"/>
      <c r="AF991" s="346">
        <f t="shared" si="942"/>
        <v>0</v>
      </c>
      <c r="AG991" s="346">
        <f t="shared" si="943"/>
        <v>0</v>
      </c>
      <c r="AH991" s="346">
        <f t="shared" si="944"/>
        <v>7500</v>
      </c>
      <c r="AI991" s="346">
        <f t="shared" si="945"/>
        <v>7500</v>
      </c>
      <c r="AJ991" s="346">
        <f t="shared" si="946"/>
        <v>0</v>
      </c>
      <c r="AK991" s="346">
        <f t="shared" si="947"/>
        <v>0</v>
      </c>
      <c r="AL991" s="346">
        <f t="shared" si="948"/>
        <v>0</v>
      </c>
      <c r="AM991" s="346">
        <f t="shared" si="949"/>
        <v>0</v>
      </c>
      <c r="AN991" s="346">
        <f t="shared" si="950"/>
        <v>0</v>
      </c>
      <c r="AO991" s="346">
        <f t="shared" si="951"/>
        <v>0</v>
      </c>
      <c r="AP991" s="346">
        <f t="shared" si="952"/>
        <v>0</v>
      </c>
      <c r="AQ991" s="346">
        <f t="shared" si="953"/>
        <v>0</v>
      </c>
      <c r="AR991" s="2039">
        <f t="shared" si="963"/>
        <v>15000</v>
      </c>
      <c r="AS991" s="2040" t="s">
        <v>1763</v>
      </c>
      <c r="AT991" s="984"/>
      <c r="AU991" s="1093" t="s">
        <v>3535</v>
      </c>
      <c r="AV991" s="1093" t="s">
        <v>3536</v>
      </c>
      <c r="AW991" s="1094">
        <v>46058</v>
      </c>
      <c r="AX991" s="1093" t="s">
        <v>3537</v>
      </c>
      <c r="AY991" s="1094">
        <v>46078</v>
      </c>
      <c r="AZ991" s="1093"/>
      <c r="BA991" s="1095" t="s">
        <v>3538</v>
      </c>
      <c r="BB991" s="1992" t="s">
        <v>995</v>
      </c>
      <c r="BC991" s="897" t="s">
        <v>3667</v>
      </c>
      <c r="BD991" s="945" t="s">
        <v>3668</v>
      </c>
      <c r="BE991" s="897" t="s">
        <v>3669</v>
      </c>
      <c r="BF991" s="900"/>
      <c r="BG991" s="899"/>
      <c r="BH991" s="829" t="s">
        <v>1969</v>
      </c>
      <c r="BI991" s="1857"/>
      <c r="BJ991" s="998"/>
      <c r="BK991" s="1301" t="s">
        <v>3665</v>
      </c>
      <c r="BL991" s="983"/>
      <c r="BM991" s="983"/>
      <c r="BN991" s="687">
        <v>4994</v>
      </c>
      <c r="BO991" s="1123" t="s">
        <v>3666</v>
      </c>
      <c r="BP991" s="630"/>
      <c r="BQ991" s="2252"/>
      <c r="BR991" s="2252"/>
      <c r="BS991" s="2042" t="s">
        <v>1970</v>
      </c>
      <c r="BT991" s="896" t="s">
        <v>1141</v>
      </c>
      <c r="BU991" s="896" t="s">
        <v>1971</v>
      </c>
      <c r="BV991" s="686">
        <v>43758283</v>
      </c>
      <c r="BW991" s="687">
        <v>10437582837</v>
      </c>
      <c r="BX991" s="906">
        <v>7500</v>
      </c>
      <c r="BY991" s="907">
        <v>46028</v>
      </c>
      <c r="BZ991" s="907">
        <v>46081</v>
      </c>
      <c r="CA991" s="1093"/>
      <c r="CB991" s="1093"/>
      <c r="CC991" s="1093"/>
      <c r="CD991" s="1093"/>
      <c r="CE991" s="1093"/>
      <c r="CF991" s="1093"/>
      <c r="CG991" s="1093"/>
      <c r="CH991" s="1093"/>
      <c r="CI991" s="1093"/>
      <c r="CJ991" s="1093"/>
      <c r="CK991" s="1093"/>
      <c r="CL991" s="1093"/>
      <c r="CM991" s="1093"/>
      <c r="CN991" s="1093"/>
      <c r="CO991" s="1093"/>
      <c r="CP991" s="1093"/>
      <c r="CQ991" s="1093"/>
      <c r="CR991" s="1093"/>
      <c r="CS991" s="1093"/>
      <c r="CT991" s="1093">
        <v>30</v>
      </c>
      <c r="CU991" s="922">
        <f t="shared" si="969"/>
        <v>7500</v>
      </c>
      <c r="CV991" s="675">
        <v>30</v>
      </c>
      <c r="CW991" s="923">
        <f t="shared" si="970"/>
        <v>7500</v>
      </c>
      <c r="CX991" s="675">
        <v>30</v>
      </c>
      <c r="CY991" s="923">
        <f t="shared" si="971"/>
        <v>7500</v>
      </c>
      <c r="CZ991" s="923">
        <f t="shared" si="972"/>
        <v>0</v>
      </c>
      <c r="DA991" s="923">
        <f t="shared" si="973"/>
        <v>0</v>
      </c>
      <c r="DB991" s="1093"/>
      <c r="DC991" s="1019">
        <f>V991</f>
        <v>30</v>
      </c>
      <c r="DD991" s="922">
        <f t="shared" si="964"/>
        <v>7500</v>
      </c>
      <c r="DE991" s="675">
        <v>30</v>
      </c>
      <c r="DF991" s="923">
        <f t="shared" si="965"/>
        <v>7500</v>
      </c>
      <c r="DG991" s="675">
        <v>30</v>
      </c>
      <c r="DH991" s="923">
        <f t="shared" si="966"/>
        <v>7500</v>
      </c>
      <c r="DI991" s="1093"/>
      <c r="DJ991" s="1095"/>
      <c r="DK991" s="1095"/>
      <c r="DL991" s="1095"/>
      <c r="DM991" s="1095"/>
      <c r="DN991" s="1095"/>
      <c r="DO991" s="1095"/>
      <c r="DP991" s="1095"/>
      <c r="DQ991" s="1095"/>
      <c r="DR991" s="1095"/>
      <c r="DS991" s="1095"/>
      <c r="DT991" s="1995"/>
      <c r="DU991" s="1996">
        <f t="shared" si="956"/>
        <v>15000</v>
      </c>
      <c r="DV991" s="1997">
        <f t="shared" si="967"/>
        <v>15000</v>
      </c>
      <c r="DW991" s="1997">
        <f t="shared" si="968"/>
        <v>15000</v>
      </c>
      <c r="DX991" s="1997">
        <f t="shared" si="958"/>
        <v>0</v>
      </c>
      <c r="DY991" s="1997">
        <f t="shared" si="959"/>
        <v>0</v>
      </c>
      <c r="DZ991" s="1995"/>
      <c r="EA991" s="1995"/>
      <c r="EB991" s="1995"/>
      <c r="EC991" s="1995"/>
      <c r="ED991" s="1995"/>
      <c r="EG991" s="1946"/>
    </row>
    <row r="992" spans="1:137" s="2033" customFormat="1" ht="48" hidden="1" customHeight="1" x14ac:dyDescent="0.25">
      <c r="A992" s="2019">
        <v>2026</v>
      </c>
      <c r="B992" s="1089">
        <v>479</v>
      </c>
      <c r="C992" s="1089" t="s">
        <v>58</v>
      </c>
      <c r="D992" s="1089">
        <v>3000654</v>
      </c>
      <c r="E992" s="1089">
        <v>5005023</v>
      </c>
      <c r="F992" s="1089" t="s">
        <v>990</v>
      </c>
      <c r="G992" s="2019" t="s">
        <v>991</v>
      </c>
      <c r="H992" s="1979">
        <v>94</v>
      </c>
      <c r="I992" s="892" t="s">
        <v>992</v>
      </c>
      <c r="J992" s="893" t="s">
        <v>10</v>
      </c>
      <c r="K992" s="893" t="s">
        <v>60</v>
      </c>
      <c r="L992" s="891" t="str">
        <f t="shared" si="957"/>
        <v>2.3</v>
      </c>
      <c r="M992" s="1981" t="s">
        <v>62</v>
      </c>
      <c r="N992" s="894"/>
      <c r="O992" s="1979" t="s">
        <v>1968</v>
      </c>
      <c r="P992" s="1979" t="s">
        <v>65</v>
      </c>
      <c r="Q992" s="1983">
        <v>1</v>
      </c>
      <c r="R992" s="1984">
        <v>7500</v>
      </c>
      <c r="S992" s="1979"/>
      <c r="T992" s="1979"/>
      <c r="U992" s="1979">
        <v>30</v>
      </c>
      <c r="V992" s="1979">
        <v>30</v>
      </c>
      <c r="W992" s="1986"/>
      <c r="X992" s="298"/>
      <c r="Y992" s="298"/>
      <c r="Z992" s="299"/>
      <c r="AA992" s="299"/>
      <c r="AB992" s="299"/>
      <c r="AC992" s="299"/>
      <c r="AD992" s="299"/>
      <c r="AE992" s="1984"/>
      <c r="AF992" s="346">
        <f t="shared" ref="AF992:AI994" si="974">+$R992*(S992/30)*$Q992</f>
        <v>0</v>
      </c>
      <c r="AG992" s="346">
        <f t="shared" si="974"/>
        <v>0</v>
      </c>
      <c r="AH992" s="346">
        <f t="shared" si="974"/>
        <v>7500</v>
      </c>
      <c r="AI992" s="346">
        <f t="shared" si="974"/>
        <v>7500</v>
      </c>
      <c r="AJ992" s="346"/>
      <c r="AK992" s="346"/>
      <c r="AL992" s="346"/>
      <c r="AM992" s="346"/>
      <c r="AN992" s="346"/>
      <c r="AO992" s="346"/>
      <c r="AP992" s="346"/>
      <c r="AQ992" s="346"/>
      <c r="AR992" s="1985">
        <f t="shared" si="963"/>
        <v>15000</v>
      </c>
      <c r="AS992" s="1990" t="s">
        <v>1763</v>
      </c>
      <c r="AT992" s="897"/>
      <c r="AU992" s="1093" t="s">
        <v>3535</v>
      </c>
      <c r="AV992" s="1093" t="s">
        <v>3536</v>
      </c>
      <c r="AW992" s="1094">
        <v>46058</v>
      </c>
      <c r="AX992" s="1093" t="s">
        <v>3537</v>
      </c>
      <c r="AY992" s="1094">
        <v>46078</v>
      </c>
      <c r="AZ992" s="1093"/>
      <c r="BA992" s="1095" t="s">
        <v>3538</v>
      </c>
      <c r="BB992" s="1993" t="s">
        <v>995</v>
      </c>
      <c r="BC992" s="1093" t="s">
        <v>3667</v>
      </c>
      <c r="BD992" s="1093" t="s">
        <v>3668</v>
      </c>
      <c r="BE992" s="1093" t="s">
        <v>3669</v>
      </c>
      <c r="BF992" s="917"/>
      <c r="BG992" s="662"/>
      <c r="BH992" s="2797"/>
      <c r="BI992" s="670"/>
      <c r="BJ992" s="2749"/>
      <c r="BK992" s="1301" t="s">
        <v>3665</v>
      </c>
      <c r="BL992" s="296"/>
      <c r="BM992" s="296"/>
      <c r="BN992" s="376">
        <v>4995</v>
      </c>
      <c r="BO992" s="1123" t="s">
        <v>3666</v>
      </c>
      <c r="BP992" s="903" t="s">
        <v>3597</v>
      </c>
      <c r="BQ992" s="2139"/>
      <c r="BR992" s="2139"/>
      <c r="BS992" s="2253" t="s">
        <v>1973</v>
      </c>
      <c r="BT992" s="849" t="s">
        <v>1974</v>
      </c>
      <c r="BU992" s="849" t="s">
        <v>1975</v>
      </c>
      <c r="BV992" s="1257">
        <v>72174243</v>
      </c>
      <c r="BW992" s="847">
        <v>10721742437</v>
      </c>
      <c r="BX992" s="919">
        <v>7500</v>
      </c>
      <c r="BY992" s="920">
        <v>46082</v>
      </c>
      <c r="BZ992" s="920">
        <v>46142</v>
      </c>
      <c r="CA992" s="1093"/>
      <c r="CB992" s="1093"/>
      <c r="CC992" s="1093"/>
      <c r="CD992" s="1093"/>
      <c r="CE992" s="1093"/>
      <c r="CF992" s="1093"/>
      <c r="CG992" s="1093"/>
      <c r="CH992" s="1093"/>
      <c r="CI992" s="1093"/>
      <c r="CJ992" s="1093"/>
      <c r="CK992" s="1093"/>
      <c r="CL992" s="1093"/>
      <c r="CM992" s="1093"/>
      <c r="CN992" s="1093"/>
      <c r="CO992" s="1093"/>
      <c r="CP992" s="1093"/>
      <c r="CQ992" s="1093"/>
      <c r="CR992" s="1093"/>
      <c r="CS992" s="1093"/>
      <c r="CT992" s="1093">
        <v>30</v>
      </c>
      <c r="CU992" s="620">
        <f t="shared" si="969"/>
        <v>7500</v>
      </c>
      <c r="CV992" s="612">
        <v>30</v>
      </c>
      <c r="CW992" s="621">
        <f t="shared" si="970"/>
        <v>7500</v>
      </c>
      <c r="CX992" s="612">
        <v>30</v>
      </c>
      <c r="CY992" s="621">
        <f t="shared" si="971"/>
        <v>7500</v>
      </c>
      <c r="CZ992" s="621">
        <f t="shared" si="972"/>
        <v>0</v>
      </c>
      <c r="DA992" s="621">
        <f t="shared" si="973"/>
        <v>0</v>
      </c>
      <c r="DB992" s="1093"/>
      <c r="DC992" s="880">
        <v>30</v>
      </c>
      <c r="DD992" s="620">
        <f t="shared" si="964"/>
        <v>7500</v>
      </c>
      <c r="DE992" s="612">
        <v>30</v>
      </c>
      <c r="DF992" s="621">
        <f t="shared" si="965"/>
        <v>7500</v>
      </c>
      <c r="DG992" s="612">
        <v>30</v>
      </c>
      <c r="DH992" s="621">
        <f t="shared" si="966"/>
        <v>7500</v>
      </c>
      <c r="DI992" s="1093"/>
      <c r="DJ992" s="1095"/>
      <c r="DK992" s="1095"/>
      <c r="DL992" s="1095"/>
      <c r="DM992" s="1095"/>
      <c r="DN992" s="1095"/>
      <c r="DO992" s="1095"/>
      <c r="DP992" s="1095"/>
      <c r="DQ992" s="1095"/>
      <c r="DR992" s="1095"/>
      <c r="DS992" s="1095"/>
      <c r="DU992" s="2142">
        <f t="shared" si="956"/>
        <v>15000</v>
      </c>
      <c r="DV992" s="2143">
        <f t="shared" si="967"/>
        <v>15000</v>
      </c>
      <c r="DW992" s="2143">
        <f t="shared" si="968"/>
        <v>15000</v>
      </c>
      <c r="DX992" s="2143">
        <f t="shared" si="958"/>
        <v>0</v>
      </c>
      <c r="DY992" s="2143">
        <f t="shared" si="959"/>
        <v>0</v>
      </c>
      <c r="EG992" s="1946"/>
    </row>
    <row r="993" spans="1:137" s="1977" customFormat="1" ht="48" hidden="1" customHeight="1" x14ac:dyDescent="0.25">
      <c r="A993" s="1970">
        <v>2026</v>
      </c>
      <c r="B993" s="875">
        <v>479</v>
      </c>
      <c r="C993" s="875" t="s">
        <v>58</v>
      </c>
      <c r="D993" s="875">
        <v>3000654</v>
      </c>
      <c r="E993" s="875">
        <v>5005023</v>
      </c>
      <c r="F993" s="875" t="s">
        <v>990</v>
      </c>
      <c r="G993" s="1970" t="s">
        <v>991</v>
      </c>
      <c r="H993" s="2120">
        <v>94</v>
      </c>
      <c r="I993" s="1228" t="s">
        <v>992</v>
      </c>
      <c r="J993" s="1229" t="s">
        <v>10</v>
      </c>
      <c r="K993" s="1229" t="s">
        <v>60</v>
      </c>
      <c r="L993" s="1227" t="str">
        <f t="shared" si="957"/>
        <v>2.3</v>
      </c>
      <c r="M993" s="2121" t="s">
        <v>62</v>
      </c>
      <c r="N993" s="1230"/>
      <c r="O993" s="2120" t="s">
        <v>1976</v>
      </c>
      <c r="P993" s="2120" t="s">
        <v>65</v>
      </c>
      <c r="Q993" s="2123">
        <v>1</v>
      </c>
      <c r="R993" s="2124">
        <v>7500</v>
      </c>
      <c r="S993" s="2120"/>
      <c r="T993" s="2120"/>
      <c r="U993" s="2120">
        <v>30</v>
      </c>
      <c r="V993" s="2120">
        <v>30</v>
      </c>
      <c r="W993" s="2125"/>
      <c r="X993" s="350"/>
      <c r="Y993" s="350"/>
      <c r="Z993" s="351"/>
      <c r="AA993" s="351"/>
      <c r="AB993" s="351"/>
      <c r="AC993" s="351"/>
      <c r="AD993" s="351"/>
      <c r="AE993" s="2124"/>
      <c r="AF993" s="289">
        <f t="shared" si="974"/>
        <v>0</v>
      </c>
      <c r="AG993" s="289">
        <f t="shared" si="974"/>
        <v>0</v>
      </c>
      <c r="AH993" s="289">
        <f t="shared" si="974"/>
        <v>7500</v>
      </c>
      <c r="AI993" s="289">
        <f t="shared" si="974"/>
        <v>7500</v>
      </c>
      <c r="AJ993" s="289">
        <f t="shared" ref="AJ993:AQ993" si="975">+$R993*(W993/30)*$Q993</f>
        <v>0</v>
      </c>
      <c r="AK993" s="289">
        <f t="shared" si="975"/>
        <v>0</v>
      </c>
      <c r="AL993" s="289">
        <f t="shared" si="975"/>
        <v>0</v>
      </c>
      <c r="AM993" s="289">
        <f t="shared" si="975"/>
        <v>0</v>
      </c>
      <c r="AN993" s="289">
        <f t="shared" si="975"/>
        <v>0</v>
      </c>
      <c r="AO993" s="289">
        <f t="shared" si="975"/>
        <v>0</v>
      </c>
      <c r="AP993" s="289">
        <f t="shared" si="975"/>
        <v>0</v>
      </c>
      <c r="AQ993" s="289">
        <f t="shared" si="975"/>
        <v>0</v>
      </c>
      <c r="AR993" s="2126">
        <f t="shared" si="963"/>
        <v>15000</v>
      </c>
      <c r="AS993" s="2127" t="s">
        <v>1763</v>
      </c>
      <c r="AT993" s="1019"/>
      <c r="AU993" s="880" t="s">
        <v>3535</v>
      </c>
      <c r="AV993" s="880" t="s">
        <v>3536</v>
      </c>
      <c r="AW993" s="769">
        <v>46058</v>
      </c>
      <c r="AX993" s="880" t="s">
        <v>3537</v>
      </c>
      <c r="AY993" s="769">
        <v>46078</v>
      </c>
      <c r="AZ993" s="880"/>
      <c r="BA993" s="881" t="s">
        <v>3538</v>
      </c>
      <c r="BB993" s="2011" t="s">
        <v>995</v>
      </c>
      <c r="BC993" s="1093" t="s">
        <v>3667</v>
      </c>
      <c r="BD993" s="1093" t="s">
        <v>3668</v>
      </c>
      <c r="BE993" s="1093" t="s">
        <v>3669</v>
      </c>
      <c r="BF993" s="880"/>
      <c r="BG993" s="880"/>
      <c r="BH993" s="785"/>
      <c r="BI993" s="1311"/>
      <c r="BJ993" s="1205"/>
      <c r="BK993" s="1301" t="s">
        <v>3665</v>
      </c>
      <c r="BL993" s="1208"/>
      <c r="BM993" s="1208"/>
      <c r="BN993" s="785">
        <v>4996</v>
      </c>
      <c r="BO993" s="1123" t="s">
        <v>3666</v>
      </c>
      <c r="BP993" s="687" t="s">
        <v>3606</v>
      </c>
      <c r="BQ993" s="2248"/>
      <c r="BR993" s="2248"/>
      <c r="BS993" s="2251" t="s">
        <v>1978</v>
      </c>
      <c r="BT993" s="696" t="s">
        <v>1979</v>
      </c>
      <c r="BU993" s="696" t="s">
        <v>1980</v>
      </c>
      <c r="BV993" s="1258">
        <v>40819234</v>
      </c>
      <c r="BW993" s="785">
        <v>10408192345</v>
      </c>
      <c r="BX993" s="886">
        <v>7500</v>
      </c>
      <c r="BY993" s="769">
        <v>46082</v>
      </c>
      <c r="BZ993" s="769">
        <v>46142</v>
      </c>
      <c r="CA993" s="880"/>
      <c r="CB993" s="1093"/>
      <c r="CC993" s="1093"/>
      <c r="CD993" s="1093"/>
      <c r="CE993" s="1093"/>
      <c r="CF993" s="1093"/>
      <c r="CG993" s="1093"/>
      <c r="CH993" s="1093"/>
      <c r="CI993" s="1093"/>
      <c r="CJ993" s="1093"/>
      <c r="CK993" s="1093"/>
      <c r="CL993" s="1093"/>
      <c r="CM993" s="1093"/>
      <c r="CN993" s="1093"/>
      <c r="CO993" s="1093"/>
      <c r="CP993" s="1093"/>
      <c r="CQ993" s="1093"/>
      <c r="CR993" s="1093"/>
      <c r="CS993" s="880"/>
      <c r="CT993" s="880">
        <v>30</v>
      </c>
      <c r="CU993" s="888">
        <f t="shared" si="969"/>
        <v>7500</v>
      </c>
      <c r="CV993" s="880">
        <v>30</v>
      </c>
      <c r="CW993" s="889">
        <f t="shared" si="970"/>
        <v>7500</v>
      </c>
      <c r="CX993" s="880">
        <v>30</v>
      </c>
      <c r="CY993" s="889">
        <f t="shared" si="971"/>
        <v>7500</v>
      </c>
      <c r="CZ993" s="889">
        <f t="shared" si="972"/>
        <v>0</v>
      </c>
      <c r="DA993" s="889">
        <f t="shared" si="973"/>
        <v>0</v>
      </c>
      <c r="DB993" s="880"/>
      <c r="DC993" s="880">
        <f>V993</f>
        <v>30</v>
      </c>
      <c r="DD993" s="888">
        <f t="shared" si="964"/>
        <v>7500</v>
      </c>
      <c r="DE993" s="880">
        <v>30</v>
      </c>
      <c r="DF993" s="889">
        <f t="shared" si="965"/>
        <v>7500</v>
      </c>
      <c r="DG993" s="880">
        <v>30</v>
      </c>
      <c r="DH993" s="889">
        <f t="shared" si="966"/>
        <v>7500</v>
      </c>
      <c r="DI993" s="880"/>
      <c r="DJ993" s="881"/>
      <c r="DK993" s="881"/>
      <c r="DL993" s="881"/>
      <c r="DM993" s="881"/>
      <c r="DN993" s="881"/>
      <c r="DO993" s="881"/>
      <c r="DP993" s="881"/>
      <c r="DQ993" s="881"/>
      <c r="DR993" s="881"/>
      <c r="DS993" s="881"/>
      <c r="DU993" s="1945">
        <f t="shared" si="956"/>
        <v>15000</v>
      </c>
      <c r="DV993" s="1946">
        <f t="shared" si="967"/>
        <v>15000</v>
      </c>
      <c r="DW993" s="1946">
        <f t="shared" si="968"/>
        <v>15000</v>
      </c>
      <c r="DX993" s="1946">
        <f t="shared" si="958"/>
        <v>0</v>
      </c>
      <c r="DY993" s="1946">
        <f t="shared" si="959"/>
        <v>0</v>
      </c>
      <c r="EG993" s="1946"/>
    </row>
    <row r="994" spans="1:137" s="2044" customFormat="1" ht="48" hidden="1" customHeight="1" x14ac:dyDescent="0.25">
      <c r="A994" s="2036">
        <v>2026</v>
      </c>
      <c r="B994" s="978">
        <v>479</v>
      </c>
      <c r="C994" s="978" t="s">
        <v>58</v>
      </c>
      <c r="D994" s="978">
        <v>3000654</v>
      </c>
      <c r="E994" s="978">
        <v>5005023</v>
      </c>
      <c r="F994" s="978" t="s">
        <v>990</v>
      </c>
      <c r="G994" s="2036" t="s">
        <v>991</v>
      </c>
      <c r="H994" s="2036">
        <v>94</v>
      </c>
      <c r="I994" s="979" t="s">
        <v>992</v>
      </c>
      <c r="J994" s="980" t="s">
        <v>10</v>
      </c>
      <c r="K994" s="980" t="s">
        <v>60</v>
      </c>
      <c r="L994" s="978" t="str">
        <f t="shared" si="957"/>
        <v>2.3</v>
      </c>
      <c r="M994" s="2076" t="s">
        <v>62</v>
      </c>
      <c r="N994" s="981"/>
      <c r="O994" s="2036" t="s">
        <v>1976</v>
      </c>
      <c r="P994" s="2036" t="s">
        <v>65</v>
      </c>
      <c r="Q994" s="2077">
        <v>1</v>
      </c>
      <c r="R994" s="2038">
        <v>7500</v>
      </c>
      <c r="S994" s="2036"/>
      <c r="T994" s="2036"/>
      <c r="U994" s="2036">
        <v>30</v>
      </c>
      <c r="V994" s="2036">
        <v>30</v>
      </c>
      <c r="W994" s="2037"/>
      <c r="X994" s="334"/>
      <c r="Y994" s="334"/>
      <c r="Z994" s="335"/>
      <c r="AA994" s="335"/>
      <c r="AB994" s="335"/>
      <c r="AC994" s="335"/>
      <c r="AD994" s="335"/>
      <c r="AE994" s="2038"/>
      <c r="AF994" s="333">
        <f t="shared" si="974"/>
        <v>0</v>
      </c>
      <c r="AG994" s="333">
        <f t="shared" si="974"/>
        <v>0</v>
      </c>
      <c r="AH994" s="333">
        <f t="shared" si="974"/>
        <v>7500</v>
      </c>
      <c r="AI994" s="333">
        <f t="shared" si="974"/>
        <v>7500</v>
      </c>
      <c r="AJ994" s="333"/>
      <c r="AK994" s="333"/>
      <c r="AL994" s="333"/>
      <c r="AM994" s="333"/>
      <c r="AN994" s="333"/>
      <c r="AO994" s="333"/>
      <c r="AP994" s="333"/>
      <c r="AQ994" s="333"/>
      <c r="AR994" s="2039">
        <f t="shared" si="963"/>
        <v>15000</v>
      </c>
      <c r="AS994" s="2040" t="s">
        <v>1763</v>
      </c>
      <c r="AT994" s="984"/>
      <c r="AU994" s="984" t="s">
        <v>3535</v>
      </c>
      <c r="AV994" s="984" t="s">
        <v>3536</v>
      </c>
      <c r="AW994" s="997">
        <v>46058</v>
      </c>
      <c r="AX994" s="984" t="s">
        <v>3537</v>
      </c>
      <c r="AY994" s="997">
        <v>46078</v>
      </c>
      <c r="AZ994" s="984"/>
      <c r="BA994" s="989" t="s">
        <v>3538</v>
      </c>
      <c r="BB994" s="2041" t="s">
        <v>995</v>
      </c>
      <c r="BC994" s="984" t="s">
        <v>3667</v>
      </c>
      <c r="BD994" s="1002" t="s">
        <v>3668</v>
      </c>
      <c r="BE994" s="897" t="s">
        <v>3669</v>
      </c>
      <c r="BF994" s="897"/>
      <c r="BG994" s="897"/>
      <c r="BH994" s="687"/>
      <c r="BI994" s="687"/>
      <c r="BJ994" s="896"/>
      <c r="BK994" s="1301" t="s">
        <v>3665</v>
      </c>
      <c r="BL994" s="373"/>
      <c r="BM994" s="373"/>
      <c r="BN994" s="687">
        <v>4997</v>
      </c>
      <c r="BO994" s="1123" t="s">
        <v>3666</v>
      </c>
      <c r="BP994" s="1017" t="s">
        <v>3606</v>
      </c>
      <c r="BQ994" s="2252"/>
      <c r="BR994" s="2252"/>
      <c r="BS994" s="2043" t="s">
        <v>1049</v>
      </c>
      <c r="BT994" s="983" t="s">
        <v>1982</v>
      </c>
      <c r="BU994" s="983" t="s">
        <v>1983</v>
      </c>
      <c r="BV994" s="697">
        <v>75968140</v>
      </c>
      <c r="BW994" s="698">
        <v>10759681407</v>
      </c>
      <c r="BX994" s="1003">
        <v>7500</v>
      </c>
      <c r="BY994" s="997">
        <v>46082</v>
      </c>
      <c r="BZ994" s="1133">
        <v>46142</v>
      </c>
      <c r="CA994" s="984"/>
      <c r="CB994" s="984"/>
      <c r="CC994" s="984"/>
      <c r="CD994" s="984"/>
      <c r="CE994" s="984"/>
      <c r="CF994" s="984"/>
      <c r="CG994" s="984"/>
      <c r="CH994" s="984"/>
      <c r="CI994" s="984"/>
      <c r="CJ994" s="984"/>
      <c r="CK994" s="984"/>
      <c r="CL994" s="984"/>
      <c r="CM994" s="984"/>
      <c r="CN994" s="984"/>
      <c r="CO994" s="984"/>
      <c r="CP994" s="984"/>
      <c r="CQ994" s="984"/>
      <c r="CR994" s="984"/>
      <c r="CS994" s="984"/>
      <c r="CT994" s="984">
        <v>30</v>
      </c>
      <c r="CU994" s="987">
        <f t="shared" si="969"/>
        <v>7500</v>
      </c>
      <c r="CV994" s="984">
        <v>30</v>
      </c>
      <c r="CW994" s="988">
        <f t="shared" si="970"/>
        <v>7500</v>
      </c>
      <c r="CX994" s="984">
        <v>30</v>
      </c>
      <c r="CY994" s="988">
        <f t="shared" si="971"/>
        <v>7500</v>
      </c>
      <c r="CZ994" s="988">
        <f t="shared" si="972"/>
        <v>0</v>
      </c>
      <c r="DA994" s="988">
        <f t="shared" si="973"/>
        <v>0</v>
      </c>
      <c r="DB994" s="984"/>
      <c r="DC994" s="984">
        <v>30</v>
      </c>
      <c r="DD994" s="987">
        <f t="shared" si="964"/>
        <v>7500</v>
      </c>
      <c r="DE994" s="984">
        <v>30</v>
      </c>
      <c r="DF994" s="988">
        <f t="shared" si="965"/>
        <v>7500</v>
      </c>
      <c r="DG994" s="984">
        <v>30</v>
      </c>
      <c r="DH994" s="988">
        <f t="shared" si="966"/>
        <v>7500</v>
      </c>
      <c r="DI994" s="984"/>
      <c r="DJ994" s="989"/>
      <c r="DK994" s="989"/>
      <c r="DL994" s="989"/>
      <c r="DM994" s="989"/>
      <c r="DN994" s="989"/>
      <c r="DO994" s="989"/>
      <c r="DP994" s="989"/>
      <c r="DQ994" s="989"/>
      <c r="DR994" s="989"/>
      <c r="DS994" s="989"/>
      <c r="DU994" s="1945">
        <f t="shared" si="956"/>
        <v>15000</v>
      </c>
      <c r="DV994" s="1946">
        <f t="shared" si="967"/>
        <v>15000</v>
      </c>
      <c r="DW994" s="1946">
        <f t="shared" si="968"/>
        <v>15000</v>
      </c>
      <c r="DX994" s="1946">
        <f t="shared" si="958"/>
        <v>0</v>
      </c>
      <c r="DY994" s="1946">
        <f t="shared" si="959"/>
        <v>0</v>
      </c>
      <c r="EG994" s="1946"/>
    </row>
    <row r="995" spans="1:137" s="1995" customFormat="1" ht="48" hidden="1" customHeight="1" x14ac:dyDescent="0.25">
      <c r="A995" s="1979">
        <v>2026</v>
      </c>
      <c r="B995" s="891">
        <v>479</v>
      </c>
      <c r="C995" s="891" t="s">
        <v>58</v>
      </c>
      <c r="D995" s="891">
        <v>3000654</v>
      </c>
      <c r="E995" s="891">
        <v>5005023</v>
      </c>
      <c r="F995" s="891" t="s">
        <v>990</v>
      </c>
      <c r="G995" s="1979" t="s">
        <v>991</v>
      </c>
      <c r="H995" s="1979">
        <v>94</v>
      </c>
      <c r="I995" s="892" t="s">
        <v>992</v>
      </c>
      <c r="J995" s="893" t="s">
        <v>10</v>
      </c>
      <c r="K995" s="893" t="s">
        <v>60</v>
      </c>
      <c r="L995" s="891" t="str">
        <f t="shared" si="957"/>
        <v>2.3</v>
      </c>
      <c r="M995" s="1981" t="s">
        <v>62</v>
      </c>
      <c r="N995" s="894"/>
      <c r="O995" s="1979" t="s">
        <v>1984</v>
      </c>
      <c r="P995" s="1979" t="s">
        <v>65</v>
      </c>
      <c r="Q995" s="1983">
        <v>1</v>
      </c>
      <c r="R995" s="1984">
        <v>6500</v>
      </c>
      <c r="S995" s="1979"/>
      <c r="T995" s="1979"/>
      <c r="U995" s="1979">
        <v>30</v>
      </c>
      <c r="V995" s="1979">
        <v>30</v>
      </c>
      <c r="W995" s="1986"/>
      <c r="X995" s="349"/>
      <c r="Y995" s="298"/>
      <c r="Z995" s="299"/>
      <c r="AA995" s="299"/>
      <c r="AB995" s="299"/>
      <c r="AC995" s="299"/>
      <c r="AD995" s="299"/>
      <c r="AE995" s="1984"/>
      <c r="AF995" s="284"/>
      <c r="AG995" s="284"/>
      <c r="AH995" s="284">
        <f t="shared" ref="AH995:AH1018" si="976">+$R995*(U995/30)*$Q995</f>
        <v>6500</v>
      </c>
      <c r="AI995" s="284">
        <f t="shared" ref="AI995:AI1018" si="977">+$R995*(V995/30)*$Q995</f>
        <v>6500</v>
      </c>
      <c r="AJ995" s="284"/>
      <c r="AK995" s="284"/>
      <c r="AL995" s="284"/>
      <c r="AM995" s="284"/>
      <c r="AN995" s="284"/>
      <c r="AO995" s="284"/>
      <c r="AP995" s="284"/>
      <c r="AQ995" s="284"/>
      <c r="AR995" s="1985">
        <f t="shared" si="963"/>
        <v>13000</v>
      </c>
      <c r="AS995" s="1990" t="s">
        <v>1763</v>
      </c>
      <c r="AT995" s="897"/>
      <c r="AU995" s="897" t="s">
        <v>3535</v>
      </c>
      <c r="AV995" s="897" t="s">
        <v>3536</v>
      </c>
      <c r="AW995" s="940">
        <v>46058</v>
      </c>
      <c r="AX995" s="897" t="s">
        <v>3537</v>
      </c>
      <c r="AY995" s="940">
        <v>46078</v>
      </c>
      <c r="AZ995" s="897"/>
      <c r="BA995" s="898" t="s">
        <v>3538</v>
      </c>
      <c r="BB995" s="1992" t="s">
        <v>995</v>
      </c>
      <c r="BC995" s="897" t="s">
        <v>3662</v>
      </c>
      <c r="BD995" s="897" t="s">
        <v>3663</v>
      </c>
      <c r="BE995" s="972" t="s">
        <v>3664</v>
      </c>
      <c r="BF995" s="1008">
        <v>46080</v>
      </c>
      <c r="BG995" s="972"/>
      <c r="BH995" s="694"/>
      <c r="BI995" s="694"/>
      <c r="BJ995" s="971"/>
      <c r="BK995" s="1301" t="s">
        <v>3665</v>
      </c>
      <c r="BL995" s="1259"/>
      <c r="BM995" s="1259"/>
      <c r="BN995" s="1259">
        <v>5056</v>
      </c>
      <c r="BO995" s="1123" t="s">
        <v>3666</v>
      </c>
      <c r="BP995" s="687" t="s">
        <v>3606</v>
      </c>
      <c r="BQ995" s="687"/>
      <c r="BR995" s="687"/>
      <c r="BS995" s="1990" t="s">
        <v>2477</v>
      </c>
      <c r="BT995" s="896" t="s">
        <v>2008</v>
      </c>
      <c r="BU995" s="896" t="s">
        <v>2479</v>
      </c>
      <c r="BV995" s="687">
        <v>43670564</v>
      </c>
      <c r="BW995" s="687">
        <v>10436705641</v>
      </c>
      <c r="BX995" s="906">
        <v>6500</v>
      </c>
      <c r="BY995" s="907">
        <v>46082</v>
      </c>
      <c r="BZ995" s="907">
        <v>46142</v>
      </c>
      <c r="CA995" s="944"/>
      <c r="CB995" s="897"/>
      <c r="CC995" s="897"/>
      <c r="CD995" s="897"/>
      <c r="CE995" s="897"/>
      <c r="CF995" s="897"/>
      <c r="CG995" s="897"/>
      <c r="CH995" s="897"/>
      <c r="CI995" s="897"/>
      <c r="CJ995" s="897"/>
      <c r="CK995" s="897"/>
      <c r="CL995" s="897"/>
      <c r="CM995" s="897"/>
      <c r="CN995" s="897"/>
      <c r="CO995" s="897"/>
      <c r="CP995" s="897"/>
      <c r="CQ995" s="897"/>
      <c r="CR995" s="897"/>
      <c r="CS995" s="897"/>
      <c r="CT995" s="897">
        <v>30</v>
      </c>
      <c r="CU995" s="909">
        <f t="shared" si="969"/>
        <v>6500</v>
      </c>
      <c r="CV995" s="897">
        <v>30</v>
      </c>
      <c r="CW995" s="633">
        <v>6500</v>
      </c>
      <c r="CX995" s="897">
        <v>27</v>
      </c>
      <c r="CY995" s="633">
        <f t="shared" si="971"/>
        <v>5850</v>
      </c>
      <c r="CZ995" s="633">
        <f t="shared" si="972"/>
        <v>0</v>
      </c>
      <c r="DA995" s="633">
        <f t="shared" si="973"/>
        <v>650</v>
      </c>
      <c r="DB995" s="897"/>
      <c r="DC995" s="897">
        <v>30</v>
      </c>
      <c r="DD995" s="909">
        <f t="shared" si="964"/>
        <v>6500</v>
      </c>
      <c r="DE995" s="897">
        <v>30</v>
      </c>
      <c r="DF995" s="633">
        <f t="shared" si="965"/>
        <v>6500</v>
      </c>
      <c r="DG995" s="897">
        <v>30</v>
      </c>
      <c r="DH995" s="633">
        <f t="shared" si="966"/>
        <v>6500</v>
      </c>
      <c r="DI995" s="897"/>
      <c r="DJ995" s="898"/>
      <c r="DK995" s="898"/>
      <c r="DL995" s="898"/>
      <c r="DM995" s="898"/>
      <c r="DN995" s="898"/>
      <c r="DO995" s="898"/>
      <c r="DP995" s="898"/>
      <c r="DQ995" s="898"/>
      <c r="DR995" s="898"/>
      <c r="DS995" s="898"/>
      <c r="DU995" s="1945">
        <f t="shared" si="956"/>
        <v>13000</v>
      </c>
      <c r="DV995" s="1946">
        <f t="shared" si="967"/>
        <v>13000</v>
      </c>
      <c r="DW995" s="1946">
        <v>13000</v>
      </c>
      <c r="DX995" s="1946">
        <f t="shared" si="958"/>
        <v>0</v>
      </c>
      <c r="DY995" s="1946">
        <f t="shared" si="959"/>
        <v>0</v>
      </c>
      <c r="EG995" s="1946"/>
    </row>
    <row r="996" spans="1:137" s="2057" customFormat="1" ht="48" hidden="1" customHeight="1" x14ac:dyDescent="0.25">
      <c r="A996" s="2053">
        <v>2026</v>
      </c>
      <c r="B996" s="911">
        <v>479</v>
      </c>
      <c r="C996" s="911" t="s">
        <v>58</v>
      </c>
      <c r="D996" s="911">
        <v>3000654</v>
      </c>
      <c r="E996" s="911">
        <v>5005023</v>
      </c>
      <c r="F996" s="911" t="s">
        <v>990</v>
      </c>
      <c r="G996" s="2053" t="s">
        <v>991</v>
      </c>
      <c r="H996" s="2053">
        <v>94</v>
      </c>
      <c r="I996" s="1261" t="s">
        <v>992</v>
      </c>
      <c r="J996" s="913" t="s">
        <v>10</v>
      </c>
      <c r="K996" s="913" t="s">
        <v>60</v>
      </c>
      <c r="L996" s="911" t="str">
        <f t="shared" si="957"/>
        <v>2.3</v>
      </c>
      <c r="M996" s="2054" t="s">
        <v>62</v>
      </c>
      <c r="N996" s="914"/>
      <c r="O996" s="2053" t="s">
        <v>1984</v>
      </c>
      <c r="P996" s="2053" t="s">
        <v>65</v>
      </c>
      <c r="Q996" s="2046">
        <v>1</v>
      </c>
      <c r="R996" s="2055">
        <v>6500</v>
      </c>
      <c r="S996" s="2053"/>
      <c r="T996" s="2053"/>
      <c r="U996" s="2053">
        <v>30</v>
      </c>
      <c r="V996" s="2053">
        <v>30</v>
      </c>
      <c r="W996" s="2056"/>
      <c r="X996" s="354"/>
      <c r="Y996" s="354"/>
      <c r="Z996" s="355"/>
      <c r="AA996" s="355"/>
      <c r="AB996" s="355"/>
      <c r="AC996" s="355"/>
      <c r="AD996" s="355"/>
      <c r="AE996" s="2055"/>
      <c r="AF996" s="356">
        <f t="shared" ref="AF996:AF1011" si="978">+$R996*(S996/30)*$Q996</f>
        <v>0</v>
      </c>
      <c r="AG996" s="356">
        <f t="shared" ref="AG996:AG1011" si="979">+$R996*(T996/30)*$Q996</f>
        <v>0</v>
      </c>
      <c r="AH996" s="356">
        <f t="shared" si="976"/>
        <v>6500</v>
      </c>
      <c r="AI996" s="356">
        <f t="shared" si="977"/>
        <v>6500</v>
      </c>
      <c r="AJ996" s="356">
        <f t="shared" ref="AJ996:AQ996" si="980">+$R996*(W996/30)*$Q996</f>
        <v>0</v>
      </c>
      <c r="AK996" s="356">
        <f t="shared" si="980"/>
        <v>0</v>
      </c>
      <c r="AL996" s="356">
        <f t="shared" si="980"/>
        <v>0</v>
      </c>
      <c r="AM996" s="356">
        <f t="shared" si="980"/>
        <v>0</v>
      </c>
      <c r="AN996" s="356">
        <f t="shared" si="980"/>
        <v>0</v>
      </c>
      <c r="AO996" s="356">
        <f t="shared" si="980"/>
        <v>0</v>
      </c>
      <c r="AP996" s="356">
        <f t="shared" si="980"/>
        <v>0</v>
      </c>
      <c r="AQ996" s="356">
        <f t="shared" si="980"/>
        <v>0</v>
      </c>
      <c r="AR996" s="2047">
        <f t="shared" si="963"/>
        <v>13000</v>
      </c>
      <c r="AS996" s="2057" t="s">
        <v>1763</v>
      </c>
      <c r="AT996" s="849"/>
      <c r="AU996" s="849" t="s">
        <v>3535</v>
      </c>
      <c r="AV996" s="849" t="s">
        <v>3536</v>
      </c>
      <c r="AW996" s="920">
        <v>46058</v>
      </c>
      <c r="AX996" s="849" t="s">
        <v>3537</v>
      </c>
      <c r="AY996" s="920">
        <v>46078</v>
      </c>
      <c r="AZ996" s="849"/>
      <c r="BA996" s="1262" t="s">
        <v>3538</v>
      </c>
      <c r="BB996" s="1993" t="s">
        <v>995</v>
      </c>
      <c r="BC996" s="1093" t="s">
        <v>3667</v>
      </c>
      <c r="BD996" s="1093" t="s">
        <v>3668</v>
      </c>
      <c r="BE996" s="1093" t="s">
        <v>3669</v>
      </c>
      <c r="BF996" s="849"/>
      <c r="BG996" s="849"/>
      <c r="BH996" s="847"/>
      <c r="BI996" s="847"/>
      <c r="BJ996" s="849"/>
      <c r="BK996" s="1301" t="s">
        <v>3665</v>
      </c>
      <c r="BL996" s="846"/>
      <c r="BM996" s="846"/>
      <c r="BN996" s="847">
        <v>4998</v>
      </c>
      <c r="BO996" s="1123" t="s">
        <v>3666</v>
      </c>
      <c r="BP996" s="687" t="s">
        <v>3606</v>
      </c>
      <c r="BQ996" s="1124"/>
      <c r="BR996" s="1124"/>
      <c r="BS996" s="2069" t="s">
        <v>1986</v>
      </c>
      <c r="BT996" s="1263" t="s">
        <v>1987</v>
      </c>
      <c r="BU996" s="1263" t="s">
        <v>1988</v>
      </c>
      <c r="BV996" s="1264">
        <v>43707715</v>
      </c>
      <c r="BW996" s="1265">
        <v>10437077156</v>
      </c>
      <c r="BX996" s="1266" t="s">
        <v>3670</v>
      </c>
      <c r="BY996" s="1267">
        <v>46082</v>
      </c>
      <c r="BZ996" s="1268">
        <v>46142</v>
      </c>
      <c r="CA996" s="849"/>
      <c r="CB996" s="849"/>
      <c r="CC996" s="849"/>
      <c r="CD996" s="849"/>
      <c r="CE996" s="849"/>
      <c r="CF996" s="849"/>
      <c r="CG996" s="849"/>
      <c r="CH996" s="849"/>
      <c r="CI996" s="849"/>
      <c r="CJ996" s="849"/>
      <c r="CK996" s="849"/>
      <c r="CL996" s="849"/>
      <c r="CM996" s="849"/>
      <c r="CN996" s="849"/>
      <c r="CO996" s="849"/>
      <c r="CP996" s="849"/>
      <c r="CQ996" s="849"/>
      <c r="CR996" s="849"/>
      <c r="CS996" s="849"/>
      <c r="CT996" s="849">
        <v>30</v>
      </c>
      <c r="CU996" s="1269">
        <f t="shared" si="969"/>
        <v>6500</v>
      </c>
      <c r="CV996" s="849">
        <v>30</v>
      </c>
      <c r="CW996" s="1270">
        <f t="shared" ref="CW996:CW1007" si="981">(R996/30*CV996)*Q996</f>
        <v>6500</v>
      </c>
      <c r="CX996" s="849">
        <v>30</v>
      </c>
      <c r="CY996" s="1270">
        <f t="shared" si="971"/>
        <v>6500</v>
      </c>
      <c r="CZ996" s="1270">
        <f t="shared" si="972"/>
        <v>0</v>
      </c>
      <c r="DA996" s="1270">
        <f t="shared" si="973"/>
        <v>0</v>
      </c>
      <c r="DB996" s="849"/>
      <c r="DC996" s="849">
        <f>V996</f>
        <v>30</v>
      </c>
      <c r="DD996" s="1269">
        <f t="shared" si="964"/>
        <v>6500</v>
      </c>
      <c r="DE996" s="849">
        <v>30</v>
      </c>
      <c r="DF996" s="1270">
        <f t="shared" si="965"/>
        <v>6500</v>
      </c>
      <c r="DG996" s="849">
        <v>30</v>
      </c>
      <c r="DH996" s="1270">
        <f t="shared" si="966"/>
        <v>6500</v>
      </c>
      <c r="DI996" s="849"/>
      <c r="DJ996" s="1262"/>
      <c r="DK996" s="1262"/>
      <c r="DL996" s="1262"/>
      <c r="DM996" s="1262"/>
      <c r="DN996" s="1262"/>
      <c r="DO996" s="1262"/>
      <c r="DP996" s="1262"/>
      <c r="DQ996" s="1262"/>
      <c r="DR996" s="1262"/>
      <c r="DS996" s="1262"/>
      <c r="DU996" s="1945">
        <f t="shared" si="956"/>
        <v>13000</v>
      </c>
      <c r="DV996" s="1946">
        <f t="shared" si="967"/>
        <v>13000</v>
      </c>
      <c r="DW996" s="1946">
        <f t="shared" ref="DW996:DW1059" si="982">CG996+CP996+CY996+DH996</f>
        <v>13000</v>
      </c>
      <c r="DX996" s="1946">
        <f t="shared" si="958"/>
        <v>0</v>
      </c>
      <c r="DY996" s="1946">
        <f t="shared" si="959"/>
        <v>0</v>
      </c>
      <c r="EG996" s="1946"/>
    </row>
    <row r="997" spans="1:137" s="1976" customFormat="1" ht="48" hidden="1" customHeight="1" x14ac:dyDescent="0.25">
      <c r="A997" s="1937">
        <v>2026</v>
      </c>
      <c r="B997" s="606">
        <v>479</v>
      </c>
      <c r="C997" s="606" t="s">
        <v>58</v>
      </c>
      <c r="D997" s="606">
        <v>3000654</v>
      </c>
      <c r="E997" s="606">
        <v>5005023</v>
      </c>
      <c r="F997" s="606" t="s">
        <v>990</v>
      </c>
      <c r="G997" s="1937" t="s">
        <v>991</v>
      </c>
      <c r="H997" s="1937">
        <v>94</v>
      </c>
      <c r="I997" s="695" t="s">
        <v>992</v>
      </c>
      <c r="J997" s="608" t="s">
        <v>10</v>
      </c>
      <c r="K997" s="608" t="s">
        <v>60</v>
      </c>
      <c r="L997" s="606" t="str">
        <f t="shared" si="957"/>
        <v>2.3</v>
      </c>
      <c r="M997" s="1938" t="s">
        <v>62</v>
      </c>
      <c r="N997" s="609"/>
      <c r="O997" s="1937" t="s">
        <v>1984</v>
      </c>
      <c r="P997" s="1937" t="s">
        <v>65</v>
      </c>
      <c r="Q997" s="1939">
        <v>1</v>
      </c>
      <c r="R997" s="457">
        <v>6500</v>
      </c>
      <c r="S997" s="1937"/>
      <c r="T997" s="1937"/>
      <c r="U997" s="1937">
        <v>30</v>
      </c>
      <c r="V997" s="1937">
        <v>30</v>
      </c>
      <c r="W997" s="2000"/>
      <c r="X997" s="325"/>
      <c r="Y997" s="325"/>
      <c r="Z997" s="326"/>
      <c r="AA997" s="326"/>
      <c r="AB997" s="326"/>
      <c r="AC997" s="326"/>
      <c r="AD997" s="326"/>
      <c r="AE997" s="457"/>
      <c r="AF997" s="327">
        <f t="shared" si="978"/>
        <v>0</v>
      </c>
      <c r="AG997" s="327">
        <f t="shared" si="979"/>
        <v>0</v>
      </c>
      <c r="AH997" s="327">
        <f t="shared" si="976"/>
        <v>6500</v>
      </c>
      <c r="AI997" s="327">
        <f t="shared" si="977"/>
        <v>6500</v>
      </c>
      <c r="AJ997" s="289"/>
      <c r="AK997" s="289"/>
      <c r="AL997" s="289"/>
      <c r="AM997" s="289"/>
      <c r="AN997" s="289"/>
      <c r="AO997" s="289"/>
      <c r="AP997" s="289"/>
      <c r="AQ997" s="289"/>
      <c r="AR997" s="458">
        <f t="shared" si="963"/>
        <v>13000</v>
      </c>
      <c r="AS997" s="1941" t="s">
        <v>1763</v>
      </c>
      <c r="AT997" s="611"/>
      <c r="AU997" s="611" t="s">
        <v>3535</v>
      </c>
      <c r="AV997" s="611" t="s">
        <v>3536</v>
      </c>
      <c r="AW997" s="618">
        <v>46058</v>
      </c>
      <c r="AX997" s="611" t="s">
        <v>3537</v>
      </c>
      <c r="AY997" s="618">
        <v>46078</v>
      </c>
      <c r="AZ997" s="611"/>
      <c r="BA997" s="665" t="s">
        <v>3538</v>
      </c>
      <c r="BB997" s="2011" t="s">
        <v>995</v>
      </c>
      <c r="BC997" s="1093" t="s">
        <v>3667</v>
      </c>
      <c r="BD997" s="1093" t="s">
        <v>3668</v>
      </c>
      <c r="BE997" s="1093" t="s">
        <v>3669</v>
      </c>
      <c r="BF997" s="696"/>
      <c r="BG997" s="696"/>
      <c r="BH997" s="785"/>
      <c r="BI997" s="785"/>
      <c r="BJ997" s="696"/>
      <c r="BK997" s="1301" t="s">
        <v>3665</v>
      </c>
      <c r="BL997" s="786"/>
      <c r="BM997" s="786"/>
      <c r="BN997" s="785">
        <v>4999</v>
      </c>
      <c r="BO997" s="1123" t="s">
        <v>3666</v>
      </c>
      <c r="BP997" s="687" t="s">
        <v>3606</v>
      </c>
      <c r="BQ997" s="1124"/>
      <c r="BR997" s="1124"/>
      <c r="BS997" s="2859" t="s">
        <v>1869</v>
      </c>
      <c r="BT997" s="1263" t="s">
        <v>1011</v>
      </c>
      <c r="BU997" s="1263" t="s">
        <v>1990</v>
      </c>
      <c r="BV997" s="1264">
        <v>47008286</v>
      </c>
      <c r="BW997" s="1265">
        <v>10470082866</v>
      </c>
      <c r="BX997" s="1266" t="s">
        <v>3670</v>
      </c>
      <c r="BY997" s="758">
        <v>46082</v>
      </c>
      <c r="BZ997" s="759">
        <v>46142</v>
      </c>
      <c r="CA997" s="696"/>
      <c r="CB997" s="696"/>
      <c r="CC997" s="696"/>
      <c r="CD997" s="696"/>
      <c r="CE997" s="696"/>
      <c r="CF997" s="696"/>
      <c r="CG997" s="696"/>
      <c r="CH997" s="696"/>
      <c r="CI997" s="696"/>
      <c r="CJ997" s="696"/>
      <c r="CK997" s="696"/>
      <c r="CL997" s="696"/>
      <c r="CM997" s="696"/>
      <c r="CN997" s="696"/>
      <c r="CO997" s="696"/>
      <c r="CP997" s="696"/>
      <c r="CQ997" s="696"/>
      <c r="CR997" s="696"/>
      <c r="CS997" s="696"/>
      <c r="CT997" s="696">
        <v>30</v>
      </c>
      <c r="CU997" s="678">
        <f t="shared" si="969"/>
        <v>6500</v>
      </c>
      <c r="CV997" s="611">
        <v>30</v>
      </c>
      <c r="CW997" s="651">
        <f t="shared" si="981"/>
        <v>6500</v>
      </c>
      <c r="CX997" s="611">
        <v>30</v>
      </c>
      <c r="CY997" s="651">
        <f t="shared" si="971"/>
        <v>6500</v>
      </c>
      <c r="CZ997" s="651">
        <f t="shared" si="972"/>
        <v>0</v>
      </c>
      <c r="DA997" s="651">
        <f t="shared" si="973"/>
        <v>0</v>
      </c>
      <c r="DB997" s="696"/>
      <c r="DC997" s="696">
        <v>30</v>
      </c>
      <c r="DD997" s="678">
        <f t="shared" si="964"/>
        <v>6500</v>
      </c>
      <c r="DE997" s="611">
        <v>30</v>
      </c>
      <c r="DF997" s="651">
        <f t="shared" si="965"/>
        <v>6500</v>
      </c>
      <c r="DG997" s="611">
        <v>30</v>
      </c>
      <c r="DH997" s="651">
        <f t="shared" si="966"/>
        <v>6500</v>
      </c>
      <c r="DI997" s="696"/>
      <c r="DJ997" s="1271"/>
      <c r="DK997" s="1271"/>
      <c r="DL997" s="1271"/>
      <c r="DM997" s="1271"/>
      <c r="DN997" s="1271"/>
      <c r="DO997" s="1271"/>
      <c r="DP997" s="1271"/>
      <c r="DQ997" s="1271"/>
      <c r="DR997" s="1271"/>
      <c r="DS997" s="1271"/>
      <c r="DU997" s="1945">
        <f t="shared" si="956"/>
        <v>13000</v>
      </c>
      <c r="DV997" s="1946">
        <f t="shared" si="967"/>
        <v>13000</v>
      </c>
      <c r="DW997" s="1946">
        <f t="shared" si="982"/>
        <v>13000</v>
      </c>
      <c r="DX997" s="1946">
        <f t="shared" si="958"/>
        <v>0</v>
      </c>
      <c r="DY997" s="1946">
        <f t="shared" si="959"/>
        <v>0</v>
      </c>
      <c r="EG997" s="1946"/>
    </row>
    <row r="998" spans="1:137" s="1976" customFormat="1" ht="48" hidden="1" customHeight="1" x14ac:dyDescent="0.25">
      <c r="A998" s="1937">
        <v>2026</v>
      </c>
      <c r="B998" s="606">
        <v>479</v>
      </c>
      <c r="C998" s="606" t="s">
        <v>58</v>
      </c>
      <c r="D998" s="606">
        <v>3000654</v>
      </c>
      <c r="E998" s="606">
        <v>5005023</v>
      </c>
      <c r="F998" s="606" t="s">
        <v>990</v>
      </c>
      <c r="G998" s="1937" t="s">
        <v>991</v>
      </c>
      <c r="H998" s="1937">
        <v>94</v>
      </c>
      <c r="I998" s="695" t="s">
        <v>992</v>
      </c>
      <c r="J998" s="608" t="s">
        <v>10</v>
      </c>
      <c r="K998" s="608" t="s">
        <v>60</v>
      </c>
      <c r="L998" s="606" t="str">
        <f t="shared" si="957"/>
        <v>2.3</v>
      </c>
      <c r="M998" s="1938" t="s">
        <v>62</v>
      </c>
      <c r="N998" s="609"/>
      <c r="O998" s="1937" t="s">
        <v>1984</v>
      </c>
      <c r="P998" s="1937" t="s">
        <v>65</v>
      </c>
      <c r="Q998" s="1939">
        <v>1</v>
      </c>
      <c r="R998" s="457">
        <v>6500</v>
      </c>
      <c r="S998" s="1937"/>
      <c r="T998" s="1937"/>
      <c r="U998" s="1937">
        <v>30</v>
      </c>
      <c r="V998" s="1937">
        <v>30</v>
      </c>
      <c r="W998" s="2000"/>
      <c r="X998" s="325"/>
      <c r="Y998" s="325"/>
      <c r="Z998" s="326"/>
      <c r="AA998" s="326"/>
      <c r="AB998" s="326"/>
      <c r="AC998" s="326"/>
      <c r="AD998" s="326"/>
      <c r="AE998" s="457"/>
      <c r="AF998" s="327">
        <f t="shared" si="978"/>
        <v>0</v>
      </c>
      <c r="AG998" s="327">
        <f t="shared" si="979"/>
        <v>0</v>
      </c>
      <c r="AH998" s="327">
        <f t="shared" si="976"/>
        <v>6500</v>
      </c>
      <c r="AI998" s="327">
        <f t="shared" si="977"/>
        <v>6500</v>
      </c>
      <c r="AJ998" s="289"/>
      <c r="AK998" s="289"/>
      <c r="AL998" s="289"/>
      <c r="AM998" s="289"/>
      <c r="AN998" s="289"/>
      <c r="AO998" s="289"/>
      <c r="AP998" s="289"/>
      <c r="AQ998" s="289"/>
      <c r="AR998" s="458">
        <f t="shared" si="963"/>
        <v>13000</v>
      </c>
      <c r="AS998" s="1941" t="s">
        <v>1763</v>
      </c>
      <c r="AT998" s="611"/>
      <c r="AU998" s="611" t="s">
        <v>3535</v>
      </c>
      <c r="AV998" s="611" t="s">
        <v>3536</v>
      </c>
      <c r="AW998" s="618">
        <v>46058</v>
      </c>
      <c r="AX998" s="611" t="s">
        <v>3537</v>
      </c>
      <c r="AY998" s="618">
        <v>46078</v>
      </c>
      <c r="AZ998" s="611"/>
      <c r="BA998" s="665" t="s">
        <v>3538</v>
      </c>
      <c r="BB998" s="2011" t="s">
        <v>995</v>
      </c>
      <c r="BC998" s="1093" t="s">
        <v>3667</v>
      </c>
      <c r="BD998" s="1093" t="s">
        <v>3668</v>
      </c>
      <c r="BE998" s="1093" t="s">
        <v>3669</v>
      </c>
      <c r="BF998" s="696"/>
      <c r="BG998" s="696"/>
      <c r="BH998" s="785"/>
      <c r="BI998" s="785"/>
      <c r="BJ998" s="696"/>
      <c r="BK998" s="1301" t="s">
        <v>3665</v>
      </c>
      <c r="BL998" s="786"/>
      <c r="BM998" s="786"/>
      <c r="BN998" s="785">
        <v>5000</v>
      </c>
      <c r="BO998" s="1123" t="s">
        <v>3666</v>
      </c>
      <c r="BP998" s="932"/>
      <c r="BQ998" s="1124"/>
      <c r="BR998" s="1124"/>
      <c r="BS998" s="2858" t="s">
        <v>1997</v>
      </c>
      <c r="BT998" s="1263" t="s">
        <v>1119</v>
      </c>
      <c r="BU998" s="1263" t="s">
        <v>1998</v>
      </c>
      <c r="BV998" s="1264">
        <v>44653924</v>
      </c>
      <c r="BW998" s="1265">
        <v>10446539243</v>
      </c>
      <c r="BX998" s="1266" t="s">
        <v>3670</v>
      </c>
      <c r="BY998" s="758">
        <v>46082</v>
      </c>
      <c r="BZ998" s="759">
        <v>46142</v>
      </c>
      <c r="CA998" s="696"/>
      <c r="CB998" s="696"/>
      <c r="CC998" s="696"/>
      <c r="CD998" s="696"/>
      <c r="CE998" s="696"/>
      <c r="CF998" s="696"/>
      <c r="CG998" s="696"/>
      <c r="CH998" s="696"/>
      <c r="CI998" s="696"/>
      <c r="CJ998" s="696"/>
      <c r="CK998" s="696"/>
      <c r="CL998" s="696"/>
      <c r="CM998" s="696"/>
      <c r="CN998" s="696"/>
      <c r="CO998" s="696"/>
      <c r="CP998" s="696"/>
      <c r="CQ998" s="696"/>
      <c r="CR998" s="696"/>
      <c r="CS998" s="696"/>
      <c r="CT998" s="696">
        <v>30</v>
      </c>
      <c r="CU998" s="678">
        <f t="shared" si="969"/>
        <v>6500</v>
      </c>
      <c r="CV998" s="611">
        <v>30</v>
      </c>
      <c r="CW998" s="651">
        <f t="shared" si="981"/>
        <v>6500</v>
      </c>
      <c r="CX998" s="611">
        <v>30</v>
      </c>
      <c r="CY998" s="651">
        <f t="shared" si="971"/>
        <v>6500</v>
      </c>
      <c r="CZ998" s="651">
        <f t="shared" si="972"/>
        <v>0</v>
      </c>
      <c r="DA998" s="651">
        <f t="shared" si="973"/>
        <v>0</v>
      </c>
      <c r="DB998" s="696"/>
      <c r="DC998" s="696">
        <v>30</v>
      </c>
      <c r="DD998" s="678">
        <f t="shared" si="964"/>
        <v>6500</v>
      </c>
      <c r="DE998" s="611">
        <v>30</v>
      </c>
      <c r="DF998" s="651">
        <f t="shared" si="965"/>
        <v>6500</v>
      </c>
      <c r="DG998" s="611">
        <v>30</v>
      </c>
      <c r="DH998" s="651">
        <f t="shared" si="966"/>
        <v>6500</v>
      </c>
      <c r="DI998" s="696"/>
      <c r="DJ998" s="1271"/>
      <c r="DK998" s="1271"/>
      <c r="DL998" s="1271"/>
      <c r="DM998" s="1271"/>
      <c r="DN998" s="1271"/>
      <c r="DO998" s="1271"/>
      <c r="DP998" s="1271"/>
      <c r="DQ998" s="1271"/>
      <c r="DR998" s="1271"/>
      <c r="DS998" s="1271"/>
      <c r="DU998" s="1945">
        <f t="shared" si="956"/>
        <v>13000</v>
      </c>
      <c r="DV998" s="1946">
        <f t="shared" si="967"/>
        <v>13000</v>
      </c>
      <c r="DW998" s="1946">
        <f t="shared" si="982"/>
        <v>13000</v>
      </c>
      <c r="DX998" s="1946">
        <f t="shared" si="958"/>
        <v>0</v>
      </c>
      <c r="DY998" s="1946">
        <f t="shared" si="959"/>
        <v>0</v>
      </c>
      <c r="EG998" s="1946"/>
    </row>
    <row r="999" spans="1:137" s="1976" customFormat="1" ht="48" hidden="1" customHeight="1" x14ac:dyDescent="0.25">
      <c r="A999" s="1937">
        <v>2026</v>
      </c>
      <c r="B999" s="606">
        <v>479</v>
      </c>
      <c r="C999" s="606" t="s">
        <v>58</v>
      </c>
      <c r="D999" s="606">
        <v>3000654</v>
      </c>
      <c r="E999" s="606">
        <v>5005023</v>
      </c>
      <c r="F999" s="606" t="s">
        <v>990</v>
      </c>
      <c r="G999" s="1937" t="s">
        <v>991</v>
      </c>
      <c r="H999" s="1937">
        <v>94</v>
      </c>
      <c r="I999" s="695" t="s">
        <v>992</v>
      </c>
      <c r="J999" s="608" t="s">
        <v>10</v>
      </c>
      <c r="K999" s="608" t="s">
        <v>60</v>
      </c>
      <c r="L999" s="606" t="str">
        <f t="shared" si="957"/>
        <v>2.3</v>
      </c>
      <c r="M999" s="1938" t="s">
        <v>62</v>
      </c>
      <c r="N999" s="609"/>
      <c r="O999" s="1937" t="s">
        <v>1984</v>
      </c>
      <c r="P999" s="1937" t="s">
        <v>65</v>
      </c>
      <c r="Q999" s="1939">
        <v>1</v>
      </c>
      <c r="R999" s="457">
        <v>6500</v>
      </c>
      <c r="S999" s="1937"/>
      <c r="T999" s="1937"/>
      <c r="U999" s="1937">
        <v>30</v>
      </c>
      <c r="V999" s="1937">
        <v>30</v>
      </c>
      <c r="W999" s="2000"/>
      <c r="X999" s="325"/>
      <c r="Y999" s="325"/>
      <c r="Z999" s="326"/>
      <c r="AA999" s="326"/>
      <c r="AB999" s="326"/>
      <c r="AC999" s="326"/>
      <c r="AD999" s="326"/>
      <c r="AE999" s="457"/>
      <c r="AF999" s="327">
        <f t="shared" si="978"/>
        <v>0</v>
      </c>
      <c r="AG999" s="327">
        <f t="shared" si="979"/>
        <v>0</v>
      </c>
      <c r="AH999" s="327">
        <f t="shared" si="976"/>
        <v>6500</v>
      </c>
      <c r="AI999" s="327">
        <f t="shared" si="977"/>
        <v>6500</v>
      </c>
      <c r="AJ999" s="289"/>
      <c r="AK999" s="289"/>
      <c r="AL999" s="289"/>
      <c r="AM999" s="289"/>
      <c r="AN999" s="289"/>
      <c r="AO999" s="289"/>
      <c r="AP999" s="289"/>
      <c r="AQ999" s="289"/>
      <c r="AR999" s="458">
        <f t="shared" si="963"/>
        <v>13000</v>
      </c>
      <c r="AS999" s="1941" t="s">
        <v>1763</v>
      </c>
      <c r="AT999" s="611"/>
      <c r="AU999" s="611" t="s">
        <v>3535</v>
      </c>
      <c r="AV999" s="611" t="s">
        <v>3536</v>
      </c>
      <c r="AW999" s="618">
        <v>46058</v>
      </c>
      <c r="AX999" s="611" t="s">
        <v>3537</v>
      </c>
      <c r="AY999" s="618">
        <v>46078</v>
      </c>
      <c r="AZ999" s="611"/>
      <c r="BA999" s="665" t="s">
        <v>3538</v>
      </c>
      <c r="BB999" s="2011" t="s">
        <v>995</v>
      </c>
      <c r="BC999" s="1093" t="s">
        <v>3667</v>
      </c>
      <c r="BD999" s="1093" t="s">
        <v>3668</v>
      </c>
      <c r="BE999" s="1093" t="s">
        <v>3669</v>
      </c>
      <c r="BF999" s="696"/>
      <c r="BG999" s="696"/>
      <c r="BH999" s="785"/>
      <c r="BI999" s="785"/>
      <c r="BJ999" s="696"/>
      <c r="BK999" s="1301" t="s">
        <v>3665</v>
      </c>
      <c r="BL999" s="786"/>
      <c r="BM999" s="786"/>
      <c r="BN999" s="785">
        <v>5001</v>
      </c>
      <c r="BO999" s="1123" t="s">
        <v>3666</v>
      </c>
      <c r="BP999" s="687" t="s">
        <v>3606</v>
      </c>
      <c r="BQ999" s="1124"/>
      <c r="BR999" s="1124"/>
      <c r="BS999" s="2069" t="s">
        <v>2000</v>
      </c>
      <c r="BT999" s="1263" t="s">
        <v>2001</v>
      </c>
      <c r="BU999" s="1263" t="s">
        <v>2002</v>
      </c>
      <c r="BV999" s="1264">
        <v>47532113</v>
      </c>
      <c r="BW999" s="1265">
        <v>10475321133</v>
      </c>
      <c r="BX999" s="1266" t="s">
        <v>3670</v>
      </c>
      <c r="BY999" s="758">
        <v>46082</v>
      </c>
      <c r="BZ999" s="759">
        <v>46142</v>
      </c>
      <c r="CA999" s="696"/>
      <c r="CB999" s="696"/>
      <c r="CC999" s="696"/>
      <c r="CD999" s="696"/>
      <c r="CE999" s="696"/>
      <c r="CF999" s="696"/>
      <c r="CG999" s="696"/>
      <c r="CH999" s="696"/>
      <c r="CI999" s="696"/>
      <c r="CJ999" s="696"/>
      <c r="CK999" s="696"/>
      <c r="CL999" s="696"/>
      <c r="CM999" s="696"/>
      <c r="CN999" s="696"/>
      <c r="CO999" s="696"/>
      <c r="CP999" s="696"/>
      <c r="CQ999" s="696"/>
      <c r="CR999" s="696"/>
      <c r="CS999" s="696"/>
      <c r="CT999" s="696">
        <v>30</v>
      </c>
      <c r="CU999" s="678">
        <f t="shared" si="969"/>
        <v>6500</v>
      </c>
      <c r="CV999" s="611">
        <v>30</v>
      </c>
      <c r="CW999" s="651">
        <f t="shared" si="981"/>
        <v>6500</v>
      </c>
      <c r="CX999" s="611">
        <v>30</v>
      </c>
      <c r="CY999" s="651">
        <f t="shared" si="971"/>
        <v>6500</v>
      </c>
      <c r="CZ999" s="651">
        <f t="shared" si="972"/>
        <v>0</v>
      </c>
      <c r="DA999" s="651">
        <f t="shared" si="973"/>
        <v>0</v>
      </c>
      <c r="DB999" s="696"/>
      <c r="DC999" s="696">
        <v>30</v>
      </c>
      <c r="DD999" s="678">
        <f t="shared" si="964"/>
        <v>6500</v>
      </c>
      <c r="DE999" s="611">
        <v>30</v>
      </c>
      <c r="DF999" s="651">
        <f t="shared" si="965"/>
        <v>6500</v>
      </c>
      <c r="DG999" s="611">
        <v>30</v>
      </c>
      <c r="DH999" s="651">
        <f t="shared" si="966"/>
        <v>6500</v>
      </c>
      <c r="DI999" s="696"/>
      <c r="DJ999" s="1271"/>
      <c r="DK999" s="1271"/>
      <c r="DL999" s="1271"/>
      <c r="DM999" s="1271"/>
      <c r="DN999" s="1271"/>
      <c r="DO999" s="1271"/>
      <c r="DP999" s="1271"/>
      <c r="DQ999" s="1271"/>
      <c r="DR999" s="1271"/>
      <c r="DS999" s="1271"/>
      <c r="DU999" s="1945">
        <f t="shared" si="956"/>
        <v>13000</v>
      </c>
      <c r="DV999" s="1946">
        <f t="shared" si="967"/>
        <v>13000</v>
      </c>
      <c r="DW999" s="1946">
        <f t="shared" si="982"/>
        <v>13000</v>
      </c>
      <c r="DX999" s="1946">
        <f t="shared" si="958"/>
        <v>0</v>
      </c>
      <c r="DY999" s="1946">
        <f t="shared" si="959"/>
        <v>0</v>
      </c>
      <c r="EG999" s="1946"/>
    </row>
    <row r="1000" spans="1:137" s="1976" customFormat="1" ht="48" hidden="1" customHeight="1" x14ac:dyDescent="0.25">
      <c r="A1000" s="1937">
        <v>2026</v>
      </c>
      <c r="B1000" s="606">
        <v>479</v>
      </c>
      <c r="C1000" s="606" t="s">
        <v>58</v>
      </c>
      <c r="D1000" s="606">
        <v>3000654</v>
      </c>
      <c r="E1000" s="606">
        <v>5005023</v>
      </c>
      <c r="F1000" s="606" t="s">
        <v>990</v>
      </c>
      <c r="G1000" s="1937" t="s">
        <v>991</v>
      </c>
      <c r="H1000" s="1937">
        <v>94</v>
      </c>
      <c r="I1000" s="695" t="s">
        <v>992</v>
      </c>
      <c r="J1000" s="608" t="s">
        <v>10</v>
      </c>
      <c r="K1000" s="608" t="s">
        <v>60</v>
      </c>
      <c r="L1000" s="606" t="str">
        <f t="shared" si="957"/>
        <v>2.3</v>
      </c>
      <c r="M1000" s="1938" t="s">
        <v>62</v>
      </c>
      <c r="N1000" s="609"/>
      <c r="O1000" s="1937" t="s">
        <v>1984</v>
      </c>
      <c r="P1000" s="1937" t="s">
        <v>65</v>
      </c>
      <c r="Q1000" s="1939">
        <v>1</v>
      </c>
      <c r="R1000" s="457">
        <v>6500</v>
      </c>
      <c r="S1000" s="1937"/>
      <c r="T1000" s="1937"/>
      <c r="U1000" s="1937">
        <v>30</v>
      </c>
      <c r="V1000" s="1937">
        <v>30</v>
      </c>
      <c r="W1000" s="2000"/>
      <c r="X1000" s="325"/>
      <c r="Y1000" s="325"/>
      <c r="Z1000" s="326"/>
      <c r="AA1000" s="326"/>
      <c r="AB1000" s="326"/>
      <c r="AC1000" s="326"/>
      <c r="AD1000" s="326"/>
      <c r="AE1000" s="457"/>
      <c r="AF1000" s="327">
        <f t="shared" si="978"/>
        <v>0</v>
      </c>
      <c r="AG1000" s="327">
        <f t="shared" si="979"/>
        <v>0</v>
      </c>
      <c r="AH1000" s="327">
        <f t="shared" si="976"/>
        <v>6500</v>
      </c>
      <c r="AI1000" s="327">
        <f t="shared" si="977"/>
        <v>6500</v>
      </c>
      <c r="AJ1000" s="289"/>
      <c r="AK1000" s="289"/>
      <c r="AL1000" s="289"/>
      <c r="AM1000" s="289"/>
      <c r="AN1000" s="289"/>
      <c r="AO1000" s="289"/>
      <c r="AP1000" s="289"/>
      <c r="AQ1000" s="289"/>
      <c r="AR1000" s="458">
        <f t="shared" si="963"/>
        <v>13000</v>
      </c>
      <c r="AS1000" s="1941" t="s">
        <v>1763</v>
      </c>
      <c r="AT1000" s="611"/>
      <c r="AU1000" s="611" t="s">
        <v>3535</v>
      </c>
      <c r="AV1000" s="611" t="s">
        <v>3536</v>
      </c>
      <c r="AW1000" s="618">
        <v>46058</v>
      </c>
      <c r="AX1000" s="611" t="s">
        <v>3537</v>
      </c>
      <c r="AY1000" s="618">
        <v>46078</v>
      </c>
      <c r="AZ1000" s="611"/>
      <c r="BA1000" s="665" t="s">
        <v>3538</v>
      </c>
      <c r="BB1000" s="2011" t="s">
        <v>995</v>
      </c>
      <c r="BC1000" s="1093" t="s">
        <v>3667</v>
      </c>
      <c r="BD1000" s="1093" t="s">
        <v>3668</v>
      </c>
      <c r="BE1000" s="1093" t="s">
        <v>3669</v>
      </c>
      <c r="BF1000" s="696"/>
      <c r="BG1000" s="696"/>
      <c r="BH1000" s="785"/>
      <c r="BI1000" s="785"/>
      <c r="BJ1000" s="696"/>
      <c r="BK1000" s="1301" t="s">
        <v>3665</v>
      </c>
      <c r="BL1000" s="786"/>
      <c r="BM1000" s="786"/>
      <c r="BN1000" s="785">
        <v>5002</v>
      </c>
      <c r="BO1000" s="1123" t="s">
        <v>3666</v>
      </c>
      <c r="BP1000" s="630"/>
      <c r="BQ1000" s="1124"/>
      <c r="BR1000" s="1124"/>
      <c r="BS1000" s="2069" t="s">
        <v>2004</v>
      </c>
      <c r="BT1000" s="1263" t="s">
        <v>2005</v>
      </c>
      <c r="BU1000" s="1263" t="s">
        <v>2006</v>
      </c>
      <c r="BV1000" s="1264">
        <v>74806132</v>
      </c>
      <c r="BW1000" s="1265">
        <v>10748061326</v>
      </c>
      <c r="BX1000" s="1266" t="s">
        <v>3670</v>
      </c>
      <c r="BY1000" s="758">
        <v>46082</v>
      </c>
      <c r="BZ1000" s="759">
        <v>46142</v>
      </c>
      <c r="CA1000" s="696"/>
      <c r="CB1000" s="696"/>
      <c r="CC1000" s="696"/>
      <c r="CD1000" s="696"/>
      <c r="CE1000" s="696"/>
      <c r="CF1000" s="696"/>
      <c r="CG1000" s="696"/>
      <c r="CH1000" s="696"/>
      <c r="CI1000" s="696"/>
      <c r="CJ1000" s="696"/>
      <c r="CK1000" s="696"/>
      <c r="CL1000" s="696"/>
      <c r="CM1000" s="696"/>
      <c r="CN1000" s="696"/>
      <c r="CO1000" s="696"/>
      <c r="CP1000" s="696"/>
      <c r="CQ1000" s="696"/>
      <c r="CR1000" s="696"/>
      <c r="CS1000" s="696"/>
      <c r="CT1000" s="696">
        <v>30</v>
      </c>
      <c r="CU1000" s="678">
        <f t="shared" si="969"/>
        <v>6500</v>
      </c>
      <c r="CV1000" s="611">
        <v>30</v>
      </c>
      <c r="CW1000" s="651">
        <f t="shared" si="981"/>
        <v>6500</v>
      </c>
      <c r="CX1000" s="611">
        <v>30</v>
      </c>
      <c r="CY1000" s="651">
        <f t="shared" si="971"/>
        <v>6500</v>
      </c>
      <c r="CZ1000" s="651">
        <f t="shared" si="972"/>
        <v>0</v>
      </c>
      <c r="DA1000" s="651">
        <f t="shared" si="973"/>
        <v>0</v>
      </c>
      <c r="DB1000" s="696"/>
      <c r="DC1000" s="696">
        <v>30</v>
      </c>
      <c r="DD1000" s="678">
        <f t="shared" si="964"/>
        <v>6500</v>
      </c>
      <c r="DE1000" s="611">
        <v>30</v>
      </c>
      <c r="DF1000" s="651">
        <f t="shared" si="965"/>
        <v>6500</v>
      </c>
      <c r="DG1000" s="611">
        <v>30</v>
      </c>
      <c r="DH1000" s="651">
        <f t="shared" si="966"/>
        <v>6500</v>
      </c>
      <c r="DI1000" s="696"/>
      <c r="DJ1000" s="1271"/>
      <c r="DK1000" s="1271"/>
      <c r="DL1000" s="1271"/>
      <c r="DM1000" s="1271"/>
      <c r="DN1000" s="1271"/>
      <c r="DO1000" s="1271"/>
      <c r="DP1000" s="1271"/>
      <c r="DQ1000" s="1271"/>
      <c r="DR1000" s="1271"/>
      <c r="DS1000" s="1271"/>
      <c r="DU1000" s="1945">
        <f t="shared" si="956"/>
        <v>13000</v>
      </c>
      <c r="DV1000" s="1946">
        <f t="shared" si="967"/>
        <v>13000</v>
      </c>
      <c r="DW1000" s="1946">
        <f t="shared" si="982"/>
        <v>13000</v>
      </c>
      <c r="DX1000" s="1946">
        <f t="shared" si="958"/>
        <v>0</v>
      </c>
      <c r="DY1000" s="1946">
        <f t="shared" si="959"/>
        <v>0</v>
      </c>
      <c r="EG1000" s="1946"/>
    </row>
    <row r="1001" spans="1:137" s="1976" customFormat="1" ht="48" hidden="1" customHeight="1" x14ac:dyDescent="0.25">
      <c r="A1001" s="1937">
        <v>2026</v>
      </c>
      <c r="B1001" s="606">
        <v>479</v>
      </c>
      <c r="C1001" s="606" t="s">
        <v>58</v>
      </c>
      <c r="D1001" s="606">
        <v>3000654</v>
      </c>
      <c r="E1001" s="606">
        <v>5005023</v>
      </c>
      <c r="F1001" s="606" t="s">
        <v>990</v>
      </c>
      <c r="G1001" s="1937" t="s">
        <v>991</v>
      </c>
      <c r="H1001" s="1937">
        <v>94</v>
      </c>
      <c r="I1001" s="695" t="s">
        <v>992</v>
      </c>
      <c r="J1001" s="608" t="s">
        <v>10</v>
      </c>
      <c r="K1001" s="608" t="s">
        <v>60</v>
      </c>
      <c r="L1001" s="606" t="str">
        <f t="shared" si="957"/>
        <v>2.3</v>
      </c>
      <c r="M1001" s="1938" t="s">
        <v>62</v>
      </c>
      <c r="N1001" s="609"/>
      <c r="O1001" s="1937" t="s">
        <v>1984</v>
      </c>
      <c r="P1001" s="1937" t="s">
        <v>65</v>
      </c>
      <c r="Q1001" s="1939">
        <v>1</v>
      </c>
      <c r="R1001" s="457">
        <v>6500</v>
      </c>
      <c r="S1001" s="1937"/>
      <c r="T1001" s="1937"/>
      <c r="U1001" s="1937">
        <v>30</v>
      </c>
      <c r="V1001" s="1937">
        <v>30</v>
      </c>
      <c r="W1001" s="2000"/>
      <c r="X1001" s="325"/>
      <c r="Y1001" s="325"/>
      <c r="Z1001" s="326"/>
      <c r="AA1001" s="326"/>
      <c r="AB1001" s="326"/>
      <c r="AC1001" s="326"/>
      <c r="AD1001" s="326"/>
      <c r="AE1001" s="457"/>
      <c r="AF1001" s="327">
        <f t="shared" si="978"/>
        <v>0</v>
      </c>
      <c r="AG1001" s="327">
        <f t="shared" si="979"/>
        <v>0</v>
      </c>
      <c r="AH1001" s="327">
        <f t="shared" si="976"/>
        <v>6500</v>
      </c>
      <c r="AI1001" s="327">
        <f t="shared" si="977"/>
        <v>6500</v>
      </c>
      <c r="AJ1001" s="289"/>
      <c r="AK1001" s="289"/>
      <c r="AL1001" s="289"/>
      <c r="AM1001" s="289"/>
      <c r="AN1001" s="289"/>
      <c r="AO1001" s="289"/>
      <c r="AP1001" s="289"/>
      <c r="AQ1001" s="289"/>
      <c r="AR1001" s="458">
        <f t="shared" si="963"/>
        <v>13000</v>
      </c>
      <c r="AS1001" s="1941" t="s">
        <v>1763</v>
      </c>
      <c r="AT1001" s="611"/>
      <c r="AU1001" s="611" t="s">
        <v>3535</v>
      </c>
      <c r="AV1001" s="611" t="s">
        <v>3536</v>
      </c>
      <c r="AW1001" s="618">
        <v>46058</v>
      </c>
      <c r="AX1001" s="611" t="s">
        <v>3537</v>
      </c>
      <c r="AY1001" s="618">
        <v>46078</v>
      </c>
      <c r="AZ1001" s="611"/>
      <c r="BA1001" s="665" t="s">
        <v>3538</v>
      </c>
      <c r="BB1001" s="2011" t="s">
        <v>995</v>
      </c>
      <c r="BC1001" s="1093" t="s">
        <v>3667</v>
      </c>
      <c r="BD1001" s="1093" t="s">
        <v>3668</v>
      </c>
      <c r="BE1001" s="1093" t="s">
        <v>3669</v>
      </c>
      <c r="BF1001" s="696"/>
      <c r="BG1001" s="696"/>
      <c r="BH1001" s="785"/>
      <c r="BI1001" s="785"/>
      <c r="BJ1001" s="696"/>
      <c r="BK1001" s="1301" t="s">
        <v>3665</v>
      </c>
      <c r="BL1001" s="786"/>
      <c r="BM1001" s="786"/>
      <c r="BN1001" s="785">
        <v>5003</v>
      </c>
      <c r="BO1001" s="1123" t="s">
        <v>3666</v>
      </c>
      <c r="BP1001" s="630"/>
      <c r="BQ1001" s="1124"/>
      <c r="BR1001" s="1124"/>
      <c r="BS1001" s="2069" t="s">
        <v>2008</v>
      </c>
      <c r="BT1001" s="1263" t="s">
        <v>2009</v>
      </c>
      <c r="BU1001" s="1263" t="s">
        <v>2010</v>
      </c>
      <c r="BV1001" s="1264">
        <v>43084079</v>
      </c>
      <c r="BW1001" s="1265">
        <v>10430840792</v>
      </c>
      <c r="BX1001" s="1266" t="s">
        <v>3670</v>
      </c>
      <c r="BY1001" s="758">
        <v>46082</v>
      </c>
      <c r="BZ1001" s="759">
        <v>46142</v>
      </c>
      <c r="CA1001" s="696"/>
      <c r="CB1001" s="696"/>
      <c r="CC1001" s="696"/>
      <c r="CD1001" s="696"/>
      <c r="CE1001" s="696"/>
      <c r="CF1001" s="696"/>
      <c r="CG1001" s="696"/>
      <c r="CH1001" s="696"/>
      <c r="CI1001" s="696"/>
      <c r="CJ1001" s="696"/>
      <c r="CK1001" s="696"/>
      <c r="CL1001" s="696"/>
      <c r="CM1001" s="696"/>
      <c r="CN1001" s="696"/>
      <c r="CO1001" s="696"/>
      <c r="CP1001" s="696"/>
      <c r="CQ1001" s="696"/>
      <c r="CR1001" s="696"/>
      <c r="CS1001" s="696"/>
      <c r="CT1001" s="696">
        <v>30</v>
      </c>
      <c r="CU1001" s="678">
        <f t="shared" si="969"/>
        <v>6500</v>
      </c>
      <c r="CV1001" s="611">
        <v>30</v>
      </c>
      <c r="CW1001" s="651">
        <f t="shared" si="981"/>
        <v>6500</v>
      </c>
      <c r="CX1001" s="611">
        <v>30</v>
      </c>
      <c r="CY1001" s="651">
        <f t="shared" si="971"/>
        <v>6500</v>
      </c>
      <c r="CZ1001" s="651">
        <f t="shared" si="972"/>
        <v>0</v>
      </c>
      <c r="DA1001" s="651">
        <f t="shared" si="973"/>
        <v>0</v>
      </c>
      <c r="DB1001" s="696"/>
      <c r="DC1001" s="696">
        <v>30</v>
      </c>
      <c r="DD1001" s="678">
        <f t="shared" si="964"/>
        <v>6500</v>
      </c>
      <c r="DE1001" s="611">
        <v>30</v>
      </c>
      <c r="DF1001" s="651">
        <f t="shared" si="965"/>
        <v>6500</v>
      </c>
      <c r="DG1001" s="611">
        <v>30</v>
      </c>
      <c r="DH1001" s="651">
        <f t="shared" si="966"/>
        <v>6500</v>
      </c>
      <c r="DI1001" s="696"/>
      <c r="DJ1001" s="1271"/>
      <c r="DK1001" s="1271"/>
      <c r="DL1001" s="1271"/>
      <c r="DM1001" s="1271"/>
      <c r="DN1001" s="1271"/>
      <c r="DO1001" s="1271"/>
      <c r="DP1001" s="1271"/>
      <c r="DQ1001" s="1271"/>
      <c r="DR1001" s="1271"/>
      <c r="DS1001" s="1271"/>
      <c r="DU1001" s="1945">
        <f t="shared" si="956"/>
        <v>13000</v>
      </c>
      <c r="DV1001" s="1946">
        <f t="shared" si="967"/>
        <v>13000</v>
      </c>
      <c r="DW1001" s="1946">
        <f t="shared" si="982"/>
        <v>13000</v>
      </c>
      <c r="DX1001" s="1946">
        <f t="shared" si="958"/>
        <v>0</v>
      </c>
      <c r="DY1001" s="1946">
        <f t="shared" si="959"/>
        <v>0</v>
      </c>
      <c r="EG1001" s="1946"/>
    </row>
    <row r="1002" spans="1:137" s="1976" customFormat="1" ht="48" hidden="1" customHeight="1" x14ac:dyDescent="0.25">
      <c r="A1002" s="1937">
        <v>2026</v>
      </c>
      <c r="B1002" s="606">
        <v>479</v>
      </c>
      <c r="C1002" s="606" t="s">
        <v>58</v>
      </c>
      <c r="D1002" s="606">
        <v>3000654</v>
      </c>
      <c r="E1002" s="606">
        <v>5005023</v>
      </c>
      <c r="F1002" s="606" t="s">
        <v>990</v>
      </c>
      <c r="G1002" s="1937" t="s">
        <v>991</v>
      </c>
      <c r="H1002" s="1937">
        <v>94</v>
      </c>
      <c r="I1002" s="695" t="s">
        <v>992</v>
      </c>
      <c r="J1002" s="608" t="s">
        <v>10</v>
      </c>
      <c r="K1002" s="608" t="s">
        <v>60</v>
      </c>
      <c r="L1002" s="606" t="str">
        <f t="shared" si="957"/>
        <v>2.3</v>
      </c>
      <c r="M1002" s="1938" t="s">
        <v>62</v>
      </c>
      <c r="N1002" s="609"/>
      <c r="O1002" s="1937" t="s">
        <v>1984</v>
      </c>
      <c r="P1002" s="1937" t="s">
        <v>65</v>
      </c>
      <c r="Q1002" s="1939">
        <v>1</v>
      </c>
      <c r="R1002" s="457">
        <v>6500</v>
      </c>
      <c r="S1002" s="1937"/>
      <c r="T1002" s="1937"/>
      <c r="U1002" s="1937">
        <v>30</v>
      </c>
      <c r="V1002" s="1937">
        <v>30</v>
      </c>
      <c r="W1002" s="2000"/>
      <c r="X1002" s="325"/>
      <c r="Y1002" s="325"/>
      <c r="Z1002" s="326"/>
      <c r="AA1002" s="326"/>
      <c r="AB1002" s="326"/>
      <c r="AC1002" s="326"/>
      <c r="AD1002" s="326"/>
      <c r="AE1002" s="457"/>
      <c r="AF1002" s="327">
        <f t="shared" si="978"/>
        <v>0</v>
      </c>
      <c r="AG1002" s="327">
        <f t="shared" si="979"/>
        <v>0</v>
      </c>
      <c r="AH1002" s="327">
        <f t="shared" si="976"/>
        <v>6500</v>
      </c>
      <c r="AI1002" s="327">
        <f t="shared" si="977"/>
        <v>6500</v>
      </c>
      <c r="AJ1002" s="289"/>
      <c r="AK1002" s="289"/>
      <c r="AL1002" s="289"/>
      <c r="AM1002" s="289"/>
      <c r="AN1002" s="289"/>
      <c r="AO1002" s="289"/>
      <c r="AP1002" s="289"/>
      <c r="AQ1002" s="289"/>
      <c r="AR1002" s="458">
        <f t="shared" si="963"/>
        <v>13000</v>
      </c>
      <c r="AS1002" s="1941" t="s">
        <v>1763</v>
      </c>
      <c r="AT1002" s="611"/>
      <c r="AU1002" s="611" t="s">
        <v>3535</v>
      </c>
      <c r="AV1002" s="611" t="s">
        <v>3536</v>
      </c>
      <c r="AW1002" s="618">
        <v>46058</v>
      </c>
      <c r="AX1002" s="611" t="s">
        <v>3537</v>
      </c>
      <c r="AY1002" s="618">
        <v>46078</v>
      </c>
      <c r="AZ1002" s="611"/>
      <c r="BA1002" s="665" t="s">
        <v>3538</v>
      </c>
      <c r="BB1002" s="2011" t="s">
        <v>995</v>
      </c>
      <c r="BC1002" s="1093" t="s">
        <v>3667</v>
      </c>
      <c r="BD1002" s="1093" t="s">
        <v>3668</v>
      </c>
      <c r="BE1002" s="1093" t="s">
        <v>3669</v>
      </c>
      <c r="BF1002" s="696"/>
      <c r="BG1002" s="696"/>
      <c r="BH1002" s="785"/>
      <c r="BI1002" s="1900"/>
      <c r="BJ1002" s="1294"/>
      <c r="BK1002" s="1900"/>
      <c r="BL1002" s="255"/>
      <c r="BM1002" s="255"/>
      <c r="BN1002" s="687"/>
      <c r="BO1002" s="1272"/>
      <c r="BP1002" s="687" t="s">
        <v>3606</v>
      </c>
      <c r="BQ1002" s="957"/>
      <c r="BR1002" s="957"/>
      <c r="BS1002" s="2070" t="s">
        <v>1334</v>
      </c>
      <c r="BT1002" s="1263" t="s">
        <v>2012</v>
      </c>
      <c r="BU1002" s="1263" t="s">
        <v>2013</v>
      </c>
      <c r="BV1002" s="1264">
        <v>72715758</v>
      </c>
      <c r="BW1002" s="1265">
        <v>10727157587</v>
      </c>
      <c r="BX1002" s="1266" t="s">
        <v>3670</v>
      </c>
      <c r="BY1002" s="758">
        <v>46082</v>
      </c>
      <c r="BZ1002" s="759">
        <v>46142</v>
      </c>
      <c r="CA1002" s="696"/>
      <c r="CB1002" s="696"/>
      <c r="CC1002" s="696"/>
      <c r="CD1002" s="696"/>
      <c r="CE1002" s="696"/>
      <c r="CF1002" s="696"/>
      <c r="CG1002" s="696"/>
      <c r="CH1002" s="696"/>
      <c r="CI1002" s="696"/>
      <c r="CJ1002" s="696"/>
      <c r="CK1002" s="696"/>
      <c r="CL1002" s="696"/>
      <c r="CM1002" s="696"/>
      <c r="CN1002" s="696"/>
      <c r="CO1002" s="696"/>
      <c r="CP1002" s="696"/>
      <c r="CQ1002" s="696"/>
      <c r="CR1002" s="696"/>
      <c r="CS1002" s="696"/>
      <c r="CT1002" s="696">
        <v>3</v>
      </c>
      <c r="CU1002" s="678">
        <f t="shared" si="969"/>
        <v>6500</v>
      </c>
      <c r="CV1002" s="611">
        <v>30</v>
      </c>
      <c r="CW1002" s="651">
        <f t="shared" si="981"/>
        <v>6500</v>
      </c>
      <c r="CX1002" s="611">
        <v>30</v>
      </c>
      <c r="CY1002" s="651">
        <f t="shared" si="971"/>
        <v>6500</v>
      </c>
      <c r="CZ1002" s="651">
        <f t="shared" si="972"/>
        <v>0</v>
      </c>
      <c r="DA1002" s="651">
        <f t="shared" si="973"/>
        <v>0</v>
      </c>
      <c r="DB1002" s="696"/>
      <c r="DC1002" s="696">
        <v>30</v>
      </c>
      <c r="DD1002" s="678">
        <f t="shared" si="964"/>
        <v>6500</v>
      </c>
      <c r="DE1002" s="611">
        <v>30</v>
      </c>
      <c r="DF1002" s="651">
        <f t="shared" si="965"/>
        <v>6500</v>
      </c>
      <c r="DG1002" s="611">
        <v>30</v>
      </c>
      <c r="DH1002" s="651">
        <f t="shared" si="966"/>
        <v>6500</v>
      </c>
      <c r="DI1002" s="696"/>
      <c r="DJ1002" s="1271"/>
      <c r="DK1002" s="1271"/>
      <c r="DL1002" s="1271"/>
      <c r="DM1002" s="1271"/>
      <c r="DN1002" s="1271"/>
      <c r="DO1002" s="1271"/>
      <c r="DP1002" s="1271"/>
      <c r="DQ1002" s="1271"/>
      <c r="DR1002" s="1271"/>
      <c r="DS1002" s="1271"/>
      <c r="DU1002" s="1945">
        <f t="shared" si="956"/>
        <v>13000</v>
      </c>
      <c r="DV1002" s="1946">
        <f t="shared" si="967"/>
        <v>13000</v>
      </c>
      <c r="DW1002" s="1946">
        <f t="shared" si="982"/>
        <v>13000</v>
      </c>
      <c r="DX1002" s="1946">
        <f t="shared" si="958"/>
        <v>0</v>
      </c>
      <c r="DY1002" s="1946">
        <f t="shared" si="959"/>
        <v>0</v>
      </c>
      <c r="EG1002" s="1946"/>
    </row>
    <row r="1003" spans="1:137" s="1976" customFormat="1" ht="48" hidden="1" customHeight="1" x14ac:dyDescent="0.25">
      <c r="A1003" s="1937">
        <v>2026</v>
      </c>
      <c r="B1003" s="606">
        <v>479</v>
      </c>
      <c r="C1003" s="606" t="s">
        <v>58</v>
      </c>
      <c r="D1003" s="606">
        <v>3000654</v>
      </c>
      <c r="E1003" s="606">
        <v>5005023</v>
      </c>
      <c r="F1003" s="606" t="s">
        <v>990</v>
      </c>
      <c r="G1003" s="1937" t="s">
        <v>991</v>
      </c>
      <c r="H1003" s="1937">
        <v>94</v>
      </c>
      <c r="I1003" s="695" t="s">
        <v>992</v>
      </c>
      <c r="J1003" s="608" t="s">
        <v>10</v>
      </c>
      <c r="K1003" s="608" t="s">
        <v>60</v>
      </c>
      <c r="L1003" s="606" t="str">
        <f t="shared" si="957"/>
        <v>2.3</v>
      </c>
      <c r="M1003" s="1938" t="s">
        <v>62</v>
      </c>
      <c r="N1003" s="609"/>
      <c r="O1003" s="1937" t="s">
        <v>1984</v>
      </c>
      <c r="P1003" s="1937" t="s">
        <v>65</v>
      </c>
      <c r="Q1003" s="1939">
        <v>1</v>
      </c>
      <c r="R1003" s="457">
        <v>6500</v>
      </c>
      <c r="S1003" s="1937"/>
      <c r="T1003" s="1937"/>
      <c r="U1003" s="1937">
        <v>30</v>
      </c>
      <c r="V1003" s="1937">
        <v>30</v>
      </c>
      <c r="W1003" s="2000"/>
      <c r="X1003" s="325"/>
      <c r="Y1003" s="325"/>
      <c r="Z1003" s="326"/>
      <c r="AA1003" s="326"/>
      <c r="AB1003" s="326"/>
      <c r="AC1003" s="326"/>
      <c r="AD1003" s="326"/>
      <c r="AE1003" s="457"/>
      <c r="AF1003" s="327">
        <f t="shared" si="978"/>
        <v>0</v>
      </c>
      <c r="AG1003" s="327">
        <f t="shared" si="979"/>
        <v>0</v>
      </c>
      <c r="AH1003" s="327">
        <f t="shared" si="976"/>
        <v>6500</v>
      </c>
      <c r="AI1003" s="327">
        <f t="shared" si="977"/>
        <v>6500</v>
      </c>
      <c r="AJ1003" s="289"/>
      <c r="AK1003" s="289"/>
      <c r="AL1003" s="289"/>
      <c r="AM1003" s="289"/>
      <c r="AN1003" s="289"/>
      <c r="AO1003" s="289"/>
      <c r="AP1003" s="289"/>
      <c r="AQ1003" s="289"/>
      <c r="AR1003" s="458">
        <f t="shared" si="963"/>
        <v>13000</v>
      </c>
      <c r="AS1003" s="1941" t="s">
        <v>1763</v>
      </c>
      <c r="AT1003" s="611"/>
      <c r="AU1003" s="611" t="s">
        <v>3535</v>
      </c>
      <c r="AV1003" s="611" t="s">
        <v>3536</v>
      </c>
      <c r="AW1003" s="618">
        <v>46058</v>
      </c>
      <c r="AX1003" s="611" t="s">
        <v>3537</v>
      </c>
      <c r="AY1003" s="618">
        <v>46078</v>
      </c>
      <c r="AZ1003" s="611"/>
      <c r="BA1003" s="665" t="s">
        <v>3538</v>
      </c>
      <c r="BB1003" s="2011" t="s">
        <v>995</v>
      </c>
      <c r="BC1003" s="1093" t="s">
        <v>3667</v>
      </c>
      <c r="BD1003" s="1093" t="s">
        <v>3668</v>
      </c>
      <c r="BE1003" s="1093" t="s">
        <v>3669</v>
      </c>
      <c r="BF1003" s="696"/>
      <c r="BG1003" s="696"/>
      <c r="BH1003" s="785"/>
      <c r="BI1003" s="785"/>
      <c r="BJ1003" s="696"/>
      <c r="BK1003" s="1301" t="s">
        <v>3665</v>
      </c>
      <c r="BL1003" s="1208"/>
      <c r="BM1003" s="1208"/>
      <c r="BN1003" s="1311">
        <v>5005</v>
      </c>
      <c r="BO1003" s="1123" t="s">
        <v>3666</v>
      </c>
      <c r="BP1003" s="903" t="s">
        <v>3597</v>
      </c>
      <c r="BQ1003" s="1124"/>
      <c r="BR1003" s="1124"/>
      <c r="BS1003" s="2069" t="s">
        <v>1103</v>
      </c>
      <c r="BT1003" s="1263" t="s">
        <v>2015</v>
      </c>
      <c r="BU1003" s="1263" t="s">
        <v>2016</v>
      </c>
      <c r="BV1003" s="1264">
        <v>72300067</v>
      </c>
      <c r="BW1003" s="1265">
        <v>10723000675</v>
      </c>
      <c r="BX1003" s="1266" t="s">
        <v>3670</v>
      </c>
      <c r="BY1003" s="758">
        <v>46082</v>
      </c>
      <c r="BZ1003" s="759">
        <v>46142</v>
      </c>
      <c r="CA1003" s="696"/>
      <c r="CB1003" s="696"/>
      <c r="CC1003" s="696"/>
      <c r="CD1003" s="696"/>
      <c r="CE1003" s="696"/>
      <c r="CF1003" s="696"/>
      <c r="CG1003" s="696"/>
      <c r="CH1003" s="696"/>
      <c r="CI1003" s="696"/>
      <c r="CJ1003" s="696"/>
      <c r="CK1003" s="696"/>
      <c r="CL1003" s="696"/>
      <c r="CM1003" s="696"/>
      <c r="CN1003" s="696"/>
      <c r="CO1003" s="696"/>
      <c r="CP1003" s="696"/>
      <c r="CQ1003" s="696"/>
      <c r="CR1003" s="696"/>
      <c r="CS1003" s="696"/>
      <c r="CT1003" s="696">
        <v>30</v>
      </c>
      <c r="CU1003" s="678">
        <f t="shared" si="969"/>
        <v>6500</v>
      </c>
      <c r="CV1003" s="611">
        <v>30</v>
      </c>
      <c r="CW1003" s="651">
        <f t="shared" si="981"/>
        <v>6500</v>
      </c>
      <c r="CX1003" s="611">
        <v>30</v>
      </c>
      <c r="CY1003" s="651">
        <f t="shared" si="971"/>
        <v>6500</v>
      </c>
      <c r="CZ1003" s="651">
        <f t="shared" si="972"/>
        <v>0</v>
      </c>
      <c r="DA1003" s="651">
        <f t="shared" si="973"/>
        <v>0</v>
      </c>
      <c r="DB1003" s="696"/>
      <c r="DC1003" s="696">
        <v>30</v>
      </c>
      <c r="DD1003" s="678">
        <f t="shared" si="964"/>
        <v>6500</v>
      </c>
      <c r="DE1003" s="611">
        <v>30</v>
      </c>
      <c r="DF1003" s="651">
        <f t="shared" si="965"/>
        <v>6500</v>
      </c>
      <c r="DG1003" s="611">
        <v>30</v>
      </c>
      <c r="DH1003" s="651">
        <f t="shared" si="966"/>
        <v>6500</v>
      </c>
      <c r="DI1003" s="696"/>
      <c r="DJ1003" s="1271"/>
      <c r="DK1003" s="1271"/>
      <c r="DL1003" s="1271"/>
      <c r="DM1003" s="1271"/>
      <c r="DN1003" s="1271"/>
      <c r="DO1003" s="1271"/>
      <c r="DP1003" s="1271"/>
      <c r="DQ1003" s="1271"/>
      <c r="DR1003" s="1271"/>
      <c r="DS1003" s="1271"/>
      <c r="DU1003" s="1945">
        <f t="shared" si="956"/>
        <v>13000</v>
      </c>
      <c r="DV1003" s="1946">
        <f t="shared" si="967"/>
        <v>13000</v>
      </c>
      <c r="DW1003" s="1946">
        <f t="shared" si="982"/>
        <v>13000</v>
      </c>
      <c r="DX1003" s="1946">
        <f t="shared" si="958"/>
        <v>0</v>
      </c>
      <c r="DY1003" s="1946">
        <f t="shared" si="959"/>
        <v>0</v>
      </c>
      <c r="EG1003" s="1946"/>
    </row>
    <row r="1004" spans="1:137" s="1977" customFormat="1" ht="48" hidden="1" customHeight="1" x14ac:dyDescent="0.25">
      <c r="A1004" s="1970">
        <v>2026</v>
      </c>
      <c r="B1004" s="875">
        <v>479</v>
      </c>
      <c r="C1004" s="875" t="s">
        <v>58</v>
      </c>
      <c r="D1004" s="875">
        <v>3000654</v>
      </c>
      <c r="E1004" s="875">
        <v>5005023</v>
      </c>
      <c r="F1004" s="875" t="s">
        <v>990</v>
      </c>
      <c r="G1004" s="1970" t="s">
        <v>991</v>
      </c>
      <c r="H1004" s="1970">
        <v>94</v>
      </c>
      <c r="I1004" s="876" t="s">
        <v>992</v>
      </c>
      <c r="J1004" s="877" t="s">
        <v>10</v>
      </c>
      <c r="K1004" s="877" t="s">
        <v>60</v>
      </c>
      <c r="L1004" s="875" t="str">
        <f t="shared" si="957"/>
        <v>2.3</v>
      </c>
      <c r="M1004" s="1971" t="s">
        <v>62</v>
      </c>
      <c r="N1004" s="878"/>
      <c r="O1004" s="1970" t="s">
        <v>2017</v>
      </c>
      <c r="P1004" s="1970" t="s">
        <v>65</v>
      </c>
      <c r="Q1004" s="1972">
        <v>1</v>
      </c>
      <c r="R1004" s="1973">
        <v>4500</v>
      </c>
      <c r="S1004" s="1970"/>
      <c r="T1004" s="1970"/>
      <c r="U1004" s="1970">
        <v>30</v>
      </c>
      <c r="V1004" s="1970">
        <v>30</v>
      </c>
      <c r="W1004" s="1974"/>
      <c r="X1004" s="358"/>
      <c r="Y1004" s="358"/>
      <c r="Z1004" s="359"/>
      <c r="AA1004" s="359"/>
      <c r="AB1004" s="359"/>
      <c r="AC1004" s="359"/>
      <c r="AD1004" s="359"/>
      <c r="AE1004" s="1973"/>
      <c r="AF1004" s="289">
        <f t="shared" si="978"/>
        <v>0</v>
      </c>
      <c r="AG1004" s="289">
        <f t="shared" si="979"/>
        <v>0</v>
      </c>
      <c r="AH1004" s="289">
        <f t="shared" si="976"/>
        <v>4500</v>
      </c>
      <c r="AI1004" s="289">
        <f t="shared" si="977"/>
        <v>4500</v>
      </c>
      <c r="AJ1004" s="289">
        <f t="shared" ref="AJ1004:AQ1004" si="983">+$R1004*(W1004/30)*$Q1004</f>
        <v>0</v>
      </c>
      <c r="AK1004" s="289">
        <f t="shared" si="983"/>
        <v>0</v>
      </c>
      <c r="AL1004" s="289">
        <f t="shared" si="983"/>
        <v>0</v>
      </c>
      <c r="AM1004" s="289">
        <f t="shared" si="983"/>
        <v>0</v>
      </c>
      <c r="AN1004" s="289">
        <f t="shared" si="983"/>
        <v>0</v>
      </c>
      <c r="AO1004" s="289">
        <f t="shared" si="983"/>
        <v>0</v>
      </c>
      <c r="AP1004" s="289">
        <f t="shared" si="983"/>
        <v>0</v>
      </c>
      <c r="AQ1004" s="289">
        <f t="shared" si="983"/>
        <v>0</v>
      </c>
      <c r="AR1004" s="1975">
        <f t="shared" si="963"/>
        <v>9000</v>
      </c>
      <c r="AS1004" s="1976" t="s">
        <v>1763</v>
      </c>
      <c r="AT1004" s="880"/>
      <c r="AU1004" s="880" t="s">
        <v>3535</v>
      </c>
      <c r="AV1004" s="880" t="s">
        <v>3536</v>
      </c>
      <c r="AW1004" s="769">
        <v>46058</v>
      </c>
      <c r="AX1004" s="880" t="s">
        <v>3537</v>
      </c>
      <c r="AY1004" s="769">
        <v>46078</v>
      </c>
      <c r="AZ1004" s="880"/>
      <c r="BA1004" s="881" t="s">
        <v>3538</v>
      </c>
      <c r="BB1004" s="2011" t="s">
        <v>995</v>
      </c>
      <c r="BC1004" s="1093" t="s">
        <v>3667</v>
      </c>
      <c r="BD1004" s="1093" t="s">
        <v>3668</v>
      </c>
      <c r="BE1004" s="1093" t="s">
        <v>3669</v>
      </c>
      <c r="BF1004" s="880"/>
      <c r="BG1004" s="880"/>
      <c r="BH1004" s="785"/>
      <c r="BI1004" s="785"/>
      <c r="BJ1004" s="696"/>
      <c r="BK1004" s="1301" t="s">
        <v>3665</v>
      </c>
      <c r="BL1004" s="786"/>
      <c r="BM1004" s="786"/>
      <c r="BN1004" s="785">
        <v>5006</v>
      </c>
      <c r="BO1004" s="1123" t="s">
        <v>3666</v>
      </c>
      <c r="BP1004" s="986" t="s">
        <v>3671</v>
      </c>
      <c r="BQ1004" s="2248"/>
      <c r="BR1004" s="2248"/>
      <c r="BS1004" s="2089" t="s">
        <v>1141</v>
      </c>
      <c r="BT1004" s="611" t="s">
        <v>2019</v>
      </c>
      <c r="BU1004" s="611" t="s">
        <v>2020</v>
      </c>
      <c r="BV1004" s="676">
        <v>76371305</v>
      </c>
      <c r="BW1004" s="639">
        <v>10763713054</v>
      </c>
      <c r="BX1004" s="886">
        <v>4500</v>
      </c>
      <c r="BY1004" s="769">
        <v>46082</v>
      </c>
      <c r="BZ1004" s="769">
        <v>46142</v>
      </c>
      <c r="CA1004" s="880"/>
      <c r="CB1004" s="880"/>
      <c r="CC1004" s="880"/>
      <c r="CD1004" s="880"/>
      <c r="CE1004" s="880"/>
      <c r="CF1004" s="880"/>
      <c r="CG1004" s="880"/>
      <c r="CH1004" s="880"/>
      <c r="CI1004" s="880"/>
      <c r="CJ1004" s="880"/>
      <c r="CK1004" s="880"/>
      <c r="CL1004" s="880"/>
      <c r="CM1004" s="880"/>
      <c r="CN1004" s="880"/>
      <c r="CO1004" s="880"/>
      <c r="CP1004" s="880"/>
      <c r="CQ1004" s="880"/>
      <c r="CR1004" s="880"/>
      <c r="CS1004" s="880"/>
      <c r="CT1004" s="880">
        <v>30</v>
      </c>
      <c r="CU1004" s="678">
        <f t="shared" si="969"/>
        <v>4500</v>
      </c>
      <c r="CV1004" s="611">
        <v>30</v>
      </c>
      <c r="CW1004" s="651">
        <f t="shared" si="981"/>
        <v>4500</v>
      </c>
      <c r="CX1004" s="611">
        <v>30</v>
      </c>
      <c r="CY1004" s="651">
        <f t="shared" si="971"/>
        <v>4500</v>
      </c>
      <c r="CZ1004" s="651">
        <f t="shared" si="972"/>
        <v>0</v>
      </c>
      <c r="DA1004" s="651">
        <f t="shared" si="973"/>
        <v>0</v>
      </c>
      <c r="DB1004" s="880"/>
      <c r="DC1004" s="880">
        <f>V1004</f>
        <v>30</v>
      </c>
      <c r="DD1004" s="620">
        <f t="shared" si="964"/>
        <v>4500</v>
      </c>
      <c r="DE1004" s="612">
        <v>30</v>
      </c>
      <c r="DF1004" s="621">
        <f t="shared" si="965"/>
        <v>4500</v>
      </c>
      <c r="DG1004" s="612">
        <v>30</v>
      </c>
      <c r="DH1004" s="621">
        <f t="shared" si="966"/>
        <v>4500</v>
      </c>
      <c r="DI1004" s="880"/>
      <c r="DJ1004" s="881"/>
      <c r="DK1004" s="881"/>
      <c r="DL1004" s="881"/>
      <c r="DM1004" s="881"/>
      <c r="DN1004" s="881"/>
      <c r="DO1004" s="881"/>
      <c r="DP1004" s="881"/>
      <c r="DQ1004" s="881"/>
      <c r="DR1004" s="881"/>
      <c r="DS1004" s="881"/>
      <c r="DU1004" s="1945">
        <f t="shared" si="956"/>
        <v>9000</v>
      </c>
      <c r="DV1004" s="1946">
        <f t="shared" si="967"/>
        <v>9000</v>
      </c>
      <c r="DW1004" s="1946">
        <f t="shared" si="982"/>
        <v>9000</v>
      </c>
      <c r="DX1004" s="1946">
        <f t="shared" si="958"/>
        <v>0</v>
      </c>
      <c r="DY1004" s="1946">
        <f t="shared" si="959"/>
        <v>0</v>
      </c>
      <c r="EG1004" s="1946"/>
    </row>
    <row r="1005" spans="1:137" s="1977" customFormat="1" ht="48" hidden="1" customHeight="1" x14ac:dyDescent="0.25">
      <c r="A1005" s="1970">
        <v>2026</v>
      </c>
      <c r="B1005" s="875">
        <v>479</v>
      </c>
      <c r="C1005" s="875" t="s">
        <v>58</v>
      </c>
      <c r="D1005" s="875">
        <v>3000654</v>
      </c>
      <c r="E1005" s="875">
        <v>5005023</v>
      </c>
      <c r="F1005" s="875" t="s">
        <v>990</v>
      </c>
      <c r="G1005" s="1970" t="s">
        <v>991</v>
      </c>
      <c r="H1005" s="1970">
        <v>94</v>
      </c>
      <c r="I1005" s="876" t="s">
        <v>992</v>
      </c>
      <c r="J1005" s="877" t="s">
        <v>10</v>
      </c>
      <c r="K1005" s="877" t="s">
        <v>60</v>
      </c>
      <c r="L1005" s="875" t="str">
        <f t="shared" si="957"/>
        <v>2.3</v>
      </c>
      <c r="M1005" s="1971" t="s">
        <v>62</v>
      </c>
      <c r="N1005" s="878"/>
      <c r="O1005" s="1970" t="s">
        <v>2017</v>
      </c>
      <c r="P1005" s="1970" t="s">
        <v>65</v>
      </c>
      <c r="Q1005" s="1972">
        <v>1</v>
      </c>
      <c r="R1005" s="1973">
        <v>4500</v>
      </c>
      <c r="S1005" s="1970"/>
      <c r="T1005" s="1970"/>
      <c r="U1005" s="1970">
        <v>30</v>
      </c>
      <c r="V1005" s="1970"/>
      <c r="W1005" s="1974"/>
      <c r="X1005" s="358"/>
      <c r="Y1005" s="358"/>
      <c r="Z1005" s="359"/>
      <c r="AA1005" s="359"/>
      <c r="AB1005" s="359"/>
      <c r="AC1005" s="359"/>
      <c r="AD1005" s="359"/>
      <c r="AE1005" s="1973"/>
      <c r="AF1005" s="289">
        <f t="shared" si="978"/>
        <v>0</v>
      </c>
      <c r="AG1005" s="289">
        <f t="shared" si="979"/>
        <v>0</v>
      </c>
      <c r="AH1005" s="289">
        <f t="shared" si="976"/>
        <v>4500</v>
      </c>
      <c r="AI1005" s="289">
        <f t="shared" si="977"/>
        <v>0</v>
      </c>
      <c r="AJ1005" s="289"/>
      <c r="AK1005" s="289"/>
      <c r="AL1005" s="289"/>
      <c r="AM1005" s="289"/>
      <c r="AN1005" s="289"/>
      <c r="AO1005" s="289"/>
      <c r="AP1005" s="289"/>
      <c r="AQ1005" s="289"/>
      <c r="AR1005" s="1975">
        <f t="shared" si="963"/>
        <v>4500</v>
      </c>
      <c r="AS1005" s="1976" t="s">
        <v>1763</v>
      </c>
      <c r="AT1005" s="880"/>
      <c r="AU1005" s="880" t="s">
        <v>3535</v>
      </c>
      <c r="AV1005" s="880" t="s">
        <v>3536</v>
      </c>
      <c r="AW1005" s="769">
        <v>46058</v>
      </c>
      <c r="AX1005" s="880" t="s">
        <v>3537</v>
      </c>
      <c r="AY1005" s="769">
        <v>46078</v>
      </c>
      <c r="AZ1005" s="880"/>
      <c r="BA1005" s="881" t="s">
        <v>3538</v>
      </c>
      <c r="BB1005" s="2247" t="s">
        <v>995</v>
      </c>
      <c r="BC1005" s="1093" t="s">
        <v>3667</v>
      </c>
      <c r="BD1005" s="1093" t="s">
        <v>3668</v>
      </c>
      <c r="BE1005" s="1093" t="s">
        <v>3669</v>
      </c>
      <c r="BF1005" s="907"/>
      <c r="BG1005" s="1157"/>
      <c r="BH1005" s="785"/>
      <c r="BI1005" s="785"/>
      <c r="BJ1005" s="696"/>
      <c r="BK1005" s="785"/>
      <c r="BL1005" s="786"/>
      <c r="BM1005" s="786"/>
      <c r="BN1005" s="785">
        <v>5007</v>
      </c>
      <c r="BO1005" s="1123"/>
      <c r="BP1005" s="1273" t="s">
        <v>3672</v>
      </c>
      <c r="BQ1005" s="2248"/>
      <c r="BR1005" s="2248"/>
      <c r="BS1005" s="2089" t="s">
        <v>2025</v>
      </c>
      <c r="BT1005" s="611" t="s">
        <v>1485</v>
      </c>
      <c r="BU1005" s="611" t="s">
        <v>2026</v>
      </c>
      <c r="BV1005" s="676">
        <v>48409079</v>
      </c>
      <c r="BW1005" s="639">
        <v>10484090799</v>
      </c>
      <c r="BX1005" s="886">
        <v>4500</v>
      </c>
      <c r="BY1005" s="618">
        <v>46082</v>
      </c>
      <c r="BZ1005" s="618">
        <v>46112</v>
      </c>
      <c r="CA1005" s="880"/>
      <c r="CB1005" s="880"/>
      <c r="CC1005" s="880"/>
      <c r="CD1005" s="880"/>
      <c r="CE1005" s="880"/>
      <c r="CF1005" s="880"/>
      <c r="CG1005" s="880"/>
      <c r="CH1005" s="880"/>
      <c r="CI1005" s="880"/>
      <c r="CJ1005" s="880"/>
      <c r="CK1005" s="880"/>
      <c r="CL1005" s="880"/>
      <c r="CM1005" s="880"/>
      <c r="CN1005" s="880"/>
      <c r="CO1005" s="880"/>
      <c r="CP1005" s="880"/>
      <c r="CQ1005" s="880"/>
      <c r="CR1005" s="880"/>
      <c r="CS1005" s="880"/>
      <c r="CT1005" s="880">
        <v>30</v>
      </c>
      <c r="CU1005" s="678">
        <f t="shared" si="969"/>
        <v>4500</v>
      </c>
      <c r="CV1005" s="611">
        <v>30</v>
      </c>
      <c r="CW1005" s="651">
        <f t="shared" si="981"/>
        <v>4500</v>
      </c>
      <c r="CX1005" s="611">
        <v>30</v>
      </c>
      <c r="CY1005" s="651">
        <f t="shared" si="971"/>
        <v>4500</v>
      </c>
      <c r="CZ1005" s="651">
        <f t="shared" si="972"/>
        <v>0</v>
      </c>
      <c r="DA1005" s="651">
        <f t="shared" si="973"/>
        <v>0</v>
      </c>
      <c r="DB1005" s="880"/>
      <c r="DC1005" s="880"/>
      <c r="DD1005" s="620"/>
      <c r="DE1005" s="612"/>
      <c r="DF1005" s="621"/>
      <c r="DG1005" s="612"/>
      <c r="DH1005" s="621"/>
      <c r="DI1005" s="880"/>
      <c r="DJ1005" s="881"/>
      <c r="DK1005" s="881"/>
      <c r="DL1005" s="881"/>
      <c r="DM1005" s="881"/>
      <c r="DN1005" s="881"/>
      <c r="DO1005" s="881"/>
      <c r="DP1005" s="881"/>
      <c r="DQ1005" s="881"/>
      <c r="DR1005" s="881"/>
      <c r="DS1005" s="881"/>
      <c r="DU1005" s="1945">
        <f t="shared" si="956"/>
        <v>4500</v>
      </c>
      <c r="DV1005" s="1946">
        <f t="shared" si="967"/>
        <v>4500</v>
      </c>
      <c r="DW1005" s="1946">
        <f t="shared" si="982"/>
        <v>4500</v>
      </c>
      <c r="DX1005" s="1946">
        <f t="shared" si="958"/>
        <v>0</v>
      </c>
      <c r="DY1005" s="1946">
        <f t="shared" si="959"/>
        <v>0</v>
      </c>
      <c r="EB1005" s="2045" t="s">
        <v>3673</v>
      </c>
      <c r="EC1005" s="1944" t="s">
        <v>3674</v>
      </c>
      <c r="EG1005" s="1946"/>
    </row>
    <row r="1006" spans="1:137" s="1977" customFormat="1" ht="48" hidden="1" customHeight="1" x14ac:dyDescent="0.25">
      <c r="A1006" s="1970">
        <v>2026</v>
      </c>
      <c r="B1006" s="875">
        <v>479</v>
      </c>
      <c r="C1006" s="875" t="s">
        <v>58</v>
      </c>
      <c r="D1006" s="875">
        <v>3000654</v>
      </c>
      <c r="E1006" s="875">
        <v>5005023</v>
      </c>
      <c r="F1006" s="875" t="s">
        <v>990</v>
      </c>
      <c r="G1006" s="1970" t="s">
        <v>991</v>
      </c>
      <c r="H1006" s="1970">
        <v>94</v>
      </c>
      <c r="I1006" s="876" t="s">
        <v>992</v>
      </c>
      <c r="J1006" s="877" t="s">
        <v>10</v>
      </c>
      <c r="K1006" s="877" t="s">
        <v>60</v>
      </c>
      <c r="L1006" s="875" t="str">
        <f t="shared" si="957"/>
        <v>2.3</v>
      </c>
      <c r="M1006" s="1971" t="s">
        <v>62</v>
      </c>
      <c r="N1006" s="878"/>
      <c r="O1006" s="1970" t="s">
        <v>2017</v>
      </c>
      <c r="P1006" s="1970" t="s">
        <v>65</v>
      </c>
      <c r="Q1006" s="1972">
        <v>1</v>
      </c>
      <c r="R1006" s="1973">
        <v>4500</v>
      </c>
      <c r="S1006" s="1970"/>
      <c r="T1006" s="1970"/>
      <c r="U1006" s="1970">
        <v>30</v>
      </c>
      <c r="V1006" s="1970">
        <v>30</v>
      </c>
      <c r="W1006" s="1974"/>
      <c r="X1006" s="358"/>
      <c r="Y1006" s="358"/>
      <c r="Z1006" s="359"/>
      <c r="AA1006" s="359"/>
      <c r="AB1006" s="359"/>
      <c r="AC1006" s="359"/>
      <c r="AD1006" s="359"/>
      <c r="AE1006" s="1973"/>
      <c r="AF1006" s="289">
        <f t="shared" si="978"/>
        <v>0</v>
      </c>
      <c r="AG1006" s="289">
        <f t="shared" si="979"/>
        <v>0</v>
      </c>
      <c r="AH1006" s="289">
        <f t="shared" si="976"/>
        <v>4500</v>
      </c>
      <c r="AI1006" s="289">
        <f t="shared" si="977"/>
        <v>4500</v>
      </c>
      <c r="AJ1006" s="289">
        <f t="shared" ref="AJ1006:AQ1006" si="984">+$R1006*(W1006/30)*$Q1006</f>
        <v>0</v>
      </c>
      <c r="AK1006" s="289">
        <f t="shared" si="984"/>
        <v>0</v>
      </c>
      <c r="AL1006" s="289">
        <f t="shared" si="984"/>
        <v>0</v>
      </c>
      <c r="AM1006" s="289">
        <f t="shared" si="984"/>
        <v>0</v>
      </c>
      <c r="AN1006" s="289">
        <f t="shared" si="984"/>
        <v>0</v>
      </c>
      <c r="AO1006" s="289">
        <f t="shared" si="984"/>
        <v>0</v>
      </c>
      <c r="AP1006" s="289">
        <f t="shared" si="984"/>
        <v>0</v>
      </c>
      <c r="AQ1006" s="289">
        <f t="shared" si="984"/>
        <v>0</v>
      </c>
      <c r="AR1006" s="1975">
        <v>8300</v>
      </c>
      <c r="AS1006" s="1976" t="s">
        <v>1763</v>
      </c>
      <c r="AT1006" s="880"/>
      <c r="AU1006" s="880" t="s">
        <v>3535</v>
      </c>
      <c r="AV1006" s="880" t="s">
        <v>3536</v>
      </c>
      <c r="AW1006" s="769">
        <v>46058</v>
      </c>
      <c r="AX1006" s="880" t="s">
        <v>3537</v>
      </c>
      <c r="AY1006" s="769">
        <v>46078</v>
      </c>
      <c r="AZ1006" s="880"/>
      <c r="BA1006" s="881" t="s">
        <v>3538</v>
      </c>
      <c r="BB1006" s="2011" t="s">
        <v>995</v>
      </c>
      <c r="BC1006" s="1019" t="s">
        <v>3662</v>
      </c>
      <c r="BD1006" s="1019" t="s">
        <v>3663</v>
      </c>
      <c r="BE1006" s="1019" t="s">
        <v>3664</v>
      </c>
      <c r="BF1006" s="1206">
        <v>46080</v>
      </c>
      <c r="BG1006" s="880"/>
      <c r="BH1006" s="785"/>
      <c r="BI1006" s="785"/>
      <c r="BJ1006" s="696"/>
      <c r="BK1006" s="1301" t="s">
        <v>3665</v>
      </c>
      <c r="BL1006" s="786"/>
      <c r="BM1006" s="786"/>
      <c r="BN1006" s="785">
        <v>5031</v>
      </c>
      <c r="BO1006" s="1123" t="s">
        <v>3666</v>
      </c>
      <c r="BP1006" s="903"/>
      <c r="BQ1006" s="2813"/>
      <c r="BR1006" s="2813"/>
      <c r="BS1006" s="2814" t="s">
        <v>1661</v>
      </c>
      <c r="BT1006" s="2814" t="s">
        <v>2427</v>
      </c>
      <c r="BU1006" s="2814" t="s">
        <v>2428</v>
      </c>
      <c r="BV1006" s="785">
        <v>73220613</v>
      </c>
      <c r="BW1006" s="785">
        <v>10732206138</v>
      </c>
      <c r="BX1006" s="886">
        <v>4500</v>
      </c>
      <c r="BY1006" s="2815">
        <v>46082</v>
      </c>
      <c r="BZ1006" s="2815">
        <v>46081</v>
      </c>
      <c r="CA1006" s="880"/>
      <c r="CB1006" s="880"/>
      <c r="CC1006" s="880"/>
      <c r="CD1006" s="880"/>
      <c r="CE1006" s="880"/>
      <c r="CF1006" s="880"/>
      <c r="CG1006" s="880"/>
      <c r="CH1006" s="880"/>
      <c r="CI1006" s="880"/>
      <c r="CJ1006" s="880"/>
      <c r="CK1006" s="880"/>
      <c r="CL1006" s="880"/>
      <c r="CM1006" s="880"/>
      <c r="CN1006" s="880"/>
      <c r="CO1006" s="880"/>
      <c r="CP1006" s="880"/>
      <c r="CQ1006" s="880"/>
      <c r="CR1006" s="880"/>
      <c r="CS1006" s="880"/>
      <c r="CT1006" s="880">
        <v>30</v>
      </c>
      <c r="CU1006" s="1274">
        <f t="shared" si="969"/>
        <v>4500</v>
      </c>
      <c r="CV1006" s="880">
        <v>17</v>
      </c>
      <c r="CW1006" s="1275">
        <f t="shared" si="981"/>
        <v>2550</v>
      </c>
      <c r="CX1006" s="880">
        <v>17</v>
      </c>
      <c r="CY1006" s="1275">
        <f t="shared" si="971"/>
        <v>2550</v>
      </c>
      <c r="CZ1006" s="880"/>
      <c r="DA1006" s="880"/>
      <c r="DB1006" s="880"/>
      <c r="DC1006" s="880">
        <f>V1006</f>
        <v>30</v>
      </c>
      <c r="DD1006" s="1158">
        <f t="shared" ref="DD1006:DD1020" si="985">AI1006</f>
        <v>4500</v>
      </c>
      <c r="DE1006" s="880">
        <v>0</v>
      </c>
      <c r="DF1006" s="1158">
        <f>(R1006/30*DE1006)*Q1006</f>
        <v>0</v>
      </c>
      <c r="DG1006" s="880">
        <v>0</v>
      </c>
      <c r="DH1006" s="1158">
        <f>(R1006/30*DG1006)*Q1006</f>
        <v>0</v>
      </c>
      <c r="DI1006" s="880"/>
      <c r="DJ1006" s="881"/>
      <c r="DK1006" s="881"/>
      <c r="DL1006" s="881"/>
      <c r="DM1006" s="881"/>
      <c r="DN1006" s="881"/>
      <c r="DO1006" s="881"/>
      <c r="DP1006" s="881"/>
      <c r="DQ1006" s="881"/>
      <c r="DR1006" s="881"/>
      <c r="DS1006" s="881"/>
      <c r="DU1006" s="1945">
        <f t="shared" si="956"/>
        <v>8300</v>
      </c>
      <c r="DV1006" s="1946">
        <f t="shared" si="967"/>
        <v>2550</v>
      </c>
      <c r="DW1006" s="1946">
        <f t="shared" si="982"/>
        <v>2550</v>
      </c>
      <c r="DX1006" s="1946">
        <f t="shared" si="958"/>
        <v>5750</v>
      </c>
      <c r="DY1006" s="1946">
        <f t="shared" si="959"/>
        <v>5750</v>
      </c>
      <c r="EB1006" s="2249" t="s">
        <v>3675</v>
      </c>
      <c r="EG1006" s="1946"/>
    </row>
    <row r="1007" spans="1:137" s="1995" customFormat="1" ht="48" hidden="1" customHeight="1" x14ac:dyDescent="0.25">
      <c r="A1007" s="1979">
        <v>2026</v>
      </c>
      <c r="B1007" s="891">
        <v>479</v>
      </c>
      <c r="C1007" s="891" t="s">
        <v>58</v>
      </c>
      <c r="D1007" s="891">
        <v>3000654</v>
      </c>
      <c r="E1007" s="891">
        <v>5005023</v>
      </c>
      <c r="F1007" s="891" t="s">
        <v>990</v>
      </c>
      <c r="G1007" s="1979" t="s">
        <v>991</v>
      </c>
      <c r="H1007" s="1979">
        <v>94</v>
      </c>
      <c r="I1007" s="892" t="s">
        <v>992</v>
      </c>
      <c r="J1007" s="893" t="s">
        <v>10</v>
      </c>
      <c r="K1007" s="893" t="s">
        <v>60</v>
      </c>
      <c r="L1007" s="891" t="str">
        <f t="shared" si="957"/>
        <v>2.3</v>
      </c>
      <c r="M1007" s="1981" t="s">
        <v>62</v>
      </c>
      <c r="N1007" s="894"/>
      <c r="O1007" s="1979" t="s">
        <v>3676</v>
      </c>
      <c r="P1007" s="1979" t="s">
        <v>65</v>
      </c>
      <c r="Q1007" s="1983">
        <v>1</v>
      </c>
      <c r="R1007" s="1984">
        <v>4500</v>
      </c>
      <c r="S1007" s="1979"/>
      <c r="T1007" s="1979"/>
      <c r="U1007" s="1979">
        <v>9</v>
      </c>
      <c r="V1007" s="1979">
        <v>30</v>
      </c>
      <c r="W1007" s="1986"/>
      <c r="X1007" s="298"/>
      <c r="Y1007" s="298"/>
      <c r="Z1007" s="299"/>
      <c r="AA1007" s="299"/>
      <c r="AB1007" s="299"/>
      <c r="AC1007" s="299"/>
      <c r="AD1007" s="299"/>
      <c r="AE1007" s="1984"/>
      <c r="AF1007" s="284">
        <f t="shared" si="978"/>
        <v>0</v>
      </c>
      <c r="AG1007" s="284">
        <f t="shared" si="979"/>
        <v>0</v>
      </c>
      <c r="AH1007" s="284">
        <f t="shared" si="976"/>
        <v>1350</v>
      </c>
      <c r="AI1007" s="284">
        <f t="shared" si="977"/>
        <v>4500</v>
      </c>
      <c r="AJ1007" s="284"/>
      <c r="AK1007" s="284"/>
      <c r="AL1007" s="284"/>
      <c r="AM1007" s="284"/>
      <c r="AN1007" s="284"/>
      <c r="AO1007" s="284"/>
      <c r="AP1007" s="284"/>
      <c r="AQ1007" s="284"/>
      <c r="AR1007" s="1985">
        <v>700</v>
      </c>
      <c r="AS1007" s="1990" t="s">
        <v>1763</v>
      </c>
      <c r="AT1007" s="897"/>
      <c r="AU1007" s="897" t="s">
        <v>3535</v>
      </c>
      <c r="AV1007" s="897" t="s">
        <v>3536</v>
      </c>
      <c r="AW1007" s="940">
        <v>46058</v>
      </c>
      <c r="AX1007" s="897" t="s">
        <v>3537</v>
      </c>
      <c r="AY1007" s="940">
        <v>46078</v>
      </c>
      <c r="AZ1007" s="897"/>
      <c r="BA1007" s="898" t="s">
        <v>3538</v>
      </c>
      <c r="BB1007" s="1992" t="s">
        <v>995</v>
      </c>
      <c r="BC1007" s="897" t="s">
        <v>3662</v>
      </c>
      <c r="BD1007" s="897" t="s">
        <v>3663</v>
      </c>
      <c r="BE1007" s="897" t="s">
        <v>3664</v>
      </c>
      <c r="BF1007" s="940">
        <v>46080</v>
      </c>
      <c r="BG1007" s="897"/>
      <c r="BH1007" s="687"/>
      <c r="BI1007" s="687"/>
      <c r="BJ1007" s="896"/>
      <c r="BK1007" s="1301" t="s">
        <v>3665</v>
      </c>
      <c r="BL1007" s="373"/>
      <c r="BM1007" s="373"/>
      <c r="BN1007" s="687">
        <v>5321</v>
      </c>
      <c r="BO1007" s="755" t="s">
        <v>3677</v>
      </c>
      <c r="BP1007" s="956"/>
      <c r="BQ1007" s="2139"/>
      <c r="BR1007" s="2139"/>
      <c r="BS1007" s="1990" t="s">
        <v>1248</v>
      </c>
      <c r="BT1007" s="896" t="s">
        <v>2436</v>
      </c>
      <c r="BU1007" s="896" t="s">
        <v>2437</v>
      </c>
      <c r="BV1007" s="785">
        <v>72290094</v>
      </c>
      <c r="BW1007" s="785">
        <v>10722900940</v>
      </c>
      <c r="BX1007" s="906">
        <v>3000</v>
      </c>
      <c r="BY1007" s="940">
        <v>46090</v>
      </c>
      <c r="BZ1007" s="940">
        <v>46098</v>
      </c>
      <c r="CA1007" s="897"/>
      <c r="CB1007" s="897"/>
      <c r="CC1007" s="897"/>
      <c r="CD1007" s="897"/>
      <c r="CE1007" s="897"/>
      <c r="CF1007" s="897"/>
      <c r="CG1007" s="897"/>
      <c r="CH1007" s="897"/>
      <c r="CI1007" s="897"/>
      <c r="CJ1007" s="897"/>
      <c r="CK1007" s="897"/>
      <c r="CL1007" s="897"/>
      <c r="CM1007" s="897"/>
      <c r="CN1007" s="897"/>
      <c r="CO1007" s="897"/>
      <c r="CP1007" s="897"/>
      <c r="CQ1007" s="897"/>
      <c r="CR1007" s="897"/>
      <c r="CS1007" s="897"/>
      <c r="CT1007" s="897">
        <v>30</v>
      </c>
      <c r="CU1007" s="1276">
        <f t="shared" si="969"/>
        <v>1350</v>
      </c>
      <c r="CV1007" s="897">
        <v>9</v>
      </c>
      <c r="CW1007" s="1240">
        <f t="shared" si="981"/>
        <v>1350</v>
      </c>
      <c r="CX1007" s="897">
        <v>4</v>
      </c>
      <c r="CY1007" s="1240">
        <v>700</v>
      </c>
      <c r="CZ1007" s="897"/>
      <c r="DA1007" s="897"/>
      <c r="DB1007" s="897"/>
      <c r="DC1007" s="897">
        <v>30</v>
      </c>
      <c r="DD1007" s="946">
        <f t="shared" si="985"/>
        <v>4500</v>
      </c>
      <c r="DE1007" s="897">
        <v>0</v>
      </c>
      <c r="DF1007" s="946"/>
      <c r="DG1007" s="897">
        <v>0</v>
      </c>
      <c r="DH1007" s="946"/>
      <c r="DI1007" s="897"/>
      <c r="DJ1007" s="898"/>
      <c r="DK1007" s="898"/>
      <c r="DL1007" s="898"/>
      <c r="DM1007" s="898"/>
      <c r="DN1007" s="898"/>
      <c r="DO1007" s="898"/>
      <c r="DP1007" s="898"/>
      <c r="DQ1007" s="898"/>
      <c r="DR1007" s="898"/>
      <c r="DS1007" s="898"/>
      <c r="DU1007" s="1945">
        <f t="shared" si="956"/>
        <v>700</v>
      </c>
      <c r="DV1007" s="1946">
        <v>700</v>
      </c>
      <c r="DW1007" s="1946">
        <f t="shared" si="982"/>
        <v>700</v>
      </c>
      <c r="DX1007" s="1946">
        <f t="shared" si="958"/>
        <v>0</v>
      </c>
      <c r="DY1007" s="1946">
        <f t="shared" si="959"/>
        <v>0</v>
      </c>
      <c r="EG1007" s="1946"/>
    </row>
    <row r="1008" spans="1:137" s="2264" customFormat="1" ht="48" hidden="1" customHeight="1" x14ac:dyDescent="0.25">
      <c r="A1008" s="2255">
        <v>2026</v>
      </c>
      <c r="B1008" s="1277">
        <v>479</v>
      </c>
      <c r="C1008" s="1277" t="s">
        <v>58</v>
      </c>
      <c r="D1008" s="1277">
        <v>3000654</v>
      </c>
      <c r="E1008" s="1277">
        <v>5005023</v>
      </c>
      <c r="F1008" s="1277" t="s">
        <v>990</v>
      </c>
      <c r="G1008" s="2255" t="s">
        <v>991</v>
      </c>
      <c r="H1008" s="2255">
        <v>94</v>
      </c>
      <c r="I1008" s="1278" t="s">
        <v>992</v>
      </c>
      <c r="J1008" s="1279" t="s">
        <v>10</v>
      </c>
      <c r="K1008" s="1279" t="s">
        <v>60</v>
      </c>
      <c r="L1008" s="1277" t="str">
        <f t="shared" si="957"/>
        <v>2.3</v>
      </c>
      <c r="M1008" s="2256" t="s">
        <v>62</v>
      </c>
      <c r="N1008" s="1280"/>
      <c r="O1008" s="2257" t="s">
        <v>3678</v>
      </c>
      <c r="P1008" s="2255" t="s">
        <v>65</v>
      </c>
      <c r="Q1008" s="2258">
        <v>1</v>
      </c>
      <c r="R1008" s="2259">
        <v>10000</v>
      </c>
      <c r="S1008" s="2255"/>
      <c r="T1008" s="2255"/>
      <c r="U1008" s="2255">
        <v>30</v>
      </c>
      <c r="V1008" s="2255">
        <v>30</v>
      </c>
      <c r="W1008" s="2260"/>
      <c r="X1008" s="463"/>
      <c r="Y1008" s="463"/>
      <c r="Z1008" s="464"/>
      <c r="AA1008" s="464"/>
      <c r="AB1008" s="464"/>
      <c r="AC1008" s="464"/>
      <c r="AD1008" s="464"/>
      <c r="AE1008" s="2259"/>
      <c r="AF1008" s="363">
        <f t="shared" si="978"/>
        <v>0</v>
      </c>
      <c r="AG1008" s="363">
        <f t="shared" si="979"/>
        <v>0</v>
      </c>
      <c r="AH1008" s="363">
        <f t="shared" si="976"/>
        <v>10000</v>
      </c>
      <c r="AI1008" s="363">
        <f t="shared" si="977"/>
        <v>10000</v>
      </c>
      <c r="AJ1008" s="363">
        <f t="shared" ref="AJ1008:AQ1011" si="986">+$R1008*(W1008/30)*$Q1008</f>
        <v>0</v>
      </c>
      <c r="AK1008" s="363">
        <f t="shared" si="986"/>
        <v>0</v>
      </c>
      <c r="AL1008" s="363">
        <f t="shared" si="986"/>
        <v>0</v>
      </c>
      <c r="AM1008" s="363">
        <f t="shared" si="986"/>
        <v>0</v>
      </c>
      <c r="AN1008" s="363">
        <f t="shared" si="986"/>
        <v>0</v>
      </c>
      <c r="AO1008" s="363">
        <f t="shared" si="986"/>
        <v>0</v>
      </c>
      <c r="AP1008" s="363">
        <f t="shared" si="986"/>
        <v>0</v>
      </c>
      <c r="AQ1008" s="363">
        <f t="shared" si="986"/>
        <v>0</v>
      </c>
      <c r="AR1008" s="2261"/>
      <c r="AS1008" s="2262" t="s">
        <v>1763</v>
      </c>
      <c r="AT1008" s="386" t="s">
        <v>3632</v>
      </c>
      <c r="AU1008" s="1282" t="s">
        <v>3535</v>
      </c>
      <c r="AV1008" s="1282" t="s">
        <v>3536</v>
      </c>
      <c r="AW1008" s="1283">
        <v>46058</v>
      </c>
      <c r="AX1008" s="1282" t="s">
        <v>3537</v>
      </c>
      <c r="AY1008" s="1283">
        <v>46078</v>
      </c>
      <c r="AZ1008" s="1282"/>
      <c r="BA1008" s="1282" t="s">
        <v>3538</v>
      </c>
      <c r="BB1008" s="614" t="s">
        <v>1021</v>
      </c>
      <c r="BC1008" s="1282"/>
      <c r="BD1008" s="1282"/>
      <c r="BE1008" s="1282"/>
      <c r="BF1008" s="1282"/>
      <c r="BG1008" s="1282"/>
      <c r="BH1008" s="2771"/>
      <c r="BI1008" s="2771"/>
      <c r="BJ1008" s="1281"/>
      <c r="BK1008" s="2771"/>
      <c r="BL1008" s="1284"/>
      <c r="BM1008" s="1284"/>
      <c r="BN1008" s="2771"/>
      <c r="BO1008" s="1285"/>
      <c r="BP1008" s="1000"/>
      <c r="BQ1008" s="2263"/>
      <c r="BR1008" s="2263"/>
      <c r="BT1008" s="1282"/>
      <c r="BU1008" s="1282"/>
      <c r="BV1008" s="1285"/>
      <c r="BW1008" s="1285"/>
      <c r="BX1008" s="1286"/>
      <c r="BY1008" s="1282"/>
      <c r="BZ1008" s="1282"/>
      <c r="CA1008" s="1282"/>
      <c r="CB1008" s="1282"/>
      <c r="CC1008" s="1282"/>
      <c r="CD1008" s="1282"/>
      <c r="CE1008" s="1282"/>
      <c r="CF1008" s="1282"/>
      <c r="CG1008" s="1282"/>
      <c r="CH1008" s="1282"/>
      <c r="CI1008" s="1282"/>
      <c r="CJ1008" s="1282"/>
      <c r="CK1008" s="1282"/>
      <c r="CL1008" s="1282"/>
      <c r="CM1008" s="1282"/>
      <c r="CN1008" s="1282"/>
      <c r="CO1008" s="1282"/>
      <c r="CP1008" s="1282"/>
      <c r="CQ1008" s="1282"/>
      <c r="CR1008" s="1282"/>
      <c r="CS1008" s="1282"/>
      <c r="CT1008" s="1282"/>
      <c r="CU1008" s="1282"/>
      <c r="CV1008" s="1282"/>
      <c r="CW1008" s="1287"/>
      <c r="CX1008" s="1282"/>
      <c r="CY1008" s="1287"/>
      <c r="CZ1008" s="1282"/>
      <c r="DA1008" s="1282"/>
      <c r="DB1008" s="1282"/>
      <c r="DC1008" s="1282">
        <f>V1008</f>
        <v>30</v>
      </c>
      <c r="DD1008" s="1287">
        <f t="shared" si="985"/>
        <v>10000</v>
      </c>
      <c r="DE1008" s="1282"/>
      <c r="DF1008" s="1287">
        <f t="shared" ref="DF1008:DF1020" si="987">(R1008/30*DE1008)*Q1008</f>
        <v>0</v>
      </c>
      <c r="DG1008" s="1282"/>
      <c r="DH1008" s="1287">
        <f t="shared" ref="DH1008:DH1020" si="988">(R1008/30*DG1008)*Q1008</f>
        <v>0</v>
      </c>
      <c r="DI1008" s="1282"/>
      <c r="DJ1008" s="1288"/>
      <c r="DK1008" s="1288"/>
      <c r="DL1008" s="1288"/>
      <c r="DM1008" s="1288"/>
      <c r="DN1008" s="1288"/>
      <c r="DO1008" s="1288"/>
      <c r="DP1008" s="1288"/>
      <c r="DQ1008" s="1288"/>
      <c r="DR1008" s="1288"/>
      <c r="DS1008" s="1288"/>
      <c r="DU1008" s="2265">
        <f t="shared" si="956"/>
        <v>0</v>
      </c>
      <c r="DV1008" s="2266">
        <f t="shared" ref="DV1008:DV1071" si="989">CE1008+CN1008+CW1008+DF1008</f>
        <v>0</v>
      </c>
      <c r="DW1008" s="2266">
        <f t="shared" si="982"/>
        <v>0</v>
      </c>
      <c r="DX1008" s="2266">
        <f t="shared" si="958"/>
        <v>0</v>
      </c>
      <c r="DY1008" s="2266">
        <f t="shared" si="959"/>
        <v>0</v>
      </c>
      <c r="EG1008" s="2266"/>
    </row>
    <row r="1009" spans="1:137" s="1995" customFormat="1" ht="48" hidden="1" customHeight="1" x14ac:dyDescent="0.3">
      <c r="A1009" s="2147">
        <v>2026</v>
      </c>
      <c r="B1009" s="1209">
        <v>479</v>
      </c>
      <c r="C1009" s="1209" t="s">
        <v>58</v>
      </c>
      <c r="D1009" s="1209">
        <v>3000654</v>
      </c>
      <c r="E1009" s="1209">
        <v>5005023</v>
      </c>
      <c r="F1009" s="1209" t="s">
        <v>990</v>
      </c>
      <c r="G1009" s="2147" t="s">
        <v>991</v>
      </c>
      <c r="H1009" s="2147">
        <v>94</v>
      </c>
      <c r="I1009" s="1210" t="s">
        <v>992</v>
      </c>
      <c r="J1009" s="1211" t="s">
        <v>10</v>
      </c>
      <c r="K1009" s="1211" t="s">
        <v>60</v>
      </c>
      <c r="L1009" s="1209" t="str">
        <f t="shared" si="957"/>
        <v>2.3</v>
      </c>
      <c r="M1009" s="2148" t="s">
        <v>62</v>
      </c>
      <c r="N1009" s="1212"/>
      <c r="O1009" s="2303" t="s">
        <v>2032</v>
      </c>
      <c r="P1009" s="2147" t="s">
        <v>65</v>
      </c>
      <c r="Q1009" s="2150">
        <v>1</v>
      </c>
      <c r="R1009" s="2151">
        <v>9000</v>
      </c>
      <c r="S1009" s="2147"/>
      <c r="T1009" s="2147"/>
      <c r="U1009" s="2147">
        <v>30</v>
      </c>
      <c r="V1009" s="2147">
        <v>30</v>
      </c>
      <c r="W1009" s="2105"/>
      <c r="X1009" s="397"/>
      <c r="Y1009" s="397"/>
      <c r="Z1009" s="426"/>
      <c r="AA1009" s="426"/>
      <c r="AB1009" s="426"/>
      <c r="AC1009" s="426"/>
      <c r="AD1009" s="426"/>
      <c r="AE1009" s="2151"/>
      <c r="AF1009" s="413">
        <f t="shared" si="978"/>
        <v>0</v>
      </c>
      <c r="AG1009" s="413">
        <f t="shared" si="979"/>
        <v>0</v>
      </c>
      <c r="AH1009" s="413">
        <f t="shared" si="976"/>
        <v>9000</v>
      </c>
      <c r="AI1009" s="413">
        <f t="shared" si="977"/>
        <v>9000</v>
      </c>
      <c r="AJ1009" s="413">
        <f t="shared" si="986"/>
        <v>0</v>
      </c>
      <c r="AK1009" s="413">
        <f t="shared" si="986"/>
        <v>0</v>
      </c>
      <c r="AL1009" s="413">
        <f t="shared" si="986"/>
        <v>0</v>
      </c>
      <c r="AM1009" s="413">
        <f t="shared" si="986"/>
        <v>0</v>
      </c>
      <c r="AN1009" s="413">
        <f t="shared" si="986"/>
        <v>0</v>
      </c>
      <c r="AO1009" s="413">
        <f t="shared" si="986"/>
        <v>0</v>
      </c>
      <c r="AP1009" s="413">
        <f t="shared" si="986"/>
        <v>0</v>
      </c>
      <c r="AQ1009" s="413">
        <f t="shared" si="986"/>
        <v>0</v>
      </c>
      <c r="AR1009" s="2030">
        <f t="shared" ref="AR1009:AR1018" si="990">+ROUNDUP(SUM(AF1009:AQ1009),0)</f>
        <v>18000</v>
      </c>
      <c r="AS1009" s="1990" t="s">
        <v>1763</v>
      </c>
      <c r="AT1009" s="897"/>
      <c r="AU1009" s="897" t="s">
        <v>3535</v>
      </c>
      <c r="AV1009" s="897" t="s">
        <v>3536</v>
      </c>
      <c r="AW1009" s="940">
        <v>46058</v>
      </c>
      <c r="AX1009" s="897" t="s">
        <v>3537</v>
      </c>
      <c r="AY1009" s="940">
        <v>46078</v>
      </c>
      <c r="AZ1009" s="897"/>
      <c r="BA1009" s="898" t="s">
        <v>3538</v>
      </c>
      <c r="BB1009" s="1992" t="s">
        <v>995</v>
      </c>
      <c r="BC1009" s="897" t="s">
        <v>3616</v>
      </c>
      <c r="BD1009" s="897" t="s">
        <v>3617</v>
      </c>
      <c r="BE1009" s="897" t="s">
        <v>3618</v>
      </c>
      <c r="BF1009" s="940">
        <v>46079</v>
      </c>
      <c r="BG1009" s="897"/>
      <c r="BH1009" s="687"/>
      <c r="BI1009" s="687"/>
      <c r="BJ1009" s="896"/>
      <c r="BK1009" s="687"/>
      <c r="BL1009" s="373"/>
      <c r="BM1009" s="373"/>
      <c r="BN1009" s="829" t="s">
        <v>2033</v>
      </c>
      <c r="BO1009" s="1123" t="s">
        <v>3629</v>
      </c>
      <c r="BP1009" s="903"/>
      <c r="BQ1009" s="2199"/>
      <c r="BR1009" s="2199"/>
      <c r="BS1009" s="2153" t="s">
        <v>2001</v>
      </c>
      <c r="BT1009" s="1004" t="s">
        <v>1228</v>
      </c>
      <c r="BU1009" s="1004" t="s">
        <v>1337</v>
      </c>
      <c r="BV1009" s="1183">
        <v>74500488</v>
      </c>
      <c r="BW1009" s="1183">
        <v>10745004887</v>
      </c>
      <c r="BX1009" s="906">
        <v>9000</v>
      </c>
      <c r="BY1009" s="940">
        <v>46082</v>
      </c>
      <c r="BZ1009" s="940">
        <v>46142</v>
      </c>
      <c r="CA1009" s="897"/>
      <c r="CB1009" s="897"/>
      <c r="CC1009" s="897"/>
      <c r="CD1009" s="897"/>
      <c r="CE1009" s="897"/>
      <c r="CF1009" s="897"/>
      <c r="CG1009" s="897"/>
      <c r="CH1009" s="897"/>
      <c r="CI1009" s="897"/>
      <c r="CJ1009" s="897"/>
      <c r="CK1009" s="897"/>
      <c r="CL1009" s="897"/>
      <c r="CM1009" s="897"/>
      <c r="CN1009" s="897"/>
      <c r="CO1009" s="897"/>
      <c r="CP1009" s="897"/>
      <c r="CQ1009" s="897"/>
      <c r="CR1009" s="897"/>
      <c r="CS1009" s="897"/>
      <c r="CT1009" s="897">
        <v>30</v>
      </c>
      <c r="CU1009" s="620">
        <f>AH1009</f>
        <v>9000</v>
      </c>
      <c r="CV1009" s="897">
        <v>30</v>
      </c>
      <c r="CW1009" s="621">
        <f>(R1009/30*CV1009)*Q1009</f>
        <v>9000</v>
      </c>
      <c r="CX1009" s="897">
        <v>30</v>
      </c>
      <c r="CY1009" s="621">
        <f>(R1009/30*CX1009)*Q1009</f>
        <v>9000</v>
      </c>
      <c r="CZ1009" s="897"/>
      <c r="DA1009" s="897"/>
      <c r="DB1009" s="897"/>
      <c r="DC1009" s="897">
        <f>V1009</f>
        <v>30</v>
      </c>
      <c r="DD1009" s="620">
        <f t="shared" si="985"/>
        <v>9000</v>
      </c>
      <c r="DE1009" s="897">
        <v>30</v>
      </c>
      <c r="DF1009" s="621">
        <f t="shared" si="987"/>
        <v>9000</v>
      </c>
      <c r="DG1009" s="897">
        <v>30</v>
      </c>
      <c r="DH1009" s="621">
        <f t="shared" si="988"/>
        <v>9000</v>
      </c>
      <c r="DI1009" s="897"/>
      <c r="DJ1009" s="898"/>
      <c r="DK1009" s="898"/>
      <c r="DL1009" s="898"/>
      <c r="DM1009" s="898"/>
      <c r="DN1009" s="898"/>
      <c r="DO1009" s="898"/>
      <c r="DP1009" s="898"/>
      <c r="DQ1009" s="898"/>
      <c r="DR1009" s="898"/>
      <c r="DS1009" s="898"/>
      <c r="DU1009" s="1945">
        <f t="shared" si="956"/>
        <v>18000</v>
      </c>
      <c r="DV1009" s="1946">
        <f t="shared" si="989"/>
        <v>18000</v>
      </c>
      <c r="DW1009" s="1946">
        <f t="shared" si="982"/>
        <v>18000</v>
      </c>
      <c r="DX1009" s="1946">
        <f t="shared" si="958"/>
        <v>0</v>
      </c>
      <c r="DY1009" s="1946">
        <f t="shared" si="959"/>
        <v>0</v>
      </c>
      <c r="EG1009" s="1946"/>
    </row>
    <row r="1010" spans="1:137" s="1995" customFormat="1" ht="48" hidden="1" customHeight="1" x14ac:dyDescent="0.25">
      <c r="A1010" s="2187">
        <v>2026</v>
      </c>
      <c r="B1010" s="1191">
        <v>479</v>
      </c>
      <c r="C1010" s="1191" t="s">
        <v>58</v>
      </c>
      <c r="D1010" s="1191">
        <v>3000654</v>
      </c>
      <c r="E1010" s="1191">
        <v>5005023</v>
      </c>
      <c r="F1010" s="1191" t="s">
        <v>990</v>
      </c>
      <c r="G1010" s="2187" t="s">
        <v>991</v>
      </c>
      <c r="H1010" s="2187">
        <v>94</v>
      </c>
      <c r="I1010" s="1192" t="s">
        <v>992</v>
      </c>
      <c r="J1010" s="1193" t="s">
        <v>10</v>
      </c>
      <c r="K1010" s="1193" t="s">
        <v>60</v>
      </c>
      <c r="L1010" s="1191" t="str">
        <f t="shared" si="957"/>
        <v>2.3</v>
      </c>
      <c r="M1010" s="2209" t="s">
        <v>62</v>
      </c>
      <c r="N1010" s="1194"/>
      <c r="O1010" s="2187" t="s">
        <v>2032</v>
      </c>
      <c r="P1010" s="2187" t="s">
        <v>65</v>
      </c>
      <c r="Q1010" s="2188">
        <v>1</v>
      </c>
      <c r="R1010" s="2189">
        <v>9000</v>
      </c>
      <c r="S1010" s="2187"/>
      <c r="T1010" s="2187"/>
      <c r="U1010" s="2187">
        <v>30</v>
      </c>
      <c r="V1010" s="2187">
        <v>30</v>
      </c>
      <c r="W1010" s="1986"/>
      <c r="X1010" s="298"/>
      <c r="Y1010" s="298"/>
      <c r="Z1010" s="298"/>
      <c r="AA1010" s="298"/>
      <c r="AB1010" s="298"/>
      <c r="AC1010" s="298"/>
      <c r="AD1010" s="298"/>
      <c r="AE1010" s="2189"/>
      <c r="AF1010" s="340">
        <f t="shared" si="978"/>
        <v>0</v>
      </c>
      <c r="AG1010" s="340">
        <f t="shared" si="979"/>
        <v>0</v>
      </c>
      <c r="AH1010" s="340">
        <f t="shared" si="976"/>
        <v>9000</v>
      </c>
      <c r="AI1010" s="340">
        <f t="shared" si="977"/>
        <v>9000</v>
      </c>
      <c r="AJ1010" s="340">
        <f t="shared" si="986"/>
        <v>0</v>
      </c>
      <c r="AK1010" s="340">
        <f t="shared" si="986"/>
        <v>0</v>
      </c>
      <c r="AL1010" s="340">
        <f t="shared" si="986"/>
        <v>0</v>
      </c>
      <c r="AM1010" s="340">
        <f t="shared" si="986"/>
        <v>0</v>
      </c>
      <c r="AN1010" s="340">
        <f t="shared" si="986"/>
        <v>0</v>
      </c>
      <c r="AO1010" s="340">
        <f t="shared" si="986"/>
        <v>0</v>
      </c>
      <c r="AP1010" s="340">
        <f t="shared" si="986"/>
        <v>0</v>
      </c>
      <c r="AQ1010" s="340">
        <f t="shared" si="986"/>
        <v>0</v>
      </c>
      <c r="AR1010" s="2192">
        <f t="shared" si="990"/>
        <v>18000</v>
      </c>
      <c r="AS1010" s="1990" t="s">
        <v>1763</v>
      </c>
      <c r="AT1010" s="897"/>
      <c r="AU1010" s="897" t="s">
        <v>3535</v>
      </c>
      <c r="AV1010" s="897" t="s">
        <v>3536</v>
      </c>
      <c r="AW1010" s="940">
        <v>46058</v>
      </c>
      <c r="AX1010" s="897" t="s">
        <v>3537</v>
      </c>
      <c r="AY1010" s="940">
        <v>46078</v>
      </c>
      <c r="AZ1010" s="897"/>
      <c r="BA1010" s="898" t="s">
        <v>3538</v>
      </c>
      <c r="BB1010" s="1992" t="s">
        <v>995</v>
      </c>
      <c r="BC1010" s="614" t="s">
        <v>3633</v>
      </c>
      <c r="BD1010" s="614" t="s">
        <v>3634</v>
      </c>
      <c r="BE1010" s="614" t="s">
        <v>3635</v>
      </c>
      <c r="BF1010" s="615">
        <v>46079</v>
      </c>
      <c r="BG1010" s="897"/>
      <c r="BH1010" s="687"/>
      <c r="BI1010" s="687"/>
      <c r="BJ1010" s="896"/>
      <c r="BK1010" s="687"/>
      <c r="BL1010" s="373"/>
      <c r="BM1010" s="373"/>
      <c r="BN1010" s="687">
        <v>5034</v>
      </c>
      <c r="BO1010" s="974" t="s">
        <v>3619</v>
      </c>
      <c r="BP1010" s="956"/>
      <c r="BQ1010" s="2114"/>
      <c r="BR1010" s="2114"/>
      <c r="BS1010" s="2276" t="s">
        <v>1301</v>
      </c>
      <c r="BT1010" s="1223" t="s">
        <v>3679</v>
      </c>
      <c r="BU1010" s="1223" t="s">
        <v>3680</v>
      </c>
      <c r="BV1010" s="777">
        <v>46205939</v>
      </c>
      <c r="BW1010" s="757" t="s">
        <v>3681</v>
      </c>
      <c r="BX1010" s="906">
        <v>9000</v>
      </c>
      <c r="BY1010" s="758">
        <v>46083</v>
      </c>
      <c r="BZ1010" s="759">
        <v>46142</v>
      </c>
      <c r="CA1010" s="897"/>
      <c r="CB1010" s="897"/>
      <c r="CC1010" s="897"/>
      <c r="CD1010" s="897"/>
      <c r="CE1010" s="897"/>
      <c r="CF1010" s="897"/>
      <c r="CG1010" s="897"/>
      <c r="CH1010" s="897"/>
      <c r="CI1010" s="897"/>
      <c r="CJ1010" s="897"/>
      <c r="CK1010" s="897"/>
      <c r="CL1010" s="897"/>
      <c r="CM1010" s="897"/>
      <c r="CN1010" s="897"/>
      <c r="CO1010" s="897"/>
      <c r="CP1010" s="897"/>
      <c r="CQ1010" s="897"/>
      <c r="CR1010" s="897"/>
      <c r="CS1010" s="897"/>
      <c r="CT1010" s="896">
        <v>30</v>
      </c>
      <c r="CU1010" s="678">
        <f>AH1010</f>
        <v>9000</v>
      </c>
      <c r="CV1010" s="896">
        <v>30</v>
      </c>
      <c r="CW1010" s="651">
        <f>(R1010/30*CV1010)*Q1010</f>
        <v>9000</v>
      </c>
      <c r="CX1010" s="896">
        <v>30</v>
      </c>
      <c r="CY1010" s="651">
        <f>(R1010/30*CX1010)*Q1010</f>
        <v>9000</v>
      </c>
      <c r="CZ1010" s="896"/>
      <c r="DA1010" s="896"/>
      <c r="DB1010" s="896"/>
      <c r="DC1010" s="896">
        <v>30</v>
      </c>
      <c r="DD1010" s="678">
        <f t="shared" si="985"/>
        <v>9000</v>
      </c>
      <c r="DE1010" s="896">
        <v>30</v>
      </c>
      <c r="DF1010" s="651">
        <f t="shared" si="987"/>
        <v>9000</v>
      </c>
      <c r="DG1010" s="896">
        <v>30</v>
      </c>
      <c r="DH1010" s="651">
        <f t="shared" si="988"/>
        <v>9000</v>
      </c>
      <c r="DI1010" s="897"/>
      <c r="DJ1010" s="898"/>
      <c r="DK1010" s="898"/>
      <c r="DL1010" s="898"/>
      <c r="DM1010" s="898"/>
      <c r="DN1010" s="898"/>
      <c r="DO1010" s="898"/>
      <c r="DP1010" s="898"/>
      <c r="DQ1010" s="898"/>
      <c r="DR1010" s="898"/>
      <c r="DS1010" s="898"/>
      <c r="DU1010" s="1945">
        <f t="shared" si="956"/>
        <v>18000</v>
      </c>
      <c r="DV1010" s="1946">
        <f t="shared" si="989"/>
        <v>18000</v>
      </c>
      <c r="DW1010" s="1946">
        <f t="shared" si="982"/>
        <v>18000</v>
      </c>
      <c r="DX1010" s="1946">
        <f t="shared" si="958"/>
        <v>0</v>
      </c>
      <c r="DY1010" s="1946">
        <f t="shared" si="959"/>
        <v>0</v>
      </c>
      <c r="EG1010" s="1946"/>
    </row>
    <row r="1011" spans="1:137" s="1990" customFormat="1" ht="48" hidden="1" customHeight="1" x14ac:dyDescent="0.25">
      <c r="A1011" s="1979">
        <v>2026</v>
      </c>
      <c r="B1011" s="891">
        <v>479</v>
      </c>
      <c r="C1011" s="891" t="s">
        <v>58</v>
      </c>
      <c r="D1011" s="891">
        <v>3000654</v>
      </c>
      <c r="E1011" s="891">
        <v>5005023</v>
      </c>
      <c r="F1011" s="891" t="s">
        <v>990</v>
      </c>
      <c r="G1011" s="1979" t="s">
        <v>991</v>
      </c>
      <c r="H1011" s="1979">
        <v>94</v>
      </c>
      <c r="I1011" s="1086" t="s">
        <v>992</v>
      </c>
      <c r="J1011" s="893" t="s">
        <v>10</v>
      </c>
      <c r="K1011" s="893" t="s">
        <v>60</v>
      </c>
      <c r="L1011" s="891" t="str">
        <f t="shared" si="957"/>
        <v>2.3</v>
      </c>
      <c r="M1011" s="1981" t="s">
        <v>62</v>
      </c>
      <c r="N1011" s="894"/>
      <c r="O1011" s="2275" t="s">
        <v>3682</v>
      </c>
      <c r="P1011" s="1979" t="s">
        <v>65</v>
      </c>
      <c r="Q1011" s="1983">
        <v>1</v>
      </c>
      <c r="R1011" s="1984">
        <v>9000</v>
      </c>
      <c r="S1011" s="1979"/>
      <c r="T1011" s="1979"/>
      <c r="U1011" s="1979">
        <v>30</v>
      </c>
      <c r="V1011" s="1979">
        <v>30</v>
      </c>
      <c r="W1011" s="1986"/>
      <c r="X1011" s="298"/>
      <c r="Y1011" s="298"/>
      <c r="Z1011" s="299"/>
      <c r="AA1011" s="299"/>
      <c r="AB1011" s="299"/>
      <c r="AC1011" s="299"/>
      <c r="AD1011" s="299"/>
      <c r="AE1011" s="1984"/>
      <c r="AF1011" s="284">
        <f t="shared" si="978"/>
        <v>0</v>
      </c>
      <c r="AG1011" s="284">
        <f t="shared" si="979"/>
        <v>0</v>
      </c>
      <c r="AH1011" s="284">
        <f t="shared" si="976"/>
        <v>9000</v>
      </c>
      <c r="AI1011" s="284">
        <f t="shared" si="977"/>
        <v>9000</v>
      </c>
      <c r="AJ1011" s="284">
        <f t="shared" si="986"/>
        <v>0</v>
      </c>
      <c r="AK1011" s="284">
        <f t="shared" si="986"/>
        <v>0</v>
      </c>
      <c r="AL1011" s="284">
        <f t="shared" si="986"/>
        <v>0</v>
      </c>
      <c r="AM1011" s="284">
        <f t="shared" si="986"/>
        <v>0</v>
      </c>
      <c r="AN1011" s="284">
        <f t="shared" si="986"/>
        <v>0</v>
      </c>
      <c r="AO1011" s="284">
        <f t="shared" si="986"/>
        <v>0</v>
      </c>
      <c r="AP1011" s="284">
        <f t="shared" si="986"/>
        <v>0</v>
      </c>
      <c r="AQ1011" s="284">
        <f t="shared" si="986"/>
        <v>0</v>
      </c>
      <c r="AR1011" s="1985">
        <f t="shared" si="990"/>
        <v>18000</v>
      </c>
      <c r="AS1011" s="1990" t="s">
        <v>1763</v>
      </c>
      <c r="AT1011" s="1159" t="s">
        <v>3632</v>
      </c>
      <c r="AU1011" s="896" t="s">
        <v>3535</v>
      </c>
      <c r="AV1011" s="896" t="s">
        <v>3536</v>
      </c>
      <c r="AW1011" s="907">
        <v>46058</v>
      </c>
      <c r="AX1011" s="896" t="s">
        <v>3537</v>
      </c>
      <c r="AY1011" s="907">
        <v>46078</v>
      </c>
      <c r="AZ1011" s="896"/>
      <c r="BA1011" s="1087" t="s">
        <v>3538</v>
      </c>
      <c r="BB1011" s="1992" t="s">
        <v>995</v>
      </c>
      <c r="BC1011" s="896" t="s">
        <v>3683</v>
      </c>
      <c r="BD1011" s="896" t="s">
        <v>3684</v>
      </c>
      <c r="BE1011" s="896" t="s">
        <v>3685</v>
      </c>
      <c r="BF1011" s="907">
        <v>46083</v>
      </c>
      <c r="BG1011" s="896"/>
      <c r="BH1011" s="687"/>
      <c r="BI1011" s="687"/>
      <c r="BJ1011" s="896"/>
      <c r="BK1011" s="687"/>
      <c r="BL1011" s="373"/>
      <c r="BM1011" s="373"/>
      <c r="BN1011" s="687">
        <v>5091</v>
      </c>
      <c r="BO1011" s="687" t="s">
        <v>3686</v>
      </c>
      <c r="BP1011" s="986"/>
      <c r="BQ1011" s="2234"/>
      <c r="BR1011" s="2234"/>
      <c r="BS1011" s="2042" t="s">
        <v>3687</v>
      </c>
      <c r="BT1011" s="896" t="s">
        <v>1141</v>
      </c>
      <c r="BU1011" s="896" t="s">
        <v>3688</v>
      </c>
      <c r="BV1011" s="687">
        <v>42549733</v>
      </c>
      <c r="BW1011" s="687">
        <v>10425497338</v>
      </c>
      <c r="BX1011" s="906">
        <v>9000</v>
      </c>
      <c r="BY1011" s="907">
        <v>46087</v>
      </c>
      <c r="BZ1011" s="907">
        <v>46142</v>
      </c>
      <c r="CA1011" s="896"/>
      <c r="CB1011" s="896"/>
      <c r="CC1011" s="896"/>
      <c r="CD1011" s="896"/>
      <c r="CE1011" s="896"/>
      <c r="CF1011" s="896"/>
      <c r="CG1011" s="896"/>
      <c r="CH1011" s="896"/>
      <c r="CI1011" s="896"/>
      <c r="CJ1011" s="896"/>
      <c r="CK1011" s="896"/>
      <c r="CL1011" s="896"/>
      <c r="CM1011" s="896"/>
      <c r="CN1011" s="896"/>
      <c r="CO1011" s="896"/>
      <c r="CP1011" s="896"/>
      <c r="CQ1011" s="896"/>
      <c r="CR1011" s="896"/>
      <c r="CS1011" s="896"/>
      <c r="CT1011" s="896">
        <v>26</v>
      </c>
      <c r="CU1011" s="1240">
        <f>R1011</f>
        <v>9000</v>
      </c>
      <c r="CV1011" s="896">
        <v>26</v>
      </c>
      <c r="CW1011" s="1224">
        <f>(R1011/30*CV1011)*Q1011</f>
        <v>7800</v>
      </c>
      <c r="CX1011" s="896">
        <v>26</v>
      </c>
      <c r="CY1011" s="1224">
        <f>(R1011/30*CX1011)*Q1011</f>
        <v>7800</v>
      </c>
      <c r="CZ1011" s="896"/>
      <c r="DA1011" s="896"/>
      <c r="DB1011" s="896"/>
      <c r="DC1011" s="896">
        <v>30</v>
      </c>
      <c r="DD1011" s="1224">
        <f t="shared" si="985"/>
        <v>9000</v>
      </c>
      <c r="DE1011" s="896">
        <v>30</v>
      </c>
      <c r="DF1011" s="1224">
        <f t="shared" si="987"/>
        <v>9000</v>
      </c>
      <c r="DG1011" s="896">
        <v>30</v>
      </c>
      <c r="DH1011" s="1224">
        <f t="shared" si="988"/>
        <v>9000</v>
      </c>
      <c r="DI1011" s="896"/>
      <c r="DJ1011" s="1087"/>
      <c r="DK1011" s="1087"/>
      <c r="DL1011" s="1087"/>
      <c r="DM1011" s="1087"/>
      <c r="DN1011" s="1087"/>
      <c r="DO1011" s="1087"/>
      <c r="DP1011" s="1087"/>
      <c r="DQ1011" s="1087"/>
      <c r="DR1011" s="1087"/>
      <c r="DS1011" s="1087"/>
      <c r="DU1011" s="1945">
        <f t="shared" si="956"/>
        <v>18000</v>
      </c>
      <c r="DV1011" s="1946">
        <f t="shared" si="989"/>
        <v>16800</v>
      </c>
      <c r="DW1011" s="1946">
        <f t="shared" si="982"/>
        <v>16800</v>
      </c>
      <c r="DX1011" s="1946">
        <f t="shared" si="958"/>
        <v>1200</v>
      </c>
      <c r="DY1011" s="1946">
        <f t="shared" si="959"/>
        <v>1200</v>
      </c>
      <c r="EG1011" s="1946"/>
    </row>
    <row r="1012" spans="1:137" s="2005" customFormat="1" ht="48" hidden="1" customHeight="1" x14ac:dyDescent="0.3">
      <c r="A1012" s="2218">
        <v>2026</v>
      </c>
      <c r="B1012" s="1241">
        <v>479</v>
      </c>
      <c r="C1012" s="1241" t="s">
        <v>58</v>
      </c>
      <c r="D1012" s="1241">
        <v>3000654</v>
      </c>
      <c r="E1012" s="1241">
        <v>5005023</v>
      </c>
      <c r="F1012" s="1241" t="s">
        <v>990</v>
      </c>
      <c r="G1012" s="2218" t="s">
        <v>991</v>
      </c>
      <c r="H1012" s="2218">
        <v>94</v>
      </c>
      <c r="I1012" s="1242" t="s">
        <v>992</v>
      </c>
      <c r="J1012" s="1243" t="s">
        <v>10</v>
      </c>
      <c r="K1012" s="1243" t="s">
        <v>60</v>
      </c>
      <c r="L1012" s="1241" t="s">
        <v>3689</v>
      </c>
      <c r="M1012" s="2219" t="s">
        <v>62</v>
      </c>
      <c r="N1012" s="1244"/>
      <c r="O1012" s="2218" t="s">
        <v>2036</v>
      </c>
      <c r="P1012" s="2218" t="s">
        <v>65</v>
      </c>
      <c r="Q1012" s="2220">
        <v>1</v>
      </c>
      <c r="R1012" s="2221">
        <v>8000</v>
      </c>
      <c r="S1012" s="2218"/>
      <c r="T1012" s="2218"/>
      <c r="U1012" s="2218">
        <v>30</v>
      </c>
      <c r="V1012" s="2218">
        <v>30</v>
      </c>
      <c r="W1012" s="2222"/>
      <c r="X1012" s="429"/>
      <c r="Y1012" s="429"/>
      <c r="Z1012" s="430"/>
      <c r="AA1012" s="430"/>
      <c r="AB1012" s="430"/>
      <c r="AC1012" s="430"/>
      <c r="AD1012" s="430"/>
      <c r="AE1012" s="2221"/>
      <c r="AF1012" s="415">
        <v>0</v>
      </c>
      <c r="AG1012" s="415">
        <v>0</v>
      </c>
      <c r="AH1012" s="415">
        <f t="shared" si="976"/>
        <v>8000</v>
      </c>
      <c r="AI1012" s="415">
        <f t="shared" si="977"/>
        <v>8000</v>
      </c>
      <c r="AJ1012" s="415">
        <v>0</v>
      </c>
      <c r="AK1012" s="415">
        <v>0</v>
      </c>
      <c r="AL1012" s="415">
        <v>0</v>
      </c>
      <c r="AM1012" s="415">
        <v>0</v>
      </c>
      <c r="AN1012" s="415">
        <v>0</v>
      </c>
      <c r="AO1012" s="415">
        <v>0</v>
      </c>
      <c r="AP1012" s="415">
        <v>0</v>
      </c>
      <c r="AQ1012" s="415">
        <v>0</v>
      </c>
      <c r="AR1012" s="2223">
        <f t="shared" si="990"/>
        <v>16000</v>
      </c>
      <c r="AS1012" s="2008" t="s">
        <v>1763</v>
      </c>
      <c r="AT1012" s="972"/>
      <c r="AU1012" s="1019" t="s">
        <v>3535</v>
      </c>
      <c r="AV1012" s="972" t="s">
        <v>3536</v>
      </c>
      <c r="AW1012" s="1008">
        <v>46058</v>
      </c>
      <c r="AX1012" s="972" t="s">
        <v>3537</v>
      </c>
      <c r="AY1012" s="1008">
        <v>46078</v>
      </c>
      <c r="AZ1012" s="972"/>
      <c r="BA1012" s="977" t="s">
        <v>3538</v>
      </c>
      <c r="BB1012" s="2092" t="s">
        <v>995</v>
      </c>
      <c r="BC1012" s="972" t="s">
        <v>3616</v>
      </c>
      <c r="BD1012" s="972" t="s">
        <v>3617</v>
      </c>
      <c r="BE1012" s="972" t="s">
        <v>3618</v>
      </c>
      <c r="BF1012" s="1008">
        <v>46079</v>
      </c>
      <c r="BG1012" s="972"/>
      <c r="BH1012" s="694"/>
      <c r="BI1012" s="694"/>
      <c r="BJ1012" s="971"/>
      <c r="BK1012" s="694"/>
      <c r="BL1012" s="955"/>
      <c r="BM1012" s="955"/>
      <c r="BN1012" s="2791" t="s">
        <v>2037</v>
      </c>
      <c r="BO1012" s="1123" t="s">
        <v>3629</v>
      </c>
      <c r="BP1012" s="986"/>
      <c r="BQ1012" s="2273"/>
      <c r="BR1012" s="2273"/>
      <c r="BS1012" s="2274" t="s">
        <v>2038</v>
      </c>
      <c r="BT1012" s="1166" t="s">
        <v>2039</v>
      </c>
      <c r="BU1012" s="1166" t="s">
        <v>1276</v>
      </c>
      <c r="BV1012" s="1167">
        <v>46707555</v>
      </c>
      <c r="BW1012" s="1167">
        <v>10467075557</v>
      </c>
      <c r="BX1012" s="1012">
        <v>8000</v>
      </c>
      <c r="BY1012" s="1008">
        <v>46082</v>
      </c>
      <c r="BZ1012" s="1008">
        <v>46142</v>
      </c>
      <c r="CA1012" s="972"/>
      <c r="CB1012" s="972"/>
      <c r="CC1012" s="972"/>
      <c r="CD1012" s="972"/>
      <c r="CE1012" s="972"/>
      <c r="CF1012" s="972"/>
      <c r="CG1012" s="972"/>
      <c r="CH1012" s="972"/>
      <c r="CI1012" s="972"/>
      <c r="CJ1012" s="972"/>
      <c r="CK1012" s="972"/>
      <c r="CL1012" s="972"/>
      <c r="CM1012" s="975"/>
      <c r="CN1012" s="972"/>
      <c r="CO1012" s="976"/>
      <c r="CP1012" s="972"/>
      <c r="CQ1012" s="976"/>
      <c r="CR1012" s="972"/>
      <c r="CS1012" s="977"/>
      <c r="CT1012" s="972">
        <v>30</v>
      </c>
      <c r="CU1012" s="1043">
        <v>8000</v>
      </c>
      <c r="CV1012" s="972">
        <v>30</v>
      </c>
      <c r="CW1012" s="1043">
        <v>8000</v>
      </c>
      <c r="CX1012" s="972">
        <v>30</v>
      </c>
      <c r="CY1012" s="1043">
        <v>8000</v>
      </c>
      <c r="CZ1012" s="972"/>
      <c r="DA1012" s="972"/>
      <c r="DB1012" s="972"/>
      <c r="DC1012" s="972">
        <v>30</v>
      </c>
      <c r="DD1012" s="1043">
        <f t="shared" si="985"/>
        <v>8000</v>
      </c>
      <c r="DE1012" s="972">
        <v>30</v>
      </c>
      <c r="DF1012" s="1043">
        <f t="shared" si="987"/>
        <v>8000.0000000000009</v>
      </c>
      <c r="DG1012" s="972">
        <v>30</v>
      </c>
      <c r="DH1012" s="1043">
        <f t="shared" si="988"/>
        <v>8000.0000000000009</v>
      </c>
      <c r="DI1012" s="972"/>
      <c r="DJ1012" s="972"/>
      <c r="DK1012" s="972"/>
      <c r="DL1012" s="972"/>
      <c r="DM1012" s="972"/>
      <c r="DN1012" s="972"/>
      <c r="DO1012" s="972"/>
      <c r="DP1012" s="972"/>
      <c r="DQ1012" s="972"/>
      <c r="DR1012" s="972"/>
      <c r="DS1012" s="972"/>
      <c r="DU1012" s="1945">
        <f t="shared" si="956"/>
        <v>16000</v>
      </c>
      <c r="DV1012" s="1946">
        <f t="shared" si="989"/>
        <v>16000</v>
      </c>
      <c r="DW1012" s="1946">
        <f t="shared" si="982"/>
        <v>16000</v>
      </c>
      <c r="DX1012" s="1946">
        <f t="shared" si="958"/>
        <v>0</v>
      </c>
      <c r="DY1012" s="1946">
        <f t="shared" si="959"/>
        <v>0</v>
      </c>
      <c r="EG1012" s="1946"/>
    </row>
    <row r="1013" spans="1:137" s="1995" customFormat="1" ht="48" hidden="1" customHeight="1" x14ac:dyDescent="0.3">
      <c r="A1013" s="2147">
        <v>2026</v>
      </c>
      <c r="B1013" s="1209">
        <v>479</v>
      </c>
      <c r="C1013" s="1209" t="s">
        <v>58</v>
      </c>
      <c r="D1013" s="1209">
        <v>3000654</v>
      </c>
      <c r="E1013" s="1209">
        <v>5005023</v>
      </c>
      <c r="F1013" s="1209" t="s">
        <v>990</v>
      </c>
      <c r="G1013" s="2147" t="s">
        <v>991</v>
      </c>
      <c r="H1013" s="2147">
        <v>94</v>
      </c>
      <c r="I1013" s="1210" t="s">
        <v>992</v>
      </c>
      <c r="J1013" s="1211" t="s">
        <v>10</v>
      </c>
      <c r="K1013" s="1211" t="s">
        <v>60</v>
      </c>
      <c r="L1013" s="1209" t="str">
        <f t="shared" ref="L1013:L1020" si="991">+MID(M1013,1,3)</f>
        <v>2.3</v>
      </c>
      <c r="M1013" s="2148" t="s">
        <v>62</v>
      </c>
      <c r="N1013" s="1212"/>
      <c r="O1013" s="2147" t="s">
        <v>2036</v>
      </c>
      <c r="P1013" s="2147" t="s">
        <v>65</v>
      </c>
      <c r="Q1013" s="2150">
        <v>1</v>
      </c>
      <c r="R1013" s="2151">
        <v>8000</v>
      </c>
      <c r="S1013" s="2147"/>
      <c r="T1013" s="2147"/>
      <c r="U1013" s="2147">
        <v>30</v>
      </c>
      <c r="V1013" s="2147">
        <v>30</v>
      </c>
      <c r="W1013" s="2105"/>
      <c r="X1013" s="397"/>
      <c r="Y1013" s="397"/>
      <c r="Z1013" s="426"/>
      <c r="AA1013" s="426"/>
      <c r="AB1013" s="426"/>
      <c r="AC1013" s="426"/>
      <c r="AD1013" s="426"/>
      <c r="AE1013" s="2151"/>
      <c r="AF1013" s="413">
        <f t="shared" ref="AF1013:AG1020" si="992">+$R1013*(S1013/30)*$Q1013</f>
        <v>0</v>
      </c>
      <c r="AG1013" s="413">
        <f t="shared" si="992"/>
        <v>0</v>
      </c>
      <c r="AH1013" s="413">
        <f t="shared" si="976"/>
        <v>8000</v>
      </c>
      <c r="AI1013" s="413">
        <f t="shared" si="977"/>
        <v>8000</v>
      </c>
      <c r="AJ1013" s="413">
        <f t="shared" ref="AJ1013:AQ1018" si="993">+$R1013*(W1013/30)*$Q1013</f>
        <v>0</v>
      </c>
      <c r="AK1013" s="413">
        <f t="shared" si="993"/>
        <v>0</v>
      </c>
      <c r="AL1013" s="413">
        <f t="shared" si="993"/>
        <v>0</v>
      </c>
      <c r="AM1013" s="413">
        <f t="shared" si="993"/>
        <v>0</v>
      </c>
      <c r="AN1013" s="413">
        <f t="shared" si="993"/>
        <v>0</v>
      </c>
      <c r="AO1013" s="413">
        <f t="shared" si="993"/>
        <v>0</v>
      </c>
      <c r="AP1013" s="413">
        <f t="shared" si="993"/>
        <v>0</v>
      </c>
      <c r="AQ1013" s="413">
        <f t="shared" si="993"/>
        <v>0</v>
      </c>
      <c r="AR1013" s="2030">
        <f t="shared" si="990"/>
        <v>16000</v>
      </c>
      <c r="AS1013" s="1990" t="s">
        <v>1763</v>
      </c>
      <c r="AT1013" s="897"/>
      <c r="AU1013" s="880" t="s">
        <v>3535</v>
      </c>
      <c r="AV1013" s="897" t="s">
        <v>3536</v>
      </c>
      <c r="AW1013" s="940">
        <v>46058</v>
      </c>
      <c r="AX1013" s="897" t="s">
        <v>3537</v>
      </c>
      <c r="AY1013" s="940">
        <v>46078</v>
      </c>
      <c r="AZ1013" s="897"/>
      <c r="BA1013" s="898" t="s">
        <v>3538</v>
      </c>
      <c r="BB1013" s="1992" t="s">
        <v>995</v>
      </c>
      <c r="BC1013" s="897" t="s">
        <v>3616</v>
      </c>
      <c r="BD1013" s="897" t="s">
        <v>3617</v>
      </c>
      <c r="BE1013" s="897" t="s">
        <v>3618</v>
      </c>
      <c r="BF1013" s="940">
        <v>46079</v>
      </c>
      <c r="BG1013" s="897"/>
      <c r="BH1013" s="687"/>
      <c r="BI1013" s="1017"/>
      <c r="BJ1013" s="1108"/>
      <c r="BK1013" s="1017"/>
      <c r="BL1013" s="1028"/>
      <c r="BM1013" s="1028"/>
      <c r="BN1013" s="687"/>
      <c r="BO1013" s="928"/>
      <c r="BP1013" s="986"/>
      <c r="BQ1013" s="2152"/>
      <c r="BR1013" s="2152"/>
      <c r="BS1013" s="2153" t="s">
        <v>1796</v>
      </c>
      <c r="BT1013" s="1213" t="s">
        <v>2042</v>
      </c>
      <c r="BU1013" s="1004" t="s">
        <v>3690</v>
      </c>
      <c r="BV1013" s="1183">
        <v>31669968</v>
      </c>
      <c r="BW1013" s="1183">
        <v>10316699681</v>
      </c>
      <c r="BX1013" s="906">
        <v>8000</v>
      </c>
      <c r="BY1013" s="940">
        <v>46082</v>
      </c>
      <c r="BZ1013" s="940">
        <v>46142</v>
      </c>
      <c r="CA1013" s="897"/>
      <c r="CB1013" s="897"/>
      <c r="CC1013" s="897"/>
      <c r="CD1013" s="897"/>
      <c r="CE1013" s="897"/>
      <c r="CF1013" s="897"/>
      <c r="CG1013" s="897"/>
      <c r="CH1013" s="897"/>
      <c r="CI1013" s="897"/>
      <c r="CJ1013" s="897"/>
      <c r="CK1013" s="897"/>
      <c r="CL1013" s="897"/>
      <c r="CM1013" s="897"/>
      <c r="CN1013" s="897"/>
      <c r="CO1013" s="897"/>
      <c r="CP1013" s="897"/>
      <c r="CQ1013" s="897"/>
      <c r="CR1013" s="897"/>
      <c r="CS1013" s="897"/>
      <c r="CT1013" s="897">
        <v>30</v>
      </c>
      <c r="CU1013" s="946">
        <v>8000</v>
      </c>
      <c r="CV1013" s="897">
        <v>30</v>
      </c>
      <c r="CW1013" s="946">
        <v>8000</v>
      </c>
      <c r="CX1013" s="897">
        <v>30</v>
      </c>
      <c r="CY1013" s="946">
        <v>8000</v>
      </c>
      <c r="CZ1013" s="897"/>
      <c r="DA1013" s="897"/>
      <c r="DB1013" s="897"/>
      <c r="DC1013" s="897">
        <f t="shared" ref="DC1013:DC1018" si="994">V1013</f>
        <v>30</v>
      </c>
      <c r="DD1013" s="946">
        <f t="shared" si="985"/>
        <v>8000</v>
      </c>
      <c r="DE1013" s="897">
        <v>30</v>
      </c>
      <c r="DF1013" s="946">
        <f t="shared" si="987"/>
        <v>8000.0000000000009</v>
      </c>
      <c r="DG1013" s="897">
        <v>30</v>
      </c>
      <c r="DH1013" s="946">
        <f t="shared" si="988"/>
        <v>8000.0000000000009</v>
      </c>
      <c r="DI1013" s="897"/>
      <c r="DJ1013" s="898"/>
      <c r="DK1013" s="898"/>
      <c r="DL1013" s="898"/>
      <c r="DM1013" s="898"/>
      <c r="DN1013" s="898"/>
      <c r="DO1013" s="898"/>
      <c r="DP1013" s="898"/>
      <c r="DQ1013" s="898"/>
      <c r="DR1013" s="898"/>
      <c r="DS1013" s="898"/>
      <c r="DU1013" s="1945">
        <f t="shared" si="956"/>
        <v>16000</v>
      </c>
      <c r="DV1013" s="1946">
        <f t="shared" si="989"/>
        <v>16000</v>
      </c>
      <c r="DW1013" s="1946">
        <f t="shared" si="982"/>
        <v>16000</v>
      </c>
      <c r="DX1013" s="1946">
        <f t="shared" si="958"/>
        <v>0</v>
      </c>
      <c r="DY1013" s="1946">
        <f t="shared" si="959"/>
        <v>0</v>
      </c>
      <c r="EG1013" s="1946"/>
    </row>
    <row r="1014" spans="1:137" s="1995" customFormat="1" ht="48" hidden="1" customHeight="1" x14ac:dyDescent="0.3">
      <c r="A1014" s="2147">
        <v>2026</v>
      </c>
      <c r="B1014" s="1209">
        <v>479</v>
      </c>
      <c r="C1014" s="1209" t="s">
        <v>58</v>
      </c>
      <c r="D1014" s="1209">
        <v>3000654</v>
      </c>
      <c r="E1014" s="1209">
        <v>5005023</v>
      </c>
      <c r="F1014" s="1209" t="s">
        <v>990</v>
      </c>
      <c r="G1014" s="2147" t="s">
        <v>991</v>
      </c>
      <c r="H1014" s="2147">
        <v>94</v>
      </c>
      <c r="I1014" s="1210" t="s">
        <v>992</v>
      </c>
      <c r="J1014" s="1211" t="s">
        <v>10</v>
      </c>
      <c r="K1014" s="1211" t="s">
        <v>60</v>
      </c>
      <c r="L1014" s="1209" t="str">
        <f t="shared" si="991"/>
        <v>2.3</v>
      </c>
      <c r="M1014" s="2148" t="s">
        <v>62</v>
      </c>
      <c r="N1014" s="1212"/>
      <c r="O1014" s="2147" t="s">
        <v>2044</v>
      </c>
      <c r="P1014" s="2147" t="s">
        <v>65</v>
      </c>
      <c r="Q1014" s="2150">
        <v>1</v>
      </c>
      <c r="R1014" s="2151">
        <v>8000</v>
      </c>
      <c r="S1014" s="2147"/>
      <c r="T1014" s="2147"/>
      <c r="U1014" s="2147">
        <v>30</v>
      </c>
      <c r="V1014" s="2147">
        <v>30</v>
      </c>
      <c r="W1014" s="2105"/>
      <c r="X1014" s="397"/>
      <c r="Y1014" s="397"/>
      <c r="Z1014" s="426"/>
      <c r="AA1014" s="426"/>
      <c r="AB1014" s="426"/>
      <c r="AC1014" s="426"/>
      <c r="AD1014" s="426"/>
      <c r="AE1014" s="2151"/>
      <c r="AF1014" s="413">
        <f t="shared" si="992"/>
        <v>0</v>
      </c>
      <c r="AG1014" s="413">
        <f t="shared" si="992"/>
        <v>0</v>
      </c>
      <c r="AH1014" s="413">
        <f t="shared" si="976"/>
        <v>8000</v>
      </c>
      <c r="AI1014" s="413">
        <f t="shared" si="977"/>
        <v>8000</v>
      </c>
      <c r="AJ1014" s="413">
        <f t="shared" si="993"/>
        <v>0</v>
      </c>
      <c r="AK1014" s="413">
        <f t="shared" si="993"/>
        <v>0</v>
      </c>
      <c r="AL1014" s="413">
        <f t="shared" si="993"/>
        <v>0</v>
      </c>
      <c r="AM1014" s="413">
        <f t="shared" si="993"/>
        <v>0</v>
      </c>
      <c r="AN1014" s="413">
        <f t="shared" si="993"/>
        <v>0</v>
      </c>
      <c r="AO1014" s="413">
        <f t="shared" si="993"/>
        <v>0</v>
      </c>
      <c r="AP1014" s="413">
        <f t="shared" si="993"/>
        <v>0</v>
      </c>
      <c r="AQ1014" s="413">
        <f t="shared" si="993"/>
        <v>0</v>
      </c>
      <c r="AR1014" s="2030">
        <f t="shared" si="990"/>
        <v>16000</v>
      </c>
      <c r="AS1014" s="1990" t="s">
        <v>1763</v>
      </c>
      <c r="AT1014" s="897"/>
      <c r="AU1014" s="880" t="s">
        <v>3535</v>
      </c>
      <c r="AV1014" s="897" t="s">
        <v>3536</v>
      </c>
      <c r="AW1014" s="940">
        <v>46058</v>
      </c>
      <c r="AX1014" s="897" t="s">
        <v>3537</v>
      </c>
      <c r="AY1014" s="940">
        <v>46078</v>
      </c>
      <c r="AZ1014" s="897"/>
      <c r="BA1014" s="898" t="s">
        <v>3538</v>
      </c>
      <c r="BB1014" s="1992" t="s">
        <v>995</v>
      </c>
      <c r="BC1014" s="897" t="s">
        <v>3616</v>
      </c>
      <c r="BD1014" s="897" t="s">
        <v>3617</v>
      </c>
      <c r="BE1014" s="897" t="s">
        <v>3618</v>
      </c>
      <c r="BF1014" s="940">
        <v>46079</v>
      </c>
      <c r="BG1014" s="897"/>
      <c r="BH1014" s="687"/>
      <c r="BI1014" s="687"/>
      <c r="BJ1014" s="896"/>
      <c r="BK1014" s="687"/>
      <c r="BL1014" s="973"/>
      <c r="BM1014" s="973"/>
      <c r="BN1014" s="2772" t="s">
        <v>2045</v>
      </c>
      <c r="BO1014" s="974" t="s">
        <v>3619</v>
      </c>
      <c r="BP1014" s="1291"/>
      <c r="BQ1014" s="2224"/>
      <c r="BR1014" s="2224"/>
      <c r="BS1014" s="2225" t="s">
        <v>2046</v>
      </c>
      <c r="BT1014" s="1004" t="s">
        <v>2047</v>
      </c>
      <c r="BU1014" s="1004" t="s">
        <v>2048</v>
      </c>
      <c r="BV1014" s="1183">
        <v>18140459</v>
      </c>
      <c r="BW1014" s="1183">
        <v>10181404596</v>
      </c>
      <c r="BX1014" s="906">
        <v>8000</v>
      </c>
      <c r="BY1014" s="940">
        <v>46082</v>
      </c>
      <c r="BZ1014" s="940">
        <v>46142</v>
      </c>
      <c r="CA1014" s="897"/>
      <c r="CB1014" s="897"/>
      <c r="CC1014" s="897"/>
      <c r="CD1014" s="897"/>
      <c r="CE1014" s="897"/>
      <c r="CF1014" s="897"/>
      <c r="CG1014" s="897"/>
      <c r="CH1014" s="897"/>
      <c r="CI1014" s="897"/>
      <c r="CJ1014" s="897"/>
      <c r="CK1014" s="897"/>
      <c r="CL1014" s="897"/>
      <c r="CM1014" s="897"/>
      <c r="CN1014" s="897"/>
      <c r="CO1014" s="897"/>
      <c r="CP1014" s="897"/>
      <c r="CQ1014" s="897"/>
      <c r="CR1014" s="897"/>
      <c r="CS1014" s="897"/>
      <c r="CT1014" s="897">
        <v>30</v>
      </c>
      <c r="CU1014" s="946">
        <v>8000</v>
      </c>
      <c r="CV1014" s="897">
        <v>30</v>
      </c>
      <c r="CW1014" s="946">
        <v>8000</v>
      </c>
      <c r="CX1014" s="897">
        <v>30</v>
      </c>
      <c r="CY1014" s="946">
        <v>8000</v>
      </c>
      <c r="CZ1014" s="897"/>
      <c r="DA1014" s="897"/>
      <c r="DB1014" s="897"/>
      <c r="DC1014" s="897">
        <f t="shared" si="994"/>
        <v>30</v>
      </c>
      <c r="DD1014" s="946">
        <f t="shared" si="985"/>
        <v>8000</v>
      </c>
      <c r="DE1014" s="897">
        <v>30</v>
      </c>
      <c r="DF1014" s="946">
        <f t="shared" si="987"/>
        <v>8000.0000000000009</v>
      </c>
      <c r="DG1014" s="897">
        <v>30</v>
      </c>
      <c r="DH1014" s="946">
        <f t="shared" si="988"/>
        <v>8000.0000000000009</v>
      </c>
      <c r="DI1014" s="897"/>
      <c r="DJ1014" s="898"/>
      <c r="DK1014" s="898"/>
      <c r="DL1014" s="898"/>
      <c r="DM1014" s="898"/>
      <c r="DN1014" s="898"/>
      <c r="DO1014" s="898"/>
      <c r="DP1014" s="898"/>
      <c r="DQ1014" s="898"/>
      <c r="DR1014" s="898"/>
      <c r="DS1014" s="898"/>
      <c r="DU1014" s="1945">
        <f t="shared" si="956"/>
        <v>16000</v>
      </c>
      <c r="DV1014" s="1946">
        <f t="shared" si="989"/>
        <v>16000</v>
      </c>
      <c r="DW1014" s="1946">
        <f t="shared" si="982"/>
        <v>16000</v>
      </c>
      <c r="DX1014" s="1946">
        <f t="shared" si="958"/>
        <v>0</v>
      </c>
      <c r="DY1014" s="1946">
        <f t="shared" si="959"/>
        <v>0</v>
      </c>
      <c r="EG1014" s="1946"/>
    </row>
    <row r="1015" spans="1:137" s="1990" customFormat="1" ht="48" hidden="1" customHeight="1" x14ac:dyDescent="0.25">
      <c r="A1015" s="2147">
        <v>2026</v>
      </c>
      <c r="B1015" s="1209">
        <v>479</v>
      </c>
      <c r="C1015" s="1209" t="s">
        <v>58</v>
      </c>
      <c r="D1015" s="1209">
        <v>3000654</v>
      </c>
      <c r="E1015" s="1209">
        <v>5005023</v>
      </c>
      <c r="F1015" s="1209" t="s">
        <v>990</v>
      </c>
      <c r="G1015" s="2147" t="s">
        <v>991</v>
      </c>
      <c r="H1015" s="2147">
        <v>94</v>
      </c>
      <c r="I1015" s="1292" t="s">
        <v>992</v>
      </c>
      <c r="J1015" s="1211" t="s">
        <v>10</v>
      </c>
      <c r="K1015" s="1211" t="s">
        <v>60</v>
      </c>
      <c r="L1015" s="1209" t="str">
        <f t="shared" si="991"/>
        <v>2.3</v>
      </c>
      <c r="M1015" s="2148" t="s">
        <v>62</v>
      </c>
      <c r="N1015" s="1212"/>
      <c r="O1015" s="2147" t="s">
        <v>2049</v>
      </c>
      <c r="P1015" s="2147" t="s">
        <v>65</v>
      </c>
      <c r="Q1015" s="2150">
        <v>1</v>
      </c>
      <c r="R1015" s="2151">
        <v>9000</v>
      </c>
      <c r="S1015" s="2147"/>
      <c r="T1015" s="2147"/>
      <c r="U1015" s="2147">
        <v>30</v>
      </c>
      <c r="V1015" s="2147">
        <v>30</v>
      </c>
      <c r="W1015" s="2105"/>
      <c r="X1015" s="397"/>
      <c r="Y1015" s="397"/>
      <c r="Z1015" s="426"/>
      <c r="AA1015" s="426"/>
      <c r="AB1015" s="426"/>
      <c r="AC1015" s="426"/>
      <c r="AD1015" s="426"/>
      <c r="AE1015" s="2151"/>
      <c r="AF1015" s="413">
        <f t="shared" si="992"/>
        <v>0</v>
      </c>
      <c r="AG1015" s="413">
        <f t="shared" si="992"/>
        <v>0</v>
      </c>
      <c r="AH1015" s="413">
        <f t="shared" si="976"/>
        <v>9000</v>
      </c>
      <c r="AI1015" s="413">
        <f t="shared" si="977"/>
        <v>9000</v>
      </c>
      <c r="AJ1015" s="413">
        <f t="shared" si="993"/>
        <v>0</v>
      </c>
      <c r="AK1015" s="413">
        <f t="shared" si="993"/>
        <v>0</v>
      </c>
      <c r="AL1015" s="413">
        <f t="shared" si="993"/>
        <v>0</v>
      </c>
      <c r="AM1015" s="413">
        <f t="shared" si="993"/>
        <v>0</v>
      </c>
      <c r="AN1015" s="413">
        <f t="shared" si="993"/>
        <v>0</v>
      </c>
      <c r="AO1015" s="413">
        <f t="shared" si="993"/>
        <v>0</v>
      </c>
      <c r="AP1015" s="413">
        <f t="shared" si="993"/>
        <v>0</v>
      </c>
      <c r="AQ1015" s="413">
        <f t="shared" si="993"/>
        <v>0</v>
      </c>
      <c r="AR1015" s="2192">
        <f t="shared" si="990"/>
        <v>18000</v>
      </c>
      <c r="AS1015" s="1990" t="s">
        <v>1763</v>
      </c>
      <c r="AT1015" s="896"/>
      <c r="AU1015" s="696" t="s">
        <v>3535</v>
      </c>
      <c r="AV1015" s="896" t="s">
        <v>3536</v>
      </c>
      <c r="AW1015" s="907">
        <v>46058</v>
      </c>
      <c r="AX1015" s="896" t="s">
        <v>3537</v>
      </c>
      <c r="AY1015" s="907">
        <v>46078</v>
      </c>
      <c r="AZ1015" s="896"/>
      <c r="BA1015" s="1087" t="s">
        <v>3538</v>
      </c>
      <c r="BB1015" s="1992" t="s">
        <v>995</v>
      </c>
      <c r="BC1015" s="896" t="s">
        <v>3616</v>
      </c>
      <c r="BD1015" s="896" t="s">
        <v>3617</v>
      </c>
      <c r="BE1015" s="896" t="s">
        <v>3618</v>
      </c>
      <c r="BF1015" s="907">
        <v>46079</v>
      </c>
      <c r="BG1015" s="896"/>
      <c r="BH1015" s="687"/>
      <c r="BI1015" s="687"/>
      <c r="BJ1015" s="896"/>
      <c r="BK1015" s="687"/>
      <c r="BL1015" s="373"/>
      <c r="BM1015" s="373"/>
      <c r="BN1015" s="829" t="s">
        <v>2050</v>
      </c>
      <c r="BO1015" s="616" t="s">
        <v>3619</v>
      </c>
      <c r="BP1015" s="986"/>
      <c r="BQ1015" s="2216"/>
      <c r="BR1015" s="2216"/>
      <c r="BS1015" s="2153" t="s">
        <v>2051</v>
      </c>
      <c r="BT1015" s="1004" t="s">
        <v>3691</v>
      </c>
      <c r="BU1015" s="1004" t="s">
        <v>3692</v>
      </c>
      <c r="BV1015" s="1293">
        <v>8144764</v>
      </c>
      <c r="BW1015" s="1183">
        <v>10081447646</v>
      </c>
      <c r="BX1015" s="906">
        <v>9000</v>
      </c>
      <c r="BY1015" s="907">
        <v>46082</v>
      </c>
      <c r="BZ1015" s="907">
        <v>46142</v>
      </c>
      <c r="CA1015" s="897"/>
      <c r="CB1015" s="897"/>
      <c r="CC1015" s="897"/>
      <c r="CD1015" s="897"/>
      <c r="CE1015" s="897"/>
      <c r="CF1015" s="897"/>
      <c r="CG1015" s="897"/>
      <c r="CH1015" s="897"/>
      <c r="CI1015" s="897"/>
      <c r="CJ1015" s="897"/>
      <c r="CK1015" s="897"/>
      <c r="CL1015" s="897"/>
      <c r="CM1015" s="897"/>
      <c r="CN1015" s="897"/>
      <c r="CO1015" s="897"/>
      <c r="CP1015" s="897"/>
      <c r="CQ1015" s="897"/>
      <c r="CR1015" s="897"/>
      <c r="CS1015" s="897"/>
      <c r="CT1015" s="897">
        <v>30</v>
      </c>
      <c r="CU1015" s="946">
        <v>9000</v>
      </c>
      <c r="CV1015" s="897">
        <v>30</v>
      </c>
      <c r="CW1015" s="946">
        <v>9000</v>
      </c>
      <c r="CX1015" s="897">
        <v>30</v>
      </c>
      <c r="CY1015" s="946">
        <v>9000</v>
      </c>
      <c r="CZ1015" s="897"/>
      <c r="DA1015" s="897"/>
      <c r="DB1015" s="897"/>
      <c r="DC1015" s="897">
        <f t="shared" si="994"/>
        <v>30</v>
      </c>
      <c r="DD1015" s="946">
        <f t="shared" si="985"/>
        <v>9000</v>
      </c>
      <c r="DE1015" s="897">
        <v>30</v>
      </c>
      <c r="DF1015" s="946">
        <f t="shared" si="987"/>
        <v>9000</v>
      </c>
      <c r="DG1015" s="897">
        <v>30</v>
      </c>
      <c r="DH1015" s="946">
        <f t="shared" si="988"/>
        <v>9000</v>
      </c>
      <c r="DI1015" s="897"/>
      <c r="DJ1015" s="898"/>
      <c r="DK1015" s="898"/>
      <c r="DL1015" s="898"/>
      <c r="DM1015" s="898"/>
      <c r="DN1015" s="898"/>
      <c r="DO1015" s="898"/>
      <c r="DP1015" s="898"/>
      <c r="DQ1015" s="898"/>
      <c r="DR1015" s="898"/>
      <c r="DS1015" s="898"/>
      <c r="DU1015" s="2012">
        <f t="shared" si="956"/>
        <v>18000</v>
      </c>
      <c r="DV1015" s="2013">
        <f t="shared" si="989"/>
        <v>18000</v>
      </c>
      <c r="DW1015" s="2013">
        <f t="shared" si="982"/>
        <v>18000</v>
      </c>
      <c r="DX1015" s="2013">
        <f t="shared" si="958"/>
        <v>0</v>
      </c>
      <c r="DY1015" s="2013">
        <f t="shared" si="959"/>
        <v>0</v>
      </c>
      <c r="EG1015" s="2013"/>
    </row>
    <row r="1016" spans="1:137" s="1995" customFormat="1" ht="48" hidden="1" customHeight="1" x14ac:dyDescent="0.3">
      <c r="A1016" s="2147">
        <v>2026</v>
      </c>
      <c r="B1016" s="1209">
        <v>479</v>
      </c>
      <c r="C1016" s="1209" t="s">
        <v>58</v>
      </c>
      <c r="D1016" s="1209">
        <v>3000654</v>
      </c>
      <c r="E1016" s="1209">
        <v>5005023</v>
      </c>
      <c r="F1016" s="1209" t="s">
        <v>990</v>
      </c>
      <c r="G1016" s="2147" t="s">
        <v>991</v>
      </c>
      <c r="H1016" s="2147">
        <v>94</v>
      </c>
      <c r="I1016" s="1210" t="s">
        <v>992</v>
      </c>
      <c r="J1016" s="1211" t="s">
        <v>10</v>
      </c>
      <c r="K1016" s="1211" t="s">
        <v>60</v>
      </c>
      <c r="L1016" s="1209" t="str">
        <f t="shared" si="991"/>
        <v>2.3</v>
      </c>
      <c r="M1016" s="2148" t="s">
        <v>62</v>
      </c>
      <c r="N1016" s="1212"/>
      <c r="O1016" s="2147" t="s">
        <v>2054</v>
      </c>
      <c r="P1016" s="2147" t="s">
        <v>65</v>
      </c>
      <c r="Q1016" s="2150">
        <v>1</v>
      </c>
      <c r="R1016" s="2151">
        <v>10000</v>
      </c>
      <c r="S1016" s="2147"/>
      <c r="T1016" s="2147"/>
      <c r="U1016" s="2147">
        <v>30</v>
      </c>
      <c r="V1016" s="2147">
        <v>30</v>
      </c>
      <c r="W1016" s="2105"/>
      <c r="X1016" s="397"/>
      <c r="Y1016" s="397"/>
      <c r="Z1016" s="426"/>
      <c r="AA1016" s="426"/>
      <c r="AB1016" s="426"/>
      <c r="AC1016" s="426"/>
      <c r="AD1016" s="426"/>
      <c r="AE1016" s="2151"/>
      <c r="AF1016" s="413">
        <f t="shared" si="992"/>
        <v>0</v>
      </c>
      <c r="AG1016" s="413">
        <f t="shared" si="992"/>
        <v>0</v>
      </c>
      <c r="AH1016" s="413">
        <f t="shared" si="976"/>
        <v>10000</v>
      </c>
      <c r="AI1016" s="413">
        <f t="shared" si="977"/>
        <v>10000</v>
      </c>
      <c r="AJ1016" s="413">
        <f t="shared" si="993"/>
        <v>0</v>
      </c>
      <c r="AK1016" s="413">
        <f t="shared" si="993"/>
        <v>0</v>
      </c>
      <c r="AL1016" s="413">
        <f t="shared" si="993"/>
        <v>0</v>
      </c>
      <c r="AM1016" s="413">
        <f t="shared" si="993"/>
        <v>0</v>
      </c>
      <c r="AN1016" s="413">
        <f t="shared" si="993"/>
        <v>0</v>
      </c>
      <c r="AO1016" s="413">
        <f t="shared" si="993"/>
        <v>0</v>
      </c>
      <c r="AP1016" s="413">
        <f t="shared" si="993"/>
        <v>0</v>
      </c>
      <c r="AQ1016" s="413">
        <f t="shared" si="993"/>
        <v>0</v>
      </c>
      <c r="AR1016" s="2030">
        <f t="shared" si="990"/>
        <v>20000</v>
      </c>
      <c r="AS1016" s="1990" t="s">
        <v>1763</v>
      </c>
      <c r="AT1016" s="897"/>
      <c r="AU1016" s="880" t="s">
        <v>3535</v>
      </c>
      <c r="AV1016" s="897" t="s">
        <v>3536</v>
      </c>
      <c r="AW1016" s="940">
        <v>46058</v>
      </c>
      <c r="AX1016" s="897" t="s">
        <v>3537</v>
      </c>
      <c r="AY1016" s="940">
        <v>46078</v>
      </c>
      <c r="AZ1016" s="897"/>
      <c r="BA1016" s="898" t="s">
        <v>3538</v>
      </c>
      <c r="BB1016" s="1992" t="s">
        <v>995</v>
      </c>
      <c r="BC1016" s="897" t="s">
        <v>3616</v>
      </c>
      <c r="BD1016" s="897" t="s">
        <v>3617</v>
      </c>
      <c r="BE1016" s="897" t="s">
        <v>3618</v>
      </c>
      <c r="BF1016" s="940">
        <v>46079</v>
      </c>
      <c r="BG1016" s="2870"/>
      <c r="BH1016" s="2841"/>
      <c r="BI1016" s="2841"/>
      <c r="BJ1016" s="896"/>
      <c r="BK1016" s="687"/>
      <c r="BL1016" s="373"/>
      <c r="BM1016" s="373"/>
      <c r="BN1016" s="829" t="s">
        <v>2055</v>
      </c>
      <c r="BO1016" s="974" t="s">
        <v>3619</v>
      </c>
      <c r="BP1016" s="986"/>
      <c r="BQ1016" s="2871"/>
      <c r="BR1016" s="2871"/>
      <c r="BS1016" s="2789" t="s">
        <v>1582</v>
      </c>
      <c r="BT1016" s="1004" t="s">
        <v>2056</v>
      </c>
      <c r="BU1016" s="1004" t="s">
        <v>2057</v>
      </c>
      <c r="BV1016" s="1183">
        <v>40767939</v>
      </c>
      <c r="BW1016" s="1183">
        <v>10407679399</v>
      </c>
      <c r="BX1016" s="906">
        <v>10000</v>
      </c>
      <c r="BY1016" s="940">
        <v>46082</v>
      </c>
      <c r="BZ1016" s="940">
        <v>46142</v>
      </c>
      <c r="CA1016" s="897"/>
      <c r="CB1016" s="897"/>
      <c r="CC1016" s="897"/>
      <c r="CD1016" s="897"/>
      <c r="CE1016" s="897"/>
      <c r="CF1016" s="897"/>
      <c r="CG1016" s="897"/>
      <c r="CH1016" s="897"/>
      <c r="CI1016" s="897"/>
      <c r="CJ1016" s="897"/>
      <c r="CK1016" s="897"/>
      <c r="CL1016" s="897"/>
      <c r="CM1016" s="897"/>
      <c r="CN1016" s="897"/>
      <c r="CO1016" s="897"/>
      <c r="CP1016" s="897"/>
      <c r="CQ1016" s="897"/>
      <c r="CR1016" s="897"/>
      <c r="CS1016" s="897"/>
      <c r="CT1016" s="897">
        <v>30</v>
      </c>
      <c r="CU1016" s="946">
        <v>10000</v>
      </c>
      <c r="CV1016" s="897">
        <v>30</v>
      </c>
      <c r="CW1016" s="946">
        <v>10000</v>
      </c>
      <c r="CX1016" s="897">
        <v>30</v>
      </c>
      <c r="CY1016" s="946">
        <v>10000</v>
      </c>
      <c r="CZ1016" s="897"/>
      <c r="DA1016" s="897"/>
      <c r="DB1016" s="897"/>
      <c r="DC1016" s="897">
        <f t="shared" si="994"/>
        <v>30</v>
      </c>
      <c r="DD1016" s="946">
        <f t="shared" si="985"/>
        <v>10000</v>
      </c>
      <c r="DE1016" s="897">
        <v>30</v>
      </c>
      <c r="DF1016" s="946">
        <f t="shared" si="987"/>
        <v>10000</v>
      </c>
      <c r="DG1016" s="897">
        <v>30</v>
      </c>
      <c r="DH1016" s="946">
        <f t="shared" si="988"/>
        <v>10000</v>
      </c>
      <c r="DI1016" s="897"/>
      <c r="DJ1016" s="898"/>
      <c r="DK1016" s="898"/>
      <c r="DL1016" s="898"/>
      <c r="DM1016" s="898"/>
      <c r="DN1016" s="898"/>
      <c r="DO1016" s="898"/>
      <c r="DP1016" s="898"/>
      <c r="DQ1016" s="898"/>
      <c r="DR1016" s="898"/>
      <c r="DS1016" s="898"/>
      <c r="DU1016" s="1945">
        <f t="shared" si="956"/>
        <v>20000</v>
      </c>
      <c r="DV1016" s="1946">
        <f t="shared" si="989"/>
        <v>20000</v>
      </c>
      <c r="DW1016" s="1946">
        <f t="shared" si="982"/>
        <v>20000</v>
      </c>
      <c r="DX1016" s="1946">
        <f t="shared" si="958"/>
        <v>0</v>
      </c>
      <c r="DY1016" s="1946">
        <f t="shared" si="959"/>
        <v>0</v>
      </c>
      <c r="EG1016" s="1946"/>
    </row>
    <row r="1017" spans="1:137" s="1995" customFormat="1" ht="48" hidden="1" customHeight="1" x14ac:dyDescent="0.3">
      <c r="A1017" s="2147">
        <v>2026</v>
      </c>
      <c r="B1017" s="1209">
        <v>479</v>
      </c>
      <c r="C1017" s="1209" t="s">
        <v>58</v>
      </c>
      <c r="D1017" s="1209">
        <v>3000654</v>
      </c>
      <c r="E1017" s="1209">
        <v>5005023</v>
      </c>
      <c r="F1017" s="1209" t="s">
        <v>990</v>
      </c>
      <c r="G1017" s="2147" t="s">
        <v>991</v>
      </c>
      <c r="H1017" s="2147">
        <v>94</v>
      </c>
      <c r="I1017" s="1210" t="s">
        <v>992</v>
      </c>
      <c r="J1017" s="1211" t="s">
        <v>10</v>
      </c>
      <c r="K1017" s="1211" t="s">
        <v>60</v>
      </c>
      <c r="L1017" s="1209" t="str">
        <f t="shared" si="991"/>
        <v>2.3</v>
      </c>
      <c r="M1017" s="2148" t="s">
        <v>62</v>
      </c>
      <c r="N1017" s="1212"/>
      <c r="O1017" s="2147" t="s">
        <v>2060</v>
      </c>
      <c r="P1017" s="2147" t="s">
        <v>65</v>
      </c>
      <c r="Q1017" s="2150">
        <v>1</v>
      </c>
      <c r="R1017" s="2151">
        <v>4000</v>
      </c>
      <c r="S1017" s="2147"/>
      <c r="T1017" s="2147"/>
      <c r="U1017" s="2147">
        <v>30</v>
      </c>
      <c r="V1017" s="2147">
        <v>30</v>
      </c>
      <c r="W1017" s="2105"/>
      <c r="X1017" s="397"/>
      <c r="Y1017" s="397"/>
      <c r="Z1017" s="426"/>
      <c r="AA1017" s="426"/>
      <c r="AB1017" s="426"/>
      <c r="AC1017" s="426"/>
      <c r="AD1017" s="426"/>
      <c r="AE1017" s="2151"/>
      <c r="AF1017" s="413">
        <f t="shared" si="992"/>
        <v>0</v>
      </c>
      <c r="AG1017" s="413">
        <f t="shared" si="992"/>
        <v>0</v>
      </c>
      <c r="AH1017" s="413">
        <f t="shared" si="976"/>
        <v>4000</v>
      </c>
      <c r="AI1017" s="413">
        <f t="shared" si="977"/>
        <v>4000</v>
      </c>
      <c r="AJ1017" s="413">
        <f t="shared" si="993"/>
        <v>0</v>
      </c>
      <c r="AK1017" s="413">
        <f t="shared" si="993"/>
        <v>0</v>
      </c>
      <c r="AL1017" s="413">
        <f t="shared" si="993"/>
        <v>0</v>
      </c>
      <c r="AM1017" s="413">
        <f t="shared" si="993"/>
        <v>0</v>
      </c>
      <c r="AN1017" s="413">
        <f t="shared" si="993"/>
        <v>0</v>
      </c>
      <c r="AO1017" s="413">
        <f t="shared" si="993"/>
        <v>0</v>
      </c>
      <c r="AP1017" s="413">
        <f t="shared" si="993"/>
        <v>0</v>
      </c>
      <c r="AQ1017" s="413">
        <f t="shared" si="993"/>
        <v>0</v>
      </c>
      <c r="AR1017" s="2030">
        <f t="shared" si="990"/>
        <v>8000</v>
      </c>
      <c r="AS1017" s="1990" t="s">
        <v>1763</v>
      </c>
      <c r="AT1017" s="897"/>
      <c r="AU1017" s="880" t="s">
        <v>3535</v>
      </c>
      <c r="AV1017" s="897" t="s">
        <v>3536</v>
      </c>
      <c r="AW1017" s="940">
        <v>46058</v>
      </c>
      <c r="AX1017" s="897" t="s">
        <v>3537</v>
      </c>
      <c r="AY1017" s="940">
        <v>46078</v>
      </c>
      <c r="AZ1017" s="897"/>
      <c r="BA1017" s="898" t="s">
        <v>3538</v>
      </c>
      <c r="BB1017" s="1992" t="s">
        <v>995</v>
      </c>
      <c r="BC1017" s="897" t="s">
        <v>3616</v>
      </c>
      <c r="BD1017" s="897" t="s">
        <v>3617</v>
      </c>
      <c r="BE1017" s="897" t="s">
        <v>3618</v>
      </c>
      <c r="BF1017" s="940">
        <v>46079</v>
      </c>
      <c r="BG1017" s="897"/>
      <c r="BH1017" s="687"/>
      <c r="BI1017" s="687"/>
      <c r="BJ1017" s="896"/>
      <c r="BK1017" s="687"/>
      <c r="BL1017" s="373"/>
      <c r="BM1017" s="373"/>
      <c r="BN1017" s="829" t="s">
        <v>2061</v>
      </c>
      <c r="BO1017" s="928" t="s">
        <v>3619</v>
      </c>
      <c r="BP1017" s="986"/>
      <c r="BQ1017" s="2152"/>
      <c r="BR1017" s="2152"/>
      <c r="BS1017" s="2153" t="s">
        <v>2062</v>
      </c>
      <c r="BT1017" s="1004" t="s">
        <v>2063</v>
      </c>
      <c r="BU1017" s="1004" t="s">
        <v>2064</v>
      </c>
      <c r="BV1017" s="1183">
        <v>48200687</v>
      </c>
      <c r="BW1017" s="1183">
        <v>10482006871</v>
      </c>
      <c r="BX1017" s="906">
        <v>4000</v>
      </c>
      <c r="BY1017" s="940">
        <v>46082</v>
      </c>
      <c r="BZ1017" s="940">
        <v>46142</v>
      </c>
      <c r="CA1017" s="897"/>
      <c r="CB1017" s="897"/>
      <c r="CC1017" s="897"/>
      <c r="CD1017" s="897"/>
      <c r="CE1017" s="897"/>
      <c r="CF1017" s="897"/>
      <c r="CG1017" s="897"/>
      <c r="CH1017" s="897"/>
      <c r="CI1017" s="897"/>
      <c r="CJ1017" s="897"/>
      <c r="CK1017" s="897"/>
      <c r="CL1017" s="897"/>
      <c r="CM1017" s="897"/>
      <c r="CN1017" s="897"/>
      <c r="CO1017" s="897"/>
      <c r="CP1017" s="897"/>
      <c r="CQ1017" s="897"/>
      <c r="CR1017" s="897"/>
      <c r="CS1017" s="897"/>
      <c r="CT1017" s="897">
        <v>30</v>
      </c>
      <c r="CU1017" s="946">
        <v>4000</v>
      </c>
      <c r="CV1017" s="897">
        <v>30</v>
      </c>
      <c r="CW1017" s="946">
        <v>4000</v>
      </c>
      <c r="CX1017" s="897">
        <v>30</v>
      </c>
      <c r="CY1017" s="946">
        <v>4000</v>
      </c>
      <c r="CZ1017" s="897"/>
      <c r="DA1017" s="897"/>
      <c r="DB1017" s="897"/>
      <c r="DC1017" s="897">
        <f t="shared" si="994"/>
        <v>30</v>
      </c>
      <c r="DD1017" s="946">
        <f t="shared" si="985"/>
        <v>4000</v>
      </c>
      <c r="DE1017" s="897">
        <v>30</v>
      </c>
      <c r="DF1017" s="946">
        <f t="shared" si="987"/>
        <v>4000.0000000000005</v>
      </c>
      <c r="DG1017" s="897">
        <v>30</v>
      </c>
      <c r="DH1017" s="946">
        <f t="shared" si="988"/>
        <v>4000.0000000000005</v>
      </c>
      <c r="DI1017" s="897"/>
      <c r="DJ1017" s="898"/>
      <c r="DK1017" s="898"/>
      <c r="DL1017" s="898"/>
      <c r="DM1017" s="898"/>
      <c r="DN1017" s="898"/>
      <c r="DO1017" s="898"/>
      <c r="DP1017" s="898"/>
      <c r="DQ1017" s="898"/>
      <c r="DR1017" s="898"/>
      <c r="DS1017" s="898"/>
      <c r="DU1017" s="1945">
        <f t="shared" si="956"/>
        <v>8000</v>
      </c>
      <c r="DV1017" s="1946">
        <f t="shared" si="989"/>
        <v>8000</v>
      </c>
      <c r="DW1017" s="1946">
        <f t="shared" si="982"/>
        <v>8000</v>
      </c>
      <c r="DX1017" s="1946">
        <f t="shared" si="958"/>
        <v>0</v>
      </c>
      <c r="DY1017" s="1946">
        <f t="shared" si="959"/>
        <v>0</v>
      </c>
      <c r="EG1017" s="1946"/>
    </row>
    <row r="1018" spans="1:137" s="1995" customFormat="1" ht="48" hidden="1" customHeight="1" x14ac:dyDescent="0.3">
      <c r="A1018" s="2147">
        <v>2026</v>
      </c>
      <c r="B1018" s="1209">
        <v>479</v>
      </c>
      <c r="C1018" s="1209" t="s">
        <v>58</v>
      </c>
      <c r="D1018" s="1209">
        <v>3000654</v>
      </c>
      <c r="E1018" s="1209">
        <v>5005023</v>
      </c>
      <c r="F1018" s="1209" t="s">
        <v>990</v>
      </c>
      <c r="G1018" s="2147" t="s">
        <v>991</v>
      </c>
      <c r="H1018" s="2147">
        <v>94</v>
      </c>
      <c r="I1018" s="1210" t="s">
        <v>992</v>
      </c>
      <c r="J1018" s="1211" t="s">
        <v>10</v>
      </c>
      <c r="K1018" s="1211" t="s">
        <v>60</v>
      </c>
      <c r="L1018" s="1209" t="str">
        <f t="shared" si="991"/>
        <v>2.3</v>
      </c>
      <c r="M1018" s="2148" t="s">
        <v>62</v>
      </c>
      <c r="N1018" s="1212"/>
      <c r="O1018" s="2147" t="s">
        <v>2067</v>
      </c>
      <c r="P1018" s="2147" t="s">
        <v>65</v>
      </c>
      <c r="Q1018" s="2150">
        <v>1</v>
      </c>
      <c r="R1018" s="2151">
        <v>8000</v>
      </c>
      <c r="S1018" s="2147"/>
      <c r="T1018" s="2147"/>
      <c r="U1018" s="2147">
        <v>30</v>
      </c>
      <c r="V1018" s="2147">
        <v>30</v>
      </c>
      <c r="W1018" s="2105"/>
      <c r="X1018" s="397"/>
      <c r="Y1018" s="397"/>
      <c r="Z1018" s="426"/>
      <c r="AA1018" s="426"/>
      <c r="AB1018" s="426"/>
      <c r="AC1018" s="426"/>
      <c r="AD1018" s="426"/>
      <c r="AE1018" s="2151"/>
      <c r="AF1018" s="413">
        <f t="shared" si="992"/>
        <v>0</v>
      </c>
      <c r="AG1018" s="413">
        <f t="shared" si="992"/>
        <v>0</v>
      </c>
      <c r="AH1018" s="413">
        <f t="shared" si="976"/>
        <v>8000</v>
      </c>
      <c r="AI1018" s="413">
        <f t="shared" si="977"/>
        <v>8000</v>
      </c>
      <c r="AJ1018" s="413">
        <f t="shared" si="993"/>
        <v>0</v>
      </c>
      <c r="AK1018" s="413">
        <f t="shared" si="993"/>
        <v>0</v>
      </c>
      <c r="AL1018" s="413">
        <f t="shared" si="993"/>
        <v>0</v>
      </c>
      <c r="AM1018" s="413">
        <f t="shared" si="993"/>
        <v>0</v>
      </c>
      <c r="AN1018" s="413">
        <f t="shared" si="993"/>
        <v>0</v>
      </c>
      <c r="AO1018" s="413">
        <f t="shared" si="993"/>
        <v>0</v>
      </c>
      <c r="AP1018" s="413">
        <f t="shared" si="993"/>
        <v>0</v>
      </c>
      <c r="AQ1018" s="413">
        <f t="shared" si="993"/>
        <v>0</v>
      </c>
      <c r="AR1018" s="2030">
        <f t="shared" si="990"/>
        <v>16000</v>
      </c>
      <c r="AS1018" s="1990" t="s">
        <v>1763</v>
      </c>
      <c r="AT1018" s="897"/>
      <c r="AU1018" s="880" t="s">
        <v>3535</v>
      </c>
      <c r="AV1018" s="897" t="s">
        <v>3536</v>
      </c>
      <c r="AW1018" s="940">
        <v>46058</v>
      </c>
      <c r="AX1018" s="897" t="s">
        <v>3537</v>
      </c>
      <c r="AY1018" s="940">
        <v>46078</v>
      </c>
      <c r="AZ1018" s="897"/>
      <c r="BA1018" s="898" t="s">
        <v>3538</v>
      </c>
      <c r="BB1018" s="1992" t="s">
        <v>995</v>
      </c>
      <c r="BC1018" s="897" t="s">
        <v>3616</v>
      </c>
      <c r="BD1018" s="897" t="s">
        <v>3617</v>
      </c>
      <c r="BE1018" s="897" t="s">
        <v>3618</v>
      </c>
      <c r="BF1018" s="940">
        <v>46079</v>
      </c>
      <c r="BG1018" s="897"/>
      <c r="BH1018" s="687"/>
      <c r="BI1018" s="687"/>
      <c r="BJ1018" s="896"/>
      <c r="BK1018" s="687"/>
      <c r="BL1018" s="373"/>
      <c r="BM1018" s="373"/>
      <c r="BN1018" s="829" t="s">
        <v>2068</v>
      </c>
      <c r="BO1018" s="1215" t="s">
        <v>3629</v>
      </c>
      <c r="BP1018" s="986"/>
      <c r="BQ1018" s="2128"/>
      <c r="BR1018" s="2128"/>
      <c r="BS1018" s="2167" t="s">
        <v>1726</v>
      </c>
      <c r="BT1018" s="1189" t="s">
        <v>2069</v>
      </c>
      <c r="BU1018" s="1189" t="s">
        <v>3693</v>
      </c>
      <c r="BV1018" s="1183">
        <v>76224735</v>
      </c>
      <c r="BW1018" s="1183">
        <v>10762247351</v>
      </c>
      <c r="BX1018" s="906">
        <v>8000</v>
      </c>
      <c r="BY1018" s="940">
        <v>46082</v>
      </c>
      <c r="BZ1018" s="940">
        <v>46142</v>
      </c>
      <c r="CA1018" s="897"/>
      <c r="CB1018" s="897"/>
      <c r="CC1018" s="897"/>
      <c r="CD1018" s="897"/>
      <c r="CE1018" s="897"/>
      <c r="CF1018" s="897"/>
      <c r="CG1018" s="897"/>
      <c r="CH1018" s="897"/>
      <c r="CI1018" s="897"/>
      <c r="CJ1018" s="897"/>
      <c r="CK1018" s="897"/>
      <c r="CL1018" s="897"/>
      <c r="CM1018" s="897"/>
      <c r="CN1018" s="897"/>
      <c r="CO1018" s="897"/>
      <c r="CP1018" s="897"/>
      <c r="CQ1018" s="897"/>
      <c r="CR1018" s="897"/>
      <c r="CS1018" s="897"/>
      <c r="CT1018" s="897">
        <v>30</v>
      </c>
      <c r="CU1018" s="946">
        <v>8000</v>
      </c>
      <c r="CV1018" s="897">
        <v>30</v>
      </c>
      <c r="CW1018" s="946">
        <v>8000</v>
      </c>
      <c r="CX1018" s="897">
        <v>30</v>
      </c>
      <c r="CY1018" s="946">
        <v>8000</v>
      </c>
      <c r="CZ1018" s="897"/>
      <c r="DA1018" s="897"/>
      <c r="DB1018" s="897"/>
      <c r="DC1018" s="897">
        <f t="shared" si="994"/>
        <v>30</v>
      </c>
      <c r="DD1018" s="946">
        <f t="shared" si="985"/>
        <v>8000</v>
      </c>
      <c r="DE1018" s="897">
        <v>30</v>
      </c>
      <c r="DF1018" s="946">
        <f t="shared" si="987"/>
        <v>8000.0000000000009</v>
      </c>
      <c r="DG1018" s="897">
        <v>30</v>
      </c>
      <c r="DH1018" s="946">
        <f t="shared" si="988"/>
        <v>8000.0000000000009</v>
      </c>
      <c r="DI1018" s="897"/>
      <c r="DJ1018" s="898"/>
      <c r="DK1018" s="898"/>
      <c r="DL1018" s="898"/>
      <c r="DM1018" s="898"/>
      <c r="DN1018" s="898"/>
      <c r="DO1018" s="898"/>
      <c r="DP1018" s="898"/>
      <c r="DQ1018" s="898"/>
      <c r="DR1018" s="898"/>
      <c r="DS1018" s="898"/>
      <c r="DU1018" s="1945">
        <f t="shared" ref="DU1018:DU1081" si="995">AR1018</f>
        <v>16000</v>
      </c>
      <c r="DV1018" s="1946">
        <f t="shared" si="989"/>
        <v>16000</v>
      </c>
      <c r="DW1018" s="1946">
        <f t="shared" si="982"/>
        <v>16000</v>
      </c>
      <c r="DX1018" s="1946">
        <f t="shared" si="958"/>
        <v>0</v>
      </c>
      <c r="DY1018" s="1946">
        <f t="shared" si="959"/>
        <v>0</v>
      </c>
      <c r="EG1018" s="1946"/>
    </row>
    <row r="1019" spans="1:137" s="1977" customFormat="1" ht="48" hidden="1" customHeight="1" x14ac:dyDescent="0.25">
      <c r="A1019" s="1970">
        <v>2026</v>
      </c>
      <c r="B1019" s="875">
        <v>479</v>
      </c>
      <c r="C1019" s="875" t="s">
        <v>58</v>
      </c>
      <c r="D1019" s="875">
        <v>3000654</v>
      </c>
      <c r="E1019" s="875">
        <v>5005023</v>
      </c>
      <c r="F1019" s="875" t="s">
        <v>990</v>
      </c>
      <c r="G1019" s="1970" t="s">
        <v>991</v>
      </c>
      <c r="H1019" s="1970">
        <v>94</v>
      </c>
      <c r="I1019" s="876" t="s">
        <v>992</v>
      </c>
      <c r="J1019" s="877" t="s">
        <v>10</v>
      </c>
      <c r="K1019" s="877" t="s">
        <v>60</v>
      </c>
      <c r="L1019" s="875" t="str">
        <f t="shared" si="991"/>
        <v>2.3</v>
      </c>
      <c r="M1019" s="1971" t="s">
        <v>62</v>
      </c>
      <c r="N1019" s="878"/>
      <c r="O1019" s="1970" t="s">
        <v>3676</v>
      </c>
      <c r="P1019" s="1970" t="s">
        <v>65</v>
      </c>
      <c r="Q1019" s="1972">
        <v>1</v>
      </c>
      <c r="R1019" s="1973">
        <v>4500</v>
      </c>
      <c r="S1019" s="1970"/>
      <c r="T1019" s="1970"/>
      <c r="U1019" s="1970"/>
      <c r="V1019" s="1970">
        <v>30</v>
      </c>
      <c r="W1019" s="1974"/>
      <c r="X1019" s="358"/>
      <c r="Y1019" s="358"/>
      <c r="Z1019" s="359"/>
      <c r="AA1019" s="359"/>
      <c r="AB1019" s="359"/>
      <c r="AC1019" s="359"/>
      <c r="AD1019" s="359"/>
      <c r="AE1019" s="1973"/>
      <c r="AF1019" s="289">
        <f t="shared" si="992"/>
        <v>0</v>
      </c>
      <c r="AG1019" s="289">
        <f t="shared" si="992"/>
        <v>0</v>
      </c>
      <c r="AH1019" s="289"/>
      <c r="AI1019" s="289">
        <v>4500</v>
      </c>
      <c r="AJ1019" s="289"/>
      <c r="AK1019" s="289"/>
      <c r="AL1019" s="289"/>
      <c r="AM1019" s="289"/>
      <c r="AN1019" s="289"/>
      <c r="AO1019" s="289"/>
      <c r="AP1019" s="289"/>
      <c r="AQ1019" s="289"/>
      <c r="AR1019" s="1975">
        <v>4500</v>
      </c>
      <c r="AS1019" s="1976" t="s">
        <v>1763</v>
      </c>
      <c r="AT1019" s="880"/>
      <c r="AU1019" s="880"/>
      <c r="AV1019" s="880"/>
      <c r="AW1019" s="769"/>
      <c r="AX1019" s="880"/>
      <c r="AY1019" s="769"/>
      <c r="AZ1019" s="880"/>
      <c r="BA1019" s="881" t="s">
        <v>3538</v>
      </c>
      <c r="BB1019" s="2247" t="s">
        <v>995</v>
      </c>
      <c r="BC1019" s="896" t="s">
        <v>3694</v>
      </c>
      <c r="BD1019" s="896" t="s">
        <v>3695</v>
      </c>
      <c r="BE1019" s="896" t="s">
        <v>3696</v>
      </c>
      <c r="BF1019" s="907">
        <v>46111</v>
      </c>
      <c r="BG1019" s="1157"/>
      <c r="BH1019" s="785"/>
      <c r="BI1019" s="785"/>
      <c r="BJ1019" s="696"/>
      <c r="BK1019" s="785"/>
      <c r="BL1019" s="1187"/>
      <c r="BM1019" s="1187"/>
      <c r="BN1019" s="1900"/>
      <c r="BO1019" s="928"/>
      <c r="BP1019" s="986"/>
      <c r="BQ1019" s="2152"/>
      <c r="BR1019" s="2152"/>
      <c r="BS1019" s="1990" t="s">
        <v>1228</v>
      </c>
      <c r="BT1019" s="896" t="s">
        <v>2489</v>
      </c>
      <c r="BU1019" s="896" t="s">
        <v>2490</v>
      </c>
      <c r="BV1019" s="1295">
        <v>29591043</v>
      </c>
      <c r="BW1019" s="785">
        <v>10295910432</v>
      </c>
      <c r="BX1019" s="886">
        <v>4500</v>
      </c>
      <c r="BY1019" s="629">
        <v>46113</v>
      </c>
      <c r="BZ1019" s="629">
        <v>46142</v>
      </c>
      <c r="CA1019" s="880"/>
      <c r="CB1019" s="880"/>
      <c r="CC1019" s="880"/>
      <c r="CD1019" s="880"/>
      <c r="CE1019" s="880"/>
      <c r="CF1019" s="880"/>
      <c r="CG1019" s="880"/>
      <c r="CH1019" s="880"/>
      <c r="CI1019" s="880"/>
      <c r="CJ1019" s="880"/>
      <c r="CK1019" s="880"/>
      <c r="CL1019" s="880"/>
      <c r="CM1019" s="880"/>
      <c r="CN1019" s="880"/>
      <c r="CO1019" s="880"/>
      <c r="CP1019" s="880"/>
      <c r="CQ1019" s="880"/>
      <c r="CR1019" s="880"/>
      <c r="CS1019" s="880"/>
      <c r="CT1019" s="880"/>
      <c r="CU1019" s="1274"/>
      <c r="CV1019" s="696"/>
      <c r="CW1019" s="1275"/>
      <c r="CX1019" s="696"/>
      <c r="CY1019" s="1275"/>
      <c r="CZ1019" s="1275"/>
      <c r="DA1019" s="1275"/>
      <c r="DB1019" s="880"/>
      <c r="DC1019" s="880">
        <v>30</v>
      </c>
      <c r="DD1019" s="620">
        <f t="shared" si="985"/>
        <v>4500</v>
      </c>
      <c r="DE1019" s="612">
        <v>30</v>
      </c>
      <c r="DF1019" s="621">
        <f t="shared" si="987"/>
        <v>4500</v>
      </c>
      <c r="DG1019" s="612">
        <v>30</v>
      </c>
      <c r="DH1019" s="621">
        <f t="shared" si="988"/>
        <v>4500</v>
      </c>
      <c r="DI1019" s="880"/>
      <c r="DJ1019" s="881"/>
      <c r="DK1019" s="881"/>
      <c r="DL1019" s="881"/>
      <c r="DM1019" s="881"/>
      <c r="DN1019" s="881"/>
      <c r="DO1019" s="881"/>
      <c r="DP1019" s="881"/>
      <c r="DQ1019" s="881"/>
      <c r="DR1019" s="881"/>
      <c r="DS1019" s="881"/>
      <c r="DU1019" s="1945">
        <f t="shared" si="995"/>
        <v>4500</v>
      </c>
      <c r="DV1019" s="1946">
        <f t="shared" si="989"/>
        <v>4500</v>
      </c>
      <c r="DW1019" s="1946">
        <f t="shared" si="982"/>
        <v>4500</v>
      </c>
      <c r="DX1019" s="1946">
        <f t="shared" si="958"/>
        <v>0</v>
      </c>
      <c r="DY1019" s="1946">
        <f t="shared" si="959"/>
        <v>0</v>
      </c>
      <c r="EB1019" s="2250"/>
      <c r="EC1019" s="1977" t="s">
        <v>3697</v>
      </c>
      <c r="EG1019" s="1946"/>
    </row>
    <row r="1020" spans="1:137" s="2113" customFormat="1" ht="48" hidden="1" customHeight="1" x14ac:dyDescent="0.25">
      <c r="A1020" s="1937">
        <v>2026</v>
      </c>
      <c r="B1020" s="606">
        <v>479</v>
      </c>
      <c r="C1020" s="606" t="s">
        <v>58</v>
      </c>
      <c r="D1020" s="606">
        <v>3000654</v>
      </c>
      <c r="E1020" s="606">
        <v>5005023</v>
      </c>
      <c r="F1020" s="606" t="s">
        <v>990</v>
      </c>
      <c r="G1020" s="1937" t="s">
        <v>991</v>
      </c>
      <c r="H1020" s="1937">
        <v>94</v>
      </c>
      <c r="I1020" s="607" t="s">
        <v>992</v>
      </c>
      <c r="J1020" s="608" t="s">
        <v>10</v>
      </c>
      <c r="K1020" s="608" t="s">
        <v>60</v>
      </c>
      <c r="L1020" s="606" t="str">
        <f t="shared" si="991"/>
        <v>2.3</v>
      </c>
      <c r="M1020" s="1938" t="s">
        <v>62</v>
      </c>
      <c r="N1020" s="609"/>
      <c r="O1020" s="1937" t="s">
        <v>2071</v>
      </c>
      <c r="P1020" s="1937" t="s">
        <v>65</v>
      </c>
      <c r="Q1020" s="1939">
        <v>1</v>
      </c>
      <c r="R1020" s="457">
        <v>8000</v>
      </c>
      <c r="S1020" s="1937"/>
      <c r="T1020" s="1937"/>
      <c r="U1020" s="1937">
        <v>30</v>
      </c>
      <c r="V1020" s="1937">
        <v>30</v>
      </c>
      <c r="W1020" s="2000"/>
      <c r="X1020" s="325"/>
      <c r="Y1020" s="325"/>
      <c r="Z1020" s="326"/>
      <c r="AA1020" s="326"/>
      <c r="AB1020" s="326"/>
      <c r="AC1020" s="326"/>
      <c r="AD1020" s="326"/>
      <c r="AE1020" s="457"/>
      <c r="AF1020" s="327">
        <f t="shared" si="992"/>
        <v>0</v>
      </c>
      <c r="AG1020" s="327">
        <f t="shared" si="992"/>
        <v>0</v>
      </c>
      <c r="AH1020" s="327">
        <f t="shared" ref="AH1020:AQ1020" si="996">+$R1020*(U1020/30)*$Q1020</f>
        <v>8000</v>
      </c>
      <c r="AI1020" s="327">
        <f t="shared" si="996"/>
        <v>8000</v>
      </c>
      <c r="AJ1020" s="327">
        <f t="shared" si="996"/>
        <v>0</v>
      </c>
      <c r="AK1020" s="327">
        <f t="shared" si="996"/>
        <v>0</v>
      </c>
      <c r="AL1020" s="327">
        <f t="shared" si="996"/>
        <v>0</v>
      </c>
      <c r="AM1020" s="327">
        <f t="shared" si="996"/>
        <v>0</v>
      </c>
      <c r="AN1020" s="327">
        <f t="shared" si="996"/>
        <v>0</v>
      </c>
      <c r="AO1020" s="327">
        <f t="shared" si="996"/>
        <v>0</v>
      </c>
      <c r="AP1020" s="327">
        <f t="shared" si="996"/>
        <v>0</v>
      </c>
      <c r="AQ1020" s="327">
        <f t="shared" si="996"/>
        <v>0</v>
      </c>
      <c r="AR1020" s="458">
        <f t="shared" ref="AR1020:AR1025" si="997">+ROUNDUP(SUM(AF1020:AQ1020),0)</f>
        <v>16000</v>
      </c>
      <c r="AS1020" s="1941" t="s">
        <v>1763</v>
      </c>
      <c r="AT1020" s="612"/>
      <c r="AU1020" s="612" t="s">
        <v>3535</v>
      </c>
      <c r="AV1020" s="612" t="s">
        <v>3536</v>
      </c>
      <c r="AW1020" s="612">
        <v>46058</v>
      </c>
      <c r="AX1020" s="612" t="s">
        <v>3537</v>
      </c>
      <c r="AY1020" s="612">
        <v>46078</v>
      </c>
      <c r="AZ1020" s="612"/>
      <c r="BA1020" s="613" t="s">
        <v>3538</v>
      </c>
      <c r="BB1020" s="1992" t="s">
        <v>995</v>
      </c>
      <c r="BC1020" s="614" t="s">
        <v>3633</v>
      </c>
      <c r="BD1020" s="614" t="s">
        <v>3634</v>
      </c>
      <c r="BE1020" s="614" t="s">
        <v>3635</v>
      </c>
      <c r="BF1020" s="615">
        <v>46079</v>
      </c>
      <c r="BG1020" s="614"/>
      <c r="BH1020" s="616"/>
      <c r="BI1020" s="616"/>
      <c r="BJ1020" s="614"/>
      <c r="BK1020" s="755"/>
      <c r="BL1020" s="1273"/>
      <c r="BM1020" s="1273"/>
      <c r="BN1020" s="1301">
        <v>5028</v>
      </c>
      <c r="BO1020" s="903" t="s">
        <v>3619</v>
      </c>
      <c r="BP1020" s="986"/>
      <c r="BQ1020" s="2135"/>
      <c r="BR1020" s="2135"/>
      <c r="BS1020" s="2183" t="s">
        <v>1228</v>
      </c>
      <c r="BT1020" s="672" t="s">
        <v>1319</v>
      </c>
      <c r="BU1020" s="672" t="s">
        <v>3698</v>
      </c>
      <c r="BV1020" s="679">
        <v>45836028</v>
      </c>
      <c r="BW1020" s="659">
        <v>10458360281</v>
      </c>
      <c r="BX1020" s="617"/>
      <c r="BY1020" s="629">
        <v>46083</v>
      </c>
      <c r="BZ1020" s="629">
        <v>46142</v>
      </c>
      <c r="CA1020" s="619"/>
      <c r="CB1020" s="665"/>
      <c r="CC1020" s="666"/>
      <c r="CD1020" s="665"/>
      <c r="CE1020" s="667"/>
      <c r="CF1020" s="665"/>
      <c r="CG1020" s="667"/>
      <c r="CH1020" s="667"/>
      <c r="CI1020" s="667"/>
      <c r="CJ1020" s="668"/>
      <c r="CK1020" s="665"/>
      <c r="CL1020" s="666"/>
      <c r="CM1020" s="665"/>
      <c r="CN1020" s="667"/>
      <c r="CO1020" s="665"/>
      <c r="CP1020" s="667"/>
      <c r="CQ1020" s="667"/>
      <c r="CR1020" s="667"/>
      <c r="CS1020" s="622"/>
      <c r="CT1020" s="611">
        <v>30</v>
      </c>
      <c r="CU1020" s="678">
        <f>AH1020</f>
        <v>8000</v>
      </c>
      <c r="CV1020" s="611">
        <v>30</v>
      </c>
      <c r="CW1020" s="651">
        <f>(R1020/30*CV1020)*Q1020</f>
        <v>8000.0000000000009</v>
      </c>
      <c r="CX1020" s="611">
        <v>30</v>
      </c>
      <c r="CY1020" s="651">
        <f>(R1020/30*CX1020)*Q1020</f>
        <v>8000.0000000000009</v>
      </c>
      <c r="CZ1020" s="651"/>
      <c r="DA1020" s="651"/>
      <c r="DB1020" s="611"/>
      <c r="DC1020" s="611">
        <f>V1020</f>
        <v>30</v>
      </c>
      <c r="DD1020" s="678">
        <f t="shared" si="985"/>
        <v>8000</v>
      </c>
      <c r="DE1020" s="611">
        <v>30</v>
      </c>
      <c r="DF1020" s="651">
        <f t="shared" si="987"/>
        <v>8000.0000000000009</v>
      </c>
      <c r="DG1020" s="611">
        <v>30</v>
      </c>
      <c r="DH1020" s="651">
        <f t="shared" si="988"/>
        <v>8000.0000000000009</v>
      </c>
      <c r="DI1020" s="612"/>
      <c r="DJ1020" s="612"/>
      <c r="DK1020" s="612"/>
      <c r="DL1020" s="612"/>
      <c r="DM1020" s="612"/>
      <c r="DN1020" s="612"/>
      <c r="DO1020" s="612"/>
      <c r="DP1020" s="612"/>
      <c r="DQ1020" s="612"/>
      <c r="DR1020" s="612"/>
      <c r="DS1020" s="612"/>
      <c r="DT1020" s="1944"/>
      <c r="DU1020" s="1945">
        <f t="shared" si="995"/>
        <v>16000</v>
      </c>
      <c r="DV1020" s="1946">
        <f t="shared" si="989"/>
        <v>16000.000000000002</v>
      </c>
      <c r="DW1020" s="1946">
        <f t="shared" si="982"/>
        <v>16000.000000000002</v>
      </c>
      <c r="DX1020" s="1946">
        <f t="shared" si="958"/>
        <v>0</v>
      </c>
      <c r="DY1020" s="1946">
        <f t="shared" si="959"/>
        <v>0</v>
      </c>
      <c r="DZ1020" s="1944"/>
      <c r="EA1020" s="1944"/>
      <c r="EB1020" s="1944"/>
      <c r="EC1020" s="1944"/>
      <c r="ED1020" s="1944"/>
      <c r="EE1020" s="1944"/>
      <c r="EG1020" s="1946"/>
    </row>
    <row r="1021" spans="1:137" s="1995" customFormat="1" ht="48" hidden="1" customHeight="1" x14ac:dyDescent="0.3">
      <c r="A1021" s="2147">
        <v>2026</v>
      </c>
      <c r="B1021" s="1209">
        <v>479</v>
      </c>
      <c r="C1021" s="1209" t="s">
        <v>58</v>
      </c>
      <c r="D1021" s="1209">
        <v>3000654</v>
      </c>
      <c r="E1021" s="1209">
        <v>5005023</v>
      </c>
      <c r="F1021" s="1209" t="s">
        <v>990</v>
      </c>
      <c r="G1021" s="2147" t="s">
        <v>991</v>
      </c>
      <c r="H1021" s="2147">
        <v>94</v>
      </c>
      <c r="I1021" s="1210" t="s">
        <v>992</v>
      </c>
      <c r="J1021" s="1211" t="s">
        <v>10</v>
      </c>
      <c r="K1021" s="1211" t="s">
        <v>60</v>
      </c>
      <c r="L1021" s="1209" t="s">
        <v>3689</v>
      </c>
      <c r="M1021" s="2148" t="s">
        <v>62</v>
      </c>
      <c r="N1021" s="1212"/>
      <c r="O1021" s="2147" t="s">
        <v>2077</v>
      </c>
      <c r="P1021" s="2147" t="s">
        <v>65</v>
      </c>
      <c r="Q1021" s="2150">
        <v>1</v>
      </c>
      <c r="R1021" s="2151">
        <v>8000</v>
      </c>
      <c r="S1021" s="1992"/>
      <c r="U1021" s="2147">
        <v>30</v>
      </c>
      <c r="V1021" s="2147">
        <v>30</v>
      </c>
      <c r="X1021" s="897"/>
      <c r="Y1021" s="896"/>
      <c r="Z1021" s="896"/>
      <c r="AA1021" s="896"/>
      <c r="AB1021" s="897"/>
      <c r="AC1021" s="897"/>
      <c r="AD1021" s="897"/>
      <c r="AE1021" s="2151"/>
      <c r="AF1021" s="897"/>
      <c r="AG1021" s="897"/>
      <c r="AH1021" s="413">
        <f t="shared" ref="AH1021:AH1052" si="998">+$R1021*(U1021/30)*$Q1021</f>
        <v>8000</v>
      </c>
      <c r="AI1021" s="413">
        <f t="shared" ref="AI1021:AI1052" si="999">+$R1021*(V1021/30)*$Q1021</f>
        <v>8000</v>
      </c>
      <c r="AJ1021" s="897"/>
      <c r="AK1021" s="413"/>
      <c r="AL1021" s="413"/>
      <c r="AM1021" s="413"/>
      <c r="AN1021" s="413"/>
      <c r="AO1021" s="413"/>
      <c r="AP1021" s="413"/>
      <c r="AQ1021" s="413"/>
      <c r="AR1021" s="2030">
        <f t="shared" si="997"/>
        <v>16000</v>
      </c>
      <c r="AS1021" s="1990" t="s">
        <v>1763</v>
      </c>
      <c r="AT1021" s="897"/>
      <c r="AU1021" s="880" t="s">
        <v>3535</v>
      </c>
      <c r="AV1021" s="897" t="s">
        <v>3536</v>
      </c>
      <c r="AW1021" s="940">
        <v>46058</v>
      </c>
      <c r="AX1021" s="897" t="s">
        <v>3537</v>
      </c>
      <c r="AY1021" s="940">
        <v>46078</v>
      </c>
      <c r="AZ1021" s="897"/>
      <c r="BA1021" s="898" t="s">
        <v>3538</v>
      </c>
      <c r="BB1021" s="1992" t="s">
        <v>995</v>
      </c>
      <c r="BC1021" s="897" t="s">
        <v>3616</v>
      </c>
      <c r="BD1021" s="897" t="s">
        <v>3617</v>
      </c>
      <c r="BE1021" s="897" t="s">
        <v>3618</v>
      </c>
      <c r="BF1021" s="940">
        <v>46079</v>
      </c>
      <c r="BG1021" s="897"/>
      <c r="BH1021" s="687"/>
      <c r="BI1021" s="687"/>
      <c r="BJ1021" s="896"/>
      <c r="BK1021" s="687"/>
      <c r="BL1021" s="373"/>
      <c r="BM1021" s="373"/>
      <c r="BN1021" s="829" t="s">
        <v>2084</v>
      </c>
      <c r="BO1021" s="974" t="s">
        <v>3619</v>
      </c>
      <c r="BP1021" s="986"/>
      <c r="BQ1021" s="2224"/>
      <c r="BR1021" s="2224"/>
      <c r="BS1021" s="2225" t="s">
        <v>1622</v>
      </c>
      <c r="BT1021" s="1166" t="s">
        <v>1275</v>
      </c>
      <c r="BU1021" s="1166" t="s">
        <v>2085</v>
      </c>
      <c r="BV1021" s="1183">
        <v>47163511</v>
      </c>
      <c r="BW1021" s="1183">
        <v>10471635117</v>
      </c>
      <c r="BX1021" s="906">
        <v>8000</v>
      </c>
      <c r="BY1021" s="940">
        <v>46082</v>
      </c>
      <c r="BZ1021" s="940">
        <v>46142</v>
      </c>
      <c r="CA1021" s="897"/>
      <c r="CB1021" s="897"/>
      <c r="CC1021" s="897"/>
      <c r="CD1021" s="897"/>
      <c r="CE1021" s="897"/>
      <c r="CF1021" s="897"/>
      <c r="CG1021" s="897"/>
      <c r="CH1021" s="897"/>
      <c r="CI1021" s="897"/>
      <c r="CJ1021" s="897"/>
      <c r="CK1021" s="897"/>
      <c r="CL1021" s="897"/>
      <c r="CM1021" s="897"/>
      <c r="CN1021" s="897"/>
      <c r="CO1021" s="897"/>
      <c r="CP1021" s="897"/>
      <c r="CQ1021" s="897"/>
      <c r="CR1021" s="897"/>
      <c r="CS1021" s="897"/>
      <c r="CT1021" s="897">
        <v>30</v>
      </c>
      <c r="CU1021" s="946">
        <v>8000</v>
      </c>
      <c r="CV1021" s="897">
        <v>30</v>
      </c>
      <c r="CW1021" s="946">
        <v>8000</v>
      </c>
      <c r="CX1021" s="897">
        <v>30</v>
      </c>
      <c r="CY1021" s="946">
        <v>8000</v>
      </c>
      <c r="CZ1021" s="897"/>
      <c r="DA1021" s="897"/>
      <c r="DB1021" s="897"/>
      <c r="DC1021" s="897">
        <v>30</v>
      </c>
      <c r="DD1021" s="946">
        <v>8000</v>
      </c>
      <c r="DE1021" s="897">
        <v>30</v>
      </c>
      <c r="DF1021" s="946">
        <v>8000</v>
      </c>
      <c r="DG1021" s="897">
        <v>30</v>
      </c>
      <c r="DH1021" s="946">
        <v>8000</v>
      </c>
      <c r="DI1021" s="897"/>
      <c r="DJ1021" s="898"/>
      <c r="DK1021" s="898"/>
      <c r="DL1021" s="898"/>
      <c r="DM1021" s="898"/>
      <c r="DN1021" s="898"/>
      <c r="DO1021" s="898"/>
      <c r="DP1021" s="898"/>
      <c r="DQ1021" s="898"/>
      <c r="DR1021" s="898"/>
      <c r="DS1021" s="898"/>
      <c r="DU1021" s="1945">
        <f t="shared" si="995"/>
        <v>16000</v>
      </c>
      <c r="DV1021" s="1946">
        <f t="shared" si="989"/>
        <v>16000</v>
      </c>
      <c r="DW1021" s="1946">
        <f t="shared" si="982"/>
        <v>16000</v>
      </c>
      <c r="DX1021" s="1946">
        <f t="shared" si="958"/>
        <v>0</v>
      </c>
      <c r="DY1021" s="1946">
        <f t="shared" si="959"/>
        <v>0</v>
      </c>
      <c r="EG1021" s="1946"/>
    </row>
    <row r="1022" spans="1:137" s="1995" customFormat="1" ht="48" hidden="1" customHeight="1" x14ac:dyDescent="0.3">
      <c r="A1022" s="2147">
        <v>2026</v>
      </c>
      <c r="B1022" s="1209">
        <v>479</v>
      </c>
      <c r="C1022" s="1209" t="s">
        <v>58</v>
      </c>
      <c r="D1022" s="1209">
        <v>3000654</v>
      </c>
      <c r="E1022" s="1209">
        <v>5005023</v>
      </c>
      <c r="F1022" s="1209" t="s">
        <v>990</v>
      </c>
      <c r="G1022" s="2147" t="s">
        <v>991</v>
      </c>
      <c r="H1022" s="2147">
        <v>94</v>
      </c>
      <c r="I1022" s="1210" t="s">
        <v>992</v>
      </c>
      <c r="J1022" s="1211" t="s">
        <v>10</v>
      </c>
      <c r="K1022" s="1211" t="s">
        <v>60</v>
      </c>
      <c r="L1022" s="1209" t="str">
        <f t="shared" ref="L1022:L1085" si="1000">+MID(M1022,1,3)</f>
        <v>2.3</v>
      </c>
      <c r="M1022" s="2148" t="s">
        <v>62</v>
      </c>
      <c r="N1022" s="1212"/>
      <c r="O1022" s="2147" t="s">
        <v>2077</v>
      </c>
      <c r="P1022" s="2147" t="s">
        <v>65</v>
      </c>
      <c r="Q1022" s="2150">
        <v>1</v>
      </c>
      <c r="R1022" s="2151">
        <v>8000</v>
      </c>
      <c r="S1022" s="2147"/>
      <c r="T1022" s="2147"/>
      <c r="U1022" s="2147">
        <v>30</v>
      </c>
      <c r="V1022" s="2147">
        <v>30</v>
      </c>
      <c r="W1022" s="2105"/>
      <c r="X1022" s="397"/>
      <c r="Y1022" s="397"/>
      <c r="Z1022" s="426"/>
      <c r="AA1022" s="426"/>
      <c r="AB1022" s="426"/>
      <c r="AC1022" s="426"/>
      <c r="AD1022" s="426"/>
      <c r="AE1022" s="2151"/>
      <c r="AF1022" s="413">
        <f t="shared" ref="AF1022:AF1053" si="1001">+$R1022*(S1022/30)*$Q1022</f>
        <v>0</v>
      </c>
      <c r="AG1022" s="413">
        <f t="shared" ref="AG1022:AG1053" si="1002">+$R1022*(T1022/30)*$Q1022</f>
        <v>0</v>
      </c>
      <c r="AH1022" s="413">
        <f t="shared" si="998"/>
        <v>8000</v>
      </c>
      <c r="AI1022" s="413">
        <f t="shared" si="999"/>
        <v>8000</v>
      </c>
      <c r="AJ1022" s="413">
        <f t="shared" ref="AJ1022:AJ1042" si="1003">+$R1022*(W1022/30)*$Q1022</f>
        <v>0</v>
      </c>
      <c r="AK1022" s="413">
        <f t="shared" ref="AK1022:AK1042" si="1004">+$R1022*(X1022/30)*$Q1022</f>
        <v>0</v>
      </c>
      <c r="AL1022" s="413">
        <f t="shared" ref="AL1022:AL1042" si="1005">+$R1022*(Y1022/30)*$Q1022</f>
        <v>0</v>
      </c>
      <c r="AM1022" s="413">
        <f t="shared" ref="AM1022:AM1042" si="1006">+$R1022*(Z1022/30)*$Q1022</f>
        <v>0</v>
      </c>
      <c r="AN1022" s="413">
        <f t="shared" ref="AN1022:AN1042" si="1007">+$R1022*(AA1022/30)*$Q1022</f>
        <v>0</v>
      </c>
      <c r="AO1022" s="413">
        <f t="shared" ref="AO1022:AO1042" si="1008">+$R1022*(AB1022/30)*$Q1022</f>
        <v>0</v>
      </c>
      <c r="AP1022" s="413">
        <f t="shared" ref="AP1022:AP1042" si="1009">+$R1022*(AC1022/30)*$Q1022</f>
        <v>0</v>
      </c>
      <c r="AQ1022" s="413">
        <f t="shared" ref="AQ1022:AQ1042" si="1010">+$R1022*(AD1022/30)*$Q1022</f>
        <v>0</v>
      </c>
      <c r="AR1022" s="2030">
        <f t="shared" si="997"/>
        <v>16000</v>
      </c>
      <c r="AS1022" s="1990" t="s">
        <v>1763</v>
      </c>
      <c r="AT1022" s="897"/>
      <c r="AU1022" s="880" t="s">
        <v>3535</v>
      </c>
      <c r="AV1022" s="897" t="s">
        <v>3536</v>
      </c>
      <c r="AW1022" s="940">
        <v>46058</v>
      </c>
      <c r="AX1022" s="897" t="s">
        <v>3537</v>
      </c>
      <c r="AY1022" s="940">
        <v>46078</v>
      </c>
      <c r="AZ1022" s="897"/>
      <c r="BA1022" s="898" t="s">
        <v>3538</v>
      </c>
      <c r="BB1022" s="1992" t="s">
        <v>995</v>
      </c>
      <c r="BC1022" s="897" t="s">
        <v>3616</v>
      </c>
      <c r="BD1022" s="897" t="s">
        <v>3617</v>
      </c>
      <c r="BE1022" s="897" t="s">
        <v>3618</v>
      </c>
      <c r="BF1022" s="940">
        <v>46079</v>
      </c>
      <c r="BG1022" s="897"/>
      <c r="BH1022" s="687"/>
      <c r="BI1022" s="687"/>
      <c r="BJ1022" s="896"/>
      <c r="BK1022" s="687"/>
      <c r="BL1022" s="373"/>
      <c r="BM1022" s="373"/>
      <c r="BN1022" s="829" t="s">
        <v>2078</v>
      </c>
      <c r="BO1022" s="928" t="s">
        <v>3619</v>
      </c>
      <c r="BP1022" s="986"/>
      <c r="BQ1022" s="2152"/>
      <c r="BR1022" s="2152"/>
      <c r="BS1022" s="2153" t="s">
        <v>2079</v>
      </c>
      <c r="BT1022" s="1004" t="s">
        <v>2080</v>
      </c>
      <c r="BU1022" s="1004" t="s">
        <v>2081</v>
      </c>
      <c r="BV1022" s="1183">
        <v>46245857</v>
      </c>
      <c r="BW1022" s="1183">
        <v>10462458571</v>
      </c>
      <c r="BX1022" s="906">
        <v>8000</v>
      </c>
      <c r="BY1022" s="940">
        <v>46082</v>
      </c>
      <c r="BZ1022" s="940">
        <v>46142</v>
      </c>
      <c r="CA1022" s="897"/>
      <c r="CB1022" s="897"/>
      <c r="CC1022" s="897"/>
      <c r="CD1022" s="897"/>
      <c r="CE1022" s="897"/>
      <c r="CF1022" s="897"/>
      <c r="CG1022" s="897"/>
      <c r="CH1022" s="897"/>
      <c r="CI1022" s="897"/>
      <c r="CJ1022" s="897"/>
      <c r="CK1022" s="897"/>
      <c r="CL1022" s="897"/>
      <c r="CM1022" s="897"/>
      <c r="CN1022" s="897"/>
      <c r="CO1022" s="897"/>
      <c r="CP1022" s="897"/>
      <c r="CQ1022" s="897"/>
      <c r="CR1022" s="897"/>
      <c r="CS1022" s="897"/>
      <c r="CT1022" s="897">
        <v>30</v>
      </c>
      <c r="CU1022" s="946">
        <v>8000</v>
      </c>
      <c r="CV1022" s="897">
        <v>30</v>
      </c>
      <c r="CW1022" s="946">
        <v>8000</v>
      </c>
      <c r="CX1022" s="897">
        <v>30</v>
      </c>
      <c r="CY1022" s="946">
        <v>8000</v>
      </c>
      <c r="CZ1022" s="897"/>
      <c r="DA1022" s="897"/>
      <c r="DB1022" s="897"/>
      <c r="DC1022" s="897">
        <f>V1022</f>
        <v>30</v>
      </c>
      <c r="DD1022" s="946">
        <f t="shared" ref="DD1022:DD1040" si="1011">AI1022</f>
        <v>8000</v>
      </c>
      <c r="DE1022" s="897">
        <v>30</v>
      </c>
      <c r="DF1022" s="946">
        <f t="shared" ref="DF1022:DF1037" si="1012">(R1022/30*DE1022)*Q1022</f>
        <v>8000.0000000000009</v>
      </c>
      <c r="DG1022" s="897">
        <v>30</v>
      </c>
      <c r="DH1022" s="946">
        <f t="shared" ref="DH1022:DH1037" si="1013">(R1022/30*DG1022)*Q1022</f>
        <v>8000.0000000000009</v>
      </c>
      <c r="DI1022" s="897"/>
      <c r="DJ1022" s="898"/>
      <c r="DK1022" s="898"/>
      <c r="DL1022" s="898"/>
      <c r="DM1022" s="898"/>
      <c r="DN1022" s="898"/>
      <c r="DO1022" s="898"/>
      <c r="DP1022" s="898"/>
      <c r="DQ1022" s="898"/>
      <c r="DR1022" s="898"/>
      <c r="DS1022" s="898"/>
      <c r="DU1022" s="1945">
        <f t="shared" si="995"/>
        <v>16000</v>
      </c>
      <c r="DV1022" s="1946">
        <f t="shared" si="989"/>
        <v>16000</v>
      </c>
      <c r="DW1022" s="1946">
        <f t="shared" si="982"/>
        <v>16000</v>
      </c>
      <c r="DX1022" s="1946">
        <f t="shared" si="958"/>
        <v>0</v>
      </c>
      <c r="DY1022" s="1946">
        <f t="shared" si="959"/>
        <v>0</v>
      </c>
      <c r="EG1022" s="1946"/>
    </row>
    <row r="1023" spans="1:137" s="2052" customFormat="1" ht="48" hidden="1" customHeight="1" x14ac:dyDescent="0.25">
      <c r="A1023" s="2053">
        <v>2026</v>
      </c>
      <c r="B1023" s="911">
        <v>479</v>
      </c>
      <c r="C1023" s="911" t="s">
        <v>58</v>
      </c>
      <c r="D1023" s="911">
        <v>3000654</v>
      </c>
      <c r="E1023" s="911">
        <v>5005023</v>
      </c>
      <c r="F1023" s="911" t="s">
        <v>990</v>
      </c>
      <c r="G1023" s="2053" t="s">
        <v>991</v>
      </c>
      <c r="H1023" s="2053">
        <v>94</v>
      </c>
      <c r="I1023" s="912" t="s">
        <v>992</v>
      </c>
      <c r="J1023" s="913" t="s">
        <v>10</v>
      </c>
      <c r="K1023" s="913" t="s">
        <v>60</v>
      </c>
      <c r="L1023" s="911" t="str">
        <f t="shared" si="1000"/>
        <v>2.3</v>
      </c>
      <c r="M1023" s="2054" t="s">
        <v>62</v>
      </c>
      <c r="N1023" s="914"/>
      <c r="O1023" s="2053" t="s">
        <v>2077</v>
      </c>
      <c r="P1023" s="2053" t="s">
        <v>65</v>
      </c>
      <c r="Q1023" s="2046">
        <v>1</v>
      </c>
      <c r="R1023" s="2055">
        <v>8000</v>
      </c>
      <c r="S1023" s="2053"/>
      <c r="T1023" s="2053"/>
      <c r="U1023" s="2053"/>
      <c r="V1023" s="2053">
        <v>0</v>
      </c>
      <c r="W1023" s="2056"/>
      <c r="X1023" s="354"/>
      <c r="Y1023" s="354"/>
      <c r="Z1023" s="355"/>
      <c r="AA1023" s="355"/>
      <c r="AB1023" s="355"/>
      <c r="AC1023" s="355"/>
      <c r="AD1023" s="355"/>
      <c r="AE1023" s="2055">
        <f>ROUNDUP(IFERROR(IF(OR(P1023="LOCADOR",P1023="VIATICOS",P1023="CAJA CHICA"),IF(P1023="LOCADOR",Q1023*(R1023/30)*SUM(S1023:AD1023),Q1023*R1023*SUM(S1023:AD1023)),R1023*SUM(S1023:AD1023)),""),0)</f>
        <v>0</v>
      </c>
      <c r="AF1023" s="356">
        <f t="shared" si="1001"/>
        <v>0</v>
      </c>
      <c r="AG1023" s="356">
        <f t="shared" si="1002"/>
        <v>0</v>
      </c>
      <c r="AH1023" s="356">
        <f t="shared" si="998"/>
        <v>0</v>
      </c>
      <c r="AI1023" s="356">
        <f t="shared" si="999"/>
        <v>0</v>
      </c>
      <c r="AJ1023" s="356">
        <f t="shared" si="1003"/>
        <v>0</v>
      </c>
      <c r="AK1023" s="356">
        <f t="shared" si="1004"/>
        <v>0</v>
      </c>
      <c r="AL1023" s="356">
        <f t="shared" si="1005"/>
        <v>0</v>
      </c>
      <c r="AM1023" s="356">
        <f t="shared" si="1006"/>
        <v>0</v>
      </c>
      <c r="AN1023" s="356">
        <f t="shared" si="1007"/>
        <v>0</v>
      </c>
      <c r="AO1023" s="356">
        <f t="shared" si="1008"/>
        <v>0</v>
      </c>
      <c r="AP1023" s="356">
        <f t="shared" si="1009"/>
        <v>0</v>
      </c>
      <c r="AQ1023" s="356">
        <f t="shared" si="1010"/>
        <v>0</v>
      </c>
      <c r="AR1023" s="2047">
        <f t="shared" si="997"/>
        <v>0</v>
      </c>
      <c r="AS1023" s="2057" t="s">
        <v>1763</v>
      </c>
      <c r="AT1023" s="675"/>
      <c r="AU1023" s="675" t="s">
        <v>3535</v>
      </c>
      <c r="AV1023" s="675" t="s">
        <v>3536</v>
      </c>
      <c r="AW1023" s="1165">
        <v>46058</v>
      </c>
      <c r="AX1023" s="675" t="s">
        <v>3537</v>
      </c>
      <c r="AY1023" s="1165">
        <v>46078</v>
      </c>
      <c r="AZ1023" s="675"/>
      <c r="BA1023" s="675" t="s">
        <v>3538</v>
      </c>
      <c r="BB1023" s="1942" t="s">
        <v>1018</v>
      </c>
      <c r="BC1023" s="675"/>
      <c r="BD1023" s="675"/>
      <c r="BE1023" s="675"/>
      <c r="BF1023" s="675"/>
      <c r="BG1023" s="675"/>
      <c r="BH1023" s="847"/>
      <c r="BI1023" s="847"/>
      <c r="BJ1023" s="849"/>
      <c r="BK1023" s="847"/>
      <c r="BL1023" s="846"/>
      <c r="BM1023" s="846"/>
      <c r="BN1023" s="847"/>
      <c r="BO1023" s="932"/>
      <c r="BP1023" s="986"/>
      <c r="BQ1023" s="2154"/>
      <c r="BR1023" s="2154"/>
      <c r="BT1023" s="675"/>
      <c r="BU1023" s="675"/>
      <c r="BV1023" s="932"/>
      <c r="BW1023" s="932"/>
      <c r="BX1023" s="919"/>
      <c r="BY1023" s="675"/>
      <c r="BZ1023" s="675"/>
      <c r="CA1023" s="675"/>
      <c r="CB1023" s="1093"/>
      <c r="CC1023" s="1093"/>
      <c r="CD1023" s="1093"/>
      <c r="CE1023" s="1093"/>
      <c r="CF1023" s="1093"/>
      <c r="CG1023" s="1093"/>
      <c r="CH1023" s="1093"/>
      <c r="CI1023" s="1093"/>
      <c r="CJ1023" s="1093"/>
      <c r="CK1023" s="1093"/>
      <c r="CL1023" s="1093"/>
      <c r="CM1023" s="1093"/>
      <c r="CN1023" s="1093"/>
      <c r="CO1023" s="1093"/>
      <c r="CP1023" s="1093"/>
      <c r="CQ1023" s="1093"/>
      <c r="CR1023" s="1093"/>
      <c r="CS1023" s="675"/>
      <c r="CT1023" s="675"/>
      <c r="CU1023" s="675"/>
      <c r="CV1023" s="675"/>
      <c r="CW1023" s="1168"/>
      <c r="CX1023" s="675"/>
      <c r="CY1023" s="1168"/>
      <c r="CZ1023" s="675"/>
      <c r="DA1023" s="675"/>
      <c r="DB1023" s="675"/>
      <c r="DC1023" s="675">
        <f>V1023</f>
        <v>0</v>
      </c>
      <c r="DD1023" s="996">
        <f t="shared" si="1011"/>
        <v>0</v>
      </c>
      <c r="DE1023" s="675"/>
      <c r="DF1023" s="996">
        <f t="shared" si="1012"/>
        <v>0</v>
      </c>
      <c r="DG1023" s="675"/>
      <c r="DH1023" s="996">
        <f t="shared" si="1013"/>
        <v>0</v>
      </c>
      <c r="DI1023" s="675"/>
      <c r="DJ1023" s="916"/>
      <c r="DK1023" s="916"/>
      <c r="DL1023" s="916"/>
      <c r="DM1023" s="916"/>
      <c r="DN1023" s="916"/>
      <c r="DO1023" s="916"/>
      <c r="DP1023" s="916"/>
      <c r="DQ1023" s="916"/>
      <c r="DR1023" s="916"/>
      <c r="DS1023" s="916"/>
      <c r="DU1023" s="1945">
        <f t="shared" si="995"/>
        <v>0</v>
      </c>
      <c r="DV1023" s="1946">
        <f t="shared" si="989"/>
        <v>0</v>
      </c>
      <c r="DW1023" s="1946">
        <f t="shared" si="982"/>
        <v>0</v>
      </c>
      <c r="DX1023" s="1946">
        <f t="shared" ref="DX1023:DX1086" si="1014">DU1023-DV1023</f>
        <v>0</v>
      </c>
      <c r="DY1023" s="1946">
        <f t="shared" ref="DY1023:DY1086" si="1015">DU1023-DW1023</f>
        <v>0</v>
      </c>
      <c r="EG1023" s="1946"/>
    </row>
    <row r="1024" spans="1:137" s="1977" customFormat="1" ht="48" hidden="1" customHeight="1" x14ac:dyDescent="0.25">
      <c r="A1024" s="1970">
        <v>2026</v>
      </c>
      <c r="B1024" s="875">
        <v>479</v>
      </c>
      <c r="C1024" s="875" t="s">
        <v>58</v>
      </c>
      <c r="D1024" s="875">
        <v>3000654</v>
      </c>
      <c r="E1024" s="875">
        <v>5005023</v>
      </c>
      <c r="F1024" s="875" t="s">
        <v>990</v>
      </c>
      <c r="G1024" s="1970" t="s">
        <v>991</v>
      </c>
      <c r="H1024" s="1970">
        <v>94</v>
      </c>
      <c r="I1024" s="876" t="s">
        <v>992</v>
      </c>
      <c r="J1024" s="877" t="s">
        <v>10</v>
      </c>
      <c r="K1024" s="877" t="s">
        <v>60</v>
      </c>
      <c r="L1024" s="875" t="str">
        <f t="shared" si="1000"/>
        <v>2.3</v>
      </c>
      <c r="M1024" s="1971" t="s">
        <v>62</v>
      </c>
      <c r="N1024" s="878"/>
      <c r="O1024" s="1970" t="s">
        <v>2088</v>
      </c>
      <c r="P1024" s="1970" t="s">
        <v>65</v>
      </c>
      <c r="Q1024" s="1972">
        <v>1</v>
      </c>
      <c r="R1024" s="1973">
        <v>6000</v>
      </c>
      <c r="S1024" s="1970"/>
      <c r="T1024" s="1970"/>
      <c r="U1024" s="1970"/>
      <c r="V1024" s="1970">
        <v>0</v>
      </c>
      <c r="W1024" s="1974"/>
      <c r="X1024" s="358"/>
      <c r="Y1024" s="358"/>
      <c r="Z1024" s="359"/>
      <c r="AA1024" s="359"/>
      <c r="AB1024" s="359"/>
      <c r="AC1024" s="359"/>
      <c r="AD1024" s="359"/>
      <c r="AE1024" s="1973">
        <f>ROUNDUP(IFERROR(IF(OR(P1024="LOCADOR",P1024="VIATICOS",P1024="CAJA CHICA"),IF(P1024="LOCADOR",Q1024*(R1024/30)*SUM(S1024:AD1024),Q1024*R1024*SUM(S1024:AD1024)),R1024*SUM(S1024:AD1024)),""),0)</f>
        <v>0</v>
      </c>
      <c r="AF1024" s="289">
        <f t="shared" si="1001"/>
        <v>0</v>
      </c>
      <c r="AG1024" s="289">
        <f t="shared" si="1002"/>
        <v>0</v>
      </c>
      <c r="AH1024" s="289">
        <f t="shared" si="998"/>
        <v>0</v>
      </c>
      <c r="AI1024" s="289">
        <f t="shared" si="999"/>
        <v>0</v>
      </c>
      <c r="AJ1024" s="289">
        <f t="shared" si="1003"/>
        <v>0</v>
      </c>
      <c r="AK1024" s="289">
        <f t="shared" si="1004"/>
        <v>0</v>
      </c>
      <c r="AL1024" s="289">
        <f t="shared" si="1005"/>
        <v>0</v>
      </c>
      <c r="AM1024" s="289">
        <f t="shared" si="1006"/>
        <v>0</v>
      </c>
      <c r="AN1024" s="289">
        <f t="shared" si="1007"/>
        <v>0</v>
      </c>
      <c r="AO1024" s="289">
        <f t="shared" si="1008"/>
        <v>0</v>
      </c>
      <c r="AP1024" s="289">
        <f t="shared" si="1009"/>
        <v>0</v>
      </c>
      <c r="AQ1024" s="289">
        <f t="shared" si="1010"/>
        <v>0</v>
      </c>
      <c r="AR1024" s="1975">
        <f t="shared" si="997"/>
        <v>0</v>
      </c>
      <c r="AS1024" s="1976" t="s">
        <v>1763</v>
      </c>
      <c r="AT1024" s="880"/>
      <c r="AU1024" s="880" t="s">
        <v>3535</v>
      </c>
      <c r="AV1024" s="880" t="s">
        <v>3536</v>
      </c>
      <c r="AW1024" s="769">
        <v>46058</v>
      </c>
      <c r="AX1024" s="880" t="s">
        <v>3537</v>
      </c>
      <c r="AY1024" s="769">
        <v>46078</v>
      </c>
      <c r="AZ1024" s="880"/>
      <c r="BA1024" s="880" t="s">
        <v>3538</v>
      </c>
      <c r="BB1024" s="1942" t="s">
        <v>1018</v>
      </c>
      <c r="BC1024" s="880"/>
      <c r="BD1024" s="880"/>
      <c r="BE1024" s="880"/>
      <c r="BF1024" s="880"/>
      <c r="BG1024" s="880"/>
      <c r="BH1024" s="785"/>
      <c r="BI1024" s="785"/>
      <c r="BJ1024" s="696"/>
      <c r="BK1024" s="785"/>
      <c r="BL1024" s="786"/>
      <c r="BM1024" s="786"/>
      <c r="BN1024" s="785"/>
      <c r="BO1024" s="883"/>
      <c r="BP1024" s="986"/>
      <c r="BQ1024" s="2184"/>
      <c r="BR1024" s="2184"/>
      <c r="BT1024" s="880"/>
      <c r="BU1024" s="880"/>
      <c r="BV1024" s="883"/>
      <c r="BW1024" s="883"/>
      <c r="BX1024" s="886"/>
      <c r="BY1024" s="880"/>
      <c r="BZ1024" s="880"/>
      <c r="CA1024" s="880"/>
      <c r="CB1024" s="1093"/>
      <c r="CC1024" s="1093"/>
      <c r="CD1024" s="1093"/>
      <c r="CE1024" s="1093"/>
      <c r="CF1024" s="1093"/>
      <c r="CG1024" s="1093"/>
      <c r="CH1024" s="1093"/>
      <c r="CI1024" s="1093"/>
      <c r="CJ1024" s="1093"/>
      <c r="CK1024" s="1093"/>
      <c r="CL1024" s="1093"/>
      <c r="CM1024" s="1093"/>
      <c r="CN1024" s="1093"/>
      <c r="CO1024" s="1093"/>
      <c r="CP1024" s="1093"/>
      <c r="CQ1024" s="1093"/>
      <c r="CR1024" s="1093"/>
      <c r="CS1024" s="880"/>
      <c r="CT1024" s="880"/>
      <c r="CU1024" s="880"/>
      <c r="CV1024" s="880"/>
      <c r="CW1024" s="1158"/>
      <c r="CX1024" s="880"/>
      <c r="CY1024" s="1158"/>
      <c r="CZ1024" s="880"/>
      <c r="DA1024" s="880"/>
      <c r="DB1024" s="880"/>
      <c r="DC1024" s="880">
        <f>V1024</f>
        <v>0</v>
      </c>
      <c r="DD1024" s="1158">
        <f t="shared" si="1011"/>
        <v>0</v>
      </c>
      <c r="DE1024" s="880"/>
      <c r="DF1024" s="1158">
        <f t="shared" si="1012"/>
        <v>0</v>
      </c>
      <c r="DG1024" s="880"/>
      <c r="DH1024" s="1158">
        <f t="shared" si="1013"/>
        <v>0</v>
      </c>
      <c r="DI1024" s="880"/>
      <c r="DJ1024" s="881"/>
      <c r="DK1024" s="881"/>
      <c r="DL1024" s="881"/>
      <c r="DM1024" s="881"/>
      <c r="DN1024" s="881"/>
      <c r="DO1024" s="881"/>
      <c r="DP1024" s="881"/>
      <c r="DQ1024" s="881"/>
      <c r="DR1024" s="881"/>
      <c r="DS1024" s="881"/>
      <c r="DU1024" s="1945">
        <f t="shared" si="995"/>
        <v>0</v>
      </c>
      <c r="DV1024" s="1946">
        <f t="shared" si="989"/>
        <v>0</v>
      </c>
      <c r="DW1024" s="1946">
        <f t="shared" si="982"/>
        <v>0</v>
      </c>
      <c r="DX1024" s="1946">
        <f t="shared" si="1014"/>
        <v>0</v>
      </c>
      <c r="DY1024" s="1946">
        <f t="shared" si="1015"/>
        <v>0</v>
      </c>
      <c r="EG1024" s="1946"/>
    </row>
    <row r="1025" spans="1:137" s="1995" customFormat="1" ht="48" hidden="1" customHeight="1" x14ac:dyDescent="0.3">
      <c r="A1025" s="2147">
        <v>2026</v>
      </c>
      <c r="B1025" s="1209">
        <v>479</v>
      </c>
      <c r="C1025" s="1209" t="s">
        <v>58</v>
      </c>
      <c r="D1025" s="1209">
        <v>3000654</v>
      </c>
      <c r="E1025" s="1209">
        <v>5005023</v>
      </c>
      <c r="F1025" s="1209" t="s">
        <v>990</v>
      </c>
      <c r="G1025" s="2147" t="s">
        <v>991</v>
      </c>
      <c r="H1025" s="2147">
        <v>94</v>
      </c>
      <c r="I1025" s="1210" t="s">
        <v>992</v>
      </c>
      <c r="J1025" s="1211" t="s">
        <v>10</v>
      </c>
      <c r="K1025" s="1211" t="s">
        <v>60</v>
      </c>
      <c r="L1025" s="1209" t="str">
        <f t="shared" si="1000"/>
        <v>2.3</v>
      </c>
      <c r="M1025" s="2148" t="s">
        <v>62</v>
      </c>
      <c r="N1025" s="1212"/>
      <c r="O1025" s="2149" t="s">
        <v>2089</v>
      </c>
      <c r="P1025" s="2147" t="s">
        <v>65</v>
      </c>
      <c r="Q1025" s="2150">
        <v>1</v>
      </c>
      <c r="R1025" s="2151">
        <v>6000</v>
      </c>
      <c r="S1025" s="2147"/>
      <c r="T1025" s="2147"/>
      <c r="U1025" s="2147">
        <v>30</v>
      </c>
      <c r="V1025" s="2147">
        <v>30</v>
      </c>
      <c r="W1025" s="2105"/>
      <c r="X1025" s="397"/>
      <c r="Y1025" s="397"/>
      <c r="Z1025" s="426"/>
      <c r="AA1025" s="426"/>
      <c r="AB1025" s="426"/>
      <c r="AC1025" s="426"/>
      <c r="AD1025" s="426"/>
      <c r="AE1025" s="2151"/>
      <c r="AF1025" s="413">
        <f t="shared" si="1001"/>
        <v>0</v>
      </c>
      <c r="AG1025" s="413">
        <f t="shared" si="1002"/>
        <v>0</v>
      </c>
      <c r="AH1025" s="413">
        <f t="shared" si="998"/>
        <v>6000</v>
      </c>
      <c r="AI1025" s="413">
        <f t="shared" si="999"/>
        <v>6000</v>
      </c>
      <c r="AJ1025" s="413">
        <f t="shared" si="1003"/>
        <v>0</v>
      </c>
      <c r="AK1025" s="413">
        <f t="shared" si="1004"/>
        <v>0</v>
      </c>
      <c r="AL1025" s="413">
        <f t="shared" si="1005"/>
        <v>0</v>
      </c>
      <c r="AM1025" s="413">
        <f t="shared" si="1006"/>
        <v>0</v>
      </c>
      <c r="AN1025" s="413">
        <f t="shared" si="1007"/>
        <v>0</v>
      </c>
      <c r="AO1025" s="413">
        <f t="shared" si="1008"/>
        <v>0</v>
      </c>
      <c r="AP1025" s="413">
        <f t="shared" si="1009"/>
        <v>0</v>
      </c>
      <c r="AQ1025" s="413">
        <f t="shared" si="1010"/>
        <v>0</v>
      </c>
      <c r="AR1025" s="2030">
        <f t="shared" si="997"/>
        <v>12000</v>
      </c>
      <c r="AS1025" s="1990" t="s">
        <v>1763</v>
      </c>
      <c r="AT1025" s="897"/>
      <c r="AU1025" s="880" t="s">
        <v>3535</v>
      </c>
      <c r="AV1025" s="897" t="s">
        <v>3536</v>
      </c>
      <c r="AW1025" s="940">
        <v>46058</v>
      </c>
      <c r="AX1025" s="897" t="s">
        <v>3537</v>
      </c>
      <c r="AY1025" s="940">
        <v>46078</v>
      </c>
      <c r="AZ1025" s="897"/>
      <c r="BA1025" s="898" t="s">
        <v>3538</v>
      </c>
      <c r="BB1025" s="1992" t="s">
        <v>995</v>
      </c>
      <c r="BC1025" s="897" t="s">
        <v>3616</v>
      </c>
      <c r="BD1025" s="897" t="s">
        <v>3617</v>
      </c>
      <c r="BE1025" s="897" t="s">
        <v>3618</v>
      </c>
      <c r="BF1025" s="940">
        <v>46079</v>
      </c>
      <c r="BG1025" s="897"/>
      <c r="BH1025" s="687"/>
      <c r="BI1025" s="687"/>
      <c r="BJ1025" s="896"/>
      <c r="BK1025" s="687"/>
      <c r="BL1025" s="373"/>
      <c r="BM1025" s="373"/>
      <c r="BN1025" s="829" t="s">
        <v>2090</v>
      </c>
      <c r="BO1025" s="928"/>
      <c r="BP1025" s="986"/>
      <c r="BQ1025" s="2152"/>
      <c r="BR1025" s="2152"/>
      <c r="BS1025" s="2153" t="s">
        <v>1488</v>
      </c>
      <c r="BT1025" s="1004" t="s">
        <v>2091</v>
      </c>
      <c r="BU1025" s="1004" t="s">
        <v>2092</v>
      </c>
      <c r="BV1025" s="1183">
        <v>73002607</v>
      </c>
      <c r="BW1025" s="1183">
        <v>10730026078</v>
      </c>
      <c r="BX1025" s="906">
        <v>6000</v>
      </c>
      <c r="BY1025" s="940">
        <v>46082</v>
      </c>
      <c r="BZ1025" s="940">
        <v>46142</v>
      </c>
      <c r="CA1025" s="897"/>
      <c r="CB1025" s="897"/>
      <c r="CC1025" s="897"/>
      <c r="CD1025" s="897"/>
      <c r="CE1025" s="897"/>
      <c r="CF1025" s="897"/>
      <c r="CG1025" s="897"/>
      <c r="CH1025" s="897"/>
      <c r="CI1025" s="897"/>
      <c r="CJ1025" s="897"/>
      <c r="CK1025" s="897"/>
      <c r="CL1025" s="897"/>
      <c r="CM1025" s="897"/>
      <c r="CN1025" s="897"/>
      <c r="CO1025" s="897"/>
      <c r="CP1025" s="897"/>
      <c r="CQ1025" s="897"/>
      <c r="CR1025" s="897"/>
      <c r="CS1025" s="897"/>
      <c r="CT1025" s="897">
        <v>30</v>
      </c>
      <c r="CU1025" s="946">
        <v>6000</v>
      </c>
      <c r="CV1025" s="897">
        <v>30</v>
      </c>
      <c r="CW1025" s="946">
        <v>6000</v>
      </c>
      <c r="CX1025" s="897">
        <v>30</v>
      </c>
      <c r="CY1025" s="946">
        <v>6000</v>
      </c>
      <c r="CZ1025" s="897"/>
      <c r="DA1025" s="897"/>
      <c r="DB1025" s="897"/>
      <c r="DC1025" s="897">
        <v>30</v>
      </c>
      <c r="DD1025" s="946">
        <f t="shared" si="1011"/>
        <v>6000</v>
      </c>
      <c r="DE1025" s="897">
        <v>30</v>
      </c>
      <c r="DF1025" s="946">
        <f t="shared" si="1012"/>
        <v>6000</v>
      </c>
      <c r="DG1025" s="897">
        <v>30</v>
      </c>
      <c r="DH1025" s="946">
        <f t="shared" si="1013"/>
        <v>6000</v>
      </c>
      <c r="DI1025" s="897"/>
      <c r="DJ1025" s="898"/>
      <c r="DK1025" s="898"/>
      <c r="DL1025" s="898"/>
      <c r="DM1025" s="898"/>
      <c r="DN1025" s="898"/>
      <c r="DO1025" s="898"/>
      <c r="DP1025" s="898"/>
      <c r="DQ1025" s="898"/>
      <c r="DR1025" s="898"/>
      <c r="DS1025" s="898"/>
      <c r="DU1025" s="1945">
        <f t="shared" si="995"/>
        <v>12000</v>
      </c>
      <c r="DV1025" s="1946">
        <f t="shared" si="989"/>
        <v>12000</v>
      </c>
      <c r="DW1025" s="1946">
        <f t="shared" si="982"/>
        <v>12000</v>
      </c>
      <c r="DX1025" s="1946">
        <f t="shared" si="1014"/>
        <v>0</v>
      </c>
      <c r="DY1025" s="1946">
        <f t="shared" si="1015"/>
        <v>0</v>
      </c>
      <c r="EG1025" s="1946"/>
    </row>
    <row r="1026" spans="1:137" s="2052" customFormat="1" ht="48" hidden="1" customHeight="1" x14ac:dyDescent="0.25">
      <c r="A1026" s="2053">
        <v>2026</v>
      </c>
      <c r="B1026" s="911">
        <v>479</v>
      </c>
      <c r="C1026" s="911" t="s">
        <v>58</v>
      </c>
      <c r="D1026" s="911">
        <v>3000654</v>
      </c>
      <c r="E1026" s="911">
        <v>5005023</v>
      </c>
      <c r="F1026" s="911" t="s">
        <v>990</v>
      </c>
      <c r="G1026" s="2053" t="s">
        <v>991</v>
      </c>
      <c r="H1026" s="2053">
        <v>94</v>
      </c>
      <c r="I1026" s="912" t="s">
        <v>992</v>
      </c>
      <c r="J1026" s="913" t="s">
        <v>10</v>
      </c>
      <c r="K1026" s="913" t="s">
        <v>60</v>
      </c>
      <c r="L1026" s="911" t="str">
        <f t="shared" si="1000"/>
        <v>2.3</v>
      </c>
      <c r="M1026" s="2054" t="s">
        <v>62</v>
      </c>
      <c r="N1026" s="914"/>
      <c r="O1026" s="2053" t="s">
        <v>2089</v>
      </c>
      <c r="P1026" s="2053" t="s">
        <v>65</v>
      </c>
      <c r="Q1026" s="2046">
        <v>1</v>
      </c>
      <c r="R1026" s="2055">
        <v>6000</v>
      </c>
      <c r="S1026" s="2053"/>
      <c r="T1026" s="2053"/>
      <c r="U1026" s="2053">
        <v>30</v>
      </c>
      <c r="V1026" s="2053">
        <v>30</v>
      </c>
      <c r="W1026" s="2056"/>
      <c r="X1026" s="354"/>
      <c r="Y1026" s="354"/>
      <c r="Z1026" s="355"/>
      <c r="AA1026" s="355"/>
      <c r="AB1026" s="355"/>
      <c r="AC1026" s="355"/>
      <c r="AD1026" s="355"/>
      <c r="AE1026" s="2055"/>
      <c r="AF1026" s="356">
        <f t="shared" si="1001"/>
        <v>0</v>
      </c>
      <c r="AG1026" s="356">
        <f t="shared" si="1002"/>
        <v>0</v>
      </c>
      <c r="AH1026" s="356">
        <f t="shared" si="998"/>
        <v>6000</v>
      </c>
      <c r="AI1026" s="356">
        <f t="shared" si="999"/>
        <v>6000</v>
      </c>
      <c r="AJ1026" s="356">
        <f t="shared" si="1003"/>
        <v>0</v>
      </c>
      <c r="AK1026" s="356">
        <f t="shared" si="1004"/>
        <v>0</v>
      </c>
      <c r="AL1026" s="356">
        <f t="shared" si="1005"/>
        <v>0</v>
      </c>
      <c r="AM1026" s="356">
        <f t="shared" si="1006"/>
        <v>0</v>
      </c>
      <c r="AN1026" s="356">
        <f t="shared" si="1007"/>
        <v>0</v>
      </c>
      <c r="AO1026" s="356">
        <f t="shared" si="1008"/>
        <v>0</v>
      </c>
      <c r="AP1026" s="356">
        <f t="shared" si="1009"/>
        <v>0</v>
      </c>
      <c r="AQ1026" s="356">
        <f t="shared" si="1010"/>
        <v>0</v>
      </c>
      <c r="AR1026" s="2047"/>
      <c r="AS1026" s="2057" t="s">
        <v>1763</v>
      </c>
      <c r="AT1026" s="675"/>
      <c r="AU1026" s="675" t="s">
        <v>3535</v>
      </c>
      <c r="AV1026" s="675" t="s">
        <v>3536</v>
      </c>
      <c r="AW1026" s="1165">
        <v>46058</v>
      </c>
      <c r="AX1026" s="675" t="s">
        <v>3537</v>
      </c>
      <c r="AY1026" s="1165">
        <v>46078</v>
      </c>
      <c r="AZ1026" s="675"/>
      <c r="BA1026" s="675" t="s">
        <v>3538</v>
      </c>
      <c r="BB1026" s="614" t="s">
        <v>1021</v>
      </c>
      <c r="BC1026" s="675"/>
      <c r="BD1026" s="675"/>
      <c r="BE1026" s="675"/>
      <c r="BF1026" s="675"/>
      <c r="BG1026" s="675"/>
      <c r="BH1026" s="847"/>
      <c r="BI1026" s="847"/>
      <c r="BJ1026" s="849"/>
      <c r="BK1026" s="847"/>
      <c r="BL1026" s="846"/>
      <c r="BM1026" s="846"/>
      <c r="BN1026" s="847"/>
      <c r="BO1026" s="932"/>
      <c r="BP1026" s="986"/>
      <c r="BQ1026" s="2154"/>
      <c r="BR1026" s="2154"/>
      <c r="BT1026" s="675"/>
      <c r="BU1026" s="675"/>
      <c r="BV1026" s="932"/>
      <c r="BW1026" s="932"/>
      <c r="BX1026" s="919"/>
      <c r="BY1026" s="675"/>
      <c r="BZ1026" s="675"/>
      <c r="CA1026" s="675"/>
      <c r="CB1026" s="1093"/>
      <c r="CC1026" s="1093"/>
      <c r="CD1026" s="1093"/>
      <c r="CE1026" s="1093"/>
      <c r="CF1026" s="1093"/>
      <c r="CG1026" s="1093"/>
      <c r="CH1026" s="1093"/>
      <c r="CI1026" s="1093"/>
      <c r="CJ1026" s="1093"/>
      <c r="CK1026" s="1093"/>
      <c r="CL1026" s="1093"/>
      <c r="CM1026" s="1093"/>
      <c r="CN1026" s="1093"/>
      <c r="CO1026" s="1093"/>
      <c r="CP1026" s="1093"/>
      <c r="CQ1026" s="1093"/>
      <c r="CR1026" s="1093"/>
      <c r="CS1026" s="675"/>
      <c r="CT1026" s="675"/>
      <c r="CU1026" s="675"/>
      <c r="CV1026" s="675"/>
      <c r="CW1026" s="1168"/>
      <c r="CX1026" s="675"/>
      <c r="CY1026" s="1168"/>
      <c r="CZ1026" s="675"/>
      <c r="DA1026" s="675"/>
      <c r="DB1026" s="675"/>
      <c r="DC1026" s="675">
        <f>V1026</f>
        <v>30</v>
      </c>
      <c r="DD1026" s="996">
        <f t="shared" si="1011"/>
        <v>6000</v>
      </c>
      <c r="DE1026" s="675"/>
      <c r="DF1026" s="996">
        <f t="shared" si="1012"/>
        <v>0</v>
      </c>
      <c r="DG1026" s="675"/>
      <c r="DH1026" s="996">
        <f t="shared" si="1013"/>
        <v>0</v>
      </c>
      <c r="DI1026" s="675"/>
      <c r="DJ1026" s="916"/>
      <c r="DK1026" s="916"/>
      <c r="DL1026" s="916"/>
      <c r="DM1026" s="916"/>
      <c r="DN1026" s="916"/>
      <c r="DO1026" s="916"/>
      <c r="DP1026" s="916"/>
      <c r="DQ1026" s="916"/>
      <c r="DR1026" s="916"/>
      <c r="DS1026" s="916"/>
      <c r="DU1026" s="1945">
        <f t="shared" si="995"/>
        <v>0</v>
      </c>
      <c r="DV1026" s="1946">
        <f t="shared" si="989"/>
        <v>0</v>
      </c>
      <c r="DW1026" s="1946">
        <f t="shared" si="982"/>
        <v>0</v>
      </c>
      <c r="DX1026" s="1946">
        <f t="shared" si="1014"/>
        <v>0</v>
      </c>
      <c r="DY1026" s="1946">
        <f t="shared" si="1015"/>
        <v>0</v>
      </c>
      <c r="EG1026" s="1946"/>
    </row>
    <row r="1027" spans="1:137" s="1944" customFormat="1" ht="48" hidden="1" customHeight="1" x14ac:dyDescent="0.25">
      <c r="A1027" s="1937">
        <v>2026</v>
      </c>
      <c r="B1027" s="606">
        <v>479</v>
      </c>
      <c r="C1027" s="606" t="s">
        <v>58</v>
      </c>
      <c r="D1027" s="606">
        <v>3000654</v>
      </c>
      <c r="E1027" s="606">
        <v>5005023</v>
      </c>
      <c r="F1027" s="606" t="s">
        <v>990</v>
      </c>
      <c r="G1027" s="1937" t="s">
        <v>991</v>
      </c>
      <c r="H1027" s="1937">
        <v>94</v>
      </c>
      <c r="I1027" s="607" t="s">
        <v>992</v>
      </c>
      <c r="J1027" s="608" t="s">
        <v>10</v>
      </c>
      <c r="K1027" s="608" t="s">
        <v>60</v>
      </c>
      <c r="L1027" s="606" t="str">
        <f t="shared" si="1000"/>
        <v>2.3</v>
      </c>
      <c r="M1027" s="1938" t="s">
        <v>62</v>
      </c>
      <c r="N1027" s="609"/>
      <c r="O1027" s="1937" t="s">
        <v>2095</v>
      </c>
      <c r="P1027" s="1937" t="s">
        <v>65</v>
      </c>
      <c r="Q1027" s="1939">
        <v>1</v>
      </c>
      <c r="R1027" s="457">
        <v>9000</v>
      </c>
      <c r="S1027" s="1937"/>
      <c r="T1027" s="1937"/>
      <c r="U1027" s="1937">
        <v>30</v>
      </c>
      <c r="V1027" s="1937">
        <v>30</v>
      </c>
      <c r="W1027" s="2000"/>
      <c r="X1027" s="325"/>
      <c r="Y1027" s="325"/>
      <c r="Z1027" s="326"/>
      <c r="AA1027" s="326"/>
      <c r="AB1027" s="326"/>
      <c r="AC1027" s="326"/>
      <c r="AD1027" s="326"/>
      <c r="AE1027" s="457"/>
      <c r="AF1027" s="327">
        <f t="shared" si="1001"/>
        <v>0</v>
      </c>
      <c r="AG1027" s="327">
        <f t="shared" si="1002"/>
        <v>0</v>
      </c>
      <c r="AH1027" s="327">
        <f t="shared" si="998"/>
        <v>9000</v>
      </c>
      <c r="AI1027" s="327">
        <f t="shared" si="999"/>
        <v>9000</v>
      </c>
      <c r="AJ1027" s="327">
        <f t="shared" si="1003"/>
        <v>0</v>
      </c>
      <c r="AK1027" s="327">
        <f t="shared" si="1004"/>
        <v>0</v>
      </c>
      <c r="AL1027" s="327">
        <f t="shared" si="1005"/>
        <v>0</v>
      </c>
      <c r="AM1027" s="327">
        <f t="shared" si="1006"/>
        <v>0</v>
      </c>
      <c r="AN1027" s="327">
        <f t="shared" si="1007"/>
        <v>0</v>
      </c>
      <c r="AO1027" s="327">
        <f t="shared" si="1008"/>
        <v>0</v>
      </c>
      <c r="AP1027" s="327">
        <f t="shared" si="1009"/>
        <v>0</v>
      </c>
      <c r="AQ1027" s="327">
        <f t="shared" si="1010"/>
        <v>0</v>
      </c>
      <c r="AR1027" s="458">
        <f t="shared" ref="AR1027:AR1040" si="1016">+ROUNDUP(SUM(AF1027:AQ1027),0)</f>
        <v>18000</v>
      </c>
      <c r="AS1027" s="1941" t="s">
        <v>1763</v>
      </c>
      <c r="AT1027" s="612"/>
      <c r="AU1027" s="612" t="s">
        <v>3535</v>
      </c>
      <c r="AV1027" s="612" t="s">
        <v>3536</v>
      </c>
      <c r="AW1027" s="632">
        <v>46058</v>
      </c>
      <c r="AX1027" s="612" t="s">
        <v>3537</v>
      </c>
      <c r="AY1027" s="632">
        <v>46078</v>
      </c>
      <c r="AZ1027" s="612"/>
      <c r="BA1027" s="613" t="s">
        <v>3538</v>
      </c>
      <c r="BB1027" s="2011" t="s">
        <v>995</v>
      </c>
      <c r="BC1027" s="1093" t="s">
        <v>3667</v>
      </c>
      <c r="BD1027" s="1093" t="s">
        <v>3668</v>
      </c>
      <c r="BE1027" s="1093" t="s">
        <v>3669</v>
      </c>
      <c r="BF1027" s="612"/>
      <c r="BG1027" s="2823"/>
      <c r="BH1027" s="2872"/>
      <c r="BI1027" s="2872"/>
      <c r="BJ1027" s="611"/>
      <c r="BK1027" s="639"/>
      <c r="BL1027" s="623"/>
      <c r="BM1027" s="623"/>
      <c r="BN1027" s="639">
        <v>4952</v>
      </c>
      <c r="BO1027" s="785" t="s">
        <v>3686</v>
      </c>
      <c r="BP1027" s="986"/>
      <c r="BQ1027" s="2873"/>
      <c r="BR1027" s="2873"/>
      <c r="BS1027" s="2874" t="s">
        <v>1582</v>
      </c>
      <c r="BT1027" s="1296" t="s">
        <v>1049</v>
      </c>
      <c r="BU1027" s="1296" t="s">
        <v>2097</v>
      </c>
      <c r="BV1027" s="1297">
        <v>46174938</v>
      </c>
      <c r="BW1027" s="1298">
        <v>10461749386</v>
      </c>
      <c r="BX1027" s="617">
        <v>9000</v>
      </c>
      <c r="BY1027" s="1299">
        <v>46082</v>
      </c>
      <c r="BZ1027" s="1300">
        <v>46142</v>
      </c>
      <c r="CA1027" s="612"/>
      <c r="CB1027" s="1093"/>
      <c r="CC1027" s="1093"/>
      <c r="CD1027" s="1093"/>
      <c r="CE1027" s="1093"/>
      <c r="CF1027" s="1093"/>
      <c r="CG1027" s="1093"/>
      <c r="CH1027" s="1093"/>
      <c r="CI1027" s="1093"/>
      <c r="CJ1027" s="1093"/>
      <c r="CK1027" s="1093"/>
      <c r="CL1027" s="1093"/>
      <c r="CM1027" s="1093"/>
      <c r="CN1027" s="1093"/>
      <c r="CO1027" s="1093"/>
      <c r="CP1027" s="1093"/>
      <c r="CQ1027" s="1093"/>
      <c r="CR1027" s="1093"/>
      <c r="CS1027" s="612"/>
      <c r="CT1027" s="612">
        <v>30</v>
      </c>
      <c r="CU1027" s="620">
        <f t="shared" ref="CU1027:CU1040" si="1017">AH1027</f>
        <v>9000</v>
      </c>
      <c r="CV1027" s="612">
        <v>30</v>
      </c>
      <c r="CW1027" s="621">
        <f t="shared" ref="CW1027:CW1046" si="1018">(R1027/30*CV1027)*Q1027</f>
        <v>9000</v>
      </c>
      <c r="CX1027" s="612">
        <v>30</v>
      </c>
      <c r="CY1027" s="621">
        <f t="shared" ref="CY1027:CY1046" si="1019">(R1027/30*CX1027)*Q1027</f>
        <v>9000</v>
      </c>
      <c r="CZ1027" s="621">
        <f t="shared" ref="CZ1027:CZ1037" si="1020">CU1027-CW1027</f>
        <v>0</v>
      </c>
      <c r="DA1027" s="621">
        <f t="shared" ref="DA1027:DA1037" si="1021">CU1027-CY1027</f>
        <v>0</v>
      </c>
      <c r="DB1027" s="612"/>
      <c r="DC1027" s="612">
        <f>V1027</f>
        <v>30</v>
      </c>
      <c r="DD1027" s="1158">
        <f t="shared" si="1011"/>
        <v>9000</v>
      </c>
      <c r="DE1027" s="612">
        <v>30</v>
      </c>
      <c r="DF1027" s="1158">
        <f t="shared" si="1012"/>
        <v>9000</v>
      </c>
      <c r="DG1027" s="612">
        <v>30</v>
      </c>
      <c r="DH1027" s="1158">
        <f t="shared" si="1013"/>
        <v>9000</v>
      </c>
      <c r="DI1027" s="612"/>
      <c r="DJ1027" s="613"/>
      <c r="DK1027" s="613"/>
      <c r="DL1027" s="613"/>
      <c r="DM1027" s="613"/>
      <c r="DN1027" s="613"/>
      <c r="DO1027" s="613"/>
      <c r="DP1027" s="613"/>
      <c r="DQ1027" s="613"/>
      <c r="DR1027" s="613"/>
      <c r="DS1027" s="613"/>
      <c r="DU1027" s="1945">
        <f t="shared" si="995"/>
        <v>18000</v>
      </c>
      <c r="DV1027" s="1946">
        <f t="shared" si="989"/>
        <v>18000</v>
      </c>
      <c r="DW1027" s="1946">
        <f t="shared" si="982"/>
        <v>18000</v>
      </c>
      <c r="DX1027" s="1946">
        <f t="shared" si="1014"/>
        <v>0</v>
      </c>
      <c r="DY1027" s="1946">
        <f t="shared" si="1015"/>
        <v>0</v>
      </c>
      <c r="EG1027" s="1946"/>
    </row>
    <row r="1028" spans="1:137" s="1944" customFormat="1" ht="48" hidden="1" customHeight="1" x14ac:dyDescent="0.25">
      <c r="A1028" s="1937">
        <v>2026</v>
      </c>
      <c r="B1028" s="606">
        <v>479</v>
      </c>
      <c r="C1028" s="606" t="s">
        <v>58</v>
      </c>
      <c r="D1028" s="606">
        <v>3000654</v>
      </c>
      <c r="E1028" s="606">
        <v>5005023</v>
      </c>
      <c r="F1028" s="606" t="s">
        <v>990</v>
      </c>
      <c r="G1028" s="1937" t="s">
        <v>991</v>
      </c>
      <c r="H1028" s="1937">
        <v>94</v>
      </c>
      <c r="I1028" s="607" t="s">
        <v>992</v>
      </c>
      <c r="J1028" s="608" t="s">
        <v>10</v>
      </c>
      <c r="K1028" s="608" t="s">
        <v>60</v>
      </c>
      <c r="L1028" s="606" t="str">
        <f t="shared" si="1000"/>
        <v>2.3</v>
      </c>
      <c r="M1028" s="1938" t="s">
        <v>62</v>
      </c>
      <c r="N1028" s="609"/>
      <c r="O1028" s="1937" t="s">
        <v>2095</v>
      </c>
      <c r="P1028" s="1937" t="s">
        <v>65</v>
      </c>
      <c r="Q1028" s="1939">
        <v>1</v>
      </c>
      <c r="R1028" s="457">
        <v>9000</v>
      </c>
      <c r="S1028" s="1937"/>
      <c r="T1028" s="1937"/>
      <c r="U1028" s="1937">
        <v>30</v>
      </c>
      <c r="V1028" s="1937">
        <v>30</v>
      </c>
      <c r="W1028" s="2000"/>
      <c r="X1028" s="325"/>
      <c r="Y1028" s="325"/>
      <c r="Z1028" s="326"/>
      <c r="AA1028" s="326"/>
      <c r="AB1028" s="326"/>
      <c r="AC1028" s="326"/>
      <c r="AD1028" s="326"/>
      <c r="AE1028" s="457"/>
      <c r="AF1028" s="327">
        <f t="shared" si="1001"/>
        <v>0</v>
      </c>
      <c r="AG1028" s="327">
        <f t="shared" si="1002"/>
        <v>0</v>
      </c>
      <c r="AH1028" s="327">
        <f t="shared" si="998"/>
        <v>9000</v>
      </c>
      <c r="AI1028" s="327">
        <f t="shared" si="999"/>
        <v>9000</v>
      </c>
      <c r="AJ1028" s="327">
        <f t="shared" si="1003"/>
        <v>0</v>
      </c>
      <c r="AK1028" s="327">
        <f t="shared" si="1004"/>
        <v>0</v>
      </c>
      <c r="AL1028" s="327">
        <f t="shared" si="1005"/>
        <v>0</v>
      </c>
      <c r="AM1028" s="327">
        <f t="shared" si="1006"/>
        <v>0</v>
      </c>
      <c r="AN1028" s="327">
        <f t="shared" si="1007"/>
        <v>0</v>
      </c>
      <c r="AO1028" s="327">
        <f t="shared" si="1008"/>
        <v>0</v>
      </c>
      <c r="AP1028" s="327">
        <f t="shared" si="1009"/>
        <v>0</v>
      </c>
      <c r="AQ1028" s="327">
        <f t="shared" si="1010"/>
        <v>0</v>
      </c>
      <c r="AR1028" s="458">
        <f t="shared" si="1016"/>
        <v>18000</v>
      </c>
      <c r="AS1028" s="1941" t="s">
        <v>1763</v>
      </c>
      <c r="AT1028" s="612"/>
      <c r="AU1028" s="612" t="s">
        <v>3535</v>
      </c>
      <c r="AV1028" s="612" t="s">
        <v>3536</v>
      </c>
      <c r="AW1028" s="632">
        <v>46058</v>
      </c>
      <c r="AX1028" s="612" t="s">
        <v>3537</v>
      </c>
      <c r="AY1028" s="632">
        <v>46078</v>
      </c>
      <c r="AZ1028" s="612"/>
      <c r="BA1028" s="613" t="s">
        <v>3538</v>
      </c>
      <c r="BB1028" s="2011" t="s">
        <v>995</v>
      </c>
      <c r="BC1028" s="1093" t="s">
        <v>3667</v>
      </c>
      <c r="BD1028" s="1093" t="s">
        <v>3668</v>
      </c>
      <c r="BE1028" s="1093" t="s">
        <v>3669</v>
      </c>
      <c r="BF1028" s="612"/>
      <c r="BG1028" s="612"/>
      <c r="BH1028" s="639"/>
      <c r="BI1028" s="639"/>
      <c r="BJ1028" s="611"/>
      <c r="BK1028" s="639"/>
      <c r="BL1028" s="1301"/>
      <c r="BM1028" s="1301"/>
      <c r="BN1028" s="1301">
        <v>4953</v>
      </c>
      <c r="BO1028" s="687" t="s">
        <v>3686</v>
      </c>
      <c r="BP1028" s="986"/>
      <c r="BQ1028" s="2234"/>
      <c r="BR1028" s="2234"/>
      <c r="BS1028" s="2071" t="s">
        <v>1301</v>
      </c>
      <c r="BT1028" s="990" t="s">
        <v>2099</v>
      </c>
      <c r="BU1028" s="990" t="s">
        <v>2100</v>
      </c>
      <c r="BV1028" s="1302">
        <v>45901627</v>
      </c>
      <c r="BW1028" s="1302">
        <v>10459016274</v>
      </c>
      <c r="BX1028" s="617">
        <v>9000</v>
      </c>
      <c r="BY1028" s="1299">
        <v>46082</v>
      </c>
      <c r="BZ1028" s="1300">
        <v>46142</v>
      </c>
      <c r="CA1028" s="612"/>
      <c r="CB1028" s="1093"/>
      <c r="CC1028" s="1093"/>
      <c r="CD1028" s="1093"/>
      <c r="CE1028" s="1093"/>
      <c r="CF1028" s="1093"/>
      <c r="CG1028" s="1093"/>
      <c r="CH1028" s="1093"/>
      <c r="CI1028" s="1093"/>
      <c r="CJ1028" s="1093"/>
      <c r="CK1028" s="1093"/>
      <c r="CL1028" s="1093"/>
      <c r="CM1028" s="1093"/>
      <c r="CN1028" s="1093"/>
      <c r="CO1028" s="1093"/>
      <c r="CP1028" s="1093"/>
      <c r="CQ1028" s="1093"/>
      <c r="CR1028" s="1093"/>
      <c r="CS1028" s="612"/>
      <c r="CT1028" s="612">
        <v>30</v>
      </c>
      <c r="CU1028" s="620">
        <f t="shared" si="1017"/>
        <v>9000</v>
      </c>
      <c r="CV1028" s="612">
        <v>30</v>
      </c>
      <c r="CW1028" s="621">
        <f t="shared" si="1018"/>
        <v>9000</v>
      </c>
      <c r="CX1028" s="612">
        <v>30</v>
      </c>
      <c r="CY1028" s="621">
        <f t="shared" si="1019"/>
        <v>9000</v>
      </c>
      <c r="CZ1028" s="621">
        <f t="shared" si="1020"/>
        <v>0</v>
      </c>
      <c r="DA1028" s="621">
        <f t="shared" si="1021"/>
        <v>0</v>
      </c>
      <c r="DB1028" s="612"/>
      <c r="DC1028" s="612">
        <f>V1028</f>
        <v>30</v>
      </c>
      <c r="DD1028" s="1158">
        <f t="shared" si="1011"/>
        <v>9000</v>
      </c>
      <c r="DE1028" s="612">
        <v>30</v>
      </c>
      <c r="DF1028" s="1158">
        <f t="shared" si="1012"/>
        <v>9000</v>
      </c>
      <c r="DG1028" s="612">
        <v>30</v>
      </c>
      <c r="DH1028" s="1158">
        <f t="shared" si="1013"/>
        <v>9000</v>
      </c>
      <c r="DI1028" s="612"/>
      <c r="DJ1028" s="613"/>
      <c r="DK1028" s="613"/>
      <c r="DL1028" s="613"/>
      <c r="DM1028" s="613"/>
      <c r="DN1028" s="613"/>
      <c r="DO1028" s="613"/>
      <c r="DP1028" s="613"/>
      <c r="DQ1028" s="613"/>
      <c r="DR1028" s="613"/>
      <c r="DS1028" s="613"/>
      <c r="DU1028" s="1945">
        <f t="shared" si="995"/>
        <v>18000</v>
      </c>
      <c r="DV1028" s="1946">
        <f t="shared" si="989"/>
        <v>18000</v>
      </c>
      <c r="DW1028" s="1946">
        <f t="shared" si="982"/>
        <v>18000</v>
      </c>
      <c r="DX1028" s="1946">
        <f t="shared" si="1014"/>
        <v>0</v>
      </c>
      <c r="DY1028" s="1946">
        <f t="shared" si="1015"/>
        <v>0</v>
      </c>
      <c r="EG1028" s="1946"/>
    </row>
    <row r="1029" spans="1:137" s="1944" customFormat="1" ht="48" hidden="1" customHeight="1" x14ac:dyDescent="0.25">
      <c r="A1029" s="1937">
        <v>2026</v>
      </c>
      <c r="B1029" s="606">
        <v>479</v>
      </c>
      <c r="C1029" s="606" t="s">
        <v>58</v>
      </c>
      <c r="D1029" s="606">
        <v>3000654</v>
      </c>
      <c r="E1029" s="606">
        <v>5005023</v>
      </c>
      <c r="F1029" s="606" t="s">
        <v>990</v>
      </c>
      <c r="G1029" s="1937" t="s">
        <v>991</v>
      </c>
      <c r="H1029" s="1937">
        <v>94</v>
      </c>
      <c r="I1029" s="607" t="s">
        <v>992</v>
      </c>
      <c r="J1029" s="608" t="s">
        <v>10</v>
      </c>
      <c r="K1029" s="608" t="s">
        <v>60</v>
      </c>
      <c r="L1029" s="606" t="str">
        <f t="shared" si="1000"/>
        <v>2.3</v>
      </c>
      <c r="M1029" s="1938" t="s">
        <v>62</v>
      </c>
      <c r="N1029" s="609"/>
      <c r="O1029" s="1937" t="s">
        <v>2095</v>
      </c>
      <c r="P1029" s="1937" t="s">
        <v>65</v>
      </c>
      <c r="Q1029" s="1939">
        <v>1</v>
      </c>
      <c r="R1029" s="457">
        <v>9000</v>
      </c>
      <c r="S1029" s="1937"/>
      <c r="T1029" s="1937"/>
      <c r="U1029" s="1937">
        <v>30</v>
      </c>
      <c r="V1029" s="1937">
        <v>30</v>
      </c>
      <c r="W1029" s="2000"/>
      <c r="X1029" s="325"/>
      <c r="Y1029" s="325"/>
      <c r="Z1029" s="326"/>
      <c r="AA1029" s="326"/>
      <c r="AB1029" s="326"/>
      <c r="AC1029" s="326"/>
      <c r="AD1029" s="326"/>
      <c r="AE1029" s="457"/>
      <c r="AF1029" s="327">
        <f t="shared" si="1001"/>
        <v>0</v>
      </c>
      <c r="AG1029" s="327">
        <f t="shared" si="1002"/>
        <v>0</v>
      </c>
      <c r="AH1029" s="327">
        <f t="shared" si="998"/>
        <v>9000</v>
      </c>
      <c r="AI1029" s="327">
        <f t="shared" si="999"/>
        <v>9000</v>
      </c>
      <c r="AJ1029" s="327">
        <f t="shared" si="1003"/>
        <v>0</v>
      </c>
      <c r="AK1029" s="327">
        <f t="shared" si="1004"/>
        <v>0</v>
      </c>
      <c r="AL1029" s="327">
        <f t="shared" si="1005"/>
        <v>0</v>
      </c>
      <c r="AM1029" s="327">
        <f t="shared" si="1006"/>
        <v>0</v>
      </c>
      <c r="AN1029" s="327">
        <f t="shared" si="1007"/>
        <v>0</v>
      </c>
      <c r="AO1029" s="327">
        <f t="shared" si="1008"/>
        <v>0</v>
      </c>
      <c r="AP1029" s="327">
        <f t="shared" si="1009"/>
        <v>0</v>
      </c>
      <c r="AQ1029" s="327">
        <f t="shared" si="1010"/>
        <v>0</v>
      </c>
      <c r="AR1029" s="458">
        <f t="shared" si="1016"/>
        <v>18000</v>
      </c>
      <c r="AS1029" s="1941" t="s">
        <v>1763</v>
      </c>
      <c r="AT1029" s="612"/>
      <c r="AU1029" s="612" t="s">
        <v>3535</v>
      </c>
      <c r="AV1029" s="612" t="s">
        <v>3536</v>
      </c>
      <c r="AW1029" s="632">
        <v>46058</v>
      </c>
      <c r="AX1029" s="612" t="s">
        <v>3537</v>
      </c>
      <c r="AY1029" s="632">
        <v>46078</v>
      </c>
      <c r="AZ1029" s="612"/>
      <c r="BA1029" s="613" t="s">
        <v>3538</v>
      </c>
      <c r="BB1029" s="2011" t="s">
        <v>995</v>
      </c>
      <c r="BC1029" s="1093" t="s">
        <v>3667</v>
      </c>
      <c r="BD1029" s="1093" t="s">
        <v>3668</v>
      </c>
      <c r="BE1029" s="1093" t="s">
        <v>3669</v>
      </c>
      <c r="BF1029" s="612"/>
      <c r="BG1029" s="612"/>
      <c r="BH1029" s="639"/>
      <c r="BI1029" s="639"/>
      <c r="BJ1029" s="611"/>
      <c r="BK1029" s="639"/>
      <c r="BL1029" s="623"/>
      <c r="BM1029" s="623"/>
      <c r="BN1029" s="639">
        <v>4954</v>
      </c>
      <c r="BO1029" s="847" t="s">
        <v>3686</v>
      </c>
      <c r="BP1029" s="903" t="s">
        <v>3597</v>
      </c>
      <c r="BQ1029" s="2235"/>
      <c r="BR1029" s="2235"/>
      <c r="BS1029" s="2072" t="s">
        <v>2102</v>
      </c>
      <c r="BT1029" s="1303" t="s">
        <v>2103</v>
      </c>
      <c r="BU1029" s="1303" t="s">
        <v>2104</v>
      </c>
      <c r="BV1029" s="1304">
        <v>80220394</v>
      </c>
      <c r="BW1029" s="1302">
        <v>10802203948</v>
      </c>
      <c r="BX1029" s="617">
        <v>9000</v>
      </c>
      <c r="BY1029" s="1299">
        <v>46082</v>
      </c>
      <c r="BZ1029" s="1300">
        <v>46142</v>
      </c>
      <c r="CA1029" s="612"/>
      <c r="CB1029" s="1093"/>
      <c r="CC1029" s="1093"/>
      <c r="CD1029" s="1093"/>
      <c r="CE1029" s="1093"/>
      <c r="CF1029" s="1093"/>
      <c r="CG1029" s="1093"/>
      <c r="CH1029" s="1093"/>
      <c r="CI1029" s="1093"/>
      <c r="CJ1029" s="1093"/>
      <c r="CK1029" s="1093"/>
      <c r="CL1029" s="1093"/>
      <c r="CM1029" s="1093"/>
      <c r="CN1029" s="1093"/>
      <c r="CO1029" s="1093"/>
      <c r="CP1029" s="1093"/>
      <c r="CQ1029" s="1093"/>
      <c r="CR1029" s="1093"/>
      <c r="CS1029" s="612"/>
      <c r="CT1029" s="612">
        <v>30</v>
      </c>
      <c r="CU1029" s="620">
        <f t="shared" si="1017"/>
        <v>9000</v>
      </c>
      <c r="CV1029" s="612">
        <v>30</v>
      </c>
      <c r="CW1029" s="621">
        <f t="shared" si="1018"/>
        <v>9000</v>
      </c>
      <c r="CX1029" s="612">
        <v>30</v>
      </c>
      <c r="CY1029" s="621">
        <f t="shared" si="1019"/>
        <v>9000</v>
      </c>
      <c r="CZ1029" s="621">
        <f t="shared" si="1020"/>
        <v>0</v>
      </c>
      <c r="DA1029" s="621">
        <f t="shared" si="1021"/>
        <v>0</v>
      </c>
      <c r="DB1029" s="612"/>
      <c r="DC1029" s="612">
        <f>V1029</f>
        <v>30</v>
      </c>
      <c r="DD1029" s="1158">
        <f t="shared" si="1011"/>
        <v>9000</v>
      </c>
      <c r="DE1029" s="612">
        <v>30</v>
      </c>
      <c r="DF1029" s="1158">
        <f t="shared" si="1012"/>
        <v>9000</v>
      </c>
      <c r="DG1029" s="612">
        <v>30</v>
      </c>
      <c r="DH1029" s="1158">
        <f t="shared" si="1013"/>
        <v>9000</v>
      </c>
      <c r="DI1029" s="612"/>
      <c r="DJ1029" s="613"/>
      <c r="DK1029" s="613"/>
      <c r="DL1029" s="613"/>
      <c r="DM1029" s="613"/>
      <c r="DN1029" s="613"/>
      <c r="DO1029" s="613"/>
      <c r="DP1029" s="613"/>
      <c r="DQ1029" s="613"/>
      <c r="DR1029" s="613"/>
      <c r="DS1029" s="613"/>
      <c r="DU1029" s="1945">
        <f t="shared" si="995"/>
        <v>18000</v>
      </c>
      <c r="DV1029" s="1946">
        <f t="shared" si="989"/>
        <v>18000</v>
      </c>
      <c r="DW1029" s="1946">
        <f t="shared" si="982"/>
        <v>18000</v>
      </c>
      <c r="DX1029" s="1946">
        <f t="shared" si="1014"/>
        <v>0</v>
      </c>
      <c r="DY1029" s="1946">
        <f t="shared" si="1015"/>
        <v>0</v>
      </c>
      <c r="EG1029" s="1946"/>
    </row>
    <row r="1030" spans="1:137" s="1941" customFormat="1" ht="48" hidden="1" customHeight="1" x14ac:dyDescent="0.25">
      <c r="A1030" s="1937">
        <v>2026</v>
      </c>
      <c r="B1030" s="606">
        <v>479</v>
      </c>
      <c r="C1030" s="606" t="s">
        <v>58</v>
      </c>
      <c r="D1030" s="606">
        <v>3000654</v>
      </c>
      <c r="E1030" s="606">
        <v>5005023</v>
      </c>
      <c r="F1030" s="606" t="s">
        <v>990</v>
      </c>
      <c r="G1030" s="1937" t="s">
        <v>991</v>
      </c>
      <c r="H1030" s="1937">
        <v>94</v>
      </c>
      <c r="I1030" s="695" t="s">
        <v>992</v>
      </c>
      <c r="J1030" s="608" t="s">
        <v>10</v>
      </c>
      <c r="K1030" s="608" t="s">
        <v>60</v>
      </c>
      <c r="L1030" s="606" t="str">
        <f t="shared" si="1000"/>
        <v>2.3</v>
      </c>
      <c r="M1030" s="1938" t="s">
        <v>62</v>
      </c>
      <c r="N1030" s="609"/>
      <c r="O1030" s="1937" t="s">
        <v>2095</v>
      </c>
      <c r="P1030" s="1937" t="s">
        <v>65</v>
      </c>
      <c r="Q1030" s="1939">
        <v>1</v>
      </c>
      <c r="R1030" s="457">
        <v>9000</v>
      </c>
      <c r="S1030" s="1937"/>
      <c r="T1030" s="1937"/>
      <c r="U1030" s="1937">
        <v>30</v>
      </c>
      <c r="V1030" s="1937">
        <v>30</v>
      </c>
      <c r="W1030" s="2000"/>
      <c r="X1030" s="325"/>
      <c r="Y1030" s="325"/>
      <c r="Z1030" s="326"/>
      <c r="AA1030" s="326"/>
      <c r="AB1030" s="326"/>
      <c r="AC1030" s="326"/>
      <c r="AD1030" s="326"/>
      <c r="AE1030" s="457"/>
      <c r="AF1030" s="327">
        <f t="shared" si="1001"/>
        <v>0</v>
      </c>
      <c r="AG1030" s="327">
        <f t="shared" si="1002"/>
        <v>0</v>
      </c>
      <c r="AH1030" s="327">
        <f t="shared" si="998"/>
        <v>9000</v>
      </c>
      <c r="AI1030" s="327">
        <f t="shared" si="999"/>
        <v>9000</v>
      </c>
      <c r="AJ1030" s="327">
        <f t="shared" si="1003"/>
        <v>0</v>
      </c>
      <c r="AK1030" s="327">
        <f t="shared" si="1004"/>
        <v>0</v>
      </c>
      <c r="AL1030" s="327">
        <f t="shared" si="1005"/>
        <v>0</v>
      </c>
      <c r="AM1030" s="327">
        <f t="shared" si="1006"/>
        <v>0</v>
      </c>
      <c r="AN1030" s="327">
        <f t="shared" si="1007"/>
        <v>0</v>
      </c>
      <c r="AO1030" s="327">
        <f t="shared" si="1008"/>
        <v>0</v>
      </c>
      <c r="AP1030" s="327">
        <f t="shared" si="1009"/>
        <v>0</v>
      </c>
      <c r="AQ1030" s="327">
        <f t="shared" si="1010"/>
        <v>0</v>
      </c>
      <c r="AR1030" s="458">
        <f t="shared" si="1016"/>
        <v>18000</v>
      </c>
      <c r="AS1030" s="1941" t="s">
        <v>1763</v>
      </c>
      <c r="AT1030" s="611"/>
      <c r="AU1030" s="611" t="s">
        <v>3535</v>
      </c>
      <c r="AV1030" s="611" t="s">
        <v>3536</v>
      </c>
      <c r="AW1030" s="618">
        <v>46058</v>
      </c>
      <c r="AX1030" s="611" t="s">
        <v>3537</v>
      </c>
      <c r="AY1030" s="618">
        <v>46078</v>
      </c>
      <c r="AZ1030" s="611"/>
      <c r="BA1030" s="665" t="s">
        <v>3538</v>
      </c>
      <c r="BB1030" s="2011" t="s">
        <v>995</v>
      </c>
      <c r="BC1030" s="296" t="s">
        <v>3667</v>
      </c>
      <c r="BD1030" s="296" t="s">
        <v>3668</v>
      </c>
      <c r="BE1030" s="296" t="s">
        <v>3669</v>
      </c>
      <c r="BF1030" s="696"/>
      <c r="BG1030" s="696"/>
      <c r="BH1030" s="785"/>
      <c r="BI1030" s="785"/>
      <c r="BJ1030" s="611"/>
      <c r="BK1030" s="639"/>
      <c r="BL1030" s="623"/>
      <c r="BM1030" s="623"/>
      <c r="BN1030" s="639">
        <v>4955</v>
      </c>
      <c r="BO1030" s="755" t="s">
        <v>3686</v>
      </c>
      <c r="BP1030" s="1051"/>
      <c r="BQ1030" s="2857"/>
      <c r="BR1030" s="2236"/>
      <c r="BS1030" s="2237" t="s">
        <v>1592</v>
      </c>
      <c r="BT1030" s="1305" t="s">
        <v>1751</v>
      </c>
      <c r="BU1030" s="1305" t="s">
        <v>2106</v>
      </c>
      <c r="BV1030" s="1306">
        <v>71330523</v>
      </c>
      <c r="BW1030" s="1307">
        <v>10713305231</v>
      </c>
      <c r="BX1030" s="617">
        <v>9000</v>
      </c>
      <c r="BY1030" s="758">
        <v>46082</v>
      </c>
      <c r="BZ1030" s="759">
        <v>46142</v>
      </c>
      <c r="CA1030" s="612"/>
      <c r="CB1030" s="1093"/>
      <c r="CC1030" s="1093"/>
      <c r="CD1030" s="1093"/>
      <c r="CE1030" s="1093"/>
      <c r="CF1030" s="1093"/>
      <c r="CG1030" s="1093"/>
      <c r="CH1030" s="1093"/>
      <c r="CI1030" s="1093"/>
      <c r="CJ1030" s="1093"/>
      <c r="CK1030" s="1093"/>
      <c r="CL1030" s="1093"/>
      <c r="CM1030" s="1093"/>
      <c r="CN1030" s="1093"/>
      <c r="CO1030" s="1093"/>
      <c r="CP1030" s="1093"/>
      <c r="CQ1030" s="1093"/>
      <c r="CR1030" s="1093"/>
      <c r="CS1030" s="612"/>
      <c r="CT1030" s="612">
        <v>30</v>
      </c>
      <c r="CU1030" s="620">
        <f t="shared" si="1017"/>
        <v>9000</v>
      </c>
      <c r="CV1030" s="612">
        <v>30</v>
      </c>
      <c r="CW1030" s="621">
        <f t="shared" si="1018"/>
        <v>9000</v>
      </c>
      <c r="CX1030" s="612">
        <v>30</v>
      </c>
      <c r="CY1030" s="621">
        <f t="shared" si="1019"/>
        <v>9000</v>
      </c>
      <c r="CZ1030" s="621">
        <f t="shared" si="1020"/>
        <v>0</v>
      </c>
      <c r="DA1030" s="621">
        <f t="shared" si="1021"/>
        <v>0</v>
      </c>
      <c r="DB1030" s="612"/>
      <c r="DC1030" s="612">
        <f>V1030</f>
        <v>30</v>
      </c>
      <c r="DD1030" s="1158">
        <f t="shared" si="1011"/>
        <v>9000</v>
      </c>
      <c r="DE1030" s="612">
        <v>30</v>
      </c>
      <c r="DF1030" s="1158">
        <f t="shared" si="1012"/>
        <v>9000</v>
      </c>
      <c r="DG1030" s="612">
        <v>30</v>
      </c>
      <c r="DH1030" s="1158">
        <f t="shared" si="1013"/>
        <v>9000</v>
      </c>
      <c r="DI1030" s="612"/>
      <c r="DJ1030" s="613"/>
      <c r="DK1030" s="613"/>
      <c r="DL1030" s="613"/>
      <c r="DM1030" s="613"/>
      <c r="DN1030" s="613"/>
      <c r="DO1030" s="613"/>
      <c r="DP1030" s="613"/>
      <c r="DQ1030" s="613"/>
      <c r="DR1030" s="613"/>
      <c r="DS1030" s="613"/>
      <c r="DU1030" s="2012">
        <f t="shared" si="995"/>
        <v>18000</v>
      </c>
      <c r="DV1030" s="2013">
        <f t="shared" si="989"/>
        <v>18000</v>
      </c>
      <c r="DW1030" s="2013">
        <f t="shared" si="982"/>
        <v>18000</v>
      </c>
      <c r="DX1030" s="2013">
        <f t="shared" si="1014"/>
        <v>0</v>
      </c>
      <c r="DY1030" s="2013">
        <f t="shared" si="1015"/>
        <v>0</v>
      </c>
      <c r="EG1030" s="2013"/>
    </row>
    <row r="1031" spans="1:137" s="1941" customFormat="1" ht="48" hidden="1" customHeight="1" x14ac:dyDescent="0.25">
      <c r="A1031" s="1937">
        <v>2026</v>
      </c>
      <c r="B1031" s="606">
        <v>479</v>
      </c>
      <c r="C1031" s="606" t="s">
        <v>58</v>
      </c>
      <c r="D1031" s="606">
        <v>3000654</v>
      </c>
      <c r="E1031" s="606">
        <v>5005023</v>
      </c>
      <c r="F1031" s="606" t="s">
        <v>990</v>
      </c>
      <c r="G1031" s="1937" t="s">
        <v>991</v>
      </c>
      <c r="H1031" s="1937">
        <v>94</v>
      </c>
      <c r="I1031" s="695" t="s">
        <v>992</v>
      </c>
      <c r="J1031" s="608" t="s">
        <v>10</v>
      </c>
      <c r="K1031" s="608" t="s">
        <v>60</v>
      </c>
      <c r="L1031" s="606" t="str">
        <f t="shared" si="1000"/>
        <v>2.3</v>
      </c>
      <c r="M1031" s="1938" t="s">
        <v>62</v>
      </c>
      <c r="N1031" s="609"/>
      <c r="O1031" s="1937" t="s">
        <v>2107</v>
      </c>
      <c r="P1031" s="1937" t="s">
        <v>65</v>
      </c>
      <c r="Q1031" s="1939">
        <v>1</v>
      </c>
      <c r="R1031" s="457">
        <v>5000</v>
      </c>
      <c r="S1031" s="1937"/>
      <c r="T1031" s="1937"/>
      <c r="U1031" s="1937">
        <v>30</v>
      </c>
      <c r="V1031" s="1937">
        <v>30</v>
      </c>
      <c r="W1031" s="2000"/>
      <c r="X1031" s="325"/>
      <c r="Y1031" s="325"/>
      <c r="Z1031" s="326"/>
      <c r="AA1031" s="326"/>
      <c r="AB1031" s="326"/>
      <c r="AC1031" s="326"/>
      <c r="AD1031" s="326"/>
      <c r="AE1031" s="457"/>
      <c r="AF1031" s="327">
        <f t="shared" si="1001"/>
        <v>0</v>
      </c>
      <c r="AG1031" s="327">
        <f t="shared" si="1002"/>
        <v>0</v>
      </c>
      <c r="AH1031" s="327">
        <f t="shared" si="998"/>
        <v>5000</v>
      </c>
      <c r="AI1031" s="327">
        <f t="shared" si="999"/>
        <v>5000</v>
      </c>
      <c r="AJ1031" s="327">
        <f t="shared" si="1003"/>
        <v>0</v>
      </c>
      <c r="AK1031" s="327">
        <f t="shared" si="1004"/>
        <v>0</v>
      </c>
      <c r="AL1031" s="327">
        <f t="shared" si="1005"/>
        <v>0</v>
      </c>
      <c r="AM1031" s="327">
        <f t="shared" si="1006"/>
        <v>0</v>
      </c>
      <c r="AN1031" s="327">
        <f t="shared" si="1007"/>
        <v>0</v>
      </c>
      <c r="AO1031" s="327">
        <f t="shared" si="1008"/>
        <v>0</v>
      </c>
      <c r="AP1031" s="327">
        <f t="shared" si="1009"/>
        <v>0</v>
      </c>
      <c r="AQ1031" s="327">
        <f t="shared" si="1010"/>
        <v>0</v>
      </c>
      <c r="AR1031" s="458">
        <f t="shared" si="1016"/>
        <v>10000</v>
      </c>
      <c r="AS1031" s="1941" t="s">
        <v>1763</v>
      </c>
      <c r="AT1031" s="611"/>
      <c r="AU1031" s="611" t="s">
        <v>3535</v>
      </c>
      <c r="AV1031" s="611" t="s">
        <v>3536</v>
      </c>
      <c r="AW1031" s="618">
        <v>46058</v>
      </c>
      <c r="AX1031" s="611" t="s">
        <v>3537</v>
      </c>
      <c r="AY1031" s="618">
        <v>46078</v>
      </c>
      <c r="AZ1031" s="611"/>
      <c r="BA1031" s="665" t="s">
        <v>3538</v>
      </c>
      <c r="BB1031" s="2011" t="s">
        <v>995</v>
      </c>
      <c r="BC1031" s="296" t="s">
        <v>3667</v>
      </c>
      <c r="BD1031" s="296" t="s">
        <v>3668</v>
      </c>
      <c r="BE1031" s="296" t="s">
        <v>3669</v>
      </c>
      <c r="BF1031" s="907"/>
      <c r="BG1031" s="896"/>
      <c r="BH1031" s="829" t="s">
        <v>2108</v>
      </c>
      <c r="BI1031" s="2841" t="s">
        <v>1960</v>
      </c>
      <c r="BJ1031" s="685"/>
      <c r="BK1031" s="639"/>
      <c r="BL1031" s="639"/>
      <c r="BM1031" s="639"/>
      <c r="BN1031" s="639">
        <v>4956</v>
      </c>
      <c r="BO1031" s="755" t="s">
        <v>3686</v>
      </c>
      <c r="BP1031" s="1085"/>
      <c r="BQ1031" s="2856"/>
      <c r="BR1031" s="2816"/>
      <c r="BS1031" s="2798" t="s">
        <v>2109</v>
      </c>
      <c r="BT1031" s="2799" t="s">
        <v>2110</v>
      </c>
      <c r="BU1031" s="2799" t="s">
        <v>2111</v>
      </c>
      <c r="BV1031" s="686">
        <v>70525517</v>
      </c>
      <c r="BW1031" s="687">
        <v>1070525517</v>
      </c>
      <c r="BX1031" s="617">
        <v>5000</v>
      </c>
      <c r="BY1031" s="2800">
        <v>46082</v>
      </c>
      <c r="BZ1031" s="2800">
        <v>46142</v>
      </c>
      <c r="CA1031" s="612"/>
      <c r="CB1031" s="1093"/>
      <c r="CC1031" s="1093"/>
      <c r="CD1031" s="1093"/>
      <c r="CE1031" s="1093"/>
      <c r="CF1031" s="1093"/>
      <c r="CG1031" s="1093"/>
      <c r="CH1031" s="1093"/>
      <c r="CI1031" s="1093"/>
      <c r="CJ1031" s="1093"/>
      <c r="CK1031" s="1093"/>
      <c r="CL1031" s="1093"/>
      <c r="CM1031" s="1093"/>
      <c r="CN1031" s="1093"/>
      <c r="CO1031" s="1093"/>
      <c r="CP1031" s="1093"/>
      <c r="CQ1031" s="1093"/>
      <c r="CR1031" s="1093"/>
      <c r="CS1031" s="612"/>
      <c r="CT1031" s="612">
        <v>30</v>
      </c>
      <c r="CU1031" s="620">
        <f t="shared" si="1017"/>
        <v>5000</v>
      </c>
      <c r="CV1031" s="612">
        <v>30</v>
      </c>
      <c r="CW1031" s="621">
        <f t="shared" si="1018"/>
        <v>5000</v>
      </c>
      <c r="CX1031" s="612">
        <v>30</v>
      </c>
      <c r="CY1031" s="621">
        <f t="shared" si="1019"/>
        <v>5000</v>
      </c>
      <c r="CZ1031" s="621">
        <f t="shared" si="1020"/>
        <v>0</v>
      </c>
      <c r="DA1031" s="621">
        <f t="shared" si="1021"/>
        <v>0</v>
      </c>
      <c r="DB1031" s="612"/>
      <c r="DC1031" s="612">
        <v>30</v>
      </c>
      <c r="DD1031" s="1158">
        <f t="shared" si="1011"/>
        <v>5000</v>
      </c>
      <c r="DE1031" s="612">
        <v>30</v>
      </c>
      <c r="DF1031" s="1158">
        <f t="shared" si="1012"/>
        <v>5000</v>
      </c>
      <c r="DG1031" s="612">
        <v>30</v>
      </c>
      <c r="DH1031" s="1158">
        <f t="shared" si="1013"/>
        <v>5000</v>
      </c>
      <c r="DI1031" s="612"/>
      <c r="DJ1031" s="613"/>
      <c r="DK1031" s="613"/>
      <c r="DL1031" s="613"/>
      <c r="DM1031" s="613"/>
      <c r="DN1031" s="613"/>
      <c r="DO1031" s="613"/>
      <c r="DP1031" s="613"/>
      <c r="DQ1031" s="613"/>
      <c r="DR1031" s="613"/>
      <c r="DS1031" s="613"/>
      <c r="DU1031" s="2012">
        <f t="shared" si="995"/>
        <v>10000</v>
      </c>
      <c r="DV1031" s="2013">
        <f t="shared" si="989"/>
        <v>10000</v>
      </c>
      <c r="DW1031" s="2013">
        <f t="shared" si="982"/>
        <v>10000</v>
      </c>
      <c r="DX1031" s="2013">
        <f t="shared" si="1014"/>
        <v>0</v>
      </c>
      <c r="DY1031" s="2013">
        <f t="shared" si="1015"/>
        <v>0</v>
      </c>
      <c r="EG1031" s="2013"/>
    </row>
    <row r="1032" spans="1:137" s="1941" customFormat="1" ht="48" hidden="1" customHeight="1" x14ac:dyDescent="0.25">
      <c r="A1032" s="1937">
        <v>2026</v>
      </c>
      <c r="B1032" s="606">
        <v>479</v>
      </c>
      <c r="C1032" s="606" t="s">
        <v>58</v>
      </c>
      <c r="D1032" s="606">
        <v>3000654</v>
      </c>
      <c r="E1032" s="606">
        <v>5005023</v>
      </c>
      <c r="F1032" s="606" t="s">
        <v>990</v>
      </c>
      <c r="G1032" s="1937" t="s">
        <v>991</v>
      </c>
      <c r="H1032" s="1937">
        <v>94</v>
      </c>
      <c r="I1032" s="695" t="s">
        <v>992</v>
      </c>
      <c r="J1032" s="608" t="s">
        <v>10</v>
      </c>
      <c r="K1032" s="608" t="s">
        <v>60</v>
      </c>
      <c r="L1032" s="606" t="str">
        <f t="shared" si="1000"/>
        <v>2.3</v>
      </c>
      <c r="M1032" s="1938" t="s">
        <v>62</v>
      </c>
      <c r="N1032" s="609"/>
      <c r="O1032" s="1937" t="s">
        <v>2112</v>
      </c>
      <c r="P1032" s="1937" t="s">
        <v>65</v>
      </c>
      <c r="Q1032" s="1939">
        <v>1</v>
      </c>
      <c r="R1032" s="457">
        <v>7500</v>
      </c>
      <c r="S1032" s="1937"/>
      <c r="T1032" s="1937"/>
      <c r="U1032" s="1937">
        <v>30</v>
      </c>
      <c r="V1032" s="1937">
        <v>30</v>
      </c>
      <c r="W1032" s="2000"/>
      <c r="X1032" s="325"/>
      <c r="Y1032" s="325"/>
      <c r="Z1032" s="326"/>
      <c r="AA1032" s="326"/>
      <c r="AB1032" s="326"/>
      <c r="AC1032" s="326"/>
      <c r="AD1032" s="326"/>
      <c r="AE1032" s="457"/>
      <c r="AF1032" s="327">
        <f t="shared" si="1001"/>
        <v>0</v>
      </c>
      <c r="AG1032" s="327">
        <f t="shared" si="1002"/>
        <v>0</v>
      </c>
      <c r="AH1032" s="327">
        <f t="shared" si="998"/>
        <v>7500</v>
      </c>
      <c r="AI1032" s="327">
        <f t="shared" si="999"/>
        <v>7500</v>
      </c>
      <c r="AJ1032" s="327">
        <f t="shared" si="1003"/>
        <v>0</v>
      </c>
      <c r="AK1032" s="327">
        <f t="shared" si="1004"/>
        <v>0</v>
      </c>
      <c r="AL1032" s="327">
        <f t="shared" si="1005"/>
        <v>0</v>
      </c>
      <c r="AM1032" s="327">
        <f t="shared" si="1006"/>
        <v>0</v>
      </c>
      <c r="AN1032" s="327">
        <f t="shared" si="1007"/>
        <v>0</v>
      </c>
      <c r="AO1032" s="327">
        <f t="shared" si="1008"/>
        <v>0</v>
      </c>
      <c r="AP1032" s="327">
        <f t="shared" si="1009"/>
        <v>0</v>
      </c>
      <c r="AQ1032" s="327">
        <f t="shared" si="1010"/>
        <v>0</v>
      </c>
      <c r="AR1032" s="458">
        <f t="shared" si="1016"/>
        <v>15000</v>
      </c>
      <c r="AS1032" s="1941" t="s">
        <v>1763</v>
      </c>
      <c r="AT1032" s="611"/>
      <c r="AU1032" s="611" t="s">
        <v>3535</v>
      </c>
      <c r="AV1032" s="611" t="s">
        <v>3536</v>
      </c>
      <c r="AW1032" s="618">
        <v>46058</v>
      </c>
      <c r="AX1032" s="611" t="s">
        <v>3537</v>
      </c>
      <c r="AY1032" s="618">
        <v>46078</v>
      </c>
      <c r="AZ1032" s="611"/>
      <c r="BA1032" s="665" t="s">
        <v>3538</v>
      </c>
      <c r="BB1032" s="2011" t="s">
        <v>995</v>
      </c>
      <c r="BC1032" s="296" t="s">
        <v>3667</v>
      </c>
      <c r="BD1032" s="296" t="s">
        <v>3668</v>
      </c>
      <c r="BE1032" s="296" t="s">
        <v>3669</v>
      </c>
      <c r="BF1032" s="849"/>
      <c r="BG1032" s="849"/>
      <c r="BH1032" s="847"/>
      <c r="BI1032" s="847"/>
      <c r="BJ1032" s="611"/>
      <c r="BK1032" s="639"/>
      <c r="BL1032" s="623"/>
      <c r="BM1032" s="623"/>
      <c r="BN1032" s="639">
        <v>4956</v>
      </c>
      <c r="BO1032" s="755" t="s">
        <v>3686</v>
      </c>
      <c r="BP1032" s="1021"/>
      <c r="BQ1032" s="2236"/>
      <c r="BR1032" s="2118"/>
      <c r="BS1032" s="2119" t="s">
        <v>2114</v>
      </c>
      <c r="BT1032" s="665" t="s">
        <v>1661</v>
      </c>
      <c r="BU1032" s="665" t="s">
        <v>2115</v>
      </c>
      <c r="BV1032" s="686">
        <v>3900627</v>
      </c>
      <c r="BW1032" s="687">
        <v>10039006273</v>
      </c>
      <c r="BX1032" s="617">
        <v>7500</v>
      </c>
      <c r="BY1032" s="618">
        <v>46082</v>
      </c>
      <c r="BZ1032" s="611" t="s">
        <v>3699</v>
      </c>
      <c r="CA1032" s="612"/>
      <c r="CB1032" s="1093"/>
      <c r="CC1032" s="1093"/>
      <c r="CD1032" s="1093"/>
      <c r="CE1032" s="1093"/>
      <c r="CF1032" s="1093"/>
      <c r="CG1032" s="1093"/>
      <c r="CH1032" s="1093"/>
      <c r="CI1032" s="1093"/>
      <c r="CJ1032" s="1093"/>
      <c r="CK1032" s="1093"/>
      <c r="CL1032" s="1093"/>
      <c r="CM1032" s="1093"/>
      <c r="CN1032" s="1093"/>
      <c r="CO1032" s="1093"/>
      <c r="CP1032" s="1093"/>
      <c r="CQ1032" s="1093"/>
      <c r="CR1032" s="1093"/>
      <c r="CS1032" s="612"/>
      <c r="CT1032" s="612">
        <v>30</v>
      </c>
      <c r="CU1032" s="620">
        <f t="shared" si="1017"/>
        <v>7500</v>
      </c>
      <c r="CV1032" s="612">
        <v>30</v>
      </c>
      <c r="CW1032" s="621">
        <f t="shared" si="1018"/>
        <v>7500</v>
      </c>
      <c r="CX1032" s="612">
        <v>30</v>
      </c>
      <c r="CY1032" s="621">
        <f t="shared" si="1019"/>
        <v>7500</v>
      </c>
      <c r="CZ1032" s="621">
        <f t="shared" si="1020"/>
        <v>0</v>
      </c>
      <c r="DA1032" s="621">
        <f t="shared" si="1021"/>
        <v>0</v>
      </c>
      <c r="DB1032" s="612"/>
      <c r="DC1032" s="612">
        <f t="shared" ref="DC1032:DC1037" si="1022">V1032</f>
        <v>30</v>
      </c>
      <c r="DD1032" s="1158">
        <f t="shared" si="1011"/>
        <v>7500</v>
      </c>
      <c r="DE1032" s="612">
        <v>30</v>
      </c>
      <c r="DF1032" s="1158">
        <f t="shared" si="1012"/>
        <v>7500</v>
      </c>
      <c r="DG1032" s="612">
        <v>30</v>
      </c>
      <c r="DH1032" s="1158">
        <f t="shared" si="1013"/>
        <v>7500</v>
      </c>
      <c r="DI1032" s="612"/>
      <c r="DJ1032" s="613"/>
      <c r="DK1032" s="613"/>
      <c r="DL1032" s="613"/>
      <c r="DM1032" s="613"/>
      <c r="DN1032" s="613"/>
      <c r="DO1032" s="613"/>
      <c r="DP1032" s="613"/>
      <c r="DQ1032" s="613"/>
      <c r="DR1032" s="613"/>
      <c r="DS1032" s="613"/>
      <c r="DU1032" s="2012">
        <f t="shared" si="995"/>
        <v>15000</v>
      </c>
      <c r="DV1032" s="2013">
        <f t="shared" si="989"/>
        <v>15000</v>
      </c>
      <c r="DW1032" s="2013">
        <f t="shared" si="982"/>
        <v>15000</v>
      </c>
      <c r="DX1032" s="2013">
        <f t="shared" si="1014"/>
        <v>0</v>
      </c>
      <c r="DY1032" s="2013">
        <f t="shared" si="1015"/>
        <v>0</v>
      </c>
      <c r="EG1032" s="2013"/>
    </row>
    <row r="1033" spans="1:137" s="1976" customFormat="1" ht="48" hidden="1" customHeight="1" x14ac:dyDescent="0.25">
      <c r="A1033" s="1970">
        <v>2026</v>
      </c>
      <c r="B1033" s="875">
        <v>479</v>
      </c>
      <c r="C1033" s="875" t="s">
        <v>58</v>
      </c>
      <c r="D1033" s="875">
        <v>3000654</v>
      </c>
      <c r="E1033" s="875">
        <v>5005023</v>
      </c>
      <c r="F1033" s="875" t="s">
        <v>990</v>
      </c>
      <c r="G1033" s="1970" t="s">
        <v>991</v>
      </c>
      <c r="H1033" s="1970">
        <v>94</v>
      </c>
      <c r="I1033" s="1308" t="s">
        <v>992</v>
      </c>
      <c r="J1033" s="877" t="s">
        <v>10</v>
      </c>
      <c r="K1033" s="877" t="s">
        <v>60</v>
      </c>
      <c r="L1033" s="875" t="str">
        <f t="shared" si="1000"/>
        <v>2.3</v>
      </c>
      <c r="M1033" s="1971" t="s">
        <v>62</v>
      </c>
      <c r="N1033" s="878"/>
      <c r="O1033" s="1970" t="s">
        <v>2112</v>
      </c>
      <c r="P1033" s="1970" t="s">
        <v>65</v>
      </c>
      <c r="Q1033" s="1972">
        <v>1</v>
      </c>
      <c r="R1033" s="1973">
        <v>7500</v>
      </c>
      <c r="S1033" s="1970"/>
      <c r="T1033" s="1970"/>
      <c r="U1033" s="1970">
        <v>30</v>
      </c>
      <c r="V1033" s="1970">
        <v>30</v>
      </c>
      <c r="W1033" s="1974"/>
      <c r="X1033" s="325"/>
      <c r="Y1033" s="325"/>
      <c r="Z1033" s="326"/>
      <c r="AA1033" s="326"/>
      <c r="AB1033" s="326"/>
      <c r="AC1033" s="326"/>
      <c r="AD1033" s="326"/>
      <c r="AE1033" s="1973"/>
      <c r="AF1033" s="289">
        <f t="shared" si="1001"/>
        <v>0</v>
      </c>
      <c r="AG1033" s="289">
        <f t="shared" si="1002"/>
        <v>0</v>
      </c>
      <c r="AH1033" s="289">
        <f t="shared" si="998"/>
        <v>7500</v>
      </c>
      <c r="AI1033" s="289">
        <f t="shared" si="999"/>
        <v>7500</v>
      </c>
      <c r="AJ1033" s="289">
        <f t="shared" si="1003"/>
        <v>0</v>
      </c>
      <c r="AK1033" s="289">
        <f t="shared" si="1004"/>
        <v>0</v>
      </c>
      <c r="AL1033" s="289">
        <f t="shared" si="1005"/>
        <v>0</v>
      </c>
      <c r="AM1033" s="289">
        <f t="shared" si="1006"/>
        <v>0</v>
      </c>
      <c r="AN1033" s="289">
        <f t="shared" si="1007"/>
        <v>0</v>
      </c>
      <c r="AO1033" s="289">
        <f t="shared" si="1008"/>
        <v>0</v>
      </c>
      <c r="AP1033" s="289">
        <f t="shared" si="1009"/>
        <v>0</v>
      </c>
      <c r="AQ1033" s="289">
        <f t="shared" si="1010"/>
        <v>0</v>
      </c>
      <c r="AR1033" s="1975">
        <f t="shared" si="1016"/>
        <v>15000</v>
      </c>
      <c r="AS1033" s="1976" t="s">
        <v>1763</v>
      </c>
      <c r="AT1033" s="696"/>
      <c r="AU1033" s="696" t="s">
        <v>3535</v>
      </c>
      <c r="AV1033" s="696" t="s">
        <v>3536</v>
      </c>
      <c r="AW1033" s="629">
        <v>46058</v>
      </c>
      <c r="AX1033" s="696" t="s">
        <v>3537</v>
      </c>
      <c r="AY1033" s="629">
        <v>46078</v>
      </c>
      <c r="AZ1033" s="696"/>
      <c r="BA1033" s="1271" t="s">
        <v>3538</v>
      </c>
      <c r="BB1033" s="2011" t="s">
        <v>995</v>
      </c>
      <c r="BC1033" s="296" t="s">
        <v>3667</v>
      </c>
      <c r="BD1033" s="296" t="s">
        <v>3668</v>
      </c>
      <c r="BE1033" s="296" t="s">
        <v>3669</v>
      </c>
      <c r="BF1033" s="696"/>
      <c r="BG1033" s="696"/>
      <c r="BH1033" s="785"/>
      <c r="BI1033" s="785"/>
      <c r="BJ1033" s="696"/>
      <c r="BK1033" s="785"/>
      <c r="BL1033" s="786"/>
      <c r="BM1033" s="786"/>
      <c r="BN1033" s="785">
        <v>4958</v>
      </c>
      <c r="BO1033" s="755" t="s">
        <v>3686</v>
      </c>
      <c r="BP1033" s="1021"/>
      <c r="BQ1033" s="2118"/>
      <c r="BR1033" s="2118"/>
      <c r="BS1033" s="2119" t="s">
        <v>2117</v>
      </c>
      <c r="BT1033" s="665" t="s">
        <v>2118</v>
      </c>
      <c r="BU1033" s="665" t="s">
        <v>2119</v>
      </c>
      <c r="BV1033" s="686">
        <v>75820382</v>
      </c>
      <c r="BW1033" s="687">
        <v>10758203820</v>
      </c>
      <c r="BX1033" s="617">
        <v>7500</v>
      </c>
      <c r="BY1033" s="618">
        <v>46082</v>
      </c>
      <c r="BZ1033" s="611" t="s">
        <v>3699</v>
      </c>
      <c r="CA1033" s="880"/>
      <c r="CB1033" s="1093"/>
      <c r="CC1033" s="1093"/>
      <c r="CD1033" s="1093"/>
      <c r="CE1033" s="1093"/>
      <c r="CF1033" s="1093"/>
      <c r="CG1033" s="1093"/>
      <c r="CH1033" s="1093"/>
      <c r="CI1033" s="1093"/>
      <c r="CJ1033" s="1093"/>
      <c r="CK1033" s="1093"/>
      <c r="CL1033" s="1093"/>
      <c r="CM1033" s="1093"/>
      <c r="CN1033" s="1093"/>
      <c r="CO1033" s="1093"/>
      <c r="CP1033" s="1093"/>
      <c r="CQ1033" s="1093"/>
      <c r="CR1033" s="1093"/>
      <c r="CS1033" s="880"/>
      <c r="CT1033" s="880">
        <v>30</v>
      </c>
      <c r="CU1033" s="620">
        <f t="shared" si="1017"/>
        <v>7500</v>
      </c>
      <c r="CV1033" s="612">
        <v>30</v>
      </c>
      <c r="CW1033" s="621">
        <f t="shared" si="1018"/>
        <v>7500</v>
      </c>
      <c r="CX1033" s="612">
        <v>30</v>
      </c>
      <c r="CY1033" s="621">
        <f t="shared" si="1019"/>
        <v>7500</v>
      </c>
      <c r="CZ1033" s="621">
        <f t="shared" si="1020"/>
        <v>0</v>
      </c>
      <c r="DA1033" s="621">
        <f t="shared" si="1021"/>
        <v>0</v>
      </c>
      <c r="DB1033" s="880"/>
      <c r="DC1033" s="880">
        <f t="shared" si="1022"/>
        <v>30</v>
      </c>
      <c r="DD1033" s="1158">
        <f t="shared" si="1011"/>
        <v>7500</v>
      </c>
      <c r="DE1033" s="880">
        <v>30</v>
      </c>
      <c r="DF1033" s="1158">
        <f t="shared" si="1012"/>
        <v>7500</v>
      </c>
      <c r="DG1033" s="880">
        <v>30</v>
      </c>
      <c r="DH1033" s="1158">
        <f t="shared" si="1013"/>
        <v>7500</v>
      </c>
      <c r="DI1033" s="880"/>
      <c r="DJ1033" s="881"/>
      <c r="DK1033" s="881"/>
      <c r="DL1033" s="881"/>
      <c r="DM1033" s="881"/>
      <c r="DN1033" s="881"/>
      <c r="DO1033" s="881"/>
      <c r="DP1033" s="881"/>
      <c r="DQ1033" s="881"/>
      <c r="DR1033" s="881"/>
      <c r="DS1033" s="881"/>
      <c r="DU1033" s="2012">
        <f t="shared" si="995"/>
        <v>15000</v>
      </c>
      <c r="DV1033" s="2013">
        <f t="shared" si="989"/>
        <v>15000</v>
      </c>
      <c r="DW1033" s="2013">
        <f t="shared" si="982"/>
        <v>15000</v>
      </c>
      <c r="DX1033" s="2013">
        <f t="shared" si="1014"/>
        <v>0</v>
      </c>
      <c r="DY1033" s="2013">
        <f t="shared" si="1015"/>
        <v>0</v>
      </c>
      <c r="EG1033" s="2013"/>
    </row>
    <row r="1034" spans="1:137" s="1976" customFormat="1" ht="48" hidden="1" customHeight="1" x14ac:dyDescent="0.25">
      <c r="A1034" s="1970">
        <v>2026</v>
      </c>
      <c r="B1034" s="875">
        <v>479</v>
      </c>
      <c r="C1034" s="875" t="s">
        <v>58</v>
      </c>
      <c r="D1034" s="875">
        <v>3000654</v>
      </c>
      <c r="E1034" s="875">
        <v>5005023</v>
      </c>
      <c r="F1034" s="875" t="s">
        <v>990</v>
      </c>
      <c r="G1034" s="1970" t="s">
        <v>991</v>
      </c>
      <c r="H1034" s="1970">
        <v>94</v>
      </c>
      <c r="I1034" s="1308" t="s">
        <v>992</v>
      </c>
      <c r="J1034" s="877" t="s">
        <v>10</v>
      </c>
      <c r="K1034" s="877" t="s">
        <v>60</v>
      </c>
      <c r="L1034" s="875" t="str">
        <f t="shared" si="1000"/>
        <v>2.3</v>
      </c>
      <c r="M1034" s="1971" t="s">
        <v>62</v>
      </c>
      <c r="N1034" s="878"/>
      <c r="O1034" s="1970" t="s">
        <v>2112</v>
      </c>
      <c r="P1034" s="1970" t="s">
        <v>65</v>
      </c>
      <c r="Q1034" s="1972">
        <v>1</v>
      </c>
      <c r="R1034" s="1973">
        <v>7500</v>
      </c>
      <c r="S1034" s="1970"/>
      <c r="T1034" s="1970"/>
      <c r="U1034" s="1970">
        <v>30</v>
      </c>
      <c r="V1034" s="1970">
        <v>30</v>
      </c>
      <c r="W1034" s="1974"/>
      <c r="X1034" s="325"/>
      <c r="Y1034" s="325"/>
      <c r="Z1034" s="326"/>
      <c r="AA1034" s="326"/>
      <c r="AB1034" s="326"/>
      <c r="AC1034" s="326"/>
      <c r="AD1034" s="326"/>
      <c r="AE1034" s="1973"/>
      <c r="AF1034" s="289">
        <f t="shared" si="1001"/>
        <v>0</v>
      </c>
      <c r="AG1034" s="289">
        <f t="shared" si="1002"/>
        <v>0</v>
      </c>
      <c r="AH1034" s="289">
        <f t="shared" si="998"/>
        <v>7500</v>
      </c>
      <c r="AI1034" s="289">
        <f t="shared" si="999"/>
        <v>7500</v>
      </c>
      <c r="AJ1034" s="289">
        <f t="shared" si="1003"/>
        <v>0</v>
      </c>
      <c r="AK1034" s="289">
        <f t="shared" si="1004"/>
        <v>0</v>
      </c>
      <c r="AL1034" s="289">
        <f t="shared" si="1005"/>
        <v>0</v>
      </c>
      <c r="AM1034" s="289">
        <f t="shared" si="1006"/>
        <v>0</v>
      </c>
      <c r="AN1034" s="289">
        <f t="shared" si="1007"/>
        <v>0</v>
      </c>
      <c r="AO1034" s="289">
        <f t="shared" si="1008"/>
        <v>0</v>
      </c>
      <c r="AP1034" s="289">
        <f t="shared" si="1009"/>
        <v>0</v>
      </c>
      <c r="AQ1034" s="289">
        <f t="shared" si="1010"/>
        <v>0</v>
      </c>
      <c r="AR1034" s="1975">
        <f t="shared" si="1016"/>
        <v>15000</v>
      </c>
      <c r="AS1034" s="1976" t="s">
        <v>1763</v>
      </c>
      <c r="AT1034" s="696"/>
      <c r="AU1034" s="696" t="s">
        <v>3535</v>
      </c>
      <c r="AV1034" s="696" t="s">
        <v>3536</v>
      </c>
      <c r="AW1034" s="629">
        <v>46058</v>
      </c>
      <c r="AX1034" s="696" t="s">
        <v>3537</v>
      </c>
      <c r="AY1034" s="629">
        <v>46078</v>
      </c>
      <c r="AZ1034" s="696"/>
      <c r="BA1034" s="1271" t="s">
        <v>3538</v>
      </c>
      <c r="BB1034" s="2011" t="s">
        <v>995</v>
      </c>
      <c r="BC1034" s="296" t="s">
        <v>3667</v>
      </c>
      <c r="BD1034" s="296" t="s">
        <v>3668</v>
      </c>
      <c r="BE1034" s="296" t="s">
        <v>3669</v>
      </c>
      <c r="BF1034" s="696"/>
      <c r="BG1034" s="696"/>
      <c r="BH1034" s="785"/>
      <c r="BI1034" s="785"/>
      <c r="BJ1034" s="696"/>
      <c r="BK1034" s="785"/>
      <c r="BL1034" s="786"/>
      <c r="BM1034" s="786"/>
      <c r="BN1034" s="785">
        <v>4959</v>
      </c>
      <c r="BO1034" s="755" t="s">
        <v>3686</v>
      </c>
      <c r="BP1034" s="1021"/>
      <c r="BQ1034" s="2118"/>
      <c r="BR1034" s="2118"/>
      <c r="BS1034" s="2119" t="s">
        <v>2121</v>
      </c>
      <c r="BT1034" s="665" t="s">
        <v>1571</v>
      </c>
      <c r="BU1034" s="611" t="s">
        <v>2122</v>
      </c>
      <c r="BV1034" s="686">
        <v>46000923</v>
      </c>
      <c r="BW1034" s="687">
        <v>10460009231</v>
      </c>
      <c r="BX1034" s="617">
        <v>7500</v>
      </c>
      <c r="BY1034" s="618">
        <v>46082</v>
      </c>
      <c r="BZ1034" s="611" t="s">
        <v>3699</v>
      </c>
      <c r="CA1034" s="880"/>
      <c r="CB1034" s="1093"/>
      <c r="CC1034" s="1093"/>
      <c r="CD1034" s="1093"/>
      <c r="CE1034" s="1093"/>
      <c r="CF1034" s="1093"/>
      <c r="CG1034" s="1093"/>
      <c r="CH1034" s="1093"/>
      <c r="CI1034" s="1093"/>
      <c r="CJ1034" s="1093"/>
      <c r="CK1034" s="1093"/>
      <c r="CL1034" s="1093"/>
      <c r="CM1034" s="1093"/>
      <c r="CN1034" s="1093"/>
      <c r="CO1034" s="1093"/>
      <c r="CP1034" s="1093"/>
      <c r="CQ1034" s="1093"/>
      <c r="CR1034" s="1093"/>
      <c r="CS1034" s="880"/>
      <c r="CT1034" s="880">
        <v>30</v>
      </c>
      <c r="CU1034" s="620">
        <f t="shared" si="1017"/>
        <v>7500</v>
      </c>
      <c r="CV1034" s="612">
        <v>30</v>
      </c>
      <c r="CW1034" s="621">
        <f t="shared" si="1018"/>
        <v>7500</v>
      </c>
      <c r="CX1034" s="612">
        <v>30</v>
      </c>
      <c r="CY1034" s="621">
        <f t="shared" si="1019"/>
        <v>7500</v>
      </c>
      <c r="CZ1034" s="621">
        <f t="shared" si="1020"/>
        <v>0</v>
      </c>
      <c r="DA1034" s="621">
        <f t="shared" si="1021"/>
        <v>0</v>
      </c>
      <c r="DB1034" s="880"/>
      <c r="DC1034" s="880">
        <f t="shared" si="1022"/>
        <v>30</v>
      </c>
      <c r="DD1034" s="1158">
        <f t="shared" si="1011"/>
        <v>7500</v>
      </c>
      <c r="DE1034" s="880">
        <v>30</v>
      </c>
      <c r="DF1034" s="1158">
        <f t="shared" si="1012"/>
        <v>7500</v>
      </c>
      <c r="DG1034" s="880">
        <v>30</v>
      </c>
      <c r="DH1034" s="1158">
        <f t="shared" si="1013"/>
        <v>7500</v>
      </c>
      <c r="DI1034" s="880"/>
      <c r="DJ1034" s="881"/>
      <c r="DK1034" s="881"/>
      <c r="DL1034" s="881"/>
      <c r="DM1034" s="881"/>
      <c r="DN1034" s="881"/>
      <c r="DO1034" s="881"/>
      <c r="DP1034" s="881"/>
      <c r="DQ1034" s="881"/>
      <c r="DR1034" s="881"/>
      <c r="DS1034" s="881"/>
      <c r="DU1034" s="2012">
        <f t="shared" si="995"/>
        <v>15000</v>
      </c>
      <c r="DV1034" s="2013">
        <f t="shared" si="989"/>
        <v>15000</v>
      </c>
      <c r="DW1034" s="2013">
        <f t="shared" si="982"/>
        <v>15000</v>
      </c>
      <c r="DX1034" s="2013">
        <f t="shared" si="1014"/>
        <v>0</v>
      </c>
      <c r="DY1034" s="2013">
        <f t="shared" si="1015"/>
        <v>0</v>
      </c>
      <c r="EG1034" s="2013"/>
    </row>
    <row r="1035" spans="1:137" s="1944" customFormat="1" ht="48" hidden="1" customHeight="1" x14ac:dyDescent="0.25">
      <c r="A1035" s="1937">
        <v>2026</v>
      </c>
      <c r="B1035" s="606">
        <v>479</v>
      </c>
      <c r="C1035" s="606" t="s">
        <v>58</v>
      </c>
      <c r="D1035" s="606">
        <v>3000654</v>
      </c>
      <c r="E1035" s="606">
        <v>5005023</v>
      </c>
      <c r="F1035" s="606" t="s">
        <v>990</v>
      </c>
      <c r="G1035" s="1937" t="s">
        <v>991</v>
      </c>
      <c r="H1035" s="1937">
        <v>94</v>
      </c>
      <c r="I1035" s="607" t="s">
        <v>992</v>
      </c>
      <c r="J1035" s="608" t="s">
        <v>10</v>
      </c>
      <c r="K1035" s="608" t="s">
        <v>60</v>
      </c>
      <c r="L1035" s="606" t="str">
        <f t="shared" si="1000"/>
        <v>2.3</v>
      </c>
      <c r="M1035" s="1938" t="s">
        <v>62</v>
      </c>
      <c r="N1035" s="609"/>
      <c r="O1035" s="1937" t="s">
        <v>2123</v>
      </c>
      <c r="P1035" s="1937" t="s">
        <v>65</v>
      </c>
      <c r="Q1035" s="1939">
        <v>1</v>
      </c>
      <c r="R1035" s="457">
        <v>7500</v>
      </c>
      <c r="S1035" s="1937"/>
      <c r="T1035" s="1937"/>
      <c r="U1035" s="1937">
        <v>30</v>
      </c>
      <c r="V1035" s="1937">
        <v>30</v>
      </c>
      <c r="W1035" s="2000"/>
      <c r="X1035" s="325"/>
      <c r="Y1035" s="325"/>
      <c r="Z1035" s="326"/>
      <c r="AA1035" s="326"/>
      <c r="AB1035" s="326"/>
      <c r="AC1035" s="326"/>
      <c r="AD1035" s="326"/>
      <c r="AE1035" s="457"/>
      <c r="AF1035" s="327">
        <f t="shared" si="1001"/>
        <v>0</v>
      </c>
      <c r="AG1035" s="327">
        <f t="shared" si="1002"/>
        <v>0</v>
      </c>
      <c r="AH1035" s="327">
        <f t="shared" si="998"/>
        <v>7500</v>
      </c>
      <c r="AI1035" s="327">
        <f t="shared" si="999"/>
        <v>7500</v>
      </c>
      <c r="AJ1035" s="327">
        <f t="shared" si="1003"/>
        <v>0</v>
      </c>
      <c r="AK1035" s="327">
        <f t="shared" si="1004"/>
        <v>0</v>
      </c>
      <c r="AL1035" s="327">
        <f t="shared" si="1005"/>
        <v>0</v>
      </c>
      <c r="AM1035" s="327">
        <f t="shared" si="1006"/>
        <v>0</v>
      </c>
      <c r="AN1035" s="327">
        <f t="shared" si="1007"/>
        <v>0</v>
      </c>
      <c r="AO1035" s="327">
        <f t="shared" si="1008"/>
        <v>0</v>
      </c>
      <c r="AP1035" s="327">
        <f t="shared" si="1009"/>
        <v>0</v>
      </c>
      <c r="AQ1035" s="327">
        <f t="shared" si="1010"/>
        <v>0</v>
      </c>
      <c r="AR1035" s="458">
        <f t="shared" si="1016"/>
        <v>15000</v>
      </c>
      <c r="AS1035" s="1941" t="s">
        <v>1763</v>
      </c>
      <c r="AT1035" s="612"/>
      <c r="AU1035" s="612" t="s">
        <v>3535</v>
      </c>
      <c r="AV1035" s="612" t="s">
        <v>3536</v>
      </c>
      <c r="AW1035" s="632">
        <v>46058</v>
      </c>
      <c r="AX1035" s="612" t="s">
        <v>3537</v>
      </c>
      <c r="AY1035" s="632">
        <v>46078</v>
      </c>
      <c r="AZ1035" s="612"/>
      <c r="BA1035" s="613" t="s">
        <v>3538</v>
      </c>
      <c r="BB1035" s="1942" t="s">
        <v>995</v>
      </c>
      <c r="BC1035" s="612" t="s">
        <v>3662</v>
      </c>
      <c r="BD1035" s="612" t="s">
        <v>3663</v>
      </c>
      <c r="BE1035" s="612" t="s">
        <v>3664</v>
      </c>
      <c r="BF1035" s="632">
        <v>46080</v>
      </c>
      <c r="BG1035" s="612"/>
      <c r="BH1035" s="639"/>
      <c r="BI1035" s="639"/>
      <c r="BJ1035" s="611"/>
      <c r="BK1035" s="639"/>
      <c r="BL1035" s="623"/>
      <c r="BM1035" s="623"/>
      <c r="BN1035" s="639">
        <v>4947</v>
      </c>
      <c r="BO1035" s="639" t="s">
        <v>3686</v>
      </c>
      <c r="BP1035" s="639"/>
      <c r="BQ1035" s="639"/>
      <c r="BR1035" s="639"/>
      <c r="BS1035" s="2089" t="s">
        <v>2154</v>
      </c>
      <c r="BT1035" s="665" t="s">
        <v>2155</v>
      </c>
      <c r="BU1035" s="611" t="s">
        <v>2156</v>
      </c>
      <c r="BV1035" s="639">
        <v>40127585</v>
      </c>
      <c r="BW1035" s="639">
        <v>10401275857</v>
      </c>
      <c r="BX1035" s="617">
        <v>7500</v>
      </c>
      <c r="BY1035" s="632">
        <v>46082</v>
      </c>
      <c r="BZ1035" s="632">
        <v>46142</v>
      </c>
      <c r="CA1035" s="612"/>
      <c r="CB1035" s="612"/>
      <c r="CC1035" s="612"/>
      <c r="CD1035" s="612"/>
      <c r="CE1035" s="612"/>
      <c r="CF1035" s="612"/>
      <c r="CG1035" s="612"/>
      <c r="CH1035" s="612"/>
      <c r="CI1035" s="612"/>
      <c r="CJ1035" s="612"/>
      <c r="CK1035" s="612"/>
      <c r="CL1035" s="612"/>
      <c r="CM1035" s="612"/>
      <c r="CN1035" s="612"/>
      <c r="CO1035" s="612"/>
      <c r="CP1035" s="612"/>
      <c r="CQ1035" s="612"/>
      <c r="CR1035" s="612"/>
      <c r="CS1035" s="612"/>
      <c r="CT1035" s="612">
        <v>30</v>
      </c>
      <c r="CU1035" s="620">
        <f t="shared" si="1017"/>
        <v>7500</v>
      </c>
      <c r="CV1035" s="612">
        <v>30</v>
      </c>
      <c r="CW1035" s="621">
        <f t="shared" si="1018"/>
        <v>7500</v>
      </c>
      <c r="CX1035" s="612">
        <v>30</v>
      </c>
      <c r="CY1035" s="621">
        <f t="shared" si="1019"/>
        <v>7500</v>
      </c>
      <c r="CZ1035" s="621">
        <f t="shared" si="1020"/>
        <v>0</v>
      </c>
      <c r="DA1035" s="621">
        <f t="shared" si="1021"/>
        <v>0</v>
      </c>
      <c r="DB1035" s="612"/>
      <c r="DC1035" s="612">
        <f t="shared" si="1022"/>
        <v>30</v>
      </c>
      <c r="DD1035" s="640">
        <f t="shared" si="1011"/>
        <v>7500</v>
      </c>
      <c r="DE1035" s="612">
        <v>30</v>
      </c>
      <c r="DF1035" s="640">
        <f t="shared" si="1012"/>
        <v>7500</v>
      </c>
      <c r="DG1035" s="612">
        <v>30</v>
      </c>
      <c r="DH1035" s="640">
        <f t="shared" si="1013"/>
        <v>7500</v>
      </c>
      <c r="DI1035" s="612"/>
      <c r="DJ1035" s="613"/>
      <c r="DK1035" s="613"/>
      <c r="DL1035" s="613"/>
      <c r="DM1035" s="613"/>
      <c r="DN1035" s="613"/>
      <c r="DO1035" s="613"/>
      <c r="DP1035" s="613"/>
      <c r="DQ1035" s="613"/>
      <c r="DR1035" s="613"/>
      <c r="DS1035" s="613"/>
      <c r="DU1035" s="1945">
        <f t="shared" si="995"/>
        <v>15000</v>
      </c>
      <c r="DV1035" s="1946">
        <f t="shared" si="989"/>
        <v>15000</v>
      </c>
      <c r="DW1035" s="1946">
        <f t="shared" si="982"/>
        <v>15000</v>
      </c>
      <c r="DX1035" s="1946">
        <f t="shared" si="1014"/>
        <v>0</v>
      </c>
      <c r="DY1035" s="1946">
        <f t="shared" si="1015"/>
        <v>0</v>
      </c>
      <c r="EG1035" s="1946"/>
    </row>
    <row r="1036" spans="1:137" s="1941" customFormat="1" ht="48" hidden="1" customHeight="1" x14ac:dyDescent="0.25">
      <c r="A1036" s="1937">
        <v>2026</v>
      </c>
      <c r="B1036" s="606">
        <v>479</v>
      </c>
      <c r="C1036" s="606" t="s">
        <v>58</v>
      </c>
      <c r="D1036" s="606">
        <v>3000654</v>
      </c>
      <c r="E1036" s="606">
        <v>5005023</v>
      </c>
      <c r="F1036" s="606" t="s">
        <v>990</v>
      </c>
      <c r="G1036" s="1937" t="s">
        <v>991</v>
      </c>
      <c r="H1036" s="1937">
        <v>94</v>
      </c>
      <c r="I1036" s="695" t="s">
        <v>992</v>
      </c>
      <c r="J1036" s="608" t="s">
        <v>10</v>
      </c>
      <c r="K1036" s="608" t="s">
        <v>60</v>
      </c>
      <c r="L1036" s="606" t="str">
        <f t="shared" si="1000"/>
        <v>2.3</v>
      </c>
      <c r="M1036" s="1938" t="s">
        <v>62</v>
      </c>
      <c r="N1036" s="609"/>
      <c r="O1036" s="1937" t="s">
        <v>2123</v>
      </c>
      <c r="P1036" s="1937" t="s">
        <v>65</v>
      </c>
      <c r="Q1036" s="1939">
        <v>1</v>
      </c>
      <c r="R1036" s="457">
        <v>7500</v>
      </c>
      <c r="S1036" s="1937"/>
      <c r="T1036" s="1937"/>
      <c r="U1036" s="1937">
        <v>30</v>
      </c>
      <c r="V1036" s="1937">
        <v>30</v>
      </c>
      <c r="W1036" s="2000"/>
      <c r="X1036" s="325"/>
      <c r="Y1036" s="325"/>
      <c r="Z1036" s="326"/>
      <c r="AA1036" s="326"/>
      <c r="AB1036" s="326"/>
      <c r="AC1036" s="326"/>
      <c r="AD1036" s="326"/>
      <c r="AE1036" s="457"/>
      <c r="AF1036" s="327">
        <f t="shared" si="1001"/>
        <v>0</v>
      </c>
      <c r="AG1036" s="327">
        <f t="shared" si="1002"/>
        <v>0</v>
      </c>
      <c r="AH1036" s="327">
        <f t="shared" si="998"/>
        <v>7500</v>
      </c>
      <c r="AI1036" s="327">
        <f t="shared" si="999"/>
        <v>7500</v>
      </c>
      <c r="AJ1036" s="327">
        <f t="shared" si="1003"/>
        <v>0</v>
      </c>
      <c r="AK1036" s="327">
        <f t="shared" si="1004"/>
        <v>0</v>
      </c>
      <c r="AL1036" s="327">
        <f t="shared" si="1005"/>
        <v>0</v>
      </c>
      <c r="AM1036" s="327">
        <f t="shared" si="1006"/>
        <v>0</v>
      </c>
      <c r="AN1036" s="327">
        <f t="shared" si="1007"/>
        <v>0</v>
      </c>
      <c r="AO1036" s="327">
        <f t="shared" si="1008"/>
        <v>0</v>
      </c>
      <c r="AP1036" s="327">
        <f t="shared" si="1009"/>
        <v>0</v>
      </c>
      <c r="AQ1036" s="327">
        <f t="shared" si="1010"/>
        <v>0</v>
      </c>
      <c r="AR1036" s="458">
        <f t="shared" si="1016"/>
        <v>15000</v>
      </c>
      <c r="AS1036" s="1941" t="s">
        <v>1763</v>
      </c>
      <c r="AT1036" s="611"/>
      <c r="AU1036" s="611" t="s">
        <v>3535</v>
      </c>
      <c r="AV1036" s="611" t="s">
        <v>3536</v>
      </c>
      <c r="AW1036" s="618">
        <v>46058</v>
      </c>
      <c r="AX1036" s="611" t="s">
        <v>3537</v>
      </c>
      <c r="AY1036" s="618">
        <v>46078</v>
      </c>
      <c r="AZ1036" s="611"/>
      <c r="BA1036" s="665" t="s">
        <v>3538</v>
      </c>
      <c r="BB1036" s="2011" t="s">
        <v>995</v>
      </c>
      <c r="BC1036" s="296" t="s">
        <v>3667</v>
      </c>
      <c r="BD1036" s="296" t="s">
        <v>3668</v>
      </c>
      <c r="BE1036" s="296" t="s">
        <v>3669</v>
      </c>
      <c r="BF1036" s="611"/>
      <c r="BG1036" s="611"/>
      <c r="BH1036" s="639"/>
      <c r="BI1036" s="639"/>
      <c r="BJ1036" s="611"/>
      <c r="BK1036" s="639"/>
      <c r="BL1036" s="623"/>
      <c r="BM1036" s="623"/>
      <c r="BN1036" s="639">
        <v>4960</v>
      </c>
      <c r="BO1036" s="755" t="s">
        <v>3686</v>
      </c>
      <c r="BP1036" s="1021"/>
      <c r="BQ1036" s="1021"/>
      <c r="BR1036" s="1021"/>
      <c r="BS1036" s="2097" t="s">
        <v>2051</v>
      </c>
      <c r="BT1036" s="756" t="s">
        <v>1394</v>
      </c>
      <c r="BU1036" s="1239" t="s">
        <v>2125</v>
      </c>
      <c r="BV1036" s="775">
        <v>40430320</v>
      </c>
      <c r="BW1036" s="1309">
        <v>10404303207</v>
      </c>
      <c r="BX1036" s="617">
        <v>7500</v>
      </c>
      <c r="BY1036" s="618">
        <v>46082</v>
      </c>
      <c r="BZ1036" s="618">
        <v>46142</v>
      </c>
      <c r="CA1036" s="612"/>
      <c r="CB1036" s="612"/>
      <c r="CC1036" s="612"/>
      <c r="CD1036" s="612"/>
      <c r="CE1036" s="612"/>
      <c r="CF1036" s="612"/>
      <c r="CG1036" s="612"/>
      <c r="CH1036" s="612"/>
      <c r="CI1036" s="612"/>
      <c r="CJ1036" s="612"/>
      <c r="CK1036" s="612"/>
      <c r="CL1036" s="612"/>
      <c r="CM1036" s="612"/>
      <c r="CN1036" s="612"/>
      <c r="CO1036" s="612"/>
      <c r="CP1036" s="612"/>
      <c r="CQ1036" s="612"/>
      <c r="CR1036" s="612"/>
      <c r="CS1036" s="612"/>
      <c r="CT1036" s="612">
        <v>30</v>
      </c>
      <c r="CU1036" s="620">
        <f t="shared" si="1017"/>
        <v>7500</v>
      </c>
      <c r="CV1036" s="612">
        <v>30</v>
      </c>
      <c r="CW1036" s="621">
        <f t="shared" si="1018"/>
        <v>7500</v>
      </c>
      <c r="CX1036" s="612">
        <v>30</v>
      </c>
      <c r="CY1036" s="621">
        <f t="shared" si="1019"/>
        <v>7500</v>
      </c>
      <c r="CZ1036" s="621">
        <f t="shared" si="1020"/>
        <v>0</v>
      </c>
      <c r="DA1036" s="621">
        <f t="shared" si="1021"/>
        <v>0</v>
      </c>
      <c r="DB1036" s="612"/>
      <c r="DC1036" s="612">
        <f t="shared" si="1022"/>
        <v>30</v>
      </c>
      <c r="DD1036" s="640">
        <f t="shared" si="1011"/>
        <v>7500</v>
      </c>
      <c r="DE1036" s="612">
        <v>30</v>
      </c>
      <c r="DF1036" s="640">
        <f t="shared" si="1012"/>
        <v>7500</v>
      </c>
      <c r="DG1036" s="612">
        <v>30</v>
      </c>
      <c r="DH1036" s="640">
        <f t="shared" si="1013"/>
        <v>7500</v>
      </c>
      <c r="DI1036" s="612"/>
      <c r="DJ1036" s="613"/>
      <c r="DK1036" s="613"/>
      <c r="DL1036" s="613"/>
      <c r="DM1036" s="613"/>
      <c r="DN1036" s="613"/>
      <c r="DO1036" s="613"/>
      <c r="DP1036" s="613"/>
      <c r="DQ1036" s="613"/>
      <c r="DR1036" s="613"/>
      <c r="DS1036" s="613"/>
      <c r="DU1036" s="2012">
        <f t="shared" si="995"/>
        <v>15000</v>
      </c>
      <c r="DV1036" s="2013">
        <f t="shared" si="989"/>
        <v>15000</v>
      </c>
      <c r="DW1036" s="2013">
        <f t="shared" si="982"/>
        <v>15000</v>
      </c>
      <c r="DX1036" s="2013">
        <f t="shared" si="1014"/>
        <v>0</v>
      </c>
      <c r="DY1036" s="2013">
        <f t="shared" si="1015"/>
        <v>0</v>
      </c>
      <c r="EG1036" s="2013"/>
    </row>
    <row r="1037" spans="1:137" s="1944" customFormat="1" ht="48" hidden="1" customHeight="1" x14ac:dyDescent="0.25">
      <c r="A1037" s="1937">
        <v>2026</v>
      </c>
      <c r="B1037" s="606">
        <v>479</v>
      </c>
      <c r="C1037" s="606" t="s">
        <v>58</v>
      </c>
      <c r="D1037" s="606">
        <v>3000654</v>
      </c>
      <c r="E1037" s="606">
        <v>5005023</v>
      </c>
      <c r="F1037" s="606" t="s">
        <v>990</v>
      </c>
      <c r="G1037" s="1937" t="s">
        <v>991</v>
      </c>
      <c r="H1037" s="1937">
        <v>94</v>
      </c>
      <c r="I1037" s="607" t="s">
        <v>992</v>
      </c>
      <c r="J1037" s="608" t="s">
        <v>10</v>
      </c>
      <c r="K1037" s="608" t="s">
        <v>60</v>
      </c>
      <c r="L1037" s="606" t="str">
        <f t="shared" si="1000"/>
        <v>2.3</v>
      </c>
      <c r="M1037" s="1938" t="s">
        <v>62</v>
      </c>
      <c r="N1037" s="609"/>
      <c r="O1037" s="1937" t="s">
        <v>2123</v>
      </c>
      <c r="P1037" s="1937" t="s">
        <v>65</v>
      </c>
      <c r="Q1037" s="1939">
        <v>1</v>
      </c>
      <c r="R1037" s="457">
        <v>7500</v>
      </c>
      <c r="S1037" s="1937"/>
      <c r="T1037" s="1937"/>
      <c r="U1037" s="1937">
        <v>30</v>
      </c>
      <c r="V1037" s="1937">
        <v>30</v>
      </c>
      <c r="W1037" s="2000"/>
      <c r="X1037" s="325"/>
      <c r="Y1037" s="325"/>
      <c r="Z1037" s="326"/>
      <c r="AA1037" s="326"/>
      <c r="AB1037" s="326"/>
      <c r="AC1037" s="326"/>
      <c r="AD1037" s="326"/>
      <c r="AE1037" s="457"/>
      <c r="AF1037" s="327">
        <f t="shared" si="1001"/>
        <v>0</v>
      </c>
      <c r="AG1037" s="327">
        <f t="shared" si="1002"/>
        <v>0</v>
      </c>
      <c r="AH1037" s="327">
        <f t="shared" si="998"/>
        <v>7500</v>
      </c>
      <c r="AI1037" s="327">
        <f t="shared" si="999"/>
        <v>7500</v>
      </c>
      <c r="AJ1037" s="327">
        <f t="shared" si="1003"/>
        <v>0</v>
      </c>
      <c r="AK1037" s="327">
        <f t="shared" si="1004"/>
        <v>0</v>
      </c>
      <c r="AL1037" s="327">
        <f t="shared" si="1005"/>
        <v>0</v>
      </c>
      <c r="AM1037" s="327">
        <f t="shared" si="1006"/>
        <v>0</v>
      </c>
      <c r="AN1037" s="327">
        <f t="shared" si="1007"/>
        <v>0</v>
      </c>
      <c r="AO1037" s="327">
        <f t="shared" si="1008"/>
        <v>0</v>
      </c>
      <c r="AP1037" s="327">
        <f t="shared" si="1009"/>
        <v>0</v>
      </c>
      <c r="AQ1037" s="327">
        <f t="shared" si="1010"/>
        <v>0</v>
      </c>
      <c r="AR1037" s="458">
        <f t="shared" si="1016"/>
        <v>15000</v>
      </c>
      <c r="AS1037" s="1941" t="s">
        <v>1763</v>
      </c>
      <c r="AT1037" s="612"/>
      <c r="AU1037" s="612" t="s">
        <v>3535</v>
      </c>
      <c r="AV1037" s="612" t="s">
        <v>3536</v>
      </c>
      <c r="AW1037" s="632">
        <v>46058</v>
      </c>
      <c r="AX1037" s="612" t="s">
        <v>3537</v>
      </c>
      <c r="AY1037" s="632">
        <v>46078</v>
      </c>
      <c r="AZ1037" s="612"/>
      <c r="BA1037" s="613" t="s">
        <v>3538</v>
      </c>
      <c r="BB1037" s="2011" t="s">
        <v>995</v>
      </c>
      <c r="BC1037" s="1093" t="s">
        <v>3667</v>
      </c>
      <c r="BD1037" s="1093" t="s">
        <v>3668</v>
      </c>
      <c r="BE1037" s="1093" t="s">
        <v>3669</v>
      </c>
      <c r="BF1037" s="612"/>
      <c r="BG1037" s="612"/>
      <c r="BH1037" s="639"/>
      <c r="BI1037" s="639"/>
      <c r="BJ1037" s="611"/>
      <c r="BK1037" s="639"/>
      <c r="BL1037" s="623"/>
      <c r="BM1037" s="623"/>
      <c r="BN1037" s="639">
        <v>4961</v>
      </c>
      <c r="BO1037" s="616" t="s">
        <v>3686</v>
      </c>
      <c r="BP1037" s="684"/>
      <c r="BQ1037" s="684"/>
      <c r="BR1037" s="684"/>
      <c r="BS1037" s="2887" t="s">
        <v>1044</v>
      </c>
      <c r="BT1037" s="251" t="s">
        <v>1236</v>
      </c>
      <c r="BU1037" s="1310" t="s">
        <v>2127</v>
      </c>
      <c r="BV1037" s="1297">
        <v>16753523</v>
      </c>
      <c r="BW1037" s="1298">
        <v>10167535238</v>
      </c>
      <c r="BX1037" s="617">
        <v>7500</v>
      </c>
      <c r="BY1037" s="632">
        <v>46082</v>
      </c>
      <c r="BZ1037" s="632">
        <v>46142</v>
      </c>
      <c r="CA1037" s="612"/>
      <c r="CB1037" s="612"/>
      <c r="CC1037" s="612"/>
      <c r="CD1037" s="612"/>
      <c r="CE1037" s="612"/>
      <c r="CF1037" s="612"/>
      <c r="CG1037" s="612"/>
      <c r="CH1037" s="612"/>
      <c r="CI1037" s="612"/>
      <c r="CJ1037" s="612"/>
      <c r="CK1037" s="612"/>
      <c r="CL1037" s="612"/>
      <c r="CM1037" s="612"/>
      <c r="CN1037" s="612"/>
      <c r="CO1037" s="612"/>
      <c r="CP1037" s="612"/>
      <c r="CQ1037" s="612"/>
      <c r="CR1037" s="612"/>
      <c r="CS1037" s="612"/>
      <c r="CT1037" s="612">
        <v>30</v>
      </c>
      <c r="CU1037" s="620">
        <f t="shared" si="1017"/>
        <v>7500</v>
      </c>
      <c r="CV1037" s="612">
        <v>30</v>
      </c>
      <c r="CW1037" s="621">
        <f t="shared" si="1018"/>
        <v>7500</v>
      </c>
      <c r="CX1037" s="612">
        <v>30</v>
      </c>
      <c r="CY1037" s="621">
        <f t="shared" si="1019"/>
        <v>7500</v>
      </c>
      <c r="CZ1037" s="621">
        <f t="shared" si="1020"/>
        <v>0</v>
      </c>
      <c r="DA1037" s="621">
        <f t="shared" si="1021"/>
        <v>0</v>
      </c>
      <c r="DB1037" s="612"/>
      <c r="DC1037" s="612">
        <f t="shared" si="1022"/>
        <v>30</v>
      </c>
      <c r="DD1037" s="640">
        <f t="shared" si="1011"/>
        <v>7500</v>
      </c>
      <c r="DE1037" s="612">
        <v>30</v>
      </c>
      <c r="DF1037" s="640">
        <f t="shared" si="1012"/>
        <v>7500</v>
      </c>
      <c r="DG1037" s="612">
        <v>30</v>
      </c>
      <c r="DH1037" s="640">
        <f t="shared" si="1013"/>
        <v>7500</v>
      </c>
      <c r="DI1037" s="612"/>
      <c r="DJ1037" s="613"/>
      <c r="DK1037" s="613"/>
      <c r="DL1037" s="613"/>
      <c r="DM1037" s="613"/>
      <c r="DN1037" s="613"/>
      <c r="DO1037" s="613"/>
      <c r="DP1037" s="613"/>
      <c r="DQ1037" s="613"/>
      <c r="DR1037" s="613"/>
      <c r="DS1037" s="613"/>
      <c r="DU1037" s="1945">
        <f t="shared" si="995"/>
        <v>15000</v>
      </c>
      <c r="DV1037" s="1946">
        <f t="shared" si="989"/>
        <v>15000</v>
      </c>
      <c r="DW1037" s="1946">
        <f t="shared" si="982"/>
        <v>15000</v>
      </c>
      <c r="DX1037" s="1946">
        <f t="shared" si="1014"/>
        <v>0</v>
      </c>
      <c r="DY1037" s="1946">
        <f t="shared" si="1015"/>
        <v>0</v>
      </c>
      <c r="EG1037" s="1946"/>
    </row>
    <row r="1038" spans="1:137" s="1944" customFormat="1" ht="48" hidden="1" customHeight="1" x14ac:dyDescent="0.25">
      <c r="A1038" s="1937">
        <v>2026</v>
      </c>
      <c r="B1038" s="606">
        <v>479</v>
      </c>
      <c r="C1038" s="606" t="s">
        <v>58</v>
      </c>
      <c r="D1038" s="606">
        <v>3000654</v>
      </c>
      <c r="E1038" s="606">
        <v>5005023</v>
      </c>
      <c r="F1038" s="606" t="s">
        <v>990</v>
      </c>
      <c r="G1038" s="1937" t="s">
        <v>991</v>
      </c>
      <c r="H1038" s="1937">
        <v>94</v>
      </c>
      <c r="I1038" s="607" t="s">
        <v>992</v>
      </c>
      <c r="J1038" s="608" t="s">
        <v>10</v>
      </c>
      <c r="K1038" s="608" t="s">
        <v>60</v>
      </c>
      <c r="L1038" s="606" t="str">
        <f t="shared" si="1000"/>
        <v>2.3</v>
      </c>
      <c r="M1038" s="1938" t="s">
        <v>62</v>
      </c>
      <c r="N1038" s="609"/>
      <c r="O1038" s="1937" t="s">
        <v>2131</v>
      </c>
      <c r="P1038" s="1937" t="s">
        <v>65</v>
      </c>
      <c r="Q1038" s="1939">
        <v>1</v>
      </c>
      <c r="R1038" s="457">
        <v>7500</v>
      </c>
      <c r="S1038" s="1937"/>
      <c r="T1038" s="1937"/>
      <c r="U1038" s="1937">
        <v>30</v>
      </c>
      <c r="V1038" s="1937">
        <v>30</v>
      </c>
      <c r="W1038" s="2000"/>
      <c r="X1038" s="325"/>
      <c r="Y1038" s="325"/>
      <c r="Z1038" s="326"/>
      <c r="AA1038" s="326"/>
      <c r="AB1038" s="326"/>
      <c r="AC1038" s="326"/>
      <c r="AD1038" s="326"/>
      <c r="AE1038" s="457"/>
      <c r="AF1038" s="327">
        <f t="shared" si="1001"/>
        <v>0</v>
      </c>
      <c r="AG1038" s="327">
        <f t="shared" si="1002"/>
        <v>0</v>
      </c>
      <c r="AH1038" s="327">
        <f t="shared" si="998"/>
        <v>7500</v>
      </c>
      <c r="AI1038" s="327">
        <f t="shared" si="999"/>
        <v>7500</v>
      </c>
      <c r="AJ1038" s="327">
        <f t="shared" si="1003"/>
        <v>0</v>
      </c>
      <c r="AK1038" s="327">
        <f t="shared" si="1004"/>
        <v>0</v>
      </c>
      <c r="AL1038" s="327">
        <f t="shared" si="1005"/>
        <v>0</v>
      </c>
      <c r="AM1038" s="327">
        <f t="shared" si="1006"/>
        <v>0</v>
      </c>
      <c r="AN1038" s="327">
        <f t="shared" si="1007"/>
        <v>0</v>
      </c>
      <c r="AO1038" s="327">
        <f t="shared" si="1008"/>
        <v>0</v>
      </c>
      <c r="AP1038" s="327">
        <f t="shared" si="1009"/>
        <v>0</v>
      </c>
      <c r="AQ1038" s="327">
        <f t="shared" si="1010"/>
        <v>0</v>
      </c>
      <c r="AR1038" s="458">
        <f t="shared" si="1016"/>
        <v>15000</v>
      </c>
      <c r="AS1038" s="1941" t="s">
        <v>1763</v>
      </c>
      <c r="AT1038" s="612"/>
      <c r="AU1038" s="612" t="s">
        <v>3535</v>
      </c>
      <c r="AV1038" s="612" t="s">
        <v>3536</v>
      </c>
      <c r="AW1038" s="632">
        <v>46058</v>
      </c>
      <c r="AX1038" s="612" t="s">
        <v>3537</v>
      </c>
      <c r="AY1038" s="632">
        <v>46078</v>
      </c>
      <c r="AZ1038" s="612"/>
      <c r="BA1038" s="613" t="s">
        <v>3538</v>
      </c>
      <c r="BB1038" s="1942" t="s">
        <v>995</v>
      </c>
      <c r="BC1038" s="612" t="s">
        <v>3662</v>
      </c>
      <c r="BD1038" s="612" t="s">
        <v>3663</v>
      </c>
      <c r="BE1038" s="612" t="s">
        <v>3664</v>
      </c>
      <c r="BF1038" s="632">
        <v>46080</v>
      </c>
      <c r="BG1038" s="612"/>
      <c r="BH1038" s="639"/>
      <c r="BI1038" s="639"/>
      <c r="BJ1038" s="611"/>
      <c r="BK1038" s="639"/>
      <c r="BL1038" s="623"/>
      <c r="BM1038" s="623"/>
      <c r="BN1038" s="639">
        <v>4948</v>
      </c>
      <c r="BO1038" s="639" t="s">
        <v>3686</v>
      </c>
      <c r="BP1038" s="639"/>
      <c r="BQ1038" s="639"/>
      <c r="BR1038" s="639"/>
      <c r="BS1038" s="2089" t="s">
        <v>1283</v>
      </c>
      <c r="BT1038" s="665" t="s">
        <v>2174</v>
      </c>
      <c r="BU1038" s="611" t="s">
        <v>2175</v>
      </c>
      <c r="BV1038" s="639">
        <v>47199889</v>
      </c>
      <c r="BW1038" s="639">
        <v>10471998899</v>
      </c>
      <c r="BX1038" s="617">
        <v>7500</v>
      </c>
      <c r="BY1038" s="632">
        <v>46082</v>
      </c>
      <c r="BZ1038" s="632">
        <v>46142</v>
      </c>
      <c r="CA1038" s="612"/>
      <c r="CB1038" s="612"/>
      <c r="CC1038" s="612"/>
      <c r="CD1038" s="612"/>
      <c r="CE1038" s="612"/>
      <c r="CF1038" s="612"/>
      <c r="CG1038" s="612"/>
      <c r="CH1038" s="612"/>
      <c r="CI1038" s="612"/>
      <c r="CJ1038" s="612"/>
      <c r="CK1038" s="612"/>
      <c r="CL1038" s="612"/>
      <c r="CM1038" s="612"/>
      <c r="CN1038" s="612"/>
      <c r="CO1038" s="612"/>
      <c r="CP1038" s="612"/>
      <c r="CQ1038" s="612"/>
      <c r="CR1038" s="612"/>
      <c r="CS1038" s="612"/>
      <c r="CT1038" s="612">
        <v>30</v>
      </c>
      <c r="CU1038" s="620">
        <f t="shared" si="1017"/>
        <v>7500</v>
      </c>
      <c r="CV1038" s="612">
        <v>30</v>
      </c>
      <c r="CW1038" s="621">
        <f t="shared" si="1018"/>
        <v>7500</v>
      </c>
      <c r="CX1038" s="612">
        <v>30</v>
      </c>
      <c r="CY1038" s="621">
        <f t="shared" si="1019"/>
        <v>7500</v>
      </c>
      <c r="CZ1038" s="612"/>
      <c r="DA1038" s="612"/>
      <c r="DB1038" s="612"/>
      <c r="DC1038" s="612">
        <v>30</v>
      </c>
      <c r="DD1038" s="640">
        <f t="shared" si="1011"/>
        <v>7500</v>
      </c>
      <c r="DE1038" s="612">
        <v>30</v>
      </c>
      <c r="DF1038" s="640">
        <v>7500</v>
      </c>
      <c r="DG1038" s="612">
        <v>30</v>
      </c>
      <c r="DH1038" s="640">
        <v>7500</v>
      </c>
      <c r="DI1038" s="612"/>
      <c r="DJ1038" s="613"/>
      <c r="DK1038" s="613"/>
      <c r="DL1038" s="613"/>
      <c r="DM1038" s="613"/>
      <c r="DN1038" s="613"/>
      <c r="DO1038" s="613"/>
      <c r="DP1038" s="613"/>
      <c r="DQ1038" s="613"/>
      <c r="DR1038" s="613"/>
      <c r="DS1038" s="613"/>
      <c r="DU1038" s="1945">
        <f t="shared" si="995"/>
        <v>15000</v>
      </c>
      <c r="DV1038" s="1946">
        <f t="shared" si="989"/>
        <v>15000</v>
      </c>
      <c r="DW1038" s="1946">
        <f t="shared" si="982"/>
        <v>15000</v>
      </c>
      <c r="DX1038" s="1946">
        <f t="shared" si="1014"/>
        <v>0</v>
      </c>
      <c r="DY1038" s="1946">
        <f t="shared" si="1015"/>
        <v>0</v>
      </c>
      <c r="EG1038" s="1946"/>
    </row>
    <row r="1039" spans="1:137" s="1944" customFormat="1" ht="48" hidden="1" customHeight="1" x14ac:dyDescent="0.25">
      <c r="A1039" s="1937">
        <v>2026</v>
      </c>
      <c r="B1039" s="606">
        <v>479</v>
      </c>
      <c r="C1039" s="606" t="s">
        <v>58</v>
      </c>
      <c r="D1039" s="606">
        <v>3000654</v>
      </c>
      <c r="E1039" s="606">
        <v>5005023</v>
      </c>
      <c r="F1039" s="606" t="s">
        <v>990</v>
      </c>
      <c r="G1039" s="1937" t="s">
        <v>991</v>
      </c>
      <c r="H1039" s="1937">
        <v>94</v>
      </c>
      <c r="I1039" s="607" t="s">
        <v>992</v>
      </c>
      <c r="J1039" s="608" t="s">
        <v>10</v>
      </c>
      <c r="K1039" s="608" t="s">
        <v>60</v>
      </c>
      <c r="L1039" s="606" t="str">
        <f t="shared" si="1000"/>
        <v>2.3</v>
      </c>
      <c r="M1039" s="1938" t="s">
        <v>62</v>
      </c>
      <c r="N1039" s="609"/>
      <c r="O1039" s="1937" t="s">
        <v>2131</v>
      </c>
      <c r="P1039" s="1937" t="s">
        <v>65</v>
      </c>
      <c r="Q1039" s="1939">
        <v>1</v>
      </c>
      <c r="R1039" s="457">
        <v>7500</v>
      </c>
      <c r="S1039" s="1937"/>
      <c r="T1039" s="1937"/>
      <c r="U1039" s="1937">
        <v>30</v>
      </c>
      <c r="V1039" s="1937">
        <v>30</v>
      </c>
      <c r="W1039" s="2000"/>
      <c r="X1039" s="325"/>
      <c r="Y1039" s="325"/>
      <c r="Z1039" s="326"/>
      <c r="AA1039" s="326"/>
      <c r="AB1039" s="326"/>
      <c r="AC1039" s="326"/>
      <c r="AD1039" s="326"/>
      <c r="AE1039" s="457"/>
      <c r="AF1039" s="327">
        <f t="shared" si="1001"/>
        <v>0</v>
      </c>
      <c r="AG1039" s="327">
        <f t="shared" si="1002"/>
        <v>0</v>
      </c>
      <c r="AH1039" s="327">
        <f t="shared" si="998"/>
        <v>7500</v>
      </c>
      <c r="AI1039" s="327">
        <f t="shared" si="999"/>
        <v>7500</v>
      </c>
      <c r="AJ1039" s="327">
        <f t="shared" si="1003"/>
        <v>0</v>
      </c>
      <c r="AK1039" s="327">
        <f t="shared" si="1004"/>
        <v>0</v>
      </c>
      <c r="AL1039" s="327">
        <f t="shared" si="1005"/>
        <v>0</v>
      </c>
      <c r="AM1039" s="327">
        <f t="shared" si="1006"/>
        <v>0</v>
      </c>
      <c r="AN1039" s="327">
        <f t="shared" si="1007"/>
        <v>0</v>
      </c>
      <c r="AO1039" s="327">
        <f t="shared" si="1008"/>
        <v>0</v>
      </c>
      <c r="AP1039" s="327">
        <f t="shared" si="1009"/>
        <v>0</v>
      </c>
      <c r="AQ1039" s="327">
        <f t="shared" si="1010"/>
        <v>0</v>
      </c>
      <c r="AR1039" s="458">
        <f t="shared" si="1016"/>
        <v>15000</v>
      </c>
      <c r="AS1039" s="1941" t="s">
        <v>1763</v>
      </c>
      <c r="AT1039" s="612"/>
      <c r="AU1039" s="612" t="s">
        <v>3535</v>
      </c>
      <c r="AV1039" s="612" t="s">
        <v>3536</v>
      </c>
      <c r="AW1039" s="632">
        <v>46058</v>
      </c>
      <c r="AX1039" s="612" t="s">
        <v>3537</v>
      </c>
      <c r="AY1039" s="632">
        <v>46078</v>
      </c>
      <c r="AZ1039" s="612"/>
      <c r="BA1039" s="613" t="s">
        <v>3538</v>
      </c>
      <c r="BB1039" s="2011" t="s">
        <v>995</v>
      </c>
      <c r="BC1039" s="1093" t="s">
        <v>3667</v>
      </c>
      <c r="BD1039" s="1093" t="s">
        <v>3668</v>
      </c>
      <c r="BE1039" s="1093" t="s">
        <v>3669</v>
      </c>
      <c r="BF1039" s="612"/>
      <c r="BG1039" s="612"/>
      <c r="BH1039" s="639"/>
      <c r="BI1039" s="639"/>
      <c r="BJ1039" s="611"/>
      <c r="BK1039" s="639"/>
      <c r="BL1039" s="623"/>
      <c r="BM1039" s="623"/>
      <c r="BN1039" s="639">
        <v>4963</v>
      </c>
      <c r="BO1039" s="639" t="s">
        <v>3686</v>
      </c>
      <c r="BP1039" s="376"/>
      <c r="BQ1039" s="376"/>
      <c r="BR1039" s="376"/>
      <c r="BS1039" s="2090" t="s">
        <v>2133</v>
      </c>
      <c r="BT1039" s="251" t="s">
        <v>2134</v>
      </c>
      <c r="BU1039" s="251" t="s">
        <v>2135</v>
      </c>
      <c r="BV1039" s="1297">
        <v>42696019</v>
      </c>
      <c r="BW1039" s="1298">
        <v>10426960198</v>
      </c>
      <c r="BX1039" s="617">
        <v>7500</v>
      </c>
      <c r="BY1039" s="632">
        <v>46082</v>
      </c>
      <c r="BZ1039" s="632">
        <v>46142</v>
      </c>
      <c r="CA1039" s="612"/>
      <c r="CB1039" s="612"/>
      <c r="CC1039" s="612"/>
      <c r="CD1039" s="612"/>
      <c r="CE1039" s="612"/>
      <c r="CF1039" s="612"/>
      <c r="CG1039" s="612"/>
      <c r="CH1039" s="612"/>
      <c r="CI1039" s="612"/>
      <c r="CJ1039" s="612"/>
      <c r="CK1039" s="612"/>
      <c r="CL1039" s="612"/>
      <c r="CM1039" s="612"/>
      <c r="CN1039" s="612"/>
      <c r="CO1039" s="612"/>
      <c r="CP1039" s="612"/>
      <c r="CQ1039" s="612"/>
      <c r="CR1039" s="612"/>
      <c r="CS1039" s="612"/>
      <c r="CT1039" s="612">
        <v>30</v>
      </c>
      <c r="CU1039" s="620">
        <f t="shared" si="1017"/>
        <v>7500</v>
      </c>
      <c r="CV1039" s="612">
        <v>30</v>
      </c>
      <c r="CW1039" s="621">
        <f t="shared" si="1018"/>
        <v>7500</v>
      </c>
      <c r="CX1039" s="612">
        <v>30</v>
      </c>
      <c r="CY1039" s="621">
        <f t="shared" si="1019"/>
        <v>7500</v>
      </c>
      <c r="CZ1039" s="612"/>
      <c r="DA1039" s="612"/>
      <c r="DB1039" s="612"/>
      <c r="DC1039" s="612">
        <f>V1039</f>
        <v>30</v>
      </c>
      <c r="DD1039" s="640">
        <f t="shared" si="1011"/>
        <v>7500</v>
      </c>
      <c r="DE1039" s="612">
        <v>30</v>
      </c>
      <c r="DF1039" s="640">
        <f>(R1039/30*DE1039)*Q1039</f>
        <v>7500</v>
      </c>
      <c r="DG1039" s="612">
        <v>30</v>
      </c>
      <c r="DH1039" s="640">
        <f>(R1039/30*DG1039)*Q1039</f>
        <v>7500</v>
      </c>
      <c r="DI1039" s="612"/>
      <c r="DJ1039" s="613"/>
      <c r="DK1039" s="613"/>
      <c r="DL1039" s="613"/>
      <c r="DM1039" s="613"/>
      <c r="DN1039" s="613"/>
      <c r="DO1039" s="613"/>
      <c r="DP1039" s="613"/>
      <c r="DQ1039" s="613"/>
      <c r="DR1039" s="613"/>
      <c r="DS1039" s="613"/>
      <c r="DU1039" s="1945">
        <f t="shared" si="995"/>
        <v>15000</v>
      </c>
      <c r="DV1039" s="1946">
        <f t="shared" si="989"/>
        <v>15000</v>
      </c>
      <c r="DW1039" s="1946">
        <f t="shared" si="982"/>
        <v>15000</v>
      </c>
      <c r="DX1039" s="1946">
        <f t="shared" si="1014"/>
        <v>0</v>
      </c>
      <c r="DY1039" s="1946">
        <f t="shared" si="1015"/>
        <v>0</v>
      </c>
      <c r="EG1039" s="1946"/>
    </row>
    <row r="1040" spans="1:137" s="1944" customFormat="1" ht="48" hidden="1" customHeight="1" x14ac:dyDescent="0.25">
      <c r="A1040" s="1937">
        <v>2026</v>
      </c>
      <c r="B1040" s="606">
        <v>479</v>
      </c>
      <c r="C1040" s="606" t="s">
        <v>58</v>
      </c>
      <c r="D1040" s="606">
        <v>3000654</v>
      </c>
      <c r="E1040" s="606">
        <v>5005023</v>
      </c>
      <c r="F1040" s="606" t="s">
        <v>990</v>
      </c>
      <c r="G1040" s="1937" t="s">
        <v>991</v>
      </c>
      <c r="H1040" s="1937">
        <v>94</v>
      </c>
      <c r="I1040" s="607" t="s">
        <v>992</v>
      </c>
      <c r="J1040" s="608" t="s">
        <v>10</v>
      </c>
      <c r="K1040" s="608" t="s">
        <v>60</v>
      </c>
      <c r="L1040" s="606" t="str">
        <f t="shared" si="1000"/>
        <v>2.3</v>
      </c>
      <c r="M1040" s="1938" t="s">
        <v>62</v>
      </c>
      <c r="N1040" s="609"/>
      <c r="O1040" s="1937" t="s">
        <v>2131</v>
      </c>
      <c r="P1040" s="1937" t="s">
        <v>65</v>
      </c>
      <c r="Q1040" s="1939">
        <v>1</v>
      </c>
      <c r="R1040" s="457">
        <v>7500</v>
      </c>
      <c r="S1040" s="1937"/>
      <c r="T1040" s="1937"/>
      <c r="U1040" s="1937">
        <v>30</v>
      </c>
      <c r="V1040" s="1937">
        <v>30</v>
      </c>
      <c r="W1040" s="2000"/>
      <c r="X1040" s="325"/>
      <c r="Y1040" s="325"/>
      <c r="Z1040" s="326"/>
      <c r="AA1040" s="326"/>
      <c r="AB1040" s="326"/>
      <c r="AC1040" s="326"/>
      <c r="AD1040" s="326"/>
      <c r="AE1040" s="457"/>
      <c r="AF1040" s="327">
        <f t="shared" si="1001"/>
        <v>0</v>
      </c>
      <c r="AG1040" s="327">
        <f t="shared" si="1002"/>
        <v>0</v>
      </c>
      <c r="AH1040" s="327">
        <f t="shared" si="998"/>
        <v>7500</v>
      </c>
      <c r="AI1040" s="327">
        <f t="shared" si="999"/>
        <v>7500</v>
      </c>
      <c r="AJ1040" s="327">
        <f t="shared" si="1003"/>
        <v>0</v>
      </c>
      <c r="AK1040" s="327">
        <f t="shared" si="1004"/>
        <v>0</v>
      </c>
      <c r="AL1040" s="327">
        <f t="shared" si="1005"/>
        <v>0</v>
      </c>
      <c r="AM1040" s="327">
        <f t="shared" si="1006"/>
        <v>0</v>
      </c>
      <c r="AN1040" s="327">
        <f t="shared" si="1007"/>
        <v>0</v>
      </c>
      <c r="AO1040" s="327">
        <f t="shared" si="1008"/>
        <v>0</v>
      </c>
      <c r="AP1040" s="327">
        <f t="shared" si="1009"/>
        <v>0</v>
      </c>
      <c r="AQ1040" s="327">
        <f t="shared" si="1010"/>
        <v>0</v>
      </c>
      <c r="AR1040" s="458">
        <f t="shared" si="1016"/>
        <v>15000</v>
      </c>
      <c r="AS1040" s="1941" t="s">
        <v>1763</v>
      </c>
      <c r="AT1040" s="612"/>
      <c r="AU1040" s="612" t="s">
        <v>3535</v>
      </c>
      <c r="AV1040" s="612" t="s">
        <v>3536</v>
      </c>
      <c r="AW1040" s="632">
        <v>46058</v>
      </c>
      <c r="AX1040" s="612" t="s">
        <v>3537</v>
      </c>
      <c r="AY1040" s="632">
        <v>46078</v>
      </c>
      <c r="AZ1040" s="612"/>
      <c r="BA1040" s="613" t="s">
        <v>3538</v>
      </c>
      <c r="BB1040" s="2011" t="s">
        <v>995</v>
      </c>
      <c r="BC1040" s="1093" t="s">
        <v>3667</v>
      </c>
      <c r="BD1040" s="1093" t="s">
        <v>3668</v>
      </c>
      <c r="BE1040" s="1093" t="s">
        <v>3669</v>
      </c>
      <c r="BF1040" s="612"/>
      <c r="BG1040" s="612"/>
      <c r="BH1040" s="639"/>
      <c r="BI1040" s="639"/>
      <c r="BJ1040" s="611"/>
      <c r="BK1040" s="639"/>
      <c r="BL1040" s="623"/>
      <c r="BM1040" s="623"/>
      <c r="BN1040" s="639">
        <v>4964</v>
      </c>
      <c r="BO1040" s="639" t="s">
        <v>3686</v>
      </c>
      <c r="BP1040" s="376"/>
      <c r="BQ1040" s="376"/>
      <c r="BR1040" s="376"/>
      <c r="BS1040" s="2090" t="s">
        <v>2118</v>
      </c>
      <c r="BT1040" s="251" t="s">
        <v>2004</v>
      </c>
      <c r="BU1040" s="251" t="s">
        <v>2137</v>
      </c>
      <c r="BV1040" s="1297">
        <v>41611913</v>
      </c>
      <c r="BW1040" s="1298">
        <v>10416119134</v>
      </c>
      <c r="BX1040" s="617">
        <v>7500</v>
      </c>
      <c r="BY1040" s="632">
        <v>46082</v>
      </c>
      <c r="BZ1040" s="632">
        <v>46142</v>
      </c>
      <c r="CA1040" s="612"/>
      <c r="CB1040" s="880"/>
      <c r="CC1040" s="880"/>
      <c r="CD1040" s="880"/>
      <c r="CE1040" s="880"/>
      <c r="CF1040" s="880"/>
      <c r="CG1040" s="880"/>
      <c r="CH1040" s="880"/>
      <c r="CI1040" s="880"/>
      <c r="CJ1040" s="880"/>
      <c r="CK1040" s="880"/>
      <c r="CL1040" s="880"/>
      <c r="CM1040" s="880"/>
      <c r="CN1040" s="880"/>
      <c r="CO1040" s="880"/>
      <c r="CP1040" s="880"/>
      <c r="CQ1040" s="880"/>
      <c r="CR1040" s="880"/>
      <c r="CS1040" s="612"/>
      <c r="CT1040" s="612">
        <v>30</v>
      </c>
      <c r="CU1040" s="620">
        <f t="shared" si="1017"/>
        <v>7500</v>
      </c>
      <c r="CV1040" s="612">
        <v>30</v>
      </c>
      <c r="CW1040" s="621">
        <f t="shared" si="1018"/>
        <v>7500</v>
      </c>
      <c r="CX1040" s="612">
        <v>30</v>
      </c>
      <c r="CY1040" s="621">
        <f t="shared" si="1019"/>
        <v>7500</v>
      </c>
      <c r="CZ1040" s="612"/>
      <c r="DA1040" s="612"/>
      <c r="DB1040" s="612"/>
      <c r="DC1040" s="612">
        <f>V1040</f>
        <v>30</v>
      </c>
      <c r="DD1040" s="640">
        <f t="shared" si="1011"/>
        <v>7500</v>
      </c>
      <c r="DE1040" s="612">
        <v>30</v>
      </c>
      <c r="DF1040" s="640">
        <f>(R1040/30*DE1040)*Q1040</f>
        <v>7500</v>
      </c>
      <c r="DG1040" s="612">
        <v>30</v>
      </c>
      <c r="DH1040" s="640">
        <f>(R1040/30*DG1040)*Q1040</f>
        <v>7500</v>
      </c>
      <c r="DI1040" s="612"/>
      <c r="DJ1040" s="613"/>
      <c r="DK1040" s="613"/>
      <c r="DL1040" s="613"/>
      <c r="DM1040" s="613"/>
      <c r="DN1040" s="613"/>
      <c r="DO1040" s="613"/>
      <c r="DP1040" s="613"/>
      <c r="DQ1040" s="613"/>
      <c r="DR1040" s="613"/>
      <c r="DS1040" s="613"/>
      <c r="DU1040" s="1945">
        <f t="shared" si="995"/>
        <v>15000</v>
      </c>
      <c r="DV1040" s="1946">
        <f t="shared" si="989"/>
        <v>15000</v>
      </c>
      <c r="DW1040" s="1946">
        <f t="shared" si="982"/>
        <v>15000</v>
      </c>
      <c r="DX1040" s="1946">
        <f t="shared" si="1014"/>
        <v>0</v>
      </c>
      <c r="DY1040" s="1946">
        <f t="shared" si="1015"/>
        <v>0</v>
      </c>
      <c r="EG1040" s="1946"/>
    </row>
    <row r="1041" spans="1:137" s="849" customFormat="1" ht="48" hidden="1" customHeight="1" x14ac:dyDescent="0.25">
      <c r="A1041" s="911">
        <v>2026</v>
      </c>
      <c r="B1041" s="911">
        <v>479</v>
      </c>
      <c r="C1041" s="911" t="s">
        <v>58</v>
      </c>
      <c r="D1041" s="911">
        <v>3000654</v>
      </c>
      <c r="E1041" s="911">
        <v>5005023</v>
      </c>
      <c r="F1041" s="911" t="s">
        <v>990</v>
      </c>
      <c r="G1041" s="911" t="s">
        <v>991</v>
      </c>
      <c r="H1041" s="911">
        <v>94</v>
      </c>
      <c r="I1041" s="1261" t="s">
        <v>992</v>
      </c>
      <c r="J1041" s="913" t="s">
        <v>10</v>
      </c>
      <c r="K1041" s="913" t="s">
        <v>60</v>
      </c>
      <c r="L1041" s="911" t="str">
        <f t="shared" si="1000"/>
        <v>2.3</v>
      </c>
      <c r="M1041" s="914" t="s">
        <v>62</v>
      </c>
      <c r="N1041" s="914"/>
      <c r="O1041" s="911" t="s">
        <v>2142</v>
      </c>
      <c r="P1041" s="911" t="s">
        <v>65</v>
      </c>
      <c r="Q1041" s="915">
        <v>6</v>
      </c>
      <c r="R1041" s="353">
        <v>7500</v>
      </c>
      <c r="S1041" s="911"/>
      <c r="T1041" s="911"/>
      <c r="U1041" s="911">
        <v>30</v>
      </c>
      <c r="V1041" s="911">
        <v>30</v>
      </c>
      <c r="W1041" s="354"/>
      <c r="X1041" s="325"/>
      <c r="Y1041" s="325"/>
      <c r="Z1041" s="326"/>
      <c r="AA1041" s="326"/>
      <c r="AB1041" s="326"/>
      <c r="AC1041" s="326"/>
      <c r="AD1041" s="326"/>
      <c r="AE1041" s="353"/>
      <c r="AF1041" s="356">
        <f t="shared" si="1001"/>
        <v>0</v>
      </c>
      <c r="AG1041" s="356">
        <f t="shared" si="1002"/>
        <v>0</v>
      </c>
      <c r="AH1041" s="356">
        <f t="shared" si="998"/>
        <v>45000</v>
      </c>
      <c r="AI1041" s="356">
        <f t="shared" si="999"/>
        <v>45000</v>
      </c>
      <c r="AJ1041" s="356">
        <f t="shared" si="1003"/>
        <v>0</v>
      </c>
      <c r="AK1041" s="356">
        <f t="shared" si="1004"/>
        <v>0</v>
      </c>
      <c r="AL1041" s="356">
        <f t="shared" si="1005"/>
        <v>0</v>
      </c>
      <c r="AM1041" s="356">
        <f t="shared" si="1006"/>
        <v>0</v>
      </c>
      <c r="AN1041" s="356">
        <f t="shared" si="1007"/>
        <v>0</v>
      </c>
      <c r="AO1041" s="356">
        <f t="shared" si="1008"/>
        <v>0</v>
      </c>
      <c r="AP1041" s="356">
        <f t="shared" si="1009"/>
        <v>0</v>
      </c>
      <c r="AQ1041" s="356">
        <f t="shared" si="1010"/>
        <v>0</v>
      </c>
      <c r="AR1041" s="356">
        <v>0</v>
      </c>
      <c r="AS1041" s="849" t="s">
        <v>1763</v>
      </c>
      <c r="AU1041" s="849" t="s">
        <v>3535</v>
      </c>
      <c r="AV1041" s="849" t="s">
        <v>3536</v>
      </c>
      <c r="AW1041" s="920">
        <v>46058</v>
      </c>
      <c r="AX1041" s="849" t="s">
        <v>3537</v>
      </c>
      <c r="AY1041" s="920">
        <v>46078</v>
      </c>
      <c r="BA1041" s="1262" t="s">
        <v>3700</v>
      </c>
      <c r="BB1041" s="662" t="s">
        <v>1018</v>
      </c>
      <c r="BH1041" s="847"/>
      <c r="BI1041" s="847"/>
      <c r="BK1041" s="847"/>
      <c r="BL1041" s="846"/>
      <c r="BM1041" s="846"/>
      <c r="BN1041" s="847"/>
      <c r="BO1041" s="1311"/>
      <c r="BP1041" s="1311"/>
      <c r="BQ1041" s="1311"/>
      <c r="BR1041" s="1311"/>
      <c r="BV1041" s="847"/>
      <c r="BW1041" s="847"/>
      <c r="BX1041" s="617"/>
      <c r="CA1041" s="1312"/>
      <c r="CB1041" s="896"/>
      <c r="CC1041" s="896"/>
      <c r="CD1041" s="896"/>
      <c r="CE1041" s="896"/>
      <c r="CF1041" s="896"/>
      <c r="CG1041" s="896"/>
      <c r="CH1041" s="896"/>
      <c r="CI1041" s="896"/>
      <c r="CJ1041" s="896"/>
      <c r="CK1041" s="896"/>
      <c r="CL1041" s="896"/>
      <c r="CM1041" s="896"/>
      <c r="CN1041" s="896"/>
      <c r="CO1041" s="896"/>
      <c r="CP1041" s="896"/>
      <c r="CQ1041" s="896"/>
      <c r="CR1041" s="896"/>
      <c r="CS1041" s="1256"/>
      <c r="CU1041" s="620">
        <v>0</v>
      </c>
      <c r="CV1041" s="612"/>
      <c r="CW1041" s="621">
        <f t="shared" si="1018"/>
        <v>0</v>
      </c>
      <c r="CX1041" s="612"/>
      <c r="CY1041" s="621">
        <f t="shared" si="1019"/>
        <v>0</v>
      </c>
      <c r="CZ1041" s="621">
        <f t="shared" ref="CZ1041:CZ1057" si="1023">CU1041-CW1041</f>
        <v>0</v>
      </c>
      <c r="DA1041" s="621">
        <f t="shared" ref="DA1041:DA1057" si="1024">CU1041-CY1041</f>
        <v>0</v>
      </c>
      <c r="DC1041" s="849">
        <v>0</v>
      </c>
      <c r="DD1041" s="1248"/>
      <c r="DF1041" s="1248"/>
      <c r="DH1041" s="1248"/>
      <c r="DJ1041" s="1262"/>
      <c r="DK1041" s="1262"/>
      <c r="DL1041" s="1262"/>
      <c r="DM1041" s="1262"/>
      <c r="DN1041" s="1262"/>
      <c r="DO1041" s="1262"/>
      <c r="DP1041" s="1262"/>
      <c r="DQ1041" s="1262"/>
      <c r="DR1041" s="1262"/>
      <c r="DS1041" s="1262"/>
      <c r="DU1041" s="620">
        <f t="shared" si="995"/>
        <v>0</v>
      </c>
      <c r="DV1041" s="621">
        <f t="shared" si="989"/>
        <v>0</v>
      </c>
      <c r="DW1041" s="621">
        <f t="shared" si="982"/>
        <v>0</v>
      </c>
      <c r="DX1041" s="621">
        <f t="shared" si="1014"/>
        <v>0</v>
      </c>
      <c r="DY1041" s="621">
        <f t="shared" si="1015"/>
        <v>0</v>
      </c>
      <c r="EG1041" s="621"/>
    </row>
    <row r="1042" spans="1:137" s="2057" customFormat="1" ht="48" hidden="1" customHeight="1" x14ac:dyDescent="0.25">
      <c r="A1042" s="2053">
        <v>2026</v>
      </c>
      <c r="B1042" s="911">
        <v>479</v>
      </c>
      <c r="C1042" s="911" t="s">
        <v>58</v>
      </c>
      <c r="D1042" s="911">
        <v>3000654</v>
      </c>
      <c r="E1042" s="911">
        <v>5005023</v>
      </c>
      <c r="F1042" s="911" t="s">
        <v>990</v>
      </c>
      <c r="G1042" s="2053" t="s">
        <v>991</v>
      </c>
      <c r="H1042" s="2053">
        <v>94</v>
      </c>
      <c r="I1042" s="1261" t="s">
        <v>992</v>
      </c>
      <c r="J1042" s="913" t="s">
        <v>10</v>
      </c>
      <c r="K1042" s="913" t="s">
        <v>60</v>
      </c>
      <c r="L1042" s="911" t="str">
        <f t="shared" si="1000"/>
        <v>2.3</v>
      </c>
      <c r="M1042" s="2054" t="s">
        <v>62</v>
      </c>
      <c r="N1042" s="914"/>
      <c r="O1042" s="2053" t="s">
        <v>2142</v>
      </c>
      <c r="P1042" s="2053" t="s">
        <v>65</v>
      </c>
      <c r="Q1042" s="2046">
        <v>1</v>
      </c>
      <c r="R1042" s="2055">
        <v>7500</v>
      </c>
      <c r="S1042" s="2053"/>
      <c r="T1042" s="2053"/>
      <c r="U1042" s="2053">
        <v>30</v>
      </c>
      <c r="V1042" s="2053">
        <v>30</v>
      </c>
      <c r="W1042" s="2056"/>
      <c r="X1042" s="325"/>
      <c r="Y1042" s="325"/>
      <c r="Z1042" s="326"/>
      <c r="AA1042" s="326"/>
      <c r="AB1042" s="326"/>
      <c r="AC1042" s="326"/>
      <c r="AD1042" s="326"/>
      <c r="AE1042" s="2055"/>
      <c r="AF1042" s="356">
        <f t="shared" si="1001"/>
        <v>0</v>
      </c>
      <c r="AG1042" s="356">
        <f t="shared" si="1002"/>
        <v>0</v>
      </c>
      <c r="AH1042" s="356">
        <f t="shared" si="998"/>
        <v>7500</v>
      </c>
      <c r="AI1042" s="356">
        <f t="shared" si="999"/>
        <v>7500</v>
      </c>
      <c r="AJ1042" s="356">
        <f t="shared" si="1003"/>
        <v>0</v>
      </c>
      <c r="AK1042" s="356">
        <f t="shared" si="1004"/>
        <v>0</v>
      </c>
      <c r="AL1042" s="356">
        <f t="shared" si="1005"/>
        <v>0</v>
      </c>
      <c r="AM1042" s="356">
        <f t="shared" si="1006"/>
        <v>0</v>
      </c>
      <c r="AN1042" s="356">
        <f t="shared" si="1007"/>
        <v>0</v>
      </c>
      <c r="AO1042" s="356">
        <f t="shared" si="1008"/>
        <v>0</v>
      </c>
      <c r="AP1042" s="356">
        <f t="shared" si="1009"/>
        <v>0</v>
      </c>
      <c r="AQ1042" s="356">
        <f t="shared" si="1010"/>
        <v>0</v>
      </c>
      <c r="AR1042" s="2047">
        <f t="shared" ref="AR1042:AR1047" si="1025">+ROUNDUP(SUM(AF1042:AQ1042),0)</f>
        <v>15000</v>
      </c>
      <c r="AS1042" s="2057" t="s">
        <v>1763</v>
      </c>
      <c r="AT1042" s="849"/>
      <c r="AU1042" s="849" t="s">
        <v>3535</v>
      </c>
      <c r="AV1042" s="849" t="s">
        <v>3536</v>
      </c>
      <c r="AW1042" s="920">
        <v>46058</v>
      </c>
      <c r="AX1042" s="849" t="s">
        <v>3537</v>
      </c>
      <c r="AY1042" s="920">
        <v>46078</v>
      </c>
      <c r="AZ1042" s="849"/>
      <c r="BA1042" s="1262" t="s">
        <v>3538</v>
      </c>
      <c r="BB1042" s="1942" t="s">
        <v>995</v>
      </c>
      <c r="BC1042" s="1093" t="s">
        <v>3667</v>
      </c>
      <c r="BD1042" s="1093" t="s">
        <v>3668</v>
      </c>
      <c r="BE1042" s="1093" t="s">
        <v>3669</v>
      </c>
      <c r="BF1042" s="849"/>
      <c r="BG1042" s="849"/>
      <c r="BH1042" s="847"/>
      <c r="BI1042" s="847"/>
      <c r="BJ1042" s="849"/>
      <c r="BK1042" s="847"/>
      <c r="BL1042" s="1198"/>
      <c r="BM1042" s="1198"/>
      <c r="BN1042" s="1060">
        <v>4966</v>
      </c>
      <c r="BO1042" s="639" t="s">
        <v>3686</v>
      </c>
      <c r="BP1042" s="1295"/>
      <c r="BQ1042" s="1295"/>
      <c r="BR1042" s="1295"/>
      <c r="BS1042" s="2058" t="s">
        <v>1061</v>
      </c>
      <c r="BT1042" s="1313" t="s">
        <v>2151</v>
      </c>
      <c r="BU1042" s="1314" t="s">
        <v>2245</v>
      </c>
      <c r="BV1042" s="1315">
        <v>41879580</v>
      </c>
      <c r="BW1042" s="654">
        <v>10418795803</v>
      </c>
      <c r="BX1042" s="1316" t="s">
        <v>3701</v>
      </c>
      <c r="BY1042" s="920">
        <v>46082</v>
      </c>
      <c r="BZ1042" s="920">
        <v>46142</v>
      </c>
      <c r="CA1042" s="1312"/>
      <c r="CB1042" s="896"/>
      <c r="CC1042" s="896"/>
      <c r="CD1042" s="896"/>
      <c r="CE1042" s="896"/>
      <c r="CF1042" s="896"/>
      <c r="CG1042" s="896"/>
      <c r="CH1042" s="896"/>
      <c r="CI1042" s="896"/>
      <c r="CJ1042" s="896"/>
      <c r="CK1042" s="896"/>
      <c r="CL1042" s="896"/>
      <c r="CM1042" s="896"/>
      <c r="CN1042" s="896"/>
      <c r="CO1042" s="896"/>
      <c r="CP1042" s="896"/>
      <c r="CQ1042" s="896"/>
      <c r="CR1042" s="896"/>
      <c r="CS1042" s="1256"/>
      <c r="CT1042" s="849">
        <v>30</v>
      </c>
      <c r="CU1042" s="620">
        <f t="shared" ref="CU1042:CU1047" si="1026">AH1042</f>
        <v>7500</v>
      </c>
      <c r="CV1042" s="612">
        <v>30</v>
      </c>
      <c r="CW1042" s="621">
        <f t="shared" si="1018"/>
        <v>7500</v>
      </c>
      <c r="CX1042" s="612">
        <v>30</v>
      </c>
      <c r="CY1042" s="621">
        <f t="shared" si="1019"/>
        <v>7500</v>
      </c>
      <c r="CZ1042" s="621">
        <f t="shared" si="1023"/>
        <v>0</v>
      </c>
      <c r="DA1042" s="621">
        <f t="shared" si="1024"/>
        <v>0</v>
      </c>
      <c r="DB1042" s="849"/>
      <c r="DC1042" s="849">
        <v>30</v>
      </c>
      <c r="DD1042" s="1248">
        <f t="shared" ref="DD1042:DD1047" si="1027">AI1042</f>
        <v>7500</v>
      </c>
      <c r="DE1042" s="849">
        <v>30</v>
      </c>
      <c r="DF1042" s="1248">
        <f t="shared" ref="DF1042:DF1047" si="1028">(R1042/30*DE1042)*Q1042</f>
        <v>7500</v>
      </c>
      <c r="DG1042" s="849">
        <v>30</v>
      </c>
      <c r="DH1042" s="1248">
        <f t="shared" ref="DH1042:DH1047" si="1029">(R1042/30*DG1042)*Q1042</f>
        <v>7500</v>
      </c>
      <c r="DI1042" s="849"/>
      <c r="DJ1042" s="1262"/>
      <c r="DK1042" s="1262"/>
      <c r="DL1042" s="1262"/>
      <c r="DM1042" s="1262"/>
      <c r="DN1042" s="1262"/>
      <c r="DO1042" s="1262"/>
      <c r="DP1042" s="1262"/>
      <c r="DQ1042" s="1262"/>
      <c r="DR1042" s="1262"/>
      <c r="DS1042" s="1262"/>
      <c r="DU1042" s="1945">
        <f t="shared" si="995"/>
        <v>15000</v>
      </c>
      <c r="DV1042" s="1946">
        <f t="shared" si="989"/>
        <v>15000</v>
      </c>
      <c r="DW1042" s="1946">
        <f t="shared" si="982"/>
        <v>15000</v>
      </c>
      <c r="DX1042" s="1946">
        <f t="shared" si="1014"/>
        <v>0</v>
      </c>
      <c r="DY1042" s="1946">
        <f t="shared" si="1015"/>
        <v>0</v>
      </c>
      <c r="EG1042" s="1946"/>
    </row>
    <row r="1043" spans="1:137" s="2057" customFormat="1" ht="48" hidden="1" customHeight="1" x14ac:dyDescent="0.25">
      <c r="A1043" s="2053">
        <v>2026</v>
      </c>
      <c r="B1043" s="911">
        <v>479</v>
      </c>
      <c r="C1043" s="911" t="s">
        <v>58</v>
      </c>
      <c r="D1043" s="911">
        <v>3000654</v>
      </c>
      <c r="E1043" s="911">
        <v>5005023</v>
      </c>
      <c r="F1043" s="911" t="s">
        <v>990</v>
      </c>
      <c r="G1043" s="2053" t="s">
        <v>991</v>
      </c>
      <c r="H1043" s="2053">
        <v>94</v>
      </c>
      <c r="I1043" s="1261" t="s">
        <v>992</v>
      </c>
      <c r="J1043" s="913" t="s">
        <v>10</v>
      </c>
      <c r="K1043" s="913" t="s">
        <v>60</v>
      </c>
      <c r="L1043" s="911" t="str">
        <f t="shared" si="1000"/>
        <v>2.3</v>
      </c>
      <c r="M1043" s="2054" t="s">
        <v>62</v>
      </c>
      <c r="N1043" s="914"/>
      <c r="O1043" s="2053" t="s">
        <v>2142</v>
      </c>
      <c r="P1043" s="2053" t="s">
        <v>65</v>
      </c>
      <c r="Q1043" s="2046">
        <v>1</v>
      </c>
      <c r="R1043" s="2055">
        <v>7500</v>
      </c>
      <c r="S1043" s="2053"/>
      <c r="T1043" s="2053"/>
      <c r="U1043" s="2053">
        <v>30</v>
      </c>
      <c r="V1043" s="2053">
        <v>30</v>
      </c>
      <c r="W1043" s="2056"/>
      <c r="X1043" s="325"/>
      <c r="Y1043" s="325"/>
      <c r="Z1043" s="326"/>
      <c r="AA1043" s="326"/>
      <c r="AB1043" s="326"/>
      <c r="AC1043" s="326"/>
      <c r="AD1043" s="326"/>
      <c r="AE1043" s="2055"/>
      <c r="AF1043" s="356">
        <f t="shared" si="1001"/>
        <v>0</v>
      </c>
      <c r="AG1043" s="356">
        <f t="shared" si="1002"/>
        <v>0</v>
      </c>
      <c r="AH1043" s="356">
        <f t="shared" si="998"/>
        <v>7500</v>
      </c>
      <c r="AI1043" s="356">
        <f t="shared" si="999"/>
        <v>7500</v>
      </c>
      <c r="AJ1043" s="356"/>
      <c r="AK1043" s="356"/>
      <c r="AL1043" s="356"/>
      <c r="AM1043" s="356"/>
      <c r="AN1043" s="356"/>
      <c r="AO1043" s="356"/>
      <c r="AP1043" s="356"/>
      <c r="AQ1043" s="356"/>
      <c r="AR1043" s="2047">
        <f t="shared" si="1025"/>
        <v>15000</v>
      </c>
      <c r="AS1043" s="2057" t="s">
        <v>1763</v>
      </c>
      <c r="AT1043" s="849"/>
      <c r="AU1043" s="849" t="s">
        <v>3535</v>
      </c>
      <c r="AV1043" s="849" t="s">
        <v>3536</v>
      </c>
      <c r="AW1043" s="920">
        <v>46058</v>
      </c>
      <c r="AX1043" s="849" t="s">
        <v>3537</v>
      </c>
      <c r="AY1043" s="920">
        <v>46078</v>
      </c>
      <c r="AZ1043" s="849"/>
      <c r="BA1043" s="1262" t="s">
        <v>3538</v>
      </c>
      <c r="BB1043" s="1942" t="s">
        <v>995</v>
      </c>
      <c r="BC1043" s="1093" t="s">
        <v>3667</v>
      </c>
      <c r="BD1043" s="1093" t="s">
        <v>3668</v>
      </c>
      <c r="BE1043" s="1093" t="s">
        <v>3669</v>
      </c>
      <c r="BF1043" s="849"/>
      <c r="BG1043" s="849"/>
      <c r="BH1043" s="847"/>
      <c r="BI1043" s="847"/>
      <c r="BJ1043" s="849"/>
      <c r="BK1043" s="847"/>
      <c r="BL1043" s="1198"/>
      <c r="BM1043" s="1198"/>
      <c r="BN1043" s="1060">
        <v>4967</v>
      </c>
      <c r="BO1043" s="639" t="s">
        <v>3686</v>
      </c>
      <c r="BP1043" s="1251"/>
      <c r="BQ1043" s="1251"/>
      <c r="BR1043" s="1251"/>
      <c r="BS1043" s="2048" t="s">
        <v>1334</v>
      </c>
      <c r="BT1043" s="1317" t="s">
        <v>1796</v>
      </c>
      <c r="BU1043" s="1318" t="s">
        <v>2158</v>
      </c>
      <c r="BV1043" s="1319">
        <v>76826309</v>
      </c>
      <c r="BW1043" s="1320">
        <v>10768263090</v>
      </c>
      <c r="BX1043" s="1321" t="s">
        <v>3701</v>
      </c>
      <c r="BY1043" s="920">
        <v>46082</v>
      </c>
      <c r="BZ1043" s="920">
        <v>46142</v>
      </c>
      <c r="CA1043" s="1312"/>
      <c r="CB1043" s="896"/>
      <c r="CC1043" s="896"/>
      <c r="CD1043" s="896"/>
      <c r="CE1043" s="896"/>
      <c r="CF1043" s="896"/>
      <c r="CG1043" s="896"/>
      <c r="CH1043" s="896"/>
      <c r="CI1043" s="896"/>
      <c r="CJ1043" s="896"/>
      <c r="CK1043" s="896"/>
      <c r="CL1043" s="896"/>
      <c r="CM1043" s="896"/>
      <c r="CN1043" s="896"/>
      <c r="CO1043" s="896"/>
      <c r="CP1043" s="896"/>
      <c r="CQ1043" s="896"/>
      <c r="CR1043" s="896"/>
      <c r="CS1043" s="1256"/>
      <c r="CT1043" s="849">
        <v>30</v>
      </c>
      <c r="CU1043" s="620">
        <f t="shared" si="1026"/>
        <v>7500</v>
      </c>
      <c r="CV1043" s="612">
        <v>30</v>
      </c>
      <c r="CW1043" s="621">
        <f t="shared" si="1018"/>
        <v>7500</v>
      </c>
      <c r="CX1043" s="612">
        <v>30</v>
      </c>
      <c r="CY1043" s="621">
        <f t="shared" si="1019"/>
        <v>7500</v>
      </c>
      <c r="CZ1043" s="621">
        <f t="shared" si="1023"/>
        <v>0</v>
      </c>
      <c r="DA1043" s="621">
        <f t="shared" si="1024"/>
        <v>0</v>
      </c>
      <c r="DB1043" s="849"/>
      <c r="DC1043" s="849">
        <v>30</v>
      </c>
      <c r="DD1043" s="1248">
        <f t="shared" si="1027"/>
        <v>7500</v>
      </c>
      <c r="DE1043" s="849">
        <v>30</v>
      </c>
      <c r="DF1043" s="1248">
        <f t="shared" si="1028"/>
        <v>7500</v>
      </c>
      <c r="DG1043" s="849">
        <v>30</v>
      </c>
      <c r="DH1043" s="1248">
        <f t="shared" si="1029"/>
        <v>7500</v>
      </c>
      <c r="DI1043" s="849"/>
      <c r="DJ1043" s="1262"/>
      <c r="DK1043" s="1262"/>
      <c r="DL1043" s="1262"/>
      <c r="DM1043" s="1262"/>
      <c r="DN1043" s="1262"/>
      <c r="DO1043" s="1262"/>
      <c r="DP1043" s="1262"/>
      <c r="DQ1043" s="1262"/>
      <c r="DR1043" s="1262"/>
      <c r="DS1043" s="1262"/>
      <c r="DU1043" s="1945">
        <f t="shared" si="995"/>
        <v>15000</v>
      </c>
      <c r="DV1043" s="1946">
        <f t="shared" si="989"/>
        <v>15000</v>
      </c>
      <c r="DW1043" s="1946">
        <f t="shared" si="982"/>
        <v>15000</v>
      </c>
      <c r="DX1043" s="1946">
        <f t="shared" si="1014"/>
        <v>0</v>
      </c>
      <c r="DY1043" s="1946">
        <f t="shared" si="1015"/>
        <v>0</v>
      </c>
      <c r="EG1043" s="1946"/>
    </row>
    <row r="1044" spans="1:137" s="2057" customFormat="1" ht="48" hidden="1" customHeight="1" x14ac:dyDescent="0.25">
      <c r="A1044" s="2053">
        <v>2026</v>
      </c>
      <c r="B1044" s="911">
        <v>479</v>
      </c>
      <c r="C1044" s="911" t="s">
        <v>58</v>
      </c>
      <c r="D1044" s="911">
        <v>3000654</v>
      </c>
      <c r="E1044" s="911">
        <v>5005023</v>
      </c>
      <c r="F1044" s="911" t="s">
        <v>990</v>
      </c>
      <c r="G1044" s="2053" t="s">
        <v>991</v>
      </c>
      <c r="H1044" s="2053">
        <v>94</v>
      </c>
      <c r="I1044" s="1261" t="s">
        <v>992</v>
      </c>
      <c r="J1044" s="913" t="s">
        <v>10</v>
      </c>
      <c r="K1044" s="913" t="s">
        <v>60</v>
      </c>
      <c r="L1044" s="911" t="str">
        <f t="shared" si="1000"/>
        <v>2.3</v>
      </c>
      <c r="M1044" s="2054" t="s">
        <v>62</v>
      </c>
      <c r="N1044" s="914"/>
      <c r="O1044" s="2053" t="s">
        <v>2142</v>
      </c>
      <c r="P1044" s="2053" t="s">
        <v>65</v>
      </c>
      <c r="Q1044" s="2046">
        <v>1</v>
      </c>
      <c r="R1044" s="2055">
        <v>7500</v>
      </c>
      <c r="S1044" s="2053"/>
      <c r="T1044" s="2053"/>
      <c r="U1044" s="2053">
        <v>30</v>
      </c>
      <c r="V1044" s="2053">
        <v>30</v>
      </c>
      <c r="W1044" s="2056"/>
      <c r="X1044" s="325"/>
      <c r="Y1044" s="325"/>
      <c r="Z1044" s="326"/>
      <c r="AA1044" s="326"/>
      <c r="AB1044" s="326"/>
      <c r="AC1044" s="326"/>
      <c r="AD1044" s="326"/>
      <c r="AE1044" s="2055"/>
      <c r="AF1044" s="356">
        <f t="shared" si="1001"/>
        <v>0</v>
      </c>
      <c r="AG1044" s="356">
        <f t="shared" si="1002"/>
        <v>0</v>
      </c>
      <c r="AH1044" s="356">
        <f t="shared" si="998"/>
        <v>7500</v>
      </c>
      <c r="AI1044" s="356">
        <f t="shared" si="999"/>
        <v>7500</v>
      </c>
      <c r="AJ1044" s="356"/>
      <c r="AK1044" s="356"/>
      <c r="AL1044" s="356"/>
      <c r="AM1044" s="356"/>
      <c r="AN1044" s="356"/>
      <c r="AO1044" s="356"/>
      <c r="AP1044" s="356"/>
      <c r="AQ1044" s="356"/>
      <c r="AR1044" s="2047">
        <f t="shared" si="1025"/>
        <v>15000</v>
      </c>
      <c r="AS1044" s="2057" t="s">
        <v>1763</v>
      </c>
      <c r="AT1044" s="849"/>
      <c r="AU1044" s="849" t="s">
        <v>3535</v>
      </c>
      <c r="AV1044" s="849" t="s">
        <v>3536</v>
      </c>
      <c r="AW1044" s="920">
        <v>46058</v>
      </c>
      <c r="AX1044" s="849" t="s">
        <v>3537</v>
      </c>
      <c r="AY1044" s="920">
        <v>46078</v>
      </c>
      <c r="AZ1044" s="849"/>
      <c r="BA1044" s="1262" t="s">
        <v>3538</v>
      </c>
      <c r="BB1044" s="1942" t="s">
        <v>995</v>
      </c>
      <c r="BC1044" s="1093" t="s">
        <v>3667</v>
      </c>
      <c r="BD1044" s="1093" t="s">
        <v>3668</v>
      </c>
      <c r="BE1044" s="1093" t="s">
        <v>3669</v>
      </c>
      <c r="BF1044" s="849"/>
      <c r="BG1044" s="849"/>
      <c r="BH1044" s="847"/>
      <c r="BI1044" s="847"/>
      <c r="BJ1044" s="849"/>
      <c r="BK1044" s="847"/>
      <c r="BL1044" s="846"/>
      <c r="BM1044" s="846"/>
      <c r="BN1044" s="847">
        <v>5037</v>
      </c>
      <c r="BO1044" s="1311" t="s">
        <v>3686</v>
      </c>
      <c r="BP1044" s="1322"/>
      <c r="BQ1044" s="1322"/>
      <c r="BR1044" s="1322"/>
      <c r="BS1044" s="2059" t="s">
        <v>1605</v>
      </c>
      <c r="BT1044" s="213" t="s">
        <v>2160</v>
      </c>
      <c r="BU1044" s="1323" t="s">
        <v>2161</v>
      </c>
      <c r="BV1044" s="1319">
        <v>41241819</v>
      </c>
      <c r="BW1044" s="1324">
        <v>10412418196</v>
      </c>
      <c r="BX1044" s="1321" t="s">
        <v>3701</v>
      </c>
      <c r="BY1044" s="920">
        <v>46082</v>
      </c>
      <c r="BZ1044" s="920">
        <v>46142</v>
      </c>
      <c r="CA1044" s="1312"/>
      <c r="CB1044" s="896"/>
      <c r="CC1044" s="896"/>
      <c r="CD1044" s="896"/>
      <c r="CE1044" s="896"/>
      <c r="CF1044" s="896"/>
      <c r="CG1044" s="896"/>
      <c r="CH1044" s="896"/>
      <c r="CI1044" s="896"/>
      <c r="CJ1044" s="896"/>
      <c r="CK1044" s="896"/>
      <c r="CL1044" s="896"/>
      <c r="CM1044" s="896"/>
      <c r="CN1044" s="896"/>
      <c r="CO1044" s="896"/>
      <c r="CP1044" s="896"/>
      <c r="CQ1044" s="896"/>
      <c r="CR1044" s="896"/>
      <c r="CS1044" s="1256"/>
      <c r="CT1044" s="849">
        <v>30</v>
      </c>
      <c r="CU1044" s="620">
        <f t="shared" si="1026"/>
        <v>7500</v>
      </c>
      <c r="CV1044" s="612">
        <v>30</v>
      </c>
      <c r="CW1044" s="621">
        <f t="shared" si="1018"/>
        <v>7500</v>
      </c>
      <c r="CX1044" s="612">
        <v>30</v>
      </c>
      <c r="CY1044" s="621">
        <f t="shared" si="1019"/>
        <v>7500</v>
      </c>
      <c r="CZ1044" s="621">
        <f t="shared" si="1023"/>
        <v>0</v>
      </c>
      <c r="DA1044" s="621">
        <f t="shared" si="1024"/>
        <v>0</v>
      </c>
      <c r="DB1044" s="849"/>
      <c r="DC1044" s="849">
        <v>30</v>
      </c>
      <c r="DD1044" s="1248">
        <f t="shared" si="1027"/>
        <v>7500</v>
      </c>
      <c r="DE1044" s="849">
        <v>30</v>
      </c>
      <c r="DF1044" s="1248">
        <f t="shared" si="1028"/>
        <v>7500</v>
      </c>
      <c r="DG1044" s="849">
        <v>30</v>
      </c>
      <c r="DH1044" s="1248">
        <f t="shared" si="1029"/>
        <v>7500</v>
      </c>
      <c r="DI1044" s="849"/>
      <c r="DJ1044" s="1262"/>
      <c r="DK1044" s="1262"/>
      <c r="DL1044" s="1262"/>
      <c r="DM1044" s="1262"/>
      <c r="DN1044" s="1262"/>
      <c r="DO1044" s="1262"/>
      <c r="DP1044" s="1262"/>
      <c r="DQ1044" s="1262"/>
      <c r="DR1044" s="1262"/>
      <c r="DS1044" s="1262"/>
      <c r="DU1044" s="1945">
        <f t="shared" si="995"/>
        <v>15000</v>
      </c>
      <c r="DV1044" s="1946">
        <f t="shared" si="989"/>
        <v>15000</v>
      </c>
      <c r="DW1044" s="1946">
        <f t="shared" si="982"/>
        <v>15000</v>
      </c>
      <c r="DX1044" s="1946">
        <f t="shared" si="1014"/>
        <v>0</v>
      </c>
      <c r="DY1044" s="1946">
        <f t="shared" si="1015"/>
        <v>0</v>
      </c>
      <c r="EG1044" s="1946"/>
    </row>
    <row r="1045" spans="1:137" s="2057" customFormat="1" ht="48" hidden="1" customHeight="1" x14ac:dyDescent="0.25">
      <c r="A1045" s="2053">
        <v>2026</v>
      </c>
      <c r="B1045" s="911">
        <v>479</v>
      </c>
      <c r="C1045" s="911" t="s">
        <v>58</v>
      </c>
      <c r="D1045" s="911">
        <v>3000654</v>
      </c>
      <c r="E1045" s="911">
        <v>5005023</v>
      </c>
      <c r="F1045" s="911" t="s">
        <v>990</v>
      </c>
      <c r="G1045" s="2053" t="s">
        <v>991</v>
      </c>
      <c r="H1045" s="2053">
        <v>94</v>
      </c>
      <c r="I1045" s="1261" t="s">
        <v>992</v>
      </c>
      <c r="J1045" s="913" t="s">
        <v>10</v>
      </c>
      <c r="K1045" s="913" t="s">
        <v>60</v>
      </c>
      <c r="L1045" s="911" t="str">
        <f t="shared" si="1000"/>
        <v>2.3</v>
      </c>
      <c r="M1045" s="2054" t="s">
        <v>62</v>
      </c>
      <c r="N1045" s="914"/>
      <c r="O1045" s="2053" t="s">
        <v>2142</v>
      </c>
      <c r="P1045" s="2053" t="s">
        <v>65</v>
      </c>
      <c r="Q1045" s="2046">
        <v>1</v>
      </c>
      <c r="R1045" s="2055">
        <v>7500</v>
      </c>
      <c r="S1045" s="2053"/>
      <c r="T1045" s="2053"/>
      <c r="U1045" s="2053">
        <v>30</v>
      </c>
      <c r="V1045" s="2053">
        <v>30</v>
      </c>
      <c r="W1045" s="2056"/>
      <c r="X1045" s="325"/>
      <c r="Y1045" s="325"/>
      <c r="Z1045" s="326"/>
      <c r="AA1045" s="326"/>
      <c r="AB1045" s="326"/>
      <c r="AC1045" s="326"/>
      <c r="AD1045" s="326"/>
      <c r="AE1045" s="2055"/>
      <c r="AF1045" s="356">
        <f t="shared" si="1001"/>
        <v>0</v>
      </c>
      <c r="AG1045" s="356">
        <f t="shared" si="1002"/>
        <v>0</v>
      </c>
      <c r="AH1045" s="356">
        <f t="shared" si="998"/>
        <v>7500</v>
      </c>
      <c r="AI1045" s="356">
        <f t="shared" si="999"/>
        <v>7500</v>
      </c>
      <c r="AJ1045" s="356"/>
      <c r="AK1045" s="356"/>
      <c r="AL1045" s="356"/>
      <c r="AM1045" s="356"/>
      <c r="AN1045" s="356"/>
      <c r="AO1045" s="356"/>
      <c r="AP1045" s="356"/>
      <c r="AQ1045" s="356"/>
      <c r="AR1045" s="2047">
        <f t="shared" si="1025"/>
        <v>15000</v>
      </c>
      <c r="AS1045" s="2057" t="s">
        <v>1763</v>
      </c>
      <c r="AT1045" s="849"/>
      <c r="AU1045" s="849" t="s">
        <v>3535</v>
      </c>
      <c r="AV1045" s="849" t="s">
        <v>3536</v>
      </c>
      <c r="AW1045" s="920">
        <v>46058</v>
      </c>
      <c r="AX1045" s="849" t="s">
        <v>3537</v>
      </c>
      <c r="AY1045" s="920">
        <v>46078</v>
      </c>
      <c r="AZ1045" s="849"/>
      <c r="BA1045" s="1262" t="s">
        <v>3538</v>
      </c>
      <c r="BB1045" s="1942" t="s">
        <v>995</v>
      </c>
      <c r="BC1045" s="1093" t="s">
        <v>3667</v>
      </c>
      <c r="BD1045" s="1093" t="s">
        <v>3668</v>
      </c>
      <c r="BE1045" s="1093" t="s">
        <v>3669</v>
      </c>
      <c r="BF1045" s="849"/>
      <c r="BG1045" s="849"/>
      <c r="BH1045" s="847"/>
      <c r="BI1045" s="847"/>
      <c r="BJ1045" s="847"/>
      <c r="BK1045" s="847"/>
      <c r="BL1045" s="1198"/>
      <c r="BM1045" s="1198"/>
      <c r="BN1045" s="1060">
        <v>4968</v>
      </c>
      <c r="BO1045" s="639" t="s">
        <v>3686</v>
      </c>
      <c r="BP1045" s="1059"/>
      <c r="BQ1045" s="1059"/>
      <c r="BR1045" s="1059"/>
      <c r="BS1045" s="2049" t="s">
        <v>1100</v>
      </c>
      <c r="BT1045" s="213" t="s">
        <v>1070</v>
      </c>
      <c r="BU1045" s="1323" t="s">
        <v>2163</v>
      </c>
      <c r="BV1045" s="1319">
        <v>42052490</v>
      </c>
      <c r="BW1045" s="1324">
        <v>10420524906</v>
      </c>
      <c r="BX1045" s="1321" t="s">
        <v>3701</v>
      </c>
      <c r="BY1045" s="920">
        <v>46082</v>
      </c>
      <c r="BZ1045" s="920">
        <v>46142</v>
      </c>
      <c r="CA1045" s="1312"/>
      <c r="CB1045" s="896"/>
      <c r="CC1045" s="896"/>
      <c r="CD1045" s="896"/>
      <c r="CE1045" s="896"/>
      <c r="CF1045" s="896"/>
      <c r="CG1045" s="896"/>
      <c r="CH1045" s="896"/>
      <c r="CI1045" s="896"/>
      <c r="CJ1045" s="896"/>
      <c r="CK1045" s="896"/>
      <c r="CL1045" s="896"/>
      <c r="CM1045" s="896"/>
      <c r="CN1045" s="896"/>
      <c r="CO1045" s="896"/>
      <c r="CP1045" s="896"/>
      <c r="CQ1045" s="896"/>
      <c r="CR1045" s="896"/>
      <c r="CS1045" s="1256"/>
      <c r="CT1045" s="849">
        <v>30</v>
      </c>
      <c r="CU1045" s="620">
        <f t="shared" si="1026"/>
        <v>7500</v>
      </c>
      <c r="CV1045" s="612">
        <v>30</v>
      </c>
      <c r="CW1045" s="621">
        <f t="shared" si="1018"/>
        <v>7500</v>
      </c>
      <c r="CX1045" s="612">
        <v>30</v>
      </c>
      <c r="CY1045" s="621">
        <f t="shared" si="1019"/>
        <v>7500</v>
      </c>
      <c r="CZ1045" s="621">
        <f t="shared" si="1023"/>
        <v>0</v>
      </c>
      <c r="DA1045" s="621">
        <f t="shared" si="1024"/>
        <v>0</v>
      </c>
      <c r="DB1045" s="849"/>
      <c r="DC1045" s="849">
        <v>30</v>
      </c>
      <c r="DD1045" s="1248">
        <f t="shared" si="1027"/>
        <v>7500</v>
      </c>
      <c r="DE1045" s="849">
        <v>30</v>
      </c>
      <c r="DF1045" s="1248">
        <f t="shared" si="1028"/>
        <v>7500</v>
      </c>
      <c r="DG1045" s="849">
        <v>30</v>
      </c>
      <c r="DH1045" s="1248">
        <f t="shared" si="1029"/>
        <v>7500</v>
      </c>
      <c r="DI1045" s="849"/>
      <c r="DJ1045" s="1262"/>
      <c r="DK1045" s="1262"/>
      <c r="DL1045" s="1262"/>
      <c r="DM1045" s="1262"/>
      <c r="DN1045" s="1262"/>
      <c r="DO1045" s="1262"/>
      <c r="DP1045" s="1262"/>
      <c r="DQ1045" s="1262"/>
      <c r="DR1045" s="1262"/>
      <c r="DS1045" s="1262"/>
      <c r="DU1045" s="1945">
        <f t="shared" si="995"/>
        <v>15000</v>
      </c>
      <c r="DV1045" s="1946">
        <f t="shared" si="989"/>
        <v>15000</v>
      </c>
      <c r="DW1045" s="1946">
        <f t="shared" si="982"/>
        <v>15000</v>
      </c>
      <c r="DX1045" s="1946">
        <f t="shared" si="1014"/>
        <v>0</v>
      </c>
      <c r="DY1045" s="1946">
        <f t="shared" si="1015"/>
        <v>0</v>
      </c>
      <c r="EC1045" s="2060"/>
      <c r="EG1045" s="1946"/>
    </row>
    <row r="1046" spans="1:137" s="2052" customFormat="1" ht="48" hidden="1" customHeight="1" x14ac:dyDescent="0.25">
      <c r="A1046" s="2053">
        <v>2026</v>
      </c>
      <c r="B1046" s="911">
        <v>479</v>
      </c>
      <c r="C1046" s="911" t="s">
        <v>58</v>
      </c>
      <c r="D1046" s="911">
        <v>3000654</v>
      </c>
      <c r="E1046" s="911">
        <v>5005023</v>
      </c>
      <c r="F1046" s="911" t="s">
        <v>990</v>
      </c>
      <c r="G1046" s="2053" t="s">
        <v>991</v>
      </c>
      <c r="H1046" s="2053">
        <v>94</v>
      </c>
      <c r="I1046" s="912" t="s">
        <v>992</v>
      </c>
      <c r="J1046" s="913" t="s">
        <v>10</v>
      </c>
      <c r="K1046" s="913" t="s">
        <v>60</v>
      </c>
      <c r="L1046" s="911" t="str">
        <f t="shared" si="1000"/>
        <v>2.3</v>
      </c>
      <c r="M1046" s="2054" t="s">
        <v>62</v>
      </c>
      <c r="N1046" s="914"/>
      <c r="O1046" s="2061" t="s">
        <v>3702</v>
      </c>
      <c r="P1046" s="2053" t="s">
        <v>65</v>
      </c>
      <c r="Q1046" s="2046">
        <v>1</v>
      </c>
      <c r="R1046" s="2055">
        <v>7500</v>
      </c>
      <c r="S1046" s="2053"/>
      <c r="T1046" s="2053"/>
      <c r="U1046" s="2053">
        <v>30</v>
      </c>
      <c r="V1046" s="2053">
        <v>30</v>
      </c>
      <c r="W1046" s="2056"/>
      <c r="X1046" s="325"/>
      <c r="Y1046" s="325"/>
      <c r="Z1046" s="326"/>
      <c r="AA1046" s="326"/>
      <c r="AB1046" s="326"/>
      <c r="AC1046" s="326"/>
      <c r="AD1046" s="326"/>
      <c r="AE1046" s="2055"/>
      <c r="AF1046" s="356">
        <f t="shared" si="1001"/>
        <v>0</v>
      </c>
      <c r="AG1046" s="356">
        <f t="shared" si="1002"/>
        <v>0</v>
      </c>
      <c r="AH1046" s="356">
        <f t="shared" si="998"/>
        <v>7500</v>
      </c>
      <c r="AI1046" s="356">
        <f t="shared" si="999"/>
        <v>7500</v>
      </c>
      <c r="AJ1046" s="356">
        <f t="shared" ref="AJ1046:AQ1049" si="1030">+$R1046*(W1046/30)*$Q1046</f>
        <v>0</v>
      </c>
      <c r="AK1046" s="356">
        <f t="shared" si="1030"/>
        <v>0</v>
      </c>
      <c r="AL1046" s="356">
        <f t="shared" si="1030"/>
        <v>0</v>
      </c>
      <c r="AM1046" s="356">
        <f t="shared" si="1030"/>
        <v>0</v>
      </c>
      <c r="AN1046" s="356">
        <f t="shared" si="1030"/>
        <v>0</v>
      </c>
      <c r="AO1046" s="356">
        <f t="shared" si="1030"/>
        <v>0</v>
      </c>
      <c r="AP1046" s="356">
        <f t="shared" si="1030"/>
        <v>0</v>
      </c>
      <c r="AQ1046" s="356">
        <f t="shared" si="1030"/>
        <v>0</v>
      </c>
      <c r="AR1046" s="2047">
        <f t="shared" si="1025"/>
        <v>15000</v>
      </c>
      <c r="AS1046" s="2057" t="s">
        <v>1763</v>
      </c>
      <c r="AT1046" s="675"/>
      <c r="AU1046" s="675" t="s">
        <v>3535</v>
      </c>
      <c r="AV1046" s="675" t="s">
        <v>3536</v>
      </c>
      <c r="AW1046" s="1165">
        <v>46058</v>
      </c>
      <c r="AX1046" s="675" t="s">
        <v>3537</v>
      </c>
      <c r="AY1046" s="1165">
        <v>46078</v>
      </c>
      <c r="AZ1046" s="675"/>
      <c r="BA1046" s="916" t="s">
        <v>3538</v>
      </c>
      <c r="BB1046" s="2009" t="s">
        <v>995</v>
      </c>
      <c r="BC1046" s="1093" t="s">
        <v>3667</v>
      </c>
      <c r="BD1046" s="1093" t="s">
        <v>3668</v>
      </c>
      <c r="BE1046" s="1093" t="s">
        <v>3669</v>
      </c>
      <c r="BF1046" s="675"/>
      <c r="BG1046" s="675"/>
      <c r="BH1046" s="847"/>
      <c r="BI1046" s="847"/>
      <c r="BJ1046" s="849"/>
      <c r="BK1046" s="847"/>
      <c r="BL1046" s="846"/>
      <c r="BM1046" s="846"/>
      <c r="BN1046" s="847">
        <v>4962</v>
      </c>
      <c r="BO1046" s="639" t="s">
        <v>3686</v>
      </c>
      <c r="BP1046" s="1295"/>
      <c r="BQ1046" s="1295"/>
      <c r="BR1046" s="1295"/>
      <c r="BS1046" s="2099" t="s">
        <v>2129</v>
      </c>
      <c r="BT1046" s="251" t="s">
        <v>1319</v>
      </c>
      <c r="BU1046" s="1310" t="s">
        <v>2130</v>
      </c>
      <c r="BV1046" s="1297">
        <v>45482731</v>
      </c>
      <c r="BW1046" s="1298">
        <v>10454827312</v>
      </c>
      <c r="BX1046" s="617">
        <v>7500</v>
      </c>
      <c r="BY1046" s="1165">
        <v>46082</v>
      </c>
      <c r="BZ1046" s="1165">
        <v>46142</v>
      </c>
      <c r="CA1046" s="1326"/>
      <c r="CB1046" s="897"/>
      <c r="CC1046" s="897"/>
      <c r="CD1046" s="897"/>
      <c r="CE1046" s="897"/>
      <c r="CF1046" s="897"/>
      <c r="CG1046" s="897"/>
      <c r="CH1046" s="897"/>
      <c r="CI1046" s="897"/>
      <c r="CJ1046" s="897"/>
      <c r="CK1046" s="897"/>
      <c r="CL1046" s="897"/>
      <c r="CM1046" s="897"/>
      <c r="CN1046" s="897"/>
      <c r="CO1046" s="897"/>
      <c r="CP1046" s="897"/>
      <c r="CQ1046" s="897"/>
      <c r="CR1046" s="897"/>
      <c r="CS1046" s="1171"/>
      <c r="CT1046" s="675">
        <v>30</v>
      </c>
      <c r="CU1046" s="620">
        <f t="shared" si="1026"/>
        <v>7500</v>
      </c>
      <c r="CV1046" s="612">
        <v>30</v>
      </c>
      <c r="CW1046" s="621">
        <f t="shared" si="1018"/>
        <v>7500</v>
      </c>
      <c r="CX1046" s="612">
        <v>30</v>
      </c>
      <c r="CY1046" s="621">
        <f t="shared" si="1019"/>
        <v>7500</v>
      </c>
      <c r="CZ1046" s="621">
        <f t="shared" si="1023"/>
        <v>0</v>
      </c>
      <c r="DA1046" s="621">
        <f t="shared" si="1024"/>
        <v>0</v>
      </c>
      <c r="DB1046" s="675"/>
      <c r="DC1046" s="675">
        <f>V1046</f>
        <v>30</v>
      </c>
      <c r="DD1046" s="996">
        <f t="shared" si="1027"/>
        <v>7500</v>
      </c>
      <c r="DE1046" s="675">
        <v>30</v>
      </c>
      <c r="DF1046" s="996">
        <f t="shared" si="1028"/>
        <v>7500</v>
      </c>
      <c r="DG1046" s="675">
        <v>30</v>
      </c>
      <c r="DH1046" s="996">
        <f t="shared" si="1029"/>
        <v>7500</v>
      </c>
      <c r="DI1046" s="675"/>
      <c r="DJ1046" s="916"/>
      <c r="DK1046" s="916"/>
      <c r="DL1046" s="916"/>
      <c r="DM1046" s="916"/>
      <c r="DN1046" s="916"/>
      <c r="DO1046" s="916"/>
      <c r="DP1046" s="916"/>
      <c r="DQ1046" s="916"/>
      <c r="DR1046" s="916"/>
      <c r="DS1046" s="916"/>
      <c r="DU1046" s="1945">
        <f t="shared" si="995"/>
        <v>15000</v>
      </c>
      <c r="DV1046" s="1946">
        <f t="shared" si="989"/>
        <v>15000</v>
      </c>
      <c r="DW1046" s="1946">
        <f t="shared" si="982"/>
        <v>15000</v>
      </c>
      <c r="DX1046" s="1946">
        <f t="shared" si="1014"/>
        <v>0</v>
      </c>
      <c r="DY1046" s="1946">
        <f t="shared" si="1015"/>
        <v>0</v>
      </c>
      <c r="EG1046" s="1946"/>
    </row>
    <row r="1047" spans="1:137" s="2052" customFormat="1" ht="48" hidden="1" customHeight="1" x14ac:dyDescent="0.25">
      <c r="A1047" s="2053">
        <v>2026</v>
      </c>
      <c r="B1047" s="911">
        <v>479</v>
      </c>
      <c r="C1047" s="911" t="s">
        <v>58</v>
      </c>
      <c r="D1047" s="911">
        <v>3000654</v>
      </c>
      <c r="E1047" s="911">
        <v>5005023</v>
      </c>
      <c r="F1047" s="911" t="s">
        <v>990</v>
      </c>
      <c r="G1047" s="2053" t="s">
        <v>991</v>
      </c>
      <c r="H1047" s="2053">
        <v>94</v>
      </c>
      <c r="I1047" s="912" t="s">
        <v>992</v>
      </c>
      <c r="J1047" s="913" t="s">
        <v>10</v>
      </c>
      <c r="K1047" s="913" t="s">
        <v>60</v>
      </c>
      <c r="L1047" s="911" t="str">
        <f t="shared" si="1000"/>
        <v>2.3</v>
      </c>
      <c r="M1047" s="2054" t="s">
        <v>62</v>
      </c>
      <c r="N1047" s="914"/>
      <c r="O1047" s="2061" t="s">
        <v>3703</v>
      </c>
      <c r="P1047" s="2053" t="s">
        <v>65</v>
      </c>
      <c r="Q1047" s="2046">
        <v>1</v>
      </c>
      <c r="R1047" s="2055">
        <v>7500</v>
      </c>
      <c r="S1047" s="2053"/>
      <c r="T1047" s="2053"/>
      <c r="U1047" s="2053">
        <v>30</v>
      </c>
      <c r="V1047" s="2053">
        <v>30</v>
      </c>
      <c r="W1047" s="2056"/>
      <c r="X1047" s="325"/>
      <c r="Y1047" s="325"/>
      <c r="Z1047" s="326"/>
      <c r="AA1047" s="326"/>
      <c r="AB1047" s="326"/>
      <c r="AC1047" s="326"/>
      <c r="AD1047" s="326"/>
      <c r="AE1047" s="2055"/>
      <c r="AF1047" s="356">
        <f t="shared" si="1001"/>
        <v>0</v>
      </c>
      <c r="AG1047" s="356">
        <f t="shared" si="1002"/>
        <v>0</v>
      </c>
      <c r="AH1047" s="356">
        <f t="shared" si="998"/>
        <v>7500</v>
      </c>
      <c r="AI1047" s="356">
        <f t="shared" si="999"/>
        <v>7500</v>
      </c>
      <c r="AJ1047" s="356">
        <f t="shared" si="1030"/>
        <v>0</v>
      </c>
      <c r="AK1047" s="356">
        <f t="shared" si="1030"/>
        <v>0</v>
      </c>
      <c r="AL1047" s="356">
        <f t="shared" si="1030"/>
        <v>0</v>
      </c>
      <c r="AM1047" s="356">
        <f t="shared" si="1030"/>
        <v>0</v>
      </c>
      <c r="AN1047" s="356">
        <f t="shared" si="1030"/>
        <v>0</v>
      </c>
      <c r="AO1047" s="356">
        <f t="shared" si="1030"/>
        <v>0</v>
      </c>
      <c r="AP1047" s="356">
        <f t="shared" si="1030"/>
        <v>0</v>
      </c>
      <c r="AQ1047" s="356">
        <f t="shared" si="1030"/>
        <v>0</v>
      </c>
      <c r="AR1047" s="2047">
        <f t="shared" si="1025"/>
        <v>15000</v>
      </c>
      <c r="AS1047" s="2057" t="s">
        <v>1763</v>
      </c>
      <c r="AT1047" s="675"/>
      <c r="AU1047" s="675" t="s">
        <v>3535</v>
      </c>
      <c r="AV1047" s="675" t="s">
        <v>3536</v>
      </c>
      <c r="AW1047" s="1165">
        <v>46058</v>
      </c>
      <c r="AX1047" s="675" t="s">
        <v>3537</v>
      </c>
      <c r="AY1047" s="1165">
        <v>46078</v>
      </c>
      <c r="AZ1047" s="675"/>
      <c r="BA1047" s="916" t="s">
        <v>3538</v>
      </c>
      <c r="BB1047" s="2009" t="s">
        <v>995</v>
      </c>
      <c r="BC1047" s="675" t="s">
        <v>3704</v>
      </c>
      <c r="BD1047" s="675" t="s">
        <v>3705</v>
      </c>
      <c r="BE1047" s="675" t="s">
        <v>3706</v>
      </c>
      <c r="BF1047" s="1165">
        <v>46084</v>
      </c>
      <c r="BG1047" s="675"/>
      <c r="BH1047" s="847"/>
      <c r="BI1047" s="847"/>
      <c r="BJ1047" s="849"/>
      <c r="BK1047" s="847"/>
      <c r="BL1047" s="846"/>
      <c r="BM1047" s="846"/>
      <c r="BN1047" s="847">
        <v>5299</v>
      </c>
      <c r="BO1047" s="639" t="s">
        <v>3686</v>
      </c>
      <c r="BP1047" s="639"/>
      <c r="BQ1047" s="639"/>
      <c r="BR1047" s="639"/>
      <c r="BS1047" s="2062" t="s">
        <v>3707</v>
      </c>
      <c r="BT1047" s="251" t="s">
        <v>3708</v>
      </c>
      <c r="BU1047" s="251" t="s">
        <v>3709</v>
      </c>
      <c r="BV1047" s="1327">
        <v>74368772</v>
      </c>
      <c r="BW1047" s="1328">
        <v>10743687723</v>
      </c>
      <c r="BX1047" s="617">
        <v>7500</v>
      </c>
      <c r="BY1047" s="1329">
        <v>46085</v>
      </c>
      <c r="BZ1047" s="1330">
        <v>46142</v>
      </c>
      <c r="CA1047" s="1326"/>
      <c r="CB1047" s="897"/>
      <c r="CC1047" s="897"/>
      <c r="CD1047" s="897"/>
      <c r="CE1047" s="897"/>
      <c r="CF1047" s="897"/>
      <c r="CG1047" s="897"/>
      <c r="CH1047" s="897"/>
      <c r="CI1047" s="897"/>
      <c r="CJ1047" s="897"/>
      <c r="CK1047" s="897"/>
      <c r="CL1047" s="897"/>
      <c r="CM1047" s="897"/>
      <c r="CN1047" s="897"/>
      <c r="CO1047" s="897"/>
      <c r="CP1047" s="897"/>
      <c r="CQ1047" s="897"/>
      <c r="CR1047" s="897"/>
      <c r="CS1047" s="1171"/>
      <c r="CT1047" s="675">
        <v>30</v>
      </c>
      <c r="CU1047" s="620">
        <f t="shared" si="1026"/>
        <v>7500</v>
      </c>
      <c r="CV1047" s="612">
        <v>30</v>
      </c>
      <c r="CW1047" s="621">
        <v>7500</v>
      </c>
      <c r="CX1047" s="612">
        <v>30</v>
      </c>
      <c r="CY1047" s="621">
        <v>7500</v>
      </c>
      <c r="CZ1047" s="621">
        <f t="shared" si="1023"/>
        <v>0</v>
      </c>
      <c r="DA1047" s="621">
        <f t="shared" si="1024"/>
        <v>0</v>
      </c>
      <c r="DB1047" s="675"/>
      <c r="DC1047" s="675">
        <f>V1047</f>
        <v>30</v>
      </c>
      <c r="DD1047" s="996">
        <f t="shared" si="1027"/>
        <v>7500</v>
      </c>
      <c r="DE1047" s="675">
        <v>28</v>
      </c>
      <c r="DF1047" s="996">
        <f t="shared" si="1028"/>
        <v>7000</v>
      </c>
      <c r="DG1047" s="675">
        <v>28</v>
      </c>
      <c r="DH1047" s="996">
        <f t="shared" si="1029"/>
        <v>7000</v>
      </c>
      <c r="DI1047" s="675"/>
      <c r="DJ1047" s="916"/>
      <c r="DK1047" s="916"/>
      <c r="DL1047" s="916"/>
      <c r="DM1047" s="916"/>
      <c r="DN1047" s="916"/>
      <c r="DO1047" s="916"/>
      <c r="DP1047" s="916"/>
      <c r="DQ1047" s="916"/>
      <c r="DR1047" s="916"/>
      <c r="DS1047" s="916"/>
      <c r="DU1047" s="1945">
        <f t="shared" si="995"/>
        <v>15000</v>
      </c>
      <c r="DV1047" s="1946">
        <f t="shared" si="989"/>
        <v>14500</v>
      </c>
      <c r="DW1047" s="1946">
        <f t="shared" si="982"/>
        <v>14500</v>
      </c>
      <c r="DX1047" s="1946">
        <f t="shared" si="1014"/>
        <v>500</v>
      </c>
      <c r="DY1047" s="1946">
        <f t="shared" si="1015"/>
        <v>500</v>
      </c>
      <c r="EG1047" s="1946"/>
    </row>
    <row r="1048" spans="1:137" s="675" customFormat="1" ht="48" hidden="1" customHeight="1" x14ac:dyDescent="0.25">
      <c r="A1048" s="606">
        <v>2026</v>
      </c>
      <c r="B1048" s="606">
        <v>479</v>
      </c>
      <c r="C1048" s="606" t="s">
        <v>58</v>
      </c>
      <c r="D1048" s="606">
        <v>3000654</v>
      </c>
      <c r="E1048" s="606">
        <v>5005023</v>
      </c>
      <c r="F1048" s="606" t="s">
        <v>990</v>
      </c>
      <c r="G1048" s="606" t="s">
        <v>991</v>
      </c>
      <c r="H1048" s="606">
        <v>94</v>
      </c>
      <c r="I1048" s="607" t="s">
        <v>992</v>
      </c>
      <c r="J1048" s="608" t="s">
        <v>10</v>
      </c>
      <c r="K1048" s="608" t="s">
        <v>60</v>
      </c>
      <c r="L1048" s="606" t="str">
        <f t="shared" si="1000"/>
        <v>2.3</v>
      </c>
      <c r="M1048" s="609" t="s">
        <v>62</v>
      </c>
      <c r="N1048" s="609"/>
      <c r="O1048" s="606" t="s">
        <v>2142</v>
      </c>
      <c r="P1048" s="606" t="s">
        <v>65</v>
      </c>
      <c r="Q1048" s="610">
        <v>10</v>
      </c>
      <c r="R1048" s="324">
        <v>7500</v>
      </c>
      <c r="S1048" s="606"/>
      <c r="T1048" s="606"/>
      <c r="U1048" s="606">
        <v>30</v>
      </c>
      <c r="V1048" s="606">
        <v>30</v>
      </c>
      <c r="W1048" s="325"/>
      <c r="X1048" s="325"/>
      <c r="Y1048" s="325"/>
      <c r="Z1048" s="326"/>
      <c r="AA1048" s="326"/>
      <c r="AB1048" s="326"/>
      <c r="AC1048" s="326"/>
      <c r="AD1048" s="326"/>
      <c r="AE1048" s="324"/>
      <c r="AF1048" s="327">
        <f t="shared" si="1001"/>
        <v>0</v>
      </c>
      <c r="AG1048" s="327">
        <f t="shared" si="1002"/>
        <v>0</v>
      </c>
      <c r="AH1048" s="327">
        <f t="shared" si="998"/>
        <v>75000</v>
      </c>
      <c r="AI1048" s="327">
        <f t="shared" si="999"/>
        <v>75000</v>
      </c>
      <c r="AJ1048" s="327">
        <f t="shared" si="1030"/>
        <v>0</v>
      </c>
      <c r="AK1048" s="327">
        <f t="shared" si="1030"/>
        <v>0</v>
      </c>
      <c r="AL1048" s="327">
        <f t="shared" si="1030"/>
        <v>0</v>
      </c>
      <c r="AM1048" s="327">
        <f t="shared" si="1030"/>
        <v>0</v>
      </c>
      <c r="AN1048" s="327">
        <f t="shared" si="1030"/>
        <v>0</v>
      </c>
      <c r="AO1048" s="327">
        <f t="shared" si="1030"/>
        <v>0</v>
      </c>
      <c r="AP1048" s="327">
        <f t="shared" si="1030"/>
        <v>0</v>
      </c>
      <c r="AQ1048" s="327">
        <f t="shared" si="1030"/>
        <v>0</v>
      </c>
      <c r="AR1048" s="327">
        <v>0</v>
      </c>
      <c r="AS1048" s="611" t="s">
        <v>1763</v>
      </c>
      <c r="AT1048" s="612"/>
      <c r="AU1048" s="612" t="s">
        <v>3535</v>
      </c>
      <c r="AV1048" s="612" t="s">
        <v>3536</v>
      </c>
      <c r="AW1048" s="632">
        <v>46058</v>
      </c>
      <c r="AX1048" s="612" t="s">
        <v>3537</v>
      </c>
      <c r="AY1048" s="632">
        <v>46078</v>
      </c>
      <c r="AZ1048" s="612"/>
      <c r="BA1048" s="613" t="s">
        <v>3700</v>
      </c>
      <c r="BB1048" s="614" t="s">
        <v>1018</v>
      </c>
      <c r="BC1048" s="612"/>
      <c r="BD1048" s="612"/>
      <c r="BE1048" s="612"/>
      <c r="BF1048" s="612"/>
      <c r="BG1048" s="612"/>
      <c r="BH1048" s="639"/>
      <c r="BI1048" s="639"/>
      <c r="BJ1048" s="611"/>
      <c r="BK1048" s="639"/>
      <c r="BL1048" s="623"/>
      <c r="BM1048" s="623"/>
      <c r="BN1048" s="639"/>
      <c r="BO1048" s="630"/>
      <c r="BP1048" s="630"/>
      <c r="BQ1048" s="630"/>
      <c r="BR1048" s="630"/>
      <c r="BS1048" s="612"/>
      <c r="BT1048" s="612"/>
      <c r="BU1048" s="612"/>
      <c r="BV1048" s="630"/>
      <c r="BW1048" s="630"/>
      <c r="BX1048" s="617"/>
      <c r="BY1048" s="612"/>
      <c r="BZ1048" s="612"/>
      <c r="CA1048" s="1331"/>
      <c r="CB1048" s="897"/>
      <c r="CC1048" s="897"/>
      <c r="CD1048" s="897"/>
      <c r="CE1048" s="897"/>
      <c r="CF1048" s="897"/>
      <c r="CG1048" s="897"/>
      <c r="CH1048" s="897"/>
      <c r="CI1048" s="897"/>
      <c r="CJ1048" s="897"/>
      <c r="CK1048" s="897"/>
      <c r="CL1048" s="897"/>
      <c r="CM1048" s="897"/>
      <c r="CN1048" s="897"/>
      <c r="CO1048" s="897"/>
      <c r="CP1048" s="897"/>
      <c r="CQ1048" s="897"/>
      <c r="CR1048" s="897"/>
      <c r="CS1048" s="1186"/>
      <c r="CT1048" s="612"/>
      <c r="CU1048" s="620">
        <v>0</v>
      </c>
      <c r="CV1048" s="612"/>
      <c r="CW1048" s="621">
        <f t="shared" ref="CW1048:CW1079" si="1031">(R1048/30*CV1048)*Q1048</f>
        <v>0</v>
      </c>
      <c r="CX1048" s="612"/>
      <c r="CY1048" s="621">
        <f t="shared" ref="CY1048:CY1079" si="1032">(R1048/30*CX1048)*Q1048</f>
        <v>0</v>
      </c>
      <c r="CZ1048" s="621">
        <f t="shared" si="1023"/>
        <v>0</v>
      </c>
      <c r="DA1048" s="621">
        <f t="shared" si="1024"/>
        <v>0</v>
      </c>
      <c r="DB1048" s="612"/>
      <c r="DC1048" s="612">
        <v>0</v>
      </c>
      <c r="DD1048" s="1158"/>
      <c r="DE1048" s="612"/>
      <c r="DF1048" s="1158"/>
      <c r="DG1048" s="612"/>
      <c r="DH1048" s="1158"/>
      <c r="DI1048" s="612"/>
      <c r="DJ1048" s="613"/>
      <c r="DK1048" s="613"/>
      <c r="DL1048" s="613"/>
      <c r="DM1048" s="613"/>
      <c r="DN1048" s="613"/>
      <c r="DO1048" s="613"/>
      <c r="DP1048" s="613"/>
      <c r="DQ1048" s="613"/>
      <c r="DR1048" s="613"/>
      <c r="DS1048" s="613"/>
      <c r="DT1048" s="612"/>
      <c r="DU1048" s="620">
        <f t="shared" si="995"/>
        <v>0</v>
      </c>
      <c r="DV1048" s="621">
        <f t="shared" si="989"/>
        <v>0</v>
      </c>
      <c r="DW1048" s="621">
        <f t="shared" si="982"/>
        <v>0</v>
      </c>
      <c r="DX1048" s="621">
        <f t="shared" si="1014"/>
        <v>0</v>
      </c>
      <c r="DY1048" s="621">
        <f t="shared" si="1015"/>
        <v>0</v>
      </c>
      <c r="DZ1048" s="612"/>
      <c r="EA1048" s="612"/>
      <c r="EB1048" s="612"/>
      <c r="EC1048" s="612"/>
      <c r="ED1048" s="612"/>
      <c r="EG1048" s="621"/>
    </row>
    <row r="1049" spans="1:137" s="2052" customFormat="1" ht="48" hidden="1" customHeight="1" x14ac:dyDescent="0.25">
      <c r="A1049" s="1937">
        <v>2026</v>
      </c>
      <c r="B1049" s="606">
        <v>479</v>
      </c>
      <c r="C1049" s="606" t="s">
        <v>58</v>
      </c>
      <c r="D1049" s="606">
        <v>3000654</v>
      </c>
      <c r="E1049" s="606">
        <v>5005023</v>
      </c>
      <c r="F1049" s="606" t="s">
        <v>990</v>
      </c>
      <c r="G1049" s="1937" t="s">
        <v>991</v>
      </c>
      <c r="H1049" s="1937">
        <v>94</v>
      </c>
      <c r="I1049" s="607" t="s">
        <v>992</v>
      </c>
      <c r="J1049" s="608" t="s">
        <v>10</v>
      </c>
      <c r="K1049" s="608" t="s">
        <v>60</v>
      </c>
      <c r="L1049" s="606" t="str">
        <f t="shared" si="1000"/>
        <v>2.3</v>
      </c>
      <c r="M1049" s="1938" t="s">
        <v>62</v>
      </c>
      <c r="N1049" s="609"/>
      <c r="O1049" s="1937" t="s">
        <v>2142</v>
      </c>
      <c r="P1049" s="1937" t="s">
        <v>65</v>
      </c>
      <c r="Q1049" s="1939">
        <v>1</v>
      </c>
      <c r="R1049" s="457">
        <v>7500</v>
      </c>
      <c r="S1049" s="1937"/>
      <c r="T1049" s="1937"/>
      <c r="U1049" s="1937">
        <v>30</v>
      </c>
      <c r="V1049" s="1937">
        <v>30</v>
      </c>
      <c r="W1049" s="2000"/>
      <c r="X1049" s="325"/>
      <c r="Y1049" s="325"/>
      <c r="Z1049" s="326"/>
      <c r="AA1049" s="326"/>
      <c r="AB1049" s="326"/>
      <c r="AC1049" s="326"/>
      <c r="AD1049" s="326"/>
      <c r="AE1049" s="457"/>
      <c r="AF1049" s="327">
        <f t="shared" si="1001"/>
        <v>0</v>
      </c>
      <c r="AG1049" s="327">
        <f t="shared" si="1002"/>
        <v>0</v>
      </c>
      <c r="AH1049" s="327">
        <f t="shared" si="998"/>
        <v>7500</v>
      </c>
      <c r="AI1049" s="327">
        <f t="shared" si="999"/>
        <v>7500</v>
      </c>
      <c r="AJ1049" s="327">
        <f t="shared" si="1030"/>
        <v>0</v>
      </c>
      <c r="AK1049" s="327">
        <f t="shared" si="1030"/>
        <v>0</v>
      </c>
      <c r="AL1049" s="327">
        <f t="shared" si="1030"/>
        <v>0</v>
      </c>
      <c r="AM1049" s="327">
        <f t="shared" si="1030"/>
        <v>0</v>
      </c>
      <c r="AN1049" s="327">
        <f t="shared" si="1030"/>
        <v>0</v>
      </c>
      <c r="AO1049" s="327">
        <f t="shared" si="1030"/>
        <v>0</v>
      </c>
      <c r="AP1049" s="327">
        <f t="shared" si="1030"/>
        <v>0</v>
      </c>
      <c r="AQ1049" s="327">
        <f t="shared" si="1030"/>
        <v>0</v>
      </c>
      <c r="AR1049" s="458">
        <f t="shared" ref="AR1049:AR1080" si="1033">+ROUNDUP(SUM(AF1049:AQ1049),0)</f>
        <v>15000</v>
      </c>
      <c r="AS1049" s="1941" t="s">
        <v>1763</v>
      </c>
      <c r="AT1049" s="612"/>
      <c r="AU1049" s="612" t="s">
        <v>3535</v>
      </c>
      <c r="AV1049" s="612" t="s">
        <v>3536</v>
      </c>
      <c r="AW1049" s="632">
        <v>46058</v>
      </c>
      <c r="AX1049" s="612" t="s">
        <v>3537</v>
      </c>
      <c r="AY1049" s="632">
        <v>46078</v>
      </c>
      <c r="AZ1049" s="612"/>
      <c r="BA1049" s="613" t="s">
        <v>3538</v>
      </c>
      <c r="BB1049" s="1942" t="s">
        <v>995</v>
      </c>
      <c r="BC1049" s="1093" t="s">
        <v>3667</v>
      </c>
      <c r="BD1049" s="1093" t="s">
        <v>3668</v>
      </c>
      <c r="BE1049" s="1093" t="s">
        <v>3669</v>
      </c>
      <c r="BF1049" s="612"/>
      <c r="BG1049" s="612"/>
      <c r="BH1049" s="639"/>
      <c r="BI1049" s="639"/>
      <c r="BJ1049" s="611"/>
      <c r="BK1049" s="639"/>
      <c r="BL1049" s="623"/>
      <c r="BM1049" s="623"/>
      <c r="BN1049" s="639">
        <v>4950</v>
      </c>
      <c r="BO1049" s="639" t="s">
        <v>3686</v>
      </c>
      <c r="BP1049" s="1251"/>
      <c r="BQ1049" s="1251"/>
      <c r="BR1049" s="1251"/>
      <c r="BS1049" s="2048" t="s">
        <v>2118</v>
      </c>
      <c r="BT1049" s="1317" t="s">
        <v>1228</v>
      </c>
      <c r="BU1049" s="1317" t="s">
        <v>2165</v>
      </c>
      <c r="BV1049" s="1315">
        <v>42299461</v>
      </c>
      <c r="BW1049" s="1320">
        <v>10422994616</v>
      </c>
      <c r="BX1049" s="1316" t="s">
        <v>3701</v>
      </c>
      <c r="BY1049" s="632">
        <v>46082</v>
      </c>
      <c r="BZ1049" s="632">
        <v>46142</v>
      </c>
      <c r="CA1049" s="1331"/>
      <c r="CB1049" s="897"/>
      <c r="CC1049" s="897"/>
      <c r="CD1049" s="897"/>
      <c r="CE1049" s="897"/>
      <c r="CF1049" s="897"/>
      <c r="CG1049" s="897"/>
      <c r="CH1049" s="897"/>
      <c r="CI1049" s="897"/>
      <c r="CJ1049" s="897"/>
      <c r="CK1049" s="897"/>
      <c r="CL1049" s="897"/>
      <c r="CM1049" s="897"/>
      <c r="CN1049" s="897"/>
      <c r="CO1049" s="897"/>
      <c r="CP1049" s="897"/>
      <c r="CQ1049" s="897"/>
      <c r="CR1049" s="897"/>
      <c r="CS1049" s="1186"/>
      <c r="CT1049" s="612">
        <v>30</v>
      </c>
      <c r="CU1049" s="620">
        <f t="shared" ref="CU1049:CU1058" si="1034">AH1049</f>
        <v>7500</v>
      </c>
      <c r="CV1049" s="612">
        <v>30</v>
      </c>
      <c r="CW1049" s="621">
        <f t="shared" si="1031"/>
        <v>7500</v>
      </c>
      <c r="CX1049" s="612">
        <v>30</v>
      </c>
      <c r="CY1049" s="621">
        <f t="shared" si="1032"/>
        <v>7500</v>
      </c>
      <c r="CZ1049" s="621">
        <f t="shared" si="1023"/>
        <v>0</v>
      </c>
      <c r="DA1049" s="621">
        <f t="shared" si="1024"/>
        <v>0</v>
      </c>
      <c r="DB1049" s="612"/>
      <c r="DC1049" s="612">
        <f>V1049</f>
        <v>30</v>
      </c>
      <c r="DD1049" s="1158">
        <f t="shared" ref="DD1049:DD1080" si="1035">AI1049</f>
        <v>7500</v>
      </c>
      <c r="DE1049" s="612">
        <v>30</v>
      </c>
      <c r="DF1049" s="1158">
        <f t="shared" ref="DF1049:DF1070" si="1036">(R1049/30*DE1049)*Q1049</f>
        <v>7500</v>
      </c>
      <c r="DG1049" s="612">
        <v>30</v>
      </c>
      <c r="DH1049" s="1158">
        <f t="shared" ref="DH1049:DH1070" si="1037">(R1049/30*DG1049)*Q1049</f>
        <v>7500</v>
      </c>
      <c r="DI1049" s="612"/>
      <c r="DJ1049" s="613"/>
      <c r="DK1049" s="613"/>
      <c r="DL1049" s="613"/>
      <c r="DM1049" s="613"/>
      <c r="DN1049" s="613"/>
      <c r="DO1049" s="613"/>
      <c r="DP1049" s="613"/>
      <c r="DQ1049" s="613"/>
      <c r="DR1049" s="613"/>
      <c r="DS1049" s="613"/>
      <c r="DT1049" s="1944"/>
      <c r="DU1049" s="1945">
        <f t="shared" si="995"/>
        <v>15000</v>
      </c>
      <c r="DV1049" s="1946">
        <f t="shared" si="989"/>
        <v>15000</v>
      </c>
      <c r="DW1049" s="1946">
        <f t="shared" si="982"/>
        <v>15000</v>
      </c>
      <c r="DX1049" s="1946">
        <f t="shared" si="1014"/>
        <v>0</v>
      </c>
      <c r="DY1049" s="1946">
        <f t="shared" si="1015"/>
        <v>0</v>
      </c>
      <c r="DZ1049" s="1944"/>
      <c r="EA1049" s="1944"/>
      <c r="EB1049" s="1944"/>
      <c r="EC1049" s="1944"/>
      <c r="ED1049" s="1944"/>
      <c r="EG1049" s="1946"/>
    </row>
    <row r="1050" spans="1:137" s="2052" customFormat="1" ht="48" hidden="1" customHeight="1" x14ac:dyDescent="0.25">
      <c r="A1050" s="1937">
        <v>2026</v>
      </c>
      <c r="B1050" s="606">
        <v>479</v>
      </c>
      <c r="C1050" s="606" t="s">
        <v>58</v>
      </c>
      <c r="D1050" s="606">
        <v>3000654</v>
      </c>
      <c r="E1050" s="606">
        <v>5005023</v>
      </c>
      <c r="F1050" s="606" t="s">
        <v>990</v>
      </c>
      <c r="G1050" s="1937" t="s">
        <v>991</v>
      </c>
      <c r="H1050" s="1937">
        <v>94</v>
      </c>
      <c r="I1050" s="607" t="s">
        <v>992</v>
      </c>
      <c r="J1050" s="608" t="s">
        <v>10</v>
      </c>
      <c r="K1050" s="608" t="s">
        <v>60</v>
      </c>
      <c r="L1050" s="606" t="str">
        <f t="shared" si="1000"/>
        <v>2.3</v>
      </c>
      <c r="M1050" s="1938" t="s">
        <v>62</v>
      </c>
      <c r="N1050" s="609"/>
      <c r="O1050" s="1937" t="s">
        <v>2142</v>
      </c>
      <c r="P1050" s="1937" t="s">
        <v>65</v>
      </c>
      <c r="Q1050" s="1939">
        <v>1</v>
      </c>
      <c r="R1050" s="457">
        <v>7500</v>
      </c>
      <c r="S1050" s="1937"/>
      <c r="T1050" s="1937"/>
      <c r="U1050" s="1937">
        <v>30</v>
      </c>
      <c r="V1050" s="1937">
        <v>30</v>
      </c>
      <c r="W1050" s="2000"/>
      <c r="X1050" s="325"/>
      <c r="Y1050" s="325"/>
      <c r="Z1050" s="326"/>
      <c r="AA1050" s="326"/>
      <c r="AB1050" s="326"/>
      <c r="AC1050" s="326"/>
      <c r="AD1050" s="326"/>
      <c r="AE1050" s="457"/>
      <c r="AF1050" s="327">
        <f t="shared" si="1001"/>
        <v>0</v>
      </c>
      <c r="AG1050" s="327">
        <f t="shared" si="1002"/>
        <v>0</v>
      </c>
      <c r="AH1050" s="327">
        <f t="shared" si="998"/>
        <v>7500</v>
      </c>
      <c r="AI1050" s="327">
        <f t="shared" si="999"/>
        <v>7500</v>
      </c>
      <c r="AJ1050" s="327"/>
      <c r="AK1050" s="327"/>
      <c r="AL1050" s="327"/>
      <c r="AM1050" s="327"/>
      <c r="AN1050" s="327"/>
      <c r="AO1050" s="327"/>
      <c r="AP1050" s="327"/>
      <c r="AQ1050" s="327"/>
      <c r="AR1050" s="458">
        <f t="shared" si="1033"/>
        <v>15000</v>
      </c>
      <c r="AS1050" s="1941" t="s">
        <v>1763</v>
      </c>
      <c r="AT1050" s="612"/>
      <c r="AU1050" s="612" t="s">
        <v>3535</v>
      </c>
      <c r="AV1050" s="612" t="s">
        <v>3536</v>
      </c>
      <c r="AW1050" s="632">
        <v>46058</v>
      </c>
      <c r="AX1050" s="612" t="s">
        <v>3537</v>
      </c>
      <c r="AY1050" s="632">
        <v>46078</v>
      </c>
      <c r="AZ1050" s="612"/>
      <c r="BA1050" s="613" t="s">
        <v>3538</v>
      </c>
      <c r="BB1050" s="1942" t="s">
        <v>995</v>
      </c>
      <c r="BC1050" s="1093" t="s">
        <v>3667</v>
      </c>
      <c r="BD1050" s="1093" t="s">
        <v>3668</v>
      </c>
      <c r="BE1050" s="1093" t="s">
        <v>3669</v>
      </c>
      <c r="BF1050" s="612"/>
      <c r="BG1050" s="612"/>
      <c r="BH1050" s="639"/>
      <c r="BI1050" s="639"/>
      <c r="BJ1050" s="611"/>
      <c r="BK1050" s="639"/>
      <c r="BL1050" s="623"/>
      <c r="BM1050" s="623"/>
      <c r="BN1050" s="639">
        <v>5013</v>
      </c>
      <c r="BO1050" s="639" t="s">
        <v>3686</v>
      </c>
      <c r="BP1050" s="1059"/>
      <c r="BQ1050" s="1059"/>
      <c r="BR1050" s="1059"/>
      <c r="BS1050" s="2049" t="s">
        <v>2080</v>
      </c>
      <c r="BT1050" s="213" t="s">
        <v>2167</v>
      </c>
      <c r="BU1050" s="213" t="s">
        <v>2168</v>
      </c>
      <c r="BV1050" s="1319">
        <v>41402390</v>
      </c>
      <c r="BW1050" s="1324">
        <v>10414023903</v>
      </c>
      <c r="BX1050" s="1321" t="s">
        <v>3701</v>
      </c>
      <c r="BY1050" s="632">
        <v>46082</v>
      </c>
      <c r="BZ1050" s="632">
        <v>46142</v>
      </c>
      <c r="CA1050" s="1331"/>
      <c r="CB1050" s="897"/>
      <c r="CC1050" s="897"/>
      <c r="CD1050" s="897"/>
      <c r="CE1050" s="897"/>
      <c r="CF1050" s="897"/>
      <c r="CG1050" s="897"/>
      <c r="CH1050" s="897"/>
      <c r="CI1050" s="897"/>
      <c r="CJ1050" s="897"/>
      <c r="CK1050" s="897"/>
      <c r="CL1050" s="897"/>
      <c r="CM1050" s="897"/>
      <c r="CN1050" s="897"/>
      <c r="CO1050" s="897"/>
      <c r="CP1050" s="897"/>
      <c r="CQ1050" s="897"/>
      <c r="CR1050" s="897"/>
      <c r="CS1050" s="1186"/>
      <c r="CT1050" s="612">
        <v>30</v>
      </c>
      <c r="CU1050" s="620">
        <f t="shared" si="1034"/>
        <v>7500</v>
      </c>
      <c r="CV1050" s="612">
        <v>30</v>
      </c>
      <c r="CW1050" s="621">
        <f t="shared" si="1031"/>
        <v>7500</v>
      </c>
      <c r="CX1050" s="612">
        <v>30</v>
      </c>
      <c r="CY1050" s="621">
        <f t="shared" si="1032"/>
        <v>7500</v>
      </c>
      <c r="CZ1050" s="621">
        <f t="shared" si="1023"/>
        <v>0</v>
      </c>
      <c r="DA1050" s="621">
        <f t="shared" si="1024"/>
        <v>0</v>
      </c>
      <c r="DB1050" s="612"/>
      <c r="DC1050" s="612">
        <v>30</v>
      </c>
      <c r="DD1050" s="1158">
        <f t="shared" si="1035"/>
        <v>7500</v>
      </c>
      <c r="DE1050" s="612">
        <v>30</v>
      </c>
      <c r="DF1050" s="1158">
        <f t="shared" si="1036"/>
        <v>7500</v>
      </c>
      <c r="DG1050" s="612">
        <v>30</v>
      </c>
      <c r="DH1050" s="1158">
        <f t="shared" si="1037"/>
        <v>7500</v>
      </c>
      <c r="DI1050" s="612"/>
      <c r="DJ1050" s="613"/>
      <c r="DK1050" s="613"/>
      <c r="DL1050" s="613"/>
      <c r="DM1050" s="613"/>
      <c r="DN1050" s="613"/>
      <c r="DO1050" s="613"/>
      <c r="DP1050" s="613"/>
      <c r="DQ1050" s="613"/>
      <c r="DR1050" s="613"/>
      <c r="DS1050" s="613"/>
      <c r="DT1050" s="1944"/>
      <c r="DU1050" s="1945">
        <f t="shared" si="995"/>
        <v>15000</v>
      </c>
      <c r="DV1050" s="1946">
        <f t="shared" si="989"/>
        <v>15000</v>
      </c>
      <c r="DW1050" s="1946">
        <f t="shared" si="982"/>
        <v>15000</v>
      </c>
      <c r="DX1050" s="1946">
        <f t="shared" si="1014"/>
        <v>0</v>
      </c>
      <c r="DY1050" s="1946">
        <f t="shared" si="1015"/>
        <v>0</v>
      </c>
      <c r="DZ1050" s="1944"/>
      <c r="EA1050" s="1944"/>
      <c r="EB1050" s="1944"/>
      <c r="EC1050" s="1944"/>
      <c r="ED1050" s="1944"/>
      <c r="EG1050" s="1946"/>
    </row>
    <row r="1051" spans="1:137" s="2052" customFormat="1" ht="48" hidden="1" customHeight="1" x14ac:dyDescent="0.25">
      <c r="A1051" s="1937">
        <v>2026</v>
      </c>
      <c r="B1051" s="606">
        <v>479</v>
      </c>
      <c r="C1051" s="606" t="s">
        <v>58</v>
      </c>
      <c r="D1051" s="606">
        <v>3000654</v>
      </c>
      <c r="E1051" s="606">
        <v>5005023</v>
      </c>
      <c r="F1051" s="606" t="s">
        <v>990</v>
      </c>
      <c r="G1051" s="1937" t="s">
        <v>991</v>
      </c>
      <c r="H1051" s="1937">
        <v>94</v>
      </c>
      <c r="I1051" s="607" t="s">
        <v>992</v>
      </c>
      <c r="J1051" s="608" t="s">
        <v>10</v>
      </c>
      <c r="K1051" s="608" t="s">
        <v>60</v>
      </c>
      <c r="L1051" s="606" t="str">
        <f t="shared" si="1000"/>
        <v>2.3</v>
      </c>
      <c r="M1051" s="1938" t="s">
        <v>62</v>
      </c>
      <c r="N1051" s="609"/>
      <c r="O1051" s="1937" t="s">
        <v>2142</v>
      </c>
      <c r="P1051" s="1937" t="s">
        <v>65</v>
      </c>
      <c r="Q1051" s="1939">
        <v>1</v>
      </c>
      <c r="R1051" s="457">
        <v>7500</v>
      </c>
      <c r="S1051" s="1937"/>
      <c r="T1051" s="1937"/>
      <c r="U1051" s="1937">
        <v>30</v>
      </c>
      <c r="V1051" s="1937">
        <v>30</v>
      </c>
      <c r="W1051" s="2000"/>
      <c r="X1051" s="325"/>
      <c r="Y1051" s="325"/>
      <c r="Z1051" s="326"/>
      <c r="AA1051" s="326"/>
      <c r="AB1051" s="326"/>
      <c r="AC1051" s="326"/>
      <c r="AD1051" s="326"/>
      <c r="AE1051" s="457"/>
      <c r="AF1051" s="327">
        <f t="shared" si="1001"/>
        <v>0</v>
      </c>
      <c r="AG1051" s="327">
        <f t="shared" si="1002"/>
        <v>0</v>
      </c>
      <c r="AH1051" s="327">
        <f t="shared" si="998"/>
        <v>7500</v>
      </c>
      <c r="AI1051" s="327">
        <f t="shared" si="999"/>
        <v>7500</v>
      </c>
      <c r="AJ1051" s="327"/>
      <c r="AK1051" s="327"/>
      <c r="AL1051" s="327"/>
      <c r="AM1051" s="327"/>
      <c r="AN1051" s="327"/>
      <c r="AO1051" s="327"/>
      <c r="AP1051" s="327"/>
      <c r="AQ1051" s="327"/>
      <c r="AR1051" s="458">
        <f t="shared" si="1033"/>
        <v>15000</v>
      </c>
      <c r="AS1051" s="1941" t="s">
        <v>1763</v>
      </c>
      <c r="AT1051" s="612"/>
      <c r="AU1051" s="612" t="s">
        <v>3535</v>
      </c>
      <c r="AV1051" s="612" t="s">
        <v>3536</v>
      </c>
      <c r="AW1051" s="632">
        <v>46058</v>
      </c>
      <c r="AX1051" s="612" t="s">
        <v>3537</v>
      </c>
      <c r="AY1051" s="632">
        <v>46078</v>
      </c>
      <c r="AZ1051" s="612"/>
      <c r="BA1051" s="613" t="s">
        <v>3538</v>
      </c>
      <c r="BB1051" s="1942" t="s">
        <v>995</v>
      </c>
      <c r="BC1051" s="1093" t="s">
        <v>3667</v>
      </c>
      <c r="BD1051" s="1093" t="s">
        <v>3668</v>
      </c>
      <c r="BE1051" s="1093" t="s">
        <v>3669</v>
      </c>
      <c r="BF1051" s="612"/>
      <c r="BG1051" s="612"/>
      <c r="BH1051" s="639"/>
      <c r="BI1051" s="639"/>
      <c r="BJ1051" s="611"/>
      <c r="BK1051" s="639"/>
      <c r="BL1051" s="623"/>
      <c r="BM1051" s="623"/>
      <c r="BN1051" s="639">
        <v>4969</v>
      </c>
      <c r="BO1051" s="639" t="s">
        <v>3686</v>
      </c>
      <c r="BP1051" s="1059"/>
      <c r="BQ1051" s="1059"/>
      <c r="BR1051" s="1059"/>
      <c r="BS1051" s="2049" t="s">
        <v>2170</v>
      </c>
      <c r="BT1051" s="213" t="s">
        <v>2171</v>
      </c>
      <c r="BU1051" s="213" t="s">
        <v>2172</v>
      </c>
      <c r="BV1051" s="1319">
        <v>46023966</v>
      </c>
      <c r="BW1051" s="1324">
        <v>10460239660</v>
      </c>
      <c r="BX1051" s="1321" t="s">
        <v>3701</v>
      </c>
      <c r="BY1051" s="632">
        <v>46082</v>
      </c>
      <c r="BZ1051" s="632">
        <v>46142</v>
      </c>
      <c r="CA1051" s="1331"/>
      <c r="CB1051" s="897"/>
      <c r="CC1051" s="897"/>
      <c r="CD1051" s="897"/>
      <c r="CE1051" s="897"/>
      <c r="CF1051" s="897"/>
      <c r="CG1051" s="897"/>
      <c r="CH1051" s="897"/>
      <c r="CI1051" s="897"/>
      <c r="CJ1051" s="897"/>
      <c r="CK1051" s="897"/>
      <c r="CL1051" s="897"/>
      <c r="CM1051" s="897"/>
      <c r="CN1051" s="897"/>
      <c r="CO1051" s="897"/>
      <c r="CP1051" s="897"/>
      <c r="CQ1051" s="897"/>
      <c r="CR1051" s="897"/>
      <c r="CS1051" s="1186"/>
      <c r="CT1051" s="612">
        <v>30</v>
      </c>
      <c r="CU1051" s="620">
        <f t="shared" si="1034"/>
        <v>7500</v>
      </c>
      <c r="CV1051" s="612">
        <v>30</v>
      </c>
      <c r="CW1051" s="621">
        <f t="shared" si="1031"/>
        <v>7500</v>
      </c>
      <c r="CX1051" s="612">
        <v>30</v>
      </c>
      <c r="CY1051" s="621">
        <f t="shared" si="1032"/>
        <v>7500</v>
      </c>
      <c r="CZ1051" s="621">
        <f t="shared" si="1023"/>
        <v>0</v>
      </c>
      <c r="DA1051" s="621">
        <f t="shared" si="1024"/>
        <v>0</v>
      </c>
      <c r="DB1051" s="612"/>
      <c r="DC1051" s="612">
        <v>30</v>
      </c>
      <c r="DD1051" s="1158">
        <f t="shared" si="1035"/>
        <v>7500</v>
      </c>
      <c r="DE1051" s="612">
        <v>30</v>
      </c>
      <c r="DF1051" s="1158">
        <f t="shared" si="1036"/>
        <v>7500</v>
      </c>
      <c r="DG1051" s="612">
        <v>30</v>
      </c>
      <c r="DH1051" s="1158">
        <f t="shared" si="1037"/>
        <v>7500</v>
      </c>
      <c r="DI1051" s="612"/>
      <c r="DJ1051" s="613"/>
      <c r="DK1051" s="613"/>
      <c r="DL1051" s="613"/>
      <c r="DM1051" s="613"/>
      <c r="DN1051" s="613"/>
      <c r="DO1051" s="613"/>
      <c r="DP1051" s="613"/>
      <c r="DQ1051" s="613"/>
      <c r="DR1051" s="613"/>
      <c r="DS1051" s="613"/>
      <c r="DT1051" s="1944"/>
      <c r="DU1051" s="1945">
        <f t="shared" si="995"/>
        <v>15000</v>
      </c>
      <c r="DV1051" s="1946">
        <f t="shared" si="989"/>
        <v>15000</v>
      </c>
      <c r="DW1051" s="1946">
        <f t="shared" si="982"/>
        <v>15000</v>
      </c>
      <c r="DX1051" s="1946">
        <f t="shared" si="1014"/>
        <v>0</v>
      </c>
      <c r="DY1051" s="1946">
        <f t="shared" si="1015"/>
        <v>0</v>
      </c>
      <c r="DZ1051" s="1944"/>
      <c r="EA1051" s="1944"/>
      <c r="EB1051" s="1944"/>
      <c r="EC1051" s="1944"/>
      <c r="ED1051" s="1944"/>
      <c r="EG1051" s="1946"/>
    </row>
    <row r="1052" spans="1:137" s="2052" customFormat="1" ht="48" hidden="1" customHeight="1" x14ac:dyDescent="0.25">
      <c r="A1052" s="1937">
        <v>2026</v>
      </c>
      <c r="B1052" s="606">
        <v>479</v>
      </c>
      <c r="C1052" s="606" t="s">
        <v>58</v>
      </c>
      <c r="D1052" s="606">
        <v>3000654</v>
      </c>
      <c r="E1052" s="606">
        <v>5005023</v>
      </c>
      <c r="F1052" s="606" t="s">
        <v>990</v>
      </c>
      <c r="G1052" s="1937" t="s">
        <v>991</v>
      </c>
      <c r="H1052" s="1937">
        <v>94</v>
      </c>
      <c r="I1052" s="607" t="s">
        <v>992</v>
      </c>
      <c r="J1052" s="608" t="s">
        <v>10</v>
      </c>
      <c r="K1052" s="608" t="s">
        <v>60</v>
      </c>
      <c r="L1052" s="606" t="str">
        <f t="shared" si="1000"/>
        <v>2.3</v>
      </c>
      <c r="M1052" s="1938" t="s">
        <v>62</v>
      </c>
      <c r="N1052" s="609"/>
      <c r="O1052" s="1937" t="s">
        <v>2142</v>
      </c>
      <c r="P1052" s="1937" t="s">
        <v>65</v>
      </c>
      <c r="Q1052" s="1939">
        <v>1</v>
      </c>
      <c r="R1052" s="457">
        <v>7500</v>
      </c>
      <c r="S1052" s="1937"/>
      <c r="T1052" s="1937"/>
      <c r="U1052" s="1937">
        <v>30</v>
      </c>
      <c r="V1052" s="1937">
        <v>30</v>
      </c>
      <c r="W1052" s="2000"/>
      <c r="X1052" s="325"/>
      <c r="Y1052" s="325"/>
      <c r="Z1052" s="326"/>
      <c r="AA1052" s="326"/>
      <c r="AB1052" s="326"/>
      <c r="AC1052" s="326"/>
      <c r="AD1052" s="326"/>
      <c r="AE1052" s="457"/>
      <c r="AF1052" s="327">
        <f t="shared" si="1001"/>
        <v>0</v>
      </c>
      <c r="AG1052" s="327">
        <f t="shared" si="1002"/>
        <v>0</v>
      </c>
      <c r="AH1052" s="327">
        <f t="shared" si="998"/>
        <v>7500</v>
      </c>
      <c r="AI1052" s="327">
        <f t="shared" si="999"/>
        <v>7500</v>
      </c>
      <c r="AJ1052" s="327"/>
      <c r="AK1052" s="327"/>
      <c r="AL1052" s="327"/>
      <c r="AM1052" s="327"/>
      <c r="AN1052" s="327"/>
      <c r="AO1052" s="327"/>
      <c r="AP1052" s="327"/>
      <c r="AQ1052" s="327"/>
      <c r="AR1052" s="458">
        <f t="shared" si="1033"/>
        <v>15000</v>
      </c>
      <c r="AS1052" s="1941" t="s">
        <v>1763</v>
      </c>
      <c r="AT1052" s="612"/>
      <c r="AU1052" s="612" t="s">
        <v>3535</v>
      </c>
      <c r="AV1052" s="612" t="s">
        <v>3536</v>
      </c>
      <c r="AW1052" s="632">
        <v>46058</v>
      </c>
      <c r="AX1052" s="612" t="s">
        <v>3537</v>
      </c>
      <c r="AY1052" s="632">
        <v>46078</v>
      </c>
      <c r="AZ1052" s="612"/>
      <c r="BA1052" s="613" t="s">
        <v>3538</v>
      </c>
      <c r="BB1052" s="1942" t="s">
        <v>995</v>
      </c>
      <c r="BC1052" s="1093" t="s">
        <v>3667</v>
      </c>
      <c r="BD1052" s="1093" t="s">
        <v>3668</v>
      </c>
      <c r="BE1052" s="1093" t="s">
        <v>3669</v>
      </c>
      <c r="BF1052" s="612"/>
      <c r="BG1052" s="612"/>
      <c r="BH1052" s="639"/>
      <c r="BI1052" s="639"/>
      <c r="BJ1052" s="611"/>
      <c r="BK1052" s="639"/>
      <c r="BL1052" s="623"/>
      <c r="BM1052" s="623"/>
      <c r="BN1052" s="639">
        <v>5014</v>
      </c>
      <c r="BO1052" s="639" t="s">
        <v>3686</v>
      </c>
      <c r="BP1052" s="1059"/>
      <c r="BQ1052" s="1059"/>
      <c r="BR1052" s="1059"/>
      <c r="BS1052" s="2049" t="s">
        <v>2177</v>
      </c>
      <c r="BT1052" s="213" t="s">
        <v>1062</v>
      </c>
      <c r="BU1052" s="213" t="s">
        <v>2178</v>
      </c>
      <c r="BV1052" s="1319">
        <v>42544476</v>
      </c>
      <c r="BW1052" s="1324">
        <v>10425444765</v>
      </c>
      <c r="BX1052" s="1321" t="s">
        <v>3701</v>
      </c>
      <c r="BY1052" s="632">
        <v>46082</v>
      </c>
      <c r="BZ1052" s="632">
        <v>46142</v>
      </c>
      <c r="CA1052" s="1331"/>
      <c r="CB1052" s="897"/>
      <c r="CC1052" s="897"/>
      <c r="CD1052" s="897"/>
      <c r="CE1052" s="897"/>
      <c r="CF1052" s="897"/>
      <c r="CG1052" s="897"/>
      <c r="CH1052" s="897"/>
      <c r="CI1052" s="897"/>
      <c r="CJ1052" s="897"/>
      <c r="CK1052" s="897"/>
      <c r="CL1052" s="897"/>
      <c r="CM1052" s="897"/>
      <c r="CN1052" s="897"/>
      <c r="CO1052" s="897"/>
      <c r="CP1052" s="897"/>
      <c r="CQ1052" s="897"/>
      <c r="CR1052" s="897"/>
      <c r="CS1052" s="1186"/>
      <c r="CT1052" s="612">
        <v>30</v>
      </c>
      <c r="CU1052" s="620">
        <f t="shared" si="1034"/>
        <v>7500</v>
      </c>
      <c r="CV1052" s="612">
        <v>30</v>
      </c>
      <c r="CW1052" s="621">
        <f t="shared" si="1031"/>
        <v>7500</v>
      </c>
      <c r="CX1052" s="612">
        <v>30</v>
      </c>
      <c r="CY1052" s="621">
        <f t="shared" si="1032"/>
        <v>7500</v>
      </c>
      <c r="CZ1052" s="621">
        <f t="shared" si="1023"/>
        <v>0</v>
      </c>
      <c r="DA1052" s="621">
        <f t="shared" si="1024"/>
        <v>0</v>
      </c>
      <c r="DB1052" s="612"/>
      <c r="DC1052" s="612">
        <v>30</v>
      </c>
      <c r="DD1052" s="1158">
        <f t="shared" si="1035"/>
        <v>7500</v>
      </c>
      <c r="DE1052" s="612">
        <v>30</v>
      </c>
      <c r="DF1052" s="1158">
        <f t="shared" si="1036"/>
        <v>7500</v>
      </c>
      <c r="DG1052" s="612">
        <v>30</v>
      </c>
      <c r="DH1052" s="1158">
        <f t="shared" si="1037"/>
        <v>7500</v>
      </c>
      <c r="DI1052" s="612"/>
      <c r="DJ1052" s="613"/>
      <c r="DK1052" s="613"/>
      <c r="DL1052" s="613"/>
      <c r="DM1052" s="613"/>
      <c r="DN1052" s="613"/>
      <c r="DO1052" s="613"/>
      <c r="DP1052" s="613"/>
      <c r="DQ1052" s="613"/>
      <c r="DR1052" s="613"/>
      <c r="DS1052" s="613"/>
      <c r="DT1052" s="1944"/>
      <c r="DU1052" s="1945">
        <f t="shared" si="995"/>
        <v>15000</v>
      </c>
      <c r="DV1052" s="1946">
        <f t="shared" si="989"/>
        <v>15000</v>
      </c>
      <c r="DW1052" s="1946">
        <f t="shared" si="982"/>
        <v>15000</v>
      </c>
      <c r="DX1052" s="1946">
        <f t="shared" si="1014"/>
        <v>0</v>
      </c>
      <c r="DY1052" s="1946">
        <f t="shared" si="1015"/>
        <v>0</v>
      </c>
      <c r="DZ1052" s="1944"/>
      <c r="EA1052" s="1944"/>
      <c r="EB1052" s="1944"/>
      <c r="EC1052" s="1944"/>
      <c r="ED1052" s="1944"/>
      <c r="EG1052" s="1946"/>
    </row>
    <row r="1053" spans="1:137" s="2052" customFormat="1" ht="48" hidden="1" customHeight="1" x14ac:dyDescent="0.25">
      <c r="A1053" s="1937">
        <v>2026</v>
      </c>
      <c r="B1053" s="606">
        <v>479</v>
      </c>
      <c r="C1053" s="606" t="s">
        <v>58</v>
      </c>
      <c r="D1053" s="606">
        <v>3000654</v>
      </c>
      <c r="E1053" s="606">
        <v>5005023</v>
      </c>
      <c r="F1053" s="606" t="s">
        <v>990</v>
      </c>
      <c r="G1053" s="1937" t="s">
        <v>991</v>
      </c>
      <c r="H1053" s="1937">
        <v>94</v>
      </c>
      <c r="I1053" s="607" t="s">
        <v>992</v>
      </c>
      <c r="J1053" s="608" t="s">
        <v>10</v>
      </c>
      <c r="K1053" s="608" t="s">
        <v>60</v>
      </c>
      <c r="L1053" s="606" t="str">
        <f t="shared" si="1000"/>
        <v>2.3</v>
      </c>
      <c r="M1053" s="1938" t="s">
        <v>62</v>
      </c>
      <c r="N1053" s="609"/>
      <c r="O1053" s="1937" t="s">
        <v>2142</v>
      </c>
      <c r="P1053" s="1937" t="s">
        <v>65</v>
      </c>
      <c r="Q1053" s="1939">
        <v>1</v>
      </c>
      <c r="R1053" s="457">
        <v>7500</v>
      </c>
      <c r="S1053" s="1937"/>
      <c r="T1053" s="1937"/>
      <c r="U1053" s="1937">
        <v>30</v>
      </c>
      <c r="V1053" s="1937">
        <v>30</v>
      </c>
      <c r="W1053" s="2000"/>
      <c r="X1053" s="325"/>
      <c r="Y1053" s="325"/>
      <c r="Z1053" s="326"/>
      <c r="AA1053" s="326"/>
      <c r="AB1053" s="326"/>
      <c r="AC1053" s="326"/>
      <c r="AD1053" s="326"/>
      <c r="AE1053" s="457"/>
      <c r="AF1053" s="327">
        <f t="shared" si="1001"/>
        <v>0</v>
      </c>
      <c r="AG1053" s="327">
        <f t="shared" si="1002"/>
        <v>0</v>
      </c>
      <c r="AH1053" s="327">
        <f t="shared" ref="AH1053:AH1084" si="1038">+$R1053*(U1053/30)*$Q1053</f>
        <v>7500</v>
      </c>
      <c r="AI1053" s="327">
        <f t="shared" ref="AI1053:AI1084" si="1039">+$R1053*(V1053/30)*$Q1053</f>
        <v>7500</v>
      </c>
      <c r="AJ1053" s="327"/>
      <c r="AK1053" s="327"/>
      <c r="AL1053" s="327"/>
      <c r="AM1053" s="327"/>
      <c r="AN1053" s="327"/>
      <c r="AO1053" s="327"/>
      <c r="AP1053" s="327"/>
      <c r="AQ1053" s="327"/>
      <c r="AR1053" s="458">
        <f t="shared" si="1033"/>
        <v>15000</v>
      </c>
      <c r="AS1053" s="1941" t="s">
        <v>1763</v>
      </c>
      <c r="AT1053" s="612"/>
      <c r="AU1053" s="612" t="s">
        <v>3535</v>
      </c>
      <c r="AV1053" s="612" t="s">
        <v>3536</v>
      </c>
      <c r="AW1053" s="632">
        <v>46058</v>
      </c>
      <c r="AX1053" s="612" t="s">
        <v>3537</v>
      </c>
      <c r="AY1053" s="632">
        <v>46078</v>
      </c>
      <c r="AZ1053" s="612"/>
      <c r="BA1053" s="613" t="s">
        <v>3538</v>
      </c>
      <c r="BB1053" s="1942" t="s">
        <v>995</v>
      </c>
      <c r="BC1053" s="1093" t="s">
        <v>3667</v>
      </c>
      <c r="BD1053" s="1093" t="s">
        <v>3668</v>
      </c>
      <c r="BE1053" s="1093" t="s">
        <v>3669</v>
      </c>
      <c r="BF1053" s="612"/>
      <c r="BG1053" s="612"/>
      <c r="BH1053" s="639"/>
      <c r="BI1053" s="639"/>
      <c r="BJ1053" s="611"/>
      <c r="BK1053" s="639"/>
      <c r="BL1053" s="623"/>
      <c r="BM1053" s="623"/>
      <c r="BN1053" s="639">
        <v>4970</v>
      </c>
      <c r="BO1053" s="639" t="s">
        <v>3686</v>
      </c>
      <c r="BP1053" s="1059"/>
      <c r="BQ1053" s="1059"/>
      <c r="BR1053" s="1059"/>
      <c r="BS1053" s="2049" t="s">
        <v>2180</v>
      </c>
      <c r="BT1053" s="213" t="s">
        <v>1569</v>
      </c>
      <c r="BU1053" s="213" t="s">
        <v>2181</v>
      </c>
      <c r="BV1053" s="1319">
        <v>73804965</v>
      </c>
      <c r="BW1053" s="1324">
        <v>10738049654</v>
      </c>
      <c r="BX1053" s="1321" t="s">
        <v>3701</v>
      </c>
      <c r="BY1053" s="632">
        <v>46082</v>
      </c>
      <c r="BZ1053" s="632">
        <v>46142</v>
      </c>
      <c r="CA1053" s="1331"/>
      <c r="CB1053" s="897"/>
      <c r="CC1053" s="897"/>
      <c r="CD1053" s="897"/>
      <c r="CE1053" s="897"/>
      <c r="CF1053" s="897"/>
      <c r="CG1053" s="897"/>
      <c r="CH1053" s="897"/>
      <c r="CI1053" s="897"/>
      <c r="CJ1053" s="897"/>
      <c r="CK1053" s="897"/>
      <c r="CL1053" s="897"/>
      <c r="CM1053" s="897"/>
      <c r="CN1053" s="897"/>
      <c r="CO1053" s="897"/>
      <c r="CP1053" s="897"/>
      <c r="CQ1053" s="897"/>
      <c r="CR1053" s="897"/>
      <c r="CS1053" s="1186"/>
      <c r="CT1053" s="612">
        <v>30</v>
      </c>
      <c r="CU1053" s="620">
        <f t="shared" si="1034"/>
        <v>7500</v>
      </c>
      <c r="CV1053" s="612">
        <v>30</v>
      </c>
      <c r="CW1053" s="621">
        <f t="shared" si="1031"/>
        <v>7500</v>
      </c>
      <c r="CX1053" s="612">
        <v>30</v>
      </c>
      <c r="CY1053" s="621">
        <f t="shared" si="1032"/>
        <v>7500</v>
      </c>
      <c r="CZ1053" s="621">
        <f t="shared" si="1023"/>
        <v>0</v>
      </c>
      <c r="DA1053" s="621">
        <f t="shared" si="1024"/>
        <v>0</v>
      </c>
      <c r="DB1053" s="612"/>
      <c r="DC1053" s="612">
        <v>30</v>
      </c>
      <c r="DD1053" s="1158">
        <f t="shared" si="1035"/>
        <v>7500</v>
      </c>
      <c r="DE1053" s="612">
        <v>30</v>
      </c>
      <c r="DF1053" s="1158">
        <f t="shared" si="1036"/>
        <v>7500</v>
      </c>
      <c r="DG1053" s="612">
        <v>30</v>
      </c>
      <c r="DH1053" s="1158">
        <f t="shared" si="1037"/>
        <v>7500</v>
      </c>
      <c r="DI1053" s="612"/>
      <c r="DJ1053" s="613"/>
      <c r="DK1053" s="613"/>
      <c r="DL1053" s="613"/>
      <c r="DM1053" s="613"/>
      <c r="DN1053" s="613"/>
      <c r="DO1053" s="613"/>
      <c r="DP1053" s="613"/>
      <c r="DQ1053" s="613"/>
      <c r="DR1053" s="613"/>
      <c r="DS1053" s="613"/>
      <c r="DT1053" s="1944"/>
      <c r="DU1053" s="1945">
        <f t="shared" si="995"/>
        <v>15000</v>
      </c>
      <c r="DV1053" s="1946">
        <f t="shared" si="989"/>
        <v>15000</v>
      </c>
      <c r="DW1053" s="1946">
        <f t="shared" si="982"/>
        <v>15000</v>
      </c>
      <c r="DX1053" s="1946">
        <f t="shared" si="1014"/>
        <v>0</v>
      </c>
      <c r="DY1053" s="1946">
        <f t="shared" si="1015"/>
        <v>0</v>
      </c>
      <c r="DZ1053" s="1944"/>
      <c r="EA1053" s="1944"/>
      <c r="EB1053" s="1944"/>
      <c r="EC1053" s="1944"/>
      <c r="ED1053" s="1944"/>
      <c r="EG1053" s="1946"/>
    </row>
    <row r="1054" spans="1:137" s="2052" customFormat="1" ht="48" hidden="1" customHeight="1" x14ac:dyDescent="0.25">
      <c r="A1054" s="1937">
        <v>2026</v>
      </c>
      <c r="B1054" s="606">
        <v>479</v>
      </c>
      <c r="C1054" s="606" t="s">
        <v>58</v>
      </c>
      <c r="D1054" s="606">
        <v>3000654</v>
      </c>
      <c r="E1054" s="606">
        <v>5005023</v>
      </c>
      <c r="F1054" s="606" t="s">
        <v>990</v>
      </c>
      <c r="G1054" s="1937" t="s">
        <v>991</v>
      </c>
      <c r="H1054" s="1937">
        <v>94</v>
      </c>
      <c r="I1054" s="607" t="s">
        <v>992</v>
      </c>
      <c r="J1054" s="608" t="s">
        <v>10</v>
      </c>
      <c r="K1054" s="608" t="s">
        <v>60</v>
      </c>
      <c r="L1054" s="606" t="str">
        <f t="shared" si="1000"/>
        <v>2.3</v>
      </c>
      <c r="M1054" s="1938" t="s">
        <v>62</v>
      </c>
      <c r="N1054" s="609"/>
      <c r="O1054" s="1937" t="s">
        <v>2142</v>
      </c>
      <c r="P1054" s="1937" t="s">
        <v>65</v>
      </c>
      <c r="Q1054" s="1939">
        <v>1</v>
      </c>
      <c r="R1054" s="457">
        <v>7500</v>
      </c>
      <c r="S1054" s="1937"/>
      <c r="T1054" s="1937"/>
      <c r="U1054" s="1937">
        <v>30</v>
      </c>
      <c r="V1054" s="1937">
        <v>30</v>
      </c>
      <c r="W1054" s="2000"/>
      <c r="X1054" s="325"/>
      <c r="Y1054" s="325"/>
      <c r="Z1054" s="326"/>
      <c r="AA1054" s="326"/>
      <c r="AB1054" s="326"/>
      <c r="AC1054" s="326"/>
      <c r="AD1054" s="326"/>
      <c r="AE1054" s="457"/>
      <c r="AF1054" s="327">
        <f t="shared" ref="AF1054:AF1085" si="1040">+$R1054*(S1054/30)*$Q1054</f>
        <v>0</v>
      </c>
      <c r="AG1054" s="327">
        <f t="shared" ref="AG1054:AG1085" si="1041">+$R1054*(T1054/30)*$Q1054</f>
        <v>0</v>
      </c>
      <c r="AH1054" s="327">
        <f t="shared" si="1038"/>
        <v>7500</v>
      </c>
      <c r="AI1054" s="327">
        <f t="shared" si="1039"/>
        <v>7500</v>
      </c>
      <c r="AJ1054" s="327"/>
      <c r="AK1054" s="327"/>
      <c r="AL1054" s="327"/>
      <c r="AM1054" s="327"/>
      <c r="AN1054" s="327"/>
      <c r="AO1054" s="327"/>
      <c r="AP1054" s="327"/>
      <c r="AQ1054" s="327"/>
      <c r="AR1054" s="458">
        <f t="shared" si="1033"/>
        <v>15000</v>
      </c>
      <c r="AS1054" s="1941" t="s">
        <v>1763</v>
      </c>
      <c r="AT1054" s="612"/>
      <c r="AU1054" s="612" t="s">
        <v>3535</v>
      </c>
      <c r="AV1054" s="612" t="s">
        <v>3536</v>
      </c>
      <c r="AW1054" s="632">
        <v>46058</v>
      </c>
      <c r="AX1054" s="612" t="s">
        <v>3537</v>
      </c>
      <c r="AY1054" s="632">
        <v>46078</v>
      </c>
      <c r="AZ1054" s="612"/>
      <c r="BA1054" s="613" t="s">
        <v>3538</v>
      </c>
      <c r="BB1054" s="1942" t="s">
        <v>995</v>
      </c>
      <c r="BC1054" s="1093" t="s">
        <v>3667</v>
      </c>
      <c r="BD1054" s="1093" t="s">
        <v>3668</v>
      </c>
      <c r="BE1054" s="1093" t="s">
        <v>3669</v>
      </c>
      <c r="BF1054" s="612"/>
      <c r="BG1054" s="612"/>
      <c r="BH1054" s="639"/>
      <c r="BI1054" s="639"/>
      <c r="BJ1054" s="611"/>
      <c r="BK1054" s="639"/>
      <c r="BL1054" s="623"/>
      <c r="BM1054" s="623"/>
      <c r="BN1054" s="639">
        <v>4971</v>
      </c>
      <c r="BO1054" s="639" t="s">
        <v>3686</v>
      </c>
      <c r="BP1054" s="1059"/>
      <c r="BQ1054" s="1059"/>
      <c r="BR1054" s="1059"/>
      <c r="BS1054" s="2049" t="s">
        <v>2183</v>
      </c>
      <c r="BT1054" s="213" t="s">
        <v>2184</v>
      </c>
      <c r="BU1054" s="213" t="s">
        <v>2185</v>
      </c>
      <c r="BV1054" s="1319">
        <v>9624364</v>
      </c>
      <c r="BW1054" s="1324">
        <v>10096243648</v>
      </c>
      <c r="BX1054" s="1321" t="s">
        <v>3701</v>
      </c>
      <c r="BY1054" s="632">
        <v>46082</v>
      </c>
      <c r="BZ1054" s="632">
        <v>46142</v>
      </c>
      <c r="CA1054" s="1331"/>
      <c r="CB1054" s="897"/>
      <c r="CC1054" s="897"/>
      <c r="CD1054" s="897"/>
      <c r="CE1054" s="897"/>
      <c r="CF1054" s="897"/>
      <c r="CG1054" s="897"/>
      <c r="CH1054" s="897"/>
      <c r="CI1054" s="897"/>
      <c r="CJ1054" s="897"/>
      <c r="CK1054" s="897"/>
      <c r="CL1054" s="897"/>
      <c r="CM1054" s="897"/>
      <c r="CN1054" s="897"/>
      <c r="CO1054" s="897"/>
      <c r="CP1054" s="897"/>
      <c r="CQ1054" s="897"/>
      <c r="CR1054" s="897"/>
      <c r="CS1054" s="1186"/>
      <c r="CT1054" s="612">
        <v>30</v>
      </c>
      <c r="CU1054" s="620">
        <f t="shared" si="1034"/>
        <v>7500</v>
      </c>
      <c r="CV1054" s="612">
        <v>30</v>
      </c>
      <c r="CW1054" s="621">
        <f t="shared" si="1031"/>
        <v>7500</v>
      </c>
      <c r="CX1054" s="612">
        <v>30</v>
      </c>
      <c r="CY1054" s="621">
        <f t="shared" si="1032"/>
        <v>7500</v>
      </c>
      <c r="CZ1054" s="621">
        <f t="shared" si="1023"/>
        <v>0</v>
      </c>
      <c r="DA1054" s="621">
        <f t="shared" si="1024"/>
        <v>0</v>
      </c>
      <c r="DB1054" s="612"/>
      <c r="DC1054" s="612">
        <v>30</v>
      </c>
      <c r="DD1054" s="1158">
        <f t="shared" si="1035"/>
        <v>7500</v>
      </c>
      <c r="DE1054" s="612">
        <v>30</v>
      </c>
      <c r="DF1054" s="1158">
        <f t="shared" si="1036"/>
        <v>7500</v>
      </c>
      <c r="DG1054" s="612">
        <v>30</v>
      </c>
      <c r="DH1054" s="1158">
        <f t="shared" si="1037"/>
        <v>7500</v>
      </c>
      <c r="DI1054" s="612"/>
      <c r="DJ1054" s="613"/>
      <c r="DK1054" s="613"/>
      <c r="DL1054" s="613"/>
      <c r="DM1054" s="613"/>
      <c r="DN1054" s="613"/>
      <c r="DO1054" s="613"/>
      <c r="DP1054" s="613"/>
      <c r="DQ1054" s="613"/>
      <c r="DR1054" s="613"/>
      <c r="DS1054" s="613"/>
      <c r="DT1054" s="1944"/>
      <c r="DU1054" s="1945">
        <f t="shared" si="995"/>
        <v>15000</v>
      </c>
      <c r="DV1054" s="1946">
        <f t="shared" si="989"/>
        <v>15000</v>
      </c>
      <c r="DW1054" s="1946">
        <f t="shared" si="982"/>
        <v>15000</v>
      </c>
      <c r="DX1054" s="1946">
        <f t="shared" si="1014"/>
        <v>0</v>
      </c>
      <c r="DY1054" s="1946">
        <f t="shared" si="1015"/>
        <v>0</v>
      </c>
      <c r="DZ1054" s="1944"/>
      <c r="EA1054" s="1944"/>
      <c r="EB1054" s="1944"/>
      <c r="EC1054" s="1944"/>
      <c r="ED1054" s="1944"/>
      <c r="EG1054" s="1946"/>
    </row>
    <row r="1055" spans="1:137" s="2052" customFormat="1" ht="48" hidden="1" customHeight="1" x14ac:dyDescent="0.25">
      <c r="A1055" s="1937">
        <v>2026</v>
      </c>
      <c r="B1055" s="606">
        <v>479</v>
      </c>
      <c r="C1055" s="606" t="s">
        <v>58</v>
      </c>
      <c r="D1055" s="606">
        <v>3000654</v>
      </c>
      <c r="E1055" s="606">
        <v>5005023</v>
      </c>
      <c r="F1055" s="606" t="s">
        <v>990</v>
      </c>
      <c r="G1055" s="1937" t="s">
        <v>991</v>
      </c>
      <c r="H1055" s="1937">
        <v>94</v>
      </c>
      <c r="I1055" s="607" t="s">
        <v>992</v>
      </c>
      <c r="J1055" s="608" t="s">
        <v>10</v>
      </c>
      <c r="K1055" s="608" t="s">
        <v>60</v>
      </c>
      <c r="L1055" s="606" t="str">
        <f t="shared" si="1000"/>
        <v>2.3</v>
      </c>
      <c r="M1055" s="1938" t="s">
        <v>62</v>
      </c>
      <c r="N1055" s="609"/>
      <c r="O1055" s="1937" t="s">
        <v>2142</v>
      </c>
      <c r="P1055" s="1937" t="s">
        <v>65</v>
      </c>
      <c r="Q1055" s="1939">
        <v>1</v>
      </c>
      <c r="R1055" s="457">
        <v>7500</v>
      </c>
      <c r="S1055" s="1937"/>
      <c r="T1055" s="1937"/>
      <c r="U1055" s="1937">
        <v>30</v>
      </c>
      <c r="V1055" s="1937">
        <v>30</v>
      </c>
      <c r="W1055" s="2000"/>
      <c r="X1055" s="325"/>
      <c r="Y1055" s="325"/>
      <c r="Z1055" s="326"/>
      <c r="AA1055" s="326"/>
      <c r="AB1055" s="326"/>
      <c r="AC1055" s="326"/>
      <c r="AD1055" s="326"/>
      <c r="AE1055" s="457"/>
      <c r="AF1055" s="327">
        <f t="shared" si="1040"/>
        <v>0</v>
      </c>
      <c r="AG1055" s="327">
        <f t="shared" si="1041"/>
        <v>0</v>
      </c>
      <c r="AH1055" s="327">
        <f t="shared" si="1038"/>
        <v>7500</v>
      </c>
      <c r="AI1055" s="327">
        <f t="shared" si="1039"/>
        <v>7500</v>
      </c>
      <c r="AJ1055" s="327"/>
      <c r="AK1055" s="327"/>
      <c r="AL1055" s="327"/>
      <c r="AM1055" s="327"/>
      <c r="AN1055" s="327"/>
      <c r="AO1055" s="327"/>
      <c r="AP1055" s="327"/>
      <c r="AQ1055" s="327"/>
      <c r="AR1055" s="458">
        <f t="shared" si="1033"/>
        <v>15000</v>
      </c>
      <c r="AS1055" s="1941" t="s">
        <v>1763</v>
      </c>
      <c r="AT1055" s="612"/>
      <c r="AU1055" s="612" t="s">
        <v>3535</v>
      </c>
      <c r="AV1055" s="612" t="s">
        <v>3536</v>
      </c>
      <c r="AW1055" s="632">
        <v>46058</v>
      </c>
      <c r="AX1055" s="612" t="s">
        <v>3537</v>
      </c>
      <c r="AY1055" s="632">
        <v>46078</v>
      </c>
      <c r="AZ1055" s="612"/>
      <c r="BA1055" s="613" t="s">
        <v>3538</v>
      </c>
      <c r="BB1055" s="1942" t="s">
        <v>995</v>
      </c>
      <c r="BC1055" s="1093" t="s">
        <v>3667</v>
      </c>
      <c r="BD1055" s="1093" t="s">
        <v>3668</v>
      </c>
      <c r="BE1055" s="1093" t="s">
        <v>3669</v>
      </c>
      <c r="BF1055" s="612"/>
      <c r="BG1055" s="612"/>
      <c r="BH1055" s="639"/>
      <c r="BI1055" s="639"/>
      <c r="BJ1055" s="611"/>
      <c r="BK1055" s="639"/>
      <c r="BL1055" s="623"/>
      <c r="BM1055" s="623"/>
      <c r="BN1055" s="639">
        <v>4972</v>
      </c>
      <c r="BO1055" s="639" t="s">
        <v>3686</v>
      </c>
      <c r="BP1055" s="1059"/>
      <c r="BQ1055" s="1059"/>
      <c r="BR1055" s="1059"/>
      <c r="BS1055" s="2049" t="s">
        <v>2188</v>
      </c>
      <c r="BT1055" s="213" t="s">
        <v>2189</v>
      </c>
      <c r="BU1055" s="213" t="s">
        <v>2161</v>
      </c>
      <c r="BV1055" s="1319">
        <v>47467968</v>
      </c>
      <c r="BW1055" s="1324">
        <v>10474679689</v>
      </c>
      <c r="BX1055" s="1321" t="s">
        <v>3701</v>
      </c>
      <c r="BY1055" s="632">
        <v>46082</v>
      </c>
      <c r="BZ1055" s="632">
        <v>46142</v>
      </c>
      <c r="CA1055" s="1331"/>
      <c r="CB1055" s="897"/>
      <c r="CC1055" s="897"/>
      <c r="CD1055" s="897"/>
      <c r="CE1055" s="897"/>
      <c r="CF1055" s="897"/>
      <c r="CG1055" s="897"/>
      <c r="CH1055" s="897"/>
      <c r="CI1055" s="897"/>
      <c r="CJ1055" s="897"/>
      <c r="CK1055" s="897"/>
      <c r="CL1055" s="897"/>
      <c r="CM1055" s="897"/>
      <c r="CN1055" s="897"/>
      <c r="CO1055" s="897"/>
      <c r="CP1055" s="897"/>
      <c r="CQ1055" s="897"/>
      <c r="CR1055" s="897"/>
      <c r="CS1055" s="1186"/>
      <c r="CT1055" s="612">
        <v>30</v>
      </c>
      <c r="CU1055" s="620">
        <f t="shared" si="1034"/>
        <v>7500</v>
      </c>
      <c r="CV1055" s="612">
        <v>30</v>
      </c>
      <c r="CW1055" s="621">
        <f t="shared" si="1031"/>
        <v>7500</v>
      </c>
      <c r="CX1055" s="612">
        <v>30</v>
      </c>
      <c r="CY1055" s="621">
        <f t="shared" si="1032"/>
        <v>7500</v>
      </c>
      <c r="CZ1055" s="621">
        <f t="shared" si="1023"/>
        <v>0</v>
      </c>
      <c r="DA1055" s="621">
        <f t="shared" si="1024"/>
        <v>0</v>
      </c>
      <c r="DB1055" s="612"/>
      <c r="DC1055" s="612">
        <v>30</v>
      </c>
      <c r="DD1055" s="1158">
        <f t="shared" si="1035"/>
        <v>7500</v>
      </c>
      <c r="DE1055" s="612">
        <v>30</v>
      </c>
      <c r="DF1055" s="1158">
        <f t="shared" si="1036"/>
        <v>7500</v>
      </c>
      <c r="DG1055" s="612">
        <v>30</v>
      </c>
      <c r="DH1055" s="1158">
        <f t="shared" si="1037"/>
        <v>7500</v>
      </c>
      <c r="DI1055" s="612"/>
      <c r="DJ1055" s="613"/>
      <c r="DK1055" s="613"/>
      <c r="DL1055" s="613"/>
      <c r="DM1055" s="613"/>
      <c r="DN1055" s="613"/>
      <c r="DO1055" s="613"/>
      <c r="DP1055" s="613"/>
      <c r="DQ1055" s="613"/>
      <c r="DR1055" s="613"/>
      <c r="DS1055" s="613"/>
      <c r="DT1055" s="1944"/>
      <c r="DU1055" s="1945">
        <f t="shared" si="995"/>
        <v>15000</v>
      </c>
      <c r="DV1055" s="1946">
        <f t="shared" si="989"/>
        <v>15000</v>
      </c>
      <c r="DW1055" s="1946">
        <f t="shared" si="982"/>
        <v>15000</v>
      </c>
      <c r="DX1055" s="1946">
        <f t="shared" si="1014"/>
        <v>0</v>
      </c>
      <c r="DY1055" s="1946">
        <f t="shared" si="1015"/>
        <v>0</v>
      </c>
      <c r="DZ1055" s="1944"/>
      <c r="EA1055" s="1944"/>
      <c r="EB1055" s="1944"/>
      <c r="EC1055" s="1944"/>
      <c r="ED1055" s="1944"/>
      <c r="EG1055" s="1946"/>
    </row>
    <row r="1056" spans="1:137" s="2052" customFormat="1" ht="48" hidden="1" customHeight="1" x14ac:dyDescent="0.25">
      <c r="A1056" s="1937">
        <v>2026</v>
      </c>
      <c r="B1056" s="606">
        <v>479</v>
      </c>
      <c r="C1056" s="606" t="s">
        <v>58</v>
      </c>
      <c r="D1056" s="606">
        <v>3000654</v>
      </c>
      <c r="E1056" s="606">
        <v>5005023</v>
      </c>
      <c r="F1056" s="606" t="s">
        <v>990</v>
      </c>
      <c r="G1056" s="1937" t="s">
        <v>991</v>
      </c>
      <c r="H1056" s="1937">
        <v>94</v>
      </c>
      <c r="I1056" s="607" t="s">
        <v>992</v>
      </c>
      <c r="J1056" s="608" t="s">
        <v>10</v>
      </c>
      <c r="K1056" s="608" t="s">
        <v>60</v>
      </c>
      <c r="L1056" s="606" t="str">
        <f t="shared" si="1000"/>
        <v>2.3</v>
      </c>
      <c r="M1056" s="1938" t="s">
        <v>62</v>
      </c>
      <c r="N1056" s="609"/>
      <c r="O1056" s="1937" t="s">
        <v>2142</v>
      </c>
      <c r="P1056" s="1937" t="s">
        <v>65</v>
      </c>
      <c r="Q1056" s="1939">
        <v>1</v>
      </c>
      <c r="R1056" s="457">
        <v>7500</v>
      </c>
      <c r="S1056" s="1937"/>
      <c r="T1056" s="1937"/>
      <c r="U1056" s="1937">
        <v>30</v>
      </c>
      <c r="V1056" s="1937">
        <v>30</v>
      </c>
      <c r="W1056" s="2000"/>
      <c r="X1056" s="325"/>
      <c r="Y1056" s="325"/>
      <c r="Z1056" s="326"/>
      <c r="AA1056" s="326"/>
      <c r="AB1056" s="326"/>
      <c r="AC1056" s="326"/>
      <c r="AD1056" s="326"/>
      <c r="AE1056" s="457"/>
      <c r="AF1056" s="327">
        <f t="shared" si="1040"/>
        <v>0</v>
      </c>
      <c r="AG1056" s="327">
        <f t="shared" si="1041"/>
        <v>0</v>
      </c>
      <c r="AH1056" s="327">
        <f t="shared" si="1038"/>
        <v>7500</v>
      </c>
      <c r="AI1056" s="327">
        <f t="shared" si="1039"/>
        <v>7500</v>
      </c>
      <c r="AJ1056" s="327"/>
      <c r="AK1056" s="327"/>
      <c r="AL1056" s="327"/>
      <c r="AM1056" s="327"/>
      <c r="AN1056" s="327"/>
      <c r="AO1056" s="327"/>
      <c r="AP1056" s="327"/>
      <c r="AQ1056" s="327"/>
      <c r="AR1056" s="458">
        <f t="shared" si="1033"/>
        <v>15000</v>
      </c>
      <c r="AS1056" s="1941" t="s">
        <v>1763</v>
      </c>
      <c r="AT1056" s="612"/>
      <c r="AU1056" s="612" t="s">
        <v>3535</v>
      </c>
      <c r="AV1056" s="612" t="s">
        <v>3536</v>
      </c>
      <c r="AW1056" s="632">
        <v>46058</v>
      </c>
      <c r="AX1056" s="612" t="s">
        <v>3537</v>
      </c>
      <c r="AY1056" s="632">
        <v>46078</v>
      </c>
      <c r="AZ1056" s="612"/>
      <c r="BA1056" s="613" t="s">
        <v>3538</v>
      </c>
      <c r="BB1056" s="1942" t="s">
        <v>995</v>
      </c>
      <c r="BC1056" s="1093" t="s">
        <v>3667</v>
      </c>
      <c r="BD1056" s="1093" t="s">
        <v>3668</v>
      </c>
      <c r="BE1056" s="1093" t="s">
        <v>3669</v>
      </c>
      <c r="BF1056" s="612"/>
      <c r="BG1056" s="612"/>
      <c r="BH1056" s="639"/>
      <c r="BI1056" s="639"/>
      <c r="BJ1056" s="611"/>
      <c r="BK1056" s="639"/>
      <c r="BL1056" s="623"/>
      <c r="BM1056" s="623"/>
      <c r="BN1056" s="639">
        <v>4973</v>
      </c>
      <c r="BO1056" s="639" t="s">
        <v>3686</v>
      </c>
      <c r="BP1056" s="1311"/>
      <c r="BQ1056" s="1311"/>
      <c r="BR1056" s="1311"/>
      <c r="BS1056" s="2050" t="s">
        <v>2191</v>
      </c>
      <c r="BT1056" s="1040" t="s">
        <v>2192</v>
      </c>
      <c r="BU1056" s="1040" t="s">
        <v>2193</v>
      </c>
      <c r="BV1056" s="1332">
        <v>41326081</v>
      </c>
      <c r="BW1056" s="1333">
        <v>10413260812</v>
      </c>
      <c r="BX1056" s="1321" t="s">
        <v>3701</v>
      </c>
      <c r="BY1056" s="632">
        <v>46082</v>
      </c>
      <c r="BZ1056" s="632">
        <v>46142</v>
      </c>
      <c r="CA1056" s="1331"/>
      <c r="CB1056" s="897"/>
      <c r="CC1056" s="897"/>
      <c r="CD1056" s="897"/>
      <c r="CE1056" s="897"/>
      <c r="CF1056" s="897"/>
      <c r="CG1056" s="897"/>
      <c r="CH1056" s="897"/>
      <c r="CI1056" s="897"/>
      <c r="CJ1056" s="897"/>
      <c r="CK1056" s="897"/>
      <c r="CL1056" s="897"/>
      <c r="CM1056" s="897"/>
      <c r="CN1056" s="897"/>
      <c r="CO1056" s="897"/>
      <c r="CP1056" s="897"/>
      <c r="CQ1056" s="897"/>
      <c r="CR1056" s="897"/>
      <c r="CS1056" s="1186"/>
      <c r="CT1056" s="612">
        <v>30</v>
      </c>
      <c r="CU1056" s="620">
        <f t="shared" si="1034"/>
        <v>7500</v>
      </c>
      <c r="CV1056" s="612">
        <v>30</v>
      </c>
      <c r="CW1056" s="621">
        <f t="shared" si="1031"/>
        <v>7500</v>
      </c>
      <c r="CX1056" s="612">
        <v>30</v>
      </c>
      <c r="CY1056" s="621">
        <f t="shared" si="1032"/>
        <v>7500</v>
      </c>
      <c r="CZ1056" s="621">
        <f t="shared" si="1023"/>
        <v>0</v>
      </c>
      <c r="DA1056" s="621">
        <f t="shared" si="1024"/>
        <v>0</v>
      </c>
      <c r="DB1056" s="612"/>
      <c r="DC1056" s="612">
        <v>30</v>
      </c>
      <c r="DD1056" s="1158">
        <f t="shared" si="1035"/>
        <v>7500</v>
      </c>
      <c r="DE1056" s="612">
        <v>30</v>
      </c>
      <c r="DF1056" s="1158">
        <f t="shared" si="1036"/>
        <v>7500</v>
      </c>
      <c r="DG1056" s="612">
        <v>30</v>
      </c>
      <c r="DH1056" s="1158">
        <f t="shared" si="1037"/>
        <v>7500</v>
      </c>
      <c r="DI1056" s="612"/>
      <c r="DJ1056" s="613"/>
      <c r="DK1056" s="613"/>
      <c r="DL1056" s="613"/>
      <c r="DM1056" s="613"/>
      <c r="DN1056" s="613"/>
      <c r="DO1056" s="613"/>
      <c r="DP1056" s="613"/>
      <c r="DQ1056" s="613"/>
      <c r="DR1056" s="613"/>
      <c r="DS1056" s="613"/>
      <c r="DT1056" s="1944"/>
      <c r="DU1056" s="1945">
        <f t="shared" si="995"/>
        <v>15000</v>
      </c>
      <c r="DV1056" s="1946">
        <f t="shared" si="989"/>
        <v>15000</v>
      </c>
      <c r="DW1056" s="1946">
        <f t="shared" si="982"/>
        <v>15000</v>
      </c>
      <c r="DX1056" s="1946">
        <f t="shared" si="1014"/>
        <v>0</v>
      </c>
      <c r="DY1056" s="1946">
        <f t="shared" si="1015"/>
        <v>0</v>
      </c>
      <c r="DZ1056" s="1944"/>
      <c r="EA1056" s="1944"/>
      <c r="EB1056" s="1944"/>
      <c r="EC1056" s="1944"/>
      <c r="ED1056" s="1944"/>
      <c r="EG1056" s="1946"/>
    </row>
    <row r="1057" spans="1:137" s="2052" customFormat="1" ht="48" hidden="1" customHeight="1" x14ac:dyDescent="0.25">
      <c r="A1057" s="1937">
        <v>2026</v>
      </c>
      <c r="B1057" s="606">
        <v>479</v>
      </c>
      <c r="C1057" s="606" t="s">
        <v>58</v>
      </c>
      <c r="D1057" s="606">
        <v>3000654</v>
      </c>
      <c r="E1057" s="606">
        <v>5005023</v>
      </c>
      <c r="F1057" s="606" t="s">
        <v>990</v>
      </c>
      <c r="G1057" s="1937" t="s">
        <v>991</v>
      </c>
      <c r="H1057" s="1937">
        <v>94</v>
      </c>
      <c r="I1057" s="607" t="s">
        <v>992</v>
      </c>
      <c r="J1057" s="608" t="s">
        <v>10</v>
      </c>
      <c r="K1057" s="608" t="s">
        <v>60</v>
      </c>
      <c r="L1057" s="606" t="str">
        <f t="shared" si="1000"/>
        <v>2.3</v>
      </c>
      <c r="M1057" s="1938" t="s">
        <v>62</v>
      </c>
      <c r="N1057" s="609"/>
      <c r="O1057" s="1937" t="s">
        <v>2142</v>
      </c>
      <c r="P1057" s="1937" t="s">
        <v>65</v>
      </c>
      <c r="Q1057" s="1939">
        <v>1</v>
      </c>
      <c r="R1057" s="457">
        <v>7500</v>
      </c>
      <c r="S1057" s="1937"/>
      <c r="T1057" s="1937"/>
      <c r="U1057" s="1937">
        <v>30</v>
      </c>
      <c r="V1057" s="1937">
        <v>30</v>
      </c>
      <c r="W1057" s="2000"/>
      <c r="X1057" s="325"/>
      <c r="Y1057" s="325"/>
      <c r="Z1057" s="326"/>
      <c r="AA1057" s="326"/>
      <c r="AB1057" s="326"/>
      <c r="AC1057" s="326"/>
      <c r="AD1057" s="326"/>
      <c r="AE1057" s="457"/>
      <c r="AF1057" s="327">
        <f t="shared" si="1040"/>
        <v>0</v>
      </c>
      <c r="AG1057" s="327">
        <f t="shared" si="1041"/>
        <v>0</v>
      </c>
      <c r="AH1057" s="327">
        <f t="shared" si="1038"/>
        <v>7500</v>
      </c>
      <c r="AI1057" s="327">
        <f t="shared" si="1039"/>
        <v>7500</v>
      </c>
      <c r="AJ1057" s="327"/>
      <c r="AK1057" s="327"/>
      <c r="AL1057" s="327"/>
      <c r="AM1057" s="327"/>
      <c r="AN1057" s="327"/>
      <c r="AO1057" s="327"/>
      <c r="AP1057" s="327"/>
      <c r="AQ1057" s="327"/>
      <c r="AR1057" s="458">
        <f t="shared" si="1033"/>
        <v>15000</v>
      </c>
      <c r="AS1057" s="1941" t="s">
        <v>1763</v>
      </c>
      <c r="AT1057" s="612"/>
      <c r="AU1057" s="612" t="s">
        <v>3535</v>
      </c>
      <c r="AV1057" s="612" t="s">
        <v>3536</v>
      </c>
      <c r="AW1057" s="632">
        <v>46058</v>
      </c>
      <c r="AX1057" s="612" t="s">
        <v>3537</v>
      </c>
      <c r="AY1057" s="632">
        <v>46078</v>
      </c>
      <c r="AZ1057" s="612"/>
      <c r="BA1057" s="613" t="s">
        <v>3538</v>
      </c>
      <c r="BB1057" s="1942" t="s">
        <v>995</v>
      </c>
      <c r="BC1057" s="1093" t="s">
        <v>3667</v>
      </c>
      <c r="BD1057" s="1093" t="s">
        <v>3668</v>
      </c>
      <c r="BE1057" s="1093" t="s">
        <v>3669</v>
      </c>
      <c r="BF1057" s="612"/>
      <c r="BG1057" s="612"/>
      <c r="BH1057" s="639"/>
      <c r="BI1057" s="639"/>
      <c r="BJ1057" s="611"/>
      <c r="BK1057" s="639"/>
      <c r="BL1057" s="623"/>
      <c r="BM1057" s="623"/>
      <c r="BN1057" s="639">
        <v>4974</v>
      </c>
      <c r="BO1057" s="1301" t="s">
        <v>3686</v>
      </c>
      <c r="BP1057" s="376"/>
      <c r="BQ1057" s="376"/>
      <c r="BR1057" s="376"/>
      <c r="BS1057" s="2051" t="s">
        <v>1028</v>
      </c>
      <c r="BT1057" s="1313" t="s">
        <v>2206</v>
      </c>
      <c r="BU1057" s="1313" t="s">
        <v>2207</v>
      </c>
      <c r="BV1057" s="1334">
        <v>40307057</v>
      </c>
      <c r="BW1057" s="1335">
        <v>10403070578</v>
      </c>
      <c r="BX1057" s="1321" t="s">
        <v>3701</v>
      </c>
      <c r="BY1057" s="632">
        <v>46082</v>
      </c>
      <c r="BZ1057" s="632">
        <v>46142</v>
      </c>
      <c r="CA1057" s="1331"/>
      <c r="CB1057" s="897"/>
      <c r="CC1057" s="897"/>
      <c r="CD1057" s="897"/>
      <c r="CE1057" s="897"/>
      <c r="CF1057" s="897"/>
      <c r="CG1057" s="897"/>
      <c r="CH1057" s="897"/>
      <c r="CI1057" s="897"/>
      <c r="CJ1057" s="897"/>
      <c r="CK1057" s="897"/>
      <c r="CL1057" s="897"/>
      <c r="CM1057" s="897"/>
      <c r="CN1057" s="897"/>
      <c r="CO1057" s="897"/>
      <c r="CP1057" s="897"/>
      <c r="CQ1057" s="897"/>
      <c r="CR1057" s="897"/>
      <c r="CS1057" s="1186"/>
      <c r="CT1057" s="612">
        <v>30</v>
      </c>
      <c r="CU1057" s="620">
        <f t="shared" si="1034"/>
        <v>7500</v>
      </c>
      <c r="CV1057" s="612">
        <v>30</v>
      </c>
      <c r="CW1057" s="621">
        <f t="shared" si="1031"/>
        <v>7500</v>
      </c>
      <c r="CX1057" s="612">
        <v>30</v>
      </c>
      <c r="CY1057" s="621">
        <f t="shared" si="1032"/>
        <v>7500</v>
      </c>
      <c r="CZ1057" s="621">
        <f t="shared" si="1023"/>
        <v>0</v>
      </c>
      <c r="DA1057" s="621">
        <f t="shared" si="1024"/>
        <v>0</v>
      </c>
      <c r="DB1057" s="612"/>
      <c r="DC1057" s="612">
        <v>30</v>
      </c>
      <c r="DD1057" s="1158">
        <f t="shared" si="1035"/>
        <v>7500</v>
      </c>
      <c r="DE1057" s="612">
        <v>30</v>
      </c>
      <c r="DF1057" s="1158">
        <f t="shared" si="1036"/>
        <v>7500</v>
      </c>
      <c r="DG1057" s="612">
        <v>30</v>
      </c>
      <c r="DH1057" s="1158">
        <f t="shared" si="1037"/>
        <v>7500</v>
      </c>
      <c r="DI1057" s="612"/>
      <c r="DJ1057" s="613"/>
      <c r="DK1057" s="613"/>
      <c r="DL1057" s="613"/>
      <c r="DM1057" s="613"/>
      <c r="DN1057" s="613"/>
      <c r="DO1057" s="613"/>
      <c r="DP1057" s="613"/>
      <c r="DQ1057" s="613"/>
      <c r="DR1057" s="613"/>
      <c r="DS1057" s="613"/>
      <c r="DT1057" s="1944"/>
      <c r="DU1057" s="1945">
        <f t="shared" si="995"/>
        <v>15000</v>
      </c>
      <c r="DV1057" s="1946">
        <f t="shared" si="989"/>
        <v>15000</v>
      </c>
      <c r="DW1057" s="1946">
        <f t="shared" si="982"/>
        <v>15000</v>
      </c>
      <c r="DX1057" s="1946">
        <f t="shared" si="1014"/>
        <v>0</v>
      </c>
      <c r="DY1057" s="1946">
        <f t="shared" si="1015"/>
        <v>0</v>
      </c>
      <c r="DZ1057" s="1944"/>
      <c r="EA1057" s="1944"/>
      <c r="EB1057" s="1944"/>
      <c r="EC1057" s="1944"/>
      <c r="ED1057" s="1944"/>
      <c r="EG1057" s="1946"/>
    </row>
    <row r="1058" spans="1:137" s="1944" customFormat="1" ht="48" hidden="1" customHeight="1" x14ac:dyDescent="0.25">
      <c r="A1058" s="1937">
        <v>2026</v>
      </c>
      <c r="B1058" s="606">
        <v>479</v>
      </c>
      <c r="C1058" s="606" t="s">
        <v>58</v>
      </c>
      <c r="D1058" s="606">
        <v>3000654</v>
      </c>
      <c r="E1058" s="606">
        <v>5005023</v>
      </c>
      <c r="F1058" s="606" t="s">
        <v>990</v>
      </c>
      <c r="G1058" s="1937" t="s">
        <v>991</v>
      </c>
      <c r="H1058" s="1937">
        <v>94</v>
      </c>
      <c r="I1058" s="607" t="s">
        <v>992</v>
      </c>
      <c r="J1058" s="608" t="s">
        <v>10</v>
      </c>
      <c r="K1058" s="608" t="s">
        <v>60</v>
      </c>
      <c r="L1058" s="606" t="str">
        <f t="shared" si="1000"/>
        <v>2.3</v>
      </c>
      <c r="M1058" s="1938" t="s">
        <v>62</v>
      </c>
      <c r="N1058" s="609"/>
      <c r="O1058" s="2091" t="s">
        <v>3710</v>
      </c>
      <c r="P1058" s="1937" t="s">
        <v>65</v>
      </c>
      <c r="Q1058" s="1939">
        <v>1</v>
      </c>
      <c r="R1058" s="457">
        <v>7500</v>
      </c>
      <c r="S1058" s="1937"/>
      <c r="T1058" s="1937"/>
      <c r="U1058" s="1937">
        <v>30</v>
      </c>
      <c r="V1058" s="1937">
        <v>30</v>
      </c>
      <c r="W1058" s="2000"/>
      <c r="X1058" s="325"/>
      <c r="Y1058" s="325"/>
      <c r="Z1058" s="326"/>
      <c r="AA1058" s="326"/>
      <c r="AB1058" s="326"/>
      <c r="AC1058" s="326"/>
      <c r="AD1058" s="326"/>
      <c r="AE1058" s="457"/>
      <c r="AF1058" s="327">
        <f t="shared" si="1040"/>
        <v>0</v>
      </c>
      <c r="AG1058" s="327">
        <f t="shared" si="1041"/>
        <v>0</v>
      </c>
      <c r="AH1058" s="327">
        <f t="shared" si="1038"/>
        <v>7500</v>
      </c>
      <c r="AI1058" s="327">
        <f t="shared" si="1039"/>
        <v>7500</v>
      </c>
      <c r="AJ1058" s="327">
        <f t="shared" ref="AJ1058:AJ1089" si="1042">+$R1058*(W1058/30)*$Q1058</f>
        <v>0</v>
      </c>
      <c r="AK1058" s="327">
        <f t="shared" ref="AK1058:AK1089" si="1043">+$R1058*(X1058/30)*$Q1058</f>
        <v>0</v>
      </c>
      <c r="AL1058" s="327">
        <f t="shared" ref="AL1058:AL1089" si="1044">+$R1058*(Y1058/30)*$Q1058</f>
        <v>0</v>
      </c>
      <c r="AM1058" s="327">
        <f t="shared" ref="AM1058:AM1089" si="1045">+$R1058*(Z1058/30)*$Q1058</f>
        <v>0</v>
      </c>
      <c r="AN1058" s="327">
        <f t="shared" ref="AN1058:AN1089" si="1046">+$R1058*(AA1058/30)*$Q1058</f>
        <v>0</v>
      </c>
      <c r="AO1058" s="327">
        <f t="shared" ref="AO1058:AO1089" si="1047">+$R1058*(AB1058/30)*$Q1058</f>
        <v>0</v>
      </c>
      <c r="AP1058" s="327">
        <f t="shared" ref="AP1058:AP1089" si="1048">+$R1058*(AC1058/30)*$Q1058</f>
        <v>0</v>
      </c>
      <c r="AQ1058" s="327">
        <f t="shared" ref="AQ1058:AQ1089" si="1049">+$R1058*(AD1058/30)*$Q1058</f>
        <v>0</v>
      </c>
      <c r="AR1058" s="458">
        <f t="shared" si="1033"/>
        <v>15000</v>
      </c>
      <c r="AS1058" s="1941" t="s">
        <v>1763</v>
      </c>
      <c r="AT1058" s="612"/>
      <c r="AU1058" s="612" t="s">
        <v>3535</v>
      </c>
      <c r="AV1058" s="612" t="s">
        <v>3536</v>
      </c>
      <c r="AW1058" s="632">
        <v>46058</v>
      </c>
      <c r="AX1058" s="612" t="s">
        <v>3537</v>
      </c>
      <c r="AY1058" s="632">
        <v>46078</v>
      </c>
      <c r="AZ1058" s="612"/>
      <c r="BA1058" s="613" t="s">
        <v>3538</v>
      </c>
      <c r="BB1058" s="1942" t="s">
        <v>995</v>
      </c>
      <c r="BC1058" s="1093" t="s">
        <v>3667</v>
      </c>
      <c r="BD1058" s="1093" t="s">
        <v>3668</v>
      </c>
      <c r="BE1058" s="1093" t="s">
        <v>3669</v>
      </c>
      <c r="BF1058" s="612"/>
      <c r="BG1058" s="612"/>
      <c r="BH1058" s="639"/>
      <c r="BI1058" s="639"/>
      <c r="BJ1058" s="611"/>
      <c r="BK1058" s="639"/>
      <c r="BL1058" s="1250"/>
      <c r="BM1058" s="1250"/>
      <c r="BN1058" s="1301">
        <v>4965</v>
      </c>
      <c r="BO1058" s="1301" t="s">
        <v>3686</v>
      </c>
      <c r="BP1058" s="376"/>
      <c r="BQ1058" s="376"/>
      <c r="BR1058" s="376"/>
      <c r="BS1058" s="2071" t="s">
        <v>1586</v>
      </c>
      <c r="BT1058" s="251" t="s">
        <v>2140</v>
      </c>
      <c r="BU1058" s="1310" t="s">
        <v>3711</v>
      </c>
      <c r="BV1058" s="1297">
        <v>46577588</v>
      </c>
      <c r="BW1058" s="1298">
        <v>10465775888</v>
      </c>
      <c r="BX1058" s="617">
        <v>7500</v>
      </c>
      <c r="BY1058" s="632">
        <v>46082</v>
      </c>
      <c r="BZ1058" s="632">
        <v>46142</v>
      </c>
      <c r="CA1058" s="1331"/>
      <c r="CB1058" s="897"/>
      <c r="CC1058" s="897"/>
      <c r="CD1058" s="897"/>
      <c r="CE1058" s="897"/>
      <c r="CF1058" s="897"/>
      <c r="CG1058" s="897"/>
      <c r="CH1058" s="897"/>
      <c r="CI1058" s="897"/>
      <c r="CJ1058" s="897"/>
      <c r="CK1058" s="897"/>
      <c r="CL1058" s="897"/>
      <c r="CM1058" s="897"/>
      <c r="CN1058" s="897"/>
      <c r="CO1058" s="897"/>
      <c r="CP1058" s="897"/>
      <c r="CQ1058" s="897"/>
      <c r="CR1058" s="897"/>
      <c r="CS1058" s="1186"/>
      <c r="CT1058" s="612">
        <v>30</v>
      </c>
      <c r="CU1058" s="620">
        <f t="shared" si="1034"/>
        <v>7500</v>
      </c>
      <c r="CV1058" s="612">
        <v>30</v>
      </c>
      <c r="CW1058" s="621">
        <f t="shared" si="1031"/>
        <v>7500</v>
      </c>
      <c r="CX1058" s="612">
        <v>30</v>
      </c>
      <c r="CY1058" s="621">
        <f t="shared" si="1032"/>
        <v>7500</v>
      </c>
      <c r="CZ1058" s="612"/>
      <c r="DA1058" s="612"/>
      <c r="DB1058" s="612"/>
      <c r="DC1058" s="612">
        <f t="shared" ref="DC1058:DC1104" si="1050">V1058</f>
        <v>30</v>
      </c>
      <c r="DD1058" s="1158">
        <f t="shared" si="1035"/>
        <v>7500</v>
      </c>
      <c r="DE1058" s="612">
        <v>30</v>
      </c>
      <c r="DF1058" s="1158">
        <f t="shared" si="1036"/>
        <v>7500</v>
      </c>
      <c r="DG1058" s="612">
        <v>30</v>
      </c>
      <c r="DH1058" s="1158">
        <f t="shared" si="1037"/>
        <v>7500</v>
      </c>
      <c r="DI1058" s="612"/>
      <c r="DJ1058" s="613"/>
      <c r="DK1058" s="613"/>
      <c r="DL1058" s="613"/>
      <c r="DM1058" s="613"/>
      <c r="DN1058" s="613"/>
      <c r="DO1058" s="613"/>
      <c r="DP1058" s="613"/>
      <c r="DQ1058" s="613"/>
      <c r="DR1058" s="613"/>
      <c r="DS1058" s="613"/>
      <c r="DU1058" s="1945">
        <f t="shared" si="995"/>
        <v>15000</v>
      </c>
      <c r="DV1058" s="1946">
        <f t="shared" si="989"/>
        <v>15000</v>
      </c>
      <c r="DW1058" s="1946">
        <f t="shared" si="982"/>
        <v>15000</v>
      </c>
      <c r="DX1058" s="1946">
        <f t="shared" si="1014"/>
        <v>0</v>
      </c>
      <c r="DY1058" s="1946">
        <f t="shared" si="1015"/>
        <v>0</v>
      </c>
      <c r="EG1058" s="1946"/>
    </row>
    <row r="1059" spans="1:137" s="1944" customFormat="1" ht="48" hidden="1" customHeight="1" x14ac:dyDescent="0.25">
      <c r="A1059" s="1937">
        <v>2026</v>
      </c>
      <c r="B1059" s="606">
        <v>479</v>
      </c>
      <c r="C1059" s="606" t="s">
        <v>58</v>
      </c>
      <c r="D1059" s="606">
        <v>3000654</v>
      </c>
      <c r="E1059" s="606">
        <v>5005023</v>
      </c>
      <c r="F1059" s="606" t="s">
        <v>990</v>
      </c>
      <c r="G1059" s="1937" t="s">
        <v>991</v>
      </c>
      <c r="H1059" s="1937">
        <v>94</v>
      </c>
      <c r="I1059" s="607" t="s">
        <v>992</v>
      </c>
      <c r="J1059" s="608" t="s">
        <v>10</v>
      </c>
      <c r="K1059" s="608" t="s">
        <v>60</v>
      </c>
      <c r="L1059" s="606" t="str">
        <f t="shared" si="1000"/>
        <v>2.3</v>
      </c>
      <c r="M1059" s="1938" t="s">
        <v>62</v>
      </c>
      <c r="N1059" s="609"/>
      <c r="O1059" s="1937" t="s">
        <v>2208</v>
      </c>
      <c r="P1059" s="1937" t="s">
        <v>65</v>
      </c>
      <c r="Q1059" s="1939">
        <v>1</v>
      </c>
      <c r="R1059" s="457">
        <v>6500</v>
      </c>
      <c r="S1059" s="1937"/>
      <c r="T1059" s="1937"/>
      <c r="U1059" s="1937">
        <v>30</v>
      </c>
      <c r="V1059" s="1937">
        <v>30</v>
      </c>
      <c r="W1059" s="2000"/>
      <c r="X1059" s="325"/>
      <c r="Y1059" s="325"/>
      <c r="Z1059" s="326"/>
      <c r="AA1059" s="326"/>
      <c r="AB1059" s="326"/>
      <c r="AC1059" s="326"/>
      <c r="AD1059" s="326"/>
      <c r="AE1059" s="457"/>
      <c r="AF1059" s="327">
        <f t="shared" si="1040"/>
        <v>0</v>
      </c>
      <c r="AG1059" s="327">
        <f t="shared" si="1041"/>
        <v>0</v>
      </c>
      <c r="AH1059" s="327">
        <f t="shared" si="1038"/>
        <v>6500</v>
      </c>
      <c r="AI1059" s="327">
        <f t="shared" si="1039"/>
        <v>6500</v>
      </c>
      <c r="AJ1059" s="327">
        <f t="shared" si="1042"/>
        <v>0</v>
      </c>
      <c r="AK1059" s="327">
        <f t="shared" si="1043"/>
        <v>0</v>
      </c>
      <c r="AL1059" s="327">
        <f t="shared" si="1044"/>
        <v>0</v>
      </c>
      <c r="AM1059" s="327">
        <f t="shared" si="1045"/>
        <v>0</v>
      </c>
      <c r="AN1059" s="327">
        <f t="shared" si="1046"/>
        <v>0</v>
      </c>
      <c r="AO1059" s="327">
        <f t="shared" si="1047"/>
        <v>0</v>
      </c>
      <c r="AP1059" s="327">
        <f t="shared" si="1048"/>
        <v>0</v>
      </c>
      <c r="AQ1059" s="327">
        <f t="shared" si="1049"/>
        <v>0</v>
      </c>
      <c r="AR1059" s="458">
        <f t="shared" si="1033"/>
        <v>13000</v>
      </c>
      <c r="AS1059" s="1941" t="s">
        <v>1763</v>
      </c>
      <c r="AT1059" s="612"/>
      <c r="AU1059" s="612" t="s">
        <v>3535</v>
      </c>
      <c r="AV1059" s="612" t="s">
        <v>3536</v>
      </c>
      <c r="AW1059" s="632">
        <v>46058</v>
      </c>
      <c r="AX1059" s="612" t="s">
        <v>3537</v>
      </c>
      <c r="AY1059" s="632">
        <v>46078</v>
      </c>
      <c r="AZ1059" s="612"/>
      <c r="BA1059" s="613" t="s">
        <v>3538</v>
      </c>
      <c r="BB1059" s="2011" t="s">
        <v>995</v>
      </c>
      <c r="BC1059" s="1093" t="s">
        <v>3667</v>
      </c>
      <c r="BD1059" s="1093" t="s">
        <v>3668</v>
      </c>
      <c r="BE1059" s="1093" t="s">
        <v>3669</v>
      </c>
      <c r="BF1059" s="612"/>
      <c r="BG1059" s="612"/>
      <c r="BH1059" s="639"/>
      <c r="BI1059" s="639"/>
      <c r="BJ1059" s="611"/>
      <c r="BK1059" s="639"/>
      <c r="BL1059" s="623"/>
      <c r="BM1059" s="623"/>
      <c r="BN1059" s="639">
        <v>4976</v>
      </c>
      <c r="BO1059" s="1301" t="s">
        <v>3686</v>
      </c>
      <c r="BP1059" s="376"/>
      <c r="BQ1059" s="376"/>
      <c r="BR1059" s="376"/>
      <c r="BS1059" s="2071" t="s">
        <v>2210</v>
      </c>
      <c r="BT1059" s="251" t="s">
        <v>2211</v>
      </c>
      <c r="BU1059" s="251" t="s">
        <v>2212</v>
      </c>
      <c r="BV1059" s="1304">
        <v>9849551</v>
      </c>
      <c r="BW1059" s="1302">
        <v>10098495512</v>
      </c>
      <c r="BX1059" s="1336" t="s">
        <v>3670</v>
      </c>
      <c r="BY1059" s="1299">
        <v>46082</v>
      </c>
      <c r="BZ1059" s="1300">
        <v>46142</v>
      </c>
      <c r="CA1059" s="612"/>
      <c r="CB1059" s="1093"/>
      <c r="CC1059" s="1093"/>
      <c r="CD1059" s="1093"/>
      <c r="CE1059" s="1093"/>
      <c r="CF1059" s="1093"/>
      <c r="CG1059" s="1093"/>
      <c r="CH1059" s="1093"/>
      <c r="CI1059" s="1093"/>
      <c r="CJ1059" s="1093"/>
      <c r="CK1059" s="1093"/>
      <c r="CL1059" s="1093"/>
      <c r="CM1059" s="1093"/>
      <c r="CN1059" s="1093"/>
      <c r="CO1059" s="1093"/>
      <c r="CP1059" s="1093"/>
      <c r="CQ1059" s="1093"/>
      <c r="CR1059" s="1093"/>
      <c r="CS1059" s="612"/>
      <c r="CT1059" s="612">
        <v>30</v>
      </c>
      <c r="CU1059" s="621">
        <f t="shared" ref="CU1059:CU1074" si="1051">R1059</f>
        <v>6500</v>
      </c>
      <c r="CV1059" s="612">
        <v>30</v>
      </c>
      <c r="CW1059" s="640">
        <f t="shared" si="1031"/>
        <v>6500</v>
      </c>
      <c r="CX1059" s="612">
        <v>30</v>
      </c>
      <c r="CY1059" s="1168">
        <f t="shared" si="1032"/>
        <v>6500</v>
      </c>
      <c r="CZ1059" s="612"/>
      <c r="DA1059" s="612"/>
      <c r="DB1059" s="612"/>
      <c r="DC1059" s="612">
        <f t="shared" si="1050"/>
        <v>30</v>
      </c>
      <c r="DD1059" s="1158">
        <f t="shared" si="1035"/>
        <v>6500</v>
      </c>
      <c r="DE1059" s="612">
        <v>30</v>
      </c>
      <c r="DF1059" s="1158">
        <f t="shared" si="1036"/>
        <v>6500</v>
      </c>
      <c r="DG1059" s="612">
        <v>30</v>
      </c>
      <c r="DH1059" s="1158">
        <f t="shared" si="1037"/>
        <v>6500</v>
      </c>
      <c r="DI1059" s="612"/>
      <c r="DJ1059" s="613"/>
      <c r="DK1059" s="613"/>
      <c r="DL1059" s="613"/>
      <c r="DM1059" s="613"/>
      <c r="DN1059" s="613"/>
      <c r="DO1059" s="613"/>
      <c r="DP1059" s="613"/>
      <c r="DQ1059" s="613"/>
      <c r="DR1059" s="613"/>
      <c r="DS1059" s="613"/>
      <c r="DU1059" s="1945">
        <f t="shared" si="995"/>
        <v>13000</v>
      </c>
      <c r="DV1059" s="1946">
        <f t="shared" si="989"/>
        <v>13000</v>
      </c>
      <c r="DW1059" s="1946">
        <f t="shared" si="982"/>
        <v>13000</v>
      </c>
      <c r="DX1059" s="1946">
        <f t="shared" si="1014"/>
        <v>0</v>
      </c>
      <c r="DY1059" s="1946">
        <f t="shared" si="1015"/>
        <v>0</v>
      </c>
      <c r="EG1059" s="1946"/>
    </row>
    <row r="1060" spans="1:137" s="1944" customFormat="1" ht="48" hidden="1" customHeight="1" x14ac:dyDescent="0.25">
      <c r="A1060" s="1937">
        <v>2026</v>
      </c>
      <c r="B1060" s="606">
        <v>479</v>
      </c>
      <c r="C1060" s="606" t="s">
        <v>58</v>
      </c>
      <c r="D1060" s="606">
        <v>3000654</v>
      </c>
      <c r="E1060" s="606">
        <v>5005023</v>
      </c>
      <c r="F1060" s="606" t="s">
        <v>990</v>
      </c>
      <c r="G1060" s="1937" t="s">
        <v>991</v>
      </c>
      <c r="H1060" s="1937">
        <v>94</v>
      </c>
      <c r="I1060" s="607" t="s">
        <v>992</v>
      </c>
      <c r="J1060" s="608" t="s">
        <v>10</v>
      </c>
      <c r="K1060" s="608" t="s">
        <v>60</v>
      </c>
      <c r="L1060" s="606" t="str">
        <f t="shared" si="1000"/>
        <v>2.3</v>
      </c>
      <c r="M1060" s="1938" t="s">
        <v>62</v>
      </c>
      <c r="N1060" s="609"/>
      <c r="O1060" s="1937" t="s">
        <v>2208</v>
      </c>
      <c r="P1060" s="1937" t="s">
        <v>65</v>
      </c>
      <c r="Q1060" s="1939">
        <v>1</v>
      </c>
      <c r="R1060" s="457">
        <v>6500</v>
      </c>
      <c r="S1060" s="1937"/>
      <c r="T1060" s="1937"/>
      <c r="U1060" s="1937">
        <v>30</v>
      </c>
      <c r="V1060" s="1937">
        <v>30</v>
      </c>
      <c r="W1060" s="2000"/>
      <c r="X1060" s="325"/>
      <c r="Y1060" s="325"/>
      <c r="Z1060" s="326"/>
      <c r="AA1060" s="326"/>
      <c r="AB1060" s="326"/>
      <c r="AC1060" s="326"/>
      <c r="AD1060" s="326"/>
      <c r="AE1060" s="457"/>
      <c r="AF1060" s="327">
        <f t="shared" si="1040"/>
        <v>0</v>
      </c>
      <c r="AG1060" s="327">
        <f t="shared" si="1041"/>
        <v>0</v>
      </c>
      <c r="AH1060" s="327">
        <f t="shared" si="1038"/>
        <v>6500</v>
      </c>
      <c r="AI1060" s="327">
        <f t="shared" si="1039"/>
        <v>6500</v>
      </c>
      <c r="AJ1060" s="327">
        <f t="shared" si="1042"/>
        <v>0</v>
      </c>
      <c r="AK1060" s="327">
        <f t="shared" si="1043"/>
        <v>0</v>
      </c>
      <c r="AL1060" s="327">
        <f t="shared" si="1044"/>
        <v>0</v>
      </c>
      <c r="AM1060" s="327">
        <f t="shared" si="1045"/>
        <v>0</v>
      </c>
      <c r="AN1060" s="327">
        <f t="shared" si="1046"/>
        <v>0</v>
      </c>
      <c r="AO1060" s="327">
        <f t="shared" si="1047"/>
        <v>0</v>
      </c>
      <c r="AP1060" s="327">
        <f t="shared" si="1048"/>
        <v>0</v>
      </c>
      <c r="AQ1060" s="327">
        <f t="shared" si="1049"/>
        <v>0</v>
      </c>
      <c r="AR1060" s="458">
        <f t="shared" si="1033"/>
        <v>13000</v>
      </c>
      <c r="AS1060" s="1941" t="s">
        <v>1763</v>
      </c>
      <c r="AT1060" s="612"/>
      <c r="AU1060" s="612" t="s">
        <v>3535</v>
      </c>
      <c r="AV1060" s="612" t="s">
        <v>3536</v>
      </c>
      <c r="AW1060" s="632">
        <v>46058</v>
      </c>
      <c r="AX1060" s="612" t="s">
        <v>3537</v>
      </c>
      <c r="AY1060" s="632">
        <v>46078</v>
      </c>
      <c r="AZ1060" s="612"/>
      <c r="BA1060" s="613" t="s">
        <v>3538</v>
      </c>
      <c r="BB1060" s="2011" t="s">
        <v>995</v>
      </c>
      <c r="BC1060" s="1093" t="s">
        <v>3667</v>
      </c>
      <c r="BD1060" s="1093" t="s">
        <v>3668</v>
      </c>
      <c r="BE1060" s="1093" t="s">
        <v>3669</v>
      </c>
      <c r="BF1060" s="612"/>
      <c r="BG1060" s="612"/>
      <c r="BH1060" s="639"/>
      <c r="BI1060" s="639"/>
      <c r="BJ1060" s="611"/>
      <c r="BK1060" s="639"/>
      <c r="BL1060" s="623"/>
      <c r="BM1060" s="623"/>
      <c r="BN1060" s="639">
        <v>4977</v>
      </c>
      <c r="BO1060" s="639" t="s">
        <v>3686</v>
      </c>
      <c r="BP1060" s="1059"/>
      <c r="BQ1060" s="1059"/>
      <c r="BR1060" s="1059"/>
      <c r="BS1060" s="2072" t="s">
        <v>1523</v>
      </c>
      <c r="BT1060" s="1337" t="s">
        <v>2215</v>
      </c>
      <c r="BU1060" s="1338" t="s">
        <v>1422</v>
      </c>
      <c r="BV1060" s="1304">
        <v>32926314</v>
      </c>
      <c r="BW1060" s="1302">
        <v>10329263148</v>
      </c>
      <c r="BX1060" s="1339" t="s">
        <v>3670</v>
      </c>
      <c r="BY1060" s="1299">
        <v>46082</v>
      </c>
      <c r="BZ1060" s="1300">
        <v>46142</v>
      </c>
      <c r="CA1060" s="612"/>
      <c r="CB1060" s="1093"/>
      <c r="CC1060" s="1093"/>
      <c r="CD1060" s="1093"/>
      <c r="CE1060" s="1093"/>
      <c r="CF1060" s="1093"/>
      <c r="CG1060" s="1093"/>
      <c r="CH1060" s="1093"/>
      <c r="CI1060" s="1093"/>
      <c r="CJ1060" s="1093"/>
      <c r="CK1060" s="1093"/>
      <c r="CL1060" s="1093"/>
      <c r="CM1060" s="1093"/>
      <c r="CN1060" s="1093"/>
      <c r="CO1060" s="1093"/>
      <c r="CP1060" s="1093"/>
      <c r="CQ1060" s="1093"/>
      <c r="CR1060" s="1093"/>
      <c r="CS1060" s="612"/>
      <c r="CT1060" s="612">
        <v>30</v>
      </c>
      <c r="CU1060" s="621">
        <f t="shared" si="1051"/>
        <v>6500</v>
      </c>
      <c r="CV1060" s="612">
        <v>30</v>
      </c>
      <c r="CW1060" s="640">
        <f t="shared" si="1031"/>
        <v>6500</v>
      </c>
      <c r="CX1060" s="612">
        <v>30</v>
      </c>
      <c r="CY1060" s="1168">
        <f t="shared" si="1032"/>
        <v>6500</v>
      </c>
      <c r="CZ1060" s="612"/>
      <c r="DA1060" s="612"/>
      <c r="DB1060" s="612"/>
      <c r="DC1060" s="612">
        <f t="shared" si="1050"/>
        <v>30</v>
      </c>
      <c r="DD1060" s="1158">
        <f t="shared" si="1035"/>
        <v>6500</v>
      </c>
      <c r="DE1060" s="612">
        <v>30</v>
      </c>
      <c r="DF1060" s="1158">
        <f t="shared" si="1036"/>
        <v>6500</v>
      </c>
      <c r="DG1060" s="612">
        <v>30</v>
      </c>
      <c r="DH1060" s="1158">
        <f t="shared" si="1037"/>
        <v>6500</v>
      </c>
      <c r="DI1060" s="612"/>
      <c r="DJ1060" s="613"/>
      <c r="DK1060" s="613"/>
      <c r="DL1060" s="613"/>
      <c r="DM1060" s="613"/>
      <c r="DN1060" s="613"/>
      <c r="DO1060" s="613"/>
      <c r="DP1060" s="613"/>
      <c r="DQ1060" s="613"/>
      <c r="DR1060" s="613"/>
      <c r="DS1060" s="613"/>
      <c r="DU1060" s="1945">
        <f t="shared" si="995"/>
        <v>13000</v>
      </c>
      <c r="DV1060" s="1946">
        <f t="shared" si="989"/>
        <v>13000</v>
      </c>
      <c r="DW1060" s="1946">
        <f t="shared" ref="DW1060:DW1123" si="1052">CG1060+CP1060+CY1060+DH1060</f>
        <v>13000</v>
      </c>
      <c r="DX1060" s="1946">
        <f t="shared" si="1014"/>
        <v>0</v>
      </c>
      <c r="DY1060" s="1946">
        <f t="shared" si="1015"/>
        <v>0</v>
      </c>
      <c r="EG1060" s="1946"/>
    </row>
    <row r="1061" spans="1:137" s="1944" customFormat="1" ht="48" hidden="1" customHeight="1" x14ac:dyDescent="0.25">
      <c r="A1061" s="1937">
        <v>2026</v>
      </c>
      <c r="B1061" s="606">
        <v>479</v>
      </c>
      <c r="C1061" s="606" t="s">
        <v>58</v>
      </c>
      <c r="D1061" s="606">
        <v>3000654</v>
      </c>
      <c r="E1061" s="606">
        <v>5005023</v>
      </c>
      <c r="F1061" s="606" t="s">
        <v>990</v>
      </c>
      <c r="G1061" s="1937" t="s">
        <v>991</v>
      </c>
      <c r="H1061" s="1937">
        <v>94</v>
      </c>
      <c r="I1061" s="607" t="s">
        <v>992</v>
      </c>
      <c r="J1061" s="608" t="s">
        <v>10</v>
      </c>
      <c r="K1061" s="608" t="s">
        <v>60</v>
      </c>
      <c r="L1061" s="606" t="str">
        <f t="shared" si="1000"/>
        <v>2.3</v>
      </c>
      <c r="M1061" s="1938" t="s">
        <v>62</v>
      </c>
      <c r="N1061" s="609"/>
      <c r="O1061" s="1937" t="s">
        <v>2208</v>
      </c>
      <c r="P1061" s="1937" t="s">
        <v>65</v>
      </c>
      <c r="Q1061" s="1939">
        <v>1</v>
      </c>
      <c r="R1061" s="457">
        <v>6500</v>
      </c>
      <c r="S1061" s="1937"/>
      <c r="T1061" s="1937"/>
      <c r="U1061" s="1937">
        <v>30</v>
      </c>
      <c r="V1061" s="1937">
        <v>30</v>
      </c>
      <c r="W1061" s="2000"/>
      <c r="X1061" s="325"/>
      <c r="Y1061" s="325"/>
      <c r="Z1061" s="326"/>
      <c r="AA1061" s="326"/>
      <c r="AB1061" s="326"/>
      <c r="AC1061" s="326"/>
      <c r="AD1061" s="326"/>
      <c r="AE1061" s="457"/>
      <c r="AF1061" s="327">
        <f t="shared" si="1040"/>
        <v>0</v>
      </c>
      <c r="AG1061" s="327">
        <f t="shared" si="1041"/>
        <v>0</v>
      </c>
      <c r="AH1061" s="327">
        <f t="shared" si="1038"/>
        <v>6500</v>
      </c>
      <c r="AI1061" s="327">
        <f t="shared" si="1039"/>
        <v>6500</v>
      </c>
      <c r="AJ1061" s="327">
        <f t="shared" si="1042"/>
        <v>0</v>
      </c>
      <c r="AK1061" s="327">
        <f t="shared" si="1043"/>
        <v>0</v>
      </c>
      <c r="AL1061" s="327">
        <f t="shared" si="1044"/>
        <v>0</v>
      </c>
      <c r="AM1061" s="327">
        <f t="shared" si="1045"/>
        <v>0</v>
      </c>
      <c r="AN1061" s="327">
        <f t="shared" si="1046"/>
        <v>0</v>
      </c>
      <c r="AO1061" s="327">
        <f t="shared" si="1047"/>
        <v>0</v>
      </c>
      <c r="AP1061" s="327">
        <f t="shared" si="1048"/>
        <v>0</v>
      </c>
      <c r="AQ1061" s="327">
        <f t="shared" si="1049"/>
        <v>0</v>
      </c>
      <c r="AR1061" s="458">
        <f t="shared" si="1033"/>
        <v>13000</v>
      </c>
      <c r="AS1061" s="1941" t="s">
        <v>1763</v>
      </c>
      <c r="AT1061" s="612"/>
      <c r="AU1061" s="612" t="s">
        <v>3535</v>
      </c>
      <c r="AV1061" s="612" t="s">
        <v>3536</v>
      </c>
      <c r="AW1061" s="632">
        <v>46058</v>
      </c>
      <c r="AX1061" s="612" t="s">
        <v>3537</v>
      </c>
      <c r="AY1061" s="632">
        <v>46078</v>
      </c>
      <c r="AZ1061" s="612"/>
      <c r="BA1061" s="613" t="s">
        <v>3538</v>
      </c>
      <c r="BB1061" s="2011" t="s">
        <v>995</v>
      </c>
      <c r="BC1061" s="1093" t="s">
        <v>3667</v>
      </c>
      <c r="BD1061" s="1093" t="s">
        <v>3668</v>
      </c>
      <c r="BE1061" s="1093" t="s">
        <v>3669</v>
      </c>
      <c r="BF1061" s="612"/>
      <c r="BG1061" s="612"/>
      <c r="BH1061" s="639"/>
      <c r="BI1061" s="639"/>
      <c r="BJ1061" s="611"/>
      <c r="BK1061" s="639"/>
      <c r="BL1061" s="623"/>
      <c r="BM1061" s="623"/>
      <c r="BN1061" s="639">
        <v>4978</v>
      </c>
      <c r="BO1061" s="639" t="s">
        <v>3686</v>
      </c>
      <c r="BP1061" s="1059"/>
      <c r="BQ1061" s="1059"/>
      <c r="BR1061" s="1059"/>
      <c r="BS1061" s="2072" t="s">
        <v>2217</v>
      </c>
      <c r="BT1061" s="1337" t="s">
        <v>1997</v>
      </c>
      <c r="BU1061" s="1338" t="s">
        <v>2218</v>
      </c>
      <c r="BV1061" s="1304">
        <v>42536723</v>
      </c>
      <c r="BW1061" s="1302">
        <v>10425367230</v>
      </c>
      <c r="BX1061" s="1339" t="s">
        <v>3670</v>
      </c>
      <c r="BY1061" s="1299">
        <v>46082</v>
      </c>
      <c r="BZ1061" s="1300">
        <v>46142</v>
      </c>
      <c r="CA1061" s="612"/>
      <c r="CB1061" s="1093"/>
      <c r="CC1061" s="1093"/>
      <c r="CD1061" s="1093"/>
      <c r="CE1061" s="1093"/>
      <c r="CF1061" s="1093"/>
      <c r="CG1061" s="1093"/>
      <c r="CH1061" s="1093"/>
      <c r="CI1061" s="1093"/>
      <c r="CJ1061" s="1093"/>
      <c r="CK1061" s="1093"/>
      <c r="CL1061" s="1093"/>
      <c r="CM1061" s="1093"/>
      <c r="CN1061" s="1093"/>
      <c r="CO1061" s="1093"/>
      <c r="CP1061" s="1093"/>
      <c r="CQ1061" s="1093"/>
      <c r="CR1061" s="1093"/>
      <c r="CS1061" s="612"/>
      <c r="CT1061" s="612">
        <v>30</v>
      </c>
      <c r="CU1061" s="621">
        <f t="shared" si="1051"/>
        <v>6500</v>
      </c>
      <c r="CV1061" s="612">
        <v>30</v>
      </c>
      <c r="CW1061" s="640">
        <f t="shared" si="1031"/>
        <v>6500</v>
      </c>
      <c r="CX1061" s="612">
        <v>30</v>
      </c>
      <c r="CY1061" s="1168">
        <f t="shared" si="1032"/>
        <v>6500</v>
      </c>
      <c r="CZ1061" s="612"/>
      <c r="DA1061" s="612"/>
      <c r="DB1061" s="612"/>
      <c r="DC1061" s="612">
        <f t="shared" si="1050"/>
        <v>30</v>
      </c>
      <c r="DD1061" s="1158">
        <f t="shared" si="1035"/>
        <v>6500</v>
      </c>
      <c r="DE1061" s="612">
        <v>30</v>
      </c>
      <c r="DF1061" s="1158">
        <f t="shared" si="1036"/>
        <v>6500</v>
      </c>
      <c r="DG1061" s="612">
        <v>30</v>
      </c>
      <c r="DH1061" s="1158">
        <f t="shared" si="1037"/>
        <v>6500</v>
      </c>
      <c r="DI1061" s="612"/>
      <c r="DJ1061" s="613"/>
      <c r="DK1061" s="613"/>
      <c r="DL1061" s="613"/>
      <c r="DM1061" s="613"/>
      <c r="DN1061" s="613"/>
      <c r="DO1061" s="613"/>
      <c r="DP1061" s="613"/>
      <c r="DQ1061" s="613"/>
      <c r="DR1061" s="613"/>
      <c r="DS1061" s="613"/>
      <c r="DU1061" s="1945">
        <f t="shared" si="995"/>
        <v>13000</v>
      </c>
      <c r="DV1061" s="1946">
        <f t="shared" si="989"/>
        <v>13000</v>
      </c>
      <c r="DW1061" s="1946">
        <f t="shared" si="1052"/>
        <v>13000</v>
      </c>
      <c r="DX1061" s="1946">
        <f t="shared" si="1014"/>
        <v>0</v>
      </c>
      <c r="DY1061" s="1946">
        <f t="shared" si="1015"/>
        <v>0</v>
      </c>
      <c r="EG1061" s="1946"/>
    </row>
    <row r="1062" spans="1:137" s="1944" customFormat="1" ht="48" hidden="1" customHeight="1" x14ac:dyDescent="0.25">
      <c r="A1062" s="1937">
        <v>2026</v>
      </c>
      <c r="B1062" s="606">
        <v>479</v>
      </c>
      <c r="C1062" s="606" t="s">
        <v>58</v>
      </c>
      <c r="D1062" s="606">
        <v>3000654</v>
      </c>
      <c r="E1062" s="606">
        <v>5005023</v>
      </c>
      <c r="F1062" s="606" t="s">
        <v>990</v>
      </c>
      <c r="G1062" s="1937" t="s">
        <v>991</v>
      </c>
      <c r="H1062" s="1937">
        <v>94</v>
      </c>
      <c r="I1062" s="607" t="s">
        <v>992</v>
      </c>
      <c r="J1062" s="608" t="s">
        <v>10</v>
      </c>
      <c r="K1062" s="608" t="s">
        <v>60</v>
      </c>
      <c r="L1062" s="606" t="str">
        <f t="shared" si="1000"/>
        <v>2.3</v>
      </c>
      <c r="M1062" s="1938" t="s">
        <v>62</v>
      </c>
      <c r="N1062" s="609"/>
      <c r="O1062" s="1937" t="s">
        <v>2208</v>
      </c>
      <c r="P1062" s="1937" t="s">
        <v>65</v>
      </c>
      <c r="Q1062" s="1939">
        <v>1</v>
      </c>
      <c r="R1062" s="457">
        <v>6500</v>
      </c>
      <c r="S1062" s="1937"/>
      <c r="T1062" s="1937"/>
      <c r="U1062" s="1937">
        <v>30</v>
      </c>
      <c r="V1062" s="1937">
        <v>30</v>
      </c>
      <c r="W1062" s="2000"/>
      <c r="X1062" s="325"/>
      <c r="Y1062" s="325"/>
      <c r="Z1062" s="326"/>
      <c r="AA1062" s="326"/>
      <c r="AB1062" s="326"/>
      <c r="AC1062" s="326"/>
      <c r="AD1062" s="326"/>
      <c r="AE1062" s="457"/>
      <c r="AF1062" s="327">
        <f t="shared" si="1040"/>
        <v>0</v>
      </c>
      <c r="AG1062" s="327">
        <f t="shared" si="1041"/>
        <v>0</v>
      </c>
      <c r="AH1062" s="327">
        <f t="shared" si="1038"/>
        <v>6500</v>
      </c>
      <c r="AI1062" s="327">
        <f t="shared" si="1039"/>
        <v>6500</v>
      </c>
      <c r="AJ1062" s="327">
        <f t="shared" si="1042"/>
        <v>0</v>
      </c>
      <c r="AK1062" s="327">
        <f t="shared" si="1043"/>
        <v>0</v>
      </c>
      <c r="AL1062" s="327">
        <f t="shared" si="1044"/>
        <v>0</v>
      </c>
      <c r="AM1062" s="327">
        <f t="shared" si="1045"/>
        <v>0</v>
      </c>
      <c r="AN1062" s="327">
        <f t="shared" si="1046"/>
        <v>0</v>
      </c>
      <c r="AO1062" s="327">
        <f t="shared" si="1047"/>
        <v>0</v>
      </c>
      <c r="AP1062" s="327">
        <f t="shared" si="1048"/>
        <v>0</v>
      </c>
      <c r="AQ1062" s="327">
        <f t="shared" si="1049"/>
        <v>0</v>
      </c>
      <c r="AR1062" s="458">
        <f t="shared" si="1033"/>
        <v>13000</v>
      </c>
      <c r="AS1062" s="1941" t="s">
        <v>1763</v>
      </c>
      <c r="AT1062" s="612"/>
      <c r="AU1062" s="612" t="s">
        <v>3535</v>
      </c>
      <c r="AV1062" s="612" t="s">
        <v>3536</v>
      </c>
      <c r="AW1062" s="632">
        <v>46058</v>
      </c>
      <c r="AX1062" s="612" t="s">
        <v>3537</v>
      </c>
      <c r="AY1062" s="632">
        <v>46078</v>
      </c>
      <c r="AZ1062" s="612"/>
      <c r="BA1062" s="613" t="s">
        <v>3538</v>
      </c>
      <c r="BB1062" s="2011" t="s">
        <v>995</v>
      </c>
      <c r="BC1062" s="1093" t="s">
        <v>3667</v>
      </c>
      <c r="BD1062" s="1093" t="s">
        <v>3668</v>
      </c>
      <c r="BE1062" s="1093" t="s">
        <v>3669</v>
      </c>
      <c r="BF1062" s="612"/>
      <c r="BG1062" s="612"/>
      <c r="BH1062" s="639"/>
      <c r="BI1062" s="639"/>
      <c r="BJ1062" s="611"/>
      <c r="BK1062" s="639"/>
      <c r="BL1062" s="623"/>
      <c r="BM1062" s="623"/>
      <c r="BN1062" s="639">
        <v>4979</v>
      </c>
      <c r="BO1062" s="639" t="s">
        <v>3686</v>
      </c>
      <c r="BP1062" s="1059"/>
      <c r="BQ1062" s="1059"/>
      <c r="BR1062" s="1059"/>
      <c r="BS1062" s="2072" t="s">
        <v>1537</v>
      </c>
      <c r="BT1062" s="1337" t="s">
        <v>1503</v>
      </c>
      <c r="BU1062" s="1338" t="s">
        <v>2220</v>
      </c>
      <c r="BV1062" s="1304">
        <v>9334266</v>
      </c>
      <c r="BW1062" s="1302">
        <v>10093342661</v>
      </c>
      <c r="BX1062" s="1339" t="s">
        <v>3670</v>
      </c>
      <c r="BY1062" s="1299">
        <v>46082</v>
      </c>
      <c r="BZ1062" s="1300">
        <v>46142</v>
      </c>
      <c r="CA1062" s="612"/>
      <c r="CB1062" s="1093"/>
      <c r="CC1062" s="1093"/>
      <c r="CD1062" s="1093"/>
      <c r="CE1062" s="1093"/>
      <c r="CF1062" s="1093"/>
      <c r="CG1062" s="1093"/>
      <c r="CH1062" s="1093"/>
      <c r="CI1062" s="1093"/>
      <c r="CJ1062" s="1093"/>
      <c r="CK1062" s="1093"/>
      <c r="CL1062" s="1093"/>
      <c r="CM1062" s="1093"/>
      <c r="CN1062" s="1093"/>
      <c r="CO1062" s="1093"/>
      <c r="CP1062" s="1093"/>
      <c r="CQ1062" s="1093"/>
      <c r="CR1062" s="1093"/>
      <c r="CS1062" s="612"/>
      <c r="CT1062" s="612">
        <v>30</v>
      </c>
      <c r="CU1062" s="621">
        <f t="shared" si="1051"/>
        <v>6500</v>
      </c>
      <c r="CV1062" s="612">
        <v>30</v>
      </c>
      <c r="CW1062" s="640">
        <f t="shared" si="1031"/>
        <v>6500</v>
      </c>
      <c r="CX1062" s="612">
        <v>30</v>
      </c>
      <c r="CY1062" s="1168">
        <f t="shared" si="1032"/>
        <v>6500</v>
      </c>
      <c r="CZ1062" s="612"/>
      <c r="DA1062" s="612"/>
      <c r="DB1062" s="612"/>
      <c r="DC1062" s="612">
        <f t="shared" si="1050"/>
        <v>30</v>
      </c>
      <c r="DD1062" s="1158">
        <f t="shared" si="1035"/>
        <v>6500</v>
      </c>
      <c r="DE1062" s="612">
        <v>30</v>
      </c>
      <c r="DF1062" s="1158">
        <f t="shared" si="1036"/>
        <v>6500</v>
      </c>
      <c r="DG1062" s="612">
        <v>30</v>
      </c>
      <c r="DH1062" s="1158">
        <f t="shared" si="1037"/>
        <v>6500</v>
      </c>
      <c r="DI1062" s="612"/>
      <c r="DJ1062" s="613"/>
      <c r="DK1062" s="613"/>
      <c r="DL1062" s="613"/>
      <c r="DM1062" s="613"/>
      <c r="DN1062" s="613"/>
      <c r="DO1062" s="613"/>
      <c r="DP1062" s="613"/>
      <c r="DQ1062" s="613"/>
      <c r="DR1062" s="613"/>
      <c r="DS1062" s="613"/>
      <c r="DU1062" s="1945">
        <f t="shared" si="995"/>
        <v>13000</v>
      </c>
      <c r="DV1062" s="1946">
        <f t="shared" si="989"/>
        <v>13000</v>
      </c>
      <c r="DW1062" s="1946">
        <f t="shared" si="1052"/>
        <v>13000</v>
      </c>
      <c r="DX1062" s="1946">
        <f t="shared" si="1014"/>
        <v>0</v>
      </c>
      <c r="DY1062" s="1946">
        <f t="shared" si="1015"/>
        <v>0</v>
      </c>
      <c r="EG1062" s="1946"/>
    </row>
    <row r="1063" spans="1:137" s="1944" customFormat="1" ht="48" hidden="1" customHeight="1" x14ac:dyDescent="0.25">
      <c r="A1063" s="1937">
        <v>2026</v>
      </c>
      <c r="B1063" s="606">
        <v>479</v>
      </c>
      <c r="C1063" s="606" t="s">
        <v>58</v>
      </c>
      <c r="D1063" s="606">
        <v>3000654</v>
      </c>
      <c r="E1063" s="606">
        <v>5005023</v>
      </c>
      <c r="F1063" s="606" t="s">
        <v>990</v>
      </c>
      <c r="G1063" s="1937" t="s">
        <v>991</v>
      </c>
      <c r="H1063" s="1937">
        <v>94</v>
      </c>
      <c r="I1063" s="607" t="s">
        <v>992</v>
      </c>
      <c r="J1063" s="608" t="s">
        <v>10</v>
      </c>
      <c r="K1063" s="608" t="s">
        <v>60</v>
      </c>
      <c r="L1063" s="606" t="str">
        <f t="shared" si="1000"/>
        <v>2.3</v>
      </c>
      <c r="M1063" s="1938" t="s">
        <v>62</v>
      </c>
      <c r="N1063" s="609"/>
      <c r="O1063" s="1937" t="s">
        <v>2208</v>
      </c>
      <c r="P1063" s="1937" t="s">
        <v>65</v>
      </c>
      <c r="Q1063" s="1939">
        <v>1</v>
      </c>
      <c r="R1063" s="457">
        <v>6500</v>
      </c>
      <c r="S1063" s="1937"/>
      <c r="T1063" s="1937"/>
      <c r="U1063" s="1937">
        <v>30</v>
      </c>
      <c r="V1063" s="1937">
        <v>30</v>
      </c>
      <c r="W1063" s="2000"/>
      <c r="X1063" s="325"/>
      <c r="Y1063" s="325"/>
      <c r="Z1063" s="326"/>
      <c r="AA1063" s="326"/>
      <c r="AB1063" s="326"/>
      <c r="AC1063" s="326"/>
      <c r="AD1063" s="326"/>
      <c r="AE1063" s="457"/>
      <c r="AF1063" s="327">
        <f t="shared" si="1040"/>
        <v>0</v>
      </c>
      <c r="AG1063" s="327">
        <f t="shared" si="1041"/>
        <v>0</v>
      </c>
      <c r="AH1063" s="327">
        <f t="shared" si="1038"/>
        <v>6500</v>
      </c>
      <c r="AI1063" s="327">
        <f t="shared" si="1039"/>
        <v>6500</v>
      </c>
      <c r="AJ1063" s="327">
        <f t="shared" si="1042"/>
        <v>0</v>
      </c>
      <c r="AK1063" s="327">
        <f t="shared" si="1043"/>
        <v>0</v>
      </c>
      <c r="AL1063" s="327">
        <f t="shared" si="1044"/>
        <v>0</v>
      </c>
      <c r="AM1063" s="327">
        <f t="shared" si="1045"/>
        <v>0</v>
      </c>
      <c r="AN1063" s="327">
        <f t="shared" si="1046"/>
        <v>0</v>
      </c>
      <c r="AO1063" s="327">
        <f t="shared" si="1047"/>
        <v>0</v>
      </c>
      <c r="AP1063" s="327">
        <f t="shared" si="1048"/>
        <v>0</v>
      </c>
      <c r="AQ1063" s="327">
        <f t="shared" si="1049"/>
        <v>0</v>
      </c>
      <c r="AR1063" s="458">
        <f t="shared" si="1033"/>
        <v>13000</v>
      </c>
      <c r="AS1063" s="1941" t="s">
        <v>1763</v>
      </c>
      <c r="AT1063" s="612"/>
      <c r="AU1063" s="612" t="s">
        <v>3535</v>
      </c>
      <c r="AV1063" s="612" t="s">
        <v>3536</v>
      </c>
      <c r="AW1063" s="632">
        <v>46058</v>
      </c>
      <c r="AX1063" s="612" t="s">
        <v>3537</v>
      </c>
      <c r="AY1063" s="632">
        <v>46078</v>
      </c>
      <c r="AZ1063" s="612"/>
      <c r="BA1063" s="613" t="s">
        <v>3538</v>
      </c>
      <c r="BB1063" s="2011" t="s">
        <v>995</v>
      </c>
      <c r="BC1063" s="1093" t="s">
        <v>3667</v>
      </c>
      <c r="BD1063" s="1093" t="s">
        <v>3668</v>
      </c>
      <c r="BE1063" s="1093" t="s">
        <v>3669</v>
      </c>
      <c r="BF1063" s="612"/>
      <c r="BG1063" s="612"/>
      <c r="BH1063" s="639"/>
      <c r="BI1063" s="639"/>
      <c r="BJ1063" s="611"/>
      <c r="BK1063" s="639"/>
      <c r="BL1063" s="623"/>
      <c r="BM1063" s="623"/>
      <c r="BN1063" s="639">
        <v>4980</v>
      </c>
      <c r="BO1063" s="639" t="s">
        <v>3686</v>
      </c>
      <c r="BP1063" s="1059"/>
      <c r="BQ1063" s="1059"/>
      <c r="BR1063" s="1059"/>
      <c r="BS1063" s="2869" t="s">
        <v>1450</v>
      </c>
      <c r="BT1063" s="1337" t="s">
        <v>2222</v>
      </c>
      <c r="BU1063" s="1338" t="s">
        <v>2223</v>
      </c>
      <c r="BV1063" s="1304">
        <v>72897606</v>
      </c>
      <c r="BW1063" s="1302">
        <v>10728976069</v>
      </c>
      <c r="BX1063" s="1339" t="s">
        <v>3670</v>
      </c>
      <c r="BY1063" s="1299">
        <v>46082</v>
      </c>
      <c r="BZ1063" s="1300">
        <v>46142</v>
      </c>
      <c r="CA1063" s="612"/>
      <c r="CB1063" s="1093"/>
      <c r="CC1063" s="1093"/>
      <c r="CD1063" s="1093"/>
      <c r="CE1063" s="1093"/>
      <c r="CF1063" s="1093"/>
      <c r="CG1063" s="1093"/>
      <c r="CH1063" s="1093"/>
      <c r="CI1063" s="1093"/>
      <c r="CJ1063" s="1093"/>
      <c r="CK1063" s="1093"/>
      <c r="CL1063" s="1093"/>
      <c r="CM1063" s="1093"/>
      <c r="CN1063" s="1093"/>
      <c r="CO1063" s="1093"/>
      <c r="CP1063" s="1093"/>
      <c r="CQ1063" s="1093"/>
      <c r="CR1063" s="1093"/>
      <c r="CS1063" s="612"/>
      <c r="CT1063" s="612">
        <v>30</v>
      </c>
      <c r="CU1063" s="621">
        <f t="shared" si="1051"/>
        <v>6500</v>
      </c>
      <c r="CV1063" s="612">
        <v>30</v>
      </c>
      <c r="CW1063" s="640">
        <f t="shared" si="1031"/>
        <v>6500</v>
      </c>
      <c r="CX1063" s="612">
        <v>30</v>
      </c>
      <c r="CY1063" s="1168">
        <f t="shared" si="1032"/>
        <v>6500</v>
      </c>
      <c r="CZ1063" s="612"/>
      <c r="DA1063" s="612"/>
      <c r="DB1063" s="612"/>
      <c r="DC1063" s="612">
        <f t="shared" si="1050"/>
        <v>30</v>
      </c>
      <c r="DD1063" s="1158">
        <f t="shared" si="1035"/>
        <v>6500</v>
      </c>
      <c r="DE1063" s="612">
        <v>30</v>
      </c>
      <c r="DF1063" s="1158">
        <f t="shared" si="1036"/>
        <v>6500</v>
      </c>
      <c r="DG1063" s="612">
        <v>30</v>
      </c>
      <c r="DH1063" s="1158">
        <f t="shared" si="1037"/>
        <v>6500</v>
      </c>
      <c r="DI1063" s="612"/>
      <c r="DJ1063" s="613"/>
      <c r="DK1063" s="613"/>
      <c r="DL1063" s="613"/>
      <c r="DM1063" s="613"/>
      <c r="DN1063" s="613"/>
      <c r="DO1063" s="613"/>
      <c r="DP1063" s="613"/>
      <c r="DQ1063" s="613"/>
      <c r="DR1063" s="613"/>
      <c r="DS1063" s="613"/>
      <c r="DU1063" s="1945">
        <f t="shared" si="995"/>
        <v>13000</v>
      </c>
      <c r="DV1063" s="1946">
        <f t="shared" si="989"/>
        <v>13000</v>
      </c>
      <c r="DW1063" s="1946">
        <f t="shared" si="1052"/>
        <v>13000</v>
      </c>
      <c r="DX1063" s="1946">
        <f t="shared" si="1014"/>
        <v>0</v>
      </c>
      <c r="DY1063" s="1946">
        <f t="shared" si="1015"/>
        <v>0</v>
      </c>
      <c r="EG1063" s="1946"/>
    </row>
    <row r="1064" spans="1:137" s="1944" customFormat="1" ht="48" hidden="1" customHeight="1" x14ac:dyDescent="0.25">
      <c r="A1064" s="1937">
        <v>2026</v>
      </c>
      <c r="B1064" s="606">
        <v>479</v>
      </c>
      <c r="C1064" s="606" t="s">
        <v>58</v>
      </c>
      <c r="D1064" s="606">
        <v>3000654</v>
      </c>
      <c r="E1064" s="606">
        <v>5005023</v>
      </c>
      <c r="F1064" s="606" t="s">
        <v>990</v>
      </c>
      <c r="G1064" s="1937" t="s">
        <v>991</v>
      </c>
      <c r="H1064" s="1937">
        <v>94</v>
      </c>
      <c r="I1064" s="607" t="s">
        <v>992</v>
      </c>
      <c r="J1064" s="608" t="s">
        <v>10</v>
      </c>
      <c r="K1064" s="608" t="s">
        <v>60</v>
      </c>
      <c r="L1064" s="606" t="str">
        <f t="shared" si="1000"/>
        <v>2.3</v>
      </c>
      <c r="M1064" s="1938" t="s">
        <v>62</v>
      </c>
      <c r="N1064" s="609"/>
      <c r="O1064" s="1937" t="s">
        <v>2208</v>
      </c>
      <c r="P1064" s="1937" t="s">
        <v>65</v>
      </c>
      <c r="Q1064" s="1939">
        <v>1</v>
      </c>
      <c r="R1064" s="457">
        <v>6500</v>
      </c>
      <c r="S1064" s="1937"/>
      <c r="T1064" s="1937"/>
      <c r="U1064" s="1937">
        <v>30</v>
      </c>
      <c r="V1064" s="1937">
        <v>30</v>
      </c>
      <c r="W1064" s="2000"/>
      <c r="X1064" s="325"/>
      <c r="Y1064" s="325"/>
      <c r="Z1064" s="326"/>
      <c r="AA1064" s="326"/>
      <c r="AB1064" s="326"/>
      <c r="AC1064" s="326"/>
      <c r="AD1064" s="326"/>
      <c r="AE1064" s="457"/>
      <c r="AF1064" s="327">
        <f t="shared" si="1040"/>
        <v>0</v>
      </c>
      <c r="AG1064" s="327">
        <f t="shared" si="1041"/>
        <v>0</v>
      </c>
      <c r="AH1064" s="327">
        <f t="shared" si="1038"/>
        <v>6500</v>
      </c>
      <c r="AI1064" s="327">
        <f t="shared" si="1039"/>
        <v>6500</v>
      </c>
      <c r="AJ1064" s="327">
        <f t="shared" si="1042"/>
        <v>0</v>
      </c>
      <c r="AK1064" s="327">
        <f t="shared" si="1043"/>
        <v>0</v>
      </c>
      <c r="AL1064" s="327">
        <f t="shared" si="1044"/>
        <v>0</v>
      </c>
      <c r="AM1064" s="327">
        <f t="shared" si="1045"/>
        <v>0</v>
      </c>
      <c r="AN1064" s="327">
        <f t="shared" si="1046"/>
        <v>0</v>
      </c>
      <c r="AO1064" s="327">
        <f t="shared" si="1047"/>
        <v>0</v>
      </c>
      <c r="AP1064" s="327">
        <f t="shared" si="1048"/>
        <v>0</v>
      </c>
      <c r="AQ1064" s="327">
        <f t="shared" si="1049"/>
        <v>0</v>
      </c>
      <c r="AR1064" s="458">
        <f t="shared" si="1033"/>
        <v>13000</v>
      </c>
      <c r="AS1064" s="1941" t="s">
        <v>1763</v>
      </c>
      <c r="AT1064" s="612"/>
      <c r="AU1064" s="612" t="s">
        <v>3535</v>
      </c>
      <c r="AV1064" s="612" t="s">
        <v>3536</v>
      </c>
      <c r="AW1064" s="632">
        <v>46058</v>
      </c>
      <c r="AX1064" s="612" t="s">
        <v>3537</v>
      </c>
      <c r="AY1064" s="632">
        <v>46078</v>
      </c>
      <c r="AZ1064" s="612"/>
      <c r="BA1064" s="613" t="s">
        <v>3538</v>
      </c>
      <c r="BB1064" s="2011" t="s">
        <v>995</v>
      </c>
      <c r="BC1064" s="1093" t="s">
        <v>3667</v>
      </c>
      <c r="BD1064" s="1093" t="s">
        <v>3668</v>
      </c>
      <c r="BE1064" s="1093" t="s">
        <v>3669</v>
      </c>
      <c r="BF1064" s="612"/>
      <c r="BG1064" s="612"/>
      <c r="BH1064" s="639"/>
      <c r="BI1064" s="639"/>
      <c r="BJ1064" s="611"/>
      <c r="BK1064" s="639"/>
      <c r="BL1064" s="623"/>
      <c r="BM1064" s="623"/>
      <c r="BN1064" s="639">
        <v>4981</v>
      </c>
      <c r="BO1064" s="639" t="s">
        <v>3686</v>
      </c>
      <c r="BP1064" s="1059"/>
      <c r="BQ1064" s="1059"/>
      <c r="BR1064" s="1059"/>
      <c r="BS1064" s="2869" t="s">
        <v>2225</v>
      </c>
      <c r="BT1064" s="1337" t="s">
        <v>1592</v>
      </c>
      <c r="BU1064" s="1337" t="s">
        <v>2226</v>
      </c>
      <c r="BV1064" s="1304">
        <v>42285096</v>
      </c>
      <c r="BW1064" s="1302">
        <v>10422850967</v>
      </c>
      <c r="BX1064" s="1339" t="s">
        <v>3670</v>
      </c>
      <c r="BY1064" s="1299">
        <v>46082</v>
      </c>
      <c r="BZ1064" s="1300">
        <v>46142</v>
      </c>
      <c r="CA1064" s="612"/>
      <c r="CB1064" s="1093"/>
      <c r="CC1064" s="1093"/>
      <c r="CD1064" s="1093"/>
      <c r="CE1064" s="1093"/>
      <c r="CF1064" s="1093"/>
      <c r="CG1064" s="1093"/>
      <c r="CH1064" s="1093"/>
      <c r="CI1064" s="1093"/>
      <c r="CJ1064" s="1093"/>
      <c r="CK1064" s="1093"/>
      <c r="CL1064" s="1093"/>
      <c r="CM1064" s="1093"/>
      <c r="CN1064" s="1093"/>
      <c r="CO1064" s="1093"/>
      <c r="CP1064" s="1093"/>
      <c r="CQ1064" s="1093"/>
      <c r="CR1064" s="1093"/>
      <c r="CS1064" s="612"/>
      <c r="CT1064" s="612">
        <v>30</v>
      </c>
      <c r="CU1064" s="621">
        <f t="shared" si="1051"/>
        <v>6500</v>
      </c>
      <c r="CV1064" s="612">
        <v>30</v>
      </c>
      <c r="CW1064" s="640">
        <f t="shared" si="1031"/>
        <v>6500</v>
      </c>
      <c r="CX1064" s="612">
        <v>30</v>
      </c>
      <c r="CY1064" s="1168">
        <f t="shared" si="1032"/>
        <v>6500</v>
      </c>
      <c r="CZ1064" s="612"/>
      <c r="DA1064" s="612"/>
      <c r="DB1064" s="612"/>
      <c r="DC1064" s="612">
        <f t="shared" si="1050"/>
        <v>30</v>
      </c>
      <c r="DD1064" s="1158">
        <f t="shared" si="1035"/>
        <v>6500</v>
      </c>
      <c r="DE1064" s="612">
        <v>30</v>
      </c>
      <c r="DF1064" s="1158">
        <f t="shared" si="1036"/>
        <v>6500</v>
      </c>
      <c r="DG1064" s="612">
        <v>30</v>
      </c>
      <c r="DH1064" s="1158">
        <f t="shared" si="1037"/>
        <v>6500</v>
      </c>
      <c r="DI1064" s="612"/>
      <c r="DJ1064" s="613"/>
      <c r="DK1064" s="613"/>
      <c r="DL1064" s="613"/>
      <c r="DM1064" s="613"/>
      <c r="DN1064" s="613"/>
      <c r="DO1064" s="613"/>
      <c r="DP1064" s="613"/>
      <c r="DQ1064" s="613"/>
      <c r="DR1064" s="613"/>
      <c r="DS1064" s="613"/>
      <c r="DU1064" s="1945">
        <f t="shared" si="995"/>
        <v>13000</v>
      </c>
      <c r="DV1064" s="1946">
        <f t="shared" si="989"/>
        <v>13000</v>
      </c>
      <c r="DW1064" s="1946">
        <f t="shared" si="1052"/>
        <v>13000</v>
      </c>
      <c r="DX1064" s="1946">
        <f t="shared" si="1014"/>
        <v>0</v>
      </c>
      <c r="DY1064" s="1946">
        <f t="shared" si="1015"/>
        <v>0</v>
      </c>
      <c r="EG1064" s="1946"/>
    </row>
    <row r="1065" spans="1:137" s="1944" customFormat="1" ht="48" hidden="1" customHeight="1" x14ac:dyDescent="0.25">
      <c r="A1065" s="1937">
        <v>2026</v>
      </c>
      <c r="B1065" s="606">
        <v>479</v>
      </c>
      <c r="C1065" s="606" t="s">
        <v>58</v>
      </c>
      <c r="D1065" s="606">
        <v>3000654</v>
      </c>
      <c r="E1065" s="606">
        <v>5005023</v>
      </c>
      <c r="F1065" s="606" t="s">
        <v>990</v>
      </c>
      <c r="G1065" s="1937" t="s">
        <v>991</v>
      </c>
      <c r="H1065" s="1937">
        <v>94</v>
      </c>
      <c r="I1065" s="607" t="s">
        <v>992</v>
      </c>
      <c r="J1065" s="608" t="s">
        <v>10</v>
      </c>
      <c r="K1065" s="608" t="s">
        <v>60</v>
      </c>
      <c r="L1065" s="606" t="str">
        <f t="shared" si="1000"/>
        <v>2.3</v>
      </c>
      <c r="M1065" s="1938" t="s">
        <v>62</v>
      </c>
      <c r="N1065" s="609"/>
      <c r="O1065" s="1937" t="s">
        <v>2208</v>
      </c>
      <c r="P1065" s="1937" t="s">
        <v>65</v>
      </c>
      <c r="Q1065" s="1939">
        <v>1</v>
      </c>
      <c r="R1065" s="457">
        <v>6500</v>
      </c>
      <c r="S1065" s="1937"/>
      <c r="T1065" s="1937"/>
      <c r="U1065" s="1937">
        <v>30</v>
      </c>
      <c r="V1065" s="1937">
        <v>30</v>
      </c>
      <c r="W1065" s="2000"/>
      <c r="X1065" s="325"/>
      <c r="Y1065" s="325"/>
      <c r="Z1065" s="326"/>
      <c r="AA1065" s="326"/>
      <c r="AB1065" s="326"/>
      <c r="AC1065" s="326"/>
      <c r="AD1065" s="326"/>
      <c r="AE1065" s="457"/>
      <c r="AF1065" s="327">
        <f t="shared" si="1040"/>
        <v>0</v>
      </c>
      <c r="AG1065" s="327">
        <f t="shared" si="1041"/>
        <v>0</v>
      </c>
      <c r="AH1065" s="327">
        <f t="shared" si="1038"/>
        <v>6500</v>
      </c>
      <c r="AI1065" s="327">
        <f t="shared" si="1039"/>
        <v>6500</v>
      </c>
      <c r="AJ1065" s="327">
        <f t="shared" si="1042"/>
        <v>0</v>
      </c>
      <c r="AK1065" s="327">
        <f t="shared" si="1043"/>
        <v>0</v>
      </c>
      <c r="AL1065" s="327">
        <f t="shared" si="1044"/>
        <v>0</v>
      </c>
      <c r="AM1065" s="327">
        <f t="shared" si="1045"/>
        <v>0</v>
      </c>
      <c r="AN1065" s="327">
        <f t="shared" si="1046"/>
        <v>0</v>
      </c>
      <c r="AO1065" s="327">
        <f t="shared" si="1047"/>
        <v>0</v>
      </c>
      <c r="AP1065" s="327">
        <f t="shared" si="1048"/>
        <v>0</v>
      </c>
      <c r="AQ1065" s="327">
        <f t="shared" si="1049"/>
        <v>0</v>
      </c>
      <c r="AR1065" s="458">
        <f t="shared" si="1033"/>
        <v>13000</v>
      </c>
      <c r="AS1065" s="1941" t="s">
        <v>1763</v>
      </c>
      <c r="AT1065" s="612"/>
      <c r="AU1065" s="612" t="s">
        <v>3535</v>
      </c>
      <c r="AV1065" s="612" t="s">
        <v>3536</v>
      </c>
      <c r="AW1065" s="632">
        <v>46058</v>
      </c>
      <c r="AX1065" s="612" t="s">
        <v>3537</v>
      </c>
      <c r="AY1065" s="632">
        <v>46078</v>
      </c>
      <c r="AZ1065" s="612"/>
      <c r="BA1065" s="613" t="s">
        <v>3538</v>
      </c>
      <c r="BB1065" s="2011" t="s">
        <v>995</v>
      </c>
      <c r="BC1065" s="1093" t="s">
        <v>3667</v>
      </c>
      <c r="BD1065" s="1093" t="s">
        <v>3668</v>
      </c>
      <c r="BE1065" s="1093" t="s">
        <v>3669</v>
      </c>
      <c r="BF1065" s="612"/>
      <c r="BG1065" s="612"/>
      <c r="BH1065" s="639"/>
      <c r="BI1065" s="639"/>
      <c r="BJ1065" s="611"/>
      <c r="BK1065" s="639"/>
      <c r="BL1065" s="623"/>
      <c r="BM1065" s="623"/>
      <c r="BN1065" s="639">
        <v>4982</v>
      </c>
      <c r="BO1065" s="639" t="s">
        <v>3686</v>
      </c>
      <c r="BP1065" s="1059"/>
      <c r="BQ1065" s="1059"/>
      <c r="BR1065" s="1059"/>
      <c r="BS1065" s="2869" t="s">
        <v>2228</v>
      </c>
      <c r="BT1065" s="1337" t="s">
        <v>2229</v>
      </c>
      <c r="BU1065" s="1338" t="s">
        <v>2230</v>
      </c>
      <c r="BV1065" s="1304">
        <v>43435423</v>
      </c>
      <c r="BW1065" s="1302">
        <v>10434354230</v>
      </c>
      <c r="BX1065" s="1339" t="s">
        <v>3670</v>
      </c>
      <c r="BY1065" s="1299">
        <v>46082</v>
      </c>
      <c r="BZ1065" s="1300">
        <v>46142</v>
      </c>
      <c r="CA1065" s="612"/>
      <c r="CB1065" s="1093"/>
      <c r="CC1065" s="1093"/>
      <c r="CD1065" s="1093"/>
      <c r="CE1065" s="1093"/>
      <c r="CF1065" s="1093"/>
      <c r="CG1065" s="1093"/>
      <c r="CH1065" s="1093"/>
      <c r="CI1065" s="1093"/>
      <c r="CJ1065" s="1093"/>
      <c r="CK1065" s="1093"/>
      <c r="CL1065" s="1093"/>
      <c r="CM1065" s="1093"/>
      <c r="CN1065" s="1093"/>
      <c r="CO1065" s="1093"/>
      <c r="CP1065" s="1093"/>
      <c r="CQ1065" s="1093"/>
      <c r="CR1065" s="1093"/>
      <c r="CS1065" s="612"/>
      <c r="CT1065" s="612">
        <v>30</v>
      </c>
      <c r="CU1065" s="621">
        <f t="shared" si="1051"/>
        <v>6500</v>
      </c>
      <c r="CV1065" s="612">
        <v>30</v>
      </c>
      <c r="CW1065" s="640">
        <f t="shared" si="1031"/>
        <v>6500</v>
      </c>
      <c r="CX1065" s="612">
        <v>30</v>
      </c>
      <c r="CY1065" s="1168">
        <f t="shared" si="1032"/>
        <v>6500</v>
      </c>
      <c r="CZ1065" s="612"/>
      <c r="DA1065" s="612"/>
      <c r="DB1065" s="612"/>
      <c r="DC1065" s="612">
        <f t="shared" si="1050"/>
        <v>30</v>
      </c>
      <c r="DD1065" s="1158">
        <f t="shared" si="1035"/>
        <v>6500</v>
      </c>
      <c r="DE1065" s="612">
        <v>30</v>
      </c>
      <c r="DF1065" s="1158">
        <f t="shared" si="1036"/>
        <v>6500</v>
      </c>
      <c r="DG1065" s="612">
        <v>30</v>
      </c>
      <c r="DH1065" s="1158">
        <f t="shared" si="1037"/>
        <v>6500</v>
      </c>
      <c r="DI1065" s="612"/>
      <c r="DJ1065" s="613"/>
      <c r="DK1065" s="613"/>
      <c r="DL1065" s="613"/>
      <c r="DM1065" s="613"/>
      <c r="DN1065" s="613"/>
      <c r="DO1065" s="613"/>
      <c r="DP1065" s="613"/>
      <c r="DQ1065" s="613"/>
      <c r="DR1065" s="613"/>
      <c r="DS1065" s="613"/>
      <c r="DU1065" s="1945">
        <f t="shared" si="995"/>
        <v>13000</v>
      </c>
      <c r="DV1065" s="1946">
        <f t="shared" si="989"/>
        <v>13000</v>
      </c>
      <c r="DW1065" s="1946">
        <f t="shared" si="1052"/>
        <v>13000</v>
      </c>
      <c r="DX1065" s="1946">
        <f t="shared" si="1014"/>
        <v>0</v>
      </c>
      <c r="DY1065" s="1946">
        <f t="shared" si="1015"/>
        <v>0</v>
      </c>
      <c r="EG1065" s="1946"/>
    </row>
    <row r="1066" spans="1:137" s="1944" customFormat="1" ht="48" hidden="1" customHeight="1" x14ac:dyDescent="0.25">
      <c r="A1066" s="1937">
        <v>2026</v>
      </c>
      <c r="B1066" s="606">
        <v>479</v>
      </c>
      <c r="C1066" s="606" t="s">
        <v>58</v>
      </c>
      <c r="D1066" s="606">
        <v>3000654</v>
      </c>
      <c r="E1066" s="606">
        <v>5005023</v>
      </c>
      <c r="F1066" s="606" t="s">
        <v>990</v>
      </c>
      <c r="G1066" s="1937" t="s">
        <v>991</v>
      </c>
      <c r="H1066" s="1937">
        <v>94</v>
      </c>
      <c r="I1066" s="607" t="s">
        <v>992</v>
      </c>
      <c r="J1066" s="608" t="s">
        <v>10</v>
      </c>
      <c r="K1066" s="608" t="s">
        <v>60</v>
      </c>
      <c r="L1066" s="606" t="str">
        <f t="shared" si="1000"/>
        <v>2.3</v>
      </c>
      <c r="M1066" s="1938" t="s">
        <v>62</v>
      </c>
      <c r="N1066" s="609"/>
      <c r="O1066" s="1937" t="s">
        <v>2208</v>
      </c>
      <c r="P1066" s="1937" t="s">
        <v>65</v>
      </c>
      <c r="Q1066" s="1939">
        <v>1</v>
      </c>
      <c r="R1066" s="457">
        <v>6500</v>
      </c>
      <c r="S1066" s="1937"/>
      <c r="T1066" s="1937"/>
      <c r="U1066" s="1937">
        <v>30</v>
      </c>
      <c r="V1066" s="1937">
        <v>30</v>
      </c>
      <c r="W1066" s="2000"/>
      <c r="X1066" s="325"/>
      <c r="Y1066" s="325"/>
      <c r="Z1066" s="326"/>
      <c r="AA1066" s="326"/>
      <c r="AB1066" s="326"/>
      <c r="AC1066" s="326"/>
      <c r="AD1066" s="326"/>
      <c r="AE1066" s="457"/>
      <c r="AF1066" s="327">
        <f t="shared" si="1040"/>
        <v>0</v>
      </c>
      <c r="AG1066" s="327">
        <f t="shared" si="1041"/>
        <v>0</v>
      </c>
      <c r="AH1066" s="327">
        <f t="shared" si="1038"/>
        <v>6500</v>
      </c>
      <c r="AI1066" s="327">
        <f t="shared" si="1039"/>
        <v>6500</v>
      </c>
      <c r="AJ1066" s="327">
        <f t="shared" si="1042"/>
        <v>0</v>
      </c>
      <c r="AK1066" s="327">
        <f t="shared" si="1043"/>
        <v>0</v>
      </c>
      <c r="AL1066" s="327">
        <f t="shared" si="1044"/>
        <v>0</v>
      </c>
      <c r="AM1066" s="327">
        <f t="shared" si="1045"/>
        <v>0</v>
      </c>
      <c r="AN1066" s="327">
        <f t="shared" si="1046"/>
        <v>0</v>
      </c>
      <c r="AO1066" s="327">
        <f t="shared" si="1047"/>
        <v>0</v>
      </c>
      <c r="AP1066" s="327">
        <f t="shared" si="1048"/>
        <v>0</v>
      </c>
      <c r="AQ1066" s="327">
        <f t="shared" si="1049"/>
        <v>0</v>
      </c>
      <c r="AR1066" s="458">
        <f t="shared" si="1033"/>
        <v>13000</v>
      </c>
      <c r="AS1066" s="1941" t="s">
        <v>1763</v>
      </c>
      <c r="AT1066" s="612"/>
      <c r="AU1066" s="612" t="s">
        <v>3535</v>
      </c>
      <c r="AV1066" s="612" t="s">
        <v>3536</v>
      </c>
      <c r="AW1066" s="632">
        <v>46058</v>
      </c>
      <c r="AX1066" s="612" t="s">
        <v>3537</v>
      </c>
      <c r="AY1066" s="632">
        <v>46078</v>
      </c>
      <c r="AZ1066" s="612"/>
      <c r="BA1066" s="613" t="s">
        <v>3538</v>
      </c>
      <c r="BB1066" s="2011" t="s">
        <v>995</v>
      </c>
      <c r="BC1066" s="1093" t="s">
        <v>3667</v>
      </c>
      <c r="BD1066" s="1093" t="s">
        <v>3668</v>
      </c>
      <c r="BE1066" s="1093" t="s">
        <v>3669</v>
      </c>
      <c r="BF1066" s="612"/>
      <c r="BG1066" s="612"/>
      <c r="BH1066" s="639"/>
      <c r="BI1066" s="639"/>
      <c r="BJ1066" s="611"/>
      <c r="BK1066" s="639"/>
      <c r="BL1066" s="623"/>
      <c r="BM1066" s="623"/>
      <c r="BN1066" s="639">
        <v>4983</v>
      </c>
      <c r="BO1066" s="639" t="s">
        <v>3686</v>
      </c>
      <c r="BP1066" s="1059"/>
      <c r="BQ1066" s="1059"/>
      <c r="BR1066" s="1059"/>
      <c r="BS1066" s="2072" t="s">
        <v>1523</v>
      </c>
      <c r="BT1066" s="1337" t="s">
        <v>1028</v>
      </c>
      <c r="BU1066" s="1338" t="s">
        <v>2232</v>
      </c>
      <c r="BV1066" s="1304">
        <v>75362915</v>
      </c>
      <c r="BW1066" s="1302">
        <v>10753629152</v>
      </c>
      <c r="BX1066" s="1339" t="s">
        <v>3670</v>
      </c>
      <c r="BY1066" s="1299">
        <v>46082</v>
      </c>
      <c r="BZ1066" s="1300">
        <v>46142</v>
      </c>
      <c r="CA1066" s="612"/>
      <c r="CB1066" s="1093"/>
      <c r="CC1066" s="1093"/>
      <c r="CD1066" s="1093"/>
      <c r="CE1066" s="1093"/>
      <c r="CF1066" s="1093"/>
      <c r="CG1066" s="1093"/>
      <c r="CH1066" s="1093"/>
      <c r="CI1066" s="1093"/>
      <c r="CJ1066" s="1093"/>
      <c r="CK1066" s="1093"/>
      <c r="CL1066" s="1093"/>
      <c r="CM1066" s="1093"/>
      <c r="CN1066" s="1093"/>
      <c r="CO1066" s="1093"/>
      <c r="CP1066" s="1093"/>
      <c r="CQ1066" s="1093"/>
      <c r="CR1066" s="1093"/>
      <c r="CS1066" s="612"/>
      <c r="CT1066" s="612">
        <v>30</v>
      </c>
      <c r="CU1066" s="621">
        <f t="shared" si="1051"/>
        <v>6500</v>
      </c>
      <c r="CV1066" s="612">
        <v>30</v>
      </c>
      <c r="CW1066" s="640">
        <f t="shared" si="1031"/>
        <v>6500</v>
      </c>
      <c r="CX1066" s="612">
        <v>30</v>
      </c>
      <c r="CY1066" s="1168">
        <f t="shared" si="1032"/>
        <v>6500</v>
      </c>
      <c r="CZ1066" s="612"/>
      <c r="DA1066" s="612"/>
      <c r="DB1066" s="612"/>
      <c r="DC1066" s="612">
        <f t="shared" si="1050"/>
        <v>30</v>
      </c>
      <c r="DD1066" s="1158">
        <f t="shared" si="1035"/>
        <v>6500</v>
      </c>
      <c r="DE1066" s="612">
        <v>30</v>
      </c>
      <c r="DF1066" s="1158">
        <f t="shared" si="1036"/>
        <v>6500</v>
      </c>
      <c r="DG1066" s="612">
        <v>30</v>
      </c>
      <c r="DH1066" s="1158">
        <f t="shared" si="1037"/>
        <v>6500</v>
      </c>
      <c r="DI1066" s="612"/>
      <c r="DJ1066" s="613"/>
      <c r="DK1066" s="613"/>
      <c r="DL1066" s="613"/>
      <c r="DM1066" s="613"/>
      <c r="DN1066" s="613"/>
      <c r="DO1066" s="613"/>
      <c r="DP1066" s="613"/>
      <c r="DQ1066" s="613"/>
      <c r="DR1066" s="613"/>
      <c r="DS1066" s="613"/>
      <c r="DU1066" s="1945">
        <f t="shared" si="995"/>
        <v>13000</v>
      </c>
      <c r="DV1066" s="1946">
        <f t="shared" si="989"/>
        <v>13000</v>
      </c>
      <c r="DW1066" s="1946">
        <f t="shared" si="1052"/>
        <v>13000</v>
      </c>
      <c r="DX1066" s="1946">
        <f t="shared" si="1014"/>
        <v>0</v>
      </c>
      <c r="DY1066" s="1946">
        <f t="shared" si="1015"/>
        <v>0</v>
      </c>
      <c r="EG1066" s="1946"/>
    </row>
    <row r="1067" spans="1:137" s="1944" customFormat="1" ht="48" hidden="1" customHeight="1" x14ac:dyDescent="0.25">
      <c r="A1067" s="1937">
        <v>2026</v>
      </c>
      <c r="B1067" s="606">
        <v>479</v>
      </c>
      <c r="C1067" s="606" t="s">
        <v>58</v>
      </c>
      <c r="D1067" s="606">
        <v>3000654</v>
      </c>
      <c r="E1067" s="606">
        <v>5005023</v>
      </c>
      <c r="F1067" s="606" t="s">
        <v>990</v>
      </c>
      <c r="G1067" s="1937" t="s">
        <v>991</v>
      </c>
      <c r="H1067" s="1937">
        <v>94</v>
      </c>
      <c r="I1067" s="607" t="s">
        <v>992</v>
      </c>
      <c r="J1067" s="608" t="s">
        <v>10</v>
      </c>
      <c r="K1067" s="608" t="s">
        <v>60</v>
      </c>
      <c r="L1067" s="606" t="str">
        <f t="shared" si="1000"/>
        <v>2.3</v>
      </c>
      <c r="M1067" s="1938" t="s">
        <v>62</v>
      </c>
      <c r="N1067" s="609"/>
      <c r="O1067" s="1937" t="s">
        <v>2208</v>
      </c>
      <c r="P1067" s="1937" t="s">
        <v>65</v>
      </c>
      <c r="Q1067" s="1939">
        <v>1</v>
      </c>
      <c r="R1067" s="457">
        <v>6500</v>
      </c>
      <c r="S1067" s="1937"/>
      <c r="T1067" s="1937"/>
      <c r="U1067" s="1937">
        <v>30</v>
      </c>
      <c r="V1067" s="1937">
        <v>30</v>
      </c>
      <c r="W1067" s="2000"/>
      <c r="X1067" s="325"/>
      <c r="Y1067" s="325"/>
      <c r="Z1067" s="326"/>
      <c r="AA1067" s="326"/>
      <c r="AB1067" s="326"/>
      <c r="AC1067" s="326"/>
      <c r="AD1067" s="326"/>
      <c r="AE1067" s="457"/>
      <c r="AF1067" s="327">
        <f t="shared" si="1040"/>
        <v>0</v>
      </c>
      <c r="AG1067" s="327">
        <f t="shared" si="1041"/>
        <v>0</v>
      </c>
      <c r="AH1067" s="327">
        <f t="shared" si="1038"/>
        <v>6500</v>
      </c>
      <c r="AI1067" s="327">
        <f t="shared" si="1039"/>
        <v>6500</v>
      </c>
      <c r="AJ1067" s="327">
        <f t="shared" si="1042"/>
        <v>0</v>
      </c>
      <c r="AK1067" s="327">
        <f t="shared" si="1043"/>
        <v>0</v>
      </c>
      <c r="AL1067" s="327">
        <f t="shared" si="1044"/>
        <v>0</v>
      </c>
      <c r="AM1067" s="327">
        <f t="shared" si="1045"/>
        <v>0</v>
      </c>
      <c r="AN1067" s="327">
        <f t="shared" si="1046"/>
        <v>0</v>
      </c>
      <c r="AO1067" s="327">
        <f t="shared" si="1047"/>
        <v>0</v>
      </c>
      <c r="AP1067" s="327">
        <f t="shared" si="1048"/>
        <v>0</v>
      </c>
      <c r="AQ1067" s="327">
        <f t="shared" si="1049"/>
        <v>0</v>
      </c>
      <c r="AR1067" s="458">
        <f t="shared" si="1033"/>
        <v>13000</v>
      </c>
      <c r="AS1067" s="1941" t="s">
        <v>1763</v>
      </c>
      <c r="AT1067" s="612"/>
      <c r="AU1067" s="612" t="s">
        <v>3535</v>
      </c>
      <c r="AV1067" s="612" t="s">
        <v>3536</v>
      </c>
      <c r="AW1067" s="632">
        <v>46058</v>
      </c>
      <c r="AX1067" s="612" t="s">
        <v>3537</v>
      </c>
      <c r="AY1067" s="632">
        <v>46078</v>
      </c>
      <c r="AZ1067" s="612"/>
      <c r="BA1067" s="613" t="s">
        <v>3538</v>
      </c>
      <c r="BB1067" s="2011" t="s">
        <v>995</v>
      </c>
      <c r="BC1067" s="1093" t="s">
        <v>3667</v>
      </c>
      <c r="BD1067" s="1093" t="s">
        <v>3668</v>
      </c>
      <c r="BE1067" s="1093" t="s">
        <v>3669</v>
      </c>
      <c r="BF1067" s="612"/>
      <c r="BG1067" s="612"/>
      <c r="BH1067" s="639"/>
      <c r="BI1067" s="639"/>
      <c r="BJ1067" s="611"/>
      <c r="BK1067" s="639"/>
      <c r="BL1067" s="623"/>
      <c r="BM1067" s="623"/>
      <c r="BN1067" s="639">
        <v>4984</v>
      </c>
      <c r="BO1067" s="639" t="s">
        <v>3686</v>
      </c>
      <c r="BP1067" s="1059"/>
      <c r="BQ1067" s="1059"/>
      <c r="BR1067" s="1059"/>
      <c r="BS1067" s="2072" t="s">
        <v>2234</v>
      </c>
      <c r="BT1067" s="1337" t="s">
        <v>1571</v>
      </c>
      <c r="BU1067" s="1338" t="s">
        <v>2235</v>
      </c>
      <c r="BV1067" s="1304">
        <v>15739720</v>
      </c>
      <c r="BW1067" s="1302">
        <v>10157397201</v>
      </c>
      <c r="BX1067" s="1339" t="s">
        <v>3670</v>
      </c>
      <c r="BY1067" s="1299">
        <v>46082</v>
      </c>
      <c r="BZ1067" s="1300">
        <v>46142</v>
      </c>
      <c r="CA1067" s="612"/>
      <c r="CB1067" s="1093"/>
      <c r="CC1067" s="1093"/>
      <c r="CD1067" s="1093"/>
      <c r="CE1067" s="1093"/>
      <c r="CF1067" s="1093"/>
      <c r="CG1067" s="1093"/>
      <c r="CH1067" s="1093"/>
      <c r="CI1067" s="1093"/>
      <c r="CJ1067" s="1093"/>
      <c r="CK1067" s="1093"/>
      <c r="CL1067" s="1093"/>
      <c r="CM1067" s="1093"/>
      <c r="CN1067" s="1093"/>
      <c r="CO1067" s="1093"/>
      <c r="CP1067" s="1093"/>
      <c r="CQ1067" s="1093"/>
      <c r="CR1067" s="1093"/>
      <c r="CS1067" s="612"/>
      <c r="CT1067" s="612">
        <v>30</v>
      </c>
      <c r="CU1067" s="621">
        <f t="shared" si="1051"/>
        <v>6500</v>
      </c>
      <c r="CV1067" s="612">
        <v>30</v>
      </c>
      <c r="CW1067" s="640">
        <f t="shared" si="1031"/>
        <v>6500</v>
      </c>
      <c r="CX1067" s="612">
        <v>30</v>
      </c>
      <c r="CY1067" s="1168">
        <f t="shared" si="1032"/>
        <v>6500</v>
      </c>
      <c r="CZ1067" s="612"/>
      <c r="DA1067" s="612"/>
      <c r="DB1067" s="612"/>
      <c r="DC1067" s="612">
        <f t="shared" si="1050"/>
        <v>30</v>
      </c>
      <c r="DD1067" s="1158">
        <f t="shared" si="1035"/>
        <v>6500</v>
      </c>
      <c r="DE1067" s="612">
        <v>30</v>
      </c>
      <c r="DF1067" s="1158">
        <f t="shared" si="1036"/>
        <v>6500</v>
      </c>
      <c r="DG1067" s="612">
        <v>30</v>
      </c>
      <c r="DH1067" s="1158">
        <f t="shared" si="1037"/>
        <v>6500</v>
      </c>
      <c r="DI1067" s="612"/>
      <c r="DJ1067" s="613"/>
      <c r="DK1067" s="613"/>
      <c r="DL1067" s="613"/>
      <c r="DM1067" s="613"/>
      <c r="DN1067" s="613"/>
      <c r="DO1067" s="613"/>
      <c r="DP1067" s="613"/>
      <c r="DQ1067" s="613"/>
      <c r="DR1067" s="613"/>
      <c r="DS1067" s="613"/>
      <c r="DU1067" s="1945">
        <f t="shared" si="995"/>
        <v>13000</v>
      </c>
      <c r="DV1067" s="1946">
        <f t="shared" si="989"/>
        <v>13000</v>
      </c>
      <c r="DW1067" s="1946">
        <f t="shared" si="1052"/>
        <v>13000</v>
      </c>
      <c r="DX1067" s="1946">
        <f t="shared" si="1014"/>
        <v>0</v>
      </c>
      <c r="DY1067" s="1946">
        <f t="shared" si="1015"/>
        <v>0</v>
      </c>
      <c r="EG1067" s="1946"/>
    </row>
    <row r="1068" spans="1:137" s="1944" customFormat="1" ht="48" hidden="1" customHeight="1" x14ac:dyDescent="0.25">
      <c r="A1068" s="1937">
        <v>2026</v>
      </c>
      <c r="B1068" s="606">
        <v>479</v>
      </c>
      <c r="C1068" s="606" t="s">
        <v>58</v>
      </c>
      <c r="D1068" s="606">
        <v>3000654</v>
      </c>
      <c r="E1068" s="606">
        <v>5005023</v>
      </c>
      <c r="F1068" s="606" t="s">
        <v>990</v>
      </c>
      <c r="G1068" s="1937" t="s">
        <v>991</v>
      </c>
      <c r="H1068" s="1937">
        <v>94</v>
      </c>
      <c r="I1068" s="607" t="s">
        <v>992</v>
      </c>
      <c r="J1068" s="608" t="s">
        <v>10</v>
      </c>
      <c r="K1068" s="608" t="s">
        <v>60</v>
      </c>
      <c r="L1068" s="606" t="str">
        <f t="shared" si="1000"/>
        <v>2.3</v>
      </c>
      <c r="M1068" s="1938" t="s">
        <v>62</v>
      </c>
      <c r="N1068" s="609"/>
      <c r="O1068" s="1937" t="s">
        <v>2208</v>
      </c>
      <c r="P1068" s="1937" t="s">
        <v>65</v>
      </c>
      <c r="Q1068" s="1939">
        <v>1</v>
      </c>
      <c r="R1068" s="457">
        <v>6500</v>
      </c>
      <c r="S1068" s="1937"/>
      <c r="T1068" s="1937"/>
      <c r="U1068" s="1937">
        <v>30</v>
      </c>
      <c r="V1068" s="1937">
        <v>30</v>
      </c>
      <c r="W1068" s="2000"/>
      <c r="X1068" s="325"/>
      <c r="Y1068" s="325"/>
      <c r="Z1068" s="326"/>
      <c r="AA1068" s="326"/>
      <c r="AB1068" s="326"/>
      <c r="AC1068" s="326"/>
      <c r="AD1068" s="326"/>
      <c r="AE1068" s="457"/>
      <c r="AF1068" s="327">
        <f t="shared" si="1040"/>
        <v>0</v>
      </c>
      <c r="AG1068" s="327">
        <f t="shared" si="1041"/>
        <v>0</v>
      </c>
      <c r="AH1068" s="327">
        <f t="shared" si="1038"/>
        <v>6500</v>
      </c>
      <c r="AI1068" s="327">
        <f t="shared" si="1039"/>
        <v>6500</v>
      </c>
      <c r="AJ1068" s="327">
        <f t="shared" si="1042"/>
        <v>0</v>
      </c>
      <c r="AK1068" s="327">
        <f t="shared" si="1043"/>
        <v>0</v>
      </c>
      <c r="AL1068" s="327">
        <f t="shared" si="1044"/>
        <v>0</v>
      </c>
      <c r="AM1068" s="327">
        <f t="shared" si="1045"/>
        <v>0</v>
      </c>
      <c r="AN1068" s="327">
        <f t="shared" si="1046"/>
        <v>0</v>
      </c>
      <c r="AO1068" s="327">
        <f t="shared" si="1047"/>
        <v>0</v>
      </c>
      <c r="AP1068" s="327">
        <f t="shared" si="1048"/>
        <v>0</v>
      </c>
      <c r="AQ1068" s="327">
        <f t="shared" si="1049"/>
        <v>0</v>
      </c>
      <c r="AR1068" s="458">
        <f t="shared" si="1033"/>
        <v>13000</v>
      </c>
      <c r="AS1068" s="1941" t="s">
        <v>1763</v>
      </c>
      <c r="AT1068" s="612"/>
      <c r="AU1068" s="612" t="s">
        <v>3535</v>
      </c>
      <c r="AV1068" s="612" t="s">
        <v>3536</v>
      </c>
      <c r="AW1068" s="632">
        <v>46058</v>
      </c>
      <c r="AX1068" s="612" t="s">
        <v>3537</v>
      </c>
      <c r="AY1068" s="632">
        <v>46078</v>
      </c>
      <c r="AZ1068" s="612"/>
      <c r="BA1068" s="613" t="s">
        <v>3538</v>
      </c>
      <c r="BB1068" s="2011" t="s">
        <v>995</v>
      </c>
      <c r="BC1068" s="1093" t="s">
        <v>3667</v>
      </c>
      <c r="BD1068" s="1093" t="s">
        <v>3668</v>
      </c>
      <c r="BE1068" s="1093" t="s">
        <v>3669</v>
      </c>
      <c r="BF1068" s="612"/>
      <c r="BG1068" s="612"/>
      <c r="BH1068" s="639"/>
      <c r="BI1068" s="639"/>
      <c r="BJ1068" s="611"/>
      <c r="BK1068" s="639"/>
      <c r="BL1068" s="623"/>
      <c r="BM1068" s="623"/>
      <c r="BN1068" s="639">
        <v>4985</v>
      </c>
      <c r="BO1068" s="639" t="s">
        <v>3686</v>
      </c>
      <c r="BP1068" s="1059"/>
      <c r="BQ1068" s="1059"/>
      <c r="BR1068" s="1059"/>
      <c r="BS1068" s="2072" t="s">
        <v>2237</v>
      </c>
      <c r="BT1068" s="1338" t="s">
        <v>2238</v>
      </c>
      <c r="BU1068" s="1338" t="s">
        <v>2239</v>
      </c>
      <c r="BV1068" s="1304">
        <v>41053452</v>
      </c>
      <c r="BW1068" s="1302">
        <v>10410534521</v>
      </c>
      <c r="BX1068" s="1339" t="s">
        <v>3670</v>
      </c>
      <c r="BY1068" s="1299">
        <v>46082</v>
      </c>
      <c r="BZ1068" s="1300">
        <v>46142</v>
      </c>
      <c r="CA1068" s="612"/>
      <c r="CB1068" s="1093"/>
      <c r="CC1068" s="1093"/>
      <c r="CD1068" s="1093"/>
      <c r="CE1068" s="1093"/>
      <c r="CF1068" s="1093"/>
      <c r="CG1068" s="1093"/>
      <c r="CH1068" s="1093"/>
      <c r="CI1068" s="1093"/>
      <c r="CJ1068" s="1093"/>
      <c r="CK1068" s="1093"/>
      <c r="CL1068" s="1093"/>
      <c r="CM1068" s="1093"/>
      <c r="CN1068" s="1093"/>
      <c r="CO1068" s="1093"/>
      <c r="CP1068" s="1093"/>
      <c r="CQ1068" s="1093"/>
      <c r="CR1068" s="1093"/>
      <c r="CS1068" s="612"/>
      <c r="CT1068" s="612">
        <v>30</v>
      </c>
      <c r="CU1068" s="621">
        <f t="shared" si="1051"/>
        <v>6500</v>
      </c>
      <c r="CV1068" s="612">
        <v>30</v>
      </c>
      <c r="CW1068" s="640">
        <f t="shared" si="1031"/>
        <v>6500</v>
      </c>
      <c r="CX1068" s="612">
        <v>30</v>
      </c>
      <c r="CY1068" s="1168">
        <f t="shared" si="1032"/>
        <v>6500</v>
      </c>
      <c r="CZ1068" s="612"/>
      <c r="DA1068" s="612"/>
      <c r="DB1068" s="612"/>
      <c r="DC1068" s="612">
        <f t="shared" si="1050"/>
        <v>30</v>
      </c>
      <c r="DD1068" s="1158">
        <f t="shared" si="1035"/>
        <v>6500</v>
      </c>
      <c r="DE1068" s="612">
        <v>30</v>
      </c>
      <c r="DF1068" s="1158">
        <f t="shared" si="1036"/>
        <v>6500</v>
      </c>
      <c r="DG1068" s="612">
        <v>30</v>
      </c>
      <c r="DH1068" s="1158">
        <f t="shared" si="1037"/>
        <v>6500</v>
      </c>
      <c r="DI1068" s="612"/>
      <c r="DJ1068" s="613"/>
      <c r="DK1068" s="613"/>
      <c r="DL1068" s="613"/>
      <c r="DM1068" s="613"/>
      <c r="DN1068" s="613"/>
      <c r="DO1068" s="613"/>
      <c r="DP1068" s="613"/>
      <c r="DQ1068" s="613"/>
      <c r="DR1068" s="613"/>
      <c r="DS1068" s="613"/>
      <c r="DU1068" s="1945">
        <f t="shared" si="995"/>
        <v>13000</v>
      </c>
      <c r="DV1068" s="1946">
        <f t="shared" si="989"/>
        <v>13000</v>
      </c>
      <c r="DW1068" s="1946">
        <f t="shared" si="1052"/>
        <v>13000</v>
      </c>
      <c r="DX1068" s="1946">
        <f t="shared" si="1014"/>
        <v>0</v>
      </c>
      <c r="DY1068" s="1946">
        <f t="shared" si="1015"/>
        <v>0</v>
      </c>
      <c r="EG1068" s="1946"/>
    </row>
    <row r="1069" spans="1:137" s="1944" customFormat="1" ht="48" hidden="1" customHeight="1" x14ac:dyDescent="0.25">
      <c r="A1069" s="1937">
        <v>2026</v>
      </c>
      <c r="B1069" s="606">
        <v>479</v>
      </c>
      <c r="C1069" s="606" t="s">
        <v>58</v>
      </c>
      <c r="D1069" s="606">
        <v>3000654</v>
      </c>
      <c r="E1069" s="606">
        <v>5005023</v>
      </c>
      <c r="F1069" s="606" t="s">
        <v>990</v>
      </c>
      <c r="G1069" s="1937" t="s">
        <v>991</v>
      </c>
      <c r="H1069" s="1937">
        <v>94</v>
      </c>
      <c r="I1069" s="607" t="s">
        <v>992</v>
      </c>
      <c r="J1069" s="608" t="s">
        <v>10</v>
      </c>
      <c r="K1069" s="608" t="s">
        <v>60</v>
      </c>
      <c r="L1069" s="606" t="str">
        <f t="shared" si="1000"/>
        <v>2.3</v>
      </c>
      <c r="M1069" s="1938" t="s">
        <v>62</v>
      </c>
      <c r="N1069" s="609"/>
      <c r="O1069" s="1937" t="s">
        <v>2208</v>
      </c>
      <c r="P1069" s="1937" t="s">
        <v>65</v>
      </c>
      <c r="Q1069" s="1939">
        <v>1</v>
      </c>
      <c r="R1069" s="457">
        <v>6500</v>
      </c>
      <c r="S1069" s="1937"/>
      <c r="T1069" s="1937"/>
      <c r="U1069" s="1937">
        <v>30</v>
      </c>
      <c r="V1069" s="1937">
        <v>30</v>
      </c>
      <c r="W1069" s="2000"/>
      <c r="X1069" s="325"/>
      <c r="Y1069" s="325"/>
      <c r="Z1069" s="326"/>
      <c r="AA1069" s="326"/>
      <c r="AB1069" s="326"/>
      <c r="AC1069" s="326"/>
      <c r="AD1069" s="326"/>
      <c r="AE1069" s="457"/>
      <c r="AF1069" s="327">
        <f t="shared" si="1040"/>
        <v>0</v>
      </c>
      <c r="AG1069" s="327">
        <f t="shared" si="1041"/>
        <v>0</v>
      </c>
      <c r="AH1069" s="327">
        <f t="shared" si="1038"/>
        <v>6500</v>
      </c>
      <c r="AI1069" s="327">
        <f t="shared" si="1039"/>
        <v>6500</v>
      </c>
      <c r="AJ1069" s="327">
        <f t="shared" si="1042"/>
        <v>0</v>
      </c>
      <c r="AK1069" s="327">
        <f t="shared" si="1043"/>
        <v>0</v>
      </c>
      <c r="AL1069" s="327">
        <f t="shared" si="1044"/>
        <v>0</v>
      </c>
      <c r="AM1069" s="327">
        <f t="shared" si="1045"/>
        <v>0</v>
      </c>
      <c r="AN1069" s="327">
        <f t="shared" si="1046"/>
        <v>0</v>
      </c>
      <c r="AO1069" s="327">
        <f t="shared" si="1047"/>
        <v>0</v>
      </c>
      <c r="AP1069" s="327">
        <f t="shared" si="1048"/>
        <v>0</v>
      </c>
      <c r="AQ1069" s="327">
        <f t="shared" si="1049"/>
        <v>0</v>
      </c>
      <c r="AR1069" s="458">
        <f t="shared" si="1033"/>
        <v>13000</v>
      </c>
      <c r="AS1069" s="1941" t="s">
        <v>1763</v>
      </c>
      <c r="AT1069" s="612"/>
      <c r="AU1069" s="612" t="s">
        <v>3535</v>
      </c>
      <c r="AV1069" s="612" t="s">
        <v>3536</v>
      </c>
      <c r="AW1069" s="632">
        <v>46058</v>
      </c>
      <c r="AX1069" s="612" t="s">
        <v>3537</v>
      </c>
      <c r="AY1069" s="632">
        <v>46078</v>
      </c>
      <c r="AZ1069" s="612"/>
      <c r="BA1069" s="613" t="s">
        <v>3538</v>
      </c>
      <c r="BB1069" s="2011" t="s">
        <v>995</v>
      </c>
      <c r="BC1069" s="1093" t="s">
        <v>3667</v>
      </c>
      <c r="BD1069" s="1093" t="s">
        <v>3668</v>
      </c>
      <c r="BE1069" s="1093" t="s">
        <v>3669</v>
      </c>
      <c r="BF1069" s="612"/>
      <c r="BG1069" s="612"/>
      <c r="BH1069" s="639"/>
      <c r="BI1069" s="639"/>
      <c r="BJ1069" s="611"/>
      <c r="BK1069" s="639"/>
      <c r="BL1069" s="623"/>
      <c r="BM1069" s="623"/>
      <c r="BN1069" s="639">
        <v>4986</v>
      </c>
      <c r="BO1069" s="639" t="s">
        <v>3686</v>
      </c>
      <c r="BP1069" s="1059"/>
      <c r="BQ1069" s="1059"/>
      <c r="BR1069" s="1059"/>
      <c r="BS1069" s="2072" t="s">
        <v>2241</v>
      </c>
      <c r="BT1069" s="1338" t="s">
        <v>2242</v>
      </c>
      <c r="BU1069" s="1338" t="s">
        <v>2243</v>
      </c>
      <c r="BV1069" s="1304">
        <v>33265284</v>
      </c>
      <c r="BW1069" s="1302">
        <v>10332652848</v>
      </c>
      <c r="BX1069" s="1339" t="s">
        <v>3670</v>
      </c>
      <c r="BY1069" s="1299">
        <v>46082</v>
      </c>
      <c r="BZ1069" s="1300">
        <v>46142</v>
      </c>
      <c r="CA1069" s="612"/>
      <c r="CB1069" s="1093"/>
      <c r="CC1069" s="1093"/>
      <c r="CD1069" s="1093"/>
      <c r="CE1069" s="1093"/>
      <c r="CF1069" s="1093"/>
      <c r="CG1069" s="1093"/>
      <c r="CH1069" s="1093"/>
      <c r="CI1069" s="1093"/>
      <c r="CJ1069" s="1093"/>
      <c r="CK1069" s="1093"/>
      <c r="CL1069" s="1093"/>
      <c r="CM1069" s="1093"/>
      <c r="CN1069" s="1093"/>
      <c r="CO1069" s="1093"/>
      <c r="CP1069" s="1093"/>
      <c r="CQ1069" s="1093"/>
      <c r="CR1069" s="1093"/>
      <c r="CS1069" s="612"/>
      <c r="CT1069" s="612">
        <v>30</v>
      </c>
      <c r="CU1069" s="621">
        <f t="shared" si="1051"/>
        <v>6500</v>
      </c>
      <c r="CV1069" s="612">
        <v>30</v>
      </c>
      <c r="CW1069" s="640">
        <f t="shared" si="1031"/>
        <v>6500</v>
      </c>
      <c r="CX1069" s="612">
        <v>30</v>
      </c>
      <c r="CY1069" s="1168">
        <f t="shared" si="1032"/>
        <v>6500</v>
      </c>
      <c r="CZ1069" s="612"/>
      <c r="DA1069" s="612"/>
      <c r="DB1069" s="612"/>
      <c r="DC1069" s="612">
        <f t="shared" si="1050"/>
        <v>30</v>
      </c>
      <c r="DD1069" s="1158">
        <f t="shared" si="1035"/>
        <v>6500</v>
      </c>
      <c r="DE1069" s="612">
        <v>30</v>
      </c>
      <c r="DF1069" s="1158">
        <f t="shared" si="1036"/>
        <v>6500</v>
      </c>
      <c r="DG1069" s="612">
        <v>30</v>
      </c>
      <c r="DH1069" s="1158">
        <f t="shared" si="1037"/>
        <v>6500</v>
      </c>
      <c r="DI1069" s="612"/>
      <c r="DJ1069" s="613"/>
      <c r="DK1069" s="613"/>
      <c r="DL1069" s="613"/>
      <c r="DM1069" s="613"/>
      <c r="DN1069" s="613"/>
      <c r="DO1069" s="613"/>
      <c r="DP1069" s="613"/>
      <c r="DQ1069" s="613"/>
      <c r="DR1069" s="613"/>
      <c r="DS1069" s="613"/>
      <c r="DU1069" s="1945">
        <f t="shared" si="995"/>
        <v>13000</v>
      </c>
      <c r="DV1069" s="1946">
        <f t="shared" si="989"/>
        <v>13000</v>
      </c>
      <c r="DW1069" s="1946">
        <f t="shared" si="1052"/>
        <v>13000</v>
      </c>
      <c r="DX1069" s="1946">
        <f t="shared" si="1014"/>
        <v>0</v>
      </c>
      <c r="DY1069" s="1946">
        <f t="shared" si="1015"/>
        <v>0</v>
      </c>
      <c r="EG1069" s="1946"/>
    </row>
    <row r="1070" spans="1:137" s="1944" customFormat="1" ht="48" hidden="1" customHeight="1" x14ac:dyDescent="0.25">
      <c r="A1070" s="1937">
        <v>2026</v>
      </c>
      <c r="B1070" s="606">
        <v>479</v>
      </c>
      <c r="C1070" s="606" t="s">
        <v>58</v>
      </c>
      <c r="D1070" s="606">
        <v>3000654</v>
      </c>
      <c r="E1070" s="606">
        <v>5005023</v>
      </c>
      <c r="F1070" s="606" t="s">
        <v>990</v>
      </c>
      <c r="G1070" s="1937" t="s">
        <v>991</v>
      </c>
      <c r="H1070" s="1937">
        <v>94</v>
      </c>
      <c r="I1070" s="607" t="s">
        <v>992</v>
      </c>
      <c r="J1070" s="608" t="s">
        <v>10</v>
      </c>
      <c r="K1070" s="608" t="s">
        <v>60</v>
      </c>
      <c r="L1070" s="606" t="str">
        <f t="shared" si="1000"/>
        <v>2.3</v>
      </c>
      <c r="M1070" s="1938" t="s">
        <v>62</v>
      </c>
      <c r="N1070" s="609"/>
      <c r="O1070" s="1937" t="s">
        <v>2208</v>
      </c>
      <c r="P1070" s="1937" t="s">
        <v>65</v>
      </c>
      <c r="Q1070" s="1939">
        <v>1</v>
      </c>
      <c r="R1070" s="457">
        <v>6500</v>
      </c>
      <c r="S1070" s="1937"/>
      <c r="T1070" s="1937"/>
      <c r="U1070" s="1937">
        <v>30</v>
      </c>
      <c r="V1070" s="1937">
        <v>30</v>
      </c>
      <c r="W1070" s="2000"/>
      <c r="X1070" s="325"/>
      <c r="Y1070" s="325"/>
      <c r="Z1070" s="326"/>
      <c r="AA1070" s="326"/>
      <c r="AB1070" s="326"/>
      <c r="AC1070" s="326"/>
      <c r="AD1070" s="326"/>
      <c r="AE1070" s="457"/>
      <c r="AF1070" s="327">
        <f t="shared" si="1040"/>
        <v>0</v>
      </c>
      <c r="AG1070" s="327">
        <f t="shared" si="1041"/>
        <v>0</v>
      </c>
      <c r="AH1070" s="327">
        <f t="shared" si="1038"/>
        <v>6500</v>
      </c>
      <c r="AI1070" s="327">
        <f t="shared" si="1039"/>
        <v>6500</v>
      </c>
      <c r="AJ1070" s="327">
        <f t="shared" si="1042"/>
        <v>0</v>
      </c>
      <c r="AK1070" s="327">
        <f t="shared" si="1043"/>
        <v>0</v>
      </c>
      <c r="AL1070" s="327">
        <f t="shared" si="1044"/>
        <v>0</v>
      </c>
      <c r="AM1070" s="327">
        <f t="shared" si="1045"/>
        <v>0</v>
      </c>
      <c r="AN1070" s="327">
        <f t="shared" si="1046"/>
        <v>0</v>
      </c>
      <c r="AO1070" s="327">
        <f t="shared" si="1047"/>
        <v>0</v>
      </c>
      <c r="AP1070" s="327">
        <f t="shared" si="1048"/>
        <v>0</v>
      </c>
      <c r="AQ1070" s="327">
        <f t="shared" si="1049"/>
        <v>0</v>
      </c>
      <c r="AR1070" s="458">
        <f t="shared" si="1033"/>
        <v>13000</v>
      </c>
      <c r="AS1070" s="1941" t="s">
        <v>1763</v>
      </c>
      <c r="AT1070" s="612"/>
      <c r="AU1070" s="612" t="s">
        <v>3535</v>
      </c>
      <c r="AV1070" s="612" t="s">
        <v>3536</v>
      </c>
      <c r="AW1070" s="632">
        <v>46058</v>
      </c>
      <c r="AX1070" s="612" t="s">
        <v>3537</v>
      </c>
      <c r="AY1070" s="632">
        <v>46078</v>
      </c>
      <c r="AZ1070" s="612"/>
      <c r="BA1070" s="613" t="s">
        <v>3538</v>
      </c>
      <c r="BB1070" s="2011" t="s">
        <v>995</v>
      </c>
      <c r="BC1070" s="1093" t="s">
        <v>3667</v>
      </c>
      <c r="BD1070" s="1093" t="s">
        <v>3668</v>
      </c>
      <c r="BE1070" s="1093" t="s">
        <v>3669</v>
      </c>
      <c r="BF1070" s="612"/>
      <c r="BG1070" s="612"/>
      <c r="BH1070" s="639"/>
      <c r="BI1070" s="639"/>
      <c r="BJ1070" s="611"/>
      <c r="BK1070" s="639"/>
      <c r="BL1070" s="623"/>
      <c r="BM1070" s="623"/>
      <c r="BN1070" s="639">
        <v>4987</v>
      </c>
      <c r="BO1070" s="639" t="s">
        <v>3686</v>
      </c>
      <c r="BP1070" s="1311"/>
      <c r="BQ1070" s="1311"/>
      <c r="BR1070" s="1311"/>
      <c r="BS1070" s="2073" t="s">
        <v>1275</v>
      </c>
      <c r="BT1070" s="1035" t="s">
        <v>1450</v>
      </c>
      <c r="BU1070" s="1035" t="s">
        <v>2250</v>
      </c>
      <c r="BV1070" s="1304">
        <v>73028864</v>
      </c>
      <c r="BW1070" s="1340">
        <v>10730288641</v>
      </c>
      <c r="BX1070" s="1339" t="s">
        <v>3670</v>
      </c>
      <c r="BY1070" s="1299">
        <v>46082</v>
      </c>
      <c r="BZ1070" s="1300">
        <v>46142</v>
      </c>
      <c r="CA1070" s="612"/>
      <c r="CB1070" s="1093"/>
      <c r="CC1070" s="1093"/>
      <c r="CD1070" s="1093"/>
      <c r="CE1070" s="1093"/>
      <c r="CF1070" s="1093"/>
      <c r="CG1070" s="1093"/>
      <c r="CH1070" s="1093"/>
      <c r="CI1070" s="1093"/>
      <c r="CJ1070" s="1093"/>
      <c r="CK1070" s="1093"/>
      <c r="CL1070" s="1093"/>
      <c r="CM1070" s="1093"/>
      <c r="CN1070" s="1093"/>
      <c r="CO1070" s="1093"/>
      <c r="CP1070" s="1093"/>
      <c r="CQ1070" s="1093"/>
      <c r="CR1070" s="1093"/>
      <c r="CS1070" s="612"/>
      <c r="CT1070" s="612">
        <v>30</v>
      </c>
      <c r="CU1070" s="621">
        <f t="shared" si="1051"/>
        <v>6500</v>
      </c>
      <c r="CV1070" s="612">
        <v>30</v>
      </c>
      <c r="CW1070" s="640">
        <f t="shared" si="1031"/>
        <v>6500</v>
      </c>
      <c r="CX1070" s="612">
        <v>30</v>
      </c>
      <c r="CY1070" s="1168">
        <f t="shared" si="1032"/>
        <v>6500</v>
      </c>
      <c r="CZ1070" s="612"/>
      <c r="DA1070" s="612"/>
      <c r="DB1070" s="612"/>
      <c r="DC1070" s="612">
        <f t="shared" si="1050"/>
        <v>30</v>
      </c>
      <c r="DD1070" s="1158">
        <f t="shared" si="1035"/>
        <v>6500</v>
      </c>
      <c r="DE1070" s="612">
        <v>30</v>
      </c>
      <c r="DF1070" s="1158">
        <f t="shared" si="1036"/>
        <v>6500</v>
      </c>
      <c r="DG1070" s="612">
        <v>30</v>
      </c>
      <c r="DH1070" s="1158">
        <f t="shared" si="1037"/>
        <v>6500</v>
      </c>
      <c r="DI1070" s="612"/>
      <c r="DJ1070" s="613"/>
      <c r="DK1070" s="613"/>
      <c r="DL1070" s="613"/>
      <c r="DM1070" s="613"/>
      <c r="DN1070" s="613"/>
      <c r="DO1070" s="613"/>
      <c r="DP1070" s="613"/>
      <c r="DQ1070" s="613"/>
      <c r="DR1070" s="613"/>
      <c r="DS1070" s="613"/>
      <c r="DU1070" s="1945">
        <f t="shared" si="995"/>
        <v>13000</v>
      </c>
      <c r="DV1070" s="1946">
        <f t="shared" si="989"/>
        <v>13000</v>
      </c>
      <c r="DW1070" s="1946">
        <f t="shared" si="1052"/>
        <v>13000</v>
      </c>
      <c r="DX1070" s="1946">
        <f t="shared" si="1014"/>
        <v>0</v>
      </c>
      <c r="DY1070" s="1946">
        <f t="shared" si="1015"/>
        <v>0</v>
      </c>
      <c r="EG1070" s="1946"/>
    </row>
    <row r="1071" spans="1:137" s="1944" customFormat="1" ht="48" hidden="1" customHeight="1" x14ac:dyDescent="0.25">
      <c r="A1071" s="1937">
        <v>2026</v>
      </c>
      <c r="B1071" s="606">
        <v>479</v>
      </c>
      <c r="C1071" s="606" t="s">
        <v>58</v>
      </c>
      <c r="D1071" s="606">
        <v>3000654</v>
      </c>
      <c r="E1071" s="606">
        <v>5005023</v>
      </c>
      <c r="F1071" s="606" t="s">
        <v>990</v>
      </c>
      <c r="G1071" s="1937" t="s">
        <v>991</v>
      </c>
      <c r="H1071" s="1937">
        <v>94</v>
      </c>
      <c r="I1071" s="607" t="s">
        <v>992</v>
      </c>
      <c r="J1071" s="608" t="s">
        <v>10</v>
      </c>
      <c r="K1071" s="608" t="s">
        <v>60</v>
      </c>
      <c r="L1071" s="606" t="str">
        <f t="shared" si="1000"/>
        <v>2.3</v>
      </c>
      <c r="M1071" s="1938" t="s">
        <v>62</v>
      </c>
      <c r="N1071" s="609"/>
      <c r="O1071" s="1937" t="s">
        <v>2251</v>
      </c>
      <c r="P1071" s="1937" t="s">
        <v>65</v>
      </c>
      <c r="Q1071" s="1939">
        <v>1</v>
      </c>
      <c r="R1071" s="457">
        <v>4500</v>
      </c>
      <c r="S1071" s="1937"/>
      <c r="T1071" s="1937"/>
      <c r="U1071" s="1937">
        <v>30</v>
      </c>
      <c r="V1071" s="1937">
        <v>30</v>
      </c>
      <c r="W1071" s="2000"/>
      <c r="X1071" s="325"/>
      <c r="Y1071" s="325"/>
      <c r="Z1071" s="326"/>
      <c r="AA1071" s="326"/>
      <c r="AB1071" s="326"/>
      <c r="AC1071" s="326"/>
      <c r="AD1071" s="326"/>
      <c r="AE1071" s="457"/>
      <c r="AF1071" s="327">
        <f t="shared" si="1040"/>
        <v>0</v>
      </c>
      <c r="AG1071" s="327">
        <f t="shared" si="1041"/>
        <v>0</v>
      </c>
      <c r="AH1071" s="327">
        <f t="shared" si="1038"/>
        <v>4500</v>
      </c>
      <c r="AI1071" s="327">
        <f t="shared" si="1039"/>
        <v>4500</v>
      </c>
      <c r="AJ1071" s="327">
        <f t="shared" si="1042"/>
        <v>0</v>
      </c>
      <c r="AK1071" s="327">
        <f t="shared" si="1043"/>
        <v>0</v>
      </c>
      <c r="AL1071" s="327">
        <f t="shared" si="1044"/>
        <v>0</v>
      </c>
      <c r="AM1071" s="327">
        <f t="shared" si="1045"/>
        <v>0</v>
      </c>
      <c r="AN1071" s="327">
        <f t="shared" si="1046"/>
        <v>0</v>
      </c>
      <c r="AO1071" s="327">
        <f t="shared" si="1047"/>
        <v>0</v>
      </c>
      <c r="AP1071" s="327">
        <f t="shared" si="1048"/>
        <v>0</v>
      </c>
      <c r="AQ1071" s="327">
        <f t="shared" si="1049"/>
        <v>0</v>
      </c>
      <c r="AR1071" s="458">
        <f t="shared" si="1033"/>
        <v>9000</v>
      </c>
      <c r="AS1071" s="1941" t="s">
        <v>1763</v>
      </c>
      <c r="AT1071" s="612"/>
      <c r="AU1071" s="611" t="s">
        <v>3535</v>
      </c>
      <c r="AV1071" s="612" t="s">
        <v>3536</v>
      </c>
      <c r="AW1071" s="632">
        <v>46058</v>
      </c>
      <c r="AX1071" s="612" t="s">
        <v>3537</v>
      </c>
      <c r="AY1071" s="632">
        <v>46078</v>
      </c>
      <c r="AZ1071" s="612"/>
      <c r="BA1071" s="613" t="s">
        <v>3538</v>
      </c>
      <c r="BB1071" s="1942" t="s">
        <v>995</v>
      </c>
      <c r="BC1071" s="296" t="s">
        <v>3667</v>
      </c>
      <c r="BD1071" s="296" t="s">
        <v>3668</v>
      </c>
      <c r="BE1071" s="296" t="s">
        <v>3669</v>
      </c>
      <c r="BF1071" s="611"/>
      <c r="BG1071" s="611"/>
      <c r="BH1071" s="639"/>
      <c r="BI1071" s="639"/>
      <c r="BJ1071" s="611"/>
      <c r="BK1071" s="639"/>
      <c r="BL1071" s="623"/>
      <c r="BM1071" s="623"/>
      <c r="BN1071" s="639">
        <v>4988</v>
      </c>
      <c r="BO1071" s="639" t="s">
        <v>3686</v>
      </c>
      <c r="BP1071" s="1251"/>
      <c r="BQ1071" s="2244"/>
      <c r="BR1071" s="2244"/>
      <c r="BS1071" s="2098" t="s">
        <v>2253</v>
      </c>
      <c r="BT1071" s="1310" t="s">
        <v>2254</v>
      </c>
      <c r="BU1071" s="1310" t="s">
        <v>2255</v>
      </c>
      <c r="BV1071" s="1297">
        <v>73832246</v>
      </c>
      <c r="BW1071" s="1298">
        <v>10738322466</v>
      </c>
      <c r="BX1071" s="621">
        <v>4500</v>
      </c>
      <c r="BY1071" s="1299">
        <v>46082</v>
      </c>
      <c r="BZ1071" s="1300">
        <v>46142</v>
      </c>
      <c r="CA1071" s="612"/>
      <c r="CB1071" s="1093"/>
      <c r="CC1071" s="1093"/>
      <c r="CD1071" s="1093"/>
      <c r="CE1071" s="1093"/>
      <c r="CF1071" s="1093"/>
      <c r="CG1071" s="1093"/>
      <c r="CH1071" s="1093"/>
      <c r="CI1071" s="1093"/>
      <c r="CJ1071" s="1093"/>
      <c r="CK1071" s="1093"/>
      <c r="CL1071" s="1093"/>
      <c r="CM1071" s="1093"/>
      <c r="CN1071" s="1093"/>
      <c r="CO1071" s="1093"/>
      <c r="CP1071" s="1093"/>
      <c r="CQ1071" s="1093"/>
      <c r="CR1071" s="1093"/>
      <c r="CS1071" s="612"/>
      <c r="CT1071" s="612">
        <v>30</v>
      </c>
      <c r="CU1071" s="621">
        <f t="shared" si="1051"/>
        <v>4500</v>
      </c>
      <c r="CV1071" s="612">
        <v>30</v>
      </c>
      <c r="CW1071" s="640">
        <f t="shared" si="1031"/>
        <v>4500</v>
      </c>
      <c r="CX1071" s="612">
        <v>30</v>
      </c>
      <c r="CY1071" s="1168">
        <f t="shared" si="1032"/>
        <v>4500</v>
      </c>
      <c r="CZ1071" s="612"/>
      <c r="DA1071" s="612"/>
      <c r="DB1071" s="612"/>
      <c r="DC1071" s="612">
        <f t="shared" si="1050"/>
        <v>30</v>
      </c>
      <c r="DD1071" s="1158">
        <f t="shared" si="1035"/>
        <v>4500</v>
      </c>
      <c r="DE1071" s="612">
        <v>30</v>
      </c>
      <c r="DF1071" s="1158">
        <v>4500</v>
      </c>
      <c r="DG1071" s="612">
        <v>30</v>
      </c>
      <c r="DH1071" s="1158">
        <v>4500</v>
      </c>
      <c r="DI1071" s="612"/>
      <c r="DJ1071" s="613"/>
      <c r="DK1071" s="613"/>
      <c r="DL1071" s="613"/>
      <c r="DM1071" s="613"/>
      <c r="DN1071" s="613"/>
      <c r="DO1071" s="613"/>
      <c r="DP1071" s="613"/>
      <c r="DQ1071" s="613"/>
      <c r="DR1071" s="613"/>
      <c r="DS1071" s="613"/>
      <c r="DU1071" s="1945">
        <f t="shared" si="995"/>
        <v>9000</v>
      </c>
      <c r="DV1071" s="1946">
        <f t="shared" si="989"/>
        <v>9000</v>
      </c>
      <c r="DW1071" s="1946">
        <f t="shared" si="1052"/>
        <v>9000</v>
      </c>
      <c r="DX1071" s="1946">
        <f t="shared" si="1014"/>
        <v>0</v>
      </c>
      <c r="DY1071" s="1946">
        <f t="shared" si="1015"/>
        <v>0</v>
      </c>
      <c r="EG1071" s="1946"/>
    </row>
    <row r="1072" spans="1:137" s="1944" customFormat="1" ht="48" hidden="1" customHeight="1" x14ac:dyDescent="0.25">
      <c r="A1072" s="1937">
        <v>2026</v>
      </c>
      <c r="B1072" s="606">
        <v>479</v>
      </c>
      <c r="C1072" s="606" t="s">
        <v>58</v>
      </c>
      <c r="D1072" s="606">
        <v>3000654</v>
      </c>
      <c r="E1072" s="606">
        <v>5005023</v>
      </c>
      <c r="F1072" s="606" t="s">
        <v>990</v>
      </c>
      <c r="G1072" s="1937" t="s">
        <v>991</v>
      </c>
      <c r="H1072" s="1937">
        <v>94</v>
      </c>
      <c r="I1072" s="607" t="s">
        <v>992</v>
      </c>
      <c r="J1072" s="608" t="s">
        <v>10</v>
      </c>
      <c r="K1072" s="608" t="s">
        <v>60</v>
      </c>
      <c r="L1072" s="606" t="str">
        <f t="shared" si="1000"/>
        <v>2.3</v>
      </c>
      <c r="M1072" s="1938" t="s">
        <v>62</v>
      </c>
      <c r="N1072" s="609"/>
      <c r="O1072" s="1937" t="s">
        <v>2251</v>
      </c>
      <c r="P1072" s="1937" t="s">
        <v>65</v>
      </c>
      <c r="Q1072" s="1939">
        <v>1</v>
      </c>
      <c r="R1072" s="457">
        <v>4500</v>
      </c>
      <c r="S1072" s="1937"/>
      <c r="T1072" s="1937"/>
      <c r="U1072" s="1937">
        <v>30</v>
      </c>
      <c r="V1072" s="1937">
        <v>30</v>
      </c>
      <c r="W1072" s="2000"/>
      <c r="X1072" s="325"/>
      <c r="Y1072" s="325"/>
      <c r="Z1072" s="326"/>
      <c r="AA1072" s="326"/>
      <c r="AB1072" s="326"/>
      <c r="AC1072" s="326"/>
      <c r="AD1072" s="326"/>
      <c r="AE1072" s="457"/>
      <c r="AF1072" s="327">
        <f t="shared" si="1040"/>
        <v>0</v>
      </c>
      <c r="AG1072" s="327">
        <f t="shared" si="1041"/>
        <v>0</v>
      </c>
      <c r="AH1072" s="327">
        <f t="shared" si="1038"/>
        <v>4500</v>
      </c>
      <c r="AI1072" s="327">
        <f t="shared" si="1039"/>
        <v>4500</v>
      </c>
      <c r="AJ1072" s="327">
        <f t="shared" si="1042"/>
        <v>0</v>
      </c>
      <c r="AK1072" s="327">
        <f t="shared" si="1043"/>
        <v>0</v>
      </c>
      <c r="AL1072" s="327">
        <f t="shared" si="1044"/>
        <v>0</v>
      </c>
      <c r="AM1072" s="327">
        <f t="shared" si="1045"/>
        <v>0</v>
      </c>
      <c r="AN1072" s="327">
        <f t="shared" si="1046"/>
        <v>0</v>
      </c>
      <c r="AO1072" s="327">
        <f t="shared" si="1047"/>
        <v>0</v>
      </c>
      <c r="AP1072" s="327">
        <f t="shared" si="1048"/>
        <v>0</v>
      </c>
      <c r="AQ1072" s="327">
        <f t="shared" si="1049"/>
        <v>0</v>
      </c>
      <c r="AR1072" s="458">
        <f t="shared" si="1033"/>
        <v>9000</v>
      </c>
      <c r="AS1072" s="1941" t="s">
        <v>1763</v>
      </c>
      <c r="AT1072" s="612"/>
      <c r="AU1072" s="611" t="s">
        <v>3535</v>
      </c>
      <c r="AV1072" s="612" t="s">
        <v>3536</v>
      </c>
      <c r="AW1072" s="632">
        <v>46058</v>
      </c>
      <c r="AX1072" s="612" t="s">
        <v>3537</v>
      </c>
      <c r="AY1072" s="632">
        <v>46078</v>
      </c>
      <c r="AZ1072" s="612"/>
      <c r="BA1072" s="613" t="s">
        <v>3538</v>
      </c>
      <c r="BB1072" s="2011" t="s">
        <v>995</v>
      </c>
      <c r="BC1072" s="296" t="s">
        <v>3667</v>
      </c>
      <c r="BD1072" s="296" t="s">
        <v>3668</v>
      </c>
      <c r="BE1072" s="296" t="s">
        <v>3669</v>
      </c>
      <c r="BF1072" s="696"/>
      <c r="BG1072" s="696"/>
      <c r="BH1072" s="785"/>
      <c r="BI1072" s="785"/>
      <c r="BJ1072" s="696"/>
      <c r="BK1072" s="639"/>
      <c r="BL1072" s="623"/>
      <c r="BM1072" s="623"/>
      <c r="BN1072" s="639">
        <v>4989</v>
      </c>
      <c r="BO1072" s="639" t="s">
        <v>3686</v>
      </c>
      <c r="BP1072" s="1059"/>
      <c r="BQ1072" s="2235"/>
      <c r="BR1072" s="2235"/>
      <c r="BS1072" s="2072" t="s">
        <v>2257</v>
      </c>
      <c r="BT1072" s="1338" t="s">
        <v>2258</v>
      </c>
      <c r="BU1072" s="1338" t="s">
        <v>2259</v>
      </c>
      <c r="BV1072" s="1304">
        <v>45114987</v>
      </c>
      <c r="BW1072" s="1302">
        <v>10451149879</v>
      </c>
      <c r="BX1072" s="621">
        <v>4500</v>
      </c>
      <c r="BY1072" s="1299">
        <v>46082</v>
      </c>
      <c r="BZ1072" s="1300">
        <v>46142</v>
      </c>
      <c r="CA1072" s="612"/>
      <c r="CB1072" s="1093"/>
      <c r="CC1072" s="1093"/>
      <c r="CD1072" s="1093"/>
      <c r="CE1072" s="1093"/>
      <c r="CF1072" s="1093"/>
      <c r="CG1072" s="1093"/>
      <c r="CH1072" s="1093"/>
      <c r="CI1072" s="1093"/>
      <c r="CJ1072" s="1093"/>
      <c r="CK1072" s="1093"/>
      <c r="CL1072" s="1093"/>
      <c r="CM1072" s="1093"/>
      <c r="CN1072" s="1093"/>
      <c r="CO1072" s="1093"/>
      <c r="CP1072" s="1093"/>
      <c r="CQ1072" s="1093"/>
      <c r="CR1072" s="1093"/>
      <c r="CS1072" s="612"/>
      <c r="CT1072" s="612">
        <v>30</v>
      </c>
      <c r="CU1072" s="621">
        <f t="shared" si="1051"/>
        <v>4500</v>
      </c>
      <c r="CV1072" s="612">
        <v>30</v>
      </c>
      <c r="CW1072" s="640">
        <f t="shared" si="1031"/>
        <v>4500</v>
      </c>
      <c r="CX1072" s="612">
        <v>30</v>
      </c>
      <c r="CY1072" s="1168">
        <f t="shared" si="1032"/>
        <v>4500</v>
      </c>
      <c r="CZ1072" s="612"/>
      <c r="DA1072" s="612"/>
      <c r="DB1072" s="612"/>
      <c r="DC1072" s="612">
        <f t="shared" si="1050"/>
        <v>30</v>
      </c>
      <c r="DD1072" s="1158">
        <f t="shared" si="1035"/>
        <v>4500</v>
      </c>
      <c r="DE1072" s="612">
        <v>30</v>
      </c>
      <c r="DF1072" s="1158">
        <v>4500</v>
      </c>
      <c r="DG1072" s="612">
        <v>30</v>
      </c>
      <c r="DH1072" s="1158">
        <v>4500</v>
      </c>
      <c r="DI1072" s="612"/>
      <c r="DJ1072" s="613"/>
      <c r="DK1072" s="613"/>
      <c r="DL1072" s="613"/>
      <c r="DM1072" s="613"/>
      <c r="DN1072" s="613"/>
      <c r="DO1072" s="613"/>
      <c r="DP1072" s="613"/>
      <c r="DQ1072" s="613"/>
      <c r="DR1072" s="613"/>
      <c r="DS1072" s="613"/>
      <c r="DU1072" s="1945">
        <f t="shared" si="995"/>
        <v>9000</v>
      </c>
      <c r="DV1072" s="1946">
        <f t="shared" ref="DV1072:DV1135" si="1053">CE1072+CN1072+CW1072+DF1072</f>
        <v>9000</v>
      </c>
      <c r="DW1072" s="1946">
        <f t="shared" si="1052"/>
        <v>9000</v>
      </c>
      <c r="DX1072" s="1946">
        <f t="shared" si="1014"/>
        <v>0</v>
      </c>
      <c r="DY1072" s="1946">
        <f t="shared" si="1015"/>
        <v>0</v>
      </c>
      <c r="EG1072" s="1946"/>
    </row>
    <row r="1073" spans="1:137" s="1944" customFormat="1" ht="48" hidden="1" customHeight="1" x14ac:dyDescent="0.25">
      <c r="A1073" s="1937">
        <v>2026</v>
      </c>
      <c r="B1073" s="606">
        <v>479</v>
      </c>
      <c r="C1073" s="606" t="s">
        <v>58</v>
      </c>
      <c r="D1073" s="606">
        <v>3000654</v>
      </c>
      <c r="E1073" s="606">
        <v>5005023</v>
      </c>
      <c r="F1073" s="606" t="s">
        <v>990</v>
      </c>
      <c r="G1073" s="1937" t="s">
        <v>991</v>
      </c>
      <c r="H1073" s="1937">
        <v>94</v>
      </c>
      <c r="I1073" s="607" t="s">
        <v>992</v>
      </c>
      <c r="J1073" s="608" t="s">
        <v>10</v>
      </c>
      <c r="K1073" s="608" t="s">
        <v>60</v>
      </c>
      <c r="L1073" s="606" t="str">
        <f t="shared" si="1000"/>
        <v>2.3</v>
      </c>
      <c r="M1073" s="1938" t="s">
        <v>62</v>
      </c>
      <c r="N1073" s="609"/>
      <c r="O1073" s="1937" t="s">
        <v>2251</v>
      </c>
      <c r="P1073" s="1937" t="s">
        <v>65</v>
      </c>
      <c r="Q1073" s="1939">
        <v>1</v>
      </c>
      <c r="R1073" s="457">
        <v>4500</v>
      </c>
      <c r="S1073" s="1937"/>
      <c r="T1073" s="1937"/>
      <c r="U1073" s="1937">
        <v>30</v>
      </c>
      <c r="V1073" s="1937">
        <v>30</v>
      </c>
      <c r="W1073" s="2000"/>
      <c r="X1073" s="325"/>
      <c r="Y1073" s="325"/>
      <c r="Z1073" s="326"/>
      <c r="AA1073" s="326"/>
      <c r="AB1073" s="326"/>
      <c r="AC1073" s="326"/>
      <c r="AD1073" s="326"/>
      <c r="AE1073" s="457"/>
      <c r="AF1073" s="327">
        <f t="shared" si="1040"/>
        <v>0</v>
      </c>
      <c r="AG1073" s="327">
        <f t="shared" si="1041"/>
        <v>0</v>
      </c>
      <c r="AH1073" s="327">
        <f t="shared" si="1038"/>
        <v>4500</v>
      </c>
      <c r="AI1073" s="327">
        <f t="shared" si="1039"/>
        <v>4500</v>
      </c>
      <c r="AJ1073" s="327">
        <f t="shared" si="1042"/>
        <v>0</v>
      </c>
      <c r="AK1073" s="327">
        <f t="shared" si="1043"/>
        <v>0</v>
      </c>
      <c r="AL1073" s="327">
        <f t="shared" si="1044"/>
        <v>0</v>
      </c>
      <c r="AM1073" s="327">
        <f t="shared" si="1045"/>
        <v>0</v>
      </c>
      <c r="AN1073" s="327">
        <f t="shared" si="1046"/>
        <v>0</v>
      </c>
      <c r="AO1073" s="327">
        <f t="shared" si="1047"/>
        <v>0</v>
      </c>
      <c r="AP1073" s="327">
        <f t="shared" si="1048"/>
        <v>0</v>
      </c>
      <c r="AQ1073" s="327">
        <f t="shared" si="1049"/>
        <v>0</v>
      </c>
      <c r="AR1073" s="458">
        <f t="shared" si="1033"/>
        <v>9000</v>
      </c>
      <c r="AS1073" s="1941" t="s">
        <v>1763</v>
      </c>
      <c r="AT1073" s="612"/>
      <c r="AU1073" s="611" t="s">
        <v>3535</v>
      </c>
      <c r="AV1073" s="612" t="s">
        <v>3536</v>
      </c>
      <c r="AW1073" s="632">
        <v>46058</v>
      </c>
      <c r="AX1073" s="612" t="s">
        <v>3537</v>
      </c>
      <c r="AY1073" s="632">
        <v>46078</v>
      </c>
      <c r="AZ1073" s="612"/>
      <c r="BA1073" s="1341" t="s">
        <v>3538</v>
      </c>
      <c r="BB1073" s="1992" t="s">
        <v>995</v>
      </c>
      <c r="BC1073" s="896" t="s">
        <v>3667</v>
      </c>
      <c r="BD1073" s="896" t="s">
        <v>3668</v>
      </c>
      <c r="BE1073" s="896" t="s">
        <v>3669</v>
      </c>
      <c r="BF1073" s="896"/>
      <c r="BG1073" s="896"/>
      <c r="BH1073" s="687"/>
      <c r="BI1073" s="376"/>
      <c r="BJ1073" s="296"/>
      <c r="BK1073" s="1251"/>
      <c r="BL1073" s="838"/>
      <c r="BM1073" s="838"/>
      <c r="BN1073" s="639">
        <v>4990</v>
      </c>
      <c r="BO1073" s="639" t="s">
        <v>3686</v>
      </c>
      <c r="BP1073" s="1322"/>
      <c r="BQ1073" s="2245"/>
      <c r="BR1073" s="2245"/>
      <c r="BS1073" s="2246" t="s">
        <v>2261</v>
      </c>
      <c r="BT1073" s="1342" t="s">
        <v>2262</v>
      </c>
      <c r="BU1073" s="1342" t="s">
        <v>2263</v>
      </c>
      <c r="BV1073" s="1343">
        <v>42096698</v>
      </c>
      <c r="BW1073" s="1344">
        <v>10420966984</v>
      </c>
      <c r="BX1073" s="621">
        <v>4500</v>
      </c>
      <c r="BY1073" s="1299">
        <v>46082</v>
      </c>
      <c r="BZ1073" s="1300">
        <v>46142</v>
      </c>
      <c r="CA1073" s="612"/>
      <c r="CB1073" s="1093"/>
      <c r="CC1073" s="1093"/>
      <c r="CD1073" s="1093"/>
      <c r="CE1073" s="1093"/>
      <c r="CF1073" s="1093"/>
      <c r="CG1073" s="1093"/>
      <c r="CH1073" s="1093"/>
      <c r="CI1073" s="1093"/>
      <c r="CJ1073" s="1093"/>
      <c r="CK1073" s="1093"/>
      <c r="CL1073" s="1093"/>
      <c r="CM1073" s="1093"/>
      <c r="CN1073" s="1093"/>
      <c r="CO1073" s="1093"/>
      <c r="CP1073" s="1093"/>
      <c r="CQ1073" s="1093"/>
      <c r="CR1073" s="1093"/>
      <c r="CS1073" s="612"/>
      <c r="CT1073" s="612">
        <v>30</v>
      </c>
      <c r="CU1073" s="621">
        <f t="shared" si="1051"/>
        <v>4500</v>
      </c>
      <c r="CV1073" s="612">
        <v>30</v>
      </c>
      <c r="CW1073" s="640">
        <f t="shared" si="1031"/>
        <v>4500</v>
      </c>
      <c r="CX1073" s="612">
        <v>30</v>
      </c>
      <c r="CY1073" s="1168">
        <f t="shared" si="1032"/>
        <v>4500</v>
      </c>
      <c r="CZ1073" s="612"/>
      <c r="DA1073" s="612"/>
      <c r="DB1073" s="612"/>
      <c r="DC1073" s="612">
        <f t="shared" si="1050"/>
        <v>30</v>
      </c>
      <c r="DD1073" s="1158">
        <f t="shared" si="1035"/>
        <v>4500</v>
      </c>
      <c r="DE1073" s="612">
        <v>30</v>
      </c>
      <c r="DF1073" s="1158">
        <v>4500</v>
      </c>
      <c r="DG1073" s="612">
        <v>30</v>
      </c>
      <c r="DH1073" s="1158">
        <v>4500</v>
      </c>
      <c r="DI1073" s="612"/>
      <c r="DJ1073" s="613"/>
      <c r="DK1073" s="613"/>
      <c r="DL1073" s="613"/>
      <c r="DM1073" s="613"/>
      <c r="DN1073" s="613"/>
      <c r="DO1073" s="613"/>
      <c r="DP1073" s="613"/>
      <c r="DQ1073" s="613"/>
      <c r="DR1073" s="613"/>
      <c r="DS1073" s="613"/>
      <c r="DU1073" s="1945">
        <f t="shared" si="995"/>
        <v>9000</v>
      </c>
      <c r="DV1073" s="1946">
        <f t="shared" si="1053"/>
        <v>9000</v>
      </c>
      <c r="DW1073" s="1946">
        <f t="shared" si="1052"/>
        <v>9000</v>
      </c>
      <c r="DX1073" s="1946">
        <f t="shared" si="1014"/>
        <v>0</v>
      </c>
      <c r="DY1073" s="1946">
        <f t="shared" si="1015"/>
        <v>0</v>
      </c>
      <c r="EG1073" s="1946"/>
    </row>
    <row r="1074" spans="1:137" s="1944" customFormat="1" ht="48" hidden="1" customHeight="1" x14ac:dyDescent="0.25">
      <c r="A1074" s="1937">
        <v>2026</v>
      </c>
      <c r="B1074" s="606">
        <v>479</v>
      </c>
      <c r="C1074" s="606" t="s">
        <v>58</v>
      </c>
      <c r="D1074" s="606">
        <v>3000654</v>
      </c>
      <c r="E1074" s="606">
        <v>5005023</v>
      </c>
      <c r="F1074" s="606" t="s">
        <v>990</v>
      </c>
      <c r="G1074" s="1937" t="s">
        <v>991</v>
      </c>
      <c r="H1074" s="1937">
        <v>94</v>
      </c>
      <c r="I1074" s="607" t="s">
        <v>992</v>
      </c>
      <c r="J1074" s="608" t="s">
        <v>10</v>
      </c>
      <c r="K1074" s="608" t="s">
        <v>60</v>
      </c>
      <c r="L1074" s="606" t="str">
        <f t="shared" si="1000"/>
        <v>2.3</v>
      </c>
      <c r="M1074" s="1938" t="s">
        <v>62</v>
      </c>
      <c r="N1074" s="609"/>
      <c r="O1074" s="1937" t="s">
        <v>2264</v>
      </c>
      <c r="P1074" s="1937" t="s">
        <v>65</v>
      </c>
      <c r="Q1074" s="1939">
        <v>1</v>
      </c>
      <c r="R1074" s="457">
        <v>6000</v>
      </c>
      <c r="S1074" s="1937"/>
      <c r="T1074" s="1937"/>
      <c r="U1074" s="1937">
        <v>30</v>
      </c>
      <c r="V1074" s="1937">
        <v>30</v>
      </c>
      <c r="W1074" s="2000"/>
      <c r="X1074" s="325"/>
      <c r="Y1074" s="325"/>
      <c r="Z1074" s="326"/>
      <c r="AA1074" s="326"/>
      <c r="AB1074" s="326"/>
      <c r="AC1074" s="326"/>
      <c r="AD1074" s="326"/>
      <c r="AE1074" s="457"/>
      <c r="AF1074" s="327">
        <f t="shared" si="1040"/>
        <v>0</v>
      </c>
      <c r="AG1074" s="327">
        <f t="shared" si="1041"/>
        <v>0</v>
      </c>
      <c r="AH1074" s="327">
        <f t="shared" si="1038"/>
        <v>6000</v>
      </c>
      <c r="AI1074" s="327">
        <f t="shared" si="1039"/>
        <v>6000</v>
      </c>
      <c r="AJ1074" s="327">
        <f t="shared" si="1042"/>
        <v>0</v>
      </c>
      <c r="AK1074" s="327">
        <f t="shared" si="1043"/>
        <v>0</v>
      </c>
      <c r="AL1074" s="327">
        <f t="shared" si="1044"/>
        <v>0</v>
      </c>
      <c r="AM1074" s="327">
        <f t="shared" si="1045"/>
        <v>0</v>
      </c>
      <c r="AN1074" s="327">
        <f t="shared" si="1046"/>
        <v>0</v>
      </c>
      <c r="AO1074" s="327">
        <f t="shared" si="1047"/>
        <v>0</v>
      </c>
      <c r="AP1074" s="327">
        <f t="shared" si="1048"/>
        <v>0</v>
      </c>
      <c r="AQ1074" s="327">
        <f t="shared" si="1049"/>
        <v>0</v>
      </c>
      <c r="AR1074" s="458">
        <f t="shared" si="1033"/>
        <v>12000</v>
      </c>
      <c r="AS1074" s="1941" t="s">
        <v>1763</v>
      </c>
      <c r="AT1074" s="612"/>
      <c r="AU1074" s="612" t="s">
        <v>3535</v>
      </c>
      <c r="AV1074" s="612" t="s">
        <v>3536</v>
      </c>
      <c r="AW1074" s="632">
        <v>46058</v>
      </c>
      <c r="AX1074" s="612" t="s">
        <v>3537</v>
      </c>
      <c r="AY1074" s="632">
        <v>46078</v>
      </c>
      <c r="AZ1074" s="612"/>
      <c r="BA1074" s="1341" t="s">
        <v>3538</v>
      </c>
      <c r="BB1074" s="1992" t="s">
        <v>995</v>
      </c>
      <c r="BC1074" s="897" t="s">
        <v>3667</v>
      </c>
      <c r="BD1074" s="897" t="s">
        <v>3668</v>
      </c>
      <c r="BE1074" s="897" t="s">
        <v>3669</v>
      </c>
      <c r="BF1074" s="897"/>
      <c r="BG1074" s="897"/>
      <c r="BH1074" s="829"/>
      <c r="BI1074" s="2835"/>
      <c r="BJ1074" s="296"/>
      <c r="BK1074" s="1251"/>
      <c r="BL1074" s="838"/>
      <c r="BM1074" s="838"/>
      <c r="BN1074" s="639">
        <v>4975</v>
      </c>
      <c r="BO1074" s="630" t="s">
        <v>3712</v>
      </c>
      <c r="BP1074" s="630"/>
      <c r="BQ1074" s="2840"/>
      <c r="BR1074" s="2840"/>
      <c r="BS1074" s="2838" t="s">
        <v>1966</v>
      </c>
      <c r="BT1074" s="2839" t="s">
        <v>1070</v>
      </c>
      <c r="BU1074" s="983" t="s">
        <v>1967</v>
      </c>
      <c r="BV1074" s="638">
        <v>47420440</v>
      </c>
      <c r="BW1074" s="658">
        <v>10474204401</v>
      </c>
      <c r="BX1074" s="617">
        <v>6000</v>
      </c>
      <c r="BY1074" s="632">
        <v>46082</v>
      </c>
      <c r="BZ1074" s="632">
        <v>46142</v>
      </c>
      <c r="CA1074" s="612"/>
      <c r="CB1074" s="1093"/>
      <c r="CC1074" s="1093"/>
      <c r="CD1074" s="1093"/>
      <c r="CE1074" s="1093"/>
      <c r="CF1074" s="1093"/>
      <c r="CG1074" s="1093"/>
      <c r="CH1074" s="1093"/>
      <c r="CI1074" s="1093"/>
      <c r="CJ1074" s="1093"/>
      <c r="CK1074" s="1093"/>
      <c r="CL1074" s="1093"/>
      <c r="CM1074" s="1093"/>
      <c r="CN1074" s="1093"/>
      <c r="CO1074" s="1093"/>
      <c r="CP1074" s="1093"/>
      <c r="CQ1074" s="1093"/>
      <c r="CR1074" s="1093"/>
      <c r="CS1074" s="612"/>
      <c r="CT1074" s="612">
        <v>30</v>
      </c>
      <c r="CU1074" s="621">
        <f t="shared" si="1051"/>
        <v>6000</v>
      </c>
      <c r="CV1074" s="612">
        <v>30</v>
      </c>
      <c r="CW1074" s="640">
        <f t="shared" si="1031"/>
        <v>6000</v>
      </c>
      <c r="CX1074" s="612">
        <v>30</v>
      </c>
      <c r="CY1074" s="1168">
        <f t="shared" si="1032"/>
        <v>6000</v>
      </c>
      <c r="CZ1074" s="621">
        <f>CU1074-CW1074</f>
        <v>0</v>
      </c>
      <c r="DA1074" s="621">
        <f>CU1074-CY1074</f>
        <v>0</v>
      </c>
      <c r="DB1074" s="612"/>
      <c r="DC1074" s="612">
        <f t="shared" si="1050"/>
        <v>30</v>
      </c>
      <c r="DD1074" s="620">
        <f t="shared" si="1035"/>
        <v>6000</v>
      </c>
      <c r="DE1074" s="612">
        <v>30</v>
      </c>
      <c r="DF1074" s="621">
        <f t="shared" ref="DF1074:DF1088" si="1054">(R1074/30*DE1074)*Q1074</f>
        <v>6000</v>
      </c>
      <c r="DG1074" s="612">
        <v>30</v>
      </c>
      <c r="DH1074" s="621">
        <f t="shared" ref="DH1074:DH1088" si="1055">(R1074/30*DG1074)*Q1074</f>
        <v>6000</v>
      </c>
      <c r="DI1074" s="612"/>
      <c r="DJ1074" s="613"/>
      <c r="DK1074" s="613"/>
      <c r="DL1074" s="613"/>
      <c r="DM1074" s="613"/>
      <c r="DN1074" s="613"/>
      <c r="DO1074" s="613"/>
      <c r="DP1074" s="613"/>
      <c r="DQ1074" s="613"/>
      <c r="DR1074" s="613"/>
      <c r="DS1074" s="613"/>
      <c r="DU1074" s="1945">
        <f t="shared" si="995"/>
        <v>12000</v>
      </c>
      <c r="DV1074" s="1946">
        <f t="shared" si="1053"/>
        <v>12000</v>
      </c>
      <c r="DW1074" s="1946">
        <f t="shared" si="1052"/>
        <v>12000</v>
      </c>
      <c r="DX1074" s="1946">
        <f t="shared" si="1014"/>
        <v>0</v>
      </c>
      <c r="DY1074" s="1946">
        <f t="shared" si="1015"/>
        <v>0</v>
      </c>
      <c r="EG1074" s="1946"/>
    </row>
    <row r="1075" spans="1:137" s="612" customFormat="1" ht="48" hidden="1" customHeight="1" x14ac:dyDescent="0.25">
      <c r="A1075" s="606">
        <v>2026</v>
      </c>
      <c r="B1075" s="606">
        <v>479</v>
      </c>
      <c r="C1075" s="606" t="s">
        <v>58</v>
      </c>
      <c r="D1075" s="606">
        <v>3000654</v>
      </c>
      <c r="E1075" s="606">
        <v>5005020</v>
      </c>
      <c r="F1075" s="606" t="s">
        <v>2269</v>
      </c>
      <c r="G1075" s="606" t="s">
        <v>2270</v>
      </c>
      <c r="H1075" s="606">
        <v>93</v>
      </c>
      <c r="I1075" s="607" t="s">
        <v>992</v>
      </c>
      <c r="J1075" s="608" t="s">
        <v>10</v>
      </c>
      <c r="K1075" s="608" t="s">
        <v>60</v>
      </c>
      <c r="L1075" s="606" t="str">
        <f t="shared" si="1000"/>
        <v>2.3</v>
      </c>
      <c r="M1075" s="609" t="s">
        <v>62</v>
      </c>
      <c r="N1075" s="609"/>
      <c r="O1075" s="606" t="s">
        <v>2271</v>
      </c>
      <c r="P1075" s="606" t="s">
        <v>65</v>
      </c>
      <c r="Q1075" s="610">
        <v>1</v>
      </c>
      <c r="R1075" s="324">
        <v>5000</v>
      </c>
      <c r="S1075" s="606"/>
      <c r="T1075" s="606"/>
      <c r="U1075" s="606">
        <v>30</v>
      </c>
      <c r="V1075" s="606">
        <v>30</v>
      </c>
      <c r="W1075" s="325"/>
      <c r="X1075" s="325"/>
      <c r="Y1075" s="325"/>
      <c r="Z1075" s="326"/>
      <c r="AA1075" s="326"/>
      <c r="AB1075" s="326"/>
      <c r="AC1075" s="326"/>
      <c r="AD1075" s="326"/>
      <c r="AE1075" s="324"/>
      <c r="AF1075" s="327">
        <f t="shared" si="1040"/>
        <v>0</v>
      </c>
      <c r="AG1075" s="327">
        <f t="shared" si="1041"/>
        <v>0</v>
      </c>
      <c r="AH1075" s="327">
        <f t="shared" si="1038"/>
        <v>5000</v>
      </c>
      <c r="AI1075" s="327">
        <f t="shared" si="1039"/>
        <v>5000</v>
      </c>
      <c r="AJ1075" s="327">
        <f t="shared" si="1042"/>
        <v>0</v>
      </c>
      <c r="AK1075" s="327">
        <f t="shared" si="1043"/>
        <v>0</v>
      </c>
      <c r="AL1075" s="327">
        <f t="shared" si="1044"/>
        <v>0</v>
      </c>
      <c r="AM1075" s="327">
        <f t="shared" si="1045"/>
        <v>0</v>
      </c>
      <c r="AN1075" s="327">
        <f t="shared" si="1046"/>
        <v>0</v>
      </c>
      <c r="AO1075" s="327">
        <f t="shared" si="1047"/>
        <v>0</v>
      </c>
      <c r="AP1075" s="327">
        <f t="shared" si="1048"/>
        <v>0</v>
      </c>
      <c r="AQ1075" s="327">
        <f t="shared" si="1049"/>
        <v>0</v>
      </c>
      <c r="AR1075" s="327">
        <f t="shared" si="1033"/>
        <v>10000</v>
      </c>
      <c r="AS1075" s="611" t="s">
        <v>1763</v>
      </c>
      <c r="AU1075" s="612" t="s">
        <v>3535</v>
      </c>
      <c r="AV1075" s="612" t="s">
        <v>3536</v>
      </c>
      <c r="AW1075" s="632">
        <v>46058</v>
      </c>
      <c r="AX1075" s="612" t="s">
        <v>3537</v>
      </c>
      <c r="AY1075" s="632">
        <v>46078</v>
      </c>
      <c r="BA1075" s="1341" t="s">
        <v>3538</v>
      </c>
      <c r="BB1075" s="899" t="s">
        <v>995</v>
      </c>
      <c r="BC1075" s="897" t="s">
        <v>3713</v>
      </c>
      <c r="BD1075" s="897" t="s">
        <v>3714</v>
      </c>
      <c r="BE1075" s="897" t="s">
        <v>3715</v>
      </c>
      <c r="BF1075" s="940">
        <v>46079</v>
      </c>
      <c r="BG1075" s="897"/>
      <c r="BH1075" s="687"/>
      <c r="BI1075" s="376"/>
      <c r="BJ1075" s="296"/>
      <c r="BK1075" s="1251"/>
      <c r="BL1075" s="838"/>
      <c r="BM1075" s="838"/>
      <c r="BN1075" s="639"/>
      <c r="BO1075" s="630"/>
      <c r="BP1075" s="883"/>
      <c r="BQ1075" s="883"/>
      <c r="BR1075" s="883"/>
      <c r="BS1075" s="1296" t="s">
        <v>2280</v>
      </c>
      <c r="BT1075" s="1231" t="s">
        <v>1236</v>
      </c>
      <c r="BU1075" s="1231" t="s">
        <v>2281</v>
      </c>
      <c r="BV1075" s="1345">
        <v>72771844</v>
      </c>
      <c r="BW1075" s="1346">
        <v>10727718449</v>
      </c>
      <c r="BX1075" s="663">
        <v>5000</v>
      </c>
      <c r="BY1075" s="632">
        <v>46113</v>
      </c>
      <c r="BZ1075" s="632">
        <v>46142</v>
      </c>
      <c r="CB1075" s="1093"/>
      <c r="CC1075" s="1093"/>
      <c r="CD1075" s="1093"/>
      <c r="CE1075" s="1093"/>
      <c r="CF1075" s="1093"/>
      <c r="CG1075" s="1093"/>
      <c r="CH1075" s="1093"/>
      <c r="CI1075" s="1093"/>
      <c r="CJ1075" s="1093"/>
      <c r="CK1075" s="1093"/>
      <c r="CL1075" s="1093"/>
      <c r="CM1075" s="1093"/>
      <c r="CN1075" s="1093"/>
      <c r="CO1075" s="1093"/>
      <c r="CP1075" s="1093"/>
      <c r="CQ1075" s="1093"/>
      <c r="CR1075" s="1093"/>
      <c r="CT1075" s="612">
        <v>30</v>
      </c>
      <c r="CU1075" s="620">
        <f t="shared" ref="CU1075:CU1088" si="1056">AH1075</f>
        <v>5000</v>
      </c>
      <c r="CV1075" s="612">
        <v>30</v>
      </c>
      <c r="CW1075" s="621">
        <f t="shared" si="1031"/>
        <v>5000</v>
      </c>
      <c r="CX1075" s="612">
        <v>30</v>
      </c>
      <c r="CY1075" s="621">
        <f t="shared" si="1032"/>
        <v>5000</v>
      </c>
      <c r="CZ1075" s="621">
        <f>CU1075-CW1075</f>
        <v>0</v>
      </c>
      <c r="DA1075" s="621">
        <f>CU1075-CY1075</f>
        <v>0</v>
      </c>
      <c r="DC1075" s="612">
        <f t="shared" si="1050"/>
        <v>30</v>
      </c>
      <c r="DD1075" s="1158">
        <f t="shared" si="1035"/>
        <v>5000</v>
      </c>
      <c r="DE1075" s="612">
        <v>30</v>
      </c>
      <c r="DF1075" s="1158">
        <f t="shared" si="1054"/>
        <v>5000</v>
      </c>
      <c r="DG1075" s="612">
        <v>30</v>
      </c>
      <c r="DH1075" s="1158">
        <f t="shared" si="1055"/>
        <v>5000</v>
      </c>
      <c r="DJ1075" s="613"/>
      <c r="DK1075" s="613"/>
      <c r="DL1075" s="613"/>
      <c r="DM1075" s="613"/>
      <c r="DN1075" s="613"/>
      <c r="DO1075" s="613"/>
      <c r="DP1075" s="613"/>
      <c r="DQ1075" s="613"/>
      <c r="DR1075" s="613"/>
      <c r="DS1075" s="613"/>
      <c r="DU1075" s="620">
        <f t="shared" si="995"/>
        <v>10000</v>
      </c>
      <c r="DV1075" s="621">
        <f t="shared" si="1053"/>
        <v>10000</v>
      </c>
      <c r="DW1075" s="621">
        <f t="shared" si="1052"/>
        <v>10000</v>
      </c>
      <c r="DX1075" s="621">
        <f t="shared" si="1014"/>
        <v>0</v>
      </c>
      <c r="DY1075" s="621">
        <f t="shared" si="1015"/>
        <v>0</v>
      </c>
      <c r="EG1075" s="621"/>
    </row>
    <row r="1076" spans="1:137" s="612" customFormat="1" ht="48" hidden="1" customHeight="1" x14ac:dyDescent="0.25">
      <c r="A1076" s="606">
        <v>2026</v>
      </c>
      <c r="B1076" s="606">
        <v>479</v>
      </c>
      <c r="C1076" s="606" t="s">
        <v>58</v>
      </c>
      <c r="D1076" s="606">
        <v>3000654</v>
      </c>
      <c r="E1076" s="606">
        <v>5005020</v>
      </c>
      <c r="F1076" s="606" t="s">
        <v>2269</v>
      </c>
      <c r="G1076" s="606" t="s">
        <v>2270</v>
      </c>
      <c r="H1076" s="606">
        <v>93</v>
      </c>
      <c r="I1076" s="607" t="s">
        <v>992</v>
      </c>
      <c r="J1076" s="608" t="s">
        <v>10</v>
      </c>
      <c r="K1076" s="608" t="s">
        <v>60</v>
      </c>
      <c r="L1076" s="606" t="str">
        <f t="shared" si="1000"/>
        <v>2.3</v>
      </c>
      <c r="M1076" s="609" t="s">
        <v>62</v>
      </c>
      <c r="N1076" s="609"/>
      <c r="O1076" s="606" t="s">
        <v>2271</v>
      </c>
      <c r="P1076" s="606" t="s">
        <v>65</v>
      </c>
      <c r="Q1076" s="610">
        <v>1</v>
      </c>
      <c r="R1076" s="324">
        <v>5000</v>
      </c>
      <c r="S1076" s="606"/>
      <c r="T1076" s="606"/>
      <c r="U1076" s="606"/>
      <c r="V1076" s="606">
        <v>30</v>
      </c>
      <c r="W1076" s="325"/>
      <c r="X1076" s="325"/>
      <c r="Y1076" s="325"/>
      <c r="Z1076" s="326"/>
      <c r="AA1076" s="326"/>
      <c r="AB1076" s="326"/>
      <c r="AC1076" s="326"/>
      <c r="AD1076" s="326"/>
      <c r="AE1076" s="324"/>
      <c r="AF1076" s="327">
        <f t="shared" si="1040"/>
        <v>0</v>
      </c>
      <c r="AG1076" s="327">
        <f t="shared" si="1041"/>
        <v>0</v>
      </c>
      <c r="AH1076" s="327">
        <f t="shared" si="1038"/>
        <v>0</v>
      </c>
      <c r="AI1076" s="327">
        <f t="shared" si="1039"/>
        <v>5000</v>
      </c>
      <c r="AJ1076" s="327">
        <f t="shared" si="1042"/>
        <v>0</v>
      </c>
      <c r="AK1076" s="327">
        <f t="shared" si="1043"/>
        <v>0</v>
      </c>
      <c r="AL1076" s="327">
        <f t="shared" si="1044"/>
        <v>0</v>
      </c>
      <c r="AM1076" s="327">
        <f t="shared" si="1045"/>
        <v>0</v>
      </c>
      <c r="AN1076" s="327">
        <f t="shared" si="1046"/>
        <v>0</v>
      </c>
      <c r="AO1076" s="327">
        <f t="shared" si="1047"/>
        <v>0</v>
      </c>
      <c r="AP1076" s="327">
        <f t="shared" si="1048"/>
        <v>0</v>
      </c>
      <c r="AQ1076" s="327">
        <f t="shared" si="1049"/>
        <v>0</v>
      </c>
      <c r="AR1076" s="327">
        <f t="shared" si="1033"/>
        <v>5000</v>
      </c>
      <c r="AS1076" s="611" t="s">
        <v>1763</v>
      </c>
      <c r="AU1076" s="612" t="s">
        <v>3535</v>
      </c>
      <c r="AV1076" s="612" t="s">
        <v>3536</v>
      </c>
      <c r="AW1076" s="632">
        <v>46058</v>
      </c>
      <c r="AX1076" s="612" t="s">
        <v>3537</v>
      </c>
      <c r="AY1076" s="632">
        <v>46078</v>
      </c>
      <c r="BA1076" s="613" t="s">
        <v>3538</v>
      </c>
      <c r="BB1076" s="662" t="s">
        <v>995</v>
      </c>
      <c r="BC1076" s="675" t="s">
        <v>3713</v>
      </c>
      <c r="BD1076" s="675" t="s">
        <v>3714</v>
      </c>
      <c r="BE1076" s="675" t="s">
        <v>3715</v>
      </c>
      <c r="BF1076" s="1165">
        <v>46079</v>
      </c>
      <c r="BG1076" s="675"/>
      <c r="BH1076" s="847"/>
      <c r="BI1076" s="847"/>
      <c r="BJ1076" s="849"/>
      <c r="BK1076" s="639"/>
      <c r="BL1076" s="623"/>
      <c r="BM1076" s="623"/>
      <c r="BN1076" s="639"/>
      <c r="BO1076" s="630"/>
      <c r="BP1076" s="883"/>
      <c r="BQ1076" s="883"/>
      <c r="BR1076" s="883"/>
      <c r="BS1076" s="656" t="s">
        <v>2283</v>
      </c>
      <c r="BT1076" s="657" t="s">
        <v>2284</v>
      </c>
      <c r="BU1076" s="656" t="s">
        <v>2285</v>
      </c>
      <c r="BV1076" s="638">
        <v>42929425</v>
      </c>
      <c r="BW1076" s="658">
        <v>10429294253</v>
      </c>
      <c r="BX1076" s="663">
        <v>5000</v>
      </c>
      <c r="BY1076" s="632">
        <v>46113</v>
      </c>
      <c r="BZ1076" s="632">
        <v>46142</v>
      </c>
      <c r="CB1076" s="1093"/>
      <c r="CC1076" s="1093"/>
      <c r="CD1076" s="1093"/>
      <c r="CE1076" s="1093"/>
      <c r="CF1076" s="1093"/>
      <c r="CG1076" s="1093"/>
      <c r="CH1076" s="1093"/>
      <c r="CI1076" s="1093"/>
      <c r="CJ1076" s="1093"/>
      <c r="CK1076" s="1093"/>
      <c r="CL1076" s="1093"/>
      <c r="CM1076" s="1093"/>
      <c r="CN1076" s="1093"/>
      <c r="CO1076" s="1093"/>
      <c r="CP1076" s="1093"/>
      <c r="CQ1076" s="1093"/>
      <c r="CR1076" s="1093"/>
      <c r="CU1076" s="620">
        <f t="shared" si="1056"/>
        <v>0</v>
      </c>
      <c r="CW1076" s="621">
        <f t="shared" si="1031"/>
        <v>0</v>
      </c>
      <c r="CY1076" s="621">
        <f t="shared" si="1032"/>
        <v>0</v>
      </c>
      <c r="CZ1076" s="621">
        <f>CU1076-CW1076</f>
        <v>0</v>
      </c>
      <c r="DA1076" s="621">
        <f>CU1076-CY1076</f>
        <v>0</v>
      </c>
      <c r="DC1076" s="612">
        <f t="shared" si="1050"/>
        <v>30</v>
      </c>
      <c r="DD1076" s="1158">
        <f t="shared" si="1035"/>
        <v>5000</v>
      </c>
      <c r="DE1076" s="612">
        <v>30</v>
      </c>
      <c r="DF1076" s="1158">
        <f t="shared" si="1054"/>
        <v>5000</v>
      </c>
      <c r="DG1076" s="612">
        <v>30</v>
      </c>
      <c r="DH1076" s="1158">
        <f t="shared" si="1055"/>
        <v>5000</v>
      </c>
      <c r="DJ1076" s="613"/>
      <c r="DK1076" s="613"/>
      <c r="DL1076" s="613"/>
      <c r="DM1076" s="613"/>
      <c r="DN1076" s="613"/>
      <c r="DO1076" s="613"/>
      <c r="DP1076" s="613"/>
      <c r="DQ1076" s="613"/>
      <c r="DR1076" s="613"/>
      <c r="DS1076" s="613"/>
      <c r="DU1076" s="620">
        <f t="shared" si="995"/>
        <v>5000</v>
      </c>
      <c r="DV1076" s="621">
        <f t="shared" si="1053"/>
        <v>5000</v>
      </c>
      <c r="DW1076" s="621">
        <f t="shared" si="1052"/>
        <v>5000</v>
      </c>
      <c r="DX1076" s="621">
        <f t="shared" si="1014"/>
        <v>0</v>
      </c>
      <c r="DY1076" s="621">
        <f t="shared" si="1015"/>
        <v>0</v>
      </c>
      <c r="EG1076" s="621"/>
    </row>
    <row r="1077" spans="1:137" s="880" customFormat="1" ht="48" hidden="1" customHeight="1" x14ac:dyDescent="0.25">
      <c r="A1077" s="875">
        <v>2026</v>
      </c>
      <c r="B1077" s="875">
        <v>479</v>
      </c>
      <c r="C1077" s="875" t="s">
        <v>58</v>
      </c>
      <c r="D1077" s="875">
        <v>3000654</v>
      </c>
      <c r="E1077" s="875">
        <v>5005020</v>
      </c>
      <c r="F1077" s="875" t="s">
        <v>2269</v>
      </c>
      <c r="G1077" s="875" t="s">
        <v>2270</v>
      </c>
      <c r="H1077" s="875">
        <v>93</v>
      </c>
      <c r="I1077" s="876" t="s">
        <v>992</v>
      </c>
      <c r="J1077" s="877" t="s">
        <v>10</v>
      </c>
      <c r="K1077" s="877" t="s">
        <v>60</v>
      </c>
      <c r="L1077" s="875" t="str">
        <f t="shared" si="1000"/>
        <v>2.3</v>
      </c>
      <c r="M1077" s="878" t="s">
        <v>62</v>
      </c>
      <c r="N1077" s="878"/>
      <c r="O1077" s="875" t="s">
        <v>2286</v>
      </c>
      <c r="P1077" s="875" t="s">
        <v>65</v>
      </c>
      <c r="Q1077" s="879">
        <v>1</v>
      </c>
      <c r="R1077" s="357">
        <v>4000</v>
      </c>
      <c r="S1077" s="875"/>
      <c r="T1077" s="875"/>
      <c r="U1077" s="875"/>
      <c r="V1077" s="875">
        <v>30</v>
      </c>
      <c r="W1077" s="358"/>
      <c r="X1077" s="358"/>
      <c r="Y1077" s="358"/>
      <c r="Z1077" s="359"/>
      <c r="AA1077" s="359"/>
      <c r="AB1077" s="359"/>
      <c r="AC1077" s="359"/>
      <c r="AD1077" s="359"/>
      <c r="AE1077" s="357"/>
      <c r="AF1077" s="289">
        <f t="shared" si="1040"/>
        <v>0</v>
      </c>
      <c r="AG1077" s="289">
        <f t="shared" si="1041"/>
        <v>0</v>
      </c>
      <c r="AH1077" s="289">
        <f t="shared" si="1038"/>
        <v>0</v>
      </c>
      <c r="AI1077" s="289">
        <f t="shared" si="1039"/>
        <v>4000</v>
      </c>
      <c r="AJ1077" s="289">
        <f t="shared" si="1042"/>
        <v>0</v>
      </c>
      <c r="AK1077" s="289">
        <f t="shared" si="1043"/>
        <v>0</v>
      </c>
      <c r="AL1077" s="289">
        <f t="shared" si="1044"/>
        <v>0</v>
      </c>
      <c r="AM1077" s="289">
        <f t="shared" si="1045"/>
        <v>0</v>
      </c>
      <c r="AN1077" s="289">
        <f t="shared" si="1046"/>
        <v>0</v>
      </c>
      <c r="AO1077" s="289">
        <f t="shared" si="1047"/>
        <v>0</v>
      </c>
      <c r="AP1077" s="289">
        <f t="shared" si="1048"/>
        <v>0</v>
      </c>
      <c r="AQ1077" s="289">
        <f t="shared" si="1049"/>
        <v>0</v>
      </c>
      <c r="AR1077" s="289">
        <f t="shared" si="1033"/>
        <v>4000</v>
      </c>
      <c r="AS1077" s="696" t="s">
        <v>1763</v>
      </c>
      <c r="AU1077" s="880" t="s">
        <v>3535</v>
      </c>
      <c r="AV1077" s="880" t="s">
        <v>3536</v>
      </c>
      <c r="AW1077" s="769">
        <v>46058</v>
      </c>
      <c r="AX1077" s="880" t="s">
        <v>3537</v>
      </c>
      <c r="AY1077" s="769">
        <v>46078</v>
      </c>
      <c r="BA1077" s="881" t="s">
        <v>3538</v>
      </c>
      <c r="BB1077" s="841" t="s">
        <v>995</v>
      </c>
      <c r="BC1077" s="880" t="s">
        <v>3713</v>
      </c>
      <c r="BD1077" s="612" t="s">
        <v>3714</v>
      </c>
      <c r="BE1077" s="880" t="s">
        <v>3715</v>
      </c>
      <c r="BF1077" s="769">
        <v>46079</v>
      </c>
      <c r="BH1077" s="785"/>
      <c r="BI1077" s="785"/>
      <c r="BJ1077" s="696"/>
      <c r="BK1077" s="785"/>
      <c r="BL1077" s="786"/>
      <c r="BM1077" s="786"/>
      <c r="BN1077" s="785"/>
      <c r="BO1077" s="883"/>
      <c r="BP1077" s="883"/>
      <c r="BQ1077" s="883"/>
      <c r="BR1077" s="883"/>
      <c r="BS1077" s="1347" t="s">
        <v>1071</v>
      </c>
      <c r="BT1077" s="1231" t="s">
        <v>2129</v>
      </c>
      <c r="BU1077" s="1231" t="s">
        <v>2288</v>
      </c>
      <c r="BV1077" s="1327">
        <v>47100652</v>
      </c>
      <c r="BW1077" s="1348">
        <v>10471006527</v>
      </c>
      <c r="BX1077" s="617">
        <v>4000</v>
      </c>
      <c r="BY1077" s="769">
        <v>46113</v>
      </c>
      <c r="BZ1077" s="769">
        <v>46142</v>
      </c>
      <c r="CB1077" s="1093"/>
      <c r="CC1077" s="1093"/>
      <c r="CD1077" s="1093"/>
      <c r="CE1077" s="1093"/>
      <c r="CF1077" s="1093"/>
      <c r="CG1077" s="1093"/>
      <c r="CH1077" s="1093"/>
      <c r="CI1077" s="1093"/>
      <c r="CJ1077" s="1093"/>
      <c r="CK1077" s="1093"/>
      <c r="CL1077" s="1093"/>
      <c r="CM1077" s="1093"/>
      <c r="CN1077" s="1093"/>
      <c r="CO1077" s="1093"/>
      <c r="CP1077" s="1093"/>
      <c r="CQ1077" s="1093"/>
      <c r="CR1077" s="1093"/>
      <c r="CU1077" s="620">
        <f t="shared" si="1056"/>
        <v>0</v>
      </c>
      <c r="CW1077" s="621">
        <f t="shared" si="1031"/>
        <v>0</v>
      </c>
      <c r="CY1077" s="621">
        <f t="shared" si="1032"/>
        <v>0</v>
      </c>
      <c r="DC1077" s="880">
        <f t="shared" si="1050"/>
        <v>30</v>
      </c>
      <c r="DD1077" s="1158">
        <f t="shared" si="1035"/>
        <v>4000</v>
      </c>
      <c r="DE1077" s="880">
        <v>30</v>
      </c>
      <c r="DF1077" s="1158">
        <f t="shared" si="1054"/>
        <v>4000.0000000000005</v>
      </c>
      <c r="DG1077" s="880">
        <v>30</v>
      </c>
      <c r="DH1077" s="1158">
        <f t="shared" si="1055"/>
        <v>4000.0000000000005</v>
      </c>
      <c r="DJ1077" s="881"/>
      <c r="DK1077" s="881"/>
      <c r="DL1077" s="881"/>
      <c r="DM1077" s="881"/>
      <c r="DN1077" s="881"/>
      <c r="DO1077" s="881"/>
      <c r="DP1077" s="881"/>
      <c r="DQ1077" s="881"/>
      <c r="DR1077" s="881"/>
      <c r="DS1077" s="881"/>
      <c r="DU1077" s="620">
        <f t="shared" si="995"/>
        <v>4000</v>
      </c>
      <c r="DV1077" s="621">
        <f t="shared" si="1053"/>
        <v>4000.0000000000005</v>
      </c>
      <c r="DW1077" s="621">
        <f t="shared" si="1052"/>
        <v>4000.0000000000005</v>
      </c>
      <c r="DX1077" s="621">
        <f t="shared" si="1014"/>
        <v>0</v>
      </c>
      <c r="DY1077" s="621">
        <f t="shared" si="1015"/>
        <v>0</v>
      </c>
      <c r="EG1077" s="621"/>
    </row>
    <row r="1078" spans="1:137" s="880" customFormat="1" ht="48" hidden="1" customHeight="1" x14ac:dyDescent="0.25">
      <c r="A1078" s="875">
        <v>2026</v>
      </c>
      <c r="B1078" s="875">
        <v>479</v>
      </c>
      <c r="C1078" s="875" t="s">
        <v>58</v>
      </c>
      <c r="D1078" s="875">
        <v>3000654</v>
      </c>
      <c r="E1078" s="875">
        <v>5005020</v>
      </c>
      <c r="F1078" s="875" t="s">
        <v>2269</v>
      </c>
      <c r="G1078" s="875" t="s">
        <v>2270</v>
      </c>
      <c r="H1078" s="875">
        <v>93</v>
      </c>
      <c r="I1078" s="876" t="s">
        <v>992</v>
      </c>
      <c r="J1078" s="877" t="s">
        <v>10</v>
      </c>
      <c r="K1078" s="877" t="s">
        <v>60</v>
      </c>
      <c r="L1078" s="875" t="str">
        <f t="shared" si="1000"/>
        <v>2.3</v>
      </c>
      <c r="M1078" s="878" t="s">
        <v>62</v>
      </c>
      <c r="N1078" s="878"/>
      <c r="O1078" s="875" t="s">
        <v>2286</v>
      </c>
      <c r="P1078" s="875" t="s">
        <v>65</v>
      </c>
      <c r="Q1078" s="879">
        <v>1</v>
      </c>
      <c r="R1078" s="357">
        <v>4000</v>
      </c>
      <c r="S1078" s="875"/>
      <c r="T1078" s="875"/>
      <c r="U1078" s="875"/>
      <c r="V1078" s="875">
        <v>30</v>
      </c>
      <c r="W1078" s="358"/>
      <c r="X1078" s="358"/>
      <c r="Y1078" s="358"/>
      <c r="Z1078" s="359"/>
      <c r="AA1078" s="359"/>
      <c r="AB1078" s="359"/>
      <c r="AC1078" s="359"/>
      <c r="AD1078" s="359"/>
      <c r="AE1078" s="357"/>
      <c r="AF1078" s="289">
        <f t="shared" si="1040"/>
        <v>0</v>
      </c>
      <c r="AG1078" s="289">
        <f t="shared" si="1041"/>
        <v>0</v>
      </c>
      <c r="AH1078" s="289">
        <f t="shared" si="1038"/>
        <v>0</v>
      </c>
      <c r="AI1078" s="289">
        <f t="shared" si="1039"/>
        <v>4000</v>
      </c>
      <c r="AJ1078" s="289">
        <f t="shared" si="1042"/>
        <v>0</v>
      </c>
      <c r="AK1078" s="289">
        <f t="shared" si="1043"/>
        <v>0</v>
      </c>
      <c r="AL1078" s="289">
        <f t="shared" si="1044"/>
        <v>0</v>
      </c>
      <c r="AM1078" s="289">
        <f t="shared" si="1045"/>
        <v>0</v>
      </c>
      <c r="AN1078" s="289">
        <f t="shared" si="1046"/>
        <v>0</v>
      </c>
      <c r="AO1078" s="289">
        <f t="shared" si="1047"/>
        <v>0</v>
      </c>
      <c r="AP1078" s="289">
        <f t="shared" si="1048"/>
        <v>0</v>
      </c>
      <c r="AQ1078" s="289">
        <f t="shared" si="1049"/>
        <v>0</v>
      </c>
      <c r="AR1078" s="289">
        <f t="shared" si="1033"/>
        <v>4000</v>
      </c>
      <c r="AS1078" s="696" t="s">
        <v>1763</v>
      </c>
      <c r="AU1078" s="880" t="s">
        <v>3535</v>
      </c>
      <c r="AV1078" s="880" t="s">
        <v>3536</v>
      </c>
      <c r="AW1078" s="769">
        <v>46058</v>
      </c>
      <c r="AX1078" s="880" t="s">
        <v>3537</v>
      </c>
      <c r="AY1078" s="769">
        <v>46078</v>
      </c>
      <c r="BA1078" s="881" t="s">
        <v>3538</v>
      </c>
      <c r="BB1078" s="841" t="s">
        <v>995</v>
      </c>
      <c r="BC1078" s="880" t="s">
        <v>3713</v>
      </c>
      <c r="BD1078" s="612" t="s">
        <v>3714</v>
      </c>
      <c r="BE1078" s="880" t="s">
        <v>3715</v>
      </c>
      <c r="BF1078" s="769">
        <v>46079</v>
      </c>
      <c r="BH1078" s="785"/>
      <c r="BI1078" s="785"/>
      <c r="BJ1078" s="696"/>
      <c r="BK1078" s="785"/>
      <c r="BL1078" s="786"/>
      <c r="BM1078" s="786"/>
      <c r="BN1078" s="785"/>
      <c r="BO1078" s="883"/>
      <c r="BP1078" s="883"/>
      <c r="BQ1078" s="883"/>
      <c r="BR1078" s="883"/>
      <c r="BS1078" s="1347" t="s">
        <v>2258</v>
      </c>
      <c r="BT1078" s="1231" t="s">
        <v>1249</v>
      </c>
      <c r="BU1078" s="1231" t="s">
        <v>2290</v>
      </c>
      <c r="BV1078" s="1345">
        <v>42929425</v>
      </c>
      <c r="BW1078" s="1346">
        <v>10429294253</v>
      </c>
      <c r="BX1078" s="617">
        <v>4000</v>
      </c>
      <c r="BY1078" s="769">
        <v>46113</v>
      </c>
      <c r="BZ1078" s="769">
        <v>46142</v>
      </c>
      <c r="CB1078" s="1093"/>
      <c r="CC1078" s="1093"/>
      <c r="CD1078" s="1093"/>
      <c r="CE1078" s="1093"/>
      <c r="CF1078" s="1093"/>
      <c r="CG1078" s="1093"/>
      <c r="CH1078" s="1093"/>
      <c r="CI1078" s="1093"/>
      <c r="CJ1078" s="1093"/>
      <c r="CK1078" s="1093"/>
      <c r="CL1078" s="1093"/>
      <c r="CM1078" s="1093"/>
      <c r="CN1078" s="1093"/>
      <c r="CO1078" s="1093"/>
      <c r="CP1078" s="1093"/>
      <c r="CQ1078" s="1093"/>
      <c r="CR1078" s="1093"/>
      <c r="CU1078" s="620">
        <f t="shared" si="1056"/>
        <v>0</v>
      </c>
      <c r="CW1078" s="621">
        <f t="shared" si="1031"/>
        <v>0</v>
      </c>
      <c r="CY1078" s="621">
        <f t="shared" si="1032"/>
        <v>0</v>
      </c>
      <c r="DC1078" s="880">
        <f t="shared" si="1050"/>
        <v>30</v>
      </c>
      <c r="DD1078" s="1158">
        <f t="shared" si="1035"/>
        <v>4000</v>
      </c>
      <c r="DE1078" s="880">
        <v>30</v>
      </c>
      <c r="DF1078" s="1158">
        <f t="shared" si="1054"/>
        <v>4000.0000000000005</v>
      </c>
      <c r="DG1078" s="880">
        <v>30</v>
      </c>
      <c r="DH1078" s="1158">
        <f t="shared" si="1055"/>
        <v>4000.0000000000005</v>
      </c>
      <c r="DJ1078" s="881"/>
      <c r="DK1078" s="881"/>
      <c r="DL1078" s="881"/>
      <c r="DM1078" s="881"/>
      <c r="DN1078" s="881"/>
      <c r="DO1078" s="881"/>
      <c r="DP1078" s="881"/>
      <c r="DQ1078" s="881"/>
      <c r="DR1078" s="881"/>
      <c r="DS1078" s="881"/>
      <c r="DU1078" s="620">
        <f t="shared" si="995"/>
        <v>4000</v>
      </c>
      <c r="DV1078" s="621">
        <f t="shared" si="1053"/>
        <v>4000.0000000000005</v>
      </c>
      <c r="DW1078" s="621">
        <f t="shared" si="1052"/>
        <v>4000.0000000000005</v>
      </c>
      <c r="DX1078" s="621">
        <f t="shared" si="1014"/>
        <v>0</v>
      </c>
      <c r="DY1078" s="621">
        <f t="shared" si="1015"/>
        <v>0</v>
      </c>
      <c r="EG1078" s="621"/>
    </row>
    <row r="1079" spans="1:137" s="612" customFormat="1" ht="48" hidden="1" customHeight="1" x14ac:dyDescent="0.25">
      <c r="A1079" s="606">
        <v>2026</v>
      </c>
      <c r="B1079" s="606">
        <v>479</v>
      </c>
      <c r="C1079" s="606" t="s">
        <v>58</v>
      </c>
      <c r="D1079" s="606">
        <v>3000654</v>
      </c>
      <c r="E1079" s="606">
        <v>5005020</v>
      </c>
      <c r="F1079" s="606" t="s">
        <v>2269</v>
      </c>
      <c r="G1079" s="606" t="s">
        <v>2270</v>
      </c>
      <c r="H1079" s="606">
        <v>93</v>
      </c>
      <c r="I1079" s="695" t="s">
        <v>992</v>
      </c>
      <c r="J1079" s="608" t="s">
        <v>10</v>
      </c>
      <c r="K1079" s="608" t="s">
        <v>60</v>
      </c>
      <c r="L1079" s="606" t="str">
        <f t="shared" si="1000"/>
        <v>2.3</v>
      </c>
      <c r="M1079" s="609" t="s">
        <v>62</v>
      </c>
      <c r="N1079" s="609"/>
      <c r="O1079" s="606" t="s">
        <v>2291</v>
      </c>
      <c r="P1079" s="606" t="s">
        <v>65</v>
      </c>
      <c r="Q1079" s="610">
        <v>1</v>
      </c>
      <c r="R1079" s="324">
        <v>3000</v>
      </c>
      <c r="S1079" s="606"/>
      <c r="T1079" s="606"/>
      <c r="U1079" s="606">
        <v>30</v>
      </c>
      <c r="V1079" s="606">
        <v>30</v>
      </c>
      <c r="W1079" s="325"/>
      <c r="X1079" s="325"/>
      <c r="Y1079" s="325"/>
      <c r="Z1079" s="326"/>
      <c r="AA1079" s="326"/>
      <c r="AB1079" s="326"/>
      <c r="AC1079" s="326"/>
      <c r="AD1079" s="326"/>
      <c r="AE1079" s="324"/>
      <c r="AF1079" s="327">
        <f t="shared" si="1040"/>
        <v>0</v>
      </c>
      <c r="AG1079" s="327">
        <f t="shared" si="1041"/>
        <v>0</v>
      </c>
      <c r="AH1079" s="327">
        <f t="shared" si="1038"/>
        <v>3000</v>
      </c>
      <c r="AI1079" s="327">
        <f t="shared" si="1039"/>
        <v>3000</v>
      </c>
      <c r="AJ1079" s="327">
        <f t="shared" si="1042"/>
        <v>0</v>
      </c>
      <c r="AK1079" s="327">
        <f t="shared" si="1043"/>
        <v>0</v>
      </c>
      <c r="AL1079" s="327">
        <f t="shared" si="1044"/>
        <v>0</v>
      </c>
      <c r="AM1079" s="327">
        <f t="shared" si="1045"/>
        <v>0</v>
      </c>
      <c r="AN1079" s="327">
        <f t="shared" si="1046"/>
        <v>0</v>
      </c>
      <c r="AO1079" s="327">
        <f t="shared" si="1047"/>
        <v>0</v>
      </c>
      <c r="AP1079" s="327">
        <f t="shared" si="1048"/>
        <v>0</v>
      </c>
      <c r="AQ1079" s="327">
        <f t="shared" si="1049"/>
        <v>0</v>
      </c>
      <c r="AR1079" s="327">
        <f t="shared" si="1033"/>
        <v>6000</v>
      </c>
      <c r="AS1079" s="611" t="s">
        <v>1763</v>
      </c>
      <c r="AU1079" s="612" t="s">
        <v>3535</v>
      </c>
      <c r="AV1079" s="612" t="s">
        <v>3536</v>
      </c>
      <c r="AW1079" s="632">
        <v>46058</v>
      </c>
      <c r="AX1079" s="612" t="s">
        <v>3537</v>
      </c>
      <c r="AY1079" s="632">
        <v>46078</v>
      </c>
      <c r="BA1079" s="613" t="s">
        <v>3538</v>
      </c>
      <c r="BB1079" s="614" t="s">
        <v>995</v>
      </c>
      <c r="BC1079" s="612" t="s">
        <v>3713</v>
      </c>
      <c r="BD1079" s="612" t="s">
        <v>3714</v>
      </c>
      <c r="BE1079" s="612" t="s">
        <v>3715</v>
      </c>
      <c r="BF1079" s="632">
        <v>46079</v>
      </c>
      <c r="BH1079" s="639"/>
      <c r="BI1079" s="639"/>
      <c r="BJ1079" s="611"/>
      <c r="BK1079" s="639"/>
      <c r="BL1079" s="623"/>
      <c r="BM1079" s="623"/>
      <c r="BN1079" s="639"/>
      <c r="BO1079" s="630"/>
      <c r="BP1079" s="883"/>
      <c r="BQ1079" s="883"/>
      <c r="BR1079" s="883"/>
      <c r="BS1079" s="656" t="s">
        <v>2293</v>
      </c>
      <c r="BT1079" s="657" t="s">
        <v>1228</v>
      </c>
      <c r="BU1079" s="657" t="s">
        <v>2294</v>
      </c>
      <c r="BV1079" s="1327">
        <v>74078756</v>
      </c>
      <c r="BW1079" s="1348">
        <v>10740787565</v>
      </c>
      <c r="BX1079" s="617">
        <v>3000</v>
      </c>
      <c r="BY1079" s="1299">
        <v>46082</v>
      </c>
      <c r="BZ1079" s="1300">
        <v>46142</v>
      </c>
      <c r="CT1079" s="612">
        <v>30</v>
      </c>
      <c r="CU1079" s="620">
        <f t="shared" si="1056"/>
        <v>3000</v>
      </c>
      <c r="CV1079" s="612">
        <v>30</v>
      </c>
      <c r="CW1079" s="621">
        <f t="shared" si="1031"/>
        <v>3000</v>
      </c>
      <c r="CX1079" s="612">
        <v>30</v>
      </c>
      <c r="CY1079" s="621">
        <f t="shared" si="1032"/>
        <v>3000</v>
      </c>
      <c r="DC1079" s="612">
        <f t="shared" si="1050"/>
        <v>30</v>
      </c>
      <c r="DD1079" s="640">
        <f t="shared" si="1035"/>
        <v>3000</v>
      </c>
      <c r="DE1079" s="612">
        <v>30</v>
      </c>
      <c r="DF1079" s="640">
        <f t="shared" si="1054"/>
        <v>3000</v>
      </c>
      <c r="DG1079" s="612">
        <v>30</v>
      </c>
      <c r="DH1079" s="640">
        <f t="shared" si="1055"/>
        <v>3000</v>
      </c>
      <c r="DJ1079" s="613"/>
      <c r="DK1079" s="613"/>
      <c r="DL1079" s="613"/>
      <c r="DM1079" s="613"/>
      <c r="DN1079" s="613"/>
      <c r="DO1079" s="613"/>
      <c r="DP1079" s="613"/>
      <c r="DQ1079" s="613"/>
      <c r="DR1079" s="613"/>
      <c r="DS1079" s="613"/>
      <c r="DU1079" s="620">
        <f t="shared" si="995"/>
        <v>6000</v>
      </c>
      <c r="DV1079" s="621">
        <f t="shared" si="1053"/>
        <v>6000</v>
      </c>
      <c r="DW1079" s="621">
        <f t="shared" si="1052"/>
        <v>6000</v>
      </c>
      <c r="DX1079" s="621">
        <f t="shared" si="1014"/>
        <v>0</v>
      </c>
      <c r="DY1079" s="621">
        <f t="shared" si="1015"/>
        <v>0</v>
      </c>
      <c r="EG1079" s="621"/>
    </row>
    <row r="1080" spans="1:137" s="612" customFormat="1" ht="48" hidden="1" customHeight="1" x14ac:dyDescent="0.25">
      <c r="A1080" s="606">
        <v>2026</v>
      </c>
      <c r="B1080" s="606">
        <v>479</v>
      </c>
      <c r="C1080" s="606" t="s">
        <v>58</v>
      </c>
      <c r="D1080" s="606">
        <v>3000654</v>
      </c>
      <c r="E1080" s="606">
        <v>5005020</v>
      </c>
      <c r="F1080" s="606" t="s">
        <v>2269</v>
      </c>
      <c r="G1080" s="606" t="s">
        <v>2270</v>
      </c>
      <c r="H1080" s="606">
        <v>93</v>
      </c>
      <c r="I1080" s="695" t="s">
        <v>992</v>
      </c>
      <c r="J1080" s="608" t="s">
        <v>10</v>
      </c>
      <c r="K1080" s="608" t="s">
        <v>60</v>
      </c>
      <c r="L1080" s="606" t="str">
        <f t="shared" si="1000"/>
        <v>2.3</v>
      </c>
      <c r="M1080" s="609" t="s">
        <v>62</v>
      </c>
      <c r="N1080" s="609"/>
      <c r="O1080" s="606" t="s">
        <v>2291</v>
      </c>
      <c r="P1080" s="606" t="s">
        <v>65</v>
      </c>
      <c r="Q1080" s="610">
        <v>1</v>
      </c>
      <c r="R1080" s="324">
        <v>3000</v>
      </c>
      <c r="S1080" s="606"/>
      <c r="T1080" s="606"/>
      <c r="U1080" s="606">
        <v>30</v>
      </c>
      <c r="V1080" s="606">
        <v>30</v>
      </c>
      <c r="W1080" s="325"/>
      <c r="X1080" s="325"/>
      <c r="Y1080" s="325"/>
      <c r="Z1080" s="326"/>
      <c r="AA1080" s="326"/>
      <c r="AB1080" s="326"/>
      <c r="AC1080" s="326"/>
      <c r="AD1080" s="326"/>
      <c r="AE1080" s="324"/>
      <c r="AF1080" s="327">
        <f t="shared" si="1040"/>
        <v>0</v>
      </c>
      <c r="AG1080" s="327">
        <f t="shared" si="1041"/>
        <v>0</v>
      </c>
      <c r="AH1080" s="327">
        <f t="shared" si="1038"/>
        <v>3000</v>
      </c>
      <c r="AI1080" s="327">
        <f t="shared" si="1039"/>
        <v>3000</v>
      </c>
      <c r="AJ1080" s="327">
        <f t="shared" si="1042"/>
        <v>0</v>
      </c>
      <c r="AK1080" s="327">
        <f t="shared" si="1043"/>
        <v>0</v>
      </c>
      <c r="AL1080" s="327">
        <f t="shared" si="1044"/>
        <v>0</v>
      </c>
      <c r="AM1080" s="327">
        <f t="shared" si="1045"/>
        <v>0</v>
      </c>
      <c r="AN1080" s="327">
        <f t="shared" si="1046"/>
        <v>0</v>
      </c>
      <c r="AO1080" s="327">
        <f t="shared" si="1047"/>
        <v>0</v>
      </c>
      <c r="AP1080" s="327">
        <f t="shared" si="1048"/>
        <v>0</v>
      </c>
      <c r="AQ1080" s="327">
        <f t="shared" si="1049"/>
        <v>0</v>
      </c>
      <c r="AR1080" s="327">
        <f t="shared" si="1033"/>
        <v>6000</v>
      </c>
      <c r="AS1080" s="611" t="s">
        <v>1763</v>
      </c>
      <c r="AU1080" s="612" t="s">
        <v>3535</v>
      </c>
      <c r="AV1080" s="612" t="s">
        <v>3536</v>
      </c>
      <c r="AW1080" s="632">
        <v>46058</v>
      </c>
      <c r="AX1080" s="612" t="s">
        <v>3537</v>
      </c>
      <c r="AY1080" s="632">
        <v>46078</v>
      </c>
      <c r="BA1080" s="613" t="s">
        <v>3538</v>
      </c>
      <c r="BB1080" s="614" t="s">
        <v>995</v>
      </c>
      <c r="BC1080" s="612" t="s">
        <v>3713</v>
      </c>
      <c r="BD1080" s="612" t="s">
        <v>3714</v>
      </c>
      <c r="BE1080" s="612" t="s">
        <v>3715</v>
      </c>
      <c r="BF1080" s="632">
        <v>46079</v>
      </c>
      <c r="BH1080" s="639"/>
      <c r="BI1080" s="639"/>
      <c r="BJ1080" s="611"/>
      <c r="BK1080" s="639"/>
      <c r="BL1080" s="623"/>
      <c r="BM1080" s="623"/>
      <c r="BN1080" s="639"/>
      <c r="BO1080" s="630"/>
      <c r="BP1080" s="883"/>
      <c r="BQ1080" s="883"/>
      <c r="BR1080" s="883"/>
      <c r="BS1080" s="656" t="s">
        <v>2296</v>
      </c>
      <c r="BT1080" s="657" t="s">
        <v>2297</v>
      </c>
      <c r="BU1080" s="657" t="s">
        <v>2298</v>
      </c>
      <c r="BV1080" s="1345">
        <v>74860293</v>
      </c>
      <c r="BW1080" s="1346">
        <v>10748602939</v>
      </c>
      <c r="BX1080" s="617">
        <v>3000</v>
      </c>
      <c r="BY1080" s="1299">
        <v>46082</v>
      </c>
      <c r="BZ1080" s="1300">
        <v>46142</v>
      </c>
      <c r="CT1080" s="612">
        <v>30</v>
      </c>
      <c r="CU1080" s="620">
        <f t="shared" si="1056"/>
        <v>3000</v>
      </c>
      <c r="CV1080" s="612">
        <v>30</v>
      </c>
      <c r="CW1080" s="621">
        <f t="shared" ref="CW1080:CW1104" si="1057">(R1080/30*CV1080)*Q1080</f>
        <v>3000</v>
      </c>
      <c r="CX1080" s="612">
        <v>30</v>
      </c>
      <c r="CY1080" s="621">
        <f t="shared" ref="CY1080:CY1104" si="1058">(R1080/30*CX1080)*Q1080</f>
        <v>3000</v>
      </c>
      <c r="DC1080" s="612">
        <f t="shared" si="1050"/>
        <v>30</v>
      </c>
      <c r="DD1080" s="640">
        <f t="shared" si="1035"/>
        <v>3000</v>
      </c>
      <c r="DE1080" s="612">
        <v>30</v>
      </c>
      <c r="DF1080" s="640">
        <f t="shared" si="1054"/>
        <v>3000</v>
      </c>
      <c r="DG1080" s="612">
        <v>30</v>
      </c>
      <c r="DH1080" s="640">
        <f t="shared" si="1055"/>
        <v>3000</v>
      </c>
      <c r="DJ1080" s="613"/>
      <c r="DK1080" s="613"/>
      <c r="DL1080" s="613"/>
      <c r="DM1080" s="613"/>
      <c r="DN1080" s="613"/>
      <c r="DO1080" s="613"/>
      <c r="DP1080" s="613"/>
      <c r="DQ1080" s="613"/>
      <c r="DR1080" s="613"/>
      <c r="DS1080" s="613"/>
      <c r="DU1080" s="620">
        <f t="shared" si="995"/>
        <v>6000</v>
      </c>
      <c r="DV1080" s="621">
        <f t="shared" si="1053"/>
        <v>6000</v>
      </c>
      <c r="DW1080" s="621">
        <f t="shared" si="1052"/>
        <v>6000</v>
      </c>
      <c r="DX1080" s="621">
        <f t="shared" si="1014"/>
        <v>0</v>
      </c>
      <c r="DY1080" s="621">
        <f t="shared" si="1015"/>
        <v>0</v>
      </c>
      <c r="EG1080" s="621"/>
    </row>
    <row r="1081" spans="1:137" s="612" customFormat="1" ht="48" hidden="1" customHeight="1" x14ac:dyDescent="0.25">
      <c r="A1081" s="606">
        <v>2026</v>
      </c>
      <c r="B1081" s="606">
        <v>479</v>
      </c>
      <c r="C1081" s="606" t="s">
        <v>58</v>
      </c>
      <c r="D1081" s="606">
        <v>3000654</v>
      </c>
      <c r="E1081" s="606">
        <v>5005020</v>
      </c>
      <c r="F1081" s="606" t="s">
        <v>2269</v>
      </c>
      <c r="G1081" s="606" t="s">
        <v>2270</v>
      </c>
      <c r="H1081" s="606">
        <v>93</v>
      </c>
      <c r="I1081" s="695" t="s">
        <v>992</v>
      </c>
      <c r="J1081" s="608" t="s">
        <v>10</v>
      </c>
      <c r="K1081" s="608" t="s">
        <v>60</v>
      </c>
      <c r="L1081" s="606" t="str">
        <f t="shared" si="1000"/>
        <v>2.3</v>
      </c>
      <c r="M1081" s="609" t="s">
        <v>62</v>
      </c>
      <c r="N1081" s="609"/>
      <c r="O1081" s="606" t="s">
        <v>2291</v>
      </c>
      <c r="P1081" s="606" t="s">
        <v>65</v>
      </c>
      <c r="Q1081" s="610">
        <v>1</v>
      </c>
      <c r="R1081" s="324">
        <v>3000</v>
      </c>
      <c r="S1081" s="606"/>
      <c r="T1081" s="606"/>
      <c r="U1081" s="606">
        <v>30</v>
      </c>
      <c r="V1081" s="606">
        <v>30</v>
      </c>
      <c r="W1081" s="325"/>
      <c r="X1081" s="325"/>
      <c r="Y1081" s="325"/>
      <c r="Z1081" s="326"/>
      <c r="AA1081" s="326"/>
      <c r="AB1081" s="326"/>
      <c r="AC1081" s="326"/>
      <c r="AD1081" s="326"/>
      <c r="AE1081" s="324"/>
      <c r="AF1081" s="327">
        <f t="shared" si="1040"/>
        <v>0</v>
      </c>
      <c r="AG1081" s="327">
        <f t="shared" si="1041"/>
        <v>0</v>
      </c>
      <c r="AH1081" s="327">
        <f t="shared" si="1038"/>
        <v>3000</v>
      </c>
      <c r="AI1081" s="327">
        <f t="shared" si="1039"/>
        <v>3000</v>
      </c>
      <c r="AJ1081" s="327">
        <f t="shared" si="1042"/>
        <v>0</v>
      </c>
      <c r="AK1081" s="327">
        <f t="shared" si="1043"/>
        <v>0</v>
      </c>
      <c r="AL1081" s="327">
        <f t="shared" si="1044"/>
        <v>0</v>
      </c>
      <c r="AM1081" s="327">
        <f t="shared" si="1045"/>
        <v>0</v>
      </c>
      <c r="AN1081" s="327">
        <f t="shared" si="1046"/>
        <v>0</v>
      </c>
      <c r="AO1081" s="327">
        <f t="shared" si="1047"/>
        <v>0</v>
      </c>
      <c r="AP1081" s="327">
        <f t="shared" si="1048"/>
        <v>0</v>
      </c>
      <c r="AQ1081" s="327">
        <f t="shared" si="1049"/>
        <v>0</v>
      </c>
      <c r="AR1081" s="327">
        <f t="shared" ref="AR1081:AR1112" si="1059">+ROUNDUP(SUM(AF1081:AQ1081),0)</f>
        <v>6000</v>
      </c>
      <c r="AS1081" s="611" t="s">
        <v>1763</v>
      </c>
      <c r="AU1081" s="612" t="s">
        <v>3535</v>
      </c>
      <c r="AV1081" s="612" t="s">
        <v>3536</v>
      </c>
      <c r="AW1081" s="632">
        <v>46058</v>
      </c>
      <c r="AX1081" s="612" t="s">
        <v>3537</v>
      </c>
      <c r="AY1081" s="632">
        <v>46078</v>
      </c>
      <c r="BA1081" s="613" t="s">
        <v>3538</v>
      </c>
      <c r="BB1081" s="614" t="s">
        <v>995</v>
      </c>
      <c r="BC1081" s="612" t="s">
        <v>3713</v>
      </c>
      <c r="BD1081" s="612" t="s">
        <v>3714</v>
      </c>
      <c r="BE1081" s="612" t="s">
        <v>3715</v>
      </c>
      <c r="BF1081" s="632">
        <v>46079</v>
      </c>
      <c r="BH1081" s="639"/>
      <c r="BI1081" s="639"/>
      <c r="BJ1081" s="611"/>
      <c r="BK1081" s="639"/>
      <c r="BL1081" s="623"/>
      <c r="BM1081" s="623"/>
      <c r="BN1081" s="639"/>
      <c r="BO1081" s="630"/>
      <c r="BP1081" s="883"/>
      <c r="BQ1081" s="883"/>
      <c r="BR1081" s="883"/>
      <c r="BS1081" s="656" t="s">
        <v>1430</v>
      </c>
      <c r="BT1081" s="657" t="s">
        <v>2300</v>
      </c>
      <c r="BU1081" s="657" t="s">
        <v>2301</v>
      </c>
      <c r="BV1081" s="638">
        <v>40502712</v>
      </c>
      <c r="BW1081" s="658">
        <v>10405027122</v>
      </c>
      <c r="BX1081" s="617">
        <v>3000</v>
      </c>
      <c r="BY1081" s="632">
        <v>46082</v>
      </c>
      <c r="BZ1081" s="632">
        <v>46142</v>
      </c>
      <c r="CT1081" s="612">
        <v>30</v>
      </c>
      <c r="CU1081" s="620">
        <f t="shared" si="1056"/>
        <v>3000</v>
      </c>
      <c r="CV1081" s="612">
        <v>30</v>
      </c>
      <c r="CW1081" s="621">
        <f t="shared" si="1057"/>
        <v>3000</v>
      </c>
      <c r="CX1081" s="612">
        <v>30</v>
      </c>
      <c r="CY1081" s="621">
        <f t="shared" si="1058"/>
        <v>3000</v>
      </c>
      <c r="DC1081" s="612">
        <f t="shared" si="1050"/>
        <v>30</v>
      </c>
      <c r="DD1081" s="1158">
        <f t="shared" ref="DD1081:DD1112" si="1060">AI1081</f>
        <v>3000</v>
      </c>
      <c r="DE1081" s="612">
        <v>30</v>
      </c>
      <c r="DF1081" s="1158">
        <f t="shared" si="1054"/>
        <v>3000</v>
      </c>
      <c r="DG1081" s="612">
        <v>30</v>
      </c>
      <c r="DH1081" s="1158">
        <f t="shared" si="1055"/>
        <v>3000</v>
      </c>
      <c r="DJ1081" s="613"/>
      <c r="DK1081" s="613"/>
      <c r="DL1081" s="613"/>
      <c r="DM1081" s="613"/>
      <c r="DN1081" s="613"/>
      <c r="DO1081" s="613"/>
      <c r="DP1081" s="613"/>
      <c r="DQ1081" s="613"/>
      <c r="DR1081" s="613"/>
      <c r="DS1081" s="613"/>
      <c r="DU1081" s="620">
        <f t="shared" si="995"/>
        <v>6000</v>
      </c>
      <c r="DV1081" s="621">
        <f t="shared" si="1053"/>
        <v>6000</v>
      </c>
      <c r="DW1081" s="621">
        <f t="shared" si="1052"/>
        <v>6000</v>
      </c>
      <c r="DX1081" s="621">
        <f t="shared" si="1014"/>
        <v>0</v>
      </c>
      <c r="DY1081" s="621">
        <f t="shared" si="1015"/>
        <v>0</v>
      </c>
      <c r="EG1081" s="621"/>
    </row>
    <row r="1082" spans="1:137" s="612" customFormat="1" ht="48" hidden="1" customHeight="1" x14ac:dyDescent="0.25">
      <c r="A1082" s="606">
        <v>2026</v>
      </c>
      <c r="B1082" s="606">
        <v>479</v>
      </c>
      <c r="C1082" s="606" t="s">
        <v>58</v>
      </c>
      <c r="D1082" s="606">
        <v>3000654</v>
      </c>
      <c r="E1082" s="606">
        <v>5005020</v>
      </c>
      <c r="F1082" s="606" t="s">
        <v>2269</v>
      </c>
      <c r="G1082" s="606" t="s">
        <v>2270</v>
      </c>
      <c r="H1082" s="606">
        <v>93</v>
      </c>
      <c r="I1082" s="695" t="s">
        <v>992</v>
      </c>
      <c r="J1082" s="608" t="s">
        <v>10</v>
      </c>
      <c r="K1082" s="608" t="s">
        <v>60</v>
      </c>
      <c r="L1082" s="606" t="str">
        <f t="shared" si="1000"/>
        <v>2.3</v>
      </c>
      <c r="M1082" s="609" t="s">
        <v>62</v>
      </c>
      <c r="N1082" s="609"/>
      <c r="O1082" s="606" t="s">
        <v>2291</v>
      </c>
      <c r="P1082" s="606" t="s">
        <v>65</v>
      </c>
      <c r="Q1082" s="610">
        <v>1</v>
      </c>
      <c r="R1082" s="324">
        <v>3000</v>
      </c>
      <c r="S1082" s="606"/>
      <c r="T1082" s="606"/>
      <c r="U1082" s="606">
        <v>30</v>
      </c>
      <c r="V1082" s="606">
        <v>30</v>
      </c>
      <c r="W1082" s="325"/>
      <c r="X1082" s="325"/>
      <c r="Y1082" s="325"/>
      <c r="Z1082" s="326"/>
      <c r="AA1082" s="326"/>
      <c r="AB1082" s="326"/>
      <c r="AC1082" s="326"/>
      <c r="AD1082" s="326"/>
      <c r="AE1082" s="324"/>
      <c r="AF1082" s="327">
        <f t="shared" si="1040"/>
        <v>0</v>
      </c>
      <c r="AG1082" s="327">
        <f t="shared" si="1041"/>
        <v>0</v>
      </c>
      <c r="AH1082" s="327">
        <f t="shared" si="1038"/>
        <v>3000</v>
      </c>
      <c r="AI1082" s="327">
        <f t="shared" si="1039"/>
        <v>3000</v>
      </c>
      <c r="AJ1082" s="327">
        <f t="shared" si="1042"/>
        <v>0</v>
      </c>
      <c r="AK1082" s="327">
        <f t="shared" si="1043"/>
        <v>0</v>
      </c>
      <c r="AL1082" s="327">
        <f t="shared" si="1044"/>
        <v>0</v>
      </c>
      <c r="AM1082" s="327">
        <f t="shared" si="1045"/>
        <v>0</v>
      </c>
      <c r="AN1082" s="327">
        <f t="shared" si="1046"/>
        <v>0</v>
      </c>
      <c r="AO1082" s="327">
        <f t="shared" si="1047"/>
        <v>0</v>
      </c>
      <c r="AP1082" s="327">
        <f t="shared" si="1048"/>
        <v>0</v>
      </c>
      <c r="AQ1082" s="327">
        <f t="shared" si="1049"/>
        <v>0</v>
      </c>
      <c r="AR1082" s="327">
        <f t="shared" si="1059"/>
        <v>6000</v>
      </c>
      <c r="AS1082" s="611" t="s">
        <v>1763</v>
      </c>
      <c r="AU1082" s="612" t="s">
        <v>3535</v>
      </c>
      <c r="AV1082" s="612" t="s">
        <v>3536</v>
      </c>
      <c r="AW1082" s="632">
        <v>46058</v>
      </c>
      <c r="AX1082" s="612" t="s">
        <v>3537</v>
      </c>
      <c r="AY1082" s="632">
        <v>46078</v>
      </c>
      <c r="BA1082" s="613" t="s">
        <v>3538</v>
      </c>
      <c r="BB1082" s="614" t="s">
        <v>995</v>
      </c>
      <c r="BC1082" s="612" t="s">
        <v>3713</v>
      </c>
      <c r="BD1082" s="612" t="s">
        <v>3714</v>
      </c>
      <c r="BE1082" s="612" t="s">
        <v>3715</v>
      </c>
      <c r="BF1082" s="632">
        <v>46079</v>
      </c>
      <c r="BH1082" s="639"/>
      <c r="BI1082" s="639"/>
      <c r="BJ1082" s="611"/>
      <c r="BK1082" s="639"/>
      <c r="BL1082" s="623"/>
      <c r="BM1082" s="623"/>
      <c r="BN1082" s="639"/>
      <c r="BO1082" s="630"/>
      <c r="BP1082" s="883"/>
      <c r="BQ1082" s="883"/>
      <c r="BR1082" s="883"/>
      <c r="BS1082" s="656" t="s">
        <v>2307</v>
      </c>
      <c r="BT1082" s="657" t="s">
        <v>2308</v>
      </c>
      <c r="BU1082" s="657" t="s">
        <v>2309</v>
      </c>
      <c r="BV1082" s="638">
        <v>44830307</v>
      </c>
      <c r="BW1082" s="658">
        <v>10448303077</v>
      </c>
      <c r="BX1082" s="617">
        <v>3000</v>
      </c>
      <c r="BY1082" s="632">
        <v>46082</v>
      </c>
      <c r="BZ1082" s="632">
        <v>46142</v>
      </c>
      <c r="CT1082" s="612">
        <v>30</v>
      </c>
      <c r="CU1082" s="620">
        <f t="shared" si="1056"/>
        <v>3000</v>
      </c>
      <c r="CV1082" s="612">
        <v>30</v>
      </c>
      <c r="CW1082" s="621">
        <f t="shared" si="1057"/>
        <v>3000</v>
      </c>
      <c r="CX1082" s="612">
        <v>30</v>
      </c>
      <c r="CY1082" s="621">
        <f t="shared" si="1058"/>
        <v>3000</v>
      </c>
      <c r="DC1082" s="612">
        <f t="shared" si="1050"/>
        <v>30</v>
      </c>
      <c r="DD1082" s="1158">
        <f t="shared" si="1060"/>
        <v>3000</v>
      </c>
      <c r="DE1082" s="612">
        <v>30</v>
      </c>
      <c r="DF1082" s="1158">
        <f t="shared" si="1054"/>
        <v>3000</v>
      </c>
      <c r="DG1082" s="612">
        <v>30</v>
      </c>
      <c r="DH1082" s="1158">
        <f t="shared" si="1055"/>
        <v>3000</v>
      </c>
      <c r="DJ1082" s="613"/>
      <c r="DK1082" s="613"/>
      <c r="DL1082" s="613"/>
      <c r="DM1082" s="613"/>
      <c r="DN1082" s="613"/>
      <c r="DO1082" s="613"/>
      <c r="DP1082" s="613"/>
      <c r="DQ1082" s="613"/>
      <c r="DR1082" s="613"/>
      <c r="DS1082" s="613"/>
      <c r="DU1082" s="620">
        <f t="shared" ref="DU1082:DU1145" si="1061">AR1082</f>
        <v>6000</v>
      </c>
      <c r="DV1082" s="621">
        <f t="shared" si="1053"/>
        <v>6000</v>
      </c>
      <c r="DW1082" s="621">
        <f t="shared" si="1052"/>
        <v>6000</v>
      </c>
      <c r="DX1082" s="621">
        <f t="shared" si="1014"/>
        <v>0</v>
      </c>
      <c r="DY1082" s="621">
        <f t="shared" si="1015"/>
        <v>0</v>
      </c>
      <c r="EG1082" s="621"/>
    </row>
    <row r="1083" spans="1:137" s="612" customFormat="1" ht="48" hidden="1" customHeight="1" x14ac:dyDescent="0.25">
      <c r="A1083" s="606">
        <v>2026</v>
      </c>
      <c r="B1083" s="606">
        <v>479</v>
      </c>
      <c r="C1083" s="606" t="s">
        <v>58</v>
      </c>
      <c r="D1083" s="606">
        <v>3000654</v>
      </c>
      <c r="E1083" s="606">
        <v>5005020</v>
      </c>
      <c r="F1083" s="606" t="s">
        <v>2269</v>
      </c>
      <c r="G1083" s="606" t="s">
        <v>2270</v>
      </c>
      <c r="H1083" s="606">
        <v>93</v>
      </c>
      <c r="I1083" s="695" t="s">
        <v>992</v>
      </c>
      <c r="J1083" s="608" t="s">
        <v>10</v>
      </c>
      <c r="K1083" s="608" t="s">
        <v>60</v>
      </c>
      <c r="L1083" s="606" t="str">
        <f t="shared" si="1000"/>
        <v>2.3</v>
      </c>
      <c r="M1083" s="609" t="s">
        <v>62</v>
      </c>
      <c r="N1083" s="609"/>
      <c r="O1083" s="606" t="s">
        <v>2291</v>
      </c>
      <c r="P1083" s="606" t="s">
        <v>65</v>
      </c>
      <c r="Q1083" s="610">
        <v>1</v>
      </c>
      <c r="R1083" s="324">
        <v>3000</v>
      </c>
      <c r="S1083" s="606"/>
      <c r="T1083" s="606"/>
      <c r="U1083" s="606">
        <v>30</v>
      </c>
      <c r="V1083" s="606">
        <v>30</v>
      </c>
      <c r="W1083" s="325"/>
      <c r="X1083" s="325"/>
      <c r="Y1083" s="325"/>
      <c r="Z1083" s="326"/>
      <c r="AA1083" s="326"/>
      <c r="AB1083" s="326"/>
      <c r="AC1083" s="326"/>
      <c r="AD1083" s="326"/>
      <c r="AE1083" s="324"/>
      <c r="AF1083" s="327">
        <f t="shared" si="1040"/>
        <v>0</v>
      </c>
      <c r="AG1083" s="327">
        <f t="shared" si="1041"/>
        <v>0</v>
      </c>
      <c r="AH1083" s="327">
        <f t="shared" si="1038"/>
        <v>3000</v>
      </c>
      <c r="AI1083" s="327">
        <f t="shared" si="1039"/>
        <v>3000</v>
      </c>
      <c r="AJ1083" s="327">
        <f t="shared" si="1042"/>
        <v>0</v>
      </c>
      <c r="AK1083" s="327">
        <f t="shared" si="1043"/>
        <v>0</v>
      </c>
      <c r="AL1083" s="327">
        <f t="shared" si="1044"/>
        <v>0</v>
      </c>
      <c r="AM1083" s="327">
        <f t="shared" si="1045"/>
        <v>0</v>
      </c>
      <c r="AN1083" s="327">
        <f t="shared" si="1046"/>
        <v>0</v>
      </c>
      <c r="AO1083" s="327">
        <f t="shared" si="1047"/>
        <v>0</v>
      </c>
      <c r="AP1083" s="327">
        <f t="shared" si="1048"/>
        <v>0</v>
      </c>
      <c r="AQ1083" s="327">
        <f t="shared" si="1049"/>
        <v>0</v>
      </c>
      <c r="AR1083" s="327">
        <f t="shared" si="1059"/>
        <v>6000</v>
      </c>
      <c r="AS1083" s="611" t="s">
        <v>1763</v>
      </c>
      <c r="AU1083" s="612" t="s">
        <v>3535</v>
      </c>
      <c r="AV1083" s="612" t="s">
        <v>3536</v>
      </c>
      <c r="AW1083" s="632">
        <v>46058</v>
      </c>
      <c r="AX1083" s="612" t="s">
        <v>3537</v>
      </c>
      <c r="AY1083" s="632">
        <v>46078</v>
      </c>
      <c r="BA1083" s="613" t="s">
        <v>3538</v>
      </c>
      <c r="BB1083" s="614" t="s">
        <v>995</v>
      </c>
      <c r="BC1083" s="612" t="s">
        <v>3713</v>
      </c>
      <c r="BD1083" s="612" t="s">
        <v>3714</v>
      </c>
      <c r="BE1083" s="612" t="s">
        <v>3715</v>
      </c>
      <c r="BF1083" s="632">
        <v>46079</v>
      </c>
      <c r="BH1083" s="639"/>
      <c r="BI1083" s="639"/>
      <c r="BJ1083" s="611"/>
      <c r="BK1083" s="639"/>
      <c r="BL1083" s="623"/>
      <c r="BM1083" s="623"/>
      <c r="BN1083" s="639"/>
      <c r="BO1083" s="630"/>
      <c r="BP1083" s="883"/>
      <c r="BQ1083" s="883"/>
      <c r="BR1083" s="883"/>
      <c r="BS1083" s="656" t="s">
        <v>2311</v>
      </c>
      <c r="BT1083" s="657" t="s">
        <v>1987</v>
      </c>
      <c r="BU1083" s="657" t="s">
        <v>2312</v>
      </c>
      <c r="BV1083" s="638">
        <v>76007178</v>
      </c>
      <c r="BW1083" s="658">
        <v>10760071787</v>
      </c>
      <c r="BX1083" s="617">
        <v>3000</v>
      </c>
      <c r="BY1083" s="632">
        <v>46082</v>
      </c>
      <c r="BZ1083" s="632">
        <v>46142</v>
      </c>
      <c r="CT1083" s="612">
        <v>30</v>
      </c>
      <c r="CU1083" s="620">
        <f t="shared" si="1056"/>
        <v>3000</v>
      </c>
      <c r="CV1083" s="612">
        <v>30</v>
      </c>
      <c r="CW1083" s="621">
        <f t="shared" si="1057"/>
        <v>3000</v>
      </c>
      <c r="CX1083" s="612">
        <v>30</v>
      </c>
      <c r="CY1083" s="621">
        <f t="shared" si="1058"/>
        <v>3000</v>
      </c>
      <c r="DC1083" s="612">
        <f t="shared" si="1050"/>
        <v>30</v>
      </c>
      <c r="DD1083" s="1158">
        <f t="shared" si="1060"/>
        <v>3000</v>
      </c>
      <c r="DE1083" s="612">
        <v>30</v>
      </c>
      <c r="DF1083" s="1158">
        <f t="shared" si="1054"/>
        <v>3000</v>
      </c>
      <c r="DG1083" s="612">
        <v>30</v>
      </c>
      <c r="DH1083" s="1158">
        <f t="shared" si="1055"/>
        <v>3000</v>
      </c>
      <c r="DJ1083" s="613"/>
      <c r="DK1083" s="613"/>
      <c r="DL1083" s="613"/>
      <c r="DM1083" s="613"/>
      <c r="DN1083" s="613"/>
      <c r="DO1083" s="613"/>
      <c r="DP1083" s="613"/>
      <c r="DQ1083" s="613"/>
      <c r="DR1083" s="613"/>
      <c r="DS1083" s="613"/>
      <c r="DU1083" s="620">
        <f t="shared" si="1061"/>
        <v>6000</v>
      </c>
      <c r="DV1083" s="621">
        <f t="shared" si="1053"/>
        <v>6000</v>
      </c>
      <c r="DW1083" s="621">
        <f t="shared" si="1052"/>
        <v>6000</v>
      </c>
      <c r="DX1083" s="621">
        <f t="shared" si="1014"/>
        <v>0</v>
      </c>
      <c r="DY1083" s="621">
        <f t="shared" si="1015"/>
        <v>0</v>
      </c>
      <c r="EG1083" s="621"/>
    </row>
    <row r="1084" spans="1:137" s="612" customFormat="1" ht="48" hidden="1" customHeight="1" x14ac:dyDescent="0.25">
      <c r="A1084" s="606">
        <v>2026</v>
      </c>
      <c r="B1084" s="606">
        <v>479</v>
      </c>
      <c r="C1084" s="606" t="s">
        <v>58</v>
      </c>
      <c r="D1084" s="606">
        <v>3000654</v>
      </c>
      <c r="E1084" s="606">
        <v>5005020</v>
      </c>
      <c r="F1084" s="606" t="s">
        <v>2269</v>
      </c>
      <c r="G1084" s="606" t="s">
        <v>2270</v>
      </c>
      <c r="H1084" s="606">
        <v>93</v>
      </c>
      <c r="I1084" s="695" t="s">
        <v>992</v>
      </c>
      <c r="J1084" s="608" t="s">
        <v>10</v>
      </c>
      <c r="K1084" s="608" t="s">
        <v>60</v>
      </c>
      <c r="L1084" s="606" t="str">
        <f t="shared" si="1000"/>
        <v>2.3</v>
      </c>
      <c r="M1084" s="609" t="s">
        <v>62</v>
      </c>
      <c r="N1084" s="609"/>
      <c r="O1084" s="606" t="s">
        <v>2291</v>
      </c>
      <c r="P1084" s="606" t="s">
        <v>65</v>
      </c>
      <c r="Q1084" s="610">
        <v>1</v>
      </c>
      <c r="R1084" s="324">
        <v>3000</v>
      </c>
      <c r="S1084" s="606"/>
      <c r="T1084" s="606"/>
      <c r="U1084" s="606">
        <v>30</v>
      </c>
      <c r="V1084" s="606">
        <v>30</v>
      </c>
      <c r="W1084" s="325"/>
      <c r="X1084" s="325"/>
      <c r="Y1084" s="325"/>
      <c r="Z1084" s="326"/>
      <c r="AA1084" s="326"/>
      <c r="AB1084" s="326"/>
      <c r="AC1084" s="326"/>
      <c r="AD1084" s="326"/>
      <c r="AE1084" s="324"/>
      <c r="AF1084" s="327">
        <f t="shared" si="1040"/>
        <v>0</v>
      </c>
      <c r="AG1084" s="327">
        <f t="shared" si="1041"/>
        <v>0</v>
      </c>
      <c r="AH1084" s="327">
        <f t="shared" si="1038"/>
        <v>3000</v>
      </c>
      <c r="AI1084" s="327">
        <f t="shared" si="1039"/>
        <v>3000</v>
      </c>
      <c r="AJ1084" s="327">
        <f t="shared" si="1042"/>
        <v>0</v>
      </c>
      <c r="AK1084" s="327">
        <f t="shared" si="1043"/>
        <v>0</v>
      </c>
      <c r="AL1084" s="327">
        <f t="shared" si="1044"/>
        <v>0</v>
      </c>
      <c r="AM1084" s="327">
        <f t="shared" si="1045"/>
        <v>0</v>
      </c>
      <c r="AN1084" s="327">
        <f t="shared" si="1046"/>
        <v>0</v>
      </c>
      <c r="AO1084" s="327">
        <f t="shared" si="1047"/>
        <v>0</v>
      </c>
      <c r="AP1084" s="327">
        <f t="shared" si="1048"/>
        <v>0</v>
      </c>
      <c r="AQ1084" s="327">
        <f t="shared" si="1049"/>
        <v>0</v>
      </c>
      <c r="AR1084" s="327">
        <f t="shared" si="1059"/>
        <v>6000</v>
      </c>
      <c r="AS1084" s="611" t="s">
        <v>1763</v>
      </c>
      <c r="AU1084" s="612" t="s">
        <v>3535</v>
      </c>
      <c r="AV1084" s="612" t="s">
        <v>3536</v>
      </c>
      <c r="AW1084" s="632">
        <v>46058</v>
      </c>
      <c r="AX1084" s="612" t="s">
        <v>3537</v>
      </c>
      <c r="AY1084" s="632">
        <v>46078</v>
      </c>
      <c r="BA1084" s="613" t="s">
        <v>3538</v>
      </c>
      <c r="BB1084" s="614" t="s">
        <v>995</v>
      </c>
      <c r="BC1084" s="612" t="s">
        <v>3713</v>
      </c>
      <c r="BD1084" s="612" t="s">
        <v>3714</v>
      </c>
      <c r="BE1084" s="612" t="s">
        <v>3715</v>
      </c>
      <c r="BF1084" s="632">
        <v>46079</v>
      </c>
      <c r="BH1084" s="639"/>
      <c r="BI1084" s="639"/>
      <c r="BJ1084" s="611"/>
      <c r="BK1084" s="639"/>
      <c r="BL1084" s="623"/>
      <c r="BM1084" s="623"/>
      <c r="BN1084" s="639"/>
      <c r="BO1084" s="630"/>
      <c r="BP1084" s="883"/>
      <c r="BQ1084" s="883"/>
      <c r="BR1084" s="883"/>
      <c r="BS1084" s="656" t="s">
        <v>2314</v>
      </c>
      <c r="BT1084" s="657" t="s">
        <v>2253</v>
      </c>
      <c r="BU1084" s="657" t="s">
        <v>2315</v>
      </c>
      <c r="BV1084" s="638">
        <v>9604077</v>
      </c>
      <c r="BW1084" s="658">
        <v>10096040771</v>
      </c>
      <c r="BX1084" s="617">
        <v>3000</v>
      </c>
      <c r="BY1084" s="632">
        <v>46082</v>
      </c>
      <c r="BZ1084" s="632">
        <v>46142</v>
      </c>
      <c r="CT1084" s="612">
        <v>30</v>
      </c>
      <c r="CU1084" s="620">
        <f t="shared" si="1056"/>
        <v>3000</v>
      </c>
      <c r="CV1084" s="612">
        <v>30</v>
      </c>
      <c r="CW1084" s="621">
        <f t="shared" si="1057"/>
        <v>3000</v>
      </c>
      <c r="CX1084" s="612">
        <v>30</v>
      </c>
      <c r="CY1084" s="621">
        <f t="shared" si="1058"/>
        <v>3000</v>
      </c>
      <c r="DC1084" s="612">
        <f t="shared" si="1050"/>
        <v>30</v>
      </c>
      <c r="DD1084" s="1158">
        <f t="shared" si="1060"/>
        <v>3000</v>
      </c>
      <c r="DE1084" s="612">
        <v>30</v>
      </c>
      <c r="DF1084" s="1158">
        <f t="shared" si="1054"/>
        <v>3000</v>
      </c>
      <c r="DG1084" s="612">
        <v>30</v>
      </c>
      <c r="DH1084" s="1158">
        <f t="shared" si="1055"/>
        <v>3000</v>
      </c>
      <c r="DJ1084" s="613"/>
      <c r="DK1084" s="613"/>
      <c r="DL1084" s="613"/>
      <c r="DM1084" s="613"/>
      <c r="DN1084" s="613"/>
      <c r="DO1084" s="613"/>
      <c r="DP1084" s="613"/>
      <c r="DQ1084" s="613"/>
      <c r="DR1084" s="613"/>
      <c r="DS1084" s="613"/>
      <c r="DU1084" s="620">
        <f t="shared" si="1061"/>
        <v>6000</v>
      </c>
      <c r="DV1084" s="621">
        <f t="shared" si="1053"/>
        <v>6000</v>
      </c>
      <c r="DW1084" s="621">
        <f t="shared" si="1052"/>
        <v>6000</v>
      </c>
      <c r="DX1084" s="621">
        <f t="shared" si="1014"/>
        <v>0</v>
      </c>
      <c r="DY1084" s="621">
        <f t="shared" si="1015"/>
        <v>0</v>
      </c>
      <c r="EG1084" s="621"/>
    </row>
    <row r="1085" spans="1:137" s="612" customFormat="1" ht="48" hidden="1" customHeight="1" x14ac:dyDescent="0.25">
      <c r="A1085" s="606">
        <v>2026</v>
      </c>
      <c r="B1085" s="606">
        <v>479</v>
      </c>
      <c r="C1085" s="606" t="s">
        <v>58</v>
      </c>
      <c r="D1085" s="606">
        <v>3000654</v>
      </c>
      <c r="E1085" s="606">
        <v>5005020</v>
      </c>
      <c r="F1085" s="606" t="s">
        <v>2269</v>
      </c>
      <c r="G1085" s="606" t="s">
        <v>2270</v>
      </c>
      <c r="H1085" s="606">
        <v>93</v>
      </c>
      <c r="I1085" s="695" t="s">
        <v>992</v>
      </c>
      <c r="J1085" s="608" t="s">
        <v>10</v>
      </c>
      <c r="K1085" s="608" t="s">
        <v>60</v>
      </c>
      <c r="L1085" s="606" t="str">
        <f t="shared" si="1000"/>
        <v>2.3</v>
      </c>
      <c r="M1085" s="609" t="s">
        <v>62</v>
      </c>
      <c r="N1085" s="609"/>
      <c r="O1085" s="606" t="s">
        <v>2291</v>
      </c>
      <c r="P1085" s="606" t="s">
        <v>65</v>
      </c>
      <c r="Q1085" s="610">
        <v>1</v>
      </c>
      <c r="R1085" s="324">
        <v>3000</v>
      </c>
      <c r="S1085" s="606"/>
      <c r="T1085" s="606"/>
      <c r="U1085" s="606">
        <v>30</v>
      </c>
      <c r="V1085" s="606">
        <v>30</v>
      </c>
      <c r="W1085" s="325"/>
      <c r="X1085" s="325"/>
      <c r="Y1085" s="325"/>
      <c r="Z1085" s="326"/>
      <c r="AA1085" s="326"/>
      <c r="AB1085" s="326"/>
      <c r="AC1085" s="326"/>
      <c r="AD1085" s="326"/>
      <c r="AE1085" s="324"/>
      <c r="AF1085" s="327">
        <f t="shared" si="1040"/>
        <v>0</v>
      </c>
      <c r="AG1085" s="327">
        <f t="shared" si="1041"/>
        <v>0</v>
      </c>
      <c r="AH1085" s="327">
        <f t="shared" ref="AH1085:AH1116" si="1062">+$R1085*(U1085/30)*$Q1085</f>
        <v>3000</v>
      </c>
      <c r="AI1085" s="327">
        <f t="shared" ref="AI1085:AI1116" si="1063">+$R1085*(V1085/30)*$Q1085</f>
        <v>3000</v>
      </c>
      <c r="AJ1085" s="327">
        <f t="shared" si="1042"/>
        <v>0</v>
      </c>
      <c r="AK1085" s="327">
        <f t="shared" si="1043"/>
        <v>0</v>
      </c>
      <c r="AL1085" s="327">
        <f t="shared" si="1044"/>
        <v>0</v>
      </c>
      <c r="AM1085" s="327">
        <f t="shared" si="1045"/>
        <v>0</v>
      </c>
      <c r="AN1085" s="327">
        <f t="shared" si="1046"/>
        <v>0</v>
      </c>
      <c r="AO1085" s="327">
        <f t="shared" si="1047"/>
        <v>0</v>
      </c>
      <c r="AP1085" s="327">
        <f t="shared" si="1048"/>
        <v>0</v>
      </c>
      <c r="AQ1085" s="327">
        <f t="shared" si="1049"/>
        <v>0</v>
      </c>
      <c r="AR1085" s="327">
        <f t="shared" si="1059"/>
        <v>6000</v>
      </c>
      <c r="AS1085" s="611" t="s">
        <v>1763</v>
      </c>
      <c r="AU1085" s="612" t="s">
        <v>3535</v>
      </c>
      <c r="AV1085" s="612" t="s">
        <v>3536</v>
      </c>
      <c r="AW1085" s="632">
        <v>46058</v>
      </c>
      <c r="AX1085" s="612" t="s">
        <v>3537</v>
      </c>
      <c r="AY1085" s="632">
        <v>46078</v>
      </c>
      <c r="BA1085" s="613" t="s">
        <v>3538</v>
      </c>
      <c r="BB1085" s="614" t="s">
        <v>995</v>
      </c>
      <c r="BC1085" s="612" t="s">
        <v>3713</v>
      </c>
      <c r="BD1085" s="612" t="s">
        <v>3714</v>
      </c>
      <c r="BE1085" s="612" t="s">
        <v>3715</v>
      </c>
      <c r="BF1085" s="632">
        <v>46079</v>
      </c>
      <c r="BH1085" s="639"/>
      <c r="BI1085" s="639"/>
      <c r="BJ1085" s="611"/>
      <c r="BK1085" s="639"/>
      <c r="BL1085" s="623"/>
      <c r="BM1085" s="623"/>
      <c r="BN1085" s="639"/>
      <c r="BO1085" s="630"/>
      <c r="BP1085" s="883"/>
      <c r="BQ1085" s="883"/>
      <c r="BR1085" s="883"/>
      <c r="BS1085" s="656" t="s">
        <v>2317</v>
      </c>
      <c r="BT1085" s="657" t="s">
        <v>2318</v>
      </c>
      <c r="BU1085" s="657" t="s">
        <v>2319</v>
      </c>
      <c r="BV1085" s="638">
        <v>43224618</v>
      </c>
      <c r="BW1085" s="658">
        <v>10432246189</v>
      </c>
      <c r="BX1085" s="617">
        <v>3000</v>
      </c>
      <c r="BY1085" s="632">
        <v>46082</v>
      </c>
      <c r="BZ1085" s="632">
        <v>46142</v>
      </c>
      <c r="CT1085" s="612">
        <v>30</v>
      </c>
      <c r="CU1085" s="620">
        <f t="shared" si="1056"/>
        <v>3000</v>
      </c>
      <c r="CV1085" s="612">
        <v>30</v>
      </c>
      <c r="CW1085" s="621">
        <f t="shared" si="1057"/>
        <v>3000</v>
      </c>
      <c r="CX1085" s="612">
        <v>30</v>
      </c>
      <c r="CY1085" s="621">
        <f t="shared" si="1058"/>
        <v>3000</v>
      </c>
      <c r="DC1085" s="612">
        <f t="shared" si="1050"/>
        <v>30</v>
      </c>
      <c r="DD1085" s="1158">
        <f t="shared" si="1060"/>
        <v>3000</v>
      </c>
      <c r="DE1085" s="612">
        <v>30</v>
      </c>
      <c r="DF1085" s="1158">
        <f t="shared" si="1054"/>
        <v>3000</v>
      </c>
      <c r="DG1085" s="612">
        <v>30</v>
      </c>
      <c r="DH1085" s="1158">
        <f t="shared" si="1055"/>
        <v>3000</v>
      </c>
      <c r="DJ1085" s="613"/>
      <c r="DK1085" s="613"/>
      <c r="DL1085" s="613"/>
      <c r="DM1085" s="613"/>
      <c r="DN1085" s="613"/>
      <c r="DO1085" s="613"/>
      <c r="DP1085" s="613"/>
      <c r="DQ1085" s="613"/>
      <c r="DR1085" s="613"/>
      <c r="DS1085" s="613"/>
      <c r="DU1085" s="620">
        <f t="shared" si="1061"/>
        <v>6000</v>
      </c>
      <c r="DV1085" s="621">
        <f t="shared" si="1053"/>
        <v>6000</v>
      </c>
      <c r="DW1085" s="621">
        <f t="shared" si="1052"/>
        <v>6000</v>
      </c>
      <c r="DX1085" s="621">
        <f t="shared" si="1014"/>
        <v>0</v>
      </c>
      <c r="DY1085" s="621">
        <f t="shared" si="1015"/>
        <v>0</v>
      </c>
      <c r="EG1085" s="621"/>
    </row>
    <row r="1086" spans="1:137" s="612" customFormat="1" ht="48" hidden="1" customHeight="1" x14ac:dyDescent="0.25">
      <c r="A1086" s="606">
        <v>2026</v>
      </c>
      <c r="B1086" s="606">
        <v>479</v>
      </c>
      <c r="C1086" s="606" t="s">
        <v>58</v>
      </c>
      <c r="D1086" s="606">
        <v>3000654</v>
      </c>
      <c r="E1086" s="606">
        <v>5005020</v>
      </c>
      <c r="F1086" s="606" t="s">
        <v>2269</v>
      </c>
      <c r="G1086" s="606" t="s">
        <v>2270</v>
      </c>
      <c r="H1086" s="606">
        <v>93</v>
      </c>
      <c r="I1086" s="695" t="s">
        <v>992</v>
      </c>
      <c r="J1086" s="608" t="s">
        <v>10</v>
      </c>
      <c r="K1086" s="608" t="s">
        <v>60</v>
      </c>
      <c r="L1086" s="606" t="str">
        <f t="shared" ref="L1086:L1149" si="1064">+MID(M1086,1,3)</f>
        <v>2.3</v>
      </c>
      <c r="M1086" s="609" t="s">
        <v>62</v>
      </c>
      <c r="N1086" s="609"/>
      <c r="O1086" s="606" t="s">
        <v>2291</v>
      </c>
      <c r="P1086" s="606" t="s">
        <v>65</v>
      </c>
      <c r="Q1086" s="610">
        <v>1</v>
      </c>
      <c r="R1086" s="324">
        <v>3000</v>
      </c>
      <c r="S1086" s="606"/>
      <c r="T1086" s="606"/>
      <c r="U1086" s="606">
        <v>30</v>
      </c>
      <c r="V1086" s="606">
        <v>30</v>
      </c>
      <c r="W1086" s="325"/>
      <c r="X1086" s="325"/>
      <c r="Y1086" s="325"/>
      <c r="Z1086" s="326"/>
      <c r="AA1086" s="326"/>
      <c r="AB1086" s="326"/>
      <c r="AC1086" s="326"/>
      <c r="AD1086" s="326"/>
      <c r="AE1086" s="324"/>
      <c r="AF1086" s="327">
        <f t="shared" ref="AF1086:AF1117" si="1065">+$R1086*(S1086/30)*$Q1086</f>
        <v>0</v>
      </c>
      <c r="AG1086" s="327">
        <f t="shared" ref="AG1086:AG1117" si="1066">+$R1086*(T1086/30)*$Q1086</f>
        <v>0</v>
      </c>
      <c r="AH1086" s="327">
        <f t="shared" si="1062"/>
        <v>3000</v>
      </c>
      <c r="AI1086" s="327">
        <f t="shared" si="1063"/>
        <v>3000</v>
      </c>
      <c r="AJ1086" s="327">
        <f t="shared" si="1042"/>
        <v>0</v>
      </c>
      <c r="AK1086" s="327">
        <f t="shared" si="1043"/>
        <v>0</v>
      </c>
      <c r="AL1086" s="327">
        <f t="shared" si="1044"/>
        <v>0</v>
      </c>
      <c r="AM1086" s="327">
        <f t="shared" si="1045"/>
        <v>0</v>
      </c>
      <c r="AN1086" s="327">
        <f t="shared" si="1046"/>
        <v>0</v>
      </c>
      <c r="AO1086" s="327">
        <f t="shared" si="1047"/>
        <v>0</v>
      </c>
      <c r="AP1086" s="327">
        <f t="shared" si="1048"/>
        <v>0</v>
      </c>
      <c r="AQ1086" s="327">
        <f t="shared" si="1049"/>
        <v>0</v>
      </c>
      <c r="AR1086" s="327">
        <f t="shared" si="1059"/>
        <v>6000</v>
      </c>
      <c r="AS1086" s="611" t="s">
        <v>1763</v>
      </c>
      <c r="AU1086" s="612" t="s">
        <v>3535</v>
      </c>
      <c r="AV1086" s="612" t="s">
        <v>3536</v>
      </c>
      <c r="AW1086" s="632">
        <v>46058</v>
      </c>
      <c r="AX1086" s="612" t="s">
        <v>3537</v>
      </c>
      <c r="AY1086" s="632">
        <v>46078</v>
      </c>
      <c r="BA1086" s="613" t="s">
        <v>3538</v>
      </c>
      <c r="BB1086" s="614" t="s">
        <v>995</v>
      </c>
      <c r="BC1086" s="612" t="s">
        <v>3713</v>
      </c>
      <c r="BD1086" s="612" t="s">
        <v>3714</v>
      </c>
      <c r="BE1086" s="612" t="s">
        <v>3715</v>
      </c>
      <c r="BF1086" s="632">
        <v>46079</v>
      </c>
      <c r="BH1086" s="639"/>
      <c r="BI1086" s="639"/>
      <c r="BJ1086" s="611"/>
      <c r="BK1086" s="639"/>
      <c r="BL1086" s="623"/>
      <c r="BM1086" s="623"/>
      <c r="BN1086" s="639"/>
      <c r="BO1086" s="630"/>
      <c r="BP1086" s="883"/>
      <c r="BQ1086" s="883"/>
      <c r="BR1086" s="883"/>
      <c r="BS1086" s="656" t="s">
        <v>1236</v>
      </c>
      <c r="BT1086" s="657" t="s">
        <v>2129</v>
      </c>
      <c r="BU1086" s="657" t="s">
        <v>2321</v>
      </c>
      <c r="BV1086" s="638">
        <v>23707940</v>
      </c>
      <c r="BW1086" s="658">
        <v>10237079405</v>
      </c>
      <c r="BX1086" s="617">
        <v>3000</v>
      </c>
      <c r="BY1086" s="632">
        <v>46082</v>
      </c>
      <c r="BZ1086" s="632">
        <v>46142</v>
      </c>
      <c r="CT1086" s="612">
        <v>30</v>
      </c>
      <c r="CU1086" s="620">
        <f t="shared" si="1056"/>
        <v>3000</v>
      </c>
      <c r="CV1086" s="612">
        <v>30</v>
      </c>
      <c r="CW1086" s="621">
        <f t="shared" si="1057"/>
        <v>3000</v>
      </c>
      <c r="CX1086" s="612">
        <v>30</v>
      </c>
      <c r="CY1086" s="621">
        <f t="shared" si="1058"/>
        <v>3000</v>
      </c>
      <c r="DC1086" s="612">
        <f t="shared" si="1050"/>
        <v>30</v>
      </c>
      <c r="DD1086" s="1158">
        <f t="shared" si="1060"/>
        <v>3000</v>
      </c>
      <c r="DE1086" s="612">
        <v>30</v>
      </c>
      <c r="DF1086" s="1158">
        <f t="shared" si="1054"/>
        <v>3000</v>
      </c>
      <c r="DG1086" s="612">
        <v>30</v>
      </c>
      <c r="DH1086" s="1158">
        <f t="shared" si="1055"/>
        <v>3000</v>
      </c>
      <c r="DJ1086" s="613"/>
      <c r="DK1086" s="613"/>
      <c r="DL1086" s="613"/>
      <c r="DM1086" s="613"/>
      <c r="DN1086" s="613"/>
      <c r="DO1086" s="613"/>
      <c r="DP1086" s="613"/>
      <c r="DQ1086" s="613"/>
      <c r="DR1086" s="613"/>
      <c r="DS1086" s="613"/>
      <c r="DU1086" s="620">
        <f t="shared" si="1061"/>
        <v>6000</v>
      </c>
      <c r="DV1086" s="621">
        <f t="shared" si="1053"/>
        <v>6000</v>
      </c>
      <c r="DW1086" s="621">
        <f t="shared" si="1052"/>
        <v>6000</v>
      </c>
      <c r="DX1086" s="621">
        <f t="shared" si="1014"/>
        <v>0</v>
      </c>
      <c r="DY1086" s="621">
        <f t="shared" si="1015"/>
        <v>0</v>
      </c>
      <c r="EG1086" s="621"/>
    </row>
    <row r="1087" spans="1:137" s="612" customFormat="1" ht="48" hidden="1" customHeight="1" x14ac:dyDescent="0.25">
      <c r="A1087" s="606">
        <v>2026</v>
      </c>
      <c r="B1087" s="606">
        <v>479</v>
      </c>
      <c r="C1087" s="606" t="s">
        <v>58</v>
      </c>
      <c r="D1087" s="606">
        <v>3000654</v>
      </c>
      <c r="E1087" s="606">
        <v>5005020</v>
      </c>
      <c r="F1087" s="606" t="s">
        <v>2269</v>
      </c>
      <c r="G1087" s="606" t="s">
        <v>2270</v>
      </c>
      <c r="H1087" s="606">
        <v>93</v>
      </c>
      <c r="I1087" s="695" t="s">
        <v>992</v>
      </c>
      <c r="J1087" s="608" t="s">
        <v>10</v>
      </c>
      <c r="K1087" s="608" t="s">
        <v>60</v>
      </c>
      <c r="L1087" s="606" t="str">
        <f t="shared" si="1064"/>
        <v>2.3</v>
      </c>
      <c r="M1087" s="609" t="s">
        <v>62</v>
      </c>
      <c r="N1087" s="609"/>
      <c r="O1087" s="606" t="s">
        <v>2291</v>
      </c>
      <c r="P1087" s="606" t="s">
        <v>65</v>
      </c>
      <c r="Q1087" s="610">
        <v>1</v>
      </c>
      <c r="R1087" s="324">
        <v>3000</v>
      </c>
      <c r="S1087" s="606"/>
      <c r="T1087" s="606"/>
      <c r="U1087" s="606">
        <v>30</v>
      </c>
      <c r="V1087" s="606">
        <v>30</v>
      </c>
      <c r="W1087" s="325"/>
      <c r="X1087" s="325"/>
      <c r="Y1087" s="325"/>
      <c r="Z1087" s="326"/>
      <c r="AA1087" s="326"/>
      <c r="AB1087" s="326"/>
      <c r="AC1087" s="326"/>
      <c r="AD1087" s="326"/>
      <c r="AE1087" s="324"/>
      <c r="AF1087" s="327">
        <f t="shared" si="1065"/>
        <v>0</v>
      </c>
      <c r="AG1087" s="327">
        <f t="shared" si="1066"/>
        <v>0</v>
      </c>
      <c r="AH1087" s="327">
        <f t="shared" si="1062"/>
        <v>3000</v>
      </c>
      <c r="AI1087" s="327">
        <f t="shared" si="1063"/>
        <v>3000</v>
      </c>
      <c r="AJ1087" s="327">
        <f t="shared" si="1042"/>
        <v>0</v>
      </c>
      <c r="AK1087" s="327">
        <f t="shared" si="1043"/>
        <v>0</v>
      </c>
      <c r="AL1087" s="327">
        <f t="shared" si="1044"/>
        <v>0</v>
      </c>
      <c r="AM1087" s="327">
        <f t="shared" si="1045"/>
        <v>0</v>
      </c>
      <c r="AN1087" s="327">
        <f t="shared" si="1046"/>
        <v>0</v>
      </c>
      <c r="AO1087" s="327">
        <f t="shared" si="1047"/>
        <v>0</v>
      </c>
      <c r="AP1087" s="327">
        <f t="shared" si="1048"/>
        <v>0</v>
      </c>
      <c r="AQ1087" s="327">
        <f t="shared" si="1049"/>
        <v>0</v>
      </c>
      <c r="AR1087" s="327">
        <f t="shared" si="1059"/>
        <v>6000</v>
      </c>
      <c r="AS1087" s="611" t="s">
        <v>1763</v>
      </c>
      <c r="AU1087" s="612" t="s">
        <v>3535</v>
      </c>
      <c r="AV1087" s="612" t="s">
        <v>3536</v>
      </c>
      <c r="AW1087" s="632">
        <v>46058</v>
      </c>
      <c r="AX1087" s="612" t="s">
        <v>3537</v>
      </c>
      <c r="AY1087" s="632">
        <v>46078</v>
      </c>
      <c r="BA1087" s="613" t="s">
        <v>3538</v>
      </c>
      <c r="BB1087" s="614" t="s">
        <v>995</v>
      </c>
      <c r="BC1087" s="612" t="s">
        <v>3713</v>
      </c>
      <c r="BD1087" s="612" t="s">
        <v>3714</v>
      </c>
      <c r="BE1087" s="612" t="s">
        <v>3715</v>
      </c>
      <c r="BF1087" s="632">
        <v>46079</v>
      </c>
      <c r="BH1087" s="639"/>
      <c r="BI1087" s="639"/>
      <c r="BJ1087" s="611"/>
      <c r="BK1087" s="639"/>
      <c r="BL1087" s="623"/>
      <c r="BM1087" s="623"/>
      <c r="BN1087" s="639"/>
      <c r="BO1087" s="630"/>
      <c r="BP1087" s="883"/>
      <c r="BQ1087" s="883"/>
      <c r="BR1087" s="883"/>
      <c r="BS1087" s="656" t="s">
        <v>2323</v>
      </c>
      <c r="BT1087" s="657" t="s">
        <v>1326</v>
      </c>
      <c r="BU1087" s="657" t="s">
        <v>2324</v>
      </c>
      <c r="BV1087" s="638">
        <v>75921675</v>
      </c>
      <c r="BW1087" s="658">
        <v>10759216755</v>
      </c>
      <c r="BX1087" s="617">
        <v>3000</v>
      </c>
      <c r="BY1087" s="632">
        <v>46082</v>
      </c>
      <c r="BZ1087" s="632">
        <v>46142</v>
      </c>
      <c r="CT1087" s="612">
        <v>30</v>
      </c>
      <c r="CU1087" s="620">
        <f t="shared" si="1056"/>
        <v>3000</v>
      </c>
      <c r="CV1087" s="612">
        <v>30</v>
      </c>
      <c r="CW1087" s="621">
        <f t="shared" si="1057"/>
        <v>3000</v>
      </c>
      <c r="CX1087" s="612">
        <v>30</v>
      </c>
      <c r="CY1087" s="621">
        <f t="shared" si="1058"/>
        <v>3000</v>
      </c>
      <c r="DC1087" s="612">
        <f t="shared" si="1050"/>
        <v>30</v>
      </c>
      <c r="DD1087" s="1158">
        <f t="shared" si="1060"/>
        <v>3000</v>
      </c>
      <c r="DE1087" s="612">
        <v>30</v>
      </c>
      <c r="DF1087" s="1158">
        <f t="shared" si="1054"/>
        <v>3000</v>
      </c>
      <c r="DG1087" s="612">
        <v>30</v>
      </c>
      <c r="DH1087" s="1158">
        <f t="shared" si="1055"/>
        <v>3000</v>
      </c>
      <c r="DJ1087" s="613"/>
      <c r="DK1087" s="613"/>
      <c r="DL1087" s="613"/>
      <c r="DM1087" s="613"/>
      <c r="DN1087" s="613"/>
      <c r="DO1087" s="613"/>
      <c r="DP1087" s="613"/>
      <c r="DQ1087" s="613"/>
      <c r="DR1087" s="613"/>
      <c r="DS1087" s="613"/>
      <c r="DU1087" s="620">
        <f t="shared" si="1061"/>
        <v>6000</v>
      </c>
      <c r="DV1087" s="621">
        <f t="shared" si="1053"/>
        <v>6000</v>
      </c>
      <c r="DW1087" s="621">
        <f t="shared" si="1052"/>
        <v>6000</v>
      </c>
      <c r="DX1087" s="621">
        <f t="shared" ref="DX1087:DX1150" si="1067">DU1087-DV1087</f>
        <v>0</v>
      </c>
      <c r="DY1087" s="621">
        <f t="shared" ref="DY1087:DY1150" si="1068">DU1087-DW1087</f>
        <v>0</v>
      </c>
      <c r="EG1087" s="621"/>
    </row>
    <row r="1088" spans="1:137" s="612" customFormat="1" ht="48" hidden="1" customHeight="1" x14ac:dyDescent="0.25">
      <c r="A1088" s="606">
        <v>2026</v>
      </c>
      <c r="B1088" s="606">
        <v>479</v>
      </c>
      <c r="C1088" s="606" t="s">
        <v>58</v>
      </c>
      <c r="D1088" s="606">
        <v>3000654</v>
      </c>
      <c r="E1088" s="606">
        <v>5005020</v>
      </c>
      <c r="F1088" s="606" t="s">
        <v>2269</v>
      </c>
      <c r="G1088" s="606" t="s">
        <v>2270</v>
      </c>
      <c r="H1088" s="606">
        <v>93</v>
      </c>
      <c r="I1088" s="695" t="s">
        <v>992</v>
      </c>
      <c r="J1088" s="608" t="s">
        <v>10</v>
      </c>
      <c r="K1088" s="608" t="s">
        <v>60</v>
      </c>
      <c r="L1088" s="606" t="str">
        <f t="shared" si="1064"/>
        <v>2.3</v>
      </c>
      <c r="M1088" s="609" t="s">
        <v>62</v>
      </c>
      <c r="N1088" s="609"/>
      <c r="O1088" s="606" t="s">
        <v>2291</v>
      </c>
      <c r="P1088" s="606" t="s">
        <v>65</v>
      </c>
      <c r="Q1088" s="610">
        <v>1</v>
      </c>
      <c r="R1088" s="324">
        <v>3000</v>
      </c>
      <c r="S1088" s="606"/>
      <c r="T1088" s="606"/>
      <c r="U1088" s="606">
        <v>30</v>
      </c>
      <c r="V1088" s="606">
        <v>30</v>
      </c>
      <c r="W1088" s="325"/>
      <c r="X1088" s="325"/>
      <c r="Y1088" s="325"/>
      <c r="Z1088" s="326"/>
      <c r="AA1088" s="326"/>
      <c r="AB1088" s="326"/>
      <c r="AC1088" s="326"/>
      <c r="AD1088" s="326"/>
      <c r="AE1088" s="324"/>
      <c r="AF1088" s="327">
        <f t="shared" si="1065"/>
        <v>0</v>
      </c>
      <c r="AG1088" s="327">
        <f t="shared" si="1066"/>
        <v>0</v>
      </c>
      <c r="AH1088" s="327">
        <f t="shared" si="1062"/>
        <v>3000</v>
      </c>
      <c r="AI1088" s="327">
        <f t="shared" si="1063"/>
        <v>3000</v>
      </c>
      <c r="AJ1088" s="327">
        <f t="shared" si="1042"/>
        <v>0</v>
      </c>
      <c r="AK1088" s="327">
        <f t="shared" si="1043"/>
        <v>0</v>
      </c>
      <c r="AL1088" s="327">
        <f t="shared" si="1044"/>
        <v>0</v>
      </c>
      <c r="AM1088" s="327">
        <f t="shared" si="1045"/>
        <v>0</v>
      </c>
      <c r="AN1088" s="327">
        <f t="shared" si="1046"/>
        <v>0</v>
      </c>
      <c r="AO1088" s="327">
        <f t="shared" si="1047"/>
        <v>0</v>
      </c>
      <c r="AP1088" s="327">
        <f t="shared" si="1048"/>
        <v>0</v>
      </c>
      <c r="AQ1088" s="327">
        <f t="shared" si="1049"/>
        <v>0</v>
      </c>
      <c r="AR1088" s="327">
        <f t="shared" si="1059"/>
        <v>6000</v>
      </c>
      <c r="AS1088" s="611" t="s">
        <v>1763</v>
      </c>
      <c r="AU1088" s="612" t="s">
        <v>3535</v>
      </c>
      <c r="AV1088" s="612" t="s">
        <v>3536</v>
      </c>
      <c r="AW1088" s="632">
        <v>46058</v>
      </c>
      <c r="AX1088" s="612" t="s">
        <v>3537</v>
      </c>
      <c r="AY1088" s="632">
        <v>46078</v>
      </c>
      <c r="BA1088" s="613" t="s">
        <v>3538</v>
      </c>
      <c r="BB1088" s="614" t="s">
        <v>995</v>
      </c>
      <c r="BC1088" s="612" t="s">
        <v>3713</v>
      </c>
      <c r="BD1088" s="612" t="s">
        <v>3714</v>
      </c>
      <c r="BE1088" s="612" t="s">
        <v>3715</v>
      </c>
      <c r="BF1088" s="632">
        <v>46079</v>
      </c>
      <c r="BH1088" s="639"/>
      <c r="BI1088" s="639"/>
      <c r="BJ1088" s="611"/>
      <c r="BK1088" s="639"/>
      <c r="BL1088" s="623"/>
      <c r="BM1088" s="623"/>
      <c r="BN1088" s="639"/>
      <c r="BO1088" s="630"/>
      <c r="BP1088" s="883"/>
      <c r="BQ1088" s="883"/>
      <c r="BR1088" s="883"/>
      <c r="BS1088" s="656" t="s">
        <v>1197</v>
      </c>
      <c r="BT1088" s="657" t="s">
        <v>2326</v>
      </c>
      <c r="BU1088" s="657" t="s">
        <v>2327</v>
      </c>
      <c r="BV1088" s="638">
        <v>9890025</v>
      </c>
      <c r="BW1088" s="658">
        <v>10098900255</v>
      </c>
      <c r="BX1088" s="617">
        <v>3000</v>
      </c>
      <c r="BY1088" s="632">
        <v>46082</v>
      </c>
      <c r="BZ1088" s="632">
        <v>46142</v>
      </c>
      <c r="CT1088" s="612">
        <v>30</v>
      </c>
      <c r="CU1088" s="620">
        <f t="shared" si="1056"/>
        <v>3000</v>
      </c>
      <c r="CV1088" s="612">
        <v>30</v>
      </c>
      <c r="CW1088" s="621">
        <f t="shared" si="1057"/>
        <v>3000</v>
      </c>
      <c r="CX1088" s="612">
        <v>30</v>
      </c>
      <c r="CY1088" s="621">
        <f t="shared" si="1058"/>
        <v>3000</v>
      </c>
      <c r="DC1088" s="612">
        <f t="shared" si="1050"/>
        <v>30</v>
      </c>
      <c r="DD1088" s="1158">
        <f t="shared" si="1060"/>
        <v>3000</v>
      </c>
      <c r="DE1088" s="612">
        <v>30</v>
      </c>
      <c r="DF1088" s="1158">
        <f t="shared" si="1054"/>
        <v>3000</v>
      </c>
      <c r="DG1088" s="612">
        <v>30</v>
      </c>
      <c r="DH1088" s="1158">
        <f t="shared" si="1055"/>
        <v>3000</v>
      </c>
      <c r="DJ1088" s="613"/>
      <c r="DK1088" s="613"/>
      <c r="DL1088" s="613"/>
      <c r="DM1088" s="613"/>
      <c r="DN1088" s="613"/>
      <c r="DO1088" s="613"/>
      <c r="DP1088" s="613"/>
      <c r="DQ1088" s="613"/>
      <c r="DR1088" s="613"/>
      <c r="DS1088" s="613"/>
      <c r="DU1088" s="620">
        <f t="shared" si="1061"/>
        <v>6000</v>
      </c>
      <c r="DV1088" s="621">
        <f t="shared" si="1053"/>
        <v>6000</v>
      </c>
      <c r="DW1088" s="621">
        <f t="shared" si="1052"/>
        <v>6000</v>
      </c>
      <c r="DX1088" s="621">
        <f t="shared" si="1067"/>
        <v>0</v>
      </c>
      <c r="DY1088" s="621">
        <f t="shared" si="1068"/>
        <v>0</v>
      </c>
      <c r="EG1088" s="621"/>
    </row>
    <row r="1089" spans="1:137" s="612" customFormat="1" ht="48" hidden="1" customHeight="1" x14ac:dyDescent="0.25">
      <c r="A1089" s="606">
        <v>2026</v>
      </c>
      <c r="B1089" s="606">
        <v>479</v>
      </c>
      <c r="C1089" s="606" t="s">
        <v>58</v>
      </c>
      <c r="D1089" s="606">
        <v>3000654</v>
      </c>
      <c r="E1089" s="606">
        <v>5005020</v>
      </c>
      <c r="F1089" s="606" t="s">
        <v>2269</v>
      </c>
      <c r="G1089" s="606" t="s">
        <v>2270</v>
      </c>
      <c r="H1089" s="606">
        <v>93</v>
      </c>
      <c r="I1089" s="695" t="s">
        <v>992</v>
      </c>
      <c r="J1089" s="608" t="s">
        <v>10</v>
      </c>
      <c r="K1089" s="608" t="s">
        <v>60</v>
      </c>
      <c r="L1089" s="606" t="str">
        <f t="shared" si="1064"/>
        <v>2.3</v>
      </c>
      <c r="M1089" s="609" t="s">
        <v>62</v>
      </c>
      <c r="N1089" s="609"/>
      <c r="O1089" s="606" t="s">
        <v>2291</v>
      </c>
      <c r="P1089" s="606" t="s">
        <v>65</v>
      </c>
      <c r="Q1089" s="610">
        <v>1</v>
      </c>
      <c r="R1089" s="324">
        <v>3000</v>
      </c>
      <c r="S1089" s="606"/>
      <c r="T1089" s="606"/>
      <c r="U1089" s="606">
        <v>30</v>
      </c>
      <c r="V1089" s="606">
        <v>30</v>
      </c>
      <c r="W1089" s="325"/>
      <c r="X1089" s="325"/>
      <c r="Y1089" s="325"/>
      <c r="Z1089" s="326"/>
      <c r="AA1089" s="326"/>
      <c r="AB1089" s="326"/>
      <c r="AC1089" s="326"/>
      <c r="AD1089" s="326"/>
      <c r="AE1089" s="324"/>
      <c r="AF1089" s="327">
        <f t="shared" si="1065"/>
        <v>0</v>
      </c>
      <c r="AG1089" s="327">
        <f t="shared" si="1066"/>
        <v>0</v>
      </c>
      <c r="AH1089" s="327">
        <f t="shared" si="1062"/>
        <v>3000</v>
      </c>
      <c r="AI1089" s="327">
        <f t="shared" si="1063"/>
        <v>3000</v>
      </c>
      <c r="AJ1089" s="327">
        <f t="shared" si="1042"/>
        <v>0</v>
      </c>
      <c r="AK1089" s="327">
        <f t="shared" si="1043"/>
        <v>0</v>
      </c>
      <c r="AL1089" s="327">
        <f t="shared" si="1044"/>
        <v>0</v>
      </c>
      <c r="AM1089" s="327">
        <f t="shared" si="1045"/>
        <v>0</v>
      </c>
      <c r="AN1089" s="327">
        <f t="shared" si="1046"/>
        <v>0</v>
      </c>
      <c r="AO1089" s="327">
        <f t="shared" si="1047"/>
        <v>0</v>
      </c>
      <c r="AP1089" s="327">
        <f t="shared" si="1048"/>
        <v>0</v>
      </c>
      <c r="AQ1089" s="327">
        <f t="shared" si="1049"/>
        <v>0</v>
      </c>
      <c r="AR1089" s="327">
        <f t="shared" si="1059"/>
        <v>6000</v>
      </c>
      <c r="AS1089" s="611" t="s">
        <v>1763</v>
      </c>
      <c r="AW1089" s="632"/>
      <c r="AY1089" s="632"/>
      <c r="BB1089" s="614" t="s">
        <v>995</v>
      </c>
      <c r="BC1089" s="612" t="s">
        <v>3716</v>
      </c>
      <c r="BD1089" s="612" t="s">
        <v>3717</v>
      </c>
      <c r="BE1089" s="612" t="s">
        <v>3718</v>
      </c>
      <c r="BF1089" s="632"/>
      <c r="BH1089" s="639"/>
      <c r="BI1089" s="639"/>
      <c r="BJ1089" s="611"/>
      <c r="BK1089" s="639">
        <v>5325</v>
      </c>
      <c r="BL1089" s="623"/>
      <c r="BM1089" s="623"/>
      <c r="BN1089" s="639"/>
      <c r="BO1089" s="616" t="s">
        <v>3719</v>
      </c>
      <c r="BP1089" s="646"/>
      <c r="BQ1089" s="646"/>
      <c r="BR1089" s="646"/>
      <c r="BS1089" s="656" t="s">
        <v>2129</v>
      </c>
      <c r="BT1089" s="657" t="s">
        <v>1537</v>
      </c>
      <c r="BU1089" s="657" t="s">
        <v>1302</v>
      </c>
      <c r="BV1089" s="638">
        <v>44045422</v>
      </c>
      <c r="BW1089" s="658">
        <v>10440454220</v>
      </c>
      <c r="BX1089" s="617">
        <v>3000</v>
      </c>
      <c r="BY1089" s="629">
        <v>46090</v>
      </c>
      <c r="BZ1089" s="629">
        <v>46142</v>
      </c>
      <c r="CT1089" s="611">
        <v>30</v>
      </c>
      <c r="CU1089" s="678">
        <v>3000</v>
      </c>
      <c r="CV1089" s="611">
        <v>23</v>
      </c>
      <c r="CW1089" s="651">
        <f t="shared" si="1057"/>
        <v>2300</v>
      </c>
      <c r="CX1089" s="611">
        <v>21</v>
      </c>
      <c r="CY1089" s="651">
        <f t="shared" si="1058"/>
        <v>2100</v>
      </c>
      <c r="DC1089" s="611">
        <f t="shared" si="1050"/>
        <v>30</v>
      </c>
      <c r="DD1089" s="651">
        <f t="shared" si="1060"/>
        <v>3000</v>
      </c>
      <c r="DE1089" s="611">
        <v>30</v>
      </c>
      <c r="DF1089" s="651">
        <v>3000</v>
      </c>
      <c r="DG1089" s="611">
        <v>30</v>
      </c>
      <c r="DH1089" s="651">
        <v>3000</v>
      </c>
      <c r="DJ1089" s="613"/>
      <c r="DK1089" s="613"/>
      <c r="DL1089" s="613"/>
      <c r="DM1089" s="613"/>
      <c r="DN1089" s="613"/>
      <c r="DO1089" s="613"/>
      <c r="DP1089" s="613"/>
      <c r="DQ1089" s="613"/>
      <c r="DR1089" s="613"/>
      <c r="DS1089" s="613"/>
      <c r="DU1089" s="620">
        <f t="shared" si="1061"/>
        <v>6000</v>
      </c>
      <c r="DV1089" s="621">
        <f t="shared" si="1053"/>
        <v>5300</v>
      </c>
      <c r="DW1089" s="621">
        <f t="shared" si="1052"/>
        <v>5100</v>
      </c>
      <c r="DX1089" s="621">
        <f t="shared" si="1067"/>
        <v>700</v>
      </c>
      <c r="DY1089" s="621">
        <f t="shared" si="1068"/>
        <v>900</v>
      </c>
      <c r="EG1089" s="621"/>
    </row>
    <row r="1090" spans="1:137" s="612" customFormat="1" ht="48" hidden="1" customHeight="1" x14ac:dyDescent="0.25">
      <c r="A1090" s="606">
        <v>2026</v>
      </c>
      <c r="B1090" s="606">
        <v>479</v>
      </c>
      <c r="C1090" s="606" t="s">
        <v>58</v>
      </c>
      <c r="D1090" s="606">
        <v>3000654</v>
      </c>
      <c r="E1090" s="606">
        <v>5005020</v>
      </c>
      <c r="F1090" s="606" t="s">
        <v>2269</v>
      </c>
      <c r="G1090" s="606" t="s">
        <v>2270</v>
      </c>
      <c r="H1090" s="606">
        <v>93</v>
      </c>
      <c r="I1090" s="695" t="s">
        <v>992</v>
      </c>
      <c r="J1090" s="608" t="s">
        <v>10</v>
      </c>
      <c r="K1090" s="608" t="s">
        <v>60</v>
      </c>
      <c r="L1090" s="606" t="str">
        <f t="shared" si="1064"/>
        <v>2.3</v>
      </c>
      <c r="M1090" s="609" t="s">
        <v>62</v>
      </c>
      <c r="N1090" s="609"/>
      <c r="O1090" s="606" t="s">
        <v>2291</v>
      </c>
      <c r="P1090" s="606" t="s">
        <v>65</v>
      </c>
      <c r="Q1090" s="610">
        <v>1</v>
      </c>
      <c r="R1090" s="324">
        <v>3000</v>
      </c>
      <c r="S1090" s="606"/>
      <c r="T1090" s="606"/>
      <c r="U1090" s="606">
        <v>30</v>
      </c>
      <c r="V1090" s="606">
        <v>30</v>
      </c>
      <c r="W1090" s="325"/>
      <c r="X1090" s="325"/>
      <c r="Y1090" s="325"/>
      <c r="Z1090" s="326"/>
      <c r="AA1090" s="326"/>
      <c r="AB1090" s="326"/>
      <c r="AC1090" s="326"/>
      <c r="AD1090" s="326"/>
      <c r="AE1090" s="324"/>
      <c r="AF1090" s="327">
        <f t="shared" si="1065"/>
        <v>0</v>
      </c>
      <c r="AG1090" s="327">
        <f t="shared" si="1066"/>
        <v>0</v>
      </c>
      <c r="AH1090" s="327">
        <f t="shared" si="1062"/>
        <v>3000</v>
      </c>
      <c r="AI1090" s="327">
        <f t="shared" si="1063"/>
        <v>3000</v>
      </c>
      <c r="AJ1090" s="327">
        <f t="shared" ref="AJ1090:AJ1121" si="1069">+$R1090*(W1090/30)*$Q1090</f>
        <v>0</v>
      </c>
      <c r="AK1090" s="327">
        <f t="shared" ref="AK1090:AK1121" si="1070">+$R1090*(X1090/30)*$Q1090</f>
        <v>0</v>
      </c>
      <c r="AL1090" s="327">
        <f t="shared" ref="AL1090:AL1121" si="1071">+$R1090*(Y1090/30)*$Q1090</f>
        <v>0</v>
      </c>
      <c r="AM1090" s="327">
        <f t="shared" ref="AM1090:AM1121" si="1072">+$R1090*(Z1090/30)*$Q1090</f>
        <v>0</v>
      </c>
      <c r="AN1090" s="327">
        <f t="shared" ref="AN1090:AN1121" si="1073">+$R1090*(AA1090/30)*$Q1090</f>
        <v>0</v>
      </c>
      <c r="AO1090" s="327">
        <f t="shared" ref="AO1090:AO1121" si="1074">+$R1090*(AB1090/30)*$Q1090</f>
        <v>0</v>
      </c>
      <c r="AP1090" s="327">
        <f t="shared" ref="AP1090:AP1121" si="1075">+$R1090*(AC1090/30)*$Q1090</f>
        <v>0</v>
      </c>
      <c r="AQ1090" s="327">
        <f t="shared" ref="AQ1090:AQ1121" si="1076">+$R1090*(AD1090/30)*$Q1090</f>
        <v>0</v>
      </c>
      <c r="AR1090" s="327">
        <f t="shared" si="1059"/>
        <v>6000</v>
      </c>
      <c r="AS1090" s="611" t="s">
        <v>1763</v>
      </c>
      <c r="AU1090" s="612" t="s">
        <v>3535</v>
      </c>
      <c r="AV1090" s="612" t="s">
        <v>3536</v>
      </c>
      <c r="AW1090" s="632">
        <v>46058</v>
      </c>
      <c r="AX1090" s="612" t="s">
        <v>3537</v>
      </c>
      <c r="AY1090" s="632">
        <v>46078</v>
      </c>
      <c r="BA1090" s="613" t="s">
        <v>3538</v>
      </c>
      <c r="BB1090" s="614" t="s">
        <v>995</v>
      </c>
      <c r="BC1090" s="612" t="s">
        <v>3713</v>
      </c>
      <c r="BD1090" s="612" t="s">
        <v>3714</v>
      </c>
      <c r="BE1090" s="612" t="s">
        <v>3715</v>
      </c>
      <c r="BF1090" s="632">
        <v>46079</v>
      </c>
      <c r="BH1090" s="639"/>
      <c r="BI1090" s="639"/>
      <c r="BJ1090" s="611"/>
      <c r="BK1090" s="639"/>
      <c r="BL1090" s="623"/>
      <c r="BM1090" s="623"/>
      <c r="BN1090" s="639"/>
      <c r="BO1090" s="630"/>
      <c r="BP1090" s="883"/>
      <c r="BQ1090" s="883"/>
      <c r="BR1090" s="883"/>
      <c r="BS1090" s="656" t="s">
        <v>1028</v>
      </c>
      <c r="BT1090" s="657" t="s">
        <v>2333</v>
      </c>
      <c r="BU1090" s="657" t="s">
        <v>2334</v>
      </c>
      <c r="BV1090" s="638">
        <v>43043733</v>
      </c>
      <c r="BW1090" s="658">
        <v>10430437335</v>
      </c>
      <c r="BX1090" s="617">
        <v>3000</v>
      </c>
      <c r="BY1090" s="632">
        <v>46082</v>
      </c>
      <c r="BZ1090" s="632">
        <v>46142</v>
      </c>
      <c r="CT1090" s="612">
        <v>30</v>
      </c>
      <c r="CU1090" s="620">
        <f t="shared" ref="CU1090:CU1104" si="1077">AH1090</f>
        <v>3000</v>
      </c>
      <c r="CV1090" s="612">
        <v>30</v>
      </c>
      <c r="CW1090" s="621">
        <f t="shared" si="1057"/>
        <v>3000</v>
      </c>
      <c r="CX1090" s="612">
        <v>30</v>
      </c>
      <c r="CY1090" s="621">
        <f t="shared" si="1058"/>
        <v>3000</v>
      </c>
      <c r="DC1090" s="612">
        <f t="shared" si="1050"/>
        <v>30</v>
      </c>
      <c r="DD1090" s="1158">
        <f t="shared" si="1060"/>
        <v>3000</v>
      </c>
      <c r="DE1090" s="612">
        <v>30</v>
      </c>
      <c r="DF1090" s="1158">
        <f t="shared" ref="DF1090:DF1123" si="1078">(R1090/30*DE1090)*Q1090</f>
        <v>3000</v>
      </c>
      <c r="DG1090" s="612">
        <v>30</v>
      </c>
      <c r="DH1090" s="1158">
        <f t="shared" ref="DH1090:DH1123" si="1079">(R1090/30*DG1090)*Q1090</f>
        <v>3000</v>
      </c>
      <c r="DJ1090" s="613"/>
      <c r="DK1090" s="613"/>
      <c r="DL1090" s="613"/>
      <c r="DM1090" s="613"/>
      <c r="DN1090" s="613"/>
      <c r="DO1090" s="613"/>
      <c r="DP1090" s="613"/>
      <c r="DQ1090" s="613"/>
      <c r="DR1090" s="613"/>
      <c r="DS1090" s="613"/>
      <c r="DU1090" s="620">
        <f t="shared" si="1061"/>
        <v>6000</v>
      </c>
      <c r="DV1090" s="621">
        <f t="shared" si="1053"/>
        <v>6000</v>
      </c>
      <c r="DW1090" s="621">
        <f t="shared" si="1052"/>
        <v>6000</v>
      </c>
      <c r="DX1090" s="621">
        <f t="shared" si="1067"/>
        <v>0</v>
      </c>
      <c r="DY1090" s="621">
        <f t="shared" si="1068"/>
        <v>0</v>
      </c>
      <c r="EG1090" s="621"/>
    </row>
    <row r="1091" spans="1:137" s="612" customFormat="1" ht="48" hidden="1" customHeight="1" x14ac:dyDescent="0.25">
      <c r="A1091" s="606">
        <v>2026</v>
      </c>
      <c r="B1091" s="606">
        <v>479</v>
      </c>
      <c r="C1091" s="606" t="s">
        <v>58</v>
      </c>
      <c r="D1091" s="606">
        <v>3000654</v>
      </c>
      <c r="E1091" s="606">
        <v>5005020</v>
      </c>
      <c r="F1091" s="606" t="s">
        <v>2269</v>
      </c>
      <c r="G1091" s="606" t="s">
        <v>2270</v>
      </c>
      <c r="H1091" s="606">
        <v>93</v>
      </c>
      <c r="I1091" s="695" t="s">
        <v>992</v>
      </c>
      <c r="J1091" s="608" t="s">
        <v>10</v>
      </c>
      <c r="K1091" s="608" t="s">
        <v>60</v>
      </c>
      <c r="L1091" s="606" t="str">
        <f t="shared" si="1064"/>
        <v>2.3</v>
      </c>
      <c r="M1091" s="609" t="s">
        <v>62</v>
      </c>
      <c r="N1091" s="609"/>
      <c r="O1091" s="606" t="s">
        <v>2291</v>
      </c>
      <c r="P1091" s="606" t="s">
        <v>65</v>
      </c>
      <c r="Q1091" s="610">
        <v>1</v>
      </c>
      <c r="R1091" s="324">
        <v>3000</v>
      </c>
      <c r="S1091" s="606"/>
      <c r="T1091" s="606"/>
      <c r="U1091" s="606">
        <v>30</v>
      </c>
      <c r="V1091" s="606">
        <v>30</v>
      </c>
      <c r="W1091" s="325"/>
      <c r="X1091" s="325"/>
      <c r="Y1091" s="325"/>
      <c r="Z1091" s="326"/>
      <c r="AA1091" s="326"/>
      <c r="AB1091" s="326"/>
      <c r="AC1091" s="326"/>
      <c r="AD1091" s="326"/>
      <c r="AE1091" s="324"/>
      <c r="AF1091" s="327">
        <f t="shared" si="1065"/>
        <v>0</v>
      </c>
      <c r="AG1091" s="327">
        <f t="shared" si="1066"/>
        <v>0</v>
      </c>
      <c r="AH1091" s="327">
        <f t="shared" si="1062"/>
        <v>3000</v>
      </c>
      <c r="AI1091" s="327">
        <f t="shared" si="1063"/>
        <v>3000</v>
      </c>
      <c r="AJ1091" s="327">
        <f t="shared" si="1069"/>
        <v>0</v>
      </c>
      <c r="AK1091" s="327">
        <f t="shared" si="1070"/>
        <v>0</v>
      </c>
      <c r="AL1091" s="327">
        <f t="shared" si="1071"/>
        <v>0</v>
      </c>
      <c r="AM1091" s="327">
        <f t="shared" si="1072"/>
        <v>0</v>
      </c>
      <c r="AN1091" s="327">
        <f t="shared" si="1073"/>
        <v>0</v>
      </c>
      <c r="AO1091" s="327">
        <f t="shared" si="1074"/>
        <v>0</v>
      </c>
      <c r="AP1091" s="327">
        <f t="shared" si="1075"/>
        <v>0</v>
      </c>
      <c r="AQ1091" s="327">
        <f t="shared" si="1076"/>
        <v>0</v>
      </c>
      <c r="AR1091" s="327">
        <f t="shared" si="1059"/>
        <v>6000</v>
      </c>
      <c r="AS1091" s="611" t="s">
        <v>1763</v>
      </c>
      <c r="AU1091" s="612" t="s">
        <v>3535</v>
      </c>
      <c r="AV1091" s="612" t="s">
        <v>3536</v>
      </c>
      <c r="AW1091" s="632">
        <v>46058</v>
      </c>
      <c r="AX1091" s="612" t="s">
        <v>3537</v>
      </c>
      <c r="AY1091" s="632">
        <v>46078</v>
      </c>
      <c r="BA1091" s="613" t="s">
        <v>3538</v>
      </c>
      <c r="BB1091" s="614" t="s">
        <v>995</v>
      </c>
      <c r="BC1091" s="612" t="s">
        <v>3713</v>
      </c>
      <c r="BD1091" s="612" t="s">
        <v>3714</v>
      </c>
      <c r="BE1091" s="612" t="s">
        <v>3715</v>
      </c>
      <c r="BF1091" s="632">
        <v>46079</v>
      </c>
      <c r="BH1091" s="639"/>
      <c r="BI1091" s="639"/>
      <c r="BJ1091" s="611"/>
      <c r="BK1091" s="616" t="s">
        <v>2469</v>
      </c>
      <c r="BL1091" s="384"/>
      <c r="BM1091" s="384"/>
      <c r="BN1091" s="639"/>
      <c r="BO1091" s="630"/>
      <c r="BP1091" s="883"/>
      <c r="BQ1091" s="883"/>
      <c r="BR1091" s="883"/>
      <c r="BS1091" s="656" t="s">
        <v>2129</v>
      </c>
      <c r="BT1091" s="657" t="s">
        <v>1070</v>
      </c>
      <c r="BU1091" s="657" t="s">
        <v>2336</v>
      </c>
      <c r="BV1091" s="638">
        <v>43602839</v>
      </c>
      <c r="BW1091" s="658">
        <v>10436028399</v>
      </c>
      <c r="BX1091" s="617">
        <v>3000</v>
      </c>
      <c r="BY1091" s="632">
        <v>46082</v>
      </c>
      <c r="BZ1091" s="632">
        <v>46142</v>
      </c>
      <c r="CT1091" s="612">
        <v>30</v>
      </c>
      <c r="CU1091" s="620">
        <f t="shared" si="1077"/>
        <v>3000</v>
      </c>
      <c r="CV1091" s="612">
        <v>30</v>
      </c>
      <c r="CW1091" s="621">
        <f t="shared" si="1057"/>
        <v>3000</v>
      </c>
      <c r="CX1091" s="612">
        <v>30</v>
      </c>
      <c r="CY1091" s="621">
        <f t="shared" si="1058"/>
        <v>3000</v>
      </c>
      <c r="DC1091" s="612">
        <f t="shared" si="1050"/>
        <v>30</v>
      </c>
      <c r="DD1091" s="1158">
        <f t="shared" si="1060"/>
        <v>3000</v>
      </c>
      <c r="DE1091" s="612">
        <v>30</v>
      </c>
      <c r="DF1091" s="1158">
        <f t="shared" si="1078"/>
        <v>3000</v>
      </c>
      <c r="DG1091" s="612">
        <v>30</v>
      </c>
      <c r="DH1091" s="1158">
        <f t="shared" si="1079"/>
        <v>3000</v>
      </c>
      <c r="DJ1091" s="613"/>
      <c r="DK1091" s="613"/>
      <c r="DL1091" s="613"/>
      <c r="DM1091" s="613"/>
      <c r="DN1091" s="613"/>
      <c r="DO1091" s="613"/>
      <c r="DP1091" s="613"/>
      <c r="DQ1091" s="613"/>
      <c r="DR1091" s="613"/>
      <c r="DS1091" s="613"/>
      <c r="DU1091" s="620">
        <f t="shared" si="1061"/>
        <v>6000</v>
      </c>
      <c r="DV1091" s="621">
        <f t="shared" si="1053"/>
        <v>6000</v>
      </c>
      <c r="DW1091" s="621">
        <f t="shared" si="1052"/>
        <v>6000</v>
      </c>
      <c r="DX1091" s="621">
        <f t="shared" si="1067"/>
        <v>0</v>
      </c>
      <c r="DY1091" s="621">
        <f t="shared" si="1068"/>
        <v>0</v>
      </c>
      <c r="EG1091" s="621"/>
    </row>
    <row r="1092" spans="1:137" s="612" customFormat="1" ht="48" hidden="1" customHeight="1" x14ac:dyDescent="0.25">
      <c r="A1092" s="606">
        <v>2026</v>
      </c>
      <c r="B1092" s="606">
        <v>479</v>
      </c>
      <c r="C1092" s="606" t="s">
        <v>58</v>
      </c>
      <c r="D1092" s="606">
        <v>3000654</v>
      </c>
      <c r="E1092" s="606">
        <v>5005020</v>
      </c>
      <c r="F1092" s="606" t="s">
        <v>2269</v>
      </c>
      <c r="G1092" s="606" t="s">
        <v>2270</v>
      </c>
      <c r="H1092" s="606">
        <v>93</v>
      </c>
      <c r="I1092" s="695" t="s">
        <v>992</v>
      </c>
      <c r="J1092" s="608" t="s">
        <v>10</v>
      </c>
      <c r="K1092" s="608" t="s">
        <v>60</v>
      </c>
      <c r="L1092" s="606" t="str">
        <f t="shared" si="1064"/>
        <v>2.3</v>
      </c>
      <c r="M1092" s="609" t="s">
        <v>62</v>
      </c>
      <c r="N1092" s="609"/>
      <c r="O1092" s="606" t="s">
        <v>2291</v>
      </c>
      <c r="P1092" s="606" t="s">
        <v>65</v>
      </c>
      <c r="Q1092" s="610">
        <v>1</v>
      </c>
      <c r="R1092" s="324">
        <v>3000</v>
      </c>
      <c r="S1092" s="606"/>
      <c r="T1092" s="606"/>
      <c r="U1092" s="606">
        <v>30</v>
      </c>
      <c r="V1092" s="606">
        <v>30</v>
      </c>
      <c r="W1092" s="325"/>
      <c r="X1092" s="325"/>
      <c r="Y1092" s="325"/>
      <c r="Z1092" s="326"/>
      <c r="AA1092" s="326"/>
      <c r="AB1092" s="326"/>
      <c r="AC1092" s="326"/>
      <c r="AD1092" s="326"/>
      <c r="AE1092" s="324"/>
      <c r="AF1092" s="327">
        <f t="shared" si="1065"/>
        <v>0</v>
      </c>
      <c r="AG1092" s="327">
        <f t="shared" si="1066"/>
        <v>0</v>
      </c>
      <c r="AH1092" s="327">
        <f t="shared" si="1062"/>
        <v>3000</v>
      </c>
      <c r="AI1092" s="327">
        <f t="shared" si="1063"/>
        <v>3000</v>
      </c>
      <c r="AJ1092" s="327">
        <f t="shared" si="1069"/>
        <v>0</v>
      </c>
      <c r="AK1092" s="327">
        <f t="shared" si="1070"/>
        <v>0</v>
      </c>
      <c r="AL1092" s="327">
        <f t="shared" si="1071"/>
        <v>0</v>
      </c>
      <c r="AM1092" s="327">
        <f t="shared" si="1072"/>
        <v>0</v>
      </c>
      <c r="AN1092" s="327">
        <f t="shared" si="1073"/>
        <v>0</v>
      </c>
      <c r="AO1092" s="327">
        <f t="shared" si="1074"/>
        <v>0</v>
      </c>
      <c r="AP1092" s="327">
        <f t="shared" si="1075"/>
        <v>0</v>
      </c>
      <c r="AQ1092" s="327">
        <f t="shared" si="1076"/>
        <v>0</v>
      </c>
      <c r="AR1092" s="327">
        <f t="shared" si="1059"/>
        <v>6000</v>
      </c>
      <c r="AS1092" s="611" t="s">
        <v>1763</v>
      </c>
      <c r="AU1092" s="612" t="s">
        <v>3535</v>
      </c>
      <c r="AV1092" s="612" t="s">
        <v>3536</v>
      </c>
      <c r="AW1092" s="632">
        <v>46058</v>
      </c>
      <c r="AX1092" s="612" t="s">
        <v>3537</v>
      </c>
      <c r="AY1092" s="632">
        <v>46078</v>
      </c>
      <c r="BA1092" s="613" t="s">
        <v>3538</v>
      </c>
      <c r="BB1092" s="614" t="s">
        <v>995</v>
      </c>
      <c r="BC1092" s="612" t="s">
        <v>3713</v>
      </c>
      <c r="BD1092" s="612" t="s">
        <v>3714</v>
      </c>
      <c r="BE1092" s="612" t="s">
        <v>3715</v>
      </c>
      <c r="BF1092" s="632">
        <v>46079</v>
      </c>
      <c r="BH1092" s="639"/>
      <c r="BI1092" s="639"/>
      <c r="BJ1092" s="611"/>
      <c r="BK1092" s="639"/>
      <c r="BL1092" s="623"/>
      <c r="BM1092" s="623"/>
      <c r="BN1092" s="639"/>
      <c r="BO1092" s="630"/>
      <c r="BP1092" s="883"/>
      <c r="BQ1092" s="883"/>
      <c r="BR1092" s="883"/>
      <c r="BS1092" s="656" t="s">
        <v>2350</v>
      </c>
      <c r="BT1092" s="657" t="s">
        <v>1365</v>
      </c>
      <c r="BU1092" s="657" t="s">
        <v>2351</v>
      </c>
      <c r="BV1092" s="638">
        <v>74532501</v>
      </c>
      <c r="BW1092" s="658">
        <v>10745325012</v>
      </c>
      <c r="BX1092" s="617">
        <v>3000</v>
      </c>
      <c r="BY1092" s="632">
        <v>46082</v>
      </c>
      <c r="BZ1092" s="632">
        <v>46142</v>
      </c>
      <c r="CT1092" s="612">
        <v>30</v>
      </c>
      <c r="CU1092" s="620">
        <f t="shared" si="1077"/>
        <v>3000</v>
      </c>
      <c r="CV1092" s="612">
        <v>30</v>
      </c>
      <c r="CW1092" s="621">
        <f t="shared" si="1057"/>
        <v>3000</v>
      </c>
      <c r="CX1092" s="612">
        <v>30</v>
      </c>
      <c r="CY1092" s="621">
        <f t="shared" si="1058"/>
        <v>3000</v>
      </c>
      <c r="DC1092" s="612">
        <f t="shared" si="1050"/>
        <v>30</v>
      </c>
      <c r="DD1092" s="1158">
        <f t="shared" si="1060"/>
        <v>3000</v>
      </c>
      <c r="DE1092" s="612">
        <v>30</v>
      </c>
      <c r="DF1092" s="1158">
        <f t="shared" si="1078"/>
        <v>3000</v>
      </c>
      <c r="DG1092" s="612">
        <v>30</v>
      </c>
      <c r="DH1092" s="1158">
        <f t="shared" si="1079"/>
        <v>3000</v>
      </c>
      <c r="DJ1092" s="613"/>
      <c r="DK1092" s="613"/>
      <c r="DL1092" s="613"/>
      <c r="DM1092" s="613"/>
      <c r="DN1092" s="613"/>
      <c r="DO1092" s="613"/>
      <c r="DP1092" s="613"/>
      <c r="DQ1092" s="613"/>
      <c r="DR1092" s="613"/>
      <c r="DS1092" s="613"/>
      <c r="DU1092" s="620">
        <f t="shared" si="1061"/>
        <v>6000</v>
      </c>
      <c r="DV1092" s="621">
        <f t="shared" si="1053"/>
        <v>6000</v>
      </c>
      <c r="DW1092" s="621">
        <f t="shared" si="1052"/>
        <v>6000</v>
      </c>
      <c r="DX1092" s="621">
        <f t="shared" si="1067"/>
        <v>0</v>
      </c>
      <c r="DY1092" s="621">
        <f t="shared" si="1068"/>
        <v>0</v>
      </c>
      <c r="EG1092" s="621"/>
    </row>
    <row r="1093" spans="1:137" s="612" customFormat="1" ht="48" hidden="1" customHeight="1" x14ac:dyDescent="0.25">
      <c r="A1093" s="606">
        <v>2026</v>
      </c>
      <c r="B1093" s="606">
        <v>479</v>
      </c>
      <c r="C1093" s="606" t="s">
        <v>58</v>
      </c>
      <c r="D1093" s="606">
        <v>3000654</v>
      </c>
      <c r="E1093" s="606">
        <v>5005020</v>
      </c>
      <c r="F1093" s="606" t="s">
        <v>2269</v>
      </c>
      <c r="G1093" s="606" t="s">
        <v>2270</v>
      </c>
      <c r="H1093" s="606">
        <v>93</v>
      </c>
      <c r="I1093" s="695" t="s">
        <v>992</v>
      </c>
      <c r="J1093" s="608" t="s">
        <v>10</v>
      </c>
      <c r="K1093" s="608" t="s">
        <v>60</v>
      </c>
      <c r="L1093" s="606" t="str">
        <f t="shared" si="1064"/>
        <v>2.3</v>
      </c>
      <c r="M1093" s="609" t="s">
        <v>62</v>
      </c>
      <c r="N1093" s="609"/>
      <c r="O1093" s="606" t="s">
        <v>2291</v>
      </c>
      <c r="P1093" s="606" t="s">
        <v>65</v>
      </c>
      <c r="Q1093" s="610">
        <v>1</v>
      </c>
      <c r="R1093" s="324">
        <v>3000</v>
      </c>
      <c r="S1093" s="606"/>
      <c r="T1093" s="606"/>
      <c r="U1093" s="606">
        <v>30</v>
      </c>
      <c r="V1093" s="606">
        <v>30</v>
      </c>
      <c r="W1093" s="325"/>
      <c r="X1093" s="325"/>
      <c r="Y1093" s="325"/>
      <c r="Z1093" s="326"/>
      <c r="AA1093" s="326"/>
      <c r="AB1093" s="326"/>
      <c r="AC1093" s="326"/>
      <c r="AD1093" s="326"/>
      <c r="AE1093" s="324"/>
      <c r="AF1093" s="327">
        <f t="shared" si="1065"/>
        <v>0</v>
      </c>
      <c r="AG1093" s="327">
        <f t="shared" si="1066"/>
        <v>0</v>
      </c>
      <c r="AH1093" s="327">
        <f t="shared" si="1062"/>
        <v>3000</v>
      </c>
      <c r="AI1093" s="327">
        <f t="shared" si="1063"/>
        <v>3000</v>
      </c>
      <c r="AJ1093" s="327">
        <f t="shared" si="1069"/>
        <v>0</v>
      </c>
      <c r="AK1093" s="327">
        <f t="shared" si="1070"/>
        <v>0</v>
      </c>
      <c r="AL1093" s="327">
        <f t="shared" si="1071"/>
        <v>0</v>
      </c>
      <c r="AM1093" s="327">
        <f t="shared" si="1072"/>
        <v>0</v>
      </c>
      <c r="AN1093" s="327">
        <f t="shared" si="1073"/>
        <v>0</v>
      </c>
      <c r="AO1093" s="327">
        <f t="shared" si="1074"/>
        <v>0</v>
      </c>
      <c r="AP1093" s="327">
        <f t="shared" si="1075"/>
        <v>0</v>
      </c>
      <c r="AQ1093" s="327">
        <f t="shared" si="1076"/>
        <v>0</v>
      </c>
      <c r="AR1093" s="327">
        <f t="shared" si="1059"/>
        <v>6000</v>
      </c>
      <c r="AS1093" s="611" t="s">
        <v>1763</v>
      </c>
      <c r="AU1093" s="612" t="s">
        <v>3535</v>
      </c>
      <c r="AV1093" s="612" t="s">
        <v>3536</v>
      </c>
      <c r="AW1093" s="632">
        <v>46058</v>
      </c>
      <c r="AX1093" s="612" t="s">
        <v>3537</v>
      </c>
      <c r="AY1093" s="632">
        <v>46078</v>
      </c>
      <c r="BA1093" s="613" t="s">
        <v>3538</v>
      </c>
      <c r="BB1093" s="614" t="s">
        <v>995</v>
      </c>
      <c r="BC1093" s="612" t="s">
        <v>3713</v>
      </c>
      <c r="BD1093" s="612" t="s">
        <v>3714</v>
      </c>
      <c r="BE1093" s="612" t="s">
        <v>3715</v>
      </c>
      <c r="BF1093" s="632">
        <v>46079</v>
      </c>
      <c r="BH1093" s="639"/>
      <c r="BI1093" s="639"/>
      <c r="BJ1093" s="611"/>
      <c r="BK1093" s="616" t="s">
        <v>2493</v>
      </c>
      <c r="BL1093" s="384"/>
      <c r="BM1093" s="384"/>
      <c r="BN1093" s="639"/>
      <c r="BO1093" s="630"/>
      <c r="BP1093" s="883"/>
      <c r="BQ1093" s="883"/>
      <c r="BR1093" s="883"/>
      <c r="BS1093" s="656" t="s">
        <v>2177</v>
      </c>
      <c r="BT1093" s="657" t="s">
        <v>1488</v>
      </c>
      <c r="BU1093" s="657" t="s">
        <v>2354</v>
      </c>
      <c r="BV1093" s="638">
        <v>75550209</v>
      </c>
      <c r="BW1093" s="658">
        <v>10755502095</v>
      </c>
      <c r="BX1093" s="617">
        <v>3000</v>
      </c>
      <c r="BY1093" s="632">
        <v>46082</v>
      </c>
      <c r="BZ1093" s="632">
        <v>46142</v>
      </c>
      <c r="CT1093" s="612">
        <v>30</v>
      </c>
      <c r="CU1093" s="620">
        <f t="shared" si="1077"/>
        <v>3000</v>
      </c>
      <c r="CV1093" s="612">
        <v>30</v>
      </c>
      <c r="CW1093" s="621">
        <f t="shared" si="1057"/>
        <v>3000</v>
      </c>
      <c r="CX1093" s="612">
        <v>30</v>
      </c>
      <c r="CY1093" s="621">
        <f t="shared" si="1058"/>
        <v>3000</v>
      </c>
      <c r="DC1093" s="612">
        <f t="shared" si="1050"/>
        <v>30</v>
      </c>
      <c r="DD1093" s="1158">
        <f t="shared" si="1060"/>
        <v>3000</v>
      </c>
      <c r="DE1093" s="612">
        <v>30</v>
      </c>
      <c r="DF1093" s="1158">
        <f t="shared" si="1078"/>
        <v>3000</v>
      </c>
      <c r="DG1093" s="612">
        <v>30</v>
      </c>
      <c r="DH1093" s="1158">
        <f t="shared" si="1079"/>
        <v>3000</v>
      </c>
      <c r="DJ1093" s="613"/>
      <c r="DK1093" s="613"/>
      <c r="DL1093" s="613"/>
      <c r="DM1093" s="613"/>
      <c r="DN1093" s="613"/>
      <c r="DO1093" s="613"/>
      <c r="DP1093" s="613"/>
      <c r="DQ1093" s="613"/>
      <c r="DR1093" s="613"/>
      <c r="DS1093" s="613"/>
      <c r="DU1093" s="620">
        <f t="shared" si="1061"/>
        <v>6000</v>
      </c>
      <c r="DV1093" s="621">
        <f t="shared" si="1053"/>
        <v>6000</v>
      </c>
      <c r="DW1093" s="621">
        <f t="shared" si="1052"/>
        <v>6000</v>
      </c>
      <c r="DX1093" s="621">
        <f t="shared" si="1067"/>
        <v>0</v>
      </c>
      <c r="DY1093" s="621">
        <f t="shared" si="1068"/>
        <v>0</v>
      </c>
      <c r="EG1093" s="621"/>
    </row>
    <row r="1094" spans="1:137" s="612" customFormat="1" ht="48" hidden="1" customHeight="1" x14ac:dyDescent="0.25">
      <c r="A1094" s="606">
        <v>2026</v>
      </c>
      <c r="B1094" s="606">
        <v>479</v>
      </c>
      <c r="C1094" s="606" t="s">
        <v>58</v>
      </c>
      <c r="D1094" s="606">
        <v>3000654</v>
      </c>
      <c r="E1094" s="606">
        <v>5005020</v>
      </c>
      <c r="F1094" s="606" t="s">
        <v>2269</v>
      </c>
      <c r="G1094" s="606" t="s">
        <v>2270</v>
      </c>
      <c r="H1094" s="606">
        <v>93</v>
      </c>
      <c r="I1094" s="695" t="s">
        <v>992</v>
      </c>
      <c r="J1094" s="608" t="s">
        <v>10</v>
      </c>
      <c r="K1094" s="608" t="s">
        <v>60</v>
      </c>
      <c r="L1094" s="606" t="str">
        <f t="shared" si="1064"/>
        <v>2.3</v>
      </c>
      <c r="M1094" s="609" t="s">
        <v>62</v>
      </c>
      <c r="N1094" s="609"/>
      <c r="O1094" s="606" t="s">
        <v>2291</v>
      </c>
      <c r="P1094" s="606" t="s">
        <v>65</v>
      </c>
      <c r="Q1094" s="610">
        <v>1</v>
      </c>
      <c r="R1094" s="324">
        <v>3000</v>
      </c>
      <c r="S1094" s="606"/>
      <c r="T1094" s="606"/>
      <c r="U1094" s="606">
        <v>30</v>
      </c>
      <c r="V1094" s="606">
        <v>30</v>
      </c>
      <c r="W1094" s="325"/>
      <c r="X1094" s="325"/>
      <c r="Y1094" s="325"/>
      <c r="Z1094" s="326"/>
      <c r="AA1094" s="326"/>
      <c r="AB1094" s="326"/>
      <c r="AC1094" s="326"/>
      <c r="AD1094" s="326"/>
      <c r="AE1094" s="324"/>
      <c r="AF1094" s="327">
        <f t="shared" si="1065"/>
        <v>0</v>
      </c>
      <c r="AG1094" s="327">
        <f t="shared" si="1066"/>
        <v>0</v>
      </c>
      <c r="AH1094" s="327">
        <f t="shared" si="1062"/>
        <v>3000</v>
      </c>
      <c r="AI1094" s="327">
        <f t="shared" si="1063"/>
        <v>3000</v>
      </c>
      <c r="AJ1094" s="327">
        <f t="shared" si="1069"/>
        <v>0</v>
      </c>
      <c r="AK1094" s="327">
        <f t="shared" si="1070"/>
        <v>0</v>
      </c>
      <c r="AL1094" s="327">
        <f t="shared" si="1071"/>
        <v>0</v>
      </c>
      <c r="AM1094" s="327">
        <f t="shared" si="1072"/>
        <v>0</v>
      </c>
      <c r="AN1094" s="327">
        <f t="shared" si="1073"/>
        <v>0</v>
      </c>
      <c r="AO1094" s="327">
        <f t="shared" si="1074"/>
        <v>0</v>
      </c>
      <c r="AP1094" s="327">
        <f t="shared" si="1075"/>
        <v>0</v>
      </c>
      <c r="AQ1094" s="327">
        <f t="shared" si="1076"/>
        <v>0</v>
      </c>
      <c r="AR1094" s="327">
        <f t="shared" si="1059"/>
        <v>6000</v>
      </c>
      <c r="AS1094" s="611" t="s">
        <v>1763</v>
      </c>
      <c r="AU1094" s="612" t="s">
        <v>3535</v>
      </c>
      <c r="AV1094" s="612" t="s">
        <v>3536</v>
      </c>
      <c r="AW1094" s="632">
        <v>46058</v>
      </c>
      <c r="AX1094" s="612" t="s">
        <v>3537</v>
      </c>
      <c r="AY1094" s="632">
        <v>46078</v>
      </c>
      <c r="BA1094" s="613" t="s">
        <v>3538</v>
      </c>
      <c r="BB1094" s="614" t="s">
        <v>995</v>
      </c>
      <c r="BC1094" s="612" t="s">
        <v>3713</v>
      </c>
      <c r="BD1094" s="612" t="s">
        <v>3714</v>
      </c>
      <c r="BE1094" s="612" t="s">
        <v>3715</v>
      </c>
      <c r="BF1094" s="632">
        <v>46079</v>
      </c>
      <c r="BH1094" s="639"/>
      <c r="BI1094" s="639"/>
      <c r="BJ1094" s="611"/>
      <c r="BK1094" s="639"/>
      <c r="BL1094" s="623"/>
      <c r="BM1094" s="623"/>
      <c r="BN1094" s="639"/>
      <c r="BO1094" s="630"/>
      <c r="BP1094" s="883"/>
      <c r="BQ1094" s="883"/>
      <c r="BR1094" s="883"/>
      <c r="BS1094" s="656" t="s">
        <v>2195</v>
      </c>
      <c r="BT1094" s="657" t="s">
        <v>2356</v>
      </c>
      <c r="BU1094" s="657" t="s">
        <v>2357</v>
      </c>
      <c r="BV1094" s="638">
        <v>46487998</v>
      </c>
      <c r="BW1094" s="658">
        <v>10464879981</v>
      </c>
      <c r="BX1094" s="617">
        <v>3000</v>
      </c>
      <c r="BY1094" s="632">
        <v>46082</v>
      </c>
      <c r="BZ1094" s="632">
        <v>46142</v>
      </c>
      <c r="CT1094" s="612">
        <v>30</v>
      </c>
      <c r="CU1094" s="620">
        <f t="shared" si="1077"/>
        <v>3000</v>
      </c>
      <c r="CV1094" s="612">
        <v>30</v>
      </c>
      <c r="CW1094" s="621">
        <f t="shared" si="1057"/>
        <v>3000</v>
      </c>
      <c r="CX1094" s="612">
        <v>30</v>
      </c>
      <c r="CY1094" s="621">
        <f t="shared" si="1058"/>
        <v>3000</v>
      </c>
      <c r="DC1094" s="612">
        <f t="shared" si="1050"/>
        <v>30</v>
      </c>
      <c r="DD1094" s="1158">
        <f t="shared" si="1060"/>
        <v>3000</v>
      </c>
      <c r="DE1094" s="612">
        <v>30</v>
      </c>
      <c r="DF1094" s="1158">
        <f t="shared" si="1078"/>
        <v>3000</v>
      </c>
      <c r="DG1094" s="612">
        <v>30</v>
      </c>
      <c r="DH1094" s="1158">
        <f t="shared" si="1079"/>
        <v>3000</v>
      </c>
      <c r="DJ1094" s="613"/>
      <c r="DK1094" s="613"/>
      <c r="DL1094" s="613"/>
      <c r="DM1094" s="613"/>
      <c r="DN1094" s="613"/>
      <c r="DO1094" s="613"/>
      <c r="DP1094" s="613"/>
      <c r="DQ1094" s="613"/>
      <c r="DR1094" s="613"/>
      <c r="DS1094" s="613"/>
      <c r="DU1094" s="620">
        <f t="shared" si="1061"/>
        <v>6000</v>
      </c>
      <c r="DV1094" s="621">
        <f t="shared" si="1053"/>
        <v>6000</v>
      </c>
      <c r="DW1094" s="621">
        <f t="shared" si="1052"/>
        <v>6000</v>
      </c>
      <c r="DX1094" s="621">
        <f t="shared" si="1067"/>
        <v>0</v>
      </c>
      <c r="DY1094" s="621">
        <f t="shared" si="1068"/>
        <v>0</v>
      </c>
      <c r="EG1094" s="621"/>
    </row>
    <row r="1095" spans="1:137" s="612" customFormat="1" ht="48" hidden="1" customHeight="1" x14ac:dyDescent="0.25">
      <c r="A1095" s="606">
        <v>2026</v>
      </c>
      <c r="B1095" s="606">
        <v>479</v>
      </c>
      <c r="C1095" s="606" t="s">
        <v>58</v>
      </c>
      <c r="D1095" s="606">
        <v>3000654</v>
      </c>
      <c r="E1095" s="606">
        <v>5005020</v>
      </c>
      <c r="F1095" s="606" t="s">
        <v>2269</v>
      </c>
      <c r="G1095" s="606" t="s">
        <v>2270</v>
      </c>
      <c r="H1095" s="606">
        <v>93</v>
      </c>
      <c r="I1095" s="695" t="s">
        <v>992</v>
      </c>
      <c r="J1095" s="608" t="s">
        <v>10</v>
      </c>
      <c r="K1095" s="608" t="s">
        <v>60</v>
      </c>
      <c r="L1095" s="606" t="str">
        <f t="shared" si="1064"/>
        <v>2.3</v>
      </c>
      <c r="M1095" s="609" t="s">
        <v>62</v>
      </c>
      <c r="N1095" s="609"/>
      <c r="O1095" s="606" t="s">
        <v>2291</v>
      </c>
      <c r="P1095" s="606" t="s">
        <v>65</v>
      </c>
      <c r="Q1095" s="610">
        <v>1</v>
      </c>
      <c r="R1095" s="324">
        <v>3000</v>
      </c>
      <c r="S1095" s="606"/>
      <c r="T1095" s="606"/>
      <c r="U1095" s="606">
        <v>30</v>
      </c>
      <c r="V1095" s="606">
        <v>30</v>
      </c>
      <c r="W1095" s="325"/>
      <c r="X1095" s="325"/>
      <c r="Y1095" s="325"/>
      <c r="Z1095" s="326"/>
      <c r="AA1095" s="326"/>
      <c r="AB1095" s="326"/>
      <c r="AC1095" s="326"/>
      <c r="AD1095" s="326"/>
      <c r="AE1095" s="324"/>
      <c r="AF1095" s="327">
        <f t="shared" si="1065"/>
        <v>0</v>
      </c>
      <c r="AG1095" s="327">
        <f t="shared" si="1066"/>
        <v>0</v>
      </c>
      <c r="AH1095" s="327">
        <f t="shared" si="1062"/>
        <v>3000</v>
      </c>
      <c r="AI1095" s="327">
        <f t="shared" si="1063"/>
        <v>3000</v>
      </c>
      <c r="AJ1095" s="327">
        <f t="shared" si="1069"/>
        <v>0</v>
      </c>
      <c r="AK1095" s="327">
        <f t="shared" si="1070"/>
        <v>0</v>
      </c>
      <c r="AL1095" s="327">
        <f t="shared" si="1071"/>
        <v>0</v>
      </c>
      <c r="AM1095" s="327">
        <f t="shared" si="1072"/>
        <v>0</v>
      </c>
      <c r="AN1095" s="327">
        <f t="shared" si="1073"/>
        <v>0</v>
      </c>
      <c r="AO1095" s="327">
        <f t="shared" si="1074"/>
        <v>0</v>
      </c>
      <c r="AP1095" s="327">
        <f t="shared" si="1075"/>
        <v>0</v>
      </c>
      <c r="AQ1095" s="327">
        <f t="shared" si="1076"/>
        <v>0</v>
      </c>
      <c r="AR1095" s="327">
        <f t="shared" si="1059"/>
        <v>6000</v>
      </c>
      <c r="AS1095" s="611" t="s">
        <v>1763</v>
      </c>
      <c r="AU1095" s="612" t="s">
        <v>3535</v>
      </c>
      <c r="AV1095" s="612" t="s">
        <v>3536</v>
      </c>
      <c r="AW1095" s="632">
        <v>46058</v>
      </c>
      <c r="AX1095" s="612" t="s">
        <v>3537</v>
      </c>
      <c r="AY1095" s="632">
        <v>46078</v>
      </c>
      <c r="BA1095" s="613" t="s">
        <v>3538</v>
      </c>
      <c r="BB1095" s="614" t="s">
        <v>995</v>
      </c>
      <c r="BC1095" s="612" t="s">
        <v>3713</v>
      </c>
      <c r="BD1095" s="612" t="s">
        <v>3714</v>
      </c>
      <c r="BE1095" s="612" t="s">
        <v>3715</v>
      </c>
      <c r="BF1095" s="632">
        <v>46079</v>
      </c>
      <c r="BH1095" s="639"/>
      <c r="BI1095" s="639"/>
      <c r="BJ1095" s="611"/>
      <c r="BK1095" s="639"/>
      <c r="BL1095" s="623"/>
      <c r="BM1095" s="623"/>
      <c r="BN1095" s="639"/>
      <c r="BO1095" s="630"/>
      <c r="BP1095" s="883"/>
      <c r="BQ1095" s="883"/>
      <c r="BR1095" s="883"/>
      <c r="BS1095" s="656" t="s">
        <v>2359</v>
      </c>
      <c r="BT1095" s="657" t="s">
        <v>2360</v>
      </c>
      <c r="BU1095" s="657" t="s">
        <v>2361</v>
      </c>
      <c r="BV1095" s="638">
        <v>72354231</v>
      </c>
      <c r="BW1095" s="658">
        <v>10723542311</v>
      </c>
      <c r="BX1095" s="617">
        <v>3000</v>
      </c>
      <c r="BY1095" s="632">
        <v>46082</v>
      </c>
      <c r="BZ1095" s="632">
        <v>46142</v>
      </c>
      <c r="CT1095" s="612">
        <v>30</v>
      </c>
      <c r="CU1095" s="620">
        <f t="shared" si="1077"/>
        <v>3000</v>
      </c>
      <c r="CV1095" s="612">
        <v>30</v>
      </c>
      <c r="CW1095" s="621">
        <f t="shared" si="1057"/>
        <v>3000</v>
      </c>
      <c r="CX1095" s="612">
        <v>30</v>
      </c>
      <c r="CY1095" s="621">
        <f t="shared" si="1058"/>
        <v>3000</v>
      </c>
      <c r="DC1095" s="612">
        <f t="shared" si="1050"/>
        <v>30</v>
      </c>
      <c r="DD1095" s="1158">
        <f t="shared" si="1060"/>
        <v>3000</v>
      </c>
      <c r="DE1095" s="612">
        <v>30</v>
      </c>
      <c r="DF1095" s="1158">
        <f t="shared" si="1078"/>
        <v>3000</v>
      </c>
      <c r="DG1095" s="612">
        <v>30</v>
      </c>
      <c r="DH1095" s="1158">
        <f t="shared" si="1079"/>
        <v>3000</v>
      </c>
      <c r="DJ1095" s="613"/>
      <c r="DK1095" s="613"/>
      <c r="DL1095" s="613"/>
      <c r="DM1095" s="613"/>
      <c r="DN1095" s="613"/>
      <c r="DO1095" s="613"/>
      <c r="DP1095" s="613"/>
      <c r="DQ1095" s="613"/>
      <c r="DR1095" s="613"/>
      <c r="DS1095" s="613"/>
      <c r="DU1095" s="620">
        <f t="shared" si="1061"/>
        <v>6000</v>
      </c>
      <c r="DV1095" s="621">
        <f t="shared" si="1053"/>
        <v>6000</v>
      </c>
      <c r="DW1095" s="621">
        <f t="shared" si="1052"/>
        <v>6000</v>
      </c>
      <c r="DX1095" s="621">
        <f t="shared" si="1067"/>
        <v>0</v>
      </c>
      <c r="DY1095" s="621">
        <f t="shared" si="1068"/>
        <v>0</v>
      </c>
      <c r="EG1095" s="621"/>
    </row>
    <row r="1096" spans="1:137" s="612" customFormat="1" ht="48" hidden="1" customHeight="1" x14ac:dyDescent="0.25">
      <c r="A1096" s="606">
        <v>2026</v>
      </c>
      <c r="B1096" s="606">
        <v>479</v>
      </c>
      <c r="C1096" s="606" t="s">
        <v>58</v>
      </c>
      <c r="D1096" s="606">
        <v>3000654</v>
      </c>
      <c r="E1096" s="606">
        <v>5005020</v>
      </c>
      <c r="F1096" s="606" t="s">
        <v>2269</v>
      </c>
      <c r="G1096" s="606" t="s">
        <v>2270</v>
      </c>
      <c r="H1096" s="606">
        <v>93</v>
      </c>
      <c r="I1096" s="695" t="s">
        <v>992</v>
      </c>
      <c r="J1096" s="608" t="s">
        <v>10</v>
      </c>
      <c r="K1096" s="608" t="s">
        <v>60</v>
      </c>
      <c r="L1096" s="606" t="str">
        <f t="shared" si="1064"/>
        <v>2.3</v>
      </c>
      <c r="M1096" s="609" t="s">
        <v>62</v>
      </c>
      <c r="N1096" s="609"/>
      <c r="O1096" s="606" t="s">
        <v>2291</v>
      </c>
      <c r="P1096" s="606" t="s">
        <v>65</v>
      </c>
      <c r="Q1096" s="610">
        <v>1</v>
      </c>
      <c r="R1096" s="324">
        <v>3000</v>
      </c>
      <c r="S1096" s="606"/>
      <c r="T1096" s="606"/>
      <c r="U1096" s="606">
        <v>30</v>
      </c>
      <c r="V1096" s="606">
        <v>30</v>
      </c>
      <c r="W1096" s="325"/>
      <c r="X1096" s="325"/>
      <c r="Y1096" s="325"/>
      <c r="Z1096" s="326"/>
      <c r="AA1096" s="326"/>
      <c r="AB1096" s="326"/>
      <c r="AC1096" s="326"/>
      <c r="AD1096" s="326"/>
      <c r="AE1096" s="324"/>
      <c r="AF1096" s="327">
        <f t="shared" si="1065"/>
        <v>0</v>
      </c>
      <c r="AG1096" s="327">
        <f t="shared" si="1066"/>
        <v>0</v>
      </c>
      <c r="AH1096" s="327">
        <f t="shared" si="1062"/>
        <v>3000</v>
      </c>
      <c r="AI1096" s="327">
        <f t="shared" si="1063"/>
        <v>3000</v>
      </c>
      <c r="AJ1096" s="327">
        <f t="shared" si="1069"/>
        <v>0</v>
      </c>
      <c r="AK1096" s="327">
        <f t="shared" si="1070"/>
        <v>0</v>
      </c>
      <c r="AL1096" s="327">
        <f t="shared" si="1071"/>
        <v>0</v>
      </c>
      <c r="AM1096" s="327">
        <f t="shared" si="1072"/>
        <v>0</v>
      </c>
      <c r="AN1096" s="327">
        <f t="shared" si="1073"/>
        <v>0</v>
      </c>
      <c r="AO1096" s="327">
        <f t="shared" si="1074"/>
        <v>0</v>
      </c>
      <c r="AP1096" s="327">
        <f t="shared" si="1075"/>
        <v>0</v>
      </c>
      <c r="AQ1096" s="327">
        <f t="shared" si="1076"/>
        <v>0</v>
      </c>
      <c r="AR1096" s="327">
        <f t="shared" si="1059"/>
        <v>6000</v>
      </c>
      <c r="AS1096" s="611" t="s">
        <v>1763</v>
      </c>
      <c r="AU1096" s="612" t="s">
        <v>3535</v>
      </c>
      <c r="AV1096" s="612" t="s">
        <v>3536</v>
      </c>
      <c r="AW1096" s="632">
        <v>46058</v>
      </c>
      <c r="AX1096" s="612" t="s">
        <v>3537</v>
      </c>
      <c r="AY1096" s="632">
        <v>46078</v>
      </c>
      <c r="BA1096" s="613" t="s">
        <v>3538</v>
      </c>
      <c r="BB1096" s="614" t="s">
        <v>995</v>
      </c>
      <c r="BC1096" s="612" t="s">
        <v>3713</v>
      </c>
      <c r="BD1096" s="612" t="s">
        <v>3714</v>
      </c>
      <c r="BE1096" s="612" t="s">
        <v>3715</v>
      </c>
      <c r="BF1096" s="632">
        <v>46079</v>
      </c>
      <c r="BH1096" s="639"/>
      <c r="BI1096" s="639"/>
      <c r="BJ1096" s="611"/>
      <c r="BK1096" s="639"/>
      <c r="BL1096" s="623"/>
      <c r="BM1096" s="623"/>
      <c r="BN1096" s="639"/>
      <c r="BO1096" s="630"/>
      <c r="BP1096" s="883"/>
      <c r="BQ1096" s="883"/>
      <c r="BR1096" s="883"/>
      <c r="BS1096" s="656" t="s">
        <v>1596</v>
      </c>
      <c r="BT1096" s="657" t="s">
        <v>2363</v>
      </c>
      <c r="BU1096" s="657" t="s">
        <v>2364</v>
      </c>
      <c r="BV1096" s="638">
        <v>76860434</v>
      </c>
      <c r="BW1096" s="658">
        <v>10768604342</v>
      </c>
      <c r="BX1096" s="617">
        <v>3000</v>
      </c>
      <c r="BY1096" s="632">
        <v>46082</v>
      </c>
      <c r="BZ1096" s="632">
        <v>46142</v>
      </c>
      <c r="CT1096" s="612">
        <v>30</v>
      </c>
      <c r="CU1096" s="620">
        <f t="shared" si="1077"/>
        <v>3000</v>
      </c>
      <c r="CV1096" s="612">
        <v>30</v>
      </c>
      <c r="CW1096" s="621">
        <f t="shared" si="1057"/>
        <v>3000</v>
      </c>
      <c r="CX1096" s="612">
        <v>30</v>
      </c>
      <c r="CY1096" s="621">
        <f t="shared" si="1058"/>
        <v>3000</v>
      </c>
      <c r="DC1096" s="612">
        <f t="shared" si="1050"/>
        <v>30</v>
      </c>
      <c r="DD1096" s="1158">
        <f t="shared" si="1060"/>
        <v>3000</v>
      </c>
      <c r="DE1096" s="612">
        <v>30</v>
      </c>
      <c r="DF1096" s="1158">
        <f t="shared" si="1078"/>
        <v>3000</v>
      </c>
      <c r="DG1096" s="612">
        <v>30</v>
      </c>
      <c r="DH1096" s="1158">
        <f t="shared" si="1079"/>
        <v>3000</v>
      </c>
      <c r="DJ1096" s="613"/>
      <c r="DK1096" s="613"/>
      <c r="DL1096" s="613"/>
      <c r="DM1096" s="613"/>
      <c r="DN1096" s="613"/>
      <c r="DO1096" s="613"/>
      <c r="DP1096" s="613"/>
      <c r="DQ1096" s="613"/>
      <c r="DR1096" s="613"/>
      <c r="DS1096" s="613"/>
      <c r="DU1096" s="620">
        <f t="shared" si="1061"/>
        <v>6000</v>
      </c>
      <c r="DV1096" s="621">
        <f t="shared" si="1053"/>
        <v>6000</v>
      </c>
      <c r="DW1096" s="621">
        <f t="shared" si="1052"/>
        <v>6000</v>
      </c>
      <c r="DX1096" s="621">
        <f t="shared" si="1067"/>
        <v>0</v>
      </c>
      <c r="DY1096" s="621">
        <f t="shared" si="1068"/>
        <v>0</v>
      </c>
      <c r="EG1096" s="621"/>
    </row>
    <row r="1097" spans="1:137" s="612" customFormat="1" ht="48" hidden="1" customHeight="1" x14ac:dyDescent="0.25">
      <c r="A1097" s="606">
        <v>2026</v>
      </c>
      <c r="B1097" s="606">
        <v>479</v>
      </c>
      <c r="C1097" s="606" t="s">
        <v>58</v>
      </c>
      <c r="D1097" s="606">
        <v>3000654</v>
      </c>
      <c r="E1097" s="606">
        <v>5005020</v>
      </c>
      <c r="F1097" s="606" t="s">
        <v>2269</v>
      </c>
      <c r="G1097" s="606" t="s">
        <v>2270</v>
      </c>
      <c r="H1097" s="606">
        <v>93</v>
      </c>
      <c r="I1097" s="695" t="s">
        <v>992</v>
      </c>
      <c r="J1097" s="608" t="s">
        <v>10</v>
      </c>
      <c r="K1097" s="608" t="s">
        <v>60</v>
      </c>
      <c r="L1097" s="606" t="str">
        <f t="shared" si="1064"/>
        <v>2.3</v>
      </c>
      <c r="M1097" s="609" t="s">
        <v>62</v>
      </c>
      <c r="N1097" s="609"/>
      <c r="O1097" s="606" t="s">
        <v>2291</v>
      </c>
      <c r="P1097" s="606" t="s">
        <v>65</v>
      </c>
      <c r="Q1097" s="610">
        <v>1</v>
      </c>
      <c r="R1097" s="324">
        <v>3000</v>
      </c>
      <c r="S1097" s="606"/>
      <c r="T1097" s="606"/>
      <c r="U1097" s="606">
        <v>30</v>
      </c>
      <c r="V1097" s="606">
        <v>30</v>
      </c>
      <c r="W1097" s="325"/>
      <c r="X1097" s="325"/>
      <c r="Y1097" s="325"/>
      <c r="Z1097" s="326"/>
      <c r="AA1097" s="326"/>
      <c r="AB1097" s="326"/>
      <c r="AC1097" s="326"/>
      <c r="AD1097" s="326"/>
      <c r="AE1097" s="324"/>
      <c r="AF1097" s="327">
        <f t="shared" si="1065"/>
        <v>0</v>
      </c>
      <c r="AG1097" s="327">
        <f t="shared" si="1066"/>
        <v>0</v>
      </c>
      <c r="AH1097" s="327">
        <f t="shared" si="1062"/>
        <v>3000</v>
      </c>
      <c r="AI1097" s="327">
        <f t="shared" si="1063"/>
        <v>3000</v>
      </c>
      <c r="AJ1097" s="327">
        <f t="shared" si="1069"/>
        <v>0</v>
      </c>
      <c r="AK1097" s="327">
        <f t="shared" si="1070"/>
        <v>0</v>
      </c>
      <c r="AL1097" s="327">
        <f t="shared" si="1071"/>
        <v>0</v>
      </c>
      <c r="AM1097" s="327">
        <f t="shared" si="1072"/>
        <v>0</v>
      </c>
      <c r="AN1097" s="327">
        <f t="shared" si="1073"/>
        <v>0</v>
      </c>
      <c r="AO1097" s="327">
        <f t="shared" si="1074"/>
        <v>0</v>
      </c>
      <c r="AP1097" s="327">
        <f t="shared" si="1075"/>
        <v>0</v>
      </c>
      <c r="AQ1097" s="327">
        <f t="shared" si="1076"/>
        <v>0</v>
      </c>
      <c r="AR1097" s="327">
        <f t="shared" si="1059"/>
        <v>6000</v>
      </c>
      <c r="AS1097" s="611" t="s">
        <v>1763</v>
      </c>
      <c r="AU1097" s="612" t="s">
        <v>3535</v>
      </c>
      <c r="AV1097" s="612" t="s">
        <v>3536</v>
      </c>
      <c r="AW1097" s="632">
        <v>46058</v>
      </c>
      <c r="AX1097" s="612" t="s">
        <v>3537</v>
      </c>
      <c r="AY1097" s="632">
        <v>46078</v>
      </c>
      <c r="BA1097" s="613" t="s">
        <v>3538</v>
      </c>
      <c r="BB1097" s="614" t="s">
        <v>995</v>
      </c>
      <c r="BC1097" s="612" t="s">
        <v>3713</v>
      </c>
      <c r="BD1097" s="612" t="s">
        <v>3714</v>
      </c>
      <c r="BE1097" s="612" t="s">
        <v>3715</v>
      </c>
      <c r="BF1097" s="632">
        <v>46079</v>
      </c>
      <c r="BH1097" s="639"/>
      <c r="BI1097" s="639"/>
      <c r="BJ1097" s="611"/>
      <c r="BK1097" s="639"/>
      <c r="BL1097" s="623"/>
      <c r="BM1097" s="623"/>
      <c r="BN1097" s="639"/>
      <c r="BO1097" s="630"/>
      <c r="BP1097" s="883"/>
      <c r="BQ1097" s="883"/>
      <c r="BR1097" s="883"/>
      <c r="BS1097" s="656" t="s">
        <v>2257</v>
      </c>
      <c r="BT1097" s="657" t="s">
        <v>2366</v>
      </c>
      <c r="BU1097" s="657" t="s">
        <v>2367</v>
      </c>
      <c r="BV1097" s="638">
        <v>42985729</v>
      </c>
      <c r="BW1097" s="658">
        <v>10429857291</v>
      </c>
      <c r="BX1097" s="617">
        <v>3000</v>
      </c>
      <c r="BY1097" s="632">
        <v>46082</v>
      </c>
      <c r="BZ1097" s="632">
        <v>46142</v>
      </c>
      <c r="CT1097" s="612">
        <v>30</v>
      </c>
      <c r="CU1097" s="620">
        <f t="shared" si="1077"/>
        <v>3000</v>
      </c>
      <c r="CV1097" s="612">
        <v>30</v>
      </c>
      <c r="CW1097" s="621">
        <f t="shared" si="1057"/>
        <v>3000</v>
      </c>
      <c r="CX1097" s="612">
        <v>30</v>
      </c>
      <c r="CY1097" s="621">
        <f t="shared" si="1058"/>
        <v>3000</v>
      </c>
      <c r="DC1097" s="612">
        <f t="shared" si="1050"/>
        <v>30</v>
      </c>
      <c r="DD1097" s="1158">
        <f t="shared" si="1060"/>
        <v>3000</v>
      </c>
      <c r="DE1097" s="612">
        <v>30</v>
      </c>
      <c r="DF1097" s="1158">
        <f t="shared" si="1078"/>
        <v>3000</v>
      </c>
      <c r="DG1097" s="612">
        <v>30</v>
      </c>
      <c r="DH1097" s="1158">
        <f t="shared" si="1079"/>
        <v>3000</v>
      </c>
      <c r="DJ1097" s="613"/>
      <c r="DK1097" s="613"/>
      <c r="DL1097" s="613"/>
      <c r="DM1097" s="613"/>
      <c r="DN1097" s="613"/>
      <c r="DO1097" s="613"/>
      <c r="DP1097" s="613"/>
      <c r="DQ1097" s="613"/>
      <c r="DR1097" s="613"/>
      <c r="DS1097" s="613"/>
      <c r="DU1097" s="620">
        <f t="shared" si="1061"/>
        <v>6000</v>
      </c>
      <c r="DV1097" s="621">
        <f t="shared" si="1053"/>
        <v>6000</v>
      </c>
      <c r="DW1097" s="621">
        <f t="shared" si="1052"/>
        <v>6000</v>
      </c>
      <c r="DX1097" s="621">
        <f t="shared" si="1067"/>
        <v>0</v>
      </c>
      <c r="DY1097" s="621">
        <f t="shared" si="1068"/>
        <v>0</v>
      </c>
      <c r="EG1097" s="621"/>
    </row>
    <row r="1098" spans="1:137" s="612" customFormat="1" ht="48" hidden="1" customHeight="1" x14ac:dyDescent="0.25">
      <c r="A1098" s="606">
        <v>2026</v>
      </c>
      <c r="B1098" s="606">
        <v>479</v>
      </c>
      <c r="C1098" s="606" t="s">
        <v>58</v>
      </c>
      <c r="D1098" s="606">
        <v>3000654</v>
      </c>
      <c r="E1098" s="606">
        <v>5005020</v>
      </c>
      <c r="F1098" s="606" t="s">
        <v>2269</v>
      </c>
      <c r="G1098" s="606" t="s">
        <v>2270</v>
      </c>
      <c r="H1098" s="606">
        <v>93</v>
      </c>
      <c r="I1098" s="695" t="s">
        <v>992</v>
      </c>
      <c r="J1098" s="608" t="s">
        <v>10</v>
      </c>
      <c r="K1098" s="608" t="s">
        <v>60</v>
      </c>
      <c r="L1098" s="606" t="str">
        <f t="shared" si="1064"/>
        <v>2.3</v>
      </c>
      <c r="M1098" s="609" t="s">
        <v>62</v>
      </c>
      <c r="N1098" s="609"/>
      <c r="O1098" s="606" t="s">
        <v>2291</v>
      </c>
      <c r="P1098" s="606" t="s">
        <v>65</v>
      </c>
      <c r="Q1098" s="610">
        <v>1</v>
      </c>
      <c r="R1098" s="324">
        <v>3000</v>
      </c>
      <c r="S1098" s="606"/>
      <c r="T1098" s="606"/>
      <c r="U1098" s="606">
        <v>30</v>
      </c>
      <c r="V1098" s="606">
        <v>30</v>
      </c>
      <c r="W1098" s="325"/>
      <c r="X1098" s="325"/>
      <c r="Y1098" s="325"/>
      <c r="Z1098" s="326"/>
      <c r="AA1098" s="326"/>
      <c r="AB1098" s="326"/>
      <c r="AC1098" s="326"/>
      <c r="AD1098" s="326"/>
      <c r="AE1098" s="324"/>
      <c r="AF1098" s="327">
        <f t="shared" si="1065"/>
        <v>0</v>
      </c>
      <c r="AG1098" s="327">
        <f t="shared" si="1066"/>
        <v>0</v>
      </c>
      <c r="AH1098" s="327">
        <f t="shared" si="1062"/>
        <v>3000</v>
      </c>
      <c r="AI1098" s="327">
        <f t="shared" si="1063"/>
        <v>3000</v>
      </c>
      <c r="AJ1098" s="327">
        <f t="shared" si="1069"/>
        <v>0</v>
      </c>
      <c r="AK1098" s="327">
        <f t="shared" si="1070"/>
        <v>0</v>
      </c>
      <c r="AL1098" s="327">
        <f t="shared" si="1071"/>
        <v>0</v>
      </c>
      <c r="AM1098" s="327">
        <f t="shared" si="1072"/>
        <v>0</v>
      </c>
      <c r="AN1098" s="327">
        <f t="shared" si="1073"/>
        <v>0</v>
      </c>
      <c r="AO1098" s="327">
        <f t="shared" si="1074"/>
        <v>0</v>
      </c>
      <c r="AP1098" s="327">
        <f t="shared" si="1075"/>
        <v>0</v>
      </c>
      <c r="AQ1098" s="327">
        <f t="shared" si="1076"/>
        <v>0</v>
      </c>
      <c r="AR1098" s="327">
        <f t="shared" si="1059"/>
        <v>6000</v>
      </c>
      <c r="AS1098" s="611" t="s">
        <v>1763</v>
      </c>
      <c r="AU1098" s="612" t="s">
        <v>3535</v>
      </c>
      <c r="AV1098" s="612" t="s">
        <v>3536</v>
      </c>
      <c r="AW1098" s="632">
        <v>46058</v>
      </c>
      <c r="AX1098" s="612" t="s">
        <v>3537</v>
      </c>
      <c r="AY1098" s="632">
        <v>46078</v>
      </c>
      <c r="BA1098" s="613" t="s">
        <v>3538</v>
      </c>
      <c r="BB1098" s="614" t="s">
        <v>995</v>
      </c>
      <c r="BC1098" s="612" t="s">
        <v>3713</v>
      </c>
      <c r="BD1098" s="612" t="s">
        <v>3714</v>
      </c>
      <c r="BE1098" s="612" t="s">
        <v>3715</v>
      </c>
      <c r="BF1098" s="632">
        <v>46079</v>
      </c>
      <c r="BH1098" s="639"/>
      <c r="BI1098" s="639"/>
      <c r="BJ1098" s="611"/>
      <c r="BK1098" s="639"/>
      <c r="BL1098" s="623"/>
      <c r="BM1098" s="623"/>
      <c r="BN1098" s="639"/>
      <c r="BO1098" s="630"/>
      <c r="BP1098" s="883"/>
      <c r="BQ1098" s="883"/>
      <c r="BR1098" s="883"/>
      <c r="BS1098" s="656" t="s">
        <v>2350</v>
      </c>
      <c r="BT1098" s="657" t="s">
        <v>1365</v>
      </c>
      <c r="BU1098" s="657" t="s">
        <v>2378</v>
      </c>
      <c r="BV1098" s="638">
        <v>74532500</v>
      </c>
      <c r="BW1098" s="658">
        <v>10745325004</v>
      </c>
      <c r="BX1098" s="617">
        <v>3000</v>
      </c>
      <c r="BY1098" s="632">
        <v>46082</v>
      </c>
      <c r="BZ1098" s="632">
        <v>46142</v>
      </c>
      <c r="CT1098" s="612">
        <v>30</v>
      </c>
      <c r="CU1098" s="620">
        <f t="shared" si="1077"/>
        <v>3000</v>
      </c>
      <c r="CV1098" s="612">
        <v>30</v>
      </c>
      <c r="CW1098" s="621">
        <f t="shared" si="1057"/>
        <v>3000</v>
      </c>
      <c r="CX1098" s="612">
        <v>30</v>
      </c>
      <c r="CY1098" s="621">
        <f t="shared" si="1058"/>
        <v>3000</v>
      </c>
      <c r="DC1098" s="612">
        <f t="shared" si="1050"/>
        <v>30</v>
      </c>
      <c r="DD1098" s="1158">
        <f t="shared" si="1060"/>
        <v>3000</v>
      </c>
      <c r="DE1098" s="612">
        <v>30</v>
      </c>
      <c r="DF1098" s="1158">
        <f t="shared" si="1078"/>
        <v>3000</v>
      </c>
      <c r="DG1098" s="612">
        <v>30</v>
      </c>
      <c r="DH1098" s="1158">
        <f t="shared" si="1079"/>
        <v>3000</v>
      </c>
      <c r="DJ1098" s="613"/>
      <c r="DK1098" s="613"/>
      <c r="DL1098" s="613"/>
      <c r="DM1098" s="613"/>
      <c r="DN1098" s="613"/>
      <c r="DO1098" s="613"/>
      <c r="DP1098" s="613"/>
      <c r="DQ1098" s="613"/>
      <c r="DR1098" s="613"/>
      <c r="DS1098" s="613"/>
      <c r="DU1098" s="620">
        <f t="shared" si="1061"/>
        <v>6000</v>
      </c>
      <c r="DV1098" s="621">
        <f t="shared" si="1053"/>
        <v>6000</v>
      </c>
      <c r="DW1098" s="621">
        <f t="shared" si="1052"/>
        <v>6000</v>
      </c>
      <c r="DX1098" s="621">
        <f t="shared" si="1067"/>
        <v>0</v>
      </c>
      <c r="DY1098" s="621">
        <f t="shared" si="1068"/>
        <v>0</v>
      </c>
      <c r="EG1098" s="621"/>
    </row>
    <row r="1099" spans="1:137" s="612" customFormat="1" ht="48" hidden="1" customHeight="1" x14ac:dyDescent="0.25">
      <c r="A1099" s="606">
        <v>2026</v>
      </c>
      <c r="B1099" s="606">
        <v>479</v>
      </c>
      <c r="C1099" s="606" t="s">
        <v>58</v>
      </c>
      <c r="D1099" s="606">
        <v>3000654</v>
      </c>
      <c r="E1099" s="606">
        <v>5005020</v>
      </c>
      <c r="F1099" s="606" t="s">
        <v>2269</v>
      </c>
      <c r="G1099" s="606" t="s">
        <v>2270</v>
      </c>
      <c r="H1099" s="606">
        <v>93</v>
      </c>
      <c r="I1099" s="695" t="s">
        <v>992</v>
      </c>
      <c r="J1099" s="608" t="s">
        <v>10</v>
      </c>
      <c r="K1099" s="608" t="s">
        <v>60</v>
      </c>
      <c r="L1099" s="606" t="str">
        <f t="shared" si="1064"/>
        <v>2.3</v>
      </c>
      <c r="M1099" s="609" t="s">
        <v>62</v>
      </c>
      <c r="N1099" s="609"/>
      <c r="O1099" s="606" t="s">
        <v>2291</v>
      </c>
      <c r="P1099" s="606" t="s">
        <v>65</v>
      </c>
      <c r="Q1099" s="610">
        <v>1</v>
      </c>
      <c r="R1099" s="324">
        <v>3000</v>
      </c>
      <c r="S1099" s="606"/>
      <c r="T1099" s="606"/>
      <c r="U1099" s="606">
        <v>30</v>
      </c>
      <c r="V1099" s="606">
        <v>30</v>
      </c>
      <c r="W1099" s="325"/>
      <c r="X1099" s="325"/>
      <c r="Y1099" s="325"/>
      <c r="Z1099" s="326"/>
      <c r="AA1099" s="326"/>
      <c r="AB1099" s="326"/>
      <c r="AC1099" s="326"/>
      <c r="AD1099" s="326"/>
      <c r="AE1099" s="324"/>
      <c r="AF1099" s="327">
        <f t="shared" si="1065"/>
        <v>0</v>
      </c>
      <c r="AG1099" s="327">
        <f t="shared" si="1066"/>
        <v>0</v>
      </c>
      <c r="AH1099" s="327">
        <f t="shared" si="1062"/>
        <v>3000</v>
      </c>
      <c r="AI1099" s="327">
        <f t="shared" si="1063"/>
        <v>3000</v>
      </c>
      <c r="AJ1099" s="327">
        <f t="shared" si="1069"/>
        <v>0</v>
      </c>
      <c r="AK1099" s="327">
        <f t="shared" si="1070"/>
        <v>0</v>
      </c>
      <c r="AL1099" s="327">
        <f t="shared" si="1071"/>
        <v>0</v>
      </c>
      <c r="AM1099" s="327">
        <f t="shared" si="1072"/>
        <v>0</v>
      </c>
      <c r="AN1099" s="327">
        <f t="shared" si="1073"/>
        <v>0</v>
      </c>
      <c r="AO1099" s="327">
        <f t="shared" si="1074"/>
        <v>0</v>
      </c>
      <c r="AP1099" s="327">
        <f t="shared" si="1075"/>
        <v>0</v>
      </c>
      <c r="AQ1099" s="327">
        <f t="shared" si="1076"/>
        <v>0</v>
      </c>
      <c r="AR1099" s="327">
        <f t="shared" si="1059"/>
        <v>6000</v>
      </c>
      <c r="AS1099" s="611" t="s">
        <v>1763</v>
      </c>
      <c r="AU1099" s="612" t="s">
        <v>3535</v>
      </c>
      <c r="AV1099" s="612" t="s">
        <v>3536</v>
      </c>
      <c r="AW1099" s="632">
        <v>46058</v>
      </c>
      <c r="AX1099" s="612" t="s">
        <v>3537</v>
      </c>
      <c r="AY1099" s="632">
        <v>46078</v>
      </c>
      <c r="BA1099" s="613" t="s">
        <v>3538</v>
      </c>
      <c r="BB1099" s="614" t="s">
        <v>995</v>
      </c>
      <c r="BC1099" s="612" t="s">
        <v>3713</v>
      </c>
      <c r="BD1099" s="612" t="s">
        <v>3714</v>
      </c>
      <c r="BE1099" s="612" t="s">
        <v>3715</v>
      </c>
      <c r="BF1099" s="632">
        <v>46079</v>
      </c>
      <c r="BH1099" s="639"/>
      <c r="BI1099" s="639"/>
      <c r="BJ1099" s="611"/>
      <c r="BK1099" s="639"/>
      <c r="BL1099" s="623"/>
      <c r="BM1099" s="623"/>
      <c r="BN1099" s="639">
        <v>4991</v>
      </c>
      <c r="BO1099" s="1255" t="s">
        <v>3596</v>
      </c>
      <c r="BP1099" s="1124"/>
      <c r="BQ1099" s="1124"/>
      <c r="BR1099" s="1124"/>
      <c r="BS1099" s="1349" t="s">
        <v>1601</v>
      </c>
      <c r="BT1099" s="657" t="s">
        <v>2380</v>
      </c>
      <c r="BU1099" s="657" t="s">
        <v>2381</v>
      </c>
      <c r="BV1099" s="638">
        <v>44136619</v>
      </c>
      <c r="BW1099" s="658">
        <v>10441366197</v>
      </c>
      <c r="BX1099" s="617">
        <v>3000</v>
      </c>
      <c r="BY1099" s="632">
        <v>46082</v>
      </c>
      <c r="BZ1099" s="632">
        <v>46142</v>
      </c>
      <c r="CT1099" s="612">
        <v>30</v>
      </c>
      <c r="CU1099" s="620">
        <f t="shared" si="1077"/>
        <v>3000</v>
      </c>
      <c r="CV1099" s="612">
        <v>30</v>
      </c>
      <c r="CW1099" s="621">
        <f t="shared" si="1057"/>
        <v>3000</v>
      </c>
      <c r="CX1099" s="612">
        <v>30</v>
      </c>
      <c r="CY1099" s="621">
        <f t="shared" si="1058"/>
        <v>3000</v>
      </c>
      <c r="DC1099" s="612">
        <f t="shared" si="1050"/>
        <v>30</v>
      </c>
      <c r="DD1099" s="1158">
        <f t="shared" si="1060"/>
        <v>3000</v>
      </c>
      <c r="DE1099" s="612">
        <v>30</v>
      </c>
      <c r="DF1099" s="1158">
        <f t="shared" si="1078"/>
        <v>3000</v>
      </c>
      <c r="DG1099" s="612">
        <v>30</v>
      </c>
      <c r="DH1099" s="1158">
        <f t="shared" si="1079"/>
        <v>3000</v>
      </c>
      <c r="DJ1099" s="613"/>
      <c r="DK1099" s="613"/>
      <c r="DL1099" s="613"/>
      <c r="DM1099" s="613"/>
      <c r="DN1099" s="613"/>
      <c r="DO1099" s="613"/>
      <c r="DP1099" s="613"/>
      <c r="DQ1099" s="613"/>
      <c r="DR1099" s="613"/>
      <c r="DS1099" s="613"/>
      <c r="DU1099" s="620">
        <f t="shared" si="1061"/>
        <v>6000</v>
      </c>
      <c r="DV1099" s="621">
        <f t="shared" si="1053"/>
        <v>6000</v>
      </c>
      <c r="DW1099" s="621">
        <f t="shared" si="1052"/>
        <v>6000</v>
      </c>
      <c r="DX1099" s="621">
        <f t="shared" si="1067"/>
        <v>0</v>
      </c>
      <c r="DY1099" s="621">
        <f t="shared" si="1068"/>
        <v>0</v>
      </c>
      <c r="EG1099" s="621"/>
    </row>
    <row r="1100" spans="1:137" s="612" customFormat="1" ht="48" hidden="1" customHeight="1" x14ac:dyDescent="0.25">
      <c r="A1100" s="606">
        <v>2026</v>
      </c>
      <c r="B1100" s="606">
        <v>479</v>
      </c>
      <c r="C1100" s="606" t="s">
        <v>58</v>
      </c>
      <c r="D1100" s="606">
        <v>3000654</v>
      </c>
      <c r="E1100" s="606">
        <v>5005020</v>
      </c>
      <c r="F1100" s="606" t="s">
        <v>2269</v>
      </c>
      <c r="G1100" s="606" t="s">
        <v>2270</v>
      </c>
      <c r="H1100" s="606">
        <v>93</v>
      </c>
      <c r="I1100" s="695" t="s">
        <v>992</v>
      </c>
      <c r="J1100" s="608" t="s">
        <v>10</v>
      </c>
      <c r="K1100" s="608" t="s">
        <v>60</v>
      </c>
      <c r="L1100" s="606" t="str">
        <f t="shared" si="1064"/>
        <v>2.3</v>
      </c>
      <c r="M1100" s="609" t="s">
        <v>62</v>
      </c>
      <c r="N1100" s="609"/>
      <c r="O1100" s="606" t="s">
        <v>2291</v>
      </c>
      <c r="P1100" s="606" t="s">
        <v>65</v>
      </c>
      <c r="Q1100" s="610">
        <v>1</v>
      </c>
      <c r="R1100" s="324">
        <v>3000</v>
      </c>
      <c r="S1100" s="606"/>
      <c r="T1100" s="606"/>
      <c r="U1100" s="606">
        <v>30</v>
      </c>
      <c r="V1100" s="606">
        <v>30</v>
      </c>
      <c r="W1100" s="325"/>
      <c r="X1100" s="325"/>
      <c r="Y1100" s="325"/>
      <c r="Z1100" s="326"/>
      <c r="AA1100" s="326"/>
      <c r="AB1100" s="326"/>
      <c r="AC1100" s="326"/>
      <c r="AD1100" s="326"/>
      <c r="AE1100" s="324"/>
      <c r="AF1100" s="327">
        <f t="shared" si="1065"/>
        <v>0</v>
      </c>
      <c r="AG1100" s="327">
        <f t="shared" si="1066"/>
        <v>0</v>
      </c>
      <c r="AH1100" s="327">
        <f t="shared" si="1062"/>
        <v>3000</v>
      </c>
      <c r="AI1100" s="327">
        <f t="shared" si="1063"/>
        <v>3000</v>
      </c>
      <c r="AJ1100" s="327">
        <f t="shared" si="1069"/>
        <v>0</v>
      </c>
      <c r="AK1100" s="327">
        <f t="shared" si="1070"/>
        <v>0</v>
      </c>
      <c r="AL1100" s="327">
        <f t="shared" si="1071"/>
        <v>0</v>
      </c>
      <c r="AM1100" s="327">
        <f t="shared" si="1072"/>
        <v>0</v>
      </c>
      <c r="AN1100" s="327">
        <f t="shared" si="1073"/>
        <v>0</v>
      </c>
      <c r="AO1100" s="327">
        <f t="shared" si="1074"/>
        <v>0</v>
      </c>
      <c r="AP1100" s="327">
        <f t="shared" si="1075"/>
        <v>0</v>
      </c>
      <c r="AQ1100" s="327">
        <f t="shared" si="1076"/>
        <v>0</v>
      </c>
      <c r="AR1100" s="327">
        <f t="shared" si="1059"/>
        <v>6000</v>
      </c>
      <c r="AS1100" s="611" t="s">
        <v>1763</v>
      </c>
      <c r="AU1100" s="612" t="s">
        <v>3535</v>
      </c>
      <c r="AV1100" s="612" t="s">
        <v>3536</v>
      </c>
      <c r="AW1100" s="632">
        <v>46058</v>
      </c>
      <c r="AX1100" s="612" t="s">
        <v>3537</v>
      </c>
      <c r="AY1100" s="632">
        <v>46078</v>
      </c>
      <c r="BA1100" s="613" t="s">
        <v>3538</v>
      </c>
      <c r="BB1100" s="614" t="s">
        <v>995</v>
      </c>
      <c r="BC1100" s="612" t="s">
        <v>3713</v>
      </c>
      <c r="BD1100" s="612" t="s">
        <v>3714</v>
      </c>
      <c r="BE1100" s="612" t="s">
        <v>3715</v>
      </c>
      <c r="BF1100" s="632">
        <v>46079</v>
      </c>
      <c r="BH1100" s="639"/>
      <c r="BI1100" s="639"/>
      <c r="BJ1100" s="611"/>
      <c r="BK1100" s="639"/>
      <c r="BL1100" s="623"/>
      <c r="BM1100" s="623"/>
      <c r="BN1100" s="639"/>
      <c r="BO1100" s="630"/>
      <c r="BP1100" s="883"/>
      <c r="BQ1100" s="883"/>
      <c r="BR1100" s="883"/>
      <c r="BS1100" s="656" t="s">
        <v>1334</v>
      </c>
      <c r="BT1100" s="657" t="s">
        <v>2383</v>
      </c>
      <c r="BU1100" s="657" t="s">
        <v>1340</v>
      </c>
      <c r="BV1100" s="638">
        <v>44789837</v>
      </c>
      <c r="BW1100" s="658">
        <v>10447898379</v>
      </c>
      <c r="BX1100" s="617">
        <v>3000</v>
      </c>
      <c r="BY1100" s="632">
        <v>46082</v>
      </c>
      <c r="BZ1100" s="632">
        <v>46142</v>
      </c>
      <c r="CT1100" s="612">
        <v>30</v>
      </c>
      <c r="CU1100" s="620">
        <f t="shared" si="1077"/>
        <v>3000</v>
      </c>
      <c r="CV1100" s="612">
        <v>30</v>
      </c>
      <c r="CW1100" s="621">
        <f t="shared" si="1057"/>
        <v>3000</v>
      </c>
      <c r="CX1100" s="612">
        <v>30</v>
      </c>
      <c r="CY1100" s="621">
        <f t="shared" si="1058"/>
        <v>3000</v>
      </c>
      <c r="DC1100" s="612">
        <f t="shared" si="1050"/>
        <v>30</v>
      </c>
      <c r="DD1100" s="1158">
        <f t="shared" si="1060"/>
        <v>3000</v>
      </c>
      <c r="DE1100" s="612">
        <v>30</v>
      </c>
      <c r="DF1100" s="1158">
        <f t="shared" si="1078"/>
        <v>3000</v>
      </c>
      <c r="DG1100" s="612">
        <v>30</v>
      </c>
      <c r="DH1100" s="1158">
        <f t="shared" si="1079"/>
        <v>3000</v>
      </c>
      <c r="DJ1100" s="613"/>
      <c r="DK1100" s="613"/>
      <c r="DL1100" s="613"/>
      <c r="DM1100" s="613"/>
      <c r="DN1100" s="613"/>
      <c r="DO1100" s="613"/>
      <c r="DP1100" s="613"/>
      <c r="DQ1100" s="613"/>
      <c r="DR1100" s="613"/>
      <c r="DS1100" s="613"/>
      <c r="DU1100" s="620">
        <f t="shared" si="1061"/>
        <v>6000</v>
      </c>
      <c r="DV1100" s="621">
        <f t="shared" si="1053"/>
        <v>6000</v>
      </c>
      <c r="DW1100" s="621">
        <f t="shared" si="1052"/>
        <v>6000</v>
      </c>
      <c r="DX1100" s="621">
        <f t="shared" si="1067"/>
        <v>0</v>
      </c>
      <c r="DY1100" s="621">
        <f t="shared" si="1068"/>
        <v>0</v>
      </c>
      <c r="EG1100" s="621"/>
    </row>
    <row r="1101" spans="1:137" s="612" customFormat="1" ht="48" hidden="1" customHeight="1" x14ac:dyDescent="0.25">
      <c r="A1101" s="606">
        <v>2026</v>
      </c>
      <c r="B1101" s="606">
        <v>479</v>
      </c>
      <c r="C1101" s="606" t="s">
        <v>58</v>
      </c>
      <c r="D1101" s="606">
        <v>3000654</v>
      </c>
      <c r="E1101" s="606">
        <v>5005020</v>
      </c>
      <c r="F1101" s="606" t="s">
        <v>2269</v>
      </c>
      <c r="G1101" s="606" t="s">
        <v>2270</v>
      </c>
      <c r="H1101" s="606">
        <v>93</v>
      </c>
      <c r="I1101" s="695" t="s">
        <v>992</v>
      </c>
      <c r="J1101" s="608" t="s">
        <v>10</v>
      </c>
      <c r="K1101" s="608" t="s">
        <v>60</v>
      </c>
      <c r="L1101" s="606" t="str">
        <f t="shared" si="1064"/>
        <v>2.3</v>
      </c>
      <c r="M1101" s="609" t="s">
        <v>62</v>
      </c>
      <c r="N1101" s="609"/>
      <c r="O1101" s="606" t="s">
        <v>2291</v>
      </c>
      <c r="P1101" s="606" t="s">
        <v>65</v>
      </c>
      <c r="Q1101" s="610">
        <v>1</v>
      </c>
      <c r="R1101" s="324">
        <v>3000</v>
      </c>
      <c r="S1101" s="606"/>
      <c r="T1101" s="606"/>
      <c r="U1101" s="606">
        <v>30</v>
      </c>
      <c r="V1101" s="606">
        <v>30</v>
      </c>
      <c r="W1101" s="325"/>
      <c r="X1101" s="325"/>
      <c r="Y1101" s="325"/>
      <c r="Z1101" s="326"/>
      <c r="AA1101" s="326"/>
      <c r="AB1101" s="326"/>
      <c r="AC1101" s="326"/>
      <c r="AD1101" s="326"/>
      <c r="AE1101" s="324"/>
      <c r="AF1101" s="327">
        <f t="shared" si="1065"/>
        <v>0</v>
      </c>
      <c r="AG1101" s="327">
        <f t="shared" si="1066"/>
        <v>0</v>
      </c>
      <c r="AH1101" s="327">
        <f t="shared" si="1062"/>
        <v>3000</v>
      </c>
      <c r="AI1101" s="327">
        <f t="shared" si="1063"/>
        <v>3000</v>
      </c>
      <c r="AJ1101" s="327">
        <f t="shared" si="1069"/>
        <v>0</v>
      </c>
      <c r="AK1101" s="327">
        <f t="shared" si="1070"/>
        <v>0</v>
      </c>
      <c r="AL1101" s="327">
        <f t="shared" si="1071"/>
        <v>0</v>
      </c>
      <c r="AM1101" s="327">
        <f t="shared" si="1072"/>
        <v>0</v>
      </c>
      <c r="AN1101" s="327">
        <f t="shared" si="1073"/>
        <v>0</v>
      </c>
      <c r="AO1101" s="327">
        <f t="shared" si="1074"/>
        <v>0</v>
      </c>
      <c r="AP1101" s="327">
        <f t="shared" si="1075"/>
        <v>0</v>
      </c>
      <c r="AQ1101" s="327">
        <f t="shared" si="1076"/>
        <v>0</v>
      </c>
      <c r="AR1101" s="327">
        <f t="shared" si="1059"/>
        <v>6000</v>
      </c>
      <c r="AS1101" s="611" t="s">
        <v>1763</v>
      </c>
      <c r="AU1101" s="612" t="s">
        <v>3535</v>
      </c>
      <c r="AV1101" s="612" t="s">
        <v>3536</v>
      </c>
      <c r="AW1101" s="632">
        <v>46058</v>
      </c>
      <c r="AX1101" s="612" t="s">
        <v>3537</v>
      </c>
      <c r="AY1101" s="632">
        <v>46078</v>
      </c>
      <c r="BA1101" s="613" t="s">
        <v>3538</v>
      </c>
      <c r="BB1101" s="614" t="s">
        <v>995</v>
      </c>
      <c r="BC1101" s="612" t="s">
        <v>3713</v>
      </c>
      <c r="BD1101" s="612" t="s">
        <v>3714</v>
      </c>
      <c r="BE1101" s="612" t="s">
        <v>3715</v>
      </c>
      <c r="BF1101" s="632">
        <v>46079</v>
      </c>
      <c r="BH1101" s="639"/>
      <c r="BI1101" s="639"/>
      <c r="BJ1101" s="611"/>
      <c r="BK1101" s="639"/>
      <c r="BL1101" s="623"/>
      <c r="BM1101" s="623"/>
      <c r="BN1101" s="639"/>
      <c r="BO1101" s="630"/>
      <c r="BP1101" s="883"/>
      <c r="BQ1101" s="883"/>
      <c r="BR1101" s="883"/>
      <c r="BS1101" s="656" t="s">
        <v>1062</v>
      </c>
      <c r="BT1101" s="657" t="s">
        <v>2385</v>
      </c>
      <c r="BU1101" s="657" t="s">
        <v>1302</v>
      </c>
      <c r="BV1101" s="638">
        <v>6164999</v>
      </c>
      <c r="BW1101" s="658">
        <v>10061649994</v>
      </c>
      <c r="BX1101" s="617">
        <v>3000</v>
      </c>
      <c r="BY1101" s="632">
        <v>46082</v>
      </c>
      <c r="BZ1101" s="632">
        <v>46142</v>
      </c>
      <c r="CT1101" s="612">
        <v>30</v>
      </c>
      <c r="CU1101" s="620">
        <f t="shared" si="1077"/>
        <v>3000</v>
      </c>
      <c r="CV1101" s="612">
        <v>30</v>
      </c>
      <c r="CW1101" s="621">
        <f t="shared" si="1057"/>
        <v>3000</v>
      </c>
      <c r="CX1101" s="612">
        <v>30</v>
      </c>
      <c r="CY1101" s="621">
        <f t="shared" si="1058"/>
        <v>3000</v>
      </c>
      <c r="DC1101" s="612">
        <f t="shared" si="1050"/>
        <v>30</v>
      </c>
      <c r="DD1101" s="1158">
        <f t="shared" si="1060"/>
        <v>3000</v>
      </c>
      <c r="DE1101" s="612">
        <v>30</v>
      </c>
      <c r="DF1101" s="1158">
        <f t="shared" si="1078"/>
        <v>3000</v>
      </c>
      <c r="DG1101" s="612">
        <v>30</v>
      </c>
      <c r="DH1101" s="1158">
        <f t="shared" si="1079"/>
        <v>3000</v>
      </c>
      <c r="DJ1101" s="613"/>
      <c r="DK1101" s="613"/>
      <c r="DL1101" s="613"/>
      <c r="DM1101" s="613"/>
      <c r="DN1101" s="613"/>
      <c r="DO1101" s="613"/>
      <c r="DP1101" s="613"/>
      <c r="DQ1101" s="613"/>
      <c r="DR1101" s="613"/>
      <c r="DS1101" s="613"/>
      <c r="DU1101" s="620">
        <f t="shared" si="1061"/>
        <v>6000</v>
      </c>
      <c r="DV1101" s="621">
        <f t="shared" si="1053"/>
        <v>6000</v>
      </c>
      <c r="DW1101" s="621">
        <f t="shared" si="1052"/>
        <v>6000</v>
      </c>
      <c r="DX1101" s="621">
        <f t="shared" si="1067"/>
        <v>0</v>
      </c>
      <c r="DY1101" s="621">
        <f t="shared" si="1068"/>
        <v>0</v>
      </c>
      <c r="EG1101" s="621"/>
    </row>
    <row r="1102" spans="1:137" s="612" customFormat="1" ht="48" hidden="1" customHeight="1" x14ac:dyDescent="0.25">
      <c r="A1102" s="606">
        <v>2026</v>
      </c>
      <c r="B1102" s="606">
        <v>479</v>
      </c>
      <c r="C1102" s="606" t="s">
        <v>58</v>
      </c>
      <c r="D1102" s="606">
        <v>3000654</v>
      </c>
      <c r="E1102" s="606">
        <v>5005020</v>
      </c>
      <c r="F1102" s="606" t="s">
        <v>2269</v>
      </c>
      <c r="G1102" s="606" t="s">
        <v>2270</v>
      </c>
      <c r="H1102" s="606">
        <v>93</v>
      </c>
      <c r="I1102" s="695" t="s">
        <v>992</v>
      </c>
      <c r="J1102" s="608" t="s">
        <v>10</v>
      </c>
      <c r="K1102" s="608" t="s">
        <v>60</v>
      </c>
      <c r="L1102" s="606" t="str">
        <f t="shared" si="1064"/>
        <v>2.3</v>
      </c>
      <c r="M1102" s="609" t="s">
        <v>62</v>
      </c>
      <c r="N1102" s="609"/>
      <c r="O1102" s="606" t="s">
        <v>2291</v>
      </c>
      <c r="P1102" s="606" t="s">
        <v>65</v>
      </c>
      <c r="Q1102" s="610">
        <v>1</v>
      </c>
      <c r="R1102" s="324">
        <v>3000</v>
      </c>
      <c r="S1102" s="606"/>
      <c r="T1102" s="606"/>
      <c r="U1102" s="606">
        <v>30</v>
      </c>
      <c r="V1102" s="606">
        <v>30</v>
      </c>
      <c r="W1102" s="325"/>
      <c r="X1102" s="325"/>
      <c r="Y1102" s="325"/>
      <c r="Z1102" s="326"/>
      <c r="AA1102" s="326"/>
      <c r="AB1102" s="326"/>
      <c r="AC1102" s="326"/>
      <c r="AD1102" s="326"/>
      <c r="AE1102" s="324"/>
      <c r="AF1102" s="327">
        <f t="shared" si="1065"/>
        <v>0</v>
      </c>
      <c r="AG1102" s="327">
        <f t="shared" si="1066"/>
        <v>0</v>
      </c>
      <c r="AH1102" s="327">
        <f t="shared" si="1062"/>
        <v>3000</v>
      </c>
      <c r="AI1102" s="327">
        <f t="shared" si="1063"/>
        <v>3000</v>
      </c>
      <c r="AJ1102" s="327">
        <f t="shared" si="1069"/>
        <v>0</v>
      </c>
      <c r="AK1102" s="327">
        <f t="shared" si="1070"/>
        <v>0</v>
      </c>
      <c r="AL1102" s="327">
        <f t="shared" si="1071"/>
        <v>0</v>
      </c>
      <c r="AM1102" s="327">
        <f t="shared" si="1072"/>
        <v>0</v>
      </c>
      <c r="AN1102" s="327">
        <f t="shared" si="1073"/>
        <v>0</v>
      </c>
      <c r="AO1102" s="327">
        <f t="shared" si="1074"/>
        <v>0</v>
      </c>
      <c r="AP1102" s="327">
        <f t="shared" si="1075"/>
        <v>0</v>
      </c>
      <c r="AQ1102" s="327">
        <f t="shared" si="1076"/>
        <v>0</v>
      </c>
      <c r="AR1102" s="327">
        <f t="shared" si="1059"/>
        <v>6000</v>
      </c>
      <c r="AS1102" s="611" t="s">
        <v>1763</v>
      </c>
      <c r="AU1102" s="612" t="s">
        <v>3535</v>
      </c>
      <c r="AV1102" s="612" t="s">
        <v>3536</v>
      </c>
      <c r="AW1102" s="632">
        <v>46058</v>
      </c>
      <c r="AX1102" s="612" t="s">
        <v>3537</v>
      </c>
      <c r="AY1102" s="632">
        <v>46078</v>
      </c>
      <c r="BA1102" s="613" t="s">
        <v>3538</v>
      </c>
      <c r="BB1102" s="614" t="s">
        <v>995</v>
      </c>
      <c r="BC1102" s="612" t="s">
        <v>3713</v>
      </c>
      <c r="BD1102" s="612" t="s">
        <v>3714</v>
      </c>
      <c r="BE1102" s="612" t="s">
        <v>3715</v>
      </c>
      <c r="BF1102" s="632">
        <v>46079</v>
      </c>
      <c r="BH1102" s="639"/>
      <c r="BI1102" s="639"/>
      <c r="BJ1102" s="611"/>
      <c r="BK1102" s="639"/>
      <c r="BL1102" s="623"/>
      <c r="BM1102" s="623"/>
      <c r="BN1102" s="639"/>
      <c r="BO1102" s="630"/>
      <c r="BP1102" s="883"/>
      <c r="BQ1102" s="883"/>
      <c r="BR1102" s="883"/>
      <c r="BS1102" s="656" t="s">
        <v>2387</v>
      </c>
      <c r="BT1102" s="657" t="s">
        <v>2388</v>
      </c>
      <c r="BU1102" s="657" t="s">
        <v>2389</v>
      </c>
      <c r="BV1102" s="638">
        <v>74505317</v>
      </c>
      <c r="BW1102" s="658">
        <v>10745053179</v>
      </c>
      <c r="BX1102" s="617">
        <v>3000</v>
      </c>
      <c r="BY1102" s="632">
        <v>46082</v>
      </c>
      <c r="BZ1102" s="632">
        <v>46142</v>
      </c>
      <c r="CT1102" s="612">
        <v>30</v>
      </c>
      <c r="CU1102" s="620">
        <f t="shared" si="1077"/>
        <v>3000</v>
      </c>
      <c r="CV1102" s="612">
        <v>30</v>
      </c>
      <c r="CW1102" s="621">
        <f t="shared" si="1057"/>
        <v>3000</v>
      </c>
      <c r="CX1102" s="612">
        <v>30</v>
      </c>
      <c r="CY1102" s="621">
        <f t="shared" si="1058"/>
        <v>3000</v>
      </c>
      <c r="DC1102" s="612">
        <f t="shared" si="1050"/>
        <v>30</v>
      </c>
      <c r="DD1102" s="1158">
        <f t="shared" si="1060"/>
        <v>3000</v>
      </c>
      <c r="DE1102" s="612">
        <v>30</v>
      </c>
      <c r="DF1102" s="1158">
        <f t="shared" si="1078"/>
        <v>3000</v>
      </c>
      <c r="DG1102" s="612">
        <v>30</v>
      </c>
      <c r="DH1102" s="1158">
        <f t="shared" si="1079"/>
        <v>3000</v>
      </c>
      <c r="DJ1102" s="613"/>
      <c r="DK1102" s="613"/>
      <c r="DL1102" s="613"/>
      <c r="DM1102" s="613"/>
      <c r="DN1102" s="613"/>
      <c r="DO1102" s="613"/>
      <c r="DP1102" s="613"/>
      <c r="DQ1102" s="613"/>
      <c r="DR1102" s="613"/>
      <c r="DS1102" s="613"/>
      <c r="DU1102" s="620">
        <f t="shared" si="1061"/>
        <v>6000</v>
      </c>
      <c r="DV1102" s="621">
        <f t="shared" si="1053"/>
        <v>6000</v>
      </c>
      <c r="DW1102" s="621">
        <f t="shared" si="1052"/>
        <v>6000</v>
      </c>
      <c r="DX1102" s="621">
        <f t="shared" si="1067"/>
        <v>0</v>
      </c>
      <c r="DY1102" s="621">
        <f t="shared" si="1068"/>
        <v>0</v>
      </c>
      <c r="EG1102" s="621"/>
    </row>
    <row r="1103" spans="1:137" s="612" customFormat="1" ht="48" hidden="1" customHeight="1" x14ac:dyDescent="0.25">
      <c r="A1103" s="606">
        <v>2026</v>
      </c>
      <c r="B1103" s="606">
        <v>479</v>
      </c>
      <c r="C1103" s="606" t="s">
        <v>58</v>
      </c>
      <c r="D1103" s="606">
        <v>3000654</v>
      </c>
      <c r="E1103" s="606">
        <v>5005020</v>
      </c>
      <c r="F1103" s="606" t="s">
        <v>2269</v>
      </c>
      <c r="G1103" s="606" t="s">
        <v>2270</v>
      </c>
      <c r="H1103" s="606">
        <v>93</v>
      </c>
      <c r="I1103" s="695" t="s">
        <v>992</v>
      </c>
      <c r="J1103" s="608" t="s">
        <v>10</v>
      </c>
      <c r="K1103" s="608" t="s">
        <v>60</v>
      </c>
      <c r="L1103" s="606" t="str">
        <f t="shared" si="1064"/>
        <v>2.3</v>
      </c>
      <c r="M1103" s="609" t="s">
        <v>62</v>
      </c>
      <c r="N1103" s="609"/>
      <c r="O1103" s="606" t="s">
        <v>2291</v>
      </c>
      <c r="P1103" s="606" t="s">
        <v>65</v>
      </c>
      <c r="Q1103" s="610">
        <v>1</v>
      </c>
      <c r="R1103" s="324">
        <v>3000</v>
      </c>
      <c r="S1103" s="606"/>
      <c r="T1103" s="606"/>
      <c r="U1103" s="606">
        <v>30</v>
      </c>
      <c r="V1103" s="606">
        <v>30</v>
      </c>
      <c r="W1103" s="325"/>
      <c r="X1103" s="325"/>
      <c r="Y1103" s="325"/>
      <c r="Z1103" s="326"/>
      <c r="AA1103" s="326"/>
      <c r="AB1103" s="326"/>
      <c r="AC1103" s="326"/>
      <c r="AD1103" s="326"/>
      <c r="AE1103" s="324"/>
      <c r="AF1103" s="327">
        <f t="shared" si="1065"/>
        <v>0</v>
      </c>
      <c r="AG1103" s="327">
        <f t="shared" si="1066"/>
        <v>0</v>
      </c>
      <c r="AH1103" s="327">
        <f t="shared" si="1062"/>
        <v>3000</v>
      </c>
      <c r="AI1103" s="327">
        <f t="shared" si="1063"/>
        <v>3000</v>
      </c>
      <c r="AJ1103" s="327">
        <f t="shared" si="1069"/>
        <v>0</v>
      </c>
      <c r="AK1103" s="327">
        <f t="shared" si="1070"/>
        <v>0</v>
      </c>
      <c r="AL1103" s="327">
        <f t="shared" si="1071"/>
        <v>0</v>
      </c>
      <c r="AM1103" s="327">
        <f t="shared" si="1072"/>
        <v>0</v>
      </c>
      <c r="AN1103" s="327">
        <f t="shared" si="1073"/>
        <v>0</v>
      </c>
      <c r="AO1103" s="327">
        <f t="shared" si="1074"/>
        <v>0</v>
      </c>
      <c r="AP1103" s="327">
        <f t="shared" si="1075"/>
        <v>0</v>
      </c>
      <c r="AQ1103" s="327">
        <f t="shared" si="1076"/>
        <v>0</v>
      </c>
      <c r="AR1103" s="327">
        <f t="shared" si="1059"/>
        <v>6000</v>
      </c>
      <c r="AS1103" s="611" t="s">
        <v>1763</v>
      </c>
      <c r="AU1103" s="612" t="s">
        <v>3535</v>
      </c>
      <c r="AV1103" s="612" t="s">
        <v>3536</v>
      </c>
      <c r="AW1103" s="632">
        <v>46058</v>
      </c>
      <c r="AX1103" s="612" t="s">
        <v>3537</v>
      </c>
      <c r="AY1103" s="632">
        <v>46078</v>
      </c>
      <c r="BA1103" s="613" t="s">
        <v>3538</v>
      </c>
      <c r="BB1103" s="614" t="s">
        <v>995</v>
      </c>
      <c r="BC1103" s="612" t="s">
        <v>3713</v>
      </c>
      <c r="BD1103" s="612" t="s">
        <v>3714</v>
      </c>
      <c r="BE1103" s="612" t="s">
        <v>3715</v>
      </c>
      <c r="BF1103" s="632">
        <v>46079</v>
      </c>
      <c r="BH1103" s="639"/>
      <c r="BI1103" s="639"/>
      <c r="BJ1103" s="611"/>
      <c r="BK1103" s="639"/>
      <c r="BL1103" s="623"/>
      <c r="BM1103" s="623"/>
      <c r="BN1103" s="639"/>
      <c r="BO1103" s="630"/>
      <c r="BP1103" s="883"/>
      <c r="BQ1103" s="883"/>
      <c r="BR1103" s="883"/>
      <c r="BS1103" s="656" t="s">
        <v>2397</v>
      </c>
      <c r="BT1103" s="657" t="s">
        <v>2398</v>
      </c>
      <c r="BU1103" s="657" t="s">
        <v>2399</v>
      </c>
      <c r="BV1103" s="638">
        <v>41556965</v>
      </c>
      <c r="BW1103" s="658">
        <v>10415569659</v>
      </c>
      <c r="BX1103" s="617">
        <v>3000</v>
      </c>
      <c r="BY1103" s="632">
        <v>46082</v>
      </c>
      <c r="BZ1103" s="632">
        <v>46142</v>
      </c>
      <c r="CT1103" s="612">
        <v>30</v>
      </c>
      <c r="CU1103" s="620">
        <f t="shared" si="1077"/>
        <v>3000</v>
      </c>
      <c r="CV1103" s="612">
        <v>30</v>
      </c>
      <c r="CW1103" s="621">
        <f t="shared" si="1057"/>
        <v>3000</v>
      </c>
      <c r="CX1103" s="612">
        <v>30</v>
      </c>
      <c r="CY1103" s="621">
        <f t="shared" si="1058"/>
        <v>3000</v>
      </c>
      <c r="DC1103" s="612">
        <f t="shared" si="1050"/>
        <v>30</v>
      </c>
      <c r="DD1103" s="1158">
        <f t="shared" si="1060"/>
        <v>3000</v>
      </c>
      <c r="DE1103" s="612">
        <v>30</v>
      </c>
      <c r="DF1103" s="1158">
        <f t="shared" si="1078"/>
        <v>3000</v>
      </c>
      <c r="DG1103" s="612">
        <v>30</v>
      </c>
      <c r="DH1103" s="1158">
        <f t="shared" si="1079"/>
        <v>3000</v>
      </c>
      <c r="DJ1103" s="613"/>
      <c r="DK1103" s="613"/>
      <c r="DL1103" s="613"/>
      <c r="DM1103" s="613"/>
      <c r="DN1103" s="613"/>
      <c r="DO1103" s="613"/>
      <c r="DP1103" s="613"/>
      <c r="DQ1103" s="613"/>
      <c r="DR1103" s="613"/>
      <c r="DS1103" s="613"/>
      <c r="DU1103" s="620">
        <f t="shared" si="1061"/>
        <v>6000</v>
      </c>
      <c r="DV1103" s="621">
        <f t="shared" si="1053"/>
        <v>6000</v>
      </c>
      <c r="DW1103" s="621">
        <f t="shared" si="1052"/>
        <v>6000</v>
      </c>
      <c r="DX1103" s="621">
        <f t="shared" si="1067"/>
        <v>0</v>
      </c>
      <c r="DY1103" s="621">
        <f t="shared" si="1068"/>
        <v>0</v>
      </c>
      <c r="EG1103" s="621"/>
    </row>
    <row r="1104" spans="1:137" s="612" customFormat="1" ht="48" hidden="1" customHeight="1" x14ac:dyDescent="0.25">
      <c r="A1104" s="606">
        <v>2026</v>
      </c>
      <c r="B1104" s="606">
        <v>479</v>
      </c>
      <c r="C1104" s="606" t="s">
        <v>58</v>
      </c>
      <c r="D1104" s="606">
        <v>3000654</v>
      </c>
      <c r="E1104" s="606">
        <v>5005020</v>
      </c>
      <c r="F1104" s="606" t="s">
        <v>2269</v>
      </c>
      <c r="G1104" s="606" t="s">
        <v>2270</v>
      </c>
      <c r="H1104" s="606">
        <v>93</v>
      </c>
      <c r="I1104" s="695" t="s">
        <v>992</v>
      </c>
      <c r="J1104" s="608" t="s">
        <v>10</v>
      </c>
      <c r="K1104" s="608" t="s">
        <v>60</v>
      </c>
      <c r="L1104" s="606" t="str">
        <f t="shared" si="1064"/>
        <v>2.3</v>
      </c>
      <c r="M1104" s="609" t="s">
        <v>62</v>
      </c>
      <c r="N1104" s="609"/>
      <c r="O1104" s="606" t="s">
        <v>2291</v>
      </c>
      <c r="P1104" s="606" t="s">
        <v>65</v>
      </c>
      <c r="Q1104" s="610">
        <v>1</v>
      </c>
      <c r="R1104" s="324">
        <v>3000</v>
      </c>
      <c r="S1104" s="606"/>
      <c r="T1104" s="606"/>
      <c r="U1104" s="606">
        <v>30</v>
      </c>
      <c r="V1104" s="606">
        <v>30</v>
      </c>
      <c r="W1104" s="325"/>
      <c r="X1104" s="325"/>
      <c r="Y1104" s="325"/>
      <c r="Z1104" s="326"/>
      <c r="AA1104" s="326"/>
      <c r="AB1104" s="326"/>
      <c r="AC1104" s="326"/>
      <c r="AD1104" s="326"/>
      <c r="AE1104" s="324"/>
      <c r="AF1104" s="327">
        <f t="shared" si="1065"/>
        <v>0</v>
      </c>
      <c r="AG1104" s="327">
        <f t="shared" si="1066"/>
        <v>0</v>
      </c>
      <c r="AH1104" s="327">
        <f t="shared" si="1062"/>
        <v>3000</v>
      </c>
      <c r="AI1104" s="327">
        <f t="shared" si="1063"/>
        <v>3000</v>
      </c>
      <c r="AJ1104" s="327">
        <f t="shared" si="1069"/>
        <v>0</v>
      </c>
      <c r="AK1104" s="327">
        <f t="shared" si="1070"/>
        <v>0</v>
      </c>
      <c r="AL1104" s="327">
        <f t="shared" si="1071"/>
        <v>0</v>
      </c>
      <c r="AM1104" s="327">
        <f t="shared" si="1072"/>
        <v>0</v>
      </c>
      <c r="AN1104" s="327">
        <f t="shared" si="1073"/>
        <v>0</v>
      </c>
      <c r="AO1104" s="327">
        <f t="shared" si="1074"/>
        <v>0</v>
      </c>
      <c r="AP1104" s="327">
        <f t="shared" si="1075"/>
        <v>0</v>
      </c>
      <c r="AQ1104" s="327">
        <f t="shared" si="1076"/>
        <v>0</v>
      </c>
      <c r="AR1104" s="327">
        <f t="shared" si="1059"/>
        <v>6000</v>
      </c>
      <c r="AS1104" s="611" t="s">
        <v>1763</v>
      </c>
      <c r="AU1104" s="612" t="s">
        <v>3535</v>
      </c>
      <c r="AV1104" s="612" t="s">
        <v>3536</v>
      </c>
      <c r="AW1104" s="632">
        <v>46058</v>
      </c>
      <c r="AX1104" s="612" t="s">
        <v>3537</v>
      </c>
      <c r="AY1104" s="632">
        <v>46078</v>
      </c>
      <c r="BA1104" s="613" t="s">
        <v>3538</v>
      </c>
      <c r="BB1104" s="614" t="s">
        <v>995</v>
      </c>
      <c r="BC1104" s="612" t="s">
        <v>3713</v>
      </c>
      <c r="BD1104" s="612" t="s">
        <v>3714</v>
      </c>
      <c r="BE1104" s="612" t="s">
        <v>3715</v>
      </c>
      <c r="BF1104" s="632">
        <v>46079</v>
      </c>
      <c r="BH1104" s="639"/>
      <c r="BI1104" s="639"/>
      <c r="BJ1104" s="639"/>
      <c r="BK1104" s="639"/>
      <c r="BL1104" s="623"/>
      <c r="BM1104" s="623"/>
      <c r="BN1104" s="639"/>
      <c r="BO1104" s="630"/>
      <c r="BP1104" s="883"/>
      <c r="BQ1104" s="883"/>
      <c r="BR1104" s="883"/>
      <c r="BS1104" s="656" t="s">
        <v>2401</v>
      </c>
      <c r="BT1104" s="657" t="s">
        <v>2402</v>
      </c>
      <c r="BU1104" s="657" t="s">
        <v>2403</v>
      </c>
      <c r="BV1104" s="638">
        <v>10050111</v>
      </c>
      <c r="BW1104" s="658">
        <v>10100501118</v>
      </c>
      <c r="BX1104" s="617">
        <v>3000</v>
      </c>
      <c r="BY1104" s="920">
        <v>46082</v>
      </c>
      <c r="BZ1104" s="920">
        <v>46142</v>
      </c>
      <c r="CT1104" s="612">
        <v>30</v>
      </c>
      <c r="CU1104" s="620">
        <f t="shared" si="1077"/>
        <v>3000</v>
      </c>
      <c r="CV1104" s="612">
        <v>30</v>
      </c>
      <c r="CW1104" s="621">
        <f t="shared" si="1057"/>
        <v>3000</v>
      </c>
      <c r="CX1104" s="612">
        <v>30</v>
      </c>
      <c r="CY1104" s="621">
        <f t="shared" si="1058"/>
        <v>3000</v>
      </c>
      <c r="DC1104" s="612">
        <f t="shared" si="1050"/>
        <v>30</v>
      </c>
      <c r="DD1104" s="1158">
        <f t="shared" si="1060"/>
        <v>3000</v>
      </c>
      <c r="DE1104" s="612">
        <v>30</v>
      </c>
      <c r="DF1104" s="1158">
        <f t="shared" si="1078"/>
        <v>3000</v>
      </c>
      <c r="DG1104" s="612">
        <v>30</v>
      </c>
      <c r="DH1104" s="1158">
        <f t="shared" si="1079"/>
        <v>3000</v>
      </c>
      <c r="DJ1104" s="613"/>
      <c r="DK1104" s="613"/>
      <c r="DL1104" s="613"/>
      <c r="DM1104" s="613"/>
      <c r="DN1104" s="613"/>
      <c r="DO1104" s="613"/>
      <c r="DP1104" s="613"/>
      <c r="DQ1104" s="613"/>
      <c r="DR1104" s="613"/>
      <c r="DS1104" s="613"/>
      <c r="DU1104" s="620">
        <f t="shared" si="1061"/>
        <v>6000</v>
      </c>
      <c r="DV1104" s="621">
        <f t="shared" si="1053"/>
        <v>6000</v>
      </c>
      <c r="DW1104" s="621">
        <f t="shared" si="1052"/>
        <v>6000</v>
      </c>
      <c r="DX1104" s="621">
        <f t="shared" si="1067"/>
        <v>0</v>
      </c>
      <c r="DY1104" s="621">
        <f t="shared" si="1068"/>
        <v>0</v>
      </c>
      <c r="EG1104" s="621"/>
    </row>
    <row r="1105" spans="1:137" s="612" customFormat="1" ht="48" hidden="1" customHeight="1" x14ac:dyDescent="0.25">
      <c r="A1105" s="606">
        <v>2026</v>
      </c>
      <c r="B1105" s="606">
        <v>479</v>
      </c>
      <c r="C1105" s="606" t="s">
        <v>58</v>
      </c>
      <c r="D1105" s="606">
        <v>3000654</v>
      </c>
      <c r="E1105" s="606">
        <v>5005020</v>
      </c>
      <c r="F1105" s="606" t="s">
        <v>2269</v>
      </c>
      <c r="G1105" s="606" t="s">
        <v>2270</v>
      </c>
      <c r="H1105" s="606">
        <v>93</v>
      </c>
      <c r="I1105" s="695" t="s">
        <v>992</v>
      </c>
      <c r="J1105" s="608" t="s">
        <v>10</v>
      </c>
      <c r="K1105" s="608" t="s">
        <v>60</v>
      </c>
      <c r="L1105" s="606" t="str">
        <f t="shared" si="1064"/>
        <v>2.3</v>
      </c>
      <c r="M1105" s="609" t="s">
        <v>62</v>
      </c>
      <c r="N1105" s="609"/>
      <c r="O1105" s="606" t="s">
        <v>2291</v>
      </c>
      <c r="P1105" s="606" t="s">
        <v>65</v>
      </c>
      <c r="Q1105" s="610">
        <v>1</v>
      </c>
      <c r="R1105" s="324">
        <v>3000</v>
      </c>
      <c r="S1105" s="606"/>
      <c r="T1105" s="606"/>
      <c r="U1105" s="606">
        <v>30</v>
      </c>
      <c r="V1105" s="606">
        <v>30</v>
      </c>
      <c r="W1105" s="325"/>
      <c r="X1105" s="325"/>
      <c r="Y1105" s="325"/>
      <c r="Z1105" s="326"/>
      <c r="AA1105" s="326"/>
      <c r="AB1105" s="326"/>
      <c r="AC1105" s="326"/>
      <c r="AD1105" s="326"/>
      <c r="AE1105" s="324"/>
      <c r="AF1105" s="327">
        <f t="shared" si="1065"/>
        <v>0</v>
      </c>
      <c r="AG1105" s="327">
        <f t="shared" si="1066"/>
        <v>0</v>
      </c>
      <c r="AH1105" s="327">
        <f t="shared" si="1062"/>
        <v>3000</v>
      </c>
      <c r="AI1105" s="327">
        <f t="shared" si="1063"/>
        <v>3000</v>
      </c>
      <c r="AJ1105" s="327">
        <f t="shared" si="1069"/>
        <v>0</v>
      </c>
      <c r="AK1105" s="327">
        <f t="shared" si="1070"/>
        <v>0</v>
      </c>
      <c r="AL1105" s="327">
        <f t="shared" si="1071"/>
        <v>0</v>
      </c>
      <c r="AM1105" s="327">
        <f t="shared" si="1072"/>
        <v>0</v>
      </c>
      <c r="AN1105" s="327">
        <f t="shared" si="1073"/>
        <v>0</v>
      </c>
      <c r="AO1105" s="327">
        <f t="shared" si="1074"/>
        <v>0</v>
      </c>
      <c r="AP1105" s="327">
        <f t="shared" si="1075"/>
        <v>0</v>
      </c>
      <c r="AQ1105" s="327">
        <f t="shared" si="1076"/>
        <v>0</v>
      </c>
      <c r="AR1105" s="327">
        <f t="shared" si="1059"/>
        <v>6000</v>
      </c>
      <c r="AS1105" s="611" t="s">
        <v>1763</v>
      </c>
      <c r="AU1105" s="612" t="s">
        <v>3535</v>
      </c>
      <c r="AV1105" s="612" t="s">
        <v>3536</v>
      </c>
      <c r="AW1105" s="632">
        <v>46058</v>
      </c>
      <c r="AX1105" s="612" t="s">
        <v>3537</v>
      </c>
      <c r="AY1105" s="632">
        <v>46078</v>
      </c>
      <c r="BA1105" s="613" t="s">
        <v>3538</v>
      </c>
      <c r="BB1105" s="614" t="s">
        <v>995</v>
      </c>
      <c r="BC1105" s="612" t="s">
        <v>3662</v>
      </c>
      <c r="BD1105" s="612" t="s">
        <v>3663</v>
      </c>
      <c r="BE1105" s="612" t="s">
        <v>3664</v>
      </c>
      <c r="BF1105" s="632">
        <v>46080</v>
      </c>
      <c r="BH1105" s="639"/>
      <c r="BI1105" s="639"/>
      <c r="BJ1105" s="639"/>
      <c r="BK1105" s="639"/>
      <c r="BL1105" s="623"/>
      <c r="BM1105" s="623"/>
      <c r="BN1105" s="639">
        <v>4928</v>
      </c>
      <c r="BO1105" s="755" t="s">
        <v>3720</v>
      </c>
      <c r="BP1105" s="755"/>
      <c r="BQ1105" s="755"/>
      <c r="BR1105" s="755"/>
      <c r="BS1105" s="664" t="s">
        <v>1120</v>
      </c>
      <c r="BT1105" s="645" t="s">
        <v>3028</v>
      </c>
      <c r="BU1105" s="645" t="s">
        <v>3721</v>
      </c>
      <c r="BV1105" s="638">
        <v>48113648</v>
      </c>
      <c r="BW1105" s="658">
        <v>10481136488</v>
      </c>
      <c r="BX1105" s="617">
        <v>3000</v>
      </c>
      <c r="BY1105" s="920">
        <v>46082</v>
      </c>
      <c r="BZ1105" s="920">
        <v>46142</v>
      </c>
      <c r="CT1105" s="612">
        <v>30</v>
      </c>
      <c r="CU1105" s="640">
        <v>3000</v>
      </c>
      <c r="CV1105" s="612">
        <v>30</v>
      </c>
      <c r="CW1105" s="640">
        <v>3000</v>
      </c>
      <c r="CX1105" s="612">
        <v>29</v>
      </c>
      <c r="CY1105" s="640">
        <v>3000</v>
      </c>
      <c r="DC1105" s="612">
        <v>30</v>
      </c>
      <c r="DD1105" s="640">
        <f t="shared" si="1060"/>
        <v>3000</v>
      </c>
      <c r="DE1105" s="612">
        <v>30</v>
      </c>
      <c r="DF1105" s="640">
        <f t="shared" si="1078"/>
        <v>3000</v>
      </c>
      <c r="DG1105" s="612">
        <v>30</v>
      </c>
      <c r="DH1105" s="640">
        <f t="shared" si="1079"/>
        <v>3000</v>
      </c>
      <c r="DJ1105" s="613"/>
      <c r="DK1105" s="613"/>
      <c r="DL1105" s="613"/>
      <c r="DM1105" s="613"/>
      <c r="DN1105" s="613"/>
      <c r="DO1105" s="613"/>
      <c r="DP1105" s="613"/>
      <c r="DQ1105" s="613"/>
      <c r="DR1105" s="613"/>
      <c r="DS1105" s="613"/>
      <c r="DU1105" s="620">
        <f t="shared" si="1061"/>
        <v>6000</v>
      </c>
      <c r="DV1105" s="621">
        <f t="shared" si="1053"/>
        <v>6000</v>
      </c>
      <c r="DW1105" s="621">
        <f t="shared" si="1052"/>
        <v>6000</v>
      </c>
      <c r="DX1105" s="621">
        <f t="shared" si="1067"/>
        <v>0</v>
      </c>
      <c r="DY1105" s="621">
        <f t="shared" si="1068"/>
        <v>0</v>
      </c>
      <c r="EG1105" s="621"/>
    </row>
    <row r="1106" spans="1:137" s="611" customFormat="1" ht="48" hidden="1" customHeight="1" x14ac:dyDescent="0.25">
      <c r="A1106" s="606">
        <v>2026</v>
      </c>
      <c r="B1106" s="606">
        <v>479</v>
      </c>
      <c r="C1106" s="606" t="s">
        <v>58</v>
      </c>
      <c r="D1106" s="606">
        <v>3000654</v>
      </c>
      <c r="E1106" s="606">
        <v>5005020</v>
      </c>
      <c r="F1106" s="606" t="s">
        <v>2269</v>
      </c>
      <c r="G1106" s="606" t="s">
        <v>2270</v>
      </c>
      <c r="H1106" s="606">
        <v>93</v>
      </c>
      <c r="I1106" s="695" t="s">
        <v>992</v>
      </c>
      <c r="J1106" s="608" t="s">
        <v>10</v>
      </c>
      <c r="K1106" s="608" t="s">
        <v>60</v>
      </c>
      <c r="L1106" s="606" t="str">
        <f t="shared" si="1064"/>
        <v>2.3</v>
      </c>
      <c r="M1106" s="609" t="s">
        <v>62</v>
      </c>
      <c r="N1106" s="609"/>
      <c r="O1106" s="606" t="s">
        <v>3722</v>
      </c>
      <c r="P1106" s="606" t="s">
        <v>65</v>
      </c>
      <c r="Q1106" s="610">
        <v>1</v>
      </c>
      <c r="R1106" s="324">
        <v>3000</v>
      </c>
      <c r="S1106" s="606"/>
      <c r="T1106" s="606"/>
      <c r="U1106" s="606">
        <v>30</v>
      </c>
      <c r="V1106" s="606">
        <v>30</v>
      </c>
      <c r="W1106" s="325"/>
      <c r="X1106" s="325"/>
      <c r="Y1106" s="325"/>
      <c r="Z1106" s="326"/>
      <c r="AA1106" s="326"/>
      <c r="AB1106" s="326"/>
      <c r="AC1106" s="326"/>
      <c r="AD1106" s="326"/>
      <c r="AE1106" s="324"/>
      <c r="AF1106" s="327">
        <f t="shared" si="1065"/>
        <v>0</v>
      </c>
      <c r="AG1106" s="327">
        <f t="shared" si="1066"/>
        <v>0</v>
      </c>
      <c r="AH1106" s="327">
        <f t="shared" si="1062"/>
        <v>3000</v>
      </c>
      <c r="AI1106" s="327">
        <f t="shared" si="1063"/>
        <v>3000</v>
      </c>
      <c r="AJ1106" s="327">
        <f t="shared" si="1069"/>
        <v>0</v>
      </c>
      <c r="AK1106" s="327">
        <f t="shared" si="1070"/>
        <v>0</v>
      </c>
      <c r="AL1106" s="327">
        <f t="shared" si="1071"/>
        <v>0</v>
      </c>
      <c r="AM1106" s="327">
        <f t="shared" si="1072"/>
        <v>0</v>
      </c>
      <c r="AN1106" s="327">
        <f t="shared" si="1073"/>
        <v>0</v>
      </c>
      <c r="AO1106" s="327">
        <f t="shared" si="1074"/>
        <v>0</v>
      </c>
      <c r="AP1106" s="327">
        <f t="shared" si="1075"/>
        <v>0</v>
      </c>
      <c r="AQ1106" s="327">
        <f t="shared" si="1076"/>
        <v>0</v>
      </c>
      <c r="AR1106" s="327">
        <f t="shared" si="1059"/>
        <v>6000</v>
      </c>
      <c r="AS1106" s="611" t="s">
        <v>1763</v>
      </c>
      <c r="AU1106" s="611" t="s">
        <v>3535</v>
      </c>
      <c r="AV1106" s="611" t="s">
        <v>3536</v>
      </c>
      <c r="AW1106" s="618">
        <v>46058</v>
      </c>
      <c r="AX1106" s="611" t="s">
        <v>3537</v>
      </c>
      <c r="AY1106" s="618">
        <v>46078</v>
      </c>
      <c r="BA1106" s="665" t="s">
        <v>3538</v>
      </c>
      <c r="BB1106" s="614" t="s">
        <v>995</v>
      </c>
      <c r="BC1106" s="665" t="s">
        <v>3723</v>
      </c>
      <c r="BD1106" s="665" t="s">
        <v>3724</v>
      </c>
      <c r="BE1106" s="665" t="s">
        <v>3725</v>
      </c>
      <c r="BF1106" s="1350" t="s">
        <v>3726</v>
      </c>
      <c r="BH1106" s="639"/>
      <c r="BI1106" s="639"/>
      <c r="BK1106" s="639">
        <v>5382</v>
      </c>
      <c r="BL1106" s="623"/>
      <c r="BM1106" s="623"/>
      <c r="BN1106" s="639"/>
      <c r="BO1106" s="616" t="s">
        <v>3719</v>
      </c>
      <c r="BP1106" s="616"/>
      <c r="BQ1106" s="616"/>
      <c r="BR1106" s="616"/>
      <c r="BS1106" s="652" t="s">
        <v>3325</v>
      </c>
      <c r="BT1106" s="756" t="s">
        <v>1326</v>
      </c>
      <c r="BU1106" s="756" t="s">
        <v>3727</v>
      </c>
      <c r="BV1106" s="777">
        <v>74151029</v>
      </c>
      <c r="BW1106" s="757">
        <v>10741510290</v>
      </c>
      <c r="BX1106" s="1351">
        <v>3000</v>
      </c>
      <c r="BY1106" s="618">
        <v>46092</v>
      </c>
      <c r="BZ1106" s="618">
        <v>45777</v>
      </c>
      <c r="CC1106" s="651"/>
      <c r="CT1106" s="611">
        <v>30</v>
      </c>
      <c r="CU1106" s="678">
        <f t="shared" ref="CU1106:CU1124" si="1080">AH1106</f>
        <v>3000</v>
      </c>
      <c r="CV1106" s="611">
        <v>21</v>
      </c>
      <c r="CW1106" s="651">
        <f>(R1106/30*CV1106)*Q1106</f>
        <v>2100</v>
      </c>
      <c r="CX1106" s="611">
        <v>20</v>
      </c>
      <c r="CY1106" s="651">
        <f t="shared" ref="CY1106:CY1124" si="1081">(R1106/30*CX1106)*Q1106</f>
        <v>2000</v>
      </c>
      <c r="CZ1106" s="651">
        <f>CU1106-CW1106</f>
        <v>900</v>
      </c>
      <c r="DA1106" s="651">
        <f>CU1106-CY1106</f>
        <v>1000</v>
      </c>
      <c r="DC1106" s="611">
        <v>30</v>
      </c>
      <c r="DD1106" s="641">
        <f t="shared" si="1060"/>
        <v>3000</v>
      </c>
      <c r="DE1106" s="611">
        <v>30</v>
      </c>
      <c r="DF1106" s="651">
        <f t="shared" si="1078"/>
        <v>3000</v>
      </c>
      <c r="DG1106" s="611">
        <v>30</v>
      </c>
      <c r="DH1106" s="651">
        <f t="shared" si="1079"/>
        <v>3000</v>
      </c>
      <c r="DJ1106" s="665"/>
      <c r="DK1106" s="665"/>
      <c r="DL1106" s="665"/>
      <c r="DM1106" s="665"/>
      <c r="DN1106" s="665"/>
      <c r="DO1106" s="665"/>
      <c r="DP1106" s="665"/>
      <c r="DQ1106" s="665"/>
      <c r="DR1106" s="665"/>
      <c r="DS1106" s="665"/>
      <c r="DU1106" s="620">
        <f t="shared" si="1061"/>
        <v>6000</v>
      </c>
      <c r="DV1106" s="621">
        <f t="shared" si="1053"/>
        <v>5100</v>
      </c>
      <c r="DW1106" s="621">
        <f t="shared" si="1052"/>
        <v>5000</v>
      </c>
      <c r="DX1106" s="621">
        <f t="shared" si="1067"/>
        <v>900</v>
      </c>
      <c r="DY1106" s="621">
        <f t="shared" si="1068"/>
        <v>1000</v>
      </c>
      <c r="EC1106" s="665" t="s">
        <v>3728</v>
      </c>
      <c r="EG1106" s="621"/>
    </row>
    <row r="1107" spans="1:137" s="611" customFormat="1" ht="48" hidden="1" customHeight="1" x14ac:dyDescent="0.25">
      <c r="A1107" s="606">
        <v>2026</v>
      </c>
      <c r="B1107" s="606">
        <v>479</v>
      </c>
      <c r="C1107" s="606" t="s">
        <v>58</v>
      </c>
      <c r="D1107" s="606">
        <v>3000654</v>
      </c>
      <c r="E1107" s="606">
        <v>5005020</v>
      </c>
      <c r="F1107" s="606" t="s">
        <v>2269</v>
      </c>
      <c r="G1107" s="606" t="s">
        <v>2270</v>
      </c>
      <c r="H1107" s="606">
        <v>93</v>
      </c>
      <c r="I1107" s="695" t="s">
        <v>992</v>
      </c>
      <c r="J1107" s="608" t="s">
        <v>10</v>
      </c>
      <c r="K1107" s="608" t="s">
        <v>60</v>
      </c>
      <c r="L1107" s="606" t="str">
        <f t="shared" si="1064"/>
        <v>2.3</v>
      </c>
      <c r="M1107" s="609" t="s">
        <v>62</v>
      </c>
      <c r="N1107" s="609"/>
      <c r="O1107" s="606" t="s">
        <v>2291</v>
      </c>
      <c r="P1107" s="606" t="s">
        <v>65</v>
      </c>
      <c r="Q1107" s="610">
        <v>1</v>
      </c>
      <c r="R1107" s="324">
        <v>3000</v>
      </c>
      <c r="S1107" s="606"/>
      <c r="T1107" s="606"/>
      <c r="U1107" s="606">
        <v>30</v>
      </c>
      <c r="V1107" s="606">
        <v>30</v>
      </c>
      <c r="W1107" s="325"/>
      <c r="X1107" s="325"/>
      <c r="Y1107" s="325"/>
      <c r="Z1107" s="326"/>
      <c r="AA1107" s="326"/>
      <c r="AB1107" s="326"/>
      <c r="AC1107" s="326"/>
      <c r="AD1107" s="326"/>
      <c r="AE1107" s="324"/>
      <c r="AF1107" s="327">
        <f t="shared" si="1065"/>
        <v>0</v>
      </c>
      <c r="AG1107" s="327">
        <f t="shared" si="1066"/>
        <v>0</v>
      </c>
      <c r="AH1107" s="327">
        <f t="shared" si="1062"/>
        <v>3000</v>
      </c>
      <c r="AI1107" s="327">
        <f t="shared" si="1063"/>
        <v>3000</v>
      </c>
      <c r="AJ1107" s="327">
        <f t="shared" si="1069"/>
        <v>0</v>
      </c>
      <c r="AK1107" s="327">
        <f t="shared" si="1070"/>
        <v>0</v>
      </c>
      <c r="AL1107" s="327">
        <f t="shared" si="1071"/>
        <v>0</v>
      </c>
      <c r="AM1107" s="327">
        <f t="shared" si="1072"/>
        <v>0</v>
      </c>
      <c r="AN1107" s="327">
        <f t="shared" si="1073"/>
        <v>0</v>
      </c>
      <c r="AO1107" s="327">
        <f t="shared" si="1074"/>
        <v>0</v>
      </c>
      <c r="AP1107" s="327">
        <f t="shared" si="1075"/>
        <v>0</v>
      </c>
      <c r="AQ1107" s="327">
        <f t="shared" si="1076"/>
        <v>0</v>
      </c>
      <c r="AR1107" s="327">
        <f t="shared" si="1059"/>
        <v>6000</v>
      </c>
      <c r="AS1107" s="611" t="s">
        <v>1763</v>
      </c>
      <c r="AT1107" s="612"/>
      <c r="AU1107" s="612" t="s">
        <v>3535</v>
      </c>
      <c r="AV1107" s="612" t="s">
        <v>3536</v>
      </c>
      <c r="AW1107" s="632">
        <v>46058</v>
      </c>
      <c r="AX1107" s="612" t="s">
        <v>3537</v>
      </c>
      <c r="AY1107" s="632">
        <v>46078</v>
      </c>
      <c r="AZ1107" s="612"/>
      <c r="BA1107" s="613" t="s">
        <v>3538</v>
      </c>
      <c r="BB1107" s="614" t="s">
        <v>995</v>
      </c>
      <c r="BC1107" s="614" t="s">
        <v>3729</v>
      </c>
      <c r="BD1107" s="614" t="s">
        <v>3730</v>
      </c>
      <c r="BE1107" s="614" t="s">
        <v>3731</v>
      </c>
      <c r="BF1107" s="614">
        <v>46104</v>
      </c>
      <c r="BH1107" s="639"/>
      <c r="BI1107" s="639"/>
      <c r="BJ1107" s="639"/>
      <c r="BK1107" s="639"/>
      <c r="BL1107" s="623"/>
      <c r="BM1107" s="623"/>
      <c r="BN1107" s="639">
        <v>5812</v>
      </c>
      <c r="BO1107" s="755" t="s">
        <v>2435</v>
      </c>
      <c r="BP1107" s="834"/>
      <c r="BQ1107" s="834"/>
      <c r="BR1107" s="834"/>
      <c r="BS1107" s="656" t="s">
        <v>1100</v>
      </c>
      <c r="BT1107" s="657" t="s">
        <v>3732</v>
      </c>
      <c r="BU1107" s="657" t="s">
        <v>3733</v>
      </c>
      <c r="BV1107" s="638">
        <v>47552141</v>
      </c>
      <c r="BW1107" s="658">
        <v>10475521418</v>
      </c>
      <c r="BX1107" s="1352">
        <v>3000</v>
      </c>
      <c r="BY1107" s="618">
        <v>36608</v>
      </c>
      <c r="BZ1107" s="618">
        <v>46142</v>
      </c>
      <c r="CC1107" s="651"/>
      <c r="CT1107" s="612">
        <v>30</v>
      </c>
      <c r="CU1107" s="620">
        <f t="shared" si="1080"/>
        <v>3000</v>
      </c>
      <c r="CV1107" s="612">
        <v>23</v>
      </c>
      <c r="CW1107" s="621">
        <v>900</v>
      </c>
      <c r="CX1107" s="612">
        <v>30</v>
      </c>
      <c r="CY1107" s="621">
        <f t="shared" si="1081"/>
        <v>3000</v>
      </c>
      <c r="CZ1107" s="651"/>
      <c r="DA1107" s="651"/>
      <c r="DC1107" s="612">
        <v>30</v>
      </c>
      <c r="DD1107" s="1158">
        <f t="shared" si="1060"/>
        <v>3000</v>
      </c>
      <c r="DE1107" s="612">
        <v>30</v>
      </c>
      <c r="DF1107" s="1158">
        <f t="shared" si="1078"/>
        <v>3000</v>
      </c>
      <c r="DG1107" s="612">
        <v>30</v>
      </c>
      <c r="DH1107" s="1158">
        <f t="shared" si="1079"/>
        <v>3000</v>
      </c>
      <c r="DJ1107" s="665"/>
      <c r="DK1107" s="665"/>
      <c r="DL1107" s="665"/>
      <c r="DM1107" s="665"/>
      <c r="DN1107" s="665"/>
      <c r="DO1107" s="665"/>
      <c r="DP1107" s="665"/>
      <c r="DQ1107" s="665"/>
      <c r="DR1107" s="665"/>
      <c r="DS1107" s="665"/>
      <c r="DU1107" s="620">
        <f t="shared" si="1061"/>
        <v>6000</v>
      </c>
      <c r="DV1107" s="621">
        <f t="shared" si="1053"/>
        <v>3900</v>
      </c>
      <c r="DW1107" s="621">
        <f t="shared" si="1052"/>
        <v>6000</v>
      </c>
      <c r="DX1107" s="621">
        <f t="shared" si="1067"/>
        <v>2100</v>
      </c>
      <c r="DY1107" s="621">
        <f t="shared" si="1068"/>
        <v>0</v>
      </c>
      <c r="EC1107" s="665" t="s">
        <v>3734</v>
      </c>
      <c r="EG1107" s="621"/>
    </row>
    <row r="1108" spans="1:137" s="612" customFormat="1" ht="48" hidden="1" customHeight="1" x14ac:dyDescent="0.25">
      <c r="A1108" s="606">
        <v>2026</v>
      </c>
      <c r="B1108" s="606">
        <v>479</v>
      </c>
      <c r="C1108" s="606" t="s">
        <v>58</v>
      </c>
      <c r="D1108" s="606">
        <v>3000654</v>
      </c>
      <c r="E1108" s="606">
        <v>5005020</v>
      </c>
      <c r="F1108" s="606" t="s">
        <v>2269</v>
      </c>
      <c r="G1108" s="606" t="s">
        <v>2270</v>
      </c>
      <c r="H1108" s="606">
        <v>93</v>
      </c>
      <c r="I1108" s="695" t="s">
        <v>992</v>
      </c>
      <c r="J1108" s="608" t="s">
        <v>10</v>
      </c>
      <c r="K1108" s="608" t="s">
        <v>60</v>
      </c>
      <c r="L1108" s="606" t="str">
        <f t="shared" si="1064"/>
        <v>2.3</v>
      </c>
      <c r="M1108" s="609" t="s">
        <v>62</v>
      </c>
      <c r="N1108" s="609"/>
      <c r="O1108" s="606" t="s">
        <v>2291</v>
      </c>
      <c r="P1108" s="606" t="s">
        <v>65</v>
      </c>
      <c r="Q1108" s="610">
        <v>1</v>
      </c>
      <c r="R1108" s="324">
        <v>3000</v>
      </c>
      <c r="S1108" s="606"/>
      <c r="T1108" s="606"/>
      <c r="U1108" s="606"/>
      <c r="V1108" s="606">
        <v>30</v>
      </c>
      <c r="W1108" s="325"/>
      <c r="X1108" s="325"/>
      <c r="Y1108" s="325"/>
      <c r="Z1108" s="326"/>
      <c r="AA1108" s="326"/>
      <c r="AB1108" s="326"/>
      <c r="AC1108" s="326"/>
      <c r="AD1108" s="326"/>
      <c r="AE1108" s="324"/>
      <c r="AF1108" s="327">
        <f t="shared" si="1065"/>
        <v>0</v>
      </c>
      <c r="AG1108" s="327">
        <f t="shared" si="1066"/>
        <v>0</v>
      </c>
      <c r="AH1108" s="327">
        <f t="shared" si="1062"/>
        <v>0</v>
      </c>
      <c r="AI1108" s="327">
        <f t="shared" si="1063"/>
        <v>3000</v>
      </c>
      <c r="AJ1108" s="327">
        <f t="shared" si="1069"/>
        <v>0</v>
      </c>
      <c r="AK1108" s="327">
        <f t="shared" si="1070"/>
        <v>0</v>
      </c>
      <c r="AL1108" s="327">
        <f t="shared" si="1071"/>
        <v>0</v>
      </c>
      <c r="AM1108" s="327">
        <f t="shared" si="1072"/>
        <v>0</v>
      </c>
      <c r="AN1108" s="327">
        <f t="shared" si="1073"/>
        <v>0</v>
      </c>
      <c r="AO1108" s="327">
        <f t="shared" si="1074"/>
        <v>0</v>
      </c>
      <c r="AP1108" s="327">
        <f t="shared" si="1075"/>
        <v>0</v>
      </c>
      <c r="AQ1108" s="327">
        <f t="shared" si="1076"/>
        <v>0</v>
      </c>
      <c r="AR1108" s="327">
        <f t="shared" si="1059"/>
        <v>3000</v>
      </c>
      <c r="AS1108" s="611" t="s">
        <v>1763</v>
      </c>
      <c r="AU1108" s="612" t="s">
        <v>3535</v>
      </c>
      <c r="AV1108" s="612" t="s">
        <v>3536</v>
      </c>
      <c r="AW1108" s="632">
        <v>46058</v>
      </c>
      <c r="AX1108" s="612" t="s">
        <v>3537</v>
      </c>
      <c r="AY1108" s="632">
        <v>46078</v>
      </c>
      <c r="BA1108" s="613" t="s">
        <v>3538</v>
      </c>
      <c r="BB1108" s="614" t="s">
        <v>995</v>
      </c>
      <c r="BC1108" s="612" t="s">
        <v>3713</v>
      </c>
      <c r="BD1108" s="612" t="s">
        <v>3714</v>
      </c>
      <c r="BE1108" s="612" t="s">
        <v>3715</v>
      </c>
      <c r="BF1108" s="632">
        <v>46079</v>
      </c>
      <c r="BH1108" s="639"/>
      <c r="BI1108" s="639"/>
      <c r="BJ1108" s="611"/>
      <c r="BK1108" s="639"/>
      <c r="BL1108" s="623"/>
      <c r="BM1108" s="623"/>
      <c r="BN1108" s="639"/>
      <c r="BO1108" s="630"/>
      <c r="BP1108" s="630"/>
      <c r="BQ1108" s="630"/>
      <c r="BR1108" s="630"/>
      <c r="BS1108" s="664" t="s">
        <v>2405</v>
      </c>
      <c r="BT1108" s="645" t="s">
        <v>2406</v>
      </c>
      <c r="BU1108" s="645" t="s">
        <v>2407</v>
      </c>
      <c r="BV1108" s="638">
        <v>47848451</v>
      </c>
      <c r="BW1108" s="658">
        <v>10478484513</v>
      </c>
      <c r="BX1108" s="640">
        <v>3000</v>
      </c>
      <c r="BY1108" s="632">
        <v>46113</v>
      </c>
      <c r="BZ1108" s="632">
        <v>46142</v>
      </c>
      <c r="CU1108" s="620">
        <f t="shared" si="1080"/>
        <v>0</v>
      </c>
      <c r="CW1108" s="621">
        <f t="shared" ref="CW1108:CW1124" si="1082">(R1108/30*CV1108)*Q1108</f>
        <v>0</v>
      </c>
      <c r="CY1108" s="621">
        <f t="shared" si="1081"/>
        <v>0</v>
      </c>
      <c r="DC1108" s="612">
        <f t="shared" ref="DC1108:DC1123" si="1083">V1108</f>
        <v>30</v>
      </c>
      <c r="DD1108" s="1158">
        <f t="shared" si="1060"/>
        <v>3000</v>
      </c>
      <c r="DE1108" s="612">
        <v>30</v>
      </c>
      <c r="DF1108" s="1158">
        <f t="shared" si="1078"/>
        <v>3000</v>
      </c>
      <c r="DG1108" s="612">
        <v>30</v>
      </c>
      <c r="DH1108" s="1158">
        <f t="shared" si="1079"/>
        <v>3000</v>
      </c>
      <c r="DJ1108" s="613"/>
      <c r="DK1108" s="613"/>
      <c r="DL1108" s="613"/>
      <c r="DM1108" s="613"/>
      <c r="DN1108" s="613"/>
      <c r="DO1108" s="613"/>
      <c r="DP1108" s="613"/>
      <c r="DQ1108" s="613"/>
      <c r="DR1108" s="613"/>
      <c r="DS1108" s="613"/>
      <c r="DU1108" s="620">
        <f t="shared" si="1061"/>
        <v>3000</v>
      </c>
      <c r="DV1108" s="621">
        <f t="shared" si="1053"/>
        <v>3000</v>
      </c>
      <c r="DW1108" s="621">
        <f t="shared" si="1052"/>
        <v>3000</v>
      </c>
      <c r="DX1108" s="621">
        <f t="shared" si="1067"/>
        <v>0</v>
      </c>
      <c r="DY1108" s="621">
        <f t="shared" si="1068"/>
        <v>0</v>
      </c>
      <c r="EG1108" s="621"/>
    </row>
    <row r="1109" spans="1:137" s="612" customFormat="1" ht="48" hidden="1" customHeight="1" x14ac:dyDescent="0.25">
      <c r="A1109" s="606">
        <v>2026</v>
      </c>
      <c r="B1109" s="606">
        <v>479</v>
      </c>
      <c r="C1109" s="606" t="s">
        <v>58</v>
      </c>
      <c r="D1109" s="606">
        <v>3000654</v>
      </c>
      <c r="E1109" s="606">
        <v>5005020</v>
      </c>
      <c r="F1109" s="606" t="s">
        <v>2269</v>
      </c>
      <c r="G1109" s="606" t="s">
        <v>2270</v>
      </c>
      <c r="H1109" s="606">
        <v>93</v>
      </c>
      <c r="I1109" s="695" t="s">
        <v>992</v>
      </c>
      <c r="J1109" s="608" t="s">
        <v>10</v>
      </c>
      <c r="K1109" s="608" t="s">
        <v>60</v>
      </c>
      <c r="L1109" s="606" t="str">
        <f t="shared" si="1064"/>
        <v>2.3</v>
      </c>
      <c r="M1109" s="609" t="s">
        <v>62</v>
      </c>
      <c r="N1109" s="609"/>
      <c r="O1109" s="606" t="s">
        <v>2291</v>
      </c>
      <c r="P1109" s="606" t="s">
        <v>65</v>
      </c>
      <c r="Q1109" s="610">
        <v>1</v>
      </c>
      <c r="R1109" s="324">
        <v>3000</v>
      </c>
      <c r="S1109" s="606"/>
      <c r="T1109" s="606"/>
      <c r="U1109" s="606"/>
      <c r="V1109" s="606">
        <v>30</v>
      </c>
      <c r="W1109" s="325"/>
      <c r="X1109" s="325"/>
      <c r="Y1109" s="325"/>
      <c r="Z1109" s="326"/>
      <c r="AA1109" s="326"/>
      <c r="AB1109" s="326"/>
      <c r="AC1109" s="326"/>
      <c r="AD1109" s="326"/>
      <c r="AE1109" s="324"/>
      <c r="AF1109" s="327">
        <f t="shared" si="1065"/>
        <v>0</v>
      </c>
      <c r="AG1109" s="327">
        <f t="shared" si="1066"/>
        <v>0</v>
      </c>
      <c r="AH1109" s="327">
        <f t="shared" si="1062"/>
        <v>0</v>
      </c>
      <c r="AI1109" s="327">
        <f t="shared" si="1063"/>
        <v>3000</v>
      </c>
      <c r="AJ1109" s="327">
        <f t="shared" si="1069"/>
        <v>0</v>
      </c>
      <c r="AK1109" s="327">
        <f t="shared" si="1070"/>
        <v>0</v>
      </c>
      <c r="AL1109" s="327">
        <f t="shared" si="1071"/>
        <v>0</v>
      </c>
      <c r="AM1109" s="327">
        <f t="shared" si="1072"/>
        <v>0</v>
      </c>
      <c r="AN1109" s="327">
        <f t="shared" si="1073"/>
        <v>0</v>
      </c>
      <c r="AO1109" s="327">
        <f t="shared" si="1074"/>
        <v>0</v>
      </c>
      <c r="AP1109" s="327">
        <f t="shared" si="1075"/>
        <v>0</v>
      </c>
      <c r="AQ1109" s="327">
        <f t="shared" si="1076"/>
        <v>0</v>
      </c>
      <c r="AR1109" s="327">
        <f t="shared" si="1059"/>
        <v>3000</v>
      </c>
      <c r="AS1109" s="611" t="s">
        <v>1763</v>
      </c>
      <c r="AU1109" s="612" t="s">
        <v>3535</v>
      </c>
      <c r="AV1109" s="612" t="s">
        <v>3536</v>
      </c>
      <c r="AW1109" s="632">
        <v>46058</v>
      </c>
      <c r="AX1109" s="612" t="s">
        <v>3537</v>
      </c>
      <c r="AY1109" s="632">
        <v>46078</v>
      </c>
      <c r="BA1109" s="613" t="s">
        <v>3538</v>
      </c>
      <c r="BB1109" s="614" t="s">
        <v>995</v>
      </c>
      <c r="BC1109" s="612" t="s">
        <v>3713</v>
      </c>
      <c r="BD1109" s="612" t="s">
        <v>3714</v>
      </c>
      <c r="BE1109" s="612" t="s">
        <v>3715</v>
      </c>
      <c r="BF1109" s="632">
        <v>46079</v>
      </c>
      <c r="BH1109" s="639"/>
      <c r="BI1109" s="639"/>
      <c r="BJ1109" s="611"/>
      <c r="BK1109" s="639"/>
      <c r="BL1109" s="623"/>
      <c r="BM1109" s="623"/>
      <c r="BN1109" s="639"/>
      <c r="BO1109" s="630"/>
      <c r="BP1109" s="630"/>
      <c r="BQ1109" s="630"/>
      <c r="BR1109" s="630"/>
      <c r="BS1109" s="664" t="s">
        <v>2409</v>
      </c>
      <c r="BT1109" s="645" t="s">
        <v>2410</v>
      </c>
      <c r="BU1109" s="645" t="s">
        <v>2411</v>
      </c>
      <c r="BV1109" s="638">
        <v>74855151</v>
      </c>
      <c r="BW1109" s="658">
        <v>10748551510</v>
      </c>
      <c r="BX1109" s="640">
        <v>3000</v>
      </c>
      <c r="BY1109" s="632">
        <v>46113</v>
      </c>
      <c r="BZ1109" s="632">
        <v>46142</v>
      </c>
      <c r="CU1109" s="620">
        <f t="shared" si="1080"/>
        <v>0</v>
      </c>
      <c r="CW1109" s="621">
        <f t="shared" si="1082"/>
        <v>0</v>
      </c>
      <c r="CY1109" s="621">
        <f t="shared" si="1081"/>
        <v>0</v>
      </c>
      <c r="DC1109" s="612">
        <f t="shared" si="1083"/>
        <v>30</v>
      </c>
      <c r="DD1109" s="1158">
        <f t="shared" si="1060"/>
        <v>3000</v>
      </c>
      <c r="DE1109" s="612">
        <v>30</v>
      </c>
      <c r="DF1109" s="1158">
        <f t="shared" si="1078"/>
        <v>3000</v>
      </c>
      <c r="DG1109" s="612">
        <v>30</v>
      </c>
      <c r="DH1109" s="1158">
        <f t="shared" si="1079"/>
        <v>3000</v>
      </c>
      <c r="DJ1109" s="613"/>
      <c r="DK1109" s="613"/>
      <c r="DL1109" s="613"/>
      <c r="DM1109" s="613"/>
      <c r="DN1109" s="613"/>
      <c r="DO1109" s="613"/>
      <c r="DP1109" s="613"/>
      <c r="DQ1109" s="613"/>
      <c r="DR1109" s="613"/>
      <c r="DS1109" s="613"/>
      <c r="DU1109" s="620">
        <f t="shared" si="1061"/>
        <v>3000</v>
      </c>
      <c r="DV1109" s="621">
        <f t="shared" si="1053"/>
        <v>3000</v>
      </c>
      <c r="DW1109" s="621">
        <f t="shared" si="1052"/>
        <v>3000</v>
      </c>
      <c r="DX1109" s="621">
        <f t="shared" si="1067"/>
        <v>0</v>
      </c>
      <c r="DY1109" s="621">
        <f t="shared" si="1068"/>
        <v>0</v>
      </c>
      <c r="EG1109" s="621"/>
    </row>
    <row r="1110" spans="1:137" s="612" customFormat="1" ht="48" hidden="1" customHeight="1" x14ac:dyDescent="0.25">
      <c r="A1110" s="606">
        <v>2026</v>
      </c>
      <c r="B1110" s="606">
        <v>479</v>
      </c>
      <c r="C1110" s="606" t="s">
        <v>58</v>
      </c>
      <c r="D1110" s="606">
        <v>3000654</v>
      </c>
      <c r="E1110" s="606">
        <v>5005020</v>
      </c>
      <c r="F1110" s="606" t="s">
        <v>2269</v>
      </c>
      <c r="G1110" s="606" t="s">
        <v>2270</v>
      </c>
      <c r="H1110" s="606">
        <v>93</v>
      </c>
      <c r="I1110" s="695" t="s">
        <v>992</v>
      </c>
      <c r="J1110" s="608" t="s">
        <v>10</v>
      </c>
      <c r="K1110" s="608" t="s">
        <v>60</v>
      </c>
      <c r="L1110" s="606" t="str">
        <f t="shared" si="1064"/>
        <v>2.3</v>
      </c>
      <c r="M1110" s="609" t="s">
        <v>62</v>
      </c>
      <c r="N1110" s="609"/>
      <c r="O1110" s="606" t="s">
        <v>2291</v>
      </c>
      <c r="P1110" s="606" t="s">
        <v>65</v>
      </c>
      <c r="Q1110" s="610">
        <v>1</v>
      </c>
      <c r="R1110" s="324">
        <v>3000</v>
      </c>
      <c r="S1110" s="606"/>
      <c r="T1110" s="606"/>
      <c r="U1110" s="606">
        <v>14</v>
      </c>
      <c r="V1110" s="606">
        <v>30</v>
      </c>
      <c r="W1110" s="325"/>
      <c r="X1110" s="325"/>
      <c r="Y1110" s="325"/>
      <c r="Z1110" s="326"/>
      <c r="AA1110" s="326"/>
      <c r="AB1110" s="326"/>
      <c r="AC1110" s="326"/>
      <c r="AD1110" s="326"/>
      <c r="AE1110" s="324"/>
      <c r="AF1110" s="327">
        <f t="shared" si="1065"/>
        <v>0</v>
      </c>
      <c r="AG1110" s="327">
        <f t="shared" si="1066"/>
        <v>0</v>
      </c>
      <c r="AH1110" s="327">
        <f t="shared" si="1062"/>
        <v>1400</v>
      </c>
      <c r="AI1110" s="327">
        <f t="shared" si="1063"/>
        <v>3000</v>
      </c>
      <c r="AJ1110" s="327">
        <f t="shared" si="1069"/>
        <v>0</v>
      </c>
      <c r="AK1110" s="327">
        <f t="shared" si="1070"/>
        <v>0</v>
      </c>
      <c r="AL1110" s="327">
        <f t="shared" si="1071"/>
        <v>0</v>
      </c>
      <c r="AM1110" s="327">
        <f t="shared" si="1072"/>
        <v>0</v>
      </c>
      <c r="AN1110" s="327">
        <f t="shared" si="1073"/>
        <v>0</v>
      </c>
      <c r="AO1110" s="327">
        <f t="shared" si="1074"/>
        <v>0</v>
      </c>
      <c r="AP1110" s="327">
        <f t="shared" si="1075"/>
        <v>0</v>
      </c>
      <c r="AQ1110" s="327">
        <f t="shared" si="1076"/>
        <v>0</v>
      </c>
      <c r="AR1110" s="327">
        <f t="shared" si="1059"/>
        <v>4400</v>
      </c>
      <c r="AS1110" s="611" t="s">
        <v>1763</v>
      </c>
      <c r="AU1110" s="612" t="s">
        <v>3535</v>
      </c>
      <c r="AV1110" s="612" t="s">
        <v>3536</v>
      </c>
      <c r="AW1110" s="632">
        <v>46058</v>
      </c>
      <c r="AX1110" s="612" t="s">
        <v>3537</v>
      </c>
      <c r="AY1110" s="632">
        <v>46078</v>
      </c>
      <c r="BA1110" s="613" t="s">
        <v>3538</v>
      </c>
      <c r="BB1110" s="614" t="s">
        <v>995</v>
      </c>
      <c r="BC1110" s="612" t="s">
        <v>3713</v>
      </c>
      <c r="BD1110" s="612" t="s">
        <v>3714</v>
      </c>
      <c r="BE1110" s="612" t="s">
        <v>3715</v>
      </c>
      <c r="BF1110" s="632">
        <v>46079</v>
      </c>
      <c r="BH1110" s="639">
        <v>4278</v>
      </c>
      <c r="BI1110" s="639"/>
      <c r="BJ1110" s="611"/>
      <c r="BK1110" s="639"/>
      <c r="BL1110" s="611"/>
      <c r="BM1110" s="611"/>
      <c r="BN1110" s="639"/>
      <c r="BO1110" s="630"/>
      <c r="BP1110" s="630"/>
      <c r="BQ1110" s="630"/>
      <c r="BR1110" s="630"/>
      <c r="BS1110" s="664" t="s">
        <v>2323</v>
      </c>
      <c r="BT1110" s="645" t="s">
        <v>1326</v>
      </c>
      <c r="BU1110" s="645" t="s">
        <v>3735</v>
      </c>
      <c r="BV1110" s="638">
        <v>48270809</v>
      </c>
      <c r="BW1110" s="658">
        <v>10482708094</v>
      </c>
      <c r="BX1110" s="640">
        <v>3000</v>
      </c>
      <c r="BY1110" s="632">
        <v>46099</v>
      </c>
      <c r="BZ1110" s="632">
        <v>46142</v>
      </c>
      <c r="CT1110" s="612">
        <v>14</v>
      </c>
      <c r="CU1110" s="620">
        <f t="shared" si="1080"/>
        <v>1400</v>
      </c>
      <c r="CV1110" s="612">
        <v>14</v>
      </c>
      <c r="CW1110" s="621">
        <f t="shared" si="1082"/>
        <v>1400</v>
      </c>
      <c r="CX1110" s="612">
        <v>14</v>
      </c>
      <c r="CY1110" s="621">
        <f t="shared" si="1081"/>
        <v>1400</v>
      </c>
      <c r="DC1110" s="612">
        <f t="shared" si="1083"/>
        <v>30</v>
      </c>
      <c r="DD1110" s="1158">
        <f t="shared" si="1060"/>
        <v>3000</v>
      </c>
      <c r="DE1110" s="612">
        <v>30</v>
      </c>
      <c r="DF1110" s="1158">
        <f t="shared" si="1078"/>
        <v>3000</v>
      </c>
      <c r="DG1110" s="612">
        <v>30</v>
      </c>
      <c r="DH1110" s="1158">
        <f t="shared" si="1079"/>
        <v>3000</v>
      </c>
      <c r="DJ1110" s="613"/>
      <c r="DK1110" s="613"/>
      <c r="DL1110" s="613"/>
      <c r="DM1110" s="613"/>
      <c r="DN1110" s="613"/>
      <c r="DO1110" s="613"/>
      <c r="DP1110" s="613"/>
      <c r="DQ1110" s="613"/>
      <c r="DR1110" s="613"/>
      <c r="DS1110" s="613"/>
      <c r="DU1110" s="620">
        <f t="shared" si="1061"/>
        <v>4400</v>
      </c>
      <c r="DV1110" s="621">
        <f t="shared" si="1053"/>
        <v>4400</v>
      </c>
      <c r="DW1110" s="621">
        <f t="shared" si="1052"/>
        <v>4400</v>
      </c>
      <c r="DX1110" s="621">
        <f t="shared" si="1067"/>
        <v>0</v>
      </c>
      <c r="DY1110" s="621">
        <f t="shared" si="1068"/>
        <v>0</v>
      </c>
      <c r="EG1110" s="621"/>
    </row>
    <row r="1111" spans="1:137" s="612" customFormat="1" ht="48" hidden="1" customHeight="1" x14ac:dyDescent="0.25">
      <c r="A1111" s="606">
        <v>2026</v>
      </c>
      <c r="B1111" s="606">
        <v>479</v>
      </c>
      <c r="C1111" s="606" t="s">
        <v>58</v>
      </c>
      <c r="D1111" s="606">
        <v>3000654</v>
      </c>
      <c r="E1111" s="606">
        <v>5005020</v>
      </c>
      <c r="F1111" s="606" t="s">
        <v>2269</v>
      </c>
      <c r="G1111" s="606" t="s">
        <v>2270</v>
      </c>
      <c r="H1111" s="606">
        <v>93</v>
      </c>
      <c r="I1111" s="695" t="s">
        <v>992</v>
      </c>
      <c r="J1111" s="608" t="s">
        <v>10</v>
      </c>
      <c r="K1111" s="608" t="s">
        <v>60</v>
      </c>
      <c r="L1111" s="606" t="str">
        <f t="shared" si="1064"/>
        <v>2.3</v>
      </c>
      <c r="M1111" s="609" t="s">
        <v>62</v>
      </c>
      <c r="N1111" s="609"/>
      <c r="O1111" s="606" t="s">
        <v>2291</v>
      </c>
      <c r="P1111" s="606" t="s">
        <v>65</v>
      </c>
      <c r="Q1111" s="610">
        <v>1</v>
      </c>
      <c r="R1111" s="324">
        <v>3000</v>
      </c>
      <c r="S1111" s="606"/>
      <c r="T1111" s="606"/>
      <c r="U1111" s="606">
        <v>14</v>
      </c>
      <c r="V1111" s="606">
        <v>30</v>
      </c>
      <c r="W1111" s="325"/>
      <c r="X1111" s="325"/>
      <c r="Y1111" s="325"/>
      <c r="Z1111" s="326"/>
      <c r="AA1111" s="326"/>
      <c r="AB1111" s="326"/>
      <c r="AC1111" s="326"/>
      <c r="AD1111" s="326"/>
      <c r="AE1111" s="324"/>
      <c r="AF1111" s="327">
        <f t="shared" si="1065"/>
        <v>0</v>
      </c>
      <c r="AG1111" s="327">
        <f t="shared" si="1066"/>
        <v>0</v>
      </c>
      <c r="AH1111" s="327">
        <f t="shared" si="1062"/>
        <v>1400</v>
      </c>
      <c r="AI1111" s="327">
        <f t="shared" si="1063"/>
        <v>3000</v>
      </c>
      <c r="AJ1111" s="327">
        <f t="shared" si="1069"/>
        <v>0</v>
      </c>
      <c r="AK1111" s="327">
        <f t="shared" si="1070"/>
        <v>0</v>
      </c>
      <c r="AL1111" s="327">
        <f t="shared" si="1071"/>
        <v>0</v>
      </c>
      <c r="AM1111" s="327">
        <f t="shared" si="1072"/>
        <v>0</v>
      </c>
      <c r="AN1111" s="327">
        <f t="shared" si="1073"/>
        <v>0</v>
      </c>
      <c r="AO1111" s="327">
        <f t="shared" si="1074"/>
        <v>0</v>
      </c>
      <c r="AP1111" s="327">
        <f t="shared" si="1075"/>
        <v>0</v>
      </c>
      <c r="AQ1111" s="327">
        <f t="shared" si="1076"/>
        <v>0</v>
      </c>
      <c r="AR1111" s="327">
        <f t="shared" si="1059"/>
        <v>4400</v>
      </c>
      <c r="AS1111" s="611" t="s">
        <v>1763</v>
      </c>
      <c r="AU1111" s="612" t="s">
        <v>3535</v>
      </c>
      <c r="AV1111" s="612" t="s">
        <v>3536</v>
      </c>
      <c r="AW1111" s="632">
        <v>46058</v>
      </c>
      <c r="AX1111" s="612" t="s">
        <v>3537</v>
      </c>
      <c r="AY1111" s="632">
        <v>46078</v>
      </c>
      <c r="BA1111" s="613" t="s">
        <v>3538</v>
      </c>
      <c r="BB1111" s="614" t="s">
        <v>995</v>
      </c>
      <c r="BC1111" s="612" t="s">
        <v>3713</v>
      </c>
      <c r="BD1111" s="612" t="s">
        <v>3714</v>
      </c>
      <c r="BE1111" s="612" t="s">
        <v>3715</v>
      </c>
      <c r="BF1111" s="632">
        <v>46079</v>
      </c>
      <c r="BH1111" s="639"/>
      <c r="BI1111" s="639"/>
      <c r="BJ1111" s="611"/>
      <c r="BK1111" s="639"/>
      <c r="BL1111" s="623"/>
      <c r="BM1111" s="623"/>
      <c r="BN1111" s="639"/>
      <c r="BO1111" s="630"/>
      <c r="BP1111" s="630"/>
      <c r="BQ1111" s="630"/>
      <c r="BR1111" s="630"/>
      <c r="BS1111" s="664" t="s">
        <v>2422</v>
      </c>
      <c r="BT1111" s="645" t="s">
        <v>1593</v>
      </c>
      <c r="BU1111" s="645" t="s">
        <v>2423</v>
      </c>
      <c r="BV1111" s="638">
        <v>44306067</v>
      </c>
      <c r="BW1111" s="658">
        <v>10443060672</v>
      </c>
      <c r="BX1111" s="640">
        <v>3000</v>
      </c>
      <c r="BY1111" s="632">
        <v>46099</v>
      </c>
      <c r="BZ1111" s="632">
        <v>46142</v>
      </c>
      <c r="CT1111" s="612">
        <v>14</v>
      </c>
      <c r="CU1111" s="620">
        <f t="shared" si="1080"/>
        <v>1400</v>
      </c>
      <c r="CV1111" s="612">
        <v>14</v>
      </c>
      <c r="CW1111" s="621">
        <f t="shared" si="1082"/>
        <v>1400</v>
      </c>
      <c r="CX1111" s="612">
        <v>14</v>
      </c>
      <c r="CY1111" s="621">
        <f t="shared" si="1081"/>
        <v>1400</v>
      </c>
      <c r="DC1111" s="612">
        <f t="shared" si="1083"/>
        <v>30</v>
      </c>
      <c r="DD1111" s="1158">
        <f t="shared" si="1060"/>
        <v>3000</v>
      </c>
      <c r="DE1111" s="612">
        <v>30</v>
      </c>
      <c r="DF1111" s="1158">
        <f t="shared" si="1078"/>
        <v>3000</v>
      </c>
      <c r="DG1111" s="612">
        <v>30</v>
      </c>
      <c r="DH1111" s="1158">
        <f t="shared" si="1079"/>
        <v>3000</v>
      </c>
      <c r="DJ1111" s="613"/>
      <c r="DK1111" s="613"/>
      <c r="DL1111" s="613"/>
      <c r="DM1111" s="613"/>
      <c r="DN1111" s="613"/>
      <c r="DO1111" s="613"/>
      <c r="DP1111" s="613"/>
      <c r="DQ1111" s="613"/>
      <c r="DR1111" s="613"/>
      <c r="DS1111" s="613"/>
      <c r="DU1111" s="620">
        <f t="shared" si="1061"/>
        <v>4400</v>
      </c>
      <c r="DV1111" s="621">
        <f t="shared" si="1053"/>
        <v>4400</v>
      </c>
      <c r="DW1111" s="621">
        <f t="shared" si="1052"/>
        <v>4400</v>
      </c>
      <c r="DX1111" s="621">
        <f t="shared" si="1067"/>
        <v>0</v>
      </c>
      <c r="DY1111" s="621">
        <f t="shared" si="1068"/>
        <v>0</v>
      </c>
      <c r="EG1111" s="621"/>
    </row>
    <row r="1112" spans="1:137" s="612" customFormat="1" ht="48" hidden="1" customHeight="1" x14ac:dyDescent="0.25">
      <c r="A1112" s="606">
        <v>2026</v>
      </c>
      <c r="B1112" s="606">
        <v>479</v>
      </c>
      <c r="C1112" s="606" t="s">
        <v>58</v>
      </c>
      <c r="D1112" s="606">
        <v>3000654</v>
      </c>
      <c r="E1112" s="606">
        <v>5005020</v>
      </c>
      <c r="F1112" s="606" t="s">
        <v>2269</v>
      </c>
      <c r="G1112" s="606" t="s">
        <v>2270</v>
      </c>
      <c r="H1112" s="606">
        <v>93</v>
      </c>
      <c r="I1112" s="695" t="s">
        <v>992</v>
      </c>
      <c r="J1112" s="608" t="s">
        <v>10</v>
      </c>
      <c r="K1112" s="608" t="s">
        <v>60</v>
      </c>
      <c r="L1112" s="606" t="str">
        <f t="shared" si="1064"/>
        <v>2.3</v>
      </c>
      <c r="M1112" s="609" t="s">
        <v>62</v>
      </c>
      <c r="N1112" s="609"/>
      <c r="O1112" s="606" t="s">
        <v>2291</v>
      </c>
      <c r="P1112" s="606" t="s">
        <v>65</v>
      </c>
      <c r="Q1112" s="610">
        <v>1</v>
      </c>
      <c r="R1112" s="324">
        <v>3000</v>
      </c>
      <c r="S1112" s="606"/>
      <c r="T1112" s="606"/>
      <c r="U1112" s="606">
        <v>14</v>
      </c>
      <c r="V1112" s="606">
        <v>30</v>
      </c>
      <c r="W1112" s="325"/>
      <c r="X1112" s="325"/>
      <c r="Y1112" s="325"/>
      <c r="Z1112" s="326"/>
      <c r="AA1112" s="326"/>
      <c r="AB1112" s="326"/>
      <c r="AC1112" s="326"/>
      <c r="AD1112" s="326"/>
      <c r="AE1112" s="324"/>
      <c r="AF1112" s="327">
        <f t="shared" si="1065"/>
        <v>0</v>
      </c>
      <c r="AG1112" s="327">
        <f t="shared" si="1066"/>
        <v>0</v>
      </c>
      <c r="AH1112" s="327">
        <f t="shared" si="1062"/>
        <v>1400</v>
      </c>
      <c r="AI1112" s="327">
        <f t="shared" si="1063"/>
        <v>3000</v>
      </c>
      <c r="AJ1112" s="327">
        <f t="shared" si="1069"/>
        <v>0</v>
      </c>
      <c r="AK1112" s="327">
        <f t="shared" si="1070"/>
        <v>0</v>
      </c>
      <c r="AL1112" s="327">
        <f t="shared" si="1071"/>
        <v>0</v>
      </c>
      <c r="AM1112" s="327">
        <f t="shared" si="1072"/>
        <v>0</v>
      </c>
      <c r="AN1112" s="327">
        <f t="shared" si="1073"/>
        <v>0</v>
      </c>
      <c r="AO1112" s="327">
        <f t="shared" si="1074"/>
        <v>0</v>
      </c>
      <c r="AP1112" s="327">
        <f t="shared" si="1075"/>
        <v>0</v>
      </c>
      <c r="AQ1112" s="327">
        <f t="shared" si="1076"/>
        <v>0</v>
      </c>
      <c r="AR1112" s="327">
        <f t="shared" si="1059"/>
        <v>4400</v>
      </c>
      <c r="AS1112" s="611" t="s">
        <v>1763</v>
      </c>
      <c r="AU1112" s="612" t="s">
        <v>3535</v>
      </c>
      <c r="AV1112" s="612" t="s">
        <v>3536</v>
      </c>
      <c r="AW1112" s="632">
        <v>46058</v>
      </c>
      <c r="AX1112" s="612" t="s">
        <v>3537</v>
      </c>
      <c r="AY1112" s="632">
        <v>46078</v>
      </c>
      <c r="BA1112" s="613" t="s">
        <v>3538</v>
      </c>
      <c r="BB1112" s="614" t="s">
        <v>995</v>
      </c>
      <c r="BC1112" s="612" t="s">
        <v>3713</v>
      </c>
      <c r="BD1112" s="612" t="s">
        <v>3714</v>
      </c>
      <c r="BE1112" s="612" t="s">
        <v>3715</v>
      </c>
      <c r="BF1112" s="632">
        <v>46079</v>
      </c>
      <c r="BH1112" s="639"/>
      <c r="BI1112" s="639"/>
      <c r="BJ1112" s="611"/>
      <c r="BK1112" s="639"/>
      <c r="BL1112" s="623"/>
      <c r="BM1112" s="623"/>
      <c r="BN1112" s="639"/>
      <c r="BO1112" s="630"/>
      <c r="BP1112" s="630"/>
      <c r="BQ1112" s="630"/>
      <c r="BR1112" s="630"/>
      <c r="BS1112" s="664" t="s">
        <v>1172</v>
      </c>
      <c r="BT1112" s="645" t="s">
        <v>1537</v>
      </c>
      <c r="BU1112" s="645" t="s">
        <v>2425</v>
      </c>
      <c r="BV1112" s="638">
        <v>48299226</v>
      </c>
      <c r="BW1112" s="658">
        <v>10482992264</v>
      </c>
      <c r="BX1112" s="640">
        <v>3000</v>
      </c>
      <c r="BY1112" s="632">
        <v>46099</v>
      </c>
      <c r="BZ1112" s="632">
        <v>46142</v>
      </c>
      <c r="CT1112" s="612">
        <v>14</v>
      </c>
      <c r="CU1112" s="620">
        <f t="shared" si="1080"/>
        <v>1400</v>
      </c>
      <c r="CV1112" s="612">
        <v>14</v>
      </c>
      <c r="CW1112" s="621">
        <f t="shared" si="1082"/>
        <v>1400</v>
      </c>
      <c r="CX1112" s="612">
        <v>14</v>
      </c>
      <c r="CY1112" s="621">
        <f t="shared" si="1081"/>
        <v>1400</v>
      </c>
      <c r="DC1112" s="612">
        <f t="shared" si="1083"/>
        <v>30</v>
      </c>
      <c r="DD1112" s="1158">
        <f t="shared" si="1060"/>
        <v>3000</v>
      </c>
      <c r="DE1112" s="612">
        <v>30</v>
      </c>
      <c r="DF1112" s="1158">
        <f t="shared" si="1078"/>
        <v>3000</v>
      </c>
      <c r="DG1112" s="612">
        <v>30</v>
      </c>
      <c r="DH1112" s="1158">
        <f t="shared" si="1079"/>
        <v>3000</v>
      </c>
      <c r="DJ1112" s="613"/>
      <c r="DK1112" s="613"/>
      <c r="DL1112" s="613"/>
      <c r="DM1112" s="613"/>
      <c r="DN1112" s="613"/>
      <c r="DO1112" s="613"/>
      <c r="DP1112" s="613"/>
      <c r="DQ1112" s="613"/>
      <c r="DR1112" s="613"/>
      <c r="DS1112" s="613"/>
      <c r="DU1112" s="620">
        <f t="shared" si="1061"/>
        <v>4400</v>
      </c>
      <c r="DV1112" s="621">
        <f t="shared" si="1053"/>
        <v>4400</v>
      </c>
      <c r="DW1112" s="621">
        <f t="shared" si="1052"/>
        <v>4400</v>
      </c>
      <c r="DX1112" s="621">
        <f t="shared" si="1067"/>
        <v>0</v>
      </c>
      <c r="DY1112" s="621">
        <f t="shared" si="1068"/>
        <v>0</v>
      </c>
      <c r="EG1112" s="621"/>
    </row>
    <row r="1113" spans="1:137" s="611" customFormat="1" ht="48" hidden="1" customHeight="1" x14ac:dyDescent="0.25">
      <c r="A1113" s="606">
        <v>2026</v>
      </c>
      <c r="B1113" s="606">
        <v>479</v>
      </c>
      <c r="C1113" s="606" t="s">
        <v>58</v>
      </c>
      <c r="D1113" s="606">
        <v>3000654</v>
      </c>
      <c r="E1113" s="606">
        <v>5005020</v>
      </c>
      <c r="F1113" s="606" t="s">
        <v>2269</v>
      </c>
      <c r="G1113" s="606" t="s">
        <v>2270</v>
      </c>
      <c r="H1113" s="606">
        <v>93</v>
      </c>
      <c r="I1113" s="695" t="s">
        <v>992</v>
      </c>
      <c r="J1113" s="608" t="s">
        <v>10</v>
      </c>
      <c r="K1113" s="608" t="s">
        <v>60</v>
      </c>
      <c r="L1113" s="606" t="str">
        <f t="shared" si="1064"/>
        <v>2.3</v>
      </c>
      <c r="M1113" s="609" t="s">
        <v>62</v>
      </c>
      <c r="N1113" s="609"/>
      <c r="O1113" s="606" t="s">
        <v>2291</v>
      </c>
      <c r="P1113" s="606" t="s">
        <v>65</v>
      </c>
      <c r="Q1113" s="610">
        <v>1</v>
      </c>
      <c r="R1113" s="324">
        <v>3000</v>
      </c>
      <c r="S1113" s="606"/>
      <c r="T1113" s="606"/>
      <c r="U1113" s="606">
        <v>14</v>
      </c>
      <c r="V1113" s="606">
        <v>30</v>
      </c>
      <c r="W1113" s="325"/>
      <c r="X1113" s="325"/>
      <c r="Y1113" s="325"/>
      <c r="Z1113" s="326"/>
      <c r="AA1113" s="326"/>
      <c r="AB1113" s="326"/>
      <c r="AC1113" s="326"/>
      <c r="AD1113" s="326"/>
      <c r="AE1113" s="324"/>
      <c r="AF1113" s="327">
        <f t="shared" si="1065"/>
        <v>0</v>
      </c>
      <c r="AG1113" s="327">
        <f t="shared" si="1066"/>
        <v>0</v>
      </c>
      <c r="AH1113" s="327">
        <f t="shared" si="1062"/>
        <v>1400</v>
      </c>
      <c r="AI1113" s="327">
        <f t="shared" si="1063"/>
        <v>3000</v>
      </c>
      <c r="AJ1113" s="327">
        <f t="shared" si="1069"/>
        <v>0</v>
      </c>
      <c r="AK1113" s="327">
        <f t="shared" si="1070"/>
        <v>0</v>
      </c>
      <c r="AL1113" s="327">
        <f t="shared" si="1071"/>
        <v>0</v>
      </c>
      <c r="AM1113" s="327">
        <f t="shared" si="1072"/>
        <v>0</v>
      </c>
      <c r="AN1113" s="327">
        <f t="shared" si="1073"/>
        <v>0</v>
      </c>
      <c r="AO1113" s="327">
        <f t="shared" si="1074"/>
        <v>0</v>
      </c>
      <c r="AP1113" s="327">
        <f t="shared" si="1075"/>
        <v>0</v>
      </c>
      <c r="AQ1113" s="327">
        <f t="shared" si="1076"/>
        <v>0</v>
      </c>
      <c r="AR1113" s="327">
        <f t="shared" ref="AR1113:AR1133" si="1084">+ROUNDUP(SUM(AF1113:AQ1113),0)</f>
        <v>4400</v>
      </c>
      <c r="AS1113" s="611" t="s">
        <v>1763</v>
      </c>
      <c r="AU1113" s="611" t="s">
        <v>3535</v>
      </c>
      <c r="AV1113" s="611" t="s">
        <v>3536</v>
      </c>
      <c r="AW1113" s="618">
        <v>46058</v>
      </c>
      <c r="AX1113" s="611" t="s">
        <v>3537</v>
      </c>
      <c r="AY1113" s="618">
        <v>46078</v>
      </c>
      <c r="BA1113" s="665" t="s">
        <v>3538</v>
      </c>
      <c r="BB1113" s="614" t="s">
        <v>995</v>
      </c>
      <c r="BC1113" s="611" t="s">
        <v>3713</v>
      </c>
      <c r="BD1113" s="611" t="s">
        <v>3714</v>
      </c>
      <c r="BE1113" s="611" t="s">
        <v>3715</v>
      </c>
      <c r="BF1113" s="618">
        <v>46079</v>
      </c>
      <c r="BH1113" s="639"/>
      <c r="BI1113" s="639"/>
      <c r="BK1113" s="639"/>
      <c r="BL1113" s="639"/>
      <c r="BM1113" s="639"/>
      <c r="BN1113" s="639"/>
      <c r="BO1113" s="639"/>
      <c r="BP1113" s="639"/>
      <c r="BQ1113" s="639"/>
      <c r="BR1113" s="639"/>
      <c r="BS1113" s="664" t="s">
        <v>2109</v>
      </c>
      <c r="BT1113" s="645" t="s">
        <v>2439</v>
      </c>
      <c r="BU1113" s="645" t="s">
        <v>2440</v>
      </c>
      <c r="BV1113" s="638">
        <v>72199595</v>
      </c>
      <c r="BW1113" s="658">
        <v>10721995955</v>
      </c>
      <c r="BX1113" s="641">
        <v>3000</v>
      </c>
      <c r="BY1113" s="618">
        <v>46099</v>
      </c>
      <c r="BZ1113" s="618">
        <v>46142</v>
      </c>
      <c r="CA1113" s="612"/>
      <c r="CB1113" s="612"/>
      <c r="CC1113" s="612"/>
      <c r="CD1113" s="612"/>
      <c r="CE1113" s="612"/>
      <c r="CF1113" s="612"/>
      <c r="CG1113" s="612"/>
      <c r="CH1113" s="612"/>
      <c r="CI1113" s="612"/>
      <c r="CJ1113" s="612"/>
      <c r="CK1113" s="612"/>
      <c r="CL1113" s="612"/>
      <c r="CM1113" s="612"/>
      <c r="CN1113" s="612"/>
      <c r="CO1113" s="612"/>
      <c r="CP1113" s="612"/>
      <c r="CQ1113" s="612"/>
      <c r="CR1113" s="612"/>
      <c r="CS1113" s="612"/>
      <c r="CT1113" s="612">
        <v>14</v>
      </c>
      <c r="CU1113" s="620">
        <f t="shared" si="1080"/>
        <v>1400</v>
      </c>
      <c r="CV1113" s="612">
        <v>14</v>
      </c>
      <c r="CW1113" s="621">
        <f t="shared" si="1082"/>
        <v>1400</v>
      </c>
      <c r="CX1113" s="612">
        <v>14</v>
      </c>
      <c r="CY1113" s="621">
        <f t="shared" si="1081"/>
        <v>1400</v>
      </c>
      <c r="CZ1113" s="612"/>
      <c r="DA1113" s="612"/>
      <c r="DB1113" s="612"/>
      <c r="DC1113" s="612">
        <f t="shared" si="1083"/>
        <v>30</v>
      </c>
      <c r="DD1113" s="1158">
        <f t="shared" ref="DD1113:DD1123" si="1085">AI1113</f>
        <v>3000</v>
      </c>
      <c r="DE1113" s="612">
        <v>30</v>
      </c>
      <c r="DF1113" s="1158">
        <f t="shared" si="1078"/>
        <v>3000</v>
      </c>
      <c r="DG1113" s="612">
        <v>30</v>
      </c>
      <c r="DH1113" s="1158">
        <f t="shared" si="1079"/>
        <v>3000</v>
      </c>
      <c r="DI1113" s="612"/>
      <c r="DJ1113" s="613"/>
      <c r="DK1113" s="613"/>
      <c r="DL1113" s="613"/>
      <c r="DM1113" s="613"/>
      <c r="DN1113" s="613"/>
      <c r="DO1113" s="613"/>
      <c r="DP1113" s="613"/>
      <c r="DQ1113" s="613"/>
      <c r="DR1113" s="613"/>
      <c r="DS1113" s="613"/>
      <c r="DU1113" s="678">
        <f t="shared" si="1061"/>
        <v>4400</v>
      </c>
      <c r="DV1113" s="651">
        <f t="shared" si="1053"/>
        <v>4400</v>
      </c>
      <c r="DW1113" s="651">
        <f t="shared" si="1052"/>
        <v>4400</v>
      </c>
      <c r="DX1113" s="651">
        <f t="shared" si="1067"/>
        <v>0</v>
      </c>
      <c r="DY1113" s="651">
        <f t="shared" si="1068"/>
        <v>0</v>
      </c>
      <c r="EG1113" s="651"/>
    </row>
    <row r="1114" spans="1:137" s="612" customFormat="1" ht="48" hidden="1" customHeight="1" x14ac:dyDescent="0.25">
      <c r="A1114" s="606">
        <v>2026</v>
      </c>
      <c r="B1114" s="606">
        <v>479</v>
      </c>
      <c r="C1114" s="606" t="s">
        <v>58</v>
      </c>
      <c r="D1114" s="606">
        <v>3000654</v>
      </c>
      <c r="E1114" s="606">
        <v>5005020</v>
      </c>
      <c r="F1114" s="606" t="s">
        <v>2269</v>
      </c>
      <c r="G1114" s="606" t="s">
        <v>2270</v>
      </c>
      <c r="H1114" s="606">
        <v>93</v>
      </c>
      <c r="I1114" s="695" t="s">
        <v>992</v>
      </c>
      <c r="J1114" s="608" t="s">
        <v>10</v>
      </c>
      <c r="K1114" s="608" t="s">
        <v>60</v>
      </c>
      <c r="L1114" s="606" t="str">
        <f t="shared" si="1064"/>
        <v>2.3</v>
      </c>
      <c r="M1114" s="609" t="s">
        <v>62</v>
      </c>
      <c r="N1114" s="609"/>
      <c r="O1114" s="606" t="s">
        <v>2291</v>
      </c>
      <c r="P1114" s="606" t="s">
        <v>65</v>
      </c>
      <c r="Q1114" s="610">
        <v>1</v>
      </c>
      <c r="R1114" s="324">
        <v>3000</v>
      </c>
      <c r="S1114" s="606"/>
      <c r="T1114" s="606"/>
      <c r="U1114" s="606">
        <v>14</v>
      </c>
      <c r="V1114" s="606">
        <v>30</v>
      </c>
      <c r="W1114" s="325"/>
      <c r="X1114" s="325"/>
      <c r="Y1114" s="325"/>
      <c r="Z1114" s="326"/>
      <c r="AA1114" s="326"/>
      <c r="AB1114" s="326"/>
      <c r="AC1114" s="326"/>
      <c r="AD1114" s="326"/>
      <c r="AE1114" s="324"/>
      <c r="AF1114" s="327">
        <f t="shared" si="1065"/>
        <v>0</v>
      </c>
      <c r="AG1114" s="327">
        <f t="shared" si="1066"/>
        <v>0</v>
      </c>
      <c r="AH1114" s="327">
        <f t="shared" si="1062"/>
        <v>1400</v>
      </c>
      <c r="AI1114" s="327">
        <f t="shared" si="1063"/>
        <v>3000</v>
      </c>
      <c r="AJ1114" s="327">
        <f t="shared" si="1069"/>
        <v>0</v>
      </c>
      <c r="AK1114" s="327">
        <f t="shared" si="1070"/>
        <v>0</v>
      </c>
      <c r="AL1114" s="327">
        <f t="shared" si="1071"/>
        <v>0</v>
      </c>
      <c r="AM1114" s="327">
        <f t="shared" si="1072"/>
        <v>0</v>
      </c>
      <c r="AN1114" s="327">
        <f t="shared" si="1073"/>
        <v>0</v>
      </c>
      <c r="AO1114" s="327">
        <f t="shared" si="1074"/>
        <v>0</v>
      </c>
      <c r="AP1114" s="327">
        <f t="shared" si="1075"/>
        <v>0</v>
      </c>
      <c r="AQ1114" s="327">
        <f t="shared" si="1076"/>
        <v>0</v>
      </c>
      <c r="AR1114" s="327">
        <f t="shared" si="1084"/>
        <v>4400</v>
      </c>
      <c r="AS1114" s="611" t="s">
        <v>1763</v>
      </c>
      <c r="AU1114" s="612" t="s">
        <v>3535</v>
      </c>
      <c r="AV1114" s="612" t="s">
        <v>3536</v>
      </c>
      <c r="AW1114" s="632">
        <v>46058</v>
      </c>
      <c r="AX1114" s="612" t="s">
        <v>3537</v>
      </c>
      <c r="AY1114" s="632">
        <v>46078</v>
      </c>
      <c r="BA1114" s="613" t="s">
        <v>3538</v>
      </c>
      <c r="BB1114" s="614" t="s">
        <v>995</v>
      </c>
      <c r="BC1114" s="612" t="s">
        <v>3713</v>
      </c>
      <c r="BD1114" s="612" t="s">
        <v>3714</v>
      </c>
      <c r="BE1114" s="612" t="s">
        <v>3715</v>
      </c>
      <c r="BF1114" s="632">
        <v>46079</v>
      </c>
      <c r="BH1114" s="639"/>
      <c r="BI1114" s="639"/>
      <c r="BJ1114" s="611"/>
      <c r="BK1114" s="616" t="s">
        <v>2441</v>
      </c>
      <c r="BL1114" s="384"/>
      <c r="BM1114" s="384"/>
      <c r="BN1114" s="639"/>
      <c r="BO1114" s="630"/>
      <c r="BP1114" s="630"/>
      <c r="BQ1114" s="630"/>
      <c r="BR1114" s="630"/>
      <c r="BS1114" s="664" t="s">
        <v>2442</v>
      </c>
      <c r="BT1114" s="645" t="s">
        <v>2443</v>
      </c>
      <c r="BU1114" s="645" t="s">
        <v>2444</v>
      </c>
      <c r="BV1114" s="638">
        <v>70085892</v>
      </c>
      <c r="BW1114" s="658">
        <v>10700858923</v>
      </c>
      <c r="BX1114" s="640">
        <v>3000</v>
      </c>
      <c r="BY1114" s="632">
        <v>46099</v>
      </c>
      <c r="BZ1114" s="632">
        <v>46142</v>
      </c>
      <c r="CT1114" s="612">
        <v>14</v>
      </c>
      <c r="CU1114" s="620">
        <f t="shared" si="1080"/>
        <v>1400</v>
      </c>
      <c r="CV1114" s="612">
        <v>14</v>
      </c>
      <c r="CW1114" s="621">
        <f t="shared" si="1082"/>
        <v>1400</v>
      </c>
      <c r="CX1114" s="612">
        <v>14</v>
      </c>
      <c r="CY1114" s="621">
        <f t="shared" si="1081"/>
        <v>1400</v>
      </c>
      <c r="DC1114" s="612">
        <f t="shared" si="1083"/>
        <v>30</v>
      </c>
      <c r="DD1114" s="1158">
        <f t="shared" si="1085"/>
        <v>3000</v>
      </c>
      <c r="DE1114" s="612">
        <v>30</v>
      </c>
      <c r="DF1114" s="1158">
        <f t="shared" si="1078"/>
        <v>3000</v>
      </c>
      <c r="DG1114" s="612">
        <v>30</v>
      </c>
      <c r="DH1114" s="1158">
        <f t="shared" si="1079"/>
        <v>3000</v>
      </c>
      <c r="DJ1114" s="613"/>
      <c r="DK1114" s="613"/>
      <c r="DL1114" s="613"/>
      <c r="DM1114" s="613"/>
      <c r="DN1114" s="613"/>
      <c r="DO1114" s="613"/>
      <c r="DP1114" s="613"/>
      <c r="DQ1114" s="613"/>
      <c r="DR1114" s="613"/>
      <c r="DS1114" s="613"/>
      <c r="DU1114" s="620">
        <f t="shared" si="1061"/>
        <v>4400</v>
      </c>
      <c r="DV1114" s="621">
        <f t="shared" si="1053"/>
        <v>4400</v>
      </c>
      <c r="DW1114" s="621">
        <f t="shared" si="1052"/>
        <v>4400</v>
      </c>
      <c r="DX1114" s="621">
        <f t="shared" si="1067"/>
        <v>0</v>
      </c>
      <c r="DY1114" s="621">
        <f t="shared" si="1068"/>
        <v>0</v>
      </c>
      <c r="EG1114" s="621"/>
    </row>
    <row r="1115" spans="1:137" s="612" customFormat="1" ht="48" hidden="1" customHeight="1" x14ac:dyDescent="0.25">
      <c r="A1115" s="606">
        <v>2026</v>
      </c>
      <c r="B1115" s="606">
        <v>479</v>
      </c>
      <c r="C1115" s="606" t="s">
        <v>58</v>
      </c>
      <c r="D1115" s="606">
        <v>3000654</v>
      </c>
      <c r="E1115" s="606">
        <v>5005020</v>
      </c>
      <c r="F1115" s="606" t="s">
        <v>2269</v>
      </c>
      <c r="G1115" s="606" t="s">
        <v>2270</v>
      </c>
      <c r="H1115" s="606">
        <v>93</v>
      </c>
      <c r="I1115" s="695" t="s">
        <v>992</v>
      </c>
      <c r="J1115" s="608" t="s">
        <v>10</v>
      </c>
      <c r="K1115" s="608" t="s">
        <v>60</v>
      </c>
      <c r="L1115" s="606" t="str">
        <f t="shared" si="1064"/>
        <v>2.3</v>
      </c>
      <c r="M1115" s="609" t="s">
        <v>62</v>
      </c>
      <c r="N1115" s="609"/>
      <c r="O1115" s="606" t="s">
        <v>2291</v>
      </c>
      <c r="P1115" s="606" t="s">
        <v>65</v>
      </c>
      <c r="Q1115" s="610">
        <v>1</v>
      </c>
      <c r="R1115" s="324">
        <v>3000</v>
      </c>
      <c r="S1115" s="606"/>
      <c r="T1115" s="606"/>
      <c r="U1115" s="606">
        <v>14</v>
      </c>
      <c r="V1115" s="606">
        <v>30</v>
      </c>
      <c r="W1115" s="325"/>
      <c r="X1115" s="325"/>
      <c r="Y1115" s="325"/>
      <c r="Z1115" s="326"/>
      <c r="AA1115" s="326"/>
      <c r="AB1115" s="326"/>
      <c r="AC1115" s="326"/>
      <c r="AD1115" s="326"/>
      <c r="AE1115" s="324"/>
      <c r="AF1115" s="327">
        <f t="shared" si="1065"/>
        <v>0</v>
      </c>
      <c r="AG1115" s="327">
        <f t="shared" si="1066"/>
        <v>0</v>
      </c>
      <c r="AH1115" s="327">
        <f t="shared" si="1062"/>
        <v>1400</v>
      </c>
      <c r="AI1115" s="327">
        <f t="shared" si="1063"/>
        <v>3000</v>
      </c>
      <c r="AJ1115" s="327">
        <f t="shared" si="1069"/>
        <v>0</v>
      </c>
      <c r="AK1115" s="327">
        <f t="shared" si="1070"/>
        <v>0</v>
      </c>
      <c r="AL1115" s="327">
        <f t="shared" si="1071"/>
        <v>0</v>
      </c>
      <c r="AM1115" s="327">
        <f t="shared" si="1072"/>
        <v>0</v>
      </c>
      <c r="AN1115" s="327">
        <f t="shared" si="1073"/>
        <v>0</v>
      </c>
      <c r="AO1115" s="327">
        <f t="shared" si="1074"/>
        <v>0</v>
      </c>
      <c r="AP1115" s="327">
        <f t="shared" si="1075"/>
        <v>0</v>
      </c>
      <c r="AQ1115" s="327">
        <f t="shared" si="1076"/>
        <v>0</v>
      </c>
      <c r="AR1115" s="327">
        <f t="shared" si="1084"/>
        <v>4400</v>
      </c>
      <c r="AS1115" s="611" t="s">
        <v>1763</v>
      </c>
      <c r="AU1115" s="612" t="s">
        <v>3535</v>
      </c>
      <c r="AV1115" s="612" t="s">
        <v>3536</v>
      </c>
      <c r="AW1115" s="632">
        <v>46058</v>
      </c>
      <c r="AX1115" s="612" t="s">
        <v>3537</v>
      </c>
      <c r="AY1115" s="632">
        <v>46078</v>
      </c>
      <c r="BA1115" s="613" t="s">
        <v>3538</v>
      </c>
      <c r="BB1115" s="614" t="s">
        <v>995</v>
      </c>
      <c r="BC1115" s="612" t="s">
        <v>3713</v>
      </c>
      <c r="BD1115" s="612" t="s">
        <v>3714</v>
      </c>
      <c r="BE1115" s="612" t="s">
        <v>3715</v>
      </c>
      <c r="BF1115" s="632">
        <v>46079</v>
      </c>
      <c r="BH1115" s="639"/>
      <c r="BI1115" s="639"/>
      <c r="BJ1115" s="611"/>
      <c r="BK1115" s="616" t="s">
        <v>2445</v>
      </c>
      <c r="BL1115" s="384"/>
      <c r="BM1115" s="384"/>
      <c r="BN1115" s="639"/>
      <c r="BO1115" s="630"/>
      <c r="BP1115" s="630"/>
      <c r="BQ1115" s="630"/>
      <c r="BR1115" s="630"/>
      <c r="BS1115" s="664" t="s">
        <v>2446</v>
      </c>
      <c r="BT1115" s="645" t="s">
        <v>1430</v>
      </c>
      <c r="BU1115" s="645" t="s">
        <v>2447</v>
      </c>
      <c r="BV1115" s="638">
        <v>46702931</v>
      </c>
      <c r="BW1115" s="658">
        <v>10467029318</v>
      </c>
      <c r="BX1115" s="640">
        <v>3000</v>
      </c>
      <c r="BY1115" s="632">
        <v>46099</v>
      </c>
      <c r="BZ1115" s="632">
        <v>46142</v>
      </c>
      <c r="CT1115" s="612">
        <v>14</v>
      </c>
      <c r="CU1115" s="620">
        <f t="shared" si="1080"/>
        <v>1400</v>
      </c>
      <c r="CV1115" s="612">
        <v>14</v>
      </c>
      <c r="CW1115" s="621">
        <f t="shared" si="1082"/>
        <v>1400</v>
      </c>
      <c r="CX1115" s="612">
        <v>14</v>
      </c>
      <c r="CY1115" s="621">
        <f t="shared" si="1081"/>
        <v>1400</v>
      </c>
      <c r="DC1115" s="612">
        <f t="shared" si="1083"/>
        <v>30</v>
      </c>
      <c r="DD1115" s="1158">
        <f t="shared" si="1085"/>
        <v>3000</v>
      </c>
      <c r="DE1115" s="612">
        <v>30</v>
      </c>
      <c r="DF1115" s="1158">
        <f t="shared" si="1078"/>
        <v>3000</v>
      </c>
      <c r="DG1115" s="612">
        <v>30</v>
      </c>
      <c r="DH1115" s="1158">
        <f t="shared" si="1079"/>
        <v>3000</v>
      </c>
      <c r="DJ1115" s="613"/>
      <c r="DK1115" s="613"/>
      <c r="DL1115" s="613"/>
      <c r="DM1115" s="613"/>
      <c r="DN1115" s="613"/>
      <c r="DO1115" s="613"/>
      <c r="DP1115" s="613"/>
      <c r="DQ1115" s="613"/>
      <c r="DR1115" s="613"/>
      <c r="DS1115" s="613"/>
      <c r="DU1115" s="620">
        <f t="shared" si="1061"/>
        <v>4400</v>
      </c>
      <c r="DV1115" s="621">
        <f t="shared" si="1053"/>
        <v>4400</v>
      </c>
      <c r="DW1115" s="621">
        <f t="shared" si="1052"/>
        <v>4400</v>
      </c>
      <c r="DX1115" s="621">
        <f t="shared" si="1067"/>
        <v>0</v>
      </c>
      <c r="DY1115" s="621">
        <f t="shared" si="1068"/>
        <v>0</v>
      </c>
      <c r="EG1115" s="621"/>
    </row>
    <row r="1116" spans="1:137" s="612" customFormat="1" ht="48" hidden="1" customHeight="1" x14ac:dyDescent="0.25">
      <c r="A1116" s="606">
        <v>2026</v>
      </c>
      <c r="B1116" s="606">
        <v>479</v>
      </c>
      <c r="C1116" s="606" t="s">
        <v>58</v>
      </c>
      <c r="D1116" s="606">
        <v>3000654</v>
      </c>
      <c r="E1116" s="606">
        <v>5005020</v>
      </c>
      <c r="F1116" s="606" t="s">
        <v>2269</v>
      </c>
      <c r="G1116" s="606" t="s">
        <v>2270</v>
      </c>
      <c r="H1116" s="606">
        <v>93</v>
      </c>
      <c r="I1116" s="695" t="s">
        <v>992</v>
      </c>
      <c r="J1116" s="608" t="s">
        <v>10</v>
      </c>
      <c r="K1116" s="608" t="s">
        <v>60</v>
      </c>
      <c r="L1116" s="606" t="str">
        <f t="shared" si="1064"/>
        <v>2.3</v>
      </c>
      <c r="M1116" s="609" t="s">
        <v>62</v>
      </c>
      <c r="N1116" s="609"/>
      <c r="O1116" s="606" t="s">
        <v>2291</v>
      </c>
      <c r="P1116" s="606" t="s">
        <v>65</v>
      </c>
      <c r="Q1116" s="610">
        <v>1</v>
      </c>
      <c r="R1116" s="324">
        <v>3000</v>
      </c>
      <c r="S1116" s="606"/>
      <c r="T1116" s="606"/>
      <c r="U1116" s="606">
        <v>14</v>
      </c>
      <c r="V1116" s="606">
        <v>30</v>
      </c>
      <c r="W1116" s="325"/>
      <c r="X1116" s="325"/>
      <c r="Y1116" s="325"/>
      <c r="Z1116" s="326"/>
      <c r="AA1116" s="326"/>
      <c r="AB1116" s="326"/>
      <c r="AC1116" s="326"/>
      <c r="AD1116" s="326"/>
      <c r="AE1116" s="324"/>
      <c r="AF1116" s="327">
        <f t="shared" si="1065"/>
        <v>0</v>
      </c>
      <c r="AG1116" s="327">
        <f t="shared" si="1066"/>
        <v>0</v>
      </c>
      <c r="AH1116" s="327">
        <f t="shared" si="1062"/>
        <v>1400</v>
      </c>
      <c r="AI1116" s="327">
        <f t="shared" si="1063"/>
        <v>3000</v>
      </c>
      <c r="AJ1116" s="327">
        <f t="shared" si="1069"/>
        <v>0</v>
      </c>
      <c r="AK1116" s="327">
        <f t="shared" si="1070"/>
        <v>0</v>
      </c>
      <c r="AL1116" s="327">
        <f t="shared" si="1071"/>
        <v>0</v>
      </c>
      <c r="AM1116" s="327">
        <f t="shared" si="1072"/>
        <v>0</v>
      </c>
      <c r="AN1116" s="327">
        <f t="shared" si="1073"/>
        <v>0</v>
      </c>
      <c r="AO1116" s="327">
        <f t="shared" si="1074"/>
        <v>0</v>
      </c>
      <c r="AP1116" s="327">
        <f t="shared" si="1075"/>
        <v>0</v>
      </c>
      <c r="AQ1116" s="327">
        <f t="shared" si="1076"/>
        <v>0</v>
      </c>
      <c r="AR1116" s="327">
        <f t="shared" si="1084"/>
        <v>4400</v>
      </c>
      <c r="AS1116" s="611" t="s">
        <v>1763</v>
      </c>
      <c r="AU1116" s="612" t="s">
        <v>3535</v>
      </c>
      <c r="AV1116" s="612" t="s">
        <v>3536</v>
      </c>
      <c r="AW1116" s="632">
        <v>46058</v>
      </c>
      <c r="AX1116" s="612" t="s">
        <v>3537</v>
      </c>
      <c r="AY1116" s="632">
        <v>46078</v>
      </c>
      <c r="BA1116" s="613" t="s">
        <v>3538</v>
      </c>
      <c r="BB1116" s="614" t="s">
        <v>995</v>
      </c>
      <c r="BC1116" s="612" t="s">
        <v>3713</v>
      </c>
      <c r="BD1116" s="612" t="s">
        <v>3714</v>
      </c>
      <c r="BE1116" s="612" t="s">
        <v>3715</v>
      </c>
      <c r="BF1116" s="632">
        <v>46079</v>
      </c>
      <c r="BH1116" s="639"/>
      <c r="BI1116" s="639"/>
      <c r="BJ1116" s="611"/>
      <c r="BK1116" s="616" t="s">
        <v>2448</v>
      </c>
      <c r="BL1116" s="616"/>
      <c r="BM1116" s="616"/>
      <c r="BN1116" s="639"/>
      <c r="BO1116" s="630"/>
      <c r="BP1116" s="630"/>
      <c r="BQ1116" s="630"/>
      <c r="BR1116" s="630"/>
      <c r="BS1116" s="664" t="s">
        <v>2338</v>
      </c>
      <c r="BT1116" s="645" t="s">
        <v>2449</v>
      </c>
      <c r="BU1116" s="645" t="s">
        <v>2450</v>
      </c>
      <c r="BV1116" s="638">
        <v>7536110</v>
      </c>
      <c r="BW1116" s="658">
        <v>10075361101</v>
      </c>
      <c r="BX1116" s="640">
        <v>3000</v>
      </c>
      <c r="BY1116" s="632">
        <v>46099</v>
      </c>
      <c r="BZ1116" s="632">
        <v>46142</v>
      </c>
      <c r="CT1116" s="612">
        <v>14</v>
      </c>
      <c r="CU1116" s="620">
        <f t="shared" si="1080"/>
        <v>1400</v>
      </c>
      <c r="CV1116" s="612">
        <v>14</v>
      </c>
      <c r="CW1116" s="621">
        <f t="shared" si="1082"/>
        <v>1400</v>
      </c>
      <c r="CX1116" s="612">
        <v>14</v>
      </c>
      <c r="CY1116" s="621">
        <f t="shared" si="1081"/>
        <v>1400</v>
      </c>
      <c r="DC1116" s="612">
        <f t="shared" si="1083"/>
        <v>30</v>
      </c>
      <c r="DD1116" s="1158">
        <f t="shared" si="1085"/>
        <v>3000</v>
      </c>
      <c r="DE1116" s="612">
        <v>30</v>
      </c>
      <c r="DF1116" s="1158">
        <f t="shared" si="1078"/>
        <v>3000</v>
      </c>
      <c r="DG1116" s="612">
        <v>30</v>
      </c>
      <c r="DH1116" s="1158">
        <f t="shared" si="1079"/>
        <v>3000</v>
      </c>
      <c r="DJ1116" s="613"/>
      <c r="DK1116" s="613"/>
      <c r="DL1116" s="613"/>
      <c r="DM1116" s="613"/>
      <c r="DN1116" s="613"/>
      <c r="DO1116" s="613"/>
      <c r="DP1116" s="613"/>
      <c r="DQ1116" s="613"/>
      <c r="DR1116" s="613"/>
      <c r="DS1116" s="613"/>
      <c r="DU1116" s="620">
        <f t="shared" si="1061"/>
        <v>4400</v>
      </c>
      <c r="DV1116" s="621">
        <f t="shared" si="1053"/>
        <v>4400</v>
      </c>
      <c r="DW1116" s="621">
        <f t="shared" si="1052"/>
        <v>4400</v>
      </c>
      <c r="DX1116" s="621">
        <f t="shared" si="1067"/>
        <v>0</v>
      </c>
      <c r="DY1116" s="621">
        <f t="shared" si="1068"/>
        <v>0</v>
      </c>
      <c r="EG1116" s="621"/>
    </row>
    <row r="1117" spans="1:137" s="612" customFormat="1" ht="48" hidden="1" customHeight="1" x14ac:dyDescent="0.25">
      <c r="A1117" s="606">
        <v>2026</v>
      </c>
      <c r="B1117" s="606">
        <v>479</v>
      </c>
      <c r="C1117" s="606" t="s">
        <v>58</v>
      </c>
      <c r="D1117" s="606">
        <v>3000654</v>
      </c>
      <c r="E1117" s="606">
        <v>5005020</v>
      </c>
      <c r="F1117" s="606" t="s">
        <v>2269</v>
      </c>
      <c r="G1117" s="606" t="s">
        <v>2270</v>
      </c>
      <c r="H1117" s="606">
        <v>93</v>
      </c>
      <c r="I1117" s="695" t="s">
        <v>992</v>
      </c>
      <c r="J1117" s="608" t="s">
        <v>10</v>
      </c>
      <c r="K1117" s="608" t="s">
        <v>60</v>
      </c>
      <c r="L1117" s="606" t="str">
        <f t="shared" si="1064"/>
        <v>2.3</v>
      </c>
      <c r="M1117" s="609" t="s">
        <v>62</v>
      </c>
      <c r="N1117" s="609"/>
      <c r="O1117" s="606" t="s">
        <v>2291</v>
      </c>
      <c r="P1117" s="606" t="s">
        <v>65</v>
      </c>
      <c r="Q1117" s="610">
        <v>1</v>
      </c>
      <c r="R1117" s="324">
        <v>3000</v>
      </c>
      <c r="S1117" s="606"/>
      <c r="T1117" s="606"/>
      <c r="U1117" s="606">
        <v>14</v>
      </c>
      <c r="V1117" s="606">
        <v>30</v>
      </c>
      <c r="W1117" s="325"/>
      <c r="X1117" s="325"/>
      <c r="Y1117" s="325"/>
      <c r="Z1117" s="326"/>
      <c r="AA1117" s="326"/>
      <c r="AB1117" s="326"/>
      <c r="AC1117" s="326"/>
      <c r="AD1117" s="326"/>
      <c r="AE1117" s="324"/>
      <c r="AF1117" s="327">
        <f t="shared" si="1065"/>
        <v>0</v>
      </c>
      <c r="AG1117" s="327">
        <f t="shared" si="1066"/>
        <v>0</v>
      </c>
      <c r="AH1117" s="327">
        <f t="shared" ref="AH1117:AH1148" si="1086">+$R1117*(U1117/30)*$Q1117</f>
        <v>1400</v>
      </c>
      <c r="AI1117" s="327">
        <f t="shared" ref="AI1117:AI1148" si="1087">+$R1117*(V1117/30)*$Q1117</f>
        <v>3000</v>
      </c>
      <c r="AJ1117" s="327">
        <f t="shared" si="1069"/>
        <v>0</v>
      </c>
      <c r="AK1117" s="327">
        <f t="shared" si="1070"/>
        <v>0</v>
      </c>
      <c r="AL1117" s="327">
        <f t="shared" si="1071"/>
        <v>0</v>
      </c>
      <c r="AM1117" s="327">
        <f t="shared" si="1072"/>
        <v>0</v>
      </c>
      <c r="AN1117" s="327">
        <f t="shared" si="1073"/>
        <v>0</v>
      </c>
      <c r="AO1117" s="327">
        <f t="shared" si="1074"/>
        <v>0</v>
      </c>
      <c r="AP1117" s="327">
        <f t="shared" si="1075"/>
        <v>0</v>
      </c>
      <c r="AQ1117" s="327">
        <f t="shared" si="1076"/>
        <v>0</v>
      </c>
      <c r="AR1117" s="327">
        <f t="shared" si="1084"/>
        <v>4400</v>
      </c>
      <c r="AS1117" s="611" t="s">
        <v>1763</v>
      </c>
      <c r="AU1117" s="612" t="s">
        <v>3535</v>
      </c>
      <c r="AV1117" s="612" t="s">
        <v>3536</v>
      </c>
      <c r="AW1117" s="632">
        <v>46058</v>
      </c>
      <c r="AX1117" s="612" t="s">
        <v>3537</v>
      </c>
      <c r="AY1117" s="632">
        <v>46078</v>
      </c>
      <c r="BA1117" s="613" t="s">
        <v>3538</v>
      </c>
      <c r="BB1117" s="614" t="s">
        <v>995</v>
      </c>
      <c r="BC1117" s="612" t="s">
        <v>3713</v>
      </c>
      <c r="BD1117" s="612" t="s">
        <v>3714</v>
      </c>
      <c r="BE1117" s="612" t="s">
        <v>3715</v>
      </c>
      <c r="BF1117" s="632">
        <v>46079</v>
      </c>
      <c r="BH1117" s="639"/>
      <c r="BI1117" s="639"/>
      <c r="BJ1117" s="611"/>
      <c r="BK1117" s="616" t="s">
        <v>2451</v>
      </c>
      <c r="BL1117" s="384"/>
      <c r="BM1117" s="384"/>
      <c r="BN1117" s="639"/>
      <c r="BO1117" s="630"/>
      <c r="BP1117" s="630"/>
      <c r="BQ1117" s="630"/>
      <c r="BR1117" s="630"/>
      <c r="BS1117" s="664" t="s">
        <v>2452</v>
      </c>
      <c r="BT1117" s="645" t="s">
        <v>2453</v>
      </c>
      <c r="BU1117" s="645" t="s">
        <v>2454</v>
      </c>
      <c r="BV1117" s="638">
        <v>46865296</v>
      </c>
      <c r="BW1117" s="658">
        <v>10468652965</v>
      </c>
      <c r="BX1117" s="640">
        <v>3000</v>
      </c>
      <c r="BY1117" s="632">
        <v>46099</v>
      </c>
      <c r="BZ1117" s="632">
        <v>46142</v>
      </c>
      <c r="CT1117" s="612">
        <v>14</v>
      </c>
      <c r="CU1117" s="620">
        <f t="shared" si="1080"/>
        <v>1400</v>
      </c>
      <c r="CV1117" s="612">
        <v>14</v>
      </c>
      <c r="CW1117" s="621">
        <f t="shared" si="1082"/>
        <v>1400</v>
      </c>
      <c r="CX1117" s="612">
        <v>14</v>
      </c>
      <c r="CY1117" s="621">
        <f t="shared" si="1081"/>
        <v>1400</v>
      </c>
      <c r="DC1117" s="612">
        <f t="shared" si="1083"/>
        <v>30</v>
      </c>
      <c r="DD1117" s="1158">
        <f t="shared" si="1085"/>
        <v>3000</v>
      </c>
      <c r="DE1117" s="612">
        <v>30</v>
      </c>
      <c r="DF1117" s="1158">
        <f t="shared" si="1078"/>
        <v>3000</v>
      </c>
      <c r="DG1117" s="612">
        <v>30</v>
      </c>
      <c r="DH1117" s="1158">
        <f t="shared" si="1079"/>
        <v>3000</v>
      </c>
      <c r="DJ1117" s="613"/>
      <c r="DK1117" s="613"/>
      <c r="DL1117" s="613"/>
      <c r="DM1117" s="613"/>
      <c r="DN1117" s="613"/>
      <c r="DO1117" s="613"/>
      <c r="DP1117" s="613"/>
      <c r="DQ1117" s="613"/>
      <c r="DR1117" s="613"/>
      <c r="DS1117" s="613"/>
      <c r="DU1117" s="620">
        <f t="shared" si="1061"/>
        <v>4400</v>
      </c>
      <c r="DV1117" s="621">
        <f t="shared" si="1053"/>
        <v>4400</v>
      </c>
      <c r="DW1117" s="621">
        <f t="shared" si="1052"/>
        <v>4400</v>
      </c>
      <c r="DX1117" s="621">
        <f t="shared" si="1067"/>
        <v>0</v>
      </c>
      <c r="DY1117" s="621">
        <f t="shared" si="1068"/>
        <v>0</v>
      </c>
      <c r="EG1117" s="621"/>
    </row>
    <row r="1118" spans="1:137" s="612" customFormat="1" ht="48" hidden="1" customHeight="1" x14ac:dyDescent="0.25">
      <c r="A1118" s="606">
        <v>2026</v>
      </c>
      <c r="B1118" s="606">
        <v>479</v>
      </c>
      <c r="C1118" s="606" t="s">
        <v>58</v>
      </c>
      <c r="D1118" s="606">
        <v>3000654</v>
      </c>
      <c r="E1118" s="606">
        <v>5005020</v>
      </c>
      <c r="F1118" s="606" t="s">
        <v>2269</v>
      </c>
      <c r="G1118" s="606" t="s">
        <v>2270</v>
      </c>
      <c r="H1118" s="606">
        <v>93</v>
      </c>
      <c r="I1118" s="695" t="s">
        <v>992</v>
      </c>
      <c r="J1118" s="608" t="s">
        <v>10</v>
      </c>
      <c r="K1118" s="608" t="s">
        <v>60</v>
      </c>
      <c r="L1118" s="606" t="str">
        <f t="shared" si="1064"/>
        <v>2.3</v>
      </c>
      <c r="M1118" s="609" t="s">
        <v>62</v>
      </c>
      <c r="N1118" s="609"/>
      <c r="O1118" s="606" t="s">
        <v>2291</v>
      </c>
      <c r="P1118" s="606" t="s">
        <v>65</v>
      </c>
      <c r="Q1118" s="610">
        <v>1</v>
      </c>
      <c r="R1118" s="324">
        <v>3000</v>
      </c>
      <c r="S1118" s="606"/>
      <c r="T1118" s="606"/>
      <c r="U1118" s="606">
        <v>14</v>
      </c>
      <c r="V1118" s="606">
        <v>30</v>
      </c>
      <c r="W1118" s="325"/>
      <c r="X1118" s="325"/>
      <c r="Y1118" s="325"/>
      <c r="Z1118" s="326"/>
      <c r="AA1118" s="326"/>
      <c r="AB1118" s="326"/>
      <c r="AC1118" s="326"/>
      <c r="AD1118" s="326"/>
      <c r="AE1118" s="324"/>
      <c r="AF1118" s="327">
        <f t="shared" ref="AF1118:AF1149" si="1088">+$R1118*(S1118/30)*$Q1118</f>
        <v>0</v>
      </c>
      <c r="AG1118" s="327">
        <f t="shared" ref="AG1118:AG1149" si="1089">+$R1118*(T1118/30)*$Q1118</f>
        <v>0</v>
      </c>
      <c r="AH1118" s="327">
        <f t="shared" si="1086"/>
        <v>1400</v>
      </c>
      <c r="AI1118" s="327">
        <f t="shared" si="1087"/>
        <v>3000</v>
      </c>
      <c r="AJ1118" s="327">
        <f t="shared" si="1069"/>
        <v>0</v>
      </c>
      <c r="AK1118" s="327">
        <f t="shared" si="1070"/>
        <v>0</v>
      </c>
      <c r="AL1118" s="327">
        <f t="shared" si="1071"/>
        <v>0</v>
      </c>
      <c r="AM1118" s="327">
        <f t="shared" si="1072"/>
        <v>0</v>
      </c>
      <c r="AN1118" s="327">
        <f t="shared" si="1073"/>
        <v>0</v>
      </c>
      <c r="AO1118" s="327">
        <f t="shared" si="1074"/>
        <v>0</v>
      </c>
      <c r="AP1118" s="327">
        <f t="shared" si="1075"/>
        <v>0</v>
      </c>
      <c r="AQ1118" s="327">
        <f t="shared" si="1076"/>
        <v>0</v>
      </c>
      <c r="AR1118" s="327">
        <f t="shared" si="1084"/>
        <v>4400</v>
      </c>
      <c r="AS1118" s="611" t="s">
        <v>1763</v>
      </c>
      <c r="AU1118" s="612" t="s">
        <v>3535</v>
      </c>
      <c r="AV1118" s="612" t="s">
        <v>3536</v>
      </c>
      <c r="AW1118" s="632">
        <v>46058</v>
      </c>
      <c r="AX1118" s="612" t="s">
        <v>3537</v>
      </c>
      <c r="AY1118" s="632">
        <v>46078</v>
      </c>
      <c r="BA1118" s="613"/>
      <c r="BB1118" s="614" t="s">
        <v>995</v>
      </c>
      <c r="BC1118" s="612" t="s">
        <v>3736</v>
      </c>
      <c r="BD1118" s="612" t="s">
        <v>3737</v>
      </c>
      <c r="BE1118" s="612" t="s">
        <v>3738</v>
      </c>
      <c r="BF1118" s="632">
        <v>46111</v>
      </c>
      <c r="BH1118" s="639"/>
      <c r="BI1118" s="639"/>
      <c r="BJ1118" s="611"/>
      <c r="BK1118" s="639"/>
      <c r="BL1118" s="639"/>
      <c r="BM1118" s="639"/>
      <c r="BN1118" s="639"/>
      <c r="BO1118" s="630"/>
      <c r="BP1118" s="630"/>
      <c r="BQ1118" s="630"/>
      <c r="BR1118" s="630"/>
      <c r="BS1118" s="652" t="s">
        <v>2338</v>
      </c>
      <c r="BT1118" s="756" t="s">
        <v>1236</v>
      </c>
      <c r="BU1118" s="756" t="s">
        <v>2339</v>
      </c>
      <c r="BV1118" s="638">
        <v>45157041</v>
      </c>
      <c r="BW1118" s="658">
        <v>10451570418</v>
      </c>
      <c r="BX1118" s="617">
        <v>3000</v>
      </c>
      <c r="BY1118" s="632">
        <v>46112</v>
      </c>
      <c r="BZ1118" s="632">
        <v>46142</v>
      </c>
      <c r="CT1118" s="612">
        <v>14</v>
      </c>
      <c r="CU1118" s="620">
        <f t="shared" si="1080"/>
        <v>1400</v>
      </c>
      <c r="CV1118" s="612">
        <v>1</v>
      </c>
      <c r="CW1118" s="621">
        <f t="shared" si="1082"/>
        <v>100</v>
      </c>
      <c r="CX1118" s="612">
        <v>1</v>
      </c>
      <c r="CY1118" s="621">
        <f t="shared" si="1081"/>
        <v>100</v>
      </c>
      <c r="DC1118" s="612">
        <f t="shared" si="1083"/>
        <v>30</v>
      </c>
      <c r="DD1118" s="1158">
        <f t="shared" si="1085"/>
        <v>3000</v>
      </c>
      <c r="DE1118" s="612">
        <v>30</v>
      </c>
      <c r="DF1118" s="1158">
        <f t="shared" si="1078"/>
        <v>3000</v>
      </c>
      <c r="DG1118" s="612">
        <v>30</v>
      </c>
      <c r="DH1118" s="1158">
        <f t="shared" si="1079"/>
        <v>3000</v>
      </c>
      <c r="DJ1118" s="613"/>
      <c r="DK1118" s="613"/>
      <c r="DL1118" s="613"/>
      <c r="DM1118" s="613"/>
      <c r="DN1118" s="613"/>
      <c r="DO1118" s="613"/>
      <c r="DP1118" s="613"/>
      <c r="DQ1118" s="613"/>
      <c r="DR1118" s="613"/>
      <c r="DS1118" s="613"/>
      <c r="DU1118" s="620">
        <f t="shared" si="1061"/>
        <v>4400</v>
      </c>
      <c r="DV1118" s="621">
        <f t="shared" si="1053"/>
        <v>3100</v>
      </c>
      <c r="DW1118" s="621">
        <f t="shared" si="1052"/>
        <v>3100</v>
      </c>
      <c r="DX1118" s="621">
        <f t="shared" si="1067"/>
        <v>1300</v>
      </c>
      <c r="DY1118" s="621">
        <f t="shared" si="1068"/>
        <v>1300</v>
      </c>
      <c r="EC1118" s="612" t="s">
        <v>3739</v>
      </c>
      <c r="EG1118" s="621"/>
    </row>
    <row r="1119" spans="1:137" s="612" customFormat="1" ht="48" hidden="1" customHeight="1" x14ac:dyDescent="0.25">
      <c r="A1119" s="606">
        <v>2026</v>
      </c>
      <c r="B1119" s="606">
        <v>479</v>
      </c>
      <c r="C1119" s="606" t="s">
        <v>58</v>
      </c>
      <c r="D1119" s="606">
        <v>3000654</v>
      </c>
      <c r="E1119" s="606">
        <v>5005020</v>
      </c>
      <c r="F1119" s="606" t="s">
        <v>2269</v>
      </c>
      <c r="G1119" s="606" t="s">
        <v>2270</v>
      </c>
      <c r="H1119" s="606">
        <v>93</v>
      </c>
      <c r="I1119" s="695" t="s">
        <v>992</v>
      </c>
      <c r="J1119" s="608" t="s">
        <v>10</v>
      </c>
      <c r="K1119" s="608" t="s">
        <v>60</v>
      </c>
      <c r="L1119" s="606" t="str">
        <f t="shared" si="1064"/>
        <v>2.3</v>
      </c>
      <c r="M1119" s="609" t="s">
        <v>62</v>
      </c>
      <c r="N1119" s="609"/>
      <c r="O1119" s="606" t="s">
        <v>2291</v>
      </c>
      <c r="P1119" s="606" t="s">
        <v>65</v>
      </c>
      <c r="Q1119" s="610">
        <v>1</v>
      </c>
      <c r="R1119" s="324">
        <v>3000</v>
      </c>
      <c r="S1119" s="606"/>
      <c r="T1119" s="606"/>
      <c r="U1119" s="606">
        <v>14</v>
      </c>
      <c r="V1119" s="606">
        <v>30</v>
      </c>
      <c r="W1119" s="325"/>
      <c r="X1119" s="325"/>
      <c r="Y1119" s="325"/>
      <c r="Z1119" s="326"/>
      <c r="AA1119" s="326"/>
      <c r="AB1119" s="326"/>
      <c r="AC1119" s="326"/>
      <c r="AD1119" s="326"/>
      <c r="AE1119" s="324"/>
      <c r="AF1119" s="327">
        <f t="shared" si="1088"/>
        <v>0</v>
      </c>
      <c r="AG1119" s="327">
        <f t="shared" si="1089"/>
        <v>0</v>
      </c>
      <c r="AH1119" s="327">
        <f t="shared" si="1086"/>
        <v>1400</v>
      </c>
      <c r="AI1119" s="327">
        <f t="shared" si="1087"/>
        <v>3000</v>
      </c>
      <c r="AJ1119" s="327">
        <f t="shared" si="1069"/>
        <v>0</v>
      </c>
      <c r="AK1119" s="327">
        <f t="shared" si="1070"/>
        <v>0</v>
      </c>
      <c r="AL1119" s="327">
        <f t="shared" si="1071"/>
        <v>0</v>
      </c>
      <c r="AM1119" s="327">
        <f t="shared" si="1072"/>
        <v>0</v>
      </c>
      <c r="AN1119" s="327">
        <f t="shared" si="1073"/>
        <v>0</v>
      </c>
      <c r="AO1119" s="327">
        <f t="shared" si="1074"/>
        <v>0</v>
      </c>
      <c r="AP1119" s="327">
        <f t="shared" si="1075"/>
        <v>0</v>
      </c>
      <c r="AQ1119" s="327">
        <f t="shared" si="1076"/>
        <v>0</v>
      </c>
      <c r="AR1119" s="327">
        <f t="shared" si="1084"/>
        <v>4400</v>
      </c>
      <c r="AS1119" s="611" t="s">
        <v>1763</v>
      </c>
      <c r="AU1119" s="612" t="s">
        <v>3535</v>
      </c>
      <c r="AV1119" s="612" t="s">
        <v>3536</v>
      </c>
      <c r="AW1119" s="632">
        <v>46058</v>
      </c>
      <c r="AX1119" s="612" t="s">
        <v>3537</v>
      </c>
      <c r="AY1119" s="632">
        <v>46078</v>
      </c>
      <c r="BA1119" s="613" t="s">
        <v>3538</v>
      </c>
      <c r="BB1119" s="614" t="s">
        <v>995</v>
      </c>
      <c r="BC1119" s="612" t="s">
        <v>3713</v>
      </c>
      <c r="BD1119" s="612" t="s">
        <v>3714</v>
      </c>
      <c r="BE1119" s="612" t="s">
        <v>3715</v>
      </c>
      <c r="BF1119" s="632">
        <v>46079</v>
      </c>
      <c r="BH1119" s="639"/>
      <c r="BI1119" s="639"/>
      <c r="BJ1119" s="611"/>
      <c r="BK1119" s="616" t="s">
        <v>2466</v>
      </c>
      <c r="BL1119" s="384"/>
      <c r="BM1119" s="384"/>
      <c r="BN1119" s="639"/>
      <c r="BO1119" s="630"/>
      <c r="BP1119" s="630"/>
      <c r="BQ1119" s="630"/>
      <c r="BR1119" s="630"/>
      <c r="BS1119" s="664" t="s">
        <v>1771</v>
      </c>
      <c r="BT1119" s="645" t="s">
        <v>2467</v>
      </c>
      <c r="BU1119" s="645" t="s">
        <v>2468</v>
      </c>
      <c r="BV1119" s="638">
        <v>73142588</v>
      </c>
      <c r="BW1119" s="658">
        <v>10731425880</v>
      </c>
      <c r="BX1119" s="640">
        <v>3000</v>
      </c>
      <c r="BY1119" s="632">
        <v>46099</v>
      </c>
      <c r="BZ1119" s="632">
        <v>46142</v>
      </c>
      <c r="CT1119" s="612">
        <v>14</v>
      </c>
      <c r="CU1119" s="620">
        <f t="shared" si="1080"/>
        <v>1400</v>
      </c>
      <c r="CV1119" s="612">
        <v>14</v>
      </c>
      <c r="CW1119" s="621">
        <f t="shared" si="1082"/>
        <v>1400</v>
      </c>
      <c r="CX1119" s="612">
        <v>14</v>
      </c>
      <c r="CY1119" s="621">
        <f t="shared" si="1081"/>
        <v>1400</v>
      </c>
      <c r="DC1119" s="612">
        <f t="shared" si="1083"/>
        <v>30</v>
      </c>
      <c r="DD1119" s="1158">
        <f t="shared" si="1085"/>
        <v>3000</v>
      </c>
      <c r="DE1119" s="612">
        <v>30</v>
      </c>
      <c r="DF1119" s="1158">
        <f t="shared" si="1078"/>
        <v>3000</v>
      </c>
      <c r="DG1119" s="612">
        <v>30</v>
      </c>
      <c r="DH1119" s="1158">
        <f t="shared" si="1079"/>
        <v>3000</v>
      </c>
      <c r="DJ1119" s="613"/>
      <c r="DK1119" s="613"/>
      <c r="DL1119" s="613"/>
      <c r="DM1119" s="613"/>
      <c r="DN1119" s="613"/>
      <c r="DO1119" s="613"/>
      <c r="DP1119" s="613"/>
      <c r="DQ1119" s="613"/>
      <c r="DR1119" s="613"/>
      <c r="DS1119" s="613"/>
      <c r="DU1119" s="620">
        <f t="shared" si="1061"/>
        <v>4400</v>
      </c>
      <c r="DV1119" s="621">
        <f t="shared" si="1053"/>
        <v>4400</v>
      </c>
      <c r="DW1119" s="621">
        <f t="shared" si="1052"/>
        <v>4400</v>
      </c>
      <c r="DX1119" s="621">
        <f t="shared" si="1067"/>
        <v>0</v>
      </c>
      <c r="DY1119" s="621">
        <f t="shared" si="1068"/>
        <v>0</v>
      </c>
      <c r="EG1119" s="621"/>
    </row>
    <row r="1120" spans="1:137" s="612" customFormat="1" ht="48" hidden="1" customHeight="1" x14ac:dyDescent="0.25">
      <c r="A1120" s="606">
        <v>2026</v>
      </c>
      <c r="B1120" s="606">
        <v>479</v>
      </c>
      <c r="C1120" s="606" t="s">
        <v>58</v>
      </c>
      <c r="D1120" s="606">
        <v>3000654</v>
      </c>
      <c r="E1120" s="606">
        <v>5005020</v>
      </c>
      <c r="F1120" s="606" t="s">
        <v>2269</v>
      </c>
      <c r="G1120" s="606" t="s">
        <v>2270</v>
      </c>
      <c r="H1120" s="606">
        <v>93</v>
      </c>
      <c r="I1120" s="695" t="s">
        <v>992</v>
      </c>
      <c r="J1120" s="608" t="s">
        <v>10</v>
      </c>
      <c r="K1120" s="608" t="s">
        <v>60</v>
      </c>
      <c r="L1120" s="606" t="str">
        <f t="shared" si="1064"/>
        <v>2.3</v>
      </c>
      <c r="M1120" s="609" t="s">
        <v>62</v>
      </c>
      <c r="N1120" s="609"/>
      <c r="O1120" s="606" t="s">
        <v>2291</v>
      </c>
      <c r="P1120" s="606" t="s">
        <v>65</v>
      </c>
      <c r="Q1120" s="610">
        <v>1</v>
      </c>
      <c r="R1120" s="324">
        <v>3000</v>
      </c>
      <c r="S1120" s="606"/>
      <c r="T1120" s="606"/>
      <c r="U1120" s="606">
        <v>14</v>
      </c>
      <c r="V1120" s="606">
        <v>30</v>
      </c>
      <c r="W1120" s="325"/>
      <c r="X1120" s="325"/>
      <c r="Y1120" s="325"/>
      <c r="Z1120" s="326"/>
      <c r="AA1120" s="326"/>
      <c r="AB1120" s="326"/>
      <c r="AC1120" s="326"/>
      <c r="AD1120" s="326"/>
      <c r="AE1120" s="324"/>
      <c r="AF1120" s="327">
        <f t="shared" si="1088"/>
        <v>0</v>
      </c>
      <c r="AG1120" s="327">
        <f t="shared" si="1089"/>
        <v>0</v>
      </c>
      <c r="AH1120" s="327">
        <f t="shared" si="1086"/>
        <v>1400</v>
      </c>
      <c r="AI1120" s="327">
        <f t="shared" si="1087"/>
        <v>3000</v>
      </c>
      <c r="AJ1120" s="327">
        <f t="shared" si="1069"/>
        <v>0</v>
      </c>
      <c r="AK1120" s="327">
        <f t="shared" si="1070"/>
        <v>0</v>
      </c>
      <c r="AL1120" s="327">
        <f t="shared" si="1071"/>
        <v>0</v>
      </c>
      <c r="AM1120" s="327">
        <f t="shared" si="1072"/>
        <v>0</v>
      </c>
      <c r="AN1120" s="327">
        <f t="shared" si="1073"/>
        <v>0</v>
      </c>
      <c r="AO1120" s="327">
        <f t="shared" si="1074"/>
        <v>0</v>
      </c>
      <c r="AP1120" s="327">
        <f t="shared" si="1075"/>
        <v>0</v>
      </c>
      <c r="AQ1120" s="327">
        <f t="shared" si="1076"/>
        <v>0</v>
      </c>
      <c r="AR1120" s="327">
        <f t="shared" si="1084"/>
        <v>4400</v>
      </c>
      <c r="AS1120" s="611" t="s">
        <v>1763</v>
      </c>
      <c r="AU1120" s="612" t="s">
        <v>3535</v>
      </c>
      <c r="AV1120" s="612" t="s">
        <v>3536</v>
      </c>
      <c r="AW1120" s="632">
        <v>46058</v>
      </c>
      <c r="AX1120" s="612" t="s">
        <v>3537</v>
      </c>
      <c r="AY1120" s="632">
        <v>46078</v>
      </c>
      <c r="BA1120" s="613" t="s">
        <v>3538</v>
      </c>
      <c r="BB1120" s="614" t="s">
        <v>995</v>
      </c>
      <c r="BC1120" s="612" t="s">
        <v>3713</v>
      </c>
      <c r="BD1120" s="612" t="s">
        <v>3714</v>
      </c>
      <c r="BE1120" s="612" t="s">
        <v>3715</v>
      </c>
      <c r="BF1120" s="632">
        <v>46079</v>
      </c>
      <c r="BH1120" s="639"/>
      <c r="BI1120" s="639"/>
      <c r="BJ1120" s="611"/>
      <c r="BK1120" s="639"/>
      <c r="BL1120" s="623"/>
      <c r="BM1120" s="623"/>
      <c r="BN1120" s="639"/>
      <c r="BO1120" s="630"/>
      <c r="BP1120" s="630"/>
      <c r="BQ1120" s="630"/>
      <c r="BR1120" s="630"/>
      <c r="BS1120" s="664" t="s">
        <v>2129</v>
      </c>
      <c r="BT1120" s="645" t="s">
        <v>1537</v>
      </c>
      <c r="BU1120" s="645" t="s">
        <v>2470</v>
      </c>
      <c r="BV1120" s="638">
        <v>40162860</v>
      </c>
      <c r="BW1120" s="658">
        <v>10401628601</v>
      </c>
      <c r="BX1120" s="640">
        <v>3000</v>
      </c>
      <c r="BY1120" s="632">
        <v>46099</v>
      </c>
      <c r="BZ1120" s="632">
        <v>46142</v>
      </c>
      <c r="CT1120" s="612">
        <v>14</v>
      </c>
      <c r="CU1120" s="620">
        <f t="shared" si="1080"/>
        <v>1400</v>
      </c>
      <c r="CV1120" s="612">
        <v>14</v>
      </c>
      <c r="CW1120" s="621">
        <f t="shared" si="1082"/>
        <v>1400</v>
      </c>
      <c r="CX1120" s="612">
        <v>14</v>
      </c>
      <c r="CY1120" s="621">
        <f t="shared" si="1081"/>
        <v>1400</v>
      </c>
      <c r="DC1120" s="612">
        <f t="shared" si="1083"/>
        <v>30</v>
      </c>
      <c r="DD1120" s="1158">
        <f t="shared" si="1085"/>
        <v>3000</v>
      </c>
      <c r="DE1120" s="612">
        <v>30</v>
      </c>
      <c r="DF1120" s="1158">
        <f t="shared" si="1078"/>
        <v>3000</v>
      </c>
      <c r="DG1120" s="612">
        <v>30</v>
      </c>
      <c r="DH1120" s="1158">
        <f t="shared" si="1079"/>
        <v>3000</v>
      </c>
      <c r="DJ1120" s="613"/>
      <c r="DK1120" s="613"/>
      <c r="DL1120" s="613"/>
      <c r="DM1120" s="613"/>
      <c r="DN1120" s="613"/>
      <c r="DO1120" s="613"/>
      <c r="DP1120" s="613"/>
      <c r="DQ1120" s="613"/>
      <c r="DR1120" s="613"/>
      <c r="DS1120" s="613"/>
      <c r="DU1120" s="620">
        <f t="shared" si="1061"/>
        <v>4400</v>
      </c>
      <c r="DV1120" s="621">
        <f t="shared" si="1053"/>
        <v>4400</v>
      </c>
      <c r="DW1120" s="621">
        <f t="shared" si="1052"/>
        <v>4400</v>
      </c>
      <c r="DX1120" s="621">
        <f t="shared" si="1067"/>
        <v>0</v>
      </c>
      <c r="DY1120" s="621">
        <f t="shared" si="1068"/>
        <v>0</v>
      </c>
      <c r="EG1120" s="621"/>
    </row>
    <row r="1121" spans="1:773" s="612" customFormat="1" ht="48" hidden="1" customHeight="1" x14ac:dyDescent="0.25">
      <c r="A1121" s="606">
        <v>2026</v>
      </c>
      <c r="B1121" s="606">
        <v>479</v>
      </c>
      <c r="C1121" s="606" t="s">
        <v>58</v>
      </c>
      <c r="D1121" s="606">
        <v>3000654</v>
      </c>
      <c r="E1121" s="606">
        <v>5005020</v>
      </c>
      <c r="F1121" s="606" t="s">
        <v>2269</v>
      </c>
      <c r="G1121" s="606" t="s">
        <v>2270</v>
      </c>
      <c r="H1121" s="606">
        <v>93</v>
      </c>
      <c r="I1121" s="695" t="s">
        <v>992</v>
      </c>
      <c r="J1121" s="608" t="s">
        <v>10</v>
      </c>
      <c r="K1121" s="608" t="s">
        <v>60</v>
      </c>
      <c r="L1121" s="606" t="str">
        <f t="shared" si="1064"/>
        <v>2.3</v>
      </c>
      <c r="M1121" s="609" t="s">
        <v>62</v>
      </c>
      <c r="N1121" s="609"/>
      <c r="O1121" s="606" t="s">
        <v>2291</v>
      </c>
      <c r="P1121" s="606" t="s">
        <v>65</v>
      </c>
      <c r="Q1121" s="610">
        <v>1</v>
      </c>
      <c r="R1121" s="324">
        <v>3000</v>
      </c>
      <c r="S1121" s="606"/>
      <c r="T1121" s="606"/>
      <c r="U1121" s="606">
        <v>14</v>
      </c>
      <c r="V1121" s="606">
        <v>30</v>
      </c>
      <c r="W1121" s="325"/>
      <c r="X1121" s="325"/>
      <c r="Y1121" s="325"/>
      <c r="Z1121" s="326"/>
      <c r="AA1121" s="326"/>
      <c r="AB1121" s="326"/>
      <c r="AC1121" s="326"/>
      <c r="AD1121" s="326"/>
      <c r="AE1121" s="324"/>
      <c r="AF1121" s="327">
        <f t="shared" si="1088"/>
        <v>0</v>
      </c>
      <c r="AG1121" s="327">
        <f t="shared" si="1089"/>
        <v>0</v>
      </c>
      <c r="AH1121" s="327">
        <f t="shared" si="1086"/>
        <v>1400</v>
      </c>
      <c r="AI1121" s="327">
        <f t="shared" si="1087"/>
        <v>3000</v>
      </c>
      <c r="AJ1121" s="327">
        <f t="shared" si="1069"/>
        <v>0</v>
      </c>
      <c r="AK1121" s="327">
        <f t="shared" si="1070"/>
        <v>0</v>
      </c>
      <c r="AL1121" s="327">
        <f t="shared" si="1071"/>
        <v>0</v>
      </c>
      <c r="AM1121" s="327">
        <f t="shared" si="1072"/>
        <v>0</v>
      </c>
      <c r="AN1121" s="327">
        <f t="shared" si="1073"/>
        <v>0</v>
      </c>
      <c r="AO1121" s="327">
        <f t="shared" si="1074"/>
        <v>0</v>
      </c>
      <c r="AP1121" s="327">
        <f t="shared" si="1075"/>
        <v>0</v>
      </c>
      <c r="AQ1121" s="327">
        <f t="shared" si="1076"/>
        <v>0</v>
      </c>
      <c r="AR1121" s="327">
        <f t="shared" si="1084"/>
        <v>4400</v>
      </c>
      <c r="AS1121" s="611" t="s">
        <v>1763</v>
      </c>
      <c r="AU1121" s="612" t="s">
        <v>3535</v>
      </c>
      <c r="AV1121" s="612" t="s">
        <v>3536</v>
      </c>
      <c r="AW1121" s="632">
        <v>46058</v>
      </c>
      <c r="AX1121" s="612" t="s">
        <v>3537</v>
      </c>
      <c r="AY1121" s="632">
        <v>46078</v>
      </c>
      <c r="BA1121" s="613" t="s">
        <v>3538</v>
      </c>
      <c r="BB1121" s="614" t="s">
        <v>995</v>
      </c>
      <c r="BC1121" s="612" t="s">
        <v>3713</v>
      </c>
      <c r="BD1121" s="612" t="s">
        <v>3714</v>
      </c>
      <c r="BE1121" s="612" t="s">
        <v>3715</v>
      </c>
      <c r="BF1121" s="632">
        <v>46079</v>
      </c>
      <c r="BH1121" s="639"/>
      <c r="BI1121" s="639"/>
      <c r="BJ1121" s="611"/>
      <c r="BK1121" s="616" t="s">
        <v>2471</v>
      </c>
      <c r="BL1121" s="384"/>
      <c r="BM1121" s="384"/>
      <c r="BN1121" s="639"/>
      <c r="BO1121" s="630"/>
      <c r="BP1121" s="630"/>
      <c r="BQ1121" s="630"/>
      <c r="BR1121" s="630"/>
      <c r="BS1121" s="664" t="s">
        <v>2118</v>
      </c>
      <c r="BT1121" s="645" t="s">
        <v>1103</v>
      </c>
      <c r="BU1121" s="645" t="s">
        <v>2472</v>
      </c>
      <c r="BV1121" s="638">
        <v>45237863</v>
      </c>
      <c r="BW1121" s="658">
        <v>10452378634</v>
      </c>
      <c r="BX1121" s="640">
        <v>3000</v>
      </c>
      <c r="BY1121" s="632">
        <v>46099</v>
      </c>
      <c r="BZ1121" s="632">
        <v>46142</v>
      </c>
      <c r="CT1121" s="612">
        <v>14</v>
      </c>
      <c r="CU1121" s="620">
        <f t="shared" si="1080"/>
        <v>1400</v>
      </c>
      <c r="CV1121" s="612">
        <v>14</v>
      </c>
      <c r="CW1121" s="621">
        <f t="shared" si="1082"/>
        <v>1400</v>
      </c>
      <c r="CX1121" s="612">
        <v>14</v>
      </c>
      <c r="CY1121" s="621">
        <f t="shared" si="1081"/>
        <v>1400</v>
      </c>
      <c r="DC1121" s="612">
        <f t="shared" si="1083"/>
        <v>30</v>
      </c>
      <c r="DD1121" s="1158">
        <f t="shared" si="1085"/>
        <v>3000</v>
      </c>
      <c r="DE1121" s="612">
        <v>30</v>
      </c>
      <c r="DF1121" s="1158">
        <f t="shared" si="1078"/>
        <v>3000</v>
      </c>
      <c r="DG1121" s="612">
        <v>30</v>
      </c>
      <c r="DH1121" s="1158">
        <f t="shared" si="1079"/>
        <v>3000</v>
      </c>
      <c r="DJ1121" s="613"/>
      <c r="DK1121" s="613"/>
      <c r="DL1121" s="613"/>
      <c r="DM1121" s="613"/>
      <c r="DN1121" s="613"/>
      <c r="DO1121" s="613"/>
      <c r="DP1121" s="613"/>
      <c r="DQ1121" s="613"/>
      <c r="DR1121" s="613"/>
      <c r="DS1121" s="613"/>
      <c r="DU1121" s="620">
        <f t="shared" si="1061"/>
        <v>4400</v>
      </c>
      <c r="DV1121" s="621">
        <f t="shared" si="1053"/>
        <v>4400</v>
      </c>
      <c r="DW1121" s="621">
        <f t="shared" si="1052"/>
        <v>4400</v>
      </c>
      <c r="DX1121" s="621">
        <f t="shared" si="1067"/>
        <v>0</v>
      </c>
      <c r="DY1121" s="621">
        <f t="shared" si="1068"/>
        <v>0</v>
      </c>
      <c r="EG1121" s="621"/>
    </row>
    <row r="1122" spans="1:773" s="612" customFormat="1" ht="48" hidden="1" customHeight="1" x14ac:dyDescent="0.25">
      <c r="A1122" s="606">
        <v>2026</v>
      </c>
      <c r="B1122" s="606">
        <v>479</v>
      </c>
      <c r="C1122" s="606" t="s">
        <v>58</v>
      </c>
      <c r="D1122" s="606">
        <v>3000654</v>
      </c>
      <c r="E1122" s="606">
        <v>5005020</v>
      </c>
      <c r="F1122" s="606" t="s">
        <v>2269</v>
      </c>
      <c r="G1122" s="606" t="s">
        <v>2270</v>
      </c>
      <c r="H1122" s="606">
        <v>93</v>
      </c>
      <c r="I1122" s="695" t="s">
        <v>992</v>
      </c>
      <c r="J1122" s="608" t="s">
        <v>10</v>
      </c>
      <c r="K1122" s="608" t="s">
        <v>60</v>
      </c>
      <c r="L1122" s="606" t="str">
        <f t="shared" si="1064"/>
        <v>2.3</v>
      </c>
      <c r="M1122" s="609" t="s">
        <v>62</v>
      </c>
      <c r="N1122" s="609"/>
      <c r="O1122" s="606" t="s">
        <v>2291</v>
      </c>
      <c r="P1122" s="606" t="s">
        <v>65</v>
      </c>
      <c r="Q1122" s="610">
        <v>1</v>
      </c>
      <c r="R1122" s="324">
        <v>3000</v>
      </c>
      <c r="S1122" s="606"/>
      <c r="T1122" s="606"/>
      <c r="U1122" s="606">
        <v>14</v>
      </c>
      <c r="V1122" s="606">
        <v>30</v>
      </c>
      <c r="W1122" s="325"/>
      <c r="X1122" s="325"/>
      <c r="Y1122" s="325"/>
      <c r="Z1122" s="326"/>
      <c r="AA1122" s="326"/>
      <c r="AB1122" s="326"/>
      <c r="AC1122" s="326"/>
      <c r="AD1122" s="326"/>
      <c r="AE1122" s="324"/>
      <c r="AF1122" s="327">
        <f t="shared" si="1088"/>
        <v>0</v>
      </c>
      <c r="AG1122" s="327">
        <f t="shared" si="1089"/>
        <v>0</v>
      </c>
      <c r="AH1122" s="327">
        <f t="shared" si="1086"/>
        <v>1400</v>
      </c>
      <c r="AI1122" s="327">
        <f t="shared" si="1087"/>
        <v>3000</v>
      </c>
      <c r="AJ1122" s="327">
        <f t="shared" ref="AJ1122:AJ1153" si="1090">+$R1122*(W1122/30)*$Q1122</f>
        <v>0</v>
      </c>
      <c r="AK1122" s="327">
        <f t="shared" ref="AK1122:AK1153" si="1091">+$R1122*(X1122/30)*$Q1122</f>
        <v>0</v>
      </c>
      <c r="AL1122" s="327">
        <f t="shared" ref="AL1122:AL1153" si="1092">+$R1122*(Y1122/30)*$Q1122</f>
        <v>0</v>
      </c>
      <c r="AM1122" s="327">
        <f t="shared" ref="AM1122:AM1153" si="1093">+$R1122*(Z1122/30)*$Q1122</f>
        <v>0</v>
      </c>
      <c r="AN1122" s="327">
        <f t="shared" ref="AN1122:AN1153" si="1094">+$R1122*(AA1122/30)*$Q1122</f>
        <v>0</v>
      </c>
      <c r="AO1122" s="327">
        <f t="shared" ref="AO1122:AO1153" si="1095">+$R1122*(AB1122/30)*$Q1122</f>
        <v>0</v>
      </c>
      <c r="AP1122" s="327">
        <f t="shared" ref="AP1122:AP1153" si="1096">+$R1122*(AC1122/30)*$Q1122</f>
        <v>0</v>
      </c>
      <c r="AQ1122" s="327">
        <f t="shared" ref="AQ1122:AQ1153" si="1097">+$R1122*(AD1122/30)*$Q1122</f>
        <v>0</v>
      </c>
      <c r="AR1122" s="327">
        <f t="shared" si="1084"/>
        <v>4400</v>
      </c>
      <c r="AS1122" s="611" t="s">
        <v>1763</v>
      </c>
      <c r="AU1122" s="612" t="s">
        <v>3535</v>
      </c>
      <c r="AV1122" s="612" t="s">
        <v>3536</v>
      </c>
      <c r="AW1122" s="632">
        <v>46058</v>
      </c>
      <c r="AX1122" s="612" t="s">
        <v>3537</v>
      </c>
      <c r="AY1122" s="632">
        <v>46078</v>
      </c>
      <c r="BA1122" s="613" t="s">
        <v>3538</v>
      </c>
      <c r="BB1122" s="614" t="s">
        <v>995</v>
      </c>
      <c r="BC1122" s="612" t="s">
        <v>3713</v>
      </c>
      <c r="BD1122" s="612" t="s">
        <v>3714</v>
      </c>
      <c r="BE1122" s="612" t="s">
        <v>3715</v>
      </c>
      <c r="BF1122" s="632">
        <v>46079</v>
      </c>
      <c r="BH1122" s="639"/>
      <c r="BI1122" s="639"/>
      <c r="BJ1122" s="611"/>
      <c r="BK1122" s="616" t="s">
        <v>2473</v>
      </c>
      <c r="BL1122" s="384"/>
      <c r="BM1122" s="384"/>
      <c r="BN1122" s="639"/>
      <c r="BO1122" s="883"/>
      <c r="BP1122" s="883"/>
      <c r="BQ1122" s="883"/>
      <c r="BR1122" s="883"/>
      <c r="BS1122" s="656" t="s">
        <v>2474</v>
      </c>
      <c r="BT1122" s="657" t="s">
        <v>1597</v>
      </c>
      <c r="BU1122" s="657" t="s">
        <v>2475</v>
      </c>
      <c r="BV1122" s="649">
        <v>73191230</v>
      </c>
      <c r="BW1122" s="1353">
        <v>10731912306</v>
      </c>
      <c r="BX1122" s="1158">
        <v>3000</v>
      </c>
      <c r="BY1122" s="769">
        <v>46099</v>
      </c>
      <c r="BZ1122" s="769">
        <v>46142</v>
      </c>
      <c r="CT1122" s="612">
        <v>14</v>
      </c>
      <c r="CU1122" s="620">
        <f t="shared" si="1080"/>
        <v>1400</v>
      </c>
      <c r="CV1122" s="612">
        <v>14</v>
      </c>
      <c r="CW1122" s="621">
        <f t="shared" si="1082"/>
        <v>1400</v>
      </c>
      <c r="CX1122" s="612">
        <v>14</v>
      </c>
      <c r="CY1122" s="621">
        <f t="shared" si="1081"/>
        <v>1400</v>
      </c>
      <c r="DC1122" s="612">
        <f t="shared" si="1083"/>
        <v>30</v>
      </c>
      <c r="DD1122" s="1158">
        <f t="shared" si="1085"/>
        <v>3000</v>
      </c>
      <c r="DE1122" s="612">
        <v>30</v>
      </c>
      <c r="DF1122" s="1158">
        <f t="shared" si="1078"/>
        <v>3000</v>
      </c>
      <c r="DG1122" s="612">
        <v>30</v>
      </c>
      <c r="DH1122" s="1158">
        <f t="shared" si="1079"/>
        <v>3000</v>
      </c>
      <c r="DJ1122" s="613"/>
      <c r="DK1122" s="613"/>
      <c r="DL1122" s="613"/>
      <c r="DM1122" s="613"/>
      <c r="DN1122" s="613"/>
      <c r="DO1122" s="613"/>
      <c r="DP1122" s="613"/>
      <c r="DQ1122" s="613"/>
      <c r="DR1122" s="613"/>
      <c r="DS1122" s="613"/>
      <c r="DU1122" s="620">
        <f t="shared" si="1061"/>
        <v>4400</v>
      </c>
      <c r="DV1122" s="621">
        <f t="shared" si="1053"/>
        <v>4400</v>
      </c>
      <c r="DW1122" s="621">
        <f t="shared" si="1052"/>
        <v>4400</v>
      </c>
      <c r="DX1122" s="621">
        <f t="shared" si="1067"/>
        <v>0</v>
      </c>
      <c r="DY1122" s="621">
        <f t="shared" si="1068"/>
        <v>0</v>
      </c>
      <c r="EG1122" s="621"/>
    </row>
    <row r="1123" spans="1:773" s="612" customFormat="1" ht="48" hidden="1" customHeight="1" x14ac:dyDescent="0.25">
      <c r="A1123" s="606">
        <v>2026</v>
      </c>
      <c r="B1123" s="606">
        <v>479</v>
      </c>
      <c r="C1123" s="606" t="s">
        <v>58</v>
      </c>
      <c r="D1123" s="606">
        <v>3000654</v>
      </c>
      <c r="E1123" s="606">
        <v>5005020</v>
      </c>
      <c r="F1123" s="606" t="s">
        <v>2269</v>
      </c>
      <c r="G1123" s="606" t="s">
        <v>2270</v>
      </c>
      <c r="H1123" s="606">
        <v>93</v>
      </c>
      <c r="I1123" s="695" t="s">
        <v>992</v>
      </c>
      <c r="J1123" s="608" t="s">
        <v>10</v>
      </c>
      <c r="K1123" s="608" t="s">
        <v>60</v>
      </c>
      <c r="L1123" s="606" t="str">
        <f t="shared" si="1064"/>
        <v>2.3</v>
      </c>
      <c r="M1123" s="609" t="s">
        <v>62</v>
      </c>
      <c r="N1123" s="609"/>
      <c r="O1123" s="606" t="s">
        <v>2291</v>
      </c>
      <c r="P1123" s="606" t="s">
        <v>65</v>
      </c>
      <c r="Q1123" s="610">
        <v>1</v>
      </c>
      <c r="R1123" s="324">
        <v>3000</v>
      </c>
      <c r="S1123" s="606"/>
      <c r="T1123" s="606"/>
      <c r="U1123" s="606">
        <v>14</v>
      </c>
      <c r="V1123" s="606">
        <v>30</v>
      </c>
      <c r="W1123" s="325"/>
      <c r="X1123" s="325"/>
      <c r="Y1123" s="325"/>
      <c r="Z1123" s="326"/>
      <c r="AA1123" s="326"/>
      <c r="AB1123" s="326"/>
      <c r="AC1123" s="326"/>
      <c r="AD1123" s="326"/>
      <c r="AE1123" s="324"/>
      <c r="AF1123" s="327">
        <f t="shared" si="1088"/>
        <v>0</v>
      </c>
      <c r="AG1123" s="327">
        <f t="shared" si="1089"/>
        <v>0</v>
      </c>
      <c r="AH1123" s="327">
        <f t="shared" si="1086"/>
        <v>1400</v>
      </c>
      <c r="AI1123" s="327">
        <f t="shared" si="1087"/>
        <v>3000</v>
      </c>
      <c r="AJ1123" s="327">
        <f t="shared" si="1090"/>
        <v>0</v>
      </c>
      <c r="AK1123" s="327">
        <f t="shared" si="1091"/>
        <v>0</v>
      </c>
      <c r="AL1123" s="327">
        <f t="shared" si="1092"/>
        <v>0</v>
      </c>
      <c r="AM1123" s="327">
        <f t="shared" si="1093"/>
        <v>0</v>
      </c>
      <c r="AN1123" s="327">
        <f t="shared" si="1094"/>
        <v>0</v>
      </c>
      <c r="AO1123" s="327">
        <f t="shared" si="1095"/>
        <v>0</v>
      </c>
      <c r="AP1123" s="327">
        <f t="shared" si="1096"/>
        <v>0</v>
      </c>
      <c r="AQ1123" s="327">
        <f t="shared" si="1097"/>
        <v>0</v>
      </c>
      <c r="AR1123" s="327">
        <f t="shared" si="1084"/>
        <v>4400</v>
      </c>
      <c r="AS1123" s="611" t="s">
        <v>1763</v>
      </c>
      <c r="AU1123" s="612" t="s">
        <v>3535</v>
      </c>
      <c r="AV1123" s="612" t="s">
        <v>3536</v>
      </c>
      <c r="AW1123" s="632">
        <v>46058</v>
      </c>
      <c r="AX1123" s="612" t="s">
        <v>3537</v>
      </c>
      <c r="AY1123" s="632">
        <v>46078</v>
      </c>
      <c r="BA1123" s="613" t="s">
        <v>3538</v>
      </c>
      <c r="BB1123" s="614" t="s">
        <v>995</v>
      </c>
      <c r="BC1123" s="612" t="s">
        <v>3713</v>
      </c>
      <c r="BD1123" s="612" t="s">
        <v>3714</v>
      </c>
      <c r="BE1123" s="612" t="s">
        <v>3715</v>
      </c>
      <c r="BF1123" s="632">
        <v>46079</v>
      </c>
      <c r="BH1123" s="639"/>
      <c r="BI1123" s="639"/>
      <c r="BJ1123" s="611"/>
      <c r="BK1123" s="616" t="s">
        <v>2476</v>
      </c>
      <c r="BL1123" s="669"/>
      <c r="BM1123" s="669"/>
      <c r="BN1123" s="1301"/>
      <c r="BO1123" s="928"/>
      <c r="BP1123" s="928"/>
      <c r="BQ1123" s="928"/>
      <c r="BR1123" s="928"/>
      <c r="BS1123" s="671" t="s">
        <v>2477</v>
      </c>
      <c r="BT1123" s="672" t="s">
        <v>1523</v>
      </c>
      <c r="BU1123" s="672" t="s">
        <v>1476</v>
      </c>
      <c r="BV1123" s="1114">
        <v>72164948</v>
      </c>
      <c r="BW1123" s="1115">
        <v>10721649488</v>
      </c>
      <c r="BX1123" s="946">
        <v>3000</v>
      </c>
      <c r="BY1123" s="940">
        <v>46099</v>
      </c>
      <c r="BZ1123" s="940">
        <v>46142</v>
      </c>
      <c r="CA1123" s="1186"/>
      <c r="CT1123" s="612">
        <v>14</v>
      </c>
      <c r="CU1123" s="620">
        <f t="shared" si="1080"/>
        <v>1400</v>
      </c>
      <c r="CV1123" s="612">
        <v>14</v>
      </c>
      <c r="CW1123" s="621">
        <f t="shared" si="1082"/>
        <v>1400</v>
      </c>
      <c r="CX1123" s="612">
        <v>14</v>
      </c>
      <c r="CY1123" s="621">
        <f t="shared" si="1081"/>
        <v>1400</v>
      </c>
      <c r="DC1123" s="612">
        <f t="shared" si="1083"/>
        <v>30</v>
      </c>
      <c r="DD1123" s="1158">
        <f t="shared" si="1085"/>
        <v>3000</v>
      </c>
      <c r="DE1123" s="612">
        <v>30</v>
      </c>
      <c r="DF1123" s="1158">
        <f t="shared" si="1078"/>
        <v>3000</v>
      </c>
      <c r="DG1123" s="612">
        <v>30</v>
      </c>
      <c r="DH1123" s="1158">
        <f t="shared" si="1079"/>
        <v>3000</v>
      </c>
      <c r="DJ1123" s="613"/>
      <c r="DK1123" s="613"/>
      <c r="DL1123" s="613"/>
      <c r="DM1123" s="613"/>
      <c r="DN1123" s="613"/>
      <c r="DO1123" s="613"/>
      <c r="DP1123" s="613"/>
      <c r="DQ1123" s="613"/>
      <c r="DR1123" s="613"/>
      <c r="DS1123" s="613"/>
      <c r="DU1123" s="620">
        <f t="shared" si="1061"/>
        <v>4400</v>
      </c>
      <c r="DV1123" s="621">
        <f t="shared" si="1053"/>
        <v>4400</v>
      </c>
      <c r="DW1123" s="621">
        <f t="shared" si="1052"/>
        <v>4400</v>
      </c>
      <c r="DX1123" s="621">
        <f t="shared" si="1067"/>
        <v>0</v>
      </c>
      <c r="DY1123" s="621">
        <f t="shared" si="1068"/>
        <v>0</v>
      </c>
      <c r="EG1123" s="621"/>
    </row>
    <row r="1124" spans="1:773" s="611" customFormat="1" ht="48" hidden="1" customHeight="1" x14ac:dyDescent="0.25">
      <c r="A1124" s="606">
        <v>2026</v>
      </c>
      <c r="B1124" s="606">
        <v>479</v>
      </c>
      <c r="C1124" s="606" t="s">
        <v>58</v>
      </c>
      <c r="D1124" s="606">
        <v>3000654</v>
      </c>
      <c r="E1124" s="606">
        <v>5005020</v>
      </c>
      <c r="F1124" s="606" t="s">
        <v>2269</v>
      </c>
      <c r="G1124" s="606" t="s">
        <v>2270</v>
      </c>
      <c r="H1124" s="606">
        <v>93</v>
      </c>
      <c r="I1124" s="695" t="s">
        <v>992</v>
      </c>
      <c r="J1124" s="608" t="s">
        <v>10</v>
      </c>
      <c r="K1124" s="608" t="s">
        <v>60</v>
      </c>
      <c r="L1124" s="606" t="str">
        <f t="shared" si="1064"/>
        <v>2.3</v>
      </c>
      <c r="M1124" s="609" t="s">
        <v>62</v>
      </c>
      <c r="N1124" s="609"/>
      <c r="O1124" s="606" t="s">
        <v>2291</v>
      </c>
      <c r="P1124" s="606" t="s">
        <v>65</v>
      </c>
      <c r="Q1124" s="610">
        <v>1</v>
      </c>
      <c r="R1124" s="324">
        <v>3000</v>
      </c>
      <c r="S1124" s="606"/>
      <c r="T1124" s="606"/>
      <c r="U1124" s="606">
        <v>14</v>
      </c>
      <c r="V1124" s="606"/>
      <c r="W1124" s="325"/>
      <c r="X1124" s="325"/>
      <c r="Y1124" s="325"/>
      <c r="Z1124" s="326"/>
      <c r="AA1124" s="326"/>
      <c r="AB1124" s="326"/>
      <c r="AC1124" s="326"/>
      <c r="AD1124" s="326"/>
      <c r="AE1124" s="324"/>
      <c r="AF1124" s="327">
        <f t="shared" si="1088"/>
        <v>0</v>
      </c>
      <c r="AG1124" s="327">
        <f t="shared" si="1089"/>
        <v>0</v>
      </c>
      <c r="AH1124" s="327">
        <f t="shared" si="1086"/>
        <v>1400</v>
      </c>
      <c r="AI1124" s="327">
        <f t="shared" si="1087"/>
        <v>0</v>
      </c>
      <c r="AJ1124" s="327">
        <f t="shared" si="1090"/>
        <v>0</v>
      </c>
      <c r="AK1124" s="327">
        <f t="shared" si="1091"/>
        <v>0</v>
      </c>
      <c r="AL1124" s="327">
        <f t="shared" si="1092"/>
        <v>0</v>
      </c>
      <c r="AM1124" s="327">
        <f t="shared" si="1093"/>
        <v>0</v>
      </c>
      <c r="AN1124" s="327">
        <f t="shared" si="1094"/>
        <v>0</v>
      </c>
      <c r="AO1124" s="327">
        <f t="shared" si="1095"/>
        <v>0</v>
      </c>
      <c r="AP1124" s="327">
        <f t="shared" si="1096"/>
        <v>0</v>
      </c>
      <c r="AQ1124" s="327">
        <f t="shared" si="1097"/>
        <v>0</v>
      </c>
      <c r="AR1124" s="327">
        <f t="shared" si="1084"/>
        <v>1400</v>
      </c>
      <c r="AS1124" s="611" t="s">
        <v>1763</v>
      </c>
      <c r="AU1124" s="611" t="s">
        <v>3535</v>
      </c>
      <c r="AV1124" s="611" t="s">
        <v>3536</v>
      </c>
      <c r="AW1124" s="618">
        <v>46058</v>
      </c>
      <c r="AX1124" s="611" t="s">
        <v>3537</v>
      </c>
      <c r="AY1124" s="618">
        <v>46078</v>
      </c>
      <c r="BA1124" s="665" t="s">
        <v>3538</v>
      </c>
      <c r="BB1124" s="614" t="s">
        <v>995</v>
      </c>
      <c r="BC1124" s="611" t="s">
        <v>3713</v>
      </c>
      <c r="BD1124" s="611" t="s">
        <v>3714</v>
      </c>
      <c r="BE1124" s="611" t="s">
        <v>3715</v>
      </c>
      <c r="BF1124" s="618">
        <v>46079</v>
      </c>
      <c r="BH1124" s="639"/>
      <c r="BI1124" s="639"/>
      <c r="BK1124" s="616" t="s">
        <v>2488</v>
      </c>
      <c r="BL1124" s="616"/>
      <c r="BM1124" s="616"/>
      <c r="BN1124" s="639"/>
      <c r="BO1124" s="932"/>
      <c r="BP1124" s="932"/>
      <c r="BQ1124" s="932"/>
      <c r="BR1124" s="932"/>
      <c r="BS1124" s="1354" t="s">
        <v>1228</v>
      </c>
      <c r="BT1124" s="1355" t="s">
        <v>2489</v>
      </c>
      <c r="BU1124" s="1355" t="s">
        <v>2490</v>
      </c>
      <c r="BV1124" s="747">
        <v>29591043</v>
      </c>
      <c r="BW1124" s="748">
        <v>10295910432</v>
      </c>
      <c r="BX1124" s="1356">
        <v>3000</v>
      </c>
      <c r="BY1124" s="920">
        <v>46099</v>
      </c>
      <c r="BZ1124" s="920">
        <v>46112</v>
      </c>
      <c r="CT1124" s="611">
        <v>14</v>
      </c>
      <c r="CU1124" s="678">
        <f t="shared" si="1080"/>
        <v>1400</v>
      </c>
      <c r="CV1124" s="611">
        <v>14</v>
      </c>
      <c r="CW1124" s="651">
        <f t="shared" si="1082"/>
        <v>1400</v>
      </c>
      <c r="CX1124" s="611">
        <v>14</v>
      </c>
      <c r="CY1124" s="651">
        <f t="shared" si="1081"/>
        <v>1400</v>
      </c>
      <c r="DD1124" s="1357"/>
      <c r="DF1124" s="1357"/>
      <c r="DH1124" s="1357"/>
      <c r="DJ1124" s="665"/>
      <c r="DK1124" s="665"/>
      <c r="DL1124" s="665"/>
      <c r="DM1124" s="665"/>
      <c r="DN1124" s="665"/>
      <c r="DO1124" s="665"/>
      <c r="DP1124" s="665"/>
      <c r="DQ1124" s="665"/>
      <c r="DR1124" s="665"/>
      <c r="DS1124" s="665"/>
      <c r="DU1124" s="620">
        <f t="shared" si="1061"/>
        <v>1400</v>
      </c>
      <c r="DV1124" s="621">
        <f t="shared" si="1053"/>
        <v>1400</v>
      </c>
      <c r="DW1124" s="621">
        <f t="shared" ref="DW1124:DW1187" si="1098">CG1124+CP1124+CY1124+DH1124</f>
        <v>1400</v>
      </c>
      <c r="DX1124" s="621">
        <f t="shared" si="1067"/>
        <v>0</v>
      </c>
      <c r="DY1124" s="621">
        <f t="shared" si="1068"/>
        <v>0</v>
      </c>
      <c r="EB1124" s="611" t="s">
        <v>3740</v>
      </c>
      <c r="EC1124" s="665" t="s">
        <v>3741</v>
      </c>
      <c r="EG1124" s="621"/>
    </row>
    <row r="1125" spans="1:773" s="611" customFormat="1" ht="48" hidden="1" customHeight="1" x14ac:dyDescent="0.25">
      <c r="A1125" s="606">
        <v>2026</v>
      </c>
      <c r="B1125" s="606">
        <v>479</v>
      </c>
      <c r="C1125" s="606" t="s">
        <v>58</v>
      </c>
      <c r="D1125" s="606">
        <v>3000654</v>
      </c>
      <c r="E1125" s="606">
        <v>5005020</v>
      </c>
      <c r="F1125" s="606" t="s">
        <v>2269</v>
      </c>
      <c r="G1125" s="606" t="s">
        <v>2270</v>
      </c>
      <c r="H1125" s="606">
        <v>93</v>
      </c>
      <c r="I1125" s="695" t="s">
        <v>992</v>
      </c>
      <c r="J1125" s="608" t="s">
        <v>10</v>
      </c>
      <c r="K1125" s="608" t="s">
        <v>60</v>
      </c>
      <c r="L1125" s="606" t="str">
        <f t="shared" si="1064"/>
        <v>2.3</v>
      </c>
      <c r="M1125" s="609" t="s">
        <v>62</v>
      </c>
      <c r="N1125" s="609"/>
      <c r="O1125" s="606" t="s">
        <v>3742</v>
      </c>
      <c r="P1125" s="606" t="s">
        <v>65</v>
      </c>
      <c r="Q1125" s="610">
        <v>1</v>
      </c>
      <c r="R1125" s="324">
        <v>3000</v>
      </c>
      <c r="S1125" s="606"/>
      <c r="T1125" s="606"/>
      <c r="U1125" s="606"/>
      <c r="V1125" s="606">
        <v>30</v>
      </c>
      <c r="W1125" s="325"/>
      <c r="X1125" s="325"/>
      <c r="Y1125" s="325"/>
      <c r="Z1125" s="326"/>
      <c r="AA1125" s="326"/>
      <c r="AB1125" s="326"/>
      <c r="AC1125" s="326"/>
      <c r="AD1125" s="326"/>
      <c r="AE1125" s="324"/>
      <c r="AF1125" s="327">
        <f t="shared" si="1088"/>
        <v>0</v>
      </c>
      <c r="AG1125" s="327">
        <f t="shared" si="1089"/>
        <v>0</v>
      </c>
      <c r="AH1125" s="327">
        <f t="shared" si="1086"/>
        <v>0</v>
      </c>
      <c r="AI1125" s="327">
        <f t="shared" si="1087"/>
        <v>3000</v>
      </c>
      <c r="AJ1125" s="327">
        <f t="shared" si="1090"/>
        <v>0</v>
      </c>
      <c r="AK1125" s="327">
        <f t="shared" si="1091"/>
        <v>0</v>
      </c>
      <c r="AL1125" s="327">
        <f t="shared" si="1092"/>
        <v>0</v>
      </c>
      <c r="AM1125" s="327">
        <f t="shared" si="1093"/>
        <v>0</v>
      </c>
      <c r="AN1125" s="327">
        <f t="shared" si="1094"/>
        <v>0</v>
      </c>
      <c r="AO1125" s="327">
        <f t="shared" si="1095"/>
        <v>0</v>
      </c>
      <c r="AP1125" s="327">
        <f t="shared" si="1096"/>
        <v>0</v>
      </c>
      <c r="AQ1125" s="327">
        <f t="shared" si="1097"/>
        <v>0</v>
      </c>
      <c r="AR1125" s="327">
        <f t="shared" si="1084"/>
        <v>3000</v>
      </c>
      <c r="AS1125" s="611" t="s">
        <v>1763</v>
      </c>
      <c r="AU1125" s="611" t="s">
        <v>3535</v>
      </c>
      <c r="AV1125" s="611" t="s">
        <v>3536</v>
      </c>
      <c r="AW1125" s="618">
        <v>46058</v>
      </c>
      <c r="AX1125" s="611" t="s">
        <v>3537</v>
      </c>
      <c r="AY1125" s="618">
        <v>46078</v>
      </c>
      <c r="BA1125" s="665" t="s">
        <v>3538</v>
      </c>
      <c r="BB1125" s="614" t="s">
        <v>995</v>
      </c>
      <c r="BC1125" s="611" t="s">
        <v>3743</v>
      </c>
      <c r="BD1125" s="611" t="s">
        <v>3744</v>
      </c>
      <c r="BE1125" s="611" t="s">
        <v>3745</v>
      </c>
      <c r="BF1125" s="618">
        <v>46111</v>
      </c>
      <c r="BH1125" s="639"/>
      <c r="BI1125" s="639"/>
      <c r="BK1125" s="616"/>
      <c r="BL1125" s="384"/>
      <c r="BM1125" s="384"/>
      <c r="BN1125" s="639"/>
      <c r="BO1125" s="630"/>
      <c r="BP1125" s="630"/>
      <c r="BQ1125" s="630"/>
      <c r="BR1125" s="630"/>
      <c r="BS1125" s="664" t="s">
        <v>3746</v>
      </c>
      <c r="BT1125" s="645" t="s">
        <v>2397</v>
      </c>
      <c r="BU1125" s="645" t="s">
        <v>3747</v>
      </c>
      <c r="BV1125" s="638">
        <v>46358360</v>
      </c>
      <c r="BW1125" s="658">
        <v>10463583604</v>
      </c>
      <c r="BX1125" s="641">
        <v>3000</v>
      </c>
      <c r="BY1125" s="618">
        <v>46113</v>
      </c>
      <c r="BZ1125" s="618">
        <v>46142</v>
      </c>
      <c r="CU1125" s="678"/>
      <c r="CW1125" s="651"/>
      <c r="CY1125" s="651"/>
      <c r="DC1125" s="611">
        <f>V1125</f>
        <v>30</v>
      </c>
      <c r="DD1125" s="1357">
        <f t="shared" ref="DD1125:DD1147" si="1099">AI1125</f>
        <v>3000</v>
      </c>
      <c r="DE1125" s="611">
        <v>30</v>
      </c>
      <c r="DF1125" s="1357">
        <f t="shared" ref="DF1125:DF1138" si="1100">(R1125/30*DE1125)*Q1125</f>
        <v>3000</v>
      </c>
      <c r="DG1125" s="611">
        <v>30</v>
      </c>
      <c r="DH1125" s="1357">
        <f t="shared" ref="DH1125:DH1138" si="1101">(R1125/30*DG1125)*Q1125</f>
        <v>3000</v>
      </c>
      <c r="DJ1125" s="665"/>
      <c r="DK1125" s="665"/>
      <c r="DL1125" s="665"/>
      <c r="DM1125" s="665"/>
      <c r="DN1125" s="665"/>
      <c r="DO1125" s="665"/>
      <c r="DP1125" s="665"/>
      <c r="DQ1125" s="665"/>
      <c r="DR1125" s="665"/>
      <c r="DS1125" s="665"/>
      <c r="DU1125" s="620">
        <f t="shared" si="1061"/>
        <v>3000</v>
      </c>
      <c r="DV1125" s="621">
        <f t="shared" si="1053"/>
        <v>3000</v>
      </c>
      <c r="DW1125" s="621">
        <f t="shared" si="1098"/>
        <v>3000</v>
      </c>
      <c r="DX1125" s="621">
        <f t="shared" si="1067"/>
        <v>0</v>
      </c>
      <c r="DY1125" s="621">
        <f t="shared" si="1068"/>
        <v>0</v>
      </c>
      <c r="EC1125" s="665" t="s">
        <v>3748</v>
      </c>
      <c r="EG1125" s="621"/>
    </row>
    <row r="1126" spans="1:773" s="612" customFormat="1" ht="48" hidden="1" customHeight="1" x14ac:dyDescent="0.25">
      <c r="A1126" s="606">
        <v>2026</v>
      </c>
      <c r="B1126" s="606">
        <v>479</v>
      </c>
      <c r="C1126" s="606" t="s">
        <v>58</v>
      </c>
      <c r="D1126" s="606">
        <v>3000654</v>
      </c>
      <c r="E1126" s="606">
        <v>5005020</v>
      </c>
      <c r="F1126" s="606" t="s">
        <v>2269</v>
      </c>
      <c r="G1126" s="606" t="s">
        <v>2270</v>
      </c>
      <c r="H1126" s="606">
        <v>93</v>
      </c>
      <c r="I1126" s="695" t="s">
        <v>992</v>
      </c>
      <c r="J1126" s="608" t="s">
        <v>10</v>
      </c>
      <c r="K1126" s="608" t="s">
        <v>60</v>
      </c>
      <c r="L1126" s="606" t="str">
        <f t="shared" si="1064"/>
        <v>2.3</v>
      </c>
      <c r="M1126" s="609" t="s">
        <v>62</v>
      </c>
      <c r="N1126" s="609"/>
      <c r="O1126" s="606" t="s">
        <v>2291</v>
      </c>
      <c r="P1126" s="606" t="s">
        <v>65</v>
      </c>
      <c r="Q1126" s="610">
        <v>1</v>
      </c>
      <c r="R1126" s="324">
        <v>3000</v>
      </c>
      <c r="S1126" s="606"/>
      <c r="T1126" s="606"/>
      <c r="U1126" s="606">
        <v>14</v>
      </c>
      <c r="V1126" s="606">
        <v>30</v>
      </c>
      <c r="W1126" s="325"/>
      <c r="X1126" s="325"/>
      <c r="Y1126" s="325"/>
      <c r="Z1126" s="326"/>
      <c r="AA1126" s="326"/>
      <c r="AB1126" s="326"/>
      <c r="AC1126" s="326"/>
      <c r="AD1126" s="326"/>
      <c r="AE1126" s="324"/>
      <c r="AF1126" s="327">
        <f t="shared" si="1088"/>
        <v>0</v>
      </c>
      <c r="AG1126" s="327">
        <f t="shared" si="1089"/>
        <v>0</v>
      </c>
      <c r="AH1126" s="327">
        <f t="shared" si="1086"/>
        <v>1400</v>
      </c>
      <c r="AI1126" s="327">
        <f t="shared" si="1087"/>
        <v>3000</v>
      </c>
      <c r="AJ1126" s="327">
        <f t="shared" si="1090"/>
        <v>0</v>
      </c>
      <c r="AK1126" s="327">
        <f t="shared" si="1091"/>
        <v>0</v>
      </c>
      <c r="AL1126" s="327">
        <f t="shared" si="1092"/>
        <v>0</v>
      </c>
      <c r="AM1126" s="327">
        <f t="shared" si="1093"/>
        <v>0</v>
      </c>
      <c r="AN1126" s="327">
        <f t="shared" si="1094"/>
        <v>0</v>
      </c>
      <c r="AO1126" s="327">
        <f t="shared" si="1095"/>
        <v>0</v>
      </c>
      <c r="AP1126" s="327">
        <f t="shared" si="1096"/>
        <v>0</v>
      </c>
      <c r="AQ1126" s="327">
        <f t="shared" si="1097"/>
        <v>0</v>
      </c>
      <c r="AR1126" s="327">
        <f t="shared" si="1084"/>
        <v>4400</v>
      </c>
      <c r="AS1126" s="611" t="s">
        <v>1763</v>
      </c>
      <c r="AU1126" s="612" t="s">
        <v>3535</v>
      </c>
      <c r="AV1126" s="612" t="s">
        <v>3536</v>
      </c>
      <c r="AW1126" s="632">
        <v>46058</v>
      </c>
      <c r="AX1126" s="612" t="s">
        <v>3537</v>
      </c>
      <c r="AY1126" s="632">
        <v>46078</v>
      </c>
      <c r="BA1126" s="613" t="s">
        <v>3538</v>
      </c>
      <c r="BB1126" s="614" t="s">
        <v>995</v>
      </c>
      <c r="BC1126" s="612" t="s">
        <v>3713</v>
      </c>
      <c r="BD1126" s="612" t="s">
        <v>3714</v>
      </c>
      <c r="BE1126" s="612" t="s">
        <v>3715</v>
      </c>
      <c r="BF1126" s="632">
        <v>46079</v>
      </c>
      <c r="BH1126" s="639"/>
      <c r="BI1126" s="639"/>
      <c r="BJ1126" s="611"/>
      <c r="BK1126" s="639"/>
      <c r="BL1126" s="786"/>
      <c r="BM1126" s="786"/>
      <c r="BN1126" s="785"/>
      <c r="BO1126" s="883"/>
      <c r="BP1126" s="883"/>
      <c r="BQ1126" s="883"/>
      <c r="BR1126" s="883"/>
      <c r="BS1126" s="656" t="s">
        <v>2177</v>
      </c>
      <c r="BT1126" s="645" t="s">
        <v>1033</v>
      </c>
      <c r="BU1126" s="645" t="s">
        <v>2494</v>
      </c>
      <c r="BV1126" s="638">
        <v>41497911</v>
      </c>
      <c r="BW1126" s="658">
        <v>10414979110</v>
      </c>
      <c r="BX1126" s="640">
        <v>3000</v>
      </c>
      <c r="BY1126" s="632">
        <v>46099</v>
      </c>
      <c r="BZ1126" s="632">
        <v>46142</v>
      </c>
      <c r="CT1126" s="612">
        <v>14</v>
      </c>
      <c r="CU1126" s="620">
        <f>AH1126</f>
        <v>1400</v>
      </c>
      <c r="CV1126" s="612">
        <v>14</v>
      </c>
      <c r="CW1126" s="621">
        <f>(R1126/30*CV1126)*Q1126</f>
        <v>1400</v>
      </c>
      <c r="CX1126" s="612">
        <v>14</v>
      </c>
      <c r="CY1126" s="621">
        <f>(R1126/30*CX1126)*Q1126</f>
        <v>1400</v>
      </c>
      <c r="DC1126" s="612">
        <f>V1126</f>
        <v>30</v>
      </c>
      <c r="DD1126" s="1158">
        <f t="shared" si="1099"/>
        <v>3000</v>
      </c>
      <c r="DE1126" s="612">
        <v>30</v>
      </c>
      <c r="DF1126" s="1158">
        <f t="shared" si="1100"/>
        <v>3000</v>
      </c>
      <c r="DG1126" s="612">
        <v>30</v>
      </c>
      <c r="DH1126" s="1158">
        <f t="shared" si="1101"/>
        <v>3000</v>
      </c>
      <c r="DJ1126" s="613"/>
      <c r="DK1126" s="613"/>
      <c r="DL1126" s="613"/>
      <c r="DM1126" s="613"/>
      <c r="DN1126" s="613"/>
      <c r="DO1126" s="613"/>
      <c r="DP1126" s="613"/>
      <c r="DQ1126" s="613"/>
      <c r="DR1126" s="613"/>
      <c r="DS1126" s="613"/>
      <c r="DU1126" s="620">
        <f t="shared" si="1061"/>
        <v>4400</v>
      </c>
      <c r="DV1126" s="621">
        <f t="shared" si="1053"/>
        <v>4400</v>
      </c>
      <c r="DW1126" s="621">
        <f t="shared" si="1098"/>
        <v>4400</v>
      </c>
      <c r="DX1126" s="621">
        <f t="shared" si="1067"/>
        <v>0</v>
      </c>
      <c r="DY1126" s="621">
        <f t="shared" si="1068"/>
        <v>0</v>
      </c>
      <c r="EG1126" s="621"/>
    </row>
    <row r="1127" spans="1:773" s="612" customFormat="1" ht="48" hidden="1" customHeight="1" x14ac:dyDescent="0.25">
      <c r="A1127" s="606">
        <v>2026</v>
      </c>
      <c r="B1127" s="606">
        <v>479</v>
      </c>
      <c r="C1127" s="606" t="s">
        <v>58</v>
      </c>
      <c r="D1127" s="606">
        <v>3000654</v>
      </c>
      <c r="E1127" s="606">
        <v>5005020</v>
      </c>
      <c r="F1127" s="606" t="s">
        <v>2269</v>
      </c>
      <c r="G1127" s="606" t="s">
        <v>2270</v>
      </c>
      <c r="H1127" s="606">
        <v>93</v>
      </c>
      <c r="I1127" s="695" t="s">
        <v>992</v>
      </c>
      <c r="J1127" s="608" t="s">
        <v>10</v>
      </c>
      <c r="K1127" s="608" t="s">
        <v>60</v>
      </c>
      <c r="L1127" s="606" t="str">
        <f t="shared" si="1064"/>
        <v>2.3</v>
      </c>
      <c r="M1127" s="609" t="s">
        <v>62</v>
      </c>
      <c r="N1127" s="609"/>
      <c r="O1127" s="606" t="s">
        <v>2291</v>
      </c>
      <c r="P1127" s="606" t="s">
        <v>65</v>
      </c>
      <c r="Q1127" s="610">
        <v>1</v>
      </c>
      <c r="R1127" s="324">
        <v>3000</v>
      </c>
      <c r="S1127" s="606"/>
      <c r="T1127" s="606"/>
      <c r="U1127" s="606">
        <v>14</v>
      </c>
      <c r="V1127" s="606">
        <v>30</v>
      </c>
      <c r="W1127" s="325"/>
      <c r="X1127" s="325"/>
      <c r="Y1127" s="325"/>
      <c r="Z1127" s="326"/>
      <c r="AA1127" s="326"/>
      <c r="AB1127" s="326"/>
      <c r="AC1127" s="326"/>
      <c r="AD1127" s="326"/>
      <c r="AE1127" s="324"/>
      <c r="AF1127" s="327">
        <f t="shared" si="1088"/>
        <v>0</v>
      </c>
      <c r="AG1127" s="327">
        <f t="shared" si="1089"/>
        <v>0</v>
      </c>
      <c r="AH1127" s="327">
        <f t="shared" si="1086"/>
        <v>1400</v>
      </c>
      <c r="AI1127" s="327">
        <f t="shared" si="1087"/>
        <v>3000</v>
      </c>
      <c r="AJ1127" s="327">
        <f t="shared" si="1090"/>
        <v>0</v>
      </c>
      <c r="AK1127" s="327">
        <f t="shared" si="1091"/>
        <v>0</v>
      </c>
      <c r="AL1127" s="327">
        <f t="shared" si="1092"/>
        <v>0</v>
      </c>
      <c r="AM1127" s="327">
        <f t="shared" si="1093"/>
        <v>0</v>
      </c>
      <c r="AN1127" s="327">
        <f t="shared" si="1094"/>
        <v>0</v>
      </c>
      <c r="AO1127" s="327">
        <f t="shared" si="1095"/>
        <v>0</v>
      </c>
      <c r="AP1127" s="327">
        <f t="shared" si="1096"/>
        <v>0</v>
      </c>
      <c r="AQ1127" s="327">
        <f t="shared" si="1097"/>
        <v>0</v>
      </c>
      <c r="AR1127" s="327">
        <f t="shared" si="1084"/>
        <v>4400</v>
      </c>
      <c r="AS1127" s="611" t="s">
        <v>1763</v>
      </c>
      <c r="AU1127" s="612" t="s">
        <v>3535</v>
      </c>
      <c r="AV1127" s="612" t="s">
        <v>3536</v>
      </c>
      <c r="AW1127" s="632">
        <v>46058</v>
      </c>
      <c r="AX1127" s="612" t="s">
        <v>3537</v>
      </c>
      <c r="AY1127" s="632">
        <v>46078</v>
      </c>
      <c r="BA1127" s="613" t="s">
        <v>3538</v>
      </c>
      <c r="BB1127" s="614" t="s">
        <v>995</v>
      </c>
      <c r="BC1127" s="612" t="s">
        <v>3713</v>
      </c>
      <c r="BD1127" s="612" t="s">
        <v>3714</v>
      </c>
      <c r="BE1127" s="612" t="s">
        <v>3715</v>
      </c>
      <c r="BF1127" s="632">
        <v>46079</v>
      </c>
      <c r="BH1127" s="639"/>
      <c r="BI1127" s="1301"/>
      <c r="BJ1127" s="1057"/>
      <c r="BK1127" s="669" t="s">
        <v>2495</v>
      </c>
      <c r="BL1127" s="1110"/>
      <c r="BM1127" s="1110"/>
      <c r="BN1127" s="687"/>
      <c r="BO1127" s="928"/>
      <c r="BP1127" s="928"/>
      <c r="BQ1127" s="928"/>
      <c r="BR1127" s="928"/>
      <c r="BS1127" s="671" t="s">
        <v>1781</v>
      </c>
      <c r="BT1127" s="1358" t="s">
        <v>1781</v>
      </c>
      <c r="BU1127" s="645" t="s">
        <v>2496</v>
      </c>
      <c r="BV1127" s="638">
        <v>42968715</v>
      </c>
      <c r="BW1127" s="658">
        <v>10429687158</v>
      </c>
      <c r="BX1127" s="640">
        <v>3000</v>
      </c>
      <c r="BY1127" s="632">
        <v>46099</v>
      </c>
      <c r="BZ1127" s="632">
        <v>46142</v>
      </c>
      <c r="CT1127" s="612">
        <v>14</v>
      </c>
      <c r="CU1127" s="620">
        <f>AH1127</f>
        <v>1400</v>
      </c>
      <c r="CV1127" s="612">
        <v>14</v>
      </c>
      <c r="CW1127" s="621">
        <f>(R1127/30*CV1127)*Q1127</f>
        <v>1400</v>
      </c>
      <c r="CX1127" s="612">
        <v>14</v>
      </c>
      <c r="CY1127" s="621">
        <f>(R1127/30*CX1127)*Q1127</f>
        <v>1400</v>
      </c>
      <c r="DC1127" s="612">
        <f>V1127</f>
        <v>30</v>
      </c>
      <c r="DD1127" s="1158">
        <f t="shared" si="1099"/>
        <v>3000</v>
      </c>
      <c r="DE1127" s="612">
        <v>30</v>
      </c>
      <c r="DF1127" s="1158">
        <f t="shared" si="1100"/>
        <v>3000</v>
      </c>
      <c r="DG1127" s="612">
        <v>30</v>
      </c>
      <c r="DH1127" s="1158">
        <f t="shared" si="1101"/>
        <v>3000</v>
      </c>
      <c r="DJ1127" s="613"/>
      <c r="DK1127" s="613"/>
      <c r="DL1127" s="613"/>
      <c r="DM1127" s="613"/>
      <c r="DN1127" s="613"/>
      <c r="DO1127" s="613"/>
      <c r="DP1127" s="613"/>
      <c r="DQ1127" s="613"/>
      <c r="DR1127" s="613"/>
      <c r="DS1127" s="613"/>
      <c r="DU1127" s="620">
        <f t="shared" si="1061"/>
        <v>4400</v>
      </c>
      <c r="DV1127" s="621">
        <f t="shared" si="1053"/>
        <v>4400</v>
      </c>
      <c r="DW1127" s="621">
        <f t="shared" si="1098"/>
        <v>4400</v>
      </c>
      <c r="DX1127" s="621">
        <f t="shared" si="1067"/>
        <v>0</v>
      </c>
      <c r="DY1127" s="621">
        <f t="shared" si="1068"/>
        <v>0</v>
      </c>
      <c r="EG1127" s="621"/>
    </row>
    <row r="1128" spans="1:773" s="612" customFormat="1" ht="48" hidden="1" customHeight="1" x14ac:dyDescent="0.25">
      <c r="A1128" s="606">
        <v>2026</v>
      </c>
      <c r="B1128" s="606">
        <v>479</v>
      </c>
      <c r="C1128" s="606" t="s">
        <v>58</v>
      </c>
      <c r="D1128" s="606">
        <v>3000654</v>
      </c>
      <c r="E1128" s="606">
        <v>5005020</v>
      </c>
      <c r="F1128" s="606" t="s">
        <v>2269</v>
      </c>
      <c r="G1128" s="606" t="s">
        <v>2270</v>
      </c>
      <c r="H1128" s="606">
        <v>93</v>
      </c>
      <c r="I1128" s="695" t="s">
        <v>992</v>
      </c>
      <c r="J1128" s="608" t="s">
        <v>10</v>
      </c>
      <c r="K1128" s="608" t="s">
        <v>60</v>
      </c>
      <c r="L1128" s="606" t="str">
        <f t="shared" si="1064"/>
        <v>2.3</v>
      </c>
      <c r="M1128" s="609" t="s">
        <v>62</v>
      </c>
      <c r="N1128" s="609"/>
      <c r="O1128" s="606" t="s">
        <v>2291</v>
      </c>
      <c r="P1128" s="606" t="s">
        <v>65</v>
      </c>
      <c r="Q1128" s="610">
        <v>1</v>
      </c>
      <c r="R1128" s="324">
        <v>3000</v>
      </c>
      <c r="S1128" s="606"/>
      <c r="T1128" s="606"/>
      <c r="U1128" s="606">
        <v>14</v>
      </c>
      <c r="V1128" s="606">
        <v>30</v>
      </c>
      <c r="W1128" s="325"/>
      <c r="X1128" s="325"/>
      <c r="Y1128" s="325"/>
      <c r="Z1128" s="326"/>
      <c r="AA1128" s="326"/>
      <c r="AB1128" s="326"/>
      <c r="AC1128" s="326"/>
      <c r="AD1128" s="326"/>
      <c r="AE1128" s="324"/>
      <c r="AF1128" s="327">
        <f t="shared" si="1088"/>
        <v>0</v>
      </c>
      <c r="AG1128" s="327">
        <f t="shared" si="1089"/>
        <v>0</v>
      </c>
      <c r="AH1128" s="327">
        <f t="shared" si="1086"/>
        <v>1400</v>
      </c>
      <c r="AI1128" s="327">
        <f t="shared" si="1087"/>
        <v>3000</v>
      </c>
      <c r="AJ1128" s="327">
        <f t="shared" si="1090"/>
        <v>0</v>
      </c>
      <c r="AK1128" s="327">
        <f t="shared" si="1091"/>
        <v>0</v>
      </c>
      <c r="AL1128" s="327">
        <f t="shared" si="1092"/>
        <v>0</v>
      </c>
      <c r="AM1128" s="327">
        <f t="shared" si="1093"/>
        <v>0</v>
      </c>
      <c r="AN1128" s="327">
        <f t="shared" si="1094"/>
        <v>0</v>
      </c>
      <c r="AO1128" s="327">
        <f t="shared" si="1095"/>
        <v>0</v>
      </c>
      <c r="AP1128" s="327">
        <f t="shared" si="1096"/>
        <v>0</v>
      </c>
      <c r="AQ1128" s="327">
        <f t="shared" si="1097"/>
        <v>0</v>
      </c>
      <c r="AR1128" s="327">
        <f t="shared" si="1084"/>
        <v>4400</v>
      </c>
      <c r="AS1128" s="611" t="s">
        <v>1763</v>
      </c>
      <c r="AU1128" s="612" t="s">
        <v>3535</v>
      </c>
      <c r="AV1128" s="612" t="s">
        <v>3536</v>
      </c>
      <c r="AW1128" s="632">
        <v>46058</v>
      </c>
      <c r="AX1128" s="612" t="s">
        <v>3537</v>
      </c>
      <c r="AY1128" s="632">
        <v>46078</v>
      </c>
      <c r="BA1128" s="613" t="s">
        <v>3538</v>
      </c>
      <c r="BB1128" s="614" t="s">
        <v>995</v>
      </c>
      <c r="BC1128" s="612" t="s">
        <v>3713</v>
      </c>
      <c r="BD1128" s="612" t="s">
        <v>3714</v>
      </c>
      <c r="BE1128" s="612" t="s">
        <v>3715</v>
      </c>
      <c r="BF1128" s="632">
        <v>46079</v>
      </c>
      <c r="BH1128" s="639"/>
      <c r="BI1128" s="639"/>
      <c r="BJ1128" s="611"/>
      <c r="BK1128" s="616" t="s">
        <v>2497</v>
      </c>
      <c r="BL1128" s="827"/>
      <c r="BM1128" s="827"/>
      <c r="BN1128" s="847"/>
      <c r="BO1128" s="932"/>
      <c r="BP1128" s="932"/>
      <c r="BQ1128" s="932"/>
      <c r="BR1128" s="932"/>
      <c r="BS1128" s="1354" t="s">
        <v>1196</v>
      </c>
      <c r="BT1128" s="645" t="s">
        <v>2498</v>
      </c>
      <c r="BU1128" s="645" t="s">
        <v>2499</v>
      </c>
      <c r="BV1128" s="638">
        <v>74755447</v>
      </c>
      <c r="BW1128" s="658">
        <v>10747554477</v>
      </c>
      <c r="BX1128" s="640">
        <v>3000</v>
      </c>
      <c r="BY1128" s="632">
        <v>46099</v>
      </c>
      <c r="BZ1128" s="632">
        <v>46142</v>
      </c>
      <c r="CT1128" s="880">
        <v>14</v>
      </c>
      <c r="CU1128" s="888">
        <f>AH1128</f>
        <v>1400</v>
      </c>
      <c r="CV1128" s="880">
        <v>14</v>
      </c>
      <c r="CW1128" s="889">
        <f>(R1128/30*CV1128)*Q1128</f>
        <v>1400</v>
      </c>
      <c r="CX1128" s="880">
        <v>14</v>
      </c>
      <c r="CY1128" s="889">
        <f>(R1128/30*CX1128)*Q1128</f>
        <v>1400</v>
      </c>
      <c r="CZ1128" s="880"/>
      <c r="DA1128" s="880"/>
      <c r="DB1128" s="880"/>
      <c r="DC1128" s="880">
        <f>V1128</f>
        <v>30</v>
      </c>
      <c r="DD1128" s="1158">
        <f t="shared" si="1099"/>
        <v>3000</v>
      </c>
      <c r="DE1128" s="880">
        <v>30</v>
      </c>
      <c r="DF1128" s="1158">
        <f t="shared" si="1100"/>
        <v>3000</v>
      </c>
      <c r="DG1128" s="880">
        <v>30</v>
      </c>
      <c r="DH1128" s="1158">
        <f t="shared" si="1101"/>
        <v>3000</v>
      </c>
      <c r="DJ1128" s="613"/>
      <c r="DK1128" s="613"/>
      <c r="DL1128" s="613"/>
      <c r="DM1128" s="613"/>
      <c r="DN1128" s="613"/>
      <c r="DO1128" s="613"/>
      <c r="DP1128" s="613"/>
      <c r="DQ1128" s="613"/>
      <c r="DR1128" s="613"/>
      <c r="DS1128" s="613"/>
      <c r="DU1128" s="620">
        <f t="shared" si="1061"/>
        <v>4400</v>
      </c>
      <c r="DV1128" s="621">
        <f t="shared" si="1053"/>
        <v>4400</v>
      </c>
      <c r="DW1128" s="621">
        <f t="shared" si="1098"/>
        <v>4400</v>
      </c>
      <c r="DX1128" s="621">
        <f t="shared" si="1067"/>
        <v>0</v>
      </c>
      <c r="DY1128" s="621">
        <f t="shared" si="1068"/>
        <v>0</v>
      </c>
      <c r="EG1128" s="621"/>
    </row>
    <row r="1129" spans="1:773" s="880" customFormat="1" ht="48" hidden="1" customHeight="1" x14ac:dyDescent="0.25">
      <c r="A1129" s="875">
        <v>2026</v>
      </c>
      <c r="B1129" s="875">
        <v>479</v>
      </c>
      <c r="C1129" s="875" t="s">
        <v>58</v>
      </c>
      <c r="D1129" s="875">
        <v>3000654</v>
      </c>
      <c r="E1129" s="875">
        <v>5005020</v>
      </c>
      <c r="F1129" s="875" t="s">
        <v>2269</v>
      </c>
      <c r="G1129" s="875" t="s">
        <v>2270</v>
      </c>
      <c r="H1129" s="875">
        <v>93</v>
      </c>
      <c r="I1129" s="1308" t="s">
        <v>992</v>
      </c>
      <c r="J1129" s="877" t="s">
        <v>10</v>
      </c>
      <c r="K1129" s="877" t="s">
        <v>60</v>
      </c>
      <c r="L1129" s="875" t="str">
        <f t="shared" si="1064"/>
        <v>2.3</v>
      </c>
      <c r="M1129" s="878" t="s">
        <v>62</v>
      </c>
      <c r="N1129" s="878"/>
      <c r="O1129" s="875" t="s">
        <v>2291</v>
      </c>
      <c r="P1129" s="875" t="s">
        <v>65</v>
      </c>
      <c r="Q1129" s="879">
        <v>1</v>
      </c>
      <c r="R1129" s="357">
        <v>3000</v>
      </c>
      <c r="S1129" s="875"/>
      <c r="T1129" s="875"/>
      <c r="U1129" s="875">
        <v>14</v>
      </c>
      <c r="V1129" s="875">
        <v>30</v>
      </c>
      <c r="W1129" s="358"/>
      <c r="X1129" s="358"/>
      <c r="Y1129" s="358"/>
      <c r="Z1129" s="359"/>
      <c r="AA1129" s="359"/>
      <c r="AB1129" s="359"/>
      <c r="AC1129" s="359"/>
      <c r="AD1129" s="359"/>
      <c r="AE1129" s="357"/>
      <c r="AF1129" s="289">
        <f t="shared" si="1088"/>
        <v>0</v>
      </c>
      <c r="AG1129" s="289">
        <f t="shared" si="1089"/>
        <v>0</v>
      </c>
      <c r="AH1129" s="289">
        <f t="shared" si="1086"/>
        <v>1400</v>
      </c>
      <c r="AI1129" s="289">
        <f t="shared" si="1087"/>
        <v>3000</v>
      </c>
      <c r="AJ1129" s="289">
        <f t="shared" si="1090"/>
        <v>0</v>
      </c>
      <c r="AK1129" s="289">
        <f t="shared" si="1091"/>
        <v>0</v>
      </c>
      <c r="AL1129" s="289">
        <f t="shared" si="1092"/>
        <v>0</v>
      </c>
      <c r="AM1129" s="289">
        <f t="shared" si="1093"/>
        <v>0</v>
      </c>
      <c r="AN1129" s="289">
        <f t="shared" si="1094"/>
        <v>0</v>
      </c>
      <c r="AO1129" s="289">
        <f t="shared" si="1095"/>
        <v>0</v>
      </c>
      <c r="AP1129" s="289">
        <f t="shared" si="1096"/>
        <v>0</v>
      </c>
      <c r="AQ1129" s="289">
        <f t="shared" si="1097"/>
        <v>0</v>
      </c>
      <c r="AR1129" s="289">
        <f t="shared" si="1084"/>
        <v>4400</v>
      </c>
      <c r="AS1129" s="696" t="s">
        <v>1763</v>
      </c>
      <c r="AU1129" s="880" t="s">
        <v>3535</v>
      </c>
      <c r="AV1129" s="880" t="s">
        <v>3536</v>
      </c>
      <c r="AW1129" s="769">
        <v>46058</v>
      </c>
      <c r="AX1129" s="880" t="s">
        <v>3537</v>
      </c>
      <c r="AY1129" s="769">
        <v>46078</v>
      </c>
      <c r="BA1129" s="880" t="s">
        <v>3538</v>
      </c>
      <c r="BB1129" s="614" t="s">
        <v>995</v>
      </c>
      <c r="BC1129" s="880" t="s">
        <v>3749</v>
      </c>
      <c r="BD1129" s="612" t="s">
        <v>3750</v>
      </c>
      <c r="BE1129" s="612" t="s">
        <v>3751</v>
      </c>
      <c r="BF1129" s="769">
        <v>46087</v>
      </c>
      <c r="BH1129" s="785"/>
      <c r="BI1129" s="785"/>
      <c r="BJ1129" s="696"/>
      <c r="BK1129" s="785"/>
      <c r="BL1129" s="786"/>
      <c r="BM1129" s="786"/>
      <c r="BN1129" s="785">
        <v>5321</v>
      </c>
      <c r="BO1129" s="755" t="s">
        <v>3720</v>
      </c>
      <c r="BP1129" s="834"/>
      <c r="BQ1129" s="834"/>
      <c r="BR1129" s="834"/>
      <c r="BS1129" s="1347" t="s">
        <v>1248</v>
      </c>
      <c r="BT1129" s="1231" t="s">
        <v>2436</v>
      </c>
      <c r="BU1129" s="1231" t="s">
        <v>2437</v>
      </c>
      <c r="BV1129" s="1359">
        <v>72290094</v>
      </c>
      <c r="BW1129" s="1360">
        <v>10722900940</v>
      </c>
      <c r="BX1129" s="1158">
        <v>3000</v>
      </c>
      <c r="BY1129" s="769">
        <v>46105</v>
      </c>
      <c r="BZ1129" s="769">
        <v>46142</v>
      </c>
      <c r="CS1129" s="1149"/>
      <c r="CT1129" s="984">
        <v>14</v>
      </c>
      <c r="CU1129" s="909">
        <f>AH1129</f>
        <v>1400</v>
      </c>
      <c r="CV1129" s="897">
        <v>8</v>
      </c>
      <c r="CW1129" s="633">
        <f>(R1129/30*CV1129)*Q1129</f>
        <v>800</v>
      </c>
      <c r="CX1129" s="897">
        <v>8</v>
      </c>
      <c r="CY1129" s="633">
        <f>(R1129/30*CX1129)*Q1129</f>
        <v>800</v>
      </c>
      <c r="CZ1129" s="633">
        <f>CU1129-CW1129</f>
        <v>600</v>
      </c>
      <c r="DA1129" s="633">
        <f>CU1129-CY1129</f>
        <v>600</v>
      </c>
      <c r="DB1129" s="897"/>
      <c r="DC1129" s="897">
        <v>30</v>
      </c>
      <c r="DD1129" s="1276">
        <f t="shared" si="1099"/>
        <v>3000</v>
      </c>
      <c r="DE1129" s="896">
        <v>30</v>
      </c>
      <c r="DF1129" s="1240">
        <f t="shared" si="1100"/>
        <v>3000</v>
      </c>
      <c r="DG1129" s="896">
        <v>30</v>
      </c>
      <c r="DH1129" s="1240">
        <f t="shared" si="1101"/>
        <v>3000</v>
      </c>
      <c r="DI1129" s="1157"/>
      <c r="DJ1129" s="881"/>
      <c r="DK1129" s="881"/>
      <c r="DL1129" s="881"/>
      <c r="DM1129" s="881"/>
      <c r="DN1129" s="881"/>
      <c r="DO1129" s="881"/>
      <c r="DP1129" s="881"/>
      <c r="DQ1129" s="881"/>
      <c r="DR1129" s="881"/>
      <c r="DS1129" s="881"/>
      <c r="DU1129" s="620">
        <f t="shared" si="1061"/>
        <v>4400</v>
      </c>
      <c r="DV1129" s="621">
        <f t="shared" si="1053"/>
        <v>3800</v>
      </c>
      <c r="DW1129" s="621">
        <f t="shared" si="1098"/>
        <v>3800</v>
      </c>
      <c r="DX1129" s="621">
        <f t="shared" si="1067"/>
        <v>600</v>
      </c>
      <c r="DY1129" s="621">
        <f t="shared" si="1068"/>
        <v>600</v>
      </c>
      <c r="EG1129" s="621"/>
    </row>
    <row r="1130" spans="1:773" s="1093" customFormat="1" ht="48" hidden="1" customHeight="1" x14ac:dyDescent="0.25">
      <c r="A1130" s="875">
        <v>2026</v>
      </c>
      <c r="B1130" s="875">
        <v>479</v>
      </c>
      <c r="C1130" s="875" t="s">
        <v>58</v>
      </c>
      <c r="D1130" s="875">
        <v>3000654</v>
      </c>
      <c r="E1130" s="875">
        <v>5005020</v>
      </c>
      <c r="F1130" s="875" t="s">
        <v>2269</v>
      </c>
      <c r="G1130" s="875" t="s">
        <v>2270</v>
      </c>
      <c r="H1130" s="875">
        <v>93</v>
      </c>
      <c r="I1130" s="1308" t="s">
        <v>992</v>
      </c>
      <c r="J1130" s="877" t="s">
        <v>10</v>
      </c>
      <c r="K1130" s="877" t="s">
        <v>60</v>
      </c>
      <c r="L1130" s="875" t="str">
        <f t="shared" si="1064"/>
        <v>2.3</v>
      </c>
      <c r="M1130" s="878" t="s">
        <v>62</v>
      </c>
      <c r="N1130" s="878"/>
      <c r="O1130" s="875" t="s">
        <v>2291</v>
      </c>
      <c r="P1130" s="875" t="s">
        <v>65</v>
      </c>
      <c r="Q1130" s="879">
        <v>1</v>
      </c>
      <c r="R1130" s="357">
        <v>3000</v>
      </c>
      <c r="S1130" s="875"/>
      <c r="T1130" s="875"/>
      <c r="U1130" s="875">
        <v>14</v>
      </c>
      <c r="V1130" s="875">
        <v>30</v>
      </c>
      <c r="W1130" s="358"/>
      <c r="X1130" s="358"/>
      <c r="Y1130" s="358"/>
      <c r="Z1130" s="359"/>
      <c r="AA1130" s="359"/>
      <c r="AB1130" s="359"/>
      <c r="AC1130" s="359"/>
      <c r="AD1130" s="359"/>
      <c r="AE1130" s="357"/>
      <c r="AF1130" s="289">
        <f t="shared" si="1088"/>
        <v>0</v>
      </c>
      <c r="AG1130" s="289">
        <f t="shared" si="1089"/>
        <v>0</v>
      </c>
      <c r="AH1130" s="289">
        <f t="shared" si="1086"/>
        <v>1400</v>
      </c>
      <c r="AI1130" s="289">
        <f t="shared" si="1087"/>
        <v>3000</v>
      </c>
      <c r="AJ1130" s="289">
        <f t="shared" si="1090"/>
        <v>0</v>
      </c>
      <c r="AK1130" s="289">
        <f t="shared" si="1091"/>
        <v>0</v>
      </c>
      <c r="AL1130" s="289">
        <f t="shared" si="1092"/>
        <v>0</v>
      </c>
      <c r="AM1130" s="289">
        <f t="shared" si="1093"/>
        <v>0</v>
      </c>
      <c r="AN1130" s="289">
        <f t="shared" si="1094"/>
        <v>0</v>
      </c>
      <c r="AO1130" s="289">
        <f t="shared" si="1095"/>
        <v>0</v>
      </c>
      <c r="AP1130" s="289">
        <f t="shared" si="1096"/>
        <v>0</v>
      </c>
      <c r="AQ1130" s="289">
        <f t="shared" si="1097"/>
        <v>0</v>
      </c>
      <c r="AR1130" s="289">
        <f t="shared" si="1084"/>
        <v>4400</v>
      </c>
      <c r="AS1130" s="696" t="s">
        <v>1763</v>
      </c>
      <c r="AT1130" s="880"/>
      <c r="AU1130" s="880" t="s">
        <v>3535</v>
      </c>
      <c r="AV1130" s="880" t="s">
        <v>3536</v>
      </c>
      <c r="AW1130" s="769">
        <v>46058</v>
      </c>
      <c r="AX1130" s="880" t="s">
        <v>3537</v>
      </c>
      <c r="AY1130" s="769">
        <v>46078</v>
      </c>
      <c r="AZ1130" s="880"/>
      <c r="BA1130" s="880" t="s">
        <v>3538</v>
      </c>
      <c r="BB1130" s="1120" t="s">
        <v>995</v>
      </c>
      <c r="BC1130" s="897" t="s">
        <v>3749</v>
      </c>
      <c r="BD1130" s="612" t="s">
        <v>3750</v>
      </c>
      <c r="BE1130" s="612" t="s">
        <v>3751</v>
      </c>
      <c r="BF1130" s="940">
        <v>46087</v>
      </c>
      <c r="BG1130" s="897"/>
      <c r="BH1130" s="687"/>
      <c r="BI1130" s="687"/>
      <c r="BJ1130" s="896"/>
      <c r="BK1130" s="687"/>
      <c r="BL1130" s="376"/>
      <c r="BM1130" s="376"/>
      <c r="BN1130" s="639"/>
      <c r="BO1130" s="903"/>
      <c r="BP1130" s="903"/>
      <c r="BQ1130" s="903"/>
      <c r="BR1130" s="903"/>
      <c r="BS1130" s="1030" t="s">
        <v>1365</v>
      </c>
      <c r="BT1130" s="990" t="s">
        <v>3691</v>
      </c>
      <c r="BU1130" s="990" t="s">
        <v>3752</v>
      </c>
      <c r="BV1130" s="1297">
        <v>40867935</v>
      </c>
      <c r="BW1130" s="1050">
        <v>10408679350</v>
      </c>
      <c r="BX1130" s="946">
        <v>3000</v>
      </c>
      <c r="BY1130" s="940">
        <v>46105</v>
      </c>
      <c r="BZ1130" s="940">
        <v>46142</v>
      </c>
      <c r="CA1130" s="897"/>
      <c r="CB1130" s="897"/>
      <c r="CC1130" s="897"/>
      <c r="CD1130" s="897"/>
      <c r="CE1130" s="897"/>
      <c r="CF1130" s="897"/>
      <c r="CG1130" s="897"/>
      <c r="CH1130" s="897"/>
      <c r="CI1130" s="897"/>
      <c r="CJ1130" s="897"/>
      <c r="CK1130" s="897"/>
      <c r="CL1130" s="897"/>
      <c r="CM1130" s="897"/>
      <c r="CN1130" s="897"/>
      <c r="CO1130" s="897"/>
      <c r="CP1130" s="897"/>
      <c r="CQ1130" s="897"/>
      <c r="CR1130" s="897"/>
      <c r="CS1130" s="897"/>
      <c r="CT1130" s="897">
        <v>14</v>
      </c>
      <c r="CU1130" s="1361">
        <f>AH1130</f>
        <v>1400</v>
      </c>
      <c r="CV1130" s="897">
        <v>8</v>
      </c>
      <c r="CW1130" s="633">
        <f>(R1130/30*CV1130)*Q1130</f>
        <v>800</v>
      </c>
      <c r="CX1130" s="897">
        <v>8</v>
      </c>
      <c r="CY1130" s="633">
        <f>(R1130/30*CX1130)*Q1130</f>
        <v>800</v>
      </c>
      <c r="CZ1130" s="633">
        <f>CU1130-CW1130</f>
        <v>600</v>
      </c>
      <c r="DA1130" s="633">
        <f>CU1130-CY1130</f>
        <v>600</v>
      </c>
      <c r="DB1130" s="897"/>
      <c r="DC1130" s="897">
        <v>30</v>
      </c>
      <c r="DD1130" s="1276">
        <f t="shared" si="1099"/>
        <v>3000</v>
      </c>
      <c r="DE1130" s="896">
        <v>30</v>
      </c>
      <c r="DF1130" s="1240">
        <f t="shared" si="1100"/>
        <v>3000</v>
      </c>
      <c r="DG1130" s="896">
        <v>30</v>
      </c>
      <c r="DH1130" s="1240">
        <f t="shared" si="1101"/>
        <v>3000</v>
      </c>
      <c r="DI1130" s="1157"/>
      <c r="DJ1130" s="881"/>
      <c r="DK1130" s="881"/>
      <c r="DL1130" s="881"/>
      <c r="DM1130" s="881"/>
      <c r="DN1130" s="881"/>
      <c r="DO1130" s="881"/>
      <c r="DP1130" s="881"/>
      <c r="DQ1130" s="881"/>
      <c r="DR1130" s="881"/>
      <c r="DS1130" s="881"/>
      <c r="DT1130" s="880"/>
      <c r="DU1130" s="620">
        <f t="shared" si="1061"/>
        <v>4400</v>
      </c>
      <c r="DV1130" s="621">
        <f t="shared" si="1053"/>
        <v>3800</v>
      </c>
      <c r="DW1130" s="621">
        <f t="shared" si="1098"/>
        <v>3800</v>
      </c>
      <c r="DX1130" s="621">
        <f t="shared" si="1067"/>
        <v>600</v>
      </c>
      <c r="DY1130" s="621">
        <f t="shared" si="1068"/>
        <v>600</v>
      </c>
      <c r="DZ1130" s="880"/>
      <c r="EA1130" s="880"/>
      <c r="EB1130" s="880"/>
      <c r="EC1130" s="880"/>
      <c r="ED1130" s="880"/>
      <c r="EE1130" s="880"/>
      <c r="EF1130" s="880"/>
      <c r="EG1130" s="621"/>
      <c r="EH1130" s="880"/>
      <c r="EI1130" s="880"/>
      <c r="EJ1130" s="880"/>
      <c r="EK1130" s="880"/>
      <c r="EL1130" s="880"/>
      <c r="EM1130" s="880"/>
      <c r="EN1130" s="880"/>
      <c r="EO1130" s="880"/>
      <c r="EP1130" s="880"/>
      <c r="EQ1130" s="880"/>
      <c r="ER1130" s="880"/>
      <c r="ES1130" s="880"/>
      <c r="ET1130" s="880"/>
      <c r="EU1130" s="880"/>
      <c r="EV1130" s="880"/>
      <c r="EW1130" s="880"/>
      <c r="EX1130" s="880"/>
      <c r="EY1130" s="880"/>
      <c r="EZ1130" s="880"/>
      <c r="FA1130" s="880"/>
      <c r="FB1130" s="880"/>
      <c r="FC1130" s="880"/>
      <c r="FD1130" s="880"/>
      <c r="FE1130" s="880"/>
      <c r="FF1130" s="880"/>
      <c r="FG1130" s="880"/>
      <c r="FH1130" s="880"/>
      <c r="FI1130" s="880"/>
      <c r="FJ1130" s="880"/>
      <c r="FK1130" s="880"/>
      <c r="FL1130" s="880"/>
      <c r="FM1130" s="880"/>
      <c r="FN1130" s="880"/>
      <c r="FO1130" s="880"/>
      <c r="FP1130" s="880"/>
      <c r="FQ1130" s="880"/>
      <c r="FR1130" s="880"/>
      <c r="FS1130" s="880"/>
      <c r="FT1130" s="880"/>
      <c r="FU1130" s="880"/>
      <c r="FV1130" s="880"/>
      <c r="FW1130" s="880"/>
      <c r="FX1130" s="880"/>
      <c r="FY1130" s="880"/>
      <c r="FZ1130" s="880"/>
      <c r="GA1130" s="880"/>
      <c r="GB1130" s="880"/>
      <c r="GC1130" s="880"/>
      <c r="GD1130" s="880"/>
      <c r="GE1130" s="880"/>
      <c r="GF1130" s="880"/>
      <c r="GG1130" s="880"/>
      <c r="GH1130" s="880"/>
      <c r="GI1130" s="880"/>
      <c r="GJ1130" s="880"/>
      <c r="GK1130" s="880"/>
      <c r="GL1130" s="880"/>
      <c r="GM1130" s="880"/>
      <c r="GN1130" s="880"/>
      <c r="GO1130" s="880"/>
      <c r="GP1130" s="880"/>
      <c r="GQ1130" s="880"/>
      <c r="GR1130" s="880"/>
      <c r="GS1130" s="880"/>
      <c r="GT1130" s="880"/>
      <c r="GU1130" s="880"/>
      <c r="GV1130" s="880"/>
      <c r="GW1130" s="880"/>
      <c r="GX1130" s="880"/>
      <c r="GY1130" s="880"/>
      <c r="GZ1130" s="880"/>
      <c r="HA1130" s="880"/>
      <c r="HB1130" s="880"/>
      <c r="HC1130" s="880"/>
      <c r="HD1130" s="880"/>
      <c r="HE1130" s="880"/>
      <c r="HF1130" s="880"/>
      <c r="HG1130" s="880"/>
      <c r="HH1130" s="880"/>
      <c r="HI1130" s="880"/>
      <c r="HJ1130" s="880"/>
      <c r="HK1130" s="880"/>
      <c r="HL1130" s="880"/>
      <c r="HM1130" s="880"/>
      <c r="HN1130" s="880"/>
      <c r="HO1130" s="880"/>
      <c r="HP1130" s="880"/>
      <c r="HQ1130" s="880"/>
      <c r="HR1130" s="880"/>
      <c r="HS1130" s="880"/>
      <c r="HT1130" s="880"/>
      <c r="HU1130" s="880"/>
      <c r="HV1130" s="880"/>
      <c r="HW1130" s="880"/>
      <c r="HX1130" s="880"/>
      <c r="HY1130" s="880"/>
      <c r="HZ1130" s="880"/>
      <c r="IA1130" s="880"/>
      <c r="IB1130" s="880"/>
      <c r="IC1130" s="880"/>
      <c r="ID1130" s="880"/>
      <c r="IE1130" s="880"/>
      <c r="IF1130" s="880"/>
      <c r="IG1130" s="880"/>
      <c r="IH1130" s="880"/>
      <c r="II1130" s="880"/>
      <c r="IJ1130" s="880"/>
      <c r="IK1130" s="880"/>
      <c r="IL1130" s="880"/>
      <c r="IM1130" s="880"/>
      <c r="IN1130" s="880"/>
      <c r="IO1130" s="880"/>
      <c r="IP1130" s="880"/>
      <c r="IQ1130" s="880"/>
      <c r="IR1130" s="880"/>
      <c r="IS1130" s="880"/>
      <c r="IT1130" s="880"/>
      <c r="IU1130" s="880"/>
      <c r="IV1130" s="880"/>
      <c r="IW1130" s="880"/>
      <c r="IX1130" s="880"/>
      <c r="IY1130" s="880"/>
      <c r="IZ1130" s="880"/>
      <c r="JA1130" s="880"/>
      <c r="JB1130" s="880"/>
      <c r="JC1130" s="880"/>
      <c r="JD1130" s="880"/>
      <c r="JE1130" s="880"/>
      <c r="JF1130" s="880"/>
      <c r="JG1130" s="880"/>
      <c r="JH1130" s="880"/>
      <c r="JI1130" s="880"/>
      <c r="JJ1130" s="880"/>
      <c r="JK1130" s="880"/>
      <c r="JL1130" s="880"/>
      <c r="JM1130" s="880"/>
      <c r="JN1130" s="880"/>
      <c r="JO1130" s="880"/>
      <c r="JP1130" s="880"/>
      <c r="JQ1130" s="880"/>
      <c r="JR1130" s="880"/>
      <c r="JS1130" s="880"/>
      <c r="JT1130" s="880"/>
      <c r="JU1130" s="880"/>
      <c r="JV1130" s="880"/>
      <c r="JW1130" s="880"/>
      <c r="JX1130" s="880"/>
      <c r="JY1130" s="880"/>
      <c r="JZ1130" s="880"/>
      <c r="KA1130" s="880"/>
      <c r="KB1130" s="880"/>
      <c r="KC1130" s="880"/>
      <c r="KD1130" s="880"/>
      <c r="KE1130" s="880"/>
      <c r="KF1130" s="880"/>
      <c r="KG1130" s="880"/>
      <c r="KH1130" s="880"/>
      <c r="KI1130" s="880"/>
      <c r="KJ1130" s="880"/>
      <c r="KK1130" s="880"/>
      <c r="KL1130" s="880"/>
      <c r="KM1130" s="880"/>
      <c r="KN1130" s="880"/>
      <c r="KO1130" s="880"/>
      <c r="KP1130" s="880"/>
      <c r="KQ1130" s="880"/>
      <c r="KR1130" s="880"/>
      <c r="KS1130" s="880"/>
      <c r="KT1130" s="880"/>
      <c r="KU1130" s="880"/>
      <c r="KV1130" s="880"/>
      <c r="KW1130" s="880"/>
      <c r="KX1130" s="880"/>
      <c r="KY1130" s="880"/>
      <c r="KZ1130" s="880"/>
      <c r="LA1130" s="880"/>
      <c r="LB1130" s="880"/>
      <c r="LC1130" s="880"/>
      <c r="LD1130" s="880"/>
      <c r="LE1130" s="880"/>
      <c r="LF1130" s="880"/>
      <c r="LG1130" s="880"/>
      <c r="LH1130" s="880"/>
      <c r="LI1130" s="880"/>
      <c r="LJ1130" s="880"/>
      <c r="LK1130" s="880"/>
      <c r="LL1130" s="880"/>
      <c r="LM1130" s="880"/>
      <c r="LN1130" s="880"/>
      <c r="LO1130" s="880"/>
      <c r="LP1130" s="880"/>
      <c r="LQ1130" s="880"/>
      <c r="LR1130" s="880"/>
      <c r="LS1130" s="880"/>
      <c r="LT1130" s="880"/>
      <c r="LU1130" s="880"/>
      <c r="LV1130" s="880"/>
      <c r="LW1130" s="880"/>
      <c r="LX1130" s="880"/>
      <c r="LY1130" s="880"/>
      <c r="LZ1130" s="880"/>
      <c r="MA1130" s="880"/>
      <c r="MB1130" s="880"/>
      <c r="MC1130" s="880"/>
      <c r="MD1130" s="880"/>
      <c r="ME1130" s="880"/>
      <c r="MF1130" s="880"/>
      <c r="MG1130" s="880"/>
      <c r="MH1130" s="880"/>
      <c r="MI1130" s="880"/>
      <c r="MJ1130" s="880"/>
      <c r="MK1130" s="880"/>
      <c r="ML1130" s="880"/>
      <c r="MM1130" s="880"/>
      <c r="MN1130" s="880"/>
      <c r="MO1130" s="880"/>
      <c r="MP1130" s="880"/>
      <c r="MQ1130" s="880"/>
      <c r="MR1130" s="880"/>
      <c r="MS1130" s="880"/>
      <c r="MT1130" s="880"/>
      <c r="MU1130" s="880"/>
      <c r="MV1130" s="880"/>
      <c r="MW1130" s="880"/>
      <c r="MX1130" s="880"/>
      <c r="MY1130" s="880"/>
      <c r="MZ1130" s="880"/>
      <c r="NA1130" s="880"/>
      <c r="NB1130" s="880"/>
      <c r="NC1130" s="880"/>
      <c r="ND1130" s="880"/>
      <c r="NE1130" s="880"/>
      <c r="NF1130" s="880"/>
      <c r="NG1130" s="880"/>
      <c r="NH1130" s="880"/>
      <c r="NI1130" s="880"/>
      <c r="NJ1130" s="880"/>
      <c r="NK1130" s="880"/>
      <c r="NL1130" s="880"/>
      <c r="NM1130" s="880"/>
      <c r="NN1130" s="880"/>
      <c r="NO1130" s="880"/>
      <c r="NP1130" s="880"/>
      <c r="NQ1130" s="880"/>
      <c r="NR1130" s="880"/>
      <c r="NS1130" s="880"/>
      <c r="NT1130" s="880"/>
      <c r="NU1130" s="880"/>
      <c r="NV1130" s="880"/>
      <c r="NW1130" s="880"/>
      <c r="NX1130" s="880"/>
      <c r="NY1130" s="880"/>
      <c r="NZ1130" s="880"/>
      <c r="OA1130" s="880"/>
      <c r="OB1130" s="880"/>
      <c r="OC1130" s="880"/>
      <c r="OD1130" s="880"/>
      <c r="OE1130" s="880"/>
      <c r="OF1130" s="880"/>
      <c r="OG1130" s="880"/>
      <c r="OH1130" s="880"/>
      <c r="OI1130" s="880"/>
      <c r="OJ1130" s="880"/>
      <c r="OK1130" s="880"/>
      <c r="OL1130" s="880"/>
      <c r="OM1130" s="880"/>
      <c r="ON1130" s="880"/>
      <c r="OO1130" s="880"/>
      <c r="OP1130" s="880"/>
      <c r="OQ1130" s="880"/>
      <c r="OR1130" s="880"/>
      <c r="OS1130" s="880"/>
      <c r="OT1130" s="880"/>
      <c r="OU1130" s="880"/>
      <c r="OV1130" s="880"/>
      <c r="OW1130" s="880"/>
      <c r="OX1130" s="880"/>
      <c r="OY1130" s="880"/>
      <c r="OZ1130" s="880"/>
      <c r="PA1130" s="880"/>
      <c r="PB1130" s="880"/>
      <c r="PC1130" s="880"/>
      <c r="PD1130" s="880"/>
      <c r="PE1130" s="880"/>
      <c r="PF1130" s="880"/>
      <c r="PG1130" s="880"/>
      <c r="PH1130" s="880"/>
      <c r="PI1130" s="880"/>
      <c r="PJ1130" s="880"/>
      <c r="PK1130" s="880"/>
      <c r="PL1130" s="880"/>
      <c r="PM1130" s="880"/>
      <c r="PN1130" s="880"/>
      <c r="PO1130" s="880"/>
      <c r="PP1130" s="880"/>
      <c r="PQ1130" s="880"/>
      <c r="PR1130" s="880"/>
      <c r="PS1130" s="880"/>
      <c r="PT1130" s="880"/>
      <c r="PU1130" s="880"/>
      <c r="PV1130" s="880"/>
      <c r="PW1130" s="880"/>
      <c r="PX1130" s="880"/>
      <c r="PY1130" s="880"/>
      <c r="PZ1130" s="880"/>
      <c r="QA1130" s="880"/>
      <c r="QB1130" s="880"/>
      <c r="QC1130" s="880"/>
      <c r="QD1130" s="880"/>
      <c r="QE1130" s="880"/>
      <c r="QF1130" s="880"/>
      <c r="QG1130" s="880"/>
      <c r="QH1130" s="880"/>
      <c r="QI1130" s="880"/>
      <c r="QJ1130" s="880"/>
      <c r="QK1130" s="880"/>
      <c r="QL1130" s="880"/>
      <c r="QM1130" s="880"/>
      <c r="QN1130" s="880"/>
      <c r="QO1130" s="880"/>
      <c r="QP1130" s="880"/>
      <c r="QQ1130" s="880"/>
      <c r="QR1130" s="880"/>
      <c r="QS1130" s="880"/>
      <c r="QT1130" s="880"/>
      <c r="QU1130" s="880"/>
      <c r="QV1130" s="880"/>
      <c r="QW1130" s="880"/>
      <c r="QX1130" s="880"/>
      <c r="QY1130" s="880"/>
      <c r="QZ1130" s="880"/>
      <c r="RA1130" s="880"/>
      <c r="RB1130" s="880"/>
      <c r="RC1130" s="880"/>
      <c r="RD1130" s="880"/>
      <c r="RE1130" s="880"/>
      <c r="RF1130" s="880"/>
      <c r="RG1130" s="880"/>
      <c r="RH1130" s="880"/>
      <c r="RI1130" s="880"/>
      <c r="RJ1130" s="880"/>
      <c r="RK1130" s="880"/>
      <c r="RL1130" s="880"/>
      <c r="RM1130" s="880"/>
      <c r="RN1130" s="880"/>
      <c r="RO1130" s="880"/>
      <c r="RP1130" s="880"/>
      <c r="RQ1130" s="880"/>
      <c r="RR1130" s="880"/>
      <c r="RS1130" s="880"/>
      <c r="RT1130" s="880"/>
      <c r="RU1130" s="880"/>
      <c r="RV1130" s="880"/>
      <c r="RW1130" s="880"/>
      <c r="RX1130" s="880"/>
      <c r="RY1130" s="880"/>
      <c r="RZ1130" s="880"/>
      <c r="SA1130" s="880"/>
      <c r="SB1130" s="880"/>
      <c r="SC1130" s="880"/>
      <c r="SD1130" s="880"/>
      <c r="SE1130" s="880"/>
      <c r="SF1130" s="880"/>
      <c r="SG1130" s="880"/>
      <c r="SH1130" s="880"/>
      <c r="SI1130" s="880"/>
      <c r="SJ1130" s="880"/>
      <c r="SK1130" s="880"/>
      <c r="SL1130" s="880"/>
      <c r="SM1130" s="880"/>
      <c r="SN1130" s="880"/>
      <c r="SO1130" s="880"/>
      <c r="SP1130" s="880"/>
      <c r="SQ1130" s="880"/>
      <c r="SR1130" s="880"/>
      <c r="SS1130" s="880"/>
      <c r="ST1130" s="880"/>
      <c r="SU1130" s="880"/>
      <c r="SV1130" s="880"/>
      <c r="SW1130" s="880"/>
      <c r="SX1130" s="880"/>
      <c r="SY1130" s="880"/>
      <c r="SZ1130" s="880"/>
      <c r="TA1130" s="880"/>
      <c r="TB1130" s="880"/>
      <c r="TC1130" s="880"/>
      <c r="TD1130" s="880"/>
      <c r="TE1130" s="880"/>
      <c r="TF1130" s="880"/>
      <c r="TG1130" s="880"/>
      <c r="TH1130" s="880"/>
      <c r="TI1130" s="880"/>
      <c r="TJ1130" s="880"/>
      <c r="TK1130" s="880"/>
      <c r="TL1130" s="880"/>
      <c r="TM1130" s="880"/>
      <c r="TN1130" s="880"/>
      <c r="TO1130" s="880"/>
      <c r="TP1130" s="880"/>
      <c r="TQ1130" s="880"/>
      <c r="TR1130" s="880"/>
      <c r="TS1130" s="880"/>
      <c r="TT1130" s="880"/>
      <c r="TU1130" s="880"/>
      <c r="TV1130" s="880"/>
      <c r="TW1130" s="880"/>
      <c r="TX1130" s="880"/>
      <c r="TY1130" s="880"/>
      <c r="TZ1130" s="880"/>
      <c r="UA1130" s="880"/>
      <c r="UB1130" s="880"/>
      <c r="UC1130" s="880"/>
      <c r="UD1130" s="880"/>
      <c r="UE1130" s="880"/>
      <c r="UF1130" s="880"/>
      <c r="UG1130" s="880"/>
      <c r="UH1130" s="880"/>
      <c r="UI1130" s="880"/>
      <c r="UJ1130" s="880"/>
      <c r="UK1130" s="880"/>
      <c r="UL1130" s="880"/>
      <c r="UM1130" s="880"/>
      <c r="UN1130" s="880"/>
      <c r="UO1130" s="880"/>
      <c r="UP1130" s="880"/>
      <c r="UQ1130" s="880"/>
      <c r="UR1130" s="880"/>
      <c r="US1130" s="880"/>
      <c r="UT1130" s="880"/>
      <c r="UU1130" s="880"/>
      <c r="UV1130" s="880"/>
      <c r="UW1130" s="880"/>
      <c r="UX1130" s="880"/>
      <c r="UY1130" s="880"/>
      <c r="UZ1130" s="880"/>
      <c r="VA1130" s="880"/>
      <c r="VB1130" s="880"/>
      <c r="VC1130" s="880"/>
      <c r="VD1130" s="880"/>
      <c r="VE1130" s="880"/>
      <c r="VF1130" s="880"/>
      <c r="VG1130" s="880"/>
      <c r="VH1130" s="880"/>
      <c r="VI1130" s="880"/>
      <c r="VJ1130" s="880"/>
      <c r="VK1130" s="880"/>
      <c r="VL1130" s="880"/>
      <c r="VM1130" s="880"/>
      <c r="VN1130" s="880"/>
      <c r="VO1130" s="880"/>
      <c r="VP1130" s="880"/>
      <c r="VQ1130" s="880"/>
      <c r="VR1130" s="880"/>
      <c r="VS1130" s="880"/>
      <c r="VT1130" s="880"/>
      <c r="VU1130" s="880"/>
      <c r="VV1130" s="880"/>
      <c r="VW1130" s="880"/>
      <c r="VX1130" s="880"/>
      <c r="VY1130" s="880"/>
      <c r="VZ1130" s="880"/>
      <c r="WA1130" s="880"/>
      <c r="WB1130" s="880"/>
      <c r="WC1130" s="880"/>
      <c r="WD1130" s="880"/>
      <c r="WE1130" s="880"/>
      <c r="WF1130" s="880"/>
      <c r="WG1130" s="880"/>
      <c r="WH1130" s="880"/>
      <c r="WI1130" s="880"/>
      <c r="WJ1130" s="880"/>
      <c r="WK1130" s="880"/>
      <c r="WL1130" s="880"/>
      <c r="WM1130" s="880"/>
      <c r="WN1130" s="880"/>
      <c r="WO1130" s="880"/>
      <c r="WP1130" s="880"/>
      <c r="WQ1130" s="880"/>
      <c r="WR1130" s="880"/>
      <c r="WS1130" s="880"/>
      <c r="WT1130" s="880"/>
      <c r="WU1130" s="880"/>
      <c r="WV1130" s="880"/>
      <c r="WW1130" s="880"/>
      <c r="WX1130" s="880"/>
      <c r="WY1130" s="880"/>
      <c r="WZ1130" s="880"/>
      <c r="XA1130" s="880"/>
      <c r="XB1130" s="880"/>
      <c r="XC1130" s="880"/>
      <c r="XD1130" s="880"/>
      <c r="XE1130" s="880"/>
      <c r="XF1130" s="880"/>
      <c r="XG1130" s="880"/>
      <c r="XH1130" s="880"/>
      <c r="XI1130" s="880"/>
      <c r="XJ1130" s="880"/>
      <c r="XK1130" s="880"/>
      <c r="XL1130" s="880"/>
      <c r="XM1130" s="880"/>
      <c r="XN1130" s="880"/>
      <c r="XO1130" s="880"/>
      <c r="XP1130" s="880"/>
      <c r="XQ1130" s="880"/>
      <c r="XR1130" s="880"/>
      <c r="XS1130" s="880"/>
      <c r="XT1130" s="880"/>
      <c r="XU1130" s="880"/>
      <c r="XV1130" s="880"/>
      <c r="XW1130" s="880"/>
      <c r="XX1130" s="880"/>
      <c r="XY1130" s="880"/>
      <c r="XZ1130" s="880"/>
      <c r="YA1130" s="880"/>
      <c r="YB1130" s="880"/>
      <c r="YC1130" s="880"/>
      <c r="YD1130" s="880"/>
      <c r="YE1130" s="880"/>
      <c r="YF1130" s="880"/>
      <c r="YG1130" s="880"/>
      <c r="YH1130" s="880"/>
      <c r="YI1130" s="880"/>
      <c r="YJ1130" s="880"/>
      <c r="YK1130" s="880"/>
      <c r="YL1130" s="880"/>
      <c r="YM1130" s="880"/>
      <c r="YN1130" s="880"/>
      <c r="YO1130" s="880"/>
      <c r="YP1130" s="880"/>
      <c r="YQ1130" s="880"/>
      <c r="YR1130" s="880"/>
      <c r="YS1130" s="880"/>
      <c r="YT1130" s="880"/>
      <c r="YU1130" s="880"/>
      <c r="YV1130" s="880"/>
      <c r="YW1130" s="880"/>
      <c r="YX1130" s="880"/>
      <c r="YY1130" s="880"/>
      <c r="YZ1130" s="880"/>
      <c r="ZA1130" s="880"/>
      <c r="ZB1130" s="880"/>
      <c r="ZC1130" s="880"/>
      <c r="ZD1130" s="880"/>
      <c r="ZE1130" s="880"/>
      <c r="ZF1130" s="880"/>
      <c r="ZG1130" s="880"/>
      <c r="ZH1130" s="880"/>
      <c r="ZI1130" s="880"/>
      <c r="ZJ1130" s="880"/>
      <c r="ZK1130" s="880"/>
      <c r="ZL1130" s="880"/>
      <c r="ZM1130" s="880"/>
      <c r="ZN1130" s="880"/>
      <c r="ZO1130" s="880"/>
      <c r="ZP1130" s="880"/>
      <c r="ZQ1130" s="880"/>
      <c r="ZR1130" s="880"/>
      <c r="ZS1130" s="880"/>
      <c r="ZT1130" s="880"/>
      <c r="ZU1130" s="880"/>
      <c r="ZV1130" s="880"/>
      <c r="ZW1130" s="880"/>
      <c r="ZX1130" s="880"/>
      <c r="ZY1130" s="880"/>
      <c r="ZZ1130" s="880"/>
      <c r="AAA1130" s="880"/>
      <c r="AAB1130" s="880"/>
      <c r="AAC1130" s="880"/>
      <c r="AAD1130" s="880"/>
      <c r="AAE1130" s="880"/>
      <c r="AAF1130" s="880"/>
      <c r="AAG1130" s="880"/>
      <c r="AAH1130" s="880"/>
      <c r="AAI1130" s="880"/>
      <c r="AAJ1130" s="880"/>
      <c r="AAK1130" s="880"/>
      <c r="AAL1130" s="880"/>
      <c r="AAM1130" s="880"/>
      <c r="AAN1130" s="880"/>
      <c r="AAO1130" s="880"/>
      <c r="AAP1130" s="880"/>
      <c r="AAQ1130" s="880"/>
      <c r="AAR1130" s="880"/>
      <c r="AAS1130" s="880"/>
      <c r="AAT1130" s="880"/>
      <c r="AAU1130" s="880"/>
      <c r="AAV1130" s="880"/>
      <c r="AAW1130" s="880"/>
      <c r="AAX1130" s="880"/>
      <c r="AAY1130" s="880"/>
      <c r="AAZ1130" s="880"/>
      <c r="ABA1130" s="880"/>
      <c r="ABB1130" s="880"/>
      <c r="ABC1130" s="880"/>
      <c r="ABD1130" s="880"/>
      <c r="ABE1130" s="880"/>
      <c r="ABF1130" s="880"/>
      <c r="ABG1130" s="880"/>
      <c r="ABH1130" s="880"/>
      <c r="ABI1130" s="880"/>
      <c r="ABJ1130" s="880"/>
      <c r="ABK1130" s="880"/>
      <c r="ABL1130" s="880"/>
      <c r="ABM1130" s="880"/>
      <c r="ABN1130" s="880"/>
      <c r="ABO1130" s="880"/>
      <c r="ABP1130" s="880"/>
      <c r="ABQ1130" s="880"/>
      <c r="ABR1130" s="880"/>
      <c r="ABS1130" s="880"/>
      <c r="ABT1130" s="880"/>
      <c r="ABU1130" s="880"/>
      <c r="ABV1130" s="880"/>
      <c r="ABW1130" s="880"/>
      <c r="ABX1130" s="880"/>
      <c r="ABY1130" s="880"/>
      <c r="ABZ1130" s="880"/>
      <c r="ACA1130" s="880"/>
      <c r="ACB1130" s="880"/>
      <c r="ACC1130" s="880"/>
      <c r="ACD1130" s="880"/>
      <c r="ACE1130" s="880"/>
      <c r="ACF1130" s="880"/>
      <c r="ACG1130" s="880"/>
      <c r="ACH1130" s="880"/>
      <c r="ACI1130" s="880"/>
      <c r="ACJ1130" s="880"/>
      <c r="ACK1130" s="880"/>
      <c r="ACL1130" s="880"/>
      <c r="ACM1130" s="880"/>
      <c r="ACN1130" s="880"/>
      <c r="ACO1130" s="880"/>
      <c r="ACP1130" s="880"/>
      <c r="ACQ1130" s="880"/>
      <c r="ACR1130" s="880"/>
      <c r="ACS1130" s="880"/>
    </row>
    <row r="1131" spans="1:773" s="2005" customFormat="1" ht="48" hidden="1" customHeight="1" x14ac:dyDescent="0.25">
      <c r="A1131" s="2001">
        <v>2026</v>
      </c>
      <c r="B1131" s="966">
        <v>479</v>
      </c>
      <c r="C1131" s="966" t="s">
        <v>58</v>
      </c>
      <c r="D1131" s="966">
        <v>3000654</v>
      </c>
      <c r="E1131" s="966">
        <v>5005023</v>
      </c>
      <c r="F1131" s="966" t="s">
        <v>990</v>
      </c>
      <c r="G1131" s="2001" t="s">
        <v>991</v>
      </c>
      <c r="H1131" s="2001">
        <v>94</v>
      </c>
      <c r="I1131" s="967" t="s">
        <v>992</v>
      </c>
      <c r="J1131" s="968" t="s">
        <v>10</v>
      </c>
      <c r="K1131" s="968" t="s">
        <v>60</v>
      </c>
      <c r="L1131" s="966" t="str">
        <f t="shared" si="1064"/>
        <v>2.3</v>
      </c>
      <c r="M1131" s="2002" t="s">
        <v>62</v>
      </c>
      <c r="N1131" s="969"/>
      <c r="O1131" s="2001" t="s">
        <v>2500</v>
      </c>
      <c r="P1131" s="2001" t="s">
        <v>65</v>
      </c>
      <c r="Q1131" s="2003">
        <v>1</v>
      </c>
      <c r="R1131" s="2004">
        <v>10000</v>
      </c>
      <c r="U1131" s="2001">
        <v>30</v>
      </c>
      <c r="V1131" s="2001">
        <v>30</v>
      </c>
      <c r="W1131" s="2006"/>
      <c r="X1131" s="302"/>
      <c r="Y1131" s="302"/>
      <c r="Z1131" s="303"/>
      <c r="AA1131" s="303"/>
      <c r="AB1131" s="303"/>
      <c r="AC1131" s="303"/>
      <c r="AD1131" s="303"/>
      <c r="AE1131" s="2004"/>
      <c r="AF1131" s="301">
        <f t="shared" si="1088"/>
        <v>0</v>
      </c>
      <c r="AG1131" s="301">
        <f t="shared" si="1089"/>
        <v>0</v>
      </c>
      <c r="AH1131" s="301">
        <f t="shared" si="1086"/>
        <v>10000</v>
      </c>
      <c r="AI1131" s="301">
        <f t="shared" si="1087"/>
        <v>10000</v>
      </c>
      <c r="AJ1131" s="301">
        <f t="shared" si="1090"/>
        <v>0</v>
      </c>
      <c r="AK1131" s="301">
        <f t="shared" si="1091"/>
        <v>0</v>
      </c>
      <c r="AL1131" s="301">
        <f t="shared" si="1092"/>
        <v>0</v>
      </c>
      <c r="AM1131" s="301">
        <f t="shared" si="1093"/>
        <v>0</v>
      </c>
      <c r="AN1131" s="301">
        <f t="shared" si="1094"/>
        <v>0</v>
      </c>
      <c r="AO1131" s="301">
        <f t="shared" si="1095"/>
        <v>0</v>
      </c>
      <c r="AP1131" s="301">
        <f t="shared" si="1096"/>
        <v>0</v>
      </c>
      <c r="AQ1131" s="301">
        <f t="shared" si="1097"/>
        <v>0</v>
      </c>
      <c r="AR1131" s="2007">
        <f t="shared" si="1084"/>
        <v>20000</v>
      </c>
      <c r="AS1131" s="2008" t="s">
        <v>10</v>
      </c>
      <c r="AT1131" s="972"/>
      <c r="AU1131" s="972" t="s">
        <v>3535</v>
      </c>
      <c r="AV1131" s="972" t="s">
        <v>3536</v>
      </c>
      <c r="AW1131" s="1008">
        <v>46058</v>
      </c>
      <c r="AX1131" s="972" t="s">
        <v>3537</v>
      </c>
      <c r="AY1131" s="1008">
        <v>46078</v>
      </c>
      <c r="AZ1131" s="972"/>
      <c r="BA1131" s="977" t="s">
        <v>3538</v>
      </c>
      <c r="BB1131" s="2009" t="s">
        <v>995</v>
      </c>
      <c r="BC1131" s="972" t="s">
        <v>3753</v>
      </c>
      <c r="BD1131" s="972"/>
      <c r="BE1131" s="972" t="s">
        <v>3754</v>
      </c>
      <c r="BF1131" s="1008">
        <v>46079</v>
      </c>
      <c r="BG1131" s="972"/>
      <c r="BH1131" s="2772" t="s">
        <v>2503</v>
      </c>
      <c r="BI1131" s="2772"/>
      <c r="BJ1131" s="1010"/>
      <c r="BK1131" s="694"/>
      <c r="BL1131" s="971"/>
      <c r="BM1131" s="971"/>
      <c r="BN1131" s="694"/>
      <c r="BO1131" s="974"/>
      <c r="BP1131" s="957"/>
      <c r="BQ1131" s="957"/>
      <c r="BR1131" s="957"/>
      <c r="BS1131" s="1303" t="s">
        <v>1228</v>
      </c>
      <c r="BT1131" s="1337" t="s">
        <v>1605</v>
      </c>
      <c r="BU1131" s="1337" t="s">
        <v>2504</v>
      </c>
      <c r="BV1131" s="1362">
        <v>44671699</v>
      </c>
      <c r="BW1131" s="1346">
        <v>10446716994</v>
      </c>
      <c r="BX1131" s="934">
        <v>10000</v>
      </c>
      <c r="BY1131" s="1008">
        <v>46082</v>
      </c>
      <c r="BZ1131" s="2010">
        <v>46142</v>
      </c>
      <c r="CA1131" s="972"/>
      <c r="CB1131" s="972"/>
      <c r="CC1131" s="972"/>
      <c r="CD1131" s="972"/>
      <c r="CE1131" s="972"/>
      <c r="CF1131" s="972"/>
      <c r="CG1131" s="972"/>
      <c r="CH1131" s="972"/>
      <c r="CI1131" s="972"/>
      <c r="CJ1131" s="972"/>
      <c r="CK1131" s="972"/>
      <c r="CL1131" s="972"/>
      <c r="CM1131" s="972"/>
      <c r="CN1131" s="972"/>
      <c r="CO1131" s="972"/>
      <c r="CP1131" s="972"/>
      <c r="CQ1131" s="972"/>
      <c r="CR1131" s="972"/>
      <c r="CS1131" s="972"/>
      <c r="CT1131" s="972">
        <v>30</v>
      </c>
      <c r="CU1131" s="1043">
        <v>10000</v>
      </c>
      <c r="CV1131" s="972">
        <v>30</v>
      </c>
      <c r="CW1131" s="1043">
        <v>10000</v>
      </c>
      <c r="CX1131" s="972">
        <v>30</v>
      </c>
      <c r="CY1131" s="1043">
        <v>10000</v>
      </c>
      <c r="CZ1131" s="972"/>
      <c r="DA1131" s="972"/>
      <c r="DB1131" s="972"/>
      <c r="DC1131" s="972">
        <f t="shared" ref="DC1131:DC1147" si="1102">V1131</f>
        <v>30</v>
      </c>
      <c r="DD1131" s="1043">
        <f t="shared" si="1099"/>
        <v>10000</v>
      </c>
      <c r="DE1131" s="972">
        <v>30</v>
      </c>
      <c r="DF1131" s="1043">
        <f t="shared" si="1100"/>
        <v>10000</v>
      </c>
      <c r="DG1131" s="972">
        <v>30</v>
      </c>
      <c r="DH1131" s="1043">
        <f t="shared" si="1101"/>
        <v>10000</v>
      </c>
      <c r="DI1131" s="972"/>
      <c r="DJ1131" s="977"/>
      <c r="DK1131" s="977"/>
      <c r="DL1131" s="977"/>
      <c r="DM1131" s="977"/>
      <c r="DN1131" s="977"/>
      <c r="DO1131" s="977"/>
      <c r="DP1131" s="977"/>
      <c r="DQ1131" s="977"/>
      <c r="DR1131" s="977"/>
      <c r="DS1131" s="977"/>
      <c r="DU1131" s="1945">
        <f t="shared" si="1061"/>
        <v>20000</v>
      </c>
      <c r="DV1131" s="1946">
        <f t="shared" si="1053"/>
        <v>20000</v>
      </c>
      <c r="DW1131" s="1946">
        <f t="shared" si="1098"/>
        <v>20000</v>
      </c>
      <c r="DX1131" s="1946">
        <f t="shared" si="1067"/>
        <v>0</v>
      </c>
      <c r="DY1131" s="1946">
        <f t="shared" si="1068"/>
        <v>0</v>
      </c>
      <c r="EG1131" s="1946"/>
    </row>
    <row r="1132" spans="1:773" s="1995" customFormat="1" ht="48" hidden="1" customHeight="1" x14ac:dyDescent="0.25">
      <c r="A1132" s="1979">
        <v>2026</v>
      </c>
      <c r="B1132" s="891">
        <v>479</v>
      </c>
      <c r="C1132" s="891" t="s">
        <v>58</v>
      </c>
      <c r="D1132" s="891">
        <v>3000654</v>
      </c>
      <c r="E1132" s="891">
        <v>5005023</v>
      </c>
      <c r="F1132" s="891" t="s">
        <v>990</v>
      </c>
      <c r="G1132" s="1979" t="s">
        <v>991</v>
      </c>
      <c r="H1132" s="1979">
        <v>94</v>
      </c>
      <c r="I1132" s="892" t="s">
        <v>992</v>
      </c>
      <c r="J1132" s="893" t="s">
        <v>10</v>
      </c>
      <c r="K1132" s="893" t="s">
        <v>60</v>
      </c>
      <c r="L1132" s="891" t="str">
        <f t="shared" si="1064"/>
        <v>2.3</v>
      </c>
      <c r="M1132" s="1981" t="s">
        <v>62</v>
      </c>
      <c r="N1132" s="894"/>
      <c r="O1132" s="1979" t="s">
        <v>2507</v>
      </c>
      <c r="P1132" s="1979" t="s">
        <v>65</v>
      </c>
      <c r="Q1132" s="1983">
        <v>1</v>
      </c>
      <c r="R1132" s="1984">
        <v>10000</v>
      </c>
      <c r="U1132" s="1979">
        <v>30</v>
      </c>
      <c r="V1132" s="1979">
        <v>30</v>
      </c>
      <c r="W1132" s="1986"/>
      <c r="X1132" s="298"/>
      <c r="Y1132" s="298"/>
      <c r="Z1132" s="299"/>
      <c r="AA1132" s="299"/>
      <c r="AB1132" s="299"/>
      <c r="AC1132" s="299"/>
      <c r="AD1132" s="299"/>
      <c r="AE1132" s="1984"/>
      <c r="AF1132" s="284">
        <f t="shared" si="1088"/>
        <v>0</v>
      </c>
      <c r="AG1132" s="284">
        <f t="shared" si="1089"/>
        <v>0</v>
      </c>
      <c r="AH1132" s="284">
        <f t="shared" si="1086"/>
        <v>10000</v>
      </c>
      <c r="AI1132" s="284">
        <f t="shared" si="1087"/>
        <v>10000</v>
      </c>
      <c r="AJ1132" s="284">
        <f t="shared" si="1090"/>
        <v>0</v>
      </c>
      <c r="AK1132" s="284">
        <f t="shared" si="1091"/>
        <v>0</v>
      </c>
      <c r="AL1132" s="284">
        <f t="shared" si="1092"/>
        <v>0</v>
      </c>
      <c r="AM1132" s="284">
        <f t="shared" si="1093"/>
        <v>0</v>
      </c>
      <c r="AN1132" s="284">
        <f t="shared" si="1094"/>
        <v>0</v>
      </c>
      <c r="AO1132" s="284">
        <f t="shared" si="1095"/>
        <v>0</v>
      </c>
      <c r="AP1132" s="284">
        <f t="shared" si="1096"/>
        <v>0</v>
      </c>
      <c r="AQ1132" s="284">
        <f t="shared" si="1097"/>
        <v>0</v>
      </c>
      <c r="AR1132" s="1985">
        <f t="shared" si="1084"/>
        <v>20000</v>
      </c>
      <c r="AS1132" s="1990" t="s">
        <v>10</v>
      </c>
      <c r="AT1132" s="897"/>
      <c r="AU1132" s="897" t="s">
        <v>3535</v>
      </c>
      <c r="AV1132" s="897" t="s">
        <v>3536</v>
      </c>
      <c r="AW1132" s="940">
        <v>46058</v>
      </c>
      <c r="AX1132" s="897" t="s">
        <v>3537</v>
      </c>
      <c r="AY1132" s="940">
        <v>46078</v>
      </c>
      <c r="AZ1132" s="897"/>
      <c r="BA1132" s="898" t="s">
        <v>3538</v>
      </c>
      <c r="BB1132" s="1942" t="s">
        <v>995</v>
      </c>
      <c r="BC1132" s="897" t="s">
        <v>3753</v>
      </c>
      <c r="BD1132" s="897"/>
      <c r="BE1132" s="897" t="s">
        <v>3754</v>
      </c>
      <c r="BF1132" s="940">
        <v>46079</v>
      </c>
      <c r="BG1132" s="897"/>
      <c r="BH1132" s="687">
        <v>2148</v>
      </c>
      <c r="BI1132" s="687"/>
      <c r="BJ1132" s="896"/>
      <c r="BK1132" s="687"/>
      <c r="BL1132" s="896"/>
      <c r="BM1132" s="896"/>
      <c r="BN1132" s="687"/>
      <c r="BO1132" s="928"/>
      <c r="BP1132" s="957"/>
      <c r="BQ1132" s="2114"/>
      <c r="BR1132" s="2114"/>
      <c r="BS1132" s="2290" t="s">
        <v>1408</v>
      </c>
      <c r="BT1132" s="251" t="s">
        <v>1751</v>
      </c>
      <c r="BU1132" s="251" t="s">
        <v>2508</v>
      </c>
      <c r="BV1132" s="1363">
        <v>3898117</v>
      </c>
      <c r="BW1132" s="1364">
        <v>10038981175</v>
      </c>
      <c r="BX1132" s="663">
        <v>10000</v>
      </c>
      <c r="BY1132" s="940">
        <v>46082</v>
      </c>
      <c r="BZ1132" s="940">
        <v>46142</v>
      </c>
      <c r="CA1132" s="897"/>
      <c r="CB1132" s="897"/>
      <c r="CC1132" s="897"/>
      <c r="CD1132" s="897"/>
      <c r="CE1132" s="897"/>
      <c r="CF1132" s="897"/>
      <c r="CG1132" s="897"/>
      <c r="CH1132" s="897"/>
      <c r="CI1132" s="897"/>
      <c r="CJ1132" s="897"/>
      <c r="CK1132" s="897"/>
      <c r="CL1132" s="897"/>
      <c r="CM1132" s="897"/>
      <c r="CN1132" s="897"/>
      <c r="CO1132" s="897"/>
      <c r="CP1132" s="897"/>
      <c r="CQ1132" s="897"/>
      <c r="CR1132" s="897"/>
      <c r="CS1132" s="897"/>
      <c r="CT1132" s="897">
        <v>30</v>
      </c>
      <c r="CU1132" s="946">
        <v>10000</v>
      </c>
      <c r="CV1132" s="897">
        <v>30</v>
      </c>
      <c r="CW1132" s="946">
        <v>10000</v>
      </c>
      <c r="CX1132" s="897">
        <v>30</v>
      </c>
      <c r="CY1132" s="946">
        <v>10000</v>
      </c>
      <c r="CZ1132" s="897"/>
      <c r="DA1132" s="897"/>
      <c r="DB1132" s="897"/>
      <c r="DC1132" s="897">
        <f t="shared" si="1102"/>
        <v>30</v>
      </c>
      <c r="DD1132" s="946">
        <f t="shared" si="1099"/>
        <v>10000</v>
      </c>
      <c r="DE1132" s="897">
        <v>30</v>
      </c>
      <c r="DF1132" s="946">
        <f t="shared" si="1100"/>
        <v>10000</v>
      </c>
      <c r="DG1132" s="897">
        <v>30</v>
      </c>
      <c r="DH1132" s="946">
        <f t="shared" si="1101"/>
        <v>10000</v>
      </c>
      <c r="DI1132" s="897"/>
      <c r="DJ1132" s="898"/>
      <c r="DK1132" s="898"/>
      <c r="DL1132" s="898"/>
      <c r="DM1132" s="898"/>
      <c r="DN1132" s="898"/>
      <c r="DO1132" s="898"/>
      <c r="DP1132" s="898"/>
      <c r="DQ1132" s="898"/>
      <c r="DR1132" s="898"/>
      <c r="DS1132" s="898"/>
      <c r="DU1132" s="1945">
        <f t="shared" si="1061"/>
        <v>20000</v>
      </c>
      <c r="DV1132" s="1946">
        <f t="shared" si="1053"/>
        <v>20000</v>
      </c>
      <c r="DW1132" s="1946">
        <f t="shared" si="1098"/>
        <v>20000</v>
      </c>
      <c r="DX1132" s="1946">
        <f t="shared" si="1067"/>
        <v>0</v>
      </c>
      <c r="DY1132" s="1946">
        <f t="shared" si="1068"/>
        <v>0</v>
      </c>
      <c r="EG1132" s="1946"/>
    </row>
    <row r="1133" spans="1:773" s="1995" customFormat="1" ht="48" hidden="1" customHeight="1" x14ac:dyDescent="0.25">
      <c r="A1133" s="1979">
        <v>2026</v>
      </c>
      <c r="B1133" s="891">
        <v>479</v>
      </c>
      <c r="C1133" s="891" t="s">
        <v>58</v>
      </c>
      <c r="D1133" s="891">
        <v>3000654</v>
      </c>
      <c r="E1133" s="891">
        <v>5005023</v>
      </c>
      <c r="F1133" s="891" t="s">
        <v>990</v>
      </c>
      <c r="G1133" s="1979" t="s">
        <v>991</v>
      </c>
      <c r="H1133" s="1979">
        <v>94</v>
      </c>
      <c r="I1133" s="892" t="s">
        <v>992</v>
      </c>
      <c r="J1133" s="893" t="s">
        <v>10</v>
      </c>
      <c r="K1133" s="893" t="s">
        <v>60</v>
      </c>
      <c r="L1133" s="891" t="str">
        <f t="shared" si="1064"/>
        <v>2.3</v>
      </c>
      <c r="M1133" s="1981" t="s">
        <v>62</v>
      </c>
      <c r="N1133" s="894"/>
      <c r="O1133" s="1979" t="s">
        <v>2510</v>
      </c>
      <c r="P1133" s="1979" t="s">
        <v>65</v>
      </c>
      <c r="Q1133" s="1983">
        <v>1</v>
      </c>
      <c r="R1133" s="1984">
        <v>10000</v>
      </c>
      <c r="U1133" s="1979">
        <v>30</v>
      </c>
      <c r="V1133" s="1979">
        <v>30</v>
      </c>
      <c r="W1133" s="1986"/>
      <c r="X1133" s="298"/>
      <c r="Y1133" s="298"/>
      <c r="Z1133" s="299"/>
      <c r="AA1133" s="299"/>
      <c r="AB1133" s="299"/>
      <c r="AC1133" s="299"/>
      <c r="AD1133" s="299"/>
      <c r="AE1133" s="1984"/>
      <c r="AF1133" s="284">
        <f t="shared" si="1088"/>
        <v>0</v>
      </c>
      <c r="AG1133" s="284">
        <f t="shared" si="1089"/>
        <v>0</v>
      </c>
      <c r="AH1133" s="284">
        <f t="shared" si="1086"/>
        <v>10000</v>
      </c>
      <c r="AI1133" s="284">
        <f t="shared" si="1087"/>
        <v>10000</v>
      </c>
      <c r="AJ1133" s="284">
        <f t="shared" si="1090"/>
        <v>0</v>
      </c>
      <c r="AK1133" s="284">
        <f t="shared" si="1091"/>
        <v>0</v>
      </c>
      <c r="AL1133" s="284">
        <f t="shared" si="1092"/>
        <v>0</v>
      </c>
      <c r="AM1133" s="284">
        <f t="shared" si="1093"/>
        <v>0</v>
      </c>
      <c r="AN1133" s="284">
        <f t="shared" si="1094"/>
        <v>0</v>
      </c>
      <c r="AO1133" s="284">
        <f t="shared" si="1095"/>
        <v>0</v>
      </c>
      <c r="AP1133" s="284">
        <f t="shared" si="1096"/>
        <v>0</v>
      </c>
      <c r="AQ1133" s="284">
        <f t="shared" si="1097"/>
        <v>0</v>
      </c>
      <c r="AR1133" s="1985">
        <f t="shared" si="1084"/>
        <v>20000</v>
      </c>
      <c r="AS1133" s="1990" t="s">
        <v>10</v>
      </c>
      <c r="AT1133" s="897"/>
      <c r="AU1133" s="897" t="s">
        <v>3535</v>
      </c>
      <c r="AV1133" s="897" t="s">
        <v>3536</v>
      </c>
      <c r="AW1133" s="940">
        <v>46058</v>
      </c>
      <c r="AX1133" s="897" t="s">
        <v>3537</v>
      </c>
      <c r="AY1133" s="940">
        <v>46078</v>
      </c>
      <c r="AZ1133" s="897"/>
      <c r="BA1133" s="898" t="s">
        <v>3538</v>
      </c>
      <c r="BB1133" s="1942" t="s">
        <v>995</v>
      </c>
      <c r="BC1133" s="897" t="s">
        <v>3753</v>
      </c>
      <c r="BD1133" s="897"/>
      <c r="BE1133" s="897" t="s">
        <v>3754</v>
      </c>
      <c r="BF1133" s="940">
        <v>46079</v>
      </c>
      <c r="BG1133" s="897"/>
      <c r="BH1133" s="687">
        <v>3293</v>
      </c>
      <c r="BI1133" s="687"/>
      <c r="BJ1133" s="896"/>
      <c r="BK1133" s="687"/>
      <c r="BL1133" s="896"/>
      <c r="BM1133" s="896"/>
      <c r="BN1133" s="687"/>
      <c r="BO1133" s="928"/>
      <c r="BP1133" s="957"/>
      <c r="BQ1133" s="2114"/>
      <c r="BR1133" s="2114"/>
      <c r="BS1133" s="2290" t="s">
        <v>2513</v>
      </c>
      <c r="BT1133" s="251" t="s">
        <v>2514</v>
      </c>
      <c r="BU1133" s="251" t="s">
        <v>2515</v>
      </c>
      <c r="BV1133" s="1340">
        <v>44095082</v>
      </c>
      <c r="BW1133" s="1348">
        <v>10440950821</v>
      </c>
      <c r="BX1133" s="663">
        <v>10000</v>
      </c>
      <c r="BY1133" s="940">
        <v>46082</v>
      </c>
      <c r="BZ1133" s="940">
        <v>46142</v>
      </c>
      <c r="CA1133" s="897"/>
      <c r="CB1133" s="897"/>
      <c r="CC1133" s="897"/>
      <c r="CD1133" s="897"/>
      <c r="CE1133" s="897"/>
      <c r="CF1133" s="897"/>
      <c r="CG1133" s="897"/>
      <c r="CH1133" s="897"/>
      <c r="CI1133" s="897"/>
      <c r="CJ1133" s="897"/>
      <c r="CK1133" s="897"/>
      <c r="CL1133" s="897"/>
      <c r="CM1133" s="897"/>
      <c r="CN1133" s="897"/>
      <c r="CO1133" s="897"/>
      <c r="CP1133" s="897"/>
      <c r="CQ1133" s="897"/>
      <c r="CR1133" s="897"/>
      <c r="CS1133" s="897"/>
      <c r="CT1133" s="897">
        <v>30</v>
      </c>
      <c r="CU1133" s="946">
        <v>10000</v>
      </c>
      <c r="CV1133" s="897">
        <v>30</v>
      </c>
      <c r="CW1133" s="946">
        <v>10000</v>
      </c>
      <c r="CX1133" s="897">
        <v>30</v>
      </c>
      <c r="CY1133" s="946">
        <v>10000</v>
      </c>
      <c r="CZ1133" s="897"/>
      <c r="DA1133" s="897"/>
      <c r="DB1133" s="897"/>
      <c r="DC1133" s="897">
        <f t="shared" si="1102"/>
        <v>30</v>
      </c>
      <c r="DD1133" s="946">
        <f t="shared" si="1099"/>
        <v>10000</v>
      </c>
      <c r="DE1133" s="897">
        <v>30</v>
      </c>
      <c r="DF1133" s="946">
        <f t="shared" si="1100"/>
        <v>10000</v>
      </c>
      <c r="DG1133" s="897">
        <v>30</v>
      </c>
      <c r="DH1133" s="946">
        <f t="shared" si="1101"/>
        <v>10000</v>
      </c>
      <c r="DI1133" s="897"/>
      <c r="DJ1133" s="898"/>
      <c r="DK1133" s="898"/>
      <c r="DL1133" s="898"/>
      <c r="DM1133" s="898"/>
      <c r="DN1133" s="898"/>
      <c r="DO1133" s="898"/>
      <c r="DP1133" s="898"/>
      <c r="DQ1133" s="898"/>
      <c r="DR1133" s="898"/>
      <c r="DS1133" s="898"/>
      <c r="DU1133" s="1945">
        <f t="shared" si="1061"/>
        <v>20000</v>
      </c>
      <c r="DV1133" s="1946">
        <f t="shared" si="1053"/>
        <v>20000</v>
      </c>
      <c r="DW1133" s="1946">
        <f t="shared" si="1098"/>
        <v>20000</v>
      </c>
      <c r="DX1133" s="1946">
        <f t="shared" si="1067"/>
        <v>0</v>
      </c>
      <c r="DY1133" s="1946">
        <f t="shared" si="1068"/>
        <v>0</v>
      </c>
      <c r="EG1133" s="1946"/>
    </row>
    <row r="1134" spans="1:773" s="1995" customFormat="1" ht="48" hidden="1" customHeight="1" x14ac:dyDescent="0.25">
      <c r="A1134" s="1979">
        <v>2026</v>
      </c>
      <c r="B1134" s="891">
        <v>479</v>
      </c>
      <c r="C1134" s="891" t="s">
        <v>58</v>
      </c>
      <c r="D1134" s="891">
        <v>3000654</v>
      </c>
      <c r="E1134" s="891">
        <v>5005023</v>
      </c>
      <c r="F1134" s="891" t="s">
        <v>990</v>
      </c>
      <c r="G1134" s="1979" t="s">
        <v>991</v>
      </c>
      <c r="H1134" s="1979">
        <v>94</v>
      </c>
      <c r="I1134" s="892" t="s">
        <v>992</v>
      </c>
      <c r="J1134" s="893" t="s">
        <v>10</v>
      </c>
      <c r="K1134" s="893" t="s">
        <v>60</v>
      </c>
      <c r="L1134" s="891" t="str">
        <f t="shared" si="1064"/>
        <v>2.3</v>
      </c>
      <c r="M1134" s="1981" t="s">
        <v>62</v>
      </c>
      <c r="N1134" s="894"/>
      <c r="O1134" s="1979" t="s">
        <v>2518</v>
      </c>
      <c r="P1134" s="1979" t="s">
        <v>65</v>
      </c>
      <c r="Q1134" s="1983">
        <v>1</v>
      </c>
      <c r="R1134" s="1984">
        <v>10000</v>
      </c>
      <c r="U1134" s="1979">
        <v>30</v>
      </c>
      <c r="V1134" s="1979">
        <v>30</v>
      </c>
      <c r="W1134" s="1986"/>
      <c r="X1134" s="298"/>
      <c r="Y1134" s="298"/>
      <c r="Z1134" s="299"/>
      <c r="AA1134" s="299"/>
      <c r="AB1134" s="299"/>
      <c r="AC1134" s="299"/>
      <c r="AD1134" s="299"/>
      <c r="AE1134" s="1984"/>
      <c r="AF1134" s="284">
        <f t="shared" si="1088"/>
        <v>0</v>
      </c>
      <c r="AG1134" s="284">
        <f t="shared" si="1089"/>
        <v>0</v>
      </c>
      <c r="AH1134" s="284">
        <f t="shared" si="1086"/>
        <v>10000</v>
      </c>
      <c r="AI1134" s="284">
        <f t="shared" si="1087"/>
        <v>10000</v>
      </c>
      <c r="AJ1134" s="284">
        <f t="shared" si="1090"/>
        <v>0</v>
      </c>
      <c r="AK1134" s="284">
        <f t="shared" si="1091"/>
        <v>0</v>
      </c>
      <c r="AL1134" s="284">
        <f t="shared" si="1092"/>
        <v>0</v>
      </c>
      <c r="AM1134" s="284">
        <f t="shared" si="1093"/>
        <v>0</v>
      </c>
      <c r="AN1134" s="284">
        <f t="shared" si="1094"/>
        <v>0</v>
      </c>
      <c r="AO1134" s="284">
        <f t="shared" si="1095"/>
        <v>0</v>
      </c>
      <c r="AP1134" s="284">
        <f t="shared" si="1096"/>
        <v>0</v>
      </c>
      <c r="AQ1134" s="284">
        <f t="shared" si="1097"/>
        <v>0</v>
      </c>
      <c r="AR1134" s="1985"/>
      <c r="AS1134" s="1990" t="s">
        <v>10</v>
      </c>
      <c r="AT1134" s="897"/>
      <c r="AU1134" s="897" t="s">
        <v>3535</v>
      </c>
      <c r="AV1134" s="897" t="s">
        <v>3536</v>
      </c>
      <c r="AW1134" s="940">
        <v>46058</v>
      </c>
      <c r="AX1134" s="897" t="s">
        <v>3537</v>
      </c>
      <c r="AY1134" s="940">
        <v>46078</v>
      </c>
      <c r="AZ1134" s="897"/>
      <c r="BA1134" s="897" t="s">
        <v>3538</v>
      </c>
      <c r="BB1134" s="614" t="s">
        <v>1021</v>
      </c>
      <c r="BC1134" s="897"/>
      <c r="BD1134" s="897"/>
      <c r="BE1134" s="897"/>
      <c r="BF1134" s="897"/>
      <c r="BG1134" s="897"/>
      <c r="BH1134" s="687"/>
      <c r="BI1134" s="687"/>
      <c r="BJ1134" s="896"/>
      <c r="BK1134" s="687"/>
      <c r="BL1134" s="373"/>
      <c r="BM1134" s="373"/>
      <c r="BN1134" s="687"/>
      <c r="BO1134" s="928"/>
      <c r="BP1134" s="928"/>
      <c r="BQ1134" s="2152"/>
      <c r="BR1134" s="2152"/>
      <c r="BT1134" s="897"/>
      <c r="BU1134" s="897"/>
      <c r="BV1134" s="928"/>
      <c r="BW1134" s="928"/>
      <c r="BX1134" s="897"/>
      <c r="BY1134" s="897"/>
      <c r="BZ1134" s="897"/>
      <c r="CA1134" s="897"/>
      <c r="CB1134" s="897"/>
      <c r="CC1134" s="897"/>
      <c r="CD1134" s="897"/>
      <c r="CE1134" s="897"/>
      <c r="CF1134" s="897"/>
      <c r="CG1134" s="897"/>
      <c r="CH1134" s="897"/>
      <c r="CI1134" s="897"/>
      <c r="CJ1134" s="897"/>
      <c r="CK1134" s="897"/>
      <c r="CL1134" s="897"/>
      <c r="CM1134" s="897"/>
      <c r="CN1134" s="897"/>
      <c r="CO1134" s="897"/>
      <c r="CP1134" s="897"/>
      <c r="CQ1134" s="897"/>
      <c r="CR1134" s="897"/>
      <c r="CS1134" s="897"/>
      <c r="CT1134" s="897">
        <v>30</v>
      </c>
      <c r="CU1134" s="946">
        <v>10000</v>
      </c>
      <c r="CV1134" s="897"/>
      <c r="CW1134" s="946"/>
      <c r="CX1134" s="897"/>
      <c r="CY1134" s="946"/>
      <c r="CZ1134" s="897"/>
      <c r="DA1134" s="897"/>
      <c r="DB1134" s="897"/>
      <c r="DC1134" s="897">
        <f t="shared" si="1102"/>
        <v>30</v>
      </c>
      <c r="DD1134" s="946">
        <f t="shared" si="1099"/>
        <v>10000</v>
      </c>
      <c r="DE1134" s="897"/>
      <c r="DF1134" s="946">
        <f t="shared" si="1100"/>
        <v>0</v>
      </c>
      <c r="DG1134" s="897"/>
      <c r="DH1134" s="946">
        <f t="shared" si="1101"/>
        <v>0</v>
      </c>
      <c r="DI1134" s="897"/>
      <c r="DJ1134" s="898"/>
      <c r="DK1134" s="898"/>
      <c r="DL1134" s="898"/>
      <c r="DM1134" s="898"/>
      <c r="DN1134" s="898"/>
      <c r="DO1134" s="898"/>
      <c r="DP1134" s="898"/>
      <c r="DQ1134" s="898"/>
      <c r="DR1134" s="898"/>
      <c r="DS1134" s="898"/>
      <c r="DU1134" s="1945">
        <f t="shared" si="1061"/>
        <v>0</v>
      </c>
      <c r="DV1134" s="1946">
        <f t="shared" si="1053"/>
        <v>0</v>
      </c>
      <c r="DW1134" s="1946">
        <f t="shared" si="1098"/>
        <v>0</v>
      </c>
      <c r="DX1134" s="1946">
        <f t="shared" si="1067"/>
        <v>0</v>
      </c>
      <c r="DY1134" s="1946">
        <f t="shared" si="1068"/>
        <v>0</v>
      </c>
      <c r="EG1134" s="1946"/>
    </row>
    <row r="1135" spans="1:773" s="897" customFormat="1" ht="48" hidden="1" customHeight="1" x14ac:dyDescent="0.25">
      <c r="A1135" s="891">
        <v>2026</v>
      </c>
      <c r="B1135" s="891">
        <v>479</v>
      </c>
      <c r="C1135" s="891" t="s">
        <v>58</v>
      </c>
      <c r="D1135" s="891">
        <v>3000654</v>
      </c>
      <c r="E1135" s="891">
        <v>5005023</v>
      </c>
      <c r="F1135" s="891" t="s">
        <v>2523</v>
      </c>
      <c r="G1135" s="891" t="s">
        <v>2524</v>
      </c>
      <c r="H1135" s="891">
        <v>96</v>
      </c>
      <c r="I1135" s="892" t="s">
        <v>992</v>
      </c>
      <c r="J1135" s="893" t="s">
        <v>10</v>
      </c>
      <c r="K1135" s="893" t="s">
        <v>60</v>
      </c>
      <c r="L1135" s="891" t="str">
        <f t="shared" si="1064"/>
        <v>2.3</v>
      </c>
      <c r="M1135" s="894" t="s">
        <v>62</v>
      </c>
      <c r="N1135" s="894"/>
      <c r="O1135" s="891" t="s">
        <v>2525</v>
      </c>
      <c r="P1135" s="891" t="s">
        <v>65</v>
      </c>
      <c r="Q1135" s="895">
        <v>1</v>
      </c>
      <c r="R1135" s="297">
        <v>10000</v>
      </c>
      <c r="U1135" s="891">
        <v>30</v>
      </c>
      <c r="V1135" s="891">
        <v>30</v>
      </c>
      <c r="W1135" s="298"/>
      <c r="X1135" s="298"/>
      <c r="Y1135" s="298"/>
      <c r="Z1135" s="299"/>
      <c r="AA1135" s="299"/>
      <c r="AB1135" s="299"/>
      <c r="AC1135" s="299"/>
      <c r="AD1135" s="299"/>
      <c r="AE1135" s="297"/>
      <c r="AF1135" s="284">
        <f t="shared" si="1088"/>
        <v>0</v>
      </c>
      <c r="AG1135" s="284">
        <f t="shared" si="1089"/>
        <v>0</v>
      </c>
      <c r="AH1135" s="284">
        <f t="shared" si="1086"/>
        <v>10000</v>
      </c>
      <c r="AI1135" s="284">
        <f t="shared" si="1087"/>
        <v>10000</v>
      </c>
      <c r="AJ1135" s="284">
        <f t="shared" si="1090"/>
        <v>0</v>
      </c>
      <c r="AK1135" s="284">
        <f t="shared" si="1091"/>
        <v>0</v>
      </c>
      <c r="AL1135" s="284">
        <f t="shared" si="1092"/>
        <v>0</v>
      </c>
      <c r="AM1135" s="284">
        <f t="shared" si="1093"/>
        <v>0</v>
      </c>
      <c r="AN1135" s="284">
        <f t="shared" si="1094"/>
        <v>0</v>
      </c>
      <c r="AO1135" s="284">
        <f t="shared" si="1095"/>
        <v>0</v>
      </c>
      <c r="AP1135" s="284">
        <f t="shared" si="1096"/>
        <v>0</v>
      </c>
      <c r="AQ1135" s="284">
        <f t="shared" si="1097"/>
        <v>0</v>
      </c>
      <c r="AR1135" s="284">
        <f>+ROUNDUP(SUM(AF1135:AQ1135),0)</f>
        <v>20000</v>
      </c>
      <c r="AS1135" s="896" t="s">
        <v>10</v>
      </c>
      <c r="AU1135" s="897" t="s">
        <v>3535</v>
      </c>
      <c r="AV1135" s="897" t="s">
        <v>3536</v>
      </c>
      <c r="AW1135" s="940">
        <v>46058</v>
      </c>
      <c r="AX1135" s="897" t="s">
        <v>3537</v>
      </c>
      <c r="AY1135" s="940">
        <v>46078</v>
      </c>
      <c r="BA1135" s="898" t="s">
        <v>3538</v>
      </c>
      <c r="BB1135" s="614" t="s">
        <v>995</v>
      </c>
      <c r="BC1135" s="897" t="s">
        <v>3753</v>
      </c>
      <c r="BE1135" s="897" t="s">
        <v>3754</v>
      </c>
      <c r="BF1135" s="940">
        <v>46079</v>
      </c>
      <c r="BH1135" s="687">
        <v>2149</v>
      </c>
      <c r="BI1135" s="687"/>
      <c r="BJ1135" s="896"/>
      <c r="BK1135" s="687"/>
      <c r="BL1135" s="896"/>
      <c r="BM1135" s="896"/>
      <c r="BN1135" s="687"/>
      <c r="BO1135" s="928"/>
      <c r="BP1135" s="957"/>
      <c r="BQ1135" s="957"/>
      <c r="BR1135" s="957"/>
      <c r="BS1135" s="650" t="s">
        <v>2526</v>
      </c>
      <c r="BT1135" s="251" t="s">
        <v>2099</v>
      </c>
      <c r="BU1135" s="251" t="s">
        <v>2527</v>
      </c>
      <c r="BV1135" s="1363">
        <v>8679106</v>
      </c>
      <c r="BW1135" s="1364">
        <v>10086791060</v>
      </c>
      <c r="BX1135" s="663">
        <v>10000</v>
      </c>
      <c r="BY1135" s="940">
        <v>46082</v>
      </c>
      <c r="BZ1135" s="940">
        <v>46142</v>
      </c>
      <c r="CT1135" s="897">
        <v>30</v>
      </c>
      <c r="CU1135" s="946">
        <v>10000</v>
      </c>
      <c r="CV1135" s="897">
        <v>30</v>
      </c>
      <c r="CW1135" s="946">
        <v>10000</v>
      </c>
      <c r="CX1135" s="897">
        <v>30</v>
      </c>
      <c r="CY1135" s="946">
        <v>10000</v>
      </c>
      <c r="DC1135" s="897">
        <f t="shared" si="1102"/>
        <v>30</v>
      </c>
      <c r="DD1135" s="946">
        <f t="shared" si="1099"/>
        <v>10000</v>
      </c>
      <c r="DE1135" s="897">
        <v>30</v>
      </c>
      <c r="DF1135" s="946">
        <f t="shared" si="1100"/>
        <v>10000</v>
      </c>
      <c r="DG1135" s="897">
        <v>30</v>
      </c>
      <c r="DH1135" s="946">
        <f t="shared" si="1101"/>
        <v>10000</v>
      </c>
      <c r="DJ1135" s="898"/>
      <c r="DK1135" s="898"/>
      <c r="DL1135" s="898"/>
      <c r="DM1135" s="898"/>
      <c r="DN1135" s="898"/>
      <c r="DO1135" s="898"/>
      <c r="DP1135" s="898"/>
      <c r="DQ1135" s="898"/>
      <c r="DR1135" s="898"/>
      <c r="DS1135" s="898"/>
      <c r="DU1135" s="620">
        <f t="shared" si="1061"/>
        <v>20000</v>
      </c>
      <c r="DV1135" s="621">
        <f t="shared" si="1053"/>
        <v>20000</v>
      </c>
      <c r="DW1135" s="621">
        <f t="shared" si="1098"/>
        <v>20000</v>
      </c>
      <c r="DX1135" s="621">
        <f t="shared" si="1067"/>
        <v>0</v>
      </c>
      <c r="DY1135" s="621">
        <f t="shared" si="1068"/>
        <v>0</v>
      </c>
      <c r="EG1135" s="621"/>
    </row>
    <row r="1136" spans="1:773" s="1995" customFormat="1" ht="48" hidden="1" customHeight="1" x14ac:dyDescent="0.25">
      <c r="A1136" s="1979">
        <v>2026</v>
      </c>
      <c r="B1136" s="891">
        <v>479</v>
      </c>
      <c r="C1136" s="891" t="s">
        <v>58</v>
      </c>
      <c r="D1136" s="891">
        <v>3000654</v>
      </c>
      <c r="E1136" s="891">
        <v>5005023</v>
      </c>
      <c r="F1136" s="891" t="s">
        <v>990</v>
      </c>
      <c r="G1136" s="1979" t="s">
        <v>991</v>
      </c>
      <c r="H1136" s="1979">
        <v>94</v>
      </c>
      <c r="I1136" s="892" t="s">
        <v>992</v>
      </c>
      <c r="J1136" s="893" t="s">
        <v>10</v>
      </c>
      <c r="K1136" s="893" t="s">
        <v>60</v>
      </c>
      <c r="L1136" s="891" t="str">
        <f t="shared" si="1064"/>
        <v>2.3</v>
      </c>
      <c r="M1136" s="1981" t="s">
        <v>62</v>
      </c>
      <c r="N1136" s="894"/>
      <c r="O1136" s="1979" t="s">
        <v>2529</v>
      </c>
      <c r="P1136" s="1979" t="s">
        <v>65</v>
      </c>
      <c r="Q1136" s="1983">
        <v>1</v>
      </c>
      <c r="R1136" s="1984">
        <v>10000</v>
      </c>
      <c r="U1136" s="1979">
        <v>30</v>
      </c>
      <c r="V1136" s="1979">
        <v>30</v>
      </c>
      <c r="W1136" s="1986"/>
      <c r="X1136" s="298"/>
      <c r="Y1136" s="298"/>
      <c r="Z1136" s="299"/>
      <c r="AA1136" s="299"/>
      <c r="AB1136" s="299"/>
      <c r="AC1136" s="299"/>
      <c r="AD1136" s="299"/>
      <c r="AE1136" s="1984"/>
      <c r="AF1136" s="284">
        <f t="shared" si="1088"/>
        <v>0</v>
      </c>
      <c r="AG1136" s="284">
        <f t="shared" si="1089"/>
        <v>0</v>
      </c>
      <c r="AH1136" s="284">
        <f t="shared" si="1086"/>
        <v>10000</v>
      </c>
      <c r="AI1136" s="284">
        <f t="shared" si="1087"/>
        <v>10000</v>
      </c>
      <c r="AJ1136" s="284">
        <f t="shared" si="1090"/>
        <v>0</v>
      </c>
      <c r="AK1136" s="284">
        <f t="shared" si="1091"/>
        <v>0</v>
      </c>
      <c r="AL1136" s="284">
        <f t="shared" si="1092"/>
        <v>0</v>
      </c>
      <c r="AM1136" s="284">
        <f t="shared" si="1093"/>
        <v>0</v>
      </c>
      <c r="AN1136" s="284">
        <f t="shared" si="1094"/>
        <v>0</v>
      </c>
      <c r="AO1136" s="284">
        <f t="shared" si="1095"/>
        <v>0</v>
      </c>
      <c r="AP1136" s="284">
        <f t="shared" si="1096"/>
        <v>0</v>
      </c>
      <c r="AQ1136" s="284">
        <f t="shared" si="1097"/>
        <v>0</v>
      </c>
      <c r="AR1136" s="1985">
        <f>+ROUNDUP(SUM(AF1136:AQ1136),0)</f>
        <v>20000</v>
      </c>
      <c r="AS1136" s="1990" t="s">
        <v>10</v>
      </c>
      <c r="AT1136" s="897"/>
      <c r="AU1136" s="897" t="s">
        <v>3535</v>
      </c>
      <c r="AV1136" s="897" t="s">
        <v>3536</v>
      </c>
      <c r="AW1136" s="940">
        <v>46058</v>
      </c>
      <c r="AX1136" s="897" t="s">
        <v>3537</v>
      </c>
      <c r="AY1136" s="940">
        <v>46078</v>
      </c>
      <c r="AZ1136" s="897"/>
      <c r="BA1136" s="898" t="s">
        <v>3538</v>
      </c>
      <c r="BB1136" s="1942" t="s">
        <v>995</v>
      </c>
      <c r="BC1136" s="897" t="s">
        <v>3753</v>
      </c>
      <c r="BD1136" s="897"/>
      <c r="BE1136" s="897" t="s">
        <v>3754</v>
      </c>
      <c r="BF1136" s="940">
        <v>46079</v>
      </c>
      <c r="BG1136" s="897"/>
      <c r="BH1136" s="829" t="s">
        <v>2530</v>
      </c>
      <c r="BI1136" s="829"/>
      <c r="BJ1136" s="899"/>
      <c r="BK1136" s="687"/>
      <c r="BL1136" s="896"/>
      <c r="BM1136" s="896"/>
      <c r="BN1136" s="687"/>
      <c r="BO1136" s="928"/>
      <c r="BP1136" s="957"/>
      <c r="BQ1136" s="2114"/>
      <c r="BR1136" s="2114"/>
      <c r="BS1136" s="2290" t="s">
        <v>2531</v>
      </c>
      <c r="BT1136" s="251" t="s">
        <v>2532</v>
      </c>
      <c r="BU1136" s="251" t="s">
        <v>2533</v>
      </c>
      <c r="BV1136" s="1340">
        <v>6086296</v>
      </c>
      <c r="BW1136" s="1348">
        <v>10060862961</v>
      </c>
      <c r="BX1136" s="663">
        <v>10000</v>
      </c>
      <c r="BY1136" s="940">
        <v>46082</v>
      </c>
      <c r="BZ1136" s="940">
        <v>46142</v>
      </c>
      <c r="CA1136" s="897"/>
      <c r="CB1136" s="897"/>
      <c r="CC1136" s="897"/>
      <c r="CD1136" s="897"/>
      <c r="CE1136" s="897"/>
      <c r="CF1136" s="897"/>
      <c r="CG1136" s="897"/>
      <c r="CH1136" s="897"/>
      <c r="CI1136" s="897"/>
      <c r="CJ1136" s="897"/>
      <c r="CK1136" s="897"/>
      <c r="CL1136" s="897"/>
      <c r="CM1136" s="897"/>
      <c r="CN1136" s="897"/>
      <c r="CO1136" s="897"/>
      <c r="CP1136" s="897"/>
      <c r="CQ1136" s="897"/>
      <c r="CR1136" s="897"/>
      <c r="CS1136" s="897"/>
      <c r="CT1136" s="897">
        <v>30</v>
      </c>
      <c r="CU1136" s="946">
        <v>10000</v>
      </c>
      <c r="CV1136" s="897">
        <v>30</v>
      </c>
      <c r="CW1136" s="946">
        <v>10000</v>
      </c>
      <c r="CX1136" s="897">
        <v>30</v>
      </c>
      <c r="CY1136" s="946">
        <v>10000</v>
      </c>
      <c r="CZ1136" s="897"/>
      <c r="DA1136" s="897"/>
      <c r="DB1136" s="897"/>
      <c r="DC1136" s="897">
        <f t="shared" si="1102"/>
        <v>30</v>
      </c>
      <c r="DD1136" s="946">
        <f t="shared" si="1099"/>
        <v>10000</v>
      </c>
      <c r="DE1136" s="897">
        <v>30</v>
      </c>
      <c r="DF1136" s="946">
        <f t="shared" si="1100"/>
        <v>10000</v>
      </c>
      <c r="DG1136" s="897">
        <v>30</v>
      </c>
      <c r="DH1136" s="946">
        <f t="shared" si="1101"/>
        <v>10000</v>
      </c>
      <c r="DI1136" s="897"/>
      <c r="DJ1136" s="898"/>
      <c r="DK1136" s="898"/>
      <c r="DL1136" s="898"/>
      <c r="DM1136" s="898"/>
      <c r="DN1136" s="898"/>
      <c r="DO1136" s="898"/>
      <c r="DP1136" s="898"/>
      <c r="DQ1136" s="898"/>
      <c r="DR1136" s="898"/>
      <c r="DS1136" s="898"/>
      <c r="DU1136" s="1945">
        <f t="shared" si="1061"/>
        <v>20000</v>
      </c>
      <c r="DV1136" s="1946">
        <f t="shared" ref="DV1136:DV1199" si="1103">CE1136+CN1136+CW1136+DF1136</f>
        <v>20000</v>
      </c>
      <c r="DW1136" s="1946">
        <f t="shared" si="1098"/>
        <v>20000</v>
      </c>
      <c r="DX1136" s="1946">
        <f t="shared" si="1067"/>
        <v>0</v>
      </c>
      <c r="DY1136" s="1946">
        <f t="shared" si="1068"/>
        <v>0</v>
      </c>
      <c r="EG1136" s="1946"/>
    </row>
    <row r="1137" spans="1:247" s="897" customFormat="1" ht="48" hidden="1" customHeight="1" x14ac:dyDescent="0.25">
      <c r="A1137" s="891">
        <v>2026</v>
      </c>
      <c r="B1137" s="891">
        <v>479</v>
      </c>
      <c r="C1137" s="891" t="s">
        <v>58</v>
      </c>
      <c r="D1137" s="891">
        <v>3000654</v>
      </c>
      <c r="E1137" s="891">
        <v>5005023</v>
      </c>
      <c r="F1137" s="891" t="s">
        <v>2523</v>
      </c>
      <c r="G1137" s="891" t="s">
        <v>2524</v>
      </c>
      <c r="H1137" s="891">
        <v>96</v>
      </c>
      <c r="I1137" s="892" t="s">
        <v>992</v>
      </c>
      <c r="J1137" s="893" t="s">
        <v>10</v>
      </c>
      <c r="K1137" s="893" t="s">
        <v>60</v>
      </c>
      <c r="L1137" s="891" t="str">
        <f t="shared" si="1064"/>
        <v>2.3</v>
      </c>
      <c r="M1137" s="894" t="s">
        <v>62</v>
      </c>
      <c r="N1137" s="894"/>
      <c r="O1137" s="891" t="s">
        <v>2535</v>
      </c>
      <c r="P1137" s="891" t="s">
        <v>65</v>
      </c>
      <c r="Q1137" s="895">
        <v>1</v>
      </c>
      <c r="R1137" s="297">
        <v>6000</v>
      </c>
      <c r="U1137" s="891">
        <v>30</v>
      </c>
      <c r="V1137" s="891">
        <v>30</v>
      </c>
      <c r="W1137" s="298"/>
      <c r="X1137" s="298"/>
      <c r="Y1137" s="298"/>
      <c r="Z1137" s="299"/>
      <c r="AA1137" s="299"/>
      <c r="AB1137" s="299"/>
      <c r="AC1137" s="299"/>
      <c r="AD1137" s="299"/>
      <c r="AE1137" s="297"/>
      <c r="AF1137" s="284">
        <f t="shared" si="1088"/>
        <v>0</v>
      </c>
      <c r="AG1137" s="284">
        <f t="shared" si="1089"/>
        <v>0</v>
      </c>
      <c r="AH1137" s="284">
        <f t="shared" si="1086"/>
        <v>6000</v>
      </c>
      <c r="AI1137" s="284">
        <f t="shared" si="1087"/>
        <v>6000</v>
      </c>
      <c r="AJ1137" s="284">
        <f t="shared" si="1090"/>
        <v>0</v>
      </c>
      <c r="AK1137" s="284">
        <f t="shared" si="1091"/>
        <v>0</v>
      </c>
      <c r="AL1137" s="284">
        <f t="shared" si="1092"/>
        <v>0</v>
      </c>
      <c r="AM1137" s="284">
        <f t="shared" si="1093"/>
        <v>0</v>
      </c>
      <c r="AN1137" s="284">
        <f t="shared" si="1094"/>
        <v>0</v>
      </c>
      <c r="AO1137" s="284">
        <f t="shared" si="1095"/>
        <v>0</v>
      </c>
      <c r="AP1137" s="284">
        <f t="shared" si="1096"/>
        <v>0</v>
      </c>
      <c r="AQ1137" s="284">
        <f t="shared" si="1097"/>
        <v>0</v>
      </c>
      <c r="AR1137" s="284">
        <f>+ROUNDUP(SUM(AF1137:AQ1137),0)</f>
        <v>12000</v>
      </c>
      <c r="AS1137" s="896" t="s">
        <v>10</v>
      </c>
      <c r="AU1137" s="897" t="s">
        <v>3535</v>
      </c>
      <c r="AV1137" s="897" t="s">
        <v>3536</v>
      </c>
      <c r="AW1137" s="940">
        <v>46058</v>
      </c>
      <c r="AX1137" s="897" t="s">
        <v>3537</v>
      </c>
      <c r="AY1137" s="940">
        <v>46078</v>
      </c>
      <c r="BA1137" s="898" t="s">
        <v>3538</v>
      </c>
      <c r="BB1137" s="614" t="s">
        <v>995</v>
      </c>
      <c r="BC1137" s="897" t="s">
        <v>3753</v>
      </c>
      <c r="BE1137" s="897" t="s">
        <v>3754</v>
      </c>
      <c r="BF1137" s="940">
        <v>46079</v>
      </c>
      <c r="BH1137" s="829" t="s">
        <v>2536</v>
      </c>
      <c r="BI1137" s="829"/>
      <c r="BJ1137" s="899"/>
      <c r="BK1137" s="687"/>
      <c r="BL1137" s="896"/>
      <c r="BM1137" s="896"/>
      <c r="BN1137" s="687"/>
      <c r="BO1137" s="928"/>
      <c r="BP1137" s="957"/>
      <c r="BQ1137" s="957"/>
      <c r="BR1137" s="957"/>
      <c r="BS1137" s="650" t="s">
        <v>1563</v>
      </c>
      <c r="BT1137" s="251" t="s">
        <v>1521</v>
      </c>
      <c r="BU1137" s="251" t="s">
        <v>1194</v>
      </c>
      <c r="BV1137" s="1340">
        <v>41401296</v>
      </c>
      <c r="BW1137" s="1348">
        <v>10414012961</v>
      </c>
      <c r="BX1137" s="663">
        <v>6000</v>
      </c>
      <c r="BY1137" s="940">
        <v>46082</v>
      </c>
      <c r="BZ1137" s="940">
        <v>46142</v>
      </c>
      <c r="CT1137" s="897">
        <v>30</v>
      </c>
      <c r="CU1137" s="946">
        <v>6000</v>
      </c>
      <c r="CV1137" s="897">
        <v>30</v>
      </c>
      <c r="CW1137" s="946">
        <v>6000</v>
      </c>
      <c r="CX1137" s="897">
        <v>30</v>
      </c>
      <c r="CY1137" s="946">
        <v>6000</v>
      </c>
      <c r="DC1137" s="897">
        <f t="shared" si="1102"/>
        <v>30</v>
      </c>
      <c r="DD1137" s="946">
        <f t="shared" si="1099"/>
        <v>6000</v>
      </c>
      <c r="DE1137" s="897">
        <v>30</v>
      </c>
      <c r="DF1137" s="946">
        <f t="shared" si="1100"/>
        <v>6000</v>
      </c>
      <c r="DG1137" s="897">
        <v>30</v>
      </c>
      <c r="DH1137" s="946">
        <f t="shared" si="1101"/>
        <v>6000</v>
      </c>
      <c r="DJ1137" s="898"/>
      <c r="DK1137" s="898"/>
      <c r="DL1137" s="898"/>
      <c r="DM1137" s="898"/>
      <c r="DN1137" s="898"/>
      <c r="DO1137" s="898"/>
      <c r="DP1137" s="898"/>
      <c r="DQ1137" s="898"/>
      <c r="DR1137" s="898"/>
      <c r="DS1137" s="898"/>
      <c r="DU1137" s="620">
        <f t="shared" si="1061"/>
        <v>12000</v>
      </c>
      <c r="DV1137" s="621">
        <f t="shared" si="1103"/>
        <v>12000</v>
      </c>
      <c r="DW1137" s="621">
        <f t="shared" si="1098"/>
        <v>12000</v>
      </c>
      <c r="DX1137" s="621">
        <f t="shared" si="1067"/>
        <v>0</v>
      </c>
      <c r="DY1137" s="621">
        <f t="shared" si="1068"/>
        <v>0</v>
      </c>
      <c r="EG1137" s="621"/>
    </row>
    <row r="1138" spans="1:247" s="897" customFormat="1" ht="48" hidden="1" customHeight="1" x14ac:dyDescent="0.25">
      <c r="A1138" s="891">
        <v>2026</v>
      </c>
      <c r="B1138" s="891">
        <v>479</v>
      </c>
      <c r="C1138" s="891" t="s">
        <v>58</v>
      </c>
      <c r="D1138" s="891">
        <v>3000654</v>
      </c>
      <c r="E1138" s="891">
        <v>5005023</v>
      </c>
      <c r="F1138" s="891" t="s">
        <v>2523</v>
      </c>
      <c r="G1138" s="891" t="s">
        <v>2524</v>
      </c>
      <c r="H1138" s="891">
        <v>96</v>
      </c>
      <c r="I1138" s="892" t="s">
        <v>992</v>
      </c>
      <c r="J1138" s="893" t="s">
        <v>10</v>
      </c>
      <c r="K1138" s="893" t="s">
        <v>60</v>
      </c>
      <c r="L1138" s="891" t="str">
        <f t="shared" si="1064"/>
        <v>2.3</v>
      </c>
      <c r="M1138" s="894" t="s">
        <v>62</v>
      </c>
      <c r="N1138" s="894"/>
      <c r="O1138" s="891" t="s">
        <v>2538</v>
      </c>
      <c r="P1138" s="891" t="s">
        <v>65</v>
      </c>
      <c r="Q1138" s="895">
        <v>1</v>
      </c>
      <c r="R1138" s="297">
        <v>5000</v>
      </c>
      <c r="U1138" s="891">
        <v>30</v>
      </c>
      <c r="V1138" s="891">
        <v>30</v>
      </c>
      <c r="W1138" s="298"/>
      <c r="X1138" s="298"/>
      <c r="Y1138" s="298"/>
      <c r="Z1138" s="299"/>
      <c r="AA1138" s="299"/>
      <c r="AB1138" s="299"/>
      <c r="AC1138" s="299"/>
      <c r="AD1138" s="299"/>
      <c r="AE1138" s="297"/>
      <c r="AF1138" s="284">
        <f t="shared" si="1088"/>
        <v>0</v>
      </c>
      <c r="AG1138" s="284">
        <f t="shared" si="1089"/>
        <v>0</v>
      </c>
      <c r="AH1138" s="284">
        <f t="shared" si="1086"/>
        <v>5000</v>
      </c>
      <c r="AI1138" s="284">
        <f t="shared" si="1087"/>
        <v>5000</v>
      </c>
      <c r="AJ1138" s="284">
        <f t="shared" si="1090"/>
        <v>0</v>
      </c>
      <c r="AK1138" s="284">
        <f t="shared" si="1091"/>
        <v>0</v>
      </c>
      <c r="AL1138" s="284">
        <f t="shared" si="1092"/>
        <v>0</v>
      </c>
      <c r="AM1138" s="284">
        <f t="shared" si="1093"/>
        <v>0</v>
      </c>
      <c r="AN1138" s="284">
        <f t="shared" si="1094"/>
        <v>0</v>
      </c>
      <c r="AO1138" s="284">
        <f t="shared" si="1095"/>
        <v>0</v>
      </c>
      <c r="AP1138" s="284">
        <f t="shared" si="1096"/>
        <v>0</v>
      </c>
      <c r="AQ1138" s="284">
        <f t="shared" si="1097"/>
        <v>0</v>
      </c>
      <c r="AR1138" s="284"/>
      <c r="AS1138" s="896" t="s">
        <v>10</v>
      </c>
      <c r="AU1138" s="897" t="s">
        <v>3535</v>
      </c>
      <c r="AV1138" s="897" t="s">
        <v>3536</v>
      </c>
      <c r="AW1138" s="940">
        <v>46058</v>
      </c>
      <c r="AX1138" s="897" t="s">
        <v>3537</v>
      </c>
      <c r="AY1138" s="940">
        <v>46078</v>
      </c>
      <c r="BA1138" s="897" t="s">
        <v>3538</v>
      </c>
      <c r="BB1138" s="614" t="s">
        <v>1021</v>
      </c>
      <c r="BH1138" s="687"/>
      <c r="BI1138" s="687"/>
      <c r="BJ1138" s="896"/>
      <c r="BK1138" s="687"/>
      <c r="BL1138" s="373"/>
      <c r="BM1138" s="373"/>
      <c r="BN1138" s="687"/>
      <c r="BO1138" s="928"/>
      <c r="BP1138" s="928"/>
      <c r="BQ1138" s="928"/>
      <c r="BR1138" s="928"/>
      <c r="BV1138" s="928"/>
      <c r="BW1138" s="928"/>
      <c r="CT1138" s="897">
        <v>30</v>
      </c>
      <c r="CU1138" s="946">
        <v>5000</v>
      </c>
      <c r="CW1138" s="946"/>
      <c r="CY1138" s="946"/>
      <c r="DC1138" s="897">
        <f t="shared" si="1102"/>
        <v>30</v>
      </c>
      <c r="DD1138" s="946">
        <f t="shared" si="1099"/>
        <v>5000</v>
      </c>
      <c r="DF1138" s="946">
        <f t="shared" si="1100"/>
        <v>0</v>
      </c>
      <c r="DH1138" s="946">
        <f t="shared" si="1101"/>
        <v>0</v>
      </c>
      <c r="DJ1138" s="898"/>
      <c r="DK1138" s="898"/>
      <c r="DL1138" s="898"/>
      <c r="DM1138" s="898"/>
      <c r="DN1138" s="898"/>
      <c r="DO1138" s="898"/>
      <c r="DP1138" s="898"/>
      <c r="DQ1138" s="898"/>
      <c r="DR1138" s="898"/>
      <c r="DS1138" s="898"/>
      <c r="DU1138" s="620">
        <f t="shared" si="1061"/>
        <v>0</v>
      </c>
      <c r="DV1138" s="621">
        <f t="shared" si="1103"/>
        <v>0</v>
      </c>
      <c r="DW1138" s="621">
        <f t="shared" si="1098"/>
        <v>0</v>
      </c>
      <c r="DX1138" s="621">
        <f t="shared" si="1067"/>
        <v>0</v>
      </c>
      <c r="DY1138" s="621">
        <f t="shared" si="1068"/>
        <v>0</v>
      </c>
      <c r="EG1138" s="621"/>
    </row>
    <row r="1139" spans="1:247" s="897" customFormat="1" ht="48" hidden="1" customHeight="1" x14ac:dyDescent="0.25">
      <c r="A1139" s="891">
        <v>2026</v>
      </c>
      <c r="B1139" s="891">
        <v>479</v>
      </c>
      <c r="C1139" s="891" t="s">
        <v>58</v>
      </c>
      <c r="D1139" s="891">
        <v>3000001</v>
      </c>
      <c r="E1139" s="891">
        <v>5000276</v>
      </c>
      <c r="F1139" s="891" t="s">
        <v>2539</v>
      </c>
      <c r="G1139" s="891" t="s">
        <v>457</v>
      </c>
      <c r="H1139" s="891">
        <v>92</v>
      </c>
      <c r="I1139" s="892" t="s">
        <v>992</v>
      </c>
      <c r="J1139" s="893" t="s">
        <v>10</v>
      </c>
      <c r="K1139" s="893" t="s">
        <v>60</v>
      </c>
      <c r="L1139" s="891" t="str">
        <f t="shared" si="1064"/>
        <v>2.3</v>
      </c>
      <c r="M1139" s="894" t="s">
        <v>62</v>
      </c>
      <c r="N1139" s="894"/>
      <c r="O1139" s="891" t="s">
        <v>2540</v>
      </c>
      <c r="P1139" s="891" t="s">
        <v>65</v>
      </c>
      <c r="Q1139" s="895">
        <v>1</v>
      </c>
      <c r="R1139" s="297">
        <v>9000</v>
      </c>
      <c r="U1139" s="891">
        <v>30</v>
      </c>
      <c r="V1139" s="891">
        <v>30</v>
      </c>
      <c r="W1139" s="298"/>
      <c r="X1139" s="298"/>
      <c r="Y1139" s="298"/>
      <c r="Z1139" s="299"/>
      <c r="AA1139" s="299"/>
      <c r="AB1139" s="299"/>
      <c r="AC1139" s="299"/>
      <c r="AD1139" s="299"/>
      <c r="AE1139" s="297"/>
      <c r="AF1139" s="284">
        <f t="shared" si="1088"/>
        <v>0</v>
      </c>
      <c r="AG1139" s="284">
        <f t="shared" si="1089"/>
        <v>0</v>
      </c>
      <c r="AH1139" s="284">
        <f t="shared" si="1086"/>
        <v>9000</v>
      </c>
      <c r="AI1139" s="284">
        <f t="shared" si="1087"/>
        <v>9000</v>
      </c>
      <c r="AJ1139" s="284">
        <f t="shared" si="1090"/>
        <v>0</v>
      </c>
      <c r="AK1139" s="284">
        <f t="shared" si="1091"/>
        <v>0</v>
      </c>
      <c r="AL1139" s="284">
        <f t="shared" si="1092"/>
        <v>0</v>
      </c>
      <c r="AM1139" s="284">
        <f t="shared" si="1093"/>
        <v>0</v>
      </c>
      <c r="AN1139" s="284">
        <f t="shared" si="1094"/>
        <v>0</v>
      </c>
      <c r="AO1139" s="284">
        <f t="shared" si="1095"/>
        <v>0</v>
      </c>
      <c r="AP1139" s="284">
        <f t="shared" si="1096"/>
        <v>0</v>
      </c>
      <c r="AQ1139" s="284">
        <f t="shared" si="1097"/>
        <v>0</v>
      </c>
      <c r="AR1139" s="284">
        <f>+ROUNDUP(SUM(AF1139:AQ1139),0)</f>
        <v>18000</v>
      </c>
      <c r="AS1139" s="896" t="s">
        <v>10</v>
      </c>
      <c r="AU1139" s="897" t="s">
        <v>3535</v>
      </c>
      <c r="AV1139" s="897" t="s">
        <v>3536</v>
      </c>
      <c r="AW1139" s="940">
        <v>46058</v>
      </c>
      <c r="AX1139" s="897" t="s">
        <v>3537</v>
      </c>
      <c r="AY1139" s="940">
        <v>46078</v>
      </c>
      <c r="BA1139" s="898" t="s">
        <v>3538</v>
      </c>
      <c r="BB1139" s="614" t="s">
        <v>995</v>
      </c>
      <c r="BC1139" s="897" t="s">
        <v>3753</v>
      </c>
      <c r="BE1139" s="897" t="s">
        <v>3754</v>
      </c>
      <c r="BF1139" s="940">
        <v>46079</v>
      </c>
      <c r="BH1139" s="829" t="s">
        <v>2541</v>
      </c>
      <c r="BI1139" s="829"/>
      <c r="BJ1139" s="899"/>
      <c r="BK1139" s="687"/>
      <c r="BL1139" s="896"/>
      <c r="BM1139" s="896"/>
      <c r="BN1139" s="687"/>
      <c r="BO1139" s="928"/>
      <c r="BP1139" s="957"/>
      <c r="BQ1139" s="957"/>
      <c r="BR1139" s="957"/>
      <c r="BS1139" s="650" t="s">
        <v>1141</v>
      </c>
      <c r="BT1139" s="251" t="s">
        <v>2542</v>
      </c>
      <c r="BU1139" s="251" t="s">
        <v>1302</v>
      </c>
      <c r="BV1139" s="1297">
        <v>9439449</v>
      </c>
      <c r="BW1139" s="1298">
        <v>10094394495</v>
      </c>
      <c r="BX1139" s="663">
        <v>9000</v>
      </c>
      <c r="BY1139" s="940">
        <v>46082</v>
      </c>
      <c r="BZ1139" s="940">
        <v>46142</v>
      </c>
      <c r="CT1139" s="897">
        <v>30</v>
      </c>
      <c r="CU1139" s="946">
        <v>9000</v>
      </c>
      <c r="CV1139" s="897">
        <v>30</v>
      </c>
      <c r="CW1139" s="946">
        <v>9000</v>
      </c>
      <c r="CX1139" s="897">
        <v>30</v>
      </c>
      <c r="CY1139" s="946">
        <v>9000</v>
      </c>
      <c r="DC1139" s="897">
        <f t="shared" si="1102"/>
        <v>30</v>
      </c>
      <c r="DD1139" s="946">
        <f t="shared" si="1099"/>
        <v>9000</v>
      </c>
      <c r="DE1139" s="897">
        <v>30</v>
      </c>
      <c r="DF1139" s="946">
        <v>9000</v>
      </c>
      <c r="DG1139" s="897">
        <v>30</v>
      </c>
      <c r="DH1139" s="946">
        <v>9000</v>
      </c>
      <c r="DJ1139" s="898"/>
      <c r="DK1139" s="898"/>
      <c r="DL1139" s="898"/>
      <c r="DM1139" s="898"/>
      <c r="DN1139" s="898"/>
      <c r="DO1139" s="898"/>
      <c r="DP1139" s="898"/>
      <c r="DQ1139" s="898"/>
      <c r="DR1139" s="898"/>
      <c r="DS1139" s="898"/>
      <c r="DU1139" s="620">
        <f t="shared" si="1061"/>
        <v>18000</v>
      </c>
      <c r="DV1139" s="621">
        <f t="shared" si="1103"/>
        <v>18000</v>
      </c>
      <c r="DW1139" s="621">
        <f t="shared" si="1098"/>
        <v>18000</v>
      </c>
      <c r="DX1139" s="621">
        <f t="shared" si="1067"/>
        <v>0</v>
      </c>
      <c r="DY1139" s="621">
        <f t="shared" si="1068"/>
        <v>0</v>
      </c>
      <c r="EG1139" s="621"/>
    </row>
    <row r="1140" spans="1:247" s="897" customFormat="1" ht="48" hidden="1" customHeight="1" x14ac:dyDescent="0.25">
      <c r="A1140" s="891">
        <v>2026</v>
      </c>
      <c r="B1140" s="891">
        <v>479</v>
      </c>
      <c r="C1140" s="891" t="s">
        <v>58</v>
      </c>
      <c r="D1140" s="891">
        <v>3000001</v>
      </c>
      <c r="E1140" s="891">
        <v>5000276</v>
      </c>
      <c r="F1140" s="891" t="s">
        <v>2539</v>
      </c>
      <c r="G1140" s="891" t="s">
        <v>457</v>
      </c>
      <c r="H1140" s="891">
        <v>92</v>
      </c>
      <c r="I1140" s="892" t="s">
        <v>992</v>
      </c>
      <c r="J1140" s="893" t="s">
        <v>10</v>
      </c>
      <c r="K1140" s="893" t="s">
        <v>60</v>
      </c>
      <c r="L1140" s="891" t="str">
        <f t="shared" si="1064"/>
        <v>2.3</v>
      </c>
      <c r="M1140" s="894" t="s">
        <v>62</v>
      </c>
      <c r="N1140" s="894"/>
      <c r="O1140" s="891" t="s">
        <v>2544</v>
      </c>
      <c r="P1140" s="891" t="s">
        <v>65</v>
      </c>
      <c r="Q1140" s="895">
        <v>1</v>
      </c>
      <c r="R1140" s="297">
        <v>9000</v>
      </c>
      <c r="U1140" s="891">
        <v>30</v>
      </c>
      <c r="V1140" s="891">
        <v>30</v>
      </c>
      <c r="W1140" s="298"/>
      <c r="X1140" s="298"/>
      <c r="Y1140" s="298"/>
      <c r="Z1140" s="299"/>
      <c r="AA1140" s="299"/>
      <c r="AB1140" s="299"/>
      <c r="AC1140" s="299"/>
      <c r="AD1140" s="299"/>
      <c r="AE1140" s="297"/>
      <c r="AF1140" s="284">
        <f t="shared" si="1088"/>
        <v>0</v>
      </c>
      <c r="AG1140" s="284">
        <f t="shared" si="1089"/>
        <v>0</v>
      </c>
      <c r="AH1140" s="284">
        <f t="shared" si="1086"/>
        <v>9000</v>
      </c>
      <c r="AI1140" s="284">
        <f t="shared" si="1087"/>
        <v>9000</v>
      </c>
      <c r="AJ1140" s="284">
        <f t="shared" si="1090"/>
        <v>0</v>
      </c>
      <c r="AK1140" s="284">
        <f t="shared" si="1091"/>
        <v>0</v>
      </c>
      <c r="AL1140" s="284">
        <f t="shared" si="1092"/>
        <v>0</v>
      </c>
      <c r="AM1140" s="284">
        <f t="shared" si="1093"/>
        <v>0</v>
      </c>
      <c r="AN1140" s="284">
        <f t="shared" si="1094"/>
        <v>0</v>
      </c>
      <c r="AO1140" s="284">
        <f t="shared" si="1095"/>
        <v>0</v>
      </c>
      <c r="AP1140" s="284">
        <f t="shared" si="1096"/>
        <v>0</v>
      </c>
      <c r="AQ1140" s="284">
        <f t="shared" si="1097"/>
        <v>0</v>
      </c>
      <c r="AR1140" s="284">
        <f>+ROUNDUP(SUM(AF1140:AQ1140),0)</f>
        <v>18000</v>
      </c>
      <c r="AS1140" s="896" t="s">
        <v>10</v>
      </c>
      <c r="AU1140" s="897" t="s">
        <v>3535</v>
      </c>
      <c r="AV1140" s="897" t="s">
        <v>3536</v>
      </c>
      <c r="AW1140" s="940">
        <v>46058</v>
      </c>
      <c r="AX1140" s="897" t="s">
        <v>3537</v>
      </c>
      <c r="AY1140" s="940">
        <v>46078</v>
      </c>
      <c r="BA1140" s="898" t="s">
        <v>3538</v>
      </c>
      <c r="BB1140" s="614" t="s">
        <v>995</v>
      </c>
      <c r="BC1140" s="897" t="s">
        <v>3753</v>
      </c>
      <c r="BE1140" s="897" t="s">
        <v>3754</v>
      </c>
      <c r="BF1140" s="940">
        <v>46079</v>
      </c>
      <c r="BH1140" s="829" t="s">
        <v>2545</v>
      </c>
      <c r="BI1140" s="829"/>
      <c r="BJ1140" s="899"/>
      <c r="BK1140" s="687"/>
      <c r="BL1140" s="896"/>
      <c r="BM1140" s="896"/>
      <c r="BN1140" s="687"/>
      <c r="BO1140" s="928"/>
      <c r="BP1140" s="957"/>
      <c r="BQ1140" s="957"/>
      <c r="BR1140" s="957"/>
      <c r="BS1140" s="650" t="s">
        <v>2546</v>
      </c>
      <c r="BT1140" s="251" t="s">
        <v>2547</v>
      </c>
      <c r="BU1140" s="251" t="s">
        <v>2125</v>
      </c>
      <c r="BV1140" s="1297">
        <v>7220467</v>
      </c>
      <c r="BW1140" s="1298">
        <v>10072204676</v>
      </c>
      <c r="BX1140" s="663">
        <v>9000</v>
      </c>
      <c r="BY1140" s="940">
        <v>46082</v>
      </c>
      <c r="BZ1140" s="940">
        <v>46142</v>
      </c>
      <c r="CT1140" s="897">
        <v>30</v>
      </c>
      <c r="CU1140" s="946">
        <v>9000</v>
      </c>
      <c r="CV1140" s="897">
        <v>30</v>
      </c>
      <c r="CW1140" s="946">
        <v>9000</v>
      </c>
      <c r="CX1140" s="897">
        <v>30</v>
      </c>
      <c r="CY1140" s="946">
        <v>9000</v>
      </c>
      <c r="DC1140" s="897">
        <f t="shared" si="1102"/>
        <v>30</v>
      </c>
      <c r="DD1140" s="946">
        <f t="shared" si="1099"/>
        <v>9000</v>
      </c>
      <c r="DE1140" s="897">
        <v>30</v>
      </c>
      <c r="DF1140" s="946">
        <f t="shared" ref="DF1140:DF1147" si="1104">(R1140/30*DE1140)*Q1140</f>
        <v>9000</v>
      </c>
      <c r="DG1140" s="897">
        <v>30</v>
      </c>
      <c r="DH1140" s="946">
        <f t="shared" ref="DH1140:DH1147" si="1105">(R1140/30*DG1140)*Q1140</f>
        <v>9000</v>
      </c>
      <c r="DJ1140" s="898"/>
      <c r="DK1140" s="898"/>
      <c r="DL1140" s="898"/>
      <c r="DM1140" s="898"/>
      <c r="DN1140" s="898"/>
      <c r="DO1140" s="898"/>
      <c r="DP1140" s="898"/>
      <c r="DQ1140" s="898"/>
      <c r="DR1140" s="898"/>
      <c r="DS1140" s="898"/>
      <c r="DU1140" s="620">
        <f t="shared" si="1061"/>
        <v>18000</v>
      </c>
      <c r="DV1140" s="621">
        <f t="shared" si="1103"/>
        <v>18000</v>
      </c>
      <c r="DW1140" s="621">
        <f t="shared" si="1098"/>
        <v>18000</v>
      </c>
      <c r="DX1140" s="621">
        <f t="shared" si="1067"/>
        <v>0</v>
      </c>
      <c r="DY1140" s="621">
        <f t="shared" si="1068"/>
        <v>0</v>
      </c>
      <c r="EG1140" s="621"/>
    </row>
    <row r="1141" spans="1:247" s="897" customFormat="1" ht="48" hidden="1" customHeight="1" x14ac:dyDescent="0.25">
      <c r="A1141" s="891">
        <v>2026</v>
      </c>
      <c r="B1141" s="891">
        <v>479</v>
      </c>
      <c r="C1141" s="891" t="s">
        <v>58</v>
      </c>
      <c r="D1141" s="891">
        <v>3000001</v>
      </c>
      <c r="E1141" s="891">
        <v>5000276</v>
      </c>
      <c r="F1141" s="891" t="s">
        <v>2539</v>
      </c>
      <c r="G1141" s="891" t="s">
        <v>457</v>
      </c>
      <c r="H1141" s="891">
        <v>92</v>
      </c>
      <c r="I1141" s="892" t="s">
        <v>992</v>
      </c>
      <c r="J1141" s="893" t="s">
        <v>10</v>
      </c>
      <c r="K1141" s="893" t="s">
        <v>60</v>
      </c>
      <c r="L1141" s="891" t="str">
        <f t="shared" si="1064"/>
        <v>2.3</v>
      </c>
      <c r="M1141" s="894" t="s">
        <v>62</v>
      </c>
      <c r="N1141" s="894"/>
      <c r="O1141" s="891" t="s">
        <v>576</v>
      </c>
      <c r="P1141" s="891" t="s">
        <v>65</v>
      </c>
      <c r="Q1141" s="895">
        <v>1</v>
      </c>
      <c r="R1141" s="297">
        <v>8000</v>
      </c>
      <c r="U1141" s="891">
        <v>30</v>
      </c>
      <c r="V1141" s="891">
        <v>30</v>
      </c>
      <c r="W1141" s="298"/>
      <c r="X1141" s="298"/>
      <c r="Y1141" s="298"/>
      <c r="Z1141" s="299"/>
      <c r="AA1141" s="299"/>
      <c r="AB1141" s="299"/>
      <c r="AC1141" s="299"/>
      <c r="AD1141" s="299"/>
      <c r="AE1141" s="297"/>
      <c r="AF1141" s="284">
        <f t="shared" si="1088"/>
        <v>0</v>
      </c>
      <c r="AG1141" s="284">
        <f t="shared" si="1089"/>
        <v>0</v>
      </c>
      <c r="AH1141" s="284">
        <f t="shared" si="1086"/>
        <v>8000</v>
      </c>
      <c r="AI1141" s="284">
        <f t="shared" si="1087"/>
        <v>8000</v>
      </c>
      <c r="AJ1141" s="284">
        <f t="shared" si="1090"/>
        <v>0</v>
      </c>
      <c r="AK1141" s="284">
        <f t="shared" si="1091"/>
        <v>0</v>
      </c>
      <c r="AL1141" s="284">
        <f t="shared" si="1092"/>
        <v>0</v>
      </c>
      <c r="AM1141" s="284">
        <f t="shared" si="1093"/>
        <v>0</v>
      </c>
      <c r="AN1141" s="284">
        <f t="shared" si="1094"/>
        <v>0</v>
      </c>
      <c r="AO1141" s="284">
        <f t="shared" si="1095"/>
        <v>0</v>
      </c>
      <c r="AP1141" s="284">
        <f t="shared" si="1096"/>
        <v>0</v>
      </c>
      <c r="AQ1141" s="284">
        <f t="shared" si="1097"/>
        <v>0</v>
      </c>
      <c r="AR1141" s="284">
        <f>+ROUNDUP(SUM(AF1141:AQ1141),0)</f>
        <v>16000</v>
      </c>
      <c r="AS1141" s="896" t="s">
        <v>10</v>
      </c>
      <c r="AU1141" s="897" t="s">
        <v>3535</v>
      </c>
      <c r="AV1141" s="897" t="s">
        <v>3536</v>
      </c>
      <c r="AW1141" s="940">
        <v>46058</v>
      </c>
      <c r="AX1141" s="897" t="s">
        <v>3537</v>
      </c>
      <c r="AY1141" s="940">
        <v>46078</v>
      </c>
      <c r="BA1141" s="898" t="s">
        <v>3538</v>
      </c>
      <c r="BB1141" s="614" t="s">
        <v>995</v>
      </c>
      <c r="BC1141" s="897" t="s">
        <v>3753</v>
      </c>
      <c r="BE1141" s="897" t="s">
        <v>3754</v>
      </c>
      <c r="BF1141" s="940">
        <v>46079</v>
      </c>
      <c r="BH1141" s="829" t="s">
        <v>2549</v>
      </c>
      <c r="BI1141" s="829"/>
      <c r="BJ1141" s="899"/>
      <c r="BK1141" s="687"/>
      <c r="BL1141" s="896"/>
      <c r="BM1141" s="896"/>
      <c r="BN1141" s="687"/>
      <c r="BO1141" s="928"/>
      <c r="BP1141" s="957"/>
      <c r="BQ1141" s="957"/>
      <c r="BR1141" s="957"/>
      <c r="BS1141" s="650" t="s">
        <v>2550</v>
      </c>
      <c r="BT1141" s="251" t="s">
        <v>2551</v>
      </c>
      <c r="BU1141" s="251" t="s">
        <v>1302</v>
      </c>
      <c r="BV1141" s="1327">
        <v>45801976</v>
      </c>
      <c r="BW1141" s="1328">
        <v>10458019768</v>
      </c>
      <c r="BX1141" s="663">
        <v>8000</v>
      </c>
      <c r="BY1141" s="940">
        <v>46082</v>
      </c>
      <c r="BZ1141" s="940">
        <v>46142</v>
      </c>
      <c r="CT1141" s="897">
        <v>30</v>
      </c>
      <c r="CU1141" s="946">
        <v>8000</v>
      </c>
      <c r="CV1141" s="897">
        <v>30</v>
      </c>
      <c r="CW1141" s="946">
        <v>8000</v>
      </c>
      <c r="CX1141" s="897">
        <v>30</v>
      </c>
      <c r="CY1141" s="946">
        <v>8000</v>
      </c>
      <c r="DC1141" s="897">
        <f t="shared" si="1102"/>
        <v>30</v>
      </c>
      <c r="DD1141" s="946">
        <f t="shared" si="1099"/>
        <v>8000</v>
      </c>
      <c r="DE1141" s="897">
        <v>30</v>
      </c>
      <c r="DF1141" s="946">
        <f t="shared" si="1104"/>
        <v>8000.0000000000009</v>
      </c>
      <c r="DG1141" s="897">
        <v>30</v>
      </c>
      <c r="DH1141" s="946">
        <f t="shared" si="1105"/>
        <v>8000.0000000000009</v>
      </c>
      <c r="DJ1141" s="898"/>
      <c r="DK1141" s="898"/>
      <c r="DL1141" s="898"/>
      <c r="DM1141" s="898"/>
      <c r="DN1141" s="898"/>
      <c r="DO1141" s="898"/>
      <c r="DP1141" s="898"/>
      <c r="DQ1141" s="898"/>
      <c r="DR1141" s="898"/>
      <c r="DS1141" s="898"/>
      <c r="DU1141" s="620">
        <f t="shared" si="1061"/>
        <v>16000</v>
      </c>
      <c r="DV1141" s="621">
        <f t="shared" si="1103"/>
        <v>16000</v>
      </c>
      <c r="DW1141" s="621">
        <f t="shared" si="1098"/>
        <v>16000</v>
      </c>
      <c r="DX1141" s="621">
        <f t="shared" si="1067"/>
        <v>0</v>
      </c>
      <c r="DY1141" s="621">
        <f t="shared" si="1068"/>
        <v>0</v>
      </c>
      <c r="EG1141" s="621"/>
    </row>
    <row r="1142" spans="1:247" s="897" customFormat="1" ht="48" hidden="1" customHeight="1" x14ac:dyDescent="0.25">
      <c r="A1142" s="891">
        <v>2026</v>
      </c>
      <c r="B1142" s="891">
        <v>479</v>
      </c>
      <c r="C1142" s="891" t="s">
        <v>58</v>
      </c>
      <c r="D1142" s="891">
        <v>3000001</v>
      </c>
      <c r="E1142" s="891">
        <v>5000276</v>
      </c>
      <c r="F1142" s="891" t="s">
        <v>2539</v>
      </c>
      <c r="G1142" s="891" t="s">
        <v>457</v>
      </c>
      <c r="H1142" s="891">
        <v>92</v>
      </c>
      <c r="I1142" s="892" t="s">
        <v>992</v>
      </c>
      <c r="J1142" s="893" t="s">
        <v>10</v>
      </c>
      <c r="K1142" s="893" t="s">
        <v>60</v>
      </c>
      <c r="L1142" s="891" t="str">
        <f t="shared" si="1064"/>
        <v>2.3</v>
      </c>
      <c r="M1142" s="894" t="s">
        <v>62</v>
      </c>
      <c r="N1142" s="894"/>
      <c r="O1142" s="891" t="s">
        <v>2553</v>
      </c>
      <c r="P1142" s="891" t="s">
        <v>65</v>
      </c>
      <c r="Q1142" s="895">
        <v>1</v>
      </c>
      <c r="R1142" s="297">
        <v>6000</v>
      </c>
      <c r="U1142" s="891">
        <v>30</v>
      </c>
      <c r="V1142" s="891">
        <v>30</v>
      </c>
      <c r="W1142" s="298"/>
      <c r="X1142" s="298"/>
      <c r="Y1142" s="298"/>
      <c r="Z1142" s="299"/>
      <c r="AA1142" s="299"/>
      <c r="AB1142" s="299"/>
      <c r="AC1142" s="299"/>
      <c r="AD1142" s="299"/>
      <c r="AE1142" s="297"/>
      <c r="AF1142" s="284">
        <f t="shared" si="1088"/>
        <v>0</v>
      </c>
      <c r="AG1142" s="284">
        <f t="shared" si="1089"/>
        <v>0</v>
      </c>
      <c r="AH1142" s="284">
        <f t="shared" si="1086"/>
        <v>6000</v>
      </c>
      <c r="AI1142" s="284">
        <f t="shared" si="1087"/>
        <v>6000</v>
      </c>
      <c r="AJ1142" s="284">
        <f t="shared" si="1090"/>
        <v>0</v>
      </c>
      <c r="AK1142" s="284">
        <f t="shared" si="1091"/>
        <v>0</v>
      </c>
      <c r="AL1142" s="284">
        <f t="shared" si="1092"/>
        <v>0</v>
      </c>
      <c r="AM1142" s="284">
        <f t="shared" si="1093"/>
        <v>0</v>
      </c>
      <c r="AN1142" s="284">
        <f t="shared" si="1094"/>
        <v>0</v>
      </c>
      <c r="AO1142" s="284">
        <f t="shared" si="1095"/>
        <v>0</v>
      </c>
      <c r="AP1142" s="284">
        <f t="shared" si="1096"/>
        <v>0</v>
      </c>
      <c r="AQ1142" s="284">
        <f t="shared" si="1097"/>
        <v>0</v>
      </c>
      <c r="AR1142" s="284"/>
      <c r="AS1142" s="896" t="s">
        <v>10</v>
      </c>
      <c r="AU1142" s="897" t="s">
        <v>3535</v>
      </c>
      <c r="AV1142" s="897" t="s">
        <v>3536</v>
      </c>
      <c r="AW1142" s="940">
        <v>46058</v>
      </c>
      <c r="AX1142" s="897" t="s">
        <v>3537</v>
      </c>
      <c r="AY1142" s="940">
        <v>46078</v>
      </c>
      <c r="BA1142" s="897" t="s">
        <v>3538</v>
      </c>
      <c r="BB1142" s="614" t="s">
        <v>1021</v>
      </c>
      <c r="BH1142" s="687"/>
      <c r="BI1142" s="687"/>
      <c r="BJ1142" s="896"/>
      <c r="BK1142" s="687"/>
      <c r="BL1142" s="373"/>
      <c r="BM1142" s="373"/>
      <c r="BN1142" s="687"/>
      <c r="BO1142" s="928"/>
      <c r="BP1142" s="928"/>
      <c r="BQ1142" s="928"/>
      <c r="BR1142" s="928"/>
      <c r="BV1142" s="928"/>
      <c r="BW1142" s="928"/>
      <c r="CT1142" s="897">
        <v>30</v>
      </c>
      <c r="CU1142" s="946">
        <v>6000</v>
      </c>
      <c r="CW1142" s="946"/>
      <c r="CY1142" s="946"/>
      <c r="DC1142" s="897">
        <f t="shared" si="1102"/>
        <v>30</v>
      </c>
      <c r="DD1142" s="946">
        <f t="shared" si="1099"/>
        <v>6000</v>
      </c>
      <c r="DF1142" s="946">
        <f t="shared" si="1104"/>
        <v>0</v>
      </c>
      <c r="DH1142" s="946">
        <f t="shared" si="1105"/>
        <v>0</v>
      </c>
      <c r="DJ1142" s="898"/>
      <c r="DK1142" s="898"/>
      <c r="DL1142" s="898"/>
      <c r="DM1142" s="898"/>
      <c r="DN1142" s="898"/>
      <c r="DO1142" s="898"/>
      <c r="DP1142" s="898"/>
      <c r="DQ1142" s="898"/>
      <c r="DR1142" s="898"/>
      <c r="DS1142" s="898"/>
      <c r="DU1142" s="620">
        <f t="shared" si="1061"/>
        <v>0</v>
      </c>
      <c r="DV1142" s="621">
        <f t="shared" si="1103"/>
        <v>0</v>
      </c>
      <c r="DW1142" s="621">
        <f t="shared" si="1098"/>
        <v>0</v>
      </c>
      <c r="DX1142" s="621">
        <f t="shared" si="1067"/>
        <v>0</v>
      </c>
      <c r="DY1142" s="621">
        <f t="shared" si="1068"/>
        <v>0</v>
      </c>
      <c r="EG1142" s="621"/>
    </row>
    <row r="1143" spans="1:247" s="897" customFormat="1" ht="48" hidden="1" customHeight="1" x14ac:dyDescent="0.25">
      <c r="A1143" s="891">
        <v>2026</v>
      </c>
      <c r="B1143" s="891">
        <v>479</v>
      </c>
      <c r="C1143" s="891" t="s">
        <v>58</v>
      </c>
      <c r="D1143" s="891">
        <v>3000001</v>
      </c>
      <c r="E1143" s="891">
        <v>5000276</v>
      </c>
      <c r="F1143" s="891" t="s">
        <v>2539</v>
      </c>
      <c r="G1143" s="891" t="s">
        <v>457</v>
      </c>
      <c r="H1143" s="891">
        <v>92</v>
      </c>
      <c r="I1143" s="892" t="s">
        <v>992</v>
      </c>
      <c r="J1143" s="893" t="s">
        <v>10</v>
      </c>
      <c r="K1143" s="893" t="s">
        <v>60</v>
      </c>
      <c r="L1143" s="891" t="str">
        <f t="shared" si="1064"/>
        <v>2.3</v>
      </c>
      <c r="M1143" s="894" t="s">
        <v>62</v>
      </c>
      <c r="N1143" s="894"/>
      <c r="O1143" s="891" t="s">
        <v>2554</v>
      </c>
      <c r="P1143" s="891" t="s">
        <v>65</v>
      </c>
      <c r="Q1143" s="895">
        <v>1</v>
      </c>
      <c r="R1143" s="297">
        <v>6500</v>
      </c>
      <c r="U1143" s="891">
        <v>30</v>
      </c>
      <c r="V1143" s="891">
        <v>30</v>
      </c>
      <c r="W1143" s="298"/>
      <c r="X1143" s="298"/>
      <c r="Y1143" s="298"/>
      <c r="Z1143" s="299"/>
      <c r="AA1143" s="299"/>
      <c r="AB1143" s="299"/>
      <c r="AC1143" s="299"/>
      <c r="AD1143" s="299"/>
      <c r="AE1143" s="297"/>
      <c r="AF1143" s="284">
        <f t="shared" si="1088"/>
        <v>0</v>
      </c>
      <c r="AG1143" s="284">
        <f t="shared" si="1089"/>
        <v>0</v>
      </c>
      <c r="AH1143" s="284">
        <f t="shared" si="1086"/>
        <v>6500</v>
      </c>
      <c r="AI1143" s="284">
        <f t="shared" si="1087"/>
        <v>6500</v>
      </c>
      <c r="AJ1143" s="284">
        <f t="shared" si="1090"/>
        <v>0</v>
      </c>
      <c r="AK1143" s="284">
        <f t="shared" si="1091"/>
        <v>0</v>
      </c>
      <c r="AL1143" s="284">
        <f t="shared" si="1092"/>
        <v>0</v>
      </c>
      <c r="AM1143" s="284">
        <f t="shared" si="1093"/>
        <v>0</v>
      </c>
      <c r="AN1143" s="284">
        <f t="shared" si="1094"/>
        <v>0</v>
      </c>
      <c r="AO1143" s="284">
        <f t="shared" si="1095"/>
        <v>0</v>
      </c>
      <c r="AP1143" s="284">
        <f t="shared" si="1096"/>
        <v>0</v>
      </c>
      <c r="AQ1143" s="284">
        <f t="shared" si="1097"/>
        <v>0</v>
      </c>
      <c r="AR1143" s="284">
        <f>+ROUNDUP(SUM(AF1143:AQ1143),0)</f>
        <v>13000</v>
      </c>
      <c r="AS1143" s="896" t="s">
        <v>10</v>
      </c>
      <c r="AU1143" s="897" t="s">
        <v>3535</v>
      </c>
      <c r="AV1143" s="897" t="s">
        <v>3536</v>
      </c>
      <c r="AW1143" s="940">
        <v>46058</v>
      </c>
      <c r="AX1143" s="897" t="s">
        <v>3537</v>
      </c>
      <c r="AY1143" s="940">
        <v>46078</v>
      </c>
      <c r="BA1143" s="898" t="s">
        <v>3538</v>
      </c>
      <c r="BB1143" s="614" t="s">
        <v>995</v>
      </c>
      <c r="BC1143" s="897" t="s">
        <v>3753</v>
      </c>
      <c r="BE1143" s="897" t="s">
        <v>3754</v>
      </c>
      <c r="BF1143" s="940">
        <v>46079</v>
      </c>
      <c r="BG1143" s="2870"/>
      <c r="BH1143" s="2841">
        <v>4853</v>
      </c>
      <c r="BI1143" s="2841"/>
      <c r="BJ1143" s="896"/>
      <c r="BK1143" s="687"/>
      <c r="BL1143" s="896"/>
      <c r="BM1143" s="896"/>
      <c r="BN1143" s="687"/>
      <c r="BO1143" s="928"/>
      <c r="BP1143" s="957"/>
      <c r="BQ1143" s="2809"/>
      <c r="BR1143" s="2809"/>
      <c r="BS1143" s="2875" t="s">
        <v>1582</v>
      </c>
      <c r="BT1143" s="251" t="s">
        <v>1889</v>
      </c>
      <c r="BU1143" s="251" t="s">
        <v>2556</v>
      </c>
      <c r="BV1143" s="1340">
        <v>43524820</v>
      </c>
      <c r="BW1143" s="1348">
        <v>10435248204</v>
      </c>
      <c r="BX1143" s="663">
        <v>6500</v>
      </c>
      <c r="BY1143" s="940">
        <v>46082</v>
      </c>
      <c r="BZ1143" s="940">
        <v>46142</v>
      </c>
      <c r="CT1143" s="897">
        <v>30</v>
      </c>
      <c r="CU1143" s="946">
        <v>6500</v>
      </c>
      <c r="CV1143" s="897">
        <v>30</v>
      </c>
      <c r="CW1143" s="946">
        <v>6500</v>
      </c>
      <c r="CX1143" s="897">
        <v>30</v>
      </c>
      <c r="CY1143" s="946">
        <v>6500</v>
      </c>
      <c r="DC1143" s="897">
        <f t="shared" si="1102"/>
        <v>30</v>
      </c>
      <c r="DD1143" s="946">
        <f t="shared" si="1099"/>
        <v>6500</v>
      </c>
      <c r="DE1143" s="897">
        <v>30</v>
      </c>
      <c r="DF1143" s="946">
        <f t="shared" si="1104"/>
        <v>6500</v>
      </c>
      <c r="DG1143" s="897">
        <v>30</v>
      </c>
      <c r="DH1143" s="946">
        <f t="shared" si="1105"/>
        <v>6500</v>
      </c>
      <c r="DJ1143" s="898"/>
      <c r="DK1143" s="898"/>
      <c r="DL1143" s="898"/>
      <c r="DM1143" s="898"/>
      <c r="DN1143" s="898"/>
      <c r="DO1143" s="898"/>
      <c r="DP1143" s="898"/>
      <c r="DQ1143" s="898"/>
      <c r="DR1143" s="898"/>
      <c r="DS1143" s="898"/>
      <c r="DU1143" s="620">
        <f t="shared" si="1061"/>
        <v>13000</v>
      </c>
      <c r="DV1143" s="621">
        <f t="shared" si="1103"/>
        <v>13000</v>
      </c>
      <c r="DW1143" s="621">
        <f t="shared" si="1098"/>
        <v>13000</v>
      </c>
      <c r="DX1143" s="621">
        <f t="shared" si="1067"/>
        <v>0</v>
      </c>
      <c r="DY1143" s="621">
        <f t="shared" si="1068"/>
        <v>0</v>
      </c>
      <c r="EG1143" s="621"/>
    </row>
    <row r="1144" spans="1:247" s="896" customFormat="1" ht="48" hidden="1" customHeight="1" x14ac:dyDescent="0.25">
      <c r="A1144" s="891">
        <v>2026</v>
      </c>
      <c r="B1144" s="891">
        <v>479</v>
      </c>
      <c r="C1144" s="891" t="s">
        <v>58</v>
      </c>
      <c r="D1144" s="891">
        <v>3000001</v>
      </c>
      <c r="E1144" s="891">
        <v>5000276</v>
      </c>
      <c r="F1144" s="891" t="s">
        <v>2539</v>
      </c>
      <c r="G1144" s="891" t="s">
        <v>457</v>
      </c>
      <c r="H1144" s="891">
        <v>92</v>
      </c>
      <c r="I1144" s="892" t="s">
        <v>992</v>
      </c>
      <c r="J1144" s="893" t="s">
        <v>10</v>
      </c>
      <c r="K1144" s="893" t="s">
        <v>60</v>
      </c>
      <c r="L1144" s="891" t="str">
        <f t="shared" si="1064"/>
        <v>2.3</v>
      </c>
      <c r="M1144" s="894" t="s">
        <v>62</v>
      </c>
      <c r="N1144" s="894"/>
      <c r="O1144" s="891" t="s">
        <v>2557</v>
      </c>
      <c r="P1144" s="891" t="s">
        <v>65</v>
      </c>
      <c r="Q1144" s="895">
        <v>1</v>
      </c>
      <c r="R1144" s="297">
        <v>5500</v>
      </c>
      <c r="U1144" s="891">
        <v>30</v>
      </c>
      <c r="V1144" s="891">
        <v>30</v>
      </c>
      <c r="W1144" s="298"/>
      <c r="X1144" s="298"/>
      <c r="Y1144" s="298"/>
      <c r="Z1144" s="299"/>
      <c r="AA1144" s="299"/>
      <c r="AB1144" s="299"/>
      <c r="AC1144" s="299"/>
      <c r="AD1144" s="299"/>
      <c r="AE1144" s="297"/>
      <c r="AF1144" s="284">
        <f t="shared" si="1088"/>
        <v>0</v>
      </c>
      <c r="AG1144" s="284">
        <f t="shared" si="1089"/>
        <v>0</v>
      </c>
      <c r="AH1144" s="284">
        <f t="shared" si="1086"/>
        <v>5500</v>
      </c>
      <c r="AI1144" s="284">
        <f t="shared" si="1087"/>
        <v>5500</v>
      </c>
      <c r="AJ1144" s="284">
        <f t="shared" si="1090"/>
        <v>0</v>
      </c>
      <c r="AK1144" s="284">
        <f t="shared" si="1091"/>
        <v>0</v>
      </c>
      <c r="AL1144" s="284">
        <f t="shared" si="1092"/>
        <v>0</v>
      </c>
      <c r="AM1144" s="284">
        <f t="shared" si="1093"/>
        <v>0</v>
      </c>
      <c r="AN1144" s="284">
        <f t="shared" si="1094"/>
        <v>0</v>
      </c>
      <c r="AO1144" s="284">
        <f t="shared" si="1095"/>
        <v>0</v>
      </c>
      <c r="AP1144" s="284">
        <f t="shared" si="1096"/>
        <v>0</v>
      </c>
      <c r="AQ1144" s="284">
        <f t="shared" si="1097"/>
        <v>0</v>
      </c>
      <c r="AR1144" s="284">
        <f>+ROUNDUP(SUM(AF1144:AQ1144),0)</f>
        <v>11000</v>
      </c>
      <c r="AS1144" s="896" t="s">
        <v>10</v>
      </c>
      <c r="AT1144" s="897"/>
      <c r="AU1144" s="897" t="s">
        <v>3535</v>
      </c>
      <c r="AV1144" s="897" t="s">
        <v>3536</v>
      </c>
      <c r="AW1144" s="940">
        <v>46058</v>
      </c>
      <c r="AX1144" s="897" t="s">
        <v>3537</v>
      </c>
      <c r="AY1144" s="940">
        <v>46078</v>
      </c>
      <c r="AZ1144" s="897"/>
      <c r="BA1144" s="898" t="s">
        <v>3538</v>
      </c>
      <c r="BB1144" s="614" t="s">
        <v>995</v>
      </c>
      <c r="BC1144" s="896" t="s">
        <v>3753</v>
      </c>
      <c r="BE1144" s="896" t="s">
        <v>3754</v>
      </c>
      <c r="BF1144" s="907">
        <v>46079</v>
      </c>
      <c r="BH1144" s="687">
        <v>4852</v>
      </c>
      <c r="BI1144" s="687"/>
      <c r="BK1144" s="687"/>
      <c r="BL1144" s="687"/>
      <c r="BM1144" s="687"/>
      <c r="BN1144" s="687"/>
      <c r="BO1144" s="687"/>
      <c r="BP1144" s="376"/>
      <c r="BQ1144" s="376"/>
      <c r="BR1144" s="376"/>
      <c r="BS1144" s="753" t="s">
        <v>1041</v>
      </c>
      <c r="BT1144" s="756" t="s">
        <v>2559</v>
      </c>
      <c r="BU1144" s="756" t="s">
        <v>2560</v>
      </c>
      <c r="BV1144" s="1340">
        <v>40128698</v>
      </c>
      <c r="BW1144" s="1348">
        <v>10401286981</v>
      </c>
      <c r="BX1144" s="663">
        <v>5500</v>
      </c>
      <c r="BY1144" s="907">
        <v>46082</v>
      </c>
      <c r="BZ1144" s="907">
        <v>46142</v>
      </c>
      <c r="CT1144" s="896">
        <v>30</v>
      </c>
      <c r="CU1144" s="1224">
        <v>5500</v>
      </c>
      <c r="CV1144" s="896">
        <v>30</v>
      </c>
      <c r="CW1144" s="1224">
        <v>5500</v>
      </c>
      <c r="CX1144" s="896">
        <v>30</v>
      </c>
      <c r="CY1144" s="1224">
        <v>5500</v>
      </c>
      <c r="DC1144" s="896">
        <f t="shared" si="1102"/>
        <v>30</v>
      </c>
      <c r="DD1144" s="1224">
        <f t="shared" si="1099"/>
        <v>5500</v>
      </c>
      <c r="DE1144" s="896">
        <v>30</v>
      </c>
      <c r="DF1144" s="1224">
        <f t="shared" si="1104"/>
        <v>5500</v>
      </c>
      <c r="DG1144" s="896">
        <v>30</v>
      </c>
      <c r="DH1144" s="1224">
        <f t="shared" si="1105"/>
        <v>5500</v>
      </c>
      <c r="DJ1144" s="1087"/>
      <c r="DK1144" s="1087"/>
      <c r="DL1144" s="1087"/>
      <c r="DM1144" s="1087"/>
      <c r="DN1144" s="1087"/>
      <c r="DO1144" s="1087"/>
      <c r="DP1144" s="1087"/>
      <c r="DQ1144" s="1087"/>
      <c r="DR1144" s="1087"/>
      <c r="DS1144" s="1087"/>
      <c r="DU1144" s="678">
        <f t="shared" si="1061"/>
        <v>11000</v>
      </c>
      <c r="DV1144" s="651">
        <f t="shared" si="1103"/>
        <v>11000</v>
      </c>
      <c r="DW1144" s="651">
        <f t="shared" si="1098"/>
        <v>11000</v>
      </c>
      <c r="DX1144" s="651">
        <f t="shared" si="1067"/>
        <v>0</v>
      </c>
      <c r="DY1144" s="651">
        <f t="shared" si="1068"/>
        <v>0</v>
      </c>
      <c r="EG1144" s="651"/>
    </row>
    <row r="1145" spans="1:247" s="1995" customFormat="1" ht="48" hidden="1" customHeight="1" x14ac:dyDescent="0.25">
      <c r="A1145" s="1979">
        <v>2026</v>
      </c>
      <c r="B1145" s="891">
        <v>479</v>
      </c>
      <c r="C1145" s="891" t="s">
        <v>58</v>
      </c>
      <c r="D1145" s="891">
        <v>3000001</v>
      </c>
      <c r="E1145" s="891">
        <v>5000276</v>
      </c>
      <c r="F1145" s="891" t="s">
        <v>2539</v>
      </c>
      <c r="G1145" s="1979" t="s">
        <v>457</v>
      </c>
      <c r="H1145" s="1979">
        <v>92</v>
      </c>
      <c r="I1145" s="892" t="s">
        <v>992</v>
      </c>
      <c r="J1145" s="893" t="s">
        <v>10</v>
      </c>
      <c r="K1145" s="893" t="s">
        <v>60</v>
      </c>
      <c r="L1145" s="891" t="str">
        <f t="shared" si="1064"/>
        <v>2.3</v>
      </c>
      <c r="M1145" s="1981" t="s">
        <v>62</v>
      </c>
      <c r="N1145" s="894"/>
      <c r="O1145" s="1979" t="s">
        <v>2562</v>
      </c>
      <c r="P1145" s="1979" t="s">
        <v>65</v>
      </c>
      <c r="Q1145" s="1983">
        <v>1</v>
      </c>
      <c r="R1145" s="1984">
        <v>5500</v>
      </c>
      <c r="U1145" s="1979">
        <v>30</v>
      </c>
      <c r="V1145" s="1979">
        <v>30</v>
      </c>
      <c r="W1145" s="1986"/>
      <c r="X1145" s="298"/>
      <c r="Y1145" s="298"/>
      <c r="Z1145" s="299"/>
      <c r="AA1145" s="299"/>
      <c r="AB1145" s="299"/>
      <c r="AC1145" s="299"/>
      <c r="AD1145" s="299"/>
      <c r="AE1145" s="1984"/>
      <c r="AF1145" s="284">
        <f t="shared" si="1088"/>
        <v>0</v>
      </c>
      <c r="AG1145" s="284">
        <f t="shared" si="1089"/>
        <v>0</v>
      </c>
      <c r="AH1145" s="284">
        <f t="shared" si="1086"/>
        <v>5500</v>
      </c>
      <c r="AI1145" s="284">
        <f t="shared" si="1087"/>
        <v>5500</v>
      </c>
      <c r="AJ1145" s="284">
        <f t="shared" si="1090"/>
        <v>0</v>
      </c>
      <c r="AK1145" s="284">
        <f t="shared" si="1091"/>
        <v>0</v>
      </c>
      <c r="AL1145" s="284">
        <f t="shared" si="1092"/>
        <v>0</v>
      </c>
      <c r="AM1145" s="284">
        <f t="shared" si="1093"/>
        <v>0</v>
      </c>
      <c r="AN1145" s="284">
        <f t="shared" si="1094"/>
        <v>0</v>
      </c>
      <c r="AO1145" s="284">
        <f t="shared" si="1095"/>
        <v>0</v>
      </c>
      <c r="AP1145" s="284">
        <f t="shared" si="1096"/>
        <v>0</v>
      </c>
      <c r="AQ1145" s="284">
        <f t="shared" si="1097"/>
        <v>0</v>
      </c>
      <c r="AR1145" s="1985"/>
      <c r="AS1145" s="1990" t="s">
        <v>10</v>
      </c>
      <c r="AT1145" s="897"/>
      <c r="AU1145" s="897" t="s">
        <v>3535</v>
      </c>
      <c r="AV1145" s="897" t="s">
        <v>3536</v>
      </c>
      <c r="AW1145" s="940">
        <v>46058</v>
      </c>
      <c r="AX1145" s="897" t="s">
        <v>3537</v>
      </c>
      <c r="AY1145" s="940">
        <v>46078</v>
      </c>
      <c r="AZ1145" s="897"/>
      <c r="BA1145" s="897" t="s">
        <v>3538</v>
      </c>
      <c r="BB1145" s="614" t="s">
        <v>1021</v>
      </c>
      <c r="BC1145" s="897"/>
      <c r="BD1145" s="897"/>
      <c r="BE1145" s="897"/>
      <c r="BF1145" s="897"/>
      <c r="BG1145" s="897"/>
      <c r="BH1145" s="687"/>
      <c r="BI1145" s="687"/>
      <c r="BJ1145" s="896"/>
      <c r="BK1145" s="687"/>
      <c r="BL1145" s="373"/>
      <c r="BM1145" s="373"/>
      <c r="BN1145" s="687"/>
      <c r="BO1145" s="928"/>
      <c r="BP1145" s="928"/>
      <c r="BQ1145" s="2152"/>
      <c r="BR1145" s="2152"/>
      <c r="BT1145" s="897"/>
      <c r="BU1145" s="897"/>
      <c r="BV1145" s="928"/>
      <c r="BW1145" s="928"/>
      <c r="BX1145" s="897"/>
      <c r="BY1145" s="897"/>
      <c r="BZ1145" s="897"/>
      <c r="CA1145" s="897"/>
      <c r="CB1145" s="897"/>
      <c r="CC1145" s="897"/>
      <c r="CD1145" s="897"/>
      <c r="CE1145" s="897"/>
      <c r="CF1145" s="897"/>
      <c r="CG1145" s="897"/>
      <c r="CH1145" s="897"/>
      <c r="CI1145" s="897"/>
      <c r="CJ1145" s="897"/>
      <c r="CK1145" s="897"/>
      <c r="CL1145" s="897"/>
      <c r="CM1145" s="897"/>
      <c r="CN1145" s="897"/>
      <c r="CO1145" s="897"/>
      <c r="CP1145" s="897"/>
      <c r="CQ1145" s="897"/>
      <c r="CR1145" s="897"/>
      <c r="CS1145" s="897"/>
      <c r="CT1145" s="897">
        <v>30</v>
      </c>
      <c r="CU1145" s="946">
        <v>5500</v>
      </c>
      <c r="CV1145" s="897"/>
      <c r="CW1145" s="946"/>
      <c r="CX1145" s="897"/>
      <c r="CY1145" s="946"/>
      <c r="CZ1145" s="897"/>
      <c r="DA1145" s="897"/>
      <c r="DB1145" s="897"/>
      <c r="DC1145" s="897">
        <f t="shared" si="1102"/>
        <v>30</v>
      </c>
      <c r="DD1145" s="946">
        <f t="shared" si="1099"/>
        <v>5500</v>
      </c>
      <c r="DE1145" s="897"/>
      <c r="DF1145" s="946">
        <f t="shared" si="1104"/>
        <v>0</v>
      </c>
      <c r="DG1145" s="897"/>
      <c r="DH1145" s="946">
        <f t="shared" si="1105"/>
        <v>0</v>
      </c>
      <c r="DI1145" s="897"/>
      <c r="DJ1145" s="898"/>
      <c r="DK1145" s="898"/>
      <c r="DL1145" s="898"/>
      <c r="DM1145" s="898"/>
      <c r="DN1145" s="898"/>
      <c r="DO1145" s="898"/>
      <c r="DP1145" s="898"/>
      <c r="DQ1145" s="898"/>
      <c r="DR1145" s="898"/>
      <c r="DS1145" s="898"/>
      <c r="DU1145" s="1945">
        <f t="shared" si="1061"/>
        <v>0</v>
      </c>
      <c r="DV1145" s="1946">
        <f t="shared" si="1103"/>
        <v>0</v>
      </c>
      <c r="DW1145" s="1946">
        <f t="shared" si="1098"/>
        <v>0</v>
      </c>
      <c r="DX1145" s="1946">
        <f t="shared" si="1067"/>
        <v>0</v>
      </c>
      <c r="DY1145" s="1946">
        <f t="shared" si="1068"/>
        <v>0</v>
      </c>
      <c r="EG1145" s="1946"/>
    </row>
    <row r="1146" spans="1:247" s="897" customFormat="1" ht="48" hidden="1" customHeight="1" x14ac:dyDescent="0.25">
      <c r="A1146" s="891">
        <v>2026</v>
      </c>
      <c r="B1146" s="891">
        <v>479</v>
      </c>
      <c r="C1146" s="891" t="s">
        <v>58</v>
      </c>
      <c r="D1146" s="891">
        <v>3000001</v>
      </c>
      <c r="E1146" s="891">
        <v>5000276</v>
      </c>
      <c r="F1146" s="891" t="s">
        <v>2539</v>
      </c>
      <c r="G1146" s="891" t="s">
        <v>457</v>
      </c>
      <c r="H1146" s="891">
        <v>92</v>
      </c>
      <c r="I1146" s="892" t="s">
        <v>992</v>
      </c>
      <c r="J1146" s="893" t="s">
        <v>10</v>
      </c>
      <c r="K1146" s="893" t="s">
        <v>60</v>
      </c>
      <c r="L1146" s="891" t="str">
        <f t="shared" si="1064"/>
        <v>2.3</v>
      </c>
      <c r="M1146" s="894" t="s">
        <v>62</v>
      </c>
      <c r="N1146" s="894"/>
      <c r="O1146" s="891" t="s">
        <v>2563</v>
      </c>
      <c r="P1146" s="891" t="s">
        <v>65</v>
      </c>
      <c r="Q1146" s="895">
        <v>1</v>
      </c>
      <c r="R1146" s="297">
        <v>5000</v>
      </c>
      <c r="U1146" s="891">
        <v>30</v>
      </c>
      <c r="V1146" s="891">
        <v>30</v>
      </c>
      <c r="W1146" s="298"/>
      <c r="X1146" s="298"/>
      <c r="Y1146" s="298"/>
      <c r="Z1146" s="299"/>
      <c r="AA1146" s="299"/>
      <c r="AB1146" s="299"/>
      <c r="AC1146" s="299"/>
      <c r="AD1146" s="299"/>
      <c r="AE1146" s="297"/>
      <c r="AF1146" s="284">
        <f t="shared" si="1088"/>
        <v>0</v>
      </c>
      <c r="AG1146" s="284">
        <f t="shared" si="1089"/>
        <v>0</v>
      </c>
      <c r="AH1146" s="284">
        <f t="shared" si="1086"/>
        <v>5000</v>
      </c>
      <c r="AI1146" s="284">
        <f t="shared" si="1087"/>
        <v>5000</v>
      </c>
      <c r="AJ1146" s="284">
        <f t="shared" si="1090"/>
        <v>0</v>
      </c>
      <c r="AK1146" s="284">
        <f t="shared" si="1091"/>
        <v>0</v>
      </c>
      <c r="AL1146" s="284">
        <f t="shared" si="1092"/>
        <v>0</v>
      </c>
      <c r="AM1146" s="284">
        <f t="shared" si="1093"/>
        <v>0</v>
      </c>
      <c r="AN1146" s="284">
        <f t="shared" si="1094"/>
        <v>0</v>
      </c>
      <c r="AO1146" s="284">
        <f t="shared" si="1095"/>
        <v>0</v>
      </c>
      <c r="AP1146" s="284">
        <f t="shared" si="1096"/>
        <v>0</v>
      </c>
      <c r="AQ1146" s="284">
        <f t="shared" si="1097"/>
        <v>0</v>
      </c>
      <c r="AR1146" s="284">
        <f>+ROUNDUP(SUM(AF1146:AQ1146),0)</f>
        <v>10000</v>
      </c>
      <c r="AS1146" s="896" t="s">
        <v>10</v>
      </c>
      <c r="AU1146" s="897" t="s">
        <v>3535</v>
      </c>
      <c r="AV1146" s="897" t="s">
        <v>3536</v>
      </c>
      <c r="AW1146" s="940">
        <v>46058</v>
      </c>
      <c r="AX1146" s="897" t="s">
        <v>3537</v>
      </c>
      <c r="AY1146" s="940">
        <v>46078</v>
      </c>
      <c r="BA1146" s="898" t="s">
        <v>3538</v>
      </c>
      <c r="BB1146" s="614" t="s">
        <v>995</v>
      </c>
      <c r="BC1146" s="897" t="s">
        <v>3753</v>
      </c>
      <c r="BE1146" s="897" t="s">
        <v>3754</v>
      </c>
      <c r="BF1146" s="940">
        <v>46079</v>
      </c>
      <c r="BH1146" s="687">
        <v>4858</v>
      </c>
      <c r="BI1146" s="687"/>
      <c r="BJ1146" s="896"/>
      <c r="BK1146" s="687"/>
      <c r="BL1146" s="896"/>
      <c r="BM1146" s="896"/>
      <c r="BN1146" s="687"/>
      <c r="BO1146" s="928"/>
      <c r="BP1146" s="957"/>
      <c r="BQ1146" s="957"/>
      <c r="BR1146" s="957"/>
      <c r="BS1146" s="650" t="s">
        <v>2565</v>
      </c>
      <c r="BT1146" s="251" t="s">
        <v>2566</v>
      </c>
      <c r="BU1146" s="251" t="s">
        <v>2567</v>
      </c>
      <c r="BV1146" s="1340">
        <v>25844628</v>
      </c>
      <c r="BW1146" s="1348">
        <v>10258446289</v>
      </c>
      <c r="BX1146" s="663">
        <v>5000</v>
      </c>
      <c r="BY1146" s="940">
        <v>46082</v>
      </c>
      <c r="BZ1146" s="940">
        <v>46142</v>
      </c>
      <c r="CT1146" s="897">
        <v>30</v>
      </c>
      <c r="CU1146" s="946">
        <v>5000</v>
      </c>
      <c r="CV1146" s="897">
        <v>30</v>
      </c>
      <c r="CW1146" s="946">
        <v>5000</v>
      </c>
      <c r="CX1146" s="897">
        <v>30</v>
      </c>
      <c r="CY1146" s="946">
        <v>5000</v>
      </c>
      <c r="DC1146" s="897">
        <f t="shared" si="1102"/>
        <v>30</v>
      </c>
      <c r="DD1146" s="946">
        <f t="shared" si="1099"/>
        <v>5000</v>
      </c>
      <c r="DE1146" s="897">
        <v>30</v>
      </c>
      <c r="DF1146" s="946">
        <f t="shared" si="1104"/>
        <v>5000</v>
      </c>
      <c r="DG1146" s="897">
        <v>30</v>
      </c>
      <c r="DH1146" s="946">
        <f t="shared" si="1105"/>
        <v>5000</v>
      </c>
      <c r="DJ1146" s="898"/>
      <c r="DK1146" s="898"/>
      <c r="DL1146" s="898"/>
      <c r="DM1146" s="898"/>
      <c r="DN1146" s="898"/>
      <c r="DO1146" s="898"/>
      <c r="DP1146" s="898"/>
      <c r="DQ1146" s="898"/>
      <c r="DR1146" s="898"/>
      <c r="DS1146" s="898"/>
      <c r="DU1146" s="620">
        <f t="shared" ref="DU1146:DU1209" si="1106">AR1146</f>
        <v>10000</v>
      </c>
      <c r="DV1146" s="621">
        <f t="shared" si="1103"/>
        <v>10000</v>
      </c>
      <c r="DW1146" s="621">
        <f t="shared" si="1098"/>
        <v>10000</v>
      </c>
      <c r="DX1146" s="621">
        <f t="shared" si="1067"/>
        <v>0</v>
      </c>
      <c r="DY1146" s="621">
        <f t="shared" si="1068"/>
        <v>0</v>
      </c>
      <c r="EG1146" s="621"/>
    </row>
    <row r="1147" spans="1:247" s="323" customFormat="1" ht="48" hidden="1" customHeight="1" x14ac:dyDescent="0.25">
      <c r="A1147" s="2322">
        <v>2026</v>
      </c>
      <c r="B1147" s="1365">
        <v>479</v>
      </c>
      <c r="C1147" s="1365" t="s">
        <v>58</v>
      </c>
      <c r="D1147" s="1365">
        <v>3000654</v>
      </c>
      <c r="E1147" s="1365">
        <v>5005023</v>
      </c>
      <c r="F1147" s="1365" t="s">
        <v>3011</v>
      </c>
      <c r="G1147" s="2322" t="s">
        <v>3012</v>
      </c>
      <c r="H1147" s="2322">
        <v>95</v>
      </c>
      <c r="I1147" s="1366" t="s">
        <v>992</v>
      </c>
      <c r="J1147" s="1367" t="s">
        <v>10</v>
      </c>
      <c r="K1147" s="1367" t="s">
        <v>60</v>
      </c>
      <c r="L1147" s="1365" t="str">
        <f t="shared" si="1064"/>
        <v>2.3</v>
      </c>
      <c r="M1147" s="2323" t="s">
        <v>62</v>
      </c>
      <c r="N1147" s="1368"/>
      <c r="O1147" s="2322" t="s">
        <v>3013</v>
      </c>
      <c r="P1147" s="2312" t="s">
        <v>65</v>
      </c>
      <c r="Q1147" s="2324">
        <v>1</v>
      </c>
      <c r="R1147" s="2325">
        <v>6000</v>
      </c>
      <c r="S1147" s="2326"/>
      <c r="T1147" s="2326"/>
      <c r="U1147" s="2322">
        <v>30</v>
      </c>
      <c r="V1147" s="2322">
        <v>30</v>
      </c>
      <c r="W1147" s="2327"/>
      <c r="X1147" s="286"/>
      <c r="Y1147" s="286"/>
      <c r="Z1147" s="287"/>
      <c r="AA1147" s="287"/>
      <c r="AB1147" s="287"/>
      <c r="AC1147" s="287"/>
      <c r="AD1147" s="287"/>
      <c r="AE1147" s="2325"/>
      <c r="AF1147" s="284">
        <f t="shared" si="1088"/>
        <v>0</v>
      </c>
      <c r="AG1147" s="284">
        <f t="shared" si="1089"/>
        <v>0</v>
      </c>
      <c r="AH1147" s="284">
        <f t="shared" si="1086"/>
        <v>6000</v>
      </c>
      <c r="AI1147" s="284">
        <f t="shared" si="1087"/>
        <v>6000</v>
      </c>
      <c r="AJ1147" s="284">
        <f t="shared" si="1090"/>
        <v>0</v>
      </c>
      <c r="AK1147" s="284">
        <f t="shared" si="1091"/>
        <v>0</v>
      </c>
      <c r="AL1147" s="284">
        <f t="shared" si="1092"/>
        <v>0</v>
      </c>
      <c r="AM1147" s="284">
        <f t="shared" si="1093"/>
        <v>0</v>
      </c>
      <c r="AN1147" s="284">
        <f t="shared" si="1094"/>
        <v>0</v>
      </c>
      <c r="AO1147" s="284">
        <f t="shared" si="1095"/>
        <v>0</v>
      </c>
      <c r="AP1147" s="284">
        <f t="shared" si="1096"/>
        <v>0</v>
      </c>
      <c r="AQ1147" s="284">
        <f t="shared" si="1097"/>
        <v>0</v>
      </c>
      <c r="AR1147" s="2328"/>
      <c r="AS1147" s="2326" t="s">
        <v>2578</v>
      </c>
      <c r="AT1147" s="373"/>
      <c r="AU1147" s="373" t="s">
        <v>3535</v>
      </c>
      <c r="AV1147" s="373" t="s">
        <v>3536</v>
      </c>
      <c r="AW1147" s="375">
        <v>46058</v>
      </c>
      <c r="AX1147" s="373" t="s">
        <v>3537</v>
      </c>
      <c r="AY1147" s="375">
        <v>46078</v>
      </c>
      <c r="AZ1147" s="373"/>
      <c r="BA1147" s="373" t="s">
        <v>3538</v>
      </c>
      <c r="BB1147" s="614" t="s">
        <v>1021</v>
      </c>
      <c r="BC1147" s="373"/>
      <c r="BD1147" s="373"/>
      <c r="BE1147" s="373"/>
      <c r="BF1147" s="375"/>
      <c r="BG1147" s="373"/>
      <c r="BH1147" s="687"/>
      <c r="BI1147" s="687"/>
      <c r="BJ1147" s="373"/>
      <c r="BK1147" s="687"/>
      <c r="BL1147" s="373"/>
      <c r="BM1147" s="373"/>
      <c r="BN1147" s="687"/>
      <c r="BO1147" s="687"/>
      <c r="BP1147" s="687"/>
      <c r="BQ1147" s="2234"/>
      <c r="BR1147" s="2234"/>
      <c r="BS1147" s="2330"/>
      <c r="BT1147" s="1370"/>
      <c r="BU1147" s="1370"/>
      <c r="BV1147" s="829"/>
      <c r="BW1147" s="687"/>
      <c r="BX1147" s="1371"/>
      <c r="BY1147" s="907"/>
      <c r="BZ1147" s="907"/>
      <c r="CA1147" s="373"/>
      <c r="CB1147" s="373"/>
      <c r="CC1147" s="373"/>
      <c r="CD1147" s="373"/>
      <c r="CE1147" s="373"/>
      <c r="CF1147" s="373"/>
      <c r="CG1147" s="373"/>
      <c r="CH1147" s="373"/>
      <c r="CI1147" s="373"/>
      <c r="CJ1147" s="373"/>
      <c r="CK1147" s="373"/>
      <c r="CL1147" s="373"/>
      <c r="CM1147" s="373"/>
      <c r="CN1147" s="373"/>
      <c r="CO1147" s="373"/>
      <c r="CP1147" s="373"/>
      <c r="CQ1147" s="373"/>
      <c r="CR1147" s="373"/>
      <c r="CS1147" s="373"/>
      <c r="CT1147" s="373"/>
      <c r="CU1147" s="1371"/>
      <c r="CV1147" s="373"/>
      <c r="CW1147" s="1371"/>
      <c r="CX1147" s="373"/>
      <c r="CY1147" s="1371"/>
      <c r="CZ1147" s="373"/>
      <c r="DA1147" s="373"/>
      <c r="DB1147" s="373"/>
      <c r="DC1147" s="373">
        <f t="shared" si="1102"/>
        <v>30</v>
      </c>
      <c r="DD1147" s="1371">
        <f t="shared" si="1099"/>
        <v>6000</v>
      </c>
      <c r="DE1147" s="373"/>
      <c r="DF1147" s="1371">
        <f t="shared" si="1104"/>
        <v>0</v>
      </c>
      <c r="DG1147" s="373"/>
      <c r="DH1147" s="1371">
        <f t="shared" si="1105"/>
        <v>0</v>
      </c>
      <c r="DI1147" s="373"/>
      <c r="DJ1147" s="373"/>
      <c r="DK1147" s="373"/>
      <c r="DL1147" s="373"/>
      <c r="DM1147" s="373"/>
      <c r="DN1147" s="373"/>
      <c r="DO1147" s="373"/>
      <c r="DP1147" s="373"/>
      <c r="DQ1147" s="373"/>
      <c r="DR1147" s="373"/>
      <c r="DS1147" s="373"/>
      <c r="DT1147" s="2326"/>
      <c r="DU1147" s="2320">
        <f t="shared" si="1106"/>
        <v>0</v>
      </c>
      <c r="DV1147" s="2321">
        <f t="shared" si="1103"/>
        <v>0</v>
      </c>
      <c r="DW1147" s="2321">
        <f t="shared" si="1098"/>
        <v>0</v>
      </c>
      <c r="DX1147" s="2321">
        <f t="shared" si="1067"/>
        <v>0</v>
      </c>
      <c r="DY1147" s="2321">
        <f t="shared" si="1068"/>
        <v>0</v>
      </c>
      <c r="DZ1147" s="2326"/>
      <c r="EA1147" s="2326"/>
      <c r="EB1147" s="2326"/>
      <c r="EC1147" s="2326"/>
      <c r="ED1147" s="2326"/>
      <c r="EE1147" s="2326"/>
      <c r="EF1147" s="2326"/>
      <c r="EG1147" s="1946"/>
      <c r="EH1147" s="2326"/>
      <c r="EI1147" s="2326"/>
      <c r="EJ1147" s="2326"/>
      <c r="EK1147" s="2326"/>
      <c r="EL1147" s="2326"/>
      <c r="EM1147" s="2326"/>
      <c r="EN1147" s="2326"/>
      <c r="EO1147" s="2326"/>
      <c r="EP1147" s="2326"/>
      <c r="EQ1147" s="2326"/>
      <c r="ER1147" s="2326"/>
      <c r="ES1147" s="2326"/>
      <c r="ET1147" s="2326"/>
      <c r="EU1147" s="2326"/>
      <c r="EV1147" s="2326"/>
      <c r="EW1147" s="2326"/>
      <c r="EX1147" s="2326"/>
      <c r="EY1147" s="2326"/>
      <c r="EZ1147" s="2326"/>
      <c r="FA1147" s="2326"/>
      <c r="FB1147" s="2326"/>
      <c r="FC1147" s="2326"/>
      <c r="FD1147" s="2326"/>
      <c r="FE1147" s="2326"/>
      <c r="FF1147" s="2326"/>
      <c r="FG1147" s="2326"/>
      <c r="FH1147" s="2326"/>
      <c r="FI1147" s="2332"/>
      <c r="FJ1147" s="2326"/>
      <c r="FK1147" s="2326"/>
      <c r="FL1147" s="2326"/>
      <c r="FM1147" s="2326"/>
      <c r="FN1147" s="2326"/>
      <c r="FO1147" s="2326"/>
      <c r="FP1147" s="2326"/>
      <c r="FQ1147" s="2326"/>
      <c r="FR1147" s="2326"/>
      <c r="FS1147" s="2326"/>
      <c r="FT1147" s="2326"/>
      <c r="FU1147" s="2326"/>
      <c r="FV1147" s="2326"/>
      <c r="FW1147" s="2326"/>
      <c r="FX1147" s="2326"/>
      <c r="FY1147" s="2326"/>
      <c r="FZ1147" s="2326"/>
      <c r="GA1147" s="2326"/>
      <c r="GB1147" s="2326"/>
      <c r="GC1147" s="2326"/>
      <c r="GD1147" s="2326"/>
      <c r="GE1147" s="2326"/>
      <c r="GF1147" s="2326"/>
      <c r="GG1147" s="2326"/>
      <c r="GH1147" s="2326"/>
      <c r="GI1147" s="2326"/>
      <c r="GJ1147" s="2326"/>
      <c r="GK1147" s="2326"/>
      <c r="GL1147" s="2326"/>
      <c r="GM1147" s="2326"/>
      <c r="GN1147" s="2326"/>
      <c r="GO1147" s="2326"/>
      <c r="GP1147" s="2326"/>
      <c r="GQ1147" s="2326"/>
      <c r="GR1147" s="2326"/>
      <c r="GS1147" s="2326"/>
      <c r="GT1147" s="2326"/>
      <c r="GU1147" s="2326"/>
      <c r="GV1147" s="2326"/>
      <c r="GW1147" s="2326"/>
      <c r="GX1147" s="2326"/>
      <c r="GY1147" s="2326"/>
      <c r="GZ1147" s="2326"/>
      <c r="HA1147" s="2326"/>
      <c r="HB1147" s="2326"/>
      <c r="HC1147" s="2326"/>
      <c r="HD1147" s="2326"/>
      <c r="HE1147" s="2326"/>
      <c r="HF1147" s="2326"/>
      <c r="HG1147" s="2326"/>
      <c r="HH1147" s="2326"/>
      <c r="HI1147" s="2326"/>
      <c r="HJ1147" s="2326"/>
      <c r="HK1147" s="2326"/>
      <c r="HL1147" s="2326"/>
      <c r="HM1147" s="2326"/>
      <c r="HN1147" s="2326"/>
      <c r="HO1147" s="2326"/>
      <c r="HP1147" s="2326"/>
      <c r="HQ1147" s="2326"/>
      <c r="HR1147" s="2326"/>
      <c r="HS1147" s="2326"/>
      <c r="HT1147" s="2326"/>
      <c r="HU1147" s="2326"/>
      <c r="HV1147" s="2326"/>
      <c r="HW1147" s="2326"/>
      <c r="HX1147" s="2326"/>
      <c r="HY1147" s="2326"/>
      <c r="HZ1147" s="2326"/>
      <c r="IA1147" s="2326"/>
      <c r="IB1147" s="2326"/>
      <c r="IC1147" s="2326"/>
      <c r="ID1147" s="2326"/>
      <c r="IE1147" s="2326"/>
      <c r="IF1147" s="2326"/>
      <c r="IG1147" s="2326"/>
      <c r="IH1147" s="2326"/>
      <c r="II1147" s="2326"/>
      <c r="IJ1147" s="2326"/>
      <c r="IK1147" s="2326"/>
      <c r="IL1147" s="2326"/>
      <c r="IM1147" s="2333"/>
    </row>
    <row r="1148" spans="1:247" s="2317" customFormat="1" ht="48" hidden="1" customHeight="1" x14ac:dyDescent="0.25">
      <c r="A1148" s="2322">
        <v>2026</v>
      </c>
      <c r="B1148" s="1365">
        <v>479</v>
      </c>
      <c r="C1148" s="1365" t="s">
        <v>58</v>
      </c>
      <c r="D1148" s="1365">
        <v>3000654</v>
      </c>
      <c r="E1148" s="1365">
        <v>5005023</v>
      </c>
      <c r="F1148" s="1365" t="s">
        <v>3011</v>
      </c>
      <c r="G1148" s="2322" t="s">
        <v>3012</v>
      </c>
      <c r="H1148" s="2322">
        <v>95</v>
      </c>
      <c r="I1148" s="1366" t="s">
        <v>992</v>
      </c>
      <c r="J1148" s="1367" t="s">
        <v>10</v>
      </c>
      <c r="K1148" s="1367" t="s">
        <v>60</v>
      </c>
      <c r="L1148" s="1365" t="str">
        <f t="shared" si="1064"/>
        <v>2.3</v>
      </c>
      <c r="M1148" s="2323" t="s">
        <v>62</v>
      </c>
      <c r="N1148" s="1368"/>
      <c r="O1148" s="2322" t="s">
        <v>3013</v>
      </c>
      <c r="P1148" s="2312" t="s">
        <v>65</v>
      </c>
      <c r="Q1148" s="2324">
        <v>1</v>
      </c>
      <c r="R1148" s="2325">
        <v>6000</v>
      </c>
      <c r="S1148" s="2326"/>
      <c r="T1148" s="2326"/>
      <c r="U1148" s="2322">
        <v>30</v>
      </c>
      <c r="V1148" s="2322">
        <v>30</v>
      </c>
      <c r="W1148" s="2327"/>
      <c r="X1148" s="286"/>
      <c r="Y1148" s="286"/>
      <c r="Z1148" s="287"/>
      <c r="AA1148" s="287"/>
      <c r="AB1148" s="287"/>
      <c r="AC1148" s="287"/>
      <c r="AD1148" s="287"/>
      <c r="AE1148" s="2325"/>
      <c r="AF1148" s="284">
        <f t="shared" si="1088"/>
        <v>0</v>
      </c>
      <c r="AG1148" s="284">
        <f t="shared" si="1089"/>
        <v>0</v>
      </c>
      <c r="AH1148" s="284">
        <f t="shared" si="1086"/>
        <v>6000</v>
      </c>
      <c r="AI1148" s="284">
        <f t="shared" si="1087"/>
        <v>6000</v>
      </c>
      <c r="AJ1148" s="284">
        <f t="shared" si="1090"/>
        <v>0</v>
      </c>
      <c r="AK1148" s="284">
        <f t="shared" si="1091"/>
        <v>0</v>
      </c>
      <c r="AL1148" s="284">
        <f t="shared" si="1092"/>
        <v>0</v>
      </c>
      <c r="AM1148" s="284">
        <f t="shared" si="1093"/>
        <v>0</v>
      </c>
      <c r="AN1148" s="284">
        <f t="shared" si="1094"/>
        <v>0</v>
      </c>
      <c r="AO1148" s="284">
        <f t="shared" si="1095"/>
        <v>0</v>
      </c>
      <c r="AP1148" s="284">
        <f t="shared" si="1096"/>
        <v>0</v>
      </c>
      <c r="AQ1148" s="284">
        <f t="shared" si="1097"/>
        <v>0</v>
      </c>
      <c r="AR1148" s="2328">
        <f>+ROUNDUP(SUM(AF1148:AQ1148),0)</f>
        <v>12000</v>
      </c>
      <c r="AS1148" s="2326" t="s">
        <v>2578</v>
      </c>
      <c r="AT1148" s="373"/>
      <c r="AU1148" s="373" t="s">
        <v>3535</v>
      </c>
      <c r="AV1148" s="373" t="s">
        <v>3536</v>
      </c>
      <c r="AW1148" s="375">
        <v>46058</v>
      </c>
      <c r="AX1148" s="373" t="s">
        <v>3537</v>
      </c>
      <c r="AY1148" s="375">
        <v>46078</v>
      </c>
      <c r="AZ1148" s="373"/>
      <c r="BA1148" s="373" t="s">
        <v>3538</v>
      </c>
      <c r="BB1148" s="2329" t="s">
        <v>995</v>
      </c>
      <c r="BC1148" s="373" t="s">
        <v>3755</v>
      </c>
      <c r="BD1148" s="373" t="s">
        <v>3756</v>
      </c>
      <c r="BE1148" s="373" t="s">
        <v>3757</v>
      </c>
      <c r="BF1148" s="375">
        <v>46079</v>
      </c>
      <c r="BG1148" s="373"/>
      <c r="BH1148" s="687">
        <v>1281</v>
      </c>
      <c r="BI1148" s="687"/>
      <c r="BJ1148" s="373"/>
      <c r="BK1148" s="687"/>
      <c r="BL1148" s="373">
        <v>1281</v>
      </c>
      <c r="BM1148" s="373"/>
      <c r="BN1148" s="687">
        <v>1281</v>
      </c>
      <c r="BO1148" s="616" t="s">
        <v>3758</v>
      </c>
      <c r="BP1148" s="670" t="s">
        <v>3759</v>
      </c>
      <c r="BQ1148" s="2139" t="s">
        <v>3760</v>
      </c>
      <c r="BR1148" s="2139"/>
      <c r="BS1148" s="2330" t="s">
        <v>1119</v>
      </c>
      <c r="BT1148" s="1370" t="s">
        <v>3019</v>
      </c>
      <c r="BU1148" s="1370" t="s">
        <v>3020</v>
      </c>
      <c r="BV1148" s="829" t="s">
        <v>3021</v>
      </c>
      <c r="BW1148" s="687">
        <v>10078866221</v>
      </c>
      <c r="BX1148" s="1371">
        <v>6000</v>
      </c>
      <c r="BY1148" s="907">
        <v>46082</v>
      </c>
      <c r="BZ1148" s="907">
        <v>46142</v>
      </c>
      <c r="CA1148" s="373"/>
      <c r="CB1148" s="373"/>
      <c r="CC1148" s="373"/>
      <c r="CD1148" s="373"/>
      <c r="CE1148" s="373"/>
      <c r="CF1148" s="373"/>
      <c r="CG1148" s="373"/>
      <c r="CH1148" s="373"/>
      <c r="CI1148" s="373"/>
      <c r="CJ1148" s="373"/>
      <c r="CK1148" s="373"/>
      <c r="CL1148" s="373"/>
      <c r="CM1148" s="373"/>
      <c r="CN1148" s="373"/>
      <c r="CO1148" s="373"/>
      <c r="CP1148" s="373"/>
      <c r="CQ1148" s="373"/>
      <c r="CR1148" s="373"/>
      <c r="CS1148" s="373"/>
      <c r="CT1148" s="373">
        <v>30</v>
      </c>
      <c r="CU1148" s="1371">
        <v>6000</v>
      </c>
      <c r="CV1148" s="373">
        <v>30</v>
      </c>
      <c r="CW1148" s="1371">
        <v>6000</v>
      </c>
      <c r="CX1148" s="373">
        <v>30</v>
      </c>
      <c r="CY1148" s="1371">
        <v>6000</v>
      </c>
      <c r="CZ1148" s="373"/>
      <c r="DA1148" s="373"/>
      <c r="DB1148" s="373"/>
      <c r="DC1148" s="373">
        <v>30</v>
      </c>
      <c r="DD1148" s="1371">
        <v>6000</v>
      </c>
      <c r="DE1148" s="373">
        <v>30</v>
      </c>
      <c r="DF1148" s="1371">
        <v>6000</v>
      </c>
      <c r="DG1148" s="373">
        <v>30</v>
      </c>
      <c r="DH1148" s="1371">
        <v>6000</v>
      </c>
      <c r="DI1148" s="373"/>
      <c r="DJ1148" s="373"/>
      <c r="DK1148" s="373"/>
      <c r="DL1148" s="373"/>
      <c r="DM1148" s="373"/>
      <c r="DN1148" s="373"/>
      <c r="DO1148" s="373"/>
      <c r="DP1148" s="373"/>
      <c r="DQ1148" s="373"/>
      <c r="DR1148" s="373"/>
      <c r="DS1148" s="373"/>
      <c r="DT1148" s="2326"/>
      <c r="DU1148" s="2320">
        <f t="shared" si="1106"/>
        <v>12000</v>
      </c>
      <c r="DV1148" s="2321">
        <f t="shared" si="1103"/>
        <v>12000</v>
      </c>
      <c r="DW1148" s="2321">
        <f t="shared" si="1098"/>
        <v>12000</v>
      </c>
      <c r="DX1148" s="2321">
        <f t="shared" si="1067"/>
        <v>0</v>
      </c>
      <c r="DY1148" s="2321">
        <f t="shared" si="1068"/>
        <v>0</v>
      </c>
      <c r="DZ1148" s="2326"/>
      <c r="EA1148" s="2326"/>
      <c r="EB1148" s="2326"/>
      <c r="EC1148" s="2326"/>
      <c r="ED1148" s="2326"/>
      <c r="EE1148" s="2326"/>
      <c r="EF1148" s="2326"/>
      <c r="EG1148" s="1946"/>
      <c r="EH1148" s="2326"/>
      <c r="EI1148" s="2326"/>
      <c r="EJ1148" s="2326"/>
      <c r="EK1148" s="2326"/>
      <c r="EL1148" s="2326"/>
      <c r="EM1148" s="2326"/>
      <c r="EN1148" s="2326"/>
      <c r="EO1148" s="2326"/>
      <c r="EP1148" s="2326"/>
      <c r="EQ1148" s="2326"/>
      <c r="ER1148" s="2326"/>
      <c r="ES1148" s="2326"/>
      <c r="ET1148" s="2326"/>
      <c r="EU1148" s="2326"/>
      <c r="EV1148" s="2326"/>
      <c r="EW1148" s="2326"/>
      <c r="EX1148" s="2326"/>
      <c r="EY1148" s="2326"/>
      <c r="EZ1148" s="2326"/>
      <c r="FA1148" s="2326"/>
      <c r="FB1148" s="2326"/>
      <c r="FC1148" s="2326"/>
      <c r="FD1148" s="2326"/>
      <c r="FE1148" s="2326"/>
      <c r="FF1148" s="2326"/>
      <c r="FG1148" s="2326"/>
      <c r="FH1148" s="2326"/>
      <c r="FI1148" s="2332"/>
      <c r="FJ1148" s="2326"/>
      <c r="FK1148" s="2326"/>
      <c r="FL1148" s="2326"/>
      <c r="FM1148" s="2326"/>
      <c r="FN1148" s="2326"/>
      <c r="FO1148" s="2326"/>
      <c r="FP1148" s="2326"/>
      <c r="FQ1148" s="2326"/>
      <c r="FR1148" s="2326"/>
      <c r="FS1148" s="2326"/>
      <c r="FT1148" s="2326"/>
      <c r="FU1148" s="2326"/>
      <c r="FV1148" s="2326"/>
      <c r="FW1148" s="2326"/>
      <c r="FX1148" s="2326"/>
      <c r="FY1148" s="2326"/>
      <c r="FZ1148" s="2326"/>
      <c r="GA1148" s="2326"/>
      <c r="GB1148" s="2326"/>
      <c r="GC1148" s="2326"/>
      <c r="GD1148" s="2326"/>
      <c r="GE1148" s="2326"/>
      <c r="GF1148" s="2326"/>
      <c r="GG1148" s="2326"/>
      <c r="GH1148" s="2326"/>
      <c r="GI1148" s="2326"/>
      <c r="GJ1148" s="2326"/>
      <c r="GK1148" s="2326"/>
      <c r="GL1148" s="2326"/>
      <c r="GM1148" s="2326"/>
      <c r="GN1148" s="2326"/>
      <c r="GO1148" s="2326"/>
      <c r="GP1148" s="2326"/>
      <c r="GQ1148" s="2326"/>
      <c r="GR1148" s="2326"/>
      <c r="GS1148" s="2326"/>
      <c r="GT1148" s="2326"/>
      <c r="GU1148" s="2326"/>
      <c r="GV1148" s="2326"/>
      <c r="GW1148" s="2326"/>
      <c r="GX1148" s="2326"/>
      <c r="GY1148" s="2326"/>
      <c r="GZ1148" s="2326"/>
      <c r="HA1148" s="2326"/>
      <c r="HB1148" s="2326"/>
      <c r="HC1148" s="2326"/>
      <c r="HD1148" s="2326"/>
      <c r="HE1148" s="2326"/>
      <c r="HF1148" s="2326"/>
      <c r="HG1148" s="2326"/>
      <c r="HH1148" s="2326"/>
      <c r="HI1148" s="2326"/>
      <c r="HJ1148" s="2326"/>
      <c r="HK1148" s="2326"/>
      <c r="HL1148" s="2326"/>
      <c r="HM1148" s="2326"/>
      <c r="HN1148" s="2326"/>
      <c r="HO1148" s="2326"/>
      <c r="HP1148" s="2326"/>
      <c r="HQ1148" s="2326"/>
      <c r="HR1148" s="2326"/>
      <c r="HS1148" s="2326"/>
      <c r="HT1148" s="2326"/>
      <c r="HU1148" s="2326"/>
      <c r="HV1148" s="2326"/>
      <c r="HW1148" s="2326"/>
      <c r="HX1148" s="2326"/>
      <c r="HY1148" s="2326"/>
      <c r="HZ1148" s="2326"/>
      <c r="IA1148" s="2326"/>
      <c r="IB1148" s="2326"/>
      <c r="IC1148" s="2326"/>
      <c r="ID1148" s="2326"/>
      <c r="IE1148" s="2326"/>
      <c r="IF1148" s="2326"/>
      <c r="IG1148" s="2326"/>
      <c r="IH1148" s="2326"/>
      <c r="II1148" s="2326"/>
      <c r="IJ1148" s="2326"/>
      <c r="IK1148" s="2326"/>
      <c r="IL1148" s="2326"/>
      <c r="IM1148" s="2333"/>
    </row>
    <row r="1149" spans="1:247" s="2317" customFormat="1" ht="48" hidden="1" customHeight="1" x14ac:dyDescent="0.25">
      <c r="A1149" s="2322">
        <v>2026</v>
      </c>
      <c r="B1149" s="1365">
        <v>479</v>
      </c>
      <c r="C1149" s="1365" t="s">
        <v>58</v>
      </c>
      <c r="D1149" s="1365">
        <v>3000654</v>
      </c>
      <c r="E1149" s="1365">
        <v>5005023</v>
      </c>
      <c r="F1149" s="1365" t="s">
        <v>3011</v>
      </c>
      <c r="G1149" s="2322" t="s">
        <v>3012</v>
      </c>
      <c r="H1149" s="2322">
        <v>95</v>
      </c>
      <c r="I1149" s="1366" t="s">
        <v>992</v>
      </c>
      <c r="J1149" s="1367" t="s">
        <v>10</v>
      </c>
      <c r="K1149" s="1367" t="s">
        <v>60</v>
      </c>
      <c r="L1149" s="1365" t="str">
        <f t="shared" si="1064"/>
        <v>2.3</v>
      </c>
      <c r="M1149" s="2323" t="s">
        <v>62</v>
      </c>
      <c r="N1149" s="1368"/>
      <c r="O1149" s="2322" t="s">
        <v>3022</v>
      </c>
      <c r="P1149" s="2312" t="s">
        <v>65</v>
      </c>
      <c r="Q1149" s="2324">
        <v>1</v>
      </c>
      <c r="R1149" s="2325">
        <v>6500</v>
      </c>
      <c r="S1149" s="2326"/>
      <c r="T1149" s="2326"/>
      <c r="U1149" s="2322">
        <v>30</v>
      </c>
      <c r="V1149" s="2322">
        <v>30</v>
      </c>
      <c r="W1149" s="2327"/>
      <c r="X1149" s="286"/>
      <c r="Y1149" s="286"/>
      <c r="Z1149" s="287"/>
      <c r="AA1149" s="287"/>
      <c r="AB1149" s="287"/>
      <c r="AC1149" s="287"/>
      <c r="AD1149" s="287"/>
      <c r="AE1149" s="2325"/>
      <c r="AF1149" s="284">
        <f t="shared" si="1088"/>
        <v>0</v>
      </c>
      <c r="AG1149" s="284">
        <f t="shared" si="1089"/>
        <v>0</v>
      </c>
      <c r="AH1149" s="284">
        <f t="shared" ref="AH1149:AH1180" si="1107">+$R1149*(U1149/30)*$Q1149</f>
        <v>6500</v>
      </c>
      <c r="AI1149" s="284">
        <f t="shared" ref="AI1149:AI1180" si="1108">+$R1149*(V1149/30)*$Q1149</f>
        <v>6500</v>
      </c>
      <c r="AJ1149" s="284">
        <f t="shared" si="1090"/>
        <v>0</v>
      </c>
      <c r="AK1149" s="284">
        <f t="shared" si="1091"/>
        <v>0</v>
      </c>
      <c r="AL1149" s="284">
        <f t="shared" si="1092"/>
        <v>0</v>
      </c>
      <c r="AM1149" s="284">
        <f t="shared" si="1093"/>
        <v>0</v>
      </c>
      <c r="AN1149" s="284">
        <f t="shared" si="1094"/>
        <v>0</v>
      </c>
      <c r="AO1149" s="284">
        <f t="shared" si="1095"/>
        <v>0</v>
      </c>
      <c r="AP1149" s="284">
        <f t="shared" si="1096"/>
        <v>0</v>
      </c>
      <c r="AQ1149" s="284">
        <f t="shared" si="1097"/>
        <v>0</v>
      </c>
      <c r="AR1149" s="2328">
        <f>+ROUNDUP(SUM(AF1149:AQ1149),0)</f>
        <v>13000</v>
      </c>
      <c r="AS1149" s="2326" t="s">
        <v>2578</v>
      </c>
      <c r="AT1149" s="373"/>
      <c r="AU1149" s="373" t="s">
        <v>3535</v>
      </c>
      <c r="AV1149" s="373" t="s">
        <v>3536</v>
      </c>
      <c r="AW1149" s="375">
        <v>46058</v>
      </c>
      <c r="AX1149" s="373" t="s">
        <v>3537</v>
      </c>
      <c r="AY1149" s="375">
        <v>46078</v>
      </c>
      <c r="AZ1149" s="373"/>
      <c r="BA1149" s="373" t="s">
        <v>3538</v>
      </c>
      <c r="BB1149" s="2329" t="s">
        <v>995</v>
      </c>
      <c r="BC1149" s="373" t="s">
        <v>3755</v>
      </c>
      <c r="BD1149" s="373" t="s">
        <v>3756</v>
      </c>
      <c r="BE1149" s="373" t="s">
        <v>3757</v>
      </c>
      <c r="BF1149" s="375">
        <v>46079</v>
      </c>
      <c r="BG1149" s="373"/>
      <c r="BH1149" s="687">
        <v>1282</v>
      </c>
      <c r="BI1149" s="687"/>
      <c r="BJ1149" s="373"/>
      <c r="BK1149" s="687"/>
      <c r="BL1149" s="373">
        <v>1282</v>
      </c>
      <c r="BM1149" s="373"/>
      <c r="BN1149" s="687">
        <v>1282</v>
      </c>
      <c r="BO1149" s="616" t="s">
        <v>3758</v>
      </c>
      <c r="BP1149" s="670" t="s">
        <v>3759</v>
      </c>
      <c r="BQ1149" s="2139" t="s">
        <v>3760</v>
      </c>
      <c r="BR1149" s="2139"/>
      <c r="BS1149" s="2330" t="s">
        <v>3024</v>
      </c>
      <c r="BT1149" s="1370" t="s">
        <v>3025</v>
      </c>
      <c r="BU1149" s="1370" t="s">
        <v>3026</v>
      </c>
      <c r="BV1149" s="687">
        <v>45506071</v>
      </c>
      <c r="BW1149" s="687">
        <v>10455060716</v>
      </c>
      <c r="BX1149" s="1371">
        <v>6500</v>
      </c>
      <c r="BY1149" s="907">
        <v>46082</v>
      </c>
      <c r="BZ1149" s="907">
        <v>46142</v>
      </c>
      <c r="CA1149" s="373"/>
      <c r="CB1149" s="373"/>
      <c r="CC1149" s="373"/>
      <c r="CD1149" s="373"/>
      <c r="CE1149" s="373"/>
      <c r="CF1149" s="373"/>
      <c r="CG1149" s="373"/>
      <c r="CH1149" s="373"/>
      <c r="CI1149" s="373"/>
      <c r="CJ1149" s="373"/>
      <c r="CK1149" s="373"/>
      <c r="CL1149" s="373"/>
      <c r="CM1149" s="373"/>
      <c r="CN1149" s="373"/>
      <c r="CO1149" s="373"/>
      <c r="CP1149" s="373"/>
      <c r="CQ1149" s="373"/>
      <c r="CR1149" s="373"/>
      <c r="CS1149" s="373"/>
      <c r="CT1149" s="373">
        <v>30</v>
      </c>
      <c r="CU1149" s="1371">
        <v>6500</v>
      </c>
      <c r="CV1149" s="373">
        <v>30</v>
      </c>
      <c r="CW1149" s="1371">
        <v>6500</v>
      </c>
      <c r="CX1149" s="373">
        <v>30</v>
      </c>
      <c r="CY1149" s="1371">
        <v>6500</v>
      </c>
      <c r="CZ1149" s="373"/>
      <c r="DA1149" s="373"/>
      <c r="DB1149" s="373"/>
      <c r="DC1149" s="373">
        <v>30</v>
      </c>
      <c r="DD1149" s="1371">
        <v>6500</v>
      </c>
      <c r="DE1149" s="373">
        <v>30</v>
      </c>
      <c r="DF1149" s="1371">
        <v>6500</v>
      </c>
      <c r="DG1149" s="373">
        <v>30</v>
      </c>
      <c r="DH1149" s="1371">
        <v>6500</v>
      </c>
      <c r="DI1149" s="373"/>
      <c r="DJ1149" s="373"/>
      <c r="DK1149" s="373"/>
      <c r="DL1149" s="373"/>
      <c r="DM1149" s="373"/>
      <c r="DN1149" s="373"/>
      <c r="DO1149" s="373"/>
      <c r="DP1149" s="373"/>
      <c r="DQ1149" s="373"/>
      <c r="DR1149" s="373"/>
      <c r="DS1149" s="373"/>
      <c r="DT1149" s="2326"/>
      <c r="DU1149" s="2320">
        <f t="shared" si="1106"/>
        <v>13000</v>
      </c>
      <c r="DV1149" s="2321">
        <f t="shared" si="1103"/>
        <v>13000</v>
      </c>
      <c r="DW1149" s="2321">
        <f t="shared" si="1098"/>
        <v>13000</v>
      </c>
      <c r="DX1149" s="2321">
        <f t="shared" si="1067"/>
        <v>0</v>
      </c>
      <c r="DY1149" s="2321">
        <f t="shared" si="1068"/>
        <v>0</v>
      </c>
      <c r="DZ1149" s="2326"/>
      <c r="EA1149" s="2326"/>
      <c r="EB1149" s="2326"/>
      <c r="EC1149" s="2326"/>
      <c r="ED1149" s="2326"/>
      <c r="EE1149" s="2326"/>
      <c r="EF1149" s="2326"/>
      <c r="EG1149" s="1946"/>
      <c r="EH1149" s="2326"/>
      <c r="EI1149" s="2326"/>
      <c r="EJ1149" s="2326"/>
      <c r="EK1149" s="2326"/>
      <c r="EL1149" s="2326"/>
      <c r="EM1149" s="2326"/>
      <c r="EN1149" s="2326"/>
      <c r="EO1149" s="2326"/>
      <c r="EP1149" s="2326"/>
      <c r="EQ1149" s="2326"/>
      <c r="ER1149" s="2326"/>
      <c r="ES1149" s="2326"/>
      <c r="ET1149" s="2326"/>
      <c r="EU1149" s="2326"/>
      <c r="EV1149" s="2326"/>
      <c r="EW1149" s="2326"/>
      <c r="EX1149" s="2326"/>
      <c r="EY1149" s="2326"/>
      <c r="EZ1149" s="2326"/>
      <c r="FA1149" s="2326"/>
      <c r="FB1149" s="2326"/>
      <c r="FC1149" s="2326"/>
      <c r="FD1149" s="2326"/>
      <c r="FE1149" s="2326"/>
      <c r="FF1149" s="2326"/>
      <c r="FG1149" s="2326"/>
      <c r="FH1149" s="2326"/>
      <c r="FI1149" s="2332"/>
      <c r="FJ1149" s="2326"/>
      <c r="FK1149" s="2326"/>
      <c r="FL1149" s="2326"/>
      <c r="FM1149" s="2326"/>
      <c r="FN1149" s="2326"/>
      <c r="FO1149" s="2326"/>
      <c r="FP1149" s="2326"/>
      <c r="FQ1149" s="2326"/>
      <c r="FR1149" s="2326"/>
      <c r="FS1149" s="2326"/>
      <c r="FT1149" s="2326"/>
      <c r="FU1149" s="2326"/>
      <c r="FV1149" s="2326"/>
      <c r="FW1149" s="2326"/>
      <c r="FX1149" s="2326"/>
      <c r="FY1149" s="2326"/>
      <c r="FZ1149" s="2326"/>
      <c r="GA1149" s="2326"/>
      <c r="GB1149" s="2326"/>
      <c r="GC1149" s="2326"/>
      <c r="GD1149" s="2326"/>
      <c r="GE1149" s="2326"/>
      <c r="GF1149" s="2326"/>
      <c r="GG1149" s="2326"/>
      <c r="GH1149" s="2326"/>
      <c r="GI1149" s="2326"/>
      <c r="GJ1149" s="2326"/>
      <c r="GK1149" s="2326"/>
      <c r="GL1149" s="2326"/>
      <c r="GM1149" s="2326"/>
      <c r="GN1149" s="2326"/>
      <c r="GO1149" s="2326"/>
      <c r="GP1149" s="2326"/>
      <c r="GQ1149" s="2326"/>
      <c r="GR1149" s="2326"/>
      <c r="GS1149" s="2326"/>
      <c r="GT1149" s="2326"/>
      <c r="GU1149" s="2326"/>
      <c r="GV1149" s="2326"/>
      <c r="GW1149" s="2326"/>
      <c r="GX1149" s="2326"/>
      <c r="GY1149" s="2326"/>
      <c r="GZ1149" s="2326"/>
      <c r="HA1149" s="2326"/>
      <c r="HB1149" s="2326"/>
      <c r="HC1149" s="2326"/>
      <c r="HD1149" s="2326"/>
      <c r="HE1149" s="2326"/>
      <c r="HF1149" s="2326"/>
      <c r="HG1149" s="2326"/>
      <c r="HH1149" s="2326"/>
      <c r="HI1149" s="2326"/>
      <c r="HJ1149" s="2326"/>
      <c r="HK1149" s="2326"/>
      <c r="HL1149" s="2326"/>
      <c r="HM1149" s="2326"/>
      <c r="HN1149" s="2326"/>
      <c r="HO1149" s="2326"/>
      <c r="HP1149" s="2326"/>
      <c r="HQ1149" s="2326"/>
      <c r="HR1149" s="2326"/>
      <c r="HS1149" s="2326"/>
      <c r="HT1149" s="2326"/>
      <c r="HU1149" s="2326"/>
      <c r="HV1149" s="2326"/>
      <c r="HW1149" s="2326"/>
      <c r="HX1149" s="2326"/>
      <c r="HY1149" s="2326"/>
      <c r="HZ1149" s="2326"/>
      <c r="IA1149" s="2326"/>
      <c r="IB1149" s="2326"/>
      <c r="IC1149" s="2326"/>
      <c r="ID1149" s="2326"/>
      <c r="IE1149" s="2326"/>
      <c r="IF1149" s="2326"/>
      <c r="IG1149" s="2326"/>
      <c r="IH1149" s="2326"/>
      <c r="II1149" s="2326"/>
      <c r="IJ1149" s="2326"/>
      <c r="IK1149" s="2326"/>
      <c r="IL1149" s="2326"/>
      <c r="IM1149" s="2333"/>
    </row>
    <row r="1150" spans="1:247" s="2317" customFormat="1" ht="48" hidden="1" customHeight="1" x14ac:dyDescent="0.25">
      <c r="A1150" s="2322">
        <v>2026</v>
      </c>
      <c r="B1150" s="1365">
        <v>479</v>
      </c>
      <c r="C1150" s="1365" t="s">
        <v>58</v>
      </c>
      <c r="D1150" s="1365">
        <v>3000654</v>
      </c>
      <c r="E1150" s="1365">
        <v>5005023</v>
      </c>
      <c r="F1150" s="1365" t="s">
        <v>3011</v>
      </c>
      <c r="G1150" s="2322" t="s">
        <v>3012</v>
      </c>
      <c r="H1150" s="2322">
        <v>95</v>
      </c>
      <c r="I1150" s="1366" t="s">
        <v>992</v>
      </c>
      <c r="J1150" s="1367" t="s">
        <v>10</v>
      </c>
      <c r="K1150" s="1367" t="s">
        <v>60</v>
      </c>
      <c r="L1150" s="1365" t="str">
        <f t="shared" ref="L1150:L1213" si="1109">+MID(M1150,1,3)</f>
        <v>2.3</v>
      </c>
      <c r="M1150" s="2323" t="s">
        <v>62</v>
      </c>
      <c r="N1150" s="1368"/>
      <c r="O1150" s="2322" t="s">
        <v>3022</v>
      </c>
      <c r="P1150" s="2322" t="s">
        <v>63</v>
      </c>
      <c r="Q1150" s="2324">
        <v>1</v>
      </c>
      <c r="R1150" s="2325">
        <v>6500</v>
      </c>
      <c r="S1150" s="2326"/>
      <c r="T1150" s="2326"/>
      <c r="U1150" s="2322">
        <v>30</v>
      </c>
      <c r="V1150" s="2322">
        <v>30</v>
      </c>
      <c r="W1150" s="2327"/>
      <c r="X1150" s="286"/>
      <c r="Y1150" s="286"/>
      <c r="Z1150" s="287"/>
      <c r="AA1150" s="287"/>
      <c r="AB1150" s="287"/>
      <c r="AC1150" s="287"/>
      <c r="AD1150" s="287"/>
      <c r="AE1150" s="2325"/>
      <c r="AF1150" s="284">
        <f t="shared" ref="AF1150:AF1181" si="1110">+$R1150*(S1150/30)*$Q1150</f>
        <v>0</v>
      </c>
      <c r="AG1150" s="284">
        <f t="shared" ref="AG1150:AG1181" si="1111">+$R1150*(T1150/30)*$Q1150</f>
        <v>0</v>
      </c>
      <c r="AH1150" s="284">
        <f t="shared" si="1107"/>
        <v>6500</v>
      </c>
      <c r="AI1150" s="284">
        <f t="shared" si="1108"/>
        <v>6500</v>
      </c>
      <c r="AJ1150" s="284">
        <f t="shared" si="1090"/>
        <v>0</v>
      </c>
      <c r="AK1150" s="284">
        <f t="shared" si="1091"/>
        <v>0</v>
      </c>
      <c r="AL1150" s="284">
        <f t="shared" si="1092"/>
        <v>0</v>
      </c>
      <c r="AM1150" s="284">
        <f t="shared" si="1093"/>
        <v>0</v>
      </c>
      <c r="AN1150" s="284">
        <f t="shared" si="1094"/>
        <v>0</v>
      </c>
      <c r="AO1150" s="284">
        <f t="shared" si="1095"/>
        <v>0</v>
      </c>
      <c r="AP1150" s="284">
        <f t="shared" si="1096"/>
        <v>0</v>
      </c>
      <c r="AQ1150" s="284">
        <f t="shared" si="1097"/>
        <v>0</v>
      </c>
      <c r="AR1150" s="2328">
        <f>+ROUNDUP(SUM(AF1150:AQ1150),0)</f>
        <v>13000</v>
      </c>
      <c r="AS1150" s="2326" t="s">
        <v>2578</v>
      </c>
      <c r="AT1150" s="373"/>
      <c r="AU1150" s="373" t="s">
        <v>3535</v>
      </c>
      <c r="AV1150" s="373" t="s">
        <v>3536</v>
      </c>
      <c r="AW1150" s="375">
        <v>46058</v>
      </c>
      <c r="AX1150" s="373" t="s">
        <v>3537</v>
      </c>
      <c r="AY1150" s="375">
        <v>46078</v>
      </c>
      <c r="AZ1150" s="373"/>
      <c r="BA1150" s="373" t="s">
        <v>3538</v>
      </c>
      <c r="BB1150" s="2329" t="s">
        <v>995</v>
      </c>
      <c r="BC1150" s="373" t="s">
        <v>3755</v>
      </c>
      <c r="BD1150" s="373" t="s">
        <v>3756</v>
      </c>
      <c r="BE1150" s="373" t="s">
        <v>3757</v>
      </c>
      <c r="BF1150" s="375">
        <v>46079</v>
      </c>
      <c r="BG1150" s="373"/>
      <c r="BH1150" s="687">
        <v>2988</v>
      </c>
      <c r="BI1150" s="687"/>
      <c r="BJ1150" s="373"/>
      <c r="BK1150" s="687"/>
      <c r="BL1150" s="373">
        <v>2988</v>
      </c>
      <c r="BM1150" s="373"/>
      <c r="BN1150" s="687">
        <v>2988</v>
      </c>
      <c r="BO1150" s="687" t="s">
        <v>3761</v>
      </c>
      <c r="BP1150" s="687" t="s">
        <v>3762</v>
      </c>
      <c r="BQ1150" s="2331" t="s">
        <v>3763</v>
      </c>
      <c r="BR1150" s="2331"/>
      <c r="BS1150" s="2330" t="s">
        <v>3223</v>
      </c>
      <c r="BT1150" s="1370" t="s">
        <v>2634</v>
      </c>
      <c r="BU1150" s="1370" t="s">
        <v>3224</v>
      </c>
      <c r="BV1150" s="829">
        <v>72445680</v>
      </c>
      <c r="BW1150" s="687">
        <v>10724456800</v>
      </c>
      <c r="BX1150" s="1371">
        <v>6500</v>
      </c>
      <c r="BY1150" s="907">
        <v>46082</v>
      </c>
      <c r="BZ1150" s="907">
        <v>46142</v>
      </c>
      <c r="CA1150" s="373"/>
      <c r="CB1150" s="373"/>
      <c r="CC1150" s="373"/>
      <c r="CD1150" s="373"/>
      <c r="CE1150" s="373"/>
      <c r="CF1150" s="373"/>
      <c r="CG1150" s="373"/>
      <c r="CH1150" s="373"/>
      <c r="CI1150" s="373"/>
      <c r="CJ1150" s="373"/>
      <c r="CK1150" s="373"/>
      <c r="CL1150" s="373"/>
      <c r="CM1150" s="373"/>
      <c r="CN1150" s="373"/>
      <c r="CO1150" s="373"/>
      <c r="CP1150" s="373"/>
      <c r="CQ1150" s="373"/>
      <c r="CR1150" s="373"/>
      <c r="CS1150" s="373"/>
      <c r="CT1150" s="373">
        <v>30</v>
      </c>
      <c r="CU1150" s="1371">
        <v>6500</v>
      </c>
      <c r="CV1150" s="373">
        <v>30</v>
      </c>
      <c r="CW1150" s="1371">
        <v>6500</v>
      </c>
      <c r="CX1150" s="373">
        <v>30</v>
      </c>
      <c r="CY1150" s="1371">
        <v>6500</v>
      </c>
      <c r="CZ1150" s="373"/>
      <c r="DA1150" s="373"/>
      <c r="DB1150" s="373"/>
      <c r="DC1150" s="373">
        <v>30</v>
      </c>
      <c r="DD1150" s="1371">
        <v>6500</v>
      </c>
      <c r="DE1150" s="373">
        <v>30</v>
      </c>
      <c r="DF1150" s="1371">
        <v>6500</v>
      </c>
      <c r="DG1150" s="373">
        <v>30</v>
      </c>
      <c r="DH1150" s="1371">
        <v>6500</v>
      </c>
      <c r="DI1150" s="373"/>
      <c r="DJ1150" s="373"/>
      <c r="DK1150" s="373"/>
      <c r="DL1150" s="373"/>
      <c r="DM1150" s="373"/>
      <c r="DN1150" s="373"/>
      <c r="DO1150" s="373"/>
      <c r="DP1150" s="373"/>
      <c r="DQ1150" s="373"/>
      <c r="DR1150" s="373"/>
      <c r="DS1150" s="373"/>
      <c r="DT1150" s="2326"/>
      <c r="DU1150" s="2320">
        <f t="shared" si="1106"/>
        <v>13000</v>
      </c>
      <c r="DV1150" s="2321">
        <f t="shared" si="1103"/>
        <v>13000</v>
      </c>
      <c r="DW1150" s="2321">
        <f t="shared" si="1098"/>
        <v>13000</v>
      </c>
      <c r="DX1150" s="2321">
        <f t="shared" si="1067"/>
        <v>0</v>
      </c>
      <c r="DY1150" s="2321">
        <f t="shared" si="1068"/>
        <v>0</v>
      </c>
      <c r="DZ1150" s="2326"/>
      <c r="EA1150" s="2326"/>
      <c r="EB1150" s="2326"/>
      <c r="EC1150" s="2326"/>
      <c r="ED1150" s="2326"/>
      <c r="EE1150" s="2326"/>
      <c r="EF1150" s="2326"/>
      <c r="EG1150" s="1946"/>
      <c r="EH1150" s="2326"/>
      <c r="EI1150" s="2326"/>
      <c r="EJ1150" s="2326"/>
      <c r="EK1150" s="2326"/>
      <c r="EL1150" s="2326"/>
      <c r="EM1150" s="2326"/>
      <c r="EN1150" s="2326"/>
      <c r="EO1150" s="2326"/>
      <c r="EP1150" s="2326"/>
      <c r="EQ1150" s="2326"/>
      <c r="ER1150" s="2326"/>
      <c r="ES1150" s="2326"/>
      <c r="ET1150" s="2326"/>
      <c r="EU1150" s="2326"/>
      <c r="EV1150" s="2326"/>
      <c r="EW1150" s="2326"/>
      <c r="EX1150" s="2326"/>
      <c r="EY1150" s="2326"/>
      <c r="EZ1150" s="2326"/>
      <c r="FA1150" s="2326"/>
      <c r="FB1150" s="2326"/>
      <c r="FC1150" s="2326"/>
      <c r="FD1150" s="2326"/>
      <c r="FE1150" s="2326"/>
      <c r="FF1150" s="2326"/>
      <c r="FG1150" s="2326"/>
      <c r="FH1150" s="2326"/>
      <c r="FI1150" s="2334"/>
      <c r="FJ1150" s="2335"/>
      <c r="FK1150" s="2335"/>
      <c r="FL1150" s="2335"/>
      <c r="FM1150" s="2335"/>
      <c r="FN1150" s="2335"/>
      <c r="FO1150" s="2335"/>
      <c r="FP1150" s="2335"/>
      <c r="FQ1150" s="2335"/>
      <c r="FR1150" s="2335"/>
      <c r="FS1150" s="2335"/>
      <c r="FT1150" s="2335"/>
      <c r="FU1150" s="2335"/>
      <c r="FV1150" s="2335"/>
      <c r="FW1150" s="2335"/>
      <c r="FX1150" s="2335"/>
      <c r="FY1150" s="2335"/>
      <c r="FZ1150" s="2335"/>
      <c r="GA1150" s="2335"/>
      <c r="GB1150" s="2335"/>
      <c r="GC1150" s="2335"/>
      <c r="GD1150" s="2335"/>
      <c r="GE1150" s="2335"/>
      <c r="GF1150" s="2335"/>
      <c r="GG1150" s="2335"/>
      <c r="GH1150" s="2335"/>
      <c r="GI1150" s="2335"/>
      <c r="GJ1150" s="2335"/>
      <c r="GK1150" s="2335"/>
      <c r="GL1150" s="2335"/>
      <c r="GM1150" s="2335"/>
      <c r="GN1150" s="2335"/>
      <c r="GO1150" s="2335"/>
      <c r="GP1150" s="2335"/>
      <c r="GQ1150" s="2335"/>
      <c r="GR1150" s="2335"/>
      <c r="GS1150" s="2335"/>
      <c r="GT1150" s="2335"/>
      <c r="GU1150" s="2335"/>
      <c r="GV1150" s="2335"/>
      <c r="GW1150" s="2335"/>
      <c r="GX1150" s="2335"/>
      <c r="GY1150" s="2335"/>
      <c r="GZ1150" s="2335"/>
      <c r="HA1150" s="2335"/>
      <c r="HB1150" s="2335"/>
      <c r="HC1150" s="2335"/>
      <c r="HD1150" s="2335"/>
      <c r="HE1150" s="2335"/>
      <c r="HF1150" s="2335"/>
      <c r="HG1150" s="2335"/>
      <c r="HH1150" s="2335"/>
      <c r="HI1150" s="2335"/>
      <c r="HJ1150" s="2335"/>
      <c r="HK1150" s="2335"/>
      <c r="HL1150" s="2335"/>
      <c r="HM1150" s="2335"/>
      <c r="HN1150" s="2335"/>
      <c r="HO1150" s="2335"/>
      <c r="HP1150" s="2335"/>
      <c r="HQ1150" s="2335"/>
      <c r="HR1150" s="2335"/>
      <c r="HS1150" s="2335"/>
      <c r="HT1150" s="2335"/>
      <c r="HU1150" s="2335"/>
      <c r="HV1150" s="2335"/>
      <c r="HW1150" s="2335"/>
      <c r="HX1150" s="2335"/>
      <c r="HY1150" s="2335"/>
      <c r="HZ1150" s="2335"/>
      <c r="IA1150" s="2335"/>
      <c r="IB1150" s="2335"/>
      <c r="IC1150" s="2335"/>
      <c r="ID1150" s="2335"/>
      <c r="IE1150" s="2335"/>
      <c r="IF1150" s="2335"/>
      <c r="IG1150" s="2335"/>
      <c r="IH1150" s="2335"/>
      <c r="II1150" s="2335"/>
      <c r="IJ1150" s="2335"/>
      <c r="IK1150" s="2335"/>
      <c r="IL1150" s="2335"/>
    </row>
    <row r="1151" spans="1:247" s="2343" customFormat="1" ht="48" hidden="1" customHeight="1" x14ac:dyDescent="0.25">
      <c r="A1151" s="2322">
        <v>2026</v>
      </c>
      <c r="B1151" s="1365">
        <v>479</v>
      </c>
      <c r="C1151" s="1365" t="s">
        <v>58</v>
      </c>
      <c r="D1151" s="1365">
        <v>3000654</v>
      </c>
      <c r="E1151" s="1365">
        <v>5005023</v>
      </c>
      <c r="F1151" s="1365" t="s">
        <v>3011</v>
      </c>
      <c r="G1151" s="2322" t="s">
        <v>3012</v>
      </c>
      <c r="H1151" s="2322">
        <v>95</v>
      </c>
      <c r="I1151" s="1366" t="s">
        <v>992</v>
      </c>
      <c r="J1151" s="1367" t="s">
        <v>10</v>
      </c>
      <c r="K1151" s="1367" t="s">
        <v>60</v>
      </c>
      <c r="L1151" s="1365" t="str">
        <f t="shared" si="1109"/>
        <v>2.3</v>
      </c>
      <c r="M1151" s="2323" t="s">
        <v>62</v>
      </c>
      <c r="N1151" s="1368"/>
      <c r="O1151" s="2322" t="s">
        <v>3027</v>
      </c>
      <c r="P1151" s="2322" t="s">
        <v>65</v>
      </c>
      <c r="Q1151" s="2324">
        <v>1</v>
      </c>
      <c r="R1151" s="2325">
        <v>6000</v>
      </c>
      <c r="S1151" s="2326"/>
      <c r="T1151" s="2326"/>
      <c r="U1151" s="2322">
        <v>30</v>
      </c>
      <c r="V1151" s="2322">
        <v>30</v>
      </c>
      <c r="W1151" s="2327"/>
      <c r="X1151" s="286"/>
      <c r="Y1151" s="286"/>
      <c r="Z1151" s="287"/>
      <c r="AA1151" s="287"/>
      <c r="AB1151" s="287"/>
      <c r="AC1151" s="287"/>
      <c r="AD1151" s="287"/>
      <c r="AE1151" s="2325"/>
      <c r="AF1151" s="284">
        <f t="shared" si="1110"/>
        <v>0</v>
      </c>
      <c r="AG1151" s="284">
        <f t="shared" si="1111"/>
        <v>0</v>
      </c>
      <c r="AH1151" s="284">
        <f t="shared" si="1107"/>
        <v>6000</v>
      </c>
      <c r="AI1151" s="284">
        <f t="shared" si="1108"/>
        <v>6000</v>
      </c>
      <c r="AJ1151" s="284">
        <f t="shared" si="1090"/>
        <v>0</v>
      </c>
      <c r="AK1151" s="284">
        <f t="shared" si="1091"/>
        <v>0</v>
      </c>
      <c r="AL1151" s="284">
        <f t="shared" si="1092"/>
        <v>0</v>
      </c>
      <c r="AM1151" s="284">
        <f t="shared" si="1093"/>
        <v>0</v>
      </c>
      <c r="AN1151" s="284">
        <f t="shared" si="1094"/>
        <v>0</v>
      </c>
      <c r="AO1151" s="284">
        <f t="shared" si="1095"/>
        <v>0</v>
      </c>
      <c r="AP1151" s="284">
        <f t="shared" si="1096"/>
        <v>0</v>
      </c>
      <c r="AQ1151" s="284">
        <f t="shared" si="1097"/>
        <v>0</v>
      </c>
      <c r="AR1151" s="2328">
        <f>+ROUNDUP(SUM(AF1151:AQ1151),0)</f>
        <v>12000</v>
      </c>
      <c r="AS1151" s="2326" t="s">
        <v>2578</v>
      </c>
      <c r="AT1151" s="373"/>
      <c r="AU1151" s="373" t="s">
        <v>3535</v>
      </c>
      <c r="AV1151" s="373" t="s">
        <v>3536</v>
      </c>
      <c r="AW1151" s="375">
        <v>46058</v>
      </c>
      <c r="AX1151" s="373" t="s">
        <v>3537</v>
      </c>
      <c r="AY1151" s="375">
        <v>46078</v>
      </c>
      <c r="AZ1151" s="373"/>
      <c r="BA1151" s="373" t="s">
        <v>3538</v>
      </c>
      <c r="BB1151" s="2329" t="s">
        <v>995</v>
      </c>
      <c r="BC1151" s="373" t="s">
        <v>3755</v>
      </c>
      <c r="BD1151" s="373" t="s">
        <v>3756</v>
      </c>
      <c r="BE1151" s="373" t="s">
        <v>3757</v>
      </c>
      <c r="BF1151" s="375">
        <v>46079</v>
      </c>
      <c r="BG1151" s="373"/>
      <c r="BH1151" s="687">
        <v>1283</v>
      </c>
      <c r="BI1151" s="687"/>
      <c r="BJ1151" s="373"/>
      <c r="BK1151" s="687"/>
      <c r="BL1151" s="373">
        <v>1283</v>
      </c>
      <c r="BM1151" s="373"/>
      <c r="BN1151" s="687">
        <v>1283</v>
      </c>
      <c r="BO1151" s="616" t="s">
        <v>3758</v>
      </c>
      <c r="BP1151" s="670" t="s">
        <v>3759</v>
      </c>
      <c r="BQ1151" s="2139" t="s">
        <v>3760</v>
      </c>
      <c r="BR1151" s="2139"/>
      <c r="BS1151" s="2330" t="s">
        <v>3028</v>
      </c>
      <c r="BT1151" s="1370" t="s">
        <v>2129</v>
      </c>
      <c r="BU1151" s="1370" t="s">
        <v>3029</v>
      </c>
      <c r="BV1151" s="829">
        <v>45310125</v>
      </c>
      <c r="BW1151" s="687">
        <v>10453101253</v>
      </c>
      <c r="BX1151" s="1371">
        <v>6000</v>
      </c>
      <c r="BY1151" s="907">
        <v>46082</v>
      </c>
      <c r="BZ1151" s="907">
        <v>46142</v>
      </c>
      <c r="CA1151" s="373"/>
      <c r="CB1151" s="373"/>
      <c r="CC1151" s="373"/>
      <c r="CD1151" s="373"/>
      <c r="CE1151" s="373"/>
      <c r="CF1151" s="373"/>
      <c r="CG1151" s="373"/>
      <c r="CH1151" s="373"/>
      <c r="CI1151" s="373"/>
      <c r="CJ1151" s="373"/>
      <c r="CK1151" s="373"/>
      <c r="CL1151" s="373"/>
      <c r="CM1151" s="373"/>
      <c r="CN1151" s="373"/>
      <c r="CO1151" s="373"/>
      <c r="CP1151" s="373"/>
      <c r="CQ1151" s="373"/>
      <c r="CR1151" s="373"/>
      <c r="CS1151" s="373"/>
      <c r="CT1151" s="373">
        <v>30</v>
      </c>
      <c r="CU1151" s="1371">
        <v>6000</v>
      </c>
      <c r="CV1151" s="373">
        <v>30</v>
      </c>
      <c r="CW1151" s="1371">
        <v>6000</v>
      </c>
      <c r="CX1151" s="373">
        <v>30</v>
      </c>
      <c r="CY1151" s="1371">
        <v>6000</v>
      </c>
      <c r="CZ1151" s="373"/>
      <c r="DA1151" s="373"/>
      <c r="DB1151" s="373"/>
      <c r="DC1151" s="293">
        <v>30</v>
      </c>
      <c r="DD1151" s="1371">
        <v>6000</v>
      </c>
      <c r="DE1151" s="293">
        <v>30</v>
      </c>
      <c r="DF1151" s="1371">
        <v>6000</v>
      </c>
      <c r="DG1151" s="293">
        <v>30</v>
      </c>
      <c r="DH1151" s="1371">
        <v>6000</v>
      </c>
      <c r="DI1151" s="373"/>
      <c r="DJ1151" s="373"/>
      <c r="DK1151" s="373"/>
      <c r="DL1151" s="373"/>
      <c r="DM1151" s="373"/>
      <c r="DN1151" s="373"/>
      <c r="DO1151" s="373"/>
      <c r="DP1151" s="373"/>
      <c r="DQ1151" s="373"/>
      <c r="DR1151" s="373"/>
      <c r="DS1151" s="373"/>
      <c r="DT1151" s="2326"/>
      <c r="DU1151" s="2320">
        <f t="shared" si="1106"/>
        <v>12000</v>
      </c>
      <c r="DV1151" s="2321">
        <f t="shared" si="1103"/>
        <v>12000</v>
      </c>
      <c r="DW1151" s="2321">
        <f t="shared" si="1098"/>
        <v>12000</v>
      </c>
      <c r="DX1151" s="2321">
        <f t="shared" ref="DX1151:DX1214" si="1112">DU1151-DV1151</f>
        <v>0</v>
      </c>
      <c r="DY1151" s="2321">
        <f t="shared" ref="DY1151:DY1214" si="1113">DU1151-DW1151</f>
        <v>0</v>
      </c>
      <c r="DZ1151" s="2326"/>
      <c r="EA1151" s="2326"/>
      <c r="EB1151" s="2326"/>
      <c r="EC1151" s="2326"/>
      <c r="ED1151" s="2326"/>
      <c r="EE1151" s="2326"/>
      <c r="EF1151" s="2326"/>
      <c r="EG1151" s="1946"/>
      <c r="EH1151" s="2326"/>
      <c r="EI1151" s="2326"/>
      <c r="EJ1151" s="2326"/>
      <c r="EK1151" s="2326"/>
      <c r="EL1151" s="2326"/>
      <c r="EM1151" s="2326"/>
      <c r="EN1151" s="2326"/>
      <c r="EO1151" s="2326"/>
      <c r="EP1151" s="2326"/>
      <c r="EQ1151" s="2326"/>
      <c r="ER1151" s="2326"/>
      <c r="ES1151" s="2326"/>
      <c r="ET1151" s="2326"/>
      <c r="EU1151" s="2326"/>
      <c r="EV1151" s="2326"/>
      <c r="EW1151" s="2326"/>
      <c r="EX1151" s="2326"/>
      <c r="EY1151" s="2326"/>
      <c r="EZ1151" s="2326"/>
      <c r="FA1151" s="2326"/>
      <c r="FB1151" s="2326"/>
      <c r="FC1151" s="2326"/>
      <c r="FD1151" s="2326"/>
      <c r="FE1151" s="2326"/>
      <c r="FF1151" s="2326"/>
      <c r="FG1151" s="2326"/>
      <c r="FH1151" s="2326"/>
      <c r="FI1151" s="2342"/>
    </row>
    <row r="1152" spans="1:247" s="2326" customFormat="1" ht="48" hidden="1" customHeight="1" x14ac:dyDescent="0.25">
      <c r="A1152" s="2322">
        <v>2026</v>
      </c>
      <c r="B1152" s="1365">
        <v>479</v>
      </c>
      <c r="C1152" s="1365" t="s">
        <v>58</v>
      </c>
      <c r="D1152" s="1365">
        <v>3000654</v>
      </c>
      <c r="E1152" s="1365">
        <v>5005023</v>
      </c>
      <c r="F1152" s="1365" t="s">
        <v>3011</v>
      </c>
      <c r="G1152" s="2322" t="s">
        <v>3012</v>
      </c>
      <c r="H1152" s="2322">
        <v>95</v>
      </c>
      <c r="I1152" s="1366" t="s">
        <v>992</v>
      </c>
      <c r="J1152" s="1367" t="s">
        <v>10</v>
      </c>
      <c r="K1152" s="1367" t="s">
        <v>60</v>
      </c>
      <c r="L1152" s="1365" t="str">
        <f t="shared" si="1109"/>
        <v>2.3</v>
      </c>
      <c r="M1152" s="2323" t="s">
        <v>62</v>
      </c>
      <c r="N1152" s="1368"/>
      <c r="O1152" s="2322" t="s">
        <v>3027</v>
      </c>
      <c r="P1152" s="2322" t="s">
        <v>65</v>
      </c>
      <c r="Q1152" s="2324">
        <v>1</v>
      </c>
      <c r="R1152" s="2325">
        <v>6000</v>
      </c>
      <c r="U1152" s="2322">
        <v>30</v>
      </c>
      <c r="V1152" s="2322">
        <v>30</v>
      </c>
      <c r="W1152" s="2327"/>
      <c r="X1152" s="286"/>
      <c r="Y1152" s="286"/>
      <c r="Z1152" s="287"/>
      <c r="AA1152" s="287"/>
      <c r="AB1152" s="287"/>
      <c r="AC1152" s="287"/>
      <c r="AD1152" s="287"/>
      <c r="AE1152" s="2325"/>
      <c r="AF1152" s="284">
        <f t="shared" si="1110"/>
        <v>0</v>
      </c>
      <c r="AG1152" s="284">
        <f t="shared" si="1111"/>
        <v>0</v>
      </c>
      <c r="AH1152" s="284">
        <f t="shared" si="1107"/>
        <v>6000</v>
      </c>
      <c r="AI1152" s="284">
        <f t="shared" si="1108"/>
        <v>6000</v>
      </c>
      <c r="AJ1152" s="284">
        <f t="shared" si="1090"/>
        <v>0</v>
      </c>
      <c r="AK1152" s="284">
        <f t="shared" si="1091"/>
        <v>0</v>
      </c>
      <c r="AL1152" s="284">
        <f t="shared" si="1092"/>
        <v>0</v>
      </c>
      <c r="AM1152" s="284">
        <f t="shared" si="1093"/>
        <v>0</v>
      </c>
      <c r="AN1152" s="284">
        <f t="shared" si="1094"/>
        <v>0</v>
      </c>
      <c r="AO1152" s="284">
        <f t="shared" si="1095"/>
        <v>0</v>
      </c>
      <c r="AP1152" s="284">
        <f t="shared" si="1096"/>
        <v>0</v>
      </c>
      <c r="AQ1152" s="284">
        <f t="shared" si="1097"/>
        <v>0</v>
      </c>
      <c r="AR1152" s="2328">
        <v>11600</v>
      </c>
      <c r="AS1152" s="2326" t="s">
        <v>2578</v>
      </c>
      <c r="AT1152" s="373"/>
      <c r="AU1152" s="373" t="s">
        <v>3535</v>
      </c>
      <c r="AV1152" s="373" t="s">
        <v>3536</v>
      </c>
      <c r="AW1152" s="375">
        <v>46058</v>
      </c>
      <c r="AX1152" s="373" t="s">
        <v>3537</v>
      </c>
      <c r="AY1152" s="375">
        <v>46078</v>
      </c>
      <c r="AZ1152" s="373"/>
      <c r="BA1152" s="373" t="s">
        <v>3538</v>
      </c>
      <c r="BB1152" s="2329" t="s">
        <v>995</v>
      </c>
      <c r="BC1152" s="373" t="s">
        <v>3764</v>
      </c>
      <c r="BD1152" s="373" t="s">
        <v>3765</v>
      </c>
      <c r="BE1152" s="373" t="s">
        <v>3766</v>
      </c>
      <c r="BF1152" s="375">
        <v>46083</v>
      </c>
      <c r="BG1152" s="373"/>
      <c r="BH1152" s="687">
        <v>5086</v>
      </c>
      <c r="BI1152" s="687"/>
      <c r="BJ1152" s="373"/>
      <c r="BK1152" s="687"/>
      <c r="BL1152" s="373">
        <v>5086</v>
      </c>
      <c r="BM1152" s="373"/>
      <c r="BN1152" s="687">
        <v>5086</v>
      </c>
      <c r="BO1152" s="616" t="s">
        <v>3758</v>
      </c>
      <c r="BP1152" s="670" t="s">
        <v>3759</v>
      </c>
      <c r="BQ1152" s="2139" t="s">
        <v>3760</v>
      </c>
      <c r="BR1152" s="2139"/>
      <c r="BS1152" s="2341" t="s">
        <v>1342</v>
      </c>
      <c r="BT1152" s="1375" t="s">
        <v>2080</v>
      </c>
      <c r="BU1152" s="1375" t="s">
        <v>3211</v>
      </c>
      <c r="BV1152" s="775">
        <v>7529074</v>
      </c>
      <c r="BW1152" s="775">
        <v>10075290743</v>
      </c>
      <c r="BX1152" s="798">
        <v>6000</v>
      </c>
      <c r="BY1152" s="1376">
        <v>46087</v>
      </c>
      <c r="BZ1152" s="1376">
        <v>46142</v>
      </c>
      <c r="CA1152" s="373"/>
      <c r="CB1152" s="373"/>
      <c r="CC1152" s="373"/>
      <c r="CD1152" s="373"/>
      <c r="CE1152" s="373"/>
      <c r="CF1152" s="373"/>
      <c r="CG1152" s="373"/>
      <c r="CH1152" s="373"/>
      <c r="CI1152" s="373"/>
      <c r="CJ1152" s="373"/>
      <c r="CK1152" s="373"/>
      <c r="CL1152" s="373"/>
      <c r="CM1152" s="373"/>
      <c r="CN1152" s="373"/>
      <c r="CO1152" s="373"/>
      <c r="CP1152" s="373"/>
      <c r="CQ1152" s="373"/>
      <c r="CR1152" s="373"/>
      <c r="CS1152" s="373"/>
      <c r="CT1152" s="373">
        <v>30</v>
      </c>
      <c r="CU1152" s="1371">
        <v>6000</v>
      </c>
      <c r="CV1152" s="373">
        <v>28</v>
      </c>
      <c r="CW1152" s="1371">
        <v>5600</v>
      </c>
      <c r="CX1152" s="373">
        <v>28</v>
      </c>
      <c r="CY1152" s="1371">
        <v>5600</v>
      </c>
      <c r="CZ1152" s="373"/>
      <c r="DA1152" s="373"/>
      <c r="DB1152" s="373"/>
      <c r="DC1152" s="373">
        <f>V1152</f>
        <v>30</v>
      </c>
      <c r="DD1152" s="1371">
        <f>AI1152</f>
        <v>6000</v>
      </c>
      <c r="DE1152" s="373">
        <v>30</v>
      </c>
      <c r="DF1152" s="1371">
        <f>(R1152/30*DE1152)*Q1152</f>
        <v>6000</v>
      </c>
      <c r="DG1152" s="373">
        <v>30</v>
      </c>
      <c r="DH1152" s="1371">
        <f>(R1152/30*DG1152)*Q1152</f>
        <v>6000</v>
      </c>
      <c r="DI1152" s="373"/>
      <c r="DJ1152" s="373"/>
      <c r="DK1152" s="373"/>
      <c r="DL1152" s="373"/>
      <c r="DM1152" s="373"/>
      <c r="DN1152" s="373"/>
      <c r="DO1152" s="373"/>
      <c r="DP1152" s="373"/>
      <c r="DQ1152" s="373"/>
      <c r="DR1152" s="373"/>
      <c r="DS1152" s="373"/>
      <c r="DU1152" s="2320">
        <f t="shared" si="1106"/>
        <v>11600</v>
      </c>
      <c r="DV1152" s="2321">
        <f t="shared" si="1103"/>
        <v>11600</v>
      </c>
      <c r="DW1152" s="2321">
        <f t="shared" si="1098"/>
        <v>11600</v>
      </c>
      <c r="DX1152" s="2321">
        <f t="shared" si="1112"/>
        <v>0</v>
      </c>
      <c r="DY1152" s="2321">
        <f t="shared" si="1113"/>
        <v>0</v>
      </c>
      <c r="EG1152" s="1946"/>
      <c r="FI1152" s="2332"/>
    </row>
    <row r="1153" spans="1:165" s="846" customFormat="1" ht="48" hidden="1" customHeight="1" x14ac:dyDescent="0.25">
      <c r="A1153" s="1365">
        <v>2026</v>
      </c>
      <c r="B1153" s="1365">
        <v>479</v>
      </c>
      <c r="C1153" s="1365" t="s">
        <v>58</v>
      </c>
      <c r="D1153" s="1365">
        <v>3000654</v>
      </c>
      <c r="E1153" s="1365">
        <v>5005023</v>
      </c>
      <c r="F1153" s="1365" t="s">
        <v>3011</v>
      </c>
      <c r="G1153" s="1365" t="s">
        <v>3012</v>
      </c>
      <c r="H1153" s="1365">
        <v>95</v>
      </c>
      <c r="I1153" s="1366" t="s">
        <v>992</v>
      </c>
      <c r="J1153" s="1367" t="s">
        <v>10</v>
      </c>
      <c r="K1153" s="1367" t="s">
        <v>60</v>
      </c>
      <c r="L1153" s="1365" t="str">
        <f t="shared" si="1109"/>
        <v>2.3</v>
      </c>
      <c r="M1153" s="1368" t="s">
        <v>62</v>
      </c>
      <c r="N1153" s="1368"/>
      <c r="O1153" s="1365" t="s">
        <v>3209</v>
      </c>
      <c r="P1153" s="1365" t="s">
        <v>65</v>
      </c>
      <c r="Q1153" s="1369">
        <v>1</v>
      </c>
      <c r="R1153" s="285">
        <v>5500</v>
      </c>
      <c r="S1153" s="373"/>
      <c r="T1153" s="373"/>
      <c r="U1153" s="1365">
        <v>30</v>
      </c>
      <c r="V1153" s="1365">
        <v>30</v>
      </c>
      <c r="W1153" s="286"/>
      <c r="X1153" s="286"/>
      <c r="Y1153" s="286"/>
      <c r="Z1153" s="287"/>
      <c r="AA1153" s="287"/>
      <c r="AB1153" s="287"/>
      <c r="AC1153" s="287"/>
      <c r="AD1153" s="287"/>
      <c r="AE1153" s="285"/>
      <c r="AF1153" s="284">
        <f t="shared" si="1110"/>
        <v>0</v>
      </c>
      <c r="AG1153" s="284">
        <f t="shared" si="1111"/>
        <v>0</v>
      </c>
      <c r="AH1153" s="284">
        <f t="shared" si="1107"/>
        <v>5500</v>
      </c>
      <c r="AI1153" s="284">
        <f t="shared" si="1108"/>
        <v>5500</v>
      </c>
      <c r="AJ1153" s="284">
        <f t="shared" si="1090"/>
        <v>0</v>
      </c>
      <c r="AK1153" s="284">
        <f t="shared" si="1091"/>
        <v>0</v>
      </c>
      <c r="AL1153" s="284">
        <f t="shared" si="1092"/>
        <v>0</v>
      </c>
      <c r="AM1153" s="284">
        <f t="shared" si="1093"/>
        <v>0</v>
      </c>
      <c r="AN1153" s="284">
        <f t="shared" si="1094"/>
        <v>0</v>
      </c>
      <c r="AO1153" s="284">
        <f t="shared" si="1095"/>
        <v>0</v>
      </c>
      <c r="AP1153" s="284">
        <f t="shared" si="1096"/>
        <v>0</v>
      </c>
      <c r="AQ1153" s="284">
        <f t="shared" si="1097"/>
        <v>0</v>
      </c>
      <c r="AR1153" s="288">
        <f t="shared" ref="AR1153:AR1158" si="1114">+ROUNDUP(SUM(AF1153:AQ1153),0)</f>
        <v>11000</v>
      </c>
      <c r="AS1153" s="373" t="s">
        <v>2578</v>
      </c>
      <c r="AT1153" s="373"/>
      <c r="AU1153" s="373" t="s">
        <v>3535</v>
      </c>
      <c r="AV1153" s="373" t="s">
        <v>3536</v>
      </c>
      <c r="AW1153" s="375">
        <v>46058</v>
      </c>
      <c r="AX1153" s="373" t="s">
        <v>3537</v>
      </c>
      <c r="AY1153" s="375">
        <v>46078</v>
      </c>
      <c r="AZ1153" s="373"/>
      <c r="BA1153" s="373" t="s">
        <v>3538</v>
      </c>
      <c r="BB1153" s="901" t="s">
        <v>995</v>
      </c>
      <c r="BC1153" s="373" t="s">
        <v>3755</v>
      </c>
      <c r="BD1153" s="373" t="s">
        <v>3756</v>
      </c>
      <c r="BE1153" s="373" t="s">
        <v>3757</v>
      </c>
      <c r="BF1153" s="375">
        <v>46079</v>
      </c>
      <c r="BG1153" s="373"/>
      <c r="BH1153" s="687">
        <v>2855</v>
      </c>
      <c r="BI1153" s="687"/>
      <c r="BJ1153" s="373"/>
      <c r="BK1153" s="687"/>
      <c r="BL1153" s="373">
        <v>2855</v>
      </c>
      <c r="BM1153" s="373"/>
      <c r="BN1153" s="687">
        <v>2855</v>
      </c>
      <c r="BO1153" s="687" t="s">
        <v>3761</v>
      </c>
      <c r="BP1153" s="687" t="s">
        <v>3762</v>
      </c>
      <c r="BQ1153" s="1225" t="s">
        <v>3760</v>
      </c>
      <c r="BR1153" s="1225"/>
      <c r="BS1153" s="1370" t="s">
        <v>1523</v>
      </c>
      <c r="BT1153" s="1370" t="s">
        <v>1449</v>
      </c>
      <c r="BU1153" s="1370" t="s">
        <v>3210</v>
      </c>
      <c r="BV1153" s="829">
        <v>40057994</v>
      </c>
      <c r="BW1153" s="687">
        <v>10400579941</v>
      </c>
      <c r="BX1153" s="798">
        <v>5500</v>
      </c>
      <c r="BY1153" s="907">
        <v>46082</v>
      </c>
      <c r="BZ1153" s="907">
        <v>46142</v>
      </c>
      <c r="CA1153" s="373"/>
      <c r="CB1153" s="373"/>
      <c r="CC1153" s="373"/>
      <c r="CD1153" s="373"/>
      <c r="CE1153" s="373"/>
      <c r="CF1153" s="373"/>
      <c r="CG1153" s="373"/>
      <c r="CH1153" s="373"/>
      <c r="CI1153" s="373"/>
      <c r="CJ1153" s="373"/>
      <c r="CK1153" s="373"/>
      <c r="CL1153" s="373"/>
      <c r="CM1153" s="373"/>
      <c r="CN1153" s="373"/>
      <c r="CO1153" s="373"/>
      <c r="CP1153" s="373"/>
      <c r="CQ1153" s="373"/>
      <c r="CR1153" s="373"/>
      <c r="CS1153" s="373"/>
      <c r="CT1153" s="373">
        <v>30</v>
      </c>
      <c r="CU1153" s="1371">
        <v>5500</v>
      </c>
      <c r="CV1153" s="373">
        <v>30</v>
      </c>
      <c r="CW1153" s="1371">
        <v>5500</v>
      </c>
      <c r="CX1153" s="373">
        <v>30</v>
      </c>
      <c r="CY1153" s="1371">
        <v>5500</v>
      </c>
      <c r="CZ1153" s="373"/>
      <c r="DA1153" s="373"/>
      <c r="DB1153" s="373"/>
      <c r="DC1153" s="293">
        <v>30</v>
      </c>
      <c r="DD1153" s="1371">
        <v>5500</v>
      </c>
      <c r="DE1153" s="293">
        <v>30</v>
      </c>
      <c r="DF1153" s="1371">
        <v>5500</v>
      </c>
      <c r="DG1153" s="293">
        <v>30</v>
      </c>
      <c r="DH1153" s="1371">
        <v>5500</v>
      </c>
      <c r="DI1153" s="373"/>
      <c r="DJ1153" s="373"/>
      <c r="DK1153" s="373"/>
      <c r="DL1153" s="373"/>
      <c r="DM1153" s="373"/>
      <c r="DN1153" s="373"/>
      <c r="DO1153" s="373"/>
      <c r="DP1153" s="373"/>
      <c r="DQ1153" s="373"/>
      <c r="DR1153" s="373"/>
      <c r="DS1153" s="373"/>
      <c r="DT1153" s="373"/>
      <c r="DU1153" s="793">
        <f t="shared" si="1106"/>
        <v>11000</v>
      </c>
      <c r="DV1153" s="794">
        <f t="shared" si="1103"/>
        <v>11000</v>
      </c>
      <c r="DW1153" s="794">
        <f t="shared" si="1098"/>
        <v>11000</v>
      </c>
      <c r="DX1153" s="794">
        <f t="shared" si="1112"/>
        <v>0</v>
      </c>
      <c r="DY1153" s="794">
        <f t="shared" si="1113"/>
        <v>0</v>
      </c>
      <c r="DZ1153" s="373"/>
      <c r="EA1153" s="373"/>
      <c r="EB1153" s="373"/>
      <c r="EC1153" s="373"/>
      <c r="ED1153" s="373"/>
      <c r="EE1153" s="373"/>
      <c r="EF1153" s="373"/>
      <c r="EG1153" s="621"/>
      <c r="EH1153" s="373"/>
      <c r="EI1153" s="373"/>
      <c r="EJ1153" s="373"/>
      <c r="EK1153" s="373"/>
      <c r="EL1153" s="373"/>
      <c r="EM1153" s="373"/>
      <c r="EN1153" s="373"/>
      <c r="EO1153" s="373"/>
      <c r="EP1153" s="373"/>
      <c r="EQ1153" s="373"/>
      <c r="ER1153" s="373"/>
      <c r="ES1153" s="373"/>
      <c r="ET1153" s="373"/>
      <c r="EU1153" s="373"/>
      <c r="EV1153" s="373"/>
      <c r="EW1153" s="373"/>
      <c r="EX1153" s="373"/>
      <c r="EY1153" s="373"/>
      <c r="EZ1153" s="373"/>
      <c r="FA1153" s="373"/>
      <c r="FB1153" s="373"/>
      <c r="FC1153" s="373"/>
      <c r="FD1153" s="373"/>
      <c r="FE1153" s="373"/>
      <c r="FF1153" s="373"/>
      <c r="FG1153" s="373"/>
      <c r="FH1153" s="373"/>
      <c r="FI1153" s="1373"/>
    </row>
    <row r="1154" spans="1:165" s="786" customFormat="1" ht="48" hidden="1" customHeight="1" x14ac:dyDescent="0.25">
      <c r="A1154" s="1365">
        <v>2026</v>
      </c>
      <c r="B1154" s="1365">
        <v>479</v>
      </c>
      <c r="C1154" s="1365" t="s">
        <v>58</v>
      </c>
      <c r="D1154" s="1365">
        <v>3000654</v>
      </c>
      <c r="E1154" s="1365">
        <v>5005023</v>
      </c>
      <c r="F1154" s="1365" t="s">
        <v>3011</v>
      </c>
      <c r="G1154" s="1365" t="s">
        <v>3012</v>
      </c>
      <c r="H1154" s="1365">
        <v>95</v>
      </c>
      <c r="I1154" s="1366" t="s">
        <v>992</v>
      </c>
      <c r="J1154" s="1367" t="s">
        <v>10</v>
      </c>
      <c r="K1154" s="1367" t="s">
        <v>60</v>
      </c>
      <c r="L1154" s="1365" t="str">
        <f t="shared" si="1109"/>
        <v>2.3</v>
      </c>
      <c r="M1154" s="1368" t="s">
        <v>62</v>
      </c>
      <c r="N1154" s="1368"/>
      <c r="O1154" s="1365" t="s">
        <v>3209</v>
      </c>
      <c r="P1154" s="1365" t="s">
        <v>65</v>
      </c>
      <c r="Q1154" s="1369">
        <v>1</v>
      </c>
      <c r="R1154" s="285">
        <v>5500</v>
      </c>
      <c r="S1154" s="373"/>
      <c r="T1154" s="373"/>
      <c r="U1154" s="1365">
        <v>30</v>
      </c>
      <c r="V1154" s="1365">
        <v>30</v>
      </c>
      <c r="W1154" s="286"/>
      <c r="X1154" s="286"/>
      <c r="Y1154" s="286"/>
      <c r="Z1154" s="287"/>
      <c r="AA1154" s="287"/>
      <c r="AB1154" s="287"/>
      <c r="AC1154" s="287"/>
      <c r="AD1154" s="287"/>
      <c r="AE1154" s="285"/>
      <c r="AF1154" s="284">
        <f t="shared" si="1110"/>
        <v>0</v>
      </c>
      <c r="AG1154" s="284">
        <f t="shared" si="1111"/>
        <v>0</v>
      </c>
      <c r="AH1154" s="284">
        <f t="shared" si="1107"/>
        <v>5500</v>
      </c>
      <c r="AI1154" s="284">
        <f t="shared" si="1108"/>
        <v>5500</v>
      </c>
      <c r="AJ1154" s="284">
        <f t="shared" ref="AJ1154:AJ1185" si="1115">+$R1154*(W1154/30)*$Q1154</f>
        <v>0</v>
      </c>
      <c r="AK1154" s="284">
        <f t="shared" ref="AK1154:AK1185" si="1116">+$R1154*(X1154/30)*$Q1154</f>
        <v>0</v>
      </c>
      <c r="AL1154" s="284">
        <f t="shared" ref="AL1154:AL1185" si="1117">+$R1154*(Y1154/30)*$Q1154</f>
        <v>0</v>
      </c>
      <c r="AM1154" s="284">
        <f t="shared" ref="AM1154:AM1185" si="1118">+$R1154*(Z1154/30)*$Q1154</f>
        <v>0</v>
      </c>
      <c r="AN1154" s="284">
        <f t="shared" ref="AN1154:AN1185" si="1119">+$R1154*(AA1154/30)*$Q1154</f>
        <v>0</v>
      </c>
      <c r="AO1154" s="284">
        <f t="shared" ref="AO1154:AO1185" si="1120">+$R1154*(AB1154/30)*$Q1154</f>
        <v>0</v>
      </c>
      <c r="AP1154" s="284">
        <f t="shared" ref="AP1154:AP1185" si="1121">+$R1154*(AC1154/30)*$Q1154</f>
        <v>0</v>
      </c>
      <c r="AQ1154" s="284">
        <f t="shared" ref="AQ1154:AQ1185" si="1122">+$R1154*(AD1154/30)*$Q1154</f>
        <v>0</v>
      </c>
      <c r="AR1154" s="288">
        <f t="shared" si="1114"/>
        <v>11000</v>
      </c>
      <c r="AS1154" s="373" t="s">
        <v>2578</v>
      </c>
      <c r="AT1154" s="373"/>
      <c r="AU1154" s="373" t="s">
        <v>3535</v>
      </c>
      <c r="AV1154" s="373" t="s">
        <v>3536</v>
      </c>
      <c r="AW1154" s="375">
        <v>46058</v>
      </c>
      <c r="AX1154" s="373" t="s">
        <v>3537</v>
      </c>
      <c r="AY1154" s="375">
        <v>46078</v>
      </c>
      <c r="AZ1154" s="373"/>
      <c r="BA1154" s="373" t="s">
        <v>3538</v>
      </c>
      <c r="BB1154" s="901" t="s">
        <v>995</v>
      </c>
      <c r="BC1154" s="373" t="s">
        <v>3755</v>
      </c>
      <c r="BD1154" s="373" t="s">
        <v>3756</v>
      </c>
      <c r="BE1154" s="373" t="s">
        <v>3757</v>
      </c>
      <c r="BF1154" s="375">
        <v>46079</v>
      </c>
      <c r="BG1154" s="373"/>
      <c r="BH1154" s="687">
        <v>2946</v>
      </c>
      <c r="BI1154" s="687"/>
      <c r="BJ1154" s="373"/>
      <c r="BK1154" s="687"/>
      <c r="BL1154" s="373">
        <v>2946</v>
      </c>
      <c r="BM1154" s="373"/>
      <c r="BN1154" s="687">
        <v>2946</v>
      </c>
      <c r="BO1154" s="687" t="s">
        <v>3761</v>
      </c>
      <c r="BP1154" s="687" t="s">
        <v>3762</v>
      </c>
      <c r="BQ1154" s="1225" t="s">
        <v>3760</v>
      </c>
      <c r="BR1154" s="1225"/>
      <c r="BS1154" s="1370" t="s">
        <v>1070</v>
      </c>
      <c r="BT1154" s="1370" t="s">
        <v>1141</v>
      </c>
      <c r="BU1154" s="1370" t="s">
        <v>3226</v>
      </c>
      <c r="BV1154" s="829">
        <v>416301234</v>
      </c>
      <c r="BW1154" s="687">
        <v>10416301234</v>
      </c>
      <c r="BX1154" s="798">
        <v>5500</v>
      </c>
      <c r="BY1154" s="907">
        <v>46082</v>
      </c>
      <c r="BZ1154" s="907">
        <v>46142</v>
      </c>
      <c r="CA1154" s="373"/>
      <c r="CB1154" s="373"/>
      <c r="CC1154" s="373"/>
      <c r="CD1154" s="373"/>
      <c r="CE1154" s="373"/>
      <c r="CF1154" s="373"/>
      <c r="CG1154" s="373"/>
      <c r="CH1154" s="373"/>
      <c r="CI1154" s="373"/>
      <c r="CJ1154" s="373"/>
      <c r="CK1154" s="373"/>
      <c r="CL1154" s="373"/>
      <c r="CM1154" s="373"/>
      <c r="CN1154" s="373"/>
      <c r="CO1154" s="373"/>
      <c r="CP1154" s="373"/>
      <c r="CQ1154" s="373"/>
      <c r="CR1154" s="373"/>
      <c r="CS1154" s="373"/>
      <c r="CT1154" s="373">
        <v>30</v>
      </c>
      <c r="CU1154" s="1371">
        <v>5500</v>
      </c>
      <c r="CV1154" s="373">
        <v>30</v>
      </c>
      <c r="CW1154" s="1371">
        <v>5500</v>
      </c>
      <c r="CX1154" s="373">
        <v>30</v>
      </c>
      <c r="CY1154" s="1371">
        <v>5500</v>
      </c>
      <c r="CZ1154" s="373"/>
      <c r="DA1154" s="373"/>
      <c r="DB1154" s="373"/>
      <c r="DC1154" s="293">
        <v>30</v>
      </c>
      <c r="DD1154" s="1371">
        <v>5500</v>
      </c>
      <c r="DE1154" s="293">
        <v>30</v>
      </c>
      <c r="DF1154" s="1371">
        <v>5500</v>
      </c>
      <c r="DG1154" s="293">
        <v>30</v>
      </c>
      <c r="DH1154" s="1371">
        <v>5500</v>
      </c>
      <c r="DI1154" s="373"/>
      <c r="DJ1154" s="373"/>
      <c r="DK1154" s="373"/>
      <c r="DL1154" s="373"/>
      <c r="DM1154" s="373"/>
      <c r="DN1154" s="373"/>
      <c r="DO1154" s="373"/>
      <c r="DP1154" s="373"/>
      <c r="DQ1154" s="373"/>
      <c r="DR1154" s="373"/>
      <c r="DS1154" s="373"/>
      <c r="DT1154" s="373"/>
      <c r="DU1154" s="793">
        <f t="shared" si="1106"/>
        <v>11000</v>
      </c>
      <c r="DV1154" s="794">
        <f t="shared" si="1103"/>
        <v>11000</v>
      </c>
      <c r="DW1154" s="794">
        <f t="shared" si="1098"/>
        <v>11000</v>
      </c>
      <c r="DX1154" s="794">
        <f t="shared" si="1112"/>
        <v>0</v>
      </c>
      <c r="DY1154" s="794">
        <f t="shared" si="1113"/>
        <v>0</v>
      </c>
      <c r="DZ1154" s="373"/>
      <c r="EA1154" s="373"/>
      <c r="EB1154" s="373"/>
      <c r="EC1154" s="373"/>
      <c r="ED1154" s="373"/>
      <c r="EE1154" s="373"/>
      <c r="EF1154" s="373"/>
      <c r="EG1154" s="621"/>
      <c r="EH1154" s="373"/>
      <c r="EI1154" s="373"/>
      <c r="EJ1154" s="373"/>
      <c r="EK1154" s="373"/>
      <c r="EL1154" s="373"/>
      <c r="EM1154" s="373"/>
      <c r="EN1154" s="373"/>
      <c r="EO1154" s="373"/>
      <c r="EP1154" s="373"/>
      <c r="EQ1154" s="373"/>
      <c r="ER1154" s="373"/>
      <c r="ES1154" s="373"/>
      <c r="ET1154" s="373"/>
      <c r="EU1154" s="373"/>
      <c r="EV1154" s="373"/>
      <c r="EW1154" s="373"/>
      <c r="EX1154" s="373"/>
      <c r="EY1154" s="373"/>
      <c r="EZ1154" s="373"/>
      <c r="FA1154" s="373"/>
      <c r="FB1154" s="373"/>
      <c r="FC1154" s="373"/>
      <c r="FD1154" s="373"/>
      <c r="FE1154" s="373"/>
      <c r="FF1154" s="373"/>
      <c r="FG1154" s="373"/>
      <c r="FH1154" s="373"/>
      <c r="FI1154" s="1374"/>
    </row>
    <row r="1155" spans="1:165" s="373" customFormat="1" ht="48" hidden="1" customHeight="1" x14ac:dyDescent="0.25">
      <c r="A1155" s="1365">
        <v>2026</v>
      </c>
      <c r="B1155" s="1365">
        <v>479</v>
      </c>
      <c r="C1155" s="1365" t="s">
        <v>58</v>
      </c>
      <c r="D1155" s="1365">
        <v>3000654</v>
      </c>
      <c r="E1155" s="1365">
        <v>5005023</v>
      </c>
      <c r="F1155" s="1365" t="s">
        <v>3011</v>
      </c>
      <c r="G1155" s="1365" t="s">
        <v>3012</v>
      </c>
      <c r="H1155" s="1365">
        <v>95</v>
      </c>
      <c r="I1155" s="1366" t="s">
        <v>992</v>
      </c>
      <c r="J1155" s="1367" t="s">
        <v>10</v>
      </c>
      <c r="K1155" s="1367" t="s">
        <v>60</v>
      </c>
      <c r="L1155" s="1365" t="str">
        <f t="shared" si="1109"/>
        <v>2.3</v>
      </c>
      <c r="M1155" s="1368" t="s">
        <v>62</v>
      </c>
      <c r="N1155" s="1368"/>
      <c r="O1155" s="1365" t="s">
        <v>3209</v>
      </c>
      <c r="P1155" s="1365" t="s">
        <v>65</v>
      </c>
      <c r="Q1155" s="1369">
        <v>1</v>
      </c>
      <c r="R1155" s="285">
        <v>5500</v>
      </c>
      <c r="U1155" s="1365">
        <v>30</v>
      </c>
      <c r="V1155" s="1365">
        <v>30</v>
      </c>
      <c r="W1155" s="286"/>
      <c r="X1155" s="286"/>
      <c r="Y1155" s="286"/>
      <c r="Z1155" s="287"/>
      <c r="AA1155" s="287"/>
      <c r="AB1155" s="287"/>
      <c r="AC1155" s="287"/>
      <c r="AD1155" s="287"/>
      <c r="AE1155" s="285"/>
      <c r="AF1155" s="284">
        <f t="shared" si="1110"/>
        <v>0</v>
      </c>
      <c r="AG1155" s="284">
        <f t="shared" si="1111"/>
        <v>0</v>
      </c>
      <c r="AH1155" s="284">
        <f t="shared" si="1107"/>
        <v>5500</v>
      </c>
      <c r="AI1155" s="284">
        <f t="shared" si="1108"/>
        <v>5500</v>
      </c>
      <c r="AJ1155" s="284">
        <f t="shared" si="1115"/>
        <v>0</v>
      </c>
      <c r="AK1155" s="284">
        <f t="shared" si="1116"/>
        <v>0</v>
      </c>
      <c r="AL1155" s="284">
        <f t="shared" si="1117"/>
        <v>0</v>
      </c>
      <c r="AM1155" s="284">
        <f t="shared" si="1118"/>
        <v>0</v>
      </c>
      <c r="AN1155" s="284">
        <f t="shared" si="1119"/>
        <v>0</v>
      </c>
      <c r="AO1155" s="284">
        <f t="shared" si="1120"/>
        <v>0</v>
      </c>
      <c r="AP1155" s="284">
        <f t="shared" si="1121"/>
        <v>0</v>
      </c>
      <c r="AQ1155" s="284">
        <f t="shared" si="1122"/>
        <v>0</v>
      </c>
      <c r="AR1155" s="288">
        <f t="shared" si="1114"/>
        <v>11000</v>
      </c>
      <c r="AS1155" s="373" t="s">
        <v>2578</v>
      </c>
      <c r="AU1155" s="373" t="s">
        <v>3535</v>
      </c>
      <c r="AV1155" s="373" t="s">
        <v>3536</v>
      </c>
      <c r="AW1155" s="375">
        <v>46058</v>
      </c>
      <c r="AX1155" s="373" t="s">
        <v>3537</v>
      </c>
      <c r="AY1155" s="375">
        <v>46078</v>
      </c>
      <c r="BA1155" s="373" t="s">
        <v>3538</v>
      </c>
      <c r="BB1155" s="901" t="s">
        <v>995</v>
      </c>
      <c r="BC1155" s="373" t="s">
        <v>3764</v>
      </c>
      <c r="BD1155" s="373" t="s">
        <v>3765</v>
      </c>
      <c r="BE1155" s="373" t="s">
        <v>3766</v>
      </c>
      <c r="BF1155" s="375">
        <v>46083</v>
      </c>
      <c r="BH1155" s="687">
        <v>5083</v>
      </c>
      <c r="BI1155" s="687"/>
      <c r="BK1155" s="687"/>
      <c r="BL1155" s="373">
        <v>5083</v>
      </c>
      <c r="BN1155" s="687">
        <v>5083</v>
      </c>
      <c r="BO1155" s="616" t="s">
        <v>3758</v>
      </c>
      <c r="BP1155" s="670" t="s">
        <v>3759</v>
      </c>
      <c r="BQ1155" s="1225" t="s">
        <v>3760</v>
      </c>
      <c r="BR1155" s="1225"/>
      <c r="BS1155" s="1375" t="s">
        <v>1605</v>
      </c>
      <c r="BT1155" s="1375" t="s">
        <v>3767</v>
      </c>
      <c r="BU1155" s="1375" t="s">
        <v>3768</v>
      </c>
      <c r="BV1155" s="775">
        <v>46897043</v>
      </c>
      <c r="BW1155" s="775">
        <v>10468970436</v>
      </c>
      <c r="BX1155" s="798">
        <v>5500</v>
      </c>
      <c r="BY1155" s="907">
        <v>46087</v>
      </c>
      <c r="BZ1155" s="907">
        <v>46142</v>
      </c>
      <c r="CT1155" s="373">
        <v>30</v>
      </c>
      <c r="CU1155" s="1371">
        <v>5500</v>
      </c>
      <c r="CV1155" s="373">
        <v>28</v>
      </c>
      <c r="CW1155" s="1371">
        <v>5133.33</v>
      </c>
      <c r="CX1155" s="373">
        <v>30</v>
      </c>
      <c r="CY1155" s="1371">
        <v>5133.33</v>
      </c>
      <c r="DC1155" s="373">
        <f>V1155</f>
        <v>30</v>
      </c>
      <c r="DD1155" s="1371">
        <f>AI1155</f>
        <v>5500</v>
      </c>
      <c r="DE1155" s="373">
        <v>30</v>
      </c>
      <c r="DF1155" s="1371">
        <f>(R1155/30*DE1155)*Q1155</f>
        <v>5500</v>
      </c>
      <c r="DG1155" s="373">
        <v>30</v>
      </c>
      <c r="DH1155" s="1371">
        <f>(R1155/30*DG1155)*Q1155</f>
        <v>5500</v>
      </c>
      <c r="DU1155" s="793">
        <f t="shared" si="1106"/>
        <v>11000</v>
      </c>
      <c r="DV1155" s="794">
        <f t="shared" si="1103"/>
        <v>10633.33</v>
      </c>
      <c r="DW1155" s="794">
        <f t="shared" si="1098"/>
        <v>10633.33</v>
      </c>
      <c r="DX1155" s="794">
        <f t="shared" si="1112"/>
        <v>366.67000000000007</v>
      </c>
      <c r="DY1155" s="794">
        <f t="shared" si="1113"/>
        <v>366.67000000000007</v>
      </c>
      <c r="EG1155" s="621"/>
      <c r="FI1155" s="1372"/>
    </row>
    <row r="1156" spans="1:165" s="846" customFormat="1" ht="48" hidden="1" customHeight="1" x14ac:dyDescent="0.25">
      <c r="A1156" s="1365">
        <v>2026</v>
      </c>
      <c r="B1156" s="1365">
        <v>479</v>
      </c>
      <c r="C1156" s="1365" t="s">
        <v>58</v>
      </c>
      <c r="D1156" s="1365">
        <v>3000654</v>
      </c>
      <c r="E1156" s="1365">
        <v>5005023</v>
      </c>
      <c r="F1156" s="1365" t="s">
        <v>3011</v>
      </c>
      <c r="G1156" s="1365" t="s">
        <v>3012</v>
      </c>
      <c r="H1156" s="1365">
        <v>95</v>
      </c>
      <c r="I1156" s="1366" t="s">
        <v>992</v>
      </c>
      <c r="J1156" s="1367" t="s">
        <v>10</v>
      </c>
      <c r="K1156" s="1367" t="s">
        <v>60</v>
      </c>
      <c r="L1156" s="1365" t="str">
        <f t="shared" si="1109"/>
        <v>2.3</v>
      </c>
      <c r="M1156" s="1368" t="s">
        <v>62</v>
      </c>
      <c r="N1156" s="1368"/>
      <c r="O1156" s="1365" t="s">
        <v>3086</v>
      </c>
      <c r="P1156" s="826" t="s">
        <v>65</v>
      </c>
      <c r="Q1156" s="1369">
        <v>1</v>
      </c>
      <c r="R1156" s="285">
        <v>7000</v>
      </c>
      <c r="S1156" s="373"/>
      <c r="T1156" s="373"/>
      <c r="U1156" s="1365">
        <v>30</v>
      </c>
      <c r="V1156" s="1365">
        <v>30</v>
      </c>
      <c r="W1156" s="286"/>
      <c r="X1156" s="286"/>
      <c r="Y1156" s="286"/>
      <c r="Z1156" s="287"/>
      <c r="AA1156" s="287"/>
      <c r="AB1156" s="287"/>
      <c r="AC1156" s="287"/>
      <c r="AD1156" s="287"/>
      <c r="AE1156" s="285"/>
      <c r="AF1156" s="284">
        <f t="shared" si="1110"/>
        <v>0</v>
      </c>
      <c r="AG1156" s="284">
        <f t="shared" si="1111"/>
        <v>0</v>
      </c>
      <c r="AH1156" s="284">
        <f t="shared" si="1107"/>
        <v>7000</v>
      </c>
      <c r="AI1156" s="284">
        <f t="shared" si="1108"/>
        <v>7000</v>
      </c>
      <c r="AJ1156" s="284">
        <f t="shared" si="1115"/>
        <v>0</v>
      </c>
      <c r="AK1156" s="284">
        <f t="shared" si="1116"/>
        <v>0</v>
      </c>
      <c r="AL1156" s="284">
        <f t="shared" si="1117"/>
        <v>0</v>
      </c>
      <c r="AM1156" s="284">
        <f t="shared" si="1118"/>
        <v>0</v>
      </c>
      <c r="AN1156" s="284">
        <f t="shared" si="1119"/>
        <v>0</v>
      </c>
      <c r="AO1156" s="284">
        <f t="shared" si="1120"/>
        <v>0</v>
      </c>
      <c r="AP1156" s="284">
        <f t="shared" si="1121"/>
        <v>0</v>
      </c>
      <c r="AQ1156" s="284">
        <f t="shared" si="1122"/>
        <v>0</v>
      </c>
      <c r="AR1156" s="288">
        <f t="shared" si="1114"/>
        <v>14000</v>
      </c>
      <c r="AS1156" s="373" t="s">
        <v>2578</v>
      </c>
      <c r="AT1156" s="373"/>
      <c r="AU1156" s="373" t="s">
        <v>3535</v>
      </c>
      <c r="AV1156" s="373" t="s">
        <v>3536</v>
      </c>
      <c r="AW1156" s="375">
        <v>46058</v>
      </c>
      <c r="AX1156" s="373" t="s">
        <v>3537</v>
      </c>
      <c r="AY1156" s="375">
        <v>46078</v>
      </c>
      <c r="AZ1156" s="373"/>
      <c r="BA1156" s="373" t="s">
        <v>3538</v>
      </c>
      <c r="BB1156" s="901" t="s">
        <v>995</v>
      </c>
      <c r="BC1156" s="373" t="s">
        <v>3755</v>
      </c>
      <c r="BD1156" s="373" t="s">
        <v>3756</v>
      </c>
      <c r="BE1156" s="373" t="s">
        <v>3766</v>
      </c>
      <c r="BF1156" s="375">
        <v>46083</v>
      </c>
      <c r="BG1156" s="373"/>
      <c r="BH1156" s="687">
        <v>1838</v>
      </c>
      <c r="BI1156" s="687"/>
      <c r="BJ1156" s="373"/>
      <c r="BK1156" s="687"/>
      <c r="BL1156" s="373">
        <v>1838</v>
      </c>
      <c r="BM1156" s="373"/>
      <c r="BN1156" s="687">
        <v>1838</v>
      </c>
      <c r="BO1156" s="616" t="s">
        <v>3758</v>
      </c>
      <c r="BP1156" s="670" t="s">
        <v>3759</v>
      </c>
      <c r="BQ1156" s="1225" t="s">
        <v>3760</v>
      </c>
      <c r="BR1156" s="1225"/>
      <c r="BS1156" s="1370" t="s">
        <v>3090</v>
      </c>
      <c r="BT1156" s="1370" t="s">
        <v>1263</v>
      </c>
      <c r="BU1156" s="1370" t="s">
        <v>1337</v>
      </c>
      <c r="BV1156" s="687">
        <v>25860770</v>
      </c>
      <c r="BW1156" s="687">
        <v>10258607703</v>
      </c>
      <c r="BX1156" s="798">
        <v>7000</v>
      </c>
      <c r="BY1156" s="907">
        <v>46082</v>
      </c>
      <c r="BZ1156" s="907">
        <v>46142</v>
      </c>
      <c r="CA1156" s="373"/>
      <c r="CB1156" s="373"/>
      <c r="CC1156" s="373"/>
      <c r="CD1156" s="373"/>
      <c r="CE1156" s="373"/>
      <c r="CF1156" s="373"/>
      <c r="CG1156" s="373"/>
      <c r="CH1156" s="373"/>
      <c r="CI1156" s="373"/>
      <c r="CJ1156" s="373"/>
      <c r="CK1156" s="373"/>
      <c r="CL1156" s="373"/>
      <c r="CM1156" s="373"/>
      <c r="CN1156" s="373"/>
      <c r="CO1156" s="373"/>
      <c r="CP1156" s="373"/>
      <c r="CQ1156" s="373"/>
      <c r="CR1156" s="373"/>
      <c r="CS1156" s="373"/>
      <c r="CT1156" s="373">
        <v>30</v>
      </c>
      <c r="CU1156" s="1371">
        <v>7000</v>
      </c>
      <c r="CV1156" s="373">
        <v>30</v>
      </c>
      <c r="CW1156" s="1371">
        <v>7000</v>
      </c>
      <c r="CX1156" s="373">
        <v>30</v>
      </c>
      <c r="CY1156" s="1371">
        <v>7000</v>
      </c>
      <c r="CZ1156" s="373"/>
      <c r="DA1156" s="373"/>
      <c r="DB1156" s="373"/>
      <c r="DC1156" s="293">
        <v>30</v>
      </c>
      <c r="DD1156" s="1371">
        <v>7000</v>
      </c>
      <c r="DE1156" s="293">
        <v>30</v>
      </c>
      <c r="DF1156" s="1371">
        <v>7000</v>
      </c>
      <c r="DG1156" s="293">
        <v>30</v>
      </c>
      <c r="DH1156" s="1371">
        <v>7000</v>
      </c>
      <c r="DI1156" s="373"/>
      <c r="DJ1156" s="373"/>
      <c r="DK1156" s="373"/>
      <c r="DL1156" s="373"/>
      <c r="DM1156" s="373"/>
      <c r="DN1156" s="373"/>
      <c r="DO1156" s="373"/>
      <c r="DP1156" s="373"/>
      <c r="DQ1156" s="373"/>
      <c r="DR1156" s="373"/>
      <c r="DS1156" s="373"/>
      <c r="DT1156" s="373"/>
      <c r="DU1156" s="793">
        <f t="shared" si="1106"/>
        <v>14000</v>
      </c>
      <c r="DV1156" s="794">
        <f t="shared" si="1103"/>
        <v>14000</v>
      </c>
      <c r="DW1156" s="794">
        <f t="shared" si="1098"/>
        <v>14000</v>
      </c>
      <c r="DX1156" s="794">
        <f t="shared" si="1112"/>
        <v>0</v>
      </c>
      <c r="DY1156" s="794">
        <f t="shared" si="1113"/>
        <v>0</v>
      </c>
      <c r="DZ1156" s="373"/>
      <c r="EA1156" s="373"/>
      <c r="EB1156" s="373"/>
      <c r="EC1156" s="373"/>
      <c r="ED1156" s="373"/>
      <c r="EE1156" s="373"/>
      <c r="EF1156" s="373"/>
      <c r="EG1156" s="621"/>
      <c r="EH1156" s="373"/>
      <c r="EI1156" s="373"/>
      <c r="EJ1156" s="373"/>
      <c r="EK1156" s="373"/>
      <c r="EL1156" s="373"/>
      <c r="EM1156" s="373"/>
      <c r="EN1156" s="373"/>
      <c r="EO1156" s="373"/>
      <c r="EP1156" s="373"/>
      <c r="EQ1156" s="373"/>
      <c r="ER1156" s="373"/>
      <c r="ES1156" s="373"/>
      <c r="ET1156" s="373"/>
      <c r="EU1156" s="373"/>
      <c r="EV1156" s="373"/>
      <c r="EW1156" s="373"/>
      <c r="EX1156" s="373"/>
      <c r="EY1156" s="373"/>
      <c r="EZ1156" s="373"/>
      <c r="FA1156" s="373"/>
      <c r="FB1156" s="373"/>
      <c r="FC1156" s="373"/>
      <c r="FD1156" s="373"/>
      <c r="FE1156" s="373"/>
      <c r="FF1156" s="373"/>
      <c r="FG1156" s="373"/>
      <c r="FH1156" s="373"/>
      <c r="FI1156" s="1373"/>
    </row>
    <row r="1157" spans="1:165" s="623" customFormat="1" ht="48" hidden="1" customHeight="1" x14ac:dyDescent="0.25">
      <c r="A1157" s="1365">
        <v>2026</v>
      </c>
      <c r="B1157" s="1365">
        <v>479</v>
      </c>
      <c r="C1157" s="1365" t="s">
        <v>58</v>
      </c>
      <c r="D1157" s="1365">
        <v>3000654</v>
      </c>
      <c r="E1157" s="1365">
        <v>5005023</v>
      </c>
      <c r="F1157" s="1365" t="s">
        <v>3011</v>
      </c>
      <c r="G1157" s="1365" t="s">
        <v>3012</v>
      </c>
      <c r="H1157" s="1365">
        <v>95</v>
      </c>
      <c r="I1157" s="1366" t="s">
        <v>992</v>
      </c>
      <c r="J1157" s="1367" t="s">
        <v>10</v>
      </c>
      <c r="K1157" s="1367" t="s">
        <v>60</v>
      </c>
      <c r="L1157" s="1365" t="str">
        <f t="shared" si="1109"/>
        <v>2.3</v>
      </c>
      <c r="M1157" s="1368" t="s">
        <v>62</v>
      </c>
      <c r="N1157" s="1368"/>
      <c r="O1157" s="1365" t="s">
        <v>3086</v>
      </c>
      <c r="P1157" s="826" t="s">
        <v>65</v>
      </c>
      <c r="Q1157" s="1369">
        <v>1</v>
      </c>
      <c r="R1157" s="285">
        <v>7000</v>
      </c>
      <c r="S1157" s="373"/>
      <c r="T1157" s="373"/>
      <c r="U1157" s="1365">
        <v>30</v>
      </c>
      <c r="V1157" s="1365">
        <v>30</v>
      </c>
      <c r="W1157" s="286"/>
      <c r="X1157" s="286"/>
      <c r="Y1157" s="286"/>
      <c r="Z1157" s="287"/>
      <c r="AA1157" s="287"/>
      <c r="AB1157" s="287"/>
      <c r="AC1157" s="287"/>
      <c r="AD1157" s="287"/>
      <c r="AE1157" s="285"/>
      <c r="AF1157" s="284">
        <f t="shared" si="1110"/>
        <v>0</v>
      </c>
      <c r="AG1157" s="284">
        <f t="shared" si="1111"/>
        <v>0</v>
      </c>
      <c r="AH1157" s="284">
        <f t="shared" si="1107"/>
        <v>7000</v>
      </c>
      <c r="AI1157" s="284">
        <f t="shared" si="1108"/>
        <v>7000</v>
      </c>
      <c r="AJ1157" s="284">
        <f t="shared" si="1115"/>
        <v>0</v>
      </c>
      <c r="AK1157" s="284">
        <f t="shared" si="1116"/>
        <v>0</v>
      </c>
      <c r="AL1157" s="284">
        <f t="shared" si="1117"/>
        <v>0</v>
      </c>
      <c r="AM1157" s="284">
        <f t="shared" si="1118"/>
        <v>0</v>
      </c>
      <c r="AN1157" s="284">
        <f t="shared" si="1119"/>
        <v>0</v>
      </c>
      <c r="AO1157" s="284">
        <f t="shared" si="1120"/>
        <v>0</v>
      </c>
      <c r="AP1157" s="284">
        <f t="shared" si="1121"/>
        <v>0</v>
      </c>
      <c r="AQ1157" s="284">
        <f t="shared" si="1122"/>
        <v>0</v>
      </c>
      <c r="AR1157" s="288">
        <f t="shared" si="1114"/>
        <v>14000</v>
      </c>
      <c r="AS1157" s="373" t="s">
        <v>2578</v>
      </c>
      <c r="AT1157" s="373"/>
      <c r="AU1157" s="373" t="s">
        <v>3535</v>
      </c>
      <c r="AV1157" s="373" t="s">
        <v>3536</v>
      </c>
      <c r="AW1157" s="375">
        <v>46058</v>
      </c>
      <c r="AX1157" s="373" t="s">
        <v>3537</v>
      </c>
      <c r="AY1157" s="375">
        <v>46078</v>
      </c>
      <c r="AZ1157" s="373"/>
      <c r="BA1157" s="373" t="s">
        <v>3538</v>
      </c>
      <c r="BB1157" s="901" t="s">
        <v>995</v>
      </c>
      <c r="BC1157" s="373" t="s">
        <v>3755</v>
      </c>
      <c r="BD1157" s="373" t="s">
        <v>3756</v>
      </c>
      <c r="BE1157" s="373" t="s">
        <v>3766</v>
      </c>
      <c r="BF1157" s="375">
        <v>46083</v>
      </c>
      <c r="BG1157" s="373"/>
      <c r="BH1157" s="687">
        <v>1839</v>
      </c>
      <c r="BI1157" s="687"/>
      <c r="BJ1157" s="373"/>
      <c r="BK1157" s="687"/>
      <c r="BL1157" s="373"/>
      <c r="BM1157" s="373"/>
      <c r="BN1157" s="687">
        <v>1839</v>
      </c>
      <c r="BO1157" s="616" t="s">
        <v>3758</v>
      </c>
      <c r="BP1157" s="670" t="s">
        <v>3759</v>
      </c>
      <c r="BQ1157" s="1225" t="s">
        <v>3760</v>
      </c>
      <c r="BR1157" s="1225"/>
      <c r="BS1157" s="1370" t="s">
        <v>3091</v>
      </c>
      <c r="BT1157" s="1370" t="s">
        <v>1062</v>
      </c>
      <c r="BU1157" s="1370" t="s">
        <v>3092</v>
      </c>
      <c r="BV1157" s="687">
        <v>45402132</v>
      </c>
      <c r="BW1157" s="687">
        <v>10454021326</v>
      </c>
      <c r="BX1157" s="798">
        <v>7000</v>
      </c>
      <c r="BY1157" s="907">
        <v>46082</v>
      </c>
      <c r="BZ1157" s="907">
        <v>46142</v>
      </c>
      <c r="CA1157" s="373"/>
      <c r="CB1157" s="373"/>
      <c r="CC1157" s="373"/>
      <c r="CD1157" s="373"/>
      <c r="CE1157" s="373"/>
      <c r="CF1157" s="373"/>
      <c r="CG1157" s="373"/>
      <c r="CH1157" s="373"/>
      <c r="CI1157" s="373"/>
      <c r="CJ1157" s="373"/>
      <c r="CK1157" s="373"/>
      <c r="CL1157" s="373"/>
      <c r="CM1157" s="373"/>
      <c r="CN1157" s="373"/>
      <c r="CO1157" s="373"/>
      <c r="CP1157" s="373"/>
      <c r="CQ1157" s="373"/>
      <c r="CR1157" s="373"/>
      <c r="CS1157" s="373"/>
      <c r="CT1157" s="373">
        <v>30</v>
      </c>
      <c r="CU1157" s="1371">
        <v>7000</v>
      </c>
      <c r="CV1157" s="373">
        <v>30</v>
      </c>
      <c r="CW1157" s="1371">
        <v>7000</v>
      </c>
      <c r="CX1157" s="373">
        <v>30</v>
      </c>
      <c r="CY1157" s="1371">
        <v>7000</v>
      </c>
      <c r="CZ1157" s="373"/>
      <c r="DA1157" s="373"/>
      <c r="DB1157" s="373"/>
      <c r="DC1157" s="293">
        <v>30</v>
      </c>
      <c r="DD1157" s="1371">
        <v>7000</v>
      </c>
      <c r="DE1157" s="293">
        <v>30</v>
      </c>
      <c r="DF1157" s="1371">
        <v>7000</v>
      </c>
      <c r="DG1157" s="293">
        <v>30</v>
      </c>
      <c r="DH1157" s="1371">
        <v>7000</v>
      </c>
      <c r="DI1157" s="373"/>
      <c r="DJ1157" s="373"/>
      <c r="DK1157" s="373"/>
      <c r="DL1157" s="373"/>
      <c r="DM1157" s="373"/>
      <c r="DN1157" s="373"/>
      <c r="DO1157" s="373"/>
      <c r="DP1157" s="373"/>
      <c r="DQ1157" s="373"/>
      <c r="DR1157" s="373"/>
      <c r="DS1157" s="373"/>
      <c r="DT1157" s="373"/>
      <c r="DU1157" s="793">
        <f t="shared" si="1106"/>
        <v>14000</v>
      </c>
      <c r="DV1157" s="794">
        <f t="shared" si="1103"/>
        <v>14000</v>
      </c>
      <c r="DW1157" s="794">
        <f t="shared" si="1098"/>
        <v>14000</v>
      </c>
      <c r="DX1157" s="794">
        <f t="shared" si="1112"/>
        <v>0</v>
      </c>
      <c r="DY1157" s="794">
        <f t="shared" si="1113"/>
        <v>0</v>
      </c>
      <c r="DZ1157" s="373"/>
      <c r="EA1157" s="373"/>
      <c r="EB1157" s="373"/>
      <c r="EC1157" s="373"/>
      <c r="ED1157" s="373"/>
      <c r="EE1157" s="373"/>
      <c r="EF1157" s="373"/>
      <c r="EG1157" s="621"/>
      <c r="EH1157" s="373"/>
      <c r="EI1157" s="373"/>
      <c r="EJ1157" s="373"/>
      <c r="EK1157" s="373"/>
      <c r="EL1157" s="373"/>
      <c r="EM1157" s="373"/>
      <c r="EN1157" s="373"/>
      <c r="EO1157" s="373"/>
      <c r="EP1157" s="373"/>
      <c r="EQ1157" s="373"/>
      <c r="ER1157" s="373"/>
      <c r="ES1157" s="373"/>
      <c r="ET1157" s="373"/>
      <c r="EU1157" s="373"/>
      <c r="EV1157" s="373"/>
      <c r="EW1157" s="373"/>
      <c r="EX1157" s="373"/>
      <c r="EY1157" s="373"/>
      <c r="EZ1157" s="373"/>
      <c r="FA1157" s="373"/>
      <c r="FB1157" s="373"/>
      <c r="FC1157" s="373"/>
      <c r="FD1157" s="373"/>
      <c r="FE1157" s="373"/>
      <c r="FF1157" s="373"/>
      <c r="FG1157" s="373"/>
      <c r="FH1157" s="373"/>
      <c r="FI1157" s="838"/>
    </row>
    <row r="1158" spans="1:165" s="2317" customFormat="1" ht="48" hidden="1" customHeight="1" x14ac:dyDescent="0.25">
      <c r="A1158" s="2322">
        <v>2026</v>
      </c>
      <c r="B1158" s="1365">
        <v>479</v>
      </c>
      <c r="C1158" s="1365" t="s">
        <v>58</v>
      </c>
      <c r="D1158" s="1365">
        <v>3000654</v>
      </c>
      <c r="E1158" s="1365">
        <v>5005023</v>
      </c>
      <c r="F1158" s="1365" t="s">
        <v>3011</v>
      </c>
      <c r="G1158" s="2322" t="s">
        <v>3012</v>
      </c>
      <c r="H1158" s="2322">
        <v>95</v>
      </c>
      <c r="I1158" s="1366" t="s">
        <v>992</v>
      </c>
      <c r="J1158" s="1367" t="s">
        <v>10</v>
      </c>
      <c r="K1158" s="1367" t="s">
        <v>60</v>
      </c>
      <c r="L1158" s="1365" t="str">
        <f t="shared" si="1109"/>
        <v>2.3</v>
      </c>
      <c r="M1158" s="2323" t="s">
        <v>62</v>
      </c>
      <c r="N1158" s="1368"/>
      <c r="O1158" s="2322" t="s">
        <v>3030</v>
      </c>
      <c r="P1158" s="2312" t="s">
        <v>65</v>
      </c>
      <c r="Q1158" s="2324">
        <v>1</v>
      </c>
      <c r="R1158" s="2325">
        <v>6500</v>
      </c>
      <c r="S1158" s="2326"/>
      <c r="T1158" s="2326"/>
      <c r="U1158" s="2322">
        <v>30</v>
      </c>
      <c r="V1158" s="2322">
        <v>30</v>
      </c>
      <c r="W1158" s="2327"/>
      <c r="X1158" s="286"/>
      <c r="Y1158" s="286"/>
      <c r="Z1158" s="287"/>
      <c r="AA1158" s="287"/>
      <c r="AB1158" s="287"/>
      <c r="AC1158" s="287"/>
      <c r="AD1158" s="287"/>
      <c r="AE1158" s="2325"/>
      <c r="AF1158" s="284">
        <f t="shared" si="1110"/>
        <v>0</v>
      </c>
      <c r="AG1158" s="284">
        <f t="shared" si="1111"/>
        <v>0</v>
      </c>
      <c r="AH1158" s="284">
        <f t="shared" si="1107"/>
        <v>6500</v>
      </c>
      <c r="AI1158" s="284">
        <f t="shared" si="1108"/>
        <v>6500</v>
      </c>
      <c r="AJ1158" s="284">
        <f t="shared" si="1115"/>
        <v>0</v>
      </c>
      <c r="AK1158" s="284">
        <f t="shared" si="1116"/>
        <v>0</v>
      </c>
      <c r="AL1158" s="284">
        <f t="shared" si="1117"/>
        <v>0</v>
      </c>
      <c r="AM1158" s="284">
        <f t="shared" si="1118"/>
        <v>0</v>
      </c>
      <c r="AN1158" s="284">
        <f t="shared" si="1119"/>
        <v>0</v>
      </c>
      <c r="AO1158" s="284">
        <f t="shared" si="1120"/>
        <v>0</v>
      </c>
      <c r="AP1158" s="284">
        <f t="shared" si="1121"/>
        <v>0</v>
      </c>
      <c r="AQ1158" s="284">
        <f t="shared" si="1122"/>
        <v>0</v>
      </c>
      <c r="AR1158" s="2328">
        <f t="shared" si="1114"/>
        <v>13000</v>
      </c>
      <c r="AS1158" s="2326" t="s">
        <v>2578</v>
      </c>
      <c r="AT1158" s="373"/>
      <c r="AU1158" s="373" t="s">
        <v>3535</v>
      </c>
      <c r="AV1158" s="373" t="s">
        <v>3536</v>
      </c>
      <c r="AW1158" s="375">
        <v>46058</v>
      </c>
      <c r="AX1158" s="373" t="s">
        <v>3537</v>
      </c>
      <c r="AY1158" s="375">
        <v>46078</v>
      </c>
      <c r="AZ1158" s="373"/>
      <c r="BA1158" s="373" t="s">
        <v>3538</v>
      </c>
      <c r="BB1158" s="2329" t="s">
        <v>995</v>
      </c>
      <c r="BC1158" s="373" t="s">
        <v>3755</v>
      </c>
      <c r="BD1158" s="373" t="s">
        <v>3756</v>
      </c>
      <c r="BE1158" s="373" t="s">
        <v>3766</v>
      </c>
      <c r="BF1158" s="375">
        <v>46083</v>
      </c>
      <c r="BG1158" s="373"/>
      <c r="BH1158" s="687">
        <v>2284</v>
      </c>
      <c r="BI1158" s="687"/>
      <c r="BJ1158" s="373"/>
      <c r="BK1158" s="687"/>
      <c r="BL1158" s="373">
        <v>1284</v>
      </c>
      <c r="BM1158" s="373"/>
      <c r="BN1158" s="687">
        <v>1284</v>
      </c>
      <c r="BO1158" s="616" t="s">
        <v>3758</v>
      </c>
      <c r="BP1158" s="670" t="s">
        <v>3759</v>
      </c>
      <c r="BQ1158" s="2139" t="s">
        <v>3760</v>
      </c>
      <c r="BR1158" s="2139"/>
      <c r="BS1158" s="2330" t="s">
        <v>1571</v>
      </c>
      <c r="BT1158" s="1370" t="s">
        <v>1028</v>
      </c>
      <c r="BU1158" s="1370" t="s">
        <v>2137</v>
      </c>
      <c r="BV1158" s="829">
        <v>70757048</v>
      </c>
      <c r="BW1158" s="687">
        <v>10707570488</v>
      </c>
      <c r="BX1158" s="798">
        <v>6500</v>
      </c>
      <c r="BY1158" s="907">
        <v>46082</v>
      </c>
      <c r="BZ1158" s="907">
        <v>46142</v>
      </c>
      <c r="CA1158" s="373"/>
      <c r="CB1158" s="373"/>
      <c r="CC1158" s="373"/>
      <c r="CD1158" s="373"/>
      <c r="CE1158" s="373"/>
      <c r="CF1158" s="373"/>
      <c r="CG1158" s="373"/>
      <c r="CH1158" s="373"/>
      <c r="CI1158" s="373"/>
      <c r="CJ1158" s="373"/>
      <c r="CK1158" s="373"/>
      <c r="CL1158" s="373"/>
      <c r="CM1158" s="373"/>
      <c r="CN1158" s="373"/>
      <c r="CO1158" s="373"/>
      <c r="CP1158" s="373"/>
      <c r="CQ1158" s="373"/>
      <c r="CR1158" s="373"/>
      <c r="CS1158" s="373"/>
      <c r="CT1158" s="373">
        <v>30</v>
      </c>
      <c r="CU1158" s="1371">
        <v>6500</v>
      </c>
      <c r="CV1158" s="373">
        <v>30</v>
      </c>
      <c r="CW1158" s="1371">
        <v>6500</v>
      </c>
      <c r="CX1158" s="373">
        <v>30</v>
      </c>
      <c r="CY1158" s="1371">
        <v>6500</v>
      </c>
      <c r="CZ1158" s="373"/>
      <c r="DA1158" s="373"/>
      <c r="DB1158" s="373"/>
      <c r="DC1158" s="293">
        <v>30</v>
      </c>
      <c r="DD1158" s="1371">
        <v>6500</v>
      </c>
      <c r="DE1158" s="293">
        <v>30</v>
      </c>
      <c r="DF1158" s="1371">
        <v>6500</v>
      </c>
      <c r="DG1158" s="293">
        <v>30</v>
      </c>
      <c r="DH1158" s="1371">
        <v>6500</v>
      </c>
      <c r="DI1158" s="373"/>
      <c r="DJ1158" s="373"/>
      <c r="DK1158" s="373"/>
      <c r="DL1158" s="373"/>
      <c r="DM1158" s="373"/>
      <c r="DN1158" s="373"/>
      <c r="DO1158" s="373"/>
      <c r="DP1158" s="373"/>
      <c r="DQ1158" s="373"/>
      <c r="DR1158" s="373"/>
      <c r="DS1158" s="373"/>
      <c r="DT1158" s="2326"/>
      <c r="DU1158" s="2320">
        <f t="shared" si="1106"/>
        <v>13000</v>
      </c>
      <c r="DV1158" s="2321">
        <f t="shared" si="1103"/>
        <v>13000</v>
      </c>
      <c r="DW1158" s="2321">
        <f t="shared" si="1098"/>
        <v>13000</v>
      </c>
      <c r="DX1158" s="2321">
        <f t="shared" si="1112"/>
        <v>0</v>
      </c>
      <c r="DY1158" s="2321">
        <f t="shared" si="1113"/>
        <v>0</v>
      </c>
      <c r="DZ1158" s="2326"/>
      <c r="EA1158" s="2326"/>
      <c r="EB1158" s="2326"/>
      <c r="EC1158" s="2326"/>
      <c r="ED1158" s="2326"/>
      <c r="EE1158" s="2326"/>
      <c r="EF1158" s="2326"/>
      <c r="EG1158" s="1946"/>
      <c r="EH1158" s="2326"/>
      <c r="EI1158" s="2326"/>
      <c r="EJ1158" s="2326"/>
      <c r="EK1158" s="2326"/>
      <c r="EL1158" s="2326"/>
      <c r="EM1158" s="2326"/>
      <c r="EN1158" s="2326"/>
      <c r="EO1158" s="2326"/>
      <c r="EP1158" s="2326"/>
      <c r="EQ1158" s="2326"/>
      <c r="ER1158" s="2326"/>
      <c r="ES1158" s="2326"/>
      <c r="ET1158" s="2326"/>
      <c r="EU1158" s="2326"/>
      <c r="EV1158" s="2326"/>
      <c r="EW1158" s="2326"/>
      <c r="EX1158" s="2326"/>
      <c r="EY1158" s="2326"/>
      <c r="EZ1158" s="2326"/>
      <c r="FA1158" s="2326"/>
      <c r="FB1158" s="2326"/>
      <c r="FC1158" s="2326"/>
      <c r="FD1158" s="2326"/>
      <c r="FE1158" s="2326"/>
      <c r="FF1158" s="2326"/>
      <c r="FG1158" s="2326"/>
      <c r="FH1158" s="2326"/>
      <c r="FI1158" s="2333"/>
    </row>
    <row r="1159" spans="1:165" s="323" customFormat="1" ht="48" hidden="1" customHeight="1" x14ac:dyDescent="0.25">
      <c r="A1159" s="2322">
        <v>2026</v>
      </c>
      <c r="B1159" s="1365">
        <v>479</v>
      </c>
      <c r="C1159" s="1365" t="s">
        <v>58</v>
      </c>
      <c r="D1159" s="1365">
        <v>3000654</v>
      </c>
      <c r="E1159" s="1365">
        <v>5005023</v>
      </c>
      <c r="F1159" s="1365" t="s">
        <v>3011</v>
      </c>
      <c r="G1159" s="2322" t="s">
        <v>3012</v>
      </c>
      <c r="H1159" s="2322">
        <v>95</v>
      </c>
      <c r="I1159" s="1366" t="s">
        <v>992</v>
      </c>
      <c r="J1159" s="1367" t="s">
        <v>10</v>
      </c>
      <c r="K1159" s="1367" t="s">
        <v>60</v>
      </c>
      <c r="L1159" s="1365" t="str">
        <f t="shared" si="1109"/>
        <v>2.3</v>
      </c>
      <c r="M1159" s="2323" t="s">
        <v>62</v>
      </c>
      <c r="N1159" s="1368"/>
      <c r="O1159" s="2322" t="s">
        <v>3227</v>
      </c>
      <c r="P1159" s="2322" t="s">
        <v>65</v>
      </c>
      <c r="Q1159" s="2324">
        <v>1</v>
      </c>
      <c r="R1159" s="2325">
        <v>5500</v>
      </c>
      <c r="S1159" s="2326"/>
      <c r="T1159" s="2326"/>
      <c r="U1159" s="2322">
        <v>30</v>
      </c>
      <c r="V1159" s="2322">
        <v>30</v>
      </c>
      <c r="W1159" s="2327"/>
      <c r="X1159" s="286"/>
      <c r="Y1159" s="286"/>
      <c r="Z1159" s="287"/>
      <c r="AA1159" s="287"/>
      <c r="AB1159" s="287"/>
      <c r="AC1159" s="287"/>
      <c r="AD1159" s="287"/>
      <c r="AE1159" s="2325"/>
      <c r="AF1159" s="284">
        <f t="shared" si="1110"/>
        <v>0</v>
      </c>
      <c r="AG1159" s="284">
        <f t="shared" si="1111"/>
        <v>0</v>
      </c>
      <c r="AH1159" s="284">
        <f t="shared" si="1107"/>
        <v>5500</v>
      </c>
      <c r="AI1159" s="284">
        <f t="shared" si="1108"/>
        <v>5500</v>
      </c>
      <c r="AJ1159" s="284">
        <f t="shared" si="1115"/>
        <v>0</v>
      </c>
      <c r="AK1159" s="284">
        <f t="shared" si="1116"/>
        <v>0</v>
      </c>
      <c r="AL1159" s="284">
        <f t="shared" si="1117"/>
        <v>0</v>
      </c>
      <c r="AM1159" s="284">
        <f t="shared" si="1118"/>
        <v>0</v>
      </c>
      <c r="AN1159" s="284">
        <f t="shared" si="1119"/>
        <v>0</v>
      </c>
      <c r="AO1159" s="284">
        <f t="shared" si="1120"/>
        <v>0</v>
      </c>
      <c r="AP1159" s="284">
        <f t="shared" si="1121"/>
        <v>0</v>
      </c>
      <c r="AQ1159" s="284">
        <f t="shared" si="1122"/>
        <v>0</v>
      </c>
      <c r="AR1159" s="2328">
        <v>0</v>
      </c>
      <c r="AS1159" s="2326" t="s">
        <v>2578</v>
      </c>
      <c r="AT1159" s="373"/>
      <c r="AU1159" s="373" t="s">
        <v>3535</v>
      </c>
      <c r="AV1159" s="373" t="s">
        <v>3536</v>
      </c>
      <c r="AW1159" s="375">
        <v>46058</v>
      </c>
      <c r="AX1159" s="373" t="s">
        <v>3537</v>
      </c>
      <c r="AY1159" s="375">
        <v>46078</v>
      </c>
      <c r="AZ1159" s="373"/>
      <c r="BA1159" s="373" t="s">
        <v>3538</v>
      </c>
      <c r="BB1159" s="614" t="s">
        <v>1021</v>
      </c>
      <c r="BC1159" s="373"/>
      <c r="BD1159" s="373"/>
      <c r="BE1159" s="373"/>
      <c r="BF1159" s="375"/>
      <c r="BG1159" s="373"/>
      <c r="BH1159" s="687"/>
      <c r="BI1159" s="687"/>
      <c r="BJ1159" s="373"/>
      <c r="BK1159" s="687"/>
      <c r="BL1159" s="373"/>
      <c r="BM1159" s="373"/>
      <c r="BN1159" s="687"/>
      <c r="BO1159" s="687"/>
      <c r="BP1159" s="687"/>
      <c r="BQ1159" s="2234"/>
      <c r="BR1159" s="2234"/>
      <c r="BS1159" s="2330"/>
      <c r="BT1159" s="1370"/>
      <c r="BU1159" s="1370"/>
      <c r="BV1159" s="829"/>
      <c r="BW1159" s="687"/>
      <c r="BX1159" s="798"/>
      <c r="BY1159" s="907"/>
      <c r="BZ1159" s="907"/>
      <c r="CA1159" s="373"/>
      <c r="CB1159" s="373"/>
      <c r="CC1159" s="373"/>
      <c r="CD1159" s="373"/>
      <c r="CE1159" s="373"/>
      <c r="CF1159" s="373"/>
      <c r="CG1159" s="373"/>
      <c r="CH1159" s="373"/>
      <c r="CI1159" s="373"/>
      <c r="CJ1159" s="373"/>
      <c r="CK1159" s="373"/>
      <c r="CL1159" s="373"/>
      <c r="CM1159" s="373"/>
      <c r="CN1159" s="373"/>
      <c r="CO1159" s="373"/>
      <c r="CP1159" s="373"/>
      <c r="CQ1159" s="373"/>
      <c r="CR1159" s="373"/>
      <c r="CS1159" s="373"/>
      <c r="CT1159" s="373"/>
      <c r="CU1159" s="1371"/>
      <c r="CV1159" s="373"/>
      <c r="CW1159" s="1371"/>
      <c r="CX1159" s="373"/>
      <c r="CY1159" s="1371"/>
      <c r="CZ1159" s="373"/>
      <c r="DA1159" s="373"/>
      <c r="DB1159" s="373"/>
      <c r="DC1159" s="293">
        <f>V1159</f>
        <v>30</v>
      </c>
      <c r="DD1159" s="1371">
        <f>AI1159</f>
        <v>5500</v>
      </c>
      <c r="DE1159" s="293"/>
      <c r="DF1159" s="1371">
        <f>(R1159/30*DE1159)*Q1159</f>
        <v>0</v>
      </c>
      <c r="DG1159" s="293"/>
      <c r="DH1159" s="1371">
        <f>(R1159/30*DG1159)*Q1159</f>
        <v>0</v>
      </c>
      <c r="DI1159" s="373"/>
      <c r="DJ1159" s="373"/>
      <c r="DK1159" s="373"/>
      <c r="DL1159" s="373"/>
      <c r="DM1159" s="373"/>
      <c r="DN1159" s="373"/>
      <c r="DO1159" s="373"/>
      <c r="DP1159" s="373"/>
      <c r="DQ1159" s="373"/>
      <c r="DR1159" s="373"/>
      <c r="DS1159" s="373"/>
      <c r="DT1159" s="2326"/>
      <c r="DU1159" s="2320">
        <f t="shared" si="1106"/>
        <v>0</v>
      </c>
      <c r="DV1159" s="2321">
        <f t="shared" si="1103"/>
        <v>0</v>
      </c>
      <c r="DW1159" s="2321">
        <f t="shared" si="1098"/>
        <v>0</v>
      </c>
      <c r="DX1159" s="2321">
        <f t="shared" si="1112"/>
        <v>0</v>
      </c>
      <c r="DY1159" s="2321">
        <f t="shared" si="1113"/>
        <v>0</v>
      </c>
      <c r="DZ1159" s="2326"/>
      <c r="EA1159" s="2326"/>
      <c r="EB1159" s="2326"/>
      <c r="EC1159" s="2326"/>
      <c r="ED1159" s="2326"/>
      <c r="EE1159" s="2326"/>
      <c r="EF1159" s="2326"/>
      <c r="EG1159" s="1946"/>
      <c r="EH1159" s="2326"/>
      <c r="EI1159" s="2326"/>
      <c r="EJ1159" s="2326"/>
      <c r="EK1159" s="2326"/>
      <c r="EL1159" s="2326"/>
      <c r="EM1159" s="2326"/>
      <c r="EN1159" s="2326"/>
      <c r="EO1159" s="2326"/>
      <c r="EP1159" s="2326"/>
      <c r="EQ1159" s="2326"/>
      <c r="ER1159" s="2326"/>
      <c r="ES1159" s="2326"/>
      <c r="ET1159" s="2326"/>
      <c r="EU1159" s="2326"/>
      <c r="EV1159" s="2326"/>
      <c r="EW1159" s="2326"/>
      <c r="EX1159" s="2326"/>
      <c r="EY1159" s="2326"/>
      <c r="EZ1159" s="2326"/>
      <c r="FA1159" s="2326"/>
      <c r="FB1159" s="2326"/>
      <c r="FC1159" s="2326"/>
      <c r="FD1159" s="2326"/>
      <c r="FE1159" s="2326"/>
      <c r="FF1159" s="2326"/>
      <c r="FG1159" s="2326"/>
      <c r="FH1159" s="2326"/>
      <c r="FI1159" s="2333"/>
    </row>
    <row r="1160" spans="1:165" ht="48" hidden="1" customHeight="1" x14ac:dyDescent="0.25">
      <c r="A1160" s="1365">
        <v>2026</v>
      </c>
      <c r="B1160" s="1365">
        <v>479</v>
      </c>
      <c r="C1160" s="1365" t="s">
        <v>58</v>
      </c>
      <c r="D1160" s="1365">
        <v>3000654</v>
      </c>
      <c r="E1160" s="1365">
        <v>5005023</v>
      </c>
      <c r="F1160" s="1365" t="s">
        <v>3011</v>
      </c>
      <c r="G1160" s="1365" t="s">
        <v>3012</v>
      </c>
      <c r="H1160" s="1365">
        <v>95</v>
      </c>
      <c r="I1160" s="1366" t="s">
        <v>992</v>
      </c>
      <c r="J1160" s="1367" t="s">
        <v>10</v>
      </c>
      <c r="K1160" s="1367" t="s">
        <v>60</v>
      </c>
      <c r="L1160" s="1365" t="str">
        <f t="shared" si="1109"/>
        <v>2.3</v>
      </c>
      <c r="M1160" s="1368" t="s">
        <v>62</v>
      </c>
      <c r="N1160" s="1368"/>
      <c r="O1160" s="1365" t="s">
        <v>3228</v>
      </c>
      <c r="P1160" s="1365" t="s">
        <v>65</v>
      </c>
      <c r="Q1160" s="1369">
        <v>1</v>
      </c>
      <c r="R1160" s="285">
        <v>7000</v>
      </c>
      <c r="S1160" s="373"/>
      <c r="T1160" s="373"/>
      <c r="U1160" s="1365">
        <v>30</v>
      </c>
      <c r="V1160" s="1365">
        <v>30</v>
      </c>
      <c r="W1160" s="286"/>
      <c r="X1160" s="286"/>
      <c r="Y1160" s="286"/>
      <c r="Z1160" s="287"/>
      <c r="AA1160" s="287"/>
      <c r="AB1160" s="287"/>
      <c r="AC1160" s="287"/>
      <c r="AD1160" s="287"/>
      <c r="AE1160" s="285"/>
      <c r="AF1160" s="284">
        <f t="shared" si="1110"/>
        <v>0</v>
      </c>
      <c r="AG1160" s="284">
        <f t="shared" si="1111"/>
        <v>0</v>
      </c>
      <c r="AH1160" s="284">
        <f t="shared" si="1107"/>
        <v>7000</v>
      </c>
      <c r="AI1160" s="284">
        <f t="shared" si="1108"/>
        <v>7000</v>
      </c>
      <c r="AJ1160" s="284">
        <f t="shared" si="1115"/>
        <v>0</v>
      </c>
      <c r="AK1160" s="284">
        <f t="shared" si="1116"/>
        <v>0</v>
      </c>
      <c r="AL1160" s="284">
        <f t="shared" si="1117"/>
        <v>0</v>
      </c>
      <c r="AM1160" s="284">
        <f t="shared" si="1118"/>
        <v>0</v>
      </c>
      <c r="AN1160" s="284">
        <f t="shared" si="1119"/>
        <v>0</v>
      </c>
      <c r="AO1160" s="284">
        <f t="shared" si="1120"/>
        <v>0</v>
      </c>
      <c r="AP1160" s="284">
        <f t="shared" si="1121"/>
        <v>0</v>
      </c>
      <c r="AQ1160" s="284">
        <f t="shared" si="1122"/>
        <v>0</v>
      </c>
      <c r="AR1160" s="288"/>
      <c r="AS1160" s="373" t="s">
        <v>2578</v>
      </c>
      <c r="AT1160" s="373"/>
      <c r="AU1160" s="373" t="s">
        <v>3535</v>
      </c>
      <c r="AV1160" s="373" t="s">
        <v>3536</v>
      </c>
      <c r="AW1160" s="375">
        <v>46058</v>
      </c>
      <c r="AX1160" s="373" t="s">
        <v>3537</v>
      </c>
      <c r="AY1160" s="375">
        <v>46078</v>
      </c>
      <c r="AZ1160" s="373"/>
      <c r="BA1160" s="373" t="s">
        <v>3538</v>
      </c>
      <c r="BB1160" s="614" t="s">
        <v>1021</v>
      </c>
      <c r="BC1160" s="373"/>
      <c r="BD1160" s="373"/>
      <c r="BE1160" s="373"/>
      <c r="BF1160" s="375"/>
      <c r="BG1160" s="373"/>
      <c r="BH1160" s="687"/>
      <c r="BI1160" s="687"/>
      <c r="BJ1160" s="373"/>
      <c r="BK1160" s="687"/>
      <c r="BL1160" s="373"/>
      <c r="BM1160" s="373"/>
      <c r="BN1160" s="687"/>
      <c r="BO1160" s="687"/>
      <c r="BP1160" s="687"/>
      <c r="BQ1160" s="687"/>
      <c r="BR1160" s="687"/>
      <c r="BS1160" s="373"/>
      <c r="BT1160" s="373"/>
      <c r="BU1160" s="373"/>
      <c r="BV1160" s="687"/>
      <c r="BW1160" s="687"/>
      <c r="BX1160" s="798"/>
      <c r="BY1160" s="896"/>
      <c r="BZ1160" s="896"/>
      <c r="CA1160" s="373"/>
      <c r="CB1160" s="373"/>
      <c r="CC1160" s="373"/>
      <c r="CD1160" s="373"/>
      <c r="CE1160" s="373"/>
      <c r="CF1160" s="373"/>
      <c r="CG1160" s="373"/>
      <c r="CH1160" s="373"/>
      <c r="CI1160" s="373"/>
      <c r="CJ1160" s="373"/>
      <c r="CK1160" s="373"/>
      <c r="CL1160" s="373"/>
      <c r="CM1160" s="373"/>
      <c r="CN1160" s="373"/>
      <c r="CO1160" s="373"/>
      <c r="CP1160" s="373"/>
      <c r="CQ1160" s="373"/>
      <c r="CR1160" s="373"/>
      <c r="CS1160" s="373"/>
      <c r="CT1160" s="373"/>
      <c r="CU1160" s="1371"/>
      <c r="CV1160" s="373"/>
      <c r="CW1160" s="1371"/>
      <c r="CX1160" s="373"/>
      <c r="CY1160" s="1371"/>
      <c r="CZ1160" s="373"/>
      <c r="DA1160" s="373"/>
      <c r="DB1160" s="373"/>
      <c r="DC1160" s="373">
        <f>V1160</f>
        <v>30</v>
      </c>
      <c r="DD1160" s="1371">
        <f>AI1160</f>
        <v>7000</v>
      </c>
      <c r="DE1160" s="373"/>
      <c r="DF1160" s="1371">
        <f>(R1160/30*DE1160)*Q1160</f>
        <v>0</v>
      </c>
      <c r="DG1160" s="373"/>
      <c r="DH1160" s="1371">
        <f>(R1160/30*DG1160)*Q1160</f>
        <v>0</v>
      </c>
      <c r="DI1160" s="373"/>
      <c r="DJ1160" s="373"/>
      <c r="DK1160" s="373"/>
      <c r="DL1160" s="373"/>
      <c r="DM1160" s="373"/>
      <c r="DN1160" s="373"/>
      <c r="DO1160" s="373"/>
      <c r="DP1160" s="373"/>
      <c r="DQ1160" s="373"/>
      <c r="DR1160" s="373"/>
      <c r="DS1160" s="373"/>
      <c r="DT1160" s="373"/>
      <c r="DU1160" s="793">
        <f t="shared" si="1106"/>
        <v>0</v>
      </c>
      <c r="DV1160" s="794">
        <f t="shared" si="1103"/>
        <v>0</v>
      </c>
      <c r="DW1160" s="794">
        <f t="shared" si="1098"/>
        <v>0</v>
      </c>
      <c r="DX1160" s="794">
        <f t="shared" si="1112"/>
        <v>0</v>
      </c>
      <c r="DY1160" s="794">
        <f t="shared" si="1113"/>
        <v>0</v>
      </c>
      <c r="DZ1160" s="373"/>
      <c r="EA1160" s="373"/>
      <c r="EB1160" s="373"/>
      <c r="EC1160" s="373"/>
      <c r="ED1160" s="373"/>
      <c r="EE1160" s="373"/>
      <c r="EF1160" s="373"/>
      <c r="EG1160" s="621"/>
      <c r="EH1160" s="373"/>
      <c r="EI1160" s="373"/>
      <c r="EJ1160" s="373"/>
      <c r="EK1160" s="373"/>
      <c r="EL1160" s="373"/>
      <c r="EM1160" s="373"/>
      <c r="EN1160" s="373"/>
      <c r="EO1160" s="373"/>
      <c r="EP1160" s="373"/>
      <c r="EQ1160" s="373"/>
      <c r="ER1160" s="373"/>
      <c r="ES1160" s="373"/>
      <c r="ET1160" s="373"/>
      <c r="EU1160" s="373"/>
      <c r="EV1160" s="373"/>
      <c r="EW1160" s="373"/>
      <c r="EX1160" s="373"/>
      <c r="EY1160" s="373"/>
      <c r="EZ1160" s="373"/>
      <c r="FA1160" s="373"/>
      <c r="FB1160" s="373"/>
      <c r="FC1160" s="373"/>
      <c r="FD1160" s="373"/>
      <c r="FE1160" s="373"/>
      <c r="FF1160" s="373"/>
      <c r="FG1160" s="373"/>
      <c r="FH1160" s="373"/>
    </row>
    <row r="1161" spans="1:165" s="623" customFormat="1" ht="48" hidden="1" customHeight="1" x14ac:dyDescent="0.25">
      <c r="A1161" s="1365">
        <v>2026</v>
      </c>
      <c r="B1161" s="1365">
        <v>479</v>
      </c>
      <c r="C1161" s="1365" t="s">
        <v>58</v>
      </c>
      <c r="D1161" s="1365">
        <v>3000654</v>
      </c>
      <c r="E1161" s="1365">
        <v>5005023</v>
      </c>
      <c r="F1161" s="1365" t="s">
        <v>3011</v>
      </c>
      <c r="G1161" s="1365" t="s">
        <v>3012</v>
      </c>
      <c r="H1161" s="1365">
        <v>95</v>
      </c>
      <c r="I1161" s="1366" t="s">
        <v>992</v>
      </c>
      <c r="J1161" s="1367" t="s">
        <v>10</v>
      </c>
      <c r="K1161" s="1367" t="s">
        <v>60</v>
      </c>
      <c r="L1161" s="1365" t="str">
        <f t="shared" si="1109"/>
        <v>2.3</v>
      </c>
      <c r="M1161" s="1368" t="s">
        <v>62</v>
      </c>
      <c r="N1161" s="1368"/>
      <c r="O1161" s="1365" t="s">
        <v>3093</v>
      </c>
      <c r="P1161" s="1365" t="s">
        <v>65</v>
      </c>
      <c r="Q1161" s="1369">
        <v>1</v>
      </c>
      <c r="R1161" s="285">
        <v>10000</v>
      </c>
      <c r="S1161" s="373"/>
      <c r="T1161" s="373"/>
      <c r="U1161" s="1365">
        <v>30</v>
      </c>
      <c r="V1161" s="1365">
        <v>30</v>
      </c>
      <c r="W1161" s="286"/>
      <c r="X1161" s="286"/>
      <c r="Y1161" s="286"/>
      <c r="Z1161" s="287"/>
      <c r="AA1161" s="287"/>
      <c r="AB1161" s="287"/>
      <c r="AC1161" s="287"/>
      <c r="AD1161" s="287"/>
      <c r="AE1161" s="285"/>
      <c r="AF1161" s="284">
        <f t="shared" si="1110"/>
        <v>0</v>
      </c>
      <c r="AG1161" s="284">
        <f t="shared" si="1111"/>
        <v>0</v>
      </c>
      <c r="AH1161" s="284">
        <f t="shared" si="1107"/>
        <v>10000</v>
      </c>
      <c r="AI1161" s="284">
        <f t="shared" si="1108"/>
        <v>10000</v>
      </c>
      <c r="AJ1161" s="284">
        <f t="shared" si="1115"/>
        <v>0</v>
      </c>
      <c r="AK1161" s="284">
        <f t="shared" si="1116"/>
        <v>0</v>
      </c>
      <c r="AL1161" s="284">
        <f t="shared" si="1117"/>
        <v>0</v>
      </c>
      <c r="AM1161" s="284">
        <f t="shared" si="1118"/>
        <v>0</v>
      </c>
      <c r="AN1161" s="284">
        <f t="shared" si="1119"/>
        <v>0</v>
      </c>
      <c r="AO1161" s="284">
        <f t="shared" si="1120"/>
        <v>0</v>
      </c>
      <c r="AP1161" s="284">
        <f t="shared" si="1121"/>
        <v>0</v>
      </c>
      <c r="AQ1161" s="284">
        <f t="shared" si="1122"/>
        <v>0</v>
      </c>
      <c r="AR1161" s="288">
        <f t="shared" ref="AR1161:AR1166" si="1123">+ROUNDUP(SUM(AF1161:AQ1161),0)</f>
        <v>20000</v>
      </c>
      <c r="AS1161" s="373" t="s">
        <v>2578</v>
      </c>
      <c r="AT1161" s="373"/>
      <c r="AU1161" s="373" t="s">
        <v>3535</v>
      </c>
      <c r="AV1161" s="373" t="s">
        <v>3536</v>
      </c>
      <c r="AW1161" s="375">
        <v>46058</v>
      </c>
      <c r="AX1161" s="373" t="s">
        <v>3537</v>
      </c>
      <c r="AY1161" s="375">
        <v>46078</v>
      </c>
      <c r="AZ1161" s="373"/>
      <c r="BA1161" s="373" t="s">
        <v>3538</v>
      </c>
      <c r="BB1161" s="901" t="s">
        <v>995</v>
      </c>
      <c r="BC1161" s="373" t="s">
        <v>3755</v>
      </c>
      <c r="BD1161" s="373" t="s">
        <v>3756</v>
      </c>
      <c r="BE1161" s="373" t="s">
        <v>3766</v>
      </c>
      <c r="BF1161" s="375">
        <v>46083</v>
      </c>
      <c r="BG1161" s="373"/>
      <c r="BH1161" s="687">
        <v>1840</v>
      </c>
      <c r="BI1161" s="687"/>
      <c r="BJ1161" s="373"/>
      <c r="BK1161" s="687"/>
      <c r="BL1161" s="373">
        <v>1840</v>
      </c>
      <c r="BM1161" s="373"/>
      <c r="BN1161" s="687">
        <v>1840</v>
      </c>
      <c r="BO1161" s="616" t="s">
        <v>3758</v>
      </c>
      <c r="BP1161" s="670" t="s">
        <v>3759</v>
      </c>
      <c r="BQ1161" s="1225" t="s">
        <v>3760</v>
      </c>
      <c r="BR1161" s="1225"/>
      <c r="BS1161" s="1370" t="s">
        <v>3094</v>
      </c>
      <c r="BT1161" s="1370" t="s">
        <v>1103</v>
      </c>
      <c r="BU1161" s="1370" t="s">
        <v>3095</v>
      </c>
      <c r="BV1161" s="687">
        <v>25792462</v>
      </c>
      <c r="BW1161" s="687">
        <v>10257924624</v>
      </c>
      <c r="BX1161" s="798">
        <v>10000</v>
      </c>
      <c r="BY1161" s="907">
        <v>46082</v>
      </c>
      <c r="BZ1161" s="907">
        <v>46142</v>
      </c>
      <c r="CA1161" s="373"/>
      <c r="CB1161" s="373"/>
      <c r="CC1161" s="373"/>
      <c r="CD1161" s="373"/>
      <c r="CE1161" s="373"/>
      <c r="CF1161" s="373"/>
      <c r="CG1161" s="373"/>
      <c r="CH1161" s="373"/>
      <c r="CI1161" s="373"/>
      <c r="CJ1161" s="373"/>
      <c r="CK1161" s="373"/>
      <c r="CL1161" s="373"/>
      <c r="CM1161" s="373"/>
      <c r="CN1161" s="373"/>
      <c r="CO1161" s="373"/>
      <c r="CP1161" s="373"/>
      <c r="CQ1161" s="373"/>
      <c r="CR1161" s="373"/>
      <c r="CS1161" s="373"/>
      <c r="CT1161" s="373">
        <v>30</v>
      </c>
      <c r="CU1161" s="1371">
        <v>10000</v>
      </c>
      <c r="CV1161" s="373">
        <v>30</v>
      </c>
      <c r="CW1161" s="1371">
        <v>10000</v>
      </c>
      <c r="CX1161" s="373">
        <v>30</v>
      </c>
      <c r="CY1161" s="1371">
        <v>10000</v>
      </c>
      <c r="CZ1161" s="373"/>
      <c r="DA1161" s="373"/>
      <c r="DB1161" s="373"/>
      <c r="DC1161" s="293">
        <v>30</v>
      </c>
      <c r="DD1161" s="1371">
        <v>10000</v>
      </c>
      <c r="DE1161" s="293">
        <v>30</v>
      </c>
      <c r="DF1161" s="1371">
        <v>10000</v>
      </c>
      <c r="DG1161" s="293">
        <v>30</v>
      </c>
      <c r="DH1161" s="1371">
        <v>10000</v>
      </c>
      <c r="DI1161" s="373"/>
      <c r="DJ1161" s="373"/>
      <c r="DK1161" s="373"/>
      <c r="DL1161" s="373"/>
      <c r="DM1161" s="373"/>
      <c r="DN1161" s="373"/>
      <c r="DO1161" s="373"/>
      <c r="DP1161" s="373"/>
      <c r="DQ1161" s="373"/>
      <c r="DR1161" s="373"/>
      <c r="DS1161" s="373"/>
      <c r="DT1161" s="373"/>
      <c r="DU1161" s="793">
        <f t="shared" si="1106"/>
        <v>20000</v>
      </c>
      <c r="DV1161" s="794">
        <f t="shared" si="1103"/>
        <v>20000</v>
      </c>
      <c r="DW1161" s="794">
        <f t="shared" si="1098"/>
        <v>20000</v>
      </c>
      <c r="DX1161" s="794">
        <f t="shared" si="1112"/>
        <v>0</v>
      </c>
      <c r="DY1161" s="794">
        <f t="shared" si="1113"/>
        <v>0</v>
      </c>
      <c r="DZ1161" s="373"/>
      <c r="EA1161" s="373"/>
      <c r="EB1161" s="373"/>
      <c r="EC1161" s="373"/>
      <c r="ED1161" s="373"/>
      <c r="EE1161" s="373"/>
      <c r="EF1161" s="373"/>
      <c r="EG1161" s="621"/>
      <c r="EH1161" s="373"/>
      <c r="EI1161" s="373"/>
      <c r="EJ1161" s="373"/>
      <c r="EK1161" s="373"/>
      <c r="EL1161" s="373"/>
      <c r="EM1161" s="373"/>
      <c r="EN1161" s="373"/>
      <c r="EO1161" s="373"/>
      <c r="EP1161" s="373"/>
      <c r="EQ1161" s="373"/>
      <c r="ER1161" s="373"/>
      <c r="ES1161" s="373"/>
      <c r="ET1161" s="373"/>
      <c r="EU1161" s="373"/>
      <c r="EV1161" s="373"/>
      <c r="EW1161" s="373"/>
      <c r="EX1161" s="373"/>
      <c r="EY1161" s="373"/>
      <c r="EZ1161" s="373"/>
      <c r="FA1161" s="373"/>
      <c r="FB1161" s="373"/>
      <c r="FC1161" s="373"/>
      <c r="FD1161" s="373"/>
      <c r="FE1161" s="373"/>
      <c r="FF1161" s="373"/>
      <c r="FG1161" s="373"/>
      <c r="FH1161" s="373"/>
      <c r="FI1161" s="838"/>
    </row>
    <row r="1162" spans="1:165" s="623" customFormat="1" ht="48" hidden="1" customHeight="1" x14ac:dyDescent="0.25">
      <c r="A1162" s="1365">
        <v>2026</v>
      </c>
      <c r="B1162" s="1365">
        <v>479</v>
      </c>
      <c r="C1162" s="1365" t="s">
        <v>58</v>
      </c>
      <c r="D1162" s="1365">
        <v>3000654</v>
      </c>
      <c r="E1162" s="1365">
        <v>5005023</v>
      </c>
      <c r="F1162" s="1365" t="s">
        <v>3011</v>
      </c>
      <c r="G1162" s="1365" t="s">
        <v>3012</v>
      </c>
      <c r="H1162" s="1365">
        <v>95</v>
      </c>
      <c r="I1162" s="1366" t="s">
        <v>992</v>
      </c>
      <c r="J1162" s="1367" t="s">
        <v>10</v>
      </c>
      <c r="K1162" s="1367" t="s">
        <v>60</v>
      </c>
      <c r="L1162" s="1365" t="str">
        <f t="shared" si="1109"/>
        <v>2.3</v>
      </c>
      <c r="M1162" s="1368" t="s">
        <v>62</v>
      </c>
      <c r="N1162" s="1368"/>
      <c r="O1162" s="1365" t="s">
        <v>3096</v>
      </c>
      <c r="P1162" s="1365" t="s">
        <v>65</v>
      </c>
      <c r="Q1162" s="1369">
        <v>1</v>
      </c>
      <c r="R1162" s="285">
        <v>10000</v>
      </c>
      <c r="S1162" s="373"/>
      <c r="T1162" s="373"/>
      <c r="U1162" s="1365">
        <v>30</v>
      </c>
      <c r="V1162" s="1365">
        <v>30</v>
      </c>
      <c r="W1162" s="286"/>
      <c r="X1162" s="286"/>
      <c r="Y1162" s="286"/>
      <c r="Z1162" s="287"/>
      <c r="AA1162" s="287"/>
      <c r="AB1162" s="287"/>
      <c r="AC1162" s="287"/>
      <c r="AD1162" s="287"/>
      <c r="AE1162" s="285"/>
      <c r="AF1162" s="284">
        <f t="shared" si="1110"/>
        <v>0</v>
      </c>
      <c r="AG1162" s="284">
        <f t="shared" si="1111"/>
        <v>0</v>
      </c>
      <c r="AH1162" s="284">
        <f t="shared" si="1107"/>
        <v>10000</v>
      </c>
      <c r="AI1162" s="284">
        <f t="shared" si="1108"/>
        <v>10000</v>
      </c>
      <c r="AJ1162" s="284">
        <f t="shared" si="1115"/>
        <v>0</v>
      </c>
      <c r="AK1162" s="284">
        <f t="shared" si="1116"/>
        <v>0</v>
      </c>
      <c r="AL1162" s="284">
        <f t="shared" si="1117"/>
        <v>0</v>
      </c>
      <c r="AM1162" s="284">
        <f t="shared" si="1118"/>
        <v>0</v>
      </c>
      <c r="AN1162" s="284">
        <f t="shared" si="1119"/>
        <v>0</v>
      </c>
      <c r="AO1162" s="284">
        <f t="shared" si="1120"/>
        <v>0</v>
      </c>
      <c r="AP1162" s="284">
        <f t="shared" si="1121"/>
        <v>0</v>
      </c>
      <c r="AQ1162" s="284">
        <f t="shared" si="1122"/>
        <v>0</v>
      </c>
      <c r="AR1162" s="288">
        <f t="shared" si="1123"/>
        <v>20000</v>
      </c>
      <c r="AS1162" s="373" t="s">
        <v>2578</v>
      </c>
      <c r="AT1162" s="373"/>
      <c r="AU1162" s="373" t="s">
        <v>3535</v>
      </c>
      <c r="AV1162" s="373" t="s">
        <v>3536</v>
      </c>
      <c r="AW1162" s="375">
        <v>46058</v>
      </c>
      <c r="AX1162" s="373" t="s">
        <v>3537</v>
      </c>
      <c r="AY1162" s="375">
        <v>46078</v>
      </c>
      <c r="AZ1162" s="373"/>
      <c r="BA1162" s="373" t="s">
        <v>3538</v>
      </c>
      <c r="BB1162" s="901" t="s">
        <v>995</v>
      </c>
      <c r="BC1162" s="373" t="s">
        <v>3755</v>
      </c>
      <c r="BD1162" s="373" t="s">
        <v>3756</v>
      </c>
      <c r="BE1162" s="373" t="s">
        <v>3766</v>
      </c>
      <c r="BF1162" s="375">
        <v>46083</v>
      </c>
      <c r="BG1162" s="373"/>
      <c r="BH1162" s="687">
        <v>1841</v>
      </c>
      <c r="BI1162" s="687"/>
      <c r="BJ1162" s="373"/>
      <c r="BK1162" s="687"/>
      <c r="BL1162" s="373">
        <v>1841</v>
      </c>
      <c r="BM1162" s="373"/>
      <c r="BN1162" s="687">
        <v>1841</v>
      </c>
      <c r="BO1162" s="616" t="s">
        <v>3758</v>
      </c>
      <c r="BP1162" s="670" t="s">
        <v>3759</v>
      </c>
      <c r="BQ1162" s="1225" t="s">
        <v>3760</v>
      </c>
      <c r="BR1162" s="1225"/>
      <c r="BS1162" s="1370" t="s">
        <v>3097</v>
      </c>
      <c r="BT1162" s="1370" t="s">
        <v>3098</v>
      </c>
      <c r="BU1162" s="1370" t="s">
        <v>3099</v>
      </c>
      <c r="BV1162" s="829" t="s">
        <v>3100</v>
      </c>
      <c r="BW1162" s="687">
        <v>10098595550</v>
      </c>
      <c r="BX1162" s="798">
        <v>10000</v>
      </c>
      <c r="BY1162" s="907">
        <v>46082</v>
      </c>
      <c r="BZ1162" s="907">
        <v>46142</v>
      </c>
      <c r="CA1162" s="373"/>
      <c r="CB1162" s="373"/>
      <c r="CC1162" s="373"/>
      <c r="CD1162" s="373"/>
      <c r="CE1162" s="373"/>
      <c r="CF1162" s="373"/>
      <c r="CG1162" s="373"/>
      <c r="CH1162" s="373"/>
      <c r="CI1162" s="373"/>
      <c r="CJ1162" s="373"/>
      <c r="CK1162" s="373"/>
      <c r="CL1162" s="373"/>
      <c r="CM1162" s="373"/>
      <c r="CN1162" s="373"/>
      <c r="CO1162" s="373"/>
      <c r="CP1162" s="373"/>
      <c r="CQ1162" s="373"/>
      <c r="CR1162" s="373"/>
      <c r="CS1162" s="373"/>
      <c r="CT1162" s="373">
        <v>30</v>
      </c>
      <c r="CU1162" s="1371">
        <v>10000</v>
      </c>
      <c r="CV1162" s="373">
        <v>30</v>
      </c>
      <c r="CW1162" s="1371">
        <v>10000</v>
      </c>
      <c r="CX1162" s="373">
        <v>30</v>
      </c>
      <c r="CY1162" s="1371">
        <v>10000</v>
      </c>
      <c r="CZ1162" s="373"/>
      <c r="DA1162" s="373"/>
      <c r="DB1162" s="373"/>
      <c r="DC1162" s="293">
        <v>30</v>
      </c>
      <c r="DD1162" s="1371">
        <v>10000</v>
      </c>
      <c r="DE1162" s="293">
        <v>30</v>
      </c>
      <c r="DF1162" s="1371">
        <v>10000</v>
      </c>
      <c r="DG1162" s="293">
        <v>30</v>
      </c>
      <c r="DH1162" s="1371">
        <v>10000</v>
      </c>
      <c r="DI1162" s="373"/>
      <c r="DJ1162" s="373"/>
      <c r="DK1162" s="373"/>
      <c r="DL1162" s="373"/>
      <c r="DM1162" s="373"/>
      <c r="DN1162" s="373"/>
      <c r="DO1162" s="373"/>
      <c r="DP1162" s="373"/>
      <c r="DQ1162" s="373"/>
      <c r="DR1162" s="373"/>
      <c r="DS1162" s="373"/>
      <c r="DT1162" s="373"/>
      <c r="DU1162" s="793">
        <f t="shared" si="1106"/>
        <v>20000</v>
      </c>
      <c r="DV1162" s="794">
        <f t="shared" si="1103"/>
        <v>20000</v>
      </c>
      <c r="DW1162" s="794">
        <f t="shared" si="1098"/>
        <v>20000</v>
      </c>
      <c r="DX1162" s="794">
        <f t="shared" si="1112"/>
        <v>0</v>
      </c>
      <c r="DY1162" s="794">
        <f t="shared" si="1113"/>
        <v>0</v>
      </c>
      <c r="DZ1162" s="373"/>
      <c r="EA1162" s="373"/>
      <c r="EB1162" s="373"/>
      <c r="EC1162" s="373"/>
      <c r="ED1162" s="373"/>
      <c r="EE1162" s="373"/>
      <c r="EF1162" s="373"/>
      <c r="EG1162" s="621"/>
      <c r="EH1162" s="373"/>
      <c r="EI1162" s="373"/>
      <c r="EJ1162" s="373"/>
      <c r="EK1162" s="373"/>
      <c r="EL1162" s="373"/>
      <c r="EM1162" s="373"/>
      <c r="EN1162" s="373"/>
      <c r="EO1162" s="373"/>
      <c r="EP1162" s="373"/>
      <c r="EQ1162" s="373"/>
      <c r="ER1162" s="373"/>
      <c r="ES1162" s="373"/>
      <c r="ET1162" s="373"/>
      <c r="EU1162" s="373"/>
      <c r="EV1162" s="373"/>
      <c r="EW1162" s="373"/>
      <c r="EX1162" s="373"/>
      <c r="EY1162" s="373"/>
      <c r="EZ1162" s="373"/>
      <c r="FA1162" s="373"/>
      <c r="FB1162" s="373"/>
      <c r="FC1162" s="373"/>
      <c r="FD1162" s="373"/>
      <c r="FE1162" s="373"/>
      <c r="FF1162" s="373"/>
      <c r="FG1162" s="373"/>
      <c r="FH1162" s="373"/>
      <c r="FI1162" s="838"/>
    </row>
    <row r="1163" spans="1:165" s="786" customFormat="1" ht="48" hidden="1" customHeight="1" x14ac:dyDescent="0.25">
      <c r="A1163" s="1365">
        <v>2026</v>
      </c>
      <c r="B1163" s="1365">
        <v>479</v>
      </c>
      <c r="C1163" s="1365" t="s">
        <v>58</v>
      </c>
      <c r="D1163" s="1365">
        <v>3000654</v>
      </c>
      <c r="E1163" s="1365">
        <v>5005023</v>
      </c>
      <c r="F1163" s="1365" t="s">
        <v>3011</v>
      </c>
      <c r="G1163" s="1365" t="s">
        <v>3012</v>
      </c>
      <c r="H1163" s="1365">
        <v>95</v>
      </c>
      <c r="I1163" s="1366" t="s">
        <v>992</v>
      </c>
      <c r="J1163" s="1367" t="s">
        <v>10</v>
      </c>
      <c r="K1163" s="1367" t="s">
        <v>60</v>
      </c>
      <c r="L1163" s="1365" t="str">
        <f t="shared" si="1109"/>
        <v>2.3</v>
      </c>
      <c r="M1163" s="1368" t="s">
        <v>62</v>
      </c>
      <c r="N1163" s="1368"/>
      <c r="O1163" s="1365" t="s">
        <v>3101</v>
      </c>
      <c r="P1163" s="1365" t="s">
        <v>65</v>
      </c>
      <c r="Q1163" s="1369">
        <v>1</v>
      </c>
      <c r="R1163" s="285">
        <v>8000</v>
      </c>
      <c r="S1163" s="373"/>
      <c r="T1163" s="373"/>
      <c r="U1163" s="1365">
        <v>30</v>
      </c>
      <c r="V1163" s="1365">
        <v>30</v>
      </c>
      <c r="W1163" s="286"/>
      <c r="X1163" s="286"/>
      <c r="Y1163" s="286"/>
      <c r="Z1163" s="287"/>
      <c r="AA1163" s="287"/>
      <c r="AB1163" s="287"/>
      <c r="AC1163" s="287"/>
      <c r="AD1163" s="287"/>
      <c r="AE1163" s="285"/>
      <c r="AF1163" s="284">
        <f t="shared" si="1110"/>
        <v>0</v>
      </c>
      <c r="AG1163" s="284">
        <f t="shared" si="1111"/>
        <v>0</v>
      </c>
      <c r="AH1163" s="284">
        <f t="shared" si="1107"/>
        <v>8000</v>
      </c>
      <c r="AI1163" s="284">
        <f t="shared" si="1108"/>
        <v>8000</v>
      </c>
      <c r="AJ1163" s="284">
        <f t="shared" si="1115"/>
        <v>0</v>
      </c>
      <c r="AK1163" s="284">
        <f t="shared" si="1116"/>
        <v>0</v>
      </c>
      <c r="AL1163" s="284">
        <f t="shared" si="1117"/>
        <v>0</v>
      </c>
      <c r="AM1163" s="284">
        <f t="shared" si="1118"/>
        <v>0</v>
      </c>
      <c r="AN1163" s="284">
        <f t="shared" si="1119"/>
        <v>0</v>
      </c>
      <c r="AO1163" s="284">
        <f t="shared" si="1120"/>
        <v>0</v>
      </c>
      <c r="AP1163" s="284">
        <f t="shared" si="1121"/>
        <v>0</v>
      </c>
      <c r="AQ1163" s="284">
        <f t="shared" si="1122"/>
        <v>0</v>
      </c>
      <c r="AR1163" s="288">
        <f t="shared" si="1123"/>
        <v>16000</v>
      </c>
      <c r="AS1163" s="373" t="s">
        <v>2578</v>
      </c>
      <c r="AT1163" s="373"/>
      <c r="AU1163" s="373" t="s">
        <v>3535</v>
      </c>
      <c r="AV1163" s="373" t="s">
        <v>3536</v>
      </c>
      <c r="AW1163" s="375">
        <v>46058</v>
      </c>
      <c r="AX1163" s="373" t="s">
        <v>3537</v>
      </c>
      <c r="AY1163" s="375">
        <v>46078</v>
      </c>
      <c r="AZ1163" s="373"/>
      <c r="BA1163" s="373" t="s">
        <v>3538</v>
      </c>
      <c r="BB1163" s="901" t="s">
        <v>995</v>
      </c>
      <c r="BC1163" s="373" t="s">
        <v>3755</v>
      </c>
      <c r="BD1163" s="373" t="s">
        <v>3756</v>
      </c>
      <c r="BE1163" s="373" t="s">
        <v>3766</v>
      </c>
      <c r="BF1163" s="375">
        <v>46083</v>
      </c>
      <c r="BG1163" s="373"/>
      <c r="BH1163" s="687">
        <v>1842</v>
      </c>
      <c r="BI1163" s="687"/>
      <c r="BJ1163" s="373"/>
      <c r="BK1163" s="687"/>
      <c r="BL1163" s="373">
        <v>1842</v>
      </c>
      <c r="BM1163" s="373"/>
      <c r="BN1163" s="687">
        <v>1842</v>
      </c>
      <c r="BO1163" s="616" t="s">
        <v>3758</v>
      </c>
      <c r="BP1163" s="670" t="s">
        <v>3769</v>
      </c>
      <c r="BQ1163" s="1225" t="s">
        <v>3760</v>
      </c>
      <c r="BR1163" s="1225"/>
      <c r="BS1163" s="1370" t="s">
        <v>1605</v>
      </c>
      <c r="BT1163" s="1370" t="s">
        <v>1232</v>
      </c>
      <c r="BU1163" s="1370" t="s">
        <v>3102</v>
      </c>
      <c r="BV1163" s="829">
        <v>70041314</v>
      </c>
      <c r="BW1163" s="687">
        <v>10700413140</v>
      </c>
      <c r="BX1163" s="798">
        <v>8000</v>
      </c>
      <c r="BY1163" s="907">
        <v>46082</v>
      </c>
      <c r="BZ1163" s="907">
        <v>46142</v>
      </c>
      <c r="CA1163" s="373"/>
      <c r="CB1163" s="373"/>
      <c r="CC1163" s="373"/>
      <c r="CD1163" s="373"/>
      <c r="CE1163" s="373"/>
      <c r="CF1163" s="373"/>
      <c r="CG1163" s="373"/>
      <c r="CH1163" s="373"/>
      <c r="CI1163" s="373"/>
      <c r="CJ1163" s="373"/>
      <c r="CK1163" s="373"/>
      <c r="CL1163" s="373"/>
      <c r="CM1163" s="373"/>
      <c r="CN1163" s="373"/>
      <c r="CO1163" s="373"/>
      <c r="CP1163" s="373"/>
      <c r="CQ1163" s="373"/>
      <c r="CR1163" s="373"/>
      <c r="CS1163" s="373"/>
      <c r="CT1163" s="373">
        <v>30</v>
      </c>
      <c r="CU1163" s="1371">
        <v>8000</v>
      </c>
      <c r="CV1163" s="373">
        <v>30</v>
      </c>
      <c r="CW1163" s="1371">
        <v>8000</v>
      </c>
      <c r="CX1163" s="373">
        <v>30</v>
      </c>
      <c r="CY1163" s="1371">
        <v>8000</v>
      </c>
      <c r="CZ1163" s="373"/>
      <c r="DA1163" s="373"/>
      <c r="DB1163" s="373"/>
      <c r="DC1163" s="293">
        <v>30</v>
      </c>
      <c r="DD1163" s="1371">
        <v>8000</v>
      </c>
      <c r="DE1163" s="293">
        <v>30</v>
      </c>
      <c r="DF1163" s="1371">
        <v>8000</v>
      </c>
      <c r="DG1163" s="293">
        <v>30</v>
      </c>
      <c r="DH1163" s="1371">
        <v>8000</v>
      </c>
      <c r="DI1163" s="373"/>
      <c r="DJ1163" s="373"/>
      <c r="DK1163" s="373"/>
      <c r="DL1163" s="373"/>
      <c r="DM1163" s="373"/>
      <c r="DN1163" s="373"/>
      <c r="DO1163" s="373"/>
      <c r="DP1163" s="373"/>
      <c r="DQ1163" s="373"/>
      <c r="DR1163" s="373"/>
      <c r="DS1163" s="373"/>
      <c r="DT1163" s="373"/>
      <c r="DU1163" s="793">
        <f t="shared" si="1106"/>
        <v>16000</v>
      </c>
      <c r="DV1163" s="794">
        <f t="shared" si="1103"/>
        <v>16000</v>
      </c>
      <c r="DW1163" s="794">
        <f t="shared" si="1098"/>
        <v>16000</v>
      </c>
      <c r="DX1163" s="794">
        <f t="shared" si="1112"/>
        <v>0</v>
      </c>
      <c r="DY1163" s="794">
        <f t="shared" si="1113"/>
        <v>0</v>
      </c>
      <c r="DZ1163" s="373"/>
      <c r="EA1163" s="373"/>
      <c r="EB1163" s="373"/>
      <c r="EC1163" s="373"/>
      <c r="ED1163" s="373"/>
      <c r="EE1163" s="373"/>
      <c r="EF1163" s="373"/>
      <c r="EG1163" s="621"/>
      <c r="EH1163" s="373"/>
      <c r="EI1163" s="373"/>
      <c r="EJ1163" s="373"/>
      <c r="EK1163" s="373"/>
      <c r="EL1163" s="373"/>
      <c r="EM1163" s="373"/>
      <c r="EN1163" s="373"/>
      <c r="EO1163" s="373"/>
      <c r="EP1163" s="373"/>
      <c r="EQ1163" s="373"/>
      <c r="ER1163" s="373"/>
      <c r="ES1163" s="373"/>
      <c r="ET1163" s="373"/>
      <c r="EU1163" s="373"/>
      <c r="EV1163" s="373"/>
      <c r="EW1163" s="373"/>
      <c r="EX1163" s="373"/>
      <c r="EY1163" s="373"/>
      <c r="EZ1163" s="373"/>
      <c r="FA1163" s="373"/>
      <c r="FB1163" s="373"/>
      <c r="FC1163" s="373"/>
      <c r="FD1163" s="373"/>
      <c r="FE1163" s="373"/>
      <c r="FF1163" s="373"/>
      <c r="FG1163" s="373"/>
      <c r="FH1163" s="373"/>
      <c r="FI1163" s="1374"/>
    </row>
    <row r="1164" spans="1:165" s="373" customFormat="1" ht="48" hidden="1" customHeight="1" x14ac:dyDescent="0.25">
      <c r="A1164" s="1365">
        <v>2026</v>
      </c>
      <c r="B1164" s="1365">
        <v>479</v>
      </c>
      <c r="C1164" s="1365" t="s">
        <v>58</v>
      </c>
      <c r="D1164" s="1365">
        <v>3000654</v>
      </c>
      <c r="E1164" s="1365">
        <v>5005023</v>
      </c>
      <c r="F1164" s="1365" t="s">
        <v>3011</v>
      </c>
      <c r="G1164" s="1365" t="s">
        <v>3012</v>
      </c>
      <c r="H1164" s="1365">
        <v>95</v>
      </c>
      <c r="I1164" s="1366" t="s">
        <v>992</v>
      </c>
      <c r="J1164" s="1367" t="s">
        <v>10</v>
      </c>
      <c r="K1164" s="1367" t="s">
        <v>60</v>
      </c>
      <c r="L1164" s="1365" t="str">
        <f t="shared" si="1109"/>
        <v>2.3</v>
      </c>
      <c r="M1164" s="1368" t="s">
        <v>62</v>
      </c>
      <c r="N1164" s="1368"/>
      <c r="O1164" s="1365" t="s">
        <v>3103</v>
      </c>
      <c r="P1164" s="1365" t="s">
        <v>65</v>
      </c>
      <c r="Q1164" s="1369">
        <v>1</v>
      </c>
      <c r="R1164" s="285">
        <v>8000</v>
      </c>
      <c r="U1164" s="1365">
        <v>30</v>
      </c>
      <c r="V1164" s="1365">
        <v>30</v>
      </c>
      <c r="W1164" s="286"/>
      <c r="X1164" s="286"/>
      <c r="Y1164" s="286"/>
      <c r="Z1164" s="287"/>
      <c r="AA1164" s="287"/>
      <c r="AB1164" s="287"/>
      <c r="AC1164" s="287"/>
      <c r="AD1164" s="287"/>
      <c r="AE1164" s="285"/>
      <c r="AF1164" s="284">
        <f t="shared" si="1110"/>
        <v>0</v>
      </c>
      <c r="AG1164" s="284">
        <f t="shared" si="1111"/>
        <v>0</v>
      </c>
      <c r="AH1164" s="284">
        <f t="shared" si="1107"/>
        <v>8000</v>
      </c>
      <c r="AI1164" s="284">
        <f t="shared" si="1108"/>
        <v>8000</v>
      </c>
      <c r="AJ1164" s="284">
        <f t="shared" si="1115"/>
        <v>0</v>
      </c>
      <c r="AK1164" s="284">
        <f t="shared" si="1116"/>
        <v>0</v>
      </c>
      <c r="AL1164" s="284">
        <f t="shared" si="1117"/>
        <v>0</v>
      </c>
      <c r="AM1164" s="284">
        <f t="shared" si="1118"/>
        <v>0</v>
      </c>
      <c r="AN1164" s="284">
        <f t="shared" si="1119"/>
        <v>0</v>
      </c>
      <c r="AO1164" s="284">
        <f t="shared" si="1120"/>
        <v>0</v>
      </c>
      <c r="AP1164" s="284">
        <f t="shared" si="1121"/>
        <v>0</v>
      </c>
      <c r="AQ1164" s="284">
        <f t="shared" si="1122"/>
        <v>0</v>
      </c>
      <c r="AR1164" s="288">
        <f t="shared" si="1123"/>
        <v>16000</v>
      </c>
      <c r="AS1164" s="373" t="s">
        <v>2578</v>
      </c>
      <c r="AU1164" s="373" t="s">
        <v>3535</v>
      </c>
      <c r="AV1164" s="373" t="s">
        <v>3536</v>
      </c>
      <c r="AW1164" s="375">
        <v>46058</v>
      </c>
      <c r="AX1164" s="373" t="s">
        <v>3537</v>
      </c>
      <c r="AY1164" s="375">
        <v>46078</v>
      </c>
      <c r="BA1164" s="373" t="s">
        <v>3538</v>
      </c>
      <c r="BB1164" s="901" t="s">
        <v>995</v>
      </c>
      <c r="BC1164" s="373" t="s">
        <v>3770</v>
      </c>
      <c r="BD1164" s="373" t="s">
        <v>3771</v>
      </c>
      <c r="BE1164" s="373" t="s">
        <v>3772</v>
      </c>
      <c r="BF1164" s="375">
        <v>46085</v>
      </c>
      <c r="BH1164" s="687">
        <v>5304</v>
      </c>
      <c r="BI1164" s="687"/>
      <c r="BK1164" s="687"/>
      <c r="BL1164" s="373">
        <v>5304</v>
      </c>
      <c r="BN1164" s="687">
        <v>5304</v>
      </c>
      <c r="BO1164" s="687" t="s">
        <v>3773</v>
      </c>
      <c r="BP1164" s="687"/>
      <c r="BQ1164" s="1225" t="s">
        <v>3760</v>
      </c>
      <c r="BR1164" s="1225"/>
      <c r="BS1164" s="1370" t="s">
        <v>3111</v>
      </c>
      <c r="BT1164" s="1370" t="s">
        <v>3112</v>
      </c>
      <c r="BU1164" s="1370" t="s">
        <v>3113</v>
      </c>
      <c r="BV1164" s="775">
        <v>18111741</v>
      </c>
      <c r="BW1164" s="775">
        <v>10181117414</v>
      </c>
      <c r="BX1164" s="798">
        <v>8000</v>
      </c>
      <c r="BY1164" s="907">
        <v>46090</v>
      </c>
      <c r="BZ1164" s="907">
        <v>46142</v>
      </c>
      <c r="CT1164" s="373">
        <v>30</v>
      </c>
      <c r="CU1164" s="1371">
        <v>8000</v>
      </c>
      <c r="CV1164" s="373">
        <v>23</v>
      </c>
      <c r="CW1164" s="1371">
        <v>6133.33</v>
      </c>
      <c r="CX1164" s="373">
        <v>23</v>
      </c>
      <c r="CY1164" s="1371">
        <v>6133.33</v>
      </c>
      <c r="DC1164" s="373">
        <f>V1164</f>
        <v>30</v>
      </c>
      <c r="DD1164" s="1371">
        <f>AI1164</f>
        <v>8000</v>
      </c>
      <c r="DE1164" s="373">
        <v>30</v>
      </c>
      <c r="DF1164" s="1371">
        <f>(R1164/30*DE1164)*Q1164</f>
        <v>8000.0000000000009</v>
      </c>
      <c r="DG1164" s="373">
        <v>30</v>
      </c>
      <c r="DH1164" s="1371">
        <f>(R1164/30*DG1164)*Q1164</f>
        <v>8000.0000000000009</v>
      </c>
      <c r="DU1164" s="793">
        <f t="shared" si="1106"/>
        <v>16000</v>
      </c>
      <c r="DV1164" s="794">
        <f t="shared" si="1103"/>
        <v>14133.330000000002</v>
      </c>
      <c r="DW1164" s="794">
        <f t="shared" si="1098"/>
        <v>14133.330000000002</v>
      </c>
      <c r="DX1164" s="794">
        <f t="shared" si="1112"/>
        <v>1866.6699999999983</v>
      </c>
      <c r="DY1164" s="794">
        <f t="shared" si="1113"/>
        <v>1866.6699999999983</v>
      </c>
      <c r="EG1164" s="621"/>
      <c r="FI1164" s="1372"/>
    </row>
    <row r="1165" spans="1:165" s="846" customFormat="1" ht="48" hidden="1" customHeight="1" x14ac:dyDescent="0.25">
      <c r="A1165" s="1365">
        <v>2026</v>
      </c>
      <c r="B1165" s="1365">
        <v>479</v>
      </c>
      <c r="C1165" s="1365" t="s">
        <v>58</v>
      </c>
      <c r="D1165" s="1365">
        <v>3000654</v>
      </c>
      <c r="E1165" s="1365">
        <v>5005023</v>
      </c>
      <c r="F1165" s="1365" t="s">
        <v>3011</v>
      </c>
      <c r="G1165" s="1365" t="s">
        <v>3012</v>
      </c>
      <c r="H1165" s="1365">
        <v>95</v>
      </c>
      <c r="I1165" s="1366" t="s">
        <v>992</v>
      </c>
      <c r="J1165" s="1367" t="s">
        <v>10</v>
      </c>
      <c r="K1165" s="1367" t="s">
        <v>60</v>
      </c>
      <c r="L1165" s="1365" t="str">
        <f t="shared" si="1109"/>
        <v>2.3</v>
      </c>
      <c r="M1165" s="1368" t="s">
        <v>62</v>
      </c>
      <c r="N1165" s="1368"/>
      <c r="O1165" s="1365" t="s">
        <v>3108</v>
      </c>
      <c r="P1165" s="1365" t="s">
        <v>65</v>
      </c>
      <c r="Q1165" s="1369">
        <v>1</v>
      </c>
      <c r="R1165" s="285">
        <v>8000</v>
      </c>
      <c r="S1165" s="373"/>
      <c r="T1165" s="373"/>
      <c r="U1165" s="1365">
        <v>30</v>
      </c>
      <c r="V1165" s="1365">
        <v>30</v>
      </c>
      <c r="W1165" s="286"/>
      <c r="X1165" s="286"/>
      <c r="Y1165" s="286"/>
      <c r="Z1165" s="287"/>
      <c r="AA1165" s="287"/>
      <c r="AB1165" s="287"/>
      <c r="AC1165" s="287"/>
      <c r="AD1165" s="287"/>
      <c r="AE1165" s="285"/>
      <c r="AF1165" s="284">
        <f t="shared" si="1110"/>
        <v>0</v>
      </c>
      <c r="AG1165" s="284">
        <f t="shared" si="1111"/>
        <v>0</v>
      </c>
      <c r="AH1165" s="284">
        <f t="shared" si="1107"/>
        <v>8000</v>
      </c>
      <c r="AI1165" s="284">
        <f t="shared" si="1108"/>
        <v>8000</v>
      </c>
      <c r="AJ1165" s="284">
        <f t="shared" si="1115"/>
        <v>0</v>
      </c>
      <c r="AK1165" s="284">
        <f t="shared" si="1116"/>
        <v>0</v>
      </c>
      <c r="AL1165" s="284">
        <f t="shared" si="1117"/>
        <v>0</v>
      </c>
      <c r="AM1165" s="284">
        <f t="shared" si="1118"/>
        <v>0</v>
      </c>
      <c r="AN1165" s="284">
        <f t="shared" si="1119"/>
        <v>0</v>
      </c>
      <c r="AO1165" s="284">
        <f t="shared" si="1120"/>
        <v>0</v>
      </c>
      <c r="AP1165" s="284">
        <f t="shared" si="1121"/>
        <v>0</v>
      </c>
      <c r="AQ1165" s="284">
        <f t="shared" si="1122"/>
        <v>0</v>
      </c>
      <c r="AR1165" s="288">
        <f t="shared" si="1123"/>
        <v>16000</v>
      </c>
      <c r="AS1165" s="373" t="s">
        <v>2578</v>
      </c>
      <c r="AT1165" s="373"/>
      <c r="AU1165" s="373" t="s">
        <v>3535</v>
      </c>
      <c r="AV1165" s="373" t="s">
        <v>3536</v>
      </c>
      <c r="AW1165" s="375">
        <v>46058</v>
      </c>
      <c r="AX1165" s="373" t="s">
        <v>3537</v>
      </c>
      <c r="AY1165" s="375">
        <v>46078</v>
      </c>
      <c r="AZ1165" s="373"/>
      <c r="BA1165" s="373" t="s">
        <v>3538</v>
      </c>
      <c r="BB1165" s="901" t="s">
        <v>995</v>
      </c>
      <c r="BC1165" s="373" t="s">
        <v>3755</v>
      </c>
      <c r="BD1165" s="373" t="s">
        <v>3756</v>
      </c>
      <c r="BE1165" s="373" t="s">
        <v>3766</v>
      </c>
      <c r="BF1165" s="375">
        <v>46083</v>
      </c>
      <c r="BG1165" s="373"/>
      <c r="BH1165" s="687">
        <v>1844</v>
      </c>
      <c r="BI1165" s="687"/>
      <c r="BJ1165" s="373"/>
      <c r="BK1165" s="687"/>
      <c r="BL1165" s="373">
        <v>1844</v>
      </c>
      <c r="BM1165" s="373"/>
      <c r="BN1165" s="687">
        <v>1844</v>
      </c>
      <c r="BO1165" s="616" t="s">
        <v>3758</v>
      </c>
      <c r="BP1165" s="670" t="s">
        <v>3759</v>
      </c>
      <c r="BQ1165" s="1225" t="s">
        <v>3760</v>
      </c>
      <c r="BR1165" s="1225"/>
      <c r="BS1165" s="1370" t="s">
        <v>1202</v>
      </c>
      <c r="BT1165" s="1370" t="s">
        <v>1759</v>
      </c>
      <c r="BU1165" s="1370" t="s">
        <v>3109</v>
      </c>
      <c r="BV1165" s="829">
        <v>45387627</v>
      </c>
      <c r="BW1165" s="687">
        <v>10453876271</v>
      </c>
      <c r="BX1165" s="798">
        <v>8000</v>
      </c>
      <c r="BY1165" s="907">
        <v>46082</v>
      </c>
      <c r="BZ1165" s="907">
        <v>46142</v>
      </c>
      <c r="CA1165" s="373"/>
      <c r="CB1165" s="373"/>
      <c r="CC1165" s="373"/>
      <c r="CD1165" s="373"/>
      <c r="CE1165" s="373"/>
      <c r="CF1165" s="373"/>
      <c r="CG1165" s="373"/>
      <c r="CH1165" s="373"/>
      <c r="CI1165" s="373"/>
      <c r="CJ1165" s="373"/>
      <c r="CK1165" s="373"/>
      <c r="CL1165" s="373"/>
      <c r="CM1165" s="373"/>
      <c r="CN1165" s="373"/>
      <c r="CO1165" s="373"/>
      <c r="CP1165" s="373"/>
      <c r="CQ1165" s="373"/>
      <c r="CR1165" s="373"/>
      <c r="CS1165" s="373"/>
      <c r="CT1165" s="373">
        <v>30</v>
      </c>
      <c r="CU1165" s="1371">
        <v>8000</v>
      </c>
      <c r="CV1165" s="373">
        <v>30</v>
      </c>
      <c r="CW1165" s="1371">
        <v>8000</v>
      </c>
      <c r="CX1165" s="373">
        <v>30</v>
      </c>
      <c r="CY1165" s="1371">
        <v>8000</v>
      </c>
      <c r="CZ1165" s="373"/>
      <c r="DA1165" s="373"/>
      <c r="DB1165" s="373"/>
      <c r="DC1165" s="293">
        <v>30</v>
      </c>
      <c r="DD1165" s="1371">
        <v>8000</v>
      </c>
      <c r="DE1165" s="293">
        <v>30</v>
      </c>
      <c r="DF1165" s="1371">
        <v>8000</v>
      </c>
      <c r="DG1165" s="293">
        <v>30</v>
      </c>
      <c r="DH1165" s="1371">
        <v>8000</v>
      </c>
      <c r="DI1165" s="373"/>
      <c r="DJ1165" s="373"/>
      <c r="DK1165" s="373"/>
      <c r="DL1165" s="373"/>
      <c r="DM1165" s="373"/>
      <c r="DN1165" s="373"/>
      <c r="DO1165" s="373"/>
      <c r="DP1165" s="373"/>
      <c r="DQ1165" s="373"/>
      <c r="DR1165" s="373"/>
      <c r="DS1165" s="373"/>
      <c r="DT1165" s="373"/>
      <c r="DU1165" s="793">
        <f t="shared" si="1106"/>
        <v>16000</v>
      </c>
      <c r="DV1165" s="794">
        <f t="shared" si="1103"/>
        <v>16000</v>
      </c>
      <c r="DW1165" s="794">
        <f t="shared" si="1098"/>
        <v>16000</v>
      </c>
      <c r="DX1165" s="794">
        <f t="shared" si="1112"/>
        <v>0</v>
      </c>
      <c r="DY1165" s="794">
        <f t="shared" si="1113"/>
        <v>0</v>
      </c>
      <c r="DZ1165" s="373"/>
      <c r="EA1165" s="373"/>
      <c r="EB1165" s="373"/>
      <c r="EC1165" s="373"/>
      <c r="ED1165" s="373"/>
      <c r="EE1165" s="373"/>
      <c r="EF1165" s="373"/>
      <c r="EG1165" s="621"/>
      <c r="EH1165" s="373"/>
      <c r="EI1165" s="373"/>
      <c r="EJ1165" s="373"/>
      <c r="EK1165" s="373"/>
      <c r="EL1165" s="373"/>
      <c r="EM1165" s="373"/>
      <c r="EN1165" s="373"/>
      <c r="EO1165" s="373"/>
      <c r="EP1165" s="373"/>
      <c r="EQ1165" s="373"/>
      <c r="ER1165" s="373"/>
      <c r="ES1165" s="373"/>
      <c r="ET1165" s="373"/>
      <c r="EU1165" s="373"/>
      <c r="EV1165" s="373"/>
      <c r="EW1165" s="373"/>
      <c r="EX1165" s="373"/>
      <c r="EY1165" s="373"/>
      <c r="EZ1165" s="373"/>
      <c r="FA1165" s="373"/>
      <c r="FB1165" s="373"/>
      <c r="FC1165" s="373"/>
      <c r="FD1165" s="373"/>
      <c r="FE1165" s="373"/>
      <c r="FF1165" s="373"/>
      <c r="FG1165" s="373"/>
      <c r="FH1165" s="373"/>
      <c r="FI1165" s="1373"/>
    </row>
    <row r="1166" spans="1:165" s="623" customFormat="1" ht="48" hidden="1" customHeight="1" x14ac:dyDescent="0.25">
      <c r="A1166" s="1365">
        <v>2026</v>
      </c>
      <c r="B1166" s="1365">
        <v>479</v>
      </c>
      <c r="C1166" s="1365" t="s">
        <v>58</v>
      </c>
      <c r="D1166" s="1365">
        <v>3000654</v>
      </c>
      <c r="E1166" s="1365">
        <v>5005023</v>
      </c>
      <c r="F1166" s="1365" t="s">
        <v>3011</v>
      </c>
      <c r="G1166" s="1365" t="s">
        <v>3012</v>
      </c>
      <c r="H1166" s="1365">
        <v>95</v>
      </c>
      <c r="I1166" s="1366" t="s">
        <v>992</v>
      </c>
      <c r="J1166" s="1367" t="s">
        <v>10</v>
      </c>
      <c r="K1166" s="1367" t="s">
        <v>60</v>
      </c>
      <c r="L1166" s="1365" t="str">
        <f t="shared" si="1109"/>
        <v>2.3</v>
      </c>
      <c r="M1166" s="1368" t="s">
        <v>62</v>
      </c>
      <c r="N1166" s="1368"/>
      <c r="O1166" s="1365" t="s">
        <v>3031</v>
      </c>
      <c r="P1166" s="1365" t="s">
        <v>65</v>
      </c>
      <c r="Q1166" s="1369">
        <v>1</v>
      </c>
      <c r="R1166" s="285">
        <v>8000</v>
      </c>
      <c r="S1166" s="373"/>
      <c r="T1166" s="373"/>
      <c r="U1166" s="1365">
        <v>30</v>
      </c>
      <c r="V1166" s="1365">
        <v>30</v>
      </c>
      <c r="W1166" s="286"/>
      <c r="X1166" s="286"/>
      <c r="Y1166" s="286"/>
      <c r="Z1166" s="287"/>
      <c r="AA1166" s="287"/>
      <c r="AB1166" s="287"/>
      <c r="AC1166" s="287"/>
      <c r="AD1166" s="287"/>
      <c r="AE1166" s="285"/>
      <c r="AF1166" s="284">
        <f t="shared" si="1110"/>
        <v>0</v>
      </c>
      <c r="AG1166" s="284">
        <f t="shared" si="1111"/>
        <v>0</v>
      </c>
      <c r="AH1166" s="284">
        <f t="shared" si="1107"/>
        <v>8000</v>
      </c>
      <c r="AI1166" s="284">
        <f t="shared" si="1108"/>
        <v>8000</v>
      </c>
      <c r="AJ1166" s="284">
        <f t="shared" si="1115"/>
        <v>0</v>
      </c>
      <c r="AK1166" s="284">
        <f t="shared" si="1116"/>
        <v>0</v>
      </c>
      <c r="AL1166" s="284">
        <f t="shared" si="1117"/>
        <v>0</v>
      </c>
      <c r="AM1166" s="284">
        <f t="shared" si="1118"/>
        <v>0</v>
      </c>
      <c r="AN1166" s="284">
        <f t="shared" si="1119"/>
        <v>0</v>
      </c>
      <c r="AO1166" s="284">
        <f t="shared" si="1120"/>
        <v>0</v>
      </c>
      <c r="AP1166" s="284">
        <f t="shared" si="1121"/>
        <v>0</v>
      </c>
      <c r="AQ1166" s="284">
        <f t="shared" si="1122"/>
        <v>0</v>
      </c>
      <c r="AR1166" s="288">
        <f t="shared" si="1123"/>
        <v>16000</v>
      </c>
      <c r="AS1166" s="373" t="s">
        <v>2578</v>
      </c>
      <c r="AT1166" s="373"/>
      <c r="AU1166" s="373" t="s">
        <v>3535</v>
      </c>
      <c r="AV1166" s="373" t="s">
        <v>3536</v>
      </c>
      <c r="AW1166" s="375">
        <v>46058</v>
      </c>
      <c r="AX1166" s="373" t="s">
        <v>3537</v>
      </c>
      <c r="AY1166" s="375">
        <v>46078</v>
      </c>
      <c r="AZ1166" s="373"/>
      <c r="BA1166" s="373" t="s">
        <v>3538</v>
      </c>
      <c r="BB1166" s="901" t="s">
        <v>995</v>
      </c>
      <c r="BC1166" s="373" t="s">
        <v>3755</v>
      </c>
      <c r="BD1166" s="373" t="s">
        <v>3756</v>
      </c>
      <c r="BE1166" s="373" t="s">
        <v>3766</v>
      </c>
      <c r="BF1166" s="375">
        <v>46083</v>
      </c>
      <c r="BG1166" s="373"/>
      <c r="BH1166" s="687">
        <v>1285</v>
      </c>
      <c r="BI1166" s="687"/>
      <c r="BJ1166" s="373"/>
      <c r="BK1166" s="687"/>
      <c r="BL1166" s="373">
        <v>1285</v>
      </c>
      <c r="BM1166" s="373"/>
      <c r="BN1166" s="687">
        <v>1285</v>
      </c>
      <c r="BO1166" s="616" t="s">
        <v>3758</v>
      </c>
      <c r="BP1166" s="670" t="s">
        <v>3759</v>
      </c>
      <c r="BQ1166" s="1225" t="s">
        <v>3760</v>
      </c>
      <c r="BR1166" s="1225"/>
      <c r="BS1166" s="1370" t="s">
        <v>3033</v>
      </c>
      <c r="BT1166" s="1370" t="s">
        <v>3034</v>
      </c>
      <c r="BU1166" s="1370" t="s">
        <v>2125</v>
      </c>
      <c r="BV1166" s="687">
        <v>21261169</v>
      </c>
      <c r="BW1166" s="687">
        <v>10212611692</v>
      </c>
      <c r="BX1166" s="798">
        <v>8000</v>
      </c>
      <c r="BY1166" s="907">
        <v>46082</v>
      </c>
      <c r="BZ1166" s="907">
        <v>46142</v>
      </c>
      <c r="CA1166" s="373"/>
      <c r="CB1166" s="373"/>
      <c r="CC1166" s="373"/>
      <c r="CD1166" s="373"/>
      <c r="CE1166" s="373"/>
      <c r="CF1166" s="373"/>
      <c r="CG1166" s="373"/>
      <c r="CH1166" s="373"/>
      <c r="CI1166" s="373"/>
      <c r="CJ1166" s="373"/>
      <c r="CK1166" s="373"/>
      <c r="CL1166" s="373"/>
      <c r="CM1166" s="373"/>
      <c r="CN1166" s="373"/>
      <c r="CO1166" s="373"/>
      <c r="CP1166" s="373"/>
      <c r="CQ1166" s="373"/>
      <c r="CR1166" s="373"/>
      <c r="CS1166" s="373"/>
      <c r="CT1166" s="373">
        <v>30</v>
      </c>
      <c r="CU1166" s="1371">
        <v>8000</v>
      </c>
      <c r="CV1166" s="373">
        <v>30</v>
      </c>
      <c r="CW1166" s="1371">
        <v>8000</v>
      </c>
      <c r="CX1166" s="373">
        <v>30</v>
      </c>
      <c r="CY1166" s="1371">
        <v>8000</v>
      </c>
      <c r="CZ1166" s="373"/>
      <c r="DA1166" s="373"/>
      <c r="DB1166" s="373"/>
      <c r="DC1166" s="293">
        <v>30</v>
      </c>
      <c r="DD1166" s="1371">
        <v>8000</v>
      </c>
      <c r="DE1166" s="293">
        <v>30</v>
      </c>
      <c r="DF1166" s="1371">
        <v>8000</v>
      </c>
      <c r="DG1166" s="293">
        <v>30</v>
      </c>
      <c r="DH1166" s="1371">
        <v>8000</v>
      </c>
      <c r="DI1166" s="373"/>
      <c r="DJ1166" s="373"/>
      <c r="DK1166" s="373"/>
      <c r="DL1166" s="373"/>
      <c r="DM1166" s="373"/>
      <c r="DN1166" s="373"/>
      <c r="DO1166" s="373"/>
      <c r="DP1166" s="373"/>
      <c r="DQ1166" s="373"/>
      <c r="DR1166" s="373"/>
      <c r="DS1166" s="373"/>
      <c r="DT1166" s="373"/>
      <c r="DU1166" s="793">
        <f t="shared" si="1106"/>
        <v>16000</v>
      </c>
      <c r="DV1166" s="794">
        <f t="shared" si="1103"/>
        <v>16000</v>
      </c>
      <c r="DW1166" s="794">
        <f t="shared" si="1098"/>
        <v>16000</v>
      </c>
      <c r="DX1166" s="794">
        <f t="shared" si="1112"/>
        <v>0</v>
      </c>
      <c r="DY1166" s="794">
        <f t="shared" si="1113"/>
        <v>0</v>
      </c>
      <c r="DZ1166" s="373"/>
      <c r="EA1166" s="373"/>
      <c r="EB1166" s="373"/>
      <c r="EC1166" s="373"/>
      <c r="ED1166" s="373"/>
      <c r="EE1166" s="373"/>
      <c r="EF1166" s="373"/>
      <c r="EG1166" s="621"/>
      <c r="EH1166" s="373"/>
      <c r="EI1166" s="373"/>
      <c r="EJ1166" s="373"/>
      <c r="EK1166" s="373"/>
      <c r="EL1166" s="373"/>
      <c r="EM1166" s="373"/>
      <c r="EN1166" s="373"/>
      <c r="EO1166" s="373"/>
      <c r="EP1166" s="373"/>
      <c r="EQ1166" s="373"/>
      <c r="ER1166" s="373"/>
      <c r="ES1166" s="373"/>
      <c r="ET1166" s="373"/>
      <c r="EU1166" s="373"/>
      <c r="EV1166" s="373"/>
      <c r="EW1166" s="373"/>
      <c r="EX1166" s="373"/>
      <c r="EY1166" s="373"/>
      <c r="EZ1166" s="373"/>
      <c r="FA1166" s="373"/>
      <c r="FB1166" s="373"/>
      <c r="FC1166" s="373"/>
      <c r="FD1166" s="373"/>
      <c r="FE1166" s="373"/>
      <c r="FF1166" s="373"/>
      <c r="FG1166" s="373"/>
      <c r="FH1166" s="373"/>
      <c r="FI1166" s="838"/>
    </row>
    <row r="1167" spans="1:165" s="1208" customFormat="1" ht="48" hidden="1" customHeight="1" x14ac:dyDescent="0.25">
      <c r="A1167" s="1365">
        <v>2026</v>
      </c>
      <c r="B1167" s="1365">
        <v>479</v>
      </c>
      <c r="C1167" s="1365" t="s">
        <v>58</v>
      </c>
      <c r="D1167" s="1365">
        <v>3000654</v>
      </c>
      <c r="E1167" s="1365">
        <v>5005023</v>
      </c>
      <c r="F1167" s="1365" t="s">
        <v>3011</v>
      </c>
      <c r="G1167" s="1365" t="s">
        <v>3012</v>
      </c>
      <c r="H1167" s="1365">
        <v>95</v>
      </c>
      <c r="I1167" s="1366" t="s">
        <v>992</v>
      </c>
      <c r="J1167" s="1367" t="s">
        <v>10</v>
      </c>
      <c r="K1167" s="1367" t="s">
        <v>60</v>
      </c>
      <c r="L1167" s="1365" t="str">
        <f t="shared" si="1109"/>
        <v>2.3</v>
      </c>
      <c r="M1167" s="1368" t="s">
        <v>62</v>
      </c>
      <c r="N1167" s="1368"/>
      <c r="O1167" s="1365" t="s">
        <v>3229</v>
      </c>
      <c r="P1167" s="1365" t="s">
        <v>65</v>
      </c>
      <c r="Q1167" s="1369">
        <v>1</v>
      </c>
      <c r="R1167" s="285">
        <v>7000</v>
      </c>
      <c r="S1167" s="373"/>
      <c r="T1167" s="373"/>
      <c r="U1167" s="1365">
        <v>30</v>
      </c>
      <c r="V1167" s="1365">
        <v>30</v>
      </c>
      <c r="W1167" s="286"/>
      <c r="X1167" s="286"/>
      <c r="Y1167" s="286"/>
      <c r="Z1167" s="287"/>
      <c r="AA1167" s="287"/>
      <c r="AB1167" s="287"/>
      <c r="AC1167" s="287"/>
      <c r="AD1167" s="287"/>
      <c r="AE1167" s="285"/>
      <c r="AF1167" s="284">
        <f t="shared" si="1110"/>
        <v>0</v>
      </c>
      <c r="AG1167" s="284">
        <f t="shared" si="1111"/>
        <v>0</v>
      </c>
      <c r="AH1167" s="284">
        <f t="shared" si="1107"/>
        <v>7000</v>
      </c>
      <c r="AI1167" s="284">
        <f t="shared" si="1108"/>
        <v>7000</v>
      </c>
      <c r="AJ1167" s="284">
        <f t="shared" si="1115"/>
        <v>0</v>
      </c>
      <c r="AK1167" s="284">
        <f t="shared" si="1116"/>
        <v>0</v>
      </c>
      <c r="AL1167" s="284">
        <f t="shared" si="1117"/>
        <v>0</v>
      </c>
      <c r="AM1167" s="284">
        <f t="shared" si="1118"/>
        <v>0</v>
      </c>
      <c r="AN1167" s="284">
        <f t="shared" si="1119"/>
        <v>0</v>
      </c>
      <c r="AO1167" s="284">
        <f t="shared" si="1120"/>
        <v>0</v>
      </c>
      <c r="AP1167" s="284">
        <f t="shared" si="1121"/>
        <v>0</v>
      </c>
      <c r="AQ1167" s="284">
        <f t="shared" si="1122"/>
        <v>0</v>
      </c>
      <c r="AR1167" s="288"/>
      <c r="AS1167" s="373" t="s">
        <v>2578</v>
      </c>
      <c r="AT1167" s="373"/>
      <c r="AU1167" s="373" t="s">
        <v>3535</v>
      </c>
      <c r="AV1167" s="373" t="s">
        <v>3536</v>
      </c>
      <c r="AW1167" s="375">
        <v>46058</v>
      </c>
      <c r="AX1167" s="373" t="s">
        <v>3537</v>
      </c>
      <c r="AY1167" s="375">
        <v>46078</v>
      </c>
      <c r="AZ1167" s="373"/>
      <c r="BA1167" s="373" t="s">
        <v>3538</v>
      </c>
      <c r="BB1167" s="614" t="s">
        <v>1021</v>
      </c>
      <c r="BC1167" s="373"/>
      <c r="BD1167" s="373"/>
      <c r="BE1167" s="373"/>
      <c r="BF1167" s="375"/>
      <c r="BG1167" s="373"/>
      <c r="BH1167" s="687"/>
      <c r="BI1167" s="687"/>
      <c r="BJ1167" s="373"/>
      <c r="BK1167" s="687"/>
      <c r="BL1167" s="373"/>
      <c r="BM1167" s="373"/>
      <c r="BN1167" s="687"/>
      <c r="BO1167" s="687"/>
      <c r="BP1167" s="687"/>
      <c r="BQ1167" s="687"/>
      <c r="BR1167" s="687"/>
      <c r="BS1167" s="373"/>
      <c r="BT1167" s="373"/>
      <c r="BU1167" s="373"/>
      <c r="BV1167" s="687"/>
      <c r="BW1167" s="687"/>
      <c r="BX1167" s="798"/>
      <c r="BY1167" s="896"/>
      <c r="BZ1167" s="896"/>
      <c r="CA1167" s="373"/>
      <c r="CB1167" s="373"/>
      <c r="CC1167" s="373"/>
      <c r="CD1167" s="373"/>
      <c r="CE1167" s="373"/>
      <c r="CF1167" s="373"/>
      <c r="CG1167" s="373"/>
      <c r="CH1167" s="373"/>
      <c r="CI1167" s="373"/>
      <c r="CJ1167" s="373"/>
      <c r="CK1167" s="373"/>
      <c r="CL1167" s="373"/>
      <c r="CM1167" s="373"/>
      <c r="CN1167" s="373"/>
      <c r="CO1167" s="373"/>
      <c r="CP1167" s="373"/>
      <c r="CQ1167" s="373"/>
      <c r="CR1167" s="373"/>
      <c r="CS1167" s="373"/>
      <c r="CT1167" s="373"/>
      <c r="CU1167" s="1371"/>
      <c r="CV1167" s="373"/>
      <c r="CW1167" s="1371"/>
      <c r="CX1167" s="373"/>
      <c r="CY1167" s="1371"/>
      <c r="CZ1167" s="373"/>
      <c r="DA1167" s="373"/>
      <c r="DB1167" s="373"/>
      <c r="DC1167" s="373">
        <f>V1167</f>
        <v>30</v>
      </c>
      <c r="DD1167" s="1371">
        <f>AI1167</f>
        <v>7000</v>
      </c>
      <c r="DE1167" s="373"/>
      <c r="DF1167" s="1371">
        <f>(R1167/30*DE1167)*Q1167</f>
        <v>0</v>
      </c>
      <c r="DG1167" s="373"/>
      <c r="DH1167" s="1371">
        <f>(R1167/30*DG1167)*Q1167</f>
        <v>0</v>
      </c>
      <c r="DI1167" s="373"/>
      <c r="DJ1167" s="373"/>
      <c r="DK1167" s="373"/>
      <c r="DL1167" s="373"/>
      <c r="DM1167" s="373"/>
      <c r="DN1167" s="373"/>
      <c r="DO1167" s="373"/>
      <c r="DP1167" s="373"/>
      <c r="DQ1167" s="373"/>
      <c r="DR1167" s="373"/>
      <c r="DS1167" s="373"/>
      <c r="DT1167" s="373"/>
      <c r="DU1167" s="793">
        <f t="shared" si="1106"/>
        <v>0</v>
      </c>
      <c r="DV1167" s="794">
        <f t="shared" si="1103"/>
        <v>0</v>
      </c>
      <c r="DW1167" s="794">
        <f t="shared" si="1098"/>
        <v>0</v>
      </c>
      <c r="DX1167" s="794">
        <f t="shared" si="1112"/>
        <v>0</v>
      </c>
      <c r="DY1167" s="794">
        <f t="shared" si="1113"/>
        <v>0</v>
      </c>
      <c r="DZ1167" s="373"/>
      <c r="EA1167" s="373"/>
      <c r="EB1167" s="373"/>
      <c r="EC1167" s="373"/>
      <c r="ED1167" s="373"/>
      <c r="EE1167" s="373"/>
      <c r="EF1167" s="373"/>
      <c r="EG1167" s="621"/>
      <c r="EH1167" s="373"/>
      <c r="EI1167" s="373"/>
      <c r="EJ1167" s="373"/>
      <c r="EK1167" s="373"/>
      <c r="EL1167" s="373"/>
      <c r="EM1167" s="373"/>
      <c r="EN1167" s="373"/>
      <c r="EO1167" s="373"/>
      <c r="EP1167" s="373"/>
      <c r="EQ1167" s="373"/>
      <c r="ER1167" s="373"/>
      <c r="ES1167" s="373"/>
      <c r="ET1167" s="373"/>
      <c r="EU1167" s="373"/>
      <c r="EV1167" s="373"/>
      <c r="EW1167" s="373"/>
      <c r="EX1167" s="373"/>
      <c r="EY1167" s="373"/>
      <c r="EZ1167" s="373"/>
      <c r="FA1167" s="373"/>
      <c r="FB1167" s="373"/>
      <c r="FC1167" s="373"/>
      <c r="FD1167" s="373"/>
      <c r="FE1167" s="373"/>
      <c r="FF1167" s="373"/>
      <c r="FG1167" s="373"/>
      <c r="FH1167" s="373"/>
      <c r="FI1167" s="1377"/>
    </row>
    <row r="1168" spans="1:165" s="2317" customFormat="1" ht="48" hidden="1" customHeight="1" x14ac:dyDescent="0.25">
      <c r="A1168" s="2322">
        <v>2026</v>
      </c>
      <c r="B1168" s="1365">
        <v>479</v>
      </c>
      <c r="C1168" s="1365" t="s">
        <v>58</v>
      </c>
      <c r="D1168" s="1365">
        <v>3000654</v>
      </c>
      <c r="E1168" s="1365">
        <v>5005023</v>
      </c>
      <c r="F1168" s="1365" t="s">
        <v>3011</v>
      </c>
      <c r="G1168" s="2322" t="s">
        <v>3012</v>
      </c>
      <c r="H1168" s="2322">
        <v>95</v>
      </c>
      <c r="I1168" s="1366" t="s">
        <v>992</v>
      </c>
      <c r="J1168" s="1367" t="s">
        <v>10</v>
      </c>
      <c r="K1168" s="1367" t="s">
        <v>60</v>
      </c>
      <c r="L1168" s="1365" t="str">
        <f t="shared" si="1109"/>
        <v>2.3</v>
      </c>
      <c r="M1168" s="2323" t="s">
        <v>62</v>
      </c>
      <c r="N1168" s="1368"/>
      <c r="O1168" s="2322" t="s">
        <v>3035</v>
      </c>
      <c r="P1168" s="2322" t="s">
        <v>65</v>
      </c>
      <c r="Q1168" s="2324">
        <v>1</v>
      </c>
      <c r="R1168" s="2325">
        <v>6500</v>
      </c>
      <c r="S1168" s="2326"/>
      <c r="T1168" s="2326"/>
      <c r="U1168" s="2322">
        <v>30</v>
      </c>
      <c r="V1168" s="2322">
        <v>30</v>
      </c>
      <c r="W1168" s="2327"/>
      <c r="X1168" s="286"/>
      <c r="Y1168" s="286"/>
      <c r="Z1168" s="287"/>
      <c r="AA1168" s="287"/>
      <c r="AB1168" s="287"/>
      <c r="AC1168" s="287"/>
      <c r="AD1168" s="287"/>
      <c r="AE1168" s="2325"/>
      <c r="AF1168" s="284">
        <f t="shared" si="1110"/>
        <v>0</v>
      </c>
      <c r="AG1168" s="284">
        <f t="shared" si="1111"/>
        <v>0</v>
      </c>
      <c r="AH1168" s="284">
        <f t="shared" si="1107"/>
        <v>6500</v>
      </c>
      <c r="AI1168" s="284">
        <f t="shared" si="1108"/>
        <v>6500</v>
      </c>
      <c r="AJ1168" s="284">
        <f t="shared" si="1115"/>
        <v>0</v>
      </c>
      <c r="AK1168" s="284">
        <f t="shared" si="1116"/>
        <v>0</v>
      </c>
      <c r="AL1168" s="284">
        <f t="shared" si="1117"/>
        <v>0</v>
      </c>
      <c r="AM1168" s="284">
        <f t="shared" si="1118"/>
        <v>0</v>
      </c>
      <c r="AN1168" s="284">
        <f t="shared" si="1119"/>
        <v>0</v>
      </c>
      <c r="AO1168" s="284">
        <f t="shared" si="1120"/>
        <v>0</v>
      </c>
      <c r="AP1168" s="284">
        <f t="shared" si="1121"/>
        <v>0</v>
      </c>
      <c r="AQ1168" s="284">
        <f t="shared" si="1122"/>
        <v>0</v>
      </c>
      <c r="AR1168" s="2328">
        <f>+ROUNDUP(SUM(AF1168:AQ1168),0)</f>
        <v>13000</v>
      </c>
      <c r="AS1168" s="2326" t="s">
        <v>2578</v>
      </c>
      <c r="AT1168" s="373"/>
      <c r="AU1168" s="373" t="s">
        <v>3535</v>
      </c>
      <c r="AV1168" s="373" t="s">
        <v>3536</v>
      </c>
      <c r="AW1168" s="375">
        <v>46058</v>
      </c>
      <c r="AX1168" s="373" t="s">
        <v>3537</v>
      </c>
      <c r="AY1168" s="375">
        <v>46078</v>
      </c>
      <c r="AZ1168" s="373"/>
      <c r="BA1168" s="373" t="s">
        <v>3538</v>
      </c>
      <c r="BB1168" s="2329" t="s">
        <v>995</v>
      </c>
      <c r="BC1168" s="373" t="s">
        <v>3755</v>
      </c>
      <c r="BD1168" s="373" t="s">
        <v>3756</v>
      </c>
      <c r="BE1168" s="373" t="s">
        <v>3766</v>
      </c>
      <c r="BF1168" s="375">
        <v>46083</v>
      </c>
      <c r="BG1168" s="373"/>
      <c r="BH1168" s="687">
        <v>1286</v>
      </c>
      <c r="BI1168" s="687"/>
      <c r="BJ1168" s="373"/>
      <c r="BK1168" s="687"/>
      <c r="BL1168" s="373">
        <v>1286</v>
      </c>
      <c r="BM1168" s="373"/>
      <c r="BN1168" s="687">
        <v>1286</v>
      </c>
      <c r="BO1168" s="616" t="s">
        <v>3758</v>
      </c>
      <c r="BP1168" s="670" t="s">
        <v>3759</v>
      </c>
      <c r="BQ1168" s="2139" t="s">
        <v>3760</v>
      </c>
      <c r="BR1168" s="2139"/>
      <c r="BS1168" s="2330" t="s">
        <v>3036</v>
      </c>
      <c r="BT1168" s="1370" t="s">
        <v>1424</v>
      </c>
      <c r="BU1168" s="1370" t="s">
        <v>3037</v>
      </c>
      <c r="BV1168" s="687">
        <v>45096283</v>
      </c>
      <c r="BW1168" s="687">
        <v>10450962835</v>
      </c>
      <c r="BX1168" s="798">
        <v>6500</v>
      </c>
      <c r="BY1168" s="907">
        <v>46082</v>
      </c>
      <c r="BZ1168" s="907">
        <v>46142</v>
      </c>
      <c r="CA1168" s="373"/>
      <c r="CB1168" s="373"/>
      <c r="CC1168" s="373"/>
      <c r="CD1168" s="373"/>
      <c r="CE1168" s="373"/>
      <c r="CF1168" s="373"/>
      <c r="CG1168" s="373"/>
      <c r="CH1168" s="373"/>
      <c r="CI1168" s="373"/>
      <c r="CJ1168" s="373"/>
      <c r="CK1168" s="373"/>
      <c r="CL1168" s="373"/>
      <c r="CM1168" s="373"/>
      <c r="CN1168" s="373"/>
      <c r="CO1168" s="373"/>
      <c r="CP1168" s="373"/>
      <c r="CQ1168" s="373"/>
      <c r="CR1168" s="373"/>
      <c r="CS1168" s="373"/>
      <c r="CT1168" s="373">
        <v>30</v>
      </c>
      <c r="CU1168" s="1371">
        <v>6500</v>
      </c>
      <c r="CV1168" s="373">
        <v>30</v>
      </c>
      <c r="CW1168" s="1371">
        <v>6500</v>
      </c>
      <c r="CX1168" s="373">
        <v>30</v>
      </c>
      <c r="CY1168" s="1371">
        <v>6500</v>
      </c>
      <c r="CZ1168" s="373"/>
      <c r="DA1168" s="373"/>
      <c r="DB1168" s="373"/>
      <c r="DC1168" s="293">
        <v>30</v>
      </c>
      <c r="DD1168" s="1371">
        <v>6500</v>
      </c>
      <c r="DE1168" s="293">
        <v>30</v>
      </c>
      <c r="DF1168" s="1371">
        <v>6500</v>
      </c>
      <c r="DG1168" s="293">
        <v>30</v>
      </c>
      <c r="DH1168" s="1371">
        <v>6500</v>
      </c>
      <c r="DI1168" s="373"/>
      <c r="DJ1168" s="373"/>
      <c r="DK1168" s="373"/>
      <c r="DL1168" s="373"/>
      <c r="DM1168" s="373"/>
      <c r="DN1168" s="373"/>
      <c r="DO1168" s="373"/>
      <c r="DP1168" s="373"/>
      <c r="DQ1168" s="373"/>
      <c r="DR1168" s="373"/>
      <c r="DS1168" s="373"/>
      <c r="DT1168" s="2326"/>
      <c r="DU1168" s="2320">
        <f t="shared" si="1106"/>
        <v>13000</v>
      </c>
      <c r="DV1168" s="2321">
        <f t="shared" si="1103"/>
        <v>13000</v>
      </c>
      <c r="DW1168" s="2321">
        <f t="shared" si="1098"/>
        <v>13000</v>
      </c>
      <c r="DX1168" s="2321">
        <f t="shared" si="1112"/>
        <v>0</v>
      </c>
      <c r="DY1168" s="2321">
        <f t="shared" si="1113"/>
        <v>0</v>
      </c>
      <c r="DZ1168" s="2326"/>
      <c r="EA1168" s="2326"/>
      <c r="EB1168" s="2326"/>
      <c r="EC1168" s="2326"/>
      <c r="ED1168" s="2326"/>
      <c r="EE1168" s="2326"/>
      <c r="EF1168" s="2326"/>
      <c r="EG1168" s="1946"/>
      <c r="EH1168" s="2326"/>
      <c r="EI1168" s="2326"/>
      <c r="EJ1168" s="2326"/>
      <c r="EK1168" s="2326"/>
      <c r="EL1168" s="2326"/>
      <c r="EM1168" s="2326"/>
      <c r="EN1168" s="2326"/>
      <c r="EO1168" s="2326"/>
      <c r="EP1168" s="2326"/>
      <c r="EQ1168" s="2326"/>
      <c r="ER1168" s="2326"/>
      <c r="ES1168" s="2326"/>
      <c r="ET1168" s="2326"/>
      <c r="EU1168" s="2326"/>
      <c r="EV1168" s="2326"/>
      <c r="EW1168" s="2326"/>
      <c r="EX1168" s="2326"/>
      <c r="EY1168" s="2326"/>
      <c r="EZ1168" s="2326"/>
      <c r="FA1168" s="2326"/>
      <c r="FB1168" s="2326"/>
      <c r="FC1168" s="2326"/>
      <c r="FD1168" s="2326"/>
      <c r="FE1168" s="2326"/>
      <c r="FF1168" s="2326"/>
      <c r="FG1168" s="2326"/>
      <c r="FH1168" s="2326"/>
      <c r="FI1168" s="2333"/>
    </row>
    <row r="1169" spans="1:165" s="2317" customFormat="1" ht="48" hidden="1" customHeight="1" x14ac:dyDescent="0.25">
      <c r="A1169" s="2322">
        <v>2026</v>
      </c>
      <c r="B1169" s="1365">
        <v>479</v>
      </c>
      <c r="C1169" s="1365" t="s">
        <v>58</v>
      </c>
      <c r="D1169" s="1365">
        <v>3000654</v>
      </c>
      <c r="E1169" s="1365">
        <v>5005023</v>
      </c>
      <c r="F1169" s="1365" t="s">
        <v>3011</v>
      </c>
      <c r="G1169" s="2322" t="s">
        <v>3012</v>
      </c>
      <c r="H1169" s="2322">
        <v>95</v>
      </c>
      <c r="I1169" s="1366" t="s">
        <v>992</v>
      </c>
      <c r="J1169" s="1367" t="s">
        <v>10</v>
      </c>
      <c r="K1169" s="1367" t="s">
        <v>60</v>
      </c>
      <c r="L1169" s="1365" t="str">
        <f t="shared" si="1109"/>
        <v>2.3</v>
      </c>
      <c r="M1169" s="2323" t="s">
        <v>62</v>
      </c>
      <c r="N1169" s="1368"/>
      <c r="O1169" s="2322" t="s">
        <v>3234</v>
      </c>
      <c r="P1169" s="2322" t="s">
        <v>65</v>
      </c>
      <c r="Q1169" s="2324">
        <v>1</v>
      </c>
      <c r="R1169" s="2325">
        <v>5500</v>
      </c>
      <c r="S1169" s="2326"/>
      <c r="T1169" s="2326"/>
      <c r="U1169" s="2322">
        <v>30</v>
      </c>
      <c r="V1169" s="2322">
        <v>30</v>
      </c>
      <c r="W1169" s="2347"/>
      <c r="X1169" s="286"/>
      <c r="Y1169" s="286"/>
      <c r="Z1169" s="287"/>
      <c r="AA1169" s="287"/>
      <c r="AB1169" s="287"/>
      <c r="AC1169" s="287"/>
      <c r="AD1169" s="287"/>
      <c r="AE1169" s="2325"/>
      <c r="AF1169" s="284">
        <f t="shared" si="1110"/>
        <v>0</v>
      </c>
      <c r="AG1169" s="284">
        <f t="shared" si="1111"/>
        <v>0</v>
      </c>
      <c r="AH1169" s="284">
        <f t="shared" si="1107"/>
        <v>5500</v>
      </c>
      <c r="AI1169" s="284">
        <f t="shared" si="1108"/>
        <v>5500</v>
      </c>
      <c r="AJ1169" s="284">
        <f t="shared" si="1115"/>
        <v>0</v>
      </c>
      <c r="AK1169" s="284">
        <f t="shared" si="1116"/>
        <v>0</v>
      </c>
      <c r="AL1169" s="284">
        <f t="shared" si="1117"/>
        <v>0</v>
      </c>
      <c r="AM1169" s="284">
        <f t="shared" si="1118"/>
        <v>0</v>
      </c>
      <c r="AN1169" s="284">
        <f t="shared" si="1119"/>
        <v>0</v>
      </c>
      <c r="AO1169" s="284">
        <f t="shared" si="1120"/>
        <v>0</v>
      </c>
      <c r="AP1169" s="284">
        <f t="shared" si="1121"/>
        <v>0</v>
      </c>
      <c r="AQ1169" s="284">
        <f t="shared" si="1122"/>
        <v>0</v>
      </c>
      <c r="AR1169" s="2328">
        <f>+ROUNDUP(SUM(AF1169:AQ1169),0)</f>
        <v>11000</v>
      </c>
      <c r="AS1169" s="2326" t="s">
        <v>2578</v>
      </c>
      <c r="AT1169" s="373"/>
      <c r="AU1169" s="373" t="s">
        <v>3535</v>
      </c>
      <c r="AV1169" s="373" t="s">
        <v>3536</v>
      </c>
      <c r="AW1169" s="375">
        <v>46058</v>
      </c>
      <c r="AX1169" s="373" t="s">
        <v>3537</v>
      </c>
      <c r="AY1169" s="375">
        <v>46078</v>
      </c>
      <c r="AZ1169" s="373"/>
      <c r="BA1169" s="373" t="s">
        <v>3538</v>
      </c>
      <c r="BB1169" s="2329" t="s">
        <v>995</v>
      </c>
      <c r="BC1169" s="373" t="s">
        <v>3755</v>
      </c>
      <c r="BD1169" s="373" t="s">
        <v>3756</v>
      </c>
      <c r="BE1169" s="373" t="s">
        <v>3766</v>
      </c>
      <c r="BF1169" s="375">
        <v>46083</v>
      </c>
      <c r="BG1169" s="373"/>
      <c r="BH1169" s="687">
        <v>3347</v>
      </c>
      <c r="BI1169" s="687"/>
      <c r="BJ1169" s="373"/>
      <c r="BK1169" s="687"/>
      <c r="BL1169" s="373">
        <v>3347</v>
      </c>
      <c r="BM1169" s="373"/>
      <c r="BN1169" s="687">
        <v>3347</v>
      </c>
      <c r="BO1169" s="687" t="s">
        <v>3761</v>
      </c>
      <c r="BP1169" s="687" t="s">
        <v>3762</v>
      </c>
      <c r="BQ1169" s="2139" t="s">
        <v>3760</v>
      </c>
      <c r="BR1169" s="2139"/>
      <c r="BS1169" s="2330" t="s">
        <v>3112</v>
      </c>
      <c r="BT1169" s="1370" t="s">
        <v>3237</v>
      </c>
      <c r="BU1169" s="1370" t="s">
        <v>3238</v>
      </c>
      <c r="BV1169" s="829">
        <v>70491896</v>
      </c>
      <c r="BW1169" s="687">
        <v>10704918963</v>
      </c>
      <c r="BX1169" s="798">
        <v>5500</v>
      </c>
      <c r="BY1169" s="907">
        <v>46082</v>
      </c>
      <c r="BZ1169" s="907">
        <v>46142</v>
      </c>
      <c r="CA1169" s="373"/>
      <c r="CB1169" s="373"/>
      <c r="CC1169" s="373"/>
      <c r="CD1169" s="373"/>
      <c r="CE1169" s="373"/>
      <c r="CF1169" s="373"/>
      <c r="CG1169" s="373"/>
      <c r="CH1169" s="373"/>
      <c r="CI1169" s="373"/>
      <c r="CJ1169" s="373"/>
      <c r="CK1169" s="373"/>
      <c r="CL1169" s="373"/>
      <c r="CM1169" s="373"/>
      <c r="CN1169" s="373"/>
      <c r="CO1169" s="373"/>
      <c r="CP1169" s="373"/>
      <c r="CQ1169" s="373"/>
      <c r="CR1169" s="373"/>
      <c r="CS1169" s="373"/>
      <c r="CT1169" s="373">
        <v>30</v>
      </c>
      <c r="CU1169" s="1371">
        <v>5500</v>
      </c>
      <c r="CV1169" s="373">
        <v>30</v>
      </c>
      <c r="CW1169" s="1371">
        <v>5500</v>
      </c>
      <c r="CX1169" s="373">
        <v>30</v>
      </c>
      <c r="CY1169" s="1371">
        <v>5500</v>
      </c>
      <c r="CZ1169" s="373"/>
      <c r="DA1169" s="373"/>
      <c r="DB1169" s="373"/>
      <c r="DC1169" s="293">
        <v>30</v>
      </c>
      <c r="DD1169" s="1371">
        <v>5500</v>
      </c>
      <c r="DE1169" s="293">
        <v>30</v>
      </c>
      <c r="DF1169" s="1371">
        <v>5500</v>
      </c>
      <c r="DG1169" s="293">
        <v>30</v>
      </c>
      <c r="DH1169" s="1371">
        <v>5500</v>
      </c>
      <c r="DI1169" s="373"/>
      <c r="DJ1169" s="373"/>
      <c r="DK1169" s="373"/>
      <c r="DL1169" s="373"/>
      <c r="DM1169" s="373"/>
      <c r="DN1169" s="373"/>
      <c r="DO1169" s="373"/>
      <c r="DP1169" s="373"/>
      <c r="DQ1169" s="373"/>
      <c r="DR1169" s="373"/>
      <c r="DS1169" s="373"/>
      <c r="DT1169" s="2326"/>
      <c r="DU1169" s="2320">
        <f t="shared" si="1106"/>
        <v>11000</v>
      </c>
      <c r="DV1169" s="2321">
        <f t="shared" si="1103"/>
        <v>11000</v>
      </c>
      <c r="DW1169" s="2321">
        <f t="shared" si="1098"/>
        <v>11000</v>
      </c>
      <c r="DX1169" s="2321">
        <f t="shared" si="1112"/>
        <v>0</v>
      </c>
      <c r="DY1169" s="2321">
        <f t="shared" si="1113"/>
        <v>0</v>
      </c>
      <c r="DZ1169" s="2326"/>
      <c r="EA1169" s="2326"/>
      <c r="EB1169" s="2326"/>
      <c r="EC1169" s="2326"/>
      <c r="ED1169" s="2326"/>
      <c r="EE1169" s="2326"/>
      <c r="EF1169" s="2326"/>
      <c r="EG1169" s="1946"/>
      <c r="EH1169" s="2326"/>
      <c r="EI1169" s="2326"/>
      <c r="EJ1169" s="2326"/>
      <c r="EK1169" s="2326"/>
      <c r="EL1169" s="2326"/>
      <c r="EM1169" s="2326"/>
      <c r="EN1169" s="2326"/>
      <c r="EO1169" s="2326"/>
      <c r="EP1169" s="2326"/>
      <c r="EQ1169" s="2326"/>
      <c r="ER1169" s="2326"/>
      <c r="ES1169" s="2326"/>
      <c r="ET1169" s="2326"/>
      <c r="EU1169" s="2326"/>
      <c r="EV1169" s="2326"/>
      <c r="EW1169" s="2326"/>
      <c r="EX1169" s="2326"/>
      <c r="EY1169" s="2326"/>
      <c r="EZ1169" s="2326"/>
      <c r="FA1169" s="2326"/>
      <c r="FB1169" s="2326"/>
      <c r="FC1169" s="2326"/>
      <c r="FD1169" s="2326"/>
      <c r="FE1169" s="2326"/>
      <c r="FF1169" s="2326"/>
      <c r="FG1169" s="2326"/>
      <c r="FH1169" s="2326"/>
      <c r="FI1169" s="2333"/>
    </row>
    <row r="1170" spans="1:165" s="2335" customFormat="1" ht="48" hidden="1" customHeight="1" x14ac:dyDescent="0.25">
      <c r="A1170" s="2322">
        <v>2026</v>
      </c>
      <c r="B1170" s="1365">
        <v>479</v>
      </c>
      <c r="C1170" s="1365" t="s">
        <v>58</v>
      </c>
      <c r="D1170" s="1365">
        <v>3000654</v>
      </c>
      <c r="E1170" s="1365">
        <v>5005023</v>
      </c>
      <c r="F1170" s="1365" t="s">
        <v>3011</v>
      </c>
      <c r="G1170" s="2322" t="s">
        <v>3012</v>
      </c>
      <c r="H1170" s="2322">
        <v>95</v>
      </c>
      <c r="I1170" s="1366" t="s">
        <v>992</v>
      </c>
      <c r="J1170" s="1367" t="s">
        <v>10</v>
      </c>
      <c r="K1170" s="1367" t="s">
        <v>60</v>
      </c>
      <c r="L1170" s="1365" t="str">
        <f t="shared" si="1109"/>
        <v>2.3</v>
      </c>
      <c r="M1170" s="2323" t="s">
        <v>62</v>
      </c>
      <c r="N1170" s="1368"/>
      <c r="O1170" s="2322" t="s">
        <v>3234</v>
      </c>
      <c r="P1170" s="2322" t="s">
        <v>65</v>
      </c>
      <c r="Q1170" s="2324">
        <v>2</v>
      </c>
      <c r="R1170" s="2325">
        <v>5500</v>
      </c>
      <c r="S1170" s="2326"/>
      <c r="T1170" s="2326"/>
      <c r="U1170" s="2322">
        <v>30</v>
      </c>
      <c r="V1170" s="2322">
        <v>30</v>
      </c>
      <c r="W1170" s="2347"/>
      <c r="X1170" s="286"/>
      <c r="Y1170" s="286"/>
      <c r="Z1170" s="287"/>
      <c r="AA1170" s="287"/>
      <c r="AB1170" s="287"/>
      <c r="AC1170" s="287"/>
      <c r="AD1170" s="287"/>
      <c r="AE1170" s="2325"/>
      <c r="AF1170" s="284">
        <f t="shared" si="1110"/>
        <v>0</v>
      </c>
      <c r="AG1170" s="284">
        <f t="shared" si="1111"/>
        <v>0</v>
      </c>
      <c r="AH1170" s="284">
        <f t="shared" si="1107"/>
        <v>11000</v>
      </c>
      <c r="AI1170" s="284">
        <f t="shared" si="1108"/>
        <v>11000</v>
      </c>
      <c r="AJ1170" s="284">
        <f t="shared" si="1115"/>
        <v>0</v>
      </c>
      <c r="AK1170" s="284">
        <f t="shared" si="1116"/>
        <v>0</v>
      </c>
      <c r="AL1170" s="284">
        <f t="shared" si="1117"/>
        <v>0</v>
      </c>
      <c r="AM1170" s="284">
        <f t="shared" si="1118"/>
        <v>0</v>
      </c>
      <c r="AN1170" s="284">
        <f t="shared" si="1119"/>
        <v>0</v>
      </c>
      <c r="AO1170" s="284">
        <f t="shared" si="1120"/>
        <v>0</v>
      </c>
      <c r="AP1170" s="284">
        <f t="shared" si="1121"/>
        <v>0</v>
      </c>
      <c r="AQ1170" s="284">
        <f t="shared" si="1122"/>
        <v>0</v>
      </c>
      <c r="AR1170" s="2328"/>
      <c r="AS1170" s="2326" t="s">
        <v>2578</v>
      </c>
      <c r="AT1170" s="373"/>
      <c r="AU1170" s="373" t="s">
        <v>3535</v>
      </c>
      <c r="AV1170" s="373" t="s">
        <v>3536</v>
      </c>
      <c r="AW1170" s="375">
        <v>46058</v>
      </c>
      <c r="AX1170" s="373" t="s">
        <v>3537</v>
      </c>
      <c r="AY1170" s="375">
        <v>46078</v>
      </c>
      <c r="AZ1170" s="373"/>
      <c r="BA1170" s="373" t="s">
        <v>3538</v>
      </c>
      <c r="BB1170" s="614" t="s">
        <v>1021</v>
      </c>
      <c r="BC1170" s="373"/>
      <c r="BD1170" s="373"/>
      <c r="BE1170" s="373"/>
      <c r="BF1170" s="375"/>
      <c r="BG1170" s="373"/>
      <c r="BH1170" s="687"/>
      <c r="BI1170" s="687"/>
      <c r="BJ1170" s="373"/>
      <c r="BK1170" s="687"/>
      <c r="BL1170" s="373"/>
      <c r="BM1170" s="373"/>
      <c r="BN1170" s="687"/>
      <c r="BO1170" s="687"/>
      <c r="BP1170" s="687"/>
      <c r="BQ1170" s="2234"/>
      <c r="BR1170" s="2234"/>
      <c r="BS1170" s="2326"/>
      <c r="BT1170" s="373"/>
      <c r="BU1170" s="373"/>
      <c r="BV1170" s="687"/>
      <c r="BW1170" s="687"/>
      <c r="BX1170" s="798"/>
      <c r="BY1170" s="896"/>
      <c r="BZ1170" s="896"/>
      <c r="CA1170" s="373"/>
      <c r="CB1170" s="373"/>
      <c r="CC1170" s="373"/>
      <c r="CD1170" s="373"/>
      <c r="CE1170" s="373"/>
      <c r="CF1170" s="373"/>
      <c r="CG1170" s="373"/>
      <c r="CH1170" s="373"/>
      <c r="CI1170" s="373"/>
      <c r="CJ1170" s="373"/>
      <c r="CK1170" s="373"/>
      <c r="CL1170" s="373"/>
      <c r="CM1170" s="373"/>
      <c r="CN1170" s="373"/>
      <c r="CO1170" s="373"/>
      <c r="CP1170" s="373"/>
      <c r="CQ1170" s="373"/>
      <c r="CR1170" s="373"/>
      <c r="CS1170" s="373"/>
      <c r="CT1170" s="373"/>
      <c r="CU1170" s="1371"/>
      <c r="CV1170" s="373"/>
      <c r="CW1170" s="1371"/>
      <c r="CX1170" s="373"/>
      <c r="CY1170" s="1371"/>
      <c r="CZ1170" s="373"/>
      <c r="DA1170" s="373"/>
      <c r="DB1170" s="373"/>
      <c r="DC1170" s="373">
        <f>V1170</f>
        <v>30</v>
      </c>
      <c r="DD1170" s="1371">
        <f>AI1170</f>
        <v>11000</v>
      </c>
      <c r="DE1170" s="373"/>
      <c r="DF1170" s="1371">
        <f>(R1170/30*DE1170)*Q1170</f>
        <v>0</v>
      </c>
      <c r="DG1170" s="373"/>
      <c r="DH1170" s="1371">
        <f>(R1170/30*DG1170)*Q1170</f>
        <v>0</v>
      </c>
      <c r="DI1170" s="373"/>
      <c r="DJ1170" s="373"/>
      <c r="DK1170" s="373"/>
      <c r="DL1170" s="373"/>
      <c r="DM1170" s="373"/>
      <c r="DN1170" s="373"/>
      <c r="DO1170" s="373"/>
      <c r="DP1170" s="373"/>
      <c r="DQ1170" s="373"/>
      <c r="DR1170" s="373"/>
      <c r="DS1170" s="373"/>
      <c r="DT1170" s="2326"/>
      <c r="DU1170" s="2320">
        <f t="shared" si="1106"/>
        <v>0</v>
      </c>
      <c r="DV1170" s="2321">
        <f t="shared" si="1103"/>
        <v>0</v>
      </c>
      <c r="DW1170" s="2321">
        <f t="shared" si="1098"/>
        <v>0</v>
      </c>
      <c r="DX1170" s="2321">
        <f t="shared" si="1112"/>
        <v>0</v>
      </c>
      <c r="DY1170" s="2321">
        <f t="shared" si="1113"/>
        <v>0</v>
      </c>
      <c r="DZ1170" s="2326"/>
      <c r="EA1170" s="2326"/>
      <c r="EB1170" s="2326"/>
      <c r="EC1170" s="2326"/>
      <c r="ED1170" s="2326"/>
      <c r="EE1170" s="2326"/>
      <c r="EF1170" s="2326"/>
      <c r="EG1170" s="1946"/>
      <c r="EH1170" s="2326"/>
      <c r="EI1170" s="2326"/>
      <c r="EJ1170" s="2326"/>
      <c r="EK1170" s="2326"/>
      <c r="EL1170" s="2326"/>
      <c r="EM1170" s="2326"/>
      <c r="EN1170" s="2326"/>
      <c r="EO1170" s="2326"/>
      <c r="EP1170" s="2326"/>
      <c r="EQ1170" s="2326"/>
      <c r="ER1170" s="2326"/>
      <c r="ES1170" s="2326"/>
      <c r="ET1170" s="2326"/>
      <c r="EU1170" s="2326"/>
      <c r="EV1170" s="2326"/>
      <c r="EW1170" s="2326"/>
      <c r="EX1170" s="2326"/>
      <c r="EY1170" s="2326"/>
      <c r="EZ1170" s="2326"/>
      <c r="FA1170" s="2326"/>
      <c r="FB1170" s="2326"/>
      <c r="FC1170" s="2326"/>
      <c r="FD1170" s="2326"/>
      <c r="FE1170" s="2326"/>
      <c r="FF1170" s="2326"/>
      <c r="FG1170" s="2326"/>
      <c r="FH1170" s="2326"/>
      <c r="FI1170" s="2334"/>
    </row>
    <row r="1171" spans="1:165" s="2343" customFormat="1" ht="48" hidden="1" customHeight="1" x14ac:dyDescent="0.25">
      <c r="A1171" s="2322">
        <v>2026</v>
      </c>
      <c r="B1171" s="1365">
        <v>479</v>
      </c>
      <c r="C1171" s="1365" t="s">
        <v>58</v>
      </c>
      <c r="D1171" s="1365">
        <v>3000654</v>
      </c>
      <c r="E1171" s="1365">
        <v>5005023</v>
      </c>
      <c r="F1171" s="1365" t="s">
        <v>3011</v>
      </c>
      <c r="G1171" s="2322" t="s">
        <v>3012</v>
      </c>
      <c r="H1171" s="2322">
        <v>95</v>
      </c>
      <c r="I1171" s="1366" t="s">
        <v>992</v>
      </c>
      <c r="J1171" s="1367" t="s">
        <v>10</v>
      </c>
      <c r="K1171" s="1367" t="s">
        <v>60</v>
      </c>
      <c r="L1171" s="1365" t="str">
        <f t="shared" si="1109"/>
        <v>2.3</v>
      </c>
      <c r="M1171" s="2323" t="s">
        <v>62</v>
      </c>
      <c r="N1171" s="1368"/>
      <c r="O1171" s="2322" t="s">
        <v>3239</v>
      </c>
      <c r="P1171" s="2322" t="s">
        <v>65</v>
      </c>
      <c r="Q1171" s="2324">
        <v>1</v>
      </c>
      <c r="R1171" s="2325">
        <v>6000</v>
      </c>
      <c r="S1171" s="2326"/>
      <c r="T1171" s="2326"/>
      <c r="U1171" s="2322">
        <v>30</v>
      </c>
      <c r="V1171" s="2322">
        <v>30</v>
      </c>
      <c r="W1171" s="2327"/>
      <c r="X1171" s="286"/>
      <c r="Y1171" s="286"/>
      <c r="Z1171" s="287"/>
      <c r="AA1171" s="287"/>
      <c r="AB1171" s="287"/>
      <c r="AC1171" s="287"/>
      <c r="AD1171" s="287"/>
      <c r="AE1171" s="2325"/>
      <c r="AF1171" s="284">
        <f t="shared" si="1110"/>
        <v>0</v>
      </c>
      <c r="AG1171" s="284">
        <f t="shared" si="1111"/>
        <v>0</v>
      </c>
      <c r="AH1171" s="284">
        <f t="shared" si="1107"/>
        <v>6000</v>
      </c>
      <c r="AI1171" s="284">
        <f t="shared" si="1108"/>
        <v>6000</v>
      </c>
      <c r="AJ1171" s="284">
        <f t="shared" si="1115"/>
        <v>0</v>
      </c>
      <c r="AK1171" s="284">
        <f t="shared" si="1116"/>
        <v>0</v>
      </c>
      <c r="AL1171" s="284">
        <f t="shared" si="1117"/>
        <v>0</v>
      </c>
      <c r="AM1171" s="284">
        <f t="shared" si="1118"/>
        <v>0</v>
      </c>
      <c r="AN1171" s="284">
        <f t="shared" si="1119"/>
        <v>0</v>
      </c>
      <c r="AO1171" s="284">
        <f t="shared" si="1120"/>
        <v>0</v>
      </c>
      <c r="AP1171" s="284">
        <f t="shared" si="1121"/>
        <v>0</v>
      </c>
      <c r="AQ1171" s="284">
        <f t="shared" si="1122"/>
        <v>0</v>
      </c>
      <c r="AR1171" s="2328">
        <v>0</v>
      </c>
      <c r="AS1171" s="2326" t="s">
        <v>2578</v>
      </c>
      <c r="AT1171" s="373"/>
      <c r="AU1171" s="373" t="s">
        <v>3535</v>
      </c>
      <c r="AV1171" s="373" t="s">
        <v>3536</v>
      </c>
      <c r="AW1171" s="375">
        <v>46058</v>
      </c>
      <c r="AX1171" s="373" t="s">
        <v>3537</v>
      </c>
      <c r="AY1171" s="375">
        <v>46078</v>
      </c>
      <c r="AZ1171" s="373"/>
      <c r="BA1171" s="373" t="s">
        <v>3538</v>
      </c>
      <c r="BB1171" s="614" t="s">
        <v>1021</v>
      </c>
      <c r="BC1171" s="373"/>
      <c r="BD1171" s="373"/>
      <c r="BE1171" s="373"/>
      <c r="BF1171" s="375"/>
      <c r="BG1171" s="373"/>
      <c r="BH1171" s="687"/>
      <c r="BI1171" s="687"/>
      <c r="BJ1171" s="373"/>
      <c r="BK1171" s="687"/>
      <c r="BL1171" s="373"/>
      <c r="BM1171" s="373"/>
      <c r="BN1171" s="687"/>
      <c r="BO1171" s="687"/>
      <c r="BP1171" s="687"/>
      <c r="BQ1171" s="2234"/>
      <c r="BR1171" s="2234"/>
      <c r="BS1171" s="2326"/>
      <c r="BT1171" s="373"/>
      <c r="BU1171" s="373"/>
      <c r="BV1171" s="687"/>
      <c r="BW1171" s="687"/>
      <c r="BX1171" s="798"/>
      <c r="BY1171" s="896"/>
      <c r="BZ1171" s="896"/>
      <c r="CA1171" s="373"/>
      <c r="CB1171" s="373"/>
      <c r="CC1171" s="373"/>
      <c r="CD1171" s="373"/>
      <c r="CE1171" s="373"/>
      <c r="CF1171" s="373"/>
      <c r="CG1171" s="373"/>
      <c r="CH1171" s="373"/>
      <c r="CI1171" s="373"/>
      <c r="CJ1171" s="373"/>
      <c r="CK1171" s="373"/>
      <c r="CL1171" s="373"/>
      <c r="CM1171" s="373"/>
      <c r="CN1171" s="373"/>
      <c r="CO1171" s="373"/>
      <c r="CP1171" s="373"/>
      <c r="CQ1171" s="373"/>
      <c r="CR1171" s="373"/>
      <c r="CS1171" s="373"/>
      <c r="CT1171" s="373"/>
      <c r="CU1171" s="1371"/>
      <c r="CV1171" s="373"/>
      <c r="CW1171" s="1371"/>
      <c r="CX1171" s="373"/>
      <c r="CY1171" s="1371"/>
      <c r="CZ1171" s="373"/>
      <c r="DA1171" s="373"/>
      <c r="DB1171" s="373"/>
      <c r="DC1171" s="373">
        <f>V1171</f>
        <v>30</v>
      </c>
      <c r="DD1171" s="1371">
        <f>AI1171</f>
        <v>6000</v>
      </c>
      <c r="DE1171" s="373"/>
      <c r="DF1171" s="1371">
        <f>(R1171/30*DE1171)*Q1171</f>
        <v>0</v>
      </c>
      <c r="DG1171" s="373"/>
      <c r="DH1171" s="1371">
        <f>(R1171/30*DG1171)*Q1171</f>
        <v>0</v>
      </c>
      <c r="DI1171" s="373"/>
      <c r="DJ1171" s="373"/>
      <c r="DK1171" s="373"/>
      <c r="DL1171" s="373"/>
      <c r="DM1171" s="373"/>
      <c r="DN1171" s="373"/>
      <c r="DO1171" s="373"/>
      <c r="DP1171" s="373"/>
      <c r="DQ1171" s="373"/>
      <c r="DR1171" s="373"/>
      <c r="DS1171" s="373"/>
      <c r="DT1171" s="2326"/>
      <c r="DU1171" s="2320">
        <f t="shared" si="1106"/>
        <v>0</v>
      </c>
      <c r="DV1171" s="2321">
        <f t="shared" si="1103"/>
        <v>0</v>
      </c>
      <c r="DW1171" s="2321">
        <f t="shared" si="1098"/>
        <v>0</v>
      </c>
      <c r="DX1171" s="2321">
        <f t="shared" si="1112"/>
        <v>0</v>
      </c>
      <c r="DY1171" s="2321">
        <f t="shared" si="1113"/>
        <v>0</v>
      </c>
      <c r="DZ1171" s="2326"/>
      <c r="EA1171" s="2326"/>
      <c r="EB1171" s="2326"/>
      <c r="EC1171" s="2326"/>
      <c r="ED1171" s="2326"/>
      <c r="EE1171" s="2326"/>
      <c r="EF1171" s="2326"/>
      <c r="EG1171" s="1946"/>
      <c r="EH1171" s="2326"/>
      <c r="EI1171" s="2326"/>
      <c r="EJ1171" s="2326"/>
      <c r="EK1171" s="2326"/>
      <c r="EL1171" s="2326"/>
      <c r="EM1171" s="2326"/>
      <c r="EN1171" s="2326"/>
      <c r="EO1171" s="2326"/>
      <c r="EP1171" s="2326"/>
      <c r="EQ1171" s="2326"/>
      <c r="ER1171" s="2326"/>
      <c r="ES1171" s="2326"/>
      <c r="ET1171" s="2326"/>
      <c r="EU1171" s="2326"/>
      <c r="EV1171" s="2326"/>
      <c r="EW1171" s="2326"/>
      <c r="EX1171" s="2326"/>
      <c r="EY1171" s="2326"/>
      <c r="EZ1171" s="2326"/>
      <c r="FA1171" s="2326"/>
      <c r="FB1171" s="2326"/>
      <c r="FC1171" s="2326"/>
      <c r="FD1171" s="2326"/>
      <c r="FE1171" s="2326"/>
      <c r="FF1171" s="2326"/>
      <c r="FG1171" s="2326"/>
      <c r="FH1171" s="2326"/>
      <c r="FI1171" s="2342"/>
    </row>
    <row r="1172" spans="1:165" s="2317" customFormat="1" ht="48" hidden="1" customHeight="1" x14ac:dyDescent="0.25">
      <c r="A1172" s="2322">
        <v>2026</v>
      </c>
      <c r="B1172" s="1365">
        <v>479</v>
      </c>
      <c r="C1172" s="1365" t="s">
        <v>58</v>
      </c>
      <c r="D1172" s="1365">
        <v>3000654</v>
      </c>
      <c r="E1172" s="1365">
        <v>5005023</v>
      </c>
      <c r="F1172" s="1365" t="s">
        <v>3011</v>
      </c>
      <c r="G1172" s="2322" t="s">
        <v>3012</v>
      </c>
      <c r="H1172" s="2322">
        <v>95</v>
      </c>
      <c r="I1172" s="1366" t="s">
        <v>992</v>
      </c>
      <c r="J1172" s="1367" t="s">
        <v>10</v>
      </c>
      <c r="K1172" s="1367" t="s">
        <v>60</v>
      </c>
      <c r="L1172" s="1365" t="str">
        <f t="shared" si="1109"/>
        <v>2.3</v>
      </c>
      <c r="M1172" s="2323" t="s">
        <v>62</v>
      </c>
      <c r="N1172" s="1368"/>
      <c r="O1172" s="2322" t="s">
        <v>3038</v>
      </c>
      <c r="P1172" s="2322" t="s">
        <v>65</v>
      </c>
      <c r="Q1172" s="2324">
        <v>1</v>
      </c>
      <c r="R1172" s="2325">
        <v>5500</v>
      </c>
      <c r="S1172" s="2326"/>
      <c r="T1172" s="2326"/>
      <c r="U1172" s="2322">
        <v>30</v>
      </c>
      <c r="V1172" s="2322">
        <v>30</v>
      </c>
      <c r="W1172" s="2327"/>
      <c r="X1172" s="286"/>
      <c r="Y1172" s="286"/>
      <c r="Z1172" s="287"/>
      <c r="AA1172" s="287"/>
      <c r="AB1172" s="287"/>
      <c r="AC1172" s="287"/>
      <c r="AD1172" s="287"/>
      <c r="AE1172" s="2325"/>
      <c r="AF1172" s="284">
        <f t="shared" si="1110"/>
        <v>0</v>
      </c>
      <c r="AG1172" s="284">
        <f t="shared" si="1111"/>
        <v>0</v>
      </c>
      <c r="AH1172" s="284">
        <f t="shared" si="1107"/>
        <v>5500</v>
      </c>
      <c r="AI1172" s="284">
        <f t="shared" si="1108"/>
        <v>5500</v>
      </c>
      <c r="AJ1172" s="284">
        <f t="shared" si="1115"/>
        <v>0</v>
      </c>
      <c r="AK1172" s="284">
        <f t="shared" si="1116"/>
        <v>0</v>
      </c>
      <c r="AL1172" s="284">
        <f t="shared" si="1117"/>
        <v>0</v>
      </c>
      <c r="AM1172" s="284">
        <f t="shared" si="1118"/>
        <v>0</v>
      </c>
      <c r="AN1172" s="284">
        <f t="shared" si="1119"/>
        <v>0</v>
      </c>
      <c r="AO1172" s="284">
        <f t="shared" si="1120"/>
        <v>0</v>
      </c>
      <c r="AP1172" s="284">
        <f t="shared" si="1121"/>
        <v>0</v>
      </c>
      <c r="AQ1172" s="284">
        <f t="shared" si="1122"/>
        <v>0</v>
      </c>
      <c r="AR1172" s="2328">
        <f t="shared" ref="AR1172:AR1188" si="1124">+ROUNDUP(SUM(AF1172:AQ1172),0)</f>
        <v>11000</v>
      </c>
      <c r="AS1172" s="2326" t="s">
        <v>2578</v>
      </c>
      <c r="AT1172" s="373"/>
      <c r="AU1172" s="373" t="s">
        <v>3535</v>
      </c>
      <c r="AV1172" s="373" t="s">
        <v>3536</v>
      </c>
      <c r="AW1172" s="375">
        <v>46058</v>
      </c>
      <c r="AX1172" s="373" t="s">
        <v>3537</v>
      </c>
      <c r="AY1172" s="375">
        <v>46078</v>
      </c>
      <c r="AZ1172" s="373"/>
      <c r="BA1172" s="373" t="s">
        <v>3538</v>
      </c>
      <c r="BB1172" s="2329" t="s">
        <v>995</v>
      </c>
      <c r="BC1172" s="373" t="s">
        <v>3755</v>
      </c>
      <c r="BD1172" s="373" t="s">
        <v>3756</v>
      </c>
      <c r="BE1172" s="373" t="s">
        <v>3766</v>
      </c>
      <c r="BF1172" s="375">
        <v>46083</v>
      </c>
      <c r="BG1172" s="373"/>
      <c r="BH1172" s="687">
        <v>1287</v>
      </c>
      <c r="BI1172" s="2841"/>
      <c r="BJ1172" s="373"/>
      <c r="BK1172" s="687"/>
      <c r="BL1172" s="687">
        <v>1287</v>
      </c>
      <c r="BM1172" s="687"/>
      <c r="BN1172" s="687">
        <v>1287</v>
      </c>
      <c r="BO1172" s="616" t="s">
        <v>3758</v>
      </c>
      <c r="BP1172" s="670" t="s">
        <v>3759</v>
      </c>
      <c r="BQ1172" s="2842" t="s">
        <v>3774</v>
      </c>
      <c r="BR1172" s="2842"/>
      <c r="BS1172" s="2843" t="s">
        <v>2109</v>
      </c>
      <c r="BT1172" s="2843" t="s">
        <v>2462</v>
      </c>
      <c r="BU1172" s="1370" t="s">
        <v>3039</v>
      </c>
      <c r="BV1172" s="687">
        <v>44303048</v>
      </c>
      <c r="BW1172" s="687">
        <v>10443030480</v>
      </c>
      <c r="BX1172" s="798">
        <v>5500</v>
      </c>
      <c r="BY1172" s="907">
        <v>46082</v>
      </c>
      <c r="BZ1172" s="907">
        <v>46142</v>
      </c>
      <c r="CA1172" s="373"/>
      <c r="CB1172" s="373"/>
      <c r="CC1172" s="373"/>
      <c r="CD1172" s="373"/>
      <c r="CE1172" s="373"/>
      <c r="CF1172" s="373"/>
      <c r="CG1172" s="373"/>
      <c r="CH1172" s="373"/>
      <c r="CI1172" s="373"/>
      <c r="CJ1172" s="373"/>
      <c r="CK1172" s="373"/>
      <c r="CL1172" s="373"/>
      <c r="CM1172" s="373"/>
      <c r="CN1172" s="373"/>
      <c r="CO1172" s="373"/>
      <c r="CP1172" s="373"/>
      <c r="CQ1172" s="373"/>
      <c r="CR1172" s="373"/>
      <c r="CS1172" s="373"/>
      <c r="CT1172" s="373">
        <v>30</v>
      </c>
      <c r="CU1172" s="1371">
        <v>5500</v>
      </c>
      <c r="CV1172" s="373">
        <v>30</v>
      </c>
      <c r="CW1172" s="1371">
        <v>5500</v>
      </c>
      <c r="CX1172" s="373">
        <v>30</v>
      </c>
      <c r="CY1172" s="1371">
        <v>5500</v>
      </c>
      <c r="CZ1172" s="373"/>
      <c r="DA1172" s="373"/>
      <c r="DB1172" s="373"/>
      <c r="DC1172" s="293">
        <v>30</v>
      </c>
      <c r="DD1172" s="1371">
        <v>5500</v>
      </c>
      <c r="DE1172" s="293">
        <v>30</v>
      </c>
      <c r="DF1172" s="1371">
        <v>5500</v>
      </c>
      <c r="DG1172" s="293">
        <v>30</v>
      </c>
      <c r="DH1172" s="1371">
        <v>5500</v>
      </c>
      <c r="DI1172" s="373"/>
      <c r="DJ1172" s="373"/>
      <c r="DK1172" s="373"/>
      <c r="DL1172" s="373"/>
      <c r="DM1172" s="373"/>
      <c r="DN1172" s="373"/>
      <c r="DO1172" s="373"/>
      <c r="DP1172" s="373"/>
      <c r="DQ1172" s="373"/>
      <c r="DR1172" s="373"/>
      <c r="DS1172" s="373"/>
      <c r="DT1172" s="2326"/>
      <c r="DU1172" s="2336">
        <f t="shared" si="1106"/>
        <v>11000</v>
      </c>
      <c r="DV1172" s="2337">
        <f t="shared" si="1103"/>
        <v>11000</v>
      </c>
      <c r="DW1172" s="2337">
        <f t="shared" si="1098"/>
        <v>11000</v>
      </c>
      <c r="DX1172" s="2337">
        <f t="shared" si="1112"/>
        <v>0</v>
      </c>
      <c r="DY1172" s="2337">
        <f t="shared" si="1113"/>
        <v>0</v>
      </c>
      <c r="DZ1172" s="2326"/>
      <c r="EA1172" s="2326"/>
      <c r="EB1172" s="2326"/>
      <c r="EC1172" s="2326"/>
      <c r="ED1172" s="2326"/>
      <c r="EE1172" s="2326"/>
      <c r="EF1172" s="2326"/>
      <c r="EG1172" s="2013"/>
      <c r="EH1172" s="2326"/>
      <c r="EI1172" s="2326"/>
      <c r="EJ1172" s="2326"/>
      <c r="EK1172" s="2326"/>
      <c r="EL1172" s="2326"/>
      <c r="EM1172" s="2326"/>
      <c r="EN1172" s="2326"/>
      <c r="EO1172" s="2326"/>
      <c r="EP1172" s="2326"/>
      <c r="EQ1172" s="2326"/>
      <c r="ER1172" s="2326"/>
      <c r="ES1172" s="2326"/>
      <c r="ET1172" s="2326"/>
      <c r="EU1172" s="2326"/>
      <c r="EV1172" s="2326"/>
      <c r="EW1172" s="2326"/>
      <c r="EX1172" s="2326"/>
      <c r="EY1172" s="2326"/>
      <c r="EZ1172" s="2326"/>
      <c r="FA1172" s="2326"/>
      <c r="FB1172" s="2326"/>
      <c r="FC1172" s="2326"/>
      <c r="FD1172" s="2326"/>
      <c r="FE1172" s="2326"/>
      <c r="FF1172" s="2326"/>
      <c r="FG1172" s="2326"/>
      <c r="FH1172" s="2326"/>
      <c r="FI1172" s="2333"/>
    </row>
    <row r="1173" spans="1:165" s="2317" customFormat="1" ht="48" hidden="1" customHeight="1" x14ac:dyDescent="0.25">
      <c r="A1173" s="2322">
        <v>2026</v>
      </c>
      <c r="B1173" s="1365">
        <v>479</v>
      </c>
      <c r="C1173" s="1365" t="s">
        <v>58</v>
      </c>
      <c r="D1173" s="1365">
        <v>3000654</v>
      </c>
      <c r="E1173" s="1365">
        <v>5005023</v>
      </c>
      <c r="F1173" s="1365" t="s">
        <v>3011</v>
      </c>
      <c r="G1173" s="2322" t="s">
        <v>3012</v>
      </c>
      <c r="H1173" s="2322">
        <v>95</v>
      </c>
      <c r="I1173" s="1366" t="s">
        <v>992</v>
      </c>
      <c r="J1173" s="1367" t="s">
        <v>10</v>
      </c>
      <c r="K1173" s="1367" t="s">
        <v>60</v>
      </c>
      <c r="L1173" s="1365" t="str">
        <f t="shared" si="1109"/>
        <v>2.3</v>
      </c>
      <c r="M1173" s="2323" t="s">
        <v>62</v>
      </c>
      <c r="N1173" s="1368"/>
      <c r="O1173" s="2322" t="s">
        <v>3040</v>
      </c>
      <c r="P1173" s="2322" t="s">
        <v>65</v>
      </c>
      <c r="Q1173" s="2324">
        <v>1</v>
      </c>
      <c r="R1173" s="2325">
        <v>6000</v>
      </c>
      <c r="S1173" s="2326"/>
      <c r="T1173" s="2326"/>
      <c r="U1173" s="2322">
        <v>30</v>
      </c>
      <c r="V1173" s="2322">
        <v>30</v>
      </c>
      <c r="W1173" s="2327"/>
      <c r="X1173" s="286"/>
      <c r="Y1173" s="286"/>
      <c r="Z1173" s="287"/>
      <c r="AA1173" s="287"/>
      <c r="AB1173" s="287"/>
      <c r="AC1173" s="287"/>
      <c r="AD1173" s="287"/>
      <c r="AE1173" s="2325"/>
      <c r="AF1173" s="284">
        <f t="shared" si="1110"/>
        <v>0</v>
      </c>
      <c r="AG1173" s="284">
        <f t="shared" si="1111"/>
        <v>0</v>
      </c>
      <c r="AH1173" s="284">
        <f t="shared" si="1107"/>
        <v>6000</v>
      </c>
      <c r="AI1173" s="284">
        <f t="shared" si="1108"/>
        <v>6000</v>
      </c>
      <c r="AJ1173" s="284">
        <f t="shared" si="1115"/>
        <v>0</v>
      </c>
      <c r="AK1173" s="284">
        <f t="shared" si="1116"/>
        <v>0</v>
      </c>
      <c r="AL1173" s="284">
        <f t="shared" si="1117"/>
        <v>0</v>
      </c>
      <c r="AM1173" s="284">
        <f t="shared" si="1118"/>
        <v>0</v>
      </c>
      <c r="AN1173" s="284">
        <f t="shared" si="1119"/>
        <v>0</v>
      </c>
      <c r="AO1173" s="284">
        <f t="shared" si="1120"/>
        <v>0</v>
      </c>
      <c r="AP1173" s="284">
        <f t="shared" si="1121"/>
        <v>0</v>
      </c>
      <c r="AQ1173" s="284">
        <f t="shared" si="1122"/>
        <v>0</v>
      </c>
      <c r="AR1173" s="2328">
        <f t="shared" si="1124"/>
        <v>12000</v>
      </c>
      <c r="AS1173" s="2326" t="s">
        <v>2578</v>
      </c>
      <c r="AT1173" s="373"/>
      <c r="AU1173" s="373" t="s">
        <v>3535</v>
      </c>
      <c r="AV1173" s="373" t="s">
        <v>3536</v>
      </c>
      <c r="AW1173" s="375">
        <v>46058</v>
      </c>
      <c r="AX1173" s="373" t="s">
        <v>3537</v>
      </c>
      <c r="AY1173" s="375">
        <v>46078</v>
      </c>
      <c r="AZ1173" s="373"/>
      <c r="BA1173" s="373" t="s">
        <v>3538</v>
      </c>
      <c r="BB1173" s="2329" t="s">
        <v>995</v>
      </c>
      <c r="BC1173" s="373" t="s">
        <v>3755</v>
      </c>
      <c r="BD1173" s="373" t="s">
        <v>3756</v>
      </c>
      <c r="BE1173" s="373" t="s">
        <v>3766</v>
      </c>
      <c r="BF1173" s="375">
        <v>46083</v>
      </c>
      <c r="BG1173" s="373"/>
      <c r="BH1173" s="687">
        <v>1288</v>
      </c>
      <c r="BI1173" s="687"/>
      <c r="BJ1173" s="373"/>
      <c r="BK1173" s="687"/>
      <c r="BL1173" s="373">
        <v>1288</v>
      </c>
      <c r="BM1173" s="373"/>
      <c r="BN1173" s="687">
        <v>1288</v>
      </c>
      <c r="BO1173" s="616" t="s">
        <v>3758</v>
      </c>
      <c r="BP1173" s="670" t="s">
        <v>3759</v>
      </c>
      <c r="BQ1173" s="2139" t="s">
        <v>3760</v>
      </c>
      <c r="BR1173" s="2139"/>
      <c r="BS1173" s="2330" t="s">
        <v>2258</v>
      </c>
      <c r="BT1173" s="1370" t="s">
        <v>2611</v>
      </c>
      <c r="BU1173" s="1370" t="s">
        <v>3041</v>
      </c>
      <c r="BV1173" s="687">
        <v>44913697</v>
      </c>
      <c r="BW1173" s="687">
        <v>10449136972</v>
      </c>
      <c r="BX1173" s="798">
        <v>6000</v>
      </c>
      <c r="BY1173" s="907">
        <v>46082</v>
      </c>
      <c r="BZ1173" s="907">
        <v>46142</v>
      </c>
      <c r="CA1173" s="373"/>
      <c r="CB1173" s="373"/>
      <c r="CC1173" s="373"/>
      <c r="CD1173" s="373"/>
      <c r="CE1173" s="373"/>
      <c r="CF1173" s="373"/>
      <c r="CG1173" s="373"/>
      <c r="CH1173" s="373"/>
      <c r="CI1173" s="373"/>
      <c r="CJ1173" s="373"/>
      <c r="CK1173" s="373"/>
      <c r="CL1173" s="373"/>
      <c r="CM1173" s="373"/>
      <c r="CN1173" s="373"/>
      <c r="CO1173" s="373"/>
      <c r="CP1173" s="373"/>
      <c r="CQ1173" s="373"/>
      <c r="CR1173" s="373"/>
      <c r="CS1173" s="373"/>
      <c r="CT1173" s="373">
        <v>30</v>
      </c>
      <c r="CU1173" s="1371">
        <v>6000</v>
      </c>
      <c r="CV1173" s="373">
        <v>30</v>
      </c>
      <c r="CW1173" s="1371">
        <v>6000</v>
      </c>
      <c r="CX1173" s="373">
        <v>30</v>
      </c>
      <c r="CY1173" s="1371">
        <v>6000</v>
      </c>
      <c r="CZ1173" s="373"/>
      <c r="DA1173" s="373"/>
      <c r="DB1173" s="373"/>
      <c r="DC1173" s="293">
        <v>30</v>
      </c>
      <c r="DD1173" s="1371">
        <v>6000</v>
      </c>
      <c r="DE1173" s="293">
        <v>30</v>
      </c>
      <c r="DF1173" s="1371">
        <v>6000</v>
      </c>
      <c r="DG1173" s="293">
        <v>30</v>
      </c>
      <c r="DH1173" s="1371">
        <v>6000</v>
      </c>
      <c r="DI1173" s="373"/>
      <c r="DJ1173" s="373"/>
      <c r="DK1173" s="373"/>
      <c r="DL1173" s="373"/>
      <c r="DM1173" s="373"/>
      <c r="DN1173" s="373"/>
      <c r="DO1173" s="373"/>
      <c r="DP1173" s="373"/>
      <c r="DQ1173" s="373"/>
      <c r="DR1173" s="373"/>
      <c r="DS1173" s="373"/>
      <c r="DT1173" s="2326"/>
      <c r="DU1173" s="2320">
        <f t="shared" si="1106"/>
        <v>12000</v>
      </c>
      <c r="DV1173" s="2321">
        <f t="shared" si="1103"/>
        <v>12000</v>
      </c>
      <c r="DW1173" s="2321">
        <f t="shared" si="1098"/>
        <v>12000</v>
      </c>
      <c r="DX1173" s="2321">
        <f t="shared" si="1112"/>
        <v>0</v>
      </c>
      <c r="DY1173" s="2321">
        <f t="shared" si="1113"/>
        <v>0</v>
      </c>
      <c r="DZ1173" s="2326"/>
      <c r="EA1173" s="2326"/>
      <c r="EB1173" s="2326"/>
      <c r="EC1173" s="2326"/>
      <c r="ED1173" s="2326"/>
      <c r="EE1173" s="2326"/>
      <c r="EF1173" s="2326"/>
      <c r="EG1173" s="1946"/>
      <c r="EH1173" s="2326"/>
      <c r="EI1173" s="2326"/>
      <c r="EJ1173" s="2326"/>
      <c r="EK1173" s="2326"/>
      <c r="EL1173" s="2326"/>
      <c r="EM1173" s="2326"/>
      <c r="EN1173" s="2326"/>
      <c r="EO1173" s="2326"/>
      <c r="EP1173" s="2326"/>
      <c r="EQ1173" s="2326"/>
      <c r="ER1173" s="2326"/>
      <c r="ES1173" s="2326"/>
      <c r="ET1173" s="2326"/>
      <c r="EU1173" s="2326"/>
      <c r="EV1173" s="2326"/>
      <c r="EW1173" s="2326"/>
      <c r="EX1173" s="2326"/>
      <c r="EY1173" s="2326"/>
      <c r="EZ1173" s="2326"/>
      <c r="FA1173" s="2326"/>
      <c r="FB1173" s="2326"/>
      <c r="FC1173" s="2326"/>
      <c r="FD1173" s="2326"/>
      <c r="FE1173" s="2326"/>
      <c r="FF1173" s="2326"/>
      <c r="FG1173" s="2326"/>
      <c r="FH1173" s="2326"/>
      <c r="FI1173" s="2333"/>
    </row>
    <row r="1174" spans="1:165" s="2317" customFormat="1" ht="48" hidden="1" customHeight="1" x14ac:dyDescent="0.25">
      <c r="A1174" s="2330" t="s">
        <v>3115</v>
      </c>
      <c r="B1174" s="1370" t="s">
        <v>2091</v>
      </c>
      <c r="C1174" s="1370" t="s">
        <v>3116</v>
      </c>
      <c r="D1174" s="1365">
        <v>3000654</v>
      </c>
      <c r="E1174" s="1365">
        <v>5005023</v>
      </c>
      <c r="F1174" s="1365" t="s">
        <v>3011</v>
      </c>
      <c r="G1174" s="2322" t="s">
        <v>3012</v>
      </c>
      <c r="H1174" s="2322">
        <v>95</v>
      </c>
      <c r="I1174" s="1366" t="s">
        <v>992</v>
      </c>
      <c r="J1174" s="1367" t="s">
        <v>10</v>
      </c>
      <c r="K1174" s="1367" t="s">
        <v>60</v>
      </c>
      <c r="L1174" s="1365" t="str">
        <f t="shared" si="1109"/>
        <v>2.3</v>
      </c>
      <c r="M1174" s="2323" t="s">
        <v>62</v>
      </c>
      <c r="N1174" s="1368"/>
      <c r="O1174" s="2349" t="s">
        <v>3110</v>
      </c>
      <c r="P1174" s="2322" t="s">
        <v>65</v>
      </c>
      <c r="Q1174" s="2324">
        <v>1</v>
      </c>
      <c r="R1174" s="2325">
        <v>5000</v>
      </c>
      <c r="S1174" s="2326"/>
      <c r="T1174" s="2326"/>
      <c r="U1174" s="2322">
        <v>30</v>
      </c>
      <c r="V1174" s="2322">
        <v>30</v>
      </c>
      <c r="W1174" s="2327"/>
      <c r="X1174" s="286"/>
      <c r="Y1174" s="286"/>
      <c r="Z1174" s="287"/>
      <c r="AA1174" s="287"/>
      <c r="AB1174" s="287"/>
      <c r="AC1174" s="287"/>
      <c r="AD1174" s="287"/>
      <c r="AE1174" s="2325"/>
      <c r="AF1174" s="284">
        <f t="shared" si="1110"/>
        <v>0</v>
      </c>
      <c r="AG1174" s="284">
        <f t="shared" si="1111"/>
        <v>0</v>
      </c>
      <c r="AH1174" s="284">
        <f t="shared" si="1107"/>
        <v>5000</v>
      </c>
      <c r="AI1174" s="284">
        <f t="shared" si="1108"/>
        <v>5000</v>
      </c>
      <c r="AJ1174" s="284">
        <f t="shared" si="1115"/>
        <v>0</v>
      </c>
      <c r="AK1174" s="284">
        <f t="shared" si="1116"/>
        <v>0</v>
      </c>
      <c r="AL1174" s="284">
        <f t="shared" si="1117"/>
        <v>0</v>
      </c>
      <c r="AM1174" s="284">
        <f t="shared" si="1118"/>
        <v>0</v>
      </c>
      <c r="AN1174" s="284">
        <f t="shared" si="1119"/>
        <v>0</v>
      </c>
      <c r="AO1174" s="284">
        <f t="shared" si="1120"/>
        <v>0</v>
      </c>
      <c r="AP1174" s="284">
        <f t="shared" si="1121"/>
        <v>0</v>
      </c>
      <c r="AQ1174" s="284">
        <f t="shared" si="1122"/>
        <v>0</v>
      </c>
      <c r="AR1174" s="2328">
        <f t="shared" si="1124"/>
        <v>10000</v>
      </c>
      <c r="AS1174" s="2326" t="s">
        <v>2578</v>
      </c>
      <c r="AT1174" s="373"/>
      <c r="AU1174" s="373" t="s">
        <v>3535</v>
      </c>
      <c r="AV1174" s="373" t="s">
        <v>3536</v>
      </c>
      <c r="AW1174" s="375">
        <v>46058</v>
      </c>
      <c r="AX1174" s="373" t="s">
        <v>3537</v>
      </c>
      <c r="AY1174" s="375">
        <v>46078</v>
      </c>
      <c r="AZ1174" s="373"/>
      <c r="BA1174" s="373" t="s">
        <v>3538</v>
      </c>
      <c r="BB1174" s="614" t="s">
        <v>1021</v>
      </c>
      <c r="BC1174" s="373"/>
      <c r="BD1174" s="373"/>
      <c r="BE1174" s="373"/>
      <c r="BF1174" s="375"/>
      <c r="BG1174" s="373"/>
      <c r="BH1174" s="687"/>
      <c r="BI1174" s="687"/>
      <c r="BJ1174" s="373"/>
      <c r="BK1174" s="687"/>
      <c r="BL1174" s="373"/>
      <c r="BM1174" s="373"/>
      <c r="BN1174" s="687"/>
      <c r="BO1174" s="829"/>
      <c r="BP1174" s="829"/>
      <c r="BQ1174" s="2350"/>
      <c r="BR1174" s="2350"/>
      <c r="BS1174" s="2330"/>
      <c r="BT1174" s="1370"/>
      <c r="BU1174" s="1370"/>
      <c r="BV1174" s="1379"/>
      <c r="BW1174" s="1380"/>
      <c r="BX1174" s="798"/>
      <c r="BY1174" s="907"/>
      <c r="BZ1174" s="907"/>
      <c r="CA1174" s="373"/>
      <c r="CB1174" s="373"/>
      <c r="CC1174" s="373"/>
      <c r="CD1174" s="373"/>
      <c r="CE1174" s="373"/>
      <c r="CF1174" s="373"/>
      <c r="CG1174" s="373"/>
      <c r="CH1174" s="373"/>
      <c r="CI1174" s="373"/>
      <c r="CJ1174" s="373"/>
      <c r="CK1174" s="373"/>
      <c r="CL1174" s="373"/>
      <c r="CM1174" s="373"/>
      <c r="CN1174" s="373"/>
      <c r="CO1174" s="373"/>
      <c r="CP1174" s="373"/>
      <c r="CQ1174" s="373"/>
      <c r="CR1174" s="373"/>
      <c r="CS1174" s="373"/>
      <c r="CT1174" s="373">
        <v>30</v>
      </c>
      <c r="CU1174" s="1371">
        <v>5000</v>
      </c>
      <c r="CV1174" s="373">
        <v>30</v>
      </c>
      <c r="CW1174" s="1371">
        <v>5000</v>
      </c>
      <c r="CX1174" s="373">
        <v>30</v>
      </c>
      <c r="CY1174" s="1371">
        <v>5000</v>
      </c>
      <c r="CZ1174" s="373"/>
      <c r="DA1174" s="373"/>
      <c r="DB1174" s="373"/>
      <c r="DC1174" s="293">
        <v>30</v>
      </c>
      <c r="DD1174" s="1371">
        <v>5000</v>
      </c>
      <c r="DE1174" s="293">
        <v>30</v>
      </c>
      <c r="DF1174" s="1371">
        <v>5000</v>
      </c>
      <c r="DG1174" s="293">
        <v>30</v>
      </c>
      <c r="DH1174" s="1371">
        <v>5000</v>
      </c>
      <c r="DI1174" s="373"/>
      <c r="DJ1174" s="373"/>
      <c r="DK1174" s="373"/>
      <c r="DL1174" s="373"/>
      <c r="DM1174" s="373"/>
      <c r="DN1174" s="373"/>
      <c r="DO1174" s="373"/>
      <c r="DP1174" s="373"/>
      <c r="DQ1174" s="373"/>
      <c r="DR1174" s="373"/>
      <c r="DS1174" s="373"/>
      <c r="DT1174" s="2326"/>
      <c r="DU1174" s="2320">
        <f t="shared" si="1106"/>
        <v>10000</v>
      </c>
      <c r="DV1174" s="2321">
        <f t="shared" si="1103"/>
        <v>10000</v>
      </c>
      <c r="DW1174" s="2321">
        <f t="shared" si="1098"/>
        <v>10000</v>
      </c>
      <c r="DX1174" s="2321">
        <f t="shared" si="1112"/>
        <v>0</v>
      </c>
      <c r="DY1174" s="2321">
        <f t="shared" si="1113"/>
        <v>0</v>
      </c>
      <c r="DZ1174" s="2326"/>
      <c r="EA1174" s="2326"/>
      <c r="EB1174" s="2326"/>
      <c r="EC1174" s="2326" t="s">
        <v>3775</v>
      </c>
      <c r="ED1174" s="2326"/>
      <c r="EE1174" s="2326"/>
      <c r="EF1174" s="2326"/>
      <c r="EG1174" s="1946"/>
      <c r="EH1174" s="2326"/>
      <c r="EI1174" s="2326"/>
      <c r="EJ1174" s="2326"/>
      <c r="EK1174" s="2326"/>
      <c r="EL1174" s="2326"/>
      <c r="EM1174" s="2326"/>
      <c r="EN1174" s="2326"/>
      <c r="EO1174" s="2326"/>
      <c r="EP1174" s="2326"/>
      <c r="EQ1174" s="2326"/>
      <c r="ER1174" s="2326"/>
      <c r="ES1174" s="2326"/>
      <c r="ET1174" s="2326"/>
      <c r="EU1174" s="2326"/>
      <c r="EV1174" s="2326"/>
      <c r="EW1174" s="2326"/>
      <c r="EX1174" s="2326"/>
      <c r="EY1174" s="2326"/>
      <c r="EZ1174" s="2326"/>
      <c r="FA1174" s="2326"/>
      <c r="FB1174" s="2326"/>
      <c r="FC1174" s="2326"/>
      <c r="FD1174" s="2326"/>
      <c r="FE1174" s="2326"/>
      <c r="FF1174" s="2326"/>
      <c r="FG1174" s="2326"/>
      <c r="FH1174" s="2326"/>
      <c r="FI1174" s="2333"/>
    </row>
    <row r="1175" spans="1:165" s="2317" customFormat="1" ht="48" hidden="1" customHeight="1" x14ac:dyDescent="0.25">
      <c r="A1175" s="2330" t="s">
        <v>3115</v>
      </c>
      <c r="B1175" s="1370" t="s">
        <v>2091</v>
      </c>
      <c r="C1175" s="1370" t="s">
        <v>3116</v>
      </c>
      <c r="D1175" s="1365">
        <v>3000654</v>
      </c>
      <c r="E1175" s="1365">
        <v>5005023</v>
      </c>
      <c r="F1175" s="1365" t="s">
        <v>3011</v>
      </c>
      <c r="G1175" s="2322" t="s">
        <v>3012</v>
      </c>
      <c r="H1175" s="2322">
        <v>95</v>
      </c>
      <c r="I1175" s="1366" t="s">
        <v>992</v>
      </c>
      <c r="J1175" s="1367" t="s">
        <v>10</v>
      </c>
      <c r="K1175" s="1367" t="s">
        <v>60</v>
      </c>
      <c r="L1175" s="1365" t="str">
        <f t="shared" si="1109"/>
        <v>2.3</v>
      </c>
      <c r="M1175" s="2323" t="s">
        <v>62</v>
      </c>
      <c r="N1175" s="1368"/>
      <c r="O1175" s="2322" t="s">
        <v>3110</v>
      </c>
      <c r="P1175" s="2322" t="s">
        <v>65</v>
      </c>
      <c r="Q1175" s="2324">
        <v>1</v>
      </c>
      <c r="R1175" s="2325">
        <v>5000</v>
      </c>
      <c r="S1175" s="2326"/>
      <c r="T1175" s="2326"/>
      <c r="U1175" s="2322">
        <v>30</v>
      </c>
      <c r="V1175" s="2322">
        <v>30</v>
      </c>
      <c r="W1175" s="2327"/>
      <c r="X1175" s="286"/>
      <c r="Y1175" s="286"/>
      <c r="Z1175" s="287"/>
      <c r="AA1175" s="287"/>
      <c r="AB1175" s="287"/>
      <c r="AC1175" s="287"/>
      <c r="AD1175" s="287"/>
      <c r="AE1175" s="2325"/>
      <c r="AF1175" s="284">
        <f t="shared" si="1110"/>
        <v>0</v>
      </c>
      <c r="AG1175" s="284">
        <f t="shared" si="1111"/>
        <v>0</v>
      </c>
      <c r="AH1175" s="284">
        <f t="shared" si="1107"/>
        <v>5000</v>
      </c>
      <c r="AI1175" s="284">
        <f t="shared" si="1108"/>
        <v>5000</v>
      </c>
      <c r="AJ1175" s="284">
        <f t="shared" si="1115"/>
        <v>0</v>
      </c>
      <c r="AK1175" s="284">
        <f t="shared" si="1116"/>
        <v>0</v>
      </c>
      <c r="AL1175" s="284">
        <f t="shared" si="1117"/>
        <v>0</v>
      </c>
      <c r="AM1175" s="284">
        <f t="shared" si="1118"/>
        <v>0</v>
      </c>
      <c r="AN1175" s="284">
        <f t="shared" si="1119"/>
        <v>0</v>
      </c>
      <c r="AO1175" s="284">
        <f t="shared" si="1120"/>
        <v>0</v>
      </c>
      <c r="AP1175" s="284">
        <f t="shared" si="1121"/>
        <v>0</v>
      </c>
      <c r="AQ1175" s="284">
        <f t="shared" si="1122"/>
        <v>0</v>
      </c>
      <c r="AR1175" s="2328">
        <f t="shared" si="1124"/>
        <v>10000</v>
      </c>
      <c r="AS1175" s="2326" t="s">
        <v>2578</v>
      </c>
      <c r="AT1175" s="373"/>
      <c r="AU1175" s="373" t="s">
        <v>3535</v>
      </c>
      <c r="AV1175" s="373" t="s">
        <v>3536</v>
      </c>
      <c r="AW1175" s="375">
        <v>46058</v>
      </c>
      <c r="AX1175" s="373" t="s">
        <v>3537</v>
      </c>
      <c r="AY1175" s="375">
        <v>46078</v>
      </c>
      <c r="AZ1175" s="373"/>
      <c r="BA1175" s="373" t="s">
        <v>3538</v>
      </c>
      <c r="BB1175" s="2329" t="s">
        <v>995</v>
      </c>
      <c r="BC1175" s="373" t="s">
        <v>3755</v>
      </c>
      <c r="BD1175" s="373" t="s">
        <v>3756</v>
      </c>
      <c r="BE1175" s="373" t="s">
        <v>3766</v>
      </c>
      <c r="BF1175" s="375">
        <v>46083</v>
      </c>
      <c r="BG1175" s="373"/>
      <c r="BH1175" s="687">
        <v>1846</v>
      </c>
      <c r="BI1175" s="687"/>
      <c r="BJ1175" s="373"/>
      <c r="BK1175" s="687"/>
      <c r="BL1175" s="373">
        <v>1846</v>
      </c>
      <c r="BM1175" s="373"/>
      <c r="BN1175" s="687">
        <v>1846</v>
      </c>
      <c r="BO1175" s="755" t="s">
        <v>3758</v>
      </c>
      <c r="BP1175" s="670" t="s">
        <v>3759</v>
      </c>
      <c r="BQ1175" s="2139" t="s">
        <v>3760</v>
      </c>
      <c r="BR1175" s="2139"/>
      <c r="BS1175" s="2351" t="s">
        <v>1127</v>
      </c>
      <c r="BT1175" s="799" t="s">
        <v>1526</v>
      </c>
      <c r="BU1175" s="373" t="s">
        <v>3114</v>
      </c>
      <c r="BV1175" s="1114">
        <v>45250945</v>
      </c>
      <c r="BW1175" s="687">
        <v>10452509453</v>
      </c>
      <c r="BX1175" s="798">
        <v>5000</v>
      </c>
      <c r="BY1175" s="907">
        <v>46082</v>
      </c>
      <c r="BZ1175" s="907">
        <v>46142</v>
      </c>
      <c r="CA1175" s="373"/>
      <c r="CB1175" s="373"/>
      <c r="CC1175" s="373"/>
      <c r="CD1175" s="373"/>
      <c r="CE1175" s="373"/>
      <c r="CF1175" s="373"/>
      <c r="CG1175" s="373"/>
      <c r="CH1175" s="373"/>
      <c r="CI1175" s="373"/>
      <c r="CJ1175" s="373"/>
      <c r="CK1175" s="373"/>
      <c r="CL1175" s="373"/>
      <c r="CM1175" s="373"/>
      <c r="CN1175" s="373"/>
      <c r="CO1175" s="373"/>
      <c r="CP1175" s="373"/>
      <c r="CQ1175" s="373"/>
      <c r="CR1175" s="373"/>
      <c r="CS1175" s="373"/>
      <c r="CT1175" s="373">
        <v>30</v>
      </c>
      <c r="CU1175" s="1371">
        <v>5000</v>
      </c>
      <c r="CV1175" s="373">
        <v>30</v>
      </c>
      <c r="CW1175" s="1371">
        <v>5000</v>
      </c>
      <c r="CX1175" s="373">
        <v>30</v>
      </c>
      <c r="CY1175" s="1371">
        <v>5000</v>
      </c>
      <c r="CZ1175" s="373"/>
      <c r="DA1175" s="373"/>
      <c r="DB1175" s="373"/>
      <c r="DC1175" s="293">
        <v>30</v>
      </c>
      <c r="DD1175" s="1371">
        <v>5000</v>
      </c>
      <c r="DE1175" s="293">
        <v>30</v>
      </c>
      <c r="DF1175" s="1371">
        <v>5000</v>
      </c>
      <c r="DG1175" s="293">
        <v>30</v>
      </c>
      <c r="DH1175" s="1371">
        <v>5000</v>
      </c>
      <c r="DI1175" s="373"/>
      <c r="DJ1175" s="373"/>
      <c r="DK1175" s="373"/>
      <c r="DL1175" s="373"/>
      <c r="DM1175" s="373"/>
      <c r="DN1175" s="373"/>
      <c r="DO1175" s="373"/>
      <c r="DP1175" s="373"/>
      <c r="DQ1175" s="373"/>
      <c r="DR1175" s="373"/>
      <c r="DS1175" s="373"/>
      <c r="DT1175" s="2326"/>
      <c r="DU1175" s="2320">
        <f t="shared" si="1106"/>
        <v>10000</v>
      </c>
      <c r="DV1175" s="2321">
        <f t="shared" si="1103"/>
        <v>10000</v>
      </c>
      <c r="DW1175" s="2321">
        <f t="shared" si="1098"/>
        <v>10000</v>
      </c>
      <c r="DX1175" s="2321">
        <f t="shared" si="1112"/>
        <v>0</v>
      </c>
      <c r="DY1175" s="2321">
        <f t="shared" si="1113"/>
        <v>0</v>
      </c>
      <c r="DZ1175" s="2326"/>
      <c r="EA1175" s="2326"/>
      <c r="EB1175" s="2326"/>
      <c r="EC1175" s="2326"/>
      <c r="ED1175" s="2326"/>
      <c r="EE1175" s="2326"/>
      <c r="EF1175" s="2326"/>
      <c r="EG1175" s="1946"/>
      <c r="EH1175" s="2326"/>
      <c r="EI1175" s="2326"/>
      <c r="EJ1175" s="2326"/>
      <c r="EK1175" s="2326"/>
      <c r="EL1175" s="2326"/>
      <c r="EM1175" s="2326"/>
      <c r="EN1175" s="2326"/>
      <c r="EO1175" s="2326"/>
      <c r="EP1175" s="2326"/>
      <c r="EQ1175" s="2326"/>
      <c r="ER1175" s="2326"/>
      <c r="ES1175" s="2326"/>
      <c r="ET1175" s="2326"/>
      <c r="EU1175" s="2326"/>
      <c r="EV1175" s="2326"/>
      <c r="EW1175" s="2326"/>
      <c r="EX1175" s="2326"/>
      <c r="EY1175" s="2326"/>
      <c r="EZ1175" s="2326"/>
      <c r="FA1175" s="2326"/>
      <c r="FB1175" s="2326"/>
      <c r="FC1175" s="2326"/>
      <c r="FD1175" s="2326"/>
      <c r="FE1175" s="2326"/>
      <c r="FF1175" s="2326"/>
      <c r="FG1175" s="2326"/>
      <c r="FH1175" s="2326"/>
      <c r="FI1175" s="2333"/>
    </row>
    <row r="1176" spans="1:165" s="2317" customFormat="1" ht="48" hidden="1" customHeight="1" x14ac:dyDescent="0.25">
      <c r="A1176" s="2330" t="s">
        <v>3115</v>
      </c>
      <c r="B1176" s="1370" t="s">
        <v>2091</v>
      </c>
      <c r="C1176" s="1370" t="s">
        <v>3116</v>
      </c>
      <c r="D1176" s="1365">
        <v>3000654</v>
      </c>
      <c r="E1176" s="1365">
        <v>5005023</v>
      </c>
      <c r="F1176" s="1365" t="s">
        <v>3011</v>
      </c>
      <c r="G1176" s="2322" t="s">
        <v>3012</v>
      </c>
      <c r="H1176" s="2322">
        <v>95</v>
      </c>
      <c r="I1176" s="1366" t="s">
        <v>992</v>
      </c>
      <c r="J1176" s="1367" t="s">
        <v>10</v>
      </c>
      <c r="K1176" s="1367" t="s">
        <v>60</v>
      </c>
      <c r="L1176" s="1365" t="str">
        <f t="shared" si="1109"/>
        <v>2.3</v>
      </c>
      <c r="M1176" s="2323" t="s">
        <v>62</v>
      </c>
      <c r="N1176" s="1368"/>
      <c r="O1176" s="2322" t="s">
        <v>3110</v>
      </c>
      <c r="P1176" s="2322" t="s">
        <v>65</v>
      </c>
      <c r="Q1176" s="2324">
        <v>1</v>
      </c>
      <c r="R1176" s="2325">
        <v>5000</v>
      </c>
      <c r="S1176" s="2326"/>
      <c r="T1176" s="2326"/>
      <c r="U1176" s="2322">
        <v>30</v>
      </c>
      <c r="V1176" s="2322">
        <v>30</v>
      </c>
      <c r="W1176" s="2327"/>
      <c r="X1176" s="286"/>
      <c r="Y1176" s="286"/>
      <c r="Z1176" s="287"/>
      <c r="AA1176" s="287"/>
      <c r="AB1176" s="287"/>
      <c r="AC1176" s="287"/>
      <c r="AD1176" s="287"/>
      <c r="AE1176" s="2325"/>
      <c r="AF1176" s="284">
        <f t="shared" si="1110"/>
        <v>0</v>
      </c>
      <c r="AG1176" s="284">
        <f t="shared" si="1111"/>
        <v>0</v>
      </c>
      <c r="AH1176" s="284">
        <f t="shared" si="1107"/>
        <v>5000</v>
      </c>
      <c r="AI1176" s="284">
        <f t="shared" si="1108"/>
        <v>5000</v>
      </c>
      <c r="AJ1176" s="284">
        <f t="shared" si="1115"/>
        <v>0</v>
      </c>
      <c r="AK1176" s="284">
        <f t="shared" si="1116"/>
        <v>0</v>
      </c>
      <c r="AL1176" s="284">
        <f t="shared" si="1117"/>
        <v>0</v>
      </c>
      <c r="AM1176" s="284">
        <f t="shared" si="1118"/>
        <v>0</v>
      </c>
      <c r="AN1176" s="284">
        <f t="shared" si="1119"/>
        <v>0</v>
      </c>
      <c r="AO1176" s="284">
        <f t="shared" si="1120"/>
        <v>0</v>
      </c>
      <c r="AP1176" s="284">
        <f t="shared" si="1121"/>
        <v>0</v>
      </c>
      <c r="AQ1176" s="284">
        <f t="shared" si="1122"/>
        <v>0</v>
      </c>
      <c r="AR1176" s="2328">
        <f t="shared" si="1124"/>
        <v>10000</v>
      </c>
      <c r="AS1176" s="2326" t="s">
        <v>2578</v>
      </c>
      <c r="AT1176" s="373"/>
      <c r="AU1176" s="373" t="s">
        <v>3535</v>
      </c>
      <c r="AV1176" s="373" t="s">
        <v>3536</v>
      </c>
      <c r="AW1176" s="375">
        <v>46058</v>
      </c>
      <c r="AX1176" s="373" t="s">
        <v>3537</v>
      </c>
      <c r="AY1176" s="375">
        <v>46078</v>
      </c>
      <c r="AZ1176" s="373"/>
      <c r="BA1176" s="373" t="s">
        <v>3538</v>
      </c>
      <c r="BB1176" s="2329" t="s">
        <v>995</v>
      </c>
      <c r="BC1176" s="373" t="s">
        <v>3755</v>
      </c>
      <c r="BD1176" s="373" t="s">
        <v>3756</v>
      </c>
      <c r="BE1176" s="373" t="s">
        <v>3766</v>
      </c>
      <c r="BF1176" s="375">
        <v>46083</v>
      </c>
      <c r="BG1176" s="373"/>
      <c r="BH1176" s="687">
        <v>1847</v>
      </c>
      <c r="BI1176" s="687"/>
      <c r="BJ1176" s="373"/>
      <c r="BK1176" s="687"/>
      <c r="BL1176" s="373">
        <v>1847</v>
      </c>
      <c r="BM1176" s="373"/>
      <c r="BN1176" s="687">
        <v>1847</v>
      </c>
      <c r="BO1176" s="755" t="s">
        <v>3758</v>
      </c>
      <c r="BP1176" s="670" t="s">
        <v>3759</v>
      </c>
      <c r="BQ1176" s="2139" t="s">
        <v>3760</v>
      </c>
      <c r="BR1176" s="2139"/>
      <c r="BS1176" s="2330" t="s">
        <v>3115</v>
      </c>
      <c r="BT1176" s="1370" t="s">
        <v>2091</v>
      </c>
      <c r="BU1176" s="1370" t="s">
        <v>3116</v>
      </c>
      <c r="BV1176" s="687">
        <v>47737701</v>
      </c>
      <c r="BW1176" s="687">
        <v>10477377012</v>
      </c>
      <c r="BX1176" s="798">
        <v>5000</v>
      </c>
      <c r="BY1176" s="907">
        <v>46082</v>
      </c>
      <c r="BZ1176" s="907">
        <v>46142</v>
      </c>
      <c r="CA1176" s="373"/>
      <c r="CB1176" s="373"/>
      <c r="CC1176" s="373"/>
      <c r="CD1176" s="373"/>
      <c r="CE1176" s="373"/>
      <c r="CF1176" s="373"/>
      <c r="CG1176" s="373"/>
      <c r="CH1176" s="373"/>
      <c r="CI1176" s="373"/>
      <c r="CJ1176" s="373"/>
      <c r="CK1176" s="373"/>
      <c r="CL1176" s="373"/>
      <c r="CM1176" s="373"/>
      <c r="CN1176" s="373"/>
      <c r="CO1176" s="373"/>
      <c r="CP1176" s="373"/>
      <c r="CQ1176" s="373"/>
      <c r="CR1176" s="373"/>
      <c r="CS1176" s="373"/>
      <c r="CT1176" s="373">
        <v>30</v>
      </c>
      <c r="CU1176" s="1371">
        <v>5000</v>
      </c>
      <c r="CV1176" s="373">
        <v>30</v>
      </c>
      <c r="CW1176" s="1371">
        <v>5000</v>
      </c>
      <c r="CX1176" s="373">
        <v>30</v>
      </c>
      <c r="CY1176" s="1371">
        <v>5000</v>
      </c>
      <c r="CZ1176" s="373"/>
      <c r="DA1176" s="373"/>
      <c r="DB1176" s="373"/>
      <c r="DC1176" s="293">
        <v>30</v>
      </c>
      <c r="DD1176" s="1371">
        <v>5000</v>
      </c>
      <c r="DE1176" s="293">
        <v>30</v>
      </c>
      <c r="DF1176" s="1371">
        <v>5000</v>
      </c>
      <c r="DG1176" s="293">
        <v>30</v>
      </c>
      <c r="DH1176" s="1371">
        <v>5000</v>
      </c>
      <c r="DI1176" s="373"/>
      <c r="DJ1176" s="373"/>
      <c r="DK1176" s="373"/>
      <c r="DL1176" s="373"/>
      <c r="DM1176" s="373"/>
      <c r="DN1176" s="373"/>
      <c r="DO1176" s="373"/>
      <c r="DP1176" s="373"/>
      <c r="DQ1176" s="373"/>
      <c r="DR1176" s="373"/>
      <c r="DS1176" s="373"/>
      <c r="DT1176" s="2326"/>
      <c r="DU1176" s="2320">
        <f t="shared" si="1106"/>
        <v>10000</v>
      </c>
      <c r="DV1176" s="2321">
        <f t="shared" si="1103"/>
        <v>10000</v>
      </c>
      <c r="DW1176" s="2321">
        <f t="shared" si="1098"/>
        <v>10000</v>
      </c>
      <c r="DX1176" s="2321">
        <f t="shared" si="1112"/>
        <v>0</v>
      </c>
      <c r="DY1176" s="2321">
        <f t="shared" si="1113"/>
        <v>0</v>
      </c>
      <c r="DZ1176" s="2326"/>
      <c r="EA1176" s="2326"/>
      <c r="EB1176" s="2326"/>
      <c r="EC1176" s="2326"/>
      <c r="ED1176" s="2326"/>
      <c r="EE1176" s="2326"/>
      <c r="EF1176" s="2326"/>
      <c r="EG1176" s="1946"/>
      <c r="EH1176" s="2326"/>
      <c r="EI1176" s="2326"/>
      <c r="EJ1176" s="2326"/>
      <c r="EK1176" s="2326"/>
      <c r="EL1176" s="2326"/>
      <c r="EM1176" s="2326"/>
      <c r="EN1176" s="2326"/>
      <c r="EO1176" s="2326"/>
      <c r="EP1176" s="2326"/>
      <c r="EQ1176" s="2326"/>
      <c r="ER1176" s="2326"/>
      <c r="ES1176" s="2326"/>
      <c r="ET1176" s="2326"/>
      <c r="EU1176" s="2326"/>
      <c r="EV1176" s="2326"/>
      <c r="EW1176" s="2326"/>
      <c r="EX1176" s="2326"/>
      <c r="EY1176" s="2326"/>
      <c r="EZ1176" s="2326"/>
      <c r="FA1176" s="2326"/>
      <c r="FB1176" s="2326"/>
      <c r="FC1176" s="2326"/>
      <c r="FD1176" s="2326"/>
      <c r="FE1176" s="2326"/>
      <c r="FF1176" s="2326"/>
      <c r="FG1176" s="2326"/>
      <c r="FH1176" s="2326"/>
      <c r="FI1176" s="2333"/>
    </row>
    <row r="1177" spans="1:165" s="623" customFormat="1" ht="48" hidden="1" customHeight="1" x14ac:dyDescent="0.25">
      <c r="A1177" s="1365">
        <v>2026</v>
      </c>
      <c r="B1177" s="1365">
        <v>479</v>
      </c>
      <c r="C1177" s="1365" t="s">
        <v>58</v>
      </c>
      <c r="D1177" s="1365">
        <v>3000654</v>
      </c>
      <c r="E1177" s="1365">
        <v>5005023</v>
      </c>
      <c r="F1177" s="1365" t="s">
        <v>3011</v>
      </c>
      <c r="G1177" s="1365" t="s">
        <v>3012</v>
      </c>
      <c r="H1177" s="1365">
        <v>95</v>
      </c>
      <c r="I1177" s="1366" t="s">
        <v>992</v>
      </c>
      <c r="J1177" s="1367" t="s">
        <v>10</v>
      </c>
      <c r="K1177" s="1367" t="s">
        <v>60</v>
      </c>
      <c r="L1177" s="1365" t="str">
        <f t="shared" si="1109"/>
        <v>2.3</v>
      </c>
      <c r="M1177" s="1368" t="s">
        <v>62</v>
      </c>
      <c r="N1177" s="1368"/>
      <c r="O1177" s="1365" t="s">
        <v>3117</v>
      </c>
      <c r="P1177" s="1365" t="s">
        <v>65</v>
      </c>
      <c r="Q1177" s="1369">
        <v>1</v>
      </c>
      <c r="R1177" s="285">
        <v>8000</v>
      </c>
      <c r="S1177" s="373"/>
      <c r="T1177" s="373"/>
      <c r="U1177" s="1365">
        <v>30</v>
      </c>
      <c r="V1177" s="1365">
        <v>30</v>
      </c>
      <c r="W1177" s="286"/>
      <c r="X1177" s="286"/>
      <c r="Y1177" s="286"/>
      <c r="Z1177" s="287"/>
      <c r="AA1177" s="287"/>
      <c r="AB1177" s="287"/>
      <c r="AC1177" s="287"/>
      <c r="AD1177" s="287"/>
      <c r="AE1177" s="285"/>
      <c r="AF1177" s="284">
        <f t="shared" si="1110"/>
        <v>0</v>
      </c>
      <c r="AG1177" s="284">
        <f t="shared" si="1111"/>
        <v>0</v>
      </c>
      <c r="AH1177" s="284">
        <f t="shared" si="1107"/>
        <v>8000</v>
      </c>
      <c r="AI1177" s="284">
        <f t="shared" si="1108"/>
        <v>8000</v>
      </c>
      <c r="AJ1177" s="284">
        <f t="shared" si="1115"/>
        <v>0</v>
      </c>
      <c r="AK1177" s="284">
        <f t="shared" si="1116"/>
        <v>0</v>
      </c>
      <c r="AL1177" s="284">
        <f t="shared" si="1117"/>
        <v>0</v>
      </c>
      <c r="AM1177" s="284">
        <f t="shared" si="1118"/>
        <v>0</v>
      </c>
      <c r="AN1177" s="284">
        <f t="shared" si="1119"/>
        <v>0</v>
      </c>
      <c r="AO1177" s="284">
        <f t="shared" si="1120"/>
        <v>0</v>
      </c>
      <c r="AP1177" s="284">
        <f t="shared" si="1121"/>
        <v>0</v>
      </c>
      <c r="AQ1177" s="284">
        <f t="shared" si="1122"/>
        <v>0</v>
      </c>
      <c r="AR1177" s="288">
        <f t="shared" si="1124"/>
        <v>16000</v>
      </c>
      <c r="AS1177" s="373" t="s">
        <v>2578</v>
      </c>
      <c r="AT1177" s="373"/>
      <c r="AU1177" s="373" t="s">
        <v>3535</v>
      </c>
      <c r="AV1177" s="373" t="s">
        <v>3536</v>
      </c>
      <c r="AW1177" s="375">
        <v>46058</v>
      </c>
      <c r="AX1177" s="373" t="s">
        <v>3537</v>
      </c>
      <c r="AY1177" s="375">
        <v>46078</v>
      </c>
      <c r="AZ1177" s="373"/>
      <c r="BA1177" s="373" t="s">
        <v>3538</v>
      </c>
      <c r="BB1177" s="901" t="s">
        <v>995</v>
      </c>
      <c r="BC1177" s="373" t="s">
        <v>3755</v>
      </c>
      <c r="BD1177" s="373" t="s">
        <v>3756</v>
      </c>
      <c r="BE1177" s="373" t="s">
        <v>3766</v>
      </c>
      <c r="BF1177" s="375">
        <v>46083</v>
      </c>
      <c r="BG1177" s="373"/>
      <c r="BH1177" s="687">
        <v>1848</v>
      </c>
      <c r="BI1177" s="687"/>
      <c r="BJ1177" s="373"/>
      <c r="BK1177" s="687"/>
      <c r="BL1177" s="373">
        <v>1848</v>
      </c>
      <c r="BM1177" s="373"/>
      <c r="BN1177" s="687">
        <v>1848</v>
      </c>
      <c r="BO1177" s="687" t="s">
        <v>3761</v>
      </c>
      <c r="BP1177" s="687" t="s">
        <v>3762</v>
      </c>
      <c r="BQ1177" s="1225" t="s">
        <v>3760</v>
      </c>
      <c r="BR1177" s="1225"/>
      <c r="BS1177" s="1370" t="s">
        <v>2001</v>
      </c>
      <c r="BT1177" s="1370" t="s">
        <v>2477</v>
      </c>
      <c r="BU1177" s="1370" t="s">
        <v>1285</v>
      </c>
      <c r="BV1177" s="829">
        <v>46836739</v>
      </c>
      <c r="BW1177" s="687">
        <v>10468367390</v>
      </c>
      <c r="BX1177" s="798">
        <v>8000</v>
      </c>
      <c r="BY1177" s="907">
        <v>46082</v>
      </c>
      <c r="BZ1177" s="907">
        <v>46142</v>
      </c>
      <c r="CA1177" s="373"/>
      <c r="CB1177" s="373"/>
      <c r="CC1177" s="373"/>
      <c r="CD1177" s="373"/>
      <c r="CE1177" s="373"/>
      <c r="CF1177" s="373"/>
      <c r="CG1177" s="373"/>
      <c r="CH1177" s="373"/>
      <c r="CI1177" s="373"/>
      <c r="CJ1177" s="373"/>
      <c r="CK1177" s="373"/>
      <c r="CL1177" s="373"/>
      <c r="CM1177" s="373"/>
      <c r="CN1177" s="373"/>
      <c r="CO1177" s="373"/>
      <c r="CP1177" s="373"/>
      <c r="CQ1177" s="373"/>
      <c r="CR1177" s="373"/>
      <c r="CS1177" s="373"/>
      <c r="CT1177" s="373">
        <v>30</v>
      </c>
      <c r="CU1177" s="1371">
        <v>8000</v>
      </c>
      <c r="CV1177" s="373">
        <v>30</v>
      </c>
      <c r="CW1177" s="1371">
        <v>8000</v>
      </c>
      <c r="CX1177" s="373">
        <v>30</v>
      </c>
      <c r="CY1177" s="1371">
        <v>8000</v>
      </c>
      <c r="CZ1177" s="373"/>
      <c r="DA1177" s="373"/>
      <c r="DB1177" s="373"/>
      <c r="DC1177" s="293">
        <v>30</v>
      </c>
      <c r="DD1177" s="1371">
        <v>8000</v>
      </c>
      <c r="DE1177" s="293">
        <v>30</v>
      </c>
      <c r="DF1177" s="1371">
        <v>8000</v>
      </c>
      <c r="DG1177" s="293">
        <v>30</v>
      </c>
      <c r="DH1177" s="1371">
        <v>8000</v>
      </c>
      <c r="DI1177" s="373"/>
      <c r="DJ1177" s="373"/>
      <c r="DK1177" s="373"/>
      <c r="DL1177" s="373"/>
      <c r="DM1177" s="373"/>
      <c r="DN1177" s="373"/>
      <c r="DO1177" s="373"/>
      <c r="DP1177" s="373"/>
      <c r="DQ1177" s="373"/>
      <c r="DR1177" s="373"/>
      <c r="DS1177" s="373"/>
      <c r="DT1177" s="373"/>
      <c r="DU1177" s="793">
        <f t="shared" si="1106"/>
        <v>16000</v>
      </c>
      <c r="DV1177" s="794">
        <f t="shared" si="1103"/>
        <v>16000</v>
      </c>
      <c r="DW1177" s="794">
        <f t="shared" si="1098"/>
        <v>16000</v>
      </c>
      <c r="DX1177" s="794">
        <f t="shared" si="1112"/>
        <v>0</v>
      </c>
      <c r="DY1177" s="794">
        <f t="shared" si="1113"/>
        <v>0</v>
      </c>
      <c r="DZ1177" s="373"/>
      <c r="EA1177" s="373"/>
      <c r="EB1177" s="373"/>
      <c r="EC1177" s="373"/>
      <c r="ED1177" s="373"/>
      <c r="EE1177" s="373"/>
      <c r="EF1177" s="373"/>
      <c r="EG1177" s="621"/>
      <c r="EH1177" s="373"/>
      <c r="EI1177" s="373"/>
      <c r="EJ1177" s="373"/>
      <c r="EK1177" s="373"/>
      <c r="EL1177" s="373"/>
      <c r="EM1177" s="373"/>
      <c r="EN1177" s="373"/>
      <c r="EO1177" s="373"/>
      <c r="EP1177" s="373"/>
      <c r="EQ1177" s="373"/>
      <c r="ER1177" s="373"/>
      <c r="ES1177" s="373"/>
      <c r="ET1177" s="373"/>
      <c r="EU1177" s="373"/>
      <c r="EV1177" s="373"/>
      <c r="EW1177" s="373"/>
      <c r="EX1177" s="373"/>
      <c r="EY1177" s="373"/>
      <c r="EZ1177" s="373"/>
      <c r="FA1177" s="373"/>
      <c r="FB1177" s="373"/>
      <c r="FC1177" s="373"/>
      <c r="FD1177" s="373"/>
      <c r="FE1177" s="373"/>
      <c r="FF1177" s="373"/>
      <c r="FG1177" s="373"/>
      <c r="FH1177" s="373"/>
      <c r="FI1177" s="838"/>
    </row>
    <row r="1178" spans="1:165" s="2317" customFormat="1" ht="48" hidden="1" customHeight="1" x14ac:dyDescent="0.25">
      <c r="A1178" s="2322">
        <v>2026</v>
      </c>
      <c r="B1178" s="1365">
        <v>479</v>
      </c>
      <c r="C1178" s="1365" t="s">
        <v>58</v>
      </c>
      <c r="D1178" s="1365">
        <v>3000654</v>
      </c>
      <c r="E1178" s="1365">
        <v>5005023</v>
      </c>
      <c r="F1178" s="1365" t="s">
        <v>3011</v>
      </c>
      <c r="G1178" s="2322" t="s">
        <v>3012</v>
      </c>
      <c r="H1178" s="2322">
        <v>95</v>
      </c>
      <c r="I1178" s="1366" t="s">
        <v>992</v>
      </c>
      <c r="J1178" s="1367" t="s">
        <v>10</v>
      </c>
      <c r="K1178" s="1367" t="s">
        <v>60</v>
      </c>
      <c r="L1178" s="1365" t="str">
        <f t="shared" si="1109"/>
        <v>2.3</v>
      </c>
      <c r="M1178" s="2323" t="s">
        <v>62</v>
      </c>
      <c r="N1178" s="1368"/>
      <c r="O1178" s="2322" t="s">
        <v>3218</v>
      </c>
      <c r="P1178" s="2322" t="s">
        <v>65</v>
      </c>
      <c r="Q1178" s="2324">
        <v>1</v>
      </c>
      <c r="R1178" s="2325">
        <v>5000</v>
      </c>
      <c r="S1178" s="2326"/>
      <c r="T1178" s="2326"/>
      <c r="U1178" s="2322">
        <v>30</v>
      </c>
      <c r="V1178" s="2322">
        <v>30</v>
      </c>
      <c r="W1178" s="2327"/>
      <c r="X1178" s="286"/>
      <c r="Y1178" s="286"/>
      <c r="Z1178" s="287"/>
      <c r="AA1178" s="287"/>
      <c r="AB1178" s="287"/>
      <c r="AC1178" s="287"/>
      <c r="AD1178" s="287"/>
      <c r="AE1178" s="2325"/>
      <c r="AF1178" s="284">
        <f t="shared" si="1110"/>
        <v>0</v>
      </c>
      <c r="AG1178" s="284">
        <f t="shared" si="1111"/>
        <v>0</v>
      </c>
      <c r="AH1178" s="284">
        <f t="shared" si="1107"/>
        <v>5000</v>
      </c>
      <c r="AI1178" s="284">
        <f t="shared" si="1108"/>
        <v>5000</v>
      </c>
      <c r="AJ1178" s="284">
        <f t="shared" si="1115"/>
        <v>0</v>
      </c>
      <c r="AK1178" s="284">
        <f t="shared" si="1116"/>
        <v>0</v>
      </c>
      <c r="AL1178" s="284">
        <f t="shared" si="1117"/>
        <v>0</v>
      </c>
      <c r="AM1178" s="284">
        <f t="shared" si="1118"/>
        <v>0</v>
      </c>
      <c r="AN1178" s="284">
        <f t="shared" si="1119"/>
        <v>0</v>
      </c>
      <c r="AO1178" s="284">
        <f t="shared" si="1120"/>
        <v>0</v>
      </c>
      <c r="AP1178" s="284">
        <f t="shared" si="1121"/>
        <v>0</v>
      </c>
      <c r="AQ1178" s="284">
        <f t="shared" si="1122"/>
        <v>0</v>
      </c>
      <c r="AR1178" s="2328">
        <f t="shared" si="1124"/>
        <v>10000</v>
      </c>
      <c r="AS1178" s="2326" t="s">
        <v>2578</v>
      </c>
      <c r="AT1178" s="373"/>
      <c r="AU1178" s="373" t="s">
        <v>3535</v>
      </c>
      <c r="AV1178" s="373" t="s">
        <v>3536</v>
      </c>
      <c r="AW1178" s="375">
        <v>46058</v>
      </c>
      <c r="AX1178" s="373" t="s">
        <v>3537</v>
      </c>
      <c r="AY1178" s="375">
        <v>46078</v>
      </c>
      <c r="AZ1178" s="373"/>
      <c r="BA1178" s="373" t="s">
        <v>3538</v>
      </c>
      <c r="BB1178" s="2329" t="s">
        <v>995</v>
      </c>
      <c r="BC1178" s="373" t="s">
        <v>3755</v>
      </c>
      <c r="BD1178" s="373" t="s">
        <v>3756</v>
      </c>
      <c r="BE1178" s="373" t="s">
        <v>3766</v>
      </c>
      <c r="BF1178" s="375">
        <v>46083</v>
      </c>
      <c r="BG1178" s="373"/>
      <c r="BH1178" s="687">
        <v>2859</v>
      </c>
      <c r="BI1178" s="687"/>
      <c r="BJ1178" s="373"/>
      <c r="BK1178" s="687"/>
      <c r="BL1178" s="373">
        <v>2859</v>
      </c>
      <c r="BM1178" s="373"/>
      <c r="BN1178" s="687">
        <v>2859</v>
      </c>
      <c r="BO1178" s="687" t="s">
        <v>3761</v>
      </c>
      <c r="BP1178" s="687" t="s">
        <v>3762</v>
      </c>
      <c r="BQ1178" s="2139" t="s">
        <v>3760</v>
      </c>
      <c r="BR1178" s="2139"/>
      <c r="BS1178" s="2330" t="s">
        <v>3219</v>
      </c>
      <c r="BT1178" s="1370" t="s">
        <v>1221</v>
      </c>
      <c r="BU1178" s="1370" t="s">
        <v>1659</v>
      </c>
      <c r="BV1178" s="829">
        <v>73110132</v>
      </c>
      <c r="BW1178" s="687">
        <v>10731101324</v>
      </c>
      <c r="BX1178" s="798">
        <v>5000</v>
      </c>
      <c r="BY1178" s="907">
        <v>46082</v>
      </c>
      <c r="BZ1178" s="907">
        <v>46142</v>
      </c>
      <c r="CA1178" s="373"/>
      <c r="CB1178" s="373"/>
      <c r="CC1178" s="373"/>
      <c r="CD1178" s="373"/>
      <c r="CE1178" s="373"/>
      <c r="CF1178" s="373"/>
      <c r="CG1178" s="373"/>
      <c r="CH1178" s="373"/>
      <c r="CI1178" s="373"/>
      <c r="CJ1178" s="373"/>
      <c r="CK1178" s="373"/>
      <c r="CL1178" s="373"/>
      <c r="CM1178" s="373"/>
      <c r="CN1178" s="373"/>
      <c r="CO1178" s="373"/>
      <c r="CP1178" s="373"/>
      <c r="CQ1178" s="373"/>
      <c r="CR1178" s="373"/>
      <c r="CS1178" s="373"/>
      <c r="CT1178" s="373">
        <v>30</v>
      </c>
      <c r="CU1178" s="1371">
        <v>5000</v>
      </c>
      <c r="CV1178" s="373">
        <v>30</v>
      </c>
      <c r="CW1178" s="1371">
        <v>5000</v>
      </c>
      <c r="CX1178" s="373">
        <v>30</v>
      </c>
      <c r="CY1178" s="1371">
        <v>5000</v>
      </c>
      <c r="CZ1178" s="373"/>
      <c r="DA1178" s="373"/>
      <c r="DB1178" s="373"/>
      <c r="DC1178" s="293">
        <v>30</v>
      </c>
      <c r="DD1178" s="1371">
        <v>5000</v>
      </c>
      <c r="DE1178" s="293">
        <v>30</v>
      </c>
      <c r="DF1178" s="1371">
        <v>5000</v>
      </c>
      <c r="DG1178" s="293">
        <v>30</v>
      </c>
      <c r="DH1178" s="1371">
        <v>5000</v>
      </c>
      <c r="DI1178" s="373"/>
      <c r="DJ1178" s="373"/>
      <c r="DK1178" s="373"/>
      <c r="DL1178" s="373"/>
      <c r="DM1178" s="373"/>
      <c r="DN1178" s="373"/>
      <c r="DO1178" s="373"/>
      <c r="DP1178" s="373"/>
      <c r="DQ1178" s="373"/>
      <c r="DR1178" s="373"/>
      <c r="DS1178" s="373"/>
      <c r="DT1178" s="2326"/>
      <c r="DU1178" s="2320">
        <f t="shared" si="1106"/>
        <v>10000</v>
      </c>
      <c r="DV1178" s="2321">
        <f t="shared" si="1103"/>
        <v>10000</v>
      </c>
      <c r="DW1178" s="2321">
        <f t="shared" si="1098"/>
        <v>10000</v>
      </c>
      <c r="DX1178" s="2321">
        <f t="shared" si="1112"/>
        <v>0</v>
      </c>
      <c r="DY1178" s="2321">
        <f t="shared" si="1113"/>
        <v>0</v>
      </c>
      <c r="DZ1178" s="2326"/>
      <c r="EA1178" s="2326"/>
      <c r="EB1178" s="2326"/>
      <c r="EC1178" s="2326"/>
      <c r="ED1178" s="2326"/>
      <c r="EE1178" s="2326"/>
      <c r="EF1178" s="2326"/>
      <c r="EG1178" s="1946"/>
      <c r="EH1178" s="2326"/>
      <c r="EI1178" s="2326"/>
      <c r="EJ1178" s="2326"/>
      <c r="EK1178" s="2326"/>
      <c r="EL1178" s="2326"/>
      <c r="EM1178" s="2326"/>
      <c r="EN1178" s="2326"/>
      <c r="EO1178" s="2326"/>
      <c r="EP1178" s="2326"/>
      <c r="EQ1178" s="2326"/>
      <c r="ER1178" s="2326"/>
      <c r="ES1178" s="2326"/>
      <c r="ET1178" s="2326"/>
      <c r="EU1178" s="2326"/>
      <c r="EV1178" s="2326"/>
      <c r="EW1178" s="2326"/>
      <c r="EX1178" s="2326"/>
      <c r="EY1178" s="2326"/>
      <c r="EZ1178" s="2326"/>
      <c r="FA1178" s="2326"/>
      <c r="FB1178" s="2326"/>
      <c r="FC1178" s="2326"/>
      <c r="FD1178" s="2326"/>
      <c r="FE1178" s="2326"/>
      <c r="FF1178" s="2326"/>
      <c r="FG1178" s="2326"/>
      <c r="FH1178" s="2326"/>
      <c r="FI1178" s="2333"/>
    </row>
    <row r="1179" spans="1:165" s="2317" customFormat="1" ht="48" hidden="1" customHeight="1" x14ac:dyDescent="0.25">
      <c r="A1179" s="2322">
        <v>2026</v>
      </c>
      <c r="B1179" s="1365">
        <v>479</v>
      </c>
      <c r="C1179" s="1365" t="s">
        <v>58</v>
      </c>
      <c r="D1179" s="1365">
        <v>3000654</v>
      </c>
      <c r="E1179" s="1365">
        <v>5005023</v>
      </c>
      <c r="F1179" s="1365" t="s">
        <v>3011</v>
      </c>
      <c r="G1179" s="2322" t="s">
        <v>3012</v>
      </c>
      <c r="H1179" s="2322">
        <v>95</v>
      </c>
      <c r="I1179" s="1366" t="s">
        <v>992</v>
      </c>
      <c r="J1179" s="1367" t="s">
        <v>10</v>
      </c>
      <c r="K1179" s="1367" t="s">
        <v>60</v>
      </c>
      <c r="L1179" s="1365" t="str">
        <f t="shared" si="1109"/>
        <v>2.3</v>
      </c>
      <c r="M1179" s="2323" t="s">
        <v>62</v>
      </c>
      <c r="N1179" s="1368"/>
      <c r="O1179" s="2322" t="s">
        <v>3218</v>
      </c>
      <c r="P1179" s="2322" t="s">
        <v>65</v>
      </c>
      <c r="Q1179" s="2324">
        <v>1</v>
      </c>
      <c r="R1179" s="2325">
        <v>5000</v>
      </c>
      <c r="S1179" s="2326"/>
      <c r="T1179" s="2326"/>
      <c r="U1179" s="2322">
        <v>30</v>
      </c>
      <c r="V1179" s="2322">
        <v>30</v>
      </c>
      <c r="W1179" s="2327"/>
      <c r="X1179" s="286"/>
      <c r="Y1179" s="286"/>
      <c r="Z1179" s="287"/>
      <c r="AA1179" s="287"/>
      <c r="AB1179" s="287"/>
      <c r="AC1179" s="287"/>
      <c r="AD1179" s="287"/>
      <c r="AE1179" s="2325"/>
      <c r="AF1179" s="284">
        <f t="shared" si="1110"/>
        <v>0</v>
      </c>
      <c r="AG1179" s="284">
        <f t="shared" si="1111"/>
        <v>0</v>
      </c>
      <c r="AH1179" s="284">
        <f t="shared" si="1107"/>
        <v>5000</v>
      </c>
      <c r="AI1179" s="284">
        <f t="shared" si="1108"/>
        <v>5000</v>
      </c>
      <c r="AJ1179" s="284">
        <f t="shared" si="1115"/>
        <v>0</v>
      </c>
      <c r="AK1179" s="284">
        <f t="shared" si="1116"/>
        <v>0</v>
      </c>
      <c r="AL1179" s="284">
        <f t="shared" si="1117"/>
        <v>0</v>
      </c>
      <c r="AM1179" s="284">
        <f t="shared" si="1118"/>
        <v>0</v>
      </c>
      <c r="AN1179" s="284">
        <f t="shared" si="1119"/>
        <v>0</v>
      </c>
      <c r="AO1179" s="284">
        <f t="shared" si="1120"/>
        <v>0</v>
      </c>
      <c r="AP1179" s="284">
        <f t="shared" si="1121"/>
        <v>0</v>
      </c>
      <c r="AQ1179" s="284">
        <f t="shared" si="1122"/>
        <v>0</v>
      </c>
      <c r="AR1179" s="2328">
        <f t="shared" si="1124"/>
        <v>10000</v>
      </c>
      <c r="AS1179" s="2326" t="s">
        <v>2578</v>
      </c>
      <c r="AT1179" s="373"/>
      <c r="AU1179" s="373" t="s">
        <v>3535</v>
      </c>
      <c r="AV1179" s="373" t="s">
        <v>3536</v>
      </c>
      <c r="AW1179" s="375">
        <v>46058</v>
      </c>
      <c r="AX1179" s="373" t="s">
        <v>3537</v>
      </c>
      <c r="AY1179" s="375">
        <v>46078</v>
      </c>
      <c r="AZ1179" s="373"/>
      <c r="BA1179" s="373" t="s">
        <v>3538</v>
      </c>
      <c r="BB1179" s="2329" t="s">
        <v>995</v>
      </c>
      <c r="BC1179" s="373" t="s">
        <v>3755</v>
      </c>
      <c r="BD1179" s="373" t="s">
        <v>3756</v>
      </c>
      <c r="BE1179" s="373" t="s">
        <v>3766</v>
      </c>
      <c r="BF1179" s="375">
        <v>46083</v>
      </c>
      <c r="BG1179" s="373"/>
      <c r="BH1179" s="687">
        <v>2861</v>
      </c>
      <c r="BI1179" s="687"/>
      <c r="BJ1179" s="373"/>
      <c r="BK1179" s="687"/>
      <c r="BL1179" s="373">
        <v>2861</v>
      </c>
      <c r="BM1179" s="373"/>
      <c r="BN1179" s="687">
        <v>2861</v>
      </c>
      <c r="BO1179" s="687" t="s">
        <v>3761</v>
      </c>
      <c r="BP1179" s="687" t="s">
        <v>3762</v>
      </c>
      <c r="BQ1179" s="2139" t="s">
        <v>3760</v>
      </c>
      <c r="BR1179" s="2139"/>
      <c r="BS1179" s="2330" t="s">
        <v>3220</v>
      </c>
      <c r="BT1179" s="1370" t="s">
        <v>1284</v>
      </c>
      <c r="BU1179" s="1370" t="s">
        <v>2800</v>
      </c>
      <c r="BV1179" s="829">
        <v>47981017</v>
      </c>
      <c r="BW1179" s="687">
        <v>10479810171</v>
      </c>
      <c r="BX1179" s="798">
        <v>5000</v>
      </c>
      <c r="BY1179" s="907">
        <v>46082</v>
      </c>
      <c r="BZ1179" s="907">
        <v>46142</v>
      </c>
      <c r="CA1179" s="373"/>
      <c r="CB1179" s="373"/>
      <c r="CC1179" s="373"/>
      <c r="CD1179" s="373"/>
      <c r="CE1179" s="373"/>
      <c r="CF1179" s="373"/>
      <c r="CG1179" s="373"/>
      <c r="CH1179" s="373"/>
      <c r="CI1179" s="373"/>
      <c r="CJ1179" s="373"/>
      <c r="CK1179" s="373"/>
      <c r="CL1179" s="373"/>
      <c r="CM1179" s="373"/>
      <c r="CN1179" s="373"/>
      <c r="CO1179" s="373"/>
      <c r="CP1179" s="373"/>
      <c r="CQ1179" s="373"/>
      <c r="CR1179" s="373"/>
      <c r="CS1179" s="373"/>
      <c r="CT1179" s="373">
        <v>30</v>
      </c>
      <c r="CU1179" s="1371">
        <v>5000</v>
      </c>
      <c r="CV1179" s="373">
        <v>30</v>
      </c>
      <c r="CW1179" s="1371">
        <v>5000</v>
      </c>
      <c r="CX1179" s="373">
        <v>30</v>
      </c>
      <c r="CY1179" s="1371">
        <v>5000</v>
      </c>
      <c r="CZ1179" s="373"/>
      <c r="DA1179" s="373"/>
      <c r="DB1179" s="373"/>
      <c r="DC1179" s="293">
        <v>30</v>
      </c>
      <c r="DD1179" s="1371">
        <v>5000</v>
      </c>
      <c r="DE1179" s="293">
        <v>30</v>
      </c>
      <c r="DF1179" s="1371">
        <v>5000</v>
      </c>
      <c r="DG1179" s="293">
        <v>30</v>
      </c>
      <c r="DH1179" s="1371">
        <v>5000</v>
      </c>
      <c r="DI1179" s="373"/>
      <c r="DJ1179" s="373"/>
      <c r="DK1179" s="373"/>
      <c r="DL1179" s="373"/>
      <c r="DM1179" s="373"/>
      <c r="DN1179" s="373"/>
      <c r="DO1179" s="373"/>
      <c r="DP1179" s="373"/>
      <c r="DQ1179" s="373"/>
      <c r="DR1179" s="373"/>
      <c r="DS1179" s="373"/>
      <c r="DT1179" s="2326"/>
      <c r="DU1179" s="2320">
        <f t="shared" si="1106"/>
        <v>10000</v>
      </c>
      <c r="DV1179" s="2321">
        <f t="shared" si="1103"/>
        <v>10000</v>
      </c>
      <c r="DW1179" s="2321">
        <f t="shared" si="1098"/>
        <v>10000</v>
      </c>
      <c r="DX1179" s="2321">
        <f t="shared" si="1112"/>
        <v>0</v>
      </c>
      <c r="DY1179" s="2321">
        <f t="shared" si="1113"/>
        <v>0</v>
      </c>
      <c r="DZ1179" s="2326"/>
      <c r="EA1179" s="2326"/>
      <c r="EB1179" s="2326"/>
      <c r="EC1179" s="2326"/>
      <c r="ED1179" s="2326"/>
      <c r="EE1179" s="2326"/>
      <c r="EF1179" s="2326"/>
      <c r="EG1179" s="1946"/>
      <c r="EH1179" s="2326"/>
      <c r="EI1179" s="2326"/>
      <c r="EJ1179" s="2326"/>
      <c r="EK1179" s="2326"/>
      <c r="EL1179" s="2326"/>
      <c r="EM1179" s="2326"/>
      <c r="EN1179" s="2326"/>
      <c r="EO1179" s="2326"/>
      <c r="EP1179" s="2326"/>
      <c r="EQ1179" s="2326"/>
      <c r="ER1179" s="2326"/>
      <c r="ES1179" s="2326"/>
      <c r="ET1179" s="2326"/>
      <c r="EU1179" s="2326"/>
      <c r="EV1179" s="2326"/>
      <c r="EW1179" s="2326"/>
      <c r="EX1179" s="2326"/>
      <c r="EY1179" s="2326"/>
      <c r="EZ1179" s="2326"/>
      <c r="FA1179" s="2326"/>
      <c r="FB1179" s="2326"/>
      <c r="FC1179" s="2326"/>
      <c r="FD1179" s="2326"/>
      <c r="FE1179" s="2326"/>
      <c r="FF1179" s="2326"/>
      <c r="FG1179" s="2326"/>
      <c r="FH1179" s="2326"/>
      <c r="FI1179" s="2333"/>
    </row>
    <row r="1180" spans="1:165" s="2317" customFormat="1" ht="48" hidden="1" customHeight="1" x14ac:dyDescent="0.25">
      <c r="A1180" s="2322">
        <v>2026</v>
      </c>
      <c r="B1180" s="1365">
        <v>479</v>
      </c>
      <c r="C1180" s="1365" t="s">
        <v>58</v>
      </c>
      <c r="D1180" s="1365">
        <v>3000654</v>
      </c>
      <c r="E1180" s="1365">
        <v>5005023</v>
      </c>
      <c r="F1180" s="1365" t="s">
        <v>3011</v>
      </c>
      <c r="G1180" s="2322" t="s">
        <v>3012</v>
      </c>
      <c r="H1180" s="2322">
        <v>95</v>
      </c>
      <c r="I1180" s="1366" t="s">
        <v>992</v>
      </c>
      <c r="J1180" s="1367" t="s">
        <v>10</v>
      </c>
      <c r="K1180" s="1367" t="s">
        <v>60</v>
      </c>
      <c r="L1180" s="1365" t="str">
        <f t="shared" si="1109"/>
        <v>2.3</v>
      </c>
      <c r="M1180" s="2323" t="s">
        <v>62</v>
      </c>
      <c r="N1180" s="1368"/>
      <c r="O1180" s="2322" t="s">
        <v>3218</v>
      </c>
      <c r="P1180" s="2322" t="s">
        <v>65</v>
      </c>
      <c r="Q1180" s="2324">
        <v>1</v>
      </c>
      <c r="R1180" s="2325">
        <v>5000</v>
      </c>
      <c r="S1180" s="2326"/>
      <c r="T1180" s="2326"/>
      <c r="U1180" s="2322">
        <v>30</v>
      </c>
      <c r="V1180" s="2322">
        <v>30</v>
      </c>
      <c r="W1180" s="2327"/>
      <c r="X1180" s="286"/>
      <c r="Y1180" s="286"/>
      <c r="Z1180" s="287"/>
      <c r="AA1180" s="287"/>
      <c r="AB1180" s="287"/>
      <c r="AC1180" s="287"/>
      <c r="AD1180" s="287"/>
      <c r="AE1180" s="2325"/>
      <c r="AF1180" s="284">
        <f t="shared" si="1110"/>
        <v>0</v>
      </c>
      <c r="AG1180" s="284">
        <f t="shared" si="1111"/>
        <v>0</v>
      </c>
      <c r="AH1180" s="284">
        <f t="shared" si="1107"/>
        <v>5000</v>
      </c>
      <c r="AI1180" s="284">
        <f t="shared" si="1108"/>
        <v>5000</v>
      </c>
      <c r="AJ1180" s="284">
        <f t="shared" si="1115"/>
        <v>0</v>
      </c>
      <c r="AK1180" s="284">
        <f t="shared" si="1116"/>
        <v>0</v>
      </c>
      <c r="AL1180" s="284">
        <f t="shared" si="1117"/>
        <v>0</v>
      </c>
      <c r="AM1180" s="284">
        <f t="shared" si="1118"/>
        <v>0</v>
      </c>
      <c r="AN1180" s="284">
        <f t="shared" si="1119"/>
        <v>0</v>
      </c>
      <c r="AO1180" s="284">
        <f t="shared" si="1120"/>
        <v>0</v>
      </c>
      <c r="AP1180" s="284">
        <f t="shared" si="1121"/>
        <v>0</v>
      </c>
      <c r="AQ1180" s="284">
        <f t="shared" si="1122"/>
        <v>0</v>
      </c>
      <c r="AR1180" s="2328">
        <f t="shared" si="1124"/>
        <v>10000</v>
      </c>
      <c r="AS1180" s="2326" t="s">
        <v>2578</v>
      </c>
      <c r="AT1180" s="373"/>
      <c r="AU1180" s="373" t="s">
        <v>3535</v>
      </c>
      <c r="AV1180" s="373" t="s">
        <v>3536</v>
      </c>
      <c r="AW1180" s="375">
        <v>46058</v>
      </c>
      <c r="AX1180" s="373" t="s">
        <v>3537</v>
      </c>
      <c r="AY1180" s="375">
        <v>46078</v>
      </c>
      <c r="AZ1180" s="373"/>
      <c r="BA1180" s="373" t="s">
        <v>3538</v>
      </c>
      <c r="BB1180" s="2329" t="s">
        <v>995</v>
      </c>
      <c r="BC1180" s="373" t="s">
        <v>3755</v>
      </c>
      <c r="BD1180" s="373" t="s">
        <v>3756</v>
      </c>
      <c r="BE1180" s="373" t="s">
        <v>3766</v>
      </c>
      <c r="BF1180" s="375">
        <v>46083</v>
      </c>
      <c r="BG1180" s="373"/>
      <c r="BH1180" s="687">
        <v>2860</v>
      </c>
      <c r="BI1180" s="687"/>
      <c r="BJ1180" s="373"/>
      <c r="BK1180" s="687"/>
      <c r="BL1180" s="373">
        <v>2860</v>
      </c>
      <c r="BM1180" s="373"/>
      <c r="BN1180" s="687">
        <v>2860</v>
      </c>
      <c r="BO1180" s="687" t="s">
        <v>3761</v>
      </c>
      <c r="BP1180" s="687" t="s">
        <v>3762</v>
      </c>
      <c r="BQ1180" s="2139" t="s">
        <v>3760</v>
      </c>
      <c r="BR1180" s="2139"/>
      <c r="BS1180" s="2330" t="s">
        <v>2051</v>
      </c>
      <c r="BT1180" s="1370" t="s">
        <v>2177</v>
      </c>
      <c r="BU1180" s="1370" t="s">
        <v>3221</v>
      </c>
      <c r="BV1180" s="829">
        <v>41805261</v>
      </c>
      <c r="BW1180" s="687">
        <v>10418052614</v>
      </c>
      <c r="BX1180" s="798">
        <v>5000</v>
      </c>
      <c r="BY1180" s="907">
        <v>46082</v>
      </c>
      <c r="BZ1180" s="907">
        <v>46142</v>
      </c>
      <c r="CA1180" s="373"/>
      <c r="CB1180" s="373"/>
      <c r="CC1180" s="373"/>
      <c r="CD1180" s="373"/>
      <c r="CE1180" s="373"/>
      <c r="CF1180" s="373"/>
      <c r="CG1180" s="373"/>
      <c r="CH1180" s="373"/>
      <c r="CI1180" s="373"/>
      <c r="CJ1180" s="373"/>
      <c r="CK1180" s="373"/>
      <c r="CL1180" s="373"/>
      <c r="CM1180" s="373"/>
      <c r="CN1180" s="373"/>
      <c r="CO1180" s="373"/>
      <c r="CP1180" s="373"/>
      <c r="CQ1180" s="373"/>
      <c r="CR1180" s="373"/>
      <c r="CS1180" s="373"/>
      <c r="CT1180" s="373">
        <v>30</v>
      </c>
      <c r="CU1180" s="1371">
        <v>5000</v>
      </c>
      <c r="CV1180" s="373">
        <v>30</v>
      </c>
      <c r="CW1180" s="1371">
        <v>5000</v>
      </c>
      <c r="CX1180" s="373">
        <v>30</v>
      </c>
      <c r="CY1180" s="1371">
        <v>5000</v>
      </c>
      <c r="CZ1180" s="373"/>
      <c r="DA1180" s="373"/>
      <c r="DB1180" s="373"/>
      <c r="DC1180" s="293">
        <v>30</v>
      </c>
      <c r="DD1180" s="1371">
        <v>5000</v>
      </c>
      <c r="DE1180" s="293">
        <v>30</v>
      </c>
      <c r="DF1180" s="1371">
        <v>5000</v>
      </c>
      <c r="DG1180" s="293">
        <v>30</v>
      </c>
      <c r="DH1180" s="1371">
        <v>5000</v>
      </c>
      <c r="DI1180" s="373"/>
      <c r="DJ1180" s="373"/>
      <c r="DK1180" s="373"/>
      <c r="DL1180" s="373"/>
      <c r="DM1180" s="373"/>
      <c r="DN1180" s="373"/>
      <c r="DO1180" s="373"/>
      <c r="DP1180" s="373"/>
      <c r="DQ1180" s="373"/>
      <c r="DR1180" s="373"/>
      <c r="DS1180" s="373"/>
      <c r="DT1180" s="2326"/>
      <c r="DU1180" s="2336">
        <f t="shared" si="1106"/>
        <v>10000</v>
      </c>
      <c r="DV1180" s="2337">
        <f t="shared" si="1103"/>
        <v>10000</v>
      </c>
      <c r="DW1180" s="2337">
        <f t="shared" si="1098"/>
        <v>10000</v>
      </c>
      <c r="DX1180" s="2337">
        <f t="shared" si="1112"/>
        <v>0</v>
      </c>
      <c r="DY1180" s="2337">
        <f t="shared" si="1113"/>
        <v>0</v>
      </c>
      <c r="DZ1180" s="2326"/>
      <c r="EA1180" s="2326"/>
      <c r="EB1180" s="2326"/>
      <c r="EC1180" s="2326"/>
      <c r="ED1180" s="2326"/>
      <c r="EE1180" s="2326"/>
      <c r="EF1180" s="2326"/>
      <c r="EG1180" s="2013"/>
      <c r="EH1180" s="2326"/>
      <c r="EI1180" s="2326"/>
      <c r="EJ1180" s="2326"/>
      <c r="EK1180" s="2326"/>
      <c r="EL1180" s="2326"/>
      <c r="EM1180" s="2326"/>
      <c r="EN1180" s="2326"/>
      <c r="EO1180" s="2326"/>
      <c r="EP1180" s="2326"/>
      <c r="EQ1180" s="2326"/>
      <c r="ER1180" s="2326"/>
      <c r="ES1180" s="2326"/>
      <c r="ET1180" s="2326"/>
      <c r="EU1180" s="2326"/>
      <c r="EV1180" s="2326"/>
      <c r="EW1180" s="2326"/>
      <c r="EX1180" s="2326"/>
      <c r="EY1180" s="2326"/>
      <c r="EZ1180" s="2326"/>
      <c r="FA1180" s="2326"/>
      <c r="FB1180" s="2326"/>
      <c r="FC1180" s="2326"/>
      <c r="FD1180" s="2326"/>
      <c r="FE1180" s="2326"/>
      <c r="FF1180" s="2326"/>
      <c r="FG1180" s="2326"/>
      <c r="FH1180" s="2326"/>
      <c r="FI1180" s="2333"/>
    </row>
    <row r="1181" spans="1:165" s="2317" customFormat="1" ht="48" hidden="1" customHeight="1" x14ac:dyDescent="0.25">
      <c r="A1181" s="2322">
        <v>2026</v>
      </c>
      <c r="B1181" s="1365">
        <v>479</v>
      </c>
      <c r="C1181" s="1365" t="s">
        <v>58</v>
      </c>
      <c r="D1181" s="1365">
        <v>3000654</v>
      </c>
      <c r="E1181" s="1365">
        <v>5005023</v>
      </c>
      <c r="F1181" s="1365" t="s">
        <v>3011</v>
      </c>
      <c r="G1181" s="2322" t="s">
        <v>3012</v>
      </c>
      <c r="H1181" s="2322">
        <v>95</v>
      </c>
      <c r="I1181" s="1366" t="s">
        <v>992</v>
      </c>
      <c r="J1181" s="1367" t="s">
        <v>10</v>
      </c>
      <c r="K1181" s="1367" t="s">
        <v>60</v>
      </c>
      <c r="L1181" s="1365" t="str">
        <f t="shared" si="1109"/>
        <v>2.3</v>
      </c>
      <c r="M1181" s="2323" t="s">
        <v>62</v>
      </c>
      <c r="N1181" s="1368"/>
      <c r="O1181" s="2322" t="s">
        <v>3118</v>
      </c>
      <c r="P1181" s="2312" t="s">
        <v>65</v>
      </c>
      <c r="Q1181" s="2324">
        <v>1</v>
      </c>
      <c r="R1181" s="2325">
        <v>6500</v>
      </c>
      <c r="S1181" s="2326"/>
      <c r="T1181" s="2326"/>
      <c r="U1181" s="2322">
        <v>30</v>
      </c>
      <c r="V1181" s="2322">
        <v>30</v>
      </c>
      <c r="W1181" s="2327"/>
      <c r="X1181" s="286"/>
      <c r="Y1181" s="286"/>
      <c r="Z1181" s="287"/>
      <c r="AA1181" s="287"/>
      <c r="AB1181" s="287"/>
      <c r="AC1181" s="287"/>
      <c r="AD1181" s="287"/>
      <c r="AE1181" s="2325"/>
      <c r="AF1181" s="284">
        <f t="shared" si="1110"/>
        <v>0</v>
      </c>
      <c r="AG1181" s="284">
        <f t="shared" si="1111"/>
        <v>0</v>
      </c>
      <c r="AH1181" s="284">
        <f t="shared" ref="AH1181:AH1216" si="1125">+$R1181*(U1181/30)*$Q1181</f>
        <v>6500</v>
      </c>
      <c r="AI1181" s="284">
        <f t="shared" ref="AI1181:AI1216" si="1126">+$R1181*(V1181/30)*$Q1181</f>
        <v>6500</v>
      </c>
      <c r="AJ1181" s="284">
        <f t="shared" si="1115"/>
        <v>0</v>
      </c>
      <c r="AK1181" s="284">
        <f t="shared" si="1116"/>
        <v>0</v>
      </c>
      <c r="AL1181" s="284">
        <f t="shared" si="1117"/>
        <v>0</v>
      </c>
      <c r="AM1181" s="284">
        <f t="shared" si="1118"/>
        <v>0</v>
      </c>
      <c r="AN1181" s="284">
        <f t="shared" si="1119"/>
        <v>0</v>
      </c>
      <c r="AO1181" s="284">
        <f t="shared" si="1120"/>
        <v>0</v>
      </c>
      <c r="AP1181" s="284">
        <f t="shared" si="1121"/>
        <v>0</v>
      </c>
      <c r="AQ1181" s="284">
        <f t="shared" si="1122"/>
        <v>0</v>
      </c>
      <c r="AR1181" s="2328">
        <f t="shared" si="1124"/>
        <v>13000</v>
      </c>
      <c r="AS1181" s="2326" t="s">
        <v>2578</v>
      </c>
      <c r="AT1181" s="373"/>
      <c r="AU1181" s="373" t="s">
        <v>3535</v>
      </c>
      <c r="AV1181" s="373" t="s">
        <v>3536</v>
      </c>
      <c r="AW1181" s="375">
        <v>46058</v>
      </c>
      <c r="AX1181" s="373" t="s">
        <v>3537</v>
      </c>
      <c r="AY1181" s="375">
        <v>46078</v>
      </c>
      <c r="AZ1181" s="373"/>
      <c r="BA1181" s="373" t="s">
        <v>3538</v>
      </c>
      <c r="BB1181" s="2329" t="s">
        <v>995</v>
      </c>
      <c r="BC1181" s="373" t="s">
        <v>3755</v>
      </c>
      <c r="BD1181" s="373" t="s">
        <v>3756</v>
      </c>
      <c r="BE1181" s="373" t="s">
        <v>3766</v>
      </c>
      <c r="BF1181" s="375">
        <v>46083</v>
      </c>
      <c r="BG1181" s="373"/>
      <c r="BH1181" s="687">
        <v>1849</v>
      </c>
      <c r="BI1181" s="687"/>
      <c r="BJ1181" s="373"/>
      <c r="BK1181" s="687"/>
      <c r="BL1181" s="373">
        <v>1849</v>
      </c>
      <c r="BM1181" s="373"/>
      <c r="BN1181" s="687">
        <v>1849</v>
      </c>
      <c r="BO1181" s="687" t="s">
        <v>3761</v>
      </c>
      <c r="BP1181" s="687" t="s">
        <v>3762</v>
      </c>
      <c r="BQ1181" s="2139" t="s">
        <v>3760</v>
      </c>
      <c r="BR1181" s="2139"/>
      <c r="BS1181" s="2330" t="s">
        <v>3120</v>
      </c>
      <c r="BT1181" s="1370" t="s">
        <v>1918</v>
      </c>
      <c r="BU1181" s="1370" t="s">
        <v>1142</v>
      </c>
      <c r="BV1181" s="687">
        <v>41668590</v>
      </c>
      <c r="BW1181" s="687">
        <v>10416685903</v>
      </c>
      <c r="BX1181" s="798">
        <v>6500</v>
      </c>
      <c r="BY1181" s="907">
        <v>46082</v>
      </c>
      <c r="BZ1181" s="907">
        <v>46142</v>
      </c>
      <c r="CA1181" s="373"/>
      <c r="CB1181" s="373"/>
      <c r="CC1181" s="373"/>
      <c r="CD1181" s="373"/>
      <c r="CE1181" s="373"/>
      <c r="CF1181" s="373"/>
      <c r="CG1181" s="373"/>
      <c r="CH1181" s="373"/>
      <c r="CI1181" s="373"/>
      <c r="CJ1181" s="373"/>
      <c r="CK1181" s="373"/>
      <c r="CL1181" s="373"/>
      <c r="CM1181" s="373"/>
      <c r="CN1181" s="373"/>
      <c r="CO1181" s="373"/>
      <c r="CP1181" s="373"/>
      <c r="CQ1181" s="373"/>
      <c r="CR1181" s="373"/>
      <c r="CS1181" s="373"/>
      <c r="CT1181" s="373">
        <v>30</v>
      </c>
      <c r="CU1181" s="1371">
        <v>6500</v>
      </c>
      <c r="CV1181" s="373">
        <v>30</v>
      </c>
      <c r="CW1181" s="1371">
        <v>6500</v>
      </c>
      <c r="CX1181" s="373">
        <v>30</v>
      </c>
      <c r="CY1181" s="1371">
        <v>6500</v>
      </c>
      <c r="CZ1181" s="373"/>
      <c r="DA1181" s="373"/>
      <c r="DB1181" s="373"/>
      <c r="DC1181" s="293">
        <v>30</v>
      </c>
      <c r="DD1181" s="1371">
        <v>6500</v>
      </c>
      <c r="DE1181" s="293">
        <v>30</v>
      </c>
      <c r="DF1181" s="1371">
        <v>6500</v>
      </c>
      <c r="DG1181" s="293">
        <v>30</v>
      </c>
      <c r="DH1181" s="1371">
        <v>6500</v>
      </c>
      <c r="DI1181" s="373"/>
      <c r="DJ1181" s="373"/>
      <c r="DK1181" s="373"/>
      <c r="DL1181" s="373"/>
      <c r="DM1181" s="373"/>
      <c r="DN1181" s="373"/>
      <c r="DO1181" s="373"/>
      <c r="DP1181" s="373"/>
      <c r="DQ1181" s="373"/>
      <c r="DR1181" s="373"/>
      <c r="DS1181" s="373"/>
      <c r="DT1181" s="2326"/>
      <c r="DU1181" s="2320">
        <f t="shared" si="1106"/>
        <v>13000</v>
      </c>
      <c r="DV1181" s="2321">
        <f t="shared" si="1103"/>
        <v>13000</v>
      </c>
      <c r="DW1181" s="2321">
        <f t="shared" si="1098"/>
        <v>13000</v>
      </c>
      <c r="DX1181" s="2321">
        <f t="shared" si="1112"/>
        <v>0</v>
      </c>
      <c r="DY1181" s="2321">
        <f t="shared" si="1113"/>
        <v>0</v>
      </c>
      <c r="DZ1181" s="2326"/>
      <c r="EA1181" s="2326"/>
      <c r="EB1181" s="2326"/>
      <c r="EC1181" s="2326"/>
      <c r="ED1181" s="2326"/>
      <c r="EE1181" s="2326"/>
      <c r="EF1181" s="2326"/>
      <c r="EG1181" s="1946"/>
      <c r="EH1181" s="2326"/>
      <c r="EI1181" s="2326"/>
      <c r="EJ1181" s="2326"/>
      <c r="EK1181" s="2326"/>
      <c r="EL1181" s="2326"/>
      <c r="EM1181" s="2326"/>
      <c r="EN1181" s="2326"/>
      <c r="EO1181" s="2326"/>
      <c r="EP1181" s="2326"/>
      <c r="EQ1181" s="2326"/>
      <c r="ER1181" s="2326"/>
      <c r="ES1181" s="2326"/>
      <c r="ET1181" s="2326"/>
      <c r="EU1181" s="2326"/>
      <c r="EV1181" s="2326"/>
      <c r="EW1181" s="2326"/>
      <c r="EX1181" s="2326"/>
      <c r="EY1181" s="2326"/>
      <c r="EZ1181" s="2326"/>
      <c r="FA1181" s="2326"/>
      <c r="FB1181" s="2326"/>
      <c r="FC1181" s="2326"/>
      <c r="FD1181" s="2326"/>
      <c r="FE1181" s="2326"/>
      <c r="FF1181" s="2326"/>
      <c r="FG1181" s="2326"/>
      <c r="FH1181" s="2326"/>
      <c r="FI1181" s="2333"/>
    </row>
    <row r="1182" spans="1:165" s="2317" customFormat="1" ht="48" hidden="1" customHeight="1" x14ac:dyDescent="0.25">
      <c r="A1182" s="2322">
        <v>2026</v>
      </c>
      <c r="B1182" s="1365">
        <v>479</v>
      </c>
      <c r="C1182" s="1365" t="s">
        <v>58</v>
      </c>
      <c r="D1182" s="1365">
        <v>3000654</v>
      </c>
      <c r="E1182" s="1365">
        <v>5005023</v>
      </c>
      <c r="F1182" s="1365" t="s">
        <v>3011</v>
      </c>
      <c r="G1182" s="2322" t="s">
        <v>3012</v>
      </c>
      <c r="H1182" s="2322">
        <v>95</v>
      </c>
      <c r="I1182" s="1366" t="s">
        <v>992</v>
      </c>
      <c r="J1182" s="1367" t="s">
        <v>10</v>
      </c>
      <c r="K1182" s="1367" t="s">
        <v>60</v>
      </c>
      <c r="L1182" s="1365" t="str">
        <f t="shared" si="1109"/>
        <v>2.3</v>
      </c>
      <c r="M1182" s="2323" t="s">
        <v>62</v>
      </c>
      <c r="N1182" s="1368"/>
      <c r="O1182" s="2322" t="s">
        <v>3121</v>
      </c>
      <c r="P1182" s="2322" t="s">
        <v>65</v>
      </c>
      <c r="Q1182" s="2324">
        <v>1</v>
      </c>
      <c r="R1182" s="2325">
        <v>6000</v>
      </c>
      <c r="S1182" s="2326"/>
      <c r="T1182" s="2326"/>
      <c r="U1182" s="2322">
        <v>30</v>
      </c>
      <c r="V1182" s="2322">
        <v>30</v>
      </c>
      <c r="W1182" s="2327"/>
      <c r="X1182" s="286"/>
      <c r="Y1182" s="286"/>
      <c r="Z1182" s="287"/>
      <c r="AA1182" s="287"/>
      <c r="AB1182" s="287"/>
      <c r="AC1182" s="287"/>
      <c r="AD1182" s="287"/>
      <c r="AE1182" s="2325"/>
      <c r="AF1182" s="284">
        <f t="shared" ref="AF1182:AF1206" si="1127">+$R1182*(S1182/30)*$Q1182</f>
        <v>0</v>
      </c>
      <c r="AG1182" s="284">
        <f t="shared" ref="AG1182:AG1206" si="1128">+$R1182*(T1182/30)*$Q1182</f>
        <v>0</v>
      </c>
      <c r="AH1182" s="284">
        <f t="shared" si="1125"/>
        <v>6000</v>
      </c>
      <c r="AI1182" s="284">
        <f t="shared" si="1126"/>
        <v>6000</v>
      </c>
      <c r="AJ1182" s="284">
        <f t="shared" si="1115"/>
        <v>0</v>
      </c>
      <c r="AK1182" s="284">
        <f t="shared" si="1116"/>
        <v>0</v>
      </c>
      <c r="AL1182" s="284">
        <f t="shared" si="1117"/>
        <v>0</v>
      </c>
      <c r="AM1182" s="284">
        <f t="shared" si="1118"/>
        <v>0</v>
      </c>
      <c r="AN1182" s="284">
        <f t="shared" si="1119"/>
        <v>0</v>
      </c>
      <c r="AO1182" s="284">
        <f t="shared" si="1120"/>
        <v>0</v>
      </c>
      <c r="AP1182" s="284">
        <f t="shared" si="1121"/>
        <v>0</v>
      </c>
      <c r="AQ1182" s="284">
        <f t="shared" si="1122"/>
        <v>0</v>
      </c>
      <c r="AR1182" s="2328">
        <f t="shared" si="1124"/>
        <v>12000</v>
      </c>
      <c r="AS1182" s="2326" t="s">
        <v>2578</v>
      </c>
      <c r="AT1182" s="373"/>
      <c r="AU1182" s="373" t="s">
        <v>3535</v>
      </c>
      <c r="AV1182" s="373" t="s">
        <v>3536</v>
      </c>
      <c r="AW1182" s="375">
        <v>46058</v>
      </c>
      <c r="AX1182" s="373" t="s">
        <v>3537</v>
      </c>
      <c r="AY1182" s="375">
        <v>46078</v>
      </c>
      <c r="AZ1182" s="373"/>
      <c r="BA1182" s="373" t="s">
        <v>3538</v>
      </c>
      <c r="BB1182" s="2329" t="s">
        <v>995</v>
      </c>
      <c r="BC1182" s="373" t="s">
        <v>3755</v>
      </c>
      <c r="BD1182" s="373" t="s">
        <v>3756</v>
      </c>
      <c r="BE1182" s="373" t="s">
        <v>3766</v>
      </c>
      <c r="BF1182" s="375">
        <v>46083</v>
      </c>
      <c r="BG1182" s="373"/>
      <c r="BH1182" s="687">
        <v>1850</v>
      </c>
      <c r="BI1182" s="687"/>
      <c r="BJ1182" s="373"/>
      <c r="BK1182" s="687"/>
      <c r="BL1182" s="373">
        <v>1850</v>
      </c>
      <c r="BM1182" s="373"/>
      <c r="BN1182" s="687">
        <v>1850</v>
      </c>
      <c r="BO1182" s="687" t="s">
        <v>3761</v>
      </c>
      <c r="BP1182" s="687" t="s">
        <v>3762</v>
      </c>
      <c r="BQ1182" s="2139" t="s">
        <v>3760</v>
      </c>
      <c r="BR1182" s="2139"/>
      <c r="BS1182" s="2330" t="s">
        <v>3122</v>
      </c>
      <c r="BT1182" s="1370" t="s">
        <v>3123</v>
      </c>
      <c r="BU1182" s="1370" t="s">
        <v>1285</v>
      </c>
      <c r="BV1182" s="687">
        <v>25747618</v>
      </c>
      <c r="BW1182" s="687">
        <v>10257476184</v>
      </c>
      <c r="BX1182" s="798">
        <v>6000</v>
      </c>
      <c r="BY1182" s="907">
        <v>46082</v>
      </c>
      <c r="BZ1182" s="907">
        <v>46142</v>
      </c>
      <c r="CA1182" s="373"/>
      <c r="CB1182" s="373"/>
      <c r="CC1182" s="373"/>
      <c r="CD1182" s="373"/>
      <c r="CE1182" s="373"/>
      <c r="CF1182" s="373"/>
      <c r="CG1182" s="373"/>
      <c r="CH1182" s="373"/>
      <c r="CI1182" s="373"/>
      <c r="CJ1182" s="373"/>
      <c r="CK1182" s="373"/>
      <c r="CL1182" s="373"/>
      <c r="CM1182" s="373"/>
      <c r="CN1182" s="373"/>
      <c r="CO1182" s="373"/>
      <c r="CP1182" s="373"/>
      <c r="CQ1182" s="373"/>
      <c r="CR1182" s="373"/>
      <c r="CS1182" s="373"/>
      <c r="CT1182" s="373">
        <v>30</v>
      </c>
      <c r="CU1182" s="1371">
        <v>6000</v>
      </c>
      <c r="CV1182" s="373">
        <v>30</v>
      </c>
      <c r="CW1182" s="1371">
        <v>6000</v>
      </c>
      <c r="CX1182" s="373">
        <v>30</v>
      </c>
      <c r="CY1182" s="1371">
        <v>6000</v>
      </c>
      <c r="CZ1182" s="373"/>
      <c r="DA1182" s="373"/>
      <c r="DB1182" s="373"/>
      <c r="DC1182" s="293">
        <v>30</v>
      </c>
      <c r="DD1182" s="1371">
        <v>6000</v>
      </c>
      <c r="DE1182" s="293">
        <v>30</v>
      </c>
      <c r="DF1182" s="1371">
        <v>6000</v>
      </c>
      <c r="DG1182" s="293">
        <v>30</v>
      </c>
      <c r="DH1182" s="1371">
        <v>6000</v>
      </c>
      <c r="DI1182" s="373"/>
      <c r="DJ1182" s="373"/>
      <c r="DK1182" s="373"/>
      <c r="DL1182" s="373"/>
      <c r="DM1182" s="373"/>
      <c r="DN1182" s="373"/>
      <c r="DO1182" s="373"/>
      <c r="DP1182" s="373"/>
      <c r="DQ1182" s="373"/>
      <c r="DR1182" s="373"/>
      <c r="DS1182" s="373"/>
      <c r="DT1182" s="2326"/>
      <c r="DU1182" s="2320">
        <f t="shared" si="1106"/>
        <v>12000</v>
      </c>
      <c r="DV1182" s="2321">
        <f t="shared" si="1103"/>
        <v>12000</v>
      </c>
      <c r="DW1182" s="2321">
        <f t="shared" si="1098"/>
        <v>12000</v>
      </c>
      <c r="DX1182" s="2321">
        <f t="shared" si="1112"/>
        <v>0</v>
      </c>
      <c r="DY1182" s="2321">
        <f t="shared" si="1113"/>
        <v>0</v>
      </c>
      <c r="DZ1182" s="2326"/>
      <c r="EA1182" s="2326"/>
      <c r="EB1182" s="2326"/>
      <c r="EC1182" s="2326"/>
      <c r="ED1182" s="2326"/>
      <c r="EE1182" s="2326"/>
      <c r="EF1182" s="2326"/>
      <c r="EG1182" s="1946"/>
      <c r="EH1182" s="2326"/>
      <c r="EI1182" s="2326"/>
      <c r="EJ1182" s="2326"/>
      <c r="EK1182" s="2326"/>
      <c r="EL1182" s="2326"/>
      <c r="EM1182" s="2326"/>
      <c r="EN1182" s="2326"/>
      <c r="EO1182" s="2326"/>
      <c r="EP1182" s="2326"/>
      <c r="EQ1182" s="2326"/>
      <c r="ER1182" s="2326"/>
      <c r="ES1182" s="2326"/>
      <c r="ET1182" s="2326"/>
      <c r="EU1182" s="2326"/>
      <c r="EV1182" s="2326"/>
      <c r="EW1182" s="2326"/>
      <c r="EX1182" s="2326"/>
      <c r="EY1182" s="2326"/>
      <c r="EZ1182" s="2326"/>
      <c r="FA1182" s="2326"/>
      <c r="FB1182" s="2326"/>
      <c r="FC1182" s="2326"/>
      <c r="FD1182" s="2326"/>
      <c r="FE1182" s="2326"/>
      <c r="FF1182" s="2326"/>
      <c r="FG1182" s="2326"/>
      <c r="FH1182" s="2326"/>
      <c r="FI1182" s="2333"/>
    </row>
    <row r="1183" spans="1:165" s="2317" customFormat="1" ht="48" hidden="1" customHeight="1" x14ac:dyDescent="0.25">
      <c r="A1183" s="2322">
        <v>2026</v>
      </c>
      <c r="B1183" s="1365">
        <v>479</v>
      </c>
      <c r="C1183" s="1365" t="s">
        <v>58</v>
      </c>
      <c r="D1183" s="1365">
        <v>3000654</v>
      </c>
      <c r="E1183" s="1365">
        <v>5005023</v>
      </c>
      <c r="F1183" s="1365" t="s">
        <v>3011</v>
      </c>
      <c r="G1183" s="2322" t="s">
        <v>3012</v>
      </c>
      <c r="H1183" s="2322">
        <v>95</v>
      </c>
      <c r="I1183" s="1366" t="s">
        <v>992</v>
      </c>
      <c r="J1183" s="1367" t="s">
        <v>10</v>
      </c>
      <c r="K1183" s="1367" t="s">
        <v>60</v>
      </c>
      <c r="L1183" s="1365" t="str">
        <f t="shared" si="1109"/>
        <v>2.3</v>
      </c>
      <c r="M1183" s="2323" t="s">
        <v>62</v>
      </c>
      <c r="N1183" s="1368"/>
      <c r="O1183" s="2322" t="s">
        <v>3124</v>
      </c>
      <c r="P1183" s="2312" t="s">
        <v>65</v>
      </c>
      <c r="Q1183" s="2324">
        <v>1</v>
      </c>
      <c r="R1183" s="2325">
        <v>5000</v>
      </c>
      <c r="S1183" s="2326"/>
      <c r="T1183" s="2326"/>
      <c r="U1183" s="2322">
        <v>30</v>
      </c>
      <c r="V1183" s="2322">
        <v>30</v>
      </c>
      <c r="W1183" s="2327"/>
      <c r="X1183" s="286"/>
      <c r="Y1183" s="286"/>
      <c r="Z1183" s="287"/>
      <c r="AA1183" s="287"/>
      <c r="AB1183" s="287"/>
      <c r="AC1183" s="287"/>
      <c r="AD1183" s="287"/>
      <c r="AE1183" s="2325"/>
      <c r="AF1183" s="284">
        <f t="shared" si="1127"/>
        <v>0</v>
      </c>
      <c r="AG1183" s="284">
        <f t="shared" si="1128"/>
        <v>0</v>
      </c>
      <c r="AH1183" s="284">
        <f t="shared" si="1125"/>
        <v>5000</v>
      </c>
      <c r="AI1183" s="284">
        <f t="shared" si="1126"/>
        <v>5000</v>
      </c>
      <c r="AJ1183" s="284">
        <f t="shared" si="1115"/>
        <v>0</v>
      </c>
      <c r="AK1183" s="284">
        <f t="shared" si="1116"/>
        <v>0</v>
      </c>
      <c r="AL1183" s="284">
        <f t="shared" si="1117"/>
        <v>0</v>
      </c>
      <c r="AM1183" s="284">
        <f t="shared" si="1118"/>
        <v>0</v>
      </c>
      <c r="AN1183" s="284">
        <f t="shared" si="1119"/>
        <v>0</v>
      </c>
      <c r="AO1183" s="284">
        <f t="shared" si="1120"/>
        <v>0</v>
      </c>
      <c r="AP1183" s="284">
        <f t="shared" si="1121"/>
        <v>0</v>
      </c>
      <c r="AQ1183" s="284">
        <f t="shared" si="1122"/>
        <v>0</v>
      </c>
      <c r="AR1183" s="2328">
        <f t="shared" si="1124"/>
        <v>10000</v>
      </c>
      <c r="AS1183" s="2326" t="s">
        <v>2578</v>
      </c>
      <c r="AT1183" s="373"/>
      <c r="AU1183" s="373" t="s">
        <v>3535</v>
      </c>
      <c r="AV1183" s="373" t="s">
        <v>3536</v>
      </c>
      <c r="AW1183" s="375">
        <v>46058</v>
      </c>
      <c r="AX1183" s="373" t="s">
        <v>3537</v>
      </c>
      <c r="AY1183" s="375">
        <v>46078</v>
      </c>
      <c r="AZ1183" s="373"/>
      <c r="BA1183" s="373" t="s">
        <v>3538</v>
      </c>
      <c r="BB1183" s="2329" t="s">
        <v>995</v>
      </c>
      <c r="BC1183" s="373" t="s">
        <v>3755</v>
      </c>
      <c r="BD1183" s="373" t="s">
        <v>3756</v>
      </c>
      <c r="BE1183" s="373" t="s">
        <v>3766</v>
      </c>
      <c r="BF1183" s="375">
        <v>46083</v>
      </c>
      <c r="BG1183" s="373"/>
      <c r="BH1183" s="687">
        <v>1854</v>
      </c>
      <c r="BI1183" s="687"/>
      <c r="BJ1183" s="373"/>
      <c r="BK1183" s="687"/>
      <c r="BL1183" s="373">
        <v>1854</v>
      </c>
      <c r="BM1183" s="373"/>
      <c r="BN1183" s="687">
        <v>1851</v>
      </c>
      <c r="BO1183" s="616" t="s">
        <v>3758</v>
      </c>
      <c r="BP1183" s="670" t="s">
        <v>3759</v>
      </c>
      <c r="BQ1183" s="2139" t="s">
        <v>3760</v>
      </c>
      <c r="BR1183" s="2139"/>
      <c r="BS1183" s="2330" t="s">
        <v>3125</v>
      </c>
      <c r="BT1183" s="1370" t="s">
        <v>1070</v>
      </c>
      <c r="BU1183" s="1370" t="s">
        <v>3126</v>
      </c>
      <c r="BV1183" s="829">
        <v>44433194</v>
      </c>
      <c r="BW1183" s="687">
        <v>10444331947</v>
      </c>
      <c r="BX1183" s="798">
        <v>5000</v>
      </c>
      <c r="BY1183" s="907">
        <v>46082</v>
      </c>
      <c r="BZ1183" s="907">
        <v>46142</v>
      </c>
      <c r="CA1183" s="373"/>
      <c r="CB1183" s="373"/>
      <c r="CC1183" s="373"/>
      <c r="CD1183" s="373"/>
      <c r="CE1183" s="373"/>
      <c r="CF1183" s="373"/>
      <c r="CG1183" s="373"/>
      <c r="CH1183" s="373"/>
      <c r="CI1183" s="373"/>
      <c r="CJ1183" s="373"/>
      <c r="CK1183" s="373"/>
      <c r="CL1183" s="373"/>
      <c r="CM1183" s="373"/>
      <c r="CN1183" s="373"/>
      <c r="CO1183" s="373"/>
      <c r="CP1183" s="373"/>
      <c r="CQ1183" s="373"/>
      <c r="CR1183" s="373"/>
      <c r="CS1183" s="373"/>
      <c r="CT1183" s="373">
        <v>30</v>
      </c>
      <c r="CU1183" s="1371">
        <v>5000</v>
      </c>
      <c r="CV1183" s="373">
        <v>30</v>
      </c>
      <c r="CW1183" s="1371">
        <v>5000</v>
      </c>
      <c r="CX1183" s="373">
        <v>30</v>
      </c>
      <c r="CY1183" s="1371">
        <v>5000</v>
      </c>
      <c r="CZ1183" s="373"/>
      <c r="DA1183" s="373"/>
      <c r="DB1183" s="373"/>
      <c r="DC1183" s="293">
        <v>30</v>
      </c>
      <c r="DD1183" s="1371">
        <v>5000</v>
      </c>
      <c r="DE1183" s="293">
        <v>30</v>
      </c>
      <c r="DF1183" s="1371">
        <v>5000</v>
      </c>
      <c r="DG1183" s="293">
        <v>30</v>
      </c>
      <c r="DH1183" s="1371">
        <v>5000</v>
      </c>
      <c r="DI1183" s="373"/>
      <c r="DJ1183" s="373"/>
      <c r="DK1183" s="373"/>
      <c r="DL1183" s="373"/>
      <c r="DM1183" s="373"/>
      <c r="DN1183" s="373"/>
      <c r="DO1183" s="373"/>
      <c r="DP1183" s="373"/>
      <c r="DQ1183" s="373"/>
      <c r="DR1183" s="373"/>
      <c r="DS1183" s="373"/>
      <c r="DT1183" s="2326"/>
      <c r="DU1183" s="2320">
        <f t="shared" si="1106"/>
        <v>10000</v>
      </c>
      <c r="DV1183" s="2321">
        <f t="shared" si="1103"/>
        <v>10000</v>
      </c>
      <c r="DW1183" s="2321">
        <f t="shared" si="1098"/>
        <v>10000</v>
      </c>
      <c r="DX1183" s="2321">
        <f t="shared" si="1112"/>
        <v>0</v>
      </c>
      <c r="DY1183" s="2321">
        <f t="shared" si="1113"/>
        <v>0</v>
      </c>
      <c r="DZ1183" s="2326"/>
      <c r="EA1183" s="2326"/>
      <c r="EB1183" s="2326"/>
      <c r="EC1183" s="2326"/>
      <c r="ED1183" s="2326"/>
      <c r="EE1183" s="2326"/>
      <c r="EF1183" s="2326"/>
      <c r="EG1183" s="1946"/>
      <c r="EH1183" s="2326"/>
      <c r="EI1183" s="2326"/>
      <c r="EJ1183" s="2326"/>
      <c r="EK1183" s="2326"/>
      <c r="EL1183" s="2326"/>
      <c r="EM1183" s="2326"/>
      <c r="EN1183" s="2326"/>
      <c r="EO1183" s="2326"/>
      <c r="EP1183" s="2326"/>
      <c r="EQ1183" s="2326"/>
      <c r="ER1183" s="2326"/>
      <c r="ES1183" s="2326"/>
      <c r="ET1183" s="2326"/>
      <c r="EU1183" s="2326"/>
      <c r="EV1183" s="2326"/>
      <c r="EW1183" s="2326"/>
      <c r="EX1183" s="2326"/>
      <c r="EY1183" s="2326"/>
      <c r="EZ1183" s="2326"/>
      <c r="FA1183" s="2326"/>
      <c r="FB1183" s="2326"/>
      <c r="FC1183" s="2326"/>
      <c r="FD1183" s="2326"/>
      <c r="FE1183" s="2326"/>
      <c r="FF1183" s="2326"/>
      <c r="FG1183" s="2326"/>
      <c r="FH1183" s="2326"/>
      <c r="FI1183" s="2333"/>
    </row>
    <row r="1184" spans="1:165" s="2317" customFormat="1" ht="48" hidden="1" customHeight="1" x14ac:dyDescent="0.25">
      <c r="A1184" s="2322">
        <v>2026</v>
      </c>
      <c r="B1184" s="1365">
        <v>479</v>
      </c>
      <c r="C1184" s="1365" t="s">
        <v>58</v>
      </c>
      <c r="D1184" s="1365">
        <v>3000654</v>
      </c>
      <c r="E1184" s="1365">
        <v>5005023</v>
      </c>
      <c r="F1184" s="1365" t="s">
        <v>3011</v>
      </c>
      <c r="G1184" s="2322" t="s">
        <v>3012</v>
      </c>
      <c r="H1184" s="2322">
        <v>95</v>
      </c>
      <c r="I1184" s="1366" t="s">
        <v>992</v>
      </c>
      <c r="J1184" s="1367" t="s">
        <v>10</v>
      </c>
      <c r="K1184" s="1367" t="s">
        <v>60</v>
      </c>
      <c r="L1184" s="1365" t="str">
        <f t="shared" si="1109"/>
        <v>2.3</v>
      </c>
      <c r="M1184" s="2323" t="s">
        <v>62</v>
      </c>
      <c r="N1184" s="1368"/>
      <c r="O1184" s="2322" t="s">
        <v>3046</v>
      </c>
      <c r="P1184" s="2312" t="s">
        <v>65</v>
      </c>
      <c r="Q1184" s="2324">
        <v>1</v>
      </c>
      <c r="R1184" s="2325">
        <v>6000</v>
      </c>
      <c r="S1184" s="2326"/>
      <c r="T1184" s="2326"/>
      <c r="U1184" s="2322">
        <v>30</v>
      </c>
      <c r="V1184" s="2322">
        <v>30</v>
      </c>
      <c r="W1184" s="2327"/>
      <c r="X1184" s="286"/>
      <c r="Y1184" s="286"/>
      <c r="Z1184" s="287"/>
      <c r="AA1184" s="287"/>
      <c r="AB1184" s="287"/>
      <c r="AC1184" s="287"/>
      <c r="AD1184" s="287"/>
      <c r="AE1184" s="2325"/>
      <c r="AF1184" s="284">
        <f t="shared" si="1127"/>
        <v>0</v>
      </c>
      <c r="AG1184" s="284">
        <f t="shared" si="1128"/>
        <v>0</v>
      </c>
      <c r="AH1184" s="284">
        <f t="shared" si="1125"/>
        <v>6000</v>
      </c>
      <c r="AI1184" s="284">
        <f t="shared" si="1126"/>
        <v>6000</v>
      </c>
      <c r="AJ1184" s="284">
        <f t="shared" si="1115"/>
        <v>0</v>
      </c>
      <c r="AK1184" s="284">
        <f t="shared" si="1116"/>
        <v>0</v>
      </c>
      <c r="AL1184" s="284">
        <f t="shared" si="1117"/>
        <v>0</v>
      </c>
      <c r="AM1184" s="284">
        <f t="shared" si="1118"/>
        <v>0</v>
      </c>
      <c r="AN1184" s="284">
        <f t="shared" si="1119"/>
        <v>0</v>
      </c>
      <c r="AO1184" s="284">
        <f t="shared" si="1120"/>
        <v>0</v>
      </c>
      <c r="AP1184" s="284">
        <f t="shared" si="1121"/>
        <v>0</v>
      </c>
      <c r="AQ1184" s="284">
        <f t="shared" si="1122"/>
        <v>0</v>
      </c>
      <c r="AR1184" s="2328">
        <f t="shared" si="1124"/>
        <v>12000</v>
      </c>
      <c r="AS1184" s="2326" t="s">
        <v>2578</v>
      </c>
      <c r="AT1184" s="373"/>
      <c r="AU1184" s="373" t="s">
        <v>3535</v>
      </c>
      <c r="AV1184" s="373" t="s">
        <v>3536</v>
      </c>
      <c r="AW1184" s="375">
        <v>46058</v>
      </c>
      <c r="AX1184" s="373" t="s">
        <v>3537</v>
      </c>
      <c r="AY1184" s="375">
        <v>46078</v>
      </c>
      <c r="AZ1184" s="373"/>
      <c r="BA1184" s="373" t="s">
        <v>3538</v>
      </c>
      <c r="BB1184" s="2329" t="s">
        <v>995</v>
      </c>
      <c r="BC1184" s="373" t="s">
        <v>3755</v>
      </c>
      <c r="BD1184" s="373" t="s">
        <v>3756</v>
      </c>
      <c r="BE1184" s="373" t="s">
        <v>3766</v>
      </c>
      <c r="BF1184" s="375">
        <v>46083</v>
      </c>
      <c r="BG1184" s="373"/>
      <c r="BH1184" s="687">
        <v>1290</v>
      </c>
      <c r="BI1184" s="687"/>
      <c r="BJ1184" s="373"/>
      <c r="BK1184" s="687"/>
      <c r="BL1184" s="373">
        <v>1290</v>
      </c>
      <c r="BM1184" s="373"/>
      <c r="BN1184" s="687">
        <v>1290</v>
      </c>
      <c r="BO1184" s="616" t="s">
        <v>3758</v>
      </c>
      <c r="BP1184" s="670" t="s">
        <v>3759</v>
      </c>
      <c r="BQ1184" s="2139" t="s">
        <v>3760</v>
      </c>
      <c r="BR1184" s="2139"/>
      <c r="BS1184" s="2330" t="s">
        <v>1228</v>
      </c>
      <c r="BT1184" s="1370" t="s">
        <v>3047</v>
      </c>
      <c r="BU1184" s="1370" t="s">
        <v>3048</v>
      </c>
      <c r="BV1184" s="829">
        <v>45847537</v>
      </c>
      <c r="BW1184" s="687">
        <v>10458475372</v>
      </c>
      <c r="BX1184" s="798">
        <v>6000</v>
      </c>
      <c r="BY1184" s="907">
        <v>46082</v>
      </c>
      <c r="BZ1184" s="907">
        <v>46142</v>
      </c>
      <c r="CA1184" s="373"/>
      <c r="CB1184" s="373"/>
      <c r="CC1184" s="373"/>
      <c r="CD1184" s="373"/>
      <c r="CE1184" s="373"/>
      <c r="CF1184" s="373"/>
      <c r="CG1184" s="373"/>
      <c r="CH1184" s="373"/>
      <c r="CI1184" s="373"/>
      <c r="CJ1184" s="373"/>
      <c r="CK1184" s="373"/>
      <c r="CL1184" s="373"/>
      <c r="CM1184" s="373"/>
      <c r="CN1184" s="373"/>
      <c r="CO1184" s="373"/>
      <c r="CP1184" s="373"/>
      <c r="CQ1184" s="373"/>
      <c r="CR1184" s="373"/>
      <c r="CS1184" s="373"/>
      <c r="CT1184" s="373">
        <v>30</v>
      </c>
      <c r="CU1184" s="1371">
        <v>6000</v>
      </c>
      <c r="CV1184" s="373">
        <v>30</v>
      </c>
      <c r="CW1184" s="1371">
        <v>6000</v>
      </c>
      <c r="CX1184" s="373">
        <v>30</v>
      </c>
      <c r="CY1184" s="1371">
        <v>6000</v>
      </c>
      <c r="CZ1184" s="373"/>
      <c r="DA1184" s="373"/>
      <c r="DB1184" s="373"/>
      <c r="DC1184" s="293">
        <v>30</v>
      </c>
      <c r="DD1184" s="1371">
        <v>6000</v>
      </c>
      <c r="DE1184" s="293">
        <v>30</v>
      </c>
      <c r="DF1184" s="1371">
        <v>6000</v>
      </c>
      <c r="DG1184" s="293">
        <v>30</v>
      </c>
      <c r="DH1184" s="1371">
        <v>6000</v>
      </c>
      <c r="DI1184" s="373"/>
      <c r="DJ1184" s="373"/>
      <c r="DK1184" s="373"/>
      <c r="DL1184" s="373"/>
      <c r="DM1184" s="373"/>
      <c r="DN1184" s="373"/>
      <c r="DO1184" s="373"/>
      <c r="DP1184" s="373"/>
      <c r="DQ1184" s="373"/>
      <c r="DR1184" s="373"/>
      <c r="DS1184" s="373"/>
      <c r="DT1184" s="2326"/>
      <c r="DU1184" s="2320">
        <f t="shared" si="1106"/>
        <v>12000</v>
      </c>
      <c r="DV1184" s="2321">
        <f t="shared" si="1103"/>
        <v>12000</v>
      </c>
      <c r="DW1184" s="2321">
        <f t="shared" si="1098"/>
        <v>12000</v>
      </c>
      <c r="DX1184" s="2321">
        <f t="shared" si="1112"/>
        <v>0</v>
      </c>
      <c r="DY1184" s="2321">
        <f t="shared" si="1113"/>
        <v>0</v>
      </c>
      <c r="DZ1184" s="2326"/>
      <c r="EA1184" s="2326"/>
      <c r="EB1184" s="2326"/>
      <c r="EC1184" s="2326"/>
      <c r="ED1184" s="2326"/>
      <c r="EE1184" s="2326"/>
      <c r="EF1184" s="2326"/>
      <c r="EG1184" s="1946"/>
      <c r="EH1184" s="2326"/>
      <c r="EI1184" s="2326"/>
      <c r="EJ1184" s="2326"/>
      <c r="EK1184" s="2326"/>
      <c r="EL1184" s="2326"/>
      <c r="EM1184" s="2326"/>
      <c r="EN1184" s="2326"/>
      <c r="EO1184" s="2326"/>
      <c r="EP1184" s="2326"/>
      <c r="EQ1184" s="2326"/>
      <c r="ER1184" s="2326"/>
      <c r="ES1184" s="2326"/>
      <c r="ET1184" s="2326"/>
      <c r="EU1184" s="2326"/>
      <c r="EV1184" s="2326"/>
      <c r="EW1184" s="2326"/>
      <c r="EX1184" s="2326"/>
      <c r="EY1184" s="2326"/>
      <c r="EZ1184" s="2326"/>
      <c r="FA1184" s="2326"/>
      <c r="FB1184" s="2326"/>
      <c r="FC1184" s="2326"/>
      <c r="FD1184" s="2326"/>
      <c r="FE1184" s="2326"/>
      <c r="FF1184" s="2326"/>
      <c r="FG1184" s="2326"/>
      <c r="FH1184" s="2326"/>
      <c r="FI1184" s="2333"/>
    </row>
    <row r="1185" spans="1:341" s="2343" customFormat="1" ht="48" hidden="1" customHeight="1" x14ac:dyDescent="0.25">
      <c r="A1185" s="2322">
        <v>2026</v>
      </c>
      <c r="B1185" s="1365">
        <v>479</v>
      </c>
      <c r="C1185" s="1365" t="s">
        <v>58</v>
      </c>
      <c r="D1185" s="1365">
        <v>3000654</v>
      </c>
      <c r="E1185" s="1365">
        <v>5005023</v>
      </c>
      <c r="F1185" s="1365" t="s">
        <v>3011</v>
      </c>
      <c r="G1185" s="2322" t="s">
        <v>3012</v>
      </c>
      <c r="H1185" s="2322">
        <v>95</v>
      </c>
      <c r="I1185" s="1366" t="s">
        <v>992</v>
      </c>
      <c r="J1185" s="1367" t="s">
        <v>10</v>
      </c>
      <c r="K1185" s="1367" t="s">
        <v>60</v>
      </c>
      <c r="L1185" s="1365" t="str">
        <f t="shared" si="1109"/>
        <v>2.3</v>
      </c>
      <c r="M1185" s="2323" t="s">
        <v>62</v>
      </c>
      <c r="N1185" s="1368"/>
      <c r="O1185" s="2322" t="s">
        <v>3046</v>
      </c>
      <c r="P1185" s="2312" t="s">
        <v>65</v>
      </c>
      <c r="Q1185" s="2324">
        <v>1</v>
      </c>
      <c r="R1185" s="2325">
        <v>6000</v>
      </c>
      <c r="S1185" s="2326"/>
      <c r="T1185" s="2326"/>
      <c r="U1185" s="2322">
        <v>30</v>
      </c>
      <c r="V1185" s="2322">
        <v>30</v>
      </c>
      <c r="W1185" s="2327"/>
      <c r="X1185" s="286"/>
      <c r="Y1185" s="286"/>
      <c r="Z1185" s="287"/>
      <c r="AA1185" s="287"/>
      <c r="AB1185" s="287"/>
      <c r="AC1185" s="287"/>
      <c r="AD1185" s="287"/>
      <c r="AE1185" s="2325"/>
      <c r="AF1185" s="284">
        <f t="shared" si="1127"/>
        <v>0</v>
      </c>
      <c r="AG1185" s="284">
        <f t="shared" si="1128"/>
        <v>0</v>
      </c>
      <c r="AH1185" s="284">
        <f t="shared" si="1125"/>
        <v>6000</v>
      </c>
      <c r="AI1185" s="284">
        <f t="shared" si="1126"/>
        <v>6000</v>
      </c>
      <c r="AJ1185" s="284">
        <f t="shared" si="1115"/>
        <v>0</v>
      </c>
      <c r="AK1185" s="284">
        <f t="shared" si="1116"/>
        <v>0</v>
      </c>
      <c r="AL1185" s="284">
        <f t="shared" si="1117"/>
        <v>0</v>
      </c>
      <c r="AM1185" s="284">
        <f t="shared" si="1118"/>
        <v>0</v>
      </c>
      <c r="AN1185" s="284">
        <f t="shared" si="1119"/>
        <v>0</v>
      </c>
      <c r="AO1185" s="284">
        <f t="shared" si="1120"/>
        <v>0</v>
      </c>
      <c r="AP1185" s="284">
        <f t="shared" si="1121"/>
        <v>0</v>
      </c>
      <c r="AQ1185" s="284">
        <f t="shared" si="1122"/>
        <v>0</v>
      </c>
      <c r="AR1185" s="2328">
        <f t="shared" si="1124"/>
        <v>12000</v>
      </c>
      <c r="AS1185" s="2326" t="s">
        <v>2578</v>
      </c>
      <c r="AT1185" s="373"/>
      <c r="AU1185" s="373" t="s">
        <v>3535</v>
      </c>
      <c r="AV1185" s="373" t="s">
        <v>3536</v>
      </c>
      <c r="AW1185" s="375">
        <v>46058</v>
      </c>
      <c r="AX1185" s="373" t="s">
        <v>3537</v>
      </c>
      <c r="AY1185" s="375">
        <v>46078</v>
      </c>
      <c r="AZ1185" s="373"/>
      <c r="BA1185" s="373" t="s">
        <v>3538</v>
      </c>
      <c r="BB1185" s="2329" t="s">
        <v>995</v>
      </c>
      <c r="BC1185" s="373" t="s">
        <v>3755</v>
      </c>
      <c r="BD1185" s="373" t="s">
        <v>3756</v>
      </c>
      <c r="BE1185" s="373" t="s">
        <v>3766</v>
      </c>
      <c r="BF1185" s="375">
        <v>46083</v>
      </c>
      <c r="BG1185" s="373"/>
      <c r="BH1185" s="687">
        <v>1291</v>
      </c>
      <c r="BI1185" s="687"/>
      <c r="BJ1185" s="373"/>
      <c r="BK1185" s="687"/>
      <c r="BL1185" s="373">
        <v>1291</v>
      </c>
      <c r="BM1185" s="373"/>
      <c r="BN1185" s="687">
        <v>1291</v>
      </c>
      <c r="BO1185" s="616" t="s">
        <v>3758</v>
      </c>
      <c r="BP1185" s="670" t="s">
        <v>3759</v>
      </c>
      <c r="BQ1185" s="2139" t="s">
        <v>3760</v>
      </c>
      <c r="BR1185" s="2139"/>
      <c r="BS1185" s="2330" t="s">
        <v>1445</v>
      </c>
      <c r="BT1185" s="1370" t="s">
        <v>3049</v>
      </c>
      <c r="BU1185" s="1370" t="s">
        <v>2381</v>
      </c>
      <c r="BV1185" s="829" t="s">
        <v>3050</v>
      </c>
      <c r="BW1185" s="687">
        <v>10098632668</v>
      </c>
      <c r="BX1185" s="798">
        <v>6000</v>
      </c>
      <c r="BY1185" s="907">
        <v>46082</v>
      </c>
      <c r="BZ1185" s="907">
        <v>46142</v>
      </c>
      <c r="CA1185" s="373"/>
      <c r="CB1185" s="373"/>
      <c r="CC1185" s="373"/>
      <c r="CD1185" s="373"/>
      <c r="CE1185" s="373"/>
      <c r="CF1185" s="373"/>
      <c r="CG1185" s="373"/>
      <c r="CH1185" s="373"/>
      <c r="CI1185" s="373"/>
      <c r="CJ1185" s="373"/>
      <c r="CK1185" s="373"/>
      <c r="CL1185" s="373"/>
      <c r="CM1185" s="373"/>
      <c r="CN1185" s="373"/>
      <c r="CO1185" s="373"/>
      <c r="CP1185" s="373"/>
      <c r="CQ1185" s="373"/>
      <c r="CR1185" s="373"/>
      <c r="CS1185" s="373"/>
      <c r="CT1185" s="373">
        <v>30</v>
      </c>
      <c r="CU1185" s="1371">
        <v>6000</v>
      </c>
      <c r="CV1185" s="373">
        <v>30</v>
      </c>
      <c r="CW1185" s="1371">
        <v>6000</v>
      </c>
      <c r="CX1185" s="373">
        <v>30</v>
      </c>
      <c r="CY1185" s="1371">
        <v>6000</v>
      </c>
      <c r="CZ1185" s="373"/>
      <c r="DA1185" s="373"/>
      <c r="DB1185" s="373"/>
      <c r="DC1185" s="293">
        <v>30</v>
      </c>
      <c r="DD1185" s="1371">
        <v>6000</v>
      </c>
      <c r="DE1185" s="293">
        <v>30</v>
      </c>
      <c r="DF1185" s="1371">
        <v>6000</v>
      </c>
      <c r="DG1185" s="293">
        <v>30</v>
      </c>
      <c r="DH1185" s="1371">
        <v>6000</v>
      </c>
      <c r="DI1185" s="373"/>
      <c r="DJ1185" s="373"/>
      <c r="DK1185" s="373"/>
      <c r="DL1185" s="373"/>
      <c r="DM1185" s="373"/>
      <c r="DN1185" s="373"/>
      <c r="DO1185" s="373"/>
      <c r="DP1185" s="373"/>
      <c r="DQ1185" s="373"/>
      <c r="DR1185" s="373"/>
      <c r="DS1185" s="373"/>
      <c r="DT1185" s="2326"/>
      <c r="DU1185" s="2320">
        <f t="shared" si="1106"/>
        <v>12000</v>
      </c>
      <c r="DV1185" s="2321">
        <f t="shared" si="1103"/>
        <v>12000</v>
      </c>
      <c r="DW1185" s="2321">
        <f t="shared" si="1098"/>
        <v>12000</v>
      </c>
      <c r="DX1185" s="2321">
        <f t="shared" si="1112"/>
        <v>0</v>
      </c>
      <c r="DY1185" s="2321">
        <f t="shared" si="1113"/>
        <v>0</v>
      </c>
      <c r="DZ1185" s="2326"/>
      <c r="EA1185" s="2326"/>
      <c r="EB1185" s="2326"/>
      <c r="EC1185" s="2326"/>
      <c r="ED1185" s="2326"/>
      <c r="EE1185" s="2326"/>
      <c r="EF1185" s="2326"/>
      <c r="EG1185" s="1946"/>
      <c r="EH1185" s="2326"/>
      <c r="EI1185" s="2326"/>
      <c r="EJ1185" s="2326"/>
      <c r="EK1185" s="2326"/>
      <c r="EL1185" s="2326"/>
      <c r="EM1185" s="2326"/>
      <c r="EN1185" s="2326"/>
      <c r="EO1185" s="2326"/>
      <c r="EP1185" s="2326"/>
      <c r="EQ1185" s="2326"/>
      <c r="ER1185" s="2326"/>
      <c r="ES1185" s="2326"/>
      <c r="ET1185" s="2326"/>
      <c r="EU1185" s="2326"/>
      <c r="EV1185" s="2326"/>
      <c r="EW1185" s="2326"/>
      <c r="EX1185" s="2326"/>
      <c r="EY1185" s="2326"/>
      <c r="EZ1185" s="2326"/>
      <c r="FA1185" s="2326"/>
      <c r="FB1185" s="2326"/>
      <c r="FC1185" s="2326"/>
      <c r="FD1185" s="2326"/>
      <c r="FE1185" s="2326"/>
      <c r="FF1185" s="2326"/>
      <c r="FG1185" s="2326"/>
      <c r="FH1185" s="2326"/>
      <c r="FI1185" s="2342"/>
    </row>
    <row r="1186" spans="1:341" s="2326" customFormat="1" ht="48" hidden="1" customHeight="1" x14ac:dyDescent="0.25">
      <c r="A1186" s="2322">
        <v>2026</v>
      </c>
      <c r="B1186" s="1365">
        <v>479</v>
      </c>
      <c r="C1186" s="1365" t="s">
        <v>58</v>
      </c>
      <c r="D1186" s="1365">
        <v>3000654</v>
      </c>
      <c r="E1186" s="1365">
        <v>5005023</v>
      </c>
      <c r="F1186" s="1365" t="s">
        <v>3011</v>
      </c>
      <c r="G1186" s="2322" t="s">
        <v>3012</v>
      </c>
      <c r="H1186" s="2322">
        <v>95</v>
      </c>
      <c r="I1186" s="1366" t="s">
        <v>992</v>
      </c>
      <c r="J1186" s="1367" t="s">
        <v>10</v>
      </c>
      <c r="K1186" s="1367" t="s">
        <v>60</v>
      </c>
      <c r="L1186" s="1365" t="str">
        <f t="shared" si="1109"/>
        <v>2.3</v>
      </c>
      <c r="M1186" s="2323" t="s">
        <v>62</v>
      </c>
      <c r="N1186" s="1368"/>
      <c r="O1186" s="2322" t="s">
        <v>3046</v>
      </c>
      <c r="P1186" s="2312" t="s">
        <v>65</v>
      </c>
      <c r="Q1186" s="2324">
        <v>1</v>
      </c>
      <c r="R1186" s="2325">
        <v>6000</v>
      </c>
      <c r="U1186" s="2322">
        <v>30</v>
      </c>
      <c r="V1186" s="2322">
        <v>30</v>
      </c>
      <c r="W1186" s="2327"/>
      <c r="X1186" s="286"/>
      <c r="Y1186" s="286"/>
      <c r="Z1186" s="287"/>
      <c r="AA1186" s="287"/>
      <c r="AB1186" s="287"/>
      <c r="AC1186" s="287"/>
      <c r="AD1186" s="287"/>
      <c r="AE1186" s="2325"/>
      <c r="AF1186" s="284">
        <f t="shared" si="1127"/>
        <v>0</v>
      </c>
      <c r="AG1186" s="284">
        <f t="shared" si="1128"/>
        <v>0</v>
      </c>
      <c r="AH1186" s="284">
        <f t="shared" si="1125"/>
        <v>6000</v>
      </c>
      <c r="AI1186" s="284">
        <f t="shared" si="1126"/>
        <v>6000</v>
      </c>
      <c r="AJ1186" s="284">
        <f t="shared" ref="AJ1186:AJ1216" si="1129">+$R1186*(W1186/30)*$Q1186</f>
        <v>0</v>
      </c>
      <c r="AK1186" s="284">
        <f t="shared" ref="AK1186:AK1216" si="1130">+$R1186*(X1186/30)*$Q1186</f>
        <v>0</v>
      </c>
      <c r="AL1186" s="284">
        <f t="shared" ref="AL1186:AL1216" si="1131">+$R1186*(Y1186/30)*$Q1186</f>
        <v>0</v>
      </c>
      <c r="AM1186" s="284">
        <f t="shared" ref="AM1186:AM1216" si="1132">+$R1186*(Z1186/30)*$Q1186</f>
        <v>0</v>
      </c>
      <c r="AN1186" s="284">
        <f t="shared" ref="AN1186:AN1216" si="1133">+$R1186*(AA1186/30)*$Q1186</f>
        <v>0</v>
      </c>
      <c r="AO1186" s="284">
        <f t="shared" ref="AO1186:AO1216" si="1134">+$R1186*(AB1186/30)*$Q1186</f>
        <v>0</v>
      </c>
      <c r="AP1186" s="284">
        <f t="shared" ref="AP1186:AP1216" si="1135">+$R1186*(AC1186/30)*$Q1186</f>
        <v>0</v>
      </c>
      <c r="AQ1186" s="284">
        <f t="shared" ref="AQ1186:AQ1216" si="1136">+$R1186*(AD1186/30)*$Q1186</f>
        <v>0</v>
      </c>
      <c r="AR1186" s="2328">
        <f t="shared" si="1124"/>
        <v>12000</v>
      </c>
      <c r="AS1186" s="2326" t="s">
        <v>2578</v>
      </c>
      <c r="AT1186" s="373"/>
      <c r="AU1186" s="373" t="s">
        <v>3535</v>
      </c>
      <c r="AV1186" s="373" t="s">
        <v>3536</v>
      </c>
      <c r="AW1186" s="375">
        <v>46058</v>
      </c>
      <c r="AX1186" s="373" t="s">
        <v>3537</v>
      </c>
      <c r="AY1186" s="375">
        <v>46078</v>
      </c>
      <c r="AZ1186" s="373"/>
      <c r="BA1186" s="373" t="s">
        <v>3538</v>
      </c>
      <c r="BB1186" s="2329" t="s">
        <v>995</v>
      </c>
      <c r="BC1186" s="373" t="s">
        <v>3764</v>
      </c>
      <c r="BD1186" s="373" t="s">
        <v>3765</v>
      </c>
      <c r="BE1186" s="373" t="s">
        <v>3766</v>
      </c>
      <c r="BF1186" s="375">
        <v>46083</v>
      </c>
      <c r="BG1186" s="373"/>
      <c r="BH1186" s="687">
        <v>5097</v>
      </c>
      <c r="BI1186" s="687"/>
      <c r="BJ1186" s="373"/>
      <c r="BK1186" s="687"/>
      <c r="BL1186" s="373">
        <v>5097</v>
      </c>
      <c r="BM1186" s="373"/>
      <c r="BN1186" s="687">
        <v>5097</v>
      </c>
      <c r="BO1186" s="616" t="s">
        <v>3758</v>
      </c>
      <c r="BP1186" s="670" t="s">
        <v>3759</v>
      </c>
      <c r="BQ1186" s="2139" t="s">
        <v>3760</v>
      </c>
      <c r="BR1186" s="2139"/>
      <c r="BS1186" s="2341" t="s">
        <v>1661</v>
      </c>
      <c r="BT1186" s="1375" t="s">
        <v>1284</v>
      </c>
      <c r="BU1186" s="1375" t="s">
        <v>3043</v>
      </c>
      <c r="BV1186" s="775">
        <v>75742009</v>
      </c>
      <c r="BW1186" s="775">
        <v>10757420096</v>
      </c>
      <c r="BX1186" s="798">
        <v>6000</v>
      </c>
      <c r="BY1186" s="907">
        <v>46087</v>
      </c>
      <c r="BZ1186" s="907">
        <v>46142</v>
      </c>
      <c r="CA1186" s="373"/>
      <c r="CB1186" s="373"/>
      <c r="CC1186" s="373"/>
      <c r="CD1186" s="373"/>
      <c r="CE1186" s="373"/>
      <c r="CF1186" s="373"/>
      <c r="CG1186" s="373"/>
      <c r="CH1186" s="373"/>
      <c r="CI1186" s="373"/>
      <c r="CJ1186" s="373"/>
      <c r="CK1186" s="373"/>
      <c r="CL1186" s="373"/>
      <c r="CM1186" s="373"/>
      <c r="CN1186" s="373"/>
      <c r="CO1186" s="373"/>
      <c r="CP1186" s="373"/>
      <c r="CQ1186" s="373"/>
      <c r="CR1186" s="373"/>
      <c r="CS1186" s="373"/>
      <c r="CT1186" s="373">
        <v>30</v>
      </c>
      <c r="CU1186" s="1371">
        <v>6000</v>
      </c>
      <c r="CV1186" s="373">
        <v>28</v>
      </c>
      <c r="CW1186" s="1371">
        <v>5600</v>
      </c>
      <c r="CX1186" s="373">
        <v>28</v>
      </c>
      <c r="CY1186" s="1371">
        <v>5600</v>
      </c>
      <c r="CZ1186" s="373"/>
      <c r="DA1186" s="373"/>
      <c r="DB1186" s="373"/>
      <c r="DC1186" s="373">
        <f>V1186</f>
        <v>30</v>
      </c>
      <c r="DD1186" s="1371">
        <f>AI1186</f>
        <v>6000</v>
      </c>
      <c r="DE1186" s="373">
        <v>30</v>
      </c>
      <c r="DF1186" s="1371">
        <f>(R1186/30*DE1186)*Q1186</f>
        <v>6000</v>
      </c>
      <c r="DG1186" s="373">
        <v>30</v>
      </c>
      <c r="DH1186" s="1371">
        <f>(R1186/30*DG1186)*Q1186</f>
        <v>6000</v>
      </c>
      <c r="DI1186" s="373"/>
      <c r="DJ1186" s="373"/>
      <c r="DK1186" s="373"/>
      <c r="DL1186" s="373"/>
      <c r="DM1186" s="373"/>
      <c r="DN1186" s="373"/>
      <c r="DO1186" s="373"/>
      <c r="DP1186" s="373"/>
      <c r="DQ1186" s="373"/>
      <c r="DR1186" s="373"/>
      <c r="DS1186" s="373"/>
      <c r="DU1186" s="2320">
        <f t="shared" si="1106"/>
        <v>12000</v>
      </c>
      <c r="DV1186" s="2321">
        <f t="shared" si="1103"/>
        <v>11600</v>
      </c>
      <c r="DW1186" s="2321">
        <f t="shared" si="1098"/>
        <v>11600</v>
      </c>
      <c r="DX1186" s="2321">
        <f t="shared" si="1112"/>
        <v>400</v>
      </c>
      <c r="DY1186" s="2321">
        <f t="shared" si="1113"/>
        <v>400</v>
      </c>
      <c r="EG1186" s="1946"/>
      <c r="FI1186" s="2332"/>
    </row>
    <row r="1187" spans="1:341" s="846" customFormat="1" ht="48" hidden="1" customHeight="1" x14ac:dyDescent="0.25">
      <c r="A1187" s="1365">
        <v>2026</v>
      </c>
      <c r="B1187" s="1365">
        <v>479</v>
      </c>
      <c r="C1187" s="1365" t="s">
        <v>58</v>
      </c>
      <c r="D1187" s="1365">
        <v>3000654</v>
      </c>
      <c r="E1187" s="1365">
        <v>5005023</v>
      </c>
      <c r="F1187" s="1365" t="s">
        <v>3011</v>
      </c>
      <c r="G1187" s="1365" t="s">
        <v>3012</v>
      </c>
      <c r="H1187" s="1365">
        <v>95</v>
      </c>
      <c r="I1187" s="1366" t="s">
        <v>992</v>
      </c>
      <c r="J1187" s="1367" t="s">
        <v>10</v>
      </c>
      <c r="K1187" s="1367" t="s">
        <v>60</v>
      </c>
      <c r="L1187" s="1365" t="str">
        <f t="shared" si="1109"/>
        <v>2.3</v>
      </c>
      <c r="M1187" s="1368" t="s">
        <v>62</v>
      </c>
      <c r="N1187" s="1368"/>
      <c r="O1187" s="1365" t="s">
        <v>3051</v>
      </c>
      <c r="P1187" s="826" t="s">
        <v>65</v>
      </c>
      <c r="Q1187" s="1369">
        <v>1</v>
      </c>
      <c r="R1187" s="285">
        <v>7000</v>
      </c>
      <c r="S1187" s="373"/>
      <c r="T1187" s="373"/>
      <c r="U1187" s="1365">
        <v>30</v>
      </c>
      <c r="V1187" s="1365">
        <v>30</v>
      </c>
      <c r="W1187" s="286"/>
      <c r="X1187" s="286"/>
      <c r="Y1187" s="286"/>
      <c r="Z1187" s="287"/>
      <c r="AA1187" s="287"/>
      <c r="AB1187" s="287"/>
      <c r="AC1187" s="287"/>
      <c r="AD1187" s="287"/>
      <c r="AE1187" s="285"/>
      <c r="AF1187" s="284">
        <f t="shared" si="1127"/>
        <v>0</v>
      </c>
      <c r="AG1187" s="284">
        <f t="shared" si="1128"/>
        <v>0</v>
      </c>
      <c r="AH1187" s="284">
        <f t="shared" si="1125"/>
        <v>7000</v>
      </c>
      <c r="AI1187" s="284">
        <f t="shared" si="1126"/>
        <v>7000</v>
      </c>
      <c r="AJ1187" s="284">
        <f t="shared" si="1129"/>
        <v>0</v>
      </c>
      <c r="AK1187" s="284">
        <f t="shared" si="1130"/>
        <v>0</v>
      </c>
      <c r="AL1187" s="284">
        <f t="shared" si="1131"/>
        <v>0</v>
      </c>
      <c r="AM1187" s="284">
        <f t="shared" si="1132"/>
        <v>0</v>
      </c>
      <c r="AN1187" s="284">
        <f t="shared" si="1133"/>
        <v>0</v>
      </c>
      <c r="AO1187" s="284">
        <f t="shared" si="1134"/>
        <v>0</v>
      </c>
      <c r="AP1187" s="284">
        <f t="shared" si="1135"/>
        <v>0</v>
      </c>
      <c r="AQ1187" s="284">
        <f t="shared" si="1136"/>
        <v>0</v>
      </c>
      <c r="AR1187" s="288">
        <f t="shared" si="1124"/>
        <v>14000</v>
      </c>
      <c r="AS1187" s="373" t="s">
        <v>2578</v>
      </c>
      <c r="AT1187" s="373"/>
      <c r="AU1187" s="373" t="s">
        <v>3535</v>
      </c>
      <c r="AV1187" s="373" t="s">
        <v>3536</v>
      </c>
      <c r="AW1187" s="375">
        <v>46058</v>
      </c>
      <c r="AX1187" s="373" t="s">
        <v>3537</v>
      </c>
      <c r="AY1187" s="375">
        <v>46078</v>
      </c>
      <c r="AZ1187" s="373"/>
      <c r="BA1187" s="373" t="s">
        <v>3538</v>
      </c>
      <c r="BB1187" s="901" t="s">
        <v>995</v>
      </c>
      <c r="BC1187" s="373" t="s">
        <v>3755</v>
      </c>
      <c r="BD1187" s="373" t="s">
        <v>3756</v>
      </c>
      <c r="BE1187" s="373" t="s">
        <v>3766</v>
      </c>
      <c r="BF1187" s="375">
        <v>46083</v>
      </c>
      <c r="BG1187" s="373"/>
      <c r="BH1187" s="687">
        <v>1292</v>
      </c>
      <c r="BI1187" s="687"/>
      <c r="BJ1187" s="373"/>
      <c r="BK1187" s="687"/>
      <c r="BL1187" s="373"/>
      <c r="BM1187" s="373"/>
      <c r="BN1187" s="687">
        <v>1292</v>
      </c>
      <c r="BO1187" s="616" t="s">
        <v>3758</v>
      </c>
      <c r="BP1187" s="670" t="s">
        <v>3759</v>
      </c>
      <c r="BQ1187" s="1225" t="s">
        <v>3760</v>
      </c>
      <c r="BR1187" s="1225"/>
      <c r="BS1187" s="1370" t="s">
        <v>3052</v>
      </c>
      <c r="BT1187" s="1370" t="s">
        <v>1918</v>
      </c>
      <c r="BU1187" s="1370" t="s">
        <v>1237</v>
      </c>
      <c r="BV1187" s="829">
        <v>72239259</v>
      </c>
      <c r="BW1187" s="687">
        <v>10722392596</v>
      </c>
      <c r="BX1187" s="798">
        <v>7000</v>
      </c>
      <c r="BY1187" s="907">
        <v>46082</v>
      </c>
      <c r="BZ1187" s="907">
        <v>46142</v>
      </c>
      <c r="CA1187" s="373"/>
      <c r="CB1187" s="373"/>
      <c r="CC1187" s="373"/>
      <c r="CD1187" s="373"/>
      <c r="CE1187" s="373"/>
      <c r="CF1187" s="373"/>
      <c r="CG1187" s="373"/>
      <c r="CH1187" s="373"/>
      <c r="CI1187" s="373"/>
      <c r="CJ1187" s="373"/>
      <c r="CK1187" s="373"/>
      <c r="CL1187" s="373"/>
      <c r="CM1187" s="373"/>
      <c r="CN1187" s="373"/>
      <c r="CO1187" s="373"/>
      <c r="CP1187" s="373"/>
      <c r="CQ1187" s="373"/>
      <c r="CR1187" s="373"/>
      <c r="CS1187" s="373"/>
      <c r="CT1187" s="373">
        <v>30</v>
      </c>
      <c r="CU1187" s="1371">
        <v>7000</v>
      </c>
      <c r="CV1187" s="373">
        <v>30</v>
      </c>
      <c r="CW1187" s="1371">
        <v>7000</v>
      </c>
      <c r="CX1187" s="373">
        <v>30</v>
      </c>
      <c r="CY1187" s="1371">
        <v>7000</v>
      </c>
      <c r="CZ1187" s="373"/>
      <c r="DA1187" s="373"/>
      <c r="DB1187" s="373"/>
      <c r="DC1187" s="293">
        <v>30</v>
      </c>
      <c r="DD1187" s="1371">
        <v>7000</v>
      </c>
      <c r="DE1187" s="293">
        <v>30</v>
      </c>
      <c r="DF1187" s="1371">
        <v>7000</v>
      </c>
      <c r="DG1187" s="293">
        <v>30</v>
      </c>
      <c r="DH1187" s="1371">
        <v>7000</v>
      </c>
      <c r="DI1187" s="373"/>
      <c r="DJ1187" s="373"/>
      <c r="DK1187" s="373"/>
      <c r="DL1187" s="373"/>
      <c r="DM1187" s="373"/>
      <c r="DN1187" s="373"/>
      <c r="DO1187" s="373"/>
      <c r="DP1187" s="373"/>
      <c r="DQ1187" s="373"/>
      <c r="DR1187" s="373"/>
      <c r="DS1187" s="373"/>
      <c r="DT1187" s="373"/>
      <c r="DU1187" s="793">
        <f t="shared" si="1106"/>
        <v>14000</v>
      </c>
      <c r="DV1187" s="794">
        <f t="shared" si="1103"/>
        <v>14000</v>
      </c>
      <c r="DW1187" s="794">
        <f t="shared" si="1098"/>
        <v>14000</v>
      </c>
      <c r="DX1187" s="794">
        <f t="shared" si="1112"/>
        <v>0</v>
      </c>
      <c r="DY1187" s="794">
        <f t="shared" si="1113"/>
        <v>0</v>
      </c>
      <c r="DZ1187" s="373"/>
      <c r="EA1187" s="373"/>
      <c r="EB1187" s="373"/>
      <c r="EC1187" s="373"/>
      <c r="ED1187" s="373"/>
      <c r="EE1187" s="373"/>
      <c r="EF1187" s="373"/>
      <c r="EG1187" s="621"/>
      <c r="EH1187" s="373"/>
      <c r="EI1187" s="373"/>
      <c r="EJ1187" s="373"/>
      <c r="EK1187" s="373"/>
      <c r="EL1187" s="373"/>
      <c r="EM1187" s="373"/>
      <c r="EN1187" s="373"/>
      <c r="EO1187" s="373"/>
      <c r="EP1187" s="373"/>
      <c r="EQ1187" s="373"/>
      <c r="ER1187" s="373"/>
      <c r="ES1187" s="373"/>
      <c r="ET1187" s="373"/>
      <c r="EU1187" s="373"/>
      <c r="EV1187" s="373"/>
      <c r="EW1187" s="373"/>
      <c r="EX1187" s="373"/>
      <c r="EY1187" s="373"/>
      <c r="EZ1187" s="373"/>
      <c r="FA1187" s="373"/>
      <c r="FB1187" s="373"/>
      <c r="FC1187" s="373"/>
      <c r="FD1187" s="373"/>
      <c r="FE1187" s="373"/>
      <c r="FF1187" s="373"/>
      <c r="FG1187" s="373"/>
      <c r="FH1187" s="373"/>
      <c r="FI1187" s="1373"/>
    </row>
    <row r="1188" spans="1:341" s="2393" customFormat="1" ht="48" hidden="1" customHeight="1" x14ac:dyDescent="0.25">
      <c r="A1188" s="2411">
        <v>2026</v>
      </c>
      <c r="B1188" s="1365">
        <v>479</v>
      </c>
      <c r="C1188" s="1365" t="s">
        <v>58</v>
      </c>
      <c r="D1188" s="1365">
        <v>3000654</v>
      </c>
      <c r="E1188" s="1365">
        <v>5005023</v>
      </c>
      <c r="F1188" s="1365" t="s">
        <v>3011</v>
      </c>
      <c r="G1188" s="2411" t="s">
        <v>3012</v>
      </c>
      <c r="H1188" s="2411">
        <v>95</v>
      </c>
      <c r="I1188" s="1366" t="s">
        <v>992</v>
      </c>
      <c r="J1188" s="1367" t="s">
        <v>10</v>
      </c>
      <c r="K1188" s="1367" t="s">
        <v>60</v>
      </c>
      <c r="L1188" s="1365" t="str">
        <f t="shared" si="1109"/>
        <v>2.3</v>
      </c>
      <c r="M1188" s="2413" t="s">
        <v>62</v>
      </c>
      <c r="N1188" s="1368"/>
      <c r="O1188" s="2411" t="s">
        <v>3183</v>
      </c>
      <c r="P1188" s="2388" t="s">
        <v>65</v>
      </c>
      <c r="Q1188" s="2415">
        <v>1</v>
      </c>
      <c r="R1188" s="2416">
        <v>6500</v>
      </c>
      <c r="S1188" s="2417"/>
      <c r="T1188" s="2417"/>
      <c r="U1188" s="2411">
        <v>30</v>
      </c>
      <c r="V1188" s="2411">
        <v>30</v>
      </c>
      <c r="W1188" s="2418"/>
      <c r="X1188" s="286"/>
      <c r="Y1188" s="286"/>
      <c r="Z1188" s="287"/>
      <c r="AA1188" s="287"/>
      <c r="AB1188" s="287"/>
      <c r="AC1188" s="287"/>
      <c r="AD1188" s="287"/>
      <c r="AE1188" s="2425"/>
      <c r="AF1188" s="284">
        <f t="shared" si="1127"/>
        <v>0</v>
      </c>
      <c r="AG1188" s="284">
        <f t="shared" si="1128"/>
        <v>0</v>
      </c>
      <c r="AH1188" s="284">
        <f t="shared" si="1125"/>
        <v>6500</v>
      </c>
      <c r="AI1188" s="284">
        <f t="shared" si="1126"/>
        <v>6500</v>
      </c>
      <c r="AJ1188" s="284">
        <f t="shared" si="1129"/>
        <v>0</v>
      </c>
      <c r="AK1188" s="284">
        <f t="shared" si="1130"/>
        <v>0</v>
      </c>
      <c r="AL1188" s="284">
        <f t="shared" si="1131"/>
        <v>0</v>
      </c>
      <c r="AM1188" s="284">
        <f t="shared" si="1132"/>
        <v>0</v>
      </c>
      <c r="AN1188" s="284">
        <f t="shared" si="1133"/>
        <v>0</v>
      </c>
      <c r="AO1188" s="284">
        <f t="shared" si="1134"/>
        <v>0</v>
      </c>
      <c r="AP1188" s="284">
        <f t="shared" si="1135"/>
        <v>0</v>
      </c>
      <c r="AQ1188" s="284">
        <f t="shared" si="1136"/>
        <v>0</v>
      </c>
      <c r="AR1188" s="2427">
        <f t="shared" si="1124"/>
        <v>13000</v>
      </c>
      <c r="AS1188" s="2417" t="s">
        <v>2578</v>
      </c>
      <c r="AT1188" s="373"/>
      <c r="AU1188" s="373" t="s">
        <v>3535</v>
      </c>
      <c r="AV1188" s="373" t="s">
        <v>3536</v>
      </c>
      <c r="AW1188" s="375">
        <v>46058</v>
      </c>
      <c r="AX1188" s="373" t="s">
        <v>3537</v>
      </c>
      <c r="AY1188" s="375">
        <v>46078</v>
      </c>
      <c r="AZ1188" s="373"/>
      <c r="BA1188" s="373" t="s">
        <v>3538</v>
      </c>
      <c r="BB1188" s="2429" t="s">
        <v>995</v>
      </c>
      <c r="BC1188" s="2423" t="s">
        <v>3755</v>
      </c>
      <c r="BD1188" s="2423" t="s">
        <v>3756</v>
      </c>
      <c r="BE1188" s="2423" t="s">
        <v>3766</v>
      </c>
      <c r="BF1188" s="2430">
        <v>46083</v>
      </c>
      <c r="BG1188" s="2423"/>
      <c r="BH1188" s="2432">
        <v>1992</v>
      </c>
      <c r="BI1188" s="2432"/>
      <c r="BJ1188" s="2423"/>
      <c r="BK1188" s="2432"/>
      <c r="BL1188" s="2423">
        <v>1992</v>
      </c>
      <c r="BM1188" s="2423"/>
      <c r="BN1188" s="2432">
        <v>1992</v>
      </c>
      <c r="BO1188" s="2432" t="s">
        <v>3761</v>
      </c>
      <c r="BP1188" s="687" t="s">
        <v>3762</v>
      </c>
      <c r="BQ1188" s="2433" t="s">
        <v>3760</v>
      </c>
      <c r="BR1188" s="2433"/>
      <c r="BS1188" s="2434" t="s">
        <v>3187</v>
      </c>
      <c r="BT1188" s="2435" t="s">
        <v>3188</v>
      </c>
      <c r="BU1188" s="2435" t="s">
        <v>3189</v>
      </c>
      <c r="BV1188" s="829">
        <v>41825757</v>
      </c>
      <c r="BW1188" s="687">
        <v>10418257577</v>
      </c>
      <c r="BX1188" s="798">
        <v>6500</v>
      </c>
      <c r="BY1188" s="2439">
        <v>46082</v>
      </c>
      <c r="BZ1188" s="2439">
        <v>46142</v>
      </c>
      <c r="CA1188" s="2423"/>
      <c r="CB1188" s="2423"/>
      <c r="CC1188" s="2423"/>
      <c r="CD1188" s="2423"/>
      <c r="CE1188" s="2423"/>
      <c r="CF1188" s="2423"/>
      <c r="CG1188" s="2423"/>
      <c r="CH1188" s="2423"/>
      <c r="CI1188" s="2423"/>
      <c r="CJ1188" s="2423"/>
      <c r="CK1188" s="2423"/>
      <c r="CL1188" s="2423"/>
      <c r="CM1188" s="2423"/>
      <c r="CN1188" s="2423"/>
      <c r="CO1188" s="2423"/>
      <c r="CP1188" s="2423"/>
      <c r="CQ1188" s="2423"/>
      <c r="CR1188" s="2423"/>
      <c r="CS1188" s="2423"/>
      <c r="CT1188" s="2423">
        <v>30</v>
      </c>
      <c r="CU1188" s="2440">
        <v>6500</v>
      </c>
      <c r="CV1188" s="2423">
        <v>30</v>
      </c>
      <c r="CW1188" s="2440">
        <v>6500</v>
      </c>
      <c r="CX1188" s="2423">
        <v>30</v>
      </c>
      <c r="CY1188" s="2440">
        <v>6500</v>
      </c>
      <c r="CZ1188" s="2423"/>
      <c r="DA1188" s="2423"/>
      <c r="DB1188" s="2423"/>
      <c r="DC1188" s="2441">
        <f>V1188</f>
        <v>30</v>
      </c>
      <c r="DD1188" s="2440">
        <f>AI1188</f>
        <v>6500</v>
      </c>
      <c r="DE1188" s="2441">
        <v>30</v>
      </c>
      <c r="DF1188" s="2440">
        <v>6500</v>
      </c>
      <c r="DG1188" s="2441">
        <v>30</v>
      </c>
      <c r="DH1188" s="2440">
        <v>6500</v>
      </c>
      <c r="DI1188" s="2423"/>
      <c r="DJ1188" s="2423"/>
      <c r="DK1188" s="2423"/>
      <c r="DL1188" s="2423"/>
      <c r="DM1188" s="2423"/>
      <c r="DN1188" s="2423"/>
      <c r="DO1188" s="2423"/>
      <c r="DP1188" s="2423"/>
      <c r="DQ1188" s="2423"/>
      <c r="DR1188" s="2423"/>
      <c r="DS1188" s="2423"/>
      <c r="DT1188" s="2417"/>
      <c r="DU1188" s="2408">
        <f t="shared" si="1106"/>
        <v>13000</v>
      </c>
      <c r="DV1188" s="2409">
        <f t="shared" si="1103"/>
        <v>13000</v>
      </c>
      <c r="DW1188" s="2409">
        <f t="shared" ref="DW1188:DW1249" si="1137">CG1188+CP1188+CY1188+DH1188</f>
        <v>13000</v>
      </c>
      <c r="DX1188" s="2409">
        <f t="shared" si="1112"/>
        <v>0</v>
      </c>
      <c r="DY1188" s="2409">
        <f t="shared" si="1113"/>
        <v>0</v>
      </c>
      <c r="DZ1188" s="2417"/>
      <c r="EA1188" s="2417"/>
      <c r="EB1188" s="2417"/>
      <c r="EC1188" s="2417"/>
      <c r="ED1188" s="2417"/>
      <c r="EE1188" s="2417"/>
      <c r="EF1188" s="2417"/>
      <c r="EG1188" s="2410"/>
      <c r="EH1188" s="2417"/>
      <c r="EI1188" s="2417"/>
      <c r="EJ1188" s="2417"/>
      <c r="EK1188" s="2417"/>
      <c r="EL1188" s="2417"/>
      <c r="EM1188" s="2417"/>
      <c r="EN1188" s="2417"/>
      <c r="EO1188" s="2417"/>
      <c r="EP1188" s="2417"/>
      <c r="EQ1188" s="2417"/>
      <c r="ER1188" s="2417"/>
      <c r="ES1188" s="2417"/>
      <c r="ET1188" s="2417"/>
      <c r="EU1188" s="2417"/>
      <c r="EV1188" s="2417"/>
      <c r="EW1188" s="2417"/>
      <c r="EX1188" s="2417"/>
      <c r="EY1188" s="2417"/>
      <c r="EZ1188" s="2417"/>
      <c r="FA1188" s="2417"/>
      <c r="FB1188" s="2417"/>
      <c r="FC1188" s="2417"/>
      <c r="FD1188" s="2417"/>
      <c r="FE1188" s="2417"/>
      <c r="FF1188" s="2417"/>
      <c r="FG1188" s="2417"/>
      <c r="FH1188" s="2417"/>
      <c r="FI1188" s="2442"/>
    </row>
    <row r="1189" spans="1:341" s="2445" customFormat="1" ht="48" hidden="1" customHeight="1" x14ac:dyDescent="0.25">
      <c r="A1189" s="2412">
        <v>2026</v>
      </c>
      <c r="B1189" s="1365">
        <v>479</v>
      </c>
      <c r="C1189" s="1365" t="s">
        <v>58</v>
      </c>
      <c r="D1189" s="1365">
        <v>3000654</v>
      </c>
      <c r="E1189" s="1365">
        <v>5005023</v>
      </c>
      <c r="F1189" s="1365" t="s">
        <v>3011</v>
      </c>
      <c r="G1189" s="2412" t="s">
        <v>3012</v>
      </c>
      <c r="H1189" s="2412">
        <v>95</v>
      </c>
      <c r="I1189" s="1366" t="s">
        <v>992</v>
      </c>
      <c r="J1189" s="1367" t="s">
        <v>10</v>
      </c>
      <c r="K1189" s="1367" t="s">
        <v>60</v>
      </c>
      <c r="L1189" s="1365" t="str">
        <f t="shared" si="1109"/>
        <v>2.3</v>
      </c>
      <c r="M1189" s="2414" t="s">
        <v>62</v>
      </c>
      <c r="N1189" s="1368"/>
      <c r="O1189" s="2419" t="s">
        <v>3776</v>
      </c>
      <c r="P1189" s="2420" t="s">
        <v>65</v>
      </c>
      <c r="Q1189" s="2421">
        <v>1</v>
      </c>
      <c r="R1189" s="2422">
        <v>6500</v>
      </c>
      <c r="S1189" s="2423"/>
      <c r="T1189" s="2423"/>
      <c r="U1189" s="2412">
        <v>30</v>
      </c>
      <c r="V1189" s="2412">
        <v>30</v>
      </c>
      <c r="W1189" s="2424"/>
      <c r="X1189" s="286"/>
      <c r="Y1189" s="286"/>
      <c r="Z1189" s="287"/>
      <c r="AA1189" s="287"/>
      <c r="AB1189" s="287"/>
      <c r="AC1189" s="287"/>
      <c r="AD1189" s="287"/>
      <c r="AE1189" s="2426"/>
      <c r="AF1189" s="284">
        <f t="shared" si="1127"/>
        <v>0</v>
      </c>
      <c r="AG1189" s="284">
        <f t="shared" si="1128"/>
        <v>0</v>
      </c>
      <c r="AH1189" s="284">
        <f t="shared" si="1125"/>
        <v>6500</v>
      </c>
      <c r="AI1189" s="284">
        <f t="shared" si="1126"/>
        <v>6500</v>
      </c>
      <c r="AJ1189" s="284">
        <f t="shared" si="1129"/>
        <v>0</v>
      </c>
      <c r="AK1189" s="284">
        <f t="shared" si="1130"/>
        <v>0</v>
      </c>
      <c r="AL1189" s="284">
        <f t="shared" si="1131"/>
        <v>0</v>
      </c>
      <c r="AM1189" s="284">
        <f t="shared" si="1132"/>
        <v>0</v>
      </c>
      <c r="AN1189" s="284">
        <f t="shared" si="1133"/>
        <v>0</v>
      </c>
      <c r="AO1189" s="284">
        <f t="shared" si="1134"/>
        <v>0</v>
      </c>
      <c r="AP1189" s="284">
        <f t="shared" si="1135"/>
        <v>0</v>
      </c>
      <c r="AQ1189" s="284">
        <f t="shared" si="1136"/>
        <v>0</v>
      </c>
      <c r="AR1189" s="2428">
        <v>6283</v>
      </c>
      <c r="AS1189" s="2423" t="s">
        <v>2578</v>
      </c>
      <c r="AT1189" s="373"/>
      <c r="AU1189" s="387" t="s">
        <v>3535</v>
      </c>
      <c r="AV1189" s="387" t="s">
        <v>3536</v>
      </c>
      <c r="AW1189" s="1381">
        <v>46058</v>
      </c>
      <c r="AX1189" s="387" t="s">
        <v>3537</v>
      </c>
      <c r="AY1189" s="1381">
        <v>46078</v>
      </c>
      <c r="AZ1189" s="387"/>
      <c r="BA1189" s="387" t="s">
        <v>3538</v>
      </c>
      <c r="BB1189" s="2436" t="s">
        <v>995</v>
      </c>
      <c r="BC1189" s="2437" t="s">
        <v>3777</v>
      </c>
      <c r="BD1189" s="2423" t="s">
        <v>3778</v>
      </c>
      <c r="BE1189" s="2423" t="s">
        <v>3779</v>
      </c>
      <c r="BF1189" s="2430">
        <v>46122</v>
      </c>
      <c r="BG1189" s="2423"/>
      <c r="BH1189" s="2432"/>
      <c r="BI1189" s="2432"/>
      <c r="BJ1189" s="2423"/>
      <c r="BK1189" s="2432"/>
      <c r="BL1189" s="2423">
        <v>6332</v>
      </c>
      <c r="BM1189" s="2423"/>
      <c r="BN1189" s="2432"/>
      <c r="BO1189" s="2432"/>
      <c r="BP1189" s="2432"/>
      <c r="BQ1189" s="2431" t="s">
        <v>3780</v>
      </c>
      <c r="BR1189" s="2618"/>
      <c r="BS1189" s="2438" t="s">
        <v>3781</v>
      </c>
      <c r="BT1189" s="2435" t="s">
        <v>3782</v>
      </c>
      <c r="BU1189" s="2438" t="s">
        <v>1476</v>
      </c>
      <c r="BV1189" s="2367">
        <v>42814230</v>
      </c>
      <c r="BW1189" s="2368">
        <v>10428142301</v>
      </c>
      <c r="BX1189" s="798">
        <v>6500</v>
      </c>
      <c r="BY1189" s="2439">
        <v>46128</v>
      </c>
      <c r="BZ1189" s="2439">
        <v>46142</v>
      </c>
      <c r="CA1189" s="2423"/>
      <c r="CB1189" s="2423"/>
      <c r="CC1189" s="2423"/>
      <c r="CD1189" s="2423"/>
      <c r="CE1189" s="2423"/>
      <c r="CF1189" s="2423"/>
      <c r="CG1189" s="2423"/>
      <c r="CH1189" s="2423"/>
      <c r="CI1189" s="2423"/>
      <c r="CJ1189" s="2423"/>
      <c r="CK1189" s="2423"/>
      <c r="CL1189" s="2423"/>
      <c r="CM1189" s="2423"/>
      <c r="CN1189" s="2423"/>
      <c r="CO1189" s="2423"/>
      <c r="CP1189" s="2423"/>
      <c r="CQ1189" s="2423"/>
      <c r="CR1189" s="2423"/>
      <c r="CS1189" s="2423"/>
      <c r="CT1189" s="2423">
        <v>30</v>
      </c>
      <c r="CU1189" s="2440">
        <v>6500</v>
      </c>
      <c r="CV1189" s="2423">
        <v>0</v>
      </c>
      <c r="CW1189" s="2440">
        <v>0</v>
      </c>
      <c r="CX1189" s="2423">
        <v>0</v>
      </c>
      <c r="CY1189" s="2440">
        <v>0</v>
      </c>
      <c r="CZ1189" s="2423"/>
      <c r="DA1189" s="2423"/>
      <c r="DB1189" s="2423"/>
      <c r="DC1189" s="2423">
        <f>V1189</f>
        <v>30</v>
      </c>
      <c r="DD1189" s="2440">
        <f>AI1189</f>
        <v>6500</v>
      </c>
      <c r="DE1189" s="2423">
        <v>15</v>
      </c>
      <c r="DF1189" s="2440">
        <f>(R1189/30*DE1189)*Q1189</f>
        <v>3250</v>
      </c>
      <c r="DG1189" s="2423">
        <v>15</v>
      </c>
      <c r="DH1189" s="2440">
        <f>(R1189/30*DG1189)*Q1189</f>
        <v>3250</v>
      </c>
      <c r="DI1189" s="2423"/>
      <c r="DJ1189" s="2423"/>
      <c r="DK1189" s="2423"/>
      <c r="DL1189" s="2423"/>
      <c r="DM1189" s="2423"/>
      <c r="DN1189" s="2423"/>
      <c r="DO1189" s="2423"/>
      <c r="DP1189" s="2423"/>
      <c r="DQ1189" s="2423"/>
      <c r="DR1189" s="2423"/>
      <c r="DS1189" s="2423"/>
      <c r="DT1189" s="2423"/>
      <c r="DU1189" s="2407">
        <f t="shared" si="1106"/>
        <v>6283</v>
      </c>
      <c r="DV1189" s="2404">
        <f t="shared" si="1103"/>
        <v>3250</v>
      </c>
      <c r="DW1189" s="2404">
        <f t="shared" si="1137"/>
        <v>3250</v>
      </c>
      <c r="DX1189" s="2404">
        <f t="shared" si="1112"/>
        <v>3033</v>
      </c>
      <c r="DY1189" s="2404">
        <f t="shared" si="1113"/>
        <v>3033</v>
      </c>
      <c r="DZ1189" s="2423"/>
      <c r="EA1189" s="2423"/>
      <c r="EB1189" s="2423"/>
      <c r="EC1189" s="2423"/>
      <c r="ED1189" s="2423"/>
      <c r="EE1189" s="2423"/>
      <c r="EF1189" s="2423"/>
      <c r="EG1189" s="2443"/>
      <c r="EH1189" s="2423"/>
      <c r="EI1189" s="2423"/>
      <c r="EJ1189" s="2423"/>
      <c r="EK1189" s="2423"/>
      <c r="EL1189" s="2423"/>
      <c r="EM1189" s="2423"/>
      <c r="EN1189" s="2423"/>
      <c r="EO1189" s="2423"/>
      <c r="EP1189" s="2423"/>
      <c r="EQ1189" s="2423"/>
      <c r="ER1189" s="2423"/>
      <c r="ES1189" s="2423"/>
      <c r="ET1189" s="2423"/>
      <c r="EU1189" s="2423"/>
      <c r="EV1189" s="2423"/>
      <c r="EW1189" s="2423"/>
      <c r="EX1189" s="2423"/>
      <c r="EY1189" s="2423"/>
      <c r="EZ1189" s="2423"/>
      <c r="FA1189" s="2423"/>
      <c r="FB1189" s="2423"/>
      <c r="FC1189" s="2423"/>
      <c r="FD1189" s="2423"/>
      <c r="FE1189" s="2423"/>
      <c r="FF1189" s="2423"/>
      <c r="FG1189" s="2423"/>
      <c r="FH1189" s="2423"/>
      <c r="FI1189" s="2444"/>
    </row>
    <row r="1190" spans="1:341" s="2317" customFormat="1" ht="48" hidden="1" customHeight="1" x14ac:dyDescent="0.25">
      <c r="A1190" s="2322">
        <v>2026</v>
      </c>
      <c r="B1190" s="1365">
        <v>479</v>
      </c>
      <c r="C1190" s="1365" t="s">
        <v>58</v>
      </c>
      <c r="D1190" s="1365">
        <v>3000654</v>
      </c>
      <c r="E1190" s="1365">
        <v>5005023</v>
      </c>
      <c r="F1190" s="1365" t="s">
        <v>3011</v>
      </c>
      <c r="G1190" s="2322" t="s">
        <v>3012</v>
      </c>
      <c r="H1190" s="2322">
        <v>95</v>
      </c>
      <c r="I1190" s="1366" t="s">
        <v>992</v>
      </c>
      <c r="J1190" s="1367" t="s">
        <v>10</v>
      </c>
      <c r="K1190" s="1367" t="s">
        <v>60</v>
      </c>
      <c r="L1190" s="1365" t="str">
        <f t="shared" si="1109"/>
        <v>2.3</v>
      </c>
      <c r="M1190" s="2323" t="s">
        <v>62</v>
      </c>
      <c r="N1190" s="1368"/>
      <c r="O1190" s="2322" t="s">
        <v>3127</v>
      </c>
      <c r="P1190" s="2312" t="s">
        <v>65</v>
      </c>
      <c r="Q1190" s="2324">
        <v>1</v>
      </c>
      <c r="R1190" s="2325">
        <v>6500</v>
      </c>
      <c r="S1190" s="2326"/>
      <c r="T1190" s="2326"/>
      <c r="U1190" s="2322">
        <v>30</v>
      </c>
      <c r="V1190" s="2322">
        <v>30</v>
      </c>
      <c r="W1190" s="2327"/>
      <c r="X1190" s="286"/>
      <c r="Y1190" s="286"/>
      <c r="Z1190" s="287"/>
      <c r="AA1190" s="287"/>
      <c r="AB1190" s="287"/>
      <c r="AC1190" s="287"/>
      <c r="AD1190" s="287"/>
      <c r="AE1190" s="2325"/>
      <c r="AF1190" s="284">
        <f t="shared" si="1127"/>
        <v>0</v>
      </c>
      <c r="AG1190" s="284">
        <f t="shared" si="1128"/>
        <v>0</v>
      </c>
      <c r="AH1190" s="284">
        <f t="shared" si="1125"/>
        <v>6500</v>
      </c>
      <c r="AI1190" s="284">
        <f t="shared" si="1126"/>
        <v>6500</v>
      </c>
      <c r="AJ1190" s="284">
        <f t="shared" si="1129"/>
        <v>0</v>
      </c>
      <c r="AK1190" s="284">
        <f t="shared" si="1130"/>
        <v>0</v>
      </c>
      <c r="AL1190" s="284">
        <f t="shared" si="1131"/>
        <v>0</v>
      </c>
      <c r="AM1190" s="284">
        <f t="shared" si="1132"/>
        <v>0</v>
      </c>
      <c r="AN1190" s="284">
        <f t="shared" si="1133"/>
        <v>0</v>
      </c>
      <c r="AO1190" s="284">
        <f t="shared" si="1134"/>
        <v>0</v>
      </c>
      <c r="AP1190" s="284">
        <f t="shared" si="1135"/>
        <v>0</v>
      </c>
      <c r="AQ1190" s="284">
        <f t="shared" si="1136"/>
        <v>0</v>
      </c>
      <c r="AR1190" s="2328">
        <f>+ROUNDUP(SUM(AF1190:AQ1190),0)</f>
        <v>13000</v>
      </c>
      <c r="AS1190" s="2326" t="s">
        <v>2578</v>
      </c>
      <c r="AT1190" s="373"/>
      <c r="AU1190" s="373" t="s">
        <v>3535</v>
      </c>
      <c r="AV1190" s="373" t="s">
        <v>3536</v>
      </c>
      <c r="AW1190" s="375">
        <v>46058</v>
      </c>
      <c r="AX1190" s="373" t="s">
        <v>3537</v>
      </c>
      <c r="AY1190" s="375">
        <v>46078</v>
      </c>
      <c r="AZ1190" s="373"/>
      <c r="BA1190" s="373" t="s">
        <v>3538</v>
      </c>
      <c r="BB1190" s="2329" t="s">
        <v>995</v>
      </c>
      <c r="BC1190" s="373" t="s">
        <v>3755</v>
      </c>
      <c r="BD1190" s="373" t="s">
        <v>3756</v>
      </c>
      <c r="BE1190" s="373" t="s">
        <v>3766</v>
      </c>
      <c r="BF1190" s="375">
        <v>46083</v>
      </c>
      <c r="BG1190" s="373"/>
      <c r="BH1190" s="687">
        <v>1852</v>
      </c>
      <c r="BI1190" s="687"/>
      <c r="BJ1190" s="373"/>
      <c r="BK1190" s="687"/>
      <c r="BL1190" s="373">
        <v>1852</v>
      </c>
      <c r="BM1190" s="373"/>
      <c r="BN1190" s="687">
        <v>1852</v>
      </c>
      <c r="BO1190" s="616" t="s">
        <v>3758</v>
      </c>
      <c r="BP1190" s="670" t="s">
        <v>3759</v>
      </c>
      <c r="BQ1190" s="2139" t="s">
        <v>3760</v>
      </c>
      <c r="BR1190" s="2139"/>
      <c r="BS1190" s="2330" t="s">
        <v>3128</v>
      </c>
      <c r="BT1190" s="1370" t="s">
        <v>3129</v>
      </c>
      <c r="BU1190" s="1370" t="s">
        <v>3130</v>
      </c>
      <c r="BV1190" s="687">
        <v>44983360</v>
      </c>
      <c r="BW1190" s="687">
        <v>10449833606</v>
      </c>
      <c r="BX1190" s="798">
        <v>6500</v>
      </c>
      <c r="BY1190" s="907">
        <v>46082</v>
      </c>
      <c r="BZ1190" s="907">
        <v>46142</v>
      </c>
      <c r="CA1190" s="373"/>
      <c r="CB1190" s="373"/>
      <c r="CC1190" s="373"/>
      <c r="CD1190" s="373"/>
      <c r="CE1190" s="373"/>
      <c r="CF1190" s="373"/>
      <c r="CG1190" s="373"/>
      <c r="CH1190" s="373"/>
      <c r="CI1190" s="373"/>
      <c r="CJ1190" s="373"/>
      <c r="CK1190" s="373"/>
      <c r="CL1190" s="373"/>
      <c r="CM1190" s="373"/>
      <c r="CN1190" s="373"/>
      <c r="CO1190" s="373"/>
      <c r="CP1190" s="373"/>
      <c r="CQ1190" s="373"/>
      <c r="CR1190" s="373"/>
      <c r="CS1190" s="373"/>
      <c r="CT1190" s="373">
        <v>30</v>
      </c>
      <c r="CU1190" s="1371">
        <v>6500</v>
      </c>
      <c r="CV1190" s="373">
        <v>30</v>
      </c>
      <c r="CW1190" s="1371">
        <v>6500</v>
      </c>
      <c r="CX1190" s="373">
        <v>30</v>
      </c>
      <c r="CY1190" s="1371">
        <v>6500</v>
      </c>
      <c r="CZ1190" s="373"/>
      <c r="DA1190" s="373"/>
      <c r="DB1190" s="373"/>
      <c r="DC1190" s="293">
        <f>V1190</f>
        <v>30</v>
      </c>
      <c r="DD1190" s="1371">
        <f>AI1190</f>
        <v>6500</v>
      </c>
      <c r="DE1190" s="293">
        <v>30</v>
      </c>
      <c r="DF1190" s="1371">
        <v>6500</v>
      </c>
      <c r="DG1190" s="293">
        <v>30</v>
      </c>
      <c r="DH1190" s="1371">
        <v>6500</v>
      </c>
      <c r="DI1190" s="373"/>
      <c r="DJ1190" s="373"/>
      <c r="DK1190" s="373"/>
      <c r="DL1190" s="373"/>
      <c r="DM1190" s="373"/>
      <c r="DN1190" s="373"/>
      <c r="DO1190" s="373"/>
      <c r="DP1190" s="373"/>
      <c r="DQ1190" s="373"/>
      <c r="DR1190" s="373"/>
      <c r="DS1190" s="373"/>
      <c r="DT1190" s="2326"/>
      <c r="DU1190" s="2320">
        <f t="shared" si="1106"/>
        <v>13000</v>
      </c>
      <c r="DV1190" s="2321">
        <f t="shared" si="1103"/>
        <v>13000</v>
      </c>
      <c r="DW1190" s="2321">
        <f t="shared" si="1137"/>
        <v>13000</v>
      </c>
      <c r="DX1190" s="2321">
        <f t="shared" si="1112"/>
        <v>0</v>
      </c>
      <c r="DY1190" s="2321">
        <f t="shared" si="1113"/>
        <v>0</v>
      </c>
      <c r="DZ1190" s="2326"/>
      <c r="EA1190" s="2326"/>
      <c r="EB1190" s="2326"/>
      <c r="EC1190" s="2326"/>
      <c r="ED1190" s="2326"/>
      <c r="EE1190" s="2326"/>
      <c r="EF1190" s="2326"/>
      <c r="EG1190" s="1946"/>
      <c r="EH1190" s="2326"/>
      <c r="EI1190" s="2326"/>
      <c r="EJ1190" s="2326"/>
      <c r="EK1190" s="2326"/>
      <c r="EL1190" s="2326"/>
      <c r="EM1190" s="2326"/>
      <c r="EN1190" s="2326"/>
      <c r="EO1190" s="2326"/>
      <c r="EP1190" s="2326"/>
      <c r="EQ1190" s="2326"/>
      <c r="ER1190" s="2326"/>
      <c r="ES1190" s="2326"/>
      <c r="ET1190" s="2326"/>
      <c r="EU1190" s="2326"/>
      <c r="EV1190" s="2326"/>
      <c r="EW1190" s="2326"/>
      <c r="EX1190" s="2326"/>
      <c r="EY1190" s="2326"/>
      <c r="EZ1190" s="2326"/>
      <c r="FA1190" s="2326"/>
      <c r="FB1190" s="2326"/>
      <c r="FC1190" s="2326"/>
      <c r="FD1190" s="2326"/>
      <c r="FE1190" s="2326"/>
      <c r="FF1190" s="2326"/>
      <c r="FG1190" s="2326"/>
      <c r="FH1190" s="2326"/>
      <c r="FI1190" s="2333"/>
    </row>
    <row r="1191" spans="1:341" s="623" customFormat="1" ht="48" hidden="1" customHeight="1" x14ac:dyDescent="0.25">
      <c r="A1191" s="1365">
        <v>2026</v>
      </c>
      <c r="B1191" s="1365">
        <v>479</v>
      </c>
      <c r="C1191" s="1365" t="s">
        <v>58</v>
      </c>
      <c r="D1191" s="1365">
        <v>3000654</v>
      </c>
      <c r="E1191" s="1365">
        <v>5005023</v>
      </c>
      <c r="F1191" s="1365" t="s">
        <v>3011</v>
      </c>
      <c r="G1191" s="1365" t="s">
        <v>3012</v>
      </c>
      <c r="H1191" s="1365">
        <v>95</v>
      </c>
      <c r="I1191" s="1366" t="s">
        <v>992</v>
      </c>
      <c r="J1191" s="1367" t="s">
        <v>10</v>
      </c>
      <c r="K1191" s="1367" t="s">
        <v>60</v>
      </c>
      <c r="L1191" s="1365" t="str">
        <f t="shared" si="1109"/>
        <v>2.3</v>
      </c>
      <c r="M1191" s="1368" t="s">
        <v>62</v>
      </c>
      <c r="N1191" s="1368"/>
      <c r="O1191" s="1365" t="s">
        <v>3042</v>
      </c>
      <c r="P1191" s="1365" t="s">
        <v>65</v>
      </c>
      <c r="Q1191" s="1369">
        <v>1</v>
      </c>
      <c r="R1191" s="285">
        <v>5000</v>
      </c>
      <c r="S1191" s="373"/>
      <c r="T1191" s="373"/>
      <c r="U1191" s="1365">
        <v>30</v>
      </c>
      <c r="V1191" s="1365">
        <v>30</v>
      </c>
      <c r="W1191" s="286"/>
      <c r="X1191" s="286"/>
      <c r="Y1191" s="286"/>
      <c r="Z1191" s="287"/>
      <c r="AA1191" s="287"/>
      <c r="AB1191" s="287"/>
      <c r="AC1191" s="287"/>
      <c r="AD1191" s="287"/>
      <c r="AE1191" s="285"/>
      <c r="AF1191" s="284">
        <f t="shared" si="1127"/>
        <v>0</v>
      </c>
      <c r="AG1191" s="284">
        <f t="shared" si="1128"/>
        <v>0</v>
      </c>
      <c r="AH1191" s="284">
        <f t="shared" si="1125"/>
        <v>5000</v>
      </c>
      <c r="AI1191" s="284">
        <f t="shared" si="1126"/>
        <v>5000</v>
      </c>
      <c r="AJ1191" s="284">
        <f t="shared" si="1129"/>
        <v>0</v>
      </c>
      <c r="AK1191" s="284">
        <f t="shared" si="1130"/>
        <v>0</v>
      </c>
      <c r="AL1191" s="284">
        <f t="shared" si="1131"/>
        <v>0</v>
      </c>
      <c r="AM1191" s="284">
        <f t="shared" si="1132"/>
        <v>0</v>
      </c>
      <c r="AN1191" s="284">
        <f t="shared" si="1133"/>
        <v>0</v>
      </c>
      <c r="AO1191" s="284">
        <f t="shared" si="1134"/>
        <v>0</v>
      </c>
      <c r="AP1191" s="284">
        <f t="shared" si="1135"/>
        <v>0</v>
      </c>
      <c r="AQ1191" s="284">
        <f t="shared" si="1136"/>
        <v>0</v>
      </c>
      <c r="AR1191" s="288">
        <f>+ROUNDUP(SUM(AF1191:AQ1191),0)</f>
        <v>10000</v>
      </c>
      <c r="AS1191" s="373" t="s">
        <v>2578</v>
      </c>
      <c r="AT1191" s="373"/>
      <c r="AU1191" s="373" t="s">
        <v>3535</v>
      </c>
      <c r="AV1191" s="373" t="s">
        <v>3536</v>
      </c>
      <c r="AW1191" s="375">
        <v>46058</v>
      </c>
      <c r="AX1191" s="373" t="s">
        <v>3537</v>
      </c>
      <c r="AY1191" s="375">
        <v>46078</v>
      </c>
      <c r="AZ1191" s="373"/>
      <c r="BA1191" s="373" t="s">
        <v>3538</v>
      </c>
      <c r="BB1191" s="901" t="s">
        <v>995</v>
      </c>
      <c r="BC1191" s="373" t="s">
        <v>3755</v>
      </c>
      <c r="BD1191" s="373" t="s">
        <v>3756</v>
      </c>
      <c r="BE1191" s="373" t="s">
        <v>3766</v>
      </c>
      <c r="BF1191" s="375">
        <v>46083</v>
      </c>
      <c r="BG1191" s="373"/>
      <c r="BH1191" s="687">
        <v>3718</v>
      </c>
      <c r="BI1191" s="687"/>
      <c r="BJ1191" s="373"/>
      <c r="BK1191" s="687"/>
      <c r="BL1191" s="373">
        <v>3718</v>
      </c>
      <c r="BM1191" s="373"/>
      <c r="BN1191" s="687">
        <v>3718</v>
      </c>
      <c r="BO1191" s="687" t="s">
        <v>3761</v>
      </c>
      <c r="BP1191" s="687" t="s">
        <v>3759</v>
      </c>
      <c r="BQ1191" s="1225" t="s">
        <v>3760</v>
      </c>
      <c r="BR1191" s="1225"/>
      <c r="BS1191" s="1370" t="s">
        <v>1987</v>
      </c>
      <c r="BT1191" s="1370" t="s">
        <v>1592</v>
      </c>
      <c r="BU1191" s="1370" t="s">
        <v>3246</v>
      </c>
      <c r="BV1191" s="829">
        <v>44765490</v>
      </c>
      <c r="BW1191" s="687">
        <v>10447654909</v>
      </c>
      <c r="BX1191" s="798">
        <v>5000</v>
      </c>
      <c r="BY1191" s="907">
        <v>46082</v>
      </c>
      <c r="BZ1191" s="907">
        <v>46142</v>
      </c>
      <c r="CA1191" s="373"/>
      <c r="CB1191" s="373"/>
      <c r="CC1191" s="373"/>
      <c r="CD1191" s="373"/>
      <c r="CE1191" s="373"/>
      <c r="CF1191" s="373"/>
      <c r="CG1191" s="373"/>
      <c r="CH1191" s="373"/>
      <c r="CI1191" s="373"/>
      <c r="CJ1191" s="373"/>
      <c r="CK1191" s="373"/>
      <c r="CL1191" s="373"/>
      <c r="CM1191" s="373"/>
      <c r="CN1191" s="373"/>
      <c r="CO1191" s="373"/>
      <c r="CP1191" s="373"/>
      <c r="CQ1191" s="373"/>
      <c r="CR1191" s="373"/>
      <c r="CS1191" s="373"/>
      <c r="CT1191" s="373">
        <v>30</v>
      </c>
      <c r="CU1191" s="1371">
        <v>5000</v>
      </c>
      <c r="CV1191" s="373">
        <v>30</v>
      </c>
      <c r="CW1191" s="1371">
        <v>5000</v>
      </c>
      <c r="CX1191" s="373">
        <v>30</v>
      </c>
      <c r="CY1191" s="1371">
        <v>5000</v>
      </c>
      <c r="CZ1191" s="373"/>
      <c r="DA1191" s="373"/>
      <c r="DB1191" s="373"/>
      <c r="DC1191" s="293">
        <v>30</v>
      </c>
      <c r="DD1191" s="1371">
        <v>5000</v>
      </c>
      <c r="DE1191" s="293">
        <v>30</v>
      </c>
      <c r="DF1191" s="1371">
        <v>5000</v>
      </c>
      <c r="DG1191" s="293">
        <v>30</v>
      </c>
      <c r="DH1191" s="1371">
        <v>5000</v>
      </c>
      <c r="DI1191" s="373"/>
      <c r="DJ1191" s="373"/>
      <c r="DK1191" s="373"/>
      <c r="DL1191" s="373"/>
      <c r="DM1191" s="373"/>
      <c r="DN1191" s="373"/>
      <c r="DO1191" s="373"/>
      <c r="DP1191" s="373"/>
      <c r="DQ1191" s="373"/>
      <c r="DR1191" s="373"/>
      <c r="DS1191" s="373"/>
      <c r="DT1191" s="373"/>
      <c r="DU1191" s="793">
        <f t="shared" si="1106"/>
        <v>10000</v>
      </c>
      <c r="DV1191" s="794">
        <f t="shared" si="1103"/>
        <v>10000</v>
      </c>
      <c r="DW1191" s="794">
        <f t="shared" si="1137"/>
        <v>10000</v>
      </c>
      <c r="DX1191" s="794">
        <f t="shared" si="1112"/>
        <v>0</v>
      </c>
      <c r="DY1191" s="794">
        <f t="shared" si="1113"/>
        <v>0</v>
      </c>
      <c r="DZ1191" s="373"/>
      <c r="EA1191" s="373"/>
      <c r="EB1191" s="373"/>
      <c r="EC1191" s="373"/>
      <c r="ED1191" s="373"/>
      <c r="EE1191" s="373"/>
      <c r="EF1191" s="373"/>
      <c r="EG1191" s="621"/>
      <c r="EH1191" s="373"/>
      <c r="EI1191" s="373"/>
      <c r="EJ1191" s="373"/>
      <c r="EK1191" s="373"/>
      <c r="EL1191" s="373"/>
      <c r="EM1191" s="373"/>
      <c r="EN1191" s="373"/>
      <c r="EO1191" s="373"/>
      <c r="EP1191" s="373"/>
      <c r="EQ1191" s="373"/>
      <c r="ER1191" s="373"/>
      <c r="ES1191" s="373"/>
      <c r="ET1191" s="373"/>
      <c r="EU1191" s="373"/>
      <c r="EV1191" s="373"/>
      <c r="EW1191" s="373"/>
      <c r="EX1191" s="373"/>
      <c r="EY1191" s="373"/>
      <c r="EZ1191" s="373"/>
      <c r="FA1191" s="373"/>
      <c r="FB1191" s="373"/>
      <c r="FC1191" s="373"/>
      <c r="FD1191" s="373"/>
      <c r="FE1191" s="373"/>
      <c r="FF1191" s="373"/>
      <c r="FG1191" s="373"/>
      <c r="FH1191" s="373"/>
      <c r="FI1191" s="838"/>
    </row>
    <row r="1192" spans="1:341" s="1392" customFormat="1" ht="48" hidden="1" customHeight="1" x14ac:dyDescent="0.25">
      <c r="A1192" s="1382">
        <v>2026</v>
      </c>
      <c r="B1192" s="1382">
        <v>479</v>
      </c>
      <c r="C1192" s="1382" t="s">
        <v>58</v>
      </c>
      <c r="D1192" s="1382">
        <v>3000654</v>
      </c>
      <c r="E1192" s="1382">
        <v>5005023</v>
      </c>
      <c r="F1192" s="1382" t="s">
        <v>3011</v>
      </c>
      <c r="G1192" s="1382" t="s">
        <v>3012</v>
      </c>
      <c r="H1192" s="1382">
        <v>95</v>
      </c>
      <c r="I1192" s="1383" t="s">
        <v>992</v>
      </c>
      <c r="J1192" s="1383" t="s">
        <v>10</v>
      </c>
      <c r="K1192" s="1383" t="s">
        <v>60</v>
      </c>
      <c r="L1192" s="1382" t="str">
        <f t="shared" si="1109"/>
        <v>2.3</v>
      </c>
      <c r="M1192" s="1384" t="s">
        <v>62</v>
      </c>
      <c r="N1192" s="1384"/>
      <c r="O1192" s="1382" t="s">
        <v>3042</v>
      </c>
      <c r="P1192" s="1382" t="s">
        <v>65</v>
      </c>
      <c r="Q1192" s="1385">
        <v>1</v>
      </c>
      <c r="R1192" s="453">
        <v>5000</v>
      </c>
      <c r="S1192" s="1386"/>
      <c r="T1192" s="1386"/>
      <c r="U1192" s="1382">
        <v>30</v>
      </c>
      <c r="V1192" s="1382">
        <v>30</v>
      </c>
      <c r="W1192" s="454"/>
      <c r="X1192" s="454"/>
      <c r="Y1192" s="454"/>
      <c r="Z1192" s="455"/>
      <c r="AA1192" s="455"/>
      <c r="AB1192" s="455"/>
      <c r="AC1192" s="455"/>
      <c r="AD1192" s="455"/>
      <c r="AE1192" s="453"/>
      <c r="AF1192" s="467">
        <f t="shared" si="1127"/>
        <v>0</v>
      </c>
      <c r="AG1192" s="467">
        <f t="shared" si="1128"/>
        <v>0</v>
      </c>
      <c r="AH1192" s="467">
        <f t="shared" si="1125"/>
        <v>5000</v>
      </c>
      <c r="AI1192" s="467">
        <f t="shared" si="1126"/>
        <v>5000</v>
      </c>
      <c r="AJ1192" s="467">
        <f t="shared" si="1129"/>
        <v>0</v>
      </c>
      <c r="AK1192" s="467">
        <f t="shared" si="1130"/>
        <v>0</v>
      </c>
      <c r="AL1192" s="467">
        <f t="shared" si="1131"/>
        <v>0</v>
      </c>
      <c r="AM1192" s="467">
        <f t="shared" si="1132"/>
        <v>0</v>
      </c>
      <c r="AN1192" s="467">
        <f t="shared" si="1133"/>
        <v>0</v>
      </c>
      <c r="AO1192" s="467">
        <f t="shared" si="1134"/>
        <v>0</v>
      </c>
      <c r="AP1192" s="467">
        <f t="shared" si="1135"/>
        <v>0</v>
      </c>
      <c r="AQ1192" s="467">
        <f t="shared" si="1136"/>
        <v>0</v>
      </c>
      <c r="AR1192" s="597"/>
      <c r="AS1192" s="1386" t="s">
        <v>2578</v>
      </c>
      <c r="AT1192" s="1386"/>
      <c r="AU1192" s="1386" t="s">
        <v>3535</v>
      </c>
      <c r="AV1192" s="1386" t="s">
        <v>3536</v>
      </c>
      <c r="AW1192" s="1387">
        <v>46058</v>
      </c>
      <c r="AX1192" s="1386" t="s">
        <v>3537</v>
      </c>
      <c r="AY1192" s="1387">
        <v>46078</v>
      </c>
      <c r="AZ1192" s="1386"/>
      <c r="BA1192" s="1386" t="s">
        <v>3538</v>
      </c>
      <c r="BB1192" s="614" t="s">
        <v>1021</v>
      </c>
      <c r="BC1192" s="1386"/>
      <c r="BD1192" s="1386"/>
      <c r="BE1192" s="1386"/>
      <c r="BF1192" s="1387"/>
      <c r="BG1192" s="1386"/>
      <c r="BH1192" s="1380"/>
      <c r="BI1192" s="1380"/>
      <c r="BJ1192" s="1386"/>
      <c r="BK1192" s="1380"/>
      <c r="BL1192" s="1386"/>
      <c r="BM1192" s="1386"/>
      <c r="BN1192" s="1380"/>
      <c r="BO1192" s="1380"/>
      <c r="BP1192" s="1380"/>
      <c r="BQ1192" s="1380"/>
      <c r="BR1192" s="1380"/>
      <c r="BS1192" s="1386"/>
      <c r="BT1192" s="1386"/>
      <c r="BU1192" s="1386"/>
      <c r="BV1192" s="1380"/>
      <c r="BW1192" s="1380"/>
      <c r="BX1192" s="1388"/>
      <c r="BY1192" s="1254"/>
      <c r="BZ1192" s="1254"/>
      <c r="CA1192" s="373"/>
      <c r="CB1192" s="373"/>
      <c r="CC1192" s="373"/>
      <c r="CD1192" s="373"/>
      <c r="CE1192" s="373"/>
      <c r="CF1192" s="373"/>
      <c r="CG1192" s="373"/>
      <c r="CH1192" s="373"/>
      <c r="CI1192" s="373"/>
      <c r="CJ1192" s="373"/>
      <c r="CK1192" s="373"/>
      <c r="CL1192" s="373"/>
      <c r="CM1192" s="373"/>
      <c r="CN1192" s="373"/>
      <c r="CO1192" s="373"/>
      <c r="CP1192" s="373"/>
      <c r="CQ1192" s="373"/>
      <c r="CR1192" s="373"/>
      <c r="CS1192" s="373"/>
      <c r="CT1192" s="373"/>
      <c r="CU1192" s="1371"/>
      <c r="CV1192" s="373"/>
      <c r="CW1192" s="1371"/>
      <c r="CX1192" s="373"/>
      <c r="CY1192" s="1371"/>
      <c r="CZ1192" s="373"/>
      <c r="DA1192" s="373"/>
      <c r="DB1192" s="373"/>
      <c r="DC1192" s="373">
        <f>V1192</f>
        <v>30</v>
      </c>
      <c r="DD1192" s="1371">
        <f>AI1192</f>
        <v>5000</v>
      </c>
      <c r="DE1192" s="373"/>
      <c r="DF1192" s="1371">
        <f>(R1192/30*DE1192)*Q1192</f>
        <v>0</v>
      </c>
      <c r="DG1192" s="373"/>
      <c r="DH1192" s="1371">
        <f>(R1192/30*DG1192)*Q1192</f>
        <v>0</v>
      </c>
      <c r="DI1192" s="373"/>
      <c r="DJ1192" s="373"/>
      <c r="DK1192" s="373"/>
      <c r="DL1192" s="373"/>
      <c r="DM1192" s="373"/>
      <c r="DN1192" s="373"/>
      <c r="DO1192" s="373"/>
      <c r="DP1192" s="373"/>
      <c r="DQ1192" s="373"/>
      <c r="DR1192" s="373"/>
      <c r="DS1192" s="373"/>
      <c r="DT1192" s="1386"/>
      <c r="DU1192" s="1389">
        <f t="shared" si="1106"/>
        <v>0</v>
      </c>
      <c r="DV1192" s="1390">
        <f t="shared" si="1103"/>
        <v>0</v>
      </c>
      <c r="DW1192" s="1390">
        <f t="shared" si="1137"/>
        <v>0</v>
      </c>
      <c r="DX1192" s="1390">
        <f t="shared" si="1112"/>
        <v>0</v>
      </c>
      <c r="DY1192" s="1390">
        <f t="shared" si="1113"/>
        <v>0</v>
      </c>
      <c r="DZ1192" s="1386"/>
      <c r="EA1192" s="1386"/>
      <c r="EB1192" s="1386"/>
      <c r="EC1192" s="1386"/>
      <c r="ED1192" s="1386"/>
      <c r="EE1192" s="1386"/>
      <c r="EF1192" s="1386"/>
      <c r="EG1192" s="1289"/>
      <c r="EH1192" s="1386"/>
      <c r="EI1192" s="1386"/>
      <c r="EJ1192" s="1386"/>
      <c r="EK1192" s="1386"/>
      <c r="EL1192" s="1386"/>
      <c r="EM1192" s="1386"/>
      <c r="EN1192" s="1386"/>
      <c r="EO1192" s="1386"/>
      <c r="EP1192" s="1386"/>
      <c r="EQ1192" s="1386"/>
      <c r="ER1192" s="1386"/>
      <c r="ES1192" s="1386"/>
      <c r="ET1192" s="1386"/>
      <c r="EU1192" s="1386"/>
      <c r="EV1192" s="1386"/>
      <c r="EW1192" s="1386"/>
      <c r="EX1192" s="1386"/>
      <c r="EY1192" s="1386"/>
      <c r="EZ1192" s="1386"/>
      <c r="FA1192" s="1386"/>
      <c r="FB1192" s="1386"/>
      <c r="FC1192" s="1386"/>
      <c r="FD1192" s="1386"/>
      <c r="FE1192" s="1386"/>
      <c r="FF1192" s="1386"/>
      <c r="FG1192" s="1386"/>
      <c r="FH1192" s="1386"/>
      <c r="FI1192" s="1391"/>
    </row>
    <row r="1193" spans="1:341" s="786" customFormat="1" ht="48" hidden="1" customHeight="1" x14ac:dyDescent="0.25">
      <c r="A1193" s="1365">
        <v>2026</v>
      </c>
      <c r="B1193" s="1365">
        <v>479</v>
      </c>
      <c r="C1193" s="1365" t="s">
        <v>58</v>
      </c>
      <c r="D1193" s="1365">
        <v>3000654</v>
      </c>
      <c r="E1193" s="1365">
        <v>5005023</v>
      </c>
      <c r="F1193" s="1365" t="s">
        <v>3011</v>
      </c>
      <c r="G1193" s="1365" t="s">
        <v>3012</v>
      </c>
      <c r="H1193" s="1365">
        <v>95</v>
      </c>
      <c r="I1193" s="1366" t="s">
        <v>992</v>
      </c>
      <c r="J1193" s="1367" t="s">
        <v>10</v>
      </c>
      <c r="K1193" s="1367" t="s">
        <v>60</v>
      </c>
      <c r="L1193" s="1365" t="str">
        <f t="shared" si="1109"/>
        <v>2.3</v>
      </c>
      <c r="M1193" s="1368" t="s">
        <v>62</v>
      </c>
      <c r="N1193" s="1368"/>
      <c r="O1193" s="1365" t="s">
        <v>3247</v>
      </c>
      <c r="P1193" s="1365" t="s">
        <v>65</v>
      </c>
      <c r="Q1193" s="1369">
        <v>1</v>
      </c>
      <c r="R1193" s="285">
        <v>10000</v>
      </c>
      <c r="S1193" s="373"/>
      <c r="T1193" s="373"/>
      <c r="U1193" s="1365">
        <v>30</v>
      </c>
      <c r="V1193" s="1365">
        <v>30</v>
      </c>
      <c r="W1193" s="286"/>
      <c r="X1193" s="286"/>
      <c r="Y1193" s="286"/>
      <c r="Z1193" s="287"/>
      <c r="AA1193" s="287"/>
      <c r="AB1193" s="287"/>
      <c r="AC1193" s="287"/>
      <c r="AD1193" s="287"/>
      <c r="AE1193" s="285"/>
      <c r="AF1193" s="284">
        <f t="shared" si="1127"/>
        <v>0</v>
      </c>
      <c r="AG1193" s="284">
        <f t="shared" si="1128"/>
        <v>0</v>
      </c>
      <c r="AH1193" s="284">
        <f t="shared" si="1125"/>
        <v>10000</v>
      </c>
      <c r="AI1193" s="284">
        <f t="shared" si="1126"/>
        <v>10000</v>
      </c>
      <c r="AJ1193" s="284">
        <f t="shared" si="1129"/>
        <v>0</v>
      </c>
      <c r="AK1193" s="284">
        <f t="shared" si="1130"/>
        <v>0</v>
      </c>
      <c r="AL1193" s="284">
        <f t="shared" si="1131"/>
        <v>0</v>
      </c>
      <c r="AM1193" s="284">
        <f t="shared" si="1132"/>
        <v>0</v>
      </c>
      <c r="AN1193" s="284">
        <f t="shared" si="1133"/>
        <v>0</v>
      </c>
      <c r="AO1193" s="284">
        <f t="shared" si="1134"/>
        <v>0</v>
      </c>
      <c r="AP1193" s="284">
        <f t="shared" si="1135"/>
        <v>0</v>
      </c>
      <c r="AQ1193" s="284">
        <f t="shared" si="1136"/>
        <v>0</v>
      </c>
      <c r="AR1193" s="288"/>
      <c r="AS1193" s="373" t="s">
        <v>2578</v>
      </c>
      <c r="AT1193" s="373"/>
      <c r="AU1193" s="373" t="s">
        <v>3535</v>
      </c>
      <c r="AV1193" s="373" t="s">
        <v>3536</v>
      </c>
      <c r="AW1193" s="375">
        <v>46058</v>
      </c>
      <c r="AX1193" s="373" t="s">
        <v>3537</v>
      </c>
      <c r="AY1193" s="375">
        <v>46078</v>
      </c>
      <c r="AZ1193" s="373"/>
      <c r="BA1193" s="373" t="s">
        <v>3538</v>
      </c>
      <c r="BB1193" s="614" t="s">
        <v>1021</v>
      </c>
      <c r="BC1193" s="373"/>
      <c r="BD1193" s="373"/>
      <c r="BE1193" s="373"/>
      <c r="BF1193" s="375"/>
      <c r="BG1193" s="373"/>
      <c r="BH1193" s="687"/>
      <c r="BI1193" s="687"/>
      <c r="BJ1193" s="373"/>
      <c r="BK1193" s="687"/>
      <c r="BL1193" s="373"/>
      <c r="BM1193" s="373"/>
      <c r="BN1193" s="687"/>
      <c r="BO1193" s="687"/>
      <c r="BP1193" s="687"/>
      <c r="BQ1193" s="687"/>
      <c r="BR1193" s="687"/>
      <c r="BS1193" s="373"/>
      <c r="BT1193" s="373"/>
      <c r="BU1193" s="373"/>
      <c r="BV1193" s="687"/>
      <c r="BW1193" s="687"/>
      <c r="BX1193" s="798"/>
      <c r="BY1193" s="896"/>
      <c r="BZ1193" s="896"/>
      <c r="CA1193" s="373"/>
      <c r="CB1193" s="373"/>
      <c r="CC1193" s="373"/>
      <c r="CD1193" s="373"/>
      <c r="CE1193" s="373"/>
      <c r="CF1193" s="373"/>
      <c r="CG1193" s="373"/>
      <c r="CH1193" s="373"/>
      <c r="CI1193" s="373"/>
      <c r="CJ1193" s="373"/>
      <c r="CK1193" s="373"/>
      <c r="CL1193" s="373"/>
      <c r="CM1193" s="373"/>
      <c r="CN1193" s="373"/>
      <c r="CO1193" s="373"/>
      <c r="CP1193" s="373"/>
      <c r="CQ1193" s="373"/>
      <c r="CR1193" s="373"/>
      <c r="CS1193" s="373"/>
      <c r="CT1193" s="373"/>
      <c r="CU1193" s="1371"/>
      <c r="CV1193" s="373"/>
      <c r="CW1193" s="1371"/>
      <c r="CX1193" s="373"/>
      <c r="CY1193" s="1371"/>
      <c r="CZ1193" s="373"/>
      <c r="DA1193" s="373"/>
      <c r="DB1193" s="373"/>
      <c r="DC1193" s="373">
        <f>V1193</f>
        <v>30</v>
      </c>
      <c r="DD1193" s="1371">
        <f>AI1193</f>
        <v>10000</v>
      </c>
      <c r="DE1193" s="373"/>
      <c r="DF1193" s="1371">
        <f>(R1193/30*DE1193)*Q1193</f>
        <v>0</v>
      </c>
      <c r="DG1193" s="373"/>
      <c r="DH1193" s="1371">
        <f>(R1193/30*DG1193)*Q1193</f>
        <v>0</v>
      </c>
      <c r="DI1193" s="373"/>
      <c r="DJ1193" s="373"/>
      <c r="DK1193" s="373"/>
      <c r="DL1193" s="373"/>
      <c r="DM1193" s="373"/>
      <c r="DN1193" s="373"/>
      <c r="DO1193" s="373"/>
      <c r="DP1193" s="373"/>
      <c r="DQ1193" s="373"/>
      <c r="DR1193" s="373"/>
      <c r="DS1193" s="373"/>
      <c r="DT1193" s="373"/>
      <c r="DU1193" s="793">
        <f t="shared" si="1106"/>
        <v>0</v>
      </c>
      <c r="DV1193" s="794">
        <f t="shared" si="1103"/>
        <v>0</v>
      </c>
      <c r="DW1193" s="794">
        <f t="shared" si="1137"/>
        <v>0</v>
      </c>
      <c r="DX1193" s="794">
        <f t="shared" si="1112"/>
        <v>0</v>
      </c>
      <c r="DY1193" s="794">
        <f t="shared" si="1113"/>
        <v>0</v>
      </c>
      <c r="DZ1193" s="373"/>
      <c r="EA1193" s="373"/>
      <c r="EB1193" s="373"/>
      <c r="EC1193" s="373"/>
      <c r="ED1193" s="373"/>
      <c r="EE1193" s="373"/>
      <c r="EF1193" s="373"/>
      <c r="EG1193" s="621"/>
      <c r="EH1193" s="373"/>
      <c r="EI1193" s="373"/>
      <c r="EJ1193" s="373"/>
      <c r="EK1193" s="373"/>
      <c r="EL1193" s="373"/>
      <c r="EM1193" s="373"/>
      <c r="EN1193" s="373"/>
      <c r="EO1193" s="373"/>
      <c r="EP1193" s="373"/>
      <c r="EQ1193" s="373"/>
      <c r="ER1193" s="373"/>
      <c r="ES1193" s="373"/>
      <c r="ET1193" s="373"/>
      <c r="EU1193" s="373"/>
      <c r="EV1193" s="373"/>
      <c r="EW1193" s="373"/>
      <c r="EX1193" s="373"/>
      <c r="EY1193" s="373"/>
      <c r="EZ1193" s="373"/>
      <c r="FA1193" s="373"/>
      <c r="FB1193" s="373"/>
      <c r="FC1193" s="373"/>
      <c r="FD1193" s="373"/>
      <c r="FE1193" s="373"/>
      <c r="FF1193" s="373"/>
      <c r="FG1193" s="373"/>
      <c r="FH1193" s="373"/>
      <c r="FI1193" s="1374"/>
    </row>
    <row r="1194" spans="1:341" s="2317" customFormat="1" ht="48" hidden="1" customHeight="1" x14ac:dyDescent="0.25">
      <c r="A1194" s="2322">
        <v>2026</v>
      </c>
      <c r="B1194" s="1365">
        <v>479</v>
      </c>
      <c r="C1194" s="1365" t="s">
        <v>58</v>
      </c>
      <c r="D1194" s="1365">
        <v>3000654</v>
      </c>
      <c r="E1194" s="1365">
        <v>5005023</v>
      </c>
      <c r="F1194" s="1365" t="s">
        <v>3011</v>
      </c>
      <c r="G1194" s="2322" t="s">
        <v>3012</v>
      </c>
      <c r="H1194" s="2322">
        <v>95</v>
      </c>
      <c r="I1194" s="1366" t="s">
        <v>992</v>
      </c>
      <c r="J1194" s="1367" t="s">
        <v>10</v>
      </c>
      <c r="K1194" s="1367" t="s">
        <v>60</v>
      </c>
      <c r="L1194" s="1365" t="str">
        <f t="shared" si="1109"/>
        <v>2.3</v>
      </c>
      <c r="M1194" s="2323" t="s">
        <v>62</v>
      </c>
      <c r="N1194" s="1368"/>
      <c r="O1194" s="2322" t="s">
        <v>3131</v>
      </c>
      <c r="P1194" s="2322" t="s">
        <v>65</v>
      </c>
      <c r="Q1194" s="2324">
        <v>1</v>
      </c>
      <c r="R1194" s="2325">
        <v>6000</v>
      </c>
      <c r="S1194" s="2326"/>
      <c r="T1194" s="2326"/>
      <c r="U1194" s="2322">
        <v>30</v>
      </c>
      <c r="V1194" s="2322">
        <v>30</v>
      </c>
      <c r="W1194" s="2327"/>
      <c r="X1194" s="286"/>
      <c r="Y1194" s="286"/>
      <c r="Z1194" s="287"/>
      <c r="AA1194" s="287"/>
      <c r="AB1194" s="287"/>
      <c r="AC1194" s="287"/>
      <c r="AD1194" s="287"/>
      <c r="AE1194" s="2325"/>
      <c r="AF1194" s="284">
        <f t="shared" si="1127"/>
        <v>0</v>
      </c>
      <c r="AG1194" s="284">
        <f t="shared" si="1128"/>
        <v>0</v>
      </c>
      <c r="AH1194" s="284">
        <f t="shared" si="1125"/>
        <v>6000</v>
      </c>
      <c r="AI1194" s="284">
        <f t="shared" si="1126"/>
        <v>6000</v>
      </c>
      <c r="AJ1194" s="284">
        <f t="shared" si="1129"/>
        <v>0</v>
      </c>
      <c r="AK1194" s="284">
        <f t="shared" si="1130"/>
        <v>0</v>
      </c>
      <c r="AL1194" s="284">
        <f t="shared" si="1131"/>
        <v>0</v>
      </c>
      <c r="AM1194" s="284">
        <f t="shared" si="1132"/>
        <v>0</v>
      </c>
      <c r="AN1194" s="284">
        <f t="shared" si="1133"/>
        <v>0</v>
      </c>
      <c r="AO1194" s="284">
        <f t="shared" si="1134"/>
        <v>0</v>
      </c>
      <c r="AP1194" s="284">
        <f t="shared" si="1135"/>
        <v>0</v>
      </c>
      <c r="AQ1194" s="284">
        <f t="shared" si="1136"/>
        <v>0</v>
      </c>
      <c r="AR1194" s="2328">
        <f t="shared" ref="AR1194:AR1238" si="1138">+ROUNDUP(SUM(AF1194:AQ1194),0)</f>
        <v>12000</v>
      </c>
      <c r="AS1194" s="2326" t="s">
        <v>2578</v>
      </c>
      <c r="AT1194" s="373"/>
      <c r="AU1194" s="373" t="s">
        <v>3535</v>
      </c>
      <c r="AV1194" s="373" t="s">
        <v>3536</v>
      </c>
      <c r="AW1194" s="375">
        <v>46058</v>
      </c>
      <c r="AX1194" s="373" t="s">
        <v>3537</v>
      </c>
      <c r="AY1194" s="375">
        <v>46078</v>
      </c>
      <c r="AZ1194" s="373"/>
      <c r="BA1194" s="373" t="s">
        <v>3538</v>
      </c>
      <c r="BB1194" s="2329" t="s">
        <v>995</v>
      </c>
      <c r="BC1194" s="373" t="s">
        <v>3755</v>
      </c>
      <c r="BD1194" s="373" t="s">
        <v>3756</v>
      </c>
      <c r="BE1194" s="373" t="s">
        <v>3766</v>
      </c>
      <c r="BF1194" s="375">
        <v>46083</v>
      </c>
      <c r="BG1194" s="373"/>
      <c r="BH1194" s="687">
        <v>1853</v>
      </c>
      <c r="BI1194" s="687"/>
      <c r="BJ1194" s="373"/>
      <c r="BK1194" s="687"/>
      <c r="BL1194" s="373">
        <v>1853</v>
      </c>
      <c r="BM1194" s="373"/>
      <c r="BN1194" s="687"/>
      <c r="BO1194" s="687"/>
      <c r="BP1194" s="687" t="s">
        <v>3430</v>
      </c>
      <c r="BQ1194" s="2139" t="s">
        <v>3760</v>
      </c>
      <c r="BR1194" s="2139"/>
      <c r="BS1194" s="2899" t="s">
        <v>1232</v>
      </c>
      <c r="BT1194" s="1370" t="s">
        <v>3132</v>
      </c>
      <c r="BU1194" s="1370" t="s">
        <v>3133</v>
      </c>
      <c r="BV1194" s="829">
        <v>41932749</v>
      </c>
      <c r="BW1194" s="687">
        <v>10419327498</v>
      </c>
      <c r="BX1194" s="798">
        <v>6000</v>
      </c>
      <c r="BY1194" s="907">
        <v>46082</v>
      </c>
      <c r="BZ1194" s="907">
        <v>46142</v>
      </c>
      <c r="CA1194" s="373"/>
      <c r="CB1194" s="373"/>
      <c r="CC1194" s="373"/>
      <c r="CD1194" s="373"/>
      <c r="CE1194" s="373"/>
      <c r="CF1194" s="373"/>
      <c r="CG1194" s="373"/>
      <c r="CH1194" s="373"/>
      <c r="CI1194" s="373"/>
      <c r="CJ1194" s="373"/>
      <c r="CK1194" s="373"/>
      <c r="CL1194" s="373"/>
      <c r="CM1194" s="373"/>
      <c r="CN1194" s="373"/>
      <c r="CO1194" s="373"/>
      <c r="CP1194" s="373"/>
      <c r="CQ1194" s="373"/>
      <c r="CR1194" s="373"/>
      <c r="CS1194" s="373"/>
      <c r="CT1194" s="373">
        <v>30</v>
      </c>
      <c r="CU1194" s="1371">
        <v>6000</v>
      </c>
      <c r="CV1194" s="373">
        <v>30</v>
      </c>
      <c r="CW1194" s="1371">
        <v>6000</v>
      </c>
      <c r="CX1194" s="373">
        <v>30</v>
      </c>
      <c r="CY1194" s="1371">
        <v>6000</v>
      </c>
      <c r="CZ1194" s="373"/>
      <c r="DA1194" s="373"/>
      <c r="DB1194" s="373"/>
      <c r="DC1194" s="293">
        <v>30</v>
      </c>
      <c r="DD1194" s="1371">
        <v>6000</v>
      </c>
      <c r="DE1194" s="293">
        <v>30</v>
      </c>
      <c r="DF1194" s="1371">
        <v>6000</v>
      </c>
      <c r="DG1194" s="293">
        <v>30</v>
      </c>
      <c r="DH1194" s="1371">
        <v>6000</v>
      </c>
      <c r="DI1194" s="373"/>
      <c r="DJ1194" s="373"/>
      <c r="DK1194" s="373"/>
      <c r="DL1194" s="373"/>
      <c r="DM1194" s="373"/>
      <c r="DN1194" s="373"/>
      <c r="DO1194" s="373"/>
      <c r="DP1194" s="373"/>
      <c r="DQ1194" s="373"/>
      <c r="DR1194" s="373"/>
      <c r="DS1194" s="373"/>
      <c r="DT1194" s="2326"/>
      <c r="DU1194" s="2320">
        <f t="shared" si="1106"/>
        <v>12000</v>
      </c>
      <c r="DV1194" s="2321">
        <f t="shared" si="1103"/>
        <v>12000</v>
      </c>
      <c r="DW1194" s="2321">
        <f t="shared" si="1137"/>
        <v>12000</v>
      </c>
      <c r="DX1194" s="2321">
        <f t="shared" si="1112"/>
        <v>0</v>
      </c>
      <c r="DY1194" s="2321">
        <f t="shared" si="1113"/>
        <v>0</v>
      </c>
      <c r="DZ1194" s="2326"/>
      <c r="EA1194" s="2326"/>
      <c r="EB1194" s="2326"/>
      <c r="EC1194" s="2326"/>
      <c r="ED1194" s="2326"/>
      <c r="EE1194" s="2326"/>
      <c r="EF1194" s="2326"/>
      <c r="EG1194" s="1946"/>
      <c r="EH1194" s="2326"/>
      <c r="EI1194" s="2326"/>
      <c r="EJ1194" s="2326"/>
      <c r="EK1194" s="2326"/>
      <c r="EL1194" s="2326"/>
      <c r="EM1194" s="2326"/>
      <c r="EN1194" s="2326"/>
      <c r="EO1194" s="2326"/>
      <c r="EP1194" s="2326"/>
      <c r="EQ1194" s="2326"/>
      <c r="ER1194" s="2326"/>
      <c r="ES1194" s="2326"/>
      <c r="ET1194" s="2326"/>
      <c r="EU1194" s="2326"/>
      <c r="EV1194" s="2326"/>
      <c r="EW1194" s="2326"/>
      <c r="EX1194" s="2326"/>
      <c r="EY1194" s="2326"/>
      <c r="EZ1194" s="2326"/>
      <c r="FA1194" s="2326"/>
      <c r="FB1194" s="2326"/>
      <c r="FC1194" s="2326"/>
      <c r="FD1194" s="2326"/>
      <c r="FE1194" s="2326"/>
      <c r="FF1194" s="2326"/>
      <c r="FG1194" s="2326"/>
      <c r="FH1194" s="2326"/>
      <c r="FI1194" s="2333"/>
    </row>
    <row r="1195" spans="1:341" s="2317" customFormat="1" ht="48" hidden="1" customHeight="1" x14ac:dyDescent="0.25">
      <c r="A1195" s="2322">
        <v>2026</v>
      </c>
      <c r="B1195" s="1365">
        <v>479</v>
      </c>
      <c r="C1195" s="1365" t="s">
        <v>58</v>
      </c>
      <c r="D1195" s="1365">
        <v>3000654</v>
      </c>
      <c r="E1195" s="1365">
        <v>5005023</v>
      </c>
      <c r="F1195" s="1365" t="s">
        <v>3011</v>
      </c>
      <c r="G1195" s="2322" t="s">
        <v>3012</v>
      </c>
      <c r="H1195" s="2322">
        <v>95</v>
      </c>
      <c r="I1195" s="1366" t="s">
        <v>992</v>
      </c>
      <c r="J1195" s="1367" t="s">
        <v>10</v>
      </c>
      <c r="K1195" s="1367" t="s">
        <v>60</v>
      </c>
      <c r="L1195" s="1365" t="str">
        <f t="shared" si="1109"/>
        <v>2.3</v>
      </c>
      <c r="M1195" s="2323" t="s">
        <v>62</v>
      </c>
      <c r="N1195" s="1368"/>
      <c r="O1195" s="2322" t="s">
        <v>3197</v>
      </c>
      <c r="P1195" s="2322" t="s">
        <v>65</v>
      </c>
      <c r="Q1195" s="2324">
        <v>1</v>
      </c>
      <c r="R1195" s="2325">
        <v>5000</v>
      </c>
      <c r="S1195" s="2326"/>
      <c r="T1195" s="2326"/>
      <c r="U1195" s="2322">
        <v>30</v>
      </c>
      <c r="V1195" s="2322">
        <v>30</v>
      </c>
      <c r="W1195" s="2327"/>
      <c r="X1195" s="286"/>
      <c r="Y1195" s="286"/>
      <c r="Z1195" s="287"/>
      <c r="AA1195" s="287"/>
      <c r="AB1195" s="287"/>
      <c r="AC1195" s="287"/>
      <c r="AD1195" s="287"/>
      <c r="AE1195" s="2325"/>
      <c r="AF1195" s="284">
        <f t="shared" si="1127"/>
        <v>0</v>
      </c>
      <c r="AG1195" s="284">
        <f t="shared" si="1128"/>
        <v>0</v>
      </c>
      <c r="AH1195" s="284">
        <f t="shared" si="1125"/>
        <v>5000</v>
      </c>
      <c r="AI1195" s="284">
        <f t="shared" si="1126"/>
        <v>5000</v>
      </c>
      <c r="AJ1195" s="284">
        <f t="shared" si="1129"/>
        <v>0</v>
      </c>
      <c r="AK1195" s="284">
        <f t="shared" si="1130"/>
        <v>0</v>
      </c>
      <c r="AL1195" s="284">
        <f t="shared" si="1131"/>
        <v>0</v>
      </c>
      <c r="AM1195" s="284">
        <f t="shared" si="1132"/>
        <v>0</v>
      </c>
      <c r="AN1195" s="284">
        <f t="shared" si="1133"/>
        <v>0</v>
      </c>
      <c r="AO1195" s="284">
        <f t="shared" si="1134"/>
        <v>0</v>
      </c>
      <c r="AP1195" s="284">
        <f t="shared" si="1135"/>
        <v>0</v>
      </c>
      <c r="AQ1195" s="284">
        <f t="shared" si="1136"/>
        <v>0</v>
      </c>
      <c r="AR1195" s="2328">
        <f t="shared" si="1138"/>
        <v>10000</v>
      </c>
      <c r="AS1195" s="2326" t="s">
        <v>2578</v>
      </c>
      <c r="AT1195" s="373"/>
      <c r="AU1195" s="373" t="s">
        <v>3535</v>
      </c>
      <c r="AV1195" s="373" t="s">
        <v>3536</v>
      </c>
      <c r="AW1195" s="375">
        <v>46058</v>
      </c>
      <c r="AX1195" s="373" t="s">
        <v>3537</v>
      </c>
      <c r="AY1195" s="375">
        <v>46078</v>
      </c>
      <c r="AZ1195" s="373"/>
      <c r="BA1195" s="373" t="s">
        <v>3538</v>
      </c>
      <c r="BB1195" s="2329" t="s">
        <v>995</v>
      </c>
      <c r="BC1195" s="373" t="s">
        <v>3755</v>
      </c>
      <c r="BD1195" s="373" t="s">
        <v>3756</v>
      </c>
      <c r="BE1195" s="373" t="s">
        <v>3766</v>
      </c>
      <c r="BF1195" s="375">
        <v>46083</v>
      </c>
      <c r="BG1195" s="373"/>
      <c r="BH1195" s="687">
        <v>2503</v>
      </c>
      <c r="BI1195" s="687"/>
      <c r="BJ1195" s="373"/>
      <c r="BK1195" s="687"/>
      <c r="BL1195" s="373">
        <v>2503</v>
      </c>
      <c r="BM1195" s="373"/>
      <c r="BN1195" s="687">
        <v>2503</v>
      </c>
      <c r="BO1195" s="687" t="s">
        <v>3761</v>
      </c>
      <c r="BP1195" s="687" t="s">
        <v>3762</v>
      </c>
      <c r="BQ1195" s="2139" t="s">
        <v>3760</v>
      </c>
      <c r="BR1195" s="2139"/>
      <c r="BS1195" s="2330" t="s">
        <v>3198</v>
      </c>
      <c r="BT1195" s="1370" t="s">
        <v>3199</v>
      </c>
      <c r="BU1195" s="1370" t="s">
        <v>3200</v>
      </c>
      <c r="BV1195" s="829" t="s">
        <v>3201</v>
      </c>
      <c r="BW1195" s="687">
        <v>10099928854</v>
      </c>
      <c r="BX1195" s="798">
        <v>5000</v>
      </c>
      <c r="BY1195" s="907">
        <v>46082</v>
      </c>
      <c r="BZ1195" s="907">
        <v>46142</v>
      </c>
      <c r="CA1195" s="373"/>
      <c r="CB1195" s="373"/>
      <c r="CC1195" s="373"/>
      <c r="CD1195" s="373"/>
      <c r="CE1195" s="373"/>
      <c r="CF1195" s="373"/>
      <c r="CG1195" s="373"/>
      <c r="CH1195" s="373"/>
      <c r="CI1195" s="373"/>
      <c r="CJ1195" s="373"/>
      <c r="CK1195" s="373"/>
      <c r="CL1195" s="373"/>
      <c r="CM1195" s="373"/>
      <c r="CN1195" s="373"/>
      <c r="CO1195" s="373"/>
      <c r="CP1195" s="373"/>
      <c r="CQ1195" s="373"/>
      <c r="CR1195" s="373"/>
      <c r="CS1195" s="373"/>
      <c r="CT1195" s="373">
        <v>30</v>
      </c>
      <c r="CU1195" s="1371">
        <v>5000</v>
      </c>
      <c r="CV1195" s="373">
        <v>30</v>
      </c>
      <c r="CW1195" s="1371">
        <v>5000</v>
      </c>
      <c r="CX1195" s="373">
        <v>30</v>
      </c>
      <c r="CY1195" s="1371">
        <v>5000</v>
      </c>
      <c r="CZ1195" s="373"/>
      <c r="DA1195" s="373"/>
      <c r="DB1195" s="373"/>
      <c r="DC1195" s="293">
        <v>30</v>
      </c>
      <c r="DD1195" s="1371">
        <v>5000</v>
      </c>
      <c r="DE1195" s="293">
        <v>30</v>
      </c>
      <c r="DF1195" s="1371">
        <v>5000</v>
      </c>
      <c r="DG1195" s="293">
        <v>30</v>
      </c>
      <c r="DH1195" s="1371">
        <v>5000</v>
      </c>
      <c r="DI1195" s="373"/>
      <c r="DJ1195" s="373"/>
      <c r="DK1195" s="373"/>
      <c r="DL1195" s="373"/>
      <c r="DM1195" s="373"/>
      <c r="DN1195" s="373"/>
      <c r="DO1195" s="373"/>
      <c r="DP1195" s="373"/>
      <c r="DQ1195" s="373"/>
      <c r="DR1195" s="373"/>
      <c r="DS1195" s="373"/>
      <c r="DT1195" s="2326"/>
      <c r="DU1195" s="2320">
        <f t="shared" si="1106"/>
        <v>10000</v>
      </c>
      <c r="DV1195" s="2321">
        <f t="shared" si="1103"/>
        <v>10000</v>
      </c>
      <c r="DW1195" s="2321">
        <f t="shared" si="1137"/>
        <v>10000</v>
      </c>
      <c r="DX1195" s="2321">
        <f t="shared" si="1112"/>
        <v>0</v>
      </c>
      <c r="DY1195" s="2321">
        <f t="shared" si="1113"/>
        <v>0</v>
      </c>
      <c r="DZ1195" s="2326"/>
      <c r="EA1195" s="2326"/>
      <c r="EB1195" s="2326"/>
      <c r="EC1195" s="2326" t="s">
        <v>3783</v>
      </c>
      <c r="ED1195" s="2326"/>
      <c r="EE1195" s="2326"/>
      <c r="EF1195" s="2326"/>
      <c r="EG1195" s="1946"/>
      <c r="EH1195" s="2326"/>
      <c r="EI1195" s="2326"/>
      <c r="EJ1195" s="2326"/>
      <c r="EK1195" s="2326"/>
      <c r="EL1195" s="2326"/>
      <c r="EM1195" s="2326"/>
      <c r="EN1195" s="2326"/>
      <c r="EO1195" s="2326"/>
      <c r="EP1195" s="2326"/>
      <c r="EQ1195" s="2326"/>
      <c r="ER1195" s="2326"/>
      <c r="ES1195" s="2326"/>
      <c r="ET1195" s="2326"/>
      <c r="EU1195" s="2326"/>
      <c r="EV1195" s="2326"/>
      <c r="EW1195" s="2326"/>
      <c r="EX1195" s="2326"/>
      <c r="EY1195" s="2326"/>
      <c r="EZ1195" s="2326"/>
      <c r="FA1195" s="2326"/>
      <c r="FB1195" s="2326"/>
      <c r="FC1195" s="2326"/>
      <c r="FD1195" s="2326"/>
      <c r="FE1195" s="2326"/>
      <c r="FF1195" s="2326"/>
      <c r="FG1195" s="2326"/>
      <c r="FH1195" s="2326"/>
      <c r="FI1195" s="2333"/>
    </row>
    <row r="1196" spans="1:341" s="2317" customFormat="1" ht="48" hidden="1" customHeight="1" x14ac:dyDescent="0.25">
      <c r="A1196" s="2322">
        <v>2026</v>
      </c>
      <c r="B1196" s="1365">
        <v>479</v>
      </c>
      <c r="C1196" s="1365" t="s">
        <v>58</v>
      </c>
      <c r="D1196" s="1365">
        <v>3000654</v>
      </c>
      <c r="E1196" s="1365">
        <v>5005023</v>
      </c>
      <c r="F1196" s="1365" t="s">
        <v>3011</v>
      </c>
      <c r="G1196" s="2322" t="s">
        <v>3012</v>
      </c>
      <c r="H1196" s="2322">
        <v>95</v>
      </c>
      <c r="I1196" s="1366" t="s">
        <v>992</v>
      </c>
      <c r="J1196" s="1367" t="s">
        <v>10</v>
      </c>
      <c r="K1196" s="1367" t="s">
        <v>60</v>
      </c>
      <c r="L1196" s="1365" t="str">
        <f t="shared" si="1109"/>
        <v>2.3</v>
      </c>
      <c r="M1196" s="2323" t="s">
        <v>62</v>
      </c>
      <c r="N1196" s="1368"/>
      <c r="O1196" s="2322" t="s">
        <v>3197</v>
      </c>
      <c r="P1196" s="2322" t="s">
        <v>65</v>
      </c>
      <c r="Q1196" s="2324">
        <v>1</v>
      </c>
      <c r="R1196" s="2325">
        <v>5000</v>
      </c>
      <c r="S1196" s="2326"/>
      <c r="T1196" s="2326"/>
      <c r="U1196" s="2322">
        <v>30</v>
      </c>
      <c r="V1196" s="2322">
        <v>30</v>
      </c>
      <c r="W1196" s="2327"/>
      <c r="X1196" s="286"/>
      <c r="Y1196" s="286"/>
      <c r="Z1196" s="287"/>
      <c r="AA1196" s="287"/>
      <c r="AB1196" s="287"/>
      <c r="AC1196" s="287"/>
      <c r="AD1196" s="287"/>
      <c r="AE1196" s="2325"/>
      <c r="AF1196" s="284">
        <f t="shared" si="1127"/>
        <v>0</v>
      </c>
      <c r="AG1196" s="284">
        <f t="shared" si="1128"/>
        <v>0</v>
      </c>
      <c r="AH1196" s="284">
        <f t="shared" si="1125"/>
        <v>5000</v>
      </c>
      <c r="AI1196" s="284">
        <f t="shared" si="1126"/>
        <v>5000</v>
      </c>
      <c r="AJ1196" s="284">
        <f t="shared" si="1129"/>
        <v>0</v>
      </c>
      <c r="AK1196" s="284">
        <f t="shared" si="1130"/>
        <v>0</v>
      </c>
      <c r="AL1196" s="284">
        <f t="shared" si="1131"/>
        <v>0</v>
      </c>
      <c r="AM1196" s="284">
        <f t="shared" si="1132"/>
        <v>0</v>
      </c>
      <c r="AN1196" s="284">
        <f t="shared" si="1133"/>
        <v>0</v>
      </c>
      <c r="AO1196" s="284">
        <f t="shared" si="1134"/>
        <v>0</v>
      </c>
      <c r="AP1196" s="284">
        <f t="shared" si="1135"/>
        <v>0</v>
      </c>
      <c r="AQ1196" s="284">
        <f t="shared" si="1136"/>
        <v>0</v>
      </c>
      <c r="AR1196" s="2328">
        <f t="shared" si="1138"/>
        <v>10000</v>
      </c>
      <c r="AS1196" s="2326" t="s">
        <v>2578</v>
      </c>
      <c r="AT1196" s="373"/>
      <c r="AU1196" s="373" t="s">
        <v>3535</v>
      </c>
      <c r="AV1196" s="373" t="s">
        <v>3536</v>
      </c>
      <c r="AW1196" s="375">
        <v>46058</v>
      </c>
      <c r="AX1196" s="373" t="s">
        <v>3537</v>
      </c>
      <c r="AY1196" s="375">
        <v>46078</v>
      </c>
      <c r="AZ1196" s="373"/>
      <c r="BA1196" s="373" t="s">
        <v>3538</v>
      </c>
      <c r="BB1196" s="2329" t="s">
        <v>995</v>
      </c>
      <c r="BC1196" s="373" t="s">
        <v>3755</v>
      </c>
      <c r="BD1196" s="373" t="s">
        <v>3756</v>
      </c>
      <c r="BE1196" s="373" t="s">
        <v>3766</v>
      </c>
      <c r="BF1196" s="375">
        <v>46083</v>
      </c>
      <c r="BG1196" s="373"/>
      <c r="BH1196" s="687">
        <v>2857</v>
      </c>
      <c r="BI1196" s="687"/>
      <c r="BJ1196" s="373"/>
      <c r="BK1196" s="687"/>
      <c r="BL1196" s="373">
        <v>2857</v>
      </c>
      <c r="BM1196" s="373"/>
      <c r="BN1196" s="687">
        <v>2857</v>
      </c>
      <c r="BO1196" s="687" t="s">
        <v>3761</v>
      </c>
      <c r="BP1196" s="687" t="s">
        <v>3762</v>
      </c>
      <c r="BQ1196" s="2139" t="s">
        <v>3760</v>
      </c>
      <c r="BR1196" s="2139"/>
      <c r="BS1196" s="2330" t="s">
        <v>3213</v>
      </c>
      <c r="BT1196" s="1370" t="s">
        <v>1197</v>
      </c>
      <c r="BU1196" s="1370" t="s">
        <v>3214</v>
      </c>
      <c r="BV1196" s="829">
        <v>70444064</v>
      </c>
      <c r="BW1196" s="687">
        <v>10704440648</v>
      </c>
      <c r="BX1196" s="798">
        <v>5000</v>
      </c>
      <c r="BY1196" s="907">
        <v>46082</v>
      </c>
      <c r="BZ1196" s="907">
        <v>46142</v>
      </c>
      <c r="CA1196" s="373"/>
      <c r="CB1196" s="373"/>
      <c r="CC1196" s="373"/>
      <c r="CD1196" s="373"/>
      <c r="CE1196" s="373"/>
      <c r="CF1196" s="373"/>
      <c r="CG1196" s="373"/>
      <c r="CH1196" s="373"/>
      <c r="CI1196" s="373"/>
      <c r="CJ1196" s="373"/>
      <c r="CK1196" s="373"/>
      <c r="CL1196" s="373"/>
      <c r="CM1196" s="373"/>
      <c r="CN1196" s="373"/>
      <c r="CO1196" s="373"/>
      <c r="CP1196" s="373"/>
      <c r="CQ1196" s="373"/>
      <c r="CR1196" s="373"/>
      <c r="CS1196" s="373"/>
      <c r="CT1196" s="373">
        <v>30</v>
      </c>
      <c r="CU1196" s="1371">
        <v>5000</v>
      </c>
      <c r="CV1196" s="373">
        <v>30</v>
      </c>
      <c r="CW1196" s="1371">
        <v>5000</v>
      </c>
      <c r="CX1196" s="373">
        <v>30</v>
      </c>
      <c r="CY1196" s="1371">
        <v>5000</v>
      </c>
      <c r="CZ1196" s="373"/>
      <c r="DA1196" s="373"/>
      <c r="DB1196" s="373"/>
      <c r="DC1196" s="293">
        <v>30</v>
      </c>
      <c r="DD1196" s="1371">
        <v>5000</v>
      </c>
      <c r="DE1196" s="293">
        <v>30</v>
      </c>
      <c r="DF1196" s="1371">
        <v>5000</v>
      </c>
      <c r="DG1196" s="293">
        <v>30</v>
      </c>
      <c r="DH1196" s="1371">
        <v>5000</v>
      </c>
      <c r="DI1196" s="373"/>
      <c r="DJ1196" s="373"/>
      <c r="DK1196" s="373"/>
      <c r="DL1196" s="373"/>
      <c r="DM1196" s="373"/>
      <c r="DN1196" s="373"/>
      <c r="DO1196" s="373"/>
      <c r="DP1196" s="373"/>
      <c r="DQ1196" s="373"/>
      <c r="DR1196" s="373"/>
      <c r="DS1196" s="373"/>
      <c r="DT1196" s="2326"/>
      <c r="DU1196" s="2320">
        <f t="shared" si="1106"/>
        <v>10000</v>
      </c>
      <c r="DV1196" s="2321">
        <f t="shared" si="1103"/>
        <v>10000</v>
      </c>
      <c r="DW1196" s="2321">
        <f t="shared" si="1137"/>
        <v>10000</v>
      </c>
      <c r="DX1196" s="2321">
        <f t="shared" si="1112"/>
        <v>0</v>
      </c>
      <c r="DY1196" s="2321">
        <f t="shared" si="1113"/>
        <v>0</v>
      </c>
      <c r="DZ1196" s="2326"/>
      <c r="EA1196" s="2326"/>
      <c r="EB1196" s="2326"/>
      <c r="EC1196" s="2326"/>
      <c r="ED1196" s="2326"/>
      <c r="EE1196" s="2326"/>
      <c r="EF1196" s="2326"/>
      <c r="EG1196" s="1946"/>
      <c r="EH1196" s="2326"/>
      <c r="EI1196" s="2326"/>
      <c r="EJ1196" s="2326"/>
      <c r="EK1196" s="2326"/>
      <c r="EL1196" s="2326"/>
      <c r="EM1196" s="2326"/>
      <c r="EN1196" s="2326"/>
      <c r="EO1196" s="2326"/>
      <c r="EP1196" s="2326"/>
      <c r="EQ1196" s="2326"/>
      <c r="ER1196" s="2326"/>
      <c r="ES1196" s="2326"/>
      <c r="ET1196" s="2326"/>
      <c r="EU1196" s="2326"/>
      <c r="EV1196" s="2326"/>
      <c r="EW1196" s="2326"/>
      <c r="EX1196" s="2326"/>
      <c r="EY1196" s="2326"/>
      <c r="EZ1196" s="2326"/>
      <c r="FA1196" s="2326"/>
      <c r="FB1196" s="2326"/>
      <c r="FC1196" s="2326"/>
      <c r="FD1196" s="2326"/>
      <c r="FE1196" s="2326"/>
      <c r="FF1196" s="2326"/>
      <c r="FG1196" s="2326"/>
      <c r="FH1196" s="2326"/>
      <c r="FI1196" s="2333"/>
    </row>
    <row r="1197" spans="1:341" s="2317" customFormat="1" ht="48" hidden="1" customHeight="1" x14ac:dyDescent="0.25">
      <c r="A1197" s="2322">
        <v>2026</v>
      </c>
      <c r="B1197" s="1365">
        <v>479</v>
      </c>
      <c r="C1197" s="1365" t="s">
        <v>58</v>
      </c>
      <c r="D1197" s="1365">
        <v>3000654</v>
      </c>
      <c r="E1197" s="1365">
        <v>5005023</v>
      </c>
      <c r="F1197" s="1365" t="s">
        <v>3011</v>
      </c>
      <c r="G1197" s="2322" t="s">
        <v>3012</v>
      </c>
      <c r="H1197" s="2322">
        <v>95</v>
      </c>
      <c r="I1197" s="1366" t="s">
        <v>992</v>
      </c>
      <c r="J1197" s="1367" t="s">
        <v>10</v>
      </c>
      <c r="K1197" s="1367" t="s">
        <v>60</v>
      </c>
      <c r="L1197" s="1365" t="str">
        <f t="shared" si="1109"/>
        <v>2.3</v>
      </c>
      <c r="M1197" s="2323" t="s">
        <v>62</v>
      </c>
      <c r="N1197" s="1368"/>
      <c r="O1197" s="2322" t="s">
        <v>3197</v>
      </c>
      <c r="P1197" s="2322" t="s">
        <v>65</v>
      </c>
      <c r="Q1197" s="2324">
        <v>1</v>
      </c>
      <c r="R1197" s="2325">
        <v>5000</v>
      </c>
      <c r="S1197" s="2326"/>
      <c r="T1197" s="2326"/>
      <c r="U1197" s="2322">
        <v>30</v>
      </c>
      <c r="V1197" s="2322">
        <v>30</v>
      </c>
      <c r="W1197" s="2327"/>
      <c r="X1197" s="286"/>
      <c r="Y1197" s="286"/>
      <c r="Z1197" s="287"/>
      <c r="AA1197" s="287"/>
      <c r="AB1197" s="287"/>
      <c r="AC1197" s="287"/>
      <c r="AD1197" s="287"/>
      <c r="AE1197" s="2325"/>
      <c r="AF1197" s="284">
        <f t="shared" si="1127"/>
        <v>0</v>
      </c>
      <c r="AG1197" s="284">
        <f t="shared" si="1128"/>
        <v>0</v>
      </c>
      <c r="AH1197" s="284">
        <f t="shared" si="1125"/>
        <v>5000</v>
      </c>
      <c r="AI1197" s="284">
        <f t="shared" si="1126"/>
        <v>5000</v>
      </c>
      <c r="AJ1197" s="284">
        <f t="shared" si="1129"/>
        <v>0</v>
      </c>
      <c r="AK1197" s="284">
        <f t="shared" si="1130"/>
        <v>0</v>
      </c>
      <c r="AL1197" s="284">
        <f t="shared" si="1131"/>
        <v>0</v>
      </c>
      <c r="AM1197" s="284">
        <f t="shared" si="1132"/>
        <v>0</v>
      </c>
      <c r="AN1197" s="284">
        <f t="shared" si="1133"/>
        <v>0</v>
      </c>
      <c r="AO1197" s="284">
        <f t="shared" si="1134"/>
        <v>0</v>
      </c>
      <c r="AP1197" s="284">
        <f t="shared" si="1135"/>
        <v>0</v>
      </c>
      <c r="AQ1197" s="284">
        <f t="shared" si="1136"/>
        <v>0</v>
      </c>
      <c r="AR1197" s="2328">
        <f t="shared" si="1138"/>
        <v>10000</v>
      </c>
      <c r="AS1197" s="2326" t="s">
        <v>2578</v>
      </c>
      <c r="AT1197" s="373"/>
      <c r="AU1197" s="373" t="s">
        <v>3535</v>
      </c>
      <c r="AV1197" s="373" t="s">
        <v>3536</v>
      </c>
      <c r="AW1197" s="375">
        <v>46058</v>
      </c>
      <c r="AX1197" s="373" t="s">
        <v>3537</v>
      </c>
      <c r="AY1197" s="375">
        <v>46078</v>
      </c>
      <c r="AZ1197" s="373"/>
      <c r="BA1197" s="373" t="s">
        <v>3538</v>
      </c>
      <c r="BB1197" s="2329" t="s">
        <v>995</v>
      </c>
      <c r="BC1197" s="373" t="s">
        <v>3755</v>
      </c>
      <c r="BD1197" s="373" t="s">
        <v>3756</v>
      </c>
      <c r="BE1197" s="373" t="s">
        <v>3766</v>
      </c>
      <c r="BF1197" s="375">
        <v>46083</v>
      </c>
      <c r="BG1197" s="373"/>
      <c r="BH1197" s="687">
        <v>2858</v>
      </c>
      <c r="BI1197" s="687"/>
      <c r="BJ1197" s="373"/>
      <c r="BK1197" s="687"/>
      <c r="BL1197" s="373">
        <v>2858</v>
      </c>
      <c r="BM1197" s="373"/>
      <c r="BN1197" s="687">
        <v>2858</v>
      </c>
      <c r="BO1197" s="687" t="s">
        <v>3761</v>
      </c>
      <c r="BP1197" s="687" t="s">
        <v>3762</v>
      </c>
      <c r="BQ1197" s="2139" t="s">
        <v>3760</v>
      </c>
      <c r="BR1197" s="2139"/>
      <c r="BS1197" s="2330" t="s">
        <v>3215</v>
      </c>
      <c r="BT1197" s="1370" t="s">
        <v>3216</v>
      </c>
      <c r="BU1197" s="1370" t="s">
        <v>3217</v>
      </c>
      <c r="BV1197" s="829">
        <v>46358893</v>
      </c>
      <c r="BW1197" s="687">
        <v>10463588932</v>
      </c>
      <c r="BX1197" s="798">
        <v>5000</v>
      </c>
      <c r="BY1197" s="907">
        <v>46082</v>
      </c>
      <c r="BZ1197" s="907">
        <v>46142</v>
      </c>
      <c r="CA1197" s="373"/>
      <c r="CB1197" s="373"/>
      <c r="CC1197" s="373"/>
      <c r="CD1197" s="373"/>
      <c r="CE1197" s="373"/>
      <c r="CF1197" s="373"/>
      <c r="CG1197" s="373"/>
      <c r="CH1197" s="373"/>
      <c r="CI1197" s="373"/>
      <c r="CJ1197" s="373"/>
      <c r="CK1197" s="373"/>
      <c r="CL1197" s="373"/>
      <c r="CM1197" s="373"/>
      <c r="CN1197" s="373"/>
      <c r="CO1197" s="373"/>
      <c r="CP1197" s="373"/>
      <c r="CQ1197" s="373"/>
      <c r="CR1197" s="373"/>
      <c r="CS1197" s="373"/>
      <c r="CT1197" s="373">
        <v>30</v>
      </c>
      <c r="CU1197" s="1371">
        <v>5000</v>
      </c>
      <c r="CV1197" s="373">
        <v>30</v>
      </c>
      <c r="CW1197" s="1371">
        <v>5000</v>
      </c>
      <c r="CX1197" s="373">
        <v>30</v>
      </c>
      <c r="CY1197" s="1371">
        <v>5000</v>
      </c>
      <c r="CZ1197" s="373"/>
      <c r="DA1197" s="373"/>
      <c r="DB1197" s="373"/>
      <c r="DC1197" s="293">
        <v>30</v>
      </c>
      <c r="DD1197" s="1371">
        <v>5000</v>
      </c>
      <c r="DE1197" s="293">
        <v>30</v>
      </c>
      <c r="DF1197" s="1371">
        <v>5000</v>
      </c>
      <c r="DG1197" s="293">
        <v>30</v>
      </c>
      <c r="DH1197" s="1371">
        <v>5000</v>
      </c>
      <c r="DI1197" s="373"/>
      <c r="DJ1197" s="373"/>
      <c r="DK1197" s="373"/>
      <c r="DL1197" s="373"/>
      <c r="DM1197" s="373"/>
      <c r="DN1197" s="373"/>
      <c r="DO1197" s="373"/>
      <c r="DP1197" s="373"/>
      <c r="DQ1197" s="373"/>
      <c r="DR1197" s="373"/>
      <c r="DS1197" s="373"/>
      <c r="DT1197" s="2326"/>
      <c r="DU1197" s="2320">
        <f t="shared" si="1106"/>
        <v>10000</v>
      </c>
      <c r="DV1197" s="2321">
        <f t="shared" si="1103"/>
        <v>10000</v>
      </c>
      <c r="DW1197" s="2321">
        <f t="shared" si="1137"/>
        <v>10000</v>
      </c>
      <c r="DX1197" s="2321">
        <f t="shared" si="1112"/>
        <v>0</v>
      </c>
      <c r="DY1197" s="2321">
        <f t="shared" si="1113"/>
        <v>0</v>
      </c>
      <c r="DZ1197" s="2326"/>
      <c r="EA1197" s="2326"/>
      <c r="EB1197" s="2326"/>
      <c r="EC1197" s="2326"/>
      <c r="ED1197" s="2326"/>
      <c r="EE1197" s="2326"/>
      <c r="EF1197" s="2326"/>
      <c r="EG1197" s="1946"/>
      <c r="EH1197" s="2326"/>
      <c r="EI1197" s="2326"/>
      <c r="EJ1197" s="2326"/>
      <c r="EK1197" s="2326"/>
      <c r="EL1197" s="2326"/>
      <c r="EM1197" s="2326"/>
      <c r="EN1197" s="2326"/>
      <c r="EO1197" s="2326"/>
      <c r="EP1197" s="2326"/>
      <c r="EQ1197" s="2326"/>
      <c r="ER1197" s="2326"/>
      <c r="ES1197" s="2326"/>
      <c r="ET1197" s="2326"/>
      <c r="EU1197" s="2326"/>
      <c r="EV1197" s="2326"/>
      <c r="EW1197" s="2326"/>
      <c r="EX1197" s="2326"/>
      <c r="EY1197" s="2326"/>
      <c r="EZ1197" s="2326"/>
      <c r="FA1197" s="2326"/>
      <c r="FB1197" s="2326"/>
      <c r="FC1197" s="2326"/>
      <c r="FD1197" s="2326"/>
      <c r="FE1197" s="2326"/>
      <c r="FF1197" s="2326"/>
      <c r="FG1197" s="2326"/>
      <c r="FH1197" s="2326"/>
      <c r="FI1197" s="2333"/>
    </row>
    <row r="1198" spans="1:341" s="2317" customFormat="1" ht="48" hidden="1" customHeight="1" x14ac:dyDescent="0.25">
      <c r="A1198" s="2322">
        <v>2026</v>
      </c>
      <c r="B1198" s="1365">
        <v>479</v>
      </c>
      <c r="C1198" s="1365" t="s">
        <v>58</v>
      </c>
      <c r="D1198" s="1365">
        <v>3000654</v>
      </c>
      <c r="E1198" s="1365">
        <v>5005023</v>
      </c>
      <c r="F1198" s="1365" t="s">
        <v>3011</v>
      </c>
      <c r="G1198" s="2322" t="s">
        <v>3012</v>
      </c>
      <c r="H1198" s="2322">
        <v>95</v>
      </c>
      <c r="I1198" s="1366" t="s">
        <v>992</v>
      </c>
      <c r="J1198" s="1367" t="s">
        <v>10</v>
      </c>
      <c r="K1198" s="1367" t="s">
        <v>60</v>
      </c>
      <c r="L1198" s="1365" t="str">
        <f t="shared" si="1109"/>
        <v>2.3</v>
      </c>
      <c r="M1198" s="2323" t="s">
        <v>62</v>
      </c>
      <c r="N1198" s="1368"/>
      <c r="O1198" s="2322" t="s">
        <v>3197</v>
      </c>
      <c r="P1198" s="2322" t="s">
        <v>65</v>
      </c>
      <c r="Q1198" s="2324">
        <v>1</v>
      </c>
      <c r="R1198" s="2325">
        <v>5000</v>
      </c>
      <c r="S1198" s="2326"/>
      <c r="T1198" s="2326"/>
      <c r="U1198" s="2322">
        <v>30</v>
      </c>
      <c r="V1198" s="2322">
        <v>30</v>
      </c>
      <c r="W1198" s="2327"/>
      <c r="X1198" s="286"/>
      <c r="Y1198" s="286"/>
      <c r="Z1198" s="287"/>
      <c r="AA1198" s="287"/>
      <c r="AB1198" s="287"/>
      <c r="AC1198" s="287"/>
      <c r="AD1198" s="287"/>
      <c r="AE1198" s="2325"/>
      <c r="AF1198" s="284">
        <f t="shared" si="1127"/>
        <v>0</v>
      </c>
      <c r="AG1198" s="284">
        <f t="shared" si="1128"/>
        <v>0</v>
      </c>
      <c r="AH1198" s="284">
        <f t="shared" si="1125"/>
        <v>5000</v>
      </c>
      <c r="AI1198" s="284">
        <f t="shared" si="1126"/>
        <v>5000</v>
      </c>
      <c r="AJ1198" s="284">
        <f t="shared" si="1129"/>
        <v>0</v>
      </c>
      <c r="AK1198" s="284">
        <f t="shared" si="1130"/>
        <v>0</v>
      </c>
      <c r="AL1198" s="284">
        <f t="shared" si="1131"/>
        <v>0</v>
      </c>
      <c r="AM1198" s="284">
        <f t="shared" si="1132"/>
        <v>0</v>
      </c>
      <c r="AN1198" s="284">
        <f t="shared" si="1133"/>
        <v>0</v>
      </c>
      <c r="AO1198" s="284">
        <f t="shared" si="1134"/>
        <v>0</v>
      </c>
      <c r="AP1198" s="284">
        <f t="shared" si="1135"/>
        <v>0</v>
      </c>
      <c r="AQ1198" s="284">
        <f t="shared" si="1136"/>
        <v>0</v>
      </c>
      <c r="AR1198" s="2328">
        <f t="shared" si="1138"/>
        <v>10000</v>
      </c>
      <c r="AS1198" s="2326" t="s">
        <v>2578</v>
      </c>
      <c r="AT1198" s="373"/>
      <c r="AU1198" s="373" t="s">
        <v>3535</v>
      </c>
      <c r="AV1198" s="373" t="s">
        <v>3536</v>
      </c>
      <c r="AW1198" s="375">
        <v>46058</v>
      </c>
      <c r="AX1198" s="373" t="s">
        <v>3537</v>
      </c>
      <c r="AY1198" s="375">
        <v>46078</v>
      </c>
      <c r="AZ1198" s="373"/>
      <c r="BA1198" s="373" t="s">
        <v>3538</v>
      </c>
      <c r="BB1198" s="2329" t="s">
        <v>995</v>
      </c>
      <c r="BC1198" s="373" t="s">
        <v>3755</v>
      </c>
      <c r="BD1198" s="373" t="s">
        <v>3756</v>
      </c>
      <c r="BE1198" s="373" t="s">
        <v>3766</v>
      </c>
      <c r="BF1198" s="375">
        <v>46083</v>
      </c>
      <c r="BG1198" s="373"/>
      <c r="BH1198" s="687">
        <v>3346</v>
      </c>
      <c r="BI1198" s="687"/>
      <c r="BJ1198" s="373"/>
      <c r="BK1198" s="687"/>
      <c r="BL1198" s="373">
        <v>3346</v>
      </c>
      <c r="BM1198" s="373"/>
      <c r="BN1198" s="687">
        <v>3346</v>
      </c>
      <c r="BO1198" s="687" t="s">
        <v>3761</v>
      </c>
      <c r="BP1198" s="687" t="s">
        <v>3762</v>
      </c>
      <c r="BQ1198" s="2139" t="s">
        <v>3760</v>
      </c>
      <c r="BR1198" s="2139"/>
      <c r="BS1198" s="2330" t="s">
        <v>2728</v>
      </c>
      <c r="BT1198" s="1370" t="s">
        <v>3249</v>
      </c>
      <c r="BU1198" s="1370" t="s">
        <v>3250</v>
      </c>
      <c r="BV1198" s="829">
        <v>42309854</v>
      </c>
      <c r="BW1198" s="687">
        <v>10423098541</v>
      </c>
      <c r="BX1198" s="811">
        <v>5000</v>
      </c>
      <c r="BY1198" s="907">
        <v>46082</v>
      </c>
      <c r="BZ1198" s="907">
        <v>46142</v>
      </c>
      <c r="CA1198" s="373"/>
      <c r="CB1198" s="373"/>
      <c r="CC1198" s="373"/>
      <c r="CD1198" s="373"/>
      <c r="CE1198" s="373"/>
      <c r="CF1198" s="373"/>
      <c r="CG1198" s="373"/>
      <c r="CH1198" s="373"/>
      <c r="CI1198" s="373"/>
      <c r="CJ1198" s="373"/>
      <c r="CK1198" s="373"/>
      <c r="CL1198" s="373"/>
      <c r="CM1198" s="373"/>
      <c r="CN1198" s="373"/>
      <c r="CO1198" s="373"/>
      <c r="CP1198" s="373"/>
      <c r="CQ1198" s="373"/>
      <c r="CR1198" s="373"/>
      <c r="CS1198" s="373"/>
      <c r="CT1198" s="373">
        <v>30</v>
      </c>
      <c r="CU1198" s="1371">
        <v>5000</v>
      </c>
      <c r="CV1198" s="373">
        <v>30</v>
      </c>
      <c r="CW1198" s="1371">
        <v>5000</v>
      </c>
      <c r="CX1198" s="373">
        <v>30</v>
      </c>
      <c r="CY1198" s="1371">
        <v>5000</v>
      </c>
      <c r="CZ1198" s="373"/>
      <c r="DA1198" s="373"/>
      <c r="DB1198" s="373"/>
      <c r="DC1198" s="293">
        <v>30</v>
      </c>
      <c r="DD1198" s="1371">
        <v>5000</v>
      </c>
      <c r="DE1198" s="293">
        <v>30</v>
      </c>
      <c r="DF1198" s="1371">
        <v>5000</v>
      </c>
      <c r="DG1198" s="293">
        <v>30</v>
      </c>
      <c r="DH1198" s="1371">
        <v>5000</v>
      </c>
      <c r="DI1198" s="373"/>
      <c r="DJ1198" s="373"/>
      <c r="DK1198" s="373"/>
      <c r="DL1198" s="373"/>
      <c r="DM1198" s="373"/>
      <c r="DN1198" s="373"/>
      <c r="DO1198" s="373"/>
      <c r="DP1198" s="373"/>
      <c r="DQ1198" s="373"/>
      <c r="DR1198" s="373"/>
      <c r="DS1198" s="373"/>
      <c r="DT1198" s="2326"/>
      <c r="DU1198" s="2320">
        <f t="shared" si="1106"/>
        <v>10000</v>
      </c>
      <c r="DV1198" s="2321">
        <f t="shared" si="1103"/>
        <v>10000</v>
      </c>
      <c r="DW1198" s="2321">
        <f t="shared" si="1137"/>
        <v>10000</v>
      </c>
      <c r="DX1198" s="2321">
        <f t="shared" si="1112"/>
        <v>0</v>
      </c>
      <c r="DY1198" s="2321">
        <f t="shared" si="1113"/>
        <v>0</v>
      </c>
      <c r="DZ1198" s="2326"/>
      <c r="EA1198" s="2326"/>
      <c r="EB1198" s="2326"/>
      <c r="EC1198" s="2326"/>
      <c r="ED1198" s="2326"/>
      <c r="EE1198" s="2326"/>
      <c r="EF1198" s="2326"/>
      <c r="EG1198" s="1946"/>
      <c r="EH1198" s="2326"/>
      <c r="EI1198" s="2326"/>
      <c r="EJ1198" s="2326"/>
      <c r="EK1198" s="2326"/>
      <c r="EL1198" s="2326"/>
      <c r="EM1198" s="2326"/>
      <c r="EN1198" s="2326"/>
      <c r="EO1198" s="2326"/>
      <c r="EP1198" s="2326"/>
      <c r="EQ1198" s="2326"/>
      <c r="ER1198" s="2326"/>
      <c r="ES1198" s="2326"/>
      <c r="ET1198" s="2326"/>
      <c r="EU1198" s="2326"/>
      <c r="EV1198" s="2326"/>
      <c r="EW1198" s="2326"/>
      <c r="EX1198" s="2326"/>
      <c r="EY1198" s="2326"/>
      <c r="EZ1198" s="2326"/>
      <c r="FA1198" s="2326"/>
      <c r="FB1198" s="2326"/>
      <c r="FC1198" s="2326"/>
      <c r="FD1198" s="2326"/>
      <c r="FE1198" s="2326"/>
      <c r="FF1198" s="2326"/>
      <c r="FG1198" s="2326"/>
      <c r="FH1198" s="2326"/>
      <c r="FI1198" s="2333"/>
    </row>
    <row r="1199" spans="1:341" s="2317" customFormat="1" ht="48" hidden="1" customHeight="1" x14ac:dyDescent="0.25">
      <c r="A1199" s="2322">
        <v>2026</v>
      </c>
      <c r="B1199" s="1365">
        <v>479</v>
      </c>
      <c r="C1199" s="1365" t="s">
        <v>58</v>
      </c>
      <c r="D1199" s="1365">
        <v>3000654</v>
      </c>
      <c r="E1199" s="1365">
        <v>5005023</v>
      </c>
      <c r="F1199" s="1365" t="s">
        <v>3011</v>
      </c>
      <c r="G1199" s="2322" t="s">
        <v>3012</v>
      </c>
      <c r="H1199" s="2322">
        <v>95</v>
      </c>
      <c r="I1199" s="1366" t="s">
        <v>992</v>
      </c>
      <c r="J1199" s="1367" t="s">
        <v>10</v>
      </c>
      <c r="K1199" s="1367" t="s">
        <v>60</v>
      </c>
      <c r="L1199" s="1365" t="str">
        <f t="shared" si="1109"/>
        <v>2.3</v>
      </c>
      <c r="M1199" s="2323" t="s">
        <v>62</v>
      </c>
      <c r="N1199" s="1368"/>
      <c r="O1199" s="2322" t="s">
        <v>3197</v>
      </c>
      <c r="P1199" s="2322" t="s">
        <v>65</v>
      </c>
      <c r="Q1199" s="2324">
        <v>1</v>
      </c>
      <c r="R1199" s="2325">
        <v>5000</v>
      </c>
      <c r="S1199" s="2326"/>
      <c r="T1199" s="2326"/>
      <c r="U1199" s="2322">
        <v>30</v>
      </c>
      <c r="V1199" s="2322">
        <v>30</v>
      </c>
      <c r="W1199" s="2327"/>
      <c r="X1199" s="286"/>
      <c r="Y1199" s="286"/>
      <c r="Z1199" s="287"/>
      <c r="AA1199" s="287"/>
      <c r="AB1199" s="287"/>
      <c r="AC1199" s="287"/>
      <c r="AD1199" s="287"/>
      <c r="AE1199" s="2325"/>
      <c r="AF1199" s="284">
        <f t="shared" si="1127"/>
        <v>0</v>
      </c>
      <c r="AG1199" s="284">
        <f t="shared" si="1128"/>
        <v>0</v>
      </c>
      <c r="AH1199" s="284">
        <f t="shared" si="1125"/>
        <v>5000</v>
      </c>
      <c r="AI1199" s="284">
        <f t="shared" si="1126"/>
        <v>5000</v>
      </c>
      <c r="AJ1199" s="284">
        <f t="shared" si="1129"/>
        <v>0</v>
      </c>
      <c r="AK1199" s="284">
        <f t="shared" si="1130"/>
        <v>0</v>
      </c>
      <c r="AL1199" s="284">
        <f t="shared" si="1131"/>
        <v>0</v>
      </c>
      <c r="AM1199" s="284">
        <f t="shared" si="1132"/>
        <v>0</v>
      </c>
      <c r="AN1199" s="284">
        <f t="shared" si="1133"/>
        <v>0</v>
      </c>
      <c r="AO1199" s="284">
        <f t="shared" si="1134"/>
        <v>0</v>
      </c>
      <c r="AP1199" s="284">
        <f t="shared" si="1135"/>
        <v>0</v>
      </c>
      <c r="AQ1199" s="284">
        <f t="shared" si="1136"/>
        <v>0</v>
      </c>
      <c r="AR1199" s="2328">
        <f t="shared" si="1138"/>
        <v>10000</v>
      </c>
      <c r="AS1199" s="2326" t="s">
        <v>2578</v>
      </c>
      <c r="AT1199" s="373"/>
      <c r="AU1199" s="373" t="s">
        <v>3535</v>
      </c>
      <c r="AV1199" s="373" t="s">
        <v>3536</v>
      </c>
      <c r="AW1199" s="375">
        <v>46058</v>
      </c>
      <c r="AX1199" s="373" t="s">
        <v>3537</v>
      </c>
      <c r="AY1199" s="375">
        <v>46078</v>
      </c>
      <c r="AZ1199" s="373"/>
      <c r="BA1199" s="373" t="s">
        <v>3538</v>
      </c>
      <c r="BB1199" s="2329" t="s">
        <v>995</v>
      </c>
      <c r="BC1199" s="373" t="s">
        <v>3755</v>
      </c>
      <c r="BD1199" s="373" t="s">
        <v>3756</v>
      </c>
      <c r="BE1199" s="373" t="s">
        <v>3766</v>
      </c>
      <c r="BF1199" s="375">
        <v>46083</v>
      </c>
      <c r="BG1199" s="373"/>
      <c r="BH1199" s="687">
        <v>4469</v>
      </c>
      <c r="BI1199" s="687"/>
      <c r="BJ1199" s="373"/>
      <c r="BK1199" s="687"/>
      <c r="BL1199" s="373">
        <v>4469</v>
      </c>
      <c r="BM1199" s="373"/>
      <c r="BN1199" s="687">
        <v>4469</v>
      </c>
      <c r="BO1199" s="616" t="s">
        <v>3758</v>
      </c>
      <c r="BP1199" s="670" t="s">
        <v>3759</v>
      </c>
      <c r="BQ1199" s="2139" t="s">
        <v>3760</v>
      </c>
      <c r="BR1199" s="2139"/>
      <c r="BS1199" s="2330" t="s">
        <v>3251</v>
      </c>
      <c r="BT1199" s="1370" t="s">
        <v>1521</v>
      </c>
      <c r="BU1199" s="1370" t="s">
        <v>3252</v>
      </c>
      <c r="BV1199" s="829">
        <v>46734878</v>
      </c>
      <c r="BW1199" s="687">
        <v>10467348782</v>
      </c>
      <c r="BX1199" s="798">
        <v>5000</v>
      </c>
      <c r="BY1199" s="907">
        <v>46082</v>
      </c>
      <c r="BZ1199" s="907">
        <v>46142</v>
      </c>
      <c r="CA1199" s="373"/>
      <c r="CB1199" s="373"/>
      <c r="CC1199" s="373"/>
      <c r="CD1199" s="373"/>
      <c r="CE1199" s="373"/>
      <c r="CF1199" s="373"/>
      <c r="CG1199" s="373"/>
      <c r="CH1199" s="373"/>
      <c r="CI1199" s="373"/>
      <c r="CJ1199" s="373"/>
      <c r="CK1199" s="373"/>
      <c r="CL1199" s="373"/>
      <c r="CM1199" s="373"/>
      <c r="CN1199" s="373"/>
      <c r="CO1199" s="373"/>
      <c r="CP1199" s="373"/>
      <c r="CQ1199" s="373"/>
      <c r="CR1199" s="373"/>
      <c r="CS1199" s="373"/>
      <c r="CT1199" s="373">
        <v>30</v>
      </c>
      <c r="CU1199" s="1371">
        <v>5000</v>
      </c>
      <c r="CV1199" s="373">
        <v>30</v>
      </c>
      <c r="CW1199" s="1371">
        <v>5000</v>
      </c>
      <c r="CX1199" s="373">
        <v>30</v>
      </c>
      <c r="CY1199" s="1371">
        <v>5000</v>
      </c>
      <c r="CZ1199" s="373"/>
      <c r="DA1199" s="373"/>
      <c r="DB1199" s="373"/>
      <c r="DC1199" s="293">
        <v>30</v>
      </c>
      <c r="DD1199" s="1371">
        <v>5000</v>
      </c>
      <c r="DE1199" s="293">
        <v>30</v>
      </c>
      <c r="DF1199" s="1371">
        <v>5000</v>
      </c>
      <c r="DG1199" s="293">
        <v>30</v>
      </c>
      <c r="DH1199" s="1371">
        <v>5000</v>
      </c>
      <c r="DI1199" s="373"/>
      <c r="DJ1199" s="373"/>
      <c r="DK1199" s="373"/>
      <c r="DL1199" s="373"/>
      <c r="DM1199" s="373"/>
      <c r="DN1199" s="373"/>
      <c r="DO1199" s="373"/>
      <c r="DP1199" s="373"/>
      <c r="DQ1199" s="373"/>
      <c r="DR1199" s="373"/>
      <c r="DS1199" s="373"/>
      <c r="DT1199" s="2326"/>
      <c r="DU1199" s="2320">
        <f t="shared" si="1106"/>
        <v>10000</v>
      </c>
      <c r="DV1199" s="2321">
        <f t="shared" si="1103"/>
        <v>10000</v>
      </c>
      <c r="DW1199" s="2321">
        <f t="shared" si="1137"/>
        <v>10000</v>
      </c>
      <c r="DX1199" s="2321">
        <f t="shared" si="1112"/>
        <v>0</v>
      </c>
      <c r="DY1199" s="2321">
        <f t="shared" si="1113"/>
        <v>0</v>
      </c>
      <c r="DZ1199" s="2326"/>
      <c r="EA1199" s="2326"/>
      <c r="EB1199" s="2326"/>
      <c r="EC1199" s="2326"/>
      <c r="ED1199" s="2326"/>
      <c r="EE1199" s="2326"/>
      <c r="EF1199" s="2326"/>
      <c r="EG1199" s="1946"/>
      <c r="EH1199" s="2326"/>
      <c r="EI1199" s="2326"/>
      <c r="EJ1199" s="2326"/>
      <c r="EK1199" s="2326"/>
      <c r="EL1199" s="2326"/>
      <c r="EM1199" s="2326"/>
      <c r="EN1199" s="2326"/>
      <c r="EO1199" s="2326"/>
      <c r="EP1199" s="2326"/>
      <c r="EQ1199" s="2326"/>
      <c r="ER1199" s="2326"/>
      <c r="ES1199" s="2326"/>
      <c r="ET1199" s="2326"/>
      <c r="EU1199" s="2326"/>
      <c r="EV1199" s="2326"/>
      <c r="EW1199" s="2326"/>
      <c r="EX1199" s="2326"/>
      <c r="EY1199" s="2326"/>
      <c r="EZ1199" s="2326"/>
      <c r="FA1199" s="2326"/>
      <c r="FB1199" s="2326"/>
      <c r="FC1199" s="2326"/>
      <c r="FD1199" s="2326"/>
      <c r="FE1199" s="2326"/>
      <c r="FF1199" s="2326"/>
      <c r="FG1199" s="2326"/>
      <c r="FH1199" s="2326"/>
      <c r="FI1199" s="2333"/>
    </row>
    <row r="1200" spans="1:341" s="323" customFormat="1" ht="48" hidden="1" customHeight="1" x14ac:dyDescent="0.25">
      <c r="A1200" s="2322">
        <v>2026</v>
      </c>
      <c r="B1200" s="1365">
        <v>479</v>
      </c>
      <c r="C1200" s="1365" t="s">
        <v>58</v>
      </c>
      <c r="D1200" s="1365">
        <v>3000654</v>
      </c>
      <c r="E1200" s="1365">
        <v>5005023</v>
      </c>
      <c r="F1200" s="1365" t="s">
        <v>3011</v>
      </c>
      <c r="G1200" s="2322" t="s">
        <v>3012</v>
      </c>
      <c r="H1200" s="2322">
        <v>95</v>
      </c>
      <c r="I1200" s="1366" t="s">
        <v>992</v>
      </c>
      <c r="J1200" s="1367" t="s">
        <v>10</v>
      </c>
      <c r="K1200" s="1367" t="s">
        <v>60</v>
      </c>
      <c r="L1200" s="1365" t="str">
        <f t="shared" si="1109"/>
        <v>2.3</v>
      </c>
      <c r="M1200" s="2323" t="s">
        <v>62</v>
      </c>
      <c r="N1200" s="1368"/>
      <c r="O1200" s="2322" t="s">
        <v>3197</v>
      </c>
      <c r="P1200" s="2322" t="s">
        <v>65</v>
      </c>
      <c r="Q1200" s="2324">
        <v>1</v>
      </c>
      <c r="R1200" s="2325">
        <v>5000</v>
      </c>
      <c r="S1200" s="2326"/>
      <c r="T1200" s="2326"/>
      <c r="U1200" s="2322">
        <v>30</v>
      </c>
      <c r="V1200" s="2322">
        <v>30</v>
      </c>
      <c r="W1200" s="2327"/>
      <c r="X1200" s="286"/>
      <c r="Y1200" s="286"/>
      <c r="Z1200" s="287"/>
      <c r="AA1200" s="287"/>
      <c r="AB1200" s="287"/>
      <c r="AC1200" s="287"/>
      <c r="AD1200" s="287"/>
      <c r="AE1200" s="2325"/>
      <c r="AF1200" s="284">
        <f t="shared" si="1127"/>
        <v>0</v>
      </c>
      <c r="AG1200" s="284">
        <f t="shared" si="1128"/>
        <v>0</v>
      </c>
      <c r="AH1200" s="284">
        <f t="shared" si="1125"/>
        <v>5000</v>
      </c>
      <c r="AI1200" s="284">
        <f t="shared" si="1126"/>
        <v>5000</v>
      </c>
      <c r="AJ1200" s="284">
        <f t="shared" si="1129"/>
        <v>0</v>
      </c>
      <c r="AK1200" s="284">
        <f t="shared" si="1130"/>
        <v>0</v>
      </c>
      <c r="AL1200" s="284">
        <f t="shared" si="1131"/>
        <v>0</v>
      </c>
      <c r="AM1200" s="284">
        <f t="shared" si="1132"/>
        <v>0</v>
      </c>
      <c r="AN1200" s="284">
        <f t="shared" si="1133"/>
        <v>0</v>
      </c>
      <c r="AO1200" s="284">
        <f t="shared" si="1134"/>
        <v>0</v>
      </c>
      <c r="AP1200" s="284">
        <f t="shared" si="1135"/>
        <v>0</v>
      </c>
      <c r="AQ1200" s="284">
        <f t="shared" si="1136"/>
        <v>0</v>
      </c>
      <c r="AR1200" s="2328">
        <f t="shared" si="1138"/>
        <v>10000</v>
      </c>
      <c r="AS1200" s="2326" t="s">
        <v>2578</v>
      </c>
      <c r="AT1200" s="373"/>
      <c r="AU1200" s="373" t="s">
        <v>3535</v>
      </c>
      <c r="AV1200" s="373" t="s">
        <v>3536</v>
      </c>
      <c r="AW1200" s="375">
        <v>46058</v>
      </c>
      <c r="AX1200" s="373" t="s">
        <v>3537</v>
      </c>
      <c r="AY1200" s="375">
        <v>46078</v>
      </c>
      <c r="AZ1200" s="373"/>
      <c r="BA1200" s="373" t="s">
        <v>3538</v>
      </c>
      <c r="BB1200" s="2329" t="s">
        <v>995</v>
      </c>
      <c r="BC1200" s="373" t="s">
        <v>3784</v>
      </c>
      <c r="BD1200" s="373" t="s">
        <v>3785</v>
      </c>
      <c r="BE1200" s="373" t="s">
        <v>3786</v>
      </c>
      <c r="BF1200" s="375">
        <v>46088</v>
      </c>
      <c r="BG1200" s="373"/>
      <c r="BH1200" s="687">
        <v>6271</v>
      </c>
      <c r="BI1200" s="687"/>
      <c r="BJ1200" s="373"/>
      <c r="BK1200" s="687"/>
      <c r="BL1200" s="373">
        <v>6271</v>
      </c>
      <c r="BM1200" s="373"/>
      <c r="BN1200" s="687"/>
      <c r="BO1200" s="687"/>
      <c r="BP1200" s="376"/>
      <c r="BQ1200" s="2139" t="s">
        <v>3760</v>
      </c>
      <c r="BR1200" s="2139"/>
      <c r="BS1200" s="2346" t="s">
        <v>1605</v>
      </c>
      <c r="BT1200" s="1393" t="s">
        <v>1271</v>
      </c>
      <c r="BU1200" s="1393" t="s">
        <v>3787</v>
      </c>
      <c r="BV1200" s="1327">
        <v>21562770</v>
      </c>
      <c r="BW1200" s="1328">
        <v>10215627701</v>
      </c>
      <c r="BX1200" s="798">
        <v>5000</v>
      </c>
      <c r="BY1200" s="907">
        <v>46120</v>
      </c>
      <c r="BZ1200" s="907">
        <v>46142</v>
      </c>
      <c r="CA1200" s="373"/>
      <c r="CB1200" s="373"/>
      <c r="CC1200" s="373"/>
      <c r="CD1200" s="373"/>
      <c r="CE1200" s="373"/>
      <c r="CF1200" s="373"/>
      <c r="CG1200" s="373"/>
      <c r="CH1200" s="373"/>
      <c r="CI1200" s="373"/>
      <c r="CJ1200" s="373"/>
      <c r="CK1200" s="373"/>
      <c r="CL1200" s="373"/>
      <c r="CM1200" s="373"/>
      <c r="CN1200" s="373"/>
      <c r="CO1200" s="373"/>
      <c r="CP1200" s="373"/>
      <c r="CQ1200" s="373"/>
      <c r="CR1200" s="373"/>
      <c r="CS1200" s="373"/>
      <c r="CT1200" s="373">
        <v>30</v>
      </c>
      <c r="CU1200" s="1371">
        <v>5000</v>
      </c>
      <c r="CV1200" s="373">
        <v>30</v>
      </c>
      <c r="CW1200" s="1371">
        <v>5000</v>
      </c>
      <c r="CX1200" s="373">
        <v>0</v>
      </c>
      <c r="CY1200" s="1371">
        <v>0</v>
      </c>
      <c r="CZ1200" s="373"/>
      <c r="DA1200" s="373"/>
      <c r="DB1200" s="373"/>
      <c r="DC1200" s="293">
        <v>30</v>
      </c>
      <c r="DD1200" s="1371">
        <v>5000</v>
      </c>
      <c r="DE1200" s="293">
        <v>23</v>
      </c>
      <c r="DF1200" s="1371">
        <v>5000</v>
      </c>
      <c r="DG1200" s="293">
        <v>23</v>
      </c>
      <c r="DH1200" s="1371">
        <v>3833.33</v>
      </c>
      <c r="DI1200" s="373"/>
      <c r="DJ1200" s="373"/>
      <c r="DK1200" s="373"/>
      <c r="DL1200" s="373"/>
      <c r="DM1200" s="373"/>
      <c r="DN1200" s="373"/>
      <c r="DO1200" s="373"/>
      <c r="DP1200" s="373"/>
      <c r="DQ1200" s="373"/>
      <c r="DR1200" s="373"/>
      <c r="DS1200" s="373"/>
      <c r="DT1200" s="2326"/>
      <c r="DU1200" s="2320">
        <f t="shared" si="1106"/>
        <v>10000</v>
      </c>
      <c r="DV1200" s="2321">
        <f t="shared" ref="DV1200:DV1249" si="1139">CE1200+CN1200+CW1200+DF1200</f>
        <v>10000</v>
      </c>
      <c r="DW1200" s="2321">
        <f t="shared" si="1137"/>
        <v>3833.33</v>
      </c>
      <c r="DX1200" s="2321">
        <f t="shared" si="1112"/>
        <v>0</v>
      </c>
      <c r="DY1200" s="2321">
        <f t="shared" si="1113"/>
        <v>6166.67</v>
      </c>
      <c r="DZ1200" s="2326"/>
      <c r="EA1200" s="2326"/>
      <c r="EB1200" s="2326"/>
      <c r="EC1200" s="2326" t="s">
        <v>3788</v>
      </c>
      <c r="ED1200" s="2326"/>
      <c r="EE1200" s="2326"/>
      <c r="EF1200" s="2326"/>
      <c r="EG1200" s="1946"/>
      <c r="EH1200" s="2326"/>
      <c r="EI1200" s="2326"/>
      <c r="EJ1200" s="2326"/>
      <c r="EK1200" s="2326"/>
      <c r="EL1200" s="2326"/>
      <c r="EM1200" s="2326"/>
      <c r="EN1200" s="2326"/>
      <c r="EO1200" s="2326"/>
      <c r="EP1200" s="2326"/>
      <c r="EQ1200" s="2326"/>
      <c r="ER1200" s="2326"/>
      <c r="ES1200" s="2326"/>
      <c r="ET1200" s="2326"/>
      <c r="EU1200" s="2326"/>
      <c r="EV1200" s="2326"/>
      <c r="EW1200" s="2326"/>
      <c r="EX1200" s="2326"/>
      <c r="EY1200" s="2326"/>
      <c r="EZ1200" s="2326"/>
      <c r="FA1200" s="2326"/>
      <c r="FB1200" s="2326"/>
      <c r="FC1200" s="2326"/>
      <c r="FD1200" s="2326"/>
      <c r="FE1200" s="2326"/>
      <c r="FF1200" s="2326"/>
      <c r="FG1200" s="2326"/>
      <c r="FH1200" s="2326"/>
      <c r="FI1200" s="2333"/>
      <c r="FJ1200" s="2317"/>
      <c r="FK1200" s="2317"/>
      <c r="FL1200" s="2317"/>
      <c r="FM1200" s="2317"/>
      <c r="FN1200" s="2317"/>
      <c r="FO1200" s="2317"/>
      <c r="FP1200" s="2317"/>
      <c r="FQ1200" s="2317"/>
      <c r="FR1200" s="2317"/>
      <c r="FS1200" s="2317"/>
      <c r="FT1200" s="2317"/>
      <c r="FU1200" s="2317"/>
      <c r="FV1200" s="2317"/>
      <c r="FW1200" s="2317"/>
      <c r="FX1200" s="2317"/>
      <c r="FY1200" s="2317"/>
      <c r="FZ1200" s="2317"/>
      <c r="GA1200" s="2317"/>
      <c r="GB1200" s="2317"/>
      <c r="GC1200" s="2317"/>
      <c r="GD1200" s="2317"/>
      <c r="GE1200" s="2317"/>
      <c r="GF1200" s="2317"/>
      <c r="GG1200" s="2317"/>
      <c r="GH1200" s="2317"/>
      <c r="GI1200" s="2317"/>
      <c r="GJ1200" s="2317"/>
      <c r="GK1200" s="2317"/>
      <c r="GL1200" s="2317"/>
      <c r="GM1200" s="2317"/>
      <c r="GN1200" s="2317"/>
      <c r="GO1200" s="2317"/>
      <c r="GP1200" s="2317"/>
      <c r="GQ1200" s="2317"/>
      <c r="GR1200" s="2317"/>
      <c r="GS1200" s="2317"/>
      <c r="GT1200" s="2317"/>
      <c r="GU1200" s="2317"/>
      <c r="GV1200" s="2317"/>
      <c r="GW1200" s="2317"/>
      <c r="GX1200" s="2317"/>
      <c r="GY1200" s="2317"/>
      <c r="GZ1200" s="2317"/>
      <c r="HA1200" s="2317"/>
      <c r="HB1200" s="2317"/>
      <c r="HC1200" s="2317"/>
      <c r="HD1200" s="2317"/>
      <c r="HE1200" s="2317"/>
      <c r="HF1200" s="2317"/>
      <c r="HG1200" s="2317"/>
      <c r="HH1200" s="2317"/>
      <c r="HI1200" s="2317"/>
      <c r="HJ1200" s="2317"/>
      <c r="HK1200" s="2317"/>
      <c r="HL1200" s="2317"/>
      <c r="HM1200" s="2317"/>
      <c r="HN1200" s="2317"/>
      <c r="HO1200" s="2317"/>
      <c r="HP1200" s="2317"/>
      <c r="HQ1200" s="2317"/>
      <c r="HR1200" s="2317"/>
      <c r="HS1200" s="2317"/>
      <c r="HT1200" s="2317"/>
      <c r="HU1200" s="2317"/>
      <c r="HV1200" s="2317"/>
      <c r="HW1200" s="2317"/>
      <c r="HX1200" s="2317"/>
      <c r="HY1200" s="2317"/>
      <c r="HZ1200" s="2317"/>
      <c r="IA1200" s="2317"/>
      <c r="IB1200" s="2317"/>
      <c r="IC1200" s="2317"/>
      <c r="ID1200" s="2317"/>
      <c r="IE1200" s="2317"/>
      <c r="IF1200" s="2317"/>
      <c r="IG1200" s="2317"/>
      <c r="IH1200" s="2317"/>
      <c r="II1200" s="2317"/>
      <c r="IJ1200" s="2317"/>
      <c r="IK1200" s="2317"/>
      <c r="IL1200" s="2317"/>
      <c r="IM1200" s="2317"/>
      <c r="IN1200" s="2317"/>
      <c r="IO1200" s="2317"/>
      <c r="IP1200" s="2317"/>
      <c r="IQ1200" s="2317"/>
      <c r="IR1200" s="2317"/>
      <c r="IS1200" s="2317"/>
      <c r="IT1200" s="2317"/>
      <c r="IU1200" s="2317"/>
      <c r="IV1200" s="2317"/>
      <c r="IW1200" s="2317"/>
      <c r="IX1200" s="2317"/>
      <c r="IY1200" s="2317"/>
      <c r="IZ1200" s="2317"/>
      <c r="JA1200" s="2317"/>
      <c r="JB1200" s="2317"/>
      <c r="JC1200" s="2317"/>
      <c r="JD1200" s="2317"/>
      <c r="JE1200" s="2317"/>
      <c r="JF1200" s="2317"/>
      <c r="JG1200" s="2317"/>
      <c r="JH1200" s="2317"/>
      <c r="JI1200" s="2317"/>
      <c r="JJ1200" s="2317"/>
      <c r="JK1200" s="2317"/>
      <c r="JL1200" s="2317"/>
      <c r="JM1200" s="2317"/>
      <c r="JN1200" s="2317"/>
      <c r="JO1200" s="2317"/>
      <c r="JP1200" s="2317"/>
      <c r="JQ1200" s="2317"/>
      <c r="JR1200" s="2317"/>
      <c r="JS1200" s="2317"/>
      <c r="JT1200" s="2317"/>
      <c r="JU1200" s="2317"/>
      <c r="JV1200" s="2317"/>
      <c r="JW1200" s="2317"/>
      <c r="JX1200" s="2317"/>
      <c r="JY1200" s="2317"/>
      <c r="JZ1200" s="2317"/>
      <c r="KA1200" s="2317"/>
      <c r="KB1200" s="2317"/>
      <c r="KC1200" s="2317"/>
      <c r="KD1200" s="2317"/>
      <c r="KE1200" s="2317"/>
      <c r="KF1200" s="2317"/>
      <c r="KG1200" s="2317"/>
      <c r="KH1200" s="2317"/>
      <c r="KI1200" s="2317"/>
      <c r="KJ1200" s="2317"/>
      <c r="KK1200" s="2317"/>
      <c r="KL1200" s="2317"/>
      <c r="KM1200" s="2317"/>
      <c r="KN1200" s="2317"/>
      <c r="KO1200" s="2317"/>
      <c r="KP1200" s="2317"/>
      <c r="KQ1200" s="2317"/>
      <c r="KR1200" s="2317"/>
      <c r="KS1200" s="2317"/>
      <c r="KT1200" s="2317"/>
      <c r="KU1200" s="2317"/>
      <c r="KV1200" s="2317"/>
      <c r="KW1200" s="2317"/>
      <c r="KX1200" s="2317"/>
      <c r="KY1200" s="2317"/>
      <c r="KZ1200" s="2317"/>
      <c r="LA1200" s="2317"/>
      <c r="LB1200" s="2317"/>
      <c r="LC1200" s="2317"/>
      <c r="LD1200" s="2317"/>
      <c r="LE1200" s="2317"/>
      <c r="LF1200" s="2317"/>
      <c r="LG1200" s="2317"/>
      <c r="LH1200" s="2317"/>
      <c r="LI1200" s="2317"/>
      <c r="LJ1200" s="2317"/>
      <c r="LK1200" s="2317"/>
      <c r="LL1200" s="2317"/>
      <c r="LM1200" s="2317"/>
      <c r="LN1200" s="2317"/>
      <c r="LO1200" s="2317"/>
      <c r="LP1200" s="2317"/>
      <c r="LQ1200" s="2317"/>
      <c r="LR1200" s="2317"/>
      <c r="LS1200" s="2317"/>
      <c r="LT1200" s="2317"/>
      <c r="LU1200" s="2317"/>
      <c r="LV1200" s="2317"/>
      <c r="LW1200" s="2317"/>
      <c r="LX1200" s="2317"/>
      <c r="LY1200" s="2317"/>
      <c r="LZ1200" s="2317"/>
      <c r="MA1200" s="2317"/>
      <c r="MB1200" s="2317"/>
      <c r="MC1200" s="2317"/>
    </row>
    <row r="1201" spans="1:341" s="323" customFormat="1" ht="48" hidden="1" customHeight="1" x14ac:dyDescent="0.25">
      <c r="A1201" s="2322">
        <v>2026</v>
      </c>
      <c r="B1201" s="1365">
        <v>479</v>
      </c>
      <c r="C1201" s="1365" t="s">
        <v>58</v>
      </c>
      <c r="D1201" s="1365">
        <v>3000654</v>
      </c>
      <c r="E1201" s="1365">
        <v>5005023</v>
      </c>
      <c r="F1201" s="1365" t="s">
        <v>3011</v>
      </c>
      <c r="G1201" s="2322" t="s">
        <v>3012</v>
      </c>
      <c r="H1201" s="2322">
        <v>95</v>
      </c>
      <c r="I1201" s="1366" t="s">
        <v>992</v>
      </c>
      <c r="J1201" s="1367" t="s">
        <v>10</v>
      </c>
      <c r="K1201" s="1367" t="s">
        <v>60</v>
      </c>
      <c r="L1201" s="1365" t="str">
        <f t="shared" si="1109"/>
        <v>2.3</v>
      </c>
      <c r="M1201" s="2323" t="s">
        <v>62</v>
      </c>
      <c r="N1201" s="1368"/>
      <c r="O1201" s="2322" t="s">
        <v>3197</v>
      </c>
      <c r="P1201" s="2322" t="s">
        <v>65</v>
      </c>
      <c r="Q1201" s="2324">
        <v>1</v>
      </c>
      <c r="R1201" s="2325">
        <v>5000</v>
      </c>
      <c r="S1201" s="2326"/>
      <c r="T1201" s="2326"/>
      <c r="U1201" s="2322">
        <v>30</v>
      </c>
      <c r="V1201" s="2322">
        <v>30</v>
      </c>
      <c r="W1201" s="2327"/>
      <c r="X1201" s="286"/>
      <c r="Y1201" s="286"/>
      <c r="Z1201" s="287"/>
      <c r="AA1201" s="287"/>
      <c r="AB1201" s="287"/>
      <c r="AC1201" s="287"/>
      <c r="AD1201" s="287"/>
      <c r="AE1201" s="2325"/>
      <c r="AF1201" s="284">
        <f t="shared" si="1127"/>
        <v>0</v>
      </c>
      <c r="AG1201" s="284">
        <f t="shared" si="1128"/>
        <v>0</v>
      </c>
      <c r="AH1201" s="284">
        <f t="shared" si="1125"/>
        <v>5000</v>
      </c>
      <c r="AI1201" s="284">
        <f t="shared" si="1126"/>
        <v>5000</v>
      </c>
      <c r="AJ1201" s="284">
        <f t="shared" si="1129"/>
        <v>0</v>
      </c>
      <c r="AK1201" s="284">
        <f t="shared" si="1130"/>
        <v>0</v>
      </c>
      <c r="AL1201" s="284">
        <f t="shared" si="1131"/>
        <v>0</v>
      </c>
      <c r="AM1201" s="284">
        <f t="shared" si="1132"/>
        <v>0</v>
      </c>
      <c r="AN1201" s="284">
        <f t="shared" si="1133"/>
        <v>0</v>
      </c>
      <c r="AO1201" s="284">
        <f t="shared" si="1134"/>
        <v>0</v>
      </c>
      <c r="AP1201" s="284">
        <f t="shared" si="1135"/>
        <v>0</v>
      </c>
      <c r="AQ1201" s="284">
        <f t="shared" si="1136"/>
        <v>0</v>
      </c>
      <c r="AR1201" s="2328">
        <f t="shared" si="1138"/>
        <v>10000</v>
      </c>
      <c r="AS1201" s="2326" t="s">
        <v>2578</v>
      </c>
      <c r="AT1201" s="373"/>
      <c r="AU1201" s="373" t="s">
        <v>3535</v>
      </c>
      <c r="AV1201" s="373" t="s">
        <v>3536</v>
      </c>
      <c r="AW1201" s="375">
        <v>46058</v>
      </c>
      <c r="AX1201" s="373" t="s">
        <v>3537</v>
      </c>
      <c r="AY1201" s="375">
        <v>46078</v>
      </c>
      <c r="AZ1201" s="373"/>
      <c r="BA1201" s="373" t="s">
        <v>3538</v>
      </c>
      <c r="BB1201" s="2329" t="s">
        <v>995</v>
      </c>
      <c r="BC1201" s="373" t="s">
        <v>3789</v>
      </c>
      <c r="BD1201" s="373" t="s">
        <v>3790</v>
      </c>
      <c r="BE1201" s="373" t="s">
        <v>3791</v>
      </c>
      <c r="BF1201" s="375">
        <v>46100</v>
      </c>
      <c r="BG1201" s="373"/>
      <c r="BH1201" s="687">
        <v>5783</v>
      </c>
      <c r="BI1201" s="687"/>
      <c r="BJ1201" s="373"/>
      <c r="BK1201" s="687"/>
      <c r="BL1201" s="373">
        <v>5783</v>
      </c>
      <c r="BM1201" s="373"/>
      <c r="BN1201" s="687"/>
      <c r="BO1201" s="687"/>
      <c r="BP1201" s="376"/>
      <c r="BQ1201" s="2139" t="s">
        <v>3760</v>
      </c>
      <c r="BR1201" s="2139"/>
      <c r="BS1201" s="2346" t="s">
        <v>3270</v>
      </c>
      <c r="BT1201" s="1393" t="s">
        <v>1275</v>
      </c>
      <c r="BU1201" s="1393" t="s">
        <v>3792</v>
      </c>
      <c r="BV1201" s="1327">
        <v>73226874</v>
      </c>
      <c r="BW1201" s="1328">
        <v>10732268745</v>
      </c>
      <c r="BX1201" s="798">
        <v>5000</v>
      </c>
      <c r="BY1201" s="907">
        <v>46113</v>
      </c>
      <c r="BZ1201" s="907">
        <v>46142</v>
      </c>
      <c r="CA1201" s="373"/>
      <c r="CB1201" s="373"/>
      <c r="CC1201" s="373"/>
      <c r="CD1201" s="373"/>
      <c r="CE1201" s="373"/>
      <c r="CF1201" s="373"/>
      <c r="CG1201" s="373"/>
      <c r="CH1201" s="373"/>
      <c r="CI1201" s="373"/>
      <c r="CJ1201" s="373"/>
      <c r="CK1201" s="373"/>
      <c r="CL1201" s="373"/>
      <c r="CM1201" s="373"/>
      <c r="CN1201" s="373"/>
      <c r="CO1201" s="373"/>
      <c r="CP1201" s="373"/>
      <c r="CQ1201" s="373"/>
      <c r="CR1201" s="373"/>
      <c r="CS1201" s="373"/>
      <c r="CT1201" s="373">
        <v>30</v>
      </c>
      <c r="CU1201" s="1371">
        <v>5000</v>
      </c>
      <c r="CV1201" s="373">
        <v>30</v>
      </c>
      <c r="CW1201" s="1371">
        <v>5000</v>
      </c>
      <c r="CX1201" s="373">
        <v>12</v>
      </c>
      <c r="CY1201" s="1371">
        <v>1935.48</v>
      </c>
      <c r="CZ1201" s="373"/>
      <c r="DA1201" s="373"/>
      <c r="DB1201" s="373"/>
      <c r="DC1201" s="293">
        <v>30</v>
      </c>
      <c r="DD1201" s="1371">
        <v>5000</v>
      </c>
      <c r="DE1201" s="293">
        <v>30</v>
      </c>
      <c r="DF1201" s="1371">
        <v>5000</v>
      </c>
      <c r="DG1201" s="293">
        <v>30</v>
      </c>
      <c r="DH1201" s="1371">
        <v>3833.33</v>
      </c>
      <c r="DI1201" s="373"/>
      <c r="DJ1201" s="373"/>
      <c r="DK1201" s="373"/>
      <c r="DL1201" s="373"/>
      <c r="DM1201" s="373"/>
      <c r="DN1201" s="373"/>
      <c r="DO1201" s="373"/>
      <c r="DP1201" s="373"/>
      <c r="DQ1201" s="373"/>
      <c r="DR1201" s="373"/>
      <c r="DS1201" s="373"/>
      <c r="DT1201" s="2326"/>
      <c r="DU1201" s="2320">
        <f t="shared" si="1106"/>
        <v>10000</v>
      </c>
      <c r="DV1201" s="2321">
        <f t="shared" si="1139"/>
        <v>10000</v>
      </c>
      <c r="DW1201" s="2321">
        <f t="shared" si="1137"/>
        <v>5768.8099999999995</v>
      </c>
      <c r="DX1201" s="2321">
        <f t="shared" si="1112"/>
        <v>0</v>
      </c>
      <c r="DY1201" s="2321">
        <f t="shared" si="1113"/>
        <v>4231.1900000000005</v>
      </c>
      <c r="DZ1201" s="2326"/>
      <c r="EA1201" s="2326"/>
      <c r="EB1201" s="2326"/>
      <c r="EC1201" s="2326" t="s">
        <v>3793</v>
      </c>
      <c r="ED1201" s="2326"/>
      <c r="EE1201" s="2326"/>
      <c r="EF1201" s="2326"/>
      <c r="EG1201" s="1946"/>
      <c r="EH1201" s="2326"/>
      <c r="EI1201" s="2326"/>
      <c r="EJ1201" s="2326"/>
      <c r="EK1201" s="2326"/>
      <c r="EL1201" s="2326"/>
      <c r="EM1201" s="2326"/>
      <c r="EN1201" s="2326"/>
      <c r="EO1201" s="2326"/>
      <c r="EP1201" s="2326"/>
      <c r="EQ1201" s="2326"/>
      <c r="ER1201" s="2326"/>
      <c r="ES1201" s="2326"/>
      <c r="ET1201" s="2326"/>
      <c r="EU1201" s="2326"/>
      <c r="EV1201" s="2326"/>
      <c r="EW1201" s="2326"/>
      <c r="EX1201" s="2326"/>
      <c r="EY1201" s="2326"/>
      <c r="EZ1201" s="2326"/>
      <c r="FA1201" s="2326"/>
      <c r="FB1201" s="2326"/>
      <c r="FC1201" s="2326"/>
      <c r="FD1201" s="2326"/>
      <c r="FE1201" s="2326"/>
      <c r="FF1201" s="2326"/>
      <c r="FG1201" s="2326"/>
      <c r="FH1201" s="2326"/>
      <c r="FI1201" s="2333"/>
      <c r="FJ1201" s="2317"/>
      <c r="FK1201" s="2317"/>
      <c r="FL1201" s="2317"/>
      <c r="FM1201" s="2317"/>
      <c r="FN1201" s="2317"/>
      <c r="FO1201" s="2317"/>
      <c r="FP1201" s="2317"/>
      <c r="FQ1201" s="2317"/>
      <c r="FR1201" s="2317"/>
      <c r="FS1201" s="2317"/>
      <c r="FT1201" s="2317"/>
      <c r="FU1201" s="2317"/>
      <c r="FV1201" s="2317"/>
      <c r="FW1201" s="2317"/>
      <c r="FX1201" s="2317"/>
      <c r="FY1201" s="2317"/>
      <c r="FZ1201" s="2317"/>
      <c r="GA1201" s="2317"/>
      <c r="GB1201" s="2317"/>
      <c r="GC1201" s="2317"/>
      <c r="GD1201" s="2317"/>
      <c r="GE1201" s="2317"/>
      <c r="GF1201" s="2317"/>
      <c r="GG1201" s="2317"/>
      <c r="GH1201" s="2317"/>
      <c r="GI1201" s="2317"/>
      <c r="GJ1201" s="2317"/>
      <c r="GK1201" s="2317"/>
      <c r="GL1201" s="2317"/>
      <c r="GM1201" s="2317"/>
      <c r="GN1201" s="2317"/>
      <c r="GO1201" s="2317"/>
      <c r="GP1201" s="2317"/>
      <c r="GQ1201" s="2317"/>
      <c r="GR1201" s="2317"/>
      <c r="GS1201" s="2317"/>
      <c r="GT1201" s="2317"/>
      <c r="GU1201" s="2317"/>
      <c r="GV1201" s="2317"/>
      <c r="GW1201" s="2317"/>
      <c r="GX1201" s="2317"/>
      <c r="GY1201" s="2317"/>
      <c r="GZ1201" s="2317"/>
      <c r="HA1201" s="2317"/>
      <c r="HB1201" s="2317"/>
      <c r="HC1201" s="2317"/>
      <c r="HD1201" s="2317"/>
      <c r="HE1201" s="2317"/>
      <c r="HF1201" s="2317"/>
      <c r="HG1201" s="2317"/>
      <c r="HH1201" s="2317"/>
      <c r="HI1201" s="2317"/>
      <c r="HJ1201" s="2317"/>
      <c r="HK1201" s="2317"/>
      <c r="HL1201" s="2317"/>
      <c r="HM1201" s="2317"/>
      <c r="HN1201" s="2317"/>
      <c r="HO1201" s="2317"/>
      <c r="HP1201" s="2317"/>
      <c r="HQ1201" s="2317"/>
      <c r="HR1201" s="2317"/>
      <c r="HS1201" s="2317"/>
      <c r="HT1201" s="2317"/>
      <c r="HU1201" s="2317"/>
      <c r="HV1201" s="2317"/>
      <c r="HW1201" s="2317"/>
      <c r="HX1201" s="2317"/>
      <c r="HY1201" s="2317"/>
      <c r="HZ1201" s="2317"/>
      <c r="IA1201" s="2317"/>
      <c r="IB1201" s="2317"/>
      <c r="IC1201" s="2317"/>
      <c r="ID1201" s="2317"/>
      <c r="IE1201" s="2317"/>
      <c r="IF1201" s="2317"/>
      <c r="IG1201" s="2317"/>
      <c r="IH1201" s="2317"/>
      <c r="II1201" s="2317"/>
      <c r="IJ1201" s="2317"/>
      <c r="IK1201" s="2317"/>
      <c r="IL1201" s="2317"/>
      <c r="IM1201" s="2317"/>
      <c r="IN1201" s="2317"/>
      <c r="IO1201" s="2317"/>
      <c r="IP1201" s="2317"/>
      <c r="IQ1201" s="2317"/>
      <c r="IR1201" s="2317"/>
      <c r="IS1201" s="2317"/>
      <c r="IT1201" s="2317"/>
      <c r="IU1201" s="2317"/>
      <c r="IV1201" s="2317"/>
      <c r="IW1201" s="2317"/>
      <c r="IX1201" s="2317"/>
      <c r="IY1201" s="2317"/>
      <c r="IZ1201" s="2317"/>
      <c r="JA1201" s="2317"/>
      <c r="JB1201" s="2317"/>
      <c r="JC1201" s="2317"/>
      <c r="JD1201" s="2317"/>
      <c r="JE1201" s="2317"/>
      <c r="JF1201" s="2317"/>
      <c r="JG1201" s="2317"/>
      <c r="JH1201" s="2317"/>
      <c r="JI1201" s="2317"/>
      <c r="JJ1201" s="2317"/>
      <c r="JK1201" s="2317"/>
      <c r="JL1201" s="2317"/>
      <c r="JM1201" s="2317"/>
      <c r="JN1201" s="2317"/>
      <c r="JO1201" s="2317"/>
      <c r="JP1201" s="2317"/>
      <c r="JQ1201" s="2317"/>
      <c r="JR1201" s="2317"/>
      <c r="JS1201" s="2317"/>
      <c r="JT1201" s="2317"/>
      <c r="JU1201" s="2317"/>
      <c r="JV1201" s="2317"/>
      <c r="JW1201" s="2317"/>
      <c r="JX1201" s="2317"/>
      <c r="JY1201" s="2317"/>
      <c r="JZ1201" s="2317"/>
      <c r="KA1201" s="2317"/>
      <c r="KB1201" s="2317"/>
      <c r="KC1201" s="2317"/>
      <c r="KD1201" s="2317"/>
      <c r="KE1201" s="2317"/>
      <c r="KF1201" s="2317"/>
      <c r="KG1201" s="2317"/>
      <c r="KH1201" s="2317"/>
      <c r="KI1201" s="2317"/>
      <c r="KJ1201" s="2317"/>
      <c r="KK1201" s="2317"/>
      <c r="KL1201" s="2317"/>
      <c r="KM1201" s="2317"/>
      <c r="KN1201" s="2317"/>
      <c r="KO1201" s="2317"/>
      <c r="KP1201" s="2317"/>
      <c r="KQ1201" s="2317"/>
      <c r="KR1201" s="2317"/>
      <c r="KS1201" s="2317"/>
      <c r="KT1201" s="2317"/>
      <c r="KU1201" s="2317"/>
      <c r="KV1201" s="2317"/>
      <c r="KW1201" s="2317"/>
      <c r="KX1201" s="2317"/>
      <c r="KY1201" s="2317"/>
      <c r="KZ1201" s="2317"/>
      <c r="LA1201" s="2317"/>
      <c r="LB1201" s="2317"/>
      <c r="LC1201" s="2317"/>
      <c r="LD1201" s="2317"/>
      <c r="LE1201" s="2317"/>
      <c r="LF1201" s="2317"/>
      <c r="LG1201" s="2317"/>
      <c r="LH1201" s="2317"/>
      <c r="LI1201" s="2317"/>
      <c r="LJ1201" s="2317"/>
      <c r="LK1201" s="2317"/>
      <c r="LL1201" s="2317"/>
      <c r="LM1201" s="2317"/>
      <c r="LN1201" s="2317"/>
      <c r="LO1201" s="2317"/>
      <c r="LP1201" s="2317"/>
      <c r="LQ1201" s="2317"/>
      <c r="LR1201" s="2317"/>
      <c r="LS1201" s="2317"/>
      <c r="LT1201" s="2317"/>
      <c r="LU1201" s="2317"/>
      <c r="LV1201" s="2317"/>
      <c r="LW1201" s="2317"/>
      <c r="LX1201" s="2317"/>
      <c r="LY1201" s="2317"/>
      <c r="LZ1201" s="2317"/>
      <c r="MA1201" s="2317"/>
      <c r="MB1201" s="2317"/>
      <c r="MC1201" s="2317"/>
    </row>
    <row r="1202" spans="1:341" s="2317" customFormat="1" ht="48" hidden="1" customHeight="1" x14ac:dyDescent="0.25">
      <c r="A1202" s="2322">
        <v>2026</v>
      </c>
      <c r="B1202" s="1365">
        <v>479</v>
      </c>
      <c r="C1202" s="1365" t="s">
        <v>58</v>
      </c>
      <c r="D1202" s="1365">
        <v>3000654</v>
      </c>
      <c r="E1202" s="1365">
        <v>5005023</v>
      </c>
      <c r="F1202" s="1365" t="s">
        <v>3011</v>
      </c>
      <c r="G1202" s="2322" t="s">
        <v>3012</v>
      </c>
      <c r="H1202" s="2322">
        <v>95</v>
      </c>
      <c r="I1202" s="1366" t="s">
        <v>992</v>
      </c>
      <c r="J1202" s="1367" t="s">
        <v>10</v>
      </c>
      <c r="K1202" s="1367" t="s">
        <v>60</v>
      </c>
      <c r="L1202" s="1365" t="str">
        <f t="shared" si="1109"/>
        <v>2.3</v>
      </c>
      <c r="M1202" s="2323" t="s">
        <v>62</v>
      </c>
      <c r="N1202" s="1368"/>
      <c r="O1202" s="2322" t="s">
        <v>3253</v>
      </c>
      <c r="P1202" s="2322" t="s">
        <v>65</v>
      </c>
      <c r="Q1202" s="2324">
        <v>1</v>
      </c>
      <c r="R1202" s="2325">
        <v>5000</v>
      </c>
      <c r="S1202" s="2326"/>
      <c r="T1202" s="2326"/>
      <c r="U1202" s="2322">
        <v>30</v>
      </c>
      <c r="V1202" s="2322">
        <v>30</v>
      </c>
      <c r="W1202" s="2327"/>
      <c r="X1202" s="286"/>
      <c r="Y1202" s="286"/>
      <c r="Z1202" s="287"/>
      <c r="AA1202" s="287"/>
      <c r="AB1202" s="287"/>
      <c r="AC1202" s="287"/>
      <c r="AD1202" s="287"/>
      <c r="AE1202" s="2325"/>
      <c r="AF1202" s="284">
        <f t="shared" si="1127"/>
        <v>0</v>
      </c>
      <c r="AG1202" s="284">
        <f t="shared" si="1128"/>
        <v>0</v>
      </c>
      <c r="AH1202" s="284">
        <f t="shared" si="1125"/>
        <v>5000</v>
      </c>
      <c r="AI1202" s="284">
        <f t="shared" si="1126"/>
        <v>5000</v>
      </c>
      <c r="AJ1202" s="284">
        <f t="shared" si="1129"/>
        <v>0</v>
      </c>
      <c r="AK1202" s="284">
        <f t="shared" si="1130"/>
        <v>0</v>
      </c>
      <c r="AL1202" s="284">
        <f t="shared" si="1131"/>
        <v>0</v>
      </c>
      <c r="AM1202" s="284">
        <f t="shared" si="1132"/>
        <v>0</v>
      </c>
      <c r="AN1202" s="284">
        <f t="shared" si="1133"/>
        <v>0</v>
      </c>
      <c r="AO1202" s="284">
        <f t="shared" si="1134"/>
        <v>0</v>
      </c>
      <c r="AP1202" s="284">
        <f t="shared" si="1135"/>
        <v>0</v>
      </c>
      <c r="AQ1202" s="284">
        <f t="shared" si="1136"/>
        <v>0</v>
      </c>
      <c r="AR1202" s="2328">
        <f t="shared" si="1138"/>
        <v>10000</v>
      </c>
      <c r="AS1202" s="2326" t="s">
        <v>2578</v>
      </c>
      <c r="AT1202" s="373"/>
      <c r="AU1202" s="373" t="s">
        <v>3535</v>
      </c>
      <c r="AV1202" s="373" t="s">
        <v>3536</v>
      </c>
      <c r="AW1202" s="375">
        <v>46058</v>
      </c>
      <c r="AX1202" s="373" t="s">
        <v>3537</v>
      </c>
      <c r="AY1202" s="375">
        <v>46078</v>
      </c>
      <c r="AZ1202" s="373"/>
      <c r="BA1202" s="373" t="s">
        <v>3538</v>
      </c>
      <c r="BB1202" s="2329" t="s">
        <v>995</v>
      </c>
      <c r="BC1202" s="373" t="s">
        <v>3755</v>
      </c>
      <c r="BD1202" s="373" t="s">
        <v>3756</v>
      </c>
      <c r="BE1202" s="373" t="s">
        <v>3766</v>
      </c>
      <c r="BF1202" s="375">
        <v>46083</v>
      </c>
      <c r="BG1202" s="373"/>
      <c r="BH1202" s="687">
        <v>3348</v>
      </c>
      <c r="BI1202" s="687"/>
      <c r="BJ1202" s="373"/>
      <c r="BK1202" s="687"/>
      <c r="BL1202" s="373">
        <v>3348</v>
      </c>
      <c r="BM1202" s="373"/>
      <c r="BN1202" s="687">
        <v>3348</v>
      </c>
      <c r="BO1202" s="687" t="s">
        <v>3761</v>
      </c>
      <c r="BP1202" s="687" t="s">
        <v>3762</v>
      </c>
      <c r="BQ1202" s="2139" t="s">
        <v>3760</v>
      </c>
      <c r="BR1202" s="2139"/>
      <c r="BS1202" s="2330" t="s">
        <v>2821</v>
      </c>
      <c r="BT1202" s="1370" t="s">
        <v>1248</v>
      </c>
      <c r="BU1202" s="1370" t="s">
        <v>3258</v>
      </c>
      <c r="BV1202" s="829">
        <v>40694257</v>
      </c>
      <c r="BW1202" s="687">
        <v>10406942576</v>
      </c>
      <c r="BX1202" s="798">
        <v>5000</v>
      </c>
      <c r="BY1202" s="907">
        <v>46082</v>
      </c>
      <c r="BZ1202" s="907">
        <v>46142</v>
      </c>
      <c r="CA1202" s="373"/>
      <c r="CB1202" s="373"/>
      <c r="CC1202" s="373"/>
      <c r="CD1202" s="373"/>
      <c r="CE1202" s="373"/>
      <c r="CF1202" s="373"/>
      <c r="CG1202" s="373"/>
      <c r="CH1202" s="373"/>
      <c r="CI1202" s="373"/>
      <c r="CJ1202" s="373"/>
      <c r="CK1202" s="373"/>
      <c r="CL1202" s="373"/>
      <c r="CM1202" s="373"/>
      <c r="CN1202" s="373"/>
      <c r="CO1202" s="373"/>
      <c r="CP1202" s="373"/>
      <c r="CQ1202" s="373"/>
      <c r="CR1202" s="373"/>
      <c r="CS1202" s="373"/>
      <c r="CT1202" s="373">
        <v>30</v>
      </c>
      <c r="CU1202" s="1371">
        <v>5000</v>
      </c>
      <c r="CV1202" s="373">
        <v>30</v>
      </c>
      <c r="CW1202" s="1371">
        <v>5000</v>
      </c>
      <c r="CX1202" s="373">
        <v>30</v>
      </c>
      <c r="CY1202" s="1371">
        <v>5000</v>
      </c>
      <c r="CZ1202" s="373"/>
      <c r="DA1202" s="373"/>
      <c r="DB1202" s="373"/>
      <c r="DC1202" s="293">
        <v>30</v>
      </c>
      <c r="DD1202" s="1371">
        <v>5000</v>
      </c>
      <c r="DE1202" s="293">
        <v>30</v>
      </c>
      <c r="DF1202" s="1371">
        <v>5000</v>
      </c>
      <c r="DG1202" s="293">
        <v>30</v>
      </c>
      <c r="DH1202" s="1371">
        <v>5000</v>
      </c>
      <c r="DI1202" s="373"/>
      <c r="DJ1202" s="373"/>
      <c r="DK1202" s="373"/>
      <c r="DL1202" s="373"/>
      <c r="DM1202" s="373"/>
      <c r="DN1202" s="373"/>
      <c r="DO1202" s="373"/>
      <c r="DP1202" s="373"/>
      <c r="DQ1202" s="373"/>
      <c r="DR1202" s="373"/>
      <c r="DS1202" s="373"/>
      <c r="DT1202" s="2326"/>
      <c r="DU1202" s="2320">
        <f t="shared" si="1106"/>
        <v>10000</v>
      </c>
      <c r="DV1202" s="2321">
        <f t="shared" si="1139"/>
        <v>10000</v>
      </c>
      <c r="DW1202" s="2321">
        <f t="shared" si="1137"/>
        <v>10000</v>
      </c>
      <c r="DX1202" s="2321">
        <f t="shared" si="1112"/>
        <v>0</v>
      </c>
      <c r="DY1202" s="2321">
        <f t="shared" si="1113"/>
        <v>0</v>
      </c>
      <c r="DZ1202" s="2326"/>
      <c r="EA1202" s="2326"/>
      <c r="EB1202" s="2326"/>
      <c r="EC1202" s="2326"/>
      <c r="ED1202" s="2326"/>
      <c r="EE1202" s="2326"/>
      <c r="EF1202" s="2326"/>
      <c r="EG1202" s="1946"/>
      <c r="EH1202" s="2326"/>
      <c r="EI1202" s="2326"/>
      <c r="EJ1202" s="2326"/>
      <c r="EK1202" s="2326"/>
      <c r="EL1202" s="2326"/>
      <c r="EM1202" s="2326"/>
      <c r="EN1202" s="2326"/>
      <c r="EO1202" s="2326"/>
      <c r="EP1202" s="2326"/>
      <c r="EQ1202" s="2326"/>
      <c r="ER1202" s="2326"/>
      <c r="ES1202" s="2326"/>
      <c r="ET1202" s="2326"/>
      <c r="EU1202" s="2326"/>
      <c r="EV1202" s="2326"/>
      <c r="EW1202" s="2326"/>
      <c r="EX1202" s="2326"/>
      <c r="EY1202" s="2326"/>
      <c r="EZ1202" s="2326"/>
      <c r="FA1202" s="2326"/>
      <c r="FB1202" s="2326"/>
      <c r="FC1202" s="2326"/>
      <c r="FD1202" s="2326"/>
      <c r="FE1202" s="2326"/>
      <c r="FF1202" s="2326"/>
      <c r="FG1202" s="2326"/>
      <c r="FH1202" s="2326"/>
      <c r="FI1202" s="2333"/>
    </row>
    <row r="1203" spans="1:341" s="2317" customFormat="1" ht="48" hidden="1" customHeight="1" x14ac:dyDescent="0.25">
      <c r="A1203" s="2322">
        <v>2026</v>
      </c>
      <c r="B1203" s="1365">
        <v>479</v>
      </c>
      <c r="C1203" s="1365" t="s">
        <v>58</v>
      </c>
      <c r="D1203" s="1365">
        <v>3000654</v>
      </c>
      <c r="E1203" s="1365">
        <v>5005023</v>
      </c>
      <c r="F1203" s="1365" t="s">
        <v>3011</v>
      </c>
      <c r="G1203" s="2322" t="s">
        <v>3012</v>
      </c>
      <c r="H1203" s="2322">
        <v>95</v>
      </c>
      <c r="I1203" s="1366" t="s">
        <v>992</v>
      </c>
      <c r="J1203" s="1367" t="s">
        <v>10</v>
      </c>
      <c r="K1203" s="1367" t="s">
        <v>60</v>
      </c>
      <c r="L1203" s="1365" t="str">
        <f t="shared" si="1109"/>
        <v>2.3</v>
      </c>
      <c r="M1203" s="2323" t="s">
        <v>62</v>
      </c>
      <c r="N1203" s="1368"/>
      <c r="O1203" s="2322" t="s">
        <v>3134</v>
      </c>
      <c r="P1203" s="2322" t="s">
        <v>65</v>
      </c>
      <c r="Q1203" s="2324">
        <v>1</v>
      </c>
      <c r="R1203" s="2325">
        <v>6000</v>
      </c>
      <c r="S1203" s="2326"/>
      <c r="T1203" s="2326"/>
      <c r="U1203" s="2322">
        <v>30</v>
      </c>
      <c r="V1203" s="2322">
        <v>30</v>
      </c>
      <c r="W1203" s="2327"/>
      <c r="X1203" s="286"/>
      <c r="Y1203" s="286"/>
      <c r="Z1203" s="287"/>
      <c r="AA1203" s="287"/>
      <c r="AB1203" s="287"/>
      <c r="AC1203" s="287"/>
      <c r="AD1203" s="287"/>
      <c r="AE1203" s="2325"/>
      <c r="AF1203" s="284">
        <f t="shared" si="1127"/>
        <v>0</v>
      </c>
      <c r="AG1203" s="284">
        <f t="shared" si="1128"/>
        <v>0</v>
      </c>
      <c r="AH1203" s="284">
        <f t="shared" si="1125"/>
        <v>6000</v>
      </c>
      <c r="AI1203" s="284">
        <f t="shared" si="1126"/>
        <v>6000</v>
      </c>
      <c r="AJ1203" s="284">
        <f t="shared" si="1129"/>
        <v>0</v>
      </c>
      <c r="AK1203" s="284">
        <f t="shared" si="1130"/>
        <v>0</v>
      </c>
      <c r="AL1203" s="284">
        <f t="shared" si="1131"/>
        <v>0</v>
      </c>
      <c r="AM1203" s="284">
        <f t="shared" si="1132"/>
        <v>0</v>
      </c>
      <c r="AN1203" s="284">
        <f t="shared" si="1133"/>
        <v>0</v>
      </c>
      <c r="AO1203" s="284">
        <f t="shared" si="1134"/>
        <v>0</v>
      </c>
      <c r="AP1203" s="284">
        <f t="shared" si="1135"/>
        <v>0</v>
      </c>
      <c r="AQ1203" s="284">
        <f t="shared" si="1136"/>
        <v>0</v>
      </c>
      <c r="AR1203" s="2328">
        <f t="shared" si="1138"/>
        <v>12000</v>
      </c>
      <c r="AS1203" s="2326" t="s">
        <v>2578</v>
      </c>
      <c r="AT1203" s="373"/>
      <c r="AU1203" s="373" t="s">
        <v>3535</v>
      </c>
      <c r="AV1203" s="373" t="s">
        <v>3536</v>
      </c>
      <c r="AW1203" s="375">
        <v>46058</v>
      </c>
      <c r="AX1203" s="373" t="s">
        <v>3537</v>
      </c>
      <c r="AY1203" s="375">
        <v>46078</v>
      </c>
      <c r="AZ1203" s="373"/>
      <c r="BA1203" s="373" t="s">
        <v>3538</v>
      </c>
      <c r="BB1203" s="2329" t="s">
        <v>995</v>
      </c>
      <c r="BC1203" s="373" t="s">
        <v>3755</v>
      </c>
      <c r="BD1203" s="373" t="s">
        <v>3756</v>
      </c>
      <c r="BE1203" s="373" t="s">
        <v>3766</v>
      </c>
      <c r="BF1203" s="375">
        <v>46083</v>
      </c>
      <c r="BG1203" s="373"/>
      <c r="BH1203" s="687">
        <v>1854</v>
      </c>
      <c r="BI1203" s="687"/>
      <c r="BJ1203" s="373"/>
      <c r="BK1203" s="687"/>
      <c r="BL1203" s="373">
        <v>1854</v>
      </c>
      <c r="BM1203" s="373"/>
      <c r="BN1203" s="687">
        <v>1854</v>
      </c>
      <c r="BO1203" s="616" t="s">
        <v>3758</v>
      </c>
      <c r="BP1203" s="670" t="s">
        <v>3759</v>
      </c>
      <c r="BQ1203" s="2139" t="s">
        <v>3760</v>
      </c>
      <c r="BR1203" s="2139"/>
      <c r="BS1203" s="2330" t="s">
        <v>3135</v>
      </c>
      <c r="BT1203" s="1370" t="s">
        <v>2253</v>
      </c>
      <c r="BU1203" s="1370" t="s">
        <v>3136</v>
      </c>
      <c r="BV1203" s="829" t="s">
        <v>3137</v>
      </c>
      <c r="BW1203" s="687">
        <v>10075071090</v>
      </c>
      <c r="BX1203" s="798">
        <v>6000</v>
      </c>
      <c r="BY1203" s="907">
        <v>46082</v>
      </c>
      <c r="BZ1203" s="907">
        <v>46142</v>
      </c>
      <c r="CA1203" s="373"/>
      <c r="CB1203" s="373"/>
      <c r="CC1203" s="373"/>
      <c r="CD1203" s="373"/>
      <c r="CE1203" s="373"/>
      <c r="CF1203" s="373"/>
      <c r="CG1203" s="373"/>
      <c r="CH1203" s="373"/>
      <c r="CI1203" s="373"/>
      <c r="CJ1203" s="373"/>
      <c r="CK1203" s="373"/>
      <c r="CL1203" s="373"/>
      <c r="CM1203" s="373"/>
      <c r="CN1203" s="373"/>
      <c r="CO1203" s="373"/>
      <c r="CP1203" s="373"/>
      <c r="CQ1203" s="373"/>
      <c r="CR1203" s="373"/>
      <c r="CS1203" s="373"/>
      <c r="CT1203" s="373">
        <v>30</v>
      </c>
      <c r="CU1203" s="1371">
        <v>6000</v>
      </c>
      <c r="CV1203" s="373">
        <v>30</v>
      </c>
      <c r="CW1203" s="1371">
        <v>6000</v>
      </c>
      <c r="CX1203" s="373">
        <v>30</v>
      </c>
      <c r="CY1203" s="1371">
        <v>6000</v>
      </c>
      <c r="CZ1203" s="373"/>
      <c r="DA1203" s="373"/>
      <c r="DB1203" s="373"/>
      <c r="DC1203" s="293">
        <v>30</v>
      </c>
      <c r="DD1203" s="1371">
        <v>6000</v>
      </c>
      <c r="DE1203" s="293">
        <v>30</v>
      </c>
      <c r="DF1203" s="1371">
        <v>6000</v>
      </c>
      <c r="DG1203" s="293">
        <v>30</v>
      </c>
      <c r="DH1203" s="1371">
        <v>6000</v>
      </c>
      <c r="DI1203" s="373"/>
      <c r="DJ1203" s="373"/>
      <c r="DK1203" s="373"/>
      <c r="DL1203" s="373"/>
      <c r="DM1203" s="373"/>
      <c r="DN1203" s="373"/>
      <c r="DO1203" s="373"/>
      <c r="DP1203" s="373"/>
      <c r="DQ1203" s="373"/>
      <c r="DR1203" s="373"/>
      <c r="DS1203" s="373"/>
      <c r="DT1203" s="2326"/>
      <c r="DU1203" s="2320">
        <f t="shared" si="1106"/>
        <v>12000</v>
      </c>
      <c r="DV1203" s="2321">
        <f t="shared" si="1139"/>
        <v>12000</v>
      </c>
      <c r="DW1203" s="2321">
        <f t="shared" si="1137"/>
        <v>12000</v>
      </c>
      <c r="DX1203" s="2321">
        <f t="shared" si="1112"/>
        <v>0</v>
      </c>
      <c r="DY1203" s="2321">
        <f t="shared" si="1113"/>
        <v>0</v>
      </c>
      <c r="DZ1203" s="2326"/>
      <c r="EA1203" s="2326"/>
      <c r="EB1203" s="2326"/>
      <c r="EC1203" s="2326"/>
      <c r="ED1203" s="2326"/>
      <c r="EE1203" s="2326"/>
      <c r="EF1203" s="2326"/>
      <c r="EG1203" s="1946"/>
      <c r="EH1203" s="2326"/>
      <c r="EI1203" s="2326"/>
      <c r="EJ1203" s="2326"/>
      <c r="EK1203" s="2326"/>
      <c r="EL1203" s="2326"/>
      <c r="EM1203" s="2326"/>
      <c r="EN1203" s="2326"/>
      <c r="EO1203" s="2326"/>
      <c r="EP1203" s="2326"/>
      <c r="EQ1203" s="2326"/>
      <c r="ER1203" s="2326"/>
      <c r="ES1203" s="2326"/>
      <c r="ET1203" s="2326"/>
      <c r="EU1203" s="2326"/>
      <c r="EV1203" s="2326"/>
      <c r="EW1203" s="2326"/>
      <c r="EX1203" s="2326"/>
      <c r="EY1203" s="2326"/>
      <c r="EZ1203" s="2326"/>
      <c r="FA1203" s="2326"/>
      <c r="FB1203" s="2326"/>
      <c r="FC1203" s="2326"/>
      <c r="FD1203" s="2326"/>
      <c r="FE1203" s="2326"/>
      <c r="FF1203" s="2326"/>
      <c r="FG1203" s="2326"/>
      <c r="FH1203" s="2326"/>
      <c r="FI1203" s="2333"/>
    </row>
    <row r="1204" spans="1:341" s="2317" customFormat="1" ht="48" hidden="1" customHeight="1" x14ac:dyDescent="0.25">
      <c r="A1204" s="2322">
        <v>2026</v>
      </c>
      <c r="B1204" s="1365">
        <v>479</v>
      </c>
      <c r="C1204" s="1365" t="s">
        <v>58</v>
      </c>
      <c r="D1204" s="1365">
        <v>3000654</v>
      </c>
      <c r="E1204" s="1365">
        <v>5005023</v>
      </c>
      <c r="F1204" s="1365" t="s">
        <v>3011</v>
      </c>
      <c r="G1204" s="2322" t="s">
        <v>3012</v>
      </c>
      <c r="H1204" s="2322">
        <v>95</v>
      </c>
      <c r="I1204" s="1366" t="s">
        <v>992</v>
      </c>
      <c r="J1204" s="1367" t="s">
        <v>10</v>
      </c>
      <c r="K1204" s="1367" t="s">
        <v>60</v>
      </c>
      <c r="L1204" s="1365" t="str">
        <f t="shared" si="1109"/>
        <v>2.3</v>
      </c>
      <c r="M1204" s="2323" t="s">
        <v>62</v>
      </c>
      <c r="N1204" s="1368"/>
      <c r="O1204" s="2322" t="s">
        <v>3138</v>
      </c>
      <c r="P1204" s="2322" t="s">
        <v>65</v>
      </c>
      <c r="Q1204" s="2324">
        <v>1</v>
      </c>
      <c r="R1204" s="2325">
        <v>5000</v>
      </c>
      <c r="S1204" s="2326"/>
      <c r="T1204" s="2326"/>
      <c r="U1204" s="2322">
        <v>30</v>
      </c>
      <c r="V1204" s="2322">
        <v>30</v>
      </c>
      <c r="W1204" s="2327"/>
      <c r="X1204" s="286"/>
      <c r="Y1204" s="286"/>
      <c r="Z1204" s="287"/>
      <c r="AA1204" s="287"/>
      <c r="AB1204" s="287"/>
      <c r="AC1204" s="287"/>
      <c r="AD1204" s="287"/>
      <c r="AE1204" s="2325"/>
      <c r="AF1204" s="284">
        <f t="shared" si="1127"/>
        <v>0</v>
      </c>
      <c r="AG1204" s="284">
        <f t="shared" si="1128"/>
        <v>0</v>
      </c>
      <c r="AH1204" s="284">
        <f t="shared" si="1125"/>
        <v>5000</v>
      </c>
      <c r="AI1204" s="284">
        <f t="shared" si="1126"/>
        <v>5000</v>
      </c>
      <c r="AJ1204" s="284">
        <f t="shared" si="1129"/>
        <v>0</v>
      </c>
      <c r="AK1204" s="284">
        <f t="shared" si="1130"/>
        <v>0</v>
      </c>
      <c r="AL1204" s="284">
        <f t="shared" si="1131"/>
        <v>0</v>
      </c>
      <c r="AM1204" s="284">
        <f t="shared" si="1132"/>
        <v>0</v>
      </c>
      <c r="AN1204" s="284">
        <f t="shared" si="1133"/>
        <v>0</v>
      </c>
      <c r="AO1204" s="284">
        <f t="shared" si="1134"/>
        <v>0</v>
      </c>
      <c r="AP1204" s="284">
        <f t="shared" si="1135"/>
        <v>0</v>
      </c>
      <c r="AQ1204" s="284">
        <f t="shared" si="1136"/>
        <v>0</v>
      </c>
      <c r="AR1204" s="2328">
        <f t="shared" si="1138"/>
        <v>10000</v>
      </c>
      <c r="AS1204" s="2326" t="s">
        <v>2578</v>
      </c>
      <c r="AT1204" s="373"/>
      <c r="AU1204" s="373" t="s">
        <v>3535</v>
      </c>
      <c r="AV1204" s="373" t="s">
        <v>3536</v>
      </c>
      <c r="AW1204" s="375">
        <v>46058</v>
      </c>
      <c r="AX1204" s="373" t="s">
        <v>3537</v>
      </c>
      <c r="AY1204" s="375">
        <v>46078</v>
      </c>
      <c r="AZ1204" s="373"/>
      <c r="BA1204" s="373" t="s">
        <v>3538</v>
      </c>
      <c r="BB1204" s="2329" t="s">
        <v>995</v>
      </c>
      <c r="BC1204" s="373" t="s">
        <v>3755</v>
      </c>
      <c r="BD1204" s="373" t="s">
        <v>3756</v>
      </c>
      <c r="BE1204" s="373" t="s">
        <v>3766</v>
      </c>
      <c r="BF1204" s="375">
        <v>46083</v>
      </c>
      <c r="BG1204" s="373"/>
      <c r="BH1204" s="687">
        <v>1855</v>
      </c>
      <c r="BI1204" s="687"/>
      <c r="BJ1204" s="373"/>
      <c r="BK1204" s="687"/>
      <c r="BL1204" s="373">
        <v>1855</v>
      </c>
      <c r="BM1204" s="373"/>
      <c r="BN1204" s="687">
        <v>1855</v>
      </c>
      <c r="BO1204" s="616" t="s">
        <v>3758</v>
      </c>
      <c r="BP1204" s="670" t="s">
        <v>3759</v>
      </c>
      <c r="BQ1204" s="2139" t="s">
        <v>3760</v>
      </c>
      <c r="BR1204" s="2139"/>
      <c r="BS1204" s="2330" t="s">
        <v>3139</v>
      </c>
      <c r="BT1204" s="1370" t="s">
        <v>1103</v>
      </c>
      <c r="BU1204" s="1370" t="s">
        <v>3140</v>
      </c>
      <c r="BV1204" s="829">
        <v>10666773</v>
      </c>
      <c r="BW1204" s="687">
        <v>10106667735</v>
      </c>
      <c r="BX1204" s="798">
        <v>5000</v>
      </c>
      <c r="BY1204" s="907">
        <v>46082</v>
      </c>
      <c r="BZ1204" s="907">
        <v>46142</v>
      </c>
      <c r="CA1204" s="373"/>
      <c r="CB1204" s="373"/>
      <c r="CC1204" s="373"/>
      <c r="CD1204" s="373"/>
      <c r="CE1204" s="373"/>
      <c r="CF1204" s="373"/>
      <c r="CG1204" s="373"/>
      <c r="CH1204" s="373"/>
      <c r="CI1204" s="373"/>
      <c r="CJ1204" s="373"/>
      <c r="CK1204" s="373"/>
      <c r="CL1204" s="373"/>
      <c r="CM1204" s="373"/>
      <c r="CN1204" s="373"/>
      <c r="CO1204" s="373"/>
      <c r="CP1204" s="373"/>
      <c r="CQ1204" s="373"/>
      <c r="CR1204" s="373"/>
      <c r="CS1204" s="373"/>
      <c r="CT1204" s="373">
        <v>30</v>
      </c>
      <c r="CU1204" s="1371">
        <v>5000</v>
      </c>
      <c r="CV1204" s="373">
        <v>30</v>
      </c>
      <c r="CW1204" s="1371">
        <v>5000</v>
      </c>
      <c r="CX1204" s="373">
        <v>30</v>
      </c>
      <c r="CY1204" s="1371">
        <v>5000</v>
      </c>
      <c r="CZ1204" s="373"/>
      <c r="DA1204" s="373"/>
      <c r="DB1204" s="373"/>
      <c r="DC1204" s="373">
        <v>30</v>
      </c>
      <c r="DD1204" s="1371">
        <v>5000</v>
      </c>
      <c r="DE1204" s="373">
        <v>30</v>
      </c>
      <c r="DF1204" s="1371">
        <v>5000</v>
      </c>
      <c r="DG1204" s="373">
        <v>30</v>
      </c>
      <c r="DH1204" s="1371">
        <v>5000</v>
      </c>
      <c r="DI1204" s="373"/>
      <c r="DJ1204" s="373"/>
      <c r="DK1204" s="373"/>
      <c r="DL1204" s="373"/>
      <c r="DM1204" s="373"/>
      <c r="DN1204" s="373"/>
      <c r="DO1204" s="373"/>
      <c r="DP1204" s="373"/>
      <c r="DQ1204" s="373"/>
      <c r="DR1204" s="373"/>
      <c r="DS1204" s="373"/>
      <c r="DT1204" s="2326"/>
      <c r="DU1204" s="2320">
        <f t="shared" si="1106"/>
        <v>10000</v>
      </c>
      <c r="DV1204" s="2321">
        <f t="shared" si="1139"/>
        <v>10000</v>
      </c>
      <c r="DW1204" s="2321">
        <f t="shared" si="1137"/>
        <v>10000</v>
      </c>
      <c r="DX1204" s="2321">
        <f t="shared" si="1112"/>
        <v>0</v>
      </c>
      <c r="DY1204" s="2321">
        <f t="shared" si="1113"/>
        <v>0</v>
      </c>
      <c r="DZ1204" s="2326"/>
      <c r="EA1204" s="2326"/>
      <c r="EB1204" s="2326"/>
      <c r="EC1204" s="2326"/>
      <c r="ED1204" s="2326"/>
      <c r="EE1204" s="2326"/>
      <c r="EF1204" s="2326"/>
      <c r="EG1204" s="1946"/>
      <c r="EH1204" s="2326"/>
      <c r="EI1204" s="2326"/>
      <c r="EJ1204" s="2326"/>
      <c r="EK1204" s="2326"/>
      <c r="EL1204" s="2326"/>
      <c r="EM1204" s="2326"/>
      <c r="EN1204" s="2326"/>
      <c r="EO1204" s="2326"/>
      <c r="EP1204" s="2326"/>
      <c r="EQ1204" s="2326"/>
      <c r="ER1204" s="2326"/>
      <c r="ES1204" s="2326"/>
      <c r="ET1204" s="2326"/>
      <c r="EU1204" s="2326"/>
      <c r="EV1204" s="2326"/>
      <c r="EW1204" s="2326"/>
      <c r="EX1204" s="2326"/>
      <c r="EY1204" s="2326"/>
      <c r="EZ1204" s="2326"/>
      <c r="FA1204" s="2326"/>
      <c r="FB1204" s="2326"/>
      <c r="FC1204" s="2326"/>
      <c r="FD1204" s="2326"/>
      <c r="FE1204" s="2326"/>
      <c r="FF1204" s="2326"/>
      <c r="FG1204" s="2326"/>
      <c r="FH1204" s="2326"/>
      <c r="FI1204" s="2333"/>
    </row>
    <row r="1205" spans="1:341" s="2317" customFormat="1" ht="48" hidden="1" customHeight="1" x14ac:dyDescent="0.25">
      <c r="A1205" s="2322">
        <v>2026</v>
      </c>
      <c r="B1205" s="1365">
        <v>479</v>
      </c>
      <c r="C1205" s="1365" t="s">
        <v>58</v>
      </c>
      <c r="D1205" s="1365">
        <v>3000654</v>
      </c>
      <c r="E1205" s="1365">
        <v>5005023</v>
      </c>
      <c r="F1205" s="1365" t="s">
        <v>3011</v>
      </c>
      <c r="G1205" s="2322" t="s">
        <v>3012</v>
      </c>
      <c r="H1205" s="2322">
        <v>95</v>
      </c>
      <c r="I1205" s="1366" t="s">
        <v>992</v>
      </c>
      <c r="J1205" s="1367" t="s">
        <v>10</v>
      </c>
      <c r="K1205" s="1367" t="s">
        <v>60</v>
      </c>
      <c r="L1205" s="1365" t="str">
        <f t="shared" si="1109"/>
        <v>2.3</v>
      </c>
      <c r="M1205" s="2323" t="s">
        <v>62</v>
      </c>
      <c r="N1205" s="1368"/>
      <c r="O1205" s="2322" t="s">
        <v>3138</v>
      </c>
      <c r="P1205" s="2322" t="s">
        <v>65</v>
      </c>
      <c r="Q1205" s="2324">
        <v>1</v>
      </c>
      <c r="R1205" s="2325">
        <v>5000</v>
      </c>
      <c r="S1205" s="2326"/>
      <c r="T1205" s="2326"/>
      <c r="U1205" s="2322">
        <v>30</v>
      </c>
      <c r="V1205" s="2322">
        <v>30</v>
      </c>
      <c r="W1205" s="2327"/>
      <c r="X1205" s="286"/>
      <c r="Y1205" s="286"/>
      <c r="Z1205" s="287"/>
      <c r="AA1205" s="287"/>
      <c r="AB1205" s="287"/>
      <c r="AC1205" s="287"/>
      <c r="AD1205" s="287"/>
      <c r="AE1205" s="2325"/>
      <c r="AF1205" s="284">
        <f t="shared" si="1127"/>
        <v>0</v>
      </c>
      <c r="AG1205" s="284">
        <f t="shared" si="1128"/>
        <v>0</v>
      </c>
      <c r="AH1205" s="284">
        <f t="shared" si="1125"/>
        <v>5000</v>
      </c>
      <c r="AI1205" s="284">
        <f t="shared" si="1126"/>
        <v>5000</v>
      </c>
      <c r="AJ1205" s="284">
        <f t="shared" si="1129"/>
        <v>0</v>
      </c>
      <c r="AK1205" s="284">
        <f t="shared" si="1130"/>
        <v>0</v>
      </c>
      <c r="AL1205" s="284">
        <f t="shared" si="1131"/>
        <v>0</v>
      </c>
      <c r="AM1205" s="284">
        <f t="shared" si="1132"/>
        <v>0</v>
      </c>
      <c r="AN1205" s="284">
        <f t="shared" si="1133"/>
        <v>0</v>
      </c>
      <c r="AO1205" s="284">
        <f t="shared" si="1134"/>
        <v>0</v>
      </c>
      <c r="AP1205" s="284">
        <f t="shared" si="1135"/>
        <v>0</v>
      </c>
      <c r="AQ1205" s="284">
        <f t="shared" si="1136"/>
        <v>0</v>
      </c>
      <c r="AR1205" s="2328">
        <f t="shared" si="1138"/>
        <v>10000</v>
      </c>
      <c r="AS1205" s="2326" t="s">
        <v>2578</v>
      </c>
      <c r="AT1205" s="373"/>
      <c r="AU1205" s="373" t="s">
        <v>3535</v>
      </c>
      <c r="AV1205" s="373" t="s">
        <v>3536</v>
      </c>
      <c r="AW1205" s="375">
        <v>46058</v>
      </c>
      <c r="AX1205" s="373" t="s">
        <v>3537</v>
      </c>
      <c r="AY1205" s="375">
        <v>46078</v>
      </c>
      <c r="AZ1205" s="373"/>
      <c r="BA1205" s="373" t="s">
        <v>3538</v>
      </c>
      <c r="BB1205" s="2329" t="s">
        <v>995</v>
      </c>
      <c r="BC1205" s="373" t="s">
        <v>3755</v>
      </c>
      <c r="BD1205" s="373" t="s">
        <v>3756</v>
      </c>
      <c r="BE1205" s="373" t="s">
        <v>3766</v>
      </c>
      <c r="BF1205" s="375">
        <v>46083</v>
      </c>
      <c r="BG1205" s="373"/>
      <c r="BH1205" s="687">
        <v>1856</v>
      </c>
      <c r="BI1205" s="687"/>
      <c r="BJ1205" s="373"/>
      <c r="BK1205" s="687"/>
      <c r="BL1205" s="373">
        <v>1856</v>
      </c>
      <c r="BM1205" s="373"/>
      <c r="BN1205" s="687">
        <v>1856</v>
      </c>
      <c r="BO1205" s="616" t="s">
        <v>3758</v>
      </c>
      <c r="BP1205" s="670" t="s">
        <v>3759</v>
      </c>
      <c r="BQ1205" s="2139" t="s">
        <v>3760</v>
      </c>
      <c r="BR1205" s="2139"/>
      <c r="BS1205" s="2330" t="s">
        <v>3141</v>
      </c>
      <c r="BT1205" s="1370" t="s">
        <v>3142</v>
      </c>
      <c r="BU1205" s="1370" t="s">
        <v>3143</v>
      </c>
      <c r="BV1205" s="687">
        <v>45728536</v>
      </c>
      <c r="BW1205" s="687">
        <v>10457285367</v>
      </c>
      <c r="BX1205" s="798">
        <v>5000</v>
      </c>
      <c r="BY1205" s="907">
        <v>46082</v>
      </c>
      <c r="BZ1205" s="907">
        <v>46142</v>
      </c>
      <c r="CA1205" s="373"/>
      <c r="CB1205" s="373"/>
      <c r="CC1205" s="373"/>
      <c r="CD1205" s="373"/>
      <c r="CE1205" s="373"/>
      <c r="CF1205" s="373"/>
      <c r="CG1205" s="373"/>
      <c r="CH1205" s="373"/>
      <c r="CI1205" s="373"/>
      <c r="CJ1205" s="373"/>
      <c r="CK1205" s="373"/>
      <c r="CL1205" s="373"/>
      <c r="CM1205" s="373"/>
      <c r="CN1205" s="373"/>
      <c r="CO1205" s="373"/>
      <c r="CP1205" s="373"/>
      <c r="CQ1205" s="373"/>
      <c r="CR1205" s="373"/>
      <c r="CS1205" s="373"/>
      <c r="CT1205" s="373">
        <v>30</v>
      </c>
      <c r="CU1205" s="1371">
        <v>5000</v>
      </c>
      <c r="CV1205" s="373">
        <v>30</v>
      </c>
      <c r="CW1205" s="1371">
        <v>5000</v>
      </c>
      <c r="CX1205" s="373">
        <v>30</v>
      </c>
      <c r="CY1205" s="1371">
        <v>5000</v>
      </c>
      <c r="CZ1205" s="373"/>
      <c r="DA1205" s="373"/>
      <c r="DB1205" s="373"/>
      <c r="DC1205" s="373">
        <v>30</v>
      </c>
      <c r="DD1205" s="1371">
        <v>5000</v>
      </c>
      <c r="DE1205" s="373">
        <v>30</v>
      </c>
      <c r="DF1205" s="1371">
        <v>5000</v>
      </c>
      <c r="DG1205" s="373">
        <v>30</v>
      </c>
      <c r="DH1205" s="1371">
        <v>5000</v>
      </c>
      <c r="DI1205" s="373"/>
      <c r="DJ1205" s="373"/>
      <c r="DK1205" s="373"/>
      <c r="DL1205" s="373"/>
      <c r="DM1205" s="373"/>
      <c r="DN1205" s="373"/>
      <c r="DO1205" s="373"/>
      <c r="DP1205" s="373"/>
      <c r="DQ1205" s="373"/>
      <c r="DR1205" s="373"/>
      <c r="DS1205" s="373"/>
      <c r="DT1205" s="2326"/>
      <c r="DU1205" s="2320">
        <f t="shared" si="1106"/>
        <v>10000</v>
      </c>
      <c r="DV1205" s="2321">
        <f t="shared" si="1139"/>
        <v>10000</v>
      </c>
      <c r="DW1205" s="2321">
        <f t="shared" si="1137"/>
        <v>10000</v>
      </c>
      <c r="DX1205" s="2321">
        <f t="shared" si="1112"/>
        <v>0</v>
      </c>
      <c r="DY1205" s="2321">
        <f t="shared" si="1113"/>
        <v>0</v>
      </c>
      <c r="DZ1205" s="2326"/>
      <c r="EA1205" s="2326"/>
      <c r="EB1205" s="2326"/>
      <c r="EC1205" s="2326"/>
      <c r="ED1205" s="2326"/>
      <c r="EE1205" s="2326"/>
      <c r="EF1205" s="2326"/>
      <c r="EG1205" s="1946"/>
      <c r="EH1205" s="2326"/>
      <c r="EI1205" s="2326"/>
      <c r="EJ1205" s="2326"/>
      <c r="EK1205" s="2326"/>
      <c r="EL1205" s="2326"/>
      <c r="EM1205" s="2326"/>
      <c r="EN1205" s="2326"/>
      <c r="EO1205" s="2326"/>
      <c r="EP1205" s="2326"/>
      <c r="EQ1205" s="2326"/>
      <c r="ER1205" s="2326"/>
      <c r="ES1205" s="2326"/>
      <c r="ET1205" s="2326"/>
      <c r="EU1205" s="2326"/>
      <c r="EV1205" s="2326"/>
      <c r="EW1205" s="2326"/>
      <c r="EX1205" s="2326"/>
      <c r="EY1205" s="2326"/>
      <c r="EZ1205" s="2326"/>
      <c r="FA1205" s="2326"/>
      <c r="FB1205" s="2326"/>
      <c r="FC1205" s="2326"/>
      <c r="FD1205" s="2326"/>
      <c r="FE1205" s="2326"/>
      <c r="FF1205" s="2326"/>
      <c r="FG1205" s="2326"/>
      <c r="FH1205" s="2326"/>
      <c r="FI1205" s="2333"/>
    </row>
    <row r="1206" spans="1:341" s="2317" customFormat="1" ht="48" hidden="1" customHeight="1" x14ac:dyDescent="0.25">
      <c r="A1206" s="2322">
        <v>2026</v>
      </c>
      <c r="B1206" s="1365">
        <v>479</v>
      </c>
      <c r="C1206" s="1365" t="s">
        <v>58</v>
      </c>
      <c r="D1206" s="1365">
        <v>3000654</v>
      </c>
      <c r="E1206" s="1365">
        <v>5005023</v>
      </c>
      <c r="F1206" s="1365" t="s">
        <v>3011</v>
      </c>
      <c r="G1206" s="2322" t="s">
        <v>3012</v>
      </c>
      <c r="H1206" s="2322">
        <v>95</v>
      </c>
      <c r="I1206" s="1366" t="s">
        <v>992</v>
      </c>
      <c r="J1206" s="1367" t="s">
        <v>10</v>
      </c>
      <c r="K1206" s="1367" t="s">
        <v>60</v>
      </c>
      <c r="L1206" s="1365" t="str">
        <f t="shared" si="1109"/>
        <v>2.3</v>
      </c>
      <c r="M1206" s="2323" t="s">
        <v>62</v>
      </c>
      <c r="N1206" s="1368"/>
      <c r="O1206" s="2322" t="s">
        <v>3138</v>
      </c>
      <c r="P1206" s="2322" t="s">
        <v>65</v>
      </c>
      <c r="Q1206" s="2324">
        <v>1</v>
      </c>
      <c r="R1206" s="2325">
        <v>5000</v>
      </c>
      <c r="S1206" s="2326"/>
      <c r="T1206" s="2326"/>
      <c r="U1206" s="2322">
        <v>30</v>
      </c>
      <c r="V1206" s="2322">
        <v>30</v>
      </c>
      <c r="W1206" s="2327"/>
      <c r="X1206" s="286"/>
      <c r="Y1206" s="286"/>
      <c r="Z1206" s="287"/>
      <c r="AA1206" s="287"/>
      <c r="AB1206" s="287"/>
      <c r="AC1206" s="287"/>
      <c r="AD1206" s="287"/>
      <c r="AE1206" s="2325"/>
      <c r="AF1206" s="284">
        <f t="shared" si="1127"/>
        <v>0</v>
      </c>
      <c r="AG1206" s="284">
        <f t="shared" si="1128"/>
        <v>0</v>
      </c>
      <c r="AH1206" s="284">
        <f t="shared" si="1125"/>
        <v>5000</v>
      </c>
      <c r="AI1206" s="284">
        <f t="shared" si="1126"/>
        <v>5000</v>
      </c>
      <c r="AJ1206" s="284">
        <f t="shared" si="1129"/>
        <v>0</v>
      </c>
      <c r="AK1206" s="284">
        <f t="shared" si="1130"/>
        <v>0</v>
      </c>
      <c r="AL1206" s="284">
        <f t="shared" si="1131"/>
        <v>0</v>
      </c>
      <c r="AM1206" s="284">
        <f t="shared" si="1132"/>
        <v>0</v>
      </c>
      <c r="AN1206" s="284">
        <f t="shared" si="1133"/>
        <v>0</v>
      </c>
      <c r="AO1206" s="284">
        <f t="shared" si="1134"/>
        <v>0</v>
      </c>
      <c r="AP1206" s="284">
        <f t="shared" si="1135"/>
        <v>0</v>
      </c>
      <c r="AQ1206" s="284">
        <f t="shared" si="1136"/>
        <v>0</v>
      </c>
      <c r="AR1206" s="2328">
        <f t="shared" si="1138"/>
        <v>10000</v>
      </c>
      <c r="AS1206" s="2326" t="s">
        <v>2578</v>
      </c>
      <c r="AT1206" s="373"/>
      <c r="AU1206" s="373" t="s">
        <v>3535</v>
      </c>
      <c r="AV1206" s="373" t="s">
        <v>3536</v>
      </c>
      <c r="AW1206" s="375">
        <v>46058</v>
      </c>
      <c r="AX1206" s="373" t="s">
        <v>3537</v>
      </c>
      <c r="AY1206" s="375">
        <v>46078</v>
      </c>
      <c r="AZ1206" s="373"/>
      <c r="BA1206" s="373" t="s">
        <v>3538</v>
      </c>
      <c r="BB1206" s="2329" t="s">
        <v>995</v>
      </c>
      <c r="BC1206" s="373" t="s">
        <v>3755</v>
      </c>
      <c r="BD1206" s="373" t="s">
        <v>3756</v>
      </c>
      <c r="BE1206" s="373" t="s">
        <v>3766</v>
      </c>
      <c r="BF1206" s="375">
        <v>46083</v>
      </c>
      <c r="BG1206" s="373"/>
      <c r="BH1206" s="687">
        <v>1857</v>
      </c>
      <c r="BI1206" s="687"/>
      <c r="BJ1206" s="373"/>
      <c r="BK1206" s="687"/>
      <c r="BL1206" s="373">
        <v>1857</v>
      </c>
      <c r="BM1206" s="373"/>
      <c r="BN1206" s="687">
        <v>1857</v>
      </c>
      <c r="BO1206" s="616" t="s">
        <v>3758</v>
      </c>
      <c r="BP1206" s="670" t="s">
        <v>3759</v>
      </c>
      <c r="BQ1206" s="2139" t="s">
        <v>3760</v>
      </c>
      <c r="BR1206" s="2139"/>
      <c r="BS1206" s="2330" t="s">
        <v>3144</v>
      </c>
      <c r="BT1206" s="1370" t="s">
        <v>1141</v>
      </c>
      <c r="BU1206" s="1370" t="s">
        <v>3145</v>
      </c>
      <c r="BV1206" s="687">
        <v>42223682</v>
      </c>
      <c r="BW1206" s="687">
        <v>10422236827</v>
      </c>
      <c r="BX1206" s="798">
        <v>5000</v>
      </c>
      <c r="BY1206" s="907">
        <v>46082</v>
      </c>
      <c r="BZ1206" s="907">
        <v>46142</v>
      </c>
      <c r="CA1206" s="373"/>
      <c r="CB1206" s="373"/>
      <c r="CC1206" s="373"/>
      <c r="CD1206" s="373"/>
      <c r="CE1206" s="373"/>
      <c r="CF1206" s="373"/>
      <c r="CG1206" s="373"/>
      <c r="CH1206" s="373"/>
      <c r="CI1206" s="373"/>
      <c r="CJ1206" s="373"/>
      <c r="CK1206" s="373"/>
      <c r="CL1206" s="373"/>
      <c r="CM1206" s="373"/>
      <c r="CN1206" s="373"/>
      <c r="CO1206" s="373"/>
      <c r="CP1206" s="373"/>
      <c r="CQ1206" s="373"/>
      <c r="CR1206" s="373"/>
      <c r="CS1206" s="373"/>
      <c r="CT1206" s="373">
        <v>30</v>
      </c>
      <c r="CU1206" s="1371">
        <v>5000</v>
      </c>
      <c r="CV1206" s="373">
        <v>30</v>
      </c>
      <c r="CW1206" s="1371">
        <v>5000</v>
      </c>
      <c r="CX1206" s="373">
        <v>30</v>
      </c>
      <c r="CY1206" s="1371">
        <v>5000</v>
      </c>
      <c r="CZ1206" s="373"/>
      <c r="DA1206" s="373"/>
      <c r="DB1206" s="373"/>
      <c r="DC1206" s="373">
        <v>30</v>
      </c>
      <c r="DD1206" s="1371">
        <v>5000</v>
      </c>
      <c r="DE1206" s="373">
        <v>30</v>
      </c>
      <c r="DF1206" s="1371">
        <v>5000</v>
      </c>
      <c r="DG1206" s="373">
        <v>30</v>
      </c>
      <c r="DH1206" s="1371">
        <v>5000</v>
      </c>
      <c r="DI1206" s="373"/>
      <c r="DJ1206" s="373"/>
      <c r="DK1206" s="373"/>
      <c r="DL1206" s="373"/>
      <c r="DM1206" s="373"/>
      <c r="DN1206" s="373"/>
      <c r="DO1206" s="373"/>
      <c r="DP1206" s="373"/>
      <c r="DQ1206" s="373"/>
      <c r="DR1206" s="373"/>
      <c r="DS1206" s="373"/>
      <c r="DT1206" s="2326"/>
      <c r="DU1206" s="2320">
        <f t="shared" si="1106"/>
        <v>10000</v>
      </c>
      <c r="DV1206" s="2321">
        <f t="shared" si="1139"/>
        <v>10000</v>
      </c>
      <c r="DW1206" s="2321">
        <f t="shared" si="1137"/>
        <v>10000</v>
      </c>
      <c r="DX1206" s="2321">
        <f t="shared" si="1112"/>
        <v>0</v>
      </c>
      <c r="DY1206" s="2321">
        <f t="shared" si="1113"/>
        <v>0</v>
      </c>
      <c r="DZ1206" s="2326"/>
      <c r="EA1206" s="2326"/>
      <c r="EB1206" s="2326"/>
      <c r="EC1206" s="2326"/>
      <c r="ED1206" s="2326"/>
      <c r="EE1206" s="2326"/>
      <c r="EF1206" s="2326"/>
      <c r="EG1206" s="1946"/>
      <c r="EH1206" s="2326"/>
      <c r="EI1206" s="2326"/>
      <c r="EJ1206" s="2326"/>
      <c r="EK1206" s="2326"/>
      <c r="EL1206" s="2326"/>
      <c r="EM1206" s="2326"/>
      <c r="EN1206" s="2326"/>
      <c r="EO1206" s="2326"/>
      <c r="EP1206" s="2326"/>
      <c r="EQ1206" s="2326"/>
      <c r="ER1206" s="2326"/>
      <c r="ES1206" s="2326"/>
      <c r="ET1206" s="2326"/>
      <c r="EU1206" s="2326"/>
      <c r="EV1206" s="2326"/>
      <c r="EW1206" s="2326"/>
      <c r="EX1206" s="2326"/>
      <c r="EY1206" s="2326"/>
      <c r="EZ1206" s="2326"/>
      <c r="FA1206" s="2326"/>
      <c r="FB1206" s="2326"/>
      <c r="FC1206" s="2326"/>
      <c r="FD1206" s="2326"/>
      <c r="FE1206" s="2326"/>
      <c r="FF1206" s="2326"/>
      <c r="FG1206" s="2326"/>
      <c r="FH1206" s="2326"/>
      <c r="FI1206" s="2333"/>
    </row>
    <row r="1207" spans="1:341" s="2317" customFormat="1" ht="48" hidden="1" customHeight="1" x14ac:dyDescent="0.25">
      <c r="A1207" s="2322">
        <v>2026</v>
      </c>
      <c r="B1207" s="1365">
        <v>479</v>
      </c>
      <c r="C1207" s="1365" t="s">
        <v>58</v>
      </c>
      <c r="D1207" s="1365">
        <v>3000654</v>
      </c>
      <c r="E1207" s="1365">
        <v>5005023</v>
      </c>
      <c r="F1207" s="1365" t="s">
        <v>3011</v>
      </c>
      <c r="G1207" s="2322" t="s">
        <v>3012</v>
      </c>
      <c r="H1207" s="2322">
        <v>95</v>
      </c>
      <c r="I1207" s="1366" t="s">
        <v>992</v>
      </c>
      <c r="J1207" s="1367" t="s">
        <v>10</v>
      </c>
      <c r="K1207" s="1367" t="s">
        <v>60</v>
      </c>
      <c r="L1207" s="1365" t="str">
        <f t="shared" si="1109"/>
        <v>2.3</v>
      </c>
      <c r="M1207" s="2323" t="s">
        <v>62</v>
      </c>
      <c r="N1207" s="1368"/>
      <c r="O1207" s="2322" t="s">
        <v>3138</v>
      </c>
      <c r="P1207" s="2322" t="s">
        <v>65</v>
      </c>
      <c r="Q1207" s="2324">
        <v>1</v>
      </c>
      <c r="R1207" s="2325">
        <v>5000</v>
      </c>
      <c r="S1207" s="2326"/>
      <c r="T1207" s="2326"/>
      <c r="U1207" s="2322">
        <v>30</v>
      </c>
      <c r="V1207" s="2322">
        <v>30</v>
      </c>
      <c r="W1207" s="2327"/>
      <c r="X1207" s="286"/>
      <c r="Y1207" s="286"/>
      <c r="Z1207" s="287"/>
      <c r="AA1207" s="287"/>
      <c r="AB1207" s="287"/>
      <c r="AC1207" s="287"/>
      <c r="AD1207" s="287"/>
      <c r="AE1207" s="2325"/>
      <c r="AF1207" s="284">
        <v>0</v>
      </c>
      <c r="AG1207" s="284">
        <f t="shared" ref="AG1207:AG1238" si="1140">+$R1207*(T1207/30)*$Q1207</f>
        <v>0</v>
      </c>
      <c r="AH1207" s="284">
        <f t="shared" si="1125"/>
        <v>5000</v>
      </c>
      <c r="AI1207" s="284">
        <f t="shared" si="1126"/>
        <v>5000</v>
      </c>
      <c r="AJ1207" s="284">
        <f t="shared" si="1129"/>
        <v>0</v>
      </c>
      <c r="AK1207" s="284">
        <f t="shared" si="1130"/>
        <v>0</v>
      </c>
      <c r="AL1207" s="284">
        <f t="shared" si="1131"/>
        <v>0</v>
      </c>
      <c r="AM1207" s="284">
        <f t="shared" si="1132"/>
        <v>0</v>
      </c>
      <c r="AN1207" s="284">
        <f t="shared" si="1133"/>
        <v>0</v>
      </c>
      <c r="AO1207" s="284">
        <f t="shared" si="1134"/>
        <v>0</v>
      </c>
      <c r="AP1207" s="284">
        <f t="shared" si="1135"/>
        <v>0</v>
      </c>
      <c r="AQ1207" s="284">
        <f t="shared" si="1136"/>
        <v>0</v>
      </c>
      <c r="AR1207" s="2328">
        <f t="shared" si="1138"/>
        <v>10000</v>
      </c>
      <c r="AS1207" s="2326" t="s">
        <v>2578</v>
      </c>
      <c r="AT1207" s="373"/>
      <c r="AU1207" s="373" t="s">
        <v>3535</v>
      </c>
      <c r="AV1207" s="373" t="s">
        <v>3536</v>
      </c>
      <c r="AW1207" s="375">
        <v>46058</v>
      </c>
      <c r="AX1207" s="373" t="s">
        <v>3537</v>
      </c>
      <c r="AY1207" s="375">
        <v>46078</v>
      </c>
      <c r="AZ1207" s="373"/>
      <c r="BA1207" s="373" t="s">
        <v>3538</v>
      </c>
      <c r="BB1207" s="2329" t="s">
        <v>995</v>
      </c>
      <c r="BC1207" s="373" t="s">
        <v>3755</v>
      </c>
      <c r="BD1207" s="373" t="s">
        <v>3756</v>
      </c>
      <c r="BE1207" s="373" t="s">
        <v>3766</v>
      </c>
      <c r="BF1207" s="375">
        <v>46083</v>
      </c>
      <c r="BG1207" s="373"/>
      <c r="BH1207" s="687">
        <v>1858</v>
      </c>
      <c r="BI1207" s="687"/>
      <c r="BJ1207" s="373"/>
      <c r="BK1207" s="687"/>
      <c r="BL1207" s="373">
        <v>1858</v>
      </c>
      <c r="BM1207" s="373"/>
      <c r="BN1207" s="687">
        <v>1858</v>
      </c>
      <c r="BO1207" s="616" t="s">
        <v>3758</v>
      </c>
      <c r="BP1207" s="670" t="s">
        <v>3759</v>
      </c>
      <c r="BQ1207" s="2139" t="s">
        <v>3760</v>
      </c>
      <c r="BR1207" s="2139"/>
      <c r="BS1207" s="2330" t="s">
        <v>3146</v>
      </c>
      <c r="BT1207" s="1370" t="s">
        <v>1777</v>
      </c>
      <c r="BU1207" s="1370" t="s">
        <v>1778</v>
      </c>
      <c r="BV1207" s="687">
        <v>47553669</v>
      </c>
      <c r="BW1207" s="687">
        <v>10475536695</v>
      </c>
      <c r="BX1207" s="798">
        <v>5000</v>
      </c>
      <c r="BY1207" s="907">
        <v>46082</v>
      </c>
      <c r="BZ1207" s="907">
        <v>46142</v>
      </c>
      <c r="CA1207" s="373"/>
      <c r="CB1207" s="373"/>
      <c r="CC1207" s="373"/>
      <c r="CD1207" s="373"/>
      <c r="CE1207" s="373"/>
      <c r="CF1207" s="373"/>
      <c r="CG1207" s="373"/>
      <c r="CH1207" s="373"/>
      <c r="CI1207" s="373"/>
      <c r="CJ1207" s="373"/>
      <c r="CK1207" s="373"/>
      <c r="CL1207" s="373"/>
      <c r="CM1207" s="373"/>
      <c r="CN1207" s="373"/>
      <c r="CO1207" s="373"/>
      <c r="CP1207" s="373"/>
      <c r="CQ1207" s="373"/>
      <c r="CR1207" s="373"/>
      <c r="CS1207" s="373"/>
      <c r="CT1207" s="373">
        <v>30</v>
      </c>
      <c r="CU1207" s="1371">
        <v>5000</v>
      </c>
      <c r="CV1207" s="373">
        <v>30</v>
      </c>
      <c r="CW1207" s="1371">
        <v>5000</v>
      </c>
      <c r="CX1207" s="373">
        <v>30</v>
      </c>
      <c r="CY1207" s="1371">
        <v>5000</v>
      </c>
      <c r="CZ1207" s="373"/>
      <c r="DA1207" s="373"/>
      <c r="DB1207" s="373"/>
      <c r="DC1207" s="373">
        <v>30</v>
      </c>
      <c r="DD1207" s="1371">
        <v>5000</v>
      </c>
      <c r="DE1207" s="373">
        <v>30</v>
      </c>
      <c r="DF1207" s="1371">
        <v>5000</v>
      </c>
      <c r="DG1207" s="373">
        <v>30</v>
      </c>
      <c r="DH1207" s="1371">
        <v>5000</v>
      </c>
      <c r="DI1207" s="373"/>
      <c r="DJ1207" s="373"/>
      <c r="DK1207" s="373"/>
      <c r="DL1207" s="373"/>
      <c r="DM1207" s="373"/>
      <c r="DN1207" s="373"/>
      <c r="DO1207" s="373"/>
      <c r="DP1207" s="373"/>
      <c r="DQ1207" s="373"/>
      <c r="DR1207" s="373"/>
      <c r="DS1207" s="373"/>
      <c r="DT1207" s="2326"/>
      <c r="DU1207" s="2320">
        <f t="shared" si="1106"/>
        <v>10000</v>
      </c>
      <c r="DV1207" s="2321">
        <f t="shared" si="1139"/>
        <v>10000</v>
      </c>
      <c r="DW1207" s="2321">
        <f t="shared" si="1137"/>
        <v>10000</v>
      </c>
      <c r="DX1207" s="2321">
        <f t="shared" si="1112"/>
        <v>0</v>
      </c>
      <c r="DY1207" s="2321">
        <f t="shared" si="1113"/>
        <v>0</v>
      </c>
      <c r="DZ1207" s="2326"/>
      <c r="EA1207" s="2326"/>
      <c r="EB1207" s="2326"/>
      <c r="EC1207" s="2326"/>
      <c r="ED1207" s="2326"/>
      <c r="EE1207" s="2326"/>
      <c r="EF1207" s="2326"/>
      <c r="EG1207" s="1946"/>
      <c r="EH1207" s="2326"/>
      <c r="EI1207" s="2326"/>
      <c r="EJ1207" s="2326"/>
      <c r="EK1207" s="2326"/>
      <c r="EL1207" s="2326"/>
      <c r="EM1207" s="2326"/>
      <c r="EN1207" s="2326"/>
      <c r="EO1207" s="2326"/>
      <c r="EP1207" s="2326"/>
      <c r="EQ1207" s="2326"/>
      <c r="ER1207" s="2326"/>
      <c r="ES1207" s="2326"/>
      <c r="ET1207" s="2326"/>
      <c r="EU1207" s="2326"/>
      <c r="EV1207" s="2326"/>
      <c r="EW1207" s="2326"/>
      <c r="EX1207" s="2326"/>
      <c r="EY1207" s="2326"/>
      <c r="EZ1207" s="2326"/>
      <c r="FA1207" s="2326"/>
      <c r="FB1207" s="2326"/>
      <c r="FC1207" s="2326"/>
      <c r="FD1207" s="2326"/>
      <c r="FE1207" s="2326"/>
      <c r="FF1207" s="2326"/>
      <c r="FG1207" s="2326"/>
      <c r="FH1207" s="2326"/>
      <c r="FI1207" s="2333"/>
    </row>
    <row r="1208" spans="1:341" s="2317" customFormat="1" ht="48" hidden="1" customHeight="1" x14ac:dyDescent="0.25">
      <c r="A1208" s="2322">
        <v>2026</v>
      </c>
      <c r="B1208" s="1365">
        <v>479</v>
      </c>
      <c r="C1208" s="1365" t="s">
        <v>58</v>
      </c>
      <c r="D1208" s="1365">
        <v>3000654</v>
      </c>
      <c r="E1208" s="1365">
        <v>5005023</v>
      </c>
      <c r="F1208" s="1365" t="s">
        <v>3011</v>
      </c>
      <c r="G1208" s="2322" t="s">
        <v>3012</v>
      </c>
      <c r="H1208" s="2322">
        <v>95</v>
      </c>
      <c r="I1208" s="1366" t="s">
        <v>992</v>
      </c>
      <c r="J1208" s="1367" t="s">
        <v>10</v>
      </c>
      <c r="K1208" s="1367" t="s">
        <v>60</v>
      </c>
      <c r="L1208" s="1365" t="str">
        <f t="shared" si="1109"/>
        <v>2.3</v>
      </c>
      <c r="M1208" s="2323" t="s">
        <v>62</v>
      </c>
      <c r="N1208" s="1368"/>
      <c r="O1208" s="2322" t="s">
        <v>3138</v>
      </c>
      <c r="P1208" s="2322" t="s">
        <v>65</v>
      </c>
      <c r="Q1208" s="2324">
        <v>1</v>
      </c>
      <c r="R1208" s="2325">
        <v>5000</v>
      </c>
      <c r="S1208" s="2326"/>
      <c r="T1208" s="2326"/>
      <c r="U1208" s="2322">
        <v>30</v>
      </c>
      <c r="V1208" s="2322">
        <v>30</v>
      </c>
      <c r="W1208" s="2327"/>
      <c r="X1208" s="286"/>
      <c r="Y1208" s="286"/>
      <c r="Z1208" s="287"/>
      <c r="AA1208" s="287"/>
      <c r="AB1208" s="287"/>
      <c r="AC1208" s="287"/>
      <c r="AD1208" s="287"/>
      <c r="AE1208" s="2325"/>
      <c r="AF1208" s="284">
        <f t="shared" ref="AF1208:AF1239" si="1141">+$R1208*(S1208/30)*$Q1208</f>
        <v>0</v>
      </c>
      <c r="AG1208" s="284">
        <f t="shared" si="1140"/>
        <v>0</v>
      </c>
      <c r="AH1208" s="284">
        <f t="shared" si="1125"/>
        <v>5000</v>
      </c>
      <c r="AI1208" s="284">
        <f t="shared" si="1126"/>
        <v>5000</v>
      </c>
      <c r="AJ1208" s="284">
        <f t="shared" si="1129"/>
        <v>0</v>
      </c>
      <c r="AK1208" s="284">
        <f t="shared" si="1130"/>
        <v>0</v>
      </c>
      <c r="AL1208" s="284">
        <f t="shared" si="1131"/>
        <v>0</v>
      </c>
      <c r="AM1208" s="284">
        <f t="shared" si="1132"/>
        <v>0</v>
      </c>
      <c r="AN1208" s="284">
        <f t="shared" si="1133"/>
        <v>0</v>
      </c>
      <c r="AO1208" s="284">
        <f t="shared" si="1134"/>
        <v>0</v>
      </c>
      <c r="AP1208" s="284">
        <f t="shared" si="1135"/>
        <v>0</v>
      </c>
      <c r="AQ1208" s="284">
        <f t="shared" si="1136"/>
        <v>0</v>
      </c>
      <c r="AR1208" s="2328">
        <f t="shared" si="1138"/>
        <v>10000</v>
      </c>
      <c r="AS1208" s="2326" t="s">
        <v>2578</v>
      </c>
      <c r="AT1208" s="373"/>
      <c r="AU1208" s="373" t="s">
        <v>3535</v>
      </c>
      <c r="AV1208" s="373" t="s">
        <v>3536</v>
      </c>
      <c r="AW1208" s="375">
        <v>46058</v>
      </c>
      <c r="AX1208" s="373" t="s">
        <v>3537</v>
      </c>
      <c r="AY1208" s="375">
        <v>46078</v>
      </c>
      <c r="AZ1208" s="373"/>
      <c r="BA1208" s="373" t="s">
        <v>3538</v>
      </c>
      <c r="BB1208" s="2329" t="s">
        <v>995</v>
      </c>
      <c r="BC1208" s="373" t="s">
        <v>3755</v>
      </c>
      <c r="BD1208" s="373" t="s">
        <v>3756</v>
      </c>
      <c r="BE1208" s="373" t="s">
        <v>3766</v>
      </c>
      <c r="BF1208" s="375">
        <v>46083</v>
      </c>
      <c r="BG1208" s="373"/>
      <c r="BH1208" s="687">
        <v>1859</v>
      </c>
      <c r="BI1208" s="687"/>
      <c r="BJ1208" s="687"/>
      <c r="BK1208" s="687"/>
      <c r="BL1208" s="373">
        <v>1859</v>
      </c>
      <c r="BM1208" s="373"/>
      <c r="BN1208" s="687">
        <v>1859</v>
      </c>
      <c r="BO1208" s="616" t="s">
        <v>3758</v>
      </c>
      <c r="BP1208" s="670" t="s">
        <v>3759</v>
      </c>
      <c r="BQ1208" s="2139" t="s">
        <v>3760</v>
      </c>
      <c r="BR1208" s="2139"/>
      <c r="BS1208" s="2330" t="s">
        <v>1526</v>
      </c>
      <c r="BT1208" s="1370" t="s">
        <v>3147</v>
      </c>
      <c r="BU1208" s="1370" t="s">
        <v>3148</v>
      </c>
      <c r="BV1208" s="829">
        <v>42545681</v>
      </c>
      <c r="BW1208" s="687">
        <v>10425456810</v>
      </c>
      <c r="BX1208" s="798">
        <v>5000</v>
      </c>
      <c r="BY1208" s="907">
        <v>46082</v>
      </c>
      <c r="BZ1208" s="907">
        <v>46142</v>
      </c>
      <c r="CA1208" s="373"/>
      <c r="CB1208" s="373"/>
      <c r="CC1208" s="373"/>
      <c r="CD1208" s="373"/>
      <c r="CE1208" s="373"/>
      <c r="CF1208" s="373"/>
      <c r="CG1208" s="373"/>
      <c r="CH1208" s="373"/>
      <c r="CI1208" s="373"/>
      <c r="CJ1208" s="373"/>
      <c r="CK1208" s="373"/>
      <c r="CL1208" s="373"/>
      <c r="CM1208" s="373"/>
      <c r="CN1208" s="373"/>
      <c r="CO1208" s="373"/>
      <c r="CP1208" s="373"/>
      <c r="CQ1208" s="373"/>
      <c r="CR1208" s="373"/>
      <c r="CS1208" s="373"/>
      <c r="CT1208" s="373">
        <v>30</v>
      </c>
      <c r="CU1208" s="1371">
        <v>5000</v>
      </c>
      <c r="CV1208" s="373">
        <v>30</v>
      </c>
      <c r="CW1208" s="1371">
        <v>5000</v>
      </c>
      <c r="CX1208" s="373">
        <v>30</v>
      </c>
      <c r="CY1208" s="1371">
        <v>5000</v>
      </c>
      <c r="CZ1208" s="373"/>
      <c r="DA1208" s="373"/>
      <c r="DB1208" s="373"/>
      <c r="DC1208" s="373">
        <v>30</v>
      </c>
      <c r="DD1208" s="1371">
        <v>5000</v>
      </c>
      <c r="DE1208" s="373">
        <v>30</v>
      </c>
      <c r="DF1208" s="1371">
        <v>5000</v>
      </c>
      <c r="DG1208" s="373">
        <v>30</v>
      </c>
      <c r="DH1208" s="1371">
        <v>5000</v>
      </c>
      <c r="DI1208" s="373"/>
      <c r="DJ1208" s="373"/>
      <c r="DK1208" s="373"/>
      <c r="DL1208" s="373"/>
      <c r="DM1208" s="373"/>
      <c r="DN1208" s="373"/>
      <c r="DO1208" s="373"/>
      <c r="DP1208" s="373"/>
      <c r="DQ1208" s="373"/>
      <c r="DR1208" s="373"/>
      <c r="DS1208" s="373"/>
      <c r="DT1208" s="2326"/>
      <c r="DU1208" s="2320">
        <f t="shared" si="1106"/>
        <v>10000</v>
      </c>
      <c r="DV1208" s="2321">
        <f t="shared" si="1139"/>
        <v>10000</v>
      </c>
      <c r="DW1208" s="2321">
        <f t="shared" si="1137"/>
        <v>10000</v>
      </c>
      <c r="DX1208" s="2321">
        <f t="shared" si="1112"/>
        <v>0</v>
      </c>
      <c r="DY1208" s="2321">
        <f t="shared" si="1113"/>
        <v>0</v>
      </c>
      <c r="DZ1208" s="2326"/>
      <c r="EA1208" s="2326"/>
      <c r="EB1208" s="2326"/>
      <c r="EC1208" s="2326"/>
      <c r="ED1208" s="2326"/>
      <c r="EE1208" s="2326"/>
      <c r="EF1208" s="2326"/>
      <c r="EG1208" s="1946"/>
      <c r="EH1208" s="2326"/>
      <c r="EI1208" s="2326"/>
      <c r="EJ1208" s="2326"/>
      <c r="EK1208" s="2326"/>
      <c r="EL1208" s="2326"/>
      <c r="EM1208" s="2326"/>
      <c r="EN1208" s="2326"/>
      <c r="EO1208" s="2326"/>
      <c r="EP1208" s="2326"/>
      <c r="EQ1208" s="2326"/>
      <c r="ER1208" s="2326"/>
      <c r="ES1208" s="2326"/>
      <c r="ET1208" s="2326"/>
      <c r="EU1208" s="2326"/>
      <c r="EV1208" s="2326"/>
      <c r="EW1208" s="2326"/>
      <c r="EX1208" s="2326"/>
      <c r="EY1208" s="2326"/>
      <c r="EZ1208" s="2326"/>
      <c r="FA1208" s="2326"/>
      <c r="FB1208" s="2326"/>
      <c r="FC1208" s="2326"/>
      <c r="FD1208" s="2326"/>
      <c r="FE1208" s="2326"/>
      <c r="FF1208" s="2326"/>
      <c r="FG1208" s="2326"/>
      <c r="FH1208" s="2326"/>
      <c r="FI1208" s="2333"/>
    </row>
    <row r="1209" spans="1:341" s="2317" customFormat="1" ht="48" hidden="1" customHeight="1" x14ac:dyDescent="0.25">
      <c r="A1209" s="2322">
        <v>2026</v>
      </c>
      <c r="B1209" s="1365">
        <v>479</v>
      </c>
      <c r="C1209" s="1365" t="s">
        <v>58</v>
      </c>
      <c r="D1209" s="1365">
        <v>3000654</v>
      </c>
      <c r="E1209" s="1365">
        <v>5005023</v>
      </c>
      <c r="F1209" s="1365" t="s">
        <v>3011</v>
      </c>
      <c r="G1209" s="2322" t="s">
        <v>3012</v>
      </c>
      <c r="H1209" s="2322">
        <v>95</v>
      </c>
      <c r="I1209" s="1366" t="s">
        <v>992</v>
      </c>
      <c r="J1209" s="1367" t="s">
        <v>10</v>
      </c>
      <c r="K1209" s="1367" t="s">
        <v>60</v>
      </c>
      <c r="L1209" s="1365" t="str">
        <f t="shared" si="1109"/>
        <v>2.3</v>
      </c>
      <c r="M1209" s="2323" t="s">
        <v>62</v>
      </c>
      <c r="N1209" s="1368"/>
      <c r="O1209" s="2322" t="s">
        <v>3138</v>
      </c>
      <c r="P1209" s="2322" t="s">
        <v>65</v>
      </c>
      <c r="Q1209" s="2324">
        <v>1</v>
      </c>
      <c r="R1209" s="2325">
        <v>5000</v>
      </c>
      <c r="S1209" s="2326"/>
      <c r="T1209" s="2326"/>
      <c r="U1209" s="2322">
        <v>30</v>
      </c>
      <c r="V1209" s="2322">
        <v>30</v>
      </c>
      <c r="W1209" s="2327"/>
      <c r="X1209" s="286"/>
      <c r="Y1209" s="286"/>
      <c r="Z1209" s="287"/>
      <c r="AA1209" s="287"/>
      <c r="AB1209" s="287"/>
      <c r="AC1209" s="287"/>
      <c r="AD1209" s="287"/>
      <c r="AE1209" s="2325"/>
      <c r="AF1209" s="284">
        <f t="shared" si="1141"/>
        <v>0</v>
      </c>
      <c r="AG1209" s="284">
        <f t="shared" si="1140"/>
        <v>0</v>
      </c>
      <c r="AH1209" s="284">
        <f t="shared" si="1125"/>
        <v>5000</v>
      </c>
      <c r="AI1209" s="284">
        <f t="shared" si="1126"/>
        <v>5000</v>
      </c>
      <c r="AJ1209" s="284">
        <f t="shared" si="1129"/>
        <v>0</v>
      </c>
      <c r="AK1209" s="284">
        <f t="shared" si="1130"/>
        <v>0</v>
      </c>
      <c r="AL1209" s="284">
        <f t="shared" si="1131"/>
        <v>0</v>
      </c>
      <c r="AM1209" s="284">
        <f t="shared" si="1132"/>
        <v>0</v>
      </c>
      <c r="AN1209" s="284">
        <f t="shared" si="1133"/>
        <v>0</v>
      </c>
      <c r="AO1209" s="284">
        <f t="shared" si="1134"/>
        <v>0</v>
      </c>
      <c r="AP1209" s="284">
        <f t="shared" si="1135"/>
        <v>0</v>
      </c>
      <c r="AQ1209" s="284">
        <f t="shared" si="1136"/>
        <v>0</v>
      </c>
      <c r="AR1209" s="2328">
        <f t="shared" si="1138"/>
        <v>10000</v>
      </c>
      <c r="AS1209" s="2326" t="s">
        <v>2578</v>
      </c>
      <c r="AT1209" s="373"/>
      <c r="AU1209" s="373" t="s">
        <v>3535</v>
      </c>
      <c r="AV1209" s="373" t="s">
        <v>3536</v>
      </c>
      <c r="AW1209" s="375">
        <v>46058</v>
      </c>
      <c r="AX1209" s="373" t="s">
        <v>3537</v>
      </c>
      <c r="AY1209" s="375">
        <v>46078</v>
      </c>
      <c r="AZ1209" s="373"/>
      <c r="BA1209" s="373" t="s">
        <v>3538</v>
      </c>
      <c r="BB1209" s="2329" t="s">
        <v>995</v>
      </c>
      <c r="BC1209" s="373" t="s">
        <v>3755</v>
      </c>
      <c r="BD1209" s="373" t="s">
        <v>3756</v>
      </c>
      <c r="BE1209" s="373" t="s">
        <v>3766</v>
      </c>
      <c r="BF1209" s="375">
        <v>46083</v>
      </c>
      <c r="BG1209" s="373"/>
      <c r="BH1209" s="687">
        <v>1860</v>
      </c>
      <c r="BI1209" s="687"/>
      <c r="BJ1209" s="373"/>
      <c r="BK1209" s="687"/>
      <c r="BL1209" s="373">
        <v>1860</v>
      </c>
      <c r="BM1209" s="373"/>
      <c r="BN1209" s="687">
        <v>1860</v>
      </c>
      <c r="BO1209" s="616" t="s">
        <v>3758</v>
      </c>
      <c r="BP1209" s="670" t="s">
        <v>3762</v>
      </c>
      <c r="BQ1209" s="2139" t="s">
        <v>3760</v>
      </c>
      <c r="BR1209" s="2139"/>
      <c r="BS1209" s="2330" t="s">
        <v>1987</v>
      </c>
      <c r="BT1209" s="1370" t="s">
        <v>1424</v>
      </c>
      <c r="BU1209" s="1370" t="s">
        <v>3149</v>
      </c>
      <c r="BV1209" s="687">
        <v>41908372</v>
      </c>
      <c r="BW1209" s="687">
        <v>10419083726</v>
      </c>
      <c r="BX1209" s="798">
        <v>5000</v>
      </c>
      <c r="BY1209" s="907">
        <v>46082</v>
      </c>
      <c r="BZ1209" s="907">
        <v>46142</v>
      </c>
      <c r="CA1209" s="373"/>
      <c r="CB1209" s="373"/>
      <c r="CC1209" s="373"/>
      <c r="CD1209" s="373"/>
      <c r="CE1209" s="373"/>
      <c r="CF1209" s="373"/>
      <c r="CG1209" s="373"/>
      <c r="CH1209" s="373"/>
      <c r="CI1209" s="373"/>
      <c r="CJ1209" s="373"/>
      <c r="CK1209" s="373"/>
      <c r="CL1209" s="373"/>
      <c r="CM1209" s="373"/>
      <c r="CN1209" s="373"/>
      <c r="CO1209" s="373"/>
      <c r="CP1209" s="373"/>
      <c r="CQ1209" s="373"/>
      <c r="CR1209" s="373"/>
      <c r="CS1209" s="373"/>
      <c r="CT1209" s="373">
        <v>30</v>
      </c>
      <c r="CU1209" s="1371">
        <v>5000</v>
      </c>
      <c r="CV1209" s="373">
        <v>30</v>
      </c>
      <c r="CW1209" s="1371">
        <v>5000</v>
      </c>
      <c r="CX1209" s="373">
        <v>30</v>
      </c>
      <c r="CY1209" s="1371">
        <v>5000</v>
      </c>
      <c r="CZ1209" s="373"/>
      <c r="DA1209" s="373"/>
      <c r="DB1209" s="373"/>
      <c r="DC1209" s="373">
        <v>30</v>
      </c>
      <c r="DD1209" s="1371">
        <v>5000</v>
      </c>
      <c r="DE1209" s="373">
        <v>30</v>
      </c>
      <c r="DF1209" s="1371">
        <v>5000</v>
      </c>
      <c r="DG1209" s="373">
        <v>30</v>
      </c>
      <c r="DH1209" s="1371">
        <v>5000</v>
      </c>
      <c r="DI1209" s="373"/>
      <c r="DJ1209" s="373"/>
      <c r="DK1209" s="373"/>
      <c r="DL1209" s="373"/>
      <c r="DM1209" s="373"/>
      <c r="DN1209" s="373"/>
      <c r="DO1209" s="373"/>
      <c r="DP1209" s="373"/>
      <c r="DQ1209" s="373"/>
      <c r="DR1209" s="373"/>
      <c r="DS1209" s="373"/>
      <c r="DT1209" s="2326"/>
      <c r="DU1209" s="2320">
        <f t="shared" si="1106"/>
        <v>10000</v>
      </c>
      <c r="DV1209" s="2321">
        <f t="shared" si="1139"/>
        <v>10000</v>
      </c>
      <c r="DW1209" s="2321">
        <f t="shared" si="1137"/>
        <v>10000</v>
      </c>
      <c r="DX1209" s="2321">
        <f t="shared" si="1112"/>
        <v>0</v>
      </c>
      <c r="DY1209" s="2321">
        <f t="shared" si="1113"/>
        <v>0</v>
      </c>
      <c r="DZ1209" s="2326"/>
      <c r="EA1209" s="2326"/>
      <c r="EB1209" s="2326"/>
      <c r="EC1209" s="2326"/>
      <c r="ED1209" s="2326"/>
      <c r="EE1209" s="2326"/>
      <c r="EF1209" s="2326"/>
      <c r="EG1209" s="1946"/>
      <c r="EH1209" s="2326"/>
      <c r="EI1209" s="2326"/>
      <c r="EJ1209" s="2326"/>
      <c r="EK1209" s="2326"/>
      <c r="EL1209" s="2326"/>
      <c r="EM1209" s="2326"/>
      <c r="EN1209" s="2326"/>
      <c r="EO1209" s="2326"/>
      <c r="EP1209" s="2326"/>
      <c r="EQ1209" s="2326"/>
      <c r="ER1209" s="2326"/>
      <c r="ES1209" s="2326"/>
      <c r="ET1209" s="2326"/>
      <c r="EU1209" s="2326"/>
      <c r="EV1209" s="2326"/>
      <c r="EW1209" s="2326"/>
      <c r="EX1209" s="2326"/>
      <c r="EY1209" s="2326"/>
      <c r="EZ1209" s="2326"/>
      <c r="FA1209" s="2326"/>
      <c r="FB1209" s="2326"/>
      <c r="FC1209" s="2326"/>
      <c r="FD1209" s="2326"/>
      <c r="FE1209" s="2326"/>
      <c r="FF1209" s="2326"/>
      <c r="FG1209" s="2326"/>
      <c r="FH1209" s="2326"/>
      <c r="FI1209" s="2333"/>
    </row>
    <row r="1210" spans="1:341" s="2317" customFormat="1" ht="48" hidden="1" customHeight="1" x14ac:dyDescent="0.25">
      <c r="A1210" s="2322"/>
      <c r="B1210" s="1365"/>
      <c r="C1210" s="1365"/>
      <c r="D1210" s="1365">
        <v>3000654</v>
      </c>
      <c r="E1210" s="1365">
        <v>5005023</v>
      </c>
      <c r="F1210" s="1365" t="s">
        <v>3011</v>
      </c>
      <c r="G1210" s="2322" t="s">
        <v>3012</v>
      </c>
      <c r="H1210" s="2322">
        <v>95</v>
      </c>
      <c r="I1210" s="1366" t="s">
        <v>992</v>
      </c>
      <c r="J1210" s="1367" t="s">
        <v>10</v>
      </c>
      <c r="K1210" s="1367" t="s">
        <v>60</v>
      </c>
      <c r="L1210" s="1365" t="str">
        <f t="shared" si="1109"/>
        <v>2.3</v>
      </c>
      <c r="M1210" s="2323" t="s">
        <v>62</v>
      </c>
      <c r="N1210" s="1368"/>
      <c r="O1210" s="2322" t="s">
        <v>3062</v>
      </c>
      <c r="P1210" s="2322" t="s">
        <v>65</v>
      </c>
      <c r="Q1210" s="2324">
        <v>1</v>
      </c>
      <c r="R1210" s="2325">
        <v>5000</v>
      </c>
      <c r="S1210" s="2326"/>
      <c r="T1210" s="2326"/>
      <c r="U1210" s="2322">
        <v>30</v>
      </c>
      <c r="V1210" s="2322">
        <v>30</v>
      </c>
      <c r="W1210" s="2327"/>
      <c r="X1210" s="286"/>
      <c r="Y1210" s="286"/>
      <c r="Z1210" s="287"/>
      <c r="AA1210" s="287"/>
      <c r="AB1210" s="287"/>
      <c r="AC1210" s="287"/>
      <c r="AD1210" s="287"/>
      <c r="AE1210" s="2325"/>
      <c r="AF1210" s="284">
        <f t="shared" si="1141"/>
        <v>0</v>
      </c>
      <c r="AG1210" s="284">
        <f t="shared" si="1140"/>
        <v>0</v>
      </c>
      <c r="AH1210" s="284">
        <f t="shared" si="1125"/>
        <v>5000</v>
      </c>
      <c r="AI1210" s="284">
        <f t="shared" si="1126"/>
        <v>5000</v>
      </c>
      <c r="AJ1210" s="284">
        <f t="shared" si="1129"/>
        <v>0</v>
      </c>
      <c r="AK1210" s="284">
        <f t="shared" si="1130"/>
        <v>0</v>
      </c>
      <c r="AL1210" s="284">
        <f t="shared" si="1131"/>
        <v>0</v>
      </c>
      <c r="AM1210" s="284">
        <f t="shared" si="1132"/>
        <v>0</v>
      </c>
      <c r="AN1210" s="284">
        <f t="shared" si="1133"/>
        <v>0</v>
      </c>
      <c r="AO1210" s="284">
        <f t="shared" si="1134"/>
        <v>0</v>
      </c>
      <c r="AP1210" s="284">
        <f t="shared" si="1135"/>
        <v>0</v>
      </c>
      <c r="AQ1210" s="284">
        <f t="shared" si="1136"/>
        <v>0</v>
      </c>
      <c r="AR1210" s="2328">
        <f t="shared" si="1138"/>
        <v>10000</v>
      </c>
      <c r="AS1210" s="2326" t="s">
        <v>2578</v>
      </c>
      <c r="AT1210" s="373"/>
      <c r="AU1210" s="373" t="s">
        <v>3535</v>
      </c>
      <c r="AV1210" s="373" t="s">
        <v>3536</v>
      </c>
      <c r="AW1210" s="375">
        <v>46058</v>
      </c>
      <c r="AX1210" s="373" t="s">
        <v>3537</v>
      </c>
      <c r="AY1210" s="375">
        <v>46078</v>
      </c>
      <c r="AZ1210" s="373"/>
      <c r="BA1210" s="373" t="s">
        <v>3538</v>
      </c>
      <c r="BB1210" s="2329" t="s">
        <v>995</v>
      </c>
      <c r="BC1210" s="373" t="s">
        <v>3755</v>
      </c>
      <c r="BD1210" s="373" t="s">
        <v>3756</v>
      </c>
      <c r="BE1210" s="373" t="s">
        <v>3766</v>
      </c>
      <c r="BF1210" s="375">
        <v>46083</v>
      </c>
      <c r="BG1210" s="373"/>
      <c r="BH1210" s="687">
        <v>1295</v>
      </c>
      <c r="BI1210" s="687"/>
      <c r="BJ1210" s="373"/>
      <c r="BK1210" s="687"/>
      <c r="BL1210" s="373">
        <v>1295</v>
      </c>
      <c r="BM1210" s="373"/>
      <c r="BN1210" s="687">
        <v>1295</v>
      </c>
      <c r="BO1210" s="616" t="s">
        <v>3758</v>
      </c>
      <c r="BP1210" s="670" t="s">
        <v>3759</v>
      </c>
      <c r="BQ1210" s="2139" t="s">
        <v>3760</v>
      </c>
      <c r="BR1210" s="2139"/>
      <c r="BS1210" s="2330" t="s">
        <v>1601</v>
      </c>
      <c r="BT1210" s="1370" t="s">
        <v>3063</v>
      </c>
      <c r="BU1210" s="1370" t="s">
        <v>3064</v>
      </c>
      <c r="BV1210" s="687">
        <v>45847853</v>
      </c>
      <c r="BW1210" s="687">
        <v>10458478533</v>
      </c>
      <c r="BX1210" s="798">
        <v>5000</v>
      </c>
      <c r="BY1210" s="907">
        <v>46082</v>
      </c>
      <c r="BZ1210" s="907">
        <v>46142</v>
      </c>
      <c r="CA1210" s="373"/>
      <c r="CB1210" s="373"/>
      <c r="CC1210" s="373"/>
      <c r="CD1210" s="373"/>
      <c r="CE1210" s="373"/>
      <c r="CF1210" s="373"/>
      <c r="CG1210" s="373"/>
      <c r="CH1210" s="373"/>
      <c r="CI1210" s="373"/>
      <c r="CJ1210" s="373"/>
      <c r="CK1210" s="373"/>
      <c r="CL1210" s="373"/>
      <c r="CM1210" s="373"/>
      <c r="CN1210" s="373"/>
      <c r="CO1210" s="373"/>
      <c r="CP1210" s="373"/>
      <c r="CQ1210" s="373"/>
      <c r="CR1210" s="373"/>
      <c r="CS1210" s="373"/>
      <c r="CT1210" s="373">
        <v>30</v>
      </c>
      <c r="CU1210" s="1371">
        <v>5000</v>
      </c>
      <c r="CV1210" s="373">
        <v>30</v>
      </c>
      <c r="CW1210" s="1371">
        <v>5000</v>
      </c>
      <c r="CX1210" s="373">
        <v>30</v>
      </c>
      <c r="CY1210" s="1371">
        <v>5000</v>
      </c>
      <c r="CZ1210" s="373"/>
      <c r="DA1210" s="373"/>
      <c r="DB1210" s="373"/>
      <c r="DC1210" s="373">
        <v>30</v>
      </c>
      <c r="DD1210" s="1371">
        <v>5000</v>
      </c>
      <c r="DE1210" s="373">
        <v>30</v>
      </c>
      <c r="DF1210" s="1371">
        <v>5000</v>
      </c>
      <c r="DG1210" s="373">
        <v>30</v>
      </c>
      <c r="DH1210" s="1371">
        <v>5000</v>
      </c>
      <c r="DI1210" s="373"/>
      <c r="DJ1210" s="373"/>
      <c r="DK1210" s="373"/>
      <c r="DL1210" s="373"/>
      <c r="DM1210" s="373"/>
      <c r="DN1210" s="373"/>
      <c r="DO1210" s="373"/>
      <c r="DP1210" s="373"/>
      <c r="DQ1210" s="373"/>
      <c r="DR1210" s="373"/>
      <c r="DS1210" s="373"/>
      <c r="DT1210" s="2326"/>
      <c r="DU1210" s="2320">
        <f t="shared" ref="DU1210:DU1273" si="1142">AR1210</f>
        <v>10000</v>
      </c>
      <c r="DV1210" s="2321">
        <f t="shared" si="1139"/>
        <v>10000</v>
      </c>
      <c r="DW1210" s="2321">
        <f t="shared" si="1137"/>
        <v>10000</v>
      </c>
      <c r="DX1210" s="2321">
        <f t="shared" si="1112"/>
        <v>0</v>
      </c>
      <c r="DY1210" s="2321">
        <f t="shared" si="1113"/>
        <v>0</v>
      </c>
      <c r="DZ1210" s="2326"/>
      <c r="EA1210" s="2326"/>
      <c r="EB1210" s="2326"/>
      <c r="EC1210" s="2326"/>
      <c r="ED1210" s="2326"/>
      <c r="EE1210" s="2326"/>
      <c r="EF1210" s="2326"/>
      <c r="EG1210" s="1946"/>
      <c r="EH1210" s="2326"/>
      <c r="EI1210" s="2326"/>
      <c r="EJ1210" s="2326"/>
      <c r="EK1210" s="2326"/>
      <c r="EL1210" s="2326"/>
      <c r="EM1210" s="2326"/>
      <c r="EN1210" s="2326"/>
      <c r="EO1210" s="2326"/>
      <c r="EP1210" s="2326"/>
      <c r="EQ1210" s="2326"/>
      <c r="ER1210" s="2326"/>
      <c r="ES1210" s="2326"/>
      <c r="ET1210" s="2326"/>
      <c r="EU1210" s="2326"/>
      <c r="EV1210" s="2326"/>
      <c r="EW1210" s="2326"/>
      <c r="EX1210" s="2326"/>
      <c r="EY1210" s="2326"/>
      <c r="EZ1210" s="2326"/>
      <c r="FA1210" s="2326"/>
      <c r="FB1210" s="2326"/>
      <c r="FC1210" s="2326"/>
      <c r="FD1210" s="2326"/>
      <c r="FE1210" s="2326"/>
      <c r="FF1210" s="2326"/>
      <c r="FG1210" s="2326"/>
      <c r="FH1210" s="2326"/>
      <c r="FI1210" s="2333"/>
    </row>
    <row r="1211" spans="1:341" s="2317" customFormat="1" ht="48" hidden="1" customHeight="1" x14ac:dyDescent="0.25">
      <c r="A1211" s="2322"/>
      <c r="B1211" s="1365"/>
      <c r="C1211" s="1365"/>
      <c r="D1211" s="1365">
        <v>3000654</v>
      </c>
      <c r="E1211" s="1365">
        <v>5005023</v>
      </c>
      <c r="F1211" s="1365" t="s">
        <v>3011</v>
      </c>
      <c r="G1211" s="2322" t="s">
        <v>3012</v>
      </c>
      <c r="H1211" s="2322">
        <v>95</v>
      </c>
      <c r="I1211" s="1366" t="s">
        <v>992</v>
      </c>
      <c r="J1211" s="1367" t="s">
        <v>10</v>
      </c>
      <c r="K1211" s="1367" t="s">
        <v>60</v>
      </c>
      <c r="L1211" s="1365" t="str">
        <f t="shared" si="1109"/>
        <v>2.3</v>
      </c>
      <c r="M1211" s="2323" t="s">
        <v>62</v>
      </c>
      <c r="N1211" s="1368"/>
      <c r="O1211" s="2322" t="s">
        <v>3062</v>
      </c>
      <c r="P1211" s="2322" t="s">
        <v>65</v>
      </c>
      <c r="Q1211" s="2324">
        <v>1</v>
      </c>
      <c r="R1211" s="2325">
        <v>5000</v>
      </c>
      <c r="S1211" s="2326"/>
      <c r="T1211" s="2326"/>
      <c r="U1211" s="2322">
        <v>30</v>
      </c>
      <c r="V1211" s="2322">
        <v>30</v>
      </c>
      <c r="W1211" s="2327"/>
      <c r="X1211" s="286"/>
      <c r="Y1211" s="286"/>
      <c r="Z1211" s="287"/>
      <c r="AA1211" s="287"/>
      <c r="AB1211" s="287"/>
      <c r="AC1211" s="287"/>
      <c r="AD1211" s="287"/>
      <c r="AE1211" s="2325"/>
      <c r="AF1211" s="284">
        <f t="shared" si="1141"/>
        <v>0</v>
      </c>
      <c r="AG1211" s="284">
        <f t="shared" si="1140"/>
        <v>0</v>
      </c>
      <c r="AH1211" s="284">
        <f t="shared" si="1125"/>
        <v>5000</v>
      </c>
      <c r="AI1211" s="284">
        <f t="shared" si="1126"/>
        <v>5000</v>
      </c>
      <c r="AJ1211" s="284">
        <f t="shared" si="1129"/>
        <v>0</v>
      </c>
      <c r="AK1211" s="284">
        <f t="shared" si="1130"/>
        <v>0</v>
      </c>
      <c r="AL1211" s="284">
        <f t="shared" si="1131"/>
        <v>0</v>
      </c>
      <c r="AM1211" s="284">
        <f t="shared" si="1132"/>
        <v>0</v>
      </c>
      <c r="AN1211" s="284">
        <f t="shared" si="1133"/>
        <v>0</v>
      </c>
      <c r="AO1211" s="284">
        <f t="shared" si="1134"/>
        <v>0</v>
      </c>
      <c r="AP1211" s="284">
        <f t="shared" si="1135"/>
        <v>0</v>
      </c>
      <c r="AQ1211" s="284">
        <f t="shared" si="1136"/>
        <v>0</v>
      </c>
      <c r="AR1211" s="2328">
        <f t="shared" si="1138"/>
        <v>10000</v>
      </c>
      <c r="AS1211" s="2326" t="s">
        <v>2578</v>
      </c>
      <c r="AT1211" s="373"/>
      <c r="AU1211" s="373" t="s">
        <v>3535</v>
      </c>
      <c r="AV1211" s="373" t="s">
        <v>3536</v>
      </c>
      <c r="AW1211" s="375">
        <v>46058</v>
      </c>
      <c r="AX1211" s="373" t="s">
        <v>3537</v>
      </c>
      <c r="AY1211" s="375">
        <v>46078</v>
      </c>
      <c r="AZ1211" s="373"/>
      <c r="BA1211" s="373" t="s">
        <v>3538</v>
      </c>
      <c r="BB1211" s="2329" t="s">
        <v>995</v>
      </c>
      <c r="BC1211" s="373" t="s">
        <v>3755</v>
      </c>
      <c r="BD1211" s="373" t="s">
        <v>3756</v>
      </c>
      <c r="BE1211" s="373" t="s">
        <v>3766</v>
      </c>
      <c r="BF1211" s="375">
        <v>46083</v>
      </c>
      <c r="BG1211" s="373"/>
      <c r="BH1211" s="687">
        <v>1296</v>
      </c>
      <c r="BI1211" s="687"/>
      <c r="BJ1211" s="373"/>
      <c r="BK1211" s="687"/>
      <c r="BL1211" s="373">
        <v>1296</v>
      </c>
      <c r="BM1211" s="373"/>
      <c r="BN1211" s="687">
        <v>1296</v>
      </c>
      <c r="BO1211" s="616" t="s">
        <v>3758</v>
      </c>
      <c r="BP1211" s="670" t="s">
        <v>3759</v>
      </c>
      <c r="BQ1211" s="2139" t="s">
        <v>3760</v>
      </c>
      <c r="BR1211" s="2139"/>
      <c r="BS1211" s="2330" t="s">
        <v>3065</v>
      </c>
      <c r="BT1211" s="1370" t="s">
        <v>1786</v>
      </c>
      <c r="BU1211" s="1370" t="s">
        <v>3066</v>
      </c>
      <c r="BV1211" s="687">
        <v>45558213</v>
      </c>
      <c r="BW1211" s="687">
        <v>10455582135</v>
      </c>
      <c r="BX1211" s="798">
        <v>5000</v>
      </c>
      <c r="BY1211" s="907">
        <v>46082</v>
      </c>
      <c r="BZ1211" s="907">
        <v>46142</v>
      </c>
      <c r="CA1211" s="373"/>
      <c r="CB1211" s="373"/>
      <c r="CC1211" s="373"/>
      <c r="CD1211" s="373"/>
      <c r="CE1211" s="373"/>
      <c r="CF1211" s="373"/>
      <c r="CG1211" s="373"/>
      <c r="CH1211" s="373"/>
      <c r="CI1211" s="373"/>
      <c r="CJ1211" s="373"/>
      <c r="CK1211" s="373"/>
      <c r="CL1211" s="373"/>
      <c r="CM1211" s="373"/>
      <c r="CN1211" s="373"/>
      <c r="CO1211" s="373"/>
      <c r="CP1211" s="373"/>
      <c r="CQ1211" s="373"/>
      <c r="CR1211" s="373"/>
      <c r="CS1211" s="373"/>
      <c r="CT1211" s="373">
        <v>30</v>
      </c>
      <c r="CU1211" s="1371">
        <v>5000</v>
      </c>
      <c r="CV1211" s="373">
        <v>30</v>
      </c>
      <c r="CW1211" s="1371">
        <v>5000</v>
      </c>
      <c r="CX1211" s="373">
        <v>30</v>
      </c>
      <c r="CY1211" s="1371">
        <v>5000</v>
      </c>
      <c r="CZ1211" s="373"/>
      <c r="DA1211" s="373"/>
      <c r="DB1211" s="373"/>
      <c r="DC1211" s="373">
        <v>30</v>
      </c>
      <c r="DD1211" s="1371">
        <v>5000</v>
      </c>
      <c r="DE1211" s="373">
        <v>30</v>
      </c>
      <c r="DF1211" s="1371">
        <v>5000</v>
      </c>
      <c r="DG1211" s="373">
        <v>30</v>
      </c>
      <c r="DH1211" s="1371">
        <v>5000</v>
      </c>
      <c r="DI1211" s="373"/>
      <c r="DJ1211" s="373"/>
      <c r="DK1211" s="373"/>
      <c r="DL1211" s="373"/>
      <c r="DM1211" s="373"/>
      <c r="DN1211" s="373"/>
      <c r="DO1211" s="373"/>
      <c r="DP1211" s="373"/>
      <c r="DQ1211" s="373"/>
      <c r="DR1211" s="373"/>
      <c r="DS1211" s="373"/>
      <c r="DT1211" s="2326"/>
      <c r="DU1211" s="2320">
        <f t="shared" si="1142"/>
        <v>10000</v>
      </c>
      <c r="DV1211" s="2321">
        <f t="shared" si="1139"/>
        <v>10000</v>
      </c>
      <c r="DW1211" s="2321">
        <f t="shared" si="1137"/>
        <v>10000</v>
      </c>
      <c r="DX1211" s="2321">
        <f t="shared" si="1112"/>
        <v>0</v>
      </c>
      <c r="DY1211" s="2321">
        <f t="shared" si="1113"/>
        <v>0</v>
      </c>
      <c r="DZ1211" s="2326"/>
      <c r="EA1211" s="2326"/>
      <c r="EB1211" s="2326"/>
      <c r="EC1211" s="2326"/>
      <c r="ED1211" s="2326"/>
      <c r="EE1211" s="2326"/>
      <c r="EF1211" s="2326"/>
      <c r="EG1211" s="1946"/>
      <c r="EH1211" s="2326"/>
      <c r="EI1211" s="2326"/>
      <c r="EJ1211" s="2326"/>
      <c r="EK1211" s="2326"/>
      <c r="EL1211" s="2326"/>
      <c r="EM1211" s="2326"/>
      <c r="EN1211" s="2326"/>
      <c r="EO1211" s="2326"/>
      <c r="EP1211" s="2326"/>
      <c r="EQ1211" s="2326"/>
      <c r="ER1211" s="2326"/>
      <c r="ES1211" s="2326"/>
      <c r="ET1211" s="2326"/>
      <c r="EU1211" s="2326"/>
      <c r="EV1211" s="2326"/>
      <c r="EW1211" s="2326"/>
      <c r="EX1211" s="2326"/>
      <c r="EY1211" s="2326"/>
      <c r="EZ1211" s="2326"/>
      <c r="FA1211" s="2326"/>
      <c r="FB1211" s="2326"/>
      <c r="FC1211" s="2326"/>
      <c r="FD1211" s="2326"/>
      <c r="FE1211" s="2326"/>
      <c r="FF1211" s="2326"/>
      <c r="FG1211" s="2326"/>
      <c r="FH1211" s="2326"/>
      <c r="FI1211" s="2333"/>
    </row>
    <row r="1212" spans="1:341" s="2317" customFormat="1" ht="48" hidden="1" customHeight="1" x14ac:dyDescent="0.25">
      <c r="A1212" s="2322"/>
      <c r="B1212" s="1365"/>
      <c r="C1212" s="1365"/>
      <c r="D1212" s="1365">
        <v>3000654</v>
      </c>
      <c r="E1212" s="1365">
        <v>5005023</v>
      </c>
      <c r="F1212" s="1365" t="s">
        <v>3011</v>
      </c>
      <c r="G1212" s="2322" t="s">
        <v>3012</v>
      </c>
      <c r="H1212" s="2322">
        <v>95</v>
      </c>
      <c r="I1212" s="1366" t="s">
        <v>992</v>
      </c>
      <c r="J1212" s="1367" t="s">
        <v>10</v>
      </c>
      <c r="K1212" s="1367" t="s">
        <v>60</v>
      </c>
      <c r="L1212" s="1365" t="str">
        <f t="shared" si="1109"/>
        <v>2.3</v>
      </c>
      <c r="M1212" s="2323" t="s">
        <v>62</v>
      </c>
      <c r="N1212" s="1368"/>
      <c r="O1212" s="2322" t="s">
        <v>3062</v>
      </c>
      <c r="P1212" s="2322" t="s">
        <v>65</v>
      </c>
      <c r="Q1212" s="2324">
        <v>1</v>
      </c>
      <c r="R1212" s="2325">
        <v>5000</v>
      </c>
      <c r="S1212" s="2326"/>
      <c r="T1212" s="2326"/>
      <c r="U1212" s="2322">
        <v>30</v>
      </c>
      <c r="V1212" s="2322">
        <v>30</v>
      </c>
      <c r="W1212" s="2327"/>
      <c r="X1212" s="286"/>
      <c r="Y1212" s="286"/>
      <c r="Z1212" s="287"/>
      <c r="AA1212" s="287"/>
      <c r="AB1212" s="287"/>
      <c r="AC1212" s="287"/>
      <c r="AD1212" s="287"/>
      <c r="AE1212" s="2325"/>
      <c r="AF1212" s="284">
        <f t="shared" si="1141"/>
        <v>0</v>
      </c>
      <c r="AG1212" s="284">
        <f t="shared" si="1140"/>
        <v>0</v>
      </c>
      <c r="AH1212" s="284">
        <f t="shared" si="1125"/>
        <v>5000</v>
      </c>
      <c r="AI1212" s="284">
        <f t="shared" si="1126"/>
        <v>5000</v>
      </c>
      <c r="AJ1212" s="284">
        <f t="shared" si="1129"/>
        <v>0</v>
      </c>
      <c r="AK1212" s="284">
        <f t="shared" si="1130"/>
        <v>0</v>
      </c>
      <c r="AL1212" s="284">
        <f t="shared" si="1131"/>
        <v>0</v>
      </c>
      <c r="AM1212" s="284">
        <f t="shared" si="1132"/>
        <v>0</v>
      </c>
      <c r="AN1212" s="284">
        <f t="shared" si="1133"/>
        <v>0</v>
      </c>
      <c r="AO1212" s="284">
        <f t="shared" si="1134"/>
        <v>0</v>
      </c>
      <c r="AP1212" s="284">
        <f t="shared" si="1135"/>
        <v>0</v>
      </c>
      <c r="AQ1212" s="284">
        <f t="shared" si="1136"/>
        <v>0</v>
      </c>
      <c r="AR1212" s="2328">
        <f t="shared" si="1138"/>
        <v>10000</v>
      </c>
      <c r="AS1212" s="2326" t="s">
        <v>2578</v>
      </c>
      <c r="AT1212" s="373"/>
      <c r="AU1212" s="373" t="s">
        <v>3535</v>
      </c>
      <c r="AV1212" s="373" t="s">
        <v>3536</v>
      </c>
      <c r="AW1212" s="375">
        <v>46058</v>
      </c>
      <c r="AX1212" s="373" t="s">
        <v>3537</v>
      </c>
      <c r="AY1212" s="375">
        <v>46078</v>
      </c>
      <c r="AZ1212" s="373"/>
      <c r="BA1212" s="373" t="s">
        <v>3538</v>
      </c>
      <c r="BB1212" s="2329" t="s">
        <v>995</v>
      </c>
      <c r="BC1212" s="373" t="s">
        <v>3755</v>
      </c>
      <c r="BD1212" s="373" t="s">
        <v>3756</v>
      </c>
      <c r="BE1212" s="373" t="s">
        <v>3766</v>
      </c>
      <c r="BF1212" s="375">
        <v>46083</v>
      </c>
      <c r="BG1212" s="373"/>
      <c r="BH1212" s="687">
        <v>1297</v>
      </c>
      <c r="BI1212" s="2841"/>
      <c r="BJ1212" s="373"/>
      <c r="BK1212" s="687"/>
      <c r="BL1212" s="373">
        <v>1297</v>
      </c>
      <c r="BM1212" s="373"/>
      <c r="BN1212" s="687">
        <v>1297</v>
      </c>
      <c r="BO1212" s="616" t="s">
        <v>3758</v>
      </c>
      <c r="BP1212" s="670" t="s">
        <v>3759</v>
      </c>
      <c r="BQ1212" s="2842" t="s">
        <v>3760</v>
      </c>
      <c r="BR1212" s="2842"/>
      <c r="BS1212" s="2843" t="s">
        <v>2109</v>
      </c>
      <c r="BT1212" s="2843" t="s">
        <v>3067</v>
      </c>
      <c r="BU1212" s="1370" t="s">
        <v>3068</v>
      </c>
      <c r="BV1212" s="687">
        <v>10045517</v>
      </c>
      <c r="BW1212" s="687">
        <v>10100455175</v>
      </c>
      <c r="BX1212" s="798">
        <v>5000</v>
      </c>
      <c r="BY1212" s="907">
        <v>46082</v>
      </c>
      <c r="BZ1212" s="907">
        <v>46142</v>
      </c>
      <c r="CA1212" s="373"/>
      <c r="CB1212" s="373"/>
      <c r="CC1212" s="373"/>
      <c r="CD1212" s="373"/>
      <c r="CE1212" s="373"/>
      <c r="CF1212" s="373"/>
      <c r="CG1212" s="373"/>
      <c r="CH1212" s="373"/>
      <c r="CI1212" s="373"/>
      <c r="CJ1212" s="373"/>
      <c r="CK1212" s="373"/>
      <c r="CL1212" s="373"/>
      <c r="CM1212" s="373"/>
      <c r="CN1212" s="373"/>
      <c r="CO1212" s="373"/>
      <c r="CP1212" s="373"/>
      <c r="CQ1212" s="373"/>
      <c r="CR1212" s="373"/>
      <c r="CS1212" s="373"/>
      <c r="CT1212" s="373">
        <v>30</v>
      </c>
      <c r="CU1212" s="1371">
        <v>5000</v>
      </c>
      <c r="CV1212" s="373">
        <v>30</v>
      </c>
      <c r="CW1212" s="1371">
        <v>5000</v>
      </c>
      <c r="CX1212" s="373">
        <v>30</v>
      </c>
      <c r="CY1212" s="1371">
        <v>5000</v>
      </c>
      <c r="CZ1212" s="373"/>
      <c r="DA1212" s="373"/>
      <c r="DB1212" s="373"/>
      <c r="DC1212" s="373">
        <v>30</v>
      </c>
      <c r="DD1212" s="1371">
        <v>5000</v>
      </c>
      <c r="DE1212" s="373">
        <v>30</v>
      </c>
      <c r="DF1212" s="1371">
        <v>5000</v>
      </c>
      <c r="DG1212" s="373">
        <v>30</v>
      </c>
      <c r="DH1212" s="1371">
        <v>5000</v>
      </c>
      <c r="DI1212" s="373"/>
      <c r="DJ1212" s="373"/>
      <c r="DK1212" s="373"/>
      <c r="DL1212" s="373"/>
      <c r="DM1212" s="373"/>
      <c r="DN1212" s="373"/>
      <c r="DO1212" s="373"/>
      <c r="DP1212" s="373"/>
      <c r="DQ1212" s="373"/>
      <c r="DR1212" s="373"/>
      <c r="DS1212" s="373"/>
      <c r="DT1212" s="2326"/>
      <c r="DU1212" s="2336">
        <f t="shared" si="1142"/>
        <v>10000</v>
      </c>
      <c r="DV1212" s="2337">
        <f t="shared" si="1139"/>
        <v>10000</v>
      </c>
      <c r="DW1212" s="2337">
        <f t="shared" si="1137"/>
        <v>10000</v>
      </c>
      <c r="DX1212" s="2337">
        <f t="shared" si="1112"/>
        <v>0</v>
      </c>
      <c r="DY1212" s="2337">
        <f t="shared" si="1113"/>
        <v>0</v>
      </c>
      <c r="DZ1212" s="2326"/>
      <c r="EA1212" s="2326"/>
      <c r="EB1212" s="2326"/>
      <c r="EC1212" s="2326"/>
      <c r="ED1212" s="2326"/>
      <c r="EE1212" s="2326"/>
      <c r="EF1212" s="2326"/>
      <c r="EG1212" s="2013"/>
      <c r="EH1212" s="2326"/>
      <c r="EI1212" s="2326"/>
      <c r="EJ1212" s="2326"/>
      <c r="EK1212" s="2326"/>
      <c r="EL1212" s="2326"/>
      <c r="EM1212" s="2326"/>
      <c r="EN1212" s="2326"/>
      <c r="EO1212" s="2326"/>
      <c r="EP1212" s="2326"/>
      <c r="EQ1212" s="2326"/>
      <c r="ER1212" s="2326"/>
      <c r="ES1212" s="2326"/>
      <c r="ET1212" s="2326"/>
      <c r="EU1212" s="2326"/>
      <c r="EV1212" s="2326"/>
      <c r="EW1212" s="2326"/>
      <c r="EX1212" s="2326"/>
      <c r="EY1212" s="2326"/>
      <c r="EZ1212" s="2326"/>
      <c r="FA1212" s="2326"/>
      <c r="FB1212" s="2326"/>
      <c r="FC1212" s="2326"/>
      <c r="FD1212" s="2326"/>
      <c r="FE1212" s="2326"/>
      <c r="FF1212" s="2326"/>
      <c r="FG1212" s="2326"/>
      <c r="FH1212" s="2326"/>
      <c r="FI1212" s="2333"/>
    </row>
    <row r="1213" spans="1:341" s="2317" customFormat="1" ht="48" hidden="1" customHeight="1" x14ac:dyDescent="0.25">
      <c r="A1213" s="2322"/>
      <c r="B1213" s="1365"/>
      <c r="C1213" s="1365"/>
      <c r="D1213" s="1365">
        <v>3000654</v>
      </c>
      <c r="E1213" s="1365">
        <v>5005023</v>
      </c>
      <c r="F1213" s="1365" t="s">
        <v>3011</v>
      </c>
      <c r="G1213" s="2322" t="s">
        <v>3012</v>
      </c>
      <c r="H1213" s="2322">
        <v>95</v>
      </c>
      <c r="I1213" s="1366" t="s">
        <v>992</v>
      </c>
      <c r="J1213" s="1367" t="s">
        <v>10</v>
      </c>
      <c r="K1213" s="1367" t="s">
        <v>60</v>
      </c>
      <c r="L1213" s="1365" t="str">
        <f t="shared" si="1109"/>
        <v>2.3</v>
      </c>
      <c r="M1213" s="2323" t="s">
        <v>62</v>
      </c>
      <c r="N1213" s="1368"/>
      <c r="O1213" s="2322" t="s">
        <v>3062</v>
      </c>
      <c r="P1213" s="2322" t="s">
        <v>65</v>
      </c>
      <c r="Q1213" s="2324">
        <v>1</v>
      </c>
      <c r="R1213" s="2325">
        <v>5000</v>
      </c>
      <c r="S1213" s="2326"/>
      <c r="T1213" s="2326"/>
      <c r="U1213" s="2322">
        <v>30</v>
      </c>
      <c r="V1213" s="2322">
        <v>30</v>
      </c>
      <c r="W1213" s="2327"/>
      <c r="X1213" s="286"/>
      <c r="Y1213" s="286"/>
      <c r="Z1213" s="287"/>
      <c r="AA1213" s="287"/>
      <c r="AB1213" s="287"/>
      <c r="AC1213" s="287"/>
      <c r="AD1213" s="287"/>
      <c r="AE1213" s="2325"/>
      <c r="AF1213" s="284">
        <f t="shared" si="1141"/>
        <v>0</v>
      </c>
      <c r="AG1213" s="284">
        <f t="shared" si="1140"/>
        <v>0</v>
      </c>
      <c r="AH1213" s="284">
        <f t="shared" si="1125"/>
        <v>5000</v>
      </c>
      <c r="AI1213" s="284">
        <f t="shared" si="1126"/>
        <v>5000</v>
      </c>
      <c r="AJ1213" s="284">
        <f t="shared" si="1129"/>
        <v>0</v>
      </c>
      <c r="AK1213" s="284">
        <f t="shared" si="1130"/>
        <v>0</v>
      </c>
      <c r="AL1213" s="284">
        <f t="shared" si="1131"/>
        <v>0</v>
      </c>
      <c r="AM1213" s="284">
        <f t="shared" si="1132"/>
        <v>0</v>
      </c>
      <c r="AN1213" s="284">
        <f t="shared" si="1133"/>
        <v>0</v>
      </c>
      <c r="AO1213" s="284">
        <f t="shared" si="1134"/>
        <v>0</v>
      </c>
      <c r="AP1213" s="284">
        <f t="shared" si="1135"/>
        <v>0</v>
      </c>
      <c r="AQ1213" s="284">
        <f t="shared" si="1136"/>
        <v>0</v>
      </c>
      <c r="AR1213" s="2328">
        <f t="shared" si="1138"/>
        <v>10000</v>
      </c>
      <c r="AS1213" s="2326" t="s">
        <v>2578</v>
      </c>
      <c r="AT1213" s="373"/>
      <c r="AU1213" s="373" t="s">
        <v>3535</v>
      </c>
      <c r="AV1213" s="373" t="s">
        <v>3536</v>
      </c>
      <c r="AW1213" s="375">
        <v>46058</v>
      </c>
      <c r="AX1213" s="373" t="s">
        <v>3537</v>
      </c>
      <c r="AY1213" s="375">
        <v>46078</v>
      </c>
      <c r="AZ1213" s="373"/>
      <c r="BA1213" s="373" t="s">
        <v>3538</v>
      </c>
      <c r="BB1213" s="2329" t="s">
        <v>995</v>
      </c>
      <c r="BC1213" s="373" t="s">
        <v>3755</v>
      </c>
      <c r="BD1213" s="373" t="s">
        <v>3756</v>
      </c>
      <c r="BE1213" s="373" t="s">
        <v>3766</v>
      </c>
      <c r="BF1213" s="375">
        <v>46083</v>
      </c>
      <c r="BG1213" s="373"/>
      <c r="BH1213" s="687">
        <v>1298</v>
      </c>
      <c r="BI1213" s="687"/>
      <c r="BJ1213" s="373"/>
      <c r="BK1213" s="687"/>
      <c r="BL1213" s="373">
        <v>1298</v>
      </c>
      <c r="BM1213" s="373"/>
      <c r="BN1213" s="687">
        <v>1298</v>
      </c>
      <c r="BO1213" s="616" t="s">
        <v>3758</v>
      </c>
      <c r="BP1213" s="670" t="s">
        <v>3759</v>
      </c>
      <c r="BQ1213" s="2139" t="s">
        <v>3760</v>
      </c>
      <c r="BR1213" s="2139"/>
      <c r="BS1213" s="2330" t="s">
        <v>3070</v>
      </c>
      <c r="BT1213" s="1370" t="s">
        <v>3071</v>
      </c>
      <c r="BU1213" s="1370" t="s">
        <v>3072</v>
      </c>
      <c r="BV1213" s="829">
        <v>44776254</v>
      </c>
      <c r="BW1213" s="687">
        <v>10447762540</v>
      </c>
      <c r="BX1213" s="798">
        <v>5000</v>
      </c>
      <c r="BY1213" s="907">
        <v>46082</v>
      </c>
      <c r="BZ1213" s="907">
        <v>46142</v>
      </c>
      <c r="CA1213" s="373"/>
      <c r="CB1213" s="373"/>
      <c r="CC1213" s="373"/>
      <c r="CD1213" s="373"/>
      <c r="CE1213" s="373"/>
      <c r="CF1213" s="373"/>
      <c r="CG1213" s="373"/>
      <c r="CH1213" s="373"/>
      <c r="CI1213" s="373"/>
      <c r="CJ1213" s="373"/>
      <c r="CK1213" s="373"/>
      <c r="CL1213" s="373"/>
      <c r="CM1213" s="373"/>
      <c r="CN1213" s="373"/>
      <c r="CO1213" s="373"/>
      <c r="CP1213" s="373"/>
      <c r="CQ1213" s="373"/>
      <c r="CR1213" s="373"/>
      <c r="CS1213" s="373"/>
      <c r="CT1213" s="373">
        <v>30</v>
      </c>
      <c r="CU1213" s="1371">
        <v>5000</v>
      </c>
      <c r="CV1213" s="373">
        <v>30</v>
      </c>
      <c r="CW1213" s="1371">
        <v>5000</v>
      </c>
      <c r="CX1213" s="373">
        <v>30</v>
      </c>
      <c r="CY1213" s="1371">
        <v>5000</v>
      </c>
      <c r="CZ1213" s="373"/>
      <c r="DA1213" s="373"/>
      <c r="DB1213" s="373"/>
      <c r="DC1213" s="373">
        <v>30</v>
      </c>
      <c r="DD1213" s="1371">
        <v>5000</v>
      </c>
      <c r="DE1213" s="373">
        <v>30</v>
      </c>
      <c r="DF1213" s="1371">
        <v>5000</v>
      </c>
      <c r="DG1213" s="373">
        <v>30</v>
      </c>
      <c r="DH1213" s="1371">
        <v>5000</v>
      </c>
      <c r="DI1213" s="373"/>
      <c r="DJ1213" s="373"/>
      <c r="DK1213" s="373"/>
      <c r="DL1213" s="373"/>
      <c r="DM1213" s="373"/>
      <c r="DN1213" s="373"/>
      <c r="DO1213" s="373"/>
      <c r="DP1213" s="373"/>
      <c r="DQ1213" s="373"/>
      <c r="DR1213" s="373"/>
      <c r="DS1213" s="373"/>
      <c r="DT1213" s="2326"/>
      <c r="DU1213" s="2320">
        <f t="shared" si="1142"/>
        <v>10000</v>
      </c>
      <c r="DV1213" s="2321">
        <f t="shared" si="1139"/>
        <v>10000</v>
      </c>
      <c r="DW1213" s="2321">
        <f t="shared" si="1137"/>
        <v>10000</v>
      </c>
      <c r="DX1213" s="2321">
        <f t="shared" si="1112"/>
        <v>0</v>
      </c>
      <c r="DY1213" s="2321">
        <f t="shared" si="1113"/>
        <v>0</v>
      </c>
      <c r="DZ1213" s="2326"/>
      <c r="EA1213" s="2326"/>
      <c r="EB1213" s="2326"/>
      <c r="EC1213" s="2326"/>
      <c r="ED1213" s="2326"/>
      <c r="EE1213" s="2326"/>
      <c r="EF1213" s="2326"/>
      <c r="EG1213" s="1946"/>
      <c r="EH1213" s="2326"/>
      <c r="EI1213" s="2326"/>
      <c r="EJ1213" s="2326"/>
      <c r="EK1213" s="2326"/>
      <c r="EL1213" s="2326"/>
      <c r="EM1213" s="2326"/>
      <c r="EN1213" s="2326"/>
      <c r="EO1213" s="2326"/>
      <c r="EP1213" s="2326"/>
      <c r="EQ1213" s="2326"/>
      <c r="ER1213" s="2326"/>
      <c r="ES1213" s="2326"/>
      <c r="ET1213" s="2326"/>
      <c r="EU1213" s="2326"/>
      <c r="EV1213" s="2326"/>
      <c r="EW1213" s="2326"/>
      <c r="EX1213" s="2326"/>
      <c r="EY1213" s="2326"/>
      <c r="EZ1213" s="2326"/>
      <c r="FA1213" s="2326"/>
      <c r="FB1213" s="2326"/>
      <c r="FC1213" s="2326"/>
      <c r="FD1213" s="2326"/>
      <c r="FE1213" s="2326"/>
      <c r="FF1213" s="2326"/>
      <c r="FG1213" s="2326"/>
      <c r="FH1213" s="2326"/>
      <c r="FI1213" s="2333"/>
    </row>
    <row r="1214" spans="1:341" s="2317" customFormat="1" ht="48" hidden="1" customHeight="1" x14ac:dyDescent="0.25">
      <c r="A1214" s="2322"/>
      <c r="B1214" s="1365"/>
      <c r="C1214" s="1365"/>
      <c r="D1214" s="1365">
        <v>3000654</v>
      </c>
      <c r="E1214" s="1365">
        <v>5005023</v>
      </c>
      <c r="F1214" s="1365" t="s">
        <v>3011</v>
      </c>
      <c r="G1214" s="2322" t="s">
        <v>3012</v>
      </c>
      <c r="H1214" s="2322">
        <v>95</v>
      </c>
      <c r="I1214" s="1366" t="s">
        <v>992</v>
      </c>
      <c r="J1214" s="1367" t="s">
        <v>10</v>
      </c>
      <c r="K1214" s="1367" t="s">
        <v>60</v>
      </c>
      <c r="L1214" s="1365" t="str">
        <f t="shared" ref="L1214:L1277" si="1143">+MID(M1214,1,3)</f>
        <v>2.3</v>
      </c>
      <c r="M1214" s="2323" t="s">
        <v>62</v>
      </c>
      <c r="N1214" s="1368"/>
      <c r="O1214" s="2322" t="s">
        <v>3062</v>
      </c>
      <c r="P1214" s="2322" t="s">
        <v>65</v>
      </c>
      <c r="Q1214" s="2324">
        <v>1</v>
      </c>
      <c r="R1214" s="2325">
        <v>5000</v>
      </c>
      <c r="S1214" s="2326"/>
      <c r="T1214" s="2326"/>
      <c r="U1214" s="2322">
        <v>30</v>
      </c>
      <c r="V1214" s="2322">
        <v>30</v>
      </c>
      <c r="W1214" s="2327"/>
      <c r="X1214" s="286"/>
      <c r="Y1214" s="286"/>
      <c r="Z1214" s="287"/>
      <c r="AA1214" s="287"/>
      <c r="AB1214" s="287"/>
      <c r="AC1214" s="287"/>
      <c r="AD1214" s="287"/>
      <c r="AE1214" s="2325"/>
      <c r="AF1214" s="284">
        <f t="shared" si="1141"/>
        <v>0</v>
      </c>
      <c r="AG1214" s="284">
        <f t="shared" si="1140"/>
        <v>0</v>
      </c>
      <c r="AH1214" s="284">
        <f t="shared" si="1125"/>
        <v>5000</v>
      </c>
      <c r="AI1214" s="284">
        <f t="shared" si="1126"/>
        <v>5000</v>
      </c>
      <c r="AJ1214" s="284">
        <f t="shared" si="1129"/>
        <v>0</v>
      </c>
      <c r="AK1214" s="284">
        <f t="shared" si="1130"/>
        <v>0</v>
      </c>
      <c r="AL1214" s="284">
        <f t="shared" si="1131"/>
        <v>0</v>
      </c>
      <c r="AM1214" s="284">
        <f t="shared" si="1132"/>
        <v>0</v>
      </c>
      <c r="AN1214" s="284">
        <f t="shared" si="1133"/>
        <v>0</v>
      </c>
      <c r="AO1214" s="284">
        <f t="shared" si="1134"/>
        <v>0</v>
      </c>
      <c r="AP1214" s="284">
        <f t="shared" si="1135"/>
        <v>0</v>
      </c>
      <c r="AQ1214" s="284">
        <f t="shared" si="1136"/>
        <v>0</v>
      </c>
      <c r="AR1214" s="2328">
        <f t="shared" si="1138"/>
        <v>10000</v>
      </c>
      <c r="AS1214" s="2326" t="s">
        <v>2578</v>
      </c>
      <c r="AT1214" s="373"/>
      <c r="AU1214" s="373" t="s">
        <v>3535</v>
      </c>
      <c r="AV1214" s="373" t="s">
        <v>3536</v>
      </c>
      <c r="AW1214" s="375">
        <v>46058</v>
      </c>
      <c r="AX1214" s="373" t="s">
        <v>3537</v>
      </c>
      <c r="AY1214" s="375">
        <v>46078</v>
      </c>
      <c r="AZ1214" s="373"/>
      <c r="BA1214" s="373" t="s">
        <v>3538</v>
      </c>
      <c r="BB1214" s="2329" t="s">
        <v>995</v>
      </c>
      <c r="BC1214" s="373" t="s">
        <v>3755</v>
      </c>
      <c r="BD1214" s="373" t="s">
        <v>3756</v>
      </c>
      <c r="BE1214" s="373" t="s">
        <v>3766</v>
      </c>
      <c r="BF1214" s="375">
        <v>46083</v>
      </c>
      <c r="BG1214" s="373"/>
      <c r="BH1214" s="687">
        <v>1299</v>
      </c>
      <c r="BI1214" s="687"/>
      <c r="BJ1214" s="373"/>
      <c r="BK1214" s="687"/>
      <c r="BL1214" s="373">
        <v>1299</v>
      </c>
      <c r="BM1214" s="373"/>
      <c r="BN1214" s="687">
        <v>1299</v>
      </c>
      <c r="BO1214" s="616" t="s">
        <v>3758</v>
      </c>
      <c r="BP1214" s="670" t="s">
        <v>3759</v>
      </c>
      <c r="BQ1214" s="2139" t="s">
        <v>3760</v>
      </c>
      <c r="BR1214" s="2139"/>
      <c r="BS1214" s="2330" t="s">
        <v>1028</v>
      </c>
      <c r="BT1214" s="1370" t="s">
        <v>1751</v>
      </c>
      <c r="BU1214" s="1370" t="s">
        <v>3073</v>
      </c>
      <c r="BV1214" s="829">
        <v>10722131</v>
      </c>
      <c r="BW1214" s="687">
        <v>10107221315</v>
      </c>
      <c r="BX1214" s="798">
        <v>5000</v>
      </c>
      <c r="BY1214" s="907">
        <v>46082</v>
      </c>
      <c r="BZ1214" s="907">
        <v>46142</v>
      </c>
      <c r="CA1214" s="373"/>
      <c r="CB1214" s="373"/>
      <c r="CC1214" s="373"/>
      <c r="CD1214" s="373"/>
      <c r="CE1214" s="373"/>
      <c r="CF1214" s="373"/>
      <c r="CG1214" s="373"/>
      <c r="CH1214" s="373"/>
      <c r="CI1214" s="373"/>
      <c r="CJ1214" s="373"/>
      <c r="CK1214" s="373"/>
      <c r="CL1214" s="373"/>
      <c r="CM1214" s="373"/>
      <c r="CN1214" s="373"/>
      <c r="CO1214" s="373"/>
      <c r="CP1214" s="373"/>
      <c r="CQ1214" s="373"/>
      <c r="CR1214" s="373"/>
      <c r="CS1214" s="373"/>
      <c r="CT1214" s="373">
        <v>30</v>
      </c>
      <c r="CU1214" s="1371">
        <v>5000</v>
      </c>
      <c r="CV1214" s="373">
        <v>30</v>
      </c>
      <c r="CW1214" s="1371">
        <v>5000</v>
      </c>
      <c r="CX1214" s="373">
        <v>30</v>
      </c>
      <c r="CY1214" s="1371">
        <v>5000</v>
      </c>
      <c r="CZ1214" s="373"/>
      <c r="DA1214" s="373"/>
      <c r="DB1214" s="373"/>
      <c r="DC1214" s="373">
        <v>30</v>
      </c>
      <c r="DD1214" s="1371">
        <v>5000</v>
      </c>
      <c r="DE1214" s="373">
        <v>30</v>
      </c>
      <c r="DF1214" s="1371">
        <v>5000</v>
      </c>
      <c r="DG1214" s="373">
        <v>30</v>
      </c>
      <c r="DH1214" s="1371">
        <v>5000</v>
      </c>
      <c r="DI1214" s="373"/>
      <c r="DJ1214" s="373"/>
      <c r="DK1214" s="373"/>
      <c r="DL1214" s="373"/>
      <c r="DM1214" s="373"/>
      <c r="DN1214" s="373"/>
      <c r="DO1214" s="373"/>
      <c r="DP1214" s="373"/>
      <c r="DQ1214" s="373"/>
      <c r="DR1214" s="373"/>
      <c r="DS1214" s="373"/>
      <c r="DT1214" s="2326"/>
      <c r="DU1214" s="2320">
        <f t="shared" si="1142"/>
        <v>10000</v>
      </c>
      <c r="DV1214" s="2321">
        <f t="shared" si="1139"/>
        <v>10000</v>
      </c>
      <c r="DW1214" s="2321">
        <f t="shared" si="1137"/>
        <v>10000</v>
      </c>
      <c r="DX1214" s="2321">
        <f t="shared" si="1112"/>
        <v>0</v>
      </c>
      <c r="DY1214" s="2321">
        <f t="shared" si="1113"/>
        <v>0</v>
      </c>
      <c r="DZ1214" s="2326"/>
      <c r="EA1214" s="2326"/>
      <c r="EB1214" s="2326"/>
      <c r="EC1214" s="2326"/>
      <c r="ED1214" s="2326"/>
      <c r="EE1214" s="2326"/>
      <c r="EF1214" s="2326"/>
      <c r="EG1214" s="1946"/>
      <c r="EH1214" s="2326"/>
      <c r="EI1214" s="2326"/>
      <c r="EJ1214" s="2326"/>
      <c r="EK1214" s="2326"/>
      <c r="EL1214" s="2326"/>
      <c r="EM1214" s="2326"/>
      <c r="EN1214" s="2326"/>
      <c r="EO1214" s="2326"/>
      <c r="EP1214" s="2326"/>
      <c r="EQ1214" s="2326"/>
      <c r="ER1214" s="2326"/>
      <c r="ES1214" s="2326"/>
      <c r="ET1214" s="2326"/>
      <c r="EU1214" s="2326"/>
      <c r="EV1214" s="2326"/>
      <c r="EW1214" s="2326"/>
      <c r="EX1214" s="2326"/>
      <c r="EY1214" s="2326"/>
      <c r="EZ1214" s="2326"/>
      <c r="FA1214" s="2326"/>
      <c r="FB1214" s="2326"/>
      <c r="FC1214" s="2326"/>
      <c r="FD1214" s="2326"/>
      <c r="FE1214" s="2326"/>
      <c r="FF1214" s="2326"/>
      <c r="FG1214" s="2326"/>
      <c r="FH1214" s="2326"/>
      <c r="FI1214" s="2333"/>
    </row>
    <row r="1215" spans="1:341" s="2317" customFormat="1" ht="48" hidden="1" customHeight="1" x14ac:dyDescent="0.25">
      <c r="A1215" s="2322"/>
      <c r="B1215" s="1365"/>
      <c r="C1215" s="1365"/>
      <c r="D1215" s="1365">
        <v>3000654</v>
      </c>
      <c r="E1215" s="1365">
        <v>5005023</v>
      </c>
      <c r="F1215" s="1365" t="s">
        <v>3011</v>
      </c>
      <c r="G1215" s="2322" t="s">
        <v>3012</v>
      </c>
      <c r="H1215" s="2322">
        <v>95</v>
      </c>
      <c r="I1215" s="1366" t="s">
        <v>992</v>
      </c>
      <c r="J1215" s="1367" t="s">
        <v>10</v>
      </c>
      <c r="K1215" s="1367" t="s">
        <v>60</v>
      </c>
      <c r="L1215" s="1365" t="str">
        <f t="shared" si="1143"/>
        <v>2.3</v>
      </c>
      <c r="M1215" s="2323" t="s">
        <v>62</v>
      </c>
      <c r="N1215" s="1368"/>
      <c r="O1215" s="2322" t="s">
        <v>3062</v>
      </c>
      <c r="P1215" s="2322" t="s">
        <v>65</v>
      </c>
      <c r="Q1215" s="2324">
        <v>1</v>
      </c>
      <c r="R1215" s="2325">
        <v>5000</v>
      </c>
      <c r="S1215" s="2326"/>
      <c r="T1215" s="2326"/>
      <c r="U1215" s="2322">
        <v>30</v>
      </c>
      <c r="V1215" s="2322">
        <v>30</v>
      </c>
      <c r="W1215" s="2327"/>
      <c r="X1215" s="286"/>
      <c r="Y1215" s="286"/>
      <c r="Z1215" s="287"/>
      <c r="AA1215" s="287"/>
      <c r="AB1215" s="287"/>
      <c r="AC1215" s="287"/>
      <c r="AD1215" s="287"/>
      <c r="AE1215" s="2325"/>
      <c r="AF1215" s="284">
        <f t="shared" si="1141"/>
        <v>0</v>
      </c>
      <c r="AG1215" s="284">
        <f t="shared" si="1140"/>
        <v>0</v>
      </c>
      <c r="AH1215" s="284">
        <f t="shared" si="1125"/>
        <v>5000</v>
      </c>
      <c r="AI1215" s="284">
        <f t="shared" si="1126"/>
        <v>5000</v>
      </c>
      <c r="AJ1215" s="284">
        <f t="shared" si="1129"/>
        <v>0</v>
      </c>
      <c r="AK1215" s="284">
        <f t="shared" si="1130"/>
        <v>0</v>
      </c>
      <c r="AL1215" s="284">
        <f t="shared" si="1131"/>
        <v>0</v>
      </c>
      <c r="AM1215" s="284">
        <f t="shared" si="1132"/>
        <v>0</v>
      </c>
      <c r="AN1215" s="284">
        <f t="shared" si="1133"/>
        <v>0</v>
      </c>
      <c r="AO1215" s="284">
        <f t="shared" si="1134"/>
        <v>0</v>
      </c>
      <c r="AP1215" s="284">
        <f t="shared" si="1135"/>
        <v>0</v>
      </c>
      <c r="AQ1215" s="284">
        <f t="shared" si="1136"/>
        <v>0</v>
      </c>
      <c r="AR1215" s="2328">
        <f t="shared" si="1138"/>
        <v>10000</v>
      </c>
      <c r="AS1215" s="2326" t="s">
        <v>2578</v>
      </c>
      <c r="AT1215" s="373"/>
      <c r="AU1215" s="373" t="s">
        <v>3535</v>
      </c>
      <c r="AV1215" s="373" t="s">
        <v>3536</v>
      </c>
      <c r="AW1215" s="375">
        <v>46058</v>
      </c>
      <c r="AX1215" s="373" t="s">
        <v>3537</v>
      </c>
      <c r="AY1215" s="375">
        <v>46078</v>
      </c>
      <c r="AZ1215" s="373"/>
      <c r="BA1215" s="373" t="s">
        <v>3538</v>
      </c>
      <c r="BB1215" s="2329" t="s">
        <v>995</v>
      </c>
      <c r="BC1215" s="373" t="s">
        <v>3755</v>
      </c>
      <c r="BD1215" s="373" t="s">
        <v>3756</v>
      </c>
      <c r="BE1215" s="373" t="s">
        <v>3766</v>
      </c>
      <c r="BF1215" s="375">
        <v>46083</v>
      </c>
      <c r="BG1215" s="373"/>
      <c r="BH1215" s="687">
        <v>3719</v>
      </c>
      <c r="BI1215" s="687"/>
      <c r="BJ1215" s="373"/>
      <c r="BK1215" s="687"/>
      <c r="BL1215" s="373">
        <v>3719</v>
      </c>
      <c r="BM1215" s="373"/>
      <c r="BN1215" s="687">
        <v>3719</v>
      </c>
      <c r="BO1215" s="616" t="s">
        <v>3758</v>
      </c>
      <c r="BP1215" s="670" t="s">
        <v>3759</v>
      </c>
      <c r="BQ1215" s="2139" t="s">
        <v>3760</v>
      </c>
      <c r="BR1215" s="2139"/>
      <c r="BS1215" s="2330" t="s">
        <v>3259</v>
      </c>
      <c r="BT1215" s="1370" t="s">
        <v>3260</v>
      </c>
      <c r="BU1215" s="1370" t="s">
        <v>3261</v>
      </c>
      <c r="BV1215" s="829" t="s">
        <v>3262</v>
      </c>
      <c r="BW1215" s="687">
        <v>10075173704</v>
      </c>
      <c r="BX1215" s="798">
        <v>5000</v>
      </c>
      <c r="BY1215" s="907">
        <v>46082</v>
      </c>
      <c r="BZ1215" s="907">
        <v>46142</v>
      </c>
      <c r="CA1215" s="373"/>
      <c r="CB1215" s="373"/>
      <c r="CC1215" s="373"/>
      <c r="CD1215" s="373"/>
      <c r="CE1215" s="373"/>
      <c r="CF1215" s="373"/>
      <c r="CG1215" s="373"/>
      <c r="CH1215" s="373"/>
      <c r="CI1215" s="373"/>
      <c r="CJ1215" s="373"/>
      <c r="CK1215" s="373"/>
      <c r="CL1215" s="373"/>
      <c r="CM1215" s="373"/>
      <c r="CN1215" s="373"/>
      <c r="CO1215" s="373"/>
      <c r="CP1215" s="373"/>
      <c r="CQ1215" s="373"/>
      <c r="CR1215" s="373"/>
      <c r="CS1215" s="373"/>
      <c r="CT1215" s="373">
        <v>30</v>
      </c>
      <c r="CU1215" s="1371">
        <v>5000</v>
      </c>
      <c r="CV1215" s="373">
        <v>30</v>
      </c>
      <c r="CW1215" s="1371">
        <v>5000</v>
      </c>
      <c r="CX1215" s="373">
        <v>30</v>
      </c>
      <c r="CY1215" s="1371">
        <v>5000</v>
      </c>
      <c r="CZ1215" s="373"/>
      <c r="DA1215" s="373"/>
      <c r="DB1215" s="373"/>
      <c r="DC1215" s="373">
        <v>30</v>
      </c>
      <c r="DD1215" s="1371">
        <v>5000</v>
      </c>
      <c r="DE1215" s="373">
        <v>30</v>
      </c>
      <c r="DF1215" s="1371">
        <v>5000</v>
      </c>
      <c r="DG1215" s="373">
        <v>30</v>
      </c>
      <c r="DH1215" s="1371">
        <v>5000</v>
      </c>
      <c r="DI1215" s="373"/>
      <c r="DJ1215" s="373"/>
      <c r="DK1215" s="373"/>
      <c r="DL1215" s="373"/>
      <c r="DM1215" s="373"/>
      <c r="DN1215" s="373"/>
      <c r="DO1215" s="373"/>
      <c r="DP1215" s="373"/>
      <c r="DQ1215" s="373"/>
      <c r="DR1215" s="373"/>
      <c r="DS1215" s="373"/>
      <c r="DT1215" s="2326"/>
      <c r="DU1215" s="2320">
        <f t="shared" si="1142"/>
        <v>10000</v>
      </c>
      <c r="DV1215" s="2321">
        <f t="shared" si="1139"/>
        <v>10000</v>
      </c>
      <c r="DW1215" s="2321">
        <f t="shared" si="1137"/>
        <v>10000</v>
      </c>
      <c r="DX1215" s="2321">
        <f t="shared" ref="DX1215:DX1278" si="1144">DU1215-DV1215</f>
        <v>0</v>
      </c>
      <c r="DY1215" s="2321">
        <f t="shared" ref="DY1215:DY1278" si="1145">DU1215-DW1215</f>
        <v>0</v>
      </c>
      <c r="DZ1215" s="2326"/>
      <c r="EA1215" s="2326"/>
      <c r="EB1215" s="2326"/>
      <c r="EC1215" s="2326"/>
      <c r="ED1215" s="2326"/>
      <c r="EE1215" s="2326"/>
      <c r="EF1215" s="2326"/>
      <c r="EG1215" s="1946"/>
      <c r="EH1215" s="2326"/>
      <c r="EI1215" s="2326"/>
      <c r="EJ1215" s="2326"/>
      <c r="EK1215" s="2326"/>
      <c r="EL1215" s="2326"/>
      <c r="EM1215" s="2326"/>
      <c r="EN1215" s="2326"/>
      <c r="EO1215" s="2326"/>
      <c r="EP1215" s="2326"/>
      <c r="EQ1215" s="2326"/>
      <c r="ER1215" s="2326"/>
      <c r="ES1215" s="2326"/>
      <c r="ET1215" s="2326"/>
      <c r="EU1215" s="2326"/>
      <c r="EV1215" s="2326"/>
      <c r="EW1215" s="2326"/>
      <c r="EX1215" s="2326"/>
      <c r="EY1215" s="2326"/>
      <c r="EZ1215" s="2326"/>
      <c r="FA1215" s="2326"/>
      <c r="FB1215" s="2326"/>
      <c r="FC1215" s="2326"/>
      <c r="FD1215" s="2326"/>
      <c r="FE1215" s="2326"/>
      <c r="FF1215" s="2326"/>
      <c r="FG1215" s="2326"/>
      <c r="FH1215" s="2326"/>
      <c r="FI1215" s="2333"/>
    </row>
    <row r="1216" spans="1:341" s="2317" customFormat="1" ht="48" hidden="1" customHeight="1" x14ac:dyDescent="0.25">
      <c r="A1216" s="2322"/>
      <c r="B1216" s="1365"/>
      <c r="C1216" s="1365"/>
      <c r="D1216" s="1365">
        <v>3000654</v>
      </c>
      <c r="E1216" s="1365">
        <v>5005023</v>
      </c>
      <c r="F1216" s="1365" t="s">
        <v>3011</v>
      </c>
      <c r="G1216" s="2322" t="s">
        <v>3012</v>
      </c>
      <c r="H1216" s="2322">
        <v>95</v>
      </c>
      <c r="I1216" s="1366" t="s">
        <v>992</v>
      </c>
      <c r="J1216" s="1367" t="s">
        <v>10</v>
      </c>
      <c r="K1216" s="1367" t="s">
        <v>60</v>
      </c>
      <c r="L1216" s="1365" t="str">
        <f t="shared" si="1143"/>
        <v>2.3</v>
      </c>
      <c r="M1216" s="2323" t="s">
        <v>62</v>
      </c>
      <c r="N1216" s="1368"/>
      <c r="O1216" s="2322" t="s">
        <v>3062</v>
      </c>
      <c r="P1216" s="2322" t="s">
        <v>65</v>
      </c>
      <c r="Q1216" s="2324">
        <v>1</v>
      </c>
      <c r="R1216" s="2325">
        <v>5000</v>
      </c>
      <c r="S1216" s="2326"/>
      <c r="T1216" s="2326"/>
      <c r="U1216" s="2322">
        <v>30</v>
      </c>
      <c r="V1216" s="2322">
        <v>30</v>
      </c>
      <c r="W1216" s="2327"/>
      <c r="X1216" s="286"/>
      <c r="Y1216" s="286"/>
      <c r="Z1216" s="287"/>
      <c r="AA1216" s="287"/>
      <c r="AB1216" s="287"/>
      <c r="AC1216" s="287"/>
      <c r="AD1216" s="287"/>
      <c r="AE1216" s="2325"/>
      <c r="AF1216" s="284">
        <f t="shared" si="1141"/>
        <v>0</v>
      </c>
      <c r="AG1216" s="284">
        <f t="shared" si="1140"/>
        <v>0</v>
      </c>
      <c r="AH1216" s="284">
        <f t="shared" si="1125"/>
        <v>5000</v>
      </c>
      <c r="AI1216" s="284">
        <f t="shared" si="1126"/>
        <v>5000</v>
      </c>
      <c r="AJ1216" s="284">
        <f t="shared" si="1129"/>
        <v>0</v>
      </c>
      <c r="AK1216" s="284">
        <f t="shared" si="1130"/>
        <v>0</v>
      </c>
      <c r="AL1216" s="284">
        <f t="shared" si="1131"/>
        <v>0</v>
      </c>
      <c r="AM1216" s="284">
        <f t="shared" si="1132"/>
        <v>0</v>
      </c>
      <c r="AN1216" s="284">
        <f t="shared" si="1133"/>
        <v>0</v>
      </c>
      <c r="AO1216" s="284">
        <f t="shared" si="1134"/>
        <v>0</v>
      </c>
      <c r="AP1216" s="284">
        <f t="shared" si="1135"/>
        <v>0</v>
      </c>
      <c r="AQ1216" s="284">
        <f t="shared" si="1136"/>
        <v>0</v>
      </c>
      <c r="AR1216" s="2328">
        <f t="shared" si="1138"/>
        <v>10000</v>
      </c>
      <c r="AS1216" s="2326" t="s">
        <v>2578</v>
      </c>
      <c r="AT1216" s="373"/>
      <c r="AU1216" s="373" t="s">
        <v>3535</v>
      </c>
      <c r="AV1216" s="373" t="s">
        <v>3536</v>
      </c>
      <c r="AW1216" s="375">
        <v>46058</v>
      </c>
      <c r="AX1216" s="373" t="s">
        <v>3537</v>
      </c>
      <c r="AY1216" s="375">
        <v>46078</v>
      </c>
      <c r="AZ1216" s="373"/>
      <c r="BA1216" s="373" t="s">
        <v>3538</v>
      </c>
      <c r="BB1216" s="2329" t="s">
        <v>995</v>
      </c>
      <c r="BC1216" s="373" t="s">
        <v>3755</v>
      </c>
      <c r="BD1216" s="373" t="s">
        <v>3756</v>
      </c>
      <c r="BE1216" s="373" t="s">
        <v>3766</v>
      </c>
      <c r="BF1216" s="375">
        <v>46083</v>
      </c>
      <c r="BG1216" s="373"/>
      <c r="BH1216" s="687">
        <v>4470</v>
      </c>
      <c r="BI1216" s="687"/>
      <c r="BJ1216" s="373"/>
      <c r="BK1216" s="687"/>
      <c r="BL1216" s="373">
        <v>4470</v>
      </c>
      <c r="BM1216" s="373"/>
      <c r="BN1216" s="687">
        <v>4470</v>
      </c>
      <c r="BO1216" s="616" t="s">
        <v>3758</v>
      </c>
      <c r="BP1216" s="670" t="s">
        <v>3759</v>
      </c>
      <c r="BQ1216" s="2139" t="s">
        <v>3794</v>
      </c>
      <c r="BR1216" s="2139"/>
      <c r="BS1216" s="2330" t="s">
        <v>1592</v>
      </c>
      <c r="BT1216" s="1370" t="s">
        <v>1710</v>
      </c>
      <c r="BU1216" s="1370" t="s">
        <v>3266</v>
      </c>
      <c r="BV1216" s="829">
        <v>41114185</v>
      </c>
      <c r="BW1216" s="687">
        <v>10411141859</v>
      </c>
      <c r="BX1216" s="798">
        <v>5000</v>
      </c>
      <c r="BY1216" s="907">
        <v>46082</v>
      </c>
      <c r="BZ1216" s="907">
        <v>46142</v>
      </c>
      <c r="CA1216" s="373"/>
      <c r="CB1216" s="373"/>
      <c r="CC1216" s="373"/>
      <c r="CD1216" s="373"/>
      <c r="CE1216" s="373"/>
      <c r="CF1216" s="373"/>
      <c r="CG1216" s="373"/>
      <c r="CH1216" s="373"/>
      <c r="CI1216" s="373"/>
      <c r="CJ1216" s="373"/>
      <c r="CK1216" s="373"/>
      <c r="CL1216" s="373"/>
      <c r="CM1216" s="373"/>
      <c r="CN1216" s="373"/>
      <c r="CO1216" s="373"/>
      <c r="CP1216" s="373"/>
      <c r="CQ1216" s="373"/>
      <c r="CR1216" s="373"/>
      <c r="CS1216" s="373"/>
      <c r="CT1216" s="373">
        <v>30</v>
      </c>
      <c r="CU1216" s="1371">
        <v>5000</v>
      </c>
      <c r="CV1216" s="373">
        <v>30</v>
      </c>
      <c r="CW1216" s="1371">
        <v>5000</v>
      </c>
      <c r="CX1216" s="373">
        <v>30</v>
      </c>
      <c r="CY1216" s="1371">
        <v>5000</v>
      </c>
      <c r="CZ1216" s="373"/>
      <c r="DA1216" s="373"/>
      <c r="DB1216" s="373"/>
      <c r="DC1216" s="373">
        <v>30</v>
      </c>
      <c r="DD1216" s="1371">
        <v>5000</v>
      </c>
      <c r="DE1216" s="373">
        <v>30</v>
      </c>
      <c r="DF1216" s="1371">
        <v>5000</v>
      </c>
      <c r="DG1216" s="373">
        <v>30</v>
      </c>
      <c r="DH1216" s="1371">
        <v>5000</v>
      </c>
      <c r="DI1216" s="373"/>
      <c r="DJ1216" s="373"/>
      <c r="DK1216" s="373"/>
      <c r="DL1216" s="373"/>
      <c r="DM1216" s="373"/>
      <c r="DN1216" s="373"/>
      <c r="DO1216" s="373"/>
      <c r="DP1216" s="373"/>
      <c r="DQ1216" s="373"/>
      <c r="DR1216" s="373"/>
      <c r="DS1216" s="373"/>
      <c r="DT1216" s="2326"/>
      <c r="DU1216" s="2336">
        <f t="shared" si="1142"/>
        <v>10000</v>
      </c>
      <c r="DV1216" s="2337">
        <f t="shared" si="1139"/>
        <v>10000</v>
      </c>
      <c r="DW1216" s="2337">
        <f t="shared" si="1137"/>
        <v>10000</v>
      </c>
      <c r="DX1216" s="2337">
        <f t="shared" si="1144"/>
        <v>0</v>
      </c>
      <c r="DY1216" s="2337">
        <f t="shared" si="1145"/>
        <v>0</v>
      </c>
      <c r="DZ1216" s="2326"/>
      <c r="EA1216" s="2326"/>
      <c r="EB1216" s="2326"/>
      <c r="EC1216" s="2326"/>
      <c r="ED1216" s="2326"/>
      <c r="EE1216" s="2326"/>
      <c r="EF1216" s="2326"/>
      <c r="EG1216" s="2013"/>
      <c r="EH1216" s="2326"/>
      <c r="EI1216" s="2326"/>
      <c r="EJ1216" s="2326"/>
      <c r="EK1216" s="2326"/>
      <c r="EL1216" s="2326"/>
      <c r="EM1216" s="2326"/>
      <c r="EN1216" s="2326"/>
      <c r="EO1216" s="2326"/>
      <c r="EP1216" s="2326"/>
      <c r="EQ1216" s="2326"/>
      <c r="ER1216" s="2326"/>
      <c r="ES1216" s="2326"/>
      <c r="ET1216" s="2326"/>
      <c r="EU1216" s="2326"/>
      <c r="EV1216" s="2326"/>
      <c r="EW1216" s="2326"/>
      <c r="EX1216" s="2326"/>
      <c r="EY1216" s="2326"/>
      <c r="EZ1216" s="2326"/>
      <c r="FA1216" s="2326"/>
      <c r="FB1216" s="2326"/>
      <c r="FC1216" s="2326"/>
      <c r="FD1216" s="2326"/>
      <c r="FE1216" s="2326"/>
      <c r="FF1216" s="2326"/>
      <c r="FG1216" s="2326"/>
      <c r="FH1216" s="2326"/>
      <c r="FI1216" s="2333"/>
    </row>
    <row r="1217" spans="1:165" s="623" customFormat="1" ht="48" customHeight="1" x14ac:dyDescent="0.25">
      <c r="A1217" s="1365">
        <v>2026</v>
      </c>
      <c r="B1217" s="1365">
        <v>479</v>
      </c>
      <c r="C1217" s="1365" t="s">
        <v>58</v>
      </c>
      <c r="D1217" s="1365">
        <v>3000654</v>
      </c>
      <c r="E1217" s="1365">
        <v>5005023</v>
      </c>
      <c r="F1217" s="1365" t="s">
        <v>3011</v>
      </c>
      <c r="G1217" s="1365" t="s">
        <v>3012</v>
      </c>
      <c r="H1217" s="1365">
        <v>95</v>
      </c>
      <c r="I1217" s="1366" t="s">
        <v>992</v>
      </c>
      <c r="J1217" s="1367" t="s">
        <v>10</v>
      </c>
      <c r="K1217" s="1367" t="s">
        <v>60</v>
      </c>
      <c r="L1217" s="1365" t="str">
        <f t="shared" si="1143"/>
        <v>2.3</v>
      </c>
      <c r="M1217" s="1368" t="s">
        <v>62</v>
      </c>
      <c r="N1217" s="1368"/>
      <c r="O1217" s="1365" t="s">
        <v>3074</v>
      </c>
      <c r="P1217" s="1365" t="s">
        <v>65</v>
      </c>
      <c r="Q1217" s="1369">
        <v>1</v>
      </c>
      <c r="R1217" s="285">
        <v>5000</v>
      </c>
      <c r="S1217" s="373"/>
      <c r="T1217" s="373"/>
      <c r="U1217" s="1365">
        <v>30</v>
      </c>
      <c r="V1217" s="1365">
        <v>30</v>
      </c>
      <c r="W1217" s="286"/>
      <c r="X1217" s="286"/>
      <c r="Y1217" s="286"/>
      <c r="Z1217" s="287"/>
      <c r="AA1217" s="287"/>
      <c r="AB1217" s="287"/>
      <c r="AC1217" s="287"/>
      <c r="AD1217" s="287"/>
      <c r="AE1217" s="285"/>
      <c r="AF1217" s="284">
        <f t="shared" si="1141"/>
        <v>0</v>
      </c>
      <c r="AG1217" s="284">
        <f t="shared" si="1140"/>
        <v>0</v>
      </c>
      <c r="AH1217" s="284">
        <f t="shared" ref="AH1217:AH1280" si="1146">+$R1217*(U1217/30)*$Q1217</f>
        <v>5000</v>
      </c>
      <c r="AI1217" s="284">
        <v>5000</v>
      </c>
      <c r="AJ1217" s="284"/>
      <c r="AK1217" s="284"/>
      <c r="AL1217" s="284"/>
      <c r="AM1217" s="284"/>
      <c r="AN1217" s="284"/>
      <c r="AO1217" s="284"/>
      <c r="AP1217" s="284"/>
      <c r="AQ1217" s="284"/>
      <c r="AR1217" s="288">
        <f t="shared" si="1138"/>
        <v>10000</v>
      </c>
      <c r="AS1217" s="373" t="s">
        <v>2578</v>
      </c>
      <c r="AT1217" s="373"/>
      <c r="AU1217" s="373" t="s">
        <v>3535</v>
      </c>
      <c r="AV1217" s="373" t="s">
        <v>3536</v>
      </c>
      <c r="AW1217" s="375">
        <v>46058</v>
      </c>
      <c r="AX1217" s="373" t="s">
        <v>3537</v>
      </c>
      <c r="AY1217" s="375">
        <v>46078</v>
      </c>
      <c r="AZ1217" s="373"/>
      <c r="BA1217" s="373" t="s">
        <v>3538</v>
      </c>
      <c r="BB1217" s="901" t="s">
        <v>995</v>
      </c>
      <c r="BC1217" s="373" t="s">
        <v>3795</v>
      </c>
      <c r="BD1217" s="373" t="s">
        <v>3796</v>
      </c>
      <c r="BE1217" s="373" t="s">
        <v>3766</v>
      </c>
      <c r="BF1217" s="375">
        <v>46083</v>
      </c>
      <c r="BG1217" s="373"/>
      <c r="BH1217" s="687">
        <v>4951</v>
      </c>
      <c r="BI1217" s="687"/>
      <c r="BJ1217" s="373"/>
      <c r="BK1217" s="687"/>
      <c r="BL1217" s="373">
        <v>4951</v>
      </c>
      <c r="BM1217" s="373"/>
      <c r="BN1217" s="687">
        <v>4951</v>
      </c>
      <c r="BO1217" s="616" t="s">
        <v>3758</v>
      </c>
      <c r="BP1217" s="670" t="s">
        <v>3759</v>
      </c>
      <c r="BQ1217" s="1225" t="s">
        <v>3760</v>
      </c>
      <c r="BR1217" s="1225"/>
      <c r="BS1217" s="1370" t="s">
        <v>2659</v>
      </c>
      <c r="BT1217" s="1370" t="s">
        <v>3270</v>
      </c>
      <c r="BU1217" s="1370" t="s">
        <v>3271</v>
      </c>
      <c r="BV1217" s="829">
        <v>70572675</v>
      </c>
      <c r="BW1217" s="687">
        <v>10705726758</v>
      </c>
      <c r="BX1217" s="798">
        <v>5000</v>
      </c>
      <c r="BY1217" s="907">
        <v>46082</v>
      </c>
      <c r="BZ1217" s="907">
        <v>46142</v>
      </c>
      <c r="CA1217" s="373"/>
      <c r="CB1217" s="373"/>
      <c r="CC1217" s="373"/>
      <c r="CD1217" s="373"/>
      <c r="CE1217" s="373"/>
      <c r="CF1217" s="373"/>
      <c r="CG1217" s="373"/>
      <c r="CH1217" s="373"/>
      <c r="CI1217" s="373"/>
      <c r="CJ1217" s="373"/>
      <c r="CK1217" s="373"/>
      <c r="CL1217" s="373"/>
      <c r="CM1217" s="373"/>
      <c r="CN1217" s="373"/>
      <c r="CO1217" s="373"/>
      <c r="CP1217" s="373"/>
      <c r="CQ1217" s="373"/>
      <c r="CR1217" s="373"/>
      <c r="CS1217" s="373"/>
      <c r="CT1217" s="373">
        <v>30</v>
      </c>
      <c r="CU1217" s="1371">
        <v>5000</v>
      </c>
      <c r="CV1217" s="373">
        <v>30</v>
      </c>
      <c r="CW1217" s="1371">
        <v>5000</v>
      </c>
      <c r="CX1217" s="373">
        <v>30</v>
      </c>
      <c r="CY1217" s="1371">
        <v>5000</v>
      </c>
      <c r="CZ1217" s="373"/>
      <c r="DA1217" s="373"/>
      <c r="DB1217" s="373"/>
      <c r="DC1217" s="373">
        <v>30</v>
      </c>
      <c r="DD1217" s="1371">
        <v>5000</v>
      </c>
      <c r="DE1217" s="373">
        <v>30</v>
      </c>
      <c r="DF1217" s="1371">
        <v>5000</v>
      </c>
      <c r="DG1217" s="373">
        <v>30</v>
      </c>
      <c r="DH1217" s="1371">
        <v>5000</v>
      </c>
      <c r="DI1217" s="373"/>
      <c r="DJ1217" s="373"/>
      <c r="DK1217" s="373"/>
      <c r="DL1217" s="373"/>
      <c r="DM1217" s="373"/>
      <c r="DN1217" s="373"/>
      <c r="DO1217" s="373"/>
      <c r="DP1217" s="373"/>
      <c r="DQ1217" s="373"/>
      <c r="DR1217" s="373"/>
      <c r="DS1217" s="373"/>
      <c r="DT1217" s="373"/>
      <c r="DU1217" s="793">
        <f t="shared" si="1142"/>
        <v>10000</v>
      </c>
      <c r="DV1217" s="794">
        <f t="shared" si="1139"/>
        <v>10000</v>
      </c>
      <c r="DW1217" s="794">
        <f t="shared" si="1137"/>
        <v>10000</v>
      </c>
      <c r="DX1217" s="794">
        <f t="shared" si="1144"/>
        <v>0</v>
      </c>
      <c r="DY1217" s="794">
        <f t="shared" si="1145"/>
        <v>0</v>
      </c>
      <c r="DZ1217" s="373"/>
      <c r="EA1217" s="373"/>
      <c r="EB1217" s="373"/>
      <c r="EC1217" s="373"/>
      <c r="ED1217" s="373"/>
      <c r="EE1217" s="373"/>
      <c r="EF1217" s="373"/>
      <c r="EG1217" s="621"/>
      <c r="EH1217" s="373"/>
      <c r="EI1217" s="373"/>
      <c r="EJ1217" s="373"/>
      <c r="EK1217" s="373"/>
      <c r="EL1217" s="373"/>
      <c r="EM1217" s="373"/>
      <c r="EN1217" s="373"/>
      <c r="EO1217" s="373"/>
      <c r="EP1217" s="373"/>
      <c r="EQ1217" s="373"/>
      <c r="ER1217" s="373"/>
      <c r="ES1217" s="373"/>
      <c r="ET1217" s="373"/>
      <c r="EU1217" s="373"/>
      <c r="EV1217" s="373"/>
      <c r="EW1217" s="373"/>
      <c r="EX1217" s="373"/>
      <c r="EY1217" s="373"/>
      <c r="EZ1217" s="373"/>
      <c r="FA1217" s="373"/>
      <c r="FB1217" s="373"/>
      <c r="FC1217" s="373"/>
      <c r="FD1217" s="373"/>
      <c r="FE1217" s="373"/>
      <c r="FF1217" s="373"/>
      <c r="FG1217" s="373"/>
      <c r="FH1217" s="373"/>
      <c r="FI1217" s="838"/>
    </row>
    <row r="1218" spans="1:165" s="623" customFormat="1" ht="48" customHeight="1" x14ac:dyDescent="0.25">
      <c r="A1218" s="1365"/>
      <c r="B1218" s="1365"/>
      <c r="C1218" s="1365"/>
      <c r="D1218" s="1365">
        <v>3000654</v>
      </c>
      <c r="E1218" s="1365">
        <v>5005023</v>
      </c>
      <c r="F1218" s="1365" t="s">
        <v>3011</v>
      </c>
      <c r="G1218" s="1365" t="s">
        <v>3012</v>
      </c>
      <c r="H1218" s="1365">
        <v>95</v>
      </c>
      <c r="I1218" s="1366" t="s">
        <v>992</v>
      </c>
      <c r="J1218" s="1367" t="s">
        <v>10</v>
      </c>
      <c r="K1218" s="1367" t="s">
        <v>60</v>
      </c>
      <c r="L1218" s="1365" t="str">
        <f t="shared" si="1143"/>
        <v>2.3</v>
      </c>
      <c r="M1218" s="1368" t="s">
        <v>62</v>
      </c>
      <c r="N1218" s="1368"/>
      <c r="O1218" s="1365" t="s">
        <v>3074</v>
      </c>
      <c r="P1218" s="1365" t="s">
        <v>65</v>
      </c>
      <c r="Q1218" s="1369">
        <v>1</v>
      </c>
      <c r="R1218" s="285">
        <v>5000</v>
      </c>
      <c r="S1218" s="373"/>
      <c r="T1218" s="373"/>
      <c r="U1218" s="1365">
        <v>30</v>
      </c>
      <c r="V1218" s="1365">
        <v>30</v>
      </c>
      <c r="W1218" s="286"/>
      <c r="X1218" s="286"/>
      <c r="Y1218" s="286"/>
      <c r="Z1218" s="287"/>
      <c r="AA1218" s="287"/>
      <c r="AB1218" s="287"/>
      <c r="AC1218" s="287"/>
      <c r="AD1218" s="287"/>
      <c r="AE1218" s="285"/>
      <c r="AF1218" s="284">
        <f t="shared" si="1141"/>
        <v>0</v>
      </c>
      <c r="AG1218" s="284">
        <f t="shared" si="1140"/>
        <v>0</v>
      </c>
      <c r="AH1218" s="284">
        <f t="shared" si="1146"/>
        <v>5000</v>
      </c>
      <c r="AI1218" s="284">
        <f t="shared" ref="AI1218:AI1249" si="1147">+$R1218*(V1218/30)*$Q1218</f>
        <v>5000</v>
      </c>
      <c r="AJ1218" s="284">
        <f t="shared" ref="AJ1218:AJ1249" si="1148">+$R1218*(W1218/30)*$Q1218</f>
        <v>0</v>
      </c>
      <c r="AK1218" s="284">
        <f t="shared" ref="AK1218:AK1249" si="1149">+$R1218*(X1218/30)*$Q1218</f>
        <v>0</v>
      </c>
      <c r="AL1218" s="284">
        <f t="shared" ref="AL1218:AL1249" si="1150">+$R1218*(Y1218/30)*$Q1218</f>
        <v>0</v>
      </c>
      <c r="AM1218" s="284">
        <f t="shared" ref="AM1218:AM1249" si="1151">+$R1218*(Z1218/30)*$Q1218</f>
        <v>0</v>
      </c>
      <c r="AN1218" s="284">
        <f t="shared" ref="AN1218:AN1249" si="1152">+$R1218*(AA1218/30)*$Q1218</f>
        <v>0</v>
      </c>
      <c r="AO1218" s="284">
        <f t="shared" ref="AO1218:AO1249" si="1153">+$R1218*(AB1218/30)*$Q1218</f>
        <v>0</v>
      </c>
      <c r="AP1218" s="284">
        <f t="shared" ref="AP1218:AP1249" si="1154">+$R1218*(AC1218/30)*$Q1218</f>
        <v>0</v>
      </c>
      <c r="AQ1218" s="284">
        <f t="shared" ref="AQ1218:AQ1249" si="1155">+$R1218*(AD1218/30)*$Q1218</f>
        <v>0</v>
      </c>
      <c r="AR1218" s="288">
        <f t="shared" si="1138"/>
        <v>10000</v>
      </c>
      <c r="AS1218" s="373" t="s">
        <v>2578</v>
      </c>
      <c r="AT1218" s="373"/>
      <c r="AU1218" s="373" t="s">
        <v>3535</v>
      </c>
      <c r="AV1218" s="373" t="s">
        <v>3536</v>
      </c>
      <c r="AW1218" s="375">
        <v>46058</v>
      </c>
      <c r="AX1218" s="373" t="s">
        <v>3537</v>
      </c>
      <c r="AY1218" s="375">
        <v>46078</v>
      </c>
      <c r="AZ1218" s="373"/>
      <c r="BA1218" s="373" t="s">
        <v>3538</v>
      </c>
      <c r="BB1218" s="901" t="s">
        <v>995</v>
      </c>
      <c r="BC1218" s="373" t="s">
        <v>3755</v>
      </c>
      <c r="BD1218" s="373" t="s">
        <v>3756</v>
      </c>
      <c r="BE1218" s="373" t="s">
        <v>3766</v>
      </c>
      <c r="BF1218" s="375">
        <v>46083</v>
      </c>
      <c r="BG1218" s="373"/>
      <c r="BH1218" s="687">
        <v>1300</v>
      </c>
      <c r="BI1218" s="687"/>
      <c r="BJ1218" s="373"/>
      <c r="BK1218" s="687"/>
      <c r="BL1218" s="373">
        <v>1300</v>
      </c>
      <c r="BM1218" s="373"/>
      <c r="BN1218" s="687">
        <v>1300</v>
      </c>
      <c r="BO1218" s="616" t="s">
        <v>3758</v>
      </c>
      <c r="BP1218" s="670" t="s">
        <v>3759</v>
      </c>
      <c r="BQ1218" s="1225" t="s">
        <v>3760</v>
      </c>
      <c r="BR1218" s="1225"/>
      <c r="BS1218" s="1370" t="s">
        <v>1908</v>
      </c>
      <c r="BT1218" s="1370" t="s">
        <v>1141</v>
      </c>
      <c r="BU1218" s="1370" t="s">
        <v>3075</v>
      </c>
      <c r="BV1218" s="687">
        <v>40666520</v>
      </c>
      <c r="BW1218" s="687">
        <v>10406665203</v>
      </c>
      <c r="BX1218" s="798">
        <v>5000</v>
      </c>
      <c r="BY1218" s="907">
        <v>46082</v>
      </c>
      <c r="BZ1218" s="907">
        <v>46142</v>
      </c>
      <c r="CA1218" s="373"/>
      <c r="CB1218" s="373"/>
      <c r="CC1218" s="373"/>
      <c r="CD1218" s="373"/>
      <c r="CE1218" s="373"/>
      <c r="CF1218" s="373"/>
      <c r="CG1218" s="373"/>
      <c r="CH1218" s="373"/>
      <c r="CI1218" s="373"/>
      <c r="CJ1218" s="373"/>
      <c r="CK1218" s="373"/>
      <c r="CL1218" s="373"/>
      <c r="CM1218" s="373"/>
      <c r="CN1218" s="373"/>
      <c r="CO1218" s="373"/>
      <c r="CP1218" s="373"/>
      <c r="CQ1218" s="373"/>
      <c r="CR1218" s="373"/>
      <c r="CS1218" s="373"/>
      <c r="CT1218" s="373">
        <v>30</v>
      </c>
      <c r="CU1218" s="1371">
        <v>5000</v>
      </c>
      <c r="CV1218" s="373">
        <v>30</v>
      </c>
      <c r="CW1218" s="1371">
        <v>5000</v>
      </c>
      <c r="CX1218" s="373">
        <v>30</v>
      </c>
      <c r="CY1218" s="1371">
        <v>5000</v>
      </c>
      <c r="CZ1218" s="373"/>
      <c r="DA1218" s="373"/>
      <c r="DB1218" s="373"/>
      <c r="DC1218" s="373">
        <v>30</v>
      </c>
      <c r="DD1218" s="1371">
        <v>5000</v>
      </c>
      <c r="DE1218" s="373">
        <v>30</v>
      </c>
      <c r="DF1218" s="1371">
        <v>5000</v>
      </c>
      <c r="DG1218" s="373">
        <v>30</v>
      </c>
      <c r="DH1218" s="1371">
        <v>5000</v>
      </c>
      <c r="DI1218" s="373"/>
      <c r="DJ1218" s="373"/>
      <c r="DK1218" s="373"/>
      <c r="DL1218" s="373"/>
      <c r="DM1218" s="373"/>
      <c r="DN1218" s="373"/>
      <c r="DO1218" s="373"/>
      <c r="DP1218" s="373"/>
      <c r="DQ1218" s="373"/>
      <c r="DR1218" s="373"/>
      <c r="DS1218" s="373"/>
      <c r="DT1218" s="373"/>
      <c r="DU1218" s="793">
        <f t="shared" si="1142"/>
        <v>10000</v>
      </c>
      <c r="DV1218" s="794">
        <f t="shared" si="1139"/>
        <v>10000</v>
      </c>
      <c r="DW1218" s="794">
        <f t="shared" si="1137"/>
        <v>10000</v>
      </c>
      <c r="DX1218" s="794">
        <f t="shared" si="1144"/>
        <v>0</v>
      </c>
      <c r="DY1218" s="794">
        <f t="shared" si="1145"/>
        <v>0</v>
      </c>
      <c r="DZ1218" s="373"/>
      <c r="EA1218" s="373"/>
      <c r="EB1218" s="373"/>
      <c r="EC1218" s="373"/>
      <c r="ED1218" s="373"/>
      <c r="EE1218" s="373"/>
      <c r="EF1218" s="373"/>
      <c r="EG1218" s="621"/>
      <c r="EH1218" s="373"/>
      <c r="EI1218" s="373"/>
      <c r="EJ1218" s="373"/>
      <c r="EK1218" s="373"/>
      <c r="EL1218" s="373"/>
      <c r="EM1218" s="373"/>
      <c r="EN1218" s="373"/>
      <c r="EO1218" s="373"/>
      <c r="EP1218" s="373"/>
      <c r="EQ1218" s="373"/>
      <c r="ER1218" s="373"/>
      <c r="ES1218" s="373"/>
      <c r="ET1218" s="373"/>
      <c r="EU1218" s="373"/>
      <c r="EV1218" s="373"/>
      <c r="EW1218" s="373"/>
      <c r="EX1218" s="373"/>
      <c r="EY1218" s="373"/>
      <c r="EZ1218" s="373"/>
      <c r="FA1218" s="373"/>
      <c r="FB1218" s="373"/>
      <c r="FC1218" s="373"/>
      <c r="FD1218" s="373"/>
      <c r="FE1218" s="373"/>
      <c r="FF1218" s="373"/>
      <c r="FG1218" s="373"/>
      <c r="FH1218" s="373"/>
      <c r="FI1218" s="838"/>
    </row>
    <row r="1219" spans="1:165" s="623" customFormat="1" ht="48" customHeight="1" x14ac:dyDescent="0.25">
      <c r="A1219" s="1365">
        <v>2026</v>
      </c>
      <c r="B1219" s="1365">
        <v>479</v>
      </c>
      <c r="C1219" s="1365" t="s">
        <v>58</v>
      </c>
      <c r="D1219" s="1365">
        <v>3000654</v>
      </c>
      <c r="E1219" s="1365">
        <v>5005023</v>
      </c>
      <c r="F1219" s="1365" t="s">
        <v>3011</v>
      </c>
      <c r="G1219" s="1365" t="s">
        <v>3012</v>
      </c>
      <c r="H1219" s="1365">
        <v>95</v>
      </c>
      <c r="I1219" s="1366" t="s">
        <v>992</v>
      </c>
      <c r="J1219" s="1367" t="s">
        <v>10</v>
      </c>
      <c r="K1219" s="1367" t="s">
        <v>60</v>
      </c>
      <c r="L1219" s="1365" t="str">
        <f t="shared" si="1143"/>
        <v>2.3</v>
      </c>
      <c r="M1219" s="1368" t="s">
        <v>62</v>
      </c>
      <c r="N1219" s="1368"/>
      <c r="O1219" s="1365" t="s">
        <v>3074</v>
      </c>
      <c r="P1219" s="1365" t="s">
        <v>65</v>
      </c>
      <c r="Q1219" s="1369">
        <v>1</v>
      </c>
      <c r="R1219" s="285">
        <v>5000</v>
      </c>
      <c r="S1219" s="373"/>
      <c r="T1219" s="373"/>
      <c r="U1219" s="1365">
        <v>30</v>
      </c>
      <c r="V1219" s="1365">
        <v>30</v>
      </c>
      <c r="W1219" s="286"/>
      <c r="X1219" s="286"/>
      <c r="Y1219" s="286"/>
      <c r="Z1219" s="287"/>
      <c r="AA1219" s="287"/>
      <c r="AB1219" s="287"/>
      <c r="AC1219" s="287"/>
      <c r="AD1219" s="287"/>
      <c r="AE1219" s="285"/>
      <c r="AF1219" s="284">
        <f t="shared" si="1141"/>
        <v>0</v>
      </c>
      <c r="AG1219" s="284">
        <f t="shared" si="1140"/>
        <v>0</v>
      </c>
      <c r="AH1219" s="284">
        <f t="shared" si="1146"/>
        <v>5000</v>
      </c>
      <c r="AI1219" s="284">
        <f t="shared" si="1147"/>
        <v>5000</v>
      </c>
      <c r="AJ1219" s="284">
        <f t="shared" si="1148"/>
        <v>0</v>
      </c>
      <c r="AK1219" s="284">
        <f t="shared" si="1149"/>
        <v>0</v>
      </c>
      <c r="AL1219" s="284">
        <f t="shared" si="1150"/>
        <v>0</v>
      </c>
      <c r="AM1219" s="284">
        <f t="shared" si="1151"/>
        <v>0</v>
      </c>
      <c r="AN1219" s="284">
        <f t="shared" si="1152"/>
        <v>0</v>
      </c>
      <c r="AO1219" s="284">
        <f t="shared" si="1153"/>
        <v>0</v>
      </c>
      <c r="AP1219" s="284">
        <f t="shared" si="1154"/>
        <v>0</v>
      </c>
      <c r="AQ1219" s="284">
        <f t="shared" si="1155"/>
        <v>0</v>
      </c>
      <c r="AR1219" s="288">
        <f t="shared" si="1138"/>
        <v>10000</v>
      </c>
      <c r="AS1219" s="373" t="s">
        <v>2578</v>
      </c>
      <c r="AT1219" s="373"/>
      <c r="AU1219" s="373" t="s">
        <v>3535</v>
      </c>
      <c r="AV1219" s="373" t="s">
        <v>3536</v>
      </c>
      <c r="AW1219" s="375">
        <v>46058</v>
      </c>
      <c r="AX1219" s="373" t="s">
        <v>3537</v>
      </c>
      <c r="AY1219" s="375">
        <v>46078</v>
      </c>
      <c r="AZ1219" s="373"/>
      <c r="BA1219" s="373" t="s">
        <v>3538</v>
      </c>
      <c r="BB1219" s="901" t="s">
        <v>995</v>
      </c>
      <c r="BC1219" s="373" t="s">
        <v>3755</v>
      </c>
      <c r="BD1219" s="373" t="s">
        <v>3756</v>
      </c>
      <c r="BE1219" s="373" t="s">
        <v>3766</v>
      </c>
      <c r="BF1219" s="375">
        <v>46083</v>
      </c>
      <c r="BG1219" s="373"/>
      <c r="BH1219" s="687">
        <v>1861</v>
      </c>
      <c r="BI1219" s="687"/>
      <c r="BJ1219" s="373"/>
      <c r="BK1219" s="687"/>
      <c r="BL1219" s="373">
        <v>1861</v>
      </c>
      <c r="BM1219" s="373"/>
      <c r="BN1219" s="687">
        <v>1861</v>
      </c>
      <c r="BO1219" s="616" t="s">
        <v>3758</v>
      </c>
      <c r="BP1219" s="670" t="s">
        <v>3759</v>
      </c>
      <c r="BQ1219" s="1225" t="s">
        <v>3760</v>
      </c>
      <c r="BR1219" s="1225"/>
      <c r="BS1219" s="1370" t="s">
        <v>3150</v>
      </c>
      <c r="BT1219" s="1370" t="s">
        <v>3151</v>
      </c>
      <c r="BU1219" s="1370" t="s">
        <v>3152</v>
      </c>
      <c r="BV1219" s="829">
        <v>41143960</v>
      </c>
      <c r="BW1219" s="687">
        <v>10411439602</v>
      </c>
      <c r="BX1219" s="798">
        <v>5000</v>
      </c>
      <c r="BY1219" s="907">
        <v>46082</v>
      </c>
      <c r="BZ1219" s="907">
        <v>46142</v>
      </c>
      <c r="CA1219" s="373"/>
      <c r="CB1219" s="373"/>
      <c r="CC1219" s="373"/>
      <c r="CD1219" s="373"/>
      <c r="CE1219" s="373"/>
      <c r="CF1219" s="373"/>
      <c r="CG1219" s="373"/>
      <c r="CH1219" s="373"/>
      <c r="CI1219" s="373"/>
      <c r="CJ1219" s="373"/>
      <c r="CK1219" s="373"/>
      <c r="CL1219" s="373"/>
      <c r="CM1219" s="373"/>
      <c r="CN1219" s="373"/>
      <c r="CO1219" s="373"/>
      <c r="CP1219" s="373"/>
      <c r="CQ1219" s="373"/>
      <c r="CR1219" s="373"/>
      <c r="CS1219" s="373"/>
      <c r="CT1219" s="373">
        <v>30</v>
      </c>
      <c r="CU1219" s="1371">
        <v>5000</v>
      </c>
      <c r="CV1219" s="373">
        <v>30</v>
      </c>
      <c r="CW1219" s="1371">
        <v>5000</v>
      </c>
      <c r="CX1219" s="373">
        <v>30</v>
      </c>
      <c r="CY1219" s="1371">
        <v>5000</v>
      </c>
      <c r="CZ1219" s="373"/>
      <c r="DA1219" s="373"/>
      <c r="DB1219" s="373"/>
      <c r="DC1219" s="373">
        <v>30</v>
      </c>
      <c r="DD1219" s="1371">
        <v>5000</v>
      </c>
      <c r="DE1219" s="373">
        <v>30</v>
      </c>
      <c r="DF1219" s="1371">
        <v>5000</v>
      </c>
      <c r="DG1219" s="373">
        <v>30</v>
      </c>
      <c r="DH1219" s="1371">
        <v>5000</v>
      </c>
      <c r="DI1219" s="373"/>
      <c r="DJ1219" s="373"/>
      <c r="DK1219" s="373"/>
      <c r="DL1219" s="373"/>
      <c r="DM1219" s="373"/>
      <c r="DN1219" s="373"/>
      <c r="DO1219" s="373"/>
      <c r="DP1219" s="373"/>
      <c r="DQ1219" s="373"/>
      <c r="DR1219" s="373"/>
      <c r="DS1219" s="373"/>
      <c r="DT1219" s="373"/>
      <c r="DU1219" s="793">
        <f t="shared" si="1142"/>
        <v>10000</v>
      </c>
      <c r="DV1219" s="794">
        <f t="shared" si="1139"/>
        <v>10000</v>
      </c>
      <c r="DW1219" s="794">
        <f t="shared" si="1137"/>
        <v>10000</v>
      </c>
      <c r="DX1219" s="794">
        <f t="shared" si="1144"/>
        <v>0</v>
      </c>
      <c r="DY1219" s="794">
        <f t="shared" si="1145"/>
        <v>0</v>
      </c>
      <c r="DZ1219" s="373"/>
      <c r="EA1219" s="373"/>
      <c r="EB1219" s="373"/>
      <c r="EC1219" s="373"/>
      <c r="ED1219" s="373"/>
      <c r="EE1219" s="373"/>
      <c r="EF1219" s="373"/>
      <c r="EG1219" s="621"/>
      <c r="EH1219" s="373"/>
      <c r="EI1219" s="373"/>
      <c r="EJ1219" s="373"/>
      <c r="EK1219" s="373"/>
      <c r="EL1219" s="373"/>
      <c r="EM1219" s="373"/>
      <c r="EN1219" s="373"/>
      <c r="EO1219" s="373"/>
      <c r="EP1219" s="373"/>
      <c r="EQ1219" s="373"/>
      <c r="ER1219" s="373"/>
      <c r="ES1219" s="373"/>
      <c r="ET1219" s="373"/>
      <c r="EU1219" s="373"/>
      <c r="EV1219" s="373"/>
      <c r="EW1219" s="373"/>
      <c r="EX1219" s="373"/>
      <c r="EY1219" s="373"/>
      <c r="EZ1219" s="373"/>
      <c r="FA1219" s="373"/>
      <c r="FB1219" s="373"/>
      <c r="FC1219" s="373"/>
      <c r="FD1219" s="373"/>
      <c r="FE1219" s="373"/>
      <c r="FF1219" s="373"/>
      <c r="FG1219" s="373"/>
      <c r="FH1219" s="373"/>
      <c r="FI1219" s="838"/>
    </row>
    <row r="1220" spans="1:165" s="623" customFormat="1" ht="48" customHeight="1" x14ac:dyDescent="0.25">
      <c r="A1220" s="1365">
        <v>2026</v>
      </c>
      <c r="B1220" s="1365">
        <v>479</v>
      </c>
      <c r="C1220" s="1365" t="s">
        <v>58</v>
      </c>
      <c r="D1220" s="1365">
        <v>3000654</v>
      </c>
      <c r="E1220" s="1365">
        <v>5005023</v>
      </c>
      <c r="F1220" s="1365" t="s">
        <v>3011</v>
      </c>
      <c r="G1220" s="1365" t="s">
        <v>3012</v>
      </c>
      <c r="H1220" s="1365">
        <v>95</v>
      </c>
      <c r="I1220" s="1366" t="s">
        <v>992</v>
      </c>
      <c r="J1220" s="1367" t="s">
        <v>10</v>
      </c>
      <c r="K1220" s="1367" t="s">
        <v>60</v>
      </c>
      <c r="L1220" s="1365" t="str">
        <f t="shared" si="1143"/>
        <v>2.3</v>
      </c>
      <c r="M1220" s="1368" t="s">
        <v>62</v>
      </c>
      <c r="N1220" s="1368"/>
      <c r="O1220" s="1365" t="s">
        <v>3074</v>
      </c>
      <c r="P1220" s="1365" t="s">
        <v>65</v>
      </c>
      <c r="Q1220" s="1369">
        <v>1</v>
      </c>
      <c r="R1220" s="285">
        <v>5000</v>
      </c>
      <c r="S1220" s="373"/>
      <c r="T1220" s="373"/>
      <c r="U1220" s="1365">
        <v>30</v>
      </c>
      <c r="V1220" s="1365">
        <v>30</v>
      </c>
      <c r="W1220" s="286"/>
      <c r="X1220" s="286"/>
      <c r="Y1220" s="286"/>
      <c r="Z1220" s="287"/>
      <c r="AA1220" s="287"/>
      <c r="AB1220" s="287"/>
      <c r="AC1220" s="287"/>
      <c r="AD1220" s="287"/>
      <c r="AE1220" s="285"/>
      <c r="AF1220" s="284">
        <f t="shared" si="1141"/>
        <v>0</v>
      </c>
      <c r="AG1220" s="284">
        <f t="shared" si="1140"/>
        <v>0</v>
      </c>
      <c r="AH1220" s="284">
        <f t="shared" si="1146"/>
        <v>5000</v>
      </c>
      <c r="AI1220" s="284">
        <f t="shared" si="1147"/>
        <v>5000</v>
      </c>
      <c r="AJ1220" s="284">
        <f t="shared" si="1148"/>
        <v>0</v>
      </c>
      <c r="AK1220" s="284">
        <f t="shared" si="1149"/>
        <v>0</v>
      </c>
      <c r="AL1220" s="284">
        <f t="shared" si="1150"/>
        <v>0</v>
      </c>
      <c r="AM1220" s="284">
        <f t="shared" si="1151"/>
        <v>0</v>
      </c>
      <c r="AN1220" s="284">
        <f t="shared" si="1152"/>
        <v>0</v>
      </c>
      <c r="AO1220" s="284">
        <f t="shared" si="1153"/>
        <v>0</v>
      </c>
      <c r="AP1220" s="284">
        <f t="shared" si="1154"/>
        <v>0</v>
      </c>
      <c r="AQ1220" s="284">
        <f t="shared" si="1155"/>
        <v>0</v>
      </c>
      <c r="AR1220" s="288">
        <f t="shared" si="1138"/>
        <v>10000</v>
      </c>
      <c r="AS1220" s="373" t="s">
        <v>2578</v>
      </c>
      <c r="AT1220" s="373"/>
      <c r="AU1220" s="373" t="s">
        <v>3535</v>
      </c>
      <c r="AV1220" s="373" t="s">
        <v>3536</v>
      </c>
      <c r="AW1220" s="375">
        <v>46058</v>
      </c>
      <c r="AX1220" s="373" t="s">
        <v>3537</v>
      </c>
      <c r="AY1220" s="375">
        <v>46078</v>
      </c>
      <c r="AZ1220" s="373"/>
      <c r="BA1220" s="373" t="s">
        <v>3538</v>
      </c>
      <c r="BB1220" s="901" t="s">
        <v>995</v>
      </c>
      <c r="BC1220" s="373" t="s">
        <v>3755</v>
      </c>
      <c r="BD1220" s="373" t="s">
        <v>3756</v>
      </c>
      <c r="BE1220" s="373" t="s">
        <v>3766</v>
      </c>
      <c r="BF1220" s="375">
        <v>46083</v>
      </c>
      <c r="BG1220" s="373"/>
      <c r="BH1220" s="687">
        <v>1862</v>
      </c>
      <c r="BI1220" s="687"/>
      <c r="BJ1220" s="687"/>
      <c r="BK1220" s="687"/>
      <c r="BL1220" s="373">
        <v>1862</v>
      </c>
      <c r="BM1220" s="373"/>
      <c r="BN1220" s="687">
        <v>1862</v>
      </c>
      <c r="BO1220" s="616" t="s">
        <v>3758</v>
      </c>
      <c r="BP1220" s="670" t="s">
        <v>3759</v>
      </c>
      <c r="BQ1220" s="1225" t="s">
        <v>3760</v>
      </c>
      <c r="BR1220" s="1225"/>
      <c r="BS1220" s="1370" t="s">
        <v>1526</v>
      </c>
      <c r="BT1220" s="1370" t="s">
        <v>1414</v>
      </c>
      <c r="BU1220" s="1370" t="s">
        <v>3153</v>
      </c>
      <c r="BV1220" s="829">
        <v>45252382</v>
      </c>
      <c r="BW1220" s="687">
        <v>10452523821</v>
      </c>
      <c r="BX1220" s="798">
        <v>5000</v>
      </c>
      <c r="BY1220" s="907">
        <v>46082</v>
      </c>
      <c r="BZ1220" s="907">
        <v>46142</v>
      </c>
      <c r="CA1220" s="373"/>
      <c r="CB1220" s="373"/>
      <c r="CC1220" s="373"/>
      <c r="CD1220" s="373"/>
      <c r="CE1220" s="373"/>
      <c r="CF1220" s="373"/>
      <c r="CG1220" s="373"/>
      <c r="CH1220" s="373"/>
      <c r="CI1220" s="373"/>
      <c r="CJ1220" s="373"/>
      <c r="CK1220" s="373"/>
      <c r="CL1220" s="373"/>
      <c r="CM1220" s="373"/>
      <c r="CN1220" s="373"/>
      <c r="CO1220" s="373"/>
      <c r="CP1220" s="373"/>
      <c r="CQ1220" s="373"/>
      <c r="CR1220" s="373"/>
      <c r="CS1220" s="373"/>
      <c r="CT1220" s="373">
        <v>30</v>
      </c>
      <c r="CU1220" s="1371">
        <v>5000</v>
      </c>
      <c r="CV1220" s="373">
        <v>30</v>
      </c>
      <c r="CW1220" s="1371">
        <v>5000</v>
      </c>
      <c r="CX1220" s="373">
        <v>30</v>
      </c>
      <c r="CY1220" s="1371">
        <v>5000</v>
      </c>
      <c r="CZ1220" s="373"/>
      <c r="DA1220" s="373"/>
      <c r="DB1220" s="373"/>
      <c r="DC1220" s="373">
        <v>30</v>
      </c>
      <c r="DD1220" s="1371">
        <v>5000</v>
      </c>
      <c r="DE1220" s="373">
        <v>30</v>
      </c>
      <c r="DF1220" s="1371">
        <v>5000</v>
      </c>
      <c r="DG1220" s="373">
        <v>30</v>
      </c>
      <c r="DH1220" s="1371">
        <v>5000</v>
      </c>
      <c r="DI1220" s="373"/>
      <c r="DJ1220" s="373"/>
      <c r="DK1220" s="373"/>
      <c r="DL1220" s="373"/>
      <c r="DM1220" s="373"/>
      <c r="DN1220" s="373"/>
      <c r="DO1220" s="373"/>
      <c r="DP1220" s="373"/>
      <c r="DQ1220" s="373"/>
      <c r="DR1220" s="373"/>
      <c r="DS1220" s="373"/>
      <c r="DT1220" s="373"/>
      <c r="DU1220" s="793">
        <f t="shared" si="1142"/>
        <v>10000</v>
      </c>
      <c r="DV1220" s="794">
        <f t="shared" si="1139"/>
        <v>10000</v>
      </c>
      <c r="DW1220" s="794">
        <f t="shared" si="1137"/>
        <v>10000</v>
      </c>
      <c r="DX1220" s="794">
        <f t="shared" si="1144"/>
        <v>0</v>
      </c>
      <c r="DY1220" s="794">
        <f t="shared" si="1145"/>
        <v>0</v>
      </c>
      <c r="DZ1220" s="373"/>
      <c r="EA1220" s="373"/>
      <c r="EB1220" s="373"/>
      <c r="EC1220" s="373"/>
      <c r="ED1220" s="373"/>
      <c r="EE1220" s="373"/>
      <c r="EF1220" s="373"/>
      <c r="EG1220" s="621"/>
      <c r="EH1220" s="373"/>
      <c r="EI1220" s="373"/>
      <c r="EJ1220" s="373"/>
      <c r="EK1220" s="373"/>
      <c r="EL1220" s="373"/>
      <c r="EM1220" s="373"/>
      <c r="EN1220" s="373"/>
      <c r="EO1220" s="373"/>
      <c r="EP1220" s="373"/>
      <c r="EQ1220" s="373"/>
      <c r="ER1220" s="373"/>
      <c r="ES1220" s="373"/>
      <c r="ET1220" s="373"/>
      <c r="EU1220" s="373"/>
      <c r="EV1220" s="373"/>
      <c r="EW1220" s="373"/>
      <c r="EX1220" s="373"/>
      <c r="EY1220" s="373"/>
      <c r="EZ1220" s="373"/>
      <c r="FA1220" s="373"/>
      <c r="FB1220" s="373"/>
      <c r="FC1220" s="373"/>
      <c r="FD1220" s="373"/>
      <c r="FE1220" s="373"/>
      <c r="FF1220" s="373"/>
      <c r="FG1220" s="373"/>
      <c r="FH1220" s="373"/>
      <c r="FI1220" s="838"/>
    </row>
    <row r="1221" spans="1:165" s="623" customFormat="1" ht="48" customHeight="1" x14ac:dyDescent="0.25">
      <c r="A1221" s="1365">
        <v>2026</v>
      </c>
      <c r="B1221" s="1365">
        <v>479</v>
      </c>
      <c r="C1221" s="1365" t="s">
        <v>58</v>
      </c>
      <c r="D1221" s="1365">
        <v>3000654</v>
      </c>
      <c r="E1221" s="1365">
        <v>5005023</v>
      </c>
      <c r="F1221" s="1365" t="s">
        <v>3011</v>
      </c>
      <c r="G1221" s="1365" t="s">
        <v>3012</v>
      </c>
      <c r="H1221" s="1365">
        <v>95</v>
      </c>
      <c r="I1221" s="1366" t="s">
        <v>992</v>
      </c>
      <c r="J1221" s="1367" t="s">
        <v>10</v>
      </c>
      <c r="K1221" s="1367" t="s">
        <v>60</v>
      </c>
      <c r="L1221" s="1365" t="str">
        <f t="shared" si="1143"/>
        <v>2.3</v>
      </c>
      <c r="M1221" s="1368" t="s">
        <v>62</v>
      </c>
      <c r="N1221" s="1368"/>
      <c r="O1221" s="1365" t="s">
        <v>3074</v>
      </c>
      <c r="P1221" s="1365" t="s">
        <v>65</v>
      </c>
      <c r="Q1221" s="1369">
        <v>1</v>
      </c>
      <c r="R1221" s="285">
        <v>5000</v>
      </c>
      <c r="S1221" s="373"/>
      <c r="T1221" s="373"/>
      <c r="U1221" s="1365">
        <v>30</v>
      </c>
      <c r="V1221" s="1365">
        <v>30</v>
      </c>
      <c r="W1221" s="286"/>
      <c r="X1221" s="286"/>
      <c r="Y1221" s="286"/>
      <c r="Z1221" s="287"/>
      <c r="AA1221" s="287"/>
      <c r="AB1221" s="287"/>
      <c r="AC1221" s="287"/>
      <c r="AD1221" s="287"/>
      <c r="AE1221" s="285"/>
      <c r="AF1221" s="284">
        <f t="shared" si="1141"/>
        <v>0</v>
      </c>
      <c r="AG1221" s="284">
        <f t="shared" si="1140"/>
        <v>0</v>
      </c>
      <c r="AH1221" s="284">
        <f t="shared" si="1146"/>
        <v>5000</v>
      </c>
      <c r="AI1221" s="284">
        <f t="shared" si="1147"/>
        <v>5000</v>
      </c>
      <c r="AJ1221" s="284">
        <f t="shared" si="1148"/>
        <v>0</v>
      </c>
      <c r="AK1221" s="284">
        <f t="shared" si="1149"/>
        <v>0</v>
      </c>
      <c r="AL1221" s="284">
        <f t="shared" si="1150"/>
        <v>0</v>
      </c>
      <c r="AM1221" s="284">
        <f t="shared" si="1151"/>
        <v>0</v>
      </c>
      <c r="AN1221" s="284">
        <f t="shared" si="1152"/>
        <v>0</v>
      </c>
      <c r="AO1221" s="284">
        <f t="shared" si="1153"/>
        <v>0</v>
      </c>
      <c r="AP1221" s="284">
        <f t="shared" si="1154"/>
        <v>0</v>
      </c>
      <c r="AQ1221" s="284">
        <f t="shared" si="1155"/>
        <v>0</v>
      </c>
      <c r="AR1221" s="288">
        <f t="shared" si="1138"/>
        <v>10000</v>
      </c>
      <c r="AS1221" s="373" t="s">
        <v>2578</v>
      </c>
      <c r="AT1221" s="373"/>
      <c r="AU1221" s="373" t="s">
        <v>3535</v>
      </c>
      <c r="AV1221" s="373" t="s">
        <v>3536</v>
      </c>
      <c r="AW1221" s="375">
        <v>46058</v>
      </c>
      <c r="AX1221" s="373" t="s">
        <v>3537</v>
      </c>
      <c r="AY1221" s="375">
        <v>46078</v>
      </c>
      <c r="AZ1221" s="373"/>
      <c r="BA1221" s="373" t="s">
        <v>3538</v>
      </c>
      <c r="BB1221" s="901" t="s">
        <v>995</v>
      </c>
      <c r="BC1221" s="373" t="s">
        <v>3755</v>
      </c>
      <c r="BD1221" s="373" t="s">
        <v>3756</v>
      </c>
      <c r="BE1221" s="373" t="s">
        <v>3766</v>
      </c>
      <c r="BF1221" s="375">
        <v>46083</v>
      </c>
      <c r="BG1221" s="373"/>
      <c r="BH1221" s="687">
        <v>1863</v>
      </c>
      <c r="BI1221" s="687"/>
      <c r="BJ1221" s="373"/>
      <c r="BK1221" s="687"/>
      <c r="BL1221" s="373">
        <v>1863</v>
      </c>
      <c r="BM1221" s="373"/>
      <c r="BN1221" s="687">
        <v>1863</v>
      </c>
      <c r="BO1221" s="616" t="s">
        <v>3758</v>
      </c>
      <c r="BP1221" s="670" t="s">
        <v>3759</v>
      </c>
      <c r="BQ1221" s="1225" t="s">
        <v>3760</v>
      </c>
      <c r="BR1221" s="1225"/>
      <c r="BS1221" s="1370" t="s">
        <v>1115</v>
      </c>
      <c r="BT1221" s="1370" t="s">
        <v>3154</v>
      </c>
      <c r="BU1221" s="1370" t="s">
        <v>3155</v>
      </c>
      <c r="BV1221" s="829" t="s">
        <v>3156</v>
      </c>
      <c r="BW1221" s="687">
        <v>10075299775</v>
      </c>
      <c r="BX1221" s="798">
        <v>5000</v>
      </c>
      <c r="BY1221" s="907">
        <v>46082</v>
      </c>
      <c r="BZ1221" s="907">
        <v>46142</v>
      </c>
      <c r="CA1221" s="373"/>
      <c r="CB1221" s="373"/>
      <c r="CC1221" s="373"/>
      <c r="CD1221" s="373"/>
      <c r="CE1221" s="373"/>
      <c r="CF1221" s="373"/>
      <c r="CG1221" s="373"/>
      <c r="CH1221" s="373"/>
      <c r="CI1221" s="373"/>
      <c r="CJ1221" s="373"/>
      <c r="CK1221" s="373"/>
      <c r="CL1221" s="373"/>
      <c r="CM1221" s="373"/>
      <c r="CN1221" s="373"/>
      <c r="CO1221" s="373"/>
      <c r="CP1221" s="373"/>
      <c r="CQ1221" s="373"/>
      <c r="CR1221" s="373"/>
      <c r="CS1221" s="373"/>
      <c r="CT1221" s="373">
        <v>30</v>
      </c>
      <c r="CU1221" s="1371">
        <v>5000</v>
      </c>
      <c r="CV1221" s="373">
        <v>30</v>
      </c>
      <c r="CW1221" s="1371">
        <v>5000</v>
      </c>
      <c r="CX1221" s="373">
        <v>30</v>
      </c>
      <c r="CY1221" s="1371">
        <v>5000</v>
      </c>
      <c r="CZ1221" s="373"/>
      <c r="DA1221" s="373"/>
      <c r="DB1221" s="373"/>
      <c r="DC1221" s="373">
        <v>30</v>
      </c>
      <c r="DD1221" s="1371">
        <v>5000</v>
      </c>
      <c r="DE1221" s="373">
        <v>30</v>
      </c>
      <c r="DF1221" s="1371">
        <v>5000</v>
      </c>
      <c r="DG1221" s="373">
        <v>30</v>
      </c>
      <c r="DH1221" s="1371">
        <v>5000</v>
      </c>
      <c r="DI1221" s="373"/>
      <c r="DJ1221" s="373"/>
      <c r="DK1221" s="373"/>
      <c r="DL1221" s="373"/>
      <c r="DM1221" s="373"/>
      <c r="DN1221" s="373"/>
      <c r="DO1221" s="373"/>
      <c r="DP1221" s="373"/>
      <c r="DQ1221" s="373"/>
      <c r="DR1221" s="373"/>
      <c r="DS1221" s="373"/>
      <c r="DT1221" s="373"/>
      <c r="DU1221" s="793">
        <f t="shared" si="1142"/>
        <v>10000</v>
      </c>
      <c r="DV1221" s="794">
        <f t="shared" si="1139"/>
        <v>10000</v>
      </c>
      <c r="DW1221" s="794">
        <f t="shared" si="1137"/>
        <v>10000</v>
      </c>
      <c r="DX1221" s="794">
        <f t="shared" si="1144"/>
        <v>0</v>
      </c>
      <c r="DY1221" s="794">
        <f t="shared" si="1145"/>
        <v>0</v>
      </c>
      <c r="DZ1221" s="373"/>
      <c r="EA1221" s="373"/>
      <c r="EB1221" s="373"/>
      <c r="EC1221" s="373"/>
      <c r="ED1221" s="373"/>
      <c r="EE1221" s="373"/>
      <c r="EF1221" s="373"/>
      <c r="EG1221" s="621"/>
      <c r="EH1221" s="373"/>
      <c r="EI1221" s="373"/>
      <c r="EJ1221" s="373"/>
      <c r="EK1221" s="373"/>
      <c r="EL1221" s="373"/>
      <c r="EM1221" s="373"/>
      <c r="EN1221" s="373"/>
      <c r="EO1221" s="373"/>
      <c r="EP1221" s="373"/>
      <c r="EQ1221" s="373"/>
      <c r="ER1221" s="373"/>
      <c r="ES1221" s="373"/>
      <c r="ET1221" s="373"/>
      <c r="EU1221" s="373"/>
      <c r="EV1221" s="373"/>
      <c r="EW1221" s="373"/>
      <c r="EX1221" s="373"/>
      <c r="EY1221" s="373"/>
      <c r="EZ1221" s="373"/>
      <c r="FA1221" s="373"/>
      <c r="FB1221" s="373"/>
      <c r="FC1221" s="373"/>
      <c r="FD1221" s="373"/>
      <c r="FE1221" s="373"/>
      <c r="FF1221" s="373"/>
      <c r="FG1221" s="373"/>
      <c r="FH1221" s="373"/>
      <c r="FI1221" s="838"/>
    </row>
    <row r="1222" spans="1:165" s="623" customFormat="1" ht="48" customHeight="1" x14ac:dyDescent="0.25">
      <c r="A1222" s="1365">
        <v>2026</v>
      </c>
      <c r="B1222" s="1365">
        <v>479</v>
      </c>
      <c r="C1222" s="1365" t="s">
        <v>58</v>
      </c>
      <c r="D1222" s="1365">
        <v>3000654</v>
      </c>
      <c r="E1222" s="1365">
        <v>5005023</v>
      </c>
      <c r="F1222" s="1365" t="s">
        <v>3011</v>
      </c>
      <c r="G1222" s="1365" t="s">
        <v>3012</v>
      </c>
      <c r="H1222" s="1365">
        <v>95</v>
      </c>
      <c r="I1222" s="1366" t="s">
        <v>992</v>
      </c>
      <c r="J1222" s="1367" t="s">
        <v>10</v>
      </c>
      <c r="K1222" s="1367" t="s">
        <v>60</v>
      </c>
      <c r="L1222" s="1365" t="str">
        <f t="shared" si="1143"/>
        <v>2.3</v>
      </c>
      <c r="M1222" s="1368" t="s">
        <v>62</v>
      </c>
      <c r="N1222" s="1368"/>
      <c r="O1222" s="1365" t="s">
        <v>3074</v>
      </c>
      <c r="P1222" s="1365" t="s">
        <v>65</v>
      </c>
      <c r="Q1222" s="1369">
        <v>1</v>
      </c>
      <c r="R1222" s="285">
        <v>5000</v>
      </c>
      <c r="S1222" s="373"/>
      <c r="T1222" s="373"/>
      <c r="U1222" s="1365">
        <v>30</v>
      </c>
      <c r="V1222" s="1365">
        <v>30</v>
      </c>
      <c r="W1222" s="286"/>
      <c r="X1222" s="286"/>
      <c r="Y1222" s="286"/>
      <c r="Z1222" s="287"/>
      <c r="AA1222" s="287"/>
      <c r="AB1222" s="287"/>
      <c r="AC1222" s="287"/>
      <c r="AD1222" s="287"/>
      <c r="AE1222" s="285"/>
      <c r="AF1222" s="284">
        <f t="shared" si="1141"/>
        <v>0</v>
      </c>
      <c r="AG1222" s="284">
        <f t="shared" si="1140"/>
        <v>0</v>
      </c>
      <c r="AH1222" s="284">
        <f t="shared" si="1146"/>
        <v>5000</v>
      </c>
      <c r="AI1222" s="284">
        <f t="shared" si="1147"/>
        <v>5000</v>
      </c>
      <c r="AJ1222" s="284">
        <f t="shared" si="1148"/>
        <v>0</v>
      </c>
      <c r="AK1222" s="284">
        <f t="shared" si="1149"/>
        <v>0</v>
      </c>
      <c r="AL1222" s="284">
        <f t="shared" si="1150"/>
        <v>0</v>
      </c>
      <c r="AM1222" s="284">
        <f t="shared" si="1151"/>
        <v>0</v>
      </c>
      <c r="AN1222" s="284">
        <f t="shared" si="1152"/>
        <v>0</v>
      </c>
      <c r="AO1222" s="284">
        <f t="shared" si="1153"/>
        <v>0</v>
      </c>
      <c r="AP1222" s="284">
        <f t="shared" si="1154"/>
        <v>0</v>
      </c>
      <c r="AQ1222" s="284">
        <f t="shared" si="1155"/>
        <v>0</v>
      </c>
      <c r="AR1222" s="288">
        <f t="shared" si="1138"/>
        <v>10000</v>
      </c>
      <c r="AS1222" s="373" t="s">
        <v>2578</v>
      </c>
      <c r="AT1222" s="373"/>
      <c r="AU1222" s="373" t="s">
        <v>3535</v>
      </c>
      <c r="AV1222" s="373" t="s">
        <v>3536</v>
      </c>
      <c r="AW1222" s="375">
        <v>46058</v>
      </c>
      <c r="AX1222" s="373" t="s">
        <v>3537</v>
      </c>
      <c r="AY1222" s="375">
        <v>46078</v>
      </c>
      <c r="AZ1222" s="373"/>
      <c r="BA1222" s="373" t="s">
        <v>3538</v>
      </c>
      <c r="BB1222" s="901" t="s">
        <v>995</v>
      </c>
      <c r="BC1222" s="373" t="s">
        <v>3755</v>
      </c>
      <c r="BD1222" s="373" t="s">
        <v>3756</v>
      </c>
      <c r="BE1222" s="373" t="s">
        <v>3766</v>
      </c>
      <c r="BF1222" s="375">
        <v>46083</v>
      </c>
      <c r="BG1222" s="373"/>
      <c r="BH1222" s="687">
        <v>1864</v>
      </c>
      <c r="BI1222" s="687"/>
      <c r="BJ1222" s="373"/>
      <c r="BK1222" s="687"/>
      <c r="BL1222" s="373">
        <v>1864</v>
      </c>
      <c r="BM1222" s="373"/>
      <c r="BN1222" s="687">
        <v>1864</v>
      </c>
      <c r="BO1222" s="616" t="s">
        <v>3758</v>
      </c>
      <c r="BP1222" s="670" t="s">
        <v>3759</v>
      </c>
      <c r="BQ1222" s="1225" t="s">
        <v>3760</v>
      </c>
      <c r="BR1222" s="1225"/>
      <c r="BS1222" s="1370" t="s">
        <v>1275</v>
      </c>
      <c r="BT1222" s="1370" t="s">
        <v>2427</v>
      </c>
      <c r="BU1222" s="1370" t="s">
        <v>1316</v>
      </c>
      <c r="BV1222" s="829">
        <v>74288308</v>
      </c>
      <c r="BW1222" s="687">
        <v>10742883081</v>
      </c>
      <c r="BX1222" s="798">
        <v>5000</v>
      </c>
      <c r="BY1222" s="907">
        <v>46082</v>
      </c>
      <c r="BZ1222" s="907">
        <v>46142</v>
      </c>
      <c r="CA1222" s="373"/>
      <c r="CB1222" s="373"/>
      <c r="CC1222" s="373"/>
      <c r="CD1222" s="373"/>
      <c r="CE1222" s="373"/>
      <c r="CF1222" s="373"/>
      <c r="CG1222" s="373"/>
      <c r="CH1222" s="373"/>
      <c r="CI1222" s="373"/>
      <c r="CJ1222" s="373"/>
      <c r="CK1222" s="373"/>
      <c r="CL1222" s="373"/>
      <c r="CM1222" s="373"/>
      <c r="CN1222" s="373"/>
      <c r="CO1222" s="373"/>
      <c r="CP1222" s="373"/>
      <c r="CQ1222" s="373"/>
      <c r="CR1222" s="373"/>
      <c r="CS1222" s="373"/>
      <c r="CT1222" s="373">
        <v>30</v>
      </c>
      <c r="CU1222" s="1371">
        <v>5000</v>
      </c>
      <c r="CV1222" s="373">
        <v>30</v>
      </c>
      <c r="CW1222" s="1371">
        <v>5000</v>
      </c>
      <c r="CX1222" s="373">
        <v>30</v>
      </c>
      <c r="CY1222" s="1371">
        <v>5000</v>
      </c>
      <c r="CZ1222" s="373"/>
      <c r="DA1222" s="373"/>
      <c r="DB1222" s="373"/>
      <c r="DC1222" s="373">
        <v>30</v>
      </c>
      <c r="DD1222" s="1371">
        <v>5000</v>
      </c>
      <c r="DE1222" s="373">
        <v>30</v>
      </c>
      <c r="DF1222" s="1371">
        <v>5000</v>
      </c>
      <c r="DG1222" s="373">
        <v>30</v>
      </c>
      <c r="DH1222" s="1371">
        <v>5000</v>
      </c>
      <c r="DI1222" s="373"/>
      <c r="DJ1222" s="373"/>
      <c r="DK1222" s="373"/>
      <c r="DL1222" s="373"/>
      <c r="DM1222" s="373"/>
      <c r="DN1222" s="373"/>
      <c r="DO1222" s="373"/>
      <c r="DP1222" s="373"/>
      <c r="DQ1222" s="373"/>
      <c r="DR1222" s="373"/>
      <c r="DS1222" s="373"/>
      <c r="DT1222" s="373"/>
      <c r="DU1222" s="793">
        <f t="shared" si="1142"/>
        <v>10000</v>
      </c>
      <c r="DV1222" s="794">
        <f t="shared" si="1139"/>
        <v>10000</v>
      </c>
      <c r="DW1222" s="794">
        <f t="shared" si="1137"/>
        <v>10000</v>
      </c>
      <c r="DX1222" s="794">
        <f t="shared" si="1144"/>
        <v>0</v>
      </c>
      <c r="DY1222" s="794">
        <f t="shared" si="1145"/>
        <v>0</v>
      </c>
      <c r="DZ1222" s="373"/>
      <c r="EA1222" s="373"/>
      <c r="EB1222" s="373"/>
      <c r="EC1222" s="373"/>
      <c r="ED1222" s="373"/>
      <c r="EE1222" s="373"/>
      <c r="EF1222" s="373"/>
      <c r="EG1222" s="621"/>
      <c r="EH1222" s="373"/>
      <c r="EI1222" s="373"/>
      <c r="EJ1222" s="373"/>
      <c r="EK1222" s="373"/>
      <c r="EL1222" s="373"/>
      <c r="EM1222" s="373"/>
      <c r="EN1222" s="373"/>
      <c r="EO1222" s="373"/>
      <c r="EP1222" s="373"/>
      <c r="EQ1222" s="373"/>
      <c r="ER1222" s="373"/>
      <c r="ES1222" s="373"/>
      <c r="ET1222" s="373"/>
      <c r="EU1222" s="373"/>
      <c r="EV1222" s="373"/>
      <c r="EW1222" s="373"/>
      <c r="EX1222" s="373"/>
      <c r="EY1222" s="373"/>
      <c r="EZ1222" s="373"/>
      <c r="FA1222" s="373"/>
      <c r="FB1222" s="373"/>
      <c r="FC1222" s="373"/>
      <c r="FD1222" s="373"/>
      <c r="FE1222" s="373"/>
      <c r="FF1222" s="373"/>
      <c r="FG1222" s="373"/>
      <c r="FH1222" s="373"/>
      <c r="FI1222" s="838"/>
    </row>
    <row r="1223" spans="1:165" s="623" customFormat="1" ht="48" customHeight="1" x14ac:dyDescent="0.25">
      <c r="A1223" s="1365">
        <v>2026</v>
      </c>
      <c r="B1223" s="1365">
        <v>479</v>
      </c>
      <c r="C1223" s="1365" t="s">
        <v>58</v>
      </c>
      <c r="D1223" s="1365">
        <v>3000654</v>
      </c>
      <c r="E1223" s="1365">
        <v>5005023</v>
      </c>
      <c r="F1223" s="1365" t="s">
        <v>3011</v>
      </c>
      <c r="G1223" s="1365" t="s">
        <v>3012</v>
      </c>
      <c r="H1223" s="1365">
        <v>95</v>
      </c>
      <c r="I1223" s="1366" t="s">
        <v>992</v>
      </c>
      <c r="J1223" s="1367" t="s">
        <v>10</v>
      </c>
      <c r="K1223" s="1367" t="s">
        <v>60</v>
      </c>
      <c r="L1223" s="1365" t="str">
        <f t="shared" si="1143"/>
        <v>2.3</v>
      </c>
      <c r="M1223" s="1368" t="s">
        <v>62</v>
      </c>
      <c r="N1223" s="1368"/>
      <c r="O1223" s="1365" t="s">
        <v>3074</v>
      </c>
      <c r="P1223" s="1365" t="s">
        <v>65</v>
      </c>
      <c r="Q1223" s="1369">
        <v>1</v>
      </c>
      <c r="R1223" s="285">
        <v>5000</v>
      </c>
      <c r="S1223" s="373"/>
      <c r="T1223" s="373"/>
      <c r="U1223" s="1365">
        <v>30</v>
      </c>
      <c r="V1223" s="1365">
        <v>30</v>
      </c>
      <c r="W1223" s="286"/>
      <c r="X1223" s="286"/>
      <c r="Y1223" s="286"/>
      <c r="Z1223" s="287"/>
      <c r="AA1223" s="287"/>
      <c r="AB1223" s="287"/>
      <c r="AC1223" s="287"/>
      <c r="AD1223" s="287"/>
      <c r="AE1223" s="285"/>
      <c r="AF1223" s="284">
        <f t="shared" si="1141"/>
        <v>0</v>
      </c>
      <c r="AG1223" s="284">
        <f t="shared" si="1140"/>
        <v>0</v>
      </c>
      <c r="AH1223" s="284">
        <f t="shared" si="1146"/>
        <v>5000</v>
      </c>
      <c r="AI1223" s="284">
        <f t="shared" si="1147"/>
        <v>5000</v>
      </c>
      <c r="AJ1223" s="284">
        <f t="shared" si="1148"/>
        <v>0</v>
      </c>
      <c r="AK1223" s="284">
        <f t="shared" si="1149"/>
        <v>0</v>
      </c>
      <c r="AL1223" s="284">
        <f t="shared" si="1150"/>
        <v>0</v>
      </c>
      <c r="AM1223" s="284">
        <f t="shared" si="1151"/>
        <v>0</v>
      </c>
      <c r="AN1223" s="284">
        <f t="shared" si="1152"/>
        <v>0</v>
      </c>
      <c r="AO1223" s="284">
        <f t="shared" si="1153"/>
        <v>0</v>
      </c>
      <c r="AP1223" s="284">
        <f t="shared" si="1154"/>
        <v>0</v>
      </c>
      <c r="AQ1223" s="284">
        <f t="shared" si="1155"/>
        <v>0</v>
      </c>
      <c r="AR1223" s="288">
        <f t="shared" si="1138"/>
        <v>10000</v>
      </c>
      <c r="AS1223" s="373" t="s">
        <v>2578</v>
      </c>
      <c r="AT1223" s="373"/>
      <c r="AU1223" s="373" t="s">
        <v>3535</v>
      </c>
      <c r="AV1223" s="373" t="s">
        <v>3536</v>
      </c>
      <c r="AW1223" s="375">
        <v>46058</v>
      </c>
      <c r="AX1223" s="373" t="s">
        <v>3537</v>
      </c>
      <c r="AY1223" s="375">
        <v>46078</v>
      </c>
      <c r="AZ1223" s="373"/>
      <c r="BA1223" s="373" t="s">
        <v>3538</v>
      </c>
      <c r="BB1223" s="901" t="s">
        <v>995</v>
      </c>
      <c r="BC1223" s="373" t="s">
        <v>3755</v>
      </c>
      <c r="BD1223" s="373" t="s">
        <v>3756</v>
      </c>
      <c r="BE1223" s="373" t="s">
        <v>3766</v>
      </c>
      <c r="BF1223" s="375">
        <v>46083</v>
      </c>
      <c r="BG1223" s="373"/>
      <c r="BH1223" s="687">
        <v>1865</v>
      </c>
      <c r="BI1223" s="687"/>
      <c r="BJ1223" s="373"/>
      <c r="BK1223" s="687"/>
      <c r="BL1223" s="373">
        <v>1865</v>
      </c>
      <c r="BM1223" s="373"/>
      <c r="BN1223" s="687">
        <v>1865</v>
      </c>
      <c r="BO1223" s="616" t="s">
        <v>3758</v>
      </c>
      <c r="BP1223" s="670" t="s">
        <v>3759</v>
      </c>
      <c r="BQ1223" s="1225" t="s">
        <v>3760</v>
      </c>
      <c r="BR1223" s="1225"/>
      <c r="BS1223" s="1370" t="s">
        <v>3157</v>
      </c>
      <c r="BT1223" s="1370" t="s">
        <v>1256</v>
      </c>
      <c r="BU1223" s="1370" t="s">
        <v>3158</v>
      </c>
      <c r="BV1223" s="687">
        <v>10289960</v>
      </c>
      <c r="BW1223" s="687">
        <v>10102899607</v>
      </c>
      <c r="BX1223" s="798">
        <v>5000</v>
      </c>
      <c r="BY1223" s="907">
        <v>46082</v>
      </c>
      <c r="BZ1223" s="907">
        <v>46142</v>
      </c>
      <c r="CA1223" s="373"/>
      <c r="CB1223" s="373"/>
      <c r="CC1223" s="373"/>
      <c r="CD1223" s="373"/>
      <c r="CE1223" s="373"/>
      <c r="CF1223" s="373"/>
      <c r="CG1223" s="373"/>
      <c r="CH1223" s="373"/>
      <c r="CI1223" s="373"/>
      <c r="CJ1223" s="373"/>
      <c r="CK1223" s="373"/>
      <c r="CL1223" s="373"/>
      <c r="CM1223" s="373"/>
      <c r="CN1223" s="373"/>
      <c r="CO1223" s="373"/>
      <c r="CP1223" s="373"/>
      <c r="CQ1223" s="373"/>
      <c r="CR1223" s="373"/>
      <c r="CS1223" s="373"/>
      <c r="CT1223" s="373">
        <v>30</v>
      </c>
      <c r="CU1223" s="1371">
        <v>5000</v>
      </c>
      <c r="CV1223" s="373">
        <v>30</v>
      </c>
      <c r="CW1223" s="1371">
        <v>5000</v>
      </c>
      <c r="CX1223" s="373">
        <v>30</v>
      </c>
      <c r="CY1223" s="1371">
        <v>5000</v>
      </c>
      <c r="CZ1223" s="373"/>
      <c r="DA1223" s="373"/>
      <c r="DB1223" s="373"/>
      <c r="DC1223" s="373">
        <v>30</v>
      </c>
      <c r="DD1223" s="1371">
        <v>5000</v>
      </c>
      <c r="DE1223" s="373">
        <v>30</v>
      </c>
      <c r="DF1223" s="1371">
        <v>5000</v>
      </c>
      <c r="DG1223" s="373">
        <v>30</v>
      </c>
      <c r="DH1223" s="1371">
        <v>5000</v>
      </c>
      <c r="DI1223" s="373"/>
      <c r="DJ1223" s="373"/>
      <c r="DK1223" s="373"/>
      <c r="DL1223" s="373"/>
      <c r="DM1223" s="373"/>
      <c r="DN1223" s="373"/>
      <c r="DO1223" s="373"/>
      <c r="DP1223" s="373"/>
      <c r="DQ1223" s="373"/>
      <c r="DR1223" s="373"/>
      <c r="DS1223" s="373"/>
      <c r="DT1223" s="373"/>
      <c r="DU1223" s="793">
        <f t="shared" si="1142"/>
        <v>10000</v>
      </c>
      <c r="DV1223" s="794">
        <f t="shared" si="1139"/>
        <v>10000</v>
      </c>
      <c r="DW1223" s="794">
        <f t="shared" si="1137"/>
        <v>10000</v>
      </c>
      <c r="DX1223" s="794">
        <f t="shared" si="1144"/>
        <v>0</v>
      </c>
      <c r="DY1223" s="794">
        <f t="shared" si="1145"/>
        <v>0</v>
      </c>
      <c r="DZ1223" s="373"/>
      <c r="EA1223" s="373"/>
      <c r="EB1223" s="373"/>
      <c r="EC1223" s="373"/>
      <c r="ED1223" s="373"/>
      <c r="EE1223" s="373"/>
      <c r="EF1223" s="373"/>
      <c r="EG1223" s="621"/>
      <c r="EH1223" s="373"/>
      <c r="EI1223" s="373"/>
      <c r="EJ1223" s="373"/>
      <c r="EK1223" s="373"/>
      <c r="EL1223" s="373"/>
      <c r="EM1223" s="373"/>
      <c r="EN1223" s="373"/>
      <c r="EO1223" s="373"/>
      <c r="EP1223" s="373"/>
      <c r="EQ1223" s="373"/>
      <c r="ER1223" s="373"/>
      <c r="ES1223" s="373"/>
      <c r="ET1223" s="373"/>
      <c r="EU1223" s="373"/>
      <c r="EV1223" s="373"/>
      <c r="EW1223" s="373"/>
      <c r="EX1223" s="373"/>
      <c r="EY1223" s="373"/>
      <c r="EZ1223" s="373"/>
      <c r="FA1223" s="373"/>
      <c r="FB1223" s="373"/>
      <c r="FC1223" s="373"/>
      <c r="FD1223" s="373"/>
      <c r="FE1223" s="373"/>
      <c r="FF1223" s="373"/>
      <c r="FG1223" s="373"/>
      <c r="FH1223" s="373"/>
      <c r="FI1223" s="838"/>
    </row>
    <row r="1224" spans="1:165" s="623" customFormat="1" ht="48" customHeight="1" x14ac:dyDescent="0.25">
      <c r="A1224" s="1365">
        <v>2026</v>
      </c>
      <c r="B1224" s="1365">
        <v>479</v>
      </c>
      <c r="C1224" s="1365" t="s">
        <v>58</v>
      </c>
      <c r="D1224" s="1365">
        <v>3000654</v>
      </c>
      <c r="E1224" s="1365">
        <v>5005023</v>
      </c>
      <c r="F1224" s="1365" t="s">
        <v>3011</v>
      </c>
      <c r="G1224" s="1365" t="s">
        <v>3012</v>
      </c>
      <c r="H1224" s="1365">
        <v>95</v>
      </c>
      <c r="I1224" s="1366" t="s">
        <v>992</v>
      </c>
      <c r="J1224" s="1367" t="s">
        <v>10</v>
      </c>
      <c r="K1224" s="1367" t="s">
        <v>60</v>
      </c>
      <c r="L1224" s="1365" t="str">
        <f t="shared" si="1143"/>
        <v>2.3</v>
      </c>
      <c r="M1224" s="1368" t="s">
        <v>62</v>
      </c>
      <c r="N1224" s="1368"/>
      <c r="O1224" s="1365" t="s">
        <v>3074</v>
      </c>
      <c r="P1224" s="1365" t="s">
        <v>65</v>
      </c>
      <c r="Q1224" s="1369">
        <v>1</v>
      </c>
      <c r="R1224" s="285">
        <v>5000</v>
      </c>
      <c r="S1224" s="373"/>
      <c r="T1224" s="373"/>
      <c r="U1224" s="1365">
        <v>30</v>
      </c>
      <c r="V1224" s="1365">
        <v>30</v>
      </c>
      <c r="W1224" s="286"/>
      <c r="X1224" s="286"/>
      <c r="Y1224" s="286"/>
      <c r="Z1224" s="287"/>
      <c r="AA1224" s="287"/>
      <c r="AB1224" s="287"/>
      <c r="AC1224" s="287"/>
      <c r="AD1224" s="287"/>
      <c r="AE1224" s="285"/>
      <c r="AF1224" s="284">
        <f t="shared" si="1141"/>
        <v>0</v>
      </c>
      <c r="AG1224" s="284">
        <f t="shared" si="1140"/>
        <v>0</v>
      </c>
      <c r="AH1224" s="284">
        <f t="shared" si="1146"/>
        <v>5000</v>
      </c>
      <c r="AI1224" s="284">
        <f t="shared" si="1147"/>
        <v>5000</v>
      </c>
      <c r="AJ1224" s="284">
        <f t="shared" si="1148"/>
        <v>0</v>
      </c>
      <c r="AK1224" s="284">
        <f t="shared" si="1149"/>
        <v>0</v>
      </c>
      <c r="AL1224" s="284">
        <f t="shared" si="1150"/>
        <v>0</v>
      </c>
      <c r="AM1224" s="284">
        <f t="shared" si="1151"/>
        <v>0</v>
      </c>
      <c r="AN1224" s="284">
        <f t="shared" si="1152"/>
        <v>0</v>
      </c>
      <c r="AO1224" s="284">
        <f t="shared" si="1153"/>
        <v>0</v>
      </c>
      <c r="AP1224" s="284">
        <f t="shared" si="1154"/>
        <v>0</v>
      </c>
      <c r="AQ1224" s="284">
        <f t="shared" si="1155"/>
        <v>0</v>
      </c>
      <c r="AR1224" s="288">
        <f t="shared" si="1138"/>
        <v>10000</v>
      </c>
      <c r="AS1224" s="373" t="s">
        <v>2578</v>
      </c>
      <c r="AT1224" s="373"/>
      <c r="AU1224" s="373" t="s">
        <v>3535</v>
      </c>
      <c r="AV1224" s="373" t="s">
        <v>3536</v>
      </c>
      <c r="AW1224" s="375">
        <v>46058</v>
      </c>
      <c r="AX1224" s="373" t="s">
        <v>3537</v>
      </c>
      <c r="AY1224" s="375">
        <v>46078</v>
      </c>
      <c r="AZ1224" s="373"/>
      <c r="BA1224" s="373" t="s">
        <v>3538</v>
      </c>
      <c r="BB1224" s="901" t="s">
        <v>995</v>
      </c>
      <c r="BC1224" s="373" t="s">
        <v>3755</v>
      </c>
      <c r="BD1224" s="373" t="s">
        <v>3756</v>
      </c>
      <c r="BE1224" s="373" t="s">
        <v>3766</v>
      </c>
      <c r="BF1224" s="375">
        <v>46083</v>
      </c>
      <c r="BG1224" s="373"/>
      <c r="BH1224" s="687">
        <v>1866</v>
      </c>
      <c r="BI1224" s="687"/>
      <c r="BJ1224" s="373"/>
      <c r="BK1224" s="687"/>
      <c r="BL1224" s="373">
        <v>1866</v>
      </c>
      <c r="BM1224" s="373"/>
      <c r="BN1224" s="687">
        <v>1866</v>
      </c>
      <c r="BO1224" s="616" t="s">
        <v>3758</v>
      </c>
      <c r="BP1224" s="670" t="s">
        <v>3759</v>
      </c>
      <c r="BQ1224" s="1225" t="s">
        <v>3760</v>
      </c>
      <c r="BR1224" s="1225"/>
      <c r="BS1224" s="1370" t="s">
        <v>3159</v>
      </c>
      <c r="BT1224" s="1370" t="s">
        <v>3160</v>
      </c>
      <c r="BU1224" s="1370" t="s">
        <v>3161</v>
      </c>
      <c r="BV1224" s="687">
        <v>48723353</v>
      </c>
      <c r="BW1224" s="687">
        <v>10487233531</v>
      </c>
      <c r="BX1224" s="798">
        <v>5000</v>
      </c>
      <c r="BY1224" s="907">
        <v>46082</v>
      </c>
      <c r="BZ1224" s="907">
        <v>46142</v>
      </c>
      <c r="CA1224" s="373"/>
      <c r="CB1224" s="373"/>
      <c r="CC1224" s="373"/>
      <c r="CD1224" s="373"/>
      <c r="CE1224" s="373"/>
      <c r="CF1224" s="373"/>
      <c r="CG1224" s="373"/>
      <c r="CH1224" s="373"/>
      <c r="CI1224" s="373"/>
      <c r="CJ1224" s="373"/>
      <c r="CK1224" s="373"/>
      <c r="CL1224" s="373"/>
      <c r="CM1224" s="373"/>
      <c r="CN1224" s="373"/>
      <c r="CO1224" s="373"/>
      <c r="CP1224" s="373"/>
      <c r="CQ1224" s="373"/>
      <c r="CR1224" s="373"/>
      <c r="CS1224" s="373"/>
      <c r="CT1224" s="373">
        <v>30</v>
      </c>
      <c r="CU1224" s="1371">
        <v>5000</v>
      </c>
      <c r="CV1224" s="373">
        <v>30</v>
      </c>
      <c r="CW1224" s="1371">
        <v>5000</v>
      </c>
      <c r="CX1224" s="373">
        <v>30</v>
      </c>
      <c r="CY1224" s="1371">
        <v>5000</v>
      </c>
      <c r="CZ1224" s="373"/>
      <c r="DA1224" s="373"/>
      <c r="DB1224" s="373"/>
      <c r="DC1224" s="373">
        <v>30</v>
      </c>
      <c r="DD1224" s="1371">
        <v>5000</v>
      </c>
      <c r="DE1224" s="373">
        <v>30</v>
      </c>
      <c r="DF1224" s="1371">
        <v>5000</v>
      </c>
      <c r="DG1224" s="373">
        <v>30</v>
      </c>
      <c r="DH1224" s="1371">
        <v>5000</v>
      </c>
      <c r="DI1224" s="373"/>
      <c r="DJ1224" s="373"/>
      <c r="DK1224" s="373"/>
      <c r="DL1224" s="373"/>
      <c r="DM1224" s="373"/>
      <c r="DN1224" s="373"/>
      <c r="DO1224" s="373"/>
      <c r="DP1224" s="373"/>
      <c r="DQ1224" s="373"/>
      <c r="DR1224" s="373"/>
      <c r="DS1224" s="373"/>
      <c r="DT1224" s="373"/>
      <c r="DU1224" s="793">
        <f t="shared" si="1142"/>
        <v>10000</v>
      </c>
      <c r="DV1224" s="794">
        <f t="shared" si="1139"/>
        <v>10000</v>
      </c>
      <c r="DW1224" s="794">
        <f t="shared" si="1137"/>
        <v>10000</v>
      </c>
      <c r="DX1224" s="794">
        <f t="shared" si="1144"/>
        <v>0</v>
      </c>
      <c r="DY1224" s="794">
        <f t="shared" si="1145"/>
        <v>0</v>
      </c>
      <c r="DZ1224" s="373"/>
      <c r="EA1224" s="373"/>
      <c r="EB1224" s="373"/>
      <c r="EC1224" s="373"/>
      <c r="ED1224" s="373"/>
      <c r="EE1224" s="373"/>
      <c r="EF1224" s="373"/>
      <c r="EG1224" s="621"/>
      <c r="EH1224" s="373"/>
      <c r="EI1224" s="373"/>
      <c r="EJ1224" s="373"/>
      <c r="EK1224" s="373"/>
      <c r="EL1224" s="373"/>
      <c r="EM1224" s="373"/>
      <c r="EN1224" s="373"/>
      <c r="EO1224" s="373"/>
      <c r="EP1224" s="373"/>
      <c r="EQ1224" s="373"/>
      <c r="ER1224" s="373"/>
      <c r="ES1224" s="373"/>
      <c r="ET1224" s="373"/>
      <c r="EU1224" s="373"/>
      <c r="EV1224" s="373"/>
      <c r="EW1224" s="373"/>
      <c r="EX1224" s="373"/>
      <c r="EY1224" s="373"/>
      <c r="EZ1224" s="373"/>
      <c r="FA1224" s="373"/>
      <c r="FB1224" s="373"/>
      <c r="FC1224" s="373"/>
      <c r="FD1224" s="373"/>
      <c r="FE1224" s="373"/>
      <c r="FF1224" s="373"/>
      <c r="FG1224" s="373"/>
      <c r="FH1224" s="373"/>
      <c r="FI1224" s="838"/>
    </row>
    <row r="1225" spans="1:165" s="623" customFormat="1" ht="48" customHeight="1" x14ac:dyDescent="0.25">
      <c r="A1225" s="1365">
        <v>2026</v>
      </c>
      <c r="B1225" s="1365">
        <v>479</v>
      </c>
      <c r="C1225" s="1365" t="s">
        <v>58</v>
      </c>
      <c r="D1225" s="1365">
        <v>3000654</v>
      </c>
      <c r="E1225" s="1365">
        <v>5005023</v>
      </c>
      <c r="F1225" s="1365" t="s">
        <v>3011</v>
      </c>
      <c r="G1225" s="1365" t="s">
        <v>3012</v>
      </c>
      <c r="H1225" s="1365">
        <v>95</v>
      </c>
      <c r="I1225" s="1366" t="s">
        <v>992</v>
      </c>
      <c r="J1225" s="1367" t="s">
        <v>10</v>
      </c>
      <c r="K1225" s="1367" t="s">
        <v>60</v>
      </c>
      <c r="L1225" s="1365" t="str">
        <f t="shared" si="1143"/>
        <v>2.3</v>
      </c>
      <c r="M1225" s="1368" t="s">
        <v>62</v>
      </c>
      <c r="N1225" s="1368"/>
      <c r="O1225" s="1365" t="s">
        <v>3074</v>
      </c>
      <c r="P1225" s="1365" t="s">
        <v>65</v>
      </c>
      <c r="Q1225" s="1369">
        <v>1</v>
      </c>
      <c r="R1225" s="285">
        <v>5000</v>
      </c>
      <c r="S1225" s="373"/>
      <c r="T1225" s="373"/>
      <c r="U1225" s="1365">
        <v>30</v>
      </c>
      <c r="V1225" s="1365">
        <v>30</v>
      </c>
      <c r="W1225" s="286"/>
      <c r="X1225" s="286"/>
      <c r="Y1225" s="286"/>
      <c r="Z1225" s="287"/>
      <c r="AA1225" s="287"/>
      <c r="AB1225" s="287"/>
      <c r="AC1225" s="287"/>
      <c r="AD1225" s="287"/>
      <c r="AE1225" s="285"/>
      <c r="AF1225" s="284">
        <f t="shared" si="1141"/>
        <v>0</v>
      </c>
      <c r="AG1225" s="284">
        <f t="shared" si="1140"/>
        <v>0</v>
      </c>
      <c r="AH1225" s="284">
        <f t="shared" si="1146"/>
        <v>5000</v>
      </c>
      <c r="AI1225" s="284">
        <f t="shared" si="1147"/>
        <v>5000</v>
      </c>
      <c r="AJ1225" s="284">
        <f t="shared" si="1148"/>
        <v>0</v>
      </c>
      <c r="AK1225" s="284">
        <f t="shared" si="1149"/>
        <v>0</v>
      </c>
      <c r="AL1225" s="284">
        <f t="shared" si="1150"/>
        <v>0</v>
      </c>
      <c r="AM1225" s="284">
        <f t="shared" si="1151"/>
        <v>0</v>
      </c>
      <c r="AN1225" s="284">
        <f t="shared" si="1152"/>
        <v>0</v>
      </c>
      <c r="AO1225" s="284">
        <f t="shared" si="1153"/>
        <v>0</v>
      </c>
      <c r="AP1225" s="284">
        <f t="shared" si="1154"/>
        <v>0</v>
      </c>
      <c r="AQ1225" s="284">
        <f t="shared" si="1155"/>
        <v>0</v>
      </c>
      <c r="AR1225" s="288">
        <f t="shared" si="1138"/>
        <v>10000</v>
      </c>
      <c r="AS1225" s="373" t="s">
        <v>2578</v>
      </c>
      <c r="AT1225" s="373"/>
      <c r="AU1225" s="373" t="s">
        <v>3535</v>
      </c>
      <c r="AV1225" s="373" t="s">
        <v>3536</v>
      </c>
      <c r="AW1225" s="375">
        <v>46058</v>
      </c>
      <c r="AX1225" s="373" t="s">
        <v>3537</v>
      </c>
      <c r="AY1225" s="375">
        <v>46078</v>
      </c>
      <c r="AZ1225" s="373"/>
      <c r="BA1225" s="373" t="s">
        <v>3538</v>
      </c>
      <c r="BB1225" s="901" t="s">
        <v>995</v>
      </c>
      <c r="BC1225" s="373" t="s">
        <v>3755</v>
      </c>
      <c r="BD1225" s="373" t="s">
        <v>3756</v>
      </c>
      <c r="BE1225" s="373" t="s">
        <v>3766</v>
      </c>
      <c r="BF1225" s="375">
        <v>46083</v>
      </c>
      <c r="BG1225" s="373"/>
      <c r="BH1225" s="687">
        <v>1867</v>
      </c>
      <c r="BI1225" s="2841"/>
      <c r="BJ1225" s="373"/>
      <c r="BK1225" s="687"/>
      <c r="BL1225" s="373">
        <v>1867</v>
      </c>
      <c r="BM1225" s="373"/>
      <c r="BN1225" s="687">
        <v>1867</v>
      </c>
      <c r="BO1225" s="616" t="s">
        <v>3758</v>
      </c>
      <c r="BP1225" s="670" t="s">
        <v>3759</v>
      </c>
      <c r="BQ1225" s="2842" t="s">
        <v>3760</v>
      </c>
      <c r="BR1225" s="2842"/>
      <c r="BS1225" s="2843" t="s">
        <v>2109</v>
      </c>
      <c r="BT1225" s="2843" t="s">
        <v>3162</v>
      </c>
      <c r="BU1225" s="1370" t="s">
        <v>1340</v>
      </c>
      <c r="BV1225" s="687">
        <v>43978086</v>
      </c>
      <c r="BW1225" s="687">
        <v>10439780865</v>
      </c>
      <c r="BX1225" s="798">
        <v>5000</v>
      </c>
      <c r="BY1225" s="907">
        <v>46082</v>
      </c>
      <c r="BZ1225" s="907">
        <v>46142</v>
      </c>
      <c r="CA1225" s="373"/>
      <c r="CB1225" s="373"/>
      <c r="CC1225" s="373"/>
      <c r="CD1225" s="373"/>
      <c r="CE1225" s="373"/>
      <c r="CF1225" s="373"/>
      <c r="CG1225" s="373"/>
      <c r="CH1225" s="373"/>
      <c r="CI1225" s="373"/>
      <c r="CJ1225" s="373"/>
      <c r="CK1225" s="373"/>
      <c r="CL1225" s="373"/>
      <c r="CM1225" s="373"/>
      <c r="CN1225" s="373"/>
      <c r="CO1225" s="373"/>
      <c r="CP1225" s="373"/>
      <c r="CQ1225" s="373"/>
      <c r="CR1225" s="373"/>
      <c r="CS1225" s="373"/>
      <c r="CT1225" s="373">
        <v>30</v>
      </c>
      <c r="CU1225" s="1371">
        <v>5000</v>
      </c>
      <c r="CV1225" s="373">
        <v>30</v>
      </c>
      <c r="CW1225" s="1371">
        <v>5000</v>
      </c>
      <c r="CX1225" s="373">
        <v>30</v>
      </c>
      <c r="CY1225" s="1371">
        <v>5000</v>
      </c>
      <c r="CZ1225" s="373"/>
      <c r="DA1225" s="373"/>
      <c r="DB1225" s="373"/>
      <c r="DC1225" s="373">
        <v>30</v>
      </c>
      <c r="DD1225" s="1371">
        <v>5000</v>
      </c>
      <c r="DE1225" s="373">
        <v>30</v>
      </c>
      <c r="DF1225" s="1371">
        <v>5000</v>
      </c>
      <c r="DG1225" s="373">
        <v>30</v>
      </c>
      <c r="DH1225" s="1371">
        <v>5000</v>
      </c>
      <c r="DI1225" s="373"/>
      <c r="DJ1225" s="373"/>
      <c r="DK1225" s="373"/>
      <c r="DL1225" s="373"/>
      <c r="DM1225" s="373"/>
      <c r="DN1225" s="373"/>
      <c r="DO1225" s="373"/>
      <c r="DP1225" s="373"/>
      <c r="DQ1225" s="373"/>
      <c r="DR1225" s="373"/>
      <c r="DS1225" s="373"/>
      <c r="DT1225" s="373"/>
      <c r="DU1225" s="789">
        <f t="shared" si="1142"/>
        <v>10000</v>
      </c>
      <c r="DV1225" s="791">
        <f t="shared" si="1139"/>
        <v>10000</v>
      </c>
      <c r="DW1225" s="791">
        <f t="shared" si="1137"/>
        <v>10000</v>
      </c>
      <c r="DX1225" s="791">
        <f t="shared" si="1144"/>
        <v>0</v>
      </c>
      <c r="DY1225" s="791">
        <f t="shared" si="1145"/>
        <v>0</v>
      </c>
      <c r="DZ1225" s="373"/>
      <c r="EA1225" s="373"/>
      <c r="EB1225" s="373"/>
      <c r="EC1225" s="373"/>
      <c r="ED1225" s="373"/>
      <c r="EE1225" s="373"/>
      <c r="EF1225" s="373"/>
      <c r="EG1225" s="651"/>
      <c r="EH1225" s="373"/>
      <c r="EI1225" s="373"/>
      <c r="EJ1225" s="373"/>
      <c r="EK1225" s="373"/>
      <c r="EL1225" s="373"/>
      <c r="EM1225" s="373"/>
      <c r="EN1225" s="373"/>
      <c r="EO1225" s="373"/>
      <c r="EP1225" s="373"/>
      <c r="EQ1225" s="373"/>
      <c r="ER1225" s="373"/>
      <c r="ES1225" s="373"/>
      <c r="ET1225" s="373"/>
      <c r="EU1225" s="373"/>
      <c r="EV1225" s="373"/>
      <c r="EW1225" s="373"/>
      <c r="EX1225" s="373"/>
      <c r="EY1225" s="373"/>
      <c r="EZ1225" s="373"/>
      <c r="FA1225" s="373"/>
      <c r="FB1225" s="373"/>
      <c r="FC1225" s="373"/>
      <c r="FD1225" s="373"/>
      <c r="FE1225" s="373"/>
      <c r="FF1225" s="373"/>
      <c r="FG1225" s="373"/>
      <c r="FH1225" s="373"/>
      <c r="FI1225" s="838"/>
    </row>
    <row r="1226" spans="1:165" s="623" customFormat="1" ht="48" customHeight="1" x14ac:dyDescent="0.25">
      <c r="A1226" s="1365">
        <v>2026</v>
      </c>
      <c r="B1226" s="1365">
        <v>479</v>
      </c>
      <c r="C1226" s="1365" t="s">
        <v>58</v>
      </c>
      <c r="D1226" s="1365">
        <v>3000654</v>
      </c>
      <c r="E1226" s="1365">
        <v>5005023</v>
      </c>
      <c r="F1226" s="1365" t="s">
        <v>3011</v>
      </c>
      <c r="G1226" s="1365" t="s">
        <v>3012</v>
      </c>
      <c r="H1226" s="1365">
        <v>95</v>
      </c>
      <c r="I1226" s="1366" t="s">
        <v>992</v>
      </c>
      <c r="J1226" s="1367" t="s">
        <v>10</v>
      </c>
      <c r="K1226" s="1367" t="s">
        <v>60</v>
      </c>
      <c r="L1226" s="1365" t="str">
        <f t="shared" si="1143"/>
        <v>2.3</v>
      </c>
      <c r="M1226" s="1368" t="s">
        <v>62</v>
      </c>
      <c r="N1226" s="1368"/>
      <c r="O1226" s="1365" t="s">
        <v>3074</v>
      </c>
      <c r="P1226" s="1365" t="s">
        <v>65</v>
      </c>
      <c r="Q1226" s="1369">
        <v>1</v>
      </c>
      <c r="R1226" s="285">
        <v>5000</v>
      </c>
      <c r="S1226" s="373"/>
      <c r="T1226" s="373"/>
      <c r="U1226" s="1365">
        <v>30</v>
      </c>
      <c r="V1226" s="1365">
        <v>30</v>
      </c>
      <c r="W1226" s="286"/>
      <c r="X1226" s="286"/>
      <c r="Y1226" s="286"/>
      <c r="Z1226" s="287"/>
      <c r="AA1226" s="287"/>
      <c r="AB1226" s="287"/>
      <c r="AC1226" s="287"/>
      <c r="AD1226" s="287"/>
      <c r="AE1226" s="285"/>
      <c r="AF1226" s="284">
        <f t="shared" si="1141"/>
        <v>0</v>
      </c>
      <c r="AG1226" s="284">
        <f t="shared" si="1140"/>
        <v>0</v>
      </c>
      <c r="AH1226" s="284">
        <f t="shared" si="1146"/>
        <v>5000</v>
      </c>
      <c r="AI1226" s="284">
        <f t="shared" si="1147"/>
        <v>5000</v>
      </c>
      <c r="AJ1226" s="284">
        <f t="shared" si="1148"/>
        <v>0</v>
      </c>
      <c r="AK1226" s="284">
        <f t="shared" si="1149"/>
        <v>0</v>
      </c>
      <c r="AL1226" s="284">
        <f t="shared" si="1150"/>
        <v>0</v>
      </c>
      <c r="AM1226" s="284">
        <f t="shared" si="1151"/>
        <v>0</v>
      </c>
      <c r="AN1226" s="284">
        <f t="shared" si="1152"/>
        <v>0</v>
      </c>
      <c r="AO1226" s="284">
        <f t="shared" si="1153"/>
        <v>0</v>
      </c>
      <c r="AP1226" s="284">
        <f t="shared" si="1154"/>
        <v>0</v>
      </c>
      <c r="AQ1226" s="284">
        <f t="shared" si="1155"/>
        <v>0</v>
      </c>
      <c r="AR1226" s="288">
        <f t="shared" si="1138"/>
        <v>10000</v>
      </c>
      <c r="AS1226" s="373" t="s">
        <v>2578</v>
      </c>
      <c r="AT1226" s="373"/>
      <c r="AU1226" s="373" t="s">
        <v>3535</v>
      </c>
      <c r="AV1226" s="373" t="s">
        <v>3536</v>
      </c>
      <c r="AW1226" s="375">
        <v>46058</v>
      </c>
      <c r="AX1226" s="373" t="s">
        <v>3537</v>
      </c>
      <c r="AY1226" s="375">
        <v>46078</v>
      </c>
      <c r="AZ1226" s="373"/>
      <c r="BA1226" s="373" t="s">
        <v>3538</v>
      </c>
      <c r="BB1226" s="901" t="s">
        <v>995</v>
      </c>
      <c r="BC1226" s="373" t="s">
        <v>3755</v>
      </c>
      <c r="BD1226" s="373" t="s">
        <v>3756</v>
      </c>
      <c r="BE1226" s="373" t="s">
        <v>3766</v>
      </c>
      <c r="BF1226" s="375">
        <v>46083</v>
      </c>
      <c r="BG1226" s="373"/>
      <c r="BH1226" s="687">
        <v>1868</v>
      </c>
      <c r="BI1226" s="687"/>
      <c r="BJ1226" s="373"/>
      <c r="BK1226" s="687"/>
      <c r="BL1226" s="373">
        <v>1868</v>
      </c>
      <c r="BM1226" s="373"/>
      <c r="BN1226" s="687">
        <v>1868</v>
      </c>
      <c r="BO1226" s="616" t="s">
        <v>3758</v>
      </c>
      <c r="BP1226" s="670" t="s">
        <v>3759</v>
      </c>
      <c r="BQ1226" s="1225" t="s">
        <v>3760</v>
      </c>
      <c r="BR1226" s="1225"/>
      <c r="BS1226" s="1370" t="s">
        <v>3163</v>
      </c>
      <c r="BT1226" s="1370" t="s">
        <v>1913</v>
      </c>
      <c r="BU1226" s="1370" t="s">
        <v>3164</v>
      </c>
      <c r="BV1226" s="829">
        <v>73056060</v>
      </c>
      <c r="BW1226" s="687">
        <v>10730560601</v>
      </c>
      <c r="BX1226" s="798">
        <v>5000</v>
      </c>
      <c r="BY1226" s="907">
        <v>46082</v>
      </c>
      <c r="BZ1226" s="907">
        <v>46142</v>
      </c>
      <c r="CA1226" s="373"/>
      <c r="CB1226" s="373"/>
      <c r="CC1226" s="373"/>
      <c r="CD1226" s="373"/>
      <c r="CE1226" s="373"/>
      <c r="CF1226" s="373"/>
      <c r="CG1226" s="373"/>
      <c r="CH1226" s="373"/>
      <c r="CI1226" s="373"/>
      <c r="CJ1226" s="373"/>
      <c r="CK1226" s="373"/>
      <c r="CL1226" s="373"/>
      <c r="CM1226" s="373"/>
      <c r="CN1226" s="373"/>
      <c r="CO1226" s="373"/>
      <c r="CP1226" s="373"/>
      <c r="CQ1226" s="373"/>
      <c r="CR1226" s="373"/>
      <c r="CS1226" s="373"/>
      <c r="CT1226" s="373">
        <v>30</v>
      </c>
      <c r="CU1226" s="1371">
        <v>5000</v>
      </c>
      <c r="CV1226" s="373">
        <v>30</v>
      </c>
      <c r="CW1226" s="1371">
        <v>5000</v>
      </c>
      <c r="CX1226" s="373">
        <v>30</v>
      </c>
      <c r="CY1226" s="1371">
        <v>5000</v>
      </c>
      <c r="CZ1226" s="373"/>
      <c r="DA1226" s="373"/>
      <c r="DB1226" s="373"/>
      <c r="DC1226" s="373">
        <v>30</v>
      </c>
      <c r="DD1226" s="1371">
        <v>5000</v>
      </c>
      <c r="DE1226" s="373">
        <v>30</v>
      </c>
      <c r="DF1226" s="1371">
        <v>5000</v>
      </c>
      <c r="DG1226" s="373">
        <v>30</v>
      </c>
      <c r="DH1226" s="1371">
        <v>5000</v>
      </c>
      <c r="DI1226" s="373"/>
      <c r="DJ1226" s="373"/>
      <c r="DK1226" s="373"/>
      <c r="DL1226" s="373"/>
      <c r="DM1226" s="373"/>
      <c r="DN1226" s="373"/>
      <c r="DO1226" s="373"/>
      <c r="DP1226" s="373"/>
      <c r="DQ1226" s="373"/>
      <c r="DR1226" s="373"/>
      <c r="DS1226" s="373"/>
      <c r="DT1226" s="373"/>
      <c r="DU1226" s="793">
        <f t="shared" si="1142"/>
        <v>10000</v>
      </c>
      <c r="DV1226" s="794">
        <f t="shared" si="1139"/>
        <v>10000</v>
      </c>
      <c r="DW1226" s="794">
        <f t="shared" si="1137"/>
        <v>10000</v>
      </c>
      <c r="DX1226" s="794">
        <f t="shared" si="1144"/>
        <v>0</v>
      </c>
      <c r="DY1226" s="794">
        <f t="shared" si="1145"/>
        <v>0</v>
      </c>
      <c r="DZ1226" s="373"/>
      <c r="EA1226" s="373"/>
      <c r="EB1226" s="373"/>
      <c r="EC1226" s="373"/>
      <c r="ED1226" s="373"/>
      <c r="EE1226" s="373"/>
      <c r="EF1226" s="373"/>
      <c r="EG1226" s="621"/>
      <c r="EH1226" s="373"/>
      <c r="EI1226" s="373"/>
      <c r="EJ1226" s="373"/>
      <c r="EK1226" s="373"/>
      <c r="EL1226" s="373"/>
      <c r="EM1226" s="373"/>
      <c r="EN1226" s="373"/>
      <c r="EO1226" s="373"/>
      <c r="EP1226" s="373"/>
      <c r="EQ1226" s="373"/>
      <c r="ER1226" s="373"/>
      <c r="ES1226" s="373"/>
      <c r="ET1226" s="373"/>
      <c r="EU1226" s="373"/>
      <c r="EV1226" s="373"/>
      <c r="EW1226" s="373"/>
      <c r="EX1226" s="373"/>
      <c r="EY1226" s="373"/>
      <c r="EZ1226" s="373"/>
      <c r="FA1226" s="373"/>
      <c r="FB1226" s="373"/>
      <c r="FC1226" s="373"/>
      <c r="FD1226" s="373"/>
      <c r="FE1226" s="373"/>
      <c r="FF1226" s="373"/>
      <c r="FG1226" s="373"/>
      <c r="FH1226" s="373"/>
      <c r="FI1226" s="838"/>
    </row>
    <row r="1227" spans="1:165" s="623" customFormat="1" ht="48" customHeight="1" x14ac:dyDescent="0.25">
      <c r="A1227" s="1365">
        <v>2026</v>
      </c>
      <c r="B1227" s="1365">
        <v>479</v>
      </c>
      <c r="C1227" s="1365" t="s">
        <v>58</v>
      </c>
      <c r="D1227" s="1365">
        <v>3000654</v>
      </c>
      <c r="E1227" s="1365">
        <v>5005023</v>
      </c>
      <c r="F1227" s="1365" t="s">
        <v>3011</v>
      </c>
      <c r="G1227" s="1365" t="s">
        <v>3012</v>
      </c>
      <c r="H1227" s="1365">
        <v>95</v>
      </c>
      <c r="I1227" s="1366" t="s">
        <v>992</v>
      </c>
      <c r="J1227" s="1367" t="s">
        <v>10</v>
      </c>
      <c r="K1227" s="1367" t="s">
        <v>60</v>
      </c>
      <c r="L1227" s="1365" t="str">
        <f t="shared" si="1143"/>
        <v>2.3</v>
      </c>
      <c r="M1227" s="1368" t="s">
        <v>62</v>
      </c>
      <c r="N1227" s="1368"/>
      <c r="O1227" s="1365" t="s">
        <v>3074</v>
      </c>
      <c r="P1227" s="1365" t="s">
        <v>65</v>
      </c>
      <c r="Q1227" s="1369">
        <v>1</v>
      </c>
      <c r="R1227" s="285">
        <v>5000</v>
      </c>
      <c r="S1227" s="373"/>
      <c r="T1227" s="373"/>
      <c r="U1227" s="1365">
        <v>30</v>
      </c>
      <c r="V1227" s="1365">
        <v>30</v>
      </c>
      <c r="W1227" s="286"/>
      <c r="X1227" s="286"/>
      <c r="Y1227" s="286"/>
      <c r="Z1227" s="287"/>
      <c r="AA1227" s="287"/>
      <c r="AB1227" s="287"/>
      <c r="AC1227" s="287"/>
      <c r="AD1227" s="287"/>
      <c r="AE1227" s="285"/>
      <c r="AF1227" s="284">
        <f t="shared" si="1141"/>
        <v>0</v>
      </c>
      <c r="AG1227" s="284">
        <f t="shared" si="1140"/>
        <v>0</v>
      </c>
      <c r="AH1227" s="284">
        <f t="shared" si="1146"/>
        <v>5000</v>
      </c>
      <c r="AI1227" s="284">
        <f t="shared" si="1147"/>
        <v>5000</v>
      </c>
      <c r="AJ1227" s="284">
        <f t="shared" si="1148"/>
        <v>0</v>
      </c>
      <c r="AK1227" s="284">
        <f t="shared" si="1149"/>
        <v>0</v>
      </c>
      <c r="AL1227" s="284">
        <f t="shared" si="1150"/>
        <v>0</v>
      </c>
      <c r="AM1227" s="284">
        <f t="shared" si="1151"/>
        <v>0</v>
      </c>
      <c r="AN1227" s="284">
        <f t="shared" si="1152"/>
        <v>0</v>
      </c>
      <c r="AO1227" s="284">
        <f t="shared" si="1153"/>
        <v>0</v>
      </c>
      <c r="AP1227" s="284">
        <f t="shared" si="1154"/>
        <v>0</v>
      </c>
      <c r="AQ1227" s="284">
        <f t="shared" si="1155"/>
        <v>0</v>
      </c>
      <c r="AR1227" s="288">
        <f t="shared" si="1138"/>
        <v>10000</v>
      </c>
      <c r="AS1227" s="373" t="s">
        <v>2578</v>
      </c>
      <c r="AT1227" s="373"/>
      <c r="AU1227" s="373" t="s">
        <v>3535</v>
      </c>
      <c r="AV1227" s="373" t="s">
        <v>3536</v>
      </c>
      <c r="AW1227" s="375">
        <v>46058</v>
      </c>
      <c r="AX1227" s="373" t="s">
        <v>3537</v>
      </c>
      <c r="AY1227" s="375">
        <v>46078</v>
      </c>
      <c r="AZ1227" s="373"/>
      <c r="BA1227" s="373" t="s">
        <v>3538</v>
      </c>
      <c r="BB1227" s="901" t="s">
        <v>995</v>
      </c>
      <c r="BC1227" s="373" t="s">
        <v>3755</v>
      </c>
      <c r="BD1227" s="373" t="s">
        <v>3756</v>
      </c>
      <c r="BE1227" s="373" t="s">
        <v>3766</v>
      </c>
      <c r="BF1227" s="375">
        <v>46083</v>
      </c>
      <c r="BG1227" s="373"/>
      <c r="BH1227" s="687">
        <v>1869</v>
      </c>
      <c r="BI1227" s="687"/>
      <c r="BJ1227" s="373"/>
      <c r="BK1227" s="687"/>
      <c r="BL1227" s="373">
        <v>1869</v>
      </c>
      <c r="BM1227" s="373"/>
      <c r="BN1227" s="687">
        <v>1869</v>
      </c>
      <c r="BO1227" s="616" t="s">
        <v>3758</v>
      </c>
      <c r="BP1227" s="670" t="s">
        <v>3759</v>
      </c>
      <c r="BQ1227" s="1225" t="s">
        <v>3760</v>
      </c>
      <c r="BR1227" s="1225"/>
      <c r="BS1227" s="1370" t="s">
        <v>1571</v>
      </c>
      <c r="BT1227" s="1370" t="s">
        <v>3097</v>
      </c>
      <c r="BU1227" s="1370" t="s">
        <v>3165</v>
      </c>
      <c r="BV1227" s="829" t="s">
        <v>3166</v>
      </c>
      <c r="BW1227" s="687">
        <v>10068072561</v>
      </c>
      <c r="BX1227" s="798">
        <v>5000</v>
      </c>
      <c r="BY1227" s="907">
        <v>46082</v>
      </c>
      <c r="BZ1227" s="907">
        <v>46142</v>
      </c>
      <c r="CA1227" s="373"/>
      <c r="CB1227" s="373"/>
      <c r="CC1227" s="373"/>
      <c r="CD1227" s="373"/>
      <c r="CE1227" s="373"/>
      <c r="CF1227" s="373"/>
      <c r="CG1227" s="373"/>
      <c r="CH1227" s="373"/>
      <c r="CI1227" s="373"/>
      <c r="CJ1227" s="373"/>
      <c r="CK1227" s="373"/>
      <c r="CL1227" s="373"/>
      <c r="CM1227" s="373"/>
      <c r="CN1227" s="373"/>
      <c r="CO1227" s="373"/>
      <c r="CP1227" s="373"/>
      <c r="CQ1227" s="373"/>
      <c r="CR1227" s="373"/>
      <c r="CS1227" s="373"/>
      <c r="CT1227" s="373">
        <v>30</v>
      </c>
      <c r="CU1227" s="1371">
        <v>5000</v>
      </c>
      <c r="CV1227" s="373">
        <v>30</v>
      </c>
      <c r="CW1227" s="1371">
        <v>5000</v>
      </c>
      <c r="CX1227" s="373">
        <v>30</v>
      </c>
      <c r="CY1227" s="1371">
        <v>5000</v>
      </c>
      <c r="CZ1227" s="373"/>
      <c r="DA1227" s="373"/>
      <c r="DB1227" s="373"/>
      <c r="DC1227" s="373">
        <v>30</v>
      </c>
      <c r="DD1227" s="1371">
        <v>5000</v>
      </c>
      <c r="DE1227" s="373">
        <v>30</v>
      </c>
      <c r="DF1227" s="1371">
        <v>5000</v>
      </c>
      <c r="DG1227" s="373">
        <v>30</v>
      </c>
      <c r="DH1227" s="1371">
        <v>5000</v>
      </c>
      <c r="DI1227" s="373"/>
      <c r="DJ1227" s="373"/>
      <c r="DK1227" s="373"/>
      <c r="DL1227" s="373"/>
      <c r="DM1227" s="373"/>
      <c r="DN1227" s="373"/>
      <c r="DO1227" s="373"/>
      <c r="DP1227" s="373"/>
      <c r="DQ1227" s="373"/>
      <c r="DR1227" s="373"/>
      <c r="DS1227" s="373"/>
      <c r="DT1227" s="373"/>
      <c r="DU1227" s="793">
        <f t="shared" si="1142"/>
        <v>10000</v>
      </c>
      <c r="DV1227" s="794">
        <f t="shared" si="1139"/>
        <v>10000</v>
      </c>
      <c r="DW1227" s="794">
        <f t="shared" si="1137"/>
        <v>10000</v>
      </c>
      <c r="DX1227" s="794">
        <f t="shared" si="1144"/>
        <v>0</v>
      </c>
      <c r="DY1227" s="794">
        <f t="shared" si="1145"/>
        <v>0</v>
      </c>
      <c r="DZ1227" s="373"/>
      <c r="EA1227" s="373"/>
      <c r="EB1227" s="373"/>
      <c r="EC1227" s="373"/>
      <c r="ED1227" s="373"/>
      <c r="EE1227" s="373"/>
      <c r="EF1227" s="373"/>
      <c r="EG1227" s="621"/>
      <c r="EH1227" s="373"/>
      <c r="EI1227" s="373"/>
      <c r="EJ1227" s="373"/>
      <c r="EK1227" s="373"/>
      <c r="EL1227" s="373"/>
      <c r="EM1227" s="373"/>
      <c r="EN1227" s="373"/>
      <c r="EO1227" s="373"/>
      <c r="EP1227" s="373"/>
      <c r="EQ1227" s="373"/>
      <c r="ER1227" s="373"/>
      <c r="ES1227" s="373"/>
      <c r="ET1227" s="373"/>
      <c r="EU1227" s="373"/>
      <c r="EV1227" s="373"/>
      <c r="EW1227" s="373"/>
      <c r="EX1227" s="373"/>
      <c r="EY1227" s="373"/>
      <c r="EZ1227" s="373"/>
      <c r="FA1227" s="373"/>
      <c r="FB1227" s="373"/>
      <c r="FC1227" s="373"/>
      <c r="FD1227" s="373"/>
      <c r="FE1227" s="373"/>
      <c r="FF1227" s="373"/>
      <c r="FG1227" s="373"/>
      <c r="FH1227" s="373"/>
      <c r="FI1227" s="838"/>
    </row>
    <row r="1228" spans="1:165" s="623" customFormat="1" ht="48" customHeight="1" x14ac:dyDescent="0.25">
      <c r="A1228" s="1365">
        <v>2026</v>
      </c>
      <c r="B1228" s="1365">
        <v>479</v>
      </c>
      <c r="C1228" s="1365" t="s">
        <v>58</v>
      </c>
      <c r="D1228" s="1365">
        <v>3000654</v>
      </c>
      <c r="E1228" s="1365">
        <v>5005023</v>
      </c>
      <c r="F1228" s="1365" t="s">
        <v>3011</v>
      </c>
      <c r="G1228" s="1365" t="s">
        <v>3012</v>
      </c>
      <c r="H1228" s="1365">
        <v>95</v>
      </c>
      <c r="I1228" s="1366" t="s">
        <v>992</v>
      </c>
      <c r="J1228" s="1367" t="s">
        <v>10</v>
      </c>
      <c r="K1228" s="1367" t="s">
        <v>60</v>
      </c>
      <c r="L1228" s="1365" t="str">
        <f t="shared" si="1143"/>
        <v>2.3</v>
      </c>
      <c r="M1228" s="1368" t="s">
        <v>62</v>
      </c>
      <c r="N1228" s="1368"/>
      <c r="O1228" s="1365" t="s">
        <v>3074</v>
      </c>
      <c r="P1228" s="1365" t="s">
        <v>65</v>
      </c>
      <c r="Q1228" s="1369">
        <v>1</v>
      </c>
      <c r="R1228" s="285">
        <v>5000</v>
      </c>
      <c r="S1228" s="373"/>
      <c r="T1228" s="373"/>
      <c r="U1228" s="1365">
        <v>30</v>
      </c>
      <c r="V1228" s="1365">
        <v>30</v>
      </c>
      <c r="W1228" s="286"/>
      <c r="X1228" s="286"/>
      <c r="Y1228" s="286"/>
      <c r="Z1228" s="287"/>
      <c r="AA1228" s="287"/>
      <c r="AB1228" s="287"/>
      <c r="AC1228" s="287"/>
      <c r="AD1228" s="287"/>
      <c r="AE1228" s="285"/>
      <c r="AF1228" s="284">
        <f t="shared" si="1141"/>
        <v>0</v>
      </c>
      <c r="AG1228" s="284">
        <f t="shared" si="1140"/>
        <v>0</v>
      </c>
      <c r="AH1228" s="284">
        <f t="shared" si="1146"/>
        <v>5000</v>
      </c>
      <c r="AI1228" s="284">
        <f t="shared" si="1147"/>
        <v>5000</v>
      </c>
      <c r="AJ1228" s="284">
        <f t="shared" si="1148"/>
        <v>0</v>
      </c>
      <c r="AK1228" s="284">
        <f t="shared" si="1149"/>
        <v>0</v>
      </c>
      <c r="AL1228" s="284">
        <f t="shared" si="1150"/>
        <v>0</v>
      </c>
      <c r="AM1228" s="284">
        <f t="shared" si="1151"/>
        <v>0</v>
      </c>
      <c r="AN1228" s="284">
        <f t="shared" si="1152"/>
        <v>0</v>
      </c>
      <c r="AO1228" s="284">
        <f t="shared" si="1153"/>
        <v>0</v>
      </c>
      <c r="AP1228" s="284">
        <f t="shared" si="1154"/>
        <v>0</v>
      </c>
      <c r="AQ1228" s="284">
        <f t="shared" si="1155"/>
        <v>0</v>
      </c>
      <c r="AR1228" s="288">
        <f t="shared" si="1138"/>
        <v>10000</v>
      </c>
      <c r="AS1228" s="373" t="s">
        <v>2578</v>
      </c>
      <c r="AT1228" s="373"/>
      <c r="AU1228" s="373" t="s">
        <v>3535</v>
      </c>
      <c r="AV1228" s="373" t="s">
        <v>3536</v>
      </c>
      <c r="AW1228" s="375">
        <v>46058</v>
      </c>
      <c r="AX1228" s="373" t="s">
        <v>3537</v>
      </c>
      <c r="AY1228" s="375">
        <v>46078</v>
      </c>
      <c r="AZ1228" s="373"/>
      <c r="BA1228" s="373" t="s">
        <v>3538</v>
      </c>
      <c r="BB1228" s="901" t="s">
        <v>995</v>
      </c>
      <c r="BC1228" s="373" t="s">
        <v>3755</v>
      </c>
      <c r="BD1228" s="373" t="s">
        <v>3756</v>
      </c>
      <c r="BE1228" s="373" t="s">
        <v>3766</v>
      </c>
      <c r="BF1228" s="375">
        <v>46083</v>
      </c>
      <c r="BG1228" s="373"/>
      <c r="BH1228" s="687">
        <v>1870</v>
      </c>
      <c r="BI1228" s="687"/>
      <c r="BJ1228" s="373"/>
      <c r="BK1228" s="687"/>
      <c r="BL1228" s="373">
        <v>1870</v>
      </c>
      <c r="BM1228" s="373"/>
      <c r="BN1228" s="687">
        <v>1870</v>
      </c>
      <c r="BO1228" s="616" t="s">
        <v>3758</v>
      </c>
      <c r="BP1228" s="670" t="s">
        <v>3759</v>
      </c>
      <c r="BQ1228" s="1225" t="s">
        <v>3760</v>
      </c>
      <c r="BR1228" s="1225"/>
      <c r="BS1228" s="1370" t="s">
        <v>3167</v>
      </c>
      <c r="BT1228" s="1370" t="s">
        <v>3168</v>
      </c>
      <c r="BU1228" s="1370" t="s">
        <v>1194</v>
      </c>
      <c r="BV1228" s="829" t="s">
        <v>3169</v>
      </c>
      <c r="BW1228" s="687">
        <v>10099845487</v>
      </c>
      <c r="BX1228" s="798">
        <v>5000</v>
      </c>
      <c r="BY1228" s="907">
        <v>46082</v>
      </c>
      <c r="BZ1228" s="907">
        <v>46142</v>
      </c>
      <c r="CA1228" s="373"/>
      <c r="CB1228" s="373"/>
      <c r="CC1228" s="373"/>
      <c r="CD1228" s="373"/>
      <c r="CE1228" s="373"/>
      <c r="CF1228" s="373"/>
      <c r="CG1228" s="373"/>
      <c r="CH1228" s="373"/>
      <c r="CI1228" s="373"/>
      <c r="CJ1228" s="373"/>
      <c r="CK1228" s="373"/>
      <c r="CL1228" s="373"/>
      <c r="CM1228" s="373"/>
      <c r="CN1228" s="373"/>
      <c r="CO1228" s="373"/>
      <c r="CP1228" s="373"/>
      <c r="CQ1228" s="373"/>
      <c r="CR1228" s="373"/>
      <c r="CS1228" s="373"/>
      <c r="CT1228" s="373">
        <v>30</v>
      </c>
      <c r="CU1228" s="1371">
        <v>5000</v>
      </c>
      <c r="CV1228" s="373">
        <v>30</v>
      </c>
      <c r="CW1228" s="1371">
        <v>5000</v>
      </c>
      <c r="CX1228" s="373">
        <v>30</v>
      </c>
      <c r="CY1228" s="1371">
        <v>5000</v>
      </c>
      <c r="CZ1228" s="373"/>
      <c r="DA1228" s="373"/>
      <c r="DB1228" s="373"/>
      <c r="DC1228" s="373">
        <v>30</v>
      </c>
      <c r="DD1228" s="1371">
        <v>5000</v>
      </c>
      <c r="DE1228" s="373">
        <v>30</v>
      </c>
      <c r="DF1228" s="1371">
        <v>5000</v>
      </c>
      <c r="DG1228" s="373">
        <v>30</v>
      </c>
      <c r="DH1228" s="1371">
        <v>5000</v>
      </c>
      <c r="DI1228" s="373"/>
      <c r="DJ1228" s="373"/>
      <c r="DK1228" s="373"/>
      <c r="DL1228" s="373"/>
      <c r="DM1228" s="373"/>
      <c r="DN1228" s="373"/>
      <c r="DO1228" s="373"/>
      <c r="DP1228" s="373"/>
      <c r="DQ1228" s="373"/>
      <c r="DR1228" s="373"/>
      <c r="DS1228" s="373"/>
      <c r="DT1228" s="373"/>
      <c r="DU1228" s="793">
        <f t="shared" si="1142"/>
        <v>10000</v>
      </c>
      <c r="DV1228" s="794">
        <f t="shared" si="1139"/>
        <v>10000</v>
      </c>
      <c r="DW1228" s="794">
        <f t="shared" si="1137"/>
        <v>10000</v>
      </c>
      <c r="DX1228" s="794">
        <f t="shared" si="1144"/>
        <v>0</v>
      </c>
      <c r="DY1228" s="794">
        <f t="shared" si="1145"/>
        <v>0</v>
      </c>
      <c r="DZ1228" s="373"/>
      <c r="EA1228" s="373"/>
      <c r="EB1228" s="373"/>
      <c r="EC1228" s="373"/>
      <c r="ED1228" s="373"/>
      <c r="EE1228" s="373"/>
      <c r="EF1228" s="373"/>
      <c r="EG1228" s="621"/>
      <c r="EH1228" s="373"/>
      <c r="EI1228" s="373"/>
      <c r="EJ1228" s="373"/>
      <c r="EK1228" s="373"/>
      <c r="EL1228" s="373"/>
      <c r="EM1228" s="373"/>
      <c r="EN1228" s="373"/>
      <c r="EO1228" s="373"/>
      <c r="EP1228" s="373"/>
      <c r="EQ1228" s="373"/>
      <c r="ER1228" s="373"/>
      <c r="ES1228" s="373"/>
      <c r="ET1228" s="373"/>
      <c r="EU1228" s="373"/>
      <c r="EV1228" s="373"/>
      <c r="EW1228" s="373"/>
      <c r="EX1228" s="373"/>
      <c r="EY1228" s="373"/>
      <c r="EZ1228" s="373"/>
      <c r="FA1228" s="373"/>
      <c r="FB1228" s="373"/>
      <c r="FC1228" s="373"/>
      <c r="FD1228" s="373"/>
      <c r="FE1228" s="373"/>
      <c r="FF1228" s="373"/>
      <c r="FG1228" s="373"/>
      <c r="FH1228" s="373"/>
      <c r="FI1228" s="838"/>
    </row>
    <row r="1229" spans="1:165" s="623" customFormat="1" ht="48" customHeight="1" x14ac:dyDescent="0.25">
      <c r="A1229" s="1365">
        <v>2026</v>
      </c>
      <c r="B1229" s="1365">
        <v>479</v>
      </c>
      <c r="C1229" s="1365" t="s">
        <v>58</v>
      </c>
      <c r="D1229" s="1365">
        <v>3000654</v>
      </c>
      <c r="E1229" s="1365">
        <v>5005023</v>
      </c>
      <c r="F1229" s="1365" t="s">
        <v>3011</v>
      </c>
      <c r="G1229" s="1365" t="s">
        <v>3012</v>
      </c>
      <c r="H1229" s="1365">
        <v>95</v>
      </c>
      <c r="I1229" s="1366" t="s">
        <v>992</v>
      </c>
      <c r="J1229" s="1367" t="s">
        <v>10</v>
      </c>
      <c r="K1229" s="1367" t="s">
        <v>60</v>
      </c>
      <c r="L1229" s="1365" t="str">
        <f t="shared" si="1143"/>
        <v>2.3</v>
      </c>
      <c r="M1229" s="1368" t="s">
        <v>62</v>
      </c>
      <c r="N1229" s="1368"/>
      <c r="O1229" s="1365" t="s">
        <v>3074</v>
      </c>
      <c r="P1229" s="1365" t="s">
        <v>65</v>
      </c>
      <c r="Q1229" s="1369">
        <v>1</v>
      </c>
      <c r="R1229" s="285">
        <v>5000</v>
      </c>
      <c r="S1229" s="373"/>
      <c r="T1229" s="373"/>
      <c r="U1229" s="1365">
        <v>30</v>
      </c>
      <c r="V1229" s="1365">
        <v>30</v>
      </c>
      <c r="W1229" s="286"/>
      <c r="X1229" s="286"/>
      <c r="Y1229" s="286"/>
      <c r="Z1229" s="287"/>
      <c r="AA1229" s="287"/>
      <c r="AB1229" s="287"/>
      <c r="AC1229" s="287"/>
      <c r="AD1229" s="287"/>
      <c r="AE1229" s="285"/>
      <c r="AF1229" s="284">
        <f t="shared" si="1141"/>
        <v>0</v>
      </c>
      <c r="AG1229" s="284">
        <f t="shared" si="1140"/>
        <v>0</v>
      </c>
      <c r="AH1229" s="284">
        <f t="shared" si="1146"/>
        <v>5000</v>
      </c>
      <c r="AI1229" s="284">
        <f t="shared" si="1147"/>
        <v>5000</v>
      </c>
      <c r="AJ1229" s="284">
        <f t="shared" si="1148"/>
        <v>0</v>
      </c>
      <c r="AK1229" s="284">
        <f t="shared" si="1149"/>
        <v>0</v>
      </c>
      <c r="AL1229" s="284">
        <f t="shared" si="1150"/>
        <v>0</v>
      </c>
      <c r="AM1229" s="284">
        <f t="shared" si="1151"/>
        <v>0</v>
      </c>
      <c r="AN1229" s="284">
        <f t="shared" si="1152"/>
        <v>0</v>
      </c>
      <c r="AO1229" s="284">
        <f t="shared" si="1153"/>
        <v>0</v>
      </c>
      <c r="AP1229" s="284">
        <f t="shared" si="1154"/>
        <v>0</v>
      </c>
      <c r="AQ1229" s="284">
        <f t="shared" si="1155"/>
        <v>0</v>
      </c>
      <c r="AR1229" s="288">
        <f t="shared" si="1138"/>
        <v>10000</v>
      </c>
      <c r="AS1229" s="373" t="s">
        <v>2578</v>
      </c>
      <c r="AT1229" s="373"/>
      <c r="AU1229" s="373" t="s">
        <v>3535</v>
      </c>
      <c r="AV1229" s="373" t="s">
        <v>3536</v>
      </c>
      <c r="AW1229" s="375">
        <v>46058</v>
      </c>
      <c r="AX1229" s="373" t="s">
        <v>3537</v>
      </c>
      <c r="AY1229" s="375">
        <v>46078</v>
      </c>
      <c r="AZ1229" s="373"/>
      <c r="BA1229" s="373" t="s">
        <v>3538</v>
      </c>
      <c r="BB1229" s="901" t="s">
        <v>995</v>
      </c>
      <c r="BC1229" s="373" t="s">
        <v>3755</v>
      </c>
      <c r="BD1229" s="373" t="s">
        <v>3756</v>
      </c>
      <c r="BE1229" s="373" t="s">
        <v>3766</v>
      </c>
      <c r="BF1229" s="375">
        <v>46083</v>
      </c>
      <c r="BG1229" s="373"/>
      <c r="BH1229" s="687">
        <v>1871</v>
      </c>
      <c r="BI1229" s="687"/>
      <c r="BJ1229" s="373"/>
      <c r="BK1229" s="687"/>
      <c r="BL1229" s="373">
        <v>1871</v>
      </c>
      <c r="BM1229" s="373"/>
      <c r="BN1229" s="687">
        <v>1871</v>
      </c>
      <c r="BO1229" s="616" t="s">
        <v>3758</v>
      </c>
      <c r="BP1229" s="670" t="s">
        <v>3759</v>
      </c>
      <c r="BQ1229" s="1225" t="s">
        <v>3760</v>
      </c>
      <c r="BR1229" s="1225"/>
      <c r="BS1229" s="1370" t="s">
        <v>3170</v>
      </c>
      <c r="BT1229" s="1370" t="s">
        <v>1326</v>
      </c>
      <c r="BU1229" s="1370" t="s">
        <v>3171</v>
      </c>
      <c r="BV1229" s="829" t="s">
        <v>3172</v>
      </c>
      <c r="BW1229" s="687">
        <v>10099515185</v>
      </c>
      <c r="BX1229" s="798">
        <v>5000</v>
      </c>
      <c r="BY1229" s="907">
        <v>46082</v>
      </c>
      <c r="BZ1229" s="907">
        <v>46142</v>
      </c>
      <c r="CA1229" s="373"/>
      <c r="CB1229" s="373"/>
      <c r="CC1229" s="373"/>
      <c r="CD1229" s="373"/>
      <c r="CE1229" s="373"/>
      <c r="CF1229" s="373"/>
      <c r="CG1229" s="373"/>
      <c r="CH1229" s="373"/>
      <c r="CI1229" s="373"/>
      <c r="CJ1229" s="373"/>
      <c r="CK1229" s="373"/>
      <c r="CL1229" s="373"/>
      <c r="CM1229" s="373"/>
      <c r="CN1229" s="373"/>
      <c r="CO1229" s="373"/>
      <c r="CP1229" s="373"/>
      <c r="CQ1229" s="373"/>
      <c r="CR1229" s="373"/>
      <c r="CS1229" s="373"/>
      <c r="CT1229" s="373">
        <v>30</v>
      </c>
      <c r="CU1229" s="1371">
        <v>5000</v>
      </c>
      <c r="CV1229" s="373">
        <v>30</v>
      </c>
      <c r="CW1229" s="1371">
        <v>5000</v>
      </c>
      <c r="CX1229" s="373">
        <v>30</v>
      </c>
      <c r="CY1229" s="1371">
        <v>5000</v>
      </c>
      <c r="CZ1229" s="373"/>
      <c r="DA1229" s="373"/>
      <c r="DB1229" s="373"/>
      <c r="DC1229" s="373">
        <v>30</v>
      </c>
      <c r="DD1229" s="1371">
        <v>5000</v>
      </c>
      <c r="DE1229" s="373">
        <v>30</v>
      </c>
      <c r="DF1229" s="1371">
        <v>5000</v>
      </c>
      <c r="DG1229" s="373">
        <v>30</v>
      </c>
      <c r="DH1229" s="1371">
        <v>5000</v>
      </c>
      <c r="DI1229" s="373"/>
      <c r="DJ1229" s="373"/>
      <c r="DK1229" s="373"/>
      <c r="DL1229" s="373"/>
      <c r="DM1229" s="373"/>
      <c r="DN1229" s="373"/>
      <c r="DO1229" s="373"/>
      <c r="DP1229" s="373"/>
      <c r="DQ1229" s="373"/>
      <c r="DR1229" s="373"/>
      <c r="DS1229" s="373"/>
      <c r="DT1229" s="373"/>
      <c r="DU1229" s="793">
        <f t="shared" si="1142"/>
        <v>10000</v>
      </c>
      <c r="DV1229" s="794">
        <f t="shared" si="1139"/>
        <v>10000</v>
      </c>
      <c r="DW1229" s="794">
        <f t="shared" si="1137"/>
        <v>10000</v>
      </c>
      <c r="DX1229" s="794">
        <f t="shared" si="1144"/>
        <v>0</v>
      </c>
      <c r="DY1229" s="794">
        <f t="shared" si="1145"/>
        <v>0</v>
      </c>
      <c r="DZ1229" s="373"/>
      <c r="EA1229" s="373"/>
      <c r="EB1229" s="373"/>
      <c r="EC1229" s="373"/>
      <c r="ED1229" s="373"/>
      <c r="EE1229" s="373"/>
      <c r="EF1229" s="373"/>
      <c r="EG1229" s="621"/>
      <c r="EH1229" s="373"/>
      <c r="EI1229" s="373"/>
      <c r="EJ1229" s="373"/>
      <c r="EK1229" s="373"/>
      <c r="EL1229" s="373"/>
      <c r="EM1229" s="373"/>
      <c r="EN1229" s="373"/>
      <c r="EO1229" s="373"/>
      <c r="EP1229" s="373"/>
      <c r="EQ1229" s="373"/>
      <c r="ER1229" s="373"/>
      <c r="ES1229" s="373"/>
      <c r="ET1229" s="373"/>
      <c r="EU1229" s="373"/>
      <c r="EV1229" s="373"/>
      <c r="EW1229" s="373"/>
      <c r="EX1229" s="373"/>
      <c r="EY1229" s="373"/>
      <c r="EZ1229" s="373"/>
      <c r="FA1229" s="373"/>
      <c r="FB1229" s="373"/>
      <c r="FC1229" s="373"/>
      <c r="FD1229" s="373"/>
      <c r="FE1229" s="373"/>
      <c r="FF1229" s="373"/>
      <c r="FG1229" s="373"/>
      <c r="FH1229" s="373"/>
      <c r="FI1229" s="838"/>
    </row>
    <row r="1230" spans="1:165" s="623" customFormat="1" ht="48" customHeight="1" x14ac:dyDescent="0.25">
      <c r="A1230" s="1365">
        <v>2026</v>
      </c>
      <c r="B1230" s="1365">
        <v>479</v>
      </c>
      <c r="C1230" s="1365" t="s">
        <v>58</v>
      </c>
      <c r="D1230" s="1365">
        <v>3000654</v>
      </c>
      <c r="E1230" s="1365">
        <v>5005023</v>
      </c>
      <c r="F1230" s="1365" t="s">
        <v>3011</v>
      </c>
      <c r="G1230" s="1365" t="s">
        <v>3012</v>
      </c>
      <c r="H1230" s="1365">
        <v>95</v>
      </c>
      <c r="I1230" s="1366" t="s">
        <v>992</v>
      </c>
      <c r="J1230" s="1367" t="s">
        <v>10</v>
      </c>
      <c r="K1230" s="1367" t="s">
        <v>60</v>
      </c>
      <c r="L1230" s="1365" t="str">
        <f t="shared" si="1143"/>
        <v>2.3</v>
      </c>
      <c r="M1230" s="1368" t="s">
        <v>62</v>
      </c>
      <c r="N1230" s="1368"/>
      <c r="O1230" s="1365" t="s">
        <v>3074</v>
      </c>
      <c r="P1230" s="1365" t="s">
        <v>65</v>
      </c>
      <c r="Q1230" s="1369">
        <v>1</v>
      </c>
      <c r="R1230" s="285">
        <v>5000</v>
      </c>
      <c r="S1230" s="373"/>
      <c r="T1230" s="373"/>
      <c r="U1230" s="1365">
        <v>30</v>
      </c>
      <c r="V1230" s="1365">
        <v>30</v>
      </c>
      <c r="W1230" s="286"/>
      <c r="X1230" s="286"/>
      <c r="Y1230" s="286"/>
      <c r="Z1230" s="287"/>
      <c r="AA1230" s="287"/>
      <c r="AB1230" s="287"/>
      <c r="AC1230" s="287"/>
      <c r="AD1230" s="287"/>
      <c r="AE1230" s="285"/>
      <c r="AF1230" s="284">
        <f t="shared" si="1141"/>
        <v>0</v>
      </c>
      <c r="AG1230" s="284">
        <f t="shared" si="1140"/>
        <v>0</v>
      </c>
      <c r="AH1230" s="284">
        <f t="shared" si="1146"/>
        <v>5000</v>
      </c>
      <c r="AI1230" s="284">
        <f t="shared" si="1147"/>
        <v>5000</v>
      </c>
      <c r="AJ1230" s="284">
        <f t="shared" si="1148"/>
        <v>0</v>
      </c>
      <c r="AK1230" s="284">
        <f t="shared" si="1149"/>
        <v>0</v>
      </c>
      <c r="AL1230" s="284">
        <f t="shared" si="1150"/>
        <v>0</v>
      </c>
      <c r="AM1230" s="284">
        <f t="shared" si="1151"/>
        <v>0</v>
      </c>
      <c r="AN1230" s="284">
        <f t="shared" si="1152"/>
        <v>0</v>
      </c>
      <c r="AO1230" s="284">
        <f t="shared" si="1153"/>
        <v>0</v>
      </c>
      <c r="AP1230" s="284">
        <f t="shared" si="1154"/>
        <v>0</v>
      </c>
      <c r="AQ1230" s="284">
        <f t="shared" si="1155"/>
        <v>0</v>
      </c>
      <c r="AR1230" s="288">
        <f t="shared" si="1138"/>
        <v>10000</v>
      </c>
      <c r="AS1230" s="373" t="s">
        <v>2578</v>
      </c>
      <c r="AT1230" s="373"/>
      <c r="AU1230" s="373" t="s">
        <v>3535</v>
      </c>
      <c r="AV1230" s="373" t="s">
        <v>3536</v>
      </c>
      <c r="AW1230" s="375">
        <v>46058</v>
      </c>
      <c r="AX1230" s="373" t="s">
        <v>3537</v>
      </c>
      <c r="AY1230" s="375">
        <v>46078</v>
      </c>
      <c r="AZ1230" s="373"/>
      <c r="BA1230" s="373" t="s">
        <v>3538</v>
      </c>
      <c r="BB1230" s="901" t="s">
        <v>995</v>
      </c>
      <c r="BC1230" s="373" t="s">
        <v>3755</v>
      </c>
      <c r="BD1230" s="373" t="s">
        <v>3756</v>
      </c>
      <c r="BE1230" s="373" t="s">
        <v>3766</v>
      </c>
      <c r="BF1230" s="375">
        <v>46083</v>
      </c>
      <c r="BG1230" s="373"/>
      <c r="BH1230" s="687">
        <v>1872</v>
      </c>
      <c r="BI1230" s="687"/>
      <c r="BJ1230" s="373"/>
      <c r="BK1230" s="687"/>
      <c r="BL1230" s="373">
        <v>1872</v>
      </c>
      <c r="BM1230" s="373"/>
      <c r="BN1230" s="687">
        <v>1872</v>
      </c>
      <c r="BO1230" s="616" t="s">
        <v>3758</v>
      </c>
      <c r="BP1230" s="670" t="s">
        <v>3759</v>
      </c>
      <c r="BQ1230" s="1225" t="s">
        <v>3760</v>
      </c>
      <c r="BR1230" s="1225"/>
      <c r="BS1230" s="1370" t="s">
        <v>1202</v>
      </c>
      <c r="BT1230" s="1370" t="s">
        <v>2129</v>
      </c>
      <c r="BU1230" s="1370" t="s">
        <v>3173</v>
      </c>
      <c r="BV1230" s="687">
        <v>71483538</v>
      </c>
      <c r="BW1230" s="687">
        <v>1071483538</v>
      </c>
      <c r="BX1230" s="798">
        <v>5000</v>
      </c>
      <c r="BY1230" s="907">
        <v>46082</v>
      </c>
      <c r="BZ1230" s="907">
        <v>46142</v>
      </c>
      <c r="CA1230" s="373"/>
      <c r="CB1230" s="373"/>
      <c r="CC1230" s="373"/>
      <c r="CD1230" s="373"/>
      <c r="CE1230" s="373"/>
      <c r="CF1230" s="373"/>
      <c r="CG1230" s="373"/>
      <c r="CH1230" s="373"/>
      <c r="CI1230" s="373"/>
      <c r="CJ1230" s="373"/>
      <c r="CK1230" s="373"/>
      <c r="CL1230" s="373"/>
      <c r="CM1230" s="373"/>
      <c r="CN1230" s="373"/>
      <c r="CO1230" s="373"/>
      <c r="CP1230" s="373"/>
      <c r="CQ1230" s="373"/>
      <c r="CR1230" s="373"/>
      <c r="CS1230" s="373"/>
      <c r="CT1230" s="373">
        <v>30</v>
      </c>
      <c r="CU1230" s="1371">
        <v>5000</v>
      </c>
      <c r="CV1230" s="373">
        <v>30</v>
      </c>
      <c r="CW1230" s="1371">
        <v>5000</v>
      </c>
      <c r="CX1230" s="373">
        <v>30</v>
      </c>
      <c r="CY1230" s="1371">
        <v>5000</v>
      </c>
      <c r="CZ1230" s="373"/>
      <c r="DA1230" s="373"/>
      <c r="DB1230" s="373"/>
      <c r="DC1230" s="373">
        <v>30</v>
      </c>
      <c r="DD1230" s="1371">
        <v>5000</v>
      </c>
      <c r="DE1230" s="373">
        <v>30</v>
      </c>
      <c r="DF1230" s="1371">
        <v>5000</v>
      </c>
      <c r="DG1230" s="373">
        <v>30</v>
      </c>
      <c r="DH1230" s="1371">
        <v>5000</v>
      </c>
      <c r="DI1230" s="373"/>
      <c r="DJ1230" s="373"/>
      <c r="DK1230" s="373"/>
      <c r="DL1230" s="373"/>
      <c r="DM1230" s="373"/>
      <c r="DN1230" s="373"/>
      <c r="DO1230" s="373"/>
      <c r="DP1230" s="373"/>
      <c r="DQ1230" s="373"/>
      <c r="DR1230" s="373"/>
      <c r="DS1230" s="373"/>
      <c r="DT1230" s="373"/>
      <c r="DU1230" s="793">
        <f t="shared" si="1142"/>
        <v>10000</v>
      </c>
      <c r="DV1230" s="794">
        <f t="shared" si="1139"/>
        <v>10000</v>
      </c>
      <c r="DW1230" s="794">
        <f t="shared" si="1137"/>
        <v>10000</v>
      </c>
      <c r="DX1230" s="794">
        <f t="shared" si="1144"/>
        <v>0</v>
      </c>
      <c r="DY1230" s="794">
        <f t="shared" si="1145"/>
        <v>0</v>
      </c>
      <c r="DZ1230" s="373"/>
      <c r="EA1230" s="373"/>
      <c r="EB1230" s="373"/>
      <c r="EC1230" s="373"/>
      <c r="ED1230" s="373"/>
      <c r="EE1230" s="373"/>
      <c r="EF1230" s="373"/>
      <c r="EG1230" s="621"/>
      <c r="EH1230" s="373"/>
      <c r="EI1230" s="373"/>
      <c r="EJ1230" s="373"/>
      <c r="EK1230" s="373"/>
      <c r="EL1230" s="373"/>
      <c r="EM1230" s="373"/>
      <c r="EN1230" s="373"/>
      <c r="EO1230" s="373"/>
      <c r="EP1230" s="373"/>
      <c r="EQ1230" s="373"/>
      <c r="ER1230" s="373"/>
      <c r="ES1230" s="373"/>
      <c r="ET1230" s="373"/>
      <c r="EU1230" s="373"/>
      <c r="EV1230" s="373"/>
      <c r="EW1230" s="373"/>
      <c r="EX1230" s="373"/>
      <c r="EY1230" s="373"/>
      <c r="EZ1230" s="373"/>
      <c r="FA1230" s="373"/>
      <c r="FB1230" s="373"/>
      <c r="FC1230" s="373"/>
      <c r="FD1230" s="373"/>
      <c r="FE1230" s="373"/>
      <c r="FF1230" s="373"/>
      <c r="FG1230" s="373"/>
      <c r="FH1230" s="373"/>
      <c r="FI1230" s="838"/>
    </row>
    <row r="1231" spans="1:165" s="623" customFormat="1" ht="48" customHeight="1" x14ac:dyDescent="0.25">
      <c r="A1231" s="1365">
        <v>2026</v>
      </c>
      <c r="B1231" s="1365">
        <v>479</v>
      </c>
      <c r="C1231" s="1365" t="s">
        <v>58</v>
      </c>
      <c r="D1231" s="1365">
        <v>3000654</v>
      </c>
      <c r="E1231" s="1365">
        <v>5005023</v>
      </c>
      <c r="F1231" s="1365" t="s">
        <v>3011</v>
      </c>
      <c r="G1231" s="1365" t="s">
        <v>3012</v>
      </c>
      <c r="H1231" s="1365">
        <v>95</v>
      </c>
      <c r="I1231" s="1366" t="s">
        <v>992</v>
      </c>
      <c r="J1231" s="1367" t="s">
        <v>10</v>
      </c>
      <c r="K1231" s="1367" t="s">
        <v>60</v>
      </c>
      <c r="L1231" s="1365" t="str">
        <f t="shared" si="1143"/>
        <v>2.3</v>
      </c>
      <c r="M1231" s="1368" t="s">
        <v>62</v>
      </c>
      <c r="N1231" s="1368"/>
      <c r="O1231" s="1365" t="s">
        <v>3074</v>
      </c>
      <c r="P1231" s="1365" t="s">
        <v>65</v>
      </c>
      <c r="Q1231" s="1369">
        <v>1</v>
      </c>
      <c r="R1231" s="285">
        <v>5000</v>
      </c>
      <c r="S1231" s="373"/>
      <c r="T1231" s="373"/>
      <c r="U1231" s="1365">
        <v>30</v>
      </c>
      <c r="V1231" s="1365">
        <v>30</v>
      </c>
      <c r="W1231" s="286"/>
      <c r="X1231" s="286"/>
      <c r="Y1231" s="286"/>
      <c r="Z1231" s="287"/>
      <c r="AA1231" s="287"/>
      <c r="AB1231" s="287"/>
      <c r="AC1231" s="287"/>
      <c r="AD1231" s="287"/>
      <c r="AE1231" s="285"/>
      <c r="AF1231" s="284">
        <f t="shared" si="1141"/>
        <v>0</v>
      </c>
      <c r="AG1231" s="284">
        <f t="shared" si="1140"/>
        <v>0</v>
      </c>
      <c r="AH1231" s="284">
        <f t="shared" si="1146"/>
        <v>5000</v>
      </c>
      <c r="AI1231" s="284">
        <f t="shared" si="1147"/>
        <v>5000</v>
      </c>
      <c r="AJ1231" s="284">
        <f t="shared" si="1148"/>
        <v>0</v>
      </c>
      <c r="AK1231" s="284">
        <f t="shared" si="1149"/>
        <v>0</v>
      </c>
      <c r="AL1231" s="284">
        <f t="shared" si="1150"/>
        <v>0</v>
      </c>
      <c r="AM1231" s="284">
        <f t="shared" si="1151"/>
        <v>0</v>
      </c>
      <c r="AN1231" s="284">
        <f t="shared" si="1152"/>
        <v>0</v>
      </c>
      <c r="AO1231" s="284">
        <f t="shared" si="1153"/>
        <v>0</v>
      </c>
      <c r="AP1231" s="284">
        <f t="shared" si="1154"/>
        <v>0</v>
      </c>
      <c r="AQ1231" s="284">
        <f t="shared" si="1155"/>
        <v>0</v>
      </c>
      <c r="AR1231" s="288">
        <f t="shared" si="1138"/>
        <v>10000</v>
      </c>
      <c r="AS1231" s="373" t="s">
        <v>2578</v>
      </c>
      <c r="AT1231" s="373"/>
      <c r="AU1231" s="373" t="s">
        <v>3535</v>
      </c>
      <c r="AV1231" s="373" t="s">
        <v>3536</v>
      </c>
      <c r="AW1231" s="375">
        <v>46058</v>
      </c>
      <c r="AX1231" s="373" t="s">
        <v>3537</v>
      </c>
      <c r="AY1231" s="375">
        <v>46078</v>
      </c>
      <c r="AZ1231" s="373"/>
      <c r="BA1231" s="373" t="s">
        <v>3538</v>
      </c>
      <c r="BB1231" s="901" t="s">
        <v>995</v>
      </c>
      <c r="BC1231" s="373" t="s">
        <v>3755</v>
      </c>
      <c r="BD1231" s="373" t="s">
        <v>3756</v>
      </c>
      <c r="BE1231" s="373" t="s">
        <v>3766</v>
      </c>
      <c r="BF1231" s="375">
        <v>46083</v>
      </c>
      <c r="BG1231" s="373"/>
      <c r="BH1231" s="687">
        <v>1873</v>
      </c>
      <c r="BI1231" s="687"/>
      <c r="BJ1231" s="373"/>
      <c r="BK1231" s="687"/>
      <c r="BL1231" s="373">
        <v>1873</v>
      </c>
      <c r="BM1231" s="373"/>
      <c r="BN1231" s="687">
        <v>1873</v>
      </c>
      <c r="BO1231" s="616" t="s">
        <v>3758</v>
      </c>
      <c r="BP1231" s="670" t="s">
        <v>3759</v>
      </c>
      <c r="BQ1231" s="1225" t="s">
        <v>3760</v>
      </c>
      <c r="BR1231" s="1225"/>
      <c r="BS1231" s="1370" t="s">
        <v>1284</v>
      </c>
      <c r="BT1231" s="1370" t="s">
        <v>1119</v>
      </c>
      <c r="BU1231" s="1370" t="s">
        <v>3174</v>
      </c>
      <c r="BV1231" s="829">
        <v>40188228</v>
      </c>
      <c r="BW1231" s="687">
        <v>10401882281</v>
      </c>
      <c r="BX1231" s="798">
        <v>5000</v>
      </c>
      <c r="BY1231" s="907">
        <v>46082</v>
      </c>
      <c r="BZ1231" s="907">
        <v>46142</v>
      </c>
      <c r="CA1231" s="373"/>
      <c r="CB1231" s="373"/>
      <c r="CC1231" s="373"/>
      <c r="CD1231" s="373"/>
      <c r="CE1231" s="373"/>
      <c r="CF1231" s="373"/>
      <c r="CG1231" s="373"/>
      <c r="CH1231" s="373"/>
      <c r="CI1231" s="373"/>
      <c r="CJ1231" s="373"/>
      <c r="CK1231" s="373"/>
      <c r="CL1231" s="373"/>
      <c r="CM1231" s="373"/>
      <c r="CN1231" s="373"/>
      <c r="CO1231" s="373"/>
      <c r="CP1231" s="373"/>
      <c r="CQ1231" s="373"/>
      <c r="CR1231" s="373"/>
      <c r="CS1231" s="373"/>
      <c r="CT1231" s="373">
        <v>30</v>
      </c>
      <c r="CU1231" s="1371">
        <v>5000</v>
      </c>
      <c r="CV1231" s="373">
        <v>30</v>
      </c>
      <c r="CW1231" s="1371">
        <v>5000</v>
      </c>
      <c r="CX1231" s="373">
        <v>30</v>
      </c>
      <c r="CY1231" s="1371">
        <v>5000</v>
      </c>
      <c r="CZ1231" s="373"/>
      <c r="DA1231" s="373"/>
      <c r="DB1231" s="373"/>
      <c r="DC1231" s="373">
        <v>30</v>
      </c>
      <c r="DD1231" s="1371">
        <v>5000</v>
      </c>
      <c r="DE1231" s="373">
        <v>30</v>
      </c>
      <c r="DF1231" s="1371">
        <v>5000</v>
      </c>
      <c r="DG1231" s="373">
        <v>30</v>
      </c>
      <c r="DH1231" s="1371">
        <v>5000</v>
      </c>
      <c r="DI1231" s="373"/>
      <c r="DJ1231" s="373"/>
      <c r="DK1231" s="373"/>
      <c r="DL1231" s="373"/>
      <c r="DM1231" s="373"/>
      <c r="DN1231" s="373"/>
      <c r="DO1231" s="373"/>
      <c r="DP1231" s="373"/>
      <c r="DQ1231" s="373"/>
      <c r="DR1231" s="373"/>
      <c r="DS1231" s="373"/>
      <c r="DT1231" s="373"/>
      <c r="DU1231" s="793">
        <f t="shared" si="1142"/>
        <v>10000</v>
      </c>
      <c r="DV1231" s="794">
        <f t="shared" si="1139"/>
        <v>10000</v>
      </c>
      <c r="DW1231" s="794">
        <f t="shared" si="1137"/>
        <v>10000</v>
      </c>
      <c r="DX1231" s="794">
        <f t="shared" si="1144"/>
        <v>0</v>
      </c>
      <c r="DY1231" s="794">
        <f t="shared" si="1145"/>
        <v>0</v>
      </c>
      <c r="DZ1231" s="373"/>
      <c r="EA1231" s="373"/>
      <c r="EB1231" s="373"/>
      <c r="EC1231" s="373"/>
      <c r="ED1231" s="373"/>
      <c r="EE1231" s="373"/>
      <c r="EF1231" s="373"/>
      <c r="EG1231" s="621"/>
      <c r="EH1231" s="373"/>
      <c r="EI1231" s="373"/>
      <c r="EJ1231" s="373"/>
      <c r="EK1231" s="373"/>
      <c r="EL1231" s="373"/>
      <c r="EM1231" s="373"/>
      <c r="EN1231" s="373"/>
      <c r="EO1231" s="373"/>
      <c r="EP1231" s="373"/>
      <c r="EQ1231" s="373"/>
      <c r="ER1231" s="373"/>
      <c r="ES1231" s="373"/>
      <c r="ET1231" s="373"/>
      <c r="EU1231" s="373"/>
      <c r="EV1231" s="373"/>
      <c r="EW1231" s="373"/>
      <c r="EX1231" s="373"/>
      <c r="EY1231" s="373"/>
      <c r="EZ1231" s="373"/>
      <c r="FA1231" s="373"/>
      <c r="FB1231" s="373"/>
      <c r="FC1231" s="373"/>
      <c r="FD1231" s="373"/>
      <c r="FE1231" s="373"/>
      <c r="FF1231" s="373"/>
      <c r="FG1231" s="373"/>
      <c r="FH1231" s="373"/>
      <c r="FI1231" s="838"/>
    </row>
    <row r="1232" spans="1:165" s="623" customFormat="1" ht="48" customHeight="1" x14ac:dyDescent="0.25">
      <c r="A1232" s="1365">
        <v>2026</v>
      </c>
      <c r="B1232" s="1365">
        <v>479</v>
      </c>
      <c r="C1232" s="1365" t="s">
        <v>58</v>
      </c>
      <c r="D1232" s="1365">
        <v>3000654</v>
      </c>
      <c r="E1232" s="1365">
        <v>5005023</v>
      </c>
      <c r="F1232" s="1365" t="s">
        <v>3011</v>
      </c>
      <c r="G1232" s="1365" t="s">
        <v>3012</v>
      </c>
      <c r="H1232" s="1365">
        <v>95</v>
      </c>
      <c r="I1232" s="1366" t="s">
        <v>992</v>
      </c>
      <c r="J1232" s="1367" t="s">
        <v>10</v>
      </c>
      <c r="K1232" s="1367" t="s">
        <v>60</v>
      </c>
      <c r="L1232" s="1365" t="str">
        <f t="shared" si="1143"/>
        <v>2.3</v>
      </c>
      <c r="M1232" s="1368" t="s">
        <v>62</v>
      </c>
      <c r="N1232" s="1368"/>
      <c r="O1232" s="1365" t="s">
        <v>3074</v>
      </c>
      <c r="P1232" s="1365" t="s">
        <v>65</v>
      </c>
      <c r="Q1232" s="1369">
        <v>1</v>
      </c>
      <c r="R1232" s="285">
        <v>5000</v>
      </c>
      <c r="S1232" s="373"/>
      <c r="T1232" s="373"/>
      <c r="U1232" s="1365">
        <v>30</v>
      </c>
      <c r="V1232" s="1365">
        <v>30</v>
      </c>
      <c r="W1232" s="286"/>
      <c r="X1232" s="286"/>
      <c r="Y1232" s="286"/>
      <c r="Z1232" s="287"/>
      <c r="AA1232" s="287"/>
      <c r="AB1232" s="287"/>
      <c r="AC1232" s="287"/>
      <c r="AD1232" s="287"/>
      <c r="AE1232" s="285"/>
      <c r="AF1232" s="284">
        <f t="shared" si="1141"/>
        <v>0</v>
      </c>
      <c r="AG1232" s="284">
        <f t="shared" si="1140"/>
        <v>0</v>
      </c>
      <c r="AH1232" s="284">
        <f t="shared" si="1146"/>
        <v>5000</v>
      </c>
      <c r="AI1232" s="284">
        <f t="shared" si="1147"/>
        <v>5000</v>
      </c>
      <c r="AJ1232" s="284">
        <f t="shared" si="1148"/>
        <v>0</v>
      </c>
      <c r="AK1232" s="284">
        <f t="shared" si="1149"/>
        <v>0</v>
      </c>
      <c r="AL1232" s="284">
        <f t="shared" si="1150"/>
        <v>0</v>
      </c>
      <c r="AM1232" s="284">
        <f t="shared" si="1151"/>
        <v>0</v>
      </c>
      <c r="AN1232" s="284">
        <f t="shared" si="1152"/>
        <v>0</v>
      </c>
      <c r="AO1232" s="284">
        <f t="shared" si="1153"/>
        <v>0</v>
      </c>
      <c r="AP1232" s="284">
        <f t="shared" si="1154"/>
        <v>0</v>
      </c>
      <c r="AQ1232" s="284">
        <f t="shared" si="1155"/>
        <v>0</v>
      </c>
      <c r="AR1232" s="288">
        <f t="shared" si="1138"/>
        <v>10000</v>
      </c>
      <c r="AS1232" s="373" t="s">
        <v>2578</v>
      </c>
      <c r="AT1232" s="373"/>
      <c r="AU1232" s="373" t="s">
        <v>3535</v>
      </c>
      <c r="AV1232" s="373" t="s">
        <v>3536</v>
      </c>
      <c r="AW1232" s="375">
        <v>46058</v>
      </c>
      <c r="AX1232" s="373" t="s">
        <v>3537</v>
      </c>
      <c r="AY1232" s="375">
        <v>46078</v>
      </c>
      <c r="AZ1232" s="373"/>
      <c r="BA1232" s="373" t="s">
        <v>3538</v>
      </c>
      <c r="BB1232" s="901" t="s">
        <v>995</v>
      </c>
      <c r="BC1232" s="373" t="s">
        <v>3755</v>
      </c>
      <c r="BD1232" s="373" t="s">
        <v>3756</v>
      </c>
      <c r="BE1232" s="373" t="s">
        <v>3766</v>
      </c>
      <c r="BF1232" s="375">
        <v>46083</v>
      </c>
      <c r="BG1232" s="373"/>
      <c r="BH1232" s="687">
        <v>1874</v>
      </c>
      <c r="BI1232" s="687"/>
      <c r="BJ1232" s="373"/>
      <c r="BK1232" s="687"/>
      <c r="BL1232" s="373">
        <v>1874</v>
      </c>
      <c r="BM1232" s="373"/>
      <c r="BN1232" s="687">
        <v>1874</v>
      </c>
      <c r="BO1232" s="616" t="s">
        <v>3758</v>
      </c>
      <c r="BP1232" s="670" t="s">
        <v>3759</v>
      </c>
      <c r="BQ1232" s="1225" t="s">
        <v>3760</v>
      </c>
      <c r="BR1232" s="1225"/>
      <c r="BS1232" s="1370" t="s">
        <v>3175</v>
      </c>
      <c r="BT1232" s="1370" t="s">
        <v>2550</v>
      </c>
      <c r="BU1232" s="1370" t="s">
        <v>3176</v>
      </c>
      <c r="BV1232" s="687">
        <v>42098301</v>
      </c>
      <c r="BW1232" s="687">
        <v>10420983013</v>
      </c>
      <c r="BX1232" s="798">
        <v>5000</v>
      </c>
      <c r="BY1232" s="907">
        <v>46082</v>
      </c>
      <c r="BZ1232" s="907">
        <v>46142</v>
      </c>
      <c r="CA1232" s="373"/>
      <c r="CB1232" s="373"/>
      <c r="CC1232" s="373"/>
      <c r="CD1232" s="373"/>
      <c r="CE1232" s="373"/>
      <c r="CF1232" s="373"/>
      <c r="CG1232" s="373"/>
      <c r="CH1232" s="373"/>
      <c r="CI1232" s="373"/>
      <c r="CJ1232" s="373"/>
      <c r="CK1232" s="373"/>
      <c r="CL1232" s="373"/>
      <c r="CM1232" s="373"/>
      <c r="CN1232" s="373"/>
      <c r="CO1232" s="373"/>
      <c r="CP1232" s="373"/>
      <c r="CQ1232" s="373"/>
      <c r="CR1232" s="373"/>
      <c r="CS1232" s="373"/>
      <c r="CT1232" s="373">
        <v>30</v>
      </c>
      <c r="CU1232" s="1371">
        <v>5000</v>
      </c>
      <c r="CV1232" s="373">
        <v>30</v>
      </c>
      <c r="CW1232" s="1371">
        <v>5000</v>
      </c>
      <c r="CX1232" s="373">
        <v>30</v>
      </c>
      <c r="CY1232" s="1371">
        <v>5000</v>
      </c>
      <c r="CZ1232" s="373"/>
      <c r="DA1232" s="373"/>
      <c r="DB1232" s="373"/>
      <c r="DC1232" s="373">
        <v>30</v>
      </c>
      <c r="DD1232" s="1371">
        <v>5000</v>
      </c>
      <c r="DE1232" s="373">
        <v>30</v>
      </c>
      <c r="DF1232" s="1371">
        <v>5000</v>
      </c>
      <c r="DG1232" s="373">
        <v>30</v>
      </c>
      <c r="DH1232" s="1371">
        <v>5000</v>
      </c>
      <c r="DI1232" s="373"/>
      <c r="DJ1232" s="373"/>
      <c r="DK1232" s="373"/>
      <c r="DL1232" s="373"/>
      <c r="DM1232" s="373"/>
      <c r="DN1232" s="373"/>
      <c r="DO1232" s="373"/>
      <c r="DP1232" s="373"/>
      <c r="DQ1232" s="373"/>
      <c r="DR1232" s="373"/>
      <c r="DS1232" s="373"/>
      <c r="DT1232" s="373"/>
      <c r="DU1232" s="793">
        <f t="shared" si="1142"/>
        <v>10000</v>
      </c>
      <c r="DV1232" s="794">
        <f t="shared" si="1139"/>
        <v>10000</v>
      </c>
      <c r="DW1232" s="794">
        <f t="shared" si="1137"/>
        <v>10000</v>
      </c>
      <c r="DX1232" s="794">
        <f t="shared" si="1144"/>
        <v>0</v>
      </c>
      <c r="DY1232" s="794">
        <f t="shared" si="1145"/>
        <v>0</v>
      </c>
      <c r="DZ1232" s="373"/>
      <c r="EA1232" s="373"/>
      <c r="EB1232" s="373"/>
      <c r="EC1232" s="373"/>
      <c r="ED1232" s="373"/>
      <c r="EE1232" s="373"/>
      <c r="EF1232" s="373"/>
      <c r="EG1232" s="621"/>
      <c r="EH1232" s="373"/>
      <c r="EI1232" s="373"/>
      <c r="EJ1232" s="373"/>
      <c r="EK1232" s="373"/>
      <c r="EL1232" s="373"/>
      <c r="EM1232" s="373"/>
      <c r="EN1232" s="373"/>
      <c r="EO1232" s="373"/>
      <c r="EP1232" s="373"/>
      <c r="EQ1232" s="373"/>
      <c r="ER1232" s="373"/>
      <c r="ES1232" s="373"/>
      <c r="ET1232" s="373"/>
      <c r="EU1232" s="373"/>
      <c r="EV1232" s="373"/>
      <c r="EW1232" s="373"/>
      <c r="EX1232" s="373"/>
      <c r="EY1232" s="373"/>
      <c r="EZ1232" s="373"/>
      <c r="FA1232" s="373"/>
      <c r="FB1232" s="373"/>
      <c r="FC1232" s="373"/>
      <c r="FD1232" s="373"/>
      <c r="FE1232" s="373"/>
      <c r="FF1232" s="373"/>
      <c r="FG1232" s="373"/>
      <c r="FH1232" s="373"/>
      <c r="FI1232" s="838"/>
    </row>
    <row r="1233" spans="1:165" s="623" customFormat="1" ht="48" customHeight="1" x14ac:dyDescent="0.25">
      <c r="A1233" s="1365">
        <v>2026</v>
      </c>
      <c r="B1233" s="1365">
        <v>479</v>
      </c>
      <c r="C1233" s="1365" t="s">
        <v>58</v>
      </c>
      <c r="D1233" s="1365">
        <v>3000654</v>
      </c>
      <c r="E1233" s="1365">
        <v>5005023</v>
      </c>
      <c r="F1233" s="1365" t="s">
        <v>3011</v>
      </c>
      <c r="G1233" s="1365" t="s">
        <v>3012</v>
      </c>
      <c r="H1233" s="1365">
        <v>95</v>
      </c>
      <c r="I1233" s="1366" t="s">
        <v>992</v>
      </c>
      <c r="J1233" s="1367" t="s">
        <v>10</v>
      </c>
      <c r="K1233" s="1367" t="s">
        <v>60</v>
      </c>
      <c r="L1233" s="1365" t="str">
        <f t="shared" si="1143"/>
        <v>2.3</v>
      </c>
      <c r="M1233" s="1368" t="s">
        <v>62</v>
      </c>
      <c r="N1233" s="1368"/>
      <c r="O1233" s="1365" t="s">
        <v>3074</v>
      </c>
      <c r="P1233" s="1365" t="s">
        <v>65</v>
      </c>
      <c r="Q1233" s="1369">
        <v>1</v>
      </c>
      <c r="R1233" s="285">
        <v>5000</v>
      </c>
      <c r="S1233" s="373"/>
      <c r="T1233" s="373"/>
      <c r="U1233" s="1365">
        <v>30</v>
      </c>
      <c r="V1233" s="1365">
        <v>30</v>
      </c>
      <c r="W1233" s="286"/>
      <c r="X1233" s="286"/>
      <c r="Y1233" s="286"/>
      <c r="Z1233" s="287"/>
      <c r="AA1233" s="287"/>
      <c r="AB1233" s="287"/>
      <c r="AC1233" s="287"/>
      <c r="AD1233" s="287"/>
      <c r="AE1233" s="285"/>
      <c r="AF1233" s="284">
        <f t="shared" si="1141"/>
        <v>0</v>
      </c>
      <c r="AG1233" s="284">
        <f t="shared" si="1140"/>
        <v>0</v>
      </c>
      <c r="AH1233" s="284">
        <f t="shared" si="1146"/>
        <v>5000</v>
      </c>
      <c r="AI1233" s="284">
        <f t="shared" si="1147"/>
        <v>5000</v>
      </c>
      <c r="AJ1233" s="284">
        <f t="shared" si="1148"/>
        <v>0</v>
      </c>
      <c r="AK1233" s="284">
        <f t="shared" si="1149"/>
        <v>0</v>
      </c>
      <c r="AL1233" s="284">
        <f t="shared" si="1150"/>
        <v>0</v>
      </c>
      <c r="AM1233" s="284">
        <f t="shared" si="1151"/>
        <v>0</v>
      </c>
      <c r="AN1233" s="284">
        <f t="shared" si="1152"/>
        <v>0</v>
      </c>
      <c r="AO1233" s="284">
        <f t="shared" si="1153"/>
        <v>0</v>
      </c>
      <c r="AP1233" s="284">
        <f t="shared" si="1154"/>
        <v>0</v>
      </c>
      <c r="AQ1233" s="284">
        <f t="shared" si="1155"/>
        <v>0</v>
      </c>
      <c r="AR1233" s="288">
        <f t="shared" si="1138"/>
        <v>10000</v>
      </c>
      <c r="AS1233" s="373" t="s">
        <v>2578</v>
      </c>
      <c r="AT1233" s="373"/>
      <c r="AU1233" s="373" t="s">
        <v>3535</v>
      </c>
      <c r="AV1233" s="373" t="s">
        <v>3536</v>
      </c>
      <c r="AW1233" s="375">
        <v>46058</v>
      </c>
      <c r="AX1233" s="373" t="s">
        <v>3537</v>
      </c>
      <c r="AY1233" s="375">
        <v>46078</v>
      </c>
      <c r="AZ1233" s="373"/>
      <c r="BA1233" s="373" t="s">
        <v>3538</v>
      </c>
      <c r="BB1233" s="901" t="s">
        <v>995</v>
      </c>
      <c r="BC1233" s="373" t="s">
        <v>3755</v>
      </c>
      <c r="BD1233" s="373" t="s">
        <v>3756</v>
      </c>
      <c r="BE1233" s="373" t="s">
        <v>3766</v>
      </c>
      <c r="BF1233" s="375">
        <v>46083</v>
      </c>
      <c r="BG1233" s="373"/>
      <c r="BH1233" s="687">
        <v>1875</v>
      </c>
      <c r="BI1233" s="687"/>
      <c r="BJ1233" s="373"/>
      <c r="BK1233" s="687"/>
      <c r="BL1233" s="373">
        <v>1875</v>
      </c>
      <c r="BM1233" s="373"/>
      <c r="BN1233" s="687">
        <v>1875</v>
      </c>
      <c r="BO1233" s="616" t="s">
        <v>3758</v>
      </c>
      <c r="BP1233" s="670" t="s">
        <v>3759</v>
      </c>
      <c r="BQ1233" s="1225" t="s">
        <v>3760</v>
      </c>
      <c r="BR1233" s="1225"/>
      <c r="BS1233" s="1370" t="s">
        <v>2514</v>
      </c>
      <c r="BT1233" s="1370" t="s">
        <v>2177</v>
      </c>
      <c r="BU1233" s="1370" t="s">
        <v>2993</v>
      </c>
      <c r="BV1233" s="829">
        <v>71467722</v>
      </c>
      <c r="BW1233" s="687">
        <v>10714677221</v>
      </c>
      <c r="BX1233" s="798">
        <v>5000</v>
      </c>
      <c r="BY1233" s="907">
        <v>46082</v>
      </c>
      <c r="BZ1233" s="907">
        <v>46142</v>
      </c>
      <c r="CA1233" s="373"/>
      <c r="CB1233" s="373"/>
      <c r="CC1233" s="373"/>
      <c r="CD1233" s="373"/>
      <c r="CE1233" s="373"/>
      <c r="CF1233" s="373"/>
      <c r="CG1233" s="373"/>
      <c r="CH1233" s="373"/>
      <c r="CI1233" s="373"/>
      <c r="CJ1233" s="373"/>
      <c r="CK1233" s="373"/>
      <c r="CL1233" s="373"/>
      <c r="CM1233" s="373"/>
      <c r="CN1233" s="373"/>
      <c r="CO1233" s="373"/>
      <c r="CP1233" s="373"/>
      <c r="CQ1233" s="373"/>
      <c r="CR1233" s="373"/>
      <c r="CS1233" s="373"/>
      <c r="CT1233" s="373">
        <v>30</v>
      </c>
      <c r="CU1233" s="1371">
        <v>5000</v>
      </c>
      <c r="CV1233" s="373">
        <v>30</v>
      </c>
      <c r="CW1233" s="1371">
        <v>5000</v>
      </c>
      <c r="CX1233" s="373">
        <v>30</v>
      </c>
      <c r="CY1233" s="1371">
        <v>5000</v>
      </c>
      <c r="CZ1233" s="373"/>
      <c r="DA1233" s="373"/>
      <c r="DB1233" s="373"/>
      <c r="DC1233" s="373">
        <v>30</v>
      </c>
      <c r="DD1233" s="1371">
        <v>5000</v>
      </c>
      <c r="DE1233" s="373">
        <v>30</v>
      </c>
      <c r="DF1233" s="1371">
        <v>5000</v>
      </c>
      <c r="DG1233" s="373">
        <v>30</v>
      </c>
      <c r="DH1233" s="1371">
        <v>5000</v>
      </c>
      <c r="DI1233" s="373"/>
      <c r="DJ1233" s="373"/>
      <c r="DK1233" s="373"/>
      <c r="DL1233" s="373"/>
      <c r="DM1233" s="373"/>
      <c r="DN1233" s="373"/>
      <c r="DO1233" s="373"/>
      <c r="DP1233" s="373"/>
      <c r="DQ1233" s="373"/>
      <c r="DR1233" s="373"/>
      <c r="DS1233" s="373"/>
      <c r="DT1233" s="373"/>
      <c r="DU1233" s="793">
        <f t="shared" si="1142"/>
        <v>10000</v>
      </c>
      <c r="DV1233" s="794">
        <f t="shared" si="1139"/>
        <v>10000</v>
      </c>
      <c r="DW1233" s="794">
        <f t="shared" si="1137"/>
        <v>10000</v>
      </c>
      <c r="DX1233" s="794">
        <f t="shared" si="1144"/>
        <v>0</v>
      </c>
      <c r="DY1233" s="794">
        <f t="shared" si="1145"/>
        <v>0</v>
      </c>
      <c r="DZ1233" s="373"/>
      <c r="EA1233" s="373"/>
      <c r="EB1233" s="373"/>
      <c r="EC1233" s="373"/>
      <c r="ED1233" s="373"/>
      <c r="EE1233" s="373"/>
      <c r="EF1233" s="373"/>
      <c r="EG1233" s="621"/>
      <c r="EH1233" s="373"/>
      <c r="EI1233" s="373"/>
      <c r="EJ1233" s="373"/>
      <c r="EK1233" s="373"/>
      <c r="EL1233" s="373"/>
      <c r="EM1233" s="373"/>
      <c r="EN1233" s="373"/>
      <c r="EO1233" s="373"/>
      <c r="EP1233" s="373"/>
      <c r="EQ1233" s="373"/>
      <c r="ER1233" s="373"/>
      <c r="ES1233" s="373"/>
      <c r="ET1233" s="373"/>
      <c r="EU1233" s="373"/>
      <c r="EV1233" s="373"/>
      <c r="EW1233" s="373"/>
      <c r="EX1233" s="373"/>
      <c r="EY1233" s="373"/>
      <c r="EZ1233" s="373"/>
      <c r="FA1233" s="373"/>
      <c r="FB1233" s="373"/>
      <c r="FC1233" s="373"/>
      <c r="FD1233" s="373"/>
      <c r="FE1233" s="373"/>
      <c r="FF1233" s="373"/>
      <c r="FG1233" s="373"/>
      <c r="FH1233" s="373"/>
      <c r="FI1233" s="838"/>
    </row>
    <row r="1234" spans="1:165" s="623" customFormat="1" ht="48" customHeight="1" x14ac:dyDescent="0.25">
      <c r="A1234" s="1365">
        <v>2026</v>
      </c>
      <c r="B1234" s="1365">
        <v>479</v>
      </c>
      <c r="C1234" s="1365" t="s">
        <v>58</v>
      </c>
      <c r="D1234" s="1365">
        <v>3000654</v>
      </c>
      <c r="E1234" s="1365">
        <v>5005023</v>
      </c>
      <c r="F1234" s="1365" t="s">
        <v>3011</v>
      </c>
      <c r="G1234" s="1365" t="s">
        <v>3012</v>
      </c>
      <c r="H1234" s="1365">
        <v>95</v>
      </c>
      <c r="I1234" s="1366" t="s">
        <v>992</v>
      </c>
      <c r="J1234" s="1367" t="s">
        <v>10</v>
      </c>
      <c r="K1234" s="1367" t="s">
        <v>60</v>
      </c>
      <c r="L1234" s="1365" t="str">
        <f t="shared" si="1143"/>
        <v>2.3</v>
      </c>
      <c r="M1234" s="1368" t="s">
        <v>62</v>
      </c>
      <c r="N1234" s="1368"/>
      <c r="O1234" s="1365" t="s">
        <v>3074</v>
      </c>
      <c r="P1234" s="1365" t="s">
        <v>65</v>
      </c>
      <c r="Q1234" s="1369">
        <v>1</v>
      </c>
      <c r="R1234" s="285">
        <v>5000</v>
      </c>
      <c r="S1234" s="373"/>
      <c r="T1234" s="373"/>
      <c r="U1234" s="1365">
        <v>30</v>
      </c>
      <c r="V1234" s="1365">
        <v>30</v>
      </c>
      <c r="W1234" s="286"/>
      <c r="X1234" s="286"/>
      <c r="Y1234" s="286"/>
      <c r="Z1234" s="287"/>
      <c r="AA1234" s="287"/>
      <c r="AB1234" s="287"/>
      <c r="AC1234" s="287"/>
      <c r="AD1234" s="287"/>
      <c r="AE1234" s="285"/>
      <c r="AF1234" s="284">
        <f t="shared" si="1141"/>
        <v>0</v>
      </c>
      <c r="AG1234" s="284">
        <f t="shared" si="1140"/>
        <v>0</v>
      </c>
      <c r="AH1234" s="284">
        <f t="shared" si="1146"/>
        <v>5000</v>
      </c>
      <c r="AI1234" s="284">
        <f t="shared" si="1147"/>
        <v>5000</v>
      </c>
      <c r="AJ1234" s="284">
        <f t="shared" si="1148"/>
        <v>0</v>
      </c>
      <c r="AK1234" s="284">
        <f t="shared" si="1149"/>
        <v>0</v>
      </c>
      <c r="AL1234" s="284">
        <f t="shared" si="1150"/>
        <v>0</v>
      </c>
      <c r="AM1234" s="284">
        <f t="shared" si="1151"/>
        <v>0</v>
      </c>
      <c r="AN1234" s="284">
        <f t="shared" si="1152"/>
        <v>0</v>
      </c>
      <c r="AO1234" s="284">
        <f t="shared" si="1153"/>
        <v>0</v>
      </c>
      <c r="AP1234" s="284">
        <f t="shared" si="1154"/>
        <v>0</v>
      </c>
      <c r="AQ1234" s="284">
        <f t="shared" si="1155"/>
        <v>0</v>
      </c>
      <c r="AR1234" s="288">
        <f t="shared" si="1138"/>
        <v>10000</v>
      </c>
      <c r="AS1234" s="373" t="s">
        <v>2578</v>
      </c>
      <c r="AT1234" s="373"/>
      <c r="AU1234" s="373" t="s">
        <v>3535</v>
      </c>
      <c r="AV1234" s="373" t="s">
        <v>3536</v>
      </c>
      <c r="AW1234" s="375">
        <v>46058</v>
      </c>
      <c r="AX1234" s="373" t="s">
        <v>3537</v>
      </c>
      <c r="AY1234" s="375">
        <v>46078</v>
      </c>
      <c r="AZ1234" s="373"/>
      <c r="BA1234" s="373" t="s">
        <v>3538</v>
      </c>
      <c r="BB1234" s="901" t="s">
        <v>995</v>
      </c>
      <c r="BC1234" s="373" t="s">
        <v>3755</v>
      </c>
      <c r="BD1234" s="373" t="s">
        <v>3756</v>
      </c>
      <c r="BE1234" s="373" t="s">
        <v>3766</v>
      </c>
      <c r="BF1234" s="375">
        <v>46083</v>
      </c>
      <c r="BG1234" s="373"/>
      <c r="BH1234" s="687">
        <v>1876</v>
      </c>
      <c r="BI1234" s="687"/>
      <c r="BJ1234" s="373"/>
      <c r="BK1234" s="687"/>
      <c r="BL1234" s="373">
        <v>1876</v>
      </c>
      <c r="BM1234" s="373"/>
      <c r="BN1234" s="687">
        <v>1876</v>
      </c>
      <c r="BO1234" s="616" t="s">
        <v>3758</v>
      </c>
      <c r="BP1234" s="670" t="s">
        <v>3759</v>
      </c>
      <c r="BQ1234" s="1225" t="s">
        <v>3760</v>
      </c>
      <c r="BR1234" s="1225"/>
      <c r="BS1234" s="1370" t="s">
        <v>3177</v>
      </c>
      <c r="BT1234" s="1370" t="s">
        <v>3178</v>
      </c>
      <c r="BU1234" s="1370" t="s">
        <v>2800</v>
      </c>
      <c r="BV1234" s="829">
        <v>25797741</v>
      </c>
      <c r="BW1234" s="687">
        <v>10257977418</v>
      </c>
      <c r="BX1234" s="798">
        <v>5000</v>
      </c>
      <c r="BY1234" s="907">
        <v>46082</v>
      </c>
      <c r="BZ1234" s="907">
        <v>46142</v>
      </c>
      <c r="CA1234" s="373"/>
      <c r="CB1234" s="373"/>
      <c r="CC1234" s="373"/>
      <c r="CD1234" s="373"/>
      <c r="CE1234" s="373"/>
      <c r="CF1234" s="373"/>
      <c r="CG1234" s="373"/>
      <c r="CH1234" s="373"/>
      <c r="CI1234" s="373"/>
      <c r="CJ1234" s="373"/>
      <c r="CK1234" s="373"/>
      <c r="CL1234" s="373"/>
      <c r="CM1234" s="373"/>
      <c r="CN1234" s="373"/>
      <c r="CO1234" s="373"/>
      <c r="CP1234" s="373"/>
      <c r="CQ1234" s="373"/>
      <c r="CR1234" s="373"/>
      <c r="CS1234" s="373"/>
      <c r="CT1234" s="373">
        <v>30</v>
      </c>
      <c r="CU1234" s="1371">
        <v>5000</v>
      </c>
      <c r="CV1234" s="373">
        <v>30</v>
      </c>
      <c r="CW1234" s="1371">
        <v>5000</v>
      </c>
      <c r="CX1234" s="373">
        <v>30</v>
      </c>
      <c r="CY1234" s="1371">
        <v>5000</v>
      </c>
      <c r="CZ1234" s="373"/>
      <c r="DA1234" s="373"/>
      <c r="DB1234" s="373"/>
      <c r="DC1234" s="373">
        <v>30</v>
      </c>
      <c r="DD1234" s="1371">
        <v>5000</v>
      </c>
      <c r="DE1234" s="373">
        <v>30</v>
      </c>
      <c r="DF1234" s="1371">
        <v>5000</v>
      </c>
      <c r="DG1234" s="373">
        <v>30</v>
      </c>
      <c r="DH1234" s="1371">
        <v>5000</v>
      </c>
      <c r="DI1234" s="373"/>
      <c r="DJ1234" s="373"/>
      <c r="DK1234" s="373"/>
      <c r="DL1234" s="373"/>
      <c r="DM1234" s="373"/>
      <c r="DN1234" s="373"/>
      <c r="DO1234" s="373"/>
      <c r="DP1234" s="373"/>
      <c r="DQ1234" s="373"/>
      <c r="DR1234" s="373"/>
      <c r="DS1234" s="373"/>
      <c r="DT1234" s="373"/>
      <c r="DU1234" s="793">
        <f t="shared" si="1142"/>
        <v>10000</v>
      </c>
      <c r="DV1234" s="794">
        <f t="shared" si="1139"/>
        <v>10000</v>
      </c>
      <c r="DW1234" s="794">
        <f t="shared" si="1137"/>
        <v>10000</v>
      </c>
      <c r="DX1234" s="794">
        <f t="shared" si="1144"/>
        <v>0</v>
      </c>
      <c r="DY1234" s="794">
        <f t="shared" si="1145"/>
        <v>0</v>
      </c>
      <c r="DZ1234" s="373"/>
      <c r="EA1234" s="373"/>
      <c r="EB1234" s="373"/>
      <c r="EC1234" s="373"/>
      <c r="ED1234" s="373"/>
      <c r="EE1234" s="373"/>
      <c r="EF1234" s="373"/>
      <c r="EG1234" s="621"/>
      <c r="EH1234" s="373"/>
      <c r="EI1234" s="373"/>
      <c r="EJ1234" s="373"/>
      <c r="EK1234" s="373"/>
      <c r="EL1234" s="373"/>
      <c r="EM1234" s="373"/>
      <c r="EN1234" s="373"/>
      <c r="EO1234" s="373"/>
      <c r="EP1234" s="373"/>
      <c r="EQ1234" s="373"/>
      <c r="ER1234" s="373"/>
      <c r="ES1234" s="373"/>
      <c r="ET1234" s="373"/>
      <c r="EU1234" s="373"/>
      <c r="EV1234" s="373"/>
      <c r="EW1234" s="373"/>
      <c r="EX1234" s="373"/>
      <c r="EY1234" s="373"/>
      <c r="EZ1234" s="373"/>
      <c r="FA1234" s="373"/>
      <c r="FB1234" s="373"/>
      <c r="FC1234" s="373"/>
      <c r="FD1234" s="373"/>
      <c r="FE1234" s="373"/>
      <c r="FF1234" s="373"/>
      <c r="FG1234" s="373"/>
      <c r="FH1234" s="373"/>
      <c r="FI1234" s="838"/>
    </row>
    <row r="1235" spans="1:165" s="623" customFormat="1" ht="48" customHeight="1" x14ac:dyDescent="0.25">
      <c r="A1235" s="1365">
        <v>2026</v>
      </c>
      <c r="B1235" s="1365">
        <v>479</v>
      </c>
      <c r="C1235" s="1365" t="s">
        <v>58</v>
      </c>
      <c r="D1235" s="1365">
        <v>3000654</v>
      </c>
      <c r="E1235" s="1365">
        <v>5005023</v>
      </c>
      <c r="F1235" s="1365" t="s">
        <v>3011</v>
      </c>
      <c r="G1235" s="1365" t="s">
        <v>3012</v>
      </c>
      <c r="H1235" s="1365">
        <v>95</v>
      </c>
      <c r="I1235" s="1366" t="s">
        <v>992</v>
      </c>
      <c r="J1235" s="1367" t="s">
        <v>10</v>
      </c>
      <c r="K1235" s="1367" t="s">
        <v>60</v>
      </c>
      <c r="L1235" s="1365" t="str">
        <f t="shared" si="1143"/>
        <v>2.3</v>
      </c>
      <c r="M1235" s="1368" t="s">
        <v>62</v>
      </c>
      <c r="N1235" s="1368"/>
      <c r="O1235" s="1365" t="s">
        <v>3074</v>
      </c>
      <c r="P1235" s="1365" t="s">
        <v>65</v>
      </c>
      <c r="Q1235" s="1369">
        <v>1</v>
      </c>
      <c r="R1235" s="285">
        <v>5000</v>
      </c>
      <c r="S1235" s="373"/>
      <c r="T1235" s="373"/>
      <c r="U1235" s="1365">
        <v>30</v>
      </c>
      <c r="V1235" s="1365">
        <v>30</v>
      </c>
      <c r="W1235" s="286"/>
      <c r="X1235" s="286"/>
      <c r="Y1235" s="286"/>
      <c r="Z1235" s="287"/>
      <c r="AA1235" s="287"/>
      <c r="AB1235" s="287"/>
      <c r="AC1235" s="287"/>
      <c r="AD1235" s="287"/>
      <c r="AE1235" s="285"/>
      <c r="AF1235" s="284">
        <f t="shared" si="1141"/>
        <v>0</v>
      </c>
      <c r="AG1235" s="284">
        <f t="shared" si="1140"/>
        <v>0</v>
      </c>
      <c r="AH1235" s="284">
        <f t="shared" si="1146"/>
        <v>5000</v>
      </c>
      <c r="AI1235" s="284">
        <f t="shared" si="1147"/>
        <v>5000</v>
      </c>
      <c r="AJ1235" s="284">
        <f t="shared" si="1148"/>
        <v>0</v>
      </c>
      <c r="AK1235" s="284">
        <f t="shared" si="1149"/>
        <v>0</v>
      </c>
      <c r="AL1235" s="284">
        <f t="shared" si="1150"/>
        <v>0</v>
      </c>
      <c r="AM1235" s="284">
        <f t="shared" si="1151"/>
        <v>0</v>
      </c>
      <c r="AN1235" s="284">
        <f t="shared" si="1152"/>
        <v>0</v>
      </c>
      <c r="AO1235" s="284">
        <f t="shared" si="1153"/>
        <v>0</v>
      </c>
      <c r="AP1235" s="284">
        <f t="shared" si="1154"/>
        <v>0</v>
      </c>
      <c r="AQ1235" s="284">
        <f t="shared" si="1155"/>
        <v>0</v>
      </c>
      <c r="AR1235" s="288">
        <f t="shared" si="1138"/>
        <v>10000</v>
      </c>
      <c r="AS1235" s="373" t="s">
        <v>2578</v>
      </c>
      <c r="AT1235" s="373"/>
      <c r="AU1235" s="373" t="s">
        <v>3535</v>
      </c>
      <c r="AV1235" s="373" t="s">
        <v>3536</v>
      </c>
      <c r="AW1235" s="375">
        <v>46058</v>
      </c>
      <c r="AX1235" s="373" t="s">
        <v>3537</v>
      </c>
      <c r="AY1235" s="375">
        <v>46078</v>
      </c>
      <c r="AZ1235" s="373"/>
      <c r="BA1235" s="373" t="s">
        <v>3538</v>
      </c>
      <c r="BB1235" s="901" t="s">
        <v>995</v>
      </c>
      <c r="BC1235" s="373" t="s">
        <v>3755</v>
      </c>
      <c r="BD1235" s="373" t="s">
        <v>3756</v>
      </c>
      <c r="BE1235" s="373" t="s">
        <v>3766</v>
      </c>
      <c r="BF1235" s="375">
        <v>46083</v>
      </c>
      <c r="BG1235" s="373"/>
      <c r="BH1235" s="687">
        <v>1877</v>
      </c>
      <c r="BI1235" s="687"/>
      <c r="BJ1235" s="373"/>
      <c r="BK1235" s="687"/>
      <c r="BL1235" s="373">
        <v>1877</v>
      </c>
      <c r="BM1235" s="373"/>
      <c r="BN1235" s="687">
        <v>1877</v>
      </c>
      <c r="BO1235" s="616" t="s">
        <v>3758</v>
      </c>
      <c r="BP1235" s="670" t="s">
        <v>3759</v>
      </c>
      <c r="BQ1235" s="1225" t="s">
        <v>3760</v>
      </c>
      <c r="BR1235" s="1225"/>
      <c r="BS1235" s="1370" t="s">
        <v>3179</v>
      </c>
      <c r="BT1235" s="1370" t="s">
        <v>1997</v>
      </c>
      <c r="BU1235" s="1370" t="s">
        <v>1302</v>
      </c>
      <c r="BV1235" s="829">
        <v>40869933</v>
      </c>
      <c r="BW1235" s="687">
        <v>10408699334</v>
      </c>
      <c r="BX1235" s="798">
        <v>5000</v>
      </c>
      <c r="BY1235" s="907">
        <v>46082</v>
      </c>
      <c r="BZ1235" s="907">
        <v>46142</v>
      </c>
      <c r="CA1235" s="373"/>
      <c r="CB1235" s="373"/>
      <c r="CC1235" s="373"/>
      <c r="CD1235" s="373"/>
      <c r="CE1235" s="373"/>
      <c r="CF1235" s="373"/>
      <c r="CG1235" s="373"/>
      <c r="CH1235" s="373"/>
      <c r="CI1235" s="373"/>
      <c r="CJ1235" s="373"/>
      <c r="CK1235" s="373"/>
      <c r="CL1235" s="373"/>
      <c r="CM1235" s="373"/>
      <c r="CN1235" s="373"/>
      <c r="CO1235" s="373"/>
      <c r="CP1235" s="373"/>
      <c r="CQ1235" s="373"/>
      <c r="CR1235" s="373"/>
      <c r="CS1235" s="373"/>
      <c r="CT1235" s="373">
        <v>30</v>
      </c>
      <c r="CU1235" s="1371">
        <v>5000</v>
      </c>
      <c r="CV1235" s="373">
        <v>30</v>
      </c>
      <c r="CW1235" s="1371">
        <v>5000</v>
      </c>
      <c r="CX1235" s="373">
        <v>30</v>
      </c>
      <c r="CY1235" s="1371">
        <v>5000</v>
      </c>
      <c r="CZ1235" s="373"/>
      <c r="DA1235" s="373"/>
      <c r="DB1235" s="373"/>
      <c r="DC1235" s="373">
        <v>30</v>
      </c>
      <c r="DD1235" s="1371">
        <v>5000</v>
      </c>
      <c r="DE1235" s="373">
        <v>30</v>
      </c>
      <c r="DF1235" s="1371">
        <v>5000</v>
      </c>
      <c r="DG1235" s="373">
        <v>30</v>
      </c>
      <c r="DH1235" s="1371">
        <v>5000</v>
      </c>
      <c r="DI1235" s="373"/>
      <c r="DJ1235" s="373"/>
      <c r="DK1235" s="373"/>
      <c r="DL1235" s="373"/>
      <c r="DM1235" s="373"/>
      <c r="DN1235" s="373"/>
      <c r="DO1235" s="373"/>
      <c r="DP1235" s="373"/>
      <c r="DQ1235" s="373"/>
      <c r="DR1235" s="373"/>
      <c r="DS1235" s="373"/>
      <c r="DT1235" s="373"/>
      <c r="DU1235" s="793">
        <f t="shared" si="1142"/>
        <v>10000</v>
      </c>
      <c r="DV1235" s="794">
        <f t="shared" si="1139"/>
        <v>10000</v>
      </c>
      <c r="DW1235" s="794">
        <f t="shared" si="1137"/>
        <v>10000</v>
      </c>
      <c r="DX1235" s="794">
        <f t="shared" si="1144"/>
        <v>0</v>
      </c>
      <c r="DY1235" s="794">
        <f t="shared" si="1145"/>
        <v>0</v>
      </c>
      <c r="DZ1235" s="373"/>
      <c r="EA1235" s="373"/>
      <c r="EB1235" s="373"/>
      <c r="EC1235" s="373"/>
      <c r="ED1235" s="373"/>
      <c r="EE1235" s="373"/>
      <c r="EF1235" s="373"/>
      <c r="EG1235" s="621"/>
      <c r="EH1235" s="373"/>
      <c r="EI1235" s="373"/>
      <c r="EJ1235" s="373"/>
      <c r="EK1235" s="373"/>
      <c r="EL1235" s="373"/>
      <c r="EM1235" s="373"/>
      <c r="EN1235" s="373"/>
      <c r="EO1235" s="373"/>
      <c r="EP1235" s="373"/>
      <c r="EQ1235" s="373"/>
      <c r="ER1235" s="373"/>
      <c r="ES1235" s="373"/>
      <c r="ET1235" s="373"/>
      <c r="EU1235" s="373"/>
      <c r="EV1235" s="373"/>
      <c r="EW1235" s="373"/>
      <c r="EX1235" s="373"/>
      <c r="EY1235" s="373"/>
      <c r="EZ1235" s="373"/>
      <c r="FA1235" s="373"/>
      <c r="FB1235" s="373"/>
      <c r="FC1235" s="373"/>
      <c r="FD1235" s="373"/>
      <c r="FE1235" s="373"/>
      <c r="FF1235" s="373"/>
      <c r="FG1235" s="373"/>
      <c r="FH1235" s="373"/>
      <c r="FI1235" s="838"/>
    </row>
    <row r="1236" spans="1:165" s="786" customFormat="1" ht="48" customHeight="1" x14ac:dyDescent="0.25">
      <c r="A1236" s="1365">
        <v>2026</v>
      </c>
      <c r="B1236" s="1365">
        <v>479</v>
      </c>
      <c r="C1236" s="1365" t="s">
        <v>58</v>
      </c>
      <c r="D1236" s="1365">
        <v>3000654</v>
      </c>
      <c r="E1236" s="1365">
        <v>5005023</v>
      </c>
      <c r="F1236" s="1365" t="s">
        <v>3011</v>
      </c>
      <c r="G1236" s="1365" t="s">
        <v>3012</v>
      </c>
      <c r="H1236" s="1365">
        <v>95</v>
      </c>
      <c r="I1236" s="1366" t="s">
        <v>992</v>
      </c>
      <c r="J1236" s="1367" t="s">
        <v>10</v>
      </c>
      <c r="K1236" s="1367" t="s">
        <v>60</v>
      </c>
      <c r="L1236" s="1365" t="str">
        <f t="shared" si="1143"/>
        <v>2.3</v>
      </c>
      <c r="M1236" s="1368" t="s">
        <v>62</v>
      </c>
      <c r="N1236" s="1368"/>
      <c r="O1236" s="1365" t="s">
        <v>3074</v>
      </c>
      <c r="P1236" s="1365" t="s">
        <v>65</v>
      </c>
      <c r="Q1236" s="1369">
        <v>1</v>
      </c>
      <c r="R1236" s="285">
        <v>5000</v>
      </c>
      <c r="S1236" s="373"/>
      <c r="T1236" s="373"/>
      <c r="U1236" s="1365">
        <v>30</v>
      </c>
      <c r="V1236" s="1365">
        <v>30</v>
      </c>
      <c r="W1236" s="286"/>
      <c r="X1236" s="286"/>
      <c r="Y1236" s="286"/>
      <c r="Z1236" s="287"/>
      <c r="AA1236" s="287"/>
      <c r="AB1236" s="287"/>
      <c r="AC1236" s="287"/>
      <c r="AD1236" s="287"/>
      <c r="AE1236" s="285"/>
      <c r="AF1236" s="284">
        <f t="shared" si="1141"/>
        <v>0</v>
      </c>
      <c r="AG1236" s="284">
        <f t="shared" si="1140"/>
        <v>0</v>
      </c>
      <c r="AH1236" s="284">
        <f t="shared" si="1146"/>
        <v>5000</v>
      </c>
      <c r="AI1236" s="284">
        <f t="shared" si="1147"/>
        <v>5000</v>
      </c>
      <c r="AJ1236" s="284">
        <f t="shared" si="1148"/>
        <v>0</v>
      </c>
      <c r="AK1236" s="284">
        <f t="shared" si="1149"/>
        <v>0</v>
      </c>
      <c r="AL1236" s="284">
        <f t="shared" si="1150"/>
        <v>0</v>
      </c>
      <c r="AM1236" s="284">
        <f t="shared" si="1151"/>
        <v>0</v>
      </c>
      <c r="AN1236" s="284">
        <f t="shared" si="1152"/>
        <v>0</v>
      </c>
      <c r="AO1236" s="284">
        <f t="shared" si="1153"/>
        <v>0</v>
      </c>
      <c r="AP1236" s="284">
        <f t="shared" si="1154"/>
        <v>0</v>
      </c>
      <c r="AQ1236" s="284">
        <f t="shared" si="1155"/>
        <v>0</v>
      </c>
      <c r="AR1236" s="288">
        <f t="shared" si="1138"/>
        <v>10000</v>
      </c>
      <c r="AS1236" s="373" t="s">
        <v>2578</v>
      </c>
      <c r="AT1236" s="373"/>
      <c r="AU1236" s="373" t="s">
        <v>3535</v>
      </c>
      <c r="AV1236" s="373" t="s">
        <v>3536</v>
      </c>
      <c r="AW1236" s="375">
        <v>46058</v>
      </c>
      <c r="AX1236" s="373" t="s">
        <v>3537</v>
      </c>
      <c r="AY1236" s="375">
        <v>46078</v>
      </c>
      <c r="AZ1236" s="373"/>
      <c r="BA1236" s="373" t="s">
        <v>3538</v>
      </c>
      <c r="BB1236" s="901" t="s">
        <v>995</v>
      </c>
      <c r="BC1236" s="373" t="s">
        <v>3755</v>
      </c>
      <c r="BD1236" s="373" t="s">
        <v>3756</v>
      </c>
      <c r="BE1236" s="373" t="s">
        <v>3766</v>
      </c>
      <c r="BF1236" s="375">
        <v>46083</v>
      </c>
      <c r="BG1236" s="373"/>
      <c r="BH1236" s="687">
        <v>1878</v>
      </c>
      <c r="BI1236" s="687"/>
      <c r="BJ1236" s="373"/>
      <c r="BK1236" s="687"/>
      <c r="BL1236" s="373">
        <v>1878</v>
      </c>
      <c r="BM1236" s="373"/>
      <c r="BN1236" s="687">
        <v>1878</v>
      </c>
      <c r="BO1236" s="616" t="s">
        <v>3758</v>
      </c>
      <c r="BP1236" s="670" t="s">
        <v>3759</v>
      </c>
      <c r="BQ1236" s="1225" t="s">
        <v>3760</v>
      </c>
      <c r="BR1236" s="1225"/>
      <c r="BS1236" s="1370" t="s">
        <v>1343</v>
      </c>
      <c r="BT1236" s="1370" t="s">
        <v>1526</v>
      </c>
      <c r="BU1236" s="1370" t="s">
        <v>3180</v>
      </c>
      <c r="BV1236" s="829">
        <v>25648865</v>
      </c>
      <c r="BW1236" s="687">
        <v>10256488651</v>
      </c>
      <c r="BX1236" s="798">
        <v>5000</v>
      </c>
      <c r="BY1236" s="907">
        <v>46082</v>
      </c>
      <c r="BZ1236" s="907">
        <v>46142</v>
      </c>
      <c r="CA1236" s="373"/>
      <c r="CB1236" s="373"/>
      <c r="CC1236" s="373"/>
      <c r="CD1236" s="373"/>
      <c r="CE1236" s="373"/>
      <c r="CF1236" s="373"/>
      <c r="CG1236" s="373"/>
      <c r="CH1236" s="373"/>
      <c r="CI1236" s="373"/>
      <c r="CJ1236" s="373"/>
      <c r="CK1236" s="373"/>
      <c r="CL1236" s="373"/>
      <c r="CM1236" s="373"/>
      <c r="CN1236" s="373"/>
      <c r="CO1236" s="373"/>
      <c r="CP1236" s="373"/>
      <c r="CQ1236" s="373"/>
      <c r="CR1236" s="373"/>
      <c r="CS1236" s="373"/>
      <c r="CT1236" s="373">
        <v>30</v>
      </c>
      <c r="CU1236" s="1371">
        <v>5000</v>
      </c>
      <c r="CV1236" s="373">
        <v>30</v>
      </c>
      <c r="CW1236" s="1371">
        <v>5000</v>
      </c>
      <c r="CX1236" s="373">
        <v>30</v>
      </c>
      <c r="CY1236" s="1371">
        <v>5000</v>
      </c>
      <c r="CZ1236" s="373"/>
      <c r="DA1236" s="373"/>
      <c r="DB1236" s="373"/>
      <c r="DC1236" s="373">
        <v>30</v>
      </c>
      <c r="DD1236" s="1371">
        <v>5000</v>
      </c>
      <c r="DE1236" s="373">
        <v>30</v>
      </c>
      <c r="DF1236" s="1371">
        <v>5000</v>
      </c>
      <c r="DG1236" s="373">
        <v>30</v>
      </c>
      <c r="DH1236" s="1371">
        <v>5000</v>
      </c>
      <c r="DI1236" s="373"/>
      <c r="DJ1236" s="373"/>
      <c r="DK1236" s="373"/>
      <c r="DL1236" s="373"/>
      <c r="DM1236" s="373"/>
      <c r="DN1236" s="373"/>
      <c r="DO1236" s="373"/>
      <c r="DP1236" s="373"/>
      <c r="DQ1236" s="373"/>
      <c r="DR1236" s="373"/>
      <c r="DS1236" s="373"/>
      <c r="DT1236" s="373"/>
      <c r="DU1236" s="793">
        <f t="shared" si="1142"/>
        <v>10000</v>
      </c>
      <c r="DV1236" s="794">
        <f t="shared" si="1139"/>
        <v>10000</v>
      </c>
      <c r="DW1236" s="794">
        <f t="shared" si="1137"/>
        <v>10000</v>
      </c>
      <c r="DX1236" s="794">
        <f t="shared" si="1144"/>
        <v>0</v>
      </c>
      <c r="DY1236" s="794">
        <f t="shared" si="1145"/>
        <v>0</v>
      </c>
      <c r="DZ1236" s="373"/>
      <c r="EA1236" s="373"/>
      <c r="EB1236" s="373"/>
      <c r="EC1236" s="373"/>
      <c r="ED1236" s="373"/>
      <c r="EE1236" s="373"/>
      <c r="EF1236" s="373"/>
      <c r="EG1236" s="621"/>
      <c r="EH1236" s="373"/>
      <c r="EI1236" s="373"/>
      <c r="EJ1236" s="373"/>
      <c r="EK1236" s="373"/>
      <c r="EL1236" s="373"/>
      <c r="EM1236" s="373"/>
      <c r="EN1236" s="373"/>
      <c r="EO1236" s="373"/>
      <c r="EP1236" s="373"/>
      <c r="EQ1236" s="373"/>
      <c r="ER1236" s="373"/>
      <c r="ES1236" s="373"/>
      <c r="ET1236" s="373"/>
      <c r="EU1236" s="373"/>
      <c r="EV1236" s="373"/>
      <c r="EW1236" s="373"/>
      <c r="EX1236" s="373"/>
      <c r="EY1236" s="373"/>
      <c r="EZ1236" s="373"/>
      <c r="FA1236" s="373"/>
      <c r="FB1236" s="373"/>
      <c r="FC1236" s="373"/>
      <c r="FD1236" s="373"/>
      <c r="FE1236" s="373"/>
      <c r="FF1236" s="373"/>
      <c r="FG1236" s="373"/>
      <c r="FH1236" s="373"/>
      <c r="FI1236" s="1374"/>
    </row>
    <row r="1237" spans="1:165" s="373" customFormat="1" ht="48" customHeight="1" x14ac:dyDescent="0.25">
      <c r="A1237" s="1365">
        <v>2026</v>
      </c>
      <c r="B1237" s="1365">
        <v>479</v>
      </c>
      <c r="C1237" s="1365" t="s">
        <v>58</v>
      </c>
      <c r="D1237" s="1365">
        <v>3000654</v>
      </c>
      <c r="E1237" s="1365">
        <v>5005023</v>
      </c>
      <c r="F1237" s="1365" t="s">
        <v>3011</v>
      </c>
      <c r="G1237" s="1365" t="s">
        <v>3012</v>
      </c>
      <c r="H1237" s="1365">
        <v>95</v>
      </c>
      <c r="I1237" s="1366" t="s">
        <v>992</v>
      </c>
      <c r="J1237" s="1367" t="s">
        <v>10</v>
      </c>
      <c r="K1237" s="1367" t="s">
        <v>60</v>
      </c>
      <c r="L1237" s="1365" t="str">
        <f t="shared" si="1143"/>
        <v>2.3</v>
      </c>
      <c r="M1237" s="1368" t="s">
        <v>62</v>
      </c>
      <c r="N1237" s="1368"/>
      <c r="O1237" s="1365" t="s">
        <v>3074</v>
      </c>
      <c r="P1237" s="1365" t="s">
        <v>65</v>
      </c>
      <c r="Q1237" s="1369">
        <v>1</v>
      </c>
      <c r="R1237" s="285">
        <v>5000</v>
      </c>
      <c r="U1237" s="1365">
        <v>30</v>
      </c>
      <c r="V1237" s="1365">
        <v>30</v>
      </c>
      <c r="W1237" s="286"/>
      <c r="X1237" s="286"/>
      <c r="Y1237" s="286"/>
      <c r="Z1237" s="287"/>
      <c r="AA1237" s="287"/>
      <c r="AB1237" s="287"/>
      <c r="AC1237" s="287"/>
      <c r="AD1237" s="287"/>
      <c r="AE1237" s="285"/>
      <c r="AF1237" s="284">
        <f t="shared" si="1141"/>
        <v>0</v>
      </c>
      <c r="AG1237" s="284">
        <f t="shared" si="1140"/>
        <v>0</v>
      </c>
      <c r="AH1237" s="284">
        <f t="shared" si="1146"/>
        <v>5000</v>
      </c>
      <c r="AI1237" s="284">
        <f t="shared" si="1147"/>
        <v>5000</v>
      </c>
      <c r="AJ1237" s="284">
        <f t="shared" si="1148"/>
        <v>0</v>
      </c>
      <c r="AK1237" s="284">
        <f t="shared" si="1149"/>
        <v>0</v>
      </c>
      <c r="AL1237" s="284">
        <f t="shared" si="1150"/>
        <v>0</v>
      </c>
      <c r="AM1237" s="284">
        <f t="shared" si="1151"/>
        <v>0</v>
      </c>
      <c r="AN1237" s="284">
        <f t="shared" si="1152"/>
        <v>0</v>
      </c>
      <c r="AO1237" s="284">
        <f t="shared" si="1153"/>
        <v>0</v>
      </c>
      <c r="AP1237" s="284">
        <f t="shared" si="1154"/>
        <v>0</v>
      </c>
      <c r="AQ1237" s="284">
        <f t="shared" si="1155"/>
        <v>0</v>
      </c>
      <c r="AR1237" s="288">
        <f t="shared" si="1138"/>
        <v>10000</v>
      </c>
      <c r="AS1237" s="373" t="s">
        <v>2578</v>
      </c>
      <c r="AU1237" s="373" t="s">
        <v>3535</v>
      </c>
      <c r="AV1237" s="373" t="s">
        <v>3536</v>
      </c>
      <c r="AW1237" s="375">
        <v>46058</v>
      </c>
      <c r="AX1237" s="373" t="s">
        <v>3537</v>
      </c>
      <c r="AY1237" s="375">
        <v>46078</v>
      </c>
      <c r="BA1237" s="373" t="s">
        <v>3538</v>
      </c>
      <c r="BB1237" s="901" t="s">
        <v>995</v>
      </c>
      <c r="BC1237" s="373" t="s">
        <v>3764</v>
      </c>
      <c r="BD1237" s="373" t="s">
        <v>3765</v>
      </c>
      <c r="BE1237" s="373" t="s">
        <v>3766</v>
      </c>
      <c r="BF1237" s="375">
        <v>46083</v>
      </c>
      <c r="BH1237" s="687">
        <v>5323</v>
      </c>
      <c r="BI1237" s="687"/>
      <c r="BK1237" s="687"/>
      <c r="BL1237" s="373">
        <v>5323</v>
      </c>
      <c r="BN1237" s="687"/>
      <c r="BO1237" s="687"/>
      <c r="BP1237" s="687" t="s">
        <v>3430</v>
      </c>
      <c r="BQ1237" s="1225" t="s">
        <v>3794</v>
      </c>
      <c r="BR1237" s="1225"/>
      <c r="BS1237" s="2910" t="s">
        <v>1661</v>
      </c>
      <c r="BT1237" s="1375" t="s">
        <v>1193</v>
      </c>
      <c r="BU1237" s="1375" t="s">
        <v>3797</v>
      </c>
      <c r="BV1237" s="775">
        <v>42459726</v>
      </c>
      <c r="BW1237" s="775">
        <v>10424597266</v>
      </c>
      <c r="BX1237" s="798">
        <v>5000</v>
      </c>
      <c r="BY1237" s="907">
        <v>46085</v>
      </c>
      <c r="BZ1237" s="907">
        <v>46142</v>
      </c>
      <c r="CT1237" s="373">
        <v>30</v>
      </c>
      <c r="CU1237" s="1371">
        <v>5000</v>
      </c>
      <c r="CV1237" s="373">
        <v>28</v>
      </c>
      <c r="CW1237" s="1371">
        <v>4666.67</v>
      </c>
      <c r="CX1237" s="373">
        <v>28</v>
      </c>
      <c r="CY1237" s="1371">
        <v>4666.67</v>
      </c>
      <c r="DC1237" s="373">
        <f>V1237</f>
        <v>30</v>
      </c>
      <c r="DD1237" s="1371">
        <f>AI1237</f>
        <v>5000</v>
      </c>
      <c r="DE1237" s="373">
        <v>30</v>
      </c>
      <c r="DF1237" s="1371">
        <f>(R1237/30*DE1237)*Q1237</f>
        <v>5000</v>
      </c>
      <c r="DG1237" s="373">
        <v>30</v>
      </c>
      <c r="DH1237" s="1371">
        <f>(R1237/30*DG1237)*Q1237</f>
        <v>5000</v>
      </c>
      <c r="DU1237" s="793">
        <f t="shared" si="1142"/>
        <v>10000</v>
      </c>
      <c r="DV1237" s="794">
        <f t="shared" si="1139"/>
        <v>9666.67</v>
      </c>
      <c r="DW1237" s="794">
        <f t="shared" si="1137"/>
        <v>9666.67</v>
      </c>
      <c r="DX1237" s="794">
        <f t="shared" si="1144"/>
        <v>333.32999999999993</v>
      </c>
      <c r="DY1237" s="794">
        <f t="shared" si="1145"/>
        <v>333.32999999999993</v>
      </c>
      <c r="EG1237" s="621"/>
      <c r="FI1237" s="1372"/>
    </row>
    <row r="1238" spans="1:165" s="1208" customFormat="1" ht="48" customHeight="1" x14ac:dyDescent="0.25">
      <c r="A1238" s="1378">
        <v>2026</v>
      </c>
      <c r="B1238" s="1378">
        <v>479</v>
      </c>
      <c r="C1238" s="1378" t="s">
        <v>58</v>
      </c>
      <c r="D1238" s="1378">
        <v>3000654</v>
      </c>
      <c r="E1238" s="1378">
        <v>5005023</v>
      </c>
      <c r="F1238" s="1378" t="s">
        <v>3011</v>
      </c>
      <c r="G1238" s="1378" t="s">
        <v>3012</v>
      </c>
      <c r="H1238" s="1378">
        <v>95</v>
      </c>
      <c r="I1238" s="1394" t="s">
        <v>992</v>
      </c>
      <c r="J1238" s="1395" t="s">
        <v>10</v>
      </c>
      <c r="K1238" s="1395" t="s">
        <v>60</v>
      </c>
      <c r="L1238" s="1378" t="str">
        <f t="shared" si="1143"/>
        <v>2.3</v>
      </c>
      <c r="M1238" s="1396" t="s">
        <v>62</v>
      </c>
      <c r="N1238" s="1396"/>
      <c r="O1238" s="1378" t="s">
        <v>3074</v>
      </c>
      <c r="P1238" s="1378" t="s">
        <v>65</v>
      </c>
      <c r="Q1238" s="1397">
        <v>1</v>
      </c>
      <c r="R1238" s="290">
        <v>5000</v>
      </c>
      <c r="S1238" s="373"/>
      <c r="T1238" s="373"/>
      <c r="U1238" s="1378">
        <v>30</v>
      </c>
      <c r="V1238" s="1378">
        <v>30</v>
      </c>
      <c r="W1238" s="286"/>
      <c r="X1238" s="286"/>
      <c r="Y1238" s="286"/>
      <c r="Z1238" s="286"/>
      <c r="AA1238" s="286"/>
      <c r="AB1238" s="286"/>
      <c r="AC1238" s="286"/>
      <c r="AD1238" s="286"/>
      <c r="AE1238" s="290"/>
      <c r="AF1238" s="340">
        <f t="shared" si="1141"/>
        <v>0</v>
      </c>
      <c r="AG1238" s="340">
        <f t="shared" si="1140"/>
        <v>0</v>
      </c>
      <c r="AH1238" s="340">
        <f t="shared" si="1146"/>
        <v>5000</v>
      </c>
      <c r="AI1238" s="340">
        <f t="shared" si="1147"/>
        <v>5000</v>
      </c>
      <c r="AJ1238" s="340">
        <f t="shared" si="1148"/>
        <v>0</v>
      </c>
      <c r="AK1238" s="340">
        <f t="shared" si="1149"/>
        <v>0</v>
      </c>
      <c r="AL1238" s="340">
        <f t="shared" si="1150"/>
        <v>0</v>
      </c>
      <c r="AM1238" s="340">
        <f t="shared" si="1151"/>
        <v>0</v>
      </c>
      <c r="AN1238" s="340">
        <f t="shared" si="1152"/>
        <v>0</v>
      </c>
      <c r="AO1238" s="340">
        <f t="shared" si="1153"/>
        <v>0</v>
      </c>
      <c r="AP1238" s="340">
        <f t="shared" si="1154"/>
        <v>0</v>
      </c>
      <c r="AQ1238" s="340">
        <f t="shared" si="1155"/>
        <v>0</v>
      </c>
      <c r="AR1238" s="291">
        <f t="shared" si="1138"/>
        <v>10000</v>
      </c>
      <c r="AS1238" s="373" t="s">
        <v>2578</v>
      </c>
      <c r="AT1238" s="373"/>
      <c r="AU1238" s="373" t="s">
        <v>3535</v>
      </c>
      <c r="AV1238" s="373" t="s">
        <v>3536</v>
      </c>
      <c r="AW1238" s="375">
        <v>46058</v>
      </c>
      <c r="AX1238" s="373" t="s">
        <v>3537</v>
      </c>
      <c r="AY1238" s="375">
        <v>46078</v>
      </c>
      <c r="AZ1238" s="373"/>
      <c r="BA1238" s="373" t="s">
        <v>3538</v>
      </c>
      <c r="BB1238" s="901" t="s">
        <v>995</v>
      </c>
      <c r="BC1238" s="373" t="s">
        <v>3798</v>
      </c>
      <c r="BD1238" s="373" t="s">
        <v>3799</v>
      </c>
      <c r="BE1238" s="373" t="s">
        <v>3800</v>
      </c>
      <c r="BF1238" s="375">
        <v>46119</v>
      </c>
      <c r="BG1238" s="373"/>
      <c r="BH1238" s="687">
        <v>6308</v>
      </c>
      <c r="BI1238" s="687"/>
      <c r="BJ1238" s="373"/>
      <c r="BK1238" s="687"/>
      <c r="BL1238" s="373">
        <v>6308</v>
      </c>
      <c r="BM1238" s="373"/>
      <c r="BN1238" s="687"/>
      <c r="BO1238" s="687"/>
      <c r="BP1238" s="376"/>
      <c r="BQ1238" s="1225" t="s">
        <v>3760</v>
      </c>
      <c r="BR1238" s="1225"/>
      <c r="BS1238" s="1398" t="s">
        <v>3801</v>
      </c>
      <c r="BT1238" s="1399" t="s">
        <v>1526</v>
      </c>
      <c r="BU1238" s="1399" t="s">
        <v>3802</v>
      </c>
      <c r="BV1238" s="1400">
        <v>70020299</v>
      </c>
      <c r="BW1238" s="1401">
        <v>10700202998</v>
      </c>
      <c r="BX1238" s="798">
        <v>5000</v>
      </c>
      <c r="BY1238" s="907">
        <v>46123</v>
      </c>
      <c r="BZ1238" s="907">
        <v>46142</v>
      </c>
      <c r="CA1238" s="373"/>
      <c r="CB1238" s="373"/>
      <c r="CC1238" s="373"/>
      <c r="CD1238" s="373"/>
      <c r="CE1238" s="373"/>
      <c r="CF1238" s="373"/>
      <c r="CG1238" s="373"/>
      <c r="CH1238" s="373"/>
      <c r="CI1238" s="373"/>
      <c r="CJ1238" s="373"/>
      <c r="CK1238" s="373"/>
      <c r="CL1238" s="373"/>
      <c r="CM1238" s="373"/>
      <c r="CN1238" s="373"/>
      <c r="CO1238" s="373"/>
      <c r="CP1238" s="373"/>
      <c r="CQ1238" s="373"/>
      <c r="CR1238" s="373"/>
      <c r="CS1238" s="373"/>
      <c r="CT1238" s="373">
        <v>30</v>
      </c>
      <c r="CU1238" s="1371">
        <v>5000</v>
      </c>
      <c r="CV1238" s="373">
        <v>30</v>
      </c>
      <c r="CW1238" s="1371">
        <v>5000</v>
      </c>
      <c r="CX1238" s="373">
        <v>0</v>
      </c>
      <c r="CY1238" s="1371">
        <v>0</v>
      </c>
      <c r="CZ1238" s="373"/>
      <c r="DA1238" s="373"/>
      <c r="DB1238" s="373"/>
      <c r="DC1238" s="373">
        <f>V1238</f>
        <v>30</v>
      </c>
      <c r="DD1238" s="1371">
        <f>AI1238</f>
        <v>5000</v>
      </c>
      <c r="DE1238" s="373">
        <v>22</v>
      </c>
      <c r="DF1238" s="1371">
        <f>(R1238/30*DE1238)*Q1238</f>
        <v>3666.6666666666665</v>
      </c>
      <c r="DG1238" s="373">
        <v>22</v>
      </c>
      <c r="DH1238" s="1371">
        <f>(R1238/30*DG1238)*Q1238</f>
        <v>3666.6666666666665</v>
      </c>
      <c r="DI1238" s="373"/>
      <c r="DJ1238" s="373"/>
      <c r="DK1238" s="373"/>
      <c r="DL1238" s="373"/>
      <c r="DM1238" s="373"/>
      <c r="DN1238" s="373"/>
      <c r="DO1238" s="373"/>
      <c r="DP1238" s="373"/>
      <c r="DQ1238" s="373"/>
      <c r="DR1238" s="373"/>
      <c r="DS1238" s="373"/>
      <c r="DT1238" s="373"/>
      <c r="DU1238" s="789">
        <f t="shared" si="1142"/>
        <v>10000</v>
      </c>
      <c r="DV1238" s="791">
        <f t="shared" si="1139"/>
        <v>8666.6666666666661</v>
      </c>
      <c r="DW1238" s="791">
        <f t="shared" si="1137"/>
        <v>3666.6666666666665</v>
      </c>
      <c r="DX1238" s="791">
        <f t="shared" si="1144"/>
        <v>1333.3333333333339</v>
      </c>
      <c r="DY1238" s="791">
        <f t="shared" si="1145"/>
        <v>6333.3333333333339</v>
      </c>
      <c r="DZ1238" s="373"/>
      <c r="EA1238" s="373"/>
      <c r="EB1238" s="373"/>
      <c r="EC1238" s="373"/>
      <c r="ED1238" s="373"/>
      <c r="EE1238" s="373"/>
      <c r="EF1238" s="373"/>
      <c r="EG1238" s="651"/>
      <c r="EH1238" s="373"/>
      <c r="EI1238" s="373"/>
      <c r="EJ1238" s="373"/>
      <c r="EK1238" s="373"/>
      <c r="EL1238" s="373"/>
      <c r="EM1238" s="373"/>
      <c r="EN1238" s="373"/>
      <c r="EO1238" s="373"/>
      <c r="EP1238" s="373"/>
      <c r="EQ1238" s="373"/>
      <c r="ER1238" s="373"/>
      <c r="ES1238" s="373"/>
      <c r="ET1238" s="373"/>
      <c r="EU1238" s="373"/>
      <c r="EV1238" s="373"/>
      <c r="EW1238" s="373"/>
      <c r="EX1238" s="373"/>
      <c r="EY1238" s="373"/>
      <c r="EZ1238" s="373"/>
      <c r="FA1238" s="373"/>
      <c r="FB1238" s="373"/>
      <c r="FC1238" s="373"/>
      <c r="FD1238" s="373"/>
      <c r="FE1238" s="373"/>
      <c r="FF1238" s="373"/>
      <c r="FG1238" s="373"/>
      <c r="FH1238" s="373"/>
      <c r="FI1238" s="1377"/>
    </row>
    <row r="1239" spans="1:165" s="1208" customFormat="1" ht="48" customHeight="1" x14ac:dyDescent="0.25">
      <c r="A1239" s="1365">
        <v>2026</v>
      </c>
      <c r="B1239" s="1365">
        <v>479</v>
      </c>
      <c r="C1239" s="1365" t="s">
        <v>58</v>
      </c>
      <c r="D1239" s="1365">
        <v>3000654</v>
      </c>
      <c r="E1239" s="1365">
        <v>5005023</v>
      </c>
      <c r="F1239" s="1365" t="s">
        <v>3011</v>
      </c>
      <c r="G1239" s="1365" t="s">
        <v>3012</v>
      </c>
      <c r="H1239" s="1365">
        <v>95</v>
      </c>
      <c r="I1239" s="1366" t="s">
        <v>992</v>
      </c>
      <c r="J1239" s="1367" t="s">
        <v>10</v>
      </c>
      <c r="K1239" s="1367" t="s">
        <v>60</v>
      </c>
      <c r="L1239" s="1365" t="str">
        <f t="shared" si="1143"/>
        <v>2.3</v>
      </c>
      <c r="M1239" s="1368" t="s">
        <v>62</v>
      </c>
      <c r="N1239" s="1368"/>
      <c r="O1239" s="1365" t="s">
        <v>3074</v>
      </c>
      <c r="P1239" s="1365" t="s">
        <v>65</v>
      </c>
      <c r="Q1239" s="1369">
        <v>2</v>
      </c>
      <c r="R1239" s="285">
        <v>5000</v>
      </c>
      <c r="S1239" s="373"/>
      <c r="T1239" s="373"/>
      <c r="U1239" s="1365">
        <v>30</v>
      </c>
      <c r="V1239" s="1365">
        <v>30</v>
      </c>
      <c r="W1239" s="286"/>
      <c r="X1239" s="286"/>
      <c r="Y1239" s="286"/>
      <c r="Z1239" s="287"/>
      <c r="AA1239" s="287"/>
      <c r="AB1239" s="287"/>
      <c r="AC1239" s="287"/>
      <c r="AD1239" s="287"/>
      <c r="AE1239" s="285"/>
      <c r="AF1239" s="284">
        <f t="shared" si="1141"/>
        <v>0</v>
      </c>
      <c r="AG1239" s="284">
        <f t="shared" ref="AG1239:AG1270" si="1156">+$R1239*(T1239/30)*$Q1239</f>
        <v>0</v>
      </c>
      <c r="AH1239" s="284">
        <f t="shared" si="1146"/>
        <v>10000</v>
      </c>
      <c r="AI1239" s="284">
        <f t="shared" si="1147"/>
        <v>10000</v>
      </c>
      <c r="AJ1239" s="284">
        <f t="shared" si="1148"/>
        <v>0</v>
      </c>
      <c r="AK1239" s="284">
        <f t="shared" si="1149"/>
        <v>0</v>
      </c>
      <c r="AL1239" s="284">
        <f t="shared" si="1150"/>
        <v>0</v>
      </c>
      <c r="AM1239" s="284">
        <f t="shared" si="1151"/>
        <v>0</v>
      </c>
      <c r="AN1239" s="284">
        <f t="shared" si="1152"/>
        <v>0</v>
      </c>
      <c r="AO1239" s="284">
        <f t="shared" si="1153"/>
        <v>0</v>
      </c>
      <c r="AP1239" s="284">
        <f t="shared" si="1154"/>
        <v>0</v>
      </c>
      <c r="AQ1239" s="284">
        <f t="shared" si="1155"/>
        <v>0</v>
      </c>
      <c r="AR1239" s="288"/>
      <c r="AS1239" s="373" t="s">
        <v>2578</v>
      </c>
      <c r="AT1239" s="373"/>
      <c r="AU1239" s="373" t="s">
        <v>3535</v>
      </c>
      <c r="AV1239" s="373" t="s">
        <v>3536</v>
      </c>
      <c r="AW1239" s="375">
        <v>46058</v>
      </c>
      <c r="AX1239" s="373" t="s">
        <v>3537</v>
      </c>
      <c r="AY1239" s="375">
        <v>46078</v>
      </c>
      <c r="AZ1239" s="373"/>
      <c r="BA1239" s="373" t="s">
        <v>3538</v>
      </c>
      <c r="BB1239" s="614" t="s">
        <v>1021</v>
      </c>
      <c r="BC1239" s="373"/>
      <c r="BD1239" s="373"/>
      <c r="BE1239" s="373"/>
      <c r="BF1239" s="375"/>
      <c r="BG1239" s="373"/>
      <c r="BH1239" s="687"/>
      <c r="BI1239" s="687"/>
      <c r="BJ1239" s="373"/>
      <c r="BK1239" s="687"/>
      <c r="BL1239" s="373"/>
      <c r="BM1239" s="373"/>
      <c r="BN1239" s="687"/>
      <c r="BO1239" s="687"/>
      <c r="BP1239" s="687"/>
      <c r="BQ1239" s="687"/>
      <c r="BR1239" s="687"/>
      <c r="BS1239" s="1370"/>
      <c r="BT1239" s="1370"/>
      <c r="BU1239" s="1370"/>
      <c r="BV1239" s="687"/>
      <c r="BW1239" s="687"/>
      <c r="BX1239" s="798"/>
      <c r="BY1239" s="896"/>
      <c r="BZ1239" s="896"/>
      <c r="CA1239" s="373"/>
      <c r="CB1239" s="373"/>
      <c r="CC1239" s="373"/>
      <c r="CD1239" s="373"/>
      <c r="CE1239" s="373"/>
      <c r="CF1239" s="373"/>
      <c r="CG1239" s="373"/>
      <c r="CH1239" s="373"/>
      <c r="CI1239" s="373"/>
      <c r="CJ1239" s="373"/>
      <c r="CK1239" s="373"/>
      <c r="CL1239" s="373"/>
      <c r="CM1239" s="373"/>
      <c r="CN1239" s="373"/>
      <c r="CO1239" s="373"/>
      <c r="CP1239" s="373"/>
      <c r="CQ1239" s="373"/>
      <c r="CR1239" s="373"/>
      <c r="CS1239" s="373"/>
      <c r="CT1239" s="373"/>
      <c r="CU1239" s="1371"/>
      <c r="CV1239" s="373"/>
      <c r="CW1239" s="1371"/>
      <c r="CX1239" s="373"/>
      <c r="CY1239" s="1371"/>
      <c r="CZ1239" s="373"/>
      <c r="DA1239" s="373"/>
      <c r="DB1239" s="373"/>
      <c r="DC1239" s="373">
        <f>V1239</f>
        <v>30</v>
      </c>
      <c r="DD1239" s="1371">
        <f>AI1239</f>
        <v>10000</v>
      </c>
      <c r="DE1239" s="373"/>
      <c r="DF1239" s="1371">
        <f>(R1239/30*DE1239)*Q1239</f>
        <v>0</v>
      </c>
      <c r="DG1239" s="373"/>
      <c r="DH1239" s="1371">
        <f>(R1239/30*DG1239)*Q1239</f>
        <v>0</v>
      </c>
      <c r="DI1239" s="373"/>
      <c r="DJ1239" s="373"/>
      <c r="DK1239" s="373"/>
      <c r="DL1239" s="373"/>
      <c r="DM1239" s="373"/>
      <c r="DN1239" s="373"/>
      <c r="DO1239" s="373"/>
      <c r="DP1239" s="373"/>
      <c r="DQ1239" s="373"/>
      <c r="DR1239" s="373"/>
      <c r="DS1239" s="373"/>
      <c r="DT1239" s="373"/>
      <c r="DU1239" s="793">
        <f t="shared" si="1142"/>
        <v>0</v>
      </c>
      <c r="DV1239" s="794">
        <f t="shared" si="1139"/>
        <v>0</v>
      </c>
      <c r="DW1239" s="794">
        <f t="shared" si="1137"/>
        <v>0</v>
      </c>
      <c r="DX1239" s="794">
        <f t="shared" si="1144"/>
        <v>0</v>
      </c>
      <c r="DY1239" s="794">
        <f t="shared" si="1145"/>
        <v>0</v>
      </c>
      <c r="DZ1239" s="373"/>
      <c r="EA1239" s="373"/>
      <c r="EB1239" s="373"/>
      <c r="EC1239" s="373"/>
      <c r="ED1239" s="373"/>
      <c r="EE1239" s="373"/>
      <c r="EF1239" s="373"/>
      <c r="EG1239" s="621"/>
      <c r="EH1239" s="373"/>
      <c r="EI1239" s="373"/>
      <c r="EJ1239" s="373"/>
      <c r="EK1239" s="373"/>
      <c r="EL1239" s="373"/>
      <c r="EM1239" s="373"/>
      <c r="EN1239" s="373"/>
      <c r="EO1239" s="373"/>
      <c r="EP1239" s="373"/>
      <c r="EQ1239" s="373"/>
      <c r="ER1239" s="373"/>
      <c r="ES1239" s="373"/>
      <c r="ET1239" s="373"/>
      <c r="EU1239" s="373"/>
      <c r="EV1239" s="373"/>
      <c r="EW1239" s="373"/>
      <c r="EX1239" s="373"/>
      <c r="EY1239" s="373"/>
      <c r="EZ1239" s="373"/>
      <c r="FA1239" s="373"/>
      <c r="FB1239" s="373"/>
      <c r="FC1239" s="373"/>
      <c r="FD1239" s="373"/>
      <c r="FE1239" s="373"/>
      <c r="FF1239" s="373"/>
      <c r="FG1239" s="373"/>
      <c r="FH1239" s="373"/>
      <c r="FI1239" s="1377"/>
    </row>
    <row r="1240" spans="1:165" s="623" customFormat="1" ht="48" hidden="1" customHeight="1" x14ac:dyDescent="0.25">
      <c r="A1240" s="1365">
        <v>2026</v>
      </c>
      <c r="B1240" s="1365">
        <v>479</v>
      </c>
      <c r="C1240" s="1365" t="s">
        <v>58</v>
      </c>
      <c r="D1240" s="1365">
        <v>3000654</v>
      </c>
      <c r="E1240" s="1365">
        <v>5005023</v>
      </c>
      <c r="F1240" s="1365" t="s">
        <v>2523</v>
      </c>
      <c r="G1240" s="1365" t="s">
        <v>2524</v>
      </c>
      <c r="H1240" s="1365">
        <v>96</v>
      </c>
      <c r="I1240" s="1366" t="s">
        <v>992</v>
      </c>
      <c r="J1240" s="1367" t="s">
        <v>10</v>
      </c>
      <c r="K1240" s="1367" t="s">
        <v>60</v>
      </c>
      <c r="L1240" s="1365" t="str">
        <f t="shared" si="1143"/>
        <v>2.3</v>
      </c>
      <c r="M1240" s="1368" t="s">
        <v>62</v>
      </c>
      <c r="N1240" s="1368"/>
      <c r="O1240" s="1365" t="s">
        <v>3053</v>
      </c>
      <c r="P1240" s="1365" t="s">
        <v>65</v>
      </c>
      <c r="Q1240" s="1369">
        <v>1</v>
      </c>
      <c r="R1240" s="285">
        <v>6500</v>
      </c>
      <c r="S1240" s="373"/>
      <c r="T1240" s="373"/>
      <c r="U1240" s="1365">
        <v>30</v>
      </c>
      <c r="V1240" s="1365">
        <v>30</v>
      </c>
      <c r="W1240" s="286"/>
      <c r="X1240" s="286"/>
      <c r="Y1240" s="286"/>
      <c r="Z1240" s="287"/>
      <c r="AA1240" s="287"/>
      <c r="AB1240" s="287"/>
      <c r="AC1240" s="287"/>
      <c r="AD1240" s="287"/>
      <c r="AE1240" s="285"/>
      <c r="AF1240" s="284">
        <f t="shared" ref="AF1240:AF1271" si="1157">+$R1240*(S1240/30)*$Q1240</f>
        <v>0</v>
      </c>
      <c r="AG1240" s="284">
        <f t="shared" si="1156"/>
        <v>0</v>
      </c>
      <c r="AH1240" s="284">
        <f t="shared" si="1146"/>
        <v>6500</v>
      </c>
      <c r="AI1240" s="284">
        <f t="shared" si="1147"/>
        <v>6500</v>
      </c>
      <c r="AJ1240" s="284">
        <f t="shared" si="1148"/>
        <v>0</v>
      </c>
      <c r="AK1240" s="284">
        <f t="shared" si="1149"/>
        <v>0</v>
      </c>
      <c r="AL1240" s="284">
        <f t="shared" si="1150"/>
        <v>0</v>
      </c>
      <c r="AM1240" s="284">
        <f t="shared" si="1151"/>
        <v>0</v>
      </c>
      <c r="AN1240" s="284">
        <f t="shared" si="1152"/>
        <v>0</v>
      </c>
      <c r="AO1240" s="284">
        <f t="shared" si="1153"/>
        <v>0</v>
      </c>
      <c r="AP1240" s="284">
        <f t="shared" si="1154"/>
        <v>0</v>
      </c>
      <c r="AQ1240" s="284">
        <f t="shared" si="1155"/>
        <v>0</v>
      </c>
      <c r="AR1240" s="288">
        <f>+ROUNDUP(SUM(AF1240:AQ1240),0)</f>
        <v>13000</v>
      </c>
      <c r="AS1240" s="373" t="s">
        <v>2578</v>
      </c>
      <c r="AT1240" s="373"/>
      <c r="AU1240" s="373" t="s">
        <v>3535</v>
      </c>
      <c r="AV1240" s="373" t="s">
        <v>3536</v>
      </c>
      <c r="AW1240" s="375">
        <v>46058</v>
      </c>
      <c r="AX1240" s="373" t="s">
        <v>3537</v>
      </c>
      <c r="AY1240" s="375">
        <v>46078</v>
      </c>
      <c r="AZ1240" s="373"/>
      <c r="BA1240" s="373" t="s">
        <v>3538</v>
      </c>
      <c r="BB1240" s="901" t="s">
        <v>995</v>
      </c>
      <c r="BC1240" s="373" t="s">
        <v>3755</v>
      </c>
      <c r="BD1240" s="373" t="s">
        <v>3756</v>
      </c>
      <c r="BE1240" s="373" t="s">
        <v>3766</v>
      </c>
      <c r="BF1240" s="375">
        <v>46083</v>
      </c>
      <c r="BG1240" s="373"/>
      <c r="BH1240" s="687">
        <v>1293</v>
      </c>
      <c r="BI1240" s="687"/>
      <c r="BJ1240" s="373"/>
      <c r="BK1240" s="687"/>
      <c r="BL1240" s="373">
        <v>1293</v>
      </c>
      <c r="BM1240" s="373"/>
      <c r="BN1240" s="687">
        <v>1293</v>
      </c>
      <c r="BO1240" s="616" t="s">
        <v>3758</v>
      </c>
      <c r="BP1240" s="670" t="s">
        <v>3759</v>
      </c>
      <c r="BQ1240" s="1225" t="s">
        <v>3760</v>
      </c>
      <c r="BR1240" s="1225"/>
      <c r="BS1240" s="1370" t="s">
        <v>3054</v>
      </c>
      <c r="BT1240" s="1370" t="s">
        <v>3055</v>
      </c>
      <c r="BU1240" s="1370" t="s">
        <v>3056</v>
      </c>
      <c r="BV1240" s="687">
        <v>41200743</v>
      </c>
      <c r="BW1240" s="687">
        <v>10412007439</v>
      </c>
      <c r="BX1240" s="798">
        <v>6500</v>
      </c>
      <c r="BY1240" s="907">
        <v>46082</v>
      </c>
      <c r="BZ1240" s="907">
        <v>46142</v>
      </c>
      <c r="CA1240" s="373"/>
      <c r="CB1240" s="373"/>
      <c r="CC1240" s="373"/>
      <c r="CD1240" s="373"/>
      <c r="CE1240" s="373"/>
      <c r="CF1240" s="373"/>
      <c r="CG1240" s="373"/>
      <c r="CH1240" s="373"/>
      <c r="CI1240" s="373"/>
      <c r="CJ1240" s="373"/>
      <c r="CK1240" s="373"/>
      <c r="CL1240" s="373"/>
      <c r="CM1240" s="373"/>
      <c r="CN1240" s="373"/>
      <c r="CO1240" s="373"/>
      <c r="CP1240" s="373"/>
      <c r="CQ1240" s="373"/>
      <c r="CR1240" s="373"/>
      <c r="CS1240" s="373"/>
      <c r="CT1240" s="373">
        <v>30</v>
      </c>
      <c r="CU1240" s="1371">
        <v>6500</v>
      </c>
      <c r="CV1240" s="373">
        <v>30</v>
      </c>
      <c r="CW1240" s="1371">
        <v>6500</v>
      </c>
      <c r="CX1240" s="373">
        <v>30</v>
      </c>
      <c r="CY1240" s="1371">
        <v>6500</v>
      </c>
      <c r="CZ1240" s="373"/>
      <c r="DA1240" s="373"/>
      <c r="DB1240" s="373"/>
      <c r="DC1240" s="373">
        <v>30</v>
      </c>
      <c r="DD1240" s="1371">
        <v>6500</v>
      </c>
      <c r="DE1240" s="373">
        <v>30</v>
      </c>
      <c r="DF1240" s="1371">
        <v>6500</v>
      </c>
      <c r="DG1240" s="373">
        <v>30</v>
      </c>
      <c r="DH1240" s="1371">
        <v>6500</v>
      </c>
      <c r="DI1240" s="373"/>
      <c r="DJ1240" s="373"/>
      <c r="DK1240" s="373"/>
      <c r="DL1240" s="373"/>
      <c r="DM1240" s="373"/>
      <c r="DN1240" s="373"/>
      <c r="DO1240" s="373"/>
      <c r="DP1240" s="373"/>
      <c r="DQ1240" s="373"/>
      <c r="DR1240" s="373"/>
      <c r="DS1240" s="373"/>
      <c r="DT1240" s="373"/>
      <c r="DU1240" s="793">
        <f t="shared" si="1142"/>
        <v>13000</v>
      </c>
      <c r="DV1240" s="794">
        <f t="shared" si="1139"/>
        <v>13000</v>
      </c>
      <c r="DW1240" s="794">
        <f t="shared" si="1137"/>
        <v>13000</v>
      </c>
      <c r="DX1240" s="794">
        <f t="shared" si="1144"/>
        <v>0</v>
      </c>
      <c r="DY1240" s="794">
        <f t="shared" si="1145"/>
        <v>0</v>
      </c>
      <c r="DZ1240" s="373"/>
      <c r="EA1240" s="373"/>
      <c r="EB1240" s="373"/>
      <c r="EC1240" s="373"/>
      <c r="ED1240" s="373"/>
      <c r="EE1240" s="373"/>
      <c r="EF1240" s="373"/>
      <c r="EG1240" s="621"/>
      <c r="EH1240" s="373"/>
      <c r="EI1240" s="373"/>
      <c r="EJ1240" s="373"/>
      <c r="EK1240" s="373"/>
      <c r="EL1240" s="373"/>
      <c r="EM1240" s="373"/>
      <c r="EN1240" s="373"/>
      <c r="EO1240" s="373"/>
      <c r="EP1240" s="373"/>
      <c r="EQ1240" s="373"/>
      <c r="ER1240" s="373"/>
      <c r="ES1240" s="373"/>
      <c r="ET1240" s="373"/>
      <c r="EU1240" s="373"/>
      <c r="EV1240" s="373"/>
      <c r="EW1240" s="373"/>
      <c r="EX1240" s="373"/>
      <c r="EY1240" s="373"/>
      <c r="EZ1240" s="373"/>
      <c r="FA1240" s="373"/>
      <c r="FB1240" s="373"/>
      <c r="FC1240" s="373"/>
      <c r="FD1240" s="373"/>
      <c r="FE1240" s="373"/>
      <c r="FF1240" s="373"/>
      <c r="FG1240" s="373"/>
      <c r="FH1240" s="373"/>
      <c r="FI1240" s="838"/>
    </row>
    <row r="1241" spans="1:165" s="1208" customFormat="1" ht="48" hidden="1" customHeight="1" x14ac:dyDescent="0.25">
      <c r="A1241" s="1365">
        <v>2026</v>
      </c>
      <c r="B1241" s="1365">
        <v>479</v>
      </c>
      <c r="C1241" s="1365" t="s">
        <v>58</v>
      </c>
      <c r="D1241" s="1365">
        <v>3000654</v>
      </c>
      <c r="E1241" s="1365">
        <v>5005023</v>
      </c>
      <c r="F1241" s="1365" t="s">
        <v>2523</v>
      </c>
      <c r="G1241" s="1365" t="s">
        <v>2524</v>
      </c>
      <c r="H1241" s="1365">
        <v>96</v>
      </c>
      <c r="I1241" s="1366" t="s">
        <v>992</v>
      </c>
      <c r="J1241" s="1367" t="s">
        <v>10</v>
      </c>
      <c r="K1241" s="1367" t="s">
        <v>60</v>
      </c>
      <c r="L1241" s="1365" t="str">
        <f t="shared" si="1143"/>
        <v>2.3</v>
      </c>
      <c r="M1241" s="1368" t="s">
        <v>62</v>
      </c>
      <c r="N1241" s="1368"/>
      <c r="O1241" s="1365" t="s">
        <v>3053</v>
      </c>
      <c r="P1241" s="1365" t="s">
        <v>65</v>
      </c>
      <c r="Q1241" s="1369">
        <v>1</v>
      </c>
      <c r="R1241" s="285">
        <v>6500</v>
      </c>
      <c r="S1241" s="373"/>
      <c r="T1241" s="373"/>
      <c r="U1241" s="1365">
        <v>30</v>
      </c>
      <c r="V1241" s="1365">
        <v>30</v>
      </c>
      <c r="W1241" s="286"/>
      <c r="X1241" s="286"/>
      <c r="Y1241" s="286"/>
      <c r="Z1241" s="287"/>
      <c r="AA1241" s="287"/>
      <c r="AB1241" s="287"/>
      <c r="AC1241" s="287"/>
      <c r="AD1241" s="287"/>
      <c r="AE1241" s="285"/>
      <c r="AF1241" s="284">
        <f t="shared" si="1157"/>
        <v>0</v>
      </c>
      <c r="AG1241" s="284">
        <f t="shared" si="1156"/>
        <v>0</v>
      </c>
      <c r="AH1241" s="284">
        <f t="shared" si="1146"/>
        <v>6500</v>
      </c>
      <c r="AI1241" s="284">
        <f t="shared" si="1147"/>
        <v>6500</v>
      </c>
      <c r="AJ1241" s="284">
        <f t="shared" si="1148"/>
        <v>0</v>
      </c>
      <c r="AK1241" s="284">
        <f t="shared" si="1149"/>
        <v>0</v>
      </c>
      <c r="AL1241" s="284">
        <f t="shared" si="1150"/>
        <v>0</v>
      </c>
      <c r="AM1241" s="284">
        <f t="shared" si="1151"/>
        <v>0</v>
      </c>
      <c r="AN1241" s="284">
        <f t="shared" si="1152"/>
        <v>0</v>
      </c>
      <c r="AO1241" s="284">
        <f t="shared" si="1153"/>
        <v>0</v>
      </c>
      <c r="AP1241" s="284">
        <f t="shared" si="1154"/>
        <v>0</v>
      </c>
      <c r="AQ1241" s="284">
        <f t="shared" si="1155"/>
        <v>0</v>
      </c>
      <c r="AR1241" s="288"/>
      <c r="AS1241" s="373" t="s">
        <v>2578</v>
      </c>
      <c r="AT1241" s="373"/>
      <c r="AU1241" s="373" t="s">
        <v>3535</v>
      </c>
      <c r="AV1241" s="373" t="s">
        <v>3536</v>
      </c>
      <c r="AW1241" s="375">
        <v>46058</v>
      </c>
      <c r="AX1241" s="373" t="s">
        <v>3537</v>
      </c>
      <c r="AY1241" s="375">
        <v>46078</v>
      </c>
      <c r="AZ1241" s="373"/>
      <c r="BA1241" s="373" t="s">
        <v>3538</v>
      </c>
      <c r="BB1241" s="614" t="s">
        <v>1021</v>
      </c>
      <c r="BC1241" s="373"/>
      <c r="BD1241" s="373"/>
      <c r="BE1241" s="373"/>
      <c r="BF1241" s="375"/>
      <c r="BG1241" s="373"/>
      <c r="BH1241" s="687"/>
      <c r="BI1241" s="687"/>
      <c r="BJ1241" s="373"/>
      <c r="BK1241" s="687"/>
      <c r="BL1241" s="373"/>
      <c r="BM1241" s="373"/>
      <c r="BN1241" s="687"/>
      <c r="BO1241" s="687"/>
      <c r="BP1241" s="687"/>
      <c r="BQ1241" s="687"/>
      <c r="BR1241" s="687"/>
      <c r="BS1241" s="373"/>
      <c r="BT1241" s="373"/>
      <c r="BU1241" s="373"/>
      <c r="BV1241" s="687"/>
      <c r="BW1241" s="687"/>
      <c r="BX1241" s="798"/>
      <c r="BY1241" s="896"/>
      <c r="BZ1241" s="896"/>
      <c r="CA1241" s="373"/>
      <c r="CB1241" s="373"/>
      <c r="CC1241" s="373"/>
      <c r="CD1241" s="373"/>
      <c r="CE1241" s="373"/>
      <c r="CF1241" s="373"/>
      <c r="CG1241" s="373"/>
      <c r="CH1241" s="373"/>
      <c r="CI1241" s="373"/>
      <c r="CJ1241" s="373"/>
      <c r="CK1241" s="373"/>
      <c r="CL1241" s="373"/>
      <c r="CM1241" s="373"/>
      <c r="CN1241" s="373"/>
      <c r="CO1241" s="373"/>
      <c r="CP1241" s="373"/>
      <c r="CQ1241" s="373"/>
      <c r="CR1241" s="373"/>
      <c r="CS1241" s="373"/>
      <c r="CT1241" s="373"/>
      <c r="CU1241" s="1371"/>
      <c r="CV1241" s="373"/>
      <c r="CW1241" s="1371"/>
      <c r="CX1241" s="373"/>
      <c r="CY1241" s="1371"/>
      <c r="CZ1241" s="373"/>
      <c r="DA1241" s="373"/>
      <c r="DB1241" s="373"/>
      <c r="DC1241" s="373">
        <f>V1241</f>
        <v>30</v>
      </c>
      <c r="DD1241" s="1371">
        <f>AI1241</f>
        <v>6500</v>
      </c>
      <c r="DE1241" s="373"/>
      <c r="DF1241" s="1371">
        <f>(R1241/30*DE1241)*Q1241</f>
        <v>0</v>
      </c>
      <c r="DG1241" s="373"/>
      <c r="DH1241" s="1371">
        <f>(R1241/30*DG1241)*Q1241</f>
        <v>0</v>
      </c>
      <c r="DI1241" s="373"/>
      <c r="DJ1241" s="373"/>
      <c r="DK1241" s="373"/>
      <c r="DL1241" s="373"/>
      <c r="DM1241" s="373"/>
      <c r="DN1241" s="373"/>
      <c r="DO1241" s="373"/>
      <c r="DP1241" s="373"/>
      <c r="DQ1241" s="373"/>
      <c r="DR1241" s="373"/>
      <c r="DS1241" s="373"/>
      <c r="DT1241" s="373"/>
      <c r="DU1241" s="793">
        <f t="shared" si="1142"/>
        <v>0</v>
      </c>
      <c r="DV1241" s="794">
        <f t="shared" si="1139"/>
        <v>0</v>
      </c>
      <c r="DW1241" s="794">
        <f t="shared" si="1137"/>
        <v>0</v>
      </c>
      <c r="DX1241" s="794">
        <f t="shared" si="1144"/>
        <v>0</v>
      </c>
      <c r="DY1241" s="794">
        <f t="shared" si="1145"/>
        <v>0</v>
      </c>
      <c r="DZ1241" s="373"/>
      <c r="EA1241" s="373"/>
      <c r="EB1241" s="373"/>
      <c r="EC1241" s="373"/>
      <c r="ED1241" s="373"/>
      <c r="EE1241" s="373"/>
      <c r="EF1241" s="373"/>
      <c r="EG1241" s="621"/>
      <c r="EH1241" s="373"/>
      <c r="EI1241" s="373"/>
      <c r="EJ1241" s="373"/>
      <c r="EK1241" s="373"/>
      <c r="EL1241" s="373"/>
      <c r="EM1241" s="373"/>
      <c r="EN1241" s="373"/>
      <c r="EO1241" s="373"/>
      <c r="EP1241" s="373"/>
      <c r="EQ1241" s="373"/>
      <c r="ER1241" s="373"/>
      <c r="ES1241" s="373"/>
      <c r="ET1241" s="373"/>
      <c r="EU1241" s="373"/>
      <c r="EV1241" s="373"/>
      <c r="EW1241" s="373"/>
      <c r="EX1241" s="373"/>
      <c r="EY1241" s="373"/>
      <c r="EZ1241" s="373"/>
      <c r="FA1241" s="373"/>
      <c r="FB1241" s="373"/>
      <c r="FC1241" s="373"/>
      <c r="FD1241" s="373"/>
      <c r="FE1241" s="373"/>
      <c r="FF1241" s="373"/>
      <c r="FG1241" s="373"/>
      <c r="FH1241" s="373"/>
      <c r="FI1241" s="1377"/>
    </row>
    <row r="1242" spans="1:165" s="623" customFormat="1" ht="48" hidden="1" customHeight="1" x14ac:dyDescent="0.25">
      <c r="A1242" s="1365">
        <v>2026</v>
      </c>
      <c r="B1242" s="1365">
        <v>479</v>
      </c>
      <c r="C1242" s="1365" t="s">
        <v>58</v>
      </c>
      <c r="D1242" s="1365">
        <v>3000654</v>
      </c>
      <c r="E1242" s="1365">
        <v>5005023</v>
      </c>
      <c r="F1242" s="1365" t="s">
        <v>2523</v>
      </c>
      <c r="G1242" s="1365" t="s">
        <v>2524</v>
      </c>
      <c r="H1242" s="1365">
        <v>96</v>
      </c>
      <c r="I1242" s="1366" t="s">
        <v>992</v>
      </c>
      <c r="J1242" s="1367" t="s">
        <v>10</v>
      </c>
      <c r="K1242" s="1367" t="s">
        <v>60</v>
      </c>
      <c r="L1242" s="1365" t="str">
        <f t="shared" si="1143"/>
        <v>2.3</v>
      </c>
      <c r="M1242" s="1368" t="s">
        <v>62</v>
      </c>
      <c r="N1242" s="1368"/>
      <c r="O1242" s="1365" t="s">
        <v>3057</v>
      </c>
      <c r="P1242" s="1365" t="s">
        <v>65</v>
      </c>
      <c r="Q1242" s="1369">
        <v>1</v>
      </c>
      <c r="R1242" s="285">
        <v>7000</v>
      </c>
      <c r="S1242" s="373"/>
      <c r="T1242" s="373"/>
      <c r="U1242" s="1365">
        <v>30</v>
      </c>
      <c r="V1242" s="1365">
        <v>30</v>
      </c>
      <c r="W1242" s="286"/>
      <c r="X1242" s="286"/>
      <c r="Y1242" s="286"/>
      <c r="Z1242" s="287"/>
      <c r="AA1242" s="287"/>
      <c r="AB1242" s="287"/>
      <c r="AC1242" s="287"/>
      <c r="AD1242" s="287"/>
      <c r="AE1242" s="285"/>
      <c r="AF1242" s="284">
        <f t="shared" si="1157"/>
        <v>0</v>
      </c>
      <c r="AG1242" s="284">
        <f t="shared" si="1156"/>
        <v>0</v>
      </c>
      <c r="AH1242" s="284">
        <f t="shared" si="1146"/>
        <v>7000</v>
      </c>
      <c r="AI1242" s="284">
        <f t="shared" si="1147"/>
        <v>7000</v>
      </c>
      <c r="AJ1242" s="284">
        <f t="shared" si="1148"/>
        <v>0</v>
      </c>
      <c r="AK1242" s="284">
        <f t="shared" si="1149"/>
        <v>0</v>
      </c>
      <c r="AL1242" s="284">
        <f t="shared" si="1150"/>
        <v>0</v>
      </c>
      <c r="AM1242" s="284">
        <f t="shared" si="1151"/>
        <v>0</v>
      </c>
      <c r="AN1242" s="284">
        <f t="shared" si="1152"/>
        <v>0</v>
      </c>
      <c r="AO1242" s="284">
        <f t="shared" si="1153"/>
        <v>0</v>
      </c>
      <c r="AP1242" s="284">
        <f t="shared" si="1154"/>
        <v>0</v>
      </c>
      <c r="AQ1242" s="284">
        <f t="shared" si="1155"/>
        <v>0</v>
      </c>
      <c r="AR1242" s="288">
        <f>+ROUNDUP(SUM(AF1242:AQ1242),0)</f>
        <v>14000</v>
      </c>
      <c r="AS1242" s="373" t="s">
        <v>2578</v>
      </c>
      <c r="AT1242" s="373"/>
      <c r="AU1242" s="373" t="s">
        <v>3535</v>
      </c>
      <c r="AV1242" s="373" t="s">
        <v>3536</v>
      </c>
      <c r="AW1242" s="375">
        <v>46058</v>
      </c>
      <c r="AX1242" s="373" t="s">
        <v>3537</v>
      </c>
      <c r="AY1242" s="375">
        <v>46078</v>
      </c>
      <c r="AZ1242" s="373"/>
      <c r="BA1242" s="373" t="s">
        <v>3538</v>
      </c>
      <c r="BB1242" s="901" t="s">
        <v>995</v>
      </c>
      <c r="BC1242" s="373" t="s">
        <v>3755</v>
      </c>
      <c r="BD1242" s="373" t="s">
        <v>3756</v>
      </c>
      <c r="BE1242" s="373" t="s">
        <v>3766</v>
      </c>
      <c r="BF1242" s="375">
        <v>46083</v>
      </c>
      <c r="BG1242" s="373"/>
      <c r="BH1242" s="687">
        <v>1294</v>
      </c>
      <c r="BI1242" s="687"/>
      <c r="BJ1242" s="373"/>
      <c r="BK1242" s="687"/>
      <c r="BL1242" s="373">
        <v>1294</v>
      </c>
      <c r="BM1242" s="373"/>
      <c r="BN1242" s="687">
        <v>1294</v>
      </c>
      <c r="BO1242" s="616" t="s">
        <v>3758</v>
      </c>
      <c r="BP1242" s="670" t="s">
        <v>3759</v>
      </c>
      <c r="BQ1242" s="1225" t="s">
        <v>3760</v>
      </c>
      <c r="BR1242" s="1225"/>
      <c r="BS1242" s="1370" t="s">
        <v>3059</v>
      </c>
      <c r="BT1242" s="1370" t="s">
        <v>3060</v>
      </c>
      <c r="BU1242" s="1370" t="s">
        <v>3061</v>
      </c>
      <c r="BV1242" s="829">
        <v>40587637</v>
      </c>
      <c r="BW1242" s="687">
        <v>10405876375</v>
      </c>
      <c r="BX1242" s="798">
        <v>7000</v>
      </c>
      <c r="BY1242" s="907">
        <v>46082</v>
      </c>
      <c r="BZ1242" s="907">
        <v>46142</v>
      </c>
      <c r="CA1242" s="373"/>
      <c r="CB1242" s="373"/>
      <c r="CC1242" s="373"/>
      <c r="CD1242" s="373"/>
      <c r="CE1242" s="373"/>
      <c r="CF1242" s="373"/>
      <c r="CG1242" s="373"/>
      <c r="CH1242" s="373"/>
      <c r="CI1242" s="373"/>
      <c r="CJ1242" s="373"/>
      <c r="CK1242" s="373"/>
      <c r="CL1242" s="373"/>
      <c r="CM1242" s="373"/>
      <c r="CN1242" s="373"/>
      <c r="CO1242" s="373"/>
      <c r="CP1242" s="373"/>
      <c r="CQ1242" s="373"/>
      <c r="CR1242" s="373"/>
      <c r="CS1242" s="373"/>
      <c r="CT1242" s="373">
        <v>30</v>
      </c>
      <c r="CU1242" s="1371">
        <v>7000</v>
      </c>
      <c r="CV1242" s="373">
        <v>30</v>
      </c>
      <c r="CW1242" s="1371">
        <v>7000</v>
      </c>
      <c r="CX1242" s="373">
        <v>30</v>
      </c>
      <c r="CY1242" s="1371">
        <v>7000</v>
      </c>
      <c r="CZ1242" s="373"/>
      <c r="DA1242" s="373"/>
      <c r="DB1242" s="373"/>
      <c r="DC1242" s="373">
        <v>30</v>
      </c>
      <c r="DD1242" s="1371">
        <v>7000</v>
      </c>
      <c r="DE1242" s="373">
        <v>30</v>
      </c>
      <c r="DF1242" s="1371">
        <v>7000</v>
      </c>
      <c r="DG1242" s="373">
        <v>30</v>
      </c>
      <c r="DH1242" s="1371">
        <v>7000</v>
      </c>
      <c r="DI1242" s="373"/>
      <c r="DJ1242" s="373"/>
      <c r="DK1242" s="373"/>
      <c r="DL1242" s="373"/>
      <c r="DM1242" s="373"/>
      <c r="DN1242" s="373"/>
      <c r="DO1242" s="373"/>
      <c r="DP1242" s="373"/>
      <c r="DQ1242" s="373"/>
      <c r="DR1242" s="373"/>
      <c r="DS1242" s="373"/>
      <c r="DT1242" s="373"/>
      <c r="DU1242" s="793">
        <f t="shared" si="1142"/>
        <v>14000</v>
      </c>
      <c r="DV1242" s="794">
        <f t="shared" si="1139"/>
        <v>14000</v>
      </c>
      <c r="DW1242" s="794">
        <f t="shared" si="1137"/>
        <v>14000</v>
      </c>
      <c r="DX1242" s="794">
        <f t="shared" si="1144"/>
        <v>0</v>
      </c>
      <c r="DY1242" s="794">
        <f t="shared" si="1145"/>
        <v>0</v>
      </c>
      <c r="DZ1242" s="373"/>
      <c r="EA1242" s="373"/>
      <c r="EB1242" s="373"/>
      <c r="EC1242" s="373"/>
      <c r="ED1242" s="373"/>
      <c r="EE1242" s="373"/>
      <c r="EF1242" s="373"/>
      <c r="EG1242" s="621"/>
      <c r="EH1242" s="373"/>
      <c r="EI1242" s="373"/>
      <c r="EJ1242" s="373"/>
      <c r="EK1242" s="373"/>
      <c r="EL1242" s="373"/>
      <c r="EM1242" s="373"/>
      <c r="EN1242" s="373"/>
      <c r="EO1242" s="373"/>
      <c r="EP1242" s="373"/>
      <c r="EQ1242" s="373"/>
      <c r="ER1242" s="373"/>
      <c r="ES1242" s="373"/>
      <c r="ET1242" s="373"/>
      <c r="EU1242" s="373"/>
      <c r="EV1242" s="373"/>
      <c r="EW1242" s="373"/>
      <c r="EX1242" s="373"/>
      <c r="EY1242" s="373"/>
      <c r="EZ1242" s="373"/>
      <c r="FA1242" s="373"/>
      <c r="FB1242" s="373"/>
      <c r="FC1242" s="373"/>
      <c r="FD1242" s="373"/>
      <c r="FE1242" s="373"/>
      <c r="FF1242" s="373"/>
      <c r="FG1242" s="373"/>
      <c r="FH1242" s="373"/>
      <c r="FI1242" s="838"/>
    </row>
    <row r="1243" spans="1:165" s="786" customFormat="1" ht="48" hidden="1" customHeight="1" x14ac:dyDescent="0.25">
      <c r="A1243" s="1365">
        <v>2026</v>
      </c>
      <c r="B1243" s="1365">
        <v>479</v>
      </c>
      <c r="C1243" s="1365" t="s">
        <v>58</v>
      </c>
      <c r="D1243" s="1365">
        <v>3000654</v>
      </c>
      <c r="E1243" s="1365">
        <v>5005023</v>
      </c>
      <c r="F1243" s="1365" t="s">
        <v>2523</v>
      </c>
      <c r="G1243" s="1365" t="s">
        <v>2524</v>
      </c>
      <c r="H1243" s="1365">
        <v>96</v>
      </c>
      <c r="I1243" s="1366" t="s">
        <v>992</v>
      </c>
      <c r="J1243" s="1367" t="s">
        <v>10</v>
      </c>
      <c r="K1243" s="1367" t="s">
        <v>60</v>
      </c>
      <c r="L1243" s="1365" t="str">
        <f t="shared" si="1143"/>
        <v>2.3</v>
      </c>
      <c r="M1243" s="1368" t="s">
        <v>62</v>
      </c>
      <c r="N1243" s="1368"/>
      <c r="O1243" s="1365" t="s">
        <v>3204</v>
      </c>
      <c r="P1243" s="1365" t="s">
        <v>65</v>
      </c>
      <c r="Q1243" s="1369">
        <v>1</v>
      </c>
      <c r="R1243" s="285">
        <v>4500</v>
      </c>
      <c r="S1243" s="373"/>
      <c r="T1243" s="373"/>
      <c r="U1243" s="1365">
        <v>30</v>
      </c>
      <c r="V1243" s="1365">
        <v>30</v>
      </c>
      <c r="W1243" s="286"/>
      <c r="X1243" s="286"/>
      <c r="Y1243" s="286"/>
      <c r="Z1243" s="287"/>
      <c r="AA1243" s="287"/>
      <c r="AB1243" s="287"/>
      <c r="AC1243" s="287"/>
      <c r="AD1243" s="287"/>
      <c r="AE1243" s="285"/>
      <c r="AF1243" s="284">
        <f t="shared" si="1157"/>
        <v>0</v>
      </c>
      <c r="AG1243" s="284">
        <f t="shared" si="1156"/>
        <v>0</v>
      </c>
      <c r="AH1243" s="284">
        <f t="shared" si="1146"/>
        <v>4500</v>
      </c>
      <c r="AI1243" s="284">
        <f t="shared" si="1147"/>
        <v>4500</v>
      </c>
      <c r="AJ1243" s="284">
        <f t="shared" si="1148"/>
        <v>0</v>
      </c>
      <c r="AK1243" s="284">
        <f t="shared" si="1149"/>
        <v>0</v>
      </c>
      <c r="AL1243" s="284">
        <f t="shared" si="1150"/>
        <v>0</v>
      </c>
      <c r="AM1243" s="284">
        <f t="shared" si="1151"/>
        <v>0</v>
      </c>
      <c r="AN1243" s="284">
        <f t="shared" si="1152"/>
        <v>0</v>
      </c>
      <c r="AO1243" s="284">
        <f t="shared" si="1153"/>
        <v>0</v>
      </c>
      <c r="AP1243" s="284">
        <f t="shared" si="1154"/>
        <v>0</v>
      </c>
      <c r="AQ1243" s="284">
        <f t="shared" si="1155"/>
        <v>0</v>
      </c>
      <c r="AR1243" s="288">
        <f>+ROUNDUP(SUM(AF1243:AQ1243),0)</f>
        <v>9000</v>
      </c>
      <c r="AS1243" s="373" t="s">
        <v>2578</v>
      </c>
      <c r="AT1243" s="373"/>
      <c r="AU1243" s="373" t="s">
        <v>3535</v>
      </c>
      <c r="AV1243" s="373" t="s">
        <v>3536</v>
      </c>
      <c r="AW1243" s="375">
        <v>46058</v>
      </c>
      <c r="AX1243" s="373" t="s">
        <v>3537</v>
      </c>
      <c r="AY1243" s="375">
        <v>46078</v>
      </c>
      <c r="AZ1243" s="373"/>
      <c r="BA1243" s="373" t="s">
        <v>3538</v>
      </c>
      <c r="BB1243" s="901" t="s">
        <v>995</v>
      </c>
      <c r="BC1243" s="373" t="s">
        <v>3755</v>
      </c>
      <c r="BD1243" s="373" t="s">
        <v>3756</v>
      </c>
      <c r="BE1243" s="373" t="s">
        <v>3766</v>
      </c>
      <c r="BF1243" s="375">
        <v>46083</v>
      </c>
      <c r="BG1243" s="373"/>
      <c r="BH1243" s="687">
        <v>2854</v>
      </c>
      <c r="BI1243" s="687"/>
      <c r="BJ1243" s="373"/>
      <c r="BK1243" s="687"/>
      <c r="BL1243" s="373">
        <v>2854</v>
      </c>
      <c r="BM1243" s="373"/>
      <c r="BN1243" s="687">
        <v>2854</v>
      </c>
      <c r="BO1243" s="687" t="s">
        <v>3761</v>
      </c>
      <c r="BP1243" s="687" t="s">
        <v>3762</v>
      </c>
      <c r="BQ1243" s="1225" t="s">
        <v>3760</v>
      </c>
      <c r="BR1243" s="1225"/>
      <c r="BS1243" s="1370" t="s">
        <v>2659</v>
      </c>
      <c r="BT1243" s="1370" t="s">
        <v>1523</v>
      </c>
      <c r="BU1243" s="1370" t="s">
        <v>3208</v>
      </c>
      <c r="BV1243" s="829">
        <v>74374518</v>
      </c>
      <c r="BW1243" s="687">
        <v>10743745189</v>
      </c>
      <c r="BX1243" s="798">
        <v>4500</v>
      </c>
      <c r="BY1243" s="907">
        <v>46082</v>
      </c>
      <c r="BZ1243" s="907">
        <v>46142</v>
      </c>
      <c r="CA1243" s="373"/>
      <c r="CB1243" s="373"/>
      <c r="CC1243" s="373"/>
      <c r="CD1243" s="373"/>
      <c r="CE1243" s="373"/>
      <c r="CF1243" s="373"/>
      <c r="CG1243" s="373"/>
      <c r="CH1243" s="373"/>
      <c r="CI1243" s="373"/>
      <c r="CJ1243" s="373"/>
      <c r="CK1243" s="373"/>
      <c r="CL1243" s="373"/>
      <c r="CM1243" s="373"/>
      <c r="CN1243" s="373"/>
      <c r="CO1243" s="373"/>
      <c r="CP1243" s="373"/>
      <c r="CQ1243" s="373"/>
      <c r="CR1243" s="373"/>
      <c r="CS1243" s="373"/>
      <c r="CT1243" s="373">
        <v>30</v>
      </c>
      <c r="CU1243" s="1371">
        <v>4500</v>
      </c>
      <c r="CV1243" s="373">
        <v>30</v>
      </c>
      <c r="CW1243" s="1371">
        <v>4500</v>
      </c>
      <c r="CX1243" s="373">
        <v>30</v>
      </c>
      <c r="CY1243" s="1371">
        <v>4500</v>
      </c>
      <c r="CZ1243" s="373"/>
      <c r="DA1243" s="373"/>
      <c r="DB1243" s="373"/>
      <c r="DC1243" s="373">
        <v>30</v>
      </c>
      <c r="DD1243" s="1371">
        <v>4500</v>
      </c>
      <c r="DE1243" s="373">
        <v>30</v>
      </c>
      <c r="DF1243" s="1371">
        <v>4500</v>
      </c>
      <c r="DG1243" s="373">
        <v>30</v>
      </c>
      <c r="DH1243" s="1371">
        <v>4500</v>
      </c>
      <c r="DI1243" s="373"/>
      <c r="DJ1243" s="373"/>
      <c r="DK1243" s="373"/>
      <c r="DL1243" s="373"/>
      <c r="DM1243" s="373"/>
      <c r="DN1243" s="373"/>
      <c r="DO1243" s="373"/>
      <c r="DP1243" s="373"/>
      <c r="DQ1243" s="373"/>
      <c r="DR1243" s="373"/>
      <c r="DS1243" s="373"/>
      <c r="DT1243" s="373"/>
      <c r="DU1243" s="793">
        <f t="shared" si="1142"/>
        <v>9000</v>
      </c>
      <c r="DV1243" s="794">
        <f t="shared" si="1139"/>
        <v>9000</v>
      </c>
      <c r="DW1243" s="794">
        <f t="shared" si="1137"/>
        <v>9000</v>
      </c>
      <c r="DX1243" s="794">
        <f t="shared" si="1144"/>
        <v>0</v>
      </c>
      <c r="DY1243" s="794">
        <f t="shared" si="1145"/>
        <v>0</v>
      </c>
      <c r="DZ1243" s="373"/>
      <c r="EA1243" s="373"/>
      <c r="EB1243" s="373"/>
      <c r="EC1243" s="373"/>
      <c r="ED1243" s="373"/>
      <c r="EE1243" s="373"/>
      <c r="EF1243" s="373"/>
      <c r="EG1243" s="621"/>
      <c r="EH1243" s="373"/>
      <c r="EI1243" s="373"/>
      <c r="EJ1243" s="373"/>
      <c r="EK1243" s="373"/>
      <c r="EL1243" s="373"/>
      <c r="EM1243" s="373"/>
      <c r="EN1243" s="373"/>
      <c r="EO1243" s="373"/>
      <c r="EP1243" s="373"/>
      <c r="EQ1243" s="373"/>
      <c r="ER1243" s="373"/>
      <c r="ES1243" s="373"/>
      <c r="ET1243" s="373"/>
      <c r="EU1243" s="373"/>
      <c r="EV1243" s="373"/>
      <c r="EW1243" s="373"/>
      <c r="EX1243" s="373"/>
      <c r="EY1243" s="373"/>
      <c r="EZ1243" s="373"/>
      <c r="FA1243" s="373"/>
      <c r="FB1243" s="373"/>
      <c r="FC1243" s="373"/>
      <c r="FD1243" s="373"/>
      <c r="FE1243" s="373"/>
      <c r="FF1243" s="373"/>
      <c r="FG1243" s="373"/>
      <c r="FH1243" s="373"/>
      <c r="FI1243" s="1374"/>
    </row>
    <row r="1244" spans="1:165" s="373" customFormat="1" ht="48" hidden="1" customHeight="1" x14ac:dyDescent="0.25">
      <c r="A1244" s="1365">
        <v>2026</v>
      </c>
      <c r="B1244" s="1365">
        <v>479</v>
      </c>
      <c r="C1244" s="1365" t="s">
        <v>58</v>
      </c>
      <c r="D1244" s="1365">
        <v>3000654</v>
      </c>
      <c r="E1244" s="1365">
        <v>5005023</v>
      </c>
      <c r="F1244" s="1365" t="s">
        <v>2523</v>
      </c>
      <c r="G1244" s="1365" t="s">
        <v>2524</v>
      </c>
      <c r="H1244" s="1365">
        <v>96</v>
      </c>
      <c r="I1244" s="1366" t="s">
        <v>992</v>
      </c>
      <c r="J1244" s="1367" t="s">
        <v>10</v>
      </c>
      <c r="K1244" s="1367" t="s">
        <v>60</v>
      </c>
      <c r="L1244" s="1365" t="str">
        <f t="shared" si="1143"/>
        <v>2.3</v>
      </c>
      <c r="M1244" s="1368" t="s">
        <v>62</v>
      </c>
      <c r="N1244" s="1368"/>
      <c r="O1244" s="1365" t="s">
        <v>3272</v>
      </c>
      <c r="P1244" s="1365" t="s">
        <v>65</v>
      </c>
      <c r="Q1244" s="1369">
        <v>1</v>
      </c>
      <c r="R1244" s="285">
        <v>8000</v>
      </c>
      <c r="U1244" s="1365">
        <v>30</v>
      </c>
      <c r="V1244" s="1365">
        <v>30</v>
      </c>
      <c r="W1244" s="286"/>
      <c r="X1244" s="286"/>
      <c r="Y1244" s="286"/>
      <c r="Z1244" s="287"/>
      <c r="AA1244" s="287"/>
      <c r="AB1244" s="287"/>
      <c r="AC1244" s="287"/>
      <c r="AD1244" s="287"/>
      <c r="AE1244" s="285"/>
      <c r="AF1244" s="284">
        <f t="shared" si="1157"/>
        <v>0</v>
      </c>
      <c r="AG1244" s="284">
        <f t="shared" si="1156"/>
        <v>0</v>
      </c>
      <c r="AH1244" s="284">
        <f t="shared" si="1146"/>
        <v>8000</v>
      </c>
      <c r="AI1244" s="284">
        <f t="shared" si="1147"/>
        <v>8000</v>
      </c>
      <c r="AJ1244" s="284">
        <f t="shared" si="1148"/>
        <v>0</v>
      </c>
      <c r="AK1244" s="284">
        <f t="shared" si="1149"/>
        <v>0</v>
      </c>
      <c r="AL1244" s="284">
        <f t="shared" si="1150"/>
        <v>0</v>
      </c>
      <c r="AM1244" s="284">
        <f t="shared" si="1151"/>
        <v>0</v>
      </c>
      <c r="AN1244" s="284">
        <f t="shared" si="1152"/>
        <v>0</v>
      </c>
      <c r="AO1244" s="284">
        <f t="shared" si="1153"/>
        <v>0</v>
      </c>
      <c r="AP1244" s="284">
        <f t="shared" si="1154"/>
        <v>0</v>
      </c>
      <c r="AQ1244" s="284">
        <f t="shared" si="1155"/>
        <v>0</v>
      </c>
      <c r="AR1244" s="288"/>
      <c r="AS1244" s="373" t="s">
        <v>2578</v>
      </c>
      <c r="AU1244" s="373" t="s">
        <v>3535</v>
      </c>
      <c r="AV1244" s="373" t="s">
        <v>3536</v>
      </c>
      <c r="AW1244" s="375">
        <v>46058</v>
      </c>
      <c r="AX1244" s="373" t="s">
        <v>3537</v>
      </c>
      <c r="AY1244" s="375">
        <v>46078</v>
      </c>
      <c r="BA1244" s="373" t="s">
        <v>3538</v>
      </c>
      <c r="BB1244" s="614" t="s">
        <v>1021</v>
      </c>
      <c r="BF1244" s="375"/>
      <c r="BH1244" s="687"/>
      <c r="BI1244" s="687"/>
      <c r="BK1244" s="687"/>
      <c r="BN1244" s="687"/>
      <c r="BO1244" s="687"/>
      <c r="BP1244" s="687"/>
      <c r="BQ1244" s="687"/>
      <c r="BR1244" s="687"/>
      <c r="BV1244" s="687"/>
      <c r="BW1244" s="687"/>
      <c r="BX1244" s="798"/>
      <c r="BY1244" s="896"/>
      <c r="BZ1244" s="896"/>
      <c r="CU1244" s="1371"/>
      <c r="CW1244" s="1371"/>
      <c r="CY1244" s="1371"/>
      <c r="DC1244" s="373">
        <f>V1244</f>
        <v>30</v>
      </c>
      <c r="DD1244" s="1371">
        <f>AI1244</f>
        <v>8000</v>
      </c>
      <c r="DF1244" s="1371">
        <f>(R1244/30*DE1244)*Q1244</f>
        <v>0</v>
      </c>
      <c r="DH1244" s="1371">
        <f>(R1244/30*DG1244)*Q1244</f>
        <v>0</v>
      </c>
      <c r="DU1244" s="793">
        <f t="shared" si="1142"/>
        <v>0</v>
      </c>
      <c r="DV1244" s="794">
        <f t="shared" si="1139"/>
        <v>0</v>
      </c>
      <c r="DW1244" s="794">
        <f t="shared" si="1137"/>
        <v>0</v>
      </c>
      <c r="DX1244" s="794">
        <f t="shared" si="1144"/>
        <v>0</v>
      </c>
      <c r="DY1244" s="794">
        <f t="shared" si="1145"/>
        <v>0</v>
      </c>
      <c r="EG1244" s="621"/>
      <c r="FI1244" s="1372"/>
    </row>
    <row r="1245" spans="1:165" s="846" customFormat="1" ht="48" hidden="1" customHeight="1" x14ac:dyDescent="0.25">
      <c r="A1245" s="1365">
        <v>2026</v>
      </c>
      <c r="B1245" s="1365">
        <v>479</v>
      </c>
      <c r="C1245" s="1365" t="s">
        <v>58</v>
      </c>
      <c r="D1245" s="1365">
        <v>3000654</v>
      </c>
      <c r="E1245" s="1365">
        <v>5005023</v>
      </c>
      <c r="F1245" s="1365" t="s">
        <v>3011</v>
      </c>
      <c r="G1245" s="1365" t="s">
        <v>3012</v>
      </c>
      <c r="H1245" s="1365">
        <v>95</v>
      </c>
      <c r="I1245" s="1366" t="s">
        <v>992</v>
      </c>
      <c r="J1245" s="1367" t="s">
        <v>10</v>
      </c>
      <c r="K1245" s="1367" t="s">
        <v>60</v>
      </c>
      <c r="L1245" s="1365" t="str">
        <f t="shared" si="1143"/>
        <v>2.3</v>
      </c>
      <c r="M1245" s="1368" t="s">
        <v>62</v>
      </c>
      <c r="N1245" s="1368"/>
      <c r="O1245" s="1365" t="s">
        <v>3076</v>
      </c>
      <c r="P1245" s="1365" t="s">
        <v>65</v>
      </c>
      <c r="Q1245" s="1369">
        <v>1</v>
      </c>
      <c r="R1245" s="285">
        <v>6000</v>
      </c>
      <c r="S1245" s="373"/>
      <c r="T1245" s="373"/>
      <c r="U1245" s="1365">
        <v>30</v>
      </c>
      <c r="V1245" s="1365">
        <v>30</v>
      </c>
      <c r="W1245" s="286"/>
      <c r="X1245" s="286"/>
      <c r="Y1245" s="286"/>
      <c r="Z1245" s="287"/>
      <c r="AA1245" s="287"/>
      <c r="AB1245" s="287"/>
      <c r="AC1245" s="287"/>
      <c r="AD1245" s="287"/>
      <c r="AE1245" s="285"/>
      <c r="AF1245" s="284">
        <f t="shared" si="1157"/>
        <v>0</v>
      </c>
      <c r="AG1245" s="284">
        <f t="shared" si="1156"/>
        <v>0</v>
      </c>
      <c r="AH1245" s="284">
        <f t="shared" si="1146"/>
        <v>6000</v>
      </c>
      <c r="AI1245" s="284">
        <f t="shared" si="1147"/>
        <v>6000</v>
      </c>
      <c r="AJ1245" s="284">
        <f t="shared" si="1148"/>
        <v>0</v>
      </c>
      <c r="AK1245" s="284">
        <f t="shared" si="1149"/>
        <v>0</v>
      </c>
      <c r="AL1245" s="284">
        <f t="shared" si="1150"/>
        <v>0</v>
      </c>
      <c r="AM1245" s="284">
        <f t="shared" si="1151"/>
        <v>0</v>
      </c>
      <c r="AN1245" s="284">
        <f t="shared" si="1152"/>
        <v>0</v>
      </c>
      <c r="AO1245" s="284">
        <f t="shared" si="1153"/>
        <v>0</v>
      </c>
      <c r="AP1245" s="284">
        <f t="shared" si="1154"/>
        <v>0</v>
      </c>
      <c r="AQ1245" s="284">
        <f t="shared" si="1155"/>
        <v>0</v>
      </c>
      <c r="AR1245" s="288">
        <f>+ROUNDUP(SUM(AF1245:AQ1245),0)</f>
        <v>12000</v>
      </c>
      <c r="AS1245" s="373" t="s">
        <v>2578</v>
      </c>
      <c r="AT1245" s="373"/>
      <c r="AU1245" s="373" t="s">
        <v>3535</v>
      </c>
      <c r="AV1245" s="373" t="s">
        <v>3536</v>
      </c>
      <c r="AW1245" s="375">
        <v>46058</v>
      </c>
      <c r="AX1245" s="373" t="s">
        <v>3537</v>
      </c>
      <c r="AY1245" s="375">
        <v>46078</v>
      </c>
      <c r="AZ1245" s="373"/>
      <c r="BA1245" s="373" t="s">
        <v>3538</v>
      </c>
      <c r="BB1245" s="901" t="s">
        <v>995</v>
      </c>
      <c r="BC1245" s="373" t="s">
        <v>3755</v>
      </c>
      <c r="BD1245" s="373" t="s">
        <v>3756</v>
      </c>
      <c r="BE1245" s="373" t="s">
        <v>3766</v>
      </c>
      <c r="BF1245" s="375">
        <v>46083</v>
      </c>
      <c r="BG1245" s="373"/>
      <c r="BH1245" s="687">
        <v>1301</v>
      </c>
      <c r="BI1245" s="687"/>
      <c r="BJ1245" s="373"/>
      <c r="BK1245" s="687"/>
      <c r="BL1245" s="373">
        <v>1301</v>
      </c>
      <c r="BM1245" s="373"/>
      <c r="BN1245" s="687">
        <v>1301</v>
      </c>
      <c r="BO1245" s="616" t="s">
        <v>3758</v>
      </c>
      <c r="BP1245" s="670" t="s">
        <v>3759</v>
      </c>
      <c r="BQ1245" s="1225" t="s">
        <v>3760</v>
      </c>
      <c r="BR1245" s="1225"/>
      <c r="BS1245" s="1370" t="s">
        <v>1498</v>
      </c>
      <c r="BT1245" s="1370" t="s">
        <v>3077</v>
      </c>
      <c r="BU1245" s="1370" t="s">
        <v>3078</v>
      </c>
      <c r="BV1245" s="687">
        <v>7759543</v>
      </c>
      <c r="BW1245" s="687">
        <v>10077595436</v>
      </c>
      <c r="BX1245" s="798">
        <v>6000</v>
      </c>
      <c r="BY1245" s="907">
        <v>46082</v>
      </c>
      <c r="BZ1245" s="907">
        <v>46142</v>
      </c>
      <c r="CA1245" s="373"/>
      <c r="CB1245" s="373"/>
      <c r="CC1245" s="373"/>
      <c r="CD1245" s="373"/>
      <c r="CE1245" s="373"/>
      <c r="CF1245" s="373"/>
      <c r="CG1245" s="373"/>
      <c r="CH1245" s="373"/>
      <c r="CI1245" s="373"/>
      <c r="CJ1245" s="373"/>
      <c r="CK1245" s="373"/>
      <c r="CL1245" s="373"/>
      <c r="CM1245" s="373"/>
      <c r="CN1245" s="373"/>
      <c r="CO1245" s="373"/>
      <c r="CP1245" s="373"/>
      <c r="CQ1245" s="373"/>
      <c r="CR1245" s="373"/>
      <c r="CS1245" s="373"/>
      <c r="CT1245" s="373">
        <v>30</v>
      </c>
      <c r="CU1245" s="1371">
        <v>6000</v>
      </c>
      <c r="CV1245" s="373">
        <v>30</v>
      </c>
      <c r="CW1245" s="1371">
        <v>6000</v>
      </c>
      <c r="CX1245" s="373">
        <v>30</v>
      </c>
      <c r="CY1245" s="1371">
        <v>6000</v>
      </c>
      <c r="CZ1245" s="373"/>
      <c r="DA1245" s="373"/>
      <c r="DB1245" s="373"/>
      <c r="DC1245" s="373">
        <v>30</v>
      </c>
      <c r="DD1245" s="1371">
        <v>6000</v>
      </c>
      <c r="DE1245" s="373">
        <v>30</v>
      </c>
      <c r="DF1245" s="1371">
        <v>6000</v>
      </c>
      <c r="DG1245" s="373">
        <v>30</v>
      </c>
      <c r="DH1245" s="1371">
        <v>6000</v>
      </c>
      <c r="DI1245" s="373"/>
      <c r="DJ1245" s="373"/>
      <c r="DK1245" s="373"/>
      <c r="DL1245" s="373"/>
      <c r="DM1245" s="373"/>
      <c r="DN1245" s="373"/>
      <c r="DO1245" s="373"/>
      <c r="DP1245" s="373"/>
      <c r="DQ1245" s="373"/>
      <c r="DR1245" s="373"/>
      <c r="DS1245" s="373"/>
      <c r="DT1245" s="373"/>
      <c r="DU1245" s="793">
        <f t="shared" si="1142"/>
        <v>12000</v>
      </c>
      <c r="DV1245" s="794">
        <f t="shared" si="1139"/>
        <v>12000</v>
      </c>
      <c r="DW1245" s="794">
        <f t="shared" si="1137"/>
        <v>12000</v>
      </c>
      <c r="DX1245" s="794">
        <f t="shared" si="1144"/>
        <v>0</v>
      </c>
      <c r="DY1245" s="794">
        <f t="shared" si="1145"/>
        <v>0</v>
      </c>
      <c r="DZ1245" s="373"/>
      <c r="EA1245" s="373"/>
      <c r="EB1245" s="373"/>
      <c r="EC1245" s="373"/>
      <c r="ED1245" s="373"/>
      <c r="EE1245" s="373"/>
      <c r="EF1245" s="373"/>
      <c r="EG1245" s="621"/>
      <c r="EH1245" s="373"/>
      <c r="EI1245" s="373"/>
      <c r="EJ1245" s="373"/>
      <c r="EK1245" s="373"/>
      <c r="EL1245" s="373"/>
      <c r="EM1245" s="373"/>
      <c r="EN1245" s="373"/>
      <c r="EO1245" s="373"/>
      <c r="EP1245" s="373"/>
      <c r="EQ1245" s="373"/>
      <c r="ER1245" s="373"/>
      <c r="ES1245" s="373"/>
      <c r="ET1245" s="373"/>
      <c r="EU1245" s="373"/>
      <c r="EV1245" s="373"/>
      <c r="EW1245" s="373"/>
      <c r="EX1245" s="373"/>
      <c r="EY1245" s="373"/>
      <c r="EZ1245" s="373"/>
      <c r="FA1245" s="373"/>
      <c r="FB1245" s="373"/>
      <c r="FC1245" s="373"/>
      <c r="FD1245" s="373"/>
      <c r="FE1245" s="373"/>
      <c r="FF1245" s="373"/>
      <c r="FG1245" s="373"/>
      <c r="FH1245" s="373"/>
      <c r="FI1245" s="1373"/>
    </row>
    <row r="1246" spans="1:165" s="2317" customFormat="1" ht="48" hidden="1" customHeight="1" x14ac:dyDescent="0.25">
      <c r="A1246" s="2322">
        <v>2026</v>
      </c>
      <c r="B1246" s="1365">
        <v>479</v>
      </c>
      <c r="C1246" s="1365" t="s">
        <v>58</v>
      </c>
      <c r="D1246" s="1365">
        <v>3000654</v>
      </c>
      <c r="E1246" s="1365">
        <v>5005023</v>
      </c>
      <c r="F1246" s="1365" t="s">
        <v>3011</v>
      </c>
      <c r="G1246" s="2322" t="s">
        <v>3012</v>
      </c>
      <c r="H1246" s="2322">
        <v>95</v>
      </c>
      <c r="I1246" s="1366" t="s">
        <v>992</v>
      </c>
      <c r="J1246" s="1367" t="s">
        <v>10</v>
      </c>
      <c r="K1246" s="1367" t="s">
        <v>60</v>
      </c>
      <c r="L1246" s="1365" t="str">
        <f t="shared" si="1143"/>
        <v>2.3</v>
      </c>
      <c r="M1246" s="2323" t="s">
        <v>62</v>
      </c>
      <c r="N1246" s="1368"/>
      <c r="O1246" s="2322" t="s">
        <v>3181</v>
      </c>
      <c r="P1246" s="2322" t="s">
        <v>65</v>
      </c>
      <c r="Q1246" s="2324">
        <v>1</v>
      </c>
      <c r="R1246" s="2325">
        <v>4500</v>
      </c>
      <c r="S1246" s="2326"/>
      <c r="T1246" s="2326"/>
      <c r="U1246" s="2322">
        <v>30</v>
      </c>
      <c r="V1246" s="2322">
        <v>30</v>
      </c>
      <c r="W1246" s="2327"/>
      <c r="X1246" s="286"/>
      <c r="Y1246" s="286"/>
      <c r="Z1246" s="287"/>
      <c r="AA1246" s="287"/>
      <c r="AB1246" s="287"/>
      <c r="AC1246" s="287"/>
      <c r="AD1246" s="287"/>
      <c r="AE1246" s="2325"/>
      <c r="AF1246" s="284">
        <f t="shared" si="1157"/>
        <v>0</v>
      </c>
      <c r="AG1246" s="284">
        <f t="shared" si="1156"/>
        <v>0</v>
      </c>
      <c r="AH1246" s="284">
        <f t="shared" si="1146"/>
        <v>4500</v>
      </c>
      <c r="AI1246" s="284">
        <f t="shared" si="1147"/>
        <v>4500</v>
      </c>
      <c r="AJ1246" s="284">
        <f t="shared" si="1148"/>
        <v>0</v>
      </c>
      <c r="AK1246" s="284">
        <f t="shared" si="1149"/>
        <v>0</v>
      </c>
      <c r="AL1246" s="284">
        <f t="shared" si="1150"/>
        <v>0</v>
      </c>
      <c r="AM1246" s="284">
        <f t="shared" si="1151"/>
        <v>0</v>
      </c>
      <c r="AN1246" s="284">
        <f t="shared" si="1152"/>
        <v>0</v>
      </c>
      <c r="AO1246" s="284">
        <f t="shared" si="1153"/>
        <v>0</v>
      </c>
      <c r="AP1246" s="284">
        <f t="shared" si="1154"/>
        <v>0</v>
      </c>
      <c r="AQ1246" s="284">
        <f t="shared" si="1155"/>
        <v>0</v>
      </c>
      <c r="AR1246" s="2328">
        <f>+ROUNDUP(SUM(AF1246:AQ1246),0)</f>
        <v>9000</v>
      </c>
      <c r="AS1246" s="2326" t="s">
        <v>2578</v>
      </c>
      <c r="AT1246" s="373"/>
      <c r="AU1246" s="373" t="s">
        <v>3535</v>
      </c>
      <c r="AV1246" s="373" t="s">
        <v>3536</v>
      </c>
      <c r="AW1246" s="375">
        <v>46058</v>
      </c>
      <c r="AX1246" s="373" t="s">
        <v>3537</v>
      </c>
      <c r="AY1246" s="375">
        <v>46078</v>
      </c>
      <c r="AZ1246" s="373"/>
      <c r="BA1246" s="373" t="s">
        <v>3538</v>
      </c>
      <c r="BB1246" s="2329" t="s">
        <v>995</v>
      </c>
      <c r="BC1246" s="373" t="s">
        <v>3755</v>
      </c>
      <c r="BD1246" s="373" t="s">
        <v>3756</v>
      </c>
      <c r="BE1246" s="373" t="s">
        <v>3766</v>
      </c>
      <c r="BF1246" s="375">
        <v>46083</v>
      </c>
      <c r="BG1246" s="373"/>
      <c r="BH1246" s="687">
        <v>1879</v>
      </c>
      <c r="BI1246" s="687"/>
      <c r="BJ1246" s="373"/>
      <c r="BK1246" s="687"/>
      <c r="BL1246" s="373">
        <v>1879</v>
      </c>
      <c r="BM1246" s="373"/>
      <c r="BN1246" s="687">
        <v>1879</v>
      </c>
      <c r="BO1246" s="616" t="s">
        <v>3758</v>
      </c>
      <c r="BP1246" s="670" t="s">
        <v>3759</v>
      </c>
      <c r="BQ1246" s="2139" t="s">
        <v>3760</v>
      </c>
      <c r="BR1246" s="2139"/>
      <c r="BS1246" s="2330" t="s">
        <v>2729</v>
      </c>
      <c r="BT1246" s="1370" t="s">
        <v>3182</v>
      </c>
      <c r="BU1246" s="1370" t="s">
        <v>1380</v>
      </c>
      <c r="BV1246" s="687">
        <v>72177456</v>
      </c>
      <c r="BW1246" s="687">
        <v>10721774568</v>
      </c>
      <c r="BX1246" s="798">
        <v>4500</v>
      </c>
      <c r="BY1246" s="907">
        <v>46082</v>
      </c>
      <c r="BZ1246" s="907">
        <v>46142</v>
      </c>
      <c r="CA1246" s="373"/>
      <c r="CB1246" s="373"/>
      <c r="CC1246" s="373"/>
      <c r="CD1246" s="373"/>
      <c r="CE1246" s="373"/>
      <c r="CF1246" s="373"/>
      <c r="CG1246" s="373"/>
      <c r="CH1246" s="373"/>
      <c r="CI1246" s="373"/>
      <c r="CJ1246" s="373"/>
      <c r="CK1246" s="373"/>
      <c r="CL1246" s="373"/>
      <c r="CM1246" s="373"/>
      <c r="CN1246" s="373"/>
      <c r="CO1246" s="373"/>
      <c r="CP1246" s="373"/>
      <c r="CQ1246" s="373"/>
      <c r="CR1246" s="373"/>
      <c r="CS1246" s="373"/>
      <c r="CT1246" s="373">
        <v>30</v>
      </c>
      <c r="CU1246" s="1371">
        <v>4500</v>
      </c>
      <c r="CV1246" s="373">
        <v>30</v>
      </c>
      <c r="CW1246" s="1371">
        <v>4500</v>
      </c>
      <c r="CX1246" s="373">
        <v>30</v>
      </c>
      <c r="CY1246" s="1371">
        <v>4500</v>
      </c>
      <c r="CZ1246" s="373"/>
      <c r="DA1246" s="373"/>
      <c r="DB1246" s="373"/>
      <c r="DC1246" s="373">
        <v>30</v>
      </c>
      <c r="DD1246" s="1371">
        <v>4500</v>
      </c>
      <c r="DE1246" s="373">
        <v>30</v>
      </c>
      <c r="DF1246" s="1371">
        <v>4500</v>
      </c>
      <c r="DG1246" s="373">
        <v>30</v>
      </c>
      <c r="DH1246" s="1371">
        <v>4500</v>
      </c>
      <c r="DI1246" s="373"/>
      <c r="DJ1246" s="373"/>
      <c r="DK1246" s="373"/>
      <c r="DL1246" s="373"/>
      <c r="DM1246" s="373"/>
      <c r="DN1246" s="373"/>
      <c r="DO1246" s="373"/>
      <c r="DP1246" s="373"/>
      <c r="DQ1246" s="373"/>
      <c r="DR1246" s="373"/>
      <c r="DS1246" s="373"/>
      <c r="DT1246" s="2326"/>
      <c r="DU1246" s="2320">
        <f t="shared" si="1142"/>
        <v>9000</v>
      </c>
      <c r="DV1246" s="2321">
        <f t="shared" si="1139"/>
        <v>9000</v>
      </c>
      <c r="DW1246" s="2321">
        <f t="shared" si="1137"/>
        <v>9000</v>
      </c>
      <c r="DX1246" s="2321">
        <f t="shared" si="1144"/>
        <v>0</v>
      </c>
      <c r="DY1246" s="2321">
        <f t="shared" si="1145"/>
        <v>0</v>
      </c>
      <c r="DZ1246" s="2326"/>
      <c r="EA1246" s="2326"/>
      <c r="EB1246" s="2326"/>
      <c r="EC1246" s="2326"/>
      <c r="ED1246" s="2326"/>
      <c r="EE1246" s="2326"/>
      <c r="EF1246" s="2326"/>
      <c r="EG1246" s="1946"/>
      <c r="EH1246" s="2326"/>
      <c r="EI1246" s="2326"/>
      <c r="EJ1246" s="2326"/>
      <c r="EK1246" s="2326"/>
      <c r="EL1246" s="2326"/>
      <c r="EM1246" s="2326"/>
      <c r="EN1246" s="2326"/>
      <c r="EO1246" s="2326"/>
      <c r="EP1246" s="2326"/>
      <c r="EQ1246" s="2326"/>
      <c r="ER1246" s="2326"/>
      <c r="ES1246" s="2326"/>
      <c r="ET1246" s="2326"/>
      <c r="EU1246" s="2326"/>
      <c r="EV1246" s="2326"/>
      <c r="EW1246" s="2326"/>
      <c r="EX1246" s="2326"/>
      <c r="EY1246" s="2326"/>
      <c r="EZ1246" s="2326"/>
      <c r="FA1246" s="2326"/>
      <c r="FB1246" s="2326"/>
      <c r="FC1246" s="2326"/>
      <c r="FD1246" s="2326"/>
      <c r="FE1246" s="2326"/>
      <c r="FF1246" s="2326"/>
      <c r="FG1246" s="2326"/>
      <c r="FH1246" s="2326"/>
      <c r="FI1246" s="2333"/>
    </row>
    <row r="1247" spans="1:165" s="2317" customFormat="1" ht="48" hidden="1" customHeight="1" x14ac:dyDescent="0.25">
      <c r="A1247" s="2322">
        <v>2026</v>
      </c>
      <c r="B1247" s="1365">
        <v>479</v>
      </c>
      <c r="C1247" s="1365" t="s">
        <v>58</v>
      </c>
      <c r="D1247" s="1365">
        <v>3000654</v>
      </c>
      <c r="E1247" s="1365">
        <v>5005023</v>
      </c>
      <c r="F1247" s="1365" t="s">
        <v>3011</v>
      </c>
      <c r="G1247" s="2322" t="s">
        <v>3012</v>
      </c>
      <c r="H1247" s="2322">
        <v>95</v>
      </c>
      <c r="I1247" s="1366" t="s">
        <v>992</v>
      </c>
      <c r="J1247" s="1367" t="s">
        <v>10</v>
      </c>
      <c r="K1247" s="1367" t="s">
        <v>60</v>
      </c>
      <c r="L1247" s="1365" t="str">
        <f t="shared" si="1143"/>
        <v>2.3</v>
      </c>
      <c r="M1247" s="2323" t="s">
        <v>62</v>
      </c>
      <c r="N1247" s="1368"/>
      <c r="O1247" s="2322" t="s">
        <v>3190</v>
      </c>
      <c r="P1247" s="2322" t="s">
        <v>65</v>
      </c>
      <c r="Q1247" s="2324">
        <v>1</v>
      </c>
      <c r="R1247" s="2325">
        <v>6000</v>
      </c>
      <c r="S1247" s="2326"/>
      <c r="T1247" s="2326"/>
      <c r="U1247" s="2322">
        <v>30</v>
      </c>
      <c r="V1247" s="2322">
        <v>30</v>
      </c>
      <c r="W1247" s="2327"/>
      <c r="X1247" s="286"/>
      <c r="Y1247" s="286"/>
      <c r="Z1247" s="287"/>
      <c r="AA1247" s="287"/>
      <c r="AB1247" s="287"/>
      <c r="AC1247" s="287"/>
      <c r="AD1247" s="287"/>
      <c r="AE1247" s="2325"/>
      <c r="AF1247" s="284">
        <f t="shared" si="1157"/>
        <v>0</v>
      </c>
      <c r="AG1247" s="284">
        <f t="shared" si="1156"/>
        <v>0</v>
      </c>
      <c r="AH1247" s="284">
        <f t="shared" si="1146"/>
        <v>6000</v>
      </c>
      <c r="AI1247" s="284">
        <f t="shared" si="1147"/>
        <v>6000</v>
      </c>
      <c r="AJ1247" s="284">
        <f t="shared" si="1148"/>
        <v>0</v>
      </c>
      <c r="AK1247" s="284">
        <f t="shared" si="1149"/>
        <v>0</v>
      </c>
      <c r="AL1247" s="284">
        <f t="shared" si="1150"/>
        <v>0</v>
      </c>
      <c r="AM1247" s="284">
        <f t="shared" si="1151"/>
        <v>0</v>
      </c>
      <c r="AN1247" s="284">
        <f t="shared" si="1152"/>
        <v>0</v>
      </c>
      <c r="AO1247" s="284">
        <f t="shared" si="1153"/>
        <v>0</v>
      </c>
      <c r="AP1247" s="284">
        <f t="shared" si="1154"/>
        <v>0</v>
      </c>
      <c r="AQ1247" s="284">
        <f t="shared" si="1155"/>
        <v>0</v>
      </c>
      <c r="AR1247" s="2328">
        <f>+ROUNDUP(SUM(AF1247:AQ1247),0)</f>
        <v>12000</v>
      </c>
      <c r="AS1247" s="2326" t="s">
        <v>2578</v>
      </c>
      <c r="AT1247" s="373"/>
      <c r="AU1247" s="373" t="s">
        <v>3535</v>
      </c>
      <c r="AV1247" s="373" t="s">
        <v>3536</v>
      </c>
      <c r="AW1247" s="375">
        <v>46058</v>
      </c>
      <c r="AX1247" s="373" t="s">
        <v>3537</v>
      </c>
      <c r="AY1247" s="375">
        <v>46078</v>
      </c>
      <c r="AZ1247" s="373"/>
      <c r="BA1247" s="373" t="s">
        <v>3538</v>
      </c>
      <c r="BB1247" s="2329" t="s">
        <v>995</v>
      </c>
      <c r="BC1247" s="373" t="s">
        <v>3755</v>
      </c>
      <c r="BD1247" s="373" t="s">
        <v>3756</v>
      </c>
      <c r="BE1247" s="373" t="s">
        <v>3766</v>
      </c>
      <c r="BF1247" s="375">
        <v>46083</v>
      </c>
      <c r="BG1247" s="373"/>
      <c r="BH1247" s="687">
        <v>2502</v>
      </c>
      <c r="BI1247" s="687"/>
      <c r="BJ1247" s="373"/>
      <c r="BK1247" s="687"/>
      <c r="BL1247" s="373">
        <v>2502</v>
      </c>
      <c r="BM1247" s="373"/>
      <c r="BN1247" s="687">
        <v>2502</v>
      </c>
      <c r="BO1247" s="616" t="s">
        <v>3758</v>
      </c>
      <c r="BP1247" s="670" t="s">
        <v>3759</v>
      </c>
      <c r="BQ1247" s="2139" t="s">
        <v>3760</v>
      </c>
      <c r="BR1247" s="2139"/>
      <c r="BS1247" s="2330" t="s">
        <v>2140</v>
      </c>
      <c r="BT1247" s="1370" t="s">
        <v>2659</v>
      </c>
      <c r="BU1247" s="1370" t="s">
        <v>3195</v>
      </c>
      <c r="BV1247" s="829" t="s">
        <v>3196</v>
      </c>
      <c r="BW1247" s="687">
        <v>10083841473</v>
      </c>
      <c r="BX1247" s="798">
        <v>6000</v>
      </c>
      <c r="BY1247" s="907">
        <v>46082</v>
      </c>
      <c r="BZ1247" s="907">
        <v>46142</v>
      </c>
      <c r="CA1247" s="373"/>
      <c r="CB1247" s="373"/>
      <c r="CC1247" s="373"/>
      <c r="CD1247" s="373"/>
      <c r="CE1247" s="373"/>
      <c r="CF1247" s="373"/>
      <c r="CG1247" s="373"/>
      <c r="CH1247" s="373"/>
      <c r="CI1247" s="373"/>
      <c r="CJ1247" s="373"/>
      <c r="CK1247" s="373"/>
      <c r="CL1247" s="373"/>
      <c r="CM1247" s="373"/>
      <c r="CN1247" s="373"/>
      <c r="CO1247" s="373"/>
      <c r="CP1247" s="373"/>
      <c r="CQ1247" s="373"/>
      <c r="CR1247" s="373"/>
      <c r="CS1247" s="373"/>
      <c r="CT1247" s="373">
        <v>30</v>
      </c>
      <c r="CU1247" s="1371">
        <v>6000</v>
      </c>
      <c r="CV1247" s="373">
        <v>30</v>
      </c>
      <c r="CW1247" s="1371">
        <v>6000</v>
      </c>
      <c r="CX1247" s="373">
        <v>30</v>
      </c>
      <c r="CY1247" s="1371">
        <v>6000</v>
      </c>
      <c r="CZ1247" s="373"/>
      <c r="DA1247" s="373"/>
      <c r="DB1247" s="373"/>
      <c r="DC1247" s="373">
        <v>30</v>
      </c>
      <c r="DD1247" s="1371">
        <v>6000</v>
      </c>
      <c r="DE1247" s="373">
        <v>30</v>
      </c>
      <c r="DF1247" s="1371">
        <v>6000</v>
      </c>
      <c r="DG1247" s="373">
        <v>30</v>
      </c>
      <c r="DH1247" s="1371">
        <v>6000</v>
      </c>
      <c r="DI1247" s="373"/>
      <c r="DJ1247" s="373"/>
      <c r="DK1247" s="373"/>
      <c r="DL1247" s="373"/>
      <c r="DM1247" s="373"/>
      <c r="DN1247" s="373"/>
      <c r="DO1247" s="373"/>
      <c r="DP1247" s="373"/>
      <c r="DQ1247" s="373"/>
      <c r="DR1247" s="373"/>
      <c r="DS1247" s="373"/>
      <c r="DT1247" s="2326"/>
      <c r="DU1247" s="2320">
        <f t="shared" si="1142"/>
        <v>12000</v>
      </c>
      <c r="DV1247" s="2321">
        <f t="shared" si="1139"/>
        <v>12000</v>
      </c>
      <c r="DW1247" s="2321">
        <f t="shared" si="1137"/>
        <v>12000</v>
      </c>
      <c r="DX1247" s="2321">
        <f t="shared" si="1144"/>
        <v>0</v>
      </c>
      <c r="DY1247" s="2321">
        <f t="shared" si="1145"/>
        <v>0</v>
      </c>
      <c r="DZ1247" s="2326"/>
      <c r="EA1247" s="2326"/>
      <c r="EB1247" s="2326"/>
      <c r="EC1247" s="2326"/>
      <c r="ED1247" s="2326"/>
      <c r="EE1247" s="2326"/>
      <c r="EF1247" s="2326"/>
      <c r="EG1247" s="1946"/>
      <c r="EH1247" s="2326"/>
      <c r="EI1247" s="2326"/>
      <c r="EJ1247" s="2326"/>
      <c r="EK1247" s="2326"/>
      <c r="EL1247" s="2326"/>
      <c r="EM1247" s="2326"/>
      <c r="EN1247" s="2326"/>
      <c r="EO1247" s="2326"/>
      <c r="EP1247" s="2326"/>
      <c r="EQ1247" s="2326"/>
      <c r="ER1247" s="2326"/>
      <c r="ES1247" s="2326"/>
      <c r="ET1247" s="2326"/>
      <c r="EU1247" s="2326"/>
      <c r="EV1247" s="2326"/>
      <c r="EW1247" s="2326"/>
      <c r="EX1247" s="2326"/>
      <c r="EY1247" s="2326"/>
      <c r="EZ1247" s="2326"/>
      <c r="FA1247" s="2326"/>
      <c r="FB1247" s="2326"/>
      <c r="FC1247" s="2326"/>
      <c r="FD1247" s="2326"/>
      <c r="FE1247" s="2326"/>
      <c r="FF1247" s="2326"/>
      <c r="FG1247" s="2326"/>
      <c r="FH1247" s="2326"/>
      <c r="FI1247" s="2333"/>
    </row>
    <row r="1248" spans="1:165" s="2317" customFormat="1" ht="48" hidden="1" customHeight="1" x14ac:dyDescent="0.25">
      <c r="A1248" s="2322">
        <v>2026</v>
      </c>
      <c r="B1248" s="1365">
        <v>479</v>
      </c>
      <c r="C1248" s="1365" t="s">
        <v>58</v>
      </c>
      <c r="D1248" s="1365">
        <v>3000654</v>
      </c>
      <c r="E1248" s="1365">
        <v>5005023</v>
      </c>
      <c r="F1248" s="1365" t="s">
        <v>3011</v>
      </c>
      <c r="G1248" s="2322" t="s">
        <v>3012</v>
      </c>
      <c r="H1248" s="2322">
        <v>95</v>
      </c>
      <c r="I1248" s="1366" t="s">
        <v>992</v>
      </c>
      <c r="J1248" s="1367" t="s">
        <v>10</v>
      </c>
      <c r="K1248" s="1367" t="s">
        <v>60</v>
      </c>
      <c r="L1248" s="1365" t="str">
        <f t="shared" si="1143"/>
        <v>2.3</v>
      </c>
      <c r="M1248" s="2323" t="s">
        <v>62</v>
      </c>
      <c r="N1248" s="1368"/>
      <c r="O1248" s="2322" t="s">
        <v>3079</v>
      </c>
      <c r="P1248" s="2322" t="s">
        <v>65</v>
      </c>
      <c r="Q1248" s="2324">
        <v>1</v>
      </c>
      <c r="R1248" s="2325">
        <v>5000</v>
      </c>
      <c r="S1248" s="2326"/>
      <c r="T1248" s="2326"/>
      <c r="U1248" s="2322">
        <v>30</v>
      </c>
      <c r="V1248" s="2322">
        <v>30</v>
      </c>
      <c r="W1248" s="2327"/>
      <c r="X1248" s="286"/>
      <c r="Y1248" s="286"/>
      <c r="Z1248" s="287"/>
      <c r="AA1248" s="287"/>
      <c r="AB1248" s="287"/>
      <c r="AC1248" s="287"/>
      <c r="AD1248" s="287"/>
      <c r="AE1248" s="2325"/>
      <c r="AF1248" s="284">
        <f t="shared" si="1157"/>
        <v>0</v>
      </c>
      <c r="AG1248" s="284">
        <f t="shared" si="1156"/>
        <v>0</v>
      </c>
      <c r="AH1248" s="284">
        <f t="shared" si="1146"/>
        <v>5000</v>
      </c>
      <c r="AI1248" s="284">
        <f t="shared" si="1147"/>
        <v>5000</v>
      </c>
      <c r="AJ1248" s="284">
        <f t="shared" si="1148"/>
        <v>0</v>
      </c>
      <c r="AK1248" s="284">
        <f t="shared" si="1149"/>
        <v>0</v>
      </c>
      <c r="AL1248" s="284">
        <f t="shared" si="1150"/>
        <v>0</v>
      </c>
      <c r="AM1248" s="284">
        <f t="shared" si="1151"/>
        <v>0</v>
      </c>
      <c r="AN1248" s="284">
        <f t="shared" si="1152"/>
        <v>0</v>
      </c>
      <c r="AO1248" s="284">
        <f t="shared" si="1153"/>
        <v>0</v>
      </c>
      <c r="AP1248" s="284">
        <f t="shared" si="1154"/>
        <v>0</v>
      </c>
      <c r="AQ1248" s="284">
        <f t="shared" si="1155"/>
        <v>0</v>
      </c>
      <c r="AR1248" s="2328">
        <f>+ROUNDUP(SUM(AF1248:AQ1248),0)</f>
        <v>10000</v>
      </c>
      <c r="AS1248" s="2326" t="s">
        <v>2578</v>
      </c>
      <c r="AT1248" s="373"/>
      <c r="AU1248" s="373" t="s">
        <v>3535</v>
      </c>
      <c r="AV1248" s="373" t="s">
        <v>3536</v>
      </c>
      <c r="AW1248" s="375">
        <v>46058</v>
      </c>
      <c r="AX1248" s="373" t="s">
        <v>3537</v>
      </c>
      <c r="AY1248" s="375">
        <v>46078</v>
      </c>
      <c r="AZ1248" s="373"/>
      <c r="BA1248" s="373" t="s">
        <v>3538</v>
      </c>
      <c r="BB1248" s="2329" t="s">
        <v>995</v>
      </c>
      <c r="BC1248" s="373" t="s">
        <v>3755</v>
      </c>
      <c r="BD1248" s="373" t="s">
        <v>3756</v>
      </c>
      <c r="BE1248" s="373" t="s">
        <v>3766</v>
      </c>
      <c r="BF1248" s="375">
        <v>46083</v>
      </c>
      <c r="BG1248" s="373"/>
      <c r="BH1248" s="687">
        <v>1302</v>
      </c>
      <c r="BI1248" s="687"/>
      <c r="BJ1248" s="373"/>
      <c r="BK1248" s="687"/>
      <c r="BL1248" s="373">
        <v>1302</v>
      </c>
      <c r="BM1248" s="373"/>
      <c r="BN1248" s="687">
        <v>1302</v>
      </c>
      <c r="BO1248" s="616" t="s">
        <v>3758</v>
      </c>
      <c r="BP1248" s="670" t="s">
        <v>3759</v>
      </c>
      <c r="BQ1248" s="2139" t="s">
        <v>3760</v>
      </c>
      <c r="BR1248" s="2139"/>
      <c r="BS1248" s="2330" t="s">
        <v>3080</v>
      </c>
      <c r="BT1248" s="1370" t="s">
        <v>2177</v>
      </c>
      <c r="BU1248" s="1370" t="s">
        <v>3081</v>
      </c>
      <c r="BV1248" s="829">
        <v>73212565</v>
      </c>
      <c r="BW1248" s="687">
        <v>10732125651</v>
      </c>
      <c r="BX1248" s="798">
        <v>5000</v>
      </c>
      <c r="BY1248" s="907">
        <v>46082</v>
      </c>
      <c r="BZ1248" s="907">
        <v>46142</v>
      </c>
      <c r="CA1248" s="373"/>
      <c r="CB1248" s="373"/>
      <c r="CC1248" s="373"/>
      <c r="CD1248" s="373"/>
      <c r="CE1248" s="373"/>
      <c r="CF1248" s="373"/>
      <c r="CG1248" s="373"/>
      <c r="CH1248" s="373"/>
      <c r="CI1248" s="373"/>
      <c r="CJ1248" s="373"/>
      <c r="CK1248" s="373"/>
      <c r="CL1248" s="373"/>
      <c r="CM1248" s="373"/>
      <c r="CN1248" s="373"/>
      <c r="CO1248" s="373"/>
      <c r="CP1248" s="373"/>
      <c r="CQ1248" s="373"/>
      <c r="CR1248" s="373"/>
      <c r="CS1248" s="373"/>
      <c r="CT1248" s="373">
        <v>30</v>
      </c>
      <c r="CU1248" s="1371">
        <v>5000</v>
      </c>
      <c r="CV1248" s="373">
        <v>30</v>
      </c>
      <c r="CW1248" s="1371">
        <v>5000</v>
      </c>
      <c r="CX1248" s="373">
        <v>30</v>
      </c>
      <c r="CY1248" s="1371">
        <v>5000</v>
      </c>
      <c r="CZ1248" s="373"/>
      <c r="DA1248" s="373"/>
      <c r="DB1248" s="373"/>
      <c r="DC1248" s="373">
        <v>30</v>
      </c>
      <c r="DD1248" s="1371">
        <v>5000</v>
      </c>
      <c r="DE1248" s="373">
        <v>30</v>
      </c>
      <c r="DF1248" s="1371">
        <v>5000</v>
      </c>
      <c r="DG1248" s="373">
        <v>30</v>
      </c>
      <c r="DH1248" s="1371">
        <v>5000</v>
      </c>
      <c r="DI1248" s="373"/>
      <c r="DJ1248" s="373"/>
      <c r="DK1248" s="373"/>
      <c r="DL1248" s="373"/>
      <c r="DM1248" s="373"/>
      <c r="DN1248" s="373"/>
      <c r="DO1248" s="373"/>
      <c r="DP1248" s="373"/>
      <c r="DQ1248" s="373"/>
      <c r="DR1248" s="373"/>
      <c r="DS1248" s="373"/>
      <c r="DT1248" s="2326"/>
      <c r="DU1248" s="2320">
        <f t="shared" si="1142"/>
        <v>10000</v>
      </c>
      <c r="DV1248" s="2321">
        <f t="shared" si="1139"/>
        <v>10000</v>
      </c>
      <c r="DW1248" s="2321">
        <f t="shared" si="1137"/>
        <v>10000</v>
      </c>
      <c r="DX1248" s="2321">
        <f t="shared" si="1144"/>
        <v>0</v>
      </c>
      <c r="DY1248" s="2321">
        <f t="shared" si="1145"/>
        <v>0</v>
      </c>
      <c r="DZ1248" s="2326"/>
      <c r="EA1248" s="2326"/>
      <c r="EB1248" s="2326"/>
      <c r="EC1248" s="2326"/>
      <c r="ED1248" s="2326"/>
      <c r="EE1248" s="2326"/>
      <c r="EF1248" s="2326"/>
      <c r="EG1248" s="1946"/>
      <c r="EH1248" s="2326"/>
      <c r="EI1248" s="2326"/>
      <c r="EJ1248" s="2326"/>
      <c r="EK1248" s="2326"/>
      <c r="EL1248" s="2326"/>
      <c r="EM1248" s="2326"/>
      <c r="EN1248" s="2326"/>
      <c r="EO1248" s="2326"/>
      <c r="EP1248" s="2326"/>
      <c r="EQ1248" s="2326"/>
      <c r="ER1248" s="2326"/>
      <c r="ES1248" s="2326"/>
      <c r="ET1248" s="2326"/>
      <c r="EU1248" s="2326"/>
      <c r="EV1248" s="2326"/>
      <c r="EW1248" s="2326"/>
      <c r="EX1248" s="2326"/>
      <c r="EY1248" s="2326"/>
      <c r="EZ1248" s="2326"/>
      <c r="FA1248" s="2326"/>
      <c r="FB1248" s="2326"/>
      <c r="FC1248" s="2326"/>
      <c r="FD1248" s="2326"/>
      <c r="FE1248" s="2326"/>
      <c r="FF1248" s="2326"/>
      <c r="FG1248" s="2326"/>
      <c r="FH1248" s="2326"/>
      <c r="FI1248" s="2333"/>
    </row>
    <row r="1249" spans="1:341" s="2317" customFormat="1" ht="48" hidden="1" customHeight="1" x14ac:dyDescent="0.25">
      <c r="A1249" s="2322">
        <v>2026</v>
      </c>
      <c r="B1249" s="1365">
        <v>479</v>
      </c>
      <c r="C1249" s="1365" t="s">
        <v>58</v>
      </c>
      <c r="D1249" s="1365">
        <v>3000654</v>
      </c>
      <c r="E1249" s="1365">
        <v>5005023</v>
      </c>
      <c r="F1249" s="1365" t="s">
        <v>3011</v>
      </c>
      <c r="G1249" s="2322" t="s">
        <v>3012</v>
      </c>
      <c r="H1249" s="2322">
        <v>95</v>
      </c>
      <c r="I1249" s="1366" t="s">
        <v>992</v>
      </c>
      <c r="J1249" s="1367" t="s">
        <v>10</v>
      </c>
      <c r="K1249" s="1367" t="s">
        <v>60</v>
      </c>
      <c r="L1249" s="1365" t="str">
        <f t="shared" si="1143"/>
        <v>2.3</v>
      </c>
      <c r="M1249" s="2323" t="s">
        <v>62</v>
      </c>
      <c r="N1249" s="1368"/>
      <c r="O1249" s="2322" t="s">
        <v>3079</v>
      </c>
      <c r="P1249" s="2322" t="s">
        <v>65</v>
      </c>
      <c r="Q1249" s="2324">
        <v>1</v>
      </c>
      <c r="R1249" s="2325">
        <v>5000</v>
      </c>
      <c r="S1249" s="2326"/>
      <c r="T1249" s="2326"/>
      <c r="U1249" s="2322">
        <v>30</v>
      </c>
      <c r="V1249" s="2322">
        <v>30</v>
      </c>
      <c r="W1249" s="2327"/>
      <c r="X1249" s="286"/>
      <c r="Y1249" s="286"/>
      <c r="Z1249" s="287"/>
      <c r="AA1249" s="287"/>
      <c r="AB1249" s="287"/>
      <c r="AC1249" s="287"/>
      <c r="AD1249" s="287"/>
      <c r="AE1249" s="2325"/>
      <c r="AF1249" s="284">
        <f t="shared" si="1157"/>
        <v>0</v>
      </c>
      <c r="AG1249" s="284">
        <f t="shared" si="1156"/>
        <v>0</v>
      </c>
      <c r="AH1249" s="284">
        <f t="shared" si="1146"/>
        <v>5000</v>
      </c>
      <c r="AI1249" s="284">
        <f t="shared" si="1147"/>
        <v>5000</v>
      </c>
      <c r="AJ1249" s="284">
        <f t="shared" si="1148"/>
        <v>0</v>
      </c>
      <c r="AK1249" s="284">
        <f t="shared" si="1149"/>
        <v>0</v>
      </c>
      <c r="AL1249" s="284">
        <f t="shared" si="1150"/>
        <v>0</v>
      </c>
      <c r="AM1249" s="284">
        <f t="shared" si="1151"/>
        <v>0</v>
      </c>
      <c r="AN1249" s="284">
        <f t="shared" si="1152"/>
        <v>0</v>
      </c>
      <c r="AO1249" s="284">
        <f t="shared" si="1153"/>
        <v>0</v>
      </c>
      <c r="AP1249" s="284">
        <f t="shared" si="1154"/>
        <v>0</v>
      </c>
      <c r="AQ1249" s="284">
        <f t="shared" si="1155"/>
        <v>0</v>
      </c>
      <c r="AR1249" s="2328">
        <f>+ROUNDUP(SUM(AF1249:AQ1249),0)</f>
        <v>10000</v>
      </c>
      <c r="AS1249" s="2326" t="s">
        <v>2578</v>
      </c>
      <c r="AT1249" s="373"/>
      <c r="AU1249" s="373" t="s">
        <v>3535</v>
      </c>
      <c r="AV1249" s="373" t="s">
        <v>3536</v>
      </c>
      <c r="AW1249" s="375">
        <v>46058</v>
      </c>
      <c r="AX1249" s="373" t="s">
        <v>3537</v>
      </c>
      <c r="AY1249" s="375">
        <v>46078</v>
      </c>
      <c r="AZ1249" s="373"/>
      <c r="BA1249" s="373" t="s">
        <v>3538</v>
      </c>
      <c r="BB1249" s="2329" t="s">
        <v>995</v>
      </c>
      <c r="BC1249" s="373" t="s">
        <v>3755</v>
      </c>
      <c r="BD1249" s="373" t="s">
        <v>3756</v>
      </c>
      <c r="BE1249" s="373" t="s">
        <v>3766</v>
      </c>
      <c r="BF1249" s="375">
        <v>46083</v>
      </c>
      <c r="BG1249" s="373"/>
      <c r="BH1249" s="687">
        <v>3717</v>
      </c>
      <c r="BI1249" s="687"/>
      <c r="BJ1249" s="373"/>
      <c r="BK1249" s="687"/>
      <c r="BL1249" s="373">
        <v>3717</v>
      </c>
      <c r="BM1249" s="373"/>
      <c r="BN1249" s="829">
        <v>3717</v>
      </c>
      <c r="BO1249" s="687" t="s">
        <v>3761</v>
      </c>
      <c r="BP1249" s="687" t="s">
        <v>3762</v>
      </c>
      <c r="BQ1249" s="2139" t="s">
        <v>3760</v>
      </c>
      <c r="BR1249" s="2139"/>
      <c r="BS1249" s="2330" t="s">
        <v>1488</v>
      </c>
      <c r="BT1249" s="1370" t="s">
        <v>3273</v>
      </c>
      <c r="BU1249" s="1370" t="s">
        <v>3274</v>
      </c>
      <c r="BV1249" s="829">
        <v>45601876</v>
      </c>
      <c r="BW1249" s="687">
        <v>10456018764</v>
      </c>
      <c r="BX1249" s="798">
        <v>5000</v>
      </c>
      <c r="BY1249" s="907">
        <v>46082</v>
      </c>
      <c r="BZ1249" s="907">
        <v>46142</v>
      </c>
      <c r="CA1249" s="373"/>
      <c r="CB1249" s="373"/>
      <c r="CC1249" s="373"/>
      <c r="CD1249" s="373"/>
      <c r="CE1249" s="373"/>
      <c r="CF1249" s="373"/>
      <c r="CG1249" s="373"/>
      <c r="CH1249" s="373"/>
      <c r="CI1249" s="373"/>
      <c r="CJ1249" s="373"/>
      <c r="CK1249" s="373"/>
      <c r="CL1249" s="373"/>
      <c r="CM1249" s="373"/>
      <c r="CN1249" s="373"/>
      <c r="CO1249" s="373"/>
      <c r="CP1249" s="373"/>
      <c r="CQ1249" s="373"/>
      <c r="CR1249" s="373"/>
      <c r="CS1249" s="373"/>
      <c r="CT1249" s="373">
        <v>30</v>
      </c>
      <c r="CU1249" s="1371">
        <v>5000</v>
      </c>
      <c r="CV1249" s="373">
        <v>30</v>
      </c>
      <c r="CW1249" s="1371">
        <v>5000</v>
      </c>
      <c r="CX1249" s="373">
        <v>30</v>
      </c>
      <c r="CY1249" s="1371">
        <v>5000</v>
      </c>
      <c r="CZ1249" s="373"/>
      <c r="DA1249" s="373"/>
      <c r="DB1249" s="373"/>
      <c r="DC1249" s="373">
        <v>30</v>
      </c>
      <c r="DD1249" s="1371">
        <v>5000</v>
      </c>
      <c r="DE1249" s="373">
        <v>30</v>
      </c>
      <c r="DF1249" s="1371">
        <v>5000</v>
      </c>
      <c r="DG1249" s="373">
        <v>30</v>
      </c>
      <c r="DH1249" s="1371">
        <v>5000</v>
      </c>
      <c r="DI1249" s="373"/>
      <c r="DJ1249" s="373"/>
      <c r="DK1249" s="373"/>
      <c r="DL1249" s="373"/>
      <c r="DM1249" s="373"/>
      <c r="DN1249" s="373"/>
      <c r="DO1249" s="373"/>
      <c r="DP1249" s="373"/>
      <c r="DQ1249" s="373"/>
      <c r="DR1249" s="373"/>
      <c r="DS1249" s="373"/>
      <c r="DT1249" s="2326"/>
      <c r="DU1249" s="2320">
        <f t="shared" si="1142"/>
        <v>10000</v>
      </c>
      <c r="DV1249" s="2321">
        <f t="shared" si="1139"/>
        <v>10000</v>
      </c>
      <c r="DW1249" s="2321">
        <f t="shared" si="1137"/>
        <v>10000</v>
      </c>
      <c r="DX1249" s="2321">
        <f t="shared" si="1144"/>
        <v>0</v>
      </c>
      <c r="DY1249" s="2321">
        <f t="shared" si="1145"/>
        <v>0</v>
      </c>
      <c r="DZ1249" s="2326"/>
      <c r="EA1249" s="2326"/>
      <c r="EB1249" s="2326"/>
      <c r="EC1249" s="2326"/>
      <c r="ED1249" s="2326"/>
      <c r="EE1249" s="2326"/>
      <c r="EF1249" s="2326"/>
      <c r="EG1249" s="1946"/>
      <c r="EH1249" s="2326"/>
      <c r="EI1249" s="2326"/>
      <c r="EJ1249" s="2326"/>
      <c r="EK1249" s="2326"/>
      <c r="EL1249" s="2326"/>
      <c r="EM1249" s="2326"/>
      <c r="EN1249" s="2326"/>
      <c r="EO1249" s="2326"/>
      <c r="EP1249" s="2326"/>
      <c r="EQ1249" s="2326"/>
      <c r="ER1249" s="2326"/>
      <c r="ES1249" s="2326"/>
      <c r="ET1249" s="2326"/>
      <c r="EU1249" s="2326"/>
      <c r="EV1249" s="2326"/>
      <c r="EW1249" s="2326"/>
      <c r="EX1249" s="2326"/>
      <c r="EY1249" s="2326"/>
      <c r="EZ1249" s="2326"/>
      <c r="FA1249" s="2326"/>
      <c r="FB1249" s="2326"/>
      <c r="FC1249" s="2326"/>
      <c r="FD1249" s="2326"/>
      <c r="FE1249" s="2326"/>
      <c r="FF1249" s="2326"/>
      <c r="FG1249" s="2326"/>
      <c r="FH1249" s="2326"/>
      <c r="FI1249" s="2333"/>
    </row>
    <row r="1250" spans="1:341" s="1417" customFormat="1" ht="48" hidden="1" customHeight="1" x14ac:dyDescent="0.25">
      <c r="A1250" s="1402">
        <v>2026</v>
      </c>
      <c r="B1250" s="1402">
        <v>479</v>
      </c>
      <c r="C1250" s="1402" t="s">
        <v>58</v>
      </c>
      <c r="D1250" s="1402">
        <v>3000654</v>
      </c>
      <c r="E1250" s="1402">
        <v>5005020</v>
      </c>
      <c r="F1250" s="1402" t="s">
        <v>2269</v>
      </c>
      <c r="G1250" s="1402" t="s">
        <v>2270</v>
      </c>
      <c r="H1250" s="1402">
        <v>93</v>
      </c>
      <c r="I1250" s="1403" t="s">
        <v>992</v>
      </c>
      <c r="J1250" s="1404" t="s">
        <v>10</v>
      </c>
      <c r="K1250" s="1404" t="s">
        <v>60</v>
      </c>
      <c r="L1250" s="1402" t="str">
        <f t="shared" si="1143"/>
        <v>2.3</v>
      </c>
      <c r="M1250" s="1405" t="s">
        <v>62</v>
      </c>
      <c r="N1250" s="1405"/>
      <c r="O1250" s="1402" t="s">
        <v>2637</v>
      </c>
      <c r="P1250" s="1402" t="s">
        <v>65</v>
      </c>
      <c r="Q1250" s="1406">
        <v>1</v>
      </c>
      <c r="R1250" s="431">
        <v>6500</v>
      </c>
      <c r="S1250" s="1407"/>
      <c r="T1250" s="1407"/>
      <c r="U1250" s="1402">
        <v>30</v>
      </c>
      <c r="V1250" s="1402">
        <v>4</v>
      </c>
      <c r="W1250" s="432"/>
      <c r="X1250" s="432"/>
      <c r="Y1250" s="432"/>
      <c r="Z1250" s="433"/>
      <c r="AA1250" s="433"/>
      <c r="AB1250" s="433"/>
      <c r="AC1250" s="433"/>
      <c r="AD1250" s="433"/>
      <c r="AE1250" s="431"/>
      <c r="AF1250" s="434">
        <f t="shared" si="1157"/>
        <v>0</v>
      </c>
      <c r="AG1250" s="434">
        <f t="shared" si="1156"/>
        <v>0</v>
      </c>
      <c r="AH1250" s="434">
        <f t="shared" si="1146"/>
        <v>6500</v>
      </c>
      <c r="AI1250" s="434">
        <f t="shared" ref="AI1250:AI1281" si="1158">+$R1250*(V1250/30)*$Q1250</f>
        <v>866.66666666666663</v>
      </c>
      <c r="AJ1250" s="434">
        <f t="shared" ref="AJ1250:AJ1281" si="1159">+$R1250*(W1250/30)*$Q1250</f>
        <v>0</v>
      </c>
      <c r="AK1250" s="434">
        <f t="shared" ref="AK1250:AK1281" si="1160">+$R1250*(X1250/30)*$Q1250</f>
        <v>0</v>
      </c>
      <c r="AL1250" s="434">
        <f t="shared" ref="AL1250:AL1281" si="1161">+$R1250*(Y1250/30)*$Q1250</f>
        <v>0</v>
      </c>
      <c r="AM1250" s="434">
        <f t="shared" ref="AM1250:AM1281" si="1162">+$R1250*(Z1250/30)*$Q1250</f>
        <v>0</v>
      </c>
      <c r="AN1250" s="434">
        <f t="shared" ref="AN1250:AN1281" si="1163">+$R1250*(AA1250/30)*$Q1250</f>
        <v>0</v>
      </c>
      <c r="AO1250" s="434">
        <f t="shared" ref="AO1250:AO1281" si="1164">+$R1250*(AB1250/30)*$Q1250</f>
        <v>0</v>
      </c>
      <c r="AP1250" s="434">
        <f t="shared" ref="AP1250:AP1281" si="1165">+$R1250*(AC1250/30)*$Q1250</f>
        <v>0</v>
      </c>
      <c r="AQ1250" s="434">
        <f t="shared" ref="AQ1250:AQ1281" si="1166">+$R1250*(AD1250/30)*$Q1250</f>
        <v>0</v>
      </c>
      <c r="AR1250" s="1408">
        <v>7366</v>
      </c>
      <c r="AS1250" s="1407" t="s">
        <v>2578</v>
      </c>
      <c r="AT1250" s="1407"/>
      <c r="AU1250" s="1407" t="s">
        <v>3535</v>
      </c>
      <c r="AV1250" s="1407" t="s">
        <v>3536</v>
      </c>
      <c r="AW1250" s="1409">
        <v>46058</v>
      </c>
      <c r="AX1250" s="1407" t="s">
        <v>3537</v>
      </c>
      <c r="AY1250" s="1409">
        <v>46078</v>
      </c>
      <c r="AZ1250" s="1407"/>
      <c r="BA1250" s="1407" t="s">
        <v>3538</v>
      </c>
      <c r="BB1250" s="1410" t="s">
        <v>995</v>
      </c>
      <c r="BC1250" s="1407" t="s">
        <v>3803</v>
      </c>
      <c r="BD1250" s="1407" t="s">
        <v>3804</v>
      </c>
      <c r="BE1250" s="1407" t="s">
        <v>3805</v>
      </c>
      <c r="BF1250" s="1409">
        <v>46083</v>
      </c>
      <c r="BG1250" s="1407"/>
      <c r="BH1250" s="616" t="s">
        <v>2638</v>
      </c>
      <c r="BI1250" s="670"/>
      <c r="BJ1250" s="1110"/>
      <c r="BK1250" s="686"/>
      <c r="BL1250" s="384" t="s">
        <v>2638</v>
      </c>
      <c r="BM1250" s="1110"/>
      <c r="BN1250" s="686"/>
      <c r="BO1250" s="686"/>
      <c r="BP1250" s="1017" t="s">
        <v>3806</v>
      </c>
      <c r="BQ1250" s="755" t="s">
        <v>3807</v>
      </c>
      <c r="BR1250" s="1225"/>
      <c r="BS1250" s="1407" t="s">
        <v>2639</v>
      </c>
      <c r="BT1250" s="1407" t="s">
        <v>2640</v>
      </c>
      <c r="BU1250" s="1407" t="s">
        <v>1422</v>
      </c>
      <c r="BV1250" s="1412">
        <v>40634534</v>
      </c>
      <c r="BW1250" s="1412">
        <v>10406345349</v>
      </c>
      <c r="BX1250" s="1413">
        <v>6500</v>
      </c>
      <c r="BY1250" s="1414">
        <v>46082</v>
      </c>
      <c r="BZ1250" s="1414">
        <v>46116</v>
      </c>
      <c r="CA1250" s="1407"/>
      <c r="CB1250" s="1407"/>
      <c r="CC1250" s="1407"/>
      <c r="CD1250" s="1407"/>
      <c r="CE1250" s="1407"/>
      <c r="CF1250" s="1407"/>
      <c r="CG1250" s="1407"/>
      <c r="CH1250" s="1407"/>
      <c r="CI1250" s="1407"/>
      <c r="CJ1250" s="1407"/>
      <c r="CK1250" s="1407"/>
      <c r="CL1250" s="1407"/>
      <c r="CM1250" s="1407"/>
      <c r="CN1250" s="1407"/>
      <c r="CO1250" s="1407"/>
      <c r="CP1250" s="1407"/>
      <c r="CQ1250" s="1407"/>
      <c r="CR1250" s="1407"/>
      <c r="CS1250" s="1407"/>
      <c r="CT1250" s="1407">
        <v>30</v>
      </c>
      <c r="CU1250" s="1415">
        <f>AH1250</f>
        <v>6500</v>
      </c>
      <c r="CV1250" s="1407">
        <v>30</v>
      </c>
      <c r="CW1250" s="1415">
        <f>AH1250</f>
        <v>6500</v>
      </c>
      <c r="CX1250" s="1407">
        <v>30</v>
      </c>
      <c r="CY1250" s="1415">
        <v>6500</v>
      </c>
      <c r="CZ1250" s="1407"/>
      <c r="DA1250" s="1407"/>
      <c r="DB1250" s="1407"/>
      <c r="DC1250" s="1407">
        <f>V1250</f>
        <v>4</v>
      </c>
      <c r="DD1250" s="1415">
        <f t="shared" ref="DD1250:DD1313" si="1167">AI1250</f>
        <v>866.66666666666663</v>
      </c>
      <c r="DE1250" s="1407">
        <v>4</v>
      </c>
      <c r="DF1250" s="1415">
        <f t="shared" ref="DF1250:DF1281" si="1168">(R1250/30*DE1250)*Q1250</f>
        <v>866.66666666666663</v>
      </c>
      <c r="DG1250" s="1407">
        <v>4</v>
      </c>
      <c r="DH1250" s="1415">
        <f t="shared" ref="DH1250:DH1281" si="1169">(R1250/30*DG1250)*Q1250</f>
        <v>866.66666666666663</v>
      </c>
      <c r="DI1250" s="1407"/>
      <c r="DJ1250" s="1407"/>
      <c r="DK1250" s="1407"/>
      <c r="DL1250" s="1407"/>
      <c r="DM1250" s="1407"/>
      <c r="DN1250" s="1407"/>
      <c r="DO1250" s="1407"/>
      <c r="DP1250" s="1407"/>
      <c r="DQ1250" s="1407"/>
      <c r="DR1250" s="1407"/>
      <c r="DS1250" s="1407"/>
      <c r="DT1250" s="1407"/>
      <c r="DU1250" s="793">
        <f t="shared" si="1142"/>
        <v>7366</v>
      </c>
      <c r="DV1250" s="794">
        <v>7366</v>
      </c>
      <c r="DW1250" s="794">
        <v>7366</v>
      </c>
      <c r="DX1250" s="794">
        <f t="shared" si="1144"/>
        <v>0</v>
      </c>
      <c r="DY1250" s="794">
        <f t="shared" si="1145"/>
        <v>0</v>
      </c>
      <c r="DZ1250" s="1407"/>
      <c r="EA1250" s="1407"/>
      <c r="EB1250" s="1407"/>
      <c r="EC1250" s="1407"/>
      <c r="ED1250" s="1407"/>
      <c r="EE1250" s="1407"/>
      <c r="EF1250" s="1407"/>
      <c r="EG1250" s="621"/>
      <c r="EH1250" s="1407"/>
      <c r="EI1250" s="1407"/>
      <c r="EJ1250" s="1407"/>
      <c r="EK1250" s="1407"/>
      <c r="EL1250" s="1407"/>
      <c r="EM1250" s="1407"/>
      <c r="EN1250" s="1407"/>
      <c r="EO1250" s="1407"/>
      <c r="EP1250" s="1407"/>
      <c r="EQ1250" s="1407"/>
      <c r="ER1250" s="1407"/>
      <c r="ES1250" s="1407"/>
      <c r="ET1250" s="1407"/>
      <c r="EU1250" s="1407"/>
      <c r="EV1250" s="1407"/>
      <c r="EW1250" s="1407"/>
      <c r="EX1250" s="1407"/>
      <c r="EY1250" s="1407"/>
      <c r="EZ1250" s="1407"/>
      <c r="FA1250" s="1407"/>
      <c r="FB1250" s="1407"/>
      <c r="FC1250" s="1407"/>
      <c r="FD1250" s="1407"/>
      <c r="FE1250" s="1407"/>
      <c r="FF1250" s="1407"/>
      <c r="FG1250" s="1407"/>
      <c r="FH1250" s="1407"/>
      <c r="FI1250" s="1416"/>
    </row>
    <row r="1251" spans="1:341" s="1420" customFormat="1" ht="48" hidden="1" customHeight="1" x14ac:dyDescent="0.25">
      <c r="A1251" s="1402">
        <v>2026</v>
      </c>
      <c r="B1251" s="1402">
        <v>479</v>
      </c>
      <c r="C1251" s="1402" t="s">
        <v>58</v>
      </c>
      <c r="D1251" s="1402">
        <v>3000654</v>
      </c>
      <c r="E1251" s="1402">
        <v>5005020</v>
      </c>
      <c r="F1251" s="1402" t="s">
        <v>2269</v>
      </c>
      <c r="G1251" s="1402" t="s">
        <v>2270</v>
      </c>
      <c r="H1251" s="1402">
        <v>93</v>
      </c>
      <c r="I1251" s="1403" t="s">
        <v>992</v>
      </c>
      <c r="J1251" s="1404" t="s">
        <v>10</v>
      </c>
      <c r="K1251" s="1404" t="s">
        <v>60</v>
      </c>
      <c r="L1251" s="1402" t="str">
        <f t="shared" si="1143"/>
        <v>2.3</v>
      </c>
      <c r="M1251" s="1405" t="s">
        <v>62</v>
      </c>
      <c r="N1251" s="1405"/>
      <c r="O1251" s="1402" t="s">
        <v>2637</v>
      </c>
      <c r="P1251" s="1402" t="s">
        <v>65</v>
      </c>
      <c r="Q1251" s="1406">
        <v>1</v>
      </c>
      <c r="R1251" s="431">
        <v>6500</v>
      </c>
      <c r="S1251" s="1407"/>
      <c r="T1251" s="1407"/>
      <c r="U1251" s="1402">
        <v>0</v>
      </c>
      <c r="V1251" s="1402">
        <v>26</v>
      </c>
      <c r="W1251" s="432"/>
      <c r="X1251" s="432"/>
      <c r="Y1251" s="432"/>
      <c r="Z1251" s="433"/>
      <c r="AA1251" s="433"/>
      <c r="AB1251" s="433"/>
      <c r="AC1251" s="433"/>
      <c r="AD1251" s="433"/>
      <c r="AE1251" s="431"/>
      <c r="AF1251" s="434">
        <f t="shared" si="1157"/>
        <v>0</v>
      </c>
      <c r="AG1251" s="434">
        <f t="shared" si="1156"/>
        <v>0</v>
      </c>
      <c r="AH1251" s="434">
        <f t="shared" si="1146"/>
        <v>0</v>
      </c>
      <c r="AI1251" s="434">
        <f t="shared" si="1158"/>
        <v>5633.3333333333339</v>
      </c>
      <c r="AJ1251" s="434">
        <f t="shared" si="1159"/>
        <v>0</v>
      </c>
      <c r="AK1251" s="434">
        <f t="shared" si="1160"/>
        <v>0</v>
      </c>
      <c r="AL1251" s="434">
        <f t="shared" si="1161"/>
        <v>0</v>
      </c>
      <c r="AM1251" s="434">
        <f t="shared" si="1162"/>
        <v>0</v>
      </c>
      <c r="AN1251" s="434">
        <f t="shared" si="1163"/>
        <v>0</v>
      </c>
      <c r="AO1251" s="434">
        <f t="shared" si="1164"/>
        <v>0</v>
      </c>
      <c r="AP1251" s="434">
        <f t="shared" si="1165"/>
        <v>0</v>
      </c>
      <c r="AQ1251" s="434">
        <f t="shared" si="1166"/>
        <v>0</v>
      </c>
      <c r="AR1251" s="1408">
        <f>+ROUNDUP(SUM(AF1251:AQ1251),0)</f>
        <v>5634</v>
      </c>
      <c r="AS1251" s="1407" t="s">
        <v>2578</v>
      </c>
      <c r="AT1251" s="1407"/>
      <c r="AU1251" s="1407" t="s">
        <v>3535</v>
      </c>
      <c r="AV1251" s="1407" t="s">
        <v>3536</v>
      </c>
      <c r="AW1251" s="1409">
        <v>46058</v>
      </c>
      <c r="AX1251" s="1407" t="s">
        <v>3537</v>
      </c>
      <c r="AY1251" s="1409">
        <v>46078</v>
      </c>
      <c r="AZ1251" s="1407"/>
      <c r="BA1251" s="1418" t="s">
        <v>3538</v>
      </c>
      <c r="BB1251" s="1410" t="s">
        <v>995</v>
      </c>
      <c r="BC1251" s="1407" t="s">
        <v>3808</v>
      </c>
      <c r="BD1251" s="1407" t="s">
        <v>3809</v>
      </c>
      <c r="BE1251" s="1407" t="s">
        <v>3810</v>
      </c>
      <c r="BF1251" s="1409">
        <v>46108</v>
      </c>
      <c r="BG1251" s="1407"/>
      <c r="BH1251" s="616" t="s">
        <v>2638</v>
      </c>
      <c r="BI1251" s="670"/>
      <c r="BJ1251" s="1110"/>
      <c r="BK1251" s="686"/>
      <c r="BL1251" s="1407">
        <v>6071</v>
      </c>
      <c r="BM1251" s="1407"/>
      <c r="BN1251" s="686"/>
      <c r="BO1251" s="686"/>
      <c r="BP1251" s="686"/>
      <c r="BQ1251" s="1419" t="s">
        <v>3811</v>
      </c>
      <c r="BR1251" s="1419"/>
      <c r="BS1251" s="1407" t="s">
        <v>2639</v>
      </c>
      <c r="BT1251" s="1407" t="s">
        <v>2640</v>
      </c>
      <c r="BU1251" s="1407" t="s">
        <v>1422</v>
      </c>
      <c r="BV1251" s="1412">
        <v>40634534</v>
      </c>
      <c r="BW1251" s="1412">
        <v>10406345349</v>
      </c>
      <c r="BX1251" s="1413">
        <v>6500</v>
      </c>
      <c r="BY1251" s="1414">
        <v>46117</v>
      </c>
      <c r="BZ1251" s="1414">
        <v>46142</v>
      </c>
      <c r="CA1251" s="1407"/>
      <c r="CB1251" s="1407"/>
      <c r="CC1251" s="1407"/>
      <c r="CD1251" s="1407"/>
      <c r="CE1251" s="1407"/>
      <c r="CF1251" s="1407"/>
      <c r="CG1251" s="1407"/>
      <c r="CH1251" s="1407"/>
      <c r="CI1251" s="1407"/>
      <c r="CJ1251" s="1407"/>
      <c r="CK1251" s="1407"/>
      <c r="CL1251" s="1407"/>
      <c r="CM1251" s="1407"/>
      <c r="CN1251" s="1407"/>
      <c r="CO1251" s="1407"/>
      <c r="CP1251" s="1407"/>
      <c r="CQ1251" s="1407"/>
      <c r="CR1251" s="1407"/>
      <c r="CS1251" s="1407"/>
      <c r="CT1251" s="1407">
        <v>0</v>
      </c>
      <c r="CU1251" s="1415">
        <f>AH1251</f>
        <v>0</v>
      </c>
      <c r="CV1251" s="1407">
        <v>0</v>
      </c>
      <c r="CW1251" s="1415">
        <f>AH1251</f>
        <v>0</v>
      </c>
      <c r="CX1251" s="1407">
        <v>0</v>
      </c>
      <c r="CY1251" s="1415">
        <v>0</v>
      </c>
      <c r="CZ1251" s="1407"/>
      <c r="DA1251" s="1407"/>
      <c r="DB1251" s="1407"/>
      <c r="DC1251" s="1407">
        <f>V1251</f>
        <v>26</v>
      </c>
      <c r="DD1251" s="1415">
        <f t="shared" si="1167"/>
        <v>5633.3333333333339</v>
      </c>
      <c r="DE1251" s="1407">
        <v>26</v>
      </c>
      <c r="DF1251" s="1415">
        <f t="shared" si="1168"/>
        <v>5633.333333333333</v>
      </c>
      <c r="DG1251" s="1407">
        <v>26</v>
      </c>
      <c r="DH1251" s="1415">
        <f t="shared" si="1169"/>
        <v>5633.333333333333</v>
      </c>
      <c r="DI1251" s="1407"/>
      <c r="DJ1251" s="1418"/>
      <c r="DK1251" s="1418"/>
      <c r="DL1251" s="1418"/>
      <c r="DM1251" s="1418"/>
      <c r="DN1251" s="1418"/>
      <c r="DO1251" s="1418"/>
      <c r="DP1251" s="1418"/>
      <c r="DQ1251" s="1418"/>
      <c r="DR1251" s="1418"/>
      <c r="DS1251" s="1418"/>
      <c r="DT1251" s="1407"/>
      <c r="DU1251" s="793">
        <f t="shared" si="1142"/>
        <v>5634</v>
      </c>
      <c r="DV1251" s="794">
        <f t="shared" ref="DV1251:DV1279" si="1170">CE1251+CN1251+CW1251+DF1251</f>
        <v>5633.333333333333</v>
      </c>
      <c r="DW1251" s="794">
        <f t="shared" ref="DW1251:DW1279" si="1171">CG1251+CP1251+CY1251+DH1251</f>
        <v>5633.333333333333</v>
      </c>
      <c r="DX1251" s="794">
        <f t="shared" si="1144"/>
        <v>0.66666666666696983</v>
      </c>
      <c r="DY1251" s="794">
        <f t="shared" si="1145"/>
        <v>0.66666666666696983</v>
      </c>
      <c r="DZ1251" s="1407"/>
      <c r="EA1251" s="1407"/>
      <c r="EB1251" s="1407"/>
      <c r="EC1251" s="1407"/>
      <c r="ED1251" s="1407"/>
      <c r="EE1251" s="1407"/>
      <c r="EF1251" s="1407"/>
      <c r="EG1251" s="621"/>
      <c r="EH1251" s="1407"/>
      <c r="EI1251" s="1407"/>
      <c r="EJ1251" s="1407"/>
      <c r="EK1251" s="1407"/>
      <c r="EL1251" s="1407"/>
      <c r="EM1251" s="1407"/>
      <c r="EN1251" s="1407"/>
      <c r="EO1251" s="1407"/>
      <c r="EP1251" s="1407"/>
      <c r="EQ1251" s="1407"/>
      <c r="ER1251" s="1407"/>
      <c r="ES1251" s="1407"/>
      <c r="ET1251" s="1407"/>
      <c r="EU1251" s="1407"/>
      <c r="EV1251" s="1407"/>
      <c r="EW1251" s="1407"/>
      <c r="EX1251" s="1407"/>
      <c r="EY1251" s="1407"/>
      <c r="EZ1251" s="1407"/>
      <c r="FA1251" s="1407"/>
      <c r="FB1251" s="1407"/>
      <c r="FC1251" s="1407"/>
      <c r="FD1251" s="1407"/>
      <c r="FE1251" s="1407"/>
      <c r="FF1251" s="1407"/>
      <c r="FG1251" s="1407"/>
      <c r="FH1251" s="1407"/>
      <c r="FI1251" s="1416"/>
      <c r="FJ1251" s="1417"/>
      <c r="FK1251" s="1417"/>
      <c r="FL1251" s="1417"/>
      <c r="FM1251" s="1417"/>
      <c r="FN1251" s="1417"/>
      <c r="FO1251" s="1417"/>
      <c r="FP1251" s="1417"/>
      <c r="FQ1251" s="1417"/>
      <c r="FR1251" s="1417"/>
      <c r="FS1251" s="1417"/>
      <c r="FT1251" s="1417"/>
      <c r="FU1251" s="1417"/>
      <c r="FV1251" s="1417"/>
      <c r="FW1251" s="1417"/>
      <c r="FX1251" s="1417"/>
      <c r="FY1251" s="1417"/>
      <c r="FZ1251" s="1417"/>
      <c r="GA1251" s="1417"/>
      <c r="GB1251" s="1417"/>
      <c r="GC1251" s="1417"/>
      <c r="GD1251" s="1417"/>
      <c r="GE1251" s="1417"/>
      <c r="GF1251" s="1417"/>
      <c r="GG1251" s="1417"/>
      <c r="GH1251" s="1417"/>
      <c r="GI1251" s="1417"/>
      <c r="GJ1251" s="1417"/>
      <c r="GK1251" s="1417"/>
      <c r="GL1251" s="1417"/>
      <c r="GM1251" s="1417"/>
      <c r="GN1251" s="1417"/>
      <c r="GO1251" s="1417"/>
      <c r="GP1251" s="1417"/>
      <c r="GQ1251" s="1417"/>
      <c r="GR1251" s="1417"/>
      <c r="GS1251" s="1417"/>
      <c r="GT1251" s="1417"/>
      <c r="GU1251" s="1417"/>
      <c r="GV1251" s="1417"/>
      <c r="GW1251" s="1417"/>
      <c r="GX1251" s="1417"/>
      <c r="GY1251" s="1417"/>
      <c r="GZ1251" s="1417"/>
      <c r="HA1251" s="1417"/>
      <c r="HB1251" s="1417"/>
      <c r="HC1251" s="1417"/>
      <c r="HD1251" s="1417"/>
      <c r="HE1251" s="1417"/>
      <c r="HF1251" s="1417"/>
      <c r="HG1251" s="1417"/>
      <c r="HH1251" s="1417"/>
      <c r="HI1251" s="1417"/>
      <c r="HJ1251" s="1417"/>
      <c r="HK1251" s="1417"/>
      <c r="HL1251" s="1417"/>
      <c r="HM1251" s="1417"/>
      <c r="HN1251" s="1417"/>
      <c r="HO1251" s="1417"/>
      <c r="HP1251" s="1417"/>
      <c r="HQ1251" s="1417"/>
      <c r="HR1251" s="1417"/>
      <c r="HS1251" s="1417"/>
      <c r="HT1251" s="1417"/>
      <c r="HU1251" s="1417"/>
      <c r="HV1251" s="1417"/>
      <c r="HW1251" s="1417"/>
      <c r="HX1251" s="1417"/>
      <c r="HY1251" s="1417"/>
      <c r="HZ1251" s="1417"/>
      <c r="IA1251" s="1417"/>
      <c r="IB1251" s="1417"/>
      <c r="IC1251" s="1417"/>
      <c r="ID1251" s="1417"/>
      <c r="IE1251" s="1417"/>
      <c r="IF1251" s="1417"/>
      <c r="IG1251" s="1417"/>
      <c r="IH1251" s="1417"/>
      <c r="II1251" s="1417"/>
      <c r="IJ1251" s="1417"/>
      <c r="IK1251" s="1417"/>
      <c r="IL1251" s="1417"/>
      <c r="IM1251" s="1417"/>
      <c r="IN1251" s="1417"/>
      <c r="IO1251" s="1417"/>
      <c r="IP1251" s="1417"/>
      <c r="IQ1251" s="1417"/>
      <c r="IR1251" s="1417"/>
      <c r="IS1251" s="1417"/>
      <c r="IT1251" s="1417"/>
      <c r="IU1251" s="1417"/>
      <c r="IV1251" s="1417"/>
      <c r="IW1251" s="1417"/>
      <c r="IX1251" s="1417"/>
      <c r="IY1251" s="1417"/>
      <c r="IZ1251" s="1417"/>
      <c r="JA1251" s="1417"/>
      <c r="JB1251" s="1417"/>
      <c r="JC1251" s="1417"/>
      <c r="JD1251" s="1417"/>
      <c r="JE1251" s="1417"/>
      <c r="JF1251" s="1417"/>
      <c r="JG1251" s="1417"/>
      <c r="JH1251" s="1417"/>
      <c r="JI1251" s="1417"/>
      <c r="JJ1251" s="1417"/>
      <c r="JK1251" s="1417"/>
      <c r="JL1251" s="1417"/>
      <c r="JM1251" s="1417"/>
      <c r="JN1251" s="1417"/>
      <c r="JO1251" s="1417"/>
      <c r="JP1251" s="1417"/>
      <c r="JQ1251" s="1417"/>
      <c r="JR1251" s="1417"/>
      <c r="JS1251" s="1417"/>
      <c r="JT1251" s="1417"/>
      <c r="JU1251" s="1417"/>
      <c r="JV1251" s="1417"/>
      <c r="JW1251" s="1417"/>
      <c r="JX1251" s="1417"/>
      <c r="JY1251" s="1417"/>
      <c r="JZ1251" s="1417"/>
      <c r="KA1251" s="1417"/>
      <c r="KB1251" s="1417"/>
      <c r="KC1251" s="1417"/>
      <c r="KD1251" s="1417"/>
      <c r="KE1251" s="1417"/>
      <c r="KF1251" s="1417"/>
      <c r="KG1251" s="1417"/>
      <c r="KH1251" s="1417"/>
      <c r="KI1251" s="1417"/>
      <c r="KJ1251" s="1417"/>
      <c r="KK1251" s="1417"/>
      <c r="KL1251" s="1417"/>
      <c r="KM1251" s="1417"/>
      <c r="KN1251" s="1417"/>
      <c r="KO1251" s="1417"/>
      <c r="KP1251" s="1417"/>
      <c r="KQ1251" s="1417"/>
      <c r="KR1251" s="1417"/>
      <c r="KS1251" s="1417"/>
      <c r="KT1251" s="1417"/>
      <c r="KU1251" s="1417"/>
      <c r="KV1251" s="1417"/>
      <c r="KW1251" s="1417"/>
      <c r="KX1251" s="1417"/>
      <c r="KY1251" s="1417"/>
      <c r="KZ1251" s="1417"/>
      <c r="LA1251" s="1417"/>
      <c r="LB1251" s="1417"/>
      <c r="LC1251" s="1417"/>
      <c r="LD1251" s="1417"/>
      <c r="LE1251" s="1417"/>
      <c r="LF1251" s="1417"/>
      <c r="LG1251" s="1417"/>
      <c r="LH1251" s="1417"/>
      <c r="LI1251" s="1417"/>
      <c r="LJ1251" s="1417"/>
      <c r="LK1251" s="1417"/>
      <c r="LL1251" s="1417"/>
      <c r="LM1251" s="1417"/>
      <c r="LN1251" s="1417"/>
      <c r="LO1251" s="1417"/>
      <c r="LP1251" s="1417"/>
      <c r="LQ1251" s="1417"/>
      <c r="LR1251" s="1417"/>
      <c r="LS1251" s="1417"/>
      <c r="LT1251" s="1417"/>
      <c r="LU1251" s="1417"/>
      <c r="LV1251" s="1417"/>
      <c r="LW1251" s="1417"/>
      <c r="LX1251" s="1417"/>
      <c r="LY1251" s="1417"/>
      <c r="LZ1251" s="1417"/>
      <c r="MA1251" s="1417"/>
      <c r="MB1251" s="1417"/>
      <c r="MC1251" s="1417"/>
    </row>
    <row r="1252" spans="1:341" s="846" customFormat="1" ht="48" hidden="1" customHeight="1" x14ac:dyDescent="0.25">
      <c r="A1252" s="1365">
        <v>2026</v>
      </c>
      <c r="B1252" s="1365">
        <v>479</v>
      </c>
      <c r="C1252" s="1365" t="s">
        <v>58</v>
      </c>
      <c r="D1252" s="1365">
        <v>3000654</v>
      </c>
      <c r="E1252" s="1365">
        <v>5005020</v>
      </c>
      <c r="F1252" s="1365" t="s">
        <v>2269</v>
      </c>
      <c r="G1252" s="1365" t="s">
        <v>2270</v>
      </c>
      <c r="H1252" s="1365">
        <v>93</v>
      </c>
      <c r="I1252" s="1366" t="s">
        <v>992</v>
      </c>
      <c r="J1252" s="1367" t="s">
        <v>10</v>
      </c>
      <c r="K1252" s="1367" t="s">
        <v>60</v>
      </c>
      <c r="L1252" s="1365" t="str">
        <f t="shared" si="1143"/>
        <v>2.3</v>
      </c>
      <c r="M1252" s="1368" t="s">
        <v>62</v>
      </c>
      <c r="N1252" s="1368"/>
      <c r="O1252" s="1365" t="s">
        <v>2577</v>
      </c>
      <c r="P1252" s="1365" t="s">
        <v>65</v>
      </c>
      <c r="Q1252" s="1369">
        <v>1</v>
      </c>
      <c r="R1252" s="285">
        <v>2500</v>
      </c>
      <c r="S1252" s="373"/>
      <c r="T1252" s="373"/>
      <c r="U1252" s="1365">
        <v>30</v>
      </c>
      <c r="V1252" s="1365">
        <v>4</v>
      </c>
      <c r="W1252" s="286"/>
      <c r="X1252" s="286"/>
      <c r="Y1252" s="286"/>
      <c r="Z1252" s="287"/>
      <c r="AA1252" s="287"/>
      <c r="AB1252" s="287"/>
      <c r="AC1252" s="287"/>
      <c r="AD1252" s="287"/>
      <c r="AE1252" s="285"/>
      <c r="AF1252" s="284">
        <f t="shared" si="1157"/>
        <v>0</v>
      </c>
      <c r="AG1252" s="284">
        <f t="shared" si="1156"/>
        <v>0</v>
      </c>
      <c r="AH1252" s="284">
        <f t="shared" si="1146"/>
        <v>2500</v>
      </c>
      <c r="AI1252" s="284">
        <f t="shared" si="1158"/>
        <v>333.33333333333331</v>
      </c>
      <c r="AJ1252" s="284">
        <f t="shared" si="1159"/>
        <v>0</v>
      </c>
      <c r="AK1252" s="284">
        <f t="shared" si="1160"/>
        <v>0</v>
      </c>
      <c r="AL1252" s="284">
        <f t="shared" si="1161"/>
        <v>0</v>
      </c>
      <c r="AM1252" s="284">
        <f t="shared" si="1162"/>
        <v>0</v>
      </c>
      <c r="AN1252" s="284">
        <f t="shared" si="1163"/>
        <v>0</v>
      </c>
      <c r="AO1252" s="284">
        <f t="shared" si="1164"/>
        <v>0</v>
      </c>
      <c r="AP1252" s="284">
        <f t="shared" si="1165"/>
        <v>0</v>
      </c>
      <c r="AQ1252" s="284">
        <f t="shared" si="1166"/>
        <v>0</v>
      </c>
      <c r="AR1252" s="288">
        <v>2833.3333333333335</v>
      </c>
      <c r="AS1252" s="373" t="s">
        <v>2578</v>
      </c>
      <c r="AT1252" s="373"/>
      <c r="AU1252" s="373" t="s">
        <v>3535</v>
      </c>
      <c r="AV1252" s="373" t="s">
        <v>3536</v>
      </c>
      <c r="AW1252" s="375">
        <v>46058</v>
      </c>
      <c r="AX1252" s="373" t="s">
        <v>3537</v>
      </c>
      <c r="AY1252" s="375">
        <v>46078</v>
      </c>
      <c r="AZ1252" s="373"/>
      <c r="BA1252" s="373" t="s">
        <v>3538</v>
      </c>
      <c r="BB1252" s="901" t="s">
        <v>995</v>
      </c>
      <c r="BC1252" s="373" t="s">
        <v>3803</v>
      </c>
      <c r="BD1252" s="373" t="s">
        <v>3804</v>
      </c>
      <c r="BE1252" s="373" t="s">
        <v>3805</v>
      </c>
      <c r="BF1252" s="375">
        <v>46083</v>
      </c>
      <c r="BG1252" s="373"/>
      <c r="BH1252" s="773" t="s">
        <v>2582</v>
      </c>
      <c r="BI1252" s="773"/>
      <c r="BJ1252" s="799"/>
      <c r="BK1252" s="687"/>
      <c r="BL1252" s="1421" t="s">
        <v>3812</v>
      </c>
      <c r="BM1252" s="1421"/>
      <c r="BN1252" s="687"/>
      <c r="BO1252" s="1422"/>
      <c r="BP1252" s="1017"/>
      <c r="BQ1252" s="1115" t="s">
        <v>3807</v>
      </c>
      <c r="BR1252" s="1511"/>
      <c r="BS1252" s="1372" t="s">
        <v>2585</v>
      </c>
      <c r="BT1252" s="373" t="s">
        <v>1582</v>
      </c>
      <c r="BU1252" s="373" t="s">
        <v>2586</v>
      </c>
      <c r="BV1252" s="373" t="s">
        <v>2587</v>
      </c>
      <c r="BW1252" s="373">
        <v>10097777441</v>
      </c>
      <c r="BX1252" s="798">
        <v>2500</v>
      </c>
      <c r="BY1252" s="375">
        <v>46082</v>
      </c>
      <c r="BZ1252" s="375">
        <v>46116</v>
      </c>
      <c r="CA1252" s="373"/>
      <c r="CB1252" s="373"/>
      <c r="CC1252" s="373"/>
      <c r="CD1252" s="373"/>
      <c r="CE1252" s="373"/>
      <c r="CF1252" s="373"/>
      <c r="CG1252" s="373"/>
      <c r="CH1252" s="373"/>
      <c r="CI1252" s="373"/>
      <c r="CJ1252" s="373"/>
      <c r="CK1252" s="373"/>
      <c r="CL1252" s="373"/>
      <c r="CM1252" s="373"/>
      <c r="CN1252" s="373"/>
      <c r="CO1252" s="373"/>
      <c r="CP1252" s="373"/>
      <c r="CQ1252" s="373"/>
      <c r="CR1252" s="373"/>
      <c r="CS1252" s="373"/>
      <c r="CT1252" s="373">
        <v>30</v>
      </c>
      <c r="CU1252" s="1371">
        <v>2500</v>
      </c>
      <c r="CV1252" s="373">
        <v>30</v>
      </c>
      <c r="CW1252" s="390">
        <f t="shared" ref="CW1252:CW1283" si="1172">(R1252/30*CV1252)*Q1252</f>
        <v>2500</v>
      </c>
      <c r="CX1252" s="373">
        <v>30</v>
      </c>
      <c r="CY1252" s="390">
        <f t="shared" ref="CY1252:CY1283" si="1173">(R1252/30*CX1252)*Q1252</f>
        <v>2500</v>
      </c>
      <c r="CZ1252" s="373"/>
      <c r="DA1252" s="373"/>
      <c r="DB1252" s="373"/>
      <c r="DC1252" s="373">
        <v>30</v>
      </c>
      <c r="DD1252" s="1371">
        <f t="shared" si="1167"/>
        <v>333.33333333333331</v>
      </c>
      <c r="DE1252" s="373">
        <v>4</v>
      </c>
      <c r="DF1252" s="1371">
        <f t="shared" si="1168"/>
        <v>333.33333333333331</v>
      </c>
      <c r="DG1252" s="373">
        <v>4</v>
      </c>
      <c r="DH1252" s="1371">
        <f t="shared" si="1169"/>
        <v>333.33333333333331</v>
      </c>
      <c r="DI1252" s="373"/>
      <c r="DJ1252" s="373"/>
      <c r="DK1252" s="373"/>
      <c r="DL1252" s="373"/>
      <c r="DM1252" s="373"/>
      <c r="DN1252" s="373"/>
      <c r="DO1252" s="373"/>
      <c r="DP1252" s="373"/>
      <c r="DQ1252" s="373"/>
      <c r="DR1252" s="373"/>
      <c r="DS1252" s="373"/>
      <c r="DT1252" s="373"/>
      <c r="DU1252" s="793">
        <f t="shared" si="1142"/>
        <v>2833.3333333333335</v>
      </c>
      <c r="DV1252" s="794">
        <f t="shared" si="1170"/>
        <v>2833.3333333333335</v>
      </c>
      <c r="DW1252" s="794">
        <f t="shared" si="1171"/>
        <v>2833.3333333333335</v>
      </c>
      <c r="DX1252" s="794">
        <f t="shared" si="1144"/>
        <v>0</v>
      </c>
      <c r="DY1252" s="794">
        <f t="shared" si="1145"/>
        <v>0</v>
      </c>
      <c r="DZ1252" s="373"/>
      <c r="EA1252" s="373"/>
      <c r="EB1252" s="373"/>
      <c r="EC1252" s="373"/>
      <c r="ED1252" s="373"/>
      <c r="EE1252" s="373"/>
      <c r="EF1252" s="373"/>
      <c r="EG1252" s="621"/>
      <c r="EH1252" s="373"/>
      <c r="EI1252" s="373"/>
      <c r="EJ1252" s="373"/>
      <c r="EK1252" s="373"/>
      <c r="EL1252" s="373"/>
      <c r="EM1252" s="373"/>
      <c r="EN1252" s="373"/>
      <c r="EO1252" s="373"/>
      <c r="EP1252" s="373"/>
      <c r="EQ1252" s="373"/>
      <c r="ER1252" s="373"/>
      <c r="ES1252" s="373"/>
      <c r="ET1252" s="373"/>
      <c r="EU1252" s="373"/>
      <c r="EV1252" s="373"/>
      <c r="EW1252" s="373"/>
      <c r="EX1252" s="373"/>
      <c r="EY1252" s="373"/>
      <c r="EZ1252" s="373"/>
      <c r="FA1252" s="373"/>
      <c r="FB1252" s="373"/>
      <c r="FC1252" s="373"/>
      <c r="FD1252" s="373"/>
      <c r="FE1252" s="373"/>
      <c r="FF1252" s="373"/>
      <c r="FG1252" s="373"/>
      <c r="FH1252" s="373"/>
      <c r="FI1252" s="1373"/>
    </row>
    <row r="1253" spans="1:341" s="623" customFormat="1" ht="48" hidden="1" customHeight="1" x14ac:dyDescent="0.25">
      <c r="A1253" s="1365">
        <v>2026</v>
      </c>
      <c r="B1253" s="1365">
        <v>479</v>
      </c>
      <c r="C1253" s="1365" t="s">
        <v>58</v>
      </c>
      <c r="D1253" s="1365">
        <v>3000654</v>
      </c>
      <c r="E1253" s="1365">
        <v>5005020</v>
      </c>
      <c r="F1253" s="1365" t="s">
        <v>2269</v>
      </c>
      <c r="G1253" s="1365" t="s">
        <v>2270</v>
      </c>
      <c r="H1253" s="1365">
        <v>93</v>
      </c>
      <c r="I1253" s="1366" t="s">
        <v>992</v>
      </c>
      <c r="J1253" s="1367" t="s">
        <v>10</v>
      </c>
      <c r="K1253" s="1367" t="s">
        <v>60</v>
      </c>
      <c r="L1253" s="1365" t="str">
        <f t="shared" si="1143"/>
        <v>2.3</v>
      </c>
      <c r="M1253" s="1368" t="s">
        <v>62</v>
      </c>
      <c r="N1253" s="1368"/>
      <c r="O1253" s="1365" t="s">
        <v>2577</v>
      </c>
      <c r="P1253" s="1365" t="s">
        <v>65</v>
      </c>
      <c r="Q1253" s="1369">
        <v>1</v>
      </c>
      <c r="R1253" s="285">
        <v>2500</v>
      </c>
      <c r="S1253" s="373"/>
      <c r="T1253" s="373"/>
      <c r="U1253" s="1365">
        <v>30</v>
      </c>
      <c r="V1253" s="1365">
        <v>4</v>
      </c>
      <c r="W1253" s="286"/>
      <c r="X1253" s="286"/>
      <c r="Y1253" s="286"/>
      <c r="Z1253" s="287"/>
      <c r="AA1253" s="287"/>
      <c r="AB1253" s="287"/>
      <c r="AC1253" s="287"/>
      <c r="AD1253" s="287"/>
      <c r="AE1253" s="285"/>
      <c r="AF1253" s="284">
        <f t="shared" si="1157"/>
        <v>0</v>
      </c>
      <c r="AG1253" s="284">
        <f t="shared" si="1156"/>
        <v>0</v>
      </c>
      <c r="AH1253" s="284">
        <f t="shared" si="1146"/>
        <v>2500</v>
      </c>
      <c r="AI1253" s="284">
        <f t="shared" si="1158"/>
        <v>333.33333333333331</v>
      </c>
      <c r="AJ1253" s="284">
        <f t="shared" si="1159"/>
        <v>0</v>
      </c>
      <c r="AK1253" s="284">
        <f t="shared" si="1160"/>
        <v>0</v>
      </c>
      <c r="AL1253" s="284">
        <f t="shared" si="1161"/>
        <v>0</v>
      </c>
      <c r="AM1253" s="284">
        <f t="shared" si="1162"/>
        <v>0</v>
      </c>
      <c r="AN1253" s="284">
        <f t="shared" si="1163"/>
        <v>0</v>
      </c>
      <c r="AO1253" s="284">
        <f t="shared" si="1164"/>
        <v>0</v>
      </c>
      <c r="AP1253" s="284">
        <f t="shared" si="1165"/>
        <v>0</v>
      </c>
      <c r="AQ1253" s="284">
        <f t="shared" si="1166"/>
        <v>0</v>
      </c>
      <c r="AR1253" s="288">
        <v>2833.3333333333335</v>
      </c>
      <c r="AS1253" s="373" t="s">
        <v>2578</v>
      </c>
      <c r="AT1253" s="373"/>
      <c r="AU1253" s="373" t="s">
        <v>3535</v>
      </c>
      <c r="AV1253" s="373" t="s">
        <v>3536</v>
      </c>
      <c r="AW1253" s="375">
        <v>46058</v>
      </c>
      <c r="AX1253" s="373" t="s">
        <v>3537</v>
      </c>
      <c r="AY1253" s="375">
        <v>46078</v>
      </c>
      <c r="AZ1253" s="373"/>
      <c r="BA1253" s="373" t="s">
        <v>3538</v>
      </c>
      <c r="BB1253" s="901" t="s">
        <v>995</v>
      </c>
      <c r="BC1253" s="373" t="s">
        <v>3803</v>
      </c>
      <c r="BD1253" s="373" t="s">
        <v>3804</v>
      </c>
      <c r="BE1253" s="373" t="s">
        <v>3805</v>
      </c>
      <c r="BF1253" s="375">
        <v>46083</v>
      </c>
      <c r="BG1253" s="373"/>
      <c r="BH1253" s="1458" t="s">
        <v>2626</v>
      </c>
      <c r="BI1253" s="1458"/>
      <c r="BJ1253" s="1423"/>
      <c r="BK1253" s="687"/>
      <c r="BL1253" s="1423" t="s">
        <v>2626</v>
      </c>
      <c r="BM1253" s="1423"/>
      <c r="BN1253" s="687"/>
      <c r="BO1253" s="1422"/>
      <c r="BP1253" s="1017"/>
      <c r="BQ1253" s="1115" t="s">
        <v>3807</v>
      </c>
      <c r="BR1253" s="1511"/>
      <c r="BS1253" s="1424" t="s">
        <v>2627</v>
      </c>
      <c r="BT1253" s="1425" t="s">
        <v>2628</v>
      </c>
      <c r="BU1253" s="1425" t="s">
        <v>2629</v>
      </c>
      <c r="BV1253" s="1423" t="s">
        <v>2630</v>
      </c>
      <c r="BW1253" s="1425" t="s">
        <v>2631</v>
      </c>
      <c r="BX1253" s="798">
        <v>2500</v>
      </c>
      <c r="BY1253" s="375">
        <v>46082</v>
      </c>
      <c r="BZ1253" s="375">
        <v>46116</v>
      </c>
      <c r="CA1253" s="373"/>
      <c r="CB1253" s="373"/>
      <c r="CC1253" s="373"/>
      <c r="CD1253" s="373"/>
      <c r="CE1253" s="373"/>
      <c r="CF1253" s="373"/>
      <c r="CG1253" s="373"/>
      <c r="CH1253" s="373"/>
      <c r="CI1253" s="373"/>
      <c r="CJ1253" s="373"/>
      <c r="CK1253" s="373"/>
      <c r="CL1253" s="373"/>
      <c r="CM1253" s="373"/>
      <c r="CN1253" s="373"/>
      <c r="CO1253" s="373"/>
      <c r="CP1253" s="373"/>
      <c r="CQ1253" s="373"/>
      <c r="CR1253" s="373"/>
      <c r="CS1253" s="373"/>
      <c r="CT1253" s="373">
        <v>30</v>
      </c>
      <c r="CU1253" s="1371">
        <v>2500</v>
      </c>
      <c r="CV1253" s="373">
        <v>30</v>
      </c>
      <c r="CW1253" s="390">
        <f t="shared" si="1172"/>
        <v>2500</v>
      </c>
      <c r="CX1253" s="373">
        <v>30</v>
      </c>
      <c r="CY1253" s="390">
        <f t="shared" si="1173"/>
        <v>2500</v>
      </c>
      <c r="CZ1253" s="373"/>
      <c r="DA1253" s="373"/>
      <c r="DB1253" s="373"/>
      <c r="DC1253" s="373">
        <v>30</v>
      </c>
      <c r="DD1253" s="1371">
        <f t="shared" si="1167"/>
        <v>333.33333333333331</v>
      </c>
      <c r="DE1253" s="373">
        <v>4</v>
      </c>
      <c r="DF1253" s="1371">
        <f t="shared" si="1168"/>
        <v>333.33333333333331</v>
      </c>
      <c r="DG1253" s="373">
        <v>4</v>
      </c>
      <c r="DH1253" s="1371">
        <f t="shared" si="1169"/>
        <v>333.33333333333331</v>
      </c>
      <c r="DI1253" s="373"/>
      <c r="DJ1253" s="373"/>
      <c r="DK1253" s="373"/>
      <c r="DL1253" s="373"/>
      <c r="DM1253" s="373"/>
      <c r="DN1253" s="373"/>
      <c r="DO1253" s="373"/>
      <c r="DP1253" s="373"/>
      <c r="DQ1253" s="373"/>
      <c r="DR1253" s="373"/>
      <c r="DS1253" s="373"/>
      <c r="DT1253" s="373"/>
      <c r="DU1253" s="793">
        <f t="shared" si="1142"/>
        <v>2833.3333333333335</v>
      </c>
      <c r="DV1253" s="794">
        <f t="shared" si="1170"/>
        <v>2833.3333333333335</v>
      </c>
      <c r="DW1253" s="794">
        <f t="shared" si="1171"/>
        <v>2833.3333333333335</v>
      </c>
      <c r="DX1253" s="794">
        <f t="shared" si="1144"/>
        <v>0</v>
      </c>
      <c r="DY1253" s="794">
        <f t="shared" si="1145"/>
        <v>0</v>
      </c>
      <c r="DZ1253" s="373"/>
      <c r="EA1253" s="373"/>
      <c r="EB1253" s="373"/>
      <c r="EC1253" s="373" t="s">
        <v>3813</v>
      </c>
      <c r="ED1253" s="373"/>
      <c r="EE1253" s="373"/>
      <c r="EF1253" s="373"/>
      <c r="EG1253" s="621"/>
      <c r="EH1253" s="373"/>
      <c r="EI1253" s="373"/>
      <c r="EJ1253" s="373"/>
      <c r="EK1253" s="373"/>
      <c r="EL1253" s="373"/>
      <c r="EM1253" s="373"/>
      <c r="EN1253" s="373"/>
      <c r="EO1253" s="373"/>
      <c r="EP1253" s="373"/>
      <c r="EQ1253" s="373"/>
      <c r="ER1253" s="373"/>
      <c r="ES1253" s="373"/>
      <c r="ET1253" s="373"/>
      <c r="EU1253" s="373"/>
      <c r="EV1253" s="373"/>
      <c r="EW1253" s="373"/>
      <c r="EX1253" s="373"/>
      <c r="EY1253" s="373"/>
      <c r="EZ1253" s="373"/>
      <c r="FA1253" s="373"/>
      <c r="FB1253" s="373"/>
      <c r="FC1253" s="373"/>
      <c r="FD1253" s="373"/>
      <c r="FE1253" s="373"/>
      <c r="FF1253" s="373"/>
      <c r="FG1253" s="373"/>
      <c r="FH1253" s="373"/>
      <c r="FI1253" s="838"/>
    </row>
    <row r="1254" spans="1:341" s="623" customFormat="1" ht="48" hidden="1" customHeight="1" x14ac:dyDescent="0.25">
      <c r="A1254" s="1378">
        <v>2026</v>
      </c>
      <c r="B1254" s="1378">
        <v>479</v>
      </c>
      <c r="C1254" s="1378" t="s">
        <v>58</v>
      </c>
      <c r="D1254" s="1378">
        <v>3000654</v>
      </c>
      <c r="E1254" s="1378">
        <v>5005020</v>
      </c>
      <c r="F1254" s="1378" t="s">
        <v>2269</v>
      </c>
      <c r="G1254" s="1378" t="s">
        <v>2270</v>
      </c>
      <c r="H1254" s="1378">
        <v>93</v>
      </c>
      <c r="I1254" s="1394" t="s">
        <v>992</v>
      </c>
      <c r="J1254" s="1395" t="s">
        <v>10</v>
      </c>
      <c r="K1254" s="1395" t="s">
        <v>60</v>
      </c>
      <c r="L1254" s="1378" t="str">
        <f t="shared" si="1143"/>
        <v>2.3</v>
      </c>
      <c r="M1254" s="1396" t="s">
        <v>62</v>
      </c>
      <c r="N1254" s="1396"/>
      <c r="O1254" s="1378" t="s">
        <v>2577</v>
      </c>
      <c r="P1254" s="1378" t="s">
        <v>65</v>
      </c>
      <c r="Q1254" s="1397">
        <v>1</v>
      </c>
      <c r="R1254" s="290">
        <v>2500</v>
      </c>
      <c r="S1254" s="373"/>
      <c r="T1254" s="373"/>
      <c r="U1254" s="1378">
        <v>0</v>
      </c>
      <c r="V1254" s="1378">
        <v>26</v>
      </c>
      <c r="W1254" s="286"/>
      <c r="X1254" s="286"/>
      <c r="Y1254" s="286"/>
      <c r="Z1254" s="286"/>
      <c r="AA1254" s="286"/>
      <c r="AB1254" s="286"/>
      <c r="AC1254" s="286"/>
      <c r="AD1254" s="286"/>
      <c r="AE1254" s="290"/>
      <c r="AF1254" s="284">
        <f t="shared" si="1157"/>
        <v>0</v>
      </c>
      <c r="AG1254" s="284">
        <f t="shared" si="1156"/>
        <v>0</v>
      </c>
      <c r="AH1254" s="284">
        <f t="shared" si="1146"/>
        <v>0</v>
      </c>
      <c r="AI1254" s="284">
        <f t="shared" si="1158"/>
        <v>2166.6666666666665</v>
      </c>
      <c r="AJ1254" s="284">
        <f t="shared" si="1159"/>
        <v>0</v>
      </c>
      <c r="AK1254" s="284">
        <f t="shared" si="1160"/>
        <v>0</v>
      </c>
      <c r="AL1254" s="284">
        <f t="shared" si="1161"/>
        <v>0</v>
      </c>
      <c r="AM1254" s="284">
        <f t="shared" si="1162"/>
        <v>0</v>
      </c>
      <c r="AN1254" s="284">
        <f t="shared" si="1163"/>
        <v>0</v>
      </c>
      <c r="AO1254" s="284">
        <f t="shared" si="1164"/>
        <v>0</v>
      </c>
      <c r="AP1254" s="284">
        <f t="shared" si="1165"/>
        <v>0</v>
      </c>
      <c r="AQ1254" s="284">
        <f t="shared" si="1166"/>
        <v>0</v>
      </c>
      <c r="AR1254" s="288">
        <v>1666.6666666666665</v>
      </c>
      <c r="AS1254" s="623" t="s">
        <v>2578</v>
      </c>
      <c r="AT1254" s="373"/>
      <c r="AU1254" s="373" t="s">
        <v>3535</v>
      </c>
      <c r="AV1254" s="373" t="s">
        <v>3536</v>
      </c>
      <c r="AW1254" s="375">
        <v>46058</v>
      </c>
      <c r="AX1254" s="373" t="s">
        <v>3537</v>
      </c>
      <c r="AY1254" s="375">
        <v>46078</v>
      </c>
      <c r="AZ1254" s="373"/>
      <c r="BA1254" s="373" t="s">
        <v>3538</v>
      </c>
      <c r="BB1254" s="901" t="s">
        <v>995</v>
      </c>
      <c r="BC1254" s="373" t="s">
        <v>3798</v>
      </c>
      <c r="BD1254" s="373" t="s">
        <v>3799</v>
      </c>
      <c r="BE1254" s="373" t="s">
        <v>3800</v>
      </c>
      <c r="BF1254" s="375">
        <v>46119</v>
      </c>
      <c r="BG1254" s="373"/>
      <c r="BH1254" s="687">
        <v>6291</v>
      </c>
      <c r="BI1254" s="687"/>
      <c r="BJ1254" s="373"/>
      <c r="BK1254" s="687"/>
      <c r="BL1254" s="373">
        <v>6291</v>
      </c>
      <c r="BM1254" s="373"/>
      <c r="BN1254" s="687"/>
      <c r="BO1254" s="1115" t="s">
        <v>3814</v>
      </c>
      <c r="BP1254" s="376"/>
      <c r="BQ1254" s="1422" t="s">
        <v>3815</v>
      </c>
      <c r="BR1254" s="1422"/>
      <c r="BS1254" s="1426" t="s">
        <v>2611</v>
      </c>
      <c r="BT1254" s="1426" t="s">
        <v>2995</v>
      </c>
      <c r="BU1254" s="1426" t="s">
        <v>3816</v>
      </c>
      <c r="BV1254" s="777">
        <v>74924000</v>
      </c>
      <c r="BW1254" s="1238">
        <v>10749240003</v>
      </c>
      <c r="BX1254" s="1427" t="s">
        <v>3817</v>
      </c>
      <c r="BY1254" s="758">
        <v>46123</v>
      </c>
      <c r="BZ1254" s="759">
        <v>46142</v>
      </c>
      <c r="CA1254" s="373"/>
      <c r="CB1254" s="373"/>
      <c r="CC1254" s="373"/>
      <c r="CD1254" s="373"/>
      <c r="CE1254" s="373"/>
      <c r="CF1254" s="373"/>
      <c r="CG1254" s="373"/>
      <c r="CH1254" s="373"/>
      <c r="CI1254" s="373"/>
      <c r="CJ1254" s="373"/>
      <c r="CK1254" s="373"/>
      <c r="CL1254" s="373"/>
      <c r="CM1254" s="373"/>
      <c r="CN1254" s="373"/>
      <c r="CO1254" s="373"/>
      <c r="CP1254" s="373"/>
      <c r="CQ1254" s="373"/>
      <c r="CR1254" s="373"/>
      <c r="CS1254" s="373"/>
      <c r="CT1254" s="373">
        <v>0</v>
      </c>
      <c r="CU1254" s="1371">
        <v>0</v>
      </c>
      <c r="CV1254" s="373"/>
      <c r="CW1254" s="390">
        <f t="shared" si="1172"/>
        <v>0</v>
      </c>
      <c r="CX1254" s="373">
        <v>0</v>
      </c>
      <c r="CY1254" s="390">
        <f t="shared" si="1173"/>
        <v>0</v>
      </c>
      <c r="CZ1254" s="373"/>
      <c r="DA1254" s="373"/>
      <c r="DB1254" s="373"/>
      <c r="DC1254" s="373">
        <v>30</v>
      </c>
      <c r="DD1254" s="1371">
        <f t="shared" si="1167"/>
        <v>2166.6666666666665</v>
      </c>
      <c r="DE1254" s="373">
        <v>22</v>
      </c>
      <c r="DF1254" s="1371">
        <f t="shared" si="1168"/>
        <v>1833.3333333333333</v>
      </c>
      <c r="DG1254" s="373">
        <v>20</v>
      </c>
      <c r="DH1254" s="1371">
        <f t="shared" si="1169"/>
        <v>1666.6666666666665</v>
      </c>
      <c r="DI1254" s="373"/>
      <c r="DJ1254" s="373"/>
      <c r="DK1254" s="373"/>
      <c r="DL1254" s="373"/>
      <c r="DM1254" s="373"/>
      <c r="DN1254" s="373"/>
      <c r="DO1254" s="373"/>
      <c r="DP1254" s="373"/>
      <c r="DQ1254" s="373"/>
      <c r="DR1254" s="373"/>
      <c r="DS1254" s="373"/>
      <c r="DT1254" s="373"/>
      <c r="DU1254" s="789">
        <f t="shared" si="1142"/>
        <v>1666.6666666666665</v>
      </c>
      <c r="DV1254" s="791">
        <f t="shared" si="1170"/>
        <v>1833.3333333333333</v>
      </c>
      <c r="DW1254" s="791">
        <f t="shared" si="1171"/>
        <v>1666.6666666666665</v>
      </c>
      <c r="DX1254" s="791">
        <f t="shared" si="1144"/>
        <v>-166.66666666666674</v>
      </c>
      <c r="DY1254" s="791">
        <f t="shared" si="1145"/>
        <v>0</v>
      </c>
      <c r="DZ1254" s="373"/>
      <c r="EA1254" s="373"/>
      <c r="EB1254" s="373"/>
      <c r="EC1254" s="373"/>
      <c r="ED1254" s="373"/>
      <c r="EE1254" s="373"/>
      <c r="EF1254" s="373"/>
      <c r="EG1254" s="651"/>
      <c r="EH1254" s="373"/>
      <c r="EI1254" s="373"/>
      <c r="EJ1254" s="373"/>
      <c r="EK1254" s="373"/>
      <c r="EL1254" s="373"/>
      <c r="EM1254" s="373"/>
      <c r="EN1254" s="373"/>
      <c r="EO1254" s="373"/>
      <c r="EP1254" s="373"/>
      <c r="EQ1254" s="373"/>
      <c r="ER1254" s="373"/>
      <c r="ES1254" s="373"/>
      <c r="ET1254" s="373"/>
      <c r="EU1254" s="373"/>
      <c r="EV1254" s="373"/>
      <c r="EW1254" s="373"/>
      <c r="EX1254" s="373"/>
      <c r="EY1254" s="373"/>
      <c r="EZ1254" s="373"/>
      <c r="FA1254" s="373"/>
      <c r="FB1254" s="373"/>
      <c r="FC1254" s="373"/>
      <c r="FD1254" s="373"/>
      <c r="FE1254" s="373"/>
      <c r="FF1254" s="373"/>
      <c r="FG1254" s="373"/>
      <c r="FH1254" s="373"/>
      <c r="FI1254" s="838"/>
    </row>
    <row r="1255" spans="1:341" s="623" customFormat="1" ht="48" hidden="1" customHeight="1" x14ac:dyDescent="0.25">
      <c r="A1255" s="1365">
        <v>2026</v>
      </c>
      <c r="B1255" s="1365">
        <v>479</v>
      </c>
      <c r="C1255" s="1365" t="s">
        <v>58</v>
      </c>
      <c r="D1255" s="1365">
        <v>3000654</v>
      </c>
      <c r="E1255" s="1365">
        <v>5005020</v>
      </c>
      <c r="F1255" s="1365" t="s">
        <v>2269</v>
      </c>
      <c r="G1255" s="1365" t="s">
        <v>2270</v>
      </c>
      <c r="H1255" s="1365">
        <v>93</v>
      </c>
      <c r="I1255" s="1366" t="s">
        <v>992</v>
      </c>
      <c r="J1255" s="1367" t="s">
        <v>10</v>
      </c>
      <c r="K1255" s="1367" t="s">
        <v>60</v>
      </c>
      <c r="L1255" s="1365" t="str">
        <f t="shared" si="1143"/>
        <v>2.3</v>
      </c>
      <c r="M1255" s="1368" t="s">
        <v>62</v>
      </c>
      <c r="N1255" s="1368"/>
      <c r="O1255" s="1365" t="s">
        <v>2577</v>
      </c>
      <c r="P1255" s="1365" t="s">
        <v>65</v>
      </c>
      <c r="Q1255" s="1369">
        <v>1</v>
      </c>
      <c r="R1255" s="285">
        <v>2500</v>
      </c>
      <c r="S1255" s="373"/>
      <c r="T1255" s="373"/>
      <c r="U1255" s="1365">
        <v>30</v>
      </c>
      <c r="V1255" s="1365">
        <v>4</v>
      </c>
      <c r="W1255" s="286"/>
      <c r="X1255" s="286"/>
      <c r="Y1255" s="286"/>
      <c r="Z1255" s="287"/>
      <c r="AA1255" s="287"/>
      <c r="AB1255" s="287"/>
      <c r="AC1255" s="287"/>
      <c r="AD1255" s="287"/>
      <c r="AE1255" s="285"/>
      <c r="AF1255" s="284">
        <f t="shared" si="1157"/>
        <v>0</v>
      </c>
      <c r="AG1255" s="284">
        <f t="shared" si="1156"/>
        <v>0</v>
      </c>
      <c r="AH1255" s="284">
        <f t="shared" si="1146"/>
        <v>2500</v>
      </c>
      <c r="AI1255" s="284">
        <f t="shared" si="1158"/>
        <v>333.33333333333331</v>
      </c>
      <c r="AJ1255" s="284">
        <f t="shared" si="1159"/>
        <v>0</v>
      </c>
      <c r="AK1255" s="284">
        <f t="shared" si="1160"/>
        <v>0</v>
      </c>
      <c r="AL1255" s="284">
        <f t="shared" si="1161"/>
        <v>0</v>
      </c>
      <c r="AM1255" s="284">
        <f t="shared" si="1162"/>
        <v>0</v>
      </c>
      <c r="AN1255" s="284">
        <f t="shared" si="1163"/>
        <v>0</v>
      </c>
      <c r="AO1255" s="284">
        <f t="shared" si="1164"/>
        <v>0</v>
      </c>
      <c r="AP1255" s="284">
        <f t="shared" si="1165"/>
        <v>0</v>
      </c>
      <c r="AQ1255" s="284">
        <f t="shared" si="1166"/>
        <v>0</v>
      </c>
      <c r="AR1255" s="288">
        <v>2833.3333333333335</v>
      </c>
      <c r="AS1255" s="373" t="s">
        <v>2578</v>
      </c>
      <c r="AT1255" s="373"/>
      <c r="AU1255" s="373" t="s">
        <v>3535</v>
      </c>
      <c r="AV1255" s="373" t="s">
        <v>3536</v>
      </c>
      <c r="AW1255" s="375">
        <v>46058</v>
      </c>
      <c r="AX1255" s="373" t="s">
        <v>3537</v>
      </c>
      <c r="AY1255" s="375">
        <v>46078</v>
      </c>
      <c r="AZ1255" s="373"/>
      <c r="BA1255" s="373" t="s">
        <v>3538</v>
      </c>
      <c r="BB1255" s="901" t="s">
        <v>995</v>
      </c>
      <c r="BC1255" s="373" t="s">
        <v>3803</v>
      </c>
      <c r="BD1255" s="373" t="s">
        <v>3804</v>
      </c>
      <c r="BE1255" s="373" t="s">
        <v>3805</v>
      </c>
      <c r="BF1255" s="375">
        <v>46083</v>
      </c>
      <c r="BG1255" s="373"/>
      <c r="BH1255" s="773" t="s">
        <v>2598</v>
      </c>
      <c r="BI1255" s="773"/>
      <c r="BJ1255" s="799"/>
      <c r="BK1255" s="687"/>
      <c r="BL1255" s="799" t="s">
        <v>2598</v>
      </c>
      <c r="BM1255" s="799"/>
      <c r="BN1255" s="687"/>
      <c r="BO1255" s="1422"/>
      <c r="BP1255" s="1017" t="s">
        <v>3806</v>
      </c>
      <c r="BQ1255" s="1115" t="s">
        <v>3807</v>
      </c>
      <c r="BR1255" s="1511"/>
      <c r="BS1255" s="1372" t="s">
        <v>2599</v>
      </c>
      <c r="BT1255" s="373" t="s">
        <v>2599</v>
      </c>
      <c r="BU1255" s="373" t="s">
        <v>2600</v>
      </c>
      <c r="BV1255" s="1428" t="s">
        <v>2601</v>
      </c>
      <c r="BW1255" s="1375" t="s">
        <v>2602</v>
      </c>
      <c r="BX1255" s="798">
        <v>2500</v>
      </c>
      <c r="BY1255" s="375">
        <v>46082</v>
      </c>
      <c r="BZ1255" s="375">
        <v>46116</v>
      </c>
      <c r="CA1255" s="373"/>
      <c r="CB1255" s="373"/>
      <c r="CC1255" s="373"/>
      <c r="CD1255" s="373"/>
      <c r="CE1255" s="373"/>
      <c r="CF1255" s="373"/>
      <c r="CG1255" s="373"/>
      <c r="CH1255" s="373"/>
      <c r="CI1255" s="373"/>
      <c r="CJ1255" s="373"/>
      <c r="CK1255" s="373"/>
      <c r="CL1255" s="373"/>
      <c r="CM1255" s="373"/>
      <c r="CN1255" s="373"/>
      <c r="CO1255" s="373"/>
      <c r="CP1255" s="373"/>
      <c r="CQ1255" s="373"/>
      <c r="CR1255" s="373"/>
      <c r="CS1255" s="373"/>
      <c r="CT1255" s="373">
        <v>30</v>
      </c>
      <c r="CU1255" s="1371">
        <v>2500</v>
      </c>
      <c r="CV1255" s="373">
        <v>30</v>
      </c>
      <c r="CW1255" s="390">
        <f t="shared" si="1172"/>
        <v>2500</v>
      </c>
      <c r="CX1255" s="373">
        <v>30</v>
      </c>
      <c r="CY1255" s="390">
        <f t="shared" si="1173"/>
        <v>2500</v>
      </c>
      <c r="CZ1255" s="373"/>
      <c r="DA1255" s="373"/>
      <c r="DB1255" s="373"/>
      <c r="DC1255" s="373">
        <v>30</v>
      </c>
      <c r="DD1255" s="1371">
        <f t="shared" si="1167"/>
        <v>333.33333333333331</v>
      </c>
      <c r="DE1255" s="373">
        <v>4</v>
      </c>
      <c r="DF1255" s="1371">
        <f t="shared" si="1168"/>
        <v>333.33333333333331</v>
      </c>
      <c r="DG1255" s="373">
        <v>4</v>
      </c>
      <c r="DH1255" s="1371">
        <f t="shared" si="1169"/>
        <v>333.33333333333331</v>
      </c>
      <c r="DI1255" s="373"/>
      <c r="DJ1255" s="373"/>
      <c r="DK1255" s="373"/>
      <c r="DL1255" s="373"/>
      <c r="DM1255" s="373"/>
      <c r="DN1255" s="373"/>
      <c r="DO1255" s="373"/>
      <c r="DP1255" s="373"/>
      <c r="DQ1255" s="373"/>
      <c r="DR1255" s="373"/>
      <c r="DS1255" s="373"/>
      <c r="DT1255" s="373"/>
      <c r="DU1255" s="793">
        <f t="shared" si="1142"/>
        <v>2833.3333333333335</v>
      </c>
      <c r="DV1255" s="794">
        <f t="shared" si="1170"/>
        <v>2833.3333333333335</v>
      </c>
      <c r="DW1255" s="794">
        <f t="shared" si="1171"/>
        <v>2833.3333333333335</v>
      </c>
      <c r="DX1255" s="794">
        <f t="shared" si="1144"/>
        <v>0</v>
      </c>
      <c r="DY1255" s="794">
        <f t="shared" si="1145"/>
        <v>0</v>
      </c>
      <c r="DZ1255" s="373"/>
      <c r="EA1255" s="373"/>
      <c r="EB1255" s="373"/>
      <c r="EC1255" s="373"/>
      <c r="ED1255" s="373"/>
      <c r="EE1255" s="373"/>
      <c r="EF1255" s="373"/>
      <c r="EG1255" s="621"/>
      <c r="EH1255" s="373"/>
      <c r="EI1255" s="373"/>
      <c r="EJ1255" s="373"/>
      <c r="EK1255" s="373"/>
      <c r="EL1255" s="373"/>
      <c r="EM1255" s="373"/>
      <c r="EN1255" s="373"/>
      <c r="EO1255" s="373"/>
      <c r="EP1255" s="373"/>
      <c r="EQ1255" s="373"/>
      <c r="ER1255" s="373"/>
      <c r="ES1255" s="373"/>
      <c r="ET1255" s="373"/>
      <c r="EU1255" s="373"/>
      <c r="EV1255" s="373"/>
      <c r="EW1255" s="373"/>
      <c r="EX1255" s="373"/>
      <c r="EY1255" s="373"/>
      <c r="EZ1255" s="373"/>
      <c r="FA1255" s="373"/>
      <c r="FB1255" s="373"/>
      <c r="FC1255" s="373"/>
      <c r="FD1255" s="373"/>
      <c r="FE1255" s="373"/>
      <c r="FF1255" s="373"/>
      <c r="FG1255" s="373"/>
      <c r="FH1255" s="373"/>
      <c r="FI1255" s="838"/>
    </row>
    <row r="1256" spans="1:341" s="623" customFormat="1" ht="48" hidden="1" customHeight="1" x14ac:dyDescent="0.25">
      <c r="A1256" s="1378">
        <v>2026</v>
      </c>
      <c r="B1256" s="1378">
        <v>479</v>
      </c>
      <c r="C1256" s="1378" t="s">
        <v>58</v>
      </c>
      <c r="D1256" s="1378">
        <v>3000654</v>
      </c>
      <c r="E1256" s="1378">
        <v>5005020</v>
      </c>
      <c r="F1256" s="1378" t="s">
        <v>2269</v>
      </c>
      <c r="G1256" s="1378" t="s">
        <v>2270</v>
      </c>
      <c r="H1256" s="1378">
        <v>93</v>
      </c>
      <c r="I1256" s="1394" t="s">
        <v>992</v>
      </c>
      <c r="J1256" s="1395" t="s">
        <v>10</v>
      </c>
      <c r="K1256" s="1395" t="s">
        <v>60</v>
      </c>
      <c r="L1256" s="1378" t="str">
        <f t="shared" si="1143"/>
        <v>2.3</v>
      </c>
      <c r="M1256" s="1396" t="s">
        <v>62</v>
      </c>
      <c r="N1256" s="1396"/>
      <c r="O1256" s="1378" t="s">
        <v>2577</v>
      </c>
      <c r="P1256" s="1378" t="s">
        <v>65</v>
      </c>
      <c r="Q1256" s="1397">
        <v>1</v>
      </c>
      <c r="R1256" s="290">
        <v>2500</v>
      </c>
      <c r="S1256" s="373"/>
      <c r="T1256" s="373"/>
      <c r="U1256" s="1378">
        <v>30</v>
      </c>
      <c r="V1256" s="1378">
        <v>4</v>
      </c>
      <c r="W1256" s="286"/>
      <c r="X1256" s="286"/>
      <c r="Y1256" s="286"/>
      <c r="Z1256" s="286"/>
      <c r="AA1256" s="286"/>
      <c r="AB1256" s="286"/>
      <c r="AC1256" s="286"/>
      <c r="AD1256" s="286"/>
      <c r="AE1256" s="290"/>
      <c r="AF1256" s="284">
        <f t="shared" si="1157"/>
        <v>0</v>
      </c>
      <c r="AG1256" s="284">
        <f t="shared" si="1156"/>
        <v>0</v>
      </c>
      <c r="AH1256" s="284">
        <f t="shared" si="1146"/>
        <v>2500</v>
      </c>
      <c r="AI1256" s="284">
        <f t="shared" si="1158"/>
        <v>333.33333333333331</v>
      </c>
      <c r="AJ1256" s="284">
        <f t="shared" si="1159"/>
        <v>0</v>
      </c>
      <c r="AK1256" s="284">
        <f t="shared" si="1160"/>
        <v>0</v>
      </c>
      <c r="AL1256" s="284">
        <f t="shared" si="1161"/>
        <v>0</v>
      </c>
      <c r="AM1256" s="284">
        <f t="shared" si="1162"/>
        <v>0</v>
      </c>
      <c r="AN1256" s="284">
        <f t="shared" si="1163"/>
        <v>0</v>
      </c>
      <c r="AO1256" s="284">
        <f t="shared" si="1164"/>
        <v>0</v>
      </c>
      <c r="AP1256" s="284">
        <f t="shared" si="1165"/>
        <v>0</v>
      </c>
      <c r="AQ1256" s="284">
        <f t="shared" si="1166"/>
        <v>0</v>
      </c>
      <c r="AR1256" s="288">
        <v>2500</v>
      </c>
      <c r="AS1256" s="623" t="s">
        <v>2578</v>
      </c>
      <c r="AT1256" s="373"/>
      <c r="AU1256" s="373" t="s">
        <v>3535</v>
      </c>
      <c r="AV1256" s="373" t="s">
        <v>3536</v>
      </c>
      <c r="AW1256" s="375">
        <v>46058</v>
      </c>
      <c r="AX1256" s="373" t="s">
        <v>3537</v>
      </c>
      <c r="AY1256" s="375">
        <v>46078</v>
      </c>
      <c r="AZ1256" s="373"/>
      <c r="BA1256" s="373" t="s">
        <v>3538</v>
      </c>
      <c r="BB1256" s="901" t="s">
        <v>995</v>
      </c>
      <c r="BC1256" s="373" t="s">
        <v>3803</v>
      </c>
      <c r="BD1256" s="373" t="s">
        <v>3804</v>
      </c>
      <c r="BE1256" s="373" t="s">
        <v>3805</v>
      </c>
      <c r="BF1256" s="375">
        <v>46083</v>
      </c>
      <c r="BG1256" s="373"/>
      <c r="BH1256" s="773" t="s">
        <v>3818</v>
      </c>
      <c r="BI1256" s="773"/>
      <c r="BJ1256" s="799"/>
      <c r="BK1256" s="687"/>
      <c r="BL1256" s="799" t="s">
        <v>3818</v>
      </c>
      <c r="BM1256" s="799"/>
      <c r="BN1256" s="687"/>
      <c r="BO1256" s="1115"/>
      <c r="BP1256" s="687" t="s">
        <v>3430</v>
      </c>
      <c r="BQ1256" s="1115" t="s">
        <v>3819</v>
      </c>
      <c r="BR1256" s="1511"/>
      <c r="BS1256" s="2900" t="s">
        <v>3067</v>
      </c>
      <c r="BT1256" s="373" t="s">
        <v>3284</v>
      </c>
      <c r="BU1256" s="373" t="s">
        <v>3285</v>
      </c>
      <c r="BV1256" s="1423">
        <v>43808333</v>
      </c>
      <c r="BW1256" s="1425">
        <v>10418430828</v>
      </c>
      <c r="BX1256" s="798">
        <v>2500</v>
      </c>
      <c r="BY1256" s="375">
        <v>46082</v>
      </c>
      <c r="BZ1256" s="375">
        <v>46116</v>
      </c>
      <c r="CA1256" s="373"/>
      <c r="CB1256" s="373"/>
      <c r="CC1256" s="373"/>
      <c r="CD1256" s="373"/>
      <c r="CE1256" s="373"/>
      <c r="CF1256" s="373"/>
      <c r="CG1256" s="373"/>
      <c r="CH1256" s="373"/>
      <c r="CI1256" s="373"/>
      <c r="CJ1256" s="373"/>
      <c r="CK1256" s="373"/>
      <c r="CL1256" s="373"/>
      <c r="CM1256" s="373"/>
      <c r="CN1256" s="373"/>
      <c r="CO1256" s="373"/>
      <c r="CP1256" s="373"/>
      <c r="CQ1256" s="373"/>
      <c r="CR1256" s="373"/>
      <c r="CS1256" s="373"/>
      <c r="CT1256" s="373">
        <v>30</v>
      </c>
      <c r="CU1256" s="1371">
        <v>2500</v>
      </c>
      <c r="CV1256" s="373">
        <v>30</v>
      </c>
      <c r="CW1256" s="390">
        <f t="shared" si="1172"/>
        <v>2500</v>
      </c>
      <c r="CX1256" s="373">
        <v>30</v>
      </c>
      <c r="CY1256" s="390">
        <f t="shared" si="1173"/>
        <v>2500</v>
      </c>
      <c r="CZ1256" s="373"/>
      <c r="DA1256" s="373"/>
      <c r="DB1256" s="373"/>
      <c r="DC1256" s="373">
        <v>30</v>
      </c>
      <c r="DD1256" s="1371">
        <f t="shared" si="1167"/>
        <v>333.33333333333331</v>
      </c>
      <c r="DE1256" s="373"/>
      <c r="DF1256" s="1371">
        <f t="shared" si="1168"/>
        <v>0</v>
      </c>
      <c r="DG1256" s="373"/>
      <c r="DH1256" s="1371">
        <f t="shared" si="1169"/>
        <v>0</v>
      </c>
      <c r="DI1256" s="373"/>
      <c r="DJ1256" s="373"/>
      <c r="DK1256" s="373"/>
      <c r="DL1256" s="373"/>
      <c r="DM1256" s="373"/>
      <c r="DN1256" s="373"/>
      <c r="DO1256" s="373"/>
      <c r="DP1256" s="373"/>
      <c r="DQ1256" s="373"/>
      <c r="DR1256" s="373"/>
      <c r="DS1256" s="373"/>
      <c r="DT1256" s="373"/>
      <c r="DU1256" s="793">
        <f t="shared" si="1142"/>
        <v>2500</v>
      </c>
      <c r="DV1256" s="794">
        <f t="shared" si="1170"/>
        <v>2500</v>
      </c>
      <c r="DW1256" s="794">
        <f t="shared" si="1171"/>
        <v>2500</v>
      </c>
      <c r="DX1256" s="794">
        <f t="shared" si="1144"/>
        <v>0</v>
      </c>
      <c r="DY1256" s="794">
        <f t="shared" si="1145"/>
        <v>0</v>
      </c>
      <c r="DZ1256" s="373"/>
      <c r="EA1256" s="373"/>
      <c r="EB1256" s="373"/>
      <c r="EC1256" s="373"/>
      <c r="ED1256" s="373"/>
      <c r="EE1256" s="373"/>
      <c r="EF1256" s="373"/>
      <c r="EG1256" s="621"/>
      <c r="EH1256" s="373"/>
      <c r="EI1256" s="373"/>
      <c r="EJ1256" s="373"/>
      <c r="EK1256" s="373"/>
      <c r="EL1256" s="373"/>
      <c r="EM1256" s="373"/>
      <c r="EN1256" s="373"/>
      <c r="EO1256" s="373"/>
      <c r="EP1256" s="373"/>
      <c r="EQ1256" s="373"/>
      <c r="ER1256" s="373"/>
      <c r="ES1256" s="373"/>
      <c r="ET1256" s="373"/>
      <c r="EU1256" s="373"/>
      <c r="EV1256" s="373"/>
      <c r="EW1256" s="373"/>
      <c r="EX1256" s="373"/>
      <c r="EY1256" s="373"/>
      <c r="EZ1256" s="373"/>
      <c r="FA1256" s="373"/>
      <c r="FB1256" s="373"/>
      <c r="FC1256" s="373"/>
      <c r="FD1256" s="373"/>
      <c r="FE1256" s="373"/>
      <c r="FF1256" s="373"/>
      <c r="FG1256" s="373"/>
      <c r="FH1256" s="373"/>
      <c r="FI1256" s="838"/>
    </row>
    <row r="1257" spans="1:341" s="623" customFormat="1" ht="48" hidden="1" customHeight="1" x14ac:dyDescent="0.25">
      <c r="A1257" s="1365">
        <v>2026</v>
      </c>
      <c r="B1257" s="1365">
        <v>479</v>
      </c>
      <c r="C1257" s="1365" t="s">
        <v>58</v>
      </c>
      <c r="D1257" s="1365">
        <v>3000654</v>
      </c>
      <c r="E1257" s="1365">
        <v>5005020</v>
      </c>
      <c r="F1257" s="1365" t="s">
        <v>2269</v>
      </c>
      <c r="G1257" s="1365" t="s">
        <v>2270</v>
      </c>
      <c r="H1257" s="1365">
        <v>93</v>
      </c>
      <c r="I1257" s="1366" t="s">
        <v>992</v>
      </c>
      <c r="J1257" s="1367" t="s">
        <v>10</v>
      </c>
      <c r="K1257" s="1367" t="s">
        <v>60</v>
      </c>
      <c r="L1257" s="1365" t="str">
        <f t="shared" si="1143"/>
        <v>2.3</v>
      </c>
      <c r="M1257" s="1368" t="s">
        <v>62</v>
      </c>
      <c r="N1257" s="1368"/>
      <c r="O1257" s="1365" t="s">
        <v>2577</v>
      </c>
      <c r="P1257" s="1365" t="s">
        <v>65</v>
      </c>
      <c r="Q1257" s="1369">
        <v>1</v>
      </c>
      <c r="R1257" s="285">
        <v>2500</v>
      </c>
      <c r="S1257" s="373"/>
      <c r="T1257" s="373"/>
      <c r="U1257" s="1365">
        <v>30</v>
      </c>
      <c r="V1257" s="1365">
        <v>4</v>
      </c>
      <c r="W1257" s="286"/>
      <c r="X1257" s="286"/>
      <c r="Y1257" s="286"/>
      <c r="Z1257" s="287"/>
      <c r="AA1257" s="287"/>
      <c r="AB1257" s="287"/>
      <c r="AC1257" s="287"/>
      <c r="AD1257" s="287"/>
      <c r="AE1257" s="285"/>
      <c r="AF1257" s="284">
        <f t="shared" si="1157"/>
        <v>0</v>
      </c>
      <c r="AG1257" s="284">
        <f t="shared" si="1156"/>
        <v>0</v>
      </c>
      <c r="AH1257" s="284">
        <f t="shared" si="1146"/>
        <v>2500</v>
      </c>
      <c r="AI1257" s="284">
        <f t="shared" si="1158"/>
        <v>333.33333333333331</v>
      </c>
      <c r="AJ1257" s="284">
        <f t="shared" si="1159"/>
        <v>0</v>
      </c>
      <c r="AK1257" s="284">
        <f t="shared" si="1160"/>
        <v>0</v>
      </c>
      <c r="AL1257" s="284">
        <f t="shared" si="1161"/>
        <v>0</v>
      </c>
      <c r="AM1257" s="284">
        <f t="shared" si="1162"/>
        <v>0</v>
      </c>
      <c r="AN1257" s="284">
        <f t="shared" si="1163"/>
        <v>0</v>
      </c>
      <c r="AO1257" s="284">
        <f t="shared" si="1164"/>
        <v>0</v>
      </c>
      <c r="AP1257" s="284">
        <f t="shared" si="1165"/>
        <v>0</v>
      </c>
      <c r="AQ1257" s="284">
        <f t="shared" si="1166"/>
        <v>0</v>
      </c>
      <c r="AR1257" s="288">
        <v>2833.3333333333335</v>
      </c>
      <c r="AS1257" s="373" t="s">
        <v>2578</v>
      </c>
      <c r="AT1257" s="373"/>
      <c r="AU1257" s="373" t="s">
        <v>3535</v>
      </c>
      <c r="AV1257" s="373" t="s">
        <v>3536</v>
      </c>
      <c r="AW1257" s="375">
        <v>46058</v>
      </c>
      <c r="AX1257" s="373" t="s">
        <v>3537</v>
      </c>
      <c r="AY1257" s="375">
        <v>46078</v>
      </c>
      <c r="AZ1257" s="373"/>
      <c r="BA1257" s="373" t="s">
        <v>3538</v>
      </c>
      <c r="BB1257" s="901" t="s">
        <v>995</v>
      </c>
      <c r="BC1257" s="373" t="s">
        <v>3803</v>
      </c>
      <c r="BD1257" s="373" t="s">
        <v>3804</v>
      </c>
      <c r="BE1257" s="373" t="s">
        <v>3805</v>
      </c>
      <c r="BF1257" s="375">
        <v>46083</v>
      </c>
      <c r="BG1257" s="373"/>
      <c r="BH1257" s="773" t="s">
        <v>3820</v>
      </c>
      <c r="BI1257" s="773"/>
      <c r="BJ1257" s="799"/>
      <c r="BK1257" s="687"/>
      <c r="BL1257" s="799" t="s">
        <v>3820</v>
      </c>
      <c r="BM1257" s="799"/>
      <c r="BN1257" s="687"/>
      <c r="BO1257" s="1115"/>
      <c r="BP1257" s="2898" t="s">
        <v>3806</v>
      </c>
      <c r="BQ1257" s="1115" t="s">
        <v>3819</v>
      </c>
      <c r="BR1257" s="1511"/>
      <c r="BS1257" s="1372" t="s">
        <v>1409</v>
      </c>
      <c r="BT1257" s="373" t="s">
        <v>2604</v>
      </c>
      <c r="BU1257" s="373" t="s">
        <v>2605</v>
      </c>
      <c r="BV1257" s="1428" t="s">
        <v>2606</v>
      </c>
      <c r="BW1257" s="1375">
        <v>10732321735</v>
      </c>
      <c r="BX1257" s="798">
        <v>2500</v>
      </c>
      <c r="BY1257" s="375">
        <v>46082</v>
      </c>
      <c r="BZ1257" s="375">
        <v>46116</v>
      </c>
      <c r="CA1257" s="373"/>
      <c r="CB1257" s="373"/>
      <c r="CC1257" s="373"/>
      <c r="CD1257" s="373"/>
      <c r="CE1257" s="373"/>
      <c r="CF1257" s="373"/>
      <c r="CG1257" s="373"/>
      <c r="CH1257" s="373"/>
      <c r="CI1257" s="373"/>
      <c r="CJ1257" s="373"/>
      <c r="CK1257" s="373"/>
      <c r="CL1257" s="373"/>
      <c r="CM1257" s="373"/>
      <c r="CN1257" s="373"/>
      <c r="CO1257" s="373"/>
      <c r="CP1257" s="373"/>
      <c r="CQ1257" s="373"/>
      <c r="CR1257" s="373"/>
      <c r="CS1257" s="373"/>
      <c r="CT1257" s="373">
        <v>30</v>
      </c>
      <c r="CU1257" s="1371">
        <v>2500</v>
      </c>
      <c r="CV1257" s="373">
        <v>30</v>
      </c>
      <c r="CW1257" s="390">
        <f t="shared" si="1172"/>
        <v>2500</v>
      </c>
      <c r="CX1257" s="373">
        <v>30</v>
      </c>
      <c r="CY1257" s="390">
        <f t="shared" si="1173"/>
        <v>2500</v>
      </c>
      <c r="CZ1257" s="373"/>
      <c r="DA1257" s="373"/>
      <c r="DB1257" s="373"/>
      <c r="DC1257" s="373">
        <v>30</v>
      </c>
      <c r="DD1257" s="1371">
        <f t="shared" si="1167"/>
        <v>333.33333333333331</v>
      </c>
      <c r="DE1257" s="373">
        <v>4</v>
      </c>
      <c r="DF1257" s="1371">
        <f t="shared" si="1168"/>
        <v>333.33333333333331</v>
      </c>
      <c r="DG1257" s="373">
        <v>4</v>
      </c>
      <c r="DH1257" s="1371">
        <f t="shared" si="1169"/>
        <v>333.33333333333331</v>
      </c>
      <c r="DI1257" s="373"/>
      <c r="DJ1257" s="373"/>
      <c r="DK1257" s="373"/>
      <c r="DL1257" s="373"/>
      <c r="DM1257" s="373"/>
      <c r="DN1257" s="373"/>
      <c r="DO1257" s="373"/>
      <c r="DP1257" s="373"/>
      <c r="DQ1257" s="373"/>
      <c r="DR1257" s="373"/>
      <c r="DS1257" s="373"/>
      <c r="DT1257" s="373"/>
      <c r="DU1257" s="793">
        <f t="shared" si="1142"/>
        <v>2833.3333333333335</v>
      </c>
      <c r="DV1257" s="794">
        <f t="shared" si="1170"/>
        <v>2833.3333333333335</v>
      </c>
      <c r="DW1257" s="794">
        <f t="shared" si="1171"/>
        <v>2833.3333333333335</v>
      </c>
      <c r="DX1257" s="794">
        <f t="shared" si="1144"/>
        <v>0</v>
      </c>
      <c r="DY1257" s="794">
        <f t="shared" si="1145"/>
        <v>0</v>
      </c>
      <c r="DZ1257" s="373"/>
      <c r="EA1257" s="373"/>
      <c r="EB1257" s="373"/>
      <c r="EC1257" s="373"/>
      <c r="ED1257" s="373"/>
      <c r="EE1257" s="373"/>
      <c r="EF1257" s="373"/>
      <c r="EG1257" s="621"/>
      <c r="EH1257" s="373"/>
      <c r="EI1257" s="373"/>
      <c r="EJ1257" s="373"/>
      <c r="EK1257" s="373"/>
      <c r="EL1257" s="373"/>
      <c r="EM1257" s="373"/>
      <c r="EN1257" s="373"/>
      <c r="EO1257" s="373"/>
      <c r="EP1257" s="373"/>
      <c r="EQ1257" s="373"/>
      <c r="ER1257" s="373"/>
      <c r="ES1257" s="373"/>
      <c r="ET1257" s="373"/>
      <c r="EU1257" s="373"/>
      <c r="EV1257" s="373"/>
      <c r="EW1257" s="373"/>
      <c r="EX1257" s="373"/>
      <c r="EY1257" s="373"/>
      <c r="EZ1257" s="373"/>
      <c r="FA1257" s="373"/>
      <c r="FB1257" s="373"/>
      <c r="FC1257" s="373"/>
      <c r="FD1257" s="373"/>
      <c r="FE1257" s="373"/>
      <c r="FF1257" s="373"/>
      <c r="FG1257" s="373"/>
      <c r="FH1257" s="373"/>
      <c r="FI1257" s="838"/>
    </row>
    <row r="1258" spans="1:341" s="623" customFormat="1" ht="48" hidden="1" customHeight="1" x14ac:dyDescent="0.25">
      <c r="A1258" s="1365">
        <v>2026</v>
      </c>
      <c r="B1258" s="1365">
        <v>479</v>
      </c>
      <c r="C1258" s="1365" t="s">
        <v>58</v>
      </c>
      <c r="D1258" s="1365">
        <v>3000654</v>
      </c>
      <c r="E1258" s="1365">
        <v>5005020</v>
      </c>
      <c r="F1258" s="1365" t="s">
        <v>2269</v>
      </c>
      <c r="G1258" s="1365" t="s">
        <v>2270</v>
      </c>
      <c r="H1258" s="1365">
        <v>93</v>
      </c>
      <c r="I1258" s="1366" t="s">
        <v>992</v>
      </c>
      <c r="J1258" s="1367" t="s">
        <v>10</v>
      </c>
      <c r="K1258" s="1367" t="s">
        <v>60</v>
      </c>
      <c r="L1258" s="1365" t="str">
        <f t="shared" si="1143"/>
        <v>2.3</v>
      </c>
      <c r="M1258" s="1368" t="s">
        <v>62</v>
      </c>
      <c r="N1258" s="1368"/>
      <c r="O1258" s="1365" t="s">
        <v>2577</v>
      </c>
      <c r="P1258" s="1365" t="s">
        <v>65</v>
      </c>
      <c r="Q1258" s="1369">
        <v>1</v>
      </c>
      <c r="R1258" s="285">
        <v>2500</v>
      </c>
      <c r="S1258" s="373"/>
      <c r="T1258" s="373"/>
      <c r="U1258" s="1365">
        <v>30</v>
      </c>
      <c r="V1258" s="1365">
        <v>4</v>
      </c>
      <c r="W1258" s="286"/>
      <c r="X1258" s="286"/>
      <c r="Y1258" s="286"/>
      <c r="Z1258" s="287"/>
      <c r="AA1258" s="287"/>
      <c r="AB1258" s="287"/>
      <c r="AC1258" s="287"/>
      <c r="AD1258" s="287"/>
      <c r="AE1258" s="285"/>
      <c r="AF1258" s="284">
        <f t="shared" si="1157"/>
        <v>0</v>
      </c>
      <c r="AG1258" s="284">
        <f t="shared" si="1156"/>
        <v>0</v>
      </c>
      <c r="AH1258" s="284">
        <f t="shared" si="1146"/>
        <v>2500</v>
      </c>
      <c r="AI1258" s="284">
        <f t="shared" si="1158"/>
        <v>333.33333333333331</v>
      </c>
      <c r="AJ1258" s="284">
        <f t="shared" si="1159"/>
        <v>0</v>
      </c>
      <c r="AK1258" s="284">
        <f t="shared" si="1160"/>
        <v>0</v>
      </c>
      <c r="AL1258" s="284">
        <f t="shared" si="1161"/>
        <v>0</v>
      </c>
      <c r="AM1258" s="284">
        <f t="shared" si="1162"/>
        <v>0</v>
      </c>
      <c r="AN1258" s="284">
        <f t="shared" si="1163"/>
        <v>0</v>
      </c>
      <c r="AO1258" s="284">
        <f t="shared" si="1164"/>
        <v>0</v>
      </c>
      <c r="AP1258" s="284">
        <f t="shared" si="1165"/>
        <v>0</v>
      </c>
      <c r="AQ1258" s="284">
        <f t="shared" si="1166"/>
        <v>0</v>
      </c>
      <c r="AR1258" s="288">
        <v>2833.3333333333335</v>
      </c>
      <c r="AS1258" s="373" t="s">
        <v>2578</v>
      </c>
      <c r="AT1258" s="373"/>
      <c r="AU1258" s="373" t="s">
        <v>3535</v>
      </c>
      <c r="AV1258" s="373" t="s">
        <v>3536</v>
      </c>
      <c r="AW1258" s="375">
        <v>46058</v>
      </c>
      <c r="AX1258" s="373" t="s">
        <v>3537</v>
      </c>
      <c r="AY1258" s="375">
        <v>46078</v>
      </c>
      <c r="AZ1258" s="373"/>
      <c r="BA1258" s="373" t="s">
        <v>3538</v>
      </c>
      <c r="BB1258" s="901" t="s">
        <v>995</v>
      </c>
      <c r="BC1258" s="373" t="s">
        <v>3803</v>
      </c>
      <c r="BD1258" s="373" t="s">
        <v>3804</v>
      </c>
      <c r="BE1258" s="373" t="s">
        <v>3805</v>
      </c>
      <c r="BF1258" s="375">
        <v>46083</v>
      </c>
      <c r="BG1258" s="373"/>
      <c r="BH1258" s="773" t="s">
        <v>2607</v>
      </c>
      <c r="BI1258" s="773"/>
      <c r="BJ1258" s="799"/>
      <c r="BK1258" s="687"/>
      <c r="BL1258" s="799" t="s">
        <v>2607</v>
      </c>
      <c r="BM1258" s="799"/>
      <c r="BN1258" s="687"/>
      <c r="BO1258" s="1422"/>
      <c r="BP1258" s="1017" t="s">
        <v>3806</v>
      </c>
      <c r="BQ1258" s="1115" t="s">
        <v>3807</v>
      </c>
      <c r="BR1258" s="1511"/>
      <c r="BS1258" s="1372" t="s">
        <v>2608</v>
      </c>
      <c r="BT1258" s="373" t="s">
        <v>1141</v>
      </c>
      <c r="BU1258" s="373" t="s">
        <v>2609</v>
      </c>
      <c r="BV1258" s="373">
        <v>70316290</v>
      </c>
      <c r="BW1258" s="373">
        <v>10703162903</v>
      </c>
      <c r="BX1258" s="798">
        <v>2500</v>
      </c>
      <c r="BY1258" s="375">
        <v>46082</v>
      </c>
      <c r="BZ1258" s="375">
        <v>46116</v>
      </c>
      <c r="CA1258" s="373"/>
      <c r="CB1258" s="373"/>
      <c r="CC1258" s="373"/>
      <c r="CD1258" s="373"/>
      <c r="CE1258" s="373"/>
      <c r="CF1258" s="373"/>
      <c r="CG1258" s="373"/>
      <c r="CH1258" s="373"/>
      <c r="CI1258" s="373"/>
      <c r="CJ1258" s="373"/>
      <c r="CK1258" s="373"/>
      <c r="CL1258" s="373"/>
      <c r="CM1258" s="373"/>
      <c r="CN1258" s="373"/>
      <c r="CO1258" s="373"/>
      <c r="CP1258" s="373"/>
      <c r="CQ1258" s="373"/>
      <c r="CR1258" s="373"/>
      <c r="CS1258" s="373"/>
      <c r="CT1258" s="373">
        <v>30</v>
      </c>
      <c r="CU1258" s="1371">
        <v>2500</v>
      </c>
      <c r="CV1258" s="373">
        <v>30</v>
      </c>
      <c r="CW1258" s="390">
        <f t="shared" si="1172"/>
        <v>2500</v>
      </c>
      <c r="CX1258" s="373">
        <v>30</v>
      </c>
      <c r="CY1258" s="390">
        <f t="shared" si="1173"/>
        <v>2500</v>
      </c>
      <c r="CZ1258" s="373"/>
      <c r="DA1258" s="373"/>
      <c r="DB1258" s="373"/>
      <c r="DC1258" s="373">
        <v>30</v>
      </c>
      <c r="DD1258" s="1371">
        <f t="shared" si="1167"/>
        <v>333.33333333333331</v>
      </c>
      <c r="DE1258" s="373">
        <v>4</v>
      </c>
      <c r="DF1258" s="1371">
        <f t="shared" si="1168"/>
        <v>333.33333333333331</v>
      </c>
      <c r="DG1258" s="373">
        <v>4</v>
      </c>
      <c r="DH1258" s="1371">
        <f t="shared" si="1169"/>
        <v>333.33333333333331</v>
      </c>
      <c r="DI1258" s="373"/>
      <c r="DJ1258" s="373"/>
      <c r="DK1258" s="373"/>
      <c r="DL1258" s="373"/>
      <c r="DM1258" s="373"/>
      <c r="DN1258" s="373"/>
      <c r="DO1258" s="373"/>
      <c r="DP1258" s="373"/>
      <c r="DQ1258" s="373"/>
      <c r="DR1258" s="373"/>
      <c r="DS1258" s="373"/>
      <c r="DT1258" s="373"/>
      <c r="DU1258" s="793">
        <f t="shared" si="1142"/>
        <v>2833.3333333333335</v>
      </c>
      <c r="DV1258" s="794">
        <f t="shared" si="1170"/>
        <v>2833.3333333333335</v>
      </c>
      <c r="DW1258" s="794">
        <f t="shared" si="1171"/>
        <v>2833.3333333333335</v>
      </c>
      <c r="DX1258" s="794">
        <f t="shared" si="1144"/>
        <v>0</v>
      </c>
      <c r="DY1258" s="794">
        <f t="shared" si="1145"/>
        <v>0</v>
      </c>
      <c r="DZ1258" s="373"/>
      <c r="EA1258" s="373"/>
      <c r="EB1258" s="373"/>
      <c r="EC1258" s="373"/>
      <c r="ED1258" s="373"/>
      <c r="EE1258" s="373"/>
      <c r="EF1258" s="373"/>
      <c r="EG1258" s="621"/>
      <c r="EH1258" s="373"/>
      <c r="EI1258" s="373"/>
      <c r="EJ1258" s="373"/>
      <c r="EK1258" s="373"/>
      <c r="EL1258" s="373"/>
      <c r="EM1258" s="373"/>
      <c r="EN1258" s="373"/>
      <c r="EO1258" s="373"/>
      <c r="EP1258" s="373"/>
      <c r="EQ1258" s="373"/>
      <c r="ER1258" s="373"/>
      <c r="ES1258" s="373"/>
      <c r="ET1258" s="373"/>
      <c r="EU1258" s="373"/>
      <c r="EV1258" s="373"/>
      <c r="EW1258" s="373"/>
      <c r="EX1258" s="373"/>
      <c r="EY1258" s="373"/>
      <c r="EZ1258" s="373"/>
      <c r="FA1258" s="373"/>
      <c r="FB1258" s="373"/>
      <c r="FC1258" s="373"/>
      <c r="FD1258" s="373"/>
      <c r="FE1258" s="373"/>
      <c r="FF1258" s="373"/>
      <c r="FG1258" s="373"/>
      <c r="FH1258" s="373"/>
      <c r="FI1258" s="838"/>
    </row>
    <row r="1259" spans="1:341" s="623" customFormat="1" ht="48" hidden="1" customHeight="1" x14ac:dyDescent="0.25">
      <c r="A1259" s="1365">
        <v>2026</v>
      </c>
      <c r="B1259" s="1365">
        <v>479</v>
      </c>
      <c r="C1259" s="1365" t="s">
        <v>58</v>
      </c>
      <c r="D1259" s="1365">
        <v>3000654</v>
      </c>
      <c r="E1259" s="1365">
        <v>5005020</v>
      </c>
      <c r="F1259" s="1365" t="s">
        <v>2269</v>
      </c>
      <c r="G1259" s="1365" t="s">
        <v>2270</v>
      </c>
      <c r="H1259" s="1365">
        <v>93</v>
      </c>
      <c r="I1259" s="1366" t="s">
        <v>992</v>
      </c>
      <c r="J1259" s="1367" t="s">
        <v>10</v>
      </c>
      <c r="K1259" s="1367" t="s">
        <v>60</v>
      </c>
      <c r="L1259" s="1365" t="str">
        <f t="shared" si="1143"/>
        <v>2.3</v>
      </c>
      <c r="M1259" s="1368" t="s">
        <v>62</v>
      </c>
      <c r="N1259" s="1368"/>
      <c r="O1259" s="1365" t="s">
        <v>2577</v>
      </c>
      <c r="P1259" s="1365" t="s">
        <v>65</v>
      </c>
      <c r="Q1259" s="1369">
        <v>1</v>
      </c>
      <c r="R1259" s="285">
        <v>2500</v>
      </c>
      <c r="S1259" s="373"/>
      <c r="T1259" s="373"/>
      <c r="U1259" s="1365">
        <v>30</v>
      </c>
      <c r="V1259" s="1365">
        <v>4</v>
      </c>
      <c r="W1259" s="286"/>
      <c r="X1259" s="286"/>
      <c r="Y1259" s="286"/>
      <c r="Z1259" s="287"/>
      <c r="AA1259" s="287"/>
      <c r="AB1259" s="287"/>
      <c r="AC1259" s="287"/>
      <c r="AD1259" s="287"/>
      <c r="AE1259" s="285"/>
      <c r="AF1259" s="284">
        <f t="shared" si="1157"/>
        <v>0</v>
      </c>
      <c r="AG1259" s="284">
        <f t="shared" si="1156"/>
        <v>0</v>
      </c>
      <c r="AH1259" s="284">
        <f t="shared" si="1146"/>
        <v>2500</v>
      </c>
      <c r="AI1259" s="284">
        <f t="shared" si="1158"/>
        <v>333.33333333333331</v>
      </c>
      <c r="AJ1259" s="284">
        <f t="shared" si="1159"/>
        <v>0</v>
      </c>
      <c r="AK1259" s="284">
        <f t="shared" si="1160"/>
        <v>0</v>
      </c>
      <c r="AL1259" s="284">
        <f t="shared" si="1161"/>
        <v>0</v>
      </c>
      <c r="AM1259" s="284">
        <f t="shared" si="1162"/>
        <v>0</v>
      </c>
      <c r="AN1259" s="284">
        <f t="shared" si="1163"/>
        <v>0</v>
      </c>
      <c r="AO1259" s="284">
        <f t="shared" si="1164"/>
        <v>0</v>
      </c>
      <c r="AP1259" s="284">
        <f t="shared" si="1165"/>
        <v>0</v>
      </c>
      <c r="AQ1259" s="284">
        <f t="shared" si="1166"/>
        <v>0</v>
      </c>
      <c r="AR1259" s="288">
        <v>2833.3333333333335</v>
      </c>
      <c r="AS1259" s="373" t="s">
        <v>2578</v>
      </c>
      <c r="AT1259" s="373"/>
      <c r="AU1259" s="373" t="s">
        <v>3535</v>
      </c>
      <c r="AV1259" s="373" t="s">
        <v>3536</v>
      </c>
      <c r="AW1259" s="375">
        <v>46058</v>
      </c>
      <c r="AX1259" s="373" t="s">
        <v>3537</v>
      </c>
      <c r="AY1259" s="375">
        <v>46078</v>
      </c>
      <c r="AZ1259" s="373"/>
      <c r="BA1259" s="373" t="s">
        <v>3538</v>
      </c>
      <c r="BB1259" s="901" t="s">
        <v>995</v>
      </c>
      <c r="BC1259" s="373" t="s">
        <v>3803</v>
      </c>
      <c r="BD1259" s="373" t="s">
        <v>3804</v>
      </c>
      <c r="BE1259" s="373" t="s">
        <v>3805</v>
      </c>
      <c r="BF1259" s="375">
        <v>46083</v>
      </c>
      <c r="BG1259" s="373"/>
      <c r="BH1259" s="773" t="s">
        <v>2610</v>
      </c>
      <c r="BI1259" s="773"/>
      <c r="BJ1259" s="799"/>
      <c r="BK1259" s="687"/>
      <c r="BL1259" s="799" t="s">
        <v>2610</v>
      </c>
      <c r="BM1259" s="799"/>
      <c r="BN1259" s="687"/>
      <c r="BO1259" s="1115"/>
      <c r="BP1259" s="1017" t="s">
        <v>3806</v>
      </c>
      <c r="BQ1259" s="1115" t="s">
        <v>3819</v>
      </c>
      <c r="BR1259" s="1511"/>
      <c r="BS1259" s="1372" t="s">
        <v>1582</v>
      </c>
      <c r="BT1259" s="373" t="s">
        <v>2611</v>
      </c>
      <c r="BU1259" s="373" t="s">
        <v>2612</v>
      </c>
      <c r="BV1259" s="373">
        <v>74715982</v>
      </c>
      <c r="BW1259" s="373">
        <v>10747159829</v>
      </c>
      <c r="BX1259" s="798">
        <v>2500</v>
      </c>
      <c r="BY1259" s="375">
        <v>46082</v>
      </c>
      <c r="BZ1259" s="375">
        <v>46116</v>
      </c>
      <c r="CA1259" s="373"/>
      <c r="CB1259" s="373"/>
      <c r="CC1259" s="373"/>
      <c r="CD1259" s="373"/>
      <c r="CE1259" s="373"/>
      <c r="CF1259" s="373"/>
      <c r="CG1259" s="373"/>
      <c r="CH1259" s="373"/>
      <c r="CI1259" s="373"/>
      <c r="CJ1259" s="373"/>
      <c r="CK1259" s="373"/>
      <c r="CL1259" s="373"/>
      <c r="CM1259" s="373"/>
      <c r="CN1259" s="373"/>
      <c r="CO1259" s="373"/>
      <c r="CP1259" s="373"/>
      <c r="CQ1259" s="373"/>
      <c r="CR1259" s="373"/>
      <c r="CS1259" s="373"/>
      <c r="CT1259" s="373">
        <v>30</v>
      </c>
      <c r="CU1259" s="1371">
        <v>2500</v>
      </c>
      <c r="CV1259" s="373">
        <v>30</v>
      </c>
      <c r="CW1259" s="390">
        <f t="shared" si="1172"/>
        <v>2500</v>
      </c>
      <c r="CX1259" s="373">
        <v>30</v>
      </c>
      <c r="CY1259" s="390">
        <f t="shared" si="1173"/>
        <v>2500</v>
      </c>
      <c r="CZ1259" s="373"/>
      <c r="DA1259" s="373"/>
      <c r="DB1259" s="373"/>
      <c r="DC1259" s="373">
        <v>30</v>
      </c>
      <c r="DD1259" s="1371">
        <f t="shared" si="1167"/>
        <v>333.33333333333331</v>
      </c>
      <c r="DE1259" s="373">
        <v>4</v>
      </c>
      <c r="DF1259" s="1371">
        <f t="shared" si="1168"/>
        <v>333.33333333333331</v>
      </c>
      <c r="DG1259" s="373">
        <v>4</v>
      </c>
      <c r="DH1259" s="1371">
        <f t="shared" si="1169"/>
        <v>333.33333333333331</v>
      </c>
      <c r="DI1259" s="373"/>
      <c r="DJ1259" s="373"/>
      <c r="DK1259" s="373"/>
      <c r="DL1259" s="373"/>
      <c r="DM1259" s="373"/>
      <c r="DN1259" s="373"/>
      <c r="DO1259" s="373"/>
      <c r="DP1259" s="373"/>
      <c r="DQ1259" s="373"/>
      <c r="DR1259" s="373"/>
      <c r="DS1259" s="373"/>
      <c r="DT1259" s="373"/>
      <c r="DU1259" s="793">
        <f t="shared" si="1142"/>
        <v>2833.3333333333335</v>
      </c>
      <c r="DV1259" s="794">
        <f t="shared" si="1170"/>
        <v>2833.3333333333335</v>
      </c>
      <c r="DW1259" s="794">
        <f t="shared" si="1171"/>
        <v>2833.3333333333335</v>
      </c>
      <c r="DX1259" s="794">
        <f t="shared" si="1144"/>
        <v>0</v>
      </c>
      <c r="DY1259" s="794">
        <f t="shared" si="1145"/>
        <v>0</v>
      </c>
      <c r="DZ1259" s="373"/>
      <c r="EA1259" s="373"/>
      <c r="EB1259" s="373"/>
      <c r="EC1259" s="373"/>
      <c r="ED1259" s="373"/>
      <c r="EE1259" s="373"/>
      <c r="EF1259" s="373"/>
      <c r="EG1259" s="621"/>
      <c r="EH1259" s="373"/>
      <c r="EI1259" s="373"/>
      <c r="EJ1259" s="373"/>
      <c r="EK1259" s="373"/>
      <c r="EL1259" s="373"/>
      <c r="EM1259" s="373"/>
      <c r="EN1259" s="373"/>
      <c r="EO1259" s="373"/>
      <c r="EP1259" s="373"/>
      <c r="EQ1259" s="373"/>
      <c r="ER1259" s="373"/>
      <c r="ES1259" s="373"/>
      <c r="ET1259" s="373"/>
      <c r="EU1259" s="373"/>
      <c r="EV1259" s="373"/>
      <c r="EW1259" s="373"/>
      <c r="EX1259" s="373"/>
      <c r="EY1259" s="373"/>
      <c r="EZ1259" s="373"/>
      <c r="FA1259" s="373"/>
      <c r="FB1259" s="373"/>
      <c r="FC1259" s="373"/>
      <c r="FD1259" s="373"/>
      <c r="FE1259" s="373"/>
      <c r="FF1259" s="373"/>
      <c r="FG1259" s="373"/>
      <c r="FH1259" s="373"/>
      <c r="FI1259" s="838"/>
    </row>
    <row r="1260" spans="1:341" s="623" customFormat="1" ht="48" hidden="1" customHeight="1" x14ac:dyDescent="0.25">
      <c r="A1260" s="1365">
        <v>2026</v>
      </c>
      <c r="B1260" s="1365">
        <v>479</v>
      </c>
      <c r="C1260" s="1365" t="s">
        <v>58</v>
      </c>
      <c r="D1260" s="1365">
        <v>3000654</v>
      </c>
      <c r="E1260" s="1365">
        <v>5005020</v>
      </c>
      <c r="F1260" s="1365" t="s">
        <v>2269</v>
      </c>
      <c r="G1260" s="1365" t="s">
        <v>2270</v>
      </c>
      <c r="H1260" s="1365">
        <v>93</v>
      </c>
      <c r="I1260" s="1366" t="s">
        <v>992</v>
      </c>
      <c r="J1260" s="1367" t="s">
        <v>10</v>
      </c>
      <c r="K1260" s="1367" t="s">
        <v>60</v>
      </c>
      <c r="L1260" s="1365" t="str">
        <f t="shared" si="1143"/>
        <v>2.3</v>
      </c>
      <c r="M1260" s="1368" t="s">
        <v>62</v>
      </c>
      <c r="N1260" s="1368"/>
      <c r="O1260" s="1365" t="s">
        <v>2577</v>
      </c>
      <c r="P1260" s="1365" t="s">
        <v>65</v>
      </c>
      <c r="Q1260" s="1369">
        <v>1</v>
      </c>
      <c r="R1260" s="285">
        <v>2500</v>
      </c>
      <c r="S1260" s="373"/>
      <c r="T1260" s="373"/>
      <c r="U1260" s="1365">
        <v>30</v>
      </c>
      <c r="V1260" s="1365">
        <v>4</v>
      </c>
      <c r="W1260" s="286"/>
      <c r="X1260" s="286"/>
      <c r="Y1260" s="286"/>
      <c r="Z1260" s="287"/>
      <c r="AA1260" s="287"/>
      <c r="AB1260" s="287"/>
      <c r="AC1260" s="287"/>
      <c r="AD1260" s="287"/>
      <c r="AE1260" s="285"/>
      <c r="AF1260" s="284">
        <f t="shared" si="1157"/>
        <v>0</v>
      </c>
      <c r="AG1260" s="284">
        <f t="shared" si="1156"/>
        <v>0</v>
      </c>
      <c r="AH1260" s="284">
        <f t="shared" si="1146"/>
        <v>2500</v>
      </c>
      <c r="AI1260" s="284">
        <f t="shared" si="1158"/>
        <v>333.33333333333331</v>
      </c>
      <c r="AJ1260" s="284">
        <f t="shared" si="1159"/>
        <v>0</v>
      </c>
      <c r="AK1260" s="284">
        <f t="shared" si="1160"/>
        <v>0</v>
      </c>
      <c r="AL1260" s="284">
        <f t="shared" si="1161"/>
        <v>0</v>
      </c>
      <c r="AM1260" s="284">
        <f t="shared" si="1162"/>
        <v>0</v>
      </c>
      <c r="AN1260" s="284">
        <f t="shared" si="1163"/>
        <v>0</v>
      </c>
      <c r="AO1260" s="284">
        <f t="shared" si="1164"/>
        <v>0</v>
      </c>
      <c r="AP1260" s="284">
        <f t="shared" si="1165"/>
        <v>0</v>
      </c>
      <c r="AQ1260" s="284">
        <f t="shared" si="1166"/>
        <v>0</v>
      </c>
      <c r="AR1260" s="288">
        <v>2833.3333333333335</v>
      </c>
      <c r="AS1260" s="373" t="s">
        <v>2578</v>
      </c>
      <c r="AT1260" s="373"/>
      <c r="AU1260" s="373" t="s">
        <v>3535</v>
      </c>
      <c r="AV1260" s="373" t="s">
        <v>3536</v>
      </c>
      <c r="AW1260" s="375">
        <v>46058</v>
      </c>
      <c r="AX1260" s="373" t="s">
        <v>3537</v>
      </c>
      <c r="AY1260" s="375">
        <v>46078</v>
      </c>
      <c r="AZ1260" s="373"/>
      <c r="BA1260" s="373" t="s">
        <v>3538</v>
      </c>
      <c r="BB1260" s="901" t="s">
        <v>995</v>
      </c>
      <c r="BC1260" s="373" t="s">
        <v>3803</v>
      </c>
      <c r="BD1260" s="373" t="s">
        <v>3804</v>
      </c>
      <c r="BE1260" s="373" t="s">
        <v>3805</v>
      </c>
      <c r="BF1260" s="375">
        <v>46083</v>
      </c>
      <c r="BG1260" s="373"/>
      <c r="BH1260" s="773" t="s">
        <v>2613</v>
      </c>
      <c r="BI1260" s="773"/>
      <c r="BJ1260" s="799"/>
      <c r="BK1260" s="687"/>
      <c r="BL1260" s="799" t="s">
        <v>2613</v>
      </c>
      <c r="BM1260" s="799"/>
      <c r="BN1260" s="687"/>
      <c r="BO1260" s="1115"/>
      <c r="BP1260" s="1017" t="s">
        <v>3806</v>
      </c>
      <c r="BQ1260" s="1115" t="s">
        <v>3807</v>
      </c>
      <c r="BR1260" s="1511"/>
      <c r="BS1260" s="1372" t="s">
        <v>1284</v>
      </c>
      <c r="BT1260" s="373" t="s">
        <v>2614</v>
      </c>
      <c r="BU1260" s="373" t="s">
        <v>2615</v>
      </c>
      <c r="BV1260" s="1428" t="s">
        <v>2616</v>
      </c>
      <c r="BW1260" s="1375" t="s">
        <v>2617</v>
      </c>
      <c r="BX1260" s="798">
        <v>2500</v>
      </c>
      <c r="BY1260" s="375">
        <v>46082</v>
      </c>
      <c r="BZ1260" s="375">
        <v>46116</v>
      </c>
      <c r="CA1260" s="373"/>
      <c r="CB1260" s="373"/>
      <c r="CC1260" s="373"/>
      <c r="CD1260" s="373"/>
      <c r="CE1260" s="373"/>
      <c r="CF1260" s="373"/>
      <c r="CG1260" s="373"/>
      <c r="CH1260" s="373"/>
      <c r="CI1260" s="373"/>
      <c r="CJ1260" s="373"/>
      <c r="CK1260" s="373"/>
      <c r="CL1260" s="373"/>
      <c r="CM1260" s="373"/>
      <c r="CN1260" s="373"/>
      <c r="CO1260" s="373"/>
      <c r="CP1260" s="373"/>
      <c r="CQ1260" s="373"/>
      <c r="CR1260" s="373"/>
      <c r="CS1260" s="373"/>
      <c r="CT1260" s="373">
        <v>30</v>
      </c>
      <c r="CU1260" s="1371">
        <v>2500</v>
      </c>
      <c r="CV1260" s="373">
        <v>30</v>
      </c>
      <c r="CW1260" s="390">
        <f t="shared" si="1172"/>
        <v>2500</v>
      </c>
      <c r="CX1260" s="373">
        <v>30</v>
      </c>
      <c r="CY1260" s="390">
        <f t="shared" si="1173"/>
        <v>2500</v>
      </c>
      <c r="CZ1260" s="373"/>
      <c r="DA1260" s="373"/>
      <c r="DB1260" s="373"/>
      <c r="DC1260" s="373">
        <v>30</v>
      </c>
      <c r="DD1260" s="1371">
        <f t="shared" si="1167"/>
        <v>333.33333333333331</v>
      </c>
      <c r="DE1260" s="373">
        <v>4</v>
      </c>
      <c r="DF1260" s="1371">
        <f t="shared" si="1168"/>
        <v>333.33333333333331</v>
      </c>
      <c r="DG1260" s="373">
        <v>4</v>
      </c>
      <c r="DH1260" s="1371">
        <f t="shared" si="1169"/>
        <v>333.33333333333331</v>
      </c>
      <c r="DI1260" s="373"/>
      <c r="DJ1260" s="373"/>
      <c r="DK1260" s="373"/>
      <c r="DL1260" s="373"/>
      <c r="DM1260" s="373"/>
      <c r="DN1260" s="373"/>
      <c r="DO1260" s="373"/>
      <c r="DP1260" s="373"/>
      <c r="DQ1260" s="373"/>
      <c r="DR1260" s="373"/>
      <c r="DS1260" s="373"/>
      <c r="DT1260" s="373"/>
      <c r="DU1260" s="793">
        <f t="shared" si="1142"/>
        <v>2833.3333333333335</v>
      </c>
      <c r="DV1260" s="794">
        <f t="shared" si="1170"/>
        <v>2833.3333333333335</v>
      </c>
      <c r="DW1260" s="794">
        <f t="shared" si="1171"/>
        <v>2833.3333333333335</v>
      </c>
      <c r="DX1260" s="794">
        <f t="shared" si="1144"/>
        <v>0</v>
      </c>
      <c r="DY1260" s="794">
        <f t="shared" si="1145"/>
        <v>0</v>
      </c>
      <c r="DZ1260" s="373"/>
      <c r="EA1260" s="373"/>
      <c r="EB1260" s="373"/>
      <c r="EC1260" s="373"/>
      <c r="ED1260" s="373"/>
      <c r="EE1260" s="373"/>
      <c r="EF1260" s="373"/>
      <c r="EG1260" s="621"/>
      <c r="EH1260" s="373"/>
      <c r="EI1260" s="373"/>
      <c r="EJ1260" s="373"/>
      <c r="EK1260" s="373"/>
      <c r="EL1260" s="373"/>
      <c r="EM1260" s="373"/>
      <c r="EN1260" s="373"/>
      <c r="EO1260" s="373"/>
      <c r="EP1260" s="373"/>
      <c r="EQ1260" s="373"/>
      <c r="ER1260" s="373"/>
      <c r="ES1260" s="373"/>
      <c r="ET1260" s="373"/>
      <c r="EU1260" s="373"/>
      <c r="EV1260" s="373"/>
      <c r="EW1260" s="373"/>
      <c r="EX1260" s="373"/>
      <c r="EY1260" s="373"/>
      <c r="EZ1260" s="373"/>
      <c r="FA1260" s="373"/>
      <c r="FB1260" s="373"/>
      <c r="FC1260" s="373"/>
      <c r="FD1260" s="373"/>
      <c r="FE1260" s="373"/>
      <c r="FF1260" s="373"/>
      <c r="FG1260" s="373"/>
      <c r="FH1260" s="373"/>
      <c r="FI1260" s="838"/>
    </row>
    <row r="1261" spans="1:341" s="623" customFormat="1" ht="48" hidden="1" customHeight="1" x14ac:dyDescent="0.25">
      <c r="A1261" s="1365">
        <v>2026</v>
      </c>
      <c r="B1261" s="1365">
        <v>479</v>
      </c>
      <c r="C1261" s="1365" t="s">
        <v>58</v>
      </c>
      <c r="D1261" s="1365">
        <v>3000654</v>
      </c>
      <c r="E1261" s="1365">
        <v>5005020</v>
      </c>
      <c r="F1261" s="1365" t="s">
        <v>2269</v>
      </c>
      <c r="G1261" s="1365" t="s">
        <v>2270</v>
      </c>
      <c r="H1261" s="1365">
        <v>93</v>
      </c>
      <c r="I1261" s="1366" t="s">
        <v>992</v>
      </c>
      <c r="J1261" s="1367" t="s">
        <v>10</v>
      </c>
      <c r="K1261" s="1367" t="s">
        <v>60</v>
      </c>
      <c r="L1261" s="1365" t="str">
        <f t="shared" si="1143"/>
        <v>2.3</v>
      </c>
      <c r="M1261" s="1368" t="s">
        <v>62</v>
      </c>
      <c r="N1261" s="1368"/>
      <c r="O1261" s="1365" t="s">
        <v>2577</v>
      </c>
      <c r="P1261" s="1365" t="s">
        <v>65</v>
      </c>
      <c r="Q1261" s="1369">
        <v>1</v>
      </c>
      <c r="R1261" s="285">
        <v>2500</v>
      </c>
      <c r="S1261" s="373"/>
      <c r="T1261" s="373"/>
      <c r="U1261" s="1365">
        <v>30</v>
      </c>
      <c r="V1261" s="1365">
        <v>4</v>
      </c>
      <c r="W1261" s="286"/>
      <c r="X1261" s="286"/>
      <c r="Y1261" s="286"/>
      <c r="Z1261" s="287"/>
      <c r="AA1261" s="287"/>
      <c r="AB1261" s="287"/>
      <c r="AC1261" s="287"/>
      <c r="AD1261" s="287"/>
      <c r="AE1261" s="285"/>
      <c r="AF1261" s="284">
        <f t="shared" si="1157"/>
        <v>0</v>
      </c>
      <c r="AG1261" s="284">
        <f t="shared" si="1156"/>
        <v>0</v>
      </c>
      <c r="AH1261" s="284">
        <f t="shared" si="1146"/>
        <v>2500</v>
      </c>
      <c r="AI1261" s="284">
        <f t="shared" si="1158"/>
        <v>333.33333333333331</v>
      </c>
      <c r="AJ1261" s="284">
        <f t="shared" si="1159"/>
        <v>0</v>
      </c>
      <c r="AK1261" s="284">
        <f t="shared" si="1160"/>
        <v>0</v>
      </c>
      <c r="AL1261" s="284">
        <f t="shared" si="1161"/>
        <v>0</v>
      </c>
      <c r="AM1261" s="284">
        <f t="shared" si="1162"/>
        <v>0</v>
      </c>
      <c r="AN1261" s="284">
        <f t="shared" si="1163"/>
        <v>0</v>
      </c>
      <c r="AO1261" s="284">
        <f t="shared" si="1164"/>
        <v>0</v>
      </c>
      <c r="AP1261" s="284">
        <f t="shared" si="1165"/>
        <v>0</v>
      </c>
      <c r="AQ1261" s="284">
        <f t="shared" si="1166"/>
        <v>0</v>
      </c>
      <c r="AR1261" s="288">
        <v>2833.3333333333335</v>
      </c>
      <c r="AS1261" s="373" t="s">
        <v>2578</v>
      </c>
      <c r="AT1261" s="373"/>
      <c r="AU1261" s="373" t="s">
        <v>3535</v>
      </c>
      <c r="AV1261" s="373" t="s">
        <v>3536</v>
      </c>
      <c r="AW1261" s="375">
        <v>46058</v>
      </c>
      <c r="AX1261" s="373" t="s">
        <v>3537</v>
      </c>
      <c r="AY1261" s="375">
        <v>46078</v>
      </c>
      <c r="AZ1261" s="373"/>
      <c r="BA1261" s="373" t="s">
        <v>3538</v>
      </c>
      <c r="BB1261" s="901" t="s">
        <v>995</v>
      </c>
      <c r="BC1261" s="373" t="s">
        <v>3803</v>
      </c>
      <c r="BD1261" s="373" t="s">
        <v>3804</v>
      </c>
      <c r="BE1261" s="373" t="s">
        <v>3805</v>
      </c>
      <c r="BF1261" s="375">
        <v>46083</v>
      </c>
      <c r="BG1261" s="373"/>
      <c r="BH1261" s="773" t="s">
        <v>2618</v>
      </c>
      <c r="BI1261" s="773"/>
      <c r="BJ1261" s="799"/>
      <c r="BK1261" s="687"/>
      <c r="BL1261" s="799" t="s">
        <v>2618</v>
      </c>
      <c r="BM1261" s="799"/>
      <c r="BN1261" s="687"/>
      <c r="BO1261" s="1422"/>
      <c r="BP1261" s="1017" t="s">
        <v>3806</v>
      </c>
      <c r="BQ1261" s="1115" t="s">
        <v>3807</v>
      </c>
      <c r="BR1261" s="1511"/>
      <c r="BS1261" s="1372" t="s">
        <v>2619</v>
      </c>
      <c r="BT1261" s="373" t="s">
        <v>2620</v>
      </c>
      <c r="BU1261" s="373" t="s">
        <v>2621</v>
      </c>
      <c r="BV1261" s="373">
        <v>77505551</v>
      </c>
      <c r="BW1261" s="373">
        <v>10775055516</v>
      </c>
      <c r="BX1261" s="798">
        <v>2500</v>
      </c>
      <c r="BY1261" s="375">
        <v>46082</v>
      </c>
      <c r="BZ1261" s="375">
        <v>46116</v>
      </c>
      <c r="CA1261" s="373"/>
      <c r="CB1261" s="373"/>
      <c r="CC1261" s="373"/>
      <c r="CD1261" s="373"/>
      <c r="CE1261" s="373"/>
      <c r="CF1261" s="373"/>
      <c r="CG1261" s="373"/>
      <c r="CH1261" s="373"/>
      <c r="CI1261" s="373"/>
      <c r="CJ1261" s="373"/>
      <c r="CK1261" s="373"/>
      <c r="CL1261" s="373"/>
      <c r="CM1261" s="373"/>
      <c r="CN1261" s="373"/>
      <c r="CO1261" s="373"/>
      <c r="CP1261" s="373"/>
      <c r="CQ1261" s="373"/>
      <c r="CR1261" s="373"/>
      <c r="CS1261" s="373"/>
      <c r="CT1261" s="373">
        <v>30</v>
      </c>
      <c r="CU1261" s="1371">
        <v>2500</v>
      </c>
      <c r="CV1261" s="373">
        <v>30</v>
      </c>
      <c r="CW1261" s="390">
        <f t="shared" si="1172"/>
        <v>2500</v>
      </c>
      <c r="CX1261" s="373">
        <v>30</v>
      </c>
      <c r="CY1261" s="390">
        <f t="shared" si="1173"/>
        <v>2500</v>
      </c>
      <c r="CZ1261" s="373"/>
      <c r="DA1261" s="373"/>
      <c r="DB1261" s="373"/>
      <c r="DC1261" s="373">
        <v>30</v>
      </c>
      <c r="DD1261" s="1371">
        <f t="shared" si="1167"/>
        <v>333.33333333333331</v>
      </c>
      <c r="DE1261" s="373">
        <v>4</v>
      </c>
      <c r="DF1261" s="1371">
        <f t="shared" si="1168"/>
        <v>333.33333333333331</v>
      </c>
      <c r="DG1261" s="373">
        <v>4</v>
      </c>
      <c r="DH1261" s="1371">
        <f t="shared" si="1169"/>
        <v>333.33333333333331</v>
      </c>
      <c r="DI1261" s="373"/>
      <c r="DJ1261" s="373"/>
      <c r="DK1261" s="373"/>
      <c r="DL1261" s="373"/>
      <c r="DM1261" s="373"/>
      <c r="DN1261" s="373"/>
      <c r="DO1261" s="373"/>
      <c r="DP1261" s="373"/>
      <c r="DQ1261" s="373"/>
      <c r="DR1261" s="373"/>
      <c r="DS1261" s="373"/>
      <c r="DT1261" s="373"/>
      <c r="DU1261" s="793">
        <f t="shared" si="1142"/>
        <v>2833.3333333333335</v>
      </c>
      <c r="DV1261" s="794">
        <f t="shared" si="1170"/>
        <v>2833.3333333333335</v>
      </c>
      <c r="DW1261" s="794">
        <f t="shared" si="1171"/>
        <v>2833.3333333333335</v>
      </c>
      <c r="DX1261" s="794">
        <f t="shared" si="1144"/>
        <v>0</v>
      </c>
      <c r="DY1261" s="794">
        <f t="shared" si="1145"/>
        <v>0</v>
      </c>
      <c r="DZ1261" s="373"/>
      <c r="EA1261" s="373"/>
      <c r="EB1261" s="373"/>
      <c r="EC1261" s="373"/>
      <c r="ED1261" s="373"/>
      <c r="EE1261" s="373"/>
      <c r="EF1261" s="373"/>
      <c r="EG1261" s="621"/>
      <c r="EH1261" s="373"/>
      <c r="EI1261" s="373"/>
      <c r="EJ1261" s="373"/>
      <c r="EK1261" s="373"/>
      <c r="EL1261" s="373"/>
      <c r="EM1261" s="373"/>
      <c r="EN1261" s="373"/>
      <c r="EO1261" s="373"/>
      <c r="EP1261" s="373"/>
      <c r="EQ1261" s="373"/>
      <c r="ER1261" s="373"/>
      <c r="ES1261" s="373"/>
      <c r="ET1261" s="373"/>
      <c r="EU1261" s="373"/>
      <c r="EV1261" s="373"/>
      <c r="EW1261" s="373"/>
      <c r="EX1261" s="373"/>
      <c r="EY1261" s="373"/>
      <c r="EZ1261" s="373"/>
      <c r="FA1261" s="373"/>
      <c r="FB1261" s="373"/>
      <c r="FC1261" s="373"/>
      <c r="FD1261" s="373"/>
      <c r="FE1261" s="373"/>
      <c r="FF1261" s="373"/>
      <c r="FG1261" s="373"/>
      <c r="FH1261" s="373"/>
      <c r="FI1261" s="838"/>
    </row>
    <row r="1262" spans="1:341" s="623" customFormat="1" ht="48" hidden="1" customHeight="1" x14ac:dyDescent="0.25">
      <c r="A1262" s="1365">
        <v>2026</v>
      </c>
      <c r="B1262" s="1365">
        <v>479</v>
      </c>
      <c r="C1262" s="1365" t="s">
        <v>58</v>
      </c>
      <c r="D1262" s="1365">
        <v>3000654</v>
      </c>
      <c r="E1262" s="1365">
        <v>5005020</v>
      </c>
      <c r="F1262" s="1365" t="s">
        <v>2269</v>
      </c>
      <c r="G1262" s="1365" t="s">
        <v>2270</v>
      </c>
      <c r="H1262" s="1365">
        <v>93</v>
      </c>
      <c r="I1262" s="1366" t="s">
        <v>992</v>
      </c>
      <c r="J1262" s="1367" t="s">
        <v>10</v>
      </c>
      <c r="K1262" s="1367" t="s">
        <v>60</v>
      </c>
      <c r="L1262" s="1365" t="str">
        <f t="shared" si="1143"/>
        <v>2.3</v>
      </c>
      <c r="M1262" s="1368" t="s">
        <v>62</v>
      </c>
      <c r="N1262" s="1368"/>
      <c r="O1262" s="1365" t="s">
        <v>2577</v>
      </c>
      <c r="P1262" s="1365" t="s">
        <v>65</v>
      </c>
      <c r="Q1262" s="1369">
        <v>1</v>
      </c>
      <c r="R1262" s="285">
        <v>2500</v>
      </c>
      <c r="S1262" s="373"/>
      <c r="T1262" s="373"/>
      <c r="U1262" s="1365">
        <v>30</v>
      </c>
      <c r="V1262" s="1365">
        <v>4</v>
      </c>
      <c r="W1262" s="286"/>
      <c r="X1262" s="286"/>
      <c r="Y1262" s="286"/>
      <c r="Z1262" s="287"/>
      <c r="AA1262" s="287"/>
      <c r="AB1262" s="287"/>
      <c r="AC1262" s="287"/>
      <c r="AD1262" s="287"/>
      <c r="AE1262" s="285"/>
      <c r="AF1262" s="284">
        <f t="shared" si="1157"/>
        <v>0</v>
      </c>
      <c r="AG1262" s="284">
        <f t="shared" si="1156"/>
        <v>0</v>
      </c>
      <c r="AH1262" s="284">
        <f t="shared" si="1146"/>
        <v>2500</v>
      </c>
      <c r="AI1262" s="284">
        <f t="shared" si="1158"/>
        <v>333.33333333333331</v>
      </c>
      <c r="AJ1262" s="284">
        <f t="shared" si="1159"/>
        <v>0</v>
      </c>
      <c r="AK1262" s="284">
        <f t="shared" si="1160"/>
        <v>0</v>
      </c>
      <c r="AL1262" s="284">
        <f t="shared" si="1161"/>
        <v>0</v>
      </c>
      <c r="AM1262" s="284">
        <f t="shared" si="1162"/>
        <v>0</v>
      </c>
      <c r="AN1262" s="284">
        <f t="shared" si="1163"/>
        <v>0</v>
      </c>
      <c r="AO1262" s="284">
        <f t="shared" si="1164"/>
        <v>0</v>
      </c>
      <c r="AP1262" s="284">
        <f t="shared" si="1165"/>
        <v>0</v>
      </c>
      <c r="AQ1262" s="284">
        <f t="shared" si="1166"/>
        <v>0</v>
      </c>
      <c r="AR1262" s="288">
        <v>2833.3333333333335</v>
      </c>
      <c r="AS1262" s="373" t="s">
        <v>2578</v>
      </c>
      <c r="AT1262" s="373"/>
      <c r="AU1262" s="373" t="s">
        <v>3535</v>
      </c>
      <c r="AV1262" s="373" t="s">
        <v>3536</v>
      </c>
      <c r="AW1262" s="375">
        <v>46058</v>
      </c>
      <c r="AX1262" s="373" t="s">
        <v>3537</v>
      </c>
      <c r="AY1262" s="375">
        <v>46078</v>
      </c>
      <c r="AZ1262" s="373"/>
      <c r="BA1262" s="373" t="s">
        <v>3538</v>
      </c>
      <c r="BB1262" s="901" t="s">
        <v>995</v>
      </c>
      <c r="BC1262" s="373" t="s">
        <v>3803</v>
      </c>
      <c r="BD1262" s="373" t="s">
        <v>3804</v>
      </c>
      <c r="BE1262" s="373" t="s">
        <v>3805</v>
      </c>
      <c r="BF1262" s="375">
        <v>46083</v>
      </c>
      <c r="BG1262" s="373"/>
      <c r="BH1262" s="773" t="s">
        <v>2622</v>
      </c>
      <c r="BI1262" s="773"/>
      <c r="BJ1262" s="799"/>
      <c r="BK1262" s="687"/>
      <c r="BL1262" s="799" t="s">
        <v>2622</v>
      </c>
      <c r="BM1262" s="799"/>
      <c r="BN1262" s="687">
        <v>842</v>
      </c>
      <c r="BO1262" s="1422"/>
      <c r="BP1262" s="1017" t="s">
        <v>3769</v>
      </c>
      <c r="BQ1262" s="1115" t="s">
        <v>3807</v>
      </c>
      <c r="BR1262" s="1511"/>
      <c r="BS1262" s="1372" t="s">
        <v>2623</v>
      </c>
      <c r="BT1262" s="373" t="s">
        <v>1001</v>
      </c>
      <c r="BU1262" s="373" t="s">
        <v>2624</v>
      </c>
      <c r="BV1262" s="373" t="s">
        <v>2625</v>
      </c>
      <c r="BW1262" s="373">
        <v>10723817540</v>
      </c>
      <c r="BX1262" s="798">
        <v>2500</v>
      </c>
      <c r="BY1262" s="375">
        <v>46082</v>
      </c>
      <c r="BZ1262" s="375">
        <v>46116</v>
      </c>
      <c r="CA1262" s="373"/>
      <c r="CB1262" s="373"/>
      <c r="CC1262" s="373"/>
      <c r="CD1262" s="373"/>
      <c r="CE1262" s="373"/>
      <c r="CF1262" s="373"/>
      <c r="CG1262" s="373"/>
      <c r="CH1262" s="373"/>
      <c r="CI1262" s="373"/>
      <c r="CJ1262" s="373"/>
      <c r="CK1262" s="373"/>
      <c r="CL1262" s="373"/>
      <c r="CM1262" s="373"/>
      <c r="CN1262" s="373"/>
      <c r="CO1262" s="373"/>
      <c r="CP1262" s="373"/>
      <c r="CQ1262" s="373"/>
      <c r="CR1262" s="373"/>
      <c r="CS1262" s="373"/>
      <c r="CT1262" s="373">
        <v>30</v>
      </c>
      <c r="CU1262" s="1371">
        <v>2500</v>
      </c>
      <c r="CV1262" s="373">
        <v>30</v>
      </c>
      <c r="CW1262" s="390">
        <f t="shared" si="1172"/>
        <v>2500</v>
      </c>
      <c r="CX1262" s="373">
        <v>30</v>
      </c>
      <c r="CY1262" s="390">
        <f t="shared" si="1173"/>
        <v>2500</v>
      </c>
      <c r="CZ1262" s="373"/>
      <c r="DA1262" s="373"/>
      <c r="DB1262" s="373"/>
      <c r="DC1262" s="373">
        <v>30</v>
      </c>
      <c r="DD1262" s="1371">
        <f t="shared" si="1167"/>
        <v>333.33333333333331</v>
      </c>
      <c r="DE1262" s="373">
        <v>4</v>
      </c>
      <c r="DF1262" s="1371">
        <f t="shared" si="1168"/>
        <v>333.33333333333331</v>
      </c>
      <c r="DG1262" s="373">
        <v>4</v>
      </c>
      <c r="DH1262" s="1371">
        <f t="shared" si="1169"/>
        <v>333.33333333333331</v>
      </c>
      <c r="DI1262" s="373"/>
      <c r="DJ1262" s="373"/>
      <c r="DK1262" s="373"/>
      <c r="DL1262" s="373"/>
      <c r="DM1262" s="373"/>
      <c r="DN1262" s="373"/>
      <c r="DO1262" s="373"/>
      <c r="DP1262" s="373"/>
      <c r="DQ1262" s="373"/>
      <c r="DR1262" s="373"/>
      <c r="DS1262" s="373"/>
      <c r="DT1262" s="373"/>
      <c r="DU1262" s="793">
        <f t="shared" si="1142"/>
        <v>2833.3333333333335</v>
      </c>
      <c r="DV1262" s="794">
        <f t="shared" si="1170"/>
        <v>2833.3333333333335</v>
      </c>
      <c r="DW1262" s="794">
        <f t="shared" si="1171"/>
        <v>2833.3333333333335</v>
      </c>
      <c r="DX1262" s="794">
        <f t="shared" si="1144"/>
        <v>0</v>
      </c>
      <c r="DY1262" s="794">
        <f t="shared" si="1145"/>
        <v>0</v>
      </c>
      <c r="DZ1262" s="373"/>
      <c r="EA1262" s="373"/>
      <c r="EB1262" s="373"/>
      <c r="EC1262" s="373"/>
      <c r="ED1262" s="373"/>
      <c r="EE1262" s="373"/>
      <c r="EF1262" s="373"/>
      <c r="EG1262" s="621"/>
      <c r="EH1262" s="373"/>
      <c r="EI1262" s="373"/>
      <c r="EJ1262" s="373"/>
      <c r="EK1262" s="373"/>
      <c r="EL1262" s="373"/>
      <c r="EM1262" s="373"/>
      <c r="EN1262" s="373"/>
      <c r="EO1262" s="373"/>
      <c r="EP1262" s="373"/>
      <c r="EQ1262" s="373"/>
      <c r="ER1262" s="373"/>
      <c r="ES1262" s="373"/>
      <c r="ET1262" s="373"/>
      <c r="EU1262" s="373"/>
      <c r="EV1262" s="373"/>
      <c r="EW1262" s="373"/>
      <c r="EX1262" s="373"/>
      <c r="EY1262" s="373"/>
      <c r="EZ1262" s="373"/>
      <c r="FA1262" s="373"/>
      <c r="FB1262" s="373"/>
      <c r="FC1262" s="373"/>
      <c r="FD1262" s="373"/>
      <c r="FE1262" s="373"/>
      <c r="FF1262" s="373"/>
      <c r="FG1262" s="373"/>
      <c r="FH1262" s="373"/>
      <c r="FI1262" s="838"/>
    </row>
    <row r="1263" spans="1:341" s="623" customFormat="1" ht="48" hidden="1" customHeight="1" x14ac:dyDescent="0.25">
      <c r="A1263" s="1365">
        <v>2026</v>
      </c>
      <c r="B1263" s="1365">
        <v>479</v>
      </c>
      <c r="C1263" s="1365" t="s">
        <v>58</v>
      </c>
      <c r="D1263" s="1365">
        <v>3000654</v>
      </c>
      <c r="E1263" s="1365">
        <v>5005020</v>
      </c>
      <c r="F1263" s="1365" t="s">
        <v>2269</v>
      </c>
      <c r="G1263" s="1365" t="s">
        <v>2270</v>
      </c>
      <c r="H1263" s="1365">
        <v>93</v>
      </c>
      <c r="I1263" s="1366" t="s">
        <v>992</v>
      </c>
      <c r="J1263" s="1367" t="s">
        <v>10</v>
      </c>
      <c r="K1263" s="1367" t="s">
        <v>60</v>
      </c>
      <c r="L1263" s="1365" t="str">
        <f t="shared" si="1143"/>
        <v>2.3</v>
      </c>
      <c r="M1263" s="1368" t="s">
        <v>62</v>
      </c>
      <c r="N1263" s="1368"/>
      <c r="O1263" s="1365" t="s">
        <v>2577</v>
      </c>
      <c r="P1263" s="1365" t="s">
        <v>65</v>
      </c>
      <c r="Q1263" s="1369">
        <v>1</v>
      </c>
      <c r="R1263" s="285">
        <v>2500</v>
      </c>
      <c r="S1263" s="373"/>
      <c r="T1263" s="373"/>
      <c r="U1263" s="1365">
        <v>30</v>
      </c>
      <c r="V1263" s="1365">
        <v>4</v>
      </c>
      <c r="W1263" s="286"/>
      <c r="X1263" s="286"/>
      <c r="Y1263" s="286"/>
      <c r="Z1263" s="287"/>
      <c r="AA1263" s="287"/>
      <c r="AB1263" s="287"/>
      <c r="AC1263" s="287"/>
      <c r="AD1263" s="287"/>
      <c r="AE1263" s="285"/>
      <c r="AF1263" s="284">
        <f t="shared" si="1157"/>
        <v>0</v>
      </c>
      <c r="AG1263" s="284">
        <f t="shared" si="1156"/>
        <v>0</v>
      </c>
      <c r="AH1263" s="284">
        <f t="shared" si="1146"/>
        <v>2500</v>
      </c>
      <c r="AI1263" s="284">
        <f t="shared" si="1158"/>
        <v>333.33333333333331</v>
      </c>
      <c r="AJ1263" s="284">
        <f t="shared" si="1159"/>
        <v>0</v>
      </c>
      <c r="AK1263" s="284">
        <f t="shared" si="1160"/>
        <v>0</v>
      </c>
      <c r="AL1263" s="284">
        <f t="shared" si="1161"/>
        <v>0</v>
      </c>
      <c r="AM1263" s="284">
        <f t="shared" si="1162"/>
        <v>0</v>
      </c>
      <c r="AN1263" s="284">
        <f t="shared" si="1163"/>
        <v>0</v>
      </c>
      <c r="AO1263" s="284">
        <f t="shared" si="1164"/>
        <v>0</v>
      </c>
      <c r="AP1263" s="284">
        <f t="shared" si="1165"/>
        <v>0</v>
      </c>
      <c r="AQ1263" s="284">
        <f t="shared" si="1166"/>
        <v>0</v>
      </c>
      <c r="AR1263" s="288">
        <v>2833.3333333333335</v>
      </c>
      <c r="AS1263" s="373" t="s">
        <v>2578</v>
      </c>
      <c r="AT1263" s="373"/>
      <c r="AU1263" s="373" t="s">
        <v>3535</v>
      </c>
      <c r="AV1263" s="373" t="s">
        <v>3536</v>
      </c>
      <c r="AW1263" s="375">
        <v>46058</v>
      </c>
      <c r="AX1263" s="373" t="s">
        <v>3537</v>
      </c>
      <c r="AY1263" s="375">
        <v>46078</v>
      </c>
      <c r="AZ1263" s="373"/>
      <c r="BA1263" s="373" t="s">
        <v>3538</v>
      </c>
      <c r="BB1263" s="901" t="s">
        <v>995</v>
      </c>
      <c r="BC1263" s="373" t="s">
        <v>3803</v>
      </c>
      <c r="BD1263" s="373" t="s">
        <v>3804</v>
      </c>
      <c r="BE1263" s="373" t="s">
        <v>3805</v>
      </c>
      <c r="BF1263" s="375">
        <v>46083</v>
      </c>
      <c r="BG1263" s="373"/>
      <c r="BH1263" s="773" t="s">
        <v>2632</v>
      </c>
      <c r="BI1263" s="773"/>
      <c r="BJ1263" s="799"/>
      <c r="BK1263" s="687"/>
      <c r="BL1263" s="799" t="s">
        <v>2632</v>
      </c>
      <c r="BM1263" s="799"/>
      <c r="BN1263" s="687"/>
      <c r="BO1263" s="1115"/>
      <c r="BP1263" s="1017" t="s">
        <v>3806</v>
      </c>
      <c r="BQ1263" s="1115" t="s">
        <v>3819</v>
      </c>
      <c r="BR1263" s="1511"/>
      <c r="BS1263" s="1429" t="s">
        <v>2633</v>
      </c>
      <c r="BT1263" s="1375" t="s">
        <v>2634</v>
      </c>
      <c r="BU1263" s="1375" t="s">
        <v>2635</v>
      </c>
      <c r="BV1263" s="1375">
        <v>70435966</v>
      </c>
      <c r="BW1263" s="1375">
        <v>10704359662</v>
      </c>
      <c r="BX1263" s="798">
        <v>2500</v>
      </c>
      <c r="BY1263" s="1430">
        <v>46082</v>
      </c>
      <c r="BZ1263" s="1430">
        <v>46116</v>
      </c>
      <c r="CA1263" s="373"/>
      <c r="CB1263" s="373"/>
      <c r="CC1263" s="373"/>
      <c r="CD1263" s="373"/>
      <c r="CE1263" s="373"/>
      <c r="CF1263" s="373"/>
      <c r="CG1263" s="373"/>
      <c r="CH1263" s="373"/>
      <c r="CI1263" s="373"/>
      <c r="CJ1263" s="373"/>
      <c r="CK1263" s="373"/>
      <c r="CL1263" s="373"/>
      <c r="CM1263" s="373"/>
      <c r="CN1263" s="373"/>
      <c r="CO1263" s="373"/>
      <c r="CP1263" s="373"/>
      <c r="CQ1263" s="373"/>
      <c r="CR1263" s="373"/>
      <c r="CS1263" s="373"/>
      <c r="CT1263" s="373">
        <v>30</v>
      </c>
      <c r="CU1263" s="1371">
        <f t="shared" ref="CU1263:CU1326" si="1174">AH1263</f>
        <v>2500</v>
      </c>
      <c r="CV1263" s="373">
        <v>30</v>
      </c>
      <c r="CW1263" s="390">
        <f t="shared" si="1172"/>
        <v>2500</v>
      </c>
      <c r="CX1263" s="373">
        <v>30</v>
      </c>
      <c r="CY1263" s="390">
        <f t="shared" si="1173"/>
        <v>2500</v>
      </c>
      <c r="CZ1263" s="373"/>
      <c r="DA1263" s="373"/>
      <c r="DB1263" s="373"/>
      <c r="DC1263" s="373">
        <v>30</v>
      </c>
      <c r="DD1263" s="1371">
        <f t="shared" si="1167"/>
        <v>333.33333333333331</v>
      </c>
      <c r="DE1263" s="373">
        <v>4</v>
      </c>
      <c r="DF1263" s="1371">
        <f t="shared" si="1168"/>
        <v>333.33333333333331</v>
      </c>
      <c r="DG1263" s="373">
        <v>4</v>
      </c>
      <c r="DH1263" s="1371">
        <f t="shared" si="1169"/>
        <v>333.33333333333331</v>
      </c>
      <c r="DI1263" s="373"/>
      <c r="DJ1263" s="373"/>
      <c r="DK1263" s="373"/>
      <c r="DL1263" s="373"/>
      <c r="DM1263" s="373"/>
      <c r="DN1263" s="373"/>
      <c r="DO1263" s="373"/>
      <c r="DP1263" s="373"/>
      <c r="DQ1263" s="373"/>
      <c r="DR1263" s="373"/>
      <c r="DS1263" s="373"/>
      <c r="DT1263" s="373"/>
      <c r="DU1263" s="793">
        <f t="shared" si="1142"/>
        <v>2833.3333333333335</v>
      </c>
      <c r="DV1263" s="794">
        <f t="shared" si="1170"/>
        <v>2833.3333333333335</v>
      </c>
      <c r="DW1263" s="794">
        <f t="shared" si="1171"/>
        <v>2833.3333333333335</v>
      </c>
      <c r="DX1263" s="794">
        <f t="shared" si="1144"/>
        <v>0</v>
      </c>
      <c r="DY1263" s="794">
        <f t="shared" si="1145"/>
        <v>0</v>
      </c>
      <c r="DZ1263" s="373"/>
      <c r="EA1263" s="373"/>
      <c r="EB1263" s="373"/>
      <c r="EC1263" s="373"/>
      <c r="ED1263" s="373"/>
      <c r="EE1263" s="373"/>
      <c r="EF1263" s="373"/>
      <c r="EG1263" s="621"/>
      <c r="EH1263" s="373"/>
      <c r="EI1263" s="373"/>
      <c r="EJ1263" s="373"/>
      <c r="EK1263" s="373"/>
      <c r="EL1263" s="373"/>
      <c r="EM1263" s="373"/>
      <c r="EN1263" s="373"/>
      <c r="EO1263" s="373"/>
      <c r="EP1263" s="373"/>
      <c r="EQ1263" s="373"/>
      <c r="ER1263" s="373"/>
      <c r="ES1263" s="373"/>
      <c r="ET1263" s="373"/>
      <c r="EU1263" s="373"/>
      <c r="EV1263" s="373"/>
      <c r="EW1263" s="373"/>
      <c r="EX1263" s="373"/>
      <c r="EY1263" s="373"/>
      <c r="EZ1263" s="373"/>
      <c r="FA1263" s="373"/>
      <c r="FB1263" s="373"/>
      <c r="FC1263" s="373"/>
      <c r="FD1263" s="373"/>
      <c r="FE1263" s="373"/>
      <c r="FF1263" s="373"/>
      <c r="FG1263" s="373"/>
      <c r="FH1263" s="373"/>
      <c r="FI1263" s="838"/>
    </row>
    <row r="1264" spans="1:341" s="623" customFormat="1" ht="48" hidden="1" customHeight="1" x14ac:dyDescent="0.25">
      <c r="A1264" s="1365">
        <v>2026</v>
      </c>
      <c r="B1264" s="1365">
        <v>479</v>
      </c>
      <c r="C1264" s="1365" t="s">
        <v>58</v>
      </c>
      <c r="D1264" s="1365">
        <v>3000654</v>
      </c>
      <c r="E1264" s="1365">
        <v>5005020</v>
      </c>
      <c r="F1264" s="1365" t="s">
        <v>2269</v>
      </c>
      <c r="G1264" s="1365" t="s">
        <v>2270</v>
      </c>
      <c r="H1264" s="1365">
        <v>93</v>
      </c>
      <c r="I1264" s="1366" t="s">
        <v>992</v>
      </c>
      <c r="J1264" s="1367" t="s">
        <v>10</v>
      </c>
      <c r="K1264" s="1367" t="s">
        <v>60</v>
      </c>
      <c r="L1264" s="1365" t="str">
        <f t="shared" si="1143"/>
        <v>2.3</v>
      </c>
      <c r="M1264" s="1368" t="s">
        <v>62</v>
      </c>
      <c r="N1264" s="1368"/>
      <c r="O1264" s="1365" t="s">
        <v>2577</v>
      </c>
      <c r="P1264" s="1365" t="s">
        <v>65</v>
      </c>
      <c r="Q1264" s="1369">
        <v>1</v>
      </c>
      <c r="R1264" s="285">
        <v>2500</v>
      </c>
      <c r="S1264" s="373"/>
      <c r="T1264" s="373"/>
      <c r="U1264" s="1365">
        <v>30</v>
      </c>
      <c r="V1264" s="1365">
        <v>4</v>
      </c>
      <c r="W1264" s="286"/>
      <c r="X1264" s="286"/>
      <c r="Y1264" s="286"/>
      <c r="Z1264" s="287"/>
      <c r="AA1264" s="287"/>
      <c r="AB1264" s="287"/>
      <c r="AC1264" s="287"/>
      <c r="AD1264" s="287"/>
      <c r="AE1264" s="285"/>
      <c r="AF1264" s="284">
        <f t="shared" si="1157"/>
        <v>0</v>
      </c>
      <c r="AG1264" s="284">
        <f t="shared" si="1156"/>
        <v>0</v>
      </c>
      <c r="AH1264" s="284">
        <f t="shared" si="1146"/>
        <v>2500</v>
      </c>
      <c r="AI1264" s="284">
        <f t="shared" si="1158"/>
        <v>333.33333333333331</v>
      </c>
      <c r="AJ1264" s="284">
        <f t="shared" si="1159"/>
        <v>0</v>
      </c>
      <c r="AK1264" s="284">
        <f t="shared" si="1160"/>
        <v>0</v>
      </c>
      <c r="AL1264" s="284">
        <f t="shared" si="1161"/>
        <v>0</v>
      </c>
      <c r="AM1264" s="284">
        <f t="shared" si="1162"/>
        <v>0</v>
      </c>
      <c r="AN1264" s="284">
        <f t="shared" si="1163"/>
        <v>0</v>
      </c>
      <c r="AO1264" s="284">
        <f t="shared" si="1164"/>
        <v>0</v>
      </c>
      <c r="AP1264" s="284">
        <f t="shared" si="1165"/>
        <v>0</v>
      </c>
      <c r="AQ1264" s="284">
        <f t="shared" si="1166"/>
        <v>0</v>
      </c>
      <c r="AR1264" s="288">
        <v>1916.6666666666665</v>
      </c>
      <c r="AS1264" s="373" t="s">
        <v>2578</v>
      </c>
      <c r="AT1264" s="373"/>
      <c r="AU1264" s="373" t="s">
        <v>3535</v>
      </c>
      <c r="AV1264" s="373" t="s">
        <v>3536</v>
      </c>
      <c r="AW1264" s="375">
        <v>46058</v>
      </c>
      <c r="AX1264" s="373" t="s">
        <v>3537</v>
      </c>
      <c r="AY1264" s="375">
        <v>46078</v>
      </c>
      <c r="AZ1264" s="373"/>
      <c r="BA1264" s="373" t="s">
        <v>3538</v>
      </c>
      <c r="BB1264" s="901" t="s">
        <v>995</v>
      </c>
      <c r="BC1264" s="373" t="s">
        <v>3821</v>
      </c>
      <c r="BD1264" s="373" t="s">
        <v>3822</v>
      </c>
      <c r="BE1264" s="373" t="s">
        <v>3823</v>
      </c>
      <c r="BF1264" s="375">
        <v>46092</v>
      </c>
      <c r="BG1264" s="373"/>
      <c r="BH1264" s="773" t="s">
        <v>3824</v>
      </c>
      <c r="BI1264" s="773"/>
      <c r="BJ1264" s="799"/>
      <c r="BK1264" s="687"/>
      <c r="BL1264" s="799" t="s">
        <v>3824</v>
      </c>
      <c r="BM1264" s="799"/>
      <c r="BN1264" s="687"/>
      <c r="BO1264" s="1115"/>
      <c r="BP1264" s="1017"/>
      <c r="BQ1264" s="1115" t="s">
        <v>3819</v>
      </c>
      <c r="BR1264" s="1511"/>
      <c r="BS1264" s="1429" t="s">
        <v>3825</v>
      </c>
      <c r="BT1264" s="1375" t="s">
        <v>1441</v>
      </c>
      <c r="BU1264" s="1375" t="s">
        <v>3826</v>
      </c>
      <c r="BV1264" s="1375">
        <v>77270574</v>
      </c>
      <c r="BW1264" s="1375">
        <v>10772705749</v>
      </c>
      <c r="BX1264" s="798">
        <v>2500</v>
      </c>
      <c r="BY1264" s="1430">
        <v>46094</v>
      </c>
      <c r="BZ1264" s="1430">
        <v>46116</v>
      </c>
      <c r="CA1264" s="373"/>
      <c r="CB1264" s="373"/>
      <c r="CC1264" s="373"/>
      <c r="CD1264" s="373"/>
      <c r="CE1264" s="373"/>
      <c r="CF1264" s="373"/>
      <c r="CG1264" s="373"/>
      <c r="CH1264" s="373"/>
      <c r="CI1264" s="373"/>
      <c r="CJ1264" s="373"/>
      <c r="CK1264" s="373"/>
      <c r="CL1264" s="373"/>
      <c r="CM1264" s="373"/>
      <c r="CN1264" s="373"/>
      <c r="CO1264" s="373"/>
      <c r="CP1264" s="373"/>
      <c r="CQ1264" s="373"/>
      <c r="CR1264" s="373"/>
      <c r="CS1264" s="373"/>
      <c r="CT1264" s="373">
        <v>30</v>
      </c>
      <c r="CU1264" s="1371">
        <f t="shared" si="1174"/>
        <v>2500</v>
      </c>
      <c r="CV1264" s="373">
        <v>19</v>
      </c>
      <c r="CW1264" s="390">
        <f t="shared" si="1172"/>
        <v>1583.3333333333333</v>
      </c>
      <c r="CX1264" s="373">
        <v>19</v>
      </c>
      <c r="CY1264" s="390">
        <f t="shared" si="1173"/>
        <v>1583.3333333333333</v>
      </c>
      <c r="CZ1264" s="373"/>
      <c r="DA1264" s="373"/>
      <c r="DB1264" s="373"/>
      <c r="DC1264" s="373">
        <v>30</v>
      </c>
      <c r="DD1264" s="1371">
        <f t="shared" si="1167"/>
        <v>333.33333333333331</v>
      </c>
      <c r="DE1264" s="373">
        <v>4</v>
      </c>
      <c r="DF1264" s="1371">
        <f t="shared" si="1168"/>
        <v>333.33333333333331</v>
      </c>
      <c r="DG1264" s="373">
        <v>4</v>
      </c>
      <c r="DH1264" s="1371">
        <f t="shared" si="1169"/>
        <v>333.33333333333331</v>
      </c>
      <c r="DI1264" s="373"/>
      <c r="DJ1264" s="373"/>
      <c r="DK1264" s="373"/>
      <c r="DL1264" s="373"/>
      <c r="DM1264" s="373"/>
      <c r="DN1264" s="373"/>
      <c r="DO1264" s="373"/>
      <c r="DP1264" s="373"/>
      <c r="DQ1264" s="373"/>
      <c r="DR1264" s="373"/>
      <c r="DS1264" s="373"/>
      <c r="DT1264" s="373"/>
      <c r="DU1264" s="793">
        <f t="shared" si="1142"/>
        <v>1916.6666666666665</v>
      </c>
      <c r="DV1264" s="794">
        <f t="shared" si="1170"/>
        <v>1916.6666666666665</v>
      </c>
      <c r="DW1264" s="794">
        <f t="shared" si="1171"/>
        <v>1916.6666666666665</v>
      </c>
      <c r="DX1264" s="794">
        <f t="shared" si="1144"/>
        <v>0</v>
      </c>
      <c r="DY1264" s="794">
        <f t="shared" si="1145"/>
        <v>0</v>
      </c>
      <c r="DZ1264" s="373"/>
      <c r="EA1264" s="373"/>
      <c r="EB1264" s="373"/>
      <c r="EC1264" s="373"/>
      <c r="ED1264" s="373"/>
      <c r="EE1264" s="373"/>
      <c r="EF1264" s="373"/>
      <c r="EG1264" s="621"/>
      <c r="EH1264" s="373"/>
      <c r="EI1264" s="373"/>
      <c r="EJ1264" s="373"/>
      <c r="EK1264" s="373"/>
      <c r="EL1264" s="373"/>
      <c r="EM1264" s="373"/>
      <c r="EN1264" s="373"/>
      <c r="EO1264" s="373"/>
      <c r="EP1264" s="373"/>
      <c r="EQ1264" s="373"/>
      <c r="ER1264" s="373"/>
      <c r="ES1264" s="373"/>
      <c r="ET1264" s="373"/>
      <c r="EU1264" s="373"/>
      <c r="EV1264" s="373"/>
      <c r="EW1264" s="373"/>
      <c r="EX1264" s="373"/>
      <c r="EY1264" s="373"/>
      <c r="EZ1264" s="373"/>
      <c r="FA1264" s="373"/>
      <c r="FB1264" s="373"/>
      <c r="FC1264" s="373"/>
      <c r="FD1264" s="373"/>
      <c r="FE1264" s="373"/>
      <c r="FF1264" s="373"/>
      <c r="FG1264" s="373"/>
      <c r="FH1264" s="373"/>
      <c r="FI1264" s="838"/>
    </row>
    <row r="1265" spans="1:165" s="623" customFormat="1" ht="48" hidden="1" customHeight="1" x14ac:dyDescent="0.25">
      <c r="A1265" s="1365">
        <v>2026</v>
      </c>
      <c r="B1265" s="1365">
        <v>479</v>
      </c>
      <c r="C1265" s="1365" t="s">
        <v>58</v>
      </c>
      <c r="D1265" s="1365">
        <v>3000654</v>
      </c>
      <c r="E1265" s="1365">
        <v>5005020</v>
      </c>
      <c r="F1265" s="1365" t="s">
        <v>2269</v>
      </c>
      <c r="G1265" s="1365" t="s">
        <v>2270</v>
      </c>
      <c r="H1265" s="1365">
        <v>93</v>
      </c>
      <c r="I1265" s="1366" t="s">
        <v>992</v>
      </c>
      <c r="J1265" s="1367" t="s">
        <v>10</v>
      </c>
      <c r="K1265" s="1367" t="s">
        <v>60</v>
      </c>
      <c r="L1265" s="1365" t="str">
        <f t="shared" si="1143"/>
        <v>2.3</v>
      </c>
      <c r="M1265" s="1368" t="s">
        <v>62</v>
      </c>
      <c r="N1265" s="1368"/>
      <c r="O1265" s="1365" t="s">
        <v>2577</v>
      </c>
      <c r="P1265" s="1365" t="s">
        <v>65</v>
      </c>
      <c r="Q1265" s="1369">
        <v>1</v>
      </c>
      <c r="R1265" s="285">
        <v>2500</v>
      </c>
      <c r="S1265" s="373"/>
      <c r="T1265" s="373"/>
      <c r="U1265" s="1365">
        <v>30</v>
      </c>
      <c r="V1265" s="1365">
        <v>4</v>
      </c>
      <c r="W1265" s="286"/>
      <c r="X1265" s="286"/>
      <c r="Y1265" s="286"/>
      <c r="Z1265" s="287"/>
      <c r="AA1265" s="287"/>
      <c r="AB1265" s="287"/>
      <c r="AC1265" s="287"/>
      <c r="AD1265" s="287"/>
      <c r="AE1265" s="285"/>
      <c r="AF1265" s="284">
        <f t="shared" si="1157"/>
        <v>0</v>
      </c>
      <c r="AG1265" s="284">
        <f t="shared" si="1156"/>
        <v>0</v>
      </c>
      <c r="AH1265" s="284">
        <f t="shared" si="1146"/>
        <v>2500</v>
      </c>
      <c r="AI1265" s="284">
        <f t="shared" si="1158"/>
        <v>333.33333333333331</v>
      </c>
      <c r="AJ1265" s="284">
        <f t="shared" si="1159"/>
        <v>0</v>
      </c>
      <c r="AK1265" s="284">
        <f t="shared" si="1160"/>
        <v>0</v>
      </c>
      <c r="AL1265" s="284">
        <f t="shared" si="1161"/>
        <v>0</v>
      </c>
      <c r="AM1265" s="284">
        <f t="shared" si="1162"/>
        <v>0</v>
      </c>
      <c r="AN1265" s="284">
        <f t="shared" si="1163"/>
        <v>0</v>
      </c>
      <c r="AO1265" s="284">
        <f t="shared" si="1164"/>
        <v>0</v>
      </c>
      <c r="AP1265" s="284">
        <f t="shared" si="1165"/>
        <v>0</v>
      </c>
      <c r="AQ1265" s="284">
        <f t="shared" si="1166"/>
        <v>0</v>
      </c>
      <c r="AR1265" s="288">
        <v>1916.6666666666665</v>
      </c>
      <c r="AS1265" s="373" t="s">
        <v>2578</v>
      </c>
      <c r="AT1265" s="373"/>
      <c r="AU1265" s="373" t="s">
        <v>3535</v>
      </c>
      <c r="AV1265" s="373" t="s">
        <v>3536</v>
      </c>
      <c r="AW1265" s="375">
        <v>46058</v>
      </c>
      <c r="AX1265" s="373" t="s">
        <v>3537</v>
      </c>
      <c r="AY1265" s="375">
        <v>46078</v>
      </c>
      <c r="AZ1265" s="373"/>
      <c r="BA1265" s="373" t="s">
        <v>3538</v>
      </c>
      <c r="BB1265" s="901" t="s">
        <v>995</v>
      </c>
      <c r="BC1265" s="373" t="s">
        <v>3821</v>
      </c>
      <c r="BD1265" s="373" t="s">
        <v>3822</v>
      </c>
      <c r="BE1265" s="373" t="s">
        <v>3823</v>
      </c>
      <c r="BF1265" s="375">
        <v>46092</v>
      </c>
      <c r="BG1265" s="373"/>
      <c r="BH1265" s="773" t="s">
        <v>3827</v>
      </c>
      <c r="BI1265" s="773"/>
      <c r="BJ1265" s="799"/>
      <c r="BK1265" s="687"/>
      <c r="BL1265" s="799" t="s">
        <v>3827</v>
      </c>
      <c r="BM1265" s="799"/>
      <c r="BN1265" s="687"/>
      <c r="BO1265" s="1422"/>
      <c r="BP1265" s="1017"/>
      <c r="BQ1265" s="1115" t="s">
        <v>3807</v>
      </c>
      <c r="BR1265" s="1511"/>
      <c r="BS1265" s="1429" t="s">
        <v>2008</v>
      </c>
      <c r="BT1265" s="1375" t="s">
        <v>3828</v>
      </c>
      <c r="BU1265" s="1375" t="s">
        <v>3829</v>
      </c>
      <c r="BV1265" s="1375">
        <v>73148690</v>
      </c>
      <c r="BW1265" s="1375">
        <v>10731486901</v>
      </c>
      <c r="BX1265" s="798">
        <v>2500</v>
      </c>
      <c r="BY1265" s="1430">
        <v>46094</v>
      </c>
      <c r="BZ1265" s="1430">
        <v>46116</v>
      </c>
      <c r="CA1265" s="373"/>
      <c r="CB1265" s="373"/>
      <c r="CC1265" s="373"/>
      <c r="CD1265" s="373"/>
      <c r="CE1265" s="373"/>
      <c r="CF1265" s="373"/>
      <c r="CG1265" s="373"/>
      <c r="CH1265" s="373"/>
      <c r="CI1265" s="373"/>
      <c r="CJ1265" s="373"/>
      <c r="CK1265" s="373"/>
      <c r="CL1265" s="373"/>
      <c r="CM1265" s="373"/>
      <c r="CN1265" s="373"/>
      <c r="CO1265" s="373"/>
      <c r="CP1265" s="373"/>
      <c r="CQ1265" s="373"/>
      <c r="CR1265" s="373"/>
      <c r="CS1265" s="373"/>
      <c r="CT1265" s="373">
        <v>30</v>
      </c>
      <c r="CU1265" s="1371">
        <f t="shared" si="1174"/>
        <v>2500</v>
      </c>
      <c r="CV1265" s="373">
        <v>19</v>
      </c>
      <c r="CW1265" s="390">
        <f t="shared" si="1172"/>
        <v>1583.3333333333333</v>
      </c>
      <c r="CX1265" s="373">
        <v>19</v>
      </c>
      <c r="CY1265" s="390">
        <f t="shared" si="1173"/>
        <v>1583.3333333333333</v>
      </c>
      <c r="CZ1265" s="373"/>
      <c r="DA1265" s="373"/>
      <c r="DB1265" s="373"/>
      <c r="DC1265" s="373">
        <v>30</v>
      </c>
      <c r="DD1265" s="1371">
        <f t="shared" si="1167"/>
        <v>333.33333333333331</v>
      </c>
      <c r="DE1265" s="373">
        <v>4</v>
      </c>
      <c r="DF1265" s="1371">
        <f t="shared" si="1168"/>
        <v>333.33333333333331</v>
      </c>
      <c r="DG1265" s="373">
        <v>4</v>
      </c>
      <c r="DH1265" s="1371">
        <f t="shared" si="1169"/>
        <v>333.33333333333331</v>
      </c>
      <c r="DI1265" s="373"/>
      <c r="DJ1265" s="373"/>
      <c r="DK1265" s="373"/>
      <c r="DL1265" s="373"/>
      <c r="DM1265" s="373"/>
      <c r="DN1265" s="373"/>
      <c r="DO1265" s="373"/>
      <c r="DP1265" s="373"/>
      <c r="DQ1265" s="373"/>
      <c r="DR1265" s="373"/>
      <c r="DS1265" s="373"/>
      <c r="DT1265" s="373"/>
      <c r="DU1265" s="793">
        <f t="shared" si="1142"/>
        <v>1916.6666666666665</v>
      </c>
      <c r="DV1265" s="794">
        <f t="shared" si="1170"/>
        <v>1916.6666666666665</v>
      </c>
      <c r="DW1265" s="794">
        <f t="shared" si="1171"/>
        <v>1916.6666666666665</v>
      </c>
      <c r="DX1265" s="794">
        <f t="shared" si="1144"/>
        <v>0</v>
      </c>
      <c r="DY1265" s="794">
        <f t="shared" si="1145"/>
        <v>0</v>
      </c>
      <c r="DZ1265" s="373"/>
      <c r="EA1265" s="373"/>
      <c r="EB1265" s="373"/>
      <c r="EC1265" s="373"/>
      <c r="ED1265" s="373"/>
      <c r="EE1265" s="373"/>
      <c r="EF1265" s="373"/>
      <c r="EG1265" s="621"/>
      <c r="EH1265" s="373"/>
      <c r="EI1265" s="373"/>
      <c r="EJ1265" s="373"/>
      <c r="EK1265" s="373"/>
      <c r="EL1265" s="373"/>
      <c r="EM1265" s="373"/>
      <c r="EN1265" s="373"/>
      <c r="EO1265" s="373"/>
      <c r="EP1265" s="373"/>
      <c r="EQ1265" s="373"/>
      <c r="ER1265" s="373"/>
      <c r="ES1265" s="373"/>
      <c r="ET1265" s="373"/>
      <c r="EU1265" s="373"/>
      <c r="EV1265" s="373"/>
      <c r="EW1265" s="373"/>
      <c r="EX1265" s="373"/>
      <c r="EY1265" s="373"/>
      <c r="EZ1265" s="373"/>
      <c r="FA1265" s="373"/>
      <c r="FB1265" s="373"/>
      <c r="FC1265" s="373"/>
      <c r="FD1265" s="373"/>
      <c r="FE1265" s="373"/>
      <c r="FF1265" s="373"/>
      <c r="FG1265" s="373"/>
      <c r="FH1265" s="373"/>
      <c r="FI1265" s="838"/>
    </row>
    <row r="1266" spans="1:165" s="623" customFormat="1" ht="48" hidden="1" customHeight="1" x14ac:dyDescent="0.25">
      <c r="A1266" s="1365">
        <v>2026</v>
      </c>
      <c r="B1266" s="1365">
        <v>479</v>
      </c>
      <c r="C1266" s="1365" t="s">
        <v>58</v>
      </c>
      <c r="D1266" s="1365">
        <v>3000654</v>
      </c>
      <c r="E1266" s="1365">
        <v>5005020</v>
      </c>
      <c r="F1266" s="1365" t="s">
        <v>2269</v>
      </c>
      <c r="G1266" s="1365" t="s">
        <v>2270</v>
      </c>
      <c r="H1266" s="1365">
        <v>93</v>
      </c>
      <c r="I1266" s="1366" t="s">
        <v>992</v>
      </c>
      <c r="J1266" s="1367" t="s">
        <v>10</v>
      </c>
      <c r="K1266" s="1367" t="s">
        <v>60</v>
      </c>
      <c r="L1266" s="1365" t="str">
        <f t="shared" si="1143"/>
        <v>2.3</v>
      </c>
      <c r="M1266" s="1368" t="s">
        <v>62</v>
      </c>
      <c r="N1266" s="1368"/>
      <c r="O1266" s="1365" t="s">
        <v>2577</v>
      </c>
      <c r="P1266" s="1365" t="s">
        <v>65</v>
      </c>
      <c r="Q1266" s="1369">
        <v>1</v>
      </c>
      <c r="R1266" s="285">
        <v>2500</v>
      </c>
      <c r="S1266" s="373"/>
      <c r="T1266" s="373"/>
      <c r="U1266" s="1365">
        <v>30</v>
      </c>
      <c r="V1266" s="1365">
        <v>4</v>
      </c>
      <c r="W1266" s="286"/>
      <c r="X1266" s="286"/>
      <c r="Y1266" s="286"/>
      <c r="Z1266" s="287"/>
      <c r="AA1266" s="287"/>
      <c r="AB1266" s="287"/>
      <c r="AC1266" s="287"/>
      <c r="AD1266" s="287"/>
      <c r="AE1266" s="285"/>
      <c r="AF1266" s="284">
        <f t="shared" si="1157"/>
        <v>0</v>
      </c>
      <c r="AG1266" s="284">
        <f t="shared" si="1156"/>
        <v>0</v>
      </c>
      <c r="AH1266" s="284">
        <f t="shared" si="1146"/>
        <v>2500</v>
      </c>
      <c r="AI1266" s="284">
        <f t="shared" si="1158"/>
        <v>333.33333333333331</v>
      </c>
      <c r="AJ1266" s="284">
        <f t="shared" si="1159"/>
        <v>0</v>
      </c>
      <c r="AK1266" s="284">
        <f t="shared" si="1160"/>
        <v>0</v>
      </c>
      <c r="AL1266" s="284">
        <f t="shared" si="1161"/>
        <v>0</v>
      </c>
      <c r="AM1266" s="284">
        <f t="shared" si="1162"/>
        <v>0</v>
      </c>
      <c r="AN1266" s="284">
        <f t="shared" si="1163"/>
        <v>0</v>
      </c>
      <c r="AO1266" s="284">
        <f t="shared" si="1164"/>
        <v>0</v>
      </c>
      <c r="AP1266" s="284">
        <f t="shared" si="1165"/>
        <v>0</v>
      </c>
      <c r="AQ1266" s="284">
        <f t="shared" si="1166"/>
        <v>0</v>
      </c>
      <c r="AR1266" s="288">
        <v>1916.6666666666665</v>
      </c>
      <c r="AS1266" s="373" t="s">
        <v>2578</v>
      </c>
      <c r="AT1266" s="373"/>
      <c r="AU1266" s="373" t="s">
        <v>3535</v>
      </c>
      <c r="AV1266" s="373" t="s">
        <v>3536</v>
      </c>
      <c r="AW1266" s="375">
        <v>46058</v>
      </c>
      <c r="AX1266" s="373" t="s">
        <v>3537</v>
      </c>
      <c r="AY1266" s="375">
        <v>46078</v>
      </c>
      <c r="AZ1266" s="373"/>
      <c r="BA1266" s="373" t="s">
        <v>3538</v>
      </c>
      <c r="BB1266" s="901" t="s">
        <v>995</v>
      </c>
      <c r="BC1266" s="373" t="s">
        <v>3821</v>
      </c>
      <c r="BD1266" s="373" t="s">
        <v>3822</v>
      </c>
      <c r="BE1266" s="373" t="s">
        <v>3823</v>
      </c>
      <c r="BF1266" s="375">
        <v>46092</v>
      </c>
      <c r="BG1266" s="373"/>
      <c r="BH1266" s="773" t="s">
        <v>3830</v>
      </c>
      <c r="BI1266" s="773"/>
      <c r="BJ1266" s="799"/>
      <c r="BK1266" s="687"/>
      <c r="BL1266" s="799" t="s">
        <v>3830</v>
      </c>
      <c r="BM1266" s="799"/>
      <c r="BN1266" s="687"/>
      <c r="BO1266" s="1115"/>
      <c r="BP1266" s="1017"/>
      <c r="BQ1266" s="1115" t="s">
        <v>3819</v>
      </c>
      <c r="BR1266" s="1511"/>
      <c r="BS1266" s="1429" t="s">
        <v>3831</v>
      </c>
      <c r="BT1266" s="1375" t="s">
        <v>1155</v>
      </c>
      <c r="BU1266" s="1375" t="s">
        <v>3832</v>
      </c>
      <c r="BV1266" s="1375">
        <v>72500103</v>
      </c>
      <c r="BW1266" s="1375">
        <v>10725001032</v>
      </c>
      <c r="BX1266" s="798">
        <v>2500</v>
      </c>
      <c r="BY1266" s="1430">
        <v>46094</v>
      </c>
      <c r="BZ1266" s="1430">
        <v>46116</v>
      </c>
      <c r="CA1266" s="373"/>
      <c r="CB1266" s="373"/>
      <c r="CC1266" s="373"/>
      <c r="CD1266" s="373"/>
      <c r="CE1266" s="373"/>
      <c r="CF1266" s="373"/>
      <c r="CG1266" s="373"/>
      <c r="CH1266" s="373"/>
      <c r="CI1266" s="373"/>
      <c r="CJ1266" s="373"/>
      <c r="CK1266" s="373"/>
      <c r="CL1266" s="373"/>
      <c r="CM1266" s="373"/>
      <c r="CN1266" s="373"/>
      <c r="CO1266" s="373"/>
      <c r="CP1266" s="373"/>
      <c r="CQ1266" s="373"/>
      <c r="CR1266" s="373"/>
      <c r="CS1266" s="373"/>
      <c r="CT1266" s="373">
        <v>30</v>
      </c>
      <c r="CU1266" s="1371">
        <f t="shared" si="1174"/>
        <v>2500</v>
      </c>
      <c r="CV1266" s="373">
        <v>19</v>
      </c>
      <c r="CW1266" s="390">
        <f t="shared" si="1172"/>
        <v>1583.3333333333333</v>
      </c>
      <c r="CX1266" s="373">
        <v>19</v>
      </c>
      <c r="CY1266" s="390">
        <f t="shared" si="1173"/>
        <v>1583.3333333333333</v>
      </c>
      <c r="CZ1266" s="373"/>
      <c r="DA1266" s="373"/>
      <c r="DB1266" s="373"/>
      <c r="DC1266" s="373">
        <v>30</v>
      </c>
      <c r="DD1266" s="1371">
        <f t="shared" si="1167"/>
        <v>333.33333333333331</v>
      </c>
      <c r="DE1266" s="373">
        <v>4</v>
      </c>
      <c r="DF1266" s="1371">
        <f t="shared" si="1168"/>
        <v>333.33333333333331</v>
      </c>
      <c r="DG1266" s="373">
        <v>4</v>
      </c>
      <c r="DH1266" s="1371">
        <f t="shared" si="1169"/>
        <v>333.33333333333331</v>
      </c>
      <c r="DI1266" s="373"/>
      <c r="DJ1266" s="373"/>
      <c r="DK1266" s="373"/>
      <c r="DL1266" s="373"/>
      <c r="DM1266" s="373"/>
      <c r="DN1266" s="373"/>
      <c r="DO1266" s="373"/>
      <c r="DP1266" s="373"/>
      <c r="DQ1266" s="373"/>
      <c r="DR1266" s="373"/>
      <c r="DS1266" s="373"/>
      <c r="DT1266" s="373"/>
      <c r="DU1266" s="793">
        <f t="shared" si="1142"/>
        <v>1916.6666666666665</v>
      </c>
      <c r="DV1266" s="794">
        <f t="shared" si="1170"/>
        <v>1916.6666666666665</v>
      </c>
      <c r="DW1266" s="794">
        <f t="shared" si="1171"/>
        <v>1916.6666666666665</v>
      </c>
      <c r="DX1266" s="794">
        <f t="shared" si="1144"/>
        <v>0</v>
      </c>
      <c r="DY1266" s="794">
        <f t="shared" si="1145"/>
        <v>0</v>
      </c>
      <c r="DZ1266" s="373"/>
      <c r="EA1266" s="373"/>
      <c r="EB1266" s="373"/>
      <c r="EC1266" s="373"/>
      <c r="ED1266" s="373"/>
      <c r="EE1266" s="373"/>
      <c r="EF1266" s="373"/>
      <c r="EG1266" s="621"/>
      <c r="EH1266" s="373"/>
      <c r="EI1266" s="373"/>
      <c r="EJ1266" s="373"/>
      <c r="EK1266" s="373"/>
      <c r="EL1266" s="373"/>
      <c r="EM1266" s="373"/>
      <c r="EN1266" s="373"/>
      <c r="EO1266" s="373"/>
      <c r="EP1266" s="373"/>
      <c r="EQ1266" s="373"/>
      <c r="ER1266" s="373"/>
      <c r="ES1266" s="373"/>
      <c r="ET1266" s="373"/>
      <c r="EU1266" s="373"/>
      <c r="EV1266" s="373"/>
      <c r="EW1266" s="373"/>
      <c r="EX1266" s="373"/>
      <c r="EY1266" s="373"/>
      <c r="EZ1266" s="373"/>
      <c r="FA1266" s="373"/>
      <c r="FB1266" s="373"/>
      <c r="FC1266" s="373"/>
      <c r="FD1266" s="373"/>
      <c r="FE1266" s="373"/>
      <c r="FF1266" s="373"/>
      <c r="FG1266" s="373"/>
      <c r="FH1266" s="373"/>
      <c r="FI1266" s="838"/>
    </row>
    <row r="1267" spans="1:165" s="623" customFormat="1" ht="48" hidden="1" customHeight="1" x14ac:dyDescent="0.25">
      <c r="A1267" s="1365">
        <v>2026</v>
      </c>
      <c r="B1267" s="1365">
        <v>479</v>
      </c>
      <c r="C1267" s="1365" t="s">
        <v>58</v>
      </c>
      <c r="D1267" s="1365">
        <v>3000654</v>
      </c>
      <c r="E1267" s="1365">
        <v>5005020</v>
      </c>
      <c r="F1267" s="1365" t="s">
        <v>2269</v>
      </c>
      <c r="G1267" s="1365" t="s">
        <v>2270</v>
      </c>
      <c r="H1267" s="1365">
        <v>93</v>
      </c>
      <c r="I1267" s="1366" t="s">
        <v>992</v>
      </c>
      <c r="J1267" s="1367" t="s">
        <v>10</v>
      </c>
      <c r="K1267" s="1367" t="s">
        <v>60</v>
      </c>
      <c r="L1267" s="1365" t="str">
        <f t="shared" si="1143"/>
        <v>2.3</v>
      </c>
      <c r="M1267" s="1368" t="s">
        <v>62</v>
      </c>
      <c r="N1267" s="1368"/>
      <c r="O1267" s="1365" t="s">
        <v>2577</v>
      </c>
      <c r="P1267" s="1365" t="s">
        <v>65</v>
      </c>
      <c r="Q1267" s="1369">
        <v>1</v>
      </c>
      <c r="R1267" s="285">
        <v>2500</v>
      </c>
      <c r="S1267" s="373"/>
      <c r="T1267" s="373"/>
      <c r="U1267" s="1365">
        <v>0</v>
      </c>
      <c r="V1267" s="1365">
        <v>26</v>
      </c>
      <c r="W1267" s="286"/>
      <c r="X1267" s="286"/>
      <c r="Y1267" s="286"/>
      <c r="Z1267" s="287"/>
      <c r="AA1267" s="287"/>
      <c r="AB1267" s="287"/>
      <c r="AC1267" s="287"/>
      <c r="AD1267" s="287"/>
      <c r="AE1267" s="285"/>
      <c r="AF1267" s="284">
        <f t="shared" si="1157"/>
        <v>0</v>
      </c>
      <c r="AG1267" s="284">
        <f t="shared" si="1156"/>
        <v>0</v>
      </c>
      <c r="AH1267" s="284">
        <f t="shared" si="1146"/>
        <v>0</v>
      </c>
      <c r="AI1267" s="284">
        <f t="shared" si="1158"/>
        <v>2166.6666666666665</v>
      </c>
      <c r="AJ1267" s="284">
        <f t="shared" si="1159"/>
        <v>0</v>
      </c>
      <c r="AK1267" s="284">
        <f t="shared" si="1160"/>
        <v>0</v>
      </c>
      <c r="AL1267" s="284">
        <f t="shared" si="1161"/>
        <v>0</v>
      </c>
      <c r="AM1267" s="284">
        <f t="shared" si="1162"/>
        <v>0</v>
      </c>
      <c r="AN1267" s="284">
        <f t="shared" si="1163"/>
        <v>0</v>
      </c>
      <c r="AO1267" s="284">
        <f t="shared" si="1164"/>
        <v>0</v>
      </c>
      <c r="AP1267" s="284">
        <f t="shared" si="1165"/>
        <v>0</v>
      </c>
      <c r="AQ1267" s="284">
        <f t="shared" si="1166"/>
        <v>0</v>
      </c>
      <c r="AR1267" s="288">
        <v>2166.6666666666665</v>
      </c>
      <c r="AS1267" s="373" t="s">
        <v>2578</v>
      </c>
      <c r="AT1267" s="373"/>
      <c r="AU1267" s="373" t="s">
        <v>3535</v>
      </c>
      <c r="AV1267" s="373" t="s">
        <v>3536</v>
      </c>
      <c r="AW1267" s="375">
        <v>46058</v>
      </c>
      <c r="AX1267" s="373" t="s">
        <v>3537</v>
      </c>
      <c r="AY1267" s="375">
        <v>46078</v>
      </c>
      <c r="AZ1267" s="373"/>
      <c r="BA1267" s="387" t="s">
        <v>3538</v>
      </c>
      <c r="BB1267" s="901" t="s">
        <v>995</v>
      </c>
      <c r="BC1267" s="373" t="s">
        <v>3808</v>
      </c>
      <c r="BD1267" s="373" t="s">
        <v>3809</v>
      </c>
      <c r="BE1267" s="373" t="s">
        <v>3810</v>
      </c>
      <c r="BF1267" s="375">
        <v>46108</v>
      </c>
      <c r="BG1267" s="373"/>
      <c r="BH1267" s="773" t="s">
        <v>2582</v>
      </c>
      <c r="BI1267" s="773"/>
      <c r="BJ1267" s="799"/>
      <c r="BK1267" s="687"/>
      <c r="BL1267" s="373">
        <v>6058</v>
      </c>
      <c r="BM1267" s="373"/>
      <c r="BN1267" s="687"/>
      <c r="BO1267" s="687"/>
      <c r="BP1267" s="376"/>
      <c r="BQ1267" s="1422" t="s">
        <v>3811</v>
      </c>
      <c r="BR1267" s="1422"/>
      <c r="BS1267" s="1431" t="s">
        <v>2585</v>
      </c>
      <c r="BT1267" s="1432" t="s">
        <v>1582</v>
      </c>
      <c r="BU1267" s="1432" t="s">
        <v>2586</v>
      </c>
      <c r="BV1267" s="1433" t="s">
        <v>2587</v>
      </c>
      <c r="BW1267" s="1298">
        <v>10097777441</v>
      </c>
      <c r="BX1267" s="1431" t="s">
        <v>3817</v>
      </c>
      <c r="BY1267" s="1299">
        <v>46117</v>
      </c>
      <c r="BZ1267" s="1300">
        <v>46142</v>
      </c>
      <c r="CA1267" s="373"/>
      <c r="CB1267" s="373"/>
      <c r="CC1267" s="373"/>
      <c r="CD1267" s="373"/>
      <c r="CE1267" s="373"/>
      <c r="CF1267" s="373"/>
      <c r="CG1267" s="373"/>
      <c r="CH1267" s="373"/>
      <c r="CI1267" s="373"/>
      <c r="CJ1267" s="373"/>
      <c r="CK1267" s="373"/>
      <c r="CL1267" s="373"/>
      <c r="CM1267" s="373"/>
      <c r="CN1267" s="373"/>
      <c r="CO1267" s="373"/>
      <c r="CP1267" s="373"/>
      <c r="CQ1267" s="373"/>
      <c r="CR1267" s="373"/>
      <c r="CS1267" s="373"/>
      <c r="CT1267" s="373">
        <v>30</v>
      </c>
      <c r="CU1267" s="1371">
        <f t="shared" si="1174"/>
        <v>0</v>
      </c>
      <c r="CV1267" s="373">
        <v>0</v>
      </c>
      <c r="CW1267" s="390">
        <f t="shared" si="1172"/>
        <v>0</v>
      </c>
      <c r="CX1267" s="373">
        <v>0</v>
      </c>
      <c r="CY1267" s="390">
        <f t="shared" si="1173"/>
        <v>0</v>
      </c>
      <c r="CZ1267" s="373"/>
      <c r="DA1267" s="373"/>
      <c r="DB1267" s="373"/>
      <c r="DC1267" s="373">
        <v>30</v>
      </c>
      <c r="DD1267" s="1371">
        <f t="shared" si="1167"/>
        <v>2166.6666666666665</v>
      </c>
      <c r="DE1267" s="373">
        <v>26</v>
      </c>
      <c r="DF1267" s="1371">
        <f t="shared" si="1168"/>
        <v>2166.6666666666665</v>
      </c>
      <c r="DG1267" s="373">
        <v>26</v>
      </c>
      <c r="DH1267" s="1371">
        <f t="shared" si="1169"/>
        <v>2166.6666666666665</v>
      </c>
      <c r="DI1267" s="373"/>
      <c r="DJ1267" s="387"/>
      <c r="DK1267" s="387"/>
      <c r="DL1267" s="387"/>
      <c r="DM1267" s="387"/>
      <c r="DN1267" s="387"/>
      <c r="DO1267" s="387"/>
      <c r="DP1267" s="387"/>
      <c r="DQ1267" s="387"/>
      <c r="DR1267" s="387"/>
      <c r="DS1267" s="387"/>
      <c r="DT1267" s="373"/>
      <c r="DU1267" s="793">
        <f t="shared" si="1142"/>
        <v>2166.6666666666665</v>
      </c>
      <c r="DV1267" s="794">
        <f t="shared" si="1170"/>
        <v>2166.6666666666665</v>
      </c>
      <c r="DW1267" s="794">
        <f t="shared" si="1171"/>
        <v>2166.6666666666665</v>
      </c>
      <c r="DX1267" s="794">
        <f t="shared" si="1144"/>
        <v>0</v>
      </c>
      <c r="DY1267" s="794">
        <f t="shared" si="1145"/>
        <v>0</v>
      </c>
      <c r="DZ1267" s="373"/>
      <c r="EA1267" s="373"/>
      <c r="EB1267" s="373"/>
      <c r="EC1267" s="373"/>
      <c r="ED1267" s="373"/>
      <c r="EE1267" s="373"/>
      <c r="EF1267" s="373"/>
      <c r="EG1267" s="621"/>
      <c r="EH1267" s="373"/>
      <c r="EI1267" s="373"/>
      <c r="EJ1267" s="373"/>
      <c r="EK1267" s="373"/>
      <c r="EL1267" s="373"/>
      <c r="EM1267" s="373"/>
      <c r="EN1267" s="373"/>
      <c r="EO1267" s="373"/>
      <c r="EP1267" s="373"/>
      <c r="EQ1267" s="373"/>
      <c r="ER1267" s="373"/>
      <c r="ES1267" s="373"/>
      <c r="ET1267" s="373"/>
      <c r="EU1267" s="373"/>
      <c r="EV1267" s="373"/>
      <c r="EW1267" s="373"/>
      <c r="EX1267" s="373"/>
      <c r="EY1267" s="373"/>
      <c r="EZ1267" s="373"/>
      <c r="FA1267" s="373"/>
      <c r="FB1267" s="373"/>
      <c r="FC1267" s="373"/>
      <c r="FD1267" s="373"/>
      <c r="FE1267" s="373"/>
      <c r="FF1267" s="373"/>
      <c r="FG1267" s="373"/>
      <c r="FH1267" s="373"/>
      <c r="FI1267" s="838"/>
    </row>
    <row r="1268" spans="1:165" s="623" customFormat="1" ht="48" hidden="1" customHeight="1" x14ac:dyDescent="0.25">
      <c r="A1268" s="1365">
        <v>2026</v>
      </c>
      <c r="B1268" s="1365">
        <v>479</v>
      </c>
      <c r="C1268" s="1365" t="s">
        <v>58</v>
      </c>
      <c r="D1268" s="1365">
        <v>3000654</v>
      </c>
      <c r="E1268" s="1365">
        <v>5005020</v>
      </c>
      <c r="F1268" s="1365" t="s">
        <v>2269</v>
      </c>
      <c r="G1268" s="1365" t="s">
        <v>2270</v>
      </c>
      <c r="H1268" s="1365">
        <v>93</v>
      </c>
      <c r="I1268" s="1366" t="s">
        <v>992</v>
      </c>
      <c r="J1268" s="1367" t="s">
        <v>10</v>
      </c>
      <c r="K1268" s="1367" t="s">
        <v>60</v>
      </c>
      <c r="L1268" s="1365" t="str">
        <f t="shared" si="1143"/>
        <v>2.3</v>
      </c>
      <c r="M1268" s="1368" t="s">
        <v>62</v>
      </c>
      <c r="N1268" s="1368"/>
      <c r="O1268" s="1365" t="s">
        <v>2577</v>
      </c>
      <c r="P1268" s="1365" t="s">
        <v>65</v>
      </c>
      <c r="Q1268" s="1369">
        <v>1</v>
      </c>
      <c r="R1268" s="285">
        <v>2500</v>
      </c>
      <c r="S1268" s="373"/>
      <c r="T1268" s="373"/>
      <c r="U1268" s="1365">
        <v>0</v>
      </c>
      <c r="V1268" s="1365">
        <v>26</v>
      </c>
      <c r="W1268" s="286"/>
      <c r="X1268" s="286"/>
      <c r="Y1268" s="286"/>
      <c r="Z1268" s="287"/>
      <c r="AA1268" s="287"/>
      <c r="AB1268" s="287"/>
      <c r="AC1268" s="287"/>
      <c r="AD1268" s="287"/>
      <c r="AE1268" s="285"/>
      <c r="AF1268" s="284">
        <f t="shared" si="1157"/>
        <v>0</v>
      </c>
      <c r="AG1268" s="284">
        <f t="shared" si="1156"/>
        <v>0</v>
      </c>
      <c r="AH1268" s="284">
        <f t="shared" si="1146"/>
        <v>0</v>
      </c>
      <c r="AI1268" s="284">
        <f t="shared" si="1158"/>
        <v>2166.6666666666665</v>
      </c>
      <c r="AJ1268" s="284">
        <f t="shared" si="1159"/>
        <v>0</v>
      </c>
      <c r="AK1268" s="284">
        <f t="shared" si="1160"/>
        <v>0</v>
      </c>
      <c r="AL1268" s="284">
        <f t="shared" si="1161"/>
        <v>0</v>
      </c>
      <c r="AM1268" s="284">
        <f t="shared" si="1162"/>
        <v>0</v>
      </c>
      <c r="AN1268" s="284">
        <f t="shared" si="1163"/>
        <v>0</v>
      </c>
      <c r="AO1268" s="284">
        <f t="shared" si="1164"/>
        <v>0</v>
      </c>
      <c r="AP1268" s="284">
        <f t="shared" si="1165"/>
        <v>0</v>
      </c>
      <c r="AQ1268" s="284">
        <f t="shared" si="1166"/>
        <v>0</v>
      </c>
      <c r="AR1268" s="288">
        <v>2166.6666666666665</v>
      </c>
      <c r="AS1268" s="373" t="s">
        <v>2578</v>
      </c>
      <c r="AT1268" s="373"/>
      <c r="AU1268" s="373" t="s">
        <v>3535</v>
      </c>
      <c r="AV1268" s="373" t="s">
        <v>3536</v>
      </c>
      <c r="AW1268" s="375">
        <v>46058</v>
      </c>
      <c r="AX1268" s="373" t="s">
        <v>3537</v>
      </c>
      <c r="AY1268" s="375">
        <v>46078</v>
      </c>
      <c r="AZ1268" s="373"/>
      <c r="BA1268" s="387" t="s">
        <v>3538</v>
      </c>
      <c r="BB1268" s="901" t="s">
        <v>995</v>
      </c>
      <c r="BC1268" s="373" t="s">
        <v>3808</v>
      </c>
      <c r="BD1268" s="373" t="s">
        <v>3809</v>
      </c>
      <c r="BE1268" s="373" t="s">
        <v>3810</v>
      </c>
      <c r="BF1268" s="375">
        <v>46108</v>
      </c>
      <c r="BG1268" s="373"/>
      <c r="BH1268" s="773" t="s">
        <v>2598</v>
      </c>
      <c r="BI1268" s="773"/>
      <c r="BJ1268" s="799"/>
      <c r="BK1268" s="687"/>
      <c r="BL1268" s="373">
        <v>6059</v>
      </c>
      <c r="BM1268" s="373"/>
      <c r="BN1268" s="687"/>
      <c r="BO1268" s="687"/>
      <c r="BP1268" s="376"/>
      <c r="BQ1268" s="1422" t="s">
        <v>3811</v>
      </c>
      <c r="BR1268" s="1422"/>
      <c r="BS1268" s="1431" t="s">
        <v>2599</v>
      </c>
      <c r="BT1268" s="1393" t="s">
        <v>2599</v>
      </c>
      <c r="BU1268" s="1393" t="s">
        <v>2600</v>
      </c>
      <c r="BV1268" s="1327">
        <v>43850082</v>
      </c>
      <c r="BW1268" s="1328">
        <v>10438500826</v>
      </c>
      <c r="BX1268" s="1431" t="s">
        <v>3817</v>
      </c>
      <c r="BY1268" s="1299">
        <v>46117</v>
      </c>
      <c r="BZ1268" s="1300">
        <v>46142</v>
      </c>
      <c r="CA1268" s="373"/>
      <c r="CB1268" s="373"/>
      <c r="CC1268" s="373"/>
      <c r="CD1268" s="373"/>
      <c r="CE1268" s="373"/>
      <c r="CF1268" s="373"/>
      <c r="CG1268" s="373"/>
      <c r="CH1268" s="373"/>
      <c r="CI1268" s="373"/>
      <c r="CJ1268" s="373"/>
      <c r="CK1268" s="373"/>
      <c r="CL1268" s="373"/>
      <c r="CM1268" s="373"/>
      <c r="CN1268" s="373"/>
      <c r="CO1268" s="373"/>
      <c r="CP1268" s="373"/>
      <c r="CQ1268" s="373"/>
      <c r="CR1268" s="373"/>
      <c r="CS1268" s="373"/>
      <c r="CT1268" s="373">
        <v>30</v>
      </c>
      <c r="CU1268" s="1371">
        <f t="shared" si="1174"/>
        <v>0</v>
      </c>
      <c r="CV1268" s="373">
        <v>0</v>
      </c>
      <c r="CW1268" s="390">
        <f t="shared" si="1172"/>
        <v>0</v>
      </c>
      <c r="CX1268" s="373">
        <v>0</v>
      </c>
      <c r="CY1268" s="390">
        <f t="shared" si="1173"/>
        <v>0</v>
      </c>
      <c r="CZ1268" s="373"/>
      <c r="DA1268" s="373"/>
      <c r="DB1268" s="373"/>
      <c r="DC1268" s="373">
        <v>30</v>
      </c>
      <c r="DD1268" s="1371">
        <f t="shared" si="1167"/>
        <v>2166.6666666666665</v>
      </c>
      <c r="DE1268" s="373">
        <v>26</v>
      </c>
      <c r="DF1268" s="1371">
        <f t="shared" si="1168"/>
        <v>2166.6666666666665</v>
      </c>
      <c r="DG1268" s="373">
        <v>26</v>
      </c>
      <c r="DH1268" s="1371">
        <f t="shared" si="1169"/>
        <v>2166.6666666666665</v>
      </c>
      <c r="DI1268" s="373"/>
      <c r="DJ1268" s="387"/>
      <c r="DK1268" s="387"/>
      <c r="DL1268" s="387"/>
      <c r="DM1268" s="387"/>
      <c r="DN1268" s="387"/>
      <c r="DO1268" s="387"/>
      <c r="DP1268" s="387"/>
      <c r="DQ1268" s="387"/>
      <c r="DR1268" s="387"/>
      <c r="DS1268" s="387"/>
      <c r="DT1268" s="373"/>
      <c r="DU1268" s="793">
        <f t="shared" si="1142"/>
        <v>2166.6666666666665</v>
      </c>
      <c r="DV1268" s="794">
        <f t="shared" si="1170"/>
        <v>2166.6666666666665</v>
      </c>
      <c r="DW1268" s="794">
        <f t="shared" si="1171"/>
        <v>2166.6666666666665</v>
      </c>
      <c r="DX1268" s="794">
        <f t="shared" si="1144"/>
        <v>0</v>
      </c>
      <c r="DY1268" s="794">
        <f t="shared" si="1145"/>
        <v>0</v>
      </c>
      <c r="DZ1268" s="373"/>
      <c r="EA1268" s="373"/>
      <c r="EB1268" s="373"/>
      <c r="EC1268" s="373"/>
      <c r="ED1268" s="373"/>
      <c r="EE1268" s="373"/>
      <c r="EF1268" s="373"/>
      <c r="EG1268" s="621"/>
      <c r="EH1268" s="373"/>
      <c r="EI1268" s="373"/>
      <c r="EJ1268" s="373"/>
      <c r="EK1268" s="373"/>
      <c r="EL1268" s="373"/>
      <c r="EM1268" s="373"/>
      <c r="EN1268" s="373"/>
      <c r="EO1268" s="373"/>
      <c r="EP1268" s="373"/>
      <c r="EQ1268" s="373"/>
      <c r="ER1268" s="373"/>
      <c r="ES1268" s="373"/>
      <c r="ET1268" s="373"/>
      <c r="EU1268" s="373"/>
      <c r="EV1268" s="373"/>
      <c r="EW1268" s="373"/>
      <c r="EX1268" s="373"/>
      <c r="EY1268" s="373"/>
      <c r="EZ1268" s="373"/>
      <c r="FA1268" s="373"/>
      <c r="FB1268" s="373"/>
      <c r="FC1268" s="373"/>
      <c r="FD1268" s="373"/>
      <c r="FE1268" s="373"/>
      <c r="FF1268" s="373"/>
      <c r="FG1268" s="373"/>
      <c r="FH1268" s="373"/>
      <c r="FI1268" s="838"/>
    </row>
    <row r="1269" spans="1:165" s="623" customFormat="1" ht="48" hidden="1" customHeight="1" x14ac:dyDescent="0.25">
      <c r="A1269" s="1365">
        <v>2026</v>
      </c>
      <c r="B1269" s="1365">
        <v>479</v>
      </c>
      <c r="C1269" s="1365" t="s">
        <v>58</v>
      </c>
      <c r="D1269" s="1365">
        <v>3000654</v>
      </c>
      <c r="E1269" s="1365">
        <v>5005020</v>
      </c>
      <c r="F1269" s="1365" t="s">
        <v>2269</v>
      </c>
      <c r="G1269" s="1365" t="s">
        <v>2270</v>
      </c>
      <c r="H1269" s="1365">
        <v>93</v>
      </c>
      <c r="I1269" s="1366" t="s">
        <v>992</v>
      </c>
      <c r="J1269" s="1367" t="s">
        <v>10</v>
      </c>
      <c r="K1269" s="1367" t="s">
        <v>60</v>
      </c>
      <c r="L1269" s="1365" t="str">
        <f t="shared" si="1143"/>
        <v>2.3</v>
      </c>
      <c r="M1269" s="1368" t="s">
        <v>62</v>
      </c>
      <c r="N1269" s="1368"/>
      <c r="O1269" s="1365" t="s">
        <v>2577</v>
      </c>
      <c r="P1269" s="1365" t="s">
        <v>65</v>
      </c>
      <c r="Q1269" s="1369">
        <v>1</v>
      </c>
      <c r="R1269" s="285">
        <v>2500</v>
      </c>
      <c r="S1269" s="373"/>
      <c r="T1269" s="373"/>
      <c r="U1269" s="1365">
        <v>0</v>
      </c>
      <c r="V1269" s="1365">
        <v>26</v>
      </c>
      <c r="W1269" s="286"/>
      <c r="X1269" s="286"/>
      <c r="Y1269" s="286"/>
      <c r="Z1269" s="287"/>
      <c r="AA1269" s="287"/>
      <c r="AB1269" s="287"/>
      <c r="AC1269" s="287"/>
      <c r="AD1269" s="287"/>
      <c r="AE1269" s="285"/>
      <c r="AF1269" s="284">
        <f t="shared" si="1157"/>
        <v>0</v>
      </c>
      <c r="AG1269" s="284">
        <f t="shared" si="1156"/>
        <v>0</v>
      </c>
      <c r="AH1269" s="284">
        <f t="shared" si="1146"/>
        <v>0</v>
      </c>
      <c r="AI1269" s="284">
        <f t="shared" si="1158"/>
        <v>2166.6666666666665</v>
      </c>
      <c r="AJ1269" s="284">
        <f t="shared" si="1159"/>
        <v>0</v>
      </c>
      <c r="AK1269" s="284">
        <f t="shared" si="1160"/>
        <v>0</v>
      </c>
      <c r="AL1269" s="284">
        <f t="shared" si="1161"/>
        <v>0</v>
      </c>
      <c r="AM1269" s="284">
        <f t="shared" si="1162"/>
        <v>0</v>
      </c>
      <c r="AN1269" s="284">
        <f t="shared" si="1163"/>
        <v>0</v>
      </c>
      <c r="AO1269" s="284">
        <f t="shared" si="1164"/>
        <v>0</v>
      </c>
      <c r="AP1269" s="284">
        <f t="shared" si="1165"/>
        <v>0</v>
      </c>
      <c r="AQ1269" s="284">
        <f t="shared" si="1166"/>
        <v>0</v>
      </c>
      <c r="AR1269" s="288">
        <v>2166.6666666666665</v>
      </c>
      <c r="AS1269" s="373" t="s">
        <v>2578</v>
      </c>
      <c r="AT1269" s="373"/>
      <c r="AU1269" s="373" t="s">
        <v>3535</v>
      </c>
      <c r="AV1269" s="373" t="s">
        <v>3536</v>
      </c>
      <c r="AW1269" s="375">
        <v>46058</v>
      </c>
      <c r="AX1269" s="373" t="s">
        <v>3537</v>
      </c>
      <c r="AY1269" s="375">
        <v>46078</v>
      </c>
      <c r="AZ1269" s="373"/>
      <c r="BA1269" s="387" t="s">
        <v>3538</v>
      </c>
      <c r="BB1269" s="901" t="s">
        <v>995</v>
      </c>
      <c r="BC1269" s="373" t="s">
        <v>3808</v>
      </c>
      <c r="BD1269" s="373" t="s">
        <v>3809</v>
      </c>
      <c r="BE1269" s="373" t="s">
        <v>3810</v>
      </c>
      <c r="BF1269" s="375">
        <v>46108</v>
      </c>
      <c r="BG1269" s="373"/>
      <c r="BH1269" s="773" t="s">
        <v>3820</v>
      </c>
      <c r="BI1269" s="773"/>
      <c r="BJ1269" s="799"/>
      <c r="BK1269" s="687"/>
      <c r="BL1269" s="373">
        <v>6060</v>
      </c>
      <c r="BM1269" s="373"/>
      <c r="BN1269" s="687"/>
      <c r="BO1269" s="687"/>
      <c r="BP1269" s="376"/>
      <c r="BQ1269" s="1422" t="s">
        <v>3815</v>
      </c>
      <c r="BR1269" s="1422"/>
      <c r="BS1269" s="1431" t="s">
        <v>1409</v>
      </c>
      <c r="BT1269" s="1434" t="s">
        <v>2604</v>
      </c>
      <c r="BU1269" s="1434" t="s">
        <v>2605</v>
      </c>
      <c r="BV1269" s="1345">
        <v>73232173</v>
      </c>
      <c r="BW1269" s="1435">
        <v>10732321735</v>
      </c>
      <c r="BX1269" s="1431" t="s">
        <v>3817</v>
      </c>
      <c r="BY1269" s="1299">
        <v>46117</v>
      </c>
      <c r="BZ1269" s="1300">
        <v>46142</v>
      </c>
      <c r="CA1269" s="373"/>
      <c r="CB1269" s="373"/>
      <c r="CC1269" s="373"/>
      <c r="CD1269" s="373"/>
      <c r="CE1269" s="373"/>
      <c r="CF1269" s="373"/>
      <c r="CG1269" s="373"/>
      <c r="CH1269" s="373"/>
      <c r="CI1269" s="373"/>
      <c r="CJ1269" s="373"/>
      <c r="CK1269" s="373"/>
      <c r="CL1269" s="373"/>
      <c r="CM1269" s="373"/>
      <c r="CN1269" s="373"/>
      <c r="CO1269" s="373"/>
      <c r="CP1269" s="373"/>
      <c r="CQ1269" s="373"/>
      <c r="CR1269" s="373"/>
      <c r="CS1269" s="373"/>
      <c r="CT1269" s="373">
        <v>30</v>
      </c>
      <c r="CU1269" s="1371">
        <f t="shared" si="1174"/>
        <v>0</v>
      </c>
      <c r="CV1269" s="373">
        <v>0</v>
      </c>
      <c r="CW1269" s="390">
        <f t="shared" si="1172"/>
        <v>0</v>
      </c>
      <c r="CX1269" s="373">
        <v>0</v>
      </c>
      <c r="CY1269" s="390">
        <f t="shared" si="1173"/>
        <v>0</v>
      </c>
      <c r="CZ1269" s="373"/>
      <c r="DA1269" s="373"/>
      <c r="DB1269" s="373"/>
      <c r="DC1269" s="373">
        <v>30</v>
      </c>
      <c r="DD1269" s="1371">
        <f t="shared" si="1167"/>
        <v>2166.6666666666665</v>
      </c>
      <c r="DE1269" s="373">
        <v>26</v>
      </c>
      <c r="DF1269" s="1371">
        <f t="shared" si="1168"/>
        <v>2166.6666666666665</v>
      </c>
      <c r="DG1269" s="373">
        <v>26</v>
      </c>
      <c r="DH1269" s="1371">
        <f t="shared" si="1169"/>
        <v>2166.6666666666665</v>
      </c>
      <c r="DI1269" s="373"/>
      <c r="DJ1269" s="387"/>
      <c r="DK1269" s="387"/>
      <c r="DL1269" s="387"/>
      <c r="DM1269" s="387"/>
      <c r="DN1269" s="387"/>
      <c r="DO1269" s="387"/>
      <c r="DP1269" s="387"/>
      <c r="DQ1269" s="387"/>
      <c r="DR1269" s="387"/>
      <c r="DS1269" s="387"/>
      <c r="DT1269" s="373"/>
      <c r="DU1269" s="793">
        <f t="shared" si="1142"/>
        <v>2166.6666666666665</v>
      </c>
      <c r="DV1269" s="794">
        <f t="shared" si="1170"/>
        <v>2166.6666666666665</v>
      </c>
      <c r="DW1269" s="794">
        <f t="shared" si="1171"/>
        <v>2166.6666666666665</v>
      </c>
      <c r="DX1269" s="794">
        <f t="shared" si="1144"/>
        <v>0</v>
      </c>
      <c r="DY1269" s="794">
        <f t="shared" si="1145"/>
        <v>0</v>
      </c>
      <c r="DZ1269" s="373"/>
      <c r="EA1269" s="373"/>
      <c r="EB1269" s="373"/>
      <c r="EC1269" s="373"/>
      <c r="ED1269" s="373"/>
      <c r="EE1269" s="373"/>
      <c r="EF1269" s="373"/>
      <c r="EG1269" s="621"/>
      <c r="EH1269" s="373"/>
      <c r="EI1269" s="373"/>
      <c r="EJ1269" s="373"/>
      <c r="EK1269" s="373"/>
      <c r="EL1269" s="373"/>
      <c r="EM1269" s="373"/>
      <c r="EN1269" s="373"/>
      <c r="EO1269" s="373"/>
      <c r="EP1269" s="373"/>
      <c r="EQ1269" s="373"/>
      <c r="ER1269" s="373"/>
      <c r="ES1269" s="373"/>
      <c r="ET1269" s="373"/>
      <c r="EU1269" s="373"/>
      <c r="EV1269" s="373"/>
      <c r="EW1269" s="373"/>
      <c r="EX1269" s="373"/>
      <c r="EY1269" s="373"/>
      <c r="EZ1269" s="373"/>
      <c r="FA1269" s="373"/>
      <c r="FB1269" s="373"/>
      <c r="FC1269" s="373"/>
      <c r="FD1269" s="373"/>
      <c r="FE1269" s="373"/>
      <c r="FF1269" s="373"/>
      <c r="FG1269" s="373"/>
      <c r="FH1269" s="373"/>
      <c r="FI1269" s="838"/>
    </row>
    <row r="1270" spans="1:165" s="623" customFormat="1" ht="48" hidden="1" customHeight="1" x14ac:dyDescent="0.25">
      <c r="A1270" s="1365">
        <v>2026</v>
      </c>
      <c r="B1270" s="1365">
        <v>479</v>
      </c>
      <c r="C1270" s="1365" t="s">
        <v>58</v>
      </c>
      <c r="D1270" s="1365">
        <v>3000654</v>
      </c>
      <c r="E1270" s="1365">
        <v>5005020</v>
      </c>
      <c r="F1270" s="1365" t="s">
        <v>2269</v>
      </c>
      <c r="G1270" s="1365" t="s">
        <v>2270</v>
      </c>
      <c r="H1270" s="1365">
        <v>93</v>
      </c>
      <c r="I1270" s="1366" t="s">
        <v>992</v>
      </c>
      <c r="J1270" s="1367" t="s">
        <v>10</v>
      </c>
      <c r="K1270" s="1367" t="s">
        <v>60</v>
      </c>
      <c r="L1270" s="1365" t="str">
        <f t="shared" si="1143"/>
        <v>2.3</v>
      </c>
      <c r="M1270" s="1368" t="s">
        <v>62</v>
      </c>
      <c r="N1270" s="1368"/>
      <c r="O1270" s="1365" t="s">
        <v>2577</v>
      </c>
      <c r="P1270" s="1365" t="s">
        <v>65</v>
      </c>
      <c r="Q1270" s="1369">
        <v>1</v>
      </c>
      <c r="R1270" s="285">
        <v>2500</v>
      </c>
      <c r="S1270" s="373"/>
      <c r="T1270" s="373"/>
      <c r="U1270" s="1365">
        <v>0</v>
      </c>
      <c r="V1270" s="1365">
        <v>26</v>
      </c>
      <c r="W1270" s="286"/>
      <c r="X1270" s="286"/>
      <c r="Y1270" s="286"/>
      <c r="Z1270" s="287"/>
      <c r="AA1270" s="287"/>
      <c r="AB1270" s="287"/>
      <c r="AC1270" s="287"/>
      <c r="AD1270" s="287"/>
      <c r="AE1270" s="285"/>
      <c r="AF1270" s="284">
        <f t="shared" si="1157"/>
        <v>0</v>
      </c>
      <c r="AG1270" s="284">
        <f t="shared" si="1156"/>
        <v>0</v>
      </c>
      <c r="AH1270" s="284">
        <f t="shared" si="1146"/>
        <v>0</v>
      </c>
      <c r="AI1270" s="284">
        <f t="shared" si="1158"/>
        <v>2166.6666666666665</v>
      </c>
      <c r="AJ1270" s="284">
        <f t="shared" si="1159"/>
        <v>0</v>
      </c>
      <c r="AK1270" s="284">
        <f t="shared" si="1160"/>
        <v>0</v>
      </c>
      <c r="AL1270" s="284">
        <f t="shared" si="1161"/>
        <v>0</v>
      </c>
      <c r="AM1270" s="284">
        <f t="shared" si="1162"/>
        <v>0</v>
      </c>
      <c r="AN1270" s="284">
        <f t="shared" si="1163"/>
        <v>0</v>
      </c>
      <c r="AO1270" s="284">
        <f t="shared" si="1164"/>
        <v>0</v>
      </c>
      <c r="AP1270" s="284">
        <f t="shared" si="1165"/>
        <v>0</v>
      </c>
      <c r="AQ1270" s="284">
        <f t="shared" si="1166"/>
        <v>0</v>
      </c>
      <c r="AR1270" s="288">
        <v>2166.6666666666665</v>
      </c>
      <c r="AS1270" s="373" t="s">
        <v>2578</v>
      </c>
      <c r="AT1270" s="373"/>
      <c r="AU1270" s="373" t="s">
        <v>3535</v>
      </c>
      <c r="AV1270" s="373" t="s">
        <v>3536</v>
      </c>
      <c r="AW1270" s="375">
        <v>46058</v>
      </c>
      <c r="AX1270" s="373" t="s">
        <v>3537</v>
      </c>
      <c r="AY1270" s="375">
        <v>46078</v>
      </c>
      <c r="AZ1270" s="373"/>
      <c r="BA1270" s="387" t="s">
        <v>3538</v>
      </c>
      <c r="BB1270" s="901" t="s">
        <v>995</v>
      </c>
      <c r="BC1270" s="373" t="s">
        <v>3808</v>
      </c>
      <c r="BD1270" s="373" t="s">
        <v>3809</v>
      </c>
      <c r="BE1270" s="373" t="s">
        <v>3810</v>
      </c>
      <c r="BF1270" s="375">
        <v>46108</v>
      </c>
      <c r="BG1270" s="373"/>
      <c r="BH1270" s="773" t="s">
        <v>2607</v>
      </c>
      <c r="BI1270" s="773"/>
      <c r="BJ1270" s="799"/>
      <c r="BK1270" s="687"/>
      <c r="BL1270" s="373">
        <v>6061</v>
      </c>
      <c r="BM1270" s="373"/>
      <c r="BN1270" s="687"/>
      <c r="BO1270" s="687"/>
      <c r="BP1270" s="376"/>
      <c r="BQ1270" s="1422" t="s">
        <v>3811</v>
      </c>
      <c r="BR1270" s="1422"/>
      <c r="BS1270" s="1431" t="s">
        <v>2608</v>
      </c>
      <c r="BT1270" s="1434" t="s">
        <v>1141</v>
      </c>
      <c r="BU1270" s="1434" t="s">
        <v>2609</v>
      </c>
      <c r="BV1270" s="1345">
        <v>70316290</v>
      </c>
      <c r="BW1270" s="1435">
        <v>10703162903</v>
      </c>
      <c r="BX1270" s="1431" t="s">
        <v>3817</v>
      </c>
      <c r="BY1270" s="1299">
        <v>46117</v>
      </c>
      <c r="BZ1270" s="1300">
        <v>46142</v>
      </c>
      <c r="CA1270" s="373"/>
      <c r="CB1270" s="373"/>
      <c r="CC1270" s="373"/>
      <c r="CD1270" s="373"/>
      <c r="CE1270" s="373"/>
      <c r="CF1270" s="373"/>
      <c r="CG1270" s="373"/>
      <c r="CH1270" s="373"/>
      <c r="CI1270" s="373"/>
      <c r="CJ1270" s="373"/>
      <c r="CK1270" s="373"/>
      <c r="CL1270" s="373"/>
      <c r="CM1270" s="373"/>
      <c r="CN1270" s="373"/>
      <c r="CO1270" s="373"/>
      <c r="CP1270" s="373"/>
      <c r="CQ1270" s="373"/>
      <c r="CR1270" s="373"/>
      <c r="CS1270" s="373"/>
      <c r="CT1270" s="373">
        <v>30</v>
      </c>
      <c r="CU1270" s="1371">
        <f t="shared" si="1174"/>
        <v>0</v>
      </c>
      <c r="CV1270" s="373">
        <v>0</v>
      </c>
      <c r="CW1270" s="390">
        <f t="shared" si="1172"/>
        <v>0</v>
      </c>
      <c r="CX1270" s="373">
        <v>0</v>
      </c>
      <c r="CY1270" s="390">
        <f t="shared" si="1173"/>
        <v>0</v>
      </c>
      <c r="CZ1270" s="373"/>
      <c r="DA1270" s="373"/>
      <c r="DB1270" s="373"/>
      <c r="DC1270" s="373">
        <v>30</v>
      </c>
      <c r="DD1270" s="1371">
        <f t="shared" si="1167"/>
        <v>2166.6666666666665</v>
      </c>
      <c r="DE1270" s="373">
        <v>26</v>
      </c>
      <c r="DF1270" s="1371">
        <f t="shared" si="1168"/>
        <v>2166.6666666666665</v>
      </c>
      <c r="DG1270" s="373">
        <v>26</v>
      </c>
      <c r="DH1270" s="1371">
        <f t="shared" si="1169"/>
        <v>2166.6666666666665</v>
      </c>
      <c r="DI1270" s="373"/>
      <c r="DJ1270" s="387"/>
      <c r="DK1270" s="387"/>
      <c r="DL1270" s="387"/>
      <c r="DM1270" s="387"/>
      <c r="DN1270" s="387"/>
      <c r="DO1270" s="387"/>
      <c r="DP1270" s="387"/>
      <c r="DQ1270" s="387"/>
      <c r="DR1270" s="387"/>
      <c r="DS1270" s="387"/>
      <c r="DT1270" s="373"/>
      <c r="DU1270" s="793">
        <f t="shared" si="1142"/>
        <v>2166.6666666666665</v>
      </c>
      <c r="DV1270" s="794">
        <f t="shared" si="1170"/>
        <v>2166.6666666666665</v>
      </c>
      <c r="DW1270" s="794">
        <f t="shared" si="1171"/>
        <v>2166.6666666666665</v>
      </c>
      <c r="DX1270" s="794">
        <f t="shared" si="1144"/>
        <v>0</v>
      </c>
      <c r="DY1270" s="794">
        <f t="shared" si="1145"/>
        <v>0</v>
      </c>
      <c r="DZ1270" s="373"/>
      <c r="EA1270" s="373"/>
      <c r="EB1270" s="373"/>
      <c r="EC1270" s="373"/>
      <c r="ED1270" s="373"/>
      <c r="EE1270" s="373"/>
      <c r="EF1270" s="373"/>
      <c r="EG1270" s="621"/>
      <c r="EH1270" s="373"/>
      <c r="EI1270" s="373"/>
      <c r="EJ1270" s="373"/>
      <c r="EK1270" s="373"/>
      <c r="EL1270" s="373"/>
      <c r="EM1270" s="373"/>
      <c r="EN1270" s="373"/>
      <c r="EO1270" s="373"/>
      <c r="EP1270" s="373"/>
      <c r="EQ1270" s="373"/>
      <c r="ER1270" s="373"/>
      <c r="ES1270" s="373"/>
      <c r="ET1270" s="373"/>
      <c r="EU1270" s="373"/>
      <c r="EV1270" s="373"/>
      <c r="EW1270" s="373"/>
      <c r="EX1270" s="373"/>
      <c r="EY1270" s="373"/>
      <c r="EZ1270" s="373"/>
      <c r="FA1270" s="373"/>
      <c r="FB1270" s="373"/>
      <c r="FC1270" s="373"/>
      <c r="FD1270" s="373"/>
      <c r="FE1270" s="373"/>
      <c r="FF1270" s="373"/>
      <c r="FG1270" s="373"/>
      <c r="FH1270" s="373"/>
      <c r="FI1270" s="838"/>
    </row>
    <row r="1271" spans="1:165" s="623" customFormat="1" ht="48" hidden="1" customHeight="1" x14ac:dyDescent="0.25">
      <c r="A1271" s="1365">
        <v>2026</v>
      </c>
      <c r="B1271" s="1365">
        <v>479</v>
      </c>
      <c r="C1271" s="1365" t="s">
        <v>58</v>
      </c>
      <c r="D1271" s="1365">
        <v>3000654</v>
      </c>
      <c r="E1271" s="1365">
        <v>5005020</v>
      </c>
      <c r="F1271" s="1365" t="s">
        <v>2269</v>
      </c>
      <c r="G1271" s="1365" t="s">
        <v>2270</v>
      </c>
      <c r="H1271" s="1365">
        <v>93</v>
      </c>
      <c r="I1271" s="1366" t="s">
        <v>992</v>
      </c>
      <c r="J1271" s="1367" t="s">
        <v>10</v>
      </c>
      <c r="K1271" s="1367" t="s">
        <v>60</v>
      </c>
      <c r="L1271" s="1365" t="str">
        <f t="shared" si="1143"/>
        <v>2.3</v>
      </c>
      <c r="M1271" s="1368" t="s">
        <v>62</v>
      </c>
      <c r="N1271" s="1368"/>
      <c r="O1271" s="1365" t="s">
        <v>2577</v>
      </c>
      <c r="P1271" s="1365" t="s">
        <v>65</v>
      </c>
      <c r="Q1271" s="1369">
        <v>1</v>
      </c>
      <c r="R1271" s="285">
        <v>2500</v>
      </c>
      <c r="S1271" s="373"/>
      <c r="T1271" s="373"/>
      <c r="U1271" s="1365">
        <v>0</v>
      </c>
      <c r="V1271" s="1365">
        <v>26</v>
      </c>
      <c r="W1271" s="286"/>
      <c r="X1271" s="286"/>
      <c r="Y1271" s="286"/>
      <c r="Z1271" s="287"/>
      <c r="AA1271" s="287"/>
      <c r="AB1271" s="287"/>
      <c r="AC1271" s="287"/>
      <c r="AD1271" s="287"/>
      <c r="AE1271" s="285"/>
      <c r="AF1271" s="284">
        <f t="shared" si="1157"/>
        <v>0</v>
      </c>
      <c r="AG1271" s="284">
        <f t="shared" ref="AG1271:AG1302" si="1175">+$R1271*(T1271/30)*$Q1271</f>
        <v>0</v>
      </c>
      <c r="AH1271" s="284">
        <f t="shared" si="1146"/>
        <v>0</v>
      </c>
      <c r="AI1271" s="284">
        <f t="shared" si="1158"/>
        <v>2166.6666666666665</v>
      </c>
      <c r="AJ1271" s="284">
        <f t="shared" si="1159"/>
        <v>0</v>
      </c>
      <c r="AK1271" s="284">
        <f t="shared" si="1160"/>
        <v>0</v>
      </c>
      <c r="AL1271" s="284">
        <f t="shared" si="1161"/>
        <v>0</v>
      </c>
      <c r="AM1271" s="284">
        <f t="shared" si="1162"/>
        <v>0</v>
      </c>
      <c r="AN1271" s="284">
        <f t="shared" si="1163"/>
        <v>0</v>
      </c>
      <c r="AO1271" s="284">
        <f t="shared" si="1164"/>
        <v>0</v>
      </c>
      <c r="AP1271" s="284">
        <f t="shared" si="1165"/>
        <v>0</v>
      </c>
      <c r="AQ1271" s="284">
        <f t="shared" si="1166"/>
        <v>0</v>
      </c>
      <c r="AR1271" s="288">
        <v>2166.6666666666665</v>
      </c>
      <c r="AS1271" s="373" t="s">
        <v>2578</v>
      </c>
      <c r="AT1271" s="373"/>
      <c r="AU1271" s="373" t="s">
        <v>3535</v>
      </c>
      <c r="AV1271" s="373" t="s">
        <v>3536</v>
      </c>
      <c r="AW1271" s="375">
        <v>46058</v>
      </c>
      <c r="AX1271" s="373" t="s">
        <v>3537</v>
      </c>
      <c r="AY1271" s="375">
        <v>46078</v>
      </c>
      <c r="AZ1271" s="373"/>
      <c r="BA1271" s="387" t="s">
        <v>3538</v>
      </c>
      <c r="BB1271" s="901" t="s">
        <v>995</v>
      </c>
      <c r="BC1271" s="373" t="s">
        <v>3808</v>
      </c>
      <c r="BD1271" s="373" t="s">
        <v>3809</v>
      </c>
      <c r="BE1271" s="373" t="s">
        <v>3810</v>
      </c>
      <c r="BF1271" s="375">
        <v>46108</v>
      </c>
      <c r="BG1271" s="373"/>
      <c r="BH1271" s="773" t="s">
        <v>2610</v>
      </c>
      <c r="BI1271" s="773"/>
      <c r="BJ1271" s="799"/>
      <c r="BK1271" s="687"/>
      <c r="BL1271" s="373">
        <v>6062</v>
      </c>
      <c r="BM1271" s="373"/>
      <c r="BN1271" s="687"/>
      <c r="BO1271" s="687"/>
      <c r="BP1271" s="376"/>
      <c r="BQ1271" s="1422" t="s">
        <v>3811</v>
      </c>
      <c r="BR1271" s="1422"/>
      <c r="BS1271" s="1431" t="s">
        <v>1582</v>
      </c>
      <c r="BT1271" s="1434" t="s">
        <v>2611</v>
      </c>
      <c r="BU1271" s="1434" t="s">
        <v>2612</v>
      </c>
      <c r="BV1271" s="1345">
        <v>74715982</v>
      </c>
      <c r="BW1271" s="1435">
        <v>10747159829</v>
      </c>
      <c r="BX1271" s="1431" t="s">
        <v>3817</v>
      </c>
      <c r="BY1271" s="1299">
        <v>46117</v>
      </c>
      <c r="BZ1271" s="1300">
        <v>46142</v>
      </c>
      <c r="CA1271" s="373"/>
      <c r="CB1271" s="373"/>
      <c r="CC1271" s="373"/>
      <c r="CD1271" s="373"/>
      <c r="CE1271" s="373"/>
      <c r="CF1271" s="373"/>
      <c r="CG1271" s="373"/>
      <c r="CH1271" s="373"/>
      <c r="CI1271" s="373"/>
      <c r="CJ1271" s="373"/>
      <c r="CK1271" s="373"/>
      <c r="CL1271" s="373"/>
      <c r="CM1271" s="373"/>
      <c r="CN1271" s="373"/>
      <c r="CO1271" s="373"/>
      <c r="CP1271" s="373"/>
      <c r="CQ1271" s="373"/>
      <c r="CR1271" s="373"/>
      <c r="CS1271" s="373"/>
      <c r="CT1271" s="373">
        <v>30</v>
      </c>
      <c r="CU1271" s="1371">
        <f t="shared" si="1174"/>
        <v>0</v>
      </c>
      <c r="CV1271" s="373">
        <v>0</v>
      </c>
      <c r="CW1271" s="390">
        <f t="shared" si="1172"/>
        <v>0</v>
      </c>
      <c r="CX1271" s="373">
        <v>0</v>
      </c>
      <c r="CY1271" s="390">
        <f t="shared" si="1173"/>
        <v>0</v>
      </c>
      <c r="CZ1271" s="373"/>
      <c r="DA1271" s="373"/>
      <c r="DB1271" s="373"/>
      <c r="DC1271" s="373">
        <v>30</v>
      </c>
      <c r="DD1271" s="1371">
        <f t="shared" si="1167"/>
        <v>2166.6666666666665</v>
      </c>
      <c r="DE1271" s="373">
        <v>26</v>
      </c>
      <c r="DF1271" s="1371">
        <f t="shared" si="1168"/>
        <v>2166.6666666666665</v>
      </c>
      <c r="DG1271" s="373">
        <v>26</v>
      </c>
      <c r="DH1271" s="1371">
        <f t="shared" si="1169"/>
        <v>2166.6666666666665</v>
      </c>
      <c r="DI1271" s="373"/>
      <c r="DJ1271" s="387"/>
      <c r="DK1271" s="387"/>
      <c r="DL1271" s="387"/>
      <c r="DM1271" s="387"/>
      <c r="DN1271" s="387"/>
      <c r="DO1271" s="387"/>
      <c r="DP1271" s="387"/>
      <c r="DQ1271" s="387"/>
      <c r="DR1271" s="387"/>
      <c r="DS1271" s="387"/>
      <c r="DT1271" s="373"/>
      <c r="DU1271" s="793">
        <f t="shared" si="1142"/>
        <v>2166.6666666666665</v>
      </c>
      <c r="DV1271" s="794">
        <f t="shared" si="1170"/>
        <v>2166.6666666666665</v>
      </c>
      <c r="DW1271" s="794">
        <f t="shared" si="1171"/>
        <v>2166.6666666666665</v>
      </c>
      <c r="DX1271" s="794">
        <f t="shared" si="1144"/>
        <v>0</v>
      </c>
      <c r="DY1271" s="794">
        <f t="shared" si="1145"/>
        <v>0</v>
      </c>
      <c r="DZ1271" s="373"/>
      <c r="EA1271" s="373"/>
      <c r="EB1271" s="373"/>
      <c r="EC1271" s="373"/>
      <c r="ED1271" s="373"/>
      <c r="EE1271" s="373"/>
      <c r="EF1271" s="373"/>
      <c r="EG1271" s="621"/>
      <c r="EH1271" s="373"/>
      <c r="EI1271" s="373"/>
      <c r="EJ1271" s="373"/>
      <c r="EK1271" s="373"/>
      <c r="EL1271" s="373"/>
      <c r="EM1271" s="373"/>
      <c r="EN1271" s="373"/>
      <c r="EO1271" s="373"/>
      <c r="EP1271" s="373"/>
      <c r="EQ1271" s="373"/>
      <c r="ER1271" s="373"/>
      <c r="ES1271" s="373"/>
      <c r="ET1271" s="373"/>
      <c r="EU1271" s="373"/>
      <c r="EV1271" s="373"/>
      <c r="EW1271" s="373"/>
      <c r="EX1271" s="373"/>
      <c r="EY1271" s="373"/>
      <c r="EZ1271" s="373"/>
      <c r="FA1271" s="373"/>
      <c r="FB1271" s="373"/>
      <c r="FC1271" s="373"/>
      <c r="FD1271" s="373"/>
      <c r="FE1271" s="373"/>
      <c r="FF1271" s="373"/>
      <c r="FG1271" s="373"/>
      <c r="FH1271" s="373"/>
      <c r="FI1271" s="838"/>
    </row>
    <row r="1272" spans="1:165" s="623" customFormat="1" ht="48" hidden="1" customHeight="1" x14ac:dyDescent="0.25">
      <c r="A1272" s="1365">
        <v>2026</v>
      </c>
      <c r="B1272" s="1365">
        <v>479</v>
      </c>
      <c r="C1272" s="1365" t="s">
        <v>58</v>
      </c>
      <c r="D1272" s="1365">
        <v>3000654</v>
      </c>
      <c r="E1272" s="1365">
        <v>5005020</v>
      </c>
      <c r="F1272" s="1365" t="s">
        <v>2269</v>
      </c>
      <c r="G1272" s="1365" t="s">
        <v>2270</v>
      </c>
      <c r="H1272" s="1365">
        <v>93</v>
      </c>
      <c r="I1272" s="1366" t="s">
        <v>992</v>
      </c>
      <c r="J1272" s="1367" t="s">
        <v>10</v>
      </c>
      <c r="K1272" s="1367" t="s">
        <v>60</v>
      </c>
      <c r="L1272" s="1365" t="str">
        <f t="shared" si="1143"/>
        <v>2.3</v>
      </c>
      <c r="M1272" s="1368" t="s">
        <v>62</v>
      </c>
      <c r="N1272" s="1368"/>
      <c r="O1272" s="1365" t="s">
        <v>2577</v>
      </c>
      <c r="P1272" s="1365" t="s">
        <v>65</v>
      </c>
      <c r="Q1272" s="1369">
        <v>1</v>
      </c>
      <c r="R1272" s="285">
        <v>2500</v>
      </c>
      <c r="S1272" s="373"/>
      <c r="T1272" s="373"/>
      <c r="U1272" s="1365">
        <v>0</v>
      </c>
      <c r="V1272" s="1365">
        <v>26</v>
      </c>
      <c r="W1272" s="286"/>
      <c r="X1272" s="286"/>
      <c r="Y1272" s="286"/>
      <c r="Z1272" s="287"/>
      <c r="AA1272" s="287"/>
      <c r="AB1272" s="287"/>
      <c r="AC1272" s="287"/>
      <c r="AD1272" s="287"/>
      <c r="AE1272" s="285"/>
      <c r="AF1272" s="284">
        <f t="shared" ref="AF1272:AF1303" si="1176">+$R1272*(S1272/30)*$Q1272</f>
        <v>0</v>
      </c>
      <c r="AG1272" s="284">
        <f t="shared" si="1175"/>
        <v>0</v>
      </c>
      <c r="AH1272" s="284">
        <f t="shared" si="1146"/>
        <v>0</v>
      </c>
      <c r="AI1272" s="284">
        <f t="shared" si="1158"/>
        <v>2166.6666666666665</v>
      </c>
      <c r="AJ1272" s="284">
        <f t="shared" si="1159"/>
        <v>0</v>
      </c>
      <c r="AK1272" s="284">
        <f t="shared" si="1160"/>
        <v>0</v>
      </c>
      <c r="AL1272" s="284">
        <f t="shared" si="1161"/>
        <v>0</v>
      </c>
      <c r="AM1272" s="284">
        <f t="shared" si="1162"/>
        <v>0</v>
      </c>
      <c r="AN1272" s="284">
        <f t="shared" si="1163"/>
        <v>0</v>
      </c>
      <c r="AO1272" s="284">
        <f t="shared" si="1164"/>
        <v>0</v>
      </c>
      <c r="AP1272" s="284">
        <f t="shared" si="1165"/>
        <v>0</v>
      </c>
      <c r="AQ1272" s="284">
        <f t="shared" si="1166"/>
        <v>0</v>
      </c>
      <c r="AR1272" s="288">
        <v>2166.6666666666665</v>
      </c>
      <c r="AS1272" s="373" t="s">
        <v>2578</v>
      </c>
      <c r="AT1272" s="373"/>
      <c r="AU1272" s="373" t="s">
        <v>3535</v>
      </c>
      <c r="AV1272" s="373" t="s">
        <v>3536</v>
      </c>
      <c r="AW1272" s="375">
        <v>46058</v>
      </c>
      <c r="AX1272" s="373" t="s">
        <v>3537</v>
      </c>
      <c r="AY1272" s="375">
        <v>46078</v>
      </c>
      <c r="AZ1272" s="373"/>
      <c r="BA1272" s="387" t="s">
        <v>3538</v>
      </c>
      <c r="BB1272" s="901" t="s">
        <v>995</v>
      </c>
      <c r="BC1272" s="373" t="s">
        <v>3808</v>
      </c>
      <c r="BD1272" s="373" t="s">
        <v>3809</v>
      </c>
      <c r="BE1272" s="373" t="s">
        <v>3810</v>
      </c>
      <c r="BF1272" s="375">
        <v>46108</v>
      </c>
      <c r="BG1272" s="373"/>
      <c r="BH1272" s="773" t="s">
        <v>2613</v>
      </c>
      <c r="BI1272" s="773"/>
      <c r="BJ1272" s="799"/>
      <c r="BK1272" s="687"/>
      <c r="BL1272" s="373">
        <v>6063</v>
      </c>
      <c r="BM1272" s="373"/>
      <c r="BN1272" s="687"/>
      <c r="BO1272" s="687"/>
      <c r="BP1272" s="376"/>
      <c r="BQ1272" s="1422" t="s">
        <v>3811</v>
      </c>
      <c r="BR1272" s="1422"/>
      <c r="BS1272" s="1431" t="s">
        <v>1284</v>
      </c>
      <c r="BT1272" s="1434" t="s">
        <v>2614</v>
      </c>
      <c r="BU1272" s="1434" t="s">
        <v>2615</v>
      </c>
      <c r="BV1272" s="1345">
        <v>46954988</v>
      </c>
      <c r="BW1272" s="1435">
        <v>10469549882</v>
      </c>
      <c r="BX1272" s="1431" t="s">
        <v>3817</v>
      </c>
      <c r="BY1272" s="1299">
        <v>46117</v>
      </c>
      <c r="BZ1272" s="1300">
        <v>46142</v>
      </c>
      <c r="CA1272" s="373"/>
      <c r="CB1272" s="373"/>
      <c r="CC1272" s="373"/>
      <c r="CD1272" s="373"/>
      <c r="CE1272" s="373"/>
      <c r="CF1272" s="373"/>
      <c r="CG1272" s="373"/>
      <c r="CH1272" s="373"/>
      <c r="CI1272" s="373"/>
      <c r="CJ1272" s="373"/>
      <c r="CK1272" s="373"/>
      <c r="CL1272" s="373"/>
      <c r="CM1272" s="373"/>
      <c r="CN1272" s="373"/>
      <c r="CO1272" s="373"/>
      <c r="CP1272" s="373"/>
      <c r="CQ1272" s="373"/>
      <c r="CR1272" s="373"/>
      <c r="CS1272" s="373"/>
      <c r="CT1272" s="373">
        <v>30</v>
      </c>
      <c r="CU1272" s="1371">
        <f t="shared" si="1174"/>
        <v>0</v>
      </c>
      <c r="CV1272" s="373">
        <v>0</v>
      </c>
      <c r="CW1272" s="390">
        <f t="shared" si="1172"/>
        <v>0</v>
      </c>
      <c r="CX1272" s="373">
        <v>0</v>
      </c>
      <c r="CY1272" s="390">
        <f t="shared" si="1173"/>
        <v>0</v>
      </c>
      <c r="CZ1272" s="373"/>
      <c r="DA1272" s="373"/>
      <c r="DB1272" s="373"/>
      <c r="DC1272" s="373">
        <v>30</v>
      </c>
      <c r="DD1272" s="1371">
        <f t="shared" si="1167"/>
        <v>2166.6666666666665</v>
      </c>
      <c r="DE1272" s="373">
        <v>26</v>
      </c>
      <c r="DF1272" s="1371">
        <f t="shared" si="1168"/>
        <v>2166.6666666666665</v>
      </c>
      <c r="DG1272" s="373">
        <v>26</v>
      </c>
      <c r="DH1272" s="1371">
        <f t="shared" si="1169"/>
        <v>2166.6666666666665</v>
      </c>
      <c r="DI1272" s="373"/>
      <c r="DJ1272" s="387"/>
      <c r="DK1272" s="387"/>
      <c r="DL1272" s="387"/>
      <c r="DM1272" s="387"/>
      <c r="DN1272" s="387"/>
      <c r="DO1272" s="387"/>
      <c r="DP1272" s="387"/>
      <c r="DQ1272" s="387"/>
      <c r="DR1272" s="387"/>
      <c r="DS1272" s="387"/>
      <c r="DT1272" s="373"/>
      <c r="DU1272" s="793">
        <f t="shared" si="1142"/>
        <v>2166.6666666666665</v>
      </c>
      <c r="DV1272" s="794">
        <f t="shared" si="1170"/>
        <v>2166.6666666666665</v>
      </c>
      <c r="DW1272" s="794">
        <f t="shared" si="1171"/>
        <v>2166.6666666666665</v>
      </c>
      <c r="DX1272" s="794">
        <f t="shared" si="1144"/>
        <v>0</v>
      </c>
      <c r="DY1272" s="794">
        <f t="shared" si="1145"/>
        <v>0</v>
      </c>
      <c r="DZ1272" s="373"/>
      <c r="EA1272" s="373"/>
      <c r="EB1272" s="373"/>
      <c r="EC1272" s="373"/>
      <c r="ED1272" s="373"/>
      <c r="EE1272" s="373"/>
      <c r="EF1272" s="373"/>
      <c r="EG1272" s="621"/>
      <c r="EH1272" s="373"/>
      <c r="EI1272" s="373"/>
      <c r="EJ1272" s="373"/>
      <c r="EK1272" s="373"/>
      <c r="EL1272" s="373"/>
      <c r="EM1272" s="373"/>
      <c r="EN1272" s="373"/>
      <c r="EO1272" s="373"/>
      <c r="EP1272" s="373"/>
      <c r="EQ1272" s="373"/>
      <c r="ER1272" s="373"/>
      <c r="ES1272" s="373"/>
      <c r="ET1272" s="373"/>
      <c r="EU1272" s="373"/>
      <c r="EV1272" s="373"/>
      <c r="EW1272" s="373"/>
      <c r="EX1272" s="373"/>
      <c r="EY1272" s="373"/>
      <c r="EZ1272" s="373"/>
      <c r="FA1272" s="373"/>
      <c r="FB1272" s="373"/>
      <c r="FC1272" s="373"/>
      <c r="FD1272" s="373"/>
      <c r="FE1272" s="373"/>
      <c r="FF1272" s="373"/>
      <c r="FG1272" s="373"/>
      <c r="FH1272" s="373"/>
      <c r="FI1272" s="838"/>
    </row>
    <row r="1273" spans="1:165" s="623" customFormat="1" ht="48" hidden="1" customHeight="1" x14ac:dyDescent="0.25">
      <c r="A1273" s="1365">
        <v>2026</v>
      </c>
      <c r="B1273" s="1365">
        <v>479</v>
      </c>
      <c r="C1273" s="1365" t="s">
        <v>58</v>
      </c>
      <c r="D1273" s="1365">
        <v>3000654</v>
      </c>
      <c r="E1273" s="1365">
        <v>5005020</v>
      </c>
      <c r="F1273" s="1365" t="s">
        <v>2269</v>
      </c>
      <c r="G1273" s="1365" t="s">
        <v>2270</v>
      </c>
      <c r="H1273" s="1365">
        <v>93</v>
      </c>
      <c r="I1273" s="1366" t="s">
        <v>992</v>
      </c>
      <c r="J1273" s="1367" t="s">
        <v>10</v>
      </c>
      <c r="K1273" s="1367" t="s">
        <v>60</v>
      </c>
      <c r="L1273" s="1365" t="str">
        <f t="shared" si="1143"/>
        <v>2.3</v>
      </c>
      <c r="M1273" s="1368" t="s">
        <v>62</v>
      </c>
      <c r="N1273" s="1368"/>
      <c r="O1273" s="1365" t="s">
        <v>2577</v>
      </c>
      <c r="P1273" s="1365" t="s">
        <v>65</v>
      </c>
      <c r="Q1273" s="1369">
        <v>1</v>
      </c>
      <c r="R1273" s="285">
        <v>2500</v>
      </c>
      <c r="S1273" s="373"/>
      <c r="T1273" s="373"/>
      <c r="U1273" s="1365">
        <v>0</v>
      </c>
      <c r="V1273" s="1365">
        <v>26</v>
      </c>
      <c r="W1273" s="286"/>
      <c r="X1273" s="286"/>
      <c r="Y1273" s="286"/>
      <c r="Z1273" s="287"/>
      <c r="AA1273" s="287"/>
      <c r="AB1273" s="287"/>
      <c r="AC1273" s="287"/>
      <c r="AD1273" s="287"/>
      <c r="AE1273" s="285"/>
      <c r="AF1273" s="284">
        <f t="shared" si="1176"/>
        <v>0</v>
      </c>
      <c r="AG1273" s="284">
        <f t="shared" si="1175"/>
        <v>0</v>
      </c>
      <c r="AH1273" s="284">
        <f t="shared" si="1146"/>
        <v>0</v>
      </c>
      <c r="AI1273" s="284">
        <f t="shared" si="1158"/>
        <v>2166.6666666666665</v>
      </c>
      <c r="AJ1273" s="284">
        <f t="shared" si="1159"/>
        <v>0</v>
      </c>
      <c r="AK1273" s="284">
        <f t="shared" si="1160"/>
        <v>0</v>
      </c>
      <c r="AL1273" s="284">
        <f t="shared" si="1161"/>
        <v>0</v>
      </c>
      <c r="AM1273" s="284">
        <f t="shared" si="1162"/>
        <v>0</v>
      </c>
      <c r="AN1273" s="284">
        <f t="shared" si="1163"/>
        <v>0</v>
      </c>
      <c r="AO1273" s="284">
        <f t="shared" si="1164"/>
        <v>0</v>
      </c>
      <c r="AP1273" s="284">
        <f t="shared" si="1165"/>
        <v>0</v>
      </c>
      <c r="AQ1273" s="284">
        <f t="shared" si="1166"/>
        <v>0</v>
      </c>
      <c r="AR1273" s="288">
        <v>2166.6666666666665</v>
      </c>
      <c r="AS1273" s="373" t="s">
        <v>2578</v>
      </c>
      <c r="AT1273" s="373"/>
      <c r="AU1273" s="373" t="s">
        <v>3535</v>
      </c>
      <c r="AV1273" s="373" t="s">
        <v>3536</v>
      </c>
      <c r="AW1273" s="375">
        <v>46058</v>
      </c>
      <c r="AX1273" s="373" t="s">
        <v>3537</v>
      </c>
      <c r="AY1273" s="375">
        <v>46078</v>
      </c>
      <c r="AZ1273" s="373"/>
      <c r="BA1273" s="387" t="s">
        <v>3538</v>
      </c>
      <c r="BB1273" s="901" t="s">
        <v>995</v>
      </c>
      <c r="BC1273" s="373" t="s">
        <v>3808</v>
      </c>
      <c r="BD1273" s="373" t="s">
        <v>3809</v>
      </c>
      <c r="BE1273" s="373" t="s">
        <v>3810</v>
      </c>
      <c r="BF1273" s="375">
        <v>46108</v>
      </c>
      <c r="BG1273" s="373"/>
      <c r="BH1273" s="773" t="s">
        <v>2618</v>
      </c>
      <c r="BI1273" s="773"/>
      <c r="BJ1273" s="799"/>
      <c r="BK1273" s="687"/>
      <c r="BL1273" s="373">
        <v>6064</v>
      </c>
      <c r="BM1273" s="373"/>
      <c r="BN1273" s="687"/>
      <c r="BO1273" s="687"/>
      <c r="BP1273" s="376"/>
      <c r="BQ1273" s="1422" t="s">
        <v>3811</v>
      </c>
      <c r="BR1273" s="1422"/>
      <c r="BS1273" s="1431" t="s">
        <v>2619</v>
      </c>
      <c r="BT1273" s="1434" t="s">
        <v>2620</v>
      </c>
      <c r="BU1273" s="1434" t="s">
        <v>2621</v>
      </c>
      <c r="BV1273" s="1345">
        <v>77505551</v>
      </c>
      <c r="BW1273" s="1435">
        <v>10775055516</v>
      </c>
      <c r="BX1273" s="1431" t="s">
        <v>3817</v>
      </c>
      <c r="BY1273" s="1299">
        <v>46117</v>
      </c>
      <c r="BZ1273" s="1300">
        <v>46142</v>
      </c>
      <c r="CA1273" s="373"/>
      <c r="CB1273" s="373"/>
      <c r="CC1273" s="373"/>
      <c r="CD1273" s="373"/>
      <c r="CE1273" s="373"/>
      <c r="CF1273" s="373"/>
      <c r="CG1273" s="373"/>
      <c r="CH1273" s="373"/>
      <c r="CI1273" s="373"/>
      <c r="CJ1273" s="373"/>
      <c r="CK1273" s="373"/>
      <c r="CL1273" s="373"/>
      <c r="CM1273" s="373"/>
      <c r="CN1273" s="373"/>
      <c r="CO1273" s="373"/>
      <c r="CP1273" s="373"/>
      <c r="CQ1273" s="373"/>
      <c r="CR1273" s="373"/>
      <c r="CS1273" s="373"/>
      <c r="CT1273" s="373">
        <v>30</v>
      </c>
      <c r="CU1273" s="1371">
        <f t="shared" si="1174"/>
        <v>0</v>
      </c>
      <c r="CV1273" s="373">
        <v>0</v>
      </c>
      <c r="CW1273" s="390">
        <f t="shared" si="1172"/>
        <v>0</v>
      </c>
      <c r="CX1273" s="373">
        <v>0</v>
      </c>
      <c r="CY1273" s="390">
        <f t="shared" si="1173"/>
        <v>0</v>
      </c>
      <c r="CZ1273" s="373"/>
      <c r="DA1273" s="373"/>
      <c r="DB1273" s="373"/>
      <c r="DC1273" s="373">
        <v>30</v>
      </c>
      <c r="DD1273" s="1371">
        <f t="shared" si="1167"/>
        <v>2166.6666666666665</v>
      </c>
      <c r="DE1273" s="373">
        <v>26</v>
      </c>
      <c r="DF1273" s="1371">
        <f t="shared" si="1168"/>
        <v>2166.6666666666665</v>
      </c>
      <c r="DG1273" s="373">
        <v>26</v>
      </c>
      <c r="DH1273" s="1371">
        <f t="shared" si="1169"/>
        <v>2166.6666666666665</v>
      </c>
      <c r="DI1273" s="373"/>
      <c r="DJ1273" s="387"/>
      <c r="DK1273" s="387"/>
      <c r="DL1273" s="387"/>
      <c r="DM1273" s="387"/>
      <c r="DN1273" s="387"/>
      <c r="DO1273" s="387"/>
      <c r="DP1273" s="387"/>
      <c r="DQ1273" s="387"/>
      <c r="DR1273" s="387"/>
      <c r="DS1273" s="387"/>
      <c r="DT1273" s="373"/>
      <c r="DU1273" s="793">
        <f t="shared" si="1142"/>
        <v>2166.6666666666665</v>
      </c>
      <c r="DV1273" s="794">
        <f t="shared" si="1170"/>
        <v>2166.6666666666665</v>
      </c>
      <c r="DW1273" s="794">
        <f t="shared" si="1171"/>
        <v>2166.6666666666665</v>
      </c>
      <c r="DX1273" s="794">
        <f t="shared" si="1144"/>
        <v>0</v>
      </c>
      <c r="DY1273" s="794">
        <f t="shared" si="1145"/>
        <v>0</v>
      </c>
      <c r="DZ1273" s="373"/>
      <c r="EA1273" s="373"/>
      <c r="EB1273" s="373"/>
      <c r="EC1273" s="373"/>
      <c r="ED1273" s="373"/>
      <c r="EE1273" s="373"/>
      <c r="EF1273" s="373"/>
      <c r="EG1273" s="621"/>
      <c r="EH1273" s="373"/>
      <c r="EI1273" s="373"/>
      <c r="EJ1273" s="373"/>
      <c r="EK1273" s="373"/>
      <c r="EL1273" s="373"/>
      <c r="EM1273" s="373"/>
      <c r="EN1273" s="373"/>
      <c r="EO1273" s="373"/>
      <c r="EP1273" s="373"/>
      <c r="EQ1273" s="373"/>
      <c r="ER1273" s="373"/>
      <c r="ES1273" s="373"/>
      <c r="ET1273" s="373"/>
      <c r="EU1273" s="373"/>
      <c r="EV1273" s="373"/>
      <c r="EW1273" s="373"/>
      <c r="EX1273" s="373"/>
      <c r="EY1273" s="373"/>
      <c r="EZ1273" s="373"/>
      <c r="FA1273" s="373"/>
      <c r="FB1273" s="373"/>
      <c r="FC1273" s="373"/>
      <c r="FD1273" s="373"/>
      <c r="FE1273" s="373"/>
      <c r="FF1273" s="373"/>
      <c r="FG1273" s="373"/>
      <c r="FH1273" s="373"/>
      <c r="FI1273" s="838"/>
    </row>
    <row r="1274" spans="1:165" s="623" customFormat="1" ht="48" hidden="1" customHeight="1" x14ac:dyDescent="0.25">
      <c r="A1274" s="1365">
        <v>2026</v>
      </c>
      <c r="B1274" s="1365">
        <v>479</v>
      </c>
      <c r="C1274" s="1365" t="s">
        <v>58</v>
      </c>
      <c r="D1274" s="1365">
        <v>3000654</v>
      </c>
      <c r="E1274" s="1365">
        <v>5005020</v>
      </c>
      <c r="F1274" s="1365" t="s">
        <v>2269</v>
      </c>
      <c r="G1274" s="1365" t="s">
        <v>2270</v>
      </c>
      <c r="H1274" s="1365">
        <v>93</v>
      </c>
      <c r="I1274" s="1366" t="s">
        <v>992</v>
      </c>
      <c r="J1274" s="1367" t="s">
        <v>10</v>
      </c>
      <c r="K1274" s="1367" t="s">
        <v>60</v>
      </c>
      <c r="L1274" s="1365" t="str">
        <f t="shared" si="1143"/>
        <v>2.3</v>
      </c>
      <c r="M1274" s="1368" t="s">
        <v>62</v>
      </c>
      <c r="N1274" s="1368"/>
      <c r="O1274" s="1365" t="s">
        <v>2577</v>
      </c>
      <c r="P1274" s="1365" t="s">
        <v>65</v>
      </c>
      <c r="Q1274" s="1369">
        <v>1</v>
      </c>
      <c r="R1274" s="285">
        <v>2500</v>
      </c>
      <c r="S1274" s="373"/>
      <c r="T1274" s="373"/>
      <c r="U1274" s="1365">
        <v>0</v>
      </c>
      <c r="V1274" s="1365">
        <v>26</v>
      </c>
      <c r="W1274" s="286"/>
      <c r="X1274" s="286"/>
      <c r="Y1274" s="286"/>
      <c r="Z1274" s="287"/>
      <c r="AA1274" s="287"/>
      <c r="AB1274" s="287"/>
      <c r="AC1274" s="287"/>
      <c r="AD1274" s="287"/>
      <c r="AE1274" s="285"/>
      <c r="AF1274" s="284">
        <f t="shared" si="1176"/>
        <v>0</v>
      </c>
      <c r="AG1274" s="284">
        <f t="shared" si="1175"/>
        <v>0</v>
      </c>
      <c r="AH1274" s="284">
        <f t="shared" si="1146"/>
        <v>0</v>
      </c>
      <c r="AI1274" s="284">
        <f t="shared" si="1158"/>
        <v>2166.6666666666665</v>
      </c>
      <c r="AJ1274" s="284">
        <f t="shared" si="1159"/>
        <v>0</v>
      </c>
      <c r="AK1274" s="284">
        <f t="shared" si="1160"/>
        <v>0</v>
      </c>
      <c r="AL1274" s="284">
        <f t="shared" si="1161"/>
        <v>0</v>
      </c>
      <c r="AM1274" s="284">
        <f t="shared" si="1162"/>
        <v>0</v>
      </c>
      <c r="AN1274" s="284">
        <f t="shared" si="1163"/>
        <v>0</v>
      </c>
      <c r="AO1274" s="284">
        <f t="shared" si="1164"/>
        <v>0</v>
      </c>
      <c r="AP1274" s="284">
        <f t="shared" si="1165"/>
        <v>0</v>
      </c>
      <c r="AQ1274" s="284">
        <f t="shared" si="1166"/>
        <v>0</v>
      </c>
      <c r="AR1274" s="288">
        <v>2166.6666666666665</v>
      </c>
      <c r="AS1274" s="373" t="s">
        <v>2578</v>
      </c>
      <c r="AT1274" s="373"/>
      <c r="AU1274" s="373" t="s">
        <v>3535</v>
      </c>
      <c r="AV1274" s="373" t="s">
        <v>3536</v>
      </c>
      <c r="AW1274" s="375">
        <v>46058</v>
      </c>
      <c r="AX1274" s="373" t="s">
        <v>3537</v>
      </c>
      <c r="AY1274" s="375">
        <v>46078</v>
      </c>
      <c r="AZ1274" s="373"/>
      <c r="BA1274" s="387" t="s">
        <v>3538</v>
      </c>
      <c r="BB1274" s="901" t="s">
        <v>995</v>
      </c>
      <c r="BC1274" s="373" t="s">
        <v>3808</v>
      </c>
      <c r="BD1274" s="373" t="s">
        <v>3809</v>
      </c>
      <c r="BE1274" s="373" t="s">
        <v>3810</v>
      </c>
      <c r="BF1274" s="375">
        <v>46108</v>
      </c>
      <c r="BG1274" s="373"/>
      <c r="BH1274" s="773" t="s">
        <v>2622</v>
      </c>
      <c r="BI1274" s="773"/>
      <c r="BJ1274" s="799"/>
      <c r="BK1274" s="687"/>
      <c r="BL1274" s="373">
        <v>6065</v>
      </c>
      <c r="BM1274" s="373"/>
      <c r="BN1274" s="687"/>
      <c r="BO1274" s="687"/>
      <c r="BP1274" s="376"/>
      <c r="BQ1274" s="1422" t="s">
        <v>3811</v>
      </c>
      <c r="BR1274" s="1422"/>
      <c r="BS1274" s="1431" t="s">
        <v>2623</v>
      </c>
      <c r="BT1274" s="1434" t="s">
        <v>1001</v>
      </c>
      <c r="BU1274" s="1434" t="s">
        <v>2624</v>
      </c>
      <c r="BV1274" s="1345">
        <v>72381754</v>
      </c>
      <c r="BW1274" s="1435">
        <v>10723817540</v>
      </c>
      <c r="BX1274" s="1431" t="s">
        <v>3817</v>
      </c>
      <c r="BY1274" s="1299">
        <v>46117</v>
      </c>
      <c r="BZ1274" s="1300">
        <v>46142</v>
      </c>
      <c r="CA1274" s="373"/>
      <c r="CB1274" s="373"/>
      <c r="CC1274" s="373"/>
      <c r="CD1274" s="373"/>
      <c r="CE1274" s="373"/>
      <c r="CF1274" s="373"/>
      <c r="CG1274" s="373"/>
      <c r="CH1274" s="373"/>
      <c r="CI1274" s="373"/>
      <c r="CJ1274" s="373"/>
      <c r="CK1274" s="373"/>
      <c r="CL1274" s="373"/>
      <c r="CM1274" s="373"/>
      <c r="CN1274" s="373"/>
      <c r="CO1274" s="373"/>
      <c r="CP1274" s="373"/>
      <c r="CQ1274" s="373"/>
      <c r="CR1274" s="373"/>
      <c r="CS1274" s="373"/>
      <c r="CT1274" s="373">
        <v>30</v>
      </c>
      <c r="CU1274" s="1371">
        <f t="shared" si="1174"/>
        <v>0</v>
      </c>
      <c r="CV1274" s="373">
        <v>0</v>
      </c>
      <c r="CW1274" s="390">
        <f t="shared" si="1172"/>
        <v>0</v>
      </c>
      <c r="CX1274" s="373">
        <v>0</v>
      </c>
      <c r="CY1274" s="390">
        <f t="shared" si="1173"/>
        <v>0</v>
      </c>
      <c r="CZ1274" s="373"/>
      <c r="DA1274" s="373"/>
      <c r="DB1274" s="373"/>
      <c r="DC1274" s="373">
        <v>30</v>
      </c>
      <c r="DD1274" s="1371">
        <f t="shared" si="1167"/>
        <v>2166.6666666666665</v>
      </c>
      <c r="DE1274" s="373">
        <v>26</v>
      </c>
      <c r="DF1274" s="1371">
        <f t="shared" si="1168"/>
        <v>2166.6666666666665</v>
      </c>
      <c r="DG1274" s="373">
        <v>26</v>
      </c>
      <c r="DH1274" s="1371">
        <f t="shared" si="1169"/>
        <v>2166.6666666666665</v>
      </c>
      <c r="DI1274" s="373"/>
      <c r="DJ1274" s="387"/>
      <c r="DK1274" s="387"/>
      <c r="DL1274" s="387"/>
      <c r="DM1274" s="387"/>
      <c r="DN1274" s="387"/>
      <c r="DO1274" s="387"/>
      <c r="DP1274" s="387"/>
      <c r="DQ1274" s="387"/>
      <c r="DR1274" s="387"/>
      <c r="DS1274" s="387"/>
      <c r="DT1274" s="373"/>
      <c r="DU1274" s="793">
        <f t="shared" ref="DU1274:DU1337" si="1177">AR1274</f>
        <v>2166.6666666666665</v>
      </c>
      <c r="DV1274" s="794">
        <f t="shared" si="1170"/>
        <v>2166.6666666666665</v>
      </c>
      <c r="DW1274" s="794">
        <f t="shared" si="1171"/>
        <v>2166.6666666666665</v>
      </c>
      <c r="DX1274" s="794">
        <f t="shared" si="1144"/>
        <v>0</v>
      </c>
      <c r="DY1274" s="794">
        <f t="shared" si="1145"/>
        <v>0</v>
      </c>
      <c r="DZ1274" s="373"/>
      <c r="EA1274" s="373"/>
      <c r="EB1274" s="373"/>
      <c r="EC1274" s="373"/>
      <c r="ED1274" s="373"/>
      <c r="EE1274" s="373"/>
      <c r="EF1274" s="373"/>
      <c r="EG1274" s="621"/>
      <c r="EH1274" s="373"/>
      <c r="EI1274" s="373"/>
      <c r="EJ1274" s="373"/>
      <c r="EK1274" s="373"/>
      <c r="EL1274" s="373"/>
      <c r="EM1274" s="373"/>
      <c r="EN1274" s="373"/>
      <c r="EO1274" s="373"/>
      <c r="EP1274" s="373"/>
      <c r="EQ1274" s="373"/>
      <c r="ER1274" s="373"/>
      <c r="ES1274" s="373"/>
      <c r="ET1274" s="373"/>
      <c r="EU1274" s="373"/>
      <c r="EV1274" s="373"/>
      <c r="EW1274" s="373"/>
      <c r="EX1274" s="373"/>
      <c r="EY1274" s="373"/>
      <c r="EZ1274" s="373"/>
      <c r="FA1274" s="373"/>
      <c r="FB1274" s="373"/>
      <c r="FC1274" s="373"/>
      <c r="FD1274" s="373"/>
      <c r="FE1274" s="373"/>
      <c r="FF1274" s="373"/>
      <c r="FG1274" s="373"/>
      <c r="FH1274" s="373"/>
      <c r="FI1274" s="838"/>
    </row>
    <row r="1275" spans="1:165" s="623" customFormat="1" ht="48" hidden="1" customHeight="1" x14ac:dyDescent="0.25">
      <c r="A1275" s="1365">
        <v>2026</v>
      </c>
      <c r="B1275" s="1365">
        <v>479</v>
      </c>
      <c r="C1275" s="1365" t="s">
        <v>58</v>
      </c>
      <c r="D1275" s="1365">
        <v>3000654</v>
      </c>
      <c r="E1275" s="1365">
        <v>5005020</v>
      </c>
      <c r="F1275" s="1365" t="s">
        <v>2269</v>
      </c>
      <c r="G1275" s="1365" t="s">
        <v>2270</v>
      </c>
      <c r="H1275" s="1365">
        <v>93</v>
      </c>
      <c r="I1275" s="1366" t="s">
        <v>992</v>
      </c>
      <c r="J1275" s="1367" t="s">
        <v>10</v>
      </c>
      <c r="K1275" s="1367" t="s">
        <v>60</v>
      </c>
      <c r="L1275" s="1365" t="str">
        <f t="shared" si="1143"/>
        <v>2.3</v>
      </c>
      <c r="M1275" s="1368" t="s">
        <v>62</v>
      </c>
      <c r="N1275" s="1368"/>
      <c r="O1275" s="1365" t="s">
        <v>2577</v>
      </c>
      <c r="P1275" s="1365" t="s">
        <v>65</v>
      </c>
      <c r="Q1275" s="1369">
        <v>1</v>
      </c>
      <c r="R1275" s="285">
        <v>2500</v>
      </c>
      <c r="S1275" s="373"/>
      <c r="T1275" s="373"/>
      <c r="U1275" s="1365">
        <v>0</v>
      </c>
      <c r="V1275" s="1365">
        <v>26</v>
      </c>
      <c r="W1275" s="286"/>
      <c r="X1275" s="286"/>
      <c r="Y1275" s="286"/>
      <c r="Z1275" s="287"/>
      <c r="AA1275" s="287"/>
      <c r="AB1275" s="287"/>
      <c r="AC1275" s="287"/>
      <c r="AD1275" s="287"/>
      <c r="AE1275" s="285"/>
      <c r="AF1275" s="284">
        <f t="shared" si="1176"/>
        <v>0</v>
      </c>
      <c r="AG1275" s="284">
        <f t="shared" si="1175"/>
        <v>0</v>
      </c>
      <c r="AH1275" s="284">
        <f t="shared" si="1146"/>
        <v>0</v>
      </c>
      <c r="AI1275" s="284">
        <f t="shared" si="1158"/>
        <v>2166.6666666666665</v>
      </c>
      <c r="AJ1275" s="284">
        <f t="shared" si="1159"/>
        <v>0</v>
      </c>
      <c r="AK1275" s="284">
        <f t="shared" si="1160"/>
        <v>0</v>
      </c>
      <c r="AL1275" s="284">
        <f t="shared" si="1161"/>
        <v>0</v>
      </c>
      <c r="AM1275" s="284">
        <f t="shared" si="1162"/>
        <v>0</v>
      </c>
      <c r="AN1275" s="284">
        <f t="shared" si="1163"/>
        <v>0</v>
      </c>
      <c r="AO1275" s="284">
        <f t="shared" si="1164"/>
        <v>0</v>
      </c>
      <c r="AP1275" s="284">
        <f t="shared" si="1165"/>
        <v>0</v>
      </c>
      <c r="AQ1275" s="284">
        <f t="shared" si="1166"/>
        <v>0</v>
      </c>
      <c r="AR1275" s="288">
        <v>2166.6666666666665</v>
      </c>
      <c r="AS1275" s="373" t="s">
        <v>2578</v>
      </c>
      <c r="AT1275" s="373"/>
      <c r="AU1275" s="373" t="s">
        <v>3535</v>
      </c>
      <c r="AV1275" s="373" t="s">
        <v>3536</v>
      </c>
      <c r="AW1275" s="375">
        <v>46058</v>
      </c>
      <c r="AX1275" s="373" t="s">
        <v>3537</v>
      </c>
      <c r="AY1275" s="375">
        <v>46078</v>
      </c>
      <c r="AZ1275" s="373"/>
      <c r="BA1275" s="387" t="s">
        <v>3538</v>
      </c>
      <c r="BB1275" s="901" t="s">
        <v>995</v>
      </c>
      <c r="BC1275" s="373" t="s">
        <v>3808</v>
      </c>
      <c r="BD1275" s="373" t="s">
        <v>3809</v>
      </c>
      <c r="BE1275" s="373" t="s">
        <v>3810</v>
      </c>
      <c r="BF1275" s="375">
        <v>46108</v>
      </c>
      <c r="BG1275" s="373"/>
      <c r="BH1275" s="616" t="s">
        <v>2626</v>
      </c>
      <c r="BI1275" s="670"/>
      <c r="BJ1275" s="1110"/>
      <c r="BK1275" s="687"/>
      <c r="BL1275" s="373">
        <v>6066</v>
      </c>
      <c r="BM1275" s="373"/>
      <c r="BN1275" s="687"/>
      <c r="BO1275" s="687"/>
      <c r="BP1275" s="376"/>
      <c r="BQ1275" s="1422" t="s">
        <v>3811</v>
      </c>
      <c r="BR1275" s="1422"/>
      <c r="BS1275" s="1431" t="s">
        <v>2627</v>
      </c>
      <c r="BT1275" s="1434" t="s">
        <v>2628</v>
      </c>
      <c r="BU1275" s="1434" t="s">
        <v>2629</v>
      </c>
      <c r="BV1275" s="1345">
        <v>17623086</v>
      </c>
      <c r="BW1275" s="1435">
        <v>10176230865</v>
      </c>
      <c r="BX1275" s="1431" t="s">
        <v>3817</v>
      </c>
      <c r="BY1275" s="1299">
        <v>46117</v>
      </c>
      <c r="BZ1275" s="1300">
        <v>46142</v>
      </c>
      <c r="CA1275" s="373"/>
      <c r="CB1275" s="373"/>
      <c r="CC1275" s="373"/>
      <c r="CD1275" s="373"/>
      <c r="CE1275" s="373"/>
      <c r="CF1275" s="373"/>
      <c r="CG1275" s="373"/>
      <c r="CH1275" s="373"/>
      <c r="CI1275" s="373"/>
      <c r="CJ1275" s="373"/>
      <c r="CK1275" s="373"/>
      <c r="CL1275" s="373"/>
      <c r="CM1275" s="373"/>
      <c r="CN1275" s="373"/>
      <c r="CO1275" s="373"/>
      <c r="CP1275" s="373"/>
      <c r="CQ1275" s="373"/>
      <c r="CR1275" s="373"/>
      <c r="CS1275" s="373"/>
      <c r="CT1275" s="373">
        <v>30</v>
      </c>
      <c r="CU1275" s="1371">
        <f t="shared" si="1174"/>
        <v>0</v>
      </c>
      <c r="CV1275" s="373">
        <v>0</v>
      </c>
      <c r="CW1275" s="390">
        <f t="shared" si="1172"/>
        <v>0</v>
      </c>
      <c r="CX1275" s="373">
        <v>0</v>
      </c>
      <c r="CY1275" s="390">
        <f t="shared" si="1173"/>
        <v>0</v>
      </c>
      <c r="CZ1275" s="373"/>
      <c r="DA1275" s="373"/>
      <c r="DB1275" s="373"/>
      <c r="DC1275" s="373">
        <v>30</v>
      </c>
      <c r="DD1275" s="1371">
        <f t="shared" si="1167"/>
        <v>2166.6666666666665</v>
      </c>
      <c r="DE1275" s="373">
        <v>26</v>
      </c>
      <c r="DF1275" s="1371">
        <f t="shared" si="1168"/>
        <v>2166.6666666666665</v>
      </c>
      <c r="DG1275" s="373">
        <v>26</v>
      </c>
      <c r="DH1275" s="1371">
        <f t="shared" si="1169"/>
        <v>2166.6666666666665</v>
      </c>
      <c r="DI1275" s="373"/>
      <c r="DJ1275" s="387"/>
      <c r="DK1275" s="387"/>
      <c r="DL1275" s="387"/>
      <c r="DM1275" s="387"/>
      <c r="DN1275" s="387"/>
      <c r="DO1275" s="387"/>
      <c r="DP1275" s="387"/>
      <c r="DQ1275" s="387"/>
      <c r="DR1275" s="387"/>
      <c r="DS1275" s="387"/>
      <c r="DT1275" s="373"/>
      <c r="DU1275" s="793">
        <f t="shared" si="1177"/>
        <v>2166.6666666666665</v>
      </c>
      <c r="DV1275" s="794">
        <f t="shared" si="1170"/>
        <v>2166.6666666666665</v>
      </c>
      <c r="DW1275" s="794">
        <f t="shared" si="1171"/>
        <v>2166.6666666666665</v>
      </c>
      <c r="DX1275" s="794">
        <f t="shared" si="1144"/>
        <v>0</v>
      </c>
      <c r="DY1275" s="794">
        <f t="shared" si="1145"/>
        <v>0</v>
      </c>
      <c r="DZ1275" s="373"/>
      <c r="EA1275" s="373"/>
      <c r="EB1275" s="373"/>
      <c r="EC1275" s="373"/>
      <c r="ED1275" s="373"/>
      <c r="EE1275" s="373"/>
      <c r="EF1275" s="373"/>
      <c r="EG1275" s="621"/>
      <c r="EH1275" s="373"/>
      <c r="EI1275" s="373"/>
      <c r="EJ1275" s="373"/>
      <c r="EK1275" s="373"/>
      <c r="EL1275" s="373"/>
      <c r="EM1275" s="373"/>
      <c r="EN1275" s="373"/>
      <c r="EO1275" s="373"/>
      <c r="EP1275" s="373"/>
      <c r="EQ1275" s="373"/>
      <c r="ER1275" s="373"/>
      <c r="ES1275" s="373"/>
      <c r="ET1275" s="373"/>
      <c r="EU1275" s="373"/>
      <c r="EV1275" s="373"/>
      <c r="EW1275" s="373"/>
      <c r="EX1275" s="373"/>
      <c r="EY1275" s="373"/>
      <c r="EZ1275" s="373"/>
      <c r="FA1275" s="373"/>
      <c r="FB1275" s="373"/>
      <c r="FC1275" s="373"/>
      <c r="FD1275" s="373"/>
      <c r="FE1275" s="373"/>
      <c r="FF1275" s="373"/>
      <c r="FG1275" s="373"/>
      <c r="FH1275" s="373"/>
      <c r="FI1275" s="838"/>
    </row>
    <row r="1276" spans="1:165" s="623" customFormat="1" ht="48" hidden="1" customHeight="1" x14ac:dyDescent="0.25">
      <c r="A1276" s="1365">
        <v>2026</v>
      </c>
      <c r="B1276" s="1365">
        <v>479</v>
      </c>
      <c r="C1276" s="1365" t="s">
        <v>58</v>
      </c>
      <c r="D1276" s="1365">
        <v>3000654</v>
      </c>
      <c r="E1276" s="1365">
        <v>5005020</v>
      </c>
      <c r="F1276" s="1365" t="s">
        <v>2269</v>
      </c>
      <c r="G1276" s="1365" t="s">
        <v>2270</v>
      </c>
      <c r="H1276" s="1365">
        <v>93</v>
      </c>
      <c r="I1276" s="1366" t="s">
        <v>992</v>
      </c>
      <c r="J1276" s="1367" t="s">
        <v>10</v>
      </c>
      <c r="K1276" s="1367" t="s">
        <v>60</v>
      </c>
      <c r="L1276" s="1365" t="str">
        <f t="shared" si="1143"/>
        <v>2.3</v>
      </c>
      <c r="M1276" s="1368" t="s">
        <v>62</v>
      </c>
      <c r="N1276" s="1368"/>
      <c r="O1276" s="1365" t="s">
        <v>2577</v>
      </c>
      <c r="P1276" s="1365" t="s">
        <v>65</v>
      </c>
      <c r="Q1276" s="1369">
        <v>1</v>
      </c>
      <c r="R1276" s="285">
        <v>2500</v>
      </c>
      <c r="S1276" s="373"/>
      <c r="T1276" s="373"/>
      <c r="U1276" s="1365">
        <v>0</v>
      </c>
      <c r="V1276" s="1365">
        <v>26</v>
      </c>
      <c r="W1276" s="286"/>
      <c r="X1276" s="286"/>
      <c r="Y1276" s="286"/>
      <c r="Z1276" s="287"/>
      <c r="AA1276" s="287"/>
      <c r="AB1276" s="287"/>
      <c r="AC1276" s="287"/>
      <c r="AD1276" s="287"/>
      <c r="AE1276" s="285"/>
      <c r="AF1276" s="284">
        <f t="shared" si="1176"/>
        <v>0</v>
      </c>
      <c r="AG1276" s="284">
        <f t="shared" si="1175"/>
        <v>0</v>
      </c>
      <c r="AH1276" s="284">
        <f t="shared" si="1146"/>
        <v>0</v>
      </c>
      <c r="AI1276" s="284">
        <f t="shared" si="1158"/>
        <v>2166.6666666666665</v>
      </c>
      <c r="AJ1276" s="284">
        <f t="shared" si="1159"/>
        <v>0</v>
      </c>
      <c r="AK1276" s="284">
        <f t="shared" si="1160"/>
        <v>0</v>
      </c>
      <c r="AL1276" s="284">
        <f t="shared" si="1161"/>
        <v>0</v>
      </c>
      <c r="AM1276" s="284">
        <f t="shared" si="1162"/>
        <v>0</v>
      </c>
      <c r="AN1276" s="284">
        <f t="shared" si="1163"/>
        <v>0</v>
      </c>
      <c r="AO1276" s="284">
        <f t="shared" si="1164"/>
        <v>0</v>
      </c>
      <c r="AP1276" s="284">
        <f t="shared" si="1165"/>
        <v>0</v>
      </c>
      <c r="AQ1276" s="284">
        <f t="shared" si="1166"/>
        <v>0</v>
      </c>
      <c r="AR1276" s="288">
        <v>2166.6666666666665</v>
      </c>
      <c r="AS1276" s="373" t="s">
        <v>2578</v>
      </c>
      <c r="AT1276" s="373"/>
      <c r="AU1276" s="373" t="s">
        <v>3535</v>
      </c>
      <c r="AV1276" s="373" t="s">
        <v>3536</v>
      </c>
      <c r="AW1276" s="375">
        <v>46058</v>
      </c>
      <c r="AX1276" s="373" t="s">
        <v>3537</v>
      </c>
      <c r="AY1276" s="375">
        <v>46078</v>
      </c>
      <c r="AZ1276" s="373"/>
      <c r="BA1276" s="387" t="s">
        <v>3538</v>
      </c>
      <c r="BB1276" s="901" t="s">
        <v>995</v>
      </c>
      <c r="BC1276" s="373" t="s">
        <v>3808</v>
      </c>
      <c r="BD1276" s="373" t="s">
        <v>3809</v>
      </c>
      <c r="BE1276" s="373" t="s">
        <v>3810</v>
      </c>
      <c r="BF1276" s="375">
        <v>46108</v>
      </c>
      <c r="BG1276" s="373"/>
      <c r="BH1276" s="773" t="s">
        <v>2632</v>
      </c>
      <c r="BI1276" s="773"/>
      <c r="BJ1276" s="799"/>
      <c r="BK1276" s="687"/>
      <c r="BL1276" s="373">
        <v>6067</v>
      </c>
      <c r="BM1276" s="373"/>
      <c r="BN1276" s="687"/>
      <c r="BO1276" s="687"/>
      <c r="BP1276" s="376"/>
      <c r="BQ1276" s="1422" t="s">
        <v>3811</v>
      </c>
      <c r="BR1276" s="1422"/>
      <c r="BS1276" s="1431" t="s">
        <v>2633</v>
      </c>
      <c r="BT1276" s="1393" t="s">
        <v>2634</v>
      </c>
      <c r="BU1276" s="1393" t="s">
        <v>2635</v>
      </c>
      <c r="BV1276" s="1332">
        <v>70435966</v>
      </c>
      <c r="BW1276" s="1328">
        <v>10704359662</v>
      </c>
      <c r="BX1276" s="1431" t="s">
        <v>3817</v>
      </c>
      <c r="BY1276" s="1299">
        <v>46117</v>
      </c>
      <c r="BZ1276" s="1300">
        <v>46142</v>
      </c>
      <c r="CA1276" s="373"/>
      <c r="CB1276" s="373"/>
      <c r="CC1276" s="373"/>
      <c r="CD1276" s="373"/>
      <c r="CE1276" s="373"/>
      <c r="CF1276" s="373"/>
      <c r="CG1276" s="373"/>
      <c r="CH1276" s="373"/>
      <c r="CI1276" s="373"/>
      <c r="CJ1276" s="373"/>
      <c r="CK1276" s="373"/>
      <c r="CL1276" s="373"/>
      <c r="CM1276" s="373"/>
      <c r="CN1276" s="373"/>
      <c r="CO1276" s="373"/>
      <c r="CP1276" s="373"/>
      <c r="CQ1276" s="373"/>
      <c r="CR1276" s="373"/>
      <c r="CS1276" s="373"/>
      <c r="CT1276" s="373">
        <v>30</v>
      </c>
      <c r="CU1276" s="1371">
        <f t="shared" si="1174"/>
        <v>0</v>
      </c>
      <c r="CV1276" s="373">
        <v>0</v>
      </c>
      <c r="CW1276" s="390">
        <f t="shared" si="1172"/>
        <v>0</v>
      </c>
      <c r="CX1276" s="373">
        <v>0</v>
      </c>
      <c r="CY1276" s="390">
        <f t="shared" si="1173"/>
        <v>0</v>
      </c>
      <c r="CZ1276" s="373"/>
      <c r="DA1276" s="373"/>
      <c r="DB1276" s="373"/>
      <c r="DC1276" s="373">
        <v>30</v>
      </c>
      <c r="DD1276" s="1371">
        <f t="shared" si="1167"/>
        <v>2166.6666666666665</v>
      </c>
      <c r="DE1276" s="373">
        <v>26</v>
      </c>
      <c r="DF1276" s="1371">
        <f t="shared" si="1168"/>
        <v>2166.6666666666665</v>
      </c>
      <c r="DG1276" s="373">
        <v>26</v>
      </c>
      <c r="DH1276" s="1371">
        <f t="shared" si="1169"/>
        <v>2166.6666666666665</v>
      </c>
      <c r="DI1276" s="373"/>
      <c r="DJ1276" s="387"/>
      <c r="DK1276" s="387"/>
      <c r="DL1276" s="387"/>
      <c r="DM1276" s="387"/>
      <c r="DN1276" s="387"/>
      <c r="DO1276" s="387"/>
      <c r="DP1276" s="387"/>
      <c r="DQ1276" s="387"/>
      <c r="DR1276" s="387"/>
      <c r="DS1276" s="387"/>
      <c r="DT1276" s="373"/>
      <c r="DU1276" s="793">
        <f t="shared" si="1177"/>
        <v>2166.6666666666665</v>
      </c>
      <c r="DV1276" s="794">
        <f t="shared" si="1170"/>
        <v>2166.6666666666665</v>
      </c>
      <c r="DW1276" s="794">
        <f t="shared" si="1171"/>
        <v>2166.6666666666665</v>
      </c>
      <c r="DX1276" s="794">
        <f t="shared" si="1144"/>
        <v>0</v>
      </c>
      <c r="DY1276" s="794">
        <f t="shared" si="1145"/>
        <v>0</v>
      </c>
      <c r="DZ1276" s="373"/>
      <c r="EA1276" s="373"/>
      <c r="EB1276" s="373" t="s">
        <v>3833</v>
      </c>
      <c r="EC1276" s="373" t="s">
        <v>3834</v>
      </c>
      <c r="ED1276" s="373"/>
      <c r="EE1276" s="373"/>
      <c r="EF1276" s="373"/>
      <c r="EG1276" s="621"/>
      <c r="EH1276" s="373"/>
      <c r="EI1276" s="373"/>
      <c r="EJ1276" s="373"/>
      <c r="EK1276" s="373"/>
      <c r="EL1276" s="373"/>
      <c r="EM1276" s="373"/>
      <c r="EN1276" s="373"/>
      <c r="EO1276" s="373"/>
      <c r="EP1276" s="373"/>
      <c r="EQ1276" s="373"/>
      <c r="ER1276" s="373"/>
      <c r="ES1276" s="373"/>
      <c r="ET1276" s="373"/>
      <c r="EU1276" s="373"/>
      <c r="EV1276" s="373"/>
      <c r="EW1276" s="373"/>
      <c r="EX1276" s="373"/>
      <c r="EY1276" s="373"/>
      <c r="EZ1276" s="373"/>
      <c r="FA1276" s="373"/>
      <c r="FB1276" s="373"/>
      <c r="FC1276" s="373"/>
      <c r="FD1276" s="373"/>
      <c r="FE1276" s="373"/>
      <c r="FF1276" s="373"/>
      <c r="FG1276" s="373"/>
      <c r="FH1276" s="373"/>
      <c r="FI1276" s="838"/>
    </row>
    <row r="1277" spans="1:165" s="623" customFormat="1" ht="48" hidden="1" customHeight="1" x14ac:dyDescent="0.25">
      <c r="A1277" s="1365">
        <v>2026</v>
      </c>
      <c r="B1277" s="1365">
        <v>479</v>
      </c>
      <c r="C1277" s="1365" t="s">
        <v>58</v>
      </c>
      <c r="D1277" s="1365">
        <v>3000654</v>
      </c>
      <c r="E1277" s="1365">
        <v>5005020</v>
      </c>
      <c r="F1277" s="1365" t="s">
        <v>2269</v>
      </c>
      <c r="G1277" s="1365" t="s">
        <v>2270</v>
      </c>
      <c r="H1277" s="1365">
        <v>93</v>
      </c>
      <c r="I1277" s="1366" t="s">
        <v>992</v>
      </c>
      <c r="J1277" s="1367" t="s">
        <v>10</v>
      </c>
      <c r="K1277" s="1367" t="s">
        <v>60</v>
      </c>
      <c r="L1277" s="1365" t="str">
        <f t="shared" si="1143"/>
        <v>2.3</v>
      </c>
      <c r="M1277" s="1368" t="s">
        <v>62</v>
      </c>
      <c r="N1277" s="1368"/>
      <c r="O1277" s="1365" t="s">
        <v>2577</v>
      </c>
      <c r="P1277" s="1365" t="s">
        <v>65</v>
      </c>
      <c r="Q1277" s="1369">
        <v>1</v>
      </c>
      <c r="R1277" s="285">
        <v>2500</v>
      </c>
      <c r="S1277" s="373"/>
      <c r="T1277" s="373"/>
      <c r="U1277" s="1365">
        <v>0</v>
      </c>
      <c r="V1277" s="1365">
        <v>26</v>
      </c>
      <c r="W1277" s="286"/>
      <c r="X1277" s="286"/>
      <c r="Y1277" s="286"/>
      <c r="Z1277" s="287"/>
      <c r="AA1277" s="287"/>
      <c r="AB1277" s="287"/>
      <c r="AC1277" s="287"/>
      <c r="AD1277" s="287"/>
      <c r="AE1277" s="285"/>
      <c r="AF1277" s="284">
        <f t="shared" si="1176"/>
        <v>0</v>
      </c>
      <c r="AG1277" s="284">
        <f t="shared" si="1175"/>
        <v>0</v>
      </c>
      <c r="AH1277" s="284">
        <f t="shared" si="1146"/>
        <v>0</v>
      </c>
      <c r="AI1277" s="284">
        <f t="shared" si="1158"/>
        <v>2166.6666666666665</v>
      </c>
      <c r="AJ1277" s="284">
        <f t="shared" si="1159"/>
        <v>0</v>
      </c>
      <c r="AK1277" s="284">
        <f t="shared" si="1160"/>
        <v>0</v>
      </c>
      <c r="AL1277" s="284">
        <f t="shared" si="1161"/>
        <v>0</v>
      </c>
      <c r="AM1277" s="284">
        <f t="shared" si="1162"/>
        <v>0</v>
      </c>
      <c r="AN1277" s="284">
        <f t="shared" si="1163"/>
        <v>0</v>
      </c>
      <c r="AO1277" s="284">
        <f t="shared" si="1164"/>
        <v>0</v>
      </c>
      <c r="AP1277" s="284">
        <f t="shared" si="1165"/>
        <v>0</v>
      </c>
      <c r="AQ1277" s="284">
        <f t="shared" si="1166"/>
        <v>0</v>
      </c>
      <c r="AR1277" s="288">
        <v>2166.6666666666665</v>
      </c>
      <c r="AS1277" s="373" t="s">
        <v>2578</v>
      </c>
      <c r="AT1277" s="373"/>
      <c r="AU1277" s="373" t="s">
        <v>3535</v>
      </c>
      <c r="AV1277" s="373" t="s">
        <v>3536</v>
      </c>
      <c r="AW1277" s="375">
        <v>46058</v>
      </c>
      <c r="AX1277" s="373" t="s">
        <v>3537</v>
      </c>
      <c r="AY1277" s="375">
        <v>46078</v>
      </c>
      <c r="AZ1277" s="373"/>
      <c r="BA1277" s="387" t="s">
        <v>3538</v>
      </c>
      <c r="BB1277" s="901" t="s">
        <v>995</v>
      </c>
      <c r="BC1277" s="373" t="s">
        <v>3808</v>
      </c>
      <c r="BD1277" s="373" t="s">
        <v>3809</v>
      </c>
      <c r="BE1277" s="373" t="s">
        <v>3810</v>
      </c>
      <c r="BF1277" s="375">
        <v>46108</v>
      </c>
      <c r="BG1277" s="373"/>
      <c r="BH1277" s="773" t="s">
        <v>3824</v>
      </c>
      <c r="BI1277" s="773"/>
      <c r="BJ1277" s="799"/>
      <c r="BK1277" s="687"/>
      <c r="BL1277" s="373">
        <v>6068</v>
      </c>
      <c r="BM1277" s="373"/>
      <c r="BN1277" s="687"/>
      <c r="BO1277" s="687"/>
      <c r="BP1277" s="376"/>
      <c r="BQ1277" s="1422" t="s">
        <v>3811</v>
      </c>
      <c r="BR1277" s="1422"/>
      <c r="BS1277" s="1431" t="s">
        <v>3825</v>
      </c>
      <c r="BT1277" s="1434" t="s">
        <v>1441</v>
      </c>
      <c r="BU1277" s="1434" t="s">
        <v>3826</v>
      </c>
      <c r="BV1277" s="1334">
        <v>77270574</v>
      </c>
      <c r="BW1277" s="1435">
        <v>10772705749</v>
      </c>
      <c r="BX1277" s="1431" t="s">
        <v>3817</v>
      </c>
      <c r="BY1277" s="1299">
        <v>46117</v>
      </c>
      <c r="BZ1277" s="1300">
        <v>46142</v>
      </c>
      <c r="CA1277" s="373"/>
      <c r="CB1277" s="373"/>
      <c r="CC1277" s="373"/>
      <c r="CD1277" s="373"/>
      <c r="CE1277" s="373"/>
      <c r="CF1277" s="373"/>
      <c r="CG1277" s="373"/>
      <c r="CH1277" s="373"/>
      <c r="CI1277" s="373"/>
      <c r="CJ1277" s="373"/>
      <c r="CK1277" s="373"/>
      <c r="CL1277" s="373"/>
      <c r="CM1277" s="373"/>
      <c r="CN1277" s="373"/>
      <c r="CO1277" s="373"/>
      <c r="CP1277" s="373"/>
      <c r="CQ1277" s="373"/>
      <c r="CR1277" s="373"/>
      <c r="CS1277" s="373"/>
      <c r="CT1277" s="373">
        <v>30</v>
      </c>
      <c r="CU1277" s="1371">
        <f t="shared" si="1174"/>
        <v>0</v>
      </c>
      <c r="CV1277" s="373">
        <v>0</v>
      </c>
      <c r="CW1277" s="390">
        <f t="shared" si="1172"/>
        <v>0</v>
      </c>
      <c r="CX1277" s="373">
        <v>0</v>
      </c>
      <c r="CY1277" s="390">
        <f t="shared" si="1173"/>
        <v>0</v>
      </c>
      <c r="CZ1277" s="373"/>
      <c r="DA1277" s="373"/>
      <c r="DB1277" s="373"/>
      <c r="DC1277" s="373">
        <v>30</v>
      </c>
      <c r="DD1277" s="1371">
        <f t="shared" si="1167"/>
        <v>2166.6666666666665</v>
      </c>
      <c r="DE1277" s="373">
        <v>26</v>
      </c>
      <c r="DF1277" s="1371">
        <f t="shared" si="1168"/>
        <v>2166.6666666666665</v>
      </c>
      <c r="DG1277" s="373">
        <v>26</v>
      </c>
      <c r="DH1277" s="1371">
        <f t="shared" si="1169"/>
        <v>2166.6666666666665</v>
      </c>
      <c r="DI1277" s="373"/>
      <c r="DJ1277" s="387"/>
      <c r="DK1277" s="387"/>
      <c r="DL1277" s="387"/>
      <c r="DM1277" s="387"/>
      <c r="DN1277" s="387"/>
      <c r="DO1277" s="387"/>
      <c r="DP1277" s="387"/>
      <c r="DQ1277" s="387"/>
      <c r="DR1277" s="387"/>
      <c r="DS1277" s="387"/>
      <c r="DT1277" s="373"/>
      <c r="DU1277" s="793">
        <f t="shared" si="1177"/>
        <v>2166.6666666666665</v>
      </c>
      <c r="DV1277" s="794">
        <f t="shared" si="1170"/>
        <v>2166.6666666666665</v>
      </c>
      <c r="DW1277" s="794">
        <f t="shared" si="1171"/>
        <v>2166.6666666666665</v>
      </c>
      <c r="DX1277" s="794">
        <f t="shared" si="1144"/>
        <v>0</v>
      </c>
      <c r="DY1277" s="794">
        <f t="shared" si="1145"/>
        <v>0</v>
      </c>
      <c r="DZ1277" s="373"/>
      <c r="EA1277" s="373"/>
      <c r="EB1277" s="373"/>
      <c r="EC1277" s="373"/>
      <c r="ED1277" s="373"/>
      <c r="EE1277" s="373"/>
      <c r="EF1277" s="373"/>
      <c r="EG1277" s="621"/>
      <c r="EH1277" s="373"/>
      <c r="EI1277" s="373"/>
      <c r="EJ1277" s="373"/>
      <c r="EK1277" s="373"/>
      <c r="EL1277" s="373"/>
      <c r="EM1277" s="373"/>
      <c r="EN1277" s="373"/>
      <c r="EO1277" s="373"/>
      <c r="EP1277" s="373"/>
      <c r="EQ1277" s="373"/>
      <c r="ER1277" s="373"/>
      <c r="ES1277" s="373"/>
      <c r="ET1277" s="373"/>
      <c r="EU1277" s="373"/>
      <c r="EV1277" s="373"/>
      <c r="EW1277" s="373"/>
      <c r="EX1277" s="373"/>
      <c r="EY1277" s="373"/>
      <c r="EZ1277" s="373"/>
      <c r="FA1277" s="373"/>
      <c r="FB1277" s="373"/>
      <c r="FC1277" s="373"/>
      <c r="FD1277" s="373"/>
      <c r="FE1277" s="373"/>
      <c r="FF1277" s="373"/>
      <c r="FG1277" s="373"/>
      <c r="FH1277" s="373"/>
      <c r="FI1277" s="838"/>
    </row>
    <row r="1278" spans="1:165" s="623" customFormat="1" ht="48" hidden="1" customHeight="1" x14ac:dyDescent="0.25">
      <c r="A1278" s="1365">
        <v>2026</v>
      </c>
      <c r="B1278" s="1365">
        <v>479</v>
      </c>
      <c r="C1278" s="1365" t="s">
        <v>58</v>
      </c>
      <c r="D1278" s="1365">
        <v>3000654</v>
      </c>
      <c r="E1278" s="1365">
        <v>5005020</v>
      </c>
      <c r="F1278" s="1365" t="s">
        <v>2269</v>
      </c>
      <c r="G1278" s="1365" t="s">
        <v>2270</v>
      </c>
      <c r="H1278" s="1365">
        <v>93</v>
      </c>
      <c r="I1278" s="1366" t="s">
        <v>992</v>
      </c>
      <c r="J1278" s="1367" t="s">
        <v>10</v>
      </c>
      <c r="K1278" s="1367" t="s">
        <v>60</v>
      </c>
      <c r="L1278" s="1365" t="str">
        <f t="shared" ref="L1278:L1341" si="1178">+MID(M1278,1,3)</f>
        <v>2.3</v>
      </c>
      <c r="M1278" s="1368" t="s">
        <v>62</v>
      </c>
      <c r="N1278" s="1368"/>
      <c r="O1278" s="1365" t="s">
        <v>2577</v>
      </c>
      <c r="P1278" s="1365" t="s">
        <v>65</v>
      </c>
      <c r="Q1278" s="1369">
        <v>1</v>
      </c>
      <c r="R1278" s="285">
        <v>2500</v>
      </c>
      <c r="S1278" s="373"/>
      <c r="T1278" s="373"/>
      <c r="U1278" s="1365">
        <v>0</v>
      </c>
      <c r="V1278" s="1365">
        <v>26</v>
      </c>
      <c r="W1278" s="286"/>
      <c r="X1278" s="286"/>
      <c r="Y1278" s="286"/>
      <c r="Z1278" s="287"/>
      <c r="AA1278" s="287"/>
      <c r="AB1278" s="287"/>
      <c r="AC1278" s="287"/>
      <c r="AD1278" s="287"/>
      <c r="AE1278" s="285"/>
      <c r="AF1278" s="284">
        <f t="shared" si="1176"/>
        <v>0</v>
      </c>
      <c r="AG1278" s="284">
        <f t="shared" si="1175"/>
        <v>0</v>
      </c>
      <c r="AH1278" s="284">
        <f t="shared" si="1146"/>
        <v>0</v>
      </c>
      <c r="AI1278" s="284">
        <f t="shared" si="1158"/>
        <v>2166.6666666666665</v>
      </c>
      <c r="AJ1278" s="284">
        <f t="shared" si="1159"/>
        <v>0</v>
      </c>
      <c r="AK1278" s="284">
        <f t="shared" si="1160"/>
        <v>0</v>
      </c>
      <c r="AL1278" s="284">
        <f t="shared" si="1161"/>
        <v>0</v>
      </c>
      <c r="AM1278" s="284">
        <f t="shared" si="1162"/>
        <v>0</v>
      </c>
      <c r="AN1278" s="284">
        <f t="shared" si="1163"/>
        <v>0</v>
      </c>
      <c r="AO1278" s="284">
        <f t="shared" si="1164"/>
        <v>0</v>
      </c>
      <c r="AP1278" s="284">
        <f t="shared" si="1165"/>
        <v>0</v>
      </c>
      <c r="AQ1278" s="284">
        <f t="shared" si="1166"/>
        <v>0</v>
      </c>
      <c r="AR1278" s="288">
        <v>2166.6666666666665</v>
      </c>
      <c r="AS1278" s="373" t="s">
        <v>2578</v>
      </c>
      <c r="AT1278" s="373"/>
      <c r="AU1278" s="373" t="s">
        <v>3535</v>
      </c>
      <c r="AV1278" s="373" t="s">
        <v>3536</v>
      </c>
      <c r="AW1278" s="375">
        <v>46058</v>
      </c>
      <c r="AX1278" s="373" t="s">
        <v>3537</v>
      </c>
      <c r="AY1278" s="375">
        <v>46078</v>
      </c>
      <c r="AZ1278" s="373"/>
      <c r="BA1278" s="387" t="s">
        <v>3538</v>
      </c>
      <c r="BB1278" s="901" t="s">
        <v>995</v>
      </c>
      <c r="BC1278" s="373" t="s">
        <v>3808</v>
      </c>
      <c r="BD1278" s="373" t="s">
        <v>3809</v>
      </c>
      <c r="BE1278" s="373" t="s">
        <v>3810</v>
      </c>
      <c r="BF1278" s="375">
        <v>46108</v>
      </c>
      <c r="BG1278" s="373"/>
      <c r="BH1278" s="773" t="s">
        <v>3827</v>
      </c>
      <c r="BI1278" s="773"/>
      <c r="BJ1278" s="799"/>
      <c r="BK1278" s="687"/>
      <c r="BL1278" s="373">
        <v>6069</v>
      </c>
      <c r="BM1278" s="373"/>
      <c r="BN1278" s="687"/>
      <c r="BO1278" s="687"/>
      <c r="BP1278" s="376"/>
      <c r="BQ1278" s="1422" t="s">
        <v>3811</v>
      </c>
      <c r="BR1278" s="1422"/>
      <c r="BS1278" s="1431" t="s">
        <v>2008</v>
      </c>
      <c r="BT1278" s="1434" t="s">
        <v>3828</v>
      </c>
      <c r="BU1278" s="1434" t="s">
        <v>3835</v>
      </c>
      <c r="BV1278" s="1334">
        <v>73148690</v>
      </c>
      <c r="BW1278" s="1435">
        <v>10731486901</v>
      </c>
      <c r="BX1278" s="1431" t="s">
        <v>3817</v>
      </c>
      <c r="BY1278" s="1299">
        <v>46117</v>
      </c>
      <c r="BZ1278" s="1300">
        <v>46142</v>
      </c>
      <c r="CA1278" s="373"/>
      <c r="CB1278" s="373"/>
      <c r="CC1278" s="373"/>
      <c r="CD1278" s="373"/>
      <c r="CE1278" s="373"/>
      <c r="CF1278" s="373"/>
      <c r="CG1278" s="373"/>
      <c r="CH1278" s="373"/>
      <c r="CI1278" s="373"/>
      <c r="CJ1278" s="373"/>
      <c r="CK1278" s="373"/>
      <c r="CL1278" s="373"/>
      <c r="CM1278" s="373"/>
      <c r="CN1278" s="373"/>
      <c r="CO1278" s="373"/>
      <c r="CP1278" s="373"/>
      <c r="CQ1278" s="373"/>
      <c r="CR1278" s="373"/>
      <c r="CS1278" s="373"/>
      <c r="CT1278" s="373">
        <v>30</v>
      </c>
      <c r="CU1278" s="1371">
        <f t="shared" si="1174"/>
        <v>0</v>
      </c>
      <c r="CV1278" s="373">
        <v>0</v>
      </c>
      <c r="CW1278" s="390">
        <f t="shared" si="1172"/>
        <v>0</v>
      </c>
      <c r="CX1278" s="373">
        <v>0</v>
      </c>
      <c r="CY1278" s="390">
        <f t="shared" si="1173"/>
        <v>0</v>
      </c>
      <c r="CZ1278" s="373"/>
      <c r="DA1278" s="373"/>
      <c r="DB1278" s="373"/>
      <c r="DC1278" s="373">
        <v>30</v>
      </c>
      <c r="DD1278" s="1371">
        <f t="shared" si="1167"/>
        <v>2166.6666666666665</v>
      </c>
      <c r="DE1278" s="373">
        <v>26</v>
      </c>
      <c r="DF1278" s="1371">
        <f t="shared" si="1168"/>
        <v>2166.6666666666665</v>
      </c>
      <c r="DG1278" s="373">
        <v>26</v>
      </c>
      <c r="DH1278" s="1371">
        <f t="shared" si="1169"/>
        <v>2166.6666666666665</v>
      </c>
      <c r="DI1278" s="373"/>
      <c r="DJ1278" s="387"/>
      <c r="DK1278" s="387"/>
      <c r="DL1278" s="387"/>
      <c r="DM1278" s="387"/>
      <c r="DN1278" s="387"/>
      <c r="DO1278" s="387"/>
      <c r="DP1278" s="387"/>
      <c r="DQ1278" s="387"/>
      <c r="DR1278" s="387"/>
      <c r="DS1278" s="387"/>
      <c r="DT1278" s="373"/>
      <c r="DU1278" s="793">
        <f t="shared" si="1177"/>
        <v>2166.6666666666665</v>
      </c>
      <c r="DV1278" s="794">
        <f t="shared" si="1170"/>
        <v>2166.6666666666665</v>
      </c>
      <c r="DW1278" s="794">
        <f t="shared" si="1171"/>
        <v>2166.6666666666665</v>
      </c>
      <c r="DX1278" s="794">
        <f t="shared" si="1144"/>
        <v>0</v>
      </c>
      <c r="DY1278" s="794">
        <f t="shared" si="1145"/>
        <v>0</v>
      </c>
      <c r="DZ1278" s="373"/>
      <c r="EA1278" s="373"/>
      <c r="EB1278" s="373"/>
      <c r="EC1278" s="373"/>
      <c r="ED1278" s="373"/>
      <c r="EE1278" s="373"/>
      <c r="EF1278" s="373"/>
      <c r="EG1278" s="621"/>
      <c r="EH1278" s="373"/>
      <c r="EI1278" s="373"/>
      <c r="EJ1278" s="373"/>
      <c r="EK1278" s="373"/>
      <c r="EL1278" s="373"/>
      <c r="EM1278" s="373"/>
      <c r="EN1278" s="373"/>
      <c r="EO1278" s="373"/>
      <c r="EP1278" s="373"/>
      <c r="EQ1278" s="373"/>
      <c r="ER1278" s="373"/>
      <c r="ES1278" s="373"/>
      <c r="ET1278" s="373"/>
      <c r="EU1278" s="373"/>
      <c r="EV1278" s="373"/>
      <c r="EW1278" s="373"/>
      <c r="EX1278" s="373"/>
      <c r="EY1278" s="373"/>
      <c r="EZ1278" s="373"/>
      <c r="FA1278" s="373"/>
      <c r="FB1278" s="373"/>
      <c r="FC1278" s="373"/>
      <c r="FD1278" s="373"/>
      <c r="FE1278" s="373"/>
      <c r="FF1278" s="373"/>
      <c r="FG1278" s="373"/>
      <c r="FH1278" s="373"/>
      <c r="FI1278" s="838"/>
    </row>
    <row r="1279" spans="1:165" s="623" customFormat="1" ht="48" hidden="1" customHeight="1" x14ac:dyDescent="0.25">
      <c r="A1279" s="1365">
        <v>2026</v>
      </c>
      <c r="B1279" s="1365">
        <v>479</v>
      </c>
      <c r="C1279" s="1365" t="s">
        <v>58</v>
      </c>
      <c r="D1279" s="1365">
        <v>3000654</v>
      </c>
      <c r="E1279" s="1365">
        <v>5005020</v>
      </c>
      <c r="F1279" s="1365" t="s">
        <v>2269</v>
      </c>
      <c r="G1279" s="1365" t="s">
        <v>2270</v>
      </c>
      <c r="H1279" s="1365">
        <v>93</v>
      </c>
      <c r="I1279" s="1366" t="s">
        <v>992</v>
      </c>
      <c r="J1279" s="1367" t="s">
        <v>10</v>
      </c>
      <c r="K1279" s="1367" t="s">
        <v>60</v>
      </c>
      <c r="L1279" s="1365" t="str">
        <f t="shared" si="1178"/>
        <v>2.3</v>
      </c>
      <c r="M1279" s="1368" t="s">
        <v>62</v>
      </c>
      <c r="N1279" s="1368"/>
      <c r="O1279" s="1365" t="s">
        <v>2577</v>
      </c>
      <c r="P1279" s="1365" t="s">
        <v>65</v>
      </c>
      <c r="Q1279" s="1369">
        <v>1</v>
      </c>
      <c r="R1279" s="285">
        <v>2500</v>
      </c>
      <c r="S1279" s="373"/>
      <c r="T1279" s="373"/>
      <c r="U1279" s="1365">
        <v>0</v>
      </c>
      <c r="V1279" s="1365">
        <v>26</v>
      </c>
      <c r="W1279" s="286"/>
      <c r="X1279" s="286"/>
      <c r="Y1279" s="286"/>
      <c r="Z1279" s="287"/>
      <c r="AA1279" s="287"/>
      <c r="AB1279" s="287"/>
      <c r="AC1279" s="287"/>
      <c r="AD1279" s="287"/>
      <c r="AE1279" s="285"/>
      <c r="AF1279" s="284">
        <f t="shared" si="1176"/>
        <v>0</v>
      </c>
      <c r="AG1279" s="284">
        <f t="shared" si="1175"/>
        <v>0</v>
      </c>
      <c r="AH1279" s="284">
        <f t="shared" si="1146"/>
        <v>0</v>
      </c>
      <c r="AI1279" s="284">
        <f t="shared" si="1158"/>
        <v>2166.6666666666665</v>
      </c>
      <c r="AJ1279" s="284">
        <f t="shared" si="1159"/>
        <v>0</v>
      </c>
      <c r="AK1279" s="284">
        <f t="shared" si="1160"/>
        <v>0</v>
      </c>
      <c r="AL1279" s="284">
        <f t="shared" si="1161"/>
        <v>0</v>
      </c>
      <c r="AM1279" s="284">
        <f t="shared" si="1162"/>
        <v>0</v>
      </c>
      <c r="AN1279" s="284">
        <f t="shared" si="1163"/>
        <v>0</v>
      </c>
      <c r="AO1279" s="284">
        <f t="shared" si="1164"/>
        <v>0</v>
      </c>
      <c r="AP1279" s="284">
        <f t="shared" si="1165"/>
        <v>0</v>
      </c>
      <c r="AQ1279" s="284">
        <f t="shared" si="1166"/>
        <v>0</v>
      </c>
      <c r="AR1279" s="288">
        <v>2166.6666666666665</v>
      </c>
      <c r="AS1279" s="373" t="s">
        <v>2578</v>
      </c>
      <c r="AT1279" s="373"/>
      <c r="AU1279" s="373" t="s">
        <v>3535</v>
      </c>
      <c r="AV1279" s="373" t="s">
        <v>3536</v>
      </c>
      <c r="AW1279" s="375">
        <v>46058</v>
      </c>
      <c r="AX1279" s="373" t="s">
        <v>3537</v>
      </c>
      <c r="AY1279" s="375">
        <v>46078</v>
      </c>
      <c r="AZ1279" s="373"/>
      <c r="BA1279" s="387" t="s">
        <v>3538</v>
      </c>
      <c r="BB1279" s="901" t="s">
        <v>995</v>
      </c>
      <c r="BC1279" s="373" t="s">
        <v>3808</v>
      </c>
      <c r="BD1279" s="373" t="s">
        <v>3809</v>
      </c>
      <c r="BE1279" s="373" t="s">
        <v>3810</v>
      </c>
      <c r="BF1279" s="375">
        <v>46108</v>
      </c>
      <c r="BG1279" s="373"/>
      <c r="BH1279" s="687">
        <v>6070</v>
      </c>
      <c r="BI1279" s="687"/>
      <c r="BJ1279" s="373"/>
      <c r="BK1279" s="687"/>
      <c r="BL1279" s="373">
        <v>6070</v>
      </c>
      <c r="BM1279" s="373"/>
      <c r="BN1279" s="687"/>
      <c r="BO1279" s="687"/>
      <c r="BP1279" s="376"/>
      <c r="BQ1279" s="1422" t="s">
        <v>3811</v>
      </c>
      <c r="BR1279" s="1422"/>
      <c r="BS1279" s="1431" t="s">
        <v>3831</v>
      </c>
      <c r="BT1279" s="1434" t="s">
        <v>1155</v>
      </c>
      <c r="BU1279" s="1434" t="s">
        <v>3832</v>
      </c>
      <c r="BV1279" s="1334">
        <v>72500103</v>
      </c>
      <c r="BW1279" s="1435">
        <v>10725001032</v>
      </c>
      <c r="BX1279" s="1431" t="s">
        <v>3817</v>
      </c>
      <c r="BY1279" s="1299">
        <v>46117</v>
      </c>
      <c r="BZ1279" s="1300">
        <v>46142</v>
      </c>
      <c r="CA1279" s="373"/>
      <c r="CB1279" s="373"/>
      <c r="CC1279" s="373"/>
      <c r="CD1279" s="373"/>
      <c r="CE1279" s="373"/>
      <c r="CF1279" s="373"/>
      <c r="CG1279" s="373"/>
      <c r="CH1279" s="373"/>
      <c r="CI1279" s="373"/>
      <c r="CJ1279" s="373"/>
      <c r="CK1279" s="373"/>
      <c r="CL1279" s="373"/>
      <c r="CM1279" s="373"/>
      <c r="CN1279" s="373"/>
      <c r="CO1279" s="373"/>
      <c r="CP1279" s="373"/>
      <c r="CQ1279" s="373"/>
      <c r="CR1279" s="373"/>
      <c r="CS1279" s="373"/>
      <c r="CT1279" s="373">
        <v>30</v>
      </c>
      <c r="CU1279" s="1371">
        <f t="shared" si="1174"/>
        <v>0</v>
      </c>
      <c r="CV1279" s="373">
        <v>0</v>
      </c>
      <c r="CW1279" s="390">
        <f t="shared" si="1172"/>
        <v>0</v>
      </c>
      <c r="CX1279" s="373">
        <v>0</v>
      </c>
      <c r="CY1279" s="390">
        <f t="shared" si="1173"/>
        <v>0</v>
      </c>
      <c r="CZ1279" s="373"/>
      <c r="DA1279" s="373"/>
      <c r="DB1279" s="373"/>
      <c r="DC1279" s="373">
        <v>30</v>
      </c>
      <c r="DD1279" s="1371">
        <f t="shared" si="1167"/>
        <v>2166.6666666666665</v>
      </c>
      <c r="DE1279" s="373">
        <v>26</v>
      </c>
      <c r="DF1279" s="1371">
        <f t="shared" si="1168"/>
        <v>2166.6666666666665</v>
      </c>
      <c r="DG1279" s="373">
        <v>26</v>
      </c>
      <c r="DH1279" s="1371">
        <f t="shared" si="1169"/>
        <v>2166.6666666666665</v>
      </c>
      <c r="DI1279" s="373"/>
      <c r="DJ1279" s="387"/>
      <c r="DK1279" s="387"/>
      <c r="DL1279" s="387"/>
      <c r="DM1279" s="387"/>
      <c r="DN1279" s="387"/>
      <c r="DO1279" s="387"/>
      <c r="DP1279" s="387"/>
      <c r="DQ1279" s="387"/>
      <c r="DR1279" s="387"/>
      <c r="DS1279" s="387"/>
      <c r="DT1279" s="373"/>
      <c r="DU1279" s="793">
        <f t="shared" si="1177"/>
        <v>2166.6666666666665</v>
      </c>
      <c r="DV1279" s="794">
        <f t="shared" si="1170"/>
        <v>2166.6666666666665</v>
      </c>
      <c r="DW1279" s="794">
        <f t="shared" si="1171"/>
        <v>2166.6666666666665</v>
      </c>
      <c r="DX1279" s="794">
        <f t="shared" ref="DX1279:DX1342" si="1179">DU1279-DV1279</f>
        <v>0</v>
      </c>
      <c r="DY1279" s="794">
        <f t="shared" ref="DY1279:DY1342" si="1180">DU1279-DW1279</f>
        <v>0</v>
      </c>
      <c r="DZ1279" s="373"/>
      <c r="EA1279" s="373"/>
      <c r="EB1279" s="373"/>
      <c r="EC1279" s="373"/>
      <c r="ED1279" s="373"/>
      <c r="EE1279" s="373"/>
      <c r="EF1279" s="373"/>
      <c r="EG1279" s="621"/>
      <c r="EH1279" s="373"/>
      <c r="EI1279" s="373"/>
      <c r="EJ1279" s="373"/>
      <c r="EK1279" s="373"/>
      <c r="EL1279" s="373"/>
      <c r="EM1279" s="373"/>
      <c r="EN1279" s="373"/>
      <c r="EO1279" s="373"/>
      <c r="EP1279" s="373"/>
      <c r="EQ1279" s="373"/>
      <c r="ER1279" s="373"/>
      <c r="ES1279" s="373"/>
      <c r="ET1279" s="373"/>
      <c r="EU1279" s="373"/>
      <c r="EV1279" s="373"/>
      <c r="EW1279" s="373"/>
      <c r="EX1279" s="373"/>
      <c r="EY1279" s="373"/>
      <c r="EZ1279" s="373"/>
      <c r="FA1279" s="373"/>
      <c r="FB1279" s="373"/>
      <c r="FC1279" s="373"/>
      <c r="FD1279" s="373"/>
      <c r="FE1279" s="373"/>
      <c r="FF1279" s="373"/>
      <c r="FG1279" s="373"/>
      <c r="FH1279" s="373"/>
      <c r="FI1279" s="838"/>
    </row>
    <row r="1280" spans="1:165" s="623" customFormat="1" ht="48" hidden="1" customHeight="1" x14ac:dyDescent="0.25">
      <c r="A1280" s="1365">
        <v>2026</v>
      </c>
      <c r="B1280" s="1365">
        <v>479</v>
      </c>
      <c r="C1280" s="1365" t="s">
        <v>58</v>
      </c>
      <c r="D1280" s="1365">
        <v>3000654</v>
      </c>
      <c r="E1280" s="1365">
        <v>5005020</v>
      </c>
      <c r="F1280" s="1365" t="s">
        <v>2269</v>
      </c>
      <c r="G1280" s="1365" t="s">
        <v>2270</v>
      </c>
      <c r="H1280" s="1365">
        <v>93</v>
      </c>
      <c r="I1280" s="1366" t="s">
        <v>992</v>
      </c>
      <c r="J1280" s="1367" t="s">
        <v>10</v>
      </c>
      <c r="K1280" s="1367" t="s">
        <v>60</v>
      </c>
      <c r="L1280" s="1365" t="str">
        <f t="shared" si="1178"/>
        <v>2.3</v>
      </c>
      <c r="M1280" s="1368" t="s">
        <v>62</v>
      </c>
      <c r="N1280" s="1368"/>
      <c r="O1280" s="1365" t="s">
        <v>2577</v>
      </c>
      <c r="P1280" s="1365" t="s">
        <v>65</v>
      </c>
      <c r="Q1280" s="1369">
        <v>10</v>
      </c>
      <c r="R1280" s="285">
        <v>2500</v>
      </c>
      <c r="S1280" s="373"/>
      <c r="T1280" s="373"/>
      <c r="U1280" s="1365">
        <v>30</v>
      </c>
      <c r="V1280" s="1365">
        <v>30</v>
      </c>
      <c r="W1280" s="286"/>
      <c r="X1280" s="286"/>
      <c r="Y1280" s="286"/>
      <c r="Z1280" s="287"/>
      <c r="AA1280" s="287"/>
      <c r="AB1280" s="287"/>
      <c r="AC1280" s="287"/>
      <c r="AD1280" s="287"/>
      <c r="AE1280" s="285"/>
      <c r="AF1280" s="284">
        <f t="shared" si="1176"/>
        <v>0</v>
      </c>
      <c r="AG1280" s="284">
        <f t="shared" si="1175"/>
        <v>0</v>
      </c>
      <c r="AH1280" s="284">
        <f t="shared" si="1146"/>
        <v>25000</v>
      </c>
      <c r="AI1280" s="284">
        <f t="shared" si="1158"/>
        <v>25000</v>
      </c>
      <c r="AJ1280" s="284">
        <f t="shared" si="1159"/>
        <v>0</v>
      </c>
      <c r="AK1280" s="284">
        <f t="shared" si="1160"/>
        <v>0</v>
      </c>
      <c r="AL1280" s="284">
        <f t="shared" si="1161"/>
        <v>0</v>
      </c>
      <c r="AM1280" s="284">
        <f t="shared" si="1162"/>
        <v>0</v>
      </c>
      <c r="AN1280" s="284">
        <f t="shared" si="1163"/>
        <v>0</v>
      </c>
      <c r="AO1280" s="284">
        <f t="shared" si="1164"/>
        <v>0</v>
      </c>
      <c r="AP1280" s="284">
        <f t="shared" si="1165"/>
        <v>0</v>
      </c>
      <c r="AQ1280" s="284">
        <f t="shared" si="1166"/>
        <v>0</v>
      </c>
      <c r="AR1280" s="288"/>
      <c r="AS1280" s="373" t="s">
        <v>2578</v>
      </c>
      <c r="AT1280" s="373"/>
      <c r="AU1280" s="373" t="s">
        <v>3535</v>
      </c>
      <c r="AV1280" s="373" t="s">
        <v>3536</v>
      </c>
      <c r="AW1280" s="375">
        <v>46058</v>
      </c>
      <c r="AX1280" s="373" t="s">
        <v>3537</v>
      </c>
      <c r="AY1280" s="375">
        <v>46078</v>
      </c>
      <c r="AZ1280" s="373"/>
      <c r="BA1280" s="373" t="s">
        <v>3538</v>
      </c>
      <c r="BB1280" s="614" t="s">
        <v>1021</v>
      </c>
      <c r="BC1280" s="373"/>
      <c r="BD1280" s="373"/>
      <c r="BE1280" s="373"/>
      <c r="BF1280" s="375"/>
      <c r="BG1280" s="373"/>
      <c r="BH1280" s="687"/>
      <c r="BI1280" s="687"/>
      <c r="BJ1280" s="373"/>
      <c r="BK1280" s="687"/>
      <c r="BL1280" s="373"/>
      <c r="BM1280" s="373"/>
      <c r="BN1280" s="687"/>
      <c r="BO1280" s="687"/>
      <c r="BP1280" s="376"/>
      <c r="BQ1280" s="1436"/>
      <c r="BR1280" s="1436"/>
      <c r="BS1280" s="1437"/>
      <c r="BT1280" s="1434"/>
      <c r="BU1280" s="1434"/>
      <c r="BV1280" s="1345"/>
      <c r="BW1280" s="1435"/>
      <c r="BX1280" s="1437"/>
      <c r="BY1280" s="1438"/>
      <c r="BZ1280" s="1439"/>
      <c r="CA1280" s="373"/>
      <c r="CB1280" s="373"/>
      <c r="CC1280" s="373"/>
      <c r="CD1280" s="373"/>
      <c r="CE1280" s="373"/>
      <c r="CF1280" s="373"/>
      <c r="CG1280" s="373"/>
      <c r="CH1280" s="373"/>
      <c r="CI1280" s="373"/>
      <c r="CJ1280" s="373"/>
      <c r="CK1280" s="373"/>
      <c r="CL1280" s="373"/>
      <c r="CM1280" s="373"/>
      <c r="CN1280" s="373"/>
      <c r="CO1280" s="373"/>
      <c r="CP1280" s="373"/>
      <c r="CQ1280" s="373"/>
      <c r="CR1280" s="373"/>
      <c r="CS1280" s="373"/>
      <c r="CT1280" s="373">
        <v>30</v>
      </c>
      <c r="CU1280" s="1371">
        <f t="shared" si="1174"/>
        <v>25000</v>
      </c>
      <c r="CV1280" s="373">
        <v>30</v>
      </c>
      <c r="CW1280" s="390">
        <f t="shared" si="1172"/>
        <v>25000</v>
      </c>
      <c r="CX1280" s="373">
        <v>30</v>
      </c>
      <c r="CY1280" s="390">
        <f t="shared" si="1173"/>
        <v>25000</v>
      </c>
      <c r="CZ1280" s="373"/>
      <c r="DA1280" s="373"/>
      <c r="DB1280" s="373"/>
      <c r="DC1280" s="373">
        <v>30</v>
      </c>
      <c r="DD1280" s="1371">
        <f t="shared" si="1167"/>
        <v>25000</v>
      </c>
      <c r="DE1280" s="373">
        <v>26</v>
      </c>
      <c r="DF1280" s="1371">
        <f t="shared" si="1168"/>
        <v>21666.666666666664</v>
      </c>
      <c r="DG1280" s="373">
        <v>26</v>
      </c>
      <c r="DH1280" s="1371">
        <f t="shared" si="1169"/>
        <v>21666.666666666664</v>
      </c>
      <c r="DI1280" s="373"/>
      <c r="DJ1280" s="373"/>
      <c r="DK1280" s="373"/>
      <c r="DL1280" s="373"/>
      <c r="DM1280" s="373"/>
      <c r="DN1280" s="373"/>
      <c r="DO1280" s="373"/>
      <c r="DP1280" s="373"/>
      <c r="DQ1280" s="373"/>
      <c r="DR1280" s="373"/>
      <c r="DS1280" s="373"/>
      <c r="DT1280" s="373"/>
      <c r="DU1280" s="793">
        <f t="shared" si="1177"/>
        <v>0</v>
      </c>
      <c r="DV1280" s="794"/>
      <c r="DW1280" s="794"/>
      <c r="DX1280" s="794">
        <f t="shared" si="1179"/>
        <v>0</v>
      </c>
      <c r="DY1280" s="794">
        <f t="shared" si="1180"/>
        <v>0</v>
      </c>
      <c r="DZ1280" s="373"/>
      <c r="EA1280" s="373"/>
      <c r="EB1280" s="373"/>
      <c r="EC1280" s="373"/>
      <c r="ED1280" s="373"/>
      <c r="EE1280" s="373"/>
      <c r="EF1280" s="373"/>
      <c r="EG1280" s="621"/>
      <c r="EH1280" s="373"/>
      <c r="EI1280" s="373"/>
      <c r="EJ1280" s="373"/>
      <c r="EK1280" s="373"/>
      <c r="EL1280" s="373"/>
      <c r="EM1280" s="373"/>
      <c r="EN1280" s="373"/>
      <c r="EO1280" s="373"/>
      <c r="EP1280" s="373"/>
      <c r="EQ1280" s="373"/>
      <c r="ER1280" s="373"/>
      <c r="ES1280" s="373"/>
      <c r="ET1280" s="373"/>
      <c r="EU1280" s="373"/>
      <c r="EV1280" s="373"/>
      <c r="EW1280" s="373"/>
      <c r="EX1280" s="373"/>
      <c r="EY1280" s="373"/>
      <c r="EZ1280" s="373"/>
      <c r="FA1280" s="373"/>
      <c r="FB1280" s="373"/>
      <c r="FC1280" s="373"/>
      <c r="FD1280" s="373"/>
      <c r="FE1280" s="373"/>
      <c r="FF1280" s="373"/>
      <c r="FG1280" s="373"/>
      <c r="FH1280" s="373"/>
      <c r="FI1280" s="838"/>
    </row>
    <row r="1281" spans="1:341" s="623" customFormat="1" ht="48" hidden="1" customHeight="1" x14ac:dyDescent="0.25">
      <c r="A1281" s="778">
        <v>2026</v>
      </c>
      <c r="B1281" s="778">
        <v>479</v>
      </c>
      <c r="C1281" s="778" t="s">
        <v>58</v>
      </c>
      <c r="D1281" s="778">
        <v>3000654</v>
      </c>
      <c r="E1281" s="778">
        <v>5005020</v>
      </c>
      <c r="F1281" s="778" t="s">
        <v>2269</v>
      </c>
      <c r="G1281" s="778" t="s">
        <v>2270</v>
      </c>
      <c r="H1281" s="778">
        <v>93</v>
      </c>
      <c r="I1281" s="779" t="s">
        <v>992</v>
      </c>
      <c r="J1281" s="780" t="s">
        <v>10</v>
      </c>
      <c r="K1281" s="780" t="s">
        <v>60</v>
      </c>
      <c r="L1281" s="778" t="str">
        <f t="shared" si="1178"/>
        <v>2.3</v>
      </c>
      <c r="M1281" s="781" t="s">
        <v>62</v>
      </c>
      <c r="N1281" s="781"/>
      <c r="O1281" s="778" t="s">
        <v>2641</v>
      </c>
      <c r="P1281" s="778" t="s">
        <v>65</v>
      </c>
      <c r="Q1281" s="782">
        <v>1</v>
      </c>
      <c r="R1281" s="513">
        <v>3000</v>
      </c>
      <c r="U1281" s="778">
        <v>30</v>
      </c>
      <c r="V1281" s="778">
        <v>4</v>
      </c>
      <c r="W1281" s="321"/>
      <c r="X1281" s="321"/>
      <c r="Y1281" s="321"/>
      <c r="Z1281" s="322"/>
      <c r="AA1281" s="322"/>
      <c r="AB1281" s="322"/>
      <c r="AC1281" s="322"/>
      <c r="AD1281" s="322"/>
      <c r="AE1281" s="320"/>
      <c r="AF1281" s="327">
        <f t="shared" si="1176"/>
        <v>0</v>
      </c>
      <c r="AG1281" s="327">
        <f t="shared" si="1175"/>
        <v>0</v>
      </c>
      <c r="AH1281" s="327">
        <f t="shared" ref="AH1281:AH1344" si="1181">+$R1281*(U1281/30)*$Q1281</f>
        <v>3000</v>
      </c>
      <c r="AI1281" s="327">
        <f t="shared" si="1158"/>
        <v>400</v>
      </c>
      <c r="AJ1281" s="327">
        <f t="shared" si="1159"/>
        <v>0</v>
      </c>
      <c r="AK1281" s="327">
        <f t="shared" si="1160"/>
        <v>0</v>
      </c>
      <c r="AL1281" s="327">
        <f t="shared" si="1161"/>
        <v>0</v>
      </c>
      <c r="AM1281" s="327">
        <f t="shared" si="1162"/>
        <v>0</v>
      </c>
      <c r="AN1281" s="327">
        <f t="shared" si="1163"/>
        <v>0</v>
      </c>
      <c r="AO1281" s="327">
        <f t="shared" si="1164"/>
        <v>0</v>
      </c>
      <c r="AP1281" s="327">
        <f t="shared" si="1165"/>
        <v>0</v>
      </c>
      <c r="AQ1281" s="327">
        <f t="shared" si="1166"/>
        <v>0</v>
      </c>
      <c r="AR1281" s="264">
        <f t="shared" ref="AR1281:AR1344" si="1182">+ROUNDUP(SUM(AF1281:AQ1281),0)</f>
        <v>3400</v>
      </c>
      <c r="AS1281" s="623" t="s">
        <v>2578</v>
      </c>
      <c r="AU1281" s="623" t="s">
        <v>3535</v>
      </c>
      <c r="AV1281" s="623" t="s">
        <v>3536</v>
      </c>
      <c r="AW1281" s="784">
        <v>46058</v>
      </c>
      <c r="AX1281" s="623" t="s">
        <v>3537</v>
      </c>
      <c r="AY1281" s="784">
        <v>46078</v>
      </c>
      <c r="BA1281" s="623" t="s">
        <v>3538</v>
      </c>
      <c r="BB1281" s="384" t="s">
        <v>995</v>
      </c>
      <c r="BC1281" s="623" t="s">
        <v>3803</v>
      </c>
      <c r="BD1281" s="623" t="s">
        <v>3804</v>
      </c>
      <c r="BE1281" s="623" t="s">
        <v>3805</v>
      </c>
      <c r="BF1281" s="784">
        <v>46083</v>
      </c>
      <c r="BH1281" s="2778" t="s">
        <v>2668</v>
      </c>
      <c r="BI1281" s="2763"/>
      <c r="BJ1281" s="2743"/>
      <c r="BK1281" s="639"/>
      <c r="BL1281" s="802">
        <v>5008</v>
      </c>
      <c r="BM1281" s="802"/>
      <c r="BN1281" s="856"/>
      <c r="BO1281" s="639" t="s">
        <v>3836</v>
      </c>
      <c r="BP1281" s="639"/>
      <c r="BQ1281" s="658" t="s">
        <v>3807</v>
      </c>
      <c r="BR1281" s="658"/>
      <c r="BS1281" s="623" t="s">
        <v>2669</v>
      </c>
      <c r="BT1281" s="623" t="s">
        <v>2649</v>
      </c>
      <c r="BU1281" s="623" t="s">
        <v>2670</v>
      </c>
      <c r="BV1281" s="776" t="s">
        <v>2671</v>
      </c>
      <c r="BW1281" s="777" t="s">
        <v>2672</v>
      </c>
      <c r="BX1281" s="824">
        <v>3000</v>
      </c>
      <c r="BY1281" s="618">
        <v>46082</v>
      </c>
      <c r="BZ1281" s="618">
        <v>46116</v>
      </c>
      <c r="CT1281" s="623">
        <v>30</v>
      </c>
      <c r="CU1281" s="791">
        <f t="shared" si="1174"/>
        <v>3000</v>
      </c>
      <c r="CV1281" s="623">
        <v>30</v>
      </c>
      <c r="CW1281" s="791">
        <f t="shared" si="1172"/>
        <v>3000</v>
      </c>
      <c r="CX1281" s="623">
        <v>30</v>
      </c>
      <c r="CY1281" s="791">
        <f t="shared" si="1173"/>
        <v>3000</v>
      </c>
      <c r="CZ1281" s="791">
        <f t="shared" ref="CZ1281:CZ1290" si="1183">CU1281-CW1281</f>
        <v>0</v>
      </c>
      <c r="DA1281" s="791">
        <f t="shared" ref="DA1281:DA1290" si="1184">CU1281-CY1281</f>
        <v>0</v>
      </c>
      <c r="DC1281" s="623">
        <f t="shared" ref="DC1281:DC1310" si="1185">V1281</f>
        <v>4</v>
      </c>
      <c r="DD1281" s="1441">
        <f t="shared" si="1167"/>
        <v>400</v>
      </c>
      <c r="DE1281" s="623">
        <v>4</v>
      </c>
      <c r="DF1281" s="1441">
        <f t="shared" si="1168"/>
        <v>400</v>
      </c>
      <c r="DG1281" s="623">
        <v>4</v>
      </c>
      <c r="DH1281" s="1441">
        <f t="shared" si="1169"/>
        <v>400</v>
      </c>
      <c r="DU1281" s="793">
        <f t="shared" si="1177"/>
        <v>3400</v>
      </c>
      <c r="DV1281" s="794">
        <f t="shared" ref="DV1281:DV1312" si="1186">CE1281+CN1281+CW1281+DF1281</f>
        <v>3400</v>
      </c>
      <c r="DW1281" s="794">
        <f t="shared" ref="DW1281:DW1312" si="1187">CG1281+CP1281+CY1281+DH1281</f>
        <v>3400</v>
      </c>
      <c r="DX1281" s="794">
        <f t="shared" si="1179"/>
        <v>0</v>
      </c>
      <c r="DY1281" s="794">
        <f t="shared" si="1180"/>
        <v>0</v>
      </c>
      <c r="EG1281" s="621"/>
    </row>
    <row r="1282" spans="1:341" s="623" customFormat="1" ht="48" hidden="1" customHeight="1" x14ac:dyDescent="0.25">
      <c r="A1282" s="778">
        <v>2026</v>
      </c>
      <c r="B1282" s="778">
        <v>479</v>
      </c>
      <c r="C1282" s="778" t="s">
        <v>58</v>
      </c>
      <c r="D1282" s="778">
        <v>3000654</v>
      </c>
      <c r="E1282" s="778">
        <v>5005020</v>
      </c>
      <c r="F1282" s="778" t="s">
        <v>2269</v>
      </c>
      <c r="G1282" s="778" t="s">
        <v>2270</v>
      </c>
      <c r="H1282" s="778">
        <v>93</v>
      </c>
      <c r="I1282" s="779" t="s">
        <v>992</v>
      </c>
      <c r="J1282" s="780" t="s">
        <v>10</v>
      </c>
      <c r="K1282" s="780" t="s">
        <v>60</v>
      </c>
      <c r="L1282" s="778" t="str">
        <f t="shared" si="1178"/>
        <v>2.3</v>
      </c>
      <c r="M1282" s="781" t="s">
        <v>62</v>
      </c>
      <c r="N1282" s="781"/>
      <c r="O1282" s="778" t="s">
        <v>2641</v>
      </c>
      <c r="P1282" s="778" t="s">
        <v>65</v>
      </c>
      <c r="Q1282" s="782">
        <v>1</v>
      </c>
      <c r="R1282" s="513">
        <v>3000</v>
      </c>
      <c r="U1282" s="778">
        <v>30</v>
      </c>
      <c r="V1282" s="778">
        <v>4</v>
      </c>
      <c r="W1282" s="321"/>
      <c r="X1282" s="321"/>
      <c r="Y1282" s="321"/>
      <c r="Z1282" s="322"/>
      <c r="AA1282" s="322"/>
      <c r="AB1282" s="322"/>
      <c r="AC1282" s="322"/>
      <c r="AD1282" s="322"/>
      <c r="AE1282" s="320"/>
      <c r="AF1282" s="327">
        <f t="shared" si="1176"/>
        <v>0</v>
      </c>
      <c r="AG1282" s="327">
        <f t="shared" si="1175"/>
        <v>0</v>
      </c>
      <c r="AH1282" s="327">
        <f t="shared" si="1181"/>
        <v>3000</v>
      </c>
      <c r="AI1282" s="327">
        <f t="shared" ref="AI1282:AI1313" si="1188">+$R1282*(V1282/30)*$Q1282</f>
        <v>400</v>
      </c>
      <c r="AJ1282" s="327">
        <f t="shared" ref="AJ1282:AJ1313" si="1189">+$R1282*(W1282/30)*$Q1282</f>
        <v>0</v>
      </c>
      <c r="AK1282" s="327">
        <f t="shared" ref="AK1282:AK1313" si="1190">+$R1282*(X1282/30)*$Q1282</f>
        <v>0</v>
      </c>
      <c r="AL1282" s="327">
        <f t="shared" ref="AL1282:AL1313" si="1191">+$R1282*(Y1282/30)*$Q1282</f>
        <v>0</v>
      </c>
      <c r="AM1282" s="327">
        <f t="shared" ref="AM1282:AM1313" si="1192">+$R1282*(Z1282/30)*$Q1282</f>
        <v>0</v>
      </c>
      <c r="AN1282" s="327">
        <f t="shared" ref="AN1282:AN1313" si="1193">+$R1282*(AA1282/30)*$Q1282</f>
        <v>0</v>
      </c>
      <c r="AO1282" s="327">
        <f t="shared" ref="AO1282:AO1313" si="1194">+$R1282*(AB1282/30)*$Q1282</f>
        <v>0</v>
      </c>
      <c r="AP1282" s="327">
        <f t="shared" ref="AP1282:AP1313" si="1195">+$R1282*(AC1282/30)*$Q1282</f>
        <v>0</v>
      </c>
      <c r="AQ1282" s="327">
        <f t="shared" ref="AQ1282:AQ1313" si="1196">+$R1282*(AD1282/30)*$Q1282</f>
        <v>0</v>
      </c>
      <c r="AR1282" s="264">
        <f t="shared" si="1182"/>
        <v>3400</v>
      </c>
      <c r="AS1282" s="623" t="s">
        <v>2578</v>
      </c>
      <c r="AU1282" s="623" t="s">
        <v>3535</v>
      </c>
      <c r="AV1282" s="623" t="s">
        <v>3536</v>
      </c>
      <c r="AW1282" s="784">
        <v>46058</v>
      </c>
      <c r="AX1282" s="623" t="s">
        <v>3537</v>
      </c>
      <c r="AY1282" s="784">
        <v>46078</v>
      </c>
      <c r="BA1282" s="623" t="s">
        <v>3538</v>
      </c>
      <c r="BB1282" s="384" t="s">
        <v>995</v>
      </c>
      <c r="BC1282" s="623" t="s">
        <v>3803</v>
      </c>
      <c r="BD1282" s="623" t="s">
        <v>3804</v>
      </c>
      <c r="BE1282" s="623" t="s">
        <v>3805</v>
      </c>
      <c r="BF1282" s="784">
        <v>46083</v>
      </c>
      <c r="BH1282" s="2778" t="s">
        <v>2673</v>
      </c>
      <c r="BI1282" s="2763"/>
      <c r="BJ1282" s="2743"/>
      <c r="BK1282" s="639"/>
      <c r="BL1282" s="802" t="s">
        <v>2673</v>
      </c>
      <c r="BM1282" s="802"/>
      <c r="BN1282" s="856"/>
      <c r="BO1282" s="639" t="s">
        <v>3836</v>
      </c>
      <c r="BP1282" s="2898" t="s">
        <v>3806</v>
      </c>
      <c r="BQ1282" s="658" t="s">
        <v>3819</v>
      </c>
      <c r="BR1282" s="658"/>
      <c r="BS1282" s="623" t="s">
        <v>1865</v>
      </c>
      <c r="BT1282" s="623" t="s">
        <v>2675</v>
      </c>
      <c r="BU1282" s="623" t="s">
        <v>1285</v>
      </c>
      <c r="BV1282" s="776" t="s">
        <v>2676</v>
      </c>
      <c r="BW1282" s="777" t="s">
        <v>2677</v>
      </c>
      <c r="BX1282" s="824">
        <v>3000</v>
      </c>
      <c r="BY1282" s="618">
        <v>46082</v>
      </c>
      <c r="BZ1282" s="618">
        <v>46116</v>
      </c>
      <c r="CT1282" s="623">
        <v>30</v>
      </c>
      <c r="CU1282" s="791">
        <f t="shared" si="1174"/>
        <v>3000</v>
      </c>
      <c r="CV1282" s="623">
        <v>30</v>
      </c>
      <c r="CW1282" s="791">
        <f t="shared" si="1172"/>
        <v>3000</v>
      </c>
      <c r="CX1282" s="623">
        <v>30</v>
      </c>
      <c r="CY1282" s="791">
        <f t="shared" si="1173"/>
        <v>3000</v>
      </c>
      <c r="CZ1282" s="791">
        <f t="shared" si="1183"/>
        <v>0</v>
      </c>
      <c r="DA1282" s="791">
        <f t="shared" si="1184"/>
        <v>0</v>
      </c>
      <c r="DC1282" s="623">
        <f t="shared" si="1185"/>
        <v>4</v>
      </c>
      <c r="DD1282" s="1441">
        <f t="shared" si="1167"/>
        <v>400</v>
      </c>
      <c r="DE1282" s="623">
        <v>4</v>
      </c>
      <c r="DF1282" s="1441">
        <f t="shared" ref="DF1282:DF1313" si="1197">(R1282/30*DE1282)*Q1282</f>
        <v>400</v>
      </c>
      <c r="DG1282" s="623">
        <v>4</v>
      </c>
      <c r="DH1282" s="1441">
        <f t="shared" ref="DH1282:DH1313" si="1198">(R1282/30*DG1282)*Q1282</f>
        <v>400</v>
      </c>
      <c r="DU1282" s="793">
        <f t="shared" si="1177"/>
        <v>3400</v>
      </c>
      <c r="DV1282" s="794">
        <f t="shared" si="1186"/>
        <v>3400</v>
      </c>
      <c r="DW1282" s="794">
        <f t="shared" si="1187"/>
        <v>3400</v>
      </c>
      <c r="DX1282" s="794">
        <f t="shared" si="1179"/>
        <v>0</v>
      </c>
      <c r="DY1282" s="794">
        <f t="shared" si="1180"/>
        <v>0</v>
      </c>
      <c r="EG1282" s="621"/>
    </row>
    <row r="1283" spans="1:341" s="623" customFormat="1" ht="48" hidden="1" customHeight="1" x14ac:dyDescent="0.25">
      <c r="A1283" s="1365">
        <v>2026</v>
      </c>
      <c r="B1283" s="1365">
        <v>479</v>
      </c>
      <c r="C1283" s="1365" t="s">
        <v>58</v>
      </c>
      <c r="D1283" s="1365">
        <v>3000654</v>
      </c>
      <c r="E1283" s="1365">
        <v>5005020</v>
      </c>
      <c r="F1283" s="1365" t="s">
        <v>2269</v>
      </c>
      <c r="G1283" s="1365" t="s">
        <v>2270</v>
      </c>
      <c r="H1283" s="1365">
        <v>93</v>
      </c>
      <c r="I1283" s="1366" t="s">
        <v>992</v>
      </c>
      <c r="J1283" s="1367" t="s">
        <v>10</v>
      </c>
      <c r="K1283" s="1367" t="s">
        <v>60</v>
      </c>
      <c r="L1283" s="1365" t="str">
        <f t="shared" si="1178"/>
        <v>2.3</v>
      </c>
      <c r="M1283" s="1368" t="s">
        <v>62</v>
      </c>
      <c r="N1283" s="1368"/>
      <c r="O1283" s="1365" t="s">
        <v>2641</v>
      </c>
      <c r="P1283" s="1365" t="s">
        <v>65</v>
      </c>
      <c r="Q1283" s="1369">
        <v>1</v>
      </c>
      <c r="R1283" s="297">
        <v>3000</v>
      </c>
      <c r="S1283" s="373"/>
      <c r="T1283" s="373"/>
      <c r="U1283" s="1365">
        <v>30</v>
      </c>
      <c r="V1283" s="1365">
        <v>4</v>
      </c>
      <c r="W1283" s="286"/>
      <c r="X1283" s="286"/>
      <c r="Y1283" s="286"/>
      <c r="Z1283" s="287"/>
      <c r="AA1283" s="287"/>
      <c r="AB1283" s="287"/>
      <c r="AC1283" s="287"/>
      <c r="AD1283" s="287"/>
      <c r="AE1283" s="285"/>
      <c r="AF1283" s="284">
        <f t="shared" si="1176"/>
        <v>0</v>
      </c>
      <c r="AG1283" s="284">
        <f t="shared" si="1175"/>
        <v>0</v>
      </c>
      <c r="AH1283" s="284">
        <f t="shared" si="1181"/>
        <v>3000</v>
      </c>
      <c r="AI1283" s="284">
        <f t="shared" si="1188"/>
        <v>400</v>
      </c>
      <c r="AJ1283" s="284">
        <f t="shared" si="1189"/>
        <v>0</v>
      </c>
      <c r="AK1283" s="284">
        <f t="shared" si="1190"/>
        <v>0</v>
      </c>
      <c r="AL1283" s="284">
        <f t="shared" si="1191"/>
        <v>0</v>
      </c>
      <c r="AM1283" s="284">
        <f t="shared" si="1192"/>
        <v>0</v>
      </c>
      <c r="AN1283" s="284">
        <f t="shared" si="1193"/>
        <v>0</v>
      </c>
      <c r="AO1283" s="284">
        <f t="shared" si="1194"/>
        <v>0</v>
      </c>
      <c r="AP1283" s="284">
        <f t="shared" si="1195"/>
        <v>0</v>
      </c>
      <c r="AQ1283" s="284">
        <f t="shared" si="1196"/>
        <v>0</v>
      </c>
      <c r="AR1283" s="288">
        <f t="shared" si="1182"/>
        <v>3400</v>
      </c>
      <c r="AS1283" s="373" t="s">
        <v>2578</v>
      </c>
      <c r="AT1283" s="373"/>
      <c r="AU1283" s="373" t="s">
        <v>3535</v>
      </c>
      <c r="AV1283" s="373" t="s">
        <v>3536</v>
      </c>
      <c r="AW1283" s="375">
        <v>46058</v>
      </c>
      <c r="AX1283" s="373" t="s">
        <v>3537</v>
      </c>
      <c r="AY1283" s="375">
        <v>46078</v>
      </c>
      <c r="AZ1283" s="373"/>
      <c r="BA1283" s="373" t="s">
        <v>3538</v>
      </c>
      <c r="BB1283" s="901" t="s">
        <v>995</v>
      </c>
      <c r="BC1283" s="373" t="s">
        <v>3803</v>
      </c>
      <c r="BD1283" s="373" t="s">
        <v>3804</v>
      </c>
      <c r="BE1283" s="373" t="s">
        <v>3805</v>
      </c>
      <c r="BF1283" s="375">
        <v>46083</v>
      </c>
      <c r="BG1283" s="373"/>
      <c r="BH1283" s="773" t="s">
        <v>3312</v>
      </c>
      <c r="BI1283" s="773"/>
      <c r="BJ1283" s="799"/>
      <c r="BK1283" s="687"/>
      <c r="BL1283" s="373">
        <v>3880</v>
      </c>
      <c r="BM1283" s="373"/>
      <c r="BN1283" s="773"/>
      <c r="BO1283" s="687" t="s">
        <v>3836</v>
      </c>
      <c r="BP1283" s="687" t="s">
        <v>3430</v>
      </c>
      <c r="BQ1283" s="1115" t="s">
        <v>3819</v>
      </c>
      <c r="BR1283" s="1115"/>
      <c r="BS1283" s="1485" t="s">
        <v>3837</v>
      </c>
      <c r="BT1283" s="373" t="s">
        <v>1409</v>
      </c>
      <c r="BU1283" s="373" t="s">
        <v>3838</v>
      </c>
      <c r="BV1283" s="774">
        <v>41741304</v>
      </c>
      <c r="BW1283" s="775">
        <v>10417413044</v>
      </c>
      <c r="BX1283" s="798">
        <v>3000</v>
      </c>
      <c r="BY1283" s="907">
        <v>46082</v>
      </c>
      <c r="BZ1283" s="907">
        <v>46116</v>
      </c>
      <c r="CA1283" s="373"/>
      <c r="CB1283" s="373"/>
      <c r="CC1283" s="373"/>
      <c r="CD1283" s="373"/>
      <c r="CE1283" s="373"/>
      <c r="CF1283" s="373"/>
      <c r="CG1283" s="373"/>
      <c r="CH1283" s="373"/>
      <c r="CI1283" s="373"/>
      <c r="CJ1283" s="373"/>
      <c r="CK1283" s="373"/>
      <c r="CL1283" s="373"/>
      <c r="CM1283" s="373"/>
      <c r="CN1283" s="373"/>
      <c r="CO1283" s="373"/>
      <c r="CP1283" s="373"/>
      <c r="CQ1283" s="373"/>
      <c r="CR1283" s="373"/>
      <c r="CS1283" s="373"/>
      <c r="CT1283" s="373">
        <v>30</v>
      </c>
      <c r="CU1283" s="390">
        <f t="shared" si="1174"/>
        <v>3000</v>
      </c>
      <c r="CV1283" s="373">
        <v>30</v>
      </c>
      <c r="CW1283" s="390">
        <f t="shared" si="1172"/>
        <v>3000</v>
      </c>
      <c r="CX1283" s="373">
        <v>30</v>
      </c>
      <c r="CY1283" s="390">
        <f t="shared" si="1173"/>
        <v>3000</v>
      </c>
      <c r="CZ1283" s="390">
        <f t="shared" si="1183"/>
        <v>0</v>
      </c>
      <c r="DA1283" s="390">
        <f t="shared" si="1184"/>
        <v>0</v>
      </c>
      <c r="DB1283" s="373"/>
      <c r="DC1283" s="373">
        <f t="shared" si="1185"/>
        <v>4</v>
      </c>
      <c r="DD1283" s="1371">
        <f t="shared" si="1167"/>
        <v>400</v>
      </c>
      <c r="DE1283" s="373">
        <v>4</v>
      </c>
      <c r="DF1283" s="1371">
        <f t="shared" si="1197"/>
        <v>400</v>
      </c>
      <c r="DG1283" s="373">
        <v>4</v>
      </c>
      <c r="DH1283" s="1371">
        <f t="shared" si="1198"/>
        <v>400</v>
      </c>
      <c r="DI1283" s="373"/>
      <c r="DJ1283" s="373"/>
      <c r="DK1283" s="373"/>
      <c r="DL1283" s="373"/>
      <c r="DM1283" s="373"/>
      <c r="DN1283" s="373"/>
      <c r="DO1283" s="373"/>
      <c r="DP1283" s="373"/>
      <c r="DQ1283" s="373"/>
      <c r="DR1283" s="373"/>
      <c r="DS1283" s="373"/>
      <c r="DT1283" s="373"/>
      <c r="DU1283" s="793">
        <f t="shared" si="1177"/>
        <v>3400</v>
      </c>
      <c r="DV1283" s="794">
        <f t="shared" si="1186"/>
        <v>3400</v>
      </c>
      <c r="DW1283" s="794">
        <f t="shared" si="1187"/>
        <v>3400</v>
      </c>
      <c r="DX1283" s="794">
        <f t="shared" si="1179"/>
        <v>0</v>
      </c>
      <c r="DY1283" s="794">
        <f t="shared" si="1180"/>
        <v>0</v>
      </c>
      <c r="DZ1283" s="373"/>
      <c r="EA1283" s="373"/>
      <c r="EB1283" s="373"/>
      <c r="EC1283" s="373"/>
      <c r="ED1283" s="373"/>
      <c r="EE1283" s="373"/>
      <c r="EF1283" s="373"/>
      <c r="EG1283" s="621"/>
      <c r="EH1283" s="373"/>
      <c r="EI1283" s="373"/>
      <c r="EJ1283" s="373"/>
      <c r="EK1283" s="373"/>
      <c r="EL1283" s="373"/>
      <c r="EM1283" s="373"/>
      <c r="EN1283" s="373"/>
      <c r="EO1283" s="373"/>
      <c r="EP1283" s="373"/>
      <c r="EQ1283" s="373"/>
      <c r="ER1283" s="373"/>
      <c r="ES1283" s="373"/>
      <c r="ET1283" s="373"/>
      <c r="EU1283" s="373"/>
      <c r="EV1283" s="373"/>
      <c r="EW1283" s="373"/>
      <c r="EX1283" s="373"/>
      <c r="EY1283" s="373"/>
      <c r="EZ1283" s="373"/>
      <c r="FA1283" s="373"/>
      <c r="FB1283" s="373"/>
      <c r="FC1283" s="373"/>
      <c r="FD1283" s="373"/>
      <c r="FE1283" s="373"/>
      <c r="FF1283" s="373"/>
      <c r="FG1283" s="373"/>
      <c r="FH1283" s="373"/>
      <c r="FI1283" s="838"/>
    </row>
    <row r="1284" spans="1:341" s="623" customFormat="1" ht="48" hidden="1" customHeight="1" x14ac:dyDescent="0.25">
      <c r="A1284" s="1365">
        <v>2026</v>
      </c>
      <c r="B1284" s="1365">
        <v>479</v>
      </c>
      <c r="C1284" s="1365" t="s">
        <v>58</v>
      </c>
      <c r="D1284" s="1365">
        <v>3000654</v>
      </c>
      <c r="E1284" s="1365">
        <v>5005020</v>
      </c>
      <c r="F1284" s="1365" t="s">
        <v>2269</v>
      </c>
      <c r="G1284" s="1365" t="s">
        <v>2270</v>
      </c>
      <c r="H1284" s="1365">
        <v>93</v>
      </c>
      <c r="I1284" s="1366" t="s">
        <v>992</v>
      </c>
      <c r="J1284" s="1367" t="s">
        <v>10</v>
      </c>
      <c r="K1284" s="1367" t="s">
        <v>60</v>
      </c>
      <c r="L1284" s="1365" t="str">
        <f t="shared" si="1178"/>
        <v>2.3</v>
      </c>
      <c r="M1284" s="1368" t="s">
        <v>62</v>
      </c>
      <c r="N1284" s="1368"/>
      <c r="O1284" s="1365" t="s">
        <v>2641</v>
      </c>
      <c r="P1284" s="1365" t="s">
        <v>65</v>
      </c>
      <c r="Q1284" s="1369">
        <v>1</v>
      </c>
      <c r="R1284" s="297">
        <v>3000</v>
      </c>
      <c r="S1284" s="373"/>
      <c r="T1284" s="373"/>
      <c r="U1284" s="1365">
        <v>30</v>
      </c>
      <c r="V1284" s="1365">
        <v>4</v>
      </c>
      <c r="W1284" s="286"/>
      <c r="X1284" s="286"/>
      <c r="Y1284" s="286"/>
      <c r="Z1284" s="287"/>
      <c r="AA1284" s="287"/>
      <c r="AB1284" s="287"/>
      <c r="AC1284" s="287"/>
      <c r="AD1284" s="287"/>
      <c r="AE1284" s="285"/>
      <c r="AF1284" s="284">
        <f t="shared" si="1176"/>
        <v>0</v>
      </c>
      <c r="AG1284" s="284">
        <f t="shared" si="1175"/>
        <v>0</v>
      </c>
      <c r="AH1284" s="284">
        <f t="shared" si="1181"/>
        <v>3000</v>
      </c>
      <c r="AI1284" s="284">
        <f t="shared" si="1188"/>
        <v>400</v>
      </c>
      <c r="AJ1284" s="284">
        <f t="shared" si="1189"/>
        <v>0</v>
      </c>
      <c r="AK1284" s="284">
        <f t="shared" si="1190"/>
        <v>0</v>
      </c>
      <c r="AL1284" s="284">
        <f t="shared" si="1191"/>
        <v>0</v>
      </c>
      <c r="AM1284" s="284">
        <f t="shared" si="1192"/>
        <v>0</v>
      </c>
      <c r="AN1284" s="284">
        <f t="shared" si="1193"/>
        <v>0</v>
      </c>
      <c r="AO1284" s="284">
        <f t="shared" si="1194"/>
        <v>0</v>
      </c>
      <c r="AP1284" s="284">
        <f t="shared" si="1195"/>
        <v>0</v>
      </c>
      <c r="AQ1284" s="284">
        <f t="shared" si="1196"/>
        <v>0</v>
      </c>
      <c r="AR1284" s="288">
        <f t="shared" si="1182"/>
        <v>3400</v>
      </c>
      <c r="AS1284" s="373" t="s">
        <v>2578</v>
      </c>
      <c r="AT1284" s="373"/>
      <c r="AU1284" s="373" t="s">
        <v>3535</v>
      </c>
      <c r="AV1284" s="373" t="s">
        <v>3536</v>
      </c>
      <c r="AW1284" s="375">
        <v>46058</v>
      </c>
      <c r="AX1284" s="373" t="s">
        <v>3537</v>
      </c>
      <c r="AY1284" s="375">
        <v>46078</v>
      </c>
      <c r="AZ1284" s="373"/>
      <c r="BA1284" s="373" t="s">
        <v>3538</v>
      </c>
      <c r="BB1284" s="901" t="s">
        <v>995</v>
      </c>
      <c r="BC1284" s="373" t="s">
        <v>3803</v>
      </c>
      <c r="BD1284" s="373" t="s">
        <v>3804</v>
      </c>
      <c r="BE1284" s="373" t="s">
        <v>3805</v>
      </c>
      <c r="BF1284" s="375">
        <v>46083</v>
      </c>
      <c r="BG1284" s="373"/>
      <c r="BH1284" s="773" t="s">
        <v>3321</v>
      </c>
      <c r="BI1284" s="773"/>
      <c r="BJ1284" s="799"/>
      <c r="BK1284" s="687"/>
      <c r="BL1284" s="373">
        <v>3881</v>
      </c>
      <c r="BM1284" s="373"/>
      <c r="BN1284" s="773"/>
      <c r="BO1284" s="687" t="s">
        <v>3836</v>
      </c>
      <c r="BP1284" s="687" t="s">
        <v>3430</v>
      </c>
      <c r="BQ1284" s="1115" t="s">
        <v>3819</v>
      </c>
      <c r="BR1284" s="1115"/>
      <c r="BS1284" s="1485" t="s">
        <v>2900</v>
      </c>
      <c r="BT1284" s="373" t="s">
        <v>3322</v>
      </c>
      <c r="BU1284" s="373" t="s">
        <v>3839</v>
      </c>
      <c r="BV1284" s="774">
        <v>44138402</v>
      </c>
      <c r="BW1284" s="775">
        <v>10441384021</v>
      </c>
      <c r="BX1284" s="798">
        <v>3000</v>
      </c>
      <c r="BY1284" s="907">
        <v>46082</v>
      </c>
      <c r="BZ1284" s="907">
        <v>46116</v>
      </c>
      <c r="CA1284" s="373"/>
      <c r="CB1284" s="373"/>
      <c r="CC1284" s="373"/>
      <c r="CD1284" s="373"/>
      <c r="CE1284" s="373"/>
      <c r="CF1284" s="373"/>
      <c r="CG1284" s="373"/>
      <c r="CH1284" s="373"/>
      <c r="CI1284" s="373"/>
      <c r="CJ1284" s="373"/>
      <c r="CK1284" s="373"/>
      <c r="CL1284" s="373"/>
      <c r="CM1284" s="373"/>
      <c r="CN1284" s="373"/>
      <c r="CO1284" s="373"/>
      <c r="CP1284" s="373"/>
      <c r="CQ1284" s="373"/>
      <c r="CR1284" s="373"/>
      <c r="CS1284" s="373"/>
      <c r="CT1284" s="373">
        <v>30</v>
      </c>
      <c r="CU1284" s="390">
        <f t="shared" si="1174"/>
        <v>3000</v>
      </c>
      <c r="CV1284" s="373">
        <v>30</v>
      </c>
      <c r="CW1284" s="390">
        <f t="shared" ref="CW1284:CW1315" si="1199">(R1284/30*CV1284)*Q1284</f>
        <v>3000</v>
      </c>
      <c r="CX1284" s="373">
        <v>30</v>
      </c>
      <c r="CY1284" s="390">
        <f t="shared" ref="CY1284:CY1315" si="1200">(R1284/30*CX1284)*Q1284</f>
        <v>3000</v>
      </c>
      <c r="CZ1284" s="390">
        <f t="shared" si="1183"/>
        <v>0</v>
      </c>
      <c r="DA1284" s="390">
        <f t="shared" si="1184"/>
        <v>0</v>
      </c>
      <c r="DB1284" s="373"/>
      <c r="DC1284" s="373">
        <f t="shared" si="1185"/>
        <v>4</v>
      </c>
      <c r="DD1284" s="1371">
        <f t="shared" si="1167"/>
        <v>400</v>
      </c>
      <c r="DE1284" s="373">
        <v>4</v>
      </c>
      <c r="DF1284" s="1371">
        <f t="shared" si="1197"/>
        <v>400</v>
      </c>
      <c r="DG1284" s="373">
        <v>4</v>
      </c>
      <c r="DH1284" s="1371">
        <f t="shared" si="1198"/>
        <v>400</v>
      </c>
      <c r="DI1284" s="373"/>
      <c r="DJ1284" s="373"/>
      <c r="DK1284" s="373"/>
      <c r="DL1284" s="373"/>
      <c r="DM1284" s="373"/>
      <c r="DN1284" s="373"/>
      <c r="DO1284" s="373"/>
      <c r="DP1284" s="373"/>
      <c r="DQ1284" s="373"/>
      <c r="DR1284" s="373"/>
      <c r="DS1284" s="373"/>
      <c r="DT1284" s="373"/>
      <c r="DU1284" s="793">
        <f t="shared" si="1177"/>
        <v>3400</v>
      </c>
      <c r="DV1284" s="794">
        <f t="shared" si="1186"/>
        <v>3400</v>
      </c>
      <c r="DW1284" s="794">
        <f t="shared" si="1187"/>
        <v>3400</v>
      </c>
      <c r="DX1284" s="794">
        <f t="shared" si="1179"/>
        <v>0</v>
      </c>
      <c r="DY1284" s="794">
        <f t="shared" si="1180"/>
        <v>0</v>
      </c>
      <c r="DZ1284" s="373"/>
      <c r="EA1284" s="373"/>
      <c r="EB1284" s="373"/>
      <c r="EC1284" s="373"/>
      <c r="ED1284" s="373"/>
      <c r="EE1284" s="373"/>
      <c r="EF1284" s="373"/>
      <c r="EG1284" s="621"/>
      <c r="EH1284" s="373"/>
      <c r="EI1284" s="373"/>
      <c r="EJ1284" s="373"/>
      <c r="EK1284" s="373"/>
      <c r="EL1284" s="373"/>
      <c r="EM1284" s="373"/>
      <c r="EN1284" s="373"/>
      <c r="EO1284" s="373"/>
      <c r="EP1284" s="373"/>
      <c r="EQ1284" s="373"/>
      <c r="ER1284" s="373"/>
      <c r="ES1284" s="373"/>
      <c r="ET1284" s="373"/>
      <c r="EU1284" s="373"/>
      <c r="EV1284" s="373"/>
      <c r="EW1284" s="373"/>
      <c r="EX1284" s="373"/>
      <c r="EY1284" s="373"/>
      <c r="EZ1284" s="373"/>
      <c r="FA1284" s="373"/>
      <c r="FB1284" s="373"/>
      <c r="FC1284" s="373"/>
      <c r="FD1284" s="373"/>
      <c r="FE1284" s="373"/>
      <c r="FF1284" s="373"/>
      <c r="FG1284" s="373"/>
      <c r="FH1284" s="373"/>
      <c r="FI1284" s="838"/>
    </row>
    <row r="1285" spans="1:341" s="623" customFormat="1" ht="48" hidden="1" customHeight="1" x14ac:dyDescent="0.25">
      <c r="A1285" s="1365">
        <v>2026</v>
      </c>
      <c r="B1285" s="1365">
        <v>479</v>
      </c>
      <c r="C1285" s="1365" t="s">
        <v>58</v>
      </c>
      <c r="D1285" s="1365">
        <v>3000654</v>
      </c>
      <c r="E1285" s="1365">
        <v>5005020</v>
      </c>
      <c r="F1285" s="1365" t="s">
        <v>2269</v>
      </c>
      <c r="G1285" s="1365" t="s">
        <v>2270</v>
      </c>
      <c r="H1285" s="1365">
        <v>93</v>
      </c>
      <c r="I1285" s="1366" t="s">
        <v>992</v>
      </c>
      <c r="J1285" s="1367" t="s">
        <v>10</v>
      </c>
      <c r="K1285" s="1367" t="s">
        <v>60</v>
      </c>
      <c r="L1285" s="1365" t="str">
        <f t="shared" si="1178"/>
        <v>2.3</v>
      </c>
      <c r="M1285" s="1368" t="s">
        <v>62</v>
      </c>
      <c r="N1285" s="1368"/>
      <c r="O1285" s="1365" t="s">
        <v>2641</v>
      </c>
      <c r="P1285" s="1365" t="s">
        <v>65</v>
      </c>
      <c r="Q1285" s="1369">
        <v>1</v>
      </c>
      <c r="R1285" s="297">
        <v>3000</v>
      </c>
      <c r="S1285" s="373"/>
      <c r="T1285" s="373"/>
      <c r="U1285" s="1365">
        <v>30</v>
      </c>
      <c r="V1285" s="1365">
        <v>4</v>
      </c>
      <c r="W1285" s="286"/>
      <c r="X1285" s="286"/>
      <c r="Y1285" s="286"/>
      <c r="Z1285" s="287"/>
      <c r="AA1285" s="287"/>
      <c r="AB1285" s="287"/>
      <c r="AC1285" s="287"/>
      <c r="AD1285" s="287"/>
      <c r="AE1285" s="285"/>
      <c r="AF1285" s="284">
        <f t="shared" si="1176"/>
        <v>0</v>
      </c>
      <c r="AG1285" s="284">
        <f t="shared" si="1175"/>
        <v>0</v>
      </c>
      <c r="AH1285" s="284">
        <f t="shared" si="1181"/>
        <v>3000</v>
      </c>
      <c r="AI1285" s="284">
        <f t="shared" si="1188"/>
        <v>400</v>
      </c>
      <c r="AJ1285" s="284">
        <f t="shared" si="1189"/>
        <v>0</v>
      </c>
      <c r="AK1285" s="284">
        <f t="shared" si="1190"/>
        <v>0</v>
      </c>
      <c r="AL1285" s="284">
        <f t="shared" si="1191"/>
        <v>0</v>
      </c>
      <c r="AM1285" s="284">
        <f t="shared" si="1192"/>
        <v>0</v>
      </c>
      <c r="AN1285" s="284">
        <f t="shared" si="1193"/>
        <v>0</v>
      </c>
      <c r="AO1285" s="284">
        <f t="shared" si="1194"/>
        <v>0</v>
      </c>
      <c r="AP1285" s="284">
        <f t="shared" si="1195"/>
        <v>0</v>
      </c>
      <c r="AQ1285" s="284">
        <f t="shared" si="1196"/>
        <v>0</v>
      </c>
      <c r="AR1285" s="288">
        <f t="shared" si="1182"/>
        <v>3400</v>
      </c>
      <c r="AS1285" s="373" t="s">
        <v>2578</v>
      </c>
      <c r="AT1285" s="373"/>
      <c r="AU1285" s="373" t="s">
        <v>3535</v>
      </c>
      <c r="AV1285" s="373" t="s">
        <v>3536</v>
      </c>
      <c r="AW1285" s="375">
        <v>46058</v>
      </c>
      <c r="AX1285" s="373" t="s">
        <v>3537</v>
      </c>
      <c r="AY1285" s="375">
        <v>46078</v>
      </c>
      <c r="AZ1285" s="373"/>
      <c r="BA1285" s="373" t="s">
        <v>3538</v>
      </c>
      <c r="BB1285" s="901" t="s">
        <v>995</v>
      </c>
      <c r="BC1285" s="373" t="s">
        <v>3803</v>
      </c>
      <c r="BD1285" s="373" t="s">
        <v>3804</v>
      </c>
      <c r="BE1285" s="373" t="s">
        <v>3805</v>
      </c>
      <c r="BF1285" s="375">
        <v>46083</v>
      </c>
      <c r="BG1285" s="373"/>
      <c r="BH1285" s="773" t="s">
        <v>2685</v>
      </c>
      <c r="BI1285" s="773"/>
      <c r="BJ1285" s="799"/>
      <c r="BK1285" s="687"/>
      <c r="BL1285" s="799" t="s">
        <v>2685</v>
      </c>
      <c r="BM1285" s="799"/>
      <c r="BN1285" s="773"/>
      <c r="BO1285" s="687" t="s">
        <v>3836</v>
      </c>
      <c r="BP1285" s="687"/>
      <c r="BQ1285" s="1115" t="s">
        <v>3807</v>
      </c>
      <c r="BR1285" s="1115"/>
      <c r="BS1285" s="373" t="s">
        <v>2686</v>
      </c>
      <c r="BT1285" s="373" t="s">
        <v>2687</v>
      </c>
      <c r="BU1285" s="373" t="s">
        <v>2688</v>
      </c>
      <c r="BV1285" s="774" t="s">
        <v>2689</v>
      </c>
      <c r="BW1285" s="775" t="s">
        <v>2690</v>
      </c>
      <c r="BX1285" s="798">
        <v>3000</v>
      </c>
      <c r="BY1285" s="907">
        <v>46082</v>
      </c>
      <c r="BZ1285" s="907">
        <v>46116</v>
      </c>
      <c r="CA1285" s="373"/>
      <c r="CB1285" s="373"/>
      <c r="CC1285" s="373"/>
      <c r="CD1285" s="373"/>
      <c r="CE1285" s="373"/>
      <c r="CF1285" s="373"/>
      <c r="CG1285" s="373"/>
      <c r="CH1285" s="373"/>
      <c r="CI1285" s="373"/>
      <c r="CJ1285" s="373"/>
      <c r="CK1285" s="373"/>
      <c r="CL1285" s="373"/>
      <c r="CM1285" s="373"/>
      <c r="CN1285" s="373"/>
      <c r="CO1285" s="373"/>
      <c r="CP1285" s="373"/>
      <c r="CQ1285" s="373"/>
      <c r="CR1285" s="373"/>
      <c r="CS1285" s="373"/>
      <c r="CT1285" s="373">
        <v>30</v>
      </c>
      <c r="CU1285" s="390">
        <f t="shared" si="1174"/>
        <v>3000</v>
      </c>
      <c r="CV1285" s="373">
        <v>30</v>
      </c>
      <c r="CW1285" s="390">
        <f t="shared" si="1199"/>
        <v>3000</v>
      </c>
      <c r="CX1285" s="373">
        <v>30</v>
      </c>
      <c r="CY1285" s="390">
        <f t="shared" si="1200"/>
        <v>3000</v>
      </c>
      <c r="CZ1285" s="390">
        <f t="shared" si="1183"/>
        <v>0</v>
      </c>
      <c r="DA1285" s="390">
        <f t="shared" si="1184"/>
        <v>0</v>
      </c>
      <c r="DB1285" s="373"/>
      <c r="DC1285" s="373">
        <f t="shared" si="1185"/>
        <v>4</v>
      </c>
      <c r="DD1285" s="1371">
        <f t="shared" si="1167"/>
        <v>400</v>
      </c>
      <c r="DE1285" s="373">
        <v>4</v>
      </c>
      <c r="DF1285" s="1371">
        <f t="shared" si="1197"/>
        <v>400</v>
      </c>
      <c r="DG1285" s="373">
        <v>4</v>
      </c>
      <c r="DH1285" s="1371">
        <f t="shared" si="1198"/>
        <v>400</v>
      </c>
      <c r="DI1285" s="373"/>
      <c r="DJ1285" s="373"/>
      <c r="DK1285" s="373"/>
      <c r="DL1285" s="373"/>
      <c r="DM1285" s="373"/>
      <c r="DN1285" s="373"/>
      <c r="DO1285" s="373"/>
      <c r="DP1285" s="373"/>
      <c r="DQ1285" s="373"/>
      <c r="DR1285" s="373"/>
      <c r="DS1285" s="373"/>
      <c r="DT1285" s="373"/>
      <c r="DU1285" s="793">
        <f t="shared" si="1177"/>
        <v>3400</v>
      </c>
      <c r="DV1285" s="794">
        <f t="shared" si="1186"/>
        <v>3400</v>
      </c>
      <c r="DW1285" s="794">
        <f t="shared" si="1187"/>
        <v>3400</v>
      </c>
      <c r="DX1285" s="794">
        <f t="shared" si="1179"/>
        <v>0</v>
      </c>
      <c r="DY1285" s="794">
        <f t="shared" si="1180"/>
        <v>0</v>
      </c>
      <c r="DZ1285" s="373"/>
      <c r="EA1285" s="373"/>
      <c r="EB1285" s="373"/>
      <c r="EC1285" s="373"/>
      <c r="ED1285" s="373"/>
      <c r="EE1285" s="373"/>
      <c r="EF1285" s="373"/>
      <c r="EG1285" s="621"/>
      <c r="EH1285" s="373"/>
      <c r="EI1285" s="373"/>
      <c r="EJ1285" s="373"/>
      <c r="EK1285" s="373"/>
      <c r="EL1285" s="373"/>
      <c r="EM1285" s="373"/>
      <c r="EN1285" s="373"/>
      <c r="EO1285" s="373"/>
      <c r="EP1285" s="373"/>
      <c r="EQ1285" s="373"/>
      <c r="ER1285" s="373"/>
      <c r="ES1285" s="373"/>
      <c r="ET1285" s="373"/>
      <c r="EU1285" s="373"/>
      <c r="EV1285" s="373"/>
      <c r="EW1285" s="373"/>
      <c r="EX1285" s="373"/>
      <c r="EY1285" s="373"/>
      <c r="EZ1285" s="373"/>
      <c r="FA1285" s="373"/>
      <c r="FB1285" s="373"/>
      <c r="FC1285" s="373"/>
      <c r="FD1285" s="373"/>
      <c r="FE1285" s="373"/>
      <c r="FF1285" s="373"/>
      <c r="FG1285" s="373"/>
      <c r="FH1285" s="373"/>
      <c r="FI1285" s="838"/>
    </row>
    <row r="1286" spans="1:341" s="623" customFormat="1" ht="48" hidden="1" customHeight="1" x14ac:dyDescent="0.25">
      <c r="A1286" s="1365">
        <v>2026</v>
      </c>
      <c r="B1286" s="1365">
        <v>479</v>
      </c>
      <c r="C1286" s="1365" t="s">
        <v>58</v>
      </c>
      <c r="D1286" s="1365">
        <v>3000654</v>
      </c>
      <c r="E1286" s="1365">
        <v>5005020</v>
      </c>
      <c r="F1286" s="1365" t="s">
        <v>2269</v>
      </c>
      <c r="G1286" s="1365" t="s">
        <v>2270</v>
      </c>
      <c r="H1286" s="1365">
        <v>93</v>
      </c>
      <c r="I1286" s="1366" t="s">
        <v>992</v>
      </c>
      <c r="J1286" s="1367" t="s">
        <v>10</v>
      </c>
      <c r="K1286" s="1367" t="s">
        <v>60</v>
      </c>
      <c r="L1286" s="1365" t="str">
        <f t="shared" si="1178"/>
        <v>2.3</v>
      </c>
      <c r="M1286" s="1368" t="s">
        <v>62</v>
      </c>
      <c r="N1286" s="1368"/>
      <c r="O1286" s="1365" t="s">
        <v>2641</v>
      </c>
      <c r="P1286" s="1365" t="s">
        <v>65</v>
      </c>
      <c r="Q1286" s="1369">
        <v>1</v>
      </c>
      <c r="R1286" s="297">
        <v>3000</v>
      </c>
      <c r="S1286" s="373"/>
      <c r="T1286" s="373"/>
      <c r="U1286" s="1365">
        <v>30</v>
      </c>
      <c r="V1286" s="1365">
        <v>4</v>
      </c>
      <c r="W1286" s="286"/>
      <c r="X1286" s="286"/>
      <c r="Y1286" s="286"/>
      <c r="Z1286" s="287"/>
      <c r="AA1286" s="287"/>
      <c r="AB1286" s="287"/>
      <c r="AC1286" s="287"/>
      <c r="AD1286" s="287"/>
      <c r="AE1286" s="285"/>
      <c r="AF1286" s="284">
        <f t="shared" si="1176"/>
        <v>0</v>
      </c>
      <c r="AG1286" s="284">
        <f t="shared" si="1175"/>
        <v>0</v>
      </c>
      <c r="AH1286" s="284">
        <f t="shared" si="1181"/>
        <v>3000</v>
      </c>
      <c r="AI1286" s="284">
        <f t="shared" si="1188"/>
        <v>400</v>
      </c>
      <c r="AJ1286" s="284">
        <f t="shared" si="1189"/>
        <v>0</v>
      </c>
      <c r="AK1286" s="284">
        <f t="shared" si="1190"/>
        <v>0</v>
      </c>
      <c r="AL1286" s="284">
        <f t="shared" si="1191"/>
        <v>0</v>
      </c>
      <c r="AM1286" s="284">
        <f t="shared" si="1192"/>
        <v>0</v>
      </c>
      <c r="AN1286" s="284">
        <f t="shared" si="1193"/>
        <v>0</v>
      </c>
      <c r="AO1286" s="284">
        <f t="shared" si="1194"/>
        <v>0</v>
      </c>
      <c r="AP1286" s="284">
        <f t="shared" si="1195"/>
        <v>0</v>
      </c>
      <c r="AQ1286" s="284">
        <f t="shared" si="1196"/>
        <v>0</v>
      </c>
      <c r="AR1286" s="288">
        <f t="shared" si="1182"/>
        <v>3400</v>
      </c>
      <c r="AS1286" s="373" t="s">
        <v>2578</v>
      </c>
      <c r="AT1286" s="373"/>
      <c r="AU1286" s="373" t="s">
        <v>3535</v>
      </c>
      <c r="AV1286" s="373" t="s">
        <v>3536</v>
      </c>
      <c r="AW1286" s="375">
        <v>46058</v>
      </c>
      <c r="AX1286" s="373" t="s">
        <v>3537</v>
      </c>
      <c r="AY1286" s="375">
        <v>46078</v>
      </c>
      <c r="AZ1286" s="373"/>
      <c r="BA1286" s="373" t="s">
        <v>3538</v>
      </c>
      <c r="BB1286" s="901" t="s">
        <v>995</v>
      </c>
      <c r="BC1286" s="373" t="s">
        <v>3803</v>
      </c>
      <c r="BD1286" s="373" t="s">
        <v>3804</v>
      </c>
      <c r="BE1286" s="373" t="s">
        <v>3805</v>
      </c>
      <c r="BF1286" s="375">
        <v>46083</v>
      </c>
      <c r="BG1286" s="373"/>
      <c r="BH1286" s="773" t="s">
        <v>3327</v>
      </c>
      <c r="BI1286" s="773"/>
      <c r="BJ1286" s="799"/>
      <c r="BK1286" s="687"/>
      <c r="BL1286" s="373">
        <v>3883</v>
      </c>
      <c r="BM1286" s="373"/>
      <c r="BN1286" s="773"/>
      <c r="BO1286" s="687" t="s">
        <v>3836</v>
      </c>
      <c r="BP1286" s="687" t="s">
        <v>3430</v>
      </c>
      <c r="BQ1286" s="1115" t="s">
        <v>3819</v>
      </c>
      <c r="BR1286" s="1115"/>
      <c r="BS1286" s="1485" t="s">
        <v>3328</v>
      </c>
      <c r="BT1286" s="373" t="s">
        <v>1523</v>
      </c>
      <c r="BU1286" s="373" t="s">
        <v>3329</v>
      </c>
      <c r="BV1286" s="774">
        <v>70098651</v>
      </c>
      <c r="BW1286" s="775">
        <v>10700986514</v>
      </c>
      <c r="BX1286" s="798">
        <v>3000</v>
      </c>
      <c r="BY1286" s="907">
        <v>46082</v>
      </c>
      <c r="BZ1286" s="907">
        <v>46116</v>
      </c>
      <c r="CA1286" s="373"/>
      <c r="CB1286" s="373"/>
      <c r="CC1286" s="373"/>
      <c r="CD1286" s="373"/>
      <c r="CE1286" s="373"/>
      <c r="CF1286" s="373"/>
      <c r="CG1286" s="373"/>
      <c r="CH1286" s="373"/>
      <c r="CI1286" s="373"/>
      <c r="CJ1286" s="373"/>
      <c r="CK1286" s="373"/>
      <c r="CL1286" s="373"/>
      <c r="CM1286" s="373"/>
      <c r="CN1286" s="373"/>
      <c r="CO1286" s="373"/>
      <c r="CP1286" s="373"/>
      <c r="CQ1286" s="373"/>
      <c r="CR1286" s="373"/>
      <c r="CS1286" s="373"/>
      <c r="CT1286" s="373">
        <v>30</v>
      </c>
      <c r="CU1286" s="390">
        <f t="shared" si="1174"/>
        <v>3000</v>
      </c>
      <c r="CV1286" s="373">
        <v>30</v>
      </c>
      <c r="CW1286" s="390">
        <f t="shared" si="1199"/>
        <v>3000</v>
      </c>
      <c r="CX1286" s="373">
        <v>30</v>
      </c>
      <c r="CY1286" s="390">
        <f t="shared" si="1200"/>
        <v>3000</v>
      </c>
      <c r="CZ1286" s="390">
        <f t="shared" si="1183"/>
        <v>0</v>
      </c>
      <c r="DA1286" s="390">
        <f t="shared" si="1184"/>
        <v>0</v>
      </c>
      <c r="DB1286" s="373"/>
      <c r="DC1286" s="373">
        <f t="shared" si="1185"/>
        <v>4</v>
      </c>
      <c r="DD1286" s="1371">
        <f t="shared" si="1167"/>
        <v>400</v>
      </c>
      <c r="DE1286" s="373">
        <v>4</v>
      </c>
      <c r="DF1286" s="1371">
        <f t="shared" si="1197"/>
        <v>400</v>
      </c>
      <c r="DG1286" s="373">
        <v>4</v>
      </c>
      <c r="DH1286" s="1371">
        <f t="shared" si="1198"/>
        <v>400</v>
      </c>
      <c r="DI1286" s="373"/>
      <c r="DJ1286" s="373"/>
      <c r="DK1286" s="373"/>
      <c r="DL1286" s="373"/>
      <c r="DM1286" s="373"/>
      <c r="DN1286" s="373"/>
      <c r="DO1286" s="373"/>
      <c r="DP1286" s="373"/>
      <c r="DQ1286" s="373"/>
      <c r="DR1286" s="373"/>
      <c r="DS1286" s="373"/>
      <c r="DT1286" s="373"/>
      <c r="DU1286" s="793">
        <f t="shared" si="1177"/>
        <v>3400</v>
      </c>
      <c r="DV1286" s="794">
        <f t="shared" si="1186"/>
        <v>3400</v>
      </c>
      <c r="DW1286" s="794">
        <f t="shared" si="1187"/>
        <v>3400</v>
      </c>
      <c r="DX1286" s="794">
        <f t="shared" si="1179"/>
        <v>0</v>
      </c>
      <c r="DY1286" s="794">
        <f t="shared" si="1180"/>
        <v>0</v>
      </c>
      <c r="DZ1286" s="373"/>
      <c r="EA1286" s="373"/>
      <c r="EB1286" s="373"/>
      <c r="EC1286" s="373"/>
      <c r="ED1286" s="373"/>
      <c r="EE1286" s="373"/>
      <c r="EF1286" s="373"/>
      <c r="EG1286" s="621"/>
      <c r="EH1286" s="373"/>
      <c r="EI1286" s="373"/>
      <c r="EJ1286" s="373"/>
      <c r="EK1286" s="373"/>
      <c r="EL1286" s="373"/>
      <c r="EM1286" s="373"/>
      <c r="EN1286" s="373"/>
      <c r="EO1286" s="373"/>
      <c r="EP1286" s="373"/>
      <c r="EQ1286" s="373"/>
      <c r="ER1286" s="373"/>
      <c r="ES1286" s="373"/>
      <c r="ET1286" s="373"/>
      <c r="EU1286" s="373"/>
      <c r="EV1286" s="373"/>
      <c r="EW1286" s="373"/>
      <c r="EX1286" s="373"/>
      <c r="EY1286" s="373"/>
      <c r="EZ1286" s="373"/>
      <c r="FA1286" s="373"/>
      <c r="FB1286" s="373"/>
      <c r="FC1286" s="373"/>
      <c r="FD1286" s="373"/>
      <c r="FE1286" s="373"/>
      <c r="FF1286" s="373"/>
      <c r="FG1286" s="373"/>
      <c r="FH1286" s="373"/>
      <c r="FI1286" s="838"/>
    </row>
    <row r="1287" spans="1:341" s="623" customFormat="1" ht="48" hidden="1" customHeight="1" x14ac:dyDescent="0.25">
      <c r="A1287" s="1365">
        <v>2026</v>
      </c>
      <c r="B1287" s="1365">
        <v>479</v>
      </c>
      <c r="C1287" s="1365" t="s">
        <v>58</v>
      </c>
      <c r="D1287" s="1365">
        <v>3000654</v>
      </c>
      <c r="E1287" s="1365">
        <v>5005020</v>
      </c>
      <c r="F1287" s="1365" t="s">
        <v>2269</v>
      </c>
      <c r="G1287" s="1365" t="s">
        <v>2270</v>
      </c>
      <c r="H1287" s="1365">
        <v>93</v>
      </c>
      <c r="I1287" s="1366" t="s">
        <v>992</v>
      </c>
      <c r="J1287" s="1367" t="s">
        <v>10</v>
      </c>
      <c r="K1287" s="1367" t="s">
        <v>60</v>
      </c>
      <c r="L1287" s="1365" t="str">
        <f t="shared" si="1178"/>
        <v>2.3</v>
      </c>
      <c r="M1287" s="1368" t="s">
        <v>62</v>
      </c>
      <c r="N1287" s="1368"/>
      <c r="O1287" s="1365" t="s">
        <v>2641</v>
      </c>
      <c r="P1287" s="1365" t="s">
        <v>65</v>
      </c>
      <c r="Q1287" s="1369">
        <v>1</v>
      </c>
      <c r="R1287" s="297">
        <v>3000</v>
      </c>
      <c r="S1287" s="373"/>
      <c r="T1287" s="373"/>
      <c r="U1287" s="1365">
        <v>30</v>
      </c>
      <c r="V1287" s="1365">
        <v>4</v>
      </c>
      <c r="W1287" s="286"/>
      <c r="X1287" s="286"/>
      <c r="Y1287" s="286"/>
      <c r="Z1287" s="287"/>
      <c r="AA1287" s="287"/>
      <c r="AB1287" s="287"/>
      <c r="AC1287" s="287"/>
      <c r="AD1287" s="287"/>
      <c r="AE1287" s="285"/>
      <c r="AF1287" s="284">
        <f t="shared" si="1176"/>
        <v>0</v>
      </c>
      <c r="AG1287" s="284">
        <f t="shared" si="1175"/>
        <v>0</v>
      </c>
      <c r="AH1287" s="284">
        <f t="shared" si="1181"/>
        <v>3000</v>
      </c>
      <c r="AI1287" s="284">
        <f t="shared" si="1188"/>
        <v>400</v>
      </c>
      <c r="AJ1287" s="284">
        <f t="shared" si="1189"/>
        <v>0</v>
      </c>
      <c r="AK1287" s="284">
        <f t="shared" si="1190"/>
        <v>0</v>
      </c>
      <c r="AL1287" s="284">
        <f t="shared" si="1191"/>
        <v>0</v>
      </c>
      <c r="AM1287" s="284">
        <f t="shared" si="1192"/>
        <v>0</v>
      </c>
      <c r="AN1287" s="284">
        <f t="shared" si="1193"/>
        <v>0</v>
      </c>
      <c r="AO1287" s="284">
        <f t="shared" si="1194"/>
        <v>0</v>
      </c>
      <c r="AP1287" s="284">
        <f t="shared" si="1195"/>
        <v>0</v>
      </c>
      <c r="AQ1287" s="284">
        <f t="shared" si="1196"/>
        <v>0</v>
      </c>
      <c r="AR1287" s="288">
        <f t="shared" si="1182"/>
        <v>3400</v>
      </c>
      <c r="AS1287" s="373" t="s">
        <v>2578</v>
      </c>
      <c r="AT1287" s="373"/>
      <c r="AU1287" s="373" t="s">
        <v>3535</v>
      </c>
      <c r="AV1287" s="373" t="s">
        <v>3536</v>
      </c>
      <c r="AW1287" s="375">
        <v>46058</v>
      </c>
      <c r="AX1287" s="373" t="s">
        <v>3537</v>
      </c>
      <c r="AY1287" s="375">
        <v>46078</v>
      </c>
      <c r="AZ1287" s="373"/>
      <c r="BA1287" s="373" t="s">
        <v>3538</v>
      </c>
      <c r="BB1287" s="901" t="s">
        <v>995</v>
      </c>
      <c r="BC1287" s="373" t="s">
        <v>3803</v>
      </c>
      <c r="BD1287" s="373" t="s">
        <v>3804</v>
      </c>
      <c r="BE1287" s="373" t="s">
        <v>3805</v>
      </c>
      <c r="BF1287" s="375">
        <v>46083</v>
      </c>
      <c r="BG1287" s="373"/>
      <c r="BH1287" s="773" t="s">
        <v>3840</v>
      </c>
      <c r="BI1287" s="773"/>
      <c r="BJ1287" s="799"/>
      <c r="BK1287" s="687"/>
      <c r="BL1287" s="799" t="s">
        <v>3840</v>
      </c>
      <c r="BM1287" s="799"/>
      <c r="BN1287" s="773"/>
      <c r="BO1287" s="687" t="s">
        <v>3836</v>
      </c>
      <c r="BP1287" s="2898" t="s">
        <v>3806</v>
      </c>
      <c r="BQ1287" s="1115" t="s">
        <v>3807</v>
      </c>
      <c r="BR1287" s="1115"/>
      <c r="BS1287" s="373" t="s">
        <v>2692</v>
      </c>
      <c r="BT1287" s="375" t="s">
        <v>2253</v>
      </c>
      <c r="BU1287" s="373" t="s">
        <v>2693</v>
      </c>
      <c r="BV1287" s="774" t="s">
        <v>2694</v>
      </c>
      <c r="BW1287" s="775" t="s">
        <v>2695</v>
      </c>
      <c r="BX1287" s="798">
        <v>3000</v>
      </c>
      <c r="BY1287" s="907">
        <v>46082</v>
      </c>
      <c r="BZ1287" s="907">
        <v>46116</v>
      </c>
      <c r="CA1287" s="373"/>
      <c r="CB1287" s="373"/>
      <c r="CC1287" s="373"/>
      <c r="CD1287" s="373"/>
      <c r="CE1287" s="373"/>
      <c r="CF1287" s="373"/>
      <c r="CG1287" s="373"/>
      <c r="CH1287" s="373"/>
      <c r="CI1287" s="373"/>
      <c r="CJ1287" s="373"/>
      <c r="CK1287" s="373"/>
      <c r="CL1287" s="373"/>
      <c r="CM1287" s="373"/>
      <c r="CN1287" s="373"/>
      <c r="CO1287" s="373"/>
      <c r="CP1287" s="373"/>
      <c r="CQ1287" s="373"/>
      <c r="CR1287" s="373"/>
      <c r="CS1287" s="373"/>
      <c r="CT1287" s="373">
        <v>30</v>
      </c>
      <c r="CU1287" s="390">
        <f t="shared" si="1174"/>
        <v>3000</v>
      </c>
      <c r="CV1287" s="373">
        <v>30</v>
      </c>
      <c r="CW1287" s="390">
        <f t="shared" si="1199"/>
        <v>3000</v>
      </c>
      <c r="CX1287" s="373">
        <v>30</v>
      </c>
      <c r="CY1287" s="390">
        <f t="shared" si="1200"/>
        <v>3000</v>
      </c>
      <c r="CZ1287" s="390">
        <f t="shared" si="1183"/>
        <v>0</v>
      </c>
      <c r="DA1287" s="390">
        <f t="shared" si="1184"/>
        <v>0</v>
      </c>
      <c r="DB1287" s="373"/>
      <c r="DC1287" s="373">
        <f t="shared" si="1185"/>
        <v>4</v>
      </c>
      <c r="DD1287" s="1371">
        <f t="shared" si="1167"/>
        <v>400</v>
      </c>
      <c r="DE1287" s="373">
        <v>4</v>
      </c>
      <c r="DF1287" s="1371">
        <f t="shared" si="1197"/>
        <v>400</v>
      </c>
      <c r="DG1287" s="373">
        <v>4</v>
      </c>
      <c r="DH1287" s="1371">
        <f t="shared" si="1198"/>
        <v>400</v>
      </c>
      <c r="DI1287" s="373"/>
      <c r="DJ1287" s="373"/>
      <c r="DK1287" s="373"/>
      <c r="DL1287" s="373"/>
      <c r="DM1287" s="373"/>
      <c r="DN1287" s="373"/>
      <c r="DO1287" s="373"/>
      <c r="DP1287" s="373"/>
      <c r="DQ1287" s="373"/>
      <c r="DR1287" s="373"/>
      <c r="DS1287" s="373"/>
      <c r="DT1287" s="373"/>
      <c r="DU1287" s="793">
        <f t="shared" si="1177"/>
        <v>3400</v>
      </c>
      <c r="DV1287" s="794">
        <f t="shared" si="1186"/>
        <v>3400</v>
      </c>
      <c r="DW1287" s="794">
        <f t="shared" si="1187"/>
        <v>3400</v>
      </c>
      <c r="DX1287" s="794">
        <f t="shared" si="1179"/>
        <v>0</v>
      </c>
      <c r="DY1287" s="794">
        <f t="shared" si="1180"/>
        <v>0</v>
      </c>
      <c r="DZ1287" s="373"/>
      <c r="EA1287" s="373"/>
      <c r="EB1287" s="373"/>
      <c r="EC1287" s="373"/>
      <c r="ED1287" s="373"/>
      <c r="EE1287" s="373"/>
      <c r="EF1287" s="373"/>
      <c r="EG1287" s="621"/>
      <c r="EH1287" s="373"/>
      <c r="EI1287" s="373"/>
      <c r="EJ1287" s="373"/>
      <c r="EK1287" s="373"/>
      <c r="EL1287" s="373"/>
      <c r="EM1287" s="373"/>
      <c r="EN1287" s="373"/>
      <c r="EO1287" s="373"/>
      <c r="EP1287" s="373"/>
      <c r="EQ1287" s="373"/>
      <c r="ER1287" s="373"/>
      <c r="ES1287" s="373"/>
      <c r="ET1287" s="373"/>
      <c r="EU1287" s="373"/>
      <c r="EV1287" s="373"/>
      <c r="EW1287" s="373"/>
      <c r="EX1287" s="373"/>
      <c r="EY1287" s="373"/>
      <c r="EZ1287" s="373"/>
      <c r="FA1287" s="373"/>
      <c r="FB1287" s="373"/>
      <c r="FC1287" s="373"/>
      <c r="FD1287" s="373"/>
      <c r="FE1287" s="373"/>
      <c r="FF1287" s="373"/>
      <c r="FG1287" s="373"/>
      <c r="FH1287" s="373"/>
      <c r="FI1287" s="838"/>
    </row>
    <row r="1288" spans="1:341" s="623" customFormat="1" ht="48" hidden="1" customHeight="1" x14ac:dyDescent="0.25">
      <c r="A1288" s="1365">
        <v>2026</v>
      </c>
      <c r="B1288" s="1365">
        <v>479</v>
      </c>
      <c r="C1288" s="1365" t="s">
        <v>58</v>
      </c>
      <c r="D1288" s="1365">
        <v>3000654</v>
      </c>
      <c r="E1288" s="1365">
        <v>5005020</v>
      </c>
      <c r="F1288" s="1365" t="s">
        <v>2269</v>
      </c>
      <c r="G1288" s="1365" t="s">
        <v>2270</v>
      </c>
      <c r="H1288" s="1365">
        <v>93</v>
      </c>
      <c r="I1288" s="1366" t="s">
        <v>992</v>
      </c>
      <c r="J1288" s="1367" t="s">
        <v>10</v>
      </c>
      <c r="K1288" s="1367" t="s">
        <v>60</v>
      </c>
      <c r="L1288" s="1365" t="str">
        <f t="shared" si="1178"/>
        <v>2.3</v>
      </c>
      <c r="M1288" s="1368" t="s">
        <v>62</v>
      </c>
      <c r="N1288" s="1368"/>
      <c r="O1288" s="1365" t="s">
        <v>2641</v>
      </c>
      <c r="P1288" s="1365" t="s">
        <v>65</v>
      </c>
      <c r="Q1288" s="1369">
        <v>1</v>
      </c>
      <c r="R1288" s="297">
        <v>3000</v>
      </c>
      <c r="S1288" s="373"/>
      <c r="T1288" s="373"/>
      <c r="U1288" s="1365">
        <v>30</v>
      </c>
      <c r="V1288" s="1365">
        <v>4</v>
      </c>
      <c r="W1288" s="286"/>
      <c r="X1288" s="286"/>
      <c r="Y1288" s="286"/>
      <c r="Z1288" s="287"/>
      <c r="AA1288" s="287"/>
      <c r="AB1288" s="287"/>
      <c r="AC1288" s="287"/>
      <c r="AD1288" s="287"/>
      <c r="AE1288" s="285"/>
      <c r="AF1288" s="284">
        <f t="shared" si="1176"/>
        <v>0</v>
      </c>
      <c r="AG1288" s="284">
        <f t="shared" si="1175"/>
        <v>0</v>
      </c>
      <c r="AH1288" s="284">
        <f t="shared" si="1181"/>
        <v>3000</v>
      </c>
      <c r="AI1288" s="284">
        <f t="shared" si="1188"/>
        <v>400</v>
      </c>
      <c r="AJ1288" s="284">
        <f t="shared" si="1189"/>
        <v>0</v>
      </c>
      <c r="AK1288" s="284">
        <f t="shared" si="1190"/>
        <v>0</v>
      </c>
      <c r="AL1288" s="284">
        <f t="shared" si="1191"/>
        <v>0</v>
      </c>
      <c r="AM1288" s="284">
        <f t="shared" si="1192"/>
        <v>0</v>
      </c>
      <c r="AN1288" s="284">
        <f t="shared" si="1193"/>
        <v>0</v>
      </c>
      <c r="AO1288" s="284">
        <f t="shared" si="1194"/>
        <v>0</v>
      </c>
      <c r="AP1288" s="284">
        <f t="shared" si="1195"/>
        <v>0</v>
      </c>
      <c r="AQ1288" s="284">
        <f t="shared" si="1196"/>
        <v>0</v>
      </c>
      <c r="AR1288" s="288">
        <f t="shared" si="1182"/>
        <v>3400</v>
      </c>
      <c r="AS1288" s="373" t="s">
        <v>2578</v>
      </c>
      <c r="AT1288" s="373"/>
      <c r="AU1288" s="373" t="s">
        <v>3535</v>
      </c>
      <c r="AV1288" s="373" t="s">
        <v>3536</v>
      </c>
      <c r="AW1288" s="375">
        <v>46058</v>
      </c>
      <c r="AX1288" s="373" t="s">
        <v>3537</v>
      </c>
      <c r="AY1288" s="375">
        <v>46078</v>
      </c>
      <c r="AZ1288" s="373"/>
      <c r="BA1288" s="373" t="s">
        <v>3538</v>
      </c>
      <c r="BB1288" s="901" t="s">
        <v>995</v>
      </c>
      <c r="BC1288" s="373" t="s">
        <v>3803</v>
      </c>
      <c r="BD1288" s="373" t="s">
        <v>3804</v>
      </c>
      <c r="BE1288" s="373" t="s">
        <v>3805</v>
      </c>
      <c r="BF1288" s="375">
        <v>46083</v>
      </c>
      <c r="BG1288" s="373"/>
      <c r="BH1288" s="773" t="s">
        <v>3841</v>
      </c>
      <c r="BI1288" s="773"/>
      <c r="BJ1288" s="799"/>
      <c r="BK1288" s="687"/>
      <c r="BL1288" s="799" t="s">
        <v>3841</v>
      </c>
      <c r="BM1288" s="799"/>
      <c r="BN1288" s="773"/>
      <c r="BO1288" s="687" t="s">
        <v>3836</v>
      </c>
      <c r="BP1288" s="687"/>
      <c r="BQ1288" s="1115" t="s">
        <v>3807</v>
      </c>
      <c r="BR1288" s="1115"/>
      <c r="BS1288" s="373" t="s">
        <v>2697</v>
      </c>
      <c r="BT1288" s="373" t="s">
        <v>931</v>
      </c>
      <c r="BU1288" s="373" t="s">
        <v>2698</v>
      </c>
      <c r="BV1288" s="774">
        <v>20724712</v>
      </c>
      <c r="BW1288" s="775">
        <v>10207247125</v>
      </c>
      <c r="BX1288" s="798">
        <v>3000</v>
      </c>
      <c r="BY1288" s="907">
        <v>46082</v>
      </c>
      <c r="BZ1288" s="907">
        <v>46116</v>
      </c>
      <c r="CA1288" s="373"/>
      <c r="CB1288" s="373"/>
      <c r="CC1288" s="373"/>
      <c r="CD1288" s="373"/>
      <c r="CE1288" s="373"/>
      <c r="CF1288" s="373"/>
      <c r="CG1288" s="373"/>
      <c r="CH1288" s="373"/>
      <c r="CI1288" s="373"/>
      <c r="CJ1288" s="373"/>
      <c r="CK1288" s="373"/>
      <c r="CL1288" s="373"/>
      <c r="CM1288" s="373"/>
      <c r="CN1288" s="373"/>
      <c r="CO1288" s="373"/>
      <c r="CP1288" s="373"/>
      <c r="CQ1288" s="373"/>
      <c r="CR1288" s="373"/>
      <c r="CS1288" s="373"/>
      <c r="CT1288" s="373">
        <v>30</v>
      </c>
      <c r="CU1288" s="390">
        <f t="shared" si="1174"/>
        <v>3000</v>
      </c>
      <c r="CV1288" s="373">
        <v>30</v>
      </c>
      <c r="CW1288" s="390">
        <f t="shared" si="1199"/>
        <v>3000</v>
      </c>
      <c r="CX1288" s="373">
        <v>30</v>
      </c>
      <c r="CY1288" s="390">
        <f t="shared" si="1200"/>
        <v>3000</v>
      </c>
      <c r="CZ1288" s="390">
        <f t="shared" si="1183"/>
        <v>0</v>
      </c>
      <c r="DA1288" s="390">
        <f t="shared" si="1184"/>
        <v>0</v>
      </c>
      <c r="DB1288" s="373"/>
      <c r="DC1288" s="373">
        <f t="shared" si="1185"/>
        <v>4</v>
      </c>
      <c r="DD1288" s="1371">
        <f t="shared" si="1167"/>
        <v>400</v>
      </c>
      <c r="DE1288" s="373">
        <v>4</v>
      </c>
      <c r="DF1288" s="1371">
        <f t="shared" si="1197"/>
        <v>400</v>
      </c>
      <c r="DG1288" s="373">
        <v>4</v>
      </c>
      <c r="DH1288" s="1371">
        <f t="shared" si="1198"/>
        <v>400</v>
      </c>
      <c r="DI1288" s="373"/>
      <c r="DJ1288" s="373"/>
      <c r="DK1288" s="373"/>
      <c r="DL1288" s="373"/>
      <c r="DM1288" s="373"/>
      <c r="DN1288" s="373"/>
      <c r="DO1288" s="373"/>
      <c r="DP1288" s="373"/>
      <c r="DQ1288" s="373"/>
      <c r="DR1288" s="373"/>
      <c r="DS1288" s="373"/>
      <c r="DT1288" s="373"/>
      <c r="DU1288" s="793">
        <f t="shared" si="1177"/>
        <v>3400</v>
      </c>
      <c r="DV1288" s="794">
        <f t="shared" si="1186"/>
        <v>3400</v>
      </c>
      <c r="DW1288" s="794">
        <f t="shared" si="1187"/>
        <v>3400</v>
      </c>
      <c r="DX1288" s="794">
        <f t="shared" si="1179"/>
        <v>0</v>
      </c>
      <c r="DY1288" s="794">
        <f t="shared" si="1180"/>
        <v>0</v>
      </c>
      <c r="DZ1288" s="373"/>
      <c r="EA1288" s="373"/>
      <c r="EB1288" s="373"/>
      <c r="EC1288" s="373"/>
      <c r="ED1288" s="373"/>
      <c r="EE1288" s="373"/>
      <c r="EF1288" s="373"/>
      <c r="EG1288" s="621"/>
      <c r="EH1288" s="373"/>
      <c r="EI1288" s="373"/>
      <c r="EJ1288" s="373"/>
      <c r="EK1288" s="373"/>
      <c r="EL1288" s="373"/>
      <c r="EM1288" s="373"/>
      <c r="EN1288" s="373"/>
      <c r="EO1288" s="373"/>
      <c r="EP1288" s="373"/>
      <c r="EQ1288" s="373"/>
      <c r="ER1288" s="373"/>
      <c r="ES1288" s="373"/>
      <c r="ET1288" s="373"/>
      <c r="EU1288" s="373"/>
      <c r="EV1288" s="373"/>
      <c r="EW1288" s="373"/>
      <c r="EX1288" s="373"/>
      <c r="EY1288" s="373"/>
      <c r="EZ1288" s="373"/>
      <c r="FA1288" s="373"/>
      <c r="FB1288" s="373"/>
      <c r="FC1288" s="373"/>
      <c r="FD1288" s="373"/>
      <c r="FE1288" s="373"/>
      <c r="FF1288" s="373"/>
      <c r="FG1288" s="373"/>
      <c r="FH1288" s="373"/>
      <c r="FI1288" s="838"/>
    </row>
    <row r="1289" spans="1:341" s="623" customFormat="1" ht="48" hidden="1" customHeight="1" x14ac:dyDescent="0.25">
      <c r="A1289" s="1365">
        <v>2026</v>
      </c>
      <c r="B1289" s="1365">
        <v>479</v>
      </c>
      <c r="C1289" s="1365" t="s">
        <v>58</v>
      </c>
      <c r="D1289" s="1365">
        <v>3000654</v>
      </c>
      <c r="E1289" s="1365">
        <v>5005020</v>
      </c>
      <c r="F1289" s="1365" t="s">
        <v>2269</v>
      </c>
      <c r="G1289" s="1365" t="s">
        <v>2270</v>
      </c>
      <c r="H1289" s="1365">
        <v>93</v>
      </c>
      <c r="I1289" s="1366" t="s">
        <v>992</v>
      </c>
      <c r="J1289" s="1367" t="s">
        <v>10</v>
      </c>
      <c r="K1289" s="1367" t="s">
        <v>60</v>
      </c>
      <c r="L1289" s="1365" t="str">
        <f t="shared" si="1178"/>
        <v>2.3</v>
      </c>
      <c r="M1289" s="1368" t="s">
        <v>62</v>
      </c>
      <c r="N1289" s="1368"/>
      <c r="O1289" s="1365" t="s">
        <v>2641</v>
      </c>
      <c r="P1289" s="1365" t="s">
        <v>65</v>
      </c>
      <c r="Q1289" s="1369">
        <v>1</v>
      </c>
      <c r="R1289" s="297">
        <v>3000</v>
      </c>
      <c r="S1289" s="373"/>
      <c r="T1289" s="373"/>
      <c r="U1289" s="1365">
        <v>30</v>
      </c>
      <c r="V1289" s="1365">
        <v>4</v>
      </c>
      <c r="W1289" s="459"/>
      <c r="X1289" s="286"/>
      <c r="Y1289" s="286"/>
      <c r="Z1289" s="287"/>
      <c r="AA1289" s="287"/>
      <c r="AB1289" s="287"/>
      <c r="AC1289" s="287"/>
      <c r="AD1289" s="287"/>
      <c r="AE1289" s="460"/>
      <c r="AF1289" s="284">
        <f t="shared" si="1176"/>
        <v>0</v>
      </c>
      <c r="AG1289" s="284">
        <f t="shared" si="1175"/>
        <v>0</v>
      </c>
      <c r="AH1289" s="284">
        <f t="shared" si="1181"/>
        <v>3000</v>
      </c>
      <c r="AI1289" s="284">
        <f t="shared" si="1188"/>
        <v>400</v>
      </c>
      <c r="AJ1289" s="284">
        <f t="shared" si="1189"/>
        <v>0</v>
      </c>
      <c r="AK1289" s="284">
        <f t="shared" si="1190"/>
        <v>0</v>
      </c>
      <c r="AL1289" s="284">
        <f t="shared" si="1191"/>
        <v>0</v>
      </c>
      <c r="AM1289" s="284">
        <f t="shared" si="1192"/>
        <v>0</v>
      </c>
      <c r="AN1289" s="284">
        <f t="shared" si="1193"/>
        <v>0</v>
      </c>
      <c r="AO1289" s="284">
        <f t="shared" si="1194"/>
        <v>0</v>
      </c>
      <c r="AP1289" s="284">
        <f t="shared" si="1195"/>
        <v>0</v>
      </c>
      <c r="AQ1289" s="284">
        <f t="shared" si="1196"/>
        <v>0</v>
      </c>
      <c r="AR1289" s="1442">
        <f t="shared" si="1182"/>
        <v>3400</v>
      </c>
      <c r="AS1289" s="373" t="s">
        <v>2578</v>
      </c>
      <c r="AT1289" s="373"/>
      <c r="AU1289" s="373" t="s">
        <v>3535</v>
      </c>
      <c r="AV1289" s="373" t="s">
        <v>3536</v>
      </c>
      <c r="AW1289" s="375">
        <v>46058</v>
      </c>
      <c r="AX1289" s="373" t="s">
        <v>3537</v>
      </c>
      <c r="AY1289" s="375">
        <v>46078</v>
      </c>
      <c r="AZ1289" s="373"/>
      <c r="BA1289" s="373" t="s">
        <v>3538</v>
      </c>
      <c r="BB1289" s="901" t="s">
        <v>995</v>
      </c>
      <c r="BC1289" s="373" t="s">
        <v>3803</v>
      </c>
      <c r="BD1289" s="373" t="s">
        <v>3804</v>
      </c>
      <c r="BE1289" s="373" t="s">
        <v>3805</v>
      </c>
      <c r="BF1289" s="375">
        <v>46083</v>
      </c>
      <c r="BG1289" s="373"/>
      <c r="BH1289" s="773" t="s">
        <v>3842</v>
      </c>
      <c r="BI1289" s="773"/>
      <c r="BJ1289" s="799"/>
      <c r="BK1289" s="687"/>
      <c r="BL1289" s="799" t="s">
        <v>3842</v>
      </c>
      <c r="BM1289" s="799"/>
      <c r="BN1289" s="773"/>
      <c r="BO1289" s="687" t="s">
        <v>3836</v>
      </c>
      <c r="BP1289" s="2898" t="s">
        <v>3806</v>
      </c>
      <c r="BQ1289" s="1115" t="s">
        <v>3807</v>
      </c>
      <c r="BR1289" s="1115"/>
      <c r="BS1289" s="373" t="s">
        <v>2700</v>
      </c>
      <c r="BT1289" s="373" t="s">
        <v>2701</v>
      </c>
      <c r="BU1289" s="373" t="s">
        <v>2702</v>
      </c>
      <c r="BV1289" s="1443" t="s">
        <v>2703</v>
      </c>
      <c r="BW1289" s="1444" t="s">
        <v>2704</v>
      </c>
      <c r="BX1289" s="1445">
        <v>3000</v>
      </c>
      <c r="BY1289" s="907">
        <v>46082</v>
      </c>
      <c r="BZ1289" s="907">
        <v>46116</v>
      </c>
      <c r="CA1289" s="373"/>
      <c r="CB1289" s="373"/>
      <c r="CC1289" s="373"/>
      <c r="CD1289" s="373"/>
      <c r="CE1289" s="373"/>
      <c r="CF1289" s="373"/>
      <c r="CG1289" s="373"/>
      <c r="CH1289" s="373"/>
      <c r="CI1289" s="373"/>
      <c r="CJ1289" s="373"/>
      <c r="CK1289" s="373"/>
      <c r="CL1289" s="373"/>
      <c r="CM1289" s="373"/>
      <c r="CN1289" s="373"/>
      <c r="CO1289" s="373"/>
      <c r="CP1289" s="373"/>
      <c r="CQ1289" s="373"/>
      <c r="CR1289" s="373"/>
      <c r="CS1289" s="373"/>
      <c r="CT1289" s="373">
        <v>30</v>
      </c>
      <c r="CU1289" s="390">
        <f t="shared" si="1174"/>
        <v>3000</v>
      </c>
      <c r="CV1289" s="373">
        <v>30</v>
      </c>
      <c r="CW1289" s="390">
        <f t="shared" si="1199"/>
        <v>3000</v>
      </c>
      <c r="CX1289" s="373">
        <v>30</v>
      </c>
      <c r="CY1289" s="390">
        <f t="shared" si="1200"/>
        <v>3000</v>
      </c>
      <c r="CZ1289" s="390">
        <f t="shared" si="1183"/>
        <v>0</v>
      </c>
      <c r="DA1289" s="390">
        <f t="shared" si="1184"/>
        <v>0</v>
      </c>
      <c r="DB1289" s="373"/>
      <c r="DC1289" s="373">
        <f t="shared" si="1185"/>
        <v>4</v>
      </c>
      <c r="DD1289" s="1371">
        <f t="shared" si="1167"/>
        <v>400</v>
      </c>
      <c r="DE1289" s="373">
        <v>4</v>
      </c>
      <c r="DF1289" s="1371">
        <f t="shared" si="1197"/>
        <v>400</v>
      </c>
      <c r="DG1289" s="373">
        <v>4</v>
      </c>
      <c r="DH1289" s="1371">
        <f t="shared" si="1198"/>
        <v>400</v>
      </c>
      <c r="DI1289" s="373"/>
      <c r="DJ1289" s="373"/>
      <c r="DK1289" s="373"/>
      <c r="DL1289" s="373"/>
      <c r="DM1289" s="373"/>
      <c r="DN1289" s="373"/>
      <c r="DO1289" s="373"/>
      <c r="DP1289" s="373"/>
      <c r="DQ1289" s="373"/>
      <c r="DR1289" s="373"/>
      <c r="DS1289" s="373"/>
      <c r="DT1289" s="373"/>
      <c r="DU1289" s="793">
        <f t="shared" si="1177"/>
        <v>3400</v>
      </c>
      <c r="DV1289" s="794">
        <f t="shared" si="1186"/>
        <v>3400</v>
      </c>
      <c r="DW1289" s="794">
        <f t="shared" si="1187"/>
        <v>3400</v>
      </c>
      <c r="DX1289" s="794">
        <f t="shared" si="1179"/>
        <v>0</v>
      </c>
      <c r="DY1289" s="794">
        <f t="shared" si="1180"/>
        <v>0</v>
      </c>
      <c r="DZ1289" s="373"/>
      <c r="EA1289" s="373"/>
      <c r="EB1289" s="373"/>
      <c r="EC1289" s="373"/>
      <c r="ED1289" s="373"/>
      <c r="EE1289" s="373"/>
      <c r="EF1289" s="373"/>
      <c r="EG1289" s="621"/>
      <c r="EH1289" s="373"/>
      <c r="EI1289" s="373"/>
      <c r="EJ1289" s="373"/>
      <c r="EK1289" s="373"/>
      <c r="EL1289" s="373"/>
      <c r="EM1289" s="373"/>
      <c r="EN1289" s="373"/>
      <c r="EO1289" s="373"/>
      <c r="EP1289" s="373"/>
      <c r="EQ1289" s="373"/>
      <c r="ER1289" s="373"/>
      <c r="ES1289" s="373"/>
      <c r="ET1289" s="373"/>
      <c r="EU1289" s="373"/>
      <c r="EV1289" s="373"/>
      <c r="EW1289" s="373"/>
      <c r="EX1289" s="373"/>
      <c r="EY1289" s="373"/>
      <c r="EZ1289" s="373"/>
      <c r="FA1289" s="373"/>
      <c r="FB1289" s="373"/>
      <c r="FC1289" s="373"/>
      <c r="FD1289" s="373"/>
      <c r="FE1289" s="373"/>
      <c r="FF1289" s="373"/>
      <c r="FG1289" s="373"/>
      <c r="FH1289" s="373"/>
      <c r="FI1289" s="838"/>
    </row>
    <row r="1290" spans="1:341" s="623" customFormat="1" ht="48" hidden="1" customHeight="1" x14ac:dyDescent="0.25">
      <c r="A1290" s="1365">
        <v>2026</v>
      </c>
      <c r="B1290" s="1365">
        <v>479</v>
      </c>
      <c r="C1290" s="1365" t="s">
        <v>58</v>
      </c>
      <c r="D1290" s="1365">
        <v>3000654</v>
      </c>
      <c r="E1290" s="1365">
        <v>5005020</v>
      </c>
      <c r="F1290" s="1365" t="s">
        <v>2269</v>
      </c>
      <c r="G1290" s="1365" t="s">
        <v>2270</v>
      </c>
      <c r="H1290" s="1365">
        <v>93</v>
      </c>
      <c r="I1290" s="1366" t="s">
        <v>992</v>
      </c>
      <c r="J1290" s="1367" t="s">
        <v>10</v>
      </c>
      <c r="K1290" s="1367" t="s">
        <v>60</v>
      </c>
      <c r="L1290" s="1365" t="str">
        <f t="shared" si="1178"/>
        <v>2.3</v>
      </c>
      <c r="M1290" s="1368" t="s">
        <v>62</v>
      </c>
      <c r="N1290" s="1368"/>
      <c r="O1290" s="1365" t="s">
        <v>2641</v>
      </c>
      <c r="P1290" s="1365" t="s">
        <v>65</v>
      </c>
      <c r="Q1290" s="1369">
        <v>1</v>
      </c>
      <c r="R1290" s="297">
        <v>3000</v>
      </c>
      <c r="S1290" s="373"/>
      <c r="T1290" s="373"/>
      <c r="U1290" s="1365">
        <v>30</v>
      </c>
      <c r="V1290" s="1365">
        <v>4</v>
      </c>
      <c r="W1290" s="286"/>
      <c r="X1290" s="286"/>
      <c r="Y1290" s="286"/>
      <c r="Z1290" s="287"/>
      <c r="AA1290" s="287"/>
      <c r="AB1290" s="287"/>
      <c r="AC1290" s="287"/>
      <c r="AD1290" s="287"/>
      <c r="AE1290" s="285"/>
      <c r="AF1290" s="284">
        <f t="shared" si="1176"/>
        <v>0</v>
      </c>
      <c r="AG1290" s="284">
        <f t="shared" si="1175"/>
        <v>0</v>
      </c>
      <c r="AH1290" s="284">
        <f t="shared" si="1181"/>
        <v>3000</v>
      </c>
      <c r="AI1290" s="284">
        <f t="shared" si="1188"/>
        <v>400</v>
      </c>
      <c r="AJ1290" s="284">
        <f t="shared" si="1189"/>
        <v>0</v>
      </c>
      <c r="AK1290" s="284">
        <f t="shared" si="1190"/>
        <v>0</v>
      </c>
      <c r="AL1290" s="284">
        <f t="shared" si="1191"/>
        <v>0</v>
      </c>
      <c r="AM1290" s="284">
        <f t="shared" si="1192"/>
        <v>0</v>
      </c>
      <c r="AN1290" s="284">
        <f t="shared" si="1193"/>
        <v>0</v>
      </c>
      <c r="AO1290" s="284">
        <f t="shared" si="1194"/>
        <v>0</v>
      </c>
      <c r="AP1290" s="284">
        <f t="shared" si="1195"/>
        <v>0</v>
      </c>
      <c r="AQ1290" s="284">
        <f t="shared" si="1196"/>
        <v>0</v>
      </c>
      <c r="AR1290" s="288">
        <f t="shared" si="1182"/>
        <v>3400</v>
      </c>
      <c r="AS1290" s="373" t="s">
        <v>2578</v>
      </c>
      <c r="AT1290" s="373"/>
      <c r="AU1290" s="373" t="s">
        <v>3535</v>
      </c>
      <c r="AV1290" s="373" t="s">
        <v>3536</v>
      </c>
      <c r="AW1290" s="375">
        <v>46058</v>
      </c>
      <c r="AX1290" s="373" t="s">
        <v>3537</v>
      </c>
      <c r="AY1290" s="375">
        <v>46078</v>
      </c>
      <c r="AZ1290" s="373"/>
      <c r="BA1290" s="373" t="s">
        <v>3538</v>
      </c>
      <c r="BB1290" s="901" t="s">
        <v>995</v>
      </c>
      <c r="BC1290" s="373" t="s">
        <v>3803</v>
      </c>
      <c r="BD1290" s="373" t="s">
        <v>3804</v>
      </c>
      <c r="BE1290" s="373" t="s">
        <v>3805</v>
      </c>
      <c r="BF1290" s="375">
        <v>46083</v>
      </c>
      <c r="BG1290" s="373"/>
      <c r="BH1290" s="773" t="s">
        <v>3843</v>
      </c>
      <c r="BI1290" s="773"/>
      <c r="BJ1290" s="799"/>
      <c r="BK1290" s="687"/>
      <c r="BL1290" s="799" t="s">
        <v>3843</v>
      </c>
      <c r="BM1290" s="799"/>
      <c r="BN1290" s="773"/>
      <c r="BO1290" s="687" t="s">
        <v>3836</v>
      </c>
      <c r="BP1290" s="2898" t="s">
        <v>3806</v>
      </c>
      <c r="BQ1290" s="1115" t="s">
        <v>3807</v>
      </c>
      <c r="BR1290" s="1115"/>
      <c r="BS1290" s="373" t="s">
        <v>2706</v>
      </c>
      <c r="BT1290" s="373" t="s">
        <v>1928</v>
      </c>
      <c r="BU1290" s="373" t="s">
        <v>2707</v>
      </c>
      <c r="BV1290" s="774" t="s">
        <v>2708</v>
      </c>
      <c r="BW1290" s="775" t="s">
        <v>2709</v>
      </c>
      <c r="BX1290" s="798">
        <v>3000</v>
      </c>
      <c r="BY1290" s="907">
        <v>46082</v>
      </c>
      <c r="BZ1290" s="907">
        <v>46116</v>
      </c>
      <c r="CA1290" s="373"/>
      <c r="CB1290" s="373"/>
      <c r="CC1290" s="373"/>
      <c r="CD1290" s="373"/>
      <c r="CE1290" s="373"/>
      <c r="CF1290" s="373"/>
      <c r="CG1290" s="373"/>
      <c r="CH1290" s="373"/>
      <c r="CI1290" s="373"/>
      <c r="CJ1290" s="373"/>
      <c r="CK1290" s="373"/>
      <c r="CL1290" s="373"/>
      <c r="CM1290" s="373"/>
      <c r="CN1290" s="373"/>
      <c r="CO1290" s="373"/>
      <c r="CP1290" s="373"/>
      <c r="CQ1290" s="373"/>
      <c r="CR1290" s="373"/>
      <c r="CS1290" s="373"/>
      <c r="CT1290" s="373">
        <v>30</v>
      </c>
      <c r="CU1290" s="390">
        <f t="shared" si="1174"/>
        <v>3000</v>
      </c>
      <c r="CV1290" s="373">
        <v>30</v>
      </c>
      <c r="CW1290" s="390">
        <f t="shared" si="1199"/>
        <v>3000</v>
      </c>
      <c r="CX1290" s="373">
        <v>30</v>
      </c>
      <c r="CY1290" s="390">
        <f t="shared" si="1200"/>
        <v>3000</v>
      </c>
      <c r="CZ1290" s="390">
        <f t="shared" si="1183"/>
        <v>0</v>
      </c>
      <c r="DA1290" s="390">
        <f t="shared" si="1184"/>
        <v>0</v>
      </c>
      <c r="DB1290" s="373"/>
      <c r="DC1290" s="373">
        <f t="shared" si="1185"/>
        <v>4</v>
      </c>
      <c r="DD1290" s="1371">
        <f t="shared" si="1167"/>
        <v>400</v>
      </c>
      <c r="DE1290" s="373">
        <v>4</v>
      </c>
      <c r="DF1290" s="1371">
        <f t="shared" si="1197"/>
        <v>400</v>
      </c>
      <c r="DG1290" s="373">
        <v>4</v>
      </c>
      <c r="DH1290" s="1371">
        <f t="shared" si="1198"/>
        <v>400</v>
      </c>
      <c r="DI1290" s="373"/>
      <c r="DJ1290" s="373"/>
      <c r="DK1290" s="373"/>
      <c r="DL1290" s="373"/>
      <c r="DM1290" s="373"/>
      <c r="DN1290" s="373"/>
      <c r="DO1290" s="373"/>
      <c r="DP1290" s="373"/>
      <c r="DQ1290" s="373"/>
      <c r="DR1290" s="373"/>
      <c r="DS1290" s="373"/>
      <c r="DT1290" s="373"/>
      <c r="DU1290" s="793">
        <f t="shared" si="1177"/>
        <v>3400</v>
      </c>
      <c r="DV1290" s="794">
        <f t="shared" si="1186"/>
        <v>3400</v>
      </c>
      <c r="DW1290" s="794">
        <f t="shared" si="1187"/>
        <v>3400</v>
      </c>
      <c r="DX1290" s="794">
        <f t="shared" si="1179"/>
        <v>0</v>
      </c>
      <c r="DY1290" s="794">
        <f t="shared" si="1180"/>
        <v>0</v>
      </c>
      <c r="DZ1290" s="373"/>
      <c r="EA1290" s="373"/>
      <c r="EB1290" s="373"/>
      <c r="EC1290" s="373"/>
      <c r="ED1290" s="373"/>
      <c r="EE1290" s="373"/>
      <c r="EF1290" s="373"/>
      <c r="EG1290" s="621"/>
      <c r="EH1290" s="373"/>
      <c r="EI1290" s="373"/>
      <c r="EJ1290" s="373"/>
      <c r="EK1290" s="373"/>
      <c r="EL1290" s="373"/>
      <c r="EM1290" s="373"/>
      <c r="EN1290" s="373"/>
      <c r="EO1290" s="373"/>
      <c r="EP1290" s="373"/>
      <c r="EQ1290" s="373"/>
      <c r="ER1290" s="373"/>
      <c r="ES1290" s="373"/>
      <c r="ET1290" s="373"/>
      <c r="EU1290" s="373"/>
      <c r="EV1290" s="373"/>
      <c r="EW1290" s="373"/>
      <c r="EX1290" s="373"/>
      <c r="EY1290" s="373"/>
      <c r="EZ1290" s="373"/>
      <c r="FA1290" s="373"/>
      <c r="FB1290" s="373"/>
      <c r="FC1290" s="373"/>
      <c r="FD1290" s="373"/>
      <c r="FE1290" s="373"/>
      <c r="FF1290" s="373"/>
      <c r="FG1290" s="373"/>
      <c r="FH1290" s="373"/>
      <c r="FI1290" s="838"/>
    </row>
    <row r="1291" spans="1:341" s="623" customFormat="1" ht="48" hidden="1" customHeight="1" x14ac:dyDescent="0.25">
      <c r="A1291" s="1378">
        <v>2026</v>
      </c>
      <c r="B1291" s="1378">
        <v>479</v>
      </c>
      <c r="C1291" s="1378" t="s">
        <v>58</v>
      </c>
      <c r="D1291" s="1378">
        <v>3000654</v>
      </c>
      <c r="E1291" s="1378">
        <v>5005020</v>
      </c>
      <c r="F1291" s="1378" t="s">
        <v>2269</v>
      </c>
      <c r="G1291" s="1378" t="s">
        <v>2270</v>
      </c>
      <c r="H1291" s="1378">
        <v>93</v>
      </c>
      <c r="I1291" s="1394" t="s">
        <v>992</v>
      </c>
      <c r="J1291" s="1395" t="s">
        <v>10</v>
      </c>
      <c r="K1291" s="1395" t="s">
        <v>60</v>
      </c>
      <c r="L1291" s="1378" t="str">
        <f t="shared" si="1178"/>
        <v>2.3</v>
      </c>
      <c r="M1291" s="1396" t="s">
        <v>62</v>
      </c>
      <c r="N1291" s="1396"/>
      <c r="O1291" s="1378" t="s">
        <v>2641</v>
      </c>
      <c r="P1291" s="1378" t="s">
        <v>65</v>
      </c>
      <c r="Q1291" s="1397">
        <v>1</v>
      </c>
      <c r="R1291" s="349">
        <v>3000</v>
      </c>
      <c r="S1291" s="373"/>
      <c r="T1291" s="373"/>
      <c r="U1291" s="1378">
        <v>30</v>
      </c>
      <c r="V1291" s="1378">
        <v>4</v>
      </c>
      <c r="W1291" s="286"/>
      <c r="X1291" s="286"/>
      <c r="Y1291" s="286"/>
      <c r="Z1291" s="286"/>
      <c r="AA1291" s="286"/>
      <c r="AB1291" s="286"/>
      <c r="AC1291" s="286"/>
      <c r="AD1291" s="286"/>
      <c r="AE1291" s="290"/>
      <c r="AF1291" s="340">
        <f t="shared" si="1176"/>
        <v>0</v>
      </c>
      <c r="AG1291" s="340">
        <f t="shared" si="1175"/>
        <v>0</v>
      </c>
      <c r="AH1291" s="340">
        <f t="shared" si="1181"/>
        <v>3000</v>
      </c>
      <c r="AI1291" s="340">
        <f t="shared" si="1188"/>
        <v>400</v>
      </c>
      <c r="AJ1291" s="340">
        <f t="shared" si="1189"/>
        <v>0</v>
      </c>
      <c r="AK1291" s="340">
        <f t="shared" si="1190"/>
        <v>0</v>
      </c>
      <c r="AL1291" s="340">
        <f t="shared" si="1191"/>
        <v>0</v>
      </c>
      <c r="AM1291" s="340">
        <f t="shared" si="1192"/>
        <v>0</v>
      </c>
      <c r="AN1291" s="340">
        <f t="shared" si="1193"/>
        <v>0</v>
      </c>
      <c r="AO1291" s="340">
        <f t="shared" si="1194"/>
        <v>0</v>
      </c>
      <c r="AP1291" s="340">
        <f t="shared" si="1195"/>
        <v>0</v>
      </c>
      <c r="AQ1291" s="340">
        <f t="shared" si="1196"/>
        <v>0</v>
      </c>
      <c r="AR1291" s="291">
        <f t="shared" si="1182"/>
        <v>3400</v>
      </c>
      <c r="AS1291" s="373" t="s">
        <v>2578</v>
      </c>
      <c r="AT1291" s="373"/>
      <c r="AU1291" s="373" t="s">
        <v>3535</v>
      </c>
      <c r="AV1291" s="901" t="s">
        <v>3536</v>
      </c>
      <c r="AW1291" s="375">
        <v>46058</v>
      </c>
      <c r="AX1291" s="373" t="s">
        <v>3537</v>
      </c>
      <c r="AY1291" s="375">
        <v>46078</v>
      </c>
      <c r="AZ1291" s="375"/>
      <c r="BA1291" s="373" t="s">
        <v>3538</v>
      </c>
      <c r="BB1291" s="373" t="s">
        <v>995</v>
      </c>
      <c r="BC1291" s="373" t="s">
        <v>3803</v>
      </c>
      <c r="BD1291" s="373" t="s">
        <v>3804</v>
      </c>
      <c r="BE1291" s="373" t="s">
        <v>3805</v>
      </c>
      <c r="BF1291" s="375">
        <v>46083</v>
      </c>
      <c r="BG1291" s="373"/>
      <c r="BH1291" s="773" t="s">
        <v>3844</v>
      </c>
      <c r="BI1291" s="773"/>
      <c r="BJ1291" s="799"/>
      <c r="BK1291" s="1458"/>
      <c r="BL1291" s="799" t="s">
        <v>3844</v>
      </c>
      <c r="BM1291" s="799"/>
      <c r="BN1291" s="773"/>
      <c r="BO1291" s="1080" t="s">
        <v>3836</v>
      </c>
      <c r="BP1291" s="1080"/>
      <c r="BQ1291" s="1115" t="s">
        <v>3807</v>
      </c>
      <c r="BR1291" s="1115"/>
      <c r="BS1291" s="375" t="s">
        <v>2724</v>
      </c>
      <c r="BT1291" s="375" t="s">
        <v>2654</v>
      </c>
      <c r="BU1291" s="373" t="s">
        <v>1521</v>
      </c>
      <c r="BV1291" s="687" t="s">
        <v>2725</v>
      </c>
      <c r="BW1291" s="687" t="s">
        <v>2726</v>
      </c>
      <c r="BX1291" s="798">
        <v>3000</v>
      </c>
      <c r="BY1291" s="907">
        <v>46082</v>
      </c>
      <c r="BZ1291" s="907">
        <v>46116</v>
      </c>
      <c r="CA1291" s="373"/>
      <c r="CB1291" s="373"/>
      <c r="CC1291" s="373"/>
      <c r="CD1291" s="373"/>
      <c r="CE1291" s="373"/>
      <c r="CF1291" s="373"/>
      <c r="CG1291" s="373"/>
      <c r="CH1291" s="373"/>
      <c r="CI1291" s="373"/>
      <c r="CJ1291" s="373"/>
      <c r="CK1291" s="373"/>
      <c r="CL1291" s="373"/>
      <c r="CM1291" s="373"/>
      <c r="CN1291" s="373"/>
      <c r="CO1291" s="1446"/>
      <c r="CP1291" s="373"/>
      <c r="CQ1291" s="390"/>
      <c r="CR1291" s="373"/>
      <c r="CS1291" s="390"/>
      <c r="CT1291" s="373">
        <v>30</v>
      </c>
      <c r="CU1291" s="390">
        <f t="shared" si="1174"/>
        <v>3000</v>
      </c>
      <c r="CV1291" s="373">
        <v>30</v>
      </c>
      <c r="CW1291" s="390">
        <f t="shared" si="1199"/>
        <v>3000</v>
      </c>
      <c r="CX1291" s="373">
        <v>30</v>
      </c>
      <c r="CY1291" s="390">
        <f t="shared" si="1200"/>
        <v>3000</v>
      </c>
      <c r="CZ1291" s="1371"/>
      <c r="DA1291" s="373"/>
      <c r="DB1291" s="1371"/>
      <c r="DC1291" s="373">
        <f t="shared" si="1185"/>
        <v>4</v>
      </c>
      <c r="DD1291" s="1371">
        <f t="shared" si="1167"/>
        <v>400</v>
      </c>
      <c r="DE1291" s="373">
        <v>4</v>
      </c>
      <c r="DF1291" s="1371">
        <f t="shared" si="1197"/>
        <v>400</v>
      </c>
      <c r="DG1291" s="373">
        <v>4</v>
      </c>
      <c r="DH1291" s="1371">
        <f t="shared" si="1198"/>
        <v>400</v>
      </c>
      <c r="DI1291" s="390"/>
      <c r="DJ1291" s="390"/>
      <c r="DK1291" s="390"/>
      <c r="DL1291" s="390"/>
      <c r="DM1291" s="390"/>
      <c r="DN1291" s="390"/>
      <c r="DO1291" s="390"/>
      <c r="DP1291" s="390"/>
      <c r="DQ1291" s="390"/>
      <c r="DR1291" s="390"/>
      <c r="DS1291" s="390"/>
      <c r="DT1291" s="373"/>
      <c r="DU1291" s="793">
        <f t="shared" si="1177"/>
        <v>3400</v>
      </c>
      <c r="DV1291" s="794">
        <f t="shared" si="1186"/>
        <v>3400</v>
      </c>
      <c r="DW1291" s="794">
        <f t="shared" si="1187"/>
        <v>3400</v>
      </c>
      <c r="DX1291" s="794">
        <f t="shared" si="1179"/>
        <v>0</v>
      </c>
      <c r="DY1291" s="794">
        <f t="shared" si="1180"/>
        <v>0</v>
      </c>
      <c r="DZ1291" s="373"/>
      <c r="EA1291" s="373"/>
      <c r="EB1291" s="373"/>
      <c r="EC1291" s="373"/>
      <c r="ED1291" s="373"/>
      <c r="EE1291" s="373"/>
      <c r="EF1291" s="373"/>
      <c r="EG1291" s="621"/>
      <c r="EH1291" s="373"/>
      <c r="EI1291" s="373"/>
      <c r="EJ1291" s="373"/>
      <c r="EK1291" s="373"/>
      <c r="EL1291" s="373"/>
      <c r="EM1291" s="373"/>
      <c r="EN1291" s="373"/>
      <c r="EO1291" s="373"/>
      <c r="EP1291" s="373"/>
      <c r="EQ1291" s="373"/>
      <c r="ER1291" s="373"/>
      <c r="ES1291" s="373"/>
      <c r="ET1291" s="373"/>
      <c r="EU1291" s="373"/>
      <c r="EV1291" s="373"/>
      <c r="EW1291" s="373"/>
      <c r="EX1291" s="373"/>
      <c r="EY1291" s="373"/>
      <c r="EZ1291" s="373"/>
      <c r="FA1291" s="373"/>
      <c r="FB1291" s="373"/>
      <c r="FC1291" s="373"/>
      <c r="FD1291" s="373"/>
      <c r="FE1291" s="373"/>
      <c r="FF1291" s="373"/>
      <c r="FG1291" s="373"/>
      <c r="FH1291" s="373"/>
      <c r="FI1291" s="838"/>
      <c r="FX1291" s="814"/>
      <c r="FY1291" s="814"/>
      <c r="FZ1291" s="814"/>
      <c r="GA1291" s="814"/>
      <c r="GB1291" s="814"/>
      <c r="GC1291" s="814"/>
      <c r="GD1291" s="814"/>
      <c r="GE1291" s="814"/>
      <c r="GF1291" s="815"/>
      <c r="GG1291" s="816"/>
      <c r="GH1291" s="816"/>
      <c r="GI1291" s="814"/>
      <c r="GJ1291" s="817"/>
      <c r="GK1291" s="814"/>
      <c r="GL1291" s="814"/>
      <c r="GM1291" s="818"/>
      <c r="GN1291" s="388"/>
      <c r="GQ1291" s="814"/>
      <c r="GR1291" s="814"/>
      <c r="GS1291" s="321"/>
      <c r="GT1291" s="321"/>
      <c r="GU1291" s="321"/>
      <c r="GV1291" s="321"/>
      <c r="GW1291" s="321"/>
      <c r="GX1291" s="321"/>
      <c r="GY1291" s="321"/>
      <c r="GZ1291" s="321"/>
      <c r="HA1291" s="388"/>
      <c r="HB1291" s="389"/>
      <c r="HC1291" s="389"/>
      <c r="HD1291" s="389"/>
      <c r="HE1291" s="389"/>
      <c r="HF1291" s="389"/>
      <c r="HG1291" s="389"/>
      <c r="HH1291" s="389"/>
      <c r="HI1291" s="389"/>
      <c r="HJ1291" s="389"/>
      <c r="HK1291" s="389"/>
      <c r="HL1291" s="389"/>
      <c r="HM1291" s="389"/>
      <c r="HN1291" s="389"/>
      <c r="HU1291" s="373"/>
      <c r="HV1291" s="375"/>
      <c r="IE1291" s="1447"/>
      <c r="IF1291" s="1398"/>
      <c r="IG1291" s="824"/>
      <c r="IH1291" s="784"/>
      <c r="II1291" s="784"/>
      <c r="JC1291" s="373"/>
      <c r="JD1291" s="789"/>
      <c r="JE1291" s="373"/>
      <c r="JF1291" s="791"/>
      <c r="JG1291" s="373"/>
      <c r="JH1291" s="791"/>
      <c r="JI1291" s="791"/>
      <c r="JJ1291" s="791"/>
      <c r="JM1291" s="1448"/>
      <c r="JO1291" s="1448"/>
      <c r="JQ1291" s="1448"/>
      <c r="JU1291" s="789"/>
      <c r="JV1291" s="791"/>
      <c r="JW1291" s="791"/>
      <c r="JX1291" s="791"/>
      <c r="JY1291" s="791"/>
    </row>
    <row r="1292" spans="1:341" s="623" customFormat="1" ht="48" hidden="1" customHeight="1" x14ac:dyDescent="0.25">
      <c r="A1292" s="1365">
        <v>2026</v>
      </c>
      <c r="B1292" s="1365">
        <v>479</v>
      </c>
      <c r="C1292" s="1365" t="s">
        <v>58</v>
      </c>
      <c r="D1292" s="1365">
        <v>3000654</v>
      </c>
      <c r="E1292" s="1365">
        <v>5005020</v>
      </c>
      <c r="F1292" s="1365" t="s">
        <v>2269</v>
      </c>
      <c r="G1292" s="1365" t="s">
        <v>2270</v>
      </c>
      <c r="H1292" s="1365">
        <v>93</v>
      </c>
      <c r="I1292" s="1366" t="s">
        <v>992</v>
      </c>
      <c r="J1292" s="1367" t="s">
        <v>10</v>
      </c>
      <c r="K1292" s="1367" t="s">
        <v>60</v>
      </c>
      <c r="L1292" s="1365" t="str">
        <f t="shared" si="1178"/>
        <v>2.3</v>
      </c>
      <c r="M1292" s="1368" t="s">
        <v>62</v>
      </c>
      <c r="N1292" s="1368"/>
      <c r="O1292" s="1365" t="s">
        <v>2641</v>
      </c>
      <c r="P1292" s="1365" t="s">
        <v>65</v>
      </c>
      <c r="Q1292" s="1369">
        <v>1</v>
      </c>
      <c r="R1292" s="297">
        <v>3000</v>
      </c>
      <c r="S1292" s="373"/>
      <c r="T1292" s="373"/>
      <c r="U1292" s="1365">
        <v>30</v>
      </c>
      <c r="V1292" s="1365">
        <v>4</v>
      </c>
      <c r="W1292" s="286"/>
      <c r="X1292" s="286"/>
      <c r="Y1292" s="286"/>
      <c r="Z1292" s="287"/>
      <c r="AA1292" s="287"/>
      <c r="AB1292" s="287"/>
      <c r="AC1292" s="287"/>
      <c r="AD1292" s="287"/>
      <c r="AE1292" s="285"/>
      <c r="AF1292" s="284">
        <f t="shared" si="1176"/>
        <v>0</v>
      </c>
      <c r="AG1292" s="284">
        <f t="shared" si="1175"/>
        <v>0</v>
      </c>
      <c r="AH1292" s="284">
        <f t="shared" si="1181"/>
        <v>3000</v>
      </c>
      <c r="AI1292" s="284">
        <f t="shared" si="1188"/>
        <v>400</v>
      </c>
      <c r="AJ1292" s="284">
        <f t="shared" si="1189"/>
        <v>0</v>
      </c>
      <c r="AK1292" s="284">
        <f t="shared" si="1190"/>
        <v>0</v>
      </c>
      <c r="AL1292" s="284">
        <f t="shared" si="1191"/>
        <v>0</v>
      </c>
      <c r="AM1292" s="284">
        <f t="shared" si="1192"/>
        <v>0</v>
      </c>
      <c r="AN1292" s="284">
        <f t="shared" si="1193"/>
        <v>0</v>
      </c>
      <c r="AO1292" s="284">
        <f t="shared" si="1194"/>
        <v>0</v>
      </c>
      <c r="AP1292" s="284">
        <f t="shared" si="1195"/>
        <v>0</v>
      </c>
      <c r="AQ1292" s="284">
        <f t="shared" si="1196"/>
        <v>0</v>
      </c>
      <c r="AR1292" s="288">
        <f t="shared" si="1182"/>
        <v>3400</v>
      </c>
      <c r="AS1292" s="373" t="s">
        <v>2578</v>
      </c>
      <c r="AT1292" s="373"/>
      <c r="AU1292" s="373" t="s">
        <v>3535</v>
      </c>
      <c r="AV1292" s="373" t="s">
        <v>3536</v>
      </c>
      <c r="AW1292" s="375">
        <v>46058</v>
      </c>
      <c r="AX1292" s="373" t="s">
        <v>3537</v>
      </c>
      <c r="AY1292" s="375">
        <v>46078</v>
      </c>
      <c r="AZ1292" s="373"/>
      <c r="BA1292" s="373" t="s">
        <v>3538</v>
      </c>
      <c r="BB1292" s="373" t="s">
        <v>995</v>
      </c>
      <c r="BC1292" s="1423" t="s">
        <v>3803</v>
      </c>
      <c r="BD1292" s="1425" t="s">
        <v>3804</v>
      </c>
      <c r="BE1292" s="798" t="s">
        <v>3805</v>
      </c>
      <c r="BF1292" s="375">
        <v>46083</v>
      </c>
      <c r="BG1292" s="375"/>
      <c r="BH1292" s="773" t="s">
        <v>3845</v>
      </c>
      <c r="BI1292" s="773"/>
      <c r="BJ1292" s="799"/>
      <c r="BK1292" s="687"/>
      <c r="BL1292" s="373">
        <v>4712</v>
      </c>
      <c r="BM1292" s="373"/>
      <c r="BN1292" s="773"/>
      <c r="BO1292" s="687" t="s">
        <v>3836</v>
      </c>
      <c r="BP1292" s="687" t="s">
        <v>3430</v>
      </c>
      <c r="BQ1292" s="1115" t="s">
        <v>3819</v>
      </c>
      <c r="BR1292" s="1115"/>
      <c r="BS1292" s="1485" t="s">
        <v>3324</v>
      </c>
      <c r="BT1292" s="373" t="s">
        <v>3325</v>
      </c>
      <c r="BU1292" s="373" t="s">
        <v>3846</v>
      </c>
      <c r="BV1292" s="687">
        <v>41662966</v>
      </c>
      <c r="BW1292" s="687">
        <v>10416629663</v>
      </c>
      <c r="BX1292" s="798">
        <v>3000</v>
      </c>
      <c r="BY1292" s="907">
        <v>46082</v>
      </c>
      <c r="BZ1292" s="907">
        <v>46116</v>
      </c>
      <c r="CA1292" s="373"/>
      <c r="CB1292" s="373"/>
      <c r="CC1292" s="373"/>
      <c r="CD1292" s="373"/>
      <c r="CE1292" s="373"/>
      <c r="CF1292" s="373"/>
      <c r="CG1292" s="373"/>
      <c r="CH1292" s="373"/>
      <c r="CI1292" s="1446"/>
      <c r="CJ1292" s="373"/>
      <c r="CK1292" s="390"/>
      <c r="CL1292" s="373"/>
      <c r="CM1292" s="390"/>
      <c r="CN1292" s="390"/>
      <c r="CO1292" s="390"/>
      <c r="CP1292" s="373"/>
      <c r="CQ1292" s="373"/>
      <c r="CR1292" s="1371"/>
      <c r="CS1292" s="373"/>
      <c r="CT1292" s="373">
        <v>30</v>
      </c>
      <c r="CU1292" s="390">
        <f t="shared" si="1174"/>
        <v>3000</v>
      </c>
      <c r="CV1292" s="373">
        <v>30</v>
      </c>
      <c r="CW1292" s="390">
        <f t="shared" si="1199"/>
        <v>3000</v>
      </c>
      <c r="CX1292" s="373">
        <v>30</v>
      </c>
      <c r="CY1292" s="390">
        <f t="shared" si="1200"/>
        <v>3000</v>
      </c>
      <c r="CZ1292" s="1446">
        <f t="shared" ref="CZ1292:CZ1323" si="1201">CU1292-CW1292</f>
        <v>0</v>
      </c>
      <c r="DA1292" s="390">
        <f t="shared" ref="DA1292:DA1323" si="1202">CU1292-CY1292</f>
        <v>0</v>
      </c>
      <c r="DB1292" s="390"/>
      <c r="DC1292" s="373">
        <f t="shared" si="1185"/>
        <v>4</v>
      </c>
      <c r="DD1292" s="1371">
        <f t="shared" si="1167"/>
        <v>400</v>
      </c>
      <c r="DE1292" s="373">
        <v>4</v>
      </c>
      <c r="DF1292" s="1371">
        <f t="shared" si="1197"/>
        <v>400</v>
      </c>
      <c r="DG1292" s="373">
        <v>4</v>
      </c>
      <c r="DH1292" s="1371">
        <f t="shared" si="1198"/>
        <v>400</v>
      </c>
      <c r="DI1292" s="373"/>
      <c r="DJ1292" s="373"/>
      <c r="DK1292" s="373"/>
      <c r="DL1292" s="373"/>
      <c r="DM1292" s="373"/>
      <c r="DN1292" s="373"/>
      <c r="DO1292" s="373"/>
      <c r="DP1292" s="373"/>
      <c r="DQ1292" s="373"/>
      <c r="DR1292" s="373"/>
      <c r="DS1292" s="373"/>
      <c r="DT1292" s="373"/>
      <c r="DU1292" s="793">
        <f t="shared" si="1177"/>
        <v>3400</v>
      </c>
      <c r="DV1292" s="794">
        <f t="shared" si="1186"/>
        <v>3400</v>
      </c>
      <c r="DW1292" s="794">
        <f t="shared" si="1187"/>
        <v>3400</v>
      </c>
      <c r="DX1292" s="794">
        <f t="shared" si="1179"/>
        <v>0</v>
      </c>
      <c r="DY1292" s="794">
        <f t="shared" si="1180"/>
        <v>0</v>
      </c>
      <c r="DZ1292" s="373"/>
      <c r="EA1292" s="373"/>
      <c r="EB1292" s="373"/>
      <c r="EC1292" s="373"/>
      <c r="ED1292" s="373"/>
      <c r="EE1292" s="373"/>
      <c r="EF1292" s="373"/>
      <c r="EG1292" s="621"/>
      <c r="EH1292" s="373"/>
      <c r="EI1292" s="373"/>
      <c r="EJ1292" s="373"/>
      <c r="EK1292" s="373"/>
      <c r="EL1292" s="373"/>
      <c r="EM1292" s="373"/>
      <c r="EN1292" s="373"/>
      <c r="EO1292" s="373"/>
      <c r="EP1292" s="373"/>
      <c r="EQ1292" s="373"/>
      <c r="ER1292" s="373"/>
      <c r="ES1292" s="373"/>
      <c r="ET1292" s="373"/>
      <c r="EU1292" s="373"/>
      <c r="EV1292" s="373"/>
      <c r="EW1292" s="373"/>
      <c r="EX1292" s="373"/>
      <c r="EY1292" s="373"/>
      <c r="EZ1292" s="373"/>
      <c r="FA1292" s="373"/>
      <c r="FB1292" s="373"/>
      <c r="FC1292" s="373"/>
      <c r="FD1292" s="373"/>
      <c r="FE1292" s="373"/>
      <c r="FF1292" s="373"/>
      <c r="FG1292" s="373"/>
      <c r="FH1292" s="373"/>
      <c r="FI1292" s="838"/>
      <c r="FR1292" s="814"/>
      <c r="FS1292" s="814"/>
      <c r="FT1292" s="814"/>
      <c r="FU1292" s="814"/>
      <c r="FV1292" s="814"/>
      <c r="FW1292" s="814"/>
      <c r="FX1292" s="814"/>
      <c r="FY1292" s="814"/>
      <c r="FZ1292" s="814"/>
      <c r="GA1292" s="814"/>
      <c r="GB1292" s="814"/>
      <c r="GC1292" s="814"/>
      <c r="GD1292" s="814"/>
      <c r="GE1292" s="814"/>
      <c r="GF1292" s="815"/>
      <c r="GG1292" s="816"/>
      <c r="GH1292" s="816"/>
      <c r="GI1292" s="814"/>
      <c r="GJ1292" s="817"/>
      <c r="GK1292" s="814"/>
      <c r="GL1292" s="814"/>
      <c r="GM1292" s="818"/>
      <c r="GN1292" s="388"/>
      <c r="GQ1292" s="814"/>
      <c r="GR1292" s="814"/>
      <c r="GS1292" s="321"/>
      <c r="GT1292" s="321"/>
      <c r="GU1292" s="321"/>
      <c r="GV1292" s="321"/>
      <c r="GW1292" s="321"/>
      <c r="GX1292" s="321"/>
      <c r="GY1292" s="321"/>
      <c r="GZ1292" s="321"/>
      <c r="HA1292" s="388"/>
      <c r="HB1292" s="389"/>
      <c r="HC1292" s="389"/>
      <c r="HD1292" s="389"/>
      <c r="HE1292" s="389"/>
      <c r="HF1292" s="389"/>
      <c r="HG1292" s="389"/>
      <c r="HH1292" s="389"/>
      <c r="HI1292" s="389"/>
      <c r="HJ1292" s="389"/>
      <c r="HK1292" s="389"/>
      <c r="HL1292" s="389"/>
      <c r="HM1292" s="389"/>
      <c r="HN1292" s="389"/>
      <c r="HY1292" s="1447"/>
      <c r="HZ1292" s="1398"/>
      <c r="IA1292" s="824"/>
      <c r="IB1292" s="784"/>
      <c r="IC1292" s="784"/>
      <c r="IW1292" s="373"/>
      <c r="IX1292" s="789"/>
      <c r="IY1292" s="373"/>
      <c r="IZ1292" s="791"/>
      <c r="JA1292" s="373"/>
      <c r="JB1292" s="791"/>
      <c r="JC1292" s="791"/>
      <c r="JD1292" s="791"/>
      <c r="JG1292" s="1448"/>
      <c r="JI1292" s="1448"/>
      <c r="JK1292" s="1448"/>
      <c r="JO1292" s="789"/>
      <c r="JP1292" s="791"/>
      <c r="JQ1292" s="791"/>
      <c r="JR1292" s="791"/>
      <c r="JS1292" s="791"/>
      <c r="LX1292" s="814"/>
      <c r="LY1292" s="814"/>
      <c r="LZ1292" s="814"/>
      <c r="MA1292" s="814"/>
      <c r="MB1292" s="814"/>
      <c r="MC1292" s="814"/>
    </row>
    <row r="1293" spans="1:341" s="623" customFormat="1" ht="48" hidden="1" customHeight="1" x14ac:dyDescent="0.25">
      <c r="A1293" s="1365">
        <v>2026</v>
      </c>
      <c r="B1293" s="1365">
        <v>479</v>
      </c>
      <c r="C1293" s="1365" t="s">
        <v>58</v>
      </c>
      <c r="D1293" s="1365">
        <v>3000654</v>
      </c>
      <c r="E1293" s="1365">
        <v>5005020</v>
      </c>
      <c r="F1293" s="1365" t="s">
        <v>2269</v>
      </c>
      <c r="G1293" s="1365" t="s">
        <v>2270</v>
      </c>
      <c r="H1293" s="1365">
        <v>93</v>
      </c>
      <c r="I1293" s="1366" t="s">
        <v>992</v>
      </c>
      <c r="J1293" s="1367" t="s">
        <v>10</v>
      </c>
      <c r="K1293" s="1367" t="s">
        <v>60</v>
      </c>
      <c r="L1293" s="1365" t="str">
        <f t="shared" si="1178"/>
        <v>2.3</v>
      </c>
      <c r="M1293" s="1368" t="s">
        <v>62</v>
      </c>
      <c r="N1293" s="1368"/>
      <c r="O1293" s="1365" t="s">
        <v>2641</v>
      </c>
      <c r="P1293" s="1365" t="s">
        <v>65</v>
      </c>
      <c r="Q1293" s="1369">
        <v>1</v>
      </c>
      <c r="R1293" s="297">
        <v>3000</v>
      </c>
      <c r="S1293" s="373"/>
      <c r="T1293" s="373"/>
      <c r="U1293" s="1365">
        <v>30</v>
      </c>
      <c r="V1293" s="1365">
        <v>4</v>
      </c>
      <c r="W1293" s="286"/>
      <c r="X1293" s="286"/>
      <c r="Y1293" s="286"/>
      <c r="Z1293" s="287"/>
      <c r="AA1293" s="287"/>
      <c r="AB1293" s="287"/>
      <c r="AC1293" s="287"/>
      <c r="AD1293" s="287"/>
      <c r="AE1293" s="285"/>
      <c r="AF1293" s="284">
        <f t="shared" si="1176"/>
        <v>0</v>
      </c>
      <c r="AG1293" s="284">
        <f t="shared" si="1175"/>
        <v>0</v>
      </c>
      <c r="AH1293" s="284">
        <f t="shared" si="1181"/>
        <v>3000</v>
      </c>
      <c r="AI1293" s="284">
        <f t="shared" si="1188"/>
        <v>400</v>
      </c>
      <c r="AJ1293" s="284">
        <f t="shared" si="1189"/>
        <v>0</v>
      </c>
      <c r="AK1293" s="284">
        <f t="shared" si="1190"/>
        <v>0</v>
      </c>
      <c r="AL1293" s="284">
        <f t="shared" si="1191"/>
        <v>0</v>
      </c>
      <c r="AM1293" s="284">
        <f t="shared" si="1192"/>
        <v>0</v>
      </c>
      <c r="AN1293" s="284">
        <f t="shared" si="1193"/>
        <v>0</v>
      </c>
      <c r="AO1293" s="284">
        <f t="shared" si="1194"/>
        <v>0</v>
      </c>
      <c r="AP1293" s="284">
        <f t="shared" si="1195"/>
        <v>0</v>
      </c>
      <c r="AQ1293" s="284">
        <f t="shared" si="1196"/>
        <v>0</v>
      </c>
      <c r="AR1293" s="288">
        <f t="shared" si="1182"/>
        <v>3400</v>
      </c>
      <c r="AS1293" s="373" t="s">
        <v>2578</v>
      </c>
      <c r="AT1293" s="373"/>
      <c r="AU1293" s="373" t="s">
        <v>3535</v>
      </c>
      <c r="AV1293" s="373" t="s">
        <v>3536</v>
      </c>
      <c r="AW1293" s="375">
        <v>46058</v>
      </c>
      <c r="AX1293" s="373" t="s">
        <v>3537</v>
      </c>
      <c r="AY1293" s="375">
        <v>46078</v>
      </c>
      <c r="AZ1293" s="373"/>
      <c r="BA1293" s="373" t="s">
        <v>3538</v>
      </c>
      <c r="BB1293" s="901" t="s">
        <v>995</v>
      </c>
      <c r="BC1293" s="373" t="s">
        <v>3803</v>
      </c>
      <c r="BD1293" s="373" t="s">
        <v>3804</v>
      </c>
      <c r="BE1293" s="373" t="s">
        <v>3805</v>
      </c>
      <c r="BF1293" s="375">
        <v>46083</v>
      </c>
      <c r="BG1293" s="373"/>
      <c r="BH1293" s="773" t="s">
        <v>3847</v>
      </c>
      <c r="BI1293" s="773"/>
      <c r="BJ1293" s="799"/>
      <c r="BK1293" s="687"/>
      <c r="BL1293" s="799" t="s">
        <v>3847</v>
      </c>
      <c r="BM1293" s="799"/>
      <c r="BN1293" s="773"/>
      <c r="BO1293" s="687" t="s">
        <v>3836</v>
      </c>
      <c r="BP1293" s="2898" t="s">
        <v>3806</v>
      </c>
      <c r="BQ1293" s="1115" t="s">
        <v>3807</v>
      </c>
      <c r="BR1293" s="1115"/>
      <c r="BS1293" s="373" t="s">
        <v>2728</v>
      </c>
      <c r="BT1293" s="373" t="s">
        <v>2729</v>
      </c>
      <c r="BU1293" s="373" t="s">
        <v>2730</v>
      </c>
      <c r="BV1293" s="774" t="s">
        <v>2731</v>
      </c>
      <c r="BW1293" s="775" t="s">
        <v>2732</v>
      </c>
      <c r="BX1293" s="798">
        <v>3000</v>
      </c>
      <c r="BY1293" s="907">
        <v>46082</v>
      </c>
      <c r="BZ1293" s="907">
        <v>46116</v>
      </c>
      <c r="CA1293" s="373"/>
      <c r="CB1293" s="373"/>
      <c r="CC1293" s="373"/>
      <c r="CD1293" s="373"/>
      <c r="CE1293" s="373"/>
      <c r="CF1293" s="373"/>
      <c r="CG1293" s="373"/>
      <c r="CH1293" s="373"/>
      <c r="CI1293" s="373"/>
      <c r="CJ1293" s="373"/>
      <c r="CK1293" s="373"/>
      <c r="CL1293" s="373"/>
      <c r="CM1293" s="373"/>
      <c r="CN1293" s="373"/>
      <c r="CO1293" s="373"/>
      <c r="CP1293" s="373"/>
      <c r="CQ1293" s="373"/>
      <c r="CR1293" s="373"/>
      <c r="CS1293" s="373"/>
      <c r="CT1293" s="373">
        <v>30</v>
      </c>
      <c r="CU1293" s="390">
        <f t="shared" si="1174"/>
        <v>3000</v>
      </c>
      <c r="CV1293" s="373">
        <v>30</v>
      </c>
      <c r="CW1293" s="390">
        <f t="shared" si="1199"/>
        <v>3000</v>
      </c>
      <c r="CX1293" s="373">
        <v>30</v>
      </c>
      <c r="CY1293" s="390">
        <f t="shared" si="1200"/>
        <v>3000</v>
      </c>
      <c r="CZ1293" s="390">
        <f t="shared" si="1201"/>
        <v>0</v>
      </c>
      <c r="DA1293" s="390">
        <f t="shared" si="1202"/>
        <v>0</v>
      </c>
      <c r="DB1293" s="373"/>
      <c r="DC1293" s="373">
        <f t="shared" si="1185"/>
        <v>4</v>
      </c>
      <c r="DD1293" s="1371">
        <f t="shared" si="1167"/>
        <v>400</v>
      </c>
      <c r="DE1293" s="373">
        <v>4</v>
      </c>
      <c r="DF1293" s="1371">
        <f t="shared" si="1197"/>
        <v>400</v>
      </c>
      <c r="DG1293" s="373">
        <v>4</v>
      </c>
      <c r="DH1293" s="1371">
        <f t="shared" si="1198"/>
        <v>400</v>
      </c>
      <c r="DI1293" s="373"/>
      <c r="DJ1293" s="373"/>
      <c r="DK1293" s="373"/>
      <c r="DL1293" s="373"/>
      <c r="DM1293" s="373"/>
      <c r="DN1293" s="373"/>
      <c r="DO1293" s="373"/>
      <c r="DP1293" s="373"/>
      <c r="DQ1293" s="373"/>
      <c r="DR1293" s="373"/>
      <c r="DS1293" s="373"/>
      <c r="DT1293" s="373"/>
      <c r="DU1293" s="793">
        <f t="shared" si="1177"/>
        <v>3400</v>
      </c>
      <c r="DV1293" s="794">
        <f t="shared" si="1186"/>
        <v>3400</v>
      </c>
      <c r="DW1293" s="794">
        <f t="shared" si="1187"/>
        <v>3400</v>
      </c>
      <c r="DX1293" s="794">
        <f t="shared" si="1179"/>
        <v>0</v>
      </c>
      <c r="DY1293" s="794">
        <f t="shared" si="1180"/>
        <v>0</v>
      </c>
      <c r="DZ1293" s="373"/>
      <c r="EA1293" s="373"/>
      <c r="EB1293" s="373"/>
      <c r="EC1293" s="373"/>
      <c r="ED1293" s="373"/>
      <c r="EE1293" s="373"/>
      <c r="EF1293" s="373"/>
      <c r="EG1293" s="621"/>
      <c r="EH1293" s="373"/>
      <c r="EI1293" s="373"/>
      <c r="EJ1293" s="373"/>
      <c r="EK1293" s="373"/>
      <c r="EL1293" s="373"/>
      <c r="EM1293" s="373"/>
      <c r="EN1293" s="373"/>
      <c r="EO1293" s="373"/>
      <c r="EP1293" s="373"/>
      <c r="EQ1293" s="373"/>
      <c r="ER1293" s="373"/>
      <c r="ES1293" s="373"/>
      <c r="ET1293" s="373"/>
      <c r="EU1293" s="373"/>
      <c r="EV1293" s="373"/>
      <c r="EW1293" s="373"/>
      <c r="EX1293" s="373"/>
      <c r="EY1293" s="373"/>
      <c r="EZ1293" s="373"/>
      <c r="FA1293" s="373"/>
      <c r="FB1293" s="373"/>
      <c r="FC1293" s="373"/>
      <c r="FD1293" s="373"/>
      <c r="FE1293" s="373"/>
      <c r="FF1293" s="373"/>
      <c r="FG1293" s="373"/>
      <c r="FH1293" s="373"/>
      <c r="FI1293" s="838"/>
    </row>
    <row r="1294" spans="1:341" s="623" customFormat="1" ht="48" hidden="1" customHeight="1" x14ac:dyDescent="0.25">
      <c r="A1294" s="1365">
        <v>2026</v>
      </c>
      <c r="B1294" s="1365">
        <v>479</v>
      </c>
      <c r="C1294" s="1365" t="s">
        <v>58</v>
      </c>
      <c r="D1294" s="1365">
        <v>3000654</v>
      </c>
      <c r="E1294" s="1365">
        <v>5005020</v>
      </c>
      <c r="F1294" s="1365" t="s">
        <v>2269</v>
      </c>
      <c r="G1294" s="1365" t="s">
        <v>2270</v>
      </c>
      <c r="H1294" s="1365">
        <v>93</v>
      </c>
      <c r="I1294" s="1366" t="s">
        <v>992</v>
      </c>
      <c r="J1294" s="1367" t="s">
        <v>10</v>
      </c>
      <c r="K1294" s="1367" t="s">
        <v>60</v>
      </c>
      <c r="L1294" s="1365" t="str">
        <f t="shared" si="1178"/>
        <v>2.3</v>
      </c>
      <c r="M1294" s="1368" t="s">
        <v>62</v>
      </c>
      <c r="N1294" s="1368"/>
      <c r="O1294" s="1365" t="s">
        <v>2641</v>
      </c>
      <c r="P1294" s="1365" t="s">
        <v>65</v>
      </c>
      <c r="Q1294" s="1369">
        <v>1</v>
      </c>
      <c r="R1294" s="297">
        <v>3000</v>
      </c>
      <c r="S1294" s="373"/>
      <c r="T1294" s="373"/>
      <c r="U1294" s="1365">
        <v>30</v>
      </c>
      <c r="V1294" s="1365">
        <v>4</v>
      </c>
      <c r="W1294" s="286"/>
      <c r="X1294" s="286"/>
      <c r="Y1294" s="286"/>
      <c r="Z1294" s="287"/>
      <c r="AA1294" s="287"/>
      <c r="AB1294" s="287"/>
      <c r="AC1294" s="287"/>
      <c r="AD1294" s="287"/>
      <c r="AF1294" s="284">
        <f t="shared" si="1176"/>
        <v>0</v>
      </c>
      <c r="AG1294" s="284">
        <f t="shared" si="1175"/>
        <v>0</v>
      </c>
      <c r="AH1294" s="284">
        <f t="shared" si="1181"/>
        <v>3000</v>
      </c>
      <c r="AI1294" s="284">
        <f t="shared" si="1188"/>
        <v>400</v>
      </c>
      <c r="AJ1294" s="284">
        <f t="shared" si="1189"/>
        <v>0</v>
      </c>
      <c r="AK1294" s="284">
        <f t="shared" si="1190"/>
        <v>0</v>
      </c>
      <c r="AL1294" s="284">
        <f t="shared" si="1191"/>
        <v>0</v>
      </c>
      <c r="AM1294" s="284">
        <f t="shared" si="1192"/>
        <v>0</v>
      </c>
      <c r="AN1294" s="284">
        <f t="shared" si="1193"/>
        <v>0</v>
      </c>
      <c r="AO1294" s="284">
        <f t="shared" si="1194"/>
        <v>0</v>
      </c>
      <c r="AP1294" s="284">
        <f t="shared" si="1195"/>
        <v>0</v>
      </c>
      <c r="AQ1294" s="284">
        <f t="shared" si="1196"/>
        <v>0</v>
      </c>
      <c r="AR1294" s="288">
        <f t="shared" si="1182"/>
        <v>3400</v>
      </c>
      <c r="AS1294" s="373" t="s">
        <v>2578</v>
      </c>
      <c r="AT1294" s="373"/>
      <c r="AU1294" s="373" t="s">
        <v>3535</v>
      </c>
      <c r="AV1294" s="373" t="s">
        <v>3536</v>
      </c>
      <c r="AW1294" s="375">
        <v>46058</v>
      </c>
      <c r="AX1294" s="373" t="s">
        <v>3537</v>
      </c>
      <c r="AY1294" s="375">
        <v>46078</v>
      </c>
      <c r="AZ1294" s="373"/>
      <c r="BA1294" s="373" t="s">
        <v>3538</v>
      </c>
      <c r="BB1294" s="901" t="s">
        <v>995</v>
      </c>
      <c r="BC1294" s="373" t="s">
        <v>3803</v>
      </c>
      <c r="BD1294" s="373" t="s">
        <v>3804</v>
      </c>
      <c r="BE1294" s="373" t="s">
        <v>3805</v>
      </c>
      <c r="BF1294" s="375">
        <v>46083</v>
      </c>
      <c r="BG1294" s="373"/>
      <c r="BH1294" s="773" t="s">
        <v>3848</v>
      </c>
      <c r="BI1294" s="773"/>
      <c r="BJ1294" s="799"/>
      <c r="BK1294" s="687"/>
      <c r="BL1294" s="799" t="s">
        <v>3848</v>
      </c>
      <c r="BM1294" s="799"/>
      <c r="BN1294" s="773"/>
      <c r="BO1294" s="687" t="s">
        <v>3836</v>
      </c>
      <c r="BP1294" s="2898" t="s">
        <v>3806</v>
      </c>
      <c r="BQ1294" s="1115" t="s">
        <v>3807</v>
      </c>
      <c r="BR1294" s="1115"/>
      <c r="BS1294" s="373" t="s">
        <v>2734</v>
      </c>
      <c r="BT1294" s="373" t="s">
        <v>2735</v>
      </c>
      <c r="BU1294" s="373" t="s">
        <v>2736</v>
      </c>
      <c r="BV1294" s="774" t="s">
        <v>2737</v>
      </c>
      <c r="BW1294" s="775" t="s">
        <v>2738</v>
      </c>
      <c r="BX1294" s="798">
        <v>3000</v>
      </c>
      <c r="BY1294" s="907">
        <v>46082</v>
      </c>
      <c r="BZ1294" s="907">
        <v>46116</v>
      </c>
      <c r="CA1294" s="373"/>
      <c r="CB1294" s="373"/>
      <c r="CC1294" s="373"/>
      <c r="CD1294" s="373"/>
      <c r="CE1294" s="373"/>
      <c r="CF1294" s="373"/>
      <c r="CG1294" s="373"/>
      <c r="CH1294" s="373"/>
      <c r="CI1294" s="373"/>
      <c r="CJ1294" s="373"/>
      <c r="CK1294" s="373"/>
      <c r="CL1294" s="373"/>
      <c r="CM1294" s="373"/>
      <c r="CN1294" s="373"/>
      <c r="CO1294" s="373"/>
      <c r="CP1294" s="373"/>
      <c r="CQ1294" s="373"/>
      <c r="CR1294" s="373"/>
      <c r="CS1294" s="373"/>
      <c r="CT1294" s="373">
        <v>30</v>
      </c>
      <c r="CU1294" s="390">
        <f t="shared" si="1174"/>
        <v>3000</v>
      </c>
      <c r="CV1294" s="373">
        <v>30</v>
      </c>
      <c r="CW1294" s="390">
        <f t="shared" si="1199"/>
        <v>3000</v>
      </c>
      <c r="CX1294" s="373">
        <v>30</v>
      </c>
      <c r="CY1294" s="390">
        <f t="shared" si="1200"/>
        <v>3000</v>
      </c>
      <c r="CZ1294" s="390">
        <f t="shared" si="1201"/>
        <v>0</v>
      </c>
      <c r="DA1294" s="390">
        <f t="shared" si="1202"/>
        <v>0</v>
      </c>
      <c r="DB1294" s="373"/>
      <c r="DC1294" s="373">
        <f t="shared" si="1185"/>
        <v>4</v>
      </c>
      <c r="DD1294" s="1371">
        <f t="shared" si="1167"/>
        <v>400</v>
      </c>
      <c r="DE1294" s="373">
        <v>4</v>
      </c>
      <c r="DF1294" s="1371">
        <f t="shared" si="1197"/>
        <v>400</v>
      </c>
      <c r="DG1294" s="373">
        <v>4</v>
      </c>
      <c r="DH1294" s="1371">
        <f t="shared" si="1198"/>
        <v>400</v>
      </c>
      <c r="DI1294" s="373"/>
      <c r="DJ1294" s="373"/>
      <c r="DK1294" s="373"/>
      <c r="DL1294" s="373"/>
      <c r="DM1294" s="373"/>
      <c r="DN1294" s="373"/>
      <c r="DO1294" s="373"/>
      <c r="DP1294" s="373"/>
      <c r="DQ1294" s="373"/>
      <c r="DR1294" s="373"/>
      <c r="DS1294" s="373"/>
      <c r="DT1294" s="373"/>
      <c r="DU1294" s="793">
        <f t="shared" si="1177"/>
        <v>3400</v>
      </c>
      <c r="DV1294" s="794">
        <f t="shared" si="1186"/>
        <v>3400</v>
      </c>
      <c r="DW1294" s="794">
        <f t="shared" si="1187"/>
        <v>3400</v>
      </c>
      <c r="DX1294" s="794">
        <f t="shared" si="1179"/>
        <v>0</v>
      </c>
      <c r="DY1294" s="794">
        <f t="shared" si="1180"/>
        <v>0</v>
      </c>
      <c r="DZ1294" s="373"/>
      <c r="EA1294" s="373"/>
      <c r="EB1294" s="373"/>
      <c r="EC1294" s="373"/>
      <c r="ED1294" s="373"/>
      <c r="EE1294" s="373"/>
      <c r="EF1294" s="373"/>
      <c r="EG1294" s="621"/>
      <c r="EH1294" s="373"/>
      <c r="EI1294" s="373"/>
      <c r="EJ1294" s="373"/>
      <c r="EK1294" s="373"/>
      <c r="EL1294" s="373"/>
      <c r="EM1294" s="373"/>
      <c r="EN1294" s="373"/>
      <c r="EO1294" s="373"/>
      <c r="EP1294" s="373"/>
      <c r="EQ1294" s="373"/>
      <c r="ER1294" s="373"/>
      <c r="ES1294" s="373"/>
      <c r="ET1294" s="373"/>
      <c r="EU1294" s="373"/>
      <c r="EV1294" s="373"/>
      <c r="EW1294" s="373"/>
      <c r="EX1294" s="373"/>
      <c r="EY1294" s="373"/>
      <c r="EZ1294" s="373"/>
      <c r="FA1294" s="373"/>
      <c r="FB1294" s="373"/>
      <c r="FC1294" s="373"/>
      <c r="FD1294" s="373"/>
      <c r="FE1294" s="373"/>
      <c r="FF1294" s="373"/>
      <c r="FG1294" s="373"/>
      <c r="FH1294" s="373"/>
      <c r="FI1294" s="838"/>
    </row>
    <row r="1295" spans="1:341" s="623" customFormat="1" ht="48" hidden="1" customHeight="1" x14ac:dyDescent="0.25">
      <c r="A1295" s="1365">
        <v>2026</v>
      </c>
      <c r="B1295" s="1365">
        <v>479</v>
      </c>
      <c r="C1295" s="1365" t="s">
        <v>58</v>
      </c>
      <c r="D1295" s="1365">
        <v>3000654</v>
      </c>
      <c r="E1295" s="1365">
        <v>5005020</v>
      </c>
      <c r="F1295" s="1365" t="s">
        <v>2269</v>
      </c>
      <c r="G1295" s="1365" t="s">
        <v>2270</v>
      </c>
      <c r="H1295" s="1365">
        <v>93</v>
      </c>
      <c r="I1295" s="1366" t="s">
        <v>992</v>
      </c>
      <c r="J1295" s="1367" t="s">
        <v>10</v>
      </c>
      <c r="K1295" s="1367" t="s">
        <v>60</v>
      </c>
      <c r="L1295" s="1365" t="str">
        <f t="shared" si="1178"/>
        <v>2.3</v>
      </c>
      <c r="M1295" s="1368" t="s">
        <v>62</v>
      </c>
      <c r="N1295" s="1368"/>
      <c r="O1295" s="1365" t="s">
        <v>2641</v>
      </c>
      <c r="P1295" s="1365" t="s">
        <v>65</v>
      </c>
      <c r="Q1295" s="1369">
        <v>1</v>
      </c>
      <c r="R1295" s="297">
        <v>3000</v>
      </c>
      <c r="S1295" s="373"/>
      <c r="T1295" s="373"/>
      <c r="U1295" s="1365">
        <v>30</v>
      </c>
      <c r="V1295" s="1365">
        <v>4</v>
      </c>
      <c r="W1295" s="286"/>
      <c r="X1295" s="286"/>
      <c r="Y1295" s="286"/>
      <c r="Z1295" s="287"/>
      <c r="AA1295" s="287"/>
      <c r="AB1295" s="287"/>
      <c r="AC1295" s="287"/>
      <c r="AD1295" s="287"/>
      <c r="AE1295" s="285"/>
      <c r="AF1295" s="284">
        <f t="shared" si="1176"/>
        <v>0</v>
      </c>
      <c r="AG1295" s="284">
        <f t="shared" si="1175"/>
        <v>0</v>
      </c>
      <c r="AH1295" s="284">
        <f t="shared" si="1181"/>
        <v>3000</v>
      </c>
      <c r="AI1295" s="284">
        <f t="shared" si="1188"/>
        <v>400</v>
      </c>
      <c r="AJ1295" s="284">
        <f t="shared" si="1189"/>
        <v>0</v>
      </c>
      <c r="AK1295" s="284">
        <f t="shared" si="1190"/>
        <v>0</v>
      </c>
      <c r="AL1295" s="284">
        <f t="shared" si="1191"/>
        <v>0</v>
      </c>
      <c r="AM1295" s="284">
        <f t="shared" si="1192"/>
        <v>0</v>
      </c>
      <c r="AN1295" s="284">
        <f t="shared" si="1193"/>
        <v>0</v>
      </c>
      <c r="AO1295" s="284">
        <f t="shared" si="1194"/>
        <v>0</v>
      </c>
      <c r="AP1295" s="284">
        <f t="shared" si="1195"/>
        <v>0</v>
      </c>
      <c r="AQ1295" s="284">
        <f t="shared" si="1196"/>
        <v>0</v>
      </c>
      <c r="AR1295" s="288">
        <f t="shared" si="1182"/>
        <v>3400</v>
      </c>
      <c r="AS1295" s="373" t="s">
        <v>2578</v>
      </c>
      <c r="AT1295" s="373"/>
      <c r="AU1295" s="373" t="s">
        <v>3535</v>
      </c>
      <c r="AV1295" s="373" t="s">
        <v>3536</v>
      </c>
      <c r="AW1295" s="375">
        <v>46058</v>
      </c>
      <c r="AX1295" s="373" t="s">
        <v>3537</v>
      </c>
      <c r="AY1295" s="375">
        <v>46078</v>
      </c>
      <c r="AZ1295" s="373"/>
      <c r="BA1295" s="373" t="s">
        <v>3538</v>
      </c>
      <c r="BB1295" s="901" t="s">
        <v>995</v>
      </c>
      <c r="BC1295" s="373" t="s">
        <v>3803</v>
      </c>
      <c r="BD1295" s="373" t="s">
        <v>3804</v>
      </c>
      <c r="BE1295" s="373" t="s">
        <v>3805</v>
      </c>
      <c r="BF1295" s="375">
        <v>46083</v>
      </c>
      <c r="BG1295" s="373"/>
      <c r="BH1295" s="773" t="s">
        <v>2647</v>
      </c>
      <c r="BI1295" s="773"/>
      <c r="BJ1295" s="799"/>
      <c r="BK1295" s="687"/>
      <c r="BL1295" s="799" t="s">
        <v>2647</v>
      </c>
      <c r="BM1295" s="799"/>
      <c r="BN1295" s="773"/>
      <c r="BO1295" s="687" t="s">
        <v>3836</v>
      </c>
      <c r="BP1295" s="687"/>
      <c r="BQ1295" s="1115" t="s">
        <v>3807</v>
      </c>
      <c r="BR1295" s="1115"/>
      <c r="BS1295" s="373" t="s">
        <v>2648</v>
      </c>
      <c r="BT1295" s="373" t="s">
        <v>2649</v>
      </c>
      <c r="BU1295" s="373" t="s">
        <v>1476</v>
      </c>
      <c r="BV1295" s="774" t="s">
        <v>2650</v>
      </c>
      <c r="BW1295" s="775" t="s">
        <v>2651</v>
      </c>
      <c r="BX1295" s="798">
        <v>3000</v>
      </c>
      <c r="BY1295" s="907">
        <v>46082</v>
      </c>
      <c r="BZ1295" s="907">
        <v>46116</v>
      </c>
      <c r="CA1295" s="373"/>
      <c r="CB1295" s="373"/>
      <c r="CC1295" s="373"/>
      <c r="CD1295" s="373"/>
      <c r="CE1295" s="373"/>
      <c r="CF1295" s="373"/>
      <c r="CG1295" s="373"/>
      <c r="CH1295" s="373"/>
      <c r="CI1295" s="373"/>
      <c r="CJ1295" s="373"/>
      <c r="CK1295" s="373"/>
      <c r="CL1295" s="373"/>
      <c r="CM1295" s="373"/>
      <c r="CN1295" s="373"/>
      <c r="CO1295" s="373"/>
      <c r="CP1295" s="373"/>
      <c r="CQ1295" s="373"/>
      <c r="CR1295" s="373"/>
      <c r="CS1295" s="373"/>
      <c r="CT1295" s="373">
        <v>30</v>
      </c>
      <c r="CU1295" s="390">
        <f t="shared" si="1174"/>
        <v>3000</v>
      </c>
      <c r="CV1295" s="373">
        <v>30</v>
      </c>
      <c r="CW1295" s="390">
        <f t="shared" si="1199"/>
        <v>3000</v>
      </c>
      <c r="CX1295" s="373">
        <v>30</v>
      </c>
      <c r="CY1295" s="390">
        <f t="shared" si="1200"/>
        <v>3000</v>
      </c>
      <c r="CZ1295" s="390">
        <f t="shared" si="1201"/>
        <v>0</v>
      </c>
      <c r="DA1295" s="390">
        <f t="shared" si="1202"/>
        <v>0</v>
      </c>
      <c r="DB1295" s="373"/>
      <c r="DC1295" s="373">
        <f t="shared" si="1185"/>
        <v>4</v>
      </c>
      <c r="DD1295" s="1371">
        <f t="shared" si="1167"/>
        <v>400</v>
      </c>
      <c r="DE1295" s="373">
        <v>4</v>
      </c>
      <c r="DF1295" s="1371">
        <f t="shared" si="1197"/>
        <v>400</v>
      </c>
      <c r="DG1295" s="373">
        <v>4</v>
      </c>
      <c r="DH1295" s="1371">
        <f t="shared" si="1198"/>
        <v>400</v>
      </c>
      <c r="DI1295" s="373"/>
      <c r="DJ1295" s="373"/>
      <c r="DK1295" s="373"/>
      <c r="DL1295" s="373"/>
      <c r="DM1295" s="373"/>
      <c r="DN1295" s="373"/>
      <c r="DO1295" s="373"/>
      <c r="DP1295" s="373"/>
      <c r="DQ1295" s="373"/>
      <c r="DR1295" s="373"/>
      <c r="DS1295" s="373"/>
      <c r="DT1295" s="373"/>
      <c r="DU1295" s="793">
        <f t="shared" si="1177"/>
        <v>3400</v>
      </c>
      <c r="DV1295" s="794">
        <f t="shared" si="1186"/>
        <v>3400</v>
      </c>
      <c r="DW1295" s="794">
        <f t="shared" si="1187"/>
        <v>3400</v>
      </c>
      <c r="DX1295" s="794">
        <f t="shared" si="1179"/>
        <v>0</v>
      </c>
      <c r="DY1295" s="794">
        <f t="shared" si="1180"/>
        <v>0</v>
      </c>
      <c r="DZ1295" s="373"/>
      <c r="EA1295" s="373"/>
      <c r="EB1295" s="373"/>
      <c r="EC1295" s="373"/>
      <c r="ED1295" s="373"/>
      <c r="EE1295" s="373"/>
      <c r="EF1295" s="373"/>
      <c r="EG1295" s="621"/>
      <c r="EH1295" s="373"/>
      <c r="EI1295" s="373"/>
      <c r="EJ1295" s="373"/>
      <c r="EK1295" s="373"/>
      <c r="EL1295" s="373"/>
      <c r="EM1295" s="373"/>
      <c r="EN1295" s="373"/>
      <c r="EO1295" s="373"/>
      <c r="EP1295" s="373"/>
      <c r="EQ1295" s="373"/>
      <c r="ER1295" s="373"/>
      <c r="ES1295" s="373"/>
      <c r="ET1295" s="373"/>
      <c r="EU1295" s="373"/>
      <c r="EV1295" s="373"/>
      <c r="EW1295" s="373"/>
      <c r="EX1295" s="373"/>
      <c r="EY1295" s="373"/>
      <c r="EZ1295" s="373"/>
      <c r="FA1295" s="373"/>
      <c r="FB1295" s="373"/>
      <c r="FC1295" s="373"/>
      <c r="FD1295" s="373"/>
      <c r="FE1295" s="373"/>
      <c r="FF1295" s="373"/>
      <c r="FG1295" s="373"/>
      <c r="FH1295" s="373"/>
      <c r="FI1295" s="838"/>
    </row>
    <row r="1296" spans="1:341" s="623" customFormat="1" ht="48" hidden="1" customHeight="1" x14ac:dyDescent="0.25">
      <c r="A1296" s="1365">
        <v>2026</v>
      </c>
      <c r="B1296" s="1365">
        <v>479</v>
      </c>
      <c r="C1296" s="1365" t="s">
        <v>58</v>
      </c>
      <c r="D1296" s="1365">
        <v>3000654</v>
      </c>
      <c r="E1296" s="1365">
        <v>5005020</v>
      </c>
      <c r="F1296" s="1365" t="s">
        <v>2269</v>
      </c>
      <c r="G1296" s="1365" t="s">
        <v>2270</v>
      </c>
      <c r="H1296" s="1365">
        <v>93</v>
      </c>
      <c r="I1296" s="1366" t="s">
        <v>992</v>
      </c>
      <c r="J1296" s="1367" t="s">
        <v>10</v>
      </c>
      <c r="K1296" s="1367" t="s">
        <v>60</v>
      </c>
      <c r="L1296" s="1365" t="str">
        <f t="shared" si="1178"/>
        <v>2.3</v>
      </c>
      <c r="M1296" s="1368" t="s">
        <v>62</v>
      </c>
      <c r="N1296" s="1368"/>
      <c r="O1296" s="1365" t="s">
        <v>2641</v>
      </c>
      <c r="P1296" s="1365" t="s">
        <v>65</v>
      </c>
      <c r="Q1296" s="1369">
        <v>1</v>
      </c>
      <c r="R1296" s="297">
        <v>3000</v>
      </c>
      <c r="S1296" s="373"/>
      <c r="T1296" s="373"/>
      <c r="U1296" s="1365">
        <v>30</v>
      </c>
      <c r="V1296" s="1365">
        <v>4</v>
      </c>
      <c r="W1296" s="286"/>
      <c r="X1296" s="286"/>
      <c r="Y1296" s="286"/>
      <c r="Z1296" s="287"/>
      <c r="AA1296" s="287"/>
      <c r="AB1296" s="287"/>
      <c r="AC1296" s="287"/>
      <c r="AD1296" s="287"/>
      <c r="AE1296" s="285"/>
      <c r="AF1296" s="284">
        <f t="shared" si="1176"/>
        <v>0</v>
      </c>
      <c r="AG1296" s="284">
        <f t="shared" si="1175"/>
        <v>0</v>
      </c>
      <c r="AH1296" s="284">
        <f t="shared" si="1181"/>
        <v>3000</v>
      </c>
      <c r="AI1296" s="284">
        <f t="shared" si="1188"/>
        <v>400</v>
      </c>
      <c r="AJ1296" s="284">
        <f t="shared" si="1189"/>
        <v>0</v>
      </c>
      <c r="AK1296" s="284">
        <f t="shared" si="1190"/>
        <v>0</v>
      </c>
      <c r="AL1296" s="284">
        <f t="shared" si="1191"/>
        <v>0</v>
      </c>
      <c r="AM1296" s="284">
        <f t="shared" si="1192"/>
        <v>0</v>
      </c>
      <c r="AN1296" s="284">
        <f t="shared" si="1193"/>
        <v>0</v>
      </c>
      <c r="AO1296" s="284">
        <f t="shared" si="1194"/>
        <v>0</v>
      </c>
      <c r="AP1296" s="284">
        <f t="shared" si="1195"/>
        <v>0</v>
      </c>
      <c r="AQ1296" s="284">
        <f t="shared" si="1196"/>
        <v>0</v>
      </c>
      <c r="AR1296" s="288">
        <f t="shared" si="1182"/>
        <v>3400</v>
      </c>
      <c r="AS1296" s="373" t="s">
        <v>2578</v>
      </c>
      <c r="AT1296" s="373"/>
      <c r="AU1296" s="373" t="s">
        <v>3535</v>
      </c>
      <c r="AV1296" s="373" t="s">
        <v>3536</v>
      </c>
      <c r="AW1296" s="375">
        <v>46058</v>
      </c>
      <c r="AX1296" s="373" t="s">
        <v>3537</v>
      </c>
      <c r="AY1296" s="375">
        <v>46078</v>
      </c>
      <c r="AZ1296" s="373"/>
      <c r="BA1296" s="373" t="s">
        <v>3538</v>
      </c>
      <c r="BB1296" s="901" t="s">
        <v>995</v>
      </c>
      <c r="BC1296" s="373" t="s">
        <v>3803</v>
      </c>
      <c r="BD1296" s="373" t="s">
        <v>3804</v>
      </c>
      <c r="BE1296" s="373" t="s">
        <v>3805</v>
      </c>
      <c r="BF1296" s="375">
        <v>46083</v>
      </c>
      <c r="BG1296" s="373"/>
      <c r="BH1296" s="773" t="s">
        <v>3849</v>
      </c>
      <c r="BI1296" s="773"/>
      <c r="BJ1296" s="799"/>
      <c r="BK1296" s="687"/>
      <c r="BL1296" s="799" t="s">
        <v>3849</v>
      </c>
      <c r="BM1296" s="799"/>
      <c r="BN1296" s="773"/>
      <c r="BO1296" s="687" t="s">
        <v>3836</v>
      </c>
      <c r="BP1296" s="687"/>
      <c r="BQ1296" s="1115" t="s">
        <v>3807</v>
      </c>
      <c r="BR1296" s="1115"/>
      <c r="BS1296" s="373" t="s">
        <v>2740</v>
      </c>
      <c r="BT1296" s="373" t="s">
        <v>2741</v>
      </c>
      <c r="BU1296" s="373" t="s">
        <v>2742</v>
      </c>
      <c r="BV1296" s="774" t="s">
        <v>2743</v>
      </c>
      <c r="BW1296" s="775" t="s">
        <v>2744</v>
      </c>
      <c r="BX1296" s="798">
        <v>3000</v>
      </c>
      <c r="BY1296" s="907">
        <v>46082</v>
      </c>
      <c r="BZ1296" s="907">
        <v>46116</v>
      </c>
      <c r="CA1296" s="373"/>
      <c r="CB1296" s="373"/>
      <c r="CC1296" s="373"/>
      <c r="CD1296" s="373"/>
      <c r="CE1296" s="373"/>
      <c r="CF1296" s="373"/>
      <c r="CG1296" s="373"/>
      <c r="CH1296" s="373"/>
      <c r="CI1296" s="373"/>
      <c r="CJ1296" s="373"/>
      <c r="CK1296" s="373"/>
      <c r="CL1296" s="373"/>
      <c r="CM1296" s="373"/>
      <c r="CN1296" s="373"/>
      <c r="CO1296" s="373"/>
      <c r="CP1296" s="373"/>
      <c r="CQ1296" s="373"/>
      <c r="CR1296" s="373"/>
      <c r="CS1296" s="373"/>
      <c r="CT1296" s="373">
        <v>30</v>
      </c>
      <c r="CU1296" s="390">
        <f t="shared" si="1174"/>
        <v>3000</v>
      </c>
      <c r="CV1296" s="373">
        <v>30</v>
      </c>
      <c r="CW1296" s="390">
        <f t="shared" si="1199"/>
        <v>3000</v>
      </c>
      <c r="CX1296" s="373">
        <v>30</v>
      </c>
      <c r="CY1296" s="390">
        <f t="shared" si="1200"/>
        <v>3000</v>
      </c>
      <c r="CZ1296" s="390">
        <f t="shared" si="1201"/>
        <v>0</v>
      </c>
      <c r="DA1296" s="390">
        <f t="shared" si="1202"/>
        <v>0</v>
      </c>
      <c r="DB1296" s="373"/>
      <c r="DC1296" s="373">
        <f t="shared" si="1185"/>
        <v>4</v>
      </c>
      <c r="DD1296" s="1371">
        <f t="shared" si="1167"/>
        <v>400</v>
      </c>
      <c r="DE1296" s="373">
        <v>4</v>
      </c>
      <c r="DF1296" s="1371">
        <f t="shared" si="1197"/>
        <v>400</v>
      </c>
      <c r="DG1296" s="373">
        <v>4</v>
      </c>
      <c r="DH1296" s="1371">
        <f t="shared" si="1198"/>
        <v>400</v>
      </c>
      <c r="DI1296" s="373"/>
      <c r="DJ1296" s="373"/>
      <c r="DK1296" s="373"/>
      <c r="DL1296" s="373"/>
      <c r="DM1296" s="373"/>
      <c r="DN1296" s="373"/>
      <c r="DO1296" s="373"/>
      <c r="DP1296" s="373"/>
      <c r="DQ1296" s="373"/>
      <c r="DR1296" s="373"/>
      <c r="DS1296" s="373"/>
      <c r="DT1296" s="373"/>
      <c r="DU1296" s="793">
        <f t="shared" si="1177"/>
        <v>3400</v>
      </c>
      <c r="DV1296" s="794">
        <f t="shared" si="1186"/>
        <v>3400</v>
      </c>
      <c r="DW1296" s="794">
        <f t="shared" si="1187"/>
        <v>3400</v>
      </c>
      <c r="DX1296" s="794">
        <f t="shared" si="1179"/>
        <v>0</v>
      </c>
      <c r="DY1296" s="794">
        <f t="shared" si="1180"/>
        <v>0</v>
      </c>
      <c r="DZ1296" s="373"/>
      <c r="EA1296" s="373"/>
      <c r="EB1296" s="373"/>
      <c r="EC1296" s="373"/>
      <c r="ED1296" s="373"/>
      <c r="EE1296" s="373"/>
      <c r="EF1296" s="373"/>
      <c r="EG1296" s="621"/>
      <c r="EH1296" s="373"/>
      <c r="EI1296" s="373"/>
      <c r="EJ1296" s="373"/>
      <c r="EK1296" s="373"/>
      <c r="EL1296" s="373"/>
      <c r="EM1296" s="373"/>
      <c r="EN1296" s="373"/>
      <c r="EO1296" s="373"/>
      <c r="EP1296" s="373"/>
      <c r="EQ1296" s="373"/>
      <c r="ER1296" s="373"/>
      <c r="ES1296" s="373"/>
      <c r="ET1296" s="373"/>
      <c r="EU1296" s="373"/>
      <c r="EV1296" s="373"/>
      <c r="EW1296" s="373"/>
      <c r="EX1296" s="373"/>
      <c r="EY1296" s="373"/>
      <c r="EZ1296" s="373"/>
      <c r="FA1296" s="373"/>
      <c r="FB1296" s="373"/>
      <c r="FC1296" s="373"/>
      <c r="FD1296" s="373"/>
      <c r="FE1296" s="373"/>
      <c r="FF1296" s="373"/>
      <c r="FG1296" s="373"/>
      <c r="FH1296" s="373"/>
      <c r="FI1296" s="838"/>
    </row>
    <row r="1297" spans="1:165" s="623" customFormat="1" ht="48" hidden="1" customHeight="1" x14ac:dyDescent="0.25">
      <c r="A1297" s="1365">
        <v>2026</v>
      </c>
      <c r="B1297" s="1365">
        <v>479</v>
      </c>
      <c r="C1297" s="1365" t="s">
        <v>58</v>
      </c>
      <c r="D1297" s="1365">
        <v>3000654</v>
      </c>
      <c r="E1297" s="1365">
        <v>5005020</v>
      </c>
      <c r="F1297" s="1365" t="s">
        <v>2269</v>
      </c>
      <c r="G1297" s="1365" t="s">
        <v>2270</v>
      </c>
      <c r="H1297" s="1365">
        <v>93</v>
      </c>
      <c r="I1297" s="1366" t="s">
        <v>992</v>
      </c>
      <c r="J1297" s="1367" t="s">
        <v>10</v>
      </c>
      <c r="K1297" s="1367" t="s">
        <v>60</v>
      </c>
      <c r="L1297" s="1365" t="str">
        <f t="shared" si="1178"/>
        <v>2.3</v>
      </c>
      <c r="M1297" s="1368" t="s">
        <v>62</v>
      </c>
      <c r="N1297" s="1368"/>
      <c r="O1297" s="1365" t="s">
        <v>2641</v>
      </c>
      <c r="P1297" s="1365" t="s">
        <v>65</v>
      </c>
      <c r="Q1297" s="1369">
        <v>1</v>
      </c>
      <c r="R1297" s="297">
        <v>3000</v>
      </c>
      <c r="S1297" s="373"/>
      <c r="T1297" s="373"/>
      <c r="U1297" s="1365">
        <v>30</v>
      </c>
      <c r="V1297" s="1365">
        <v>4</v>
      </c>
      <c r="W1297" s="286"/>
      <c r="X1297" s="286"/>
      <c r="Y1297" s="286"/>
      <c r="Z1297" s="287"/>
      <c r="AA1297" s="287"/>
      <c r="AB1297" s="287"/>
      <c r="AC1297" s="287"/>
      <c r="AD1297" s="287"/>
      <c r="AE1297" s="285"/>
      <c r="AF1297" s="284">
        <f t="shared" si="1176"/>
        <v>0</v>
      </c>
      <c r="AG1297" s="284">
        <f t="shared" si="1175"/>
        <v>0</v>
      </c>
      <c r="AH1297" s="284">
        <f t="shared" si="1181"/>
        <v>3000</v>
      </c>
      <c r="AI1297" s="284">
        <f t="shared" si="1188"/>
        <v>400</v>
      </c>
      <c r="AJ1297" s="284">
        <f t="shared" si="1189"/>
        <v>0</v>
      </c>
      <c r="AK1297" s="284">
        <f t="shared" si="1190"/>
        <v>0</v>
      </c>
      <c r="AL1297" s="284">
        <f t="shared" si="1191"/>
        <v>0</v>
      </c>
      <c r="AM1297" s="284">
        <f t="shared" si="1192"/>
        <v>0</v>
      </c>
      <c r="AN1297" s="284">
        <f t="shared" si="1193"/>
        <v>0</v>
      </c>
      <c r="AO1297" s="284">
        <f t="shared" si="1194"/>
        <v>0</v>
      </c>
      <c r="AP1297" s="284">
        <f t="shared" si="1195"/>
        <v>0</v>
      </c>
      <c r="AQ1297" s="284">
        <f t="shared" si="1196"/>
        <v>0</v>
      </c>
      <c r="AR1297" s="288">
        <f t="shared" si="1182"/>
        <v>3400</v>
      </c>
      <c r="AS1297" s="373" t="s">
        <v>2578</v>
      </c>
      <c r="AT1297" s="373"/>
      <c r="AU1297" s="373" t="s">
        <v>3535</v>
      </c>
      <c r="AV1297" s="373" t="s">
        <v>3536</v>
      </c>
      <c r="AW1297" s="375">
        <v>46058</v>
      </c>
      <c r="AX1297" s="373" t="s">
        <v>3537</v>
      </c>
      <c r="AY1297" s="375">
        <v>46078</v>
      </c>
      <c r="AZ1297" s="373"/>
      <c r="BA1297" s="373" t="s">
        <v>3538</v>
      </c>
      <c r="BB1297" s="901" t="s">
        <v>995</v>
      </c>
      <c r="BC1297" s="373" t="s">
        <v>3803</v>
      </c>
      <c r="BD1297" s="373" t="s">
        <v>3804</v>
      </c>
      <c r="BE1297" s="373" t="s">
        <v>3805</v>
      </c>
      <c r="BF1297" s="375">
        <v>46083</v>
      </c>
      <c r="BG1297" s="373"/>
      <c r="BH1297" s="773" t="s">
        <v>3850</v>
      </c>
      <c r="BI1297" s="773"/>
      <c r="BJ1297" s="799"/>
      <c r="BK1297" s="687"/>
      <c r="BL1297" s="799" t="s">
        <v>3850</v>
      </c>
      <c r="BM1297" s="799"/>
      <c r="BN1297" s="773"/>
      <c r="BO1297" s="687" t="s">
        <v>3836</v>
      </c>
      <c r="BP1297" s="687"/>
      <c r="BQ1297" s="1115" t="s">
        <v>3807</v>
      </c>
      <c r="BR1297" s="1115"/>
      <c r="BS1297" s="373" t="s">
        <v>1028</v>
      </c>
      <c r="BT1297" s="373" t="s">
        <v>1284</v>
      </c>
      <c r="BU1297" s="373" t="s">
        <v>2754</v>
      </c>
      <c r="BV1297" s="774">
        <v>44912602</v>
      </c>
      <c r="BW1297" s="775">
        <v>10449126021</v>
      </c>
      <c r="BX1297" s="798">
        <v>3000</v>
      </c>
      <c r="BY1297" s="907">
        <v>46082</v>
      </c>
      <c r="BZ1297" s="907">
        <v>46116</v>
      </c>
      <c r="CA1297" s="373"/>
      <c r="CB1297" s="373"/>
      <c r="CC1297" s="373"/>
      <c r="CD1297" s="373"/>
      <c r="CE1297" s="373"/>
      <c r="CF1297" s="373"/>
      <c r="CG1297" s="373"/>
      <c r="CH1297" s="373"/>
      <c r="CI1297" s="373"/>
      <c r="CJ1297" s="373"/>
      <c r="CK1297" s="373"/>
      <c r="CL1297" s="373"/>
      <c r="CM1297" s="373"/>
      <c r="CN1297" s="373"/>
      <c r="CO1297" s="373"/>
      <c r="CP1297" s="373"/>
      <c r="CQ1297" s="373"/>
      <c r="CR1297" s="373"/>
      <c r="CS1297" s="373"/>
      <c r="CT1297" s="373">
        <v>30</v>
      </c>
      <c r="CU1297" s="390">
        <f t="shared" si="1174"/>
        <v>3000</v>
      </c>
      <c r="CV1297" s="373">
        <v>30</v>
      </c>
      <c r="CW1297" s="390">
        <f t="shared" si="1199"/>
        <v>3000</v>
      </c>
      <c r="CX1297" s="373">
        <v>30</v>
      </c>
      <c r="CY1297" s="390">
        <f t="shared" si="1200"/>
        <v>3000</v>
      </c>
      <c r="CZ1297" s="390">
        <f t="shared" si="1201"/>
        <v>0</v>
      </c>
      <c r="DA1297" s="390">
        <f t="shared" si="1202"/>
        <v>0</v>
      </c>
      <c r="DB1297" s="373"/>
      <c r="DC1297" s="373">
        <f t="shared" si="1185"/>
        <v>4</v>
      </c>
      <c r="DD1297" s="1371">
        <f t="shared" si="1167"/>
        <v>400</v>
      </c>
      <c r="DE1297" s="373">
        <v>4</v>
      </c>
      <c r="DF1297" s="1371">
        <f t="shared" si="1197"/>
        <v>400</v>
      </c>
      <c r="DG1297" s="373">
        <v>4</v>
      </c>
      <c r="DH1297" s="1371">
        <f t="shared" si="1198"/>
        <v>400</v>
      </c>
      <c r="DI1297" s="373"/>
      <c r="DJ1297" s="373"/>
      <c r="DK1297" s="373"/>
      <c r="DL1297" s="373"/>
      <c r="DM1297" s="373"/>
      <c r="DN1297" s="373"/>
      <c r="DO1297" s="373"/>
      <c r="DP1297" s="373"/>
      <c r="DQ1297" s="373"/>
      <c r="DR1297" s="373"/>
      <c r="DS1297" s="373"/>
      <c r="DT1297" s="373"/>
      <c r="DU1297" s="793">
        <f t="shared" si="1177"/>
        <v>3400</v>
      </c>
      <c r="DV1297" s="794">
        <f t="shared" si="1186"/>
        <v>3400</v>
      </c>
      <c r="DW1297" s="794">
        <f t="shared" si="1187"/>
        <v>3400</v>
      </c>
      <c r="DX1297" s="794">
        <f t="shared" si="1179"/>
        <v>0</v>
      </c>
      <c r="DY1297" s="794">
        <f t="shared" si="1180"/>
        <v>0</v>
      </c>
      <c r="DZ1297" s="373"/>
      <c r="EA1297" s="373"/>
      <c r="EB1297" s="373"/>
      <c r="EC1297" s="373"/>
      <c r="ED1297" s="373"/>
      <c r="EE1297" s="373"/>
      <c r="EF1297" s="373"/>
      <c r="EG1297" s="621"/>
      <c r="EH1297" s="373"/>
      <c r="EI1297" s="373"/>
      <c r="EJ1297" s="373"/>
      <c r="EK1297" s="373"/>
      <c r="EL1297" s="373"/>
      <c r="EM1297" s="373"/>
      <c r="EN1297" s="373"/>
      <c r="EO1297" s="373"/>
      <c r="EP1297" s="373"/>
      <c r="EQ1297" s="373"/>
      <c r="ER1297" s="373"/>
      <c r="ES1297" s="373"/>
      <c r="ET1297" s="373"/>
      <c r="EU1297" s="373"/>
      <c r="EV1297" s="373"/>
      <c r="EW1297" s="373"/>
      <c r="EX1297" s="373"/>
      <c r="EY1297" s="373"/>
      <c r="EZ1297" s="373"/>
      <c r="FA1297" s="373"/>
      <c r="FB1297" s="373"/>
      <c r="FC1297" s="373"/>
      <c r="FD1297" s="373"/>
      <c r="FE1297" s="373"/>
      <c r="FF1297" s="373"/>
      <c r="FG1297" s="373"/>
      <c r="FH1297" s="373"/>
      <c r="FI1297" s="838"/>
    </row>
    <row r="1298" spans="1:165" s="623" customFormat="1" ht="48" hidden="1" customHeight="1" x14ac:dyDescent="0.25">
      <c r="A1298" s="1365">
        <v>2026</v>
      </c>
      <c r="B1298" s="1365">
        <v>479</v>
      </c>
      <c r="C1298" s="1365" t="s">
        <v>58</v>
      </c>
      <c r="D1298" s="1365">
        <v>3000654</v>
      </c>
      <c r="E1298" s="1365">
        <v>5005020</v>
      </c>
      <c r="F1298" s="1365" t="s">
        <v>2269</v>
      </c>
      <c r="G1298" s="1365" t="s">
        <v>2270</v>
      </c>
      <c r="H1298" s="1365">
        <v>93</v>
      </c>
      <c r="I1298" s="1366" t="s">
        <v>992</v>
      </c>
      <c r="J1298" s="1367" t="s">
        <v>10</v>
      </c>
      <c r="K1298" s="1367" t="s">
        <v>60</v>
      </c>
      <c r="L1298" s="1365" t="str">
        <f t="shared" si="1178"/>
        <v>2.3</v>
      </c>
      <c r="M1298" s="1368" t="s">
        <v>62</v>
      </c>
      <c r="N1298" s="1368"/>
      <c r="O1298" s="1365" t="s">
        <v>2641</v>
      </c>
      <c r="P1298" s="1365" t="s">
        <v>65</v>
      </c>
      <c r="Q1298" s="1369">
        <v>1</v>
      </c>
      <c r="R1298" s="297">
        <v>3000</v>
      </c>
      <c r="S1298" s="373"/>
      <c r="T1298" s="373"/>
      <c r="U1298" s="1365">
        <v>30</v>
      </c>
      <c r="V1298" s="1365">
        <v>4</v>
      </c>
      <c r="W1298" s="286"/>
      <c r="X1298" s="286"/>
      <c r="Y1298" s="286"/>
      <c r="Z1298" s="287"/>
      <c r="AA1298" s="287"/>
      <c r="AB1298" s="287"/>
      <c r="AC1298" s="287"/>
      <c r="AD1298" s="287"/>
      <c r="AE1298" s="285"/>
      <c r="AF1298" s="284">
        <f t="shared" si="1176"/>
        <v>0</v>
      </c>
      <c r="AG1298" s="284">
        <f t="shared" si="1175"/>
        <v>0</v>
      </c>
      <c r="AH1298" s="284">
        <f t="shared" si="1181"/>
        <v>3000</v>
      </c>
      <c r="AI1298" s="284">
        <f t="shared" si="1188"/>
        <v>400</v>
      </c>
      <c r="AJ1298" s="284">
        <f t="shared" si="1189"/>
        <v>0</v>
      </c>
      <c r="AK1298" s="284">
        <f t="shared" si="1190"/>
        <v>0</v>
      </c>
      <c r="AL1298" s="284">
        <f t="shared" si="1191"/>
        <v>0</v>
      </c>
      <c r="AM1298" s="284">
        <f t="shared" si="1192"/>
        <v>0</v>
      </c>
      <c r="AN1298" s="284">
        <f t="shared" si="1193"/>
        <v>0</v>
      </c>
      <c r="AO1298" s="284">
        <f t="shared" si="1194"/>
        <v>0</v>
      </c>
      <c r="AP1298" s="284">
        <f t="shared" si="1195"/>
        <v>0</v>
      </c>
      <c r="AQ1298" s="284">
        <f t="shared" si="1196"/>
        <v>0</v>
      </c>
      <c r="AR1298" s="288">
        <f t="shared" si="1182"/>
        <v>3400</v>
      </c>
      <c r="AS1298" s="373" t="s">
        <v>2578</v>
      </c>
      <c r="AT1298" s="373"/>
      <c r="AU1298" s="373" t="s">
        <v>3535</v>
      </c>
      <c r="AV1298" s="373" t="s">
        <v>3536</v>
      </c>
      <c r="AW1298" s="375">
        <v>46058</v>
      </c>
      <c r="AX1298" s="373" t="s">
        <v>3537</v>
      </c>
      <c r="AY1298" s="375">
        <v>46078</v>
      </c>
      <c r="AZ1298" s="373"/>
      <c r="BA1298" s="373" t="s">
        <v>3538</v>
      </c>
      <c r="BB1298" s="901" t="s">
        <v>995</v>
      </c>
      <c r="BC1298" s="373" t="s">
        <v>3803</v>
      </c>
      <c r="BD1298" s="373" t="s">
        <v>3804</v>
      </c>
      <c r="BE1298" s="373" t="s">
        <v>3805</v>
      </c>
      <c r="BF1298" s="375">
        <v>46083</v>
      </c>
      <c r="BG1298" s="373"/>
      <c r="BH1298" s="773" t="s">
        <v>2755</v>
      </c>
      <c r="BI1298" s="773"/>
      <c r="BJ1298" s="799"/>
      <c r="BK1298" s="687"/>
      <c r="BL1298" s="799" t="s">
        <v>2755</v>
      </c>
      <c r="BM1298" s="799"/>
      <c r="BN1298" s="773"/>
      <c r="BO1298" s="687" t="s">
        <v>3836</v>
      </c>
      <c r="BP1298" s="2898" t="s">
        <v>3806</v>
      </c>
      <c r="BQ1298" s="1115" t="s">
        <v>3819</v>
      </c>
      <c r="BR1298" s="1115"/>
      <c r="BS1298" s="373" t="s">
        <v>2756</v>
      </c>
      <c r="BT1298" s="373" t="s">
        <v>2757</v>
      </c>
      <c r="BU1298" s="373" t="s">
        <v>2758</v>
      </c>
      <c r="BV1298" s="774" t="s">
        <v>2759</v>
      </c>
      <c r="BW1298" s="775" t="s">
        <v>2760</v>
      </c>
      <c r="BX1298" s="798">
        <v>3000</v>
      </c>
      <c r="BY1298" s="907">
        <v>46082</v>
      </c>
      <c r="BZ1298" s="907">
        <v>46116</v>
      </c>
      <c r="CA1298" s="373"/>
      <c r="CB1298" s="373"/>
      <c r="CC1298" s="373"/>
      <c r="CD1298" s="373"/>
      <c r="CE1298" s="373"/>
      <c r="CF1298" s="373"/>
      <c r="CG1298" s="373"/>
      <c r="CH1298" s="373"/>
      <c r="CI1298" s="373"/>
      <c r="CJ1298" s="373"/>
      <c r="CK1298" s="373"/>
      <c r="CL1298" s="373"/>
      <c r="CM1298" s="373"/>
      <c r="CN1298" s="373"/>
      <c r="CO1298" s="373"/>
      <c r="CP1298" s="373"/>
      <c r="CQ1298" s="373"/>
      <c r="CR1298" s="373"/>
      <c r="CS1298" s="373"/>
      <c r="CT1298" s="373">
        <v>30</v>
      </c>
      <c r="CU1298" s="390">
        <f t="shared" si="1174"/>
        <v>3000</v>
      </c>
      <c r="CV1298" s="373">
        <v>30</v>
      </c>
      <c r="CW1298" s="390">
        <f t="shared" si="1199"/>
        <v>3000</v>
      </c>
      <c r="CX1298" s="373">
        <v>30</v>
      </c>
      <c r="CY1298" s="390">
        <f t="shared" si="1200"/>
        <v>3000</v>
      </c>
      <c r="CZ1298" s="390">
        <f t="shared" si="1201"/>
        <v>0</v>
      </c>
      <c r="DA1298" s="390">
        <f t="shared" si="1202"/>
        <v>0</v>
      </c>
      <c r="DB1298" s="373"/>
      <c r="DC1298" s="373">
        <f t="shared" si="1185"/>
        <v>4</v>
      </c>
      <c r="DD1298" s="1371">
        <f t="shared" si="1167"/>
        <v>400</v>
      </c>
      <c r="DE1298" s="373">
        <v>4</v>
      </c>
      <c r="DF1298" s="1371">
        <f t="shared" si="1197"/>
        <v>400</v>
      </c>
      <c r="DG1298" s="373">
        <v>4</v>
      </c>
      <c r="DH1298" s="1371">
        <f t="shared" si="1198"/>
        <v>400</v>
      </c>
      <c r="DI1298" s="373"/>
      <c r="DJ1298" s="373"/>
      <c r="DK1298" s="373"/>
      <c r="DL1298" s="373"/>
      <c r="DM1298" s="373"/>
      <c r="DN1298" s="373"/>
      <c r="DO1298" s="373"/>
      <c r="DP1298" s="373"/>
      <c r="DQ1298" s="373"/>
      <c r="DR1298" s="373"/>
      <c r="DS1298" s="373"/>
      <c r="DT1298" s="373"/>
      <c r="DU1298" s="793">
        <f t="shared" si="1177"/>
        <v>3400</v>
      </c>
      <c r="DV1298" s="794">
        <f t="shared" si="1186"/>
        <v>3400</v>
      </c>
      <c r="DW1298" s="794">
        <f t="shared" si="1187"/>
        <v>3400</v>
      </c>
      <c r="DX1298" s="794">
        <f t="shared" si="1179"/>
        <v>0</v>
      </c>
      <c r="DY1298" s="794">
        <f t="shared" si="1180"/>
        <v>0</v>
      </c>
      <c r="DZ1298" s="373"/>
      <c r="EA1298" s="373"/>
      <c r="EB1298" s="373"/>
      <c r="EC1298" s="373"/>
      <c r="ED1298" s="373"/>
      <c r="EE1298" s="373"/>
      <c r="EF1298" s="373"/>
      <c r="EG1298" s="621"/>
      <c r="EH1298" s="373"/>
      <c r="EI1298" s="373"/>
      <c r="EJ1298" s="373"/>
      <c r="EK1298" s="373"/>
      <c r="EL1298" s="373"/>
      <c r="EM1298" s="373"/>
      <c r="EN1298" s="373"/>
      <c r="EO1298" s="373"/>
      <c r="EP1298" s="373"/>
      <c r="EQ1298" s="373"/>
      <c r="ER1298" s="373"/>
      <c r="ES1298" s="373"/>
      <c r="ET1298" s="373"/>
      <c r="EU1298" s="373"/>
      <c r="EV1298" s="373"/>
      <c r="EW1298" s="373"/>
      <c r="EX1298" s="373"/>
      <c r="EY1298" s="373"/>
      <c r="EZ1298" s="373"/>
      <c r="FA1298" s="373"/>
      <c r="FB1298" s="373"/>
      <c r="FC1298" s="373"/>
      <c r="FD1298" s="373"/>
      <c r="FE1298" s="373"/>
      <c r="FF1298" s="373"/>
      <c r="FG1298" s="373"/>
      <c r="FH1298" s="373"/>
      <c r="FI1298" s="838"/>
    </row>
    <row r="1299" spans="1:165" s="623" customFormat="1" ht="48" hidden="1" customHeight="1" x14ac:dyDescent="0.25">
      <c r="A1299" s="1365">
        <v>2026</v>
      </c>
      <c r="B1299" s="1365">
        <v>479</v>
      </c>
      <c r="C1299" s="1365" t="s">
        <v>58</v>
      </c>
      <c r="D1299" s="1365">
        <v>3000654</v>
      </c>
      <c r="E1299" s="1365">
        <v>5005020</v>
      </c>
      <c r="F1299" s="1365" t="s">
        <v>2269</v>
      </c>
      <c r="G1299" s="1365" t="s">
        <v>2270</v>
      </c>
      <c r="H1299" s="1365">
        <v>93</v>
      </c>
      <c r="I1299" s="1366" t="s">
        <v>992</v>
      </c>
      <c r="J1299" s="1367" t="s">
        <v>10</v>
      </c>
      <c r="K1299" s="1367" t="s">
        <v>60</v>
      </c>
      <c r="L1299" s="1365" t="str">
        <f t="shared" si="1178"/>
        <v>2.3</v>
      </c>
      <c r="M1299" s="1368" t="s">
        <v>62</v>
      </c>
      <c r="N1299" s="1368"/>
      <c r="O1299" s="1365" t="s">
        <v>2641</v>
      </c>
      <c r="P1299" s="1365" t="s">
        <v>65</v>
      </c>
      <c r="Q1299" s="1369">
        <v>1</v>
      </c>
      <c r="R1299" s="297">
        <v>3000</v>
      </c>
      <c r="S1299" s="373"/>
      <c r="T1299" s="373"/>
      <c r="U1299" s="1365">
        <v>30</v>
      </c>
      <c r="V1299" s="1365">
        <v>4</v>
      </c>
      <c r="W1299" s="286"/>
      <c r="X1299" s="286"/>
      <c r="Y1299" s="286"/>
      <c r="Z1299" s="287"/>
      <c r="AA1299" s="287"/>
      <c r="AB1299" s="287"/>
      <c r="AC1299" s="287"/>
      <c r="AD1299" s="287"/>
      <c r="AE1299" s="285"/>
      <c r="AF1299" s="284">
        <f t="shared" si="1176"/>
        <v>0</v>
      </c>
      <c r="AG1299" s="284">
        <f t="shared" si="1175"/>
        <v>0</v>
      </c>
      <c r="AH1299" s="284">
        <f t="shared" si="1181"/>
        <v>3000</v>
      </c>
      <c r="AI1299" s="284">
        <f t="shared" si="1188"/>
        <v>400</v>
      </c>
      <c r="AJ1299" s="284">
        <f t="shared" si="1189"/>
        <v>0</v>
      </c>
      <c r="AK1299" s="284">
        <f t="shared" si="1190"/>
        <v>0</v>
      </c>
      <c r="AL1299" s="284">
        <f t="shared" si="1191"/>
        <v>0</v>
      </c>
      <c r="AM1299" s="284">
        <f t="shared" si="1192"/>
        <v>0</v>
      </c>
      <c r="AN1299" s="284">
        <f t="shared" si="1193"/>
        <v>0</v>
      </c>
      <c r="AO1299" s="284">
        <f t="shared" si="1194"/>
        <v>0</v>
      </c>
      <c r="AP1299" s="284">
        <f t="shared" si="1195"/>
        <v>0</v>
      </c>
      <c r="AQ1299" s="284">
        <f t="shared" si="1196"/>
        <v>0</v>
      </c>
      <c r="AR1299" s="288">
        <f t="shared" si="1182"/>
        <v>3400</v>
      </c>
      <c r="AS1299" s="373" t="s">
        <v>2578</v>
      </c>
      <c r="AT1299" s="373"/>
      <c r="AU1299" s="373" t="s">
        <v>3535</v>
      </c>
      <c r="AV1299" s="373" t="s">
        <v>3536</v>
      </c>
      <c r="AW1299" s="375">
        <v>46058</v>
      </c>
      <c r="AX1299" s="373" t="s">
        <v>3537</v>
      </c>
      <c r="AY1299" s="375">
        <v>46078</v>
      </c>
      <c r="AZ1299" s="373"/>
      <c r="BA1299" s="373" t="s">
        <v>3538</v>
      </c>
      <c r="BB1299" s="901" t="s">
        <v>995</v>
      </c>
      <c r="BC1299" s="373" t="s">
        <v>3803</v>
      </c>
      <c r="BD1299" s="373" t="s">
        <v>3804</v>
      </c>
      <c r="BE1299" s="373" t="s">
        <v>3805</v>
      </c>
      <c r="BF1299" s="375">
        <v>46083</v>
      </c>
      <c r="BG1299" s="373"/>
      <c r="BH1299" s="773" t="s">
        <v>3851</v>
      </c>
      <c r="BI1299" s="773"/>
      <c r="BJ1299" s="799"/>
      <c r="BK1299" s="687"/>
      <c r="BL1299" s="799" t="s">
        <v>3851</v>
      </c>
      <c r="BM1299" s="799"/>
      <c r="BN1299" s="773"/>
      <c r="BO1299" s="687" t="s">
        <v>3836</v>
      </c>
      <c r="BP1299" s="687" t="s">
        <v>3430</v>
      </c>
      <c r="BQ1299" s="1115" t="s">
        <v>3819</v>
      </c>
      <c r="BR1299" s="1115"/>
      <c r="BS1299" s="1485" t="s">
        <v>3301</v>
      </c>
      <c r="BT1299" s="373" t="s">
        <v>3852</v>
      </c>
      <c r="BU1299" s="373" t="s">
        <v>3853</v>
      </c>
      <c r="BV1299" s="774">
        <v>42252203</v>
      </c>
      <c r="BW1299" s="775">
        <v>10422522030</v>
      </c>
      <c r="BX1299" s="798">
        <v>3000</v>
      </c>
      <c r="BY1299" s="907">
        <v>46082</v>
      </c>
      <c r="BZ1299" s="907">
        <v>46116</v>
      </c>
      <c r="CA1299" s="373"/>
      <c r="CB1299" s="373"/>
      <c r="CC1299" s="373"/>
      <c r="CD1299" s="373"/>
      <c r="CE1299" s="373"/>
      <c r="CF1299" s="373"/>
      <c r="CG1299" s="373"/>
      <c r="CH1299" s="373"/>
      <c r="CI1299" s="373"/>
      <c r="CJ1299" s="373"/>
      <c r="CK1299" s="373"/>
      <c r="CL1299" s="373"/>
      <c r="CM1299" s="373"/>
      <c r="CN1299" s="373"/>
      <c r="CO1299" s="373"/>
      <c r="CP1299" s="373"/>
      <c r="CQ1299" s="373"/>
      <c r="CR1299" s="373"/>
      <c r="CS1299" s="373"/>
      <c r="CT1299" s="373">
        <v>30</v>
      </c>
      <c r="CU1299" s="390">
        <f t="shared" si="1174"/>
        <v>3000</v>
      </c>
      <c r="CV1299" s="373">
        <v>30</v>
      </c>
      <c r="CW1299" s="390">
        <f t="shared" si="1199"/>
        <v>3000</v>
      </c>
      <c r="CX1299" s="373">
        <v>30</v>
      </c>
      <c r="CY1299" s="390">
        <f t="shared" si="1200"/>
        <v>3000</v>
      </c>
      <c r="CZ1299" s="390">
        <f t="shared" si="1201"/>
        <v>0</v>
      </c>
      <c r="DA1299" s="390">
        <f t="shared" si="1202"/>
        <v>0</v>
      </c>
      <c r="DB1299" s="373"/>
      <c r="DC1299" s="373">
        <f t="shared" si="1185"/>
        <v>4</v>
      </c>
      <c r="DD1299" s="1371">
        <f t="shared" si="1167"/>
        <v>400</v>
      </c>
      <c r="DE1299" s="373">
        <v>4</v>
      </c>
      <c r="DF1299" s="1371">
        <f t="shared" si="1197"/>
        <v>400</v>
      </c>
      <c r="DG1299" s="373">
        <v>4</v>
      </c>
      <c r="DH1299" s="1371">
        <f t="shared" si="1198"/>
        <v>400</v>
      </c>
      <c r="DI1299" s="373"/>
      <c r="DJ1299" s="373"/>
      <c r="DK1299" s="373"/>
      <c r="DL1299" s="373"/>
      <c r="DM1299" s="373"/>
      <c r="DN1299" s="373"/>
      <c r="DO1299" s="373"/>
      <c r="DP1299" s="373"/>
      <c r="DQ1299" s="373"/>
      <c r="DR1299" s="373"/>
      <c r="DS1299" s="373"/>
      <c r="DT1299" s="373"/>
      <c r="DU1299" s="793">
        <f t="shared" si="1177"/>
        <v>3400</v>
      </c>
      <c r="DV1299" s="794">
        <f t="shared" si="1186"/>
        <v>3400</v>
      </c>
      <c r="DW1299" s="794">
        <f t="shared" si="1187"/>
        <v>3400</v>
      </c>
      <c r="DX1299" s="794">
        <f t="shared" si="1179"/>
        <v>0</v>
      </c>
      <c r="DY1299" s="794">
        <f t="shared" si="1180"/>
        <v>0</v>
      </c>
      <c r="DZ1299" s="373"/>
      <c r="EA1299" s="373"/>
      <c r="EB1299" s="373"/>
      <c r="EC1299" s="373"/>
      <c r="ED1299" s="373"/>
      <c r="EE1299" s="373"/>
      <c r="EF1299" s="373"/>
      <c r="EG1299" s="621"/>
      <c r="EH1299" s="373"/>
      <c r="EI1299" s="373"/>
      <c r="EJ1299" s="373"/>
      <c r="EK1299" s="373"/>
      <c r="EL1299" s="373"/>
      <c r="EM1299" s="373"/>
      <c r="EN1299" s="373"/>
      <c r="EO1299" s="373"/>
      <c r="EP1299" s="373"/>
      <c r="EQ1299" s="373"/>
      <c r="ER1299" s="373"/>
      <c r="ES1299" s="373"/>
      <c r="ET1299" s="373"/>
      <c r="EU1299" s="373"/>
      <c r="EV1299" s="373"/>
      <c r="EW1299" s="373"/>
      <c r="EX1299" s="373"/>
      <c r="EY1299" s="373"/>
      <c r="EZ1299" s="373"/>
      <c r="FA1299" s="373"/>
      <c r="FB1299" s="373"/>
      <c r="FC1299" s="373"/>
      <c r="FD1299" s="373"/>
      <c r="FE1299" s="373"/>
      <c r="FF1299" s="373"/>
      <c r="FG1299" s="373"/>
      <c r="FH1299" s="373"/>
      <c r="FI1299" s="838"/>
    </row>
    <row r="1300" spans="1:165" s="623" customFormat="1" ht="48" hidden="1" customHeight="1" x14ac:dyDescent="0.25">
      <c r="A1300" s="1365">
        <v>2026</v>
      </c>
      <c r="B1300" s="1365">
        <v>479</v>
      </c>
      <c r="C1300" s="1365" t="s">
        <v>58</v>
      </c>
      <c r="D1300" s="1365">
        <v>3000654</v>
      </c>
      <c r="E1300" s="1365">
        <v>5005020</v>
      </c>
      <c r="F1300" s="1365" t="s">
        <v>2269</v>
      </c>
      <c r="G1300" s="1365" t="s">
        <v>2270</v>
      </c>
      <c r="H1300" s="1365">
        <v>93</v>
      </c>
      <c r="I1300" s="1366" t="s">
        <v>992</v>
      </c>
      <c r="J1300" s="1367" t="s">
        <v>10</v>
      </c>
      <c r="K1300" s="1367" t="s">
        <v>60</v>
      </c>
      <c r="L1300" s="1365" t="str">
        <f t="shared" si="1178"/>
        <v>2.3</v>
      </c>
      <c r="M1300" s="1368" t="s">
        <v>62</v>
      </c>
      <c r="N1300" s="1368"/>
      <c r="O1300" s="1365" t="s">
        <v>2641</v>
      </c>
      <c r="P1300" s="1365" t="s">
        <v>65</v>
      </c>
      <c r="Q1300" s="1369">
        <v>1</v>
      </c>
      <c r="R1300" s="297">
        <v>3000</v>
      </c>
      <c r="S1300" s="373"/>
      <c r="T1300" s="373"/>
      <c r="U1300" s="1365">
        <v>30</v>
      </c>
      <c r="V1300" s="1365">
        <v>4</v>
      </c>
      <c r="W1300" s="286"/>
      <c r="X1300" s="286"/>
      <c r="Y1300" s="286"/>
      <c r="Z1300" s="287"/>
      <c r="AA1300" s="287"/>
      <c r="AB1300" s="287"/>
      <c r="AC1300" s="287"/>
      <c r="AD1300" s="287"/>
      <c r="AE1300" s="285"/>
      <c r="AF1300" s="284">
        <f t="shared" si="1176"/>
        <v>0</v>
      </c>
      <c r="AG1300" s="284">
        <f t="shared" si="1175"/>
        <v>0</v>
      </c>
      <c r="AH1300" s="284">
        <f t="shared" si="1181"/>
        <v>3000</v>
      </c>
      <c r="AI1300" s="284">
        <f t="shared" si="1188"/>
        <v>400</v>
      </c>
      <c r="AJ1300" s="284">
        <f t="shared" si="1189"/>
        <v>0</v>
      </c>
      <c r="AK1300" s="284">
        <f t="shared" si="1190"/>
        <v>0</v>
      </c>
      <c r="AL1300" s="284">
        <f t="shared" si="1191"/>
        <v>0</v>
      </c>
      <c r="AM1300" s="284">
        <f t="shared" si="1192"/>
        <v>0</v>
      </c>
      <c r="AN1300" s="284">
        <f t="shared" si="1193"/>
        <v>0</v>
      </c>
      <c r="AO1300" s="284">
        <f t="shared" si="1194"/>
        <v>0</v>
      </c>
      <c r="AP1300" s="284">
        <f t="shared" si="1195"/>
        <v>0</v>
      </c>
      <c r="AQ1300" s="284">
        <f t="shared" si="1196"/>
        <v>0</v>
      </c>
      <c r="AR1300" s="288">
        <f t="shared" si="1182"/>
        <v>3400</v>
      </c>
      <c r="AS1300" s="373" t="s">
        <v>2578</v>
      </c>
      <c r="AT1300" s="373"/>
      <c r="AU1300" s="373" t="s">
        <v>3535</v>
      </c>
      <c r="AV1300" s="373" t="s">
        <v>3536</v>
      </c>
      <c r="AW1300" s="375">
        <v>46058</v>
      </c>
      <c r="AX1300" s="373" t="s">
        <v>3537</v>
      </c>
      <c r="AY1300" s="375">
        <v>46078</v>
      </c>
      <c r="AZ1300" s="373"/>
      <c r="BA1300" s="373" t="s">
        <v>3538</v>
      </c>
      <c r="BB1300" s="901" t="s">
        <v>995</v>
      </c>
      <c r="BC1300" s="373" t="s">
        <v>3803</v>
      </c>
      <c r="BD1300" s="373" t="s">
        <v>3804</v>
      </c>
      <c r="BE1300" s="373" t="s">
        <v>3805</v>
      </c>
      <c r="BF1300" s="375">
        <v>46083</v>
      </c>
      <c r="BG1300" s="373"/>
      <c r="BH1300" s="773" t="s">
        <v>3854</v>
      </c>
      <c r="BI1300" s="773"/>
      <c r="BJ1300" s="799"/>
      <c r="BK1300" s="687"/>
      <c r="BL1300" s="373">
        <v>4717</v>
      </c>
      <c r="BM1300" s="373"/>
      <c r="BN1300" s="773"/>
      <c r="BO1300" s="687" t="s">
        <v>3836</v>
      </c>
      <c r="BP1300" s="687" t="s">
        <v>3430</v>
      </c>
      <c r="BQ1300" s="1115" t="s">
        <v>3819</v>
      </c>
      <c r="BR1300" s="1115"/>
      <c r="BS1300" s="1485" t="s">
        <v>2129</v>
      </c>
      <c r="BT1300" s="373" t="s">
        <v>1070</v>
      </c>
      <c r="BU1300" s="373" t="s">
        <v>3855</v>
      </c>
      <c r="BV1300" s="774">
        <v>47381386</v>
      </c>
      <c r="BW1300" s="775">
        <v>10473813861</v>
      </c>
      <c r="BX1300" s="798">
        <v>3000</v>
      </c>
      <c r="BY1300" s="907">
        <v>46082</v>
      </c>
      <c r="BZ1300" s="907">
        <v>46116</v>
      </c>
      <c r="CA1300" s="373"/>
      <c r="CB1300" s="373"/>
      <c r="CC1300" s="373"/>
      <c r="CD1300" s="373"/>
      <c r="CE1300" s="373"/>
      <c r="CF1300" s="373"/>
      <c r="CG1300" s="373"/>
      <c r="CH1300" s="373"/>
      <c r="CI1300" s="373"/>
      <c r="CJ1300" s="373"/>
      <c r="CK1300" s="373"/>
      <c r="CL1300" s="373"/>
      <c r="CM1300" s="373"/>
      <c r="CN1300" s="373"/>
      <c r="CO1300" s="373"/>
      <c r="CP1300" s="373"/>
      <c r="CQ1300" s="373"/>
      <c r="CR1300" s="373"/>
      <c r="CS1300" s="373"/>
      <c r="CT1300" s="373">
        <v>30</v>
      </c>
      <c r="CU1300" s="390">
        <f t="shared" si="1174"/>
        <v>3000</v>
      </c>
      <c r="CV1300" s="373">
        <v>30</v>
      </c>
      <c r="CW1300" s="390">
        <f t="shared" si="1199"/>
        <v>3000</v>
      </c>
      <c r="CX1300" s="373">
        <v>30</v>
      </c>
      <c r="CY1300" s="390">
        <f t="shared" si="1200"/>
        <v>3000</v>
      </c>
      <c r="CZ1300" s="390">
        <f t="shared" si="1201"/>
        <v>0</v>
      </c>
      <c r="DA1300" s="390">
        <f t="shared" si="1202"/>
        <v>0</v>
      </c>
      <c r="DB1300" s="373"/>
      <c r="DC1300" s="373">
        <f t="shared" si="1185"/>
        <v>4</v>
      </c>
      <c r="DD1300" s="1371">
        <f t="shared" si="1167"/>
        <v>400</v>
      </c>
      <c r="DE1300" s="373">
        <v>4</v>
      </c>
      <c r="DF1300" s="1371">
        <f t="shared" si="1197"/>
        <v>400</v>
      </c>
      <c r="DG1300" s="373">
        <v>4</v>
      </c>
      <c r="DH1300" s="1371">
        <f t="shared" si="1198"/>
        <v>400</v>
      </c>
      <c r="DI1300" s="373"/>
      <c r="DJ1300" s="373"/>
      <c r="DK1300" s="373"/>
      <c r="DL1300" s="373"/>
      <c r="DM1300" s="373"/>
      <c r="DN1300" s="373"/>
      <c r="DO1300" s="373"/>
      <c r="DP1300" s="373"/>
      <c r="DQ1300" s="373"/>
      <c r="DR1300" s="373"/>
      <c r="DS1300" s="373"/>
      <c r="DT1300" s="373"/>
      <c r="DU1300" s="793">
        <f t="shared" si="1177"/>
        <v>3400</v>
      </c>
      <c r="DV1300" s="794">
        <f t="shared" si="1186"/>
        <v>3400</v>
      </c>
      <c r="DW1300" s="794">
        <f t="shared" si="1187"/>
        <v>3400</v>
      </c>
      <c r="DX1300" s="794">
        <f t="shared" si="1179"/>
        <v>0</v>
      </c>
      <c r="DY1300" s="794">
        <f t="shared" si="1180"/>
        <v>0</v>
      </c>
      <c r="DZ1300" s="373"/>
      <c r="EA1300" s="373"/>
      <c r="EB1300" s="373"/>
      <c r="EC1300" s="373"/>
      <c r="ED1300" s="373"/>
      <c r="EE1300" s="373"/>
      <c r="EF1300" s="373"/>
      <c r="EG1300" s="621"/>
      <c r="EH1300" s="373"/>
      <c r="EI1300" s="373"/>
      <c r="EJ1300" s="373"/>
      <c r="EK1300" s="373"/>
      <c r="EL1300" s="373"/>
      <c r="EM1300" s="373"/>
      <c r="EN1300" s="373"/>
      <c r="EO1300" s="373"/>
      <c r="EP1300" s="373"/>
      <c r="EQ1300" s="373"/>
      <c r="ER1300" s="373"/>
      <c r="ES1300" s="373"/>
      <c r="ET1300" s="373"/>
      <c r="EU1300" s="373"/>
      <c r="EV1300" s="373"/>
      <c r="EW1300" s="373"/>
      <c r="EX1300" s="373"/>
      <c r="EY1300" s="373"/>
      <c r="EZ1300" s="373"/>
      <c r="FA1300" s="373"/>
      <c r="FB1300" s="373"/>
      <c r="FC1300" s="373"/>
      <c r="FD1300" s="373"/>
      <c r="FE1300" s="373"/>
      <c r="FF1300" s="373"/>
      <c r="FG1300" s="373"/>
      <c r="FH1300" s="373"/>
      <c r="FI1300" s="838"/>
    </row>
    <row r="1301" spans="1:165" s="623" customFormat="1" ht="48" hidden="1" customHeight="1" x14ac:dyDescent="0.25">
      <c r="A1301" s="1365">
        <v>2026</v>
      </c>
      <c r="B1301" s="1365">
        <v>479</v>
      </c>
      <c r="C1301" s="1365" t="s">
        <v>58</v>
      </c>
      <c r="D1301" s="1365">
        <v>3000654</v>
      </c>
      <c r="E1301" s="1365">
        <v>5005020</v>
      </c>
      <c r="F1301" s="1365" t="s">
        <v>2269</v>
      </c>
      <c r="G1301" s="1365" t="s">
        <v>2270</v>
      </c>
      <c r="H1301" s="1365">
        <v>93</v>
      </c>
      <c r="I1301" s="1366" t="s">
        <v>992</v>
      </c>
      <c r="J1301" s="1367" t="s">
        <v>10</v>
      </c>
      <c r="K1301" s="1367" t="s">
        <v>60</v>
      </c>
      <c r="L1301" s="1365" t="str">
        <f t="shared" si="1178"/>
        <v>2.3</v>
      </c>
      <c r="M1301" s="1368" t="s">
        <v>62</v>
      </c>
      <c r="N1301" s="1368"/>
      <c r="O1301" s="1365" t="s">
        <v>2641</v>
      </c>
      <c r="P1301" s="1365" t="s">
        <v>65</v>
      </c>
      <c r="Q1301" s="1369">
        <v>1</v>
      </c>
      <c r="R1301" s="297">
        <v>3000</v>
      </c>
      <c r="S1301" s="373"/>
      <c r="T1301" s="373"/>
      <c r="U1301" s="1365">
        <v>30</v>
      </c>
      <c r="V1301" s="1365">
        <v>4</v>
      </c>
      <c r="W1301" s="459"/>
      <c r="X1301" s="286"/>
      <c r="Y1301" s="286"/>
      <c r="Z1301" s="287"/>
      <c r="AA1301" s="287"/>
      <c r="AB1301" s="287"/>
      <c r="AC1301" s="287"/>
      <c r="AD1301" s="287"/>
      <c r="AE1301" s="285"/>
      <c r="AF1301" s="284">
        <f t="shared" si="1176"/>
        <v>0</v>
      </c>
      <c r="AG1301" s="284">
        <f t="shared" si="1175"/>
        <v>0</v>
      </c>
      <c r="AH1301" s="284">
        <f t="shared" si="1181"/>
        <v>3000</v>
      </c>
      <c r="AI1301" s="284">
        <f t="shared" si="1188"/>
        <v>400</v>
      </c>
      <c r="AJ1301" s="284">
        <f t="shared" si="1189"/>
        <v>0</v>
      </c>
      <c r="AK1301" s="284">
        <f t="shared" si="1190"/>
        <v>0</v>
      </c>
      <c r="AL1301" s="284">
        <f t="shared" si="1191"/>
        <v>0</v>
      </c>
      <c r="AM1301" s="284">
        <f t="shared" si="1192"/>
        <v>0</v>
      </c>
      <c r="AN1301" s="284">
        <f t="shared" si="1193"/>
        <v>0</v>
      </c>
      <c r="AO1301" s="284">
        <f t="shared" si="1194"/>
        <v>0</v>
      </c>
      <c r="AP1301" s="284">
        <f t="shared" si="1195"/>
        <v>0</v>
      </c>
      <c r="AQ1301" s="284">
        <f t="shared" si="1196"/>
        <v>0</v>
      </c>
      <c r="AR1301" s="288">
        <f t="shared" si="1182"/>
        <v>3400</v>
      </c>
      <c r="AS1301" s="373" t="s">
        <v>2578</v>
      </c>
      <c r="AT1301" s="373"/>
      <c r="AU1301" s="373" t="s">
        <v>3535</v>
      </c>
      <c r="AV1301" s="373" t="s">
        <v>3536</v>
      </c>
      <c r="AW1301" s="375">
        <v>46058</v>
      </c>
      <c r="AX1301" s="373" t="s">
        <v>3537</v>
      </c>
      <c r="AY1301" s="375">
        <v>46078</v>
      </c>
      <c r="AZ1301" s="373"/>
      <c r="BA1301" s="373" t="s">
        <v>3538</v>
      </c>
      <c r="BB1301" s="901" t="s">
        <v>995</v>
      </c>
      <c r="BC1301" s="373" t="s">
        <v>3803</v>
      </c>
      <c r="BD1301" s="373" t="s">
        <v>3804</v>
      </c>
      <c r="BE1301" s="373" t="s">
        <v>3805</v>
      </c>
      <c r="BF1301" s="375">
        <v>46083</v>
      </c>
      <c r="BG1301" s="373"/>
      <c r="BH1301" s="773" t="s">
        <v>2761</v>
      </c>
      <c r="BI1301" s="773"/>
      <c r="BJ1301" s="799"/>
      <c r="BK1301" s="687"/>
      <c r="BL1301" s="799" t="s">
        <v>2761</v>
      </c>
      <c r="BM1301" s="799"/>
      <c r="BN1301" s="773"/>
      <c r="BO1301" s="687" t="s">
        <v>3836</v>
      </c>
      <c r="BP1301" s="2898" t="s">
        <v>3806</v>
      </c>
      <c r="BQ1301" s="1115" t="s">
        <v>3807</v>
      </c>
      <c r="BR1301" s="1115"/>
      <c r="BS1301" s="373" t="s">
        <v>2762</v>
      </c>
      <c r="BT1301" s="373" t="s">
        <v>2763</v>
      </c>
      <c r="BU1301" s="373" t="s">
        <v>2764</v>
      </c>
      <c r="BV1301" s="774" t="s">
        <v>2765</v>
      </c>
      <c r="BW1301" s="775" t="s">
        <v>2766</v>
      </c>
      <c r="BX1301" s="798">
        <v>3000</v>
      </c>
      <c r="BY1301" s="907">
        <v>46082</v>
      </c>
      <c r="BZ1301" s="907">
        <v>46116</v>
      </c>
      <c r="CA1301" s="373"/>
      <c r="CB1301" s="373"/>
      <c r="CC1301" s="373"/>
      <c r="CD1301" s="373"/>
      <c r="CE1301" s="373"/>
      <c r="CF1301" s="373"/>
      <c r="CG1301" s="373"/>
      <c r="CH1301" s="373"/>
      <c r="CI1301" s="373"/>
      <c r="CJ1301" s="373"/>
      <c r="CK1301" s="373"/>
      <c r="CL1301" s="373"/>
      <c r="CM1301" s="373"/>
      <c r="CN1301" s="373"/>
      <c r="CO1301" s="373"/>
      <c r="CP1301" s="373"/>
      <c r="CQ1301" s="373"/>
      <c r="CR1301" s="373"/>
      <c r="CS1301" s="373"/>
      <c r="CT1301" s="373">
        <v>30</v>
      </c>
      <c r="CU1301" s="390">
        <f t="shared" si="1174"/>
        <v>3000</v>
      </c>
      <c r="CV1301" s="373">
        <v>30</v>
      </c>
      <c r="CW1301" s="390">
        <f t="shared" si="1199"/>
        <v>3000</v>
      </c>
      <c r="CX1301" s="373">
        <v>30</v>
      </c>
      <c r="CY1301" s="390">
        <f t="shared" si="1200"/>
        <v>3000</v>
      </c>
      <c r="CZ1301" s="390">
        <f t="shared" si="1201"/>
        <v>0</v>
      </c>
      <c r="DA1301" s="390">
        <f t="shared" si="1202"/>
        <v>0</v>
      </c>
      <c r="DB1301" s="373"/>
      <c r="DC1301" s="373">
        <f t="shared" si="1185"/>
        <v>4</v>
      </c>
      <c r="DD1301" s="1371">
        <f t="shared" si="1167"/>
        <v>400</v>
      </c>
      <c r="DE1301" s="373">
        <v>4</v>
      </c>
      <c r="DF1301" s="1371">
        <f t="shared" si="1197"/>
        <v>400</v>
      </c>
      <c r="DG1301" s="373">
        <v>4</v>
      </c>
      <c r="DH1301" s="1371">
        <f t="shared" si="1198"/>
        <v>400</v>
      </c>
      <c r="DI1301" s="373"/>
      <c r="DJ1301" s="373"/>
      <c r="DK1301" s="373"/>
      <c r="DL1301" s="373"/>
      <c r="DM1301" s="373"/>
      <c r="DN1301" s="373"/>
      <c r="DO1301" s="373"/>
      <c r="DP1301" s="373"/>
      <c r="DQ1301" s="373"/>
      <c r="DR1301" s="373"/>
      <c r="DS1301" s="373"/>
      <c r="DT1301" s="373"/>
      <c r="DU1301" s="793">
        <f t="shared" si="1177"/>
        <v>3400</v>
      </c>
      <c r="DV1301" s="794">
        <f t="shared" si="1186"/>
        <v>3400</v>
      </c>
      <c r="DW1301" s="794">
        <f t="shared" si="1187"/>
        <v>3400</v>
      </c>
      <c r="DX1301" s="794">
        <f t="shared" si="1179"/>
        <v>0</v>
      </c>
      <c r="DY1301" s="794">
        <f t="shared" si="1180"/>
        <v>0</v>
      </c>
      <c r="DZ1301" s="373"/>
      <c r="EA1301" s="373"/>
      <c r="EB1301" s="373"/>
      <c r="EC1301" s="373"/>
      <c r="ED1301" s="373"/>
      <c r="EE1301" s="373"/>
      <c r="EF1301" s="373"/>
      <c r="EG1301" s="621"/>
      <c r="EH1301" s="373"/>
      <c r="EI1301" s="373"/>
      <c r="EJ1301" s="373"/>
      <c r="EK1301" s="373"/>
      <c r="EL1301" s="373"/>
      <c r="EM1301" s="373"/>
      <c r="EN1301" s="373"/>
      <c r="EO1301" s="373"/>
      <c r="EP1301" s="373"/>
      <c r="EQ1301" s="373"/>
      <c r="ER1301" s="373"/>
      <c r="ES1301" s="373"/>
      <c r="ET1301" s="373"/>
      <c r="EU1301" s="373"/>
      <c r="EV1301" s="373"/>
      <c r="EW1301" s="373"/>
      <c r="EX1301" s="373"/>
      <c r="EY1301" s="373"/>
      <c r="EZ1301" s="373"/>
      <c r="FA1301" s="373"/>
      <c r="FB1301" s="373"/>
      <c r="FC1301" s="373"/>
      <c r="FD1301" s="373"/>
      <c r="FE1301" s="373"/>
      <c r="FF1301" s="373"/>
      <c r="FG1301" s="373"/>
      <c r="FH1301" s="373"/>
      <c r="FI1301" s="838"/>
    </row>
    <row r="1302" spans="1:165" s="623" customFormat="1" ht="48" hidden="1" customHeight="1" x14ac:dyDescent="0.25">
      <c r="A1302" s="1365">
        <v>2026</v>
      </c>
      <c r="B1302" s="1365">
        <v>479</v>
      </c>
      <c r="C1302" s="1365" t="s">
        <v>58</v>
      </c>
      <c r="D1302" s="1365">
        <v>3000654</v>
      </c>
      <c r="E1302" s="1365">
        <v>5005020</v>
      </c>
      <c r="F1302" s="1365" t="s">
        <v>2269</v>
      </c>
      <c r="G1302" s="1365" t="s">
        <v>2270</v>
      </c>
      <c r="H1302" s="1365">
        <v>93</v>
      </c>
      <c r="I1302" s="1366" t="s">
        <v>992</v>
      </c>
      <c r="J1302" s="1367" t="s">
        <v>10</v>
      </c>
      <c r="K1302" s="1367" t="s">
        <v>60</v>
      </c>
      <c r="L1302" s="1365" t="str">
        <f t="shared" si="1178"/>
        <v>2.3</v>
      </c>
      <c r="M1302" s="1368" t="s">
        <v>62</v>
      </c>
      <c r="N1302" s="1368"/>
      <c r="O1302" s="1365" t="s">
        <v>2641</v>
      </c>
      <c r="P1302" s="1365" t="s">
        <v>65</v>
      </c>
      <c r="Q1302" s="1369">
        <v>1</v>
      </c>
      <c r="R1302" s="297">
        <v>3000</v>
      </c>
      <c r="S1302" s="373"/>
      <c r="T1302" s="373"/>
      <c r="U1302" s="1365">
        <v>30</v>
      </c>
      <c r="V1302" s="1365">
        <v>4</v>
      </c>
      <c r="W1302" s="286"/>
      <c r="X1302" s="465"/>
      <c r="Y1302" s="465"/>
      <c r="Z1302" s="466"/>
      <c r="AA1302" s="466"/>
      <c r="AB1302" s="466"/>
      <c r="AC1302" s="466"/>
      <c r="AD1302" s="466"/>
      <c r="AE1302" s="285"/>
      <c r="AF1302" s="284">
        <f t="shared" si="1176"/>
        <v>0</v>
      </c>
      <c r="AG1302" s="284">
        <f t="shared" si="1175"/>
        <v>0</v>
      </c>
      <c r="AH1302" s="284">
        <f t="shared" si="1181"/>
        <v>3000</v>
      </c>
      <c r="AI1302" s="284">
        <f t="shared" si="1188"/>
        <v>400</v>
      </c>
      <c r="AJ1302" s="284">
        <f t="shared" si="1189"/>
        <v>0</v>
      </c>
      <c r="AK1302" s="284">
        <f t="shared" si="1190"/>
        <v>0</v>
      </c>
      <c r="AL1302" s="284">
        <f t="shared" si="1191"/>
        <v>0</v>
      </c>
      <c r="AM1302" s="284">
        <f t="shared" si="1192"/>
        <v>0</v>
      </c>
      <c r="AN1302" s="284">
        <f t="shared" si="1193"/>
        <v>0</v>
      </c>
      <c r="AO1302" s="284">
        <f t="shared" si="1194"/>
        <v>0</v>
      </c>
      <c r="AP1302" s="284">
        <f t="shared" si="1195"/>
        <v>0</v>
      </c>
      <c r="AQ1302" s="284">
        <f t="shared" si="1196"/>
        <v>0</v>
      </c>
      <c r="AR1302" s="288">
        <f t="shared" si="1182"/>
        <v>3400</v>
      </c>
      <c r="AS1302" s="373" t="s">
        <v>2578</v>
      </c>
      <c r="AT1302" s="254"/>
      <c r="AU1302" s="254" t="s">
        <v>3535</v>
      </c>
      <c r="AV1302" s="254" t="s">
        <v>3536</v>
      </c>
      <c r="AW1302" s="268">
        <v>46058</v>
      </c>
      <c r="AX1302" s="254" t="s">
        <v>3537</v>
      </c>
      <c r="AY1302" s="268">
        <v>46078</v>
      </c>
      <c r="AZ1302" s="254"/>
      <c r="BA1302" s="254" t="s">
        <v>3538</v>
      </c>
      <c r="BB1302" s="1449" t="s">
        <v>995</v>
      </c>
      <c r="BC1302" s="254" t="s">
        <v>3803</v>
      </c>
      <c r="BD1302" s="254" t="s">
        <v>3804</v>
      </c>
      <c r="BE1302" s="254" t="s">
        <v>3805</v>
      </c>
      <c r="BF1302" s="268">
        <v>46083</v>
      </c>
      <c r="BG1302" s="254"/>
      <c r="BH1302" s="2773" t="s">
        <v>3856</v>
      </c>
      <c r="BI1302" s="2773"/>
      <c r="BJ1302" s="1450"/>
      <c r="BK1302" s="217"/>
      <c r="BL1302" s="254">
        <v>3885</v>
      </c>
      <c r="BM1302" s="254"/>
      <c r="BN1302" s="2773"/>
      <c r="BO1302" s="217" t="s">
        <v>3836</v>
      </c>
      <c r="BP1302" s="687" t="s">
        <v>3430</v>
      </c>
      <c r="BQ1302" s="1115" t="s">
        <v>3819</v>
      </c>
      <c r="BR1302" s="1115"/>
      <c r="BS1302" s="1485" t="s">
        <v>1283</v>
      </c>
      <c r="BT1302" s="373" t="s">
        <v>1836</v>
      </c>
      <c r="BU1302" s="373" t="s">
        <v>3857</v>
      </c>
      <c r="BV1302" s="774">
        <v>41551649</v>
      </c>
      <c r="BW1302" s="775">
        <v>10415516491</v>
      </c>
      <c r="BX1302" s="798">
        <v>3000</v>
      </c>
      <c r="BY1302" s="907">
        <v>46082</v>
      </c>
      <c r="BZ1302" s="907">
        <v>46116</v>
      </c>
      <c r="CA1302" s="373"/>
      <c r="CB1302" s="373"/>
      <c r="CC1302" s="373"/>
      <c r="CD1302" s="373"/>
      <c r="CE1302" s="373"/>
      <c r="CF1302" s="373"/>
      <c r="CG1302" s="373"/>
      <c r="CH1302" s="373"/>
      <c r="CI1302" s="373"/>
      <c r="CJ1302" s="373"/>
      <c r="CK1302" s="373"/>
      <c r="CL1302" s="373"/>
      <c r="CM1302" s="373"/>
      <c r="CN1302" s="373"/>
      <c r="CO1302" s="373"/>
      <c r="CP1302" s="373"/>
      <c r="CQ1302" s="373"/>
      <c r="CR1302" s="373"/>
      <c r="CS1302" s="373"/>
      <c r="CT1302" s="373">
        <v>30</v>
      </c>
      <c r="CU1302" s="390">
        <f t="shared" si="1174"/>
        <v>3000</v>
      </c>
      <c r="CV1302" s="373">
        <v>30</v>
      </c>
      <c r="CW1302" s="390">
        <f t="shared" si="1199"/>
        <v>3000</v>
      </c>
      <c r="CX1302" s="373">
        <v>30</v>
      </c>
      <c r="CY1302" s="390">
        <f t="shared" si="1200"/>
        <v>3000</v>
      </c>
      <c r="CZ1302" s="390">
        <f t="shared" si="1201"/>
        <v>0</v>
      </c>
      <c r="DA1302" s="390">
        <f t="shared" si="1202"/>
        <v>0</v>
      </c>
      <c r="DB1302" s="373"/>
      <c r="DC1302" s="1451">
        <f t="shared" si="1185"/>
        <v>4</v>
      </c>
      <c r="DD1302" s="1452">
        <f t="shared" si="1167"/>
        <v>400</v>
      </c>
      <c r="DE1302" s="1451">
        <v>4</v>
      </c>
      <c r="DF1302" s="1452">
        <f t="shared" si="1197"/>
        <v>400</v>
      </c>
      <c r="DG1302" s="1451">
        <v>4</v>
      </c>
      <c r="DH1302" s="1452">
        <f t="shared" si="1198"/>
        <v>400</v>
      </c>
      <c r="DI1302" s="373"/>
      <c r="DJ1302" s="373"/>
      <c r="DK1302" s="373"/>
      <c r="DL1302" s="373"/>
      <c r="DM1302" s="373"/>
      <c r="DN1302" s="373"/>
      <c r="DO1302" s="373"/>
      <c r="DP1302" s="373"/>
      <c r="DQ1302" s="373"/>
      <c r="DR1302" s="373"/>
      <c r="DS1302" s="373"/>
      <c r="DT1302" s="373"/>
      <c r="DU1302" s="793">
        <f t="shared" si="1177"/>
        <v>3400</v>
      </c>
      <c r="DV1302" s="794">
        <f t="shared" si="1186"/>
        <v>3400</v>
      </c>
      <c r="DW1302" s="794">
        <f t="shared" si="1187"/>
        <v>3400</v>
      </c>
      <c r="DX1302" s="794">
        <f t="shared" si="1179"/>
        <v>0</v>
      </c>
      <c r="DY1302" s="794">
        <f t="shared" si="1180"/>
        <v>0</v>
      </c>
      <c r="DZ1302" s="373"/>
      <c r="EA1302" s="373"/>
      <c r="EB1302" s="373" t="s">
        <v>3858</v>
      </c>
      <c r="EC1302" s="387" t="s">
        <v>3859</v>
      </c>
      <c r="ED1302" s="373"/>
      <c r="EE1302" s="373"/>
      <c r="EF1302" s="373"/>
      <c r="EG1302" s="621"/>
      <c r="EH1302" s="373"/>
      <c r="EI1302" s="373"/>
      <c r="EJ1302" s="373"/>
      <c r="EK1302" s="373"/>
      <c r="EL1302" s="373"/>
      <c r="EM1302" s="373"/>
      <c r="EN1302" s="373"/>
      <c r="EO1302" s="373"/>
      <c r="EP1302" s="373"/>
      <c r="EQ1302" s="373"/>
      <c r="ER1302" s="373"/>
      <c r="ES1302" s="373"/>
      <c r="ET1302" s="373"/>
      <c r="EU1302" s="373"/>
      <c r="EV1302" s="373"/>
      <c r="EW1302" s="373"/>
      <c r="EX1302" s="373"/>
      <c r="EY1302" s="373"/>
      <c r="EZ1302" s="373"/>
      <c r="FA1302" s="373"/>
      <c r="FB1302" s="373"/>
      <c r="FC1302" s="373"/>
      <c r="FD1302" s="373"/>
      <c r="FE1302" s="373"/>
      <c r="FF1302" s="373"/>
      <c r="FG1302" s="373"/>
      <c r="FH1302" s="373"/>
      <c r="FI1302" s="838"/>
    </row>
    <row r="1303" spans="1:165" s="623" customFormat="1" ht="48" hidden="1" customHeight="1" x14ac:dyDescent="0.25">
      <c r="A1303" s="1365">
        <v>2026</v>
      </c>
      <c r="B1303" s="1365">
        <v>479</v>
      </c>
      <c r="C1303" s="1365" t="s">
        <v>58</v>
      </c>
      <c r="D1303" s="1365">
        <v>3000654</v>
      </c>
      <c r="E1303" s="1365">
        <v>5005020</v>
      </c>
      <c r="F1303" s="1365" t="s">
        <v>2269</v>
      </c>
      <c r="G1303" s="1365" t="s">
        <v>2270</v>
      </c>
      <c r="H1303" s="1365">
        <v>93</v>
      </c>
      <c r="I1303" s="1366" t="s">
        <v>992</v>
      </c>
      <c r="J1303" s="1367" t="s">
        <v>10</v>
      </c>
      <c r="K1303" s="1367" t="s">
        <v>60</v>
      </c>
      <c r="L1303" s="1365" t="str">
        <f t="shared" si="1178"/>
        <v>2.3</v>
      </c>
      <c r="M1303" s="1368" t="s">
        <v>62</v>
      </c>
      <c r="N1303" s="1368"/>
      <c r="O1303" s="1365" t="s">
        <v>2641</v>
      </c>
      <c r="P1303" s="1365" t="s">
        <v>65</v>
      </c>
      <c r="Q1303" s="1369">
        <v>1</v>
      </c>
      <c r="R1303" s="297">
        <v>3000</v>
      </c>
      <c r="S1303" s="373"/>
      <c r="T1303" s="373"/>
      <c r="U1303" s="1365">
        <v>30</v>
      </c>
      <c r="V1303" s="1365">
        <v>4</v>
      </c>
      <c r="W1303" s="286"/>
      <c r="X1303" s="286"/>
      <c r="Y1303" s="286"/>
      <c r="Z1303" s="287"/>
      <c r="AA1303" s="287"/>
      <c r="AB1303" s="287"/>
      <c r="AC1303" s="287"/>
      <c r="AD1303" s="287"/>
      <c r="AE1303" s="285"/>
      <c r="AF1303" s="284">
        <f t="shared" si="1176"/>
        <v>0</v>
      </c>
      <c r="AG1303" s="284">
        <f t="shared" ref="AG1303:AG1334" si="1203">+$R1303*(T1303/30)*$Q1303</f>
        <v>0</v>
      </c>
      <c r="AH1303" s="284">
        <f t="shared" si="1181"/>
        <v>3000</v>
      </c>
      <c r="AI1303" s="284">
        <f t="shared" si="1188"/>
        <v>400</v>
      </c>
      <c r="AJ1303" s="284">
        <f t="shared" si="1189"/>
        <v>0</v>
      </c>
      <c r="AK1303" s="284">
        <f t="shared" si="1190"/>
        <v>0</v>
      </c>
      <c r="AL1303" s="284">
        <f t="shared" si="1191"/>
        <v>0</v>
      </c>
      <c r="AM1303" s="284">
        <f t="shared" si="1192"/>
        <v>0</v>
      </c>
      <c r="AN1303" s="284">
        <f t="shared" si="1193"/>
        <v>0</v>
      </c>
      <c r="AO1303" s="284">
        <f t="shared" si="1194"/>
        <v>0</v>
      </c>
      <c r="AP1303" s="284">
        <f t="shared" si="1195"/>
        <v>0</v>
      </c>
      <c r="AQ1303" s="284">
        <f t="shared" si="1196"/>
        <v>0</v>
      </c>
      <c r="AR1303" s="288">
        <f t="shared" si="1182"/>
        <v>3400</v>
      </c>
      <c r="AS1303" s="373" t="s">
        <v>2578</v>
      </c>
      <c r="AT1303" s="373"/>
      <c r="AU1303" s="373" t="s">
        <v>3535</v>
      </c>
      <c r="AV1303" s="373" t="s">
        <v>3536</v>
      </c>
      <c r="AW1303" s="375">
        <v>46058</v>
      </c>
      <c r="AX1303" s="373" t="s">
        <v>3537</v>
      </c>
      <c r="AY1303" s="375">
        <v>46078</v>
      </c>
      <c r="AZ1303" s="373"/>
      <c r="BA1303" s="373" t="s">
        <v>3538</v>
      </c>
      <c r="BB1303" s="901" t="s">
        <v>995</v>
      </c>
      <c r="BC1303" s="373" t="s">
        <v>3803</v>
      </c>
      <c r="BD1303" s="373" t="s">
        <v>3804</v>
      </c>
      <c r="BE1303" s="373" t="s">
        <v>3805</v>
      </c>
      <c r="BF1303" s="375">
        <v>46083</v>
      </c>
      <c r="BG1303" s="373"/>
      <c r="BH1303" s="773" t="s">
        <v>2773</v>
      </c>
      <c r="BI1303" s="773"/>
      <c r="BJ1303" s="799"/>
      <c r="BK1303" s="687"/>
      <c r="BL1303" s="799" t="s">
        <v>2773</v>
      </c>
      <c r="BM1303" s="799"/>
      <c r="BN1303" s="773"/>
      <c r="BO1303" s="687" t="s">
        <v>3836</v>
      </c>
      <c r="BP1303" s="687"/>
      <c r="BQ1303" s="1115" t="s">
        <v>3807</v>
      </c>
      <c r="BR1303" s="1115"/>
      <c r="BS1303" s="373" t="s">
        <v>2774</v>
      </c>
      <c r="BT1303" s="373" t="s">
        <v>2775</v>
      </c>
      <c r="BU1303" s="373" t="s">
        <v>2776</v>
      </c>
      <c r="BV1303" s="774" t="s">
        <v>2777</v>
      </c>
      <c r="BW1303" s="775" t="s">
        <v>2778</v>
      </c>
      <c r="BX1303" s="798">
        <v>3000</v>
      </c>
      <c r="BY1303" s="907">
        <v>46082</v>
      </c>
      <c r="BZ1303" s="907">
        <v>46116</v>
      </c>
      <c r="CA1303" s="373"/>
      <c r="CB1303" s="373"/>
      <c r="CC1303" s="373"/>
      <c r="CD1303" s="373"/>
      <c r="CE1303" s="373"/>
      <c r="CF1303" s="373"/>
      <c r="CG1303" s="373"/>
      <c r="CH1303" s="373"/>
      <c r="CI1303" s="373"/>
      <c r="CJ1303" s="373"/>
      <c r="CK1303" s="373"/>
      <c r="CL1303" s="373"/>
      <c r="CM1303" s="373"/>
      <c r="CN1303" s="373"/>
      <c r="CO1303" s="373"/>
      <c r="CP1303" s="373"/>
      <c r="CQ1303" s="373"/>
      <c r="CR1303" s="373"/>
      <c r="CS1303" s="373"/>
      <c r="CT1303" s="373">
        <v>30</v>
      </c>
      <c r="CU1303" s="390">
        <f t="shared" si="1174"/>
        <v>3000</v>
      </c>
      <c r="CV1303" s="373">
        <v>30</v>
      </c>
      <c r="CW1303" s="390">
        <f t="shared" si="1199"/>
        <v>3000</v>
      </c>
      <c r="CX1303" s="373">
        <v>30</v>
      </c>
      <c r="CY1303" s="390">
        <f t="shared" si="1200"/>
        <v>3000</v>
      </c>
      <c r="CZ1303" s="390">
        <f t="shared" si="1201"/>
        <v>0</v>
      </c>
      <c r="DA1303" s="390">
        <f t="shared" si="1202"/>
        <v>0</v>
      </c>
      <c r="DB1303" s="373"/>
      <c r="DC1303" s="373">
        <f t="shared" si="1185"/>
        <v>4</v>
      </c>
      <c r="DD1303" s="1371">
        <f t="shared" si="1167"/>
        <v>400</v>
      </c>
      <c r="DE1303" s="373">
        <v>4</v>
      </c>
      <c r="DF1303" s="1371">
        <f t="shared" si="1197"/>
        <v>400</v>
      </c>
      <c r="DG1303" s="373">
        <v>4</v>
      </c>
      <c r="DH1303" s="1371">
        <f t="shared" si="1198"/>
        <v>400</v>
      </c>
      <c r="DI1303" s="373"/>
      <c r="DJ1303" s="373"/>
      <c r="DK1303" s="373"/>
      <c r="DL1303" s="373"/>
      <c r="DM1303" s="373"/>
      <c r="DN1303" s="373"/>
      <c r="DO1303" s="373"/>
      <c r="DP1303" s="373"/>
      <c r="DQ1303" s="373"/>
      <c r="DR1303" s="373"/>
      <c r="DS1303" s="373"/>
      <c r="DT1303" s="373"/>
      <c r="DU1303" s="793">
        <f t="shared" si="1177"/>
        <v>3400</v>
      </c>
      <c r="DV1303" s="794">
        <f t="shared" si="1186"/>
        <v>3400</v>
      </c>
      <c r="DW1303" s="794">
        <f t="shared" si="1187"/>
        <v>3400</v>
      </c>
      <c r="DX1303" s="794">
        <f t="shared" si="1179"/>
        <v>0</v>
      </c>
      <c r="DY1303" s="794">
        <f t="shared" si="1180"/>
        <v>0</v>
      </c>
      <c r="DZ1303" s="373"/>
      <c r="EA1303" s="373"/>
      <c r="EB1303" s="373"/>
      <c r="EC1303" s="373"/>
      <c r="ED1303" s="373"/>
      <c r="EE1303" s="373"/>
      <c r="EF1303" s="373"/>
      <c r="EG1303" s="621"/>
      <c r="EH1303" s="373"/>
      <c r="EI1303" s="373"/>
      <c r="EJ1303" s="373"/>
      <c r="EK1303" s="373"/>
      <c r="EL1303" s="373"/>
      <c r="EM1303" s="373"/>
      <c r="EN1303" s="373"/>
      <c r="EO1303" s="373"/>
      <c r="EP1303" s="373"/>
      <c r="EQ1303" s="373"/>
      <c r="ER1303" s="373"/>
      <c r="ES1303" s="373"/>
      <c r="ET1303" s="373"/>
      <c r="EU1303" s="373"/>
      <c r="EV1303" s="373"/>
      <c r="EW1303" s="373"/>
      <c r="EX1303" s="373"/>
      <c r="EY1303" s="373"/>
      <c r="EZ1303" s="373"/>
      <c r="FA1303" s="373"/>
      <c r="FB1303" s="373"/>
      <c r="FC1303" s="373"/>
      <c r="FD1303" s="373"/>
      <c r="FE1303" s="373"/>
      <c r="FF1303" s="373"/>
      <c r="FG1303" s="373"/>
      <c r="FH1303" s="373"/>
      <c r="FI1303" s="838"/>
    </row>
    <row r="1304" spans="1:165" s="623" customFormat="1" ht="48" hidden="1" customHeight="1" x14ac:dyDescent="0.25">
      <c r="A1304" s="1365">
        <v>2026</v>
      </c>
      <c r="B1304" s="1365">
        <v>479</v>
      </c>
      <c r="C1304" s="1365" t="s">
        <v>58</v>
      </c>
      <c r="D1304" s="1365">
        <v>3000654</v>
      </c>
      <c r="E1304" s="1365">
        <v>5005020</v>
      </c>
      <c r="F1304" s="1365" t="s">
        <v>2269</v>
      </c>
      <c r="G1304" s="1365" t="s">
        <v>2270</v>
      </c>
      <c r="H1304" s="1365">
        <v>93</v>
      </c>
      <c r="I1304" s="1366" t="s">
        <v>992</v>
      </c>
      <c r="J1304" s="1367" t="s">
        <v>10</v>
      </c>
      <c r="K1304" s="1367" t="s">
        <v>60</v>
      </c>
      <c r="L1304" s="1365" t="str">
        <f t="shared" si="1178"/>
        <v>2.3</v>
      </c>
      <c r="M1304" s="1368" t="s">
        <v>62</v>
      </c>
      <c r="N1304" s="1368"/>
      <c r="O1304" s="1365" t="s">
        <v>2641</v>
      </c>
      <c r="P1304" s="1365" t="s">
        <v>65</v>
      </c>
      <c r="Q1304" s="1369">
        <v>1</v>
      </c>
      <c r="R1304" s="297">
        <v>3000</v>
      </c>
      <c r="S1304" s="373"/>
      <c r="T1304" s="373"/>
      <c r="U1304" s="1365">
        <v>30</v>
      </c>
      <c r="V1304" s="1365">
        <v>4</v>
      </c>
      <c r="W1304" s="286"/>
      <c r="X1304" s="286"/>
      <c r="Y1304" s="286"/>
      <c r="Z1304" s="287"/>
      <c r="AA1304" s="287"/>
      <c r="AB1304" s="287"/>
      <c r="AC1304" s="287"/>
      <c r="AD1304" s="287"/>
      <c r="AE1304" s="285"/>
      <c r="AF1304" s="284">
        <f t="shared" ref="AF1304:AF1335" si="1204">+$R1304*(S1304/30)*$Q1304</f>
        <v>0</v>
      </c>
      <c r="AG1304" s="284">
        <f t="shared" si="1203"/>
        <v>0</v>
      </c>
      <c r="AH1304" s="284">
        <f t="shared" si="1181"/>
        <v>3000</v>
      </c>
      <c r="AI1304" s="284">
        <f t="shared" si="1188"/>
        <v>400</v>
      </c>
      <c r="AJ1304" s="284">
        <f t="shared" si="1189"/>
        <v>0</v>
      </c>
      <c r="AK1304" s="284">
        <f t="shared" si="1190"/>
        <v>0</v>
      </c>
      <c r="AL1304" s="284">
        <f t="shared" si="1191"/>
        <v>0</v>
      </c>
      <c r="AM1304" s="284">
        <f t="shared" si="1192"/>
        <v>0</v>
      </c>
      <c r="AN1304" s="284">
        <f t="shared" si="1193"/>
        <v>0</v>
      </c>
      <c r="AO1304" s="284">
        <f t="shared" si="1194"/>
        <v>0</v>
      </c>
      <c r="AP1304" s="284">
        <f t="shared" si="1195"/>
        <v>0</v>
      </c>
      <c r="AQ1304" s="284">
        <f t="shared" si="1196"/>
        <v>0</v>
      </c>
      <c r="AR1304" s="288">
        <f t="shared" si="1182"/>
        <v>3400</v>
      </c>
      <c r="AS1304" s="373" t="s">
        <v>2578</v>
      </c>
      <c r="AT1304" s="373"/>
      <c r="AU1304" s="373" t="s">
        <v>3535</v>
      </c>
      <c r="AV1304" s="373" t="s">
        <v>3536</v>
      </c>
      <c r="AW1304" s="375">
        <v>46058</v>
      </c>
      <c r="AX1304" s="373" t="s">
        <v>3537</v>
      </c>
      <c r="AY1304" s="375">
        <v>46078</v>
      </c>
      <c r="AZ1304" s="373"/>
      <c r="BA1304" s="373" t="s">
        <v>3538</v>
      </c>
      <c r="BB1304" s="901" t="s">
        <v>995</v>
      </c>
      <c r="BC1304" s="373" t="s">
        <v>3803</v>
      </c>
      <c r="BD1304" s="373" t="s">
        <v>3804</v>
      </c>
      <c r="BE1304" s="373" t="s">
        <v>3805</v>
      </c>
      <c r="BF1304" s="375">
        <v>46083</v>
      </c>
      <c r="BG1304" s="373"/>
      <c r="BH1304" s="773" t="s">
        <v>3860</v>
      </c>
      <c r="BI1304" s="773"/>
      <c r="BJ1304" s="799"/>
      <c r="BK1304" s="687"/>
      <c r="BL1304" s="799" t="s">
        <v>3860</v>
      </c>
      <c r="BM1304" s="799"/>
      <c r="BN1304" s="773"/>
      <c r="BO1304" s="687" t="s">
        <v>3836</v>
      </c>
      <c r="BP1304" s="687" t="s">
        <v>3806</v>
      </c>
      <c r="BQ1304" s="1115" t="s">
        <v>3807</v>
      </c>
      <c r="BR1304" s="1115"/>
      <c r="BS1304" s="373" t="s">
        <v>2643</v>
      </c>
      <c r="BT1304" s="373" t="s">
        <v>1091</v>
      </c>
      <c r="BU1304" s="373" t="s">
        <v>2644</v>
      </c>
      <c r="BV1304" s="774" t="s">
        <v>2645</v>
      </c>
      <c r="BW1304" s="775" t="s">
        <v>2646</v>
      </c>
      <c r="BX1304" s="798">
        <v>3000</v>
      </c>
      <c r="BY1304" s="907">
        <v>46082</v>
      </c>
      <c r="BZ1304" s="907">
        <v>46116</v>
      </c>
      <c r="CA1304" s="373"/>
      <c r="CB1304" s="373"/>
      <c r="CC1304" s="373"/>
      <c r="CD1304" s="373"/>
      <c r="CE1304" s="373"/>
      <c r="CF1304" s="373"/>
      <c r="CG1304" s="373"/>
      <c r="CH1304" s="373"/>
      <c r="CI1304" s="373"/>
      <c r="CJ1304" s="373"/>
      <c r="CK1304" s="373"/>
      <c r="CL1304" s="373"/>
      <c r="CM1304" s="373"/>
      <c r="CN1304" s="373"/>
      <c r="CO1304" s="373"/>
      <c r="CP1304" s="373"/>
      <c r="CQ1304" s="373"/>
      <c r="CR1304" s="373"/>
      <c r="CS1304" s="373"/>
      <c r="CT1304" s="373">
        <v>30</v>
      </c>
      <c r="CU1304" s="390">
        <f t="shared" si="1174"/>
        <v>3000</v>
      </c>
      <c r="CV1304" s="373">
        <v>30</v>
      </c>
      <c r="CW1304" s="390">
        <f t="shared" si="1199"/>
        <v>3000</v>
      </c>
      <c r="CX1304" s="373">
        <v>30</v>
      </c>
      <c r="CY1304" s="390">
        <f t="shared" si="1200"/>
        <v>3000</v>
      </c>
      <c r="CZ1304" s="390">
        <f t="shared" si="1201"/>
        <v>0</v>
      </c>
      <c r="DA1304" s="390">
        <f t="shared" si="1202"/>
        <v>0</v>
      </c>
      <c r="DB1304" s="373"/>
      <c r="DC1304" s="373">
        <f t="shared" si="1185"/>
        <v>4</v>
      </c>
      <c r="DD1304" s="1371">
        <f t="shared" si="1167"/>
        <v>400</v>
      </c>
      <c r="DE1304" s="373">
        <v>4</v>
      </c>
      <c r="DF1304" s="1371">
        <f t="shared" si="1197"/>
        <v>400</v>
      </c>
      <c r="DG1304" s="373">
        <v>4</v>
      </c>
      <c r="DH1304" s="1371">
        <f t="shared" si="1198"/>
        <v>400</v>
      </c>
      <c r="DI1304" s="373"/>
      <c r="DJ1304" s="373"/>
      <c r="DK1304" s="373"/>
      <c r="DL1304" s="373"/>
      <c r="DM1304" s="373"/>
      <c r="DN1304" s="373"/>
      <c r="DO1304" s="373"/>
      <c r="DP1304" s="373"/>
      <c r="DQ1304" s="373"/>
      <c r="DR1304" s="373"/>
      <c r="DS1304" s="373"/>
      <c r="DT1304" s="373"/>
      <c r="DU1304" s="793">
        <f t="shared" si="1177"/>
        <v>3400</v>
      </c>
      <c r="DV1304" s="794">
        <f t="shared" si="1186"/>
        <v>3400</v>
      </c>
      <c r="DW1304" s="794">
        <f t="shared" si="1187"/>
        <v>3400</v>
      </c>
      <c r="DX1304" s="794">
        <f t="shared" si="1179"/>
        <v>0</v>
      </c>
      <c r="DY1304" s="794">
        <f t="shared" si="1180"/>
        <v>0</v>
      </c>
      <c r="DZ1304" s="373"/>
      <c r="EA1304" s="373"/>
      <c r="EB1304" s="373"/>
      <c r="EC1304" s="373"/>
      <c r="ED1304" s="373"/>
      <c r="EE1304" s="373"/>
      <c r="EF1304" s="373"/>
      <c r="EG1304" s="621"/>
      <c r="EH1304" s="373"/>
      <c r="EI1304" s="373"/>
      <c r="EJ1304" s="373"/>
      <c r="EK1304" s="373"/>
      <c r="EL1304" s="373"/>
      <c r="EM1304" s="373"/>
      <c r="EN1304" s="373"/>
      <c r="EO1304" s="373"/>
      <c r="EP1304" s="373"/>
      <c r="EQ1304" s="373"/>
      <c r="ER1304" s="373"/>
      <c r="ES1304" s="373"/>
      <c r="ET1304" s="373"/>
      <c r="EU1304" s="373"/>
      <c r="EV1304" s="373"/>
      <c r="EW1304" s="373"/>
      <c r="EX1304" s="373"/>
      <c r="EY1304" s="373"/>
      <c r="EZ1304" s="373"/>
      <c r="FA1304" s="373"/>
      <c r="FB1304" s="373"/>
      <c r="FC1304" s="373"/>
      <c r="FD1304" s="373"/>
      <c r="FE1304" s="373"/>
      <c r="FF1304" s="373"/>
      <c r="FG1304" s="373"/>
      <c r="FH1304" s="373"/>
      <c r="FI1304" s="838"/>
    </row>
    <row r="1305" spans="1:165" s="623" customFormat="1" ht="48" hidden="1" customHeight="1" x14ac:dyDescent="0.25">
      <c r="A1305" s="1365">
        <v>2026</v>
      </c>
      <c r="B1305" s="1365">
        <v>479</v>
      </c>
      <c r="C1305" s="1365" t="s">
        <v>58</v>
      </c>
      <c r="D1305" s="1365">
        <v>3000654</v>
      </c>
      <c r="E1305" s="1365">
        <v>5005020</v>
      </c>
      <c r="F1305" s="1365" t="s">
        <v>2269</v>
      </c>
      <c r="G1305" s="1365" t="s">
        <v>2270</v>
      </c>
      <c r="H1305" s="1365">
        <v>93</v>
      </c>
      <c r="I1305" s="1366" t="s">
        <v>992</v>
      </c>
      <c r="J1305" s="1367" t="s">
        <v>10</v>
      </c>
      <c r="K1305" s="1367" t="s">
        <v>60</v>
      </c>
      <c r="L1305" s="1365" t="str">
        <f t="shared" si="1178"/>
        <v>2.3</v>
      </c>
      <c r="M1305" s="1368" t="s">
        <v>62</v>
      </c>
      <c r="N1305" s="1368"/>
      <c r="O1305" s="1365" t="s">
        <v>2641</v>
      </c>
      <c r="P1305" s="1365" t="s">
        <v>65</v>
      </c>
      <c r="Q1305" s="1369">
        <v>1</v>
      </c>
      <c r="R1305" s="297">
        <v>3000</v>
      </c>
      <c r="S1305" s="373"/>
      <c r="T1305" s="373"/>
      <c r="U1305" s="1365">
        <v>30</v>
      </c>
      <c r="V1305" s="1365">
        <v>4</v>
      </c>
      <c r="W1305" s="286"/>
      <c r="X1305" s="286"/>
      <c r="Y1305" s="286"/>
      <c r="Z1305" s="287"/>
      <c r="AA1305" s="287"/>
      <c r="AB1305" s="287"/>
      <c r="AC1305" s="287"/>
      <c r="AD1305" s="287"/>
      <c r="AE1305" s="285"/>
      <c r="AF1305" s="284">
        <f t="shared" si="1204"/>
        <v>0</v>
      </c>
      <c r="AG1305" s="284">
        <f t="shared" si="1203"/>
        <v>0</v>
      </c>
      <c r="AH1305" s="284">
        <f t="shared" si="1181"/>
        <v>3000</v>
      </c>
      <c r="AI1305" s="284">
        <f t="shared" si="1188"/>
        <v>400</v>
      </c>
      <c r="AJ1305" s="284">
        <f t="shared" si="1189"/>
        <v>0</v>
      </c>
      <c r="AK1305" s="284">
        <f t="shared" si="1190"/>
        <v>0</v>
      </c>
      <c r="AL1305" s="284">
        <f t="shared" si="1191"/>
        <v>0</v>
      </c>
      <c r="AM1305" s="284">
        <f t="shared" si="1192"/>
        <v>0</v>
      </c>
      <c r="AN1305" s="284">
        <f t="shared" si="1193"/>
        <v>0</v>
      </c>
      <c r="AO1305" s="284">
        <f t="shared" si="1194"/>
        <v>0</v>
      </c>
      <c r="AP1305" s="284">
        <f t="shared" si="1195"/>
        <v>0</v>
      </c>
      <c r="AQ1305" s="284">
        <f t="shared" si="1196"/>
        <v>0</v>
      </c>
      <c r="AR1305" s="288">
        <f t="shared" si="1182"/>
        <v>3400</v>
      </c>
      <c r="AS1305" s="373" t="s">
        <v>2578</v>
      </c>
      <c r="AT1305" s="373"/>
      <c r="AU1305" s="373" t="s">
        <v>3535</v>
      </c>
      <c r="AV1305" s="373" t="s">
        <v>3536</v>
      </c>
      <c r="AW1305" s="375">
        <v>46058</v>
      </c>
      <c r="AX1305" s="373" t="s">
        <v>3537</v>
      </c>
      <c r="AY1305" s="375">
        <v>46078</v>
      </c>
      <c r="AZ1305" s="373"/>
      <c r="BA1305" s="373" t="s">
        <v>3538</v>
      </c>
      <c r="BB1305" s="901" t="s">
        <v>995</v>
      </c>
      <c r="BC1305" s="373" t="s">
        <v>3803</v>
      </c>
      <c r="BD1305" s="373" t="s">
        <v>3804</v>
      </c>
      <c r="BE1305" s="373" t="s">
        <v>3805</v>
      </c>
      <c r="BF1305" s="375">
        <v>46083</v>
      </c>
      <c r="BG1305" s="373"/>
      <c r="BH1305" s="773" t="s">
        <v>3861</v>
      </c>
      <c r="BI1305" s="773"/>
      <c r="BJ1305" s="799"/>
      <c r="BK1305" s="687"/>
      <c r="BL1305" s="373">
        <v>3872</v>
      </c>
      <c r="BM1305" s="373"/>
      <c r="BN1305" s="773"/>
      <c r="BO1305" s="687" t="s">
        <v>3836</v>
      </c>
      <c r="BP1305" s="687" t="s">
        <v>3430</v>
      </c>
      <c r="BQ1305" s="1115" t="s">
        <v>3819</v>
      </c>
      <c r="BR1305" s="1115"/>
      <c r="BS1305" s="1485" t="s">
        <v>3352</v>
      </c>
      <c r="BT1305" s="373" t="s">
        <v>3353</v>
      </c>
      <c r="BU1305" s="373" t="s">
        <v>3354</v>
      </c>
      <c r="BV1305" s="774" t="s">
        <v>3355</v>
      </c>
      <c r="BW1305" s="775" t="s">
        <v>3356</v>
      </c>
      <c r="BX1305" s="798">
        <v>3000</v>
      </c>
      <c r="BY1305" s="907">
        <v>46082</v>
      </c>
      <c r="BZ1305" s="907">
        <v>46116</v>
      </c>
      <c r="CA1305" s="373"/>
      <c r="CB1305" s="373"/>
      <c r="CC1305" s="373"/>
      <c r="CD1305" s="373"/>
      <c r="CE1305" s="373"/>
      <c r="CF1305" s="373"/>
      <c r="CG1305" s="373"/>
      <c r="CH1305" s="373"/>
      <c r="CI1305" s="373"/>
      <c r="CJ1305" s="373"/>
      <c r="CK1305" s="373"/>
      <c r="CL1305" s="373"/>
      <c r="CM1305" s="373"/>
      <c r="CN1305" s="373"/>
      <c r="CO1305" s="373"/>
      <c r="CP1305" s="373"/>
      <c r="CQ1305" s="373"/>
      <c r="CR1305" s="373"/>
      <c r="CS1305" s="373"/>
      <c r="CT1305" s="373">
        <v>30</v>
      </c>
      <c r="CU1305" s="390">
        <f t="shared" si="1174"/>
        <v>3000</v>
      </c>
      <c r="CV1305" s="373">
        <v>30</v>
      </c>
      <c r="CW1305" s="390">
        <f t="shared" si="1199"/>
        <v>3000</v>
      </c>
      <c r="CX1305" s="373">
        <v>30</v>
      </c>
      <c r="CY1305" s="390">
        <f t="shared" si="1200"/>
        <v>3000</v>
      </c>
      <c r="CZ1305" s="390">
        <f t="shared" si="1201"/>
        <v>0</v>
      </c>
      <c r="DA1305" s="390">
        <f t="shared" si="1202"/>
        <v>0</v>
      </c>
      <c r="DB1305" s="373"/>
      <c r="DC1305" s="373">
        <f t="shared" si="1185"/>
        <v>4</v>
      </c>
      <c r="DD1305" s="1371">
        <f t="shared" si="1167"/>
        <v>400</v>
      </c>
      <c r="DE1305" s="373">
        <v>4</v>
      </c>
      <c r="DF1305" s="1371">
        <f t="shared" si="1197"/>
        <v>400</v>
      </c>
      <c r="DG1305" s="373">
        <v>4</v>
      </c>
      <c r="DH1305" s="1371">
        <f t="shared" si="1198"/>
        <v>400</v>
      </c>
      <c r="DI1305" s="373"/>
      <c r="DJ1305" s="373"/>
      <c r="DK1305" s="373"/>
      <c r="DL1305" s="373"/>
      <c r="DM1305" s="373"/>
      <c r="DN1305" s="373"/>
      <c r="DO1305" s="373"/>
      <c r="DP1305" s="373"/>
      <c r="DQ1305" s="373"/>
      <c r="DR1305" s="373"/>
      <c r="DS1305" s="373"/>
      <c r="DT1305" s="373"/>
      <c r="DU1305" s="793">
        <f t="shared" si="1177"/>
        <v>3400</v>
      </c>
      <c r="DV1305" s="794">
        <f t="shared" si="1186"/>
        <v>3400</v>
      </c>
      <c r="DW1305" s="794">
        <f t="shared" si="1187"/>
        <v>3400</v>
      </c>
      <c r="DX1305" s="794">
        <f t="shared" si="1179"/>
        <v>0</v>
      </c>
      <c r="DY1305" s="794">
        <f t="shared" si="1180"/>
        <v>0</v>
      </c>
      <c r="DZ1305" s="373"/>
      <c r="EA1305" s="373"/>
      <c r="EB1305" s="373"/>
      <c r="EC1305" s="373"/>
      <c r="ED1305" s="373"/>
      <c r="EE1305" s="373"/>
      <c r="EF1305" s="373"/>
      <c r="EG1305" s="621"/>
      <c r="EH1305" s="373"/>
      <c r="EI1305" s="373"/>
      <c r="EJ1305" s="373"/>
      <c r="EK1305" s="373"/>
      <c r="EL1305" s="373"/>
      <c r="EM1305" s="373"/>
      <c r="EN1305" s="373"/>
      <c r="EO1305" s="373"/>
      <c r="EP1305" s="373"/>
      <c r="EQ1305" s="373"/>
      <c r="ER1305" s="373"/>
      <c r="ES1305" s="373"/>
      <c r="ET1305" s="373"/>
      <c r="EU1305" s="373"/>
      <c r="EV1305" s="373"/>
      <c r="EW1305" s="373"/>
      <c r="EX1305" s="373"/>
      <c r="EY1305" s="373"/>
      <c r="EZ1305" s="373"/>
      <c r="FA1305" s="373"/>
      <c r="FB1305" s="373"/>
      <c r="FC1305" s="373"/>
      <c r="FD1305" s="373"/>
      <c r="FE1305" s="373"/>
      <c r="FF1305" s="373"/>
      <c r="FG1305" s="373"/>
      <c r="FH1305" s="373"/>
      <c r="FI1305" s="838"/>
    </row>
    <row r="1306" spans="1:165" s="623" customFormat="1" ht="48" hidden="1" customHeight="1" x14ac:dyDescent="0.25">
      <c r="A1306" s="1365">
        <v>2026</v>
      </c>
      <c r="B1306" s="1365">
        <v>479</v>
      </c>
      <c r="C1306" s="1365" t="s">
        <v>58</v>
      </c>
      <c r="D1306" s="1365">
        <v>3000654</v>
      </c>
      <c r="E1306" s="1365">
        <v>5005020</v>
      </c>
      <c r="F1306" s="1365" t="s">
        <v>2269</v>
      </c>
      <c r="G1306" s="1365" t="s">
        <v>2270</v>
      </c>
      <c r="H1306" s="1365">
        <v>93</v>
      </c>
      <c r="I1306" s="1366" t="s">
        <v>992</v>
      </c>
      <c r="J1306" s="1367" t="s">
        <v>10</v>
      </c>
      <c r="K1306" s="1367" t="s">
        <v>60</v>
      </c>
      <c r="L1306" s="1365" t="str">
        <f t="shared" si="1178"/>
        <v>2.3</v>
      </c>
      <c r="M1306" s="1368" t="s">
        <v>62</v>
      </c>
      <c r="N1306" s="1368"/>
      <c r="O1306" s="1365" t="s">
        <v>2641</v>
      </c>
      <c r="P1306" s="1365" t="s">
        <v>65</v>
      </c>
      <c r="Q1306" s="1369">
        <v>1</v>
      </c>
      <c r="R1306" s="297">
        <v>3000</v>
      </c>
      <c r="S1306" s="373"/>
      <c r="T1306" s="373"/>
      <c r="U1306" s="1365">
        <v>30</v>
      </c>
      <c r="V1306" s="1365">
        <v>4</v>
      </c>
      <c r="W1306" s="286"/>
      <c r="X1306" s="286"/>
      <c r="Y1306" s="286"/>
      <c r="Z1306" s="287"/>
      <c r="AA1306" s="287"/>
      <c r="AB1306" s="287"/>
      <c r="AC1306" s="287"/>
      <c r="AD1306" s="287"/>
      <c r="AE1306" s="285"/>
      <c r="AF1306" s="284">
        <f t="shared" si="1204"/>
        <v>0</v>
      </c>
      <c r="AG1306" s="284">
        <f t="shared" si="1203"/>
        <v>0</v>
      </c>
      <c r="AH1306" s="284">
        <f t="shared" si="1181"/>
        <v>3000</v>
      </c>
      <c r="AI1306" s="284">
        <f t="shared" si="1188"/>
        <v>400</v>
      </c>
      <c r="AJ1306" s="284">
        <f t="shared" si="1189"/>
        <v>0</v>
      </c>
      <c r="AK1306" s="284">
        <f t="shared" si="1190"/>
        <v>0</v>
      </c>
      <c r="AL1306" s="284">
        <f t="shared" si="1191"/>
        <v>0</v>
      </c>
      <c r="AM1306" s="284">
        <f t="shared" si="1192"/>
        <v>0</v>
      </c>
      <c r="AN1306" s="284">
        <f t="shared" si="1193"/>
        <v>0</v>
      </c>
      <c r="AO1306" s="284">
        <f t="shared" si="1194"/>
        <v>0</v>
      </c>
      <c r="AP1306" s="284">
        <f t="shared" si="1195"/>
        <v>0</v>
      </c>
      <c r="AQ1306" s="284">
        <f t="shared" si="1196"/>
        <v>0</v>
      </c>
      <c r="AR1306" s="288">
        <f t="shared" si="1182"/>
        <v>3400</v>
      </c>
      <c r="AS1306" s="373" t="s">
        <v>2578</v>
      </c>
      <c r="AT1306" s="373"/>
      <c r="AU1306" s="373" t="s">
        <v>3535</v>
      </c>
      <c r="AV1306" s="373" t="s">
        <v>3536</v>
      </c>
      <c r="AW1306" s="375">
        <v>46058</v>
      </c>
      <c r="AX1306" s="373" t="s">
        <v>3537</v>
      </c>
      <c r="AY1306" s="375">
        <v>46078</v>
      </c>
      <c r="AZ1306" s="373"/>
      <c r="BA1306" s="373" t="s">
        <v>3538</v>
      </c>
      <c r="BB1306" s="901" t="s">
        <v>995</v>
      </c>
      <c r="BC1306" s="373" t="s">
        <v>3803</v>
      </c>
      <c r="BD1306" s="373" t="s">
        <v>3804</v>
      </c>
      <c r="BE1306" s="373" t="s">
        <v>3805</v>
      </c>
      <c r="BF1306" s="375">
        <v>46083</v>
      </c>
      <c r="BG1306" s="373"/>
      <c r="BH1306" s="773" t="s">
        <v>2779</v>
      </c>
      <c r="BI1306" s="773"/>
      <c r="BJ1306" s="799"/>
      <c r="BK1306" s="687"/>
      <c r="BL1306" s="799" t="s">
        <v>2779</v>
      </c>
      <c r="BM1306" s="799"/>
      <c r="BN1306" s="773"/>
      <c r="BO1306" s="687" t="s">
        <v>3836</v>
      </c>
      <c r="BP1306" s="2898" t="s">
        <v>3806</v>
      </c>
      <c r="BQ1306" s="1115" t="s">
        <v>3807</v>
      </c>
      <c r="BR1306" s="1115"/>
      <c r="BS1306" s="1370" t="s">
        <v>2369</v>
      </c>
      <c r="BT1306" s="1370" t="s">
        <v>1062</v>
      </c>
      <c r="BU1306" s="373" t="s">
        <v>2780</v>
      </c>
      <c r="BV1306" s="1453" t="s">
        <v>2781</v>
      </c>
      <c r="BW1306" s="687">
        <v>10103552431</v>
      </c>
      <c r="BX1306" s="798">
        <v>3000</v>
      </c>
      <c r="BY1306" s="907">
        <v>46082</v>
      </c>
      <c r="BZ1306" s="907">
        <v>46116</v>
      </c>
      <c r="CA1306" s="373"/>
      <c r="CB1306" s="373"/>
      <c r="CC1306" s="373"/>
      <c r="CD1306" s="373"/>
      <c r="CE1306" s="373"/>
      <c r="CF1306" s="373"/>
      <c r="CG1306" s="373"/>
      <c r="CH1306" s="373"/>
      <c r="CI1306" s="373"/>
      <c r="CJ1306" s="373"/>
      <c r="CK1306" s="373"/>
      <c r="CL1306" s="373"/>
      <c r="CM1306" s="373"/>
      <c r="CN1306" s="373"/>
      <c r="CO1306" s="373"/>
      <c r="CP1306" s="373"/>
      <c r="CQ1306" s="373"/>
      <c r="CR1306" s="373"/>
      <c r="CS1306" s="373"/>
      <c r="CT1306" s="373">
        <v>30</v>
      </c>
      <c r="CU1306" s="390">
        <f t="shared" si="1174"/>
        <v>3000</v>
      </c>
      <c r="CV1306" s="373">
        <v>30</v>
      </c>
      <c r="CW1306" s="390">
        <f t="shared" si="1199"/>
        <v>3000</v>
      </c>
      <c r="CX1306" s="373">
        <v>30</v>
      </c>
      <c r="CY1306" s="390">
        <f t="shared" si="1200"/>
        <v>3000</v>
      </c>
      <c r="CZ1306" s="390">
        <f t="shared" si="1201"/>
        <v>0</v>
      </c>
      <c r="DA1306" s="390">
        <f t="shared" si="1202"/>
        <v>0</v>
      </c>
      <c r="DB1306" s="373"/>
      <c r="DC1306" s="373">
        <f t="shared" si="1185"/>
        <v>4</v>
      </c>
      <c r="DD1306" s="1371">
        <f t="shared" si="1167"/>
        <v>400</v>
      </c>
      <c r="DE1306" s="373">
        <v>4</v>
      </c>
      <c r="DF1306" s="1371">
        <f t="shared" si="1197"/>
        <v>400</v>
      </c>
      <c r="DG1306" s="373">
        <v>4</v>
      </c>
      <c r="DH1306" s="1371">
        <f t="shared" si="1198"/>
        <v>400</v>
      </c>
      <c r="DI1306" s="373"/>
      <c r="DJ1306" s="373"/>
      <c r="DK1306" s="373"/>
      <c r="DL1306" s="373"/>
      <c r="DM1306" s="373"/>
      <c r="DN1306" s="373"/>
      <c r="DO1306" s="373"/>
      <c r="DP1306" s="373"/>
      <c r="DQ1306" s="373"/>
      <c r="DR1306" s="373"/>
      <c r="DS1306" s="373"/>
      <c r="DT1306" s="373"/>
      <c r="DU1306" s="793">
        <f t="shared" si="1177"/>
        <v>3400</v>
      </c>
      <c r="DV1306" s="794">
        <f t="shared" si="1186"/>
        <v>3400</v>
      </c>
      <c r="DW1306" s="794">
        <f t="shared" si="1187"/>
        <v>3400</v>
      </c>
      <c r="DX1306" s="794">
        <f t="shared" si="1179"/>
        <v>0</v>
      </c>
      <c r="DY1306" s="794">
        <f t="shared" si="1180"/>
        <v>0</v>
      </c>
      <c r="DZ1306" s="373"/>
      <c r="EA1306" s="373"/>
      <c r="EB1306" s="373"/>
      <c r="EC1306" s="373"/>
      <c r="ED1306" s="373"/>
      <c r="EE1306" s="373"/>
      <c r="EF1306" s="373"/>
      <c r="EG1306" s="621"/>
      <c r="EH1306" s="373"/>
      <c r="EI1306" s="373"/>
      <c r="EJ1306" s="373"/>
      <c r="EK1306" s="373"/>
      <c r="EL1306" s="373"/>
      <c r="EM1306" s="373"/>
      <c r="EN1306" s="373"/>
      <c r="EO1306" s="373"/>
      <c r="EP1306" s="373"/>
      <c r="EQ1306" s="373"/>
      <c r="ER1306" s="373"/>
      <c r="ES1306" s="373"/>
      <c r="ET1306" s="373"/>
      <c r="EU1306" s="373"/>
      <c r="EV1306" s="373"/>
      <c r="EW1306" s="373"/>
      <c r="EX1306" s="373"/>
      <c r="EY1306" s="373"/>
      <c r="EZ1306" s="373"/>
      <c r="FA1306" s="373"/>
      <c r="FB1306" s="373"/>
      <c r="FC1306" s="373"/>
      <c r="FD1306" s="373"/>
      <c r="FE1306" s="373"/>
      <c r="FF1306" s="373"/>
      <c r="FG1306" s="373"/>
      <c r="FH1306" s="373"/>
      <c r="FI1306" s="838"/>
    </row>
    <row r="1307" spans="1:165" s="623" customFormat="1" ht="48" hidden="1" customHeight="1" x14ac:dyDescent="0.25">
      <c r="A1307" s="1365">
        <v>2026</v>
      </c>
      <c r="B1307" s="1365">
        <v>479</v>
      </c>
      <c r="C1307" s="1365" t="s">
        <v>58</v>
      </c>
      <c r="D1307" s="1365">
        <v>3000654</v>
      </c>
      <c r="E1307" s="1365">
        <v>5005020</v>
      </c>
      <c r="F1307" s="1365" t="s">
        <v>2269</v>
      </c>
      <c r="G1307" s="1365" t="s">
        <v>2270</v>
      </c>
      <c r="H1307" s="1365">
        <v>93</v>
      </c>
      <c r="I1307" s="1366" t="s">
        <v>992</v>
      </c>
      <c r="J1307" s="1367" t="s">
        <v>10</v>
      </c>
      <c r="K1307" s="1367" t="s">
        <v>60</v>
      </c>
      <c r="L1307" s="1365" t="str">
        <f t="shared" si="1178"/>
        <v>2.3</v>
      </c>
      <c r="M1307" s="1368" t="s">
        <v>62</v>
      </c>
      <c r="N1307" s="1368"/>
      <c r="O1307" s="1365" t="s">
        <v>2641</v>
      </c>
      <c r="P1307" s="1365" t="s">
        <v>65</v>
      </c>
      <c r="Q1307" s="1369">
        <v>1</v>
      </c>
      <c r="R1307" s="297">
        <v>3000</v>
      </c>
      <c r="S1307" s="373"/>
      <c r="T1307" s="373"/>
      <c r="U1307" s="1365">
        <v>30</v>
      </c>
      <c r="V1307" s="1365">
        <v>4</v>
      </c>
      <c r="W1307" s="286"/>
      <c r="X1307" s="286"/>
      <c r="Y1307" s="286"/>
      <c r="Z1307" s="287"/>
      <c r="AA1307" s="287"/>
      <c r="AB1307" s="287"/>
      <c r="AC1307" s="287"/>
      <c r="AD1307" s="287"/>
      <c r="AE1307" s="285"/>
      <c r="AF1307" s="284">
        <f t="shared" si="1204"/>
        <v>0</v>
      </c>
      <c r="AG1307" s="284">
        <f t="shared" si="1203"/>
        <v>0</v>
      </c>
      <c r="AH1307" s="284">
        <f t="shared" si="1181"/>
        <v>3000</v>
      </c>
      <c r="AI1307" s="284">
        <f t="shared" si="1188"/>
        <v>400</v>
      </c>
      <c r="AJ1307" s="284">
        <f t="shared" si="1189"/>
        <v>0</v>
      </c>
      <c r="AK1307" s="284">
        <f t="shared" si="1190"/>
        <v>0</v>
      </c>
      <c r="AL1307" s="284">
        <f t="shared" si="1191"/>
        <v>0</v>
      </c>
      <c r="AM1307" s="284">
        <f t="shared" si="1192"/>
        <v>0</v>
      </c>
      <c r="AN1307" s="284">
        <f t="shared" si="1193"/>
        <v>0</v>
      </c>
      <c r="AO1307" s="284">
        <f t="shared" si="1194"/>
        <v>0</v>
      </c>
      <c r="AP1307" s="284">
        <f t="shared" si="1195"/>
        <v>0</v>
      </c>
      <c r="AQ1307" s="284">
        <f t="shared" si="1196"/>
        <v>0</v>
      </c>
      <c r="AR1307" s="288">
        <f t="shared" si="1182"/>
        <v>3400</v>
      </c>
      <c r="AS1307" s="373" t="s">
        <v>2578</v>
      </c>
      <c r="AT1307" s="373"/>
      <c r="AU1307" s="373" t="s">
        <v>3535</v>
      </c>
      <c r="AV1307" s="373" t="s">
        <v>3536</v>
      </c>
      <c r="AW1307" s="375">
        <v>46058</v>
      </c>
      <c r="AX1307" s="373" t="s">
        <v>3537</v>
      </c>
      <c r="AY1307" s="375">
        <v>46078</v>
      </c>
      <c r="AZ1307" s="373"/>
      <c r="BA1307" s="373" t="s">
        <v>3538</v>
      </c>
      <c r="BB1307" s="901" t="s">
        <v>995</v>
      </c>
      <c r="BC1307" s="373" t="s">
        <v>3803</v>
      </c>
      <c r="BD1307" s="373" t="s">
        <v>3804</v>
      </c>
      <c r="BE1307" s="373" t="s">
        <v>3805</v>
      </c>
      <c r="BF1307" s="375">
        <v>46083</v>
      </c>
      <c r="BG1307" s="373"/>
      <c r="BH1307" s="616" t="s">
        <v>2782</v>
      </c>
      <c r="BI1307" s="670"/>
      <c r="BJ1307" s="1110"/>
      <c r="BK1307" s="687"/>
      <c r="BL1307" s="384" t="s">
        <v>2782</v>
      </c>
      <c r="BM1307" s="384"/>
      <c r="BN1307" s="616"/>
      <c r="BO1307" s="687" t="s">
        <v>3836</v>
      </c>
      <c r="BP1307" s="2898" t="s">
        <v>3806</v>
      </c>
      <c r="BQ1307" s="1115" t="s">
        <v>3819</v>
      </c>
      <c r="BR1307" s="1115"/>
      <c r="BS1307" s="373" t="s">
        <v>2783</v>
      </c>
      <c r="BT1307" s="373" t="s">
        <v>1485</v>
      </c>
      <c r="BU1307" s="373" t="s">
        <v>2784</v>
      </c>
      <c r="BV1307" s="774">
        <v>73058650</v>
      </c>
      <c r="BW1307" s="775">
        <v>10730586502</v>
      </c>
      <c r="BX1307" s="798">
        <v>3000</v>
      </c>
      <c r="BY1307" s="907">
        <v>46082</v>
      </c>
      <c r="BZ1307" s="907">
        <v>46116</v>
      </c>
      <c r="CA1307" s="373"/>
      <c r="CB1307" s="373"/>
      <c r="CC1307" s="373"/>
      <c r="CD1307" s="373"/>
      <c r="CE1307" s="373"/>
      <c r="CF1307" s="373"/>
      <c r="CG1307" s="373"/>
      <c r="CH1307" s="373"/>
      <c r="CI1307" s="373"/>
      <c r="CJ1307" s="373"/>
      <c r="CK1307" s="373"/>
      <c r="CL1307" s="373"/>
      <c r="CM1307" s="373"/>
      <c r="CN1307" s="373"/>
      <c r="CO1307" s="373"/>
      <c r="CP1307" s="373"/>
      <c r="CQ1307" s="373"/>
      <c r="CR1307" s="373"/>
      <c r="CS1307" s="373"/>
      <c r="CT1307" s="373">
        <v>30</v>
      </c>
      <c r="CU1307" s="390">
        <f t="shared" si="1174"/>
        <v>3000</v>
      </c>
      <c r="CV1307" s="373">
        <v>30</v>
      </c>
      <c r="CW1307" s="390">
        <f t="shared" si="1199"/>
        <v>3000</v>
      </c>
      <c r="CX1307" s="373">
        <v>30</v>
      </c>
      <c r="CY1307" s="390">
        <f t="shared" si="1200"/>
        <v>3000</v>
      </c>
      <c r="CZ1307" s="390">
        <f t="shared" si="1201"/>
        <v>0</v>
      </c>
      <c r="DA1307" s="390">
        <f t="shared" si="1202"/>
        <v>0</v>
      </c>
      <c r="DB1307" s="373"/>
      <c r="DC1307" s="373">
        <f t="shared" si="1185"/>
        <v>4</v>
      </c>
      <c r="DD1307" s="1371">
        <f t="shared" si="1167"/>
        <v>400</v>
      </c>
      <c r="DE1307" s="373">
        <v>4</v>
      </c>
      <c r="DF1307" s="1371">
        <f t="shared" si="1197"/>
        <v>400</v>
      </c>
      <c r="DG1307" s="373">
        <v>4</v>
      </c>
      <c r="DH1307" s="1371">
        <f t="shared" si="1198"/>
        <v>400</v>
      </c>
      <c r="DI1307" s="373"/>
      <c r="DJ1307" s="373"/>
      <c r="DK1307" s="373"/>
      <c r="DL1307" s="373"/>
      <c r="DM1307" s="373"/>
      <c r="DN1307" s="373"/>
      <c r="DO1307" s="373"/>
      <c r="DP1307" s="373"/>
      <c r="DQ1307" s="373"/>
      <c r="DR1307" s="373"/>
      <c r="DS1307" s="373"/>
      <c r="DT1307" s="373"/>
      <c r="DU1307" s="793">
        <f t="shared" si="1177"/>
        <v>3400</v>
      </c>
      <c r="DV1307" s="794">
        <f t="shared" si="1186"/>
        <v>3400</v>
      </c>
      <c r="DW1307" s="794">
        <f t="shared" si="1187"/>
        <v>3400</v>
      </c>
      <c r="DX1307" s="794">
        <f t="shared" si="1179"/>
        <v>0</v>
      </c>
      <c r="DY1307" s="794">
        <f t="shared" si="1180"/>
        <v>0</v>
      </c>
      <c r="DZ1307" s="373"/>
      <c r="EA1307" s="373"/>
      <c r="EB1307" s="373"/>
      <c r="EC1307" s="373"/>
      <c r="ED1307" s="373"/>
      <c r="EE1307" s="373"/>
      <c r="EF1307" s="373"/>
      <c r="EG1307" s="621"/>
      <c r="EH1307" s="373"/>
      <c r="EI1307" s="373"/>
      <c r="EJ1307" s="373"/>
      <c r="EK1307" s="373"/>
      <c r="EL1307" s="373"/>
      <c r="EM1307" s="373"/>
      <c r="EN1307" s="373"/>
      <c r="EO1307" s="373"/>
      <c r="EP1307" s="373"/>
      <c r="EQ1307" s="373"/>
      <c r="ER1307" s="373"/>
      <c r="ES1307" s="373"/>
      <c r="ET1307" s="373"/>
      <c r="EU1307" s="373"/>
      <c r="EV1307" s="373"/>
      <c r="EW1307" s="373"/>
      <c r="EX1307" s="373"/>
      <c r="EY1307" s="373"/>
      <c r="EZ1307" s="373"/>
      <c r="FA1307" s="373"/>
      <c r="FB1307" s="373"/>
      <c r="FC1307" s="373"/>
      <c r="FD1307" s="373"/>
      <c r="FE1307" s="373"/>
      <c r="FF1307" s="373"/>
      <c r="FG1307" s="373"/>
      <c r="FH1307" s="373"/>
      <c r="FI1307" s="838"/>
    </row>
    <row r="1308" spans="1:165" s="623" customFormat="1" ht="48" hidden="1" customHeight="1" x14ac:dyDescent="0.25">
      <c r="A1308" s="1365">
        <v>2026</v>
      </c>
      <c r="B1308" s="1365">
        <v>479</v>
      </c>
      <c r="C1308" s="1365" t="s">
        <v>58</v>
      </c>
      <c r="D1308" s="1365">
        <v>3000654</v>
      </c>
      <c r="E1308" s="1365">
        <v>5005020</v>
      </c>
      <c r="F1308" s="1365" t="s">
        <v>2269</v>
      </c>
      <c r="G1308" s="1365" t="s">
        <v>2270</v>
      </c>
      <c r="H1308" s="1365">
        <v>93</v>
      </c>
      <c r="I1308" s="1366" t="s">
        <v>992</v>
      </c>
      <c r="J1308" s="1367" t="s">
        <v>10</v>
      </c>
      <c r="K1308" s="1367" t="s">
        <v>60</v>
      </c>
      <c r="L1308" s="1365" t="str">
        <f t="shared" si="1178"/>
        <v>2.3</v>
      </c>
      <c r="M1308" s="1368" t="s">
        <v>62</v>
      </c>
      <c r="N1308" s="1368"/>
      <c r="O1308" s="1365" t="s">
        <v>2641</v>
      </c>
      <c r="P1308" s="1365" t="s">
        <v>65</v>
      </c>
      <c r="Q1308" s="1369">
        <v>1</v>
      </c>
      <c r="R1308" s="297">
        <v>3000</v>
      </c>
      <c r="S1308" s="373"/>
      <c r="T1308" s="373"/>
      <c r="U1308" s="1365">
        <v>30</v>
      </c>
      <c r="V1308" s="1365">
        <v>4</v>
      </c>
      <c r="W1308" s="286"/>
      <c r="X1308" s="286"/>
      <c r="Y1308" s="286"/>
      <c r="Z1308" s="287"/>
      <c r="AA1308" s="287"/>
      <c r="AB1308" s="287"/>
      <c r="AC1308" s="287"/>
      <c r="AD1308" s="287"/>
      <c r="AE1308" s="285"/>
      <c r="AF1308" s="284">
        <f t="shared" si="1204"/>
        <v>0</v>
      </c>
      <c r="AG1308" s="284">
        <f t="shared" si="1203"/>
        <v>0</v>
      </c>
      <c r="AH1308" s="284">
        <f t="shared" si="1181"/>
        <v>3000</v>
      </c>
      <c r="AI1308" s="284">
        <f t="shared" si="1188"/>
        <v>400</v>
      </c>
      <c r="AJ1308" s="284">
        <f t="shared" si="1189"/>
        <v>0</v>
      </c>
      <c r="AK1308" s="284">
        <f t="shared" si="1190"/>
        <v>0</v>
      </c>
      <c r="AL1308" s="284">
        <f t="shared" si="1191"/>
        <v>0</v>
      </c>
      <c r="AM1308" s="284">
        <f t="shared" si="1192"/>
        <v>0</v>
      </c>
      <c r="AN1308" s="284">
        <f t="shared" si="1193"/>
        <v>0</v>
      </c>
      <c r="AO1308" s="284">
        <f t="shared" si="1194"/>
        <v>0</v>
      </c>
      <c r="AP1308" s="284">
        <f t="shared" si="1195"/>
        <v>0</v>
      </c>
      <c r="AQ1308" s="284">
        <f t="shared" si="1196"/>
        <v>0</v>
      </c>
      <c r="AR1308" s="288">
        <f t="shared" si="1182"/>
        <v>3400</v>
      </c>
      <c r="AS1308" s="373" t="s">
        <v>2578</v>
      </c>
      <c r="AT1308" s="373"/>
      <c r="AU1308" s="373" t="s">
        <v>3535</v>
      </c>
      <c r="AV1308" s="373" t="s">
        <v>3536</v>
      </c>
      <c r="AW1308" s="375">
        <v>46058</v>
      </c>
      <c r="AX1308" s="373" t="s">
        <v>3537</v>
      </c>
      <c r="AY1308" s="375">
        <v>46078</v>
      </c>
      <c r="AZ1308" s="373"/>
      <c r="BA1308" s="373" t="s">
        <v>3538</v>
      </c>
      <c r="BB1308" s="901" t="s">
        <v>995</v>
      </c>
      <c r="BC1308" s="373" t="s">
        <v>3803</v>
      </c>
      <c r="BD1308" s="373" t="s">
        <v>3804</v>
      </c>
      <c r="BE1308" s="373" t="s">
        <v>3805</v>
      </c>
      <c r="BF1308" s="375">
        <v>46083</v>
      </c>
      <c r="BG1308" s="373"/>
      <c r="BH1308" s="773" t="s">
        <v>3862</v>
      </c>
      <c r="BI1308" s="773"/>
      <c r="BJ1308" s="799"/>
      <c r="BK1308" s="687"/>
      <c r="BL1308" s="799" t="s">
        <v>3862</v>
      </c>
      <c r="BM1308" s="799"/>
      <c r="BN1308" s="773"/>
      <c r="BO1308" s="687" t="s">
        <v>3836</v>
      </c>
      <c r="BP1308" s="2898" t="s">
        <v>3806</v>
      </c>
      <c r="BQ1308" s="1115" t="s">
        <v>3807</v>
      </c>
      <c r="BR1308" s="1115"/>
      <c r="BS1308" s="373" t="s">
        <v>2611</v>
      </c>
      <c r="BT1308" s="373" t="s">
        <v>2995</v>
      </c>
      <c r="BU1308" s="373" t="s">
        <v>3292</v>
      </c>
      <c r="BV1308" s="774" t="s">
        <v>3293</v>
      </c>
      <c r="BW1308" s="775">
        <v>10749240011</v>
      </c>
      <c r="BX1308" s="798">
        <v>3000</v>
      </c>
      <c r="BY1308" s="907">
        <v>46082</v>
      </c>
      <c r="BZ1308" s="907">
        <v>46116</v>
      </c>
      <c r="CA1308" s="373"/>
      <c r="CB1308" s="373"/>
      <c r="CC1308" s="373"/>
      <c r="CD1308" s="373"/>
      <c r="CE1308" s="373"/>
      <c r="CF1308" s="373"/>
      <c r="CG1308" s="373"/>
      <c r="CH1308" s="373"/>
      <c r="CI1308" s="373"/>
      <c r="CJ1308" s="373"/>
      <c r="CK1308" s="373"/>
      <c r="CL1308" s="373"/>
      <c r="CM1308" s="373"/>
      <c r="CN1308" s="373"/>
      <c r="CO1308" s="373"/>
      <c r="CP1308" s="373"/>
      <c r="CQ1308" s="373"/>
      <c r="CR1308" s="373"/>
      <c r="CS1308" s="373"/>
      <c r="CT1308" s="373">
        <v>30</v>
      </c>
      <c r="CU1308" s="390">
        <f t="shared" si="1174"/>
        <v>3000</v>
      </c>
      <c r="CV1308" s="373">
        <v>30</v>
      </c>
      <c r="CW1308" s="390">
        <f t="shared" si="1199"/>
        <v>3000</v>
      </c>
      <c r="CX1308" s="373">
        <v>30</v>
      </c>
      <c r="CY1308" s="390">
        <f t="shared" si="1200"/>
        <v>3000</v>
      </c>
      <c r="CZ1308" s="390">
        <f t="shared" si="1201"/>
        <v>0</v>
      </c>
      <c r="DA1308" s="390">
        <f t="shared" si="1202"/>
        <v>0</v>
      </c>
      <c r="DB1308" s="373"/>
      <c r="DC1308" s="373">
        <f t="shared" si="1185"/>
        <v>4</v>
      </c>
      <c r="DD1308" s="1371">
        <f t="shared" si="1167"/>
        <v>400</v>
      </c>
      <c r="DE1308" s="373">
        <v>4</v>
      </c>
      <c r="DF1308" s="1371">
        <f t="shared" si="1197"/>
        <v>400</v>
      </c>
      <c r="DG1308" s="373">
        <v>4</v>
      </c>
      <c r="DH1308" s="1371">
        <f t="shared" si="1198"/>
        <v>400</v>
      </c>
      <c r="DI1308" s="373"/>
      <c r="DJ1308" s="373"/>
      <c r="DK1308" s="373"/>
      <c r="DL1308" s="373"/>
      <c r="DM1308" s="373"/>
      <c r="DN1308" s="373"/>
      <c r="DO1308" s="373"/>
      <c r="DP1308" s="373"/>
      <c r="DQ1308" s="373"/>
      <c r="DR1308" s="373"/>
      <c r="DS1308" s="373"/>
      <c r="DT1308" s="373"/>
      <c r="DU1308" s="793">
        <f t="shared" si="1177"/>
        <v>3400</v>
      </c>
      <c r="DV1308" s="794">
        <f t="shared" si="1186"/>
        <v>3400</v>
      </c>
      <c r="DW1308" s="794">
        <f t="shared" si="1187"/>
        <v>3400</v>
      </c>
      <c r="DX1308" s="794">
        <f t="shared" si="1179"/>
        <v>0</v>
      </c>
      <c r="DY1308" s="794">
        <f t="shared" si="1180"/>
        <v>0</v>
      </c>
      <c r="DZ1308" s="373"/>
      <c r="EA1308" s="373"/>
      <c r="EB1308" s="373"/>
      <c r="EC1308" s="373"/>
      <c r="ED1308" s="373"/>
      <c r="EE1308" s="373"/>
      <c r="EF1308" s="373"/>
      <c r="EG1308" s="621"/>
      <c r="EH1308" s="373"/>
      <c r="EI1308" s="373"/>
      <c r="EJ1308" s="373"/>
      <c r="EK1308" s="373"/>
      <c r="EL1308" s="373"/>
      <c r="EM1308" s="373"/>
      <c r="EN1308" s="373"/>
      <c r="EO1308" s="373"/>
      <c r="EP1308" s="373"/>
      <c r="EQ1308" s="373"/>
      <c r="ER1308" s="373"/>
      <c r="ES1308" s="373"/>
      <c r="ET1308" s="373"/>
      <c r="EU1308" s="373"/>
      <c r="EV1308" s="373"/>
      <c r="EW1308" s="373"/>
      <c r="EX1308" s="373"/>
      <c r="EY1308" s="373"/>
      <c r="EZ1308" s="373"/>
      <c r="FA1308" s="373"/>
      <c r="FB1308" s="373"/>
      <c r="FC1308" s="373"/>
      <c r="FD1308" s="373"/>
      <c r="FE1308" s="373"/>
      <c r="FF1308" s="373"/>
      <c r="FG1308" s="373"/>
      <c r="FH1308" s="373"/>
      <c r="FI1308" s="838"/>
    </row>
    <row r="1309" spans="1:165" s="623" customFormat="1" ht="48" hidden="1" customHeight="1" x14ac:dyDescent="0.25">
      <c r="A1309" s="1365">
        <v>2026</v>
      </c>
      <c r="B1309" s="1365">
        <v>479</v>
      </c>
      <c r="C1309" s="1365" t="s">
        <v>58</v>
      </c>
      <c r="D1309" s="1365">
        <v>3000654</v>
      </c>
      <c r="E1309" s="1365">
        <v>5005020</v>
      </c>
      <c r="F1309" s="1365" t="s">
        <v>2269</v>
      </c>
      <c r="G1309" s="1365" t="s">
        <v>2270</v>
      </c>
      <c r="H1309" s="1365">
        <v>93</v>
      </c>
      <c r="I1309" s="1366" t="s">
        <v>992</v>
      </c>
      <c r="J1309" s="1367" t="s">
        <v>10</v>
      </c>
      <c r="K1309" s="1367" t="s">
        <v>60</v>
      </c>
      <c r="L1309" s="1365" t="str">
        <f t="shared" si="1178"/>
        <v>2.3</v>
      </c>
      <c r="M1309" s="1368" t="s">
        <v>62</v>
      </c>
      <c r="N1309" s="1368"/>
      <c r="O1309" s="1365" t="s">
        <v>2641</v>
      </c>
      <c r="P1309" s="1365" t="s">
        <v>65</v>
      </c>
      <c r="Q1309" s="1369">
        <v>1</v>
      </c>
      <c r="R1309" s="297">
        <v>3000</v>
      </c>
      <c r="S1309" s="373"/>
      <c r="T1309" s="373"/>
      <c r="U1309" s="1365">
        <v>30</v>
      </c>
      <c r="V1309" s="1365">
        <v>4</v>
      </c>
      <c r="W1309" s="286"/>
      <c r="X1309" s="286"/>
      <c r="Y1309" s="286"/>
      <c r="Z1309" s="287"/>
      <c r="AA1309" s="287"/>
      <c r="AB1309" s="287"/>
      <c r="AC1309" s="287"/>
      <c r="AD1309" s="287"/>
      <c r="AE1309" s="285"/>
      <c r="AF1309" s="284">
        <f t="shared" si="1204"/>
        <v>0</v>
      </c>
      <c r="AG1309" s="284">
        <f t="shared" si="1203"/>
        <v>0</v>
      </c>
      <c r="AH1309" s="284">
        <f t="shared" si="1181"/>
        <v>3000</v>
      </c>
      <c r="AI1309" s="284">
        <f t="shared" si="1188"/>
        <v>400</v>
      </c>
      <c r="AJ1309" s="284">
        <f t="shared" si="1189"/>
        <v>0</v>
      </c>
      <c r="AK1309" s="284">
        <f t="shared" si="1190"/>
        <v>0</v>
      </c>
      <c r="AL1309" s="284">
        <f t="shared" si="1191"/>
        <v>0</v>
      </c>
      <c r="AM1309" s="284">
        <f t="shared" si="1192"/>
        <v>0</v>
      </c>
      <c r="AN1309" s="284">
        <f t="shared" si="1193"/>
        <v>0</v>
      </c>
      <c r="AO1309" s="284">
        <f t="shared" si="1194"/>
        <v>0</v>
      </c>
      <c r="AP1309" s="284">
        <f t="shared" si="1195"/>
        <v>0</v>
      </c>
      <c r="AQ1309" s="284">
        <f t="shared" si="1196"/>
        <v>0</v>
      </c>
      <c r="AR1309" s="288">
        <f t="shared" si="1182"/>
        <v>3400</v>
      </c>
      <c r="AS1309" s="373" t="s">
        <v>2578</v>
      </c>
      <c r="AT1309" s="373"/>
      <c r="AU1309" s="373" t="s">
        <v>3535</v>
      </c>
      <c r="AV1309" s="373" t="s">
        <v>3536</v>
      </c>
      <c r="AW1309" s="375">
        <v>46058</v>
      </c>
      <c r="AX1309" s="373" t="s">
        <v>3537</v>
      </c>
      <c r="AY1309" s="375">
        <v>46078</v>
      </c>
      <c r="AZ1309" s="373"/>
      <c r="BA1309" s="373" t="s">
        <v>3538</v>
      </c>
      <c r="BB1309" s="901" t="s">
        <v>995</v>
      </c>
      <c r="BC1309" s="373" t="s">
        <v>3803</v>
      </c>
      <c r="BD1309" s="373" t="s">
        <v>3804</v>
      </c>
      <c r="BE1309" s="373" t="s">
        <v>3805</v>
      </c>
      <c r="BF1309" s="375">
        <v>46083</v>
      </c>
      <c r="BG1309" s="373"/>
      <c r="BH1309" s="773" t="s">
        <v>3863</v>
      </c>
      <c r="BI1309" s="773"/>
      <c r="BJ1309" s="799"/>
      <c r="BK1309" s="687"/>
      <c r="BL1309" s="373">
        <v>4720</v>
      </c>
      <c r="BM1309" s="373"/>
      <c r="BN1309" s="773"/>
      <c r="BO1309" s="687" t="s">
        <v>3836</v>
      </c>
      <c r="BP1309" s="2898" t="s">
        <v>3806</v>
      </c>
      <c r="BQ1309" s="1115" t="s">
        <v>3819</v>
      </c>
      <c r="BR1309" s="1115"/>
      <c r="BS1309" s="373" t="s">
        <v>2786</v>
      </c>
      <c r="BT1309" s="373" t="s">
        <v>2787</v>
      </c>
      <c r="BU1309" s="373" t="s">
        <v>2788</v>
      </c>
      <c r="BV1309" s="774">
        <v>72215339</v>
      </c>
      <c r="BW1309" s="775">
        <v>10722153397</v>
      </c>
      <c r="BX1309" s="798">
        <v>3000</v>
      </c>
      <c r="BY1309" s="907">
        <v>46082</v>
      </c>
      <c r="BZ1309" s="907">
        <v>46116</v>
      </c>
      <c r="CA1309" s="373"/>
      <c r="CB1309" s="373"/>
      <c r="CC1309" s="373"/>
      <c r="CD1309" s="373"/>
      <c r="CE1309" s="373"/>
      <c r="CF1309" s="373"/>
      <c r="CG1309" s="373"/>
      <c r="CH1309" s="373"/>
      <c r="CI1309" s="373"/>
      <c r="CJ1309" s="373"/>
      <c r="CK1309" s="373"/>
      <c r="CL1309" s="373"/>
      <c r="CM1309" s="373"/>
      <c r="CN1309" s="373"/>
      <c r="CO1309" s="373"/>
      <c r="CP1309" s="373"/>
      <c r="CQ1309" s="373"/>
      <c r="CR1309" s="373"/>
      <c r="CS1309" s="373"/>
      <c r="CT1309" s="373">
        <v>30</v>
      </c>
      <c r="CU1309" s="390">
        <f t="shared" si="1174"/>
        <v>3000</v>
      </c>
      <c r="CV1309" s="373">
        <v>30</v>
      </c>
      <c r="CW1309" s="390">
        <f t="shared" si="1199"/>
        <v>3000</v>
      </c>
      <c r="CX1309" s="373">
        <v>30</v>
      </c>
      <c r="CY1309" s="390">
        <f t="shared" si="1200"/>
        <v>3000</v>
      </c>
      <c r="CZ1309" s="390">
        <f t="shared" si="1201"/>
        <v>0</v>
      </c>
      <c r="DA1309" s="390">
        <f t="shared" si="1202"/>
        <v>0</v>
      </c>
      <c r="DB1309" s="373"/>
      <c r="DC1309" s="373">
        <f t="shared" si="1185"/>
        <v>4</v>
      </c>
      <c r="DD1309" s="1371">
        <f t="shared" si="1167"/>
        <v>400</v>
      </c>
      <c r="DE1309" s="373">
        <v>4</v>
      </c>
      <c r="DF1309" s="1371">
        <f t="shared" si="1197"/>
        <v>400</v>
      </c>
      <c r="DG1309" s="373">
        <v>4</v>
      </c>
      <c r="DH1309" s="1371">
        <f t="shared" si="1198"/>
        <v>400</v>
      </c>
      <c r="DI1309" s="373"/>
      <c r="DJ1309" s="373"/>
      <c r="DK1309" s="373"/>
      <c r="DL1309" s="373"/>
      <c r="DM1309" s="373"/>
      <c r="DN1309" s="373"/>
      <c r="DO1309" s="373"/>
      <c r="DP1309" s="373"/>
      <c r="DQ1309" s="373"/>
      <c r="DR1309" s="373"/>
      <c r="DS1309" s="373"/>
      <c r="DT1309" s="373"/>
      <c r="DU1309" s="793">
        <f t="shared" si="1177"/>
        <v>3400</v>
      </c>
      <c r="DV1309" s="794">
        <f t="shared" si="1186"/>
        <v>3400</v>
      </c>
      <c r="DW1309" s="794">
        <f t="shared" si="1187"/>
        <v>3400</v>
      </c>
      <c r="DX1309" s="794">
        <f t="shared" si="1179"/>
        <v>0</v>
      </c>
      <c r="DY1309" s="794">
        <f t="shared" si="1180"/>
        <v>0</v>
      </c>
      <c r="DZ1309" s="373"/>
      <c r="EA1309" s="373"/>
      <c r="EB1309" s="373"/>
      <c r="EC1309" s="373"/>
      <c r="ED1309" s="373"/>
      <c r="EE1309" s="373"/>
      <c r="EF1309" s="373"/>
      <c r="EG1309" s="621"/>
      <c r="EH1309" s="373"/>
      <c r="EI1309" s="373"/>
      <c r="EJ1309" s="373"/>
      <c r="EK1309" s="373"/>
      <c r="EL1309" s="373"/>
      <c r="EM1309" s="373"/>
      <c r="EN1309" s="373"/>
      <c r="EO1309" s="373"/>
      <c r="EP1309" s="373"/>
      <c r="EQ1309" s="373"/>
      <c r="ER1309" s="373"/>
      <c r="ES1309" s="373"/>
      <c r="ET1309" s="373"/>
      <c r="EU1309" s="373"/>
      <c r="EV1309" s="373"/>
      <c r="EW1309" s="373"/>
      <c r="EX1309" s="373"/>
      <c r="EY1309" s="373"/>
      <c r="EZ1309" s="373"/>
      <c r="FA1309" s="373"/>
      <c r="FB1309" s="373"/>
      <c r="FC1309" s="373"/>
      <c r="FD1309" s="373"/>
      <c r="FE1309" s="373"/>
      <c r="FF1309" s="373"/>
      <c r="FG1309" s="373"/>
      <c r="FH1309" s="373"/>
      <c r="FI1309" s="838"/>
    </row>
    <row r="1310" spans="1:165" s="623" customFormat="1" ht="48" hidden="1" customHeight="1" x14ac:dyDescent="0.25">
      <c r="A1310" s="1365">
        <v>2026</v>
      </c>
      <c r="B1310" s="1365">
        <v>479</v>
      </c>
      <c r="C1310" s="1365" t="s">
        <v>58</v>
      </c>
      <c r="D1310" s="1365">
        <v>3000654</v>
      </c>
      <c r="E1310" s="1365">
        <v>5005020</v>
      </c>
      <c r="F1310" s="1365" t="s">
        <v>2269</v>
      </c>
      <c r="G1310" s="1365" t="s">
        <v>2270</v>
      </c>
      <c r="H1310" s="1365">
        <v>93</v>
      </c>
      <c r="I1310" s="1366" t="s">
        <v>992</v>
      </c>
      <c r="J1310" s="1367" t="s">
        <v>10</v>
      </c>
      <c r="K1310" s="1367" t="s">
        <v>60</v>
      </c>
      <c r="L1310" s="1365" t="str">
        <f t="shared" si="1178"/>
        <v>2.3</v>
      </c>
      <c r="M1310" s="1368" t="s">
        <v>62</v>
      </c>
      <c r="N1310" s="1368"/>
      <c r="O1310" s="1365" t="s">
        <v>2641</v>
      </c>
      <c r="P1310" s="1365" t="s">
        <v>65</v>
      </c>
      <c r="Q1310" s="1369">
        <v>1</v>
      </c>
      <c r="R1310" s="297">
        <v>3000</v>
      </c>
      <c r="S1310" s="373"/>
      <c r="T1310" s="373"/>
      <c r="U1310" s="1365">
        <v>30</v>
      </c>
      <c r="V1310" s="1365">
        <v>4</v>
      </c>
      <c r="W1310" s="286"/>
      <c r="X1310" s="286"/>
      <c r="Y1310" s="286"/>
      <c r="Z1310" s="287"/>
      <c r="AA1310" s="287"/>
      <c r="AB1310" s="287"/>
      <c r="AC1310" s="287"/>
      <c r="AD1310" s="287"/>
      <c r="AE1310" s="285"/>
      <c r="AF1310" s="284">
        <f t="shared" si="1204"/>
        <v>0</v>
      </c>
      <c r="AG1310" s="284">
        <f t="shared" si="1203"/>
        <v>0</v>
      </c>
      <c r="AH1310" s="284">
        <f t="shared" si="1181"/>
        <v>3000</v>
      </c>
      <c r="AI1310" s="284">
        <f t="shared" si="1188"/>
        <v>400</v>
      </c>
      <c r="AJ1310" s="284">
        <f t="shared" si="1189"/>
        <v>0</v>
      </c>
      <c r="AK1310" s="284">
        <f t="shared" si="1190"/>
        <v>0</v>
      </c>
      <c r="AL1310" s="284">
        <f t="shared" si="1191"/>
        <v>0</v>
      </c>
      <c r="AM1310" s="284">
        <f t="shared" si="1192"/>
        <v>0</v>
      </c>
      <c r="AN1310" s="284">
        <f t="shared" si="1193"/>
        <v>0</v>
      </c>
      <c r="AO1310" s="284">
        <f t="shared" si="1194"/>
        <v>0</v>
      </c>
      <c r="AP1310" s="284">
        <f t="shared" si="1195"/>
        <v>0</v>
      </c>
      <c r="AQ1310" s="284">
        <f t="shared" si="1196"/>
        <v>0</v>
      </c>
      <c r="AR1310" s="288">
        <f t="shared" si="1182"/>
        <v>3400</v>
      </c>
      <c r="AS1310" s="373" t="s">
        <v>2578</v>
      </c>
      <c r="AT1310" s="373"/>
      <c r="AU1310" s="373" t="s">
        <v>3535</v>
      </c>
      <c r="AV1310" s="373" t="s">
        <v>3536</v>
      </c>
      <c r="AW1310" s="375">
        <v>46058</v>
      </c>
      <c r="AX1310" s="373" t="s">
        <v>3537</v>
      </c>
      <c r="AY1310" s="375">
        <v>46078</v>
      </c>
      <c r="AZ1310" s="373"/>
      <c r="BA1310" s="373" t="s">
        <v>3538</v>
      </c>
      <c r="BB1310" s="901" t="s">
        <v>995</v>
      </c>
      <c r="BC1310" s="373" t="s">
        <v>3803</v>
      </c>
      <c r="BD1310" s="373" t="s">
        <v>3804</v>
      </c>
      <c r="BE1310" s="373" t="s">
        <v>3805</v>
      </c>
      <c r="BF1310" s="375">
        <v>46083</v>
      </c>
      <c r="BG1310" s="373"/>
      <c r="BH1310" s="773" t="s">
        <v>3864</v>
      </c>
      <c r="BI1310" s="773"/>
      <c r="BJ1310" s="799"/>
      <c r="BK1310" s="687"/>
      <c r="BL1310" s="373">
        <v>3878</v>
      </c>
      <c r="BM1310" s="373"/>
      <c r="BN1310" s="773"/>
      <c r="BO1310" s="687" t="s">
        <v>3836</v>
      </c>
      <c r="BP1310" s="687" t="s">
        <v>3430</v>
      </c>
      <c r="BQ1310" s="1115" t="s">
        <v>3819</v>
      </c>
      <c r="BR1310" s="1115"/>
      <c r="BS1310" s="1485" t="s">
        <v>1537</v>
      </c>
      <c r="BT1310" s="373" t="s">
        <v>3308</v>
      </c>
      <c r="BU1310" s="373" t="s">
        <v>3309</v>
      </c>
      <c r="BV1310" s="774" t="s">
        <v>3310</v>
      </c>
      <c r="BW1310" s="775" t="s">
        <v>3311</v>
      </c>
      <c r="BX1310" s="798">
        <v>3000</v>
      </c>
      <c r="BY1310" s="907">
        <v>46082</v>
      </c>
      <c r="BZ1310" s="907">
        <v>46116</v>
      </c>
      <c r="CA1310" s="373"/>
      <c r="CB1310" s="373"/>
      <c r="CC1310" s="373"/>
      <c r="CD1310" s="373"/>
      <c r="CE1310" s="373"/>
      <c r="CF1310" s="373"/>
      <c r="CG1310" s="373"/>
      <c r="CH1310" s="373"/>
      <c r="CI1310" s="373"/>
      <c r="CJ1310" s="373"/>
      <c r="CK1310" s="373"/>
      <c r="CL1310" s="373"/>
      <c r="CM1310" s="373"/>
      <c r="CN1310" s="373"/>
      <c r="CO1310" s="373"/>
      <c r="CP1310" s="373"/>
      <c r="CQ1310" s="373"/>
      <c r="CR1310" s="373"/>
      <c r="CS1310" s="373"/>
      <c r="CT1310" s="373">
        <v>30</v>
      </c>
      <c r="CU1310" s="390">
        <f t="shared" si="1174"/>
        <v>3000</v>
      </c>
      <c r="CV1310" s="373">
        <v>30</v>
      </c>
      <c r="CW1310" s="390">
        <f t="shared" si="1199"/>
        <v>3000</v>
      </c>
      <c r="CX1310" s="373">
        <v>30</v>
      </c>
      <c r="CY1310" s="390">
        <f t="shared" si="1200"/>
        <v>3000</v>
      </c>
      <c r="CZ1310" s="390">
        <f t="shared" si="1201"/>
        <v>0</v>
      </c>
      <c r="DA1310" s="390">
        <f t="shared" si="1202"/>
        <v>0</v>
      </c>
      <c r="DB1310" s="373"/>
      <c r="DC1310" s="373">
        <f t="shared" si="1185"/>
        <v>4</v>
      </c>
      <c r="DD1310" s="1371">
        <f t="shared" si="1167"/>
        <v>400</v>
      </c>
      <c r="DE1310" s="373">
        <v>4</v>
      </c>
      <c r="DF1310" s="1371">
        <f t="shared" si="1197"/>
        <v>400</v>
      </c>
      <c r="DG1310" s="373">
        <v>4</v>
      </c>
      <c r="DH1310" s="1371">
        <f t="shared" si="1198"/>
        <v>400</v>
      </c>
      <c r="DI1310" s="373"/>
      <c r="DJ1310" s="373"/>
      <c r="DK1310" s="373"/>
      <c r="DL1310" s="373"/>
      <c r="DM1310" s="373"/>
      <c r="DN1310" s="373"/>
      <c r="DO1310" s="373"/>
      <c r="DP1310" s="373"/>
      <c r="DQ1310" s="373"/>
      <c r="DR1310" s="373"/>
      <c r="DS1310" s="373"/>
      <c r="DT1310" s="373"/>
      <c r="DU1310" s="793">
        <f t="shared" si="1177"/>
        <v>3400</v>
      </c>
      <c r="DV1310" s="794">
        <f t="shared" si="1186"/>
        <v>3400</v>
      </c>
      <c r="DW1310" s="794">
        <f t="shared" si="1187"/>
        <v>3400</v>
      </c>
      <c r="DX1310" s="794">
        <f t="shared" si="1179"/>
        <v>0</v>
      </c>
      <c r="DY1310" s="794">
        <f t="shared" si="1180"/>
        <v>0</v>
      </c>
      <c r="DZ1310" s="373"/>
      <c r="EA1310" s="373"/>
      <c r="EB1310" s="373"/>
      <c r="EC1310" s="373"/>
      <c r="ED1310" s="373"/>
      <c r="EE1310" s="373"/>
      <c r="EF1310" s="373"/>
      <c r="EG1310" s="621"/>
      <c r="EH1310" s="373"/>
      <c r="EI1310" s="373"/>
      <c r="EJ1310" s="373"/>
      <c r="EK1310" s="373"/>
      <c r="EL1310" s="373"/>
      <c r="EM1310" s="373"/>
      <c r="EN1310" s="373"/>
      <c r="EO1310" s="373"/>
      <c r="EP1310" s="373"/>
      <c r="EQ1310" s="373"/>
      <c r="ER1310" s="373"/>
      <c r="ES1310" s="373"/>
      <c r="ET1310" s="373"/>
      <c r="EU1310" s="373"/>
      <c r="EV1310" s="373"/>
      <c r="EW1310" s="373"/>
      <c r="EX1310" s="373"/>
      <c r="EY1310" s="373"/>
      <c r="EZ1310" s="373"/>
      <c r="FA1310" s="373"/>
      <c r="FB1310" s="373"/>
      <c r="FC1310" s="373"/>
      <c r="FD1310" s="373"/>
      <c r="FE1310" s="373"/>
      <c r="FF1310" s="373"/>
      <c r="FG1310" s="373"/>
      <c r="FH1310" s="373"/>
      <c r="FI1310" s="838"/>
    </row>
    <row r="1311" spans="1:165" s="623" customFormat="1" ht="48" hidden="1" customHeight="1" x14ac:dyDescent="0.25">
      <c r="A1311" s="1365">
        <v>2026</v>
      </c>
      <c r="B1311" s="1365">
        <v>479</v>
      </c>
      <c r="C1311" s="1365" t="s">
        <v>58</v>
      </c>
      <c r="D1311" s="1365">
        <v>3000654</v>
      </c>
      <c r="E1311" s="1365">
        <v>5005020</v>
      </c>
      <c r="F1311" s="1365" t="s">
        <v>2269</v>
      </c>
      <c r="G1311" s="1365" t="s">
        <v>2270</v>
      </c>
      <c r="H1311" s="1365">
        <v>93</v>
      </c>
      <c r="I1311" s="1366" t="s">
        <v>992</v>
      </c>
      <c r="J1311" s="1367" t="s">
        <v>10</v>
      </c>
      <c r="K1311" s="1367" t="s">
        <v>60</v>
      </c>
      <c r="L1311" s="1365" t="str">
        <f t="shared" si="1178"/>
        <v>2.3</v>
      </c>
      <c r="M1311" s="1368" t="s">
        <v>62</v>
      </c>
      <c r="N1311" s="1368"/>
      <c r="O1311" s="1365" t="s">
        <v>2641</v>
      </c>
      <c r="P1311" s="1365" t="s">
        <v>65</v>
      </c>
      <c r="Q1311" s="1369">
        <v>1</v>
      </c>
      <c r="R1311" s="297">
        <v>3000</v>
      </c>
      <c r="S1311" s="373"/>
      <c r="T1311" s="373"/>
      <c r="U1311" s="1365">
        <v>30</v>
      </c>
      <c r="V1311" s="1365">
        <v>0</v>
      </c>
      <c r="W1311" s="286"/>
      <c r="X1311" s="286"/>
      <c r="Y1311" s="286"/>
      <c r="Z1311" s="287"/>
      <c r="AA1311" s="287"/>
      <c r="AB1311" s="287"/>
      <c r="AC1311" s="287"/>
      <c r="AD1311" s="287"/>
      <c r="AE1311" s="285"/>
      <c r="AF1311" s="284">
        <f t="shared" si="1204"/>
        <v>0</v>
      </c>
      <c r="AG1311" s="284">
        <f t="shared" si="1203"/>
        <v>0</v>
      </c>
      <c r="AH1311" s="284">
        <f t="shared" si="1181"/>
        <v>3000</v>
      </c>
      <c r="AI1311" s="284">
        <f t="shared" si="1188"/>
        <v>0</v>
      </c>
      <c r="AJ1311" s="284">
        <f t="shared" si="1189"/>
        <v>0</v>
      </c>
      <c r="AK1311" s="284">
        <f t="shared" si="1190"/>
        <v>0</v>
      </c>
      <c r="AL1311" s="284">
        <f t="shared" si="1191"/>
        <v>0</v>
      </c>
      <c r="AM1311" s="284">
        <f t="shared" si="1192"/>
        <v>0</v>
      </c>
      <c r="AN1311" s="284">
        <f t="shared" si="1193"/>
        <v>0</v>
      </c>
      <c r="AO1311" s="284">
        <f t="shared" si="1194"/>
        <v>0</v>
      </c>
      <c r="AP1311" s="284">
        <f t="shared" si="1195"/>
        <v>0</v>
      </c>
      <c r="AQ1311" s="284">
        <f t="shared" si="1196"/>
        <v>0</v>
      </c>
      <c r="AR1311" s="288">
        <f t="shared" si="1182"/>
        <v>3000</v>
      </c>
      <c r="AS1311" s="373" t="s">
        <v>2578</v>
      </c>
      <c r="AT1311" s="1454"/>
      <c r="AU1311" s="373" t="s">
        <v>3535</v>
      </c>
      <c r="AV1311" s="373" t="s">
        <v>3536</v>
      </c>
      <c r="AW1311" s="375">
        <v>46058</v>
      </c>
      <c r="AX1311" s="373" t="s">
        <v>3537</v>
      </c>
      <c r="AY1311" s="375">
        <v>46078</v>
      </c>
      <c r="AZ1311" s="373"/>
      <c r="BA1311" s="1454" t="s">
        <v>3538</v>
      </c>
      <c r="BB1311" s="732" t="s">
        <v>995</v>
      </c>
      <c r="BC1311" s="1454" t="s">
        <v>3803</v>
      </c>
      <c r="BD1311" s="1454" t="s">
        <v>3804</v>
      </c>
      <c r="BE1311" s="1454" t="s">
        <v>3805</v>
      </c>
      <c r="BF1311" s="1455">
        <v>46083</v>
      </c>
      <c r="BG1311" s="1454"/>
      <c r="BH1311" s="2774"/>
      <c r="BI1311" s="2774"/>
      <c r="BJ1311" s="1456"/>
      <c r="BK1311" s="1457"/>
      <c r="BL1311" s="1454"/>
      <c r="BM1311" s="1454"/>
      <c r="BN1311" s="2774"/>
      <c r="BO1311" s="1457"/>
      <c r="BP1311" s="1457"/>
      <c r="BQ1311" s="1115"/>
      <c r="BR1311" s="1115"/>
      <c r="BS1311" s="373" t="s">
        <v>3304</v>
      </c>
      <c r="BT1311" s="373" t="s">
        <v>1062</v>
      </c>
      <c r="BU1311" s="373" t="s">
        <v>3305</v>
      </c>
      <c r="BV1311" s="774" t="s">
        <v>3306</v>
      </c>
      <c r="BW1311" s="775" t="s">
        <v>3307</v>
      </c>
      <c r="BX1311" s="798">
        <v>3000</v>
      </c>
      <c r="BY1311" s="907">
        <v>46082</v>
      </c>
      <c r="BZ1311" s="907">
        <v>46086</v>
      </c>
      <c r="CA1311" s="373"/>
      <c r="CB1311" s="373"/>
      <c r="CC1311" s="373"/>
      <c r="CD1311" s="373"/>
      <c r="CE1311" s="373"/>
      <c r="CF1311" s="373"/>
      <c r="CG1311" s="373"/>
      <c r="CH1311" s="373"/>
      <c r="CI1311" s="373"/>
      <c r="CJ1311" s="373"/>
      <c r="CK1311" s="373"/>
      <c r="CL1311" s="373"/>
      <c r="CM1311" s="373"/>
      <c r="CN1311" s="373"/>
      <c r="CO1311" s="373"/>
      <c r="CP1311" s="373"/>
      <c r="CQ1311" s="373"/>
      <c r="CR1311" s="373"/>
      <c r="CS1311" s="373"/>
      <c r="CT1311" s="373">
        <v>30</v>
      </c>
      <c r="CU1311" s="1446">
        <f t="shared" si="1174"/>
        <v>3000</v>
      </c>
      <c r="CV1311" s="373">
        <v>5</v>
      </c>
      <c r="CW1311" s="390">
        <f t="shared" si="1199"/>
        <v>500</v>
      </c>
      <c r="CX1311" s="373">
        <v>5</v>
      </c>
      <c r="CY1311" s="390">
        <f t="shared" si="1200"/>
        <v>500</v>
      </c>
      <c r="CZ1311" s="390">
        <f t="shared" si="1201"/>
        <v>2500</v>
      </c>
      <c r="DA1311" s="390">
        <f t="shared" si="1202"/>
        <v>2500</v>
      </c>
      <c r="DB1311" s="373"/>
      <c r="DC1311" s="373">
        <v>30</v>
      </c>
      <c r="DD1311" s="1371">
        <f t="shared" si="1167"/>
        <v>0</v>
      </c>
      <c r="DE1311" s="373">
        <v>0</v>
      </c>
      <c r="DF1311" s="1371">
        <f t="shared" si="1197"/>
        <v>0</v>
      </c>
      <c r="DG1311" s="373">
        <v>0</v>
      </c>
      <c r="DH1311" s="1371">
        <f t="shared" si="1198"/>
        <v>0</v>
      </c>
      <c r="DI1311" s="373"/>
      <c r="DJ1311" s="373"/>
      <c r="DK1311" s="373"/>
      <c r="DL1311" s="373"/>
      <c r="DM1311" s="373"/>
      <c r="DN1311" s="373"/>
      <c r="DO1311" s="373"/>
      <c r="DP1311" s="373"/>
      <c r="DQ1311" s="373"/>
      <c r="DR1311" s="373"/>
      <c r="DS1311" s="373"/>
      <c r="DT1311" s="373"/>
      <c r="DU1311" s="793">
        <f t="shared" si="1177"/>
        <v>3000</v>
      </c>
      <c r="DV1311" s="794">
        <f t="shared" si="1186"/>
        <v>500</v>
      </c>
      <c r="DW1311" s="794">
        <f t="shared" si="1187"/>
        <v>500</v>
      </c>
      <c r="DX1311" s="794">
        <f t="shared" si="1179"/>
        <v>2500</v>
      </c>
      <c r="DY1311" s="794">
        <f t="shared" si="1180"/>
        <v>2500</v>
      </c>
      <c r="DZ1311" s="373"/>
      <c r="EA1311" s="373"/>
      <c r="EB1311" s="387" t="s">
        <v>3865</v>
      </c>
      <c r="EC1311" s="387" t="s">
        <v>3866</v>
      </c>
      <c r="ED1311" s="373"/>
      <c r="EE1311" s="373"/>
      <c r="EF1311" s="373"/>
      <c r="EG1311" s="621"/>
      <c r="EH1311" s="373"/>
      <c r="EI1311" s="373"/>
      <c r="EJ1311" s="373"/>
      <c r="EK1311" s="373"/>
      <c r="EL1311" s="373"/>
      <c r="EM1311" s="373"/>
      <c r="EN1311" s="373"/>
      <c r="EO1311" s="373"/>
      <c r="EP1311" s="373"/>
      <c r="EQ1311" s="373"/>
      <c r="ER1311" s="373"/>
      <c r="ES1311" s="373"/>
      <c r="ET1311" s="373"/>
      <c r="EU1311" s="373"/>
      <c r="EV1311" s="373"/>
      <c r="EW1311" s="373"/>
      <c r="EX1311" s="373"/>
      <c r="EY1311" s="373"/>
      <c r="EZ1311" s="373"/>
      <c r="FA1311" s="373"/>
      <c r="FB1311" s="373"/>
      <c r="FC1311" s="373"/>
      <c r="FD1311" s="373"/>
      <c r="FE1311" s="373"/>
      <c r="FF1311" s="373"/>
      <c r="FG1311" s="373"/>
      <c r="FH1311" s="373"/>
      <c r="FI1311" s="838"/>
    </row>
    <row r="1312" spans="1:165" s="623" customFormat="1" ht="48" hidden="1" customHeight="1" x14ac:dyDescent="0.25">
      <c r="A1312" s="1365">
        <v>2026</v>
      </c>
      <c r="B1312" s="1365">
        <v>479</v>
      </c>
      <c r="C1312" s="1365" t="s">
        <v>58</v>
      </c>
      <c r="D1312" s="1365">
        <v>3000654</v>
      </c>
      <c r="E1312" s="1365">
        <v>5005020</v>
      </c>
      <c r="F1312" s="1365" t="s">
        <v>2269</v>
      </c>
      <c r="G1312" s="1365" t="s">
        <v>2270</v>
      </c>
      <c r="H1312" s="1365">
        <v>93</v>
      </c>
      <c r="I1312" s="1366" t="s">
        <v>992</v>
      </c>
      <c r="J1312" s="1367" t="s">
        <v>10</v>
      </c>
      <c r="K1312" s="1367" t="s">
        <v>60</v>
      </c>
      <c r="L1312" s="1365" t="str">
        <f t="shared" si="1178"/>
        <v>2.3</v>
      </c>
      <c r="M1312" s="1368" t="s">
        <v>62</v>
      </c>
      <c r="N1312" s="1368"/>
      <c r="O1312" s="1365" t="s">
        <v>2641</v>
      </c>
      <c r="P1312" s="1365" t="s">
        <v>65</v>
      </c>
      <c r="Q1312" s="1369">
        <v>1</v>
      </c>
      <c r="R1312" s="297">
        <v>3000</v>
      </c>
      <c r="S1312" s="373"/>
      <c r="T1312" s="373"/>
      <c r="U1312" s="1365">
        <v>30</v>
      </c>
      <c r="V1312" s="1365">
        <v>4</v>
      </c>
      <c r="W1312" s="286"/>
      <c r="X1312" s="286"/>
      <c r="Y1312" s="286"/>
      <c r="Z1312" s="287"/>
      <c r="AA1312" s="287"/>
      <c r="AB1312" s="287"/>
      <c r="AC1312" s="287"/>
      <c r="AD1312" s="287"/>
      <c r="AE1312" s="285"/>
      <c r="AF1312" s="284">
        <f t="shared" si="1204"/>
        <v>0</v>
      </c>
      <c r="AG1312" s="284">
        <f t="shared" si="1203"/>
        <v>0</v>
      </c>
      <c r="AH1312" s="284">
        <f t="shared" si="1181"/>
        <v>3000</v>
      </c>
      <c r="AI1312" s="284">
        <f t="shared" si="1188"/>
        <v>400</v>
      </c>
      <c r="AJ1312" s="284">
        <f t="shared" si="1189"/>
        <v>0</v>
      </c>
      <c r="AK1312" s="284">
        <f t="shared" si="1190"/>
        <v>0</v>
      </c>
      <c r="AL1312" s="284">
        <f t="shared" si="1191"/>
        <v>0</v>
      </c>
      <c r="AM1312" s="284">
        <f t="shared" si="1192"/>
        <v>0</v>
      </c>
      <c r="AN1312" s="284">
        <f t="shared" si="1193"/>
        <v>0</v>
      </c>
      <c r="AO1312" s="284">
        <f t="shared" si="1194"/>
        <v>0</v>
      </c>
      <c r="AP1312" s="284">
        <f t="shared" si="1195"/>
        <v>0</v>
      </c>
      <c r="AQ1312" s="284">
        <f t="shared" si="1196"/>
        <v>0</v>
      </c>
      <c r="AR1312" s="288">
        <f t="shared" si="1182"/>
        <v>3400</v>
      </c>
      <c r="AS1312" s="373" t="s">
        <v>2578</v>
      </c>
      <c r="AT1312" s="373"/>
      <c r="AU1312" s="373" t="s">
        <v>3535</v>
      </c>
      <c r="AV1312" s="373" t="s">
        <v>3536</v>
      </c>
      <c r="AW1312" s="375">
        <v>46058</v>
      </c>
      <c r="AX1312" s="373" t="s">
        <v>3537</v>
      </c>
      <c r="AY1312" s="375">
        <v>46078</v>
      </c>
      <c r="AZ1312" s="373"/>
      <c r="BA1312" s="373" t="s">
        <v>3538</v>
      </c>
      <c r="BB1312" s="901" t="s">
        <v>995</v>
      </c>
      <c r="BC1312" s="373" t="s">
        <v>3803</v>
      </c>
      <c r="BD1312" s="373" t="s">
        <v>3804</v>
      </c>
      <c r="BE1312" s="373" t="s">
        <v>3805</v>
      </c>
      <c r="BF1312" s="375">
        <v>46083</v>
      </c>
      <c r="BG1312" s="373"/>
      <c r="BH1312" s="773" t="s">
        <v>2789</v>
      </c>
      <c r="BI1312" s="773"/>
      <c r="BJ1312" s="799"/>
      <c r="BK1312" s="687"/>
      <c r="BL1312" s="799" t="s">
        <v>2789</v>
      </c>
      <c r="BM1312" s="799"/>
      <c r="BN1312" s="773"/>
      <c r="BO1312" s="687" t="s">
        <v>3836</v>
      </c>
      <c r="BP1312" s="687" t="s">
        <v>3806</v>
      </c>
      <c r="BQ1312" s="1115" t="s">
        <v>3819</v>
      </c>
      <c r="BR1312" s="1115"/>
      <c r="BS1312" s="373" t="s">
        <v>2790</v>
      </c>
      <c r="BT1312" s="373" t="s">
        <v>2775</v>
      </c>
      <c r="BU1312" s="373" t="s">
        <v>2791</v>
      </c>
      <c r="BV1312" s="774" t="s">
        <v>2792</v>
      </c>
      <c r="BW1312" s="775" t="s">
        <v>2793</v>
      </c>
      <c r="BX1312" s="798">
        <v>3000</v>
      </c>
      <c r="BY1312" s="907">
        <v>46082</v>
      </c>
      <c r="BZ1312" s="907">
        <v>46116</v>
      </c>
      <c r="CA1312" s="373"/>
      <c r="CB1312" s="373"/>
      <c r="CC1312" s="373"/>
      <c r="CD1312" s="373"/>
      <c r="CE1312" s="373"/>
      <c r="CF1312" s="373"/>
      <c r="CG1312" s="373"/>
      <c r="CH1312" s="373"/>
      <c r="CI1312" s="373"/>
      <c r="CJ1312" s="373"/>
      <c r="CK1312" s="373"/>
      <c r="CL1312" s="373"/>
      <c r="CM1312" s="373"/>
      <c r="CN1312" s="373"/>
      <c r="CO1312" s="373"/>
      <c r="CP1312" s="373"/>
      <c r="CQ1312" s="373"/>
      <c r="CR1312" s="373"/>
      <c r="CS1312" s="373"/>
      <c r="CT1312" s="373">
        <v>30</v>
      </c>
      <c r="CU1312" s="390">
        <f t="shared" si="1174"/>
        <v>3000</v>
      </c>
      <c r="CV1312" s="373">
        <v>30</v>
      </c>
      <c r="CW1312" s="390">
        <f t="shared" si="1199"/>
        <v>3000</v>
      </c>
      <c r="CX1312" s="373">
        <v>30</v>
      </c>
      <c r="CY1312" s="390">
        <f t="shared" si="1200"/>
        <v>3000</v>
      </c>
      <c r="CZ1312" s="390">
        <f t="shared" si="1201"/>
        <v>0</v>
      </c>
      <c r="DA1312" s="390">
        <f t="shared" si="1202"/>
        <v>0</v>
      </c>
      <c r="DB1312" s="373"/>
      <c r="DC1312" s="373">
        <f t="shared" ref="DC1312:DC1353" si="1205">V1312</f>
        <v>4</v>
      </c>
      <c r="DD1312" s="1371">
        <f t="shared" si="1167"/>
        <v>400</v>
      </c>
      <c r="DE1312" s="373">
        <v>4</v>
      </c>
      <c r="DF1312" s="1371">
        <f t="shared" si="1197"/>
        <v>400</v>
      </c>
      <c r="DG1312" s="373">
        <v>4</v>
      </c>
      <c r="DH1312" s="1371">
        <f t="shared" si="1198"/>
        <v>400</v>
      </c>
      <c r="DI1312" s="373"/>
      <c r="DJ1312" s="373"/>
      <c r="DK1312" s="373"/>
      <c r="DL1312" s="373"/>
      <c r="DM1312" s="373"/>
      <c r="DN1312" s="373"/>
      <c r="DO1312" s="373"/>
      <c r="DP1312" s="373"/>
      <c r="DQ1312" s="373"/>
      <c r="DR1312" s="373"/>
      <c r="DS1312" s="373"/>
      <c r="DT1312" s="373"/>
      <c r="DU1312" s="793">
        <f t="shared" si="1177"/>
        <v>3400</v>
      </c>
      <c r="DV1312" s="794">
        <f t="shared" si="1186"/>
        <v>3400</v>
      </c>
      <c r="DW1312" s="794">
        <f t="shared" si="1187"/>
        <v>3400</v>
      </c>
      <c r="DX1312" s="794">
        <f t="shared" si="1179"/>
        <v>0</v>
      </c>
      <c r="DY1312" s="794">
        <f t="shared" si="1180"/>
        <v>0</v>
      </c>
      <c r="DZ1312" s="373"/>
      <c r="EA1312" s="373"/>
      <c r="EB1312" s="373"/>
      <c r="EC1312" s="373"/>
      <c r="ED1312" s="373"/>
      <c r="EE1312" s="373"/>
      <c r="EF1312" s="373"/>
      <c r="EG1312" s="621"/>
      <c r="EH1312" s="373"/>
      <c r="EI1312" s="373"/>
      <c r="EJ1312" s="373"/>
      <c r="EK1312" s="373"/>
      <c r="EL1312" s="373"/>
      <c r="EM1312" s="373"/>
      <c r="EN1312" s="373"/>
      <c r="EO1312" s="373"/>
      <c r="EP1312" s="373"/>
      <c r="EQ1312" s="373"/>
      <c r="ER1312" s="373"/>
      <c r="ES1312" s="373"/>
      <c r="ET1312" s="373"/>
      <c r="EU1312" s="373"/>
      <c r="EV1312" s="373"/>
      <c r="EW1312" s="373"/>
      <c r="EX1312" s="373"/>
      <c r="EY1312" s="373"/>
      <c r="EZ1312" s="373"/>
      <c r="FA1312" s="373"/>
      <c r="FB1312" s="373"/>
      <c r="FC1312" s="373"/>
      <c r="FD1312" s="373"/>
      <c r="FE1312" s="373"/>
      <c r="FF1312" s="373"/>
      <c r="FG1312" s="373"/>
      <c r="FH1312" s="373"/>
      <c r="FI1312" s="838"/>
    </row>
    <row r="1313" spans="1:165" s="623" customFormat="1" ht="48" hidden="1" customHeight="1" x14ac:dyDescent="0.25">
      <c r="A1313" s="1365">
        <v>2026</v>
      </c>
      <c r="B1313" s="1365">
        <v>479</v>
      </c>
      <c r="C1313" s="1365" t="s">
        <v>58</v>
      </c>
      <c r="D1313" s="1365">
        <v>3000654</v>
      </c>
      <c r="E1313" s="1365">
        <v>5005020</v>
      </c>
      <c r="F1313" s="1365" t="s">
        <v>2269</v>
      </c>
      <c r="G1313" s="1365" t="s">
        <v>2270</v>
      </c>
      <c r="H1313" s="1365">
        <v>93</v>
      </c>
      <c r="I1313" s="1366" t="s">
        <v>992</v>
      </c>
      <c r="J1313" s="1367" t="s">
        <v>10</v>
      </c>
      <c r="K1313" s="1367" t="s">
        <v>60</v>
      </c>
      <c r="L1313" s="1365" t="str">
        <f t="shared" si="1178"/>
        <v>2.3</v>
      </c>
      <c r="M1313" s="1368" t="s">
        <v>62</v>
      </c>
      <c r="N1313" s="1368"/>
      <c r="O1313" s="1365" t="s">
        <v>2641</v>
      </c>
      <c r="P1313" s="1365" t="s">
        <v>65</v>
      </c>
      <c r="Q1313" s="1369">
        <v>1</v>
      </c>
      <c r="R1313" s="297">
        <v>3000</v>
      </c>
      <c r="S1313" s="373"/>
      <c r="T1313" s="373"/>
      <c r="U1313" s="1365">
        <v>30</v>
      </c>
      <c r="V1313" s="1365">
        <v>4</v>
      </c>
      <c r="W1313" s="286"/>
      <c r="X1313" s="286"/>
      <c r="Y1313" s="286"/>
      <c r="Z1313" s="287"/>
      <c r="AA1313" s="287"/>
      <c r="AB1313" s="287"/>
      <c r="AC1313" s="287"/>
      <c r="AD1313" s="287"/>
      <c r="AE1313" s="285"/>
      <c r="AF1313" s="284">
        <f t="shared" si="1204"/>
        <v>0</v>
      </c>
      <c r="AG1313" s="284">
        <f t="shared" si="1203"/>
        <v>0</v>
      </c>
      <c r="AH1313" s="284">
        <f t="shared" si="1181"/>
        <v>3000</v>
      </c>
      <c r="AI1313" s="284">
        <f t="shared" si="1188"/>
        <v>400</v>
      </c>
      <c r="AJ1313" s="284">
        <f t="shared" si="1189"/>
        <v>0</v>
      </c>
      <c r="AK1313" s="284">
        <f t="shared" si="1190"/>
        <v>0</v>
      </c>
      <c r="AL1313" s="284">
        <f t="shared" si="1191"/>
        <v>0</v>
      </c>
      <c r="AM1313" s="284">
        <f t="shared" si="1192"/>
        <v>0</v>
      </c>
      <c r="AN1313" s="284">
        <f t="shared" si="1193"/>
        <v>0</v>
      </c>
      <c r="AO1313" s="284">
        <f t="shared" si="1194"/>
        <v>0</v>
      </c>
      <c r="AP1313" s="284">
        <f t="shared" si="1195"/>
        <v>0</v>
      </c>
      <c r="AQ1313" s="284">
        <f t="shared" si="1196"/>
        <v>0</v>
      </c>
      <c r="AR1313" s="288">
        <f t="shared" si="1182"/>
        <v>3400</v>
      </c>
      <c r="AS1313" s="373" t="s">
        <v>2578</v>
      </c>
      <c r="AT1313" s="373"/>
      <c r="AU1313" s="373" t="s">
        <v>3535</v>
      </c>
      <c r="AV1313" s="373" t="s">
        <v>3536</v>
      </c>
      <c r="AW1313" s="375">
        <v>46058</v>
      </c>
      <c r="AX1313" s="373" t="s">
        <v>3537</v>
      </c>
      <c r="AY1313" s="375">
        <v>46078</v>
      </c>
      <c r="AZ1313" s="373"/>
      <c r="BA1313" s="373" t="s">
        <v>3538</v>
      </c>
      <c r="BB1313" s="901" t="s">
        <v>995</v>
      </c>
      <c r="BC1313" s="373" t="s">
        <v>3803</v>
      </c>
      <c r="BD1313" s="373" t="s">
        <v>3804</v>
      </c>
      <c r="BE1313" s="373" t="s">
        <v>3805</v>
      </c>
      <c r="BF1313" s="375">
        <v>46083</v>
      </c>
      <c r="BG1313" s="373"/>
      <c r="BH1313" s="773" t="s">
        <v>3867</v>
      </c>
      <c r="BI1313" s="773"/>
      <c r="BJ1313" s="799"/>
      <c r="BK1313" s="687"/>
      <c r="BL1313" s="799" t="s">
        <v>3867</v>
      </c>
      <c r="BM1313" s="799"/>
      <c r="BN1313" s="773"/>
      <c r="BO1313" s="687" t="s">
        <v>3868</v>
      </c>
      <c r="BP1313" s="2898" t="s">
        <v>3806</v>
      </c>
      <c r="BQ1313" s="1115" t="s">
        <v>3807</v>
      </c>
      <c r="BR1313" s="1115"/>
      <c r="BS1313" s="373" t="s">
        <v>2795</v>
      </c>
      <c r="BT1313" s="373" t="s">
        <v>2796</v>
      </c>
      <c r="BU1313" s="373" t="s">
        <v>2797</v>
      </c>
      <c r="BV1313" s="774">
        <v>73026272</v>
      </c>
      <c r="BW1313" s="775">
        <v>10730262723</v>
      </c>
      <c r="BX1313" s="798">
        <v>3000</v>
      </c>
      <c r="BY1313" s="907">
        <v>46082</v>
      </c>
      <c r="BZ1313" s="907">
        <v>46116</v>
      </c>
      <c r="CA1313" s="373"/>
      <c r="CB1313" s="373"/>
      <c r="CC1313" s="373"/>
      <c r="CD1313" s="373"/>
      <c r="CE1313" s="373"/>
      <c r="CF1313" s="373"/>
      <c r="CG1313" s="373"/>
      <c r="CH1313" s="373"/>
      <c r="CI1313" s="373"/>
      <c r="CJ1313" s="373"/>
      <c r="CK1313" s="373"/>
      <c r="CL1313" s="373"/>
      <c r="CM1313" s="373"/>
      <c r="CN1313" s="373"/>
      <c r="CO1313" s="373"/>
      <c r="CP1313" s="373"/>
      <c r="CQ1313" s="373"/>
      <c r="CR1313" s="373"/>
      <c r="CS1313" s="373"/>
      <c r="CT1313" s="373">
        <v>30</v>
      </c>
      <c r="CU1313" s="390">
        <f t="shared" si="1174"/>
        <v>3000</v>
      </c>
      <c r="CV1313" s="373">
        <v>30</v>
      </c>
      <c r="CW1313" s="390">
        <f t="shared" si="1199"/>
        <v>3000</v>
      </c>
      <c r="CX1313" s="373">
        <v>30</v>
      </c>
      <c r="CY1313" s="390">
        <f t="shared" si="1200"/>
        <v>3000</v>
      </c>
      <c r="CZ1313" s="390">
        <f t="shared" si="1201"/>
        <v>0</v>
      </c>
      <c r="DA1313" s="390">
        <f t="shared" si="1202"/>
        <v>0</v>
      </c>
      <c r="DB1313" s="373"/>
      <c r="DC1313" s="373">
        <f t="shared" si="1205"/>
        <v>4</v>
      </c>
      <c r="DD1313" s="1371">
        <f t="shared" si="1167"/>
        <v>400</v>
      </c>
      <c r="DE1313" s="373">
        <v>4</v>
      </c>
      <c r="DF1313" s="1371">
        <f t="shared" si="1197"/>
        <v>400</v>
      </c>
      <c r="DG1313" s="373">
        <v>4</v>
      </c>
      <c r="DH1313" s="1371">
        <f t="shared" si="1198"/>
        <v>400</v>
      </c>
      <c r="DI1313" s="373"/>
      <c r="DJ1313" s="373"/>
      <c r="DK1313" s="373"/>
      <c r="DL1313" s="373"/>
      <c r="DM1313" s="373"/>
      <c r="DN1313" s="373"/>
      <c r="DO1313" s="373"/>
      <c r="DP1313" s="373"/>
      <c r="DQ1313" s="373"/>
      <c r="DR1313" s="373"/>
      <c r="DS1313" s="373"/>
      <c r="DT1313" s="373"/>
      <c r="DU1313" s="793">
        <f t="shared" si="1177"/>
        <v>3400</v>
      </c>
      <c r="DV1313" s="794">
        <f t="shared" ref="DV1313:DV1344" si="1206">CE1313+CN1313+CW1313+DF1313</f>
        <v>3400</v>
      </c>
      <c r="DW1313" s="794">
        <f t="shared" ref="DW1313:DW1344" si="1207">CG1313+CP1313+CY1313+DH1313</f>
        <v>3400</v>
      </c>
      <c r="DX1313" s="794">
        <f t="shared" si="1179"/>
        <v>0</v>
      </c>
      <c r="DY1313" s="794">
        <f t="shared" si="1180"/>
        <v>0</v>
      </c>
      <c r="DZ1313" s="373"/>
      <c r="EA1313" s="373"/>
      <c r="EB1313" s="373"/>
      <c r="EC1313" s="373"/>
      <c r="ED1313" s="373"/>
      <c r="EE1313" s="373"/>
      <c r="EF1313" s="373"/>
      <c r="EG1313" s="621"/>
      <c r="EH1313" s="373"/>
      <c r="EI1313" s="373"/>
      <c r="EJ1313" s="373"/>
      <c r="EK1313" s="373"/>
      <c r="EL1313" s="373"/>
      <c r="EM1313" s="373"/>
      <c r="EN1313" s="373"/>
      <c r="EO1313" s="373"/>
      <c r="EP1313" s="373"/>
      <c r="EQ1313" s="373"/>
      <c r="ER1313" s="373"/>
      <c r="ES1313" s="373"/>
      <c r="ET1313" s="373"/>
      <c r="EU1313" s="373"/>
      <c r="EV1313" s="373"/>
      <c r="EW1313" s="373"/>
      <c r="EX1313" s="373"/>
      <c r="EY1313" s="373"/>
      <c r="EZ1313" s="373"/>
      <c r="FA1313" s="373"/>
      <c r="FB1313" s="373"/>
      <c r="FC1313" s="373"/>
      <c r="FD1313" s="373"/>
      <c r="FE1313" s="373"/>
      <c r="FF1313" s="373"/>
      <c r="FG1313" s="373"/>
      <c r="FH1313" s="373"/>
      <c r="FI1313" s="838"/>
    </row>
    <row r="1314" spans="1:165" s="623" customFormat="1" ht="48" hidden="1" customHeight="1" x14ac:dyDescent="0.25">
      <c r="A1314" s="1365">
        <v>2026</v>
      </c>
      <c r="B1314" s="1365">
        <v>479</v>
      </c>
      <c r="C1314" s="1365" t="s">
        <v>58</v>
      </c>
      <c r="D1314" s="1365">
        <v>3000654</v>
      </c>
      <c r="E1314" s="1365">
        <v>5005020</v>
      </c>
      <c r="F1314" s="1365" t="s">
        <v>2269</v>
      </c>
      <c r="G1314" s="1365" t="s">
        <v>2270</v>
      </c>
      <c r="H1314" s="1365">
        <v>93</v>
      </c>
      <c r="I1314" s="1366" t="s">
        <v>992</v>
      </c>
      <c r="J1314" s="1367" t="s">
        <v>10</v>
      </c>
      <c r="K1314" s="1367" t="s">
        <v>60</v>
      </c>
      <c r="L1314" s="1365" t="str">
        <f t="shared" si="1178"/>
        <v>2.3</v>
      </c>
      <c r="M1314" s="1368" t="s">
        <v>62</v>
      </c>
      <c r="N1314" s="1368"/>
      <c r="O1314" s="1365" t="s">
        <v>2641</v>
      </c>
      <c r="P1314" s="1365" t="s">
        <v>65</v>
      </c>
      <c r="Q1314" s="1369">
        <v>1</v>
      </c>
      <c r="R1314" s="297">
        <v>3000</v>
      </c>
      <c r="S1314" s="373"/>
      <c r="T1314" s="373"/>
      <c r="U1314" s="1365">
        <v>30</v>
      </c>
      <c r="V1314" s="1365">
        <v>4</v>
      </c>
      <c r="W1314" s="286"/>
      <c r="X1314" s="286"/>
      <c r="Y1314" s="286"/>
      <c r="Z1314" s="287"/>
      <c r="AA1314" s="287"/>
      <c r="AB1314" s="287"/>
      <c r="AC1314" s="287"/>
      <c r="AD1314" s="287"/>
      <c r="AE1314" s="285"/>
      <c r="AF1314" s="284">
        <f t="shared" si="1204"/>
        <v>0</v>
      </c>
      <c r="AG1314" s="284">
        <f t="shared" si="1203"/>
        <v>0</v>
      </c>
      <c r="AH1314" s="284">
        <f t="shared" si="1181"/>
        <v>3000</v>
      </c>
      <c r="AI1314" s="284">
        <f t="shared" ref="AI1314:AI1345" si="1208">+$R1314*(V1314/30)*$Q1314</f>
        <v>400</v>
      </c>
      <c r="AJ1314" s="284">
        <f t="shared" ref="AJ1314:AJ1345" si="1209">+$R1314*(W1314/30)*$Q1314</f>
        <v>0</v>
      </c>
      <c r="AK1314" s="284">
        <f t="shared" ref="AK1314:AK1345" si="1210">+$R1314*(X1314/30)*$Q1314</f>
        <v>0</v>
      </c>
      <c r="AL1314" s="284">
        <f t="shared" ref="AL1314:AL1345" si="1211">+$R1314*(Y1314/30)*$Q1314</f>
        <v>0</v>
      </c>
      <c r="AM1314" s="284">
        <f t="shared" ref="AM1314:AM1345" si="1212">+$R1314*(Z1314/30)*$Q1314</f>
        <v>0</v>
      </c>
      <c r="AN1314" s="284">
        <f t="shared" ref="AN1314:AN1345" si="1213">+$R1314*(AA1314/30)*$Q1314</f>
        <v>0</v>
      </c>
      <c r="AO1314" s="284">
        <f t="shared" ref="AO1314:AO1345" si="1214">+$R1314*(AB1314/30)*$Q1314</f>
        <v>0</v>
      </c>
      <c r="AP1314" s="284">
        <f t="shared" ref="AP1314:AP1345" si="1215">+$R1314*(AC1314/30)*$Q1314</f>
        <v>0</v>
      </c>
      <c r="AQ1314" s="284">
        <f t="shared" ref="AQ1314:AQ1345" si="1216">+$R1314*(AD1314/30)*$Q1314</f>
        <v>0</v>
      </c>
      <c r="AR1314" s="288">
        <f t="shared" si="1182"/>
        <v>3400</v>
      </c>
      <c r="AS1314" s="373" t="s">
        <v>2578</v>
      </c>
      <c r="AT1314" s="373"/>
      <c r="AU1314" s="373" t="s">
        <v>3535</v>
      </c>
      <c r="AV1314" s="373" t="s">
        <v>3536</v>
      </c>
      <c r="AW1314" s="375">
        <v>46058</v>
      </c>
      <c r="AX1314" s="373" t="s">
        <v>3537</v>
      </c>
      <c r="AY1314" s="375">
        <v>46078</v>
      </c>
      <c r="AZ1314" s="373"/>
      <c r="BA1314" s="373" t="s">
        <v>3538</v>
      </c>
      <c r="BB1314" s="901" t="s">
        <v>995</v>
      </c>
      <c r="BC1314" s="373" t="s">
        <v>3803</v>
      </c>
      <c r="BD1314" s="373" t="s">
        <v>3804</v>
      </c>
      <c r="BE1314" s="373" t="s">
        <v>3805</v>
      </c>
      <c r="BF1314" s="375">
        <v>46083</v>
      </c>
      <c r="BG1314" s="373"/>
      <c r="BH1314" s="773" t="s">
        <v>2808</v>
      </c>
      <c r="BI1314" s="773"/>
      <c r="BJ1314" s="799"/>
      <c r="BK1314" s="687"/>
      <c r="BL1314" s="799" t="s">
        <v>2808</v>
      </c>
      <c r="BM1314" s="799"/>
      <c r="BN1314" s="773"/>
      <c r="BO1314" s="687" t="s">
        <v>3868</v>
      </c>
      <c r="BP1314" s="687" t="s">
        <v>3806</v>
      </c>
      <c r="BQ1314" s="1115" t="s">
        <v>3807</v>
      </c>
      <c r="BR1314" s="1115"/>
      <c r="BS1314" s="373" t="s">
        <v>1334</v>
      </c>
      <c r="BT1314" s="373" t="s">
        <v>2809</v>
      </c>
      <c r="BU1314" s="373" t="s">
        <v>2810</v>
      </c>
      <c r="BV1314" s="774" t="s">
        <v>2811</v>
      </c>
      <c r="BW1314" s="775" t="s">
        <v>2812</v>
      </c>
      <c r="BX1314" s="798">
        <v>3000</v>
      </c>
      <c r="BY1314" s="907">
        <v>46082</v>
      </c>
      <c r="BZ1314" s="907">
        <v>46116</v>
      </c>
      <c r="CA1314" s="373"/>
      <c r="CB1314" s="373"/>
      <c r="CC1314" s="373"/>
      <c r="CD1314" s="373"/>
      <c r="CE1314" s="373"/>
      <c r="CF1314" s="373"/>
      <c r="CG1314" s="373"/>
      <c r="CH1314" s="373"/>
      <c r="CI1314" s="373"/>
      <c r="CJ1314" s="373"/>
      <c r="CK1314" s="373"/>
      <c r="CL1314" s="373"/>
      <c r="CM1314" s="373"/>
      <c r="CN1314" s="373"/>
      <c r="CO1314" s="373"/>
      <c r="CP1314" s="373"/>
      <c r="CQ1314" s="373"/>
      <c r="CR1314" s="373"/>
      <c r="CS1314" s="373"/>
      <c r="CT1314" s="373">
        <v>30</v>
      </c>
      <c r="CU1314" s="390">
        <f t="shared" si="1174"/>
        <v>3000</v>
      </c>
      <c r="CV1314" s="373">
        <v>30</v>
      </c>
      <c r="CW1314" s="390">
        <f t="shared" si="1199"/>
        <v>3000</v>
      </c>
      <c r="CX1314" s="373">
        <v>30</v>
      </c>
      <c r="CY1314" s="390">
        <f t="shared" si="1200"/>
        <v>3000</v>
      </c>
      <c r="CZ1314" s="390">
        <f t="shared" si="1201"/>
        <v>0</v>
      </c>
      <c r="DA1314" s="390">
        <f t="shared" si="1202"/>
        <v>0</v>
      </c>
      <c r="DB1314" s="373"/>
      <c r="DC1314" s="373">
        <f t="shared" si="1205"/>
        <v>4</v>
      </c>
      <c r="DD1314" s="1371">
        <f t="shared" ref="DD1314:DD1377" si="1217">AI1314</f>
        <v>400</v>
      </c>
      <c r="DE1314" s="373">
        <v>4</v>
      </c>
      <c r="DF1314" s="1371">
        <f t="shared" ref="DF1314:DF1345" si="1218">(R1314/30*DE1314)*Q1314</f>
        <v>400</v>
      </c>
      <c r="DG1314" s="373">
        <v>4</v>
      </c>
      <c r="DH1314" s="1371">
        <f t="shared" ref="DH1314:DH1345" si="1219">(R1314/30*DG1314)*Q1314</f>
        <v>400</v>
      </c>
      <c r="DI1314" s="373"/>
      <c r="DJ1314" s="373"/>
      <c r="DK1314" s="373"/>
      <c r="DL1314" s="373"/>
      <c r="DM1314" s="373"/>
      <c r="DN1314" s="373"/>
      <c r="DO1314" s="373"/>
      <c r="DP1314" s="373"/>
      <c r="DQ1314" s="373"/>
      <c r="DR1314" s="373"/>
      <c r="DS1314" s="373"/>
      <c r="DT1314" s="373"/>
      <c r="DU1314" s="793">
        <f t="shared" si="1177"/>
        <v>3400</v>
      </c>
      <c r="DV1314" s="794">
        <f t="shared" si="1206"/>
        <v>3400</v>
      </c>
      <c r="DW1314" s="794">
        <f t="shared" si="1207"/>
        <v>3400</v>
      </c>
      <c r="DX1314" s="794">
        <f t="shared" si="1179"/>
        <v>0</v>
      </c>
      <c r="DY1314" s="794">
        <f t="shared" si="1180"/>
        <v>0</v>
      </c>
      <c r="DZ1314" s="373"/>
      <c r="EA1314" s="373"/>
      <c r="EB1314" s="373"/>
      <c r="EC1314" s="373"/>
      <c r="ED1314" s="373"/>
      <c r="EE1314" s="373"/>
      <c r="EF1314" s="373"/>
      <c r="EG1314" s="621"/>
      <c r="EH1314" s="373"/>
      <c r="EI1314" s="373"/>
      <c r="EJ1314" s="373"/>
      <c r="EK1314" s="373"/>
      <c r="EL1314" s="373"/>
      <c r="EM1314" s="373"/>
      <c r="EN1314" s="373"/>
      <c r="EO1314" s="373"/>
      <c r="EP1314" s="373"/>
      <c r="EQ1314" s="373"/>
      <c r="ER1314" s="373"/>
      <c r="ES1314" s="373"/>
      <c r="ET1314" s="373"/>
      <c r="EU1314" s="373"/>
      <c r="EV1314" s="373"/>
      <c r="EW1314" s="373"/>
      <c r="EX1314" s="373"/>
      <c r="EY1314" s="373"/>
      <c r="EZ1314" s="373"/>
      <c r="FA1314" s="373"/>
      <c r="FB1314" s="373"/>
      <c r="FC1314" s="373"/>
      <c r="FD1314" s="373"/>
      <c r="FE1314" s="373"/>
      <c r="FF1314" s="373"/>
      <c r="FG1314" s="373"/>
      <c r="FH1314" s="373"/>
      <c r="FI1314" s="838"/>
    </row>
    <row r="1315" spans="1:165" s="623" customFormat="1" ht="48" hidden="1" customHeight="1" x14ac:dyDescent="0.25">
      <c r="A1315" s="1365">
        <v>2026</v>
      </c>
      <c r="B1315" s="1365">
        <v>479</v>
      </c>
      <c r="C1315" s="1365" t="s">
        <v>58</v>
      </c>
      <c r="D1315" s="1365">
        <v>3000654</v>
      </c>
      <c r="E1315" s="1365">
        <v>5005020</v>
      </c>
      <c r="F1315" s="1365" t="s">
        <v>2269</v>
      </c>
      <c r="G1315" s="1365" t="s">
        <v>2270</v>
      </c>
      <c r="H1315" s="1365">
        <v>93</v>
      </c>
      <c r="I1315" s="1366" t="s">
        <v>992</v>
      </c>
      <c r="J1315" s="1367" t="s">
        <v>10</v>
      </c>
      <c r="K1315" s="1367" t="s">
        <v>60</v>
      </c>
      <c r="L1315" s="1365" t="str">
        <f t="shared" si="1178"/>
        <v>2.3</v>
      </c>
      <c r="M1315" s="1368" t="s">
        <v>62</v>
      </c>
      <c r="N1315" s="1368"/>
      <c r="O1315" s="1365" t="s">
        <v>2641</v>
      </c>
      <c r="P1315" s="1365" t="s">
        <v>65</v>
      </c>
      <c r="Q1315" s="1369">
        <v>1</v>
      </c>
      <c r="R1315" s="297">
        <v>3000</v>
      </c>
      <c r="S1315" s="373"/>
      <c r="T1315" s="373"/>
      <c r="U1315" s="1365">
        <v>30</v>
      </c>
      <c r="V1315" s="1365">
        <v>4</v>
      </c>
      <c r="W1315" s="286"/>
      <c r="X1315" s="286"/>
      <c r="Y1315" s="286"/>
      <c r="Z1315" s="287"/>
      <c r="AA1315" s="287"/>
      <c r="AB1315" s="287"/>
      <c r="AC1315" s="287"/>
      <c r="AD1315" s="287"/>
      <c r="AE1315" s="285"/>
      <c r="AF1315" s="284">
        <f t="shared" si="1204"/>
        <v>0</v>
      </c>
      <c r="AG1315" s="284">
        <f t="shared" si="1203"/>
        <v>0</v>
      </c>
      <c r="AH1315" s="284">
        <f t="shared" si="1181"/>
        <v>3000</v>
      </c>
      <c r="AI1315" s="284">
        <f t="shared" si="1208"/>
        <v>400</v>
      </c>
      <c r="AJ1315" s="284">
        <f t="shared" si="1209"/>
        <v>0</v>
      </c>
      <c r="AK1315" s="284">
        <f t="shared" si="1210"/>
        <v>0</v>
      </c>
      <c r="AL1315" s="284">
        <f t="shared" si="1211"/>
        <v>0</v>
      </c>
      <c r="AM1315" s="284">
        <f t="shared" si="1212"/>
        <v>0</v>
      </c>
      <c r="AN1315" s="284">
        <f t="shared" si="1213"/>
        <v>0</v>
      </c>
      <c r="AO1315" s="284">
        <f t="shared" si="1214"/>
        <v>0</v>
      </c>
      <c r="AP1315" s="284">
        <f t="shared" si="1215"/>
        <v>0</v>
      </c>
      <c r="AQ1315" s="284">
        <f t="shared" si="1216"/>
        <v>0</v>
      </c>
      <c r="AR1315" s="288">
        <f t="shared" si="1182"/>
        <v>3400</v>
      </c>
      <c r="AS1315" s="373" t="s">
        <v>2578</v>
      </c>
      <c r="AT1315" s="373"/>
      <c r="AU1315" s="373" t="s">
        <v>3535</v>
      </c>
      <c r="AV1315" s="373" t="s">
        <v>3536</v>
      </c>
      <c r="AW1315" s="375">
        <v>46058</v>
      </c>
      <c r="AX1315" s="373" t="s">
        <v>3537</v>
      </c>
      <c r="AY1315" s="375">
        <v>46078</v>
      </c>
      <c r="AZ1315" s="373"/>
      <c r="BA1315" s="373" t="s">
        <v>3538</v>
      </c>
      <c r="BB1315" s="901" t="s">
        <v>995</v>
      </c>
      <c r="BC1315" s="373" t="s">
        <v>3803</v>
      </c>
      <c r="BD1315" s="373" t="s">
        <v>3804</v>
      </c>
      <c r="BE1315" s="373" t="s">
        <v>3805</v>
      </c>
      <c r="BF1315" s="375">
        <v>46083</v>
      </c>
      <c r="BG1315" s="373"/>
      <c r="BH1315" s="773" t="s">
        <v>2803</v>
      </c>
      <c r="BI1315" s="773"/>
      <c r="BJ1315" s="799"/>
      <c r="BK1315" s="687"/>
      <c r="BL1315" s="799" t="s">
        <v>2803</v>
      </c>
      <c r="BM1315" s="799"/>
      <c r="BN1315" s="773"/>
      <c r="BO1315" s="687" t="s">
        <v>3868</v>
      </c>
      <c r="BP1315" s="687" t="s">
        <v>3806</v>
      </c>
      <c r="BQ1315" s="1115" t="s">
        <v>3807</v>
      </c>
      <c r="BR1315" s="1115"/>
      <c r="BS1315" s="373" t="s">
        <v>1334</v>
      </c>
      <c r="BT1315" s="373" t="s">
        <v>2804</v>
      </c>
      <c r="BU1315" s="373" t="s">
        <v>2805</v>
      </c>
      <c r="BV1315" s="774" t="s">
        <v>2806</v>
      </c>
      <c r="BW1315" s="775" t="s">
        <v>2807</v>
      </c>
      <c r="BX1315" s="798">
        <v>3000</v>
      </c>
      <c r="BY1315" s="907">
        <v>46082</v>
      </c>
      <c r="BZ1315" s="907">
        <v>46116</v>
      </c>
      <c r="CA1315" s="373"/>
      <c r="CB1315" s="373"/>
      <c r="CC1315" s="373"/>
      <c r="CD1315" s="373"/>
      <c r="CE1315" s="373"/>
      <c r="CF1315" s="373"/>
      <c r="CG1315" s="373"/>
      <c r="CH1315" s="373"/>
      <c r="CI1315" s="373"/>
      <c r="CJ1315" s="373"/>
      <c r="CK1315" s="373"/>
      <c r="CL1315" s="373"/>
      <c r="CM1315" s="373"/>
      <c r="CN1315" s="373"/>
      <c r="CO1315" s="373"/>
      <c r="CP1315" s="373"/>
      <c r="CQ1315" s="373"/>
      <c r="CR1315" s="373"/>
      <c r="CS1315" s="373"/>
      <c r="CT1315" s="373">
        <v>30</v>
      </c>
      <c r="CU1315" s="390">
        <f t="shared" si="1174"/>
        <v>3000</v>
      </c>
      <c r="CV1315" s="373">
        <v>30</v>
      </c>
      <c r="CW1315" s="390">
        <f t="shared" si="1199"/>
        <v>3000</v>
      </c>
      <c r="CX1315" s="373">
        <v>30</v>
      </c>
      <c r="CY1315" s="390">
        <f t="shared" si="1200"/>
        <v>3000</v>
      </c>
      <c r="CZ1315" s="390">
        <f t="shared" si="1201"/>
        <v>0</v>
      </c>
      <c r="DA1315" s="390">
        <f t="shared" si="1202"/>
        <v>0</v>
      </c>
      <c r="DB1315" s="373"/>
      <c r="DC1315" s="373">
        <f t="shared" si="1205"/>
        <v>4</v>
      </c>
      <c r="DD1315" s="1371">
        <f t="shared" si="1217"/>
        <v>400</v>
      </c>
      <c r="DE1315" s="373">
        <v>4</v>
      </c>
      <c r="DF1315" s="1371">
        <f t="shared" si="1218"/>
        <v>400</v>
      </c>
      <c r="DG1315" s="373">
        <v>4</v>
      </c>
      <c r="DH1315" s="1371">
        <f t="shared" si="1219"/>
        <v>400</v>
      </c>
      <c r="DI1315" s="373"/>
      <c r="DJ1315" s="373"/>
      <c r="DK1315" s="373"/>
      <c r="DL1315" s="373"/>
      <c r="DM1315" s="373"/>
      <c r="DN1315" s="373"/>
      <c r="DO1315" s="373"/>
      <c r="DP1315" s="373"/>
      <c r="DQ1315" s="373"/>
      <c r="DR1315" s="373"/>
      <c r="DS1315" s="373"/>
      <c r="DT1315" s="373"/>
      <c r="DU1315" s="793">
        <f t="shared" si="1177"/>
        <v>3400</v>
      </c>
      <c r="DV1315" s="794">
        <f t="shared" si="1206"/>
        <v>3400</v>
      </c>
      <c r="DW1315" s="794">
        <f t="shared" si="1207"/>
        <v>3400</v>
      </c>
      <c r="DX1315" s="794">
        <f t="shared" si="1179"/>
        <v>0</v>
      </c>
      <c r="DY1315" s="794">
        <f t="shared" si="1180"/>
        <v>0</v>
      </c>
      <c r="DZ1315" s="373"/>
      <c r="EA1315" s="373"/>
      <c r="EB1315" s="373"/>
      <c r="EC1315" s="373"/>
      <c r="ED1315" s="373"/>
      <c r="EE1315" s="373"/>
      <c r="EF1315" s="373"/>
      <c r="EG1315" s="621"/>
      <c r="EH1315" s="373"/>
      <c r="EI1315" s="373"/>
      <c r="EJ1315" s="373"/>
      <c r="EK1315" s="373"/>
      <c r="EL1315" s="373"/>
      <c r="EM1315" s="373"/>
      <c r="EN1315" s="373"/>
      <c r="EO1315" s="373"/>
      <c r="EP1315" s="373"/>
      <c r="EQ1315" s="373"/>
      <c r="ER1315" s="373"/>
      <c r="ES1315" s="373"/>
      <c r="ET1315" s="373"/>
      <c r="EU1315" s="373"/>
      <c r="EV1315" s="373"/>
      <c r="EW1315" s="373"/>
      <c r="EX1315" s="373"/>
      <c r="EY1315" s="373"/>
      <c r="EZ1315" s="373"/>
      <c r="FA1315" s="373"/>
      <c r="FB1315" s="373"/>
      <c r="FC1315" s="373"/>
      <c r="FD1315" s="373"/>
      <c r="FE1315" s="373"/>
      <c r="FF1315" s="373"/>
      <c r="FG1315" s="373"/>
      <c r="FH1315" s="373"/>
      <c r="FI1315" s="838"/>
    </row>
    <row r="1316" spans="1:165" s="623" customFormat="1" ht="48" hidden="1" customHeight="1" x14ac:dyDescent="0.25">
      <c r="A1316" s="1365">
        <v>2026</v>
      </c>
      <c r="B1316" s="1365">
        <v>479</v>
      </c>
      <c r="C1316" s="1365" t="s">
        <v>58</v>
      </c>
      <c r="D1316" s="1365">
        <v>3000654</v>
      </c>
      <c r="E1316" s="1365">
        <v>5005020</v>
      </c>
      <c r="F1316" s="1365" t="s">
        <v>2269</v>
      </c>
      <c r="G1316" s="1365" t="s">
        <v>2270</v>
      </c>
      <c r="H1316" s="1365">
        <v>93</v>
      </c>
      <c r="I1316" s="1366" t="s">
        <v>992</v>
      </c>
      <c r="J1316" s="1367" t="s">
        <v>10</v>
      </c>
      <c r="K1316" s="1367" t="s">
        <v>60</v>
      </c>
      <c r="L1316" s="1365" t="str">
        <f t="shared" si="1178"/>
        <v>2.3</v>
      </c>
      <c r="M1316" s="1368" t="s">
        <v>62</v>
      </c>
      <c r="N1316" s="1368"/>
      <c r="O1316" s="1365" t="s">
        <v>2641</v>
      </c>
      <c r="P1316" s="1365" t="s">
        <v>65</v>
      </c>
      <c r="Q1316" s="1369">
        <v>1</v>
      </c>
      <c r="R1316" s="297">
        <v>3000</v>
      </c>
      <c r="S1316" s="373"/>
      <c r="T1316" s="373"/>
      <c r="U1316" s="1365">
        <v>30</v>
      </c>
      <c r="V1316" s="1365">
        <v>4</v>
      </c>
      <c r="W1316" s="286"/>
      <c r="X1316" s="286"/>
      <c r="Y1316" s="286"/>
      <c r="Z1316" s="287"/>
      <c r="AA1316" s="287"/>
      <c r="AB1316" s="287"/>
      <c r="AC1316" s="287"/>
      <c r="AD1316" s="287"/>
      <c r="AE1316" s="285"/>
      <c r="AF1316" s="284">
        <f t="shared" si="1204"/>
        <v>0</v>
      </c>
      <c r="AG1316" s="284">
        <f t="shared" si="1203"/>
        <v>0</v>
      </c>
      <c r="AH1316" s="284">
        <f t="shared" si="1181"/>
        <v>3000</v>
      </c>
      <c r="AI1316" s="284">
        <f t="shared" si="1208"/>
        <v>400</v>
      </c>
      <c r="AJ1316" s="284">
        <f t="shared" si="1209"/>
        <v>0</v>
      </c>
      <c r="AK1316" s="284">
        <f t="shared" si="1210"/>
        <v>0</v>
      </c>
      <c r="AL1316" s="284">
        <f t="shared" si="1211"/>
        <v>0</v>
      </c>
      <c r="AM1316" s="284">
        <f t="shared" si="1212"/>
        <v>0</v>
      </c>
      <c r="AN1316" s="284">
        <f t="shared" si="1213"/>
        <v>0</v>
      </c>
      <c r="AO1316" s="284">
        <f t="shared" si="1214"/>
        <v>0</v>
      </c>
      <c r="AP1316" s="284">
        <f t="shared" si="1215"/>
        <v>0</v>
      </c>
      <c r="AQ1316" s="284">
        <f t="shared" si="1216"/>
        <v>0</v>
      </c>
      <c r="AR1316" s="288">
        <f t="shared" si="1182"/>
        <v>3400</v>
      </c>
      <c r="AS1316" s="373" t="s">
        <v>2578</v>
      </c>
      <c r="AT1316" s="373"/>
      <c r="AU1316" s="373" t="s">
        <v>3535</v>
      </c>
      <c r="AV1316" s="373" t="s">
        <v>3536</v>
      </c>
      <c r="AW1316" s="375">
        <v>46058</v>
      </c>
      <c r="AX1316" s="373" t="s">
        <v>3537</v>
      </c>
      <c r="AY1316" s="375">
        <v>46078</v>
      </c>
      <c r="AZ1316" s="373"/>
      <c r="BA1316" s="373" t="s">
        <v>3538</v>
      </c>
      <c r="BB1316" s="901" t="s">
        <v>995</v>
      </c>
      <c r="BC1316" s="373" t="s">
        <v>3803</v>
      </c>
      <c r="BD1316" s="373" t="s">
        <v>3804</v>
      </c>
      <c r="BE1316" s="373" t="s">
        <v>3805</v>
      </c>
      <c r="BF1316" s="375">
        <v>46083</v>
      </c>
      <c r="BG1316" s="373"/>
      <c r="BH1316" s="773" t="s">
        <v>2798</v>
      </c>
      <c r="BI1316" s="773"/>
      <c r="BJ1316" s="799"/>
      <c r="BK1316" s="687"/>
      <c r="BL1316" s="799" t="s">
        <v>2798</v>
      </c>
      <c r="BM1316" s="799"/>
      <c r="BN1316" s="773"/>
      <c r="BO1316" s="687" t="s">
        <v>3868</v>
      </c>
      <c r="BP1316" s="687" t="s">
        <v>3806</v>
      </c>
      <c r="BQ1316" s="1115" t="s">
        <v>3807</v>
      </c>
      <c r="BR1316" s="1115"/>
      <c r="BS1316" s="373" t="s">
        <v>1334</v>
      </c>
      <c r="BT1316" s="373" t="s">
        <v>2799</v>
      </c>
      <c r="BU1316" s="373" t="s">
        <v>2800</v>
      </c>
      <c r="BV1316" s="774" t="s">
        <v>2801</v>
      </c>
      <c r="BW1316" s="775" t="s">
        <v>2802</v>
      </c>
      <c r="BX1316" s="798">
        <v>3000</v>
      </c>
      <c r="BY1316" s="907">
        <v>46082</v>
      </c>
      <c r="BZ1316" s="907">
        <v>46116</v>
      </c>
      <c r="CA1316" s="373"/>
      <c r="CB1316" s="373"/>
      <c r="CC1316" s="373"/>
      <c r="CD1316" s="373"/>
      <c r="CE1316" s="373"/>
      <c r="CF1316" s="373"/>
      <c r="CG1316" s="373"/>
      <c r="CH1316" s="373"/>
      <c r="CI1316" s="373"/>
      <c r="CJ1316" s="373"/>
      <c r="CK1316" s="373"/>
      <c r="CL1316" s="373"/>
      <c r="CM1316" s="373"/>
      <c r="CN1316" s="373"/>
      <c r="CO1316" s="373"/>
      <c r="CP1316" s="373"/>
      <c r="CQ1316" s="373"/>
      <c r="CR1316" s="373"/>
      <c r="CS1316" s="373"/>
      <c r="CT1316" s="373">
        <v>30</v>
      </c>
      <c r="CU1316" s="390">
        <f t="shared" si="1174"/>
        <v>3000</v>
      </c>
      <c r="CV1316" s="373">
        <v>30</v>
      </c>
      <c r="CW1316" s="390">
        <f t="shared" ref="CW1316:CW1347" si="1220">(R1316/30*CV1316)*Q1316</f>
        <v>3000</v>
      </c>
      <c r="CX1316" s="373">
        <v>30</v>
      </c>
      <c r="CY1316" s="390">
        <f t="shared" ref="CY1316:CY1347" si="1221">(R1316/30*CX1316)*Q1316</f>
        <v>3000</v>
      </c>
      <c r="CZ1316" s="390">
        <f t="shared" si="1201"/>
        <v>0</v>
      </c>
      <c r="DA1316" s="390">
        <f t="shared" si="1202"/>
        <v>0</v>
      </c>
      <c r="DB1316" s="373"/>
      <c r="DC1316" s="373">
        <f t="shared" si="1205"/>
        <v>4</v>
      </c>
      <c r="DD1316" s="1371">
        <f t="shared" si="1217"/>
        <v>400</v>
      </c>
      <c r="DE1316" s="373">
        <v>4</v>
      </c>
      <c r="DF1316" s="1371">
        <f t="shared" si="1218"/>
        <v>400</v>
      </c>
      <c r="DG1316" s="373">
        <v>4</v>
      </c>
      <c r="DH1316" s="1371">
        <f t="shared" si="1219"/>
        <v>400</v>
      </c>
      <c r="DI1316" s="373"/>
      <c r="DJ1316" s="373"/>
      <c r="DK1316" s="373"/>
      <c r="DL1316" s="373"/>
      <c r="DM1316" s="373"/>
      <c r="DN1316" s="373"/>
      <c r="DO1316" s="373"/>
      <c r="DP1316" s="373"/>
      <c r="DQ1316" s="373"/>
      <c r="DR1316" s="373"/>
      <c r="DS1316" s="373"/>
      <c r="DT1316" s="373"/>
      <c r="DU1316" s="793">
        <f t="shared" si="1177"/>
        <v>3400</v>
      </c>
      <c r="DV1316" s="794">
        <f t="shared" si="1206"/>
        <v>3400</v>
      </c>
      <c r="DW1316" s="794">
        <f t="shared" si="1207"/>
        <v>3400</v>
      </c>
      <c r="DX1316" s="794">
        <f t="shared" si="1179"/>
        <v>0</v>
      </c>
      <c r="DY1316" s="794">
        <f t="shared" si="1180"/>
        <v>0</v>
      </c>
      <c r="DZ1316" s="373"/>
      <c r="EA1316" s="373"/>
      <c r="EB1316" s="373"/>
      <c r="EC1316" s="373"/>
      <c r="ED1316" s="373"/>
      <c r="EE1316" s="373"/>
      <c r="EF1316" s="373"/>
      <c r="EG1316" s="621"/>
      <c r="EH1316" s="373"/>
      <c r="EI1316" s="373"/>
      <c r="EJ1316" s="373"/>
      <c r="EK1316" s="373"/>
      <c r="EL1316" s="373"/>
      <c r="EM1316" s="373"/>
      <c r="EN1316" s="373"/>
      <c r="EO1316" s="373"/>
      <c r="EP1316" s="373"/>
      <c r="EQ1316" s="373"/>
      <c r="ER1316" s="373"/>
      <c r="ES1316" s="373"/>
      <c r="ET1316" s="373"/>
      <c r="EU1316" s="373"/>
      <c r="EV1316" s="373"/>
      <c r="EW1316" s="373"/>
      <c r="EX1316" s="373"/>
      <c r="EY1316" s="373"/>
      <c r="EZ1316" s="373"/>
      <c r="FA1316" s="373"/>
      <c r="FB1316" s="373"/>
      <c r="FC1316" s="373"/>
      <c r="FD1316" s="373"/>
      <c r="FE1316" s="373"/>
      <c r="FF1316" s="373"/>
      <c r="FG1316" s="373"/>
      <c r="FH1316" s="373"/>
      <c r="FI1316" s="838"/>
    </row>
    <row r="1317" spans="1:165" s="623" customFormat="1" ht="48" hidden="1" customHeight="1" x14ac:dyDescent="0.25">
      <c r="A1317" s="1365">
        <v>2026</v>
      </c>
      <c r="B1317" s="1365">
        <v>479</v>
      </c>
      <c r="C1317" s="1365" t="s">
        <v>58</v>
      </c>
      <c r="D1317" s="1365">
        <v>3000654</v>
      </c>
      <c r="E1317" s="1365">
        <v>5005020</v>
      </c>
      <c r="F1317" s="1365" t="s">
        <v>2269</v>
      </c>
      <c r="G1317" s="1365" t="s">
        <v>2270</v>
      </c>
      <c r="H1317" s="1365">
        <v>93</v>
      </c>
      <c r="I1317" s="1366" t="s">
        <v>992</v>
      </c>
      <c r="J1317" s="1367" t="s">
        <v>10</v>
      </c>
      <c r="K1317" s="1367" t="s">
        <v>60</v>
      </c>
      <c r="L1317" s="1365" t="str">
        <f t="shared" si="1178"/>
        <v>2.3</v>
      </c>
      <c r="M1317" s="1368" t="s">
        <v>62</v>
      </c>
      <c r="N1317" s="1368"/>
      <c r="O1317" s="1365" t="s">
        <v>2641</v>
      </c>
      <c r="P1317" s="1365" t="s">
        <v>65</v>
      </c>
      <c r="Q1317" s="1369">
        <v>1</v>
      </c>
      <c r="R1317" s="297">
        <v>3000</v>
      </c>
      <c r="S1317" s="373"/>
      <c r="T1317" s="373"/>
      <c r="U1317" s="1365">
        <v>30</v>
      </c>
      <c r="V1317" s="1365">
        <v>4</v>
      </c>
      <c r="W1317" s="286"/>
      <c r="X1317" s="286"/>
      <c r="Y1317" s="286"/>
      <c r="Z1317" s="287"/>
      <c r="AA1317" s="287"/>
      <c r="AB1317" s="287"/>
      <c r="AC1317" s="287"/>
      <c r="AD1317" s="287"/>
      <c r="AE1317" s="285"/>
      <c r="AF1317" s="284">
        <f t="shared" si="1204"/>
        <v>0</v>
      </c>
      <c r="AG1317" s="284">
        <f t="shared" si="1203"/>
        <v>0</v>
      </c>
      <c r="AH1317" s="284">
        <f t="shared" si="1181"/>
        <v>3000</v>
      </c>
      <c r="AI1317" s="284">
        <f t="shared" si="1208"/>
        <v>400</v>
      </c>
      <c r="AJ1317" s="284">
        <f t="shared" si="1209"/>
        <v>0</v>
      </c>
      <c r="AK1317" s="284">
        <f t="shared" si="1210"/>
        <v>0</v>
      </c>
      <c r="AL1317" s="284">
        <f t="shared" si="1211"/>
        <v>0</v>
      </c>
      <c r="AM1317" s="284">
        <f t="shared" si="1212"/>
        <v>0</v>
      </c>
      <c r="AN1317" s="284">
        <f t="shared" si="1213"/>
        <v>0</v>
      </c>
      <c r="AO1317" s="284">
        <f t="shared" si="1214"/>
        <v>0</v>
      </c>
      <c r="AP1317" s="284">
        <f t="shared" si="1215"/>
        <v>0</v>
      </c>
      <c r="AQ1317" s="284">
        <f t="shared" si="1216"/>
        <v>0</v>
      </c>
      <c r="AR1317" s="288">
        <f t="shared" si="1182"/>
        <v>3400</v>
      </c>
      <c r="AS1317" s="373" t="s">
        <v>2578</v>
      </c>
      <c r="AT1317" s="373"/>
      <c r="AU1317" s="373" t="s">
        <v>3535</v>
      </c>
      <c r="AV1317" s="373" t="s">
        <v>3536</v>
      </c>
      <c r="AW1317" s="375">
        <v>46058</v>
      </c>
      <c r="AX1317" s="373" t="s">
        <v>3537</v>
      </c>
      <c r="AY1317" s="375">
        <v>46078</v>
      </c>
      <c r="AZ1317" s="373"/>
      <c r="BA1317" s="373" t="s">
        <v>3538</v>
      </c>
      <c r="BB1317" s="901" t="s">
        <v>995</v>
      </c>
      <c r="BC1317" s="373" t="s">
        <v>3803</v>
      </c>
      <c r="BD1317" s="373" t="s">
        <v>3804</v>
      </c>
      <c r="BE1317" s="373" t="s">
        <v>3805</v>
      </c>
      <c r="BF1317" s="375">
        <v>46083</v>
      </c>
      <c r="BG1317" s="373"/>
      <c r="BH1317" s="773" t="s">
        <v>3869</v>
      </c>
      <c r="BI1317" s="773"/>
      <c r="BJ1317" s="799"/>
      <c r="BK1317" s="687"/>
      <c r="BL1317" s="373">
        <v>5010</v>
      </c>
      <c r="BM1317" s="373"/>
      <c r="BN1317" s="773" t="s">
        <v>3869</v>
      </c>
      <c r="BO1317" s="687" t="s">
        <v>3773</v>
      </c>
      <c r="BP1317" s="687"/>
      <c r="BQ1317" s="1115" t="s">
        <v>3819</v>
      </c>
      <c r="BR1317" s="1115"/>
      <c r="BS1317" s="373" t="s">
        <v>1605</v>
      </c>
      <c r="BT1317" s="373" t="s">
        <v>1275</v>
      </c>
      <c r="BU1317" s="373" t="s">
        <v>2816</v>
      </c>
      <c r="BV1317" s="774" t="s">
        <v>2817</v>
      </c>
      <c r="BW1317" s="775">
        <v>10409649934</v>
      </c>
      <c r="BX1317" s="798">
        <v>3000</v>
      </c>
      <c r="BY1317" s="907">
        <v>46082</v>
      </c>
      <c r="BZ1317" s="907">
        <v>46116</v>
      </c>
      <c r="CA1317" s="373"/>
      <c r="CB1317" s="373"/>
      <c r="CC1317" s="373"/>
      <c r="CD1317" s="373"/>
      <c r="CE1317" s="373"/>
      <c r="CF1317" s="373"/>
      <c r="CG1317" s="373"/>
      <c r="CH1317" s="373"/>
      <c r="CI1317" s="373"/>
      <c r="CJ1317" s="373"/>
      <c r="CK1317" s="373"/>
      <c r="CL1317" s="373"/>
      <c r="CM1317" s="373"/>
      <c r="CN1317" s="373"/>
      <c r="CO1317" s="373"/>
      <c r="CP1317" s="373"/>
      <c r="CQ1317" s="373"/>
      <c r="CR1317" s="373"/>
      <c r="CS1317" s="373"/>
      <c r="CT1317" s="373">
        <v>30</v>
      </c>
      <c r="CU1317" s="390">
        <f t="shared" si="1174"/>
        <v>3000</v>
      </c>
      <c r="CV1317" s="373">
        <v>30</v>
      </c>
      <c r="CW1317" s="390">
        <f t="shared" si="1220"/>
        <v>3000</v>
      </c>
      <c r="CX1317" s="373">
        <v>30</v>
      </c>
      <c r="CY1317" s="390">
        <f t="shared" si="1221"/>
        <v>3000</v>
      </c>
      <c r="CZ1317" s="390">
        <f t="shared" si="1201"/>
        <v>0</v>
      </c>
      <c r="DA1317" s="390">
        <f t="shared" si="1202"/>
        <v>0</v>
      </c>
      <c r="DB1317" s="373"/>
      <c r="DC1317" s="373">
        <f t="shared" si="1205"/>
        <v>4</v>
      </c>
      <c r="DD1317" s="1371">
        <f t="shared" si="1217"/>
        <v>400</v>
      </c>
      <c r="DE1317" s="373">
        <v>4</v>
      </c>
      <c r="DF1317" s="1371">
        <f t="shared" si="1218"/>
        <v>400</v>
      </c>
      <c r="DG1317" s="373">
        <v>4</v>
      </c>
      <c r="DH1317" s="1371">
        <f t="shared" si="1219"/>
        <v>400</v>
      </c>
      <c r="DI1317" s="373"/>
      <c r="DJ1317" s="373"/>
      <c r="DK1317" s="373"/>
      <c r="DL1317" s="373"/>
      <c r="DM1317" s="373"/>
      <c r="DN1317" s="373"/>
      <c r="DO1317" s="373"/>
      <c r="DP1317" s="373"/>
      <c r="DQ1317" s="373"/>
      <c r="DR1317" s="373"/>
      <c r="DS1317" s="373"/>
      <c r="DT1317" s="373"/>
      <c r="DU1317" s="793">
        <f t="shared" si="1177"/>
        <v>3400</v>
      </c>
      <c r="DV1317" s="794">
        <f t="shared" si="1206"/>
        <v>3400</v>
      </c>
      <c r="DW1317" s="794">
        <f t="shared" si="1207"/>
        <v>3400</v>
      </c>
      <c r="DX1317" s="794">
        <f t="shared" si="1179"/>
        <v>0</v>
      </c>
      <c r="DY1317" s="794">
        <f t="shared" si="1180"/>
        <v>0</v>
      </c>
      <c r="DZ1317" s="373"/>
      <c r="EA1317" s="373"/>
      <c r="EB1317" s="373"/>
      <c r="EC1317" s="373"/>
      <c r="ED1317" s="373"/>
      <c r="EE1317" s="373"/>
      <c r="EF1317" s="373"/>
      <c r="EG1317" s="621"/>
      <c r="EH1317" s="373"/>
      <c r="EI1317" s="373"/>
      <c r="EJ1317" s="373"/>
      <c r="EK1317" s="373"/>
      <c r="EL1317" s="373"/>
      <c r="EM1317" s="373"/>
      <c r="EN1317" s="373"/>
      <c r="EO1317" s="373"/>
      <c r="EP1317" s="373"/>
      <c r="EQ1317" s="373"/>
      <c r="ER1317" s="373"/>
      <c r="ES1317" s="373"/>
      <c r="ET1317" s="373"/>
      <c r="EU1317" s="373"/>
      <c r="EV1317" s="373"/>
      <c r="EW1317" s="373"/>
      <c r="EX1317" s="373"/>
      <c r="EY1317" s="373"/>
      <c r="EZ1317" s="373"/>
      <c r="FA1317" s="373"/>
      <c r="FB1317" s="373"/>
      <c r="FC1317" s="373"/>
      <c r="FD1317" s="373"/>
      <c r="FE1317" s="373"/>
      <c r="FF1317" s="373"/>
      <c r="FG1317" s="373"/>
      <c r="FH1317" s="373"/>
      <c r="FI1317" s="838"/>
    </row>
    <row r="1318" spans="1:165" s="623" customFormat="1" ht="48" hidden="1" customHeight="1" x14ac:dyDescent="0.25">
      <c r="A1318" s="1378">
        <v>2026</v>
      </c>
      <c r="B1318" s="1378">
        <v>479</v>
      </c>
      <c r="C1318" s="1378" t="s">
        <v>58</v>
      </c>
      <c r="D1318" s="1378">
        <v>3000654</v>
      </c>
      <c r="E1318" s="1378">
        <v>5005020</v>
      </c>
      <c r="F1318" s="1378" t="s">
        <v>2269</v>
      </c>
      <c r="G1318" s="1378" t="s">
        <v>2270</v>
      </c>
      <c r="H1318" s="1378">
        <v>93</v>
      </c>
      <c r="I1318" s="1394" t="s">
        <v>992</v>
      </c>
      <c r="J1318" s="1395" t="s">
        <v>10</v>
      </c>
      <c r="K1318" s="1395" t="s">
        <v>60</v>
      </c>
      <c r="L1318" s="1378" t="str">
        <f t="shared" si="1178"/>
        <v>2.3</v>
      </c>
      <c r="M1318" s="1396" t="s">
        <v>62</v>
      </c>
      <c r="N1318" s="1396"/>
      <c r="O1318" s="1378" t="s">
        <v>2641</v>
      </c>
      <c r="P1318" s="1378" t="s">
        <v>65</v>
      </c>
      <c r="Q1318" s="1397">
        <v>1</v>
      </c>
      <c r="R1318" s="349">
        <v>3000</v>
      </c>
      <c r="S1318" s="373"/>
      <c r="T1318" s="373"/>
      <c r="U1318" s="1378">
        <v>30</v>
      </c>
      <c r="V1318" s="1378">
        <v>4</v>
      </c>
      <c r="W1318" s="286"/>
      <c r="X1318" s="286"/>
      <c r="Y1318" s="286"/>
      <c r="Z1318" s="286"/>
      <c r="AA1318" s="286"/>
      <c r="AB1318" s="286"/>
      <c r="AC1318" s="286"/>
      <c r="AD1318" s="286"/>
      <c r="AE1318" s="290"/>
      <c r="AF1318" s="340">
        <f t="shared" si="1204"/>
        <v>0</v>
      </c>
      <c r="AG1318" s="340">
        <f t="shared" si="1203"/>
        <v>0</v>
      </c>
      <c r="AH1318" s="340">
        <f t="shared" si="1181"/>
        <v>3000</v>
      </c>
      <c r="AI1318" s="340">
        <f t="shared" si="1208"/>
        <v>400</v>
      </c>
      <c r="AJ1318" s="340">
        <f t="shared" si="1209"/>
        <v>0</v>
      </c>
      <c r="AK1318" s="340">
        <f t="shared" si="1210"/>
        <v>0</v>
      </c>
      <c r="AL1318" s="340">
        <f t="shared" si="1211"/>
        <v>0</v>
      </c>
      <c r="AM1318" s="340">
        <f t="shared" si="1212"/>
        <v>0</v>
      </c>
      <c r="AN1318" s="340">
        <f t="shared" si="1213"/>
        <v>0</v>
      </c>
      <c r="AO1318" s="340">
        <f t="shared" si="1214"/>
        <v>0</v>
      </c>
      <c r="AP1318" s="340">
        <f t="shared" si="1215"/>
        <v>0</v>
      </c>
      <c r="AQ1318" s="340">
        <f t="shared" si="1216"/>
        <v>0</v>
      </c>
      <c r="AR1318" s="291">
        <f t="shared" si="1182"/>
        <v>3400</v>
      </c>
      <c r="AS1318" s="373" t="s">
        <v>2578</v>
      </c>
      <c r="AT1318" s="373"/>
      <c r="AU1318" s="373" t="s">
        <v>3535</v>
      </c>
      <c r="AV1318" s="373" t="s">
        <v>3536</v>
      </c>
      <c r="AW1318" s="375">
        <v>46058</v>
      </c>
      <c r="AX1318" s="373" t="s">
        <v>3537</v>
      </c>
      <c r="AY1318" s="375">
        <v>46078</v>
      </c>
      <c r="AZ1318" s="373"/>
      <c r="BA1318" s="373" t="s">
        <v>3538</v>
      </c>
      <c r="BB1318" s="901" t="s">
        <v>995</v>
      </c>
      <c r="BC1318" s="373" t="s">
        <v>3803</v>
      </c>
      <c r="BD1318" s="373" t="s">
        <v>3804</v>
      </c>
      <c r="BE1318" s="373" t="s">
        <v>3805</v>
      </c>
      <c r="BF1318" s="375">
        <v>46083</v>
      </c>
      <c r="BG1318" s="373"/>
      <c r="BH1318" s="773" t="s">
        <v>3870</v>
      </c>
      <c r="BI1318" s="773"/>
      <c r="BJ1318" s="799"/>
      <c r="BK1318" s="687"/>
      <c r="BL1318" s="799" t="s">
        <v>3870</v>
      </c>
      <c r="BM1318" s="799"/>
      <c r="BN1318" s="773"/>
      <c r="BO1318" s="687" t="s">
        <v>3868</v>
      </c>
      <c r="BP1318" s="2898" t="s">
        <v>3806</v>
      </c>
      <c r="BQ1318" s="1115" t="s">
        <v>3807</v>
      </c>
      <c r="BR1318" s="1115"/>
      <c r="BS1318" s="373" t="s">
        <v>1605</v>
      </c>
      <c r="BT1318" s="373" t="s">
        <v>3010</v>
      </c>
      <c r="BU1318" s="373" t="s">
        <v>1722</v>
      </c>
      <c r="BV1318" s="1458">
        <v>48344547</v>
      </c>
      <c r="BW1318" s="1459">
        <v>10483445470</v>
      </c>
      <c r="BX1318" s="798">
        <v>3000</v>
      </c>
      <c r="BY1318" s="907">
        <v>46082</v>
      </c>
      <c r="BZ1318" s="907">
        <v>46116</v>
      </c>
      <c r="CA1318" s="373"/>
      <c r="CB1318" s="373"/>
      <c r="CC1318" s="373"/>
      <c r="CD1318" s="373"/>
      <c r="CE1318" s="373"/>
      <c r="CF1318" s="373"/>
      <c r="CG1318" s="373"/>
      <c r="CH1318" s="373"/>
      <c r="CI1318" s="373"/>
      <c r="CJ1318" s="373"/>
      <c r="CK1318" s="373"/>
      <c r="CL1318" s="373"/>
      <c r="CM1318" s="373"/>
      <c r="CN1318" s="373"/>
      <c r="CO1318" s="373"/>
      <c r="CP1318" s="373"/>
      <c r="CQ1318" s="373"/>
      <c r="CR1318" s="373"/>
      <c r="CS1318" s="373"/>
      <c r="CT1318" s="373">
        <v>30</v>
      </c>
      <c r="CU1318" s="390">
        <f t="shared" si="1174"/>
        <v>3000</v>
      </c>
      <c r="CV1318" s="373">
        <v>30</v>
      </c>
      <c r="CW1318" s="390">
        <f t="shared" si="1220"/>
        <v>3000</v>
      </c>
      <c r="CX1318" s="373">
        <v>30</v>
      </c>
      <c r="CY1318" s="390">
        <f t="shared" si="1221"/>
        <v>3000</v>
      </c>
      <c r="CZ1318" s="390">
        <f t="shared" si="1201"/>
        <v>0</v>
      </c>
      <c r="DA1318" s="390">
        <f t="shared" si="1202"/>
        <v>0</v>
      </c>
      <c r="DB1318" s="373"/>
      <c r="DC1318" s="373">
        <f t="shared" si="1205"/>
        <v>4</v>
      </c>
      <c r="DD1318" s="1371">
        <f t="shared" si="1217"/>
        <v>400</v>
      </c>
      <c r="DE1318" s="373">
        <v>4</v>
      </c>
      <c r="DF1318" s="1371">
        <f t="shared" si="1218"/>
        <v>400</v>
      </c>
      <c r="DG1318" s="373">
        <v>4</v>
      </c>
      <c r="DH1318" s="1371">
        <f t="shared" si="1219"/>
        <v>400</v>
      </c>
      <c r="DI1318" s="373"/>
      <c r="DJ1318" s="373"/>
      <c r="DK1318" s="373"/>
      <c r="DL1318" s="373"/>
      <c r="DM1318" s="373"/>
      <c r="DN1318" s="373"/>
      <c r="DO1318" s="373"/>
      <c r="DP1318" s="373"/>
      <c r="DQ1318" s="373"/>
      <c r="DR1318" s="373"/>
      <c r="DS1318" s="373"/>
      <c r="DT1318" s="373"/>
      <c r="DU1318" s="793">
        <f t="shared" si="1177"/>
        <v>3400</v>
      </c>
      <c r="DV1318" s="794">
        <f t="shared" si="1206"/>
        <v>3400</v>
      </c>
      <c r="DW1318" s="794">
        <f t="shared" si="1207"/>
        <v>3400</v>
      </c>
      <c r="DX1318" s="794">
        <f t="shared" si="1179"/>
        <v>0</v>
      </c>
      <c r="DY1318" s="794">
        <f t="shared" si="1180"/>
        <v>0</v>
      </c>
      <c r="DZ1318" s="373"/>
      <c r="EA1318" s="373"/>
      <c r="EB1318" s="373"/>
      <c r="EC1318" s="373"/>
      <c r="ED1318" s="373"/>
      <c r="EE1318" s="373"/>
      <c r="EF1318" s="373"/>
      <c r="EG1318" s="621"/>
      <c r="EH1318" s="373"/>
      <c r="EI1318" s="373"/>
      <c r="EJ1318" s="373"/>
      <c r="EK1318" s="373"/>
      <c r="EL1318" s="373"/>
      <c r="EM1318" s="373"/>
      <c r="EN1318" s="373"/>
      <c r="EO1318" s="373"/>
      <c r="EP1318" s="373"/>
      <c r="EQ1318" s="373"/>
      <c r="ER1318" s="373"/>
      <c r="ES1318" s="373"/>
      <c r="ET1318" s="373"/>
      <c r="EU1318" s="373"/>
      <c r="EV1318" s="373"/>
      <c r="EW1318" s="373"/>
      <c r="EX1318" s="373"/>
      <c r="EY1318" s="373"/>
      <c r="EZ1318" s="373"/>
      <c r="FA1318" s="373"/>
      <c r="FB1318" s="373"/>
      <c r="FC1318" s="373"/>
      <c r="FD1318" s="373"/>
      <c r="FE1318" s="373"/>
      <c r="FF1318" s="373"/>
      <c r="FG1318" s="373"/>
      <c r="FH1318" s="373"/>
      <c r="FI1318" s="838"/>
    </row>
    <row r="1319" spans="1:165" s="623" customFormat="1" ht="48" hidden="1" customHeight="1" x14ac:dyDescent="0.25">
      <c r="A1319" s="1365">
        <v>2026</v>
      </c>
      <c r="B1319" s="1365">
        <v>479</v>
      </c>
      <c r="C1319" s="1365" t="s">
        <v>58</v>
      </c>
      <c r="D1319" s="1365">
        <v>3000654</v>
      </c>
      <c r="E1319" s="1365">
        <v>5005020</v>
      </c>
      <c r="F1319" s="1365" t="s">
        <v>2269</v>
      </c>
      <c r="G1319" s="1365" t="s">
        <v>2270</v>
      </c>
      <c r="H1319" s="1365">
        <v>93</v>
      </c>
      <c r="I1319" s="1366" t="s">
        <v>992</v>
      </c>
      <c r="J1319" s="1367" t="s">
        <v>10</v>
      </c>
      <c r="K1319" s="1367" t="s">
        <v>60</v>
      </c>
      <c r="L1319" s="1365" t="str">
        <f t="shared" si="1178"/>
        <v>2.3</v>
      </c>
      <c r="M1319" s="1368" t="s">
        <v>62</v>
      </c>
      <c r="N1319" s="1368"/>
      <c r="O1319" s="1365" t="s">
        <v>2641</v>
      </c>
      <c r="P1319" s="1365" t="s">
        <v>65</v>
      </c>
      <c r="Q1319" s="1369">
        <v>1</v>
      </c>
      <c r="R1319" s="297">
        <v>3000</v>
      </c>
      <c r="S1319" s="373"/>
      <c r="T1319" s="373"/>
      <c r="U1319" s="1365">
        <v>30</v>
      </c>
      <c r="V1319" s="1365">
        <v>4</v>
      </c>
      <c r="W1319" s="286"/>
      <c r="X1319" s="286"/>
      <c r="Y1319" s="286"/>
      <c r="Z1319" s="287"/>
      <c r="AA1319" s="287"/>
      <c r="AB1319" s="287"/>
      <c r="AC1319" s="287"/>
      <c r="AD1319" s="287"/>
      <c r="AE1319" s="285"/>
      <c r="AF1319" s="284">
        <f t="shared" si="1204"/>
        <v>0</v>
      </c>
      <c r="AG1319" s="284">
        <f t="shared" si="1203"/>
        <v>0</v>
      </c>
      <c r="AH1319" s="284">
        <f t="shared" si="1181"/>
        <v>3000</v>
      </c>
      <c r="AI1319" s="284">
        <f t="shared" si="1208"/>
        <v>400</v>
      </c>
      <c r="AJ1319" s="284">
        <f t="shared" si="1209"/>
        <v>0</v>
      </c>
      <c r="AK1319" s="284">
        <f t="shared" si="1210"/>
        <v>0</v>
      </c>
      <c r="AL1319" s="284">
        <f t="shared" si="1211"/>
        <v>0</v>
      </c>
      <c r="AM1319" s="284">
        <f t="shared" si="1212"/>
        <v>0</v>
      </c>
      <c r="AN1319" s="284">
        <f t="shared" si="1213"/>
        <v>0</v>
      </c>
      <c r="AO1319" s="284">
        <f t="shared" si="1214"/>
        <v>0</v>
      </c>
      <c r="AP1319" s="284">
        <f t="shared" si="1215"/>
        <v>0</v>
      </c>
      <c r="AQ1319" s="284">
        <f t="shared" si="1216"/>
        <v>0</v>
      </c>
      <c r="AR1319" s="288">
        <f t="shared" si="1182"/>
        <v>3400</v>
      </c>
      <c r="AS1319" s="373" t="s">
        <v>2578</v>
      </c>
      <c r="AT1319" s="373"/>
      <c r="AU1319" s="373" t="s">
        <v>3535</v>
      </c>
      <c r="AV1319" s="373" t="s">
        <v>3536</v>
      </c>
      <c r="AW1319" s="375">
        <v>46058</v>
      </c>
      <c r="AX1319" s="373" t="s">
        <v>3537</v>
      </c>
      <c r="AY1319" s="375">
        <v>46078</v>
      </c>
      <c r="AZ1319" s="373"/>
      <c r="BA1319" s="373" t="s">
        <v>3538</v>
      </c>
      <c r="BB1319" s="901" t="s">
        <v>995</v>
      </c>
      <c r="BC1319" s="373" t="s">
        <v>3803</v>
      </c>
      <c r="BD1319" s="373" t="s">
        <v>3804</v>
      </c>
      <c r="BE1319" s="373" t="s">
        <v>3805</v>
      </c>
      <c r="BF1319" s="375">
        <v>46083</v>
      </c>
      <c r="BG1319" s="373"/>
      <c r="BH1319" s="773" t="s">
        <v>2813</v>
      </c>
      <c r="BI1319" s="773"/>
      <c r="BJ1319" s="799"/>
      <c r="BK1319" s="687"/>
      <c r="BL1319" s="799" t="s">
        <v>2813</v>
      </c>
      <c r="BM1319" s="799"/>
      <c r="BN1319" s="773"/>
      <c r="BO1319" s="687" t="s">
        <v>3868</v>
      </c>
      <c r="BP1319" s="687" t="s">
        <v>3806</v>
      </c>
      <c r="BQ1319" s="1115" t="s">
        <v>3807</v>
      </c>
      <c r="BR1319" s="1115"/>
      <c r="BS1319" s="373" t="s">
        <v>1605</v>
      </c>
      <c r="BT1319" s="373" t="s">
        <v>1796</v>
      </c>
      <c r="BU1319" s="373" t="s">
        <v>2814</v>
      </c>
      <c r="BV1319" s="774">
        <v>10204182</v>
      </c>
      <c r="BW1319" s="775">
        <v>10102041823</v>
      </c>
      <c r="BX1319" s="798">
        <v>3000</v>
      </c>
      <c r="BY1319" s="907">
        <v>46082</v>
      </c>
      <c r="BZ1319" s="907">
        <v>46116</v>
      </c>
      <c r="CA1319" s="373"/>
      <c r="CB1319" s="373"/>
      <c r="CC1319" s="373"/>
      <c r="CD1319" s="373"/>
      <c r="CE1319" s="373"/>
      <c r="CF1319" s="373"/>
      <c r="CG1319" s="373"/>
      <c r="CH1319" s="373"/>
      <c r="CI1319" s="373"/>
      <c r="CJ1319" s="373"/>
      <c r="CK1319" s="373"/>
      <c r="CL1319" s="373"/>
      <c r="CM1319" s="373"/>
      <c r="CN1319" s="373"/>
      <c r="CO1319" s="373"/>
      <c r="CP1319" s="373"/>
      <c r="CQ1319" s="373"/>
      <c r="CR1319" s="373"/>
      <c r="CS1319" s="373"/>
      <c r="CT1319" s="373">
        <v>30</v>
      </c>
      <c r="CU1319" s="390">
        <f t="shared" si="1174"/>
        <v>3000</v>
      </c>
      <c r="CV1319" s="373">
        <v>30</v>
      </c>
      <c r="CW1319" s="390">
        <f t="shared" si="1220"/>
        <v>3000</v>
      </c>
      <c r="CX1319" s="373">
        <v>30</v>
      </c>
      <c r="CY1319" s="390">
        <f t="shared" si="1221"/>
        <v>3000</v>
      </c>
      <c r="CZ1319" s="390">
        <f t="shared" si="1201"/>
        <v>0</v>
      </c>
      <c r="DA1319" s="390">
        <f t="shared" si="1202"/>
        <v>0</v>
      </c>
      <c r="DB1319" s="373"/>
      <c r="DC1319" s="373">
        <f t="shared" si="1205"/>
        <v>4</v>
      </c>
      <c r="DD1319" s="1371">
        <f t="shared" si="1217"/>
        <v>400</v>
      </c>
      <c r="DE1319" s="373">
        <v>4</v>
      </c>
      <c r="DF1319" s="1371">
        <f t="shared" si="1218"/>
        <v>400</v>
      </c>
      <c r="DG1319" s="373">
        <v>4</v>
      </c>
      <c r="DH1319" s="1371">
        <f t="shared" si="1219"/>
        <v>400</v>
      </c>
      <c r="DI1319" s="373"/>
      <c r="DJ1319" s="373"/>
      <c r="DK1319" s="373"/>
      <c r="DL1319" s="373"/>
      <c r="DM1319" s="373"/>
      <c r="DN1319" s="373"/>
      <c r="DO1319" s="373"/>
      <c r="DP1319" s="373"/>
      <c r="DQ1319" s="373"/>
      <c r="DR1319" s="373"/>
      <c r="DS1319" s="373"/>
      <c r="DT1319" s="373"/>
      <c r="DU1319" s="793">
        <f t="shared" si="1177"/>
        <v>3400</v>
      </c>
      <c r="DV1319" s="794">
        <f t="shared" si="1206"/>
        <v>3400</v>
      </c>
      <c r="DW1319" s="794">
        <f t="shared" si="1207"/>
        <v>3400</v>
      </c>
      <c r="DX1319" s="794">
        <f t="shared" si="1179"/>
        <v>0</v>
      </c>
      <c r="DY1319" s="794">
        <f t="shared" si="1180"/>
        <v>0</v>
      </c>
      <c r="DZ1319" s="373"/>
      <c r="EA1319" s="373"/>
      <c r="EB1319" s="373"/>
      <c r="EC1319" s="373"/>
      <c r="ED1319" s="373"/>
      <c r="EE1319" s="373"/>
      <c r="EF1319" s="373"/>
      <c r="EG1319" s="621"/>
      <c r="EH1319" s="373"/>
      <c r="EI1319" s="373"/>
      <c r="EJ1319" s="373"/>
      <c r="EK1319" s="373"/>
      <c r="EL1319" s="373"/>
      <c r="EM1319" s="373"/>
      <c r="EN1319" s="373"/>
      <c r="EO1319" s="373"/>
      <c r="EP1319" s="373"/>
      <c r="EQ1319" s="373"/>
      <c r="ER1319" s="373"/>
      <c r="ES1319" s="373"/>
      <c r="ET1319" s="373"/>
      <c r="EU1319" s="373"/>
      <c r="EV1319" s="373"/>
      <c r="EW1319" s="373"/>
      <c r="EX1319" s="373"/>
      <c r="EY1319" s="373"/>
      <c r="EZ1319" s="373"/>
      <c r="FA1319" s="373"/>
      <c r="FB1319" s="373"/>
      <c r="FC1319" s="373"/>
      <c r="FD1319" s="373"/>
      <c r="FE1319" s="373"/>
      <c r="FF1319" s="373"/>
      <c r="FG1319" s="373"/>
      <c r="FH1319" s="373"/>
      <c r="FI1319" s="838"/>
    </row>
    <row r="1320" spans="1:165" s="623" customFormat="1" ht="48" hidden="1" customHeight="1" x14ac:dyDescent="0.25">
      <c r="A1320" s="1365">
        <v>2026</v>
      </c>
      <c r="B1320" s="1365">
        <v>479</v>
      </c>
      <c r="C1320" s="1365" t="s">
        <v>58</v>
      </c>
      <c r="D1320" s="1365">
        <v>3000654</v>
      </c>
      <c r="E1320" s="1365">
        <v>5005020</v>
      </c>
      <c r="F1320" s="1365" t="s">
        <v>2269</v>
      </c>
      <c r="G1320" s="1365" t="s">
        <v>2270</v>
      </c>
      <c r="H1320" s="1365">
        <v>93</v>
      </c>
      <c r="I1320" s="1366" t="s">
        <v>992</v>
      </c>
      <c r="J1320" s="1367" t="s">
        <v>10</v>
      </c>
      <c r="K1320" s="1367" t="s">
        <v>60</v>
      </c>
      <c r="L1320" s="1365" t="str">
        <f t="shared" si="1178"/>
        <v>2.3</v>
      </c>
      <c r="M1320" s="1368" t="s">
        <v>62</v>
      </c>
      <c r="N1320" s="1368"/>
      <c r="O1320" s="1365" t="s">
        <v>2641</v>
      </c>
      <c r="P1320" s="1365" t="s">
        <v>65</v>
      </c>
      <c r="Q1320" s="1369">
        <v>1</v>
      </c>
      <c r="R1320" s="297">
        <v>3000</v>
      </c>
      <c r="S1320" s="373"/>
      <c r="T1320" s="373"/>
      <c r="U1320" s="1365">
        <v>30</v>
      </c>
      <c r="V1320" s="1365">
        <v>4</v>
      </c>
      <c r="W1320" s="286"/>
      <c r="X1320" s="286"/>
      <c r="Y1320" s="286"/>
      <c r="Z1320" s="287"/>
      <c r="AA1320" s="287"/>
      <c r="AB1320" s="287"/>
      <c r="AC1320" s="287"/>
      <c r="AD1320" s="287"/>
      <c r="AE1320" s="285"/>
      <c r="AF1320" s="284">
        <f t="shared" si="1204"/>
        <v>0</v>
      </c>
      <c r="AG1320" s="284">
        <f t="shared" si="1203"/>
        <v>0</v>
      </c>
      <c r="AH1320" s="284">
        <f t="shared" si="1181"/>
        <v>3000</v>
      </c>
      <c r="AI1320" s="284">
        <f t="shared" si="1208"/>
        <v>400</v>
      </c>
      <c r="AJ1320" s="284">
        <f t="shared" si="1209"/>
        <v>0</v>
      </c>
      <c r="AK1320" s="284">
        <f t="shared" si="1210"/>
        <v>0</v>
      </c>
      <c r="AL1320" s="284">
        <f t="shared" si="1211"/>
        <v>0</v>
      </c>
      <c r="AM1320" s="284">
        <f t="shared" si="1212"/>
        <v>0</v>
      </c>
      <c r="AN1320" s="284">
        <f t="shared" si="1213"/>
        <v>0</v>
      </c>
      <c r="AO1320" s="284">
        <f t="shared" si="1214"/>
        <v>0</v>
      </c>
      <c r="AP1320" s="284">
        <f t="shared" si="1215"/>
        <v>0</v>
      </c>
      <c r="AQ1320" s="284">
        <f t="shared" si="1216"/>
        <v>0</v>
      </c>
      <c r="AR1320" s="288">
        <f t="shared" si="1182"/>
        <v>3400</v>
      </c>
      <c r="AS1320" s="373" t="s">
        <v>2578</v>
      </c>
      <c r="AT1320" s="373"/>
      <c r="AU1320" s="373" t="s">
        <v>3535</v>
      </c>
      <c r="AV1320" s="373" t="s">
        <v>3536</v>
      </c>
      <c r="AW1320" s="375">
        <v>46058</v>
      </c>
      <c r="AX1320" s="373" t="s">
        <v>3537</v>
      </c>
      <c r="AY1320" s="375">
        <v>46078</v>
      </c>
      <c r="AZ1320" s="373"/>
      <c r="BA1320" s="373" t="s">
        <v>3538</v>
      </c>
      <c r="BB1320" s="901" t="s">
        <v>995</v>
      </c>
      <c r="BC1320" s="373" t="s">
        <v>3803</v>
      </c>
      <c r="BD1320" s="373" t="s">
        <v>3804</v>
      </c>
      <c r="BE1320" s="373" t="s">
        <v>3805</v>
      </c>
      <c r="BF1320" s="375">
        <v>46083</v>
      </c>
      <c r="BG1320" s="373"/>
      <c r="BH1320" s="773" t="s">
        <v>3871</v>
      </c>
      <c r="BI1320" s="773"/>
      <c r="BJ1320" s="799"/>
      <c r="BK1320" s="687"/>
      <c r="BL1320" s="799" t="s">
        <v>3871</v>
      </c>
      <c r="BM1320" s="799"/>
      <c r="BN1320" s="773"/>
      <c r="BO1320" s="687" t="s">
        <v>3868</v>
      </c>
      <c r="BP1320" s="2898" t="s">
        <v>3806</v>
      </c>
      <c r="BQ1320" s="1115" t="s">
        <v>3807</v>
      </c>
      <c r="BR1320" s="1115"/>
      <c r="BS1320" s="373" t="s">
        <v>1278</v>
      </c>
      <c r="BT1320" s="373" t="s">
        <v>2462</v>
      </c>
      <c r="BU1320" s="373" t="s">
        <v>1337</v>
      </c>
      <c r="BV1320" s="774" t="s">
        <v>2819</v>
      </c>
      <c r="BW1320" s="775">
        <v>10100770976</v>
      </c>
      <c r="BX1320" s="798">
        <v>3000</v>
      </c>
      <c r="BY1320" s="907">
        <v>46082</v>
      </c>
      <c r="BZ1320" s="907">
        <v>46116</v>
      </c>
      <c r="CA1320" s="373"/>
      <c r="CB1320" s="373"/>
      <c r="CC1320" s="373"/>
      <c r="CD1320" s="373"/>
      <c r="CE1320" s="373"/>
      <c r="CF1320" s="373"/>
      <c r="CG1320" s="373"/>
      <c r="CH1320" s="373"/>
      <c r="CI1320" s="373"/>
      <c r="CJ1320" s="373"/>
      <c r="CK1320" s="373"/>
      <c r="CL1320" s="373"/>
      <c r="CM1320" s="373"/>
      <c r="CN1320" s="373"/>
      <c r="CO1320" s="373"/>
      <c r="CP1320" s="373"/>
      <c r="CQ1320" s="373"/>
      <c r="CR1320" s="373"/>
      <c r="CS1320" s="373"/>
      <c r="CT1320" s="373">
        <v>30</v>
      </c>
      <c r="CU1320" s="390">
        <f t="shared" si="1174"/>
        <v>3000</v>
      </c>
      <c r="CV1320" s="373">
        <v>30</v>
      </c>
      <c r="CW1320" s="390">
        <f t="shared" si="1220"/>
        <v>3000</v>
      </c>
      <c r="CX1320" s="373">
        <v>30</v>
      </c>
      <c r="CY1320" s="390">
        <f t="shared" si="1221"/>
        <v>3000</v>
      </c>
      <c r="CZ1320" s="390">
        <f t="shared" si="1201"/>
        <v>0</v>
      </c>
      <c r="DA1320" s="390">
        <f t="shared" si="1202"/>
        <v>0</v>
      </c>
      <c r="DB1320" s="373"/>
      <c r="DC1320" s="373">
        <f t="shared" si="1205"/>
        <v>4</v>
      </c>
      <c r="DD1320" s="1371">
        <f t="shared" si="1217"/>
        <v>400</v>
      </c>
      <c r="DE1320" s="373">
        <v>4</v>
      </c>
      <c r="DF1320" s="1371">
        <f t="shared" si="1218"/>
        <v>400</v>
      </c>
      <c r="DG1320" s="373">
        <v>4</v>
      </c>
      <c r="DH1320" s="1371">
        <f t="shared" si="1219"/>
        <v>400</v>
      </c>
      <c r="DI1320" s="373"/>
      <c r="DJ1320" s="373"/>
      <c r="DK1320" s="373"/>
      <c r="DL1320" s="373"/>
      <c r="DM1320" s="373"/>
      <c r="DN1320" s="373"/>
      <c r="DO1320" s="373"/>
      <c r="DP1320" s="373"/>
      <c r="DQ1320" s="373"/>
      <c r="DR1320" s="373"/>
      <c r="DS1320" s="373"/>
      <c r="DT1320" s="373"/>
      <c r="DU1320" s="793">
        <f t="shared" si="1177"/>
        <v>3400</v>
      </c>
      <c r="DV1320" s="794">
        <f t="shared" si="1206"/>
        <v>3400</v>
      </c>
      <c r="DW1320" s="794">
        <f t="shared" si="1207"/>
        <v>3400</v>
      </c>
      <c r="DX1320" s="794">
        <f t="shared" si="1179"/>
        <v>0</v>
      </c>
      <c r="DY1320" s="794">
        <f t="shared" si="1180"/>
        <v>0</v>
      </c>
      <c r="DZ1320" s="373"/>
      <c r="EA1320" s="373"/>
      <c r="EB1320" s="373"/>
      <c r="EC1320" s="373"/>
      <c r="ED1320" s="373"/>
      <c r="EE1320" s="373"/>
      <c r="EF1320" s="373"/>
      <c r="EG1320" s="621"/>
      <c r="EH1320" s="373"/>
      <c r="EI1320" s="373"/>
      <c r="EJ1320" s="373"/>
      <c r="EK1320" s="373"/>
      <c r="EL1320" s="373"/>
      <c r="EM1320" s="373"/>
      <c r="EN1320" s="373"/>
      <c r="EO1320" s="373"/>
      <c r="EP1320" s="373"/>
      <c r="EQ1320" s="373"/>
      <c r="ER1320" s="373"/>
      <c r="ES1320" s="373"/>
      <c r="ET1320" s="373"/>
      <c r="EU1320" s="373"/>
      <c r="EV1320" s="373"/>
      <c r="EW1320" s="373"/>
      <c r="EX1320" s="373"/>
      <c r="EY1320" s="373"/>
      <c r="EZ1320" s="373"/>
      <c r="FA1320" s="373"/>
      <c r="FB1320" s="373"/>
      <c r="FC1320" s="373"/>
      <c r="FD1320" s="373"/>
      <c r="FE1320" s="373"/>
      <c r="FF1320" s="373"/>
      <c r="FG1320" s="373"/>
      <c r="FH1320" s="373"/>
      <c r="FI1320" s="838"/>
    </row>
    <row r="1321" spans="1:165" s="623" customFormat="1" ht="48" hidden="1" customHeight="1" x14ac:dyDescent="0.25">
      <c r="A1321" s="1365">
        <v>2026</v>
      </c>
      <c r="B1321" s="1365">
        <v>479</v>
      </c>
      <c r="C1321" s="1365" t="s">
        <v>58</v>
      </c>
      <c r="D1321" s="1365">
        <v>3000654</v>
      </c>
      <c r="E1321" s="1365">
        <v>5005020</v>
      </c>
      <c r="F1321" s="1365" t="s">
        <v>2269</v>
      </c>
      <c r="G1321" s="1365" t="s">
        <v>2270</v>
      </c>
      <c r="H1321" s="1365">
        <v>93</v>
      </c>
      <c r="I1321" s="1366" t="s">
        <v>992</v>
      </c>
      <c r="J1321" s="1367" t="s">
        <v>10</v>
      </c>
      <c r="K1321" s="1367" t="s">
        <v>60</v>
      </c>
      <c r="L1321" s="1365" t="str">
        <f t="shared" si="1178"/>
        <v>2.3</v>
      </c>
      <c r="M1321" s="1368" t="s">
        <v>62</v>
      </c>
      <c r="N1321" s="1368"/>
      <c r="O1321" s="1365" t="s">
        <v>2641</v>
      </c>
      <c r="P1321" s="1365" t="s">
        <v>65</v>
      </c>
      <c r="Q1321" s="1369">
        <v>1</v>
      </c>
      <c r="R1321" s="297">
        <v>3000</v>
      </c>
      <c r="S1321" s="373"/>
      <c r="T1321" s="373"/>
      <c r="U1321" s="1365">
        <v>30</v>
      </c>
      <c r="V1321" s="1365">
        <v>4</v>
      </c>
      <c r="W1321" s="286"/>
      <c r="X1321" s="286"/>
      <c r="Y1321" s="286"/>
      <c r="Z1321" s="287"/>
      <c r="AA1321" s="287"/>
      <c r="AB1321" s="287"/>
      <c r="AC1321" s="287"/>
      <c r="AD1321" s="287"/>
      <c r="AE1321" s="285"/>
      <c r="AF1321" s="284">
        <f t="shared" si="1204"/>
        <v>0</v>
      </c>
      <c r="AG1321" s="284">
        <f t="shared" si="1203"/>
        <v>0</v>
      </c>
      <c r="AH1321" s="284">
        <f t="shared" si="1181"/>
        <v>3000</v>
      </c>
      <c r="AI1321" s="284">
        <f t="shared" si="1208"/>
        <v>400</v>
      </c>
      <c r="AJ1321" s="284">
        <f t="shared" si="1209"/>
        <v>0</v>
      </c>
      <c r="AK1321" s="284">
        <f t="shared" si="1210"/>
        <v>0</v>
      </c>
      <c r="AL1321" s="284">
        <f t="shared" si="1211"/>
        <v>0</v>
      </c>
      <c r="AM1321" s="284">
        <f t="shared" si="1212"/>
        <v>0</v>
      </c>
      <c r="AN1321" s="284">
        <f t="shared" si="1213"/>
        <v>0</v>
      </c>
      <c r="AO1321" s="284">
        <f t="shared" si="1214"/>
        <v>0</v>
      </c>
      <c r="AP1321" s="284">
        <f t="shared" si="1215"/>
        <v>0</v>
      </c>
      <c r="AQ1321" s="284">
        <f t="shared" si="1216"/>
        <v>0</v>
      </c>
      <c r="AR1321" s="288">
        <f t="shared" si="1182"/>
        <v>3400</v>
      </c>
      <c r="AS1321" s="373" t="s">
        <v>2578</v>
      </c>
      <c r="AT1321" s="373"/>
      <c r="AU1321" s="373" t="s">
        <v>3535</v>
      </c>
      <c r="AV1321" s="373" t="s">
        <v>3536</v>
      </c>
      <c r="AW1321" s="375">
        <v>46058</v>
      </c>
      <c r="AX1321" s="373" t="s">
        <v>3537</v>
      </c>
      <c r="AY1321" s="375">
        <v>46078</v>
      </c>
      <c r="AZ1321" s="373"/>
      <c r="BA1321" s="373" t="s">
        <v>3538</v>
      </c>
      <c r="BB1321" s="901" t="s">
        <v>995</v>
      </c>
      <c r="BC1321" s="373" t="s">
        <v>3803</v>
      </c>
      <c r="BD1321" s="373" t="s">
        <v>3804</v>
      </c>
      <c r="BE1321" s="373" t="s">
        <v>3805</v>
      </c>
      <c r="BF1321" s="375">
        <v>46083</v>
      </c>
      <c r="BG1321" s="373"/>
      <c r="BH1321" s="773" t="s">
        <v>3872</v>
      </c>
      <c r="BI1321" s="773"/>
      <c r="BJ1321" s="799"/>
      <c r="BK1321" s="687"/>
      <c r="BL1321" s="799" t="s">
        <v>3872</v>
      </c>
      <c r="BM1321" s="799"/>
      <c r="BN1321" s="773"/>
      <c r="BO1321" s="687" t="s">
        <v>3868</v>
      </c>
      <c r="BP1321" s="1017" t="s">
        <v>3806</v>
      </c>
      <c r="BQ1321" s="1115" t="s">
        <v>3807</v>
      </c>
      <c r="BR1321" s="1115"/>
      <c r="BS1321" s="373" t="s">
        <v>2821</v>
      </c>
      <c r="BT1321" s="373" t="s">
        <v>1236</v>
      </c>
      <c r="BU1321" s="373" t="s">
        <v>2822</v>
      </c>
      <c r="BV1321" s="774">
        <v>72696054</v>
      </c>
      <c r="BW1321" s="775">
        <v>10726960548</v>
      </c>
      <c r="BX1321" s="798">
        <v>3000</v>
      </c>
      <c r="BY1321" s="907">
        <v>46082</v>
      </c>
      <c r="BZ1321" s="907">
        <v>46116</v>
      </c>
      <c r="CA1321" s="373"/>
      <c r="CB1321" s="373"/>
      <c r="CC1321" s="373"/>
      <c r="CD1321" s="373"/>
      <c r="CE1321" s="373"/>
      <c r="CF1321" s="373"/>
      <c r="CG1321" s="373"/>
      <c r="CH1321" s="373"/>
      <c r="CI1321" s="373"/>
      <c r="CJ1321" s="373"/>
      <c r="CK1321" s="373"/>
      <c r="CL1321" s="373"/>
      <c r="CM1321" s="373"/>
      <c r="CN1321" s="373"/>
      <c r="CO1321" s="373"/>
      <c r="CP1321" s="373"/>
      <c r="CQ1321" s="373"/>
      <c r="CR1321" s="373"/>
      <c r="CS1321" s="373"/>
      <c r="CT1321" s="373">
        <v>30</v>
      </c>
      <c r="CU1321" s="390">
        <f t="shared" si="1174"/>
        <v>3000</v>
      </c>
      <c r="CV1321" s="373">
        <v>30</v>
      </c>
      <c r="CW1321" s="390">
        <f t="shared" si="1220"/>
        <v>3000</v>
      </c>
      <c r="CX1321" s="373">
        <v>30</v>
      </c>
      <c r="CY1321" s="390">
        <f t="shared" si="1221"/>
        <v>3000</v>
      </c>
      <c r="CZ1321" s="390">
        <f t="shared" si="1201"/>
        <v>0</v>
      </c>
      <c r="DA1321" s="390">
        <f t="shared" si="1202"/>
        <v>0</v>
      </c>
      <c r="DB1321" s="373"/>
      <c r="DC1321" s="373">
        <f t="shared" si="1205"/>
        <v>4</v>
      </c>
      <c r="DD1321" s="1371">
        <f t="shared" si="1217"/>
        <v>400</v>
      </c>
      <c r="DE1321" s="373">
        <v>4</v>
      </c>
      <c r="DF1321" s="1371">
        <f t="shared" si="1218"/>
        <v>400</v>
      </c>
      <c r="DG1321" s="373">
        <v>4</v>
      </c>
      <c r="DH1321" s="1371">
        <f t="shared" si="1219"/>
        <v>400</v>
      </c>
      <c r="DI1321" s="373"/>
      <c r="DJ1321" s="373"/>
      <c r="DK1321" s="373"/>
      <c r="DL1321" s="373"/>
      <c r="DM1321" s="373"/>
      <c r="DN1321" s="373"/>
      <c r="DO1321" s="373"/>
      <c r="DP1321" s="373"/>
      <c r="DQ1321" s="373"/>
      <c r="DR1321" s="373"/>
      <c r="DS1321" s="373"/>
      <c r="DT1321" s="373"/>
      <c r="DU1321" s="793">
        <f t="shared" si="1177"/>
        <v>3400</v>
      </c>
      <c r="DV1321" s="794">
        <f t="shared" si="1206"/>
        <v>3400</v>
      </c>
      <c r="DW1321" s="794">
        <f t="shared" si="1207"/>
        <v>3400</v>
      </c>
      <c r="DX1321" s="794">
        <f t="shared" si="1179"/>
        <v>0</v>
      </c>
      <c r="DY1321" s="794">
        <f t="shared" si="1180"/>
        <v>0</v>
      </c>
      <c r="DZ1321" s="373"/>
      <c r="EA1321" s="373"/>
      <c r="EB1321" s="373"/>
      <c r="EC1321" s="373"/>
      <c r="ED1321" s="373"/>
      <c r="EE1321" s="373"/>
      <c r="EF1321" s="373"/>
      <c r="EG1321" s="621"/>
      <c r="EH1321" s="373"/>
      <c r="EI1321" s="373"/>
      <c r="EJ1321" s="373"/>
      <c r="EK1321" s="373"/>
      <c r="EL1321" s="373"/>
      <c r="EM1321" s="373"/>
      <c r="EN1321" s="373"/>
      <c r="EO1321" s="373"/>
      <c r="EP1321" s="373"/>
      <c r="EQ1321" s="373"/>
      <c r="ER1321" s="373"/>
      <c r="ES1321" s="373"/>
      <c r="ET1321" s="373"/>
      <c r="EU1321" s="373"/>
      <c r="EV1321" s="373"/>
      <c r="EW1321" s="373"/>
      <c r="EX1321" s="373"/>
      <c r="EY1321" s="373"/>
      <c r="EZ1321" s="373"/>
      <c r="FA1321" s="373"/>
      <c r="FB1321" s="373"/>
      <c r="FC1321" s="373"/>
      <c r="FD1321" s="373"/>
      <c r="FE1321" s="373"/>
      <c r="FF1321" s="373"/>
      <c r="FG1321" s="373"/>
      <c r="FH1321" s="373"/>
      <c r="FI1321" s="838"/>
    </row>
    <row r="1322" spans="1:165" s="623" customFormat="1" ht="48" hidden="1" customHeight="1" x14ac:dyDescent="0.25">
      <c r="A1322" s="1365">
        <v>2026</v>
      </c>
      <c r="B1322" s="1365">
        <v>479</v>
      </c>
      <c r="C1322" s="1365" t="s">
        <v>58</v>
      </c>
      <c r="D1322" s="1365">
        <v>3000654</v>
      </c>
      <c r="E1322" s="1365">
        <v>5005020</v>
      </c>
      <c r="F1322" s="1365" t="s">
        <v>2269</v>
      </c>
      <c r="G1322" s="1365" t="s">
        <v>2270</v>
      </c>
      <c r="H1322" s="1365">
        <v>93</v>
      </c>
      <c r="I1322" s="1366" t="s">
        <v>992</v>
      </c>
      <c r="J1322" s="1367" t="s">
        <v>10</v>
      </c>
      <c r="K1322" s="1367" t="s">
        <v>60</v>
      </c>
      <c r="L1322" s="1365" t="str">
        <f t="shared" si="1178"/>
        <v>2.3</v>
      </c>
      <c r="M1322" s="1368" t="s">
        <v>62</v>
      </c>
      <c r="N1322" s="1368"/>
      <c r="O1322" s="1365" t="s">
        <v>2641</v>
      </c>
      <c r="P1322" s="1365" t="s">
        <v>65</v>
      </c>
      <c r="Q1322" s="1369">
        <v>1</v>
      </c>
      <c r="R1322" s="297">
        <v>3000</v>
      </c>
      <c r="S1322" s="373"/>
      <c r="T1322" s="373"/>
      <c r="U1322" s="1365">
        <v>30</v>
      </c>
      <c r="V1322" s="1365">
        <v>4</v>
      </c>
      <c r="W1322" s="286"/>
      <c r="X1322" s="286"/>
      <c r="Y1322" s="286"/>
      <c r="Z1322" s="287"/>
      <c r="AA1322" s="287"/>
      <c r="AB1322" s="287"/>
      <c r="AC1322" s="287"/>
      <c r="AD1322" s="287"/>
      <c r="AE1322" s="285"/>
      <c r="AF1322" s="284">
        <f t="shared" si="1204"/>
        <v>0</v>
      </c>
      <c r="AG1322" s="284">
        <f t="shared" si="1203"/>
        <v>0</v>
      </c>
      <c r="AH1322" s="284">
        <f t="shared" si="1181"/>
        <v>3000</v>
      </c>
      <c r="AI1322" s="284">
        <f t="shared" si="1208"/>
        <v>400</v>
      </c>
      <c r="AJ1322" s="284">
        <f t="shared" si="1209"/>
        <v>0</v>
      </c>
      <c r="AK1322" s="284">
        <f t="shared" si="1210"/>
        <v>0</v>
      </c>
      <c r="AL1322" s="284">
        <f t="shared" si="1211"/>
        <v>0</v>
      </c>
      <c r="AM1322" s="284">
        <f t="shared" si="1212"/>
        <v>0</v>
      </c>
      <c r="AN1322" s="284">
        <f t="shared" si="1213"/>
        <v>0</v>
      </c>
      <c r="AO1322" s="284">
        <f t="shared" si="1214"/>
        <v>0</v>
      </c>
      <c r="AP1322" s="284">
        <f t="shared" si="1215"/>
        <v>0</v>
      </c>
      <c r="AQ1322" s="284">
        <f t="shared" si="1216"/>
        <v>0</v>
      </c>
      <c r="AR1322" s="288">
        <f t="shared" si="1182"/>
        <v>3400</v>
      </c>
      <c r="AS1322" s="373" t="s">
        <v>2578</v>
      </c>
      <c r="AT1322" s="373"/>
      <c r="AU1322" s="373" t="s">
        <v>3535</v>
      </c>
      <c r="AV1322" s="373" t="s">
        <v>3536</v>
      </c>
      <c r="AW1322" s="375">
        <v>46058</v>
      </c>
      <c r="AX1322" s="373" t="s">
        <v>3537</v>
      </c>
      <c r="AY1322" s="375">
        <v>46078</v>
      </c>
      <c r="AZ1322" s="373"/>
      <c r="BA1322" s="373" t="s">
        <v>3538</v>
      </c>
      <c r="BB1322" s="901" t="s">
        <v>995</v>
      </c>
      <c r="BC1322" s="373" t="s">
        <v>3803</v>
      </c>
      <c r="BD1322" s="373" t="s">
        <v>3804</v>
      </c>
      <c r="BE1322" s="373" t="s">
        <v>3805</v>
      </c>
      <c r="BF1322" s="375">
        <v>46083</v>
      </c>
      <c r="BG1322" s="373"/>
      <c r="BH1322" s="773" t="s">
        <v>2823</v>
      </c>
      <c r="BI1322" s="773"/>
      <c r="BJ1322" s="799"/>
      <c r="BK1322" s="687"/>
      <c r="BL1322" s="799" t="s">
        <v>2823</v>
      </c>
      <c r="BM1322" s="799"/>
      <c r="BN1322" s="773"/>
      <c r="BO1322" s="687" t="s">
        <v>3868</v>
      </c>
      <c r="BP1322" s="687" t="s">
        <v>3806</v>
      </c>
      <c r="BQ1322" s="1115" t="s">
        <v>3807</v>
      </c>
      <c r="BR1322" s="1115"/>
      <c r="BS1322" s="373" t="s">
        <v>2824</v>
      </c>
      <c r="BT1322" s="373" t="s">
        <v>2825</v>
      </c>
      <c r="BU1322" s="373" t="s">
        <v>2826</v>
      </c>
      <c r="BV1322" s="774" t="s">
        <v>2827</v>
      </c>
      <c r="BW1322" s="775" t="s">
        <v>2828</v>
      </c>
      <c r="BX1322" s="798">
        <v>3000</v>
      </c>
      <c r="BY1322" s="907">
        <v>46082</v>
      </c>
      <c r="BZ1322" s="907">
        <v>46116</v>
      </c>
      <c r="CA1322" s="373"/>
      <c r="CB1322" s="373"/>
      <c r="CC1322" s="373"/>
      <c r="CD1322" s="373"/>
      <c r="CE1322" s="373"/>
      <c r="CF1322" s="373"/>
      <c r="CG1322" s="373"/>
      <c r="CH1322" s="373"/>
      <c r="CI1322" s="373"/>
      <c r="CJ1322" s="373"/>
      <c r="CK1322" s="373"/>
      <c r="CL1322" s="373"/>
      <c r="CM1322" s="373"/>
      <c r="CN1322" s="373"/>
      <c r="CO1322" s="373"/>
      <c r="CP1322" s="373"/>
      <c r="CQ1322" s="373"/>
      <c r="CR1322" s="373"/>
      <c r="CS1322" s="373"/>
      <c r="CT1322" s="373">
        <v>30</v>
      </c>
      <c r="CU1322" s="390">
        <f t="shared" si="1174"/>
        <v>3000</v>
      </c>
      <c r="CV1322" s="373">
        <v>30</v>
      </c>
      <c r="CW1322" s="390">
        <f t="shared" si="1220"/>
        <v>3000</v>
      </c>
      <c r="CX1322" s="373">
        <v>30</v>
      </c>
      <c r="CY1322" s="390">
        <f t="shared" si="1221"/>
        <v>3000</v>
      </c>
      <c r="CZ1322" s="390">
        <f t="shared" si="1201"/>
        <v>0</v>
      </c>
      <c r="DA1322" s="390">
        <f t="shared" si="1202"/>
        <v>0</v>
      </c>
      <c r="DB1322" s="373"/>
      <c r="DC1322" s="373">
        <f t="shared" si="1205"/>
        <v>4</v>
      </c>
      <c r="DD1322" s="1371">
        <f t="shared" si="1217"/>
        <v>400</v>
      </c>
      <c r="DE1322" s="373">
        <v>4</v>
      </c>
      <c r="DF1322" s="1371">
        <f t="shared" si="1218"/>
        <v>400</v>
      </c>
      <c r="DG1322" s="373">
        <v>4</v>
      </c>
      <c r="DH1322" s="1371">
        <f t="shared" si="1219"/>
        <v>400</v>
      </c>
      <c r="DI1322" s="373"/>
      <c r="DJ1322" s="373"/>
      <c r="DK1322" s="373"/>
      <c r="DL1322" s="373"/>
      <c r="DM1322" s="373"/>
      <c r="DN1322" s="373"/>
      <c r="DO1322" s="373"/>
      <c r="DP1322" s="373"/>
      <c r="DQ1322" s="373"/>
      <c r="DR1322" s="373"/>
      <c r="DS1322" s="373"/>
      <c r="DT1322" s="373"/>
      <c r="DU1322" s="793">
        <f t="shared" si="1177"/>
        <v>3400</v>
      </c>
      <c r="DV1322" s="794">
        <f t="shared" si="1206"/>
        <v>3400</v>
      </c>
      <c r="DW1322" s="794">
        <f t="shared" si="1207"/>
        <v>3400</v>
      </c>
      <c r="DX1322" s="794">
        <f t="shared" si="1179"/>
        <v>0</v>
      </c>
      <c r="DY1322" s="794">
        <f t="shared" si="1180"/>
        <v>0</v>
      </c>
      <c r="DZ1322" s="373"/>
      <c r="EA1322" s="373"/>
      <c r="EB1322" s="373"/>
      <c r="EC1322" s="373"/>
      <c r="ED1322" s="373"/>
      <c r="EE1322" s="373"/>
      <c r="EF1322" s="373"/>
      <c r="EG1322" s="621"/>
      <c r="EH1322" s="373"/>
      <c r="EI1322" s="373"/>
      <c r="EJ1322" s="373"/>
      <c r="EK1322" s="373"/>
      <c r="EL1322" s="373"/>
      <c r="EM1322" s="373"/>
      <c r="EN1322" s="373"/>
      <c r="EO1322" s="373"/>
      <c r="EP1322" s="373"/>
      <c r="EQ1322" s="373"/>
      <c r="ER1322" s="373"/>
      <c r="ES1322" s="373"/>
      <c r="ET1322" s="373"/>
      <c r="EU1322" s="373"/>
      <c r="EV1322" s="373"/>
      <c r="EW1322" s="373"/>
      <c r="EX1322" s="373"/>
      <c r="EY1322" s="373"/>
      <c r="EZ1322" s="373"/>
      <c r="FA1322" s="373"/>
      <c r="FB1322" s="373"/>
      <c r="FC1322" s="373"/>
      <c r="FD1322" s="373"/>
      <c r="FE1322" s="373"/>
      <c r="FF1322" s="373"/>
      <c r="FG1322" s="373"/>
      <c r="FH1322" s="373"/>
      <c r="FI1322" s="838"/>
    </row>
    <row r="1323" spans="1:165" s="623" customFormat="1" ht="48" hidden="1" customHeight="1" x14ac:dyDescent="0.25">
      <c r="A1323" s="1365">
        <v>2026</v>
      </c>
      <c r="B1323" s="1365">
        <v>479</v>
      </c>
      <c r="C1323" s="1365" t="s">
        <v>58</v>
      </c>
      <c r="D1323" s="1365">
        <v>3000654</v>
      </c>
      <c r="E1323" s="1365">
        <v>5005020</v>
      </c>
      <c r="F1323" s="1365" t="s">
        <v>2269</v>
      </c>
      <c r="G1323" s="1365" t="s">
        <v>2270</v>
      </c>
      <c r="H1323" s="1365">
        <v>93</v>
      </c>
      <c r="I1323" s="1366" t="s">
        <v>992</v>
      </c>
      <c r="J1323" s="1367" t="s">
        <v>10</v>
      </c>
      <c r="K1323" s="1367" t="s">
        <v>60</v>
      </c>
      <c r="L1323" s="1365" t="str">
        <f t="shared" si="1178"/>
        <v>2.3</v>
      </c>
      <c r="M1323" s="1368" t="s">
        <v>62</v>
      </c>
      <c r="N1323" s="1368"/>
      <c r="O1323" s="1365" t="s">
        <v>2641</v>
      </c>
      <c r="P1323" s="1365" t="s">
        <v>65</v>
      </c>
      <c r="Q1323" s="1369">
        <v>1</v>
      </c>
      <c r="R1323" s="297">
        <v>3000</v>
      </c>
      <c r="S1323" s="373"/>
      <c r="T1323" s="373"/>
      <c r="U1323" s="1365">
        <v>30</v>
      </c>
      <c r="V1323" s="1365">
        <v>4</v>
      </c>
      <c r="W1323" s="286"/>
      <c r="X1323" s="286"/>
      <c r="Y1323" s="286"/>
      <c r="Z1323" s="287"/>
      <c r="AA1323" s="287"/>
      <c r="AB1323" s="287"/>
      <c r="AC1323" s="287"/>
      <c r="AD1323" s="287"/>
      <c r="AE1323" s="285"/>
      <c r="AF1323" s="284">
        <f t="shared" si="1204"/>
        <v>0</v>
      </c>
      <c r="AG1323" s="284">
        <f t="shared" si="1203"/>
        <v>0</v>
      </c>
      <c r="AH1323" s="284">
        <f t="shared" si="1181"/>
        <v>3000</v>
      </c>
      <c r="AI1323" s="284">
        <f t="shared" si="1208"/>
        <v>400</v>
      </c>
      <c r="AJ1323" s="284">
        <f t="shared" si="1209"/>
        <v>0</v>
      </c>
      <c r="AK1323" s="284">
        <f t="shared" si="1210"/>
        <v>0</v>
      </c>
      <c r="AL1323" s="284">
        <f t="shared" si="1211"/>
        <v>0</v>
      </c>
      <c r="AM1323" s="284">
        <f t="shared" si="1212"/>
        <v>0</v>
      </c>
      <c r="AN1323" s="284">
        <f t="shared" si="1213"/>
        <v>0</v>
      </c>
      <c r="AO1323" s="284">
        <f t="shared" si="1214"/>
        <v>0</v>
      </c>
      <c r="AP1323" s="284">
        <f t="shared" si="1215"/>
        <v>0</v>
      </c>
      <c r="AQ1323" s="284">
        <f t="shared" si="1216"/>
        <v>0</v>
      </c>
      <c r="AR1323" s="288">
        <f t="shared" si="1182"/>
        <v>3400</v>
      </c>
      <c r="AS1323" s="373" t="s">
        <v>2578</v>
      </c>
      <c r="AT1323" s="373"/>
      <c r="AU1323" s="373" t="s">
        <v>3535</v>
      </c>
      <c r="AV1323" s="373" t="s">
        <v>3536</v>
      </c>
      <c r="AW1323" s="375">
        <v>46058</v>
      </c>
      <c r="AX1323" s="373" t="s">
        <v>3537</v>
      </c>
      <c r="AY1323" s="375">
        <v>46078</v>
      </c>
      <c r="AZ1323" s="373"/>
      <c r="BA1323" s="373" t="s">
        <v>3538</v>
      </c>
      <c r="BB1323" s="901" t="s">
        <v>995</v>
      </c>
      <c r="BC1323" s="373" t="s">
        <v>3803</v>
      </c>
      <c r="BD1323" s="373" t="s">
        <v>3804</v>
      </c>
      <c r="BE1323" s="373" t="s">
        <v>3805</v>
      </c>
      <c r="BF1323" s="375">
        <v>46083</v>
      </c>
      <c r="BG1323" s="373"/>
      <c r="BH1323" s="773" t="s">
        <v>2658</v>
      </c>
      <c r="BI1323" s="773"/>
      <c r="BJ1323" s="799"/>
      <c r="BK1323" s="687"/>
      <c r="BL1323" s="799" t="s">
        <v>2658</v>
      </c>
      <c r="BM1323" s="799"/>
      <c r="BN1323" s="773"/>
      <c r="BO1323" s="687" t="s">
        <v>3836</v>
      </c>
      <c r="BP1323" s="2898" t="s">
        <v>3806</v>
      </c>
      <c r="BQ1323" s="1115" t="s">
        <v>3807</v>
      </c>
      <c r="BR1323" s="1115"/>
      <c r="BS1323" s="1425" t="s">
        <v>2659</v>
      </c>
      <c r="BT1323" s="1425" t="s">
        <v>1365</v>
      </c>
      <c r="BU1323" s="373" t="s">
        <v>2660</v>
      </c>
      <c r="BV1323" s="1459">
        <v>71778915</v>
      </c>
      <c r="BW1323" s="1459">
        <v>10717789151</v>
      </c>
      <c r="BX1323" s="798">
        <v>3000</v>
      </c>
      <c r="BY1323" s="907">
        <v>46082</v>
      </c>
      <c r="BZ1323" s="907">
        <v>46116</v>
      </c>
      <c r="CA1323" s="373"/>
      <c r="CB1323" s="373"/>
      <c r="CC1323" s="373"/>
      <c r="CD1323" s="373"/>
      <c r="CE1323" s="373"/>
      <c r="CF1323" s="373"/>
      <c r="CG1323" s="373"/>
      <c r="CH1323" s="373"/>
      <c r="CI1323" s="373"/>
      <c r="CJ1323" s="373"/>
      <c r="CK1323" s="373"/>
      <c r="CL1323" s="373"/>
      <c r="CM1323" s="373"/>
      <c r="CN1323" s="373"/>
      <c r="CO1323" s="373"/>
      <c r="CP1323" s="373"/>
      <c r="CQ1323" s="373"/>
      <c r="CR1323" s="373"/>
      <c r="CS1323" s="373"/>
      <c r="CT1323" s="373">
        <v>30</v>
      </c>
      <c r="CU1323" s="390">
        <f t="shared" si="1174"/>
        <v>3000</v>
      </c>
      <c r="CV1323" s="373">
        <v>30</v>
      </c>
      <c r="CW1323" s="390">
        <f t="shared" si="1220"/>
        <v>3000</v>
      </c>
      <c r="CX1323" s="373">
        <v>30</v>
      </c>
      <c r="CY1323" s="390">
        <f t="shared" si="1221"/>
        <v>3000</v>
      </c>
      <c r="CZ1323" s="390">
        <f t="shared" si="1201"/>
        <v>0</v>
      </c>
      <c r="DA1323" s="390">
        <f t="shared" si="1202"/>
        <v>0</v>
      </c>
      <c r="DB1323" s="373"/>
      <c r="DC1323" s="373">
        <f t="shared" si="1205"/>
        <v>4</v>
      </c>
      <c r="DD1323" s="1371">
        <f t="shared" si="1217"/>
        <v>400</v>
      </c>
      <c r="DE1323" s="373">
        <v>4</v>
      </c>
      <c r="DF1323" s="1371">
        <f t="shared" si="1218"/>
        <v>400</v>
      </c>
      <c r="DG1323" s="373">
        <v>4</v>
      </c>
      <c r="DH1323" s="1371">
        <f t="shared" si="1219"/>
        <v>400</v>
      </c>
      <c r="DI1323" s="373"/>
      <c r="DJ1323" s="373"/>
      <c r="DK1323" s="373"/>
      <c r="DL1323" s="373"/>
      <c r="DM1323" s="373"/>
      <c r="DN1323" s="373"/>
      <c r="DO1323" s="373"/>
      <c r="DP1323" s="373"/>
      <c r="DQ1323" s="373"/>
      <c r="DR1323" s="373"/>
      <c r="DS1323" s="373"/>
      <c r="DT1323" s="373"/>
      <c r="DU1323" s="793">
        <f t="shared" si="1177"/>
        <v>3400</v>
      </c>
      <c r="DV1323" s="794">
        <f t="shared" si="1206"/>
        <v>3400</v>
      </c>
      <c r="DW1323" s="794">
        <f t="shared" si="1207"/>
        <v>3400</v>
      </c>
      <c r="DX1323" s="794">
        <f t="shared" si="1179"/>
        <v>0</v>
      </c>
      <c r="DY1323" s="794">
        <f t="shared" si="1180"/>
        <v>0</v>
      </c>
      <c r="DZ1323" s="373"/>
      <c r="EA1323" s="373"/>
      <c r="EB1323" s="373"/>
      <c r="EC1323" s="373" t="s">
        <v>3873</v>
      </c>
      <c r="ED1323" s="373"/>
      <c r="EE1323" s="373"/>
      <c r="EF1323" s="373"/>
      <c r="EG1323" s="621"/>
      <c r="EH1323" s="373"/>
      <c r="EI1323" s="373"/>
      <c r="EJ1323" s="373"/>
      <c r="EK1323" s="373"/>
      <c r="EL1323" s="373"/>
      <c r="EM1323" s="373"/>
      <c r="EN1323" s="373"/>
      <c r="EO1323" s="373"/>
      <c r="EP1323" s="373"/>
      <c r="EQ1323" s="373"/>
      <c r="ER1323" s="373"/>
      <c r="ES1323" s="373"/>
      <c r="ET1323" s="373"/>
      <c r="EU1323" s="373"/>
      <c r="EV1323" s="373"/>
      <c r="EW1323" s="373"/>
      <c r="EX1323" s="373"/>
      <c r="EY1323" s="373"/>
      <c r="EZ1323" s="373"/>
      <c r="FA1323" s="373"/>
      <c r="FB1323" s="373"/>
      <c r="FC1323" s="373"/>
      <c r="FD1323" s="373"/>
      <c r="FE1323" s="373"/>
      <c r="FF1323" s="373"/>
      <c r="FG1323" s="373"/>
      <c r="FH1323" s="373"/>
      <c r="FI1323" s="838"/>
    </row>
    <row r="1324" spans="1:165" s="623" customFormat="1" ht="48" hidden="1" customHeight="1" x14ac:dyDescent="0.25">
      <c r="A1324" s="1365">
        <v>2026</v>
      </c>
      <c r="B1324" s="1365">
        <v>479</v>
      </c>
      <c r="C1324" s="1365" t="s">
        <v>58</v>
      </c>
      <c r="D1324" s="1365">
        <v>3000654</v>
      </c>
      <c r="E1324" s="1365">
        <v>5005020</v>
      </c>
      <c r="F1324" s="1365" t="s">
        <v>2269</v>
      </c>
      <c r="G1324" s="1365" t="s">
        <v>2270</v>
      </c>
      <c r="H1324" s="1365">
        <v>93</v>
      </c>
      <c r="I1324" s="1366" t="s">
        <v>992</v>
      </c>
      <c r="J1324" s="1367" t="s">
        <v>10</v>
      </c>
      <c r="K1324" s="1367" t="s">
        <v>60</v>
      </c>
      <c r="L1324" s="1365" t="str">
        <f t="shared" si="1178"/>
        <v>2.3</v>
      </c>
      <c r="M1324" s="1368" t="s">
        <v>62</v>
      </c>
      <c r="N1324" s="1368"/>
      <c r="O1324" s="1365" t="s">
        <v>2641</v>
      </c>
      <c r="P1324" s="1365" t="s">
        <v>65</v>
      </c>
      <c r="Q1324" s="1369">
        <v>1</v>
      </c>
      <c r="R1324" s="297">
        <v>3000</v>
      </c>
      <c r="S1324" s="373"/>
      <c r="T1324" s="373"/>
      <c r="U1324" s="1365">
        <v>30</v>
      </c>
      <c r="V1324" s="1365">
        <v>4</v>
      </c>
      <c r="W1324" s="286"/>
      <c r="X1324" s="286"/>
      <c r="Y1324" s="286"/>
      <c r="Z1324" s="287"/>
      <c r="AA1324" s="287"/>
      <c r="AB1324" s="287"/>
      <c r="AC1324" s="287"/>
      <c r="AD1324" s="287"/>
      <c r="AE1324" s="285"/>
      <c r="AF1324" s="284">
        <f t="shared" si="1204"/>
        <v>0</v>
      </c>
      <c r="AG1324" s="284">
        <f t="shared" si="1203"/>
        <v>0</v>
      </c>
      <c r="AH1324" s="284">
        <f t="shared" si="1181"/>
        <v>3000</v>
      </c>
      <c r="AI1324" s="284">
        <f t="shared" si="1208"/>
        <v>400</v>
      </c>
      <c r="AJ1324" s="284">
        <f t="shared" si="1209"/>
        <v>0</v>
      </c>
      <c r="AK1324" s="284">
        <f t="shared" si="1210"/>
        <v>0</v>
      </c>
      <c r="AL1324" s="284">
        <f t="shared" si="1211"/>
        <v>0</v>
      </c>
      <c r="AM1324" s="284">
        <f t="shared" si="1212"/>
        <v>0</v>
      </c>
      <c r="AN1324" s="284">
        <f t="shared" si="1213"/>
        <v>0</v>
      </c>
      <c r="AO1324" s="284">
        <f t="shared" si="1214"/>
        <v>0</v>
      </c>
      <c r="AP1324" s="284">
        <f t="shared" si="1215"/>
        <v>0</v>
      </c>
      <c r="AQ1324" s="284">
        <f t="shared" si="1216"/>
        <v>0</v>
      </c>
      <c r="AR1324" s="288">
        <f t="shared" si="1182"/>
        <v>3400</v>
      </c>
      <c r="AS1324" s="373" t="s">
        <v>2578</v>
      </c>
      <c r="AT1324" s="373"/>
      <c r="AU1324" s="373" t="s">
        <v>3535</v>
      </c>
      <c r="AV1324" s="373" t="s">
        <v>3536</v>
      </c>
      <c r="AW1324" s="375">
        <v>46058</v>
      </c>
      <c r="AX1324" s="373" t="s">
        <v>3537</v>
      </c>
      <c r="AY1324" s="375">
        <v>46078</v>
      </c>
      <c r="AZ1324" s="373"/>
      <c r="BA1324" s="373" t="s">
        <v>3538</v>
      </c>
      <c r="BB1324" s="901" t="s">
        <v>995</v>
      </c>
      <c r="BC1324" s="373" t="s">
        <v>3803</v>
      </c>
      <c r="BD1324" s="373" t="s">
        <v>3804</v>
      </c>
      <c r="BE1324" s="373" t="s">
        <v>3805</v>
      </c>
      <c r="BF1324" s="375">
        <v>46083</v>
      </c>
      <c r="BG1324" s="373"/>
      <c r="BH1324" s="773" t="s">
        <v>2837</v>
      </c>
      <c r="BI1324" s="773"/>
      <c r="BJ1324" s="799"/>
      <c r="BK1324" s="687"/>
      <c r="BL1324" s="799" t="s">
        <v>2837</v>
      </c>
      <c r="BM1324" s="799"/>
      <c r="BN1324" s="773"/>
      <c r="BO1324" s="687" t="s">
        <v>3868</v>
      </c>
      <c r="BP1324" s="687" t="s">
        <v>3806</v>
      </c>
      <c r="BQ1324" s="1115" t="s">
        <v>3807</v>
      </c>
      <c r="BR1324" s="1115"/>
      <c r="BS1324" s="373" t="s">
        <v>2838</v>
      </c>
      <c r="BT1324" s="373" t="s">
        <v>2839</v>
      </c>
      <c r="BU1324" s="373" t="s">
        <v>2840</v>
      </c>
      <c r="BV1324" s="774" t="s">
        <v>2841</v>
      </c>
      <c r="BW1324" s="775" t="s">
        <v>2842</v>
      </c>
      <c r="BX1324" s="798">
        <v>3000</v>
      </c>
      <c r="BY1324" s="907">
        <v>46082</v>
      </c>
      <c r="BZ1324" s="907">
        <v>46116</v>
      </c>
      <c r="CA1324" s="373"/>
      <c r="CB1324" s="373"/>
      <c r="CC1324" s="373"/>
      <c r="CD1324" s="373"/>
      <c r="CE1324" s="373"/>
      <c r="CF1324" s="373"/>
      <c r="CG1324" s="373"/>
      <c r="CH1324" s="373"/>
      <c r="CI1324" s="373"/>
      <c r="CJ1324" s="373"/>
      <c r="CK1324" s="373"/>
      <c r="CL1324" s="373"/>
      <c r="CM1324" s="373"/>
      <c r="CN1324" s="373"/>
      <c r="CO1324" s="373"/>
      <c r="CP1324" s="373"/>
      <c r="CQ1324" s="373"/>
      <c r="CR1324" s="373"/>
      <c r="CS1324" s="373"/>
      <c r="CT1324" s="373">
        <v>30</v>
      </c>
      <c r="CU1324" s="390">
        <f t="shared" si="1174"/>
        <v>3000</v>
      </c>
      <c r="CV1324" s="373">
        <v>30</v>
      </c>
      <c r="CW1324" s="390">
        <f t="shared" si="1220"/>
        <v>3000</v>
      </c>
      <c r="CX1324" s="373">
        <v>30</v>
      </c>
      <c r="CY1324" s="390">
        <f t="shared" si="1221"/>
        <v>3000</v>
      </c>
      <c r="CZ1324" s="390">
        <f t="shared" ref="CZ1324:CZ1355" si="1222">CU1324-CW1324</f>
        <v>0</v>
      </c>
      <c r="DA1324" s="390">
        <f t="shared" ref="DA1324:DA1355" si="1223">CU1324-CY1324</f>
        <v>0</v>
      </c>
      <c r="DB1324" s="373"/>
      <c r="DC1324" s="373">
        <f t="shared" si="1205"/>
        <v>4</v>
      </c>
      <c r="DD1324" s="1371">
        <f t="shared" si="1217"/>
        <v>400</v>
      </c>
      <c r="DE1324" s="373">
        <v>4</v>
      </c>
      <c r="DF1324" s="1371">
        <f t="shared" si="1218"/>
        <v>400</v>
      </c>
      <c r="DG1324" s="373">
        <v>4</v>
      </c>
      <c r="DH1324" s="1371">
        <f t="shared" si="1219"/>
        <v>400</v>
      </c>
      <c r="DI1324" s="373"/>
      <c r="DJ1324" s="373"/>
      <c r="DK1324" s="373"/>
      <c r="DL1324" s="373"/>
      <c r="DM1324" s="373"/>
      <c r="DN1324" s="373"/>
      <c r="DO1324" s="373"/>
      <c r="DP1324" s="373"/>
      <c r="DQ1324" s="373"/>
      <c r="DR1324" s="373"/>
      <c r="DS1324" s="373"/>
      <c r="DT1324" s="373"/>
      <c r="DU1324" s="793">
        <f t="shared" si="1177"/>
        <v>3400</v>
      </c>
      <c r="DV1324" s="794">
        <f t="shared" si="1206"/>
        <v>3400</v>
      </c>
      <c r="DW1324" s="794">
        <f t="shared" si="1207"/>
        <v>3400</v>
      </c>
      <c r="DX1324" s="794">
        <f t="shared" si="1179"/>
        <v>0</v>
      </c>
      <c r="DY1324" s="794">
        <f t="shared" si="1180"/>
        <v>0</v>
      </c>
      <c r="DZ1324" s="373"/>
      <c r="EA1324" s="373"/>
      <c r="EB1324" s="373"/>
      <c r="EC1324" s="373"/>
      <c r="ED1324" s="373"/>
      <c r="EE1324" s="373"/>
      <c r="EF1324" s="373"/>
      <c r="EG1324" s="621"/>
      <c r="EH1324" s="373"/>
      <c r="EI1324" s="373"/>
      <c r="EJ1324" s="373"/>
      <c r="EK1324" s="373"/>
      <c r="EL1324" s="373"/>
      <c r="EM1324" s="373"/>
      <c r="EN1324" s="373"/>
      <c r="EO1324" s="373"/>
      <c r="EP1324" s="373"/>
      <c r="EQ1324" s="373"/>
      <c r="ER1324" s="373"/>
      <c r="ES1324" s="373"/>
      <c r="ET1324" s="373"/>
      <c r="EU1324" s="373"/>
      <c r="EV1324" s="373"/>
      <c r="EW1324" s="373"/>
      <c r="EX1324" s="373"/>
      <c r="EY1324" s="373"/>
      <c r="EZ1324" s="373"/>
      <c r="FA1324" s="373"/>
      <c r="FB1324" s="373"/>
      <c r="FC1324" s="373"/>
      <c r="FD1324" s="373"/>
      <c r="FE1324" s="373"/>
      <c r="FF1324" s="373"/>
      <c r="FG1324" s="373"/>
      <c r="FH1324" s="373"/>
      <c r="FI1324" s="838"/>
    </row>
    <row r="1325" spans="1:165" s="623" customFormat="1" ht="48" hidden="1" customHeight="1" x14ac:dyDescent="0.25">
      <c r="A1325" s="1365">
        <v>2026</v>
      </c>
      <c r="B1325" s="1365">
        <v>479</v>
      </c>
      <c r="C1325" s="1365" t="s">
        <v>58</v>
      </c>
      <c r="D1325" s="1365">
        <v>3000654</v>
      </c>
      <c r="E1325" s="1365">
        <v>5005020</v>
      </c>
      <c r="F1325" s="1365" t="s">
        <v>2269</v>
      </c>
      <c r="G1325" s="1365" t="s">
        <v>2270</v>
      </c>
      <c r="H1325" s="1365">
        <v>93</v>
      </c>
      <c r="I1325" s="1366" t="s">
        <v>992</v>
      </c>
      <c r="J1325" s="1367" t="s">
        <v>10</v>
      </c>
      <c r="K1325" s="1367" t="s">
        <v>60</v>
      </c>
      <c r="L1325" s="1365" t="str">
        <f t="shared" si="1178"/>
        <v>2.3</v>
      </c>
      <c r="M1325" s="1368" t="s">
        <v>62</v>
      </c>
      <c r="N1325" s="1368"/>
      <c r="O1325" s="1365" t="s">
        <v>2641</v>
      </c>
      <c r="P1325" s="1365" t="s">
        <v>65</v>
      </c>
      <c r="Q1325" s="1369">
        <v>1</v>
      </c>
      <c r="R1325" s="297">
        <v>3000</v>
      </c>
      <c r="S1325" s="373"/>
      <c r="T1325" s="373"/>
      <c r="U1325" s="1365">
        <v>30</v>
      </c>
      <c r="V1325" s="1365">
        <v>4</v>
      </c>
      <c r="W1325" s="286"/>
      <c r="X1325" s="286"/>
      <c r="Y1325" s="286"/>
      <c r="Z1325" s="287"/>
      <c r="AA1325" s="287"/>
      <c r="AB1325" s="287"/>
      <c r="AC1325" s="287"/>
      <c r="AD1325" s="287"/>
      <c r="AE1325" s="285"/>
      <c r="AF1325" s="284">
        <f t="shared" si="1204"/>
        <v>0</v>
      </c>
      <c r="AG1325" s="284">
        <f t="shared" si="1203"/>
        <v>0</v>
      </c>
      <c r="AH1325" s="284">
        <f t="shared" si="1181"/>
        <v>3000</v>
      </c>
      <c r="AI1325" s="284">
        <f t="shared" si="1208"/>
        <v>400</v>
      </c>
      <c r="AJ1325" s="284">
        <f t="shared" si="1209"/>
        <v>0</v>
      </c>
      <c r="AK1325" s="284">
        <f t="shared" si="1210"/>
        <v>0</v>
      </c>
      <c r="AL1325" s="284">
        <f t="shared" si="1211"/>
        <v>0</v>
      </c>
      <c r="AM1325" s="284">
        <f t="shared" si="1212"/>
        <v>0</v>
      </c>
      <c r="AN1325" s="284">
        <f t="shared" si="1213"/>
        <v>0</v>
      </c>
      <c r="AO1325" s="284">
        <f t="shared" si="1214"/>
        <v>0</v>
      </c>
      <c r="AP1325" s="284">
        <f t="shared" si="1215"/>
        <v>0</v>
      </c>
      <c r="AQ1325" s="284">
        <f t="shared" si="1216"/>
        <v>0</v>
      </c>
      <c r="AR1325" s="288">
        <f t="shared" si="1182"/>
        <v>3400</v>
      </c>
      <c r="AS1325" s="373" t="s">
        <v>2578</v>
      </c>
      <c r="AT1325" s="373"/>
      <c r="AU1325" s="373" t="s">
        <v>3535</v>
      </c>
      <c r="AV1325" s="373" t="s">
        <v>3536</v>
      </c>
      <c r="AW1325" s="375">
        <v>46058</v>
      </c>
      <c r="AX1325" s="373" t="s">
        <v>3537</v>
      </c>
      <c r="AY1325" s="375">
        <v>46078</v>
      </c>
      <c r="AZ1325" s="373"/>
      <c r="BA1325" s="373" t="s">
        <v>3538</v>
      </c>
      <c r="BB1325" s="901" t="s">
        <v>995</v>
      </c>
      <c r="BC1325" s="373" t="s">
        <v>3803</v>
      </c>
      <c r="BD1325" s="373" t="s">
        <v>3804</v>
      </c>
      <c r="BE1325" s="373" t="s">
        <v>3805</v>
      </c>
      <c r="BF1325" s="375">
        <v>46083</v>
      </c>
      <c r="BG1325" s="373"/>
      <c r="BH1325" s="773" t="s">
        <v>2843</v>
      </c>
      <c r="BI1325" s="773"/>
      <c r="BJ1325" s="799"/>
      <c r="BK1325" s="687"/>
      <c r="BL1325" s="799" t="s">
        <v>2843</v>
      </c>
      <c r="BM1325" s="799"/>
      <c r="BN1325" s="773"/>
      <c r="BO1325" s="687" t="s">
        <v>3868</v>
      </c>
      <c r="BP1325" s="687" t="s">
        <v>3806</v>
      </c>
      <c r="BQ1325" s="1115" t="s">
        <v>3807</v>
      </c>
      <c r="BR1325" s="1115"/>
      <c r="BS1325" s="373" t="s">
        <v>2844</v>
      </c>
      <c r="BT1325" s="373" t="s">
        <v>2845</v>
      </c>
      <c r="BU1325" s="373" t="s">
        <v>2846</v>
      </c>
      <c r="BV1325" s="1460" t="s">
        <v>2847</v>
      </c>
      <c r="BW1325" s="775">
        <v>10068162012</v>
      </c>
      <c r="BX1325" s="798">
        <v>3000</v>
      </c>
      <c r="BY1325" s="907">
        <v>46082</v>
      </c>
      <c r="BZ1325" s="907">
        <v>46116</v>
      </c>
      <c r="CA1325" s="373"/>
      <c r="CB1325" s="373"/>
      <c r="CC1325" s="373"/>
      <c r="CD1325" s="373"/>
      <c r="CE1325" s="373"/>
      <c r="CF1325" s="373"/>
      <c r="CG1325" s="373"/>
      <c r="CH1325" s="373"/>
      <c r="CI1325" s="373"/>
      <c r="CJ1325" s="373"/>
      <c r="CK1325" s="373"/>
      <c r="CL1325" s="373"/>
      <c r="CM1325" s="373"/>
      <c r="CN1325" s="373"/>
      <c r="CO1325" s="373"/>
      <c r="CP1325" s="373"/>
      <c r="CQ1325" s="373"/>
      <c r="CR1325" s="373"/>
      <c r="CS1325" s="373"/>
      <c r="CT1325" s="373">
        <v>30</v>
      </c>
      <c r="CU1325" s="390">
        <f t="shared" si="1174"/>
        <v>3000</v>
      </c>
      <c r="CV1325" s="373">
        <v>30</v>
      </c>
      <c r="CW1325" s="390">
        <f t="shared" si="1220"/>
        <v>3000</v>
      </c>
      <c r="CX1325" s="373">
        <v>30</v>
      </c>
      <c r="CY1325" s="390">
        <f t="shared" si="1221"/>
        <v>3000</v>
      </c>
      <c r="CZ1325" s="390">
        <f t="shared" si="1222"/>
        <v>0</v>
      </c>
      <c r="DA1325" s="390">
        <f t="shared" si="1223"/>
        <v>0</v>
      </c>
      <c r="DB1325" s="373"/>
      <c r="DC1325" s="373">
        <f t="shared" si="1205"/>
        <v>4</v>
      </c>
      <c r="DD1325" s="1371">
        <f t="shared" si="1217"/>
        <v>400</v>
      </c>
      <c r="DE1325" s="373">
        <v>4</v>
      </c>
      <c r="DF1325" s="1371">
        <f t="shared" si="1218"/>
        <v>400</v>
      </c>
      <c r="DG1325" s="373">
        <v>4</v>
      </c>
      <c r="DH1325" s="1371">
        <f t="shared" si="1219"/>
        <v>400</v>
      </c>
      <c r="DI1325" s="373"/>
      <c r="DJ1325" s="373"/>
      <c r="DK1325" s="373"/>
      <c r="DL1325" s="373"/>
      <c r="DM1325" s="373"/>
      <c r="DN1325" s="373"/>
      <c r="DO1325" s="373"/>
      <c r="DP1325" s="373"/>
      <c r="DQ1325" s="373"/>
      <c r="DR1325" s="373"/>
      <c r="DS1325" s="373"/>
      <c r="DT1325" s="373"/>
      <c r="DU1325" s="793">
        <f t="shared" si="1177"/>
        <v>3400</v>
      </c>
      <c r="DV1325" s="794">
        <f t="shared" si="1206"/>
        <v>3400</v>
      </c>
      <c r="DW1325" s="794">
        <f t="shared" si="1207"/>
        <v>3400</v>
      </c>
      <c r="DX1325" s="794">
        <f t="shared" si="1179"/>
        <v>0</v>
      </c>
      <c r="DY1325" s="794">
        <f t="shared" si="1180"/>
        <v>0</v>
      </c>
      <c r="DZ1325" s="373"/>
      <c r="EA1325" s="373"/>
      <c r="EB1325" s="373"/>
      <c r="EC1325" s="373"/>
      <c r="ED1325" s="373"/>
      <c r="EE1325" s="373"/>
      <c r="EF1325" s="373"/>
      <c r="EG1325" s="621"/>
      <c r="EH1325" s="373"/>
      <c r="EI1325" s="373"/>
      <c r="EJ1325" s="373"/>
      <c r="EK1325" s="373"/>
      <c r="EL1325" s="373"/>
      <c r="EM1325" s="373"/>
      <c r="EN1325" s="373"/>
      <c r="EO1325" s="373"/>
      <c r="EP1325" s="373"/>
      <c r="EQ1325" s="373"/>
      <c r="ER1325" s="373"/>
      <c r="ES1325" s="373"/>
      <c r="ET1325" s="373"/>
      <c r="EU1325" s="373"/>
      <c r="EV1325" s="373"/>
      <c r="EW1325" s="373"/>
      <c r="EX1325" s="373"/>
      <c r="EY1325" s="373"/>
      <c r="EZ1325" s="373"/>
      <c r="FA1325" s="373"/>
      <c r="FB1325" s="373"/>
      <c r="FC1325" s="373"/>
      <c r="FD1325" s="373"/>
      <c r="FE1325" s="373"/>
      <c r="FF1325" s="373"/>
      <c r="FG1325" s="373"/>
      <c r="FH1325" s="373"/>
      <c r="FI1325" s="838"/>
    </row>
    <row r="1326" spans="1:165" s="623" customFormat="1" ht="48" hidden="1" customHeight="1" x14ac:dyDescent="0.25">
      <c r="A1326" s="1365">
        <v>2026</v>
      </c>
      <c r="B1326" s="1365">
        <v>479</v>
      </c>
      <c r="C1326" s="1365" t="s">
        <v>58</v>
      </c>
      <c r="D1326" s="1365">
        <v>3000654</v>
      </c>
      <c r="E1326" s="1365">
        <v>5005020</v>
      </c>
      <c r="F1326" s="1365" t="s">
        <v>2269</v>
      </c>
      <c r="G1326" s="1365" t="s">
        <v>2270</v>
      </c>
      <c r="H1326" s="1365">
        <v>93</v>
      </c>
      <c r="I1326" s="1366" t="s">
        <v>992</v>
      </c>
      <c r="J1326" s="1367" t="s">
        <v>10</v>
      </c>
      <c r="K1326" s="1367" t="s">
        <v>60</v>
      </c>
      <c r="L1326" s="1365" t="str">
        <f t="shared" si="1178"/>
        <v>2.3</v>
      </c>
      <c r="M1326" s="1368" t="s">
        <v>62</v>
      </c>
      <c r="N1326" s="1368"/>
      <c r="O1326" s="1365" t="s">
        <v>2641</v>
      </c>
      <c r="P1326" s="1365" t="s">
        <v>65</v>
      </c>
      <c r="Q1326" s="1369">
        <v>1</v>
      </c>
      <c r="R1326" s="297">
        <v>3000</v>
      </c>
      <c r="S1326" s="373"/>
      <c r="T1326" s="373"/>
      <c r="U1326" s="1365">
        <v>30</v>
      </c>
      <c r="V1326" s="1365">
        <v>4</v>
      </c>
      <c r="W1326" s="286"/>
      <c r="X1326" s="286"/>
      <c r="Y1326" s="286"/>
      <c r="Z1326" s="287"/>
      <c r="AA1326" s="287"/>
      <c r="AB1326" s="287"/>
      <c r="AC1326" s="287"/>
      <c r="AD1326" s="287"/>
      <c r="AE1326" s="285"/>
      <c r="AF1326" s="284">
        <f t="shared" si="1204"/>
        <v>0</v>
      </c>
      <c r="AG1326" s="284">
        <f t="shared" si="1203"/>
        <v>0</v>
      </c>
      <c r="AH1326" s="284">
        <f t="shared" si="1181"/>
        <v>3000</v>
      </c>
      <c r="AI1326" s="284">
        <f t="shared" si="1208"/>
        <v>400</v>
      </c>
      <c r="AJ1326" s="284">
        <f t="shared" si="1209"/>
        <v>0</v>
      </c>
      <c r="AK1326" s="284">
        <f t="shared" si="1210"/>
        <v>0</v>
      </c>
      <c r="AL1326" s="284">
        <f t="shared" si="1211"/>
        <v>0</v>
      </c>
      <c r="AM1326" s="284">
        <f t="shared" si="1212"/>
        <v>0</v>
      </c>
      <c r="AN1326" s="284">
        <f t="shared" si="1213"/>
        <v>0</v>
      </c>
      <c r="AO1326" s="284">
        <f t="shared" si="1214"/>
        <v>0</v>
      </c>
      <c r="AP1326" s="284">
        <f t="shared" si="1215"/>
        <v>0</v>
      </c>
      <c r="AQ1326" s="284">
        <f t="shared" si="1216"/>
        <v>0</v>
      </c>
      <c r="AR1326" s="288">
        <f t="shared" si="1182"/>
        <v>3400</v>
      </c>
      <c r="AS1326" s="373" t="s">
        <v>2578</v>
      </c>
      <c r="AT1326" s="373"/>
      <c r="AU1326" s="373" t="s">
        <v>3535</v>
      </c>
      <c r="AV1326" s="373" t="s">
        <v>3536</v>
      </c>
      <c r="AW1326" s="375">
        <v>46058</v>
      </c>
      <c r="AX1326" s="373" t="s">
        <v>3537</v>
      </c>
      <c r="AY1326" s="375">
        <v>46078</v>
      </c>
      <c r="AZ1326" s="373"/>
      <c r="BA1326" s="373" t="s">
        <v>3538</v>
      </c>
      <c r="BB1326" s="901" t="s">
        <v>995</v>
      </c>
      <c r="BC1326" s="373" t="s">
        <v>3803</v>
      </c>
      <c r="BD1326" s="373" t="s">
        <v>3804</v>
      </c>
      <c r="BE1326" s="373" t="s">
        <v>3805</v>
      </c>
      <c r="BF1326" s="375">
        <v>46083</v>
      </c>
      <c r="BG1326" s="373"/>
      <c r="BH1326" s="773" t="s">
        <v>2848</v>
      </c>
      <c r="BI1326" s="773"/>
      <c r="BJ1326" s="799"/>
      <c r="BK1326" s="687"/>
      <c r="BL1326" s="799" t="s">
        <v>2848</v>
      </c>
      <c r="BM1326" s="799"/>
      <c r="BN1326" s="773"/>
      <c r="BO1326" s="687" t="s">
        <v>3868</v>
      </c>
      <c r="BP1326" s="687" t="s">
        <v>3806</v>
      </c>
      <c r="BQ1326" s="1115" t="s">
        <v>3819</v>
      </c>
      <c r="BR1326" s="1115"/>
      <c r="BS1326" s="373" t="s">
        <v>2849</v>
      </c>
      <c r="BT1326" s="373" t="s">
        <v>2850</v>
      </c>
      <c r="BU1326" s="373" t="s">
        <v>2851</v>
      </c>
      <c r="BV1326" s="774" t="s">
        <v>2852</v>
      </c>
      <c r="BW1326" s="775" t="s">
        <v>2853</v>
      </c>
      <c r="BX1326" s="798">
        <v>3000</v>
      </c>
      <c r="BY1326" s="907">
        <v>46082</v>
      </c>
      <c r="BZ1326" s="907">
        <v>46116</v>
      </c>
      <c r="CA1326" s="373"/>
      <c r="CB1326" s="373"/>
      <c r="CC1326" s="373"/>
      <c r="CD1326" s="373"/>
      <c r="CE1326" s="373"/>
      <c r="CF1326" s="373"/>
      <c r="CG1326" s="373"/>
      <c r="CH1326" s="373"/>
      <c r="CI1326" s="373"/>
      <c r="CJ1326" s="373"/>
      <c r="CK1326" s="373"/>
      <c r="CL1326" s="373"/>
      <c r="CM1326" s="373"/>
      <c r="CN1326" s="373"/>
      <c r="CO1326" s="373"/>
      <c r="CP1326" s="373"/>
      <c r="CQ1326" s="373"/>
      <c r="CR1326" s="373"/>
      <c r="CS1326" s="373"/>
      <c r="CT1326" s="373">
        <v>30</v>
      </c>
      <c r="CU1326" s="390">
        <f t="shared" si="1174"/>
        <v>3000</v>
      </c>
      <c r="CV1326" s="373">
        <v>30</v>
      </c>
      <c r="CW1326" s="390">
        <f t="shared" si="1220"/>
        <v>3000</v>
      </c>
      <c r="CX1326" s="373">
        <v>30</v>
      </c>
      <c r="CY1326" s="390">
        <f t="shared" si="1221"/>
        <v>3000</v>
      </c>
      <c r="CZ1326" s="390">
        <f t="shared" si="1222"/>
        <v>0</v>
      </c>
      <c r="DA1326" s="390">
        <f t="shared" si="1223"/>
        <v>0</v>
      </c>
      <c r="DB1326" s="373"/>
      <c r="DC1326" s="373">
        <f t="shared" si="1205"/>
        <v>4</v>
      </c>
      <c r="DD1326" s="1371">
        <f t="shared" si="1217"/>
        <v>400</v>
      </c>
      <c r="DE1326" s="373">
        <v>4</v>
      </c>
      <c r="DF1326" s="1371">
        <f t="shared" si="1218"/>
        <v>400</v>
      </c>
      <c r="DG1326" s="373">
        <v>4</v>
      </c>
      <c r="DH1326" s="1371">
        <f t="shared" si="1219"/>
        <v>400</v>
      </c>
      <c r="DI1326" s="373"/>
      <c r="DJ1326" s="373"/>
      <c r="DK1326" s="373"/>
      <c r="DL1326" s="373"/>
      <c r="DM1326" s="373"/>
      <c r="DN1326" s="373"/>
      <c r="DO1326" s="373"/>
      <c r="DP1326" s="373"/>
      <c r="DQ1326" s="373"/>
      <c r="DR1326" s="373"/>
      <c r="DS1326" s="373"/>
      <c r="DT1326" s="373"/>
      <c r="DU1326" s="793">
        <f t="shared" si="1177"/>
        <v>3400</v>
      </c>
      <c r="DV1326" s="794">
        <f t="shared" si="1206"/>
        <v>3400</v>
      </c>
      <c r="DW1326" s="794">
        <f t="shared" si="1207"/>
        <v>3400</v>
      </c>
      <c r="DX1326" s="794">
        <f t="shared" si="1179"/>
        <v>0</v>
      </c>
      <c r="DY1326" s="794">
        <f t="shared" si="1180"/>
        <v>0</v>
      </c>
      <c r="DZ1326" s="373"/>
      <c r="EA1326" s="373"/>
      <c r="EB1326" s="373"/>
      <c r="EC1326" s="373"/>
      <c r="ED1326" s="373"/>
      <c r="EE1326" s="373"/>
      <c r="EF1326" s="373"/>
      <c r="EG1326" s="621"/>
      <c r="EH1326" s="373"/>
      <c r="EI1326" s="373"/>
      <c r="EJ1326" s="373"/>
      <c r="EK1326" s="373"/>
      <c r="EL1326" s="373"/>
      <c r="EM1326" s="373"/>
      <c r="EN1326" s="373"/>
      <c r="EO1326" s="373"/>
      <c r="EP1326" s="373"/>
      <c r="EQ1326" s="373"/>
      <c r="ER1326" s="373"/>
      <c r="ES1326" s="373"/>
      <c r="ET1326" s="373"/>
      <c r="EU1326" s="373"/>
      <c r="EV1326" s="373"/>
      <c r="EW1326" s="373"/>
      <c r="EX1326" s="373"/>
      <c r="EY1326" s="373"/>
      <c r="EZ1326" s="373"/>
      <c r="FA1326" s="373"/>
      <c r="FB1326" s="373"/>
      <c r="FC1326" s="373"/>
      <c r="FD1326" s="373"/>
      <c r="FE1326" s="373"/>
      <c r="FF1326" s="373"/>
      <c r="FG1326" s="373"/>
      <c r="FH1326" s="373"/>
      <c r="FI1326" s="838"/>
    </row>
    <row r="1327" spans="1:165" s="623" customFormat="1" ht="48" hidden="1" customHeight="1" x14ac:dyDescent="0.25">
      <c r="A1327" s="1365">
        <v>2026</v>
      </c>
      <c r="B1327" s="1365">
        <v>479</v>
      </c>
      <c r="C1327" s="1365" t="s">
        <v>58</v>
      </c>
      <c r="D1327" s="1365">
        <v>3000654</v>
      </c>
      <c r="E1327" s="1365">
        <v>5005020</v>
      </c>
      <c r="F1327" s="1365" t="s">
        <v>2269</v>
      </c>
      <c r="G1327" s="1365" t="s">
        <v>2270</v>
      </c>
      <c r="H1327" s="1365">
        <v>93</v>
      </c>
      <c r="I1327" s="1366" t="s">
        <v>992</v>
      </c>
      <c r="J1327" s="1367" t="s">
        <v>10</v>
      </c>
      <c r="K1327" s="1367" t="s">
        <v>60</v>
      </c>
      <c r="L1327" s="1365" t="str">
        <f t="shared" si="1178"/>
        <v>2.3</v>
      </c>
      <c r="M1327" s="1368" t="s">
        <v>62</v>
      </c>
      <c r="N1327" s="1368"/>
      <c r="O1327" s="1365" t="s">
        <v>2641</v>
      </c>
      <c r="P1327" s="1365" t="s">
        <v>65</v>
      </c>
      <c r="Q1327" s="1369">
        <v>1</v>
      </c>
      <c r="R1327" s="297">
        <v>3000</v>
      </c>
      <c r="S1327" s="373"/>
      <c r="T1327" s="373"/>
      <c r="U1327" s="1365">
        <v>30</v>
      </c>
      <c r="V1327" s="1365">
        <v>4</v>
      </c>
      <c r="W1327" s="286"/>
      <c r="X1327" s="286"/>
      <c r="Y1327" s="286"/>
      <c r="Z1327" s="287"/>
      <c r="AA1327" s="287"/>
      <c r="AB1327" s="287"/>
      <c r="AC1327" s="287"/>
      <c r="AD1327" s="287"/>
      <c r="AE1327" s="285"/>
      <c r="AF1327" s="284">
        <f t="shared" si="1204"/>
        <v>0</v>
      </c>
      <c r="AG1327" s="284">
        <f t="shared" si="1203"/>
        <v>0</v>
      </c>
      <c r="AH1327" s="284">
        <f t="shared" si="1181"/>
        <v>3000</v>
      </c>
      <c r="AI1327" s="284">
        <f t="shared" si="1208"/>
        <v>400</v>
      </c>
      <c r="AJ1327" s="284">
        <f t="shared" si="1209"/>
        <v>0</v>
      </c>
      <c r="AK1327" s="284">
        <f t="shared" si="1210"/>
        <v>0</v>
      </c>
      <c r="AL1327" s="284">
        <f t="shared" si="1211"/>
        <v>0</v>
      </c>
      <c r="AM1327" s="284">
        <f t="shared" si="1212"/>
        <v>0</v>
      </c>
      <c r="AN1327" s="284">
        <f t="shared" si="1213"/>
        <v>0</v>
      </c>
      <c r="AO1327" s="284">
        <f t="shared" si="1214"/>
        <v>0</v>
      </c>
      <c r="AP1327" s="284">
        <f t="shared" si="1215"/>
        <v>0</v>
      </c>
      <c r="AQ1327" s="284">
        <f t="shared" si="1216"/>
        <v>0</v>
      </c>
      <c r="AR1327" s="288">
        <f t="shared" si="1182"/>
        <v>3400</v>
      </c>
      <c r="AS1327" s="373" t="s">
        <v>2578</v>
      </c>
      <c r="AT1327" s="373"/>
      <c r="AU1327" s="373" t="s">
        <v>3535</v>
      </c>
      <c r="AV1327" s="373" t="s">
        <v>3536</v>
      </c>
      <c r="AW1327" s="375">
        <v>46058</v>
      </c>
      <c r="AX1327" s="373" t="s">
        <v>3537</v>
      </c>
      <c r="AY1327" s="375">
        <v>46078</v>
      </c>
      <c r="AZ1327" s="373"/>
      <c r="BA1327" s="373" t="s">
        <v>3538</v>
      </c>
      <c r="BB1327" s="901" t="s">
        <v>995</v>
      </c>
      <c r="BC1327" s="373" t="s">
        <v>3803</v>
      </c>
      <c r="BD1327" s="373" t="s">
        <v>3804</v>
      </c>
      <c r="BE1327" s="373" t="s">
        <v>3805</v>
      </c>
      <c r="BF1327" s="375">
        <v>46083</v>
      </c>
      <c r="BG1327" s="373"/>
      <c r="BH1327" s="773" t="s">
        <v>2854</v>
      </c>
      <c r="BI1327" s="773"/>
      <c r="BJ1327" s="799"/>
      <c r="BK1327" s="687"/>
      <c r="BL1327" s="799" t="s">
        <v>2854</v>
      </c>
      <c r="BM1327" s="799"/>
      <c r="BN1327" s="773"/>
      <c r="BO1327" s="687" t="s">
        <v>3874</v>
      </c>
      <c r="BP1327" s="687" t="s">
        <v>3806</v>
      </c>
      <c r="BQ1327" s="1115" t="s">
        <v>3819</v>
      </c>
      <c r="BR1327" s="1115"/>
      <c r="BS1327" s="373" t="s">
        <v>2855</v>
      </c>
      <c r="BT1327" s="373" t="s">
        <v>1568</v>
      </c>
      <c r="BU1327" s="373" t="s">
        <v>2856</v>
      </c>
      <c r="BV1327" s="774" t="s">
        <v>2857</v>
      </c>
      <c r="BW1327" s="775" t="s">
        <v>2858</v>
      </c>
      <c r="BX1327" s="798">
        <v>3000</v>
      </c>
      <c r="BY1327" s="907">
        <v>46082</v>
      </c>
      <c r="BZ1327" s="907">
        <v>46116</v>
      </c>
      <c r="CA1327" s="373"/>
      <c r="CB1327" s="373"/>
      <c r="CC1327" s="373"/>
      <c r="CD1327" s="373"/>
      <c r="CE1327" s="373"/>
      <c r="CF1327" s="373"/>
      <c r="CG1327" s="373"/>
      <c r="CH1327" s="373"/>
      <c r="CI1327" s="373"/>
      <c r="CJ1327" s="373"/>
      <c r="CK1327" s="373"/>
      <c r="CL1327" s="373"/>
      <c r="CM1327" s="373"/>
      <c r="CN1327" s="373"/>
      <c r="CO1327" s="373"/>
      <c r="CP1327" s="373"/>
      <c r="CQ1327" s="373"/>
      <c r="CR1327" s="373"/>
      <c r="CS1327" s="373"/>
      <c r="CT1327" s="373">
        <v>30</v>
      </c>
      <c r="CU1327" s="390">
        <f t="shared" ref="CU1327:CU1390" si="1224">AH1327</f>
        <v>3000</v>
      </c>
      <c r="CV1327" s="373">
        <v>30</v>
      </c>
      <c r="CW1327" s="390">
        <f t="shared" si="1220"/>
        <v>3000</v>
      </c>
      <c r="CX1327" s="373">
        <v>30</v>
      </c>
      <c r="CY1327" s="390">
        <f t="shared" si="1221"/>
        <v>3000</v>
      </c>
      <c r="CZ1327" s="390">
        <f t="shared" si="1222"/>
        <v>0</v>
      </c>
      <c r="DA1327" s="390">
        <f t="shared" si="1223"/>
        <v>0</v>
      </c>
      <c r="DB1327" s="373"/>
      <c r="DC1327" s="373">
        <f t="shared" si="1205"/>
        <v>4</v>
      </c>
      <c r="DD1327" s="1371">
        <f t="shared" si="1217"/>
        <v>400</v>
      </c>
      <c r="DE1327" s="373">
        <v>4</v>
      </c>
      <c r="DF1327" s="1371">
        <f t="shared" si="1218"/>
        <v>400</v>
      </c>
      <c r="DG1327" s="373">
        <v>4</v>
      </c>
      <c r="DH1327" s="1371">
        <f t="shared" si="1219"/>
        <v>400</v>
      </c>
      <c r="DI1327" s="373"/>
      <c r="DJ1327" s="373"/>
      <c r="DK1327" s="373"/>
      <c r="DL1327" s="373"/>
      <c r="DM1327" s="373"/>
      <c r="DN1327" s="373"/>
      <c r="DO1327" s="373"/>
      <c r="DP1327" s="373"/>
      <c r="DQ1327" s="373"/>
      <c r="DR1327" s="373"/>
      <c r="DS1327" s="373"/>
      <c r="DT1327" s="373"/>
      <c r="DU1327" s="793">
        <f t="shared" si="1177"/>
        <v>3400</v>
      </c>
      <c r="DV1327" s="794">
        <f t="shared" si="1206"/>
        <v>3400</v>
      </c>
      <c r="DW1327" s="794">
        <f t="shared" si="1207"/>
        <v>3400</v>
      </c>
      <c r="DX1327" s="794">
        <f t="shared" si="1179"/>
        <v>0</v>
      </c>
      <c r="DY1327" s="794">
        <f t="shared" si="1180"/>
        <v>0</v>
      </c>
      <c r="DZ1327" s="373"/>
      <c r="EA1327" s="373"/>
      <c r="EB1327" s="373"/>
      <c r="EC1327" s="373"/>
      <c r="ED1327" s="373"/>
      <c r="EE1327" s="373"/>
      <c r="EF1327" s="373"/>
      <c r="EG1327" s="621"/>
      <c r="EH1327" s="373"/>
      <c r="EI1327" s="373"/>
      <c r="EJ1327" s="373"/>
      <c r="EK1327" s="373"/>
      <c r="EL1327" s="373"/>
      <c r="EM1327" s="373"/>
      <c r="EN1327" s="373"/>
      <c r="EO1327" s="373"/>
      <c r="EP1327" s="373"/>
      <c r="EQ1327" s="373"/>
      <c r="ER1327" s="373"/>
      <c r="ES1327" s="373"/>
      <c r="ET1327" s="373"/>
      <c r="EU1327" s="373"/>
      <c r="EV1327" s="373"/>
      <c r="EW1327" s="373"/>
      <c r="EX1327" s="373"/>
      <c r="EY1327" s="373"/>
      <c r="EZ1327" s="373"/>
      <c r="FA1327" s="373"/>
      <c r="FB1327" s="373"/>
      <c r="FC1327" s="373"/>
      <c r="FD1327" s="373"/>
      <c r="FE1327" s="373"/>
      <c r="FF1327" s="373"/>
      <c r="FG1327" s="373"/>
      <c r="FH1327" s="373"/>
      <c r="FI1327" s="838"/>
    </row>
    <row r="1328" spans="1:165" s="623" customFormat="1" ht="48" hidden="1" customHeight="1" x14ac:dyDescent="0.25">
      <c r="A1328" s="1365">
        <v>2026</v>
      </c>
      <c r="B1328" s="1365">
        <v>479</v>
      </c>
      <c r="C1328" s="1365" t="s">
        <v>58</v>
      </c>
      <c r="D1328" s="1365">
        <v>3000654</v>
      </c>
      <c r="E1328" s="1365">
        <v>5005020</v>
      </c>
      <c r="F1328" s="1365" t="s">
        <v>2269</v>
      </c>
      <c r="G1328" s="1365" t="s">
        <v>2270</v>
      </c>
      <c r="H1328" s="1365">
        <v>93</v>
      </c>
      <c r="I1328" s="1366" t="s">
        <v>992</v>
      </c>
      <c r="J1328" s="1367" t="s">
        <v>10</v>
      </c>
      <c r="K1328" s="1367" t="s">
        <v>60</v>
      </c>
      <c r="L1328" s="1365" t="str">
        <f t="shared" si="1178"/>
        <v>2.3</v>
      </c>
      <c r="M1328" s="1368" t="s">
        <v>62</v>
      </c>
      <c r="N1328" s="1368"/>
      <c r="O1328" s="1365" t="s">
        <v>2641</v>
      </c>
      <c r="P1328" s="1365" t="s">
        <v>65</v>
      </c>
      <c r="Q1328" s="1369">
        <v>1</v>
      </c>
      <c r="R1328" s="297">
        <v>3000</v>
      </c>
      <c r="S1328" s="373"/>
      <c r="T1328" s="373"/>
      <c r="U1328" s="1365">
        <v>30</v>
      </c>
      <c r="V1328" s="1365">
        <v>4</v>
      </c>
      <c r="W1328" s="286"/>
      <c r="X1328" s="286"/>
      <c r="Y1328" s="286"/>
      <c r="Z1328" s="287"/>
      <c r="AA1328" s="287"/>
      <c r="AB1328" s="287"/>
      <c r="AC1328" s="287"/>
      <c r="AD1328" s="287"/>
      <c r="AE1328" s="285"/>
      <c r="AF1328" s="284">
        <f t="shared" si="1204"/>
        <v>0</v>
      </c>
      <c r="AG1328" s="284">
        <f t="shared" si="1203"/>
        <v>0</v>
      </c>
      <c r="AH1328" s="284">
        <f t="shared" si="1181"/>
        <v>3000</v>
      </c>
      <c r="AI1328" s="284">
        <f t="shared" si="1208"/>
        <v>400</v>
      </c>
      <c r="AJ1328" s="284">
        <f t="shared" si="1209"/>
        <v>0</v>
      </c>
      <c r="AK1328" s="284">
        <f t="shared" si="1210"/>
        <v>0</v>
      </c>
      <c r="AL1328" s="284">
        <f t="shared" si="1211"/>
        <v>0</v>
      </c>
      <c r="AM1328" s="284">
        <f t="shared" si="1212"/>
        <v>0</v>
      </c>
      <c r="AN1328" s="284">
        <f t="shared" si="1213"/>
        <v>0</v>
      </c>
      <c r="AO1328" s="284">
        <f t="shared" si="1214"/>
        <v>0</v>
      </c>
      <c r="AP1328" s="284">
        <f t="shared" si="1215"/>
        <v>0</v>
      </c>
      <c r="AQ1328" s="284">
        <f t="shared" si="1216"/>
        <v>0</v>
      </c>
      <c r="AR1328" s="288">
        <f t="shared" si="1182"/>
        <v>3400</v>
      </c>
      <c r="AS1328" s="373" t="s">
        <v>2578</v>
      </c>
      <c r="AT1328" s="373"/>
      <c r="AU1328" s="373" t="s">
        <v>3535</v>
      </c>
      <c r="AV1328" s="373" t="s">
        <v>3536</v>
      </c>
      <c r="AW1328" s="375">
        <v>46058</v>
      </c>
      <c r="AX1328" s="373" t="s">
        <v>3537</v>
      </c>
      <c r="AY1328" s="375">
        <v>46078</v>
      </c>
      <c r="AZ1328" s="373"/>
      <c r="BA1328" s="373" t="s">
        <v>3538</v>
      </c>
      <c r="BB1328" s="901" t="s">
        <v>995</v>
      </c>
      <c r="BC1328" s="373" t="s">
        <v>3803</v>
      </c>
      <c r="BD1328" s="373" t="s">
        <v>3804</v>
      </c>
      <c r="BE1328" s="373" t="s">
        <v>3805</v>
      </c>
      <c r="BF1328" s="375">
        <v>46083</v>
      </c>
      <c r="BG1328" s="373"/>
      <c r="BH1328" s="773" t="s">
        <v>2859</v>
      </c>
      <c r="BI1328" s="773"/>
      <c r="BJ1328" s="799"/>
      <c r="BK1328" s="687"/>
      <c r="BL1328" s="799" t="s">
        <v>2859</v>
      </c>
      <c r="BM1328" s="2623"/>
      <c r="BN1328" s="772"/>
      <c r="BO1328" s="698" t="s">
        <v>3874</v>
      </c>
      <c r="BP1328" s="698"/>
      <c r="BQ1328" s="1461" t="s">
        <v>3807</v>
      </c>
      <c r="BR1328" s="1461"/>
      <c r="BS1328" s="985" t="s">
        <v>2860</v>
      </c>
      <c r="BT1328" s="373" t="s">
        <v>2397</v>
      </c>
      <c r="BU1328" s="373" t="s">
        <v>2861</v>
      </c>
      <c r="BV1328" s="774" t="s">
        <v>2862</v>
      </c>
      <c r="BW1328" s="775" t="s">
        <v>2863</v>
      </c>
      <c r="BX1328" s="798">
        <v>3000</v>
      </c>
      <c r="BY1328" s="907">
        <v>46082</v>
      </c>
      <c r="BZ1328" s="907">
        <v>46116</v>
      </c>
      <c r="CA1328" s="373"/>
      <c r="CB1328" s="373"/>
      <c r="CC1328" s="373"/>
      <c r="CD1328" s="373"/>
      <c r="CE1328" s="373"/>
      <c r="CF1328" s="373"/>
      <c r="CG1328" s="373"/>
      <c r="CH1328" s="373"/>
      <c r="CI1328" s="373"/>
      <c r="CJ1328" s="373"/>
      <c r="CK1328" s="373"/>
      <c r="CL1328" s="373"/>
      <c r="CM1328" s="373"/>
      <c r="CN1328" s="373"/>
      <c r="CO1328" s="373"/>
      <c r="CP1328" s="373"/>
      <c r="CQ1328" s="373"/>
      <c r="CR1328" s="373"/>
      <c r="CS1328" s="373"/>
      <c r="CT1328" s="373">
        <v>30</v>
      </c>
      <c r="CU1328" s="390">
        <f t="shared" si="1224"/>
        <v>3000</v>
      </c>
      <c r="CV1328" s="373">
        <v>30</v>
      </c>
      <c r="CW1328" s="390">
        <f t="shared" si="1220"/>
        <v>3000</v>
      </c>
      <c r="CX1328" s="373">
        <v>30</v>
      </c>
      <c r="CY1328" s="390">
        <f t="shared" si="1221"/>
        <v>3000</v>
      </c>
      <c r="CZ1328" s="390">
        <f t="shared" si="1222"/>
        <v>0</v>
      </c>
      <c r="DA1328" s="390">
        <f t="shared" si="1223"/>
        <v>0</v>
      </c>
      <c r="DB1328" s="373"/>
      <c r="DC1328" s="373">
        <f t="shared" si="1205"/>
        <v>4</v>
      </c>
      <c r="DD1328" s="1371">
        <f t="shared" si="1217"/>
        <v>400</v>
      </c>
      <c r="DE1328" s="373">
        <v>4</v>
      </c>
      <c r="DF1328" s="1371">
        <f t="shared" si="1218"/>
        <v>400</v>
      </c>
      <c r="DG1328" s="373">
        <v>4</v>
      </c>
      <c r="DH1328" s="1371">
        <f t="shared" si="1219"/>
        <v>400</v>
      </c>
      <c r="DI1328" s="373"/>
      <c r="DJ1328" s="373"/>
      <c r="DK1328" s="373"/>
      <c r="DL1328" s="373"/>
      <c r="DM1328" s="373"/>
      <c r="DN1328" s="373"/>
      <c r="DO1328" s="373"/>
      <c r="DP1328" s="373"/>
      <c r="DQ1328" s="373"/>
      <c r="DR1328" s="373"/>
      <c r="DS1328" s="373"/>
      <c r="DT1328" s="373"/>
      <c r="DU1328" s="793">
        <f t="shared" si="1177"/>
        <v>3400</v>
      </c>
      <c r="DV1328" s="794">
        <f t="shared" si="1206"/>
        <v>3400</v>
      </c>
      <c r="DW1328" s="794">
        <f t="shared" si="1207"/>
        <v>3400</v>
      </c>
      <c r="DX1328" s="794">
        <f t="shared" si="1179"/>
        <v>0</v>
      </c>
      <c r="DY1328" s="794">
        <f t="shared" si="1180"/>
        <v>0</v>
      </c>
      <c r="DZ1328" s="373"/>
      <c r="EA1328" s="373"/>
      <c r="EB1328" s="373"/>
      <c r="EC1328" s="373"/>
      <c r="ED1328" s="373"/>
      <c r="EE1328" s="373"/>
      <c r="EF1328" s="373"/>
      <c r="EG1328" s="621"/>
      <c r="EH1328" s="373"/>
      <c r="EI1328" s="373"/>
      <c r="EJ1328" s="373"/>
      <c r="EK1328" s="373"/>
      <c r="EL1328" s="373"/>
      <c r="EM1328" s="373"/>
      <c r="EN1328" s="373"/>
      <c r="EO1328" s="373"/>
      <c r="EP1328" s="373"/>
      <c r="EQ1328" s="373"/>
      <c r="ER1328" s="373"/>
      <c r="ES1328" s="373"/>
      <c r="ET1328" s="373"/>
      <c r="EU1328" s="373"/>
      <c r="EV1328" s="373"/>
      <c r="EW1328" s="373"/>
      <c r="EX1328" s="373"/>
      <c r="EY1328" s="373"/>
      <c r="EZ1328" s="373"/>
      <c r="FA1328" s="373"/>
      <c r="FB1328" s="373"/>
      <c r="FC1328" s="373"/>
      <c r="FD1328" s="373"/>
      <c r="FE1328" s="373"/>
      <c r="FF1328" s="373"/>
      <c r="FG1328" s="373"/>
      <c r="FH1328" s="373"/>
      <c r="FI1328" s="838"/>
    </row>
    <row r="1329" spans="1:773" s="623" customFormat="1" ht="48" hidden="1" customHeight="1" x14ac:dyDescent="0.25">
      <c r="A1329" s="1365">
        <v>2026</v>
      </c>
      <c r="B1329" s="1365">
        <v>479</v>
      </c>
      <c r="C1329" s="1365" t="s">
        <v>58</v>
      </c>
      <c r="D1329" s="1365">
        <v>3000654</v>
      </c>
      <c r="E1329" s="1365">
        <v>5005020</v>
      </c>
      <c r="F1329" s="1365" t="s">
        <v>2269</v>
      </c>
      <c r="G1329" s="1365" t="s">
        <v>2270</v>
      </c>
      <c r="H1329" s="1365">
        <v>93</v>
      </c>
      <c r="I1329" s="1366" t="s">
        <v>992</v>
      </c>
      <c r="J1329" s="1367" t="s">
        <v>10</v>
      </c>
      <c r="K1329" s="1367" t="s">
        <v>60</v>
      </c>
      <c r="L1329" s="1365" t="str">
        <f t="shared" si="1178"/>
        <v>2.3</v>
      </c>
      <c r="M1329" s="1368" t="s">
        <v>62</v>
      </c>
      <c r="N1329" s="1368"/>
      <c r="O1329" s="1365" t="s">
        <v>2641</v>
      </c>
      <c r="P1329" s="1365" t="s">
        <v>65</v>
      </c>
      <c r="Q1329" s="1369">
        <v>1</v>
      </c>
      <c r="R1329" s="297">
        <v>3000</v>
      </c>
      <c r="S1329" s="373"/>
      <c r="T1329" s="373"/>
      <c r="U1329" s="1365">
        <v>30</v>
      </c>
      <c r="V1329" s="1365">
        <v>4</v>
      </c>
      <c r="W1329" s="286"/>
      <c r="X1329" s="286"/>
      <c r="Y1329" s="286"/>
      <c r="Z1329" s="287"/>
      <c r="AA1329" s="287"/>
      <c r="AB1329" s="287"/>
      <c r="AC1329" s="287"/>
      <c r="AD1329" s="287"/>
      <c r="AE1329" s="285"/>
      <c r="AF1329" s="284">
        <f t="shared" si="1204"/>
        <v>0</v>
      </c>
      <c r="AG1329" s="284">
        <f t="shared" si="1203"/>
        <v>0</v>
      </c>
      <c r="AH1329" s="284">
        <f t="shared" si="1181"/>
        <v>3000</v>
      </c>
      <c r="AI1329" s="284">
        <f t="shared" si="1208"/>
        <v>400</v>
      </c>
      <c r="AJ1329" s="284">
        <f t="shared" si="1209"/>
        <v>0</v>
      </c>
      <c r="AK1329" s="284">
        <f t="shared" si="1210"/>
        <v>0</v>
      </c>
      <c r="AL1329" s="284">
        <f t="shared" si="1211"/>
        <v>0</v>
      </c>
      <c r="AM1329" s="284">
        <f t="shared" si="1212"/>
        <v>0</v>
      </c>
      <c r="AN1329" s="284">
        <f t="shared" si="1213"/>
        <v>0</v>
      </c>
      <c r="AO1329" s="284">
        <f t="shared" si="1214"/>
        <v>0</v>
      </c>
      <c r="AP1329" s="284">
        <f t="shared" si="1215"/>
        <v>0</v>
      </c>
      <c r="AQ1329" s="284">
        <f t="shared" si="1216"/>
        <v>0</v>
      </c>
      <c r="AR1329" s="288">
        <f t="shared" si="1182"/>
        <v>3400</v>
      </c>
      <c r="AS1329" s="373" t="s">
        <v>2578</v>
      </c>
      <c r="AT1329" s="373"/>
      <c r="AU1329" s="373" t="s">
        <v>3535</v>
      </c>
      <c r="AV1329" s="373" t="s">
        <v>3536</v>
      </c>
      <c r="AW1329" s="375">
        <v>46058</v>
      </c>
      <c r="AX1329" s="373" t="s">
        <v>3537</v>
      </c>
      <c r="AY1329" s="375">
        <v>46078</v>
      </c>
      <c r="AZ1329" s="373"/>
      <c r="BA1329" s="373" t="s">
        <v>3538</v>
      </c>
      <c r="BB1329" s="901" t="s">
        <v>995</v>
      </c>
      <c r="BC1329" s="373" t="s">
        <v>3803</v>
      </c>
      <c r="BD1329" s="373" t="s">
        <v>3804</v>
      </c>
      <c r="BE1329" s="373" t="s">
        <v>3805</v>
      </c>
      <c r="BF1329" s="375">
        <v>46083</v>
      </c>
      <c r="BG1329" s="373"/>
      <c r="BH1329" s="773" t="s">
        <v>2864</v>
      </c>
      <c r="BI1329" s="2775"/>
      <c r="BJ1329" s="2750"/>
      <c r="BK1329" s="1017"/>
      <c r="BL1329" s="799" t="s">
        <v>2864</v>
      </c>
      <c r="BM1329" s="799"/>
      <c r="BN1329" s="773"/>
      <c r="BO1329" s="687" t="s">
        <v>3874</v>
      </c>
      <c r="BP1329" s="687" t="s">
        <v>3806</v>
      </c>
      <c r="BQ1329" s="1115" t="s">
        <v>3807</v>
      </c>
      <c r="BR1329" s="1115"/>
      <c r="BS1329" s="373" t="s">
        <v>1424</v>
      </c>
      <c r="BT1329" s="1372" t="s">
        <v>1284</v>
      </c>
      <c r="BU1329" s="373" t="s">
        <v>2865</v>
      </c>
      <c r="BV1329" s="774" t="s">
        <v>2866</v>
      </c>
      <c r="BW1329" s="775" t="s">
        <v>2867</v>
      </c>
      <c r="BX1329" s="798">
        <v>3000</v>
      </c>
      <c r="BY1329" s="907">
        <v>46082</v>
      </c>
      <c r="BZ1329" s="907">
        <v>46116</v>
      </c>
      <c r="CA1329" s="373"/>
      <c r="CB1329" s="373"/>
      <c r="CC1329" s="373"/>
      <c r="CD1329" s="373"/>
      <c r="CE1329" s="373"/>
      <c r="CF1329" s="373"/>
      <c r="CG1329" s="373"/>
      <c r="CH1329" s="373"/>
      <c r="CI1329" s="373"/>
      <c r="CJ1329" s="373"/>
      <c r="CK1329" s="373"/>
      <c r="CL1329" s="373"/>
      <c r="CM1329" s="373"/>
      <c r="CN1329" s="373"/>
      <c r="CO1329" s="373"/>
      <c r="CP1329" s="373"/>
      <c r="CQ1329" s="373"/>
      <c r="CR1329" s="373"/>
      <c r="CS1329" s="373"/>
      <c r="CT1329" s="373">
        <v>30</v>
      </c>
      <c r="CU1329" s="390">
        <f t="shared" si="1224"/>
        <v>3000</v>
      </c>
      <c r="CV1329" s="373">
        <v>30</v>
      </c>
      <c r="CW1329" s="390">
        <f t="shared" si="1220"/>
        <v>3000</v>
      </c>
      <c r="CX1329" s="373">
        <v>30</v>
      </c>
      <c r="CY1329" s="390">
        <f t="shared" si="1221"/>
        <v>3000</v>
      </c>
      <c r="CZ1329" s="390">
        <f t="shared" si="1222"/>
        <v>0</v>
      </c>
      <c r="DA1329" s="390">
        <f t="shared" si="1223"/>
        <v>0</v>
      </c>
      <c r="DB1329" s="373"/>
      <c r="DC1329" s="373">
        <f t="shared" si="1205"/>
        <v>4</v>
      </c>
      <c r="DD1329" s="1371">
        <f t="shared" si="1217"/>
        <v>400</v>
      </c>
      <c r="DE1329" s="373">
        <v>4</v>
      </c>
      <c r="DF1329" s="1371">
        <f t="shared" si="1218"/>
        <v>400</v>
      </c>
      <c r="DG1329" s="373">
        <v>4</v>
      </c>
      <c r="DH1329" s="1371">
        <f t="shared" si="1219"/>
        <v>400</v>
      </c>
      <c r="DI1329" s="373"/>
      <c r="DJ1329" s="373"/>
      <c r="DK1329" s="373"/>
      <c r="DL1329" s="373"/>
      <c r="DM1329" s="373"/>
      <c r="DN1329" s="373"/>
      <c r="DO1329" s="373"/>
      <c r="DP1329" s="373"/>
      <c r="DQ1329" s="373"/>
      <c r="DR1329" s="373"/>
      <c r="DS1329" s="373"/>
      <c r="DT1329" s="373"/>
      <c r="DU1329" s="793">
        <f t="shared" si="1177"/>
        <v>3400</v>
      </c>
      <c r="DV1329" s="794">
        <f t="shared" si="1206"/>
        <v>3400</v>
      </c>
      <c r="DW1329" s="794">
        <f t="shared" si="1207"/>
        <v>3400</v>
      </c>
      <c r="DX1329" s="794">
        <f t="shared" si="1179"/>
        <v>0</v>
      </c>
      <c r="DY1329" s="794">
        <f t="shared" si="1180"/>
        <v>0</v>
      </c>
      <c r="DZ1329" s="373"/>
      <c r="EA1329" s="373"/>
      <c r="EB1329" s="373"/>
      <c r="EC1329" s="373"/>
      <c r="ED1329" s="373"/>
      <c r="EE1329" s="373"/>
      <c r="EF1329" s="373"/>
      <c r="EG1329" s="621"/>
      <c r="EH1329" s="373"/>
      <c r="EI1329" s="373"/>
      <c r="EJ1329" s="373"/>
      <c r="EK1329" s="373"/>
      <c r="EL1329" s="373"/>
      <c r="EM1329" s="373"/>
      <c r="EN1329" s="373"/>
      <c r="EO1329" s="373"/>
      <c r="EP1329" s="373"/>
      <c r="EQ1329" s="373"/>
      <c r="ER1329" s="373"/>
      <c r="ES1329" s="373"/>
      <c r="ET1329" s="373"/>
      <c r="EU1329" s="373"/>
      <c r="EV1329" s="373"/>
      <c r="EW1329" s="373"/>
      <c r="EX1329" s="373"/>
      <c r="EY1329" s="373"/>
      <c r="EZ1329" s="373"/>
      <c r="FA1329" s="373"/>
      <c r="FB1329" s="373"/>
      <c r="FC1329" s="373"/>
      <c r="FD1329" s="373"/>
      <c r="FE1329" s="373"/>
      <c r="FF1329" s="373"/>
      <c r="FG1329" s="373"/>
      <c r="FH1329" s="373"/>
      <c r="FI1329" s="838"/>
    </row>
    <row r="1330" spans="1:773" s="623" customFormat="1" ht="48" hidden="1" customHeight="1" x14ac:dyDescent="0.25">
      <c r="A1330" s="1365">
        <v>2026</v>
      </c>
      <c r="B1330" s="1365">
        <v>479</v>
      </c>
      <c r="C1330" s="1365" t="s">
        <v>58</v>
      </c>
      <c r="D1330" s="1365">
        <v>3000654</v>
      </c>
      <c r="E1330" s="1365">
        <v>5005020</v>
      </c>
      <c r="F1330" s="1365" t="s">
        <v>2269</v>
      </c>
      <c r="G1330" s="1365" t="s">
        <v>2270</v>
      </c>
      <c r="H1330" s="1365">
        <v>93</v>
      </c>
      <c r="I1330" s="1366" t="s">
        <v>992</v>
      </c>
      <c r="J1330" s="1367" t="s">
        <v>10</v>
      </c>
      <c r="K1330" s="1367" t="s">
        <v>60</v>
      </c>
      <c r="L1330" s="1365" t="str">
        <f t="shared" si="1178"/>
        <v>2.3</v>
      </c>
      <c r="M1330" s="1368" t="s">
        <v>62</v>
      </c>
      <c r="N1330" s="1368"/>
      <c r="O1330" s="1365" t="s">
        <v>2641</v>
      </c>
      <c r="P1330" s="1365" t="s">
        <v>65</v>
      </c>
      <c r="Q1330" s="1369">
        <v>1</v>
      </c>
      <c r="R1330" s="297">
        <v>3000</v>
      </c>
      <c r="S1330" s="373"/>
      <c r="T1330" s="373"/>
      <c r="U1330" s="1365">
        <v>30</v>
      </c>
      <c r="V1330" s="1365">
        <v>4</v>
      </c>
      <c r="W1330" s="286"/>
      <c r="X1330" s="286"/>
      <c r="Y1330" s="286"/>
      <c r="Z1330" s="287"/>
      <c r="AA1330" s="287"/>
      <c r="AB1330" s="287"/>
      <c r="AC1330" s="287"/>
      <c r="AD1330" s="287"/>
      <c r="AE1330" s="285"/>
      <c r="AF1330" s="284">
        <f t="shared" si="1204"/>
        <v>0</v>
      </c>
      <c r="AG1330" s="284">
        <f t="shared" si="1203"/>
        <v>0</v>
      </c>
      <c r="AH1330" s="284">
        <f t="shared" si="1181"/>
        <v>3000</v>
      </c>
      <c r="AI1330" s="284">
        <f t="shared" si="1208"/>
        <v>400</v>
      </c>
      <c r="AJ1330" s="284">
        <f t="shared" si="1209"/>
        <v>0</v>
      </c>
      <c r="AK1330" s="284">
        <f t="shared" si="1210"/>
        <v>0</v>
      </c>
      <c r="AL1330" s="284">
        <f t="shared" si="1211"/>
        <v>0</v>
      </c>
      <c r="AM1330" s="284">
        <f t="shared" si="1212"/>
        <v>0</v>
      </c>
      <c r="AN1330" s="284">
        <f t="shared" si="1213"/>
        <v>0</v>
      </c>
      <c r="AO1330" s="284">
        <f t="shared" si="1214"/>
        <v>0</v>
      </c>
      <c r="AP1330" s="284">
        <f t="shared" si="1215"/>
        <v>0</v>
      </c>
      <c r="AQ1330" s="284">
        <f t="shared" si="1216"/>
        <v>0</v>
      </c>
      <c r="AR1330" s="288">
        <f t="shared" si="1182"/>
        <v>3400</v>
      </c>
      <c r="AS1330" s="373" t="s">
        <v>2578</v>
      </c>
      <c r="AT1330" s="373"/>
      <c r="AU1330" s="373" t="s">
        <v>3535</v>
      </c>
      <c r="AV1330" s="373" t="s">
        <v>3536</v>
      </c>
      <c r="AW1330" s="375">
        <v>46058</v>
      </c>
      <c r="AX1330" s="373" t="s">
        <v>3537</v>
      </c>
      <c r="AY1330" s="375">
        <v>46078</v>
      </c>
      <c r="AZ1330" s="373"/>
      <c r="BA1330" s="373" t="s">
        <v>3538</v>
      </c>
      <c r="BB1330" s="901" t="s">
        <v>995</v>
      </c>
      <c r="BC1330" s="373" t="s">
        <v>3803</v>
      </c>
      <c r="BD1330" s="373" t="s">
        <v>3804</v>
      </c>
      <c r="BE1330" s="373" t="s">
        <v>3805</v>
      </c>
      <c r="BF1330" s="375">
        <v>46083</v>
      </c>
      <c r="BG1330" s="373"/>
      <c r="BH1330" s="773" t="s">
        <v>2868</v>
      </c>
      <c r="BI1330" s="773"/>
      <c r="BJ1330" s="799"/>
      <c r="BK1330" s="687"/>
      <c r="BL1330" s="799" t="s">
        <v>2868</v>
      </c>
      <c r="BM1330" s="1714"/>
      <c r="BN1330" s="2785"/>
      <c r="BO1330" s="694" t="s">
        <v>3874</v>
      </c>
      <c r="BP1330" s="687" t="s">
        <v>3806</v>
      </c>
      <c r="BQ1330" s="1463" t="s">
        <v>3807</v>
      </c>
      <c r="BR1330" s="1463"/>
      <c r="BS1330" s="973" t="s">
        <v>1471</v>
      </c>
      <c r="BT1330" s="373" t="s">
        <v>1537</v>
      </c>
      <c r="BU1330" s="373" t="s">
        <v>2869</v>
      </c>
      <c r="BV1330" s="774" t="s">
        <v>2870</v>
      </c>
      <c r="BW1330" s="775" t="s">
        <v>2871</v>
      </c>
      <c r="BX1330" s="798">
        <v>3000</v>
      </c>
      <c r="BY1330" s="907">
        <v>46082</v>
      </c>
      <c r="BZ1330" s="907">
        <v>46116</v>
      </c>
      <c r="CA1330" s="373"/>
      <c r="CB1330" s="373"/>
      <c r="CC1330" s="373"/>
      <c r="CD1330" s="373"/>
      <c r="CE1330" s="373"/>
      <c r="CF1330" s="373"/>
      <c r="CG1330" s="373"/>
      <c r="CH1330" s="373"/>
      <c r="CI1330" s="373"/>
      <c r="CJ1330" s="373"/>
      <c r="CK1330" s="373"/>
      <c r="CL1330" s="373"/>
      <c r="CM1330" s="373"/>
      <c r="CN1330" s="373"/>
      <c r="CO1330" s="373"/>
      <c r="CP1330" s="373"/>
      <c r="CQ1330" s="373"/>
      <c r="CR1330" s="373"/>
      <c r="CS1330" s="373"/>
      <c r="CT1330" s="373">
        <v>30</v>
      </c>
      <c r="CU1330" s="390">
        <f t="shared" si="1224"/>
        <v>3000</v>
      </c>
      <c r="CV1330" s="373">
        <v>30</v>
      </c>
      <c r="CW1330" s="390">
        <f t="shared" si="1220"/>
        <v>3000</v>
      </c>
      <c r="CX1330" s="373">
        <v>30</v>
      </c>
      <c r="CY1330" s="390">
        <f t="shared" si="1221"/>
        <v>3000</v>
      </c>
      <c r="CZ1330" s="390">
        <f t="shared" si="1222"/>
        <v>0</v>
      </c>
      <c r="DA1330" s="390">
        <f t="shared" si="1223"/>
        <v>0</v>
      </c>
      <c r="DB1330" s="373"/>
      <c r="DC1330" s="373">
        <f t="shared" si="1205"/>
        <v>4</v>
      </c>
      <c r="DD1330" s="1371">
        <f t="shared" si="1217"/>
        <v>400</v>
      </c>
      <c r="DE1330" s="373">
        <v>4</v>
      </c>
      <c r="DF1330" s="1371">
        <f t="shared" si="1218"/>
        <v>400</v>
      </c>
      <c r="DG1330" s="373">
        <v>4</v>
      </c>
      <c r="DH1330" s="1371">
        <f t="shared" si="1219"/>
        <v>400</v>
      </c>
      <c r="DI1330" s="373"/>
      <c r="DJ1330" s="373"/>
      <c r="DK1330" s="373"/>
      <c r="DL1330" s="373"/>
      <c r="DM1330" s="373"/>
      <c r="DN1330" s="373"/>
      <c r="DO1330" s="373"/>
      <c r="DP1330" s="373"/>
      <c r="DQ1330" s="373"/>
      <c r="DR1330" s="373"/>
      <c r="DS1330" s="373"/>
      <c r="DT1330" s="373"/>
      <c r="DU1330" s="793">
        <f t="shared" si="1177"/>
        <v>3400</v>
      </c>
      <c r="DV1330" s="794">
        <f t="shared" si="1206"/>
        <v>3400</v>
      </c>
      <c r="DW1330" s="794">
        <f t="shared" si="1207"/>
        <v>3400</v>
      </c>
      <c r="DX1330" s="794">
        <f t="shared" si="1179"/>
        <v>0</v>
      </c>
      <c r="DY1330" s="794">
        <f t="shared" si="1180"/>
        <v>0</v>
      </c>
      <c r="DZ1330" s="373"/>
      <c r="EA1330" s="373"/>
      <c r="EB1330" s="373"/>
      <c r="EC1330" s="373"/>
      <c r="ED1330" s="373"/>
      <c r="EE1330" s="373"/>
      <c r="EF1330" s="373"/>
      <c r="EG1330" s="621"/>
      <c r="EH1330" s="373"/>
      <c r="EI1330" s="373"/>
      <c r="EJ1330" s="373"/>
      <c r="EK1330" s="373"/>
      <c r="EL1330" s="373"/>
      <c r="EM1330" s="373"/>
      <c r="EN1330" s="373"/>
      <c r="EO1330" s="373"/>
      <c r="EP1330" s="373"/>
      <c r="EQ1330" s="373"/>
      <c r="ER1330" s="373"/>
      <c r="ES1330" s="373"/>
      <c r="ET1330" s="373"/>
      <c r="EU1330" s="373"/>
      <c r="EV1330" s="373"/>
      <c r="EW1330" s="373"/>
      <c r="EX1330" s="373"/>
      <c r="EY1330" s="373"/>
      <c r="EZ1330" s="373"/>
      <c r="FA1330" s="373"/>
      <c r="FB1330" s="373"/>
      <c r="FC1330" s="373"/>
      <c r="FD1330" s="373"/>
      <c r="FE1330" s="373"/>
      <c r="FF1330" s="373"/>
      <c r="FG1330" s="373"/>
      <c r="FH1330" s="373"/>
      <c r="FI1330" s="838"/>
    </row>
    <row r="1331" spans="1:773" s="623" customFormat="1" ht="48" hidden="1" customHeight="1" x14ac:dyDescent="0.25">
      <c r="A1331" s="1365">
        <v>2026</v>
      </c>
      <c r="B1331" s="1365">
        <v>479</v>
      </c>
      <c r="C1331" s="1365" t="s">
        <v>58</v>
      </c>
      <c r="D1331" s="1365">
        <v>3000654</v>
      </c>
      <c r="E1331" s="1365">
        <v>5005020</v>
      </c>
      <c r="F1331" s="1365" t="s">
        <v>2269</v>
      </c>
      <c r="G1331" s="1365" t="s">
        <v>2270</v>
      </c>
      <c r="H1331" s="1365">
        <v>93</v>
      </c>
      <c r="I1331" s="1366" t="s">
        <v>992</v>
      </c>
      <c r="J1331" s="1367" t="s">
        <v>10</v>
      </c>
      <c r="K1331" s="1367" t="s">
        <v>60</v>
      </c>
      <c r="L1331" s="1365" t="str">
        <f t="shared" si="1178"/>
        <v>2.3</v>
      </c>
      <c r="M1331" s="1368" t="s">
        <v>62</v>
      </c>
      <c r="N1331" s="1368"/>
      <c r="O1331" s="1365" t="s">
        <v>2641</v>
      </c>
      <c r="P1331" s="1365" t="s">
        <v>65</v>
      </c>
      <c r="Q1331" s="1369">
        <v>1</v>
      </c>
      <c r="R1331" s="297">
        <v>3000</v>
      </c>
      <c r="S1331" s="373"/>
      <c r="T1331" s="373"/>
      <c r="U1331" s="1365">
        <v>30</v>
      </c>
      <c r="V1331" s="1365">
        <v>4</v>
      </c>
      <c r="W1331" s="286"/>
      <c r="X1331" s="286"/>
      <c r="Y1331" s="286"/>
      <c r="Z1331" s="287"/>
      <c r="AA1331" s="287"/>
      <c r="AB1331" s="287"/>
      <c r="AC1331" s="287"/>
      <c r="AD1331" s="287"/>
      <c r="AE1331" s="285"/>
      <c r="AF1331" s="284">
        <f t="shared" si="1204"/>
        <v>0</v>
      </c>
      <c r="AG1331" s="284">
        <f t="shared" si="1203"/>
        <v>0</v>
      </c>
      <c r="AH1331" s="284">
        <f t="shared" si="1181"/>
        <v>3000</v>
      </c>
      <c r="AI1331" s="284">
        <f t="shared" si="1208"/>
        <v>400</v>
      </c>
      <c r="AJ1331" s="284">
        <f t="shared" si="1209"/>
        <v>0</v>
      </c>
      <c r="AK1331" s="284">
        <f t="shared" si="1210"/>
        <v>0</v>
      </c>
      <c r="AL1331" s="284">
        <f t="shared" si="1211"/>
        <v>0</v>
      </c>
      <c r="AM1331" s="284">
        <f t="shared" si="1212"/>
        <v>0</v>
      </c>
      <c r="AN1331" s="284">
        <f t="shared" si="1213"/>
        <v>0</v>
      </c>
      <c r="AO1331" s="284">
        <f t="shared" si="1214"/>
        <v>0</v>
      </c>
      <c r="AP1331" s="284">
        <f t="shared" si="1215"/>
        <v>0</v>
      </c>
      <c r="AQ1331" s="284">
        <f t="shared" si="1216"/>
        <v>0</v>
      </c>
      <c r="AR1331" s="288">
        <f t="shared" si="1182"/>
        <v>3400</v>
      </c>
      <c r="AS1331" s="373" t="s">
        <v>2578</v>
      </c>
      <c r="AT1331" s="373"/>
      <c r="AU1331" s="373" t="s">
        <v>3535</v>
      </c>
      <c r="AV1331" s="373" t="s">
        <v>3536</v>
      </c>
      <c r="AW1331" s="375">
        <v>46058</v>
      </c>
      <c r="AX1331" s="373" t="s">
        <v>3537</v>
      </c>
      <c r="AY1331" s="375">
        <v>46078</v>
      </c>
      <c r="AZ1331" s="373"/>
      <c r="BA1331" s="373" t="s">
        <v>3538</v>
      </c>
      <c r="BB1331" s="901" t="s">
        <v>995</v>
      </c>
      <c r="BC1331" s="373" t="s">
        <v>3803</v>
      </c>
      <c r="BD1331" s="373" t="s">
        <v>3804</v>
      </c>
      <c r="BE1331" s="373" t="s">
        <v>3805</v>
      </c>
      <c r="BF1331" s="375">
        <v>46083</v>
      </c>
      <c r="BG1331" s="373"/>
      <c r="BH1331" s="773" t="s">
        <v>2872</v>
      </c>
      <c r="BI1331" s="773"/>
      <c r="BJ1331" s="799"/>
      <c r="BK1331" s="687"/>
      <c r="BL1331" s="799" t="s">
        <v>2872</v>
      </c>
      <c r="BM1331" s="799"/>
      <c r="BN1331" s="773"/>
      <c r="BO1331" s="687" t="s">
        <v>3874</v>
      </c>
      <c r="BP1331" s="687" t="s">
        <v>3806</v>
      </c>
      <c r="BQ1331" s="1463" t="s">
        <v>3807</v>
      </c>
      <c r="BR1331" s="1463"/>
      <c r="BS1331" s="373" t="s">
        <v>2873</v>
      </c>
      <c r="BT1331" s="373" t="s">
        <v>1220</v>
      </c>
      <c r="BU1331" s="373" t="s">
        <v>2874</v>
      </c>
      <c r="BV1331" s="774" t="s">
        <v>2875</v>
      </c>
      <c r="BW1331" s="775" t="s">
        <v>2876</v>
      </c>
      <c r="BX1331" s="798">
        <v>3000</v>
      </c>
      <c r="BY1331" s="907">
        <v>46082</v>
      </c>
      <c r="BZ1331" s="907">
        <v>46116</v>
      </c>
      <c r="CA1331" s="373"/>
      <c r="CB1331" s="373"/>
      <c r="CC1331" s="373"/>
      <c r="CD1331" s="373"/>
      <c r="CE1331" s="373"/>
      <c r="CF1331" s="373"/>
      <c r="CG1331" s="373"/>
      <c r="CH1331" s="373"/>
      <c r="CI1331" s="373"/>
      <c r="CJ1331" s="373"/>
      <c r="CK1331" s="373"/>
      <c r="CL1331" s="373"/>
      <c r="CM1331" s="373"/>
      <c r="CN1331" s="373"/>
      <c r="CO1331" s="373"/>
      <c r="CP1331" s="373"/>
      <c r="CQ1331" s="373"/>
      <c r="CR1331" s="373"/>
      <c r="CS1331" s="373"/>
      <c r="CT1331" s="373">
        <v>30</v>
      </c>
      <c r="CU1331" s="390">
        <f t="shared" si="1224"/>
        <v>3000</v>
      </c>
      <c r="CV1331" s="373">
        <v>30</v>
      </c>
      <c r="CW1331" s="390">
        <f t="shared" si="1220"/>
        <v>3000</v>
      </c>
      <c r="CX1331" s="373">
        <v>30</v>
      </c>
      <c r="CY1331" s="390">
        <f t="shared" si="1221"/>
        <v>3000</v>
      </c>
      <c r="CZ1331" s="390">
        <f t="shared" si="1222"/>
        <v>0</v>
      </c>
      <c r="DA1331" s="390">
        <f t="shared" si="1223"/>
        <v>0</v>
      </c>
      <c r="DB1331" s="373"/>
      <c r="DC1331" s="373">
        <f t="shared" si="1205"/>
        <v>4</v>
      </c>
      <c r="DD1331" s="1371">
        <f t="shared" si="1217"/>
        <v>400</v>
      </c>
      <c r="DE1331" s="373">
        <v>4</v>
      </c>
      <c r="DF1331" s="1371">
        <f t="shared" si="1218"/>
        <v>400</v>
      </c>
      <c r="DG1331" s="373">
        <v>4</v>
      </c>
      <c r="DH1331" s="1371">
        <f t="shared" si="1219"/>
        <v>400</v>
      </c>
      <c r="DI1331" s="373"/>
      <c r="DJ1331" s="373"/>
      <c r="DK1331" s="373"/>
      <c r="DL1331" s="373"/>
      <c r="DM1331" s="373"/>
      <c r="DN1331" s="373"/>
      <c r="DO1331" s="373"/>
      <c r="DP1331" s="373"/>
      <c r="DQ1331" s="373"/>
      <c r="DR1331" s="373"/>
      <c r="DS1331" s="373"/>
      <c r="DT1331" s="373"/>
      <c r="DU1331" s="793">
        <f t="shared" si="1177"/>
        <v>3400</v>
      </c>
      <c r="DV1331" s="794">
        <f t="shared" si="1206"/>
        <v>3400</v>
      </c>
      <c r="DW1331" s="794">
        <f t="shared" si="1207"/>
        <v>3400</v>
      </c>
      <c r="DX1331" s="794">
        <f t="shared" si="1179"/>
        <v>0</v>
      </c>
      <c r="DY1331" s="794">
        <f t="shared" si="1180"/>
        <v>0</v>
      </c>
      <c r="DZ1331" s="373"/>
      <c r="EA1331" s="373"/>
      <c r="EB1331" s="373"/>
      <c r="EC1331" s="373"/>
      <c r="ED1331" s="373"/>
      <c r="EE1331" s="373"/>
      <c r="EF1331" s="373"/>
      <c r="EG1331" s="621"/>
      <c r="EH1331" s="373"/>
      <c r="EI1331" s="373"/>
      <c r="EJ1331" s="373"/>
      <c r="EK1331" s="373"/>
      <c r="EL1331" s="373"/>
      <c r="EM1331" s="373"/>
      <c r="EN1331" s="373"/>
      <c r="EO1331" s="373"/>
      <c r="EP1331" s="373"/>
      <c r="EQ1331" s="373"/>
      <c r="ER1331" s="373"/>
      <c r="ES1331" s="373"/>
      <c r="ET1331" s="373"/>
      <c r="EU1331" s="373"/>
      <c r="EV1331" s="373"/>
      <c r="EW1331" s="373"/>
      <c r="EX1331" s="373"/>
      <c r="EY1331" s="373"/>
      <c r="EZ1331" s="373"/>
      <c r="FA1331" s="373"/>
      <c r="FB1331" s="373"/>
      <c r="FC1331" s="373"/>
      <c r="FD1331" s="373"/>
      <c r="FE1331" s="373"/>
      <c r="FF1331" s="373"/>
      <c r="FG1331" s="373"/>
      <c r="FH1331" s="373"/>
      <c r="FI1331" s="838"/>
    </row>
    <row r="1332" spans="1:773" s="623" customFormat="1" ht="48" hidden="1" customHeight="1" x14ac:dyDescent="0.25">
      <c r="A1332" s="1365">
        <v>2026</v>
      </c>
      <c r="B1332" s="1365">
        <v>479</v>
      </c>
      <c r="C1332" s="1365" t="s">
        <v>58</v>
      </c>
      <c r="D1332" s="1365">
        <v>3000654</v>
      </c>
      <c r="E1332" s="1365">
        <v>5005020</v>
      </c>
      <c r="F1332" s="1365" t="s">
        <v>2269</v>
      </c>
      <c r="G1332" s="1365" t="s">
        <v>2270</v>
      </c>
      <c r="H1332" s="1365">
        <v>93</v>
      </c>
      <c r="I1332" s="1366" t="s">
        <v>992</v>
      </c>
      <c r="J1332" s="1367" t="s">
        <v>10</v>
      </c>
      <c r="K1332" s="1367" t="s">
        <v>60</v>
      </c>
      <c r="L1332" s="1365" t="str">
        <f t="shared" si="1178"/>
        <v>2.3</v>
      </c>
      <c r="M1332" s="1368" t="s">
        <v>62</v>
      </c>
      <c r="N1332" s="1368"/>
      <c r="O1332" s="1365" t="s">
        <v>2641</v>
      </c>
      <c r="P1332" s="1365" t="s">
        <v>65</v>
      </c>
      <c r="Q1332" s="1369">
        <v>1</v>
      </c>
      <c r="R1332" s="297">
        <v>3000</v>
      </c>
      <c r="S1332" s="373"/>
      <c r="T1332" s="373"/>
      <c r="U1332" s="1365">
        <v>30</v>
      </c>
      <c r="V1332" s="1365">
        <v>4</v>
      </c>
      <c r="W1332" s="286"/>
      <c r="X1332" s="286"/>
      <c r="Y1332" s="286"/>
      <c r="Z1332" s="287"/>
      <c r="AA1332" s="287"/>
      <c r="AB1332" s="287"/>
      <c r="AC1332" s="287"/>
      <c r="AD1332" s="287"/>
      <c r="AE1332" s="285"/>
      <c r="AF1332" s="284">
        <f t="shared" si="1204"/>
        <v>0</v>
      </c>
      <c r="AG1332" s="284">
        <f t="shared" si="1203"/>
        <v>0</v>
      </c>
      <c r="AH1332" s="284">
        <f t="shared" si="1181"/>
        <v>3000</v>
      </c>
      <c r="AI1332" s="284">
        <f t="shared" si="1208"/>
        <v>400</v>
      </c>
      <c r="AJ1332" s="284">
        <f t="shared" si="1209"/>
        <v>0</v>
      </c>
      <c r="AK1332" s="284">
        <f t="shared" si="1210"/>
        <v>0</v>
      </c>
      <c r="AL1332" s="284">
        <f t="shared" si="1211"/>
        <v>0</v>
      </c>
      <c r="AM1332" s="284">
        <f t="shared" si="1212"/>
        <v>0</v>
      </c>
      <c r="AN1332" s="284">
        <f t="shared" si="1213"/>
        <v>0</v>
      </c>
      <c r="AO1332" s="284">
        <f t="shared" si="1214"/>
        <v>0</v>
      </c>
      <c r="AP1332" s="284">
        <f t="shared" si="1215"/>
        <v>0</v>
      </c>
      <c r="AQ1332" s="284">
        <f t="shared" si="1216"/>
        <v>0</v>
      </c>
      <c r="AR1332" s="288">
        <f t="shared" si="1182"/>
        <v>3400</v>
      </c>
      <c r="AS1332" s="373" t="s">
        <v>2578</v>
      </c>
      <c r="AT1332" s="373"/>
      <c r="AU1332" s="373" t="s">
        <v>3535</v>
      </c>
      <c r="AV1332" s="373" t="s">
        <v>3536</v>
      </c>
      <c r="AW1332" s="375">
        <v>46058</v>
      </c>
      <c r="AX1332" s="373" t="s">
        <v>3537</v>
      </c>
      <c r="AY1332" s="375">
        <v>46078</v>
      </c>
      <c r="AZ1332" s="373"/>
      <c r="BA1332" s="373" t="s">
        <v>3538</v>
      </c>
      <c r="BB1332" s="901" t="s">
        <v>995</v>
      </c>
      <c r="BC1332" s="373" t="s">
        <v>3803</v>
      </c>
      <c r="BD1332" s="373" t="s">
        <v>3804</v>
      </c>
      <c r="BE1332" s="373" t="s">
        <v>3805</v>
      </c>
      <c r="BF1332" s="375">
        <v>46083</v>
      </c>
      <c r="BG1332" s="373"/>
      <c r="BH1332" s="773" t="s">
        <v>3360</v>
      </c>
      <c r="BI1332" s="773"/>
      <c r="BJ1332" s="799"/>
      <c r="BK1332" s="687"/>
      <c r="BL1332" s="799" t="s">
        <v>3360</v>
      </c>
      <c r="BM1332" s="799"/>
      <c r="BN1332" s="773"/>
      <c r="BO1332" s="687" t="s">
        <v>3874</v>
      </c>
      <c r="BP1332" s="687" t="s">
        <v>3430</v>
      </c>
      <c r="BQ1332" s="1115" t="s">
        <v>3819</v>
      </c>
      <c r="BR1332" s="1115"/>
      <c r="BS1332" s="1485" t="s">
        <v>2063</v>
      </c>
      <c r="BT1332" s="373" t="s">
        <v>1751</v>
      </c>
      <c r="BU1332" s="373" t="s">
        <v>3875</v>
      </c>
      <c r="BV1332" s="774">
        <v>47933807</v>
      </c>
      <c r="BW1332" s="775">
        <v>10479338073</v>
      </c>
      <c r="BX1332" s="798">
        <v>3000</v>
      </c>
      <c r="BY1332" s="907">
        <v>46082</v>
      </c>
      <c r="BZ1332" s="907">
        <v>46116</v>
      </c>
      <c r="CA1332" s="373"/>
      <c r="CB1332" s="373"/>
      <c r="CC1332" s="373"/>
      <c r="CD1332" s="373"/>
      <c r="CE1332" s="373"/>
      <c r="CF1332" s="373"/>
      <c r="CG1332" s="373"/>
      <c r="CH1332" s="373"/>
      <c r="CI1332" s="373"/>
      <c r="CJ1332" s="373"/>
      <c r="CK1332" s="373"/>
      <c r="CL1332" s="373"/>
      <c r="CM1332" s="373"/>
      <c r="CN1332" s="373"/>
      <c r="CO1332" s="373"/>
      <c r="CP1332" s="373"/>
      <c r="CQ1332" s="373"/>
      <c r="CR1332" s="373"/>
      <c r="CS1332" s="373"/>
      <c r="CT1332" s="373">
        <v>30</v>
      </c>
      <c r="CU1332" s="390">
        <f t="shared" si="1224"/>
        <v>3000</v>
      </c>
      <c r="CV1332" s="373">
        <v>30</v>
      </c>
      <c r="CW1332" s="390">
        <f t="shared" si="1220"/>
        <v>3000</v>
      </c>
      <c r="CX1332" s="373">
        <v>30</v>
      </c>
      <c r="CY1332" s="390">
        <f t="shared" si="1221"/>
        <v>3000</v>
      </c>
      <c r="CZ1332" s="390">
        <f t="shared" si="1222"/>
        <v>0</v>
      </c>
      <c r="DA1332" s="390">
        <f t="shared" si="1223"/>
        <v>0</v>
      </c>
      <c r="DB1332" s="373"/>
      <c r="DC1332" s="373">
        <f t="shared" si="1205"/>
        <v>4</v>
      </c>
      <c r="DD1332" s="1371">
        <f t="shared" si="1217"/>
        <v>400</v>
      </c>
      <c r="DE1332" s="373">
        <v>4</v>
      </c>
      <c r="DF1332" s="1371">
        <f t="shared" si="1218"/>
        <v>400</v>
      </c>
      <c r="DG1332" s="373">
        <v>4</v>
      </c>
      <c r="DH1332" s="1371">
        <f t="shared" si="1219"/>
        <v>400</v>
      </c>
      <c r="DI1332" s="373"/>
      <c r="DJ1332" s="373"/>
      <c r="DK1332" s="373"/>
      <c r="DL1332" s="373"/>
      <c r="DM1332" s="373"/>
      <c r="DN1332" s="373"/>
      <c r="DO1332" s="373"/>
      <c r="DP1332" s="373"/>
      <c r="DQ1332" s="373"/>
      <c r="DR1332" s="373"/>
      <c r="DS1332" s="373"/>
      <c r="DT1332" s="373"/>
      <c r="DU1332" s="793">
        <f t="shared" si="1177"/>
        <v>3400</v>
      </c>
      <c r="DV1332" s="794">
        <f t="shared" si="1206"/>
        <v>3400</v>
      </c>
      <c r="DW1332" s="794">
        <f t="shared" si="1207"/>
        <v>3400</v>
      </c>
      <c r="DX1332" s="794">
        <f t="shared" si="1179"/>
        <v>0</v>
      </c>
      <c r="DY1332" s="794">
        <f t="shared" si="1180"/>
        <v>0</v>
      </c>
      <c r="DZ1332" s="373"/>
      <c r="EA1332" s="373"/>
      <c r="EB1332" s="373"/>
      <c r="EC1332" s="373"/>
      <c r="ED1332" s="373"/>
      <c r="EE1332" s="373"/>
      <c r="EF1332" s="373"/>
      <c r="EG1332" s="621"/>
      <c r="EH1332" s="373"/>
      <c r="EI1332" s="373"/>
      <c r="EJ1332" s="373"/>
      <c r="EK1332" s="373"/>
      <c r="EL1332" s="373"/>
      <c r="EM1332" s="373"/>
      <c r="EN1332" s="373"/>
      <c r="EO1332" s="373"/>
      <c r="EP1332" s="373"/>
      <c r="EQ1332" s="373"/>
      <c r="ER1332" s="373"/>
      <c r="ES1332" s="373"/>
      <c r="ET1332" s="373"/>
      <c r="EU1332" s="373"/>
      <c r="EV1332" s="373"/>
      <c r="EW1332" s="373"/>
      <c r="EX1332" s="373"/>
      <c r="EY1332" s="373"/>
      <c r="EZ1332" s="373"/>
      <c r="FA1332" s="373"/>
      <c r="FB1332" s="373"/>
      <c r="FC1332" s="373"/>
      <c r="FD1332" s="373"/>
      <c r="FE1332" s="373"/>
      <c r="FF1332" s="373"/>
      <c r="FG1332" s="373"/>
      <c r="FH1332" s="373"/>
      <c r="FI1332" s="838"/>
    </row>
    <row r="1333" spans="1:773" s="623" customFormat="1" ht="48" hidden="1" customHeight="1" x14ac:dyDescent="0.25">
      <c r="A1333" s="1365">
        <v>2026</v>
      </c>
      <c r="B1333" s="1365">
        <v>479</v>
      </c>
      <c r="C1333" s="1365" t="s">
        <v>58</v>
      </c>
      <c r="D1333" s="1365">
        <v>3000654</v>
      </c>
      <c r="E1333" s="1365">
        <v>5005020</v>
      </c>
      <c r="F1333" s="1365" t="s">
        <v>2269</v>
      </c>
      <c r="G1333" s="1365" t="s">
        <v>2270</v>
      </c>
      <c r="H1333" s="1365">
        <v>93</v>
      </c>
      <c r="I1333" s="1366" t="s">
        <v>992</v>
      </c>
      <c r="J1333" s="1367" t="s">
        <v>10</v>
      </c>
      <c r="K1333" s="1367" t="s">
        <v>60</v>
      </c>
      <c r="L1333" s="1365" t="str">
        <f t="shared" si="1178"/>
        <v>2.3</v>
      </c>
      <c r="M1333" s="1368" t="s">
        <v>62</v>
      </c>
      <c r="N1333" s="1368"/>
      <c r="O1333" s="1365" t="s">
        <v>2641</v>
      </c>
      <c r="P1333" s="1365" t="s">
        <v>65</v>
      </c>
      <c r="Q1333" s="1369">
        <v>1</v>
      </c>
      <c r="R1333" s="1464">
        <v>3000</v>
      </c>
      <c r="S1333" s="1365"/>
      <c r="T1333" s="1365"/>
      <c r="U1333" s="1365">
        <v>30</v>
      </c>
      <c r="V1333" s="1365">
        <v>4</v>
      </c>
      <c r="W1333" s="286"/>
      <c r="X1333" s="286"/>
      <c r="Y1333" s="286"/>
      <c r="Z1333" s="287"/>
      <c r="AA1333" s="287"/>
      <c r="AB1333" s="287"/>
      <c r="AC1333" s="287"/>
      <c r="AD1333" s="287"/>
      <c r="AE1333" s="285"/>
      <c r="AF1333" s="284">
        <f t="shared" si="1204"/>
        <v>0</v>
      </c>
      <c r="AG1333" s="284">
        <f t="shared" si="1203"/>
        <v>0</v>
      </c>
      <c r="AH1333" s="284">
        <f t="shared" si="1181"/>
        <v>3000</v>
      </c>
      <c r="AI1333" s="284">
        <f t="shared" si="1208"/>
        <v>400</v>
      </c>
      <c r="AJ1333" s="284">
        <f t="shared" si="1209"/>
        <v>0</v>
      </c>
      <c r="AK1333" s="284">
        <f t="shared" si="1210"/>
        <v>0</v>
      </c>
      <c r="AL1333" s="284">
        <f t="shared" si="1211"/>
        <v>0</v>
      </c>
      <c r="AM1333" s="284">
        <f t="shared" si="1212"/>
        <v>0</v>
      </c>
      <c r="AN1333" s="284">
        <f t="shared" si="1213"/>
        <v>0</v>
      </c>
      <c r="AO1333" s="284">
        <f t="shared" si="1214"/>
        <v>0</v>
      </c>
      <c r="AP1333" s="284">
        <f t="shared" si="1215"/>
        <v>0</v>
      </c>
      <c r="AQ1333" s="284">
        <f t="shared" si="1216"/>
        <v>0</v>
      </c>
      <c r="AR1333" s="288">
        <f t="shared" si="1182"/>
        <v>3400</v>
      </c>
      <c r="AS1333" s="373" t="s">
        <v>2578</v>
      </c>
      <c r="AT1333" s="1465"/>
      <c r="AU1333" s="373" t="s">
        <v>3535</v>
      </c>
      <c r="AV1333" s="373" t="s">
        <v>3536</v>
      </c>
      <c r="AW1333" s="373">
        <v>46058</v>
      </c>
      <c r="AX1333" s="373" t="s">
        <v>3537</v>
      </c>
      <c r="AY1333" s="373">
        <v>46078</v>
      </c>
      <c r="AZ1333" s="373"/>
      <c r="BA1333" s="387" t="s">
        <v>3538</v>
      </c>
      <c r="BB1333" s="373" t="s">
        <v>995</v>
      </c>
      <c r="BC1333" s="373" t="s">
        <v>3803</v>
      </c>
      <c r="BD1333" s="373" t="s">
        <v>3804</v>
      </c>
      <c r="BE1333" s="373" t="s">
        <v>3805</v>
      </c>
      <c r="BF1333" s="375">
        <v>46083</v>
      </c>
      <c r="BG1333" s="373"/>
      <c r="BH1333" s="1297" t="s">
        <v>2652</v>
      </c>
      <c r="BI1333" s="1297"/>
      <c r="BJ1333" s="1466"/>
      <c r="BK1333" s="687"/>
      <c r="BL1333" s="373" t="s">
        <v>2652</v>
      </c>
      <c r="BM1333" s="373"/>
      <c r="BN1333" s="687"/>
      <c r="BO1333" s="687" t="s">
        <v>3836</v>
      </c>
      <c r="BP1333" s="687" t="s">
        <v>3806</v>
      </c>
      <c r="BQ1333" s="1115" t="s">
        <v>3807</v>
      </c>
      <c r="BR1333" s="1115"/>
      <c r="BS1333" s="373" t="s">
        <v>2653</v>
      </c>
      <c r="BT1333" s="373" t="s">
        <v>2654</v>
      </c>
      <c r="BU1333" s="373" t="s">
        <v>2655</v>
      </c>
      <c r="BV1333" s="774">
        <v>45620539</v>
      </c>
      <c r="BW1333" s="775">
        <v>10456205394</v>
      </c>
      <c r="BX1333" s="1467">
        <v>3000</v>
      </c>
      <c r="BY1333" s="907">
        <v>46082</v>
      </c>
      <c r="BZ1333" s="907">
        <v>46116</v>
      </c>
      <c r="CA1333" s="1468"/>
      <c r="CB1333" s="373"/>
      <c r="CC1333" s="1446"/>
      <c r="CD1333" s="373"/>
      <c r="CE1333" s="390"/>
      <c r="CF1333" s="373"/>
      <c r="CG1333" s="390"/>
      <c r="CH1333" s="1467"/>
      <c r="CI1333" s="1467"/>
      <c r="CJ1333" s="1468"/>
      <c r="CK1333" s="373"/>
      <c r="CL1333" s="1467"/>
      <c r="CM1333" s="373"/>
      <c r="CN1333" s="1467"/>
      <c r="CO1333" s="373"/>
      <c r="CP1333" s="1467"/>
      <c r="CQ1333" s="390"/>
      <c r="CR1333" s="390"/>
      <c r="CS1333" s="1469"/>
      <c r="CT1333" s="373">
        <v>30</v>
      </c>
      <c r="CU1333" s="1446">
        <f t="shared" si="1224"/>
        <v>3000</v>
      </c>
      <c r="CV1333" s="373">
        <v>30</v>
      </c>
      <c r="CW1333" s="390">
        <f t="shared" si="1220"/>
        <v>3000</v>
      </c>
      <c r="CX1333" s="373">
        <v>30</v>
      </c>
      <c r="CY1333" s="390">
        <f t="shared" si="1221"/>
        <v>3000</v>
      </c>
      <c r="CZ1333" s="390">
        <f t="shared" si="1222"/>
        <v>0</v>
      </c>
      <c r="DA1333" s="390">
        <f t="shared" si="1223"/>
        <v>0</v>
      </c>
      <c r="DB1333" s="373"/>
      <c r="DC1333" s="373">
        <f t="shared" si="1205"/>
        <v>4</v>
      </c>
      <c r="DD1333" s="1446">
        <f t="shared" si="1217"/>
        <v>400</v>
      </c>
      <c r="DE1333" s="373">
        <v>4</v>
      </c>
      <c r="DF1333" s="390">
        <f t="shared" si="1218"/>
        <v>400</v>
      </c>
      <c r="DG1333" s="373">
        <v>4</v>
      </c>
      <c r="DH1333" s="390">
        <f t="shared" si="1219"/>
        <v>400</v>
      </c>
      <c r="DI1333" s="373"/>
      <c r="DJ1333" s="373"/>
      <c r="DK1333" s="373"/>
      <c r="DL1333" s="373"/>
      <c r="DM1333" s="373"/>
      <c r="DN1333" s="373"/>
      <c r="DO1333" s="373"/>
      <c r="DP1333" s="373"/>
      <c r="DQ1333" s="373"/>
      <c r="DR1333" s="373"/>
      <c r="DS1333" s="373"/>
      <c r="DT1333" s="373"/>
      <c r="DU1333" s="793">
        <f t="shared" si="1177"/>
        <v>3400</v>
      </c>
      <c r="DV1333" s="794">
        <f t="shared" si="1206"/>
        <v>3400</v>
      </c>
      <c r="DW1333" s="794">
        <f t="shared" si="1207"/>
        <v>3400</v>
      </c>
      <c r="DX1333" s="794">
        <f t="shared" si="1179"/>
        <v>0</v>
      </c>
      <c r="DY1333" s="794">
        <f t="shared" si="1180"/>
        <v>0</v>
      </c>
      <c r="DZ1333" s="373"/>
      <c r="EA1333" s="373"/>
      <c r="EB1333" s="373"/>
      <c r="EC1333" s="373" t="s">
        <v>3876</v>
      </c>
      <c r="ED1333" s="373"/>
      <c r="EE1333" s="373"/>
      <c r="EF1333" s="373"/>
      <c r="EG1333" s="621"/>
      <c r="EH1333" s="373"/>
      <c r="EI1333" s="373"/>
      <c r="EJ1333" s="373"/>
      <c r="EK1333" s="373"/>
      <c r="EL1333" s="373"/>
      <c r="EM1333" s="373"/>
      <c r="EN1333" s="373"/>
      <c r="EO1333" s="373"/>
      <c r="EP1333" s="373"/>
      <c r="EQ1333" s="373"/>
      <c r="ER1333" s="373"/>
      <c r="ES1333" s="373"/>
      <c r="ET1333" s="373"/>
      <c r="EU1333" s="373"/>
      <c r="EV1333" s="373"/>
      <c r="EW1333" s="373"/>
      <c r="EX1333" s="373"/>
      <c r="EY1333" s="373"/>
      <c r="EZ1333" s="373"/>
      <c r="FA1333" s="373"/>
      <c r="FB1333" s="373"/>
      <c r="FC1333" s="373"/>
      <c r="FD1333" s="373"/>
      <c r="FE1333" s="373"/>
      <c r="FF1333" s="373"/>
      <c r="FG1333" s="373"/>
      <c r="FH1333" s="373"/>
      <c r="FI1333" s="838"/>
    </row>
    <row r="1334" spans="1:773" s="623" customFormat="1" ht="48" hidden="1" customHeight="1" x14ac:dyDescent="0.25">
      <c r="A1334" s="1365">
        <v>2026</v>
      </c>
      <c r="B1334" s="1365">
        <v>479</v>
      </c>
      <c r="C1334" s="1365" t="s">
        <v>58</v>
      </c>
      <c r="D1334" s="1365">
        <v>3000654</v>
      </c>
      <c r="E1334" s="1365">
        <v>5005020</v>
      </c>
      <c r="F1334" s="1365" t="s">
        <v>2269</v>
      </c>
      <c r="G1334" s="1365" t="s">
        <v>2270</v>
      </c>
      <c r="H1334" s="1365">
        <v>93</v>
      </c>
      <c r="I1334" s="1366" t="s">
        <v>992</v>
      </c>
      <c r="J1334" s="1367" t="s">
        <v>10</v>
      </c>
      <c r="K1334" s="1367" t="s">
        <v>60</v>
      </c>
      <c r="L1334" s="1365" t="str">
        <f t="shared" si="1178"/>
        <v>2.3</v>
      </c>
      <c r="M1334" s="1368" t="s">
        <v>62</v>
      </c>
      <c r="N1334" s="1368"/>
      <c r="O1334" s="1365" t="s">
        <v>2641</v>
      </c>
      <c r="P1334" s="1365" t="s">
        <v>65</v>
      </c>
      <c r="Q1334" s="1369">
        <v>1</v>
      </c>
      <c r="R1334" s="297">
        <v>3000</v>
      </c>
      <c r="S1334" s="373"/>
      <c r="T1334" s="373"/>
      <c r="U1334" s="1365">
        <v>30</v>
      </c>
      <c r="V1334" s="1365">
        <v>4</v>
      </c>
      <c r="W1334" s="286"/>
      <c r="X1334" s="286"/>
      <c r="Y1334" s="286"/>
      <c r="Z1334" s="287"/>
      <c r="AA1334" s="287"/>
      <c r="AB1334" s="287"/>
      <c r="AC1334" s="287"/>
      <c r="AD1334" s="287"/>
      <c r="AE1334" s="285"/>
      <c r="AF1334" s="284">
        <f t="shared" si="1204"/>
        <v>0</v>
      </c>
      <c r="AG1334" s="284">
        <f t="shared" si="1203"/>
        <v>0</v>
      </c>
      <c r="AH1334" s="284">
        <f t="shared" si="1181"/>
        <v>3000</v>
      </c>
      <c r="AI1334" s="284">
        <f t="shared" si="1208"/>
        <v>400</v>
      </c>
      <c r="AJ1334" s="284">
        <f t="shared" si="1209"/>
        <v>0</v>
      </c>
      <c r="AK1334" s="284">
        <f t="shared" si="1210"/>
        <v>0</v>
      </c>
      <c r="AL1334" s="284">
        <f t="shared" si="1211"/>
        <v>0</v>
      </c>
      <c r="AM1334" s="284">
        <f t="shared" si="1212"/>
        <v>0</v>
      </c>
      <c r="AN1334" s="284">
        <f t="shared" si="1213"/>
        <v>0</v>
      </c>
      <c r="AO1334" s="284">
        <f t="shared" si="1214"/>
        <v>0</v>
      </c>
      <c r="AP1334" s="284">
        <f t="shared" si="1215"/>
        <v>0</v>
      </c>
      <c r="AQ1334" s="284">
        <f t="shared" si="1216"/>
        <v>0</v>
      </c>
      <c r="AR1334" s="288">
        <f t="shared" si="1182"/>
        <v>3400</v>
      </c>
      <c r="AS1334" s="373" t="s">
        <v>2578</v>
      </c>
      <c r="AT1334" s="373"/>
      <c r="AU1334" s="373" t="s">
        <v>3535</v>
      </c>
      <c r="AV1334" s="373" t="s">
        <v>3536</v>
      </c>
      <c r="AW1334" s="375">
        <v>46058</v>
      </c>
      <c r="AX1334" s="373" t="s">
        <v>3537</v>
      </c>
      <c r="AY1334" s="375">
        <v>46078</v>
      </c>
      <c r="AZ1334" s="373"/>
      <c r="BA1334" s="373" t="s">
        <v>3538</v>
      </c>
      <c r="BB1334" s="901" t="s">
        <v>995</v>
      </c>
      <c r="BC1334" s="373" t="s">
        <v>3803</v>
      </c>
      <c r="BD1334" s="373" t="s">
        <v>3804</v>
      </c>
      <c r="BE1334" s="373" t="s">
        <v>3805</v>
      </c>
      <c r="BF1334" s="375">
        <v>46083</v>
      </c>
      <c r="BG1334" s="373"/>
      <c r="BH1334" s="773" t="s">
        <v>2883</v>
      </c>
      <c r="BI1334" s="773"/>
      <c r="BJ1334" s="799"/>
      <c r="BK1334" s="687"/>
      <c r="BL1334" s="799" t="s">
        <v>2883</v>
      </c>
      <c r="BM1334" s="799"/>
      <c r="BN1334" s="773"/>
      <c r="BO1334" s="687" t="s">
        <v>3874</v>
      </c>
      <c r="BP1334" s="687" t="s">
        <v>3806</v>
      </c>
      <c r="BQ1334" s="1115" t="s">
        <v>3807</v>
      </c>
      <c r="BR1334" s="1115"/>
      <c r="BS1334" s="373" t="s">
        <v>1127</v>
      </c>
      <c r="BT1334" s="373" t="s">
        <v>2884</v>
      </c>
      <c r="BU1334" s="373" t="s">
        <v>2885</v>
      </c>
      <c r="BV1334" s="774" t="s">
        <v>2886</v>
      </c>
      <c r="BW1334" s="775" t="s">
        <v>2887</v>
      </c>
      <c r="BX1334" s="798">
        <v>3000</v>
      </c>
      <c r="BY1334" s="907">
        <v>46082</v>
      </c>
      <c r="BZ1334" s="907">
        <v>46116</v>
      </c>
      <c r="CA1334" s="373"/>
      <c r="CB1334" s="373"/>
      <c r="CC1334" s="373"/>
      <c r="CD1334" s="373"/>
      <c r="CE1334" s="373"/>
      <c r="CF1334" s="373"/>
      <c r="CG1334" s="373"/>
      <c r="CH1334" s="373"/>
      <c r="CI1334" s="373"/>
      <c r="CJ1334" s="373"/>
      <c r="CK1334" s="373"/>
      <c r="CL1334" s="373"/>
      <c r="CM1334" s="373"/>
      <c r="CN1334" s="373"/>
      <c r="CO1334" s="373"/>
      <c r="CP1334" s="373"/>
      <c r="CQ1334" s="373"/>
      <c r="CR1334" s="373"/>
      <c r="CS1334" s="373"/>
      <c r="CT1334" s="373">
        <v>30</v>
      </c>
      <c r="CU1334" s="390">
        <f t="shared" si="1224"/>
        <v>3000</v>
      </c>
      <c r="CV1334" s="373">
        <v>30</v>
      </c>
      <c r="CW1334" s="390">
        <f t="shared" si="1220"/>
        <v>3000</v>
      </c>
      <c r="CX1334" s="373">
        <v>30</v>
      </c>
      <c r="CY1334" s="390">
        <f t="shared" si="1221"/>
        <v>3000</v>
      </c>
      <c r="CZ1334" s="390">
        <f t="shared" si="1222"/>
        <v>0</v>
      </c>
      <c r="DA1334" s="390">
        <f t="shared" si="1223"/>
        <v>0</v>
      </c>
      <c r="DB1334" s="373"/>
      <c r="DC1334" s="373">
        <f t="shared" si="1205"/>
        <v>4</v>
      </c>
      <c r="DD1334" s="1371">
        <f t="shared" si="1217"/>
        <v>400</v>
      </c>
      <c r="DE1334" s="373">
        <v>4</v>
      </c>
      <c r="DF1334" s="1371">
        <f t="shared" si="1218"/>
        <v>400</v>
      </c>
      <c r="DG1334" s="373">
        <v>4</v>
      </c>
      <c r="DH1334" s="1371">
        <f t="shared" si="1219"/>
        <v>400</v>
      </c>
      <c r="DI1334" s="373"/>
      <c r="DJ1334" s="373"/>
      <c r="DK1334" s="373"/>
      <c r="DL1334" s="373"/>
      <c r="DM1334" s="373"/>
      <c r="DN1334" s="373"/>
      <c r="DO1334" s="373"/>
      <c r="DP1334" s="373"/>
      <c r="DQ1334" s="373"/>
      <c r="DR1334" s="373"/>
      <c r="DS1334" s="373"/>
      <c r="DT1334" s="373"/>
      <c r="DU1334" s="793">
        <f t="shared" si="1177"/>
        <v>3400</v>
      </c>
      <c r="DV1334" s="794">
        <f t="shared" si="1206"/>
        <v>3400</v>
      </c>
      <c r="DW1334" s="794">
        <f t="shared" si="1207"/>
        <v>3400</v>
      </c>
      <c r="DX1334" s="794">
        <f t="shared" si="1179"/>
        <v>0</v>
      </c>
      <c r="DY1334" s="794">
        <f t="shared" si="1180"/>
        <v>0</v>
      </c>
      <c r="DZ1334" s="373"/>
      <c r="EA1334" s="373"/>
      <c r="EB1334" s="373"/>
      <c r="EC1334" s="373"/>
      <c r="ED1334" s="373"/>
      <c r="EE1334" s="373"/>
      <c r="EF1334" s="373"/>
      <c r="EG1334" s="621"/>
      <c r="EH1334" s="373"/>
      <c r="EI1334" s="373"/>
      <c r="EJ1334" s="373"/>
      <c r="EK1334" s="373"/>
      <c r="EL1334" s="373"/>
      <c r="EM1334" s="373"/>
      <c r="EN1334" s="373"/>
      <c r="EO1334" s="373"/>
      <c r="EP1334" s="373"/>
      <c r="EQ1334" s="373"/>
      <c r="ER1334" s="373"/>
      <c r="ES1334" s="373"/>
      <c r="ET1334" s="373"/>
      <c r="EU1334" s="373"/>
      <c r="EV1334" s="373"/>
      <c r="EW1334" s="373"/>
      <c r="EX1334" s="373"/>
      <c r="EY1334" s="373"/>
      <c r="EZ1334" s="373"/>
      <c r="FA1334" s="373"/>
      <c r="FB1334" s="373"/>
      <c r="FC1334" s="373"/>
      <c r="FD1334" s="373"/>
      <c r="FE1334" s="373"/>
      <c r="FF1334" s="373"/>
      <c r="FG1334" s="373"/>
      <c r="FH1334" s="373"/>
      <c r="FI1334" s="838"/>
    </row>
    <row r="1335" spans="1:773" s="623" customFormat="1" ht="48" hidden="1" customHeight="1" x14ac:dyDescent="0.25">
      <c r="A1335" s="1365">
        <v>2026</v>
      </c>
      <c r="B1335" s="1365">
        <v>479</v>
      </c>
      <c r="C1335" s="1365" t="s">
        <v>58</v>
      </c>
      <c r="D1335" s="1365">
        <v>3000654</v>
      </c>
      <c r="E1335" s="1365">
        <v>5005020</v>
      </c>
      <c r="F1335" s="1365" t="s">
        <v>2269</v>
      </c>
      <c r="G1335" s="1365" t="s">
        <v>2270</v>
      </c>
      <c r="H1335" s="1365">
        <v>93</v>
      </c>
      <c r="I1335" s="1366" t="s">
        <v>992</v>
      </c>
      <c r="J1335" s="1367" t="s">
        <v>10</v>
      </c>
      <c r="K1335" s="1367" t="s">
        <v>60</v>
      </c>
      <c r="L1335" s="1365" t="str">
        <f t="shared" si="1178"/>
        <v>2.3</v>
      </c>
      <c r="M1335" s="1368" t="s">
        <v>62</v>
      </c>
      <c r="N1335" s="1368"/>
      <c r="O1335" s="1365" t="s">
        <v>2641</v>
      </c>
      <c r="P1335" s="1365" t="s">
        <v>65</v>
      </c>
      <c r="Q1335" s="1369">
        <v>1</v>
      </c>
      <c r="R1335" s="297">
        <v>3000</v>
      </c>
      <c r="S1335" s="373"/>
      <c r="T1335" s="373"/>
      <c r="U1335" s="1365">
        <v>30</v>
      </c>
      <c r="V1335" s="1365">
        <v>4</v>
      </c>
      <c r="W1335" s="286"/>
      <c r="X1335" s="286"/>
      <c r="Y1335" s="286"/>
      <c r="Z1335" s="287"/>
      <c r="AA1335" s="287"/>
      <c r="AB1335" s="287"/>
      <c r="AC1335" s="287"/>
      <c r="AD1335" s="287"/>
      <c r="AE1335" s="285"/>
      <c r="AF1335" s="284">
        <f t="shared" si="1204"/>
        <v>0</v>
      </c>
      <c r="AG1335" s="284">
        <f t="shared" ref="AG1335:AG1353" si="1225">+$R1335*(T1335/30)*$Q1335</f>
        <v>0</v>
      </c>
      <c r="AH1335" s="284">
        <f t="shared" si="1181"/>
        <v>3000</v>
      </c>
      <c r="AI1335" s="284">
        <f t="shared" si="1208"/>
        <v>400</v>
      </c>
      <c r="AJ1335" s="284">
        <f t="shared" si="1209"/>
        <v>0</v>
      </c>
      <c r="AK1335" s="284">
        <f t="shared" si="1210"/>
        <v>0</v>
      </c>
      <c r="AL1335" s="284">
        <f t="shared" si="1211"/>
        <v>0</v>
      </c>
      <c r="AM1335" s="284">
        <f t="shared" si="1212"/>
        <v>0</v>
      </c>
      <c r="AN1335" s="284">
        <f t="shared" si="1213"/>
        <v>0</v>
      </c>
      <c r="AO1335" s="284">
        <f t="shared" si="1214"/>
        <v>0</v>
      </c>
      <c r="AP1335" s="284">
        <f t="shared" si="1215"/>
        <v>0</v>
      </c>
      <c r="AQ1335" s="284">
        <f t="shared" si="1216"/>
        <v>0</v>
      </c>
      <c r="AR1335" s="288">
        <f t="shared" si="1182"/>
        <v>3400</v>
      </c>
      <c r="AS1335" s="373" t="s">
        <v>2578</v>
      </c>
      <c r="AT1335" s="373"/>
      <c r="AU1335" s="373" t="s">
        <v>3535</v>
      </c>
      <c r="AV1335" s="373" t="s">
        <v>3536</v>
      </c>
      <c r="AW1335" s="375">
        <v>46058</v>
      </c>
      <c r="AX1335" s="373" t="s">
        <v>3537</v>
      </c>
      <c r="AY1335" s="375">
        <v>46078</v>
      </c>
      <c r="AZ1335" s="373"/>
      <c r="BA1335" s="373" t="s">
        <v>3538</v>
      </c>
      <c r="BB1335" s="901" t="s">
        <v>995</v>
      </c>
      <c r="BC1335" s="373" t="s">
        <v>3803</v>
      </c>
      <c r="BD1335" s="373" t="s">
        <v>3804</v>
      </c>
      <c r="BE1335" s="373" t="s">
        <v>3805</v>
      </c>
      <c r="BF1335" s="375">
        <v>46083</v>
      </c>
      <c r="BG1335" s="373"/>
      <c r="BH1335" s="773" t="s">
        <v>2888</v>
      </c>
      <c r="BI1335" s="773"/>
      <c r="BJ1335" s="799"/>
      <c r="BK1335" s="687"/>
      <c r="BL1335" s="799" t="s">
        <v>2888</v>
      </c>
      <c r="BM1335" s="799"/>
      <c r="BN1335" s="773"/>
      <c r="BO1335" s="687" t="s">
        <v>3874</v>
      </c>
      <c r="BP1335" s="687" t="s">
        <v>3806</v>
      </c>
      <c r="BQ1335" s="1115" t="s">
        <v>3819</v>
      </c>
      <c r="BR1335" s="1115"/>
      <c r="BS1335" s="373" t="s">
        <v>2889</v>
      </c>
      <c r="BT1335" s="373" t="s">
        <v>2890</v>
      </c>
      <c r="BU1335" s="373" t="s">
        <v>2125</v>
      </c>
      <c r="BV1335" s="774" t="s">
        <v>2891</v>
      </c>
      <c r="BW1335" s="775" t="s">
        <v>2892</v>
      </c>
      <c r="BX1335" s="798">
        <v>3000</v>
      </c>
      <c r="BY1335" s="907">
        <v>46082</v>
      </c>
      <c r="BZ1335" s="907">
        <v>46116</v>
      </c>
      <c r="CA1335" s="373"/>
      <c r="CB1335" s="373"/>
      <c r="CC1335" s="373"/>
      <c r="CD1335" s="373"/>
      <c r="CE1335" s="373"/>
      <c r="CF1335" s="373"/>
      <c r="CG1335" s="373"/>
      <c r="CH1335" s="373"/>
      <c r="CI1335" s="373"/>
      <c r="CJ1335" s="373"/>
      <c r="CK1335" s="373"/>
      <c r="CL1335" s="373"/>
      <c r="CM1335" s="373"/>
      <c r="CN1335" s="373"/>
      <c r="CO1335" s="373"/>
      <c r="CP1335" s="373"/>
      <c r="CQ1335" s="373"/>
      <c r="CR1335" s="373"/>
      <c r="CS1335" s="373"/>
      <c r="CT1335" s="373">
        <v>30</v>
      </c>
      <c r="CU1335" s="390">
        <f t="shared" si="1224"/>
        <v>3000</v>
      </c>
      <c r="CV1335" s="373">
        <v>30</v>
      </c>
      <c r="CW1335" s="390">
        <f t="shared" si="1220"/>
        <v>3000</v>
      </c>
      <c r="CX1335" s="373">
        <v>30</v>
      </c>
      <c r="CY1335" s="390">
        <f t="shared" si="1221"/>
        <v>3000</v>
      </c>
      <c r="CZ1335" s="390">
        <f t="shared" si="1222"/>
        <v>0</v>
      </c>
      <c r="DA1335" s="390">
        <f t="shared" si="1223"/>
        <v>0</v>
      </c>
      <c r="DB1335" s="373"/>
      <c r="DC1335" s="373">
        <f t="shared" si="1205"/>
        <v>4</v>
      </c>
      <c r="DD1335" s="1371">
        <f t="shared" si="1217"/>
        <v>400</v>
      </c>
      <c r="DE1335" s="373">
        <v>4</v>
      </c>
      <c r="DF1335" s="1371">
        <f t="shared" si="1218"/>
        <v>400</v>
      </c>
      <c r="DG1335" s="373">
        <v>4</v>
      </c>
      <c r="DH1335" s="1371">
        <f t="shared" si="1219"/>
        <v>400</v>
      </c>
      <c r="DI1335" s="373"/>
      <c r="DJ1335" s="373"/>
      <c r="DK1335" s="373"/>
      <c r="DL1335" s="373"/>
      <c r="DM1335" s="373"/>
      <c r="DN1335" s="373"/>
      <c r="DO1335" s="373"/>
      <c r="DP1335" s="373"/>
      <c r="DQ1335" s="373"/>
      <c r="DR1335" s="373"/>
      <c r="DS1335" s="373"/>
      <c r="DT1335" s="373"/>
      <c r="DU1335" s="793">
        <f t="shared" si="1177"/>
        <v>3400</v>
      </c>
      <c r="DV1335" s="794">
        <f t="shared" si="1206"/>
        <v>3400</v>
      </c>
      <c r="DW1335" s="794">
        <f t="shared" si="1207"/>
        <v>3400</v>
      </c>
      <c r="DX1335" s="794">
        <f t="shared" si="1179"/>
        <v>0</v>
      </c>
      <c r="DY1335" s="794">
        <f t="shared" si="1180"/>
        <v>0</v>
      </c>
      <c r="DZ1335" s="373"/>
      <c r="EA1335" s="373"/>
      <c r="EB1335" s="373"/>
      <c r="EC1335" s="373"/>
      <c r="ED1335" s="373"/>
      <c r="EE1335" s="373"/>
      <c r="EF1335" s="373"/>
      <c r="EG1335" s="621"/>
      <c r="EH1335" s="373"/>
      <c r="EI1335" s="373"/>
      <c r="EJ1335" s="373"/>
      <c r="EK1335" s="373"/>
      <c r="EL1335" s="373"/>
      <c r="EM1335" s="373"/>
      <c r="EN1335" s="373"/>
      <c r="EO1335" s="373"/>
      <c r="EP1335" s="373"/>
      <c r="EQ1335" s="373"/>
      <c r="ER1335" s="373"/>
      <c r="ES1335" s="373"/>
      <c r="ET1335" s="373"/>
      <c r="EU1335" s="373"/>
      <c r="EV1335" s="373"/>
      <c r="EW1335" s="373"/>
      <c r="EX1335" s="373"/>
      <c r="EY1335" s="373"/>
      <c r="EZ1335" s="373"/>
      <c r="FA1335" s="373"/>
      <c r="FB1335" s="373"/>
      <c r="FC1335" s="373"/>
      <c r="FD1335" s="373"/>
      <c r="FE1335" s="373"/>
      <c r="FF1335" s="373"/>
      <c r="FG1335" s="373"/>
      <c r="FH1335" s="373"/>
      <c r="FI1335" s="838"/>
    </row>
    <row r="1336" spans="1:773" s="623" customFormat="1" ht="48" hidden="1" customHeight="1" x14ac:dyDescent="0.25">
      <c r="A1336" s="1365">
        <v>2026</v>
      </c>
      <c r="B1336" s="1365">
        <v>479</v>
      </c>
      <c r="C1336" s="1365" t="s">
        <v>58</v>
      </c>
      <c r="D1336" s="1365">
        <v>3000654</v>
      </c>
      <c r="E1336" s="1365">
        <v>5005020</v>
      </c>
      <c r="F1336" s="1365" t="s">
        <v>2269</v>
      </c>
      <c r="G1336" s="1365" t="s">
        <v>2270</v>
      </c>
      <c r="H1336" s="1365">
        <v>93</v>
      </c>
      <c r="I1336" s="1366" t="s">
        <v>992</v>
      </c>
      <c r="J1336" s="1367" t="s">
        <v>10</v>
      </c>
      <c r="K1336" s="1367" t="s">
        <v>60</v>
      </c>
      <c r="L1336" s="1365" t="str">
        <f t="shared" si="1178"/>
        <v>2.3</v>
      </c>
      <c r="M1336" s="1368" t="s">
        <v>62</v>
      </c>
      <c r="N1336" s="1368"/>
      <c r="O1336" s="1365" t="s">
        <v>2641</v>
      </c>
      <c r="P1336" s="1365" t="s">
        <v>65</v>
      </c>
      <c r="Q1336" s="1369">
        <v>1</v>
      </c>
      <c r="R1336" s="297">
        <v>3000</v>
      </c>
      <c r="S1336" s="373"/>
      <c r="T1336" s="373"/>
      <c r="U1336" s="1365">
        <v>30</v>
      </c>
      <c r="V1336" s="1365">
        <v>4</v>
      </c>
      <c r="W1336" s="286"/>
      <c r="X1336" s="286"/>
      <c r="Y1336" s="286"/>
      <c r="Z1336" s="287"/>
      <c r="AA1336" s="287"/>
      <c r="AB1336" s="287"/>
      <c r="AC1336" s="287"/>
      <c r="AD1336" s="287"/>
      <c r="AE1336" s="285"/>
      <c r="AF1336" s="284">
        <f t="shared" ref="AF1336:AF1353" si="1226">+$R1336*(S1336/30)*$Q1336</f>
        <v>0</v>
      </c>
      <c r="AG1336" s="284">
        <f t="shared" si="1225"/>
        <v>0</v>
      </c>
      <c r="AH1336" s="284">
        <f t="shared" si="1181"/>
        <v>3000</v>
      </c>
      <c r="AI1336" s="284">
        <f t="shared" si="1208"/>
        <v>400</v>
      </c>
      <c r="AJ1336" s="284">
        <f t="shared" si="1209"/>
        <v>0</v>
      </c>
      <c r="AK1336" s="284">
        <f t="shared" si="1210"/>
        <v>0</v>
      </c>
      <c r="AL1336" s="284">
        <f t="shared" si="1211"/>
        <v>0</v>
      </c>
      <c r="AM1336" s="284">
        <f t="shared" si="1212"/>
        <v>0</v>
      </c>
      <c r="AN1336" s="284">
        <f t="shared" si="1213"/>
        <v>0</v>
      </c>
      <c r="AO1336" s="284">
        <f t="shared" si="1214"/>
        <v>0</v>
      </c>
      <c r="AP1336" s="284">
        <f t="shared" si="1215"/>
        <v>0</v>
      </c>
      <c r="AQ1336" s="284">
        <f t="shared" si="1216"/>
        <v>0</v>
      </c>
      <c r="AR1336" s="288">
        <f t="shared" si="1182"/>
        <v>3400</v>
      </c>
      <c r="AS1336" s="373" t="s">
        <v>2578</v>
      </c>
      <c r="AT1336" s="373"/>
      <c r="AU1336" s="373" t="s">
        <v>3535</v>
      </c>
      <c r="AV1336" s="373" t="s">
        <v>3536</v>
      </c>
      <c r="AW1336" s="375">
        <v>46058</v>
      </c>
      <c r="AX1336" s="373" t="s">
        <v>3537</v>
      </c>
      <c r="AY1336" s="375">
        <v>46078</v>
      </c>
      <c r="AZ1336" s="373"/>
      <c r="BA1336" s="373" t="s">
        <v>3538</v>
      </c>
      <c r="BB1336" s="901" t="s">
        <v>995</v>
      </c>
      <c r="BC1336" s="373" t="s">
        <v>3803</v>
      </c>
      <c r="BD1336" s="373" t="s">
        <v>3804</v>
      </c>
      <c r="BE1336" s="373" t="s">
        <v>3805</v>
      </c>
      <c r="BF1336" s="375">
        <v>46083</v>
      </c>
      <c r="BG1336" s="373"/>
      <c r="BH1336" s="773" t="s">
        <v>3877</v>
      </c>
      <c r="BI1336" s="773"/>
      <c r="BJ1336" s="799"/>
      <c r="BK1336" s="687"/>
      <c r="BL1336" s="799" t="s">
        <v>3877</v>
      </c>
      <c r="BM1336" s="799"/>
      <c r="BN1336" s="773"/>
      <c r="BO1336" s="687" t="s">
        <v>3874</v>
      </c>
      <c r="BP1336" s="687" t="s">
        <v>3430</v>
      </c>
      <c r="BQ1336" s="1115" t="s">
        <v>3819</v>
      </c>
      <c r="BR1336" s="1115"/>
      <c r="BS1336" s="1485" t="s">
        <v>3367</v>
      </c>
      <c r="BT1336" s="373" t="s">
        <v>3028</v>
      </c>
      <c r="BU1336" s="373" t="s">
        <v>3878</v>
      </c>
      <c r="BV1336" s="774">
        <v>76699118</v>
      </c>
      <c r="BW1336" s="775">
        <v>10766991187</v>
      </c>
      <c r="BX1336" s="798">
        <v>3000</v>
      </c>
      <c r="BY1336" s="907">
        <v>46082</v>
      </c>
      <c r="BZ1336" s="907">
        <v>46116</v>
      </c>
      <c r="CA1336" s="373"/>
      <c r="CB1336" s="373"/>
      <c r="CC1336" s="373"/>
      <c r="CD1336" s="373"/>
      <c r="CE1336" s="373"/>
      <c r="CF1336" s="373"/>
      <c r="CG1336" s="373"/>
      <c r="CH1336" s="373"/>
      <c r="CI1336" s="373"/>
      <c r="CJ1336" s="373"/>
      <c r="CK1336" s="373"/>
      <c r="CL1336" s="373"/>
      <c r="CM1336" s="373"/>
      <c r="CN1336" s="373"/>
      <c r="CO1336" s="373"/>
      <c r="CP1336" s="373"/>
      <c r="CQ1336" s="373"/>
      <c r="CR1336" s="373"/>
      <c r="CS1336" s="373"/>
      <c r="CT1336" s="373">
        <v>30</v>
      </c>
      <c r="CU1336" s="390">
        <f t="shared" si="1224"/>
        <v>3000</v>
      </c>
      <c r="CV1336" s="373">
        <v>30</v>
      </c>
      <c r="CW1336" s="390">
        <f t="shared" si="1220"/>
        <v>3000</v>
      </c>
      <c r="CX1336" s="373">
        <v>30</v>
      </c>
      <c r="CY1336" s="390">
        <f t="shared" si="1221"/>
        <v>3000</v>
      </c>
      <c r="CZ1336" s="390">
        <f t="shared" si="1222"/>
        <v>0</v>
      </c>
      <c r="DA1336" s="390">
        <f t="shared" si="1223"/>
        <v>0</v>
      </c>
      <c r="DB1336" s="373"/>
      <c r="DC1336" s="373">
        <f t="shared" si="1205"/>
        <v>4</v>
      </c>
      <c r="DD1336" s="1371">
        <f t="shared" si="1217"/>
        <v>400</v>
      </c>
      <c r="DE1336" s="373">
        <v>4</v>
      </c>
      <c r="DF1336" s="1371">
        <f t="shared" si="1218"/>
        <v>400</v>
      </c>
      <c r="DG1336" s="373">
        <v>4</v>
      </c>
      <c r="DH1336" s="1371">
        <f t="shared" si="1219"/>
        <v>400</v>
      </c>
      <c r="DI1336" s="373"/>
      <c r="DJ1336" s="373"/>
      <c r="DK1336" s="373"/>
      <c r="DL1336" s="373"/>
      <c r="DM1336" s="373"/>
      <c r="DN1336" s="373"/>
      <c r="DO1336" s="373"/>
      <c r="DP1336" s="373"/>
      <c r="DQ1336" s="373"/>
      <c r="DR1336" s="373"/>
      <c r="DS1336" s="373"/>
      <c r="DT1336" s="373"/>
      <c r="DU1336" s="793">
        <f t="shared" si="1177"/>
        <v>3400</v>
      </c>
      <c r="DV1336" s="794">
        <f t="shared" si="1206"/>
        <v>3400</v>
      </c>
      <c r="DW1336" s="794">
        <f t="shared" si="1207"/>
        <v>3400</v>
      </c>
      <c r="DX1336" s="794">
        <f t="shared" si="1179"/>
        <v>0</v>
      </c>
      <c r="DY1336" s="794">
        <f t="shared" si="1180"/>
        <v>0</v>
      </c>
      <c r="DZ1336" s="373"/>
      <c r="EA1336" s="373"/>
      <c r="EB1336" s="373"/>
      <c r="EC1336" s="373"/>
      <c r="ED1336" s="373"/>
      <c r="EE1336" s="373"/>
      <c r="EF1336" s="373"/>
      <c r="EG1336" s="621"/>
      <c r="EH1336" s="373"/>
      <c r="EI1336" s="373"/>
      <c r="EJ1336" s="373"/>
      <c r="EK1336" s="373"/>
      <c r="EL1336" s="373"/>
      <c r="EM1336" s="373"/>
      <c r="EN1336" s="373"/>
      <c r="EO1336" s="373"/>
      <c r="EP1336" s="373"/>
      <c r="EQ1336" s="373"/>
      <c r="ER1336" s="373"/>
      <c r="ES1336" s="373"/>
      <c r="ET1336" s="373"/>
      <c r="EU1336" s="373"/>
      <c r="EV1336" s="373"/>
      <c r="EW1336" s="373"/>
      <c r="EX1336" s="373"/>
      <c r="EY1336" s="373"/>
      <c r="EZ1336" s="373"/>
      <c r="FA1336" s="373"/>
      <c r="FB1336" s="373"/>
      <c r="FC1336" s="373"/>
      <c r="FD1336" s="373"/>
      <c r="FE1336" s="373"/>
      <c r="FF1336" s="373"/>
      <c r="FG1336" s="373"/>
      <c r="FH1336" s="373"/>
      <c r="FI1336" s="838"/>
    </row>
    <row r="1337" spans="1:773" s="623" customFormat="1" ht="48" hidden="1" customHeight="1" x14ac:dyDescent="0.25">
      <c r="A1337" s="1365">
        <v>2026</v>
      </c>
      <c r="B1337" s="1365">
        <v>479</v>
      </c>
      <c r="C1337" s="1365" t="s">
        <v>58</v>
      </c>
      <c r="D1337" s="1365">
        <v>3000654</v>
      </c>
      <c r="E1337" s="1365">
        <v>5005020</v>
      </c>
      <c r="F1337" s="1365" t="s">
        <v>2269</v>
      </c>
      <c r="G1337" s="1365" t="s">
        <v>2270</v>
      </c>
      <c r="H1337" s="1365">
        <v>93</v>
      </c>
      <c r="I1337" s="1366" t="s">
        <v>992</v>
      </c>
      <c r="J1337" s="1367" t="s">
        <v>10</v>
      </c>
      <c r="K1337" s="1367" t="s">
        <v>60</v>
      </c>
      <c r="L1337" s="1365" t="str">
        <f t="shared" si="1178"/>
        <v>2.3</v>
      </c>
      <c r="M1337" s="1368" t="s">
        <v>62</v>
      </c>
      <c r="N1337" s="1368"/>
      <c r="O1337" s="1365" t="s">
        <v>2641</v>
      </c>
      <c r="P1337" s="1365" t="s">
        <v>65</v>
      </c>
      <c r="Q1337" s="1369">
        <v>1</v>
      </c>
      <c r="R1337" s="297">
        <v>3000</v>
      </c>
      <c r="S1337" s="373"/>
      <c r="T1337" s="373"/>
      <c r="U1337" s="1365">
        <v>30</v>
      </c>
      <c r="V1337" s="1365">
        <v>4</v>
      </c>
      <c r="W1337" s="286"/>
      <c r="X1337" s="286"/>
      <c r="Y1337" s="286"/>
      <c r="Z1337" s="287"/>
      <c r="AA1337" s="287"/>
      <c r="AB1337" s="287"/>
      <c r="AC1337" s="287"/>
      <c r="AD1337" s="287"/>
      <c r="AE1337" s="285"/>
      <c r="AF1337" s="284">
        <f t="shared" si="1226"/>
        <v>0</v>
      </c>
      <c r="AG1337" s="284">
        <f t="shared" si="1225"/>
        <v>0</v>
      </c>
      <c r="AH1337" s="284">
        <f t="shared" si="1181"/>
        <v>3000</v>
      </c>
      <c r="AI1337" s="284">
        <f t="shared" si="1208"/>
        <v>400</v>
      </c>
      <c r="AJ1337" s="284">
        <f t="shared" si="1209"/>
        <v>0</v>
      </c>
      <c r="AK1337" s="284">
        <f t="shared" si="1210"/>
        <v>0</v>
      </c>
      <c r="AL1337" s="284">
        <f t="shared" si="1211"/>
        <v>0</v>
      </c>
      <c r="AM1337" s="284">
        <f t="shared" si="1212"/>
        <v>0</v>
      </c>
      <c r="AN1337" s="284">
        <f t="shared" si="1213"/>
        <v>0</v>
      </c>
      <c r="AO1337" s="284">
        <f t="shared" si="1214"/>
        <v>0</v>
      </c>
      <c r="AP1337" s="284">
        <f t="shared" si="1215"/>
        <v>0</v>
      </c>
      <c r="AQ1337" s="284">
        <f t="shared" si="1216"/>
        <v>0</v>
      </c>
      <c r="AR1337" s="288">
        <f t="shared" si="1182"/>
        <v>3400</v>
      </c>
      <c r="AS1337" s="373" t="s">
        <v>2578</v>
      </c>
      <c r="AT1337" s="373"/>
      <c r="AU1337" s="373" t="s">
        <v>3535</v>
      </c>
      <c r="AV1337" s="373" t="s">
        <v>3536</v>
      </c>
      <c r="AW1337" s="375">
        <v>46058</v>
      </c>
      <c r="AX1337" s="373" t="s">
        <v>3537</v>
      </c>
      <c r="AY1337" s="375">
        <v>46078</v>
      </c>
      <c r="AZ1337" s="373"/>
      <c r="BA1337" s="373" t="s">
        <v>3538</v>
      </c>
      <c r="BB1337" s="901" t="s">
        <v>995</v>
      </c>
      <c r="BC1337" s="373" t="s">
        <v>3803</v>
      </c>
      <c r="BD1337" s="373" t="s">
        <v>3804</v>
      </c>
      <c r="BE1337" s="373" t="s">
        <v>3805</v>
      </c>
      <c r="BF1337" s="375">
        <v>46083</v>
      </c>
      <c r="BG1337" s="373"/>
      <c r="BH1337" s="773" t="s">
        <v>2893</v>
      </c>
      <c r="BI1337" s="773"/>
      <c r="BJ1337" s="799"/>
      <c r="BK1337" s="687"/>
      <c r="BL1337" s="799" t="s">
        <v>2893</v>
      </c>
      <c r="BM1337" s="799"/>
      <c r="BN1337" s="773"/>
      <c r="BO1337" s="687" t="s">
        <v>3874</v>
      </c>
      <c r="BP1337" s="687" t="s">
        <v>3806</v>
      </c>
      <c r="BQ1337" s="1115" t="s">
        <v>3807</v>
      </c>
      <c r="BR1337" s="1115"/>
      <c r="BS1337" s="373" t="s">
        <v>2894</v>
      </c>
      <c r="BT1337" s="373" t="s">
        <v>1537</v>
      </c>
      <c r="BU1337" s="373" t="s">
        <v>2895</v>
      </c>
      <c r="BV1337" s="774" t="s">
        <v>2896</v>
      </c>
      <c r="BW1337" s="775" t="s">
        <v>2897</v>
      </c>
      <c r="BX1337" s="798">
        <v>3000</v>
      </c>
      <c r="BY1337" s="907">
        <v>46082</v>
      </c>
      <c r="BZ1337" s="907">
        <v>46116</v>
      </c>
      <c r="CA1337" s="373"/>
      <c r="CB1337" s="373"/>
      <c r="CC1337" s="373"/>
      <c r="CD1337" s="373"/>
      <c r="CE1337" s="373"/>
      <c r="CF1337" s="373"/>
      <c r="CG1337" s="373"/>
      <c r="CH1337" s="373"/>
      <c r="CI1337" s="373"/>
      <c r="CJ1337" s="373"/>
      <c r="CK1337" s="373"/>
      <c r="CL1337" s="373"/>
      <c r="CM1337" s="373"/>
      <c r="CN1337" s="373"/>
      <c r="CO1337" s="373"/>
      <c r="CP1337" s="373"/>
      <c r="CQ1337" s="373"/>
      <c r="CR1337" s="373"/>
      <c r="CS1337" s="373"/>
      <c r="CT1337" s="373">
        <v>30</v>
      </c>
      <c r="CU1337" s="390">
        <f t="shared" si="1224"/>
        <v>3000</v>
      </c>
      <c r="CV1337" s="373">
        <v>30</v>
      </c>
      <c r="CW1337" s="390">
        <f t="shared" si="1220"/>
        <v>3000</v>
      </c>
      <c r="CX1337" s="373">
        <v>30</v>
      </c>
      <c r="CY1337" s="390">
        <f t="shared" si="1221"/>
        <v>3000</v>
      </c>
      <c r="CZ1337" s="390">
        <f t="shared" si="1222"/>
        <v>0</v>
      </c>
      <c r="DA1337" s="390">
        <f t="shared" si="1223"/>
        <v>0</v>
      </c>
      <c r="DB1337" s="373"/>
      <c r="DC1337" s="373">
        <f t="shared" si="1205"/>
        <v>4</v>
      </c>
      <c r="DD1337" s="1371">
        <f t="shared" si="1217"/>
        <v>400</v>
      </c>
      <c r="DE1337" s="373">
        <v>4</v>
      </c>
      <c r="DF1337" s="1371">
        <f t="shared" si="1218"/>
        <v>400</v>
      </c>
      <c r="DG1337" s="373">
        <v>4</v>
      </c>
      <c r="DH1337" s="1371">
        <f t="shared" si="1219"/>
        <v>400</v>
      </c>
      <c r="DI1337" s="373"/>
      <c r="DJ1337" s="373"/>
      <c r="DK1337" s="373"/>
      <c r="DL1337" s="373"/>
      <c r="DM1337" s="373"/>
      <c r="DN1337" s="373"/>
      <c r="DO1337" s="373"/>
      <c r="DP1337" s="373"/>
      <c r="DQ1337" s="373"/>
      <c r="DR1337" s="373"/>
      <c r="DS1337" s="373"/>
      <c r="DT1337" s="373"/>
      <c r="DU1337" s="793">
        <f t="shared" si="1177"/>
        <v>3400</v>
      </c>
      <c r="DV1337" s="794">
        <f t="shared" si="1206"/>
        <v>3400</v>
      </c>
      <c r="DW1337" s="794">
        <f t="shared" si="1207"/>
        <v>3400</v>
      </c>
      <c r="DX1337" s="794">
        <f t="shared" si="1179"/>
        <v>0</v>
      </c>
      <c r="DY1337" s="794">
        <f t="shared" si="1180"/>
        <v>0</v>
      </c>
      <c r="DZ1337" s="373"/>
      <c r="EA1337" s="373"/>
      <c r="EB1337" s="373"/>
      <c r="EC1337" s="373"/>
      <c r="ED1337" s="373"/>
      <c r="EE1337" s="373"/>
      <c r="EF1337" s="373"/>
      <c r="EG1337" s="621"/>
      <c r="EH1337" s="373"/>
      <c r="EI1337" s="373"/>
      <c r="EJ1337" s="373"/>
      <c r="EK1337" s="373"/>
      <c r="EL1337" s="373"/>
      <c r="EM1337" s="373"/>
      <c r="EN1337" s="373"/>
      <c r="EO1337" s="373"/>
      <c r="EP1337" s="373"/>
      <c r="EQ1337" s="373"/>
      <c r="ER1337" s="373"/>
      <c r="ES1337" s="373"/>
      <c r="ET1337" s="373"/>
      <c r="EU1337" s="373"/>
      <c r="EV1337" s="373"/>
      <c r="EW1337" s="373"/>
      <c r="EX1337" s="373"/>
      <c r="EY1337" s="373"/>
      <c r="EZ1337" s="373"/>
      <c r="FA1337" s="373"/>
      <c r="FB1337" s="373"/>
      <c r="FC1337" s="373"/>
      <c r="FD1337" s="373"/>
      <c r="FE1337" s="373"/>
      <c r="FF1337" s="373"/>
      <c r="FG1337" s="373"/>
      <c r="FH1337" s="373"/>
      <c r="FI1337" s="838"/>
    </row>
    <row r="1338" spans="1:773" s="623" customFormat="1" ht="48" hidden="1" customHeight="1" x14ac:dyDescent="0.25">
      <c r="A1338" s="1365">
        <v>2026</v>
      </c>
      <c r="B1338" s="1365">
        <v>479</v>
      </c>
      <c r="C1338" s="1365" t="s">
        <v>58</v>
      </c>
      <c r="D1338" s="1365">
        <v>3000654</v>
      </c>
      <c r="E1338" s="1365">
        <v>5005020</v>
      </c>
      <c r="F1338" s="1365" t="s">
        <v>2269</v>
      </c>
      <c r="G1338" s="1365" t="s">
        <v>2270</v>
      </c>
      <c r="H1338" s="1365">
        <v>93</v>
      </c>
      <c r="I1338" s="1366" t="s">
        <v>992</v>
      </c>
      <c r="J1338" s="1367" t="s">
        <v>10</v>
      </c>
      <c r="K1338" s="1367" t="s">
        <v>60</v>
      </c>
      <c r="L1338" s="1365" t="str">
        <f t="shared" si="1178"/>
        <v>2.3</v>
      </c>
      <c r="M1338" s="1368" t="s">
        <v>62</v>
      </c>
      <c r="N1338" s="1368"/>
      <c r="O1338" s="1365" t="s">
        <v>2641</v>
      </c>
      <c r="P1338" s="1365" t="s">
        <v>65</v>
      </c>
      <c r="Q1338" s="1369">
        <v>1</v>
      </c>
      <c r="R1338" s="297">
        <v>3000</v>
      </c>
      <c r="S1338" s="373"/>
      <c r="T1338" s="373"/>
      <c r="U1338" s="1365">
        <v>30</v>
      </c>
      <c r="V1338" s="1365">
        <v>4</v>
      </c>
      <c r="W1338" s="286"/>
      <c r="X1338" s="286"/>
      <c r="Y1338" s="286"/>
      <c r="Z1338" s="287"/>
      <c r="AA1338" s="287"/>
      <c r="AB1338" s="287"/>
      <c r="AC1338" s="287"/>
      <c r="AD1338" s="287"/>
      <c r="AE1338" s="285"/>
      <c r="AF1338" s="284">
        <f t="shared" si="1226"/>
        <v>0</v>
      </c>
      <c r="AG1338" s="284">
        <f t="shared" si="1225"/>
        <v>0</v>
      </c>
      <c r="AH1338" s="284">
        <f t="shared" si="1181"/>
        <v>3000</v>
      </c>
      <c r="AI1338" s="284">
        <f t="shared" si="1208"/>
        <v>400</v>
      </c>
      <c r="AJ1338" s="284">
        <f t="shared" si="1209"/>
        <v>0</v>
      </c>
      <c r="AK1338" s="284">
        <f t="shared" si="1210"/>
        <v>0</v>
      </c>
      <c r="AL1338" s="284">
        <f t="shared" si="1211"/>
        <v>0</v>
      </c>
      <c r="AM1338" s="284">
        <f t="shared" si="1212"/>
        <v>0</v>
      </c>
      <c r="AN1338" s="284">
        <f t="shared" si="1213"/>
        <v>0</v>
      </c>
      <c r="AO1338" s="284">
        <f t="shared" si="1214"/>
        <v>0</v>
      </c>
      <c r="AP1338" s="284">
        <f t="shared" si="1215"/>
        <v>0</v>
      </c>
      <c r="AQ1338" s="284">
        <f t="shared" si="1216"/>
        <v>0</v>
      </c>
      <c r="AR1338" s="288">
        <f t="shared" si="1182"/>
        <v>3400</v>
      </c>
      <c r="AS1338" s="373" t="s">
        <v>2578</v>
      </c>
      <c r="AT1338" s="373"/>
      <c r="AU1338" s="373" t="s">
        <v>3535</v>
      </c>
      <c r="AV1338" s="373" t="s">
        <v>3536</v>
      </c>
      <c r="AW1338" s="375">
        <v>46058</v>
      </c>
      <c r="AX1338" s="373" t="s">
        <v>3537</v>
      </c>
      <c r="AY1338" s="375">
        <v>46078</v>
      </c>
      <c r="AZ1338" s="373"/>
      <c r="BA1338" s="373" t="s">
        <v>3538</v>
      </c>
      <c r="BB1338" s="901" t="s">
        <v>995</v>
      </c>
      <c r="BC1338" s="373" t="s">
        <v>3803</v>
      </c>
      <c r="BD1338" s="373" t="s">
        <v>3804</v>
      </c>
      <c r="BE1338" s="373" t="s">
        <v>3805</v>
      </c>
      <c r="BF1338" s="375">
        <v>46083</v>
      </c>
      <c r="BG1338" s="373"/>
      <c r="BH1338" s="773" t="s">
        <v>2898</v>
      </c>
      <c r="BI1338" s="773"/>
      <c r="BJ1338" s="799"/>
      <c r="BK1338" s="687"/>
      <c r="BL1338" s="799" t="s">
        <v>2898</v>
      </c>
      <c r="BM1338" s="799"/>
      <c r="BN1338" s="773"/>
      <c r="BO1338" s="687" t="s">
        <v>3879</v>
      </c>
      <c r="BP1338" s="687"/>
      <c r="BQ1338" s="1115" t="s">
        <v>3807</v>
      </c>
      <c r="BR1338" s="1115"/>
      <c r="BS1338" s="373" t="s">
        <v>2899</v>
      </c>
      <c r="BT1338" s="373" t="s">
        <v>2900</v>
      </c>
      <c r="BU1338" s="373" t="s">
        <v>2901</v>
      </c>
      <c r="BV1338" s="774">
        <v>77361388</v>
      </c>
      <c r="BW1338" s="775">
        <v>10773613881</v>
      </c>
      <c r="BX1338" s="798">
        <v>3000</v>
      </c>
      <c r="BY1338" s="907">
        <v>46082</v>
      </c>
      <c r="BZ1338" s="907">
        <v>46116</v>
      </c>
      <c r="CA1338" s="373"/>
      <c r="CB1338" s="373"/>
      <c r="CC1338" s="373"/>
      <c r="CD1338" s="373"/>
      <c r="CE1338" s="373"/>
      <c r="CF1338" s="373"/>
      <c r="CG1338" s="373"/>
      <c r="CH1338" s="373"/>
      <c r="CI1338" s="373"/>
      <c r="CJ1338" s="373"/>
      <c r="CK1338" s="373"/>
      <c r="CL1338" s="373"/>
      <c r="CM1338" s="373"/>
      <c r="CN1338" s="373"/>
      <c r="CO1338" s="373"/>
      <c r="CP1338" s="373"/>
      <c r="CQ1338" s="373"/>
      <c r="CR1338" s="373"/>
      <c r="CS1338" s="373"/>
      <c r="CT1338" s="373">
        <v>30</v>
      </c>
      <c r="CU1338" s="390">
        <f t="shared" si="1224"/>
        <v>3000</v>
      </c>
      <c r="CV1338" s="373">
        <v>30</v>
      </c>
      <c r="CW1338" s="390">
        <f t="shared" si="1220"/>
        <v>3000</v>
      </c>
      <c r="CX1338" s="373">
        <v>30</v>
      </c>
      <c r="CY1338" s="390">
        <f t="shared" si="1221"/>
        <v>3000</v>
      </c>
      <c r="CZ1338" s="390">
        <f t="shared" si="1222"/>
        <v>0</v>
      </c>
      <c r="DA1338" s="390">
        <f t="shared" si="1223"/>
        <v>0</v>
      </c>
      <c r="DB1338" s="373"/>
      <c r="DC1338" s="373">
        <f t="shared" si="1205"/>
        <v>4</v>
      </c>
      <c r="DD1338" s="1371">
        <f t="shared" si="1217"/>
        <v>400</v>
      </c>
      <c r="DE1338" s="373">
        <v>4</v>
      </c>
      <c r="DF1338" s="1371">
        <f t="shared" si="1218"/>
        <v>400</v>
      </c>
      <c r="DG1338" s="373">
        <v>4</v>
      </c>
      <c r="DH1338" s="1371">
        <f t="shared" si="1219"/>
        <v>400</v>
      </c>
      <c r="DI1338" s="373"/>
      <c r="DJ1338" s="373"/>
      <c r="DK1338" s="373"/>
      <c r="DL1338" s="373"/>
      <c r="DM1338" s="373"/>
      <c r="DN1338" s="373"/>
      <c r="DO1338" s="373"/>
      <c r="DP1338" s="373"/>
      <c r="DQ1338" s="373"/>
      <c r="DR1338" s="373"/>
      <c r="DS1338" s="373"/>
      <c r="DT1338" s="373"/>
      <c r="DU1338" s="793">
        <f t="shared" ref="DU1338:DU1401" si="1227">AR1338</f>
        <v>3400</v>
      </c>
      <c r="DV1338" s="794">
        <f t="shared" si="1206"/>
        <v>3400</v>
      </c>
      <c r="DW1338" s="794">
        <f t="shared" si="1207"/>
        <v>3400</v>
      </c>
      <c r="DX1338" s="794">
        <f t="shared" si="1179"/>
        <v>0</v>
      </c>
      <c r="DY1338" s="794">
        <f t="shared" si="1180"/>
        <v>0</v>
      </c>
      <c r="DZ1338" s="373"/>
      <c r="EA1338" s="373"/>
      <c r="EB1338" s="373"/>
      <c r="EC1338" s="373"/>
      <c r="ED1338" s="373"/>
      <c r="EE1338" s="373"/>
      <c r="EF1338" s="373"/>
      <c r="EG1338" s="621"/>
      <c r="EH1338" s="373"/>
      <c r="EI1338" s="373"/>
      <c r="EJ1338" s="373"/>
      <c r="EK1338" s="373"/>
      <c r="EL1338" s="373"/>
      <c r="EM1338" s="373"/>
      <c r="EN1338" s="373"/>
      <c r="EO1338" s="373"/>
      <c r="EP1338" s="373"/>
      <c r="EQ1338" s="373"/>
      <c r="ER1338" s="373"/>
      <c r="ES1338" s="373"/>
      <c r="ET1338" s="373"/>
      <c r="EU1338" s="373"/>
      <c r="EV1338" s="373"/>
      <c r="EW1338" s="373"/>
      <c r="EX1338" s="373"/>
      <c r="EY1338" s="373"/>
      <c r="EZ1338" s="373"/>
      <c r="FA1338" s="373"/>
      <c r="FB1338" s="373"/>
      <c r="FC1338" s="373"/>
      <c r="FD1338" s="373"/>
      <c r="FE1338" s="373"/>
      <c r="FF1338" s="373"/>
      <c r="FG1338" s="373"/>
      <c r="FH1338" s="373"/>
      <c r="FI1338" s="838"/>
    </row>
    <row r="1339" spans="1:773" s="623" customFormat="1" ht="48" hidden="1" customHeight="1" x14ac:dyDescent="0.25">
      <c r="A1339" s="1365">
        <v>2026</v>
      </c>
      <c r="B1339" s="1365">
        <v>479</v>
      </c>
      <c r="C1339" s="1365" t="s">
        <v>58</v>
      </c>
      <c r="D1339" s="1365">
        <v>3000654</v>
      </c>
      <c r="E1339" s="1365">
        <v>5005020</v>
      </c>
      <c r="F1339" s="1365" t="s">
        <v>2269</v>
      </c>
      <c r="G1339" s="1365" t="s">
        <v>2270</v>
      </c>
      <c r="H1339" s="1365">
        <v>93</v>
      </c>
      <c r="I1339" s="1366" t="s">
        <v>992</v>
      </c>
      <c r="J1339" s="1367" t="s">
        <v>10</v>
      </c>
      <c r="K1339" s="1367" t="s">
        <v>60</v>
      </c>
      <c r="L1339" s="1365" t="str">
        <f t="shared" si="1178"/>
        <v>2.3</v>
      </c>
      <c r="M1339" s="1368" t="s">
        <v>62</v>
      </c>
      <c r="N1339" s="1368"/>
      <c r="O1339" s="1365" t="s">
        <v>2641</v>
      </c>
      <c r="P1339" s="1365" t="s">
        <v>65</v>
      </c>
      <c r="Q1339" s="1369">
        <v>1</v>
      </c>
      <c r="R1339" s="297">
        <v>3000</v>
      </c>
      <c r="S1339" s="373"/>
      <c r="T1339" s="373"/>
      <c r="U1339" s="1365">
        <v>30</v>
      </c>
      <c r="V1339" s="1365">
        <v>4</v>
      </c>
      <c r="W1339" s="286"/>
      <c r="X1339" s="286"/>
      <c r="Y1339" s="286"/>
      <c r="Z1339" s="287"/>
      <c r="AA1339" s="287"/>
      <c r="AB1339" s="287"/>
      <c r="AC1339" s="287"/>
      <c r="AD1339" s="287"/>
      <c r="AE1339" s="285"/>
      <c r="AF1339" s="284">
        <f t="shared" si="1226"/>
        <v>0</v>
      </c>
      <c r="AG1339" s="284">
        <f t="shared" si="1225"/>
        <v>0</v>
      </c>
      <c r="AH1339" s="284">
        <f t="shared" si="1181"/>
        <v>3000</v>
      </c>
      <c r="AI1339" s="284">
        <f t="shared" si="1208"/>
        <v>400</v>
      </c>
      <c r="AJ1339" s="284">
        <f t="shared" si="1209"/>
        <v>0</v>
      </c>
      <c r="AK1339" s="284">
        <f t="shared" si="1210"/>
        <v>0</v>
      </c>
      <c r="AL1339" s="284">
        <f t="shared" si="1211"/>
        <v>0</v>
      </c>
      <c r="AM1339" s="284">
        <f t="shared" si="1212"/>
        <v>0</v>
      </c>
      <c r="AN1339" s="284">
        <f t="shared" si="1213"/>
        <v>0</v>
      </c>
      <c r="AO1339" s="284">
        <f t="shared" si="1214"/>
        <v>0</v>
      </c>
      <c r="AP1339" s="284">
        <f t="shared" si="1215"/>
        <v>0</v>
      </c>
      <c r="AQ1339" s="284">
        <f t="shared" si="1216"/>
        <v>0</v>
      </c>
      <c r="AR1339" s="288">
        <f t="shared" si="1182"/>
        <v>3400</v>
      </c>
      <c r="AS1339" s="373" t="s">
        <v>2578</v>
      </c>
      <c r="AT1339" s="373"/>
      <c r="AU1339" s="373" t="s">
        <v>3535</v>
      </c>
      <c r="AV1339" s="373" t="s">
        <v>3536</v>
      </c>
      <c r="AW1339" s="375">
        <v>46058</v>
      </c>
      <c r="AX1339" s="373" t="s">
        <v>3537</v>
      </c>
      <c r="AY1339" s="375">
        <v>46078</v>
      </c>
      <c r="AZ1339" s="373"/>
      <c r="BA1339" s="373" t="s">
        <v>3538</v>
      </c>
      <c r="BB1339" s="901" t="s">
        <v>995</v>
      </c>
      <c r="BC1339" s="373" t="s">
        <v>3803</v>
      </c>
      <c r="BD1339" s="373" t="s">
        <v>3804</v>
      </c>
      <c r="BE1339" s="373" t="s">
        <v>3805</v>
      </c>
      <c r="BF1339" s="375">
        <v>46083</v>
      </c>
      <c r="BG1339" s="373"/>
      <c r="BH1339" s="773" t="s">
        <v>3880</v>
      </c>
      <c r="BI1339" s="773"/>
      <c r="BJ1339" s="799"/>
      <c r="BK1339" s="687"/>
      <c r="BL1339" s="373">
        <v>4723</v>
      </c>
      <c r="BM1339" s="373"/>
      <c r="BN1339" s="773"/>
      <c r="BO1339" s="687" t="s">
        <v>3879</v>
      </c>
      <c r="BP1339" s="2898" t="s">
        <v>3806</v>
      </c>
      <c r="BQ1339" s="1115" t="s">
        <v>3819</v>
      </c>
      <c r="BR1339" s="1115"/>
      <c r="BS1339" s="373" t="s">
        <v>2903</v>
      </c>
      <c r="BT1339" s="373" t="s">
        <v>1034</v>
      </c>
      <c r="BU1339" s="373" t="s">
        <v>2904</v>
      </c>
      <c r="BV1339" s="774" t="s">
        <v>2905</v>
      </c>
      <c r="BW1339" s="775" t="s">
        <v>2906</v>
      </c>
      <c r="BX1339" s="798">
        <v>3000</v>
      </c>
      <c r="BY1339" s="907">
        <v>46082</v>
      </c>
      <c r="BZ1339" s="907">
        <v>46116</v>
      </c>
      <c r="CA1339" s="373"/>
      <c r="CB1339" s="373"/>
      <c r="CC1339" s="373"/>
      <c r="CD1339" s="373"/>
      <c r="CE1339" s="373"/>
      <c r="CF1339" s="373"/>
      <c r="CG1339" s="373"/>
      <c r="CH1339" s="373"/>
      <c r="CI1339" s="373"/>
      <c r="CJ1339" s="373"/>
      <c r="CK1339" s="373"/>
      <c r="CL1339" s="373"/>
      <c r="CM1339" s="373"/>
      <c r="CN1339" s="373"/>
      <c r="CO1339" s="373"/>
      <c r="CP1339" s="373"/>
      <c r="CQ1339" s="373"/>
      <c r="CR1339" s="373"/>
      <c r="CS1339" s="373"/>
      <c r="CT1339" s="373">
        <v>30</v>
      </c>
      <c r="CU1339" s="390">
        <f t="shared" si="1224"/>
        <v>3000</v>
      </c>
      <c r="CV1339" s="373">
        <v>30</v>
      </c>
      <c r="CW1339" s="390">
        <f t="shared" si="1220"/>
        <v>3000</v>
      </c>
      <c r="CX1339" s="373">
        <v>30</v>
      </c>
      <c r="CY1339" s="390">
        <f t="shared" si="1221"/>
        <v>3000</v>
      </c>
      <c r="CZ1339" s="390">
        <f t="shared" si="1222"/>
        <v>0</v>
      </c>
      <c r="DA1339" s="390">
        <f t="shared" si="1223"/>
        <v>0</v>
      </c>
      <c r="DB1339" s="373"/>
      <c r="DC1339" s="373">
        <f t="shared" si="1205"/>
        <v>4</v>
      </c>
      <c r="DD1339" s="1371">
        <f t="shared" si="1217"/>
        <v>400</v>
      </c>
      <c r="DE1339" s="373">
        <v>4</v>
      </c>
      <c r="DF1339" s="1371">
        <f t="shared" si="1218"/>
        <v>400</v>
      </c>
      <c r="DG1339" s="373">
        <v>4</v>
      </c>
      <c r="DH1339" s="1371">
        <f t="shared" si="1219"/>
        <v>400</v>
      </c>
      <c r="DI1339" s="373"/>
      <c r="DJ1339" s="373"/>
      <c r="DK1339" s="373"/>
      <c r="DL1339" s="373"/>
      <c r="DM1339" s="373"/>
      <c r="DN1339" s="373"/>
      <c r="DO1339" s="373"/>
      <c r="DP1339" s="373"/>
      <c r="DQ1339" s="373"/>
      <c r="DR1339" s="373"/>
      <c r="DS1339" s="373"/>
      <c r="DT1339" s="373"/>
      <c r="DU1339" s="793">
        <f t="shared" si="1227"/>
        <v>3400</v>
      </c>
      <c r="DV1339" s="794">
        <f t="shared" si="1206"/>
        <v>3400</v>
      </c>
      <c r="DW1339" s="794">
        <f t="shared" si="1207"/>
        <v>3400</v>
      </c>
      <c r="DX1339" s="794">
        <f t="shared" si="1179"/>
        <v>0</v>
      </c>
      <c r="DY1339" s="794">
        <f t="shared" si="1180"/>
        <v>0</v>
      </c>
      <c r="DZ1339" s="373"/>
      <c r="EA1339" s="373"/>
      <c r="EB1339" s="373"/>
      <c r="EC1339" s="373"/>
      <c r="ED1339" s="373"/>
      <c r="EE1339" s="373"/>
      <c r="EF1339" s="373"/>
      <c r="EG1339" s="621"/>
      <c r="EH1339" s="373"/>
      <c r="EI1339" s="373"/>
      <c r="EJ1339" s="373"/>
      <c r="EK1339" s="373"/>
      <c r="EL1339" s="373"/>
      <c r="EM1339" s="373"/>
      <c r="EN1339" s="373"/>
      <c r="EO1339" s="373"/>
      <c r="EP1339" s="373"/>
      <c r="EQ1339" s="373"/>
      <c r="ER1339" s="373"/>
      <c r="ES1339" s="373"/>
      <c r="ET1339" s="373"/>
      <c r="EU1339" s="373"/>
      <c r="EV1339" s="373"/>
      <c r="EW1339" s="373"/>
      <c r="EX1339" s="373"/>
      <c r="EY1339" s="373"/>
      <c r="EZ1339" s="373"/>
      <c r="FA1339" s="373"/>
      <c r="FB1339" s="373"/>
      <c r="FC1339" s="373"/>
      <c r="FD1339" s="373"/>
      <c r="FE1339" s="373"/>
      <c r="FF1339" s="373"/>
      <c r="FG1339" s="373"/>
      <c r="FH1339" s="373"/>
      <c r="FI1339" s="838"/>
    </row>
    <row r="1340" spans="1:773" s="623" customFormat="1" ht="48" hidden="1" customHeight="1" x14ac:dyDescent="0.25">
      <c r="A1340" s="1365">
        <v>2026</v>
      </c>
      <c r="B1340" s="1365">
        <v>479</v>
      </c>
      <c r="C1340" s="1365" t="s">
        <v>58</v>
      </c>
      <c r="D1340" s="1365">
        <v>3000654</v>
      </c>
      <c r="E1340" s="1365">
        <v>5005020</v>
      </c>
      <c r="F1340" s="1365" t="s">
        <v>2269</v>
      </c>
      <c r="G1340" s="1365" t="s">
        <v>2270</v>
      </c>
      <c r="H1340" s="1365">
        <v>93</v>
      </c>
      <c r="I1340" s="1366" t="s">
        <v>992</v>
      </c>
      <c r="J1340" s="1367" t="s">
        <v>10</v>
      </c>
      <c r="K1340" s="1367" t="s">
        <v>60</v>
      </c>
      <c r="L1340" s="1365" t="str">
        <f t="shared" si="1178"/>
        <v>2.3</v>
      </c>
      <c r="M1340" s="1368" t="s">
        <v>62</v>
      </c>
      <c r="N1340" s="1368"/>
      <c r="O1340" s="1365" t="s">
        <v>2641</v>
      </c>
      <c r="P1340" s="1365" t="s">
        <v>65</v>
      </c>
      <c r="Q1340" s="1369">
        <v>1</v>
      </c>
      <c r="R1340" s="297">
        <v>3000</v>
      </c>
      <c r="S1340" s="373"/>
      <c r="T1340" s="373"/>
      <c r="U1340" s="1365">
        <v>30</v>
      </c>
      <c r="V1340" s="1365">
        <v>4</v>
      </c>
      <c r="W1340" s="286"/>
      <c r="X1340" s="286"/>
      <c r="Y1340" s="286"/>
      <c r="Z1340" s="287"/>
      <c r="AA1340" s="287"/>
      <c r="AB1340" s="287"/>
      <c r="AC1340" s="287"/>
      <c r="AD1340" s="287"/>
      <c r="AE1340" s="285"/>
      <c r="AF1340" s="284">
        <f t="shared" si="1226"/>
        <v>0</v>
      </c>
      <c r="AG1340" s="284">
        <f t="shared" si="1225"/>
        <v>0</v>
      </c>
      <c r="AH1340" s="284">
        <f t="shared" si="1181"/>
        <v>3000</v>
      </c>
      <c r="AI1340" s="284">
        <f t="shared" si="1208"/>
        <v>400</v>
      </c>
      <c r="AJ1340" s="284">
        <f t="shared" si="1209"/>
        <v>0</v>
      </c>
      <c r="AK1340" s="284">
        <f t="shared" si="1210"/>
        <v>0</v>
      </c>
      <c r="AL1340" s="284">
        <f t="shared" si="1211"/>
        <v>0</v>
      </c>
      <c r="AM1340" s="284">
        <f t="shared" si="1212"/>
        <v>0</v>
      </c>
      <c r="AN1340" s="284">
        <f t="shared" si="1213"/>
        <v>0</v>
      </c>
      <c r="AO1340" s="284">
        <f t="shared" si="1214"/>
        <v>0</v>
      </c>
      <c r="AP1340" s="284">
        <f t="shared" si="1215"/>
        <v>0</v>
      </c>
      <c r="AQ1340" s="284">
        <f t="shared" si="1216"/>
        <v>0</v>
      </c>
      <c r="AR1340" s="288">
        <f t="shared" si="1182"/>
        <v>3400</v>
      </c>
      <c r="AS1340" s="373" t="s">
        <v>2578</v>
      </c>
      <c r="AT1340" s="373"/>
      <c r="AU1340" s="373" t="s">
        <v>3535</v>
      </c>
      <c r="AV1340" s="373" t="s">
        <v>3536</v>
      </c>
      <c r="AW1340" s="375">
        <v>46058</v>
      </c>
      <c r="AX1340" s="373" t="s">
        <v>3537</v>
      </c>
      <c r="AY1340" s="375">
        <v>46078</v>
      </c>
      <c r="AZ1340" s="373"/>
      <c r="BA1340" s="373" t="s">
        <v>3538</v>
      </c>
      <c r="BB1340" s="901" t="s">
        <v>995</v>
      </c>
      <c r="BC1340" s="373" t="s">
        <v>3803</v>
      </c>
      <c r="BD1340" s="373" t="s">
        <v>3804</v>
      </c>
      <c r="BE1340" s="373" t="s">
        <v>3805</v>
      </c>
      <c r="BF1340" s="375">
        <v>46083</v>
      </c>
      <c r="BG1340" s="373"/>
      <c r="BH1340" s="773" t="s">
        <v>2663</v>
      </c>
      <c r="BI1340" s="773"/>
      <c r="BJ1340" s="799"/>
      <c r="BK1340" s="687"/>
      <c r="BL1340" s="799" t="s">
        <v>2663</v>
      </c>
      <c r="BM1340" s="799"/>
      <c r="BN1340" s="773"/>
      <c r="BO1340" s="687" t="s">
        <v>3836</v>
      </c>
      <c r="BP1340" s="2898" t="s">
        <v>3806</v>
      </c>
      <c r="BQ1340" s="1115" t="s">
        <v>3807</v>
      </c>
      <c r="BR1340" s="1115"/>
      <c r="BS1340" s="1425" t="s">
        <v>2659</v>
      </c>
      <c r="BT1340" s="1425" t="s">
        <v>2664</v>
      </c>
      <c r="BU1340" s="1425" t="s">
        <v>2665</v>
      </c>
      <c r="BV1340" s="1459">
        <v>41044435</v>
      </c>
      <c r="BW1340" s="1459">
        <v>10410444351</v>
      </c>
      <c r="BX1340" s="798">
        <v>3000</v>
      </c>
      <c r="BY1340" s="907">
        <v>46082</v>
      </c>
      <c r="BZ1340" s="907">
        <v>46116</v>
      </c>
      <c r="CA1340" s="373"/>
      <c r="CB1340" s="373"/>
      <c r="CC1340" s="373"/>
      <c r="CD1340" s="373"/>
      <c r="CE1340" s="373"/>
      <c r="CF1340" s="373"/>
      <c r="CG1340" s="373"/>
      <c r="CH1340" s="373"/>
      <c r="CI1340" s="373"/>
      <c r="CJ1340" s="373"/>
      <c r="CK1340" s="373"/>
      <c r="CL1340" s="373"/>
      <c r="CM1340" s="373"/>
      <c r="CN1340" s="373"/>
      <c r="CO1340" s="373"/>
      <c r="CP1340" s="373"/>
      <c r="CQ1340" s="373"/>
      <c r="CR1340" s="373"/>
      <c r="CS1340" s="373"/>
      <c r="CT1340" s="373">
        <v>30</v>
      </c>
      <c r="CU1340" s="390">
        <f t="shared" si="1224"/>
        <v>3000</v>
      </c>
      <c r="CV1340" s="373">
        <v>30</v>
      </c>
      <c r="CW1340" s="390">
        <f t="shared" si="1220"/>
        <v>3000</v>
      </c>
      <c r="CX1340" s="373">
        <v>30</v>
      </c>
      <c r="CY1340" s="390">
        <f t="shared" si="1221"/>
        <v>3000</v>
      </c>
      <c r="CZ1340" s="390">
        <f t="shared" si="1222"/>
        <v>0</v>
      </c>
      <c r="DA1340" s="390">
        <f t="shared" si="1223"/>
        <v>0</v>
      </c>
      <c r="DB1340" s="373"/>
      <c r="DC1340" s="373">
        <f t="shared" si="1205"/>
        <v>4</v>
      </c>
      <c r="DD1340" s="1371">
        <f t="shared" si="1217"/>
        <v>400</v>
      </c>
      <c r="DE1340" s="373">
        <v>4</v>
      </c>
      <c r="DF1340" s="1371">
        <f t="shared" si="1218"/>
        <v>400</v>
      </c>
      <c r="DG1340" s="373">
        <v>4</v>
      </c>
      <c r="DH1340" s="1371">
        <f t="shared" si="1219"/>
        <v>400</v>
      </c>
      <c r="DI1340" s="373"/>
      <c r="DJ1340" s="373"/>
      <c r="DK1340" s="373"/>
      <c r="DL1340" s="373"/>
      <c r="DM1340" s="373"/>
      <c r="DN1340" s="373"/>
      <c r="DO1340" s="373"/>
      <c r="DP1340" s="373"/>
      <c r="DQ1340" s="373"/>
      <c r="DR1340" s="373"/>
      <c r="DS1340" s="373"/>
      <c r="DT1340" s="373"/>
      <c r="DU1340" s="793">
        <f t="shared" si="1227"/>
        <v>3400</v>
      </c>
      <c r="DV1340" s="794">
        <f t="shared" si="1206"/>
        <v>3400</v>
      </c>
      <c r="DW1340" s="794">
        <f t="shared" si="1207"/>
        <v>3400</v>
      </c>
      <c r="DX1340" s="794">
        <f t="shared" si="1179"/>
        <v>0</v>
      </c>
      <c r="DY1340" s="794">
        <f t="shared" si="1180"/>
        <v>0</v>
      </c>
      <c r="DZ1340" s="373"/>
      <c r="EA1340" s="373"/>
      <c r="EB1340" s="373"/>
      <c r="EC1340" s="373" t="s">
        <v>3881</v>
      </c>
      <c r="ED1340" s="373"/>
      <c r="EE1340" s="373"/>
      <c r="EF1340" s="373"/>
      <c r="EG1340" s="621"/>
      <c r="EH1340" s="373"/>
      <c r="EI1340" s="373"/>
      <c r="EJ1340" s="373"/>
      <c r="EK1340" s="373"/>
      <c r="EL1340" s="373"/>
      <c r="EM1340" s="373"/>
      <c r="EN1340" s="373"/>
      <c r="EO1340" s="373"/>
      <c r="EP1340" s="373"/>
      <c r="EQ1340" s="373"/>
      <c r="ER1340" s="373"/>
      <c r="ES1340" s="373"/>
      <c r="ET1340" s="373"/>
      <c r="EU1340" s="373"/>
      <c r="EV1340" s="373"/>
      <c r="EW1340" s="373"/>
      <c r="EX1340" s="373"/>
      <c r="EY1340" s="373"/>
      <c r="EZ1340" s="373"/>
      <c r="FA1340" s="373"/>
      <c r="FB1340" s="373"/>
      <c r="FC1340" s="373"/>
      <c r="FD1340" s="373"/>
      <c r="FE1340" s="373"/>
      <c r="FF1340" s="373"/>
      <c r="FG1340" s="373"/>
      <c r="FH1340" s="373"/>
      <c r="FI1340" s="838"/>
    </row>
    <row r="1341" spans="1:773" s="623" customFormat="1" ht="48" hidden="1" customHeight="1" x14ac:dyDescent="0.25">
      <c r="A1341" s="1365">
        <v>2026</v>
      </c>
      <c r="B1341" s="1365">
        <v>479</v>
      </c>
      <c r="C1341" s="1365" t="s">
        <v>58</v>
      </c>
      <c r="D1341" s="1365">
        <v>3000654</v>
      </c>
      <c r="E1341" s="1365">
        <v>5005020</v>
      </c>
      <c r="F1341" s="1365" t="s">
        <v>2269</v>
      </c>
      <c r="G1341" s="1365" t="s">
        <v>2270</v>
      </c>
      <c r="H1341" s="1365">
        <v>93</v>
      </c>
      <c r="I1341" s="1366" t="s">
        <v>992</v>
      </c>
      <c r="J1341" s="1367" t="s">
        <v>10</v>
      </c>
      <c r="K1341" s="1367" t="s">
        <v>60</v>
      </c>
      <c r="L1341" s="1365" t="str">
        <f t="shared" si="1178"/>
        <v>2.3</v>
      </c>
      <c r="M1341" s="1368" t="s">
        <v>62</v>
      </c>
      <c r="N1341" s="1368"/>
      <c r="O1341" s="1365" t="s">
        <v>2641</v>
      </c>
      <c r="P1341" s="1365" t="s">
        <v>65</v>
      </c>
      <c r="Q1341" s="1369">
        <v>1</v>
      </c>
      <c r="R1341" s="297">
        <v>3000</v>
      </c>
      <c r="S1341" s="373"/>
      <c r="T1341" s="373"/>
      <c r="U1341" s="1365">
        <v>30</v>
      </c>
      <c r="V1341" s="1365">
        <v>4</v>
      </c>
      <c r="W1341" s="286"/>
      <c r="X1341" s="286"/>
      <c r="Y1341" s="286"/>
      <c r="Z1341" s="287"/>
      <c r="AA1341" s="287"/>
      <c r="AB1341" s="287"/>
      <c r="AC1341" s="287"/>
      <c r="AD1341" s="287"/>
      <c r="AE1341" s="285"/>
      <c r="AF1341" s="284">
        <f t="shared" si="1226"/>
        <v>0</v>
      </c>
      <c r="AG1341" s="284">
        <f t="shared" si="1225"/>
        <v>0</v>
      </c>
      <c r="AH1341" s="284">
        <f t="shared" si="1181"/>
        <v>3000</v>
      </c>
      <c r="AI1341" s="284">
        <f t="shared" si="1208"/>
        <v>400</v>
      </c>
      <c r="AJ1341" s="284">
        <f t="shared" si="1209"/>
        <v>0</v>
      </c>
      <c r="AK1341" s="284">
        <f t="shared" si="1210"/>
        <v>0</v>
      </c>
      <c r="AL1341" s="284">
        <f t="shared" si="1211"/>
        <v>0</v>
      </c>
      <c r="AM1341" s="284">
        <f t="shared" si="1212"/>
        <v>0</v>
      </c>
      <c r="AN1341" s="284">
        <f t="shared" si="1213"/>
        <v>0</v>
      </c>
      <c r="AO1341" s="284">
        <f t="shared" si="1214"/>
        <v>0</v>
      </c>
      <c r="AP1341" s="284">
        <f t="shared" si="1215"/>
        <v>0</v>
      </c>
      <c r="AQ1341" s="284">
        <f t="shared" si="1216"/>
        <v>0</v>
      </c>
      <c r="AR1341" s="288">
        <f t="shared" si="1182"/>
        <v>3400</v>
      </c>
      <c r="AS1341" s="373" t="s">
        <v>2578</v>
      </c>
      <c r="AT1341" s="373"/>
      <c r="AU1341" s="373" t="s">
        <v>3535</v>
      </c>
      <c r="AV1341" s="373" t="s">
        <v>3536</v>
      </c>
      <c r="AW1341" s="375">
        <v>46058</v>
      </c>
      <c r="AX1341" s="373" t="s">
        <v>3537</v>
      </c>
      <c r="AY1341" s="375">
        <v>46078</v>
      </c>
      <c r="AZ1341" s="373"/>
      <c r="BA1341" s="373" t="s">
        <v>3538</v>
      </c>
      <c r="BB1341" s="901" t="s">
        <v>995</v>
      </c>
      <c r="BC1341" s="373" t="s">
        <v>3803</v>
      </c>
      <c r="BD1341" s="373" t="s">
        <v>3804</v>
      </c>
      <c r="BE1341" s="373" t="s">
        <v>3805</v>
      </c>
      <c r="BF1341" s="375">
        <v>46083</v>
      </c>
      <c r="BG1341" s="373"/>
      <c r="BH1341" s="773" t="s">
        <v>3357</v>
      </c>
      <c r="BI1341" s="773"/>
      <c r="BJ1341" s="799"/>
      <c r="BK1341" s="687"/>
      <c r="BL1341" s="373">
        <v>3887</v>
      </c>
      <c r="BM1341" s="373"/>
      <c r="BN1341" s="773"/>
      <c r="BO1341" s="687" t="s">
        <v>3879</v>
      </c>
      <c r="BP1341" s="687" t="s">
        <v>3430</v>
      </c>
      <c r="BQ1341" s="1115" t="s">
        <v>3819</v>
      </c>
      <c r="BR1341" s="1115"/>
      <c r="BS1341" s="1485" t="s">
        <v>1526</v>
      </c>
      <c r="BT1341" s="373" t="s">
        <v>3358</v>
      </c>
      <c r="BU1341" s="373" t="s">
        <v>3359</v>
      </c>
      <c r="BV1341" s="774">
        <v>74737913</v>
      </c>
      <c r="BW1341" s="775">
        <v>10747379136</v>
      </c>
      <c r="BX1341" s="798">
        <v>3000</v>
      </c>
      <c r="BY1341" s="907">
        <v>46082</v>
      </c>
      <c r="BZ1341" s="907">
        <v>46116</v>
      </c>
      <c r="CA1341" s="373"/>
      <c r="CB1341" s="373"/>
      <c r="CC1341" s="373"/>
      <c r="CD1341" s="373"/>
      <c r="CE1341" s="373"/>
      <c r="CF1341" s="373"/>
      <c r="CG1341" s="373"/>
      <c r="CH1341" s="373"/>
      <c r="CI1341" s="373"/>
      <c r="CJ1341" s="373"/>
      <c r="CK1341" s="373"/>
      <c r="CL1341" s="373"/>
      <c r="CM1341" s="373"/>
      <c r="CN1341" s="373"/>
      <c r="CO1341" s="373"/>
      <c r="CP1341" s="373"/>
      <c r="CQ1341" s="373"/>
      <c r="CR1341" s="373"/>
      <c r="CS1341" s="373"/>
      <c r="CT1341" s="373">
        <v>30</v>
      </c>
      <c r="CU1341" s="390">
        <f t="shared" si="1224"/>
        <v>3000</v>
      </c>
      <c r="CV1341" s="373">
        <v>30</v>
      </c>
      <c r="CW1341" s="390">
        <f t="shared" si="1220"/>
        <v>3000</v>
      </c>
      <c r="CX1341" s="373">
        <v>30</v>
      </c>
      <c r="CY1341" s="390">
        <f t="shared" si="1221"/>
        <v>3000</v>
      </c>
      <c r="CZ1341" s="390">
        <f t="shared" si="1222"/>
        <v>0</v>
      </c>
      <c r="DA1341" s="390">
        <f t="shared" si="1223"/>
        <v>0</v>
      </c>
      <c r="DB1341" s="373"/>
      <c r="DC1341" s="373">
        <f t="shared" si="1205"/>
        <v>4</v>
      </c>
      <c r="DD1341" s="1371">
        <f t="shared" si="1217"/>
        <v>400</v>
      </c>
      <c r="DE1341" s="373">
        <v>4</v>
      </c>
      <c r="DF1341" s="1371">
        <f t="shared" si="1218"/>
        <v>400</v>
      </c>
      <c r="DG1341" s="373">
        <v>4</v>
      </c>
      <c r="DH1341" s="1371">
        <f t="shared" si="1219"/>
        <v>400</v>
      </c>
      <c r="DI1341" s="373"/>
      <c r="DJ1341" s="373"/>
      <c r="DK1341" s="373"/>
      <c r="DL1341" s="373"/>
      <c r="DM1341" s="373"/>
      <c r="DN1341" s="373"/>
      <c r="DO1341" s="373"/>
      <c r="DP1341" s="373"/>
      <c r="DQ1341" s="373"/>
      <c r="DR1341" s="373"/>
      <c r="DS1341" s="373"/>
      <c r="DT1341" s="373"/>
      <c r="DU1341" s="793">
        <f t="shared" si="1227"/>
        <v>3400</v>
      </c>
      <c r="DV1341" s="794">
        <f t="shared" si="1206"/>
        <v>3400</v>
      </c>
      <c r="DW1341" s="794">
        <f t="shared" si="1207"/>
        <v>3400</v>
      </c>
      <c r="DX1341" s="794">
        <f t="shared" si="1179"/>
        <v>0</v>
      </c>
      <c r="DY1341" s="794">
        <f t="shared" si="1180"/>
        <v>0</v>
      </c>
      <c r="DZ1341" s="373"/>
      <c r="EA1341" s="373"/>
      <c r="EB1341" s="373"/>
      <c r="EC1341" s="373"/>
      <c r="ED1341" s="373"/>
      <c r="EE1341" s="373"/>
      <c r="EF1341" s="373"/>
      <c r="EG1341" s="621"/>
      <c r="EH1341" s="373"/>
      <c r="EI1341" s="373"/>
      <c r="EJ1341" s="373"/>
      <c r="EK1341" s="373"/>
      <c r="EL1341" s="373"/>
      <c r="EM1341" s="373"/>
      <c r="EN1341" s="373"/>
      <c r="EO1341" s="373"/>
      <c r="EP1341" s="373"/>
      <c r="EQ1341" s="373"/>
      <c r="ER1341" s="373"/>
      <c r="ES1341" s="373"/>
      <c r="ET1341" s="373"/>
      <c r="EU1341" s="373"/>
      <c r="EV1341" s="373"/>
      <c r="EW1341" s="373"/>
      <c r="EX1341" s="373"/>
      <c r="EY1341" s="373"/>
      <c r="EZ1341" s="373"/>
      <c r="FA1341" s="373"/>
      <c r="FB1341" s="373"/>
      <c r="FC1341" s="373"/>
      <c r="FD1341" s="373"/>
      <c r="FE1341" s="373"/>
      <c r="FF1341" s="373"/>
      <c r="FG1341" s="373"/>
      <c r="FH1341" s="373"/>
      <c r="FI1341" s="838"/>
    </row>
    <row r="1342" spans="1:773" s="1480" customFormat="1" ht="48" hidden="1" customHeight="1" x14ac:dyDescent="0.25">
      <c r="A1342" s="1382">
        <v>2026</v>
      </c>
      <c r="B1342" s="1382">
        <v>479</v>
      </c>
      <c r="C1342" s="1382" t="s">
        <v>58</v>
      </c>
      <c r="D1342" s="1382">
        <v>3000654</v>
      </c>
      <c r="E1342" s="1382">
        <v>5005020</v>
      </c>
      <c r="F1342" s="1382" t="s">
        <v>2269</v>
      </c>
      <c r="G1342" s="1382" t="s">
        <v>2270</v>
      </c>
      <c r="H1342" s="1382">
        <v>93</v>
      </c>
      <c r="I1342" s="1470" t="s">
        <v>992</v>
      </c>
      <c r="J1342" s="1383" t="s">
        <v>10</v>
      </c>
      <c r="K1342" s="1383" t="s">
        <v>60</v>
      </c>
      <c r="L1342" s="1382" t="str">
        <f t="shared" ref="L1342:L1353" si="1228">+MID(M1342,1,3)</f>
        <v>2.3</v>
      </c>
      <c r="M1342" s="1384" t="s">
        <v>62</v>
      </c>
      <c r="N1342" s="1384"/>
      <c r="O1342" s="1382" t="s">
        <v>2641</v>
      </c>
      <c r="P1342" s="1382" t="s">
        <v>65</v>
      </c>
      <c r="Q1342" s="1385">
        <v>1</v>
      </c>
      <c r="R1342" s="590">
        <v>3000</v>
      </c>
      <c r="S1342" s="1386"/>
      <c r="T1342" s="1386"/>
      <c r="U1342" s="1382">
        <v>30</v>
      </c>
      <c r="V1342" s="1382">
        <v>30</v>
      </c>
      <c r="W1342" s="454"/>
      <c r="X1342" s="286"/>
      <c r="Y1342" s="286"/>
      <c r="Z1342" s="287"/>
      <c r="AA1342" s="287"/>
      <c r="AB1342" s="287"/>
      <c r="AC1342" s="287"/>
      <c r="AD1342" s="287"/>
      <c r="AE1342" s="453"/>
      <c r="AF1342" s="284">
        <f t="shared" si="1226"/>
        <v>0</v>
      </c>
      <c r="AG1342" s="284">
        <f t="shared" si="1225"/>
        <v>0</v>
      </c>
      <c r="AH1342" s="284">
        <f t="shared" si="1181"/>
        <v>3000</v>
      </c>
      <c r="AI1342" s="284">
        <f t="shared" si="1208"/>
        <v>3000</v>
      </c>
      <c r="AJ1342" s="284">
        <f t="shared" si="1209"/>
        <v>0</v>
      </c>
      <c r="AK1342" s="284">
        <f t="shared" si="1210"/>
        <v>0</v>
      </c>
      <c r="AL1342" s="284">
        <f t="shared" si="1211"/>
        <v>0</v>
      </c>
      <c r="AM1342" s="284">
        <f t="shared" si="1212"/>
        <v>0</v>
      </c>
      <c r="AN1342" s="284">
        <f t="shared" si="1213"/>
        <v>0</v>
      </c>
      <c r="AO1342" s="284">
        <f t="shared" si="1214"/>
        <v>0</v>
      </c>
      <c r="AP1342" s="284">
        <f t="shared" si="1215"/>
        <v>0</v>
      </c>
      <c r="AQ1342" s="284">
        <f t="shared" si="1216"/>
        <v>0</v>
      </c>
      <c r="AR1342" s="597">
        <f t="shared" si="1182"/>
        <v>6000</v>
      </c>
      <c r="AS1342" s="1386" t="s">
        <v>2578</v>
      </c>
      <c r="AT1342" s="1386"/>
      <c r="AU1342" s="1386" t="s">
        <v>3535</v>
      </c>
      <c r="AV1342" s="1386" t="s">
        <v>3536</v>
      </c>
      <c r="AW1342" s="1387">
        <v>46058</v>
      </c>
      <c r="AX1342" s="1386" t="s">
        <v>3537</v>
      </c>
      <c r="AY1342" s="1387">
        <v>46078</v>
      </c>
      <c r="AZ1342" s="1386"/>
      <c r="BA1342" s="1386" t="s">
        <v>3538</v>
      </c>
      <c r="BB1342" s="1471" t="s">
        <v>995</v>
      </c>
      <c r="BC1342" s="1386" t="s">
        <v>3803</v>
      </c>
      <c r="BD1342" s="1386" t="s">
        <v>3804</v>
      </c>
      <c r="BE1342" s="1386" t="s">
        <v>3805</v>
      </c>
      <c r="BF1342" s="1387">
        <v>46083</v>
      </c>
      <c r="BG1342" s="1386"/>
      <c r="BH1342" s="2776" t="s">
        <v>3882</v>
      </c>
      <c r="BI1342" s="2776"/>
      <c r="BJ1342" s="1472"/>
      <c r="BK1342" s="1380"/>
      <c r="BL1342" s="1386">
        <v>4725</v>
      </c>
      <c r="BM1342" s="1386"/>
      <c r="BN1342" s="2776"/>
      <c r="BO1342" s="1380" t="s">
        <v>3879</v>
      </c>
      <c r="BP1342" s="2898" t="s">
        <v>3806</v>
      </c>
      <c r="BQ1342" s="1473" t="s">
        <v>3819</v>
      </c>
      <c r="BR1342" s="1473"/>
      <c r="BS1342" s="1610" t="s">
        <v>2550</v>
      </c>
      <c r="BT1342" s="1386" t="s">
        <v>2913</v>
      </c>
      <c r="BU1342" s="1386" t="s">
        <v>2914</v>
      </c>
      <c r="BV1342" s="1474" t="s">
        <v>2915</v>
      </c>
      <c r="BW1342" s="1475">
        <v>10732198631</v>
      </c>
      <c r="BX1342" s="1388">
        <v>3000</v>
      </c>
      <c r="BY1342" s="1476">
        <v>46082</v>
      </c>
      <c r="BZ1342" s="1476">
        <v>46116</v>
      </c>
      <c r="CA1342" s="1386"/>
      <c r="CB1342" s="1386"/>
      <c r="CC1342" s="1386"/>
      <c r="CD1342" s="1386"/>
      <c r="CE1342" s="1386"/>
      <c r="CF1342" s="1386"/>
      <c r="CG1342" s="1386"/>
      <c r="CH1342" s="1386"/>
      <c r="CI1342" s="1386"/>
      <c r="CJ1342" s="1386"/>
      <c r="CK1342" s="1386"/>
      <c r="CL1342" s="1386"/>
      <c r="CM1342" s="1386"/>
      <c r="CN1342" s="1386"/>
      <c r="CO1342" s="1386"/>
      <c r="CP1342" s="1386"/>
      <c r="CQ1342" s="1386"/>
      <c r="CR1342" s="1386"/>
      <c r="CS1342" s="1386"/>
      <c r="CT1342" s="1386">
        <v>30</v>
      </c>
      <c r="CU1342" s="261">
        <f t="shared" si="1224"/>
        <v>3000</v>
      </c>
      <c r="CV1342" s="1386">
        <v>30</v>
      </c>
      <c r="CW1342" s="261">
        <f t="shared" si="1220"/>
        <v>3000</v>
      </c>
      <c r="CX1342" s="1386">
        <v>30</v>
      </c>
      <c r="CY1342" s="261">
        <f t="shared" si="1221"/>
        <v>3000</v>
      </c>
      <c r="CZ1342" s="261">
        <f t="shared" si="1222"/>
        <v>0</v>
      </c>
      <c r="DA1342" s="261">
        <f t="shared" si="1223"/>
        <v>0</v>
      </c>
      <c r="DB1342" s="1386"/>
      <c r="DC1342" s="1386">
        <f t="shared" si="1205"/>
        <v>30</v>
      </c>
      <c r="DD1342" s="1477">
        <f t="shared" si="1217"/>
        <v>3000</v>
      </c>
      <c r="DE1342" s="1386">
        <v>4</v>
      </c>
      <c r="DF1342" s="1477">
        <f t="shared" si="1218"/>
        <v>400</v>
      </c>
      <c r="DG1342" s="1386">
        <v>4</v>
      </c>
      <c r="DH1342" s="1477">
        <f t="shared" si="1219"/>
        <v>400</v>
      </c>
      <c r="DI1342" s="1386"/>
      <c r="DJ1342" s="1386"/>
      <c r="DK1342" s="1386"/>
      <c r="DL1342" s="1386"/>
      <c r="DM1342" s="1386"/>
      <c r="DN1342" s="1386"/>
      <c r="DO1342" s="1386"/>
      <c r="DP1342" s="1386"/>
      <c r="DQ1342" s="1386"/>
      <c r="DR1342" s="1386"/>
      <c r="DS1342" s="1386"/>
      <c r="DT1342" s="1386"/>
      <c r="DU1342" s="1389">
        <f t="shared" si="1227"/>
        <v>6000</v>
      </c>
      <c r="DV1342" s="1390">
        <f t="shared" si="1206"/>
        <v>3400</v>
      </c>
      <c r="DW1342" s="1390">
        <f t="shared" si="1207"/>
        <v>3400</v>
      </c>
      <c r="DX1342" s="1390">
        <f t="shared" si="1179"/>
        <v>2600</v>
      </c>
      <c r="DY1342" s="1390">
        <f t="shared" si="1180"/>
        <v>2600</v>
      </c>
      <c r="DZ1342" s="1386"/>
      <c r="EA1342" s="1386"/>
      <c r="EB1342" s="1386"/>
      <c r="EC1342" s="1386"/>
      <c r="ED1342" s="1386"/>
      <c r="EE1342" s="1386"/>
      <c r="EF1342" s="1386"/>
      <c r="EG1342" s="1289"/>
      <c r="EH1342" s="1386"/>
      <c r="EI1342" s="1386"/>
      <c r="EJ1342" s="1386"/>
      <c r="EK1342" s="1386"/>
      <c r="EL1342" s="1386"/>
      <c r="EM1342" s="1386"/>
      <c r="EN1342" s="1386"/>
      <c r="EO1342" s="1386"/>
      <c r="EP1342" s="1386"/>
      <c r="EQ1342" s="1386"/>
      <c r="ER1342" s="1386"/>
      <c r="ES1342" s="1386"/>
      <c r="ET1342" s="1386"/>
      <c r="EU1342" s="1386"/>
      <c r="EV1342" s="1386"/>
      <c r="EW1342" s="1386"/>
      <c r="EX1342" s="1386"/>
      <c r="EY1342" s="1386"/>
      <c r="EZ1342" s="1386"/>
      <c r="FA1342" s="1386"/>
      <c r="FB1342" s="1386"/>
      <c r="FC1342" s="1386"/>
      <c r="FD1342" s="1386"/>
      <c r="FE1342" s="1386"/>
      <c r="FF1342" s="1386"/>
      <c r="FG1342" s="1386"/>
      <c r="FH1342" s="1386"/>
      <c r="FI1342" s="1478"/>
      <c r="FJ1342" s="1479"/>
      <c r="FK1342" s="1479"/>
      <c r="FL1342" s="1479"/>
      <c r="FM1342" s="1479"/>
      <c r="FN1342" s="1479"/>
      <c r="FO1342" s="1479"/>
      <c r="FP1342" s="1479"/>
      <c r="FQ1342" s="1479"/>
      <c r="FR1342" s="1479"/>
      <c r="FS1342" s="1479"/>
      <c r="FT1342" s="1479"/>
      <c r="FU1342" s="1479"/>
      <c r="FV1342" s="1479"/>
      <c r="FW1342" s="1479"/>
      <c r="FX1342" s="1479"/>
      <c r="FY1342" s="1479"/>
      <c r="FZ1342" s="1479"/>
      <c r="GA1342" s="1479"/>
      <c r="GB1342" s="1479"/>
      <c r="GC1342" s="1479"/>
      <c r="GD1342" s="1479"/>
      <c r="GE1342" s="1479"/>
      <c r="GF1342" s="1479"/>
      <c r="GG1342" s="1479"/>
      <c r="GH1342" s="1479"/>
      <c r="GI1342" s="1479"/>
      <c r="GJ1342" s="1479"/>
      <c r="GK1342" s="1479"/>
      <c r="GL1342" s="1479"/>
      <c r="GM1342" s="1479"/>
      <c r="GN1342" s="1479"/>
      <c r="GO1342" s="1479"/>
      <c r="GP1342" s="1479"/>
      <c r="GQ1342" s="1479"/>
      <c r="GR1342" s="1479"/>
      <c r="GS1342" s="1479"/>
      <c r="GT1342" s="1479"/>
      <c r="GU1342" s="1479"/>
      <c r="GV1342" s="1479"/>
      <c r="GW1342" s="1479"/>
      <c r="GX1342" s="1479"/>
      <c r="GY1342" s="1479"/>
      <c r="GZ1342" s="1479"/>
      <c r="HA1342" s="1479"/>
      <c r="HB1342" s="1479"/>
      <c r="HC1342" s="1479"/>
      <c r="HD1342" s="1479"/>
      <c r="HE1342" s="1479"/>
      <c r="HF1342" s="1479"/>
      <c r="HG1342" s="1479"/>
      <c r="HH1342" s="1479"/>
      <c r="HI1342" s="1479"/>
      <c r="HJ1342" s="1479"/>
      <c r="HK1342" s="1479"/>
      <c r="HL1342" s="1479"/>
      <c r="HM1342" s="1479"/>
      <c r="HN1342" s="1479"/>
      <c r="HO1342" s="1479"/>
      <c r="HP1342" s="1479"/>
      <c r="HQ1342" s="1479"/>
      <c r="HR1342" s="1479"/>
      <c r="HS1342" s="1479"/>
      <c r="HT1342" s="1479"/>
      <c r="HU1342" s="1479"/>
      <c r="HV1342" s="1479"/>
      <c r="HW1342" s="1479"/>
      <c r="HX1342" s="1479"/>
      <c r="HY1342" s="1479"/>
      <c r="HZ1342" s="1479"/>
      <c r="IA1342" s="1479"/>
      <c r="IB1342" s="1479"/>
      <c r="IC1342" s="1479"/>
      <c r="ID1342" s="1479"/>
      <c r="IE1342" s="1479"/>
      <c r="IF1342" s="1479"/>
      <c r="IG1342" s="1479"/>
      <c r="IH1342" s="1479"/>
      <c r="II1342" s="1479"/>
      <c r="IJ1342" s="1479"/>
      <c r="IK1342" s="1479"/>
      <c r="IL1342" s="1479"/>
      <c r="IM1342" s="1479"/>
      <c r="IN1342" s="1479"/>
      <c r="IO1342" s="1479"/>
      <c r="IP1342" s="1479"/>
      <c r="IQ1342" s="1479"/>
      <c r="IR1342" s="1479"/>
      <c r="IS1342" s="1479"/>
      <c r="IT1342" s="1479"/>
      <c r="IU1342" s="1479"/>
      <c r="IV1342" s="1479"/>
      <c r="IW1342" s="1479"/>
      <c r="IX1342" s="1479"/>
      <c r="IY1342" s="1479"/>
      <c r="IZ1342" s="1479"/>
      <c r="JA1342" s="1479"/>
      <c r="JB1342" s="1479"/>
      <c r="JC1342" s="1479"/>
      <c r="JD1342" s="1479"/>
      <c r="JE1342" s="1479"/>
      <c r="JF1342" s="1479"/>
      <c r="JG1342" s="1479"/>
      <c r="JH1342" s="1479"/>
      <c r="JI1342" s="1479"/>
      <c r="JJ1342" s="1479"/>
      <c r="JK1342" s="1479"/>
      <c r="JL1342" s="1479"/>
      <c r="JM1342" s="1479"/>
      <c r="JN1342" s="1479"/>
      <c r="JO1342" s="1479"/>
      <c r="JP1342" s="1479"/>
      <c r="JQ1342" s="1479"/>
      <c r="JR1342" s="1479"/>
      <c r="JS1342" s="1479"/>
      <c r="JT1342" s="1479"/>
      <c r="JU1342" s="1479"/>
      <c r="JV1342" s="1479"/>
      <c r="JW1342" s="1479"/>
      <c r="JX1342" s="1479"/>
      <c r="JY1342" s="1479"/>
      <c r="JZ1342" s="1479"/>
      <c r="KA1342" s="1479"/>
      <c r="KB1342" s="1479"/>
      <c r="KC1342" s="1479"/>
      <c r="KD1342" s="1479"/>
      <c r="KE1342" s="1479"/>
      <c r="KF1342" s="1479"/>
      <c r="KG1342" s="1479"/>
      <c r="KH1342" s="1479"/>
      <c r="KI1342" s="1479"/>
      <c r="KJ1342" s="1479"/>
      <c r="KK1342" s="1479"/>
      <c r="KL1342" s="1479"/>
      <c r="KM1342" s="1479"/>
      <c r="KN1342" s="1479"/>
      <c r="KO1342" s="1479"/>
      <c r="KP1342" s="1479"/>
      <c r="KQ1342" s="1479"/>
      <c r="KR1342" s="1479"/>
      <c r="KS1342" s="1479"/>
      <c r="KT1342" s="1479"/>
      <c r="KU1342" s="1479"/>
      <c r="KV1342" s="1479"/>
      <c r="KW1342" s="1479"/>
      <c r="KX1342" s="1479"/>
      <c r="KY1342" s="1479"/>
      <c r="KZ1342" s="1479"/>
      <c r="LA1342" s="1479"/>
      <c r="LB1342" s="1479"/>
      <c r="LC1342" s="1479"/>
      <c r="LD1342" s="1479"/>
      <c r="LE1342" s="1479"/>
      <c r="LF1342" s="1479"/>
      <c r="LG1342" s="1479"/>
      <c r="LH1342" s="1479"/>
      <c r="LI1342" s="1479"/>
      <c r="LJ1342" s="1479"/>
      <c r="LK1342" s="1479"/>
      <c r="LL1342" s="1479"/>
      <c r="LM1342" s="1479"/>
      <c r="LN1342" s="1479"/>
      <c r="LO1342" s="1479"/>
      <c r="LP1342" s="1479"/>
      <c r="LQ1342" s="1479"/>
      <c r="LR1342" s="1479"/>
      <c r="LS1342" s="1479"/>
      <c r="LT1342" s="1479"/>
      <c r="LU1342" s="1479"/>
      <c r="LV1342" s="1479"/>
      <c r="LW1342" s="1479"/>
      <c r="LX1342" s="1479"/>
      <c r="LY1342" s="1479"/>
      <c r="LZ1342" s="1479"/>
      <c r="MA1342" s="1479"/>
      <c r="MB1342" s="1479"/>
      <c r="MC1342" s="1479"/>
      <c r="MD1342" s="1479"/>
      <c r="ME1342" s="1479"/>
      <c r="MF1342" s="1479"/>
      <c r="MG1342" s="1479"/>
      <c r="MH1342" s="1479"/>
      <c r="MI1342" s="1479"/>
      <c r="MJ1342" s="1479"/>
      <c r="MK1342" s="1479"/>
      <c r="ML1342" s="1479"/>
      <c r="MM1342" s="1479"/>
      <c r="MN1342" s="1479"/>
      <c r="MO1342" s="1479"/>
      <c r="MP1342" s="1479"/>
      <c r="MQ1342" s="1479"/>
      <c r="MR1342" s="1479"/>
      <c r="MS1342" s="1479"/>
      <c r="MT1342" s="1479"/>
      <c r="MU1342" s="1479"/>
      <c r="MV1342" s="1479"/>
      <c r="MW1342" s="1479"/>
      <c r="MX1342" s="1479"/>
      <c r="MY1342" s="1479"/>
      <c r="MZ1342" s="1479"/>
      <c r="NA1342" s="1479"/>
      <c r="NB1342" s="1479"/>
      <c r="NC1342" s="1479"/>
      <c r="ND1342" s="1479"/>
      <c r="NE1342" s="1479"/>
      <c r="NF1342" s="1479"/>
      <c r="NG1342" s="1479"/>
      <c r="NH1342" s="1479"/>
      <c r="NI1342" s="1479"/>
      <c r="NJ1342" s="1479"/>
      <c r="NK1342" s="1479"/>
      <c r="NL1342" s="1479"/>
      <c r="NM1342" s="1479"/>
      <c r="NN1342" s="1479"/>
      <c r="NO1342" s="1479"/>
      <c r="NP1342" s="1479"/>
      <c r="NQ1342" s="1479"/>
      <c r="NR1342" s="1479"/>
      <c r="NS1342" s="1479"/>
      <c r="NT1342" s="1479"/>
      <c r="NU1342" s="1479"/>
      <c r="NV1342" s="1479"/>
      <c r="NW1342" s="1479"/>
      <c r="NX1342" s="1479"/>
      <c r="NY1342" s="1479"/>
      <c r="NZ1342" s="1479"/>
      <c r="OA1342" s="1479"/>
      <c r="OB1342" s="1479"/>
      <c r="OC1342" s="1479"/>
      <c r="OD1342" s="1479"/>
      <c r="OE1342" s="1479"/>
      <c r="OF1342" s="1479"/>
      <c r="OG1342" s="1479"/>
      <c r="OH1342" s="1479"/>
      <c r="OI1342" s="1479"/>
      <c r="OJ1342" s="1479"/>
      <c r="OK1342" s="1479"/>
      <c r="OL1342" s="1479"/>
      <c r="OM1342" s="1479"/>
      <c r="ON1342" s="1479"/>
      <c r="OO1342" s="1479"/>
      <c r="OP1342" s="1479"/>
      <c r="OQ1342" s="1479"/>
      <c r="OR1342" s="1479"/>
      <c r="OS1342" s="1479"/>
      <c r="OT1342" s="1479"/>
      <c r="OU1342" s="1479"/>
      <c r="OV1342" s="1479"/>
      <c r="OW1342" s="1479"/>
      <c r="OX1342" s="1479"/>
      <c r="OY1342" s="1479"/>
      <c r="OZ1342" s="1479"/>
      <c r="PA1342" s="1479"/>
      <c r="PB1342" s="1479"/>
      <c r="PC1342" s="1479"/>
      <c r="PD1342" s="1479"/>
      <c r="PE1342" s="1479"/>
      <c r="PF1342" s="1479"/>
      <c r="PG1342" s="1479"/>
      <c r="PH1342" s="1479"/>
      <c r="PI1342" s="1479"/>
      <c r="PJ1342" s="1479"/>
      <c r="PK1342" s="1479"/>
      <c r="PL1342" s="1479"/>
      <c r="PM1342" s="1479"/>
      <c r="PN1342" s="1479"/>
      <c r="PO1342" s="1479"/>
      <c r="PP1342" s="1479"/>
      <c r="PQ1342" s="1479"/>
      <c r="PR1342" s="1479"/>
      <c r="PS1342" s="1479"/>
      <c r="PT1342" s="1479"/>
      <c r="PU1342" s="1479"/>
      <c r="PV1342" s="1479"/>
      <c r="PW1342" s="1479"/>
      <c r="PX1342" s="1479"/>
      <c r="PY1342" s="1479"/>
      <c r="PZ1342" s="1479"/>
      <c r="QA1342" s="1479"/>
      <c r="QB1342" s="1479"/>
      <c r="QC1342" s="1479"/>
      <c r="QD1342" s="1479"/>
      <c r="QE1342" s="1479"/>
      <c r="QF1342" s="1479"/>
      <c r="QG1342" s="1479"/>
      <c r="QH1342" s="1479"/>
      <c r="QI1342" s="1479"/>
      <c r="QJ1342" s="1479"/>
      <c r="QK1342" s="1479"/>
      <c r="QL1342" s="1479"/>
      <c r="QM1342" s="1479"/>
      <c r="QN1342" s="1479"/>
      <c r="QO1342" s="1479"/>
      <c r="QP1342" s="1479"/>
      <c r="QQ1342" s="1479"/>
      <c r="QR1342" s="1479"/>
      <c r="QS1342" s="1479"/>
      <c r="QT1342" s="1479"/>
      <c r="QU1342" s="1479"/>
      <c r="QV1342" s="1479"/>
      <c r="QW1342" s="1479"/>
      <c r="QX1342" s="1479"/>
      <c r="QY1342" s="1479"/>
      <c r="QZ1342" s="1479"/>
      <c r="RA1342" s="1479"/>
      <c r="RB1342" s="1479"/>
      <c r="RC1342" s="1479"/>
      <c r="RD1342" s="1479"/>
      <c r="RE1342" s="1479"/>
      <c r="RF1342" s="1479"/>
      <c r="RG1342" s="1479"/>
      <c r="RH1342" s="1479"/>
      <c r="RI1342" s="1479"/>
      <c r="RJ1342" s="1479"/>
      <c r="RK1342" s="1479"/>
      <c r="RL1342" s="1479"/>
      <c r="RM1342" s="1479"/>
      <c r="RN1342" s="1479"/>
      <c r="RO1342" s="1479"/>
      <c r="RP1342" s="1479"/>
      <c r="RQ1342" s="1479"/>
      <c r="RR1342" s="1479"/>
      <c r="RS1342" s="1479"/>
      <c r="RT1342" s="1479"/>
      <c r="RU1342" s="1479"/>
      <c r="RV1342" s="1479"/>
      <c r="RW1342" s="1479"/>
      <c r="RX1342" s="1479"/>
      <c r="RY1342" s="1479"/>
      <c r="RZ1342" s="1479"/>
      <c r="SA1342" s="1479"/>
      <c r="SB1342" s="1479"/>
      <c r="SC1342" s="1479"/>
      <c r="SD1342" s="1479"/>
      <c r="SE1342" s="1479"/>
      <c r="SF1342" s="1479"/>
      <c r="SG1342" s="1479"/>
      <c r="SH1342" s="1479"/>
      <c r="SI1342" s="1479"/>
      <c r="SJ1342" s="1479"/>
      <c r="SK1342" s="1479"/>
      <c r="SL1342" s="1479"/>
      <c r="SM1342" s="1479"/>
      <c r="SN1342" s="1479"/>
      <c r="SO1342" s="1479"/>
      <c r="SP1342" s="1479"/>
      <c r="SQ1342" s="1479"/>
      <c r="SR1342" s="1479"/>
      <c r="SS1342" s="1479"/>
      <c r="ST1342" s="1479"/>
      <c r="SU1342" s="1479"/>
      <c r="SV1342" s="1479"/>
      <c r="SW1342" s="1479"/>
      <c r="SX1342" s="1479"/>
      <c r="SY1342" s="1479"/>
      <c r="SZ1342" s="1479"/>
      <c r="TA1342" s="1479"/>
      <c r="TB1342" s="1479"/>
      <c r="TC1342" s="1479"/>
      <c r="TD1342" s="1479"/>
      <c r="TE1342" s="1479"/>
      <c r="TF1342" s="1479"/>
      <c r="TG1342" s="1479"/>
      <c r="TH1342" s="1479"/>
      <c r="TI1342" s="1479"/>
      <c r="TJ1342" s="1479"/>
      <c r="TK1342" s="1479"/>
      <c r="TL1342" s="1479"/>
      <c r="TM1342" s="1479"/>
      <c r="TN1342" s="1479"/>
      <c r="TO1342" s="1479"/>
      <c r="TP1342" s="1479"/>
      <c r="TQ1342" s="1479"/>
      <c r="TR1342" s="1479"/>
      <c r="TS1342" s="1479"/>
      <c r="TT1342" s="1479"/>
      <c r="TU1342" s="1479"/>
      <c r="TV1342" s="1479"/>
      <c r="TW1342" s="1479"/>
      <c r="TX1342" s="1479"/>
      <c r="TY1342" s="1479"/>
      <c r="TZ1342" s="1479"/>
      <c r="UA1342" s="1479"/>
      <c r="UB1342" s="1479"/>
      <c r="UC1342" s="1479"/>
      <c r="UD1342" s="1479"/>
      <c r="UE1342" s="1479"/>
      <c r="UF1342" s="1479"/>
      <c r="UG1342" s="1479"/>
      <c r="UH1342" s="1479"/>
      <c r="UI1342" s="1479"/>
      <c r="UJ1342" s="1479"/>
      <c r="UK1342" s="1479"/>
      <c r="UL1342" s="1479"/>
      <c r="UM1342" s="1479"/>
      <c r="UN1342" s="1479"/>
      <c r="UO1342" s="1479"/>
      <c r="UP1342" s="1479"/>
      <c r="UQ1342" s="1479"/>
      <c r="UR1342" s="1479"/>
      <c r="US1342" s="1479"/>
      <c r="UT1342" s="1479"/>
      <c r="UU1342" s="1479"/>
      <c r="UV1342" s="1479"/>
      <c r="UW1342" s="1479"/>
      <c r="UX1342" s="1479"/>
      <c r="UY1342" s="1479"/>
      <c r="UZ1342" s="1479"/>
      <c r="VA1342" s="1479"/>
      <c r="VB1342" s="1479"/>
      <c r="VC1342" s="1479"/>
      <c r="VD1342" s="1479"/>
      <c r="VE1342" s="1479"/>
      <c r="VF1342" s="1479"/>
      <c r="VG1342" s="1479"/>
      <c r="VH1342" s="1479"/>
      <c r="VI1342" s="1479"/>
      <c r="VJ1342" s="1479"/>
      <c r="VK1342" s="1479"/>
      <c r="VL1342" s="1479"/>
      <c r="VM1342" s="1479"/>
      <c r="VN1342" s="1479"/>
      <c r="VO1342" s="1479"/>
      <c r="VP1342" s="1479"/>
      <c r="VQ1342" s="1479"/>
      <c r="VR1342" s="1479"/>
      <c r="VS1342" s="1479"/>
      <c r="VT1342" s="1479"/>
      <c r="VU1342" s="1479"/>
      <c r="VV1342" s="1479"/>
      <c r="VW1342" s="1479"/>
      <c r="VX1342" s="1479"/>
      <c r="VY1342" s="1479"/>
      <c r="VZ1342" s="1479"/>
      <c r="WA1342" s="1479"/>
      <c r="WB1342" s="1479"/>
      <c r="WC1342" s="1479"/>
      <c r="WD1342" s="1479"/>
      <c r="WE1342" s="1479"/>
      <c r="WF1342" s="1479"/>
      <c r="WG1342" s="1479"/>
      <c r="WH1342" s="1479"/>
      <c r="WI1342" s="1479"/>
      <c r="WJ1342" s="1479"/>
      <c r="WK1342" s="1479"/>
      <c r="WL1342" s="1479"/>
      <c r="WM1342" s="1479"/>
      <c r="WN1342" s="1479"/>
      <c r="WO1342" s="1479"/>
      <c r="WP1342" s="1479"/>
      <c r="WQ1342" s="1479"/>
      <c r="WR1342" s="1479"/>
      <c r="WS1342" s="1479"/>
      <c r="WT1342" s="1479"/>
      <c r="WU1342" s="1479"/>
      <c r="WV1342" s="1479"/>
      <c r="WW1342" s="1479"/>
      <c r="WX1342" s="1479"/>
      <c r="WY1342" s="1479"/>
      <c r="WZ1342" s="1479"/>
      <c r="XA1342" s="1479"/>
      <c r="XB1342" s="1479"/>
      <c r="XC1342" s="1479"/>
      <c r="XD1342" s="1479"/>
      <c r="XE1342" s="1479"/>
      <c r="XF1342" s="1479"/>
      <c r="XG1342" s="1479"/>
      <c r="XH1342" s="1479"/>
      <c r="XI1342" s="1479"/>
      <c r="XJ1342" s="1479"/>
      <c r="XK1342" s="1479"/>
      <c r="XL1342" s="1479"/>
      <c r="XM1342" s="1479"/>
      <c r="XN1342" s="1479"/>
      <c r="XO1342" s="1479"/>
      <c r="XP1342" s="1479"/>
      <c r="XQ1342" s="1479"/>
      <c r="XR1342" s="1479"/>
      <c r="XS1342" s="1479"/>
      <c r="XT1342" s="1479"/>
      <c r="XU1342" s="1479"/>
      <c r="XV1342" s="1479"/>
      <c r="XW1342" s="1479"/>
      <c r="XX1342" s="1479"/>
      <c r="XY1342" s="1479"/>
      <c r="XZ1342" s="1479"/>
      <c r="YA1342" s="1479"/>
      <c r="YB1342" s="1479"/>
      <c r="YC1342" s="1479"/>
      <c r="YD1342" s="1479"/>
      <c r="YE1342" s="1479"/>
      <c r="YF1342" s="1479"/>
      <c r="YG1342" s="1479"/>
      <c r="YH1342" s="1479"/>
      <c r="YI1342" s="1479"/>
      <c r="YJ1342" s="1479"/>
      <c r="YK1342" s="1479"/>
      <c r="YL1342" s="1479"/>
      <c r="YM1342" s="1479"/>
      <c r="YN1342" s="1479"/>
      <c r="YO1342" s="1479"/>
      <c r="YP1342" s="1479"/>
      <c r="YQ1342" s="1479"/>
      <c r="YR1342" s="1479"/>
      <c r="YS1342" s="1479"/>
      <c r="YT1342" s="1479"/>
      <c r="YU1342" s="1479"/>
      <c r="YV1342" s="1479"/>
      <c r="YW1342" s="1479"/>
      <c r="YX1342" s="1479"/>
      <c r="YY1342" s="1479"/>
      <c r="YZ1342" s="1479"/>
      <c r="ZA1342" s="1479"/>
      <c r="ZB1342" s="1479"/>
      <c r="ZC1342" s="1479"/>
      <c r="ZD1342" s="1479"/>
      <c r="ZE1342" s="1479"/>
      <c r="ZF1342" s="1479"/>
      <c r="ZG1342" s="1479"/>
      <c r="ZH1342" s="1479"/>
      <c r="ZI1342" s="1479"/>
      <c r="ZJ1342" s="1479"/>
      <c r="ZK1342" s="1479"/>
      <c r="ZL1342" s="1479"/>
      <c r="ZM1342" s="1479"/>
      <c r="ZN1342" s="1479"/>
      <c r="ZO1342" s="1479"/>
      <c r="ZP1342" s="1479"/>
      <c r="ZQ1342" s="1479"/>
      <c r="ZR1342" s="1479"/>
      <c r="ZS1342" s="1479"/>
      <c r="ZT1342" s="1479"/>
      <c r="ZU1342" s="1479"/>
      <c r="ZV1342" s="1479"/>
      <c r="ZW1342" s="1479"/>
      <c r="ZX1342" s="1479"/>
      <c r="ZY1342" s="1479"/>
      <c r="ZZ1342" s="1479"/>
      <c r="AAA1342" s="1479"/>
      <c r="AAB1342" s="1479"/>
      <c r="AAC1342" s="1479"/>
      <c r="AAD1342" s="1479"/>
      <c r="AAE1342" s="1479"/>
      <c r="AAF1342" s="1479"/>
      <c r="AAG1342" s="1479"/>
      <c r="AAH1342" s="1479"/>
      <c r="AAI1342" s="1479"/>
      <c r="AAJ1342" s="1479"/>
      <c r="AAK1342" s="1479"/>
      <c r="AAL1342" s="1479"/>
      <c r="AAM1342" s="1479"/>
      <c r="AAN1342" s="1479"/>
      <c r="AAO1342" s="1479"/>
      <c r="AAP1342" s="1479"/>
      <c r="AAQ1342" s="1479"/>
      <c r="AAR1342" s="1479"/>
      <c r="AAS1342" s="1479"/>
      <c r="AAT1342" s="1479"/>
      <c r="AAU1342" s="1479"/>
      <c r="AAV1342" s="1479"/>
      <c r="AAW1342" s="1479"/>
      <c r="AAX1342" s="1479"/>
      <c r="AAY1342" s="1479"/>
      <c r="AAZ1342" s="1479"/>
      <c r="ABA1342" s="1479"/>
      <c r="ABB1342" s="1479"/>
      <c r="ABC1342" s="1479"/>
      <c r="ABD1342" s="1479"/>
      <c r="ABE1342" s="1479"/>
      <c r="ABF1342" s="1479"/>
      <c r="ABG1342" s="1479"/>
      <c r="ABH1342" s="1479"/>
      <c r="ABI1342" s="1479"/>
      <c r="ABJ1342" s="1479"/>
      <c r="ABK1342" s="1479"/>
      <c r="ABL1342" s="1479"/>
      <c r="ABM1342" s="1479"/>
      <c r="ABN1342" s="1479"/>
      <c r="ABO1342" s="1479"/>
      <c r="ABP1342" s="1479"/>
      <c r="ABQ1342" s="1479"/>
      <c r="ABR1342" s="1479"/>
      <c r="ABS1342" s="1479"/>
      <c r="ABT1342" s="1479"/>
      <c r="ABU1342" s="1479"/>
      <c r="ABV1342" s="1479"/>
      <c r="ABW1342" s="1479"/>
      <c r="ABX1342" s="1479"/>
      <c r="ABY1342" s="1479"/>
      <c r="ABZ1342" s="1479"/>
      <c r="ACA1342" s="1479"/>
      <c r="ACB1342" s="1479"/>
      <c r="ACC1342" s="1479"/>
      <c r="ACD1342" s="1479"/>
      <c r="ACE1342" s="1479"/>
      <c r="ACF1342" s="1479"/>
      <c r="ACG1342" s="1479"/>
      <c r="ACH1342" s="1479"/>
      <c r="ACI1342" s="1479"/>
      <c r="ACJ1342" s="1479"/>
      <c r="ACK1342" s="1479"/>
      <c r="ACL1342" s="1479"/>
      <c r="ACM1342" s="1479"/>
      <c r="ACN1342" s="1479"/>
      <c r="ACO1342" s="1479"/>
      <c r="ACP1342" s="1479"/>
      <c r="ACQ1342" s="1479"/>
      <c r="ACR1342" s="1479"/>
      <c r="ACS1342" s="1479"/>
    </row>
    <row r="1343" spans="1:773" s="623" customFormat="1" ht="48" hidden="1" customHeight="1" x14ac:dyDescent="0.25">
      <c r="A1343" s="1365">
        <v>2026</v>
      </c>
      <c r="B1343" s="1365">
        <v>479</v>
      </c>
      <c r="C1343" s="1365" t="s">
        <v>58</v>
      </c>
      <c r="D1343" s="1365">
        <v>3000654</v>
      </c>
      <c r="E1343" s="1365">
        <v>5005020</v>
      </c>
      <c r="F1343" s="1365" t="s">
        <v>2269</v>
      </c>
      <c r="G1343" s="1365" t="s">
        <v>2270</v>
      </c>
      <c r="H1343" s="1365">
        <v>93</v>
      </c>
      <c r="I1343" s="1366" t="s">
        <v>992</v>
      </c>
      <c r="J1343" s="1367" t="s">
        <v>10</v>
      </c>
      <c r="K1343" s="1367" t="s">
        <v>60</v>
      </c>
      <c r="L1343" s="1365" t="str">
        <f t="shared" si="1228"/>
        <v>2.3</v>
      </c>
      <c r="M1343" s="1368" t="s">
        <v>62</v>
      </c>
      <c r="N1343" s="1368"/>
      <c r="O1343" s="1365" t="s">
        <v>2641</v>
      </c>
      <c r="P1343" s="1365" t="s">
        <v>65</v>
      </c>
      <c r="Q1343" s="1369">
        <v>1</v>
      </c>
      <c r="R1343" s="297">
        <v>3000</v>
      </c>
      <c r="S1343" s="373"/>
      <c r="T1343" s="373"/>
      <c r="U1343" s="1365">
        <v>30</v>
      </c>
      <c r="V1343" s="1365">
        <v>4</v>
      </c>
      <c r="W1343" s="286"/>
      <c r="X1343" s="286"/>
      <c r="Y1343" s="286"/>
      <c r="Z1343" s="287"/>
      <c r="AA1343" s="287"/>
      <c r="AB1343" s="287"/>
      <c r="AC1343" s="287"/>
      <c r="AD1343" s="287"/>
      <c r="AE1343" s="285"/>
      <c r="AF1343" s="284">
        <f t="shared" si="1226"/>
        <v>0</v>
      </c>
      <c r="AG1343" s="284">
        <f t="shared" si="1225"/>
        <v>0</v>
      </c>
      <c r="AH1343" s="284">
        <f t="shared" si="1181"/>
        <v>3000</v>
      </c>
      <c r="AI1343" s="284">
        <f t="shared" si="1208"/>
        <v>400</v>
      </c>
      <c r="AJ1343" s="284">
        <f t="shared" si="1209"/>
        <v>0</v>
      </c>
      <c r="AK1343" s="284">
        <f t="shared" si="1210"/>
        <v>0</v>
      </c>
      <c r="AL1343" s="284">
        <f t="shared" si="1211"/>
        <v>0</v>
      </c>
      <c r="AM1343" s="284">
        <f t="shared" si="1212"/>
        <v>0</v>
      </c>
      <c r="AN1343" s="284">
        <f t="shared" si="1213"/>
        <v>0</v>
      </c>
      <c r="AO1343" s="284">
        <f t="shared" si="1214"/>
        <v>0</v>
      </c>
      <c r="AP1343" s="284">
        <f t="shared" si="1215"/>
        <v>0</v>
      </c>
      <c r="AQ1343" s="284">
        <f t="shared" si="1216"/>
        <v>0</v>
      </c>
      <c r="AR1343" s="288">
        <f t="shared" si="1182"/>
        <v>3400</v>
      </c>
      <c r="AS1343" s="373" t="s">
        <v>2578</v>
      </c>
      <c r="AT1343" s="373"/>
      <c r="AU1343" s="373" t="s">
        <v>3535</v>
      </c>
      <c r="AV1343" s="373" t="s">
        <v>3536</v>
      </c>
      <c r="AW1343" s="375">
        <v>46058</v>
      </c>
      <c r="AX1343" s="373" t="s">
        <v>3537</v>
      </c>
      <c r="AY1343" s="375">
        <v>46078</v>
      </c>
      <c r="AZ1343" s="373"/>
      <c r="BA1343" s="373" t="s">
        <v>3538</v>
      </c>
      <c r="BB1343" s="901" t="s">
        <v>995</v>
      </c>
      <c r="BC1343" s="373" t="s">
        <v>3803</v>
      </c>
      <c r="BD1343" s="373" t="s">
        <v>3804</v>
      </c>
      <c r="BE1343" s="373" t="s">
        <v>3805</v>
      </c>
      <c r="BF1343" s="375">
        <v>46083</v>
      </c>
      <c r="BG1343" s="373"/>
      <c r="BH1343" s="773" t="s">
        <v>3883</v>
      </c>
      <c r="BI1343" s="773"/>
      <c r="BJ1343" s="799"/>
      <c r="BK1343" s="687"/>
      <c r="BL1343" s="799" t="s">
        <v>3883</v>
      </c>
      <c r="BM1343" s="799"/>
      <c r="BN1343" s="773"/>
      <c r="BO1343" s="687" t="s">
        <v>3879</v>
      </c>
      <c r="BP1343" s="687"/>
      <c r="BQ1343" s="1115" t="s">
        <v>3807</v>
      </c>
      <c r="BR1343" s="1122"/>
      <c r="BS1343" s="373" t="s">
        <v>2917</v>
      </c>
      <c r="BT1343" s="1372" t="s">
        <v>1485</v>
      </c>
      <c r="BU1343" s="373" t="s">
        <v>2918</v>
      </c>
      <c r="BV1343" s="774" t="s">
        <v>2919</v>
      </c>
      <c r="BW1343" s="775">
        <v>10421994566</v>
      </c>
      <c r="BX1343" s="798">
        <v>3000</v>
      </c>
      <c r="BY1343" s="907">
        <v>46082</v>
      </c>
      <c r="BZ1343" s="907">
        <v>46116</v>
      </c>
      <c r="CA1343" s="373"/>
      <c r="CB1343" s="373"/>
      <c r="CC1343" s="373"/>
      <c r="CD1343" s="373"/>
      <c r="CE1343" s="373"/>
      <c r="CF1343" s="373"/>
      <c r="CG1343" s="373"/>
      <c r="CH1343" s="373"/>
      <c r="CI1343" s="373"/>
      <c r="CJ1343" s="373"/>
      <c r="CK1343" s="373"/>
      <c r="CL1343" s="373"/>
      <c r="CM1343" s="373"/>
      <c r="CN1343" s="373"/>
      <c r="CO1343" s="373"/>
      <c r="CP1343" s="373"/>
      <c r="CQ1343" s="373"/>
      <c r="CR1343" s="373"/>
      <c r="CS1343" s="373"/>
      <c r="CT1343" s="373">
        <v>30</v>
      </c>
      <c r="CU1343" s="390">
        <f t="shared" si="1224"/>
        <v>3000</v>
      </c>
      <c r="CV1343" s="373">
        <v>30</v>
      </c>
      <c r="CW1343" s="390">
        <f t="shared" si="1220"/>
        <v>3000</v>
      </c>
      <c r="CX1343" s="373">
        <v>30</v>
      </c>
      <c r="CY1343" s="390">
        <f t="shared" si="1221"/>
        <v>3000</v>
      </c>
      <c r="CZ1343" s="390">
        <f t="shared" si="1222"/>
        <v>0</v>
      </c>
      <c r="DA1343" s="390">
        <f t="shared" si="1223"/>
        <v>0</v>
      </c>
      <c r="DB1343" s="373"/>
      <c r="DC1343" s="373">
        <f t="shared" si="1205"/>
        <v>4</v>
      </c>
      <c r="DD1343" s="1371">
        <f t="shared" si="1217"/>
        <v>400</v>
      </c>
      <c r="DE1343" s="373">
        <v>4</v>
      </c>
      <c r="DF1343" s="1371">
        <f t="shared" si="1218"/>
        <v>400</v>
      </c>
      <c r="DG1343" s="373">
        <v>4</v>
      </c>
      <c r="DH1343" s="1371">
        <f t="shared" si="1219"/>
        <v>400</v>
      </c>
      <c r="DI1343" s="373"/>
      <c r="DJ1343" s="373"/>
      <c r="DK1343" s="373"/>
      <c r="DL1343" s="373"/>
      <c r="DM1343" s="373"/>
      <c r="DN1343" s="373"/>
      <c r="DO1343" s="373"/>
      <c r="DP1343" s="373"/>
      <c r="DQ1343" s="373"/>
      <c r="DR1343" s="373"/>
      <c r="DS1343" s="373"/>
      <c r="DT1343" s="373"/>
      <c r="DU1343" s="793">
        <f t="shared" si="1227"/>
        <v>3400</v>
      </c>
      <c r="DV1343" s="794">
        <f t="shared" si="1206"/>
        <v>3400</v>
      </c>
      <c r="DW1343" s="794">
        <f t="shared" si="1207"/>
        <v>3400</v>
      </c>
      <c r="DX1343" s="794">
        <f t="shared" ref="DX1343:DX1406" si="1229">DU1343-DV1343</f>
        <v>0</v>
      </c>
      <c r="DY1343" s="794">
        <f t="shared" ref="DY1343:DY1406" si="1230">DU1343-DW1343</f>
        <v>0</v>
      </c>
      <c r="DZ1343" s="373"/>
      <c r="EA1343" s="373"/>
      <c r="EB1343" s="373"/>
      <c r="EC1343" s="373"/>
      <c r="ED1343" s="373"/>
      <c r="EE1343" s="373"/>
      <c r="EF1343" s="373"/>
      <c r="EG1343" s="621"/>
      <c r="EH1343" s="373"/>
      <c r="EI1343" s="373"/>
      <c r="EJ1343" s="373"/>
      <c r="EK1343" s="373"/>
      <c r="EL1343" s="373"/>
      <c r="EM1343" s="373"/>
      <c r="EN1343" s="373"/>
      <c r="EO1343" s="373"/>
      <c r="EP1343" s="373"/>
      <c r="EQ1343" s="373"/>
      <c r="ER1343" s="373"/>
      <c r="ES1343" s="373"/>
      <c r="ET1343" s="373"/>
      <c r="EU1343" s="373"/>
      <c r="EV1343" s="373"/>
      <c r="EW1343" s="373"/>
      <c r="EX1343" s="373"/>
      <c r="EY1343" s="373"/>
      <c r="EZ1343" s="373"/>
      <c r="FA1343" s="373"/>
      <c r="FB1343" s="373"/>
      <c r="FC1343" s="373"/>
      <c r="FD1343" s="373"/>
      <c r="FE1343" s="373"/>
      <c r="FF1343" s="373"/>
      <c r="FG1343" s="373"/>
      <c r="FH1343" s="373"/>
      <c r="FI1343" s="838"/>
    </row>
    <row r="1344" spans="1:773" s="623" customFormat="1" ht="48" hidden="1" customHeight="1" x14ac:dyDescent="0.25">
      <c r="A1344" s="1365">
        <v>2026</v>
      </c>
      <c r="B1344" s="1365">
        <v>479</v>
      </c>
      <c r="C1344" s="1365" t="s">
        <v>58</v>
      </c>
      <c r="D1344" s="1365">
        <v>3000654</v>
      </c>
      <c r="E1344" s="1365">
        <v>5005020</v>
      </c>
      <c r="F1344" s="1365" t="s">
        <v>2269</v>
      </c>
      <c r="G1344" s="1365" t="s">
        <v>2270</v>
      </c>
      <c r="H1344" s="1365">
        <v>93</v>
      </c>
      <c r="I1344" s="1366" t="s">
        <v>992</v>
      </c>
      <c r="J1344" s="1367" t="s">
        <v>10</v>
      </c>
      <c r="K1344" s="1367" t="s">
        <v>60</v>
      </c>
      <c r="L1344" s="1365" t="str">
        <f t="shared" si="1228"/>
        <v>2.3</v>
      </c>
      <c r="M1344" s="1368" t="s">
        <v>62</v>
      </c>
      <c r="N1344" s="1368"/>
      <c r="O1344" s="1365" t="s">
        <v>2641</v>
      </c>
      <c r="P1344" s="1365" t="s">
        <v>65</v>
      </c>
      <c r="Q1344" s="1369">
        <v>1</v>
      </c>
      <c r="R1344" s="297">
        <v>3000</v>
      </c>
      <c r="S1344" s="373"/>
      <c r="T1344" s="373"/>
      <c r="U1344" s="1365">
        <v>30</v>
      </c>
      <c r="V1344" s="1365">
        <v>4</v>
      </c>
      <c r="W1344" s="286"/>
      <c r="X1344" s="286"/>
      <c r="Y1344" s="286"/>
      <c r="Z1344" s="287"/>
      <c r="AA1344" s="287"/>
      <c r="AB1344" s="287"/>
      <c r="AC1344" s="287"/>
      <c r="AD1344" s="287"/>
      <c r="AE1344" s="285"/>
      <c r="AF1344" s="284">
        <f t="shared" si="1226"/>
        <v>0</v>
      </c>
      <c r="AG1344" s="284">
        <f t="shared" si="1225"/>
        <v>0</v>
      </c>
      <c r="AH1344" s="284">
        <f t="shared" si="1181"/>
        <v>3000</v>
      </c>
      <c r="AI1344" s="284">
        <f t="shared" si="1208"/>
        <v>400</v>
      </c>
      <c r="AJ1344" s="284">
        <f t="shared" si="1209"/>
        <v>0</v>
      </c>
      <c r="AK1344" s="284">
        <f t="shared" si="1210"/>
        <v>0</v>
      </c>
      <c r="AL1344" s="284">
        <f t="shared" si="1211"/>
        <v>0</v>
      </c>
      <c r="AM1344" s="284">
        <f t="shared" si="1212"/>
        <v>0</v>
      </c>
      <c r="AN1344" s="284">
        <f t="shared" si="1213"/>
        <v>0</v>
      </c>
      <c r="AO1344" s="284">
        <f t="shared" si="1214"/>
        <v>0</v>
      </c>
      <c r="AP1344" s="284">
        <f t="shared" si="1215"/>
        <v>0</v>
      </c>
      <c r="AQ1344" s="284">
        <f t="shared" si="1216"/>
        <v>0</v>
      </c>
      <c r="AR1344" s="288">
        <f t="shared" si="1182"/>
        <v>3400</v>
      </c>
      <c r="AS1344" s="373" t="s">
        <v>2578</v>
      </c>
      <c r="AT1344" s="373"/>
      <c r="AU1344" s="373" t="s">
        <v>3535</v>
      </c>
      <c r="AV1344" s="373" t="s">
        <v>3536</v>
      </c>
      <c r="AW1344" s="375">
        <v>46058</v>
      </c>
      <c r="AX1344" s="373" t="s">
        <v>3537</v>
      </c>
      <c r="AY1344" s="375">
        <v>46078</v>
      </c>
      <c r="AZ1344" s="373"/>
      <c r="BA1344" s="373" t="s">
        <v>3538</v>
      </c>
      <c r="BB1344" s="901" t="s">
        <v>995</v>
      </c>
      <c r="BC1344" s="373" t="s">
        <v>3803</v>
      </c>
      <c r="BD1344" s="373" t="s">
        <v>3804</v>
      </c>
      <c r="BE1344" s="373" t="s">
        <v>3805</v>
      </c>
      <c r="BF1344" s="375">
        <v>46083</v>
      </c>
      <c r="BG1344" s="373"/>
      <c r="BH1344" s="773" t="s">
        <v>2920</v>
      </c>
      <c r="BI1344" s="773"/>
      <c r="BJ1344" s="799"/>
      <c r="BK1344" s="687"/>
      <c r="BL1344" s="799" t="s">
        <v>2920</v>
      </c>
      <c r="BM1344" s="799"/>
      <c r="BN1344" s="773"/>
      <c r="BO1344" s="687" t="s">
        <v>3879</v>
      </c>
      <c r="BP1344" s="687" t="s">
        <v>3806</v>
      </c>
      <c r="BQ1344" s="1115" t="s">
        <v>3807</v>
      </c>
      <c r="BR1344" s="1115"/>
      <c r="BS1344" s="973" t="s">
        <v>1904</v>
      </c>
      <c r="BT1344" s="373" t="s">
        <v>2756</v>
      </c>
      <c r="BU1344" s="373" t="s">
        <v>2125</v>
      </c>
      <c r="BV1344" s="774" t="s">
        <v>2921</v>
      </c>
      <c r="BW1344" s="775" t="s">
        <v>2922</v>
      </c>
      <c r="BX1344" s="798">
        <v>3000</v>
      </c>
      <c r="BY1344" s="907">
        <v>46082</v>
      </c>
      <c r="BZ1344" s="907">
        <v>46116</v>
      </c>
      <c r="CA1344" s="373"/>
      <c r="CB1344" s="373"/>
      <c r="CC1344" s="373"/>
      <c r="CD1344" s="373"/>
      <c r="CE1344" s="373"/>
      <c r="CF1344" s="373"/>
      <c r="CG1344" s="373"/>
      <c r="CH1344" s="373"/>
      <c r="CI1344" s="373"/>
      <c r="CJ1344" s="373"/>
      <c r="CK1344" s="373"/>
      <c r="CL1344" s="373"/>
      <c r="CM1344" s="373"/>
      <c r="CN1344" s="373"/>
      <c r="CO1344" s="373"/>
      <c r="CP1344" s="373"/>
      <c r="CQ1344" s="373"/>
      <c r="CR1344" s="373"/>
      <c r="CS1344" s="373"/>
      <c r="CT1344" s="373">
        <v>30</v>
      </c>
      <c r="CU1344" s="390">
        <f t="shared" si="1224"/>
        <v>3000</v>
      </c>
      <c r="CV1344" s="373">
        <v>30</v>
      </c>
      <c r="CW1344" s="390">
        <f t="shared" si="1220"/>
        <v>3000</v>
      </c>
      <c r="CX1344" s="373">
        <v>30</v>
      </c>
      <c r="CY1344" s="390">
        <f t="shared" si="1221"/>
        <v>3000</v>
      </c>
      <c r="CZ1344" s="390">
        <f t="shared" si="1222"/>
        <v>0</v>
      </c>
      <c r="DA1344" s="390">
        <f t="shared" si="1223"/>
        <v>0</v>
      </c>
      <c r="DB1344" s="373"/>
      <c r="DC1344" s="373">
        <f t="shared" si="1205"/>
        <v>4</v>
      </c>
      <c r="DD1344" s="1371">
        <f t="shared" si="1217"/>
        <v>400</v>
      </c>
      <c r="DE1344" s="373">
        <v>4</v>
      </c>
      <c r="DF1344" s="1371">
        <f t="shared" si="1218"/>
        <v>400</v>
      </c>
      <c r="DG1344" s="373">
        <v>4</v>
      </c>
      <c r="DH1344" s="1371">
        <f t="shared" si="1219"/>
        <v>400</v>
      </c>
      <c r="DI1344" s="373"/>
      <c r="DJ1344" s="373"/>
      <c r="DK1344" s="373"/>
      <c r="DL1344" s="373"/>
      <c r="DM1344" s="373"/>
      <c r="DN1344" s="373"/>
      <c r="DO1344" s="373"/>
      <c r="DP1344" s="373"/>
      <c r="DQ1344" s="373"/>
      <c r="DR1344" s="373"/>
      <c r="DS1344" s="373"/>
      <c r="DT1344" s="373"/>
      <c r="DU1344" s="793">
        <f t="shared" si="1227"/>
        <v>3400</v>
      </c>
      <c r="DV1344" s="794">
        <f t="shared" si="1206"/>
        <v>3400</v>
      </c>
      <c r="DW1344" s="794">
        <f t="shared" si="1207"/>
        <v>3400</v>
      </c>
      <c r="DX1344" s="794">
        <f t="shared" si="1229"/>
        <v>0</v>
      </c>
      <c r="DY1344" s="794">
        <f t="shared" si="1230"/>
        <v>0</v>
      </c>
      <c r="DZ1344" s="373"/>
      <c r="EA1344" s="373"/>
      <c r="EB1344" s="373"/>
      <c r="EC1344" s="373"/>
      <c r="ED1344" s="373"/>
      <c r="EE1344" s="373"/>
      <c r="EF1344" s="373"/>
      <c r="EG1344" s="621"/>
      <c r="EH1344" s="373"/>
      <c r="EI1344" s="373"/>
      <c r="EJ1344" s="373"/>
      <c r="EK1344" s="373"/>
      <c r="EL1344" s="373"/>
      <c r="EM1344" s="373"/>
      <c r="EN1344" s="373"/>
      <c r="EO1344" s="373"/>
      <c r="EP1344" s="373"/>
      <c r="EQ1344" s="373"/>
      <c r="ER1344" s="373"/>
      <c r="ES1344" s="373"/>
      <c r="ET1344" s="373"/>
      <c r="EU1344" s="373"/>
      <c r="EV1344" s="373"/>
      <c r="EW1344" s="373"/>
      <c r="EX1344" s="373"/>
      <c r="EY1344" s="373"/>
      <c r="EZ1344" s="373"/>
      <c r="FA1344" s="373"/>
      <c r="FB1344" s="373"/>
      <c r="FC1344" s="373"/>
      <c r="FD1344" s="373"/>
      <c r="FE1344" s="373"/>
      <c r="FF1344" s="373"/>
      <c r="FG1344" s="373"/>
      <c r="FH1344" s="373"/>
      <c r="FI1344" s="838"/>
    </row>
    <row r="1345" spans="1:165" s="623" customFormat="1" ht="48" hidden="1" customHeight="1" x14ac:dyDescent="0.25">
      <c r="A1345" s="1365">
        <v>2026</v>
      </c>
      <c r="B1345" s="1365">
        <v>479</v>
      </c>
      <c r="C1345" s="1365" t="s">
        <v>58</v>
      </c>
      <c r="D1345" s="1365">
        <v>3000654</v>
      </c>
      <c r="E1345" s="1365">
        <v>5005020</v>
      </c>
      <c r="F1345" s="1365" t="s">
        <v>2269</v>
      </c>
      <c r="G1345" s="1365" t="s">
        <v>2270</v>
      </c>
      <c r="H1345" s="1365">
        <v>93</v>
      </c>
      <c r="I1345" s="1366" t="s">
        <v>992</v>
      </c>
      <c r="J1345" s="1367" t="s">
        <v>10</v>
      </c>
      <c r="K1345" s="1367" t="s">
        <v>60</v>
      </c>
      <c r="L1345" s="1365" t="str">
        <f t="shared" si="1228"/>
        <v>2.3</v>
      </c>
      <c r="M1345" s="1368" t="s">
        <v>62</v>
      </c>
      <c r="N1345" s="1368"/>
      <c r="O1345" s="1365" t="s">
        <v>2641</v>
      </c>
      <c r="P1345" s="1365" t="s">
        <v>65</v>
      </c>
      <c r="Q1345" s="1369">
        <v>1</v>
      </c>
      <c r="R1345" s="297">
        <v>3000</v>
      </c>
      <c r="S1345" s="373"/>
      <c r="T1345" s="373"/>
      <c r="U1345" s="1365">
        <v>30</v>
      </c>
      <c r="V1345" s="1365">
        <v>4</v>
      </c>
      <c r="W1345" s="286"/>
      <c r="X1345" s="286"/>
      <c r="Y1345" s="286"/>
      <c r="Z1345" s="287"/>
      <c r="AA1345" s="287"/>
      <c r="AB1345" s="287"/>
      <c r="AC1345" s="287"/>
      <c r="AD1345" s="287"/>
      <c r="AE1345" s="285"/>
      <c r="AF1345" s="284">
        <f t="shared" si="1226"/>
        <v>0</v>
      </c>
      <c r="AG1345" s="284">
        <f t="shared" si="1225"/>
        <v>0</v>
      </c>
      <c r="AH1345" s="284">
        <f t="shared" ref="AH1345:AH1408" si="1231">+$R1345*(U1345/30)*$Q1345</f>
        <v>3000</v>
      </c>
      <c r="AI1345" s="284">
        <f t="shared" si="1208"/>
        <v>400</v>
      </c>
      <c r="AJ1345" s="284">
        <f t="shared" si="1209"/>
        <v>0</v>
      </c>
      <c r="AK1345" s="284">
        <f t="shared" si="1210"/>
        <v>0</v>
      </c>
      <c r="AL1345" s="284">
        <f t="shared" si="1211"/>
        <v>0</v>
      </c>
      <c r="AM1345" s="284">
        <f t="shared" si="1212"/>
        <v>0</v>
      </c>
      <c r="AN1345" s="284">
        <f t="shared" si="1213"/>
        <v>0</v>
      </c>
      <c r="AO1345" s="284">
        <f t="shared" si="1214"/>
        <v>0</v>
      </c>
      <c r="AP1345" s="284">
        <f t="shared" si="1215"/>
        <v>0</v>
      </c>
      <c r="AQ1345" s="284">
        <f t="shared" si="1216"/>
        <v>0</v>
      </c>
      <c r="AR1345" s="288">
        <f t="shared" ref="AR1345:AR1408" si="1232">+ROUNDUP(SUM(AF1345:AQ1345),0)</f>
        <v>3400</v>
      </c>
      <c r="AS1345" s="373" t="s">
        <v>2578</v>
      </c>
      <c r="AT1345" s="373"/>
      <c r="AU1345" s="373" t="s">
        <v>3535</v>
      </c>
      <c r="AV1345" s="373" t="s">
        <v>3536</v>
      </c>
      <c r="AW1345" s="375">
        <v>46058</v>
      </c>
      <c r="AX1345" s="373" t="s">
        <v>3537</v>
      </c>
      <c r="AY1345" s="375">
        <v>46078</v>
      </c>
      <c r="AZ1345" s="373"/>
      <c r="BA1345" s="373" t="s">
        <v>3538</v>
      </c>
      <c r="BB1345" s="901" t="s">
        <v>995</v>
      </c>
      <c r="BC1345" s="373" t="s">
        <v>3803</v>
      </c>
      <c r="BD1345" s="373" t="s">
        <v>3804</v>
      </c>
      <c r="BE1345" s="373" t="s">
        <v>3805</v>
      </c>
      <c r="BF1345" s="375">
        <v>46083</v>
      </c>
      <c r="BG1345" s="373"/>
      <c r="BH1345" s="773" t="s">
        <v>2923</v>
      </c>
      <c r="BI1345" s="773"/>
      <c r="BJ1345" s="799"/>
      <c r="BK1345" s="687"/>
      <c r="BL1345" s="799" t="s">
        <v>2923</v>
      </c>
      <c r="BM1345" s="799"/>
      <c r="BN1345" s="773"/>
      <c r="BO1345" s="687" t="s">
        <v>3879</v>
      </c>
      <c r="BP1345" s="687" t="s">
        <v>3806</v>
      </c>
      <c r="BQ1345" s="1115" t="s">
        <v>3807</v>
      </c>
      <c r="BR1345" s="1115"/>
      <c r="BS1345" s="373" t="s">
        <v>2924</v>
      </c>
      <c r="BT1345" s="373" t="s">
        <v>1424</v>
      </c>
      <c r="BU1345" s="373" t="s">
        <v>2925</v>
      </c>
      <c r="BV1345" s="774" t="s">
        <v>2926</v>
      </c>
      <c r="BW1345" s="775" t="s">
        <v>2927</v>
      </c>
      <c r="BX1345" s="798">
        <v>3000</v>
      </c>
      <c r="BY1345" s="907">
        <v>46082</v>
      </c>
      <c r="BZ1345" s="907">
        <v>46116</v>
      </c>
      <c r="CA1345" s="373"/>
      <c r="CB1345" s="373"/>
      <c r="CC1345" s="373"/>
      <c r="CD1345" s="373"/>
      <c r="CE1345" s="373"/>
      <c r="CF1345" s="373"/>
      <c r="CG1345" s="373"/>
      <c r="CH1345" s="373"/>
      <c r="CI1345" s="373"/>
      <c r="CJ1345" s="373"/>
      <c r="CK1345" s="373"/>
      <c r="CL1345" s="373"/>
      <c r="CM1345" s="373"/>
      <c r="CN1345" s="373"/>
      <c r="CO1345" s="373"/>
      <c r="CP1345" s="373"/>
      <c r="CQ1345" s="373"/>
      <c r="CR1345" s="373"/>
      <c r="CS1345" s="373"/>
      <c r="CT1345" s="373">
        <v>30</v>
      </c>
      <c r="CU1345" s="390">
        <f t="shared" si="1224"/>
        <v>3000</v>
      </c>
      <c r="CV1345" s="373">
        <v>30</v>
      </c>
      <c r="CW1345" s="390">
        <f t="shared" si="1220"/>
        <v>3000</v>
      </c>
      <c r="CX1345" s="373">
        <v>30</v>
      </c>
      <c r="CY1345" s="390">
        <f t="shared" si="1221"/>
        <v>3000</v>
      </c>
      <c r="CZ1345" s="390">
        <f t="shared" si="1222"/>
        <v>0</v>
      </c>
      <c r="DA1345" s="390">
        <f t="shared" si="1223"/>
        <v>0</v>
      </c>
      <c r="DB1345" s="373"/>
      <c r="DC1345" s="373">
        <f t="shared" si="1205"/>
        <v>4</v>
      </c>
      <c r="DD1345" s="1371">
        <f t="shared" si="1217"/>
        <v>400</v>
      </c>
      <c r="DE1345" s="373">
        <v>4</v>
      </c>
      <c r="DF1345" s="1371">
        <f t="shared" si="1218"/>
        <v>400</v>
      </c>
      <c r="DG1345" s="373">
        <v>4</v>
      </c>
      <c r="DH1345" s="1371">
        <f t="shared" si="1219"/>
        <v>400</v>
      </c>
      <c r="DI1345" s="373"/>
      <c r="DJ1345" s="373"/>
      <c r="DK1345" s="373"/>
      <c r="DL1345" s="373"/>
      <c r="DM1345" s="373"/>
      <c r="DN1345" s="373"/>
      <c r="DO1345" s="373"/>
      <c r="DP1345" s="373"/>
      <c r="DQ1345" s="373"/>
      <c r="DR1345" s="373"/>
      <c r="DS1345" s="373"/>
      <c r="DT1345" s="373"/>
      <c r="DU1345" s="793">
        <f t="shared" si="1227"/>
        <v>3400</v>
      </c>
      <c r="DV1345" s="794">
        <f t="shared" ref="DV1345:DV1377" si="1233">CE1345+CN1345+CW1345+DF1345</f>
        <v>3400</v>
      </c>
      <c r="DW1345" s="794">
        <f t="shared" ref="DW1345:DW1369" si="1234">CG1345+CP1345+CY1345+DH1345</f>
        <v>3400</v>
      </c>
      <c r="DX1345" s="794">
        <f t="shared" si="1229"/>
        <v>0</v>
      </c>
      <c r="DY1345" s="794">
        <f t="shared" si="1230"/>
        <v>0</v>
      </c>
      <c r="DZ1345" s="373"/>
      <c r="EA1345" s="373"/>
      <c r="EB1345" s="373"/>
      <c r="EC1345" s="373"/>
      <c r="ED1345" s="373"/>
      <c r="EE1345" s="373"/>
      <c r="EF1345" s="373"/>
      <c r="EG1345" s="621"/>
      <c r="EH1345" s="373"/>
      <c r="EI1345" s="373"/>
      <c r="EJ1345" s="373"/>
      <c r="EK1345" s="373"/>
      <c r="EL1345" s="373"/>
      <c r="EM1345" s="373"/>
      <c r="EN1345" s="373"/>
      <c r="EO1345" s="373"/>
      <c r="EP1345" s="373"/>
      <c r="EQ1345" s="373"/>
      <c r="ER1345" s="373"/>
      <c r="ES1345" s="373"/>
      <c r="ET1345" s="373"/>
      <c r="EU1345" s="373"/>
      <c r="EV1345" s="373"/>
      <c r="EW1345" s="373"/>
      <c r="EX1345" s="373"/>
      <c r="EY1345" s="373"/>
      <c r="EZ1345" s="373"/>
      <c r="FA1345" s="373"/>
      <c r="FB1345" s="373"/>
      <c r="FC1345" s="373"/>
      <c r="FD1345" s="373"/>
      <c r="FE1345" s="373"/>
      <c r="FF1345" s="373"/>
      <c r="FG1345" s="373"/>
      <c r="FH1345" s="373"/>
      <c r="FI1345" s="838"/>
    </row>
    <row r="1346" spans="1:165" s="623" customFormat="1" ht="48" hidden="1" customHeight="1" x14ac:dyDescent="0.25">
      <c r="A1346" s="1365">
        <v>2026</v>
      </c>
      <c r="B1346" s="1365">
        <v>479</v>
      </c>
      <c r="C1346" s="1365" t="s">
        <v>58</v>
      </c>
      <c r="D1346" s="1365">
        <v>3000654</v>
      </c>
      <c r="E1346" s="1365">
        <v>5005020</v>
      </c>
      <c r="F1346" s="1365" t="s">
        <v>2269</v>
      </c>
      <c r="G1346" s="1365" t="s">
        <v>2270</v>
      </c>
      <c r="H1346" s="1365">
        <v>93</v>
      </c>
      <c r="I1346" s="1366" t="s">
        <v>992</v>
      </c>
      <c r="J1346" s="1367" t="s">
        <v>10</v>
      </c>
      <c r="K1346" s="1367" t="s">
        <v>60</v>
      </c>
      <c r="L1346" s="1365" t="str">
        <f t="shared" si="1228"/>
        <v>2.3</v>
      </c>
      <c r="M1346" s="1368" t="s">
        <v>62</v>
      </c>
      <c r="N1346" s="1368"/>
      <c r="O1346" s="1365" t="s">
        <v>2641</v>
      </c>
      <c r="P1346" s="1365" t="s">
        <v>65</v>
      </c>
      <c r="Q1346" s="1369">
        <v>1</v>
      </c>
      <c r="R1346" s="297">
        <v>3000</v>
      </c>
      <c r="S1346" s="373"/>
      <c r="T1346" s="373"/>
      <c r="U1346" s="1365">
        <v>30</v>
      </c>
      <c r="V1346" s="1365">
        <v>4</v>
      </c>
      <c r="W1346" s="286"/>
      <c r="X1346" s="286"/>
      <c r="Y1346" s="286"/>
      <c r="Z1346" s="287"/>
      <c r="AA1346" s="287"/>
      <c r="AB1346" s="287"/>
      <c r="AC1346" s="287"/>
      <c r="AD1346" s="287"/>
      <c r="AE1346" s="285"/>
      <c r="AF1346" s="284">
        <f t="shared" si="1226"/>
        <v>0</v>
      </c>
      <c r="AG1346" s="284">
        <f t="shared" si="1225"/>
        <v>0</v>
      </c>
      <c r="AH1346" s="284">
        <f t="shared" si="1231"/>
        <v>3000</v>
      </c>
      <c r="AI1346" s="284">
        <f t="shared" ref="AI1346:AI1353" si="1235">+$R1346*(V1346/30)*$Q1346</f>
        <v>400</v>
      </c>
      <c r="AJ1346" s="284">
        <f t="shared" ref="AJ1346:AJ1353" si="1236">+$R1346*(W1346/30)*$Q1346</f>
        <v>0</v>
      </c>
      <c r="AK1346" s="284">
        <f t="shared" ref="AK1346:AK1353" si="1237">+$R1346*(X1346/30)*$Q1346</f>
        <v>0</v>
      </c>
      <c r="AL1346" s="284">
        <f t="shared" ref="AL1346:AL1353" si="1238">+$R1346*(Y1346/30)*$Q1346</f>
        <v>0</v>
      </c>
      <c r="AM1346" s="284">
        <f t="shared" ref="AM1346:AM1353" si="1239">+$R1346*(Z1346/30)*$Q1346</f>
        <v>0</v>
      </c>
      <c r="AN1346" s="284">
        <f t="shared" ref="AN1346:AN1353" si="1240">+$R1346*(AA1346/30)*$Q1346</f>
        <v>0</v>
      </c>
      <c r="AO1346" s="284">
        <f t="shared" ref="AO1346:AO1353" si="1241">+$R1346*(AB1346/30)*$Q1346</f>
        <v>0</v>
      </c>
      <c r="AP1346" s="284">
        <f t="shared" ref="AP1346:AP1353" si="1242">+$R1346*(AC1346/30)*$Q1346</f>
        <v>0</v>
      </c>
      <c r="AQ1346" s="284">
        <f t="shared" ref="AQ1346:AQ1353" si="1243">+$R1346*(AD1346/30)*$Q1346</f>
        <v>0</v>
      </c>
      <c r="AR1346" s="288">
        <f t="shared" si="1232"/>
        <v>3400</v>
      </c>
      <c r="AS1346" s="373" t="s">
        <v>2578</v>
      </c>
      <c r="AT1346" s="373"/>
      <c r="AU1346" s="373" t="s">
        <v>3535</v>
      </c>
      <c r="AV1346" s="373" t="s">
        <v>3536</v>
      </c>
      <c r="AW1346" s="375">
        <v>46058</v>
      </c>
      <c r="AX1346" s="373" t="s">
        <v>3537</v>
      </c>
      <c r="AY1346" s="375">
        <v>46078</v>
      </c>
      <c r="AZ1346" s="373"/>
      <c r="BA1346" s="373" t="s">
        <v>3538</v>
      </c>
      <c r="BB1346" s="901" t="s">
        <v>995</v>
      </c>
      <c r="BC1346" s="373" t="s">
        <v>3803</v>
      </c>
      <c r="BD1346" s="373" t="s">
        <v>3804</v>
      </c>
      <c r="BE1346" s="373" t="s">
        <v>3805</v>
      </c>
      <c r="BF1346" s="375">
        <v>46083</v>
      </c>
      <c r="BG1346" s="373"/>
      <c r="BH1346" s="773" t="s">
        <v>2928</v>
      </c>
      <c r="BI1346" s="773"/>
      <c r="BJ1346" s="799"/>
      <c r="BK1346" s="687"/>
      <c r="BL1346" s="799" t="s">
        <v>2928</v>
      </c>
      <c r="BM1346" s="799"/>
      <c r="BN1346" s="773"/>
      <c r="BO1346" s="687" t="s">
        <v>3879</v>
      </c>
      <c r="BP1346" s="687" t="s">
        <v>3806</v>
      </c>
      <c r="BQ1346" s="1115" t="s">
        <v>3807</v>
      </c>
      <c r="BR1346" s="1115"/>
      <c r="BS1346" s="373" t="s">
        <v>1100</v>
      </c>
      <c r="BT1346" s="373" t="s">
        <v>2929</v>
      </c>
      <c r="BU1346" s="373" t="s">
        <v>2930</v>
      </c>
      <c r="BV1346" s="774" t="s">
        <v>2931</v>
      </c>
      <c r="BW1346" s="775" t="s">
        <v>2932</v>
      </c>
      <c r="BX1346" s="798">
        <v>3000</v>
      </c>
      <c r="BY1346" s="907">
        <v>46082</v>
      </c>
      <c r="BZ1346" s="907">
        <v>46116</v>
      </c>
      <c r="CA1346" s="373"/>
      <c r="CB1346" s="373"/>
      <c r="CC1346" s="373"/>
      <c r="CD1346" s="373"/>
      <c r="CE1346" s="373"/>
      <c r="CF1346" s="373"/>
      <c r="CG1346" s="373"/>
      <c r="CH1346" s="373"/>
      <c r="CI1346" s="373"/>
      <c r="CJ1346" s="373"/>
      <c r="CK1346" s="373"/>
      <c r="CL1346" s="373"/>
      <c r="CM1346" s="373"/>
      <c r="CN1346" s="373"/>
      <c r="CO1346" s="373"/>
      <c r="CP1346" s="373"/>
      <c r="CQ1346" s="373"/>
      <c r="CR1346" s="373"/>
      <c r="CS1346" s="373"/>
      <c r="CT1346" s="373">
        <v>30</v>
      </c>
      <c r="CU1346" s="390">
        <f t="shared" si="1224"/>
        <v>3000</v>
      </c>
      <c r="CV1346" s="373">
        <v>30</v>
      </c>
      <c r="CW1346" s="390">
        <f t="shared" si="1220"/>
        <v>3000</v>
      </c>
      <c r="CX1346" s="373">
        <v>30</v>
      </c>
      <c r="CY1346" s="390">
        <f t="shared" si="1221"/>
        <v>3000</v>
      </c>
      <c r="CZ1346" s="390">
        <f t="shared" si="1222"/>
        <v>0</v>
      </c>
      <c r="DA1346" s="390">
        <f t="shared" si="1223"/>
        <v>0</v>
      </c>
      <c r="DB1346" s="373"/>
      <c r="DC1346" s="373">
        <f t="shared" si="1205"/>
        <v>4</v>
      </c>
      <c r="DD1346" s="1371">
        <f t="shared" si="1217"/>
        <v>400</v>
      </c>
      <c r="DE1346" s="373">
        <v>4</v>
      </c>
      <c r="DF1346" s="1371">
        <f t="shared" ref="DF1346:DF1377" si="1244">(R1346/30*DE1346)*Q1346</f>
        <v>400</v>
      </c>
      <c r="DG1346" s="373">
        <v>4</v>
      </c>
      <c r="DH1346" s="1371">
        <f t="shared" ref="DH1346:DH1377" si="1245">(R1346/30*DG1346)*Q1346</f>
        <v>400</v>
      </c>
      <c r="DI1346" s="373"/>
      <c r="DJ1346" s="373"/>
      <c r="DK1346" s="373"/>
      <c r="DL1346" s="373"/>
      <c r="DM1346" s="373"/>
      <c r="DN1346" s="373"/>
      <c r="DO1346" s="373"/>
      <c r="DP1346" s="373"/>
      <c r="DQ1346" s="373"/>
      <c r="DR1346" s="373"/>
      <c r="DS1346" s="373"/>
      <c r="DT1346" s="373"/>
      <c r="DU1346" s="793">
        <f t="shared" si="1227"/>
        <v>3400</v>
      </c>
      <c r="DV1346" s="794">
        <f t="shared" si="1233"/>
        <v>3400</v>
      </c>
      <c r="DW1346" s="794">
        <f t="shared" si="1234"/>
        <v>3400</v>
      </c>
      <c r="DX1346" s="794">
        <f t="shared" si="1229"/>
        <v>0</v>
      </c>
      <c r="DY1346" s="794">
        <f t="shared" si="1230"/>
        <v>0</v>
      </c>
      <c r="DZ1346" s="373"/>
      <c r="EA1346" s="373"/>
      <c r="EB1346" s="373"/>
      <c r="EC1346" s="373"/>
      <c r="ED1346" s="373"/>
      <c r="EE1346" s="373"/>
      <c r="EF1346" s="373"/>
      <c r="EG1346" s="621"/>
      <c r="EH1346" s="373"/>
      <c r="EI1346" s="373"/>
      <c r="EJ1346" s="373"/>
      <c r="EK1346" s="373"/>
      <c r="EL1346" s="373"/>
      <c r="EM1346" s="373"/>
      <c r="EN1346" s="373"/>
      <c r="EO1346" s="373"/>
      <c r="EP1346" s="373"/>
      <c r="EQ1346" s="373"/>
      <c r="ER1346" s="373"/>
      <c r="ES1346" s="373"/>
      <c r="ET1346" s="373"/>
      <c r="EU1346" s="373"/>
      <c r="EV1346" s="373"/>
      <c r="EW1346" s="373"/>
      <c r="EX1346" s="373"/>
      <c r="EY1346" s="373"/>
      <c r="EZ1346" s="373"/>
      <c r="FA1346" s="373"/>
      <c r="FB1346" s="373"/>
      <c r="FC1346" s="373"/>
      <c r="FD1346" s="373"/>
      <c r="FE1346" s="373"/>
      <c r="FF1346" s="373"/>
      <c r="FG1346" s="373"/>
      <c r="FH1346" s="373"/>
      <c r="FI1346" s="838"/>
    </row>
    <row r="1347" spans="1:165" s="623" customFormat="1" ht="48" hidden="1" customHeight="1" x14ac:dyDescent="0.25">
      <c r="A1347" s="1365">
        <v>2026</v>
      </c>
      <c r="B1347" s="1365">
        <v>479</v>
      </c>
      <c r="C1347" s="1365" t="s">
        <v>58</v>
      </c>
      <c r="D1347" s="1365">
        <v>3000654</v>
      </c>
      <c r="E1347" s="1365">
        <v>5005020</v>
      </c>
      <c r="F1347" s="1365" t="s">
        <v>2269</v>
      </c>
      <c r="G1347" s="1365" t="s">
        <v>2270</v>
      </c>
      <c r="H1347" s="1365">
        <v>93</v>
      </c>
      <c r="I1347" s="1366" t="s">
        <v>992</v>
      </c>
      <c r="J1347" s="1367" t="s">
        <v>10</v>
      </c>
      <c r="K1347" s="1367" t="s">
        <v>60</v>
      </c>
      <c r="L1347" s="1365" t="str">
        <f t="shared" si="1228"/>
        <v>2.3</v>
      </c>
      <c r="M1347" s="1368" t="s">
        <v>62</v>
      </c>
      <c r="N1347" s="1368"/>
      <c r="O1347" s="1365" t="s">
        <v>2641</v>
      </c>
      <c r="P1347" s="1365" t="s">
        <v>65</v>
      </c>
      <c r="Q1347" s="1369">
        <v>1</v>
      </c>
      <c r="R1347" s="297">
        <v>3000</v>
      </c>
      <c r="S1347" s="373"/>
      <c r="T1347" s="373"/>
      <c r="U1347" s="1365">
        <v>30</v>
      </c>
      <c r="V1347" s="1365">
        <v>4</v>
      </c>
      <c r="W1347" s="286"/>
      <c r="X1347" s="286"/>
      <c r="Y1347" s="286"/>
      <c r="Z1347" s="287"/>
      <c r="AA1347" s="287"/>
      <c r="AB1347" s="287"/>
      <c r="AC1347" s="287"/>
      <c r="AD1347" s="287"/>
      <c r="AE1347" s="285"/>
      <c r="AF1347" s="284">
        <f t="shared" si="1226"/>
        <v>0</v>
      </c>
      <c r="AG1347" s="284">
        <f t="shared" si="1225"/>
        <v>0</v>
      </c>
      <c r="AH1347" s="284">
        <f t="shared" si="1231"/>
        <v>3000</v>
      </c>
      <c r="AI1347" s="284">
        <f t="shared" si="1235"/>
        <v>400</v>
      </c>
      <c r="AJ1347" s="284">
        <f t="shared" si="1236"/>
        <v>0</v>
      </c>
      <c r="AK1347" s="284">
        <f t="shared" si="1237"/>
        <v>0</v>
      </c>
      <c r="AL1347" s="284">
        <f t="shared" si="1238"/>
        <v>0</v>
      </c>
      <c r="AM1347" s="284">
        <f t="shared" si="1239"/>
        <v>0</v>
      </c>
      <c r="AN1347" s="284">
        <f t="shared" si="1240"/>
        <v>0</v>
      </c>
      <c r="AO1347" s="284">
        <f t="shared" si="1241"/>
        <v>0</v>
      </c>
      <c r="AP1347" s="284">
        <f t="shared" si="1242"/>
        <v>0</v>
      </c>
      <c r="AQ1347" s="284">
        <f t="shared" si="1243"/>
        <v>0</v>
      </c>
      <c r="AR1347" s="288">
        <f t="shared" si="1232"/>
        <v>3400</v>
      </c>
      <c r="AS1347" s="373" t="s">
        <v>2578</v>
      </c>
      <c r="AT1347" s="373"/>
      <c r="AU1347" s="373" t="s">
        <v>3535</v>
      </c>
      <c r="AV1347" s="373" t="s">
        <v>3536</v>
      </c>
      <c r="AW1347" s="375">
        <v>46058</v>
      </c>
      <c r="AX1347" s="373" t="s">
        <v>3537</v>
      </c>
      <c r="AY1347" s="375">
        <v>46078</v>
      </c>
      <c r="AZ1347" s="373"/>
      <c r="BA1347" s="373" t="s">
        <v>3538</v>
      </c>
      <c r="BB1347" s="901" t="s">
        <v>995</v>
      </c>
      <c r="BC1347" s="373" t="s">
        <v>3803</v>
      </c>
      <c r="BD1347" s="373" t="s">
        <v>3804</v>
      </c>
      <c r="BE1347" s="373" t="s">
        <v>3805</v>
      </c>
      <c r="BF1347" s="375">
        <v>46083</v>
      </c>
      <c r="BG1347" s="373"/>
      <c r="BH1347" s="773" t="s">
        <v>3884</v>
      </c>
      <c r="BI1347" s="773"/>
      <c r="BJ1347" s="799"/>
      <c r="BK1347" s="687"/>
      <c r="BL1347" s="799" t="s">
        <v>3884</v>
      </c>
      <c r="BM1347" s="799"/>
      <c r="BN1347" s="773"/>
      <c r="BO1347" s="687" t="s">
        <v>3879</v>
      </c>
      <c r="BP1347" s="2898" t="s">
        <v>3806</v>
      </c>
      <c r="BQ1347" s="1115" t="s">
        <v>3807</v>
      </c>
      <c r="BR1347" s="1115"/>
      <c r="BS1347" s="373" t="s">
        <v>2943</v>
      </c>
      <c r="BT1347" s="373" t="s">
        <v>2944</v>
      </c>
      <c r="BU1347" s="373" t="s">
        <v>2945</v>
      </c>
      <c r="BV1347" s="774" t="s">
        <v>2946</v>
      </c>
      <c r="BW1347" s="775" t="s">
        <v>2947</v>
      </c>
      <c r="BX1347" s="798">
        <v>3000</v>
      </c>
      <c r="BY1347" s="907">
        <v>46082</v>
      </c>
      <c r="BZ1347" s="907">
        <v>46116</v>
      </c>
      <c r="CA1347" s="373"/>
      <c r="CB1347" s="373"/>
      <c r="CC1347" s="373"/>
      <c r="CD1347" s="373"/>
      <c r="CE1347" s="373"/>
      <c r="CF1347" s="373"/>
      <c r="CG1347" s="373"/>
      <c r="CH1347" s="373"/>
      <c r="CI1347" s="373"/>
      <c r="CJ1347" s="373"/>
      <c r="CK1347" s="373"/>
      <c r="CL1347" s="373"/>
      <c r="CM1347" s="373"/>
      <c r="CN1347" s="373"/>
      <c r="CO1347" s="373"/>
      <c r="CP1347" s="373"/>
      <c r="CQ1347" s="373"/>
      <c r="CR1347" s="373"/>
      <c r="CS1347" s="373"/>
      <c r="CT1347" s="373">
        <v>30</v>
      </c>
      <c r="CU1347" s="390">
        <f t="shared" si="1224"/>
        <v>3000</v>
      </c>
      <c r="CV1347" s="373">
        <v>30</v>
      </c>
      <c r="CW1347" s="390">
        <f t="shared" si="1220"/>
        <v>3000</v>
      </c>
      <c r="CX1347" s="373">
        <v>30</v>
      </c>
      <c r="CY1347" s="390">
        <f t="shared" si="1221"/>
        <v>3000</v>
      </c>
      <c r="CZ1347" s="390">
        <f t="shared" si="1222"/>
        <v>0</v>
      </c>
      <c r="DA1347" s="390">
        <f t="shared" si="1223"/>
        <v>0</v>
      </c>
      <c r="DB1347" s="373"/>
      <c r="DC1347" s="373">
        <f t="shared" si="1205"/>
        <v>4</v>
      </c>
      <c r="DD1347" s="1371">
        <f t="shared" si="1217"/>
        <v>400</v>
      </c>
      <c r="DE1347" s="373">
        <v>4</v>
      </c>
      <c r="DF1347" s="1371">
        <f t="shared" si="1244"/>
        <v>400</v>
      </c>
      <c r="DG1347" s="373">
        <v>4</v>
      </c>
      <c r="DH1347" s="1371">
        <f t="shared" si="1245"/>
        <v>400</v>
      </c>
      <c r="DI1347" s="373"/>
      <c r="DJ1347" s="373"/>
      <c r="DK1347" s="373"/>
      <c r="DL1347" s="373"/>
      <c r="DM1347" s="373"/>
      <c r="DN1347" s="373"/>
      <c r="DO1347" s="373"/>
      <c r="DP1347" s="373"/>
      <c r="DQ1347" s="373"/>
      <c r="DR1347" s="373"/>
      <c r="DS1347" s="373"/>
      <c r="DT1347" s="373"/>
      <c r="DU1347" s="793">
        <f t="shared" si="1227"/>
        <v>3400</v>
      </c>
      <c r="DV1347" s="794">
        <f t="shared" si="1233"/>
        <v>3400</v>
      </c>
      <c r="DW1347" s="794">
        <f t="shared" si="1234"/>
        <v>3400</v>
      </c>
      <c r="DX1347" s="794">
        <f t="shared" si="1229"/>
        <v>0</v>
      </c>
      <c r="DY1347" s="794">
        <f t="shared" si="1230"/>
        <v>0</v>
      </c>
      <c r="DZ1347" s="373"/>
      <c r="EA1347" s="373"/>
      <c r="EB1347" s="373"/>
      <c r="EC1347" s="373"/>
      <c r="ED1347" s="373"/>
      <c r="EE1347" s="373"/>
      <c r="EF1347" s="373"/>
      <c r="EG1347" s="621"/>
      <c r="EH1347" s="373"/>
      <c r="EI1347" s="373"/>
      <c r="EJ1347" s="373"/>
      <c r="EK1347" s="373"/>
      <c r="EL1347" s="373"/>
      <c r="EM1347" s="373"/>
      <c r="EN1347" s="373"/>
      <c r="EO1347" s="373"/>
      <c r="EP1347" s="373"/>
      <c r="EQ1347" s="373"/>
      <c r="ER1347" s="373"/>
      <c r="ES1347" s="373"/>
      <c r="ET1347" s="373"/>
      <c r="EU1347" s="373"/>
      <c r="EV1347" s="373"/>
      <c r="EW1347" s="373"/>
      <c r="EX1347" s="373"/>
      <c r="EY1347" s="373"/>
      <c r="EZ1347" s="373"/>
      <c r="FA1347" s="373"/>
      <c r="FB1347" s="373"/>
      <c r="FC1347" s="373"/>
      <c r="FD1347" s="373"/>
      <c r="FE1347" s="373"/>
      <c r="FF1347" s="373"/>
      <c r="FG1347" s="373"/>
      <c r="FH1347" s="373"/>
      <c r="FI1347" s="838"/>
    </row>
    <row r="1348" spans="1:165" s="623" customFormat="1" ht="48" hidden="1" customHeight="1" x14ac:dyDescent="0.25">
      <c r="A1348" s="1365">
        <v>2026</v>
      </c>
      <c r="B1348" s="1365">
        <v>479</v>
      </c>
      <c r="C1348" s="1365" t="s">
        <v>58</v>
      </c>
      <c r="D1348" s="1365">
        <v>3000654</v>
      </c>
      <c r="E1348" s="1365">
        <v>5005020</v>
      </c>
      <c r="F1348" s="1365" t="s">
        <v>2269</v>
      </c>
      <c r="G1348" s="1365" t="s">
        <v>2270</v>
      </c>
      <c r="H1348" s="1365">
        <v>93</v>
      </c>
      <c r="I1348" s="1366" t="s">
        <v>992</v>
      </c>
      <c r="J1348" s="1367" t="s">
        <v>10</v>
      </c>
      <c r="K1348" s="1367" t="s">
        <v>60</v>
      </c>
      <c r="L1348" s="1365" t="str">
        <f t="shared" si="1228"/>
        <v>2.3</v>
      </c>
      <c r="M1348" s="1368" t="s">
        <v>62</v>
      </c>
      <c r="N1348" s="1368"/>
      <c r="O1348" s="1365" t="s">
        <v>2641</v>
      </c>
      <c r="P1348" s="1365" t="s">
        <v>65</v>
      </c>
      <c r="Q1348" s="1369">
        <v>1</v>
      </c>
      <c r="R1348" s="297">
        <v>3000</v>
      </c>
      <c r="S1348" s="373"/>
      <c r="T1348" s="373"/>
      <c r="U1348" s="1365">
        <v>30</v>
      </c>
      <c r="V1348" s="1365">
        <v>4</v>
      </c>
      <c r="W1348" s="286"/>
      <c r="X1348" s="286"/>
      <c r="Y1348" s="286"/>
      <c r="Z1348" s="287"/>
      <c r="AA1348" s="287"/>
      <c r="AB1348" s="287"/>
      <c r="AC1348" s="287"/>
      <c r="AD1348" s="287"/>
      <c r="AE1348" s="285"/>
      <c r="AF1348" s="284">
        <f t="shared" si="1226"/>
        <v>0</v>
      </c>
      <c r="AG1348" s="284">
        <f t="shared" si="1225"/>
        <v>0</v>
      </c>
      <c r="AH1348" s="284">
        <f t="shared" si="1231"/>
        <v>3000</v>
      </c>
      <c r="AI1348" s="284">
        <f t="shared" si="1235"/>
        <v>400</v>
      </c>
      <c r="AJ1348" s="284">
        <f t="shared" si="1236"/>
        <v>0</v>
      </c>
      <c r="AK1348" s="284">
        <f t="shared" si="1237"/>
        <v>0</v>
      </c>
      <c r="AL1348" s="284">
        <f t="shared" si="1238"/>
        <v>0</v>
      </c>
      <c r="AM1348" s="284">
        <f t="shared" si="1239"/>
        <v>0</v>
      </c>
      <c r="AN1348" s="284">
        <f t="shared" si="1240"/>
        <v>0</v>
      </c>
      <c r="AO1348" s="284">
        <f t="shared" si="1241"/>
        <v>0</v>
      </c>
      <c r="AP1348" s="284">
        <f t="shared" si="1242"/>
        <v>0</v>
      </c>
      <c r="AQ1348" s="284">
        <f t="shared" si="1243"/>
        <v>0</v>
      </c>
      <c r="AR1348" s="288">
        <f t="shared" si="1232"/>
        <v>3400</v>
      </c>
      <c r="AS1348" s="373" t="s">
        <v>2578</v>
      </c>
      <c r="AT1348" s="373"/>
      <c r="AU1348" s="373" t="s">
        <v>3535</v>
      </c>
      <c r="AV1348" s="373" t="s">
        <v>3536</v>
      </c>
      <c r="AW1348" s="375">
        <v>46058</v>
      </c>
      <c r="AX1348" s="373" t="s">
        <v>3537</v>
      </c>
      <c r="AY1348" s="375">
        <v>46078</v>
      </c>
      <c r="AZ1348" s="373"/>
      <c r="BA1348" s="373" t="s">
        <v>3538</v>
      </c>
      <c r="BB1348" s="901" t="s">
        <v>995</v>
      </c>
      <c r="BC1348" s="373" t="s">
        <v>3803</v>
      </c>
      <c r="BD1348" s="373" t="s">
        <v>3804</v>
      </c>
      <c r="BE1348" s="373" t="s">
        <v>3805</v>
      </c>
      <c r="BF1348" s="375">
        <v>46083</v>
      </c>
      <c r="BG1348" s="373"/>
      <c r="BH1348" s="773" t="s">
        <v>3885</v>
      </c>
      <c r="BI1348" s="773"/>
      <c r="BJ1348" s="799"/>
      <c r="BK1348" s="687"/>
      <c r="BL1348" s="799" t="s">
        <v>3885</v>
      </c>
      <c r="BM1348" s="799"/>
      <c r="BN1348" s="773"/>
      <c r="BO1348" s="687" t="s">
        <v>3879</v>
      </c>
      <c r="BP1348" s="2898" t="s">
        <v>3806</v>
      </c>
      <c r="BQ1348" s="1115" t="s">
        <v>3807</v>
      </c>
      <c r="BR1348" s="1115"/>
      <c r="BS1348" s="373" t="s">
        <v>1239</v>
      </c>
      <c r="BT1348" s="373" t="s">
        <v>1228</v>
      </c>
      <c r="BU1348" s="373" t="s">
        <v>2949</v>
      </c>
      <c r="BV1348" s="774" t="s">
        <v>2950</v>
      </c>
      <c r="BW1348" s="775" t="s">
        <v>2951</v>
      </c>
      <c r="BX1348" s="798">
        <v>3000</v>
      </c>
      <c r="BY1348" s="907">
        <v>46082</v>
      </c>
      <c r="BZ1348" s="907">
        <v>46116</v>
      </c>
      <c r="CA1348" s="373"/>
      <c r="CB1348" s="373"/>
      <c r="CC1348" s="373"/>
      <c r="CD1348" s="373"/>
      <c r="CE1348" s="373"/>
      <c r="CF1348" s="373"/>
      <c r="CG1348" s="373"/>
      <c r="CH1348" s="373"/>
      <c r="CI1348" s="373"/>
      <c r="CJ1348" s="373"/>
      <c r="CK1348" s="373"/>
      <c r="CL1348" s="373"/>
      <c r="CM1348" s="373"/>
      <c r="CN1348" s="373"/>
      <c r="CO1348" s="373"/>
      <c r="CP1348" s="373"/>
      <c r="CQ1348" s="373"/>
      <c r="CR1348" s="373"/>
      <c r="CS1348" s="373"/>
      <c r="CT1348" s="373">
        <v>30</v>
      </c>
      <c r="CU1348" s="390">
        <f t="shared" si="1224"/>
        <v>3000</v>
      </c>
      <c r="CV1348" s="373">
        <v>30</v>
      </c>
      <c r="CW1348" s="390">
        <f t="shared" ref="CW1348:CW1359" si="1246">(R1348/30*CV1348)*Q1348</f>
        <v>3000</v>
      </c>
      <c r="CX1348" s="373">
        <v>30</v>
      </c>
      <c r="CY1348" s="390">
        <f t="shared" ref="CY1348:CY1359" si="1247">(R1348/30*CX1348)*Q1348</f>
        <v>3000</v>
      </c>
      <c r="CZ1348" s="390">
        <f t="shared" si="1222"/>
        <v>0</v>
      </c>
      <c r="DA1348" s="390">
        <f t="shared" si="1223"/>
        <v>0</v>
      </c>
      <c r="DB1348" s="373"/>
      <c r="DC1348" s="373">
        <f t="shared" si="1205"/>
        <v>4</v>
      </c>
      <c r="DD1348" s="1371">
        <f t="shared" si="1217"/>
        <v>400</v>
      </c>
      <c r="DE1348" s="373">
        <v>4</v>
      </c>
      <c r="DF1348" s="1371">
        <f t="shared" si="1244"/>
        <v>400</v>
      </c>
      <c r="DG1348" s="373">
        <v>4</v>
      </c>
      <c r="DH1348" s="1371">
        <f t="shared" si="1245"/>
        <v>400</v>
      </c>
      <c r="DI1348" s="373"/>
      <c r="DJ1348" s="373"/>
      <c r="DK1348" s="373"/>
      <c r="DL1348" s="373"/>
      <c r="DM1348" s="373"/>
      <c r="DN1348" s="373"/>
      <c r="DO1348" s="373"/>
      <c r="DP1348" s="373"/>
      <c r="DQ1348" s="373"/>
      <c r="DR1348" s="373"/>
      <c r="DS1348" s="373"/>
      <c r="DT1348" s="373"/>
      <c r="DU1348" s="793">
        <f t="shared" si="1227"/>
        <v>3400</v>
      </c>
      <c r="DV1348" s="794">
        <f t="shared" si="1233"/>
        <v>3400</v>
      </c>
      <c r="DW1348" s="794">
        <f t="shared" si="1234"/>
        <v>3400</v>
      </c>
      <c r="DX1348" s="794">
        <f t="shared" si="1229"/>
        <v>0</v>
      </c>
      <c r="DY1348" s="794">
        <f t="shared" si="1230"/>
        <v>0</v>
      </c>
      <c r="DZ1348" s="373"/>
      <c r="EA1348" s="373"/>
      <c r="EB1348" s="373"/>
      <c r="EC1348" s="373"/>
      <c r="ED1348" s="373"/>
      <c r="EE1348" s="373"/>
      <c r="EF1348" s="373"/>
      <c r="EG1348" s="621"/>
      <c r="EH1348" s="373"/>
      <c r="EI1348" s="373"/>
      <c r="EJ1348" s="373"/>
      <c r="EK1348" s="373"/>
      <c r="EL1348" s="373"/>
      <c r="EM1348" s="373"/>
      <c r="EN1348" s="373"/>
      <c r="EO1348" s="373"/>
      <c r="EP1348" s="373"/>
      <c r="EQ1348" s="373"/>
      <c r="ER1348" s="373"/>
      <c r="ES1348" s="373"/>
      <c r="ET1348" s="373"/>
      <c r="EU1348" s="373"/>
      <c r="EV1348" s="373"/>
      <c r="EW1348" s="373"/>
      <c r="EX1348" s="373"/>
      <c r="EY1348" s="373"/>
      <c r="EZ1348" s="373"/>
      <c r="FA1348" s="373"/>
      <c r="FB1348" s="373"/>
      <c r="FC1348" s="373"/>
      <c r="FD1348" s="373"/>
      <c r="FE1348" s="373"/>
      <c r="FF1348" s="373"/>
      <c r="FG1348" s="373"/>
      <c r="FH1348" s="373"/>
      <c r="FI1348" s="838"/>
    </row>
    <row r="1349" spans="1:165" s="623" customFormat="1" ht="48" hidden="1" customHeight="1" x14ac:dyDescent="0.25">
      <c r="A1349" s="1365">
        <v>2026</v>
      </c>
      <c r="B1349" s="1365">
        <v>479</v>
      </c>
      <c r="C1349" s="1365" t="s">
        <v>58</v>
      </c>
      <c r="D1349" s="1365">
        <v>3000654</v>
      </c>
      <c r="E1349" s="1365">
        <v>5005020</v>
      </c>
      <c r="F1349" s="1365" t="s">
        <v>2269</v>
      </c>
      <c r="G1349" s="1365" t="s">
        <v>2270</v>
      </c>
      <c r="H1349" s="1365">
        <v>93</v>
      </c>
      <c r="I1349" s="1366" t="s">
        <v>992</v>
      </c>
      <c r="J1349" s="1367" t="s">
        <v>10</v>
      </c>
      <c r="K1349" s="1367" t="s">
        <v>60</v>
      </c>
      <c r="L1349" s="1365" t="str">
        <f t="shared" si="1228"/>
        <v>2.3</v>
      </c>
      <c r="M1349" s="1368" t="s">
        <v>62</v>
      </c>
      <c r="N1349" s="1368"/>
      <c r="O1349" s="1365" t="s">
        <v>2641</v>
      </c>
      <c r="P1349" s="1365" t="s">
        <v>65</v>
      </c>
      <c r="Q1349" s="1369">
        <v>1</v>
      </c>
      <c r="R1349" s="297">
        <v>3000</v>
      </c>
      <c r="S1349" s="373"/>
      <c r="T1349" s="373"/>
      <c r="U1349" s="1365">
        <v>30</v>
      </c>
      <c r="V1349" s="1365">
        <v>4</v>
      </c>
      <c r="W1349" s="286"/>
      <c r="X1349" s="286"/>
      <c r="Y1349" s="286"/>
      <c r="Z1349" s="287"/>
      <c r="AA1349" s="287"/>
      <c r="AB1349" s="287"/>
      <c r="AC1349" s="287"/>
      <c r="AD1349" s="287"/>
      <c r="AE1349" s="285"/>
      <c r="AF1349" s="284">
        <f t="shared" si="1226"/>
        <v>0</v>
      </c>
      <c r="AG1349" s="284">
        <f t="shared" si="1225"/>
        <v>0</v>
      </c>
      <c r="AH1349" s="284">
        <f t="shared" si="1231"/>
        <v>3000</v>
      </c>
      <c r="AI1349" s="284">
        <f t="shared" si="1235"/>
        <v>400</v>
      </c>
      <c r="AJ1349" s="284">
        <f t="shared" si="1236"/>
        <v>0</v>
      </c>
      <c r="AK1349" s="284">
        <f t="shared" si="1237"/>
        <v>0</v>
      </c>
      <c r="AL1349" s="284">
        <f t="shared" si="1238"/>
        <v>0</v>
      </c>
      <c r="AM1349" s="284">
        <f t="shared" si="1239"/>
        <v>0</v>
      </c>
      <c r="AN1349" s="284">
        <f t="shared" si="1240"/>
        <v>0</v>
      </c>
      <c r="AO1349" s="284">
        <f t="shared" si="1241"/>
        <v>0</v>
      </c>
      <c r="AP1349" s="284">
        <f t="shared" si="1242"/>
        <v>0</v>
      </c>
      <c r="AQ1349" s="284">
        <f t="shared" si="1243"/>
        <v>0</v>
      </c>
      <c r="AR1349" s="288">
        <f t="shared" si="1232"/>
        <v>3400</v>
      </c>
      <c r="AS1349" s="373" t="s">
        <v>2578</v>
      </c>
      <c r="AT1349" s="373"/>
      <c r="AU1349" s="373" t="s">
        <v>3535</v>
      </c>
      <c r="AV1349" s="373" t="s">
        <v>3536</v>
      </c>
      <c r="AW1349" s="375">
        <v>46058</v>
      </c>
      <c r="AX1349" s="373" t="s">
        <v>3537</v>
      </c>
      <c r="AY1349" s="375">
        <v>46078</v>
      </c>
      <c r="AZ1349" s="373"/>
      <c r="BA1349" s="373" t="s">
        <v>3538</v>
      </c>
      <c r="BB1349" s="901" t="s">
        <v>995</v>
      </c>
      <c r="BC1349" s="373" t="s">
        <v>3803</v>
      </c>
      <c r="BD1349" s="373" t="s">
        <v>3804</v>
      </c>
      <c r="BE1349" s="373" t="s">
        <v>3805</v>
      </c>
      <c r="BF1349" s="375">
        <v>46083</v>
      </c>
      <c r="BG1349" s="373"/>
      <c r="BH1349" s="773" t="s">
        <v>2952</v>
      </c>
      <c r="BI1349" s="773"/>
      <c r="BJ1349" s="799"/>
      <c r="BK1349" s="687"/>
      <c r="BL1349" s="799" t="s">
        <v>2952</v>
      </c>
      <c r="BM1349" s="799"/>
      <c r="BN1349" s="773"/>
      <c r="BO1349" s="687" t="s">
        <v>3879</v>
      </c>
      <c r="BP1349" s="687"/>
      <c r="BQ1349" s="1115" t="s">
        <v>3807</v>
      </c>
      <c r="BR1349" s="1115"/>
      <c r="BS1349" s="373" t="s">
        <v>2953</v>
      </c>
      <c r="BT1349" s="373" t="s">
        <v>2954</v>
      </c>
      <c r="BU1349" s="373" t="s">
        <v>2955</v>
      </c>
      <c r="BV1349" s="774" t="s">
        <v>2956</v>
      </c>
      <c r="BW1349" s="775" t="s">
        <v>2957</v>
      </c>
      <c r="BX1349" s="798">
        <v>3000</v>
      </c>
      <c r="BY1349" s="907">
        <v>46082</v>
      </c>
      <c r="BZ1349" s="907">
        <v>46116</v>
      </c>
      <c r="CA1349" s="373"/>
      <c r="CB1349" s="373"/>
      <c r="CC1349" s="373"/>
      <c r="CD1349" s="373"/>
      <c r="CE1349" s="373"/>
      <c r="CF1349" s="373"/>
      <c r="CG1349" s="373"/>
      <c r="CH1349" s="373"/>
      <c r="CI1349" s="373"/>
      <c r="CJ1349" s="373"/>
      <c r="CK1349" s="373"/>
      <c r="CL1349" s="373"/>
      <c r="CM1349" s="373"/>
      <c r="CN1349" s="373"/>
      <c r="CO1349" s="373"/>
      <c r="CP1349" s="373"/>
      <c r="CQ1349" s="373"/>
      <c r="CR1349" s="373"/>
      <c r="CS1349" s="373"/>
      <c r="CT1349" s="373">
        <v>30</v>
      </c>
      <c r="CU1349" s="390">
        <f t="shared" si="1224"/>
        <v>3000</v>
      </c>
      <c r="CV1349" s="373">
        <v>30</v>
      </c>
      <c r="CW1349" s="390">
        <f t="shared" si="1246"/>
        <v>3000</v>
      </c>
      <c r="CX1349" s="373">
        <v>30</v>
      </c>
      <c r="CY1349" s="390">
        <f t="shared" si="1247"/>
        <v>3000</v>
      </c>
      <c r="CZ1349" s="390">
        <f t="shared" si="1222"/>
        <v>0</v>
      </c>
      <c r="DA1349" s="390">
        <f t="shared" si="1223"/>
        <v>0</v>
      </c>
      <c r="DB1349" s="373"/>
      <c r="DC1349" s="373">
        <f t="shared" si="1205"/>
        <v>4</v>
      </c>
      <c r="DD1349" s="1371">
        <f t="shared" si="1217"/>
        <v>400</v>
      </c>
      <c r="DE1349" s="373">
        <v>4</v>
      </c>
      <c r="DF1349" s="1371">
        <f t="shared" si="1244"/>
        <v>400</v>
      </c>
      <c r="DG1349" s="373">
        <v>4</v>
      </c>
      <c r="DH1349" s="1371">
        <f t="shared" si="1245"/>
        <v>400</v>
      </c>
      <c r="DI1349" s="373"/>
      <c r="DJ1349" s="373"/>
      <c r="DK1349" s="373"/>
      <c r="DL1349" s="373"/>
      <c r="DM1349" s="373"/>
      <c r="DN1349" s="373"/>
      <c r="DO1349" s="373"/>
      <c r="DP1349" s="373"/>
      <c r="DQ1349" s="373"/>
      <c r="DR1349" s="373"/>
      <c r="DS1349" s="373"/>
      <c r="DT1349" s="373"/>
      <c r="DU1349" s="789">
        <f t="shared" si="1227"/>
        <v>3400</v>
      </c>
      <c r="DV1349" s="791">
        <f t="shared" si="1233"/>
        <v>3400</v>
      </c>
      <c r="DW1349" s="791">
        <f t="shared" si="1234"/>
        <v>3400</v>
      </c>
      <c r="DX1349" s="791">
        <f t="shared" si="1229"/>
        <v>0</v>
      </c>
      <c r="DY1349" s="791">
        <f t="shared" si="1230"/>
        <v>0</v>
      </c>
      <c r="DZ1349" s="373"/>
      <c r="EA1349" s="373"/>
      <c r="EB1349" s="373"/>
      <c r="EC1349" s="373"/>
      <c r="ED1349" s="373"/>
      <c r="EE1349" s="373"/>
      <c r="EF1349" s="373"/>
      <c r="EG1349" s="651"/>
      <c r="EH1349" s="373"/>
      <c r="EI1349" s="373"/>
      <c r="EJ1349" s="373"/>
      <c r="EK1349" s="373"/>
      <c r="EL1349" s="373"/>
      <c r="EM1349" s="373"/>
      <c r="EN1349" s="373"/>
      <c r="EO1349" s="373"/>
      <c r="EP1349" s="373"/>
      <c r="EQ1349" s="373"/>
      <c r="ER1349" s="373"/>
      <c r="ES1349" s="373"/>
      <c r="ET1349" s="373"/>
      <c r="EU1349" s="373"/>
      <c r="EV1349" s="373"/>
      <c r="EW1349" s="373"/>
      <c r="EX1349" s="373"/>
      <c r="EY1349" s="373"/>
      <c r="EZ1349" s="373"/>
      <c r="FA1349" s="373"/>
      <c r="FB1349" s="373"/>
      <c r="FC1349" s="373"/>
      <c r="FD1349" s="373"/>
      <c r="FE1349" s="373"/>
      <c r="FF1349" s="373"/>
      <c r="FG1349" s="373"/>
      <c r="FH1349" s="373"/>
      <c r="FI1349" s="838"/>
    </row>
    <row r="1350" spans="1:165" s="623" customFormat="1" ht="48" hidden="1" customHeight="1" x14ac:dyDescent="0.25">
      <c r="A1350" s="1365">
        <v>2026</v>
      </c>
      <c r="B1350" s="1365">
        <v>479</v>
      </c>
      <c r="C1350" s="1365" t="s">
        <v>58</v>
      </c>
      <c r="D1350" s="1365">
        <v>3000654</v>
      </c>
      <c r="E1350" s="1365">
        <v>5005020</v>
      </c>
      <c r="F1350" s="1365" t="s">
        <v>2269</v>
      </c>
      <c r="G1350" s="1365" t="s">
        <v>2270</v>
      </c>
      <c r="H1350" s="1365">
        <v>93</v>
      </c>
      <c r="I1350" s="1366" t="s">
        <v>992</v>
      </c>
      <c r="J1350" s="1367" t="s">
        <v>10</v>
      </c>
      <c r="K1350" s="1367" t="s">
        <v>60</v>
      </c>
      <c r="L1350" s="1365" t="str">
        <f t="shared" si="1228"/>
        <v>2.3</v>
      </c>
      <c r="M1350" s="1368" t="s">
        <v>62</v>
      </c>
      <c r="N1350" s="1368"/>
      <c r="O1350" s="1365" t="s">
        <v>2641</v>
      </c>
      <c r="P1350" s="1365" t="s">
        <v>65</v>
      </c>
      <c r="Q1350" s="1369">
        <v>1</v>
      </c>
      <c r="R1350" s="297">
        <v>3000</v>
      </c>
      <c r="S1350" s="373"/>
      <c r="T1350" s="373"/>
      <c r="U1350" s="1365">
        <v>30</v>
      </c>
      <c r="V1350" s="1365">
        <v>4</v>
      </c>
      <c r="W1350" s="286"/>
      <c r="X1350" s="286"/>
      <c r="Y1350" s="286"/>
      <c r="Z1350" s="287"/>
      <c r="AA1350" s="287"/>
      <c r="AB1350" s="287"/>
      <c r="AC1350" s="287"/>
      <c r="AD1350" s="287"/>
      <c r="AE1350" s="285"/>
      <c r="AF1350" s="284">
        <f t="shared" si="1226"/>
        <v>0</v>
      </c>
      <c r="AG1350" s="284">
        <f t="shared" si="1225"/>
        <v>0</v>
      </c>
      <c r="AH1350" s="284">
        <f t="shared" si="1231"/>
        <v>3000</v>
      </c>
      <c r="AI1350" s="284">
        <f t="shared" si="1235"/>
        <v>400</v>
      </c>
      <c r="AJ1350" s="284">
        <f t="shared" si="1236"/>
        <v>0</v>
      </c>
      <c r="AK1350" s="284">
        <f t="shared" si="1237"/>
        <v>0</v>
      </c>
      <c r="AL1350" s="284">
        <f t="shared" si="1238"/>
        <v>0</v>
      </c>
      <c r="AM1350" s="284">
        <f t="shared" si="1239"/>
        <v>0</v>
      </c>
      <c r="AN1350" s="284">
        <f t="shared" si="1240"/>
        <v>0</v>
      </c>
      <c r="AO1350" s="284">
        <f t="shared" si="1241"/>
        <v>0</v>
      </c>
      <c r="AP1350" s="284">
        <f t="shared" si="1242"/>
        <v>0</v>
      </c>
      <c r="AQ1350" s="284">
        <f t="shared" si="1243"/>
        <v>0</v>
      </c>
      <c r="AR1350" s="288">
        <f t="shared" si="1232"/>
        <v>3400</v>
      </c>
      <c r="AS1350" s="373" t="s">
        <v>2578</v>
      </c>
      <c r="AT1350" s="373"/>
      <c r="AU1350" s="373" t="s">
        <v>3535</v>
      </c>
      <c r="AV1350" s="373" t="s">
        <v>3536</v>
      </c>
      <c r="AW1350" s="375">
        <v>46058</v>
      </c>
      <c r="AX1350" s="373" t="s">
        <v>3537</v>
      </c>
      <c r="AY1350" s="375">
        <v>46078</v>
      </c>
      <c r="AZ1350" s="373"/>
      <c r="BA1350" s="373" t="s">
        <v>3538</v>
      </c>
      <c r="BB1350" s="901" t="s">
        <v>995</v>
      </c>
      <c r="BC1350" s="373" t="s">
        <v>3803</v>
      </c>
      <c r="BD1350" s="373" t="s">
        <v>3804</v>
      </c>
      <c r="BE1350" s="373" t="s">
        <v>3805</v>
      </c>
      <c r="BF1350" s="375">
        <v>46083</v>
      </c>
      <c r="BG1350" s="373"/>
      <c r="BH1350" s="773" t="s">
        <v>3886</v>
      </c>
      <c r="BI1350" s="773"/>
      <c r="BJ1350" s="799"/>
      <c r="BK1350" s="687"/>
      <c r="BL1350" s="799" t="s">
        <v>3886</v>
      </c>
      <c r="BM1350" s="799"/>
      <c r="BN1350" s="773"/>
      <c r="BO1350" s="687" t="s">
        <v>3879</v>
      </c>
      <c r="BP1350" s="687" t="s">
        <v>3430</v>
      </c>
      <c r="BQ1350" s="1115" t="s">
        <v>3819</v>
      </c>
      <c r="BR1350" s="1115"/>
      <c r="BS1350" s="1485" t="s">
        <v>3330</v>
      </c>
      <c r="BT1350" s="373" t="s">
        <v>1526</v>
      </c>
      <c r="BU1350" s="373" t="s">
        <v>3331</v>
      </c>
      <c r="BV1350" s="774">
        <v>40037714</v>
      </c>
      <c r="BW1350" s="775">
        <v>10400377141</v>
      </c>
      <c r="BX1350" s="798">
        <v>3000</v>
      </c>
      <c r="BY1350" s="907">
        <v>46082</v>
      </c>
      <c r="BZ1350" s="907">
        <v>46116</v>
      </c>
      <c r="CA1350" s="373"/>
      <c r="CB1350" s="373"/>
      <c r="CC1350" s="373"/>
      <c r="CD1350" s="373"/>
      <c r="CE1350" s="373"/>
      <c r="CF1350" s="373"/>
      <c r="CG1350" s="373"/>
      <c r="CH1350" s="373"/>
      <c r="CI1350" s="373"/>
      <c r="CJ1350" s="373"/>
      <c r="CK1350" s="373"/>
      <c r="CL1350" s="373"/>
      <c r="CM1350" s="373"/>
      <c r="CN1350" s="373"/>
      <c r="CO1350" s="373"/>
      <c r="CP1350" s="373"/>
      <c r="CQ1350" s="373"/>
      <c r="CR1350" s="373"/>
      <c r="CS1350" s="373"/>
      <c r="CT1350" s="373">
        <v>30</v>
      </c>
      <c r="CU1350" s="390">
        <f t="shared" si="1224"/>
        <v>3000</v>
      </c>
      <c r="CV1350" s="373">
        <v>30</v>
      </c>
      <c r="CW1350" s="390">
        <f t="shared" si="1246"/>
        <v>3000</v>
      </c>
      <c r="CX1350" s="373">
        <v>30</v>
      </c>
      <c r="CY1350" s="390">
        <f t="shared" si="1247"/>
        <v>3000</v>
      </c>
      <c r="CZ1350" s="390">
        <f t="shared" si="1222"/>
        <v>0</v>
      </c>
      <c r="DA1350" s="390">
        <f t="shared" si="1223"/>
        <v>0</v>
      </c>
      <c r="DB1350" s="373"/>
      <c r="DC1350" s="373">
        <f t="shared" si="1205"/>
        <v>4</v>
      </c>
      <c r="DD1350" s="1371">
        <f t="shared" si="1217"/>
        <v>400</v>
      </c>
      <c r="DE1350" s="373">
        <v>4</v>
      </c>
      <c r="DF1350" s="1371">
        <f t="shared" si="1244"/>
        <v>400</v>
      </c>
      <c r="DG1350" s="373">
        <v>4</v>
      </c>
      <c r="DH1350" s="1371">
        <f t="shared" si="1245"/>
        <v>400</v>
      </c>
      <c r="DI1350" s="373"/>
      <c r="DJ1350" s="373"/>
      <c r="DK1350" s="373"/>
      <c r="DL1350" s="373"/>
      <c r="DM1350" s="373"/>
      <c r="DN1350" s="373"/>
      <c r="DO1350" s="373"/>
      <c r="DP1350" s="373"/>
      <c r="DQ1350" s="373"/>
      <c r="DR1350" s="373"/>
      <c r="DS1350" s="373"/>
      <c r="DT1350" s="373"/>
      <c r="DU1350" s="793">
        <f t="shared" si="1227"/>
        <v>3400</v>
      </c>
      <c r="DV1350" s="794">
        <f t="shared" si="1233"/>
        <v>3400</v>
      </c>
      <c r="DW1350" s="794">
        <f t="shared" si="1234"/>
        <v>3400</v>
      </c>
      <c r="DX1350" s="794">
        <f t="shared" si="1229"/>
        <v>0</v>
      </c>
      <c r="DY1350" s="794">
        <f t="shared" si="1230"/>
        <v>0</v>
      </c>
      <c r="DZ1350" s="373"/>
      <c r="EA1350" s="373"/>
      <c r="EB1350" s="373"/>
      <c r="EC1350" s="373"/>
      <c r="ED1350" s="373"/>
      <c r="EE1350" s="373"/>
      <c r="EF1350" s="373"/>
      <c r="EG1350" s="621"/>
      <c r="EH1350" s="373"/>
      <c r="EI1350" s="373"/>
      <c r="EJ1350" s="373"/>
      <c r="EK1350" s="373"/>
      <c r="EL1350" s="373"/>
      <c r="EM1350" s="373"/>
      <c r="EN1350" s="373"/>
      <c r="EO1350" s="373"/>
      <c r="EP1350" s="373"/>
      <c r="EQ1350" s="373"/>
      <c r="ER1350" s="373"/>
      <c r="ES1350" s="373"/>
      <c r="ET1350" s="373"/>
      <c r="EU1350" s="373"/>
      <c r="EV1350" s="373"/>
      <c r="EW1350" s="373"/>
      <c r="EX1350" s="373"/>
      <c r="EY1350" s="373"/>
      <c r="EZ1350" s="373"/>
      <c r="FA1350" s="373"/>
      <c r="FB1350" s="373"/>
      <c r="FC1350" s="373"/>
      <c r="FD1350" s="373"/>
      <c r="FE1350" s="373"/>
      <c r="FF1350" s="373"/>
      <c r="FG1350" s="373"/>
      <c r="FH1350" s="373"/>
      <c r="FI1350" s="838"/>
    </row>
    <row r="1351" spans="1:165" s="623" customFormat="1" ht="48" hidden="1" customHeight="1" x14ac:dyDescent="0.25">
      <c r="A1351" s="1365">
        <v>2026</v>
      </c>
      <c r="B1351" s="1365">
        <v>479</v>
      </c>
      <c r="C1351" s="1365" t="s">
        <v>58</v>
      </c>
      <c r="D1351" s="1365">
        <v>3000654</v>
      </c>
      <c r="E1351" s="1365">
        <v>5005020</v>
      </c>
      <c r="F1351" s="1365" t="s">
        <v>2269</v>
      </c>
      <c r="G1351" s="1365" t="s">
        <v>2270</v>
      </c>
      <c r="H1351" s="1365">
        <v>93</v>
      </c>
      <c r="I1351" s="1366" t="s">
        <v>992</v>
      </c>
      <c r="J1351" s="1367" t="s">
        <v>10</v>
      </c>
      <c r="K1351" s="1367" t="s">
        <v>60</v>
      </c>
      <c r="L1351" s="1365" t="str">
        <f t="shared" si="1228"/>
        <v>2.3</v>
      </c>
      <c r="M1351" s="1368" t="s">
        <v>62</v>
      </c>
      <c r="N1351" s="1368"/>
      <c r="O1351" s="1365" t="s">
        <v>2641</v>
      </c>
      <c r="P1351" s="1365" t="s">
        <v>65</v>
      </c>
      <c r="Q1351" s="1369">
        <v>1</v>
      </c>
      <c r="R1351" s="297">
        <v>3000</v>
      </c>
      <c r="S1351" s="373"/>
      <c r="T1351" s="373"/>
      <c r="U1351" s="1365">
        <v>30</v>
      </c>
      <c r="V1351" s="1365">
        <v>4</v>
      </c>
      <c r="W1351" s="286"/>
      <c r="X1351" s="286"/>
      <c r="Y1351" s="286"/>
      <c r="Z1351" s="287"/>
      <c r="AA1351" s="287"/>
      <c r="AB1351" s="287"/>
      <c r="AC1351" s="287"/>
      <c r="AD1351" s="287"/>
      <c r="AE1351" s="285"/>
      <c r="AF1351" s="284">
        <f t="shared" si="1226"/>
        <v>0</v>
      </c>
      <c r="AG1351" s="284">
        <f t="shared" si="1225"/>
        <v>0</v>
      </c>
      <c r="AH1351" s="284">
        <f t="shared" si="1231"/>
        <v>3000</v>
      </c>
      <c r="AI1351" s="284">
        <f t="shared" si="1235"/>
        <v>400</v>
      </c>
      <c r="AJ1351" s="284">
        <f t="shared" si="1236"/>
        <v>0</v>
      </c>
      <c r="AK1351" s="284">
        <f t="shared" si="1237"/>
        <v>0</v>
      </c>
      <c r="AL1351" s="284">
        <f t="shared" si="1238"/>
        <v>0</v>
      </c>
      <c r="AM1351" s="284">
        <f t="shared" si="1239"/>
        <v>0</v>
      </c>
      <c r="AN1351" s="284">
        <f t="shared" si="1240"/>
        <v>0</v>
      </c>
      <c r="AO1351" s="284">
        <f t="shared" si="1241"/>
        <v>0</v>
      </c>
      <c r="AP1351" s="284">
        <f t="shared" si="1242"/>
        <v>0</v>
      </c>
      <c r="AQ1351" s="284">
        <f t="shared" si="1243"/>
        <v>0</v>
      </c>
      <c r="AR1351" s="288">
        <f t="shared" si="1232"/>
        <v>3400</v>
      </c>
      <c r="AS1351" s="373" t="s">
        <v>2578</v>
      </c>
      <c r="AT1351" s="373"/>
      <c r="AU1351" s="373" t="s">
        <v>3535</v>
      </c>
      <c r="AV1351" s="373" t="s">
        <v>3536</v>
      </c>
      <c r="AW1351" s="375">
        <v>46058</v>
      </c>
      <c r="AX1351" s="373" t="s">
        <v>3537</v>
      </c>
      <c r="AY1351" s="375">
        <v>46078</v>
      </c>
      <c r="AZ1351" s="373"/>
      <c r="BA1351" s="373" t="s">
        <v>3538</v>
      </c>
      <c r="BB1351" s="901" t="s">
        <v>995</v>
      </c>
      <c r="BC1351" s="373" t="s">
        <v>3803</v>
      </c>
      <c r="BD1351" s="373" t="s">
        <v>3804</v>
      </c>
      <c r="BE1351" s="373" t="s">
        <v>3805</v>
      </c>
      <c r="BF1351" s="375">
        <v>46083</v>
      </c>
      <c r="BG1351" s="373"/>
      <c r="BH1351" s="773" t="s">
        <v>2958</v>
      </c>
      <c r="BI1351" s="773"/>
      <c r="BJ1351" s="799"/>
      <c r="BK1351" s="687"/>
      <c r="BL1351" s="799" t="s">
        <v>2958</v>
      </c>
      <c r="BM1351" s="799"/>
      <c r="BN1351" s="773"/>
      <c r="BO1351" s="687" t="s">
        <v>3879</v>
      </c>
      <c r="BP1351" s="687" t="s">
        <v>3806</v>
      </c>
      <c r="BQ1351" s="1115" t="s">
        <v>3807</v>
      </c>
      <c r="BR1351" s="1115"/>
      <c r="BS1351" s="373" t="s">
        <v>2959</v>
      </c>
      <c r="BT1351" s="373" t="s">
        <v>2850</v>
      </c>
      <c r="BU1351" s="373" t="s">
        <v>2960</v>
      </c>
      <c r="BV1351" s="774" t="s">
        <v>2961</v>
      </c>
      <c r="BW1351" s="775" t="s">
        <v>2962</v>
      </c>
      <c r="BX1351" s="798">
        <v>3000</v>
      </c>
      <c r="BY1351" s="907">
        <v>46082</v>
      </c>
      <c r="BZ1351" s="907">
        <v>46116</v>
      </c>
      <c r="CA1351" s="373"/>
      <c r="CB1351" s="373"/>
      <c r="CC1351" s="373"/>
      <c r="CD1351" s="373"/>
      <c r="CE1351" s="373"/>
      <c r="CF1351" s="373"/>
      <c r="CG1351" s="373"/>
      <c r="CH1351" s="373"/>
      <c r="CI1351" s="373"/>
      <c r="CJ1351" s="373"/>
      <c r="CK1351" s="373"/>
      <c r="CL1351" s="373"/>
      <c r="CM1351" s="373"/>
      <c r="CN1351" s="373"/>
      <c r="CO1351" s="373"/>
      <c r="CP1351" s="373"/>
      <c r="CQ1351" s="373"/>
      <c r="CR1351" s="373"/>
      <c r="CS1351" s="373"/>
      <c r="CT1351" s="373">
        <v>30</v>
      </c>
      <c r="CU1351" s="390">
        <f t="shared" si="1224"/>
        <v>3000</v>
      </c>
      <c r="CV1351" s="373">
        <v>30</v>
      </c>
      <c r="CW1351" s="390">
        <f t="shared" si="1246"/>
        <v>3000</v>
      </c>
      <c r="CX1351" s="373">
        <v>30</v>
      </c>
      <c r="CY1351" s="390">
        <f t="shared" si="1247"/>
        <v>3000</v>
      </c>
      <c r="CZ1351" s="390">
        <f t="shared" si="1222"/>
        <v>0</v>
      </c>
      <c r="DA1351" s="390">
        <f t="shared" si="1223"/>
        <v>0</v>
      </c>
      <c r="DB1351" s="373"/>
      <c r="DC1351" s="373">
        <f t="shared" si="1205"/>
        <v>4</v>
      </c>
      <c r="DD1351" s="1371">
        <f t="shared" si="1217"/>
        <v>400</v>
      </c>
      <c r="DE1351" s="373">
        <v>4</v>
      </c>
      <c r="DF1351" s="1371">
        <f t="shared" si="1244"/>
        <v>400</v>
      </c>
      <c r="DG1351" s="373">
        <v>4</v>
      </c>
      <c r="DH1351" s="1371">
        <f t="shared" si="1245"/>
        <v>400</v>
      </c>
      <c r="DI1351" s="373"/>
      <c r="DJ1351" s="373"/>
      <c r="DK1351" s="373"/>
      <c r="DL1351" s="373"/>
      <c r="DM1351" s="373"/>
      <c r="DN1351" s="373"/>
      <c r="DO1351" s="373"/>
      <c r="DP1351" s="373"/>
      <c r="DQ1351" s="373"/>
      <c r="DR1351" s="373"/>
      <c r="DS1351" s="373"/>
      <c r="DT1351" s="373"/>
      <c r="DU1351" s="793">
        <f t="shared" si="1227"/>
        <v>3400</v>
      </c>
      <c r="DV1351" s="794">
        <f t="shared" si="1233"/>
        <v>3400</v>
      </c>
      <c r="DW1351" s="794">
        <f t="shared" si="1234"/>
        <v>3400</v>
      </c>
      <c r="DX1351" s="794">
        <f t="shared" si="1229"/>
        <v>0</v>
      </c>
      <c r="DY1351" s="794">
        <f t="shared" si="1230"/>
        <v>0</v>
      </c>
      <c r="DZ1351" s="373"/>
      <c r="EA1351" s="373"/>
      <c r="EB1351" s="373"/>
      <c r="EC1351" s="373"/>
      <c r="ED1351" s="373"/>
      <c r="EE1351" s="373"/>
      <c r="EF1351" s="373"/>
      <c r="EG1351" s="621"/>
      <c r="EH1351" s="373"/>
      <c r="EI1351" s="373"/>
      <c r="EJ1351" s="373"/>
      <c r="EK1351" s="373"/>
      <c r="EL1351" s="373"/>
      <c r="EM1351" s="373"/>
      <c r="EN1351" s="373"/>
      <c r="EO1351" s="373"/>
      <c r="EP1351" s="373"/>
      <c r="EQ1351" s="373"/>
      <c r="ER1351" s="373"/>
      <c r="ES1351" s="373"/>
      <c r="ET1351" s="373"/>
      <c r="EU1351" s="373"/>
      <c r="EV1351" s="373"/>
      <c r="EW1351" s="373"/>
      <c r="EX1351" s="373"/>
      <c r="EY1351" s="373"/>
      <c r="EZ1351" s="373"/>
      <c r="FA1351" s="373"/>
      <c r="FB1351" s="373"/>
      <c r="FC1351" s="373"/>
      <c r="FD1351" s="373"/>
      <c r="FE1351" s="373"/>
      <c r="FF1351" s="373"/>
      <c r="FG1351" s="373"/>
      <c r="FH1351" s="373"/>
      <c r="FI1351" s="838"/>
    </row>
    <row r="1352" spans="1:165" s="623" customFormat="1" ht="48" hidden="1" customHeight="1" x14ac:dyDescent="0.25">
      <c r="A1352" s="1365">
        <v>2026</v>
      </c>
      <c r="B1352" s="1365">
        <v>479</v>
      </c>
      <c r="C1352" s="1365" t="s">
        <v>58</v>
      </c>
      <c r="D1352" s="1365">
        <v>3000654</v>
      </c>
      <c r="E1352" s="1365">
        <v>5005020</v>
      </c>
      <c r="F1352" s="1365" t="s">
        <v>2269</v>
      </c>
      <c r="G1352" s="1365" t="s">
        <v>2270</v>
      </c>
      <c r="H1352" s="1365">
        <v>93</v>
      </c>
      <c r="I1352" s="1366" t="s">
        <v>992</v>
      </c>
      <c r="J1352" s="1367" t="s">
        <v>10</v>
      </c>
      <c r="K1352" s="1367" t="s">
        <v>60</v>
      </c>
      <c r="L1352" s="1365" t="str">
        <f t="shared" si="1228"/>
        <v>2.3</v>
      </c>
      <c r="M1352" s="1368" t="s">
        <v>62</v>
      </c>
      <c r="N1352" s="1368"/>
      <c r="O1352" s="1365" t="s">
        <v>2641</v>
      </c>
      <c r="P1352" s="1365" t="s">
        <v>65</v>
      </c>
      <c r="Q1352" s="1369">
        <v>1</v>
      </c>
      <c r="R1352" s="297">
        <v>3000</v>
      </c>
      <c r="S1352" s="373"/>
      <c r="T1352" s="373"/>
      <c r="U1352" s="1365">
        <v>30</v>
      </c>
      <c r="V1352" s="1365">
        <v>4</v>
      </c>
      <c r="W1352" s="286"/>
      <c r="X1352" s="286"/>
      <c r="Y1352" s="286"/>
      <c r="Z1352" s="287"/>
      <c r="AA1352" s="287"/>
      <c r="AB1352" s="287"/>
      <c r="AC1352" s="287"/>
      <c r="AD1352" s="287"/>
      <c r="AE1352" s="285"/>
      <c r="AF1352" s="284">
        <f t="shared" si="1226"/>
        <v>0</v>
      </c>
      <c r="AG1352" s="284">
        <f t="shared" si="1225"/>
        <v>0</v>
      </c>
      <c r="AH1352" s="284">
        <f t="shared" si="1231"/>
        <v>3000</v>
      </c>
      <c r="AI1352" s="284">
        <f t="shared" si="1235"/>
        <v>400</v>
      </c>
      <c r="AJ1352" s="284">
        <f t="shared" si="1236"/>
        <v>0</v>
      </c>
      <c r="AK1352" s="284">
        <f t="shared" si="1237"/>
        <v>0</v>
      </c>
      <c r="AL1352" s="284">
        <f t="shared" si="1238"/>
        <v>0</v>
      </c>
      <c r="AM1352" s="284">
        <f t="shared" si="1239"/>
        <v>0</v>
      </c>
      <c r="AN1352" s="284">
        <f t="shared" si="1240"/>
        <v>0</v>
      </c>
      <c r="AO1352" s="284">
        <f t="shared" si="1241"/>
        <v>0</v>
      </c>
      <c r="AP1352" s="284">
        <f t="shared" si="1242"/>
        <v>0</v>
      </c>
      <c r="AQ1352" s="284">
        <f t="shared" si="1243"/>
        <v>0</v>
      </c>
      <c r="AR1352" s="288">
        <f t="shared" si="1232"/>
        <v>3400</v>
      </c>
      <c r="AS1352" s="373" t="s">
        <v>2578</v>
      </c>
      <c r="AT1352" s="373"/>
      <c r="AU1352" s="373" t="s">
        <v>3535</v>
      </c>
      <c r="AV1352" s="373" t="s">
        <v>3536</v>
      </c>
      <c r="AW1352" s="375">
        <v>46058</v>
      </c>
      <c r="AX1352" s="373" t="s">
        <v>3537</v>
      </c>
      <c r="AY1352" s="375">
        <v>46078</v>
      </c>
      <c r="AZ1352" s="373"/>
      <c r="BA1352" s="373" t="s">
        <v>3538</v>
      </c>
      <c r="BB1352" s="901" t="s">
        <v>995</v>
      </c>
      <c r="BC1352" s="373" t="s">
        <v>3803</v>
      </c>
      <c r="BD1352" s="373" t="s">
        <v>3804</v>
      </c>
      <c r="BE1352" s="373" t="s">
        <v>3805</v>
      </c>
      <c r="BF1352" s="375">
        <v>46083</v>
      </c>
      <c r="BG1352" s="373"/>
      <c r="BH1352" s="773" t="s">
        <v>2963</v>
      </c>
      <c r="BI1352" s="773"/>
      <c r="BJ1352" s="799"/>
      <c r="BK1352" s="687"/>
      <c r="BL1352" s="799" t="s">
        <v>2963</v>
      </c>
      <c r="BM1352" s="799"/>
      <c r="BN1352" s="773"/>
      <c r="BO1352" s="687" t="s">
        <v>3879</v>
      </c>
      <c r="BP1352" s="687" t="s">
        <v>3806</v>
      </c>
      <c r="BQ1352" s="1115" t="s">
        <v>3807</v>
      </c>
      <c r="BR1352" s="1115"/>
      <c r="BS1352" s="373" t="s">
        <v>2964</v>
      </c>
      <c r="BT1352" s="373" t="s">
        <v>2965</v>
      </c>
      <c r="BU1352" s="373" t="s">
        <v>2966</v>
      </c>
      <c r="BV1352" s="774" t="s">
        <v>2967</v>
      </c>
      <c r="BW1352" s="775" t="s">
        <v>2968</v>
      </c>
      <c r="BX1352" s="798">
        <v>3000</v>
      </c>
      <c r="BY1352" s="907">
        <v>46082</v>
      </c>
      <c r="BZ1352" s="907">
        <v>46116</v>
      </c>
      <c r="CA1352" s="373"/>
      <c r="CB1352" s="373"/>
      <c r="CC1352" s="373"/>
      <c r="CD1352" s="373"/>
      <c r="CE1352" s="373"/>
      <c r="CF1352" s="373"/>
      <c r="CG1352" s="373"/>
      <c r="CH1352" s="373"/>
      <c r="CI1352" s="373"/>
      <c r="CJ1352" s="373"/>
      <c r="CK1352" s="373"/>
      <c r="CL1352" s="373"/>
      <c r="CM1352" s="373"/>
      <c r="CN1352" s="373"/>
      <c r="CO1352" s="373"/>
      <c r="CP1352" s="373"/>
      <c r="CQ1352" s="373"/>
      <c r="CR1352" s="373"/>
      <c r="CS1352" s="373"/>
      <c r="CT1352" s="373">
        <v>30</v>
      </c>
      <c r="CU1352" s="390">
        <f t="shared" si="1224"/>
        <v>3000</v>
      </c>
      <c r="CV1352" s="373">
        <v>30</v>
      </c>
      <c r="CW1352" s="390">
        <f t="shared" si="1246"/>
        <v>3000</v>
      </c>
      <c r="CX1352" s="373">
        <v>30</v>
      </c>
      <c r="CY1352" s="390">
        <f t="shared" si="1247"/>
        <v>3000</v>
      </c>
      <c r="CZ1352" s="390">
        <f t="shared" si="1222"/>
        <v>0</v>
      </c>
      <c r="DA1352" s="390">
        <f t="shared" si="1223"/>
        <v>0</v>
      </c>
      <c r="DB1352" s="373"/>
      <c r="DC1352" s="373">
        <f t="shared" si="1205"/>
        <v>4</v>
      </c>
      <c r="DD1352" s="1371">
        <f t="shared" si="1217"/>
        <v>400</v>
      </c>
      <c r="DE1352" s="373">
        <v>4</v>
      </c>
      <c r="DF1352" s="1371">
        <f t="shared" si="1244"/>
        <v>400</v>
      </c>
      <c r="DG1352" s="373">
        <v>4</v>
      </c>
      <c r="DH1352" s="1371">
        <f t="shared" si="1245"/>
        <v>400</v>
      </c>
      <c r="DI1352" s="373"/>
      <c r="DJ1352" s="373"/>
      <c r="DK1352" s="373"/>
      <c r="DL1352" s="373"/>
      <c r="DM1352" s="373"/>
      <c r="DN1352" s="373"/>
      <c r="DO1352" s="373"/>
      <c r="DP1352" s="373"/>
      <c r="DQ1352" s="373"/>
      <c r="DR1352" s="373"/>
      <c r="DS1352" s="373"/>
      <c r="DT1352" s="373"/>
      <c r="DU1352" s="793">
        <f t="shared" si="1227"/>
        <v>3400</v>
      </c>
      <c r="DV1352" s="794">
        <f t="shared" si="1233"/>
        <v>3400</v>
      </c>
      <c r="DW1352" s="794">
        <f t="shared" si="1234"/>
        <v>3400</v>
      </c>
      <c r="DX1352" s="794">
        <f t="shared" si="1229"/>
        <v>0</v>
      </c>
      <c r="DY1352" s="794">
        <f t="shared" si="1230"/>
        <v>0</v>
      </c>
      <c r="DZ1352" s="373"/>
      <c r="EA1352" s="373"/>
      <c r="EB1352" s="373"/>
      <c r="EC1352" s="373"/>
      <c r="ED1352" s="373"/>
      <c r="EE1352" s="373"/>
      <c r="EF1352" s="373"/>
      <c r="EG1352" s="621"/>
      <c r="EH1352" s="373"/>
      <c r="EI1352" s="373"/>
      <c r="EJ1352" s="373"/>
      <c r="EK1352" s="373"/>
      <c r="EL1352" s="373"/>
      <c r="EM1352" s="373"/>
      <c r="EN1352" s="373"/>
      <c r="EO1352" s="373"/>
      <c r="EP1352" s="373"/>
      <c r="EQ1352" s="373"/>
      <c r="ER1352" s="373"/>
      <c r="ES1352" s="373"/>
      <c r="ET1352" s="373"/>
      <c r="EU1352" s="373"/>
      <c r="EV1352" s="373"/>
      <c r="EW1352" s="373"/>
      <c r="EX1352" s="373"/>
      <c r="EY1352" s="373"/>
      <c r="EZ1352" s="373"/>
      <c r="FA1352" s="373"/>
      <c r="FB1352" s="373"/>
      <c r="FC1352" s="373"/>
      <c r="FD1352" s="373"/>
      <c r="FE1352" s="373"/>
      <c r="FF1352" s="373"/>
      <c r="FG1352" s="373"/>
      <c r="FH1352" s="373"/>
      <c r="FI1352" s="838"/>
    </row>
    <row r="1353" spans="1:165" s="623" customFormat="1" ht="48" hidden="1" customHeight="1" x14ac:dyDescent="0.25">
      <c r="A1353" s="1365">
        <v>2026</v>
      </c>
      <c r="B1353" s="1365">
        <v>479</v>
      </c>
      <c r="C1353" s="1365" t="s">
        <v>58</v>
      </c>
      <c r="D1353" s="1365">
        <v>3000654</v>
      </c>
      <c r="E1353" s="1365">
        <v>5005020</v>
      </c>
      <c r="F1353" s="1365" t="s">
        <v>2269</v>
      </c>
      <c r="G1353" s="1365" t="s">
        <v>2270</v>
      </c>
      <c r="H1353" s="1365">
        <v>93</v>
      </c>
      <c r="I1353" s="1366" t="s">
        <v>992</v>
      </c>
      <c r="J1353" s="1367" t="s">
        <v>10</v>
      </c>
      <c r="K1353" s="1367" t="s">
        <v>60</v>
      </c>
      <c r="L1353" s="1365" t="str">
        <f t="shared" si="1228"/>
        <v>2.3</v>
      </c>
      <c r="M1353" s="1368" t="s">
        <v>62</v>
      </c>
      <c r="N1353" s="1368"/>
      <c r="O1353" s="1365" t="s">
        <v>2641</v>
      </c>
      <c r="P1353" s="1365" t="s">
        <v>65</v>
      </c>
      <c r="Q1353" s="1369">
        <v>1</v>
      </c>
      <c r="R1353" s="297">
        <v>3000</v>
      </c>
      <c r="S1353" s="373"/>
      <c r="T1353" s="373"/>
      <c r="U1353" s="1365">
        <v>30</v>
      </c>
      <c r="V1353" s="1365">
        <v>4</v>
      </c>
      <c r="W1353" s="286"/>
      <c r="X1353" s="286"/>
      <c r="Y1353" s="286"/>
      <c r="Z1353" s="287"/>
      <c r="AA1353" s="287"/>
      <c r="AB1353" s="287"/>
      <c r="AC1353" s="287"/>
      <c r="AD1353" s="287"/>
      <c r="AE1353" s="285"/>
      <c r="AF1353" s="284">
        <f t="shared" si="1226"/>
        <v>0</v>
      </c>
      <c r="AG1353" s="284">
        <f t="shared" si="1225"/>
        <v>0</v>
      </c>
      <c r="AH1353" s="284">
        <f t="shared" si="1231"/>
        <v>3000</v>
      </c>
      <c r="AI1353" s="284">
        <f t="shared" si="1235"/>
        <v>400</v>
      </c>
      <c r="AJ1353" s="284">
        <f t="shared" si="1236"/>
        <v>0</v>
      </c>
      <c r="AK1353" s="284">
        <f t="shared" si="1237"/>
        <v>0</v>
      </c>
      <c r="AL1353" s="284">
        <f t="shared" si="1238"/>
        <v>0</v>
      </c>
      <c r="AM1353" s="284">
        <f t="shared" si="1239"/>
        <v>0</v>
      </c>
      <c r="AN1353" s="284">
        <f t="shared" si="1240"/>
        <v>0</v>
      </c>
      <c r="AO1353" s="284">
        <f t="shared" si="1241"/>
        <v>0</v>
      </c>
      <c r="AP1353" s="284">
        <f t="shared" si="1242"/>
        <v>0</v>
      </c>
      <c r="AQ1353" s="284">
        <f t="shared" si="1243"/>
        <v>0</v>
      </c>
      <c r="AR1353" s="288">
        <f t="shared" si="1232"/>
        <v>3400</v>
      </c>
      <c r="AS1353" s="373" t="s">
        <v>2578</v>
      </c>
      <c r="AT1353" s="373"/>
      <c r="AU1353" s="373" t="s">
        <v>3535</v>
      </c>
      <c r="AV1353" s="373" t="s">
        <v>3536</v>
      </c>
      <c r="AW1353" s="375">
        <v>46058</v>
      </c>
      <c r="AX1353" s="373" t="s">
        <v>3537</v>
      </c>
      <c r="AY1353" s="375">
        <v>46078</v>
      </c>
      <c r="AZ1353" s="373"/>
      <c r="BA1353" s="373" t="s">
        <v>3538</v>
      </c>
      <c r="BB1353" s="901" t="s">
        <v>995</v>
      </c>
      <c r="BC1353" s="373" t="s">
        <v>3803</v>
      </c>
      <c r="BD1353" s="373" t="s">
        <v>3804</v>
      </c>
      <c r="BE1353" s="373" t="s">
        <v>3805</v>
      </c>
      <c r="BF1353" s="375">
        <v>46083</v>
      </c>
      <c r="BG1353" s="373"/>
      <c r="BH1353" s="773" t="s">
        <v>3887</v>
      </c>
      <c r="BI1353" s="773"/>
      <c r="BJ1353" s="799"/>
      <c r="BK1353" s="687"/>
      <c r="BL1353" s="373">
        <v>5681</v>
      </c>
      <c r="BM1353" s="373"/>
      <c r="BN1353" s="773"/>
      <c r="BO1353" s="687" t="s">
        <v>3888</v>
      </c>
      <c r="BP1353" s="687"/>
      <c r="BQ1353" s="1115" t="s">
        <v>3819</v>
      </c>
      <c r="BR1353" s="1115"/>
      <c r="BS1353" s="373" t="s">
        <v>2397</v>
      </c>
      <c r="BT1353" s="373" t="s">
        <v>3336</v>
      </c>
      <c r="BU1353" s="373" t="s">
        <v>3337</v>
      </c>
      <c r="BV1353" s="774">
        <v>47170479</v>
      </c>
      <c r="BW1353" s="775">
        <v>10471704798</v>
      </c>
      <c r="BX1353" s="798">
        <v>3000</v>
      </c>
      <c r="BY1353" s="907">
        <v>46082</v>
      </c>
      <c r="BZ1353" s="907">
        <v>46116</v>
      </c>
      <c r="CA1353" s="373"/>
      <c r="CB1353" s="373"/>
      <c r="CC1353" s="373"/>
      <c r="CD1353" s="373"/>
      <c r="CE1353" s="373"/>
      <c r="CF1353" s="373"/>
      <c r="CG1353" s="373"/>
      <c r="CH1353" s="373"/>
      <c r="CI1353" s="373"/>
      <c r="CJ1353" s="373"/>
      <c r="CK1353" s="373"/>
      <c r="CL1353" s="373"/>
      <c r="CM1353" s="373"/>
      <c r="CN1353" s="373"/>
      <c r="CO1353" s="373"/>
      <c r="CP1353" s="373"/>
      <c r="CQ1353" s="373"/>
      <c r="CR1353" s="373"/>
      <c r="CS1353" s="373"/>
      <c r="CT1353" s="373">
        <v>30</v>
      </c>
      <c r="CU1353" s="390">
        <f t="shared" si="1224"/>
        <v>3000</v>
      </c>
      <c r="CV1353" s="373">
        <v>30</v>
      </c>
      <c r="CW1353" s="390">
        <f t="shared" si="1246"/>
        <v>3000</v>
      </c>
      <c r="CX1353" s="373">
        <v>30</v>
      </c>
      <c r="CY1353" s="390">
        <f t="shared" si="1247"/>
        <v>3000</v>
      </c>
      <c r="CZ1353" s="390">
        <f t="shared" si="1222"/>
        <v>0</v>
      </c>
      <c r="DA1353" s="390">
        <f t="shared" si="1223"/>
        <v>0</v>
      </c>
      <c r="DB1353" s="373"/>
      <c r="DC1353" s="373">
        <f t="shared" si="1205"/>
        <v>4</v>
      </c>
      <c r="DD1353" s="1371">
        <f t="shared" si="1217"/>
        <v>400</v>
      </c>
      <c r="DE1353" s="373">
        <v>4</v>
      </c>
      <c r="DF1353" s="1371">
        <f t="shared" si="1244"/>
        <v>400</v>
      </c>
      <c r="DG1353" s="373">
        <v>4</v>
      </c>
      <c r="DH1353" s="1371">
        <f t="shared" si="1245"/>
        <v>400</v>
      </c>
      <c r="DI1353" s="373"/>
      <c r="DJ1353" s="373"/>
      <c r="DK1353" s="373"/>
      <c r="DL1353" s="373"/>
      <c r="DM1353" s="373"/>
      <c r="DN1353" s="373"/>
      <c r="DO1353" s="373"/>
      <c r="DP1353" s="373"/>
      <c r="DQ1353" s="373"/>
      <c r="DR1353" s="373"/>
      <c r="DS1353" s="373"/>
      <c r="DT1353" s="373"/>
      <c r="DU1353" s="793">
        <f t="shared" si="1227"/>
        <v>3400</v>
      </c>
      <c r="DV1353" s="794">
        <f t="shared" si="1233"/>
        <v>3400</v>
      </c>
      <c r="DW1353" s="794">
        <f t="shared" si="1234"/>
        <v>3400</v>
      </c>
      <c r="DX1353" s="794">
        <f t="shared" si="1229"/>
        <v>0</v>
      </c>
      <c r="DY1353" s="794">
        <f t="shared" si="1230"/>
        <v>0</v>
      </c>
      <c r="DZ1353" s="373"/>
      <c r="EA1353" s="373"/>
      <c r="EB1353" s="373"/>
      <c r="EC1353" s="373"/>
      <c r="ED1353" s="373"/>
      <c r="EE1353" s="373"/>
      <c r="EF1353" s="373"/>
      <c r="EG1353" s="621"/>
      <c r="EH1353" s="373"/>
      <c r="EI1353" s="373"/>
      <c r="EJ1353" s="373"/>
      <c r="EK1353" s="373"/>
      <c r="EL1353" s="373"/>
      <c r="EM1353" s="373"/>
      <c r="EN1353" s="373"/>
      <c r="EO1353" s="373"/>
      <c r="EP1353" s="373"/>
      <c r="EQ1353" s="373"/>
      <c r="ER1353" s="373"/>
      <c r="ES1353" s="373"/>
      <c r="ET1353" s="373"/>
      <c r="EU1353" s="373"/>
      <c r="EV1353" s="373"/>
      <c r="EW1353" s="373"/>
      <c r="EX1353" s="373"/>
      <c r="EY1353" s="373"/>
      <c r="EZ1353" s="373"/>
      <c r="FA1353" s="373"/>
      <c r="FB1353" s="373"/>
      <c r="FC1353" s="373"/>
      <c r="FD1353" s="373"/>
      <c r="FE1353" s="373"/>
      <c r="FF1353" s="373"/>
      <c r="FG1353" s="373"/>
      <c r="FH1353" s="373"/>
      <c r="FI1353" s="838"/>
    </row>
    <row r="1354" spans="1:165" s="623" customFormat="1" ht="48" hidden="1" customHeight="1" x14ac:dyDescent="0.25">
      <c r="A1354" s="1365">
        <v>2026</v>
      </c>
      <c r="B1354" s="1365">
        <v>479</v>
      </c>
      <c r="C1354" s="1365" t="s">
        <v>58</v>
      </c>
      <c r="D1354" s="1365">
        <v>3000654</v>
      </c>
      <c r="E1354" s="1365">
        <v>5005020</v>
      </c>
      <c r="F1354" s="1365" t="s">
        <v>2269</v>
      </c>
      <c r="G1354" s="1365" t="s">
        <v>2270</v>
      </c>
      <c r="H1354" s="1365">
        <v>93</v>
      </c>
      <c r="I1354" s="1366" t="s">
        <v>992</v>
      </c>
      <c r="J1354" s="1367" t="s">
        <v>10</v>
      </c>
      <c r="K1354" s="1367" t="s">
        <v>60</v>
      </c>
      <c r="L1354" s="1365" t="s">
        <v>3689</v>
      </c>
      <c r="M1354" s="1368" t="s">
        <v>62</v>
      </c>
      <c r="N1354" s="1368"/>
      <c r="O1354" s="1365" t="s">
        <v>2641</v>
      </c>
      <c r="P1354" s="1365" t="s">
        <v>65</v>
      </c>
      <c r="Q1354" s="1369">
        <v>1</v>
      </c>
      <c r="R1354" s="297">
        <v>3000</v>
      </c>
      <c r="S1354" s="373"/>
      <c r="T1354" s="373"/>
      <c r="U1354" s="1365">
        <v>30</v>
      </c>
      <c r="V1354" s="1365">
        <v>4</v>
      </c>
      <c r="W1354" s="286"/>
      <c r="X1354" s="290"/>
      <c r="Y1354" s="291">
        <v>0</v>
      </c>
      <c r="Z1354" s="288">
        <v>0</v>
      </c>
      <c r="AA1354" s="288"/>
      <c r="AB1354" s="288"/>
      <c r="AC1354" s="288">
        <v>0</v>
      </c>
      <c r="AD1354" s="288">
        <v>0</v>
      </c>
      <c r="AE1354" s="285"/>
      <c r="AF1354" s="284">
        <v>0</v>
      </c>
      <c r="AG1354" s="284">
        <v>0</v>
      </c>
      <c r="AH1354" s="284">
        <f t="shared" si="1231"/>
        <v>3000</v>
      </c>
      <c r="AI1354" s="284">
        <f t="shared" ref="AI1354:AI1377" si="1248">+$R1354*(V1354/30)*$Q1354</f>
        <v>400</v>
      </c>
      <c r="AJ1354" s="284"/>
      <c r="AK1354" s="284"/>
      <c r="AL1354" s="284"/>
      <c r="AM1354" s="284"/>
      <c r="AN1354" s="284"/>
      <c r="AO1354" s="284"/>
      <c r="AP1354" s="284"/>
      <c r="AQ1354" s="284"/>
      <c r="AR1354" s="288">
        <f t="shared" si="1232"/>
        <v>3400</v>
      </c>
      <c r="AS1354" s="373" t="s">
        <v>2578</v>
      </c>
      <c r="AT1354" s="373"/>
      <c r="AU1354" s="373" t="s">
        <v>3535</v>
      </c>
      <c r="AV1354" s="373" t="s">
        <v>3536</v>
      </c>
      <c r="AW1354" s="375">
        <v>46058</v>
      </c>
      <c r="AX1354" s="373" t="s">
        <v>3537</v>
      </c>
      <c r="AY1354" s="375">
        <v>46078</v>
      </c>
      <c r="AZ1354" s="373"/>
      <c r="BA1354" s="373" t="s">
        <v>3538</v>
      </c>
      <c r="BB1354" s="901" t="s">
        <v>995</v>
      </c>
      <c r="BC1354" s="373" t="s">
        <v>3889</v>
      </c>
      <c r="BD1354" s="373" t="s">
        <v>3890</v>
      </c>
      <c r="BE1354" s="373" t="s">
        <v>3891</v>
      </c>
      <c r="BF1354" s="375">
        <v>46094</v>
      </c>
      <c r="BG1354" s="373"/>
      <c r="BH1354" s="773" t="s">
        <v>3892</v>
      </c>
      <c r="BI1354" s="773"/>
      <c r="BJ1354" s="799"/>
      <c r="BK1354" s="687"/>
      <c r="BL1354" s="373">
        <v>5760</v>
      </c>
      <c r="BM1354" s="373"/>
      <c r="BN1354" s="773"/>
      <c r="BO1354" s="687" t="s">
        <v>3836</v>
      </c>
      <c r="BP1354" s="687"/>
      <c r="BQ1354" s="1115" t="s">
        <v>3819</v>
      </c>
      <c r="BR1354" s="1115"/>
      <c r="BS1354" s="1375" t="s">
        <v>1485</v>
      </c>
      <c r="BT1354" s="1375" t="s">
        <v>3893</v>
      </c>
      <c r="BU1354" s="1375" t="s">
        <v>3894</v>
      </c>
      <c r="BV1354" s="775">
        <v>70501035</v>
      </c>
      <c r="BW1354" s="775">
        <v>10705010353</v>
      </c>
      <c r="BX1354" s="798">
        <v>3000</v>
      </c>
      <c r="BY1354" s="907">
        <v>46097</v>
      </c>
      <c r="BZ1354" s="907">
        <v>46116</v>
      </c>
      <c r="CA1354" s="373"/>
      <c r="CB1354" s="373"/>
      <c r="CC1354" s="373"/>
      <c r="CD1354" s="373"/>
      <c r="CE1354" s="373"/>
      <c r="CF1354" s="373"/>
      <c r="CG1354" s="373"/>
      <c r="CH1354" s="373"/>
      <c r="CI1354" s="373"/>
      <c r="CJ1354" s="373"/>
      <c r="CK1354" s="373"/>
      <c r="CL1354" s="373"/>
      <c r="CM1354" s="373"/>
      <c r="CN1354" s="373"/>
      <c r="CO1354" s="373"/>
      <c r="CP1354" s="373"/>
      <c r="CQ1354" s="373"/>
      <c r="CR1354" s="373"/>
      <c r="CS1354" s="373"/>
      <c r="CT1354" s="373">
        <v>30</v>
      </c>
      <c r="CU1354" s="1446">
        <f t="shared" si="1224"/>
        <v>3000</v>
      </c>
      <c r="CV1354" s="373">
        <v>16</v>
      </c>
      <c r="CW1354" s="390">
        <f t="shared" si="1246"/>
        <v>1600</v>
      </c>
      <c r="CX1354" s="373">
        <v>16</v>
      </c>
      <c r="CY1354" s="390">
        <f t="shared" si="1247"/>
        <v>1600</v>
      </c>
      <c r="CZ1354" s="390">
        <f t="shared" si="1222"/>
        <v>1400</v>
      </c>
      <c r="DA1354" s="390">
        <f t="shared" si="1223"/>
        <v>1400</v>
      </c>
      <c r="DB1354" s="373"/>
      <c r="DC1354" s="373">
        <v>30</v>
      </c>
      <c r="DD1354" s="1371">
        <f t="shared" si="1217"/>
        <v>400</v>
      </c>
      <c r="DE1354" s="373">
        <v>4</v>
      </c>
      <c r="DF1354" s="1371">
        <f t="shared" si="1244"/>
        <v>400</v>
      </c>
      <c r="DG1354" s="373">
        <v>4</v>
      </c>
      <c r="DH1354" s="1371">
        <f t="shared" si="1245"/>
        <v>400</v>
      </c>
      <c r="DI1354" s="1371">
        <f t="shared" ref="DI1354:DI1368" si="1249">DD1354-DF1354</f>
        <v>0</v>
      </c>
      <c r="DJ1354" s="1371">
        <f t="shared" ref="DJ1354:DJ1368" si="1250">DD1354-DH1354</f>
        <v>0</v>
      </c>
      <c r="DK1354" s="1371"/>
      <c r="DL1354" s="1371"/>
      <c r="DM1354" s="1371"/>
      <c r="DN1354" s="1371"/>
      <c r="DO1354" s="1371"/>
      <c r="DP1354" s="1371"/>
      <c r="DQ1354" s="1371"/>
      <c r="DR1354" s="1371"/>
      <c r="DS1354" s="1371"/>
      <c r="DT1354" s="373"/>
      <c r="DU1354" s="793">
        <f t="shared" si="1227"/>
        <v>3400</v>
      </c>
      <c r="DV1354" s="794">
        <f t="shared" si="1233"/>
        <v>2000</v>
      </c>
      <c r="DW1354" s="794">
        <f t="shared" si="1234"/>
        <v>2000</v>
      </c>
      <c r="DX1354" s="794">
        <f t="shared" si="1229"/>
        <v>1400</v>
      </c>
      <c r="DY1354" s="794">
        <f t="shared" si="1230"/>
        <v>1400</v>
      </c>
      <c r="DZ1354" s="373"/>
      <c r="EA1354" s="373"/>
      <c r="EB1354" s="373"/>
      <c r="EC1354" s="373"/>
      <c r="ED1354" s="373"/>
      <c r="EE1354" s="373"/>
      <c r="EF1354" s="373"/>
      <c r="EG1354" s="621"/>
      <c r="EH1354" s="373"/>
      <c r="EI1354" s="373"/>
      <c r="EJ1354" s="373"/>
      <c r="EK1354" s="373"/>
      <c r="EL1354" s="373"/>
      <c r="EM1354" s="373"/>
      <c r="EN1354" s="373"/>
      <c r="EO1354" s="373"/>
      <c r="EP1354" s="373"/>
      <c r="EQ1354" s="373"/>
      <c r="ER1354" s="373"/>
      <c r="ES1354" s="373"/>
      <c r="ET1354" s="373"/>
      <c r="EU1354" s="373"/>
      <c r="EV1354" s="373"/>
      <c r="EW1354" s="373"/>
      <c r="EX1354" s="373"/>
      <c r="EY1354" s="373"/>
      <c r="EZ1354" s="373"/>
      <c r="FA1354" s="373"/>
      <c r="FB1354" s="373"/>
      <c r="FC1354" s="373"/>
      <c r="FD1354" s="373"/>
      <c r="FE1354" s="373"/>
      <c r="FF1354" s="373"/>
      <c r="FG1354" s="373"/>
      <c r="FH1354" s="373"/>
      <c r="FI1354" s="838"/>
    </row>
    <row r="1355" spans="1:165" s="623" customFormat="1" ht="48" hidden="1" customHeight="1" x14ac:dyDescent="0.25">
      <c r="A1355" s="1365">
        <v>2026</v>
      </c>
      <c r="B1355" s="1365">
        <v>479</v>
      </c>
      <c r="C1355" s="1365" t="s">
        <v>58</v>
      </c>
      <c r="D1355" s="1365">
        <v>3000654</v>
      </c>
      <c r="E1355" s="1365">
        <v>5005020</v>
      </c>
      <c r="F1355" s="1365" t="s">
        <v>2269</v>
      </c>
      <c r="G1355" s="1365" t="s">
        <v>2270</v>
      </c>
      <c r="H1355" s="1365">
        <v>93</v>
      </c>
      <c r="I1355" s="1366" t="s">
        <v>992</v>
      </c>
      <c r="J1355" s="1367" t="s">
        <v>10</v>
      </c>
      <c r="K1355" s="1367" t="s">
        <v>60</v>
      </c>
      <c r="L1355" s="1365" t="s">
        <v>3689</v>
      </c>
      <c r="M1355" s="1368" t="s">
        <v>62</v>
      </c>
      <c r="N1355" s="1368"/>
      <c r="O1355" s="1365" t="s">
        <v>2641</v>
      </c>
      <c r="P1355" s="1365" t="s">
        <v>65</v>
      </c>
      <c r="Q1355" s="1369">
        <v>1</v>
      </c>
      <c r="R1355" s="297">
        <v>3000</v>
      </c>
      <c r="S1355" s="373"/>
      <c r="T1355" s="373"/>
      <c r="U1355" s="1365">
        <v>30</v>
      </c>
      <c r="V1355" s="1365">
        <v>4</v>
      </c>
      <c r="W1355" s="286"/>
      <c r="X1355" s="290"/>
      <c r="Y1355" s="291"/>
      <c r="Z1355" s="288"/>
      <c r="AA1355" s="288"/>
      <c r="AB1355" s="288"/>
      <c r="AC1355" s="288">
        <v>0</v>
      </c>
      <c r="AD1355" s="288">
        <v>0</v>
      </c>
      <c r="AE1355" s="285"/>
      <c r="AF1355" s="284">
        <v>0</v>
      </c>
      <c r="AG1355" s="284">
        <v>0</v>
      </c>
      <c r="AH1355" s="284">
        <f t="shared" si="1231"/>
        <v>3000</v>
      </c>
      <c r="AI1355" s="284">
        <f t="shared" si="1248"/>
        <v>400</v>
      </c>
      <c r="AJ1355" s="284">
        <f t="shared" ref="AJ1355:AJ1377" si="1251">+$R1355*(W1355/30)*$Q1355</f>
        <v>0</v>
      </c>
      <c r="AK1355" s="284"/>
      <c r="AL1355" s="284">
        <f t="shared" ref="AL1355:AL1377" si="1252">+$R1355*(Y1355/30)*$Q1355</f>
        <v>0</v>
      </c>
      <c r="AM1355" s="284">
        <f t="shared" ref="AM1355:AM1377" si="1253">+$R1355*(Z1355/30)*$Q1355</f>
        <v>0</v>
      </c>
      <c r="AN1355" s="284"/>
      <c r="AO1355" s="284"/>
      <c r="AP1355" s="284">
        <f t="shared" ref="AP1355:AP1377" si="1254">+$R1355*(AC1355/30)*$Q1355</f>
        <v>0</v>
      </c>
      <c r="AQ1355" s="284">
        <f t="shared" ref="AQ1355:AQ1377" si="1255">+$R1355*(AD1355/30)*$Q1355</f>
        <v>0</v>
      </c>
      <c r="AR1355" s="288">
        <f t="shared" si="1232"/>
        <v>3400</v>
      </c>
      <c r="AS1355" s="373" t="s">
        <v>2578</v>
      </c>
      <c r="AT1355" s="373"/>
      <c r="AU1355" s="373" t="s">
        <v>3535</v>
      </c>
      <c r="AV1355" s="373" t="s">
        <v>3536</v>
      </c>
      <c r="AW1355" s="375">
        <v>46058</v>
      </c>
      <c r="AX1355" s="373" t="s">
        <v>3537</v>
      </c>
      <c r="AY1355" s="375">
        <v>46078</v>
      </c>
      <c r="AZ1355" s="373"/>
      <c r="BA1355" s="373" t="s">
        <v>3538</v>
      </c>
      <c r="BB1355" s="901" t="s">
        <v>995</v>
      </c>
      <c r="BC1355" s="373" t="s">
        <v>3821</v>
      </c>
      <c r="BD1355" s="373" t="s">
        <v>3822</v>
      </c>
      <c r="BE1355" s="373" t="s">
        <v>3823</v>
      </c>
      <c r="BF1355" s="375">
        <v>46092</v>
      </c>
      <c r="BG1355" s="373"/>
      <c r="BH1355" s="773" t="s">
        <v>3895</v>
      </c>
      <c r="BI1355" s="773"/>
      <c r="BJ1355" s="799"/>
      <c r="BK1355" s="687"/>
      <c r="BL1355" s="799" t="s">
        <v>3895</v>
      </c>
      <c r="BM1355" s="799"/>
      <c r="BN1355" s="773" t="s">
        <v>3896</v>
      </c>
      <c r="BO1355" s="687" t="s">
        <v>3897</v>
      </c>
      <c r="BP1355" s="687"/>
      <c r="BQ1355" s="1115" t="s">
        <v>3807</v>
      </c>
      <c r="BR1355" s="1115"/>
      <c r="BS1355" s="1375" t="s">
        <v>3898</v>
      </c>
      <c r="BT1355" s="1375" t="s">
        <v>3899</v>
      </c>
      <c r="BU1355" s="1375" t="s">
        <v>3900</v>
      </c>
      <c r="BV1355" s="775">
        <v>46643867</v>
      </c>
      <c r="BW1355" s="775">
        <v>10466438672</v>
      </c>
      <c r="BX1355" s="1481" t="s">
        <v>3901</v>
      </c>
      <c r="BY1355" s="1376">
        <v>46094</v>
      </c>
      <c r="BZ1355" s="1376">
        <v>46116</v>
      </c>
      <c r="CA1355" s="373"/>
      <c r="CB1355" s="373"/>
      <c r="CC1355" s="373"/>
      <c r="CD1355" s="373"/>
      <c r="CE1355" s="373"/>
      <c r="CF1355" s="373"/>
      <c r="CG1355" s="373"/>
      <c r="CH1355" s="373"/>
      <c r="CI1355" s="373"/>
      <c r="CJ1355" s="373"/>
      <c r="CK1355" s="373"/>
      <c r="CL1355" s="373"/>
      <c r="CM1355" s="373"/>
      <c r="CN1355" s="373"/>
      <c r="CO1355" s="373"/>
      <c r="CP1355" s="373"/>
      <c r="CQ1355" s="373"/>
      <c r="CR1355" s="373"/>
      <c r="CS1355" s="373"/>
      <c r="CT1355" s="373">
        <v>30</v>
      </c>
      <c r="CU1355" s="1446">
        <f t="shared" si="1224"/>
        <v>3000</v>
      </c>
      <c r="CV1355" s="373">
        <v>19</v>
      </c>
      <c r="CW1355" s="390">
        <f t="shared" si="1246"/>
        <v>1900</v>
      </c>
      <c r="CX1355" s="373">
        <v>14</v>
      </c>
      <c r="CY1355" s="390">
        <f t="shared" si="1247"/>
        <v>1400</v>
      </c>
      <c r="CZ1355" s="390">
        <f t="shared" si="1222"/>
        <v>1100</v>
      </c>
      <c r="DA1355" s="390">
        <f t="shared" si="1223"/>
        <v>1600</v>
      </c>
      <c r="DB1355" s="373"/>
      <c r="DC1355" s="373">
        <v>30</v>
      </c>
      <c r="DD1355" s="1371">
        <f t="shared" si="1217"/>
        <v>400</v>
      </c>
      <c r="DE1355" s="373">
        <v>4</v>
      </c>
      <c r="DF1355" s="1371">
        <f t="shared" si="1244"/>
        <v>400</v>
      </c>
      <c r="DG1355" s="373">
        <v>4</v>
      </c>
      <c r="DH1355" s="1371">
        <f t="shared" si="1245"/>
        <v>400</v>
      </c>
      <c r="DI1355" s="1371">
        <f t="shared" si="1249"/>
        <v>0</v>
      </c>
      <c r="DJ1355" s="1371">
        <f t="shared" si="1250"/>
        <v>0</v>
      </c>
      <c r="DK1355" s="1371"/>
      <c r="DL1355" s="1371"/>
      <c r="DM1355" s="1371"/>
      <c r="DN1355" s="1371"/>
      <c r="DO1355" s="1371"/>
      <c r="DP1355" s="1371"/>
      <c r="DQ1355" s="1371"/>
      <c r="DR1355" s="1371"/>
      <c r="DS1355" s="1371"/>
      <c r="DT1355" s="373"/>
      <c r="DU1355" s="793">
        <f t="shared" si="1227"/>
        <v>3400</v>
      </c>
      <c r="DV1355" s="794">
        <f t="shared" si="1233"/>
        <v>2300</v>
      </c>
      <c r="DW1355" s="794">
        <f t="shared" si="1234"/>
        <v>1800</v>
      </c>
      <c r="DX1355" s="794">
        <f t="shared" si="1229"/>
        <v>1100</v>
      </c>
      <c r="DY1355" s="794">
        <f t="shared" si="1230"/>
        <v>1600</v>
      </c>
      <c r="DZ1355" s="373"/>
      <c r="EA1355" s="373"/>
      <c r="EB1355" s="373"/>
      <c r="EC1355" s="373"/>
      <c r="ED1355" s="373"/>
      <c r="EE1355" s="373"/>
      <c r="EF1355" s="373"/>
      <c r="EG1355" s="621"/>
      <c r="EH1355" s="373"/>
      <c r="EI1355" s="373"/>
      <c r="EJ1355" s="373"/>
      <c r="EK1355" s="373"/>
      <c r="EL1355" s="373"/>
      <c r="EM1355" s="373"/>
      <c r="EN1355" s="373"/>
      <c r="EO1355" s="373"/>
      <c r="EP1355" s="373"/>
      <c r="EQ1355" s="373"/>
      <c r="ER1355" s="373"/>
      <c r="ES1355" s="373"/>
      <c r="ET1355" s="373"/>
      <c r="EU1355" s="373"/>
      <c r="EV1355" s="373"/>
      <c r="EW1355" s="373"/>
      <c r="EX1355" s="373"/>
      <c r="EY1355" s="373"/>
      <c r="EZ1355" s="373"/>
      <c r="FA1355" s="373"/>
      <c r="FB1355" s="373"/>
      <c r="FC1355" s="373"/>
      <c r="FD1355" s="373"/>
      <c r="FE1355" s="373"/>
      <c r="FF1355" s="373"/>
      <c r="FG1355" s="373"/>
      <c r="FH1355" s="373"/>
      <c r="FI1355" s="838"/>
    </row>
    <row r="1356" spans="1:165" s="623" customFormat="1" ht="48" hidden="1" customHeight="1" x14ac:dyDescent="0.25">
      <c r="A1356" s="1365">
        <v>2026</v>
      </c>
      <c r="B1356" s="1365">
        <v>479</v>
      </c>
      <c r="C1356" s="1365" t="s">
        <v>58</v>
      </c>
      <c r="D1356" s="1365">
        <v>3000654</v>
      </c>
      <c r="E1356" s="1365">
        <v>5005020</v>
      </c>
      <c r="F1356" s="1365" t="s">
        <v>2269</v>
      </c>
      <c r="G1356" s="1365" t="s">
        <v>2270</v>
      </c>
      <c r="H1356" s="1365">
        <v>93</v>
      </c>
      <c r="I1356" s="1366" t="s">
        <v>992</v>
      </c>
      <c r="J1356" s="1367" t="s">
        <v>10</v>
      </c>
      <c r="K1356" s="1367" t="s">
        <v>60</v>
      </c>
      <c r="L1356" s="1365" t="s">
        <v>3689</v>
      </c>
      <c r="M1356" s="1368" t="s">
        <v>62</v>
      </c>
      <c r="N1356" s="1368"/>
      <c r="O1356" s="1365" t="s">
        <v>2641</v>
      </c>
      <c r="P1356" s="1365" t="s">
        <v>65</v>
      </c>
      <c r="Q1356" s="1369">
        <v>1</v>
      </c>
      <c r="R1356" s="297">
        <v>3000</v>
      </c>
      <c r="S1356" s="373"/>
      <c r="T1356" s="373"/>
      <c r="U1356" s="1365">
        <v>30</v>
      </c>
      <c r="V1356" s="1365">
        <v>4</v>
      </c>
      <c r="W1356" s="286"/>
      <c r="X1356" s="290"/>
      <c r="Y1356" s="291"/>
      <c r="Z1356" s="288"/>
      <c r="AA1356" s="288"/>
      <c r="AB1356" s="288"/>
      <c r="AC1356" s="288">
        <v>0</v>
      </c>
      <c r="AD1356" s="288">
        <v>0</v>
      </c>
      <c r="AE1356" s="285"/>
      <c r="AF1356" s="284">
        <v>0</v>
      </c>
      <c r="AG1356" s="284">
        <v>0</v>
      </c>
      <c r="AH1356" s="284">
        <f t="shared" si="1231"/>
        <v>3000</v>
      </c>
      <c r="AI1356" s="284">
        <f t="shared" si="1248"/>
        <v>400</v>
      </c>
      <c r="AJ1356" s="284">
        <f t="shared" si="1251"/>
        <v>0</v>
      </c>
      <c r="AK1356" s="284"/>
      <c r="AL1356" s="284">
        <f t="shared" si="1252"/>
        <v>0</v>
      </c>
      <c r="AM1356" s="284">
        <f t="shared" si="1253"/>
        <v>0</v>
      </c>
      <c r="AN1356" s="284"/>
      <c r="AO1356" s="284"/>
      <c r="AP1356" s="284">
        <f t="shared" si="1254"/>
        <v>0</v>
      </c>
      <c r="AQ1356" s="284">
        <f t="shared" si="1255"/>
        <v>0</v>
      </c>
      <c r="AR1356" s="288">
        <f t="shared" si="1232"/>
        <v>3400</v>
      </c>
      <c r="AS1356" s="373" t="s">
        <v>2578</v>
      </c>
      <c r="AT1356" s="373"/>
      <c r="AU1356" s="373" t="s">
        <v>3535</v>
      </c>
      <c r="AV1356" s="373" t="s">
        <v>3536</v>
      </c>
      <c r="AW1356" s="375">
        <v>46058</v>
      </c>
      <c r="AX1356" s="373" t="s">
        <v>3537</v>
      </c>
      <c r="AY1356" s="375">
        <v>46078</v>
      </c>
      <c r="AZ1356" s="373"/>
      <c r="BA1356" s="373" t="s">
        <v>3538</v>
      </c>
      <c r="BB1356" s="901" t="s">
        <v>995</v>
      </c>
      <c r="BC1356" s="373" t="s">
        <v>3821</v>
      </c>
      <c r="BD1356" s="373" t="s">
        <v>3822</v>
      </c>
      <c r="BE1356" s="373" t="s">
        <v>3823</v>
      </c>
      <c r="BF1356" s="375">
        <v>46092</v>
      </c>
      <c r="BG1356" s="373"/>
      <c r="BH1356" s="773" t="s">
        <v>3896</v>
      </c>
      <c r="BI1356" s="773"/>
      <c r="BJ1356" s="799"/>
      <c r="BK1356" s="687"/>
      <c r="BL1356" s="373">
        <v>5665</v>
      </c>
      <c r="BM1356" s="373"/>
      <c r="BN1356" s="773" t="s">
        <v>3895</v>
      </c>
      <c r="BO1356" s="687" t="s">
        <v>3897</v>
      </c>
      <c r="BP1356" s="687"/>
      <c r="BQ1356" s="1115" t="s">
        <v>3819</v>
      </c>
      <c r="BR1356" s="1115"/>
      <c r="BS1356" s="1375" t="s">
        <v>3902</v>
      </c>
      <c r="BT1356" s="1375" t="s">
        <v>3903</v>
      </c>
      <c r="BU1356" s="1375" t="s">
        <v>3904</v>
      </c>
      <c r="BV1356" s="775">
        <v>74722301</v>
      </c>
      <c r="BW1356" s="775">
        <v>10747223012</v>
      </c>
      <c r="BX1356" s="1481" t="s">
        <v>3901</v>
      </c>
      <c r="BY1356" s="1376">
        <v>46094</v>
      </c>
      <c r="BZ1356" s="1376">
        <v>46116</v>
      </c>
      <c r="CA1356" s="373"/>
      <c r="CB1356" s="373"/>
      <c r="CC1356" s="373"/>
      <c r="CD1356" s="373"/>
      <c r="CE1356" s="373"/>
      <c r="CF1356" s="373"/>
      <c r="CG1356" s="373"/>
      <c r="CH1356" s="373"/>
      <c r="CI1356" s="373"/>
      <c r="CJ1356" s="373"/>
      <c r="CK1356" s="373"/>
      <c r="CL1356" s="373"/>
      <c r="CM1356" s="373"/>
      <c r="CN1356" s="373"/>
      <c r="CO1356" s="373"/>
      <c r="CP1356" s="373"/>
      <c r="CQ1356" s="373"/>
      <c r="CR1356" s="373"/>
      <c r="CS1356" s="373"/>
      <c r="CT1356" s="373">
        <v>30</v>
      </c>
      <c r="CU1356" s="1446">
        <f t="shared" si="1224"/>
        <v>3000</v>
      </c>
      <c r="CV1356" s="373">
        <v>19</v>
      </c>
      <c r="CW1356" s="390">
        <f t="shared" si="1246"/>
        <v>1900</v>
      </c>
      <c r="CX1356" s="373">
        <v>14</v>
      </c>
      <c r="CY1356" s="390">
        <f t="shared" si="1247"/>
        <v>1400</v>
      </c>
      <c r="CZ1356" s="390">
        <f t="shared" ref="CZ1356:CZ1387" si="1256">CU1356-CW1356</f>
        <v>1100</v>
      </c>
      <c r="DA1356" s="390">
        <f t="shared" ref="DA1356:DA1387" si="1257">CU1356-CY1356</f>
        <v>1600</v>
      </c>
      <c r="DB1356" s="373"/>
      <c r="DC1356" s="373">
        <v>30</v>
      </c>
      <c r="DD1356" s="1371">
        <f t="shared" si="1217"/>
        <v>400</v>
      </c>
      <c r="DE1356" s="373">
        <v>4</v>
      </c>
      <c r="DF1356" s="1371">
        <f t="shared" si="1244"/>
        <v>400</v>
      </c>
      <c r="DG1356" s="373">
        <v>4</v>
      </c>
      <c r="DH1356" s="1371">
        <f t="shared" si="1245"/>
        <v>400</v>
      </c>
      <c r="DI1356" s="1371">
        <f t="shared" si="1249"/>
        <v>0</v>
      </c>
      <c r="DJ1356" s="1371">
        <f t="shared" si="1250"/>
        <v>0</v>
      </c>
      <c r="DK1356" s="1371"/>
      <c r="DL1356" s="1371"/>
      <c r="DM1356" s="1371"/>
      <c r="DN1356" s="1371"/>
      <c r="DO1356" s="1371"/>
      <c r="DP1356" s="1371"/>
      <c r="DQ1356" s="1371"/>
      <c r="DR1356" s="1371"/>
      <c r="DS1356" s="1371"/>
      <c r="DT1356" s="373"/>
      <c r="DU1356" s="793">
        <f t="shared" si="1227"/>
        <v>3400</v>
      </c>
      <c r="DV1356" s="794">
        <f t="shared" si="1233"/>
        <v>2300</v>
      </c>
      <c r="DW1356" s="794">
        <f t="shared" si="1234"/>
        <v>1800</v>
      </c>
      <c r="DX1356" s="794">
        <f t="shared" si="1229"/>
        <v>1100</v>
      </c>
      <c r="DY1356" s="794">
        <f t="shared" si="1230"/>
        <v>1600</v>
      </c>
      <c r="DZ1356" s="373"/>
      <c r="EA1356" s="373"/>
      <c r="EB1356" s="373"/>
      <c r="EC1356" s="373"/>
      <c r="ED1356" s="373"/>
      <c r="EE1356" s="373"/>
      <c r="EF1356" s="373"/>
      <c r="EG1356" s="621"/>
      <c r="EH1356" s="373"/>
      <c r="EI1356" s="373"/>
      <c r="EJ1356" s="373"/>
      <c r="EK1356" s="373"/>
      <c r="EL1356" s="373"/>
      <c r="EM1356" s="373"/>
      <c r="EN1356" s="373"/>
      <c r="EO1356" s="373"/>
      <c r="EP1356" s="373"/>
      <c r="EQ1356" s="373"/>
      <c r="ER1356" s="373"/>
      <c r="ES1356" s="373"/>
      <c r="ET1356" s="373"/>
      <c r="EU1356" s="373"/>
      <c r="EV1356" s="373"/>
      <c r="EW1356" s="373"/>
      <c r="EX1356" s="373"/>
      <c r="EY1356" s="373"/>
      <c r="EZ1356" s="373"/>
      <c r="FA1356" s="373"/>
      <c r="FB1356" s="373"/>
      <c r="FC1356" s="373"/>
      <c r="FD1356" s="373"/>
      <c r="FE1356" s="373"/>
      <c r="FF1356" s="373"/>
      <c r="FG1356" s="373"/>
      <c r="FH1356" s="373"/>
      <c r="FI1356" s="838"/>
    </row>
    <row r="1357" spans="1:165" s="623" customFormat="1" ht="48" hidden="1" customHeight="1" x14ac:dyDescent="0.25">
      <c r="A1357" s="1365">
        <v>2026</v>
      </c>
      <c r="B1357" s="1365">
        <v>479</v>
      </c>
      <c r="C1357" s="1365" t="s">
        <v>58</v>
      </c>
      <c r="D1357" s="1365">
        <v>3000654</v>
      </c>
      <c r="E1357" s="1365">
        <v>5005020</v>
      </c>
      <c r="F1357" s="1365" t="s">
        <v>2269</v>
      </c>
      <c r="G1357" s="1365" t="s">
        <v>2270</v>
      </c>
      <c r="H1357" s="1365">
        <v>93</v>
      </c>
      <c r="I1357" s="1366" t="s">
        <v>992</v>
      </c>
      <c r="J1357" s="1367" t="s">
        <v>10</v>
      </c>
      <c r="K1357" s="1367" t="s">
        <v>60</v>
      </c>
      <c r="L1357" s="1365" t="s">
        <v>3689</v>
      </c>
      <c r="M1357" s="1368" t="s">
        <v>62</v>
      </c>
      <c r="N1357" s="1368"/>
      <c r="O1357" s="1365" t="s">
        <v>2641</v>
      </c>
      <c r="P1357" s="1365" t="s">
        <v>65</v>
      </c>
      <c r="Q1357" s="1369">
        <v>1</v>
      </c>
      <c r="R1357" s="297">
        <v>3000</v>
      </c>
      <c r="S1357" s="373"/>
      <c r="T1357" s="373"/>
      <c r="U1357" s="1365">
        <v>30</v>
      </c>
      <c r="V1357" s="1365">
        <v>4</v>
      </c>
      <c r="W1357" s="286"/>
      <c r="X1357" s="290"/>
      <c r="Y1357" s="291"/>
      <c r="Z1357" s="288"/>
      <c r="AA1357" s="288"/>
      <c r="AB1357" s="288"/>
      <c r="AC1357" s="288">
        <v>0</v>
      </c>
      <c r="AD1357" s="288">
        <v>0</v>
      </c>
      <c r="AE1357" s="285"/>
      <c r="AF1357" s="284">
        <v>0</v>
      </c>
      <c r="AG1357" s="284">
        <v>0</v>
      </c>
      <c r="AH1357" s="284">
        <f t="shared" si="1231"/>
        <v>3000</v>
      </c>
      <c r="AI1357" s="284">
        <f t="shared" si="1248"/>
        <v>400</v>
      </c>
      <c r="AJ1357" s="284">
        <f t="shared" si="1251"/>
        <v>0</v>
      </c>
      <c r="AK1357" s="284"/>
      <c r="AL1357" s="284">
        <f t="shared" si="1252"/>
        <v>0</v>
      </c>
      <c r="AM1357" s="284">
        <f t="shared" si="1253"/>
        <v>0</v>
      </c>
      <c r="AN1357" s="284"/>
      <c r="AO1357" s="284"/>
      <c r="AP1357" s="284">
        <f t="shared" si="1254"/>
        <v>0</v>
      </c>
      <c r="AQ1357" s="284">
        <f t="shared" si="1255"/>
        <v>0</v>
      </c>
      <c r="AR1357" s="288">
        <f t="shared" si="1232"/>
        <v>3400</v>
      </c>
      <c r="AS1357" s="373" t="s">
        <v>2578</v>
      </c>
      <c r="AT1357" s="373"/>
      <c r="AU1357" s="373" t="s">
        <v>3535</v>
      </c>
      <c r="AV1357" s="373" t="s">
        <v>3536</v>
      </c>
      <c r="AW1357" s="375">
        <v>46058</v>
      </c>
      <c r="AX1357" s="373" t="s">
        <v>3537</v>
      </c>
      <c r="AY1357" s="375">
        <v>46078</v>
      </c>
      <c r="AZ1357" s="373"/>
      <c r="BA1357" s="373" t="s">
        <v>3538</v>
      </c>
      <c r="BB1357" s="901" t="s">
        <v>995</v>
      </c>
      <c r="BC1357" s="373" t="s">
        <v>3821</v>
      </c>
      <c r="BD1357" s="373" t="s">
        <v>3822</v>
      </c>
      <c r="BE1357" s="373" t="s">
        <v>3823</v>
      </c>
      <c r="BF1357" s="375">
        <v>46092</v>
      </c>
      <c r="BG1357" s="373"/>
      <c r="BH1357" s="773" t="s">
        <v>3905</v>
      </c>
      <c r="BI1357" s="773"/>
      <c r="BJ1357" s="799"/>
      <c r="BK1357" s="687"/>
      <c r="BL1357" s="373">
        <v>5667</v>
      </c>
      <c r="BM1357" s="373"/>
      <c r="BN1357" s="773" t="s">
        <v>3905</v>
      </c>
      <c r="BO1357" s="687" t="s">
        <v>3906</v>
      </c>
      <c r="BP1357" s="687"/>
      <c r="BQ1357" s="1115" t="s">
        <v>3819</v>
      </c>
      <c r="BR1357" s="1115"/>
      <c r="BS1357" s="1375" t="s">
        <v>1360</v>
      </c>
      <c r="BT1357" s="1375" t="s">
        <v>1597</v>
      </c>
      <c r="BU1357" s="1375" t="s">
        <v>3083</v>
      </c>
      <c r="BV1357" s="775">
        <v>71466866</v>
      </c>
      <c r="BW1357" s="775">
        <v>10714668663</v>
      </c>
      <c r="BX1357" s="865" t="s">
        <v>3901</v>
      </c>
      <c r="BY1357" s="1376">
        <v>46094</v>
      </c>
      <c r="BZ1357" s="1376">
        <v>46116</v>
      </c>
      <c r="CA1357" s="373"/>
      <c r="CB1357" s="373"/>
      <c r="CC1357" s="373"/>
      <c r="CD1357" s="373"/>
      <c r="CE1357" s="373"/>
      <c r="CF1357" s="373"/>
      <c r="CG1357" s="373"/>
      <c r="CH1357" s="373"/>
      <c r="CI1357" s="373"/>
      <c r="CJ1357" s="373"/>
      <c r="CK1357" s="373"/>
      <c r="CL1357" s="373"/>
      <c r="CM1357" s="373"/>
      <c r="CN1357" s="373"/>
      <c r="CO1357" s="373"/>
      <c r="CP1357" s="373"/>
      <c r="CQ1357" s="373"/>
      <c r="CR1357" s="373"/>
      <c r="CS1357" s="373"/>
      <c r="CT1357" s="373">
        <v>30</v>
      </c>
      <c r="CU1357" s="1446">
        <f t="shared" si="1224"/>
        <v>3000</v>
      </c>
      <c r="CV1357" s="373">
        <v>19</v>
      </c>
      <c r="CW1357" s="390">
        <f t="shared" si="1246"/>
        <v>1900</v>
      </c>
      <c r="CX1357" s="373">
        <v>14</v>
      </c>
      <c r="CY1357" s="390">
        <f t="shared" si="1247"/>
        <v>1400</v>
      </c>
      <c r="CZ1357" s="390">
        <f t="shared" si="1256"/>
        <v>1100</v>
      </c>
      <c r="DA1357" s="390">
        <f t="shared" si="1257"/>
        <v>1600</v>
      </c>
      <c r="DB1357" s="373"/>
      <c r="DC1357" s="373">
        <v>30</v>
      </c>
      <c r="DD1357" s="1371">
        <f t="shared" si="1217"/>
        <v>400</v>
      </c>
      <c r="DE1357" s="373">
        <v>4</v>
      </c>
      <c r="DF1357" s="1371">
        <f t="shared" si="1244"/>
        <v>400</v>
      </c>
      <c r="DG1357" s="373">
        <v>4</v>
      </c>
      <c r="DH1357" s="1371">
        <f t="shared" si="1245"/>
        <v>400</v>
      </c>
      <c r="DI1357" s="1371">
        <f t="shared" si="1249"/>
        <v>0</v>
      </c>
      <c r="DJ1357" s="1371">
        <f t="shared" si="1250"/>
        <v>0</v>
      </c>
      <c r="DK1357" s="1371"/>
      <c r="DL1357" s="1371"/>
      <c r="DM1357" s="1371"/>
      <c r="DN1357" s="1371"/>
      <c r="DO1357" s="1371"/>
      <c r="DP1357" s="1371"/>
      <c r="DQ1357" s="1371"/>
      <c r="DR1357" s="1371"/>
      <c r="DS1357" s="1371"/>
      <c r="DT1357" s="373"/>
      <c r="DU1357" s="793">
        <f t="shared" si="1227"/>
        <v>3400</v>
      </c>
      <c r="DV1357" s="794">
        <f t="shared" si="1233"/>
        <v>2300</v>
      </c>
      <c r="DW1357" s="794">
        <f t="shared" si="1234"/>
        <v>1800</v>
      </c>
      <c r="DX1357" s="794">
        <f t="shared" si="1229"/>
        <v>1100</v>
      </c>
      <c r="DY1357" s="794">
        <f t="shared" si="1230"/>
        <v>1600</v>
      </c>
      <c r="DZ1357" s="373"/>
      <c r="EA1357" s="373"/>
      <c r="EB1357" s="373"/>
      <c r="EC1357" s="373"/>
      <c r="ED1357" s="373"/>
      <c r="EE1357" s="373"/>
      <c r="EF1357" s="373"/>
      <c r="EG1357" s="621"/>
      <c r="EH1357" s="373"/>
      <c r="EI1357" s="373"/>
      <c r="EJ1357" s="373"/>
      <c r="EK1357" s="373"/>
      <c r="EL1357" s="373"/>
      <c r="EM1357" s="373"/>
      <c r="EN1357" s="373"/>
      <c r="EO1357" s="373"/>
      <c r="EP1357" s="373"/>
      <c r="EQ1357" s="373"/>
      <c r="ER1357" s="373"/>
      <c r="ES1357" s="373"/>
      <c r="ET1357" s="373"/>
      <c r="EU1357" s="373"/>
      <c r="EV1357" s="373"/>
      <c r="EW1357" s="373"/>
      <c r="EX1357" s="373"/>
      <c r="EY1357" s="373"/>
      <c r="EZ1357" s="373"/>
      <c r="FA1357" s="373"/>
      <c r="FB1357" s="373"/>
      <c r="FC1357" s="373"/>
      <c r="FD1357" s="373"/>
      <c r="FE1357" s="373"/>
      <c r="FF1357" s="373"/>
      <c r="FG1357" s="373"/>
      <c r="FH1357" s="373"/>
      <c r="FI1357" s="838"/>
    </row>
    <row r="1358" spans="1:165" s="623" customFormat="1" ht="48" hidden="1" customHeight="1" x14ac:dyDescent="0.25">
      <c r="A1358" s="1365">
        <v>2026</v>
      </c>
      <c r="B1358" s="1365">
        <v>479</v>
      </c>
      <c r="C1358" s="1365" t="s">
        <v>58</v>
      </c>
      <c r="D1358" s="1365">
        <v>3000654</v>
      </c>
      <c r="E1358" s="1365">
        <v>5005020</v>
      </c>
      <c r="F1358" s="1365" t="s">
        <v>2269</v>
      </c>
      <c r="G1358" s="1365" t="s">
        <v>2270</v>
      </c>
      <c r="H1358" s="1365">
        <v>93</v>
      </c>
      <c r="I1358" s="1366" t="s">
        <v>992</v>
      </c>
      <c r="J1358" s="1367" t="s">
        <v>10</v>
      </c>
      <c r="K1358" s="1367" t="s">
        <v>60</v>
      </c>
      <c r="L1358" s="1365" t="s">
        <v>3689</v>
      </c>
      <c r="M1358" s="1368" t="s">
        <v>62</v>
      </c>
      <c r="N1358" s="1368"/>
      <c r="O1358" s="1365" t="s">
        <v>2641</v>
      </c>
      <c r="P1358" s="1365" t="s">
        <v>65</v>
      </c>
      <c r="Q1358" s="1369">
        <v>1</v>
      </c>
      <c r="R1358" s="297">
        <v>3000</v>
      </c>
      <c r="S1358" s="373"/>
      <c r="T1358" s="373"/>
      <c r="U1358" s="1365">
        <v>30</v>
      </c>
      <c r="V1358" s="1365">
        <v>4</v>
      </c>
      <c r="W1358" s="286"/>
      <c r="X1358" s="290"/>
      <c r="Y1358" s="291"/>
      <c r="Z1358" s="288"/>
      <c r="AA1358" s="288"/>
      <c r="AB1358" s="288"/>
      <c r="AC1358" s="288">
        <v>0</v>
      </c>
      <c r="AD1358" s="288">
        <v>0</v>
      </c>
      <c r="AE1358" s="285"/>
      <c r="AF1358" s="284">
        <v>0</v>
      </c>
      <c r="AG1358" s="284">
        <v>0</v>
      </c>
      <c r="AH1358" s="284">
        <f t="shared" si="1231"/>
        <v>3000</v>
      </c>
      <c r="AI1358" s="284">
        <f t="shared" si="1248"/>
        <v>400</v>
      </c>
      <c r="AJ1358" s="284">
        <f t="shared" si="1251"/>
        <v>0</v>
      </c>
      <c r="AK1358" s="284"/>
      <c r="AL1358" s="284">
        <f t="shared" si="1252"/>
        <v>0</v>
      </c>
      <c r="AM1358" s="284">
        <f t="shared" si="1253"/>
        <v>0</v>
      </c>
      <c r="AN1358" s="284"/>
      <c r="AO1358" s="284"/>
      <c r="AP1358" s="284">
        <f t="shared" si="1254"/>
        <v>0</v>
      </c>
      <c r="AQ1358" s="284">
        <f t="shared" si="1255"/>
        <v>0</v>
      </c>
      <c r="AR1358" s="288">
        <f t="shared" si="1232"/>
        <v>3400</v>
      </c>
      <c r="AS1358" s="373" t="s">
        <v>2578</v>
      </c>
      <c r="AT1358" s="373"/>
      <c r="AU1358" s="373" t="s">
        <v>3535</v>
      </c>
      <c r="AV1358" s="373" t="s">
        <v>3536</v>
      </c>
      <c r="AW1358" s="375">
        <v>46058</v>
      </c>
      <c r="AX1358" s="373" t="s">
        <v>3537</v>
      </c>
      <c r="AY1358" s="375">
        <v>46078</v>
      </c>
      <c r="AZ1358" s="373"/>
      <c r="BA1358" s="373" t="s">
        <v>3538</v>
      </c>
      <c r="BB1358" s="901" t="s">
        <v>995</v>
      </c>
      <c r="BC1358" s="373" t="s">
        <v>3821</v>
      </c>
      <c r="BD1358" s="373" t="s">
        <v>3822</v>
      </c>
      <c r="BE1358" s="373" t="s">
        <v>3823</v>
      </c>
      <c r="BF1358" s="375">
        <v>46092</v>
      </c>
      <c r="BG1358" s="373"/>
      <c r="BH1358" s="773" t="s">
        <v>3907</v>
      </c>
      <c r="BI1358" s="773"/>
      <c r="BJ1358" s="799"/>
      <c r="BK1358" s="687"/>
      <c r="BL1358" s="373">
        <v>5668</v>
      </c>
      <c r="BM1358" s="373"/>
      <c r="BN1358" s="773" t="s">
        <v>3907</v>
      </c>
      <c r="BO1358" s="687" t="s">
        <v>3906</v>
      </c>
      <c r="BP1358" s="687"/>
      <c r="BQ1358" s="1115" t="s">
        <v>3819</v>
      </c>
      <c r="BR1358" s="1115"/>
      <c r="BS1358" s="1375" t="s">
        <v>3908</v>
      </c>
      <c r="BT1358" s="1375" t="s">
        <v>3909</v>
      </c>
      <c r="BU1358" s="1375" t="s">
        <v>3910</v>
      </c>
      <c r="BV1358" s="775">
        <v>73018597</v>
      </c>
      <c r="BW1358" s="775">
        <v>10730185974</v>
      </c>
      <c r="BX1358" s="865" t="s">
        <v>3901</v>
      </c>
      <c r="BY1358" s="1376">
        <v>46094</v>
      </c>
      <c r="BZ1358" s="1376">
        <v>46116</v>
      </c>
      <c r="CA1358" s="373"/>
      <c r="CB1358" s="373"/>
      <c r="CC1358" s="373"/>
      <c r="CD1358" s="373"/>
      <c r="CE1358" s="373"/>
      <c r="CF1358" s="373"/>
      <c r="CG1358" s="373"/>
      <c r="CH1358" s="373"/>
      <c r="CI1358" s="373"/>
      <c r="CJ1358" s="373"/>
      <c r="CK1358" s="373"/>
      <c r="CL1358" s="373"/>
      <c r="CM1358" s="373"/>
      <c r="CN1358" s="373"/>
      <c r="CO1358" s="373"/>
      <c r="CP1358" s="373"/>
      <c r="CQ1358" s="373"/>
      <c r="CR1358" s="373"/>
      <c r="CS1358" s="373"/>
      <c r="CT1358" s="373">
        <v>30</v>
      </c>
      <c r="CU1358" s="1446">
        <f t="shared" si="1224"/>
        <v>3000</v>
      </c>
      <c r="CV1358" s="373">
        <v>19</v>
      </c>
      <c r="CW1358" s="390">
        <f t="shared" si="1246"/>
        <v>1900</v>
      </c>
      <c r="CX1358" s="373">
        <v>14</v>
      </c>
      <c r="CY1358" s="390">
        <f t="shared" si="1247"/>
        <v>1400</v>
      </c>
      <c r="CZ1358" s="390">
        <f t="shared" si="1256"/>
        <v>1100</v>
      </c>
      <c r="DA1358" s="390">
        <f t="shared" si="1257"/>
        <v>1600</v>
      </c>
      <c r="DB1358" s="373"/>
      <c r="DC1358" s="373">
        <v>30</v>
      </c>
      <c r="DD1358" s="1371">
        <f t="shared" si="1217"/>
        <v>400</v>
      </c>
      <c r="DE1358" s="373">
        <v>4</v>
      </c>
      <c r="DF1358" s="1371">
        <f t="shared" si="1244"/>
        <v>400</v>
      </c>
      <c r="DG1358" s="373">
        <v>4</v>
      </c>
      <c r="DH1358" s="1371">
        <f t="shared" si="1245"/>
        <v>400</v>
      </c>
      <c r="DI1358" s="1371">
        <f t="shared" si="1249"/>
        <v>0</v>
      </c>
      <c r="DJ1358" s="1371">
        <f t="shared" si="1250"/>
        <v>0</v>
      </c>
      <c r="DK1358" s="1371"/>
      <c r="DL1358" s="1371"/>
      <c r="DM1358" s="1371"/>
      <c r="DN1358" s="1371"/>
      <c r="DO1358" s="1371"/>
      <c r="DP1358" s="1371"/>
      <c r="DQ1358" s="1371"/>
      <c r="DR1358" s="1371"/>
      <c r="DS1358" s="1371"/>
      <c r="DT1358" s="373"/>
      <c r="DU1358" s="793">
        <f t="shared" si="1227"/>
        <v>3400</v>
      </c>
      <c r="DV1358" s="794">
        <f t="shared" si="1233"/>
        <v>2300</v>
      </c>
      <c r="DW1358" s="794">
        <f t="shared" si="1234"/>
        <v>1800</v>
      </c>
      <c r="DX1358" s="794">
        <f t="shared" si="1229"/>
        <v>1100</v>
      </c>
      <c r="DY1358" s="794">
        <f t="shared" si="1230"/>
        <v>1600</v>
      </c>
      <c r="DZ1358" s="373"/>
      <c r="EA1358" s="373"/>
      <c r="EB1358" s="373"/>
      <c r="EC1358" s="373"/>
      <c r="ED1358" s="373"/>
      <c r="EE1358" s="373"/>
      <c r="EF1358" s="373"/>
      <c r="EG1358" s="621"/>
      <c r="EH1358" s="373"/>
      <c r="EI1358" s="373"/>
      <c r="EJ1358" s="373"/>
      <c r="EK1358" s="373"/>
      <c r="EL1358" s="373"/>
      <c r="EM1358" s="373"/>
      <c r="EN1358" s="373"/>
      <c r="EO1358" s="373"/>
      <c r="EP1358" s="373"/>
      <c r="EQ1358" s="373"/>
      <c r="ER1358" s="373"/>
      <c r="ES1358" s="373"/>
      <c r="ET1358" s="373"/>
      <c r="EU1358" s="373"/>
      <c r="EV1358" s="373"/>
      <c r="EW1358" s="373"/>
      <c r="EX1358" s="373"/>
      <c r="EY1358" s="373"/>
      <c r="EZ1358" s="373"/>
      <c r="FA1358" s="373"/>
      <c r="FB1358" s="373"/>
      <c r="FC1358" s="373"/>
      <c r="FD1358" s="373"/>
      <c r="FE1358" s="373"/>
      <c r="FF1358" s="373"/>
      <c r="FG1358" s="373"/>
      <c r="FH1358" s="373"/>
      <c r="FI1358" s="838"/>
    </row>
    <row r="1359" spans="1:165" s="623" customFormat="1" ht="48" hidden="1" customHeight="1" x14ac:dyDescent="0.25">
      <c r="A1359" s="1378">
        <v>2026</v>
      </c>
      <c r="B1359" s="1378">
        <v>479</v>
      </c>
      <c r="C1359" s="1378" t="s">
        <v>58</v>
      </c>
      <c r="D1359" s="1378">
        <v>3000654</v>
      </c>
      <c r="E1359" s="1378">
        <v>5005020</v>
      </c>
      <c r="F1359" s="1378" t="s">
        <v>2269</v>
      </c>
      <c r="G1359" s="1378" t="s">
        <v>2270</v>
      </c>
      <c r="H1359" s="1378">
        <v>93</v>
      </c>
      <c r="I1359" s="1394" t="s">
        <v>992</v>
      </c>
      <c r="J1359" s="1395" t="s">
        <v>10</v>
      </c>
      <c r="K1359" s="1395" t="s">
        <v>60</v>
      </c>
      <c r="L1359" s="1378" t="s">
        <v>3689</v>
      </c>
      <c r="M1359" s="1396" t="s">
        <v>62</v>
      </c>
      <c r="N1359" s="1396"/>
      <c r="O1359" s="1378" t="s">
        <v>2641</v>
      </c>
      <c r="P1359" s="1378" t="s">
        <v>65</v>
      </c>
      <c r="Q1359" s="1397">
        <v>1</v>
      </c>
      <c r="R1359" s="349">
        <v>3000</v>
      </c>
      <c r="S1359" s="373"/>
      <c r="T1359" s="373"/>
      <c r="U1359" s="1378">
        <v>30</v>
      </c>
      <c r="V1359" s="1378">
        <v>4</v>
      </c>
      <c r="W1359" s="286"/>
      <c r="X1359" s="1482"/>
      <c r="Y1359" s="1483"/>
      <c r="Z1359" s="1483"/>
      <c r="AA1359" s="1483"/>
      <c r="AB1359" s="1483"/>
      <c r="AC1359" s="1483">
        <v>0</v>
      </c>
      <c r="AD1359" s="1483">
        <v>0</v>
      </c>
      <c r="AE1359" s="290"/>
      <c r="AF1359" s="1484">
        <v>0</v>
      </c>
      <c r="AG1359" s="1484">
        <v>0</v>
      </c>
      <c r="AH1359" s="1484">
        <f t="shared" si="1231"/>
        <v>3000</v>
      </c>
      <c r="AI1359" s="1484">
        <f t="shared" si="1248"/>
        <v>400</v>
      </c>
      <c r="AJ1359" s="1484">
        <f t="shared" si="1251"/>
        <v>0</v>
      </c>
      <c r="AK1359" s="1484"/>
      <c r="AL1359" s="1484">
        <f t="shared" si="1252"/>
        <v>0</v>
      </c>
      <c r="AM1359" s="1484">
        <f t="shared" si="1253"/>
        <v>0</v>
      </c>
      <c r="AN1359" s="1484"/>
      <c r="AO1359" s="1484"/>
      <c r="AP1359" s="1484">
        <f t="shared" si="1254"/>
        <v>0</v>
      </c>
      <c r="AQ1359" s="1484">
        <f t="shared" si="1255"/>
        <v>0</v>
      </c>
      <c r="AR1359" s="288">
        <f t="shared" si="1232"/>
        <v>3400</v>
      </c>
      <c r="AS1359" s="373" t="s">
        <v>2578</v>
      </c>
      <c r="AT1359" s="1485"/>
      <c r="AU1359" s="1485" t="s">
        <v>3535</v>
      </c>
      <c r="AV1359" s="1485" t="s">
        <v>3536</v>
      </c>
      <c r="AW1359" s="1486">
        <v>46058</v>
      </c>
      <c r="AX1359" s="1485" t="s">
        <v>3537</v>
      </c>
      <c r="AY1359" s="1486">
        <v>46078</v>
      </c>
      <c r="AZ1359" s="1485"/>
      <c r="BA1359" s="1485" t="s">
        <v>3538</v>
      </c>
      <c r="BB1359" s="1487" t="s">
        <v>995</v>
      </c>
      <c r="BC1359" s="1485" t="s">
        <v>3821</v>
      </c>
      <c r="BD1359" s="1485" t="s">
        <v>3822</v>
      </c>
      <c r="BE1359" s="1485" t="s">
        <v>3823</v>
      </c>
      <c r="BF1359" s="1486">
        <v>46092</v>
      </c>
      <c r="BG1359" s="1485"/>
      <c r="BH1359" s="2777" t="s">
        <v>3911</v>
      </c>
      <c r="BI1359" s="2777"/>
      <c r="BJ1359" s="1488"/>
      <c r="BK1359" s="2794"/>
      <c r="BL1359" s="1485">
        <v>5770</v>
      </c>
      <c r="BM1359" s="1485"/>
      <c r="BN1359" s="773"/>
      <c r="BO1359" s="687"/>
      <c r="BP1359" s="687"/>
      <c r="BQ1359" s="1115" t="s">
        <v>3819</v>
      </c>
      <c r="BR1359" s="1422"/>
      <c r="BS1359" s="1489" t="s">
        <v>1599</v>
      </c>
      <c r="BT1359" s="1490" t="s">
        <v>3369</v>
      </c>
      <c r="BU1359" s="1490" t="s">
        <v>3912</v>
      </c>
      <c r="BV1359" s="821">
        <v>10667696</v>
      </c>
      <c r="BW1359" s="1491">
        <v>10106676963</v>
      </c>
      <c r="BX1359" s="1492" t="s">
        <v>3901</v>
      </c>
      <c r="BY1359" s="1493">
        <v>46094</v>
      </c>
      <c r="BZ1359" s="1493">
        <v>46116</v>
      </c>
      <c r="CA1359" s="373"/>
      <c r="CB1359" s="373"/>
      <c r="CC1359" s="373"/>
      <c r="CD1359" s="373"/>
      <c r="CE1359" s="373"/>
      <c r="CF1359" s="373"/>
      <c r="CG1359" s="373"/>
      <c r="CH1359" s="373"/>
      <c r="CI1359" s="373"/>
      <c r="CJ1359" s="373"/>
      <c r="CK1359" s="373"/>
      <c r="CL1359" s="373"/>
      <c r="CM1359" s="373"/>
      <c r="CN1359" s="373"/>
      <c r="CO1359" s="373"/>
      <c r="CP1359" s="373"/>
      <c r="CQ1359" s="373"/>
      <c r="CR1359" s="373"/>
      <c r="CS1359" s="373"/>
      <c r="CT1359" s="373">
        <v>30</v>
      </c>
      <c r="CU1359" s="1446">
        <f t="shared" si="1224"/>
        <v>3000</v>
      </c>
      <c r="CV1359" s="373">
        <v>19</v>
      </c>
      <c r="CW1359" s="390">
        <f t="shared" si="1246"/>
        <v>1900</v>
      </c>
      <c r="CX1359" s="373">
        <v>19</v>
      </c>
      <c r="CY1359" s="390">
        <f t="shared" si="1247"/>
        <v>1900</v>
      </c>
      <c r="CZ1359" s="390">
        <f t="shared" si="1256"/>
        <v>1100</v>
      </c>
      <c r="DA1359" s="390">
        <f t="shared" si="1257"/>
        <v>1100</v>
      </c>
      <c r="DB1359" s="373"/>
      <c r="DC1359" s="373">
        <v>30</v>
      </c>
      <c r="DD1359" s="1371">
        <f t="shared" si="1217"/>
        <v>400</v>
      </c>
      <c r="DE1359" s="373">
        <v>4</v>
      </c>
      <c r="DF1359" s="1371">
        <f t="shared" si="1244"/>
        <v>400</v>
      </c>
      <c r="DG1359" s="373">
        <v>4</v>
      </c>
      <c r="DH1359" s="1371">
        <f t="shared" si="1245"/>
        <v>400</v>
      </c>
      <c r="DI1359" s="1371">
        <f t="shared" si="1249"/>
        <v>0</v>
      </c>
      <c r="DJ1359" s="1371">
        <f t="shared" si="1250"/>
        <v>0</v>
      </c>
      <c r="DK1359" s="1371"/>
      <c r="DL1359" s="1371"/>
      <c r="DM1359" s="1371"/>
      <c r="DN1359" s="1371"/>
      <c r="DO1359" s="1371"/>
      <c r="DP1359" s="1371"/>
      <c r="DQ1359" s="1371"/>
      <c r="DR1359" s="1371"/>
      <c r="DS1359" s="1371"/>
      <c r="DT1359" s="373"/>
      <c r="DU1359" s="793">
        <f t="shared" si="1227"/>
        <v>3400</v>
      </c>
      <c r="DV1359" s="794">
        <f t="shared" si="1233"/>
        <v>2300</v>
      </c>
      <c r="DW1359" s="794">
        <f t="shared" si="1234"/>
        <v>2300</v>
      </c>
      <c r="DX1359" s="794">
        <f t="shared" si="1229"/>
        <v>1100</v>
      </c>
      <c r="DY1359" s="794">
        <f t="shared" si="1230"/>
        <v>1100</v>
      </c>
      <c r="DZ1359" s="373"/>
      <c r="EA1359" s="373"/>
      <c r="EB1359" s="373"/>
      <c r="EC1359" s="373"/>
      <c r="ED1359" s="373"/>
      <c r="EE1359" s="373"/>
      <c r="EF1359" s="373"/>
      <c r="EG1359" s="621"/>
      <c r="EH1359" s="373"/>
      <c r="EI1359" s="373"/>
      <c r="EJ1359" s="373"/>
      <c r="EK1359" s="373"/>
      <c r="EL1359" s="373"/>
      <c r="EM1359" s="373"/>
      <c r="EN1359" s="373"/>
      <c r="EO1359" s="373"/>
      <c r="EP1359" s="373"/>
      <c r="EQ1359" s="373"/>
      <c r="ER1359" s="373"/>
      <c r="ES1359" s="373"/>
      <c r="ET1359" s="373"/>
      <c r="EU1359" s="373"/>
      <c r="EV1359" s="373"/>
      <c r="EW1359" s="373"/>
      <c r="EX1359" s="373"/>
      <c r="EY1359" s="373"/>
      <c r="EZ1359" s="373"/>
      <c r="FA1359" s="373"/>
      <c r="FB1359" s="373"/>
      <c r="FC1359" s="373"/>
      <c r="FD1359" s="373"/>
      <c r="FE1359" s="373"/>
      <c r="FF1359" s="373"/>
      <c r="FG1359" s="373"/>
      <c r="FH1359" s="373"/>
      <c r="FI1359" s="838"/>
    </row>
    <row r="1360" spans="1:165" s="623" customFormat="1" ht="48" hidden="1" customHeight="1" x14ac:dyDescent="0.25">
      <c r="A1360" s="1365">
        <v>2026</v>
      </c>
      <c r="B1360" s="1365">
        <v>479</v>
      </c>
      <c r="C1360" s="1365" t="s">
        <v>58</v>
      </c>
      <c r="D1360" s="1365">
        <v>3000654</v>
      </c>
      <c r="E1360" s="1365">
        <v>5005020</v>
      </c>
      <c r="F1360" s="1365" t="s">
        <v>2269</v>
      </c>
      <c r="G1360" s="1365" t="s">
        <v>2270</v>
      </c>
      <c r="H1360" s="1365">
        <v>93</v>
      </c>
      <c r="I1360" s="1366" t="s">
        <v>992</v>
      </c>
      <c r="J1360" s="1367" t="s">
        <v>10</v>
      </c>
      <c r="K1360" s="1367" t="s">
        <v>60</v>
      </c>
      <c r="L1360" s="1365" t="s">
        <v>3689</v>
      </c>
      <c r="M1360" s="1368" t="s">
        <v>62</v>
      </c>
      <c r="N1360" s="1368"/>
      <c r="O1360" s="1365" t="s">
        <v>2641</v>
      </c>
      <c r="P1360" s="1365" t="s">
        <v>65</v>
      </c>
      <c r="Q1360" s="1369">
        <v>1</v>
      </c>
      <c r="R1360" s="297">
        <v>3000</v>
      </c>
      <c r="S1360" s="373"/>
      <c r="T1360" s="373"/>
      <c r="U1360" s="1365">
        <v>30</v>
      </c>
      <c r="V1360" s="1365">
        <v>4</v>
      </c>
      <c r="W1360" s="286"/>
      <c r="X1360" s="290"/>
      <c r="Y1360" s="291"/>
      <c r="Z1360" s="288"/>
      <c r="AA1360" s="288"/>
      <c r="AB1360" s="288"/>
      <c r="AC1360" s="288">
        <v>0</v>
      </c>
      <c r="AD1360" s="288">
        <v>0</v>
      </c>
      <c r="AE1360" s="285"/>
      <c r="AF1360" s="284">
        <v>0</v>
      </c>
      <c r="AG1360" s="284">
        <v>0</v>
      </c>
      <c r="AH1360" s="284">
        <f t="shared" si="1231"/>
        <v>3000</v>
      </c>
      <c r="AI1360" s="284">
        <f t="shared" si="1248"/>
        <v>400</v>
      </c>
      <c r="AJ1360" s="284">
        <f t="shared" si="1251"/>
        <v>0</v>
      </c>
      <c r="AK1360" s="284"/>
      <c r="AL1360" s="284">
        <f t="shared" si="1252"/>
        <v>0</v>
      </c>
      <c r="AM1360" s="284">
        <f t="shared" si="1253"/>
        <v>0</v>
      </c>
      <c r="AN1360" s="284"/>
      <c r="AO1360" s="284"/>
      <c r="AP1360" s="284">
        <f t="shared" si="1254"/>
        <v>0</v>
      </c>
      <c r="AQ1360" s="284">
        <f t="shared" si="1255"/>
        <v>0</v>
      </c>
      <c r="AR1360" s="288">
        <f t="shared" si="1232"/>
        <v>3400</v>
      </c>
      <c r="AS1360" s="373" t="s">
        <v>2578</v>
      </c>
      <c r="AT1360" s="373"/>
      <c r="AU1360" s="373" t="s">
        <v>3535</v>
      </c>
      <c r="AV1360" s="373" t="s">
        <v>3536</v>
      </c>
      <c r="AW1360" s="375">
        <v>46058</v>
      </c>
      <c r="AX1360" s="373" t="s">
        <v>3537</v>
      </c>
      <c r="AY1360" s="375">
        <v>46078</v>
      </c>
      <c r="AZ1360" s="373"/>
      <c r="BA1360" s="373" t="s">
        <v>3538</v>
      </c>
      <c r="BB1360" s="901" t="s">
        <v>995</v>
      </c>
      <c r="BC1360" s="373" t="s">
        <v>3913</v>
      </c>
      <c r="BD1360" s="373" t="s">
        <v>3914</v>
      </c>
      <c r="BE1360" s="373" t="s">
        <v>3915</v>
      </c>
      <c r="BF1360" s="375">
        <v>46106</v>
      </c>
      <c r="BG1360" s="373"/>
      <c r="BH1360" s="773" t="s">
        <v>3916</v>
      </c>
      <c r="BI1360" s="773"/>
      <c r="BJ1360" s="799"/>
      <c r="BK1360" s="687"/>
      <c r="BL1360" s="799" t="s">
        <v>3916</v>
      </c>
      <c r="BM1360" s="799"/>
      <c r="BN1360" s="773"/>
      <c r="BO1360" s="1115" t="s">
        <v>3917</v>
      </c>
      <c r="BP1360" s="1115"/>
      <c r="BQ1360" s="1115" t="s">
        <v>3819</v>
      </c>
      <c r="BR1360" s="1115"/>
      <c r="BS1360" s="1375" t="s">
        <v>3918</v>
      </c>
      <c r="BT1360" s="1375" t="s">
        <v>1228</v>
      </c>
      <c r="BU1360" s="1375" t="s">
        <v>3919</v>
      </c>
      <c r="BV1360" s="775">
        <v>48029682</v>
      </c>
      <c r="BW1360" s="775">
        <v>10480296821</v>
      </c>
      <c r="BX1360" s="798" t="s">
        <v>3901</v>
      </c>
      <c r="BY1360" s="1376">
        <v>46108</v>
      </c>
      <c r="BZ1360" s="1376">
        <v>46116</v>
      </c>
      <c r="CA1360" s="373"/>
      <c r="CB1360" s="373"/>
      <c r="CC1360" s="373"/>
      <c r="CD1360" s="373"/>
      <c r="CE1360" s="373"/>
      <c r="CF1360" s="373"/>
      <c r="CG1360" s="373"/>
      <c r="CH1360" s="373"/>
      <c r="CI1360" s="373"/>
      <c r="CJ1360" s="373"/>
      <c r="CK1360" s="373"/>
      <c r="CL1360" s="373"/>
      <c r="CM1360" s="373"/>
      <c r="CN1360" s="373"/>
      <c r="CO1360" s="373"/>
      <c r="CP1360" s="373"/>
      <c r="CQ1360" s="373"/>
      <c r="CR1360" s="373"/>
      <c r="CS1360" s="373"/>
      <c r="CT1360" s="373">
        <v>30</v>
      </c>
      <c r="CU1360" s="1446">
        <f t="shared" si="1224"/>
        <v>3000</v>
      </c>
      <c r="CV1360" s="373">
        <v>7</v>
      </c>
      <c r="CW1360" s="390">
        <v>677.41</v>
      </c>
      <c r="CX1360" s="373">
        <v>7</v>
      </c>
      <c r="CY1360" s="390">
        <v>677.41</v>
      </c>
      <c r="CZ1360" s="390">
        <f t="shared" si="1256"/>
        <v>2322.59</v>
      </c>
      <c r="DA1360" s="390">
        <f t="shared" si="1257"/>
        <v>2322.59</v>
      </c>
      <c r="DB1360" s="373"/>
      <c r="DC1360" s="373">
        <v>30</v>
      </c>
      <c r="DD1360" s="1371">
        <f t="shared" si="1217"/>
        <v>400</v>
      </c>
      <c r="DE1360" s="373">
        <v>4</v>
      </c>
      <c r="DF1360" s="1371">
        <f t="shared" si="1244"/>
        <v>400</v>
      </c>
      <c r="DG1360" s="373">
        <v>4</v>
      </c>
      <c r="DH1360" s="1371">
        <f t="shared" si="1245"/>
        <v>400</v>
      </c>
      <c r="DI1360" s="1371">
        <f t="shared" si="1249"/>
        <v>0</v>
      </c>
      <c r="DJ1360" s="1371">
        <f t="shared" si="1250"/>
        <v>0</v>
      </c>
      <c r="DK1360" s="1371"/>
      <c r="DL1360" s="1371"/>
      <c r="DM1360" s="1371"/>
      <c r="DN1360" s="1371"/>
      <c r="DO1360" s="1371"/>
      <c r="DP1360" s="1371"/>
      <c r="DQ1360" s="1371"/>
      <c r="DR1360" s="1371"/>
      <c r="DS1360" s="1371"/>
      <c r="DT1360" s="373"/>
      <c r="DU1360" s="793">
        <f t="shared" si="1227"/>
        <v>3400</v>
      </c>
      <c r="DV1360" s="794">
        <f t="shared" si="1233"/>
        <v>1077.4099999999999</v>
      </c>
      <c r="DW1360" s="794">
        <f t="shared" si="1234"/>
        <v>1077.4099999999999</v>
      </c>
      <c r="DX1360" s="794">
        <f t="shared" si="1229"/>
        <v>2322.59</v>
      </c>
      <c r="DY1360" s="794">
        <f t="shared" si="1230"/>
        <v>2322.59</v>
      </c>
      <c r="DZ1360" s="373"/>
      <c r="EA1360" s="373"/>
      <c r="EB1360" s="373"/>
      <c r="EC1360" s="373" t="s">
        <v>3920</v>
      </c>
      <c r="ED1360" s="373"/>
      <c r="EE1360" s="373"/>
      <c r="EF1360" s="373"/>
      <c r="EG1360" s="621"/>
      <c r="EH1360" s="373"/>
      <c r="EI1360" s="373"/>
      <c r="EJ1360" s="373"/>
      <c r="EK1360" s="373"/>
      <c r="EL1360" s="373"/>
      <c r="EM1360" s="373"/>
      <c r="EN1360" s="373"/>
      <c r="EO1360" s="373"/>
      <c r="EP1360" s="373"/>
      <c r="EQ1360" s="373"/>
      <c r="ER1360" s="373"/>
      <c r="ES1360" s="373"/>
      <c r="ET1360" s="373"/>
      <c r="EU1360" s="373"/>
      <c r="EV1360" s="373"/>
      <c r="EW1360" s="373"/>
      <c r="EX1360" s="373"/>
      <c r="EY1360" s="373"/>
      <c r="EZ1360" s="373"/>
      <c r="FA1360" s="373"/>
      <c r="FB1360" s="373"/>
      <c r="FC1360" s="373"/>
      <c r="FD1360" s="373"/>
      <c r="FE1360" s="373"/>
      <c r="FF1360" s="373"/>
      <c r="FG1360" s="373"/>
      <c r="FH1360" s="373"/>
      <c r="FI1360" s="838"/>
    </row>
    <row r="1361" spans="1:773" s="623" customFormat="1" ht="48" hidden="1" customHeight="1" x14ac:dyDescent="0.25">
      <c r="A1361" s="1365">
        <v>2026</v>
      </c>
      <c r="B1361" s="1365">
        <v>479</v>
      </c>
      <c r="C1361" s="1365" t="s">
        <v>58</v>
      </c>
      <c r="D1361" s="1365">
        <v>3000654</v>
      </c>
      <c r="E1361" s="1365">
        <v>5005020</v>
      </c>
      <c r="F1361" s="1365" t="s">
        <v>2269</v>
      </c>
      <c r="G1361" s="1365" t="s">
        <v>2270</v>
      </c>
      <c r="H1361" s="1365">
        <v>93</v>
      </c>
      <c r="I1361" s="1366" t="s">
        <v>992</v>
      </c>
      <c r="J1361" s="1367" t="s">
        <v>10</v>
      </c>
      <c r="K1361" s="1367" t="s">
        <v>60</v>
      </c>
      <c r="L1361" s="1365" t="s">
        <v>3689</v>
      </c>
      <c r="M1361" s="1368" t="s">
        <v>62</v>
      </c>
      <c r="N1361" s="1368"/>
      <c r="O1361" s="1365" t="s">
        <v>2641</v>
      </c>
      <c r="P1361" s="1365" t="s">
        <v>65</v>
      </c>
      <c r="Q1361" s="1369">
        <v>1</v>
      </c>
      <c r="R1361" s="297">
        <v>3000</v>
      </c>
      <c r="S1361" s="373"/>
      <c r="T1361" s="373"/>
      <c r="U1361" s="1365">
        <v>30</v>
      </c>
      <c r="V1361" s="1365">
        <v>4</v>
      </c>
      <c r="W1361" s="286"/>
      <c r="X1361" s="290"/>
      <c r="Y1361" s="291"/>
      <c r="Z1361" s="288"/>
      <c r="AA1361" s="288"/>
      <c r="AB1361" s="288"/>
      <c r="AC1361" s="288">
        <v>0</v>
      </c>
      <c r="AD1361" s="288">
        <v>0</v>
      </c>
      <c r="AE1361" s="285"/>
      <c r="AF1361" s="284">
        <v>0</v>
      </c>
      <c r="AG1361" s="284">
        <v>0</v>
      </c>
      <c r="AH1361" s="284">
        <f t="shared" si="1231"/>
        <v>3000</v>
      </c>
      <c r="AI1361" s="284">
        <f t="shared" si="1248"/>
        <v>400</v>
      </c>
      <c r="AJ1361" s="284">
        <f t="shared" si="1251"/>
        <v>0</v>
      </c>
      <c r="AK1361" s="284"/>
      <c r="AL1361" s="284">
        <f t="shared" si="1252"/>
        <v>0</v>
      </c>
      <c r="AM1361" s="284">
        <f t="shared" si="1253"/>
        <v>0</v>
      </c>
      <c r="AN1361" s="284"/>
      <c r="AO1361" s="284"/>
      <c r="AP1361" s="284">
        <f t="shared" si="1254"/>
        <v>0</v>
      </c>
      <c r="AQ1361" s="284">
        <f t="shared" si="1255"/>
        <v>0</v>
      </c>
      <c r="AR1361" s="288">
        <f t="shared" si="1232"/>
        <v>3400</v>
      </c>
      <c r="AS1361" s="373" t="s">
        <v>2578</v>
      </c>
      <c r="AT1361" s="373"/>
      <c r="AU1361" s="373" t="s">
        <v>3535</v>
      </c>
      <c r="AV1361" s="373" t="s">
        <v>3536</v>
      </c>
      <c r="AW1361" s="375">
        <v>46058</v>
      </c>
      <c r="AX1361" s="373" t="s">
        <v>3537</v>
      </c>
      <c r="AY1361" s="375">
        <v>46078</v>
      </c>
      <c r="AZ1361" s="373"/>
      <c r="BA1361" s="373" t="s">
        <v>3538</v>
      </c>
      <c r="BB1361" s="901" t="s">
        <v>995</v>
      </c>
      <c r="BC1361" s="373" t="s">
        <v>3821</v>
      </c>
      <c r="BD1361" s="373" t="s">
        <v>3822</v>
      </c>
      <c r="BE1361" s="373" t="s">
        <v>3823</v>
      </c>
      <c r="BF1361" s="375">
        <v>46092</v>
      </c>
      <c r="BG1361" s="373"/>
      <c r="BH1361" s="773" t="s">
        <v>3921</v>
      </c>
      <c r="BI1361" s="773"/>
      <c r="BJ1361" s="799"/>
      <c r="BK1361" s="687"/>
      <c r="BL1361" s="373">
        <v>5672</v>
      </c>
      <c r="BM1361" s="373"/>
      <c r="BN1361" s="773"/>
      <c r="BO1361" s="687" t="s">
        <v>3836</v>
      </c>
      <c r="BP1361" s="687"/>
      <c r="BQ1361" s="1115" t="s">
        <v>3819</v>
      </c>
      <c r="BR1361" s="1115"/>
      <c r="BS1361" s="1375" t="s">
        <v>3922</v>
      </c>
      <c r="BT1361" s="1375" t="s">
        <v>1568</v>
      </c>
      <c r="BU1361" s="1375" t="s">
        <v>3923</v>
      </c>
      <c r="BV1361" s="775">
        <v>9650851</v>
      </c>
      <c r="BW1361" s="775">
        <v>10096508510</v>
      </c>
      <c r="BX1361" s="1481" t="s">
        <v>3901</v>
      </c>
      <c r="BY1361" s="1376">
        <v>46094</v>
      </c>
      <c r="BZ1361" s="1376">
        <v>46116</v>
      </c>
      <c r="CA1361" s="373"/>
      <c r="CB1361" s="373"/>
      <c r="CC1361" s="373"/>
      <c r="CD1361" s="373"/>
      <c r="CE1361" s="373"/>
      <c r="CF1361" s="373"/>
      <c r="CG1361" s="373"/>
      <c r="CH1361" s="373"/>
      <c r="CI1361" s="373"/>
      <c r="CJ1361" s="373"/>
      <c r="CK1361" s="373"/>
      <c r="CL1361" s="373"/>
      <c r="CM1361" s="373"/>
      <c r="CN1361" s="373"/>
      <c r="CO1361" s="373"/>
      <c r="CP1361" s="373"/>
      <c r="CQ1361" s="373"/>
      <c r="CR1361" s="373"/>
      <c r="CS1361" s="373"/>
      <c r="CT1361" s="373">
        <v>30</v>
      </c>
      <c r="CU1361" s="1446">
        <f t="shared" si="1224"/>
        <v>3000</v>
      </c>
      <c r="CV1361" s="373">
        <v>19</v>
      </c>
      <c r="CW1361" s="390">
        <f>(R1361/30*CV1361)*Q1361</f>
        <v>1900</v>
      </c>
      <c r="CX1361" s="373">
        <v>19</v>
      </c>
      <c r="CY1361" s="390">
        <f>(R1361/30*CX1361)*Q1361</f>
        <v>1900</v>
      </c>
      <c r="CZ1361" s="390">
        <f t="shared" si="1256"/>
        <v>1100</v>
      </c>
      <c r="DA1361" s="390">
        <f t="shared" si="1257"/>
        <v>1100</v>
      </c>
      <c r="DB1361" s="373"/>
      <c r="DC1361" s="373">
        <v>30</v>
      </c>
      <c r="DD1361" s="1371">
        <f t="shared" si="1217"/>
        <v>400</v>
      </c>
      <c r="DE1361" s="373">
        <v>4</v>
      </c>
      <c r="DF1361" s="1371">
        <f t="shared" si="1244"/>
        <v>400</v>
      </c>
      <c r="DG1361" s="373">
        <v>4</v>
      </c>
      <c r="DH1361" s="1371">
        <f t="shared" si="1245"/>
        <v>400</v>
      </c>
      <c r="DI1361" s="1371">
        <f t="shared" si="1249"/>
        <v>0</v>
      </c>
      <c r="DJ1361" s="1371">
        <f t="shared" si="1250"/>
        <v>0</v>
      </c>
      <c r="DK1361" s="1371"/>
      <c r="DL1361" s="1371"/>
      <c r="DM1361" s="1371"/>
      <c r="DN1361" s="1371"/>
      <c r="DO1361" s="1371"/>
      <c r="DP1361" s="1371"/>
      <c r="DQ1361" s="1371"/>
      <c r="DR1361" s="1371"/>
      <c r="DS1361" s="1371"/>
      <c r="DT1361" s="373"/>
      <c r="DU1361" s="793">
        <f t="shared" si="1227"/>
        <v>3400</v>
      </c>
      <c r="DV1361" s="794">
        <f t="shared" si="1233"/>
        <v>2300</v>
      </c>
      <c r="DW1361" s="794">
        <f t="shared" si="1234"/>
        <v>2300</v>
      </c>
      <c r="DX1361" s="794">
        <f t="shared" si="1229"/>
        <v>1100</v>
      </c>
      <c r="DY1361" s="794">
        <f t="shared" si="1230"/>
        <v>1100</v>
      </c>
      <c r="DZ1361" s="373"/>
      <c r="EA1361" s="373"/>
      <c r="EB1361" s="373"/>
      <c r="EC1361" s="373"/>
      <c r="ED1361" s="373"/>
      <c r="EE1361" s="373"/>
      <c r="EF1361" s="373"/>
      <c r="EG1361" s="621"/>
      <c r="EH1361" s="373"/>
      <c r="EI1361" s="373"/>
      <c r="EJ1361" s="373"/>
      <c r="EK1361" s="373"/>
      <c r="EL1361" s="373"/>
      <c r="EM1361" s="373"/>
      <c r="EN1361" s="373"/>
      <c r="EO1361" s="373"/>
      <c r="EP1361" s="373"/>
      <c r="EQ1361" s="373"/>
      <c r="ER1361" s="373"/>
      <c r="ES1361" s="373"/>
      <c r="ET1361" s="373"/>
      <c r="EU1361" s="373"/>
      <c r="EV1361" s="373"/>
      <c r="EW1361" s="373"/>
      <c r="EX1361" s="373"/>
      <c r="EY1361" s="373"/>
      <c r="EZ1361" s="373"/>
      <c r="FA1361" s="373"/>
      <c r="FB1361" s="373"/>
      <c r="FC1361" s="373"/>
      <c r="FD1361" s="373"/>
      <c r="FE1361" s="373"/>
      <c r="FF1361" s="373"/>
      <c r="FG1361" s="373"/>
      <c r="FH1361" s="373"/>
      <c r="FI1361" s="838"/>
    </row>
    <row r="1362" spans="1:773" s="623" customFormat="1" ht="48" hidden="1" customHeight="1" x14ac:dyDescent="0.25">
      <c r="A1362" s="1365">
        <v>2026</v>
      </c>
      <c r="B1362" s="1365">
        <v>479</v>
      </c>
      <c r="C1362" s="1365" t="s">
        <v>58</v>
      </c>
      <c r="D1362" s="1365">
        <v>3000654</v>
      </c>
      <c r="E1362" s="1365">
        <v>5005020</v>
      </c>
      <c r="F1362" s="1365" t="s">
        <v>2269</v>
      </c>
      <c r="G1362" s="1365" t="s">
        <v>2270</v>
      </c>
      <c r="H1362" s="1365">
        <v>93</v>
      </c>
      <c r="I1362" s="1366" t="s">
        <v>992</v>
      </c>
      <c r="J1362" s="1367" t="s">
        <v>10</v>
      </c>
      <c r="K1362" s="1367" t="s">
        <v>60</v>
      </c>
      <c r="L1362" s="1365" t="s">
        <v>3689</v>
      </c>
      <c r="M1362" s="1368" t="s">
        <v>62</v>
      </c>
      <c r="N1362" s="1368"/>
      <c r="O1362" s="1365" t="s">
        <v>2641</v>
      </c>
      <c r="P1362" s="1365" t="s">
        <v>65</v>
      </c>
      <c r="Q1362" s="1369">
        <v>1</v>
      </c>
      <c r="R1362" s="297">
        <v>3000</v>
      </c>
      <c r="S1362" s="373"/>
      <c r="T1362" s="373"/>
      <c r="U1362" s="1365">
        <v>30</v>
      </c>
      <c r="V1362" s="1365">
        <v>4</v>
      </c>
      <c r="W1362" s="286"/>
      <c r="X1362" s="290"/>
      <c r="Y1362" s="291"/>
      <c r="Z1362" s="288"/>
      <c r="AA1362" s="288"/>
      <c r="AB1362" s="288"/>
      <c r="AC1362" s="288">
        <v>0</v>
      </c>
      <c r="AD1362" s="288">
        <v>0</v>
      </c>
      <c r="AE1362" s="285"/>
      <c r="AF1362" s="284">
        <v>0</v>
      </c>
      <c r="AG1362" s="284">
        <v>0</v>
      </c>
      <c r="AH1362" s="284">
        <f t="shared" si="1231"/>
        <v>3000</v>
      </c>
      <c r="AI1362" s="284">
        <f t="shared" si="1248"/>
        <v>400</v>
      </c>
      <c r="AJ1362" s="284">
        <f t="shared" si="1251"/>
        <v>0</v>
      </c>
      <c r="AK1362" s="284"/>
      <c r="AL1362" s="284">
        <f t="shared" si="1252"/>
        <v>0</v>
      </c>
      <c r="AM1362" s="284">
        <f t="shared" si="1253"/>
        <v>0</v>
      </c>
      <c r="AN1362" s="284"/>
      <c r="AO1362" s="284"/>
      <c r="AP1362" s="284">
        <f t="shared" si="1254"/>
        <v>0</v>
      </c>
      <c r="AQ1362" s="284">
        <f t="shared" si="1255"/>
        <v>0</v>
      </c>
      <c r="AR1362" s="288">
        <f t="shared" si="1232"/>
        <v>3400</v>
      </c>
      <c r="AS1362" s="373" t="s">
        <v>2578</v>
      </c>
      <c r="AT1362" s="373"/>
      <c r="AU1362" s="373" t="s">
        <v>3535</v>
      </c>
      <c r="AV1362" s="373" t="s">
        <v>3536</v>
      </c>
      <c r="AW1362" s="375">
        <v>46058</v>
      </c>
      <c r="AX1362" s="373" t="s">
        <v>3537</v>
      </c>
      <c r="AY1362" s="375">
        <v>46078</v>
      </c>
      <c r="AZ1362" s="373"/>
      <c r="BA1362" s="373" t="s">
        <v>3538</v>
      </c>
      <c r="BB1362" s="901" t="s">
        <v>995</v>
      </c>
      <c r="BC1362" s="373" t="s">
        <v>3821</v>
      </c>
      <c r="BD1362" s="373" t="s">
        <v>3822</v>
      </c>
      <c r="BE1362" s="373" t="s">
        <v>3823</v>
      </c>
      <c r="BF1362" s="375">
        <v>46092</v>
      </c>
      <c r="BG1362" s="373"/>
      <c r="BH1362" s="773" t="s">
        <v>3924</v>
      </c>
      <c r="BI1362" s="773"/>
      <c r="BJ1362" s="799"/>
      <c r="BK1362" s="687"/>
      <c r="BL1362" s="373">
        <v>5673</v>
      </c>
      <c r="BM1362" s="373"/>
      <c r="BN1362" s="773"/>
      <c r="BO1362" s="687" t="s">
        <v>3836</v>
      </c>
      <c r="BP1362" s="687"/>
      <c r="BQ1362" s="1115" t="s">
        <v>3819</v>
      </c>
      <c r="BR1362" s="1115"/>
      <c r="BS1362" s="1375" t="s">
        <v>3925</v>
      </c>
      <c r="BT1362" s="1375" t="s">
        <v>1115</v>
      </c>
      <c r="BU1362" s="1375" t="s">
        <v>3926</v>
      </c>
      <c r="BV1362" s="775">
        <v>40029711</v>
      </c>
      <c r="BW1362" s="775">
        <v>10400297113</v>
      </c>
      <c r="BX1362" s="1375" t="s">
        <v>2834</v>
      </c>
      <c r="BY1362" s="1376">
        <v>46094</v>
      </c>
      <c r="BZ1362" s="1376">
        <v>46116</v>
      </c>
      <c r="CA1362" s="373"/>
      <c r="CB1362" s="373"/>
      <c r="CC1362" s="373"/>
      <c r="CD1362" s="373"/>
      <c r="CE1362" s="373"/>
      <c r="CF1362" s="373"/>
      <c r="CG1362" s="373"/>
      <c r="CH1362" s="373"/>
      <c r="CI1362" s="373"/>
      <c r="CJ1362" s="373"/>
      <c r="CK1362" s="373"/>
      <c r="CL1362" s="373"/>
      <c r="CM1362" s="373"/>
      <c r="CN1362" s="373"/>
      <c r="CO1362" s="373"/>
      <c r="CP1362" s="373"/>
      <c r="CQ1362" s="373"/>
      <c r="CR1362" s="373"/>
      <c r="CS1362" s="373"/>
      <c r="CT1362" s="373">
        <v>30</v>
      </c>
      <c r="CU1362" s="1446">
        <f t="shared" si="1224"/>
        <v>3000</v>
      </c>
      <c r="CV1362" s="373">
        <v>19</v>
      </c>
      <c r="CW1362" s="390">
        <f>(R1362/30*CV1362)*Q1362</f>
        <v>1900</v>
      </c>
      <c r="CX1362" s="373">
        <v>19</v>
      </c>
      <c r="CY1362" s="390">
        <f>(R1362/30*CX1362)*Q1362</f>
        <v>1900</v>
      </c>
      <c r="CZ1362" s="390">
        <f t="shared" si="1256"/>
        <v>1100</v>
      </c>
      <c r="DA1362" s="390">
        <f t="shared" si="1257"/>
        <v>1100</v>
      </c>
      <c r="DB1362" s="373"/>
      <c r="DC1362" s="373">
        <v>30</v>
      </c>
      <c r="DD1362" s="1371">
        <f t="shared" si="1217"/>
        <v>400</v>
      </c>
      <c r="DE1362" s="373">
        <v>4</v>
      </c>
      <c r="DF1362" s="1371">
        <f t="shared" si="1244"/>
        <v>400</v>
      </c>
      <c r="DG1362" s="373">
        <v>4</v>
      </c>
      <c r="DH1362" s="1371">
        <f t="shared" si="1245"/>
        <v>400</v>
      </c>
      <c r="DI1362" s="1371">
        <f t="shared" si="1249"/>
        <v>0</v>
      </c>
      <c r="DJ1362" s="1371">
        <f t="shared" si="1250"/>
        <v>0</v>
      </c>
      <c r="DK1362" s="1371"/>
      <c r="DL1362" s="1371"/>
      <c r="DM1362" s="1371"/>
      <c r="DN1362" s="1371"/>
      <c r="DO1362" s="1371"/>
      <c r="DP1362" s="1371"/>
      <c r="DQ1362" s="1371"/>
      <c r="DR1362" s="1371"/>
      <c r="DS1362" s="1371"/>
      <c r="DT1362" s="373"/>
      <c r="DU1362" s="793">
        <f t="shared" si="1227"/>
        <v>3400</v>
      </c>
      <c r="DV1362" s="794">
        <f t="shared" si="1233"/>
        <v>2300</v>
      </c>
      <c r="DW1362" s="794">
        <f t="shared" si="1234"/>
        <v>2300</v>
      </c>
      <c r="DX1362" s="794">
        <f t="shared" si="1229"/>
        <v>1100</v>
      </c>
      <c r="DY1362" s="794">
        <f t="shared" si="1230"/>
        <v>1100</v>
      </c>
      <c r="DZ1362" s="373"/>
      <c r="EA1362" s="373"/>
      <c r="EB1362" s="373"/>
      <c r="EC1362" s="373"/>
      <c r="ED1362" s="373"/>
      <c r="EE1362" s="373"/>
      <c r="EF1362" s="373"/>
      <c r="EG1362" s="621"/>
      <c r="EH1362" s="373"/>
      <c r="EI1362" s="373"/>
      <c r="EJ1362" s="373"/>
      <c r="EK1362" s="373"/>
      <c r="EL1362" s="373"/>
      <c r="EM1362" s="373"/>
      <c r="EN1362" s="373"/>
      <c r="EO1362" s="373"/>
      <c r="EP1362" s="373"/>
      <c r="EQ1362" s="373"/>
      <c r="ER1362" s="373"/>
      <c r="ES1362" s="373"/>
      <c r="ET1362" s="373"/>
      <c r="EU1362" s="373"/>
      <c r="EV1362" s="373"/>
      <c r="EW1362" s="373"/>
      <c r="EX1362" s="373"/>
      <c r="EY1362" s="373"/>
      <c r="EZ1362" s="373"/>
      <c r="FA1362" s="373"/>
      <c r="FB1362" s="373"/>
      <c r="FC1362" s="373"/>
      <c r="FD1362" s="373"/>
      <c r="FE1362" s="373"/>
      <c r="FF1362" s="373"/>
      <c r="FG1362" s="373"/>
      <c r="FH1362" s="373"/>
      <c r="FI1362" s="838"/>
    </row>
    <row r="1363" spans="1:773" s="623" customFormat="1" ht="48" hidden="1" customHeight="1" x14ac:dyDescent="0.25">
      <c r="A1363" s="1365">
        <v>2026</v>
      </c>
      <c r="B1363" s="1365">
        <v>479</v>
      </c>
      <c r="C1363" s="1365" t="s">
        <v>58</v>
      </c>
      <c r="D1363" s="1365">
        <v>3000654</v>
      </c>
      <c r="E1363" s="1365">
        <v>5005020</v>
      </c>
      <c r="F1363" s="1365" t="s">
        <v>2269</v>
      </c>
      <c r="G1363" s="1365" t="s">
        <v>2270</v>
      </c>
      <c r="H1363" s="1365">
        <v>93</v>
      </c>
      <c r="I1363" s="1366" t="s">
        <v>992</v>
      </c>
      <c r="J1363" s="1367" t="s">
        <v>10</v>
      </c>
      <c r="K1363" s="1367" t="s">
        <v>60</v>
      </c>
      <c r="L1363" s="1365" t="s">
        <v>3689</v>
      </c>
      <c r="M1363" s="1368" t="s">
        <v>62</v>
      </c>
      <c r="N1363" s="1368"/>
      <c r="O1363" s="1365" t="s">
        <v>2641</v>
      </c>
      <c r="P1363" s="1365" t="s">
        <v>65</v>
      </c>
      <c r="Q1363" s="1369">
        <v>1</v>
      </c>
      <c r="R1363" s="297">
        <v>3000</v>
      </c>
      <c r="S1363" s="373"/>
      <c r="T1363" s="373"/>
      <c r="U1363" s="1365">
        <v>30</v>
      </c>
      <c r="V1363" s="1365">
        <v>4</v>
      </c>
      <c r="W1363" s="286"/>
      <c r="X1363" s="290"/>
      <c r="Y1363" s="291"/>
      <c r="Z1363" s="288"/>
      <c r="AA1363" s="288"/>
      <c r="AB1363" s="288"/>
      <c r="AC1363" s="288">
        <v>0</v>
      </c>
      <c r="AD1363" s="288">
        <v>0</v>
      </c>
      <c r="AE1363" s="285"/>
      <c r="AF1363" s="284">
        <v>0</v>
      </c>
      <c r="AG1363" s="284">
        <v>0</v>
      </c>
      <c r="AH1363" s="284">
        <f t="shared" si="1231"/>
        <v>3000</v>
      </c>
      <c r="AI1363" s="284">
        <f t="shared" si="1248"/>
        <v>400</v>
      </c>
      <c r="AJ1363" s="284">
        <f t="shared" si="1251"/>
        <v>0</v>
      </c>
      <c r="AK1363" s="284"/>
      <c r="AL1363" s="284">
        <f t="shared" si="1252"/>
        <v>0</v>
      </c>
      <c r="AM1363" s="284">
        <f t="shared" si="1253"/>
        <v>0</v>
      </c>
      <c r="AN1363" s="284"/>
      <c r="AO1363" s="284"/>
      <c r="AP1363" s="284">
        <f t="shared" si="1254"/>
        <v>0</v>
      </c>
      <c r="AQ1363" s="284">
        <f t="shared" si="1255"/>
        <v>0</v>
      </c>
      <c r="AR1363" s="288">
        <f t="shared" si="1232"/>
        <v>3400</v>
      </c>
      <c r="AS1363" s="373" t="s">
        <v>2578</v>
      </c>
      <c r="AT1363" s="373"/>
      <c r="AU1363" s="373" t="s">
        <v>3535</v>
      </c>
      <c r="AV1363" s="373" t="s">
        <v>3536</v>
      </c>
      <c r="AW1363" s="375">
        <v>46058</v>
      </c>
      <c r="AX1363" s="373" t="s">
        <v>3537</v>
      </c>
      <c r="AY1363" s="375">
        <v>46078</v>
      </c>
      <c r="AZ1363" s="373"/>
      <c r="BA1363" s="373" t="s">
        <v>3538</v>
      </c>
      <c r="BB1363" s="901" t="s">
        <v>995</v>
      </c>
      <c r="BC1363" s="373" t="s">
        <v>3821</v>
      </c>
      <c r="BD1363" s="373" t="s">
        <v>3822</v>
      </c>
      <c r="BE1363" s="373" t="s">
        <v>3823</v>
      </c>
      <c r="BF1363" s="375">
        <v>46092</v>
      </c>
      <c r="BG1363" s="373"/>
      <c r="BH1363" s="773" t="s">
        <v>3927</v>
      </c>
      <c r="BI1363" s="773"/>
      <c r="BJ1363" s="799"/>
      <c r="BK1363" s="687"/>
      <c r="BL1363" s="373">
        <v>5675</v>
      </c>
      <c r="BM1363" s="373"/>
      <c r="BN1363" s="773"/>
      <c r="BO1363" s="687" t="s">
        <v>3868</v>
      </c>
      <c r="BP1363" s="687"/>
      <c r="BQ1363" s="1115" t="s">
        <v>3819</v>
      </c>
      <c r="BR1363" s="1115"/>
      <c r="BS1363" s="1375" t="s">
        <v>1062</v>
      </c>
      <c r="BT1363" s="1375" t="s">
        <v>3928</v>
      </c>
      <c r="BU1363" s="1375" t="s">
        <v>3929</v>
      </c>
      <c r="BV1363" s="775">
        <v>17867276</v>
      </c>
      <c r="BW1363" s="775">
        <v>10178672768</v>
      </c>
      <c r="BX1363" s="1481" t="s">
        <v>3901</v>
      </c>
      <c r="BY1363" s="1376">
        <v>46094</v>
      </c>
      <c r="BZ1363" s="1376">
        <v>46116</v>
      </c>
      <c r="CA1363" s="373"/>
      <c r="CB1363" s="373"/>
      <c r="CC1363" s="373"/>
      <c r="CD1363" s="373"/>
      <c r="CE1363" s="373"/>
      <c r="CF1363" s="373"/>
      <c r="CG1363" s="373"/>
      <c r="CH1363" s="373"/>
      <c r="CI1363" s="373"/>
      <c r="CJ1363" s="373"/>
      <c r="CK1363" s="373"/>
      <c r="CL1363" s="373"/>
      <c r="CM1363" s="373"/>
      <c r="CN1363" s="373"/>
      <c r="CO1363" s="373"/>
      <c r="CP1363" s="373"/>
      <c r="CQ1363" s="373"/>
      <c r="CR1363" s="373"/>
      <c r="CS1363" s="373"/>
      <c r="CT1363" s="373">
        <v>30</v>
      </c>
      <c r="CU1363" s="1446">
        <f t="shared" si="1224"/>
        <v>3000</v>
      </c>
      <c r="CV1363" s="373">
        <v>19</v>
      </c>
      <c r="CW1363" s="390">
        <f>(R1363/30*CV1363)*Q1363</f>
        <v>1900</v>
      </c>
      <c r="CX1363" s="373">
        <v>19</v>
      </c>
      <c r="CY1363" s="390">
        <f>(R1363/30*CX1363)*Q1363</f>
        <v>1900</v>
      </c>
      <c r="CZ1363" s="390">
        <f t="shared" si="1256"/>
        <v>1100</v>
      </c>
      <c r="DA1363" s="390">
        <f t="shared" si="1257"/>
        <v>1100</v>
      </c>
      <c r="DB1363" s="373"/>
      <c r="DC1363" s="373">
        <v>30</v>
      </c>
      <c r="DD1363" s="1371">
        <f t="shared" si="1217"/>
        <v>400</v>
      </c>
      <c r="DE1363" s="373">
        <v>4</v>
      </c>
      <c r="DF1363" s="1371">
        <f t="shared" si="1244"/>
        <v>400</v>
      </c>
      <c r="DG1363" s="373">
        <v>4</v>
      </c>
      <c r="DH1363" s="1371">
        <f t="shared" si="1245"/>
        <v>400</v>
      </c>
      <c r="DI1363" s="1371">
        <f t="shared" si="1249"/>
        <v>0</v>
      </c>
      <c r="DJ1363" s="1371">
        <f t="shared" si="1250"/>
        <v>0</v>
      </c>
      <c r="DK1363" s="1371"/>
      <c r="DL1363" s="1371"/>
      <c r="DM1363" s="1371"/>
      <c r="DN1363" s="1371"/>
      <c r="DO1363" s="1371"/>
      <c r="DP1363" s="1371"/>
      <c r="DQ1363" s="1371"/>
      <c r="DR1363" s="1371"/>
      <c r="DS1363" s="1371"/>
      <c r="DT1363" s="373"/>
      <c r="DU1363" s="793">
        <f t="shared" si="1227"/>
        <v>3400</v>
      </c>
      <c r="DV1363" s="794">
        <f t="shared" si="1233"/>
        <v>2300</v>
      </c>
      <c r="DW1363" s="794">
        <f t="shared" si="1234"/>
        <v>2300</v>
      </c>
      <c r="DX1363" s="794">
        <f t="shared" si="1229"/>
        <v>1100</v>
      </c>
      <c r="DY1363" s="794">
        <f t="shared" si="1230"/>
        <v>1100</v>
      </c>
      <c r="DZ1363" s="373"/>
      <c r="EA1363" s="373"/>
      <c r="EB1363" s="373"/>
      <c r="EC1363" s="373"/>
      <c r="ED1363" s="373"/>
      <c r="EE1363" s="373"/>
      <c r="EF1363" s="373"/>
      <c r="EG1363" s="621"/>
      <c r="EH1363" s="373"/>
      <c r="EI1363" s="373"/>
      <c r="EJ1363" s="373"/>
      <c r="EK1363" s="373"/>
      <c r="EL1363" s="373"/>
      <c r="EM1363" s="373"/>
      <c r="EN1363" s="373"/>
      <c r="EO1363" s="373"/>
      <c r="EP1363" s="373"/>
      <c r="EQ1363" s="373"/>
      <c r="ER1363" s="373"/>
      <c r="ES1363" s="373"/>
      <c r="ET1363" s="373"/>
      <c r="EU1363" s="373"/>
      <c r="EV1363" s="373"/>
      <c r="EW1363" s="373"/>
      <c r="EX1363" s="373"/>
      <c r="EY1363" s="373"/>
      <c r="EZ1363" s="373"/>
      <c r="FA1363" s="373"/>
      <c r="FB1363" s="373"/>
      <c r="FC1363" s="373"/>
      <c r="FD1363" s="373"/>
      <c r="FE1363" s="373"/>
      <c r="FF1363" s="373"/>
      <c r="FG1363" s="373"/>
      <c r="FH1363" s="373"/>
      <c r="FI1363" s="838"/>
    </row>
    <row r="1364" spans="1:773" s="623" customFormat="1" ht="48" hidden="1" customHeight="1" x14ac:dyDescent="0.25">
      <c r="A1364" s="1365">
        <v>2026</v>
      </c>
      <c r="B1364" s="1365">
        <v>479</v>
      </c>
      <c r="C1364" s="1365" t="s">
        <v>58</v>
      </c>
      <c r="D1364" s="1365">
        <v>3000654</v>
      </c>
      <c r="E1364" s="1365">
        <v>5005020</v>
      </c>
      <c r="F1364" s="1365" t="s">
        <v>2269</v>
      </c>
      <c r="G1364" s="1365" t="s">
        <v>2270</v>
      </c>
      <c r="H1364" s="1365">
        <v>93</v>
      </c>
      <c r="I1364" s="1366" t="s">
        <v>992</v>
      </c>
      <c r="J1364" s="1367" t="s">
        <v>10</v>
      </c>
      <c r="K1364" s="1367" t="s">
        <v>60</v>
      </c>
      <c r="L1364" s="1365" t="s">
        <v>3689</v>
      </c>
      <c r="M1364" s="1368" t="s">
        <v>62</v>
      </c>
      <c r="N1364" s="1368"/>
      <c r="O1364" s="1365" t="s">
        <v>2641</v>
      </c>
      <c r="P1364" s="1365" t="s">
        <v>65</v>
      </c>
      <c r="Q1364" s="1369">
        <v>1</v>
      </c>
      <c r="R1364" s="297">
        <v>3000</v>
      </c>
      <c r="S1364" s="373"/>
      <c r="T1364" s="373"/>
      <c r="U1364" s="1365">
        <v>30</v>
      </c>
      <c r="V1364" s="1365">
        <v>4</v>
      </c>
      <c r="W1364" s="286"/>
      <c r="X1364" s="290"/>
      <c r="Y1364" s="291"/>
      <c r="Z1364" s="288"/>
      <c r="AA1364" s="288"/>
      <c r="AB1364" s="288"/>
      <c r="AC1364" s="288">
        <v>0</v>
      </c>
      <c r="AD1364" s="288">
        <v>0</v>
      </c>
      <c r="AE1364" s="285"/>
      <c r="AF1364" s="284">
        <v>0</v>
      </c>
      <c r="AG1364" s="284">
        <v>0</v>
      </c>
      <c r="AH1364" s="284">
        <f t="shared" si="1231"/>
        <v>3000</v>
      </c>
      <c r="AI1364" s="284">
        <f t="shared" si="1248"/>
        <v>400</v>
      </c>
      <c r="AJ1364" s="284">
        <f t="shared" si="1251"/>
        <v>0</v>
      </c>
      <c r="AK1364" s="284"/>
      <c r="AL1364" s="284">
        <f t="shared" si="1252"/>
        <v>0</v>
      </c>
      <c r="AM1364" s="284">
        <f t="shared" si="1253"/>
        <v>0</v>
      </c>
      <c r="AN1364" s="284"/>
      <c r="AO1364" s="284"/>
      <c r="AP1364" s="284">
        <f t="shared" si="1254"/>
        <v>0</v>
      </c>
      <c r="AQ1364" s="284">
        <f t="shared" si="1255"/>
        <v>0</v>
      </c>
      <c r="AR1364" s="288">
        <f t="shared" si="1232"/>
        <v>3400</v>
      </c>
      <c r="AS1364" s="373" t="s">
        <v>2578</v>
      </c>
      <c r="AT1364" s="373"/>
      <c r="AU1364" s="373" t="s">
        <v>3535</v>
      </c>
      <c r="AV1364" s="373" t="s">
        <v>3536</v>
      </c>
      <c r="AW1364" s="375">
        <v>46058</v>
      </c>
      <c r="AX1364" s="373" t="s">
        <v>3537</v>
      </c>
      <c r="AY1364" s="375">
        <v>46078</v>
      </c>
      <c r="AZ1364" s="373"/>
      <c r="BA1364" s="373" t="s">
        <v>3538</v>
      </c>
      <c r="BB1364" s="901" t="s">
        <v>995</v>
      </c>
      <c r="BC1364" s="373" t="s">
        <v>3913</v>
      </c>
      <c r="BD1364" s="373" t="s">
        <v>3914</v>
      </c>
      <c r="BE1364" s="373" t="s">
        <v>3915</v>
      </c>
      <c r="BF1364" s="375">
        <v>46106</v>
      </c>
      <c r="BG1364" s="373"/>
      <c r="BH1364" s="773" t="s">
        <v>3930</v>
      </c>
      <c r="BI1364" s="773"/>
      <c r="BJ1364" s="799"/>
      <c r="BK1364" s="687"/>
      <c r="BL1364" s="373">
        <v>5866</v>
      </c>
      <c r="BM1364" s="373"/>
      <c r="BN1364" s="773"/>
      <c r="BO1364" s="687"/>
      <c r="BP1364" s="687"/>
      <c r="BQ1364" s="1115" t="s">
        <v>3819</v>
      </c>
      <c r="BR1364" s="1115"/>
      <c r="BS1364" s="1375" t="s">
        <v>1271</v>
      </c>
      <c r="BT1364" s="1375" t="s">
        <v>3175</v>
      </c>
      <c r="BU1364" s="1375" t="s">
        <v>3931</v>
      </c>
      <c r="BV1364" s="775">
        <v>73570303</v>
      </c>
      <c r="BW1364" s="775">
        <v>10735703035</v>
      </c>
      <c r="BX1364" s="1494" t="s">
        <v>2834</v>
      </c>
      <c r="BY1364" s="1376">
        <v>46108</v>
      </c>
      <c r="BZ1364" s="1376">
        <v>46116</v>
      </c>
      <c r="CA1364" s="373"/>
      <c r="CB1364" s="373"/>
      <c r="CC1364" s="373"/>
      <c r="CD1364" s="373"/>
      <c r="CE1364" s="373"/>
      <c r="CF1364" s="373"/>
      <c r="CG1364" s="373"/>
      <c r="CH1364" s="373"/>
      <c r="CI1364" s="373"/>
      <c r="CJ1364" s="373"/>
      <c r="CK1364" s="373"/>
      <c r="CL1364" s="373"/>
      <c r="CM1364" s="373"/>
      <c r="CN1364" s="373"/>
      <c r="CO1364" s="373"/>
      <c r="CP1364" s="373"/>
      <c r="CQ1364" s="373"/>
      <c r="CR1364" s="373"/>
      <c r="CS1364" s="373"/>
      <c r="CT1364" s="373">
        <v>30</v>
      </c>
      <c r="CU1364" s="1446">
        <f t="shared" si="1224"/>
        <v>3000</v>
      </c>
      <c r="CV1364" s="373">
        <v>7</v>
      </c>
      <c r="CW1364" s="390">
        <v>677.41</v>
      </c>
      <c r="CX1364" s="373">
        <v>7</v>
      </c>
      <c r="CY1364" s="390">
        <v>677.41</v>
      </c>
      <c r="CZ1364" s="390">
        <f t="shared" si="1256"/>
        <v>2322.59</v>
      </c>
      <c r="DA1364" s="390">
        <f t="shared" si="1257"/>
        <v>2322.59</v>
      </c>
      <c r="DB1364" s="373"/>
      <c r="DC1364" s="373">
        <v>30</v>
      </c>
      <c r="DD1364" s="1371">
        <f t="shared" si="1217"/>
        <v>400</v>
      </c>
      <c r="DE1364" s="373">
        <v>4</v>
      </c>
      <c r="DF1364" s="1371">
        <f t="shared" si="1244"/>
        <v>400</v>
      </c>
      <c r="DG1364" s="373">
        <v>4</v>
      </c>
      <c r="DH1364" s="1371">
        <f t="shared" si="1245"/>
        <v>400</v>
      </c>
      <c r="DI1364" s="1371">
        <f t="shared" si="1249"/>
        <v>0</v>
      </c>
      <c r="DJ1364" s="1371">
        <f t="shared" si="1250"/>
        <v>0</v>
      </c>
      <c r="DK1364" s="1371"/>
      <c r="DL1364" s="1371"/>
      <c r="DM1364" s="1371"/>
      <c r="DN1364" s="1371"/>
      <c r="DO1364" s="1371"/>
      <c r="DP1364" s="1371"/>
      <c r="DQ1364" s="1371"/>
      <c r="DR1364" s="1371"/>
      <c r="DS1364" s="1371"/>
      <c r="DT1364" s="373"/>
      <c r="DU1364" s="789">
        <f t="shared" si="1227"/>
        <v>3400</v>
      </c>
      <c r="DV1364" s="791">
        <f t="shared" si="1233"/>
        <v>1077.4099999999999</v>
      </c>
      <c r="DW1364" s="791">
        <f t="shared" si="1234"/>
        <v>1077.4099999999999</v>
      </c>
      <c r="DX1364" s="791">
        <f t="shared" si="1229"/>
        <v>2322.59</v>
      </c>
      <c r="DY1364" s="791">
        <f t="shared" si="1230"/>
        <v>2322.59</v>
      </c>
      <c r="DZ1364" s="373"/>
      <c r="EA1364" s="373"/>
      <c r="EB1364" s="373"/>
      <c r="EC1364" s="373" t="s">
        <v>3932</v>
      </c>
      <c r="ED1364" s="373"/>
      <c r="EE1364" s="373"/>
      <c r="EF1364" s="373"/>
      <c r="EG1364" s="651"/>
      <c r="EH1364" s="373"/>
      <c r="EI1364" s="373"/>
      <c r="EJ1364" s="373"/>
      <c r="EK1364" s="373"/>
      <c r="EL1364" s="373"/>
      <c r="EM1364" s="373"/>
      <c r="EN1364" s="373"/>
      <c r="EO1364" s="373"/>
      <c r="EP1364" s="373"/>
      <c r="EQ1364" s="373"/>
      <c r="ER1364" s="373"/>
      <c r="ES1364" s="373"/>
      <c r="ET1364" s="373"/>
      <c r="EU1364" s="373"/>
      <c r="EV1364" s="373"/>
      <c r="EW1364" s="373"/>
      <c r="EX1364" s="373"/>
      <c r="EY1364" s="373"/>
      <c r="EZ1364" s="373"/>
      <c r="FA1364" s="373"/>
      <c r="FB1364" s="373"/>
      <c r="FC1364" s="373"/>
      <c r="FD1364" s="373"/>
      <c r="FE1364" s="373"/>
      <c r="FF1364" s="373"/>
      <c r="FG1364" s="373"/>
      <c r="FH1364" s="373"/>
      <c r="FI1364" s="838"/>
    </row>
    <row r="1365" spans="1:773" s="623" customFormat="1" ht="48" hidden="1" customHeight="1" x14ac:dyDescent="0.25">
      <c r="A1365" s="1365">
        <v>2026</v>
      </c>
      <c r="B1365" s="1365">
        <v>479</v>
      </c>
      <c r="C1365" s="1365" t="s">
        <v>58</v>
      </c>
      <c r="D1365" s="1365">
        <v>3000654</v>
      </c>
      <c r="E1365" s="1365">
        <v>5005020</v>
      </c>
      <c r="F1365" s="1365" t="s">
        <v>2269</v>
      </c>
      <c r="G1365" s="1365" t="s">
        <v>2270</v>
      </c>
      <c r="H1365" s="1365">
        <v>93</v>
      </c>
      <c r="I1365" s="1366" t="s">
        <v>992</v>
      </c>
      <c r="J1365" s="1367" t="s">
        <v>10</v>
      </c>
      <c r="K1365" s="1367" t="s">
        <v>60</v>
      </c>
      <c r="L1365" s="1365" t="s">
        <v>3689</v>
      </c>
      <c r="M1365" s="1368" t="s">
        <v>62</v>
      </c>
      <c r="N1365" s="1368"/>
      <c r="O1365" s="1365" t="s">
        <v>2641</v>
      </c>
      <c r="P1365" s="1365" t="s">
        <v>65</v>
      </c>
      <c r="Q1365" s="1369">
        <v>1</v>
      </c>
      <c r="R1365" s="297">
        <v>3000</v>
      </c>
      <c r="S1365" s="373"/>
      <c r="T1365" s="373"/>
      <c r="U1365" s="1365">
        <v>30</v>
      </c>
      <c r="V1365" s="1365">
        <v>4</v>
      </c>
      <c r="W1365" s="286"/>
      <c r="X1365" s="290"/>
      <c r="Y1365" s="291"/>
      <c r="Z1365" s="288"/>
      <c r="AA1365" s="288"/>
      <c r="AB1365" s="288"/>
      <c r="AC1365" s="288">
        <v>0</v>
      </c>
      <c r="AD1365" s="288">
        <v>0</v>
      </c>
      <c r="AE1365" s="285"/>
      <c r="AF1365" s="284">
        <v>0</v>
      </c>
      <c r="AG1365" s="284">
        <v>0</v>
      </c>
      <c r="AH1365" s="284">
        <f t="shared" si="1231"/>
        <v>3000</v>
      </c>
      <c r="AI1365" s="284">
        <f t="shared" si="1248"/>
        <v>400</v>
      </c>
      <c r="AJ1365" s="284">
        <f t="shared" si="1251"/>
        <v>0</v>
      </c>
      <c r="AK1365" s="284"/>
      <c r="AL1365" s="284">
        <f t="shared" si="1252"/>
        <v>0</v>
      </c>
      <c r="AM1365" s="284">
        <f t="shared" si="1253"/>
        <v>0</v>
      </c>
      <c r="AN1365" s="284"/>
      <c r="AO1365" s="284"/>
      <c r="AP1365" s="284">
        <f t="shared" si="1254"/>
        <v>0</v>
      </c>
      <c r="AQ1365" s="284">
        <f t="shared" si="1255"/>
        <v>0</v>
      </c>
      <c r="AR1365" s="288">
        <f t="shared" si="1232"/>
        <v>3400</v>
      </c>
      <c r="AS1365" s="373" t="s">
        <v>2578</v>
      </c>
      <c r="AT1365" s="373"/>
      <c r="AU1365" s="373" t="s">
        <v>3535</v>
      </c>
      <c r="AV1365" s="373" t="s">
        <v>3536</v>
      </c>
      <c r="AW1365" s="375">
        <v>46058</v>
      </c>
      <c r="AX1365" s="373" t="s">
        <v>3537</v>
      </c>
      <c r="AY1365" s="375">
        <v>46078</v>
      </c>
      <c r="AZ1365" s="373"/>
      <c r="BA1365" s="373" t="s">
        <v>3538</v>
      </c>
      <c r="BB1365" s="901" t="s">
        <v>995</v>
      </c>
      <c r="BC1365" s="373" t="s">
        <v>3821</v>
      </c>
      <c r="BD1365" s="373" t="s">
        <v>3822</v>
      </c>
      <c r="BE1365" s="373" t="s">
        <v>3823</v>
      </c>
      <c r="BF1365" s="375">
        <v>46092</v>
      </c>
      <c r="BG1365" s="373"/>
      <c r="BH1365" s="773" t="s">
        <v>3933</v>
      </c>
      <c r="BI1365" s="773"/>
      <c r="BJ1365" s="799"/>
      <c r="BK1365" s="687"/>
      <c r="BL1365" s="373">
        <v>5677</v>
      </c>
      <c r="BM1365" s="373"/>
      <c r="BN1365" s="773"/>
      <c r="BO1365" s="687" t="s">
        <v>3874</v>
      </c>
      <c r="BP1365" s="687"/>
      <c r="BQ1365" s="1115" t="s">
        <v>3819</v>
      </c>
      <c r="BR1365" s="1115"/>
      <c r="BS1365" s="1375" t="s">
        <v>1727</v>
      </c>
      <c r="BT1365" s="1375" t="s">
        <v>2462</v>
      </c>
      <c r="BU1365" s="1375" t="s">
        <v>3934</v>
      </c>
      <c r="BV1365" s="775">
        <v>72481360</v>
      </c>
      <c r="BW1365" s="775">
        <v>10724813602</v>
      </c>
      <c r="BX1365" s="1481" t="s">
        <v>3901</v>
      </c>
      <c r="BY1365" s="1376">
        <v>46094</v>
      </c>
      <c r="BZ1365" s="1376">
        <v>46116</v>
      </c>
      <c r="CA1365" s="373"/>
      <c r="CB1365" s="373"/>
      <c r="CC1365" s="373"/>
      <c r="CD1365" s="373"/>
      <c r="CE1365" s="373"/>
      <c r="CF1365" s="373"/>
      <c r="CG1365" s="373"/>
      <c r="CH1365" s="373"/>
      <c r="CI1365" s="373"/>
      <c r="CJ1365" s="373"/>
      <c r="CK1365" s="373"/>
      <c r="CL1365" s="373"/>
      <c r="CM1365" s="373"/>
      <c r="CN1365" s="373"/>
      <c r="CO1365" s="373"/>
      <c r="CP1365" s="373"/>
      <c r="CQ1365" s="373"/>
      <c r="CR1365" s="373"/>
      <c r="CS1365" s="373"/>
      <c r="CT1365" s="373">
        <v>30</v>
      </c>
      <c r="CU1365" s="1446">
        <f t="shared" si="1224"/>
        <v>3000</v>
      </c>
      <c r="CV1365" s="373">
        <v>19</v>
      </c>
      <c r="CW1365" s="390">
        <f t="shared" ref="CW1365:CW1396" si="1258">(R1365/30*CV1365)*Q1365</f>
        <v>1900</v>
      </c>
      <c r="CX1365" s="373">
        <v>19</v>
      </c>
      <c r="CY1365" s="390">
        <f t="shared" ref="CY1365:CY1370" si="1259">(R1365/30*CX1365)*Q1365</f>
        <v>1900</v>
      </c>
      <c r="CZ1365" s="390">
        <f t="shared" si="1256"/>
        <v>1100</v>
      </c>
      <c r="DA1365" s="390">
        <f t="shared" si="1257"/>
        <v>1100</v>
      </c>
      <c r="DB1365" s="373"/>
      <c r="DC1365" s="373">
        <v>30</v>
      </c>
      <c r="DD1365" s="1371">
        <f t="shared" si="1217"/>
        <v>400</v>
      </c>
      <c r="DE1365" s="373">
        <v>4</v>
      </c>
      <c r="DF1365" s="1371">
        <f t="shared" si="1244"/>
        <v>400</v>
      </c>
      <c r="DG1365" s="373">
        <v>4</v>
      </c>
      <c r="DH1365" s="1371">
        <f t="shared" si="1245"/>
        <v>400</v>
      </c>
      <c r="DI1365" s="1371">
        <f t="shared" si="1249"/>
        <v>0</v>
      </c>
      <c r="DJ1365" s="1371">
        <f t="shared" si="1250"/>
        <v>0</v>
      </c>
      <c r="DK1365" s="1371"/>
      <c r="DL1365" s="1371"/>
      <c r="DM1365" s="1371"/>
      <c r="DN1365" s="1371"/>
      <c r="DO1365" s="1371"/>
      <c r="DP1365" s="1371"/>
      <c r="DQ1365" s="1371"/>
      <c r="DR1365" s="1371"/>
      <c r="DS1365" s="1371"/>
      <c r="DT1365" s="373"/>
      <c r="DU1365" s="793">
        <f t="shared" si="1227"/>
        <v>3400</v>
      </c>
      <c r="DV1365" s="794">
        <f t="shared" si="1233"/>
        <v>2300</v>
      </c>
      <c r="DW1365" s="794">
        <f t="shared" si="1234"/>
        <v>2300</v>
      </c>
      <c r="DX1365" s="794">
        <f t="shared" si="1229"/>
        <v>1100</v>
      </c>
      <c r="DY1365" s="794">
        <f t="shared" si="1230"/>
        <v>1100</v>
      </c>
      <c r="DZ1365" s="373"/>
      <c r="EA1365" s="373"/>
      <c r="EB1365" s="373"/>
      <c r="EC1365" s="373"/>
      <c r="ED1365" s="373"/>
      <c r="EE1365" s="373"/>
      <c r="EF1365" s="373"/>
      <c r="EG1365" s="621"/>
      <c r="EH1365" s="373"/>
      <c r="EI1365" s="373"/>
      <c r="EJ1365" s="373"/>
      <c r="EK1365" s="373"/>
      <c r="EL1365" s="373"/>
      <c r="EM1365" s="373"/>
      <c r="EN1365" s="373"/>
      <c r="EO1365" s="373"/>
      <c r="EP1365" s="373"/>
      <c r="EQ1365" s="373"/>
      <c r="ER1365" s="373"/>
      <c r="ES1365" s="373"/>
      <c r="ET1365" s="373"/>
      <c r="EU1365" s="373"/>
      <c r="EV1365" s="373"/>
      <c r="EW1365" s="373"/>
      <c r="EX1365" s="373"/>
      <c r="EY1365" s="373"/>
      <c r="EZ1365" s="373"/>
      <c r="FA1365" s="373"/>
      <c r="FB1365" s="373"/>
      <c r="FC1365" s="373"/>
      <c r="FD1365" s="373"/>
      <c r="FE1365" s="373"/>
      <c r="FF1365" s="373"/>
      <c r="FG1365" s="373"/>
      <c r="FH1365" s="373"/>
      <c r="FI1365" s="838"/>
    </row>
    <row r="1366" spans="1:773" s="623" customFormat="1" ht="48" hidden="1" customHeight="1" x14ac:dyDescent="0.25">
      <c r="A1366" s="1365">
        <v>2026</v>
      </c>
      <c r="B1366" s="1365">
        <v>479</v>
      </c>
      <c r="C1366" s="1365" t="s">
        <v>58</v>
      </c>
      <c r="D1366" s="1365">
        <v>3000654</v>
      </c>
      <c r="E1366" s="1365">
        <v>5005020</v>
      </c>
      <c r="F1366" s="1365" t="s">
        <v>2269</v>
      </c>
      <c r="G1366" s="1365" t="s">
        <v>2270</v>
      </c>
      <c r="H1366" s="1365">
        <v>93</v>
      </c>
      <c r="I1366" s="1366" t="s">
        <v>992</v>
      </c>
      <c r="J1366" s="1367" t="s">
        <v>10</v>
      </c>
      <c r="K1366" s="1367" t="s">
        <v>60</v>
      </c>
      <c r="L1366" s="1365" t="s">
        <v>3689</v>
      </c>
      <c r="M1366" s="1368" t="s">
        <v>62</v>
      </c>
      <c r="N1366" s="1368"/>
      <c r="O1366" s="1365" t="s">
        <v>2641</v>
      </c>
      <c r="P1366" s="1365" t="s">
        <v>65</v>
      </c>
      <c r="Q1366" s="1369">
        <v>1</v>
      </c>
      <c r="R1366" s="297">
        <v>3000</v>
      </c>
      <c r="S1366" s="373"/>
      <c r="T1366" s="373"/>
      <c r="U1366" s="1365">
        <v>30</v>
      </c>
      <c r="V1366" s="1365">
        <v>4</v>
      </c>
      <c r="W1366" s="286"/>
      <c r="X1366" s="290"/>
      <c r="Y1366" s="291"/>
      <c r="Z1366" s="288"/>
      <c r="AA1366" s="288"/>
      <c r="AB1366" s="288"/>
      <c r="AC1366" s="288">
        <v>0</v>
      </c>
      <c r="AD1366" s="288">
        <v>0</v>
      </c>
      <c r="AE1366" s="285"/>
      <c r="AF1366" s="284">
        <v>0</v>
      </c>
      <c r="AG1366" s="284">
        <v>0</v>
      </c>
      <c r="AH1366" s="284">
        <f t="shared" si="1231"/>
        <v>3000</v>
      </c>
      <c r="AI1366" s="284">
        <f t="shared" si="1248"/>
        <v>400</v>
      </c>
      <c r="AJ1366" s="284">
        <f t="shared" si="1251"/>
        <v>0</v>
      </c>
      <c r="AK1366" s="284"/>
      <c r="AL1366" s="284">
        <f t="shared" si="1252"/>
        <v>0</v>
      </c>
      <c r="AM1366" s="284">
        <f t="shared" si="1253"/>
        <v>0</v>
      </c>
      <c r="AN1366" s="284"/>
      <c r="AO1366" s="284"/>
      <c r="AP1366" s="284">
        <f t="shared" si="1254"/>
        <v>0</v>
      </c>
      <c r="AQ1366" s="284">
        <f t="shared" si="1255"/>
        <v>0</v>
      </c>
      <c r="AR1366" s="288">
        <f t="shared" si="1232"/>
        <v>3400</v>
      </c>
      <c r="AS1366" s="373" t="s">
        <v>2578</v>
      </c>
      <c r="AT1366" s="373"/>
      <c r="AU1366" s="373" t="s">
        <v>3535</v>
      </c>
      <c r="AV1366" s="373" t="s">
        <v>3536</v>
      </c>
      <c r="AW1366" s="375">
        <v>46058</v>
      </c>
      <c r="AX1366" s="373" t="s">
        <v>3537</v>
      </c>
      <c r="AY1366" s="375">
        <v>46078</v>
      </c>
      <c r="AZ1366" s="373"/>
      <c r="BA1366" s="373" t="s">
        <v>3538</v>
      </c>
      <c r="BB1366" s="901" t="s">
        <v>995</v>
      </c>
      <c r="BC1366" s="373" t="s">
        <v>3821</v>
      </c>
      <c r="BD1366" s="373" t="s">
        <v>3822</v>
      </c>
      <c r="BE1366" s="373" t="s">
        <v>3823</v>
      </c>
      <c r="BF1366" s="375">
        <v>46092</v>
      </c>
      <c r="BG1366" s="373"/>
      <c r="BH1366" s="773" t="s">
        <v>3935</v>
      </c>
      <c r="BI1366" s="773"/>
      <c r="BJ1366" s="799"/>
      <c r="BK1366" s="687"/>
      <c r="BL1366" s="373">
        <v>5678</v>
      </c>
      <c r="BM1366" s="373"/>
      <c r="BN1366" s="773"/>
      <c r="BO1366" s="687" t="s">
        <v>3874</v>
      </c>
      <c r="BP1366" s="687"/>
      <c r="BQ1366" s="1115" t="s">
        <v>3819</v>
      </c>
      <c r="BR1366" s="1115"/>
      <c r="BS1366" s="1375" t="s">
        <v>1127</v>
      </c>
      <c r="BT1366" s="1375" t="s">
        <v>1119</v>
      </c>
      <c r="BU1366" s="1375" t="s">
        <v>3936</v>
      </c>
      <c r="BV1366" s="775">
        <v>46613681</v>
      </c>
      <c r="BW1366" s="775">
        <v>10466136811</v>
      </c>
      <c r="BX1366" s="1481" t="s">
        <v>3901</v>
      </c>
      <c r="BY1366" s="1376">
        <v>46099</v>
      </c>
      <c r="BZ1366" s="1376">
        <v>46116</v>
      </c>
      <c r="CA1366" s="373"/>
      <c r="CB1366" s="373"/>
      <c r="CC1366" s="373"/>
      <c r="CD1366" s="373"/>
      <c r="CE1366" s="373"/>
      <c r="CF1366" s="373"/>
      <c r="CG1366" s="373"/>
      <c r="CH1366" s="373"/>
      <c r="CI1366" s="373"/>
      <c r="CJ1366" s="373"/>
      <c r="CK1366" s="373"/>
      <c r="CL1366" s="373"/>
      <c r="CM1366" s="373"/>
      <c r="CN1366" s="373"/>
      <c r="CO1366" s="373"/>
      <c r="CP1366" s="373"/>
      <c r="CQ1366" s="373"/>
      <c r="CR1366" s="373"/>
      <c r="CS1366" s="373"/>
      <c r="CT1366" s="373">
        <v>30</v>
      </c>
      <c r="CU1366" s="1446">
        <f t="shared" si="1224"/>
        <v>3000</v>
      </c>
      <c r="CV1366" s="373">
        <v>19</v>
      </c>
      <c r="CW1366" s="390">
        <f t="shared" si="1258"/>
        <v>1900</v>
      </c>
      <c r="CX1366" s="373">
        <v>19</v>
      </c>
      <c r="CY1366" s="390">
        <f t="shared" si="1259"/>
        <v>1900</v>
      </c>
      <c r="CZ1366" s="390">
        <f t="shared" si="1256"/>
        <v>1100</v>
      </c>
      <c r="DA1366" s="390">
        <f t="shared" si="1257"/>
        <v>1100</v>
      </c>
      <c r="DB1366" s="373"/>
      <c r="DC1366" s="373">
        <v>30</v>
      </c>
      <c r="DD1366" s="1371">
        <f t="shared" si="1217"/>
        <v>400</v>
      </c>
      <c r="DE1366" s="373">
        <v>4</v>
      </c>
      <c r="DF1366" s="1371">
        <f t="shared" si="1244"/>
        <v>400</v>
      </c>
      <c r="DG1366" s="373">
        <v>4</v>
      </c>
      <c r="DH1366" s="1371">
        <f t="shared" si="1245"/>
        <v>400</v>
      </c>
      <c r="DI1366" s="1371">
        <f t="shared" si="1249"/>
        <v>0</v>
      </c>
      <c r="DJ1366" s="1371">
        <f t="shared" si="1250"/>
        <v>0</v>
      </c>
      <c r="DK1366" s="1371"/>
      <c r="DL1366" s="1371"/>
      <c r="DM1366" s="1371"/>
      <c r="DN1366" s="1371"/>
      <c r="DO1366" s="1371"/>
      <c r="DP1366" s="1371"/>
      <c r="DQ1366" s="1371"/>
      <c r="DR1366" s="1371"/>
      <c r="DS1366" s="1371"/>
      <c r="DT1366" s="373"/>
      <c r="DU1366" s="793">
        <f t="shared" si="1227"/>
        <v>3400</v>
      </c>
      <c r="DV1366" s="794">
        <f t="shared" si="1233"/>
        <v>2300</v>
      </c>
      <c r="DW1366" s="794">
        <f t="shared" si="1234"/>
        <v>2300</v>
      </c>
      <c r="DX1366" s="794">
        <f t="shared" si="1229"/>
        <v>1100</v>
      </c>
      <c r="DY1366" s="794">
        <f t="shared" si="1230"/>
        <v>1100</v>
      </c>
      <c r="DZ1366" s="373"/>
      <c r="EA1366" s="373"/>
      <c r="EB1366" s="373"/>
      <c r="EC1366" s="373"/>
      <c r="ED1366" s="373"/>
      <c r="EE1366" s="373"/>
      <c r="EF1366" s="373"/>
      <c r="EG1366" s="621"/>
      <c r="EH1366" s="373"/>
      <c r="EI1366" s="373"/>
      <c r="EJ1366" s="373"/>
      <c r="EK1366" s="373"/>
      <c r="EL1366" s="373"/>
      <c r="EM1366" s="373"/>
      <c r="EN1366" s="373"/>
      <c r="EO1366" s="373"/>
      <c r="EP1366" s="373"/>
      <c r="EQ1366" s="373"/>
      <c r="ER1366" s="373"/>
      <c r="ES1366" s="373"/>
      <c r="ET1366" s="373"/>
      <c r="EU1366" s="373"/>
      <c r="EV1366" s="373"/>
      <c r="EW1366" s="373"/>
      <c r="EX1366" s="373"/>
      <c r="EY1366" s="373"/>
      <c r="EZ1366" s="373"/>
      <c r="FA1366" s="373"/>
      <c r="FB1366" s="373"/>
      <c r="FC1366" s="373"/>
      <c r="FD1366" s="373"/>
      <c r="FE1366" s="373"/>
      <c r="FF1366" s="373"/>
      <c r="FG1366" s="373"/>
      <c r="FH1366" s="373"/>
      <c r="FI1366" s="838"/>
    </row>
    <row r="1367" spans="1:773" s="623" customFormat="1" ht="48" hidden="1" customHeight="1" x14ac:dyDescent="0.25">
      <c r="A1367" s="1365">
        <v>2026</v>
      </c>
      <c r="B1367" s="1365">
        <v>479</v>
      </c>
      <c r="C1367" s="1365" t="s">
        <v>58</v>
      </c>
      <c r="D1367" s="1365">
        <v>3000654</v>
      </c>
      <c r="E1367" s="1365">
        <v>5005020</v>
      </c>
      <c r="F1367" s="1365" t="s">
        <v>2269</v>
      </c>
      <c r="G1367" s="1365" t="s">
        <v>2270</v>
      </c>
      <c r="H1367" s="1365">
        <v>93</v>
      </c>
      <c r="I1367" s="1366" t="s">
        <v>992</v>
      </c>
      <c r="J1367" s="1367" t="s">
        <v>10</v>
      </c>
      <c r="K1367" s="1367" t="s">
        <v>60</v>
      </c>
      <c r="L1367" s="1365" t="s">
        <v>3689</v>
      </c>
      <c r="M1367" s="1368" t="s">
        <v>62</v>
      </c>
      <c r="N1367" s="1368"/>
      <c r="O1367" s="1365" t="s">
        <v>2641</v>
      </c>
      <c r="P1367" s="1365" t="s">
        <v>65</v>
      </c>
      <c r="Q1367" s="1369">
        <v>1</v>
      </c>
      <c r="R1367" s="297">
        <v>3000</v>
      </c>
      <c r="S1367" s="373"/>
      <c r="T1367" s="373"/>
      <c r="U1367" s="1365">
        <v>30</v>
      </c>
      <c r="V1367" s="1365">
        <v>4</v>
      </c>
      <c r="W1367" s="286"/>
      <c r="X1367" s="290"/>
      <c r="Y1367" s="291"/>
      <c r="Z1367" s="288"/>
      <c r="AA1367" s="288"/>
      <c r="AB1367" s="288"/>
      <c r="AC1367" s="288">
        <v>0</v>
      </c>
      <c r="AD1367" s="288">
        <v>0</v>
      </c>
      <c r="AE1367" s="285"/>
      <c r="AF1367" s="284">
        <v>0</v>
      </c>
      <c r="AG1367" s="284">
        <v>0</v>
      </c>
      <c r="AH1367" s="284">
        <f t="shared" si="1231"/>
        <v>3000</v>
      </c>
      <c r="AI1367" s="284">
        <f t="shared" si="1248"/>
        <v>400</v>
      </c>
      <c r="AJ1367" s="284">
        <f t="shared" si="1251"/>
        <v>0</v>
      </c>
      <c r="AK1367" s="284"/>
      <c r="AL1367" s="284">
        <f t="shared" si="1252"/>
        <v>0</v>
      </c>
      <c r="AM1367" s="284">
        <f t="shared" si="1253"/>
        <v>0</v>
      </c>
      <c r="AN1367" s="284"/>
      <c r="AO1367" s="284"/>
      <c r="AP1367" s="284">
        <f t="shared" si="1254"/>
        <v>0</v>
      </c>
      <c r="AQ1367" s="284">
        <f t="shared" si="1255"/>
        <v>0</v>
      </c>
      <c r="AR1367" s="288">
        <f t="shared" si="1232"/>
        <v>3400</v>
      </c>
      <c r="AS1367" s="373" t="s">
        <v>2578</v>
      </c>
      <c r="AT1367" s="373"/>
      <c r="AU1367" s="373" t="s">
        <v>3535</v>
      </c>
      <c r="AV1367" s="373" t="s">
        <v>3536</v>
      </c>
      <c r="AW1367" s="375">
        <v>46058</v>
      </c>
      <c r="AX1367" s="373" t="s">
        <v>3537</v>
      </c>
      <c r="AY1367" s="375">
        <v>46078</v>
      </c>
      <c r="AZ1367" s="373"/>
      <c r="BA1367" s="373" t="s">
        <v>3538</v>
      </c>
      <c r="BB1367" s="901" t="s">
        <v>995</v>
      </c>
      <c r="BC1367" s="373" t="s">
        <v>3889</v>
      </c>
      <c r="BD1367" s="373" t="s">
        <v>3890</v>
      </c>
      <c r="BE1367" s="373" t="s">
        <v>3891</v>
      </c>
      <c r="BF1367" s="375">
        <v>46094</v>
      </c>
      <c r="BG1367" s="373"/>
      <c r="BH1367" s="773" t="s">
        <v>3937</v>
      </c>
      <c r="BI1367" s="773"/>
      <c r="BJ1367" s="799"/>
      <c r="BK1367" s="687"/>
      <c r="BL1367" s="373">
        <v>5762</v>
      </c>
      <c r="BM1367" s="373"/>
      <c r="BN1367" s="773"/>
      <c r="BO1367" s="687" t="s">
        <v>3836</v>
      </c>
      <c r="BP1367" s="687"/>
      <c r="BQ1367" s="1115" t="s">
        <v>3819</v>
      </c>
      <c r="BR1367" s="1115"/>
      <c r="BS1367" s="1375" t="s">
        <v>1114</v>
      </c>
      <c r="BT1367" s="1375" t="s">
        <v>3938</v>
      </c>
      <c r="BU1367" s="1375" t="s">
        <v>3939</v>
      </c>
      <c r="BV1367" s="775">
        <v>47330063</v>
      </c>
      <c r="BW1367" s="775">
        <v>10473300635</v>
      </c>
      <c r="BX1367" s="1375" t="s">
        <v>2834</v>
      </c>
      <c r="BY1367" s="907">
        <v>46097</v>
      </c>
      <c r="BZ1367" s="907">
        <v>46116</v>
      </c>
      <c r="CA1367" s="373"/>
      <c r="CB1367" s="373"/>
      <c r="CC1367" s="373"/>
      <c r="CD1367" s="373"/>
      <c r="CE1367" s="373"/>
      <c r="CF1367" s="373"/>
      <c r="CG1367" s="373"/>
      <c r="CH1367" s="373"/>
      <c r="CI1367" s="373"/>
      <c r="CJ1367" s="373"/>
      <c r="CK1367" s="373"/>
      <c r="CL1367" s="373"/>
      <c r="CM1367" s="373"/>
      <c r="CN1367" s="373"/>
      <c r="CO1367" s="373"/>
      <c r="CP1367" s="373"/>
      <c r="CQ1367" s="373"/>
      <c r="CR1367" s="373"/>
      <c r="CS1367" s="373"/>
      <c r="CT1367" s="373">
        <v>30</v>
      </c>
      <c r="CU1367" s="1446">
        <f t="shared" si="1224"/>
        <v>3000</v>
      </c>
      <c r="CV1367" s="373">
        <v>16</v>
      </c>
      <c r="CW1367" s="390">
        <f t="shared" si="1258"/>
        <v>1600</v>
      </c>
      <c r="CX1367" s="373">
        <v>19</v>
      </c>
      <c r="CY1367" s="390">
        <f t="shared" si="1259"/>
        <v>1900</v>
      </c>
      <c r="CZ1367" s="390">
        <f t="shared" si="1256"/>
        <v>1400</v>
      </c>
      <c r="DA1367" s="390">
        <f t="shared" si="1257"/>
        <v>1100</v>
      </c>
      <c r="DB1367" s="373"/>
      <c r="DC1367" s="373">
        <v>30</v>
      </c>
      <c r="DD1367" s="1371">
        <f t="shared" si="1217"/>
        <v>400</v>
      </c>
      <c r="DE1367" s="373">
        <v>4</v>
      </c>
      <c r="DF1367" s="1371">
        <f t="shared" si="1244"/>
        <v>400</v>
      </c>
      <c r="DG1367" s="373">
        <v>4</v>
      </c>
      <c r="DH1367" s="1371">
        <f t="shared" si="1245"/>
        <v>400</v>
      </c>
      <c r="DI1367" s="1371">
        <f t="shared" si="1249"/>
        <v>0</v>
      </c>
      <c r="DJ1367" s="1371">
        <f t="shared" si="1250"/>
        <v>0</v>
      </c>
      <c r="DK1367" s="1371"/>
      <c r="DL1367" s="1371"/>
      <c r="DM1367" s="1371"/>
      <c r="DN1367" s="1371"/>
      <c r="DO1367" s="1371"/>
      <c r="DP1367" s="1371"/>
      <c r="DQ1367" s="1371"/>
      <c r="DR1367" s="1371"/>
      <c r="DS1367" s="1371"/>
      <c r="DT1367" s="373"/>
      <c r="DU1367" s="793">
        <f t="shared" si="1227"/>
        <v>3400</v>
      </c>
      <c r="DV1367" s="794">
        <f t="shared" si="1233"/>
        <v>2000</v>
      </c>
      <c r="DW1367" s="794">
        <f t="shared" si="1234"/>
        <v>2300</v>
      </c>
      <c r="DX1367" s="794">
        <f t="shared" si="1229"/>
        <v>1400</v>
      </c>
      <c r="DY1367" s="794">
        <f t="shared" si="1230"/>
        <v>1100</v>
      </c>
      <c r="DZ1367" s="373"/>
      <c r="EA1367" s="373"/>
      <c r="EB1367" s="373"/>
      <c r="EC1367" s="373" t="s">
        <v>3940</v>
      </c>
      <c r="ED1367" s="373"/>
      <c r="EE1367" s="373"/>
      <c r="EF1367" s="373"/>
      <c r="EG1367" s="621"/>
      <c r="EH1367" s="373"/>
      <c r="EI1367" s="373"/>
      <c r="EJ1367" s="373"/>
      <c r="EK1367" s="373"/>
      <c r="EL1367" s="373"/>
      <c r="EM1367" s="373"/>
      <c r="EN1367" s="373"/>
      <c r="EO1367" s="373"/>
      <c r="EP1367" s="373"/>
      <c r="EQ1367" s="373"/>
      <c r="ER1367" s="373"/>
      <c r="ES1367" s="373"/>
      <c r="ET1367" s="373"/>
      <c r="EU1367" s="373"/>
      <c r="EV1367" s="373"/>
      <c r="EW1367" s="373"/>
      <c r="EX1367" s="373"/>
      <c r="EY1367" s="373"/>
      <c r="EZ1367" s="373"/>
      <c r="FA1367" s="373"/>
      <c r="FB1367" s="373"/>
      <c r="FC1367" s="373"/>
      <c r="FD1367" s="373"/>
      <c r="FE1367" s="373"/>
      <c r="FF1367" s="373"/>
      <c r="FG1367" s="373"/>
      <c r="FH1367" s="373"/>
      <c r="FI1367" s="838"/>
    </row>
    <row r="1368" spans="1:773" s="623" customFormat="1" ht="48" hidden="1" customHeight="1" x14ac:dyDescent="0.25">
      <c r="A1368" s="1365">
        <v>2026</v>
      </c>
      <c r="B1368" s="1365">
        <v>479</v>
      </c>
      <c r="C1368" s="1365" t="s">
        <v>58</v>
      </c>
      <c r="D1368" s="1365">
        <v>3000654</v>
      </c>
      <c r="E1368" s="1365">
        <v>5005020</v>
      </c>
      <c r="F1368" s="1365" t="s">
        <v>2269</v>
      </c>
      <c r="G1368" s="1365" t="s">
        <v>2270</v>
      </c>
      <c r="H1368" s="1365">
        <v>93</v>
      </c>
      <c r="I1368" s="1366" t="s">
        <v>992</v>
      </c>
      <c r="J1368" s="1367" t="s">
        <v>10</v>
      </c>
      <c r="K1368" s="1367" t="s">
        <v>60</v>
      </c>
      <c r="L1368" s="1365" t="s">
        <v>3689</v>
      </c>
      <c r="M1368" s="1368" t="s">
        <v>62</v>
      </c>
      <c r="N1368" s="1368"/>
      <c r="O1368" s="1365" t="s">
        <v>2641</v>
      </c>
      <c r="P1368" s="1365" t="s">
        <v>65</v>
      </c>
      <c r="Q1368" s="1369">
        <v>1</v>
      </c>
      <c r="R1368" s="297">
        <v>3000</v>
      </c>
      <c r="S1368" s="373"/>
      <c r="T1368" s="373"/>
      <c r="U1368" s="1365">
        <v>30</v>
      </c>
      <c r="V1368" s="1365">
        <v>4</v>
      </c>
      <c r="W1368" s="286"/>
      <c r="X1368" s="290"/>
      <c r="Y1368" s="291"/>
      <c r="Z1368" s="288"/>
      <c r="AA1368" s="288"/>
      <c r="AB1368" s="288"/>
      <c r="AC1368" s="288">
        <v>0</v>
      </c>
      <c r="AD1368" s="288">
        <v>0</v>
      </c>
      <c r="AE1368" s="285"/>
      <c r="AF1368" s="284">
        <v>0</v>
      </c>
      <c r="AG1368" s="284">
        <v>0</v>
      </c>
      <c r="AH1368" s="284">
        <f t="shared" si="1231"/>
        <v>3000</v>
      </c>
      <c r="AI1368" s="284">
        <f t="shared" si="1248"/>
        <v>400</v>
      </c>
      <c r="AJ1368" s="284">
        <f t="shared" si="1251"/>
        <v>0</v>
      </c>
      <c r="AK1368" s="284"/>
      <c r="AL1368" s="284">
        <f t="shared" si="1252"/>
        <v>0</v>
      </c>
      <c r="AM1368" s="284">
        <f t="shared" si="1253"/>
        <v>0</v>
      </c>
      <c r="AN1368" s="284"/>
      <c r="AO1368" s="284"/>
      <c r="AP1368" s="284">
        <f t="shared" si="1254"/>
        <v>0</v>
      </c>
      <c r="AQ1368" s="284">
        <f t="shared" si="1255"/>
        <v>0</v>
      </c>
      <c r="AR1368" s="288">
        <f t="shared" si="1232"/>
        <v>3400</v>
      </c>
      <c r="AS1368" s="373" t="s">
        <v>2578</v>
      </c>
      <c r="AT1368" s="373"/>
      <c r="AU1368" s="373" t="s">
        <v>3535</v>
      </c>
      <c r="AV1368" s="373" t="s">
        <v>3536</v>
      </c>
      <c r="AW1368" s="375">
        <v>46058</v>
      </c>
      <c r="AX1368" s="373" t="s">
        <v>3537</v>
      </c>
      <c r="AY1368" s="375">
        <v>46078</v>
      </c>
      <c r="AZ1368" s="373"/>
      <c r="BA1368" s="373" t="s">
        <v>3538</v>
      </c>
      <c r="BB1368" s="901" t="s">
        <v>995</v>
      </c>
      <c r="BC1368" s="373" t="s">
        <v>3889</v>
      </c>
      <c r="BD1368" s="373" t="s">
        <v>3890</v>
      </c>
      <c r="BE1368" s="373" t="s">
        <v>3891</v>
      </c>
      <c r="BF1368" s="375">
        <v>46094</v>
      </c>
      <c r="BG1368" s="373"/>
      <c r="BH1368" s="773" t="s">
        <v>3941</v>
      </c>
      <c r="BI1368" s="773"/>
      <c r="BJ1368" s="799"/>
      <c r="BK1368" s="687"/>
      <c r="BL1368" s="373">
        <v>5761</v>
      </c>
      <c r="BM1368" s="373"/>
      <c r="BN1368" s="773"/>
      <c r="BO1368" s="687" t="s">
        <v>3868</v>
      </c>
      <c r="BP1368" s="687"/>
      <c r="BQ1368" s="1115" t="s">
        <v>3819</v>
      </c>
      <c r="BR1368" s="1115"/>
      <c r="BS1368" s="1375" t="s">
        <v>1070</v>
      </c>
      <c r="BT1368" s="1375" t="s">
        <v>3942</v>
      </c>
      <c r="BU1368" s="1375" t="s">
        <v>3943</v>
      </c>
      <c r="BV1368" s="775">
        <v>73779226</v>
      </c>
      <c r="BW1368" s="775">
        <v>10737792264</v>
      </c>
      <c r="BX1368" s="822" t="s">
        <v>2834</v>
      </c>
      <c r="BY1368" s="907">
        <v>46097</v>
      </c>
      <c r="BZ1368" s="907">
        <v>46116</v>
      </c>
      <c r="CA1368" s="373"/>
      <c r="CB1368" s="373"/>
      <c r="CC1368" s="373"/>
      <c r="CD1368" s="373"/>
      <c r="CE1368" s="373"/>
      <c r="CF1368" s="373"/>
      <c r="CG1368" s="373"/>
      <c r="CH1368" s="373"/>
      <c r="CI1368" s="373"/>
      <c r="CJ1368" s="373"/>
      <c r="CK1368" s="373"/>
      <c r="CL1368" s="373"/>
      <c r="CM1368" s="373"/>
      <c r="CN1368" s="373"/>
      <c r="CO1368" s="373"/>
      <c r="CP1368" s="373"/>
      <c r="CQ1368" s="373"/>
      <c r="CR1368" s="373"/>
      <c r="CS1368" s="373"/>
      <c r="CT1368" s="373">
        <v>30</v>
      </c>
      <c r="CU1368" s="1446">
        <f t="shared" si="1224"/>
        <v>3000</v>
      </c>
      <c r="CV1368" s="373">
        <v>16</v>
      </c>
      <c r="CW1368" s="390">
        <f t="shared" si="1258"/>
        <v>1600</v>
      </c>
      <c r="CX1368" s="373">
        <v>19</v>
      </c>
      <c r="CY1368" s="390">
        <f t="shared" si="1259"/>
        <v>1900</v>
      </c>
      <c r="CZ1368" s="390">
        <f t="shared" si="1256"/>
        <v>1400</v>
      </c>
      <c r="DA1368" s="390">
        <f t="shared" si="1257"/>
        <v>1100</v>
      </c>
      <c r="DB1368" s="373"/>
      <c r="DC1368" s="373">
        <v>30</v>
      </c>
      <c r="DD1368" s="1371">
        <f t="shared" si="1217"/>
        <v>400</v>
      </c>
      <c r="DE1368" s="373">
        <v>4</v>
      </c>
      <c r="DF1368" s="1371">
        <f t="shared" si="1244"/>
        <v>400</v>
      </c>
      <c r="DG1368" s="373">
        <v>4</v>
      </c>
      <c r="DH1368" s="1371">
        <f t="shared" si="1245"/>
        <v>400</v>
      </c>
      <c r="DI1368" s="1371">
        <f t="shared" si="1249"/>
        <v>0</v>
      </c>
      <c r="DJ1368" s="1371">
        <f t="shared" si="1250"/>
        <v>0</v>
      </c>
      <c r="DK1368" s="1371"/>
      <c r="DL1368" s="1371"/>
      <c r="DM1368" s="1371"/>
      <c r="DN1368" s="1371"/>
      <c r="DO1368" s="1371"/>
      <c r="DP1368" s="1371"/>
      <c r="DQ1368" s="1371"/>
      <c r="DR1368" s="1371"/>
      <c r="DS1368" s="1371"/>
      <c r="DT1368" s="373"/>
      <c r="DU1368" s="793">
        <f t="shared" si="1227"/>
        <v>3400</v>
      </c>
      <c r="DV1368" s="794">
        <f t="shared" si="1233"/>
        <v>2000</v>
      </c>
      <c r="DW1368" s="794">
        <f t="shared" si="1234"/>
        <v>2300</v>
      </c>
      <c r="DX1368" s="794">
        <f t="shared" si="1229"/>
        <v>1400</v>
      </c>
      <c r="DY1368" s="794">
        <f t="shared" si="1230"/>
        <v>1100</v>
      </c>
      <c r="DZ1368" s="373"/>
      <c r="EA1368" s="373"/>
      <c r="EB1368" s="373"/>
      <c r="EC1368" s="373" t="s">
        <v>3944</v>
      </c>
      <c r="ED1368" s="373"/>
      <c r="EE1368" s="373"/>
      <c r="EF1368" s="373"/>
      <c r="EG1368" s="621"/>
      <c r="EH1368" s="373"/>
      <c r="EI1368" s="373"/>
      <c r="EJ1368" s="373"/>
      <c r="EK1368" s="373"/>
      <c r="EL1368" s="373"/>
      <c r="EM1368" s="373"/>
      <c r="EN1368" s="373"/>
      <c r="EO1368" s="373"/>
      <c r="EP1368" s="373"/>
      <c r="EQ1368" s="373"/>
      <c r="ER1368" s="373"/>
      <c r="ES1368" s="373"/>
      <c r="ET1368" s="373"/>
      <c r="EU1368" s="373"/>
      <c r="EV1368" s="373"/>
      <c r="EW1368" s="373"/>
      <c r="EX1368" s="373"/>
      <c r="EY1368" s="373"/>
      <c r="EZ1368" s="373"/>
      <c r="FA1368" s="373"/>
      <c r="FB1368" s="373"/>
      <c r="FC1368" s="373"/>
      <c r="FD1368" s="373"/>
      <c r="FE1368" s="373"/>
      <c r="FF1368" s="373"/>
      <c r="FG1368" s="373"/>
      <c r="FH1368" s="373"/>
      <c r="FI1368" s="838"/>
    </row>
    <row r="1369" spans="1:773" s="623" customFormat="1" ht="48" hidden="1" customHeight="1" x14ac:dyDescent="0.25">
      <c r="A1369" s="1365">
        <v>2026</v>
      </c>
      <c r="B1369" s="1365">
        <v>479</v>
      </c>
      <c r="C1369" s="1365" t="s">
        <v>58</v>
      </c>
      <c r="D1369" s="1365">
        <v>3000654</v>
      </c>
      <c r="E1369" s="1365">
        <v>5005020</v>
      </c>
      <c r="F1369" s="1365" t="s">
        <v>2269</v>
      </c>
      <c r="G1369" s="1365" t="s">
        <v>2270</v>
      </c>
      <c r="H1369" s="1365">
        <v>93</v>
      </c>
      <c r="I1369" s="1366" t="s">
        <v>992</v>
      </c>
      <c r="J1369" s="1367" t="s">
        <v>10</v>
      </c>
      <c r="K1369" s="1367" t="s">
        <v>60</v>
      </c>
      <c r="L1369" s="1365" t="str">
        <f t="shared" ref="L1369:L1377" si="1260">+MID(M1369,1,3)</f>
        <v>2.3</v>
      </c>
      <c r="M1369" s="1368" t="s">
        <v>62</v>
      </c>
      <c r="N1369" s="1368"/>
      <c r="O1369" s="1365" t="s">
        <v>3373</v>
      </c>
      <c r="P1369" s="1365" t="s">
        <v>65</v>
      </c>
      <c r="Q1369" s="1369">
        <v>1</v>
      </c>
      <c r="R1369" s="285">
        <v>3000</v>
      </c>
      <c r="S1369" s="373"/>
      <c r="T1369" s="373"/>
      <c r="U1369" s="1365">
        <v>30</v>
      </c>
      <c r="V1369" s="1365">
        <v>4</v>
      </c>
      <c r="W1369" s="286"/>
      <c r="X1369" s="290"/>
      <c r="Y1369" s="291"/>
      <c r="Z1369" s="288"/>
      <c r="AA1369" s="288"/>
      <c r="AB1369" s="288"/>
      <c r="AC1369" s="288"/>
      <c r="AD1369" s="288"/>
      <c r="AE1369" s="285"/>
      <c r="AF1369" s="284"/>
      <c r="AG1369" s="284"/>
      <c r="AH1369" s="284">
        <f t="shared" si="1231"/>
        <v>3000</v>
      </c>
      <c r="AI1369" s="284">
        <f t="shared" si="1248"/>
        <v>400</v>
      </c>
      <c r="AJ1369" s="284">
        <f t="shared" si="1251"/>
        <v>0</v>
      </c>
      <c r="AK1369" s="284">
        <f t="shared" ref="AK1369:AK1377" si="1261">+$R1369*(X1369/30)*$Q1369</f>
        <v>0</v>
      </c>
      <c r="AL1369" s="284">
        <f t="shared" si="1252"/>
        <v>0</v>
      </c>
      <c r="AM1369" s="284">
        <f t="shared" si="1253"/>
        <v>0</v>
      </c>
      <c r="AN1369" s="284">
        <f t="shared" ref="AN1369:AN1377" si="1262">+$R1369*(AA1369/30)*$Q1369</f>
        <v>0</v>
      </c>
      <c r="AO1369" s="284">
        <f t="shared" ref="AO1369:AO1377" si="1263">+$R1369*(AB1369/30)*$Q1369</f>
        <v>0</v>
      </c>
      <c r="AP1369" s="284">
        <f t="shared" si="1254"/>
        <v>0</v>
      </c>
      <c r="AQ1369" s="284">
        <f t="shared" si="1255"/>
        <v>0</v>
      </c>
      <c r="AR1369" s="288">
        <f t="shared" si="1232"/>
        <v>3400</v>
      </c>
      <c r="AS1369" s="373" t="s">
        <v>2578</v>
      </c>
      <c r="AT1369" s="373"/>
      <c r="AU1369" s="373" t="s">
        <v>3535</v>
      </c>
      <c r="AV1369" s="373" t="s">
        <v>3536</v>
      </c>
      <c r="AW1369" s="375">
        <v>46058</v>
      </c>
      <c r="AX1369" s="373" t="s">
        <v>3537</v>
      </c>
      <c r="AY1369" s="375">
        <v>46078</v>
      </c>
      <c r="AZ1369" s="373"/>
      <c r="BA1369" s="373" t="s">
        <v>3538</v>
      </c>
      <c r="BB1369" s="901" t="s">
        <v>995</v>
      </c>
      <c r="BC1369" s="373" t="s">
        <v>3945</v>
      </c>
      <c r="BD1369" s="373" t="s">
        <v>3946</v>
      </c>
      <c r="BE1369" s="373" t="s">
        <v>3947</v>
      </c>
      <c r="BF1369" s="375">
        <v>46083</v>
      </c>
      <c r="BG1369" s="373"/>
      <c r="BH1369" s="687">
        <v>5067</v>
      </c>
      <c r="BI1369" s="687"/>
      <c r="BJ1369" s="373"/>
      <c r="BK1369" s="687"/>
      <c r="BL1369" s="373">
        <v>5067</v>
      </c>
      <c r="BM1369" s="373"/>
      <c r="BN1369" s="687"/>
      <c r="BO1369" s="687"/>
      <c r="BP1369" s="376" t="s">
        <v>3430</v>
      </c>
      <c r="BQ1369" s="1115" t="s">
        <v>3819</v>
      </c>
      <c r="BR1369" s="1115"/>
      <c r="BS1369" s="2908" t="s">
        <v>2463</v>
      </c>
      <c r="BT1369" s="1425" t="s">
        <v>1202</v>
      </c>
      <c r="BU1369" s="1425" t="s">
        <v>3319</v>
      </c>
      <c r="BV1369" s="775">
        <v>44993053</v>
      </c>
      <c r="BW1369" s="775">
        <v>10449930539</v>
      </c>
      <c r="BX1369" s="798">
        <v>3000</v>
      </c>
      <c r="BY1369" s="907">
        <v>46086</v>
      </c>
      <c r="BZ1369" s="907">
        <v>46116</v>
      </c>
      <c r="CA1369" s="373"/>
      <c r="CB1369" s="373">
        <f>S1369</f>
        <v>0</v>
      </c>
      <c r="CC1369" s="1446">
        <f>AF1369</f>
        <v>0</v>
      </c>
      <c r="CD1369" s="373"/>
      <c r="CE1369" s="390">
        <f>(R1369/30*CD1369)*Q1369</f>
        <v>0</v>
      </c>
      <c r="CF1369" s="373"/>
      <c r="CG1369" s="390">
        <f>(R1369/30*CF1369)*Q1369</f>
        <v>0</v>
      </c>
      <c r="CH1369" s="390">
        <f>CC1369-CE1369</f>
        <v>0</v>
      </c>
      <c r="CI1369" s="390">
        <f>CC1369-CG1369</f>
        <v>0</v>
      </c>
      <c r="CJ1369" s="1468"/>
      <c r="CK1369" s="373">
        <f>T1369</f>
        <v>0</v>
      </c>
      <c r="CL1369" s="1446">
        <f>AG1369</f>
        <v>0</v>
      </c>
      <c r="CM1369" s="373"/>
      <c r="CN1369" s="373"/>
      <c r="CO1369" s="373"/>
      <c r="CP1369" s="373"/>
      <c r="CQ1369" s="373"/>
      <c r="CR1369" s="373"/>
      <c r="CS1369" s="373"/>
      <c r="CT1369" s="373">
        <v>30</v>
      </c>
      <c r="CU1369" s="1446">
        <f t="shared" si="1224"/>
        <v>3000</v>
      </c>
      <c r="CV1369" s="373">
        <v>30</v>
      </c>
      <c r="CW1369" s="390">
        <f t="shared" si="1258"/>
        <v>3000</v>
      </c>
      <c r="CX1369" s="373">
        <v>30</v>
      </c>
      <c r="CY1369" s="390">
        <f t="shared" si="1259"/>
        <v>3000</v>
      </c>
      <c r="CZ1369" s="390">
        <f t="shared" si="1256"/>
        <v>0</v>
      </c>
      <c r="DA1369" s="390">
        <f t="shared" si="1257"/>
        <v>0</v>
      </c>
      <c r="DB1369" s="373"/>
      <c r="DC1369" s="373">
        <v>30</v>
      </c>
      <c r="DD1369" s="1446">
        <f t="shared" si="1217"/>
        <v>400</v>
      </c>
      <c r="DE1369" s="373">
        <v>4</v>
      </c>
      <c r="DF1369" s="390">
        <f t="shared" si="1244"/>
        <v>400</v>
      </c>
      <c r="DG1369" s="373">
        <v>4</v>
      </c>
      <c r="DH1369" s="390">
        <f t="shared" si="1245"/>
        <v>400</v>
      </c>
      <c r="DI1369" s="373"/>
      <c r="DJ1369" s="373"/>
      <c r="DK1369" s="373"/>
      <c r="DL1369" s="373"/>
      <c r="DM1369" s="373"/>
      <c r="DN1369" s="373"/>
      <c r="DO1369" s="373"/>
      <c r="DP1369" s="373"/>
      <c r="DQ1369" s="373"/>
      <c r="DR1369" s="373"/>
      <c r="DS1369" s="373"/>
      <c r="DT1369" s="373"/>
      <c r="DU1369" s="793">
        <f t="shared" si="1227"/>
        <v>3400</v>
      </c>
      <c r="DV1369" s="794">
        <f t="shared" si="1233"/>
        <v>3400</v>
      </c>
      <c r="DW1369" s="794">
        <f t="shared" si="1234"/>
        <v>3400</v>
      </c>
      <c r="DX1369" s="794">
        <f t="shared" si="1229"/>
        <v>0</v>
      </c>
      <c r="DY1369" s="794">
        <f t="shared" si="1230"/>
        <v>0</v>
      </c>
      <c r="DZ1369" s="373"/>
      <c r="EA1369" s="373"/>
      <c r="EB1369" s="373"/>
      <c r="EC1369" s="373"/>
      <c r="ED1369" s="373"/>
      <c r="EE1369" s="373"/>
      <c r="EF1369" s="373"/>
      <c r="EH1369" s="373"/>
      <c r="EI1369" s="373"/>
      <c r="EJ1369" s="373"/>
      <c r="EK1369" s="373"/>
      <c r="EL1369" s="373"/>
      <c r="EM1369" s="373"/>
      <c r="EN1369" s="373"/>
      <c r="EO1369" s="373"/>
      <c r="EP1369" s="373"/>
      <c r="EQ1369" s="373"/>
      <c r="ER1369" s="373"/>
      <c r="ES1369" s="373"/>
      <c r="ET1369" s="373"/>
      <c r="EU1369" s="373"/>
      <c r="EV1369" s="373"/>
      <c r="EW1369" s="373"/>
      <c r="EX1369" s="373"/>
      <c r="EY1369" s="373"/>
      <c r="EZ1369" s="373"/>
      <c r="FA1369" s="373"/>
      <c r="FB1369" s="373"/>
      <c r="FC1369" s="373"/>
      <c r="FD1369" s="373"/>
      <c r="FE1369" s="373"/>
      <c r="FF1369" s="373"/>
      <c r="FG1369" s="373"/>
      <c r="FH1369" s="373"/>
      <c r="FI1369" s="838"/>
    </row>
    <row r="1370" spans="1:773" s="623" customFormat="1" ht="48" hidden="1" customHeight="1" x14ac:dyDescent="0.25">
      <c r="A1370" s="1378">
        <v>2026</v>
      </c>
      <c r="B1370" s="1378">
        <v>479</v>
      </c>
      <c r="C1370" s="1378" t="s">
        <v>58</v>
      </c>
      <c r="D1370" s="1378">
        <v>3000654</v>
      </c>
      <c r="E1370" s="1378">
        <v>5005020</v>
      </c>
      <c r="F1370" s="1378" t="s">
        <v>2269</v>
      </c>
      <c r="G1370" s="1378" t="s">
        <v>2270</v>
      </c>
      <c r="H1370" s="1378">
        <v>93</v>
      </c>
      <c r="I1370" s="1394" t="s">
        <v>992</v>
      </c>
      <c r="J1370" s="1395" t="s">
        <v>10</v>
      </c>
      <c r="K1370" s="1395" t="s">
        <v>60</v>
      </c>
      <c r="L1370" s="1378" t="str">
        <f t="shared" si="1260"/>
        <v>2.3</v>
      </c>
      <c r="M1370" s="1396" t="s">
        <v>62</v>
      </c>
      <c r="N1370" s="1396"/>
      <c r="O1370" s="1378" t="s">
        <v>3373</v>
      </c>
      <c r="P1370" s="1378" t="s">
        <v>65</v>
      </c>
      <c r="Q1370" s="1397">
        <v>1</v>
      </c>
      <c r="R1370" s="290">
        <v>3000</v>
      </c>
      <c r="S1370" s="373"/>
      <c r="T1370" s="373"/>
      <c r="U1370" s="1378">
        <v>0</v>
      </c>
      <c r="V1370" s="1378">
        <v>26</v>
      </c>
      <c r="W1370" s="286"/>
      <c r="X1370" s="286"/>
      <c r="Y1370" s="286"/>
      <c r="Z1370" s="286"/>
      <c r="AA1370" s="286"/>
      <c r="AB1370" s="286"/>
      <c r="AC1370" s="286"/>
      <c r="AD1370" s="286"/>
      <c r="AE1370" s="290"/>
      <c r="AF1370" s="340">
        <f>+$R1370*(S1370/30)*$Q1370</f>
        <v>0</v>
      </c>
      <c r="AG1370" s="340">
        <f>+$R1370*(T1370/30)*$Q1370</f>
        <v>0</v>
      </c>
      <c r="AH1370" s="340">
        <f t="shared" si="1231"/>
        <v>0</v>
      </c>
      <c r="AI1370" s="340">
        <f t="shared" si="1248"/>
        <v>2600</v>
      </c>
      <c r="AJ1370" s="340">
        <f t="shared" si="1251"/>
        <v>0</v>
      </c>
      <c r="AK1370" s="340">
        <f t="shared" si="1261"/>
        <v>0</v>
      </c>
      <c r="AL1370" s="340">
        <f t="shared" si="1252"/>
        <v>0</v>
      </c>
      <c r="AM1370" s="340">
        <f t="shared" si="1253"/>
        <v>0</v>
      </c>
      <c r="AN1370" s="340">
        <f t="shared" si="1262"/>
        <v>0</v>
      </c>
      <c r="AO1370" s="340">
        <f t="shared" si="1263"/>
        <v>0</v>
      </c>
      <c r="AP1370" s="340">
        <f t="shared" si="1254"/>
        <v>0</v>
      </c>
      <c r="AQ1370" s="340">
        <f t="shared" si="1255"/>
        <v>0</v>
      </c>
      <c r="AR1370" s="291">
        <f t="shared" si="1232"/>
        <v>2600</v>
      </c>
      <c r="AS1370" s="373" t="s">
        <v>2578</v>
      </c>
      <c r="AT1370" s="373"/>
      <c r="AU1370" s="373" t="s">
        <v>3535</v>
      </c>
      <c r="AV1370" s="373" t="s">
        <v>3536</v>
      </c>
      <c r="AW1370" s="375">
        <v>46058</v>
      </c>
      <c r="AX1370" s="373" t="s">
        <v>3537</v>
      </c>
      <c r="AY1370" s="375">
        <v>46078</v>
      </c>
      <c r="AZ1370" s="373"/>
      <c r="BA1370" s="373" t="s">
        <v>3538</v>
      </c>
      <c r="BB1370" s="901" t="s">
        <v>995</v>
      </c>
      <c r="BC1370" s="373" t="s">
        <v>3808</v>
      </c>
      <c r="BD1370" s="373" t="s">
        <v>3809</v>
      </c>
      <c r="BE1370" s="373" t="s">
        <v>3810</v>
      </c>
      <c r="BF1370" s="375">
        <v>46108</v>
      </c>
      <c r="BG1370" s="373"/>
      <c r="BH1370" s="687">
        <v>6169</v>
      </c>
      <c r="BI1370" s="687"/>
      <c r="BJ1370" s="373"/>
      <c r="BK1370" s="687"/>
      <c r="BL1370" s="373">
        <v>6169</v>
      </c>
      <c r="BM1370" s="373"/>
      <c r="BN1370" s="687"/>
      <c r="BO1370" s="687"/>
      <c r="BP1370" s="687"/>
      <c r="BQ1370" s="1115" t="s">
        <v>3815</v>
      </c>
      <c r="BR1370" s="1115"/>
      <c r="BS1370" s="1495" t="s">
        <v>2463</v>
      </c>
      <c r="BT1370" s="1425" t="s">
        <v>1202</v>
      </c>
      <c r="BU1370" s="1425" t="s">
        <v>3319</v>
      </c>
      <c r="BV1370" s="1459">
        <v>41875310</v>
      </c>
      <c r="BW1370" s="1459">
        <v>10418753108</v>
      </c>
      <c r="BX1370" s="798">
        <v>3000</v>
      </c>
      <c r="BY1370" s="1496">
        <v>46117</v>
      </c>
      <c r="BZ1370" s="1496">
        <v>46142</v>
      </c>
      <c r="CA1370" s="373"/>
      <c r="CB1370" s="373"/>
      <c r="CC1370" s="1446"/>
      <c r="CD1370" s="373"/>
      <c r="CE1370" s="390"/>
      <c r="CF1370" s="373"/>
      <c r="CG1370" s="390"/>
      <c r="CH1370" s="390"/>
      <c r="CI1370" s="390"/>
      <c r="CJ1370" s="1468"/>
      <c r="CK1370" s="373"/>
      <c r="CL1370" s="1446"/>
      <c r="CM1370" s="373"/>
      <c r="CN1370" s="373"/>
      <c r="CO1370" s="373"/>
      <c r="CP1370" s="373"/>
      <c r="CQ1370" s="373"/>
      <c r="CR1370" s="373"/>
      <c r="CS1370" s="373"/>
      <c r="CT1370" s="373">
        <v>0</v>
      </c>
      <c r="CU1370" s="1446">
        <f t="shared" si="1224"/>
        <v>0</v>
      </c>
      <c r="CV1370" s="373">
        <v>0</v>
      </c>
      <c r="CW1370" s="390">
        <f t="shared" si="1258"/>
        <v>0</v>
      </c>
      <c r="CX1370" s="373">
        <v>0</v>
      </c>
      <c r="CY1370" s="390">
        <f t="shared" si="1259"/>
        <v>0</v>
      </c>
      <c r="CZ1370" s="390">
        <f t="shared" si="1256"/>
        <v>0</v>
      </c>
      <c r="DA1370" s="390">
        <f t="shared" si="1257"/>
        <v>0</v>
      </c>
      <c r="DB1370" s="373"/>
      <c r="DC1370" s="373">
        <v>26</v>
      </c>
      <c r="DD1370" s="1446">
        <f t="shared" si="1217"/>
        <v>2600</v>
      </c>
      <c r="DE1370" s="373">
        <v>26</v>
      </c>
      <c r="DF1370" s="390">
        <f t="shared" si="1244"/>
        <v>2600</v>
      </c>
      <c r="DG1370" s="373">
        <v>26</v>
      </c>
      <c r="DH1370" s="390">
        <f t="shared" si="1245"/>
        <v>2600</v>
      </c>
      <c r="DI1370" s="390">
        <f>DD1370-DF1370</f>
        <v>0</v>
      </c>
      <c r="DJ1370" s="390">
        <f>DD1370-DH1370</f>
        <v>0</v>
      </c>
      <c r="DK1370" s="390"/>
      <c r="DL1370" s="390"/>
      <c r="DM1370" s="390"/>
      <c r="DN1370" s="390"/>
      <c r="DO1370" s="390"/>
      <c r="DP1370" s="390"/>
      <c r="DQ1370" s="390"/>
      <c r="DR1370" s="390"/>
      <c r="DS1370" s="390"/>
      <c r="DT1370" s="373"/>
      <c r="DU1370" s="793">
        <f t="shared" si="1227"/>
        <v>2600</v>
      </c>
      <c r="DV1370" s="794">
        <f t="shared" si="1233"/>
        <v>2600</v>
      </c>
      <c r="DW1370" s="794">
        <v>2600</v>
      </c>
      <c r="DX1370" s="794">
        <f t="shared" si="1229"/>
        <v>0</v>
      </c>
      <c r="DY1370" s="794">
        <f t="shared" si="1230"/>
        <v>0</v>
      </c>
      <c r="DZ1370" s="373"/>
      <c r="EA1370" s="373"/>
      <c r="EB1370" s="373"/>
      <c r="EC1370" s="373"/>
      <c r="ED1370" s="373"/>
      <c r="EE1370" s="373"/>
      <c r="EF1370" s="373"/>
      <c r="EH1370" s="373"/>
      <c r="EI1370" s="373"/>
      <c r="EJ1370" s="373"/>
      <c r="EK1370" s="373"/>
      <c r="EL1370" s="373"/>
      <c r="EM1370" s="373"/>
      <c r="EN1370" s="373"/>
      <c r="EO1370" s="373"/>
      <c r="EP1370" s="373"/>
      <c r="EQ1370" s="373"/>
      <c r="ER1370" s="373"/>
      <c r="ES1370" s="373"/>
      <c r="ET1370" s="373"/>
      <c r="EU1370" s="373"/>
      <c r="EV1370" s="373"/>
      <c r="EW1370" s="373"/>
      <c r="EX1370" s="373"/>
      <c r="EY1370" s="373"/>
      <c r="EZ1370" s="373"/>
      <c r="FA1370" s="373"/>
      <c r="FB1370" s="373"/>
      <c r="FC1370" s="373"/>
      <c r="FD1370" s="373"/>
      <c r="FE1370" s="373"/>
      <c r="FF1370" s="373"/>
      <c r="FG1370" s="373"/>
      <c r="FH1370" s="373"/>
      <c r="FI1370" s="838"/>
    </row>
    <row r="1371" spans="1:773" s="623" customFormat="1" ht="48" hidden="1" customHeight="1" x14ac:dyDescent="0.25">
      <c r="A1371" s="1365">
        <v>2026</v>
      </c>
      <c r="B1371" s="1365">
        <v>479</v>
      </c>
      <c r="C1371" s="1365" t="s">
        <v>58</v>
      </c>
      <c r="D1371" s="1365">
        <v>3000654</v>
      </c>
      <c r="E1371" s="1365">
        <v>5005020</v>
      </c>
      <c r="F1371" s="1365" t="s">
        <v>2269</v>
      </c>
      <c r="G1371" s="1365" t="s">
        <v>2270</v>
      </c>
      <c r="H1371" s="1365">
        <v>93</v>
      </c>
      <c r="I1371" s="1366" t="s">
        <v>992</v>
      </c>
      <c r="J1371" s="1367" t="s">
        <v>10</v>
      </c>
      <c r="K1371" s="1367" t="s">
        <v>60</v>
      </c>
      <c r="L1371" s="1365" t="str">
        <f t="shared" si="1260"/>
        <v>2.3</v>
      </c>
      <c r="M1371" s="1368" t="s">
        <v>62</v>
      </c>
      <c r="N1371" s="1368"/>
      <c r="O1371" s="1365" t="s">
        <v>3373</v>
      </c>
      <c r="P1371" s="1365" t="s">
        <v>65</v>
      </c>
      <c r="Q1371" s="1369">
        <v>1</v>
      </c>
      <c r="R1371" s="285">
        <v>3000</v>
      </c>
      <c r="S1371" s="373"/>
      <c r="T1371" s="373"/>
      <c r="U1371" s="1365">
        <v>30</v>
      </c>
      <c r="V1371" s="1365">
        <v>4</v>
      </c>
      <c r="W1371" s="286"/>
      <c r="X1371" s="290"/>
      <c r="Y1371" s="291"/>
      <c r="Z1371" s="288"/>
      <c r="AA1371" s="288"/>
      <c r="AB1371" s="288"/>
      <c r="AC1371" s="288"/>
      <c r="AD1371" s="288"/>
      <c r="AE1371" s="285"/>
      <c r="AF1371" s="284"/>
      <c r="AG1371" s="284"/>
      <c r="AH1371" s="284">
        <f t="shared" si="1231"/>
        <v>3000</v>
      </c>
      <c r="AI1371" s="284">
        <f t="shared" si="1248"/>
        <v>400</v>
      </c>
      <c r="AJ1371" s="284">
        <f t="shared" si="1251"/>
        <v>0</v>
      </c>
      <c r="AK1371" s="284">
        <f t="shared" si="1261"/>
        <v>0</v>
      </c>
      <c r="AL1371" s="284">
        <f t="shared" si="1252"/>
        <v>0</v>
      </c>
      <c r="AM1371" s="284">
        <f t="shared" si="1253"/>
        <v>0</v>
      </c>
      <c r="AN1371" s="284">
        <f t="shared" si="1262"/>
        <v>0</v>
      </c>
      <c r="AO1371" s="284">
        <f t="shared" si="1263"/>
        <v>0</v>
      </c>
      <c r="AP1371" s="284">
        <f t="shared" si="1254"/>
        <v>0</v>
      </c>
      <c r="AQ1371" s="284">
        <f t="shared" si="1255"/>
        <v>0</v>
      </c>
      <c r="AR1371" s="288">
        <f t="shared" si="1232"/>
        <v>3400</v>
      </c>
      <c r="AS1371" s="373" t="s">
        <v>2578</v>
      </c>
      <c r="AT1371" s="373"/>
      <c r="AU1371" s="373" t="s">
        <v>3535</v>
      </c>
      <c r="AV1371" s="373" t="s">
        <v>3536</v>
      </c>
      <c r="AW1371" s="375">
        <v>46058</v>
      </c>
      <c r="AX1371" s="373" t="s">
        <v>3537</v>
      </c>
      <c r="AY1371" s="375">
        <v>46078</v>
      </c>
      <c r="AZ1371" s="373"/>
      <c r="BA1371" s="373" t="s">
        <v>3538</v>
      </c>
      <c r="BB1371" s="901" t="s">
        <v>995</v>
      </c>
      <c r="BC1371" s="373" t="s">
        <v>3945</v>
      </c>
      <c r="BD1371" s="373" t="s">
        <v>3946</v>
      </c>
      <c r="BE1371" s="373" t="s">
        <v>3947</v>
      </c>
      <c r="BF1371" s="375">
        <v>46083</v>
      </c>
      <c r="BG1371" s="373"/>
      <c r="BH1371" s="687">
        <v>896</v>
      </c>
      <c r="BI1371" s="687"/>
      <c r="BJ1371" s="373"/>
      <c r="BK1371" s="687"/>
      <c r="BL1371" s="1440" t="s">
        <v>3948</v>
      </c>
      <c r="BM1371" s="1440"/>
      <c r="BN1371" s="2778"/>
      <c r="BO1371" s="687"/>
      <c r="BP1371" s="687" t="s">
        <v>3430</v>
      </c>
      <c r="BQ1371" s="1115" t="s">
        <v>3819</v>
      </c>
      <c r="BR1371" s="1115"/>
      <c r="BS1371" s="2901" t="s">
        <v>3379</v>
      </c>
      <c r="BT1371" s="373" t="s">
        <v>3380</v>
      </c>
      <c r="BU1371" s="373" t="s">
        <v>3381</v>
      </c>
      <c r="BV1371" s="774" t="s">
        <v>3382</v>
      </c>
      <c r="BW1371" s="775">
        <v>10419917716</v>
      </c>
      <c r="BX1371" s="798">
        <v>3000</v>
      </c>
      <c r="BY1371" s="907">
        <v>46086</v>
      </c>
      <c r="BZ1371" s="907">
        <v>46116</v>
      </c>
      <c r="CA1371" s="373"/>
      <c r="CB1371" s="373">
        <f>S1371</f>
        <v>0</v>
      </c>
      <c r="CC1371" s="1446">
        <f>AF1371</f>
        <v>0</v>
      </c>
      <c r="CD1371" s="373"/>
      <c r="CE1371" s="390">
        <f>(R1371/30*CD1371)*Q1371</f>
        <v>0</v>
      </c>
      <c r="CF1371" s="373"/>
      <c r="CG1371" s="390">
        <f>(R1371/30*CF1371)*Q1371</f>
        <v>0</v>
      </c>
      <c r="CH1371" s="390">
        <f>CC1371-CE1371</f>
        <v>0</v>
      </c>
      <c r="CI1371" s="390">
        <f>CC1371-CG1371</f>
        <v>0</v>
      </c>
      <c r="CJ1371" s="1468"/>
      <c r="CK1371" s="373">
        <f>T1371</f>
        <v>0</v>
      </c>
      <c r="CL1371" s="1446">
        <f>AG1371</f>
        <v>0</v>
      </c>
      <c r="CM1371" s="373"/>
      <c r="CN1371" s="373"/>
      <c r="CO1371" s="373"/>
      <c r="CP1371" s="373"/>
      <c r="CQ1371" s="373"/>
      <c r="CR1371" s="373"/>
      <c r="CS1371" s="373"/>
      <c r="CT1371" s="373">
        <v>30</v>
      </c>
      <c r="CU1371" s="1446">
        <f t="shared" si="1224"/>
        <v>3000</v>
      </c>
      <c r="CV1371" s="373">
        <v>30</v>
      </c>
      <c r="CW1371" s="390">
        <f t="shared" si="1258"/>
        <v>3000</v>
      </c>
      <c r="CX1371" s="373">
        <v>30</v>
      </c>
      <c r="CY1371" s="390">
        <v>3000</v>
      </c>
      <c r="CZ1371" s="390">
        <f t="shared" si="1256"/>
        <v>0</v>
      </c>
      <c r="DA1371" s="390">
        <f t="shared" si="1257"/>
        <v>0</v>
      </c>
      <c r="DB1371" s="373"/>
      <c r="DC1371" s="373">
        <v>30</v>
      </c>
      <c r="DD1371" s="1446">
        <f t="shared" si="1217"/>
        <v>400</v>
      </c>
      <c r="DE1371" s="373">
        <v>4</v>
      </c>
      <c r="DF1371" s="390">
        <f t="shared" si="1244"/>
        <v>400</v>
      </c>
      <c r="DG1371" s="373">
        <v>4</v>
      </c>
      <c r="DH1371" s="390">
        <f t="shared" si="1245"/>
        <v>400</v>
      </c>
      <c r="DI1371" s="373"/>
      <c r="DJ1371" s="373"/>
      <c r="DK1371" s="373"/>
      <c r="DL1371" s="373"/>
      <c r="DM1371" s="373"/>
      <c r="DN1371" s="373"/>
      <c r="DO1371" s="373"/>
      <c r="DP1371" s="373"/>
      <c r="DQ1371" s="373"/>
      <c r="DR1371" s="373"/>
      <c r="DS1371" s="373"/>
      <c r="DT1371" s="373"/>
      <c r="DU1371" s="793">
        <f t="shared" si="1227"/>
        <v>3400</v>
      </c>
      <c r="DV1371" s="794">
        <f t="shared" si="1233"/>
        <v>3400</v>
      </c>
      <c r="DW1371" s="794">
        <f>CG1371+CP1371+CY1371+DH1371</f>
        <v>3400</v>
      </c>
      <c r="DX1371" s="794">
        <f t="shared" si="1229"/>
        <v>0</v>
      </c>
      <c r="DY1371" s="794">
        <f t="shared" si="1230"/>
        <v>0</v>
      </c>
      <c r="DZ1371" s="373"/>
      <c r="EA1371" s="373"/>
      <c r="EB1371" s="373"/>
      <c r="EC1371" s="373"/>
      <c r="ED1371" s="373"/>
      <c r="EE1371" s="373"/>
      <c r="EF1371" s="373"/>
      <c r="EG1371" s="621"/>
      <c r="EH1371" s="373"/>
      <c r="EI1371" s="373"/>
      <c r="EJ1371" s="373"/>
      <c r="EK1371" s="373"/>
      <c r="EL1371" s="373"/>
      <c r="EM1371" s="373"/>
      <c r="EN1371" s="373"/>
      <c r="EO1371" s="373"/>
      <c r="EP1371" s="373"/>
      <c r="EQ1371" s="373"/>
      <c r="ER1371" s="373"/>
      <c r="ES1371" s="373"/>
      <c r="ET1371" s="373"/>
      <c r="EU1371" s="373"/>
      <c r="EV1371" s="373"/>
      <c r="EW1371" s="373"/>
      <c r="EX1371" s="373"/>
      <c r="EY1371" s="373"/>
      <c r="EZ1371" s="373"/>
      <c r="FA1371" s="373"/>
      <c r="FB1371" s="373"/>
      <c r="FC1371" s="373"/>
      <c r="FD1371" s="373"/>
      <c r="FE1371" s="373"/>
      <c r="FF1371" s="373"/>
      <c r="FG1371" s="373"/>
      <c r="FH1371" s="373"/>
      <c r="FI1371" s="838"/>
    </row>
    <row r="1372" spans="1:773" s="623" customFormat="1" ht="48" hidden="1" customHeight="1" x14ac:dyDescent="0.25">
      <c r="A1372" s="1378">
        <v>2026</v>
      </c>
      <c r="B1372" s="1378">
        <v>479</v>
      </c>
      <c r="C1372" s="1378" t="s">
        <v>58</v>
      </c>
      <c r="D1372" s="1378">
        <v>3000654</v>
      </c>
      <c r="E1372" s="1378">
        <v>5005020</v>
      </c>
      <c r="F1372" s="1378" t="s">
        <v>2269</v>
      </c>
      <c r="G1372" s="1378" t="s">
        <v>2270</v>
      </c>
      <c r="H1372" s="1378">
        <v>93</v>
      </c>
      <c r="I1372" s="1394" t="s">
        <v>992</v>
      </c>
      <c r="J1372" s="1395" t="s">
        <v>10</v>
      </c>
      <c r="K1372" s="1395" t="s">
        <v>60</v>
      </c>
      <c r="L1372" s="1378" t="str">
        <f t="shared" si="1260"/>
        <v>2.3</v>
      </c>
      <c r="M1372" s="1396" t="s">
        <v>62</v>
      </c>
      <c r="N1372" s="1396"/>
      <c r="O1372" s="1378" t="s">
        <v>3373</v>
      </c>
      <c r="P1372" s="1378" t="s">
        <v>65</v>
      </c>
      <c r="Q1372" s="1397">
        <v>1</v>
      </c>
      <c r="R1372" s="290">
        <v>3000</v>
      </c>
      <c r="S1372" s="373"/>
      <c r="T1372" s="373"/>
      <c r="U1372" s="1378">
        <v>0</v>
      </c>
      <c r="V1372" s="1378">
        <v>26</v>
      </c>
      <c r="W1372" s="286"/>
      <c r="X1372" s="286"/>
      <c r="Y1372" s="286"/>
      <c r="Z1372" s="286"/>
      <c r="AA1372" s="286"/>
      <c r="AB1372" s="286"/>
      <c r="AC1372" s="286"/>
      <c r="AD1372" s="286"/>
      <c r="AE1372" s="290"/>
      <c r="AF1372" s="340">
        <f>+$R1372*(S1372/30)*$Q1372</f>
        <v>0</v>
      </c>
      <c r="AG1372" s="340">
        <f>+$R1372*(T1372/30)*$Q1372</f>
        <v>0</v>
      </c>
      <c r="AH1372" s="340">
        <f t="shared" si="1231"/>
        <v>0</v>
      </c>
      <c r="AI1372" s="340">
        <f t="shared" si="1248"/>
        <v>2600</v>
      </c>
      <c r="AJ1372" s="340">
        <f t="shared" si="1251"/>
        <v>0</v>
      </c>
      <c r="AK1372" s="340">
        <f t="shared" si="1261"/>
        <v>0</v>
      </c>
      <c r="AL1372" s="340">
        <f t="shared" si="1252"/>
        <v>0</v>
      </c>
      <c r="AM1372" s="340">
        <f t="shared" si="1253"/>
        <v>0</v>
      </c>
      <c r="AN1372" s="340">
        <f t="shared" si="1262"/>
        <v>0</v>
      </c>
      <c r="AO1372" s="340">
        <f t="shared" si="1263"/>
        <v>0</v>
      </c>
      <c r="AP1372" s="340">
        <f t="shared" si="1254"/>
        <v>0</v>
      </c>
      <c r="AQ1372" s="340">
        <f t="shared" si="1255"/>
        <v>0</v>
      </c>
      <c r="AR1372" s="291">
        <f t="shared" si="1232"/>
        <v>2600</v>
      </c>
      <c r="AS1372" s="373" t="s">
        <v>2578</v>
      </c>
      <c r="AT1372" s="373"/>
      <c r="AU1372" s="373" t="s">
        <v>3535</v>
      </c>
      <c r="AV1372" s="373" t="s">
        <v>3536</v>
      </c>
      <c r="AW1372" s="375">
        <v>46058</v>
      </c>
      <c r="AX1372" s="373" t="s">
        <v>3537</v>
      </c>
      <c r="AY1372" s="375">
        <v>46078</v>
      </c>
      <c r="AZ1372" s="373"/>
      <c r="BA1372" s="373" t="s">
        <v>3538</v>
      </c>
      <c r="BB1372" s="901" t="s">
        <v>995</v>
      </c>
      <c r="BC1372" s="373" t="s">
        <v>3808</v>
      </c>
      <c r="BD1372" s="373" t="s">
        <v>3809</v>
      </c>
      <c r="BE1372" s="373" t="s">
        <v>3810</v>
      </c>
      <c r="BF1372" s="375">
        <v>46108</v>
      </c>
      <c r="BG1372" s="373"/>
      <c r="BH1372" s="687">
        <v>6161</v>
      </c>
      <c r="BI1372" s="687"/>
      <c r="BJ1372" s="373"/>
      <c r="BK1372" s="687"/>
      <c r="BL1372" s="985">
        <v>6160</v>
      </c>
      <c r="BM1372" s="985"/>
      <c r="BN1372" s="698"/>
      <c r="BO1372" s="698"/>
      <c r="BP1372" s="698"/>
      <c r="BQ1372" s="1115" t="s">
        <v>3815</v>
      </c>
      <c r="BR1372" s="1461"/>
      <c r="BS1372" s="1497" t="s">
        <v>3379</v>
      </c>
      <c r="BT1372" s="1498" t="s">
        <v>3380</v>
      </c>
      <c r="BU1372" s="1498" t="s">
        <v>3381</v>
      </c>
      <c r="BV1372" s="1315">
        <v>41991771</v>
      </c>
      <c r="BW1372" s="1315">
        <v>10419917716</v>
      </c>
      <c r="BX1372" s="798">
        <v>3000</v>
      </c>
      <c r="BY1372" s="1496">
        <v>46117</v>
      </c>
      <c r="BZ1372" s="1496">
        <v>46142</v>
      </c>
      <c r="CA1372" s="373"/>
      <c r="CB1372" s="373"/>
      <c r="CC1372" s="1446"/>
      <c r="CD1372" s="373"/>
      <c r="CE1372" s="390"/>
      <c r="CF1372" s="373"/>
      <c r="CG1372" s="390"/>
      <c r="CH1372" s="390"/>
      <c r="CI1372" s="390"/>
      <c r="CJ1372" s="1468"/>
      <c r="CK1372" s="373"/>
      <c r="CL1372" s="1446"/>
      <c r="CM1372" s="373"/>
      <c r="CN1372" s="373"/>
      <c r="CO1372" s="373"/>
      <c r="CP1372" s="373"/>
      <c r="CQ1372" s="373"/>
      <c r="CR1372" s="373"/>
      <c r="CS1372" s="373"/>
      <c r="CT1372" s="373">
        <v>0</v>
      </c>
      <c r="CU1372" s="1446">
        <f t="shared" si="1224"/>
        <v>0</v>
      </c>
      <c r="CV1372" s="373">
        <v>0</v>
      </c>
      <c r="CW1372" s="390">
        <f t="shared" si="1258"/>
        <v>0</v>
      </c>
      <c r="CX1372" s="373">
        <v>0</v>
      </c>
      <c r="CY1372" s="390">
        <f t="shared" ref="CY1372:CY1403" si="1264">(R1372/30*CX1372)*Q1372</f>
        <v>0</v>
      </c>
      <c r="CZ1372" s="390">
        <f t="shared" si="1256"/>
        <v>0</v>
      </c>
      <c r="DA1372" s="390">
        <f t="shared" si="1257"/>
        <v>0</v>
      </c>
      <c r="DB1372" s="373"/>
      <c r="DC1372" s="373">
        <v>26</v>
      </c>
      <c r="DD1372" s="1446">
        <f t="shared" si="1217"/>
        <v>2600</v>
      </c>
      <c r="DE1372" s="373">
        <v>26</v>
      </c>
      <c r="DF1372" s="390">
        <f t="shared" si="1244"/>
        <v>2600</v>
      </c>
      <c r="DG1372" s="373">
        <v>26</v>
      </c>
      <c r="DH1372" s="390">
        <f t="shared" si="1245"/>
        <v>2600</v>
      </c>
      <c r="DI1372" s="390">
        <f>DD1372-DF1372</f>
        <v>0</v>
      </c>
      <c r="DJ1372" s="390">
        <f>DD1372-DH1372</f>
        <v>0</v>
      </c>
      <c r="DK1372" s="390"/>
      <c r="DL1372" s="390"/>
      <c r="DM1372" s="390"/>
      <c r="DN1372" s="390"/>
      <c r="DO1372" s="390"/>
      <c r="DP1372" s="390"/>
      <c r="DQ1372" s="390"/>
      <c r="DR1372" s="390"/>
      <c r="DS1372" s="390"/>
      <c r="DT1372" s="373"/>
      <c r="DU1372" s="793">
        <f t="shared" si="1227"/>
        <v>2600</v>
      </c>
      <c r="DV1372" s="794">
        <f t="shared" si="1233"/>
        <v>2600</v>
      </c>
      <c r="DW1372" s="794">
        <v>2600</v>
      </c>
      <c r="DX1372" s="794">
        <f t="shared" si="1229"/>
        <v>0</v>
      </c>
      <c r="DY1372" s="794">
        <f t="shared" si="1230"/>
        <v>0</v>
      </c>
      <c r="DZ1372" s="373"/>
      <c r="EA1372" s="373"/>
      <c r="EB1372" s="373"/>
      <c r="EC1372" s="373"/>
      <c r="ED1372" s="373"/>
      <c r="EE1372" s="373"/>
      <c r="EF1372" s="373"/>
      <c r="EH1372" s="373"/>
      <c r="EI1372" s="373"/>
      <c r="EJ1372" s="373"/>
      <c r="EK1372" s="373"/>
      <c r="EL1372" s="373"/>
      <c r="EM1372" s="373"/>
      <c r="EN1372" s="373"/>
      <c r="EO1372" s="373"/>
      <c r="EP1372" s="373"/>
      <c r="EQ1372" s="373"/>
      <c r="ER1372" s="373"/>
      <c r="ES1372" s="373"/>
      <c r="ET1372" s="373"/>
      <c r="EU1372" s="373"/>
      <c r="EV1372" s="373"/>
      <c r="EW1372" s="373"/>
      <c r="EX1372" s="373"/>
      <c r="EY1372" s="373"/>
      <c r="EZ1372" s="373"/>
      <c r="FA1372" s="373"/>
      <c r="FB1372" s="373"/>
      <c r="FC1372" s="373"/>
      <c r="FD1372" s="373"/>
      <c r="FE1372" s="373"/>
      <c r="FF1372" s="373"/>
      <c r="FG1372" s="373"/>
      <c r="FH1372" s="373"/>
      <c r="FI1372" s="838"/>
    </row>
    <row r="1373" spans="1:773" s="623" customFormat="1" ht="48" hidden="1" customHeight="1" x14ac:dyDescent="0.25">
      <c r="A1373" s="1365">
        <v>2026</v>
      </c>
      <c r="B1373" s="1365">
        <v>479</v>
      </c>
      <c r="C1373" s="1365" t="s">
        <v>58</v>
      </c>
      <c r="D1373" s="1365">
        <v>3000654</v>
      </c>
      <c r="E1373" s="1365">
        <v>5005020</v>
      </c>
      <c r="F1373" s="1365" t="s">
        <v>2269</v>
      </c>
      <c r="G1373" s="1365" t="s">
        <v>2270</v>
      </c>
      <c r="H1373" s="1365">
        <v>93</v>
      </c>
      <c r="I1373" s="1366" t="s">
        <v>992</v>
      </c>
      <c r="J1373" s="1367" t="s">
        <v>10</v>
      </c>
      <c r="K1373" s="1367" t="s">
        <v>60</v>
      </c>
      <c r="L1373" s="1365" t="str">
        <f t="shared" si="1260"/>
        <v>2.3</v>
      </c>
      <c r="M1373" s="1368" t="s">
        <v>62</v>
      </c>
      <c r="N1373" s="1368"/>
      <c r="O1373" s="1365" t="s">
        <v>3373</v>
      </c>
      <c r="P1373" s="1365" t="s">
        <v>65</v>
      </c>
      <c r="Q1373" s="1369">
        <v>1</v>
      </c>
      <c r="R1373" s="285">
        <v>3000</v>
      </c>
      <c r="S1373" s="373"/>
      <c r="T1373" s="373"/>
      <c r="U1373" s="1365">
        <v>30</v>
      </c>
      <c r="V1373" s="1365">
        <v>4</v>
      </c>
      <c r="W1373" s="286"/>
      <c r="X1373" s="290"/>
      <c r="Y1373" s="291"/>
      <c r="Z1373" s="288"/>
      <c r="AA1373" s="288"/>
      <c r="AB1373" s="288"/>
      <c r="AC1373" s="288"/>
      <c r="AD1373" s="288"/>
      <c r="AE1373" s="285"/>
      <c r="AF1373" s="284"/>
      <c r="AG1373" s="284"/>
      <c r="AH1373" s="284">
        <f t="shared" si="1231"/>
        <v>3000</v>
      </c>
      <c r="AI1373" s="284">
        <f t="shared" si="1248"/>
        <v>400</v>
      </c>
      <c r="AJ1373" s="284">
        <f t="shared" si="1251"/>
        <v>0</v>
      </c>
      <c r="AK1373" s="284">
        <f t="shared" si="1261"/>
        <v>0</v>
      </c>
      <c r="AL1373" s="284">
        <f t="shared" si="1252"/>
        <v>0</v>
      </c>
      <c r="AM1373" s="284">
        <f t="shared" si="1253"/>
        <v>0</v>
      </c>
      <c r="AN1373" s="284">
        <f t="shared" si="1262"/>
        <v>0</v>
      </c>
      <c r="AO1373" s="284">
        <f t="shared" si="1263"/>
        <v>0</v>
      </c>
      <c r="AP1373" s="284">
        <f t="shared" si="1254"/>
        <v>0</v>
      </c>
      <c r="AQ1373" s="284">
        <f t="shared" si="1255"/>
        <v>0</v>
      </c>
      <c r="AR1373" s="288">
        <f t="shared" si="1232"/>
        <v>3400</v>
      </c>
      <c r="AS1373" s="373" t="s">
        <v>2578</v>
      </c>
      <c r="AT1373" s="373"/>
      <c r="AU1373" s="373" t="s">
        <v>3535</v>
      </c>
      <c r="AV1373" s="373" t="s">
        <v>3536</v>
      </c>
      <c r="AW1373" s="375">
        <v>46058</v>
      </c>
      <c r="AX1373" s="373" t="s">
        <v>3537</v>
      </c>
      <c r="AY1373" s="375">
        <v>46078</v>
      </c>
      <c r="AZ1373" s="373"/>
      <c r="BA1373" s="373" t="s">
        <v>3538</v>
      </c>
      <c r="BB1373" s="901" t="s">
        <v>995</v>
      </c>
      <c r="BC1373" s="373" t="s">
        <v>3945</v>
      </c>
      <c r="BD1373" s="373" t="s">
        <v>3946</v>
      </c>
      <c r="BE1373" s="373" t="s">
        <v>3947</v>
      </c>
      <c r="BF1373" s="375">
        <v>46083</v>
      </c>
      <c r="BH1373" s="639">
        <v>3879</v>
      </c>
      <c r="BI1373" s="1301"/>
      <c r="BJ1373" s="1250"/>
      <c r="BK1373" s="1301"/>
      <c r="BL1373" s="255">
        <v>5061</v>
      </c>
      <c r="BM1373" s="255"/>
      <c r="BN1373" s="773"/>
      <c r="BO1373" s="687"/>
      <c r="BP1373" s="687" t="s">
        <v>3430</v>
      </c>
      <c r="BQ1373" s="1422" t="s">
        <v>3819</v>
      </c>
      <c r="BR1373" s="1422"/>
      <c r="BS1373" s="2901" t="s">
        <v>1835</v>
      </c>
      <c r="BT1373" s="838" t="s">
        <v>1141</v>
      </c>
      <c r="BU1373" s="838" t="s">
        <v>3949</v>
      </c>
      <c r="BV1373" s="776" t="s">
        <v>3384</v>
      </c>
      <c r="BW1373" s="1238">
        <v>10107838894</v>
      </c>
      <c r="BX1373" s="798">
        <v>3000</v>
      </c>
      <c r="BY1373" s="907">
        <v>46086</v>
      </c>
      <c r="BZ1373" s="907">
        <v>46116</v>
      </c>
      <c r="CA1373" s="373"/>
      <c r="CB1373" s="373">
        <f>S1373</f>
        <v>0</v>
      </c>
      <c r="CC1373" s="1446">
        <f>AF1373</f>
        <v>0</v>
      </c>
      <c r="CD1373" s="373"/>
      <c r="CE1373" s="390">
        <f>(R1373/30*CD1373)*Q1373</f>
        <v>0</v>
      </c>
      <c r="CF1373" s="373"/>
      <c r="CG1373" s="390">
        <f>(R1373/30*CF1373)*Q1373</f>
        <v>0</v>
      </c>
      <c r="CH1373" s="390">
        <f>CC1373-CE1373</f>
        <v>0</v>
      </c>
      <c r="CI1373" s="390">
        <f>CC1373-CG1373</f>
        <v>0</v>
      </c>
      <c r="CJ1373" s="1468"/>
      <c r="CK1373" s="373">
        <f>T1373</f>
        <v>0</v>
      </c>
      <c r="CL1373" s="1446">
        <f>AG1373</f>
        <v>0</v>
      </c>
      <c r="CM1373" s="373"/>
      <c r="CN1373" s="373"/>
      <c r="CO1373" s="373"/>
      <c r="CP1373" s="373"/>
      <c r="CQ1373" s="373"/>
      <c r="CR1373" s="373"/>
      <c r="CS1373" s="373"/>
      <c r="CT1373" s="373">
        <v>30</v>
      </c>
      <c r="CU1373" s="1446">
        <f t="shared" si="1224"/>
        <v>3000</v>
      </c>
      <c r="CV1373" s="373">
        <v>30</v>
      </c>
      <c r="CW1373" s="390">
        <f t="shared" si="1258"/>
        <v>3000</v>
      </c>
      <c r="CX1373" s="373">
        <v>30</v>
      </c>
      <c r="CY1373" s="390">
        <f t="shared" si="1264"/>
        <v>3000</v>
      </c>
      <c r="CZ1373" s="390">
        <f t="shared" si="1256"/>
        <v>0</v>
      </c>
      <c r="DA1373" s="390">
        <f t="shared" si="1257"/>
        <v>0</v>
      </c>
      <c r="DB1373" s="373"/>
      <c r="DC1373" s="373">
        <v>30</v>
      </c>
      <c r="DD1373" s="1446">
        <f t="shared" si="1217"/>
        <v>400</v>
      </c>
      <c r="DE1373" s="373">
        <v>4</v>
      </c>
      <c r="DF1373" s="390">
        <f t="shared" si="1244"/>
        <v>400</v>
      </c>
      <c r="DG1373" s="373">
        <v>4</v>
      </c>
      <c r="DH1373" s="390">
        <f t="shared" si="1245"/>
        <v>400</v>
      </c>
      <c r="DI1373" s="373"/>
      <c r="DJ1373" s="373"/>
      <c r="DK1373" s="373"/>
      <c r="DL1373" s="373"/>
      <c r="DM1373" s="373"/>
      <c r="DN1373" s="373"/>
      <c r="DO1373" s="373"/>
      <c r="DP1373" s="373"/>
      <c r="DQ1373" s="373"/>
      <c r="DR1373" s="373"/>
      <c r="DS1373" s="373"/>
      <c r="DT1373" s="373"/>
      <c r="DU1373" s="793">
        <f t="shared" si="1227"/>
        <v>3400</v>
      </c>
      <c r="DV1373" s="794">
        <f t="shared" si="1233"/>
        <v>3400</v>
      </c>
      <c r="DW1373" s="794">
        <f>CG1373+CP1373+CY1373+DH1373</f>
        <v>3400</v>
      </c>
      <c r="DX1373" s="794">
        <f t="shared" si="1229"/>
        <v>0</v>
      </c>
      <c r="DY1373" s="794">
        <f t="shared" si="1230"/>
        <v>0</v>
      </c>
      <c r="DZ1373" s="373"/>
      <c r="EA1373" s="373"/>
      <c r="EB1373" s="373"/>
      <c r="EC1373" s="373"/>
      <c r="ED1373" s="373"/>
      <c r="EE1373" s="373"/>
      <c r="EF1373" s="373"/>
      <c r="EG1373" s="621"/>
      <c r="EH1373" s="373"/>
      <c r="EI1373" s="373"/>
      <c r="EJ1373" s="373"/>
      <c r="EK1373" s="373"/>
      <c r="EL1373" s="373"/>
      <c r="EM1373" s="373"/>
      <c r="EN1373" s="373"/>
      <c r="EO1373" s="373"/>
      <c r="EP1373" s="373"/>
      <c r="EQ1373" s="373"/>
      <c r="ER1373" s="373"/>
      <c r="ES1373" s="373"/>
      <c r="ET1373" s="373"/>
      <c r="EU1373" s="373"/>
      <c r="EV1373" s="373"/>
      <c r="EW1373" s="373"/>
      <c r="EX1373" s="373"/>
      <c r="EY1373" s="373"/>
      <c r="EZ1373" s="373"/>
      <c r="FA1373" s="373"/>
      <c r="FB1373" s="373"/>
      <c r="FC1373" s="373"/>
      <c r="FD1373" s="373"/>
      <c r="FE1373" s="373"/>
      <c r="FF1373" s="373"/>
      <c r="FG1373" s="373"/>
      <c r="FH1373" s="373"/>
      <c r="FI1373" s="838"/>
    </row>
    <row r="1374" spans="1:773" s="623" customFormat="1" ht="48" hidden="1" customHeight="1" x14ac:dyDescent="0.25">
      <c r="A1374" s="1378">
        <v>2026</v>
      </c>
      <c r="B1374" s="1378">
        <v>479</v>
      </c>
      <c r="C1374" s="1378" t="s">
        <v>58</v>
      </c>
      <c r="D1374" s="1378">
        <v>3000654</v>
      </c>
      <c r="E1374" s="1378">
        <v>5005020</v>
      </c>
      <c r="F1374" s="1378" t="s">
        <v>2269</v>
      </c>
      <c r="G1374" s="1378" t="s">
        <v>2270</v>
      </c>
      <c r="H1374" s="1378">
        <v>93</v>
      </c>
      <c r="I1374" s="1394" t="s">
        <v>992</v>
      </c>
      <c r="J1374" s="1395" t="s">
        <v>10</v>
      </c>
      <c r="K1374" s="1395" t="s">
        <v>60</v>
      </c>
      <c r="L1374" s="1378" t="str">
        <f t="shared" si="1260"/>
        <v>2.3</v>
      </c>
      <c r="M1374" s="1396" t="s">
        <v>62</v>
      </c>
      <c r="N1374" s="1396"/>
      <c r="O1374" s="1378" t="s">
        <v>3373</v>
      </c>
      <c r="P1374" s="1378" t="s">
        <v>65</v>
      </c>
      <c r="Q1374" s="1397">
        <v>1</v>
      </c>
      <c r="R1374" s="290">
        <v>3000</v>
      </c>
      <c r="S1374" s="373"/>
      <c r="T1374" s="373"/>
      <c r="U1374" s="1378">
        <v>0</v>
      </c>
      <c r="V1374" s="1378">
        <v>26</v>
      </c>
      <c r="W1374" s="286"/>
      <c r="X1374" s="286"/>
      <c r="Y1374" s="286"/>
      <c r="Z1374" s="286"/>
      <c r="AA1374" s="286"/>
      <c r="AB1374" s="286"/>
      <c r="AC1374" s="286"/>
      <c r="AD1374" s="286"/>
      <c r="AE1374" s="290"/>
      <c r="AF1374" s="340">
        <f t="shared" ref="AF1374:AG1377" si="1265">+$R1374*(S1374/30)*$Q1374</f>
        <v>0</v>
      </c>
      <c r="AG1374" s="340">
        <f t="shared" si="1265"/>
        <v>0</v>
      </c>
      <c r="AH1374" s="340">
        <f t="shared" si="1231"/>
        <v>0</v>
      </c>
      <c r="AI1374" s="340">
        <f t="shared" si="1248"/>
        <v>2600</v>
      </c>
      <c r="AJ1374" s="340">
        <f t="shared" si="1251"/>
        <v>0</v>
      </c>
      <c r="AK1374" s="340">
        <f t="shared" si="1261"/>
        <v>0</v>
      </c>
      <c r="AL1374" s="340">
        <f t="shared" si="1252"/>
        <v>0</v>
      </c>
      <c r="AM1374" s="340">
        <f t="shared" si="1253"/>
        <v>0</v>
      </c>
      <c r="AN1374" s="340">
        <f t="shared" si="1262"/>
        <v>0</v>
      </c>
      <c r="AO1374" s="340">
        <f t="shared" si="1263"/>
        <v>0</v>
      </c>
      <c r="AP1374" s="340">
        <f t="shared" si="1254"/>
        <v>0</v>
      </c>
      <c r="AQ1374" s="340">
        <f t="shared" si="1255"/>
        <v>0</v>
      </c>
      <c r="AR1374" s="291">
        <f t="shared" si="1232"/>
        <v>2600</v>
      </c>
      <c r="AS1374" s="373" t="s">
        <v>2578</v>
      </c>
      <c r="AT1374" s="373"/>
      <c r="AU1374" s="373" t="s">
        <v>3535</v>
      </c>
      <c r="AV1374" s="373" t="s">
        <v>3536</v>
      </c>
      <c r="AW1374" s="375">
        <v>46058</v>
      </c>
      <c r="AX1374" s="373" t="s">
        <v>3537</v>
      </c>
      <c r="AY1374" s="375">
        <v>46078</v>
      </c>
      <c r="AZ1374" s="373"/>
      <c r="BA1374" s="373" t="s">
        <v>3538</v>
      </c>
      <c r="BB1374" s="901" t="s">
        <v>995</v>
      </c>
      <c r="BC1374" s="373" t="s">
        <v>3808</v>
      </c>
      <c r="BD1374" s="373" t="s">
        <v>3809</v>
      </c>
      <c r="BE1374" s="373" t="s">
        <v>3810</v>
      </c>
      <c r="BF1374" s="375">
        <v>46108</v>
      </c>
      <c r="BG1374" s="373"/>
      <c r="BH1374" s="687">
        <v>6162</v>
      </c>
      <c r="BI1374" s="687"/>
      <c r="BJ1374" s="373"/>
      <c r="BK1374" s="687"/>
      <c r="BL1374" s="973">
        <v>6162</v>
      </c>
      <c r="BM1374" s="973"/>
      <c r="BN1374" s="694"/>
      <c r="BO1374" s="694"/>
      <c r="BP1374" s="694"/>
      <c r="BQ1374" s="1115" t="s">
        <v>3815</v>
      </c>
      <c r="BR1374" s="1463"/>
      <c r="BS1374" s="1499" t="s">
        <v>1835</v>
      </c>
      <c r="BT1374" s="1498" t="s">
        <v>1141</v>
      </c>
      <c r="BU1374" s="1498" t="s">
        <v>3949</v>
      </c>
      <c r="BV1374" s="1315">
        <v>10783889</v>
      </c>
      <c r="BW1374" s="1315">
        <v>10107838894</v>
      </c>
      <c r="BX1374" s="798">
        <v>3000</v>
      </c>
      <c r="BY1374" s="1496">
        <v>46117</v>
      </c>
      <c r="BZ1374" s="1496">
        <v>46142</v>
      </c>
      <c r="CA1374" s="373"/>
      <c r="CB1374" s="373"/>
      <c r="CC1374" s="1446"/>
      <c r="CD1374" s="373"/>
      <c r="CE1374" s="390"/>
      <c r="CF1374" s="373"/>
      <c r="CG1374" s="390"/>
      <c r="CH1374" s="390"/>
      <c r="CI1374" s="390"/>
      <c r="CJ1374" s="1468"/>
      <c r="CK1374" s="373"/>
      <c r="CL1374" s="1446"/>
      <c r="CM1374" s="373"/>
      <c r="CN1374" s="373"/>
      <c r="CO1374" s="373"/>
      <c r="CP1374" s="373"/>
      <c r="CQ1374" s="373"/>
      <c r="CR1374" s="373"/>
      <c r="CS1374" s="373"/>
      <c r="CT1374" s="373">
        <v>0</v>
      </c>
      <c r="CU1374" s="1446">
        <f t="shared" si="1224"/>
        <v>0</v>
      </c>
      <c r="CV1374" s="373">
        <v>0</v>
      </c>
      <c r="CW1374" s="390">
        <f t="shared" si="1258"/>
        <v>0</v>
      </c>
      <c r="CX1374" s="373">
        <v>0</v>
      </c>
      <c r="CY1374" s="390">
        <f t="shared" si="1264"/>
        <v>0</v>
      </c>
      <c r="CZ1374" s="390">
        <f t="shared" si="1256"/>
        <v>0</v>
      </c>
      <c r="DA1374" s="390">
        <f t="shared" si="1257"/>
        <v>0</v>
      </c>
      <c r="DB1374" s="373"/>
      <c r="DC1374" s="373">
        <v>26</v>
      </c>
      <c r="DD1374" s="1446">
        <f t="shared" si="1217"/>
        <v>2600</v>
      </c>
      <c r="DE1374" s="373">
        <v>26</v>
      </c>
      <c r="DF1374" s="390">
        <f t="shared" si="1244"/>
        <v>2600</v>
      </c>
      <c r="DG1374" s="373">
        <v>26</v>
      </c>
      <c r="DH1374" s="390">
        <f t="shared" si="1245"/>
        <v>2600</v>
      </c>
      <c r="DI1374" s="390">
        <f>DD1374-DF1374</f>
        <v>0</v>
      </c>
      <c r="DJ1374" s="390">
        <f>DD1374-DH1374</f>
        <v>0</v>
      </c>
      <c r="DK1374" s="390"/>
      <c r="DL1374" s="390"/>
      <c r="DM1374" s="390"/>
      <c r="DN1374" s="390"/>
      <c r="DO1374" s="390"/>
      <c r="DP1374" s="390"/>
      <c r="DQ1374" s="390"/>
      <c r="DR1374" s="390"/>
      <c r="DS1374" s="390"/>
      <c r="DT1374" s="373"/>
      <c r="DU1374" s="793">
        <f t="shared" si="1227"/>
        <v>2600</v>
      </c>
      <c r="DV1374" s="794">
        <f t="shared" si="1233"/>
        <v>2600</v>
      </c>
      <c r="DW1374" s="794">
        <v>2600</v>
      </c>
      <c r="DX1374" s="794">
        <f t="shared" si="1229"/>
        <v>0</v>
      </c>
      <c r="DY1374" s="794">
        <f t="shared" si="1230"/>
        <v>0</v>
      </c>
      <c r="DZ1374" s="373"/>
      <c r="EA1374" s="373"/>
      <c r="EB1374" s="373"/>
      <c r="EC1374" s="373"/>
      <c r="ED1374" s="373"/>
      <c r="EE1374" s="373"/>
      <c r="EF1374" s="373"/>
      <c r="EH1374" s="373"/>
      <c r="EI1374" s="373"/>
      <c r="EJ1374" s="373"/>
      <c r="EK1374" s="373"/>
      <c r="EL1374" s="373"/>
      <c r="EM1374" s="373"/>
      <c r="EN1374" s="373"/>
      <c r="EO1374" s="373"/>
      <c r="EP1374" s="373"/>
      <c r="EQ1374" s="373"/>
      <c r="ER1374" s="373"/>
      <c r="ES1374" s="373"/>
      <c r="ET1374" s="373"/>
      <c r="EU1374" s="373"/>
      <c r="EV1374" s="373"/>
      <c r="EW1374" s="373"/>
      <c r="EX1374" s="373"/>
      <c r="EY1374" s="373"/>
      <c r="EZ1374" s="373"/>
      <c r="FA1374" s="373"/>
      <c r="FB1374" s="373"/>
      <c r="FC1374" s="373"/>
      <c r="FD1374" s="373"/>
      <c r="FE1374" s="373"/>
      <c r="FF1374" s="373"/>
      <c r="FG1374" s="373"/>
      <c r="FH1374" s="373"/>
      <c r="FI1374" s="838"/>
    </row>
    <row r="1375" spans="1:773" s="1500" customFormat="1" ht="62.25" hidden="1" customHeight="1" x14ac:dyDescent="0.25">
      <c r="A1375" s="1365">
        <v>2026</v>
      </c>
      <c r="B1375" s="1365">
        <v>479</v>
      </c>
      <c r="C1375" s="1365" t="s">
        <v>58</v>
      </c>
      <c r="D1375" s="1365">
        <v>3000654</v>
      </c>
      <c r="E1375" s="1365">
        <v>5005020</v>
      </c>
      <c r="F1375" s="1365" t="s">
        <v>2269</v>
      </c>
      <c r="G1375" s="1365" t="s">
        <v>2270</v>
      </c>
      <c r="H1375" s="1365">
        <v>93</v>
      </c>
      <c r="I1375" s="1366" t="s">
        <v>992</v>
      </c>
      <c r="J1375" s="1367" t="s">
        <v>10</v>
      </c>
      <c r="K1375" s="1367" t="s">
        <v>60</v>
      </c>
      <c r="L1375" s="1365" t="str">
        <f t="shared" si="1260"/>
        <v>2.3</v>
      </c>
      <c r="M1375" s="1368" t="s">
        <v>62</v>
      </c>
      <c r="N1375" s="1368"/>
      <c r="O1375" s="1365" t="s">
        <v>2641</v>
      </c>
      <c r="P1375" s="1365" t="s">
        <v>65</v>
      </c>
      <c r="Q1375" s="1369">
        <v>1</v>
      </c>
      <c r="R1375" s="297">
        <v>3000</v>
      </c>
      <c r="S1375" s="373"/>
      <c r="T1375" s="373"/>
      <c r="U1375" s="1365">
        <v>30</v>
      </c>
      <c r="V1375" s="1365">
        <v>4</v>
      </c>
      <c r="W1375" s="286"/>
      <c r="X1375" s="286"/>
      <c r="Y1375" s="286"/>
      <c r="Z1375" s="287"/>
      <c r="AA1375" s="287"/>
      <c r="AB1375" s="287"/>
      <c r="AC1375" s="287"/>
      <c r="AD1375" s="287"/>
      <c r="AE1375" s="285"/>
      <c r="AF1375" s="284">
        <f t="shared" si="1265"/>
        <v>0</v>
      </c>
      <c r="AG1375" s="284">
        <f t="shared" si="1265"/>
        <v>0</v>
      </c>
      <c r="AH1375" s="284">
        <f t="shared" si="1231"/>
        <v>3000</v>
      </c>
      <c r="AI1375" s="284">
        <f t="shared" si="1248"/>
        <v>400</v>
      </c>
      <c r="AJ1375" s="284">
        <f t="shared" si="1251"/>
        <v>0</v>
      </c>
      <c r="AK1375" s="284">
        <f t="shared" si="1261"/>
        <v>0</v>
      </c>
      <c r="AL1375" s="284">
        <f t="shared" si="1252"/>
        <v>0</v>
      </c>
      <c r="AM1375" s="284">
        <f t="shared" si="1253"/>
        <v>0</v>
      </c>
      <c r="AN1375" s="284">
        <f t="shared" si="1262"/>
        <v>0</v>
      </c>
      <c r="AO1375" s="284">
        <f t="shared" si="1263"/>
        <v>0</v>
      </c>
      <c r="AP1375" s="284">
        <f t="shared" si="1254"/>
        <v>0</v>
      </c>
      <c r="AQ1375" s="284">
        <f t="shared" si="1255"/>
        <v>0</v>
      </c>
      <c r="AR1375" s="288">
        <f t="shared" si="1232"/>
        <v>3400</v>
      </c>
      <c r="AS1375" s="373" t="s">
        <v>2578</v>
      </c>
      <c r="AT1375" s="373"/>
      <c r="AU1375" s="373" t="s">
        <v>3535</v>
      </c>
      <c r="AV1375" s="373" t="s">
        <v>3536</v>
      </c>
      <c r="AW1375" s="375">
        <v>46058</v>
      </c>
      <c r="AX1375" s="373" t="s">
        <v>3537</v>
      </c>
      <c r="AY1375" s="375">
        <v>46078</v>
      </c>
      <c r="AZ1375" s="373"/>
      <c r="BA1375" s="373" t="s">
        <v>3538</v>
      </c>
      <c r="BB1375" s="901" t="s">
        <v>995</v>
      </c>
      <c r="BC1375" s="373" t="s">
        <v>3803</v>
      </c>
      <c r="BD1375" s="373" t="s">
        <v>3804</v>
      </c>
      <c r="BE1375" s="373" t="s">
        <v>3805</v>
      </c>
      <c r="BF1375" s="375">
        <v>46083</v>
      </c>
      <c r="BG1375" s="373"/>
      <c r="BH1375" s="773" t="s">
        <v>2661</v>
      </c>
      <c r="BI1375" s="773"/>
      <c r="BJ1375" s="799"/>
      <c r="BK1375" s="687"/>
      <c r="BL1375" s="799" t="s">
        <v>2661</v>
      </c>
      <c r="BM1375" s="799"/>
      <c r="BN1375" s="687"/>
      <c r="BO1375" s="1115" t="s">
        <v>3950</v>
      </c>
      <c r="BP1375" s="2898" t="s">
        <v>3806</v>
      </c>
      <c r="BQ1375" s="1115" t="s">
        <v>3819</v>
      </c>
      <c r="BR1375" s="1115"/>
      <c r="BS1375" s="373" t="s">
        <v>2659</v>
      </c>
      <c r="BT1375" s="373" t="s">
        <v>1365</v>
      </c>
      <c r="BU1375" s="373" t="s">
        <v>2662</v>
      </c>
      <c r="BV1375" s="774">
        <v>45022363</v>
      </c>
      <c r="BW1375" s="775">
        <v>10450223633</v>
      </c>
      <c r="BX1375" s="798">
        <v>3000</v>
      </c>
      <c r="BY1375" s="907">
        <v>46082</v>
      </c>
      <c r="BZ1375" s="907">
        <v>46116</v>
      </c>
      <c r="CA1375" s="373"/>
      <c r="CB1375" s="373"/>
      <c r="CC1375" s="373"/>
      <c r="CD1375" s="373"/>
      <c r="CE1375" s="373"/>
      <c r="CF1375" s="373"/>
      <c r="CG1375" s="373"/>
      <c r="CH1375" s="373"/>
      <c r="CI1375" s="373"/>
      <c r="CJ1375" s="373"/>
      <c r="CK1375" s="373"/>
      <c r="CL1375" s="373"/>
      <c r="CM1375" s="373"/>
      <c r="CN1375" s="373"/>
      <c r="CO1375" s="373"/>
      <c r="CP1375" s="373"/>
      <c r="CQ1375" s="373"/>
      <c r="CR1375" s="373"/>
      <c r="CS1375" s="373"/>
      <c r="CT1375" s="373">
        <v>30</v>
      </c>
      <c r="CU1375" s="390">
        <f t="shared" si="1224"/>
        <v>3000</v>
      </c>
      <c r="CV1375" s="373">
        <v>30</v>
      </c>
      <c r="CW1375" s="390">
        <f t="shared" si="1258"/>
        <v>3000</v>
      </c>
      <c r="CX1375" s="373">
        <v>30</v>
      </c>
      <c r="CY1375" s="390">
        <f t="shared" si="1264"/>
        <v>3000</v>
      </c>
      <c r="CZ1375" s="390">
        <f t="shared" si="1256"/>
        <v>0</v>
      </c>
      <c r="DA1375" s="390">
        <f t="shared" si="1257"/>
        <v>0</v>
      </c>
      <c r="DB1375" s="373"/>
      <c r="DC1375" s="373">
        <f>V1375</f>
        <v>4</v>
      </c>
      <c r="DD1375" s="1371">
        <f t="shared" si="1217"/>
        <v>400</v>
      </c>
      <c r="DE1375" s="373">
        <v>4</v>
      </c>
      <c r="DF1375" s="1371">
        <f t="shared" si="1244"/>
        <v>400</v>
      </c>
      <c r="DG1375" s="373">
        <v>4</v>
      </c>
      <c r="DH1375" s="1371">
        <f t="shared" si="1245"/>
        <v>400</v>
      </c>
      <c r="DI1375" s="373"/>
      <c r="DJ1375" s="373"/>
      <c r="DK1375" s="373"/>
      <c r="DL1375" s="373"/>
      <c r="DM1375" s="373"/>
      <c r="DN1375" s="373"/>
      <c r="DO1375" s="373"/>
      <c r="DP1375" s="373"/>
      <c r="DQ1375" s="373"/>
      <c r="DR1375" s="373"/>
      <c r="DS1375" s="373"/>
      <c r="DT1375" s="373"/>
      <c r="DU1375" s="793">
        <f t="shared" si="1227"/>
        <v>3400</v>
      </c>
      <c r="DV1375" s="794">
        <f t="shared" si="1233"/>
        <v>3400</v>
      </c>
      <c r="DW1375" s="794">
        <f>CG1375+CP1375+CY1375+DH1375</f>
        <v>3400</v>
      </c>
      <c r="DX1375" s="794">
        <f t="shared" si="1229"/>
        <v>0</v>
      </c>
      <c r="DY1375" s="794">
        <f t="shared" si="1230"/>
        <v>0</v>
      </c>
      <c r="DZ1375" s="373"/>
      <c r="EA1375" s="373"/>
      <c r="EB1375" s="373"/>
      <c r="EC1375" s="373"/>
      <c r="ED1375" s="373"/>
      <c r="EE1375" s="373"/>
      <c r="EF1375" s="373"/>
      <c r="EG1375" s="621"/>
      <c r="EH1375" s="373"/>
      <c r="EI1375" s="373"/>
      <c r="EJ1375" s="373"/>
      <c r="EK1375" s="373"/>
      <c r="EL1375" s="373"/>
      <c r="EM1375" s="373"/>
      <c r="EN1375" s="373"/>
      <c r="EO1375" s="373"/>
      <c r="EP1375" s="373"/>
      <c r="EQ1375" s="373"/>
      <c r="ER1375" s="373"/>
      <c r="ES1375" s="373"/>
      <c r="ET1375" s="373"/>
      <c r="EU1375" s="373"/>
      <c r="EV1375" s="373"/>
      <c r="EW1375" s="373"/>
      <c r="EX1375" s="373"/>
      <c r="EY1375" s="373"/>
      <c r="EZ1375" s="373"/>
      <c r="FA1375" s="373"/>
      <c r="FB1375" s="373"/>
      <c r="FC1375" s="373"/>
      <c r="FD1375" s="373"/>
      <c r="FE1375" s="373"/>
      <c r="FF1375" s="373"/>
      <c r="FG1375" s="373"/>
      <c r="FH1375" s="373"/>
      <c r="FI1375" s="838"/>
      <c r="FJ1375" s="623"/>
      <c r="FK1375" s="623"/>
      <c r="FL1375" s="623"/>
      <c r="FM1375" s="623"/>
      <c r="FN1375" s="623"/>
      <c r="FO1375" s="623"/>
      <c r="FP1375" s="623"/>
      <c r="FQ1375" s="623"/>
      <c r="FR1375" s="623"/>
      <c r="FS1375" s="623"/>
      <c r="FT1375" s="623"/>
      <c r="FU1375" s="623"/>
      <c r="FV1375" s="623"/>
      <c r="FW1375" s="623"/>
      <c r="FX1375" s="623"/>
      <c r="FY1375" s="623"/>
      <c r="FZ1375" s="623"/>
      <c r="GA1375" s="623"/>
      <c r="GB1375" s="623"/>
      <c r="GC1375" s="623"/>
      <c r="GD1375" s="623"/>
      <c r="GE1375" s="623"/>
      <c r="GF1375" s="623"/>
      <c r="GG1375" s="623"/>
      <c r="GH1375" s="623"/>
      <c r="GI1375" s="623"/>
      <c r="GJ1375" s="623"/>
      <c r="GK1375" s="623"/>
      <c r="GL1375" s="623"/>
      <c r="GM1375" s="623"/>
      <c r="GN1375" s="623"/>
      <c r="GO1375" s="623"/>
      <c r="GP1375" s="623"/>
      <c r="GQ1375" s="623"/>
      <c r="GR1375" s="623"/>
      <c r="GS1375" s="623"/>
      <c r="GT1375" s="623"/>
      <c r="GU1375" s="623"/>
      <c r="GV1375" s="623"/>
      <c r="GW1375" s="623"/>
      <c r="GX1375" s="623"/>
      <c r="GY1375" s="623"/>
      <c r="GZ1375" s="623"/>
      <c r="HA1375" s="623"/>
      <c r="HB1375" s="623"/>
      <c r="HC1375" s="623"/>
      <c r="HD1375" s="623"/>
      <c r="HE1375" s="623"/>
      <c r="HF1375" s="623"/>
      <c r="HG1375" s="623"/>
      <c r="HH1375" s="623"/>
      <c r="HI1375" s="623"/>
      <c r="HJ1375" s="623"/>
      <c r="HK1375" s="623"/>
      <c r="HL1375" s="623"/>
      <c r="HM1375" s="623"/>
      <c r="HN1375" s="623"/>
      <c r="HO1375" s="623"/>
      <c r="HP1375" s="623"/>
      <c r="HQ1375" s="623"/>
      <c r="HR1375" s="623"/>
      <c r="HS1375" s="623"/>
      <c r="HT1375" s="623"/>
      <c r="HU1375" s="623"/>
      <c r="HV1375" s="623"/>
      <c r="HW1375" s="623"/>
      <c r="HX1375" s="623"/>
      <c r="HY1375" s="623"/>
      <c r="HZ1375" s="623"/>
      <c r="IA1375" s="623"/>
      <c r="IB1375" s="623"/>
      <c r="IC1375" s="623"/>
      <c r="ID1375" s="623"/>
      <c r="IE1375" s="623"/>
      <c r="IF1375" s="623"/>
      <c r="IG1375" s="623"/>
      <c r="IH1375" s="623"/>
      <c r="II1375" s="623"/>
      <c r="IJ1375" s="623"/>
      <c r="IK1375" s="623"/>
      <c r="IL1375" s="623"/>
      <c r="IM1375" s="623"/>
      <c r="IN1375" s="623"/>
      <c r="IO1375" s="623"/>
      <c r="IP1375" s="623"/>
      <c r="IQ1375" s="623"/>
      <c r="IR1375" s="623"/>
      <c r="IS1375" s="623"/>
      <c r="IT1375" s="623"/>
      <c r="IU1375" s="623"/>
      <c r="IV1375" s="623"/>
      <c r="IW1375" s="623"/>
      <c r="IX1375" s="623"/>
      <c r="IY1375" s="623"/>
      <c r="IZ1375" s="623"/>
      <c r="JA1375" s="623"/>
      <c r="JB1375" s="623"/>
      <c r="JC1375" s="623"/>
      <c r="JD1375" s="623"/>
      <c r="JE1375" s="623"/>
      <c r="JF1375" s="623"/>
      <c r="JG1375" s="623"/>
      <c r="JH1375" s="623"/>
      <c r="JI1375" s="623"/>
      <c r="JJ1375" s="623"/>
      <c r="JK1375" s="623"/>
      <c r="JL1375" s="623"/>
      <c r="JM1375" s="623"/>
      <c r="JN1375" s="623"/>
      <c r="JO1375" s="623"/>
      <c r="JP1375" s="623"/>
      <c r="JQ1375" s="623"/>
      <c r="JR1375" s="623"/>
      <c r="JS1375" s="623"/>
      <c r="JT1375" s="623"/>
      <c r="JU1375" s="623"/>
      <c r="JV1375" s="623"/>
      <c r="JW1375" s="623"/>
      <c r="JX1375" s="623"/>
      <c r="JY1375" s="623"/>
      <c r="JZ1375" s="623"/>
      <c r="KA1375" s="623"/>
      <c r="KB1375" s="623"/>
      <c r="KC1375" s="623"/>
      <c r="KD1375" s="623"/>
      <c r="KE1375" s="623"/>
      <c r="KF1375" s="623"/>
      <c r="KG1375" s="623"/>
      <c r="KH1375" s="623"/>
      <c r="KI1375" s="623"/>
      <c r="KJ1375" s="623"/>
      <c r="KK1375" s="623"/>
      <c r="KL1375" s="623"/>
      <c r="KM1375" s="623"/>
      <c r="KN1375" s="623"/>
      <c r="KO1375" s="623"/>
      <c r="KP1375" s="623"/>
      <c r="KQ1375" s="623"/>
      <c r="KR1375" s="623"/>
      <c r="KS1375" s="623"/>
      <c r="KT1375" s="623"/>
      <c r="KU1375" s="623"/>
      <c r="KV1375" s="623"/>
      <c r="KW1375" s="623"/>
      <c r="KX1375" s="623"/>
      <c r="KY1375" s="623"/>
      <c r="KZ1375" s="623"/>
      <c r="LA1375" s="623"/>
      <c r="LB1375" s="623"/>
      <c r="LC1375" s="623"/>
      <c r="LD1375" s="623"/>
      <c r="LE1375" s="623"/>
      <c r="LF1375" s="623"/>
      <c r="LG1375" s="623"/>
      <c r="LH1375" s="623"/>
      <c r="LI1375" s="623"/>
      <c r="LJ1375" s="623"/>
      <c r="LK1375" s="623"/>
      <c r="LL1375" s="623"/>
      <c r="LM1375" s="623"/>
      <c r="LN1375" s="623"/>
      <c r="LO1375" s="623"/>
      <c r="LP1375" s="623"/>
      <c r="LQ1375" s="623"/>
      <c r="LR1375" s="623"/>
      <c r="LS1375" s="623"/>
      <c r="LT1375" s="623"/>
      <c r="LU1375" s="623"/>
      <c r="LV1375" s="623"/>
      <c r="LW1375" s="623"/>
      <c r="LX1375" s="623"/>
      <c r="LY1375" s="623"/>
      <c r="LZ1375" s="623"/>
      <c r="MA1375" s="623"/>
      <c r="MB1375" s="623"/>
      <c r="MC1375" s="623"/>
      <c r="MD1375" s="623"/>
      <c r="ME1375" s="623"/>
      <c r="MF1375" s="623"/>
      <c r="MG1375" s="623"/>
      <c r="MH1375" s="623"/>
      <c r="MI1375" s="623"/>
      <c r="MJ1375" s="623"/>
      <c r="MK1375" s="623"/>
      <c r="ML1375" s="623"/>
      <c r="MM1375" s="623"/>
      <c r="MN1375" s="623"/>
      <c r="MO1375" s="623"/>
      <c r="MP1375" s="623"/>
      <c r="MQ1375" s="623"/>
      <c r="MR1375" s="623"/>
      <c r="MS1375" s="623"/>
      <c r="MT1375" s="623"/>
      <c r="MU1375" s="623"/>
      <c r="MV1375" s="623"/>
      <c r="MW1375" s="623"/>
      <c r="MX1375" s="623"/>
      <c r="MY1375" s="623"/>
      <c r="MZ1375" s="623"/>
      <c r="NA1375" s="623"/>
      <c r="NB1375" s="623"/>
      <c r="NC1375" s="623"/>
      <c r="ND1375" s="623"/>
      <c r="NE1375" s="623"/>
      <c r="NF1375" s="623"/>
      <c r="NG1375" s="623"/>
      <c r="NH1375" s="623"/>
      <c r="NI1375" s="623"/>
      <c r="NJ1375" s="623"/>
      <c r="NK1375" s="623"/>
      <c r="NL1375" s="623"/>
      <c r="NM1375" s="623"/>
      <c r="NN1375" s="623"/>
      <c r="NO1375" s="623"/>
      <c r="NP1375" s="623"/>
      <c r="NQ1375" s="623"/>
      <c r="NR1375" s="623"/>
      <c r="NS1375" s="623"/>
      <c r="NT1375" s="623"/>
      <c r="NU1375" s="623"/>
      <c r="NV1375" s="623"/>
      <c r="NW1375" s="623"/>
      <c r="NX1375" s="623"/>
      <c r="NY1375" s="623"/>
      <c r="NZ1375" s="623"/>
      <c r="OA1375" s="623"/>
      <c r="OB1375" s="623"/>
      <c r="OC1375" s="623"/>
      <c r="OD1375" s="623"/>
      <c r="OE1375" s="623"/>
      <c r="OF1375" s="623"/>
      <c r="OG1375" s="623"/>
      <c r="OH1375" s="623"/>
      <c r="OI1375" s="623"/>
      <c r="OJ1375" s="623"/>
      <c r="OK1375" s="623"/>
      <c r="OL1375" s="623"/>
      <c r="OM1375" s="623"/>
      <c r="ON1375" s="623"/>
      <c r="OO1375" s="623"/>
      <c r="OP1375" s="623"/>
      <c r="OQ1375" s="623"/>
      <c r="OR1375" s="623"/>
      <c r="OS1375" s="623"/>
      <c r="OT1375" s="623"/>
      <c r="OU1375" s="623"/>
      <c r="OV1375" s="623"/>
      <c r="OW1375" s="623"/>
      <c r="OX1375" s="623"/>
      <c r="OY1375" s="623"/>
      <c r="OZ1375" s="623"/>
      <c r="PA1375" s="623"/>
      <c r="PB1375" s="623"/>
      <c r="PC1375" s="623"/>
      <c r="PD1375" s="623"/>
      <c r="PE1375" s="623"/>
      <c r="PF1375" s="623"/>
      <c r="PG1375" s="623"/>
      <c r="PH1375" s="623"/>
      <c r="PI1375" s="623"/>
      <c r="PJ1375" s="623"/>
      <c r="PK1375" s="623"/>
      <c r="PL1375" s="623"/>
      <c r="PM1375" s="623"/>
      <c r="PN1375" s="623"/>
      <c r="PO1375" s="623"/>
      <c r="PP1375" s="623"/>
      <c r="PQ1375" s="623"/>
      <c r="PR1375" s="623"/>
      <c r="PS1375" s="623"/>
      <c r="PT1375" s="623"/>
      <c r="PU1375" s="623"/>
      <c r="PV1375" s="623"/>
      <c r="PW1375" s="623"/>
      <c r="PX1375" s="623"/>
      <c r="PY1375" s="623"/>
      <c r="PZ1375" s="623"/>
      <c r="QA1375" s="623"/>
      <c r="QB1375" s="623"/>
      <c r="QC1375" s="623"/>
      <c r="QD1375" s="623"/>
      <c r="QE1375" s="623"/>
      <c r="QF1375" s="623"/>
      <c r="QG1375" s="623"/>
      <c r="QH1375" s="623"/>
      <c r="QI1375" s="623"/>
      <c r="QJ1375" s="623"/>
      <c r="QK1375" s="623"/>
      <c r="QL1375" s="623"/>
      <c r="QM1375" s="623"/>
      <c r="QN1375" s="623"/>
      <c r="QO1375" s="623"/>
      <c r="QP1375" s="623"/>
      <c r="QQ1375" s="623"/>
      <c r="QR1375" s="623"/>
      <c r="QS1375" s="623"/>
      <c r="QT1375" s="623"/>
      <c r="QU1375" s="623"/>
      <c r="QV1375" s="623"/>
      <c r="QW1375" s="623"/>
      <c r="QX1375" s="623"/>
      <c r="QY1375" s="623"/>
      <c r="QZ1375" s="623"/>
      <c r="RA1375" s="623"/>
      <c r="RB1375" s="623"/>
      <c r="RC1375" s="623"/>
      <c r="RD1375" s="623"/>
      <c r="RE1375" s="623"/>
      <c r="RF1375" s="623"/>
      <c r="RG1375" s="623"/>
      <c r="RH1375" s="623"/>
      <c r="RI1375" s="623"/>
      <c r="RJ1375" s="623"/>
      <c r="RK1375" s="623"/>
      <c r="RL1375" s="623"/>
      <c r="RM1375" s="623"/>
      <c r="RN1375" s="623"/>
      <c r="RO1375" s="623"/>
      <c r="RP1375" s="623"/>
      <c r="RQ1375" s="623"/>
      <c r="RR1375" s="623"/>
      <c r="RS1375" s="623"/>
      <c r="RT1375" s="623"/>
      <c r="RU1375" s="623"/>
      <c r="RV1375" s="623"/>
      <c r="RW1375" s="623"/>
      <c r="RX1375" s="623"/>
      <c r="RY1375" s="623"/>
      <c r="RZ1375" s="623"/>
      <c r="SA1375" s="623"/>
      <c r="SB1375" s="623"/>
      <c r="SC1375" s="623"/>
      <c r="SD1375" s="623"/>
      <c r="SE1375" s="623"/>
      <c r="SF1375" s="623"/>
      <c r="SG1375" s="623"/>
      <c r="SH1375" s="623"/>
      <c r="SI1375" s="623"/>
      <c r="SJ1375" s="623"/>
      <c r="SK1375" s="623"/>
      <c r="SL1375" s="623"/>
      <c r="SM1375" s="623"/>
      <c r="SN1375" s="623"/>
      <c r="SO1375" s="623"/>
      <c r="SP1375" s="623"/>
      <c r="SQ1375" s="623"/>
      <c r="SR1375" s="623"/>
      <c r="SS1375" s="623"/>
      <c r="ST1375" s="623"/>
      <c r="SU1375" s="623"/>
      <c r="SV1375" s="623"/>
      <c r="SW1375" s="623"/>
      <c r="SX1375" s="623"/>
      <c r="SY1375" s="623"/>
      <c r="SZ1375" s="623"/>
      <c r="TA1375" s="623"/>
      <c r="TB1375" s="623"/>
      <c r="TC1375" s="623"/>
      <c r="TD1375" s="623"/>
      <c r="TE1375" s="623"/>
      <c r="TF1375" s="623"/>
      <c r="TG1375" s="623"/>
      <c r="TH1375" s="623"/>
      <c r="TI1375" s="623"/>
      <c r="TJ1375" s="623"/>
      <c r="TK1375" s="623"/>
      <c r="TL1375" s="623"/>
      <c r="TM1375" s="623"/>
      <c r="TN1375" s="623"/>
      <c r="TO1375" s="623"/>
      <c r="TP1375" s="623"/>
      <c r="TQ1375" s="623"/>
      <c r="TR1375" s="623"/>
      <c r="TS1375" s="623"/>
      <c r="TT1375" s="623"/>
      <c r="TU1375" s="623"/>
      <c r="TV1375" s="623"/>
      <c r="TW1375" s="623"/>
      <c r="TX1375" s="623"/>
      <c r="TY1375" s="623"/>
      <c r="TZ1375" s="623"/>
      <c r="UA1375" s="623"/>
      <c r="UB1375" s="623"/>
      <c r="UC1375" s="623"/>
      <c r="UD1375" s="623"/>
      <c r="UE1375" s="623"/>
      <c r="UF1375" s="623"/>
      <c r="UG1375" s="623"/>
      <c r="UH1375" s="623"/>
      <c r="UI1375" s="623"/>
      <c r="UJ1375" s="623"/>
      <c r="UK1375" s="623"/>
      <c r="UL1375" s="623"/>
      <c r="UM1375" s="623"/>
      <c r="UN1375" s="623"/>
      <c r="UO1375" s="623"/>
      <c r="UP1375" s="623"/>
      <c r="UQ1375" s="623"/>
      <c r="UR1375" s="623"/>
      <c r="US1375" s="623"/>
      <c r="UT1375" s="623"/>
      <c r="UU1375" s="623"/>
      <c r="UV1375" s="623"/>
      <c r="UW1375" s="623"/>
      <c r="UX1375" s="623"/>
      <c r="UY1375" s="623"/>
      <c r="UZ1375" s="623"/>
      <c r="VA1375" s="623"/>
      <c r="VB1375" s="623"/>
      <c r="VC1375" s="623"/>
      <c r="VD1375" s="623"/>
      <c r="VE1375" s="623"/>
      <c r="VF1375" s="623"/>
      <c r="VG1375" s="623"/>
      <c r="VH1375" s="623"/>
      <c r="VI1375" s="623"/>
      <c r="VJ1375" s="623"/>
      <c r="VK1375" s="623"/>
      <c r="VL1375" s="623"/>
      <c r="VM1375" s="623"/>
      <c r="VN1375" s="623"/>
      <c r="VO1375" s="623"/>
      <c r="VP1375" s="623"/>
      <c r="VQ1375" s="623"/>
      <c r="VR1375" s="623"/>
      <c r="VS1375" s="623"/>
      <c r="VT1375" s="623"/>
      <c r="VU1375" s="623"/>
      <c r="VV1375" s="623"/>
      <c r="VW1375" s="623"/>
      <c r="VX1375" s="623"/>
      <c r="VY1375" s="623"/>
      <c r="VZ1375" s="623"/>
      <c r="WA1375" s="623"/>
      <c r="WB1375" s="623"/>
      <c r="WC1375" s="623"/>
      <c r="WD1375" s="623"/>
      <c r="WE1375" s="623"/>
      <c r="WF1375" s="623"/>
      <c r="WG1375" s="623"/>
      <c r="WH1375" s="623"/>
      <c r="WI1375" s="623"/>
      <c r="WJ1375" s="623"/>
      <c r="WK1375" s="623"/>
      <c r="WL1375" s="623"/>
      <c r="WM1375" s="623"/>
      <c r="WN1375" s="623"/>
      <c r="WO1375" s="623"/>
      <c r="WP1375" s="623"/>
      <c r="WQ1375" s="623"/>
      <c r="WR1375" s="623"/>
      <c r="WS1375" s="623"/>
      <c r="WT1375" s="623"/>
      <c r="WU1375" s="623"/>
      <c r="WV1375" s="623"/>
      <c r="WW1375" s="623"/>
      <c r="WX1375" s="623"/>
      <c r="WY1375" s="623"/>
      <c r="WZ1375" s="623"/>
      <c r="XA1375" s="623"/>
      <c r="XB1375" s="623"/>
      <c r="XC1375" s="623"/>
      <c r="XD1375" s="623"/>
      <c r="XE1375" s="623"/>
      <c r="XF1375" s="623"/>
      <c r="XG1375" s="623"/>
      <c r="XH1375" s="623"/>
      <c r="XI1375" s="623"/>
      <c r="XJ1375" s="623"/>
      <c r="XK1375" s="623"/>
      <c r="XL1375" s="623"/>
      <c r="XM1375" s="623"/>
      <c r="XN1375" s="623"/>
      <c r="XO1375" s="623"/>
      <c r="XP1375" s="623"/>
      <c r="XQ1375" s="623"/>
      <c r="XR1375" s="623"/>
      <c r="XS1375" s="623"/>
      <c r="XT1375" s="623"/>
      <c r="XU1375" s="623"/>
      <c r="XV1375" s="623"/>
      <c r="XW1375" s="623"/>
      <c r="XX1375" s="623"/>
      <c r="XY1375" s="623"/>
      <c r="XZ1375" s="623"/>
      <c r="YA1375" s="623"/>
      <c r="YB1375" s="623"/>
      <c r="YC1375" s="623"/>
      <c r="YD1375" s="623"/>
      <c r="YE1375" s="623"/>
      <c r="YF1375" s="623"/>
      <c r="YG1375" s="623"/>
      <c r="YH1375" s="623"/>
      <c r="YI1375" s="623"/>
      <c r="YJ1375" s="623"/>
      <c r="YK1375" s="623"/>
      <c r="YL1375" s="623"/>
      <c r="YM1375" s="623"/>
      <c r="YN1375" s="623"/>
      <c r="YO1375" s="623"/>
      <c r="YP1375" s="623"/>
      <c r="YQ1375" s="623"/>
      <c r="YR1375" s="623"/>
      <c r="YS1375" s="623"/>
      <c r="YT1375" s="623"/>
      <c r="YU1375" s="623"/>
      <c r="YV1375" s="623"/>
      <c r="YW1375" s="623"/>
      <c r="YX1375" s="623"/>
      <c r="YY1375" s="623"/>
      <c r="YZ1375" s="623"/>
      <c r="ZA1375" s="623"/>
      <c r="ZB1375" s="623"/>
      <c r="ZC1375" s="623"/>
      <c r="ZD1375" s="623"/>
      <c r="ZE1375" s="623"/>
      <c r="ZF1375" s="623"/>
      <c r="ZG1375" s="623"/>
      <c r="ZH1375" s="623"/>
      <c r="ZI1375" s="623"/>
      <c r="ZJ1375" s="623"/>
      <c r="ZK1375" s="623"/>
      <c r="ZL1375" s="623"/>
      <c r="ZM1375" s="623"/>
      <c r="ZN1375" s="623"/>
      <c r="ZO1375" s="623"/>
      <c r="ZP1375" s="623"/>
      <c r="ZQ1375" s="623"/>
      <c r="ZR1375" s="623"/>
      <c r="ZS1375" s="623"/>
      <c r="ZT1375" s="623"/>
      <c r="ZU1375" s="623"/>
      <c r="ZV1375" s="623"/>
      <c r="ZW1375" s="623"/>
      <c r="ZX1375" s="623"/>
      <c r="ZY1375" s="623"/>
      <c r="ZZ1375" s="623"/>
      <c r="AAA1375" s="623"/>
      <c r="AAB1375" s="623"/>
      <c r="AAC1375" s="623"/>
      <c r="AAD1375" s="623"/>
      <c r="AAE1375" s="623"/>
      <c r="AAF1375" s="623"/>
      <c r="AAG1375" s="623"/>
      <c r="AAH1375" s="623"/>
      <c r="AAI1375" s="623"/>
      <c r="AAJ1375" s="623"/>
      <c r="AAK1375" s="623"/>
      <c r="AAL1375" s="623"/>
      <c r="AAM1375" s="623"/>
      <c r="AAN1375" s="623"/>
      <c r="AAO1375" s="623"/>
      <c r="AAP1375" s="623"/>
      <c r="AAQ1375" s="623"/>
      <c r="AAR1375" s="623"/>
      <c r="AAS1375" s="623"/>
      <c r="AAT1375" s="623"/>
      <c r="AAU1375" s="623"/>
      <c r="AAV1375" s="623"/>
      <c r="AAW1375" s="623"/>
      <c r="AAX1375" s="623"/>
      <c r="AAY1375" s="623"/>
      <c r="AAZ1375" s="623"/>
      <c r="ABA1375" s="623"/>
      <c r="ABB1375" s="623"/>
      <c r="ABC1375" s="623"/>
      <c r="ABD1375" s="623"/>
      <c r="ABE1375" s="623"/>
      <c r="ABF1375" s="623"/>
      <c r="ABG1375" s="623"/>
      <c r="ABH1375" s="623"/>
      <c r="ABI1375" s="623"/>
      <c r="ABJ1375" s="623"/>
      <c r="ABK1375" s="623"/>
      <c r="ABL1375" s="623"/>
      <c r="ABM1375" s="623"/>
      <c r="ABN1375" s="623"/>
      <c r="ABO1375" s="623"/>
      <c r="ABP1375" s="623"/>
      <c r="ABQ1375" s="623"/>
      <c r="ABR1375" s="623"/>
      <c r="ABS1375" s="623"/>
      <c r="ABT1375" s="623"/>
      <c r="ABU1375" s="623"/>
      <c r="ABV1375" s="623"/>
      <c r="ABW1375" s="623"/>
      <c r="ABX1375" s="623"/>
      <c r="ABY1375" s="623"/>
      <c r="ABZ1375" s="623"/>
      <c r="ACA1375" s="623"/>
      <c r="ACB1375" s="623"/>
      <c r="ACC1375" s="623"/>
      <c r="ACD1375" s="623"/>
      <c r="ACE1375" s="623"/>
      <c r="ACF1375" s="623"/>
      <c r="ACG1375" s="623"/>
      <c r="ACH1375" s="623"/>
      <c r="ACI1375" s="623"/>
      <c r="ACJ1375" s="623"/>
      <c r="ACK1375" s="623"/>
      <c r="ACL1375" s="623"/>
      <c r="ACM1375" s="623"/>
      <c r="ACN1375" s="623"/>
      <c r="ACO1375" s="623"/>
      <c r="ACP1375" s="623"/>
      <c r="ACQ1375" s="623"/>
      <c r="ACR1375" s="623"/>
      <c r="ACS1375" s="623"/>
    </row>
    <row r="1376" spans="1:773" s="623" customFormat="1" ht="48" hidden="1" customHeight="1" x14ac:dyDescent="0.25">
      <c r="A1376" s="1365">
        <v>2026</v>
      </c>
      <c r="B1376" s="1365">
        <v>479</v>
      </c>
      <c r="C1376" s="1365" t="s">
        <v>58</v>
      </c>
      <c r="D1376" s="1365">
        <v>3000654</v>
      </c>
      <c r="E1376" s="1365">
        <v>5005020</v>
      </c>
      <c r="F1376" s="1365" t="s">
        <v>2269</v>
      </c>
      <c r="G1376" s="1365" t="s">
        <v>2270</v>
      </c>
      <c r="H1376" s="1365">
        <v>93</v>
      </c>
      <c r="I1376" s="1366" t="s">
        <v>992</v>
      </c>
      <c r="J1376" s="1367" t="s">
        <v>10</v>
      </c>
      <c r="K1376" s="1367" t="s">
        <v>60</v>
      </c>
      <c r="L1376" s="1365" t="str">
        <f t="shared" si="1260"/>
        <v>2.3</v>
      </c>
      <c r="M1376" s="1368" t="s">
        <v>62</v>
      </c>
      <c r="N1376" s="1368"/>
      <c r="O1376" s="1365" t="s">
        <v>2641</v>
      </c>
      <c r="P1376" s="1365" t="s">
        <v>65</v>
      </c>
      <c r="Q1376" s="1369">
        <v>1</v>
      </c>
      <c r="R1376" s="297">
        <v>3000</v>
      </c>
      <c r="S1376" s="373"/>
      <c r="T1376" s="373"/>
      <c r="U1376" s="1365">
        <v>30</v>
      </c>
      <c r="V1376" s="1365">
        <v>4</v>
      </c>
      <c r="W1376" s="286"/>
      <c r="X1376" s="286"/>
      <c r="Y1376" s="286"/>
      <c r="Z1376" s="287"/>
      <c r="AA1376" s="287"/>
      <c r="AB1376" s="287"/>
      <c r="AC1376" s="287"/>
      <c r="AD1376" s="287"/>
      <c r="AE1376" s="285"/>
      <c r="AF1376" s="284">
        <f t="shared" si="1265"/>
        <v>0</v>
      </c>
      <c r="AG1376" s="284">
        <f t="shared" si="1265"/>
        <v>0</v>
      </c>
      <c r="AH1376" s="284">
        <f t="shared" si="1231"/>
        <v>3000</v>
      </c>
      <c r="AI1376" s="284">
        <f t="shared" si="1248"/>
        <v>400</v>
      </c>
      <c r="AJ1376" s="284">
        <f t="shared" si="1251"/>
        <v>0</v>
      </c>
      <c r="AK1376" s="284">
        <f t="shared" si="1261"/>
        <v>0</v>
      </c>
      <c r="AL1376" s="284">
        <f t="shared" si="1252"/>
        <v>0</v>
      </c>
      <c r="AM1376" s="284">
        <f t="shared" si="1253"/>
        <v>0</v>
      </c>
      <c r="AN1376" s="284">
        <f t="shared" si="1262"/>
        <v>0</v>
      </c>
      <c r="AO1376" s="284">
        <f t="shared" si="1263"/>
        <v>0</v>
      </c>
      <c r="AP1376" s="284">
        <f t="shared" si="1254"/>
        <v>0</v>
      </c>
      <c r="AQ1376" s="284">
        <f t="shared" si="1255"/>
        <v>0</v>
      </c>
      <c r="AR1376" s="288">
        <f t="shared" si="1232"/>
        <v>3400</v>
      </c>
      <c r="AS1376" s="373" t="s">
        <v>2578</v>
      </c>
      <c r="AT1376" s="373"/>
      <c r="AU1376" s="373" t="s">
        <v>3535</v>
      </c>
      <c r="AV1376" s="373" t="s">
        <v>3536</v>
      </c>
      <c r="AW1376" s="375">
        <v>46058</v>
      </c>
      <c r="AX1376" s="373" t="s">
        <v>3537</v>
      </c>
      <c r="AY1376" s="375">
        <v>46078</v>
      </c>
      <c r="AZ1376" s="373"/>
      <c r="BA1376" s="373" t="s">
        <v>3538</v>
      </c>
      <c r="BB1376" s="901" t="s">
        <v>995</v>
      </c>
      <c r="BC1376" s="373" t="s">
        <v>3803</v>
      </c>
      <c r="BD1376" s="373" t="s">
        <v>3804</v>
      </c>
      <c r="BE1376" s="373" t="s">
        <v>3805</v>
      </c>
      <c r="BF1376" s="375">
        <v>46083</v>
      </c>
      <c r="BG1376" s="373"/>
      <c r="BH1376" s="773" t="s">
        <v>3342</v>
      </c>
      <c r="BI1376" s="773"/>
      <c r="BJ1376" s="799"/>
      <c r="BK1376" s="687"/>
      <c r="BL1376" s="373">
        <v>3879</v>
      </c>
      <c r="BM1376" s="373"/>
      <c r="BN1376" s="687"/>
      <c r="BO1376" s="687" t="s">
        <v>3836</v>
      </c>
      <c r="BP1376" s="687" t="s">
        <v>3430</v>
      </c>
      <c r="BQ1376" s="1115" t="s">
        <v>3819</v>
      </c>
      <c r="BR1376" s="1115"/>
      <c r="BS1376" s="1485" t="s">
        <v>2238</v>
      </c>
      <c r="BT1376" s="373" t="s">
        <v>3343</v>
      </c>
      <c r="BU1376" s="373" t="s">
        <v>3344</v>
      </c>
      <c r="BV1376" s="774">
        <v>10077147</v>
      </c>
      <c r="BW1376" s="775">
        <v>10100771476</v>
      </c>
      <c r="BX1376" s="1501">
        <v>3000</v>
      </c>
      <c r="BY1376" s="907">
        <v>46082</v>
      </c>
      <c r="BZ1376" s="907">
        <v>46116</v>
      </c>
      <c r="CA1376" s="373"/>
      <c r="CB1376" s="373"/>
      <c r="CC1376" s="373"/>
      <c r="CD1376" s="373"/>
      <c r="CE1376" s="373"/>
      <c r="CF1376" s="373"/>
      <c r="CG1376" s="373"/>
      <c r="CH1376" s="373"/>
      <c r="CI1376" s="373"/>
      <c r="CJ1376" s="373"/>
      <c r="CK1376" s="373"/>
      <c r="CL1376" s="373"/>
      <c r="CM1376" s="373"/>
      <c r="CN1376" s="373"/>
      <c r="CO1376" s="373"/>
      <c r="CP1376" s="373"/>
      <c r="CQ1376" s="373"/>
      <c r="CR1376" s="373"/>
      <c r="CS1376" s="373"/>
      <c r="CT1376" s="373">
        <v>30</v>
      </c>
      <c r="CU1376" s="390">
        <f t="shared" si="1224"/>
        <v>3000</v>
      </c>
      <c r="CV1376" s="373">
        <v>30</v>
      </c>
      <c r="CW1376" s="390">
        <f t="shared" si="1258"/>
        <v>3000</v>
      </c>
      <c r="CX1376" s="373">
        <v>30</v>
      </c>
      <c r="CY1376" s="390">
        <f t="shared" si="1264"/>
        <v>3000</v>
      </c>
      <c r="CZ1376" s="390">
        <f t="shared" si="1256"/>
        <v>0</v>
      </c>
      <c r="DA1376" s="390">
        <f t="shared" si="1257"/>
        <v>0</v>
      </c>
      <c r="DB1376" s="373"/>
      <c r="DC1376" s="373">
        <f>V1376</f>
        <v>4</v>
      </c>
      <c r="DD1376" s="1371">
        <f t="shared" si="1217"/>
        <v>400</v>
      </c>
      <c r="DE1376" s="373">
        <v>4</v>
      </c>
      <c r="DF1376" s="1371">
        <f t="shared" si="1244"/>
        <v>400</v>
      </c>
      <c r="DG1376" s="373">
        <v>4</v>
      </c>
      <c r="DH1376" s="1371">
        <f t="shared" si="1245"/>
        <v>400</v>
      </c>
      <c r="DI1376" s="373"/>
      <c r="DJ1376" s="373"/>
      <c r="DK1376" s="373"/>
      <c r="DL1376" s="373"/>
      <c r="DM1376" s="373"/>
      <c r="DN1376" s="373"/>
      <c r="DO1376" s="373"/>
      <c r="DP1376" s="373"/>
      <c r="DQ1376" s="373"/>
      <c r="DR1376" s="373"/>
      <c r="DS1376" s="373"/>
      <c r="DT1376" s="373"/>
      <c r="DU1376" s="793">
        <f t="shared" si="1227"/>
        <v>3400</v>
      </c>
      <c r="DV1376" s="794">
        <f t="shared" si="1233"/>
        <v>3400</v>
      </c>
      <c r="DW1376" s="794">
        <f>CG1376+CP1376+CY1376+DH1376</f>
        <v>3400</v>
      </c>
      <c r="DX1376" s="794">
        <f t="shared" si="1229"/>
        <v>0</v>
      </c>
      <c r="DY1376" s="794">
        <f t="shared" si="1230"/>
        <v>0</v>
      </c>
      <c r="DZ1376" s="373"/>
      <c r="EA1376" s="373"/>
      <c r="EB1376" s="373"/>
      <c r="EC1376" s="373"/>
      <c r="ED1376" s="373"/>
      <c r="EE1376" s="373"/>
      <c r="EF1376" s="373"/>
      <c r="EG1376" s="621"/>
      <c r="EH1376" s="373"/>
      <c r="EI1376" s="373"/>
      <c r="EJ1376" s="373"/>
      <c r="EK1376" s="373"/>
      <c r="EL1376" s="373"/>
      <c r="EM1376" s="373"/>
      <c r="EN1376" s="373"/>
      <c r="EO1376" s="373"/>
      <c r="EP1376" s="373"/>
      <c r="EQ1376" s="373"/>
      <c r="ER1376" s="373"/>
      <c r="ES1376" s="373"/>
      <c r="ET1376" s="373"/>
      <c r="EU1376" s="373"/>
      <c r="EV1376" s="373"/>
      <c r="EW1376" s="373"/>
      <c r="EX1376" s="373"/>
      <c r="EY1376" s="373"/>
      <c r="EZ1376" s="373"/>
      <c r="FA1376" s="373"/>
      <c r="FB1376" s="373"/>
      <c r="FC1376" s="373"/>
      <c r="FD1376" s="373"/>
      <c r="FE1376" s="373"/>
      <c r="FF1376" s="373"/>
      <c r="FG1376" s="373"/>
      <c r="FH1376" s="373"/>
      <c r="FI1376" s="838"/>
    </row>
    <row r="1377" spans="1:341" s="623" customFormat="1" ht="48" hidden="1" customHeight="1" x14ac:dyDescent="0.25">
      <c r="A1377" s="1365">
        <v>2026</v>
      </c>
      <c r="B1377" s="1365">
        <v>479</v>
      </c>
      <c r="C1377" s="1365" t="s">
        <v>58</v>
      </c>
      <c r="D1377" s="1365">
        <v>3000654</v>
      </c>
      <c r="E1377" s="1365">
        <v>5005020</v>
      </c>
      <c r="F1377" s="1365" t="s">
        <v>2269</v>
      </c>
      <c r="G1377" s="1365" t="s">
        <v>2270</v>
      </c>
      <c r="H1377" s="1365">
        <v>93</v>
      </c>
      <c r="I1377" s="1366" t="s">
        <v>992</v>
      </c>
      <c r="J1377" s="1367" t="s">
        <v>10</v>
      </c>
      <c r="K1377" s="1367" t="s">
        <v>60</v>
      </c>
      <c r="L1377" s="1365" t="str">
        <f t="shared" si="1260"/>
        <v>2.3</v>
      </c>
      <c r="M1377" s="1368" t="s">
        <v>62</v>
      </c>
      <c r="N1377" s="1368"/>
      <c r="O1377" s="1365" t="s">
        <v>2641</v>
      </c>
      <c r="P1377" s="1365" t="s">
        <v>65</v>
      </c>
      <c r="Q1377" s="1369">
        <v>1</v>
      </c>
      <c r="R1377" s="297">
        <v>3000</v>
      </c>
      <c r="S1377" s="373"/>
      <c r="T1377" s="373"/>
      <c r="U1377" s="1365">
        <v>30</v>
      </c>
      <c r="V1377" s="1365">
        <v>4</v>
      </c>
      <c r="W1377" s="286"/>
      <c r="X1377" s="286"/>
      <c r="Y1377" s="286"/>
      <c r="Z1377" s="287"/>
      <c r="AA1377" s="287"/>
      <c r="AB1377" s="287"/>
      <c r="AC1377" s="287"/>
      <c r="AD1377" s="287"/>
      <c r="AE1377" s="285"/>
      <c r="AF1377" s="284">
        <f t="shared" si="1265"/>
        <v>0</v>
      </c>
      <c r="AG1377" s="284">
        <f t="shared" si="1265"/>
        <v>0</v>
      </c>
      <c r="AH1377" s="284">
        <f t="shared" si="1231"/>
        <v>3000</v>
      </c>
      <c r="AI1377" s="284">
        <f t="shared" si="1248"/>
        <v>400</v>
      </c>
      <c r="AJ1377" s="284">
        <f t="shared" si="1251"/>
        <v>0</v>
      </c>
      <c r="AK1377" s="284">
        <f t="shared" si="1261"/>
        <v>0</v>
      </c>
      <c r="AL1377" s="284">
        <f t="shared" si="1252"/>
        <v>0</v>
      </c>
      <c r="AM1377" s="284">
        <f t="shared" si="1253"/>
        <v>0</v>
      </c>
      <c r="AN1377" s="284">
        <f t="shared" si="1262"/>
        <v>0</v>
      </c>
      <c r="AO1377" s="284">
        <f t="shared" si="1263"/>
        <v>0</v>
      </c>
      <c r="AP1377" s="284">
        <f t="shared" si="1254"/>
        <v>0</v>
      </c>
      <c r="AQ1377" s="284">
        <f t="shared" si="1255"/>
        <v>0</v>
      </c>
      <c r="AR1377" s="288">
        <f t="shared" si="1232"/>
        <v>3400</v>
      </c>
      <c r="AS1377" s="373" t="s">
        <v>2578</v>
      </c>
      <c r="AT1377" s="373"/>
      <c r="AU1377" s="373" t="s">
        <v>3535</v>
      </c>
      <c r="AV1377" s="373" t="s">
        <v>3536</v>
      </c>
      <c r="AW1377" s="375">
        <v>46058</v>
      </c>
      <c r="AX1377" s="373" t="s">
        <v>3537</v>
      </c>
      <c r="AY1377" s="375">
        <v>46078</v>
      </c>
      <c r="AZ1377" s="373"/>
      <c r="BA1377" s="373" t="s">
        <v>3538</v>
      </c>
      <c r="BB1377" s="901" t="s">
        <v>995</v>
      </c>
      <c r="BC1377" s="373" t="s">
        <v>3803</v>
      </c>
      <c r="BD1377" s="373" t="s">
        <v>3804</v>
      </c>
      <c r="BE1377" s="373" t="s">
        <v>3805</v>
      </c>
      <c r="BF1377" s="375">
        <v>46083</v>
      </c>
      <c r="BG1377" s="373"/>
      <c r="BH1377" s="1307">
        <v>3882</v>
      </c>
      <c r="BI1377" s="1307"/>
      <c r="BJ1377" s="1502"/>
      <c r="BK1377" s="687"/>
      <c r="BL1377" s="373">
        <v>3882</v>
      </c>
      <c r="BM1377" s="373"/>
      <c r="BN1377" s="687"/>
      <c r="BO1377" s="687" t="s">
        <v>3836</v>
      </c>
      <c r="BP1377" s="687" t="s">
        <v>3430</v>
      </c>
      <c r="BQ1377" s="1115" t="s">
        <v>3819</v>
      </c>
      <c r="BR1377" s="1115"/>
      <c r="BS1377" s="1485" t="s">
        <v>3371</v>
      </c>
      <c r="BT1377" s="373" t="s">
        <v>2639</v>
      </c>
      <c r="BU1377" s="373" t="s">
        <v>3372</v>
      </c>
      <c r="BV1377" s="774">
        <v>47404675</v>
      </c>
      <c r="BW1377" s="775">
        <v>10474046759</v>
      </c>
      <c r="BX1377" s="798">
        <v>3000</v>
      </c>
      <c r="BY1377" s="907">
        <v>46082</v>
      </c>
      <c r="BZ1377" s="907">
        <v>46116</v>
      </c>
      <c r="CA1377" s="373"/>
      <c r="CB1377" s="373"/>
      <c r="CC1377" s="373"/>
      <c r="CD1377" s="373"/>
      <c r="CE1377" s="373"/>
      <c r="CF1377" s="373"/>
      <c r="CG1377" s="373"/>
      <c r="CH1377" s="373"/>
      <c r="CI1377" s="373"/>
      <c r="CJ1377" s="373"/>
      <c r="CK1377" s="373"/>
      <c r="CL1377" s="373"/>
      <c r="CM1377" s="373"/>
      <c r="CN1377" s="373"/>
      <c r="CO1377" s="373"/>
      <c r="CP1377" s="373"/>
      <c r="CQ1377" s="373"/>
      <c r="CR1377" s="373"/>
      <c r="CS1377" s="373"/>
      <c r="CT1377" s="373">
        <v>30</v>
      </c>
      <c r="CU1377" s="390">
        <f t="shared" si="1224"/>
        <v>3000</v>
      </c>
      <c r="CV1377" s="373">
        <v>30</v>
      </c>
      <c r="CW1377" s="390">
        <f t="shared" si="1258"/>
        <v>3000</v>
      </c>
      <c r="CX1377" s="373">
        <v>30</v>
      </c>
      <c r="CY1377" s="390">
        <f t="shared" si="1264"/>
        <v>3000</v>
      </c>
      <c r="CZ1377" s="390">
        <f t="shared" si="1256"/>
        <v>0</v>
      </c>
      <c r="DA1377" s="390">
        <f t="shared" si="1257"/>
        <v>0</v>
      </c>
      <c r="DB1377" s="373"/>
      <c r="DC1377" s="373">
        <f>V1377</f>
        <v>4</v>
      </c>
      <c r="DD1377" s="1371">
        <f t="shared" si="1217"/>
        <v>400</v>
      </c>
      <c r="DE1377" s="373">
        <v>4</v>
      </c>
      <c r="DF1377" s="1371">
        <f t="shared" si="1244"/>
        <v>400</v>
      </c>
      <c r="DG1377" s="373">
        <v>4</v>
      </c>
      <c r="DH1377" s="1371">
        <f t="shared" si="1245"/>
        <v>400</v>
      </c>
      <c r="DI1377" s="373"/>
      <c r="DJ1377" s="373"/>
      <c r="DK1377" s="373"/>
      <c r="DL1377" s="373"/>
      <c r="DM1377" s="373"/>
      <c r="DN1377" s="373"/>
      <c r="DO1377" s="373"/>
      <c r="DP1377" s="373"/>
      <c r="DQ1377" s="373"/>
      <c r="DR1377" s="373"/>
      <c r="DS1377" s="373"/>
      <c r="DT1377" s="373"/>
      <c r="DU1377" s="793">
        <f t="shared" si="1227"/>
        <v>3400</v>
      </c>
      <c r="DV1377" s="794">
        <f t="shared" si="1233"/>
        <v>3400</v>
      </c>
      <c r="DW1377" s="794">
        <f>CG1377+CP1377+CY1377+DH1377</f>
        <v>3400</v>
      </c>
      <c r="DX1377" s="794">
        <f t="shared" si="1229"/>
        <v>0</v>
      </c>
      <c r="DY1377" s="794">
        <f t="shared" si="1230"/>
        <v>0</v>
      </c>
      <c r="DZ1377" s="373"/>
      <c r="EA1377" s="373"/>
      <c r="EB1377" s="373"/>
      <c r="EC1377" s="373"/>
      <c r="ED1377" s="373"/>
      <c r="EE1377" s="373"/>
      <c r="EF1377" s="373"/>
      <c r="EG1377" s="621"/>
      <c r="EH1377" s="373"/>
      <c r="EI1377" s="373"/>
      <c r="EJ1377" s="373"/>
      <c r="EK1377" s="373"/>
      <c r="EL1377" s="373"/>
      <c r="EM1377" s="373"/>
      <c r="EN1377" s="373"/>
      <c r="EO1377" s="373"/>
      <c r="EP1377" s="373"/>
      <c r="EQ1377" s="373"/>
      <c r="ER1377" s="373"/>
      <c r="ES1377" s="373"/>
      <c r="ET1377" s="373"/>
      <c r="EU1377" s="373"/>
      <c r="EV1377" s="373"/>
      <c r="EW1377" s="373"/>
      <c r="EX1377" s="373"/>
      <c r="EY1377" s="373"/>
      <c r="EZ1377" s="373"/>
      <c r="FA1377" s="373"/>
      <c r="FB1377" s="373"/>
      <c r="FC1377" s="373"/>
      <c r="FD1377" s="373"/>
      <c r="FE1377" s="373"/>
      <c r="FF1377" s="373"/>
      <c r="FG1377" s="373"/>
      <c r="FH1377" s="373"/>
      <c r="FI1377" s="838"/>
    </row>
    <row r="1378" spans="1:341" s="786" customFormat="1" ht="48" hidden="1" customHeight="1" x14ac:dyDescent="0.25">
      <c r="A1378" s="1365">
        <v>2026</v>
      </c>
      <c r="B1378" s="1503">
        <v>479</v>
      </c>
      <c r="C1378" s="1503" t="s">
        <v>58</v>
      </c>
      <c r="D1378" s="1503">
        <v>3000654</v>
      </c>
      <c r="E1378" s="1503">
        <v>5005020</v>
      </c>
      <c r="F1378" s="1503" t="s">
        <v>2269</v>
      </c>
      <c r="G1378" s="1503" t="s">
        <v>2270</v>
      </c>
      <c r="H1378" s="1503">
        <v>93</v>
      </c>
      <c r="I1378" s="1504" t="s">
        <v>992</v>
      </c>
      <c r="J1378" s="1505" t="s">
        <v>10</v>
      </c>
      <c r="K1378" s="1505" t="s">
        <v>60</v>
      </c>
      <c r="L1378" s="1503" t="s">
        <v>3689</v>
      </c>
      <c r="M1378" s="1506" t="s">
        <v>62</v>
      </c>
      <c r="N1378" s="1506"/>
      <c r="O1378" s="1503" t="s">
        <v>2641</v>
      </c>
      <c r="P1378" s="1503" t="s">
        <v>65</v>
      </c>
      <c r="Q1378" s="1507">
        <v>1</v>
      </c>
      <c r="R1378" s="864">
        <v>2600</v>
      </c>
      <c r="S1378" s="1503" t="s">
        <v>787</v>
      </c>
      <c r="T1378" s="1503" t="s">
        <v>787</v>
      </c>
      <c r="U1378" s="1503">
        <v>0</v>
      </c>
      <c r="V1378" s="1503">
        <v>26</v>
      </c>
      <c r="W1378" s="582" t="s">
        <v>787</v>
      </c>
      <c r="X1378" s="582" t="s">
        <v>787</v>
      </c>
      <c r="Y1378" s="582" t="s">
        <v>787</v>
      </c>
      <c r="Z1378" s="583" t="s">
        <v>787</v>
      </c>
      <c r="AA1378" s="583" t="s">
        <v>787</v>
      </c>
      <c r="AB1378" s="583" t="s">
        <v>787</v>
      </c>
      <c r="AC1378" s="583" t="s">
        <v>787</v>
      </c>
      <c r="AD1378" s="583" t="s">
        <v>787</v>
      </c>
      <c r="AE1378" s="285"/>
      <c r="AF1378" s="379" t="s">
        <v>3951</v>
      </c>
      <c r="AG1378" s="379" t="s">
        <v>3951</v>
      </c>
      <c r="AH1378" s="284">
        <f t="shared" si="1231"/>
        <v>0</v>
      </c>
      <c r="AI1378" s="284">
        <f t="shared" ref="AI1378:AI1409" si="1266">+$R1378*(V1378/26)*$Q1378</f>
        <v>2600</v>
      </c>
      <c r="AJ1378" s="379" t="s">
        <v>3951</v>
      </c>
      <c r="AK1378" s="379" t="s">
        <v>3951</v>
      </c>
      <c r="AL1378" s="379" t="s">
        <v>3951</v>
      </c>
      <c r="AM1378" s="379" t="s">
        <v>3951</v>
      </c>
      <c r="AN1378" s="379" t="s">
        <v>3951</v>
      </c>
      <c r="AO1378" s="379" t="s">
        <v>3951</v>
      </c>
      <c r="AP1378" s="379" t="s">
        <v>3951</v>
      </c>
      <c r="AQ1378" s="379" t="s">
        <v>3951</v>
      </c>
      <c r="AR1378" s="288">
        <f t="shared" si="1232"/>
        <v>2600</v>
      </c>
      <c r="AS1378" s="1372" t="s">
        <v>2578</v>
      </c>
      <c r="AT1378" s="1508" t="s">
        <v>787</v>
      </c>
      <c r="AU1378" s="1372" t="s">
        <v>3535</v>
      </c>
      <c r="AV1378" s="1372" t="s">
        <v>3536</v>
      </c>
      <c r="AW1378" s="1372">
        <v>46058</v>
      </c>
      <c r="AX1378" s="1372" t="s">
        <v>3537</v>
      </c>
      <c r="AY1378" s="1372">
        <v>46078</v>
      </c>
      <c r="AZ1378" s="1372" t="s">
        <v>787</v>
      </c>
      <c r="BA1378" s="1509" t="s">
        <v>3538</v>
      </c>
      <c r="BB1378" s="1372" t="s">
        <v>995</v>
      </c>
      <c r="BC1378" s="1372" t="s">
        <v>3808</v>
      </c>
      <c r="BD1378" s="1372" t="s">
        <v>3952</v>
      </c>
      <c r="BE1378" s="1372" t="s">
        <v>3810</v>
      </c>
      <c r="BF1378" s="1510">
        <v>46108</v>
      </c>
      <c r="BG1378" s="1372" t="s">
        <v>787</v>
      </c>
      <c r="BH1378" s="1327" t="s">
        <v>2652</v>
      </c>
      <c r="BI1378" s="1582"/>
      <c r="BJ1378" s="2744"/>
      <c r="BK1378" s="1016" t="s">
        <v>787</v>
      </c>
      <c r="BL1378" s="1372">
        <v>6072</v>
      </c>
      <c r="BM1378" s="1372"/>
      <c r="BN1378" s="1016" t="s">
        <v>787</v>
      </c>
      <c r="BO1378" s="1016" t="s">
        <v>787</v>
      </c>
      <c r="BP1378" s="1509"/>
      <c r="BQ1378" s="1511" t="s">
        <v>3811</v>
      </c>
      <c r="BR1378" s="1511"/>
      <c r="BS1378" s="1372" t="s">
        <v>2653</v>
      </c>
      <c r="BT1378" s="1372" t="s">
        <v>2654</v>
      </c>
      <c r="BU1378" s="1372" t="s">
        <v>2655</v>
      </c>
      <c r="BV1378" s="1512">
        <v>45620539</v>
      </c>
      <c r="BW1378" s="775">
        <v>10456205394</v>
      </c>
      <c r="BX1378" s="1513" t="s">
        <v>2834</v>
      </c>
      <c r="BY1378" s="1514">
        <v>46117</v>
      </c>
      <c r="BZ1378" s="1514">
        <v>46142</v>
      </c>
      <c r="CA1378" s="1515" t="s">
        <v>787</v>
      </c>
      <c r="CB1378" s="1372" t="s">
        <v>787</v>
      </c>
      <c r="CC1378" s="1516" t="s">
        <v>787</v>
      </c>
      <c r="CD1378" s="1372" t="s">
        <v>787</v>
      </c>
      <c r="CE1378" s="1517" t="s">
        <v>787</v>
      </c>
      <c r="CF1378" s="1372" t="s">
        <v>787</v>
      </c>
      <c r="CG1378" s="1517" t="s">
        <v>787</v>
      </c>
      <c r="CH1378" s="1513" t="s">
        <v>787</v>
      </c>
      <c r="CI1378" s="1513" t="s">
        <v>787</v>
      </c>
      <c r="CJ1378" s="1515" t="s">
        <v>787</v>
      </c>
      <c r="CK1378" s="1372" t="s">
        <v>787</v>
      </c>
      <c r="CL1378" s="1513" t="s">
        <v>787</v>
      </c>
      <c r="CM1378" s="1372" t="s">
        <v>787</v>
      </c>
      <c r="CN1378" s="1513" t="s">
        <v>787</v>
      </c>
      <c r="CO1378" s="1372" t="s">
        <v>787</v>
      </c>
      <c r="CP1378" s="1513" t="s">
        <v>787</v>
      </c>
      <c r="CQ1378" s="1517" t="s">
        <v>787</v>
      </c>
      <c r="CR1378" s="1517" t="s">
        <v>787</v>
      </c>
      <c r="CS1378" s="1518" t="s">
        <v>787</v>
      </c>
      <c r="CT1378" s="1372"/>
      <c r="CU1378" s="1446">
        <f t="shared" si="1224"/>
        <v>0</v>
      </c>
      <c r="CV1378" s="373">
        <v>0</v>
      </c>
      <c r="CW1378" s="390">
        <f t="shared" si="1258"/>
        <v>0</v>
      </c>
      <c r="CX1378" s="373">
        <v>0</v>
      </c>
      <c r="CY1378" s="390">
        <f t="shared" si="1264"/>
        <v>0</v>
      </c>
      <c r="CZ1378" s="390">
        <f t="shared" si="1256"/>
        <v>0</v>
      </c>
      <c r="DA1378" s="390">
        <f t="shared" si="1257"/>
        <v>0</v>
      </c>
      <c r="DB1378" s="1372"/>
      <c r="DC1378" s="1372">
        <v>26</v>
      </c>
      <c r="DD1378" s="1446">
        <f t="shared" ref="DD1378:DD1441" si="1267">AI1378</f>
        <v>2600</v>
      </c>
      <c r="DE1378" s="1372">
        <v>26</v>
      </c>
      <c r="DF1378" s="390">
        <v>2600</v>
      </c>
      <c r="DG1378" s="1372">
        <v>26</v>
      </c>
      <c r="DH1378" s="390">
        <f t="shared" ref="DH1378:DH1409" si="1268">(R1378/26*DG1378)*Q1378</f>
        <v>2600</v>
      </c>
      <c r="DI1378" s="1372" t="s">
        <v>787</v>
      </c>
      <c r="DJ1378" s="1372" t="s">
        <v>787</v>
      </c>
      <c r="DK1378" s="1372"/>
      <c r="DL1378" s="1372"/>
      <c r="DM1378" s="1372"/>
      <c r="DN1378" s="1372"/>
      <c r="DO1378" s="1372"/>
      <c r="DP1378" s="1372"/>
      <c r="DQ1378" s="1372"/>
      <c r="DR1378" s="1372"/>
      <c r="DS1378" s="1372"/>
      <c r="DT1378" s="1372" t="s">
        <v>787</v>
      </c>
      <c r="DU1378" s="793">
        <f t="shared" si="1227"/>
        <v>2600</v>
      </c>
      <c r="DV1378" s="794">
        <v>2600</v>
      </c>
      <c r="DW1378" s="794">
        <v>2600</v>
      </c>
      <c r="DX1378" s="794">
        <f t="shared" si="1229"/>
        <v>0</v>
      </c>
      <c r="DY1378" s="794">
        <f t="shared" si="1230"/>
        <v>0</v>
      </c>
      <c r="DZ1378" s="1372" t="s">
        <v>787</v>
      </c>
      <c r="EA1378" s="1372" t="s">
        <v>787</v>
      </c>
      <c r="EB1378" s="1372" t="s">
        <v>787</v>
      </c>
      <c r="EC1378" s="1372"/>
      <c r="ED1378" s="1372" t="s">
        <v>787</v>
      </c>
      <c r="EE1378" s="1372" t="s">
        <v>787</v>
      </c>
      <c r="EF1378" s="1372" t="s">
        <v>787</v>
      </c>
      <c r="EG1378" s="1519"/>
      <c r="EH1378" s="1372" t="s">
        <v>787</v>
      </c>
      <c r="EI1378" s="1372" t="s">
        <v>787</v>
      </c>
      <c r="EJ1378" s="1372" t="s">
        <v>787</v>
      </c>
      <c r="EK1378" s="1372" t="s">
        <v>787</v>
      </c>
      <c r="EL1378" s="1372" t="s">
        <v>787</v>
      </c>
      <c r="EM1378" s="1372" t="s">
        <v>787</v>
      </c>
      <c r="EN1378" s="1372" t="s">
        <v>787</v>
      </c>
      <c r="EO1378" s="1372" t="s">
        <v>787</v>
      </c>
      <c r="EP1378" s="1372" t="s">
        <v>787</v>
      </c>
      <c r="EQ1378" s="1372" t="s">
        <v>787</v>
      </c>
      <c r="ER1378" s="1372" t="s">
        <v>787</v>
      </c>
      <c r="ES1378" s="1372" t="s">
        <v>787</v>
      </c>
      <c r="ET1378" s="1372" t="s">
        <v>787</v>
      </c>
      <c r="EU1378" s="1372" t="s">
        <v>787</v>
      </c>
      <c r="EV1378" s="1372" t="s">
        <v>787</v>
      </c>
      <c r="EW1378" s="1372" t="s">
        <v>787</v>
      </c>
      <c r="EX1378" s="1372" t="s">
        <v>787</v>
      </c>
      <c r="EY1378" s="1372" t="s">
        <v>787</v>
      </c>
      <c r="EZ1378" s="1372" t="s">
        <v>787</v>
      </c>
      <c r="FA1378" s="1372" t="s">
        <v>787</v>
      </c>
      <c r="FB1378" s="1372" t="s">
        <v>787</v>
      </c>
      <c r="FC1378" s="1372" t="s">
        <v>787</v>
      </c>
      <c r="FD1378" s="1372" t="s">
        <v>787</v>
      </c>
      <c r="FE1378" s="1372" t="s">
        <v>787</v>
      </c>
      <c r="FF1378" s="1372" t="s">
        <v>787</v>
      </c>
      <c r="FG1378" s="1372" t="s">
        <v>787</v>
      </c>
      <c r="FH1378" s="1372" t="s">
        <v>787</v>
      </c>
      <c r="FI1378" s="838" t="s">
        <v>787</v>
      </c>
      <c r="FJ1378" s="838" t="s">
        <v>787</v>
      </c>
      <c r="FK1378" s="838" t="s">
        <v>787</v>
      </c>
      <c r="FL1378" s="838" t="s">
        <v>787</v>
      </c>
      <c r="FM1378" s="838" t="s">
        <v>787</v>
      </c>
      <c r="FN1378" s="838" t="s">
        <v>787</v>
      </c>
      <c r="FO1378" s="838" t="s">
        <v>787</v>
      </c>
      <c r="FP1378" s="838" t="s">
        <v>787</v>
      </c>
      <c r="FQ1378" s="838" t="s">
        <v>787</v>
      </c>
      <c r="FR1378" s="838" t="s">
        <v>787</v>
      </c>
      <c r="FS1378" s="838" t="s">
        <v>787</v>
      </c>
      <c r="FT1378" s="838" t="s">
        <v>787</v>
      </c>
      <c r="FU1378" s="838" t="s">
        <v>787</v>
      </c>
      <c r="FV1378" s="838" t="s">
        <v>787</v>
      </c>
      <c r="FW1378" s="838" t="s">
        <v>787</v>
      </c>
      <c r="FX1378" s="838" t="s">
        <v>787</v>
      </c>
      <c r="FY1378" s="838" t="s">
        <v>787</v>
      </c>
      <c r="FZ1378" s="838" t="s">
        <v>787</v>
      </c>
      <c r="GA1378" s="838" t="s">
        <v>787</v>
      </c>
      <c r="GB1378" s="838" t="s">
        <v>787</v>
      </c>
      <c r="GC1378" s="838" t="s">
        <v>787</v>
      </c>
      <c r="GD1378" s="838" t="s">
        <v>787</v>
      </c>
      <c r="GE1378" s="838" t="s">
        <v>787</v>
      </c>
      <c r="GF1378" s="838" t="s">
        <v>787</v>
      </c>
      <c r="GG1378" s="838" t="s">
        <v>787</v>
      </c>
      <c r="GH1378" s="838" t="s">
        <v>787</v>
      </c>
      <c r="GI1378" s="838" t="s">
        <v>787</v>
      </c>
      <c r="GJ1378" s="838" t="s">
        <v>787</v>
      </c>
      <c r="GK1378" s="838" t="s">
        <v>787</v>
      </c>
      <c r="GL1378" s="838" t="s">
        <v>787</v>
      </c>
      <c r="GM1378" s="838" t="s">
        <v>787</v>
      </c>
      <c r="GN1378" s="838" t="s">
        <v>787</v>
      </c>
      <c r="GO1378" s="838" t="s">
        <v>787</v>
      </c>
      <c r="GP1378" s="838" t="s">
        <v>787</v>
      </c>
      <c r="GQ1378" s="838" t="s">
        <v>787</v>
      </c>
      <c r="GR1378" s="838" t="s">
        <v>787</v>
      </c>
      <c r="GS1378" s="838" t="s">
        <v>787</v>
      </c>
      <c r="GT1378" s="838" t="s">
        <v>787</v>
      </c>
      <c r="GU1378" s="838" t="s">
        <v>787</v>
      </c>
      <c r="GV1378" s="838" t="s">
        <v>787</v>
      </c>
      <c r="GW1378" s="838" t="s">
        <v>787</v>
      </c>
      <c r="GX1378" s="838" t="s">
        <v>787</v>
      </c>
      <c r="GY1378" s="838" t="s">
        <v>787</v>
      </c>
      <c r="GZ1378" s="838" t="s">
        <v>787</v>
      </c>
      <c r="HA1378" s="838" t="s">
        <v>787</v>
      </c>
      <c r="HB1378" s="838" t="s">
        <v>787</v>
      </c>
      <c r="HC1378" s="838" t="s">
        <v>787</v>
      </c>
      <c r="HD1378" s="838" t="s">
        <v>787</v>
      </c>
      <c r="HE1378" s="838" t="s">
        <v>787</v>
      </c>
      <c r="HF1378" s="838" t="s">
        <v>787</v>
      </c>
      <c r="HG1378" s="838" t="s">
        <v>787</v>
      </c>
      <c r="HH1378" s="838" t="s">
        <v>787</v>
      </c>
      <c r="HI1378" s="838" t="s">
        <v>787</v>
      </c>
      <c r="HJ1378" s="838" t="s">
        <v>787</v>
      </c>
      <c r="HK1378" s="838" t="s">
        <v>787</v>
      </c>
      <c r="HL1378" s="838" t="s">
        <v>787</v>
      </c>
      <c r="HM1378" s="838" t="s">
        <v>787</v>
      </c>
      <c r="HN1378" s="838" t="s">
        <v>787</v>
      </c>
      <c r="HO1378" s="838" t="s">
        <v>787</v>
      </c>
      <c r="HP1378" s="838" t="s">
        <v>787</v>
      </c>
      <c r="HQ1378" s="838" t="s">
        <v>787</v>
      </c>
      <c r="HR1378" s="838" t="s">
        <v>787</v>
      </c>
      <c r="HS1378" s="838" t="s">
        <v>787</v>
      </c>
      <c r="HT1378" s="838" t="s">
        <v>787</v>
      </c>
      <c r="HU1378" s="838" t="s">
        <v>787</v>
      </c>
      <c r="HV1378" s="838" t="s">
        <v>787</v>
      </c>
      <c r="HW1378" s="838" t="s">
        <v>787</v>
      </c>
      <c r="HX1378" s="838" t="s">
        <v>787</v>
      </c>
      <c r="HY1378" s="838" t="s">
        <v>787</v>
      </c>
      <c r="HZ1378" s="838" t="s">
        <v>787</v>
      </c>
      <c r="IA1378" s="838" t="s">
        <v>787</v>
      </c>
      <c r="IB1378" s="838" t="s">
        <v>787</v>
      </c>
      <c r="IC1378" s="838" t="s">
        <v>787</v>
      </c>
      <c r="ID1378" s="838" t="s">
        <v>787</v>
      </c>
      <c r="IE1378" s="838" t="s">
        <v>787</v>
      </c>
      <c r="IF1378" s="838" t="s">
        <v>787</v>
      </c>
      <c r="IG1378" s="838" t="s">
        <v>787</v>
      </c>
      <c r="IH1378" s="838" t="s">
        <v>787</v>
      </c>
      <c r="II1378" s="838" t="s">
        <v>787</v>
      </c>
      <c r="IJ1378" s="838" t="s">
        <v>787</v>
      </c>
      <c r="IK1378" s="838" t="s">
        <v>787</v>
      </c>
      <c r="IL1378" s="838" t="s">
        <v>787</v>
      </c>
      <c r="IM1378" s="838" t="s">
        <v>787</v>
      </c>
      <c r="IN1378" s="838" t="s">
        <v>787</v>
      </c>
      <c r="IO1378" s="838" t="s">
        <v>787</v>
      </c>
      <c r="IP1378" s="838" t="s">
        <v>787</v>
      </c>
      <c r="IQ1378" s="838" t="s">
        <v>787</v>
      </c>
      <c r="IR1378" s="838" t="s">
        <v>787</v>
      </c>
      <c r="IS1378" s="838" t="s">
        <v>787</v>
      </c>
      <c r="IT1378" s="838" t="s">
        <v>787</v>
      </c>
      <c r="IU1378" s="838" t="s">
        <v>787</v>
      </c>
      <c r="IV1378" s="838" t="s">
        <v>787</v>
      </c>
      <c r="IW1378" s="838" t="s">
        <v>787</v>
      </c>
      <c r="IX1378" s="838" t="s">
        <v>787</v>
      </c>
      <c r="IY1378" s="838" t="s">
        <v>787</v>
      </c>
      <c r="IZ1378" s="838" t="s">
        <v>787</v>
      </c>
      <c r="JA1378" s="838" t="s">
        <v>787</v>
      </c>
      <c r="JB1378" s="838" t="s">
        <v>787</v>
      </c>
      <c r="JC1378" s="838" t="s">
        <v>787</v>
      </c>
      <c r="JD1378" s="838" t="s">
        <v>787</v>
      </c>
      <c r="JE1378" s="838" t="s">
        <v>787</v>
      </c>
      <c r="JF1378" s="838" t="s">
        <v>787</v>
      </c>
      <c r="JG1378" s="838" t="s">
        <v>787</v>
      </c>
      <c r="JH1378" s="838" t="s">
        <v>787</v>
      </c>
      <c r="JI1378" s="838" t="s">
        <v>787</v>
      </c>
      <c r="JJ1378" s="838" t="s">
        <v>787</v>
      </c>
      <c r="JK1378" s="838" t="s">
        <v>787</v>
      </c>
      <c r="JL1378" s="838" t="s">
        <v>787</v>
      </c>
      <c r="JM1378" s="838" t="s">
        <v>787</v>
      </c>
      <c r="JN1378" s="838" t="s">
        <v>787</v>
      </c>
      <c r="JO1378" s="838" t="s">
        <v>787</v>
      </c>
      <c r="JP1378" s="838" t="s">
        <v>787</v>
      </c>
      <c r="JQ1378" s="838" t="s">
        <v>787</v>
      </c>
      <c r="JR1378" s="838" t="s">
        <v>787</v>
      </c>
      <c r="JS1378" s="838" t="s">
        <v>787</v>
      </c>
      <c r="JT1378" s="838" t="s">
        <v>787</v>
      </c>
      <c r="JU1378" s="838" t="s">
        <v>787</v>
      </c>
      <c r="JV1378" s="838" t="s">
        <v>787</v>
      </c>
      <c r="JW1378" s="838" t="s">
        <v>787</v>
      </c>
      <c r="JX1378" s="838" t="s">
        <v>787</v>
      </c>
      <c r="JY1378" s="838" t="s">
        <v>787</v>
      </c>
      <c r="JZ1378" s="838" t="s">
        <v>787</v>
      </c>
      <c r="KA1378" s="838" t="s">
        <v>787</v>
      </c>
      <c r="KB1378" s="838" t="s">
        <v>787</v>
      </c>
      <c r="KC1378" s="838" t="s">
        <v>787</v>
      </c>
      <c r="KD1378" s="838" t="s">
        <v>787</v>
      </c>
      <c r="KE1378" s="838" t="s">
        <v>787</v>
      </c>
      <c r="KF1378" s="838" t="s">
        <v>787</v>
      </c>
      <c r="KG1378" s="838" t="s">
        <v>787</v>
      </c>
      <c r="KH1378" s="838" t="s">
        <v>787</v>
      </c>
      <c r="KI1378" s="838" t="s">
        <v>787</v>
      </c>
      <c r="KJ1378" s="838" t="s">
        <v>787</v>
      </c>
      <c r="KK1378" s="838" t="s">
        <v>787</v>
      </c>
      <c r="KL1378" s="838" t="s">
        <v>787</v>
      </c>
      <c r="KM1378" s="838" t="s">
        <v>787</v>
      </c>
      <c r="KN1378" s="838" t="s">
        <v>787</v>
      </c>
      <c r="KO1378" s="838" t="s">
        <v>787</v>
      </c>
      <c r="KP1378" s="838" t="s">
        <v>787</v>
      </c>
      <c r="KQ1378" s="838" t="s">
        <v>787</v>
      </c>
      <c r="KR1378" s="838" t="s">
        <v>787</v>
      </c>
      <c r="KS1378" s="838" t="s">
        <v>787</v>
      </c>
      <c r="KT1378" s="838" t="s">
        <v>787</v>
      </c>
      <c r="KU1378" s="838" t="s">
        <v>787</v>
      </c>
      <c r="KV1378" s="838" t="s">
        <v>787</v>
      </c>
      <c r="KW1378" s="838" t="s">
        <v>787</v>
      </c>
      <c r="KX1378" s="838" t="s">
        <v>787</v>
      </c>
      <c r="KY1378" s="838" t="s">
        <v>787</v>
      </c>
      <c r="KZ1378" s="838" t="s">
        <v>787</v>
      </c>
      <c r="LA1378" s="838" t="s">
        <v>787</v>
      </c>
      <c r="LB1378" s="838" t="s">
        <v>787</v>
      </c>
      <c r="LC1378" s="838" t="s">
        <v>787</v>
      </c>
      <c r="LD1378" s="838" t="s">
        <v>787</v>
      </c>
      <c r="LE1378" s="838" t="s">
        <v>787</v>
      </c>
      <c r="LF1378" s="838" t="s">
        <v>787</v>
      </c>
      <c r="LG1378" s="838" t="s">
        <v>787</v>
      </c>
      <c r="LH1378" s="838" t="s">
        <v>787</v>
      </c>
      <c r="LI1378" s="838" t="s">
        <v>787</v>
      </c>
      <c r="LJ1378" s="838" t="s">
        <v>787</v>
      </c>
      <c r="LK1378" s="838" t="s">
        <v>787</v>
      </c>
      <c r="LL1378" s="838" t="s">
        <v>787</v>
      </c>
      <c r="LM1378" s="838" t="s">
        <v>787</v>
      </c>
      <c r="LN1378" s="838" t="s">
        <v>787</v>
      </c>
      <c r="LO1378" s="838" t="s">
        <v>787</v>
      </c>
      <c r="LP1378" s="838" t="s">
        <v>787</v>
      </c>
      <c r="LQ1378" s="838" t="s">
        <v>787</v>
      </c>
      <c r="LR1378" s="838" t="s">
        <v>787</v>
      </c>
      <c r="LS1378" s="838" t="s">
        <v>787</v>
      </c>
      <c r="LT1378" s="838" t="s">
        <v>787</v>
      </c>
      <c r="LU1378" s="838" t="s">
        <v>787</v>
      </c>
      <c r="LV1378" s="838" t="s">
        <v>787</v>
      </c>
      <c r="LW1378" s="838" t="s">
        <v>787</v>
      </c>
      <c r="LX1378" s="838" t="s">
        <v>787</v>
      </c>
      <c r="LY1378" s="838" t="s">
        <v>787</v>
      </c>
      <c r="LZ1378" s="838" t="s">
        <v>787</v>
      </c>
      <c r="MA1378" s="838" t="s">
        <v>787</v>
      </c>
      <c r="MB1378" s="838" t="s">
        <v>787</v>
      </c>
      <c r="MC1378" s="838" t="s">
        <v>787</v>
      </c>
    </row>
    <row r="1379" spans="1:341" s="786" customFormat="1" ht="48" hidden="1" customHeight="1" x14ac:dyDescent="0.25">
      <c r="A1379" s="1520">
        <v>2026</v>
      </c>
      <c r="B1379" s="1521">
        <v>479</v>
      </c>
      <c r="C1379" s="1521" t="s">
        <v>58</v>
      </c>
      <c r="D1379" s="1521">
        <v>3000654</v>
      </c>
      <c r="E1379" s="1521">
        <v>5005020</v>
      </c>
      <c r="F1379" s="1521" t="s">
        <v>2269</v>
      </c>
      <c r="G1379" s="1521" t="s">
        <v>2270</v>
      </c>
      <c r="H1379" s="1521">
        <v>93</v>
      </c>
      <c r="I1379" s="1521" t="s">
        <v>992</v>
      </c>
      <c r="J1379" s="1521" t="s">
        <v>10</v>
      </c>
      <c r="K1379" s="1521" t="s">
        <v>60</v>
      </c>
      <c r="L1379" s="1521" t="s">
        <v>3689</v>
      </c>
      <c r="M1379" s="1521" t="s">
        <v>62</v>
      </c>
      <c r="N1379" s="1521"/>
      <c r="O1379" s="1521" t="s">
        <v>2641</v>
      </c>
      <c r="P1379" s="1521" t="s">
        <v>65</v>
      </c>
      <c r="Q1379" s="1521">
        <v>1</v>
      </c>
      <c r="R1379" s="1522">
        <v>2600</v>
      </c>
      <c r="S1379" s="865" t="s">
        <v>787</v>
      </c>
      <c r="T1379" s="865" t="s">
        <v>787</v>
      </c>
      <c r="U1379" s="1521">
        <v>0</v>
      </c>
      <c r="V1379" s="1521">
        <v>26</v>
      </c>
      <c r="W1379" s="1521" t="s">
        <v>787</v>
      </c>
      <c r="X1379" s="1521" t="s">
        <v>787</v>
      </c>
      <c r="Y1379" s="1521" t="s">
        <v>787</v>
      </c>
      <c r="Z1379" s="1521" t="s">
        <v>787</v>
      </c>
      <c r="AA1379" s="1521" t="s">
        <v>787</v>
      </c>
      <c r="AB1379" s="1521" t="s">
        <v>787</v>
      </c>
      <c r="AC1379" s="1521" t="s">
        <v>787</v>
      </c>
      <c r="AD1379" s="1521" t="s">
        <v>787</v>
      </c>
      <c r="AE1379" s="285"/>
      <c r="AF1379" s="1523" t="s">
        <v>3951</v>
      </c>
      <c r="AG1379" s="1523" t="s">
        <v>3951</v>
      </c>
      <c r="AH1379" s="284">
        <f t="shared" si="1231"/>
        <v>0</v>
      </c>
      <c r="AI1379" s="284">
        <f t="shared" si="1266"/>
        <v>2600</v>
      </c>
      <c r="AJ1379" s="1523" t="s">
        <v>3951</v>
      </c>
      <c r="AK1379" s="1523" t="s">
        <v>3951</v>
      </c>
      <c r="AL1379" s="1523" t="s">
        <v>3951</v>
      </c>
      <c r="AM1379" s="1523" t="s">
        <v>3951</v>
      </c>
      <c r="AN1379" s="1523" t="s">
        <v>3951</v>
      </c>
      <c r="AO1379" s="1523" t="s">
        <v>3951</v>
      </c>
      <c r="AP1379" s="1523" t="s">
        <v>3951</v>
      </c>
      <c r="AQ1379" s="1523" t="s">
        <v>3951</v>
      </c>
      <c r="AR1379" s="288">
        <f t="shared" si="1232"/>
        <v>2600</v>
      </c>
      <c r="AS1379" s="1502" t="s">
        <v>2578</v>
      </c>
      <c r="AT1379" s="865" t="s">
        <v>787</v>
      </c>
      <c r="AU1379" s="865" t="s">
        <v>3535</v>
      </c>
      <c r="AV1379" s="865" t="s">
        <v>3536</v>
      </c>
      <c r="AW1379" s="1524">
        <v>46058</v>
      </c>
      <c r="AX1379" s="865" t="s">
        <v>3537</v>
      </c>
      <c r="AY1379" s="1524">
        <v>46078</v>
      </c>
      <c r="AZ1379" s="865" t="s">
        <v>787</v>
      </c>
      <c r="BA1379" s="865" t="s">
        <v>3538</v>
      </c>
      <c r="BB1379" s="865" t="s">
        <v>995</v>
      </c>
      <c r="BC1379" s="1525" t="s">
        <v>3808</v>
      </c>
      <c r="BD1379" s="1525" t="s">
        <v>3952</v>
      </c>
      <c r="BE1379" s="1525" t="s">
        <v>3810</v>
      </c>
      <c r="BF1379" s="1526">
        <v>46108</v>
      </c>
      <c r="BG1379" s="865" t="s">
        <v>787</v>
      </c>
      <c r="BH1379" s="773" t="s">
        <v>2658</v>
      </c>
      <c r="BI1379" s="2778"/>
      <c r="BJ1379" s="1440"/>
      <c r="BK1379" s="1302" t="s">
        <v>787</v>
      </c>
      <c r="BL1379" s="865">
        <v>6074</v>
      </c>
      <c r="BM1379" s="865"/>
      <c r="BN1379" s="1302" t="s">
        <v>787</v>
      </c>
      <c r="BO1379" s="1302" t="s">
        <v>787</v>
      </c>
      <c r="BP1379" s="1302"/>
      <c r="BQ1379" s="1527" t="s">
        <v>3811</v>
      </c>
      <c r="BR1379" s="2619"/>
      <c r="BS1379" s="1494" t="s">
        <v>2659</v>
      </c>
      <c r="BT1379" s="1494" t="s">
        <v>1365</v>
      </c>
      <c r="BU1379" s="1494" t="s">
        <v>2660</v>
      </c>
      <c r="BV1379" s="1307">
        <v>71778915</v>
      </c>
      <c r="BW1379" s="1306">
        <v>10717789151</v>
      </c>
      <c r="BX1379" s="1429" t="s">
        <v>2834</v>
      </c>
      <c r="BY1379" s="1528">
        <v>46117</v>
      </c>
      <c r="BZ1379" s="1528">
        <v>46142</v>
      </c>
      <c r="CA1379" s="865" t="s">
        <v>787</v>
      </c>
      <c r="CB1379" s="865" t="s">
        <v>787</v>
      </c>
      <c r="CC1379" s="865" t="s">
        <v>787</v>
      </c>
      <c r="CD1379" s="865" t="s">
        <v>787</v>
      </c>
      <c r="CE1379" s="865" t="s">
        <v>787</v>
      </c>
      <c r="CF1379" s="865" t="s">
        <v>787</v>
      </c>
      <c r="CG1379" s="865" t="s">
        <v>787</v>
      </c>
      <c r="CH1379" s="865" t="s">
        <v>787</v>
      </c>
      <c r="CI1379" s="865" t="s">
        <v>787</v>
      </c>
      <c r="CJ1379" s="865" t="s">
        <v>787</v>
      </c>
      <c r="CK1379" s="865" t="s">
        <v>787</v>
      </c>
      <c r="CL1379" s="865" t="s">
        <v>787</v>
      </c>
      <c r="CM1379" s="865" t="s">
        <v>787</v>
      </c>
      <c r="CN1379" s="865" t="s">
        <v>787</v>
      </c>
      <c r="CO1379" s="865" t="s">
        <v>787</v>
      </c>
      <c r="CP1379" s="865" t="s">
        <v>787</v>
      </c>
      <c r="CQ1379" s="865" t="s">
        <v>787</v>
      </c>
      <c r="CR1379" s="865" t="s">
        <v>787</v>
      </c>
      <c r="CS1379" s="865" t="s">
        <v>787</v>
      </c>
      <c r="CT1379" s="1525"/>
      <c r="CU1379" s="390">
        <f t="shared" si="1224"/>
        <v>0</v>
      </c>
      <c r="CV1379" s="373">
        <v>0</v>
      </c>
      <c r="CW1379" s="390">
        <f t="shared" si="1258"/>
        <v>0</v>
      </c>
      <c r="CX1379" s="373">
        <v>0</v>
      </c>
      <c r="CY1379" s="390">
        <f t="shared" si="1264"/>
        <v>0</v>
      </c>
      <c r="CZ1379" s="390">
        <f t="shared" si="1256"/>
        <v>0</v>
      </c>
      <c r="DA1379" s="390">
        <f t="shared" si="1257"/>
        <v>0</v>
      </c>
      <c r="DB1379" s="865" t="s">
        <v>787</v>
      </c>
      <c r="DC1379" s="1525">
        <v>26</v>
      </c>
      <c r="DD1379" s="1371">
        <f t="shared" si="1267"/>
        <v>2600</v>
      </c>
      <c r="DE1379" s="1525">
        <v>26</v>
      </c>
      <c r="DF1379" s="1371">
        <v>2600</v>
      </c>
      <c r="DG1379" s="865">
        <v>26</v>
      </c>
      <c r="DH1379" s="1371">
        <f t="shared" si="1268"/>
        <v>2600</v>
      </c>
      <c r="DI1379" s="865" t="s">
        <v>787</v>
      </c>
      <c r="DJ1379" s="865" t="s">
        <v>787</v>
      </c>
      <c r="DK1379" s="865"/>
      <c r="DL1379" s="865"/>
      <c r="DM1379" s="865"/>
      <c r="DN1379" s="865"/>
      <c r="DO1379" s="865"/>
      <c r="DP1379" s="865"/>
      <c r="DQ1379" s="865"/>
      <c r="DR1379" s="865"/>
      <c r="DS1379" s="865"/>
      <c r="DT1379" s="865" t="s">
        <v>787</v>
      </c>
      <c r="DU1379" s="793">
        <f t="shared" si="1227"/>
        <v>2600</v>
      </c>
      <c r="DV1379" s="794">
        <v>2600</v>
      </c>
      <c r="DW1379" s="794">
        <v>2600</v>
      </c>
      <c r="DX1379" s="794">
        <f t="shared" si="1229"/>
        <v>0</v>
      </c>
      <c r="DY1379" s="794">
        <f t="shared" si="1230"/>
        <v>0</v>
      </c>
      <c r="DZ1379" s="865" t="s">
        <v>787</v>
      </c>
      <c r="EA1379" s="865" t="s">
        <v>787</v>
      </c>
      <c r="EB1379" s="865" t="s">
        <v>787</v>
      </c>
      <c r="EC1379" s="865"/>
      <c r="ED1379" s="865" t="s">
        <v>787</v>
      </c>
      <c r="EE1379" s="865" t="s">
        <v>787</v>
      </c>
      <c r="EF1379" s="865" t="s">
        <v>787</v>
      </c>
      <c r="EG1379" s="865"/>
      <c r="EH1379" s="865" t="s">
        <v>787</v>
      </c>
      <c r="EI1379" s="865" t="s">
        <v>787</v>
      </c>
      <c r="EJ1379" s="865" t="s">
        <v>787</v>
      </c>
      <c r="EK1379" s="865" t="s">
        <v>787</v>
      </c>
      <c r="EL1379" s="865" t="s">
        <v>787</v>
      </c>
      <c r="EM1379" s="865" t="s">
        <v>787</v>
      </c>
      <c r="EN1379" s="865" t="s">
        <v>787</v>
      </c>
      <c r="EO1379" s="865" t="s">
        <v>787</v>
      </c>
      <c r="EP1379" s="865" t="s">
        <v>787</v>
      </c>
      <c r="EQ1379" s="865" t="s">
        <v>787</v>
      </c>
      <c r="ER1379" s="865" t="s">
        <v>787</v>
      </c>
      <c r="ES1379" s="865" t="s">
        <v>787</v>
      </c>
      <c r="ET1379" s="865" t="s">
        <v>787</v>
      </c>
      <c r="EU1379" s="865" t="s">
        <v>787</v>
      </c>
      <c r="EV1379" s="865" t="s">
        <v>787</v>
      </c>
      <c r="EW1379" s="865" t="s">
        <v>787</v>
      </c>
      <c r="EX1379" s="865" t="s">
        <v>787</v>
      </c>
      <c r="EY1379" s="865" t="s">
        <v>787</v>
      </c>
      <c r="EZ1379" s="865" t="s">
        <v>787</v>
      </c>
      <c r="FA1379" s="865" t="s">
        <v>787</v>
      </c>
      <c r="FB1379" s="865" t="s">
        <v>787</v>
      </c>
      <c r="FC1379" s="865" t="s">
        <v>787</v>
      </c>
      <c r="FD1379" s="865" t="s">
        <v>787</v>
      </c>
      <c r="FE1379" s="865" t="s">
        <v>787</v>
      </c>
      <c r="FF1379" s="865" t="s">
        <v>787</v>
      </c>
      <c r="FG1379" s="865" t="s">
        <v>787</v>
      </c>
      <c r="FH1379" s="865" t="s">
        <v>787</v>
      </c>
      <c r="FI1379" s="1434" t="s">
        <v>787</v>
      </c>
      <c r="FJ1379" s="1434" t="s">
        <v>787</v>
      </c>
      <c r="FK1379" s="1434" t="s">
        <v>787</v>
      </c>
      <c r="FL1379" s="1434" t="s">
        <v>787</v>
      </c>
      <c r="FM1379" s="1434" t="s">
        <v>787</v>
      </c>
      <c r="FN1379" s="1434" t="s">
        <v>787</v>
      </c>
      <c r="FO1379" s="1434" t="s">
        <v>787</v>
      </c>
      <c r="FP1379" s="1434" t="s">
        <v>787</v>
      </c>
      <c r="FQ1379" s="1434" t="s">
        <v>787</v>
      </c>
      <c r="FR1379" s="1434" t="s">
        <v>787</v>
      </c>
      <c r="FS1379" s="1434" t="s">
        <v>787</v>
      </c>
      <c r="FT1379" s="1434" t="s">
        <v>787</v>
      </c>
      <c r="FU1379" s="1434" t="s">
        <v>787</v>
      </c>
      <c r="FV1379" s="1434" t="s">
        <v>787</v>
      </c>
      <c r="FW1379" s="1434" t="s">
        <v>787</v>
      </c>
      <c r="FX1379" s="1434" t="s">
        <v>787</v>
      </c>
      <c r="FY1379" s="1434" t="s">
        <v>787</v>
      </c>
      <c r="FZ1379" s="1434" t="s">
        <v>787</v>
      </c>
      <c r="GA1379" s="1434" t="s">
        <v>787</v>
      </c>
      <c r="GB1379" s="1434" t="s">
        <v>787</v>
      </c>
      <c r="GC1379" s="1434" t="s">
        <v>787</v>
      </c>
      <c r="GD1379" s="1434" t="s">
        <v>787</v>
      </c>
      <c r="GE1379" s="1434" t="s">
        <v>787</v>
      </c>
      <c r="GF1379" s="1434" t="s">
        <v>787</v>
      </c>
      <c r="GG1379" s="1434" t="s">
        <v>787</v>
      </c>
      <c r="GH1379" s="1434" t="s">
        <v>787</v>
      </c>
      <c r="GI1379" s="1434" t="s">
        <v>787</v>
      </c>
      <c r="GJ1379" s="1434" t="s">
        <v>787</v>
      </c>
      <c r="GK1379" s="1434" t="s">
        <v>787</v>
      </c>
      <c r="GL1379" s="1434" t="s">
        <v>787</v>
      </c>
      <c r="GM1379" s="1434" t="s">
        <v>787</v>
      </c>
      <c r="GN1379" s="1434" t="s">
        <v>787</v>
      </c>
      <c r="GO1379" s="1434" t="s">
        <v>787</v>
      </c>
      <c r="GP1379" s="1434" t="s">
        <v>787</v>
      </c>
      <c r="GQ1379" s="1434" t="s">
        <v>787</v>
      </c>
      <c r="GR1379" s="1434" t="s">
        <v>787</v>
      </c>
      <c r="GS1379" s="1434" t="s">
        <v>787</v>
      </c>
      <c r="GT1379" s="1434" t="s">
        <v>787</v>
      </c>
      <c r="GU1379" s="1434" t="s">
        <v>787</v>
      </c>
      <c r="GV1379" s="1434" t="s">
        <v>787</v>
      </c>
      <c r="GW1379" s="1434" t="s">
        <v>787</v>
      </c>
      <c r="GX1379" s="1434" t="s">
        <v>787</v>
      </c>
      <c r="GY1379" s="1434" t="s">
        <v>787</v>
      </c>
      <c r="GZ1379" s="1434" t="s">
        <v>787</v>
      </c>
      <c r="HA1379" s="1434" t="s">
        <v>787</v>
      </c>
      <c r="HB1379" s="1434" t="s">
        <v>787</v>
      </c>
      <c r="HC1379" s="1434" t="s">
        <v>787</v>
      </c>
      <c r="HD1379" s="1434" t="s">
        <v>787</v>
      </c>
      <c r="HE1379" s="1434" t="s">
        <v>787</v>
      </c>
      <c r="HF1379" s="1434" t="s">
        <v>787</v>
      </c>
      <c r="HG1379" s="1434" t="s">
        <v>787</v>
      </c>
      <c r="HH1379" s="1434" t="s">
        <v>787</v>
      </c>
      <c r="HI1379" s="1434" t="s">
        <v>787</v>
      </c>
      <c r="HJ1379" s="1434" t="s">
        <v>787</v>
      </c>
      <c r="HK1379" s="1434" t="s">
        <v>787</v>
      </c>
      <c r="HL1379" s="1434" t="s">
        <v>787</v>
      </c>
      <c r="HM1379" s="1434" t="s">
        <v>787</v>
      </c>
      <c r="HN1379" s="1434" t="s">
        <v>787</v>
      </c>
      <c r="HO1379" s="1434" t="s">
        <v>787</v>
      </c>
      <c r="HP1379" s="1434" t="s">
        <v>787</v>
      </c>
      <c r="HQ1379" s="1434" t="s">
        <v>787</v>
      </c>
      <c r="HR1379" s="1434" t="s">
        <v>787</v>
      </c>
      <c r="HS1379" s="1434" t="s">
        <v>787</v>
      </c>
      <c r="HT1379" s="1434" t="s">
        <v>787</v>
      </c>
      <c r="HU1379" s="1434" t="s">
        <v>787</v>
      </c>
      <c r="HV1379" s="1434" t="s">
        <v>787</v>
      </c>
      <c r="HW1379" s="1434" t="s">
        <v>787</v>
      </c>
      <c r="HX1379" s="1434" t="s">
        <v>787</v>
      </c>
      <c r="HY1379" s="1434" t="s">
        <v>787</v>
      </c>
      <c r="HZ1379" s="1434" t="s">
        <v>787</v>
      </c>
      <c r="IA1379" s="1434" t="s">
        <v>787</v>
      </c>
      <c r="IB1379" s="1434" t="s">
        <v>787</v>
      </c>
      <c r="IC1379" s="1434" t="s">
        <v>787</v>
      </c>
      <c r="ID1379" s="1434" t="s">
        <v>787</v>
      </c>
      <c r="IE1379" s="1434" t="s">
        <v>787</v>
      </c>
      <c r="IF1379" s="1434" t="s">
        <v>787</v>
      </c>
      <c r="IG1379" s="1434" t="s">
        <v>787</v>
      </c>
      <c r="IH1379" s="1434" t="s">
        <v>787</v>
      </c>
      <c r="II1379" s="1434" t="s">
        <v>787</v>
      </c>
      <c r="IJ1379" s="1434" t="s">
        <v>787</v>
      </c>
      <c r="IK1379" s="1434" t="s">
        <v>787</v>
      </c>
      <c r="IL1379" s="1434" t="s">
        <v>787</v>
      </c>
      <c r="IM1379" s="1434" t="s">
        <v>787</v>
      </c>
      <c r="IN1379" s="1434" t="s">
        <v>787</v>
      </c>
      <c r="IO1379" s="1434" t="s">
        <v>787</v>
      </c>
      <c r="IP1379" s="1434" t="s">
        <v>787</v>
      </c>
      <c r="IQ1379" s="1434" t="s">
        <v>787</v>
      </c>
      <c r="IR1379" s="1434" t="s">
        <v>787</v>
      </c>
      <c r="IS1379" s="1434" t="s">
        <v>787</v>
      </c>
      <c r="IT1379" s="1434" t="s">
        <v>787</v>
      </c>
      <c r="IU1379" s="1434" t="s">
        <v>787</v>
      </c>
      <c r="IV1379" s="1434" t="s">
        <v>787</v>
      </c>
      <c r="IW1379" s="1434" t="s">
        <v>787</v>
      </c>
      <c r="IX1379" s="1434" t="s">
        <v>787</v>
      </c>
      <c r="IY1379" s="1434" t="s">
        <v>787</v>
      </c>
      <c r="IZ1379" s="1434" t="s">
        <v>787</v>
      </c>
      <c r="JA1379" s="1434" t="s">
        <v>787</v>
      </c>
      <c r="JB1379" s="1434" t="s">
        <v>787</v>
      </c>
      <c r="JC1379" s="1434" t="s">
        <v>787</v>
      </c>
      <c r="JD1379" s="1434" t="s">
        <v>787</v>
      </c>
      <c r="JE1379" s="1434" t="s">
        <v>787</v>
      </c>
      <c r="JF1379" s="1434" t="s">
        <v>787</v>
      </c>
      <c r="JG1379" s="1434" t="s">
        <v>787</v>
      </c>
      <c r="JH1379" s="1434" t="s">
        <v>787</v>
      </c>
      <c r="JI1379" s="1434" t="s">
        <v>787</v>
      </c>
      <c r="JJ1379" s="1434" t="s">
        <v>787</v>
      </c>
      <c r="JK1379" s="1434" t="s">
        <v>787</v>
      </c>
      <c r="JL1379" s="1434" t="s">
        <v>787</v>
      </c>
      <c r="JM1379" s="1434" t="s">
        <v>787</v>
      </c>
      <c r="JN1379" s="1434" t="s">
        <v>787</v>
      </c>
      <c r="JO1379" s="1434" t="s">
        <v>787</v>
      </c>
      <c r="JP1379" s="1434" t="s">
        <v>787</v>
      </c>
      <c r="JQ1379" s="1434" t="s">
        <v>787</v>
      </c>
      <c r="JR1379" s="1434" t="s">
        <v>787</v>
      </c>
      <c r="JS1379" s="1434" t="s">
        <v>787</v>
      </c>
      <c r="JT1379" s="1434" t="s">
        <v>787</v>
      </c>
      <c r="JU1379" s="1434" t="s">
        <v>787</v>
      </c>
      <c r="JV1379" s="1434" t="s">
        <v>787</v>
      </c>
      <c r="JW1379" s="1434" t="s">
        <v>787</v>
      </c>
      <c r="JX1379" s="1434" t="s">
        <v>787</v>
      </c>
      <c r="JY1379" s="1434" t="s">
        <v>787</v>
      </c>
      <c r="JZ1379" s="1434" t="s">
        <v>787</v>
      </c>
      <c r="KA1379" s="1434" t="s">
        <v>787</v>
      </c>
      <c r="KB1379" s="1434" t="s">
        <v>787</v>
      </c>
      <c r="KC1379" s="1434" t="s">
        <v>787</v>
      </c>
      <c r="KD1379" s="1434" t="s">
        <v>787</v>
      </c>
      <c r="KE1379" s="1434" t="s">
        <v>787</v>
      </c>
      <c r="KF1379" s="1434" t="s">
        <v>787</v>
      </c>
      <c r="KG1379" s="1434" t="s">
        <v>787</v>
      </c>
      <c r="KH1379" s="1434" t="s">
        <v>787</v>
      </c>
      <c r="KI1379" s="1434" t="s">
        <v>787</v>
      </c>
      <c r="KJ1379" s="1434" t="s">
        <v>787</v>
      </c>
      <c r="KK1379" s="1434" t="s">
        <v>787</v>
      </c>
      <c r="KL1379" s="1434" t="s">
        <v>787</v>
      </c>
      <c r="KM1379" s="1434" t="s">
        <v>787</v>
      </c>
      <c r="KN1379" s="1434" t="s">
        <v>787</v>
      </c>
      <c r="KO1379" s="1434" t="s">
        <v>787</v>
      </c>
      <c r="KP1379" s="1434" t="s">
        <v>787</v>
      </c>
      <c r="KQ1379" s="1434" t="s">
        <v>787</v>
      </c>
      <c r="KR1379" s="1434" t="s">
        <v>787</v>
      </c>
      <c r="KS1379" s="1434" t="s">
        <v>787</v>
      </c>
      <c r="KT1379" s="1434" t="s">
        <v>787</v>
      </c>
      <c r="KU1379" s="1434" t="s">
        <v>787</v>
      </c>
      <c r="KV1379" s="1434" t="s">
        <v>787</v>
      </c>
      <c r="KW1379" s="1434" t="s">
        <v>787</v>
      </c>
      <c r="KX1379" s="1434" t="s">
        <v>787</v>
      </c>
      <c r="KY1379" s="1434" t="s">
        <v>787</v>
      </c>
      <c r="KZ1379" s="1434" t="s">
        <v>787</v>
      </c>
      <c r="LA1379" s="1434" t="s">
        <v>787</v>
      </c>
      <c r="LB1379" s="1434" t="s">
        <v>787</v>
      </c>
      <c r="LC1379" s="1434" t="s">
        <v>787</v>
      </c>
      <c r="LD1379" s="1434" t="s">
        <v>787</v>
      </c>
      <c r="LE1379" s="1434" t="s">
        <v>787</v>
      </c>
      <c r="LF1379" s="1434" t="s">
        <v>787</v>
      </c>
      <c r="LG1379" s="1434" t="s">
        <v>787</v>
      </c>
      <c r="LH1379" s="1434" t="s">
        <v>787</v>
      </c>
      <c r="LI1379" s="1434" t="s">
        <v>787</v>
      </c>
      <c r="LJ1379" s="1434" t="s">
        <v>787</v>
      </c>
      <c r="LK1379" s="1434" t="s">
        <v>787</v>
      </c>
      <c r="LL1379" s="1434" t="s">
        <v>787</v>
      </c>
      <c r="LM1379" s="1434" t="s">
        <v>787</v>
      </c>
      <c r="LN1379" s="1434" t="s">
        <v>787</v>
      </c>
      <c r="LO1379" s="1434" t="s">
        <v>787</v>
      </c>
      <c r="LP1379" s="1434" t="s">
        <v>787</v>
      </c>
      <c r="LQ1379" s="1434" t="s">
        <v>787</v>
      </c>
      <c r="LR1379" s="1434" t="s">
        <v>787</v>
      </c>
      <c r="LS1379" s="1434" t="s">
        <v>787</v>
      </c>
      <c r="LT1379" s="1434" t="s">
        <v>787</v>
      </c>
      <c r="LU1379" s="1434" t="s">
        <v>787</v>
      </c>
      <c r="LV1379" s="1434" t="s">
        <v>787</v>
      </c>
      <c r="LW1379" s="1434" t="s">
        <v>787</v>
      </c>
      <c r="LX1379" s="1434" t="s">
        <v>787</v>
      </c>
      <c r="LY1379" s="1434" t="s">
        <v>787</v>
      </c>
      <c r="LZ1379" s="1434" t="s">
        <v>787</v>
      </c>
      <c r="MA1379" s="1434" t="s">
        <v>787</v>
      </c>
      <c r="MB1379" s="1434" t="s">
        <v>787</v>
      </c>
      <c r="MC1379" s="1434" t="s">
        <v>787</v>
      </c>
    </row>
    <row r="1380" spans="1:341" s="786" customFormat="1" ht="48" hidden="1" customHeight="1" x14ac:dyDescent="0.25">
      <c r="A1380" s="1520">
        <v>2026</v>
      </c>
      <c r="B1380" s="1521">
        <v>479</v>
      </c>
      <c r="C1380" s="1521" t="s">
        <v>58</v>
      </c>
      <c r="D1380" s="1521">
        <v>3000654</v>
      </c>
      <c r="E1380" s="1521">
        <v>5005020</v>
      </c>
      <c r="F1380" s="1521" t="s">
        <v>2269</v>
      </c>
      <c r="G1380" s="1521" t="s">
        <v>2270</v>
      </c>
      <c r="H1380" s="1521">
        <v>93</v>
      </c>
      <c r="I1380" s="1521" t="s">
        <v>992</v>
      </c>
      <c r="J1380" s="1521" t="s">
        <v>10</v>
      </c>
      <c r="K1380" s="1521" t="s">
        <v>60</v>
      </c>
      <c r="L1380" s="1521" t="s">
        <v>3689</v>
      </c>
      <c r="M1380" s="1521" t="s">
        <v>62</v>
      </c>
      <c r="N1380" s="1521"/>
      <c r="O1380" s="1521" t="s">
        <v>2641</v>
      </c>
      <c r="P1380" s="1521" t="s">
        <v>65</v>
      </c>
      <c r="Q1380" s="1521">
        <v>1</v>
      </c>
      <c r="R1380" s="1522">
        <v>2600</v>
      </c>
      <c r="S1380" s="865" t="s">
        <v>787</v>
      </c>
      <c r="T1380" s="865" t="s">
        <v>787</v>
      </c>
      <c r="U1380" s="1521">
        <v>0</v>
      </c>
      <c r="V1380" s="1521">
        <v>26</v>
      </c>
      <c r="W1380" s="1521" t="s">
        <v>787</v>
      </c>
      <c r="X1380" s="1521" t="s">
        <v>787</v>
      </c>
      <c r="Y1380" s="1521" t="s">
        <v>787</v>
      </c>
      <c r="Z1380" s="1521" t="s">
        <v>787</v>
      </c>
      <c r="AA1380" s="1521" t="s">
        <v>787</v>
      </c>
      <c r="AB1380" s="1521" t="s">
        <v>787</v>
      </c>
      <c r="AC1380" s="1521" t="s">
        <v>787</v>
      </c>
      <c r="AD1380" s="1521" t="s">
        <v>787</v>
      </c>
      <c r="AE1380" s="285"/>
      <c r="AF1380" s="1523" t="s">
        <v>3951</v>
      </c>
      <c r="AG1380" s="1523" t="s">
        <v>3951</v>
      </c>
      <c r="AH1380" s="284">
        <f t="shared" si="1231"/>
        <v>0</v>
      </c>
      <c r="AI1380" s="284">
        <f t="shared" si="1266"/>
        <v>2600</v>
      </c>
      <c r="AJ1380" s="1523" t="s">
        <v>3951</v>
      </c>
      <c r="AK1380" s="1523" t="s">
        <v>3951</v>
      </c>
      <c r="AL1380" s="1523" t="s">
        <v>3951</v>
      </c>
      <c r="AM1380" s="1523" t="s">
        <v>3951</v>
      </c>
      <c r="AN1380" s="1523" t="s">
        <v>3951</v>
      </c>
      <c r="AO1380" s="1523" t="s">
        <v>3951</v>
      </c>
      <c r="AP1380" s="1523" t="s">
        <v>3951</v>
      </c>
      <c r="AQ1380" s="1523" t="s">
        <v>3951</v>
      </c>
      <c r="AR1380" s="288">
        <f t="shared" si="1232"/>
        <v>2600</v>
      </c>
      <c r="AS1380" s="1502" t="s">
        <v>2578</v>
      </c>
      <c r="AT1380" s="865" t="s">
        <v>787</v>
      </c>
      <c r="AU1380" s="865" t="s">
        <v>3535</v>
      </c>
      <c r="AV1380" s="865" t="s">
        <v>3536</v>
      </c>
      <c r="AW1380" s="1524">
        <v>46058</v>
      </c>
      <c r="AX1380" s="865" t="s">
        <v>3537</v>
      </c>
      <c r="AY1380" s="1524">
        <v>46078</v>
      </c>
      <c r="AZ1380" s="865" t="s">
        <v>787</v>
      </c>
      <c r="BA1380" s="865" t="s">
        <v>3538</v>
      </c>
      <c r="BB1380" s="865" t="s">
        <v>995</v>
      </c>
      <c r="BC1380" s="1525" t="s">
        <v>3808</v>
      </c>
      <c r="BD1380" s="1525" t="s">
        <v>3952</v>
      </c>
      <c r="BE1380" s="1525" t="s">
        <v>3810</v>
      </c>
      <c r="BF1380" s="1526">
        <v>46108</v>
      </c>
      <c r="BG1380" s="865" t="s">
        <v>787</v>
      </c>
      <c r="BH1380" s="616" t="s">
        <v>2663</v>
      </c>
      <c r="BI1380" s="670"/>
      <c r="BJ1380" s="1110"/>
      <c r="BK1380" s="1302" t="s">
        <v>787</v>
      </c>
      <c r="BL1380" s="865">
        <v>6073</v>
      </c>
      <c r="BM1380" s="865"/>
      <c r="BN1380" s="1302" t="s">
        <v>787</v>
      </c>
      <c r="BO1380" s="1302" t="s">
        <v>787</v>
      </c>
      <c r="BP1380" s="1302"/>
      <c r="BQ1380" s="1527" t="s">
        <v>3811</v>
      </c>
      <c r="BR1380" s="2619"/>
      <c r="BS1380" s="1502" t="s">
        <v>2659</v>
      </c>
      <c r="BT1380" s="1502" t="s">
        <v>2664</v>
      </c>
      <c r="BU1380" s="1502" t="s">
        <v>2665</v>
      </c>
      <c r="BV1380" s="1307">
        <v>41044435</v>
      </c>
      <c r="BW1380" s="1306">
        <v>10410444351</v>
      </c>
      <c r="BX1380" s="1502" t="s">
        <v>2834</v>
      </c>
      <c r="BY1380" s="1528">
        <v>46117</v>
      </c>
      <c r="BZ1380" s="1528">
        <v>46142</v>
      </c>
      <c r="CA1380" s="865" t="s">
        <v>787</v>
      </c>
      <c r="CB1380" s="865" t="s">
        <v>787</v>
      </c>
      <c r="CC1380" s="865" t="s">
        <v>787</v>
      </c>
      <c r="CD1380" s="865" t="s">
        <v>787</v>
      </c>
      <c r="CE1380" s="865" t="s">
        <v>787</v>
      </c>
      <c r="CF1380" s="865" t="s">
        <v>787</v>
      </c>
      <c r="CG1380" s="865" t="s">
        <v>787</v>
      </c>
      <c r="CH1380" s="865" t="s">
        <v>787</v>
      </c>
      <c r="CI1380" s="865" t="s">
        <v>787</v>
      </c>
      <c r="CJ1380" s="865" t="s">
        <v>787</v>
      </c>
      <c r="CK1380" s="865" t="s">
        <v>787</v>
      </c>
      <c r="CL1380" s="865" t="s">
        <v>787</v>
      </c>
      <c r="CM1380" s="865" t="s">
        <v>787</v>
      </c>
      <c r="CN1380" s="865" t="s">
        <v>787</v>
      </c>
      <c r="CO1380" s="865" t="s">
        <v>787</v>
      </c>
      <c r="CP1380" s="865" t="s">
        <v>787</v>
      </c>
      <c r="CQ1380" s="865" t="s">
        <v>787</v>
      </c>
      <c r="CR1380" s="865" t="s">
        <v>787</v>
      </c>
      <c r="CS1380" s="865" t="s">
        <v>787</v>
      </c>
      <c r="CT1380" s="1525"/>
      <c r="CU1380" s="390">
        <f t="shared" si="1224"/>
        <v>0</v>
      </c>
      <c r="CV1380" s="373">
        <v>0</v>
      </c>
      <c r="CW1380" s="390">
        <f t="shared" si="1258"/>
        <v>0</v>
      </c>
      <c r="CX1380" s="373">
        <v>0</v>
      </c>
      <c r="CY1380" s="390">
        <f t="shared" si="1264"/>
        <v>0</v>
      </c>
      <c r="CZ1380" s="390">
        <f t="shared" si="1256"/>
        <v>0</v>
      </c>
      <c r="DA1380" s="390">
        <f t="shared" si="1257"/>
        <v>0</v>
      </c>
      <c r="DB1380" s="865" t="s">
        <v>787</v>
      </c>
      <c r="DC1380" s="1525">
        <v>26</v>
      </c>
      <c r="DD1380" s="1371">
        <f t="shared" si="1267"/>
        <v>2600</v>
      </c>
      <c r="DE1380" s="1525">
        <v>26</v>
      </c>
      <c r="DF1380" s="1371">
        <v>2600</v>
      </c>
      <c r="DG1380" s="865">
        <v>26</v>
      </c>
      <c r="DH1380" s="1371">
        <f t="shared" si="1268"/>
        <v>2600</v>
      </c>
      <c r="DI1380" s="865" t="s">
        <v>787</v>
      </c>
      <c r="DJ1380" s="865" t="s">
        <v>787</v>
      </c>
      <c r="DK1380" s="865"/>
      <c r="DL1380" s="865"/>
      <c r="DM1380" s="865"/>
      <c r="DN1380" s="865"/>
      <c r="DO1380" s="865"/>
      <c r="DP1380" s="865"/>
      <c r="DQ1380" s="865"/>
      <c r="DR1380" s="865"/>
      <c r="DS1380" s="865"/>
      <c r="DT1380" s="865" t="s">
        <v>787</v>
      </c>
      <c r="DU1380" s="793">
        <f t="shared" si="1227"/>
        <v>2600</v>
      </c>
      <c r="DV1380" s="794">
        <v>2600</v>
      </c>
      <c r="DW1380" s="794">
        <v>2600</v>
      </c>
      <c r="DX1380" s="794">
        <f t="shared" si="1229"/>
        <v>0</v>
      </c>
      <c r="DY1380" s="794">
        <f t="shared" si="1230"/>
        <v>0</v>
      </c>
      <c r="DZ1380" s="865" t="s">
        <v>787</v>
      </c>
      <c r="EA1380" s="865" t="s">
        <v>787</v>
      </c>
      <c r="EB1380" s="865" t="s">
        <v>787</v>
      </c>
      <c r="EC1380" s="865"/>
      <c r="ED1380" s="865" t="s">
        <v>787</v>
      </c>
      <c r="EE1380" s="865" t="s">
        <v>787</v>
      </c>
      <c r="EF1380" s="865" t="s">
        <v>787</v>
      </c>
      <c r="EG1380" s="865"/>
      <c r="EH1380" s="865" t="s">
        <v>787</v>
      </c>
      <c r="EI1380" s="865" t="s">
        <v>787</v>
      </c>
      <c r="EJ1380" s="865" t="s">
        <v>787</v>
      </c>
      <c r="EK1380" s="865" t="s">
        <v>787</v>
      </c>
      <c r="EL1380" s="865" t="s">
        <v>787</v>
      </c>
      <c r="EM1380" s="865" t="s">
        <v>787</v>
      </c>
      <c r="EN1380" s="865" t="s">
        <v>787</v>
      </c>
      <c r="EO1380" s="865" t="s">
        <v>787</v>
      </c>
      <c r="EP1380" s="865" t="s">
        <v>787</v>
      </c>
      <c r="EQ1380" s="865" t="s">
        <v>787</v>
      </c>
      <c r="ER1380" s="865" t="s">
        <v>787</v>
      </c>
      <c r="ES1380" s="865" t="s">
        <v>787</v>
      </c>
      <c r="ET1380" s="865" t="s">
        <v>787</v>
      </c>
      <c r="EU1380" s="865" t="s">
        <v>787</v>
      </c>
      <c r="EV1380" s="865" t="s">
        <v>787</v>
      </c>
      <c r="EW1380" s="865" t="s">
        <v>787</v>
      </c>
      <c r="EX1380" s="865" t="s">
        <v>787</v>
      </c>
      <c r="EY1380" s="865" t="s">
        <v>787</v>
      </c>
      <c r="EZ1380" s="865" t="s">
        <v>787</v>
      </c>
      <c r="FA1380" s="865" t="s">
        <v>787</v>
      </c>
      <c r="FB1380" s="865" t="s">
        <v>787</v>
      </c>
      <c r="FC1380" s="865" t="s">
        <v>787</v>
      </c>
      <c r="FD1380" s="865" t="s">
        <v>787</v>
      </c>
      <c r="FE1380" s="865" t="s">
        <v>787</v>
      </c>
      <c r="FF1380" s="865" t="s">
        <v>787</v>
      </c>
      <c r="FG1380" s="865" t="s">
        <v>787</v>
      </c>
      <c r="FH1380" s="865" t="s">
        <v>787</v>
      </c>
      <c r="FI1380" s="1434" t="s">
        <v>787</v>
      </c>
      <c r="FJ1380" s="1434" t="s">
        <v>787</v>
      </c>
      <c r="FK1380" s="1434" t="s">
        <v>787</v>
      </c>
      <c r="FL1380" s="1434" t="s">
        <v>787</v>
      </c>
      <c r="FM1380" s="1434" t="s">
        <v>787</v>
      </c>
      <c r="FN1380" s="1434" t="s">
        <v>787</v>
      </c>
      <c r="FO1380" s="1434" t="s">
        <v>787</v>
      </c>
      <c r="FP1380" s="1434" t="s">
        <v>787</v>
      </c>
      <c r="FQ1380" s="1434" t="s">
        <v>787</v>
      </c>
      <c r="FR1380" s="1434" t="s">
        <v>787</v>
      </c>
      <c r="FS1380" s="1434" t="s">
        <v>787</v>
      </c>
      <c r="FT1380" s="1434" t="s">
        <v>787</v>
      </c>
      <c r="FU1380" s="1434" t="s">
        <v>787</v>
      </c>
      <c r="FV1380" s="1434" t="s">
        <v>787</v>
      </c>
      <c r="FW1380" s="1434" t="s">
        <v>787</v>
      </c>
      <c r="FX1380" s="1434" t="s">
        <v>787</v>
      </c>
      <c r="FY1380" s="1434" t="s">
        <v>787</v>
      </c>
      <c r="FZ1380" s="1434" t="s">
        <v>787</v>
      </c>
      <c r="GA1380" s="1434" t="s">
        <v>787</v>
      </c>
      <c r="GB1380" s="1434" t="s">
        <v>787</v>
      </c>
      <c r="GC1380" s="1434" t="s">
        <v>787</v>
      </c>
      <c r="GD1380" s="1434" t="s">
        <v>787</v>
      </c>
      <c r="GE1380" s="1434" t="s">
        <v>787</v>
      </c>
      <c r="GF1380" s="1434" t="s">
        <v>787</v>
      </c>
      <c r="GG1380" s="1434" t="s">
        <v>787</v>
      </c>
      <c r="GH1380" s="1434" t="s">
        <v>787</v>
      </c>
      <c r="GI1380" s="1434" t="s">
        <v>787</v>
      </c>
      <c r="GJ1380" s="1434" t="s">
        <v>787</v>
      </c>
      <c r="GK1380" s="1434" t="s">
        <v>787</v>
      </c>
      <c r="GL1380" s="1434" t="s">
        <v>787</v>
      </c>
      <c r="GM1380" s="1434" t="s">
        <v>787</v>
      </c>
      <c r="GN1380" s="1434" t="s">
        <v>787</v>
      </c>
      <c r="GO1380" s="1434" t="s">
        <v>787</v>
      </c>
      <c r="GP1380" s="1434" t="s">
        <v>787</v>
      </c>
      <c r="GQ1380" s="1434" t="s">
        <v>787</v>
      </c>
      <c r="GR1380" s="1434" t="s">
        <v>787</v>
      </c>
      <c r="GS1380" s="1434" t="s">
        <v>787</v>
      </c>
      <c r="GT1380" s="1434" t="s">
        <v>787</v>
      </c>
      <c r="GU1380" s="1434" t="s">
        <v>787</v>
      </c>
      <c r="GV1380" s="1434" t="s">
        <v>787</v>
      </c>
      <c r="GW1380" s="1434" t="s">
        <v>787</v>
      </c>
      <c r="GX1380" s="1434" t="s">
        <v>787</v>
      </c>
      <c r="GY1380" s="1434" t="s">
        <v>787</v>
      </c>
      <c r="GZ1380" s="1434" t="s">
        <v>787</v>
      </c>
      <c r="HA1380" s="1434" t="s">
        <v>787</v>
      </c>
      <c r="HB1380" s="1434" t="s">
        <v>787</v>
      </c>
      <c r="HC1380" s="1434" t="s">
        <v>787</v>
      </c>
      <c r="HD1380" s="1434" t="s">
        <v>787</v>
      </c>
      <c r="HE1380" s="1434" t="s">
        <v>787</v>
      </c>
      <c r="HF1380" s="1434" t="s">
        <v>787</v>
      </c>
      <c r="HG1380" s="1434" t="s">
        <v>787</v>
      </c>
      <c r="HH1380" s="1434" t="s">
        <v>787</v>
      </c>
      <c r="HI1380" s="1434" t="s">
        <v>787</v>
      </c>
      <c r="HJ1380" s="1434" t="s">
        <v>787</v>
      </c>
      <c r="HK1380" s="1434" t="s">
        <v>787</v>
      </c>
      <c r="HL1380" s="1434" t="s">
        <v>787</v>
      </c>
      <c r="HM1380" s="1434" t="s">
        <v>787</v>
      </c>
      <c r="HN1380" s="1434" t="s">
        <v>787</v>
      </c>
      <c r="HO1380" s="1434" t="s">
        <v>787</v>
      </c>
      <c r="HP1380" s="1434" t="s">
        <v>787</v>
      </c>
      <c r="HQ1380" s="1434" t="s">
        <v>787</v>
      </c>
      <c r="HR1380" s="1434" t="s">
        <v>787</v>
      </c>
      <c r="HS1380" s="1434" t="s">
        <v>787</v>
      </c>
      <c r="HT1380" s="1434" t="s">
        <v>787</v>
      </c>
      <c r="HU1380" s="1434" t="s">
        <v>787</v>
      </c>
      <c r="HV1380" s="1434" t="s">
        <v>787</v>
      </c>
      <c r="HW1380" s="1434" t="s">
        <v>787</v>
      </c>
      <c r="HX1380" s="1434" t="s">
        <v>787</v>
      </c>
      <c r="HY1380" s="1434" t="s">
        <v>787</v>
      </c>
      <c r="HZ1380" s="1434" t="s">
        <v>787</v>
      </c>
      <c r="IA1380" s="1434" t="s">
        <v>787</v>
      </c>
      <c r="IB1380" s="1434" t="s">
        <v>787</v>
      </c>
      <c r="IC1380" s="1434" t="s">
        <v>787</v>
      </c>
      <c r="ID1380" s="1434" t="s">
        <v>787</v>
      </c>
      <c r="IE1380" s="1434" t="s">
        <v>787</v>
      </c>
      <c r="IF1380" s="1434" t="s">
        <v>787</v>
      </c>
      <c r="IG1380" s="1434" t="s">
        <v>787</v>
      </c>
      <c r="IH1380" s="1434" t="s">
        <v>787</v>
      </c>
      <c r="II1380" s="1434" t="s">
        <v>787</v>
      </c>
      <c r="IJ1380" s="1434" t="s">
        <v>787</v>
      </c>
      <c r="IK1380" s="1434" t="s">
        <v>787</v>
      </c>
      <c r="IL1380" s="1434" t="s">
        <v>787</v>
      </c>
      <c r="IM1380" s="1434" t="s">
        <v>787</v>
      </c>
      <c r="IN1380" s="1434" t="s">
        <v>787</v>
      </c>
      <c r="IO1380" s="1434" t="s">
        <v>787</v>
      </c>
      <c r="IP1380" s="1434" t="s">
        <v>787</v>
      </c>
      <c r="IQ1380" s="1434" t="s">
        <v>787</v>
      </c>
      <c r="IR1380" s="1434" t="s">
        <v>787</v>
      </c>
      <c r="IS1380" s="1434" t="s">
        <v>787</v>
      </c>
      <c r="IT1380" s="1434" t="s">
        <v>787</v>
      </c>
      <c r="IU1380" s="1434" t="s">
        <v>787</v>
      </c>
      <c r="IV1380" s="1434" t="s">
        <v>787</v>
      </c>
      <c r="IW1380" s="1434" t="s">
        <v>787</v>
      </c>
      <c r="IX1380" s="1434" t="s">
        <v>787</v>
      </c>
      <c r="IY1380" s="1434" t="s">
        <v>787</v>
      </c>
      <c r="IZ1380" s="1434" t="s">
        <v>787</v>
      </c>
      <c r="JA1380" s="1434" t="s">
        <v>787</v>
      </c>
      <c r="JB1380" s="1434" t="s">
        <v>787</v>
      </c>
      <c r="JC1380" s="1434" t="s">
        <v>787</v>
      </c>
      <c r="JD1380" s="1434" t="s">
        <v>787</v>
      </c>
      <c r="JE1380" s="1434" t="s">
        <v>787</v>
      </c>
      <c r="JF1380" s="1434" t="s">
        <v>787</v>
      </c>
      <c r="JG1380" s="1434" t="s">
        <v>787</v>
      </c>
      <c r="JH1380" s="1434" t="s">
        <v>787</v>
      </c>
      <c r="JI1380" s="1434" t="s">
        <v>787</v>
      </c>
      <c r="JJ1380" s="1434" t="s">
        <v>787</v>
      </c>
      <c r="JK1380" s="1434" t="s">
        <v>787</v>
      </c>
      <c r="JL1380" s="1434" t="s">
        <v>787</v>
      </c>
      <c r="JM1380" s="1434" t="s">
        <v>787</v>
      </c>
      <c r="JN1380" s="1434" t="s">
        <v>787</v>
      </c>
      <c r="JO1380" s="1434" t="s">
        <v>787</v>
      </c>
      <c r="JP1380" s="1434" t="s">
        <v>787</v>
      </c>
      <c r="JQ1380" s="1434" t="s">
        <v>787</v>
      </c>
      <c r="JR1380" s="1434" t="s">
        <v>787</v>
      </c>
      <c r="JS1380" s="1434" t="s">
        <v>787</v>
      </c>
      <c r="JT1380" s="1434" t="s">
        <v>787</v>
      </c>
      <c r="JU1380" s="1434" t="s">
        <v>787</v>
      </c>
      <c r="JV1380" s="1434" t="s">
        <v>787</v>
      </c>
      <c r="JW1380" s="1434" t="s">
        <v>787</v>
      </c>
      <c r="JX1380" s="1434" t="s">
        <v>787</v>
      </c>
      <c r="JY1380" s="1434" t="s">
        <v>787</v>
      </c>
      <c r="JZ1380" s="1434" t="s">
        <v>787</v>
      </c>
      <c r="KA1380" s="1434" t="s">
        <v>787</v>
      </c>
      <c r="KB1380" s="1434" t="s">
        <v>787</v>
      </c>
      <c r="KC1380" s="1434" t="s">
        <v>787</v>
      </c>
      <c r="KD1380" s="1434" t="s">
        <v>787</v>
      </c>
      <c r="KE1380" s="1434" t="s">
        <v>787</v>
      </c>
      <c r="KF1380" s="1434" t="s">
        <v>787</v>
      </c>
      <c r="KG1380" s="1434" t="s">
        <v>787</v>
      </c>
      <c r="KH1380" s="1434" t="s">
        <v>787</v>
      </c>
      <c r="KI1380" s="1434" t="s">
        <v>787</v>
      </c>
      <c r="KJ1380" s="1434" t="s">
        <v>787</v>
      </c>
      <c r="KK1380" s="1434" t="s">
        <v>787</v>
      </c>
      <c r="KL1380" s="1434" t="s">
        <v>787</v>
      </c>
      <c r="KM1380" s="1434" t="s">
        <v>787</v>
      </c>
      <c r="KN1380" s="1434" t="s">
        <v>787</v>
      </c>
      <c r="KO1380" s="1434" t="s">
        <v>787</v>
      </c>
      <c r="KP1380" s="1434" t="s">
        <v>787</v>
      </c>
      <c r="KQ1380" s="1434" t="s">
        <v>787</v>
      </c>
      <c r="KR1380" s="1434" t="s">
        <v>787</v>
      </c>
      <c r="KS1380" s="1434" t="s">
        <v>787</v>
      </c>
      <c r="KT1380" s="1434" t="s">
        <v>787</v>
      </c>
      <c r="KU1380" s="1434" t="s">
        <v>787</v>
      </c>
      <c r="KV1380" s="1434" t="s">
        <v>787</v>
      </c>
      <c r="KW1380" s="1434" t="s">
        <v>787</v>
      </c>
      <c r="KX1380" s="1434" t="s">
        <v>787</v>
      </c>
      <c r="KY1380" s="1434" t="s">
        <v>787</v>
      </c>
      <c r="KZ1380" s="1434" t="s">
        <v>787</v>
      </c>
      <c r="LA1380" s="1434" t="s">
        <v>787</v>
      </c>
      <c r="LB1380" s="1434" t="s">
        <v>787</v>
      </c>
      <c r="LC1380" s="1434" t="s">
        <v>787</v>
      </c>
      <c r="LD1380" s="1434" t="s">
        <v>787</v>
      </c>
      <c r="LE1380" s="1434" t="s">
        <v>787</v>
      </c>
      <c r="LF1380" s="1434" t="s">
        <v>787</v>
      </c>
      <c r="LG1380" s="1434" t="s">
        <v>787</v>
      </c>
      <c r="LH1380" s="1434" t="s">
        <v>787</v>
      </c>
      <c r="LI1380" s="1434" t="s">
        <v>787</v>
      </c>
      <c r="LJ1380" s="1434" t="s">
        <v>787</v>
      </c>
      <c r="LK1380" s="1434" t="s">
        <v>787</v>
      </c>
      <c r="LL1380" s="1434" t="s">
        <v>787</v>
      </c>
      <c r="LM1380" s="1434" t="s">
        <v>787</v>
      </c>
      <c r="LN1380" s="1434" t="s">
        <v>787</v>
      </c>
      <c r="LO1380" s="1434" t="s">
        <v>787</v>
      </c>
      <c r="LP1380" s="1434" t="s">
        <v>787</v>
      </c>
      <c r="LQ1380" s="1434" t="s">
        <v>787</v>
      </c>
      <c r="LR1380" s="1434" t="s">
        <v>787</v>
      </c>
      <c r="LS1380" s="1434" t="s">
        <v>787</v>
      </c>
      <c r="LT1380" s="1434" t="s">
        <v>787</v>
      </c>
      <c r="LU1380" s="1434" t="s">
        <v>787</v>
      </c>
      <c r="LV1380" s="1434" t="s">
        <v>787</v>
      </c>
      <c r="LW1380" s="1434" t="s">
        <v>787</v>
      </c>
      <c r="LX1380" s="1434" t="s">
        <v>787</v>
      </c>
      <c r="LY1380" s="1434" t="s">
        <v>787</v>
      </c>
      <c r="LZ1380" s="1434" t="s">
        <v>787</v>
      </c>
      <c r="MA1380" s="1434" t="s">
        <v>787</v>
      </c>
      <c r="MB1380" s="1434" t="s">
        <v>787</v>
      </c>
      <c r="MC1380" s="1434" t="s">
        <v>787</v>
      </c>
    </row>
    <row r="1381" spans="1:341" s="786" customFormat="1" ht="48" hidden="1" customHeight="1" x14ac:dyDescent="0.25">
      <c r="A1381" s="1520">
        <v>2026</v>
      </c>
      <c r="B1381" s="1521">
        <v>479</v>
      </c>
      <c r="C1381" s="1521" t="s">
        <v>58</v>
      </c>
      <c r="D1381" s="1521">
        <v>3000654</v>
      </c>
      <c r="E1381" s="1521">
        <v>5005020</v>
      </c>
      <c r="F1381" s="1521" t="s">
        <v>2269</v>
      </c>
      <c r="G1381" s="1521" t="s">
        <v>2270</v>
      </c>
      <c r="H1381" s="1521">
        <v>93</v>
      </c>
      <c r="I1381" s="1521" t="s">
        <v>992</v>
      </c>
      <c r="J1381" s="1521" t="s">
        <v>10</v>
      </c>
      <c r="K1381" s="1521" t="s">
        <v>60</v>
      </c>
      <c r="L1381" s="1521" t="s">
        <v>3689</v>
      </c>
      <c r="M1381" s="1521" t="s">
        <v>62</v>
      </c>
      <c r="N1381" s="1521"/>
      <c r="O1381" s="1521" t="s">
        <v>2641</v>
      </c>
      <c r="P1381" s="1521" t="s">
        <v>65</v>
      </c>
      <c r="Q1381" s="1521">
        <v>1</v>
      </c>
      <c r="R1381" s="1522">
        <v>2600</v>
      </c>
      <c r="S1381" s="865" t="s">
        <v>787</v>
      </c>
      <c r="T1381" s="865" t="s">
        <v>787</v>
      </c>
      <c r="U1381" s="1521">
        <v>0</v>
      </c>
      <c r="V1381" s="1521">
        <v>26</v>
      </c>
      <c r="W1381" s="1521" t="s">
        <v>787</v>
      </c>
      <c r="X1381" s="1521" t="s">
        <v>787</v>
      </c>
      <c r="Y1381" s="1521" t="s">
        <v>787</v>
      </c>
      <c r="Z1381" s="1521" t="s">
        <v>787</v>
      </c>
      <c r="AA1381" s="1521" t="s">
        <v>787</v>
      </c>
      <c r="AB1381" s="1521" t="s">
        <v>787</v>
      </c>
      <c r="AC1381" s="1521" t="s">
        <v>787</v>
      </c>
      <c r="AD1381" s="1521" t="s">
        <v>787</v>
      </c>
      <c r="AE1381" s="285"/>
      <c r="AF1381" s="1523" t="s">
        <v>3951</v>
      </c>
      <c r="AG1381" s="1523" t="s">
        <v>3951</v>
      </c>
      <c r="AH1381" s="284">
        <f t="shared" si="1231"/>
        <v>0</v>
      </c>
      <c r="AI1381" s="284">
        <f t="shared" si="1266"/>
        <v>2600</v>
      </c>
      <c r="AJ1381" s="1523" t="s">
        <v>3951</v>
      </c>
      <c r="AK1381" s="1523" t="s">
        <v>3951</v>
      </c>
      <c r="AL1381" s="1523" t="s">
        <v>3951</v>
      </c>
      <c r="AM1381" s="1523" t="s">
        <v>3951</v>
      </c>
      <c r="AN1381" s="1523" t="s">
        <v>3951</v>
      </c>
      <c r="AO1381" s="1523" t="s">
        <v>3951</v>
      </c>
      <c r="AP1381" s="1523" t="s">
        <v>3951</v>
      </c>
      <c r="AQ1381" s="1523" t="s">
        <v>3951</v>
      </c>
      <c r="AR1381" s="288">
        <f t="shared" si="1232"/>
        <v>2600</v>
      </c>
      <c r="AS1381" s="1502" t="s">
        <v>2578</v>
      </c>
      <c r="AT1381" s="865" t="s">
        <v>787</v>
      </c>
      <c r="AU1381" s="865" t="s">
        <v>3535</v>
      </c>
      <c r="AV1381" s="865" t="s">
        <v>3536</v>
      </c>
      <c r="AW1381" s="1524">
        <v>46058</v>
      </c>
      <c r="AX1381" s="865" t="s">
        <v>3537</v>
      </c>
      <c r="AY1381" s="1524">
        <v>46078</v>
      </c>
      <c r="AZ1381" s="865" t="s">
        <v>787</v>
      </c>
      <c r="BA1381" s="865" t="s">
        <v>3538</v>
      </c>
      <c r="BB1381" s="865" t="s">
        <v>995</v>
      </c>
      <c r="BC1381" s="1525" t="s">
        <v>3808</v>
      </c>
      <c r="BD1381" s="1525" t="s">
        <v>3952</v>
      </c>
      <c r="BE1381" s="1525" t="s">
        <v>3810</v>
      </c>
      <c r="BF1381" s="1526">
        <v>46108</v>
      </c>
      <c r="BG1381" s="865" t="s">
        <v>787</v>
      </c>
      <c r="BH1381" s="773" t="s">
        <v>2661</v>
      </c>
      <c r="BI1381" s="2778"/>
      <c r="BJ1381" s="1440"/>
      <c r="BK1381" s="1302" t="s">
        <v>787</v>
      </c>
      <c r="BL1381" s="865">
        <v>6075</v>
      </c>
      <c r="BM1381" s="865"/>
      <c r="BN1381" s="1302" t="s">
        <v>787</v>
      </c>
      <c r="BO1381" s="1302" t="s">
        <v>787</v>
      </c>
      <c r="BP1381" s="1302"/>
      <c r="BQ1381" s="1527" t="s">
        <v>3811</v>
      </c>
      <c r="BR1381" s="2619"/>
      <c r="BS1381" s="1502" t="s">
        <v>2659</v>
      </c>
      <c r="BT1381" s="1502" t="s">
        <v>1365</v>
      </c>
      <c r="BU1381" s="1502" t="s">
        <v>2662</v>
      </c>
      <c r="BV1381" s="1307">
        <v>45022363</v>
      </c>
      <c r="BW1381" s="1306">
        <v>10450223633</v>
      </c>
      <c r="BX1381" s="1502" t="s">
        <v>2834</v>
      </c>
      <c r="BY1381" s="1528">
        <v>46117</v>
      </c>
      <c r="BZ1381" s="1528">
        <v>46142</v>
      </c>
      <c r="CA1381" s="865" t="s">
        <v>787</v>
      </c>
      <c r="CB1381" s="865" t="s">
        <v>787</v>
      </c>
      <c r="CC1381" s="865" t="s">
        <v>787</v>
      </c>
      <c r="CD1381" s="865" t="s">
        <v>787</v>
      </c>
      <c r="CE1381" s="865" t="s">
        <v>787</v>
      </c>
      <c r="CF1381" s="865" t="s">
        <v>787</v>
      </c>
      <c r="CG1381" s="865" t="s">
        <v>787</v>
      </c>
      <c r="CH1381" s="865" t="s">
        <v>787</v>
      </c>
      <c r="CI1381" s="865" t="s">
        <v>787</v>
      </c>
      <c r="CJ1381" s="865" t="s">
        <v>787</v>
      </c>
      <c r="CK1381" s="865" t="s">
        <v>787</v>
      </c>
      <c r="CL1381" s="865" t="s">
        <v>787</v>
      </c>
      <c r="CM1381" s="865" t="s">
        <v>787</v>
      </c>
      <c r="CN1381" s="865" t="s">
        <v>787</v>
      </c>
      <c r="CO1381" s="865" t="s">
        <v>787</v>
      </c>
      <c r="CP1381" s="865" t="s">
        <v>787</v>
      </c>
      <c r="CQ1381" s="865" t="s">
        <v>787</v>
      </c>
      <c r="CR1381" s="865" t="s">
        <v>787</v>
      </c>
      <c r="CS1381" s="865" t="s">
        <v>787</v>
      </c>
      <c r="CT1381" s="1525"/>
      <c r="CU1381" s="390">
        <f t="shared" si="1224"/>
        <v>0</v>
      </c>
      <c r="CV1381" s="373">
        <v>0</v>
      </c>
      <c r="CW1381" s="390">
        <f t="shared" si="1258"/>
        <v>0</v>
      </c>
      <c r="CX1381" s="373">
        <v>0</v>
      </c>
      <c r="CY1381" s="390">
        <f t="shared" si="1264"/>
        <v>0</v>
      </c>
      <c r="CZ1381" s="390">
        <f t="shared" si="1256"/>
        <v>0</v>
      </c>
      <c r="DA1381" s="390">
        <f t="shared" si="1257"/>
        <v>0</v>
      </c>
      <c r="DB1381" s="865" t="s">
        <v>787</v>
      </c>
      <c r="DC1381" s="1525">
        <v>26</v>
      </c>
      <c r="DD1381" s="1371">
        <f t="shared" si="1267"/>
        <v>2600</v>
      </c>
      <c r="DE1381" s="1525">
        <v>26</v>
      </c>
      <c r="DF1381" s="1371">
        <v>2600</v>
      </c>
      <c r="DG1381" s="865">
        <v>26</v>
      </c>
      <c r="DH1381" s="1371">
        <f t="shared" si="1268"/>
        <v>2600</v>
      </c>
      <c r="DI1381" s="865" t="s">
        <v>787</v>
      </c>
      <c r="DJ1381" s="865" t="s">
        <v>787</v>
      </c>
      <c r="DK1381" s="865"/>
      <c r="DL1381" s="865"/>
      <c r="DM1381" s="865"/>
      <c r="DN1381" s="865"/>
      <c r="DO1381" s="865"/>
      <c r="DP1381" s="865"/>
      <c r="DQ1381" s="865"/>
      <c r="DR1381" s="865"/>
      <c r="DS1381" s="865"/>
      <c r="DT1381" s="865" t="s">
        <v>787</v>
      </c>
      <c r="DU1381" s="793">
        <f t="shared" si="1227"/>
        <v>2600</v>
      </c>
      <c r="DV1381" s="794">
        <v>2600</v>
      </c>
      <c r="DW1381" s="794">
        <v>2600</v>
      </c>
      <c r="DX1381" s="794">
        <f t="shared" si="1229"/>
        <v>0</v>
      </c>
      <c r="DY1381" s="794">
        <f t="shared" si="1230"/>
        <v>0</v>
      </c>
      <c r="DZ1381" s="865" t="s">
        <v>787</v>
      </c>
      <c r="EA1381" s="865" t="s">
        <v>787</v>
      </c>
      <c r="EB1381" s="865" t="s">
        <v>787</v>
      </c>
      <c r="EC1381" s="865" t="s">
        <v>787</v>
      </c>
      <c r="ED1381" s="865" t="s">
        <v>787</v>
      </c>
      <c r="EE1381" s="865" t="s">
        <v>787</v>
      </c>
      <c r="EF1381" s="865" t="s">
        <v>787</v>
      </c>
      <c r="EG1381" s="865"/>
      <c r="EH1381" s="865" t="s">
        <v>787</v>
      </c>
      <c r="EI1381" s="865" t="s">
        <v>787</v>
      </c>
      <c r="EJ1381" s="865" t="s">
        <v>787</v>
      </c>
      <c r="EK1381" s="865" t="s">
        <v>787</v>
      </c>
      <c r="EL1381" s="865" t="s">
        <v>787</v>
      </c>
      <c r="EM1381" s="865" t="s">
        <v>787</v>
      </c>
      <c r="EN1381" s="865" t="s">
        <v>787</v>
      </c>
      <c r="EO1381" s="865" t="s">
        <v>787</v>
      </c>
      <c r="EP1381" s="865" t="s">
        <v>787</v>
      </c>
      <c r="EQ1381" s="865" t="s">
        <v>787</v>
      </c>
      <c r="ER1381" s="865" t="s">
        <v>787</v>
      </c>
      <c r="ES1381" s="865" t="s">
        <v>787</v>
      </c>
      <c r="ET1381" s="865" t="s">
        <v>787</v>
      </c>
      <c r="EU1381" s="865" t="s">
        <v>787</v>
      </c>
      <c r="EV1381" s="865" t="s">
        <v>787</v>
      </c>
      <c r="EW1381" s="865" t="s">
        <v>787</v>
      </c>
      <c r="EX1381" s="865" t="s">
        <v>787</v>
      </c>
      <c r="EY1381" s="865" t="s">
        <v>787</v>
      </c>
      <c r="EZ1381" s="865" t="s">
        <v>787</v>
      </c>
      <c r="FA1381" s="865" t="s">
        <v>787</v>
      </c>
      <c r="FB1381" s="865" t="s">
        <v>787</v>
      </c>
      <c r="FC1381" s="865" t="s">
        <v>787</v>
      </c>
      <c r="FD1381" s="865" t="s">
        <v>787</v>
      </c>
      <c r="FE1381" s="865" t="s">
        <v>787</v>
      </c>
      <c r="FF1381" s="865" t="s">
        <v>787</v>
      </c>
      <c r="FG1381" s="865" t="s">
        <v>787</v>
      </c>
      <c r="FH1381" s="865" t="s">
        <v>787</v>
      </c>
      <c r="FI1381" s="1434" t="s">
        <v>787</v>
      </c>
      <c r="FJ1381" s="1434" t="s">
        <v>787</v>
      </c>
      <c r="FK1381" s="1434" t="s">
        <v>787</v>
      </c>
      <c r="FL1381" s="1434" t="s">
        <v>787</v>
      </c>
      <c r="FM1381" s="1434" t="s">
        <v>787</v>
      </c>
      <c r="FN1381" s="1434" t="s">
        <v>787</v>
      </c>
      <c r="FO1381" s="1434" t="s">
        <v>787</v>
      </c>
      <c r="FP1381" s="1434" t="s">
        <v>787</v>
      </c>
      <c r="FQ1381" s="1434" t="s">
        <v>787</v>
      </c>
      <c r="FR1381" s="1434" t="s">
        <v>787</v>
      </c>
      <c r="FS1381" s="1434" t="s">
        <v>787</v>
      </c>
      <c r="FT1381" s="1434" t="s">
        <v>787</v>
      </c>
      <c r="FU1381" s="1434" t="s">
        <v>787</v>
      </c>
      <c r="FV1381" s="1434" t="s">
        <v>787</v>
      </c>
      <c r="FW1381" s="1434" t="s">
        <v>787</v>
      </c>
      <c r="FX1381" s="1434" t="s">
        <v>787</v>
      </c>
      <c r="FY1381" s="1434" t="s">
        <v>787</v>
      </c>
      <c r="FZ1381" s="1434" t="s">
        <v>787</v>
      </c>
      <c r="GA1381" s="1434" t="s">
        <v>787</v>
      </c>
      <c r="GB1381" s="1434" t="s">
        <v>787</v>
      </c>
      <c r="GC1381" s="1434" t="s">
        <v>787</v>
      </c>
      <c r="GD1381" s="1434" t="s">
        <v>787</v>
      </c>
      <c r="GE1381" s="1434" t="s">
        <v>787</v>
      </c>
      <c r="GF1381" s="1434" t="s">
        <v>787</v>
      </c>
      <c r="GG1381" s="1434" t="s">
        <v>787</v>
      </c>
      <c r="GH1381" s="1434" t="s">
        <v>787</v>
      </c>
      <c r="GI1381" s="1434" t="s">
        <v>787</v>
      </c>
      <c r="GJ1381" s="1434" t="s">
        <v>787</v>
      </c>
      <c r="GK1381" s="1434" t="s">
        <v>787</v>
      </c>
      <c r="GL1381" s="1434" t="s">
        <v>787</v>
      </c>
      <c r="GM1381" s="1434" t="s">
        <v>787</v>
      </c>
      <c r="GN1381" s="1434" t="s">
        <v>787</v>
      </c>
      <c r="GO1381" s="1434" t="s">
        <v>787</v>
      </c>
      <c r="GP1381" s="1434" t="s">
        <v>787</v>
      </c>
      <c r="GQ1381" s="1434" t="s">
        <v>787</v>
      </c>
      <c r="GR1381" s="1434" t="s">
        <v>787</v>
      </c>
      <c r="GS1381" s="1434" t="s">
        <v>787</v>
      </c>
      <c r="GT1381" s="1434" t="s">
        <v>787</v>
      </c>
      <c r="GU1381" s="1434" t="s">
        <v>787</v>
      </c>
      <c r="GV1381" s="1434" t="s">
        <v>787</v>
      </c>
      <c r="GW1381" s="1434" t="s">
        <v>787</v>
      </c>
      <c r="GX1381" s="1434" t="s">
        <v>787</v>
      </c>
      <c r="GY1381" s="1434" t="s">
        <v>787</v>
      </c>
      <c r="GZ1381" s="1434" t="s">
        <v>787</v>
      </c>
      <c r="HA1381" s="1434" t="s">
        <v>787</v>
      </c>
      <c r="HB1381" s="1434" t="s">
        <v>787</v>
      </c>
      <c r="HC1381" s="1434" t="s">
        <v>787</v>
      </c>
      <c r="HD1381" s="1434" t="s">
        <v>787</v>
      </c>
      <c r="HE1381" s="1434" t="s">
        <v>787</v>
      </c>
      <c r="HF1381" s="1434" t="s">
        <v>787</v>
      </c>
      <c r="HG1381" s="1434" t="s">
        <v>787</v>
      </c>
      <c r="HH1381" s="1434" t="s">
        <v>787</v>
      </c>
      <c r="HI1381" s="1434" t="s">
        <v>787</v>
      </c>
      <c r="HJ1381" s="1434" t="s">
        <v>787</v>
      </c>
      <c r="HK1381" s="1434" t="s">
        <v>787</v>
      </c>
      <c r="HL1381" s="1434" t="s">
        <v>787</v>
      </c>
      <c r="HM1381" s="1434" t="s">
        <v>787</v>
      </c>
      <c r="HN1381" s="1434" t="s">
        <v>787</v>
      </c>
      <c r="HO1381" s="1434" t="s">
        <v>787</v>
      </c>
      <c r="HP1381" s="1434" t="s">
        <v>787</v>
      </c>
      <c r="HQ1381" s="1434" t="s">
        <v>787</v>
      </c>
      <c r="HR1381" s="1434" t="s">
        <v>787</v>
      </c>
      <c r="HS1381" s="1434" t="s">
        <v>787</v>
      </c>
      <c r="HT1381" s="1434" t="s">
        <v>787</v>
      </c>
      <c r="HU1381" s="1434" t="s">
        <v>787</v>
      </c>
      <c r="HV1381" s="1434" t="s">
        <v>787</v>
      </c>
      <c r="HW1381" s="1434" t="s">
        <v>787</v>
      </c>
      <c r="HX1381" s="1434" t="s">
        <v>787</v>
      </c>
      <c r="HY1381" s="1434" t="s">
        <v>787</v>
      </c>
      <c r="HZ1381" s="1434" t="s">
        <v>787</v>
      </c>
      <c r="IA1381" s="1434" t="s">
        <v>787</v>
      </c>
      <c r="IB1381" s="1434" t="s">
        <v>787</v>
      </c>
      <c r="IC1381" s="1434" t="s">
        <v>787</v>
      </c>
      <c r="ID1381" s="1434" t="s">
        <v>787</v>
      </c>
      <c r="IE1381" s="1434" t="s">
        <v>787</v>
      </c>
      <c r="IF1381" s="1434" t="s">
        <v>787</v>
      </c>
      <c r="IG1381" s="1434" t="s">
        <v>787</v>
      </c>
      <c r="IH1381" s="1434" t="s">
        <v>787</v>
      </c>
      <c r="II1381" s="1434" t="s">
        <v>787</v>
      </c>
      <c r="IJ1381" s="1434" t="s">
        <v>787</v>
      </c>
      <c r="IK1381" s="1434" t="s">
        <v>787</v>
      </c>
      <c r="IL1381" s="1434" t="s">
        <v>787</v>
      </c>
      <c r="IM1381" s="1434" t="s">
        <v>787</v>
      </c>
      <c r="IN1381" s="1434" t="s">
        <v>787</v>
      </c>
      <c r="IO1381" s="1434" t="s">
        <v>787</v>
      </c>
      <c r="IP1381" s="1434" t="s">
        <v>787</v>
      </c>
      <c r="IQ1381" s="1434" t="s">
        <v>787</v>
      </c>
      <c r="IR1381" s="1434" t="s">
        <v>787</v>
      </c>
      <c r="IS1381" s="1434" t="s">
        <v>787</v>
      </c>
      <c r="IT1381" s="1434" t="s">
        <v>787</v>
      </c>
      <c r="IU1381" s="1434" t="s">
        <v>787</v>
      </c>
      <c r="IV1381" s="1434" t="s">
        <v>787</v>
      </c>
      <c r="IW1381" s="1434" t="s">
        <v>787</v>
      </c>
      <c r="IX1381" s="1434" t="s">
        <v>787</v>
      </c>
      <c r="IY1381" s="1434" t="s">
        <v>787</v>
      </c>
      <c r="IZ1381" s="1434" t="s">
        <v>787</v>
      </c>
      <c r="JA1381" s="1434" t="s">
        <v>787</v>
      </c>
      <c r="JB1381" s="1434" t="s">
        <v>787</v>
      </c>
      <c r="JC1381" s="1434" t="s">
        <v>787</v>
      </c>
      <c r="JD1381" s="1434" t="s">
        <v>787</v>
      </c>
      <c r="JE1381" s="1434" t="s">
        <v>787</v>
      </c>
      <c r="JF1381" s="1434" t="s">
        <v>787</v>
      </c>
      <c r="JG1381" s="1434" t="s">
        <v>787</v>
      </c>
      <c r="JH1381" s="1434" t="s">
        <v>787</v>
      </c>
      <c r="JI1381" s="1434" t="s">
        <v>787</v>
      </c>
      <c r="JJ1381" s="1434" t="s">
        <v>787</v>
      </c>
      <c r="JK1381" s="1434" t="s">
        <v>787</v>
      </c>
      <c r="JL1381" s="1434" t="s">
        <v>787</v>
      </c>
      <c r="JM1381" s="1434" t="s">
        <v>787</v>
      </c>
      <c r="JN1381" s="1434" t="s">
        <v>787</v>
      </c>
      <c r="JO1381" s="1434" t="s">
        <v>787</v>
      </c>
      <c r="JP1381" s="1434" t="s">
        <v>787</v>
      </c>
      <c r="JQ1381" s="1434" t="s">
        <v>787</v>
      </c>
      <c r="JR1381" s="1434" t="s">
        <v>787</v>
      </c>
      <c r="JS1381" s="1434" t="s">
        <v>787</v>
      </c>
      <c r="JT1381" s="1434" t="s">
        <v>787</v>
      </c>
      <c r="JU1381" s="1434" t="s">
        <v>787</v>
      </c>
      <c r="JV1381" s="1434" t="s">
        <v>787</v>
      </c>
      <c r="JW1381" s="1434" t="s">
        <v>787</v>
      </c>
      <c r="JX1381" s="1434" t="s">
        <v>787</v>
      </c>
      <c r="JY1381" s="1434" t="s">
        <v>787</v>
      </c>
      <c r="JZ1381" s="1434" t="s">
        <v>787</v>
      </c>
      <c r="KA1381" s="1434" t="s">
        <v>787</v>
      </c>
      <c r="KB1381" s="1434" t="s">
        <v>787</v>
      </c>
      <c r="KC1381" s="1434" t="s">
        <v>787</v>
      </c>
      <c r="KD1381" s="1434" t="s">
        <v>787</v>
      </c>
      <c r="KE1381" s="1434" t="s">
        <v>787</v>
      </c>
      <c r="KF1381" s="1434" t="s">
        <v>787</v>
      </c>
      <c r="KG1381" s="1434" t="s">
        <v>787</v>
      </c>
      <c r="KH1381" s="1434" t="s">
        <v>787</v>
      </c>
      <c r="KI1381" s="1434" t="s">
        <v>787</v>
      </c>
      <c r="KJ1381" s="1434" t="s">
        <v>787</v>
      </c>
      <c r="KK1381" s="1434" t="s">
        <v>787</v>
      </c>
      <c r="KL1381" s="1434" t="s">
        <v>787</v>
      </c>
      <c r="KM1381" s="1434" t="s">
        <v>787</v>
      </c>
      <c r="KN1381" s="1434" t="s">
        <v>787</v>
      </c>
      <c r="KO1381" s="1434" t="s">
        <v>787</v>
      </c>
      <c r="KP1381" s="1434" t="s">
        <v>787</v>
      </c>
      <c r="KQ1381" s="1434" t="s">
        <v>787</v>
      </c>
      <c r="KR1381" s="1434" t="s">
        <v>787</v>
      </c>
      <c r="KS1381" s="1434" t="s">
        <v>787</v>
      </c>
      <c r="KT1381" s="1434" t="s">
        <v>787</v>
      </c>
      <c r="KU1381" s="1434" t="s">
        <v>787</v>
      </c>
      <c r="KV1381" s="1434" t="s">
        <v>787</v>
      </c>
      <c r="KW1381" s="1434" t="s">
        <v>787</v>
      </c>
      <c r="KX1381" s="1434" t="s">
        <v>787</v>
      </c>
      <c r="KY1381" s="1434" t="s">
        <v>787</v>
      </c>
      <c r="KZ1381" s="1434" t="s">
        <v>787</v>
      </c>
      <c r="LA1381" s="1434" t="s">
        <v>787</v>
      </c>
      <c r="LB1381" s="1434" t="s">
        <v>787</v>
      </c>
      <c r="LC1381" s="1434" t="s">
        <v>787</v>
      </c>
      <c r="LD1381" s="1434" t="s">
        <v>787</v>
      </c>
      <c r="LE1381" s="1434" t="s">
        <v>787</v>
      </c>
      <c r="LF1381" s="1434" t="s">
        <v>787</v>
      </c>
      <c r="LG1381" s="1434" t="s">
        <v>787</v>
      </c>
      <c r="LH1381" s="1434" t="s">
        <v>787</v>
      </c>
      <c r="LI1381" s="1434" t="s">
        <v>787</v>
      </c>
      <c r="LJ1381" s="1434" t="s">
        <v>787</v>
      </c>
      <c r="LK1381" s="1434" t="s">
        <v>787</v>
      </c>
      <c r="LL1381" s="1434" t="s">
        <v>787</v>
      </c>
      <c r="LM1381" s="1434" t="s">
        <v>787</v>
      </c>
      <c r="LN1381" s="1434" t="s">
        <v>787</v>
      </c>
      <c r="LO1381" s="1434" t="s">
        <v>787</v>
      </c>
      <c r="LP1381" s="1434" t="s">
        <v>787</v>
      </c>
      <c r="LQ1381" s="1434" t="s">
        <v>787</v>
      </c>
      <c r="LR1381" s="1434" t="s">
        <v>787</v>
      </c>
      <c r="LS1381" s="1434" t="s">
        <v>787</v>
      </c>
      <c r="LT1381" s="1434" t="s">
        <v>787</v>
      </c>
      <c r="LU1381" s="1434" t="s">
        <v>787</v>
      </c>
      <c r="LV1381" s="1434" t="s">
        <v>787</v>
      </c>
      <c r="LW1381" s="1434" t="s">
        <v>787</v>
      </c>
      <c r="LX1381" s="1434" t="s">
        <v>787</v>
      </c>
      <c r="LY1381" s="1434" t="s">
        <v>787</v>
      </c>
      <c r="LZ1381" s="1434" t="s">
        <v>787</v>
      </c>
      <c r="MA1381" s="1434" t="s">
        <v>787</v>
      </c>
      <c r="MB1381" s="1434" t="s">
        <v>787</v>
      </c>
      <c r="MC1381" s="1434" t="s">
        <v>787</v>
      </c>
    </row>
    <row r="1382" spans="1:341" s="786" customFormat="1" ht="48" hidden="1" customHeight="1" x14ac:dyDescent="0.25">
      <c r="A1382" s="1520">
        <v>2026</v>
      </c>
      <c r="B1382" s="1521">
        <v>479</v>
      </c>
      <c r="C1382" s="1521" t="s">
        <v>58</v>
      </c>
      <c r="D1382" s="1521">
        <v>3000654</v>
      </c>
      <c r="E1382" s="1521">
        <v>5005020</v>
      </c>
      <c r="F1382" s="1521" t="s">
        <v>2269</v>
      </c>
      <c r="G1382" s="1521" t="s">
        <v>2270</v>
      </c>
      <c r="H1382" s="1521">
        <v>93</v>
      </c>
      <c r="I1382" s="1521" t="s">
        <v>992</v>
      </c>
      <c r="J1382" s="1521" t="s">
        <v>10</v>
      </c>
      <c r="K1382" s="1521" t="s">
        <v>60</v>
      </c>
      <c r="L1382" s="1521" t="s">
        <v>3689</v>
      </c>
      <c r="M1382" s="1521" t="s">
        <v>62</v>
      </c>
      <c r="N1382" s="1521"/>
      <c r="O1382" s="1521" t="s">
        <v>2641</v>
      </c>
      <c r="P1382" s="1521" t="s">
        <v>65</v>
      </c>
      <c r="Q1382" s="1521">
        <v>1</v>
      </c>
      <c r="R1382" s="1522">
        <v>2600</v>
      </c>
      <c r="S1382" s="865" t="s">
        <v>787</v>
      </c>
      <c r="T1382" s="865" t="s">
        <v>787</v>
      </c>
      <c r="U1382" s="1521">
        <v>0</v>
      </c>
      <c r="V1382" s="1521">
        <v>26</v>
      </c>
      <c r="W1382" s="1521" t="s">
        <v>787</v>
      </c>
      <c r="X1382" s="1521" t="s">
        <v>787</v>
      </c>
      <c r="Y1382" s="1521" t="s">
        <v>787</v>
      </c>
      <c r="Z1382" s="1521" t="s">
        <v>787</v>
      </c>
      <c r="AA1382" s="1521" t="s">
        <v>787</v>
      </c>
      <c r="AB1382" s="1521" t="s">
        <v>787</v>
      </c>
      <c r="AC1382" s="1521" t="s">
        <v>787</v>
      </c>
      <c r="AD1382" s="1521" t="s">
        <v>787</v>
      </c>
      <c r="AE1382" s="285"/>
      <c r="AF1382" s="1523" t="s">
        <v>3951</v>
      </c>
      <c r="AG1382" s="1523" t="s">
        <v>3951</v>
      </c>
      <c r="AH1382" s="284">
        <f t="shared" si="1231"/>
        <v>0</v>
      </c>
      <c r="AI1382" s="284">
        <f t="shared" si="1266"/>
        <v>2600</v>
      </c>
      <c r="AJ1382" s="1523" t="s">
        <v>3951</v>
      </c>
      <c r="AK1382" s="1523" t="s">
        <v>3951</v>
      </c>
      <c r="AL1382" s="1523" t="s">
        <v>3951</v>
      </c>
      <c r="AM1382" s="1523" t="s">
        <v>3951</v>
      </c>
      <c r="AN1382" s="1523" t="s">
        <v>3951</v>
      </c>
      <c r="AO1382" s="1523" t="s">
        <v>3951</v>
      </c>
      <c r="AP1382" s="1523" t="s">
        <v>3951</v>
      </c>
      <c r="AQ1382" s="1523" t="s">
        <v>3951</v>
      </c>
      <c r="AR1382" s="288">
        <f t="shared" si="1232"/>
        <v>2600</v>
      </c>
      <c r="AS1382" s="1502" t="s">
        <v>2578</v>
      </c>
      <c r="AT1382" s="865" t="s">
        <v>787</v>
      </c>
      <c r="AU1382" s="865" t="s">
        <v>3535</v>
      </c>
      <c r="AV1382" s="865" t="s">
        <v>3536</v>
      </c>
      <c r="AW1382" s="1524">
        <v>46058</v>
      </c>
      <c r="AX1382" s="865" t="s">
        <v>3537</v>
      </c>
      <c r="AY1382" s="1524">
        <v>46078</v>
      </c>
      <c r="AZ1382" s="865" t="s">
        <v>787</v>
      </c>
      <c r="BA1382" s="865" t="s">
        <v>3538</v>
      </c>
      <c r="BB1382" s="865" t="s">
        <v>995</v>
      </c>
      <c r="BC1382" s="1525" t="s">
        <v>3808</v>
      </c>
      <c r="BD1382" s="1525" t="s">
        <v>3952</v>
      </c>
      <c r="BE1382" s="1525" t="s">
        <v>3810</v>
      </c>
      <c r="BF1382" s="1526">
        <v>46108</v>
      </c>
      <c r="BG1382" s="865" t="s">
        <v>787</v>
      </c>
      <c r="BH1382" s="773" t="s">
        <v>3342</v>
      </c>
      <c r="BI1382" s="2778"/>
      <c r="BJ1382" s="1440"/>
      <c r="BK1382" s="1302" t="s">
        <v>787</v>
      </c>
      <c r="BL1382" s="865">
        <v>6076</v>
      </c>
      <c r="BM1382" s="865"/>
      <c r="BN1382" s="1302" t="s">
        <v>787</v>
      </c>
      <c r="BO1382" s="1302" t="s">
        <v>787</v>
      </c>
      <c r="BP1382" s="1302"/>
      <c r="BQ1382" s="1527" t="s">
        <v>3811</v>
      </c>
      <c r="BR1382" s="2619"/>
      <c r="BS1382" s="1502" t="s">
        <v>2238</v>
      </c>
      <c r="BT1382" s="1502" t="s">
        <v>3343</v>
      </c>
      <c r="BU1382" s="1502" t="s">
        <v>3953</v>
      </c>
      <c r="BV1382" s="1307">
        <v>10077147</v>
      </c>
      <c r="BW1382" s="1306">
        <v>10100771476</v>
      </c>
      <c r="BX1382" s="1502" t="s">
        <v>2834</v>
      </c>
      <c r="BY1382" s="1528">
        <v>46117</v>
      </c>
      <c r="BZ1382" s="1528">
        <v>46142</v>
      </c>
      <c r="CA1382" s="865" t="s">
        <v>787</v>
      </c>
      <c r="CB1382" s="865" t="s">
        <v>787</v>
      </c>
      <c r="CC1382" s="865" t="s">
        <v>787</v>
      </c>
      <c r="CD1382" s="865" t="s">
        <v>787</v>
      </c>
      <c r="CE1382" s="865" t="s">
        <v>787</v>
      </c>
      <c r="CF1382" s="865" t="s">
        <v>787</v>
      </c>
      <c r="CG1382" s="865" t="s">
        <v>787</v>
      </c>
      <c r="CH1382" s="865" t="s">
        <v>787</v>
      </c>
      <c r="CI1382" s="865" t="s">
        <v>787</v>
      </c>
      <c r="CJ1382" s="865" t="s">
        <v>787</v>
      </c>
      <c r="CK1382" s="865" t="s">
        <v>787</v>
      </c>
      <c r="CL1382" s="865" t="s">
        <v>787</v>
      </c>
      <c r="CM1382" s="865" t="s">
        <v>787</v>
      </c>
      <c r="CN1382" s="865" t="s">
        <v>787</v>
      </c>
      <c r="CO1382" s="865" t="s">
        <v>787</v>
      </c>
      <c r="CP1382" s="865" t="s">
        <v>787</v>
      </c>
      <c r="CQ1382" s="865" t="s">
        <v>787</v>
      </c>
      <c r="CR1382" s="865" t="s">
        <v>787</v>
      </c>
      <c r="CS1382" s="865" t="s">
        <v>787</v>
      </c>
      <c r="CT1382" s="1525"/>
      <c r="CU1382" s="390">
        <f t="shared" si="1224"/>
        <v>0</v>
      </c>
      <c r="CV1382" s="373">
        <v>0</v>
      </c>
      <c r="CW1382" s="390">
        <f t="shared" si="1258"/>
        <v>0</v>
      </c>
      <c r="CX1382" s="373">
        <v>0</v>
      </c>
      <c r="CY1382" s="390">
        <f t="shared" si="1264"/>
        <v>0</v>
      </c>
      <c r="CZ1382" s="390">
        <f t="shared" si="1256"/>
        <v>0</v>
      </c>
      <c r="DA1382" s="390">
        <f t="shared" si="1257"/>
        <v>0</v>
      </c>
      <c r="DB1382" s="865" t="s">
        <v>787</v>
      </c>
      <c r="DC1382" s="1525">
        <v>26</v>
      </c>
      <c r="DD1382" s="1371">
        <f t="shared" si="1267"/>
        <v>2600</v>
      </c>
      <c r="DE1382" s="1525">
        <v>26</v>
      </c>
      <c r="DF1382" s="1371">
        <v>2600</v>
      </c>
      <c r="DG1382" s="865">
        <v>26</v>
      </c>
      <c r="DH1382" s="1371">
        <f t="shared" si="1268"/>
        <v>2600</v>
      </c>
      <c r="DI1382" s="865" t="s">
        <v>787</v>
      </c>
      <c r="DJ1382" s="865" t="s">
        <v>787</v>
      </c>
      <c r="DK1382" s="865"/>
      <c r="DL1382" s="865"/>
      <c r="DM1382" s="865"/>
      <c r="DN1382" s="865"/>
      <c r="DO1382" s="865"/>
      <c r="DP1382" s="865"/>
      <c r="DQ1382" s="865"/>
      <c r="DR1382" s="865"/>
      <c r="DS1382" s="865"/>
      <c r="DT1382" s="865" t="s">
        <v>787</v>
      </c>
      <c r="DU1382" s="793">
        <f t="shared" si="1227"/>
        <v>2600</v>
      </c>
      <c r="DV1382" s="794">
        <v>2600</v>
      </c>
      <c r="DW1382" s="794">
        <v>2600</v>
      </c>
      <c r="DX1382" s="794">
        <f t="shared" si="1229"/>
        <v>0</v>
      </c>
      <c r="DY1382" s="794">
        <f t="shared" si="1230"/>
        <v>0</v>
      </c>
      <c r="DZ1382" s="865" t="s">
        <v>787</v>
      </c>
      <c r="EA1382" s="865" t="s">
        <v>787</v>
      </c>
      <c r="EB1382" s="865" t="s">
        <v>787</v>
      </c>
      <c r="EC1382" s="865" t="s">
        <v>787</v>
      </c>
      <c r="ED1382" s="865" t="s">
        <v>787</v>
      </c>
      <c r="EE1382" s="865" t="s">
        <v>787</v>
      </c>
      <c r="EF1382" s="865" t="s">
        <v>787</v>
      </c>
      <c r="EG1382" s="865"/>
      <c r="EH1382" s="865" t="s">
        <v>787</v>
      </c>
      <c r="EI1382" s="865" t="s">
        <v>787</v>
      </c>
      <c r="EJ1382" s="865" t="s">
        <v>787</v>
      </c>
      <c r="EK1382" s="865" t="s">
        <v>787</v>
      </c>
      <c r="EL1382" s="865" t="s">
        <v>787</v>
      </c>
      <c r="EM1382" s="865" t="s">
        <v>787</v>
      </c>
      <c r="EN1382" s="865" t="s">
        <v>787</v>
      </c>
      <c r="EO1382" s="865" t="s">
        <v>787</v>
      </c>
      <c r="EP1382" s="865" t="s">
        <v>787</v>
      </c>
      <c r="EQ1382" s="865" t="s">
        <v>787</v>
      </c>
      <c r="ER1382" s="865" t="s">
        <v>787</v>
      </c>
      <c r="ES1382" s="865" t="s">
        <v>787</v>
      </c>
      <c r="ET1382" s="865" t="s">
        <v>787</v>
      </c>
      <c r="EU1382" s="865" t="s">
        <v>787</v>
      </c>
      <c r="EV1382" s="865" t="s">
        <v>787</v>
      </c>
      <c r="EW1382" s="865" t="s">
        <v>787</v>
      </c>
      <c r="EX1382" s="865" t="s">
        <v>787</v>
      </c>
      <c r="EY1382" s="865" t="s">
        <v>787</v>
      </c>
      <c r="EZ1382" s="865" t="s">
        <v>787</v>
      </c>
      <c r="FA1382" s="865" t="s">
        <v>787</v>
      </c>
      <c r="FB1382" s="865" t="s">
        <v>787</v>
      </c>
      <c r="FC1382" s="865" t="s">
        <v>787</v>
      </c>
      <c r="FD1382" s="865" t="s">
        <v>787</v>
      </c>
      <c r="FE1382" s="865" t="s">
        <v>787</v>
      </c>
      <c r="FF1382" s="865" t="s">
        <v>787</v>
      </c>
      <c r="FG1382" s="865" t="s">
        <v>787</v>
      </c>
      <c r="FH1382" s="865" t="s">
        <v>787</v>
      </c>
      <c r="FI1382" s="1434" t="s">
        <v>787</v>
      </c>
      <c r="FJ1382" s="1434" t="s">
        <v>787</v>
      </c>
      <c r="FK1382" s="1434" t="s">
        <v>787</v>
      </c>
      <c r="FL1382" s="1434" t="s">
        <v>787</v>
      </c>
      <c r="FM1382" s="1434" t="s">
        <v>787</v>
      </c>
      <c r="FN1382" s="1434" t="s">
        <v>787</v>
      </c>
      <c r="FO1382" s="1434" t="s">
        <v>787</v>
      </c>
      <c r="FP1382" s="1434" t="s">
        <v>787</v>
      </c>
      <c r="FQ1382" s="1434" t="s">
        <v>787</v>
      </c>
      <c r="FR1382" s="1434" t="s">
        <v>787</v>
      </c>
      <c r="FS1382" s="1434" t="s">
        <v>787</v>
      </c>
      <c r="FT1382" s="1434" t="s">
        <v>787</v>
      </c>
      <c r="FU1382" s="1434" t="s">
        <v>787</v>
      </c>
      <c r="FV1382" s="1434" t="s">
        <v>787</v>
      </c>
      <c r="FW1382" s="1434" t="s">
        <v>787</v>
      </c>
      <c r="FX1382" s="1434" t="s">
        <v>787</v>
      </c>
      <c r="FY1382" s="1434" t="s">
        <v>787</v>
      </c>
      <c r="FZ1382" s="1434" t="s">
        <v>787</v>
      </c>
      <c r="GA1382" s="1434" t="s">
        <v>787</v>
      </c>
      <c r="GB1382" s="1434" t="s">
        <v>787</v>
      </c>
      <c r="GC1382" s="1434" t="s">
        <v>787</v>
      </c>
      <c r="GD1382" s="1434" t="s">
        <v>787</v>
      </c>
      <c r="GE1382" s="1434" t="s">
        <v>787</v>
      </c>
      <c r="GF1382" s="1434" t="s">
        <v>787</v>
      </c>
      <c r="GG1382" s="1434" t="s">
        <v>787</v>
      </c>
      <c r="GH1382" s="1434" t="s">
        <v>787</v>
      </c>
      <c r="GI1382" s="1434" t="s">
        <v>787</v>
      </c>
      <c r="GJ1382" s="1434" t="s">
        <v>787</v>
      </c>
      <c r="GK1382" s="1434" t="s">
        <v>787</v>
      </c>
      <c r="GL1382" s="1434" t="s">
        <v>787</v>
      </c>
      <c r="GM1382" s="1434" t="s">
        <v>787</v>
      </c>
      <c r="GN1382" s="1434" t="s">
        <v>787</v>
      </c>
      <c r="GO1382" s="1434" t="s">
        <v>787</v>
      </c>
      <c r="GP1382" s="1434" t="s">
        <v>787</v>
      </c>
      <c r="GQ1382" s="1434" t="s">
        <v>787</v>
      </c>
      <c r="GR1382" s="1434" t="s">
        <v>787</v>
      </c>
      <c r="GS1382" s="1434" t="s">
        <v>787</v>
      </c>
      <c r="GT1382" s="1434" t="s">
        <v>787</v>
      </c>
      <c r="GU1382" s="1434" t="s">
        <v>787</v>
      </c>
      <c r="GV1382" s="1434" t="s">
        <v>787</v>
      </c>
      <c r="GW1382" s="1434" t="s">
        <v>787</v>
      </c>
      <c r="GX1382" s="1434" t="s">
        <v>787</v>
      </c>
      <c r="GY1382" s="1434" t="s">
        <v>787</v>
      </c>
      <c r="GZ1382" s="1434" t="s">
        <v>787</v>
      </c>
      <c r="HA1382" s="1434" t="s">
        <v>787</v>
      </c>
      <c r="HB1382" s="1434" t="s">
        <v>787</v>
      </c>
      <c r="HC1382" s="1434" t="s">
        <v>787</v>
      </c>
      <c r="HD1382" s="1434" t="s">
        <v>787</v>
      </c>
      <c r="HE1382" s="1434" t="s">
        <v>787</v>
      </c>
      <c r="HF1382" s="1434" t="s">
        <v>787</v>
      </c>
      <c r="HG1382" s="1434" t="s">
        <v>787</v>
      </c>
      <c r="HH1382" s="1434" t="s">
        <v>787</v>
      </c>
      <c r="HI1382" s="1434" t="s">
        <v>787</v>
      </c>
      <c r="HJ1382" s="1434" t="s">
        <v>787</v>
      </c>
      <c r="HK1382" s="1434" t="s">
        <v>787</v>
      </c>
      <c r="HL1382" s="1434" t="s">
        <v>787</v>
      </c>
      <c r="HM1382" s="1434" t="s">
        <v>787</v>
      </c>
      <c r="HN1382" s="1434" t="s">
        <v>787</v>
      </c>
      <c r="HO1382" s="1434" t="s">
        <v>787</v>
      </c>
      <c r="HP1382" s="1434" t="s">
        <v>787</v>
      </c>
      <c r="HQ1382" s="1434" t="s">
        <v>787</v>
      </c>
      <c r="HR1382" s="1434" t="s">
        <v>787</v>
      </c>
      <c r="HS1382" s="1434" t="s">
        <v>787</v>
      </c>
      <c r="HT1382" s="1434" t="s">
        <v>787</v>
      </c>
      <c r="HU1382" s="1434" t="s">
        <v>787</v>
      </c>
      <c r="HV1382" s="1434" t="s">
        <v>787</v>
      </c>
      <c r="HW1382" s="1434" t="s">
        <v>787</v>
      </c>
      <c r="HX1382" s="1434" t="s">
        <v>787</v>
      </c>
      <c r="HY1382" s="1434" t="s">
        <v>787</v>
      </c>
      <c r="HZ1382" s="1434" t="s">
        <v>787</v>
      </c>
      <c r="IA1382" s="1434" t="s">
        <v>787</v>
      </c>
      <c r="IB1382" s="1434" t="s">
        <v>787</v>
      </c>
      <c r="IC1382" s="1434" t="s">
        <v>787</v>
      </c>
      <c r="ID1382" s="1434" t="s">
        <v>787</v>
      </c>
      <c r="IE1382" s="1434" t="s">
        <v>787</v>
      </c>
      <c r="IF1382" s="1434" t="s">
        <v>787</v>
      </c>
      <c r="IG1382" s="1434" t="s">
        <v>787</v>
      </c>
      <c r="IH1382" s="1434" t="s">
        <v>787</v>
      </c>
      <c r="II1382" s="1434" t="s">
        <v>787</v>
      </c>
      <c r="IJ1382" s="1434" t="s">
        <v>787</v>
      </c>
      <c r="IK1382" s="1434" t="s">
        <v>787</v>
      </c>
      <c r="IL1382" s="1434" t="s">
        <v>787</v>
      </c>
      <c r="IM1382" s="1434" t="s">
        <v>787</v>
      </c>
      <c r="IN1382" s="1434" t="s">
        <v>787</v>
      </c>
      <c r="IO1382" s="1434" t="s">
        <v>787</v>
      </c>
      <c r="IP1382" s="1434" t="s">
        <v>787</v>
      </c>
      <c r="IQ1382" s="1434" t="s">
        <v>787</v>
      </c>
      <c r="IR1382" s="1434" t="s">
        <v>787</v>
      </c>
      <c r="IS1382" s="1434" t="s">
        <v>787</v>
      </c>
      <c r="IT1382" s="1434" t="s">
        <v>787</v>
      </c>
      <c r="IU1382" s="1434" t="s">
        <v>787</v>
      </c>
      <c r="IV1382" s="1434" t="s">
        <v>787</v>
      </c>
      <c r="IW1382" s="1434" t="s">
        <v>787</v>
      </c>
      <c r="IX1382" s="1434" t="s">
        <v>787</v>
      </c>
      <c r="IY1382" s="1434" t="s">
        <v>787</v>
      </c>
      <c r="IZ1382" s="1434" t="s">
        <v>787</v>
      </c>
      <c r="JA1382" s="1434" t="s">
        <v>787</v>
      </c>
      <c r="JB1382" s="1434" t="s">
        <v>787</v>
      </c>
      <c r="JC1382" s="1434" t="s">
        <v>787</v>
      </c>
      <c r="JD1382" s="1434" t="s">
        <v>787</v>
      </c>
      <c r="JE1382" s="1434" t="s">
        <v>787</v>
      </c>
      <c r="JF1382" s="1434" t="s">
        <v>787</v>
      </c>
      <c r="JG1382" s="1434" t="s">
        <v>787</v>
      </c>
      <c r="JH1382" s="1434" t="s">
        <v>787</v>
      </c>
      <c r="JI1382" s="1434" t="s">
        <v>787</v>
      </c>
      <c r="JJ1382" s="1434" t="s">
        <v>787</v>
      </c>
      <c r="JK1382" s="1434" t="s">
        <v>787</v>
      </c>
      <c r="JL1382" s="1434" t="s">
        <v>787</v>
      </c>
      <c r="JM1382" s="1434" t="s">
        <v>787</v>
      </c>
      <c r="JN1382" s="1434" t="s">
        <v>787</v>
      </c>
      <c r="JO1382" s="1434" t="s">
        <v>787</v>
      </c>
      <c r="JP1382" s="1434" t="s">
        <v>787</v>
      </c>
      <c r="JQ1382" s="1434" t="s">
        <v>787</v>
      </c>
      <c r="JR1382" s="1434" t="s">
        <v>787</v>
      </c>
      <c r="JS1382" s="1434" t="s">
        <v>787</v>
      </c>
      <c r="JT1382" s="1434" t="s">
        <v>787</v>
      </c>
      <c r="JU1382" s="1434" t="s">
        <v>787</v>
      </c>
      <c r="JV1382" s="1434" t="s">
        <v>787</v>
      </c>
      <c r="JW1382" s="1434" t="s">
        <v>787</v>
      </c>
      <c r="JX1382" s="1434" t="s">
        <v>787</v>
      </c>
      <c r="JY1382" s="1434" t="s">
        <v>787</v>
      </c>
      <c r="JZ1382" s="1434" t="s">
        <v>787</v>
      </c>
      <c r="KA1382" s="1434" t="s">
        <v>787</v>
      </c>
      <c r="KB1382" s="1434" t="s">
        <v>787</v>
      </c>
      <c r="KC1382" s="1434" t="s">
        <v>787</v>
      </c>
      <c r="KD1382" s="1434" t="s">
        <v>787</v>
      </c>
      <c r="KE1382" s="1434" t="s">
        <v>787</v>
      </c>
      <c r="KF1382" s="1434" t="s">
        <v>787</v>
      </c>
      <c r="KG1382" s="1434" t="s">
        <v>787</v>
      </c>
      <c r="KH1382" s="1434" t="s">
        <v>787</v>
      </c>
      <c r="KI1382" s="1434" t="s">
        <v>787</v>
      </c>
      <c r="KJ1382" s="1434" t="s">
        <v>787</v>
      </c>
      <c r="KK1382" s="1434" t="s">
        <v>787</v>
      </c>
      <c r="KL1382" s="1434" t="s">
        <v>787</v>
      </c>
      <c r="KM1382" s="1434" t="s">
        <v>787</v>
      </c>
      <c r="KN1382" s="1434" t="s">
        <v>787</v>
      </c>
      <c r="KO1382" s="1434" t="s">
        <v>787</v>
      </c>
      <c r="KP1382" s="1434" t="s">
        <v>787</v>
      </c>
      <c r="KQ1382" s="1434" t="s">
        <v>787</v>
      </c>
      <c r="KR1382" s="1434" t="s">
        <v>787</v>
      </c>
      <c r="KS1382" s="1434" t="s">
        <v>787</v>
      </c>
      <c r="KT1382" s="1434" t="s">
        <v>787</v>
      </c>
      <c r="KU1382" s="1434" t="s">
        <v>787</v>
      </c>
      <c r="KV1382" s="1434" t="s">
        <v>787</v>
      </c>
      <c r="KW1382" s="1434" t="s">
        <v>787</v>
      </c>
      <c r="KX1382" s="1434" t="s">
        <v>787</v>
      </c>
      <c r="KY1382" s="1434" t="s">
        <v>787</v>
      </c>
      <c r="KZ1382" s="1434" t="s">
        <v>787</v>
      </c>
      <c r="LA1382" s="1434" t="s">
        <v>787</v>
      </c>
      <c r="LB1382" s="1434" t="s">
        <v>787</v>
      </c>
      <c r="LC1382" s="1434" t="s">
        <v>787</v>
      </c>
      <c r="LD1382" s="1434" t="s">
        <v>787</v>
      </c>
      <c r="LE1382" s="1434" t="s">
        <v>787</v>
      </c>
      <c r="LF1382" s="1434" t="s">
        <v>787</v>
      </c>
      <c r="LG1382" s="1434" t="s">
        <v>787</v>
      </c>
      <c r="LH1382" s="1434" t="s">
        <v>787</v>
      </c>
      <c r="LI1382" s="1434" t="s">
        <v>787</v>
      </c>
      <c r="LJ1382" s="1434" t="s">
        <v>787</v>
      </c>
      <c r="LK1382" s="1434" t="s">
        <v>787</v>
      </c>
      <c r="LL1382" s="1434" t="s">
        <v>787</v>
      </c>
      <c r="LM1382" s="1434" t="s">
        <v>787</v>
      </c>
      <c r="LN1382" s="1434" t="s">
        <v>787</v>
      </c>
      <c r="LO1382" s="1434" t="s">
        <v>787</v>
      </c>
      <c r="LP1382" s="1434" t="s">
        <v>787</v>
      </c>
      <c r="LQ1382" s="1434" t="s">
        <v>787</v>
      </c>
      <c r="LR1382" s="1434" t="s">
        <v>787</v>
      </c>
      <c r="LS1382" s="1434" t="s">
        <v>787</v>
      </c>
      <c r="LT1382" s="1434" t="s">
        <v>787</v>
      </c>
      <c r="LU1382" s="1434" t="s">
        <v>787</v>
      </c>
      <c r="LV1382" s="1434" t="s">
        <v>787</v>
      </c>
      <c r="LW1382" s="1434" t="s">
        <v>787</v>
      </c>
      <c r="LX1382" s="1434" t="s">
        <v>787</v>
      </c>
      <c r="LY1382" s="1434" t="s">
        <v>787</v>
      </c>
      <c r="LZ1382" s="1434" t="s">
        <v>787</v>
      </c>
      <c r="MA1382" s="1434" t="s">
        <v>787</v>
      </c>
      <c r="MB1382" s="1434" t="s">
        <v>787</v>
      </c>
      <c r="MC1382" s="1434" t="s">
        <v>787</v>
      </c>
    </row>
    <row r="1383" spans="1:341" s="786" customFormat="1" ht="48" hidden="1" customHeight="1" x14ac:dyDescent="0.25">
      <c r="A1383" s="1520">
        <v>2026</v>
      </c>
      <c r="B1383" s="1521">
        <v>479</v>
      </c>
      <c r="C1383" s="1521" t="s">
        <v>58</v>
      </c>
      <c r="D1383" s="1521">
        <v>3000654</v>
      </c>
      <c r="E1383" s="1521">
        <v>5005020</v>
      </c>
      <c r="F1383" s="1521" t="s">
        <v>2269</v>
      </c>
      <c r="G1383" s="1521" t="s">
        <v>2270</v>
      </c>
      <c r="H1383" s="1521">
        <v>93</v>
      </c>
      <c r="I1383" s="1521" t="s">
        <v>992</v>
      </c>
      <c r="J1383" s="1521" t="s">
        <v>10</v>
      </c>
      <c r="K1383" s="1521" t="s">
        <v>60</v>
      </c>
      <c r="L1383" s="1521" t="s">
        <v>3689</v>
      </c>
      <c r="M1383" s="1521" t="s">
        <v>62</v>
      </c>
      <c r="N1383" s="1521"/>
      <c r="O1383" s="1521" t="s">
        <v>2641</v>
      </c>
      <c r="P1383" s="1521" t="s">
        <v>65</v>
      </c>
      <c r="Q1383" s="1521">
        <v>1</v>
      </c>
      <c r="R1383" s="1522">
        <v>2600</v>
      </c>
      <c r="S1383" s="865" t="s">
        <v>787</v>
      </c>
      <c r="T1383" s="865" t="s">
        <v>787</v>
      </c>
      <c r="U1383" s="1521">
        <v>0</v>
      </c>
      <c r="V1383" s="1521">
        <v>26</v>
      </c>
      <c r="W1383" s="1521" t="s">
        <v>787</v>
      </c>
      <c r="X1383" s="1521" t="s">
        <v>787</v>
      </c>
      <c r="Y1383" s="1521" t="s">
        <v>787</v>
      </c>
      <c r="Z1383" s="1521" t="s">
        <v>787</v>
      </c>
      <c r="AA1383" s="1521" t="s">
        <v>787</v>
      </c>
      <c r="AB1383" s="1521" t="s">
        <v>787</v>
      </c>
      <c r="AC1383" s="1521" t="s">
        <v>787</v>
      </c>
      <c r="AD1383" s="1521" t="s">
        <v>787</v>
      </c>
      <c r="AE1383" s="285"/>
      <c r="AF1383" s="1523" t="s">
        <v>3951</v>
      </c>
      <c r="AG1383" s="1523" t="s">
        <v>3951</v>
      </c>
      <c r="AH1383" s="284">
        <f t="shared" si="1231"/>
        <v>0</v>
      </c>
      <c r="AI1383" s="284">
        <f t="shared" si="1266"/>
        <v>2600</v>
      </c>
      <c r="AJ1383" s="1523" t="s">
        <v>3951</v>
      </c>
      <c r="AK1383" s="1523" t="s">
        <v>3951</v>
      </c>
      <c r="AL1383" s="1523" t="s">
        <v>3951</v>
      </c>
      <c r="AM1383" s="1523" t="s">
        <v>3951</v>
      </c>
      <c r="AN1383" s="1523" t="s">
        <v>3951</v>
      </c>
      <c r="AO1383" s="1523" t="s">
        <v>3951</v>
      </c>
      <c r="AP1383" s="1523" t="s">
        <v>3951</v>
      </c>
      <c r="AQ1383" s="1523" t="s">
        <v>3951</v>
      </c>
      <c r="AR1383" s="288">
        <f t="shared" si="1232"/>
        <v>2600</v>
      </c>
      <c r="AS1383" s="1502" t="s">
        <v>2578</v>
      </c>
      <c r="AT1383" s="865" t="s">
        <v>787</v>
      </c>
      <c r="AU1383" s="865" t="s">
        <v>3535</v>
      </c>
      <c r="AV1383" s="865" t="s">
        <v>3536</v>
      </c>
      <c r="AW1383" s="1524">
        <v>46058</v>
      </c>
      <c r="AX1383" s="865" t="s">
        <v>3537</v>
      </c>
      <c r="AY1383" s="1524">
        <v>46078</v>
      </c>
      <c r="AZ1383" s="865" t="s">
        <v>787</v>
      </c>
      <c r="BA1383" s="865" t="s">
        <v>3538</v>
      </c>
      <c r="BB1383" s="865" t="s">
        <v>995</v>
      </c>
      <c r="BC1383" s="1525" t="s">
        <v>3808</v>
      </c>
      <c r="BD1383" s="1525" t="s">
        <v>3952</v>
      </c>
      <c r="BE1383" s="1525" t="s">
        <v>3810</v>
      </c>
      <c r="BF1383" s="1526">
        <v>46108</v>
      </c>
      <c r="BG1383" s="865" t="s">
        <v>787</v>
      </c>
      <c r="BH1383" s="1302">
        <v>3882</v>
      </c>
      <c r="BI1383" s="1302"/>
      <c r="BJ1383" s="865"/>
      <c r="BK1383" s="1302" t="s">
        <v>787</v>
      </c>
      <c r="BL1383" s="865">
        <v>6077</v>
      </c>
      <c r="BM1383" s="865"/>
      <c r="BN1383" s="1302" t="s">
        <v>787</v>
      </c>
      <c r="BO1383" s="1302" t="s">
        <v>787</v>
      </c>
      <c r="BP1383" s="1302"/>
      <c r="BQ1383" s="1527" t="s">
        <v>3811</v>
      </c>
      <c r="BR1383" s="2619"/>
      <c r="BS1383" s="1502" t="s">
        <v>3371</v>
      </c>
      <c r="BT1383" s="1502" t="s">
        <v>2639</v>
      </c>
      <c r="BU1383" s="1502" t="s">
        <v>3954</v>
      </c>
      <c r="BV1383" s="1307">
        <v>47404675</v>
      </c>
      <c r="BW1383" s="1306">
        <v>10474046759</v>
      </c>
      <c r="BX1383" s="1502" t="s">
        <v>2834</v>
      </c>
      <c r="BY1383" s="1528">
        <v>46117</v>
      </c>
      <c r="BZ1383" s="1528">
        <v>46142</v>
      </c>
      <c r="CA1383" s="865" t="s">
        <v>787</v>
      </c>
      <c r="CB1383" s="865" t="s">
        <v>787</v>
      </c>
      <c r="CC1383" s="865" t="s">
        <v>787</v>
      </c>
      <c r="CD1383" s="865" t="s">
        <v>787</v>
      </c>
      <c r="CE1383" s="865" t="s">
        <v>787</v>
      </c>
      <c r="CF1383" s="865" t="s">
        <v>787</v>
      </c>
      <c r="CG1383" s="865" t="s">
        <v>787</v>
      </c>
      <c r="CH1383" s="865" t="s">
        <v>787</v>
      </c>
      <c r="CI1383" s="865" t="s">
        <v>787</v>
      </c>
      <c r="CJ1383" s="865" t="s">
        <v>787</v>
      </c>
      <c r="CK1383" s="865" t="s">
        <v>787</v>
      </c>
      <c r="CL1383" s="865" t="s">
        <v>787</v>
      </c>
      <c r="CM1383" s="865" t="s">
        <v>787</v>
      </c>
      <c r="CN1383" s="865" t="s">
        <v>787</v>
      </c>
      <c r="CO1383" s="865" t="s">
        <v>787</v>
      </c>
      <c r="CP1383" s="865" t="s">
        <v>787</v>
      </c>
      <c r="CQ1383" s="865" t="s">
        <v>787</v>
      </c>
      <c r="CR1383" s="865" t="s">
        <v>787</v>
      </c>
      <c r="CS1383" s="865" t="s">
        <v>787</v>
      </c>
      <c r="CT1383" s="1525"/>
      <c r="CU1383" s="390">
        <f t="shared" si="1224"/>
        <v>0</v>
      </c>
      <c r="CV1383" s="373">
        <v>0</v>
      </c>
      <c r="CW1383" s="390">
        <f t="shared" si="1258"/>
        <v>0</v>
      </c>
      <c r="CX1383" s="373">
        <v>0</v>
      </c>
      <c r="CY1383" s="390">
        <f t="shared" si="1264"/>
        <v>0</v>
      </c>
      <c r="CZ1383" s="390">
        <f t="shared" si="1256"/>
        <v>0</v>
      </c>
      <c r="DA1383" s="390">
        <f t="shared" si="1257"/>
        <v>0</v>
      </c>
      <c r="DB1383" s="865" t="s">
        <v>787</v>
      </c>
      <c r="DC1383" s="1525">
        <v>26</v>
      </c>
      <c r="DD1383" s="1371">
        <f t="shared" si="1267"/>
        <v>2600</v>
      </c>
      <c r="DE1383" s="1525">
        <v>26</v>
      </c>
      <c r="DF1383" s="1371">
        <v>2600</v>
      </c>
      <c r="DG1383" s="865">
        <v>26</v>
      </c>
      <c r="DH1383" s="1371">
        <f t="shared" si="1268"/>
        <v>2600</v>
      </c>
      <c r="DI1383" s="865" t="s">
        <v>787</v>
      </c>
      <c r="DJ1383" s="865" t="s">
        <v>787</v>
      </c>
      <c r="DK1383" s="865"/>
      <c r="DL1383" s="865"/>
      <c r="DM1383" s="865"/>
      <c r="DN1383" s="865"/>
      <c r="DO1383" s="865"/>
      <c r="DP1383" s="865"/>
      <c r="DQ1383" s="865"/>
      <c r="DR1383" s="865"/>
      <c r="DS1383" s="865"/>
      <c r="DT1383" s="865" t="s">
        <v>787</v>
      </c>
      <c r="DU1383" s="793">
        <f t="shared" si="1227"/>
        <v>2600</v>
      </c>
      <c r="DV1383" s="794">
        <v>2600</v>
      </c>
      <c r="DW1383" s="794">
        <v>2600</v>
      </c>
      <c r="DX1383" s="794">
        <f t="shared" si="1229"/>
        <v>0</v>
      </c>
      <c r="DY1383" s="794">
        <f t="shared" si="1230"/>
        <v>0</v>
      </c>
      <c r="DZ1383" s="865" t="s">
        <v>787</v>
      </c>
      <c r="EA1383" s="865" t="s">
        <v>787</v>
      </c>
      <c r="EB1383" s="865" t="s">
        <v>787</v>
      </c>
      <c r="EC1383" s="865" t="s">
        <v>787</v>
      </c>
      <c r="ED1383" s="865" t="s">
        <v>787</v>
      </c>
      <c r="EE1383" s="865" t="s">
        <v>787</v>
      </c>
      <c r="EF1383" s="865" t="s">
        <v>787</v>
      </c>
      <c r="EG1383" s="865"/>
      <c r="EH1383" s="865" t="s">
        <v>787</v>
      </c>
      <c r="EI1383" s="865" t="s">
        <v>787</v>
      </c>
      <c r="EJ1383" s="865" t="s">
        <v>787</v>
      </c>
      <c r="EK1383" s="865" t="s">
        <v>787</v>
      </c>
      <c r="EL1383" s="865" t="s">
        <v>787</v>
      </c>
      <c r="EM1383" s="865" t="s">
        <v>787</v>
      </c>
      <c r="EN1383" s="865" t="s">
        <v>787</v>
      </c>
      <c r="EO1383" s="865" t="s">
        <v>787</v>
      </c>
      <c r="EP1383" s="865" t="s">
        <v>787</v>
      </c>
      <c r="EQ1383" s="865" t="s">
        <v>787</v>
      </c>
      <c r="ER1383" s="865" t="s">
        <v>787</v>
      </c>
      <c r="ES1383" s="865" t="s">
        <v>787</v>
      </c>
      <c r="ET1383" s="865" t="s">
        <v>787</v>
      </c>
      <c r="EU1383" s="865" t="s">
        <v>787</v>
      </c>
      <c r="EV1383" s="865" t="s">
        <v>787</v>
      </c>
      <c r="EW1383" s="865" t="s">
        <v>787</v>
      </c>
      <c r="EX1383" s="865" t="s">
        <v>787</v>
      </c>
      <c r="EY1383" s="865" t="s">
        <v>787</v>
      </c>
      <c r="EZ1383" s="865" t="s">
        <v>787</v>
      </c>
      <c r="FA1383" s="865" t="s">
        <v>787</v>
      </c>
      <c r="FB1383" s="865" t="s">
        <v>787</v>
      </c>
      <c r="FC1383" s="865" t="s">
        <v>787</v>
      </c>
      <c r="FD1383" s="865" t="s">
        <v>787</v>
      </c>
      <c r="FE1383" s="865" t="s">
        <v>787</v>
      </c>
      <c r="FF1383" s="865" t="s">
        <v>787</v>
      </c>
      <c r="FG1383" s="865" t="s">
        <v>787</v>
      </c>
      <c r="FH1383" s="865" t="s">
        <v>787</v>
      </c>
      <c r="FI1383" s="1434" t="s">
        <v>787</v>
      </c>
      <c r="FJ1383" s="1434" t="s">
        <v>787</v>
      </c>
      <c r="FK1383" s="1434" t="s">
        <v>787</v>
      </c>
      <c r="FL1383" s="1434" t="s">
        <v>787</v>
      </c>
      <c r="FM1383" s="1434" t="s">
        <v>787</v>
      </c>
      <c r="FN1383" s="1434" t="s">
        <v>787</v>
      </c>
      <c r="FO1383" s="1434" t="s">
        <v>787</v>
      </c>
      <c r="FP1383" s="1434" t="s">
        <v>787</v>
      </c>
      <c r="FQ1383" s="1434" t="s">
        <v>787</v>
      </c>
      <c r="FR1383" s="1434" t="s">
        <v>787</v>
      </c>
      <c r="FS1383" s="1434" t="s">
        <v>787</v>
      </c>
      <c r="FT1383" s="1434" t="s">
        <v>787</v>
      </c>
      <c r="FU1383" s="1434" t="s">
        <v>787</v>
      </c>
      <c r="FV1383" s="1434" t="s">
        <v>787</v>
      </c>
      <c r="FW1383" s="1434" t="s">
        <v>787</v>
      </c>
      <c r="FX1383" s="1434" t="s">
        <v>787</v>
      </c>
      <c r="FY1383" s="1434" t="s">
        <v>787</v>
      </c>
      <c r="FZ1383" s="1434" t="s">
        <v>787</v>
      </c>
      <c r="GA1383" s="1434" t="s">
        <v>787</v>
      </c>
      <c r="GB1383" s="1434" t="s">
        <v>787</v>
      </c>
      <c r="GC1383" s="1434" t="s">
        <v>787</v>
      </c>
      <c r="GD1383" s="1434" t="s">
        <v>787</v>
      </c>
      <c r="GE1383" s="1434" t="s">
        <v>787</v>
      </c>
      <c r="GF1383" s="1434" t="s">
        <v>787</v>
      </c>
      <c r="GG1383" s="1434" t="s">
        <v>787</v>
      </c>
      <c r="GH1383" s="1434" t="s">
        <v>787</v>
      </c>
      <c r="GI1383" s="1434" t="s">
        <v>787</v>
      </c>
      <c r="GJ1383" s="1434" t="s">
        <v>787</v>
      </c>
      <c r="GK1383" s="1434" t="s">
        <v>787</v>
      </c>
      <c r="GL1383" s="1434" t="s">
        <v>787</v>
      </c>
      <c r="GM1383" s="1434" t="s">
        <v>787</v>
      </c>
      <c r="GN1383" s="1434" t="s">
        <v>787</v>
      </c>
      <c r="GO1383" s="1434" t="s">
        <v>787</v>
      </c>
      <c r="GP1383" s="1434" t="s">
        <v>787</v>
      </c>
      <c r="GQ1383" s="1434" t="s">
        <v>787</v>
      </c>
      <c r="GR1383" s="1434" t="s">
        <v>787</v>
      </c>
      <c r="GS1383" s="1434" t="s">
        <v>787</v>
      </c>
      <c r="GT1383" s="1434" t="s">
        <v>787</v>
      </c>
      <c r="GU1383" s="1434" t="s">
        <v>787</v>
      </c>
      <c r="GV1383" s="1434" t="s">
        <v>787</v>
      </c>
      <c r="GW1383" s="1434" t="s">
        <v>787</v>
      </c>
      <c r="GX1383" s="1434" t="s">
        <v>787</v>
      </c>
      <c r="GY1383" s="1434" t="s">
        <v>787</v>
      </c>
      <c r="GZ1383" s="1434" t="s">
        <v>787</v>
      </c>
      <c r="HA1383" s="1434" t="s">
        <v>787</v>
      </c>
      <c r="HB1383" s="1434" t="s">
        <v>787</v>
      </c>
      <c r="HC1383" s="1434" t="s">
        <v>787</v>
      </c>
      <c r="HD1383" s="1434" t="s">
        <v>787</v>
      </c>
      <c r="HE1383" s="1434" t="s">
        <v>787</v>
      </c>
      <c r="HF1383" s="1434" t="s">
        <v>787</v>
      </c>
      <c r="HG1383" s="1434" t="s">
        <v>787</v>
      </c>
      <c r="HH1383" s="1434" t="s">
        <v>787</v>
      </c>
      <c r="HI1383" s="1434" t="s">
        <v>787</v>
      </c>
      <c r="HJ1383" s="1434" t="s">
        <v>787</v>
      </c>
      <c r="HK1383" s="1434" t="s">
        <v>787</v>
      </c>
      <c r="HL1383" s="1434" t="s">
        <v>787</v>
      </c>
      <c r="HM1383" s="1434" t="s">
        <v>787</v>
      </c>
      <c r="HN1383" s="1434" t="s">
        <v>787</v>
      </c>
      <c r="HO1383" s="1434" t="s">
        <v>787</v>
      </c>
      <c r="HP1383" s="1434" t="s">
        <v>787</v>
      </c>
      <c r="HQ1383" s="1434" t="s">
        <v>787</v>
      </c>
      <c r="HR1383" s="1434" t="s">
        <v>787</v>
      </c>
      <c r="HS1383" s="1434" t="s">
        <v>787</v>
      </c>
      <c r="HT1383" s="1434" t="s">
        <v>787</v>
      </c>
      <c r="HU1383" s="1434" t="s">
        <v>787</v>
      </c>
      <c r="HV1383" s="1434" t="s">
        <v>787</v>
      </c>
      <c r="HW1383" s="1434" t="s">
        <v>787</v>
      </c>
      <c r="HX1383" s="1434" t="s">
        <v>787</v>
      </c>
      <c r="HY1383" s="1434" t="s">
        <v>787</v>
      </c>
      <c r="HZ1383" s="1434" t="s">
        <v>787</v>
      </c>
      <c r="IA1383" s="1434" t="s">
        <v>787</v>
      </c>
      <c r="IB1383" s="1434" t="s">
        <v>787</v>
      </c>
      <c r="IC1383" s="1434" t="s">
        <v>787</v>
      </c>
      <c r="ID1383" s="1434" t="s">
        <v>787</v>
      </c>
      <c r="IE1383" s="1434" t="s">
        <v>787</v>
      </c>
      <c r="IF1383" s="1434" t="s">
        <v>787</v>
      </c>
      <c r="IG1383" s="1434" t="s">
        <v>787</v>
      </c>
      <c r="IH1383" s="1434" t="s">
        <v>787</v>
      </c>
      <c r="II1383" s="1434" t="s">
        <v>787</v>
      </c>
      <c r="IJ1383" s="1434" t="s">
        <v>787</v>
      </c>
      <c r="IK1383" s="1434" t="s">
        <v>787</v>
      </c>
      <c r="IL1383" s="1434" t="s">
        <v>787</v>
      </c>
      <c r="IM1383" s="1434" t="s">
        <v>787</v>
      </c>
      <c r="IN1383" s="1434" t="s">
        <v>787</v>
      </c>
      <c r="IO1383" s="1434" t="s">
        <v>787</v>
      </c>
      <c r="IP1383" s="1434" t="s">
        <v>787</v>
      </c>
      <c r="IQ1383" s="1434" t="s">
        <v>787</v>
      </c>
      <c r="IR1383" s="1434" t="s">
        <v>787</v>
      </c>
      <c r="IS1383" s="1434" t="s">
        <v>787</v>
      </c>
      <c r="IT1383" s="1434" t="s">
        <v>787</v>
      </c>
      <c r="IU1383" s="1434" t="s">
        <v>787</v>
      </c>
      <c r="IV1383" s="1434" t="s">
        <v>787</v>
      </c>
      <c r="IW1383" s="1434" t="s">
        <v>787</v>
      </c>
      <c r="IX1383" s="1434" t="s">
        <v>787</v>
      </c>
      <c r="IY1383" s="1434" t="s">
        <v>787</v>
      </c>
      <c r="IZ1383" s="1434" t="s">
        <v>787</v>
      </c>
      <c r="JA1383" s="1434" t="s">
        <v>787</v>
      </c>
      <c r="JB1383" s="1434" t="s">
        <v>787</v>
      </c>
      <c r="JC1383" s="1434" t="s">
        <v>787</v>
      </c>
      <c r="JD1383" s="1434" t="s">
        <v>787</v>
      </c>
      <c r="JE1383" s="1434" t="s">
        <v>787</v>
      </c>
      <c r="JF1383" s="1434" t="s">
        <v>787</v>
      </c>
      <c r="JG1383" s="1434" t="s">
        <v>787</v>
      </c>
      <c r="JH1383" s="1434" t="s">
        <v>787</v>
      </c>
      <c r="JI1383" s="1434" t="s">
        <v>787</v>
      </c>
      <c r="JJ1383" s="1434" t="s">
        <v>787</v>
      </c>
      <c r="JK1383" s="1434" t="s">
        <v>787</v>
      </c>
      <c r="JL1383" s="1434" t="s">
        <v>787</v>
      </c>
      <c r="JM1383" s="1434" t="s">
        <v>787</v>
      </c>
      <c r="JN1383" s="1434" t="s">
        <v>787</v>
      </c>
      <c r="JO1383" s="1434" t="s">
        <v>787</v>
      </c>
      <c r="JP1383" s="1434" t="s">
        <v>787</v>
      </c>
      <c r="JQ1383" s="1434" t="s">
        <v>787</v>
      </c>
      <c r="JR1383" s="1434" t="s">
        <v>787</v>
      </c>
      <c r="JS1383" s="1434" t="s">
        <v>787</v>
      </c>
      <c r="JT1383" s="1434" t="s">
        <v>787</v>
      </c>
      <c r="JU1383" s="1434" t="s">
        <v>787</v>
      </c>
      <c r="JV1383" s="1434" t="s">
        <v>787</v>
      </c>
      <c r="JW1383" s="1434" t="s">
        <v>787</v>
      </c>
      <c r="JX1383" s="1434" t="s">
        <v>787</v>
      </c>
      <c r="JY1383" s="1434" t="s">
        <v>787</v>
      </c>
      <c r="JZ1383" s="1434" t="s">
        <v>787</v>
      </c>
      <c r="KA1383" s="1434" t="s">
        <v>787</v>
      </c>
      <c r="KB1383" s="1434" t="s">
        <v>787</v>
      </c>
      <c r="KC1383" s="1434" t="s">
        <v>787</v>
      </c>
      <c r="KD1383" s="1434" t="s">
        <v>787</v>
      </c>
      <c r="KE1383" s="1434" t="s">
        <v>787</v>
      </c>
      <c r="KF1383" s="1434" t="s">
        <v>787</v>
      </c>
      <c r="KG1383" s="1434" t="s">
        <v>787</v>
      </c>
      <c r="KH1383" s="1434" t="s">
        <v>787</v>
      </c>
      <c r="KI1383" s="1434" t="s">
        <v>787</v>
      </c>
      <c r="KJ1383" s="1434" t="s">
        <v>787</v>
      </c>
      <c r="KK1383" s="1434" t="s">
        <v>787</v>
      </c>
      <c r="KL1383" s="1434" t="s">
        <v>787</v>
      </c>
      <c r="KM1383" s="1434" t="s">
        <v>787</v>
      </c>
      <c r="KN1383" s="1434" t="s">
        <v>787</v>
      </c>
      <c r="KO1383" s="1434" t="s">
        <v>787</v>
      </c>
      <c r="KP1383" s="1434" t="s">
        <v>787</v>
      </c>
      <c r="KQ1383" s="1434" t="s">
        <v>787</v>
      </c>
      <c r="KR1383" s="1434" t="s">
        <v>787</v>
      </c>
      <c r="KS1383" s="1434" t="s">
        <v>787</v>
      </c>
      <c r="KT1383" s="1434" t="s">
        <v>787</v>
      </c>
      <c r="KU1383" s="1434" t="s">
        <v>787</v>
      </c>
      <c r="KV1383" s="1434" t="s">
        <v>787</v>
      </c>
      <c r="KW1383" s="1434" t="s">
        <v>787</v>
      </c>
      <c r="KX1383" s="1434" t="s">
        <v>787</v>
      </c>
      <c r="KY1383" s="1434" t="s">
        <v>787</v>
      </c>
      <c r="KZ1383" s="1434" t="s">
        <v>787</v>
      </c>
      <c r="LA1383" s="1434" t="s">
        <v>787</v>
      </c>
      <c r="LB1383" s="1434" t="s">
        <v>787</v>
      </c>
      <c r="LC1383" s="1434" t="s">
        <v>787</v>
      </c>
      <c r="LD1383" s="1434" t="s">
        <v>787</v>
      </c>
      <c r="LE1383" s="1434" t="s">
        <v>787</v>
      </c>
      <c r="LF1383" s="1434" t="s">
        <v>787</v>
      </c>
      <c r="LG1383" s="1434" t="s">
        <v>787</v>
      </c>
      <c r="LH1383" s="1434" t="s">
        <v>787</v>
      </c>
      <c r="LI1383" s="1434" t="s">
        <v>787</v>
      </c>
      <c r="LJ1383" s="1434" t="s">
        <v>787</v>
      </c>
      <c r="LK1383" s="1434" t="s">
        <v>787</v>
      </c>
      <c r="LL1383" s="1434" t="s">
        <v>787</v>
      </c>
      <c r="LM1383" s="1434" t="s">
        <v>787</v>
      </c>
      <c r="LN1383" s="1434" t="s">
        <v>787</v>
      </c>
      <c r="LO1383" s="1434" t="s">
        <v>787</v>
      </c>
      <c r="LP1383" s="1434" t="s">
        <v>787</v>
      </c>
      <c r="LQ1383" s="1434" t="s">
        <v>787</v>
      </c>
      <c r="LR1383" s="1434" t="s">
        <v>787</v>
      </c>
      <c r="LS1383" s="1434" t="s">
        <v>787</v>
      </c>
      <c r="LT1383" s="1434" t="s">
        <v>787</v>
      </c>
      <c r="LU1383" s="1434" t="s">
        <v>787</v>
      </c>
      <c r="LV1383" s="1434" t="s">
        <v>787</v>
      </c>
      <c r="LW1383" s="1434" t="s">
        <v>787</v>
      </c>
      <c r="LX1383" s="1434" t="s">
        <v>787</v>
      </c>
      <c r="LY1383" s="1434" t="s">
        <v>787</v>
      </c>
      <c r="LZ1383" s="1434" t="s">
        <v>787</v>
      </c>
      <c r="MA1383" s="1434" t="s">
        <v>787</v>
      </c>
      <c r="MB1383" s="1434" t="s">
        <v>787</v>
      </c>
      <c r="MC1383" s="1434" t="s">
        <v>787</v>
      </c>
    </row>
    <row r="1384" spans="1:341" s="786" customFormat="1" ht="48" hidden="1" customHeight="1" x14ac:dyDescent="0.25">
      <c r="A1384" s="1520">
        <v>2026</v>
      </c>
      <c r="B1384" s="1521">
        <v>479</v>
      </c>
      <c r="C1384" s="1521" t="s">
        <v>58</v>
      </c>
      <c r="D1384" s="1521">
        <v>3000654</v>
      </c>
      <c r="E1384" s="1521">
        <v>5005020</v>
      </c>
      <c r="F1384" s="1521" t="s">
        <v>2269</v>
      </c>
      <c r="G1384" s="1521" t="s">
        <v>2270</v>
      </c>
      <c r="H1384" s="1521">
        <v>93</v>
      </c>
      <c r="I1384" s="1521" t="s">
        <v>992</v>
      </c>
      <c r="J1384" s="1521" t="s">
        <v>10</v>
      </c>
      <c r="K1384" s="1521" t="s">
        <v>60</v>
      </c>
      <c r="L1384" s="1521" t="s">
        <v>3689</v>
      </c>
      <c r="M1384" s="1521" t="s">
        <v>62</v>
      </c>
      <c r="N1384" s="1521"/>
      <c r="O1384" s="1521" t="s">
        <v>2641</v>
      </c>
      <c r="P1384" s="1521" t="s">
        <v>65</v>
      </c>
      <c r="Q1384" s="1521">
        <v>1</v>
      </c>
      <c r="R1384" s="1522">
        <v>2600</v>
      </c>
      <c r="S1384" s="865" t="s">
        <v>787</v>
      </c>
      <c r="T1384" s="865" t="s">
        <v>787</v>
      </c>
      <c r="U1384" s="1521">
        <v>0</v>
      </c>
      <c r="V1384" s="1521">
        <v>26</v>
      </c>
      <c r="W1384" s="1521" t="s">
        <v>787</v>
      </c>
      <c r="X1384" s="1521" t="s">
        <v>787</v>
      </c>
      <c r="Y1384" s="1521" t="s">
        <v>787</v>
      </c>
      <c r="Z1384" s="1521" t="s">
        <v>787</v>
      </c>
      <c r="AA1384" s="1521" t="s">
        <v>787</v>
      </c>
      <c r="AB1384" s="1521" t="s">
        <v>787</v>
      </c>
      <c r="AC1384" s="1521" t="s">
        <v>787</v>
      </c>
      <c r="AD1384" s="1521" t="s">
        <v>787</v>
      </c>
      <c r="AE1384" s="285"/>
      <c r="AF1384" s="1523" t="s">
        <v>3951</v>
      </c>
      <c r="AG1384" s="1523" t="s">
        <v>3951</v>
      </c>
      <c r="AH1384" s="284">
        <f t="shared" si="1231"/>
        <v>0</v>
      </c>
      <c r="AI1384" s="284">
        <f t="shared" si="1266"/>
        <v>2600</v>
      </c>
      <c r="AJ1384" s="1523" t="s">
        <v>3951</v>
      </c>
      <c r="AK1384" s="1523" t="s">
        <v>3951</v>
      </c>
      <c r="AL1384" s="1523" t="s">
        <v>3951</v>
      </c>
      <c r="AM1384" s="1523" t="s">
        <v>3951</v>
      </c>
      <c r="AN1384" s="1523" t="s">
        <v>3951</v>
      </c>
      <c r="AO1384" s="1523" t="s">
        <v>3951</v>
      </c>
      <c r="AP1384" s="1523" t="s">
        <v>3951</v>
      </c>
      <c r="AQ1384" s="1523" t="s">
        <v>3951</v>
      </c>
      <c r="AR1384" s="288">
        <f t="shared" si="1232"/>
        <v>2600</v>
      </c>
      <c r="AS1384" s="1502" t="s">
        <v>2578</v>
      </c>
      <c r="AT1384" s="865" t="s">
        <v>787</v>
      </c>
      <c r="AU1384" s="865" t="s">
        <v>3535</v>
      </c>
      <c r="AV1384" s="865" t="s">
        <v>3536</v>
      </c>
      <c r="AW1384" s="1524">
        <v>46058</v>
      </c>
      <c r="AX1384" s="865" t="s">
        <v>3537</v>
      </c>
      <c r="AY1384" s="1524">
        <v>46078</v>
      </c>
      <c r="AZ1384" s="865" t="s">
        <v>787</v>
      </c>
      <c r="BA1384" s="865" t="s">
        <v>3538</v>
      </c>
      <c r="BB1384" s="865" t="s">
        <v>995</v>
      </c>
      <c r="BC1384" s="1525" t="s">
        <v>3808</v>
      </c>
      <c r="BD1384" s="1525" t="s">
        <v>3952</v>
      </c>
      <c r="BE1384" s="1525" t="s">
        <v>3810</v>
      </c>
      <c r="BF1384" s="1526">
        <v>46108</v>
      </c>
      <c r="BG1384" s="865" t="s">
        <v>787</v>
      </c>
      <c r="BH1384" s="773" t="s">
        <v>2668</v>
      </c>
      <c r="BI1384" s="2778"/>
      <c r="BJ1384" s="1440"/>
      <c r="BK1384" s="1302" t="s">
        <v>787</v>
      </c>
      <c r="BL1384" s="865">
        <v>6078</v>
      </c>
      <c r="BM1384" s="865"/>
      <c r="BN1384" s="1302" t="s">
        <v>787</v>
      </c>
      <c r="BO1384" s="1302" t="s">
        <v>787</v>
      </c>
      <c r="BP1384" s="1302"/>
      <c r="BQ1384" s="1527" t="s">
        <v>3811</v>
      </c>
      <c r="BR1384" s="2619"/>
      <c r="BS1384" s="1502" t="s">
        <v>2669</v>
      </c>
      <c r="BT1384" s="1502" t="s">
        <v>2649</v>
      </c>
      <c r="BU1384" s="1502" t="s">
        <v>2670</v>
      </c>
      <c r="BV1384" s="1307">
        <v>32542514</v>
      </c>
      <c r="BW1384" s="1306">
        <v>10325425143</v>
      </c>
      <c r="BX1384" s="1502" t="s">
        <v>2834</v>
      </c>
      <c r="BY1384" s="1528">
        <v>46117</v>
      </c>
      <c r="BZ1384" s="1528">
        <v>46142</v>
      </c>
      <c r="CA1384" s="865" t="s">
        <v>787</v>
      </c>
      <c r="CB1384" s="865" t="s">
        <v>787</v>
      </c>
      <c r="CC1384" s="865" t="s">
        <v>787</v>
      </c>
      <c r="CD1384" s="865" t="s">
        <v>787</v>
      </c>
      <c r="CE1384" s="865" t="s">
        <v>787</v>
      </c>
      <c r="CF1384" s="865" t="s">
        <v>787</v>
      </c>
      <c r="CG1384" s="865" t="s">
        <v>787</v>
      </c>
      <c r="CH1384" s="865" t="s">
        <v>787</v>
      </c>
      <c r="CI1384" s="865" t="s">
        <v>787</v>
      </c>
      <c r="CJ1384" s="865" t="s">
        <v>787</v>
      </c>
      <c r="CK1384" s="865" t="s">
        <v>787</v>
      </c>
      <c r="CL1384" s="865" t="s">
        <v>787</v>
      </c>
      <c r="CM1384" s="865" t="s">
        <v>787</v>
      </c>
      <c r="CN1384" s="865" t="s">
        <v>787</v>
      </c>
      <c r="CO1384" s="865" t="s">
        <v>787</v>
      </c>
      <c r="CP1384" s="865" t="s">
        <v>787</v>
      </c>
      <c r="CQ1384" s="865" t="s">
        <v>787</v>
      </c>
      <c r="CR1384" s="865" t="s">
        <v>787</v>
      </c>
      <c r="CS1384" s="865" t="s">
        <v>787</v>
      </c>
      <c r="CT1384" s="1525"/>
      <c r="CU1384" s="390">
        <f t="shared" si="1224"/>
        <v>0</v>
      </c>
      <c r="CV1384" s="373">
        <v>0</v>
      </c>
      <c r="CW1384" s="390">
        <f t="shared" si="1258"/>
        <v>0</v>
      </c>
      <c r="CX1384" s="373">
        <v>0</v>
      </c>
      <c r="CY1384" s="390">
        <f t="shared" si="1264"/>
        <v>0</v>
      </c>
      <c r="CZ1384" s="390">
        <f t="shared" si="1256"/>
        <v>0</v>
      </c>
      <c r="DA1384" s="390">
        <f t="shared" si="1257"/>
        <v>0</v>
      </c>
      <c r="DB1384" s="865" t="s">
        <v>787</v>
      </c>
      <c r="DC1384" s="1525">
        <v>26</v>
      </c>
      <c r="DD1384" s="1371">
        <f t="shared" si="1267"/>
        <v>2600</v>
      </c>
      <c r="DE1384" s="1525">
        <v>26</v>
      </c>
      <c r="DF1384" s="1371">
        <f t="shared" ref="DF1384:DF1415" si="1269">(R1384/26*DE1384)*Q1384</f>
        <v>2600</v>
      </c>
      <c r="DG1384" s="865">
        <v>26</v>
      </c>
      <c r="DH1384" s="1371">
        <f t="shared" si="1268"/>
        <v>2600</v>
      </c>
      <c r="DI1384" s="865" t="s">
        <v>787</v>
      </c>
      <c r="DJ1384" s="865" t="s">
        <v>787</v>
      </c>
      <c r="DK1384" s="865"/>
      <c r="DL1384" s="865"/>
      <c r="DM1384" s="865"/>
      <c r="DN1384" s="865"/>
      <c r="DO1384" s="865"/>
      <c r="DP1384" s="865"/>
      <c r="DQ1384" s="865"/>
      <c r="DR1384" s="865"/>
      <c r="DS1384" s="865"/>
      <c r="DT1384" s="865" t="s">
        <v>787</v>
      </c>
      <c r="DU1384" s="793">
        <f t="shared" si="1227"/>
        <v>2600</v>
      </c>
      <c r="DV1384" s="794">
        <v>2600</v>
      </c>
      <c r="DW1384" s="794">
        <v>2600</v>
      </c>
      <c r="DX1384" s="794">
        <f t="shared" si="1229"/>
        <v>0</v>
      </c>
      <c r="DY1384" s="794">
        <f t="shared" si="1230"/>
        <v>0</v>
      </c>
      <c r="DZ1384" s="865" t="s">
        <v>787</v>
      </c>
      <c r="EA1384" s="865" t="s">
        <v>787</v>
      </c>
      <c r="EB1384" s="865" t="s">
        <v>787</v>
      </c>
      <c r="EC1384" s="865" t="s">
        <v>787</v>
      </c>
      <c r="ED1384" s="865" t="s">
        <v>787</v>
      </c>
      <c r="EE1384" s="865" t="s">
        <v>787</v>
      </c>
      <c r="EF1384" s="865" t="s">
        <v>787</v>
      </c>
      <c r="EG1384" s="865"/>
      <c r="EH1384" s="865" t="s">
        <v>787</v>
      </c>
      <c r="EI1384" s="865" t="s">
        <v>787</v>
      </c>
      <c r="EJ1384" s="865" t="s">
        <v>787</v>
      </c>
      <c r="EK1384" s="865" t="s">
        <v>787</v>
      </c>
      <c r="EL1384" s="865" t="s">
        <v>787</v>
      </c>
      <c r="EM1384" s="865" t="s">
        <v>787</v>
      </c>
      <c r="EN1384" s="865" t="s">
        <v>787</v>
      </c>
      <c r="EO1384" s="865" t="s">
        <v>787</v>
      </c>
      <c r="EP1384" s="865" t="s">
        <v>787</v>
      </c>
      <c r="EQ1384" s="865" t="s">
        <v>787</v>
      </c>
      <c r="ER1384" s="865" t="s">
        <v>787</v>
      </c>
      <c r="ES1384" s="865" t="s">
        <v>787</v>
      </c>
      <c r="ET1384" s="865" t="s">
        <v>787</v>
      </c>
      <c r="EU1384" s="865" t="s">
        <v>787</v>
      </c>
      <c r="EV1384" s="865" t="s">
        <v>787</v>
      </c>
      <c r="EW1384" s="865" t="s">
        <v>787</v>
      </c>
      <c r="EX1384" s="865" t="s">
        <v>787</v>
      </c>
      <c r="EY1384" s="865" t="s">
        <v>787</v>
      </c>
      <c r="EZ1384" s="865" t="s">
        <v>787</v>
      </c>
      <c r="FA1384" s="865" t="s">
        <v>787</v>
      </c>
      <c r="FB1384" s="865" t="s">
        <v>787</v>
      </c>
      <c r="FC1384" s="865" t="s">
        <v>787</v>
      </c>
      <c r="FD1384" s="865" t="s">
        <v>787</v>
      </c>
      <c r="FE1384" s="865" t="s">
        <v>787</v>
      </c>
      <c r="FF1384" s="865" t="s">
        <v>787</v>
      </c>
      <c r="FG1384" s="865" t="s">
        <v>787</v>
      </c>
      <c r="FH1384" s="865" t="s">
        <v>787</v>
      </c>
      <c r="FI1384" s="1434" t="s">
        <v>787</v>
      </c>
      <c r="FJ1384" s="1434" t="s">
        <v>787</v>
      </c>
      <c r="FK1384" s="1434" t="s">
        <v>787</v>
      </c>
      <c r="FL1384" s="1434" t="s">
        <v>787</v>
      </c>
      <c r="FM1384" s="1434" t="s">
        <v>787</v>
      </c>
      <c r="FN1384" s="1434" t="s">
        <v>787</v>
      </c>
      <c r="FO1384" s="1434" t="s">
        <v>787</v>
      </c>
      <c r="FP1384" s="1434" t="s">
        <v>787</v>
      </c>
      <c r="FQ1384" s="1434" t="s">
        <v>787</v>
      </c>
      <c r="FR1384" s="1434" t="s">
        <v>787</v>
      </c>
      <c r="FS1384" s="1434" t="s">
        <v>787</v>
      </c>
      <c r="FT1384" s="1434" t="s">
        <v>787</v>
      </c>
      <c r="FU1384" s="1434" t="s">
        <v>787</v>
      </c>
      <c r="FV1384" s="1434" t="s">
        <v>787</v>
      </c>
      <c r="FW1384" s="1434" t="s">
        <v>787</v>
      </c>
      <c r="FX1384" s="1434" t="s">
        <v>787</v>
      </c>
      <c r="FY1384" s="1434" t="s">
        <v>787</v>
      </c>
      <c r="FZ1384" s="1434" t="s">
        <v>787</v>
      </c>
      <c r="GA1384" s="1434" t="s">
        <v>787</v>
      </c>
      <c r="GB1384" s="1434" t="s">
        <v>787</v>
      </c>
      <c r="GC1384" s="1434" t="s">
        <v>787</v>
      </c>
      <c r="GD1384" s="1434" t="s">
        <v>787</v>
      </c>
      <c r="GE1384" s="1434" t="s">
        <v>787</v>
      </c>
      <c r="GF1384" s="1434" t="s">
        <v>787</v>
      </c>
      <c r="GG1384" s="1434" t="s">
        <v>787</v>
      </c>
      <c r="GH1384" s="1434" t="s">
        <v>787</v>
      </c>
      <c r="GI1384" s="1434" t="s">
        <v>787</v>
      </c>
      <c r="GJ1384" s="1434" t="s">
        <v>787</v>
      </c>
      <c r="GK1384" s="1434" t="s">
        <v>787</v>
      </c>
      <c r="GL1384" s="1434" t="s">
        <v>787</v>
      </c>
      <c r="GM1384" s="1434" t="s">
        <v>787</v>
      </c>
      <c r="GN1384" s="1434" t="s">
        <v>787</v>
      </c>
      <c r="GO1384" s="1434" t="s">
        <v>787</v>
      </c>
      <c r="GP1384" s="1434" t="s">
        <v>787</v>
      </c>
      <c r="GQ1384" s="1434" t="s">
        <v>787</v>
      </c>
      <c r="GR1384" s="1434" t="s">
        <v>787</v>
      </c>
      <c r="GS1384" s="1434" t="s">
        <v>787</v>
      </c>
      <c r="GT1384" s="1434" t="s">
        <v>787</v>
      </c>
      <c r="GU1384" s="1434" t="s">
        <v>787</v>
      </c>
      <c r="GV1384" s="1434" t="s">
        <v>787</v>
      </c>
      <c r="GW1384" s="1434" t="s">
        <v>787</v>
      </c>
      <c r="GX1384" s="1434" t="s">
        <v>787</v>
      </c>
      <c r="GY1384" s="1434" t="s">
        <v>787</v>
      </c>
      <c r="GZ1384" s="1434" t="s">
        <v>787</v>
      </c>
      <c r="HA1384" s="1434" t="s">
        <v>787</v>
      </c>
      <c r="HB1384" s="1434" t="s">
        <v>787</v>
      </c>
      <c r="HC1384" s="1434" t="s">
        <v>787</v>
      </c>
      <c r="HD1384" s="1434" t="s">
        <v>787</v>
      </c>
      <c r="HE1384" s="1434" t="s">
        <v>787</v>
      </c>
      <c r="HF1384" s="1434" t="s">
        <v>787</v>
      </c>
      <c r="HG1384" s="1434" t="s">
        <v>787</v>
      </c>
      <c r="HH1384" s="1434" t="s">
        <v>787</v>
      </c>
      <c r="HI1384" s="1434" t="s">
        <v>787</v>
      </c>
      <c r="HJ1384" s="1434" t="s">
        <v>787</v>
      </c>
      <c r="HK1384" s="1434" t="s">
        <v>787</v>
      </c>
      <c r="HL1384" s="1434" t="s">
        <v>787</v>
      </c>
      <c r="HM1384" s="1434" t="s">
        <v>787</v>
      </c>
      <c r="HN1384" s="1434" t="s">
        <v>787</v>
      </c>
      <c r="HO1384" s="1434" t="s">
        <v>787</v>
      </c>
      <c r="HP1384" s="1434" t="s">
        <v>787</v>
      </c>
      <c r="HQ1384" s="1434" t="s">
        <v>787</v>
      </c>
      <c r="HR1384" s="1434" t="s">
        <v>787</v>
      </c>
      <c r="HS1384" s="1434" t="s">
        <v>787</v>
      </c>
      <c r="HT1384" s="1434" t="s">
        <v>787</v>
      </c>
      <c r="HU1384" s="1434" t="s">
        <v>787</v>
      </c>
      <c r="HV1384" s="1434" t="s">
        <v>787</v>
      </c>
      <c r="HW1384" s="1434" t="s">
        <v>787</v>
      </c>
      <c r="HX1384" s="1434" t="s">
        <v>787</v>
      </c>
      <c r="HY1384" s="1434" t="s">
        <v>787</v>
      </c>
      <c r="HZ1384" s="1434" t="s">
        <v>787</v>
      </c>
      <c r="IA1384" s="1434" t="s">
        <v>787</v>
      </c>
      <c r="IB1384" s="1434" t="s">
        <v>787</v>
      </c>
      <c r="IC1384" s="1434" t="s">
        <v>787</v>
      </c>
      <c r="ID1384" s="1434" t="s">
        <v>787</v>
      </c>
      <c r="IE1384" s="1434" t="s">
        <v>787</v>
      </c>
      <c r="IF1384" s="1434" t="s">
        <v>787</v>
      </c>
      <c r="IG1384" s="1434" t="s">
        <v>787</v>
      </c>
      <c r="IH1384" s="1434" t="s">
        <v>787</v>
      </c>
      <c r="II1384" s="1434" t="s">
        <v>787</v>
      </c>
      <c r="IJ1384" s="1434" t="s">
        <v>787</v>
      </c>
      <c r="IK1384" s="1434" t="s">
        <v>787</v>
      </c>
      <c r="IL1384" s="1434" t="s">
        <v>787</v>
      </c>
      <c r="IM1384" s="1434" t="s">
        <v>787</v>
      </c>
      <c r="IN1384" s="1434" t="s">
        <v>787</v>
      </c>
      <c r="IO1384" s="1434" t="s">
        <v>787</v>
      </c>
      <c r="IP1384" s="1434" t="s">
        <v>787</v>
      </c>
      <c r="IQ1384" s="1434" t="s">
        <v>787</v>
      </c>
      <c r="IR1384" s="1434" t="s">
        <v>787</v>
      </c>
      <c r="IS1384" s="1434" t="s">
        <v>787</v>
      </c>
      <c r="IT1384" s="1434" t="s">
        <v>787</v>
      </c>
      <c r="IU1384" s="1434" t="s">
        <v>787</v>
      </c>
      <c r="IV1384" s="1434" t="s">
        <v>787</v>
      </c>
      <c r="IW1384" s="1434" t="s">
        <v>787</v>
      </c>
      <c r="IX1384" s="1434" t="s">
        <v>787</v>
      </c>
      <c r="IY1384" s="1434" t="s">
        <v>787</v>
      </c>
      <c r="IZ1384" s="1434" t="s">
        <v>787</v>
      </c>
      <c r="JA1384" s="1434" t="s">
        <v>787</v>
      </c>
      <c r="JB1384" s="1434" t="s">
        <v>787</v>
      </c>
      <c r="JC1384" s="1434" t="s">
        <v>787</v>
      </c>
      <c r="JD1384" s="1434" t="s">
        <v>787</v>
      </c>
      <c r="JE1384" s="1434" t="s">
        <v>787</v>
      </c>
      <c r="JF1384" s="1434" t="s">
        <v>787</v>
      </c>
      <c r="JG1384" s="1434" t="s">
        <v>787</v>
      </c>
      <c r="JH1384" s="1434" t="s">
        <v>787</v>
      </c>
      <c r="JI1384" s="1434" t="s">
        <v>787</v>
      </c>
      <c r="JJ1384" s="1434" t="s">
        <v>787</v>
      </c>
      <c r="JK1384" s="1434" t="s">
        <v>787</v>
      </c>
      <c r="JL1384" s="1434" t="s">
        <v>787</v>
      </c>
      <c r="JM1384" s="1434" t="s">
        <v>787</v>
      </c>
      <c r="JN1384" s="1434" t="s">
        <v>787</v>
      </c>
      <c r="JO1384" s="1434" t="s">
        <v>787</v>
      </c>
      <c r="JP1384" s="1434" t="s">
        <v>787</v>
      </c>
      <c r="JQ1384" s="1434" t="s">
        <v>787</v>
      </c>
      <c r="JR1384" s="1434" t="s">
        <v>787</v>
      </c>
      <c r="JS1384" s="1434" t="s">
        <v>787</v>
      </c>
      <c r="JT1384" s="1434" t="s">
        <v>787</v>
      </c>
      <c r="JU1384" s="1434" t="s">
        <v>787</v>
      </c>
      <c r="JV1384" s="1434" t="s">
        <v>787</v>
      </c>
      <c r="JW1384" s="1434" t="s">
        <v>787</v>
      </c>
      <c r="JX1384" s="1434" t="s">
        <v>787</v>
      </c>
      <c r="JY1384" s="1434" t="s">
        <v>787</v>
      </c>
      <c r="JZ1384" s="1434" t="s">
        <v>787</v>
      </c>
      <c r="KA1384" s="1434" t="s">
        <v>787</v>
      </c>
      <c r="KB1384" s="1434" t="s">
        <v>787</v>
      </c>
      <c r="KC1384" s="1434" t="s">
        <v>787</v>
      </c>
      <c r="KD1384" s="1434" t="s">
        <v>787</v>
      </c>
      <c r="KE1384" s="1434" t="s">
        <v>787</v>
      </c>
      <c r="KF1384" s="1434" t="s">
        <v>787</v>
      </c>
      <c r="KG1384" s="1434" t="s">
        <v>787</v>
      </c>
      <c r="KH1384" s="1434" t="s">
        <v>787</v>
      </c>
      <c r="KI1384" s="1434" t="s">
        <v>787</v>
      </c>
      <c r="KJ1384" s="1434" t="s">
        <v>787</v>
      </c>
      <c r="KK1384" s="1434" t="s">
        <v>787</v>
      </c>
      <c r="KL1384" s="1434" t="s">
        <v>787</v>
      </c>
      <c r="KM1384" s="1434" t="s">
        <v>787</v>
      </c>
      <c r="KN1384" s="1434" t="s">
        <v>787</v>
      </c>
      <c r="KO1384" s="1434" t="s">
        <v>787</v>
      </c>
      <c r="KP1384" s="1434" t="s">
        <v>787</v>
      </c>
      <c r="KQ1384" s="1434" t="s">
        <v>787</v>
      </c>
      <c r="KR1384" s="1434" t="s">
        <v>787</v>
      </c>
      <c r="KS1384" s="1434" t="s">
        <v>787</v>
      </c>
      <c r="KT1384" s="1434" t="s">
        <v>787</v>
      </c>
      <c r="KU1384" s="1434" t="s">
        <v>787</v>
      </c>
      <c r="KV1384" s="1434" t="s">
        <v>787</v>
      </c>
      <c r="KW1384" s="1434" t="s">
        <v>787</v>
      </c>
      <c r="KX1384" s="1434" t="s">
        <v>787</v>
      </c>
      <c r="KY1384" s="1434" t="s">
        <v>787</v>
      </c>
      <c r="KZ1384" s="1434" t="s">
        <v>787</v>
      </c>
      <c r="LA1384" s="1434" t="s">
        <v>787</v>
      </c>
      <c r="LB1384" s="1434" t="s">
        <v>787</v>
      </c>
      <c r="LC1384" s="1434" t="s">
        <v>787</v>
      </c>
      <c r="LD1384" s="1434" t="s">
        <v>787</v>
      </c>
      <c r="LE1384" s="1434" t="s">
        <v>787</v>
      </c>
      <c r="LF1384" s="1434" t="s">
        <v>787</v>
      </c>
      <c r="LG1384" s="1434" t="s">
        <v>787</v>
      </c>
      <c r="LH1384" s="1434" t="s">
        <v>787</v>
      </c>
      <c r="LI1384" s="1434" t="s">
        <v>787</v>
      </c>
      <c r="LJ1384" s="1434" t="s">
        <v>787</v>
      </c>
      <c r="LK1384" s="1434" t="s">
        <v>787</v>
      </c>
      <c r="LL1384" s="1434" t="s">
        <v>787</v>
      </c>
      <c r="LM1384" s="1434" t="s">
        <v>787</v>
      </c>
      <c r="LN1384" s="1434" t="s">
        <v>787</v>
      </c>
      <c r="LO1384" s="1434" t="s">
        <v>787</v>
      </c>
      <c r="LP1384" s="1434" t="s">
        <v>787</v>
      </c>
      <c r="LQ1384" s="1434" t="s">
        <v>787</v>
      </c>
      <c r="LR1384" s="1434" t="s">
        <v>787</v>
      </c>
      <c r="LS1384" s="1434" t="s">
        <v>787</v>
      </c>
      <c r="LT1384" s="1434" t="s">
        <v>787</v>
      </c>
      <c r="LU1384" s="1434" t="s">
        <v>787</v>
      </c>
      <c r="LV1384" s="1434" t="s">
        <v>787</v>
      </c>
      <c r="LW1384" s="1434" t="s">
        <v>787</v>
      </c>
      <c r="LX1384" s="1434" t="s">
        <v>787</v>
      </c>
      <c r="LY1384" s="1434" t="s">
        <v>787</v>
      </c>
      <c r="LZ1384" s="1434" t="s">
        <v>787</v>
      </c>
      <c r="MA1384" s="1434" t="s">
        <v>787</v>
      </c>
      <c r="MB1384" s="1434" t="s">
        <v>787</v>
      </c>
      <c r="MC1384" s="1434" t="s">
        <v>787</v>
      </c>
    </row>
    <row r="1385" spans="1:341" s="786" customFormat="1" ht="48" hidden="1" customHeight="1" x14ac:dyDescent="0.25">
      <c r="A1385" s="1520">
        <v>2026</v>
      </c>
      <c r="B1385" s="1521">
        <v>479</v>
      </c>
      <c r="C1385" s="1521" t="s">
        <v>58</v>
      </c>
      <c r="D1385" s="1521">
        <v>3000654</v>
      </c>
      <c r="E1385" s="1521">
        <v>5005020</v>
      </c>
      <c r="F1385" s="1521" t="s">
        <v>2269</v>
      </c>
      <c r="G1385" s="1521" t="s">
        <v>2270</v>
      </c>
      <c r="H1385" s="1521">
        <v>93</v>
      </c>
      <c r="I1385" s="1521" t="s">
        <v>992</v>
      </c>
      <c r="J1385" s="1521" t="s">
        <v>10</v>
      </c>
      <c r="K1385" s="1521" t="s">
        <v>60</v>
      </c>
      <c r="L1385" s="1521" t="s">
        <v>3689</v>
      </c>
      <c r="M1385" s="1521" t="s">
        <v>62</v>
      </c>
      <c r="N1385" s="1521"/>
      <c r="O1385" s="1521" t="s">
        <v>2641</v>
      </c>
      <c r="P1385" s="1521" t="s">
        <v>65</v>
      </c>
      <c r="Q1385" s="1521">
        <v>1</v>
      </c>
      <c r="R1385" s="1522">
        <v>2600</v>
      </c>
      <c r="S1385" s="865" t="s">
        <v>787</v>
      </c>
      <c r="T1385" s="865" t="s">
        <v>787</v>
      </c>
      <c r="U1385" s="1521">
        <v>0</v>
      </c>
      <c r="V1385" s="1521">
        <v>26</v>
      </c>
      <c r="W1385" s="1521" t="s">
        <v>787</v>
      </c>
      <c r="X1385" s="1521" t="s">
        <v>787</v>
      </c>
      <c r="Y1385" s="1521" t="s">
        <v>787</v>
      </c>
      <c r="Z1385" s="1521" t="s">
        <v>787</v>
      </c>
      <c r="AA1385" s="1521" t="s">
        <v>787</v>
      </c>
      <c r="AB1385" s="1521" t="s">
        <v>787</v>
      </c>
      <c r="AC1385" s="1521" t="s">
        <v>787</v>
      </c>
      <c r="AD1385" s="1521" t="s">
        <v>787</v>
      </c>
      <c r="AE1385" s="285"/>
      <c r="AF1385" s="1523" t="s">
        <v>3951</v>
      </c>
      <c r="AG1385" s="1523" t="s">
        <v>3951</v>
      </c>
      <c r="AH1385" s="284">
        <f t="shared" si="1231"/>
        <v>0</v>
      </c>
      <c r="AI1385" s="284">
        <f t="shared" si="1266"/>
        <v>2600</v>
      </c>
      <c r="AJ1385" s="1523" t="s">
        <v>3951</v>
      </c>
      <c r="AK1385" s="1523" t="s">
        <v>3951</v>
      </c>
      <c r="AL1385" s="1523" t="s">
        <v>3951</v>
      </c>
      <c r="AM1385" s="1523" t="s">
        <v>3951</v>
      </c>
      <c r="AN1385" s="1523" t="s">
        <v>3951</v>
      </c>
      <c r="AO1385" s="1523" t="s">
        <v>3951</v>
      </c>
      <c r="AP1385" s="1523" t="s">
        <v>3951</v>
      </c>
      <c r="AQ1385" s="1523" t="s">
        <v>3951</v>
      </c>
      <c r="AR1385" s="288">
        <f t="shared" si="1232"/>
        <v>2600</v>
      </c>
      <c r="AS1385" s="1502" t="s">
        <v>2578</v>
      </c>
      <c r="AT1385" s="865" t="s">
        <v>787</v>
      </c>
      <c r="AU1385" s="865" t="s">
        <v>3535</v>
      </c>
      <c r="AV1385" s="865" t="s">
        <v>3536</v>
      </c>
      <c r="AW1385" s="1524">
        <v>46058</v>
      </c>
      <c r="AX1385" s="865" t="s">
        <v>3537</v>
      </c>
      <c r="AY1385" s="1524">
        <v>46078</v>
      </c>
      <c r="AZ1385" s="865" t="s">
        <v>787</v>
      </c>
      <c r="BA1385" s="865" t="s">
        <v>3538</v>
      </c>
      <c r="BB1385" s="865" t="s">
        <v>995</v>
      </c>
      <c r="BC1385" s="1525" t="s">
        <v>3808</v>
      </c>
      <c r="BD1385" s="1525" t="s">
        <v>3952</v>
      </c>
      <c r="BE1385" s="1525" t="s">
        <v>3810</v>
      </c>
      <c r="BF1385" s="1526">
        <v>46108</v>
      </c>
      <c r="BG1385" s="865" t="s">
        <v>787</v>
      </c>
      <c r="BH1385" s="773" t="s">
        <v>2673</v>
      </c>
      <c r="BI1385" s="2778"/>
      <c r="BJ1385" s="1440"/>
      <c r="BK1385" s="1302" t="s">
        <v>787</v>
      </c>
      <c r="BL1385" s="865">
        <v>6079</v>
      </c>
      <c r="BM1385" s="865"/>
      <c r="BN1385" s="1302" t="s">
        <v>787</v>
      </c>
      <c r="BO1385" s="1302" t="s">
        <v>787</v>
      </c>
      <c r="BP1385" s="1302"/>
      <c r="BQ1385" s="1527" t="s">
        <v>3811</v>
      </c>
      <c r="BR1385" s="2619"/>
      <c r="BS1385" s="1502" t="s">
        <v>1865</v>
      </c>
      <c r="BT1385" s="1502" t="s">
        <v>2675</v>
      </c>
      <c r="BU1385" s="1502" t="s">
        <v>1285</v>
      </c>
      <c r="BV1385" s="1307">
        <v>33262868</v>
      </c>
      <c r="BW1385" s="1306">
        <v>10332628688</v>
      </c>
      <c r="BX1385" s="1502" t="s">
        <v>2834</v>
      </c>
      <c r="BY1385" s="1528">
        <v>46117</v>
      </c>
      <c r="BZ1385" s="1528">
        <v>46142</v>
      </c>
      <c r="CA1385" s="865" t="s">
        <v>787</v>
      </c>
      <c r="CB1385" s="865" t="s">
        <v>787</v>
      </c>
      <c r="CC1385" s="865" t="s">
        <v>787</v>
      </c>
      <c r="CD1385" s="865" t="s">
        <v>787</v>
      </c>
      <c r="CE1385" s="865" t="s">
        <v>787</v>
      </c>
      <c r="CF1385" s="865" t="s">
        <v>787</v>
      </c>
      <c r="CG1385" s="865" t="s">
        <v>787</v>
      </c>
      <c r="CH1385" s="865" t="s">
        <v>787</v>
      </c>
      <c r="CI1385" s="865" t="s">
        <v>787</v>
      </c>
      <c r="CJ1385" s="865" t="s">
        <v>787</v>
      </c>
      <c r="CK1385" s="865" t="s">
        <v>787</v>
      </c>
      <c r="CL1385" s="865" t="s">
        <v>787</v>
      </c>
      <c r="CM1385" s="865" t="s">
        <v>787</v>
      </c>
      <c r="CN1385" s="865" t="s">
        <v>787</v>
      </c>
      <c r="CO1385" s="865" t="s">
        <v>787</v>
      </c>
      <c r="CP1385" s="865" t="s">
        <v>787</v>
      </c>
      <c r="CQ1385" s="865" t="s">
        <v>787</v>
      </c>
      <c r="CR1385" s="865" t="s">
        <v>787</v>
      </c>
      <c r="CS1385" s="865" t="s">
        <v>787</v>
      </c>
      <c r="CT1385" s="1525"/>
      <c r="CU1385" s="390">
        <f t="shared" si="1224"/>
        <v>0</v>
      </c>
      <c r="CV1385" s="373">
        <v>0</v>
      </c>
      <c r="CW1385" s="390">
        <f t="shared" si="1258"/>
        <v>0</v>
      </c>
      <c r="CX1385" s="373">
        <v>0</v>
      </c>
      <c r="CY1385" s="390">
        <f t="shared" si="1264"/>
        <v>0</v>
      </c>
      <c r="CZ1385" s="390">
        <f t="shared" si="1256"/>
        <v>0</v>
      </c>
      <c r="DA1385" s="390">
        <f t="shared" si="1257"/>
        <v>0</v>
      </c>
      <c r="DB1385" s="865" t="s">
        <v>787</v>
      </c>
      <c r="DC1385" s="1525">
        <v>26</v>
      </c>
      <c r="DD1385" s="1371">
        <f t="shared" si="1267"/>
        <v>2600</v>
      </c>
      <c r="DE1385" s="1525">
        <v>26</v>
      </c>
      <c r="DF1385" s="1371">
        <f t="shared" si="1269"/>
        <v>2600</v>
      </c>
      <c r="DG1385" s="865">
        <v>26</v>
      </c>
      <c r="DH1385" s="1371">
        <f t="shared" si="1268"/>
        <v>2600</v>
      </c>
      <c r="DI1385" s="865" t="s">
        <v>787</v>
      </c>
      <c r="DJ1385" s="865" t="s">
        <v>787</v>
      </c>
      <c r="DK1385" s="865"/>
      <c r="DL1385" s="865"/>
      <c r="DM1385" s="865"/>
      <c r="DN1385" s="865"/>
      <c r="DO1385" s="865"/>
      <c r="DP1385" s="865"/>
      <c r="DQ1385" s="865"/>
      <c r="DR1385" s="865"/>
      <c r="DS1385" s="865"/>
      <c r="DT1385" s="865" t="s">
        <v>787</v>
      </c>
      <c r="DU1385" s="793">
        <f t="shared" si="1227"/>
        <v>2600</v>
      </c>
      <c r="DV1385" s="794">
        <v>2600</v>
      </c>
      <c r="DW1385" s="794">
        <v>2600</v>
      </c>
      <c r="DX1385" s="794">
        <f t="shared" si="1229"/>
        <v>0</v>
      </c>
      <c r="DY1385" s="794">
        <f t="shared" si="1230"/>
        <v>0</v>
      </c>
      <c r="DZ1385" s="865" t="s">
        <v>787</v>
      </c>
      <c r="EA1385" s="865" t="s">
        <v>787</v>
      </c>
      <c r="EB1385" s="865" t="s">
        <v>787</v>
      </c>
      <c r="EC1385" s="865" t="s">
        <v>787</v>
      </c>
      <c r="ED1385" s="865" t="s">
        <v>787</v>
      </c>
      <c r="EE1385" s="865" t="s">
        <v>787</v>
      </c>
      <c r="EF1385" s="865" t="s">
        <v>787</v>
      </c>
      <c r="EG1385" s="865"/>
      <c r="EH1385" s="865" t="s">
        <v>787</v>
      </c>
      <c r="EI1385" s="865" t="s">
        <v>787</v>
      </c>
      <c r="EJ1385" s="865" t="s">
        <v>787</v>
      </c>
      <c r="EK1385" s="865" t="s">
        <v>787</v>
      </c>
      <c r="EL1385" s="865" t="s">
        <v>787</v>
      </c>
      <c r="EM1385" s="865" t="s">
        <v>787</v>
      </c>
      <c r="EN1385" s="865" t="s">
        <v>787</v>
      </c>
      <c r="EO1385" s="865" t="s">
        <v>787</v>
      </c>
      <c r="EP1385" s="865" t="s">
        <v>787</v>
      </c>
      <c r="EQ1385" s="865" t="s">
        <v>787</v>
      </c>
      <c r="ER1385" s="865" t="s">
        <v>787</v>
      </c>
      <c r="ES1385" s="865" t="s">
        <v>787</v>
      </c>
      <c r="ET1385" s="865" t="s">
        <v>787</v>
      </c>
      <c r="EU1385" s="865" t="s">
        <v>787</v>
      </c>
      <c r="EV1385" s="865" t="s">
        <v>787</v>
      </c>
      <c r="EW1385" s="865" t="s">
        <v>787</v>
      </c>
      <c r="EX1385" s="865" t="s">
        <v>787</v>
      </c>
      <c r="EY1385" s="865" t="s">
        <v>787</v>
      </c>
      <c r="EZ1385" s="865" t="s">
        <v>787</v>
      </c>
      <c r="FA1385" s="865" t="s">
        <v>787</v>
      </c>
      <c r="FB1385" s="865" t="s">
        <v>787</v>
      </c>
      <c r="FC1385" s="865" t="s">
        <v>787</v>
      </c>
      <c r="FD1385" s="865" t="s">
        <v>787</v>
      </c>
      <c r="FE1385" s="865" t="s">
        <v>787</v>
      </c>
      <c r="FF1385" s="865" t="s">
        <v>787</v>
      </c>
      <c r="FG1385" s="865" t="s">
        <v>787</v>
      </c>
      <c r="FH1385" s="865" t="s">
        <v>787</v>
      </c>
      <c r="FI1385" s="1434" t="s">
        <v>787</v>
      </c>
      <c r="FJ1385" s="1434" t="s">
        <v>787</v>
      </c>
      <c r="FK1385" s="1434" t="s">
        <v>787</v>
      </c>
      <c r="FL1385" s="1434" t="s">
        <v>787</v>
      </c>
      <c r="FM1385" s="1434" t="s">
        <v>787</v>
      </c>
      <c r="FN1385" s="1434" t="s">
        <v>787</v>
      </c>
      <c r="FO1385" s="1434" t="s">
        <v>787</v>
      </c>
      <c r="FP1385" s="1434" t="s">
        <v>787</v>
      </c>
      <c r="FQ1385" s="1434" t="s">
        <v>787</v>
      </c>
      <c r="FR1385" s="1434" t="s">
        <v>787</v>
      </c>
      <c r="FS1385" s="1434" t="s">
        <v>787</v>
      </c>
      <c r="FT1385" s="1434" t="s">
        <v>787</v>
      </c>
      <c r="FU1385" s="1434" t="s">
        <v>787</v>
      </c>
      <c r="FV1385" s="1434" t="s">
        <v>787</v>
      </c>
      <c r="FW1385" s="1434" t="s">
        <v>787</v>
      </c>
      <c r="FX1385" s="1434" t="s">
        <v>787</v>
      </c>
      <c r="FY1385" s="1434" t="s">
        <v>787</v>
      </c>
      <c r="FZ1385" s="1434" t="s">
        <v>787</v>
      </c>
      <c r="GA1385" s="1434" t="s">
        <v>787</v>
      </c>
      <c r="GB1385" s="1434" t="s">
        <v>787</v>
      </c>
      <c r="GC1385" s="1434" t="s">
        <v>787</v>
      </c>
      <c r="GD1385" s="1434" t="s">
        <v>787</v>
      </c>
      <c r="GE1385" s="1434" t="s">
        <v>787</v>
      </c>
      <c r="GF1385" s="1434" t="s">
        <v>787</v>
      </c>
      <c r="GG1385" s="1434" t="s">
        <v>787</v>
      </c>
      <c r="GH1385" s="1434" t="s">
        <v>787</v>
      </c>
      <c r="GI1385" s="1434" t="s">
        <v>787</v>
      </c>
      <c r="GJ1385" s="1434" t="s">
        <v>787</v>
      </c>
      <c r="GK1385" s="1434" t="s">
        <v>787</v>
      </c>
      <c r="GL1385" s="1434" t="s">
        <v>787</v>
      </c>
      <c r="GM1385" s="1434" t="s">
        <v>787</v>
      </c>
      <c r="GN1385" s="1434" t="s">
        <v>787</v>
      </c>
      <c r="GO1385" s="1434" t="s">
        <v>787</v>
      </c>
      <c r="GP1385" s="1434" t="s">
        <v>787</v>
      </c>
      <c r="GQ1385" s="1434" t="s">
        <v>787</v>
      </c>
      <c r="GR1385" s="1434" t="s">
        <v>787</v>
      </c>
      <c r="GS1385" s="1434" t="s">
        <v>787</v>
      </c>
      <c r="GT1385" s="1434" t="s">
        <v>787</v>
      </c>
      <c r="GU1385" s="1434" t="s">
        <v>787</v>
      </c>
      <c r="GV1385" s="1434" t="s">
        <v>787</v>
      </c>
      <c r="GW1385" s="1434" t="s">
        <v>787</v>
      </c>
      <c r="GX1385" s="1434" t="s">
        <v>787</v>
      </c>
      <c r="GY1385" s="1434" t="s">
        <v>787</v>
      </c>
      <c r="GZ1385" s="1434" t="s">
        <v>787</v>
      </c>
      <c r="HA1385" s="1434" t="s">
        <v>787</v>
      </c>
      <c r="HB1385" s="1434" t="s">
        <v>787</v>
      </c>
      <c r="HC1385" s="1434" t="s">
        <v>787</v>
      </c>
      <c r="HD1385" s="1434" t="s">
        <v>787</v>
      </c>
      <c r="HE1385" s="1434" t="s">
        <v>787</v>
      </c>
      <c r="HF1385" s="1434" t="s">
        <v>787</v>
      </c>
      <c r="HG1385" s="1434" t="s">
        <v>787</v>
      </c>
      <c r="HH1385" s="1434" t="s">
        <v>787</v>
      </c>
      <c r="HI1385" s="1434" t="s">
        <v>787</v>
      </c>
      <c r="HJ1385" s="1434" t="s">
        <v>787</v>
      </c>
      <c r="HK1385" s="1434" t="s">
        <v>787</v>
      </c>
      <c r="HL1385" s="1434" t="s">
        <v>787</v>
      </c>
      <c r="HM1385" s="1434" t="s">
        <v>787</v>
      </c>
      <c r="HN1385" s="1434" t="s">
        <v>787</v>
      </c>
      <c r="HO1385" s="1434" t="s">
        <v>787</v>
      </c>
      <c r="HP1385" s="1434" t="s">
        <v>787</v>
      </c>
      <c r="HQ1385" s="1434" t="s">
        <v>787</v>
      </c>
      <c r="HR1385" s="1434" t="s">
        <v>787</v>
      </c>
      <c r="HS1385" s="1434" t="s">
        <v>787</v>
      </c>
      <c r="HT1385" s="1434" t="s">
        <v>787</v>
      </c>
      <c r="HU1385" s="1434" t="s">
        <v>787</v>
      </c>
      <c r="HV1385" s="1434" t="s">
        <v>787</v>
      </c>
      <c r="HW1385" s="1434" t="s">
        <v>787</v>
      </c>
      <c r="HX1385" s="1434" t="s">
        <v>787</v>
      </c>
      <c r="HY1385" s="1434" t="s">
        <v>787</v>
      </c>
      <c r="HZ1385" s="1434" t="s">
        <v>787</v>
      </c>
      <c r="IA1385" s="1434" t="s">
        <v>787</v>
      </c>
      <c r="IB1385" s="1434" t="s">
        <v>787</v>
      </c>
      <c r="IC1385" s="1434" t="s">
        <v>787</v>
      </c>
      <c r="ID1385" s="1434" t="s">
        <v>787</v>
      </c>
      <c r="IE1385" s="1434" t="s">
        <v>787</v>
      </c>
      <c r="IF1385" s="1434" t="s">
        <v>787</v>
      </c>
      <c r="IG1385" s="1434" t="s">
        <v>787</v>
      </c>
      <c r="IH1385" s="1434" t="s">
        <v>787</v>
      </c>
      <c r="II1385" s="1434" t="s">
        <v>787</v>
      </c>
      <c r="IJ1385" s="1434" t="s">
        <v>787</v>
      </c>
      <c r="IK1385" s="1434" t="s">
        <v>787</v>
      </c>
      <c r="IL1385" s="1434" t="s">
        <v>787</v>
      </c>
      <c r="IM1385" s="1434" t="s">
        <v>787</v>
      </c>
      <c r="IN1385" s="1434" t="s">
        <v>787</v>
      </c>
      <c r="IO1385" s="1434" t="s">
        <v>787</v>
      </c>
      <c r="IP1385" s="1434" t="s">
        <v>787</v>
      </c>
      <c r="IQ1385" s="1434" t="s">
        <v>787</v>
      </c>
      <c r="IR1385" s="1434" t="s">
        <v>787</v>
      </c>
      <c r="IS1385" s="1434" t="s">
        <v>787</v>
      </c>
      <c r="IT1385" s="1434" t="s">
        <v>787</v>
      </c>
      <c r="IU1385" s="1434" t="s">
        <v>787</v>
      </c>
      <c r="IV1385" s="1434" t="s">
        <v>787</v>
      </c>
      <c r="IW1385" s="1434" t="s">
        <v>787</v>
      </c>
      <c r="IX1385" s="1434" t="s">
        <v>787</v>
      </c>
      <c r="IY1385" s="1434" t="s">
        <v>787</v>
      </c>
      <c r="IZ1385" s="1434" t="s">
        <v>787</v>
      </c>
      <c r="JA1385" s="1434" t="s">
        <v>787</v>
      </c>
      <c r="JB1385" s="1434" t="s">
        <v>787</v>
      </c>
      <c r="JC1385" s="1434" t="s">
        <v>787</v>
      </c>
      <c r="JD1385" s="1434" t="s">
        <v>787</v>
      </c>
      <c r="JE1385" s="1434" t="s">
        <v>787</v>
      </c>
      <c r="JF1385" s="1434" t="s">
        <v>787</v>
      </c>
      <c r="JG1385" s="1434" t="s">
        <v>787</v>
      </c>
      <c r="JH1385" s="1434" t="s">
        <v>787</v>
      </c>
      <c r="JI1385" s="1434" t="s">
        <v>787</v>
      </c>
      <c r="JJ1385" s="1434" t="s">
        <v>787</v>
      </c>
      <c r="JK1385" s="1434" t="s">
        <v>787</v>
      </c>
      <c r="JL1385" s="1434" t="s">
        <v>787</v>
      </c>
      <c r="JM1385" s="1434" t="s">
        <v>787</v>
      </c>
      <c r="JN1385" s="1434" t="s">
        <v>787</v>
      </c>
      <c r="JO1385" s="1434" t="s">
        <v>787</v>
      </c>
      <c r="JP1385" s="1434" t="s">
        <v>787</v>
      </c>
      <c r="JQ1385" s="1434" t="s">
        <v>787</v>
      </c>
      <c r="JR1385" s="1434" t="s">
        <v>787</v>
      </c>
      <c r="JS1385" s="1434" t="s">
        <v>787</v>
      </c>
      <c r="JT1385" s="1434" t="s">
        <v>787</v>
      </c>
      <c r="JU1385" s="1434" t="s">
        <v>787</v>
      </c>
      <c r="JV1385" s="1434" t="s">
        <v>787</v>
      </c>
      <c r="JW1385" s="1434" t="s">
        <v>787</v>
      </c>
      <c r="JX1385" s="1434" t="s">
        <v>787</v>
      </c>
      <c r="JY1385" s="1434" t="s">
        <v>787</v>
      </c>
      <c r="JZ1385" s="1434" t="s">
        <v>787</v>
      </c>
      <c r="KA1385" s="1434" t="s">
        <v>787</v>
      </c>
      <c r="KB1385" s="1434" t="s">
        <v>787</v>
      </c>
      <c r="KC1385" s="1434" t="s">
        <v>787</v>
      </c>
      <c r="KD1385" s="1434" t="s">
        <v>787</v>
      </c>
      <c r="KE1385" s="1434" t="s">
        <v>787</v>
      </c>
      <c r="KF1385" s="1434" t="s">
        <v>787</v>
      </c>
      <c r="KG1385" s="1434" t="s">
        <v>787</v>
      </c>
      <c r="KH1385" s="1434" t="s">
        <v>787</v>
      </c>
      <c r="KI1385" s="1434" t="s">
        <v>787</v>
      </c>
      <c r="KJ1385" s="1434" t="s">
        <v>787</v>
      </c>
      <c r="KK1385" s="1434" t="s">
        <v>787</v>
      </c>
      <c r="KL1385" s="1434" t="s">
        <v>787</v>
      </c>
      <c r="KM1385" s="1434" t="s">
        <v>787</v>
      </c>
      <c r="KN1385" s="1434" t="s">
        <v>787</v>
      </c>
      <c r="KO1385" s="1434" t="s">
        <v>787</v>
      </c>
      <c r="KP1385" s="1434" t="s">
        <v>787</v>
      </c>
      <c r="KQ1385" s="1434" t="s">
        <v>787</v>
      </c>
      <c r="KR1385" s="1434" t="s">
        <v>787</v>
      </c>
      <c r="KS1385" s="1434" t="s">
        <v>787</v>
      </c>
      <c r="KT1385" s="1434" t="s">
        <v>787</v>
      </c>
      <c r="KU1385" s="1434" t="s">
        <v>787</v>
      </c>
      <c r="KV1385" s="1434" t="s">
        <v>787</v>
      </c>
      <c r="KW1385" s="1434" t="s">
        <v>787</v>
      </c>
      <c r="KX1385" s="1434" t="s">
        <v>787</v>
      </c>
      <c r="KY1385" s="1434" t="s">
        <v>787</v>
      </c>
      <c r="KZ1385" s="1434" t="s">
        <v>787</v>
      </c>
      <c r="LA1385" s="1434" t="s">
        <v>787</v>
      </c>
      <c r="LB1385" s="1434" t="s">
        <v>787</v>
      </c>
      <c r="LC1385" s="1434" t="s">
        <v>787</v>
      </c>
      <c r="LD1385" s="1434" t="s">
        <v>787</v>
      </c>
      <c r="LE1385" s="1434" t="s">
        <v>787</v>
      </c>
      <c r="LF1385" s="1434" t="s">
        <v>787</v>
      </c>
      <c r="LG1385" s="1434" t="s">
        <v>787</v>
      </c>
      <c r="LH1385" s="1434" t="s">
        <v>787</v>
      </c>
      <c r="LI1385" s="1434" t="s">
        <v>787</v>
      </c>
      <c r="LJ1385" s="1434" t="s">
        <v>787</v>
      </c>
      <c r="LK1385" s="1434" t="s">
        <v>787</v>
      </c>
      <c r="LL1385" s="1434" t="s">
        <v>787</v>
      </c>
      <c r="LM1385" s="1434" t="s">
        <v>787</v>
      </c>
      <c r="LN1385" s="1434" t="s">
        <v>787</v>
      </c>
      <c r="LO1385" s="1434" t="s">
        <v>787</v>
      </c>
      <c r="LP1385" s="1434" t="s">
        <v>787</v>
      </c>
      <c r="LQ1385" s="1434" t="s">
        <v>787</v>
      </c>
      <c r="LR1385" s="1434" t="s">
        <v>787</v>
      </c>
      <c r="LS1385" s="1434" t="s">
        <v>787</v>
      </c>
      <c r="LT1385" s="1434" t="s">
        <v>787</v>
      </c>
      <c r="LU1385" s="1434" t="s">
        <v>787</v>
      </c>
      <c r="LV1385" s="1434" t="s">
        <v>787</v>
      </c>
      <c r="LW1385" s="1434" t="s">
        <v>787</v>
      </c>
      <c r="LX1385" s="1434" t="s">
        <v>787</v>
      </c>
      <c r="LY1385" s="1434" t="s">
        <v>787</v>
      </c>
      <c r="LZ1385" s="1434" t="s">
        <v>787</v>
      </c>
      <c r="MA1385" s="1434" t="s">
        <v>787</v>
      </c>
      <c r="MB1385" s="1434" t="s">
        <v>787</v>
      </c>
      <c r="MC1385" s="1434" t="s">
        <v>787</v>
      </c>
    </row>
    <row r="1386" spans="1:341" s="786" customFormat="1" ht="48" hidden="1" customHeight="1" x14ac:dyDescent="0.25">
      <c r="A1386" s="1520">
        <v>2026</v>
      </c>
      <c r="B1386" s="1521">
        <v>479</v>
      </c>
      <c r="C1386" s="1521" t="s">
        <v>58</v>
      </c>
      <c r="D1386" s="1521">
        <v>3000654</v>
      </c>
      <c r="E1386" s="1521">
        <v>5005020</v>
      </c>
      <c r="F1386" s="1521" t="s">
        <v>2269</v>
      </c>
      <c r="G1386" s="1521" t="s">
        <v>2270</v>
      </c>
      <c r="H1386" s="1521">
        <v>93</v>
      </c>
      <c r="I1386" s="1521" t="s">
        <v>992</v>
      </c>
      <c r="J1386" s="1521" t="s">
        <v>10</v>
      </c>
      <c r="K1386" s="1521" t="s">
        <v>60</v>
      </c>
      <c r="L1386" s="1521" t="s">
        <v>3689</v>
      </c>
      <c r="M1386" s="1521" t="s">
        <v>62</v>
      </c>
      <c r="N1386" s="1521"/>
      <c r="O1386" s="1521" t="s">
        <v>2641</v>
      </c>
      <c r="P1386" s="1521" t="s">
        <v>65</v>
      </c>
      <c r="Q1386" s="1521">
        <v>1</v>
      </c>
      <c r="R1386" s="1522">
        <v>2600</v>
      </c>
      <c r="S1386" s="865" t="s">
        <v>787</v>
      </c>
      <c r="T1386" s="865" t="s">
        <v>787</v>
      </c>
      <c r="U1386" s="1521">
        <v>0</v>
      </c>
      <c r="V1386" s="1521">
        <v>26</v>
      </c>
      <c r="W1386" s="1521" t="s">
        <v>787</v>
      </c>
      <c r="X1386" s="1521" t="s">
        <v>787</v>
      </c>
      <c r="Y1386" s="1521" t="s">
        <v>787</v>
      </c>
      <c r="Z1386" s="1521" t="s">
        <v>787</v>
      </c>
      <c r="AA1386" s="1521" t="s">
        <v>787</v>
      </c>
      <c r="AB1386" s="1521" t="s">
        <v>787</v>
      </c>
      <c r="AC1386" s="1521" t="s">
        <v>787</v>
      </c>
      <c r="AD1386" s="1521" t="s">
        <v>787</v>
      </c>
      <c r="AE1386" s="285"/>
      <c r="AF1386" s="1523" t="s">
        <v>3951</v>
      </c>
      <c r="AG1386" s="1523" t="s">
        <v>3951</v>
      </c>
      <c r="AH1386" s="284">
        <f t="shared" si="1231"/>
        <v>0</v>
      </c>
      <c r="AI1386" s="284">
        <f t="shared" si="1266"/>
        <v>2600</v>
      </c>
      <c r="AJ1386" s="1523" t="s">
        <v>3951</v>
      </c>
      <c r="AK1386" s="1523" t="s">
        <v>3951</v>
      </c>
      <c r="AL1386" s="1523" t="s">
        <v>3951</v>
      </c>
      <c r="AM1386" s="1523" t="s">
        <v>3951</v>
      </c>
      <c r="AN1386" s="1523" t="s">
        <v>3951</v>
      </c>
      <c r="AO1386" s="1523" t="s">
        <v>3951</v>
      </c>
      <c r="AP1386" s="1523" t="s">
        <v>3951</v>
      </c>
      <c r="AQ1386" s="1523" t="s">
        <v>3951</v>
      </c>
      <c r="AR1386" s="288">
        <f t="shared" si="1232"/>
        <v>2600</v>
      </c>
      <c r="AS1386" s="1502" t="s">
        <v>2578</v>
      </c>
      <c r="AT1386" s="865" t="s">
        <v>787</v>
      </c>
      <c r="AU1386" s="865" t="s">
        <v>3535</v>
      </c>
      <c r="AV1386" s="865" t="s">
        <v>3536</v>
      </c>
      <c r="AW1386" s="1524">
        <v>46058</v>
      </c>
      <c r="AX1386" s="865" t="s">
        <v>3537</v>
      </c>
      <c r="AY1386" s="1524">
        <v>46078</v>
      </c>
      <c r="AZ1386" s="865" t="s">
        <v>787</v>
      </c>
      <c r="BA1386" s="865" t="s">
        <v>3538</v>
      </c>
      <c r="BB1386" s="865" t="s">
        <v>995</v>
      </c>
      <c r="BC1386" s="1525" t="s">
        <v>3808</v>
      </c>
      <c r="BD1386" s="1525" t="s">
        <v>3952</v>
      </c>
      <c r="BE1386" s="1525" t="s">
        <v>3810</v>
      </c>
      <c r="BF1386" s="1526">
        <v>46108</v>
      </c>
      <c r="BG1386" s="865" t="s">
        <v>787</v>
      </c>
      <c r="BH1386" s="773" t="s">
        <v>3312</v>
      </c>
      <c r="BI1386" s="2778"/>
      <c r="BJ1386" s="1440"/>
      <c r="BK1386" s="1302" t="s">
        <v>787</v>
      </c>
      <c r="BL1386" s="865">
        <v>6080</v>
      </c>
      <c r="BM1386" s="865"/>
      <c r="BN1386" s="1302" t="s">
        <v>787</v>
      </c>
      <c r="BO1386" s="1302" t="s">
        <v>787</v>
      </c>
      <c r="BP1386" s="1302"/>
      <c r="BQ1386" s="1527" t="s">
        <v>3811</v>
      </c>
      <c r="BR1386" s="2619"/>
      <c r="BS1386" s="1502" t="s">
        <v>3837</v>
      </c>
      <c r="BT1386" s="1502" t="s">
        <v>1409</v>
      </c>
      <c r="BU1386" s="1502" t="s">
        <v>3838</v>
      </c>
      <c r="BV1386" s="1307">
        <v>41741304</v>
      </c>
      <c r="BW1386" s="1306">
        <v>10417413044</v>
      </c>
      <c r="BX1386" s="1502" t="s">
        <v>2834</v>
      </c>
      <c r="BY1386" s="1528">
        <v>46117</v>
      </c>
      <c r="BZ1386" s="1528">
        <v>46142</v>
      </c>
      <c r="CA1386" s="865" t="s">
        <v>787</v>
      </c>
      <c r="CB1386" s="865" t="s">
        <v>787</v>
      </c>
      <c r="CC1386" s="865" t="s">
        <v>787</v>
      </c>
      <c r="CD1386" s="865" t="s">
        <v>787</v>
      </c>
      <c r="CE1386" s="865" t="s">
        <v>787</v>
      </c>
      <c r="CF1386" s="865" t="s">
        <v>787</v>
      </c>
      <c r="CG1386" s="865" t="s">
        <v>787</v>
      </c>
      <c r="CH1386" s="865" t="s">
        <v>787</v>
      </c>
      <c r="CI1386" s="865" t="s">
        <v>787</v>
      </c>
      <c r="CJ1386" s="865" t="s">
        <v>787</v>
      </c>
      <c r="CK1386" s="865" t="s">
        <v>787</v>
      </c>
      <c r="CL1386" s="865" t="s">
        <v>787</v>
      </c>
      <c r="CM1386" s="865" t="s">
        <v>787</v>
      </c>
      <c r="CN1386" s="865" t="s">
        <v>787</v>
      </c>
      <c r="CO1386" s="865" t="s">
        <v>787</v>
      </c>
      <c r="CP1386" s="865" t="s">
        <v>787</v>
      </c>
      <c r="CQ1386" s="865" t="s">
        <v>787</v>
      </c>
      <c r="CR1386" s="865" t="s">
        <v>787</v>
      </c>
      <c r="CS1386" s="865" t="s">
        <v>787</v>
      </c>
      <c r="CT1386" s="1525"/>
      <c r="CU1386" s="390">
        <f t="shared" si="1224"/>
        <v>0</v>
      </c>
      <c r="CV1386" s="373">
        <v>0</v>
      </c>
      <c r="CW1386" s="390">
        <f t="shared" si="1258"/>
        <v>0</v>
      </c>
      <c r="CX1386" s="373">
        <v>0</v>
      </c>
      <c r="CY1386" s="390">
        <f t="shared" si="1264"/>
        <v>0</v>
      </c>
      <c r="CZ1386" s="390">
        <f t="shared" si="1256"/>
        <v>0</v>
      </c>
      <c r="DA1386" s="390">
        <f t="shared" si="1257"/>
        <v>0</v>
      </c>
      <c r="DB1386" s="865" t="s">
        <v>787</v>
      </c>
      <c r="DC1386" s="1525">
        <v>26</v>
      </c>
      <c r="DD1386" s="1371">
        <f t="shared" si="1267"/>
        <v>2600</v>
      </c>
      <c r="DE1386" s="1525">
        <v>26</v>
      </c>
      <c r="DF1386" s="1371">
        <f t="shared" si="1269"/>
        <v>2600</v>
      </c>
      <c r="DG1386" s="865">
        <v>26</v>
      </c>
      <c r="DH1386" s="1371">
        <f t="shared" si="1268"/>
        <v>2600</v>
      </c>
      <c r="DI1386" s="865" t="s">
        <v>787</v>
      </c>
      <c r="DJ1386" s="865" t="s">
        <v>787</v>
      </c>
      <c r="DK1386" s="865"/>
      <c r="DL1386" s="865"/>
      <c r="DM1386" s="865"/>
      <c r="DN1386" s="865"/>
      <c r="DO1386" s="865"/>
      <c r="DP1386" s="865"/>
      <c r="DQ1386" s="865"/>
      <c r="DR1386" s="865"/>
      <c r="DS1386" s="865"/>
      <c r="DT1386" s="865" t="s">
        <v>787</v>
      </c>
      <c r="DU1386" s="793">
        <f t="shared" si="1227"/>
        <v>2600</v>
      </c>
      <c r="DV1386" s="794">
        <v>2600</v>
      </c>
      <c r="DW1386" s="794">
        <v>2600</v>
      </c>
      <c r="DX1386" s="794">
        <f t="shared" si="1229"/>
        <v>0</v>
      </c>
      <c r="DY1386" s="794">
        <f t="shared" si="1230"/>
        <v>0</v>
      </c>
      <c r="DZ1386" s="865" t="s">
        <v>787</v>
      </c>
      <c r="EA1386" s="865" t="s">
        <v>787</v>
      </c>
      <c r="EB1386" s="865" t="s">
        <v>787</v>
      </c>
      <c r="EC1386" s="865" t="s">
        <v>787</v>
      </c>
      <c r="ED1386" s="865" t="s">
        <v>787</v>
      </c>
      <c r="EE1386" s="865" t="s">
        <v>787</v>
      </c>
      <c r="EF1386" s="865" t="s">
        <v>787</v>
      </c>
      <c r="EG1386" s="865"/>
      <c r="EH1386" s="865" t="s">
        <v>787</v>
      </c>
      <c r="EI1386" s="865" t="s">
        <v>787</v>
      </c>
      <c r="EJ1386" s="865" t="s">
        <v>787</v>
      </c>
      <c r="EK1386" s="865" t="s">
        <v>787</v>
      </c>
      <c r="EL1386" s="865" t="s">
        <v>787</v>
      </c>
      <c r="EM1386" s="865" t="s">
        <v>787</v>
      </c>
      <c r="EN1386" s="865" t="s">
        <v>787</v>
      </c>
      <c r="EO1386" s="865" t="s">
        <v>787</v>
      </c>
      <c r="EP1386" s="865" t="s">
        <v>787</v>
      </c>
      <c r="EQ1386" s="865" t="s">
        <v>787</v>
      </c>
      <c r="ER1386" s="865" t="s">
        <v>787</v>
      </c>
      <c r="ES1386" s="865" t="s">
        <v>787</v>
      </c>
      <c r="ET1386" s="865" t="s">
        <v>787</v>
      </c>
      <c r="EU1386" s="865" t="s">
        <v>787</v>
      </c>
      <c r="EV1386" s="865" t="s">
        <v>787</v>
      </c>
      <c r="EW1386" s="865" t="s">
        <v>787</v>
      </c>
      <c r="EX1386" s="865" t="s">
        <v>787</v>
      </c>
      <c r="EY1386" s="865" t="s">
        <v>787</v>
      </c>
      <c r="EZ1386" s="865" t="s">
        <v>787</v>
      </c>
      <c r="FA1386" s="865" t="s">
        <v>787</v>
      </c>
      <c r="FB1386" s="865" t="s">
        <v>787</v>
      </c>
      <c r="FC1386" s="865" t="s">
        <v>787</v>
      </c>
      <c r="FD1386" s="865" t="s">
        <v>787</v>
      </c>
      <c r="FE1386" s="865" t="s">
        <v>787</v>
      </c>
      <c r="FF1386" s="865" t="s">
        <v>787</v>
      </c>
      <c r="FG1386" s="865" t="s">
        <v>787</v>
      </c>
      <c r="FH1386" s="865" t="s">
        <v>787</v>
      </c>
      <c r="FI1386" s="1434" t="s">
        <v>787</v>
      </c>
      <c r="FJ1386" s="1434" t="s">
        <v>787</v>
      </c>
      <c r="FK1386" s="1434" t="s">
        <v>787</v>
      </c>
      <c r="FL1386" s="1434" t="s">
        <v>787</v>
      </c>
      <c r="FM1386" s="1434" t="s">
        <v>787</v>
      </c>
      <c r="FN1386" s="1434" t="s">
        <v>787</v>
      </c>
      <c r="FO1386" s="1434" t="s">
        <v>787</v>
      </c>
      <c r="FP1386" s="1434" t="s">
        <v>787</v>
      </c>
      <c r="FQ1386" s="1434" t="s">
        <v>787</v>
      </c>
      <c r="FR1386" s="1434" t="s">
        <v>787</v>
      </c>
      <c r="FS1386" s="1434" t="s">
        <v>787</v>
      </c>
      <c r="FT1386" s="1434" t="s">
        <v>787</v>
      </c>
      <c r="FU1386" s="1434" t="s">
        <v>787</v>
      </c>
      <c r="FV1386" s="1434" t="s">
        <v>787</v>
      </c>
      <c r="FW1386" s="1434" t="s">
        <v>787</v>
      </c>
      <c r="FX1386" s="1434" t="s">
        <v>787</v>
      </c>
      <c r="FY1386" s="1434" t="s">
        <v>787</v>
      </c>
      <c r="FZ1386" s="1434" t="s">
        <v>787</v>
      </c>
      <c r="GA1386" s="1434" t="s">
        <v>787</v>
      </c>
      <c r="GB1386" s="1434" t="s">
        <v>787</v>
      </c>
      <c r="GC1386" s="1434" t="s">
        <v>787</v>
      </c>
      <c r="GD1386" s="1434" t="s">
        <v>787</v>
      </c>
      <c r="GE1386" s="1434" t="s">
        <v>787</v>
      </c>
      <c r="GF1386" s="1434" t="s">
        <v>787</v>
      </c>
      <c r="GG1386" s="1434" t="s">
        <v>787</v>
      </c>
      <c r="GH1386" s="1434" t="s">
        <v>787</v>
      </c>
      <c r="GI1386" s="1434" t="s">
        <v>787</v>
      </c>
      <c r="GJ1386" s="1434" t="s">
        <v>787</v>
      </c>
      <c r="GK1386" s="1434" t="s">
        <v>787</v>
      </c>
      <c r="GL1386" s="1434" t="s">
        <v>787</v>
      </c>
      <c r="GM1386" s="1434" t="s">
        <v>787</v>
      </c>
      <c r="GN1386" s="1434" t="s">
        <v>787</v>
      </c>
      <c r="GO1386" s="1434" t="s">
        <v>787</v>
      </c>
      <c r="GP1386" s="1434" t="s">
        <v>787</v>
      </c>
      <c r="GQ1386" s="1434" t="s">
        <v>787</v>
      </c>
      <c r="GR1386" s="1434" t="s">
        <v>787</v>
      </c>
      <c r="GS1386" s="1434" t="s">
        <v>787</v>
      </c>
      <c r="GT1386" s="1434" t="s">
        <v>787</v>
      </c>
      <c r="GU1386" s="1434" t="s">
        <v>787</v>
      </c>
      <c r="GV1386" s="1434" t="s">
        <v>787</v>
      </c>
      <c r="GW1386" s="1434" t="s">
        <v>787</v>
      </c>
      <c r="GX1386" s="1434" t="s">
        <v>787</v>
      </c>
      <c r="GY1386" s="1434" t="s">
        <v>787</v>
      </c>
      <c r="GZ1386" s="1434" t="s">
        <v>787</v>
      </c>
      <c r="HA1386" s="1434" t="s">
        <v>787</v>
      </c>
      <c r="HB1386" s="1434" t="s">
        <v>787</v>
      </c>
      <c r="HC1386" s="1434" t="s">
        <v>787</v>
      </c>
      <c r="HD1386" s="1434" t="s">
        <v>787</v>
      </c>
      <c r="HE1386" s="1434" t="s">
        <v>787</v>
      </c>
      <c r="HF1386" s="1434" t="s">
        <v>787</v>
      </c>
      <c r="HG1386" s="1434" t="s">
        <v>787</v>
      </c>
      <c r="HH1386" s="1434" t="s">
        <v>787</v>
      </c>
      <c r="HI1386" s="1434" t="s">
        <v>787</v>
      </c>
      <c r="HJ1386" s="1434" t="s">
        <v>787</v>
      </c>
      <c r="HK1386" s="1434" t="s">
        <v>787</v>
      </c>
      <c r="HL1386" s="1434" t="s">
        <v>787</v>
      </c>
      <c r="HM1386" s="1434" t="s">
        <v>787</v>
      </c>
      <c r="HN1386" s="1434" t="s">
        <v>787</v>
      </c>
      <c r="HO1386" s="1434" t="s">
        <v>787</v>
      </c>
      <c r="HP1386" s="1434" t="s">
        <v>787</v>
      </c>
      <c r="HQ1386" s="1434" t="s">
        <v>787</v>
      </c>
      <c r="HR1386" s="1434" t="s">
        <v>787</v>
      </c>
      <c r="HS1386" s="1434" t="s">
        <v>787</v>
      </c>
      <c r="HT1386" s="1434" t="s">
        <v>787</v>
      </c>
      <c r="HU1386" s="1434" t="s">
        <v>787</v>
      </c>
      <c r="HV1386" s="1434" t="s">
        <v>787</v>
      </c>
      <c r="HW1386" s="1434" t="s">
        <v>787</v>
      </c>
      <c r="HX1386" s="1434" t="s">
        <v>787</v>
      </c>
      <c r="HY1386" s="1434" t="s">
        <v>787</v>
      </c>
      <c r="HZ1386" s="1434" t="s">
        <v>787</v>
      </c>
      <c r="IA1386" s="1434" t="s">
        <v>787</v>
      </c>
      <c r="IB1386" s="1434" t="s">
        <v>787</v>
      </c>
      <c r="IC1386" s="1434" t="s">
        <v>787</v>
      </c>
      <c r="ID1386" s="1434" t="s">
        <v>787</v>
      </c>
      <c r="IE1386" s="1434" t="s">
        <v>787</v>
      </c>
      <c r="IF1386" s="1434" t="s">
        <v>787</v>
      </c>
      <c r="IG1386" s="1434" t="s">
        <v>787</v>
      </c>
      <c r="IH1386" s="1434" t="s">
        <v>787</v>
      </c>
      <c r="II1386" s="1434" t="s">
        <v>787</v>
      </c>
      <c r="IJ1386" s="1434" t="s">
        <v>787</v>
      </c>
      <c r="IK1386" s="1434" t="s">
        <v>787</v>
      </c>
      <c r="IL1386" s="1434" t="s">
        <v>787</v>
      </c>
      <c r="IM1386" s="1434" t="s">
        <v>787</v>
      </c>
      <c r="IN1386" s="1434" t="s">
        <v>787</v>
      </c>
      <c r="IO1386" s="1434" t="s">
        <v>787</v>
      </c>
      <c r="IP1386" s="1434" t="s">
        <v>787</v>
      </c>
      <c r="IQ1386" s="1434" t="s">
        <v>787</v>
      </c>
      <c r="IR1386" s="1434" t="s">
        <v>787</v>
      </c>
      <c r="IS1386" s="1434" t="s">
        <v>787</v>
      </c>
      <c r="IT1386" s="1434" t="s">
        <v>787</v>
      </c>
      <c r="IU1386" s="1434" t="s">
        <v>787</v>
      </c>
      <c r="IV1386" s="1434" t="s">
        <v>787</v>
      </c>
      <c r="IW1386" s="1434" t="s">
        <v>787</v>
      </c>
      <c r="IX1386" s="1434" t="s">
        <v>787</v>
      </c>
      <c r="IY1386" s="1434" t="s">
        <v>787</v>
      </c>
      <c r="IZ1386" s="1434" t="s">
        <v>787</v>
      </c>
      <c r="JA1386" s="1434" t="s">
        <v>787</v>
      </c>
      <c r="JB1386" s="1434" t="s">
        <v>787</v>
      </c>
      <c r="JC1386" s="1434" t="s">
        <v>787</v>
      </c>
      <c r="JD1386" s="1434" t="s">
        <v>787</v>
      </c>
      <c r="JE1386" s="1434" t="s">
        <v>787</v>
      </c>
      <c r="JF1386" s="1434" t="s">
        <v>787</v>
      </c>
      <c r="JG1386" s="1434" t="s">
        <v>787</v>
      </c>
      <c r="JH1386" s="1434" t="s">
        <v>787</v>
      </c>
      <c r="JI1386" s="1434" t="s">
        <v>787</v>
      </c>
      <c r="JJ1386" s="1434" t="s">
        <v>787</v>
      </c>
      <c r="JK1386" s="1434" t="s">
        <v>787</v>
      </c>
      <c r="JL1386" s="1434" t="s">
        <v>787</v>
      </c>
      <c r="JM1386" s="1434" t="s">
        <v>787</v>
      </c>
      <c r="JN1386" s="1434" t="s">
        <v>787</v>
      </c>
      <c r="JO1386" s="1434" t="s">
        <v>787</v>
      </c>
      <c r="JP1386" s="1434" t="s">
        <v>787</v>
      </c>
      <c r="JQ1386" s="1434" t="s">
        <v>787</v>
      </c>
      <c r="JR1386" s="1434" t="s">
        <v>787</v>
      </c>
      <c r="JS1386" s="1434" t="s">
        <v>787</v>
      </c>
      <c r="JT1386" s="1434" t="s">
        <v>787</v>
      </c>
      <c r="JU1386" s="1434" t="s">
        <v>787</v>
      </c>
      <c r="JV1386" s="1434" t="s">
        <v>787</v>
      </c>
      <c r="JW1386" s="1434" t="s">
        <v>787</v>
      </c>
      <c r="JX1386" s="1434" t="s">
        <v>787</v>
      </c>
      <c r="JY1386" s="1434" t="s">
        <v>787</v>
      </c>
      <c r="JZ1386" s="1434" t="s">
        <v>787</v>
      </c>
      <c r="KA1386" s="1434" t="s">
        <v>787</v>
      </c>
      <c r="KB1386" s="1434" t="s">
        <v>787</v>
      </c>
      <c r="KC1386" s="1434" t="s">
        <v>787</v>
      </c>
      <c r="KD1386" s="1434" t="s">
        <v>787</v>
      </c>
      <c r="KE1386" s="1434" t="s">
        <v>787</v>
      </c>
      <c r="KF1386" s="1434" t="s">
        <v>787</v>
      </c>
      <c r="KG1386" s="1434" t="s">
        <v>787</v>
      </c>
      <c r="KH1386" s="1434" t="s">
        <v>787</v>
      </c>
      <c r="KI1386" s="1434" t="s">
        <v>787</v>
      </c>
      <c r="KJ1386" s="1434" t="s">
        <v>787</v>
      </c>
      <c r="KK1386" s="1434" t="s">
        <v>787</v>
      </c>
      <c r="KL1386" s="1434" t="s">
        <v>787</v>
      </c>
      <c r="KM1386" s="1434" t="s">
        <v>787</v>
      </c>
      <c r="KN1386" s="1434" t="s">
        <v>787</v>
      </c>
      <c r="KO1386" s="1434" t="s">
        <v>787</v>
      </c>
      <c r="KP1386" s="1434" t="s">
        <v>787</v>
      </c>
      <c r="KQ1386" s="1434" t="s">
        <v>787</v>
      </c>
      <c r="KR1386" s="1434" t="s">
        <v>787</v>
      </c>
      <c r="KS1386" s="1434" t="s">
        <v>787</v>
      </c>
      <c r="KT1386" s="1434" t="s">
        <v>787</v>
      </c>
      <c r="KU1386" s="1434" t="s">
        <v>787</v>
      </c>
      <c r="KV1386" s="1434" t="s">
        <v>787</v>
      </c>
      <c r="KW1386" s="1434" t="s">
        <v>787</v>
      </c>
      <c r="KX1386" s="1434" t="s">
        <v>787</v>
      </c>
      <c r="KY1386" s="1434" t="s">
        <v>787</v>
      </c>
      <c r="KZ1386" s="1434" t="s">
        <v>787</v>
      </c>
      <c r="LA1386" s="1434" t="s">
        <v>787</v>
      </c>
      <c r="LB1386" s="1434" t="s">
        <v>787</v>
      </c>
      <c r="LC1386" s="1434" t="s">
        <v>787</v>
      </c>
      <c r="LD1386" s="1434" t="s">
        <v>787</v>
      </c>
      <c r="LE1386" s="1434" t="s">
        <v>787</v>
      </c>
      <c r="LF1386" s="1434" t="s">
        <v>787</v>
      </c>
      <c r="LG1386" s="1434" t="s">
        <v>787</v>
      </c>
      <c r="LH1386" s="1434" t="s">
        <v>787</v>
      </c>
      <c r="LI1386" s="1434" t="s">
        <v>787</v>
      </c>
      <c r="LJ1386" s="1434" t="s">
        <v>787</v>
      </c>
      <c r="LK1386" s="1434" t="s">
        <v>787</v>
      </c>
      <c r="LL1386" s="1434" t="s">
        <v>787</v>
      </c>
      <c r="LM1386" s="1434" t="s">
        <v>787</v>
      </c>
      <c r="LN1386" s="1434" t="s">
        <v>787</v>
      </c>
      <c r="LO1386" s="1434" t="s">
        <v>787</v>
      </c>
      <c r="LP1386" s="1434" t="s">
        <v>787</v>
      </c>
      <c r="LQ1386" s="1434" t="s">
        <v>787</v>
      </c>
      <c r="LR1386" s="1434" t="s">
        <v>787</v>
      </c>
      <c r="LS1386" s="1434" t="s">
        <v>787</v>
      </c>
      <c r="LT1386" s="1434" t="s">
        <v>787</v>
      </c>
      <c r="LU1386" s="1434" t="s">
        <v>787</v>
      </c>
      <c r="LV1386" s="1434" t="s">
        <v>787</v>
      </c>
      <c r="LW1386" s="1434" t="s">
        <v>787</v>
      </c>
      <c r="LX1386" s="1434" t="s">
        <v>787</v>
      </c>
      <c r="LY1386" s="1434" t="s">
        <v>787</v>
      </c>
      <c r="LZ1386" s="1434" t="s">
        <v>787</v>
      </c>
      <c r="MA1386" s="1434" t="s">
        <v>787</v>
      </c>
      <c r="MB1386" s="1434" t="s">
        <v>787</v>
      </c>
      <c r="MC1386" s="1434" t="s">
        <v>787</v>
      </c>
    </row>
    <row r="1387" spans="1:341" s="786" customFormat="1" ht="48" hidden="1" customHeight="1" x14ac:dyDescent="0.25">
      <c r="A1387" s="1520">
        <v>2026</v>
      </c>
      <c r="B1387" s="1521">
        <v>479</v>
      </c>
      <c r="C1387" s="1521" t="s">
        <v>58</v>
      </c>
      <c r="D1387" s="1521">
        <v>3000654</v>
      </c>
      <c r="E1387" s="1521">
        <v>5005020</v>
      </c>
      <c r="F1387" s="1521" t="s">
        <v>2269</v>
      </c>
      <c r="G1387" s="1521" t="s">
        <v>2270</v>
      </c>
      <c r="H1387" s="1521">
        <v>93</v>
      </c>
      <c r="I1387" s="1521" t="s">
        <v>992</v>
      </c>
      <c r="J1387" s="1521" t="s">
        <v>10</v>
      </c>
      <c r="K1387" s="1521" t="s">
        <v>60</v>
      </c>
      <c r="L1387" s="1521" t="s">
        <v>3689</v>
      </c>
      <c r="M1387" s="1521" t="s">
        <v>62</v>
      </c>
      <c r="N1387" s="1521"/>
      <c r="O1387" s="1521" t="s">
        <v>2641</v>
      </c>
      <c r="P1387" s="1521" t="s">
        <v>65</v>
      </c>
      <c r="Q1387" s="1521">
        <v>1</v>
      </c>
      <c r="R1387" s="1522">
        <v>2600</v>
      </c>
      <c r="S1387" s="865" t="s">
        <v>787</v>
      </c>
      <c r="T1387" s="865" t="s">
        <v>787</v>
      </c>
      <c r="U1387" s="1521">
        <v>0</v>
      </c>
      <c r="V1387" s="1521">
        <v>26</v>
      </c>
      <c r="W1387" s="1521" t="s">
        <v>787</v>
      </c>
      <c r="X1387" s="1521" t="s">
        <v>787</v>
      </c>
      <c r="Y1387" s="1521" t="s">
        <v>787</v>
      </c>
      <c r="Z1387" s="1521" t="s">
        <v>787</v>
      </c>
      <c r="AA1387" s="1521" t="s">
        <v>787</v>
      </c>
      <c r="AB1387" s="1521" t="s">
        <v>787</v>
      </c>
      <c r="AC1387" s="1521" t="s">
        <v>787</v>
      </c>
      <c r="AD1387" s="1521" t="s">
        <v>787</v>
      </c>
      <c r="AE1387" s="285"/>
      <c r="AF1387" s="1523" t="s">
        <v>3951</v>
      </c>
      <c r="AG1387" s="1523" t="s">
        <v>3951</v>
      </c>
      <c r="AH1387" s="284">
        <f t="shared" si="1231"/>
        <v>0</v>
      </c>
      <c r="AI1387" s="284">
        <f t="shared" si="1266"/>
        <v>2600</v>
      </c>
      <c r="AJ1387" s="1523" t="s">
        <v>3951</v>
      </c>
      <c r="AK1387" s="1523" t="s">
        <v>3951</v>
      </c>
      <c r="AL1387" s="1523" t="s">
        <v>3951</v>
      </c>
      <c r="AM1387" s="1523" t="s">
        <v>3951</v>
      </c>
      <c r="AN1387" s="1523" t="s">
        <v>3951</v>
      </c>
      <c r="AO1387" s="1523" t="s">
        <v>3951</v>
      </c>
      <c r="AP1387" s="1523" t="s">
        <v>3951</v>
      </c>
      <c r="AQ1387" s="1523" t="s">
        <v>3951</v>
      </c>
      <c r="AR1387" s="288">
        <f t="shared" si="1232"/>
        <v>2600</v>
      </c>
      <c r="AS1387" s="1502" t="s">
        <v>2578</v>
      </c>
      <c r="AT1387" s="865" t="s">
        <v>787</v>
      </c>
      <c r="AU1387" s="865" t="s">
        <v>3535</v>
      </c>
      <c r="AV1387" s="865" t="s">
        <v>3536</v>
      </c>
      <c r="AW1387" s="1524">
        <v>46058</v>
      </c>
      <c r="AX1387" s="865" t="s">
        <v>3537</v>
      </c>
      <c r="AY1387" s="1524">
        <v>46078</v>
      </c>
      <c r="AZ1387" s="865" t="s">
        <v>787</v>
      </c>
      <c r="BA1387" s="865" t="s">
        <v>3538</v>
      </c>
      <c r="BB1387" s="865" t="s">
        <v>995</v>
      </c>
      <c r="BC1387" s="1525" t="s">
        <v>3808</v>
      </c>
      <c r="BD1387" s="1525" t="s">
        <v>3952</v>
      </c>
      <c r="BE1387" s="1525" t="s">
        <v>3810</v>
      </c>
      <c r="BF1387" s="1526">
        <v>46108</v>
      </c>
      <c r="BG1387" s="865" t="s">
        <v>787</v>
      </c>
      <c r="BH1387" s="773" t="s">
        <v>3321</v>
      </c>
      <c r="BI1387" s="2778"/>
      <c r="BJ1387" s="1440"/>
      <c r="BK1387" s="1302" t="s">
        <v>787</v>
      </c>
      <c r="BL1387" s="865">
        <v>6081</v>
      </c>
      <c r="BM1387" s="865"/>
      <c r="BN1387" s="1302" t="s">
        <v>787</v>
      </c>
      <c r="BO1387" s="1302" t="s">
        <v>787</v>
      </c>
      <c r="BP1387" s="1302"/>
      <c r="BQ1387" s="1527" t="s">
        <v>3811</v>
      </c>
      <c r="BR1387" s="2619"/>
      <c r="BS1387" s="1502" t="s">
        <v>2900</v>
      </c>
      <c r="BT1387" s="1502" t="s">
        <v>3322</v>
      </c>
      <c r="BU1387" s="1502" t="s">
        <v>3839</v>
      </c>
      <c r="BV1387" s="1307">
        <v>44138402</v>
      </c>
      <c r="BW1387" s="1306">
        <v>10441384021</v>
      </c>
      <c r="BX1387" s="1502" t="s">
        <v>2834</v>
      </c>
      <c r="BY1387" s="1528">
        <v>46117</v>
      </c>
      <c r="BZ1387" s="1528">
        <v>46142</v>
      </c>
      <c r="CA1387" s="865" t="s">
        <v>787</v>
      </c>
      <c r="CB1387" s="865" t="s">
        <v>787</v>
      </c>
      <c r="CC1387" s="865" t="s">
        <v>787</v>
      </c>
      <c r="CD1387" s="865" t="s">
        <v>787</v>
      </c>
      <c r="CE1387" s="865" t="s">
        <v>787</v>
      </c>
      <c r="CF1387" s="865" t="s">
        <v>787</v>
      </c>
      <c r="CG1387" s="865" t="s">
        <v>787</v>
      </c>
      <c r="CH1387" s="865" t="s">
        <v>787</v>
      </c>
      <c r="CI1387" s="865" t="s">
        <v>787</v>
      </c>
      <c r="CJ1387" s="865" t="s">
        <v>787</v>
      </c>
      <c r="CK1387" s="865" t="s">
        <v>787</v>
      </c>
      <c r="CL1387" s="865" t="s">
        <v>787</v>
      </c>
      <c r="CM1387" s="865" t="s">
        <v>787</v>
      </c>
      <c r="CN1387" s="865" t="s">
        <v>787</v>
      </c>
      <c r="CO1387" s="865" t="s">
        <v>787</v>
      </c>
      <c r="CP1387" s="865" t="s">
        <v>787</v>
      </c>
      <c r="CQ1387" s="865" t="s">
        <v>787</v>
      </c>
      <c r="CR1387" s="865" t="s">
        <v>787</v>
      </c>
      <c r="CS1387" s="865" t="s">
        <v>787</v>
      </c>
      <c r="CT1387" s="1525"/>
      <c r="CU1387" s="390">
        <f t="shared" si="1224"/>
        <v>0</v>
      </c>
      <c r="CV1387" s="373">
        <v>0</v>
      </c>
      <c r="CW1387" s="390">
        <f t="shared" si="1258"/>
        <v>0</v>
      </c>
      <c r="CX1387" s="373">
        <v>0</v>
      </c>
      <c r="CY1387" s="390">
        <f t="shared" si="1264"/>
        <v>0</v>
      </c>
      <c r="CZ1387" s="390">
        <f t="shared" si="1256"/>
        <v>0</v>
      </c>
      <c r="DA1387" s="390">
        <f t="shared" si="1257"/>
        <v>0</v>
      </c>
      <c r="DB1387" s="865" t="s">
        <v>787</v>
      </c>
      <c r="DC1387" s="1525">
        <v>26</v>
      </c>
      <c r="DD1387" s="1371">
        <f t="shared" si="1267"/>
        <v>2600</v>
      </c>
      <c r="DE1387" s="1525">
        <v>26</v>
      </c>
      <c r="DF1387" s="1371">
        <f t="shared" si="1269"/>
        <v>2600</v>
      </c>
      <c r="DG1387" s="865">
        <v>26</v>
      </c>
      <c r="DH1387" s="1371">
        <f t="shared" si="1268"/>
        <v>2600</v>
      </c>
      <c r="DI1387" s="865" t="s">
        <v>787</v>
      </c>
      <c r="DJ1387" s="865" t="s">
        <v>787</v>
      </c>
      <c r="DK1387" s="865"/>
      <c r="DL1387" s="865"/>
      <c r="DM1387" s="865"/>
      <c r="DN1387" s="865"/>
      <c r="DO1387" s="865"/>
      <c r="DP1387" s="865"/>
      <c r="DQ1387" s="865"/>
      <c r="DR1387" s="865"/>
      <c r="DS1387" s="865"/>
      <c r="DT1387" s="865" t="s">
        <v>787</v>
      </c>
      <c r="DU1387" s="793">
        <f t="shared" si="1227"/>
        <v>2600</v>
      </c>
      <c r="DV1387" s="794">
        <v>2600</v>
      </c>
      <c r="DW1387" s="794">
        <v>2600</v>
      </c>
      <c r="DX1387" s="794">
        <f t="shared" si="1229"/>
        <v>0</v>
      </c>
      <c r="DY1387" s="794">
        <f t="shared" si="1230"/>
        <v>0</v>
      </c>
      <c r="DZ1387" s="865" t="s">
        <v>787</v>
      </c>
      <c r="EA1387" s="865" t="s">
        <v>787</v>
      </c>
      <c r="EB1387" s="865" t="s">
        <v>787</v>
      </c>
      <c r="EC1387" s="865" t="s">
        <v>787</v>
      </c>
      <c r="ED1387" s="865" t="s">
        <v>787</v>
      </c>
      <c r="EE1387" s="865" t="s">
        <v>787</v>
      </c>
      <c r="EF1387" s="865" t="s">
        <v>787</v>
      </c>
      <c r="EG1387" s="865"/>
      <c r="EH1387" s="865" t="s">
        <v>787</v>
      </c>
      <c r="EI1387" s="865" t="s">
        <v>787</v>
      </c>
      <c r="EJ1387" s="865" t="s">
        <v>787</v>
      </c>
      <c r="EK1387" s="865" t="s">
        <v>787</v>
      </c>
      <c r="EL1387" s="865" t="s">
        <v>787</v>
      </c>
      <c r="EM1387" s="865" t="s">
        <v>787</v>
      </c>
      <c r="EN1387" s="865" t="s">
        <v>787</v>
      </c>
      <c r="EO1387" s="865" t="s">
        <v>787</v>
      </c>
      <c r="EP1387" s="865" t="s">
        <v>787</v>
      </c>
      <c r="EQ1387" s="865" t="s">
        <v>787</v>
      </c>
      <c r="ER1387" s="865" t="s">
        <v>787</v>
      </c>
      <c r="ES1387" s="865" t="s">
        <v>787</v>
      </c>
      <c r="ET1387" s="865" t="s">
        <v>787</v>
      </c>
      <c r="EU1387" s="865" t="s">
        <v>787</v>
      </c>
      <c r="EV1387" s="865" t="s">
        <v>787</v>
      </c>
      <c r="EW1387" s="865" t="s">
        <v>787</v>
      </c>
      <c r="EX1387" s="865" t="s">
        <v>787</v>
      </c>
      <c r="EY1387" s="865" t="s">
        <v>787</v>
      </c>
      <c r="EZ1387" s="865" t="s">
        <v>787</v>
      </c>
      <c r="FA1387" s="865" t="s">
        <v>787</v>
      </c>
      <c r="FB1387" s="865" t="s">
        <v>787</v>
      </c>
      <c r="FC1387" s="865" t="s">
        <v>787</v>
      </c>
      <c r="FD1387" s="865" t="s">
        <v>787</v>
      </c>
      <c r="FE1387" s="865" t="s">
        <v>787</v>
      </c>
      <c r="FF1387" s="865" t="s">
        <v>787</v>
      </c>
      <c r="FG1387" s="865" t="s">
        <v>787</v>
      </c>
      <c r="FH1387" s="865" t="s">
        <v>787</v>
      </c>
      <c r="FI1387" s="1434" t="s">
        <v>787</v>
      </c>
      <c r="FJ1387" s="1434" t="s">
        <v>787</v>
      </c>
      <c r="FK1387" s="1434" t="s">
        <v>787</v>
      </c>
      <c r="FL1387" s="1434" t="s">
        <v>787</v>
      </c>
      <c r="FM1387" s="1434" t="s">
        <v>787</v>
      </c>
      <c r="FN1387" s="1434" t="s">
        <v>787</v>
      </c>
      <c r="FO1387" s="1434" t="s">
        <v>787</v>
      </c>
      <c r="FP1387" s="1434" t="s">
        <v>787</v>
      </c>
      <c r="FQ1387" s="1434" t="s">
        <v>787</v>
      </c>
      <c r="FR1387" s="1434" t="s">
        <v>787</v>
      </c>
      <c r="FS1387" s="1434" t="s">
        <v>787</v>
      </c>
      <c r="FT1387" s="1434" t="s">
        <v>787</v>
      </c>
      <c r="FU1387" s="1434" t="s">
        <v>787</v>
      </c>
      <c r="FV1387" s="1434" t="s">
        <v>787</v>
      </c>
      <c r="FW1387" s="1434" t="s">
        <v>787</v>
      </c>
      <c r="FX1387" s="1434" t="s">
        <v>787</v>
      </c>
      <c r="FY1387" s="1434" t="s">
        <v>787</v>
      </c>
      <c r="FZ1387" s="1434" t="s">
        <v>787</v>
      </c>
      <c r="GA1387" s="1434" t="s">
        <v>787</v>
      </c>
      <c r="GB1387" s="1434" t="s">
        <v>787</v>
      </c>
      <c r="GC1387" s="1434" t="s">
        <v>787</v>
      </c>
      <c r="GD1387" s="1434" t="s">
        <v>787</v>
      </c>
      <c r="GE1387" s="1434" t="s">
        <v>787</v>
      </c>
      <c r="GF1387" s="1434" t="s">
        <v>787</v>
      </c>
      <c r="GG1387" s="1434" t="s">
        <v>787</v>
      </c>
      <c r="GH1387" s="1434" t="s">
        <v>787</v>
      </c>
      <c r="GI1387" s="1434" t="s">
        <v>787</v>
      </c>
      <c r="GJ1387" s="1434" t="s">
        <v>787</v>
      </c>
      <c r="GK1387" s="1434" t="s">
        <v>787</v>
      </c>
      <c r="GL1387" s="1434" t="s">
        <v>787</v>
      </c>
      <c r="GM1387" s="1434" t="s">
        <v>787</v>
      </c>
      <c r="GN1387" s="1434" t="s">
        <v>787</v>
      </c>
      <c r="GO1387" s="1434" t="s">
        <v>787</v>
      </c>
      <c r="GP1387" s="1434" t="s">
        <v>787</v>
      </c>
      <c r="GQ1387" s="1434" t="s">
        <v>787</v>
      </c>
      <c r="GR1387" s="1434" t="s">
        <v>787</v>
      </c>
      <c r="GS1387" s="1434" t="s">
        <v>787</v>
      </c>
      <c r="GT1387" s="1434" t="s">
        <v>787</v>
      </c>
      <c r="GU1387" s="1434" t="s">
        <v>787</v>
      </c>
      <c r="GV1387" s="1434" t="s">
        <v>787</v>
      </c>
      <c r="GW1387" s="1434" t="s">
        <v>787</v>
      </c>
      <c r="GX1387" s="1434" t="s">
        <v>787</v>
      </c>
      <c r="GY1387" s="1434" t="s">
        <v>787</v>
      </c>
      <c r="GZ1387" s="1434" t="s">
        <v>787</v>
      </c>
      <c r="HA1387" s="1434" t="s">
        <v>787</v>
      </c>
      <c r="HB1387" s="1434" t="s">
        <v>787</v>
      </c>
      <c r="HC1387" s="1434" t="s">
        <v>787</v>
      </c>
      <c r="HD1387" s="1434" t="s">
        <v>787</v>
      </c>
      <c r="HE1387" s="1434" t="s">
        <v>787</v>
      </c>
      <c r="HF1387" s="1434" t="s">
        <v>787</v>
      </c>
      <c r="HG1387" s="1434" t="s">
        <v>787</v>
      </c>
      <c r="HH1387" s="1434" t="s">
        <v>787</v>
      </c>
      <c r="HI1387" s="1434" t="s">
        <v>787</v>
      </c>
      <c r="HJ1387" s="1434" t="s">
        <v>787</v>
      </c>
      <c r="HK1387" s="1434" t="s">
        <v>787</v>
      </c>
      <c r="HL1387" s="1434" t="s">
        <v>787</v>
      </c>
      <c r="HM1387" s="1434" t="s">
        <v>787</v>
      </c>
      <c r="HN1387" s="1434" t="s">
        <v>787</v>
      </c>
      <c r="HO1387" s="1434" t="s">
        <v>787</v>
      </c>
      <c r="HP1387" s="1434" t="s">
        <v>787</v>
      </c>
      <c r="HQ1387" s="1434" t="s">
        <v>787</v>
      </c>
      <c r="HR1387" s="1434" t="s">
        <v>787</v>
      </c>
      <c r="HS1387" s="1434" t="s">
        <v>787</v>
      </c>
      <c r="HT1387" s="1434" t="s">
        <v>787</v>
      </c>
      <c r="HU1387" s="1434" t="s">
        <v>787</v>
      </c>
      <c r="HV1387" s="1434" t="s">
        <v>787</v>
      </c>
      <c r="HW1387" s="1434" t="s">
        <v>787</v>
      </c>
      <c r="HX1387" s="1434" t="s">
        <v>787</v>
      </c>
      <c r="HY1387" s="1434" t="s">
        <v>787</v>
      </c>
      <c r="HZ1387" s="1434" t="s">
        <v>787</v>
      </c>
      <c r="IA1387" s="1434" t="s">
        <v>787</v>
      </c>
      <c r="IB1387" s="1434" t="s">
        <v>787</v>
      </c>
      <c r="IC1387" s="1434" t="s">
        <v>787</v>
      </c>
      <c r="ID1387" s="1434" t="s">
        <v>787</v>
      </c>
      <c r="IE1387" s="1434" t="s">
        <v>787</v>
      </c>
      <c r="IF1387" s="1434" t="s">
        <v>787</v>
      </c>
      <c r="IG1387" s="1434" t="s">
        <v>787</v>
      </c>
      <c r="IH1387" s="1434" t="s">
        <v>787</v>
      </c>
      <c r="II1387" s="1434" t="s">
        <v>787</v>
      </c>
      <c r="IJ1387" s="1434" t="s">
        <v>787</v>
      </c>
      <c r="IK1387" s="1434" t="s">
        <v>787</v>
      </c>
      <c r="IL1387" s="1434" t="s">
        <v>787</v>
      </c>
      <c r="IM1387" s="1434" t="s">
        <v>787</v>
      </c>
      <c r="IN1387" s="1434" t="s">
        <v>787</v>
      </c>
      <c r="IO1387" s="1434" t="s">
        <v>787</v>
      </c>
      <c r="IP1387" s="1434" t="s">
        <v>787</v>
      </c>
      <c r="IQ1387" s="1434" t="s">
        <v>787</v>
      </c>
      <c r="IR1387" s="1434" t="s">
        <v>787</v>
      </c>
      <c r="IS1387" s="1434" t="s">
        <v>787</v>
      </c>
      <c r="IT1387" s="1434" t="s">
        <v>787</v>
      </c>
      <c r="IU1387" s="1434" t="s">
        <v>787</v>
      </c>
      <c r="IV1387" s="1434" t="s">
        <v>787</v>
      </c>
      <c r="IW1387" s="1434" t="s">
        <v>787</v>
      </c>
      <c r="IX1387" s="1434" t="s">
        <v>787</v>
      </c>
      <c r="IY1387" s="1434" t="s">
        <v>787</v>
      </c>
      <c r="IZ1387" s="1434" t="s">
        <v>787</v>
      </c>
      <c r="JA1387" s="1434" t="s">
        <v>787</v>
      </c>
      <c r="JB1387" s="1434" t="s">
        <v>787</v>
      </c>
      <c r="JC1387" s="1434" t="s">
        <v>787</v>
      </c>
      <c r="JD1387" s="1434" t="s">
        <v>787</v>
      </c>
      <c r="JE1387" s="1434" t="s">
        <v>787</v>
      </c>
      <c r="JF1387" s="1434" t="s">
        <v>787</v>
      </c>
      <c r="JG1387" s="1434" t="s">
        <v>787</v>
      </c>
      <c r="JH1387" s="1434" t="s">
        <v>787</v>
      </c>
      <c r="JI1387" s="1434" t="s">
        <v>787</v>
      </c>
      <c r="JJ1387" s="1434" t="s">
        <v>787</v>
      </c>
      <c r="JK1387" s="1434" t="s">
        <v>787</v>
      </c>
      <c r="JL1387" s="1434" t="s">
        <v>787</v>
      </c>
      <c r="JM1387" s="1434" t="s">
        <v>787</v>
      </c>
      <c r="JN1387" s="1434" t="s">
        <v>787</v>
      </c>
      <c r="JO1387" s="1434" t="s">
        <v>787</v>
      </c>
      <c r="JP1387" s="1434" t="s">
        <v>787</v>
      </c>
      <c r="JQ1387" s="1434" t="s">
        <v>787</v>
      </c>
      <c r="JR1387" s="1434" t="s">
        <v>787</v>
      </c>
      <c r="JS1387" s="1434" t="s">
        <v>787</v>
      </c>
      <c r="JT1387" s="1434" t="s">
        <v>787</v>
      </c>
      <c r="JU1387" s="1434" t="s">
        <v>787</v>
      </c>
      <c r="JV1387" s="1434" t="s">
        <v>787</v>
      </c>
      <c r="JW1387" s="1434" t="s">
        <v>787</v>
      </c>
      <c r="JX1387" s="1434" t="s">
        <v>787</v>
      </c>
      <c r="JY1387" s="1434" t="s">
        <v>787</v>
      </c>
      <c r="JZ1387" s="1434" t="s">
        <v>787</v>
      </c>
      <c r="KA1387" s="1434" t="s">
        <v>787</v>
      </c>
      <c r="KB1387" s="1434" t="s">
        <v>787</v>
      </c>
      <c r="KC1387" s="1434" t="s">
        <v>787</v>
      </c>
      <c r="KD1387" s="1434" t="s">
        <v>787</v>
      </c>
      <c r="KE1387" s="1434" t="s">
        <v>787</v>
      </c>
      <c r="KF1387" s="1434" t="s">
        <v>787</v>
      </c>
      <c r="KG1387" s="1434" t="s">
        <v>787</v>
      </c>
      <c r="KH1387" s="1434" t="s">
        <v>787</v>
      </c>
      <c r="KI1387" s="1434" t="s">
        <v>787</v>
      </c>
      <c r="KJ1387" s="1434" t="s">
        <v>787</v>
      </c>
      <c r="KK1387" s="1434" t="s">
        <v>787</v>
      </c>
      <c r="KL1387" s="1434" t="s">
        <v>787</v>
      </c>
      <c r="KM1387" s="1434" t="s">
        <v>787</v>
      </c>
      <c r="KN1387" s="1434" t="s">
        <v>787</v>
      </c>
      <c r="KO1387" s="1434" t="s">
        <v>787</v>
      </c>
      <c r="KP1387" s="1434" t="s">
        <v>787</v>
      </c>
      <c r="KQ1387" s="1434" t="s">
        <v>787</v>
      </c>
      <c r="KR1387" s="1434" t="s">
        <v>787</v>
      </c>
      <c r="KS1387" s="1434" t="s">
        <v>787</v>
      </c>
      <c r="KT1387" s="1434" t="s">
        <v>787</v>
      </c>
      <c r="KU1387" s="1434" t="s">
        <v>787</v>
      </c>
      <c r="KV1387" s="1434" t="s">
        <v>787</v>
      </c>
      <c r="KW1387" s="1434" t="s">
        <v>787</v>
      </c>
      <c r="KX1387" s="1434" t="s">
        <v>787</v>
      </c>
      <c r="KY1387" s="1434" t="s">
        <v>787</v>
      </c>
      <c r="KZ1387" s="1434" t="s">
        <v>787</v>
      </c>
      <c r="LA1387" s="1434" t="s">
        <v>787</v>
      </c>
      <c r="LB1387" s="1434" t="s">
        <v>787</v>
      </c>
      <c r="LC1387" s="1434" t="s">
        <v>787</v>
      </c>
      <c r="LD1387" s="1434" t="s">
        <v>787</v>
      </c>
      <c r="LE1387" s="1434" t="s">
        <v>787</v>
      </c>
      <c r="LF1387" s="1434" t="s">
        <v>787</v>
      </c>
      <c r="LG1387" s="1434" t="s">
        <v>787</v>
      </c>
      <c r="LH1387" s="1434" t="s">
        <v>787</v>
      </c>
      <c r="LI1387" s="1434" t="s">
        <v>787</v>
      </c>
      <c r="LJ1387" s="1434" t="s">
        <v>787</v>
      </c>
      <c r="LK1387" s="1434" t="s">
        <v>787</v>
      </c>
      <c r="LL1387" s="1434" t="s">
        <v>787</v>
      </c>
      <c r="LM1387" s="1434" t="s">
        <v>787</v>
      </c>
      <c r="LN1387" s="1434" t="s">
        <v>787</v>
      </c>
      <c r="LO1387" s="1434" t="s">
        <v>787</v>
      </c>
      <c r="LP1387" s="1434" t="s">
        <v>787</v>
      </c>
      <c r="LQ1387" s="1434" t="s">
        <v>787</v>
      </c>
      <c r="LR1387" s="1434" t="s">
        <v>787</v>
      </c>
      <c r="LS1387" s="1434" t="s">
        <v>787</v>
      </c>
      <c r="LT1387" s="1434" t="s">
        <v>787</v>
      </c>
      <c r="LU1387" s="1434" t="s">
        <v>787</v>
      </c>
      <c r="LV1387" s="1434" t="s">
        <v>787</v>
      </c>
      <c r="LW1387" s="1434" t="s">
        <v>787</v>
      </c>
      <c r="LX1387" s="1434" t="s">
        <v>787</v>
      </c>
      <c r="LY1387" s="1434" t="s">
        <v>787</v>
      </c>
      <c r="LZ1387" s="1434" t="s">
        <v>787</v>
      </c>
      <c r="MA1387" s="1434" t="s">
        <v>787</v>
      </c>
      <c r="MB1387" s="1434" t="s">
        <v>787</v>
      </c>
      <c r="MC1387" s="1434" t="s">
        <v>787</v>
      </c>
    </row>
    <row r="1388" spans="1:341" s="786" customFormat="1" ht="48" hidden="1" customHeight="1" x14ac:dyDescent="0.25">
      <c r="A1388" s="1520">
        <v>2026</v>
      </c>
      <c r="B1388" s="1521">
        <v>479</v>
      </c>
      <c r="C1388" s="1521" t="s">
        <v>58</v>
      </c>
      <c r="D1388" s="1521">
        <v>3000654</v>
      </c>
      <c r="E1388" s="1521">
        <v>5005020</v>
      </c>
      <c r="F1388" s="1521" t="s">
        <v>2269</v>
      </c>
      <c r="G1388" s="1521" t="s">
        <v>2270</v>
      </c>
      <c r="H1388" s="1521">
        <v>93</v>
      </c>
      <c r="I1388" s="1521" t="s">
        <v>992</v>
      </c>
      <c r="J1388" s="1521" t="s">
        <v>10</v>
      </c>
      <c r="K1388" s="1521" t="s">
        <v>60</v>
      </c>
      <c r="L1388" s="1521" t="s">
        <v>3689</v>
      </c>
      <c r="M1388" s="1521" t="s">
        <v>62</v>
      </c>
      <c r="N1388" s="1521"/>
      <c r="O1388" s="1521" t="s">
        <v>2641</v>
      </c>
      <c r="P1388" s="1521" t="s">
        <v>65</v>
      </c>
      <c r="Q1388" s="1521">
        <v>1</v>
      </c>
      <c r="R1388" s="1522">
        <v>2600</v>
      </c>
      <c r="S1388" s="865" t="s">
        <v>787</v>
      </c>
      <c r="T1388" s="865" t="s">
        <v>787</v>
      </c>
      <c r="U1388" s="1521">
        <v>0</v>
      </c>
      <c r="V1388" s="1521">
        <v>26</v>
      </c>
      <c r="W1388" s="1521" t="s">
        <v>787</v>
      </c>
      <c r="X1388" s="1521" t="s">
        <v>787</v>
      </c>
      <c r="Y1388" s="1521" t="s">
        <v>787</v>
      </c>
      <c r="Z1388" s="1521" t="s">
        <v>787</v>
      </c>
      <c r="AA1388" s="1521" t="s">
        <v>787</v>
      </c>
      <c r="AB1388" s="1521" t="s">
        <v>787</v>
      </c>
      <c r="AC1388" s="1521" t="s">
        <v>787</v>
      </c>
      <c r="AD1388" s="1521" t="s">
        <v>787</v>
      </c>
      <c r="AE1388" s="285"/>
      <c r="AF1388" s="1523" t="s">
        <v>3951</v>
      </c>
      <c r="AG1388" s="1523" t="s">
        <v>3951</v>
      </c>
      <c r="AH1388" s="284">
        <f t="shared" si="1231"/>
        <v>0</v>
      </c>
      <c r="AI1388" s="284">
        <f t="shared" si="1266"/>
        <v>2600</v>
      </c>
      <c r="AJ1388" s="1523" t="s">
        <v>3951</v>
      </c>
      <c r="AK1388" s="1523" t="s">
        <v>3951</v>
      </c>
      <c r="AL1388" s="1523" t="s">
        <v>3951</v>
      </c>
      <c r="AM1388" s="1523" t="s">
        <v>3951</v>
      </c>
      <c r="AN1388" s="1523" t="s">
        <v>3951</v>
      </c>
      <c r="AO1388" s="1523" t="s">
        <v>3951</v>
      </c>
      <c r="AP1388" s="1523" t="s">
        <v>3951</v>
      </c>
      <c r="AQ1388" s="1523" t="s">
        <v>3951</v>
      </c>
      <c r="AR1388" s="288">
        <f t="shared" si="1232"/>
        <v>2600</v>
      </c>
      <c r="AS1388" s="1502" t="s">
        <v>2578</v>
      </c>
      <c r="AT1388" s="865" t="s">
        <v>787</v>
      </c>
      <c r="AU1388" s="865" t="s">
        <v>3535</v>
      </c>
      <c r="AV1388" s="865" t="s">
        <v>3536</v>
      </c>
      <c r="AW1388" s="1524">
        <v>46058</v>
      </c>
      <c r="AX1388" s="865" t="s">
        <v>3537</v>
      </c>
      <c r="AY1388" s="1524">
        <v>46078</v>
      </c>
      <c r="AZ1388" s="865" t="s">
        <v>787</v>
      </c>
      <c r="BA1388" s="865" t="s">
        <v>3538</v>
      </c>
      <c r="BB1388" s="865" t="s">
        <v>995</v>
      </c>
      <c r="BC1388" s="1525" t="s">
        <v>3808</v>
      </c>
      <c r="BD1388" s="1525" t="s">
        <v>3952</v>
      </c>
      <c r="BE1388" s="1525" t="s">
        <v>3810</v>
      </c>
      <c r="BF1388" s="1526">
        <v>46108</v>
      </c>
      <c r="BG1388" s="865" t="s">
        <v>787</v>
      </c>
      <c r="BH1388" s="616" t="s">
        <v>2685</v>
      </c>
      <c r="BI1388" s="670"/>
      <c r="BJ1388" s="1110"/>
      <c r="BK1388" s="1302" t="s">
        <v>787</v>
      </c>
      <c r="BL1388" s="865">
        <v>6082</v>
      </c>
      <c r="BM1388" s="865"/>
      <c r="BN1388" s="1302" t="s">
        <v>787</v>
      </c>
      <c r="BO1388" s="1302" t="s">
        <v>787</v>
      </c>
      <c r="BP1388" s="1302"/>
      <c r="BQ1388" s="1527" t="s">
        <v>3811</v>
      </c>
      <c r="BR1388" s="2619"/>
      <c r="BS1388" s="1502" t="s">
        <v>2686</v>
      </c>
      <c r="BT1388" s="1502" t="s">
        <v>2687</v>
      </c>
      <c r="BU1388" s="1502" t="s">
        <v>2688</v>
      </c>
      <c r="BV1388" s="1307">
        <v>41423937</v>
      </c>
      <c r="BW1388" s="1306">
        <v>10414239370</v>
      </c>
      <c r="BX1388" s="1502" t="s">
        <v>2834</v>
      </c>
      <c r="BY1388" s="1528">
        <v>46117</v>
      </c>
      <c r="BZ1388" s="1528">
        <v>46142</v>
      </c>
      <c r="CA1388" s="865" t="s">
        <v>787</v>
      </c>
      <c r="CB1388" s="865" t="s">
        <v>787</v>
      </c>
      <c r="CC1388" s="865" t="s">
        <v>787</v>
      </c>
      <c r="CD1388" s="865" t="s">
        <v>787</v>
      </c>
      <c r="CE1388" s="865" t="s">
        <v>787</v>
      </c>
      <c r="CF1388" s="865" t="s">
        <v>787</v>
      </c>
      <c r="CG1388" s="865" t="s">
        <v>787</v>
      </c>
      <c r="CH1388" s="865" t="s">
        <v>787</v>
      </c>
      <c r="CI1388" s="865" t="s">
        <v>787</v>
      </c>
      <c r="CJ1388" s="865" t="s">
        <v>787</v>
      </c>
      <c r="CK1388" s="865" t="s">
        <v>787</v>
      </c>
      <c r="CL1388" s="865" t="s">
        <v>787</v>
      </c>
      <c r="CM1388" s="865" t="s">
        <v>787</v>
      </c>
      <c r="CN1388" s="865" t="s">
        <v>787</v>
      </c>
      <c r="CO1388" s="865" t="s">
        <v>787</v>
      </c>
      <c r="CP1388" s="865" t="s">
        <v>787</v>
      </c>
      <c r="CQ1388" s="865" t="s">
        <v>787</v>
      </c>
      <c r="CR1388" s="865" t="s">
        <v>787</v>
      </c>
      <c r="CS1388" s="865" t="s">
        <v>787</v>
      </c>
      <c r="CT1388" s="1525"/>
      <c r="CU1388" s="390">
        <f t="shared" si="1224"/>
        <v>0</v>
      </c>
      <c r="CV1388" s="373">
        <v>0</v>
      </c>
      <c r="CW1388" s="390">
        <f t="shared" si="1258"/>
        <v>0</v>
      </c>
      <c r="CX1388" s="373">
        <v>0</v>
      </c>
      <c r="CY1388" s="390">
        <f t="shared" si="1264"/>
        <v>0</v>
      </c>
      <c r="CZ1388" s="390">
        <f t="shared" ref="CZ1388:CZ1419" si="1270">CU1388-CW1388</f>
        <v>0</v>
      </c>
      <c r="DA1388" s="390">
        <f t="shared" ref="DA1388:DA1419" si="1271">CU1388-CY1388</f>
        <v>0</v>
      </c>
      <c r="DB1388" s="865" t="s">
        <v>787</v>
      </c>
      <c r="DC1388" s="1525">
        <v>26</v>
      </c>
      <c r="DD1388" s="1371">
        <f t="shared" si="1267"/>
        <v>2600</v>
      </c>
      <c r="DE1388" s="1525">
        <v>26</v>
      </c>
      <c r="DF1388" s="1371">
        <f t="shared" si="1269"/>
        <v>2600</v>
      </c>
      <c r="DG1388" s="865">
        <v>26</v>
      </c>
      <c r="DH1388" s="1371">
        <f t="shared" si="1268"/>
        <v>2600</v>
      </c>
      <c r="DI1388" s="865" t="s">
        <v>787</v>
      </c>
      <c r="DJ1388" s="865" t="s">
        <v>787</v>
      </c>
      <c r="DK1388" s="865"/>
      <c r="DL1388" s="865"/>
      <c r="DM1388" s="865"/>
      <c r="DN1388" s="865"/>
      <c r="DO1388" s="865"/>
      <c r="DP1388" s="865"/>
      <c r="DQ1388" s="865"/>
      <c r="DR1388" s="865"/>
      <c r="DS1388" s="865"/>
      <c r="DT1388" s="865" t="s">
        <v>787</v>
      </c>
      <c r="DU1388" s="793">
        <f t="shared" si="1227"/>
        <v>2600</v>
      </c>
      <c r="DV1388" s="794">
        <v>2600</v>
      </c>
      <c r="DW1388" s="794">
        <v>2600</v>
      </c>
      <c r="DX1388" s="794">
        <f t="shared" si="1229"/>
        <v>0</v>
      </c>
      <c r="DY1388" s="794">
        <f t="shared" si="1230"/>
        <v>0</v>
      </c>
      <c r="DZ1388" s="865" t="s">
        <v>787</v>
      </c>
      <c r="EA1388" s="865" t="s">
        <v>787</v>
      </c>
      <c r="EB1388" s="865" t="s">
        <v>787</v>
      </c>
      <c r="EC1388" s="865" t="s">
        <v>787</v>
      </c>
      <c r="ED1388" s="865" t="s">
        <v>787</v>
      </c>
      <c r="EE1388" s="865" t="s">
        <v>787</v>
      </c>
      <c r="EF1388" s="865" t="s">
        <v>787</v>
      </c>
      <c r="EG1388" s="865"/>
      <c r="EH1388" s="865" t="s">
        <v>787</v>
      </c>
      <c r="EI1388" s="865" t="s">
        <v>787</v>
      </c>
      <c r="EJ1388" s="865" t="s">
        <v>787</v>
      </c>
      <c r="EK1388" s="865" t="s">
        <v>787</v>
      </c>
      <c r="EL1388" s="865" t="s">
        <v>787</v>
      </c>
      <c r="EM1388" s="865" t="s">
        <v>787</v>
      </c>
      <c r="EN1388" s="865" t="s">
        <v>787</v>
      </c>
      <c r="EO1388" s="865" t="s">
        <v>787</v>
      </c>
      <c r="EP1388" s="865" t="s">
        <v>787</v>
      </c>
      <c r="EQ1388" s="865" t="s">
        <v>787</v>
      </c>
      <c r="ER1388" s="865" t="s">
        <v>787</v>
      </c>
      <c r="ES1388" s="865" t="s">
        <v>787</v>
      </c>
      <c r="ET1388" s="865" t="s">
        <v>787</v>
      </c>
      <c r="EU1388" s="865" t="s">
        <v>787</v>
      </c>
      <c r="EV1388" s="865" t="s">
        <v>787</v>
      </c>
      <c r="EW1388" s="865" t="s">
        <v>787</v>
      </c>
      <c r="EX1388" s="865" t="s">
        <v>787</v>
      </c>
      <c r="EY1388" s="865" t="s">
        <v>787</v>
      </c>
      <c r="EZ1388" s="865" t="s">
        <v>787</v>
      </c>
      <c r="FA1388" s="865" t="s">
        <v>787</v>
      </c>
      <c r="FB1388" s="865" t="s">
        <v>787</v>
      </c>
      <c r="FC1388" s="865" t="s">
        <v>787</v>
      </c>
      <c r="FD1388" s="865" t="s">
        <v>787</v>
      </c>
      <c r="FE1388" s="865" t="s">
        <v>787</v>
      </c>
      <c r="FF1388" s="865" t="s">
        <v>787</v>
      </c>
      <c r="FG1388" s="865" t="s">
        <v>787</v>
      </c>
      <c r="FH1388" s="865" t="s">
        <v>787</v>
      </c>
      <c r="FI1388" s="1434" t="s">
        <v>787</v>
      </c>
      <c r="FJ1388" s="1434" t="s">
        <v>787</v>
      </c>
      <c r="FK1388" s="1434" t="s">
        <v>787</v>
      </c>
      <c r="FL1388" s="1434" t="s">
        <v>787</v>
      </c>
      <c r="FM1388" s="1434" t="s">
        <v>787</v>
      </c>
      <c r="FN1388" s="1434" t="s">
        <v>787</v>
      </c>
      <c r="FO1388" s="1434" t="s">
        <v>787</v>
      </c>
      <c r="FP1388" s="1434" t="s">
        <v>787</v>
      </c>
      <c r="FQ1388" s="1434" t="s">
        <v>787</v>
      </c>
      <c r="FR1388" s="1434" t="s">
        <v>787</v>
      </c>
      <c r="FS1388" s="1434" t="s">
        <v>787</v>
      </c>
      <c r="FT1388" s="1434" t="s">
        <v>787</v>
      </c>
      <c r="FU1388" s="1434" t="s">
        <v>787</v>
      </c>
      <c r="FV1388" s="1434" t="s">
        <v>787</v>
      </c>
      <c r="FW1388" s="1434" t="s">
        <v>787</v>
      </c>
      <c r="FX1388" s="1434" t="s">
        <v>787</v>
      </c>
      <c r="FY1388" s="1434" t="s">
        <v>787</v>
      </c>
      <c r="FZ1388" s="1434" t="s">
        <v>787</v>
      </c>
      <c r="GA1388" s="1434" t="s">
        <v>787</v>
      </c>
      <c r="GB1388" s="1434" t="s">
        <v>787</v>
      </c>
      <c r="GC1388" s="1434" t="s">
        <v>787</v>
      </c>
      <c r="GD1388" s="1434" t="s">
        <v>787</v>
      </c>
      <c r="GE1388" s="1434" t="s">
        <v>787</v>
      </c>
      <c r="GF1388" s="1434" t="s">
        <v>787</v>
      </c>
      <c r="GG1388" s="1434" t="s">
        <v>787</v>
      </c>
      <c r="GH1388" s="1434" t="s">
        <v>787</v>
      </c>
      <c r="GI1388" s="1434" t="s">
        <v>787</v>
      </c>
      <c r="GJ1388" s="1434" t="s">
        <v>787</v>
      </c>
      <c r="GK1388" s="1434" t="s">
        <v>787</v>
      </c>
      <c r="GL1388" s="1434" t="s">
        <v>787</v>
      </c>
      <c r="GM1388" s="1434" t="s">
        <v>787</v>
      </c>
      <c r="GN1388" s="1434" t="s">
        <v>787</v>
      </c>
      <c r="GO1388" s="1434" t="s">
        <v>787</v>
      </c>
      <c r="GP1388" s="1434" t="s">
        <v>787</v>
      </c>
      <c r="GQ1388" s="1434" t="s">
        <v>787</v>
      </c>
      <c r="GR1388" s="1434" t="s">
        <v>787</v>
      </c>
      <c r="GS1388" s="1434" t="s">
        <v>787</v>
      </c>
      <c r="GT1388" s="1434" t="s">
        <v>787</v>
      </c>
      <c r="GU1388" s="1434" t="s">
        <v>787</v>
      </c>
      <c r="GV1388" s="1434" t="s">
        <v>787</v>
      </c>
      <c r="GW1388" s="1434" t="s">
        <v>787</v>
      </c>
      <c r="GX1388" s="1434" t="s">
        <v>787</v>
      </c>
      <c r="GY1388" s="1434" t="s">
        <v>787</v>
      </c>
      <c r="GZ1388" s="1434" t="s">
        <v>787</v>
      </c>
      <c r="HA1388" s="1434" t="s">
        <v>787</v>
      </c>
      <c r="HB1388" s="1434" t="s">
        <v>787</v>
      </c>
      <c r="HC1388" s="1434" t="s">
        <v>787</v>
      </c>
      <c r="HD1388" s="1434" t="s">
        <v>787</v>
      </c>
      <c r="HE1388" s="1434" t="s">
        <v>787</v>
      </c>
      <c r="HF1388" s="1434" t="s">
        <v>787</v>
      </c>
      <c r="HG1388" s="1434" t="s">
        <v>787</v>
      </c>
      <c r="HH1388" s="1434" t="s">
        <v>787</v>
      </c>
      <c r="HI1388" s="1434" t="s">
        <v>787</v>
      </c>
      <c r="HJ1388" s="1434" t="s">
        <v>787</v>
      </c>
      <c r="HK1388" s="1434" t="s">
        <v>787</v>
      </c>
      <c r="HL1388" s="1434" t="s">
        <v>787</v>
      </c>
      <c r="HM1388" s="1434" t="s">
        <v>787</v>
      </c>
      <c r="HN1388" s="1434" t="s">
        <v>787</v>
      </c>
      <c r="HO1388" s="1434" t="s">
        <v>787</v>
      </c>
      <c r="HP1388" s="1434" t="s">
        <v>787</v>
      </c>
      <c r="HQ1388" s="1434" t="s">
        <v>787</v>
      </c>
      <c r="HR1388" s="1434" t="s">
        <v>787</v>
      </c>
      <c r="HS1388" s="1434" t="s">
        <v>787</v>
      </c>
      <c r="HT1388" s="1434" t="s">
        <v>787</v>
      </c>
      <c r="HU1388" s="1466" t="s">
        <v>787</v>
      </c>
      <c r="HV1388" s="1525" t="s">
        <v>787</v>
      </c>
      <c r="HW1388" s="1529" t="s">
        <v>787</v>
      </c>
      <c r="HX1388" s="1434" t="s">
        <v>787</v>
      </c>
      <c r="HY1388" s="1434" t="s">
        <v>787</v>
      </c>
      <c r="HZ1388" s="1434" t="s">
        <v>787</v>
      </c>
      <c r="IA1388" s="1434" t="s">
        <v>787</v>
      </c>
      <c r="IB1388" s="1434" t="s">
        <v>787</v>
      </c>
      <c r="IC1388" s="1434" t="s">
        <v>787</v>
      </c>
      <c r="ID1388" s="1434" t="s">
        <v>787</v>
      </c>
      <c r="IE1388" s="1434" t="s">
        <v>787</v>
      </c>
      <c r="IF1388" s="1434" t="s">
        <v>787</v>
      </c>
      <c r="IG1388" s="1434" t="s">
        <v>787</v>
      </c>
      <c r="IH1388" s="1434" t="s">
        <v>787</v>
      </c>
      <c r="II1388" s="1434" t="s">
        <v>787</v>
      </c>
      <c r="IJ1388" s="1434" t="s">
        <v>787</v>
      </c>
      <c r="IK1388" s="1434" t="s">
        <v>787</v>
      </c>
      <c r="IL1388" s="1434" t="s">
        <v>787</v>
      </c>
      <c r="IM1388" s="1434" t="s">
        <v>787</v>
      </c>
      <c r="IN1388" s="1434" t="s">
        <v>787</v>
      </c>
      <c r="IO1388" s="1434" t="s">
        <v>787</v>
      </c>
      <c r="IP1388" s="1434" t="s">
        <v>787</v>
      </c>
      <c r="IQ1388" s="1434" t="s">
        <v>787</v>
      </c>
      <c r="IR1388" s="1434" t="s">
        <v>787</v>
      </c>
      <c r="IS1388" s="1434" t="s">
        <v>787</v>
      </c>
      <c r="IT1388" s="1434" t="s">
        <v>787</v>
      </c>
      <c r="IU1388" s="1434" t="s">
        <v>787</v>
      </c>
      <c r="IV1388" s="1434" t="s">
        <v>787</v>
      </c>
      <c r="IW1388" s="1434" t="s">
        <v>787</v>
      </c>
      <c r="IX1388" s="1434" t="s">
        <v>787</v>
      </c>
      <c r="IY1388" s="1434" t="s">
        <v>787</v>
      </c>
      <c r="IZ1388" s="1434" t="s">
        <v>787</v>
      </c>
      <c r="JA1388" s="1434" t="s">
        <v>787</v>
      </c>
      <c r="JB1388" s="1434" t="s">
        <v>787</v>
      </c>
      <c r="JC1388" s="1466" t="s">
        <v>787</v>
      </c>
      <c r="JD1388" s="1529" t="s">
        <v>787</v>
      </c>
      <c r="JE1388" s="1466" t="s">
        <v>787</v>
      </c>
      <c r="JF1388" s="1529" t="s">
        <v>787</v>
      </c>
      <c r="JG1388" s="1466" t="s">
        <v>787</v>
      </c>
      <c r="JH1388" s="1529" t="s">
        <v>787</v>
      </c>
      <c r="JI1388" s="1434" t="s">
        <v>787</v>
      </c>
      <c r="JJ1388" s="1434" t="s">
        <v>787</v>
      </c>
      <c r="JK1388" s="1434" t="s">
        <v>787</v>
      </c>
      <c r="JL1388" s="1434" t="s">
        <v>787</v>
      </c>
      <c r="JM1388" s="1530" t="s">
        <v>787</v>
      </c>
      <c r="JN1388" s="1434" t="s">
        <v>787</v>
      </c>
      <c r="JO1388" s="1530" t="s">
        <v>787</v>
      </c>
      <c r="JP1388" s="1434" t="s">
        <v>787</v>
      </c>
      <c r="JQ1388" s="1530" t="s">
        <v>787</v>
      </c>
      <c r="JR1388" s="1434" t="s">
        <v>787</v>
      </c>
      <c r="JS1388" s="1434" t="s">
        <v>787</v>
      </c>
      <c r="JT1388" s="1434" t="s">
        <v>787</v>
      </c>
      <c r="JU1388" s="1434" t="s">
        <v>787</v>
      </c>
      <c r="JV1388" s="1434" t="s">
        <v>787</v>
      </c>
      <c r="JW1388" s="1434" t="s">
        <v>787</v>
      </c>
      <c r="JX1388" s="1434" t="s">
        <v>787</v>
      </c>
      <c r="JY1388" s="1434" t="s">
        <v>787</v>
      </c>
      <c r="JZ1388" s="1434" t="s">
        <v>787</v>
      </c>
      <c r="KA1388" s="1434" t="s">
        <v>787</v>
      </c>
      <c r="KB1388" s="1434" t="s">
        <v>787</v>
      </c>
      <c r="KC1388" s="1434" t="s">
        <v>787</v>
      </c>
      <c r="KD1388" s="1434" t="s">
        <v>787</v>
      </c>
      <c r="KE1388" s="1434" t="s">
        <v>787</v>
      </c>
      <c r="KF1388" s="1434" t="s">
        <v>787</v>
      </c>
      <c r="KG1388" s="1434" t="s">
        <v>787</v>
      </c>
      <c r="KH1388" s="1434" t="s">
        <v>787</v>
      </c>
      <c r="KI1388" s="1434" t="s">
        <v>787</v>
      </c>
      <c r="KJ1388" s="1434" t="s">
        <v>787</v>
      </c>
      <c r="KK1388" s="1434" t="s">
        <v>787</v>
      </c>
      <c r="KL1388" s="1434" t="s">
        <v>787</v>
      </c>
      <c r="KM1388" s="1434" t="s">
        <v>787</v>
      </c>
      <c r="KN1388" s="1434" t="s">
        <v>787</v>
      </c>
      <c r="KO1388" s="1434" t="s">
        <v>787</v>
      </c>
      <c r="KP1388" s="1434" t="s">
        <v>787</v>
      </c>
      <c r="KQ1388" s="1434" t="s">
        <v>787</v>
      </c>
      <c r="KR1388" s="1434" t="s">
        <v>787</v>
      </c>
      <c r="KS1388" s="1434" t="s">
        <v>787</v>
      </c>
      <c r="KT1388" s="1434" t="s">
        <v>787</v>
      </c>
      <c r="KU1388" s="1434" t="s">
        <v>787</v>
      </c>
      <c r="KV1388" s="1434" t="s">
        <v>787</v>
      </c>
      <c r="KW1388" s="1434" t="s">
        <v>787</v>
      </c>
      <c r="KX1388" s="1434" t="s">
        <v>787</v>
      </c>
      <c r="KY1388" s="1434" t="s">
        <v>787</v>
      </c>
      <c r="KZ1388" s="1434" t="s">
        <v>787</v>
      </c>
      <c r="LA1388" s="1434" t="s">
        <v>787</v>
      </c>
      <c r="LB1388" s="1434" t="s">
        <v>787</v>
      </c>
      <c r="LC1388" s="1434" t="s">
        <v>787</v>
      </c>
      <c r="LD1388" s="1434" t="s">
        <v>787</v>
      </c>
      <c r="LE1388" s="1434" t="s">
        <v>787</v>
      </c>
      <c r="LF1388" s="1434" t="s">
        <v>787</v>
      </c>
      <c r="LG1388" s="1434" t="s">
        <v>787</v>
      </c>
      <c r="LH1388" s="1434" t="s">
        <v>787</v>
      </c>
      <c r="LI1388" s="1434" t="s">
        <v>787</v>
      </c>
      <c r="LJ1388" s="1434" t="s">
        <v>787</v>
      </c>
      <c r="LK1388" s="1434" t="s">
        <v>787</v>
      </c>
      <c r="LL1388" s="1434" t="s">
        <v>787</v>
      </c>
      <c r="LM1388" s="1434" t="s">
        <v>787</v>
      </c>
      <c r="LN1388" s="1434" t="s">
        <v>787</v>
      </c>
      <c r="LO1388" s="1434" t="s">
        <v>787</v>
      </c>
      <c r="LP1388" s="1434" t="s">
        <v>787</v>
      </c>
      <c r="LQ1388" s="1434" t="s">
        <v>787</v>
      </c>
      <c r="LR1388" s="1434" t="s">
        <v>787</v>
      </c>
      <c r="LS1388" s="1434" t="s">
        <v>787</v>
      </c>
      <c r="LT1388" s="1434" t="s">
        <v>787</v>
      </c>
      <c r="LU1388" s="1434" t="s">
        <v>787</v>
      </c>
      <c r="LV1388" s="1434" t="s">
        <v>787</v>
      </c>
      <c r="LW1388" s="1434" t="s">
        <v>787</v>
      </c>
      <c r="LX1388" s="1434" t="s">
        <v>787</v>
      </c>
      <c r="LY1388" s="1434" t="s">
        <v>787</v>
      </c>
      <c r="LZ1388" s="1434" t="s">
        <v>787</v>
      </c>
      <c r="MA1388" s="1434" t="s">
        <v>787</v>
      </c>
      <c r="MB1388" s="1434" t="s">
        <v>787</v>
      </c>
      <c r="MC1388" s="1434" t="s">
        <v>787</v>
      </c>
    </row>
    <row r="1389" spans="1:341" s="786" customFormat="1" ht="48" hidden="1" customHeight="1" x14ac:dyDescent="0.25">
      <c r="A1389" s="1520">
        <v>2026</v>
      </c>
      <c r="B1389" s="1521">
        <v>479</v>
      </c>
      <c r="C1389" s="1521" t="s">
        <v>58</v>
      </c>
      <c r="D1389" s="1521">
        <v>3000654</v>
      </c>
      <c r="E1389" s="1521">
        <v>5005020</v>
      </c>
      <c r="F1389" s="1521" t="s">
        <v>2269</v>
      </c>
      <c r="G1389" s="1521" t="s">
        <v>2270</v>
      </c>
      <c r="H1389" s="1521">
        <v>93</v>
      </c>
      <c r="I1389" s="1521" t="s">
        <v>992</v>
      </c>
      <c r="J1389" s="1521" t="s">
        <v>10</v>
      </c>
      <c r="K1389" s="1521" t="s">
        <v>60</v>
      </c>
      <c r="L1389" s="1521" t="s">
        <v>3689</v>
      </c>
      <c r="M1389" s="1521" t="s">
        <v>62</v>
      </c>
      <c r="N1389" s="1521"/>
      <c r="O1389" s="1521" t="s">
        <v>2641</v>
      </c>
      <c r="P1389" s="1521" t="s">
        <v>65</v>
      </c>
      <c r="Q1389" s="1521">
        <v>1</v>
      </c>
      <c r="R1389" s="1522">
        <v>2600</v>
      </c>
      <c r="S1389" s="865" t="s">
        <v>787</v>
      </c>
      <c r="T1389" s="865" t="s">
        <v>787</v>
      </c>
      <c r="U1389" s="1521">
        <v>0</v>
      </c>
      <c r="V1389" s="1521">
        <v>26</v>
      </c>
      <c r="W1389" s="1521" t="s">
        <v>787</v>
      </c>
      <c r="X1389" s="1521" t="s">
        <v>787</v>
      </c>
      <c r="Y1389" s="1521" t="s">
        <v>787</v>
      </c>
      <c r="Z1389" s="1521" t="s">
        <v>787</v>
      </c>
      <c r="AA1389" s="1521" t="s">
        <v>787</v>
      </c>
      <c r="AB1389" s="1521" t="s">
        <v>787</v>
      </c>
      <c r="AC1389" s="1521" t="s">
        <v>787</v>
      </c>
      <c r="AD1389" s="1521" t="s">
        <v>787</v>
      </c>
      <c r="AE1389" s="285"/>
      <c r="AF1389" s="1523" t="s">
        <v>3951</v>
      </c>
      <c r="AG1389" s="1523" t="s">
        <v>3951</v>
      </c>
      <c r="AH1389" s="284">
        <f t="shared" si="1231"/>
        <v>0</v>
      </c>
      <c r="AI1389" s="284">
        <f t="shared" si="1266"/>
        <v>2600</v>
      </c>
      <c r="AJ1389" s="1523" t="s">
        <v>3951</v>
      </c>
      <c r="AK1389" s="1523" t="s">
        <v>3951</v>
      </c>
      <c r="AL1389" s="1523" t="s">
        <v>3951</v>
      </c>
      <c r="AM1389" s="1523" t="s">
        <v>3951</v>
      </c>
      <c r="AN1389" s="1523" t="s">
        <v>3951</v>
      </c>
      <c r="AO1389" s="1523" t="s">
        <v>3951</v>
      </c>
      <c r="AP1389" s="1523" t="s">
        <v>3951</v>
      </c>
      <c r="AQ1389" s="1523" t="s">
        <v>3951</v>
      </c>
      <c r="AR1389" s="288">
        <f t="shared" si="1232"/>
        <v>2600</v>
      </c>
      <c r="AS1389" s="1502" t="s">
        <v>2578</v>
      </c>
      <c r="AT1389" s="865" t="s">
        <v>787</v>
      </c>
      <c r="AU1389" s="865" t="s">
        <v>3535</v>
      </c>
      <c r="AV1389" s="865" t="s">
        <v>3536</v>
      </c>
      <c r="AW1389" s="1524">
        <v>46058</v>
      </c>
      <c r="AX1389" s="865" t="s">
        <v>3537</v>
      </c>
      <c r="AY1389" s="1524">
        <v>46078</v>
      </c>
      <c r="AZ1389" s="865" t="s">
        <v>787</v>
      </c>
      <c r="BA1389" s="865" t="s">
        <v>3538</v>
      </c>
      <c r="BB1389" s="865" t="s">
        <v>995</v>
      </c>
      <c r="BC1389" s="1525" t="s">
        <v>3808</v>
      </c>
      <c r="BD1389" s="1525" t="s">
        <v>3952</v>
      </c>
      <c r="BE1389" s="1525" t="s">
        <v>3810</v>
      </c>
      <c r="BF1389" s="1526">
        <v>46108</v>
      </c>
      <c r="BG1389" s="865" t="s">
        <v>787</v>
      </c>
      <c r="BH1389" s="773" t="s">
        <v>3327</v>
      </c>
      <c r="BI1389" s="2778"/>
      <c r="BJ1389" s="1440"/>
      <c r="BK1389" s="1302" t="s">
        <v>787</v>
      </c>
      <c r="BL1389" s="865">
        <v>6083</v>
      </c>
      <c r="BM1389" s="865"/>
      <c r="BN1389" s="1302" t="s">
        <v>787</v>
      </c>
      <c r="BO1389" s="1302" t="s">
        <v>787</v>
      </c>
      <c r="BP1389" s="1302"/>
      <c r="BQ1389" s="1527" t="s">
        <v>3811</v>
      </c>
      <c r="BR1389" s="2619"/>
      <c r="BS1389" s="1502" t="s">
        <v>3328</v>
      </c>
      <c r="BT1389" s="1502" t="s">
        <v>1523</v>
      </c>
      <c r="BU1389" s="1502" t="s">
        <v>3329</v>
      </c>
      <c r="BV1389" s="1307">
        <v>70098651</v>
      </c>
      <c r="BW1389" s="1306">
        <v>10700986514</v>
      </c>
      <c r="BX1389" s="1502" t="s">
        <v>2834</v>
      </c>
      <c r="BY1389" s="1528">
        <v>46117</v>
      </c>
      <c r="BZ1389" s="1528">
        <v>46142</v>
      </c>
      <c r="CA1389" s="865" t="s">
        <v>787</v>
      </c>
      <c r="CB1389" s="865" t="s">
        <v>787</v>
      </c>
      <c r="CC1389" s="865" t="s">
        <v>787</v>
      </c>
      <c r="CD1389" s="865" t="s">
        <v>787</v>
      </c>
      <c r="CE1389" s="865" t="s">
        <v>787</v>
      </c>
      <c r="CF1389" s="865" t="s">
        <v>787</v>
      </c>
      <c r="CG1389" s="865" t="s">
        <v>787</v>
      </c>
      <c r="CH1389" s="865" t="s">
        <v>787</v>
      </c>
      <c r="CI1389" s="865" t="s">
        <v>787</v>
      </c>
      <c r="CJ1389" s="865" t="s">
        <v>787</v>
      </c>
      <c r="CK1389" s="865" t="s">
        <v>787</v>
      </c>
      <c r="CL1389" s="865" t="s">
        <v>787</v>
      </c>
      <c r="CM1389" s="865" t="s">
        <v>787</v>
      </c>
      <c r="CN1389" s="865" t="s">
        <v>787</v>
      </c>
      <c r="CO1389" s="865" t="s">
        <v>787</v>
      </c>
      <c r="CP1389" s="865" t="s">
        <v>787</v>
      </c>
      <c r="CQ1389" s="865" t="s">
        <v>787</v>
      </c>
      <c r="CR1389" s="865" t="s">
        <v>787</v>
      </c>
      <c r="CS1389" s="865" t="s">
        <v>787</v>
      </c>
      <c r="CT1389" s="1525"/>
      <c r="CU1389" s="390">
        <f t="shared" si="1224"/>
        <v>0</v>
      </c>
      <c r="CV1389" s="373">
        <v>0</v>
      </c>
      <c r="CW1389" s="390">
        <f t="shared" si="1258"/>
        <v>0</v>
      </c>
      <c r="CX1389" s="373">
        <v>0</v>
      </c>
      <c r="CY1389" s="390">
        <f t="shared" si="1264"/>
        <v>0</v>
      </c>
      <c r="CZ1389" s="390">
        <f t="shared" si="1270"/>
        <v>0</v>
      </c>
      <c r="DA1389" s="390">
        <f t="shared" si="1271"/>
        <v>0</v>
      </c>
      <c r="DB1389" s="865" t="s">
        <v>787</v>
      </c>
      <c r="DC1389" s="1525">
        <v>26</v>
      </c>
      <c r="DD1389" s="1371">
        <f t="shared" si="1267"/>
        <v>2600</v>
      </c>
      <c r="DE1389" s="1525">
        <v>26</v>
      </c>
      <c r="DF1389" s="1371">
        <f t="shared" si="1269"/>
        <v>2600</v>
      </c>
      <c r="DG1389" s="865">
        <v>26</v>
      </c>
      <c r="DH1389" s="1371">
        <f t="shared" si="1268"/>
        <v>2600</v>
      </c>
      <c r="DI1389" s="865" t="s">
        <v>787</v>
      </c>
      <c r="DJ1389" s="865" t="s">
        <v>787</v>
      </c>
      <c r="DK1389" s="865"/>
      <c r="DL1389" s="865"/>
      <c r="DM1389" s="865"/>
      <c r="DN1389" s="865"/>
      <c r="DO1389" s="865"/>
      <c r="DP1389" s="865"/>
      <c r="DQ1389" s="865"/>
      <c r="DR1389" s="865"/>
      <c r="DS1389" s="865"/>
      <c r="DT1389" s="865" t="s">
        <v>787</v>
      </c>
      <c r="DU1389" s="793">
        <f t="shared" si="1227"/>
        <v>2600</v>
      </c>
      <c r="DV1389" s="794">
        <v>2600</v>
      </c>
      <c r="DW1389" s="794">
        <v>2600</v>
      </c>
      <c r="DX1389" s="794">
        <f t="shared" si="1229"/>
        <v>0</v>
      </c>
      <c r="DY1389" s="794">
        <f t="shared" si="1230"/>
        <v>0</v>
      </c>
      <c r="DZ1389" s="865" t="s">
        <v>787</v>
      </c>
      <c r="EA1389" s="865" t="s">
        <v>787</v>
      </c>
      <c r="EB1389" s="865" t="s">
        <v>787</v>
      </c>
      <c r="EC1389" s="865" t="s">
        <v>787</v>
      </c>
      <c r="ED1389" s="865" t="s">
        <v>787</v>
      </c>
      <c r="EE1389" s="865" t="s">
        <v>787</v>
      </c>
      <c r="EF1389" s="865" t="s">
        <v>787</v>
      </c>
      <c r="EG1389" s="865"/>
      <c r="EH1389" s="865" t="s">
        <v>787</v>
      </c>
      <c r="EI1389" s="865" t="s">
        <v>787</v>
      </c>
      <c r="EJ1389" s="865" t="s">
        <v>787</v>
      </c>
      <c r="EK1389" s="865" t="s">
        <v>787</v>
      </c>
      <c r="EL1389" s="865" t="s">
        <v>787</v>
      </c>
      <c r="EM1389" s="865" t="s">
        <v>787</v>
      </c>
      <c r="EN1389" s="865" t="s">
        <v>787</v>
      </c>
      <c r="EO1389" s="865" t="s">
        <v>787</v>
      </c>
      <c r="EP1389" s="865" t="s">
        <v>787</v>
      </c>
      <c r="EQ1389" s="865" t="s">
        <v>787</v>
      </c>
      <c r="ER1389" s="865" t="s">
        <v>787</v>
      </c>
      <c r="ES1389" s="865" t="s">
        <v>787</v>
      </c>
      <c r="ET1389" s="865" t="s">
        <v>787</v>
      </c>
      <c r="EU1389" s="865" t="s">
        <v>787</v>
      </c>
      <c r="EV1389" s="865" t="s">
        <v>787</v>
      </c>
      <c r="EW1389" s="865" t="s">
        <v>787</v>
      </c>
      <c r="EX1389" s="865" t="s">
        <v>787</v>
      </c>
      <c r="EY1389" s="865" t="s">
        <v>787</v>
      </c>
      <c r="EZ1389" s="865" t="s">
        <v>787</v>
      </c>
      <c r="FA1389" s="865" t="s">
        <v>787</v>
      </c>
      <c r="FB1389" s="865" t="s">
        <v>787</v>
      </c>
      <c r="FC1389" s="865" t="s">
        <v>787</v>
      </c>
      <c r="FD1389" s="865" t="s">
        <v>787</v>
      </c>
      <c r="FE1389" s="865" t="s">
        <v>787</v>
      </c>
      <c r="FF1389" s="865" t="s">
        <v>787</v>
      </c>
      <c r="FG1389" s="865" t="s">
        <v>787</v>
      </c>
      <c r="FH1389" s="865" t="s">
        <v>787</v>
      </c>
      <c r="FI1389" s="1434" t="s">
        <v>787</v>
      </c>
      <c r="FJ1389" s="1434" t="s">
        <v>787</v>
      </c>
      <c r="FK1389" s="1434" t="s">
        <v>787</v>
      </c>
      <c r="FL1389" s="1434" t="s">
        <v>787</v>
      </c>
      <c r="FM1389" s="1434" t="s">
        <v>787</v>
      </c>
      <c r="FN1389" s="1434" t="s">
        <v>787</v>
      </c>
      <c r="FO1389" s="1434" t="s">
        <v>787</v>
      </c>
      <c r="FP1389" s="1434" t="s">
        <v>787</v>
      </c>
      <c r="FQ1389" s="1434" t="s">
        <v>787</v>
      </c>
      <c r="FR1389" s="1434" t="s">
        <v>787</v>
      </c>
      <c r="FS1389" s="1434" t="s">
        <v>787</v>
      </c>
      <c r="FT1389" s="1434" t="s">
        <v>787</v>
      </c>
      <c r="FU1389" s="1434" t="s">
        <v>787</v>
      </c>
      <c r="FV1389" s="1434" t="s">
        <v>787</v>
      </c>
      <c r="FW1389" s="1434" t="s">
        <v>787</v>
      </c>
      <c r="FX1389" s="1434" t="s">
        <v>787</v>
      </c>
      <c r="FY1389" s="1434" t="s">
        <v>787</v>
      </c>
      <c r="FZ1389" s="1434" t="s">
        <v>787</v>
      </c>
      <c r="GA1389" s="1434" t="s">
        <v>787</v>
      </c>
      <c r="GB1389" s="1434" t="s">
        <v>787</v>
      </c>
      <c r="GC1389" s="1434" t="s">
        <v>787</v>
      </c>
      <c r="GD1389" s="1434" t="s">
        <v>787</v>
      </c>
      <c r="GE1389" s="1434" t="s">
        <v>787</v>
      </c>
      <c r="GF1389" s="1434" t="s">
        <v>787</v>
      </c>
      <c r="GG1389" s="1434" t="s">
        <v>787</v>
      </c>
      <c r="GH1389" s="1434" t="s">
        <v>787</v>
      </c>
      <c r="GI1389" s="1434" t="s">
        <v>787</v>
      </c>
      <c r="GJ1389" s="1434" t="s">
        <v>787</v>
      </c>
      <c r="GK1389" s="1434" t="s">
        <v>787</v>
      </c>
      <c r="GL1389" s="1434" t="s">
        <v>787</v>
      </c>
      <c r="GM1389" s="1434" t="s">
        <v>787</v>
      </c>
      <c r="GN1389" s="1434" t="s">
        <v>787</v>
      </c>
      <c r="GO1389" s="1434" t="s">
        <v>787</v>
      </c>
      <c r="GP1389" s="1434" t="s">
        <v>787</v>
      </c>
      <c r="GQ1389" s="1434" t="s">
        <v>787</v>
      </c>
      <c r="GR1389" s="1434" t="s">
        <v>787</v>
      </c>
      <c r="GS1389" s="1434" t="s">
        <v>787</v>
      </c>
      <c r="GT1389" s="1434" t="s">
        <v>787</v>
      </c>
      <c r="GU1389" s="1434" t="s">
        <v>787</v>
      </c>
      <c r="GV1389" s="1434" t="s">
        <v>787</v>
      </c>
      <c r="GW1389" s="1434" t="s">
        <v>787</v>
      </c>
      <c r="GX1389" s="1434" t="s">
        <v>787</v>
      </c>
      <c r="GY1389" s="1434" t="s">
        <v>787</v>
      </c>
      <c r="GZ1389" s="1434" t="s">
        <v>787</v>
      </c>
      <c r="HA1389" s="1434" t="s">
        <v>787</v>
      </c>
      <c r="HB1389" s="1434" t="s">
        <v>787</v>
      </c>
      <c r="HC1389" s="1434" t="s">
        <v>787</v>
      </c>
      <c r="HD1389" s="1434" t="s">
        <v>787</v>
      </c>
      <c r="HE1389" s="1434" t="s">
        <v>787</v>
      </c>
      <c r="HF1389" s="1434" t="s">
        <v>787</v>
      </c>
      <c r="HG1389" s="1434" t="s">
        <v>787</v>
      </c>
      <c r="HH1389" s="1434" t="s">
        <v>787</v>
      </c>
      <c r="HI1389" s="1434" t="s">
        <v>787</v>
      </c>
      <c r="HJ1389" s="1434" t="s">
        <v>787</v>
      </c>
      <c r="HK1389" s="1434" t="s">
        <v>787</v>
      </c>
      <c r="HL1389" s="1434" t="s">
        <v>787</v>
      </c>
      <c r="HM1389" s="1434" t="s">
        <v>787</v>
      </c>
      <c r="HN1389" s="1434" t="s">
        <v>787</v>
      </c>
      <c r="HO1389" s="1434" t="s">
        <v>787</v>
      </c>
      <c r="HP1389" s="1434" t="s">
        <v>787</v>
      </c>
      <c r="HQ1389" s="1434" t="s">
        <v>787</v>
      </c>
      <c r="HR1389" s="1434" t="s">
        <v>787</v>
      </c>
      <c r="HS1389" s="1434" t="s">
        <v>787</v>
      </c>
      <c r="HT1389" s="1434" t="s">
        <v>787</v>
      </c>
      <c r="HU1389" s="1393" t="s">
        <v>787</v>
      </c>
      <c r="HV1389" s="1393" t="s">
        <v>787</v>
      </c>
      <c r="HW1389" s="1434" t="s">
        <v>787</v>
      </c>
      <c r="HX1389" s="1434" t="s">
        <v>787</v>
      </c>
      <c r="HY1389" s="1434" t="s">
        <v>787</v>
      </c>
      <c r="HZ1389" s="1434" t="s">
        <v>787</v>
      </c>
      <c r="IA1389" s="1434" t="s">
        <v>787</v>
      </c>
      <c r="IB1389" s="1434" t="s">
        <v>787</v>
      </c>
      <c r="IC1389" s="1434" t="s">
        <v>787</v>
      </c>
      <c r="ID1389" s="1434" t="s">
        <v>787</v>
      </c>
      <c r="IE1389" s="1434" t="s">
        <v>787</v>
      </c>
      <c r="IF1389" s="1434" t="s">
        <v>787</v>
      </c>
      <c r="IG1389" s="1434" t="s">
        <v>787</v>
      </c>
      <c r="IH1389" s="1434" t="s">
        <v>787</v>
      </c>
      <c r="II1389" s="1434" t="s">
        <v>787</v>
      </c>
      <c r="IJ1389" s="1434" t="s">
        <v>787</v>
      </c>
      <c r="IK1389" s="1434" t="s">
        <v>787</v>
      </c>
      <c r="IL1389" s="1434" t="s">
        <v>787</v>
      </c>
      <c r="IM1389" s="1434" t="s">
        <v>787</v>
      </c>
      <c r="IN1389" s="1434" t="s">
        <v>787</v>
      </c>
      <c r="IO1389" s="1434" t="s">
        <v>787</v>
      </c>
      <c r="IP1389" s="1434" t="s">
        <v>787</v>
      </c>
      <c r="IQ1389" s="1434" t="s">
        <v>787</v>
      </c>
      <c r="IR1389" s="1434" t="s">
        <v>787</v>
      </c>
      <c r="IS1389" s="1434" t="s">
        <v>787</v>
      </c>
      <c r="IT1389" s="1434" t="s">
        <v>787</v>
      </c>
      <c r="IU1389" s="1434" t="s">
        <v>787</v>
      </c>
      <c r="IV1389" s="1434" t="s">
        <v>787</v>
      </c>
      <c r="IW1389" s="1466" t="s">
        <v>787</v>
      </c>
      <c r="IX1389" s="1529" t="s">
        <v>787</v>
      </c>
      <c r="IY1389" s="1466" t="s">
        <v>787</v>
      </c>
      <c r="IZ1389" s="1529" t="s">
        <v>787</v>
      </c>
      <c r="JA1389" s="1466" t="s">
        <v>787</v>
      </c>
      <c r="JB1389" s="1529" t="s">
        <v>787</v>
      </c>
      <c r="JC1389" s="1393" t="s">
        <v>787</v>
      </c>
      <c r="JD1389" s="1434" t="s">
        <v>787</v>
      </c>
      <c r="JE1389" s="1393" t="s">
        <v>787</v>
      </c>
      <c r="JF1389" s="1434" t="s">
        <v>787</v>
      </c>
      <c r="JG1389" s="1432" t="s">
        <v>787</v>
      </c>
      <c r="JH1389" s="1434" t="s">
        <v>787</v>
      </c>
      <c r="JI1389" s="1530" t="s">
        <v>787</v>
      </c>
      <c r="JJ1389" s="1434" t="s">
        <v>787</v>
      </c>
      <c r="JK1389" s="1530" t="s">
        <v>787</v>
      </c>
      <c r="JL1389" s="1434" t="s">
        <v>787</v>
      </c>
      <c r="JM1389" s="1393" t="s">
        <v>787</v>
      </c>
      <c r="JN1389" s="1434" t="s">
        <v>787</v>
      </c>
      <c r="JO1389" s="1393" t="s">
        <v>787</v>
      </c>
      <c r="JP1389" s="1434" t="s">
        <v>787</v>
      </c>
      <c r="JQ1389" s="1393" t="s">
        <v>787</v>
      </c>
      <c r="JR1389" s="1434" t="s">
        <v>787</v>
      </c>
      <c r="JS1389" s="1434" t="s">
        <v>787</v>
      </c>
      <c r="JT1389" s="1434" t="s">
        <v>787</v>
      </c>
      <c r="JU1389" s="1434" t="s">
        <v>787</v>
      </c>
      <c r="JV1389" s="1434" t="s">
        <v>787</v>
      </c>
      <c r="JW1389" s="1434" t="s">
        <v>787</v>
      </c>
      <c r="JX1389" s="1434" t="s">
        <v>787</v>
      </c>
      <c r="JY1389" s="1434" t="s">
        <v>787</v>
      </c>
      <c r="JZ1389" s="1434" t="s">
        <v>787</v>
      </c>
      <c r="KA1389" s="1434" t="s">
        <v>787</v>
      </c>
      <c r="KB1389" s="1434" t="s">
        <v>787</v>
      </c>
      <c r="KC1389" s="1434" t="s">
        <v>787</v>
      </c>
      <c r="KD1389" s="1434" t="s">
        <v>787</v>
      </c>
      <c r="KE1389" s="1434" t="s">
        <v>787</v>
      </c>
      <c r="KF1389" s="1434" t="s">
        <v>787</v>
      </c>
      <c r="KG1389" s="1434" t="s">
        <v>787</v>
      </c>
      <c r="KH1389" s="1434" t="s">
        <v>787</v>
      </c>
      <c r="KI1389" s="1434" t="s">
        <v>787</v>
      </c>
      <c r="KJ1389" s="1434" t="s">
        <v>787</v>
      </c>
      <c r="KK1389" s="1434" t="s">
        <v>787</v>
      </c>
      <c r="KL1389" s="1434" t="s">
        <v>787</v>
      </c>
      <c r="KM1389" s="1434" t="s">
        <v>787</v>
      </c>
      <c r="KN1389" s="1434" t="s">
        <v>787</v>
      </c>
      <c r="KO1389" s="1434" t="s">
        <v>787</v>
      </c>
      <c r="KP1389" s="1434" t="s">
        <v>787</v>
      </c>
      <c r="KQ1389" s="1434" t="s">
        <v>787</v>
      </c>
      <c r="KR1389" s="1434" t="s">
        <v>787</v>
      </c>
      <c r="KS1389" s="1434" t="s">
        <v>787</v>
      </c>
      <c r="KT1389" s="1434" t="s">
        <v>787</v>
      </c>
      <c r="KU1389" s="1434" t="s">
        <v>787</v>
      </c>
      <c r="KV1389" s="1434" t="s">
        <v>787</v>
      </c>
      <c r="KW1389" s="1434" t="s">
        <v>787</v>
      </c>
      <c r="KX1389" s="1434" t="s">
        <v>787</v>
      </c>
      <c r="KY1389" s="1434" t="s">
        <v>787</v>
      </c>
      <c r="KZ1389" s="1434" t="s">
        <v>787</v>
      </c>
      <c r="LA1389" s="1434" t="s">
        <v>787</v>
      </c>
      <c r="LB1389" s="1434" t="s">
        <v>787</v>
      </c>
      <c r="LC1389" s="1434" t="s">
        <v>787</v>
      </c>
      <c r="LD1389" s="1434" t="s">
        <v>787</v>
      </c>
      <c r="LE1389" s="1434" t="s">
        <v>787</v>
      </c>
      <c r="LF1389" s="1434" t="s">
        <v>787</v>
      </c>
      <c r="LG1389" s="1434" t="s">
        <v>787</v>
      </c>
      <c r="LH1389" s="1434" t="s">
        <v>787</v>
      </c>
      <c r="LI1389" s="1434" t="s">
        <v>787</v>
      </c>
      <c r="LJ1389" s="1434" t="s">
        <v>787</v>
      </c>
      <c r="LK1389" s="1434" t="s">
        <v>787</v>
      </c>
      <c r="LL1389" s="1434" t="s">
        <v>787</v>
      </c>
      <c r="LM1389" s="1434" t="s">
        <v>787</v>
      </c>
      <c r="LN1389" s="1434" t="s">
        <v>787</v>
      </c>
      <c r="LO1389" s="1434" t="s">
        <v>787</v>
      </c>
      <c r="LP1389" s="1434" t="s">
        <v>787</v>
      </c>
      <c r="LQ1389" s="1434" t="s">
        <v>787</v>
      </c>
      <c r="LR1389" s="1434" t="s">
        <v>787</v>
      </c>
      <c r="LS1389" s="1434" t="s">
        <v>787</v>
      </c>
      <c r="LT1389" s="1434" t="s">
        <v>787</v>
      </c>
      <c r="LU1389" s="1434" t="s">
        <v>787</v>
      </c>
      <c r="LV1389" s="1434" t="s">
        <v>787</v>
      </c>
      <c r="LW1389" s="1434" t="s">
        <v>787</v>
      </c>
      <c r="LX1389" s="1434" t="s">
        <v>787</v>
      </c>
      <c r="LY1389" s="1434" t="s">
        <v>787</v>
      </c>
      <c r="LZ1389" s="1434" t="s">
        <v>787</v>
      </c>
      <c r="MA1389" s="1434" t="s">
        <v>787</v>
      </c>
      <c r="MB1389" s="1434" t="s">
        <v>787</v>
      </c>
      <c r="MC1389" s="1434" t="s">
        <v>787</v>
      </c>
    </row>
    <row r="1390" spans="1:341" s="786" customFormat="1" ht="48" hidden="1" customHeight="1" x14ac:dyDescent="0.25">
      <c r="A1390" s="1520">
        <v>2026</v>
      </c>
      <c r="B1390" s="1521">
        <v>479</v>
      </c>
      <c r="C1390" s="1521" t="s">
        <v>58</v>
      </c>
      <c r="D1390" s="1521">
        <v>3000654</v>
      </c>
      <c r="E1390" s="1521">
        <v>5005020</v>
      </c>
      <c r="F1390" s="1521" t="s">
        <v>2269</v>
      </c>
      <c r="G1390" s="1521" t="s">
        <v>2270</v>
      </c>
      <c r="H1390" s="1521">
        <v>93</v>
      </c>
      <c r="I1390" s="1521" t="s">
        <v>992</v>
      </c>
      <c r="J1390" s="1521" t="s">
        <v>10</v>
      </c>
      <c r="K1390" s="1521" t="s">
        <v>60</v>
      </c>
      <c r="L1390" s="1521" t="s">
        <v>3689</v>
      </c>
      <c r="M1390" s="1521" t="s">
        <v>62</v>
      </c>
      <c r="N1390" s="1521"/>
      <c r="O1390" s="1521" t="s">
        <v>2641</v>
      </c>
      <c r="P1390" s="1521" t="s">
        <v>65</v>
      </c>
      <c r="Q1390" s="1521">
        <v>1</v>
      </c>
      <c r="R1390" s="1522">
        <v>2600</v>
      </c>
      <c r="S1390" s="865" t="s">
        <v>787</v>
      </c>
      <c r="T1390" s="865" t="s">
        <v>787</v>
      </c>
      <c r="U1390" s="1521">
        <v>0</v>
      </c>
      <c r="V1390" s="1521">
        <v>26</v>
      </c>
      <c r="W1390" s="1521" t="s">
        <v>787</v>
      </c>
      <c r="X1390" s="1521" t="s">
        <v>787</v>
      </c>
      <c r="Y1390" s="1521" t="s">
        <v>787</v>
      </c>
      <c r="Z1390" s="1521" t="s">
        <v>787</v>
      </c>
      <c r="AA1390" s="1521" t="s">
        <v>787</v>
      </c>
      <c r="AB1390" s="1521" t="s">
        <v>787</v>
      </c>
      <c r="AC1390" s="1521" t="s">
        <v>787</v>
      </c>
      <c r="AD1390" s="1521" t="s">
        <v>787</v>
      </c>
      <c r="AE1390" s="285"/>
      <c r="AF1390" s="1523" t="s">
        <v>3951</v>
      </c>
      <c r="AG1390" s="1523" t="s">
        <v>3951</v>
      </c>
      <c r="AH1390" s="284">
        <f t="shared" si="1231"/>
        <v>0</v>
      </c>
      <c r="AI1390" s="284">
        <f t="shared" si="1266"/>
        <v>2600</v>
      </c>
      <c r="AJ1390" s="1523" t="s">
        <v>3951</v>
      </c>
      <c r="AK1390" s="1523" t="s">
        <v>3951</v>
      </c>
      <c r="AL1390" s="1523" t="s">
        <v>3951</v>
      </c>
      <c r="AM1390" s="1523" t="s">
        <v>3951</v>
      </c>
      <c r="AN1390" s="1523" t="s">
        <v>3951</v>
      </c>
      <c r="AO1390" s="1523" t="s">
        <v>3951</v>
      </c>
      <c r="AP1390" s="1523" t="s">
        <v>3951</v>
      </c>
      <c r="AQ1390" s="1523" t="s">
        <v>3951</v>
      </c>
      <c r="AR1390" s="288">
        <f t="shared" si="1232"/>
        <v>2600</v>
      </c>
      <c r="AS1390" s="1502" t="s">
        <v>2578</v>
      </c>
      <c r="AT1390" s="865" t="s">
        <v>787</v>
      </c>
      <c r="AU1390" s="865" t="s">
        <v>3535</v>
      </c>
      <c r="AV1390" s="865" t="s">
        <v>3536</v>
      </c>
      <c r="AW1390" s="1524">
        <v>46058</v>
      </c>
      <c r="AX1390" s="865" t="s">
        <v>3537</v>
      </c>
      <c r="AY1390" s="1524">
        <v>46078</v>
      </c>
      <c r="AZ1390" s="865" t="s">
        <v>787</v>
      </c>
      <c r="BA1390" s="865" t="s">
        <v>3538</v>
      </c>
      <c r="BB1390" s="865" t="s">
        <v>995</v>
      </c>
      <c r="BC1390" s="1525" t="s">
        <v>3808</v>
      </c>
      <c r="BD1390" s="1525" t="s">
        <v>3952</v>
      </c>
      <c r="BE1390" s="1525" t="s">
        <v>3810</v>
      </c>
      <c r="BF1390" s="1526">
        <v>46108</v>
      </c>
      <c r="BG1390" s="865" t="s">
        <v>787</v>
      </c>
      <c r="BH1390" s="1302">
        <v>4707</v>
      </c>
      <c r="BI1390" s="1302"/>
      <c r="BJ1390" s="865"/>
      <c r="BK1390" s="1302" t="s">
        <v>787</v>
      </c>
      <c r="BL1390" s="865">
        <v>6084</v>
      </c>
      <c r="BM1390" s="865"/>
      <c r="BN1390" s="1302" t="s">
        <v>787</v>
      </c>
      <c r="BO1390" s="1302" t="s">
        <v>787</v>
      </c>
      <c r="BP1390" s="1302"/>
      <c r="BQ1390" s="1527" t="s">
        <v>3811</v>
      </c>
      <c r="BR1390" s="2619"/>
      <c r="BS1390" s="1502" t="s">
        <v>2692</v>
      </c>
      <c r="BT1390" s="1502" t="s">
        <v>2253</v>
      </c>
      <c r="BU1390" s="1502" t="s">
        <v>2693</v>
      </c>
      <c r="BV1390" s="1307">
        <v>41896582</v>
      </c>
      <c r="BW1390" s="1306">
        <v>10418965822</v>
      </c>
      <c r="BX1390" s="1502" t="s">
        <v>2834</v>
      </c>
      <c r="BY1390" s="1528">
        <v>46117</v>
      </c>
      <c r="BZ1390" s="1528">
        <v>46142</v>
      </c>
      <c r="CA1390" s="865" t="s">
        <v>787</v>
      </c>
      <c r="CB1390" s="865" t="s">
        <v>787</v>
      </c>
      <c r="CC1390" s="865" t="s">
        <v>787</v>
      </c>
      <c r="CD1390" s="865" t="s">
        <v>787</v>
      </c>
      <c r="CE1390" s="865" t="s">
        <v>787</v>
      </c>
      <c r="CF1390" s="865" t="s">
        <v>787</v>
      </c>
      <c r="CG1390" s="865" t="s">
        <v>787</v>
      </c>
      <c r="CH1390" s="865" t="s">
        <v>787</v>
      </c>
      <c r="CI1390" s="865" t="s">
        <v>787</v>
      </c>
      <c r="CJ1390" s="865" t="s">
        <v>787</v>
      </c>
      <c r="CK1390" s="865" t="s">
        <v>787</v>
      </c>
      <c r="CL1390" s="865" t="s">
        <v>787</v>
      </c>
      <c r="CM1390" s="865" t="s">
        <v>787</v>
      </c>
      <c r="CN1390" s="865" t="s">
        <v>787</v>
      </c>
      <c r="CO1390" s="865" t="s">
        <v>787</v>
      </c>
      <c r="CP1390" s="865" t="s">
        <v>787</v>
      </c>
      <c r="CQ1390" s="865" t="s">
        <v>787</v>
      </c>
      <c r="CR1390" s="865" t="s">
        <v>787</v>
      </c>
      <c r="CS1390" s="865" t="s">
        <v>787</v>
      </c>
      <c r="CT1390" s="1525"/>
      <c r="CU1390" s="390">
        <f t="shared" si="1224"/>
        <v>0</v>
      </c>
      <c r="CV1390" s="373">
        <v>0</v>
      </c>
      <c r="CW1390" s="390">
        <f t="shared" si="1258"/>
        <v>0</v>
      </c>
      <c r="CX1390" s="373">
        <v>0</v>
      </c>
      <c r="CY1390" s="390">
        <f t="shared" si="1264"/>
        <v>0</v>
      </c>
      <c r="CZ1390" s="390">
        <f t="shared" si="1270"/>
        <v>0</v>
      </c>
      <c r="DA1390" s="390">
        <f t="shared" si="1271"/>
        <v>0</v>
      </c>
      <c r="DB1390" s="865" t="s">
        <v>787</v>
      </c>
      <c r="DC1390" s="1525">
        <v>26</v>
      </c>
      <c r="DD1390" s="1371">
        <f t="shared" si="1267"/>
        <v>2600</v>
      </c>
      <c r="DE1390" s="1525">
        <v>26</v>
      </c>
      <c r="DF1390" s="1371">
        <f t="shared" si="1269"/>
        <v>2600</v>
      </c>
      <c r="DG1390" s="865">
        <v>26</v>
      </c>
      <c r="DH1390" s="1371">
        <f t="shared" si="1268"/>
        <v>2600</v>
      </c>
      <c r="DI1390" s="865" t="s">
        <v>787</v>
      </c>
      <c r="DJ1390" s="865" t="s">
        <v>787</v>
      </c>
      <c r="DK1390" s="865"/>
      <c r="DL1390" s="865"/>
      <c r="DM1390" s="865"/>
      <c r="DN1390" s="865"/>
      <c r="DO1390" s="865"/>
      <c r="DP1390" s="865"/>
      <c r="DQ1390" s="865"/>
      <c r="DR1390" s="865"/>
      <c r="DS1390" s="865"/>
      <c r="DT1390" s="865" t="s">
        <v>787</v>
      </c>
      <c r="DU1390" s="793">
        <f t="shared" si="1227"/>
        <v>2600</v>
      </c>
      <c r="DV1390" s="794">
        <v>2600</v>
      </c>
      <c r="DW1390" s="794">
        <v>2600</v>
      </c>
      <c r="DX1390" s="794">
        <f t="shared" si="1229"/>
        <v>0</v>
      </c>
      <c r="DY1390" s="794">
        <f t="shared" si="1230"/>
        <v>0</v>
      </c>
      <c r="DZ1390" s="865" t="s">
        <v>787</v>
      </c>
      <c r="EA1390" s="865" t="s">
        <v>787</v>
      </c>
      <c r="EB1390" s="865" t="s">
        <v>787</v>
      </c>
      <c r="EC1390" s="865" t="s">
        <v>787</v>
      </c>
      <c r="ED1390" s="865" t="s">
        <v>787</v>
      </c>
      <c r="EE1390" s="865" t="s">
        <v>787</v>
      </c>
      <c r="EF1390" s="865" t="s">
        <v>787</v>
      </c>
      <c r="EG1390" s="865"/>
      <c r="EH1390" s="865" t="s">
        <v>787</v>
      </c>
      <c r="EI1390" s="865" t="s">
        <v>787</v>
      </c>
      <c r="EJ1390" s="865" t="s">
        <v>787</v>
      </c>
      <c r="EK1390" s="865" t="s">
        <v>787</v>
      </c>
      <c r="EL1390" s="865" t="s">
        <v>787</v>
      </c>
      <c r="EM1390" s="865" t="s">
        <v>787</v>
      </c>
      <c r="EN1390" s="865" t="s">
        <v>787</v>
      </c>
      <c r="EO1390" s="865" t="s">
        <v>787</v>
      </c>
      <c r="EP1390" s="865" t="s">
        <v>787</v>
      </c>
      <c r="EQ1390" s="865" t="s">
        <v>787</v>
      </c>
      <c r="ER1390" s="865" t="s">
        <v>787</v>
      </c>
      <c r="ES1390" s="865" t="s">
        <v>787</v>
      </c>
      <c r="ET1390" s="865" t="s">
        <v>787</v>
      </c>
      <c r="EU1390" s="865" t="s">
        <v>787</v>
      </c>
      <c r="EV1390" s="865" t="s">
        <v>787</v>
      </c>
      <c r="EW1390" s="865" t="s">
        <v>787</v>
      </c>
      <c r="EX1390" s="865" t="s">
        <v>787</v>
      </c>
      <c r="EY1390" s="865" t="s">
        <v>787</v>
      </c>
      <c r="EZ1390" s="865" t="s">
        <v>787</v>
      </c>
      <c r="FA1390" s="865" t="s">
        <v>787</v>
      </c>
      <c r="FB1390" s="865" t="s">
        <v>787</v>
      </c>
      <c r="FC1390" s="865" t="s">
        <v>787</v>
      </c>
      <c r="FD1390" s="865" t="s">
        <v>787</v>
      </c>
      <c r="FE1390" s="865" t="s">
        <v>787</v>
      </c>
      <c r="FF1390" s="865" t="s">
        <v>787</v>
      </c>
      <c r="FG1390" s="865" t="s">
        <v>787</v>
      </c>
      <c r="FH1390" s="865" t="s">
        <v>787</v>
      </c>
      <c r="FI1390" s="1434" t="s">
        <v>787</v>
      </c>
      <c r="FJ1390" s="1434" t="s">
        <v>787</v>
      </c>
      <c r="FK1390" s="1434" t="s">
        <v>787</v>
      </c>
      <c r="FL1390" s="1434" t="s">
        <v>787</v>
      </c>
      <c r="FM1390" s="1434" t="s">
        <v>787</v>
      </c>
      <c r="FN1390" s="1434" t="s">
        <v>787</v>
      </c>
      <c r="FO1390" s="1434" t="s">
        <v>787</v>
      </c>
      <c r="FP1390" s="1434" t="s">
        <v>787</v>
      </c>
      <c r="FQ1390" s="1434" t="s">
        <v>787</v>
      </c>
      <c r="FR1390" s="1434" t="s">
        <v>787</v>
      </c>
      <c r="FS1390" s="1434" t="s">
        <v>787</v>
      </c>
      <c r="FT1390" s="1434" t="s">
        <v>787</v>
      </c>
      <c r="FU1390" s="1434" t="s">
        <v>787</v>
      </c>
      <c r="FV1390" s="1434" t="s">
        <v>787</v>
      </c>
      <c r="FW1390" s="1434" t="s">
        <v>787</v>
      </c>
      <c r="FX1390" s="1434" t="s">
        <v>787</v>
      </c>
      <c r="FY1390" s="1434" t="s">
        <v>787</v>
      </c>
      <c r="FZ1390" s="1434" t="s">
        <v>787</v>
      </c>
      <c r="GA1390" s="1434" t="s">
        <v>787</v>
      </c>
      <c r="GB1390" s="1434" t="s">
        <v>787</v>
      </c>
      <c r="GC1390" s="1434" t="s">
        <v>787</v>
      </c>
      <c r="GD1390" s="1434" t="s">
        <v>787</v>
      </c>
      <c r="GE1390" s="1434" t="s">
        <v>787</v>
      </c>
      <c r="GF1390" s="1434" t="s">
        <v>787</v>
      </c>
      <c r="GG1390" s="1434" t="s">
        <v>787</v>
      </c>
      <c r="GH1390" s="1434" t="s">
        <v>787</v>
      </c>
      <c r="GI1390" s="1434" t="s">
        <v>787</v>
      </c>
      <c r="GJ1390" s="1434" t="s">
        <v>787</v>
      </c>
      <c r="GK1390" s="1434" t="s">
        <v>787</v>
      </c>
      <c r="GL1390" s="1434" t="s">
        <v>787</v>
      </c>
      <c r="GM1390" s="1434" t="s">
        <v>787</v>
      </c>
      <c r="GN1390" s="1434" t="s">
        <v>787</v>
      </c>
      <c r="GO1390" s="1434" t="s">
        <v>787</v>
      </c>
      <c r="GP1390" s="1434" t="s">
        <v>787</v>
      </c>
      <c r="GQ1390" s="1434" t="s">
        <v>787</v>
      </c>
      <c r="GR1390" s="1434" t="s">
        <v>787</v>
      </c>
      <c r="GS1390" s="1434" t="s">
        <v>787</v>
      </c>
      <c r="GT1390" s="1434" t="s">
        <v>787</v>
      </c>
      <c r="GU1390" s="1434" t="s">
        <v>787</v>
      </c>
      <c r="GV1390" s="1434" t="s">
        <v>787</v>
      </c>
      <c r="GW1390" s="1434" t="s">
        <v>787</v>
      </c>
      <c r="GX1390" s="1434" t="s">
        <v>787</v>
      </c>
      <c r="GY1390" s="1434" t="s">
        <v>787</v>
      </c>
      <c r="GZ1390" s="1434" t="s">
        <v>787</v>
      </c>
      <c r="HA1390" s="1434" t="s">
        <v>787</v>
      </c>
      <c r="HB1390" s="1434" t="s">
        <v>787</v>
      </c>
      <c r="HC1390" s="1434" t="s">
        <v>787</v>
      </c>
      <c r="HD1390" s="1434" t="s">
        <v>787</v>
      </c>
      <c r="HE1390" s="1434" t="s">
        <v>787</v>
      </c>
      <c r="HF1390" s="1434" t="s">
        <v>787</v>
      </c>
      <c r="HG1390" s="1434" t="s">
        <v>787</v>
      </c>
      <c r="HH1390" s="1434" t="s">
        <v>787</v>
      </c>
      <c r="HI1390" s="1434" t="s">
        <v>787</v>
      </c>
      <c r="HJ1390" s="1434" t="s">
        <v>787</v>
      </c>
      <c r="HK1390" s="1434" t="s">
        <v>787</v>
      </c>
      <c r="HL1390" s="1434" t="s">
        <v>787</v>
      </c>
      <c r="HM1390" s="1434" t="s">
        <v>787</v>
      </c>
      <c r="HN1390" s="1434" t="s">
        <v>787</v>
      </c>
      <c r="HO1390" s="1434" t="s">
        <v>787</v>
      </c>
      <c r="HP1390" s="1434" t="s">
        <v>787</v>
      </c>
      <c r="HQ1390" s="1434" t="s">
        <v>787</v>
      </c>
      <c r="HR1390" s="1434" t="s">
        <v>787</v>
      </c>
      <c r="HS1390" s="1434" t="s">
        <v>787</v>
      </c>
      <c r="HT1390" s="1434" t="s">
        <v>787</v>
      </c>
      <c r="HU1390" s="1434" t="s">
        <v>787</v>
      </c>
      <c r="HV1390" s="1434" t="s">
        <v>787</v>
      </c>
      <c r="HW1390" s="1434" t="s">
        <v>787</v>
      </c>
      <c r="HX1390" s="1434" t="s">
        <v>787</v>
      </c>
      <c r="HY1390" s="1434" t="s">
        <v>787</v>
      </c>
      <c r="HZ1390" s="1434" t="s">
        <v>787</v>
      </c>
      <c r="IA1390" s="1434" t="s">
        <v>787</v>
      </c>
      <c r="IB1390" s="1434" t="s">
        <v>787</v>
      </c>
      <c r="IC1390" s="1434" t="s">
        <v>787</v>
      </c>
      <c r="ID1390" s="1434" t="s">
        <v>787</v>
      </c>
      <c r="IE1390" s="1434" t="s">
        <v>787</v>
      </c>
      <c r="IF1390" s="1434" t="s">
        <v>787</v>
      </c>
      <c r="IG1390" s="1434" t="s">
        <v>787</v>
      </c>
      <c r="IH1390" s="1434" t="s">
        <v>787</v>
      </c>
      <c r="II1390" s="1434" t="s">
        <v>787</v>
      </c>
      <c r="IJ1390" s="1434" t="s">
        <v>787</v>
      </c>
      <c r="IK1390" s="1434" t="s">
        <v>787</v>
      </c>
      <c r="IL1390" s="1434" t="s">
        <v>787</v>
      </c>
      <c r="IM1390" s="1434" t="s">
        <v>787</v>
      </c>
      <c r="IN1390" s="1434" t="s">
        <v>787</v>
      </c>
      <c r="IO1390" s="1434" t="s">
        <v>787</v>
      </c>
      <c r="IP1390" s="1434" t="s">
        <v>787</v>
      </c>
      <c r="IQ1390" s="1434" t="s">
        <v>787</v>
      </c>
      <c r="IR1390" s="1434" t="s">
        <v>787</v>
      </c>
      <c r="IS1390" s="1434" t="s">
        <v>787</v>
      </c>
      <c r="IT1390" s="1434" t="s">
        <v>787</v>
      </c>
      <c r="IU1390" s="1434" t="s">
        <v>787</v>
      </c>
      <c r="IV1390" s="1434" t="s">
        <v>787</v>
      </c>
      <c r="IW1390" s="1393" t="s">
        <v>787</v>
      </c>
      <c r="IX1390" s="1434" t="s">
        <v>787</v>
      </c>
      <c r="IY1390" s="1393" t="s">
        <v>787</v>
      </c>
      <c r="IZ1390" s="1434" t="s">
        <v>787</v>
      </c>
      <c r="JA1390" s="1393" t="s">
        <v>787</v>
      </c>
      <c r="JB1390" s="1434" t="s">
        <v>787</v>
      </c>
      <c r="JC1390" s="1434" t="s">
        <v>787</v>
      </c>
      <c r="JD1390" s="1434" t="s">
        <v>787</v>
      </c>
      <c r="JE1390" s="1434" t="s">
        <v>787</v>
      </c>
      <c r="JF1390" s="1434" t="s">
        <v>787</v>
      </c>
      <c r="JG1390" s="1393" t="s">
        <v>787</v>
      </c>
      <c r="JH1390" s="1434" t="s">
        <v>787</v>
      </c>
      <c r="JI1390" s="1393" t="s">
        <v>787</v>
      </c>
      <c r="JJ1390" s="1434" t="s">
        <v>787</v>
      </c>
      <c r="JK1390" s="1393" t="s">
        <v>787</v>
      </c>
      <c r="JL1390" s="1434" t="s">
        <v>787</v>
      </c>
      <c r="JM1390" s="1434" t="s">
        <v>787</v>
      </c>
      <c r="JN1390" s="1434" t="s">
        <v>787</v>
      </c>
      <c r="JO1390" s="1434" t="s">
        <v>787</v>
      </c>
      <c r="JP1390" s="1434" t="s">
        <v>787</v>
      </c>
      <c r="JQ1390" s="1434" t="s">
        <v>787</v>
      </c>
      <c r="JR1390" s="1434" t="s">
        <v>787</v>
      </c>
      <c r="JS1390" s="1434" t="s">
        <v>787</v>
      </c>
      <c r="JT1390" s="1434" t="s">
        <v>787</v>
      </c>
      <c r="JU1390" s="1434" t="s">
        <v>787</v>
      </c>
      <c r="JV1390" s="1434" t="s">
        <v>787</v>
      </c>
      <c r="JW1390" s="1434" t="s">
        <v>787</v>
      </c>
      <c r="JX1390" s="1434" t="s">
        <v>787</v>
      </c>
      <c r="JY1390" s="1434" t="s">
        <v>787</v>
      </c>
      <c r="JZ1390" s="1434" t="s">
        <v>787</v>
      </c>
      <c r="KA1390" s="1434" t="s">
        <v>787</v>
      </c>
      <c r="KB1390" s="1434" t="s">
        <v>787</v>
      </c>
      <c r="KC1390" s="1434" t="s">
        <v>787</v>
      </c>
      <c r="KD1390" s="1434" t="s">
        <v>787</v>
      </c>
      <c r="KE1390" s="1434" t="s">
        <v>787</v>
      </c>
      <c r="KF1390" s="1434" t="s">
        <v>787</v>
      </c>
      <c r="KG1390" s="1434" t="s">
        <v>787</v>
      </c>
      <c r="KH1390" s="1434" t="s">
        <v>787</v>
      </c>
      <c r="KI1390" s="1434" t="s">
        <v>787</v>
      </c>
      <c r="KJ1390" s="1434" t="s">
        <v>787</v>
      </c>
      <c r="KK1390" s="1434" t="s">
        <v>787</v>
      </c>
      <c r="KL1390" s="1434" t="s">
        <v>787</v>
      </c>
      <c r="KM1390" s="1434" t="s">
        <v>787</v>
      </c>
      <c r="KN1390" s="1434" t="s">
        <v>787</v>
      </c>
      <c r="KO1390" s="1434" t="s">
        <v>787</v>
      </c>
      <c r="KP1390" s="1434" t="s">
        <v>787</v>
      </c>
      <c r="KQ1390" s="1434" t="s">
        <v>787</v>
      </c>
      <c r="KR1390" s="1434" t="s">
        <v>787</v>
      </c>
      <c r="KS1390" s="1434" t="s">
        <v>787</v>
      </c>
      <c r="KT1390" s="1434" t="s">
        <v>787</v>
      </c>
      <c r="KU1390" s="1434" t="s">
        <v>787</v>
      </c>
      <c r="KV1390" s="1434" t="s">
        <v>787</v>
      </c>
      <c r="KW1390" s="1434" t="s">
        <v>787</v>
      </c>
      <c r="KX1390" s="1434" t="s">
        <v>787</v>
      </c>
      <c r="KY1390" s="1434" t="s">
        <v>787</v>
      </c>
      <c r="KZ1390" s="1434" t="s">
        <v>787</v>
      </c>
      <c r="LA1390" s="1434" t="s">
        <v>787</v>
      </c>
      <c r="LB1390" s="1434" t="s">
        <v>787</v>
      </c>
      <c r="LC1390" s="1434" t="s">
        <v>787</v>
      </c>
      <c r="LD1390" s="1434" t="s">
        <v>787</v>
      </c>
      <c r="LE1390" s="1434" t="s">
        <v>787</v>
      </c>
      <c r="LF1390" s="1434" t="s">
        <v>787</v>
      </c>
      <c r="LG1390" s="1434" t="s">
        <v>787</v>
      </c>
      <c r="LH1390" s="1434" t="s">
        <v>787</v>
      </c>
      <c r="LI1390" s="1434" t="s">
        <v>787</v>
      </c>
      <c r="LJ1390" s="1434" t="s">
        <v>787</v>
      </c>
      <c r="LK1390" s="1434" t="s">
        <v>787</v>
      </c>
      <c r="LL1390" s="1434" t="s">
        <v>787</v>
      </c>
      <c r="LM1390" s="1434" t="s">
        <v>787</v>
      </c>
      <c r="LN1390" s="1434" t="s">
        <v>787</v>
      </c>
      <c r="LO1390" s="1434" t="s">
        <v>787</v>
      </c>
      <c r="LP1390" s="1434" t="s">
        <v>787</v>
      </c>
      <c r="LQ1390" s="1434" t="s">
        <v>787</v>
      </c>
      <c r="LR1390" s="1434" t="s">
        <v>787</v>
      </c>
      <c r="LS1390" s="1434" t="s">
        <v>787</v>
      </c>
      <c r="LT1390" s="1434" t="s">
        <v>787</v>
      </c>
      <c r="LU1390" s="1434" t="s">
        <v>787</v>
      </c>
      <c r="LV1390" s="1434" t="s">
        <v>787</v>
      </c>
      <c r="LW1390" s="1434" t="s">
        <v>787</v>
      </c>
      <c r="LX1390" s="1434" t="s">
        <v>787</v>
      </c>
      <c r="LY1390" s="1434" t="s">
        <v>787</v>
      </c>
      <c r="LZ1390" s="1434" t="s">
        <v>787</v>
      </c>
      <c r="MA1390" s="1434" t="s">
        <v>787</v>
      </c>
      <c r="MB1390" s="1434" t="s">
        <v>787</v>
      </c>
      <c r="MC1390" s="1434" t="s">
        <v>787</v>
      </c>
    </row>
    <row r="1391" spans="1:341" s="786" customFormat="1" ht="48" hidden="1" customHeight="1" x14ac:dyDescent="0.25">
      <c r="A1391" s="1520">
        <v>2026</v>
      </c>
      <c r="B1391" s="1521">
        <v>479</v>
      </c>
      <c r="C1391" s="1521" t="s">
        <v>58</v>
      </c>
      <c r="D1391" s="1521">
        <v>3000654</v>
      </c>
      <c r="E1391" s="1521">
        <v>5005020</v>
      </c>
      <c r="F1391" s="1521" t="s">
        <v>2269</v>
      </c>
      <c r="G1391" s="1521" t="s">
        <v>2270</v>
      </c>
      <c r="H1391" s="1521">
        <v>93</v>
      </c>
      <c r="I1391" s="1521" t="s">
        <v>992</v>
      </c>
      <c r="J1391" s="1521" t="s">
        <v>10</v>
      </c>
      <c r="K1391" s="1521" t="s">
        <v>60</v>
      </c>
      <c r="L1391" s="1521" t="s">
        <v>3689</v>
      </c>
      <c r="M1391" s="1521" t="s">
        <v>62</v>
      </c>
      <c r="N1391" s="1521"/>
      <c r="O1391" s="1521" t="s">
        <v>2641</v>
      </c>
      <c r="P1391" s="1521" t="s">
        <v>65</v>
      </c>
      <c r="Q1391" s="1521">
        <v>1</v>
      </c>
      <c r="R1391" s="1522">
        <v>2600</v>
      </c>
      <c r="S1391" s="865" t="s">
        <v>787</v>
      </c>
      <c r="T1391" s="865" t="s">
        <v>787</v>
      </c>
      <c r="U1391" s="1521">
        <v>0</v>
      </c>
      <c r="V1391" s="1521">
        <v>26</v>
      </c>
      <c r="W1391" s="1521" t="s">
        <v>787</v>
      </c>
      <c r="X1391" s="1521" t="s">
        <v>787</v>
      </c>
      <c r="Y1391" s="1521" t="s">
        <v>787</v>
      </c>
      <c r="Z1391" s="1521" t="s">
        <v>787</v>
      </c>
      <c r="AA1391" s="1521" t="s">
        <v>787</v>
      </c>
      <c r="AB1391" s="1521" t="s">
        <v>787</v>
      </c>
      <c r="AC1391" s="1521" t="s">
        <v>787</v>
      </c>
      <c r="AD1391" s="1521" t="s">
        <v>787</v>
      </c>
      <c r="AE1391" s="285"/>
      <c r="AF1391" s="1523" t="s">
        <v>3951</v>
      </c>
      <c r="AG1391" s="1523" t="s">
        <v>3951</v>
      </c>
      <c r="AH1391" s="284">
        <f t="shared" si="1231"/>
        <v>0</v>
      </c>
      <c r="AI1391" s="284">
        <f t="shared" si="1266"/>
        <v>2600</v>
      </c>
      <c r="AJ1391" s="1523" t="s">
        <v>3951</v>
      </c>
      <c r="AK1391" s="1523" t="s">
        <v>3951</v>
      </c>
      <c r="AL1391" s="1523" t="s">
        <v>3951</v>
      </c>
      <c r="AM1391" s="1523" t="s">
        <v>3951</v>
      </c>
      <c r="AN1391" s="1523" t="s">
        <v>3951</v>
      </c>
      <c r="AO1391" s="1523" t="s">
        <v>3951</v>
      </c>
      <c r="AP1391" s="1523" t="s">
        <v>3951</v>
      </c>
      <c r="AQ1391" s="1523" t="s">
        <v>3951</v>
      </c>
      <c r="AR1391" s="288">
        <f t="shared" si="1232"/>
        <v>2600</v>
      </c>
      <c r="AS1391" s="1502" t="s">
        <v>2578</v>
      </c>
      <c r="AT1391" s="865" t="s">
        <v>787</v>
      </c>
      <c r="AU1391" s="865" t="s">
        <v>3535</v>
      </c>
      <c r="AV1391" s="865" t="s">
        <v>3536</v>
      </c>
      <c r="AW1391" s="1524">
        <v>46058</v>
      </c>
      <c r="AX1391" s="865" t="s">
        <v>3537</v>
      </c>
      <c r="AY1391" s="1524">
        <v>46078</v>
      </c>
      <c r="AZ1391" s="865" t="s">
        <v>787</v>
      </c>
      <c r="BA1391" s="865" t="s">
        <v>3538</v>
      </c>
      <c r="BB1391" s="865" t="s">
        <v>995</v>
      </c>
      <c r="BC1391" s="1525" t="s">
        <v>3808</v>
      </c>
      <c r="BD1391" s="1525" t="s">
        <v>3952</v>
      </c>
      <c r="BE1391" s="1525" t="s">
        <v>3810</v>
      </c>
      <c r="BF1391" s="1526">
        <v>46108</v>
      </c>
      <c r="BG1391" s="865" t="s">
        <v>787</v>
      </c>
      <c r="BH1391" s="773" t="s">
        <v>3841</v>
      </c>
      <c r="BI1391" s="2778"/>
      <c r="BJ1391" s="1440"/>
      <c r="BK1391" s="1302" t="s">
        <v>787</v>
      </c>
      <c r="BL1391" s="865">
        <v>6085</v>
      </c>
      <c r="BM1391" s="865"/>
      <c r="BN1391" s="1302" t="s">
        <v>787</v>
      </c>
      <c r="BO1391" s="1302" t="s">
        <v>787</v>
      </c>
      <c r="BP1391" s="1302"/>
      <c r="BQ1391" s="1527" t="s">
        <v>3811</v>
      </c>
      <c r="BR1391" s="2619"/>
      <c r="BS1391" s="1502" t="s">
        <v>2697</v>
      </c>
      <c r="BT1391" s="1502" t="s">
        <v>931</v>
      </c>
      <c r="BU1391" s="1502" t="s">
        <v>2698</v>
      </c>
      <c r="BV1391" s="1307">
        <v>20724712</v>
      </c>
      <c r="BW1391" s="1306">
        <v>10207247125</v>
      </c>
      <c r="BX1391" s="1502" t="s">
        <v>2834</v>
      </c>
      <c r="BY1391" s="1528">
        <v>46117</v>
      </c>
      <c r="BZ1391" s="1528">
        <v>46142</v>
      </c>
      <c r="CA1391" s="865" t="s">
        <v>787</v>
      </c>
      <c r="CB1391" s="865" t="s">
        <v>787</v>
      </c>
      <c r="CC1391" s="865" t="s">
        <v>787</v>
      </c>
      <c r="CD1391" s="865" t="s">
        <v>787</v>
      </c>
      <c r="CE1391" s="865" t="s">
        <v>787</v>
      </c>
      <c r="CF1391" s="865" t="s">
        <v>787</v>
      </c>
      <c r="CG1391" s="865" t="s">
        <v>787</v>
      </c>
      <c r="CH1391" s="865" t="s">
        <v>787</v>
      </c>
      <c r="CI1391" s="865" t="s">
        <v>787</v>
      </c>
      <c r="CJ1391" s="865" t="s">
        <v>787</v>
      </c>
      <c r="CK1391" s="865" t="s">
        <v>787</v>
      </c>
      <c r="CL1391" s="865" t="s">
        <v>787</v>
      </c>
      <c r="CM1391" s="865" t="s">
        <v>787</v>
      </c>
      <c r="CN1391" s="865" t="s">
        <v>787</v>
      </c>
      <c r="CO1391" s="865" t="s">
        <v>787</v>
      </c>
      <c r="CP1391" s="865" t="s">
        <v>787</v>
      </c>
      <c r="CQ1391" s="865" t="s">
        <v>787</v>
      </c>
      <c r="CR1391" s="865" t="s">
        <v>787</v>
      </c>
      <c r="CS1391" s="865" t="s">
        <v>787</v>
      </c>
      <c r="CT1391" s="1525"/>
      <c r="CU1391" s="390">
        <f t="shared" ref="CU1391:CU1454" si="1272">AH1391</f>
        <v>0</v>
      </c>
      <c r="CV1391" s="373">
        <v>0</v>
      </c>
      <c r="CW1391" s="390">
        <f t="shared" si="1258"/>
        <v>0</v>
      </c>
      <c r="CX1391" s="373">
        <v>0</v>
      </c>
      <c r="CY1391" s="390">
        <f t="shared" si="1264"/>
        <v>0</v>
      </c>
      <c r="CZ1391" s="390">
        <f t="shared" si="1270"/>
        <v>0</v>
      </c>
      <c r="DA1391" s="390">
        <f t="shared" si="1271"/>
        <v>0</v>
      </c>
      <c r="DB1391" s="865" t="s">
        <v>787</v>
      </c>
      <c r="DC1391" s="1525">
        <v>26</v>
      </c>
      <c r="DD1391" s="1371">
        <f t="shared" si="1267"/>
        <v>2600</v>
      </c>
      <c r="DE1391" s="1525">
        <v>26</v>
      </c>
      <c r="DF1391" s="1371">
        <f t="shared" si="1269"/>
        <v>2600</v>
      </c>
      <c r="DG1391" s="865">
        <v>26</v>
      </c>
      <c r="DH1391" s="1371">
        <f t="shared" si="1268"/>
        <v>2600</v>
      </c>
      <c r="DI1391" s="865" t="s">
        <v>787</v>
      </c>
      <c r="DJ1391" s="865" t="s">
        <v>787</v>
      </c>
      <c r="DK1391" s="865"/>
      <c r="DL1391" s="865"/>
      <c r="DM1391" s="865"/>
      <c r="DN1391" s="865"/>
      <c r="DO1391" s="865"/>
      <c r="DP1391" s="865"/>
      <c r="DQ1391" s="865"/>
      <c r="DR1391" s="865"/>
      <c r="DS1391" s="865"/>
      <c r="DT1391" s="865" t="s">
        <v>787</v>
      </c>
      <c r="DU1391" s="793">
        <f t="shared" si="1227"/>
        <v>2600</v>
      </c>
      <c r="DV1391" s="794">
        <v>2600</v>
      </c>
      <c r="DW1391" s="794">
        <v>2600</v>
      </c>
      <c r="DX1391" s="794">
        <f t="shared" si="1229"/>
        <v>0</v>
      </c>
      <c r="DY1391" s="794">
        <f t="shared" si="1230"/>
        <v>0</v>
      </c>
      <c r="DZ1391" s="865" t="s">
        <v>787</v>
      </c>
      <c r="EA1391" s="865" t="s">
        <v>787</v>
      </c>
      <c r="EB1391" s="865" t="s">
        <v>787</v>
      </c>
      <c r="EC1391" s="865" t="s">
        <v>787</v>
      </c>
      <c r="ED1391" s="865" t="s">
        <v>787</v>
      </c>
      <c r="EE1391" s="865" t="s">
        <v>787</v>
      </c>
      <c r="EF1391" s="865" t="s">
        <v>787</v>
      </c>
      <c r="EG1391" s="865"/>
      <c r="EH1391" s="865" t="s">
        <v>787</v>
      </c>
      <c r="EI1391" s="865" t="s">
        <v>787</v>
      </c>
      <c r="EJ1391" s="865" t="s">
        <v>787</v>
      </c>
      <c r="EK1391" s="865" t="s">
        <v>787</v>
      </c>
      <c r="EL1391" s="865" t="s">
        <v>787</v>
      </c>
      <c r="EM1391" s="865" t="s">
        <v>787</v>
      </c>
      <c r="EN1391" s="865" t="s">
        <v>787</v>
      </c>
      <c r="EO1391" s="865" t="s">
        <v>787</v>
      </c>
      <c r="EP1391" s="865" t="s">
        <v>787</v>
      </c>
      <c r="EQ1391" s="865" t="s">
        <v>787</v>
      </c>
      <c r="ER1391" s="865" t="s">
        <v>787</v>
      </c>
      <c r="ES1391" s="865" t="s">
        <v>787</v>
      </c>
      <c r="ET1391" s="865" t="s">
        <v>787</v>
      </c>
      <c r="EU1391" s="865" t="s">
        <v>787</v>
      </c>
      <c r="EV1391" s="865" t="s">
        <v>787</v>
      </c>
      <c r="EW1391" s="865" t="s">
        <v>787</v>
      </c>
      <c r="EX1391" s="865" t="s">
        <v>787</v>
      </c>
      <c r="EY1391" s="865" t="s">
        <v>787</v>
      </c>
      <c r="EZ1391" s="865" t="s">
        <v>787</v>
      </c>
      <c r="FA1391" s="865" t="s">
        <v>787</v>
      </c>
      <c r="FB1391" s="865" t="s">
        <v>787</v>
      </c>
      <c r="FC1391" s="865" t="s">
        <v>787</v>
      </c>
      <c r="FD1391" s="865" t="s">
        <v>787</v>
      </c>
      <c r="FE1391" s="865" t="s">
        <v>787</v>
      </c>
      <c r="FF1391" s="865" t="s">
        <v>787</v>
      </c>
      <c r="FG1391" s="865" t="s">
        <v>787</v>
      </c>
      <c r="FH1391" s="865" t="s">
        <v>787</v>
      </c>
      <c r="FI1391" s="1434" t="s">
        <v>787</v>
      </c>
      <c r="FJ1391" s="1434" t="s">
        <v>787</v>
      </c>
      <c r="FK1391" s="1434" t="s">
        <v>787</v>
      </c>
      <c r="FL1391" s="1434" t="s">
        <v>787</v>
      </c>
      <c r="FM1391" s="1434" t="s">
        <v>787</v>
      </c>
      <c r="FN1391" s="1434" t="s">
        <v>787</v>
      </c>
      <c r="FO1391" s="1434" t="s">
        <v>787</v>
      </c>
      <c r="FP1391" s="1434" t="s">
        <v>787</v>
      </c>
      <c r="FQ1391" s="1434" t="s">
        <v>787</v>
      </c>
      <c r="FR1391" s="1434" t="s">
        <v>787</v>
      </c>
      <c r="FS1391" s="1434" t="s">
        <v>787</v>
      </c>
      <c r="FT1391" s="1434" t="s">
        <v>787</v>
      </c>
      <c r="FU1391" s="1434" t="s">
        <v>787</v>
      </c>
      <c r="FV1391" s="1434" t="s">
        <v>787</v>
      </c>
      <c r="FW1391" s="1434" t="s">
        <v>787</v>
      </c>
      <c r="FX1391" s="1434" t="s">
        <v>787</v>
      </c>
      <c r="FY1391" s="1434" t="s">
        <v>787</v>
      </c>
      <c r="FZ1391" s="1434" t="s">
        <v>787</v>
      </c>
      <c r="GA1391" s="1434" t="s">
        <v>787</v>
      </c>
      <c r="GB1391" s="1434" t="s">
        <v>787</v>
      </c>
      <c r="GC1391" s="1434" t="s">
        <v>787</v>
      </c>
      <c r="GD1391" s="1434" t="s">
        <v>787</v>
      </c>
      <c r="GE1391" s="1434" t="s">
        <v>787</v>
      </c>
      <c r="GF1391" s="1434" t="s">
        <v>787</v>
      </c>
      <c r="GG1391" s="1434" t="s">
        <v>787</v>
      </c>
      <c r="GH1391" s="1434" t="s">
        <v>787</v>
      </c>
      <c r="GI1391" s="1434" t="s">
        <v>787</v>
      </c>
      <c r="GJ1391" s="1434" t="s">
        <v>787</v>
      </c>
      <c r="GK1391" s="1434" t="s">
        <v>787</v>
      </c>
      <c r="GL1391" s="1434" t="s">
        <v>787</v>
      </c>
      <c r="GM1391" s="1434" t="s">
        <v>787</v>
      </c>
      <c r="GN1391" s="1434" t="s">
        <v>787</v>
      </c>
      <c r="GO1391" s="1434" t="s">
        <v>787</v>
      </c>
      <c r="GP1391" s="1434" t="s">
        <v>787</v>
      </c>
      <c r="GQ1391" s="1434" t="s">
        <v>787</v>
      </c>
      <c r="GR1391" s="1434" t="s">
        <v>787</v>
      </c>
      <c r="GS1391" s="1434" t="s">
        <v>787</v>
      </c>
      <c r="GT1391" s="1434" t="s">
        <v>787</v>
      </c>
      <c r="GU1391" s="1434" t="s">
        <v>787</v>
      </c>
      <c r="GV1391" s="1434" t="s">
        <v>787</v>
      </c>
      <c r="GW1391" s="1434" t="s">
        <v>787</v>
      </c>
      <c r="GX1391" s="1434" t="s">
        <v>787</v>
      </c>
      <c r="GY1391" s="1434" t="s">
        <v>787</v>
      </c>
      <c r="GZ1391" s="1434" t="s">
        <v>787</v>
      </c>
      <c r="HA1391" s="1434" t="s">
        <v>787</v>
      </c>
      <c r="HB1391" s="1434" t="s">
        <v>787</v>
      </c>
      <c r="HC1391" s="1434" t="s">
        <v>787</v>
      </c>
      <c r="HD1391" s="1434" t="s">
        <v>787</v>
      </c>
      <c r="HE1391" s="1434" t="s">
        <v>787</v>
      </c>
      <c r="HF1391" s="1434" t="s">
        <v>787</v>
      </c>
      <c r="HG1391" s="1434" t="s">
        <v>787</v>
      </c>
      <c r="HH1391" s="1434" t="s">
        <v>787</v>
      </c>
      <c r="HI1391" s="1434" t="s">
        <v>787</v>
      </c>
      <c r="HJ1391" s="1434" t="s">
        <v>787</v>
      </c>
      <c r="HK1391" s="1434" t="s">
        <v>787</v>
      </c>
      <c r="HL1391" s="1434" t="s">
        <v>787</v>
      </c>
      <c r="HM1391" s="1434" t="s">
        <v>787</v>
      </c>
      <c r="HN1391" s="1434" t="s">
        <v>787</v>
      </c>
      <c r="HO1391" s="1434" t="s">
        <v>787</v>
      </c>
      <c r="HP1391" s="1434" t="s">
        <v>787</v>
      </c>
      <c r="HQ1391" s="1434" t="s">
        <v>787</v>
      </c>
      <c r="HR1391" s="1434" t="s">
        <v>787</v>
      </c>
      <c r="HS1391" s="1434" t="s">
        <v>787</v>
      </c>
      <c r="HT1391" s="1434" t="s">
        <v>787</v>
      </c>
      <c r="HU1391" s="1434" t="s">
        <v>787</v>
      </c>
      <c r="HV1391" s="1434" t="s">
        <v>787</v>
      </c>
      <c r="HW1391" s="1434" t="s">
        <v>787</v>
      </c>
      <c r="HX1391" s="1434" t="s">
        <v>787</v>
      </c>
      <c r="HY1391" s="1434" t="s">
        <v>787</v>
      </c>
      <c r="HZ1391" s="1434" t="s">
        <v>787</v>
      </c>
      <c r="IA1391" s="1434" t="s">
        <v>787</v>
      </c>
      <c r="IB1391" s="1434" t="s">
        <v>787</v>
      </c>
      <c r="IC1391" s="1434" t="s">
        <v>787</v>
      </c>
      <c r="ID1391" s="1434" t="s">
        <v>787</v>
      </c>
      <c r="IE1391" s="1434" t="s">
        <v>787</v>
      </c>
      <c r="IF1391" s="1434" t="s">
        <v>787</v>
      </c>
      <c r="IG1391" s="1434" t="s">
        <v>787</v>
      </c>
      <c r="IH1391" s="1434" t="s">
        <v>787</v>
      </c>
      <c r="II1391" s="1434" t="s">
        <v>787</v>
      </c>
      <c r="IJ1391" s="1434" t="s">
        <v>787</v>
      </c>
      <c r="IK1391" s="1434" t="s">
        <v>787</v>
      </c>
      <c r="IL1391" s="1434" t="s">
        <v>787</v>
      </c>
      <c r="IM1391" s="1434" t="s">
        <v>787</v>
      </c>
      <c r="IN1391" s="1434" t="s">
        <v>787</v>
      </c>
      <c r="IO1391" s="1434" t="s">
        <v>787</v>
      </c>
      <c r="IP1391" s="1434" t="s">
        <v>787</v>
      </c>
      <c r="IQ1391" s="1434" t="s">
        <v>787</v>
      </c>
      <c r="IR1391" s="1434" t="s">
        <v>787</v>
      </c>
      <c r="IS1391" s="1434" t="s">
        <v>787</v>
      </c>
      <c r="IT1391" s="1434" t="s">
        <v>787</v>
      </c>
      <c r="IU1391" s="1434" t="s">
        <v>787</v>
      </c>
      <c r="IV1391" s="1434" t="s">
        <v>787</v>
      </c>
      <c r="IW1391" s="1434" t="s">
        <v>787</v>
      </c>
      <c r="IX1391" s="1434" t="s">
        <v>787</v>
      </c>
      <c r="IY1391" s="1434" t="s">
        <v>787</v>
      </c>
      <c r="IZ1391" s="1434" t="s">
        <v>787</v>
      </c>
      <c r="JA1391" s="1434" t="s">
        <v>787</v>
      </c>
      <c r="JB1391" s="1434" t="s">
        <v>787</v>
      </c>
      <c r="JC1391" s="1434" t="s">
        <v>787</v>
      </c>
      <c r="JD1391" s="1434" t="s">
        <v>787</v>
      </c>
      <c r="JE1391" s="1434" t="s">
        <v>787</v>
      </c>
      <c r="JF1391" s="1434" t="s">
        <v>787</v>
      </c>
      <c r="JG1391" s="1434" t="s">
        <v>787</v>
      </c>
      <c r="JH1391" s="1434" t="s">
        <v>787</v>
      </c>
      <c r="JI1391" s="1434" t="s">
        <v>787</v>
      </c>
      <c r="JJ1391" s="1434" t="s">
        <v>787</v>
      </c>
      <c r="JK1391" s="1434" t="s">
        <v>787</v>
      </c>
      <c r="JL1391" s="1434" t="s">
        <v>787</v>
      </c>
      <c r="JM1391" s="1434" t="s">
        <v>787</v>
      </c>
      <c r="JN1391" s="1434" t="s">
        <v>787</v>
      </c>
      <c r="JO1391" s="1434" t="s">
        <v>787</v>
      </c>
      <c r="JP1391" s="1434" t="s">
        <v>787</v>
      </c>
      <c r="JQ1391" s="1434" t="s">
        <v>787</v>
      </c>
      <c r="JR1391" s="1434" t="s">
        <v>787</v>
      </c>
      <c r="JS1391" s="1434" t="s">
        <v>787</v>
      </c>
      <c r="JT1391" s="1434" t="s">
        <v>787</v>
      </c>
      <c r="JU1391" s="1434" t="s">
        <v>787</v>
      </c>
      <c r="JV1391" s="1434" t="s">
        <v>787</v>
      </c>
      <c r="JW1391" s="1434" t="s">
        <v>787</v>
      </c>
      <c r="JX1391" s="1434" t="s">
        <v>787</v>
      </c>
      <c r="JY1391" s="1434" t="s">
        <v>787</v>
      </c>
      <c r="JZ1391" s="1434" t="s">
        <v>787</v>
      </c>
      <c r="KA1391" s="1434" t="s">
        <v>787</v>
      </c>
      <c r="KB1391" s="1434" t="s">
        <v>787</v>
      </c>
      <c r="KC1391" s="1434" t="s">
        <v>787</v>
      </c>
      <c r="KD1391" s="1434" t="s">
        <v>787</v>
      </c>
      <c r="KE1391" s="1434" t="s">
        <v>787</v>
      </c>
      <c r="KF1391" s="1434" t="s">
        <v>787</v>
      </c>
      <c r="KG1391" s="1434" t="s">
        <v>787</v>
      </c>
      <c r="KH1391" s="1434" t="s">
        <v>787</v>
      </c>
      <c r="KI1391" s="1434" t="s">
        <v>787</v>
      </c>
      <c r="KJ1391" s="1434" t="s">
        <v>787</v>
      </c>
      <c r="KK1391" s="1434" t="s">
        <v>787</v>
      </c>
      <c r="KL1391" s="1434" t="s">
        <v>787</v>
      </c>
      <c r="KM1391" s="1434" t="s">
        <v>787</v>
      </c>
      <c r="KN1391" s="1434" t="s">
        <v>787</v>
      </c>
      <c r="KO1391" s="1434" t="s">
        <v>787</v>
      </c>
      <c r="KP1391" s="1434" t="s">
        <v>787</v>
      </c>
      <c r="KQ1391" s="1434" t="s">
        <v>787</v>
      </c>
      <c r="KR1391" s="1434" t="s">
        <v>787</v>
      </c>
      <c r="KS1391" s="1434" t="s">
        <v>787</v>
      </c>
      <c r="KT1391" s="1434" t="s">
        <v>787</v>
      </c>
      <c r="KU1391" s="1434" t="s">
        <v>787</v>
      </c>
      <c r="KV1391" s="1434" t="s">
        <v>787</v>
      </c>
      <c r="KW1391" s="1434" t="s">
        <v>787</v>
      </c>
      <c r="KX1391" s="1434" t="s">
        <v>787</v>
      </c>
      <c r="KY1391" s="1434" t="s">
        <v>787</v>
      </c>
      <c r="KZ1391" s="1434" t="s">
        <v>787</v>
      </c>
      <c r="LA1391" s="1434" t="s">
        <v>787</v>
      </c>
      <c r="LB1391" s="1434" t="s">
        <v>787</v>
      </c>
      <c r="LC1391" s="1434" t="s">
        <v>787</v>
      </c>
      <c r="LD1391" s="1434" t="s">
        <v>787</v>
      </c>
      <c r="LE1391" s="1434" t="s">
        <v>787</v>
      </c>
      <c r="LF1391" s="1434" t="s">
        <v>787</v>
      </c>
      <c r="LG1391" s="1434" t="s">
        <v>787</v>
      </c>
      <c r="LH1391" s="1434" t="s">
        <v>787</v>
      </c>
      <c r="LI1391" s="1434" t="s">
        <v>787</v>
      </c>
      <c r="LJ1391" s="1434" t="s">
        <v>787</v>
      </c>
      <c r="LK1391" s="1434" t="s">
        <v>787</v>
      </c>
      <c r="LL1391" s="1434" t="s">
        <v>787</v>
      </c>
      <c r="LM1391" s="1434" t="s">
        <v>787</v>
      </c>
      <c r="LN1391" s="1434" t="s">
        <v>787</v>
      </c>
      <c r="LO1391" s="1434" t="s">
        <v>787</v>
      </c>
      <c r="LP1391" s="1434" t="s">
        <v>787</v>
      </c>
      <c r="LQ1391" s="1434" t="s">
        <v>787</v>
      </c>
      <c r="LR1391" s="1434" t="s">
        <v>787</v>
      </c>
      <c r="LS1391" s="1434" t="s">
        <v>787</v>
      </c>
      <c r="LT1391" s="1434" t="s">
        <v>787</v>
      </c>
      <c r="LU1391" s="1434" t="s">
        <v>787</v>
      </c>
      <c r="LV1391" s="1434" t="s">
        <v>787</v>
      </c>
      <c r="LW1391" s="1434" t="s">
        <v>787</v>
      </c>
      <c r="LX1391" s="1434" t="s">
        <v>787</v>
      </c>
      <c r="LY1391" s="1434" t="s">
        <v>787</v>
      </c>
      <c r="LZ1391" s="1434" t="s">
        <v>787</v>
      </c>
      <c r="MA1391" s="1434" t="s">
        <v>787</v>
      </c>
      <c r="MB1391" s="1434" t="s">
        <v>787</v>
      </c>
      <c r="MC1391" s="1434" t="s">
        <v>787</v>
      </c>
    </row>
    <row r="1392" spans="1:341" s="1549" customFormat="1" ht="48" hidden="1" customHeight="1" x14ac:dyDescent="0.25">
      <c r="A1392" s="1531">
        <v>2026</v>
      </c>
      <c r="B1392" s="1532">
        <v>479</v>
      </c>
      <c r="C1392" s="1532" t="s">
        <v>58</v>
      </c>
      <c r="D1392" s="1532">
        <v>3000654</v>
      </c>
      <c r="E1392" s="1532">
        <v>5005020</v>
      </c>
      <c r="F1392" s="1532" t="s">
        <v>2269</v>
      </c>
      <c r="G1392" s="1532" t="s">
        <v>2270</v>
      </c>
      <c r="H1392" s="1532">
        <v>93</v>
      </c>
      <c r="I1392" s="1532" t="s">
        <v>992</v>
      </c>
      <c r="J1392" s="1532" t="s">
        <v>10</v>
      </c>
      <c r="K1392" s="1532" t="s">
        <v>60</v>
      </c>
      <c r="L1392" s="1532" t="s">
        <v>3689</v>
      </c>
      <c r="M1392" s="1532" t="s">
        <v>62</v>
      </c>
      <c r="N1392" s="1532"/>
      <c r="O1392" s="1532" t="s">
        <v>2641</v>
      </c>
      <c r="P1392" s="1532" t="s">
        <v>65</v>
      </c>
      <c r="Q1392" s="1532">
        <v>1</v>
      </c>
      <c r="R1392" s="1533">
        <v>2600</v>
      </c>
      <c r="S1392" s="1534" t="s">
        <v>787</v>
      </c>
      <c r="T1392" s="1534" t="s">
        <v>787</v>
      </c>
      <c r="U1392" s="1532">
        <v>0</v>
      </c>
      <c r="V1392" s="1532">
        <v>26</v>
      </c>
      <c r="W1392" s="1532" t="s">
        <v>787</v>
      </c>
      <c r="X1392" s="1521" t="s">
        <v>787</v>
      </c>
      <c r="Y1392" s="1521" t="s">
        <v>787</v>
      </c>
      <c r="Z1392" s="1521" t="s">
        <v>787</v>
      </c>
      <c r="AA1392" s="1521" t="s">
        <v>787</v>
      </c>
      <c r="AB1392" s="1521" t="s">
        <v>787</v>
      </c>
      <c r="AC1392" s="1521" t="s">
        <v>787</v>
      </c>
      <c r="AD1392" s="1521" t="s">
        <v>787</v>
      </c>
      <c r="AE1392" s="588"/>
      <c r="AF1392" s="1523" t="s">
        <v>3951</v>
      </c>
      <c r="AG1392" s="1523" t="s">
        <v>3951</v>
      </c>
      <c r="AH1392" s="284">
        <f t="shared" si="1231"/>
        <v>0</v>
      </c>
      <c r="AI1392" s="284">
        <f t="shared" si="1266"/>
        <v>2600</v>
      </c>
      <c r="AJ1392" s="1523" t="s">
        <v>3951</v>
      </c>
      <c r="AK1392" s="1523" t="s">
        <v>3951</v>
      </c>
      <c r="AL1392" s="1523" t="s">
        <v>3951</v>
      </c>
      <c r="AM1392" s="1523" t="s">
        <v>3951</v>
      </c>
      <c r="AN1392" s="1523" t="s">
        <v>3951</v>
      </c>
      <c r="AO1392" s="1523" t="s">
        <v>3951</v>
      </c>
      <c r="AP1392" s="1523" t="s">
        <v>3951</v>
      </c>
      <c r="AQ1392" s="1523" t="s">
        <v>3951</v>
      </c>
      <c r="AR1392" s="288">
        <f t="shared" si="1232"/>
        <v>2600</v>
      </c>
      <c r="AS1392" s="1535" t="s">
        <v>2578</v>
      </c>
      <c r="AT1392" s="1534" t="s">
        <v>787</v>
      </c>
      <c r="AU1392" s="1534" t="s">
        <v>3535</v>
      </c>
      <c r="AV1392" s="1534" t="s">
        <v>3536</v>
      </c>
      <c r="AW1392" s="1536">
        <v>46058</v>
      </c>
      <c r="AX1392" s="1534" t="s">
        <v>3537</v>
      </c>
      <c r="AY1392" s="1536">
        <v>46078</v>
      </c>
      <c r="AZ1392" s="1534" t="s">
        <v>787</v>
      </c>
      <c r="BA1392" s="1534" t="s">
        <v>3538</v>
      </c>
      <c r="BB1392" s="1534" t="s">
        <v>995</v>
      </c>
      <c r="BC1392" s="1537" t="s">
        <v>3808</v>
      </c>
      <c r="BD1392" s="1537" t="s">
        <v>3952</v>
      </c>
      <c r="BE1392" s="1537" t="s">
        <v>3810</v>
      </c>
      <c r="BF1392" s="1538">
        <v>46108</v>
      </c>
      <c r="BG1392" s="1534" t="s">
        <v>787</v>
      </c>
      <c r="BH1392" s="2773" t="s">
        <v>3842</v>
      </c>
      <c r="BI1392" s="2779"/>
      <c r="BJ1392" s="2751"/>
      <c r="BK1392" s="1539" t="s">
        <v>787</v>
      </c>
      <c r="BL1392" s="1534">
        <v>6086</v>
      </c>
      <c r="BM1392" s="1534"/>
      <c r="BN1392" s="1539" t="s">
        <v>787</v>
      </c>
      <c r="BO1392" s="1539" t="s">
        <v>787</v>
      </c>
      <c r="BP1392" s="1539"/>
      <c r="BQ1392" s="1540" t="s">
        <v>3811</v>
      </c>
      <c r="BR1392" s="2620"/>
      <c r="BS1392" s="1535" t="s">
        <v>2700</v>
      </c>
      <c r="BT1392" s="1535" t="s">
        <v>2701</v>
      </c>
      <c r="BU1392" s="1535" t="s">
        <v>2702</v>
      </c>
      <c r="BV1392" s="1541">
        <v>10235197</v>
      </c>
      <c r="BW1392" s="1542">
        <v>10102351971</v>
      </c>
      <c r="BX1392" s="1535" t="s">
        <v>2834</v>
      </c>
      <c r="BY1392" s="1543">
        <v>46117</v>
      </c>
      <c r="BZ1392" s="1543">
        <v>46142</v>
      </c>
      <c r="CA1392" s="1534" t="s">
        <v>787</v>
      </c>
      <c r="CB1392" s="1534" t="s">
        <v>787</v>
      </c>
      <c r="CC1392" s="1534" t="s">
        <v>787</v>
      </c>
      <c r="CD1392" s="1534" t="s">
        <v>787</v>
      </c>
      <c r="CE1392" s="1534" t="s">
        <v>787</v>
      </c>
      <c r="CF1392" s="1534" t="s">
        <v>787</v>
      </c>
      <c r="CG1392" s="1534" t="s">
        <v>787</v>
      </c>
      <c r="CH1392" s="1534" t="s">
        <v>787</v>
      </c>
      <c r="CI1392" s="1534" t="s">
        <v>787</v>
      </c>
      <c r="CJ1392" s="1534" t="s">
        <v>787</v>
      </c>
      <c r="CK1392" s="1534" t="s">
        <v>787</v>
      </c>
      <c r="CL1392" s="1534" t="s">
        <v>787</v>
      </c>
      <c r="CM1392" s="1534" t="s">
        <v>787</v>
      </c>
      <c r="CN1392" s="1534" t="s">
        <v>787</v>
      </c>
      <c r="CO1392" s="1534" t="s">
        <v>787</v>
      </c>
      <c r="CP1392" s="1534" t="s">
        <v>787</v>
      </c>
      <c r="CQ1392" s="1534" t="s">
        <v>787</v>
      </c>
      <c r="CR1392" s="1534" t="s">
        <v>787</v>
      </c>
      <c r="CS1392" s="1534" t="s">
        <v>787</v>
      </c>
      <c r="CT1392" s="1537"/>
      <c r="CU1392" s="1544">
        <f t="shared" si="1272"/>
        <v>0</v>
      </c>
      <c r="CV1392" s="254">
        <v>0</v>
      </c>
      <c r="CW1392" s="1544">
        <f t="shared" si="1258"/>
        <v>0</v>
      </c>
      <c r="CX1392" s="254">
        <v>0</v>
      </c>
      <c r="CY1392" s="1544">
        <f t="shared" si="1264"/>
        <v>0</v>
      </c>
      <c r="CZ1392" s="1544">
        <f t="shared" si="1270"/>
        <v>0</v>
      </c>
      <c r="DA1392" s="1544">
        <f t="shared" si="1271"/>
        <v>0</v>
      </c>
      <c r="DB1392" s="1534" t="s">
        <v>787</v>
      </c>
      <c r="DC1392" s="1537">
        <v>26</v>
      </c>
      <c r="DD1392" s="1545">
        <f t="shared" si="1267"/>
        <v>2600</v>
      </c>
      <c r="DE1392" s="1537">
        <v>26</v>
      </c>
      <c r="DF1392" s="1545">
        <f t="shared" si="1269"/>
        <v>2600</v>
      </c>
      <c r="DG1392" s="1534">
        <v>26</v>
      </c>
      <c r="DH1392" s="1545">
        <f t="shared" si="1268"/>
        <v>2600</v>
      </c>
      <c r="DI1392" s="1534" t="s">
        <v>787</v>
      </c>
      <c r="DJ1392" s="1534" t="s">
        <v>787</v>
      </c>
      <c r="DK1392" s="1534"/>
      <c r="DL1392" s="1534"/>
      <c r="DM1392" s="1534"/>
      <c r="DN1392" s="1534"/>
      <c r="DO1392" s="1534"/>
      <c r="DP1392" s="1534"/>
      <c r="DQ1392" s="1534"/>
      <c r="DR1392" s="1534"/>
      <c r="DS1392" s="1534"/>
      <c r="DT1392" s="1534" t="s">
        <v>787</v>
      </c>
      <c r="DU1392" s="1546">
        <f t="shared" si="1227"/>
        <v>2600</v>
      </c>
      <c r="DV1392" s="1547">
        <v>2600</v>
      </c>
      <c r="DW1392" s="1547">
        <v>2600</v>
      </c>
      <c r="DX1392" s="1547">
        <f t="shared" si="1229"/>
        <v>0</v>
      </c>
      <c r="DY1392" s="1547">
        <f t="shared" si="1230"/>
        <v>0</v>
      </c>
      <c r="DZ1392" s="1534" t="s">
        <v>787</v>
      </c>
      <c r="EA1392" s="1534" t="s">
        <v>787</v>
      </c>
      <c r="EB1392" s="1534" t="s">
        <v>787</v>
      </c>
      <c r="EC1392" s="1534" t="s">
        <v>787</v>
      </c>
      <c r="ED1392" s="1534" t="s">
        <v>787</v>
      </c>
      <c r="EE1392" s="1534" t="s">
        <v>787</v>
      </c>
      <c r="EF1392" s="1534" t="s">
        <v>787</v>
      </c>
      <c r="EG1392" s="1534"/>
      <c r="EH1392" s="1534" t="s">
        <v>787</v>
      </c>
      <c r="EI1392" s="1534" t="s">
        <v>787</v>
      </c>
      <c r="EJ1392" s="1534" t="s">
        <v>787</v>
      </c>
      <c r="EK1392" s="1534" t="s">
        <v>787</v>
      </c>
      <c r="EL1392" s="1534" t="s">
        <v>787</v>
      </c>
      <c r="EM1392" s="1534" t="s">
        <v>787</v>
      </c>
      <c r="EN1392" s="1534" t="s">
        <v>787</v>
      </c>
      <c r="EO1392" s="1534" t="s">
        <v>787</v>
      </c>
      <c r="EP1392" s="1534" t="s">
        <v>787</v>
      </c>
      <c r="EQ1392" s="1534" t="s">
        <v>787</v>
      </c>
      <c r="ER1392" s="1534" t="s">
        <v>787</v>
      </c>
      <c r="ES1392" s="1534" t="s">
        <v>787</v>
      </c>
      <c r="ET1392" s="1534" t="s">
        <v>787</v>
      </c>
      <c r="EU1392" s="1534" t="s">
        <v>787</v>
      </c>
      <c r="EV1392" s="1534" t="s">
        <v>787</v>
      </c>
      <c r="EW1392" s="1534" t="s">
        <v>787</v>
      </c>
      <c r="EX1392" s="1534" t="s">
        <v>787</v>
      </c>
      <c r="EY1392" s="1534" t="s">
        <v>787</v>
      </c>
      <c r="EZ1392" s="1534" t="s">
        <v>787</v>
      </c>
      <c r="FA1392" s="1534" t="s">
        <v>787</v>
      </c>
      <c r="FB1392" s="1534" t="s">
        <v>787</v>
      </c>
      <c r="FC1392" s="1534" t="s">
        <v>787</v>
      </c>
      <c r="FD1392" s="1534" t="s">
        <v>787</v>
      </c>
      <c r="FE1392" s="1534" t="s">
        <v>787</v>
      </c>
      <c r="FF1392" s="1534" t="s">
        <v>787</v>
      </c>
      <c r="FG1392" s="1534" t="s">
        <v>787</v>
      </c>
      <c r="FH1392" s="1534" t="s">
        <v>787</v>
      </c>
      <c r="FI1392" s="1548" t="s">
        <v>787</v>
      </c>
      <c r="FJ1392" s="1548" t="s">
        <v>787</v>
      </c>
      <c r="FK1392" s="1548" t="s">
        <v>787</v>
      </c>
      <c r="FL1392" s="1548" t="s">
        <v>787</v>
      </c>
      <c r="FM1392" s="1548" t="s">
        <v>787</v>
      </c>
      <c r="FN1392" s="1548" t="s">
        <v>787</v>
      </c>
      <c r="FO1392" s="1548" t="s">
        <v>787</v>
      </c>
      <c r="FP1392" s="1548" t="s">
        <v>787</v>
      </c>
      <c r="FQ1392" s="1548" t="s">
        <v>787</v>
      </c>
      <c r="FR1392" s="1548" t="s">
        <v>787</v>
      </c>
      <c r="FS1392" s="1548" t="s">
        <v>787</v>
      </c>
      <c r="FT1392" s="1548" t="s">
        <v>787</v>
      </c>
      <c r="FU1392" s="1548" t="s">
        <v>787</v>
      </c>
      <c r="FV1392" s="1548" t="s">
        <v>787</v>
      </c>
      <c r="FW1392" s="1548" t="s">
        <v>787</v>
      </c>
      <c r="FX1392" s="1548" t="s">
        <v>787</v>
      </c>
      <c r="FY1392" s="1548" t="s">
        <v>787</v>
      </c>
      <c r="FZ1392" s="1548" t="s">
        <v>787</v>
      </c>
      <c r="GA1392" s="1548" t="s">
        <v>787</v>
      </c>
      <c r="GB1392" s="1548" t="s">
        <v>787</v>
      </c>
      <c r="GC1392" s="1548" t="s">
        <v>787</v>
      </c>
      <c r="GD1392" s="1548" t="s">
        <v>787</v>
      </c>
      <c r="GE1392" s="1548" t="s">
        <v>787</v>
      </c>
      <c r="GF1392" s="1548" t="s">
        <v>787</v>
      </c>
      <c r="GG1392" s="1548" t="s">
        <v>787</v>
      </c>
      <c r="GH1392" s="1548" t="s">
        <v>787</v>
      </c>
      <c r="GI1392" s="1548" t="s">
        <v>787</v>
      </c>
      <c r="GJ1392" s="1548" t="s">
        <v>787</v>
      </c>
      <c r="GK1392" s="1548" t="s">
        <v>787</v>
      </c>
      <c r="GL1392" s="1548" t="s">
        <v>787</v>
      </c>
      <c r="GM1392" s="1548" t="s">
        <v>787</v>
      </c>
      <c r="GN1392" s="1548" t="s">
        <v>787</v>
      </c>
      <c r="GO1392" s="1548" t="s">
        <v>787</v>
      </c>
      <c r="GP1392" s="1548" t="s">
        <v>787</v>
      </c>
      <c r="GQ1392" s="1548" t="s">
        <v>787</v>
      </c>
      <c r="GR1392" s="1548" t="s">
        <v>787</v>
      </c>
      <c r="GS1392" s="1548" t="s">
        <v>787</v>
      </c>
      <c r="GT1392" s="1548" t="s">
        <v>787</v>
      </c>
      <c r="GU1392" s="1548" t="s">
        <v>787</v>
      </c>
      <c r="GV1392" s="1548" t="s">
        <v>787</v>
      </c>
      <c r="GW1392" s="1548" t="s">
        <v>787</v>
      </c>
      <c r="GX1392" s="1548" t="s">
        <v>787</v>
      </c>
      <c r="GY1392" s="1548" t="s">
        <v>787</v>
      </c>
      <c r="GZ1392" s="1548" t="s">
        <v>787</v>
      </c>
      <c r="HA1392" s="1548" t="s">
        <v>787</v>
      </c>
      <c r="HB1392" s="1548" t="s">
        <v>787</v>
      </c>
      <c r="HC1392" s="1548" t="s">
        <v>787</v>
      </c>
      <c r="HD1392" s="1548" t="s">
        <v>787</v>
      </c>
      <c r="HE1392" s="1548" t="s">
        <v>787</v>
      </c>
      <c r="HF1392" s="1548" t="s">
        <v>787</v>
      </c>
      <c r="HG1392" s="1548" t="s">
        <v>787</v>
      </c>
      <c r="HH1392" s="1548" t="s">
        <v>787</v>
      </c>
      <c r="HI1392" s="1548" t="s">
        <v>787</v>
      </c>
      <c r="HJ1392" s="1548" t="s">
        <v>787</v>
      </c>
      <c r="HK1392" s="1548" t="s">
        <v>787</v>
      </c>
      <c r="HL1392" s="1548" t="s">
        <v>787</v>
      </c>
      <c r="HM1392" s="1548" t="s">
        <v>787</v>
      </c>
      <c r="HN1392" s="1548" t="s">
        <v>787</v>
      </c>
      <c r="HO1392" s="1548" t="s">
        <v>787</v>
      </c>
      <c r="HP1392" s="1548" t="s">
        <v>787</v>
      </c>
      <c r="HQ1392" s="1548" t="s">
        <v>787</v>
      </c>
      <c r="HR1392" s="1548" t="s">
        <v>787</v>
      </c>
      <c r="HS1392" s="1548" t="s">
        <v>787</v>
      </c>
      <c r="HT1392" s="1548" t="s">
        <v>787</v>
      </c>
      <c r="HU1392" s="1548" t="s">
        <v>787</v>
      </c>
      <c r="HV1392" s="1548" t="s">
        <v>787</v>
      </c>
      <c r="HW1392" s="1548" t="s">
        <v>787</v>
      </c>
      <c r="HX1392" s="1548" t="s">
        <v>787</v>
      </c>
      <c r="HY1392" s="1548" t="s">
        <v>787</v>
      </c>
      <c r="HZ1392" s="1548" t="s">
        <v>787</v>
      </c>
      <c r="IA1392" s="1548" t="s">
        <v>787</v>
      </c>
      <c r="IB1392" s="1548" t="s">
        <v>787</v>
      </c>
      <c r="IC1392" s="1548" t="s">
        <v>787</v>
      </c>
      <c r="ID1392" s="1548" t="s">
        <v>787</v>
      </c>
      <c r="IE1392" s="1548" t="s">
        <v>787</v>
      </c>
      <c r="IF1392" s="1548" t="s">
        <v>787</v>
      </c>
      <c r="IG1392" s="1548" t="s">
        <v>787</v>
      </c>
      <c r="IH1392" s="1548" t="s">
        <v>787</v>
      </c>
      <c r="II1392" s="1548" t="s">
        <v>787</v>
      </c>
      <c r="IJ1392" s="1548" t="s">
        <v>787</v>
      </c>
      <c r="IK1392" s="1548" t="s">
        <v>787</v>
      </c>
      <c r="IL1392" s="1548" t="s">
        <v>787</v>
      </c>
      <c r="IM1392" s="1548" t="s">
        <v>787</v>
      </c>
      <c r="IN1392" s="1548" t="s">
        <v>787</v>
      </c>
      <c r="IO1392" s="1548" t="s">
        <v>787</v>
      </c>
      <c r="IP1392" s="1548" t="s">
        <v>787</v>
      </c>
      <c r="IQ1392" s="1548" t="s">
        <v>787</v>
      </c>
      <c r="IR1392" s="1548" t="s">
        <v>787</v>
      </c>
      <c r="IS1392" s="1548" t="s">
        <v>787</v>
      </c>
      <c r="IT1392" s="1548" t="s">
        <v>787</v>
      </c>
      <c r="IU1392" s="1548" t="s">
        <v>787</v>
      </c>
      <c r="IV1392" s="1548" t="s">
        <v>787</v>
      </c>
      <c r="IW1392" s="1548" t="s">
        <v>787</v>
      </c>
      <c r="IX1392" s="1548" t="s">
        <v>787</v>
      </c>
      <c r="IY1392" s="1548" t="s">
        <v>787</v>
      </c>
      <c r="IZ1392" s="1548" t="s">
        <v>787</v>
      </c>
      <c r="JA1392" s="1548" t="s">
        <v>787</v>
      </c>
      <c r="JB1392" s="1548" t="s">
        <v>787</v>
      </c>
      <c r="JC1392" s="1548" t="s">
        <v>787</v>
      </c>
      <c r="JD1392" s="1548" t="s">
        <v>787</v>
      </c>
      <c r="JE1392" s="1548" t="s">
        <v>787</v>
      </c>
      <c r="JF1392" s="1548" t="s">
        <v>787</v>
      </c>
      <c r="JG1392" s="1548" t="s">
        <v>787</v>
      </c>
      <c r="JH1392" s="1548" t="s">
        <v>787</v>
      </c>
      <c r="JI1392" s="1548" t="s">
        <v>787</v>
      </c>
      <c r="JJ1392" s="1548" t="s">
        <v>787</v>
      </c>
      <c r="JK1392" s="1548" t="s">
        <v>787</v>
      </c>
      <c r="JL1392" s="1548" t="s">
        <v>787</v>
      </c>
      <c r="JM1392" s="1548" t="s">
        <v>787</v>
      </c>
      <c r="JN1392" s="1548" t="s">
        <v>787</v>
      </c>
      <c r="JO1392" s="1548" t="s">
        <v>787</v>
      </c>
      <c r="JP1392" s="1548" t="s">
        <v>787</v>
      </c>
      <c r="JQ1392" s="1548" t="s">
        <v>787</v>
      </c>
      <c r="JR1392" s="1548" t="s">
        <v>787</v>
      </c>
      <c r="JS1392" s="1548" t="s">
        <v>787</v>
      </c>
      <c r="JT1392" s="1548" t="s">
        <v>787</v>
      </c>
      <c r="JU1392" s="1548" t="s">
        <v>787</v>
      </c>
      <c r="JV1392" s="1548" t="s">
        <v>787</v>
      </c>
      <c r="JW1392" s="1548" t="s">
        <v>787</v>
      </c>
      <c r="JX1392" s="1548" t="s">
        <v>787</v>
      </c>
      <c r="JY1392" s="1548" t="s">
        <v>787</v>
      </c>
      <c r="JZ1392" s="1548" t="s">
        <v>787</v>
      </c>
      <c r="KA1392" s="1548" t="s">
        <v>787</v>
      </c>
      <c r="KB1392" s="1548" t="s">
        <v>787</v>
      </c>
      <c r="KC1392" s="1548" t="s">
        <v>787</v>
      </c>
      <c r="KD1392" s="1548" t="s">
        <v>787</v>
      </c>
      <c r="KE1392" s="1548" t="s">
        <v>787</v>
      </c>
      <c r="KF1392" s="1548" t="s">
        <v>787</v>
      </c>
      <c r="KG1392" s="1548" t="s">
        <v>787</v>
      </c>
      <c r="KH1392" s="1548" t="s">
        <v>787</v>
      </c>
      <c r="KI1392" s="1548" t="s">
        <v>787</v>
      </c>
      <c r="KJ1392" s="1548" t="s">
        <v>787</v>
      </c>
      <c r="KK1392" s="1548" t="s">
        <v>787</v>
      </c>
      <c r="KL1392" s="1548" t="s">
        <v>787</v>
      </c>
      <c r="KM1392" s="1548" t="s">
        <v>787</v>
      </c>
      <c r="KN1392" s="1548" t="s">
        <v>787</v>
      </c>
      <c r="KO1392" s="1548" t="s">
        <v>787</v>
      </c>
      <c r="KP1392" s="1548" t="s">
        <v>787</v>
      </c>
      <c r="KQ1392" s="1548" t="s">
        <v>787</v>
      </c>
      <c r="KR1392" s="1548" t="s">
        <v>787</v>
      </c>
      <c r="KS1392" s="1548" t="s">
        <v>787</v>
      </c>
      <c r="KT1392" s="1548" t="s">
        <v>787</v>
      </c>
      <c r="KU1392" s="1548" t="s">
        <v>787</v>
      </c>
      <c r="KV1392" s="1548" t="s">
        <v>787</v>
      </c>
      <c r="KW1392" s="1548" t="s">
        <v>787</v>
      </c>
      <c r="KX1392" s="1548" t="s">
        <v>787</v>
      </c>
      <c r="KY1392" s="1548" t="s">
        <v>787</v>
      </c>
      <c r="KZ1392" s="1548" t="s">
        <v>787</v>
      </c>
      <c r="LA1392" s="1548" t="s">
        <v>787</v>
      </c>
      <c r="LB1392" s="1548" t="s">
        <v>787</v>
      </c>
      <c r="LC1392" s="1548" t="s">
        <v>787</v>
      </c>
      <c r="LD1392" s="1548" t="s">
        <v>787</v>
      </c>
      <c r="LE1392" s="1548" t="s">
        <v>787</v>
      </c>
      <c r="LF1392" s="1548" t="s">
        <v>787</v>
      </c>
      <c r="LG1392" s="1548" t="s">
        <v>787</v>
      </c>
      <c r="LH1392" s="1548" t="s">
        <v>787</v>
      </c>
      <c r="LI1392" s="1548" t="s">
        <v>787</v>
      </c>
      <c r="LJ1392" s="1548" t="s">
        <v>787</v>
      </c>
      <c r="LK1392" s="1548" t="s">
        <v>787</v>
      </c>
      <c r="LL1392" s="1548" t="s">
        <v>787</v>
      </c>
      <c r="LM1392" s="1548" t="s">
        <v>787</v>
      </c>
      <c r="LN1392" s="1548" t="s">
        <v>787</v>
      </c>
      <c r="LO1392" s="1548" t="s">
        <v>787</v>
      </c>
      <c r="LP1392" s="1548" t="s">
        <v>787</v>
      </c>
      <c r="LQ1392" s="1548" t="s">
        <v>787</v>
      </c>
      <c r="LR1392" s="1548" t="s">
        <v>787</v>
      </c>
      <c r="LS1392" s="1548" t="s">
        <v>787</v>
      </c>
      <c r="LT1392" s="1548" t="s">
        <v>787</v>
      </c>
      <c r="LU1392" s="1548" t="s">
        <v>787</v>
      </c>
      <c r="LV1392" s="1548" t="s">
        <v>787</v>
      </c>
      <c r="LW1392" s="1548" t="s">
        <v>787</v>
      </c>
      <c r="LX1392" s="1548" t="s">
        <v>787</v>
      </c>
      <c r="LY1392" s="1548" t="s">
        <v>787</v>
      </c>
      <c r="LZ1392" s="1548" t="s">
        <v>787</v>
      </c>
      <c r="MA1392" s="1548" t="s">
        <v>787</v>
      </c>
      <c r="MB1392" s="1548" t="s">
        <v>787</v>
      </c>
      <c r="MC1392" s="1548" t="s">
        <v>787</v>
      </c>
    </row>
    <row r="1393" spans="1:341" s="786" customFormat="1" ht="48" hidden="1" customHeight="1" x14ac:dyDescent="0.25">
      <c r="A1393" s="1520">
        <v>2026</v>
      </c>
      <c r="B1393" s="1521">
        <v>479</v>
      </c>
      <c r="C1393" s="1521" t="s">
        <v>58</v>
      </c>
      <c r="D1393" s="1521">
        <v>3000654</v>
      </c>
      <c r="E1393" s="1521">
        <v>5005020</v>
      </c>
      <c r="F1393" s="1521" t="s">
        <v>2269</v>
      </c>
      <c r="G1393" s="1521" t="s">
        <v>2270</v>
      </c>
      <c r="H1393" s="1521">
        <v>93</v>
      </c>
      <c r="I1393" s="1521" t="s">
        <v>992</v>
      </c>
      <c r="J1393" s="1521" t="s">
        <v>10</v>
      </c>
      <c r="K1393" s="1521" t="s">
        <v>60</v>
      </c>
      <c r="L1393" s="1521" t="s">
        <v>3689</v>
      </c>
      <c r="M1393" s="1521" t="s">
        <v>62</v>
      </c>
      <c r="N1393" s="1521"/>
      <c r="O1393" s="1521" t="s">
        <v>2641</v>
      </c>
      <c r="P1393" s="1521" t="s">
        <v>65</v>
      </c>
      <c r="Q1393" s="1521">
        <v>1</v>
      </c>
      <c r="R1393" s="1550">
        <v>2600</v>
      </c>
      <c r="S1393" s="865" t="s">
        <v>787</v>
      </c>
      <c r="T1393" s="865" t="s">
        <v>787</v>
      </c>
      <c r="U1393" s="1521">
        <v>0</v>
      </c>
      <c r="V1393" s="1521">
        <v>26</v>
      </c>
      <c r="W1393" s="1521" t="s">
        <v>787</v>
      </c>
      <c r="X1393" s="1521" t="s">
        <v>787</v>
      </c>
      <c r="Y1393" s="1521" t="s">
        <v>787</v>
      </c>
      <c r="Z1393" s="1521" t="s">
        <v>787</v>
      </c>
      <c r="AA1393" s="1521" t="s">
        <v>787</v>
      </c>
      <c r="AB1393" s="1521" t="s">
        <v>787</v>
      </c>
      <c r="AC1393" s="1521" t="s">
        <v>787</v>
      </c>
      <c r="AD1393" s="1521" t="s">
        <v>787</v>
      </c>
      <c r="AE1393" s="285"/>
      <c r="AF1393" s="1523" t="s">
        <v>3951</v>
      </c>
      <c r="AG1393" s="1523" t="s">
        <v>3951</v>
      </c>
      <c r="AH1393" s="284">
        <f t="shared" si="1231"/>
        <v>0</v>
      </c>
      <c r="AI1393" s="284">
        <f t="shared" si="1266"/>
        <v>2600</v>
      </c>
      <c r="AJ1393" s="1523" t="s">
        <v>3951</v>
      </c>
      <c r="AK1393" s="1523" t="s">
        <v>3951</v>
      </c>
      <c r="AL1393" s="1523" t="s">
        <v>3951</v>
      </c>
      <c r="AM1393" s="1523" t="s">
        <v>3951</v>
      </c>
      <c r="AN1393" s="1523" t="s">
        <v>3951</v>
      </c>
      <c r="AO1393" s="1523" t="s">
        <v>3951</v>
      </c>
      <c r="AP1393" s="1523" t="s">
        <v>3951</v>
      </c>
      <c r="AQ1393" s="1523" t="s">
        <v>3951</v>
      </c>
      <c r="AR1393" s="288">
        <f t="shared" si="1232"/>
        <v>2600</v>
      </c>
      <c r="AS1393" s="1502" t="s">
        <v>2578</v>
      </c>
      <c r="AT1393" s="865" t="s">
        <v>787</v>
      </c>
      <c r="AU1393" s="865" t="s">
        <v>3535</v>
      </c>
      <c r="AV1393" s="865" t="s">
        <v>3536</v>
      </c>
      <c r="AW1393" s="1524">
        <v>46058</v>
      </c>
      <c r="AX1393" s="865" t="s">
        <v>3537</v>
      </c>
      <c r="AY1393" s="1524">
        <v>46078</v>
      </c>
      <c r="AZ1393" s="865" t="s">
        <v>787</v>
      </c>
      <c r="BA1393" s="865" t="s">
        <v>3538</v>
      </c>
      <c r="BB1393" s="865" t="s">
        <v>995</v>
      </c>
      <c r="BC1393" s="1525" t="s">
        <v>3808</v>
      </c>
      <c r="BD1393" s="1525" t="s">
        <v>3952</v>
      </c>
      <c r="BE1393" s="1525" t="s">
        <v>3810</v>
      </c>
      <c r="BF1393" s="1526">
        <v>46108</v>
      </c>
      <c r="BG1393" s="865" t="s">
        <v>787</v>
      </c>
      <c r="BH1393" s="773" t="s">
        <v>3843</v>
      </c>
      <c r="BI1393" s="2778"/>
      <c r="BJ1393" s="1440"/>
      <c r="BK1393" s="1302" t="s">
        <v>787</v>
      </c>
      <c r="BL1393" s="865">
        <v>6087</v>
      </c>
      <c r="BM1393" s="865"/>
      <c r="BN1393" s="1302" t="s">
        <v>787</v>
      </c>
      <c r="BO1393" s="1302" t="s">
        <v>787</v>
      </c>
      <c r="BP1393" s="1302"/>
      <c r="BQ1393" s="1527" t="s">
        <v>3811</v>
      </c>
      <c r="BR1393" s="2619"/>
      <c r="BS1393" s="1502" t="s">
        <v>2706</v>
      </c>
      <c r="BT1393" s="1502" t="s">
        <v>1928</v>
      </c>
      <c r="BU1393" s="1502" t="s">
        <v>2707</v>
      </c>
      <c r="BV1393" s="1307">
        <v>46487865</v>
      </c>
      <c r="BW1393" s="1306">
        <v>10464878659</v>
      </c>
      <c r="BX1393" s="1502" t="s">
        <v>2834</v>
      </c>
      <c r="BY1393" s="1528">
        <v>46117</v>
      </c>
      <c r="BZ1393" s="1528">
        <v>46142</v>
      </c>
      <c r="CA1393" s="865" t="s">
        <v>787</v>
      </c>
      <c r="CB1393" s="865" t="s">
        <v>787</v>
      </c>
      <c r="CC1393" s="865" t="s">
        <v>787</v>
      </c>
      <c r="CD1393" s="865" t="s">
        <v>787</v>
      </c>
      <c r="CE1393" s="865" t="s">
        <v>787</v>
      </c>
      <c r="CF1393" s="865" t="s">
        <v>787</v>
      </c>
      <c r="CG1393" s="865" t="s">
        <v>787</v>
      </c>
      <c r="CH1393" s="865" t="s">
        <v>787</v>
      </c>
      <c r="CI1393" s="865" t="s">
        <v>787</v>
      </c>
      <c r="CJ1393" s="865" t="s">
        <v>787</v>
      </c>
      <c r="CK1393" s="865" t="s">
        <v>787</v>
      </c>
      <c r="CL1393" s="865" t="s">
        <v>787</v>
      </c>
      <c r="CM1393" s="865" t="s">
        <v>787</v>
      </c>
      <c r="CN1393" s="865" t="s">
        <v>787</v>
      </c>
      <c r="CO1393" s="865" t="s">
        <v>787</v>
      </c>
      <c r="CP1393" s="865" t="s">
        <v>787</v>
      </c>
      <c r="CQ1393" s="865" t="s">
        <v>787</v>
      </c>
      <c r="CR1393" s="865" t="s">
        <v>787</v>
      </c>
      <c r="CS1393" s="865" t="s">
        <v>787</v>
      </c>
      <c r="CT1393" s="1525"/>
      <c r="CU1393" s="390">
        <f t="shared" si="1272"/>
        <v>0</v>
      </c>
      <c r="CV1393" s="373">
        <v>0</v>
      </c>
      <c r="CW1393" s="390">
        <f t="shared" si="1258"/>
        <v>0</v>
      </c>
      <c r="CX1393" s="373">
        <v>0</v>
      </c>
      <c r="CY1393" s="390">
        <f t="shared" si="1264"/>
        <v>0</v>
      </c>
      <c r="CZ1393" s="390">
        <f t="shared" si="1270"/>
        <v>0</v>
      </c>
      <c r="DA1393" s="390">
        <f t="shared" si="1271"/>
        <v>0</v>
      </c>
      <c r="DB1393" s="865" t="s">
        <v>787</v>
      </c>
      <c r="DC1393" s="1525">
        <v>26</v>
      </c>
      <c r="DD1393" s="1371">
        <f t="shared" si="1267"/>
        <v>2600</v>
      </c>
      <c r="DE1393" s="1525">
        <v>26</v>
      </c>
      <c r="DF1393" s="1371">
        <f t="shared" si="1269"/>
        <v>2600</v>
      </c>
      <c r="DG1393" s="865">
        <v>26</v>
      </c>
      <c r="DH1393" s="1371">
        <f t="shared" si="1268"/>
        <v>2600</v>
      </c>
      <c r="DI1393" s="865" t="s">
        <v>787</v>
      </c>
      <c r="DJ1393" s="865" t="s">
        <v>787</v>
      </c>
      <c r="DK1393" s="865"/>
      <c r="DL1393" s="865"/>
      <c r="DM1393" s="865"/>
      <c r="DN1393" s="865"/>
      <c r="DO1393" s="865"/>
      <c r="DP1393" s="865"/>
      <c r="DQ1393" s="865"/>
      <c r="DR1393" s="865"/>
      <c r="DS1393" s="865"/>
      <c r="DT1393" s="865" t="s">
        <v>787</v>
      </c>
      <c r="DU1393" s="793">
        <f t="shared" si="1227"/>
        <v>2600</v>
      </c>
      <c r="DV1393" s="794">
        <v>2600</v>
      </c>
      <c r="DW1393" s="794">
        <v>2600</v>
      </c>
      <c r="DX1393" s="794">
        <f t="shared" si="1229"/>
        <v>0</v>
      </c>
      <c r="DY1393" s="794">
        <f t="shared" si="1230"/>
        <v>0</v>
      </c>
      <c r="DZ1393" s="865" t="s">
        <v>787</v>
      </c>
      <c r="EA1393" s="865" t="s">
        <v>787</v>
      </c>
      <c r="EB1393" s="865" t="s">
        <v>787</v>
      </c>
      <c r="EC1393" s="865" t="s">
        <v>787</v>
      </c>
      <c r="ED1393" s="865" t="s">
        <v>787</v>
      </c>
      <c r="EE1393" s="865" t="s">
        <v>787</v>
      </c>
      <c r="EF1393" s="865" t="s">
        <v>787</v>
      </c>
      <c r="EG1393" s="865"/>
      <c r="EH1393" s="865" t="s">
        <v>787</v>
      </c>
      <c r="EI1393" s="865" t="s">
        <v>787</v>
      </c>
      <c r="EJ1393" s="865" t="s">
        <v>787</v>
      </c>
      <c r="EK1393" s="865" t="s">
        <v>787</v>
      </c>
      <c r="EL1393" s="865" t="s">
        <v>787</v>
      </c>
      <c r="EM1393" s="865" t="s">
        <v>787</v>
      </c>
      <c r="EN1393" s="865" t="s">
        <v>787</v>
      </c>
      <c r="EO1393" s="865" t="s">
        <v>787</v>
      </c>
      <c r="EP1393" s="865" t="s">
        <v>787</v>
      </c>
      <c r="EQ1393" s="865" t="s">
        <v>787</v>
      </c>
      <c r="ER1393" s="865" t="s">
        <v>787</v>
      </c>
      <c r="ES1393" s="865" t="s">
        <v>787</v>
      </c>
      <c r="ET1393" s="865" t="s">
        <v>787</v>
      </c>
      <c r="EU1393" s="865" t="s">
        <v>787</v>
      </c>
      <c r="EV1393" s="865" t="s">
        <v>787</v>
      </c>
      <c r="EW1393" s="865" t="s">
        <v>787</v>
      </c>
      <c r="EX1393" s="865" t="s">
        <v>787</v>
      </c>
      <c r="EY1393" s="865" t="s">
        <v>787</v>
      </c>
      <c r="EZ1393" s="865" t="s">
        <v>787</v>
      </c>
      <c r="FA1393" s="865" t="s">
        <v>787</v>
      </c>
      <c r="FB1393" s="865" t="s">
        <v>787</v>
      </c>
      <c r="FC1393" s="865" t="s">
        <v>787</v>
      </c>
      <c r="FD1393" s="865" t="s">
        <v>787</v>
      </c>
      <c r="FE1393" s="865" t="s">
        <v>787</v>
      </c>
      <c r="FF1393" s="865" t="s">
        <v>787</v>
      </c>
      <c r="FG1393" s="865" t="s">
        <v>787</v>
      </c>
      <c r="FH1393" s="865" t="s">
        <v>787</v>
      </c>
      <c r="FI1393" s="1434" t="s">
        <v>787</v>
      </c>
      <c r="FJ1393" s="1434" t="s">
        <v>787</v>
      </c>
      <c r="FK1393" s="1434" t="s">
        <v>787</v>
      </c>
      <c r="FL1393" s="1434" t="s">
        <v>787</v>
      </c>
      <c r="FM1393" s="1434" t="s">
        <v>787</v>
      </c>
      <c r="FN1393" s="1434" t="s">
        <v>787</v>
      </c>
      <c r="FO1393" s="1434" t="s">
        <v>787</v>
      </c>
      <c r="FP1393" s="1434" t="s">
        <v>787</v>
      </c>
      <c r="FQ1393" s="1434" t="s">
        <v>787</v>
      </c>
      <c r="FR1393" s="1434" t="s">
        <v>787</v>
      </c>
      <c r="FS1393" s="1434" t="s">
        <v>787</v>
      </c>
      <c r="FT1393" s="1434" t="s">
        <v>787</v>
      </c>
      <c r="FU1393" s="1434" t="s">
        <v>787</v>
      </c>
      <c r="FV1393" s="1434" t="s">
        <v>787</v>
      </c>
      <c r="FW1393" s="1434" t="s">
        <v>787</v>
      </c>
      <c r="FX1393" s="1434" t="s">
        <v>787</v>
      </c>
      <c r="FY1393" s="1434" t="s">
        <v>787</v>
      </c>
      <c r="FZ1393" s="1434" t="s">
        <v>787</v>
      </c>
      <c r="GA1393" s="1434" t="s">
        <v>787</v>
      </c>
      <c r="GB1393" s="1434" t="s">
        <v>787</v>
      </c>
      <c r="GC1393" s="1434" t="s">
        <v>787</v>
      </c>
      <c r="GD1393" s="1434" t="s">
        <v>787</v>
      </c>
      <c r="GE1393" s="1434" t="s">
        <v>787</v>
      </c>
      <c r="GF1393" s="1434" t="s">
        <v>787</v>
      </c>
      <c r="GG1393" s="1434" t="s">
        <v>787</v>
      </c>
      <c r="GH1393" s="1434" t="s">
        <v>787</v>
      </c>
      <c r="GI1393" s="1434" t="s">
        <v>787</v>
      </c>
      <c r="GJ1393" s="1434" t="s">
        <v>787</v>
      </c>
      <c r="GK1393" s="1434" t="s">
        <v>787</v>
      </c>
      <c r="GL1393" s="1434" t="s">
        <v>787</v>
      </c>
      <c r="GM1393" s="1434" t="s">
        <v>787</v>
      </c>
      <c r="GN1393" s="1434" t="s">
        <v>787</v>
      </c>
      <c r="GO1393" s="1434" t="s">
        <v>787</v>
      </c>
      <c r="GP1393" s="1434" t="s">
        <v>787</v>
      </c>
      <c r="GQ1393" s="1434" t="s">
        <v>787</v>
      </c>
      <c r="GR1393" s="1434" t="s">
        <v>787</v>
      </c>
      <c r="GS1393" s="1434" t="s">
        <v>787</v>
      </c>
      <c r="GT1393" s="1434" t="s">
        <v>787</v>
      </c>
      <c r="GU1393" s="1434" t="s">
        <v>787</v>
      </c>
      <c r="GV1393" s="1434" t="s">
        <v>787</v>
      </c>
      <c r="GW1393" s="1434" t="s">
        <v>787</v>
      </c>
      <c r="GX1393" s="1434" t="s">
        <v>787</v>
      </c>
      <c r="GY1393" s="1434" t="s">
        <v>787</v>
      </c>
      <c r="GZ1393" s="1434" t="s">
        <v>787</v>
      </c>
      <c r="HA1393" s="1434" t="s">
        <v>787</v>
      </c>
      <c r="HB1393" s="1434" t="s">
        <v>787</v>
      </c>
      <c r="HC1393" s="1434" t="s">
        <v>787</v>
      </c>
      <c r="HD1393" s="1434" t="s">
        <v>787</v>
      </c>
      <c r="HE1393" s="1434" t="s">
        <v>787</v>
      </c>
      <c r="HF1393" s="1434" t="s">
        <v>787</v>
      </c>
      <c r="HG1393" s="1434" t="s">
        <v>787</v>
      </c>
      <c r="HH1393" s="1434" t="s">
        <v>787</v>
      </c>
      <c r="HI1393" s="1434" t="s">
        <v>787</v>
      </c>
      <c r="HJ1393" s="1434" t="s">
        <v>787</v>
      </c>
      <c r="HK1393" s="1434" t="s">
        <v>787</v>
      </c>
      <c r="HL1393" s="1434" t="s">
        <v>787</v>
      </c>
      <c r="HM1393" s="1434" t="s">
        <v>787</v>
      </c>
      <c r="HN1393" s="1434" t="s">
        <v>787</v>
      </c>
      <c r="HO1393" s="1434" t="s">
        <v>787</v>
      </c>
      <c r="HP1393" s="1434" t="s">
        <v>787</v>
      </c>
      <c r="HQ1393" s="1434" t="s">
        <v>787</v>
      </c>
      <c r="HR1393" s="1434" t="s">
        <v>787</v>
      </c>
      <c r="HS1393" s="1434" t="s">
        <v>787</v>
      </c>
      <c r="HT1393" s="1434" t="s">
        <v>787</v>
      </c>
      <c r="HU1393" s="1434" t="s">
        <v>787</v>
      </c>
      <c r="HV1393" s="1434" t="s">
        <v>787</v>
      </c>
      <c r="HW1393" s="1434" t="s">
        <v>787</v>
      </c>
      <c r="HX1393" s="1434" t="s">
        <v>787</v>
      </c>
      <c r="HY1393" s="1434" t="s">
        <v>787</v>
      </c>
      <c r="HZ1393" s="1434" t="s">
        <v>787</v>
      </c>
      <c r="IA1393" s="1434" t="s">
        <v>787</v>
      </c>
      <c r="IB1393" s="1434" t="s">
        <v>787</v>
      </c>
      <c r="IC1393" s="1434" t="s">
        <v>787</v>
      </c>
      <c r="ID1393" s="1434" t="s">
        <v>787</v>
      </c>
      <c r="IE1393" s="1434" t="s">
        <v>787</v>
      </c>
      <c r="IF1393" s="1434" t="s">
        <v>787</v>
      </c>
      <c r="IG1393" s="1434" t="s">
        <v>787</v>
      </c>
      <c r="IH1393" s="1434" t="s">
        <v>787</v>
      </c>
      <c r="II1393" s="1434" t="s">
        <v>787</v>
      </c>
      <c r="IJ1393" s="1434" t="s">
        <v>787</v>
      </c>
      <c r="IK1393" s="1434" t="s">
        <v>787</v>
      </c>
      <c r="IL1393" s="1434" t="s">
        <v>787</v>
      </c>
      <c r="IM1393" s="1434" t="s">
        <v>787</v>
      </c>
      <c r="IN1393" s="1434" t="s">
        <v>787</v>
      </c>
      <c r="IO1393" s="1434" t="s">
        <v>787</v>
      </c>
      <c r="IP1393" s="1434" t="s">
        <v>787</v>
      </c>
      <c r="IQ1393" s="1434" t="s">
        <v>787</v>
      </c>
      <c r="IR1393" s="1434" t="s">
        <v>787</v>
      </c>
      <c r="IS1393" s="1434" t="s">
        <v>787</v>
      </c>
      <c r="IT1393" s="1434" t="s">
        <v>787</v>
      </c>
      <c r="IU1393" s="1434" t="s">
        <v>787</v>
      </c>
      <c r="IV1393" s="1434" t="s">
        <v>787</v>
      </c>
      <c r="IW1393" s="1434" t="s">
        <v>787</v>
      </c>
      <c r="IX1393" s="1434" t="s">
        <v>787</v>
      </c>
      <c r="IY1393" s="1434" t="s">
        <v>787</v>
      </c>
      <c r="IZ1393" s="1434" t="s">
        <v>787</v>
      </c>
      <c r="JA1393" s="1434" t="s">
        <v>787</v>
      </c>
      <c r="JB1393" s="1434" t="s">
        <v>787</v>
      </c>
      <c r="JC1393" s="1434" t="s">
        <v>787</v>
      </c>
      <c r="JD1393" s="1434" t="s">
        <v>787</v>
      </c>
      <c r="JE1393" s="1434" t="s">
        <v>787</v>
      </c>
      <c r="JF1393" s="1434" t="s">
        <v>787</v>
      </c>
      <c r="JG1393" s="1434" t="s">
        <v>787</v>
      </c>
      <c r="JH1393" s="1434" t="s">
        <v>787</v>
      </c>
      <c r="JI1393" s="1434" t="s">
        <v>787</v>
      </c>
      <c r="JJ1393" s="1434" t="s">
        <v>787</v>
      </c>
      <c r="JK1393" s="1434" t="s">
        <v>787</v>
      </c>
      <c r="JL1393" s="1434" t="s">
        <v>787</v>
      </c>
      <c r="JM1393" s="1434" t="s">
        <v>787</v>
      </c>
      <c r="JN1393" s="1434" t="s">
        <v>787</v>
      </c>
      <c r="JO1393" s="1434" t="s">
        <v>787</v>
      </c>
      <c r="JP1393" s="1434" t="s">
        <v>787</v>
      </c>
      <c r="JQ1393" s="1434" t="s">
        <v>787</v>
      </c>
      <c r="JR1393" s="1434" t="s">
        <v>787</v>
      </c>
      <c r="JS1393" s="1434" t="s">
        <v>787</v>
      </c>
      <c r="JT1393" s="1434" t="s">
        <v>787</v>
      </c>
      <c r="JU1393" s="1434" t="s">
        <v>787</v>
      </c>
      <c r="JV1393" s="1434" t="s">
        <v>787</v>
      </c>
      <c r="JW1393" s="1434" t="s">
        <v>787</v>
      </c>
      <c r="JX1393" s="1434" t="s">
        <v>787</v>
      </c>
      <c r="JY1393" s="1434" t="s">
        <v>787</v>
      </c>
      <c r="JZ1393" s="1434" t="s">
        <v>787</v>
      </c>
      <c r="KA1393" s="1434" t="s">
        <v>787</v>
      </c>
      <c r="KB1393" s="1434" t="s">
        <v>787</v>
      </c>
      <c r="KC1393" s="1434" t="s">
        <v>787</v>
      </c>
      <c r="KD1393" s="1434" t="s">
        <v>787</v>
      </c>
      <c r="KE1393" s="1434" t="s">
        <v>787</v>
      </c>
      <c r="KF1393" s="1434" t="s">
        <v>787</v>
      </c>
      <c r="KG1393" s="1434" t="s">
        <v>787</v>
      </c>
      <c r="KH1393" s="1434" t="s">
        <v>787</v>
      </c>
      <c r="KI1393" s="1434" t="s">
        <v>787</v>
      </c>
      <c r="KJ1393" s="1434" t="s">
        <v>787</v>
      </c>
      <c r="KK1393" s="1434" t="s">
        <v>787</v>
      </c>
      <c r="KL1393" s="1434" t="s">
        <v>787</v>
      </c>
      <c r="KM1393" s="1434" t="s">
        <v>787</v>
      </c>
      <c r="KN1393" s="1434" t="s">
        <v>787</v>
      </c>
      <c r="KO1393" s="1434" t="s">
        <v>787</v>
      </c>
      <c r="KP1393" s="1434" t="s">
        <v>787</v>
      </c>
      <c r="KQ1393" s="1434" t="s">
        <v>787</v>
      </c>
      <c r="KR1393" s="1434" t="s">
        <v>787</v>
      </c>
      <c r="KS1393" s="1434" t="s">
        <v>787</v>
      </c>
      <c r="KT1393" s="1434" t="s">
        <v>787</v>
      </c>
      <c r="KU1393" s="1434" t="s">
        <v>787</v>
      </c>
      <c r="KV1393" s="1434" t="s">
        <v>787</v>
      </c>
      <c r="KW1393" s="1434" t="s">
        <v>787</v>
      </c>
      <c r="KX1393" s="1434" t="s">
        <v>787</v>
      </c>
      <c r="KY1393" s="1434" t="s">
        <v>787</v>
      </c>
      <c r="KZ1393" s="1434" t="s">
        <v>787</v>
      </c>
      <c r="LA1393" s="1434" t="s">
        <v>787</v>
      </c>
      <c r="LB1393" s="1434" t="s">
        <v>787</v>
      </c>
      <c r="LC1393" s="1434" t="s">
        <v>787</v>
      </c>
      <c r="LD1393" s="1434" t="s">
        <v>787</v>
      </c>
      <c r="LE1393" s="1434" t="s">
        <v>787</v>
      </c>
      <c r="LF1393" s="1434" t="s">
        <v>787</v>
      </c>
      <c r="LG1393" s="1434" t="s">
        <v>787</v>
      </c>
      <c r="LH1393" s="1434" t="s">
        <v>787</v>
      </c>
      <c r="LI1393" s="1434" t="s">
        <v>787</v>
      </c>
      <c r="LJ1393" s="1434" t="s">
        <v>787</v>
      </c>
      <c r="LK1393" s="1434" t="s">
        <v>787</v>
      </c>
      <c r="LL1393" s="1434" t="s">
        <v>787</v>
      </c>
      <c r="LM1393" s="1434" t="s">
        <v>787</v>
      </c>
      <c r="LN1393" s="1434" t="s">
        <v>787</v>
      </c>
      <c r="LO1393" s="1434" t="s">
        <v>787</v>
      </c>
      <c r="LP1393" s="1434" t="s">
        <v>787</v>
      </c>
      <c r="LQ1393" s="1434" t="s">
        <v>787</v>
      </c>
      <c r="LR1393" s="1434" t="s">
        <v>787</v>
      </c>
      <c r="LS1393" s="1434" t="s">
        <v>787</v>
      </c>
      <c r="LT1393" s="1434" t="s">
        <v>787</v>
      </c>
      <c r="LU1393" s="1434" t="s">
        <v>787</v>
      </c>
      <c r="LV1393" s="1434" t="s">
        <v>787</v>
      </c>
      <c r="LW1393" s="1434" t="s">
        <v>787</v>
      </c>
      <c r="LX1393" s="1434" t="s">
        <v>787</v>
      </c>
      <c r="LY1393" s="1434" t="s">
        <v>787</v>
      </c>
      <c r="LZ1393" s="1434" t="s">
        <v>787</v>
      </c>
      <c r="MA1393" s="1434" t="s">
        <v>787</v>
      </c>
      <c r="MB1393" s="1434" t="s">
        <v>787</v>
      </c>
      <c r="MC1393" s="1434" t="s">
        <v>787</v>
      </c>
    </row>
    <row r="1394" spans="1:341" s="786" customFormat="1" ht="48" hidden="1" customHeight="1" x14ac:dyDescent="0.25">
      <c r="A1394" s="1520">
        <v>2026</v>
      </c>
      <c r="B1394" s="1521">
        <v>479</v>
      </c>
      <c r="C1394" s="1521" t="s">
        <v>58</v>
      </c>
      <c r="D1394" s="1521">
        <v>3000654</v>
      </c>
      <c r="E1394" s="1521">
        <v>5005020</v>
      </c>
      <c r="F1394" s="1521" t="s">
        <v>2269</v>
      </c>
      <c r="G1394" s="1521" t="s">
        <v>2270</v>
      </c>
      <c r="H1394" s="1521">
        <v>93</v>
      </c>
      <c r="I1394" s="1521" t="s">
        <v>992</v>
      </c>
      <c r="J1394" s="1521" t="s">
        <v>10</v>
      </c>
      <c r="K1394" s="1521" t="s">
        <v>60</v>
      </c>
      <c r="L1394" s="1521" t="s">
        <v>3689</v>
      </c>
      <c r="M1394" s="1521" t="s">
        <v>62</v>
      </c>
      <c r="N1394" s="1521"/>
      <c r="O1394" s="1521" t="s">
        <v>2641</v>
      </c>
      <c r="P1394" s="1521" t="s">
        <v>65</v>
      </c>
      <c r="Q1394" s="1521">
        <v>1</v>
      </c>
      <c r="R1394" s="1550">
        <v>2600</v>
      </c>
      <c r="S1394" s="865" t="s">
        <v>787</v>
      </c>
      <c r="T1394" s="865" t="s">
        <v>787</v>
      </c>
      <c r="U1394" s="1521">
        <v>0</v>
      </c>
      <c r="V1394" s="1521">
        <v>26</v>
      </c>
      <c r="W1394" s="1521" t="s">
        <v>787</v>
      </c>
      <c r="X1394" s="1521" t="s">
        <v>787</v>
      </c>
      <c r="Y1394" s="1521" t="s">
        <v>787</v>
      </c>
      <c r="Z1394" s="1521" t="s">
        <v>787</v>
      </c>
      <c r="AA1394" s="1521" t="s">
        <v>787</v>
      </c>
      <c r="AB1394" s="1521" t="s">
        <v>787</v>
      </c>
      <c r="AC1394" s="1521" t="s">
        <v>787</v>
      </c>
      <c r="AD1394" s="1521" t="s">
        <v>787</v>
      </c>
      <c r="AE1394" s="285"/>
      <c r="AF1394" s="1523" t="s">
        <v>3951</v>
      </c>
      <c r="AG1394" s="1523" t="s">
        <v>3951</v>
      </c>
      <c r="AH1394" s="284">
        <f t="shared" si="1231"/>
        <v>0</v>
      </c>
      <c r="AI1394" s="284">
        <f t="shared" si="1266"/>
        <v>2600</v>
      </c>
      <c r="AJ1394" s="1523" t="s">
        <v>3951</v>
      </c>
      <c r="AK1394" s="1523" t="s">
        <v>3951</v>
      </c>
      <c r="AL1394" s="1523" t="s">
        <v>3951</v>
      </c>
      <c r="AM1394" s="1523" t="s">
        <v>3951</v>
      </c>
      <c r="AN1394" s="1523" t="s">
        <v>3951</v>
      </c>
      <c r="AO1394" s="1523" t="s">
        <v>3951</v>
      </c>
      <c r="AP1394" s="1523" t="s">
        <v>3951</v>
      </c>
      <c r="AQ1394" s="1523" t="s">
        <v>3951</v>
      </c>
      <c r="AR1394" s="288">
        <f t="shared" si="1232"/>
        <v>2600</v>
      </c>
      <c r="AS1394" s="1502" t="s">
        <v>2578</v>
      </c>
      <c r="AT1394" s="865" t="s">
        <v>787</v>
      </c>
      <c r="AU1394" s="865" t="s">
        <v>3535</v>
      </c>
      <c r="AV1394" s="865" t="s">
        <v>3536</v>
      </c>
      <c r="AW1394" s="1524">
        <v>46058</v>
      </c>
      <c r="AX1394" s="865" t="s">
        <v>3537</v>
      </c>
      <c r="AY1394" s="1524">
        <v>46078</v>
      </c>
      <c r="AZ1394" s="865" t="s">
        <v>787</v>
      </c>
      <c r="BA1394" s="865" t="s">
        <v>3538</v>
      </c>
      <c r="BB1394" s="865" t="s">
        <v>995</v>
      </c>
      <c r="BC1394" s="1525" t="s">
        <v>3808</v>
      </c>
      <c r="BD1394" s="1525" t="s">
        <v>3952</v>
      </c>
      <c r="BE1394" s="1525" t="s">
        <v>3810</v>
      </c>
      <c r="BF1394" s="1526">
        <v>46108</v>
      </c>
      <c r="BG1394" s="865" t="s">
        <v>787</v>
      </c>
      <c r="BH1394" s="773" t="s">
        <v>3844</v>
      </c>
      <c r="BI1394" s="2778"/>
      <c r="BJ1394" s="1440"/>
      <c r="BK1394" s="1302" t="s">
        <v>787</v>
      </c>
      <c r="BL1394" s="865">
        <v>6088</v>
      </c>
      <c r="BM1394" s="865"/>
      <c r="BN1394" s="1302" t="s">
        <v>787</v>
      </c>
      <c r="BO1394" s="1302" t="s">
        <v>787</v>
      </c>
      <c r="BP1394" s="1302"/>
      <c r="BQ1394" s="1527" t="s">
        <v>3811</v>
      </c>
      <c r="BR1394" s="2619"/>
      <c r="BS1394" s="1502" t="s">
        <v>2724</v>
      </c>
      <c r="BT1394" s="1502" t="s">
        <v>2654</v>
      </c>
      <c r="BU1394" s="1502" t="s">
        <v>1521</v>
      </c>
      <c r="BV1394" s="1307">
        <v>43843393</v>
      </c>
      <c r="BW1394" s="1306">
        <v>10438433932</v>
      </c>
      <c r="BX1394" s="1502" t="s">
        <v>2834</v>
      </c>
      <c r="BY1394" s="1528">
        <v>46117</v>
      </c>
      <c r="BZ1394" s="1528">
        <v>46142</v>
      </c>
      <c r="CA1394" s="865" t="s">
        <v>787</v>
      </c>
      <c r="CB1394" s="865" t="s">
        <v>787</v>
      </c>
      <c r="CC1394" s="865" t="s">
        <v>787</v>
      </c>
      <c r="CD1394" s="865" t="s">
        <v>787</v>
      </c>
      <c r="CE1394" s="865" t="s">
        <v>787</v>
      </c>
      <c r="CF1394" s="865" t="s">
        <v>787</v>
      </c>
      <c r="CG1394" s="865" t="s">
        <v>787</v>
      </c>
      <c r="CH1394" s="865" t="s">
        <v>787</v>
      </c>
      <c r="CI1394" s="865" t="s">
        <v>787</v>
      </c>
      <c r="CJ1394" s="865" t="s">
        <v>787</v>
      </c>
      <c r="CK1394" s="865" t="s">
        <v>787</v>
      </c>
      <c r="CL1394" s="865" t="s">
        <v>787</v>
      </c>
      <c r="CM1394" s="865" t="s">
        <v>787</v>
      </c>
      <c r="CN1394" s="865" t="s">
        <v>787</v>
      </c>
      <c r="CO1394" s="865" t="s">
        <v>787</v>
      </c>
      <c r="CP1394" s="865" t="s">
        <v>787</v>
      </c>
      <c r="CQ1394" s="865" t="s">
        <v>787</v>
      </c>
      <c r="CR1394" s="865" t="s">
        <v>787</v>
      </c>
      <c r="CS1394" s="865" t="s">
        <v>787</v>
      </c>
      <c r="CT1394" s="1525"/>
      <c r="CU1394" s="390">
        <f t="shared" si="1272"/>
        <v>0</v>
      </c>
      <c r="CV1394" s="373">
        <v>0</v>
      </c>
      <c r="CW1394" s="390">
        <f t="shared" si="1258"/>
        <v>0</v>
      </c>
      <c r="CX1394" s="373">
        <v>0</v>
      </c>
      <c r="CY1394" s="390">
        <f t="shared" si="1264"/>
        <v>0</v>
      </c>
      <c r="CZ1394" s="390">
        <f t="shared" si="1270"/>
        <v>0</v>
      </c>
      <c r="DA1394" s="390">
        <f t="shared" si="1271"/>
        <v>0</v>
      </c>
      <c r="DB1394" s="865" t="s">
        <v>787</v>
      </c>
      <c r="DC1394" s="1525">
        <v>26</v>
      </c>
      <c r="DD1394" s="1371">
        <f t="shared" si="1267"/>
        <v>2600</v>
      </c>
      <c r="DE1394" s="1525">
        <v>26</v>
      </c>
      <c r="DF1394" s="1371">
        <f t="shared" si="1269"/>
        <v>2600</v>
      </c>
      <c r="DG1394" s="865">
        <v>26</v>
      </c>
      <c r="DH1394" s="1371">
        <f t="shared" si="1268"/>
        <v>2600</v>
      </c>
      <c r="DI1394" s="865" t="s">
        <v>787</v>
      </c>
      <c r="DJ1394" s="865" t="s">
        <v>787</v>
      </c>
      <c r="DK1394" s="865"/>
      <c r="DL1394" s="865"/>
      <c r="DM1394" s="865"/>
      <c r="DN1394" s="865"/>
      <c r="DO1394" s="865"/>
      <c r="DP1394" s="865"/>
      <c r="DQ1394" s="865"/>
      <c r="DR1394" s="865"/>
      <c r="DS1394" s="865"/>
      <c r="DT1394" s="865" t="s">
        <v>787</v>
      </c>
      <c r="DU1394" s="793">
        <f t="shared" si="1227"/>
        <v>2600</v>
      </c>
      <c r="DV1394" s="794">
        <v>2600</v>
      </c>
      <c r="DW1394" s="794">
        <v>2600</v>
      </c>
      <c r="DX1394" s="794">
        <f t="shared" si="1229"/>
        <v>0</v>
      </c>
      <c r="DY1394" s="794">
        <f t="shared" si="1230"/>
        <v>0</v>
      </c>
      <c r="DZ1394" s="865" t="s">
        <v>787</v>
      </c>
      <c r="EA1394" s="865" t="s">
        <v>787</v>
      </c>
      <c r="EB1394" s="865" t="s">
        <v>787</v>
      </c>
      <c r="EC1394" s="865" t="s">
        <v>787</v>
      </c>
      <c r="ED1394" s="865" t="s">
        <v>787</v>
      </c>
      <c r="EE1394" s="865" t="s">
        <v>787</v>
      </c>
      <c r="EF1394" s="865" t="s">
        <v>787</v>
      </c>
      <c r="EG1394" s="865"/>
      <c r="EH1394" s="865" t="s">
        <v>787</v>
      </c>
      <c r="EI1394" s="865" t="s">
        <v>787</v>
      </c>
      <c r="EJ1394" s="865" t="s">
        <v>787</v>
      </c>
      <c r="EK1394" s="865" t="s">
        <v>787</v>
      </c>
      <c r="EL1394" s="865" t="s">
        <v>787</v>
      </c>
      <c r="EM1394" s="865" t="s">
        <v>787</v>
      </c>
      <c r="EN1394" s="865" t="s">
        <v>787</v>
      </c>
      <c r="EO1394" s="865" t="s">
        <v>787</v>
      </c>
      <c r="EP1394" s="865" t="s">
        <v>787</v>
      </c>
      <c r="EQ1394" s="865" t="s">
        <v>787</v>
      </c>
      <c r="ER1394" s="865" t="s">
        <v>787</v>
      </c>
      <c r="ES1394" s="865" t="s">
        <v>787</v>
      </c>
      <c r="ET1394" s="865" t="s">
        <v>787</v>
      </c>
      <c r="EU1394" s="865" t="s">
        <v>787</v>
      </c>
      <c r="EV1394" s="865" t="s">
        <v>787</v>
      </c>
      <c r="EW1394" s="865" t="s">
        <v>787</v>
      </c>
      <c r="EX1394" s="865" t="s">
        <v>787</v>
      </c>
      <c r="EY1394" s="865" t="s">
        <v>787</v>
      </c>
      <c r="EZ1394" s="865" t="s">
        <v>787</v>
      </c>
      <c r="FA1394" s="865" t="s">
        <v>787</v>
      </c>
      <c r="FB1394" s="865" t="s">
        <v>787</v>
      </c>
      <c r="FC1394" s="865" t="s">
        <v>787</v>
      </c>
      <c r="FD1394" s="865" t="s">
        <v>787</v>
      </c>
      <c r="FE1394" s="865" t="s">
        <v>787</v>
      </c>
      <c r="FF1394" s="865" t="s">
        <v>787</v>
      </c>
      <c r="FG1394" s="865" t="s">
        <v>787</v>
      </c>
      <c r="FH1394" s="865" t="s">
        <v>787</v>
      </c>
      <c r="FI1394" s="1434" t="s">
        <v>787</v>
      </c>
      <c r="FJ1394" s="1434" t="s">
        <v>787</v>
      </c>
      <c r="FK1394" s="1434" t="s">
        <v>787</v>
      </c>
      <c r="FL1394" s="1434" t="s">
        <v>787</v>
      </c>
      <c r="FM1394" s="1434" t="s">
        <v>787</v>
      </c>
      <c r="FN1394" s="1434" t="s">
        <v>787</v>
      </c>
      <c r="FO1394" s="1434" t="s">
        <v>787</v>
      </c>
      <c r="FP1394" s="1434" t="s">
        <v>787</v>
      </c>
      <c r="FQ1394" s="1434" t="s">
        <v>787</v>
      </c>
      <c r="FR1394" s="1434" t="s">
        <v>787</v>
      </c>
      <c r="FS1394" s="1434" t="s">
        <v>787</v>
      </c>
      <c r="FT1394" s="1434" t="s">
        <v>787</v>
      </c>
      <c r="FU1394" s="1434" t="s">
        <v>787</v>
      </c>
      <c r="FV1394" s="1434" t="s">
        <v>787</v>
      </c>
      <c r="FW1394" s="1434" t="s">
        <v>787</v>
      </c>
      <c r="FX1394" s="1551" t="s">
        <v>787</v>
      </c>
      <c r="FY1394" s="1551" t="s">
        <v>787</v>
      </c>
      <c r="FZ1394" s="1551" t="s">
        <v>787</v>
      </c>
      <c r="GA1394" s="1551" t="s">
        <v>787</v>
      </c>
      <c r="GB1394" s="1551" t="s">
        <v>787</v>
      </c>
      <c r="GC1394" s="1551" t="s">
        <v>787</v>
      </c>
      <c r="GD1394" s="1551" t="s">
        <v>787</v>
      </c>
      <c r="GE1394" s="1551" t="s">
        <v>787</v>
      </c>
      <c r="GF1394" s="1551" t="s">
        <v>787</v>
      </c>
      <c r="GG1394" s="1551" t="s">
        <v>787</v>
      </c>
      <c r="GH1394" s="1551" t="s">
        <v>787</v>
      </c>
      <c r="GI1394" s="1551" t="s">
        <v>787</v>
      </c>
      <c r="GJ1394" s="1551" t="s">
        <v>787</v>
      </c>
      <c r="GK1394" s="1551" t="s">
        <v>787</v>
      </c>
      <c r="GL1394" s="1551" t="s">
        <v>787</v>
      </c>
      <c r="GM1394" s="1551" t="s">
        <v>787</v>
      </c>
      <c r="GN1394" s="1551" t="s">
        <v>787</v>
      </c>
      <c r="GO1394" s="1434" t="s">
        <v>787</v>
      </c>
      <c r="GP1394" s="1434" t="s">
        <v>787</v>
      </c>
      <c r="GQ1394" s="1551" t="s">
        <v>787</v>
      </c>
      <c r="GR1394" s="1551" t="s">
        <v>787</v>
      </c>
      <c r="GS1394" s="1551" t="s">
        <v>787</v>
      </c>
      <c r="GT1394" s="1551" t="s">
        <v>787</v>
      </c>
      <c r="GU1394" s="1551" t="s">
        <v>787</v>
      </c>
      <c r="GV1394" s="1551" t="s">
        <v>787</v>
      </c>
      <c r="GW1394" s="1551" t="s">
        <v>787</v>
      </c>
      <c r="GX1394" s="1551" t="s">
        <v>787</v>
      </c>
      <c r="GY1394" s="1551" t="s">
        <v>787</v>
      </c>
      <c r="GZ1394" s="1551" t="s">
        <v>787</v>
      </c>
      <c r="HA1394" s="1551" t="s">
        <v>787</v>
      </c>
      <c r="HB1394" s="1551" t="s">
        <v>787</v>
      </c>
      <c r="HC1394" s="1551" t="s">
        <v>787</v>
      </c>
      <c r="HD1394" s="1551" t="s">
        <v>787</v>
      </c>
      <c r="HE1394" s="1551" t="s">
        <v>787</v>
      </c>
      <c r="HF1394" s="1551" t="s">
        <v>787</v>
      </c>
      <c r="HG1394" s="1551" t="s">
        <v>787</v>
      </c>
      <c r="HH1394" s="1551" t="s">
        <v>787</v>
      </c>
      <c r="HI1394" s="1551" t="s">
        <v>787</v>
      </c>
      <c r="HJ1394" s="1551" t="s">
        <v>787</v>
      </c>
      <c r="HK1394" s="1551" t="s">
        <v>787</v>
      </c>
      <c r="HL1394" s="1551" t="s">
        <v>787</v>
      </c>
      <c r="HM1394" s="1551" t="s">
        <v>787</v>
      </c>
      <c r="HN1394" s="1551" t="s">
        <v>787</v>
      </c>
      <c r="HO1394" s="1434" t="s">
        <v>787</v>
      </c>
      <c r="HP1394" s="1434" t="s">
        <v>787</v>
      </c>
      <c r="HQ1394" s="1434" t="s">
        <v>787</v>
      </c>
      <c r="HR1394" s="1434" t="s">
        <v>787</v>
      </c>
      <c r="HS1394" s="1434" t="s">
        <v>787</v>
      </c>
      <c r="HT1394" s="1434" t="s">
        <v>787</v>
      </c>
      <c r="HU1394" s="1434" t="s">
        <v>787</v>
      </c>
      <c r="HV1394" s="1434" t="s">
        <v>787</v>
      </c>
      <c r="HW1394" s="1434" t="s">
        <v>787</v>
      </c>
      <c r="HX1394" s="1434" t="s">
        <v>787</v>
      </c>
      <c r="HY1394" s="1434" t="s">
        <v>787</v>
      </c>
      <c r="HZ1394" s="1434" t="s">
        <v>787</v>
      </c>
      <c r="IA1394" s="1434" t="s">
        <v>787</v>
      </c>
      <c r="IB1394" s="1434" t="s">
        <v>787</v>
      </c>
      <c r="IC1394" s="1434" t="s">
        <v>787</v>
      </c>
      <c r="ID1394" s="1434" t="s">
        <v>787</v>
      </c>
      <c r="IE1394" s="1434" t="s">
        <v>787</v>
      </c>
      <c r="IF1394" s="1434" t="s">
        <v>787</v>
      </c>
      <c r="IG1394" s="1434" t="s">
        <v>787</v>
      </c>
      <c r="IH1394" s="1434" t="s">
        <v>787</v>
      </c>
      <c r="II1394" s="1434" t="s">
        <v>787</v>
      </c>
      <c r="IJ1394" s="1434" t="s">
        <v>787</v>
      </c>
      <c r="IK1394" s="1434" t="s">
        <v>787</v>
      </c>
      <c r="IL1394" s="1434" t="s">
        <v>787</v>
      </c>
      <c r="IM1394" s="1434" t="s">
        <v>787</v>
      </c>
      <c r="IN1394" s="1434" t="s">
        <v>787</v>
      </c>
      <c r="IO1394" s="1434" t="s">
        <v>787</v>
      </c>
      <c r="IP1394" s="1434" t="s">
        <v>787</v>
      </c>
      <c r="IQ1394" s="1434" t="s">
        <v>787</v>
      </c>
      <c r="IR1394" s="1434" t="s">
        <v>787</v>
      </c>
      <c r="IS1394" s="1434" t="s">
        <v>787</v>
      </c>
      <c r="IT1394" s="1434" t="s">
        <v>787</v>
      </c>
      <c r="IU1394" s="1434" t="s">
        <v>787</v>
      </c>
      <c r="IV1394" s="1434" t="s">
        <v>787</v>
      </c>
      <c r="IW1394" s="1434" t="s">
        <v>787</v>
      </c>
      <c r="IX1394" s="1434" t="s">
        <v>787</v>
      </c>
      <c r="IY1394" s="1434" t="s">
        <v>787</v>
      </c>
      <c r="IZ1394" s="1434" t="s">
        <v>787</v>
      </c>
      <c r="JA1394" s="1434" t="s">
        <v>787</v>
      </c>
      <c r="JB1394" s="1434" t="s">
        <v>787</v>
      </c>
      <c r="JC1394" s="1434" t="s">
        <v>787</v>
      </c>
      <c r="JD1394" s="1434" t="s">
        <v>787</v>
      </c>
      <c r="JE1394" s="1434" t="s">
        <v>787</v>
      </c>
      <c r="JF1394" s="1434" t="s">
        <v>787</v>
      </c>
      <c r="JG1394" s="1434" t="s">
        <v>787</v>
      </c>
      <c r="JH1394" s="1434" t="s">
        <v>787</v>
      </c>
      <c r="JI1394" s="1434" t="s">
        <v>787</v>
      </c>
      <c r="JJ1394" s="1434" t="s">
        <v>787</v>
      </c>
      <c r="JK1394" s="1434" t="s">
        <v>787</v>
      </c>
      <c r="JL1394" s="1434" t="s">
        <v>787</v>
      </c>
      <c r="JM1394" s="1434" t="s">
        <v>787</v>
      </c>
      <c r="JN1394" s="1434" t="s">
        <v>787</v>
      </c>
      <c r="JO1394" s="1434" t="s">
        <v>787</v>
      </c>
      <c r="JP1394" s="1434" t="s">
        <v>787</v>
      </c>
      <c r="JQ1394" s="1434" t="s">
        <v>787</v>
      </c>
      <c r="JR1394" s="1434" t="s">
        <v>787</v>
      </c>
      <c r="JS1394" s="1434" t="s">
        <v>787</v>
      </c>
      <c r="JT1394" s="1434" t="s">
        <v>787</v>
      </c>
      <c r="JU1394" s="1434" t="s">
        <v>787</v>
      </c>
      <c r="JV1394" s="1434" t="s">
        <v>787</v>
      </c>
      <c r="JW1394" s="1434" t="s">
        <v>787</v>
      </c>
      <c r="JX1394" s="1434" t="s">
        <v>787</v>
      </c>
      <c r="JY1394" s="1434" t="s">
        <v>787</v>
      </c>
      <c r="JZ1394" s="1434" t="s">
        <v>787</v>
      </c>
      <c r="KA1394" s="1434" t="s">
        <v>787</v>
      </c>
      <c r="KB1394" s="1434" t="s">
        <v>787</v>
      </c>
      <c r="KC1394" s="1434" t="s">
        <v>787</v>
      </c>
      <c r="KD1394" s="1434" t="s">
        <v>787</v>
      </c>
      <c r="KE1394" s="1434" t="s">
        <v>787</v>
      </c>
      <c r="KF1394" s="1434" t="s">
        <v>787</v>
      </c>
      <c r="KG1394" s="1434" t="s">
        <v>787</v>
      </c>
      <c r="KH1394" s="1434" t="s">
        <v>787</v>
      </c>
      <c r="KI1394" s="1434" t="s">
        <v>787</v>
      </c>
      <c r="KJ1394" s="1434" t="s">
        <v>787</v>
      </c>
      <c r="KK1394" s="1434" t="s">
        <v>787</v>
      </c>
      <c r="KL1394" s="1434" t="s">
        <v>787</v>
      </c>
      <c r="KM1394" s="1434" t="s">
        <v>787</v>
      </c>
      <c r="KN1394" s="1434" t="s">
        <v>787</v>
      </c>
      <c r="KO1394" s="1434" t="s">
        <v>787</v>
      </c>
      <c r="KP1394" s="1434" t="s">
        <v>787</v>
      </c>
      <c r="KQ1394" s="1434" t="s">
        <v>787</v>
      </c>
      <c r="KR1394" s="1434" t="s">
        <v>787</v>
      </c>
      <c r="KS1394" s="1434" t="s">
        <v>787</v>
      </c>
      <c r="KT1394" s="1434" t="s">
        <v>787</v>
      </c>
      <c r="KU1394" s="1434" t="s">
        <v>787</v>
      </c>
      <c r="KV1394" s="1434" t="s">
        <v>787</v>
      </c>
      <c r="KW1394" s="1434" t="s">
        <v>787</v>
      </c>
      <c r="KX1394" s="1434" t="s">
        <v>787</v>
      </c>
      <c r="KY1394" s="1434" t="s">
        <v>787</v>
      </c>
      <c r="KZ1394" s="1434" t="s">
        <v>787</v>
      </c>
      <c r="LA1394" s="1434" t="s">
        <v>787</v>
      </c>
      <c r="LB1394" s="1434" t="s">
        <v>787</v>
      </c>
      <c r="LC1394" s="1434" t="s">
        <v>787</v>
      </c>
      <c r="LD1394" s="1434" t="s">
        <v>787</v>
      </c>
      <c r="LE1394" s="1434" t="s">
        <v>787</v>
      </c>
      <c r="LF1394" s="1434" t="s">
        <v>787</v>
      </c>
      <c r="LG1394" s="1434" t="s">
        <v>787</v>
      </c>
      <c r="LH1394" s="1434" t="s">
        <v>787</v>
      </c>
      <c r="LI1394" s="1434" t="s">
        <v>787</v>
      </c>
      <c r="LJ1394" s="1434" t="s">
        <v>787</v>
      </c>
      <c r="LK1394" s="1434" t="s">
        <v>787</v>
      </c>
      <c r="LL1394" s="1434" t="s">
        <v>787</v>
      </c>
      <c r="LM1394" s="1434" t="s">
        <v>787</v>
      </c>
      <c r="LN1394" s="1434" t="s">
        <v>787</v>
      </c>
      <c r="LO1394" s="1434" t="s">
        <v>787</v>
      </c>
      <c r="LP1394" s="1434" t="s">
        <v>787</v>
      </c>
      <c r="LQ1394" s="1434" t="s">
        <v>787</v>
      </c>
      <c r="LR1394" s="1434" t="s">
        <v>787</v>
      </c>
      <c r="LS1394" s="1434" t="s">
        <v>787</v>
      </c>
      <c r="LT1394" s="1434" t="s">
        <v>787</v>
      </c>
      <c r="LU1394" s="1434" t="s">
        <v>787</v>
      </c>
      <c r="LV1394" s="1434" t="s">
        <v>787</v>
      </c>
      <c r="LW1394" s="1434" t="s">
        <v>787</v>
      </c>
      <c r="LX1394" s="1434" t="s">
        <v>787</v>
      </c>
      <c r="LY1394" s="1434" t="s">
        <v>787</v>
      </c>
      <c r="LZ1394" s="1434" t="s">
        <v>787</v>
      </c>
      <c r="MA1394" s="1434" t="s">
        <v>787</v>
      </c>
      <c r="MB1394" s="1434" t="s">
        <v>787</v>
      </c>
      <c r="MC1394" s="1434" t="s">
        <v>787</v>
      </c>
    </row>
    <row r="1395" spans="1:341" s="786" customFormat="1" ht="48" hidden="1" customHeight="1" x14ac:dyDescent="0.25">
      <c r="A1395" s="1520">
        <v>2026</v>
      </c>
      <c r="B1395" s="1521">
        <v>479</v>
      </c>
      <c r="C1395" s="1521" t="s">
        <v>58</v>
      </c>
      <c r="D1395" s="1521">
        <v>3000654</v>
      </c>
      <c r="E1395" s="1521">
        <v>5005020</v>
      </c>
      <c r="F1395" s="1521" t="s">
        <v>2269</v>
      </c>
      <c r="G1395" s="1521" t="s">
        <v>2270</v>
      </c>
      <c r="H1395" s="1521">
        <v>93</v>
      </c>
      <c r="I1395" s="1521" t="s">
        <v>992</v>
      </c>
      <c r="J1395" s="1521" t="s">
        <v>10</v>
      </c>
      <c r="K1395" s="1521" t="s">
        <v>60</v>
      </c>
      <c r="L1395" s="1521" t="s">
        <v>3689</v>
      </c>
      <c r="M1395" s="1521" t="s">
        <v>62</v>
      </c>
      <c r="N1395" s="1521"/>
      <c r="O1395" s="1521" t="s">
        <v>2641</v>
      </c>
      <c r="P1395" s="1521" t="s">
        <v>65</v>
      </c>
      <c r="Q1395" s="1521">
        <v>1</v>
      </c>
      <c r="R1395" s="1550">
        <v>2600</v>
      </c>
      <c r="S1395" s="865" t="s">
        <v>787</v>
      </c>
      <c r="T1395" s="865" t="s">
        <v>787</v>
      </c>
      <c r="U1395" s="1521">
        <v>0</v>
      </c>
      <c r="V1395" s="1521">
        <v>26</v>
      </c>
      <c r="W1395" s="1521" t="s">
        <v>787</v>
      </c>
      <c r="X1395" s="1521" t="s">
        <v>787</v>
      </c>
      <c r="Y1395" s="1521" t="s">
        <v>787</v>
      </c>
      <c r="Z1395" s="1521" t="s">
        <v>787</v>
      </c>
      <c r="AA1395" s="1521" t="s">
        <v>787</v>
      </c>
      <c r="AB1395" s="1521" t="s">
        <v>787</v>
      </c>
      <c r="AC1395" s="1521" t="s">
        <v>787</v>
      </c>
      <c r="AD1395" s="1521" t="s">
        <v>787</v>
      </c>
      <c r="AE1395" s="285"/>
      <c r="AF1395" s="1523" t="s">
        <v>3951</v>
      </c>
      <c r="AG1395" s="1523" t="s">
        <v>3951</v>
      </c>
      <c r="AH1395" s="284">
        <f t="shared" si="1231"/>
        <v>0</v>
      </c>
      <c r="AI1395" s="284">
        <f t="shared" si="1266"/>
        <v>2600</v>
      </c>
      <c r="AJ1395" s="1523" t="s">
        <v>3951</v>
      </c>
      <c r="AK1395" s="1523" t="s">
        <v>3951</v>
      </c>
      <c r="AL1395" s="1523" t="s">
        <v>3951</v>
      </c>
      <c r="AM1395" s="1523" t="s">
        <v>3951</v>
      </c>
      <c r="AN1395" s="1523" t="s">
        <v>3951</v>
      </c>
      <c r="AO1395" s="1523" t="s">
        <v>3951</v>
      </c>
      <c r="AP1395" s="1523" t="s">
        <v>3951</v>
      </c>
      <c r="AQ1395" s="1523" t="s">
        <v>3951</v>
      </c>
      <c r="AR1395" s="288">
        <f t="shared" si="1232"/>
        <v>2600</v>
      </c>
      <c r="AS1395" s="1502" t="s">
        <v>2578</v>
      </c>
      <c r="AT1395" s="865" t="s">
        <v>787</v>
      </c>
      <c r="AU1395" s="865" t="s">
        <v>3535</v>
      </c>
      <c r="AV1395" s="865" t="s">
        <v>3536</v>
      </c>
      <c r="AW1395" s="1524">
        <v>46058</v>
      </c>
      <c r="AX1395" s="865" t="s">
        <v>3537</v>
      </c>
      <c r="AY1395" s="1524">
        <v>46078</v>
      </c>
      <c r="AZ1395" s="865" t="s">
        <v>787</v>
      </c>
      <c r="BA1395" s="865" t="s">
        <v>3538</v>
      </c>
      <c r="BB1395" s="865" t="s">
        <v>995</v>
      </c>
      <c r="BC1395" s="1525" t="s">
        <v>3808</v>
      </c>
      <c r="BD1395" s="1525" t="s">
        <v>3952</v>
      </c>
      <c r="BE1395" s="1525" t="s">
        <v>3810</v>
      </c>
      <c r="BF1395" s="1526">
        <v>46108</v>
      </c>
      <c r="BG1395" s="865" t="s">
        <v>787</v>
      </c>
      <c r="BH1395" s="773" t="s">
        <v>3845</v>
      </c>
      <c r="BI1395" s="2778"/>
      <c r="BJ1395" s="1440"/>
      <c r="BK1395" s="1302" t="s">
        <v>787</v>
      </c>
      <c r="BL1395" s="865">
        <v>6089</v>
      </c>
      <c r="BM1395" s="865"/>
      <c r="BN1395" s="1302" t="s">
        <v>787</v>
      </c>
      <c r="BO1395" s="1302" t="s">
        <v>787</v>
      </c>
      <c r="BP1395" s="1302"/>
      <c r="BQ1395" s="1527" t="s">
        <v>3811</v>
      </c>
      <c r="BR1395" s="2619"/>
      <c r="BS1395" s="1502" t="s">
        <v>3324</v>
      </c>
      <c r="BT1395" s="1502" t="s">
        <v>3325</v>
      </c>
      <c r="BU1395" s="1502" t="s">
        <v>3846</v>
      </c>
      <c r="BV1395" s="1307">
        <v>41662966</v>
      </c>
      <c r="BW1395" s="1306">
        <v>10416629663</v>
      </c>
      <c r="BX1395" s="1502" t="s">
        <v>2834</v>
      </c>
      <c r="BY1395" s="1528">
        <v>46117</v>
      </c>
      <c r="BZ1395" s="1528">
        <v>46142</v>
      </c>
      <c r="CA1395" s="865" t="s">
        <v>787</v>
      </c>
      <c r="CB1395" s="865" t="s">
        <v>787</v>
      </c>
      <c r="CC1395" s="865" t="s">
        <v>787</v>
      </c>
      <c r="CD1395" s="865" t="s">
        <v>787</v>
      </c>
      <c r="CE1395" s="865" t="s">
        <v>787</v>
      </c>
      <c r="CF1395" s="865" t="s">
        <v>787</v>
      </c>
      <c r="CG1395" s="865" t="s">
        <v>787</v>
      </c>
      <c r="CH1395" s="865" t="s">
        <v>787</v>
      </c>
      <c r="CI1395" s="865" t="s">
        <v>787</v>
      </c>
      <c r="CJ1395" s="865" t="s">
        <v>787</v>
      </c>
      <c r="CK1395" s="865" t="s">
        <v>787</v>
      </c>
      <c r="CL1395" s="865" t="s">
        <v>787</v>
      </c>
      <c r="CM1395" s="865" t="s">
        <v>787</v>
      </c>
      <c r="CN1395" s="865" t="s">
        <v>787</v>
      </c>
      <c r="CO1395" s="865" t="s">
        <v>787</v>
      </c>
      <c r="CP1395" s="865" t="s">
        <v>787</v>
      </c>
      <c r="CQ1395" s="865" t="s">
        <v>787</v>
      </c>
      <c r="CR1395" s="865" t="s">
        <v>787</v>
      </c>
      <c r="CS1395" s="865" t="s">
        <v>787</v>
      </c>
      <c r="CT1395" s="1525"/>
      <c r="CU1395" s="390">
        <f t="shared" si="1272"/>
        <v>0</v>
      </c>
      <c r="CV1395" s="373">
        <v>0</v>
      </c>
      <c r="CW1395" s="390">
        <f t="shared" si="1258"/>
        <v>0</v>
      </c>
      <c r="CX1395" s="373">
        <v>0</v>
      </c>
      <c r="CY1395" s="390">
        <f t="shared" si="1264"/>
        <v>0</v>
      </c>
      <c r="CZ1395" s="390">
        <f t="shared" si="1270"/>
        <v>0</v>
      </c>
      <c r="DA1395" s="390">
        <f t="shared" si="1271"/>
        <v>0</v>
      </c>
      <c r="DB1395" s="865" t="s">
        <v>787</v>
      </c>
      <c r="DC1395" s="1525">
        <v>26</v>
      </c>
      <c r="DD1395" s="1371">
        <f t="shared" si="1267"/>
        <v>2600</v>
      </c>
      <c r="DE1395" s="1525">
        <v>26</v>
      </c>
      <c r="DF1395" s="1371">
        <f t="shared" si="1269"/>
        <v>2600</v>
      </c>
      <c r="DG1395" s="865">
        <v>26</v>
      </c>
      <c r="DH1395" s="1371">
        <f t="shared" si="1268"/>
        <v>2600</v>
      </c>
      <c r="DI1395" s="865" t="s">
        <v>787</v>
      </c>
      <c r="DJ1395" s="865" t="s">
        <v>787</v>
      </c>
      <c r="DK1395" s="865"/>
      <c r="DL1395" s="865"/>
      <c r="DM1395" s="865"/>
      <c r="DN1395" s="865"/>
      <c r="DO1395" s="865"/>
      <c r="DP1395" s="865"/>
      <c r="DQ1395" s="865"/>
      <c r="DR1395" s="865"/>
      <c r="DS1395" s="865"/>
      <c r="DT1395" s="865" t="s">
        <v>787</v>
      </c>
      <c r="DU1395" s="793">
        <f t="shared" si="1227"/>
        <v>2600</v>
      </c>
      <c r="DV1395" s="794">
        <v>2600</v>
      </c>
      <c r="DW1395" s="794">
        <v>2600</v>
      </c>
      <c r="DX1395" s="794">
        <f t="shared" si="1229"/>
        <v>0</v>
      </c>
      <c r="DY1395" s="794">
        <f t="shared" si="1230"/>
        <v>0</v>
      </c>
      <c r="DZ1395" s="865" t="s">
        <v>787</v>
      </c>
      <c r="EA1395" s="865" t="s">
        <v>787</v>
      </c>
      <c r="EB1395" s="865" t="s">
        <v>787</v>
      </c>
      <c r="EC1395" s="865" t="s">
        <v>787</v>
      </c>
      <c r="ED1395" s="865" t="s">
        <v>787</v>
      </c>
      <c r="EE1395" s="865" t="s">
        <v>787</v>
      </c>
      <c r="EF1395" s="865" t="s">
        <v>787</v>
      </c>
      <c r="EG1395" s="865"/>
      <c r="EH1395" s="865" t="s">
        <v>787</v>
      </c>
      <c r="EI1395" s="865" t="s">
        <v>787</v>
      </c>
      <c r="EJ1395" s="865" t="s">
        <v>787</v>
      </c>
      <c r="EK1395" s="865" t="s">
        <v>787</v>
      </c>
      <c r="EL1395" s="865" t="s">
        <v>787</v>
      </c>
      <c r="EM1395" s="865" t="s">
        <v>787</v>
      </c>
      <c r="EN1395" s="865" t="s">
        <v>787</v>
      </c>
      <c r="EO1395" s="865" t="s">
        <v>787</v>
      </c>
      <c r="EP1395" s="865" t="s">
        <v>787</v>
      </c>
      <c r="EQ1395" s="865" t="s">
        <v>787</v>
      </c>
      <c r="ER1395" s="865" t="s">
        <v>787</v>
      </c>
      <c r="ES1395" s="865" t="s">
        <v>787</v>
      </c>
      <c r="ET1395" s="865" t="s">
        <v>787</v>
      </c>
      <c r="EU1395" s="865" t="s">
        <v>787</v>
      </c>
      <c r="EV1395" s="865" t="s">
        <v>787</v>
      </c>
      <c r="EW1395" s="865" t="s">
        <v>787</v>
      </c>
      <c r="EX1395" s="865" t="s">
        <v>787</v>
      </c>
      <c r="EY1395" s="865" t="s">
        <v>787</v>
      </c>
      <c r="EZ1395" s="865" t="s">
        <v>787</v>
      </c>
      <c r="FA1395" s="865" t="s">
        <v>787</v>
      </c>
      <c r="FB1395" s="865" t="s">
        <v>787</v>
      </c>
      <c r="FC1395" s="865" t="s">
        <v>787</v>
      </c>
      <c r="FD1395" s="865" t="s">
        <v>787</v>
      </c>
      <c r="FE1395" s="865" t="s">
        <v>787</v>
      </c>
      <c r="FF1395" s="865" t="s">
        <v>787</v>
      </c>
      <c r="FG1395" s="865" t="s">
        <v>787</v>
      </c>
      <c r="FH1395" s="865" t="s">
        <v>787</v>
      </c>
      <c r="FI1395" s="1434" t="s">
        <v>787</v>
      </c>
      <c r="FJ1395" s="1434" t="s">
        <v>787</v>
      </c>
      <c r="FK1395" s="1434" t="s">
        <v>787</v>
      </c>
      <c r="FL1395" s="1434" t="s">
        <v>787</v>
      </c>
      <c r="FM1395" s="1434" t="s">
        <v>787</v>
      </c>
      <c r="FN1395" s="1434" t="s">
        <v>787</v>
      </c>
      <c r="FO1395" s="1434" t="s">
        <v>787</v>
      </c>
      <c r="FP1395" s="1434" t="s">
        <v>787</v>
      </c>
      <c r="FQ1395" s="1434" t="s">
        <v>787</v>
      </c>
      <c r="FR1395" s="1551" t="s">
        <v>787</v>
      </c>
      <c r="FS1395" s="1551" t="s">
        <v>787</v>
      </c>
      <c r="FT1395" s="1551" t="s">
        <v>787</v>
      </c>
      <c r="FU1395" s="1551" t="s">
        <v>787</v>
      </c>
      <c r="FV1395" s="1551" t="s">
        <v>787</v>
      </c>
      <c r="FW1395" s="1551" t="s">
        <v>787</v>
      </c>
      <c r="FX1395" s="1551" t="s">
        <v>787</v>
      </c>
      <c r="FY1395" s="1551" t="s">
        <v>787</v>
      </c>
      <c r="FZ1395" s="1551" t="s">
        <v>787</v>
      </c>
      <c r="GA1395" s="1551" t="s">
        <v>787</v>
      </c>
      <c r="GB1395" s="1551" t="s">
        <v>787</v>
      </c>
      <c r="GC1395" s="1551" t="s">
        <v>787</v>
      </c>
      <c r="GD1395" s="1551" t="s">
        <v>787</v>
      </c>
      <c r="GE1395" s="1551" t="s">
        <v>787</v>
      </c>
      <c r="GF1395" s="1551" t="s">
        <v>787</v>
      </c>
      <c r="GG1395" s="1551" t="s">
        <v>787</v>
      </c>
      <c r="GH1395" s="1551" t="s">
        <v>787</v>
      </c>
      <c r="GI1395" s="1551" t="s">
        <v>787</v>
      </c>
      <c r="GJ1395" s="1551" t="s">
        <v>787</v>
      </c>
      <c r="GK1395" s="1551" t="s">
        <v>787</v>
      </c>
      <c r="GL1395" s="1551" t="s">
        <v>787</v>
      </c>
      <c r="GM1395" s="1551" t="s">
        <v>787</v>
      </c>
      <c r="GN1395" s="1551" t="s">
        <v>787</v>
      </c>
      <c r="GO1395" s="1434" t="s">
        <v>787</v>
      </c>
      <c r="GP1395" s="1434" t="s">
        <v>787</v>
      </c>
      <c r="GQ1395" s="1551" t="s">
        <v>787</v>
      </c>
      <c r="GR1395" s="1551" t="s">
        <v>787</v>
      </c>
      <c r="GS1395" s="1551" t="s">
        <v>787</v>
      </c>
      <c r="GT1395" s="1551" t="s">
        <v>787</v>
      </c>
      <c r="GU1395" s="1551" t="s">
        <v>787</v>
      </c>
      <c r="GV1395" s="1551" t="s">
        <v>787</v>
      </c>
      <c r="GW1395" s="1551" t="s">
        <v>787</v>
      </c>
      <c r="GX1395" s="1551" t="s">
        <v>787</v>
      </c>
      <c r="GY1395" s="1551" t="s">
        <v>787</v>
      </c>
      <c r="GZ1395" s="1551" t="s">
        <v>787</v>
      </c>
      <c r="HA1395" s="1551" t="s">
        <v>787</v>
      </c>
      <c r="HB1395" s="1551" t="s">
        <v>787</v>
      </c>
      <c r="HC1395" s="1551" t="s">
        <v>787</v>
      </c>
      <c r="HD1395" s="1551" t="s">
        <v>787</v>
      </c>
      <c r="HE1395" s="1551" t="s">
        <v>787</v>
      </c>
      <c r="HF1395" s="1551" t="s">
        <v>787</v>
      </c>
      <c r="HG1395" s="1551" t="s">
        <v>787</v>
      </c>
      <c r="HH1395" s="1551" t="s">
        <v>787</v>
      </c>
      <c r="HI1395" s="1551" t="s">
        <v>787</v>
      </c>
      <c r="HJ1395" s="1551" t="s">
        <v>787</v>
      </c>
      <c r="HK1395" s="1551" t="s">
        <v>787</v>
      </c>
      <c r="HL1395" s="1551" t="s">
        <v>787</v>
      </c>
      <c r="HM1395" s="1551" t="s">
        <v>787</v>
      </c>
      <c r="HN1395" s="1551" t="s">
        <v>787</v>
      </c>
      <c r="HO1395" s="1434" t="s">
        <v>787</v>
      </c>
      <c r="HP1395" s="1434" t="s">
        <v>787</v>
      </c>
      <c r="HQ1395" s="1434" t="s">
        <v>787</v>
      </c>
      <c r="HR1395" s="1434" t="s">
        <v>787</v>
      </c>
      <c r="HS1395" s="1434" t="s">
        <v>787</v>
      </c>
      <c r="HT1395" s="1434" t="s">
        <v>787</v>
      </c>
      <c r="HU1395" s="1434" t="s">
        <v>787</v>
      </c>
      <c r="HV1395" s="1434" t="s">
        <v>787</v>
      </c>
      <c r="HW1395" s="1434" t="s">
        <v>787</v>
      </c>
      <c r="HX1395" s="1434" t="s">
        <v>787</v>
      </c>
      <c r="HY1395" s="1434" t="s">
        <v>787</v>
      </c>
      <c r="HZ1395" s="1434" t="s">
        <v>787</v>
      </c>
      <c r="IA1395" s="1434" t="s">
        <v>787</v>
      </c>
      <c r="IB1395" s="1434" t="s">
        <v>787</v>
      </c>
      <c r="IC1395" s="1434" t="s">
        <v>787</v>
      </c>
      <c r="ID1395" s="1434" t="s">
        <v>787</v>
      </c>
      <c r="IE1395" s="1434" t="s">
        <v>787</v>
      </c>
      <c r="IF1395" s="1434" t="s">
        <v>787</v>
      </c>
      <c r="IG1395" s="1434" t="s">
        <v>787</v>
      </c>
      <c r="IH1395" s="1434" t="s">
        <v>787</v>
      </c>
      <c r="II1395" s="1434" t="s">
        <v>787</v>
      </c>
      <c r="IJ1395" s="1434" t="s">
        <v>787</v>
      </c>
      <c r="IK1395" s="1434" t="s">
        <v>787</v>
      </c>
      <c r="IL1395" s="1434" t="s">
        <v>787</v>
      </c>
      <c r="IM1395" s="1434" t="s">
        <v>787</v>
      </c>
      <c r="IN1395" s="1434" t="s">
        <v>787</v>
      </c>
      <c r="IO1395" s="1434" t="s">
        <v>787</v>
      </c>
      <c r="IP1395" s="1434" t="s">
        <v>787</v>
      </c>
      <c r="IQ1395" s="1434" t="s">
        <v>787</v>
      </c>
      <c r="IR1395" s="1434" t="s">
        <v>787</v>
      </c>
      <c r="IS1395" s="1434" t="s">
        <v>787</v>
      </c>
      <c r="IT1395" s="1434" t="s">
        <v>787</v>
      </c>
      <c r="IU1395" s="1434" t="s">
        <v>787</v>
      </c>
      <c r="IV1395" s="1434" t="s">
        <v>787</v>
      </c>
      <c r="IW1395" s="1434" t="s">
        <v>787</v>
      </c>
      <c r="IX1395" s="1434" t="s">
        <v>787</v>
      </c>
      <c r="IY1395" s="1434" t="s">
        <v>787</v>
      </c>
      <c r="IZ1395" s="1434" t="s">
        <v>787</v>
      </c>
      <c r="JA1395" s="1434" t="s">
        <v>787</v>
      </c>
      <c r="JB1395" s="1434" t="s">
        <v>787</v>
      </c>
      <c r="JC1395" s="1434" t="s">
        <v>787</v>
      </c>
      <c r="JD1395" s="1434" t="s">
        <v>787</v>
      </c>
      <c r="JE1395" s="1434" t="s">
        <v>787</v>
      </c>
      <c r="JF1395" s="1434" t="s">
        <v>787</v>
      </c>
      <c r="JG1395" s="1434" t="s">
        <v>787</v>
      </c>
      <c r="JH1395" s="1434" t="s">
        <v>787</v>
      </c>
      <c r="JI1395" s="1434" t="s">
        <v>787</v>
      </c>
      <c r="JJ1395" s="1434" t="s">
        <v>787</v>
      </c>
      <c r="JK1395" s="1434" t="s">
        <v>787</v>
      </c>
      <c r="JL1395" s="1434" t="s">
        <v>787</v>
      </c>
      <c r="JM1395" s="1434" t="s">
        <v>787</v>
      </c>
      <c r="JN1395" s="1434" t="s">
        <v>787</v>
      </c>
      <c r="JO1395" s="1434" t="s">
        <v>787</v>
      </c>
      <c r="JP1395" s="1434" t="s">
        <v>787</v>
      </c>
      <c r="JQ1395" s="1434" t="s">
        <v>787</v>
      </c>
      <c r="JR1395" s="1434" t="s">
        <v>787</v>
      </c>
      <c r="JS1395" s="1434" t="s">
        <v>787</v>
      </c>
      <c r="JT1395" s="1434" t="s">
        <v>787</v>
      </c>
      <c r="JU1395" s="1434" t="s">
        <v>787</v>
      </c>
      <c r="JV1395" s="1434" t="s">
        <v>787</v>
      </c>
      <c r="JW1395" s="1434" t="s">
        <v>787</v>
      </c>
      <c r="JX1395" s="1434" t="s">
        <v>787</v>
      </c>
      <c r="JY1395" s="1434" t="s">
        <v>787</v>
      </c>
      <c r="JZ1395" s="1434" t="s">
        <v>787</v>
      </c>
      <c r="KA1395" s="1434" t="s">
        <v>787</v>
      </c>
      <c r="KB1395" s="1434" t="s">
        <v>787</v>
      </c>
      <c r="KC1395" s="1434" t="s">
        <v>787</v>
      </c>
      <c r="KD1395" s="1434" t="s">
        <v>787</v>
      </c>
      <c r="KE1395" s="1434" t="s">
        <v>787</v>
      </c>
      <c r="KF1395" s="1434" t="s">
        <v>787</v>
      </c>
      <c r="KG1395" s="1434" t="s">
        <v>787</v>
      </c>
      <c r="KH1395" s="1434" t="s">
        <v>787</v>
      </c>
      <c r="KI1395" s="1434" t="s">
        <v>787</v>
      </c>
      <c r="KJ1395" s="1434" t="s">
        <v>787</v>
      </c>
      <c r="KK1395" s="1434" t="s">
        <v>787</v>
      </c>
      <c r="KL1395" s="1434" t="s">
        <v>787</v>
      </c>
      <c r="KM1395" s="1434" t="s">
        <v>787</v>
      </c>
      <c r="KN1395" s="1434" t="s">
        <v>787</v>
      </c>
      <c r="KO1395" s="1434" t="s">
        <v>787</v>
      </c>
      <c r="KP1395" s="1434" t="s">
        <v>787</v>
      </c>
      <c r="KQ1395" s="1434" t="s">
        <v>787</v>
      </c>
      <c r="KR1395" s="1434" t="s">
        <v>787</v>
      </c>
      <c r="KS1395" s="1434" t="s">
        <v>787</v>
      </c>
      <c r="KT1395" s="1434" t="s">
        <v>787</v>
      </c>
      <c r="KU1395" s="1434" t="s">
        <v>787</v>
      </c>
      <c r="KV1395" s="1434" t="s">
        <v>787</v>
      </c>
      <c r="KW1395" s="1434" t="s">
        <v>787</v>
      </c>
      <c r="KX1395" s="1434" t="s">
        <v>787</v>
      </c>
      <c r="KY1395" s="1434" t="s">
        <v>787</v>
      </c>
      <c r="KZ1395" s="1434" t="s">
        <v>787</v>
      </c>
      <c r="LA1395" s="1434" t="s">
        <v>787</v>
      </c>
      <c r="LB1395" s="1434" t="s">
        <v>787</v>
      </c>
      <c r="LC1395" s="1434" t="s">
        <v>787</v>
      </c>
      <c r="LD1395" s="1434" t="s">
        <v>787</v>
      </c>
      <c r="LE1395" s="1434" t="s">
        <v>787</v>
      </c>
      <c r="LF1395" s="1434" t="s">
        <v>787</v>
      </c>
      <c r="LG1395" s="1434" t="s">
        <v>787</v>
      </c>
      <c r="LH1395" s="1434" t="s">
        <v>787</v>
      </c>
      <c r="LI1395" s="1434" t="s">
        <v>787</v>
      </c>
      <c r="LJ1395" s="1434" t="s">
        <v>787</v>
      </c>
      <c r="LK1395" s="1434" t="s">
        <v>787</v>
      </c>
      <c r="LL1395" s="1434" t="s">
        <v>787</v>
      </c>
      <c r="LM1395" s="1434" t="s">
        <v>787</v>
      </c>
      <c r="LN1395" s="1434" t="s">
        <v>787</v>
      </c>
      <c r="LO1395" s="1434" t="s">
        <v>787</v>
      </c>
      <c r="LP1395" s="1434" t="s">
        <v>787</v>
      </c>
      <c r="LQ1395" s="1434" t="s">
        <v>787</v>
      </c>
      <c r="LR1395" s="1434" t="s">
        <v>787</v>
      </c>
      <c r="LS1395" s="1434" t="s">
        <v>787</v>
      </c>
      <c r="LT1395" s="1434" t="s">
        <v>787</v>
      </c>
      <c r="LU1395" s="1434" t="s">
        <v>787</v>
      </c>
      <c r="LV1395" s="1434" t="s">
        <v>787</v>
      </c>
      <c r="LW1395" s="1434" t="s">
        <v>787</v>
      </c>
      <c r="LX1395" s="1551" t="s">
        <v>787</v>
      </c>
      <c r="LY1395" s="1551" t="s">
        <v>787</v>
      </c>
      <c r="LZ1395" s="1551" t="s">
        <v>787</v>
      </c>
      <c r="MA1395" s="1551" t="s">
        <v>787</v>
      </c>
      <c r="MB1395" s="1551" t="s">
        <v>787</v>
      </c>
      <c r="MC1395" s="1551" t="s">
        <v>787</v>
      </c>
    </row>
    <row r="1396" spans="1:341" s="786" customFormat="1" ht="48" hidden="1" customHeight="1" x14ac:dyDescent="0.25">
      <c r="A1396" s="1520">
        <v>2026</v>
      </c>
      <c r="B1396" s="1521">
        <v>479</v>
      </c>
      <c r="C1396" s="1521" t="s">
        <v>58</v>
      </c>
      <c r="D1396" s="1521">
        <v>3000654</v>
      </c>
      <c r="E1396" s="1521">
        <v>5005020</v>
      </c>
      <c r="F1396" s="1521" t="s">
        <v>2269</v>
      </c>
      <c r="G1396" s="1521" t="s">
        <v>2270</v>
      </c>
      <c r="H1396" s="1521">
        <v>93</v>
      </c>
      <c r="I1396" s="1521" t="s">
        <v>992</v>
      </c>
      <c r="J1396" s="1521" t="s">
        <v>10</v>
      </c>
      <c r="K1396" s="1521" t="s">
        <v>60</v>
      </c>
      <c r="L1396" s="1521" t="s">
        <v>3689</v>
      </c>
      <c r="M1396" s="1521" t="s">
        <v>62</v>
      </c>
      <c r="N1396" s="1521"/>
      <c r="O1396" s="1521" t="s">
        <v>2641</v>
      </c>
      <c r="P1396" s="1521" t="s">
        <v>65</v>
      </c>
      <c r="Q1396" s="1521">
        <v>1</v>
      </c>
      <c r="R1396" s="1550">
        <v>2600</v>
      </c>
      <c r="S1396" s="865" t="s">
        <v>787</v>
      </c>
      <c r="T1396" s="865" t="s">
        <v>787</v>
      </c>
      <c r="U1396" s="1521">
        <v>0</v>
      </c>
      <c r="V1396" s="1521">
        <v>26</v>
      </c>
      <c r="W1396" s="1521" t="s">
        <v>787</v>
      </c>
      <c r="X1396" s="1521" t="s">
        <v>787</v>
      </c>
      <c r="Y1396" s="1521" t="s">
        <v>787</v>
      </c>
      <c r="Z1396" s="1521" t="s">
        <v>787</v>
      </c>
      <c r="AA1396" s="1521" t="s">
        <v>787</v>
      </c>
      <c r="AB1396" s="1521" t="s">
        <v>787</v>
      </c>
      <c r="AC1396" s="1521" t="s">
        <v>787</v>
      </c>
      <c r="AD1396" s="1521" t="s">
        <v>787</v>
      </c>
      <c r="AE1396" s="285"/>
      <c r="AF1396" s="1523" t="s">
        <v>3951</v>
      </c>
      <c r="AG1396" s="1523" t="s">
        <v>3951</v>
      </c>
      <c r="AH1396" s="284">
        <f t="shared" si="1231"/>
        <v>0</v>
      </c>
      <c r="AI1396" s="284">
        <f t="shared" si="1266"/>
        <v>2600</v>
      </c>
      <c r="AJ1396" s="1523" t="s">
        <v>3951</v>
      </c>
      <c r="AK1396" s="1523" t="s">
        <v>3951</v>
      </c>
      <c r="AL1396" s="1523" t="s">
        <v>3951</v>
      </c>
      <c r="AM1396" s="1523" t="s">
        <v>3951</v>
      </c>
      <c r="AN1396" s="1523" t="s">
        <v>3951</v>
      </c>
      <c r="AO1396" s="1523" t="s">
        <v>3951</v>
      </c>
      <c r="AP1396" s="1523" t="s">
        <v>3951</v>
      </c>
      <c r="AQ1396" s="1523" t="s">
        <v>3951</v>
      </c>
      <c r="AR1396" s="288">
        <f t="shared" si="1232"/>
        <v>2600</v>
      </c>
      <c r="AS1396" s="1502" t="s">
        <v>2578</v>
      </c>
      <c r="AT1396" s="865" t="s">
        <v>787</v>
      </c>
      <c r="AU1396" s="865" t="s">
        <v>3535</v>
      </c>
      <c r="AV1396" s="865" t="s">
        <v>3536</v>
      </c>
      <c r="AW1396" s="1524">
        <v>46058</v>
      </c>
      <c r="AX1396" s="865" t="s">
        <v>3537</v>
      </c>
      <c r="AY1396" s="1524">
        <v>46078</v>
      </c>
      <c r="AZ1396" s="865" t="s">
        <v>787</v>
      </c>
      <c r="BA1396" s="865" t="s">
        <v>3538</v>
      </c>
      <c r="BB1396" s="865" t="s">
        <v>995</v>
      </c>
      <c r="BC1396" s="1525" t="s">
        <v>3808</v>
      </c>
      <c r="BD1396" s="1525" t="s">
        <v>3952</v>
      </c>
      <c r="BE1396" s="1525" t="s">
        <v>3810</v>
      </c>
      <c r="BF1396" s="1526">
        <v>46108</v>
      </c>
      <c r="BG1396" s="865" t="s">
        <v>787</v>
      </c>
      <c r="BH1396" s="773" t="s">
        <v>3847</v>
      </c>
      <c r="BI1396" s="2778"/>
      <c r="BJ1396" s="1440"/>
      <c r="BK1396" s="1302" t="s">
        <v>787</v>
      </c>
      <c r="BL1396" s="865">
        <v>6090</v>
      </c>
      <c r="BM1396" s="865"/>
      <c r="BN1396" s="1302" t="s">
        <v>787</v>
      </c>
      <c r="BO1396" s="1302" t="s">
        <v>787</v>
      </c>
      <c r="BP1396" s="1302"/>
      <c r="BQ1396" s="1527" t="s">
        <v>3811</v>
      </c>
      <c r="BR1396" s="2619"/>
      <c r="BS1396" s="1502" t="s">
        <v>2728</v>
      </c>
      <c r="BT1396" s="1502" t="s">
        <v>2729</v>
      </c>
      <c r="BU1396" s="1502" t="s">
        <v>2730</v>
      </c>
      <c r="BV1396" s="1307">
        <v>79299994</v>
      </c>
      <c r="BW1396" s="1306">
        <v>10792999943</v>
      </c>
      <c r="BX1396" s="1502" t="s">
        <v>2834</v>
      </c>
      <c r="BY1396" s="1528">
        <v>46117</v>
      </c>
      <c r="BZ1396" s="1528">
        <v>46142</v>
      </c>
      <c r="CA1396" s="865" t="s">
        <v>787</v>
      </c>
      <c r="CB1396" s="865" t="s">
        <v>787</v>
      </c>
      <c r="CC1396" s="865" t="s">
        <v>787</v>
      </c>
      <c r="CD1396" s="865" t="s">
        <v>787</v>
      </c>
      <c r="CE1396" s="865" t="s">
        <v>787</v>
      </c>
      <c r="CF1396" s="865" t="s">
        <v>787</v>
      </c>
      <c r="CG1396" s="865" t="s">
        <v>787</v>
      </c>
      <c r="CH1396" s="865" t="s">
        <v>787</v>
      </c>
      <c r="CI1396" s="865" t="s">
        <v>787</v>
      </c>
      <c r="CJ1396" s="865" t="s">
        <v>787</v>
      </c>
      <c r="CK1396" s="865" t="s">
        <v>787</v>
      </c>
      <c r="CL1396" s="865" t="s">
        <v>787</v>
      </c>
      <c r="CM1396" s="865" t="s">
        <v>787</v>
      </c>
      <c r="CN1396" s="865" t="s">
        <v>787</v>
      </c>
      <c r="CO1396" s="865" t="s">
        <v>787</v>
      </c>
      <c r="CP1396" s="865" t="s">
        <v>787</v>
      </c>
      <c r="CQ1396" s="865" t="s">
        <v>787</v>
      </c>
      <c r="CR1396" s="865" t="s">
        <v>787</v>
      </c>
      <c r="CS1396" s="865" t="s">
        <v>787</v>
      </c>
      <c r="CT1396" s="1525"/>
      <c r="CU1396" s="390">
        <f t="shared" si="1272"/>
        <v>0</v>
      </c>
      <c r="CV1396" s="373">
        <v>0</v>
      </c>
      <c r="CW1396" s="390">
        <f t="shared" si="1258"/>
        <v>0</v>
      </c>
      <c r="CX1396" s="373">
        <v>0</v>
      </c>
      <c r="CY1396" s="390">
        <f t="shared" si="1264"/>
        <v>0</v>
      </c>
      <c r="CZ1396" s="390">
        <f t="shared" si="1270"/>
        <v>0</v>
      </c>
      <c r="DA1396" s="390">
        <f t="shared" si="1271"/>
        <v>0</v>
      </c>
      <c r="DB1396" s="865" t="s">
        <v>787</v>
      </c>
      <c r="DC1396" s="1525">
        <v>26</v>
      </c>
      <c r="DD1396" s="1371">
        <f t="shared" si="1267"/>
        <v>2600</v>
      </c>
      <c r="DE1396" s="1525">
        <v>26</v>
      </c>
      <c r="DF1396" s="1371">
        <f t="shared" si="1269"/>
        <v>2600</v>
      </c>
      <c r="DG1396" s="865">
        <v>26</v>
      </c>
      <c r="DH1396" s="1371">
        <f t="shared" si="1268"/>
        <v>2600</v>
      </c>
      <c r="DI1396" s="865" t="s">
        <v>787</v>
      </c>
      <c r="DJ1396" s="865" t="s">
        <v>787</v>
      </c>
      <c r="DK1396" s="865"/>
      <c r="DL1396" s="865"/>
      <c r="DM1396" s="865"/>
      <c r="DN1396" s="865"/>
      <c r="DO1396" s="865"/>
      <c r="DP1396" s="865"/>
      <c r="DQ1396" s="865"/>
      <c r="DR1396" s="865"/>
      <c r="DS1396" s="865"/>
      <c r="DT1396" s="865" t="s">
        <v>787</v>
      </c>
      <c r="DU1396" s="793">
        <f t="shared" si="1227"/>
        <v>2600</v>
      </c>
      <c r="DV1396" s="794">
        <v>2600</v>
      </c>
      <c r="DW1396" s="794">
        <v>2600</v>
      </c>
      <c r="DX1396" s="794">
        <f t="shared" si="1229"/>
        <v>0</v>
      </c>
      <c r="DY1396" s="794">
        <f t="shared" si="1230"/>
        <v>0</v>
      </c>
      <c r="DZ1396" s="865" t="s">
        <v>787</v>
      </c>
      <c r="EA1396" s="865" t="s">
        <v>787</v>
      </c>
      <c r="EB1396" s="865" t="s">
        <v>787</v>
      </c>
      <c r="EC1396" s="865" t="s">
        <v>787</v>
      </c>
      <c r="ED1396" s="865" t="s">
        <v>787</v>
      </c>
      <c r="EE1396" s="865" t="s">
        <v>787</v>
      </c>
      <c r="EF1396" s="865" t="s">
        <v>787</v>
      </c>
      <c r="EG1396" s="865"/>
      <c r="EH1396" s="865" t="s">
        <v>787</v>
      </c>
      <c r="EI1396" s="865" t="s">
        <v>787</v>
      </c>
      <c r="EJ1396" s="865" t="s">
        <v>787</v>
      </c>
      <c r="EK1396" s="865" t="s">
        <v>787</v>
      </c>
      <c r="EL1396" s="865" t="s">
        <v>787</v>
      </c>
      <c r="EM1396" s="865" t="s">
        <v>787</v>
      </c>
      <c r="EN1396" s="865" t="s">
        <v>787</v>
      </c>
      <c r="EO1396" s="865" t="s">
        <v>787</v>
      </c>
      <c r="EP1396" s="865" t="s">
        <v>787</v>
      </c>
      <c r="EQ1396" s="865" t="s">
        <v>787</v>
      </c>
      <c r="ER1396" s="865" t="s">
        <v>787</v>
      </c>
      <c r="ES1396" s="865" t="s">
        <v>787</v>
      </c>
      <c r="ET1396" s="865" t="s">
        <v>787</v>
      </c>
      <c r="EU1396" s="865" t="s">
        <v>787</v>
      </c>
      <c r="EV1396" s="865" t="s">
        <v>787</v>
      </c>
      <c r="EW1396" s="865" t="s">
        <v>787</v>
      </c>
      <c r="EX1396" s="865" t="s">
        <v>787</v>
      </c>
      <c r="EY1396" s="865" t="s">
        <v>787</v>
      </c>
      <c r="EZ1396" s="865" t="s">
        <v>787</v>
      </c>
      <c r="FA1396" s="865" t="s">
        <v>787</v>
      </c>
      <c r="FB1396" s="865" t="s">
        <v>787</v>
      </c>
      <c r="FC1396" s="865" t="s">
        <v>787</v>
      </c>
      <c r="FD1396" s="865" t="s">
        <v>787</v>
      </c>
      <c r="FE1396" s="865" t="s">
        <v>787</v>
      </c>
      <c r="FF1396" s="865" t="s">
        <v>787</v>
      </c>
      <c r="FG1396" s="865" t="s">
        <v>787</v>
      </c>
      <c r="FH1396" s="865" t="s">
        <v>787</v>
      </c>
      <c r="FI1396" s="1434" t="s">
        <v>787</v>
      </c>
      <c r="FJ1396" s="1434" t="s">
        <v>787</v>
      </c>
      <c r="FK1396" s="1434" t="s">
        <v>787</v>
      </c>
      <c r="FL1396" s="1434" t="s">
        <v>787</v>
      </c>
      <c r="FM1396" s="1434" t="s">
        <v>787</v>
      </c>
      <c r="FN1396" s="1434" t="s">
        <v>787</v>
      </c>
      <c r="FO1396" s="1434" t="s">
        <v>787</v>
      </c>
      <c r="FP1396" s="1434" t="s">
        <v>787</v>
      </c>
      <c r="FQ1396" s="1434" t="s">
        <v>787</v>
      </c>
      <c r="FR1396" s="1434" t="s">
        <v>787</v>
      </c>
      <c r="FS1396" s="1434" t="s">
        <v>787</v>
      </c>
      <c r="FT1396" s="1434" t="s">
        <v>787</v>
      </c>
      <c r="FU1396" s="1434" t="s">
        <v>787</v>
      </c>
      <c r="FV1396" s="1434" t="s">
        <v>787</v>
      </c>
      <c r="FW1396" s="1434" t="s">
        <v>787</v>
      </c>
      <c r="FX1396" s="1434" t="s">
        <v>787</v>
      </c>
      <c r="FY1396" s="1434" t="s">
        <v>787</v>
      </c>
      <c r="FZ1396" s="1434" t="s">
        <v>787</v>
      </c>
      <c r="GA1396" s="1434" t="s">
        <v>787</v>
      </c>
      <c r="GB1396" s="1434" t="s">
        <v>787</v>
      </c>
      <c r="GC1396" s="1434" t="s">
        <v>787</v>
      </c>
      <c r="GD1396" s="1434" t="s">
        <v>787</v>
      </c>
      <c r="GE1396" s="1434" t="s">
        <v>787</v>
      </c>
      <c r="GF1396" s="1434" t="s">
        <v>787</v>
      </c>
      <c r="GG1396" s="1434" t="s">
        <v>787</v>
      </c>
      <c r="GH1396" s="1434" t="s">
        <v>787</v>
      </c>
      <c r="GI1396" s="1434" t="s">
        <v>787</v>
      </c>
      <c r="GJ1396" s="1434" t="s">
        <v>787</v>
      </c>
      <c r="GK1396" s="1434" t="s">
        <v>787</v>
      </c>
      <c r="GL1396" s="1434" t="s">
        <v>787</v>
      </c>
      <c r="GM1396" s="1434" t="s">
        <v>787</v>
      </c>
      <c r="GN1396" s="1434" t="s">
        <v>787</v>
      </c>
      <c r="GO1396" s="1434" t="s">
        <v>787</v>
      </c>
      <c r="GP1396" s="1434" t="s">
        <v>787</v>
      </c>
      <c r="GQ1396" s="1434" t="s">
        <v>787</v>
      </c>
      <c r="GR1396" s="1434" t="s">
        <v>787</v>
      </c>
      <c r="GS1396" s="1434" t="s">
        <v>787</v>
      </c>
      <c r="GT1396" s="1434" t="s">
        <v>787</v>
      </c>
      <c r="GU1396" s="1434" t="s">
        <v>787</v>
      </c>
      <c r="GV1396" s="1434" t="s">
        <v>787</v>
      </c>
      <c r="GW1396" s="1434" t="s">
        <v>787</v>
      </c>
      <c r="GX1396" s="1434" t="s">
        <v>787</v>
      </c>
      <c r="GY1396" s="1434" t="s">
        <v>787</v>
      </c>
      <c r="GZ1396" s="1434" t="s">
        <v>787</v>
      </c>
      <c r="HA1396" s="1434" t="s">
        <v>787</v>
      </c>
      <c r="HB1396" s="1434" t="s">
        <v>787</v>
      </c>
      <c r="HC1396" s="1434" t="s">
        <v>787</v>
      </c>
      <c r="HD1396" s="1434" t="s">
        <v>787</v>
      </c>
      <c r="HE1396" s="1434" t="s">
        <v>787</v>
      </c>
      <c r="HF1396" s="1434" t="s">
        <v>787</v>
      </c>
      <c r="HG1396" s="1434" t="s">
        <v>787</v>
      </c>
      <c r="HH1396" s="1434" t="s">
        <v>787</v>
      </c>
      <c r="HI1396" s="1434" t="s">
        <v>787</v>
      </c>
      <c r="HJ1396" s="1434" t="s">
        <v>787</v>
      </c>
      <c r="HK1396" s="1434" t="s">
        <v>787</v>
      </c>
      <c r="HL1396" s="1434" t="s">
        <v>787</v>
      </c>
      <c r="HM1396" s="1434" t="s">
        <v>787</v>
      </c>
      <c r="HN1396" s="1434" t="s">
        <v>787</v>
      </c>
      <c r="HO1396" s="1434" t="s">
        <v>787</v>
      </c>
      <c r="HP1396" s="1434" t="s">
        <v>787</v>
      </c>
      <c r="HQ1396" s="1434" t="s">
        <v>787</v>
      </c>
      <c r="HR1396" s="1434" t="s">
        <v>787</v>
      </c>
      <c r="HS1396" s="1434" t="s">
        <v>787</v>
      </c>
      <c r="HT1396" s="1434" t="s">
        <v>787</v>
      </c>
      <c r="HU1396" s="1434" t="s">
        <v>787</v>
      </c>
      <c r="HV1396" s="1434" t="s">
        <v>787</v>
      </c>
      <c r="HW1396" s="1434" t="s">
        <v>787</v>
      </c>
      <c r="HX1396" s="1434" t="s">
        <v>787</v>
      </c>
      <c r="HY1396" s="1434" t="s">
        <v>787</v>
      </c>
      <c r="HZ1396" s="1434" t="s">
        <v>787</v>
      </c>
      <c r="IA1396" s="1434" t="s">
        <v>787</v>
      </c>
      <c r="IB1396" s="1434" t="s">
        <v>787</v>
      </c>
      <c r="IC1396" s="1434" t="s">
        <v>787</v>
      </c>
      <c r="ID1396" s="1434" t="s">
        <v>787</v>
      </c>
      <c r="IE1396" s="1434" t="s">
        <v>787</v>
      </c>
      <c r="IF1396" s="1434" t="s">
        <v>787</v>
      </c>
      <c r="IG1396" s="1434" t="s">
        <v>787</v>
      </c>
      <c r="IH1396" s="1434" t="s">
        <v>787</v>
      </c>
      <c r="II1396" s="1434" t="s">
        <v>787</v>
      </c>
      <c r="IJ1396" s="1434" t="s">
        <v>787</v>
      </c>
      <c r="IK1396" s="1434" t="s">
        <v>787</v>
      </c>
      <c r="IL1396" s="1434" t="s">
        <v>787</v>
      </c>
      <c r="IM1396" s="1434" t="s">
        <v>787</v>
      </c>
      <c r="IN1396" s="1434" t="s">
        <v>787</v>
      </c>
      <c r="IO1396" s="1434" t="s">
        <v>787</v>
      </c>
      <c r="IP1396" s="1434" t="s">
        <v>787</v>
      </c>
      <c r="IQ1396" s="1434" t="s">
        <v>787</v>
      </c>
      <c r="IR1396" s="1434" t="s">
        <v>787</v>
      </c>
      <c r="IS1396" s="1434" t="s">
        <v>787</v>
      </c>
      <c r="IT1396" s="1434" t="s">
        <v>787</v>
      </c>
      <c r="IU1396" s="1434" t="s">
        <v>787</v>
      </c>
      <c r="IV1396" s="1434" t="s">
        <v>787</v>
      </c>
      <c r="IW1396" s="1434" t="s">
        <v>787</v>
      </c>
      <c r="IX1396" s="1434" t="s">
        <v>787</v>
      </c>
      <c r="IY1396" s="1434" t="s">
        <v>787</v>
      </c>
      <c r="IZ1396" s="1434" t="s">
        <v>787</v>
      </c>
      <c r="JA1396" s="1434" t="s">
        <v>787</v>
      </c>
      <c r="JB1396" s="1434" t="s">
        <v>787</v>
      </c>
      <c r="JC1396" s="1434" t="s">
        <v>787</v>
      </c>
      <c r="JD1396" s="1434" t="s">
        <v>787</v>
      </c>
      <c r="JE1396" s="1434" t="s">
        <v>787</v>
      </c>
      <c r="JF1396" s="1434" t="s">
        <v>787</v>
      </c>
      <c r="JG1396" s="1434" t="s">
        <v>787</v>
      </c>
      <c r="JH1396" s="1434" t="s">
        <v>787</v>
      </c>
      <c r="JI1396" s="1434" t="s">
        <v>787</v>
      </c>
      <c r="JJ1396" s="1434" t="s">
        <v>787</v>
      </c>
      <c r="JK1396" s="1434" t="s">
        <v>787</v>
      </c>
      <c r="JL1396" s="1434" t="s">
        <v>787</v>
      </c>
      <c r="JM1396" s="1434" t="s">
        <v>787</v>
      </c>
      <c r="JN1396" s="1434" t="s">
        <v>787</v>
      </c>
      <c r="JO1396" s="1434" t="s">
        <v>787</v>
      </c>
      <c r="JP1396" s="1434" t="s">
        <v>787</v>
      </c>
      <c r="JQ1396" s="1434" t="s">
        <v>787</v>
      </c>
      <c r="JR1396" s="1434" t="s">
        <v>787</v>
      </c>
      <c r="JS1396" s="1434" t="s">
        <v>787</v>
      </c>
      <c r="JT1396" s="1434" t="s">
        <v>787</v>
      </c>
      <c r="JU1396" s="1434" t="s">
        <v>787</v>
      </c>
      <c r="JV1396" s="1434" t="s">
        <v>787</v>
      </c>
      <c r="JW1396" s="1434" t="s">
        <v>787</v>
      </c>
      <c r="JX1396" s="1434" t="s">
        <v>787</v>
      </c>
      <c r="JY1396" s="1434" t="s">
        <v>787</v>
      </c>
      <c r="JZ1396" s="1434" t="s">
        <v>787</v>
      </c>
      <c r="KA1396" s="1434" t="s">
        <v>787</v>
      </c>
      <c r="KB1396" s="1434" t="s">
        <v>787</v>
      </c>
      <c r="KC1396" s="1434" t="s">
        <v>787</v>
      </c>
      <c r="KD1396" s="1434" t="s">
        <v>787</v>
      </c>
      <c r="KE1396" s="1434" t="s">
        <v>787</v>
      </c>
      <c r="KF1396" s="1434" t="s">
        <v>787</v>
      </c>
      <c r="KG1396" s="1434" t="s">
        <v>787</v>
      </c>
      <c r="KH1396" s="1434" t="s">
        <v>787</v>
      </c>
      <c r="KI1396" s="1434" t="s">
        <v>787</v>
      </c>
      <c r="KJ1396" s="1434" t="s">
        <v>787</v>
      </c>
      <c r="KK1396" s="1434" t="s">
        <v>787</v>
      </c>
      <c r="KL1396" s="1434" t="s">
        <v>787</v>
      </c>
      <c r="KM1396" s="1434" t="s">
        <v>787</v>
      </c>
      <c r="KN1396" s="1434" t="s">
        <v>787</v>
      </c>
      <c r="KO1396" s="1434" t="s">
        <v>787</v>
      </c>
      <c r="KP1396" s="1434" t="s">
        <v>787</v>
      </c>
      <c r="KQ1396" s="1434" t="s">
        <v>787</v>
      </c>
      <c r="KR1396" s="1434" t="s">
        <v>787</v>
      </c>
      <c r="KS1396" s="1434" t="s">
        <v>787</v>
      </c>
      <c r="KT1396" s="1434" t="s">
        <v>787</v>
      </c>
      <c r="KU1396" s="1434" t="s">
        <v>787</v>
      </c>
      <c r="KV1396" s="1434" t="s">
        <v>787</v>
      </c>
      <c r="KW1396" s="1434" t="s">
        <v>787</v>
      </c>
      <c r="KX1396" s="1434" t="s">
        <v>787</v>
      </c>
      <c r="KY1396" s="1434" t="s">
        <v>787</v>
      </c>
      <c r="KZ1396" s="1434" t="s">
        <v>787</v>
      </c>
      <c r="LA1396" s="1434" t="s">
        <v>787</v>
      </c>
      <c r="LB1396" s="1434" t="s">
        <v>787</v>
      </c>
      <c r="LC1396" s="1434" t="s">
        <v>787</v>
      </c>
      <c r="LD1396" s="1434" t="s">
        <v>787</v>
      </c>
      <c r="LE1396" s="1434" t="s">
        <v>787</v>
      </c>
      <c r="LF1396" s="1434" t="s">
        <v>787</v>
      </c>
      <c r="LG1396" s="1434" t="s">
        <v>787</v>
      </c>
      <c r="LH1396" s="1434" t="s">
        <v>787</v>
      </c>
      <c r="LI1396" s="1434" t="s">
        <v>787</v>
      </c>
      <c r="LJ1396" s="1434" t="s">
        <v>787</v>
      </c>
      <c r="LK1396" s="1434" t="s">
        <v>787</v>
      </c>
      <c r="LL1396" s="1434" t="s">
        <v>787</v>
      </c>
      <c r="LM1396" s="1434" t="s">
        <v>787</v>
      </c>
      <c r="LN1396" s="1434" t="s">
        <v>787</v>
      </c>
      <c r="LO1396" s="1434" t="s">
        <v>787</v>
      </c>
      <c r="LP1396" s="1434" t="s">
        <v>787</v>
      </c>
      <c r="LQ1396" s="1434" t="s">
        <v>787</v>
      </c>
      <c r="LR1396" s="1434" t="s">
        <v>787</v>
      </c>
      <c r="LS1396" s="1434" t="s">
        <v>787</v>
      </c>
      <c r="LT1396" s="1434" t="s">
        <v>787</v>
      </c>
      <c r="LU1396" s="1434" t="s">
        <v>787</v>
      </c>
      <c r="LV1396" s="1434" t="s">
        <v>787</v>
      </c>
      <c r="LW1396" s="1434" t="s">
        <v>787</v>
      </c>
      <c r="LX1396" s="1434" t="s">
        <v>787</v>
      </c>
      <c r="LY1396" s="1434" t="s">
        <v>787</v>
      </c>
      <c r="LZ1396" s="1434" t="s">
        <v>787</v>
      </c>
      <c r="MA1396" s="1434" t="s">
        <v>787</v>
      </c>
      <c r="MB1396" s="1434" t="s">
        <v>787</v>
      </c>
      <c r="MC1396" s="1434" t="s">
        <v>787</v>
      </c>
    </row>
    <row r="1397" spans="1:341" s="786" customFormat="1" ht="48" hidden="1" customHeight="1" x14ac:dyDescent="0.25">
      <c r="A1397" s="1520">
        <v>2026</v>
      </c>
      <c r="B1397" s="1521">
        <v>479</v>
      </c>
      <c r="C1397" s="1521" t="s">
        <v>58</v>
      </c>
      <c r="D1397" s="1521">
        <v>3000654</v>
      </c>
      <c r="E1397" s="1521">
        <v>5005020</v>
      </c>
      <c r="F1397" s="1521" t="s">
        <v>2269</v>
      </c>
      <c r="G1397" s="1521" t="s">
        <v>2270</v>
      </c>
      <c r="H1397" s="1521">
        <v>93</v>
      </c>
      <c r="I1397" s="1521" t="s">
        <v>992</v>
      </c>
      <c r="J1397" s="1521" t="s">
        <v>10</v>
      </c>
      <c r="K1397" s="1521" t="s">
        <v>60</v>
      </c>
      <c r="L1397" s="1521" t="s">
        <v>3689</v>
      </c>
      <c r="M1397" s="1521" t="s">
        <v>62</v>
      </c>
      <c r="N1397" s="1521"/>
      <c r="O1397" s="1521" t="s">
        <v>2641</v>
      </c>
      <c r="P1397" s="1521" t="s">
        <v>65</v>
      </c>
      <c r="Q1397" s="1521">
        <v>1</v>
      </c>
      <c r="R1397" s="1550">
        <v>2600</v>
      </c>
      <c r="S1397" s="865" t="s">
        <v>787</v>
      </c>
      <c r="T1397" s="865" t="s">
        <v>787</v>
      </c>
      <c r="U1397" s="1521">
        <v>0</v>
      </c>
      <c r="V1397" s="1521">
        <v>26</v>
      </c>
      <c r="W1397" s="1521" t="s">
        <v>787</v>
      </c>
      <c r="X1397" s="1521" t="s">
        <v>787</v>
      </c>
      <c r="Y1397" s="1521" t="s">
        <v>787</v>
      </c>
      <c r="Z1397" s="1521" t="s">
        <v>787</v>
      </c>
      <c r="AA1397" s="1521" t="s">
        <v>787</v>
      </c>
      <c r="AB1397" s="1521" t="s">
        <v>787</v>
      </c>
      <c r="AC1397" s="1521" t="s">
        <v>787</v>
      </c>
      <c r="AD1397" s="1521" t="s">
        <v>787</v>
      </c>
      <c r="AE1397" s="285"/>
      <c r="AF1397" s="1523" t="s">
        <v>3951</v>
      </c>
      <c r="AG1397" s="1523" t="s">
        <v>3951</v>
      </c>
      <c r="AH1397" s="284">
        <f t="shared" si="1231"/>
        <v>0</v>
      </c>
      <c r="AI1397" s="284">
        <f t="shared" si="1266"/>
        <v>2600</v>
      </c>
      <c r="AJ1397" s="1523" t="s">
        <v>3951</v>
      </c>
      <c r="AK1397" s="1523" t="s">
        <v>3951</v>
      </c>
      <c r="AL1397" s="1523" t="s">
        <v>3951</v>
      </c>
      <c r="AM1397" s="1523" t="s">
        <v>3951</v>
      </c>
      <c r="AN1397" s="1523" t="s">
        <v>3951</v>
      </c>
      <c r="AO1397" s="1523" t="s">
        <v>3951</v>
      </c>
      <c r="AP1397" s="1523" t="s">
        <v>3951</v>
      </c>
      <c r="AQ1397" s="1523" t="s">
        <v>3951</v>
      </c>
      <c r="AR1397" s="288">
        <f t="shared" si="1232"/>
        <v>2600</v>
      </c>
      <c r="AS1397" s="1502" t="s">
        <v>2578</v>
      </c>
      <c r="AT1397" s="865" t="s">
        <v>787</v>
      </c>
      <c r="AU1397" s="865" t="s">
        <v>3535</v>
      </c>
      <c r="AV1397" s="865" t="s">
        <v>3536</v>
      </c>
      <c r="AW1397" s="1524">
        <v>46058</v>
      </c>
      <c r="AX1397" s="865" t="s">
        <v>3537</v>
      </c>
      <c r="AY1397" s="1524">
        <v>46078</v>
      </c>
      <c r="AZ1397" s="865" t="s">
        <v>787</v>
      </c>
      <c r="BA1397" s="865" t="s">
        <v>3538</v>
      </c>
      <c r="BB1397" s="865" t="s">
        <v>995</v>
      </c>
      <c r="BC1397" s="1525" t="s">
        <v>3808</v>
      </c>
      <c r="BD1397" s="1525" t="s">
        <v>3952</v>
      </c>
      <c r="BE1397" s="1525" t="s">
        <v>3810</v>
      </c>
      <c r="BF1397" s="1526">
        <v>46108</v>
      </c>
      <c r="BG1397" s="865" t="s">
        <v>787</v>
      </c>
      <c r="BH1397" s="773" t="s">
        <v>3848</v>
      </c>
      <c r="BI1397" s="2778"/>
      <c r="BJ1397" s="1440"/>
      <c r="BK1397" s="1302" t="s">
        <v>787</v>
      </c>
      <c r="BL1397" s="865">
        <v>6091</v>
      </c>
      <c r="BM1397" s="865"/>
      <c r="BN1397" s="1302" t="s">
        <v>787</v>
      </c>
      <c r="BO1397" s="1302" t="s">
        <v>787</v>
      </c>
      <c r="BP1397" s="1302"/>
      <c r="BQ1397" s="1527" t="s">
        <v>3811</v>
      </c>
      <c r="BR1397" s="2619"/>
      <c r="BS1397" s="1502" t="s">
        <v>2734</v>
      </c>
      <c r="BT1397" s="1502" t="s">
        <v>2735</v>
      </c>
      <c r="BU1397" s="1502" t="s">
        <v>2736</v>
      </c>
      <c r="BV1397" s="1307">
        <v>27278992</v>
      </c>
      <c r="BW1397" s="1306">
        <v>10272789920</v>
      </c>
      <c r="BX1397" s="1502" t="s">
        <v>2834</v>
      </c>
      <c r="BY1397" s="1528">
        <v>46117</v>
      </c>
      <c r="BZ1397" s="1528">
        <v>46142</v>
      </c>
      <c r="CA1397" s="865" t="s">
        <v>787</v>
      </c>
      <c r="CB1397" s="865" t="s">
        <v>787</v>
      </c>
      <c r="CC1397" s="865" t="s">
        <v>787</v>
      </c>
      <c r="CD1397" s="865" t="s">
        <v>787</v>
      </c>
      <c r="CE1397" s="865" t="s">
        <v>787</v>
      </c>
      <c r="CF1397" s="865" t="s">
        <v>787</v>
      </c>
      <c r="CG1397" s="865" t="s">
        <v>787</v>
      </c>
      <c r="CH1397" s="865" t="s">
        <v>787</v>
      </c>
      <c r="CI1397" s="865" t="s">
        <v>787</v>
      </c>
      <c r="CJ1397" s="865" t="s">
        <v>787</v>
      </c>
      <c r="CK1397" s="865" t="s">
        <v>787</v>
      </c>
      <c r="CL1397" s="865" t="s">
        <v>787</v>
      </c>
      <c r="CM1397" s="865" t="s">
        <v>787</v>
      </c>
      <c r="CN1397" s="865" t="s">
        <v>787</v>
      </c>
      <c r="CO1397" s="865" t="s">
        <v>787</v>
      </c>
      <c r="CP1397" s="865" t="s">
        <v>787</v>
      </c>
      <c r="CQ1397" s="865" t="s">
        <v>787</v>
      </c>
      <c r="CR1397" s="865" t="s">
        <v>787</v>
      </c>
      <c r="CS1397" s="865" t="s">
        <v>787</v>
      </c>
      <c r="CT1397" s="1525"/>
      <c r="CU1397" s="390">
        <f t="shared" si="1272"/>
        <v>0</v>
      </c>
      <c r="CV1397" s="373">
        <v>0</v>
      </c>
      <c r="CW1397" s="390">
        <f t="shared" ref="CW1397:CW1428" si="1273">(R1397/30*CV1397)*Q1397</f>
        <v>0</v>
      </c>
      <c r="CX1397" s="373">
        <v>0</v>
      </c>
      <c r="CY1397" s="390">
        <f t="shared" si="1264"/>
        <v>0</v>
      </c>
      <c r="CZ1397" s="390">
        <f t="shared" si="1270"/>
        <v>0</v>
      </c>
      <c r="DA1397" s="390">
        <f t="shared" si="1271"/>
        <v>0</v>
      </c>
      <c r="DB1397" s="865" t="s">
        <v>787</v>
      </c>
      <c r="DC1397" s="1525">
        <v>26</v>
      </c>
      <c r="DD1397" s="1371">
        <f t="shared" si="1267"/>
        <v>2600</v>
      </c>
      <c r="DE1397" s="1525">
        <v>26</v>
      </c>
      <c r="DF1397" s="1371">
        <f t="shared" si="1269"/>
        <v>2600</v>
      </c>
      <c r="DG1397" s="865">
        <v>26</v>
      </c>
      <c r="DH1397" s="1371">
        <f t="shared" si="1268"/>
        <v>2600</v>
      </c>
      <c r="DI1397" s="865" t="s">
        <v>787</v>
      </c>
      <c r="DJ1397" s="865" t="s">
        <v>787</v>
      </c>
      <c r="DK1397" s="865"/>
      <c r="DL1397" s="865"/>
      <c r="DM1397" s="865"/>
      <c r="DN1397" s="865"/>
      <c r="DO1397" s="865"/>
      <c r="DP1397" s="865"/>
      <c r="DQ1397" s="865"/>
      <c r="DR1397" s="865"/>
      <c r="DS1397" s="865"/>
      <c r="DT1397" s="865" t="s">
        <v>787</v>
      </c>
      <c r="DU1397" s="793">
        <f t="shared" si="1227"/>
        <v>2600</v>
      </c>
      <c r="DV1397" s="794">
        <v>2600</v>
      </c>
      <c r="DW1397" s="794">
        <v>2600</v>
      </c>
      <c r="DX1397" s="794">
        <f t="shared" si="1229"/>
        <v>0</v>
      </c>
      <c r="DY1397" s="794">
        <f t="shared" si="1230"/>
        <v>0</v>
      </c>
      <c r="DZ1397" s="865" t="s">
        <v>787</v>
      </c>
      <c r="EA1397" s="865" t="s">
        <v>787</v>
      </c>
      <c r="EB1397" s="865" t="s">
        <v>787</v>
      </c>
      <c r="EC1397" s="865" t="s">
        <v>787</v>
      </c>
      <c r="ED1397" s="865" t="s">
        <v>787</v>
      </c>
      <c r="EE1397" s="865" t="s">
        <v>787</v>
      </c>
      <c r="EF1397" s="865" t="s">
        <v>787</v>
      </c>
      <c r="EG1397" s="865"/>
      <c r="EH1397" s="865" t="s">
        <v>787</v>
      </c>
      <c r="EI1397" s="865" t="s">
        <v>787</v>
      </c>
      <c r="EJ1397" s="865" t="s">
        <v>787</v>
      </c>
      <c r="EK1397" s="865" t="s">
        <v>787</v>
      </c>
      <c r="EL1397" s="865" t="s">
        <v>787</v>
      </c>
      <c r="EM1397" s="865" t="s">
        <v>787</v>
      </c>
      <c r="EN1397" s="865" t="s">
        <v>787</v>
      </c>
      <c r="EO1397" s="865" t="s">
        <v>787</v>
      </c>
      <c r="EP1397" s="865" t="s">
        <v>787</v>
      </c>
      <c r="EQ1397" s="865" t="s">
        <v>787</v>
      </c>
      <c r="ER1397" s="865" t="s">
        <v>787</v>
      </c>
      <c r="ES1397" s="865" t="s">
        <v>787</v>
      </c>
      <c r="ET1397" s="865" t="s">
        <v>787</v>
      </c>
      <c r="EU1397" s="865" t="s">
        <v>787</v>
      </c>
      <c r="EV1397" s="865" t="s">
        <v>787</v>
      </c>
      <c r="EW1397" s="865" t="s">
        <v>787</v>
      </c>
      <c r="EX1397" s="865" t="s">
        <v>787</v>
      </c>
      <c r="EY1397" s="865" t="s">
        <v>787</v>
      </c>
      <c r="EZ1397" s="865" t="s">
        <v>787</v>
      </c>
      <c r="FA1397" s="865" t="s">
        <v>787</v>
      </c>
      <c r="FB1397" s="865" t="s">
        <v>787</v>
      </c>
      <c r="FC1397" s="865" t="s">
        <v>787</v>
      </c>
      <c r="FD1397" s="865" t="s">
        <v>787</v>
      </c>
      <c r="FE1397" s="865" t="s">
        <v>787</v>
      </c>
      <c r="FF1397" s="865" t="s">
        <v>787</v>
      </c>
      <c r="FG1397" s="865" t="s">
        <v>787</v>
      </c>
      <c r="FH1397" s="865" t="s">
        <v>787</v>
      </c>
      <c r="FI1397" s="1434" t="s">
        <v>787</v>
      </c>
      <c r="FJ1397" s="1434" t="s">
        <v>787</v>
      </c>
      <c r="FK1397" s="1434" t="s">
        <v>787</v>
      </c>
      <c r="FL1397" s="1434" t="s">
        <v>787</v>
      </c>
      <c r="FM1397" s="1434" t="s">
        <v>787</v>
      </c>
      <c r="FN1397" s="1434" t="s">
        <v>787</v>
      </c>
      <c r="FO1397" s="1434" t="s">
        <v>787</v>
      </c>
      <c r="FP1397" s="1434" t="s">
        <v>787</v>
      </c>
      <c r="FQ1397" s="1434" t="s">
        <v>787</v>
      </c>
      <c r="FR1397" s="1434" t="s">
        <v>787</v>
      </c>
      <c r="FS1397" s="1434" t="s">
        <v>787</v>
      </c>
      <c r="FT1397" s="1434" t="s">
        <v>787</v>
      </c>
      <c r="FU1397" s="1434" t="s">
        <v>787</v>
      </c>
      <c r="FV1397" s="1434" t="s">
        <v>787</v>
      </c>
      <c r="FW1397" s="1434" t="s">
        <v>787</v>
      </c>
      <c r="FX1397" s="1434" t="s">
        <v>787</v>
      </c>
      <c r="FY1397" s="1434" t="s">
        <v>787</v>
      </c>
      <c r="FZ1397" s="1434" t="s">
        <v>787</v>
      </c>
      <c r="GA1397" s="1434" t="s">
        <v>787</v>
      </c>
      <c r="GB1397" s="1434" t="s">
        <v>787</v>
      </c>
      <c r="GC1397" s="1434" t="s">
        <v>787</v>
      </c>
      <c r="GD1397" s="1434" t="s">
        <v>787</v>
      </c>
      <c r="GE1397" s="1434" t="s">
        <v>787</v>
      </c>
      <c r="GF1397" s="1434" t="s">
        <v>787</v>
      </c>
      <c r="GG1397" s="1434" t="s">
        <v>787</v>
      </c>
      <c r="GH1397" s="1434" t="s">
        <v>787</v>
      </c>
      <c r="GI1397" s="1434" t="s">
        <v>787</v>
      </c>
      <c r="GJ1397" s="1434" t="s">
        <v>787</v>
      </c>
      <c r="GK1397" s="1434" t="s">
        <v>787</v>
      </c>
      <c r="GL1397" s="1434" t="s">
        <v>787</v>
      </c>
      <c r="GM1397" s="1434" t="s">
        <v>787</v>
      </c>
      <c r="GN1397" s="1434" t="s">
        <v>787</v>
      </c>
      <c r="GO1397" s="1434" t="s">
        <v>787</v>
      </c>
      <c r="GP1397" s="1434" t="s">
        <v>787</v>
      </c>
      <c r="GQ1397" s="1434" t="s">
        <v>787</v>
      </c>
      <c r="GR1397" s="1434" t="s">
        <v>787</v>
      </c>
      <c r="GS1397" s="1434" t="s">
        <v>787</v>
      </c>
      <c r="GT1397" s="1434" t="s">
        <v>787</v>
      </c>
      <c r="GU1397" s="1434" t="s">
        <v>787</v>
      </c>
      <c r="GV1397" s="1434" t="s">
        <v>787</v>
      </c>
      <c r="GW1397" s="1434" t="s">
        <v>787</v>
      </c>
      <c r="GX1397" s="1434" t="s">
        <v>787</v>
      </c>
      <c r="GY1397" s="1434" t="s">
        <v>787</v>
      </c>
      <c r="GZ1397" s="1434" t="s">
        <v>787</v>
      </c>
      <c r="HA1397" s="1434" t="s">
        <v>787</v>
      </c>
      <c r="HB1397" s="1434" t="s">
        <v>787</v>
      </c>
      <c r="HC1397" s="1434" t="s">
        <v>787</v>
      </c>
      <c r="HD1397" s="1434" t="s">
        <v>787</v>
      </c>
      <c r="HE1397" s="1434" t="s">
        <v>787</v>
      </c>
      <c r="HF1397" s="1434" t="s">
        <v>787</v>
      </c>
      <c r="HG1397" s="1434" t="s">
        <v>787</v>
      </c>
      <c r="HH1397" s="1434" t="s">
        <v>787</v>
      </c>
      <c r="HI1397" s="1434" t="s">
        <v>787</v>
      </c>
      <c r="HJ1397" s="1434" t="s">
        <v>787</v>
      </c>
      <c r="HK1397" s="1434" t="s">
        <v>787</v>
      </c>
      <c r="HL1397" s="1434" t="s">
        <v>787</v>
      </c>
      <c r="HM1397" s="1434" t="s">
        <v>787</v>
      </c>
      <c r="HN1397" s="1434" t="s">
        <v>787</v>
      </c>
      <c r="HO1397" s="1434" t="s">
        <v>787</v>
      </c>
      <c r="HP1397" s="1434" t="s">
        <v>787</v>
      </c>
      <c r="HQ1397" s="1434" t="s">
        <v>787</v>
      </c>
      <c r="HR1397" s="1434" t="s">
        <v>787</v>
      </c>
      <c r="HS1397" s="1434" t="s">
        <v>787</v>
      </c>
      <c r="HT1397" s="1434" t="s">
        <v>787</v>
      </c>
      <c r="HU1397" s="1434" t="s">
        <v>787</v>
      </c>
      <c r="HV1397" s="1434" t="s">
        <v>787</v>
      </c>
      <c r="HW1397" s="1434" t="s">
        <v>787</v>
      </c>
      <c r="HX1397" s="1434" t="s">
        <v>787</v>
      </c>
      <c r="HY1397" s="1434" t="s">
        <v>787</v>
      </c>
      <c r="HZ1397" s="1434" t="s">
        <v>787</v>
      </c>
      <c r="IA1397" s="1434" t="s">
        <v>787</v>
      </c>
      <c r="IB1397" s="1434" t="s">
        <v>787</v>
      </c>
      <c r="IC1397" s="1434" t="s">
        <v>787</v>
      </c>
      <c r="ID1397" s="1434" t="s">
        <v>787</v>
      </c>
      <c r="IE1397" s="1434" t="s">
        <v>787</v>
      </c>
      <c r="IF1397" s="1434" t="s">
        <v>787</v>
      </c>
      <c r="IG1397" s="1434" t="s">
        <v>787</v>
      </c>
      <c r="IH1397" s="1434" t="s">
        <v>787</v>
      </c>
      <c r="II1397" s="1434" t="s">
        <v>787</v>
      </c>
      <c r="IJ1397" s="1434" t="s">
        <v>787</v>
      </c>
      <c r="IK1397" s="1434" t="s">
        <v>787</v>
      </c>
      <c r="IL1397" s="1434" t="s">
        <v>787</v>
      </c>
      <c r="IM1397" s="1434" t="s">
        <v>787</v>
      </c>
      <c r="IN1397" s="1434" t="s">
        <v>787</v>
      </c>
      <c r="IO1397" s="1434" t="s">
        <v>787</v>
      </c>
      <c r="IP1397" s="1434" t="s">
        <v>787</v>
      </c>
      <c r="IQ1397" s="1434" t="s">
        <v>787</v>
      </c>
      <c r="IR1397" s="1434" t="s">
        <v>787</v>
      </c>
      <c r="IS1397" s="1434" t="s">
        <v>787</v>
      </c>
      <c r="IT1397" s="1434" t="s">
        <v>787</v>
      </c>
      <c r="IU1397" s="1434" t="s">
        <v>787</v>
      </c>
      <c r="IV1397" s="1434" t="s">
        <v>787</v>
      </c>
      <c r="IW1397" s="1434" t="s">
        <v>787</v>
      </c>
      <c r="IX1397" s="1434" t="s">
        <v>787</v>
      </c>
      <c r="IY1397" s="1434" t="s">
        <v>787</v>
      </c>
      <c r="IZ1397" s="1434" t="s">
        <v>787</v>
      </c>
      <c r="JA1397" s="1434" t="s">
        <v>787</v>
      </c>
      <c r="JB1397" s="1434" t="s">
        <v>787</v>
      </c>
      <c r="JC1397" s="1434" t="s">
        <v>787</v>
      </c>
      <c r="JD1397" s="1434" t="s">
        <v>787</v>
      </c>
      <c r="JE1397" s="1434" t="s">
        <v>787</v>
      </c>
      <c r="JF1397" s="1434" t="s">
        <v>787</v>
      </c>
      <c r="JG1397" s="1434" t="s">
        <v>787</v>
      </c>
      <c r="JH1397" s="1434" t="s">
        <v>787</v>
      </c>
      <c r="JI1397" s="1434" t="s">
        <v>787</v>
      </c>
      <c r="JJ1397" s="1434" t="s">
        <v>787</v>
      </c>
      <c r="JK1397" s="1434" t="s">
        <v>787</v>
      </c>
      <c r="JL1397" s="1434" t="s">
        <v>787</v>
      </c>
      <c r="JM1397" s="1434" t="s">
        <v>787</v>
      </c>
      <c r="JN1397" s="1434" t="s">
        <v>787</v>
      </c>
      <c r="JO1397" s="1434" t="s">
        <v>787</v>
      </c>
      <c r="JP1397" s="1434" t="s">
        <v>787</v>
      </c>
      <c r="JQ1397" s="1434" t="s">
        <v>787</v>
      </c>
      <c r="JR1397" s="1434" t="s">
        <v>787</v>
      </c>
      <c r="JS1397" s="1434" t="s">
        <v>787</v>
      </c>
      <c r="JT1397" s="1434" t="s">
        <v>787</v>
      </c>
      <c r="JU1397" s="1434" t="s">
        <v>787</v>
      </c>
      <c r="JV1397" s="1434" t="s">
        <v>787</v>
      </c>
      <c r="JW1397" s="1434" t="s">
        <v>787</v>
      </c>
      <c r="JX1397" s="1434" t="s">
        <v>787</v>
      </c>
      <c r="JY1397" s="1434" t="s">
        <v>787</v>
      </c>
      <c r="JZ1397" s="1434" t="s">
        <v>787</v>
      </c>
      <c r="KA1397" s="1434" t="s">
        <v>787</v>
      </c>
      <c r="KB1397" s="1434" t="s">
        <v>787</v>
      </c>
      <c r="KC1397" s="1434" t="s">
        <v>787</v>
      </c>
      <c r="KD1397" s="1434" t="s">
        <v>787</v>
      </c>
      <c r="KE1397" s="1434" t="s">
        <v>787</v>
      </c>
      <c r="KF1397" s="1434" t="s">
        <v>787</v>
      </c>
      <c r="KG1397" s="1434" t="s">
        <v>787</v>
      </c>
      <c r="KH1397" s="1434" t="s">
        <v>787</v>
      </c>
      <c r="KI1397" s="1434" t="s">
        <v>787</v>
      </c>
      <c r="KJ1397" s="1434" t="s">
        <v>787</v>
      </c>
      <c r="KK1397" s="1434" t="s">
        <v>787</v>
      </c>
      <c r="KL1397" s="1434" t="s">
        <v>787</v>
      </c>
      <c r="KM1397" s="1434" t="s">
        <v>787</v>
      </c>
      <c r="KN1397" s="1434" t="s">
        <v>787</v>
      </c>
      <c r="KO1397" s="1434" t="s">
        <v>787</v>
      </c>
      <c r="KP1397" s="1434" t="s">
        <v>787</v>
      </c>
      <c r="KQ1397" s="1434" t="s">
        <v>787</v>
      </c>
      <c r="KR1397" s="1434" t="s">
        <v>787</v>
      </c>
      <c r="KS1397" s="1434" t="s">
        <v>787</v>
      </c>
      <c r="KT1397" s="1434" t="s">
        <v>787</v>
      </c>
      <c r="KU1397" s="1434" t="s">
        <v>787</v>
      </c>
      <c r="KV1397" s="1434" t="s">
        <v>787</v>
      </c>
      <c r="KW1397" s="1434" t="s">
        <v>787</v>
      </c>
      <c r="KX1397" s="1434" t="s">
        <v>787</v>
      </c>
      <c r="KY1397" s="1434" t="s">
        <v>787</v>
      </c>
      <c r="KZ1397" s="1434" t="s">
        <v>787</v>
      </c>
      <c r="LA1397" s="1434" t="s">
        <v>787</v>
      </c>
      <c r="LB1397" s="1434" t="s">
        <v>787</v>
      </c>
      <c r="LC1397" s="1434" t="s">
        <v>787</v>
      </c>
      <c r="LD1397" s="1434" t="s">
        <v>787</v>
      </c>
      <c r="LE1397" s="1434" t="s">
        <v>787</v>
      </c>
      <c r="LF1397" s="1434" t="s">
        <v>787</v>
      </c>
      <c r="LG1397" s="1434" t="s">
        <v>787</v>
      </c>
      <c r="LH1397" s="1434" t="s">
        <v>787</v>
      </c>
      <c r="LI1397" s="1434" t="s">
        <v>787</v>
      </c>
      <c r="LJ1397" s="1434" t="s">
        <v>787</v>
      </c>
      <c r="LK1397" s="1434" t="s">
        <v>787</v>
      </c>
      <c r="LL1397" s="1434" t="s">
        <v>787</v>
      </c>
      <c r="LM1397" s="1434" t="s">
        <v>787</v>
      </c>
      <c r="LN1397" s="1434" t="s">
        <v>787</v>
      </c>
      <c r="LO1397" s="1434" t="s">
        <v>787</v>
      </c>
      <c r="LP1397" s="1434" t="s">
        <v>787</v>
      </c>
      <c r="LQ1397" s="1434" t="s">
        <v>787</v>
      </c>
      <c r="LR1397" s="1434" t="s">
        <v>787</v>
      </c>
      <c r="LS1397" s="1434" t="s">
        <v>787</v>
      </c>
      <c r="LT1397" s="1434" t="s">
        <v>787</v>
      </c>
      <c r="LU1397" s="1434" t="s">
        <v>787</v>
      </c>
      <c r="LV1397" s="1434" t="s">
        <v>787</v>
      </c>
      <c r="LW1397" s="1434" t="s">
        <v>787</v>
      </c>
      <c r="LX1397" s="1434" t="s">
        <v>787</v>
      </c>
      <c r="LY1397" s="1434" t="s">
        <v>787</v>
      </c>
      <c r="LZ1397" s="1434" t="s">
        <v>787</v>
      </c>
      <c r="MA1397" s="1434" t="s">
        <v>787</v>
      </c>
      <c r="MB1397" s="1434" t="s">
        <v>787</v>
      </c>
      <c r="MC1397" s="1434" t="s">
        <v>787</v>
      </c>
    </row>
    <row r="1398" spans="1:341" s="786" customFormat="1" ht="48" hidden="1" customHeight="1" x14ac:dyDescent="0.25">
      <c r="A1398" s="1520">
        <v>2026</v>
      </c>
      <c r="B1398" s="1521">
        <v>479</v>
      </c>
      <c r="C1398" s="1521" t="s">
        <v>58</v>
      </c>
      <c r="D1398" s="1521">
        <v>3000654</v>
      </c>
      <c r="E1398" s="1521">
        <v>5005020</v>
      </c>
      <c r="F1398" s="1521" t="s">
        <v>2269</v>
      </c>
      <c r="G1398" s="1521" t="s">
        <v>2270</v>
      </c>
      <c r="H1398" s="1521">
        <v>93</v>
      </c>
      <c r="I1398" s="1521" t="s">
        <v>992</v>
      </c>
      <c r="J1398" s="1521" t="s">
        <v>10</v>
      </c>
      <c r="K1398" s="1521" t="s">
        <v>60</v>
      </c>
      <c r="L1398" s="1521" t="s">
        <v>3689</v>
      </c>
      <c r="M1398" s="1521" t="s">
        <v>62</v>
      </c>
      <c r="N1398" s="1521"/>
      <c r="O1398" s="1521" t="s">
        <v>2641</v>
      </c>
      <c r="P1398" s="1521" t="s">
        <v>65</v>
      </c>
      <c r="Q1398" s="1521">
        <v>1</v>
      </c>
      <c r="R1398" s="1550">
        <v>2600</v>
      </c>
      <c r="S1398" s="865" t="s">
        <v>787</v>
      </c>
      <c r="T1398" s="865" t="s">
        <v>787</v>
      </c>
      <c r="U1398" s="1521">
        <v>0</v>
      </c>
      <c r="V1398" s="1521">
        <v>26</v>
      </c>
      <c r="W1398" s="1521" t="s">
        <v>787</v>
      </c>
      <c r="X1398" s="1521" t="s">
        <v>787</v>
      </c>
      <c r="Y1398" s="1521" t="s">
        <v>787</v>
      </c>
      <c r="Z1398" s="1521" t="s">
        <v>787</v>
      </c>
      <c r="AA1398" s="1521" t="s">
        <v>787</v>
      </c>
      <c r="AB1398" s="1521" t="s">
        <v>787</v>
      </c>
      <c r="AC1398" s="1521" t="s">
        <v>787</v>
      </c>
      <c r="AD1398" s="1521" t="s">
        <v>787</v>
      </c>
      <c r="AE1398" s="285"/>
      <c r="AF1398" s="1523" t="s">
        <v>3951</v>
      </c>
      <c r="AG1398" s="1523" t="s">
        <v>3951</v>
      </c>
      <c r="AH1398" s="284">
        <f t="shared" si="1231"/>
        <v>0</v>
      </c>
      <c r="AI1398" s="284">
        <f t="shared" si="1266"/>
        <v>2600</v>
      </c>
      <c r="AJ1398" s="1523" t="s">
        <v>3951</v>
      </c>
      <c r="AK1398" s="1523" t="s">
        <v>3951</v>
      </c>
      <c r="AL1398" s="1523" t="s">
        <v>3951</v>
      </c>
      <c r="AM1398" s="1523" t="s">
        <v>3951</v>
      </c>
      <c r="AN1398" s="1523" t="s">
        <v>3951</v>
      </c>
      <c r="AO1398" s="1523" t="s">
        <v>3951</v>
      </c>
      <c r="AP1398" s="1523" t="s">
        <v>3951</v>
      </c>
      <c r="AQ1398" s="1523" t="s">
        <v>3951</v>
      </c>
      <c r="AR1398" s="288">
        <f t="shared" si="1232"/>
        <v>2600</v>
      </c>
      <c r="AS1398" s="1502" t="s">
        <v>2578</v>
      </c>
      <c r="AT1398" s="865" t="s">
        <v>787</v>
      </c>
      <c r="AU1398" s="865" t="s">
        <v>3535</v>
      </c>
      <c r="AV1398" s="865" t="s">
        <v>3536</v>
      </c>
      <c r="AW1398" s="1524">
        <v>46058</v>
      </c>
      <c r="AX1398" s="865" t="s">
        <v>3537</v>
      </c>
      <c r="AY1398" s="1524">
        <v>46078</v>
      </c>
      <c r="AZ1398" s="865" t="s">
        <v>787</v>
      </c>
      <c r="BA1398" s="865" t="s">
        <v>3538</v>
      </c>
      <c r="BB1398" s="865" t="s">
        <v>995</v>
      </c>
      <c r="BC1398" s="1525" t="s">
        <v>3808</v>
      </c>
      <c r="BD1398" s="1525" t="s">
        <v>3952</v>
      </c>
      <c r="BE1398" s="1525" t="s">
        <v>3810</v>
      </c>
      <c r="BF1398" s="1526">
        <v>46108</v>
      </c>
      <c r="BG1398" s="865" t="s">
        <v>787</v>
      </c>
      <c r="BH1398" s="773" t="s">
        <v>2647</v>
      </c>
      <c r="BI1398" s="2778"/>
      <c r="BJ1398" s="1440"/>
      <c r="BK1398" s="1302" t="s">
        <v>787</v>
      </c>
      <c r="BL1398" s="865">
        <v>6092</v>
      </c>
      <c r="BM1398" s="865"/>
      <c r="BN1398" s="1302" t="s">
        <v>787</v>
      </c>
      <c r="BO1398" s="1302" t="s">
        <v>787</v>
      </c>
      <c r="BP1398" s="1302"/>
      <c r="BQ1398" s="1527" t="s">
        <v>3811</v>
      </c>
      <c r="BR1398" s="2619"/>
      <c r="BS1398" s="1502" t="s">
        <v>2648</v>
      </c>
      <c r="BT1398" s="1502" t="s">
        <v>2649</v>
      </c>
      <c r="BU1398" s="1502" t="s">
        <v>1476</v>
      </c>
      <c r="BV1398" s="1307">
        <v>70490549</v>
      </c>
      <c r="BW1398" s="1306">
        <v>10704905497</v>
      </c>
      <c r="BX1398" s="1502" t="s">
        <v>2834</v>
      </c>
      <c r="BY1398" s="1528">
        <v>46117</v>
      </c>
      <c r="BZ1398" s="1528">
        <v>46142</v>
      </c>
      <c r="CA1398" s="865" t="s">
        <v>787</v>
      </c>
      <c r="CB1398" s="865" t="s">
        <v>787</v>
      </c>
      <c r="CC1398" s="865" t="s">
        <v>787</v>
      </c>
      <c r="CD1398" s="865" t="s">
        <v>787</v>
      </c>
      <c r="CE1398" s="865" t="s">
        <v>787</v>
      </c>
      <c r="CF1398" s="865" t="s">
        <v>787</v>
      </c>
      <c r="CG1398" s="865" t="s">
        <v>787</v>
      </c>
      <c r="CH1398" s="865" t="s">
        <v>787</v>
      </c>
      <c r="CI1398" s="865" t="s">
        <v>787</v>
      </c>
      <c r="CJ1398" s="865" t="s">
        <v>787</v>
      </c>
      <c r="CK1398" s="865" t="s">
        <v>787</v>
      </c>
      <c r="CL1398" s="865" t="s">
        <v>787</v>
      </c>
      <c r="CM1398" s="865" t="s">
        <v>787</v>
      </c>
      <c r="CN1398" s="865" t="s">
        <v>787</v>
      </c>
      <c r="CO1398" s="865" t="s">
        <v>787</v>
      </c>
      <c r="CP1398" s="865" t="s">
        <v>787</v>
      </c>
      <c r="CQ1398" s="865" t="s">
        <v>787</v>
      </c>
      <c r="CR1398" s="865" t="s">
        <v>787</v>
      </c>
      <c r="CS1398" s="865" t="s">
        <v>787</v>
      </c>
      <c r="CT1398" s="1525"/>
      <c r="CU1398" s="390">
        <f t="shared" si="1272"/>
        <v>0</v>
      </c>
      <c r="CV1398" s="373">
        <v>0</v>
      </c>
      <c r="CW1398" s="390">
        <f t="shared" si="1273"/>
        <v>0</v>
      </c>
      <c r="CX1398" s="373">
        <v>0</v>
      </c>
      <c r="CY1398" s="390">
        <f t="shared" si="1264"/>
        <v>0</v>
      </c>
      <c r="CZ1398" s="390">
        <f t="shared" si="1270"/>
        <v>0</v>
      </c>
      <c r="DA1398" s="390">
        <f t="shared" si="1271"/>
        <v>0</v>
      </c>
      <c r="DB1398" s="865" t="s">
        <v>787</v>
      </c>
      <c r="DC1398" s="1525">
        <v>26</v>
      </c>
      <c r="DD1398" s="1371">
        <f t="shared" si="1267"/>
        <v>2600</v>
      </c>
      <c r="DE1398" s="1525">
        <v>26</v>
      </c>
      <c r="DF1398" s="1371">
        <f t="shared" si="1269"/>
        <v>2600</v>
      </c>
      <c r="DG1398" s="865">
        <v>26</v>
      </c>
      <c r="DH1398" s="1371">
        <f t="shared" si="1268"/>
        <v>2600</v>
      </c>
      <c r="DI1398" s="865" t="s">
        <v>787</v>
      </c>
      <c r="DJ1398" s="865" t="s">
        <v>787</v>
      </c>
      <c r="DK1398" s="865"/>
      <c r="DL1398" s="865"/>
      <c r="DM1398" s="865"/>
      <c r="DN1398" s="865"/>
      <c r="DO1398" s="865"/>
      <c r="DP1398" s="865"/>
      <c r="DQ1398" s="865"/>
      <c r="DR1398" s="865"/>
      <c r="DS1398" s="865"/>
      <c r="DT1398" s="865" t="s">
        <v>787</v>
      </c>
      <c r="DU1398" s="793">
        <f t="shared" si="1227"/>
        <v>2600</v>
      </c>
      <c r="DV1398" s="794">
        <v>2600</v>
      </c>
      <c r="DW1398" s="794">
        <v>2600</v>
      </c>
      <c r="DX1398" s="794">
        <f t="shared" si="1229"/>
        <v>0</v>
      </c>
      <c r="DY1398" s="794">
        <f t="shared" si="1230"/>
        <v>0</v>
      </c>
      <c r="DZ1398" s="865" t="s">
        <v>787</v>
      </c>
      <c r="EA1398" s="865" t="s">
        <v>787</v>
      </c>
      <c r="EB1398" s="865" t="s">
        <v>787</v>
      </c>
      <c r="EC1398" s="865" t="s">
        <v>787</v>
      </c>
      <c r="ED1398" s="865" t="s">
        <v>787</v>
      </c>
      <c r="EE1398" s="865" t="s">
        <v>787</v>
      </c>
      <c r="EF1398" s="865" t="s">
        <v>787</v>
      </c>
      <c r="EG1398" s="865"/>
      <c r="EH1398" s="865" t="s">
        <v>787</v>
      </c>
      <c r="EI1398" s="865" t="s">
        <v>787</v>
      </c>
      <c r="EJ1398" s="865" t="s">
        <v>787</v>
      </c>
      <c r="EK1398" s="865" t="s">
        <v>787</v>
      </c>
      <c r="EL1398" s="865" t="s">
        <v>787</v>
      </c>
      <c r="EM1398" s="865" t="s">
        <v>787</v>
      </c>
      <c r="EN1398" s="865" t="s">
        <v>787</v>
      </c>
      <c r="EO1398" s="865" t="s">
        <v>787</v>
      </c>
      <c r="EP1398" s="865" t="s">
        <v>787</v>
      </c>
      <c r="EQ1398" s="865" t="s">
        <v>787</v>
      </c>
      <c r="ER1398" s="865" t="s">
        <v>787</v>
      </c>
      <c r="ES1398" s="865" t="s">
        <v>787</v>
      </c>
      <c r="ET1398" s="865" t="s">
        <v>787</v>
      </c>
      <c r="EU1398" s="865" t="s">
        <v>787</v>
      </c>
      <c r="EV1398" s="865" t="s">
        <v>787</v>
      </c>
      <c r="EW1398" s="865" t="s">
        <v>787</v>
      </c>
      <c r="EX1398" s="865" t="s">
        <v>787</v>
      </c>
      <c r="EY1398" s="865" t="s">
        <v>787</v>
      </c>
      <c r="EZ1398" s="865" t="s">
        <v>787</v>
      </c>
      <c r="FA1398" s="865" t="s">
        <v>787</v>
      </c>
      <c r="FB1398" s="865" t="s">
        <v>787</v>
      </c>
      <c r="FC1398" s="865" t="s">
        <v>787</v>
      </c>
      <c r="FD1398" s="865" t="s">
        <v>787</v>
      </c>
      <c r="FE1398" s="865" t="s">
        <v>787</v>
      </c>
      <c r="FF1398" s="865" t="s">
        <v>787</v>
      </c>
      <c r="FG1398" s="865" t="s">
        <v>787</v>
      </c>
      <c r="FH1398" s="865" t="s">
        <v>787</v>
      </c>
      <c r="FI1398" s="1434" t="s">
        <v>787</v>
      </c>
      <c r="FJ1398" s="1434" t="s">
        <v>787</v>
      </c>
      <c r="FK1398" s="1434" t="s">
        <v>787</v>
      </c>
      <c r="FL1398" s="1434" t="s">
        <v>787</v>
      </c>
      <c r="FM1398" s="1434" t="s">
        <v>787</v>
      </c>
      <c r="FN1398" s="1434" t="s">
        <v>787</v>
      </c>
      <c r="FO1398" s="1434" t="s">
        <v>787</v>
      </c>
      <c r="FP1398" s="1434" t="s">
        <v>787</v>
      </c>
      <c r="FQ1398" s="1434" t="s">
        <v>787</v>
      </c>
      <c r="FR1398" s="1434" t="s">
        <v>787</v>
      </c>
      <c r="FS1398" s="1434" t="s">
        <v>787</v>
      </c>
      <c r="FT1398" s="1434" t="s">
        <v>787</v>
      </c>
      <c r="FU1398" s="1434" t="s">
        <v>787</v>
      </c>
      <c r="FV1398" s="1434" t="s">
        <v>787</v>
      </c>
      <c r="FW1398" s="1434" t="s">
        <v>787</v>
      </c>
      <c r="FX1398" s="1434" t="s">
        <v>787</v>
      </c>
      <c r="FY1398" s="1434" t="s">
        <v>787</v>
      </c>
      <c r="FZ1398" s="1434" t="s">
        <v>787</v>
      </c>
      <c r="GA1398" s="1434" t="s">
        <v>787</v>
      </c>
      <c r="GB1398" s="1434" t="s">
        <v>787</v>
      </c>
      <c r="GC1398" s="1434" t="s">
        <v>787</v>
      </c>
      <c r="GD1398" s="1434" t="s">
        <v>787</v>
      </c>
      <c r="GE1398" s="1434" t="s">
        <v>787</v>
      </c>
      <c r="GF1398" s="1434" t="s">
        <v>787</v>
      </c>
      <c r="GG1398" s="1434" t="s">
        <v>787</v>
      </c>
      <c r="GH1398" s="1434" t="s">
        <v>787</v>
      </c>
      <c r="GI1398" s="1434" t="s">
        <v>787</v>
      </c>
      <c r="GJ1398" s="1434" t="s">
        <v>787</v>
      </c>
      <c r="GK1398" s="1434" t="s">
        <v>787</v>
      </c>
      <c r="GL1398" s="1434" t="s">
        <v>787</v>
      </c>
      <c r="GM1398" s="1434" t="s">
        <v>787</v>
      </c>
      <c r="GN1398" s="1434" t="s">
        <v>787</v>
      </c>
      <c r="GO1398" s="1434" t="s">
        <v>787</v>
      </c>
      <c r="GP1398" s="1434" t="s">
        <v>787</v>
      </c>
      <c r="GQ1398" s="1434" t="s">
        <v>787</v>
      </c>
      <c r="GR1398" s="1434" t="s">
        <v>787</v>
      </c>
      <c r="GS1398" s="1434" t="s">
        <v>787</v>
      </c>
      <c r="GT1398" s="1434" t="s">
        <v>787</v>
      </c>
      <c r="GU1398" s="1434" t="s">
        <v>787</v>
      </c>
      <c r="GV1398" s="1434" t="s">
        <v>787</v>
      </c>
      <c r="GW1398" s="1434" t="s">
        <v>787</v>
      </c>
      <c r="GX1398" s="1434" t="s">
        <v>787</v>
      </c>
      <c r="GY1398" s="1434" t="s">
        <v>787</v>
      </c>
      <c r="GZ1398" s="1434" t="s">
        <v>787</v>
      </c>
      <c r="HA1398" s="1434" t="s">
        <v>787</v>
      </c>
      <c r="HB1398" s="1434" t="s">
        <v>787</v>
      </c>
      <c r="HC1398" s="1434" t="s">
        <v>787</v>
      </c>
      <c r="HD1398" s="1434" t="s">
        <v>787</v>
      </c>
      <c r="HE1398" s="1434" t="s">
        <v>787</v>
      </c>
      <c r="HF1398" s="1434" t="s">
        <v>787</v>
      </c>
      <c r="HG1398" s="1434" t="s">
        <v>787</v>
      </c>
      <c r="HH1398" s="1434" t="s">
        <v>787</v>
      </c>
      <c r="HI1398" s="1434" t="s">
        <v>787</v>
      </c>
      <c r="HJ1398" s="1434" t="s">
        <v>787</v>
      </c>
      <c r="HK1398" s="1434" t="s">
        <v>787</v>
      </c>
      <c r="HL1398" s="1434" t="s">
        <v>787</v>
      </c>
      <c r="HM1398" s="1434" t="s">
        <v>787</v>
      </c>
      <c r="HN1398" s="1434" t="s">
        <v>787</v>
      </c>
      <c r="HO1398" s="1434" t="s">
        <v>787</v>
      </c>
      <c r="HP1398" s="1434" t="s">
        <v>787</v>
      </c>
      <c r="HQ1398" s="1434" t="s">
        <v>787</v>
      </c>
      <c r="HR1398" s="1434" t="s">
        <v>787</v>
      </c>
      <c r="HS1398" s="1434" t="s">
        <v>787</v>
      </c>
      <c r="HT1398" s="1434" t="s">
        <v>787</v>
      </c>
      <c r="HU1398" s="1434" t="s">
        <v>787</v>
      </c>
      <c r="HV1398" s="1434" t="s">
        <v>787</v>
      </c>
      <c r="HW1398" s="1434" t="s">
        <v>787</v>
      </c>
      <c r="HX1398" s="1434" t="s">
        <v>787</v>
      </c>
      <c r="HY1398" s="1434" t="s">
        <v>787</v>
      </c>
      <c r="HZ1398" s="1434" t="s">
        <v>787</v>
      </c>
      <c r="IA1398" s="1434" t="s">
        <v>787</v>
      </c>
      <c r="IB1398" s="1434" t="s">
        <v>787</v>
      </c>
      <c r="IC1398" s="1434" t="s">
        <v>787</v>
      </c>
      <c r="ID1398" s="1434" t="s">
        <v>787</v>
      </c>
      <c r="IE1398" s="1434" t="s">
        <v>787</v>
      </c>
      <c r="IF1398" s="1434" t="s">
        <v>787</v>
      </c>
      <c r="IG1398" s="1434" t="s">
        <v>787</v>
      </c>
      <c r="IH1398" s="1434" t="s">
        <v>787</v>
      </c>
      <c r="II1398" s="1434" t="s">
        <v>787</v>
      </c>
      <c r="IJ1398" s="1434" t="s">
        <v>787</v>
      </c>
      <c r="IK1398" s="1434" t="s">
        <v>787</v>
      </c>
      <c r="IL1398" s="1434" t="s">
        <v>787</v>
      </c>
      <c r="IM1398" s="1434" t="s">
        <v>787</v>
      </c>
      <c r="IN1398" s="1434" t="s">
        <v>787</v>
      </c>
      <c r="IO1398" s="1434" t="s">
        <v>787</v>
      </c>
      <c r="IP1398" s="1434" t="s">
        <v>787</v>
      </c>
      <c r="IQ1398" s="1434" t="s">
        <v>787</v>
      </c>
      <c r="IR1398" s="1434" t="s">
        <v>787</v>
      </c>
      <c r="IS1398" s="1434" t="s">
        <v>787</v>
      </c>
      <c r="IT1398" s="1434" t="s">
        <v>787</v>
      </c>
      <c r="IU1398" s="1434" t="s">
        <v>787</v>
      </c>
      <c r="IV1398" s="1434" t="s">
        <v>787</v>
      </c>
      <c r="IW1398" s="1434" t="s">
        <v>787</v>
      </c>
      <c r="IX1398" s="1434" t="s">
        <v>787</v>
      </c>
      <c r="IY1398" s="1434" t="s">
        <v>787</v>
      </c>
      <c r="IZ1398" s="1434" t="s">
        <v>787</v>
      </c>
      <c r="JA1398" s="1434" t="s">
        <v>787</v>
      </c>
      <c r="JB1398" s="1434" t="s">
        <v>787</v>
      </c>
      <c r="JC1398" s="1434" t="s">
        <v>787</v>
      </c>
      <c r="JD1398" s="1434" t="s">
        <v>787</v>
      </c>
      <c r="JE1398" s="1434" t="s">
        <v>787</v>
      </c>
      <c r="JF1398" s="1434" t="s">
        <v>787</v>
      </c>
      <c r="JG1398" s="1434" t="s">
        <v>787</v>
      </c>
      <c r="JH1398" s="1434" t="s">
        <v>787</v>
      </c>
      <c r="JI1398" s="1434" t="s">
        <v>787</v>
      </c>
      <c r="JJ1398" s="1434" t="s">
        <v>787</v>
      </c>
      <c r="JK1398" s="1434" t="s">
        <v>787</v>
      </c>
      <c r="JL1398" s="1434" t="s">
        <v>787</v>
      </c>
      <c r="JM1398" s="1434" t="s">
        <v>787</v>
      </c>
      <c r="JN1398" s="1434" t="s">
        <v>787</v>
      </c>
      <c r="JO1398" s="1434" t="s">
        <v>787</v>
      </c>
      <c r="JP1398" s="1434" t="s">
        <v>787</v>
      </c>
      <c r="JQ1398" s="1434" t="s">
        <v>787</v>
      </c>
      <c r="JR1398" s="1434" t="s">
        <v>787</v>
      </c>
      <c r="JS1398" s="1434" t="s">
        <v>787</v>
      </c>
      <c r="JT1398" s="1434" t="s">
        <v>787</v>
      </c>
      <c r="JU1398" s="1434" t="s">
        <v>787</v>
      </c>
      <c r="JV1398" s="1434" t="s">
        <v>787</v>
      </c>
      <c r="JW1398" s="1434" t="s">
        <v>787</v>
      </c>
      <c r="JX1398" s="1434" t="s">
        <v>787</v>
      </c>
      <c r="JY1398" s="1434" t="s">
        <v>787</v>
      </c>
      <c r="JZ1398" s="1434" t="s">
        <v>787</v>
      </c>
      <c r="KA1398" s="1434" t="s">
        <v>787</v>
      </c>
      <c r="KB1398" s="1434" t="s">
        <v>787</v>
      </c>
      <c r="KC1398" s="1434" t="s">
        <v>787</v>
      </c>
      <c r="KD1398" s="1434" t="s">
        <v>787</v>
      </c>
      <c r="KE1398" s="1434" t="s">
        <v>787</v>
      </c>
      <c r="KF1398" s="1434" t="s">
        <v>787</v>
      </c>
      <c r="KG1398" s="1434" t="s">
        <v>787</v>
      </c>
      <c r="KH1398" s="1434" t="s">
        <v>787</v>
      </c>
      <c r="KI1398" s="1434" t="s">
        <v>787</v>
      </c>
      <c r="KJ1398" s="1434" t="s">
        <v>787</v>
      </c>
      <c r="KK1398" s="1434" t="s">
        <v>787</v>
      </c>
      <c r="KL1398" s="1434" t="s">
        <v>787</v>
      </c>
      <c r="KM1398" s="1434" t="s">
        <v>787</v>
      </c>
      <c r="KN1398" s="1434" t="s">
        <v>787</v>
      </c>
      <c r="KO1398" s="1434" t="s">
        <v>787</v>
      </c>
      <c r="KP1398" s="1434" t="s">
        <v>787</v>
      </c>
      <c r="KQ1398" s="1434" t="s">
        <v>787</v>
      </c>
      <c r="KR1398" s="1434" t="s">
        <v>787</v>
      </c>
      <c r="KS1398" s="1434" t="s">
        <v>787</v>
      </c>
      <c r="KT1398" s="1434" t="s">
        <v>787</v>
      </c>
      <c r="KU1398" s="1434" t="s">
        <v>787</v>
      </c>
      <c r="KV1398" s="1434" t="s">
        <v>787</v>
      </c>
      <c r="KW1398" s="1434" t="s">
        <v>787</v>
      </c>
      <c r="KX1398" s="1434" t="s">
        <v>787</v>
      </c>
      <c r="KY1398" s="1434" t="s">
        <v>787</v>
      </c>
      <c r="KZ1398" s="1434" t="s">
        <v>787</v>
      </c>
      <c r="LA1398" s="1434" t="s">
        <v>787</v>
      </c>
      <c r="LB1398" s="1434" t="s">
        <v>787</v>
      </c>
      <c r="LC1398" s="1434" t="s">
        <v>787</v>
      </c>
      <c r="LD1398" s="1434" t="s">
        <v>787</v>
      </c>
      <c r="LE1398" s="1434" t="s">
        <v>787</v>
      </c>
      <c r="LF1398" s="1434" t="s">
        <v>787</v>
      </c>
      <c r="LG1398" s="1434" t="s">
        <v>787</v>
      </c>
      <c r="LH1398" s="1434" t="s">
        <v>787</v>
      </c>
      <c r="LI1398" s="1434" t="s">
        <v>787</v>
      </c>
      <c r="LJ1398" s="1434" t="s">
        <v>787</v>
      </c>
      <c r="LK1398" s="1434" t="s">
        <v>787</v>
      </c>
      <c r="LL1398" s="1434" t="s">
        <v>787</v>
      </c>
      <c r="LM1398" s="1434" t="s">
        <v>787</v>
      </c>
      <c r="LN1398" s="1434" t="s">
        <v>787</v>
      </c>
      <c r="LO1398" s="1434" t="s">
        <v>787</v>
      </c>
      <c r="LP1398" s="1434" t="s">
        <v>787</v>
      </c>
      <c r="LQ1398" s="1434" t="s">
        <v>787</v>
      </c>
      <c r="LR1398" s="1434" t="s">
        <v>787</v>
      </c>
      <c r="LS1398" s="1434" t="s">
        <v>787</v>
      </c>
      <c r="LT1398" s="1434" t="s">
        <v>787</v>
      </c>
      <c r="LU1398" s="1434" t="s">
        <v>787</v>
      </c>
      <c r="LV1398" s="1434" t="s">
        <v>787</v>
      </c>
      <c r="LW1398" s="1434" t="s">
        <v>787</v>
      </c>
      <c r="LX1398" s="1434" t="s">
        <v>787</v>
      </c>
      <c r="LY1398" s="1434" t="s">
        <v>787</v>
      </c>
      <c r="LZ1398" s="1434" t="s">
        <v>787</v>
      </c>
      <c r="MA1398" s="1434" t="s">
        <v>787</v>
      </c>
      <c r="MB1398" s="1434" t="s">
        <v>787</v>
      </c>
      <c r="MC1398" s="1434" t="s">
        <v>787</v>
      </c>
    </row>
    <row r="1399" spans="1:341" s="786" customFormat="1" ht="48" hidden="1" customHeight="1" x14ac:dyDescent="0.25">
      <c r="A1399" s="1520">
        <v>2026</v>
      </c>
      <c r="B1399" s="1521">
        <v>479</v>
      </c>
      <c r="C1399" s="1521" t="s">
        <v>58</v>
      </c>
      <c r="D1399" s="1521">
        <v>3000654</v>
      </c>
      <c r="E1399" s="1521">
        <v>5005020</v>
      </c>
      <c r="F1399" s="1521" t="s">
        <v>2269</v>
      </c>
      <c r="G1399" s="1521" t="s">
        <v>2270</v>
      </c>
      <c r="H1399" s="1521">
        <v>93</v>
      </c>
      <c r="I1399" s="1521" t="s">
        <v>992</v>
      </c>
      <c r="J1399" s="1521" t="s">
        <v>10</v>
      </c>
      <c r="K1399" s="1521" t="s">
        <v>60</v>
      </c>
      <c r="L1399" s="1521" t="s">
        <v>3689</v>
      </c>
      <c r="M1399" s="1521" t="s">
        <v>62</v>
      </c>
      <c r="N1399" s="1521"/>
      <c r="O1399" s="1521" t="s">
        <v>2641</v>
      </c>
      <c r="P1399" s="1521" t="s">
        <v>65</v>
      </c>
      <c r="Q1399" s="1521">
        <v>1</v>
      </c>
      <c r="R1399" s="1550">
        <v>2600</v>
      </c>
      <c r="S1399" s="865" t="s">
        <v>787</v>
      </c>
      <c r="T1399" s="865" t="s">
        <v>787</v>
      </c>
      <c r="U1399" s="1521">
        <v>0</v>
      </c>
      <c r="V1399" s="1521">
        <v>26</v>
      </c>
      <c r="W1399" s="1521" t="s">
        <v>787</v>
      </c>
      <c r="X1399" s="1521" t="s">
        <v>787</v>
      </c>
      <c r="Y1399" s="1521" t="s">
        <v>787</v>
      </c>
      <c r="Z1399" s="1521" t="s">
        <v>787</v>
      </c>
      <c r="AA1399" s="1521" t="s">
        <v>787</v>
      </c>
      <c r="AB1399" s="1521" t="s">
        <v>787</v>
      </c>
      <c r="AC1399" s="1521" t="s">
        <v>787</v>
      </c>
      <c r="AD1399" s="1521" t="s">
        <v>787</v>
      </c>
      <c r="AE1399" s="285"/>
      <c r="AF1399" s="1523" t="s">
        <v>3951</v>
      </c>
      <c r="AG1399" s="1523" t="s">
        <v>3951</v>
      </c>
      <c r="AH1399" s="284">
        <f t="shared" si="1231"/>
        <v>0</v>
      </c>
      <c r="AI1399" s="284">
        <f t="shared" si="1266"/>
        <v>2600</v>
      </c>
      <c r="AJ1399" s="1523" t="s">
        <v>3951</v>
      </c>
      <c r="AK1399" s="1523" t="s">
        <v>3951</v>
      </c>
      <c r="AL1399" s="1523" t="s">
        <v>3951</v>
      </c>
      <c r="AM1399" s="1523" t="s">
        <v>3951</v>
      </c>
      <c r="AN1399" s="1523" t="s">
        <v>3951</v>
      </c>
      <c r="AO1399" s="1523" t="s">
        <v>3951</v>
      </c>
      <c r="AP1399" s="1523" t="s">
        <v>3951</v>
      </c>
      <c r="AQ1399" s="1523" t="s">
        <v>3951</v>
      </c>
      <c r="AR1399" s="288">
        <f t="shared" si="1232"/>
        <v>2600</v>
      </c>
      <c r="AS1399" s="1502" t="s">
        <v>2578</v>
      </c>
      <c r="AT1399" s="865" t="s">
        <v>787</v>
      </c>
      <c r="AU1399" s="865" t="s">
        <v>3535</v>
      </c>
      <c r="AV1399" s="865" t="s">
        <v>3536</v>
      </c>
      <c r="AW1399" s="1524">
        <v>46058</v>
      </c>
      <c r="AX1399" s="865" t="s">
        <v>3537</v>
      </c>
      <c r="AY1399" s="1524">
        <v>46078</v>
      </c>
      <c r="AZ1399" s="865" t="s">
        <v>787</v>
      </c>
      <c r="BA1399" s="865" t="s">
        <v>3538</v>
      </c>
      <c r="BB1399" s="865" t="s">
        <v>995</v>
      </c>
      <c r="BC1399" s="1525" t="s">
        <v>3808</v>
      </c>
      <c r="BD1399" s="1525" t="s">
        <v>3952</v>
      </c>
      <c r="BE1399" s="1525" t="s">
        <v>3810</v>
      </c>
      <c r="BF1399" s="1526">
        <v>46108</v>
      </c>
      <c r="BG1399" s="865" t="s">
        <v>787</v>
      </c>
      <c r="BH1399" s="773" t="s">
        <v>3849</v>
      </c>
      <c r="BI1399" s="2778"/>
      <c r="BJ1399" s="1440"/>
      <c r="BK1399" s="1302" t="s">
        <v>787</v>
      </c>
      <c r="BL1399" s="865">
        <v>6093</v>
      </c>
      <c r="BM1399" s="865"/>
      <c r="BN1399" s="1302" t="s">
        <v>787</v>
      </c>
      <c r="BO1399" s="1302" t="s">
        <v>787</v>
      </c>
      <c r="BP1399" s="1302"/>
      <c r="BQ1399" s="1527" t="s">
        <v>3811</v>
      </c>
      <c r="BR1399" s="2619"/>
      <c r="BS1399" s="1502" t="s">
        <v>2740</v>
      </c>
      <c r="BT1399" s="1502" t="s">
        <v>2741</v>
      </c>
      <c r="BU1399" s="1502" t="s">
        <v>2742</v>
      </c>
      <c r="BV1399" s="1307">
        <v>6772388</v>
      </c>
      <c r="BW1399" s="1306">
        <v>10067723886</v>
      </c>
      <c r="BX1399" s="1502" t="s">
        <v>2834</v>
      </c>
      <c r="BY1399" s="1528">
        <v>46117</v>
      </c>
      <c r="BZ1399" s="1528">
        <v>46142</v>
      </c>
      <c r="CA1399" s="865" t="s">
        <v>787</v>
      </c>
      <c r="CB1399" s="865" t="s">
        <v>787</v>
      </c>
      <c r="CC1399" s="865" t="s">
        <v>787</v>
      </c>
      <c r="CD1399" s="865" t="s">
        <v>787</v>
      </c>
      <c r="CE1399" s="865" t="s">
        <v>787</v>
      </c>
      <c r="CF1399" s="865" t="s">
        <v>787</v>
      </c>
      <c r="CG1399" s="865" t="s">
        <v>787</v>
      </c>
      <c r="CH1399" s="865" t="s">
        <v>787</v>
      </c>
      <c r="CI1399" s="865" t="s">
        <v>787</v>
      </c>
      <c r="CJ1399" s="865" t="s">
        <v>787</v>
      </c>
      <c r="CK1399" s="865" t="s">
        <v>787</v>
      </c>
      <c r="CL1399" s="865" t="s">
        <v>787</v>
      </c>
      <c r="CM1399" s="865" t="s">
        <v>787</v>
      </c>
      <c r="CN1399" s="865" t="s">
        <v>787</v>
      </c>
      <c r="CO1399" s="865" t="s">
        <v>787</v>
      </c>
      <c r="CP1399" s="865" t="s">
        <v>787</v>
      </c>
      <c r="CQ1399" s="865" t="s">
        <v>787</v>
      </c>
      <c r="CR1399" s="865" t="s">
        <v>787</v>
      </c>
      <c r="CS1399" s="865" t="s">
        <v>787</v>
      </c>
      <c r="CT1399" s="1525"/>
      <c r="CU1399" s="390">
        <f t="shared" si="1272"/>
        <v>0</v>
      </c>
      <c r="CV1399" s="373">
        <v>0</v>
      </c>
      <c r="CW1399" s="390">
        <f t="shared" si="1273"/>
        <v>0</v>
      </c>
      <c r="CX1399" s="373">
        <v>0</v>
      </c>
      <c r="CY1399" s="390">
        <f t="shared" si="1264"/>
        <v>0</v>
      </c>
      <c r="CZ1399" s="390">
        <f t="shared" si="1270"/>
        <v>0</v>
      </c>
      <c r="DA1399" s="390">
        <f t="shared" si="1271"/>
        <v>0</v>
      </c>
      <c r="DB1399" s="865" t="s">
        <v>787</v>
      </c>
      <c r="DC1399" s="1525">
        <v>26</v>
      </c>
      <c r="DD1399" s="1371">
        <f t="shared" si="1267"/>
        <v>2600</v>
      </c>
      <c r="DE1399" s="1525">
        <v>26</v>
      </c>
      <c r="DF1399" s="1371">
        <f t="shared" si="1269"/>
        <v>2600</v>
      </c>
      <c r="DG1399" s="865">
        <v>26</v>
      </c>
      <c r="DH1399" s="1371">
        <f t="shared" si="1268"/>
        <v>2600</v>
      </c>
      <c r="DI1399" s="865" t="s">
        <v>787</v>
      </c>
      <c r="DJ1399" s="865" t="s">
        <v>787</v>
      </c>
      <c r="DK1399" s="865"/>
      <c r="DL1399" s="865"/>
      <c r="DM1399" s="865"/>
      <c r="DN1399" s="865"/>
      <c r="DO1399" s="865"/>
      <c r="DP1399" s="865"/>
      <c r="DQ1399" s="865"/>
      <c r="DR1399" s="865"/>
      <c r="DS1399" s="865"/>
      <c r="DT1399" s="865" t="s">
        <v>787</v>
      </c>
      <c r="DU1399" s="793">
        <f t="shared" si="1227"/>
        <v>2600</v>
      </c>
      <c r="DV1399" s="794">
        <v>2600</v>
      </c>
      <c r="DW1399" s="794">
        <v>2600</v>
      </c>
      <c r="DX1399" s="794">
        <f t="shared" si="1229"/>
        <v>0</v>
      </c>
      <c r="DY1399" s="794">
        <f t="shared" si="1230"/>
        <v>0</v>
      </c>
      <c r="DZ1399" s="865" t="s">
        <v>787</v>
      </c>
      <c r="EA1399" s="865" t="s">
        <v>787</v>
      </c>
      <c r="EB1399" s="865" t="s">
        <v>787</v>
      </c>
      <c r="EC1399" s="865" t="s">
        <v>787</v>
      </c>
      <c r="ED1399" s="865" t="s">
        <v>787</v>
      </c>
      <c r="EE1399" s="865" t="s">
        <v>787</v>
      </c>
      <c r="EF1399" s="865" t="s">
        <v>787</v>
      </c>
      <c r="EG1399" s="865"/>
      <c r="EH1399" s="865" t="s">
        <v>787</v>
      </c>
      <c r="EI1399" s="865" t="s">
        <v>787</v>
      </c>
      <c r="EJ1399" s="865" t="s">
        <v>787</v>
      </c>
      <c r="EK1399" s="865" t="s">
        <v>787</v>
      </c>
      <c r="EL1399" s="865" t="s">
        <v>787</v>
      </c>
      <c r="EM1399" s="865" t="s">
        <v>787</v>
      </c>
      <c r="EN1399" s="865" t="s">
        <v>787</v>
      </c>
      <c r="EO1399" s="865" t="s">
        <v>787</v>
      </c>
      <c r="EP1399" s="865" t="s">
        <v>787</v>
      </c>
      <c r="EQ1399" s="865" t="s">
        <v>787</v>
      </c>
      <c r="ER1399" s="865" t="s">
        <v>787</v>
      </c>
      <c r="ES1399" s="865" t="s">
        <v>787</v>
      </c>
      <c r="ET1399" s="865" t="s">
        <v>787</v>
      </c>
      <c r="EU1399" s="865" t="s">
        <v>787</v>
      </c>
      <c r="EV1399" s="865" t="s">
        <v>787</v>
      </c>
      <c r="EW1399" s="865" t="s">
        <v>787</v>
      </c>
      <c r="EX1399" s="865" t="s">
        <v>787</v>
      </c>
      <c r="EY1399" s="865" t="s">
        <v>787</v>
      </c>
      <c r="EZ1399" s="865" t="s">
        <v>787</v>
      </c>
      <c r="FA1399" s="865" t="s">
        <v>787</v>
      </c>
      <c r="FB1399" s="865" t="s">
        <v>787</v>
      </c>
      <c r="FC1399" s="865" t="s">
        <v>787</v>
      </c>
      <c r="FD1399" s="865" t="s">
        <v>787</v>
      </c>
      <c r="FE1399" s="865" t="s">
        <v>787</v>
      </c>
      <c r="FF1399" s="865" t="s">
        <v>787</v>
      </c>
      <c r="FG1399" s="865" t="s">
        <v>787</v>
      </c>
      <c r="FH1399" s="865" t="s">
        <v>787</v>
      </c>
      <c r="FI1399" s="1434" t="s">
        <v>787</v>
      </c>
      <c r="FJ1399" s="1434" t="s">
        <v>787</v>
      </c>
      <c r="FK1399" s="1434" t="s">
        <v>787</v>
      </c>
      <c r="FL1399" s="1434" t="s">
        <v>787</v>
      </c>
      <c r="FM1399" s="1434" t="s">
        <v>787</v>
      </c>
      <c r="FN1399" s="1434" t="s">
        <v>787</v>
      </c>
      <c r="FO1399" s="1434" t="s">
        <v>787</v>
      </c>
      <c r="FP1399" s="1434" t="s">
        <v>787</v>
      </c>
      <c r="FQ1399" s="1434" t="s">
        <v>787</v>
      </c>
      <c r="FR1399" s="1434" t="s">
        <v>787</v>
      </c>
      <c r="FS1399" s="1434" t="s">
        <v>787</v>
      </c>
      <c r="FT1399" s="1434" t="s">
        <v>787</v>
      </c>
      <c r="FU1399" s="1434" t="s">
        <v>787</v>
      </c>
      <c r="FV1399" s="1434" t="s">
        <v>787</v>
      </c>
      <c r="FW1399" s="1434" t="s">
        <v>787</v>
      </c>
      <c r="FX1399" s="1434" t="s">
        <v>787</v>
      </c>
      <c r="FY1399" s="1434" t="s">
        <v>787</v>
      </c>
      <c r="FZ1399" s="1434" t="s">
        <v>787</v>
      </c>
      <c r="GA1399" s="1434" t="s">
        <v>787</v>
      </c>
      <c r="GB1399" s="1434" t="s">
        <v>787</v>
      </c>
      <c r="GC1399" s="1434" t="s">
        <v>787</v>
      </c>
      <c r="GD1399" s="1434" t="s">
        <v>787</v>
      </c>
      <c r="GE1399" s="1434" t="s">
        <v>787</v>
      </c>
      <c r="GF1399" s="1434" t="s">
        <v>787</v>
      </c>
      <c r="GG1399" s="1434" t="s">
        <v>787</v>
      </c>
      <c r="GH1399" s="1434" t="s">
        <v>787</v>
      </c>
      <c r="GI1399" s="1434" t="s">
        <v>787</v>
      </c>
      <c r="GJ1399" s="1434" t="s">
        <v>787</v>
      </c>
      <c r="GK1399" s="1434" t="s">
        <v>787</v>
      </c>
      <c r="GL1399" s="1434" t="s">
        <v>787</v>
      </c>
      <c r="GM1399" s="1434" t="s">
        <v>787</v>
      </c>
      <c r="GN1399" s="1434" t="s">
        <v>787</v>
      </c>
      <c r="GO1399" s="1434" t="s">
        <v>787</v>
      </c>
      <c r="GP1399" s="1434" t="s">
        <v>787</v>
      </c>
      <c r="GQ1399" s="1434" t="s">
        <v>787</v>
      </c>
      <c r="GR1399" s="1434" t="s">
        <v>787</v>
      </c>
      <c r="GS1399" s="1434" t="s">
        <v>787</v>
      </c>
      <c r="GT1399" s="1434" t="s">
        <v>787</v>
      </c>
      <c r="GU1399" s="1434" t="s">
        <v>787</v>
      </c>
      <c r="GV1399" s="1434" t="s">
        <v>787</v>
      </c>
      <c r="GW1399" s="1434" t="s">
        <v>787</v>
      </c>
      <c r="GX1399" s="1434" t="s">
        <v>787</v>
      </c>
      <c r="GY1399" s="1434" t="s">
        <v>787</v>
      </c>
      <c r="GZ1399" s="1434" t="s">
        <v>787</v>
      </c>
      <c r="HA1399" s="1434" t="s">
        <v>787</v>
      </c>
      <c r="HB1399" s="1434" t="s">
        <v>787</v>
      </c>
      <c r="HC1399" s="1434" t="s">
        <v>787</v>
      </c>
      <c r="HD1399" s="1434" t="s">
        <v>787</v>
      </c>
      <c r="HE1399" s="1434" t="s">
        <v>787</v>
      </c>
      <c r="HF1399" s="1434" t="s">
        <v>787</v>
      </c>
      <c r="HG1399" s="1434" t="s">
        <v>787</v>
      </c>
      <c r="HH1399" s="1434" t="s">
        <v>787</v>
      </c>
      <c r="HI1399" s="1434" t="s">
        <v>787</v>
      </c>
      <c r="HJ1399" s="1434" t="s">
        <v>787</v>
      </c>
      <c r="HK1399" s="1434" t="s">
        <v>787</v>
      </c>
      <c r="HL1399" s="1434" t="s">
        <v>787</v>
      </c>
      <c r="HM1399" s="1434" t="s">
        <v>787</v>
      </c>
      <c r="HN1399" s="1434" t="s">
        <v>787</v>
      </c>
      <c r="HO1399" s="1434" t="s">
        <v>787</v>
      </c>
      <c r="HP1399" s="1434" t="s">
        <v>787</v>
      </c>
      <c r="HQ1399" s="1434" t="s">
        <v>787</v>
      </c>
      <c r="HR1399" s="1434" t="s">
        <v>787</v>
      </c>
      <c r="HS1399" s="1434" t="s">
        <v>787</v>
      </c>
      <c r="HT1399" s="1434" t="s">
        <v>787</v>
      </c>
      <c r="HU1399" s="1434" t="s">
        <v>787</v>
      </c>
      <c r="HV1399" s="1434" t="s">
        <v>787</v>
      </c>
      <c r="HW1399" s="1434" t="s">
        <v>787</v>
      </c>
      <c r="HX1399" s="1434" t="s">
        <v>787</v>
      </c>
      <c r="HY1399" s="1434" t="s">
        <v>787</v>
      </c>
      <c r="HZ1399" s="1434" t="s">
        <v>787</v>
      </c>
      <c r="IA1399" s="1434" t="s">
        <v>787</v>
      </c>
      <c r="IB1399" s="1434" t="s">
        <v>787</v>
      </c>
      <c r="IC1399" s="1434" t="s">
        <v>787</v>
      </c>
      <c r="ID1399" s="1434" t="s">
        <v>787</v>
      </c>
      <c r="IE1399" s="1434" t="s">
        <v>787</v>
      </c>
      <c r="IF1399" s="1434" t="s">
        <v>787</v>
      </c>
      <c r="IG1399" s="1434" t="s">
        <v>787</v>
      </c>
      <c r="IH1399" s="1434" t="s">
        <v>787</v>
      </c>
      <c r="II1399" s="1434" t="s">
        <v>787</v>
      </c>
      <c r="IJ1399" s="1434" t="s">
        <v>787</v>
      </c>
      <c r="IK1399" s="1434" t="s">
        <v>787</v>
      </c>
      <c r="IL1399" s="1434" t="s">
        <v>787</v>
      </c>
      <c r="IM1399" s="1434" t="s">
        <v>787</v>
      </c>
      <c r="IN1399" s="1434" t="s">
        <v>787</v>
      </c>
      <c r="IO1399" s="1434" t="s">
        <v>787</v>
      </c>
      <c r="IP1399" s="1434" t="s">
        <v>787</v>
      </c>
      <c r="IQ1399" s="1434" t="s">
        <v>787</v>
      </c>
      <c r="IR1399" s="1434" t="s">
        <v>787</v>
      </c>
      <c r="IS1399" s="1434" t="s">
        <v>787</v>
      </c>
      <c r="IT1399" s="1434" t="s">
        <v>787</v>
      </c>
      <c r="IU1399" s="1434" t="s">
        <v>787</v>
      </c>
      <c r="IV1399" s="1434" t="s">
        <v>787</v>
      </c>
      <c r="IW1399" s="1434" t="s">
        <v>787</v>
      </c>
      <c r="IX1399" s="1434" t="s">
        <v>787</v>
      </c>
      <c r="IY1399" s="1434" t="s">
        <v>787</v>
      </c>
      <c r="IZ1399" s="1434" t="s">
        <v>787</v>
      </c>
      <c r="JA1399" s="1434" t="s">
        <v>787</v>
      </c>
      <c r="JB1399" s="1434" t="s">
        <v>787</v>
      </c>
      <c r="JC1399" s="1434" t="s">
        <v>787</v>
      </c>
      <c r="JD1399" s="1434" t="s">
        <v>787</v>
      </c>
      <c r="JE1399" s="1434" t="s">
        <v>787</v>
      </c>
      <c r="JF1399" s="1434" t="s">
        <v>787</v>
      </c>
      <c r="JG1399" s="1434" t="s">
        <v>787</v>
      </c>
      <c r="JH1399" s="1434" t="s">
        <v>787</v>
      </c>
      <c r="JI1399" s="1434" t="s">
        <v>787</v>
      </c>
      <c r="JJ1399" s="1434" t="s">
        <v>787</v>
      </c>
      <c r="JK1399" s="1434" t="s">
        <v>787</v>
      </c>
      <c r="JL1399" s="1434" t="s">
        <v>787</v>
      </c>
      <c r="JM1399" s="1434" t="s">
        <v>787</v>
      </c>
      <c r="JN1399" s="1434" t="s">
        <v>787</v>
      </c>
      <c r="JO1399" s="1434" t="s">
        <v>787</v>
      </c>
      <c r="JP1399" s="1434" t="s">
        <v>787</v>
      </c>
      <c r="JQ1399" s="1434" t="s">
        <v>787</v>
      </c>
      <c r="JR1399" s="1434" t="s">
        <v>787</v>
      </c>
      <c r="JS1399" s="1434" t="s">
        <v>787</v>
      </c>
      <c r="JT1399" s="1434" t="s">
        <v>787</v>
      </c>
      <c r="JU1399" s="1434" t="s">
        <v>787</v>
      </c>
      <c r="JV1399" s="1434" t="s">
        <v>787</v>
      </c>
      <c r="JW1399" s="1434" t="s">
        <v>787</v>
      </c>
      <c r="JX1399" s="1434" t="s">
        <v>787</v>
      </c>
      <c r="JY1399" s="1434" t="s">
        <v>787</v>
      </c>
      <c r="JZ1399" s="1434" t="s">
        <v>787</v>
      </c>
      <c r="KA1399" s="1434" t="s">
        <v>787</v>
      </c>
      <c r="KB1399" s="1434" t="s">
        <v>787</v>
      </c>
      <c r="KC1399" s="1434" t="s">
        <v>787</v>
      </c>
      <c r="KD1399" s="1434" t="s">
        <v>787</v>
      </c>
      <c r="KE1399" s="1434" t="s">
        <v>787</v>
      </c>
      <c r="KF1399" s="1434" t="s">
        <v>787</v>
      </c>
      <c r="KG1399" s="1434" t="s">
        <v>787</v>
      </c>
      <c r="KH1399" s="1434" t="s">
        <v>787</v>
      </c>
      <c r="KI1399" s="1434" t="s">
        <v>787</v>
      </c>
      <c r="KJ1399" s="1434" t="s">
        <v>787</v>
      </c>
      <c r="KK1399" s="1434" t="s">
        <v>787</v>
      </c>
      <c r="KL1399" s="1434" t="s">
        <v>787</v>
      </c>
      <c r="KM1399" s="1434" t="s">
        <v>787</v>
      </c>
      <c r="KN1399" s="1434" t="s">
        <v>787</v>
      </c>
      <c r="KO1399" s="1434" t="s">
        <v>787</v>
      </c>
      <c r="KP1399" s="1434" t="s">
        <v>787</v>
      </c>
      <c r="KQ1399" s="1434" t="s">
        <v>787</v>
      </c>
      <c r="KR1399" s="1434" t="s">
        <v>787</v>
      </c>
      <c r="KS1399" s="1434" t="s">
        <v>787</v>
      </c>
      <c r="KT1399" s="1434" t="s">
        <v>787</v>
      </c>
      <c r="KU1399" s="1434" t="s">
        <v>787</v>
      </c>
      <c r="KV1399" s="1434" t="s">
        <v>787</v>
      </c>
      <c r="KW1399" s="1434" t="s">
        <v>787</v>
      </c>
      <c r="KX1399" s="1434" t="s">
        <v>787</v>
      </c>
      <c r="KY1399" s="1434" t="s">
        <v>787</v>
      </c>
      <c r="KZ1399" s="1434" t="s">
        <v>787</v>
      </c>
      <c r="LA1399" s="1434" t="s">
        <v>787</v>
      </c>
      <c r="LB1399" s="1434" t="s">
        <v>787</v>
      </c>
      <c r="LC1399" s="1434" t="s">
        <v>787</v>
      </c>
      <c r="LD1399" s="1434" t="s">
        <v>787</v>
      </c>
      <c r="LE1399" s="1434" t="s">
        <v>787</v>
      </c>
      <c r="LF1399" s="1434" t="s">
        <v>787</v>
      </c>
      <c r="LG1399" s="1434" t="s">
        <v>787</v>
      </c>
      <c r="LH1399" s="1434" t="s">
        <v>787</v>
      </c>
      <c r="LI1399" s="1434" t="s">
        <v>787</v>
      </c>
      <c r="LJ1399" s="1434" t="s">
        <v>787</v>
      </c>
      <c r="LK1399" s="1434" t="s">
        <v>787</v>
      </c>
      <c r="LL1399" s="1434" t="s">
        <v>787</v>
      </c>
      <c r="LM1399" s="1434" t="s">
        <v>787</v>
      </c>
      <c r="LN1399" s="1434" t="s">
        <v>787</v>
      </c>
      <c r="LO1399" s="1434" t="s">
        <v>787</v>
      </c>
      <c r="LP1399" s="1434" t="s">
        <v>787</v>
      </c>
      <c r="LQ1399" s="1434" t="s">
        <v>787</v>
      </c>
      <c r="LR1399" s="1434" t="s">
        <v>787</v>
      </c>
      <c r="LS1399" s="1434" t="s">
        <v>787</v>
      </c>
      <c r="LT1399" s="1434" t="s">
        <v>787</v>
      </c>
      <c r="LU1399" s="1434" t="s">
        <v>787</v>
      </c>
      <c r="LV1399" s="1434" t="s">
        <v>787</v>
      </c>
      <c r="LW1399" s="1434" t="s">
        <v>787</v>
      </c>
      <c r="LX1399" s="1434" t="s">
        <v>787</v>
      </c>
      <c r="LY1399" s="1434" t="s">
        <v>787</v>
      </c>
      <c r="LZ1399" s="1434" t="s">
        <v>787</v>
      </c>
      <c r="MA1399" s="1434" t="s">
        <v>787</v>
      </c>
      <c r="MB1399" s="1434" t="s">
        <v>787</v>
      </c>
      <c r="MC1399" s="1434" t="s">
        <v>787</v>
      </c>
    </row>
    <row r="1400" spans="1:341" s="786" customFormat="1" ht="48" hidden="1" customHeight="1" x14ac:dyDescent="0.25">
      <c r="A1400" s="1520">
        <v>2026</v>
      </c>
      <c r="B1400" s="1521">
        <v>479</v>
      </c>
      <c r="C1400" s="1521" t="s">
        <v>58</v>
      </c>
      <c r="D1400" s="1521">
        <v>3000654</v>
      </c>
      <c r="E1400" s="1521">
        <v>5005020</v>
      </c>
      <c r="F1400" s="1521" t="s">
        <v>2269</v>
      </c>
      <c r="G1400" s="1521" t="s">
        <v>2270</v>
      </c>
      <c r="H1400" s="1521">
        <v>93</v>
      </c>
      <c r="I1400" s="1521" t="s">
        <v>992</v>
      </c>
      <c r="J1400" s="1521" t="s">
        <v>10</v>
      </c>
      <c r="K1400" s="1521" t="s">
        <v>60</v>
      </c>
      <c r="L1400" s="1521" t="s">
        <v>3689</v>
      </c>
      <c r="M1400" s="1521" t="s">
        <v>62</v>
      </c>
      <c r="N1400" s="1521"/>
      <c r="O1400" s="1521" t="s">
        <v>2641</v>
      </c>
      <c r="P1400" s="1521" t="s">
        <v>65</v>
      </c>
      <c r="Q1400" s="1521">
        <v>1</v>
      </c>
      <c r="R1400" s="1550">
        <v>2600</v>
      </c>
      <c r="S1400" s="865" t="s">
        <v>787</v>
      </c>
      <c r="T1400" s="865" t="s">
        <v>787</v>
      </c>
      <c r="U1400" s="1521">
        <v>0</v>
      </c>
      <c r="V1400" s="1521">
        <v>26</v>
      </c>
      <c r="W1400" s="1521" t="s">
        <v>787</v>
      </c>
      <c r="X1400" s="1521" t="s">
        <v>787</v>
      </c>
      <c r="Y1400" s="1521" t="s">
        <v>787</v>
      </c>
      <c r="Z1400" s="1521" t="s">
        <v>787</v>
      </c>
      <c r="AA1400" s="1521" t="s">
        <v>787</v>
      </c>
      <c r="AB1400" s="1521" t="s">
        <v>787</v>
      </c>
      <c r="AC1400" s="1521" t="s">
        <v>787</v>
      </c>
      <c r="AD1400" s="1521" t="s">
        <v>787</v>
      </c>
      <c r="AE1400" s="285"/>
      <c r="AF1400" s="1523" t="s">
        <v>3951</v>
      </c>
      <c r="AG1400" s="1523" t="s">
        <v>3951</v>
      </c>
      <c r="AH1400" s="284">
        <f t="shared" si="1231"/>
        <v>0</v>
      </c>
      <c r="AI1400" s="284">
        <f t="shared" si="1266"/>
        <v>2600</v>
      </c>
      <c r="AJ1400" s="1523" t="s">
        <v>3951</v>
      </c>
      <c r="AK1400" s="1523" t="s">
        <v>3951</v>
      </c>
      <c r="AL1400" s="1523" t="s">
        <v>3951</v>
      </c>
      <c r="AM1400" s="1523" t="s">
        <v>3951</v>
      </c>
      <c r="AN1400" s="1523" t="s">
        <v>3951</v>
      </c>
      <c r="AO1400" s="1523" t="s">
        <v>3951</v>
      </c>
      <c r="AP1400" s="1523" t="s">
        <v>3951</v>
      </c>
      <c r="AQ1400" s="1523" t="s">
        <v>3951</v>
      </c>
      <c r="AR1400" s="288">
        <f t="shared" si="1232"/>
        <v>2600</v>
      </c>
      <c r="AS1400" s="1502" t="s">
        <v>2578</v>
      </c>
      <c r="AT1400" s="865" t="s">
        <v>787</v>
      </c>
      <c r="AU1400" s="865" t="s">
        <v>3535</v>
      </c>
      <c r="AV1400" s="865" t="s">
        <v>3536</v>
      </c>
      <c r="AW1400" s="1524">
        <v>46058</v>
      </c>
      <c r="AX1400" s="865" t="s">
        <v>3537</v>
      </c>
      <c r="AY1400" s="1524">
        <v>46078</v>
      </c>
      <c r="AZ1400" s="865" t="s">
        <v>787</v>
      </c>
      <c r="BA1400" s="865" t="s">
        <v>3538</v>
      </c>
      <c r="BB1400" s="865" t="s">
        <v>995</v>
      </c>
      <c r="BC1400" s="1525" t="s">
        <v>3808</v>
      </c>
      <c r="BD1400" s="1525" t="s">
        <v>3952</v>
      </c>
      <c r="BE1400" s="1525" t="s">
        <v>3810</v>
      </c>
      <c r="BF1400" s="1526">
        <v>46108</v>
      </c>
      <c r="BG1400" s="865" t="s">
        <v>787</v>
      </c>
      <c r="BH1400" s="773" t="s">
        <v>3850</v>
      </c>
      <c r="BI1400" s="2778"/>
      <c r="BJ1400" s="1440"/>
      <c r="BK1400" s="1302" t="s">
        <v>787</v>
      </c>
      <c r="BL1400" s="865">
        <v>6094</v>
      </c>
      <c r="BM1400" s="865"/>
      <c r="BN1400" s="1302" t="s">
        <v>787</v>
      </c>
      <c r="BO1400" s="1302" t="s">
        <v>787</v>
      </c>
      <c r="BP1400" s="1302"/>
      <c r="BQ1400" s="1527" t="s">
        <v>3811</v>
      </c>
      <c r="BR1400" s="2619"/>
      <c r="BS1400" s="1502" t="s">
        <v>1028</v>
      </c>
      <c r="BT1400" s="1502" t="s">
        <v>1284</v>
      </c>
      <c r="BU1400" s="1502" t="s">
        <v>2754</v>
      </c>
      <c r="BV1400" s="1307">
        <v>44912602</v>
      </c>
      <c r="BW1400" s="1306">
        <v>10449126021</v>
      </c>
      <c r="BX1400" s="1502" t="s">
        <v>2834</v>
      </c>
      <c r="BY1400" s="1528">
        <v>46117</v>
      </c>
      <c r="BZ1400" s="1528">
        <v>46142</v>
      </c>
      <c r="CA1400" s="865" t="s">
        <v>787</v>
      </c>
      <c r="CB1400" s="865" t="s">
        <v>787</v>
      </c>
      <c r="CC1400" s="865" t="s">
        <v>787</v>
      </c>
      <c r="CD1400" s="865" t="s">
        <v>787</v>
      </c>
      <c r="CE1400" s="865" t="s">
        <v>787</v>
      </c>
      <c r="CF1400" s="865" t="s">
        <v>787</v>
      </c>
      <c r="CG1400" s="865" t="s">
        <v>787</v>
      </c>
      <c r="CH1400" s="865" t="s">
        <v>787</v>
      </c>
      <c r="CI1400" s="865" t="s">
        <v>787</v>
      </c>
      <c r="CJ1400" s="865" t="s">
        <v>787</v>
      </c>
      <c r="CK1400" s="865" t="s">
        <v>787</v>
      </c>
      <c r="CL1400" s="865" t="s">
        <v>787</v>
      </c>
      <c r="CM1400" s="865" t="s">
        <v>787</v>
      </c>
      <c r="CN1400" s="865" t="s">
        <v>787</v>
      </c>
      <c r="CO1400" s="865" t="s">
        <v>787</v>
      </c>
      <c r="CP1400" s="865" t="s">
        <v>787</v>
      </c>
      <c r="CQ1400" s="865" t="s">
        <v>787</v>
      </c>
      <c r="CR1400" s="865" t="s">
        <v>787</v>
      </c>
      <c r="CS1400" s="865" t="s">
        <v>787</v>
      </c>
      <c r="CT1400" s="1525"/>
      <c r="CU1400" s="390">
        <f t="shared" si="1272"/>
        <v>0</v>
      </c>
      <c r="CV1400" s="373">
        <v>0</v>
      </c>
      <c r="CW1400" s="390">
        <f t="shared" si="1273"/>
        <v>0</v>
      </c>
      <c r="CX1400" s="373">
        <v>0</v>
      </c>
      <c r="CY1400" s="390">
        <f t="shared" si="1264"/>
        <v>0</v>
      </c>
      <c r="CZ1400" s="390">
        <f t="shared" si="1270"/>
        <v>0</v>
      </c>
      <c r="DA1400" s="390">
        <f t="shared" si="1271"/>
        <v>0</v>
      </c>
      <c r="DB1400" s="865" t="s">
        <v>787</v>
      </c>
      <c r="DC1400" s="1525">
        <v>26</v>
      </c>
      <c r="DD1400" s="1371">
        <f t="shared" si="1267"/>
        <v>2600</v>
      </c>
      <c r="DE1400" s="1525">
        <v>26</v>
      </c>
      <c r="DF1400" s="1371">
        <f t="shared" si="1269"/>
        <v>2600</v>
      </c>
      <c r="DG1400" s="865">
        <v>26</v>
      </c>
      <c r="DH1400" s="1371">
        <f t="shared" si="1268"/>
        <v>2600</v>
      </c>
      <c r="DI1400" s="865" t="s">
        <v>787</v>
      </c>
      <c r="DJ1400" s="865" t="s">
        <v>787</v>
      </c>
      <c r="DK1400" s="865"/>
      <c r="DL1400" s="865"/>
      <c r="DM1400" s="865"/>
      <c r="DN1400" s="865"/>
      <c r="DO1400" s="865"/>
      <c r="DP1400" s="865"/>
      <c r="DQ1400" s="865"/>
      <c r="DR1400" s="865"/>
      <c r="DS1400" s="865"/>
      <c r="DT1400" s="865" t="s">
        <v>787</v>
      </c>
      <c r="DU1400" s="793">
        <f t="shared" si="1227"/>
        <v>2600</v>
      </c>
      <c r="DV1400" s="794">
        <v>2600</v>
      </c>
      <c r="DW1400" s="794">
        <v>2600</v>
      </c>
      <c r="DX1400" s="794">
        <f t="shared" si="1229"/>
        <v>0</v>
      </c>
      <c r="DY1400" s="794">
        <f t="shared" si="1230"/>
        <v>0</v>
      </c>
      <c r="DZ1400" s="865" t="s">
        <v>787</v>
      </c>
      <c r="EA1400" s="865" t="s">
        <v>787</v>
      </c>
      <c r="EB1400" s="865" t="s">
        <v>787</v>
      </c>
      <c r="EC1400" s="865" t="s">
        <v>787</v>
      </c>
      <c r="ED1400" s="865" t="s">
        <v>787</v>
      </c>
      <c r="EE1400" s="865" t="s">
        <v>787</v>
      </c>
      <c r="EF1400" s="865" t="s">
        <v>787</v>
      </c>
      <c r="EG1400" s="865"/>
      <c r="EH1400" s="865" t="s">
        <v>787</v>
      </c>
      <c r="EI1400" s="865" t="s">
        <v>787</v>
      </c>
      <c r="EJ1400" s="865" t="s">
        <v>787</v>
      </c>
      <c r="EK1400" s="865" t="s">
        <v>787</v>
      </c>
      <c r="EL1400" s="865" t="s">
        <v>787</v>
      </c>
      <c r="EM1400" s="865" t="s">
        <v>787</v>
      </c>
      <c r="EN1400" s="865" t="s">
        <v>787</v>
      </c>
      <c r="EO1400" s="865" t="s">
        <v>787</v>
      </c>
      <c r="EP1400" s="865" t="s">
        <v>787</v>
      </c>
      <c r="EQ1400" s="865" t="s">
        <v>787</v>
      </c>
      <c r="ER1400" s="865" t="s">
        <v>787</v>
      </c>
      <c r="ES1400" s="865" t="s">
        <v>787</v>
      </c>
      <c r="ET1400" s="865" t="s">
        <v>787</v>
      </c>
      <c r="EU1400" s="865" t="s">
        <v>787</v>
      </c>
      <c r="EV1400" s="865" t="s">
        <v>787</v>
      </c>
      <c r="EW1400" s="865" t="s">
        <v>787</v>
      </c>
      <c r="EX1400" s="865" t="s">
        <v>787</v>
      </c>
      <c r="EY1400" s="865" t="s">
        <v>787</v>
      </c>
      <c r="EZ1400" s="865" t="s">
        <v>787</v>
      </c>
      <c r="FA1400" s="865" t="s">
        <v>787</v>
      </c>
      <c r="FB1400" s="865" t="s">
        <v>787</v>
      </c>
      <c r="FC1400" s="865" t="s">
        <v>787</v>
      </c>
      <c r="FD1400" s="865" t="s">
        <v>787</v>
      </c>
      <c r="FE1400" s="865" t="s">
        <v>787</v>
      </c>
      <c r="FF1400" s="865" t="s">
        <v>787</v>
      </c>
      <c r="FG1400" s="865" t="s">
        <v>787</v>
      </c>
      <c r="FH1400" s="865" t="s">
        <v>787</v>
      </c>
      <c r="FI1400" s="1434" t="s">
        <v>787</v>
      </c>
      <c r="FJ1400" s="1434" t="s">
        <v>787</v>
      </c>
      <c r="FK1400" s="1434" t="s">
        <v>787</v>
      </c>
      <c r="FL1400" s="1434" t="s">
        <v>787</v>
      </c>
      <c r="FM1400" s="1434" t="s">
        <v>787</v>
      </c>
      <c r="FN1400" s="1434" t="s">
        <v>787</v>
      </c>
      <c r="FO1400" s="1434" t="s">
        <v>787</v>
      </c>
      <c r="FP1400" s="1434" t="s">
        <v>787</v>
      </c>
      <c r="FQ1400" s="1434" t="s">
        <v>787</v>
      </c>
      <c r="FR1400" s="1434" t="s">
        <v>787</v>
      </c>
      <c r="FS1400" s="1434" t="s">
        <v>787</v>
      </c>
      <c r="FT1400" s="1434" t="s">
        <v>787</v>
      </c>
      <c r="FU1400" s="1434" t="s">
        <v>787</v>
      </c>
      <c r="FV1400" s="1434" t="s">
        <v>787</v>
      </c>
      <c r="FW1400" s="1434" t="s">
        <v>787</v>
      </c>
      <c r="FX1400" s="1434" t="s">
        <v>787</v>
      </c>
      <c r="FY1400" s="1434" t="s">
        <v>787</v>
      </c>
      <c r="FZ1400" s="1434" t="s">
        <v>787</v>
      </c>
      <c r="GA1400" s="1434" t="s">
        <v>787</v>
      </c>
      <c r="GB1400" s="1434" t="s">
        <v>787</v>
      </c>
      <c r="GC1400" s="1434" t="s">
        <v>787</v>
      </c>
      <c r="GD1400" s="1434" t="s">
        <v>787</v>
      </c>
      <c r="GE1400" s="1434" t="s">
        <v>787</v>
      </c>
      <c r="GF1400" s="1434" t="s">
        <v>787</v>
      </c>
      <c r="GG1400" s="1434" t="s">
        <v>787</v>
      </c>
      <c r="GH1400" s="1434" t="s">
        <v>787</v>
      </c>
      <c r="GI1400" s="1434" t="s">
        <v>787</v>
      </c>
      <c r="GJ1400" s="1434" t="s">
        <v>787</v>
      </c>
      <c r="GK1400" s="1434" t="s">
        <v>787</v>
      </c>
      <c r="GL1400" s="1434" t="s">
        <v>787</v>
      </c>
      <c r="GM1400" s="1434" t="s">
        <v>787</v>
      </c>
      <c r="GN1400" s="1434" t="s">
        <v>787</v>
      </c>
      <c r="GO1400" s="1434" t="s">
        <v>787</v>
      </c>
      <c r="GP1400" s="1434" t="s">
        <v>787</v>
      </c>
      <c r="GQ1400" s="1434" t="s">
        <v>787</v>
      </c>
      <c r="GR1400" s="1434" t="s">
        <v>787</v>
      </c>
      <c r="GS1400" s="1434" t="s">
        <v>787</v>
      </c>
      <c r="GT1400" s="1434" t="s">
        <v>787</v>
      </c>
      <c r="GU1400" s="1434" t="s">
        <v>787</v>
      </c>
      <c r="GV1400" s="1434" t="s">
        <v>787</v>
      </c>
      <c r="GW1400" s="1434" t="s">
        <v>787</v>
      </c>
      <c r="GX1400" s="1434" t="s">
        <v>787</v>
      </c>
      <c r="GY1400" s="1434" t="s">
        <v>787</v>
      </c>
      <c r="GZ1400" s="1434" t="s">
        <v>787</v>
      </c>
      <c r="HA1400" s="1434" t="s">
        <v>787</v>
      </c>
      <c r="HB1400" s="1434" t="s">
        <v>787</v>
      </c>
      <c r="HC1400" s="1434" t="s">
        <v>787</v>
      </c>
      <c r="HD1400" s="1434" t="s">
        <v>787</v>
      </c>
      <c r="HE1400" s="1434" t="s">
        <v>787</v>
      </c>
      <c r="HF1400" s="1434" t="s">
        <v>787</v>
      </c>
      <c r="HG1400" s="1434" t="s">
        <v>787</v>
      </c>
      <c r="HH1400" s="1434" t="s">
        <v>787</v>
      </c>
      <c r="HI1400" s="1434" t="s">
        <v>787</v>
      </c>
      <c r="HJ1400" s="1434" t="s">
        <v>787</v>
      </c>
      <c r="HK1400" s="1434" t="s">
        <v>787</v>
      </c>
      <c r="HL1400" s="1434" t="s">
        <v>787</v>
      </c>
      <c r="HM1400" s="1434" t="s">
        <v>787</v>
      </c>
      <c r="HN1400" s="1434" t="s">
        <v>787</v>
      </c>
      <c r="HO1400" s="1434" t="s">
        <v>787</v>
      </c>
      <c r="HP1400" s="1434" t="s">
        <v>787</v>
      </c>
      <c r="HQ1400" s="1434" t="s">
        <v>787</v>
      </c>
      <c r="HR1400" s="1434" t="s">
        <v>787</v>
      </c>
      <c r="HS1400" s="1434" t="s">
        <v>787</v>
      </c>
      <c r="HT1400" s="1434" t="s">
        <v>787</v>
      </c>
      <c r="HU1400" s="1434" t="s">
        <v>787</v>
      </c>
      <c r="HV1400" s="1434" t="s">
        <v>787</v>
      </c>
      <c r="HW1400" s="1434" t="s">
        <v>787</v>
      </c>
      <c r="HX1400" s="1434" t="s">
        <v>787</v>
      </c>
      <c r="HY1400" s="1434" t="s">
        <v>787</v>
      </c>
      <c r="HZ1400" s="1434" t="s">
        <v>787</v>
      </c>
      <c r="IA1400" s="1434" t="s">
        <v>787</v>
      </c>
      <c r="IB1400" s="1434" t="s">
        <v>787</v>
      </c>
      <c r="IC1400" s="1434" t="s">
        <v>787</v>
      </c>
      <c r="ID1400" s="1434" t="s">
        <v>787</v>
      </c>
      <c r="IE1400" s="1434" t="s">
        <v>787</v>
      </c>
      <c r="IF1400" s="1434" t="s">
        <v>787</v>
      </c>
      <c r="IG1400" s="1434" t="s">
        <v>787</v>
      </c>
      <c r="IH1400" s="1434" t="s">
        <v>787</v>
      </c>
      <c r="II1400" s="1434" t="s">
        <v>787</v>
      </c>
      <c r="IJ1400" s="1434" t="s">
        <v>787</v>
      </c>
      <c r="IK1400" s="1434" t="s">
        <v>787</v>
      </c>
      <c r="IL1400" s="1434" t="s">
        <v>787</v>
      </c>
      <c r="IM1400" s="1434" t="s">
        <v>787</v>
      </c>
      <c r="IN1400" s="1434" t="s">
        <v>787</v>
      </c>
      <c r="IO1400" s="1434" t="s">
        <v>787</v>
      </c>
      <c r="IP1400" s="1434" t="s">
        <v>787</v>
      </c>
      <c r="IQ1400" s="1434" t="s">
        <v>787</v>
      </c>
      <c r="IR1400" s="1434" t="s">
        <v>787</v>
      </c>
      <c r="IS1400" s="1434" t="s">
        <v>787</v>
      </c>
      <c r="IT1400" s="1434" t="s">
        <v>787</v>
      </c>
      <c r="IU1400" s="1434" t="s">
        <v>787</v>
      </c>
      <c r="IV1400" s="1434" t="s">
        <v>787</v>
      </c>
      <c r="IW1400" s="1434" t="s">
        <v>787</v>
      </c>
      <c r="IX1400" s="1434" t="s">
        <v>787</v>
      </c>
      <c r="IY1400" s="1434" t="s">
        <v>787</v>
      </c>
      <c r="IZ1400" s="1434" t="s">
        <v>787</v>
      </c>
      <c r="JA1400" s="1434" t="s">
        <v>787</v>
      </c>
      <c r="JB1400" s="1434" t="s">
        <v>787</v>
      </c>
      <c r="JC1400" s="1434" t="s">
        <v>787</v>
      </c>
      <c r="JD1400" s="1434" t="s">
        <v>787</v>
      </c>
      <c r="JE1400" s="1434" t="s">
        <v>787</v>
      </c>
      <c r="JF1400" s="1434" t="s">
        <v>787</v>
      </c>
      <c r="JG1400" s="1434" t="s">
        <v>787</v>
      </c>
      <c r="JH1400" s="1434" t="s">
        <v>787</v>
      </c>
      <c r="JI1400" s="1434" t="s">
        <v>787</v>
      </c>
      <c r="JJ1400" s="1434" t="s">
        <v>787</v>
      </c>
      <c r="JK1400" s="1434" t="s">
        <v>787</v>
      </c>
      <c r="JL1400" s="1434" t="s">
        <v>787</v>
      </c>
      <c r="JM1400" s="1434" t="s">
        <v>787</v>
      </c>
      <c r="JN1400" s="1434" t="s">
        <v>787</v>
      </c>
      <c r="JO1400" s="1434" t="s">
        <v>787</v>
      </c>
      <c r="JP1400" s="1434" t="s">
        <v>787</v>
      </c>
      <c r="JQ1400" s="1434" t="s">
        <v>787</v>
      </c>
      <c r="JR1400" s="1434" t="s">
        <v>787</v>
      </c>
      <c r="JS1400" s="1434" t="s">
        <v>787</v>
      </c>
      <c r="JT1400" s="1434" t="s">
        <v>787</v>
      </c>
      <c r="JU1400" s="1434" t="s">
        <v>787</v>
      </c>
      <c r="JV1400" s="1434" t="s">
        <v>787</v>
      </c>
      <c r="JW1400" s="1434" t="s">
        <v>787</v>
      </c>
      <c r="JX1400" s="1434" t="s">
        <v>787</v>
      </c>
      <c r="JY1400" s="1434" t="s">
        <v>787</v>
      </c>
      <c r="JZ1400" s="1434" t="s">
        <v>787</v>
      </c>
      <c r="KA1400" s="1434" t="s">
        <v>787</v>
      </c>
      <c r="KB1400" s="1434" t="s">
        <v>787</v>
      </c>
      <c r="KC1400" s="1434" t="s">
        <v>787</v>
      </c>
      <c r="KD1400" s="1434" t="s">
        <v>787</v>
      </c>
      <c r="KE1400" s="1434" t="s">
        <v>787</v>
      </c>
      <c r="KF1400" s="1434" t="s">
        <v>787</v>
      </c>
      <c r="KG1400" s="1434" t="s">
        <v>787</v>
      </c>
      <c r="KH1400" s="1434" t="s">
        <v>787</v>
      </c>
      <c r="KI1400" s="1434" t="s">
        <v>787</v>
      </c>
      <c r="KJ1400" s="1434" t="s">
        <v>787</v>
      </c>
      <c r="KK1400" s="1434" t="s">
        <v>787</v>
      </c>
      <c r="KL1400" s="1434" t="s">
        <v>787</v>
      </c>
      <c r="KM1400" s="1434" t="s">
        <v>787</v>
      </c>
      <c r="KN1400" s="1434" t="s">
        <v>787</v>
      </c>
      <c r="KO1400" s="1434" t="s">
        <v>787</v>
      </c>
      <c r="KP1400" s="1434" t="s">
        <v>787</v>
      </c>
      <c r="KQ1400" s="1434" t="s">
        <v>787</v>
      </c>
      <c r="KR1400" s="1434" t="s">
        <v>787</v>
      </c>
      <c r="KS1400" s="1434" t="s">
        <v>787</v>
      </c>
      <c r="KT1400" s="1434" t="s">
        <v>787</v>
      </c>
      <c r="KU1400" s="1434" t="s">
        <v>787</v>
      </c>
      <c r="KV1400" s="1434" t="s">
        <v>787</v>
      </c>
      <c r="KW1400" s="1434" t="s">
        <v>787</v>
      </c>
      <c r="KX1400" s="1434" t="s">
        <v>787</v>
      </c>
      <c r="KY1400" s="1434" t="s">
        <v>787</v>
      </c>
      <c r="KZ1400" s="1434" t="s">
        <v>787</v>
      </c>
      <c r="LA1400" s="1434" t="s">
        <v>787</v>
      </c>
      <c r="LB1400" s="1434" t="s">
        <v>787</v>
      </c>
      <c r="LC1400" s="1434" t="s">
        <v>787</v>
      </c>
      <c r="LD1400" s="1434" t="s">
        <v>787</v>
      </c>
      <c r="LE1400" s="1434" t="s">
        <v>787</v>
      </c>
      <c r="LF1400" s="1434" t="s">
        <v>787</v>
      </c>
      <c r="LG1400" s="1434" t="s">
        <v>787</v>
      </c>
      <c r="LH1400" s="1434" t="s">
        <v>787</v>
      </c>
      <c r="LI1400" s="1434" t="s">
        <v>787</v>
      </c>
      <c r="LJ1400" s="1434" t="s">
        <v>787</v>
      </c>
      <c r="LK1400" s="1434" t="s">
        <v>787</v>
      </c>
      <c r="LL1400" s="1434" t="s">
        <v>787</v>
      </c>
      <c r="LM1400" s="1434" t="s">
        <v>787</v>
      </c>
      <c r="LN1400" s="1434" t="s">
        <v>787</v>
      </c>
      <c r="LO1400" s="1434" t="s">
        <v>787</v>
      </c>
      <c r="LP1400" s="1434" t="s">
        <v>787</v>
      </c>
      <c r="LQ1400" s="1434" t="s">
        <v>787</v>
      </c>
      <c r="LR1400" s="1434" t="s">
        <v>787</v>
      </c>
      <c r="LS1400" s="1434" t="s">
        <v>787</v>
      </c>
      <c r="LT1400" s="1434" t="s">
        <v>787</v>
      </c>
      <c r="LU1400" s="1434" t="s">
        <v>787</v>
      </c>
      <c r="LV1400" s="1434" t="s">
        <v>787</v>
      </c>
      <c r="LW1400" s="1434" t="s">
        <v>787</v>
      </c>
      <c r="LX1400" s="1434" t="s">
        <v>787</v>
      </c>
      <c r="LY1400" s="1434" t="s">
        <v>787</v>
      </c>
      <c r="LZ1400" s="1434" t="s">
        <v>787</v>
      </c>
      <c r="MA1400" s="1434" t="s">
        <v>787</v>
      </c>
      <c r="MB1400" s="1434" t="s">
        <v>787</v>
      </c>
      <c r="MC1400" s="1434" t="s">
        <v>787</v>
      </c>
    </row>
    <row r="1401" spans="1:341" s="786" customFormat="1" ht="48" hidden="1" customHeight="1" x14ac:dyDescent="0.25">
      <c r="A1401" s="1520">
        <v>2026</v>
      </c>
      <c r="B1401" s="1521">
        <v>479</v>
      </c>
      <c r="C1401" s="1521" t="s">
        <v>58</v>
      </c>
      <c r="D1401" s="1521">
        <v>3000654</v>
      </c>
      <c r="E1401" s="1521">
        <v>5005020</v>
      </c>
      <c r="F1401" s="1521" t="s">
        <v>2269</v>
      </c>
      <c r="G1401" s="1521" t="s">
        <v>2270</v>
      </c>
      <c r="H1401" s="1521">
        <v>93</v>
      </c>
      <c r="I1401" s="1521" t="s">
        <v>992</v>
      </c>
      <c r="J1401" s="1521" t="s">
        <v>10</v>
      </c>
      <c r="K1401" s="1521" t="s">
        <v>60</v>
      </c>
      <c r="L1401" s="1521" t="s">
        <v>3689</v>
      </c>
      <c r="M1401" s="1521" t="s">
        <v>62</v>
      </c>
      <c r="N1401" s="1521"/>
      <c r="O1401" s="1521" t="s">
        <v>2641</v>
      </c>
      <c r="P1401" s="1521" t="s">
        <v>65</v>
      </c>
      <c r="Q1401" s="1521">
        <v>1</v>
      </c>
      <c r="R1401" s="1550">
        <v>2600</v>
      </c>
      <c r="S1401" s="865" t="s">
        <v>787</v>
      </c>
      <c r="T1401" s="865" t="s">
        <v>787</v>
      </c>
      <c r="U1401" s="1521">
        <v>0</v>
      </c>
      <c r="V1401" s="1521">
        <v>26</v>
      </c>
      <c r="W1401" s="1521" t="s">
        <v>787</v>
      </c>
      <c r="X1401" s="1521" t="s">
        <v>787</v>
      </c>
      <c r="Y1401" s="1521" t="s">
        <v>787</v>
      </c>
      <c r="Z1401" s="1521" t="s">
        <v>787</v>
      </c>
      <c r="AA1401" s="1521" t="s">
        <v>787</v>
      </c>
      <c r="AB1401" s="1521" t="s">
        <v>787</v>
      </c>
      <c r="AC1401" s="1521" t="s">
        <v>787</v>
      </c>
      <c r="AD1401" s="1521" t="s">
        <v>787</v>
      </c>
      <c r="AE1401" s="285"/>
      <c r="AF1401" s="1523" t="s">
        <v>3951</v>
      </c>
      <c r="AG1401" s="1523" t="s">
        <v>3951</v>
      </c>
      <c r="AH1401" s="284">
        <f t="shared" si="1231"/>
        <v>0</v>
      </c>
      <c r="AI1401" s="284">
        <f t="shared" si="1266"/>
        <v>2600</v>
      </c>
      <c r="AJ1401" s="1523" t="s">
        <v>3951</v>
      </c>
      <c r="AK1401" s="1523" t="s">
        <v>3951</v>
      </c>
      <c r="AL1401" s="1523" t="s">
        <v>3951</v>
      </c>
      <c r="AM1401" s="1523" t="s">
        <v>3951</v>
      </c>
      <c r="AN1401" s="1523" t="s">
        <v>3951</v>
      </c>
      <c r="AO1401" s="1523" t="s">
        <v>3951</v>
      </c>
      <c r="AP1401" s="1523" t="s">
        <v>3951</v>
      </c>
      <c r="AQ1401" s="1523" t="s">
        <v>3951</v>
      </c>
      <c r="AR1401" s="288">
        <f t="shared" si="1232"/>
        <v>2600</v>
      </c>
      <c r="AS1401" s="1502" t="s">
        <v>2578</v>
      </c>
      <c r="AT1401" s="865" t="s">
        <v>787</v>
      </c>
      <c r="AU1401" s="865" t="s">
        <v>3535</v>
      </c>
      <c r="AV1401" s="865" t="s">
        <v>3536</v>
      </c>
      <c r="AW1401" s="1524">
        <v>46058</v>
      </c>
      <c r="AX1401" s="865" t="s">
        <v>3537</v>
      </c>
      <c r="AY1401" s="1524">
        <v>46078</v>
      </c>
      <c r="AZ1401" s="865" t="s">
        <v>787</v>
      </c>
      <c r="BA1401" s="865" t="s">
        <v>3538</v>
      </c>
      <c r="BB1401" s="865" t="s">
        <v>995</v>
      </c>
      <c r="BC1401" s="1525" t="s">
        <v>3808</v>
      </c>
      <c r="BD1401" s="1525" t="s">
        <v>3952</v>
      </c>
      <c r="BE1401" s="1525" t="s">
        <v>3810</v>
      </c>
      <c r="BF1401" s="1526">
        <v>46108</v>
      </c>
      <c r="BG1401" s="865" t="s">
        <v>787</v>
      </c>
      <c r="BH1401" s="773" t="s">
        <v>2755</v>
      </c>
      <c r="BI1401" s="2778"/>
      <c r="BJ1401" s="1440"/>
      <c r="BK1401" s="1302" t="s">
        <v>787</v>
      </c>
      <c r="BL1401" s="865">
        <v>6095</v>
      </c>
      <c r="BM1401" s="865"/>
      <c r="BN1401" s="1302" t="s">
        <v>787</v>
      </c>
      <c r="BO1401" s="1302" t="s">
        <v>787</v>
      </c>
      <c r="BP1401" s="1302"/>
      <c r="BQ1401" s="1527" t="s">
        <v>3811</v>
      </c>
      <c r="BR1401" s="2619"/>
      <c r="BS1401" s="1502" t="s">
        <v>2756</v>
      </c>
      <c r="BT1401" s="1502" t="s">
        <v>2757</v>
      </c>
      <c r="BU1401" s="1502" t="s">
        <v>2758</v>
      </c>
      <c r="BV1401" s="1307">
        <v>41010758</v>
      </c>
      <c r="BW1401" s="1306">
        <v>10410107584</v>
      </c>
      <c r="BX1401" s="1502" t="s">
        <v>2834</v>
      </c>
      <c r="BY1401" s="1528">
        <v>46117</v>
      </c>
      <c r="BZ1401" s="1528">
        <v>46142</v>
      </c>
      <c r="CA1401" s="865" t="s">
        <v>787</v>
      </c>
      <c r="CB1401" s="865" t="s">
        <v>787</v>
      </c>
      <c r="CC1401" s="865" t="s">
        <v>787</v>
      </c>
      <c r="CD1401" s="865" t="s">
        <v>787</v>
      </c>
      <c r="CE1401" s="865" t="s">
        <v>787</v>
      </c>
      <c r="CF1401" s="865" t="s">
        <v>787</v>
      </c>
      <c r="CG1401" s="865" t="s">
        <v>787</v>
      </c>
      <c r="CH1401" s="865" t="s">
        <v>787</v>
      </c>
      <c r="CI1401" s="865" t="s">
        <v>787</v>
      </c>
      <c r="CJ1401" s="865" t="s">
        <v>787</v>
      </c>
      <c r="CK1401" s="865" t="s">
        <v>787</v>
      </c>
      <c r="CL1401" s="865" t="s">
        <v>787</v>
      </c>
      <c r="CM1401" s="865" t="s">
        <v>787</v>
      </c>
      <c r="CN1401" s="865" t="s">
        <v>787</v>
      </c>
      <c r="CO1401" s="865" t="s">
        <v>787</v>
      </c>
      <c r="CP1401" s="865" t="s">
        <v>787</v>
      </c>
      <c r="CQ1401" s="865" t="s">
        <v>787</v>
      </c>
      <c r="CR1401" s="865" t="s">
        <v>787</v>
      </c>
      <c r="CS1401" s="865" t="s">
        <v>787</v>
      </c>
      <c r="CT1401" s="1525"/>
      <c r="CU1401" s="390">
        <f t="shared" si="1272"/>
        <v>0</v>
      </c>
      <c r="CV1401" s="373">
        <v>0</v>
      </c>
      <c r="CW1401" s="390">
        <f t="shared" si="1273"/>
        <v>0</v>
      </c>
      <c r="CX1401" s="373">
        <v>0</v>
      </c>
      <c r="CY1401" s="390">
        <f t="shared" si="1264"/>
        <v>0</v>
      </c>
      <c r="CZ1401" s="390">
        <f t="shared" si="1270"/>
        <v>0</v>
      </c>
      <c r="DA1401" s="390">
        <f t="shared" si="1271"/>
        <v>0</v>
      </c>
      <c r="DB1401" s="865" t="s">
        <v>787</v>
      </c>
      <c r="DC1401" s="1525">
        <v>26</v>
      </c>
      <c r="DD1401" s="1371">
        <f t="shared" si="1267"/>
        <v>2600</v>
      </c>
      <c r="DE1401" s="1525">
        <v>26</v>
      </c>
      <c r="DF1401" s="1371">
        <f t="shared" si="1269"/>
        <v>2600</v>
      </c>
      <c r="DG1401" s="865">
        <v>26</v>
      </c>
      <c r="DH1401" s="1371">
        <f t="shared" si="1268"/>
        <v>2600</v>
      </c>
      <c r="DI1401" s="865" t="s">
        <v>787</v>
      </c>
      <c r="DJ1401" s="865" t="s">
        <v>787</v>
      </c>
      <c r="DK1401" s="865"/>
      <c r="DL1401" s="865"/>
      <c r="DM1401" s="865"/>
      <c r="DN1401" s="865"/>
      <c r="DO1401" s="865"/>
      <c r="DP1401" s="865"/>
      <c r="DQ1401" s="865"/>
      <c r="DR1401" s="865"/>
      <c r="DS1401" s="865"/>
      <c r="DT1401" s="865" t="s">
        <v>787</v>
      </c>
      <c r="DU1401" s="793">
        <f t="shared" si="1227"/>
        <v>2600</v>
      </c>
      <c r="DV1401" s="794">
        <v>2600</v>
      </c>
      <c r="DW1401" s="794">
        <v>2600</v>
      </c>
      <c r="DX1401" s="794">
        <f t="shared" si="1229"/>
        <v>0</v>
      </c>
      <c r="DY1401" s="794">
        <f t="shared" si="1230"/>
        <v>0</v>
      </c>
      <c r="DZ1401" s="865" t="s">
        <v>787</v>
      </c>
      <c r="EA1401" s="865" t="s">
        <v>787</v>
      </c>
      <c r="EB1401" s="865" t="s">
        <v>787</v>
      </c>
      <c r="EC1401" s="865" t="s">
        <v>787</v>
      </c>
      <c r="ED1401" s="865" t="s">
        <v>787</v>
      </c>
      <c r="EE1401" s="865" t="s">
        <v>787</v>
      </c>
      <c r="EF1401" s="865" t="s">
        <v>787</v>
      </c>
      <c r="EG1401" s="865"/>
      <c r="EH1401" s="865" t="s">
        <v>787</v>
      </c>
      <c r="EI1401" s="865" t="s">
        <v>787</v>
      </c>
      <c r="EJ1401" s="865" t="s">
        <v>787</v>
      </c>
      <c r="EK1401" s="865" t="s">
        <v>787</v>
      </c>
      <c r="EL1401" s="865" t="s">
        <v>787</v>
      </c>
      <c r="EM1401" s="865" t="s">
        <v>787</v>
      </c>
      <c r="EN1401" s="865" t="s">
        <v>787</v>
      </c>
      <c r="EO1401" s="865" t="s">
        <v>787</v>
      </c>
      <c r="EP1401" s="865" t="s">
        <v>787</v>
      </c>
      <c r="EQ1401" s="865" t="s">
        <v>787</v>
      </c>
      <c r="ER1401" s="865" t="s">
        <v>787</v>
      </c>
      <c r="ES1401" s="865" t="s">
        <v>787</v>
      </c>
      <c r="ET1401" s="865" t="s">
        <v>787</v>
      </c>
      <c r="EU1401" s="865" t="s">
        <v>787</v>
      </c>
      <c r="EV1401" s="865" t="s">
        <v>787</v>
      </c>
      <c r="EW1401" s="865" t="s">
        <v>787</v>
      </c>
      <c r="EX1401" s="865" t="s">
        <v>787</v>
      </c>
      <c r="EY1401" s="865" t="s">
        <v>787</v>
      </c>
      <c r="EZ1401" s="865" t="s">
        <v>787</v>
      </c>
      <c r="FA1401" s="865" t="s">
        <v>787</v>
      </c>
      <c r="FB1401" s="865" t="s">
        <v>787</v>
      </c>
      <c r="FC1401" s="865" t="s">
        <v>787</v>
      </c>
      <c r="FD1401" s="865" t="s">
        <v>787</v>
      </c>
      <c r="FE1401" s="865" t="s">
        <v>787</v>
      </c>
      <c r="FF1401" s="865" t="s">
        <v>787</v>
      </c>
      <c r="FG1401" s="865" t="s">
        <v>787</v>
      </c>
      <c r="FH1401" s="865" t="s">
        <v>787</v>
      </c>
      <c r="FI1401" s="1434" t="s">
        <v>787</v>
      </c>
      <c r="FJ1401" s="1434" t="s">
        <v>787</v>
      </c>
      <c r="FK1401" s="1434" t="s">
        <v>787</v>
      </c>
      <c r="FL1401" s="1434" t="s">
        <v>787</v>
      </c>
      <c r="FM1401" s="1434" t="s">
        <v>787</v>
      </c>
      <c r="FN1401" s="1434" t="s">
        <v>787</v>
      </c>
      <c r="FO1401" s="1434" t="s">
        <v>787</v>
      </c>
      <c r="FP1401" s="1434" t="s">
        <v>787</v>
      </c>
      <c r="FQ1401" s="1434" t="s">
        <v>787</v>
      </c>
      <c r="FR1401" s="1434" t="s">
        <v>787</v>
      </c>
      <c r="FS1401" s="1434" t="s">
        <v>787</v>
      </c>
      <c r="FT1401" s="1434" t="s">
        <v>787</v>
      </c>
      <c r="FU1401" s="1434" t="s">
        <v>787</v>
      </c>
      <c r="FV1401" s="1434" t="s">
        <v>787</v>
      </c>
      <c r="FW1401" s="1434" t="s">
        <v>787</v>
      </c>
      <c r="FX1401" s="1434" t="s">
        <v>787</v>
      </c>
      <c r="FY1401" s="1434" t="s">
        <v>787</v>
      </c>
      <c r="FZ1401" s="1434" t="s">
        <v>787</v>
      </c>
      <c r="GA1401" s="1434" t="s">
        <v>787</v>
      </c>
      <c r="GB1401" s="1434" t="s">
        <v>787</v>
      </c>
      <c r="GC1401" s="1434" t="s">
        <v>787</v>
      </c>
      <c r="GD1401" s="1434" t="s">
        <v>787</v>
      </c>
      <c r="GE1401" s="1434" t="s">
        <v>787</v>
      </c>
      <c r="GF1401" s="1434" t="s">
        <v>787</v>
      </c>
      <c r="GG1401" s="1434" t="s">
        <v>787</v>
      </c>
      <c r="GH1401" s="1434" t="s">
        <v>787</v>
      </c>
      <c r="GI1401" s="1434" t="s">
        <v>787</v>
      </c>
      <c r="GJ1401" s="1434" t="s">
        <v>787</v>
      </c>
      <c r="GK1401" s="1434" t="s">
        <v>787</v>
      </c>
      <c r="GL1401" s="1434" t="s">
        <v>787</v>
      </c>
      <c r="GM1401" s="1434" t="s">
        <v>787</v>
      </c>
      <c r="GN1401" s="1434" t="s">
        <v>787</v>
      </c>
      <c r="GO1401" s="1434" t="s">
        <v>787</v>
      </c>
      <c r="GP1401" s="1434" t="s">
        <v>787</v>
      </c>
      <c r="GQ1401" s="1434" t="s">
        <v>787</v>
      </c>
      <c r="GR1401" s="1434" t="s">
        <v>787</v>
      </c>
      <c r="GS1401" s="1434" t="s">
        <v>787</v>
      </c>
      <c r="GT1401" s="1434" t="s">
        <v>787</v>
      </c>
      <c r="GU1401" s="1434" t="s">
        <v>787</v>
      </c>
      <c r="GV1401" s="1434" t="s">
        <v>787</v>
      </c>
      <c r="GW1401" s="1434" t="s">
        <v>787</v>
      </c>
      <c r="GX1401" s="1434" t="s">
        <v>787</v>
      </c>
      <c r="GY1401" s="1434" t="s">
        <v>787</v>
      </c>
      <c r="GZ1401" s="1434" t="s">
        <v>787</v>
      </c>
      <c r="HA1401" s="1434" t="s">
        <v>787</v>
      </c>
      <c r="HB1401" s="1434" t="s">
        <v>787</v>
      </c>
      <c r="HC1401" s="1434" t="s">
        <v>787</v>
      </c>
      <c r="HD1401" s="1434" t="s">
        <v>787</v>
      </c>
      <c r="HE1401" s="1434" t="s">
        <v>787</v>
      </c>
      <c r="HF1401" s="1434" t="s">
        <v>787</v>
      </c>
      <c r="HG1401" s="1434" t="s">
        <v>787</v>
      </c>
      <c r="HH1401" s="1434" t="s">
        <v>787</v>
      </c>
      <c r="HI1401" s="1434" t="s">
        <v>787</v>
      </c>
      <c r="HJ1401" s="1434" t="s">
        <v>787</v>
      </c>
      <c r="HK1401" s="1434" t="s">
        <v>787</v>
      </c>
      <c r="HL1401" s="1434" t="s">
        <v>787</v>
      </c>
      <c r="HM1401" s="1434" t="s">
        <v>787</v>
      </c>
      <c r="HN1401" s="1434" t="s">
        <v>787</v>
      </c>
      <c r="HO1401" s="1434" t="s">
        <v>787</v>
      </c>
      <c r="HP1401" s="1434" t="s">
        <v>787</v>
      </c>
      <c r="HQ1401" s="1434" t="s">
        <v>787</v>
      </c>
      <c r="HR1401" s="1434" t="s">
        <v>787</v>
      </c>
      <c r="HS1401" s="1434" t="s">
        <v>787</v>
      </c>
      <c r="HT1401" s="1434" t="s">
        <v>787</v>
      </c>
      <c r="HU1401" s="1434" t="s">
        <v>787</v>
      </c>
      <c r="HV1401" s="1434" t="s">
        <v>787</v>
      </c>
      <c r="HW1401" s="1434" t="s">
        <v>787</v>
      </c>
      <c r="HX1401" s="1434" t="s">
        <v>787</v>
      </c>
      <c r="HY1401" s="1434" t="s">
        <v>787</v>
      </c>
      <c r="HZ1401" s="1434" t="s">
        <v>787</v>
      </c>
      <c r="IA1401" s="1434" t="s">
        <v>787</v>
      </c>
      <c r="IB1401" s="1434" t="s">
        <v>787</v>
      </c>
      <c r="IC1401" s="1434" t="s">
        <v>787</v>
      </c>
      <c r="ID1401" s="1434" t="s">
        <v>787</v>
      </c>
      <c r="IE1401" s="1434" t="s">
        <v>787</v>
      </c>
      <c r="IF1401" s="1434" t="s">
        <v>787</v>
      </c>
      <c r="IG1401" s="1434" t="s">
        <v>787</v>
      </c>
      <c r="IH1401" s="1434" t="s">
        <v>787</v>
      </c>
      <c r="II1401" s="1434" t="s">
        <v>787</v>
      </c>
      <c r="IJ1401" s="1434" t="s">
        <v>787</v>
      </c>
      <c r="IK1401" s="1434" t="s">
        <v>787</v>
      </c>
      <c r="IL1401" s="1434" t="s">
        <v>787</v>
      </c>
      <c r="IM1401" s="1434" t="s">
        <v>787</v>
      </c>
      <c r="IN1401" s="1434" t="s">
        <v>787</v>
      </c>
      <c r="IO1401" s="1434" t="s">
        <v>787</v>
      </c>
      <c r="IP1401" s="1434" t="s">
        <v>787</v>
      </c>
      <c r="IQ1401" s="1434" t="s">
        <v>787</v>
      </c>
      <c r="IR1401" s="1434" t="s">
        <v>787</v>
      </c>
      <c r="IS1401" s="1434" t="s">
        <v>787</v>
      </c>
      <c r="IT1401" s="1434" t="s">
        <v>787</v>
      </c>
      <c r="IU1401" s="1434" t="s">
        <v>787</v>
      </c>
      <c r="IV1401" s="1434" t="s">
        <v>787</v>
      </c>
      <c r="IW1401" s="1434" t="s">
        <v>787</v>
      </c>
      <c r="IX1401" s="1434" t="s">
        <v>787</v>
      </c>
      <c r="IY1401" s="1434" t="s">
        <v>787</v>
      </c>
      <c r="IZ1401" s="1434" t="s">
        <v>787</v>
      </c>
      <c r="JA1401" s="1434" t="s">
        <v>787</v>
      </c>
      <c r="JB1401" s="1434" t="s">
        <v>787</v>
      </c>
      <c r="JC1401" s="1434" t="s">
        <v>787</v>
      </c>
      <c r="JD1401" s="1434" t="s">
        <v>787</v>
      </c>
      <c r="JE1401" s="1434" t="s">
        <v>787</v>
      </c>
      <c r="JF1401" s="1434" t="s">
        <v>787</v>
      </c>
      <c r="JG1401" s="1434" t="s">
        <v>787</v>
      </c>
      <c r="JH1401" s="1434" t="s">
        <v>787</v>
      </c>
      <c r="JI1401" s="1434" t="s">
        <v>787</v>
      </c>
      <c r="JJ1401" s="1434" t="s">
        <v>787</v>
      </c>
      <c r="JK1401" s="1434" t="s">
        <v>787</v>
      </c>
      <c r="JL1401" s="1434" t="s">
        <v>787</v>
      </c>
      <c r="JM1401" s="1434" t="s">
        <v>787</v>
      </c>
      <c r="JN1401" s="1434" t="s">
        <v>787</v>
      </c>
      <c r="JO1401" s="1434" t="s">
        <v>787</v>
      </c>
      <c r="JP1401" s="1434" t="s">
        <v>787</v>
      </c>
      <c r="JQ1401" s="1434" t="s">
        <v>787</v>
      </c>
      <c r="JR1401" s="1434" t="s">
        <v>787</v>
      </c>
      <c r="JS1401" s="1434" t="s">
        <v>787</v>
      </c>
      <c r="JT1401" s="1434" t="s">
        <v>787</v>
      </c>
      <c r="JU1401" s="1434" t="s">
        <v>787</v>
      </c>
      <c r="JV1401" s="1434" t="s">
        <v>787</v>
      </c>
      <c r="JW1401" s="1434" t="s">
        <v>787</v>
      </c>
      <c r="JX1401" s="1434" t="s">
        <v>787</v>
      </c>
      <c r="JY1401" s="1434" t="s">
        <v>787</v>
      </c>
      <c r="JZ1401" s="1434" t="s">
        <v>787</v>
      </c>
      <c r="KA1401" s="1434" t="s">
        <v>787</v>
      </c>
      <c r="KB1401" s="1434" t="s">
        <v>787</v>
      </c>
      <c r="KC1401" s="1434" t="s">
        <v>787</v>
      </c>
      <c r="KD1401" s="1434" t="s">
        <v>787</v>
      </c>
      <c r="KE1401" s="1434" t="s">
        <v>787</v>
      </c>
      <c r="KF1401" s="1434" t="s">
        <v>787</v>
      </c>
      <c r="KG1401" s="1434" t="s">
        <v>787</v>
      </c>
      <c r="KH1401" s="1434" t="s">
        <v>787</v>
      </c>
      <c r="KI1401" s="1434" t="s">
        <v>787</v>
      </c>
      <c r="KJ1401" s="1434" t="s">
        <v>787</v>
      </c>
      <c r="KK1401" s="1434" t="s">
        <v>787</v>
      </c>
      <c r="KL1401" s="1434" t="s">
        <v>787</v>
      </c>
      <c r="KM1401" s="1434" t="s">
        <v>787</v>
      </c>
      <c r="KN1401" s="1434" t="s">
        <v>787</v>
      </c>
      <c r="KO1401" s="1434" t="s">
        <v>787</v>
      </c>
      <c r="KP1401" s="1434" t="s">
        <v>787</v>
      </c>
      <c r="KQ1401" s="1434" t="s">
        <v>787</v>
      </c>
      <c r="KR1401" s="1434" t="s">
        <v>787</v>
      </c>
      <c r="KS1401" s="1434" t="s">
        <v>787</v>
      </c>
      <c r="KT1401" s="1434" t="s">
        <v>787</v>
      </c>
      <c r="KU1401" s="1434" t="s">
        <v>787</v>
      </c>
      <c r="KV1401" s="1434" t="s">
        <v>787</v>
      </c>
      <c r="KW1401" s="1434" t="s">
        <v>787</v>
      </c>
      <c r="KX1401" s="1434" t="s">
        <v>787</v>
      </c>
      <c r="KY1401" s="1434" t="s">
        <v>787</v>
      </c>
      <c r="KZ1401" s="1434" t="s">
        <v>787</v>
      </c>
      <c r="LA1401" s="1434" t="s">
        <v>787</v>
      </c>
      <c r="LB1401" s="1434" t="s">
        <v>787</v>
      </c>
      <c r="LC1401" s="1434" t="s">
        <v>787</v>
      </c>
      <c r="LD1401" s="1434" t="s">
        <v>787</v>
      </c>
      <c r="LE1401" s="1434" t="s">
        <v>787</v>
      </c>
      <c r="LF1401" s="1434" t="s">
        <v>787</v>
      </c>
      <c r="LG1401" s="1434" t="s">
        <v>787</v>
      </c>
      <c r="LH1401" s="1434" t="s">
        <v>787</v>
      </c>
      <c r="LI1401" s="1434" t="s">
        <v>787</v>
      </c>
      <c r="LJ1401" s="1434" t="s">
        <v>787</v>
      </c>
      <c r="LK1401" s="1434" t="s">
        <v>787</v>
      </c>
      <c r="LL1401" s="1434" t="s">
        <v>787</v>
      </c>
      <c r="LM1401" s="1434" t="s">
        <v>787</v>
      </c>
      <c r="LN1401" s="1434" t="s">
        <v>787</v>
      </c>
      <c r="LO1401" s="1434" t="s">
        <v>787</v>
      </c>
      <c r="LP1401" s="1434" t="s">
        <v>787</v>
      </c>
      <c r="LQ1401" s="1434" t="s">
        <v>787</v>
      </c>
      <c r="LR1401" s="1434" t="s">
        <v>787</v>
      </c>
      <c r="LS1401" s="1434" t="s">
        <v>787</v>
      </c>
      <c r="LT1401" s="1434" t="s">
        <v>787</v>
      </c>
      <c r="LU1401" s="1434" t="s">
        <v>787</v>
      </c>
      <c r="LV1401" s="1434" t="s">
        <v>787</v>
      </c>
      <c r="LW1401" s="1434" t="s">
        <v>787</v>
      </c>
      <c r="LX1401" s="1434" t="s">
        <v>787</v>
      </c>
      <c r="LY1401" s="1434" t="s">
        <v>787</v>
      </c>
      <c r="LZ1401" s="1434" t="s">
        <v>787</v>
      </c>
      <c r="MA1401" s="1434" t="s">
        <v>787</v>
      </c>
      <c r="MB1401" s="1434" t="s">
        <v>787</v>
      </c>
      <c r="MC1401" s="1434" t="s">
        <v>787</v>
      </c>
    </row>
    <row r="1402" spans="1:341" s="786" customFormat="1" ht="48" hidden="1" customHeight="1" x14ac:dyDescent="0.25">
      <c r="A1402" s="1520">
        <v>2026</v>
      </c>
      <c r="B1402" s="1521">
        <v>479</v>
      </c>
      <c r="C1402" s="1521" t="s">
        <v>58</v>
      </c>
      <c r="D1402" s="1521">
        <v>3000654</v>
      </c>
      <c r="E1402" s="1521">
        <v>5005020</v>
      </c>
      <c r="F1402" s="1521" t="s">
        <v>2269</v>
      </c>
      <c r="G1402" s="1521" t="s">
        <v>2270</v>
      </c>
      <c r="H1402" s="1521">
        <v>93</v>
      </c>
      <c r="I1402" s="1521" t="s">
        <v>992</v>
      </c>
      <c r="J1402" s="1521" t="s">
        <v>10</v>
      </c>
      <c r="K1402" s="1521" t="s">
        <v>60</v>
      </c>
      <c r="L1402" s="1521" t="s">
        <v>3689</v>
      </c>
      <c r="M1402" s="1521" t="s">
        <v>62</v>
      </c>
      <c r="N1402" s="1521"/>
      <c r="O1402" s="1521" t="s">
        <v>2641</v>
      </c>
      <c r="P1402" s="1521" t="s">
        <v>65</v>
      </c>
      <c r="Q1402" s="1521">
        <v>1</v>
      </c>
      <c r="R1402" s="1550">
        <v>2600</v>
      </c>
      <c r="S1402" s="865" t="s">
        <v>787</v>
      </c>
      <c r="T1402" s="865" t="s">
        <v>787</v>
      </c>
      <c r="U1402" s="1521">
        <v>0</v>
      </c>
      <c r="V1402" s="1521">
        <v>26</v>
      </c>
      <c r="W1402" s="1521" t="s">
        <v>787</v>
      </c>
      <c r="X1402" s="1521" t="s">
        <v>787</v>
      </c>
      <c r="Y1402" s="1521" t="s">
        <v>787</v>
      </c>
      <c r="Z1402" s="1521" t="s">
        <v>787</v>
      </c>
      <c r="AA1402" s="1521" t="s">
        <v>787</v>
      </c>
      <c r="AB1402" s="1521" t="s">
        <v>787</v>
      </c>
      <c r="AC1402" s="1521" t="s">
        <v>787</v>
      </c>
      <c r="AD1402" s="1521" t="s">
        <v>787</v>
      </c>
      <c r="AE1402" s="285"/>
      <c r="AF1402" s="1523" t="s">
        <v>3951</v>
      </c>
      <c r="AG1402" s="1523" t="s">
        <v>3951</v>
      </c>
      <c r="AH1402" s="284">
        <f t="shared" si="1231"/>
        <v>0</v>
      </c>
      <c r="AI1402" s="284">
        <f t="shared" si="1266"/>
        <v>2600</v>
      </c>
      <c r="AJ1402" s="1523" t="s">
        <v>3951</v>
      </c>
      <c r="AK1402" s="1523" t="s">
        <v>3951</v>
      </c>
      <c r="AL1402" s="1523" t="s">
        <v>3951</v>
      </c>
      <c r="AM1402" s="1523" t="s">
        <v>3951</v>
      </c>
      <c r="AN1402" s="1523" t="s">
        <v>3951</v>
      </c>
      <c r="AO1402" s="1523" t="s">
        <v>3951</v>
      </c>
      <c r="AP1402" s="1523" t="s">
        <v>3951</v>
      </c>
      <c r="AQ1402" s="1523" t="s">
        <v>3951</v>
      </c>
      <c r="AR1402" s="288">
        <f t="shared" si="1232"/>
        <v>2600</v>
      </c>
      <c r="AS1402" s="1502" t="s">
        <v>2578</v>
      </c>
      <c r="AT1402" s="865" t="s">
        <v>787</v>
      </c>
      <c r="AU1402" s="865" t="s">
        <v>3535</v>
      </c>
      <c r="AV1402" s="865" t="s">
        <v>3536</v>
      </c>
      <c r="AW1402" s="1524">
        <v>46058</v>
      </c>
      <c r="AX1402" s="865" t="s">
        <v>3537</v>
      </c>
      <c r="AY1402" s="1524">
        <v>46078</v>
      </c>
      <c r="AZ1402" s="865" t="s">
        <v>787</v>
      </c>
      <c r="BA1402" s="865" t="s">
        <v>3538</v>
      </c>
      <c r="BB1402" s="865" t="s">
        <v>995</v>
      </c>
      <c r="BC1402" s="1525" t="s">
        <v>3808</v>
      </c>
      <c r="BD1402" s="1525" t="s">
        <v>3952</v>
      </c>
      <c r="BE1402" s="1525" t="s">
        <v>3810</v>
      </c>
      <c r="BF1402" s="1526">
        <v>46108</v>
      </c>
      <c r="BG1402" s="865" t="s">
        <v>787</v>
      </c>
      <c r="BH1402" s="773" t="s">
        <v>3851</v>
      </c>
      <c r="BI1402" s="2778"/>
      <c r="BJ1402" s="1440"/>
      <c r="BK1402" s="1302" t="s">
        <v>787</v>
      </c>
      <c r="BL1402" s="865">
        <v>6096</v>
      </c>
      <c r="BM1402" s="865"/>
      <c r="BN1402" s="1302" t="s">
        <v>787</v>
      </c>
      <c r="BO1402" s="1302" t="s">
        <v>787</v>
      </c>
      <c r="BP1402" s="1302"/>
      <c r="BQ1402" s="1527" t="s">
        <v>3811</v>
      </c>
      <c r="BR1402" s="2619"/>
      <c r="BS1402" s="1502" t="s">
        <v>3301</v>
      </c>
      <c r="BT1402" s="1502" t="s">
        <v>3852</v>
      </c>
      <c r="BU1402" s="1502" t="s">
        <v>3853</v>
      </c>
      <c r="BV1402" s="1307">
        <v>42252203</v>
      </c>
      <c r="BW1402" s="1306">
        <v>10422522030</v>
      </c>
      <c r="BX1402" s="1502" t="s">
        <v>2834</v>
      </c>
      <c r="BY1402" s="1528">
        <v>46117</v>
      </c>
      <c r="BZ1402" s="1528">
        <v>46142</v>
      </c>
      <c r="CA1402" s="865" t="s">
        <v>787</v>
      </c>
      <c r="CB1402" s="865" t="s">
        <v>787</v>
      </c>
      <c r="CC1402" s="865" t="s">
        <v>787</v>
      </c>
      <c r="CD1402" s="865" t="s">
        <v>787</v>
      </c>
      <c r="CE1402" s="865" t="s">
        <v>787</v>
      </c>
      <c r="CF1402" s="865" t="s">
        <v>787</v>
      </c>
      <c r="CG1402" s="865" t="s">
        <v>787</v>
      </c>
      <c r="CH1402" s="865" t="s">
        <v>787</v>
      </c>
      <c r="CI1402" s="865" t="s">
        <v>787</v>
      </c>
      <c r="CJ1402" s="865" t="s">
        <v>787</v>
      </c>
      <c r="CK1402" s="865" t="s">
        <v>787</v>
      </c>
      <c r="CL1402" s="865" t="s">
        <v>787</v>
      </c>
      <c r="CM1402" s="865" t="s">
        <v>787</v>
      </c>
      <c r="CN1402" s="865" t="s">
        <v>787</v>
      </c>
      <c r="CO1402" s="865" t="s">
        <v>787</v>
      </c>
      <c r="CP1402" s="865" t="s">
        <v>787</v>
      </c>
      <c r="CQ1402" s="865" t="s">
        <v>787</v>
      </c>
      <c r="CR1402" s="865" t="s">
        <v>787</v>
      </c>
      <c r="CS1402" s="865" t="s">
        <v>787</v>
      </c>
      <c r="CT1402" s="1525"/>
      <c r="CU1402" s="390">
        <f t="shared" si="1272"/>
        <v>0</v>
      </c>
      <c r="CV1402" s="373">
        <v>0</v>
      </c>
      <c r="CW1402" s="390">
        <f t="shared" si="1273"/>
        <v>0</v>
      </c>
      <c r="CX1402" s="373">
        <v>0</v>
      </c>
      <c r="CY1402" s="390">
        <f t="shared" si="1264"/>
        <v>0</v>
      </c>
      <c r="CZ1402" s="390">
        <f t="shared" si="1270"/>
        <v>0</v>
      </c>
      <c r="DA1402" s="390">
        <f t="shared" si="1271"/>
        <v>0</v>
      </c>
      <c r="DB1402" s="865" t="s">
        <v>787</v>
      </c>
      <c r="DC1402" s="1525">
        <v>26</v>
      </c>
      <c r="DD1402" s="1371">
        <f t="shared" si="1267"/>
        <v>2600</v>
      </c>
      <c r="DE1402" s="1525">
        <v>26</v>
      </c>
      <c r="DF1402" s="1371">
        <f t="shared" si="1269"/>
        <v>2600</v>
      </c>
      <c r="DG1402" s="865">
        <v>26</v>
      </c>
      <c r="DH1402" s="1371">
        <f t="shared" si="1268"/>
        <v>2600</v>
      </c>
      <c r="DI1402" s="865" t="s">
        <v>787</v>
      </c>
      <c r="DJ1402" s="865" t="s">
        <v>787</v>
      </c>
      <c r="DK1402" s="865"/>
      <c r="DL1402" s="865"/>
      <c r="DM1402" s="865"/>
      <c r="DN1402" s="865"/>
      <c r="DO1402" s="865"/>
      <c r="DP1402" s="865"/>
      <c r="DQ1402" s="865"/>
      <c r="DR1402" s="865"/>
      <c r="DS1402" s="865"/>
      <c r="DT1402" s="865" t="s">
        <v>787</v>
      </c>
      <c r="DU1402" s="793">
        <f t="shared" ref="DU1402:DU1465" si="1274">AR1402</f>
        <v>2600</v>
      </c>
      <c r="DV1402" s="794">
        <v>2600</v>
      </c>
      <c r="DW1402" s="794">
        <v>2600</v>
      </c>
      <c r="DX1402" s="794">
        <f t="shared" si="1229"/>
        <v>0</v>
      </c>
      <c r="DY1402" s="794">
        <f t="shared" si="1230"/>
        <v>0</v>
      </c>
      <c r="DZ1402" s="865" t="s">
        <v>787</v>
      </c>
      <c r="EA1402" s="865" t="s">
        <v>787</v>
      </c>
      <c r="EB1402" s="865" t="s">
        <v>787</v>
      </c>
      <c r="EC1402" s="865" t="s">
        <v>787</v>
      </c>
      <c r="ED1402" s="865" t="s">
        <v>787</v>
      </c>
      <c r="EE1402" s="865" t="s">
        <v>787</v>
      </c>
      <c r="EF1402" s="865" t="s">
        <v>787</v>
      </c>
      <c r="EG1402" s="865"/>
      <c r="EH1402" s="865" t="s">
        <v>787</v>
      </c>
      <c r="EI1402" s="865" t="s">
        <v>787</v>
      </c>
      <c r="EJ1402" s="865" t="s">
        <v>787</v>
      </c>
      <c r="EK1402" s="865" t="s">
        <v>787</v>
      </c>
      <c r="EL1402" s="865" t="s">
        <v>787</v>
      </c>
      <c r="EM1402" s="865" t="s">
        <v>787</v>
      </c>
      <c r="EN1402" s="865" t="s">
        <v>787</v>
      </c>
      <c r="EO1402" s="865" t="s">
        <v>787</v>
      </c>
      <c r="EP1402" s="865" t="s">
        <v>787</v>
      </c>
      <c r="EQ1402" s="865" t="s">
        <v>787</v>
      </c>
      <c r="ER1402" s="865" t="s">
        <v>787</v>
      </c>
      <c r="ES1402" s="865" t="s">
        <v>787</v>
      </c>
      <c r="ET1402" s="865" t="s">
        <v>787</v>
      </c>
      <c r="EU1402" s="865" t="s">
        <v>787</v>
      </c>
      <c r="EV1402" s="865" t="s">
        <v>787</v>
      </c>
      <c r="EW1402" s="865" t="s">
        <v>787</v>
      </c>
      <c r="EX1402" s="865" t="s">
        <v>787</v>
      </c>
      <c r="EY1402" s="865" t="s">
        <v>787</v>
      </c>
      <c r="EZ1402" s="865" t="s">
        <v>787</v>
      </c>
      <c r="FA1402" s="865" t="s">
        <v>787</v>
      </c>
      <c r="FB1402" s="865" t="s">
        <v>787</v>
      </c>
      <c r="FC1402" s="865" t="s">
        <v>787</v>
      </c>
      <c r="FD1402" s="865" t="s">
        <v>787</v>
      </c>
      <c r="FE1402" s="865" t="s">
        <v>787</v>
      </c>
      <c r="FF1402" s="865" t="s">
        <v>787</v>
      </c>
      <c r="FG1402" s="865" t="s">
        <v>787</v>
      </c>
      <c r="FH1402" s="865" t="s">
        <v>787</v>
      </c>
      <c r="FI1402" s="1434" t="s">
        <v>787</v>
      </c>
      <c r="FJ1402" s="1434" t="s">
        <v>787</v>
      </c>
      <c r="FK1402" s="1434" t="s">
        <v>787</v>
      </c>
      <c r="FL1402" s="1434" t="s">
        <v>787</v>
      </c>
      <c r="FM1402" s="1434" t="s">
        <v>787</v>
      </c>
      <c r="FN1402" s="1434" t="s">
        <v>787</v>
      </c>
      <c r="FO1402" s="1434" t="s">
        <v>787</v>
      </c>
      <c r="FP1402" s="1434" t="s">
        <v>787</v>
      </c>
      <c r="FQ1402" s="1434" t="s">
        <v>787</v>
      </c>
      <c r="FR1402" s="1434" t="s">
        <v>787</v>
      </c>
      <c r="FS1402" s="1434" t="s">
        <v>787</v>
      </c>
      <c r="FT1402" s="1434" t="s">
        <v>787</v>
      </c>
      <c r="FU1402" s="1434" t="s">
        <v>787</v>
      </c>
      <c r="FV1402" s="1434" t="s">
        <v>787</v>
      </c>
      <c r="FW1402" s="1434" t="s">
        <v>787</v>
      </c>
      <c r="FX1402" s="1434" t="s">
        <v>787</v>
      </c>
      <c r="FY1402" s="1434" t="s">
        <v>787</v>
      </c>
      <c r="FZ1402" s="1434" t="s">
        <v>787</v>
      </c>
      <c r="GA1402" s="1434" t="s">
        <v>787</v>
      </c>
      <c r="GB1402" s="1434" t="s">
        <v>787</v>
      </c>
      <c r="GC1402" s="1434" t="s">
        <v>787</v>
      </c>
      <c r="GD1402" s="1434" t="s">
        <v>787</v>
      </c>
      <c r="GE1402" s="1434" t="s">
        <v>787</v>
      </c>
      <c r="GF1402" s="1434" t="s">
        <v>787</v>
      </c>
      <c r="GG1402" s="1434" t="s">
        <v>787</v>
      </c>
      <c r="GH1402" s="1434" t="s">
        <v>787</v>
      </c>
      <c r="GI1402" s="1434" t="s">
        <v>787</v>
      </c>
      <c r="GJ1402" s="1434" t="s">
        <v>787</v>
      </c>
      <c r="GK1402" s="1434" t="s">
        <v>787</v>
      </c>
      <c r="GL1402" s="1434" t="s">
        <v>787</v>
      </c>
      <c r="GM1402" s="1434" t="s">
        <v>787</v>
      </c>
      <c r="GN1402" s="1434" t="s">
        <v>787</v>
      </c>
      <c r="GO1402" s="1434" t="s">
        <v>787</v>
      </c>
      <c r="GP1402" s="1434" t="s">
        <v>787</v>
      </c>
      <c r="GQ1402" s="1434" t="s">
        <v>787</v>
      </c>
      <c r="GR1402" s="1434" t="s">
        <v>787</v>
      </c>
      <c r="GS1402" s="1434" t="s">
        <v>787</v>
      </c>
      <c r="GT1402" s="1434" t="s">
        <v>787</v>
      </c>
      <c r="GU1402" s="1434" t="s">
        <v>787</v>
      </c>
      <c r="GV1402" s="1434" t="s">
        <v>787</v>
      </c>
      <c r="GW1402" s="1434" t="s">
        <v>787</v>
      </c>
      <c r="GX1402" s="1434" t="s">
        <v>787</v>
      </c>
      <c r="GY1402" s="1434" t="s">
        <v>787</v>
      </c>
      <c r="GZ1402" s="1434" t="s">
        <v>787</v>
      </c>
      <c r="HA1402" s="1434" t="s">
        <v>787</v>
      </c>
      <c r="HB1402" s="1434" t="s">
        <v>787</v>
      </c>
      <c r="HC1402" s="1434" t="s">
        <v>787</v>
      </c>
      <c r="HD1402" s="1434" t="s">
        <v>787</v>
      </c>
      <c r="HE1402" s="1434" t="s">
        <v>787</v>
      </c>
      <c r="HF1402" s="1434" t="s">
        <v>787</v>
      </c>
      <c r="HG1402" s="1434" t="s">
        <v>787</v>
      </c>
      <c r="HH1402" s="1434" t="s">
        <v>787</v>
      </c>
      <c r="HI1402" s="1434" t="s">
        <v>787</v>
      </c>
      <c r="HJ1402" s="1434" t="s">
        <v>787</v>
      </c>
      <c r="HK1402" s="1434" t="s">
        <v>787</v>
      </c>
      <c r="HL1402" s="1434" t="s">
        <v>787</v>
      </c>
      <c r="HM1402" s="1434" t="s">
        <v>787</v>
      </c>
      <c r="HN1402" s="1434" t="s">
        <v>787</v>
      </c>
      <c r="HO1402" s="1434" t="s">
        <v>787</v>
      </c>
      <c r="HP1402" s="1434" t="s">
        <v>787</v>
      </c>
      <c r="HQ1402" s="1434" t="s">
        <v>787</v>
      </c>
      <c r="HR1402" s="1434" t="s">
        <v>787</v>
      </c>
      <c r="HS1402" s="1434" t="s">
        <v>787</v>
      </c>
      <c r="HT1402" s="1434" t="s">
        <v>787</v>
      </c>
      <c r="HU1402" s="1434" t="s">
        <v>787</v>
      </c>
      <c r="HV1402" s="1434" t="s">
        <v>787</v>
      </c>
      <c r="HW1402" s="1434" t="s">
        <v>787</v>
      </c>
      <c r="HX1402" s="1434" t="s">
        <v>787</v>
      </c>
      <c r="HY1402" s="1434" t="s">
        <v>787</v>
      </c>
      <c r="HZ1402" s="1434" t="s">
        <v>787</v>
      </c>
      <c r="IA1402" s="1434" t="s">
        <v>787</v>
      </c>
      <c r="IB1402" s="1434" t="s">
        <v>787</v>
      </c>
      <c r="IC1402" s="1434" t="s">
        <v>787</v>
      </c>
      <c r="ID1402" s="1434" t="s">
        <v>787</v>
      </c>
      <c r="IE1402" s="1434" t="s">
        <v>787</v>
      </c>
      <c r="IF1402" s="1434" t="s">
        <v>787</v>
      </c>
      <c r="IG1402" s="1434" t="s">
        <v>787</v>
      </c>
      <c r="IH1402" s="1434" t="s">
        <v>787</v>
      </c>
      <c r="II1402" s="1434" t="s">
        <v>787</v>
      </c>
      <c r="IJ1402" s="1434" t="s">
        <v>787</v>
      </c>
      <c r="IK1402" s="1434" t="s">
        <v>787</v>
      </c>
      <c r="IL1402" s="1434" t="s">
        <v>787</v>
      </c>
      <c r="IM1402" s="1434" t="s">
        <v>787</v>
      </c>
      <c r="IN1402" s="1434" t="s">
        <v>787</v>
      </c>
      <c r="IO1402" s="1434" t="s">
        <v>787</v>
      </c>
      <c r="IP1402" s="1434" t="s">
        <v>787</v>
      </c>
      <c r="IQ1402" s="1434" t="s">
        <v>787</v>
      </c>
      <c r="IR1402" s="1434" t="s">
        <v>787</v>
      </c>
      <c r="IS1402" s="1434" t="s">
        <v>787</v>
      </c>
      <c r="IT1402" s="1434" t="s">
        <v>787</v>
      </c>
      <c r="IU1402" s="1434" t="s">
        <v>787</v>
      </c>
      <c r="IV1402" s="1434" t="s">
        <v>787</v>
      </c>
      <c r="IW1402" s="1434" t="s">
        <v>787</v>
      </c>
      <c r="IX1402" s="1434" t="s">
        <v>787</v>
      </c>
      <c r="IY1402" s="1434" t="s">
        <v>787</v>
      </c>
      <c r="IZ1402" s="1434" t="s">
        <v>787</v>
      </c>
      <c r="JA1402" s="1434" t="s">
        <v>787</v>
      </c>
      <c r="JB1402" s="1434" t="s">
        <v>787</v>
      </c>
      <c r="JC1402" s="1434" t="s">
        <v>787</v>
      </c>
      <c r="JD1402" s="1434" t="s">
        <v>787</v>
      </c>
      <c r="JE1402" s="1434" t="s">
        <v>787</v>
      </c>
      <c r="JF1402" s="1434" t="s">
        <v>787</v>
      </c>
      <c r="JG1402" s="1434" t="s">
        <v>787</v>
      </c>
      <c r="JH1402" s="1434" t="s">
        <v>787</v>
      </c>
      <c r="JI1402" s="1434" t="s">
        <v>787</v>
      </c>
      <c r="JJ1402" s="1434" t="s">
        <v>787</v>
      </c>
      <c r="JK1402" s="1434" t="s">
        <v>787</v>
      </c>
      <c r="JL1402" s="1434" t="s">
        <v>787</v>
      </c>
      <c r="JM1402" s="1434" t="s">
        <v>787</v>
      </c>
      <c r="JN1402" s="1434" t="s">
        <v>787</v>
      </c>
      <c r="JO1402" s="1434" t="s">
        <v>787</v>
      </c>
      <c r="JP1402" s="1434" t="s">
        <v>787</v>
      </c>
      <c r="JQ1402" s="1434" t="s">
        <v>787</v>
      </c>
      <c r="JR1402" s="1434" t="s">
        <v>787</v>
      </c>
      <c r="JS1402" s="1434" t="s">
        <v>787</v>
      </c>
      <c r="JT1402" s="1434" t="s">
        <v>787</v>
      </c>
      <c r="JU1402" s="1434" t="s">
        <v>787</v>
      </c>
      <c r="JV1402" s="1434" t="s">
        <v>787</v>
      </c>
      <c r="JW1402" s="1434" t="s">
        <v>787</v>
      </c>
      <c r="JX1402" s="1434" t="s">
        <v>787</v>
      </c>
      <c r="JY1402" s="1434" t="s">
        <v>787</v>
      </c>
      <c r="JZ1402" s="1434" t="s">
        <v>787</v>
      </c>
      <c r="KA1402" s="1434" t="s">
        <v>787</v>
      </c>
      <c r="KB1402" s="1434" t="s">
        <v>787</v>
      </c>
      <c r="KC1402" s="1434" t="s">
        <v>787</v>
      </c>
      <c r="KD1402" s="1434" t="s">
        <v>787</v>
      </c>
      <c r="KE1402" s="1434" t="s">
        <v>787</v>
      </c>
      <c r="KF1402" s="1434" t="s">
        <v>787</v>
      </c>
      <c r="KG1402" s="1434" t="s">
        <v>787</v>
      </c>
      <c r="KH1402" s="1434" t="s">
        <v>787</v>
      </c>
      <c r="KI1402" s="1434" t="s">
        <v>787</v>
      </c>
      <c r="KJ1402" s="1434" t="s">
        <v>787</v>
      </c>
      <c r="KK1402" s="1434" t="s">
        <v>787</v>
      </c>
      <c r="KL1402" s="1434" t="s">
        <v>787</v>
      </c>
      <c r="KM1402" s="1434" t="s">
        <v>787</v>
      </c>
      <c r="KN1402" s="1434" t="s">
        <v>787</v>
      </c>
      <c r="KO1402" s="1434" t="s">
        <v>787</v>
      </c>
      <c r="KP1402" s="1434" t="s">
        <v>787</v>
      </c>
      <c r="KQ1402" s="1434" t="s">
        <v>787</v>
      </c>
      <c r="KR1402" s="1434" t="s">
        <v>787</v>
      </c>
      <c r="KS1402" s="1434" t="s">
        <v>787</v>
      </c>
      <c r="KT1402" s="1434" t="s">
        <v>787</v>
      </c>
      <c r="KU1402" s="1434" t="s">
        <v>787</v>
      </c>
      <c r="KV1402" s="1434" t="s">
        <v>787</v>
      </c>
      <c r="KW1402" s="1434" t="s">
        <v>787</v>
      </c>
      <c r="KX1402" s="1434" t="s">
        <v>787</v>
      </c>
      <c r="KY1402" s="1434" t="s">
        <v>787</v>
      </c>
      <c r="KZ1402" s="1434" t="s">
        <v>787</v>
      </c>
      <c r="LA1402" s="1434" t="s">
        <v>787</v>
      </c>
      <c r="LB1402" s="1434" t="s">
        <v>787</v>
      </c>
      <c r="LC1402" s="1434" t="s">
        <v>787</v>
      </c>
      <c r="LD1402" s="1434" t="s">
        <v>787</v>
      </c>
      <c r="LE1402" s="1434" t="s">
        <v>787</v>
      </c>
      <c r="LF1402" s="1434" t="s">
        <v>787</v>
      </c>
      <c r="LG1402" s="1434" t="s">
        <v>787</v>
      </c>
      <c r="LH1402" s="1434" t="s">
        <v>787</v>
      </c>
      <c r="LI1402" s="1434" t="s">
        <v>787</v>
      </c>
      <c r="LJ1402" s="1434" t="s">
        <v>787</v>
      </c>
      <c r="LK1402" s="1434" t="s">
        <v>787</v>
      </c>
      <c r="LL1402" s="1434" t="s">
        <v>787</v>
      </c>
      <c r="LM1402" s="1434" t="s">
        <v>787</v>
      </c>
      <c r="LN1402" s="1434" t="s">
        <v>787</v>
      </c>
      <c r="LO1402" s="1434" t="s">
        <v>787</v>
      </c>
      <c r="LP1402" s="1434" t="s">
        <v>787</v>
      </c>
      <c r="LQ1402" s="1434" t="s">
        <v>787</v>
      </c>
      <c r="LR1402" s="1434" t="s">
        <v>787</v>
      </c>
      <c r="LS1402" s="1434" t="s">
        <v>787</v>
      </c>
      <c r="LT1402" s="1434" t="s">
        <v>787</v>
      </c>
      <c r="LU1402" s="1434" t="s">
        <v>787</v>
      </c>
      <c r="LV1402" s="1434" t="s">
        <v>787</v>
      </c>
      <c r="LW1402" s="1434" t="s">
        <v>787</v>
      </c>
      <c r="LX1402" s="1434" t="s">
        <v>787</v>
      </c>
      <c r="LY1402" s="1434" t="s">
        <v>787</v>
      </c>
      <c r="LZ1402" s="1434" t="s">
        <v>787</v>
      </c>
      <c r="MA1402" s="1434" t="s">
        <v>787</v>
      </c>
      <c r="MB1402" s="1434" t="s">
        <v>787</v>
      </c>
      <c r="MC1402" s="1434" t="s">
        <v>787</v>
      </c>
    </row>
    <row r="1403" spans="1:341" s="786" customFormat="1" ht="48" hidden="1" customHeight="1" x14ac:dyDescent="0.25">
      <c r="A1403" s="1520">
        <v>2026</v>
      </c>
      <c r="B1403" s="1521">
        <v>479</v>
      </c>
      <c r="C1403" s="1521" t="s">
        <v>58</v>
      </c>
      <c r="D1403" s="1521">
        <v>3000654</v>
      </c>
      <c r="E1403" s="1521">
        <v>5005020</v>
      </c>
      <c r="F1403" s="1521" t="s">
        <v>2269</v>
      </c>
      <c r="G1403" s="1521" t="s">
        <v>2270</v>
      </c>
      <c r="H1403" s="1521">
        <v>93</v>
      </c>
      <c r="I1403" s="1521" t="s">
        <v>992</v>
      </c>
      <c r="J1403" s="1521" t="s">
        <v>10</v>
      </c>
      <c r="K1403" s="1521" t="s">
        <v>60</v>
      </c>
      <c r="L1403" s="1521" t="s">
        <v>3689</v>
      </c>
      <c r="M1403" s="1521" t="s">
        <v>62</v>
      </c>
      <c r="N1403" s="1521"/>
      <c r="O1403" s="1521" t="s">
        <v>2641</v>
      </c>
      <c r="P1403" s="1521" t="s">
        <v>65</v>
      </c>
      <c r="Q1403" s="1521">
        <v>1</v>
      </c>
      <c r="R1403" s="1550">
        <v>2600</v>
      </c>
      <c r="S1403" s="865" t="s">
        <v>787</v>
      </c>
      <c r="T1403" s="865" t="s">
        <v>787</v>
      </c>
      <c r="U1403" s="1521">
        <v>0</v>
      </c>
      <c r="V1403" s="1521">
        <v>26</v>
      </c>
      <c r="W1403" s="1521" t="s">
        <v>787</v>
      </c>
      <c r="X1403" s="1521" t="s">
        <v>787</v>
      </c>
      <c r="Y1403" s="1521" t="s">
        <v>787</v>
      </c>
      <c r="Z1403" s="1521" t="s">
        <v>787</v>
      </c>
      <c r="AA1403" s="1521" t="s">
        <v>787</v>
      </c>
      <c r="AB1403" s="1521" t="s">
        <v>787</v>
      </c>
      <c r="AC1403" s="1521" t="s">
        <v>787</v>
      </c>
      <c r="AD1403" s="1521" t="s">
        <v>787</v>
      </c>
      <c r="AE1403" s="285"/>
      <c r="AF1403" s="1523" t="s">
        <v>3951</v>
      </c>
      <c r="AG1403" s="1523" t="s">
        <v>3951</v>
      </c>
      <c r="AH1403" s="284">
        <f t="shared" si="1231"/>
        <v>0</v>
      </c>
      <c r="AI1403" s="284">
        <f t="shared" si="1266"/>
        <v>2600</v>
      </c>
      <c r="AJ1403" s="1523" t="s">
        <v>3951</v>
      </c>
      <c r="AK1403" s="1523" t="s">
        <v>3951</v>
      </c>
      <c r="AL1403" s="1523" t="s">
        <v>3951</v>
      </c>
      <c r="AM1403" s="1523" t="s">
        <v>3951</v>
      </c>
      <c r="AN1403" s="1523" t="s">
        <v>3951</v>
      </c>
      <c r="AO1403" s="1523" t="s">
        <v>3951</v>
      </c>
      <c r="AP1403" s="1523" t="s">
        <v>3951</v>
      </c>
      <c r="AQ1403" s="1523" t="s">
        <v>3951</v>
      </c>
      <c r="AR1403" s="288">
        <f t="shared" si="1232"/>
        <v>2600</v>
      </c>
      <c r="AS1403" s="1502" t="s">
        <v>2578</v>
      </c>
      <c r="AT1403" s="865" t="s">
        <v>787</v>
      </c>
      <c r="AU1403" s="865" t="s">
        <v>3535</v>
      </c>
      <c r="AV1403" s="865" t="s">
        <v>3536</v>
      </c>
      <c r="AW1403" s="1524">
        <v>46058</v>
      </c>
      <c r="AX1403" s="865" t="s">
        <v>3537</v>
      </c>
      <c r="AY1403" s="1524">
        <v>46078</v>
      </c>
      <c r="AZ1403" s="865" t="s">
        <v>787</v>
      </c>
      <c r="BA1403" s="865" t="s">
        <v>3538</v>
      </c>
      <c r="BB1403" s="865" t="s">
        <v>995</v>
      </c>
      <c r="BC1403" s="1525" t="s">
        <v>3808</v>
      </c>
      <c r="BD1403" s="1525" t="s">
        <v>3952</v>
      </c>
      <c r="BE1403" s="1525" t="s">
        <v>3810</v>
      </c>
      <c r="BF1403" s="1526">
        <v>46108</v>
      </c>
      <c r="BG1403" s="865" t="s">
        <v>787</v>
      </c>
      <c r="BH1403" s="773" t="s">
        <v>3854</v>
      </c>
      <c r="BI1403" s="2778"/>
      <c r="BJ1403" s="1440"/>
      <c r="BK1403" s="1302" t="s">
        <v>787</v>
      </c>
      <c r="BL1403" s="865">
        <v>6097</v>
      </c>
      <c r="BM1403" s="865"/>
      <c r="BN1403" s="1302" t="s">
        <v>787</v>
      </c>
      <c r="BO1403" s="1302" t="s">
        <v>787</v>
      </c>
      <c r="BP1403" s="1302"/>
      <c r="BQ1403" s="1527" t="s">
        <v>3811</v>
      </c>
      <c r="BR1403" s="2619"/>
      <c r="BS1403" s="1502" t="s">
        <v>2129</v>
      </c>
      <c r="BT1403" s="1502" t="s">
        <v>1070</v>
      </c>
      <c r="BU1403" s="1502" t="s">
        <v>3855</v>
      </c>
      <c r="BV1403" s="1307">
        <v>47381386</v>
      </c>
      <c r="BW1403" s="1306">
        <v>10473813861</v>
      </c>
      <c r="BX1403" s="1502" t="s">
        <v>2834</v>
      </c>
      <c r="BY1403" s="1528">
        <v>46117</v>
      </c>
      <c r="BZ1403" s="1528">
        <v>46142</v>
      </c>
      <c r="CA1403" s="865" t="s">
        <v>787</v>
      </c>
      <c r="CB1403" s="865" t="s">
        <v>787</v>
      </c>
      <c r="CC1403" s="865" t="s">
        <v>787</v>
      </c>
      <c r="CD1403" s="865" t="s">
        <v>787</v>
      </c>
      <c r="CE1403" s="865" t="s">
        <v>787</v>
      </c>
      <c r="CF1403" s="865" t="s">
        <v>787</v>
      </c>
      <c r="CG1403" s="865" t="s">
        <v>787</v>
      </c>
      <c r="CH1403" s="865" t="s">
        <v>787</v>
      </c>
      <c r="CI1403" s="865" t="s">
        <v>787</v>
      </c>
      <c r="CJ1403" s="865" t="s">
        <v>787</v>
      </c>
      <c r="CK1403" s="865" t="s">
        <v>787</v>
      </c>
      <c r="CL1403" s="865" t="s">
        <v>787</v>
      </c>
      <c r="CM1403" s="865" t="s">
        <v>787</v>
      </c>
      <c r="CN1403" s="865" t="s">
        <v>787</v>
      </c>
      <c r="CO1403" s="865" t="s">
        <v>787</v>
      </c>
      <c r="CP1403" s="865" t="s">
        <v>787</v>
      </c>
      <c r="CQ1403" s="865" t="s">
        <v>787</v>
      </c>
      <c r="CR1403" s="865" t="s">
        <v>787</v>
      </c>
      <c r="CS1403" s="865" t="s">
        <v>787</v>
      </c>
      <c r="CT1403" s="1525"/>
      <c r="CU1403" s="390">
        <f t="shared" si="1272"/>
        <v>0</v>
      </c>
      <c r="CV1403" s="373">
        <v>0</v>
      </c>
      <c r="CW1403" s="390">
        <f t="shared" si="1273"/>
        <v>0</v>
      </c>
      <c r="CX1403" s="373">
        <v>0</v>
      </c>
      <c r="CY1403" s="390">
        <f t="shared" si="1264"/>
        <v>0</v>
      </c>
      <c r="CZ1403" s="390">
        <f t="shared" si="1270"/>
        <v>0</v>
      </c>
      <c r="DA1403" s="390">
        <f t="shared" si="1271"/>
        <v>0</v>
      </c>
      <c r="DB1403" s="865" t="s">
        <v>787</v>
      </c>
      <c r="DC1403" s="1525">
        <v>26</v>
      </c>
      <c r="DD1403" s="1371">
        <f t="shared" si="1267"/>
        <v>2600</v>
      </c>
      <c r="DE1403" s="1525">
        <v>26</v>
      </c>
      <c r="DF1403" s="1371">
        <f t="shared" si="1269"/>
        <v>2600</v>
      </c>
      <c r="DG1403" s="865">
        <v>26</v>
      </c>
      <c r="DH1403" s="1371">
        <f t="shared" si="1268"/>
        <v>2600</v>
      </c>
      <c r="DI1403" s="865" t="s">
        <v>787</v>
      </c>
      <c r="DJ1403" s="865" t="s">
        <v>787</v>
      </c>
      <c r="DK1403" s="865"/>
      <c r="DL1403" s="865"/>
      <c r="DM1403" s="865"/>
      <c r="DN1403" s="865"/>
      <c r="DO1403" s="865"/>
      <c r="DP1403" s="865"/>
      <c r="DQ1403" s="865"/>
      <c r="DR1403" s="865"/>
      <c r="DS1403" s="865"/>
      <c r="DT1403" s="865" t="s">
        <v>787</v>
      </c>
      <c r="DU1403" s="793">
        <f t="shared" si="1274"/>
        <v>2600</v>
      </c>
      <c r="DV1403" s="794">
        <v>2600</v>
      </c>
      <c r="DW1403" s="794">
        <v>2600</v>
      </c>
      <c r="DX1403" s="794">
        <f t="shared" si="1229"/>
        <v>0</v>
      </c>
      <c r="DY1403" s="794">
        <f t="shared" si="1230"/>
        <v>0</v>
      </c>
      <c r="DZ1403" s="865" t="s">
        <v>787</v>
      </c>
      <c r="EA1403" s="865" t="s">
        <v>787</v>
      </c>
      <c r="EB1403" s="865" t="s">
        <v>787</v>
      </c>
      <c r="EC1403" s="865" t="s">
        <v>787</v>
      </c>
      <c r="ED1403" s="865" t="s">
        <v>787</v>
      </c>
      <c r="EE1403" s="865" t="s">
        <v>787</v>
      </c>
      <c r="EF1403" s="865" t="s">
        <v>787</v>
      </c>
      <c r="EG1403" s="865"/>
      <c r="EH1403" s="865" t="s">
        <v>787</v>
      </c>
      <c r="EI1403" s="865" t="s">
        <v>787</v>
      </c>
      <c r="EJ1403" s="865" t="s">
        <v>787</v>
      </c>
      <c r="EK1403" s="865" t="s">
        <v>787</v>
      </c>
      <c r="EL1403" s="865" t="s">
        <v>787</v>
      </c>
      <c r="EM1403" s="865" t="s">
        <v>787</v>
      </c>
      <c r="EN1403" s="865" t="s">
        <v>787</v>
      </c>
      <c r="EO1403" s="865" t="s">
        <v>787</v>
      </c>
      <c r="EP1403" s="865" t="s">
        <v>787</v>
      </c>
      <c r="EQ1403" s="865" t="s">
        <v>787</v>
      </c>
      <c r="ER1403" s="865" t="s">
        <v>787</v>
      </c>
      <c r="ES1403" s="865" t="s">
        <v>787</v>
      </c>
      <c r="ET1403" s="865" t="s">
        <v>787</v>
      </c>
      <c r="EU1403" s="865" t="s">
        <v>787</v>
      </c>
      <c r="EV1403" s="865" t="s">
        <v>787</v>
      </c>
      <c r="EW1403" s="865" t="s">
        <v>787</v>
      </c>
      <c r="EX1403" s="865" t="s">
        <v>787</v>
      </c>
      <c r="EY1403" s="865" t="s">
        <v>787</v>
      </c>
      <c r="EZ1403" s="865" t="s">
        <v>787</v>
      </c>
      <c r="FA1403" s="865" t="s">
        <v>787</v>
      </c>
      <c r="FB1403" s="865" t="s">
        <v>787</v>
      </c>
      <c r="FC1403" s="865" t="s">
        <v>787</v>
      </c>
      <c r="FD1403" s="865" t="s">
        <v>787</v>
      </c>
      <c r="FE1403" s="865" t="s">
        <v>787</v>
      </c>
      <c r="FF1403" s="865" t="s">
        <v>787</v>
      </c>
      <c r="FG1403" s="865" t="s">
        <v>787</v>
      </c>
      <c r="FH1403" s="865" t="s">
        <v>787</v>
      </c>
      <c r="FI1403" s="1434" t="s">
        <v>787</v>
      </c>
      <c r="FJ1403" s="1434" t="s">
        <v>787</v>
      </c>
      <c r="FK1403" s="1434" t="s">
        <v>787</v>
      </c>
      <c r="FL1403" s="1434" t="s">
        <v>787</v>
      </c>
      <c r="FM1403" s="1434" t="s">
        <v>787</v>
      </c>
      <c r="FN1403" s="1434" t="s">
        <v>787</v>
      </c>
      <c r="FO1403" s="1434" t="s">
        <v>787</v>
      </c>
      <c r="FP1403" s="1434" t="s">
        <v>787</v>
      </c>
      <c r="FQ1403" s="1434" t="s">
        <v>787</v>
      </c>
      <c r="FR1403" s="1434" t="s">
        <v>787</v>
      </c>
      <c r="FS1403" s="1434" t="s">
        <v>787</v>
      </c>
      <c r="FT1403" s="1434" t="s">
        <v>787</v>
      </c>
      <c r="FU1403" s="1434" t="s">
        <v>787</v>
      </c>
      <c r="FV1403" s="1434" t="s">
        <v>787</v>
      </c>
      <c r="FW1403" s="1434" t="s">
        <v>787</v>
      </c>
      <c r="FX1403" s="1434" t="s">
        <v>787</v>
      </c>
      <c r="FY1403" s="1434" t="s">
        <v>787</v>
      </c>
      <c r="FZ1403" s="1434" t="s">
        <v>787</v>
      </c>
      <c r="GA1403" s="1434" t="s">
        <v>787</v>
      </c>
      <c r="GB1403" s="1434" t="s">
        <v>787</v>
      </c>
      <c r="GC1403" s="1434" t="s">
        <v>787</v>
      </c>
      <c r="GD1403" s="1434" t="s">
        <v>787</v>
      </c>
      <c r="GE1403" s="1434" t="s">
        <v>787</v>
      </c>
      <c r="GF1403" s="1434" t="s">
        <v>787</v>
      </c>
      <c r="GG1403" s="1434" t="s">
        <v>787</v>
      </c>
      <c r="GH1403" s="1434" t="s">
        <v>787</v>
      </c>
      <c r="GI1403" s="1434" t="s">
        <v>787</v>
      </c>
      <c r="GJ1403" s="1434" t="s">
        <v>787</v>
      </c>
      <c r="GK1403" s="1434" t="s">
        <v>787</v>
      </c>
      <c r="GL1403" s="1434" t="s">
        <v>787</v>
      </c>
      <c r="GM1403" s="1434" t="s">
        <v>787</v>
      </c>
      <c r="GN1403" s="1434" t="s">
        <v>787</v>
      </c>
      <c r="GO1403" s="1434" t="s">
        <v>787</v>
      </c>
      <c r="GP1403" s="1434" t="s">
        <v>787</v>
      </c>
      <c r="GQ1403" s="1434" t="s">
        <v>787</v>
      </c>
      <c r="GR1403" s="1434" t="s">
        <v>787</v>
      </c>
      <c r="GS1403" s="1434" t="s">
        <v>787</v>
      </c>
      <c r="GT1403" s="1434" t="s">
        <v>787</v>
      </c>
      <c r="GU1403" s="1434" t="s">
        <v>787</v>
      </c>
      <c r="GV1403" s="1434" t="s">
        <v>787</v>
      </c>
      <c r="GW1403" s="1434" t="s">
        <v>787</v>
      </c>
      <c r="GX1403" s="1434" t="s">
        <v>787</v>
      </c>
      <c r="GY1403" s="1434" t="s">
        <v>787</v>
      </c>
      <c r="GZ1403" s="1434" t="s">
        <v>787</v>
      </c>
      <c r="HA1403" s="1434" t="s">
        <v>787</v>
      </c>
      <c r="HB1403" s="1434" t="s">
        <v>787</v>
      </c>
      <c r="HC1403" s="1434" t="s">
        <v>787</v>
      </c>
      <c r="HD1403" s="1434" t="s">
        <v>787</v>
      </c>
      <c r="HE1403" s="1434" t="s">
        <v>787</v>
      </c>
      <c r="HF1403" s="1434" t="s">
        <v>787</v>
      </c>
      <c r="HG1403" s="1434" t="s">
        <v>787</v>
      </c>
      <c r="HH1403" s="1434" t="s">
        <v>787</v>
      </c>
      <c r="HI1403" s="1434" t="s">
        <v>787</v>
      </c>
      <c r="HJ1403" s="1434" t="s">
        <v>787</v>
      </c>
      <c r="HK1403" s="1434" t="s">
        <v>787</v>
      </c>
      <c r="HL1403" s="1434" t="s">
        <v>787</v>
      </c>
      <c r="HM1403" s="1434" t="s">
        <v>787</v>
      </c>
      <c r="HN1403" s="1434" t="s">
        <v>787</v>
      </c>
      <c r="HO1403" s="1434" t="s">
        <v>787</v>
      </c>
      <c r="HP1403" s="1434" t="s">
        <v>787</v>
      </c>
      <c r="HQ1403" s="1434" t="s">
        <v>787</v>
      </c>
      <c r="HR1403" s="1434" t="s">
        <v>787</v>
      </c>
      <c r="HS1403" s="1434" t="s">
        <v>787</v>
      </c>
      <c r="HT1403" s="1434" t="s">
        <v>787</v>
      </c>
      <c r="HU1403" s="1434" t="s">
        <v>787</v>
      </c>
      <c r="HV1403" s="1434" t="s">
        <v>787</v>
      </c>
      <c r="HW1403" s="1434" t="s">
        <v>787</v>
      </c>
      <c r="HX1403" s="1434" t="s">
        <v>787</v>
      </c>
      <c r="HY1403" s="1434" t="s">
        <v>787</v>
      </c>
      <c r="HZ1403" s="1434" t="s">
        <v>787</v>
      </c>
      <c r="IA1403" s="1434" t="s">
        <v>787</v>
      </c>
      <c r="IB1403" s="1434" t="s">
        <v>787</v>
      </c>
      <c r="IC1403" s="1434" t="s">
        <v>787</v>
      </c>
      <c r="ID1403" s="1434" t="s">
        <v>787</v>
      </c>
      <c r="IE1403" s="1434" t="s">
        <v>787</v>
      </c>
      <c r="IF1403" s="1434" t="s">
        <v>787</v>
      </c>
      <c r="IG1403" s="1434" t="s">
        <v>787</v>
      </c>
      <c r="IH1403" s="1434" t="s">
        <v>787</v>
      </c>
      <c r="II1403" s="1434" t="s">
        <v>787</v>
      </c>
      <c r="IJ1403" s="1434" t="s">
        <v>787</v>
      </c>
      <c r="IK1403" s="1434" t="s">
        <v>787</v>
      </c>
      <c r="IL1403" s="1434" t="s">
        <v>787</v>
      </c>
      <c r="IM1403" s="1434" t="s">
        <v>787</v>
      </c>
      <c r="IN1403" s="1434" t="s">
        <v>787</v>
      </c>
      <c r="IO1403" s="1434" t="s">
        <v>787</v>
      </c>
      <c r="IP1403" s="1434" t="s">
        <v>787</v>
      </c>
      <c r="IQ1403" s="1434" t="s">
        <v>787</v>
      </c>
      <c r="IR1403" s="1434" t="s">
        <v>787</v>
      </c>
      <c r="IS1403" s="1434" t="s">
        <v>787</v>
      </c>
      <c r="IT1403" s="1434" t="s">
        <v>787</v>
      </c>
      <c r="IU1403" s="1434" t="s">
        <v>787</v>
      </c>
      <c r="IV1403" s="1434" t="s">
        <v>787</v>
      </c>
      <c r="IW1403" s="1434" t="s">
        <v>787</v>
      </c>
      <c r="IX1403" s="1434" t="s">
        <v>787</v>
      </c>
      <c r="IY1403" s="1434" t="s">
        <v>787</v>
      </c>
      <c r="IZ1403" s="1434" t="s">
        <v>787</v>
      </c>
      <c r="JA1403" s="1434" t="s">
        <v>787</v>
      </c>
      <c r="JB1403" s="1434" t="s">
        <v>787</v>
      </c>
      <c r="JC1403" s="1434" t="s">
        <v>787</v>
      </c>
      <c r="JD1403" s="1434" t="s">
        <v>787</v>
      </c>
      <c r="JE1403" s="1434" t="s">
        <v>787</v>
      </c>
      <c r="JF1403" s="1434" t="s">
        <v>787</v>
      </c>
      <c r="JG1403" s="1434" t="s">
        <v>787</v>
      </c>
      <c r="JH1403" s="1434" t="s">
        <v>787</v>
      </c>
      <c r="JI1403" s="1434" t="s">
        <v>787</v>
      </c>
      <c r="JJ1403" s="1434" t="s">
        <v>787</v>
      </c>
      <c r="JK1403" s="1434" t="s">
        <v>787</v>
      </c>
      <c r="JL1403" s="1434" t="s">
        <v>787</v>
      </c>
      <c r="JM1403" s="1434" t="s">
        <v>787</v>
      </c>
      <c r="JN1403" s="1434" t="s">
        <v>787</v>
      </c>
      <c r="JO1403" s="1434" t="s">
        <v>787</v>
      </c>
      <c r="JP1403" s="1434" t="s">
        <v>787</v>
      </c>
      <c r="JQ1403" s="1434" t="s">
        <v>787</v>
      </c>
      <c r="JR1403" s="1434" t="s">
        <v>787</v>
      </c>
      <c r="JS1403" s="1434" t="s">
        <v>787</v>
      </c>
      <c r="JT1403" s="1434" t="s">
        <v>787</v>
      </c>
      <c r="JU1403" s="1434" t="s">
        <v>787</v>
      </c>
      <c r="JV1403" s="1434" t="s">
        <v>787</v>
      </c>
      <c r="JW1403" s="1434" t="s">
        <v>787</v>
      </c>
      <c r="JX1403" s="1434" t="s">
        <v>787</v>
      </c>
      <c r="JY1403" s="1434" t="s">
        <v>787</v>
      </c>
      <c r="JZ1403" s="1434" t="s">
        <v>787</v>
      </c>
      <c r="KA1403" s="1434" t="s">
        <v>787</v>
      </c>
      <c r="KB1403" s="1434" t="s">
        <v>787</v>
      </c>
      <c r="KC1403" s="1434" t="s">
        <v>787</v>
      </c>
      <c r="KD1403" s="1434" t="s">
        <v>787</v>
      </c>
      <c r="KE1403" s="1434" t="s">
        <v>787</v>
      </c>
      <c r="KF1403" s="1434" t="s">
        <v>787</v>
      </c>
      <c r="KG1403" s="1434" t="s">
        <v>787</v>
      </c>
      <c r="KH1403" s="1434" t="s">
        <v>787</v>
      </c>
      <c r="KI1403" s="1434" t="s">
        <v>787</v>
      </c>
      <c r="KJ1403" s="1434" t="s">
        <v>787</v>
      </c>
      <c r="KK1403" s="1434" t="s">
        <v>787</v>
      </c>
      <c r="KL1403" s="1434" t="s">
        <v>787</v>
      </c>
      <c r="KM1403" s="1434" t="s">
        <v>787</v>
      </c>
      <c r="KN1403" s="1434" t="s">
        <v>787</v>
      </c>
      <c r="KO1403" s="1434" t="s">
        <v>787</v>
      </c>
      <c r="KP1403" s="1434" t="s">
        <v>787</v>
      </c>
      <c r="KQ1403" s="1434" t="s">
        <v>787</v>
      </c>
      <c r="KR1403" s="1434" t="s">
        <v>787</v>
      </c>
      <c r="KS1403" s="1434" t="s">
        <v>787</v>
      </c>
      <c r="KT1403" s="1434" t="s">
        <v>787</v>
      </c>
      <c r="KU1403" s="1434" t="s">
        <v>787</v>
      </c>
      <c r="KV1403" s="1434" t="s">
        <v>787</v>
      </c>
      <c r="KW1403" s="1434" t="s">
        <v>787</v>
      </c>
      <c r="KX1403" s="1434" t="s">
        <v>787</v>
      </c>
      <c r="KY1403" s="1434" t="s">
        <v>787</v>
      </c>
      <c r="KZ1403" s="1434" t="s">
        <v>787</v>
      </c>
      <c r="LA1403" s="1434" t="s">
        <v>787</v>
      </c>
      <c r="LB1403" s="1434" t="s">
        <v>787</v>
      </c>
      <c r="LC1403" s="1434" t="s">
        <v>787</v>
      </c>
      <c r="LD1403" s="1434" t="s">
        <v>787</v>
      </c>
      <c r="LE1403" s="1434" t="s">
        <v>787</v>
      </c>
      <c r="LF1403" s="1434" t="s">
        <v>787</v>
      </c>
      <c r="LG1403" s="1434" t="s">
        <v>787</v>
      </c>
      <c r="LH1403" s="1434" t="s">
        <v>787</v>
      </c>
      <c r="LI1403" s="1434" t="s">
        <v>787</v>
      </c>
      <c r="LJ1403" s="1434" t="s">
        <v>787</v>
      </c>
      <c r="LK1403" s="1434" t="s">
        <v>787</v>
      </c>
      <c r="LL1403" s="1434" t="s">
        <v>787</v>
      </c>
      <c r="LM1403" s="1434" t="s">
        <v>787</v>
      </c>
      <c r="LN1403" s="1434" t="s">
        <v>787</v>
      </c>
      <c r="LO1403" s="1434" t="s">
        <v>787</v>
      </c>
      <c r="LP1403" s="1434" t="s">
        <v>787</v>
      </c>
      <c r="LQ1403" s="1434" t="s">
        <v>787</v>
      </c>
      <c r="LR1403" s="1434" t="s">
        <v>787</v>
      </c>
      <c r="LS1403" s="1434" t="s">
        <v>787</v>
      </c>
      <c r="LT1403" s="1434" t="s">
        <v>787</v>
      </c>
      <c r="LU1403" s="1434" t="s">
        <v>787</v>
      </c>
      <c r="LV1403" s="1434" t="s">
        <v>787</v>
      </c>
      <c r="LW1403" s="1434" t="s">
        <v>787</v>
      </c>
      <c r="LX1403" s="1434" t="s">
        <v>787</v>
      </c>
      <c r="LY1403" s="1434" t="s">
        <v>787</v>
      </c>
      <c r="LZ1403" s="1434" t="s">
        <v>787</v>
      </c>
      <c r="MA1403" s="1434" t="s">
        <v>787</v>
      </c>
      <c r="MB1403" s="1434" t="s">
        <v>787</v>
      </c>
      <c r="MC1403" s="1434" t="s">
        <v>787</v>
      </c>
    </row>
    <row r="1404" spans="1:341" s="786" customFormat="1" ht="48" hidden="1" customHeight="1" x14ac:dyDescent="0.25">
      <c r="A1404" s="1520">
        <v>2026</v>
      </c>
      <c r="B1404" s="1521">
        <v>479</v>
      </c>
      <c r="C1404" s="1521" t="s">
        <v>58</v>
      </c>
      <c r="D1404" s="1521">
        <v>3000654</v>
      </c>
      <c r="E1404" s="1521">
        <v>5005020</v>
      </c>
      <c r="F1404" s="1521" t="s">
        <v>2269</v>
      </c>
      <c r="G1404" s="1521" t="s">
        <v>2270</v>
      </c>
      <c r="H1404" s="1521">
        <v>93</v>
      </c>
      <c r="I1404" s="1521" t="s">
        <v>992</v>
      </c>
      <c r="J1404" s="1521" t="s">
        <v>10</v>
      </c>
      <c r="K1404" s="1521" t="s">
        <v>60</v>
      </c>
      <c r="L1404" s="1521" t="s">
        <v>3689</v>
      </c>
      <c r="M1404" s="1521" t="s">
        <v>62</v>
      </c>
      <c r="N1404" s="1521"/>
      <c r="O1404" s="1521" t="s">
        <v>2641</v>
      </c>
      <c r="P1404" s="1521" t="s">
        <v>65</v>
      </c>
      <c r="Q1404" s="1521">
        <v>1</v>
      </c>
      <c r="R1404" s="1550">
        <v>2600</v>
      </c>
      <c r="S1404" s="865" t="s">
        <v>787</v>
      </c>
      <c r="T1404" s="865" t="s">
        <v>787</v>
      </c>
      <c r="U1404" s="1521">
        <v>0</v>
      </c>
      <c r="V1404" s="1521">
        <v>26</v>
      </c>
      <c r="W1404" s="1552" t="s">
        <v>787</v>
      </c>
      <c r="X1404" s="1521" t="s">
        <v>787</v>
      </c>
      <c r="Y1404" s="1521" t="s">
        <v>787</v>
      </c>
      <c r="Z1404" s="1521" t="s">
        <v>787</v>
      </c>
      <c r="AA1404" s="1521" t="s">
        <v>787</v>
      </c>
      <c r="AB1404" s="1521" t="s">
        <v>787</v>
      </c>
      <c r="AC1404" s="1521" t="s">
        <v>787</v>
      </c>
      <c r="AD1404" s="1521" t="s">
        <v>787</v>
      </c>
      <c r="AE1404" s="285"/>
      <c r="AF1404" s="1523" t="s">
        <v>3951</v>
      </c>
      <c r="AG1404" s="1523" t="s">
        <v>3951</v>
      </c>
      <c r="AH1404" s="284">
        <f t="shared" si="1231"/>
        <v>0</v>
      </c>
      <c r="AI1404" s="284">
        <f t="shared" si="1266"/>
        <v>2600</v>
      </c>
      <c r="AJ1404" s="1523" t="s">
        <v>3951</v>
      </c>
      <c r="AK1404" s="1523" t="s">
        <v>3951</v>
      </c>
      <c r="AL1404" s="1523" t="s">
        <v>3951</v>
      </c>
      <c r="AM1404" s="1523" t="s">
        <v>3951</v>
      </c>
      <c r="AN1404" s="1523" t="s">
        <v>3951</v>
      </c>
      <c r="AO1404" s="1523" t="s">
        <v>3951</v>
      </c>
      <c r="AP1404" s="1523" t="s">
        <v>3951</v>
      </c>
      <c r="AQ1404" s="1523" t="s">
        <v>3951</v>
      </c>
      <c r="AR1404" s="288">
        <f t="shared" si="1232"/>
        <v>2600</v>
      </c>
      <c r="AS1404" s="1502" t="s">
        <v>2578</v>
      </c>
      <c r="AT1404" s="865" t="s">
        <v>787</v>
      </c>
      <c r="AU1404" s="865" t="s">
        <v>3535</v>
      </c>
      <c r="AV1404" s="865" t="s">
        <v>3536</v>
      </c>
      <c r="AW1404" s="1524">
        <v>46058</v>
      </c>
      <c r="AX1404" s="865" t="s">
        <v>3537</v>
      </c>
      <c r="AY1404" s="1524">
        <v>46078</v>
      </c>
      <c r="AZ1404" s="865" t="s">
        <v>787</v>
      </c>
      <c r="BA1404" s="865" t="s">
        <v>3538</v>
      </c>
      <c r="BB1404" s="865" t="s">
        <v>995</v>
      </c>
      <c r="BC1404" s="1525" t="s">
        <v>3808</v>
      </c>
      <c r="BD1404" s="1525" t="s">
        <v>3952</v>
      </c>
      <c r="BE1404" s="1525" t="s">
        <v>3810</v>
      </c>
      <c r="BF1404" s="1526">
        <v>46108</v>
      </c>
      <c r="BG1404" s="865" t="s">
        <v>787</v>
      </c>
      <c r="BH1404" s="773" t="s">
        <v>2761</v>
      </c>
      <c r="BI1404" s="2778"/>
      <c r="BJ1404" s="1440"/>
      <c r="BK1404" s="1302" t="s">
        <v>787</v>
      </c>
      <c r="BL1404" s="865">
        <v>6099</v>
      </c>
      <c r="BM1404" s="865"/>
      <c r="BN1404" s="1302" t="s">
        <v>787</v>
      </c>
      <c r="BO1404" s="1302" t="s">
        <v>787</v>
      </c>
      <c r="BP1404" s="1302"/>
      <c r="BQ1404" s="1527" t="s">
        <v>3811</v>
      </c>
      <c r="BR1404" s="2619"/>
      <c r="BS1404" s="1502" t="s">
        <v>2762</v>
      </c>
      <c r="BT1404" s="1502" t="s">
        <v>2763</v>
      </c>
      <c r="BU1404" s="1502" t="s">
        <v>2764</v>
      </c>
      <c r="BV1404" s="1307">
        <v>74829796</v>
      </c>
      <c r="BW1404" s="1306">
        <v>10748297966</v>
      </c>
      <c r="BX1404" s="1502" t="s">
        <v>2834</v>
      </c>
      <c r="BY1404" s="1528">
        <v>46117</v>
      </c>
      <c r="BZ1404" s="1528">
        <v>46142</v>
      </c>
      <c r="CA1404" s="865" t="s">
        <v>787</v>
      </c>
      <c r="CB1404" s="865" t="s">
        <v>787</v>
      </c>
      <c r="CC1404" s="865" t="s">
        <v>787</v>
      </c>
      <c r="CD1404" s="865" t="s">
        <v>787</v>
      </c>
      <c r="CE1404" s="865" t="s">
        <v>787</v>
      </c>
      <c r="CF1404" s="865" t="s">
        <v>787</v>
      </c>
      <c r="CG1404" s="865" t="s">
        <v>787</v>
      </c>
      <c r="CH1404" s="865" t="s">
        <v>787</v>
      </c>
      <c r="CI1404" s="865" t="s">
        <v>787</v>
      </c>
      <c r="CJ1404" s="865" t="s">
        <v>787</v>
      </c>
      <c r="CK1404" s="865" t="s">
        <v>787</v>
      </c>
      <c r="CL1404" s="865" t="s">
        <v>787</v>
      </c>
      <c r="CM1404" s="865" t="s">
        <v>787</v>
      </c>
      <c r="CN1404" s="865" t="s">
        <v>787</v>
      </c>
      <c r="CO1404" s="865" t="s">
        <v>787</v>
      </c>
      <c r="CP1404" s="865" t="s">
        <v>787</v>
      </c>
      <c r="CQ1404" s="865" t="s">
        <v>787</v>
      </c>
      <c r="CR1404" s="865" t="s">
        <v>787</v>
      </c>
      <c r="CS1404" s="865" t="s">
        <v>787</v>
      </c>
      <c r="CT1404" s="1525"/>
      <c r="CU1404" s="390">
        <f t="shared" si="1272"/>
        <v>0</v>
      </c>
      <c r="CV1404" s="373">
        <v>0</v>
      </c>
      <c r="CW1404" s="390">
        <f t="shared" si="1273"/>
        <v>0</v>
      </c>
      <c r="CX1404" s="373">
        <v>0</v>
      </c>
      <c r="CY1404" s="390">
        <f t="shared" ref="CY1404:CY1435" si="1275">(R1404/30*CX1404)*Q1404</f>
        <v>0</v>
      </c>
      <c r="CZ1404" s="390">
        <f t="shared" si="1270"/>
        <v>0</v>
      </c>
      <c r="DA1404" s="390">
        <f t="shared" si="1271"/>
        <v>0</v>
      </c>
      <c r="DB1404" s="865" t="s">
        <v>787</v>
      </c>
      <c r="DC1404" s="1525">
        <v>26</v>
      </c>
      <c r="DD1404" s="1371">
        <f t="shared" si="1267"/>
        <v>2600</v>
      </c>
      <c r="DE1404" s="1525">
        <v>26</v>
      </c>
      <c r="DF1404" s="1371">
        <f t="shared" si="1269"/>
        <v>2600</v>
      </c>
      <c r="DG1404" s="865">
        <v>26</v>
      </c>
      <c r="DH1404" s="1371">
        <f t="shared" si="1268"/>
        <v>2600</v>
      </c>
      <c r="DI1404" s="865" t="s">
        <v>787</v>
      </c>
      <c r="DJ1404" s="865" t="s">
        <v>787</v>
      </c>
      <c r="DK1404" s="865"/>
      <c r="DL1404" s="865"/>
      <c r="DM1404" s="865"/>
      <c r="DN1404" s="865"/>
      <c r="DO1404" s="865"/>
      <c r="DP1404" s="865"/>
      <c r="DQ1404" s="865"/>
      <c r="DR1404" s="865"/>
      <c r="DS1404" s="865"/>
      <c r="DT1404" s="865" t="s">
        <v>787</v>
      </c>
      <c r="DU1404" s="793">
        <f t="shared" si="1274"/>
        <v>2600</v>
      </c>
      <c r="DV1404" s="794">
        <v>2600</v>
      </c>
      <c r="DW1404" s="794">
        <v>2600</v>
      </c>
      <c r="DX1404" s="794">
        <f t="shared" si="1229"/>
        <v>0</v>
      </c>
      <c r="DY1404" s="794">
        <f t="shared" si="1230"/>
        <v>0</v>
      </c>
      <c r="DZ1404" s="865" t="s">
        <v>787</v>
      </c>
      <c r="EA1404" s="865" t="s">
        <v>787</v>
      </c>
      <c r="EB1404" s="865" t="s">
        <v>787</v>
      </c>
      <c r="EC1404" s="865" t="s">
        <v>787</v>
      </c>
      <c r="ED1404" s="865" t="s">
        <v>787</v>
      </c>
      <c r="EE1404" s="865" t="s">
        <v>787</v>
      </c>
      <c r="EF1404" s="865" t="s">
        <v>787</v>
      </c>
      <c r="EG1404" s="865"/>
      <c r="EH1404" s="865" t="s">
        <v>787</v>
      </c>
      <c r="EI1404" s="865" t="s">
        <v>787</v>
      </c>
      <c r="EJ1404" s="865" t="s">
        <v>787</v>
      </c>
      <c r="EK1404" s="865" t="s">
        <v>787</v>
      </c>
      <c r="EL1404" s="865" t="s">
        <v>787</v>
      </c>
      <c r="EM1404" s="865" t="s">
        <v>787</v>
      </c>
      <c r="EN1404" s="865" t="s">
        <v>787</v>
      </c>
      <c r="EO1404" s="865" t="s">
        <v>787</v>
      </c>
      <c r="EP1404" s="865" t="s">
        <v>787</v>
      </c>
      <c r="EQ1404" s="865" t="s">
        <v>787</v>
      </c>
      <c r="ER1404" s="865" t="s">
        <v>787</v>
      </c>
      <c r="ES1404" s="865" t="s">
        <v>787</v>
      </c>
      <c r="ET1404" s="865" t="s">
        <v>787</v>
      </c>
      <c r="EU1404" s="865" t="s">
        <v>787</v>
      </c>
      <c r="EV1404" s="865" t="s">
        <v>787</v>
      </c>
      <c r="EW1404" s="865" t="s">
        <v>787</v>
      </c>
      <c r="EX1404" s="865" t="s">
        <v>787</v>
      </c>
      <c r="EY1404" s="865" t="s">
        <v>787</v>
      </c>
      <c r="EZ1404" s="865" t="s">
        <v>787</v>
      </c>
      <c r="FA1404" s="865" t="s">
        <v>787</v>
      </c>
      <c r="FB1404" s="865" t="s">
        <v>787</v>
      </c>
      <c r="FC1404" s="865" t="s">
        <v>787</v>
      </c>
      <c r="FD1404" s="865" t="s">
        <v>787</v>
      </c>
      <c r="FE1404" s="865" t="s">
        <v>787</v>
      </c>
      <c r="FF1404" s="865" t="s">
        <v>787</v>
      </c>
      <c r="FG1404" s="865" t="s">
        <v>787</v>
      </c>
      <c r="FH1404" s="865" t="s">
        <v>787</v>
      </c>
      <c r="FI1404" s="1434" t="s">
        <v>787</v>
      </c>
      <c r="FJ1404" s="1434" t="s">
        <v>787</v>
      </c>
      <c r="FK1404" s="1434" t="s">
        <v>787</v>
      </c>
      <c r="FL1404" s="1434" t="s">
        <v>787</v>
      </c>
      <c r="FM1404" s="1434" t="s">
        <v>787</v>
      </c>
      <c r="FN1404" s="1434" t="s">
        <v>787</v>
      </c>
      <c r="FO1404" s="1434" t="s">
        <v>787</v>
      </c>
      <c r="FP1404" s="1434" t="s">
        <v>787</v>
      </c>
      <c r="FQ1404" s="1434" t="s">
        <v>787</v>
      </c>
      <c r="FR1404" s="1434" t="s">
        <v>787</v>
      </c>
      <c r="FS1404" s="1434" t="s">
        <v>787</v>
      </c>
      <c r="FT1404" s="1434" t="s">
        <v>787</v>
      </c>
      <c r="FU1404" s="1434" t="s">
        <v>787</v>
      </c>
      <c r="FV1404" s="1434" t="s">
        <v>787</v>
      </c>
      <c r="FW1404" s="1434" t="s">
        <v>787</v>
      </c>
      <c r="FX1404" s="1434" t="s">
        <v>787</v>
      </c>
      <c r="FY1404" s="1434" t="s">
        <v>787</v>
      </c>
      <c r="FZ1404" s="1434" t="s">
        <v>787</v>
      </c>
      <c r="GA1404" s="1434" t="s">
        <v>787</v>
      </c>
      <c r="GB1404" s="1434" t="s">
        <v>787</v>
      </c>
      <c r="GC1404" s="1434" t="s">
        <v>787</v>
      </c>
      <c r="GD1404" s="1434" t="s">
        <v>787</v>
      </c>
      <c r="GE1404" s="1434" t="s">
        <v>787</v>
      </c>
      <c r="GF1404" s="1434" t="s">
        <v>787</v>
      </c>
      <c r="GG1404" s="1434" t="s">
        <v>787</v>
      </c>
      <c r="GH1404" s="1434" t="s">
        <v>787</v>
      </c>
      <c r="GI1404" s="1434" t="s">
        <v>787</v>
      </c>
      <c r="GJ1404" s="1434" t="s">
        <v>787</v>
      </c>
      <c r="GK1404" s="1434" t="s">
        <v>787</v>
      </c>
      <c r="GL1404" s="1434" t="s">
        <v>787</v>
      </c>
      <c r="GM1404" s="1434" t="s">
        <v>787</v>
      </c>
      <c r="GN1404" s="1434" t="s">
        <v>787</v>
      </c>
      <c r="GO1404" s="1434" t="s">
        <v>787</v>
      </c>
      <c r="GP1404" s="1434" t="s">
        <v>787</v>
      </c>
      <c r="GQ1404" s="1434" t="s">
        <v>787</v>
      </c>
      <c r="GR1404" s="1434" t="s">
        <v>787</v>
      </c>
      <c r="GS1404" s="1434" t="s">
        <v>787</v>
      </c>
      <c r="GT1404" s="1434" t="s">
        <v>787</v>
      </c>
      <c r="GU1404" s="1434" t="s">
        <v>787</v>
      </c>
      <c r="GV1404" s="1434" t="s">
        <v>787</v>
      </c>
      <c r="GW1404" s="1434" t="s">
        <v>787</v>
      </c>
      <c r="GX1404" s="1434" t="s">
        <v>787</v>
      </c>
      <c r="GY1404" s="1434" t="s">
        <v>787</v>
      </c>
      <c r="GZ1404" s="1434" t="s">
        <v>787</v>
      </c>
      <c r="HA1404" s="1434" t="s">
        <v>787</v>
      </c>
      <c r="HB1404" s="1434" t="s">
        <v>787</v>
      </c>
      <c r="HC1404" s="1434" t="s">
        <v>787</v>
      </c>
      <c r="HD1404" s="1434" t="s">
        <v>787</v>
      </c>
      <c r="HE1404" s="1434" t="s">
        <v>787</v>
      </c>
      <c r="HF1404" s="1434" t="s">
        <v>787</v>
      </c>
      <c r="HG1404" s="1434" t="s">
        <v>787</v>
      </c>
      <c r="HH1404" s="1434" t="s">
        <v>787</v>
      </c>
      <c r="HI1404" s="1434" t="s">
        <v>787</v>
      </c>
      <c r="HJ1404" s="1434" t="s">
        <v>787</v>
      </c>
      <c r="HK1404" s="1434" t="s">
        <v>787</v>
      </c>
      <c r="HL1404" s="1434" t="s">
        <v>787</v>
      </c>
      <c r="HM1404" s="1434" t="s">
        <v>787</v>
      </c>
      <c r="HN1404" s="1434" t="s">
        <v>787</v>
      </c>
      <c r="HO1404" s="1434" t="s">
        <v>787</v>
      </c>
      <c r="HP1404" s="1434" t="s">
        <v>787</v>
      </c>
      <c r="HQ1404" s="1434" t="s">
        <v>787</v>
      </c>
      <c r="HR1404" s="1434" t="s">
        <v>787</v>
      </c>
      <c r="HS1404" s="1434" t="s">
        <v>787</v>
      </c>
      <c r="HT1404" s="1434" t="s">
        <v>787</v>
      </c>
      <c r="HU1404" s="1434" t="s">
        <v>787</v>
      </c>
      <c r="HV1404" s="1434" t="s">
        <v>787</v>
      </c>
      <c r="HW1404" s="1434" t="s">
        <v>787</v>
      </c>
      <c r="HX1404" s="1434" t="s">
        <v>787</v>
      </c>
      <c r="HY1404" s="1434" t="s">
        <v>787</v>
      </c>
      <c r="HZ1404" s="1434" t="s">
        <v>787</v>
      </c>
      <c r="IA1404" s="1434" t="s">
        <v>787</v>
      </c>
      <c r="IB1404" s="1434" t="s">
        <v>787</v>
      </c>
      <c r="IC1404" s="1434" t="s">
        <v>787</v>
      </c>
      <c r="ID1404" s="1434" t="s">
        <v>787</v>
      </c>
      <c r="IE1404" s="1434" t="s">
        <v>787</v>
      </c>
      <c r="IF1404" s="1434" t="s">
        <v>787</v>
      </c>
      <c r="IG1404" s="1434" t="s">
        <v>787</v>
      </c>
      <c r="IH1404" s="1434" t="s">
        <v>787</v>
      </c>
      <c r="II1404" s="1434" t="s">
        <v>787</v>
      </c>
      <c r="IJ1404" s="1434" t="s">
        <v>787</v>
      </c>
      <c r="IK1404" s="1434" t="s">
        <v>787</v>
      </c>
      <c r="IL1404" s="1434" t="s">
        <v>787</v>
      </c>
      <c r="IM1404" s="1434" t="s">
        <v>787</v>
      </c>
      <c r="IN1404" s="1434" t="s">
        <v>787</v>
      </c>
      <c r="IO1404" s="1434" t="s">
        <v>787</v>
      </c>
      <c r="IP1404" s="1434" t="s">
        <v>787</v>
      </c>
      <c r="IQ1404" s="1434" t="s">
        <v>787</v>
      </c>
      <c r="IR1404" s="1434" t="s">
        <v>787</v>
      </c>
      <c r="IS1404" s="1434" t="s">
        <v>787</v>
      </c>
      <c r="IT1404" s="1434" t="s">
        <v>787</v>
      </c>
      <c r="IU1404" s="1434" t="s">
        <v>787</v>
      </c>
      <c r="IV1404" s="1434" t="s">
        <v>787</v>
      </c>
      <c r="IW1404" s="1434" t="s">
        <v>787</v>
      </c>
      <c r="IX1404" s="1434" t="s">
        <v>787</v>
      </c>
      <c r="IY1404" s="1434" t="s">
        <v>787</v>
      </c>
      <c r="IZ1404" s="1434" t="s">
        <v>787</v>
      </c>
      <c r="JA1404" s="1434" t="s">
        <v>787</v>
      </c>
      <c r="JB1404" s="1434" t="s">
        <v>787</v>
      </c>
      <c r="JC1404" s="1434" t="s">
        <v>787</v>
      </c>
      <c r="JD1404" s="1434" t="s">
        <v>787</v>
      </c>
      <c r="JE1404" s="1434" t="s">
        <v>787</v>
      </c>
      <c r="JF1404" s="1434" t="s">
        <v>787</v>
      </c>
      <c r="JG1404" s="1434" t="s">
        <v>787</v>
      </c>
      <c r="JH1404" s="1434" t="s">
        <v>787</v>
      </c>
      <c r="JI1404" s="1434" t="s">
        <v>787</v>
      </c>
      <c r="JJ1404" s="1434" t="s">
        <v>787</v>
      </c>
      <c r="JK1404" s="1434" t="s">
        <v>787</v>
      </c>
      <c r="JL1404" s="1434" t="s">
        <v>787</v>
      </c>
      <c r="JM1404" s="1434" t="s">
        <v>787</v>
      </c>
      <c r="JN1404" s="1434" t="s">
        <v>787</v>
      </c>
      <c r="JO1404" s="1434" t="s">
        <v>787</v>
      </c>
      <c r="JP1404" s="1434" t="s">
        <v>787</v>
      </c>
      <c r="JQ1404" s="1434" t="s">
        <v>787</v>
      </c>
      <c r="JR1404" s="1434" t="s">
        <v>787</v>
      </c>
      <c r="JS1404" s="1434" t="s">
        <v>787</v>
      </c>
      <c r="JT1404" s="1434" t="s">
        <v>787</v>
      </c>
      <c r="JU1404" s="1434" t="s">
        <v>787</v>
      </c>
      <c r="JV1404" s="1434" t="s">
        <v>787</v>
      </c>
      <c r="JW1404" s="1434" t="s">
        <v>787</v>
      </c>
      <c r="JX1404" s="1434" t="s">
        <v>787</v>
      </c>
      <c r="JY1404" s="1434" t="s">
        <v>787</v>
      </c>
      <c r="JZ1404" s="1434" t="s">
        <v>787</v>
      </c>
      <c r="KA1404" s="1434" t="s">
        <v>787</v>
      </c>
      <c r="KB1404" s="1434" t="s">
        <v>787</v>
      </c>
      <c r="KC1404" s="1434" t="s">
        <v>787</v>
      </c>
      <c r="KD1404" s="1434" t="s">
        <v>787</v>
      </c>
      <c r="KE1404" s="1434" t="s">
        <v>787</v>
      </c>
      <c r="KF1404" s="1434" t="s">
        <v>787</v>
      </c>
      <c r="KG1404" s="1434" t="s">
        <v>787</v>
      </c>
      <c r="KH1404" s="1434" t="s">
        <v>787</v>
      </c>
      <c r="KI1404" s="1434" t="s">
        <v>787</v>
      </c>
      <c r="KJ1404" s="1434" t="s">
        <v>787</v>
      </c>
      <c r="KK1404" s="1434" t="s">
        <v>787</v>
      </c>
      <c r="KL1404" s="1434" t="s">
        <v>787</v>
      </c>
      <c r="KM1404" s="1434" t="s">
        <v>787</v>
      </c>
      <c r="KN1404" s="1434" t="s">
        <v>787</v>
      </c>
      <c r="KO1404" s="1434" t="s">
        <v>787</v>
      </c>
      <c r="KP1404" s="1434" t="s">
        <v>787</v>
      </c>
      <c r="KQ1404" s="1434" t="s">
        <v>787</v>
      </c>
      <c r="KR1404" s="1434" t="s">
        <v>787</v>
      </c>
      <c r="KS1404" s="1434" t="s">
        <v>787</v>
      </c>
      <c r="KT1404" s="1434" t="s">
        <v>787</v>
      </c>
      <c r="KU1404" s="1434" t="s">
        <v>787</v>
      </c>
      <c r="KV1404" s="1434" t="s">
        <v>787</v>
      </c>
      <c r="KW1404" s="1434" t="s">
        <v>787</v>
      </c>
      <c r="KX1404" s="1434" t="s">
        <v>787</v>
      </c>
      <c r="KY1404" s="1434" t="s">
        <v>787</v>
      </c>
      <c r="KZ1404" s="1434" t="s">
        <v>787</v>
      </c>
      <c r="LA1404" s="1434" t="s">
        <v>787</v>
      </c>
      <c r="LB1404" s="1434" t="s">
        <v>787</v>
      </c>
      <c r="LC1404" s="1434" t="s">
        <v>787</v>
      </c>
      <c r="LD1404" s="1434" t="s">
        <v>787</v>
      </c>
      <c r="LE1404" s="1434" t="s">
        <v>787</v>
      </c>
      <c r="LF1404" s="1434" t="s">
        <v>787</v>
      </c>
      <c r="LG1404" s="1434" t="s">
        <v>787</v>
      </c>
      <c r="LH1404" s="1434" t="s">
        <v>787</v>
      </c>
      <c r="LI1404" s="1434" t="s">
        <v>787</v>
      </c>
      <c r="LJ1404" s="1434" t="s">
        <v>787</v>
      </c>
      <c r="LK1404" s="1434" t="s">
        <v>787</v>
      </c>
      <c r="LL1404" s="1434" t="s">
        <v>787</v>
      </c>
      <c r="LM1404" s="1434" t="s">
        <v>787</v>
      </c>
      <c r="LN1404" s="1434" t="s">
        <v>787</v>
      </c>
      <c r="LO1404" s="1434" t="s">
        <v>787</v>
      </c>
      <c r="LP1404" s="1434" t="s">
        <v>787</v>
      </c>
      <c r="LQ1404" s="1434" t="s">
        <v>787</v>
      </c>
      <c r="LR1404" s="1434" t="s">
        <v>787</v>
      </c>
      <c r="LS1404" s="1434" t="s">
        <v>787</v>
      </c>
      <c r="LT1404" s="1434" t="s">
        <v>787</v>
      </c>
      <c r="LU1404" s="1434" t="s">
        <v>787</v>
      </c>
      <c r="LV1404" s="1434" t="s">
        <v>787</v>
      </c>
      <c r="LW1404" s="1434" t="s">
        <v>787</v>
      </c>
      <c r="LX1404" s="1434" t="s">
        <v>787</v>
      </c>
      <c r="LY1404" s="1434" t="s">
        <v>787</v>
      </c>
      <c r="LZ1404" s="1434" t="s">
        <v>787</v>
      </c>
      <c r="MA1404" s="1434" t="s">
        <v>787</v>
      </c>
      <c r="MB1404" s="1434" t="s">
        <v>787</v>
      </c>
      <c r="MC1404" s="1434" t="s">
        <v>787</v>
      </c>
    </row>
    <row r="1405" spans="1:341" s="1571" customFormat="1" ht="48" hidden="1" customHeight="1" x14ac:dyDescent="0.25">
      <c r="A1405" s="1553">
        <v>2026</v>
      </c>
      <c r="B1405" s="1554">
        <v>479</v>
      </c>
      <c r="C1405" s="1554" t="s">
        <v>58</v>
      </c>
      <c r="D1405" s="1554">
        <v>3000654</v>
      </c>
      <c r="E1405" s="1554">
        <v>5005020</v>
      </c>
      <c r="F1405" s="1554" t="s">
        <v>2269</v>
      </c>
      <c r="G1405" s="1554" t="s">
        <v>2270</v>
      </c>
      <c r="H1405" s="1554">
        <v>93</v>
      </c>
      <c r="I1405" s="1554" t="s">
        <v>992</v>
      </c>
      <c r="J1405" s="1554" t="s">
        <v>10</v>
      </c>
      <c r="K1405" s="1554" t="s">
        <v>60</v>
      </c>
      <c r="L1405" s="1554" t="s">
        <v>3689</v>
      </c>
      <c r="M1405" s="1554" t="s">
        <v>62</v>
      </c>
      <c r="N1405" s="1554"/>
      <c r="O1405" s="1554" t="s">
        <v>2641</v>
      </c>
      <c r="P1405" s="1554" t="s">
        <v>65</v>
      </c>
      <c r="Q1405" s="1554">
        <v>1</v>
      </c>
      <c r="R1405" s="1555">
        <v>2600</v>
      </c>
      <c r="S1405" s="1556" t="s">
        <v>787</v>
      </c>
      <c r="T1405" s="1556" t="s">
        <v>787</v>
      </c>
      <c r="U1405" s="1554">
        <v>0</v>
      </c>
      <c r="V1405" s="1554">
        <v>26</v>
      </c>
      <c r="W1405" s="1554" t="s">
        <v>787</v>
      </c>
      <c r="X1405" s="1552" t="s">
        <v>787</v>
      </c>
      <c r="Y1405" s="1552" t="s">
        <v>787</v>
      </c>
      <c r="Z1405" s="1552" t="s">
        <v>787</v>
      </c>
      <c r="AA1405" s="1552" t="s">
        <v>787</v>
      </c>
      <c r="AB1405" s="1552" t="s">
        <v>787</v>
      </c>
      <c r="AC1405" s="1552" t="s">
        <v>787</v>
      </c>
      <c r="AD1405" s="1552" t="s">
        <v>787</v>
      </c>
      <c r="AE1405" s="589"/>
      <c r="AF1405" s="1523" t="s">
        <v>3951</v>
      </c>
      <c r="AG1405" s="1523" t="s">
        <v>3951</v>
      </c>
      <c r="AH1405" s="284">
        <f t="shared" si="1231"/>
        <v>0</v>
      </c>
      <c r="AI1405" s="284">
        <f t="shared" si="1266"/>
        <v>2600</v>
      </c>
      <c r="AJ1405" s="1523" t="s">
        <v>3951</v>
      </c>
      <c r="AK1405" s="1523" t="s">
        <v>3951</v>
      </c>
      <c r="AL1405" s="1523" t="s">
        <v>3951</v>
      </c>
      <c r="AM1405" s="1523" t="s">
        <v>3951</v>
      </c>
      <c r="AN1405" s="1523" t="s">
        <v>3951</v>
      </c>
      <c r="AO1405" s="1523" t="s">
        <v>3951</v>
      </c>
      <c r="AP1405" s="1523" t="s">
        <v>3951</v>
      </c>
      <c r="AQ1405" s="1523" t="s">
        <v>3951</v>
      </c>
      <c r="AR1405" s="288">
        <f t="shared" si="1232"/>
        <v>2600</v>
      </c>
      <c r="AS1405" s="1556" t="s">
        <v>2578</v>
      </c>
      <c r="AT1405" s="1556" t="s">
        <v>787</v>
      </c>
      <c r="AU1405" s="1556" t="s">
        <v>3535</v>
      </c>
      <c r="AV1405" s="1556" t="s">
        <v>3536</v>
      </c>
      <c r="AW1405" s="1557">
        <v>46058</v>
      </c>
      <c r="AX1405" s="1556" t="s">
        <v>3537</v>
      </c>
      <c r="AY1405" s="1557">
        <v>46078</v>
      </c>
      <c r="AZ1405" s="1556" t="s">
        <v>787</v>
      </c>
      <c r="BA1405" s="1556" t="s">
        <v>3538</v>
      </c>
      <c r="BB1405" s="1556" t="s">
        <v>995</v>
      </c>
      <c r="BC1405" s="1558" t="s">
        <v>3808</v>
      </c>
      <c r="BD1405" s="1558" t="s">
        <v>3952</v>
      </c>
      <c r="BE1405" s="1558" t="s">
        <v>3810</v>
      </c>
      <c r="BF1405" s="1559">
        <v>46108</v>
      </c>
      <c r="BG1405" s="1556" t="s">
        <v>787</v>
      </c>
      <c r="BH1405" s="2827" t="s">
        <v>3856</v>
      </c>
      <c r="BI1405" s="2780"/>
      <c r="BJ1405" s="2752"/>
      <c r="BK1405" s="1560" t="s">
        <v>787</v>
      </c>
      <c r="BL1405" s="1556">
        <v>6099</v>
      </c>
      <c r="BM1405" s="1556"/>
      <c r="BN1405" s="1560" t="s">
        <v>787</v>
      </c>
      <c r="BO1405" s="1560" t="s">
        <v>787</v>
      </c>
      <c r="BP1405" s="1560"/>
      <c r="BQ1405" s="1561" t="s">
        <v>3811</v>
      </c>
      <c r="BR1405" s="1561"/>
      <c r="BS1405" s="1556" t="s">
        <v>1283</v>
      </c>
      <c r="BT1405" s="1556" t="s">
        <v>1836</v>
      </c>
      <c r="BU1405" s="1556" t="s">
        <v>3857</v>
      </c>
      <c r="BV1405" s="1560">
        <v>41551649</v>
      </c>
      <c r="BW1405" s="1562">
        <v>10415516491</v>
      </c>
      <c r="BX1405" s="1556" t="s">
        <v>2834</v>
      </c>
      <c r="BY1405" s="1563">
        <v>46117</v>
      </c>
      <c r="BZ1405" s="1563">
        <v>46124</v>
      </c>
      <c r="CA1405" s="1556" t="s">
        <v>787</v>
      </c>
      <c r="CB1405" s="1556" t="s">
        <v>787</v>
      </c>
      <c r="CC1405" s="1556" t="s">
        <v>787</v>
      </c>
      <c r="CD1405" s="1556" t="s">
        <v>787</v>
      </c>
      <c r="CE1405" s="1556" t="s">
        <v>787</v>
      </c>
      <c r="CF1405" s="1556" t="s">
        <v>787</v>
      </c>
      <c r="CG1405" s="1556" t="s">
        <v>787</v>
      </c>
      <c r="CH1405" s="1556" t="s">
        <v>787</v>
      </c>
      <c r="CI1405" s="1556" t="s">
        <v>787</v>
      </c>
      <c r="CJ1405" s="1556" t="s">
        <v>787</v>
      </c>
      <c r="CK1405" s="1556" t="s">
        <v>787</v>
      </c>
      <c r="CL1405" s="1556" t="s">
        <v>787</v>
      </c>
      <c r="CM1405" s="1556" t="s">
        <v>787</v>
      </c>
      <c r="CN1405" s="1556" t="s">
        <v>787</v>
      </c>
      <c r="CO1405" s="1556" t="s">
        <v>787</v>
      </c>
      <c r="CP1405" s="1556" t="s">
        <v>787</v>
      </c>
      <c r="CQ1405" s="1556" t="s">
        <v>787</v>
      </c>
      <c r="CR1405" s="1556" t="s">
        <v>787</v>
      </c>
      <c r="CS1405" s="1556" t="s">
        <v>787</v>
      </c>
      <c r="CT1405" s="1558"/>
      <c r="CU1405" s="1564">
        <f t="shared" si="1272"/>
        <v>0</v>
      </c>
      <c r="CV1405" s="1565">
        <v>0</v>
      </c>
      <c r="CW1405" s="1564">
        <f t="shared" si="1273"/>
        <v>0</v>
      </c>
      <c r="CX1405" s="1565">
        <v>0</v>
      </c>
      <c r="CY1405" s="1564">
        <f t="shared" si="1275"/>
        <v>0</v>
      </c>
      <c r="CZ1405" s="1564">
        <f t="shared" si="1270"/>
        <v>0</v>
      </c>
      <c r="DA1405" s="1564">
        <f t="shared" si="1271"/>
        <v>0</v>
      </c>
      <c r="DB1405" s="1556" t="s">
        <v>787</v>
      </c>
      <c r="DC1405" s="1558">
        <v>26</v>
      </c>
      <c r="DD1405" s="1566">
        <f t="shared" si="1267"/>
        <v>2600</v>
      </c>
      <c r="DE1405" s="1558">
        <v>26</v>
      </c>
      <c r="DF1405" s="1566">
        <f t="shared" si="1269"/>
        <v>2600</v>
      </c>
      <c r="DG1405" s="1556">
        <v>26</v>
      </c>
      <c r="DH1405" s="1566">
        <f t="shared" si="1268"/>
        <v>2600</v>
      </c>
      <c r="DI1405" s="1556" t="s">
        <v>787</v>
      </c>
      <c r="DJ1405" s="1556" t="s">
        <v>787</v>
      </c>
      <c r="DK1405" s="1556"/>
      <c r="DL1405" s="1556"/>
      <c r="DM1405" s="1556"/>
      <c r="DN1405" s="1556"/>
      <c r="DO1405" s="1556"/>
      <c r="DP1405" s="1556"/>
      <c r="DQ1405" s="1556"/>
      <c r="DR1405" s="1556"/>
      <c r="DS1405" s="1556"/>
      <c r="DT1405" s="1556" t="s">
        <v>787</v>
      </c>
      <c r="DU1405" s="1567">
        <f t="shared" si="1274"/>
        <v>2600</v>
      </c>
      <c r="DV1405" s="1568">
        <v>2600</v>
      </c>
      <c r="DW1405" s="1568">
        <v>2600</v>
      </c>
      <c r="DX1405" s="1568">
        <f t="shared" si="1229"/>
        <v>0</v>
      </c>
      <c r="DY1405" s="1568">
        <f t="shared" si="1230"/>
        <v>0</v>
      </c>
      <c r="DZ1405" s="1556" t="s">
        <v>787</v>
      </c>
      <c r="EA1405" s="1556" t="s">
        <v>787</v>
      </c>
      <c r="EB1405" s="1569" t="s">
        <v>3955</v>
      </c>
      <c r="EC1405" s="1556" t="s">
        <v>3956</v>
      </c>
      <c r="ED1405" s="1556" t="s">
        <v>787</v>
      </c>
      <c r="EE1405" s="1556" t="s">
        <v>787</v>
      </c>
      <c r="EF1405" s="1556" t="s">
        <v>787</v>
      </c>
      <c r="EG1405" s="1556"/>
      <c r="EH1405" s="1556" t="s">
        <v>787</v>
      </c>
      <c r="EI1405" s="1556" t="s">
        <v>787</v>
      </c>
      <c r="EJ1405" s="1556" t="s">
        <v>787</v>
      </c>
      <c r="EK1405" s="1556" t="s">
        <v>787</v>
      </c>
      <c r="EL1405" s="1556" t="s">
        <v>787</v>
      </c>
      <c r="EM1405" s="1556" t="s">
        <v>787</v>
      </c>
      <c r="EN1405" s="1556" t="s">
        <v>787</v>
      </c>
      <c r="EO1405" s="1556" t="s">
        <v>787</v>
      </c>
      <c r="EP1405" s="1556" t="s">
        <v>787</v>
      </c>
      <c r="EQ1405" s="1556" t="s">
        <v>787</v>
      </c>
      <c r="ER1405" s="1556" t="s">
        <v>787</v>
      </c>
      <c r="ES1405" s="1556" t="s">
        <v>787</v>
      </c>
      <c r="ET1405" s="1556" t="s">
        <v>787</v>
      </c>
      <c r="EU1405" s="1556" t="s">
        <v>787</v>
      </c>
      <c r="EV1405" s="1556" t="s">
        <v>787</v>
      </c>
      <c r="EW1405" s="1556" t="s">
        <v>787</v>
      </c>
      <c r="EX1405" s="1556" t="s">
        <v>787</v>
      </c>
      <c r="EY1405" s="1556" t="s">
        <v>787</v>
      </c>
      <c r="EZ1405" s="1556" t="s">
        <v>787</v>
      </c>
      <c r="FA1405" s="1556" t="s">
        <v>787</v>
      </c>
      <c r="FB1405" s="1556" t="s">
        <v>787</v>
      </c>
      <c r="FC1405" s="1556" t="s">
        <v>787</v>
      </c>
      <c r="FD1405" s="1556" t="s">
        <v>787</v>
      </c>
      <c r="FE1405" s="1556" t="s">
        <v>787</v>
      </c>
      <c r="FF1405" s="1556" t="s">
        <v>787</v>
      </c>
      <c r="FG1405" s="1556" t="s">
        <v>787</v>
      </c>
      <c r="FH1405" s="1556" t="s">
        <v>787</v>
      </c>
      <c r="FI1405" s="1570" t="s">
        <v>787</v>
      </c>
      <c r="FJ1405" s="1570" t="s">
        <v>787</v>
      </c>
      <c r="FK1405" s="1570" t="s">
        <v>787</v>
      </c>
      <c r="FL1405" s="1570" t="s">
        <v>787</v>
      </c>
      <c r="FM1405" s="1570" t="s">
        <v>787</v>
      </c>
      <c r="FN1405" s="1570" t="s">
        <v>787</v>
      </c>
      <c r="FO1405" s="1570" t="s">
        <v>787</v>
      </c>
      <c r="FP1405" s="1570" t="s">
        <v>787</v>
      </c>
      <c r="FQ1405" s="1570" t="s">
        <v>787</v>
      </c>
      <c r="FR1405" s="1570" t="s">
        <v>787</v>
      </c>
      <c r="FS1405" s="1570" t="s">
        <v>787</v>
      </c>
      <c r="FT1405" s="1570" t="s">
        <v>787</v>
      </c>
      <c r="FU1405" s="1570" t="s">
        <v>787</v>
      </c>
      <c r="FV1405" s="1570" t="s">
        <v>787</v>
      </c>
      <c r="FW1405" s="1570" t="s">
        <v>787</v>
      </c>
      <c r="FX1405" s="1570" t="s">
        <v>787</v>
      </c>
      <c r="FY1405" s="1570" t="s">
        <v>787</v>
      </c>
      <c r="FZ1405" s="1570" t="s">
        <v>787</v>
      </c>
      <c r="GA1405" s="1570" t="s">
        <v>787</v>
      </c>
      <c r="GB1405" s="1570" t="s">
        <v>787</v>
      </c>
      <c r="GC1405" s="1570" t="s">
        <v>787</v>
      </c>
      <c r="GD1405" s="1570" t="s">
        <v>787</v>
      </c>
      <c r="GE1405" s="1570" t="s">
        <v>787</v>
      </c>
      <c r="GF1405" s="1570" t="s">
        <v>787</v>
      </c>
      <c r="GG1405" s="1570" t="s">
        <v>787</v>
      </c>
      <c r="GH1405" s="1570" t="s">
        <v>787</v>
      </c>
      <c r="GI1405" s="1570" t="s">
        <v>787</v>
      </c>
      <c r="GJ1405" s="1570" t="s">
        <v>787</v>
      </c>
      <c r="GK1405" s="1570" t="s">
        <v>787</v>
      </c>
      <c r="GL1405" s="1570" t="s">
        <v>787</v>
      </c>
      <c r="GM1405" s="1570" t="s">
        <v>787</v>
      </c>
      <c r="GN1405" s="1570" t="s">
        <v>787</v>
      </c>
      <c r="GO1405" s="1570" t="s">
        <v>787</v>
      </c>
      <c r="GP1405" s="1570" t="s">
        <v>787</v>
      </c>
      <c r="GQ1405" s="1570" t="s">
        <v>787</v>
      </c>
      <c r="GR1405" s="1570" t="s">
        <v>787</v>
      </c>
      <c r="GS1405" s="1570" t="s">
        <v>787</v>
      </c>
      <c r="GT1405" s="1570" t="s">
        <v>787</v>
      </c>
      <c r="GU1405" s="1570" t="s">
        <v>787</v>
      </c>
      <c r="GV1405" s="1570" t="s">
        <v>787</v>
      </c>
      <c r="GW1405" s="1570" t="s">
        <v>787</v>
      </c>
      <c r="GX1405" s="1570" t="s">
        <v>787</v>
      </c>
      <c r="GY1405" s="1570" t="s">
        <v>787</v>
      </c>
      <c r="GZ1405" s="1570" t="s">
        <v>787</v>
      </c>
      <c r="HA1405" s="1570" t="s">
        <v>787</v>
      </c>
      <c r="HB1405" s="1570" t="s">
        <v>787</v>
      </c>
      <c r="HC1405" s="1570" t="s">
        <v>787</v>
      </c>
      <c r="HD1405" s="1570" t="s">
        <v>787</v>
      </c>
      <c r="HE1405" s="1570" t="s">
        <v>787</v>
      </c>
      <c r="HF1405" s="1570" t="s">
        <v>787</v>
      </c>
      <c r="HG1405" s="1570" t="s">
        <v>787</v>
      </c>
      <c r="HH1405" s="1570" t="s">
        <v>787</v>
      </c>
      <c r="HI1405" s="1570" t="s">
        <v>787</v>
      </c>
      <c r="HJ1405" s="1570" t="s">
        <v>787</v>
      </c>
      <c r="HK1405" s="1570" t="s">
        <v>787</v>
      </c>
      <c r="HL1405" s="1570" t="s">
        <v>787</v>
      </c>
      <c r="HM1405" s="1570" t="s">
        <v>787</v>
      </c>
      <c r="HN1405" s="1570" t="s">
        <v>787</v>
      </c>
      <c r="HO1405" s="1570" t="s">
        <v>787</v>
      </c>
      <c r="HP1405" s="1570" t="s">
        <v>787</v>
      </c>
      <c r="HQ1405" s="1570" t="s">
        <v>787</v>
      </c>
      <c r="HR1405" s="1570" t="s">
        <v>787</v>
      </c>
      <c r="HS1405" s="1570" t="s">
        <v>787</v>
      </c>
      <c r="HT1405" s="1570" t="s">
        <v>787</v>
      </c>
      <c r="HU1405" s="1570" t="s">
        <v>787</v>
      </c>
      <c r="HV1405" s="1570" t="s">
        <v>787</v>
      </c>
      <c r="HW1405" s="1570" t="s">
        <v>787</v>
      </c>
      <c r="HX1405" s="1570" t="s">
        <v>787</v>
      </c>
      <c r="HY1405" s="1570" t="s">
        <v>787</v>
      </c>
      <c r="HZ1405" s="1570" t="s">
        <v>787</v>
      </c>
      <c r="IA1405" s="1570" t="s">
        <v>787</v>
      </c>
      <c r="IB1405" s="1570" t="s">
        <v>787</v>
      </c>
      <c r="IC1405" s="1570" t="s">
        <v>787</v>
      </c>
      <c r="ID1405" s="1570" t="s">
        <v>787</v>
      </c>
      <c r="IE1405" s="1570" t="s">
        <v>787</v>
      </c>
      <c r="IF1405" s="1570" t="s">
        <v>787</v>
      </c>
      <c r="IG1405" s="1570" t="s">
        <v>787</v>
      </c>
      <c r="IH1405" s="1570" t="s">
        <v>787</v>
      </c>
      <c r="II1405" s="1570" t="s">
        <v>787</v>
      </c>
      <c r="IJ1405" s="1570" t="s">
        <v>787</v>
      </c>
      <c r="IK1405" s="1570" t="s">
        <v>787</v>
      </c>
      <c r="IL1405" s="1570" t="s">
        <v>787</v>
      </c>
      <c r="IM1405" s="1570" t="s">
        <v>787</v>
      </c>
      <c r="IN1405" s="1570" t="s">
        <v>787</v>
      </c>
      <c r="IO1405" s="1570" t="s">
        <v>787</v>
      </c>
      <c r="IP1405" s="1570" t="s">
        <v>787</v>
      </c>
      <c r="IQ1405" s="1570" t="s">
        <v>787</v>
      </c>
      <c r="IR1405" s="1570" t="s">
        <v>787</v>
      </c>
      <c r="IS1405" s="1570" t="s">
        <v>787</v>
      </c>
      <c r="IT1405" s="1570" t="s">
        <v>787</v>
      </c>
      <c r="IU1405" s="1570" t="s">
        <v>787</v>
      </c>
      <c r="IV1405" s="1570" t="s">
        <v>787</v>
      </c>
      <c r="IW1405" s="1570" t="s">
        <v>787</v>
      </c>
      <c r="IX1405" s="1570" t="s">
        <v>787</v>
      </c>
      <c r="IY1405" s="1570" t="s">
        <v>787</v>
      </c>
      <c r="IZ1405" s="1570" t="s">
        <v>787</v>
      </c>
      <c r="JA1405" s="1570" t="s">
        <v>787</v>
      </c>
      <c r="JB1405" s="1570" t="s">
        <v>787</v>
      </c>
      <c r="JC1405" s="1570" t="s">
        <v>787</v>
      </c>
      <c r="JD1405" s="1570" t="s">
        <v>787</v>
      </c>
      <c r="JE1405" s="1570" t="s">
        <v>787</v>
      </c>
      <c r="JF1405" s="1570" t="s">
        <v>787</v>
      </c>
      <c r="JG1405" s="1570" t="s">
        <v>787</v>
      </c>
      <c r="JH1405" s="1570" t="s">
        <v>787</v>
      </c>
      <c r="JI1405" s="1570" t="s">
        <v>787</v>
      </c>
      <c r="JJ1405" s="1570" t="s">
        <v>787</v>
      </c>
      <c r="JK1405" s="1570" t="s">
        <v>787</v>
      </c>
      <c r="JL1405" s="1570" t="s">
        <v>787</v>
      </c>
      <c r="JM1405" s="1570" t="s">
        <v>787</v>
      </c>
      <c r="JN1405" s="1570" t="s">
        <v>787</v>
      </c>
      <c r="JO1405" s="1570" t="s">
        <v>787</v>
      </c>
      <c r="JP1405" s="1570" t="s">
        <v>787</v>
      </c>
      <c r="JQ1405" s="1570" t="s">
        <v>787</v>
      </c>
      <c r="JR1405" s="1570" t="s">
        <v>787</v>
      </c>
      <c r="JS1405" s="1570" t="s">
        <v>787</v>
      </c>
      <c r="JT1405" s="1570" t="s">
        <v>787</v>
      </c>
      <c r="JU1405" s="1570" t="s">
        <v>787</v>
      </c>
      <c r="JV1405" s="1570" t="s">
        <v>787</v>
      </c>
      <c r="JW1405" s="1570" t="s">
        <v>787</v>
      </c>
      <c r="JX1405" s="1570" t="s">
        <v>787</v>
      </c>
      <c r="JY1405" s="1570" t="s">
        <v>787</v>
      </c>
      <c r="JZ1405" s="1570" t="s">
        <v>787</v>
      </c>
      <c r="KA1405" s="1570" t="s">
        <v>787</v>
      </c>
      <c r="KB1405" s="1570" t="s">
        <v>787</v>
      </c>
      <c r="KC1405" s="1570" t="s">
        <v>787</v>
      </c>
      <c r="KD1405" s="1570" t="s">
        <v>787</v>
      </c>
      <c r="KE1405" s="1570" t="s">
        <v>787</v>
      </c>
      <c r="KF1405" s="1570" t="s">
        <v>787</v>
      </c>
      <c r="KG1405" s="1570" t="s">
        <v>787</v>
      </c>
      <c r="KH1405" s="1570" t="s">
        <v>787</v>
      </c>
      <c r="KI1405" s="1570" t="s">
        <v>787</v>
      </c>
      <c r="KJ1405" s="1570" t="s">
        <v>787</v>
      </c>
      <c r="KK1405" s="1570" t="s">
        <v>787</v>
      </c>
      <c r="KL1405" s="1570" t="s">
        <v>787</v>
      </c>
      <c r="KM1405" s="1570" t="s">
        <v>787</v>
      </c>
      <c r="KN1405" s="1570" t="s">
        <v>787</v>
      </c>
      <c r="KO1405" s="1570" t="s">
        <v>787</v>
      </c>
      <c r="KP1405" s="1570" t="s">
        <v>787</v>
      </c>
      <c r="KQ1405" s="1570" t="s">
        <v>787</v>
      </c>
      <c r="KR1405" s="1570" t="s">
        <v>787</v>
      </c>
      <c r="KS1405" s="1570" t="s">
        <v>787</v>
      </c>
      <c r="KT1405" s="1570" t="s">
        <v>787</v>
      </c>
      <c r="KU1405" s="1570" t="s">
        <v>787</v>
      </c>
      <c r="KV1405" s="1570" t="s">
        <v>787</v>
      </c>
      <c r="KW1405" s="1570" t="s">
        <v>787</v>
      </c>
      <c r="KX1405" s="1570" t="s">
        <v>787</v>
      </c>
      <c r="KY1405" s="1570" t="s">
        <v>787</v>
      </c>
      <c r="KZ1405" s="1570" t="s">
        <v>787</v>
      </c>
      <c r="LA1405" s="1570" t="s">
        <v>787</v>
      </c>
      <c r="LB1405" s="1570" t="s">
        <v>787</v>
      </c>
      <c r="LC1405" s="1570" t="s">
        <v>787</v>
      </c>
      <c r="LD1405" s="1570" t="s">
        <v>787</v>
      </c>
      <c r="LE1405" s="1570" t="s">
        <v>787</v>
      </c>
      <c r="LF1405" s="1570" t="s">
        <v>787</v>
      </c>
      <c r="LG1405" s="1570" t="s">
        <v>787</v>
      </c>
      <c r="LH1405" s="1570" t="s">
        <v>787</v>
      </c>
      <c r="LI1405" s="1570" t="s">
        <v>787</v>
      </c>
      <c r="LJ1405" s="1570" t="s">
        <v>787</v>
      </c>
      <c r="LK1405" s="1570" t="s">
        <v>787</v>
      </c>
      <c r="LL1405" s="1570" t="s">
        <v>787</v>
      </c>
      <c r="LM1405" s="1570" t="s">
        <v>787</v>
      </c>
      <c r="LN1405" s="1570" t="s">
        <v>787</v>
      </c>
      <c r="LO1405" s="1570" t="s">
        <v>787</v>
      </c>
      <c r="LP1405" s="1570" t="s">
        <v>787</v>
      </c>
      <c r="LQ1405" s="1570" t="s">
        <v>787</v>
      </c>
      <c r="LR1405" s="1570" t="s">
        <v>787</v>
      </c>
      <c r="LS1405" s="1570" t="s">
        <v>787</v>
      </c>
      <c r="LT1405" s="1570" t="s">
        <v>787</v>
      </c>
      <c r="LU1405" s="1570" t="s">
        <v>787</v>
      </c>
      <c r="LV1405" s="1570" t="s">
        <v>787</v>
      </c>
      <c r="LW1405" s="1570" t="s">
        <v>787</v>
      </c>
      <c r="LX1405" s="1570" t="s">
        <v>787</v>
      </c>
      <c r="LY1405" s="1570" t="s">
        <v>787</v>
      </c>
      <c r="LZ1405" s="1570" t="s">
        <v>787</v>
      </c>
      <c r="MA1405" s="1570" t="s">
        <v>787</v>
      </c>
      <c r="MB1405" s="1570" t="s">
        <v>787</v>
      </c>
      <c r="MC1405" s="1570" t="s">
        <v>787</v>
      </c>
    </row>
    <row r="1406" spans="1:341" s="786" customFormat="1" ht="48" hidden="1" customHeight="1" x14ac:dyDescent="0.25">
      <c r="A1406" s="1520">
        <v>2026</v>
      </c>
      <c r="B1406" s="1521">
        <v>479</v>
      </c>
      <c r="C1406" s="1521" t="s">
        <v>58</v>
      </c>
      <c r="D1406" s="1521">
        <v>3000654</v>
      </c>
      <c r="E1406" s="1521">
        <v>5005020</v>
      </c>
      <c r="F1406" s="1521" t="s">
        <v>2269</v>
      </c>
      <c r="G1406" s="1521" t="s">
        <v>2270</v>
      </c>
      <c r="H1406" s="1521">
        <v>93</v>
      </c>
      <c r="I1406" s="1521" t="s">
        <v>992</v>
      </c>
      <c r="J1406" s="1521" t="s">
        <v>10</v>
      </c>
      <c r="K1406" s="1521" t="s">
        <v>60</v>
      </c>
      <c r="L1406" s="1521" t="s">
        <v>3689</v>
      </c>
      <c r="M1406" s="1521" t="s">
        <v>62</v>
      </c>
      <c r="N1406" s="1521"/>
      <c r="O1406" s="1521" t="s">
        <v>2641</v>
      </c>
      <c r="P1406" s="1521" t="s">
        <v>65</v>
      </c>
      <c r="Q1406" s="1521">
        <v>1</v>
      </c>
      <c r="R1406" s="1550">
        <v>2600</v>
      </c>
      <c r="S1406" s="865" t="s">
        <v>787</v>
      </c>
      <c r="T1406" s="865" t="s">
        <v>787</v>
      </c>
      <c r="U1406" s="1521">
        <v>0</v>
      </c>
      <c r="V1406" s="1521">
        <v>26</v>
      </c>
      <c r="W1406" s="1521" t="s">
        <v>787</v>
      </c>
      <c r="X1406" s="1521" t="s">
        <v>787</v>
      </c>
      <c r="Y1406" s="1521" t="s">
        <v>787</v>
      </c>
      <c r="Z1406" s="1521" t="s">
        <v>787</v>
      </c>
      <c r="AA1406" s="1521" t="s">
        <v>787</v>
      </c>
      <c r="AB1406" s="1521" t="s">
        <v>787</v>
      </c>
      <c r="AC1406" s="1521" t="s">
        <v>787</v>
      </c>
      <c r="AD1406" s="1521" t="s">
        <v>787</v>
      </c>
      <c r="AE1406" s="285"/>
      <c r="AF1406" s="1523" t="s">
        <v>3951</v>
      </c>
      <c r="AG1406" s="1523" t="s">
        <v>3951</v>
      </c>
      <c r="AH1406" s="284">
        <f t="shared" si="1231"/>
        <v>0</v>
      </c>
      <c r="AI1406" s="284">
        <f t="shared" si="1266"/>
        <v>2600</v>
      </c>
      <c r="AJ1406" s="1523" t="s">
        <v>3951</v>
      </c>
      <c r="AK1406" s="1523" t="s">
        <v>3951</v>
      </c>
      <c r="AL1406" s="1523" t="s">
        <v>3951</v>
      </c>
      <c r="AM1406" s="1523" t="s">
        <v>3951</v>
      </c>
      <c r="AN1406" s="1523" t="s">
        <v>3951</v>
      </c>
      <c r="AO1406" s="1523" t="s">
        <v>3951</v>
      </c>
      <c r="AP1406" s="1523" t="s">
        <v>3951</v>
      </c>
      <c r="AQ1406" s="1523" t="s">
        <v>3951</v>
      </c>
      <c r="AR1406" s="288">
        <f t="shared" si="1232"/>
        <v>2600</v>
      </c>
      <c r="AS1406" s="1502" t="s">
        <v>2578</v>
      </c>
      <c r="AT1406" s="865" t="s">
        <v>787</v>
      </c>
      <c r="AU1406" s="865" t="s">
        <v>3535</v>
      </c>
      <c r="AV1406" s="865" t="s">
        <v>3536</v>
      </c>
      <c r="AW1406" s="1524">
        <v>46058</v>
      </c>
      <c r="AX1406" s="865" t="s">
        <v>3537</v>
      </c>
      <c r="AY1406" s="1524">
        <v>46078</v>
      </c>
      <c r="AZ1406" s="865" t="s">
        <v>787</v>
      </c>
      <c r="BA1406" s="865" t="s">
        <v>3538</v>
      </c>
      <c r="BB1406" s="865" t="s">
        <v>995</v>
      </c>
      <c r="BC1406" s="1525" t="s">
        <v>3808</v>
      </c>
      <c r="BD1406" s="1525" t="s">
        <v>3952</v>
      </c>
      <c r="BE1406" s="1525" t="s">
        <v>3810</v>
      </c>
      <c r="BF1406" s="1526">
        <v>46108</v>
      </c>
      <c r="BG1406" s="865" t="s">
        <v>787</v>
      </c>
      <c r="BH1406" s="773" t="s">
        <v>2773</v>
      </c>
      <c r="BI1406" s="2778"/>
      <c r="BJ1406" s="1440"/>
      <c r="BK1406" s="1302" t="s">
        <v>787</v>
      </c>
      <c r="BL1406" s="865">
        <v>6100</v>
      </c>
      <c r="BM1406" s="865"/>
      <c r="BN1406" s="1302" t="s">
        <v>787</v>
      </c>
      <c r="BO1406" s="1302" t="s">
        <v>787</v>
      </c>
      <c r="BP1406" s="1302"/>
      <c r="BQ1406" s="1527" t="s">
        <v>3811</v>
      </c>
      <c r="BR1406" s="2619"/>
      <c r="BS1406" s="1502" t="s">
        <v>2774</v>
      </c>
      <c r="BT1406" s="1502" t="s">
        <v>2775</v>
      </c>
      <c r="BU1406" s="1502" t="s">
        <v>2776</v>
      </c>
      <c r="BV1406" s="1307">
        <v>44647089</v>
      </c>
      <c r="BW1406" s="1306">
        <v>10446470898</v>
      </c>
      <c r="BX1406" s="1502" t="s">
        <v>2834</v>
      </c>
      <c r="BY1406" s="1528">
        <v>46117</v>
      </c>
      <c r="BZ1406" s="1528">
        <v>46142</v>
      </c>
      <c r="CA1406" s="865" t="s">
        <v>787</v>
      </c>
      <c r="CB1406" s="865" t="s">
        <v>787</v>
      </c>
      <c r="CC1406" s="865" t="s">
        <v>787</v>
      </c>
      <c r="CD1406" s="865" t="s">
        <v>787</v>
      </c>
      <c r="CE1406" s="865" t="s">
        <v>787</v>
      </c>
      <c r="CF1406" s="865" t="s">
        <v>787</v>
      </c>
      <c r="CG1406" s="865" t="s">
        <v>787</v>
      </c>
      <c r="CH1406" s="865" t="s">
        <v>787</v>
      </c>
      <c r="CI1406" s="865" t="s">
        <v>787</v>
      </c>
      <c r="CJ1406" s="865" t="s">
        <v>787</v>
      </c>
      <c r="CK1406" s="865" t="s">
        <v>787</v>
      </c>
      <c r="CL1406" s="865" t="s">
        <v>787</v>
      </c>
      <c r="CM1406" s="865" t="s">
        <v>787</v>
      </c>
      <c r="CN1406" s="865" t="s">
        <v>787</v>
      </c>
      <c r="CO1406" s="865" t="s">
        <v>787</v>
      </c>
      <c r="CP1406" s="865" t="s">
        <v>787</v>
      </c>
      <c r="CQ1406" s="865" t="s">
        <v>787</v>
      </c>
      <c r="CR1406" s="865" t="s">
        <v>787</v>
      </c>
      <c r="CS1406" s="865" t="s">
        <v>787</v>
      </c>
      <c r="CT1406" s="1525"/>
      <c r="CU1406" s="390">
        <f t="shared" si="1272"/>
        <v>0</v>
      </c>
      <c r="CV1406" s="373">
        <v>0</v>
      </c>
      <c r="CW1406" s="390">
        <f t="shared" si="1273"/>
        <v>0</v>
      </c>
      <c r="CX1406" s="373">
        <v>0</v>
      </c>
      <c r="CY1406" s="390">
        <f t="shared" si="1275"/>
        <v>0</v>
      </c>
      <c r="CZ1406" s="390">
        <f t="shared" si="1270"/>
        <v>0</v>
      </c>
      <c r="DA1406" s="390">
        <f t="shared" si="1271"/>
        <v>0</v>
      </c>
      <c r="DB1406" s="865" t="s">
        <v>787</v>
      </c>
      <c r="DC1406" s="1525">
        <v>26</v>
      </c>
      <c r="DD1406" s="1371">
        <f t="shared" si="1267"/>
        <v>2600</v>
      </c>
      <c r="DE1406" s="1525">
        <v>26</v>
      </c>
      <c r="DF1406" s="1371">
        <f t="shared" si="1269"/>
        <v>2600</v>
      </c>
      <c r="DG1406" s="865">
        <v>26</v>
      </c>
      <c r="DH1406" s="1371">
        <f t="shared" si="1268"/>
        <v>2600</v>
      </c>
      <c r="DI1406" s="865" t="s">
        <v>787</v>
      </c>
      <c r="DJ1406" s="865" t="s">
        <v>787</v>
      </c>
      <c r="DK1406" s="865"/>
      <c r="DL1406" s="865"/>
      <c r="DM1406" s="865"/>
      <c r="DN1406" s="865"/>
      <c r="DO1406" s="865"/>
      <c r="DP1406" s="865"/>
      <c r="DQ1406" s="865"/>
      <c r="DR1406" s="865"/>
      <c r="DS1406" s="865"/>
      <c r="DT1406" s="865" t="s">
        <v>787</v>
      </c>
      <c r="DU1406" s="793">
        <f t="shared" si="1274"/>
        <v>2600</v>
      </c>
      <c r="DV1406" s="794">
        <v>2600</v>
      </c>
      <c r="DW1406" s="794">
        <v>2600</v>
      </c>
      <c r="DX1406" s="794">
        <f t="shared" si="1229"/>
        <v>0</v>
      </c>
      <c r="DY1406" s="794">
        <f t="shared" si="1230"/>
        <v>0</v>
      </c>
      <c r="DZ1406" s="865" t="s">
        <v>787</v>
      </c>
      <c r="EA1406" s="865" t="s">
        <v>787</v>
      </c>
      <c r="EB1406" s="865" t="s">
        <v>787</v>
      </c>
      <c r="EC1406" s="865" t="s">
        <v>787</v>
      </c>
      <c r="ED1406" s="865" t="s">
        <v>787</v>
      </c>
      <c r="EE1406" s="865" t="s">
        <v>787</v>
      </c>
      <c r="EF1406" s="865" t="s">
        <v>787</v>
      </c>
      <c r="EG1406" s="865"/>
      <c r="EH1406" s="865" t="s">
        <v>787</v>
      </c>
      <c r="EI1406" s="865" t="s">
        <v>787</v>
      </c>
      <c r="EJ1406" s="865" t="s">
        <v>787</v>
      </c>
      <c r="EK1406" s="865" t="s">
        <v>787</v>
      </c>
      <c r="EL1406" s="865" t="s">
        <v>787</v>
      </c>
      <c r="EM1406" s="865" t="s">
        <v>787</v>
      </c>
      <c r="EN1406" s="865" t="s">
        <v>787</v>
      </c>
      <c r="EO1406" s="865" t="s">
        <v>787</v>
      </c>
      <c r="EP1406" s="865" t="s">
        <v>787</v>
      </c>
      <c r="EQ1406" s="865" t="s">
        <v>787</v>
      </c>
      <c r="ER1406" s="865" t="s">
        <v>787</v>
      </c>
      <c r="ES1406" s="865" t="s">
        <v>787</v>
      </c>
      <c r="ET1406" s="865" t="s">
        <v>787</v>
      </c>
      <c r="EU1406" s="865" t="s">
        <v>787</v>
      </c>
      <c r="EV1406" s="865" t="s">
        <v>787</v>
      </c>
      <c r="EW1406" s="865" t="s">
        <v>787</v>
      </c>
      <c r="EX1406" s="865" t="s">
        <v>787</v>
      </c>
      <c r="EY1406" s="865" t="s">
        <v>787</v>
      </c>
      <c r="EZ1406" s="865" t="s">
        <v>787</v>
      </c>
      <c r="FA1406" s="865" t="s">
        <v>787</v>
      </c>
      <c r="FB1406" s="865" t="s">
        <v>787</v>
      </c>
      <c r="FC1406" s="865" t="s">
        <v>787</v>
      </c>
      <c r="FD1406" s="865" t="s">
        <v>787</v>
      </c>
      <c r="FE1406" s="865" t="s">
        <v>787</v>
      </c>
      <c r="FF1406" s="865" t="s">
        <v>787</v>
      </c>
      <c r="FG1406" s="865" t="s">
        <v>787</v>
      </c>
      <c r="FH1406" s="865" t="s">
        <v>787</v>
      </c>
      <c r="FI1406" s="1434" t="s">
        <v>787</v>
      </c>
      <c r="FJ1406" s="1434" t="s">
        <v>787</v>
      </c>
      <c r="FK1406" s="1434" t="s">
        <v>787</v>
      </c>
      <c r="FL1406" s="1434" t="s">
        <v>787</v>
      </c>
      <c r="FM1406" s="1434" t="s">
        <v>787</v>
      </c>
      <c r="FN1406" s="1434" t="s">
        <v>787</v>
      </c>
      <c r="FO1406" s="1434" t="s">
        <v>787</v>
      </c>
      <c r="FP1406" s="1434" t="s">
        <v>787</v>
      </c>
      <c r="FQ1406" s="1434" t="s">
        <v>787</v>
      </c>
      <c r="FR1406" s="1434" t="s">
        <v>787</v>
      </c>
      <c r="FS1406" s="1434" t="s">
        <v>787</v>
      </c>
      <c r="FT1406" s="1434" t="s">
        <v>787</v>
      </c>
      <c r="FU1406" s="1434" t="s">
        <v>787</v>
      </c>
      <c r="FV1406" s="1434" t="s">
        <v>787</v>
      </c>
      <c r="FW1406" s="1434" t="s">
        <v>787</v>
      </c>
      <c r="FX1406" s="1434" t="s">
        <v>787</v>
      </c>
      <c r="FY1406" s="1434" t="s">
        <v>787</v>
      </c>
      <c r="FZ1406" s="1434" t="s">
        <v>787</v>
      </c>
      <c r="GA1406" s="1434" t="s">
        <v>787</v>
      </c>
      <c r="GB1406" s="1434" t="s">
        <v>787</v>
      </c>
      <c r="GC1406" s="1434" t="s">
        <v>787</v>
      </c>
      <c r="GD1406" s="1434" t="s">
        <v>787</v>
      </c>
      <c r="GE1406" s="1434" t="s">
        <v>787</v>
      </c>
      <c r="GF1406" s="1434" t="s">
        <v>787</v>
      </c>
      <c r="GG1406" s="1434" t="s">
        <v>787</v>
      </c>
      <c r="GH1406" s="1434" t="s">
        <v>787</v>
      </c>
      <c r="GI1406" s="1434" t="s">
        <v>787</v>
      </c>
      <c r="GJ1406" s="1434" t="s">
        <v>787</v>
      </c>
      <c r="GK1406" s="1434" t="s">
        <v>787</v>
      </c>
      <c r="GL1406" s="1434" t="s">
        <v>787</v>
      </c>
      <c r="GM1406" s="1434" t="s">
        <v>787</v>
      </c>
      <c r="GN1406" s="1434" t="s">
        <v>787</v>
      </c>
      <c r="GO1406" s="1434" t="s">
        <v>787</v>
      </c>
      <c r="GP1406" s="1434" t="s">
        <v>787</v>
      </c>
      <c r="GQ1406" s="1434" t="s">
        <v>787</v>
      </c>
      <c r="GR1406" s="1434" t="s">
        <v>787</v>
      </c>
      <c r="GS1406" s="1434" t="s">
        <v>787</v>
      </c>
      <c r="GT1406" s="1434" t="s">
        <v>787</v>
      </c>
      <c r="GU1406" s="1434" t="s">
        <v>787</v>
      </c>
      <c r="GV1406" s="1434" t="s">
        <v>787</v>
      </c>
      <c r="GW1406" s="1434" t="s">
        <v>787</v>
      </c>
      <c r="GX1406" s="1434" t="s">
        <v>787</v>
      </c>
      <c r="GY1406" s="1434" t="s">
        <v>787</v>
      </c>
      <c r="GZ1406" s="1434" t="s">
        <v>787</v>
      </c>
      <c r="HA1406" s="1434" t="s">
        <v>787</v>
      </c>
      <c r="HB1406" s="1434" t="s">
        <v>787</v>
      </c>
      <c r="HC1406" s="1434" t="s">
        <v>787</v>
      </c>
      <c r="HD1406" s="1434" t="s">
        <v>787</v>
      </c>
      <c r="HE1406" s="1434" t="s">
        <v>787</v>
      </c>
      <c r="HF1406" s="1434" t="s">
        <v>787</v>
      </c>
      <c r="HG1406" s="1434" t="s">
        <v>787</v>
      </c>
      <c r="HH1406" s="1434" t="s">
        <v>787</v>
      </c>
      <c r="HI1406" s="1434" t="s">
        <v>787</v>
      </c>
      <c r="HJ1406" s="1434" t="s">
        <v>787</v>
      </c>
      <c r="HK1406" s="1434" t="s">
        <v>787</v>
      </c>
      <c r="HL1406" s="1434" t="s">
        <v>787</v>
      </c>
      <c r="HM1406" s="1434" t="s">
        <v>787</v>
      </c>
      <c r="HN1406" s="1434" t="s">
        <v>787</v>
      </c>
      <c r="HO1406" s="1434" t="s">
        <v>787</v>
      </c>
      <c r="HP1406" s="1434" t="s">
        <v>787</v>
      </c>
      <c r="HQ1406" s="1434" t="s">
        <v>787</v>
      </c>
      <c r="HR1406" s="1434" t="s">
        <v>787</v>
      </c>
      <c r="HS1406" s="1434" t="s">
        <v>787</v>
      </c>
      <c r="HT1406" s="1434" t="s">
        <v>787</v>
      </c>
      <c r="HU1406" s="1434" t="s">
        <v>787</v>
      </c>
      <c r="HV1406" s="1434" t="s">
        <v>787</v>
      </c>
      <c r="HW1406" s="1434" t="s">
        <v>787</v>
      </c>
      <c r="HX1406" s="1434" t="s">
        <v>787</v>
      </c>
      <c r="HY1406" s="1434" t="s">
        <v>787</v>
      </c>
      <c r="HZ1406" s="1434" t="s">
        <v>787</v>
      </c>
      <c r="IA1406" s="1434" t="s">
        <v>787</v>
      </c>
      <c r="IB1406" s="1434" t="s">
        <v>787</v>
      </c>
      <c r="IC1406" s="1434" t="s">
        <v>787</v>
      </c>
      <c r="ID1406" s="1434" t="s">
        <v>787</v>
      </c>
      <c r="IE1406" s="1434" t="s">
        <v>787</v>
      </c>
      <c r="IF1406" s="1434" t="s">
        <v>787</v>
      </c>
      <c r="IG1406" s="1434" t="s">
        <v>787</v>
      </c>
      <c r="IH1406" s="1434" t="s">
        <v>787</v>
      </c>
      <c r="II1406" s="1434" t="s">
        <v>787</v>
      </c>
      <c r="IJ1406" s="1434" t="s">
        <v>787</v>
      </c>
      <c r="IK1406" s="1434" t="s">
        <v>787</v>
      </c>
      <c r="IL1406" s="1434" t="s">
        <v>787</v>
      </c>
      <c r="IM1406" s="1434" t="s">
        <v>787</v>
      </c>
      <c r="IN1406" s="1434" t="s">
        <v>787</v>
      </c>
      <c r="IO1406" s="1434" t="s">
        <v>787</v>
      </c>
      <c r="IP1406" s="1434" t="s">
        <v>787</v>
      </c>
      <c r="IQ1406" s="1434" t="s">
        <v>787</v>
      </c>
      <c r="IR1406" s="1434" t="s">
        <v>787</v>
      </c>
      <c r="IS1406" s="1434" t="s">
        <v>787</v>
      </c>
      <c r="IT1406" s="1434" t="s">
        <v>787</v>
      </c>
      <c r="IU1406" s="1434" t="s">
        <v>787</v>
      </c>
      <c r="IV1406" s="1434" t="s">
        <v>787</v>
      </c>
      <c r="IW1406" s="1434" t="s">
        <v>787</v>
      </c>
      <c r="IX1406" s="1434" t="s">
        <v>787</v>
      </c>
      <c r="IY1406" s="1434" t="s">
        <v>787</v>
      </c>
      <c r="IZ1406" s="1434" t="s">
        <v>787</v>
      </c>
      <c r="JA1406" s="1434" t="s">
        <v>787</v>
      </c>
      <c r="JB1406" s="1434" t="s">
        <v>787</v>
      </c>
      <c r="JC1406" s="1434" t="s">
        <v>787</v>
      </c>
      <c r="JD1406" s="1434" t="s">
        <v>787</v>
      </c>
      <c r="JE1406" s="1434" t="s">
        <v>787</v>
      </c>
      <c r="JF1406" s="1434" t="s">
        <v>787</v>
      </c>
      <c r="JG1406" s="1434" t="s">
        <v>787</v>
      </c>
      <c r="JH1406" s="1434" t="s">
        <v>787</v>
      </c>
      <c r="JI1406" s="1434" t="s">
        <v>787</v>
      </c>
      <c r="JJ1406" s="1434" t="s">
        <v>787</v>
      </c>
      <c r="JK1406" s="1434" t="s">
        <v>787</v>
      </c>
      <c r="JL1406" s="1434" t="s">
        <v>787</v>
      </c>
      <c r="JM1406" s="1434" t="s">
        <v>787</v>
      </c>
      <c r="JN1406" s="1434" t="s">
        <v>787</v>
      </c>
      <c r="JO1406" s="1434" t="s">
        <v>787</v>
      </c>
      <c r="JP1406" s="1434" t="s">
        <v>787</v>
      </c>
      <c r="JQ1406" s="1434" t="s">
        <v>787</v>
      </c>
      <c r="JR1406" s="1434" t="s">
        <v>787</v>
      </c>
      <c r="JS1406" s="1434" t="s">
        <v>787</v>
      </c>
      <c r="JT1406" s="1434" t="s">
        <v>787</v>
      </c>
      <c r="JU1406" s="1434" t="s">
        <v>787</v>
      </c>
      <c r="JV1406" s="1434" t="s">
        <v>787</v>
      </c>
      <c r="JW1406" s="1434" t="s">
        <v>787</v>
      </c>
      <c r="JX1406" s="1434" t="s">
        <v>787</v>
      </c>
      <c r="JY1406" s="1434" t="s">
        <v>787</v>
      </c>
      <c r="JZ1406" s="1434" t="s">
        <v>787</v>
      </c>
      <c r="KA1406" s="1434" t="s">
        <v>787</v>
      </c>
      <c r="KB1406" s="1434" t="s">
        <v>787</v>
      </c>
      <c r="KC1406" s="1434" t="s">
        <v>787</v>
      </c>
      <c r="KD1406" s="1434" t="s">
        <v>787</v>
      </c>
      <c r="KE1406" s="1434" t="s">
        <v>787</v>
      </c>
      <c r="KF1406" s="1434" t="s">
        <v>787</v>
      </c>
      <c r="KG1406" s="1434" t="s">
        <v>787</v>
      </c>
      <c r="KH1406" s="1434" t="s">
        <v>787</v>
      </c>
      <c r="KI1406" s="1434" t="s">
        <v>787</v>
      </c>
      <c r="KJ1406" s="1434" t="s">
        <v>787</v>
      </c>
      <c r="KK1406" s="1434" t="s">
        <v>787</v>
      </c>
      <c r="KL1406" s="1434" t="s">
        <v>787</v>
      </c>
      <c r="KM1406" s="1434" t="s">
        <v>787</v>
      </c>
      <c r="KN1406" s="1434" t="s">
        <v>787</v>
      </c>
      <c r="KO1406" s="1434" t="s">
        <v>787</v>
      </c>
      <c r="KP1406" s="1434" t="s">
        <v>787</v>
      </c>
      <c r="KQ1406" s="1434" t="s">
        <v>787</v>
      </c>
      <c r="KR1406" s="1434" t="s">
        <v>787</v>
      </c>
      <c r="KS1406" s="1434" t="s">
        <v>787</v>
      </c>
      <c r="KT1406" s="1434" t="s">
        <v>787</v>
      </c>
      <c r="KU1406" s="1434" t="s">
        <v>787</v>
      </c>
      <c r="KV1406" s="1434" t="s">
        <v>787</v>
      </c>
      <c r="KW1406" s="1434" t="s">
        <v>787</v>
      </c>
      <c r="KX1406" s="1434" t="s">
        <v>787</v>
      </c>
      <c r="KY1406" s="1434" t="s">
        <v>787</v>
      </c>
      <c r="KZ1406" s="1434" t="s">
        <v>787</v>
      </c>
      <c r="LA1406" s="1434" t="s">
        <v>787</v>
      </c>
      <c r="LB1406" s="1434" t="s">
        <v>787</v>
      </c>
      <c r="LC1406" s="1434" t="s">
        <v>787</v>
      </c>
      <c r="LD1406" s="1434" t="s">
        <v>787</v>
      </c>
      <c r="LE1406" s="1434" t="s">
        <v>787</v>
      </c>
      <c r="LF1406" s="1434" t="s">
        <v>787</v>
      </c>
      <c r="LG1406" s="1434" t="s">
        <v>787</v>
      </c>
      <c r="LH1406" s="1434" t="s">
        <v>787</v>
      </c>
      <c r="LI1406" s="1434" t="s">
        <v>787</v>
      </c>
      <c r="LJ1406" s="1434" t="s">
        <v>787</v>
      </c>
      <c r="LK1406" s="1434" t="s">
        <v>787</v>
      </c>
      <c r="LL1406" s="1434" t="s">
        <v>787</v>
      </c>
      <c r="LM1406" s="1434" t="s">
        <v>787</v>
      </c>
      <c r="LN1406" s="1434" t="s">
        <v>787</v>
      </c>
      <c r="LO1406" s="1434" t="s">
        <v>787</v>
      </c>
      <c r="LP1406" s="1434" t="s">
        <v>787</v>
      </c>
      <c r="LQ1406" s="1434" t="s">
        <v>787</v>
      </c>
      <c r="LR1406" s="1434" t="s">
        <v>787</v>
      </c>
      <c r="LS1406" s="1434" t="s">
        <v>787</v>
      </c>
      <c r="LT1406" s="1434" t="s">
        <v>787</v>
      </c>
      <c r="LU1406" s="1434" t="s">
        <v>787</v>
      </c>
      <c r="LV1406" s="1434" t="s">
        <v>787</v>
      </c>
      <c r="LW1406" s="1434" t="s">
        <v>787</v>
      </c>
      <c r="LX1406" s="1434" t="s">
        <v>787</v>
      </c>
      <c r="LY1406" s="1434" t="s">
        <v>787</v>
      </c>
      <c r="LZ1406" s="1434" t="s">
        <v>787</v>
      </c>
      <c r="MA1406" s="1434" t="s">
        <v>787</v>
      </c>
      <c r="MB1406" s="1434" t="s">
        <v>787</v>
      </c>
      <c r="MC1406" s="1434" t="s">
        <v>787</v>
      </c>
    </row>
    <row r="1407" spans="1:341" s="786" customFormat="1" ht="48" hidden="1" customHeight="1" x14ac:dyDescent="0.25">
      <c r="A1407" s="1520">
        <v>2026</v>
      </c>
      <c r="B1407" s="1521">
        <v>479</v>
      </c>
      <c r="C1407" s="1521" t="s">
        <v>58</v>
      </c>
      <c r="D1407" s="1521">
        <v>3000654</v>
      </c>
      <c r="E1407" s="1521">
        <v>5005020</v>
      </c>
      <c r="F1407" s="1521" t="s">
        <v>2269</v>
      </c>
      <c r="G1407" s="1521" t="s">
        <v>2270</v>
      </c>
      <c r="H1407" s="1521">
        <v>93</v>
      </c>
      <c r="I1407" s="1521" t="s">
        <v>992</v>
      </c>
      <c r="J1407" s="1521" t="s">
        <v>10</v>
      </c>
      <c r="K1407" s="1521" t="s">
        <v>60</v>
      </c>
      <c r="L1407" s="1521" t="s">
        <v>3689</v>
      </c>
      <c r="M1407" s="1521" t="s">
        <v>62</v>
      </c>
      <c r="N1407" s="1521"/>
      <c r="O1407" s="1521" t="s">
        <v>2641</v>
      </c>
      <c r="P1407" s="1521" t="s">
        <v>65</v>
      </c>
      <c r="Q1407" s="1521">
        <v>1</v>
      </c>
      <c r="R1407" s="1550">
        <v>2600</v>
      </c>
      <c r="S1407" s="865" t="s">
        <v>787</v>
      </c>
      <c r="T1407" s="865" t="s">
        <v>787</v>
      </c>
      <c r="U1407" s="1521">
        <v>0</v>
      </c>
      <c r="V1407" s="1521">
        <v>26</v>
      </c>
      <c r="W1407" s="1521" t="s">
        <v>787</v>
      </c>
      <c r="X1407" s="1521" t="s">
        <v>787</v>
      </c>
      <c r="Y1407" s="1521" t="s">
        <v>787</v>
      </c>
      <c r="Z1407" s="1521" t="s">
        <v>787</v>
      </c>
      <c r="AA1407" s="1521" t="s">
        <v>787</v>
      </c>
      <c r="AB1407" s="1521" t="s">
        <v>787</v>
      </c>
      <c r="AC1407" s="1521" t="s">
        <v>787</v>
      </c>
      <c r="AD1407" s="1521" t="s">
        <v>787</v>
      </c>
      <c r="AE1407" s="285"/>
      <c r="AF1407" s="1523" t="s">
        <v>3951</v>
      </c>
      <c r="AG1407" s="1523" t="s">
        <v>3951</v>
      </c>
      <c r="AH1407" s="284">
        <f t="shared" si="1231"/>
        <v>0</v>
      </c>
      <c r="AI1407" s="284">
        <f t="shared" si="1266"/>
        <v>2600</v>
      </c>
      <c r="AJ1407" s="1523" t="s">
        <v>3951</v>
      </c>
      <c r="AK1407" s="1523" t="s">
        <v>3951</v>
      </c>
      <c r="AL1407" s="1523" t="s">
        <v>3951</v>
      </c>
      <c r="AM1407" s="1523" t="s">
        <v>3951</v>
      </c>
      <c r="AN1407" s="1523" t="s">
        <v>3951</v>
      </c>
      <c r="AO1407" s="1523" t="s">
        <v>3951</v>
      </c>
      <c r="AP1407" s="1523" t="s">
        <v>3951</v>
      </c>
      <c r="AQ1407" s="1523" t="s">
        <v>3951</v>
      </c>
      <c r="AR1407" s="288">
        <f t="shared" si="1232"/>
        <v>2600</v>
      </c>
      <c r="AS1407" s="1502" t="s">
        <v>2578</v>
      </c>
      <c r="AT1407" s="865" t="s">
        <v>787</v>
      </c>
      <c r="AU1407" s="865" t="s">
        <v>3535</v>
      </c>
      <c r="AV1407" s="865" t="s">
        <v>3536</v>
      </c>
      <c r="AW1407" s="1524">
        <v>46058</v>
      </c>
      <c r="AX1407" s="865" t="s">
        <v>3537</v>
      </c>
      <c r="AY1407" s="1524">
        <v>46078</v>
      </c>
      <c r="AZ1407" s="865" t="s">
        <v>787</v>
      </c>
      <c r="BA1407" s="865" t="s">
        <v>3538</v>
      </c>
      <c r="BB1407" s="865" t="s">
        <v>995</v>
      </c>
      <c r="BC1407" s="1525" t="s">
        <v>3808</v>
      </c>
      <c r="BD1407" s="1525" t="s">
        <v>3952</v>
      </c>
      <c r="BE1407" s="1525" t="s">
        <v>3810</v>
      </c>
      <c r="BF1407" s="1526">
        <v>46108</v>
      </c>
      <c r="BG1407" s="865" t="s">
        <v>787</v>
      </c>
      <c r="BH1407" s="773" t="s">
        <v>3860</v>
      </c>
      <c r="BI1407" s="2778"/>
      <c r="BJ1407" s="1440"/>
      <c r="BK1407" s="1302" t="s">
        <v>787</v>
      </c>
      <c r="BL1407" s="865">
        <v>6101</v>
      </c>
      <c r="BM1407" s="865"/>
      <c r="BN1407" s="1302" t="s">
        <v>787</v>
      </c>
      <c r="BO1407" s="1302" t="s">
        <v>787</v>
      </c>
      <c r="BP1407" s="1302"/>
      <c r="BQ1407" s="1527" t="s">
        <v>3811</v>
      </c>
      <c r="BR1407" s="2619"/>
      <c r="BS1407" s="1502" t="s">
        <v>2643</v>
      </c>
      <c r="BT1407" s="1502" t="s">
        <v>1091</v>
      </c>
      <c r="BU1407" s="1502" t="s">
        <v>2644</v>
      </c>
      <c r="BV1407" s="1307">
        <v>41033325</v>
      </c>
      <c r="BW1407" s="1306">
        <v>10410333258</v>
      </c>
      <c r="BX1407" s="1502" t="s">
        <v>2834</v>
      </c>
      <c r="BY1407" s="1528">
        <v>46117</v>
      </c>
      <c r="BZ1407" s="1528">
        <v>46142</v>
      </c>
      <c r="CA1407" s="865" t="s">
        <v>787</v>
      </c>
      <c r="CB1407" s="865" t="s">
        <v>787</v>
      </c>
      <c r="CC1407" s="865" t="s">
        <v>787</v>
      </c>
      <c r="CD1407" s="865" t="s">
        <v>787</v>
      </c>
      <c r="CE1407" s="865" t="s">
        <v>787</v>
      </c>
      <c r="CF1407" s="865" t="s">
        <v>787</v>
      </c>
      <c r="CG1407" s="865" t="s">
        <v>787</v>
      </c>
      <c r="CH1407" s="865" t="s">
        <v>787</v>
      </c>
      <c r="CI1407" s="865" t="s">
        <v>787</v>
      </c>
      <c r="CJ1407" s="865" t="s">
        <v>787</v>
      </c>
      <c r="CK1407" s="865" t="s">
        <v>787</v>
      </c>
      <c r="CL1407" s="865" t="s">
        <v>787</v>
      </c>
      <c r="CM1407" s="865" t="s">
        <v>787</v>
      </c>
      <c r="CN1407" s="865" t="s">
        <v>787</v>
      </c>
      <c r="CO1407" s="865" t="s">
        <v>787</v>
      </c>
      <c r="CP1407" s="865" t="s">
        <v>787</v>
      </c>
      <c r="CQ1407" s="865" t="s">
        <v>787</v>
      </c>
      <c r="CR1407" s="865" t="s">
        <v>787</v>
      </c>
      <c r="CS1407" s="865" t="s">
        <v>787</v>
      </c>
      <c r="CT1407" s="1525"/>
      <c r="CU1407" s="390">
        <f t="shared" si="1272"/>
        <v>0</v>
      </c>
      <c r="CV1407" s="373">
        <v>0</v>
      </c>
      <c r="CW1407" s="390">
        <f t="shared" si="1273"/>
        <v>0</v>
      </c>
      <c r="CX1407" s="373">
        <v>0</v>
      </c>
      <c r="CY1407" s="390">
        <f t="shared" si="1275"/>
        <v>0</v>
      </c>
      <c r="CZ1407" s="390">
        <f t="shared" si="1270"/>
        <v>0</v>
      </c>
      <c r="DA1407" s="390">
        <f t="shared" si="1271"/>
        <v>0</v>
      </c>
      <c r="DB1407" s="865" t="s">
        <v>787</v>
      </c>
      <c r="DC1407" s="1525">
        <v>26</v>
      </c>
      <c r="DD1407" s="1371">
        <f t="shared" si="1267"/>
        <v>2600</v>
      </c>
      <c r="DE1407" s="1525">
        <v>26</v>
      </c>
      <c r="DF1407" s="1371">
        <f t="shared" si="1269"/>
        <v>2600</v>
      </c>
      <c r="DG1407" s="865">
        <v>26</v>
      </c>
      <c r="DH1407" s="1371">
        <f t="shared" si="1268"/>
        <v>2600</v>
      </c>
      <c r="DI1407" s="865" t="s">
        <v>787</v>
      </c>
      <c r="DJ1407" s="865" t="s">
        <v>787</v>
      </c>
      <c r="DK1407" s="865"/>
      <c r="DL1407" s="865"/>
      <c r="DM1407" s="865"/>
      <c r="DN1407" s="865"/>
      <c r="DO1407" s="865"/>
      <c r="DP1407" s="865"/>
      <c r="DQ1407" s="865"/>
      <c r="DR1407" s="865"/>
      <c r="DS1407" s="865"/>
      <c r="DT1407" s="865" t="s">
        <v>787</v>
      </c>
      <c r="DU1407" s="793">
        <f t="shared" si="1274"/>
        <v>2600</v>
      </c>
      <c r="DV1407" s="794">
        <v>2600</v>
      </c>
      <c r="DW1407" s="794">
        <v>2600</v>
      </c>
      <c r="DX1407" s="794">
        <f t="shared" ref="DX1407:DX1470" si="1276">DU1407-DV1407</f>
        <v>0</v>
      </c>
      <c r="DY1407" s="794">
        <f t="shared" ref="DY1407:DY1470" si="1277">DU1407-DW1407</f>
        <v>0</v>
      </c>
      <c r="DZ1407" s="865" t="s">
        <v>787</v>
      </c>
      <c r="EA1407" s="865" t="s">
        <v>787</v>
      </c>
      <c r="EB1407" s="865" t="s">
        <v>787</v>
      </c>
      <c r="EC1407" s="865" t="s">
        <v>787</v>
      </c>
      <c r="ED1407" s="865" t="s">
        <v>787</v>
      </c>
      <c r="EE1407" s="865" t="s">
        <v>787</v>
      </c>
      <c r="EF1407" s="865" t="s">
        <v>787</v>
      </c>
      <c r="EG1407" s="865"/>
      <c r="EH1407" s="865" t="s">
        <v>787</v>
      </c>
      <c r="EI1407" s="865" t="s">
        <v>787</v>
      </c>
      <c r="EJ1407" s="865" t="s">
        <v>787</v>
      </c>
      <c r="EK1407" s="865" t="s">
        <v>787</v>
      </c>
      <c r="EL1407" s="865" t="s">
        <v>787</v>
      </c>
      <c r="EM1407" s="865" t="s">
        <v>787</v>
      </c>
      <c r="EN1407" s="865" t="s">
        <v>787</v>
      </c>
      <c r="EO1407" s="865" t="s">
        <v>787</v>
      </c>
      <c r="EP1407" s="865" t="s">
        <v>787</v>
      </c>
      <c r="EQ1407" s="865" t="s">
        <v>787</v>
      </c>
      <c r="ER1407" s="865" t="s">
        <v>787</v>
      </c>
      <c r="ES1407" s="865" t="s">
        <v>787</v>
      </c>
      <c r="ET1407" s="865" t="s">
        <v>787</v>
      </c>
      <c r="EU1407" s="865" t="s">
        <v>787</v>
      </c>
      <c r="EV1407" s="865" t="s">
        <v>787</v>
      </c>
      <c r="EW1407" s="865" t="s">
        <v>787</v>
      </c>
      <c r="EX1407" s="865" t="s">
        <v>787</v>
      </c>
      <c r="EY1407" s="865" t="s">
        <v>787</v>
      </c>
      <c r="EZ1407" s="865" t="s">
        <v>787</v>
      </c>
      <c r="FA1407" s="865" t="s">
        <v>787</v>
      </c>
      <c r="FB1407" s="865" t="s">
        <v>787</v>
      </c>
      <c r="FC1407" s="865" t="s">
        <v>787</v>
      </c>
      <c r="FD1407" s="865" t="s">
        <v>787</v>
      </c>
      <c r="FE1407" s="865" t="s">
        <v>787</v>
      </c>
      <c r="FF1407" s="865" t="s">
        <v>787</v>
      </c>
      <c r="FG1407" s="865" t="s">
        <v>787</v>
      </c>
      <c r="FH1407" s="865" t="s">
        <v>787</v>
      </c>
      <c r="FI1407" s="1434" t="s">
        <v>787</v>
      </c>
      <c r="FJ1407" s="1434" t="s">
        <v>787</v>
      </c>
      <c r="FK1407" s="1434" t="s">
        <v>787</v>
      </c>
      <c r="FL1407" s="1434" t="s">
        <v>787</v>
      </c>
      <c r="FM1407" s="1434" t="s">
        <v>787</v>
      </c>
      <c r="FN1407" s="1434" t="s">
        <v>787</v>
      </c>
      <c r="FO1407" s="1434" t="s">
        <v>787</v>
      </c>
      <c r="FP1407" s="1434" t="s">
        <v>787</v>
      </c>
      <c r="FQ1407" s="1434" t="s">
        <v>787</v>
      </c>
      <c r="FR1407" s="1434" t="s">
        <v>787</v>
      </c>
      <c r="FS1407" s="1434" t="s">
        <v>787</v>
      </c>
      <c r="FT1407" s="1434" t="s">
        <v>787</v>
      </c>
      <c r="FU1407" s="1434" t="s">
        <v>787</v>
      </c>
      <c r="FV1407" s="1434" t="s">
        <v>787</v>
      </c>
      <c r="FW1407" s="1434" t="s">
        <v>787</v>
      </c>
      <c r="FX1407" s="1434" t="s">
        <v>787</v>
      </c>
      <c r="FY1407" s="1434" t="s">
        <v>787</v>
      </c>
      <c r="FZ1407" s="1434" t="s">
        <v>787</v>
      </c>
      <c r="GA1407" s="1434" t="s">
        <v>787</v>
      </c>
      <c r="GB1407" s="1434" t="s">
        <v>787</v>
      </c>
      <c r="GC1407" s="1434" t="s">
        <v>787</v>
      </c>
      <c r="GD1407" s="1434" t="s">
        <v>787</v>
      </c>
      <c r="GE1407" s="1434" t="s">
        <v>787</v>
      </c>
      <c r="GF1407" s="1434" t="s">
        <v>787</v>
      </c>
      <c r="GG1407" s="1434" t="s">
        <v>787</v>
      </c>
      <c r="GH1407" s="1434" t="s">
        <v>787</v>
      </c>
      <c r="GI1407" s="1434" t="s">
        <v>787</v>
      </c>
      <c r="GJ1407" s="1434" t="s">
        <v>787</v>
      </c>
      <c r="GK1407" s="1434" t="s">
        <v>787</v>
      </c>
      <c r="GL1407" s="1434" t="s">
        <v>787</v>
      </c>
      <c r="GM1407" s="1434" t="s">
        <v>787</v>
      </c>
      <c r="GN1407" s="1434" t="s">
        <v>787</v>
      </c>
      <c r="GO1407" s="1434" t="s">
        <v>787</v>
      </c>
      <c r="GP1407" s="1434" t="s">
        <v>787</v>
      </c>
      <c r="GQ1407" s="1434" t="s">
        <v>787</v>
      </c>
      <c r="GR1407" s="1434" t="s">
        <v>787</v>
      </c>
      <c r="GS1407" s="1434" t="s">
        <v>787</v>
      </c>
      <c r="GT1407" s="1434" t="s">
        <v>787</v>
      </c>
      <c r="GU1407" s="1434" t="s">
        <v>787</v>
      </c>
      <c r="GV1407" s="1434" t="s">
        <v>787</v>
      </c>
      <c r="GW1407" s="1434" t="s">
        <v>787</v>
      </c>
      <c r="GX1407" s="1434" t="s">
        <v>787</v>
      </c>
      <c r="GY1407" s="1434" t="s">
        <v>787</v>
      </c>
      <c r="GZ1407" s="1434" t="s">
        <v>787</v>
      </c>
      <c r="HA1407" s="1434" t="s">
        <v>787</v>
      </c>
      <c r="HB1407" s="1434" t="s">
        <v>787</v>
      </c>
      <c r="HC1407" s="1434" t="s">
        <v>787</v>
      </c>
      <c r="HD1407" s="1434" t="s">
        <v>787</v>
      </c>
      <c r="HE1407" s="1434" t="s">
        <v>787</v>
      </c>
      <c r="HF1407" s="1434" t="s">
        <v>787</v>
      </c>
      <c r="HG1407" s="1434" t="s">
        <v>787</v>
      </c>
      <c r="HH1407" s="1434" t="s">
        <v>787</v>
      </c>
      <c r="HI1407" s="1434" t="s">
        <v>787</v>
      </c>
      <c r="HJ1407" s="1434" t="s">
        <v>787</v>
      </c>
      <c r="HK1407" s="1434" t="s">
        <v>787</v>
      </c>
      <c r="HL1407" s="1434" t="s">
        <v>787</v>
      </c>
      <c r="HM1407" s="1434" t="s">
        <v>787</v>
      </c>
      <c r="HN1407" s="1434" t="s">
        <v>787</v>
      </c>
      <c r="HO1407" s="1434" t="s">
        <v>787</v>
      </c>
      <c r="HP1407" s="1434" t="s">
        <v>787</v>
      </c>
      <c r="HQ1407" s="1434" t="s">
        <v>787</v>
      </c>
      <c r="HR1407" s="1434" t="s">
        <v>787</v>
      </c>
      <c r="HS1407" s="1434" t="s">
        <v>787</v>
      </c>
      <c r="HT1407" s="1434" t="s">
        <v>787</v>
      </c>
      <c r="HU1407" s="1434" t="s">
        <v>787</v>
      </c>
      <c r="HV1407" s="1434" t="s">
        <v>787</v>
      </c>
      <c r="HW1407" s="1434" t="s">
        <v>787</v>
      </c>
      <c r="HX1407" s="1434" t="s">
        <v>787</v>
      </c>
      <c r="HY1407" s="1434" t="s">
        <v>787</v>
      </c>
      <c r="HZ1407" s="1434" t="s">
        <v>787</v>
      </c>
      <c r="IA1407" s="1434" t="s">
        <v>787</v>
      </c>
      <c r="IB1407" s="1434" t="s">
        <v>787</v>
      </c>
      <c r="IC1407" s="1434" t="s">
        <v>787</v>
      </c>
      <c r="ID1407" s="1434" t="s">
        <v>787</v>
      </c>
      <c r="IE1407" s="1434" t="s">
        <v>787</v>
      </c>
      <c r="IF1407" s="1434" t="s">
        <v>787</v>
      </c>
      <c r="IG1407" s="1434" t="s">
        <v>787</v>
      </c>
      <c r="IH1407" s="1434" t="s">
        <v>787</v>
      </c>
      <c r="II1407" s="1434" t="s">
        <v>787</v>
      </c>
      <c r="IJ1407" s="1434" t="s">
        <v>787</v>
      </c>
      <c r="IK1407" s="1434" t="s">
        <v>787</v>
      </c>
      <c r="IL1407" s="1434" t="s">
        <v>787</v>
      </c>
      <c r="IM1407" s="1434" t="s">
        <v>787</v>
      </c>
      <c r="IN1407" s="1434" t="s">
        <v>787</v>
      </c>
      <c r="IO1407" s="1434" t="s">
        <v>787</v>
      </c>
      <c r="IP1407" s="1434" t="s">
        <v>787</v>
      </c>
      <c r="IQ1407" s="1434" t="s">
        <v>787</v>
      </c>
      <c r="IR1407" s="1434" t="s">
        <v>787</v>
      </c>
      <c r="IS1407" s="1434" t="s">
        <v>787</v>
      </c>
      <c r="IT1407" s="1434" t="s">
        <v>787</v>
      </c>
      <c r="IU1407" s="1434" t="s">
        <v>787</v>
      </c>
      <c r="IV1407" s="1434" t="s">
        <v>787</v>
      </c>
      <c r="IW1407" s="1434" t="s">
        <v>787</v>
      </c>
      <c r="IX1407" s="1434" t="s">
        <v>787</v>
      </c>
      <c r="IY1407" s="1434" t="s">
        <v>787</v>
      </c>
      <c r="IZ1407" s="1434" t="s">
        <v>787</v>
      </c>
      <c r="JA1407" s="1434" t="s">
        <v>787</v>
      </c>
      <c r="JB1407" s="1434" t="s">
        <v>787</v>
      </c>
      <c r="JC1407" s="1434" t="s">
        <v>787</v>
      </c>
      <c r="JD1407" s="1434" t="s">
        <v>787</v>
      </c>
      <c r="JE1407" s="1434" t="s">
        <v>787</v>
      </c>
      <c r="JF1407" s="1434" t="s">
        <v>787</v>
      </c>
      <c r="JG1407" s="1434" t="s">
        <v>787</v>
      </c>
      <c r="JH1407" s="1434" t="s">
        <v>787</v>
      </c>
      <c r="JI1407" s="1434" t="s">
        <v>787</v>
      </c>
      <c r="JJ1407" s="1434" t="s">
        <v>787</v>
      </c>
      <c r="JK1407" s="1434" t="s">
        <v>787</v>
      </c>
      <c r="JL1407" s="1434" t="s">
        <v>787</v>
      </c>
      <c r="JM1407" s="1434" t="s">
        <v>787</v>
      </c>
      <c r="JN1407" s="1434" t="s">
        <v>787</v>
      </c>
      <c r="JO1407" s="1434" t="s">
        <v>787</v>
      </c>
      <c r="JP1407" s="1434" t="s">
        <v>787</v>
      </c>
      <c r="JQ1407" s="1434" t="s">
        <v>787</v>
      </c>
      <c r="JR1407" s="1434" t="s">
        <v>787</v>
      </c>
      <c r="JS1407" s="1434" t="s">
        <v>787</v>
      </c>
      <c r="JT1407" s="1434" t="s">
        <v>787</v>
      </c>
      <c r="JU1407" s="1434" t="s">
        <v>787</v>
      </c>
      <c r="JV1407" s="1434" t="s">
        <v>787</v>
      </c>
      <c r="JW1407" s="1434" t="s">
        <v>787</v>
      </c>
      <c r="JX1407" s="1434" t="s">
        <v>787</v>
      </c>
      <c r="JY1407" s="1434" t="s">
        <v>787</v>
      </c>
      <c r="JZ1407" s="1434" t="s">
        <v>787</v>
      </c>
      <c r="KA1407" s="1434" t="s">
        <v>787</v>
      </c>
      <c r="KB1407" s="1434" t="s">
        <v>787</v>
      </c>
      <c r="KC1407" s="1434" t="s">
        <v>787</v>
      </c>
      <c r="KD1407" s="1434" t="s">
        <v>787</v>
      </c>
      <c r="KE1407" s="1434" t="s">
        <v>787</v>
      </c>
      <c r="KF1407" s="1434" t="s">
        <v>787</v>
      </c>
      <c r="KG1407" s="1434" t="s">
        <v>787</v>
      </c>
      <c r="KH1407" s="1434" t="s">
        <v>787</v>
      </c>
      <c r="KI1407" s="1434" t="s">
        <v>787</v>
      </c>
      <c r="KJ1407" s="1434" t="s">
        <v>787</v>
      </c>
      <c r="KK1407" s="1434" t="s">
        <v>787</v>
      </c>
      <c r="KL1407" s="1434" t="s">
        <v>787</v>
      </c>
      <c r="KM1407" s="1434" t="s">
        <v>787</v>
      </c>
      <c r="KN1407" s="1434" t="s">
        <v>787</v>
      </c>
      <c r="KO1407" s="1434" t="s">
        <v>787</v>
      </c>
      <c r="KP1407" s="1434" t="s">
        <v>787</v>
      </c>
      <c r="KQ1407" s="1434" t="s">
        <v>787</v>
      </c>
      <c r="KR1407" s="1434" t="s">
        <v>787</v>
      </c>
      <c r="KS1407" s="1434" t="s">
        <v>787</v>
      </c>
      <c r="KT1407" s="1434" t="s">
        <v>787</v>
      </c>
      <c r="KU1407" s="1434" t="s">
        <v>787</v>
      </c>
      <c r="KV1407" s="1434" t="s">
        <v>787</v>
      </c>
      <c r="KW1407" s="1434" t="s">
        <v>787</v>
      </c>
      <c r="KX1407" s="1434" t="s">
        <v>787</v>
      </c>
      <c r="KY1407" s="1434" t="s">
        <v>787</v>
      </c>
      <c r="KZ1407" s="1434" t="s">
        <v>787</v>
      </c>
      <c r="LA1407" s="1434" t="s">
        <v>787</v>
      </c>
      <c r="LB1407" s="1434" t="s">
        <v>787</v>
      </c>
      <c r="LC1407" s="1434" t="s">
        <v>787</v>
      </c>
      <c r="LD1407" s="1434" t="s">
        <v>787</v>
      </c>
      <c r="LE1407" s="1434" t="s">
        <v>787</v>
      </c>
      <c r="LF1407" s="1434" t="s">
        <v>787</v>
      </c>
      <c r="LG1407" s="1434" t="s">
        <v>787</v>
      </c>
      <c r="LH1407" s="1434" t="s">
        <v>787</v>
      </c>
      <c r="LI1407" s="1434" t="s">
        <v>787</v>
      </c>
      <c r="LJ1407" s="1434" t="s">
        <v>787</v>
      </c>
      <c r="LK1407" s="1434" t="s">
        <v>787</v>
      </c>
      <c r="LL1407" s="1434" t="s">
        <v>787</v>
      </c>
      <c r="LM1407" s="1434" t="s">
        <v>787</v>
      </c>
      <c r="LN1407" s="1434" t="s">
        <v>787</v>
      </c>
      <c r="LO1407" s="1434" t="s">
        <v>787</v>
      </c>
      <c r="LP1407" s="1434" t="s">
        <v>787</v>
      </c>
      <c r="LQ1407" s="1434" t="s">
        <v>787</v>
      </c>
      <c r="LR1407" s="1434" t="s">
        <v>787</v>
      </c>
      <c r="LS1407" s="1434" t="s">
        <v>787</v>
      </c>
      <c r="LT1407" s="1434" t="s">
        <v>787</v>
      </c>
      <c r="LU1407" s="1434" t="s">
        <v>787</v>
      </c>
      <c r="LV1407" s="1434" t="s">
        <v>787</v>
      </c>
      <c r="LW1407" s="1434" t="s">
        <v>787</v>
      </c>
      <c r="LX1407" s="1434" t="s">
        <v>787</v>
      </c>
      <c r="LY1407" s="1434" t="s">
        <v>787</v>
      </c>
      <c r="LZ1407" s="1434" t="s">
        <v>787</v>
      </c>
      <c r="MA1407" s="1434" t="s">
        <v>787</v>
      </c>
      <c r="MB1407" s="1434" t="s">
        <v>787</v>
      </c>
      <c r="MC1407" s="1434" t="s">
        <v>787</v>
      </c>
    </row>
    <row r="1408" spans="1:341" s="786" customFormat="1" ht="48" hidden="1" customHeight="1" x14ac:dyDescent="0.25">
      <c r="A1408" s="1520">
        <v>2026</v>
      </c>
      <c r="B1408" s="1521">
        <v>479</v>
      </c>
      <c r="C1408" s="1521" t="s">
        <v>58</v>
      </c>
      <c r="D1408" s="1521">
        <v>3000654</v>
      </c>
      <c r="E1408" s="1521">
        <v>5005020</v>
      </c>
      <c r="F1408" s="1521" t="s">
        <v>2269</v>
      </c>
      <c r="G1408" s="1521" t="s">
        <v>2270</v>
      </c>
      <c r="H1408" s="1521">
        <v>93</v>
      </c>
      <c r="I1408" s="1521" t="s">
        <v>992</v>
      </c>
      <c r="J1408" s="1521" t="s">
        <v>10</v>
      </c>
      <c r="K1408" s="1521" t="s">
        <v>60</v>
      </c>
      <c r="L1408" s="1521" t="s">
        <v>3689</v>
      </c>
      <c r="M1408" s="1521" t="s">
        <v>62</v>
      </c>
      <c r="N1408" s="1521"/>
      <c r="O1408" s="1521" t="s">
        <v>2641</v>
      </c>
      <c r="P1408" s="1521" t="s">
        <v>65</v>
      </c>
      <c r="Q1408" s="1521">
        <v>1</v>
      </c>
      <c r="R1408" s="1550">
        <v>2600</v>
      </c>
      <c r="S1408" s="865" t="s">
        <v>787</v>
      </c>
      <c r="T1408" s="865" t="s">
        <v>787</v>
      </c>
      <c r="U1408" s="1521">
        <v>0</v>
      </c>
      <c r="V1408" s="1521">
        <v>26</v>
      </c>
      <c r="W1408" s="1521" t="s">
        <v>787</v>
      </c>
      <c r="X1408" s="1521" t="s">
        <v>787</v>
      </c>
      <c r="Y1408" s="1521" t="s">
        <v>787</v>
      </c>
      <c r="Z1408" s="1521" t="s">
        <v>787</v>
      </c>
      <c r="AA1408" s="1521" t="s">
        <v>787</v>
      </c>
      <c r="AB1408" s="1521" t="s">
        <v>787</v>
      </c>
      <c r="AC1408" s="1521" t="s">
        <v>787</v>
      </c>
      <c r="AD1408" s="1521" t="s">
        <v>787</v>
      </c>
      <c r="AE1408" s="285"/>
      <c r="AF1408" s="1523" t="s">
        <v>3951</v>
      </c>
      <c r="AG1408" s="1523" t="s">
        <v>3951</v>
      </c>
      <c r="AH1408" s="284">
        <f t="shared" si="1231"/>
        <v>0</v>
      </c>
      <c r="AI1408" s="284">
        <f t="shared" si="1266"/>
        <v>2600</v>
      </c>
      <c r="AJ1408" s="1523" t="s">
        <v>3951</v>
      </c>
      <c r="AK1408" s="1523" t="s">
        <v>3951</v>
      </c>
      <c r="AL1408" s="1523" t="s">
        <v>3951</v>
      </c>
      <c r="AM1408" s="1523" t="s">
        <v>3951</v>
      </c>
      <c r="AN1408" s="1523" t="s">
        <v>3951</v>
      </c>
      <c r="AO1408" s="1523" t="s">
        <v>3951</v>
      </c>
      <c r="AP1408" s="1523" t="s">
        <v>3951</v>
      </c>
      <c r="AQ1408" s="1523" t="s">
        <v>3951</v>
      </c>
      <c r="AR1408" s="288">
        <f t="shared" si="1232"/>
        <v>2600</v>
      </c>
      <c r="AS1408" s="1502" t="s">
        <v>2578</v>
      </c>
      <c r="AT1408" s="865" t="s">
        <v>787</v>
      </c>
      <c r="AU1408" s="865" t="s">
        <v>3535</v>
      </c>
      <c r="AV1408" s="865" t="s">
        <v>3536</v>
      </c>
      <c r="AW1408" s="1524">
        <v>46058</v>
      </c>
      <c r="AX1408" s="865" t="s">
        <v>3537</v>
      </c>
      <c r="AY1408" s="1524">
        <v>46078</v>
      </c>
      <c r="AZ1408" s="865" t="s">
        <v>787</v>
      </c>
      <c r="BA1408" s="865" t="s">
        <v>3538</v>
      </c>
      <c r="BB1408" s="865" t="s">
        <v>995</v>
      </c>
      <c r="BC1408" s="1525" t="s">
        <v>3808</v>
      </c>
      <c r="BD1408" s="1525" t="s">
        <v>3952</v>
      </c>
      <c r="BE1408" s="1525" t="s">
        <v>3810</v>
      </c>
      <c r="BF1408" s="1526">
        <v>46108</v>
      </c>
      <c r="BG1408" s="865" t="s">
        <v>787</v>
      </c>
      <c r="BH1408" s="773" t="s">
        <v>3861</v>
      </c>
      <c r="BI1408" s="2778"/>
      <c r="BJ1408" s="1440"/>
      <c r="BK1408" s="1302" t="s">
        <v>787</v>
      </c>
      <c r="BL1408" s="865">
        <v>6102</v>
      </c>
      <c r="BM1408" s="865"/>
      <c r="BN1408" s="1302" t="s">
        <v>787</v>
      </c>
      <c r="BO1408" s="1302" t="s">
        <v>787</v>
      </c>
      <c r="BP1408" s="1302"/>
      <c r="BQ1408" s="1527" t="s">
        <v>3811</v>
      </c>
      <c r="BR1408" s="2619"/>
      <c r="BS1408" s="1502" t="s">
        <v>3352</v>
      </c>
      <c r="BT1408" s="1502" t="s">
        <v>3353</v>
      </c>
      <c r="BU1408" s="1502" t="s">
        <v>3354</v>
      </c>
      <c r="BV1408" s="776" t="s">
        <v>3355</v>
      </c>
      <c r="BW1408" s="1306">
        <v>10095909201</v>
      </c>
      <c r="BX1408" s="1502" t="s">
        <v>2834</v>
      </c>
      <c r="BY1408" s="1528">
        <v>46117</v>
      </c>
      <c r="BZ1408" s="1528">
        <v>46142</v>
      </c>
      <c r="CA1408" s="865" t="s">
        <v>787</v>
      </c>
      <c r="CB1408" s="865" t="s">
        <v>787</v>
      </c>
      <c r="CC1408" s="865" t="s">
        <v>787</v>
      </c>
      <c r="CD1408" s="865" t="s">
        <v>787</v>
      </c>
      <c r="CE1408" s="865" t="s">
        <v>787</v>
      </c>
      <c r="CF1408" s="865" t="s">
        <v>787</v>
      </c>
      <c r="CG1408" s="865" t="s">
        <v>787</v>
      </c>
      <c r="CH1408" s="865" t="s">
        <v>787</v>
      </c>
      <c r="CI1408" s="865" t="s">
        <v>787</v>
      </c>
      <c r="CJ1408" s="865" t="s">
        <v>787</v>
      </c>
      <c r="CK1408" s="865" t="s">
        <v>787</v>
      </c>
      <c r="CL1408" s="865" t="s">
        <v>787</v>
      </c>
      <c r="CM1408" s="865" t="s">
        <v>787</v>
      </c>
      <c r="CN1408" s="865" t="s">
        <v>787</v>
      </c>
      <c r="CO1408" s="865" t="s">
        <v>787</v>
      </c>
      <c r="CP1408" s="865" t="s">
        <v>787</v>
      </c>
      <c r="CQ1408" s="865" t="s">
        <v>787</v>
      </c>
      <c r="CR1408" s="865" t="s">
        <v>787</v>
      </c>
      <c r="CS1408" s="865" t="s">
        <v>787</v>
      </c>
      <c r="CT1408" s="1525"/>
      <c r="CU1408" s="390">
        <f t="shared" si="1272"/>
        <v>0</v>
      </c>
      <c r="CV1408" s="373">
        <v>0</v>
      </c>
      <c r="CW1408" s="390">
        <f t="shared" si="1273"/>
        <v>0</v>
      </c>
      <c r="CX1408" s="373">
        <v>0</v>
      </c>
      <c r="CY1408" s="390">
        <f t="shared" si="1275"/>
        <v>0</v>
      </c>
      <c r="CZ1408" s="390">
        <f t="shared" si="1270"/>
        <v>0</v>
      </c>
      <c r="DA1408" s="390">
        <f t="shared" si="1271"/>
        <v>0</v>
      </c>
      <c r="DB1408" s="865" t="s">
        <v>787</v>
      </c>
      <c r="DC1408" s="1525">
        <v>26</v>
      </c>
      <c r="DD1408" s="1371">
        <f t="shared" si="1267"/>
        <v>2600</v>
      </c>
      <c r="DE1408" s="1525">
        <v>26</v>
      </c>
      <c r="DF1408" s="1371">
        <f t="shared" si="1269"/>
        <v>2600</v>
      </c>
      <c r="DG1408" s="865">
        <v>26</v>
      </c>
      <c r="DH1408" s="1371">
        <f t="shared" si="1268"/>
        <v>2600</v>
      </c>
      <c r="DI1408" s="865" t="s">
        <v>787</v>
      </c>
      <c r="DJ1408" s="865" t="s">
        <v>787</v>
      </c>
      <c r="DK1408" s="865"/>
      <c r="DL1408" s="865"/>
      <c r="DM1408" s="865"/>
      <c r="DN1408" s="865"/>
      <c r="DO1408" s="865"/>
      <c r="DP1408" s="865"/>
      <c r="DQ1408" s="865"/>
      <c r="DR1408" s="865"/>
      <c r="DS1408" s="865"/>
      <c r="DT1408" s="865" t="s">
        <v>787</v>
      </c>
      <c r="DU1408" s="793">
        <f t="shared" si="1274"/>
        <v>2600</v>
      </c>
      <c r="DV1408" s="794">
        <v>2600</v>
      </c>
      <c r="DW1408" s="794">
        <v>2600</v>
      </c>
      <c r="DX1408" s="794">
        <f t="shared" si="1276"/>
        <v>0</v>
      </c>
      <c r="DY1408" s="794">
        <f t="shared" si="1277"/>
        <v>0</v>
      </c>
      <c r="DZ1408" s="865" t="s">
        <v>787</v>
      </c>
      <c r="EA1408" s="865" t="s">
        <v>787</v>
      </c>
      <c r="EB1408" s="865" t="s">
        <v>787</v>
      </c>
      <c r="EC1408" s="865" t="s">
        <v>787</v>
      </c>
      <c r="ED1408" s="865" t="s">
        <v>787</v>
      </c>
      <c r="EE1408" s="865" t="s">
        <v>787</v>
      </c>
      <c r="EF1408" s="865" t="s">
        <v>787</v>
      </c>
      <c r="EG1408" s="865"/>
      <c r="EH1408" s="865" t="s">
        <v>787</v>
      </c>
      <c r="EI1408" s="865" t="s">
        <v>787</v>
      </c>
      <c r="EJ1408" s="865" t="s">
        <v>787</v>
      </c>
      <c r="EK1408" s="865" t="s">
        <v>787</v>
      </c>
      <c r="EL1408" s="865" t="s">
        <v>787</v>
      </c>
      <c r="EM1408" s="865" t="s">
        <v>787</v>
      </c>
      <c r="EN1408" s="865" t="s">
        <v>787</v>
      </c>
      <c r="EO1408" s="865" t="s">
        <v>787</v>
      </c>
      <c r="EP1408" s="865" t="s">
        <v>787</v>
      </c>
      <c r="EQ1408" s="865" t="s">
        <v>787</v>
      </c>
      <c r="ER1408" s="865" t="s">
        <v>787</v>
      </c>
      <c r="ES1408" s="865" t="s">
        <v>787</v>
      </c>
      <c r="ET1408" s="865" t="s">
        <v>787</v>
      </c>
      <c r="EU1408" s="865" t="s">
        <v>787</v>
      </c>
      <c r="EV1408" s="865" t="s">
        <v>787</v>
      </c>
      <c r="EW1408" s="865" t="s">
        <v>787</v>
      </c>
      <c r="EX1408" s="865" t="s">
        <v>787</v>
      </c>
      <c r="EY1408" s="865" t="s">
        <v>787</v>
      </c>
      <c r="EZ1408" s="865" t="s">
        <v>787</v>
      </c>
      <c r="FA1408" s="865" t="s">
        <v>787</v>
      </c>
      <c r="FB1408" s="865" t="s">
        <v>787</v>
      </c>
      <c r="FC1408" s="865" t="s">
        <v>787</v>
      </c>
      <c r="FD1408" s="865" t="s">
        <v>787</v>
      </c>
      <c r="FE1408" s="865" t="s">
        <v>787</v>
      </c>
      <c r="FF1408" s="865" t="s">
        <v>787</v>
      </c>
      <c r="FG1408" s="865" t="s">
        <v>787</v>
      </c>
      <c r="FH1408" s="865" t="s">
        <v>787</v>
      </c>
      <c r="FI1408" s="1434" t="s">
        <v>787</v>
      </c>
      <c r="FJ1408" s="1434" t="s">
        <v>787</v>
      </c>
      <c r="FK1408" s="1434" t="s">
        <v>787</v>
      </c>
      <c r="FL1408" s="1434" t="s">
        <v>787</v>
      </c>
      <c r="FM1408" s="1434" t="s">
        <v>787</v>
      </c>
      <c r="FN1408" s="1434" t="s">
        <v>787</v>
      </c>
      <c r="FO1408" s="1434" t="s">
        <v>787</v>
      </c>
      <c r="FP1408" s="1434" t="s">
        <v>787</v>
      </c>
      <c r="FQ1408" s="1434" t="s">
        <v>787</v>
      </c>
      <c r="FR1408" s="1434" t="s">
        <v>787</v>
      </c>
      <c r="FS1408" s="1434" t="s">
        <v>787</v>
      </c>
      <c r="FT1408" s="1434" t="s">
        <v>787</v>
      </c>
      <c r="FU1408" s="1434" t="s">
        <v>787</v>
      </c>
      <c r="FV1408" s="1434" t="s">
        <v>787</v>
      </c>
      <c r="FW1408" s="1434" t="s">
        <v>787</v>
      </c>
      <c r="FX1408" s="1434" t="s">
        <v>787</v>
      </c>
      <c r="FY1408" s="1434" t="s">
        <v>787</v>
      </c>
      <c r="FZ1408" s="1434" t="s">
        <v>787</v>
      </c>
      <c r="GA1408" s="1434" t="s">
        <v>787</v>
      </c>
      <c r="GB1408" s="1434" t="s">
        <v>787</v>
      </c>
      <c r="GC1408" s="1434" t="s">
        <v>787</v>
      </c>
      <c r="GD1408" s="1434" t="s">
        <v>787</v>
      </c>
      <c r="GE1408" s="1434" t="s">
        <v>787</v>
      </c>
      <c r="GF1408" s="1434" t="s">
        <v>787</v>
      </c>
      <c r="GG1408" s="1434" t="s">
        <v>787</v>
      </c>
      <c r="GH1408" s="1434" t="s">
        <v>787</v>
      </c>
      <c r="GI1408" s="1434" t="s">
        <v>787</v>
      </c>
      <c r="GJ1408" s="1434" t="s">
        <v>787</v>
      </c>
      <c r="GK1408" s="1434" t="s">
        <v>787</v>
      </c>
      <c r="GL1408" s="1434" t="s">
        <v>787</v>
      </c>
      <c r="GM1408" s="1434" t="s">
        <v>787</v>
      </c>
      <c r="GN1408" s="1434" t="s">
        <v>787</v>
      </c>
      <c r="GO1408" s="1434" t="s">
        <v>787</v>
      </c>
      <c r="GP1408" s="1434" t="s">
        <v>787</v>
      </c>
      <c r="GQ1408" s="1434" t="s">
        <v>787</v>
      </c>
      <c r="GR1408" s="1434" t="s">
        <v>787</v>
      </c>
      <c r="GS1408" s="1434" t="s">
        <v>787</v>
      </c>
      <c r="GT1408" s="1434" t="s">
        <v>787</v>
      </c>
      <c r="GU1408" s="1434" t="s">
        <v>787</v>
      </c>
      <c r="GV1408" s="1434" t="s">
        <v>787</v>
      </c>
      <c r="GW1408" s="1434" t="s">
        <v>787</v>
      </c>
      <c r="GX1408" s="1434" t="s">
        <v>787</v>
      </c>
      <c r="GY1408" s="1434" t="s">
        <v>787</v>
      </c>
      <c r="GZ1408" s="1434" t="s">
        <v>787</v>
      </c>
      <c r="HA1408" s="1434" t="s">
        <v>787</v>
      </c>
      <c r="HB1408" s="1434" t="s">
        <v>787</v>
      </c>
      <c r="HC1408" s="1434" t="s">
        <v>787</v>
      </c>
      <c r="HD1408" s="1434" t="s">
        <v>787</v>
      </c>
      <c r="HE1408" s="1434" t="s">
        <v>787</v>
      </c>
      <c r="HF1408" s="1434" t="s">
        <v>787</v>
      </c>
      <c r="HG1408" s="1434" t="s">
        <v>787</v>
      </c>
      <c r="HH1408" s="1434" t="s">
        <v>787</v>
      </c>
      <c r="HI1408" s="1434" t="s">
        <v>787</v>
      </c>
      <c r="HJ1408" s="1434" t="s">
        <v>787</v>
      </c>
      <c r="HK1408" s="1434" t="s">
        <v>787</v>
      </c>
      <c r="HL1408" s="1434" t="s">
        <v>787</v>
      </c>
      <c r="HM1408" s="1434" t="s">
        <v>787</v>
      </c>
      <c r="HN1408" s="1434" t="s">
        <v>787</v>
      </c>
      <c r="HO1408" s="1434" t="s">
        <v>787</v>
      </c>
      <c r="HP1408" s="1434" t="s">
        <v>787</v>
      </c>
      <c r="HQ1408" s="1434" t="s">
        <v>787</v>
      </c>
      <c r="HR1408" s="1434" t="s">
        <v>787</v>
      </c>
      <c r="HS1408" s="1434" t="s">
        <v>787</v>
      </c>
      <c r="HT1408" s="1434" t="s">
        <v>787</v>
      </c>
      <c r="HU1408" s="1434" t="s">
        <v>787</v>
      </c>
      <c r="HV1408" s="1434" t="s">
        <v>787</v>
      </c>
      <c r="HW1408" s="1434" t="s">
        <v>787</v>
      </c>
      <c r="HX1408" s="1434" t="s">
        <v>787</v>
      </c>
      <c r="HY1408" s="1434" t="s">
        <v>787</v>
      </c>
      <c r="HZ1408" s="1434" t="s">
        <v>787</v>
      </c>
      <c r="IA1408" s="1434" t="s">
        <v>787</v>
      </c>
      <c r="IB1408" s="1434" t="s">
        <v>787</v>
      </c>
      <c r="IC1408" s="1434" t="s">
        <v>787</v>
      </c>
      <c r="ID1408" s="1434" t="s">
        <v>787</v>
      </c>
      <c r="IE1408" s="1434" t="s">
        <v>787</v>
      </c>
      <c r="IF1408" s="1434" t="s">
        <v>787</v>
      </c>
      <c r="IG1408" s="1434" t="s">
        <v>787</v>
      </c>
      <c r="IH1408" s="1434" t="s">
        <v>787</v>
      </c>
      <c r="II1408" s="1434" t="s">
        <v>787</v>
      </c>
      <c r="IJ1408" s="1434" t="s">
        <v>787</v>
      </c>
      <c r="IK1408" s="1434" t="s">
        <v>787</v>
      </c>
      <c r="IL1408" s="1434" t="s">
        <v>787</v>
      </c>
      <c r="IM1408" s="1434" t="s">
        <v>787</v>
      </c>
      <c r="IN1408" s="1434" t="s">
        <v>787</v>
      </c>
      <c r="IO1408" s="1434" t="s">
        <v>787</v>
      </c>
      <c r="IP1408" s="1434" t="s">
        <v>787</v>
      </c>
      <c r="IQ1408" s="1434" t="s">
        <v>787</v>
      </c>
      <c r="IR1408" s="1434" t="s">
        <v>787</v>
      </c>
      <c r="IS1408" s="1434" t="s">
        <v>787</v>
      </c>
      <c r="IT1408" s="1434" t="s">
        <v>787</v>
      </c>
      <c r="IU1408" s="1434" t="s">
        <v>787</v>
      </c>
      <c r="IV1408" s="1434" t="s">
        <v>787</v>
      </c>
      <c r="IW1408" s="1434" t="s">
        <v>787</v>
      </c>
      <c r="IX1408" s="1434" t="s">
        <v>787</v>
      </c>
      <c r="IY1408" s="1434" t="s">
        <v>787</v>
      </c>
      <c r="IZ1408" s="1434" t="s">
        <v>787</v>
      </c>
      <c r="JA1408" s="1434" t="s">
        <v>787</v>
      </c>
      <c r="JB1408" s="1434" t="s">
        <v>787</v>
      </c>
      <c r="JC1408" s="1434" t="s">
        <v>787</v>
      </c>
      <c r="JD1408" s="1434" t="s">
        <v>787</v>
      </c>
      <c r="JE1408" s="1434" t="s">
        <v>787</v>
      </c>
      <c r="JF1408" s="1434" t="s">
        <v>787</v>
      </c>
      <c r="JG1408" s="1434" t="s">
        <v>787</v>
      </c>
      <c r="JH1408" s="1434" t="s">
        <v>787</v>
      </c>
      <c r="JI1408" s="1434" t="s">
        <v>787</v>
      </c>
      <c r="JJ1408" s="1434" t="s">
        <v>787</v>
      </c>
      <c r="JK1408" s="1434" t="s">
        <v>787</v>
      </c>
      <c r="JL1408" s="1434" t="s">
        <v>787</v>
      </c>
      <c r="JM1408" s="1434" t="s">
        <v>787</v>
      </c>
      <c r="JN1408" s="1434" t="s">
        <v>787</v>
      </c>
      <c r="JO1408" s="1434" t="s">
        <v>787</v>
      </c>
      <c r="JP1408" s="1434" t="s">
        <v>787</v>
      </c>
      <c r="JQ1408" s="1434" t="s">
        <v>787</v>
      </c>
      <c r="JR1408" s="1434" t="s">
        <v>787</v>
      </c>
      <c r="JS1408" s="1434" t="s">
        <v>787</v>
      </c>
      <c r="JT1408" s="1434" t="s">
        <v>787</v>
      </c>
      <c r="JU1408" s="1434" t="s">
        <v>787</v>
      </c>
      <c r="JV1408" s="1434" t="s">
        <v>787</v>
      </c>
      <c r="JW1408" s="1434" t="s">
        <v>787</v>
      </c>
      <c r="JX1408" s="1434" t="s">
        <v>787</v>
      </c>
      <c r="JY1408" s="1434" t="s">
        <v>787</v>
      </c>
      <c r="JZ1408" s="1434" t="s">
        <v>787</v>
      </c>
      <c r="KA1408" s="1434" t="s">
        <v>787</v>
      </c>
      <c r="KB1408" s="1434" t="s">
        <v>787</v>
      </c>
      <c r="KC1408" s="1434" t="s">
        <v>787</v>
      </c>
      <c r="KD1408" s="1434" t="s">
        <v>787</v>
      </c>
      <c r="KE1408" s="1434" t="s">
        <v>787</v>
      </c>
      <c r="KF1408" s="1434" t="s">
        <v>787</v>
      </c>
      <c r="KG1408" s="1434" t="s">
        <v>787</v>
      </c>
      <c r="KH1408" s="1434" t="s">
        <v>787</v>
      </c>
      <c r="KI1408" s="1434" t="s">
        <v>787</v>
      </c>
      <c r="KJ1408" s="1434" t="s">
        <v>787</v>
      </c>
      <c r="KK1408" s="1434" t="s">
        <v>787</v>
      </c>
      <c r="KL1408" s="1434" t="s">
        <v>787</v>
      </c>
      <c r="KM1408" s="1434" t="s">
        <v>787</v>
      </c>
      <c r="KN1408" s="1434" t="s">
        <v>787</v>
      </c>
      <c r="KO1408" s="1434" t="s">
        <v>787</v>
      </c>
      <c r="KP1408" s="1434" t="s">
        <v>787</v>
      </c>
      <c r="KQ1408" s="1434" t="s">
        <v>787</v>
      </c>
      <c r="KR1408" s="1434" t="s">
        <v>787</v>
      </c>
      <c r="KS1408" s="1434" t="s">
        <v>787</v>
      </c>
      <c r="KT1408" s="1434" t="s">
        <v>787</v>
      </c>
      <c r="KU1408" s="1434" t="s">
        <v>787</v>
      </c>
      <c r="KV1408" s="1434" t="s">
        <v>787</v>
      </c>
      <c r="KW1408" s="1434" t="s">
        <v>787</v>
      </c>
      <c r="KX1408" s="1434" t="s">
        <v>787</v>
      </c>
      <c r="KY1408" s="1434" t="s">
        <v>787</v>
      </c>
      <c r="KZ1408" s="1434" t="s">
        <v>787</v>
      </c>
      <c r="LA1408" s="1434" t="s">
        <v>787</v>
      </c>
      <c r="LB1408" s="1434" t="s">
        <v>787</v>
      </c>
      <c r="LC1408" s="1434" t="s">
        <v>787</v>
      </c>
      <c r="LD1408" s="1434" t="s">
        <v>787</v>
      </c>
      <c r="LE1408" s="1434" t="s">
        <v>787</v>
      </c>
      <c r="LF1408" s="1434" t="s">
        <v>787</v>
      </c>
      <c r="LG1408" s="1434" t="s">
        <v>787</v>
      </c>
      <c r="LH1408" s="1434" t="s">
        <v>787</v>
      </c>
      <c r="LI1408" s="1434" t="s">
        <v>787</v>
      </c>
      <c r="LJ1408" s="1434" t="s">
        <v>787</v>
      </c>
      <c r="LK1408" s="1434" t="s">
        <v>787</v>
      </c>
      <c r="LL1408" s="1434" t="s">
        <v>787</v>
      </c>
      <c r="LM1408" s="1434" t="s">
        <v>787</v>
      </c>
      <c r="LN1408" s="1434" t="s">
        <v>787</v>
      </c>
      <c r="LO1408" s="1434" t="s">
        <v>787</v>
      </c>
      <c r="LP1408" s="1434" t="s">
        <v>787</v>
      </c>
      <c r="LQ1408" s="1434" t="s">
        <v>787</v>
      </c>
      <c r="LR1408" s="1434" t="s">
        <v>787</v>
      </c>
      <c r="LS1408" s="1434" t="s">
        <v>787</v>
      </c>
      <c r="LT1408" s="1434" t="s">
        <v>787</v>
      </c>
      <c r="LU1408" s="1434" t="s">
        <v>787</v>
      </c>
      <c r="LV1408" s="1434" t="s">
        <v>787</v>
      </c>
      <c r="LW1408" s="1434" t="s">
        <v>787</v>
      </c>
      <c r="LX1408" s="1434" t="s">
        <v>787</v>
      </c>
      <c r="LY1408" s="1434" t="s">
        <v>787</v>
      </c>
      <c r="LZ1408" s="1434" t="s">
        <v>787</v>
      </c>
      <c r="MA1408" s="1434" t="s">
        <v>787</v>
      </c>
      <c r="MB1408" s="1434" t="s">
        <v>787</v>
      </c>
      <c r="MC1408" s="1434" t="s">
        <v>787</v>
      </c>
    </row>
    <row r="1409" spans="1:341" s="786" customFormat="1" ht="48" hidden="1" customHeight="1" x14ac:dyDescent="0.25">
      <c r="A1409" s="1520">
        <v>2026</v>
      </c>
      <c r="B1409" s="1521">
        <v>479</v>
      </c>
      <c r="C1409" s="1521" t="s">
        <v>58</v>
      </c>
      <c r="D1409" s="1521">
        <v>3000654</v>
      </c>
      <c r="E1409" s="1521">
        <v>5005020</v>
      </c>
      <c r="F1409" s="1521" t="s">
        <v>2269</v>
      </c>
      <c r="G1409" s="1521" t="s">
        <v>2270</v>
      </c>
      <c r="H1409" s="1521">
        <v>93</v>
      </c>
      <c r="I1409" s="1521" t="s">
        <v>992</v>
      </c>
      <c r="J1409" s="1521" t="s">
        <v>10</v>
      </c>
      <c r="K1409" s="1521" t="s">
        <v>60</v>
      </c>
      <c r="L1409" s="1521" t="s">
        <v>3689</v>
      </c>
      <c r="M1409" s="1521" t="s">
        <v>62</v>
      </c>
      <c r="N1409" s="1521"/>
      <c r="O1409" s="1521" t="s">
        <v>2641</v>
      </c>
      <c r="P1409" s="1521" t="s">
        <v>65</v>
      </c>
      <c r="Q1409" s="1521">
        <v>1</v>
      </c>
      <c r="R1409" s="1550">
        <v>2600</v>
      </c>
      <c r="S1409" s="865" t="s">
        <v>787</v>
      </c>
      <c r="T1409" s="865" t="s">
        <v>787</v>
      </c>
      <c r="U1409" s="1521">
        <v>0</v>
      </c>
      <c r="V1409" s="1521">
        <v>26</v>
      </c>
      <c r="W1409" s="1521" t="s">
        <v>787</v>
      </c>
      <c r="X1409" s="1521" t="s">
        <v>787</v>
      </c>
      <c r="Y1409" s="1521" t="s">
        <v>787</v>
      </c>
      <c r="Z1409" s="1521" t="s">
        <v>787</v>
      </c>
      <c r="AA1409" s="1521" t="s">
        <v>787</v>
      </c>
      <c r="AB1409" s="1521" t="s">
        <v>787</v>
      </c>
      <c r="AC1409" s="1521" t="s">
        <v>787</v>
      </c>
      <c r="AD1409" s="1521" t="s">
        <v>787</v>
      </c>
      <c r="AE1409" s="285"/>
      <c r="AF1409" s="1523" t="s">
        <v>3951</v>
      </c>
      <c r="AG1409" s="1523" t="s">
        <v>3951</v>
      </c>
      <c r="AH1409" s="284">
        <f t="shared" ref="AH1409:AH1472" si="1278">+$R1409*(U1409/30)*$Q1409</f>
        <v>0</v>
      </c>
      <c r="AI1409" s="284">
        <f t="shared" si="1266"/>
        <v>2600</v>
      </c>
      <c r="AJ1409" s="1523" t="s">
        <v>3951</v>
      </c>
      <c r="AK1409" s="1523" t="s">
        <v>3951</v>
      </c>
      <c r="AL1409" s="1523" t="s">
        <v>3951</v>
      </c>
      <c r="AM1409" s="1523" t="s">
        <v>3951</v>
      </c>
      <c r="AN1409" s="1523" t="s">
        <v>3951</v>
      </c>
      <c r="AO1409" s="1523" t="s">
        <v>3951</v>
      </c>
      <c r="AP1409" s="1523" t="s">
        <v>3951</v>
      </c>
      <c r="AQ1409" s="1523" t="s">
        <v>3951</v>
      </c>
      <c r="AR1409" s="288">
        <f t="shared" ref="AR1409:AR1472" si="1279">+ROUNDUP(SUM(AF1409:AQ1409),0)</f>
        <v>2600</v>
      </c>
      <c r="AS1409" s="1502" t="s">
        <v>2578</v>
      </c>
      <c r="AT1409" s="865" t="s">
        <v>787</v>
      </c>
      <c r="AU1409" s="865" t="s">
        <v>3535</v>
      </c>
      <c r="AV1409" s="865" t="s">
        <v>3536</v>
      </c>
      <c r="AW1409" s="1524">
        <v>46058</v>
      </c>
      <c r="AX1409" s="865" t="s">
        <v>3537</v>
      </c>
      <c r="AY1409" s="1524">
        <v>46078</v>
      </c>
      <c r="AZ1409" s="865" t="s">
        <v>787</v>
      </c>
      <c r="BA1409" s="865" t="s">
        <v>3538</v>
      </c>
      <c r="BB1409" s="865" t="s">
        <v>995</v>
      </c>
      <c r="BC1409" s="1525" t="s">
        <v>3808</v>
      </c>
      <c r="BD1409" s="1525" t="s">
        <v>3952</v>
      </c>
      <c r="BE1409" s="1525" t="s">
        <v>3810</v>
      </c>
      <c r="BF1409" s="1526">
        <v>46108</v>
      </c>
      <c r="BG1409" s="865" t="s">
        <v>787</v>
      </c>
      <c r="BH1409" s="773" t="s">
        <v>2779</v>
      </c>
      <c r="BI1409" s="2778"/>
      <c r="BJ1409" s="1440"/>
      <c r="BK1409" s="1302" t="s">
        <v>787</v>
      </c>
      <c r="BL1409" s="865">
        <v>6103</v>
      </c>
      <c r="BM1409" s="865"/>
      <c r="BN1409" s="1302" t="s">
        <v>787</v>
      </c>
      <c r="BO1409" s="1302" t="s">
        <v>787</v>
      </c>
      <c r="BP1409" s="1302"/>
      <c r="BQ1409" s="1527" t="s">
        <v>3811</v>
      </c>
      <c r="BR1409" s="2619"/>
      <c r="BS1409" s="1502" t="s">
        <v>2369</v>
      </c>
      <c r="BT1409" s="1502" t="s">
        <v>1062</v>
      </c>
      <c r="BU1409" s="1502" t="s">
        <v>2780</v>
      </c>
      <c r="BV1409" s="1307">
        <v>10355243</v>
      </c>
      <c r="BW1409" s="1306">
        <v>10103552431</v>
      </c>
      <c r="BX1409" s="1502" t="s">
        <v>2834</v>
      </c>
      <c r="BY1409" s="1528">
        <v>46117</v>
      </c>
      <c r="BZ1409" s="1528">
        <v>46142</v>
      </c>
      <c r="CA1409" s="865" t="s">
        <v>787</v>
      </c>
      <c r="CB1409" s="865" t="s">
        <v>787</v>
      </c>
      <c r="CC1409" s="865" t="s">
        <v>787</v>
      </c>
      <c r="CD1409" s="865" t="s">
        <v>787</v>
      </c>
      <c r="CE1409" s="865" t="s">
        <v>787</v>
      </c>
      <c r="CF1409" s="865" t="s">
        <v>787</v>
      </c>
      <c r="CG1409" s="865" t="s">
        <v>787</v>
      </c>
      <c r="CH1409" s="865" t="s">
        <v>787</v>
      </c>
      <c r="CI1409" s="865" t="s">
        <v>787</v>
      </c>
      <c r="CJ1409" s="865" t="s">
        <v>787</v>
      </c>
      <c r="CK1409" s="865" t="s">
        <v>787</v>
      </c>
      <c r="CL1409" s="865" t="s">
        <v>787</v>
      </c>
      <c r="CM1409" s="865" t="s">
        <v>787</v>
      </c>
      <c r="CN1409" s="865" t="s">
        <v>787</v>
      </c>
      <c r="CO1409" s="865" t="s">
        <v>787</v>
      </c>
      <c r="CP1409" s="865" t="s">
        <v>787</v>
      </c>
      <c r="CQ1409" s="865" t="s">
        <v>787</v>
      </c>
      <c r="CR1409" s="865" t="s">
        <v>787</v>
      </c>
      <c r="CS1409" s="865" t="s">
        <v>787</v>
      </c>
      <c r="CT1409" s="1525"/>
      <c r="CU1409" s="390">
        <f t="shared" si="1272"/>
        <v>0</v>
      </c>
      <c r="CV1409" s="373">
        <v>0</v>
      </c>
      <c r="CW1409" s="390">
        <f t="shared" si="1273"/>
        <v>0</v>
      </c>
      <c r="CX1409" s="373">
        <v>0</v>
      </c>
      <c r="CY1409" s="390">
        <f t="shared" si="1275"/>
        <v>0</v>
      </c>
      <c r="CZ1409" s="390">
        <f t="shared" si="1270"/>
        <v>0</v>
      </c>
      <c r="DA1409" s="390">
        <f t="shared" si="1271"/>
        <v>0</v>
      </c>
      <c r="DB1409" s="865" t="s">
        <v>787</v>
      </c>
      <c r="DC1409" s="1525">
        <v>26</v>
      </c>
      <c r="DD1409" s="1371">
        <f t="shared" si="1267"/>
        <v>2600</v>
      </c>
      <c r="DE1409" s="1525">
        <v>26</v>
      </c>
      <c r="DF1409" s="1371">
        <f t="shared" si="1269"/>
        <v>2600</v>
      </c>
      <c r="DG1409" s="865">
        <v>26</v>
      </c>
      <c r="DH1409" s="1371">
        <f t="shared" si="1268"/>
        <v>2600</v>
      </c>
      <c r="DI1409" s="865" t="s">
        <v>787</v>
      </c>
      <c r="DJ1409" s="865" t="s">
        <v>787</v>
      </c>
      <c r="DK1409" s="865"/>
      <c r="DL1409" s="865"/>
      <c r="DM1409" s="865"/>
      <c r="DN1409" s="865"/>
      <c r="DO1409" s="865"/>
      <c r="DP1409" s="865"/>
      <c r="DQ1409" s="865"/>
      <c r="DR1409" s="865"/>
      <c r="DS1409" s="865"/>
      <c r="DT1409" s="865" t="s">
        <v>787</v>
      </c>
      <c r="DU1409" s="793">
        <f t="shared" si="1274"/>
        <v>2600</v>
      </c>
      <c r="DV1409" s="794">
        <v>2600</v>
      </c>
      <c r="DW1409" s="794">
        <v>2600</v>
      </c>
      <c r="DX1409" s="794">
        <f t="shared" si="1276"/>
        <v>0</v>
      </c>
      <c r="DY1409" s="794">
        <f t="shared" si="1277"/>
        <v>0</v>
      </c>
      <c r="DZ1409" s="865" t="s">
        <v>787</v>
      </c>
      <c r="EA1409" s="865" t="s">
        <v>787</v>
      </c>
      <c r="EB1409" s="865" t="s">
        <v>787</v>
      </c>
      <c r="EC1409" s="865" t="s">
        <v>787</v>
      </c>
      <c r="ED1409" s="865" t="s">
        <v>787</v>
      </c>
      <c r="EE1409" s="865" t="s">
        <v>787</v>
      </c>
      <c r="EF1409" s="865" t="s">
        <v>787</v>
      </c>
      <c r="EG1409" s="865"/>
      <c r="EH1409" s="865" t="s">
        <v>787</v>
      </c>
      <c r="EI1409" s="865" t="s">
        <v>787</v>
      </c>
      <c r="EJ1409" s="865" t="s">
        <v>787</v>
      </c>
      <c r="EK1409" s="865" t="s">
        <v>787</v>
      </c>
      <c r="EL1409" s="865" t="s">
        <v>787</v>
      </c>
      <c r="EM1409" s="865" t="s">
        <v>787</v>
      </c>
      <c r="EN1409" s="865" t="s">
        <v>787</v>
      </c>
      <c r="EO1409" s="865" t="s">
        <v>787</v>
      </c>
      <c r="EP1409" s="865" t="s">
        <v>787</v>
      </c>
      <c r="EQ1409" s="865" t="s">
        <v>787</v>
      </c>
      <c r="ER1409" s="865" t="s">
        <v>787</v>
      </c>
      <c r="ES1409" s="865" t="s">
        <v>787</v>
      </c>
      <c r="ET1409" s="865" t="s">
        <v>787</v>
      </c>
      <c r="EU1409" s="865" t="s">
        <v>787</v>
      </c>
      <c r="EV1409" s="865" t="s">
        <v>787</v>
      </c>
      <c r="EW1409" s="865" t="s">
        <v>787</v>
      </c>
      <c r="EX1409" s="865" t="s">
        <v>787</v>
      </c>
      <c r="EY1409" s="865" t="s">
        <v>787</v>
      </c>
      <c r="EZ1409" s="865" t="s">
        <v>787</v>
      </c>
      <c r="FA1409" s="865" t="s">
        <v>787</v>
      </c>
      <c r="FB1409" s="865" t="s">
        <v>787</v>
      </c>
      <c r="FC1409" s="865" t="s">
        <v>787</v>
      </c>
      <c r="FD1409" s="865" t="s">
        <v>787</v>
      </c>
      <c r="FE1409" s="865" t="s">
        <v>787</v>
      </c>
      <c r="FF1409" s="865" t="s">
        <v>787</v>
      </c>
      <c r="FG1409" s="865" t="s">
        <v>787</v>
      </c>
      <c r="FH1409" s="865" t="s">
        <v>787</v>
      </c>
      <c r="FI1409" s="1434" t="s">
        <v>787</v>
      </c>
      <c r="FJ1409" s="1434" t="s">
        <v>787</v>
      </c>
      <c r="FK1409" s="1434" t="s">
        <v>787</v>
      </c>
      <c r="FL1409" s="1434" t="s">
        <v>787</v>
      </c>
      <c r="FM1409" s="1434" t="s">
        <v>787</v>
      </c>
      <c r="FN1409" s="1434" t="s">
        <v>787</v>
      </c>
      <c r="FO1409" s="1434" t="s">
        <v>787</v>
      </c>
      <c r="FP1409" s="1434" t="s">
        <v>787</v>
      </c>
      <c r="FQ1409" s="1434" t="s">
        <v>787</v>
      </c>
      <c r="FR1409" s="1434" t="s">
        <v>787</v>
      </c>
      <c r="FS1409" s="1434" t="s">
        <v>787</v>
      </c>
      <c r="FT1409" s="1434" t="s">
        <v>787</v>
      </c>
      <c r="FU1409" s="1434" t="s">
        <v>787</v>
      </c>
      <c r="FV1409" s="1434" t="s">
        <v>787</v>
      </c>
      <c r="FW1409" s="1434" t="s">
        <v>787</v>
      </c>
      <c r="FX1409" s="1434" t="s">
        <v>787</v>
      </c>
      <c r="FY1409" s="1434" t="s">
        <v>787</v>
      </c>
      <c r="FZ1409" s="1434" t="s">
        <v>787</v>
      </c>
      <c r="GA1409" s="1434" t="s">
        <v>787</v>
      </c>
      <c r="GB1409" s="1434" t="s">
        <v>787</v>
      </c>
      <c r="GC1409" s="1434" t="s">
        <v>787</v>
      </c>
      <c r="GD1409" s="1434" t="s">
        <v>787</v>
      </c>
      <c r="GE1409" s="1434" t="s">
        <v>787</v>
      </c>
      <c r="GF1409" s="1434" t="s">
        <v>787</v>
      </c>
      <c r="GG1409" s="1434" t="s">
        <v>787</v>
      </c>
      <c r="GH1409" s="1434" t="s">
        <v>787</v>
      </c>
      <c r="GI1409" s="1434" t="s">
        <v>787</v>
      </c>
      <c r="GJ1409" s="1434" t="s">
        <v>787</v>
      </c>
      <c r="GK1409" s="1434" t="s">
        <v>787</v>
      </c>
      <c r="GL1409" s="1434" t="s">
        <v>787</v>
      </c>
      <c r="GM1409" s="1434" t="s">
        <v>787</v>
      </c>
      <c r="GN1409" s="1434" t="s">
        <v>787</v>
      </c>
      <c r="GO1409" s="1434" t="s">
        <v>787</v>
      </c>
      <c r="GP1409" s="1434" t="s">
        <v>787</v>
      </c>
      <c r="GQ1409" s="1434" t="s">
        <v>787</v>
      </c>
      <c r="GR1409" s="1434" t="s">
        <v>787</v>
      </c>
      <c r="GS1409" s="1434" t="s">
        <v>787</v>
      </c>
      <c r="GT1409" s="1434" t="s">
        <v>787</v>
      </c>
      <c r="GU1409" s="1434" t="s">
        <v>787</v>
      </c>
      <c r="GV1409" s="1434" t="s">
        <v>787</v>
      </c>
      <c r="GW1409" s="1434" t="s">
        <v>787</v>
      </c>
      <c r="GX1409" s="1434" t="s">
        <v>787</v>
      </c>
      <c r="GY1409" s="1434" t="s">
        <v>787</v>
      </c>
      <c r="GZ1409" s="1434" t="s">
        <v>787</v>
      </c>
      <c r="HA1409" s="1434" t="s">
        <v>787</v>
      </c>
      <c r="HB1409" s="1434" t="s">
        <v>787</v>
      </c>
      <c r="HC1409" s="1434" t="s">
        <v>787</v>
      </c>
      <c r="HD1409" s="1434" t="s">
        <v>787</v>
      </c>
      <c r="HE1409" s="1434" t="s">
        <v>787</v>
      </c>
      <c r="HF1409" s="1434" t="s">
        <v>787</v>
      </c>
      <c r="HG1409" s="1434" t="s">
        <v>787</v>
      </c>
      <c r="HH1409" s="1434" t="s">
        <v>787</v>
      </c>
      <c r="HI1409" s="1434" t="s">
        <v>787</v>
      </c>
      <c r="HJ1409" s="1434" t="s">
        <v>787</v>
      </c>
      <c r="HK1409" s="1434" t="s">
        <v>787</v>
      </c>
      <c r="HL1409" s="1434" t="s">
        <v>787</v>
      </c>
      <c r="HM1409" s="1434" t="s">
        <v>787</v>
      </c>
      <c r="HN1409" s="1434" t="s">
        <v>787</v>
      </c>
      <c r="HO1409" s="1434" t="s">
        <v>787</v>
      </c>
      <c r="HP1409" s="1434" t="s">
        <v>787</v>
      </c>
      <c r="HQ1409" s="1434" t="s">
        <v>787</v>
      </c>
      <c r="HR1409" s="1434" t="s">
        <v>787</v>
      </c>
      <c r="HS1409" s="1434" t="s">
        <v>787</v>
      </c>
      <c r="HT1409" s="1434" t="s">
        <v>787</v>
      </c>
      <c r="HU1409" s="1434" t="s">
        <v>787</v>
      </c>
      <c r="HV1409" s="1434" t="s">
        <v>787</v>
      </c>
      <c r="HW1409" s="1434" t="s">
        <v>787</v>
      </c>
      <c r="HX1409" s="1434" t="s">
        <v>787</v>
      </c>
      <c r="HY1409" s="1434" t="s">
        <v>787</v>
      </c>
      <c r="HZ1409" s="1434" t="s">
        <v>787</v>
      </c>
      <c r="IA1409" s="1434" t="s">
        <v>787</v>
      </c>
      <c r="IB1409" s="1434" t="s">
        <v>787</v>
      </c>
      <c r="IC1409" s="1434" t="s">
        <v>787</v>
      </c>
      <c r="ID1409" s="1434" t="s">
        <v>787</v>
      </c>
      <c r="IE1409" s="1434" t="s">
        <v>787</v>
      </c>
      <c r="IF1409" s="1434" t="s">
        <v>787</v>
      </c>
      <c r="IG1409" s="1434" t="s">
        <v>787</v>
      </c>
      <c r="IH1409" s="1434" t="s">
        <v>787</v>
      </c>
      <c r="II1409" s="1434" t="s">
        <v>787</v>
      </c>
      <c r="IJ1409" s="1434" t="s">
        <v>787</v>
      </c>
      <c r="IK1409" s="1434" t="s">
        <v>787</v>
      </c>
      <c r="IL1409" s="1434" t="s">
        <v>787</v>
      </c>
      <c r="IM1409" s="1434" t="s">
        <v>787</v>
      </c>
      <c r="IN1409" s="1434" t="s">
        <v>787</v>
      </c>
      <c r="IO1409" s="1434" t="s">
        <v>787</v>
      </c>
      <c r="IP1409" s="1434" t="s">
        <v>787</v>
      </c>
      <c r="IQ1409" s="1434" t="s">
        <v>787</v>
      </c>
      <c r="IR1409" s="1434" t="s">
        <v>787</v>
      </c>
      <c r="IS1409" s="1434" t="s">
        <v>787</v>
      </c>
      <c r="IT1409" s="1434" t="s">
        <v>787</v>
      </c>
      <c r="IU1409" s="1434" t="s">
        <v>787</v>
      </c>
      <c r="IV1409" s="1434" t="s">
        <v>787</v>
      </c>
      <c r="IW1409" s="1434" t="s">
        <v>787</v>
      </c>
      <c r="IX1409" s="1434" t="s">
        <v>787</v>
      </c>
      <c r="IY1409" s="1434" t="s">
        <v>787</v>
      </c>
      <c r="IZ1409" s="1434" t="s">
        <v>787</v>
      </c>
      <c r="JA1409" s="1434" t="s">
        <v>787</v>
      </c>
      <c r="JB1409" s="1434" t="s">
        <v>787</v>
      </c>
      <c r="JC1409" s="1434" t="s">
        <v>787</v>
      </c>
      <c r="JD1409" s="1434" t="s">
        <v>787</v>
      </c>
      <c r="JE1409" s="1434" t="s">
        <v>787</v>
      </c>
      <c r="JF1409" s="1434" t="s">
        <v>787</v>
      </c>
      <c r="JG1409" s="1434" t="s">
        <v>787</v>
      </c>
      <c r="JH1409" s="1434" t="s">
        <v>787</v>
      </c>
      <c r="JI1409" s="1434" t="s">
        <v>787</v>
      </c>
      <c r="JJ1409" s="1434" t="s">
        <v>787</v>
      </c>
      <c r="JK1409" s="1434" t="s">
        <v>787</v>
      </c>
      <c r="JL1409" s="1434" t="s">
        <v>787</v>
      </c>
      <c r="JM1409" s="1434" t="s">
        <v>787</v>
      </c>
      <c r="JN1409" s="1434" t="s">
        <v>787</v>
      </c>
      <c r="JO1409" s="1434" t="s">
        <v>787</v>
      </c>
      <c r="JP1409" s="1434" t="s">
        <v>787</v>
      </c>
      <c r="JQ1409" s="1434" t="s">
        <v>787</v>
      </c>
      <c r="JR1409" s="1434" t="s">
        <v>787</v>
      </c>
      <c r="JS1409" s="1434" t="s">
        <v>787</v>
      </c>
      <c r="JT1409" s="1434" t="s">
        <v>787</v>
      </c>
      <c r="JU1409" s="1434" t="s">
        <v>787</v>
      </c>
      <c r="JV1409" s="1434" t="s">
        <v>787</v>
      </c>
      <c r="JW1409" s="1434" t="s">
        <v>787</v>
      </c>
      <c r="JX1409" s="1434" t="s">
        <v>787</v>
      </c>
      <c r="JY1409" s="1434" t="s">
        <v>787</v>
      </c>
      <c r="JZ1409" s="1434" t="s">
        <v>787</v>
      </c>
      <c r="KA1409" s="1434" t="s">
        <v>787</v>
      </c>
      <c r="KB1409" s="1434" t="s">
        <v>787</v>
      </c>
      <c r="KC1409" s="1434" t="s">
        <v>787</v>
      </c>
      <c r="KD1409" s="1434" t="s">
        <v>787</v>
      </c>
      <c r="KE1409" s="1434" t="s">
        <v>787</v>
      </c>
      <c r="KF1409" s="1434" t="s">
        <v>787</v>
      </c>
      <c r="KG1409" s="1434" t="s">
        <v>787</v>
      </c>
      <c r="KH1409" s="1434" t="s">
        <v>787</v>
      </c>
      <c r="KI1409" s="1434" t="s">
        <v>787</v>
      </c>
      <c r="KJ1409" s="1434" t="s">
        <v>787</v>
      </c>
      <c r="KK1409" s="1434" t="s">
        <v>787</v>
      </c>
      <c r="KL1409" s="1434" t="s">
        <v>787</v>
      </c>
      <c r="KM1409" s="1434" t="s">
        <v>787</v>
      </c>
      <c r="KN1409" s="1434" t="s">
        <v>787</v>
      </c>
      <c r="KO1409" s="1434" t="s">
        <v>787</v>
      </c>
      <c r="KP1409" s="1434" t="s">
        <v>787</v>
      </c>
      <c r="KQ1409" s="1434" t="s">
        <v>787</v>
      </c>
      <c r="KR1409" s="1434" t="s">
        <v>787</v>
      </c>
      <c r="KS1409" s="1434" t="s">
        <v>787</v>
      </c>
      <c r="KT1409" s="1434" t="s">
        <v>787</v>
      </c>
      <c r="KU1409" s="1434" t="s">
        <v>787</v>
      </c>
      <c r="KV1409" s="1434" t="s">
        <v>787</v>
      </c>
      <c r="KW1409" s="1434" t="s">
        <v>787</v>
      </c>
      <c r="KX1409" s="1434" t="s">
        <v>787</v>
      </c>
      <c r="KY1409" s="1434" t="s">
        <v>787</v>
      </c>
      <c r="KZ1409" s="1434" t="s">
        <v>787</v>
      </c>
      <c r="LA1409" s="1434" t="s">
        <v>787</v>
      </c>
      <c r="LB1409" s="1434" t="s">
        <v>787</v>
      </c>
      <c r="LC1409" s="1434" t="s">
        <v>787</v>
      </c>
      <c r="LD1409" s="1434" t="s">
        <v>787</v>
      </c>
      <c r="LE1409" s="1434" t="s">
        <v>787</v>
      </c>
      <c r="LF1409" s="1434" t="s">
        <v>787</v>
      </c>
      <c r="LG1409" s="1434" t="s">
        <v>787</v>
      </c>
      <c r="LH1409" s="1434" t="s">
        <v>787</v>
      </c>
      <c r="LI1409" s="1434" t="s">
        <v>787</v>
      </c>
      <c r="LJ1409" s="1434" t="s">
        <v>787</v>
      </c>
      <c r="LK1409" s="1434" t="s">
        <v>787</v>
      </c>
      <c r="LL1409" s="1434" t="s">
        <v>787</v>
      </c>
      <c r="LM1409" s="1434" t="s">
        <v>787</v>
      </c>
      <c r="LN1409" s="1434" t="s">
        <v>787</v>
      </c>
      <c r="LO1409" s="1434" t="s">
        <v>787</v>
      </c>
      <c r="LP1409" s="1434" t="s">
        <v>787</v>
      </c>
      <c r="LQ1409" s="1434" t="s">
        <v>787</v>
      </c>
      <c r="LR1409" s="1434" t="s">
        <v>787</v>
      </c>
      <c r="LS1409" s="1434" t="s">
        <v>787</v>
      </c>
      <c r="LT1409" s="1434" t="s">
        <v>787</v>
      </c>
      <c r="LU1409" s="1434" t="s">
        <v>787</v>
      </c>
      <c r="LV1409" s="1434" t="s">
        <v>787</v>
      </c>
      <c r="LW1409" s="1434" t="s">
        <v>787</v>
      </c>
      <c r="LX1409" s="1434" t="s">
        <v>787</v>
      </c>
      <c r="LY1409" s="1434" t="s">
        <v>787</v>
      </c>
      <c r="LZ1409" s="1434" t="s">
        <v>787</v>
      </c>
      <c r="MA1409" s="1434" t="s">
        <v>787</v>
      </c>
      <c r="MB1409" s="1434" t="s">
        <v>787</v>
      </c>
      <c r="MC1409" s="1434" t="s">
        <v>787</v>
      </c>
    </row>
    <row r="1410" spans="1:341" s="786" customFormat="1" ht="48" hidden="1" customHeight="1" x14ac:dyDescent="0.25">
      <c r="A1410" s="1520">
        <v>2026</v>
      </c>
      <c r="B1410" s="1521">
        <v>479</v>
      </c>
      <c r="C1410" s="1521" t="s">
        <v>58</v>
      </c>
      <c r="D1410" s="1521">
        <v>3000654</v>
      </c>
      <c r="E1410" s="1521">
        <v>5005020</v>
      </c>
      <c r="F1410" s="1521" t="s">
        <v>2269</v>
      </c>
      <c r="G1410" s="1521" t="s">
        <v>2270</v>
      </c>
      <c r="H1410" s="1521">
        <v>93</v>
      </c>
      <c r="I1410" s="1521" t="s">
        <v>992</v>
      </c>
      <c r="J1410" s="1521" t="s">
        <v>10</v>
      </c>
      <c r="K1410" s="1521" t="s">
        <v>60</v>
      </c>
      <c r="L1410" s="1521" t="s">
        <v>3689</v>
      </c>
      <c r="M1410" s="1521" t="s">
        <v>62</v>
      </c>
      <c r="N1410" s="1521"/>
      <c r="O1410" s="1521" t="s">
        <v>2641</v>
      </c>
      <c r="P1410" s="1521" t="s">
        <v>65</v>
      </c>
      <c r="Q1410" s="1521">
        <v>1</v>
      </c>
      <c r="R1410" s="1550">
        <v>2600</v>
      </c>
      <c r="S1410" s="865" t="s">
        <v>787</v>
      </c>
      <c r="T1410" s="865" t="s">
        <v>787</v>
      </c>
      <c r="U1410" s="1521">
        <v>0</v>
      </c>
      <c r="V1410" s="1521">
        <v>26</v>
      </c>
      <c r="W1410" s="1521" t="s">
        <v>787</v>
      </c>
      <c r="X1410" s="1521" t="s">
        <v>787</v>
      </c>
      <c r="Y1410" s="1521" t="s">
        <v>787</v>
      </c>
      <c r="Z1410" s="1521" t="s">
        <v>787</v>
      </c>
      <c r="AA1410" s="1521" t="s">
        <v>787</v>
      </c>
      <c r="AB1410" s="1521" t="s">
        <v>787</v>
      </c>
      <c r="AC1410" s="1521" t="s">
        <v>787</v>
      </c>
      <c r="AD1410" s="1521" t="s">
        <v>787</v>
      </c>
      <c r="AE1410" s="285"/>
      <c r="AF1410" s="1523" t="s">
        <v>3951</v>
      </c>
      <c r="AG1410" s="1523" t="s">
        <v>3951</v>
      </c>
      <c r="AH1410" s="284">
        <f t="shared" si="1278"/>
        <v>0</v>
      </c>
      <c r="AI1410" s="284">
        <f t="shared" ref="AI1410:AI1441" si="1280">+$R1410*(V1410/26)*$Q1410</f>
        <v>2600</v>
      </c>
      <c r="AJ1410" s="1523" t="s">
        <v>3951</v>
      </c>
      <c r="AK1410" s="1523" t="s">
        <v>3951</v>
      </c>
      <c r="AL1410" s="1523" t="s">
        <v>3951</v>
      </c>
      <c r="AM1410" s="1523" t="s">
        <v>3951</v>
      </c>
      <c r="AN1410" s="1523" t="s">
        <v>3951</v>
      </c>
      <c r="AO1410" s="1523" t="s">
        <v>3951</v>
      </c>
      <c r="AP1410" s="1523" t="s">
        <v>3951</v>
      </c>
      <c r="AQ1410" s="1523" t="s">
        <v>3951</v>
      </c>
      <c r="AR1410" s="288">
        <f t="shared" si="1279"/>
        <v>2600</v>
      </c>
      <c r="AS1410" s="1502" t="s">
        <v>2578</v>
      </c>
      <c r="AT1410" s="865" t="s">
        <v>787</v>
      </c>
      <c r="AU1410" s="865" t="s">
        <v>3535</v>
      </c>
      <c r="AV1410" s="865" t="s">
        <v>3536</v>
      </c>
      <c r="AW1410" s="1524">
        <v>46058</v>
      </c>
      <c r="AX1410" s="865" t="s">
        <v>3537</v>
      </c>
      <c r="AY1410" s="1524">
        <v>46078</v>
      </c>
      <c r="AZ1410" s="865" t="s">
        <v>787</v>
      </c>
      <c r="BA1410" s="865" t="s">
        <v>3538</v>
      </c>
      <c r="BB1410" s="865" t="s">
        <v>995</v>
      </c>
      <c r="BC1410" s="1525" t="s">
        <v>3808</v>
      </c>
      <c r="BD1410" s="1525" t="s">
        <v>3952</v>
      </c>
      <c r="BE1410" s="1525" t="s">
        <v>3810</v>
      </c>
      <c r="BF1410" s="1526">
        <v>46108</v>
      </c>
      <c r="BG1410" s="865" t="s">
        <v>787</v>
      </c>
      <c r="BH1410" s="616" t="s">
        <v>2782</v>
      </c>
      <c r="BI1410" s="670"/>
      <c r="BJ1410" s="1110"/>
      <c r="BK1410" s="1302" t="s">
        <v>787</v>
      </c>
      <c r="BL1410" s="865">
        <v>6104</v>
      </c>
      <c r="BM1410" s="865"/>
      <c r="BN1410" s="1302" t="s">
        <v>787</v>
      </c>
      <c r="BO1410" s="1302" t="s">
        <v>787</v>
      </c>
      <c r="BP1410" s="1302"/>
      <c r="BQ1410" s="1527" t="s">
        <v>3811</v>
      </c>
      <c r="BR1410" s="2619"/>
      <c r="BS1410" s="1502" t="s">
        <v>2783</v>
      </c>
      <c r="BT1410" s="1502" t="s">
        <v>1485</v>
      </c>
      <c r="BU1410" s="1502" t="s">
        <v>2784</v>
      </c>
      <c r="BV1410" s="1307">
        <v>73058650</v>
      </c>
      <c r="BW1410" s="1306">
        <v>10730586502</v>
      </c>
      <c r="BX1410" s="1502" t="s">
        <v>2834</v>
      </c>
      <c r="BY1410" s="1528">
        <v>46117</v>
      </c>
      <c r="BZ1410" s="1528">
        <v>46142</v>
      </c>
      <c r="CA1410" s="865" t="s">
        <v>787</v>
      </c>
      <c r="CB1410" s="865" t="s">
        <v>787</v>
      </c>
      <c r="CC1410" s="865" t="s">
        <v>787</v>
      </c>
      <c r="CD1410" s="865" t="s">
        <v>787</v>
      </c>
      <c r="CE1410" s="865" t="s">
        <v>787</v>
      </c>
      <c r="CF1410" s="865" t="s">
        <v>787</v>
      </c>
      <c r="CG1410" s="865" t="s">
        <v>787</v>
      </c>
      <c r="CH1410" s="865" t="s">
        <v>787</v>
      </c>
      <c r="CI1410" s="865" t="s">
        <v>787</v>
      </c>
      <c r="CJ1410" s="865" t="s">
        <v>787</v>
      </c>
      <c r="CK1410" s="865" t="s">
        <v>787</v>
      </c>
      <c r="CL1410" s="865" t="s">
        <v>787</v>
      </c>
      <c r="CM1410" s="865" t="s">
        <v>787</v>
      </c>
      <c r="CN1410" s="865" t="s">
        <v>787</v>
      </c>
      <c r="CO1410" s="865" t="s">
        <v>787</v>
      </c>
      <c r="CP1410" s="865" t="s">
        <v>787</v>
      </c>
      <c r="CQ1410" s="865" t="s">
        <v>787</v>
      </c>
      <c r="CR1410" s="865" t="s">
        <v>787</v>
      </c>
      <c r="CS1410" s="865" t="s">
        <v>787</v>
      </c>
      <c r="CT1410" s="1525"/>
      <c r="CU1410" s="390">
        <f t="shared" si="1272"/>
        <v>0</v>
      </c>
      <c r="CV1410" s="373">
        <v>0</v>
      </c>
      <c r="CW1410" s="390">
        <f t="shared" si="1273"/>
        <v>0</v>
      </c>
      <c r="CX1410" s="373">
        <v>0</v>
      </c>
      <c r="CY1410" s="390">
        <f t="shared" si="1275"/>
        <v>0</v>
      </c>
      <c r="CZ1410" s="390">
        <f t="shared" si="1270"/>
        <v>0</v>
      </c>
      <c r="DA1410" s="390">
        <f t="shared" si="1271"/>
        <v>0</v>
      </c>
      <c r="DB1410" s="865" t="s">
        <v>787</v>
      </c>
      <c r="DC1410" s="1525">
        <v>26</v>
      </c>
      <c r="DD1410" s="1371">
        <f t="shared" si="1267"/>
        <v>2600</v>
      </c>
      <c r="DE1410" s="1525">
        <v>26</v>
      </c>
      <c r="DF1410" s="1371">
        <f t="shared" si="1269"/>
        <v>2600</v>
      </c>
      <c r="DG1410" s="865">
        <v>26</v>
      </c>
      <c r="DH1410" s="1371">
        <f t="shared" ref="DH1410:DH1441" si="1281">(R1410/26*DG1410)*Q1410</f>
        <v>2600</v>
      </c>
      <c r="DI1410" s="865" t="s">
        <v>787</v>
      </c>
      <c r="DJ1410" s="865" t="s">
        <v>787</v>
      </c>
      <c r="DK1410" s="865"/>
      <c r="DL1410" s="865"/>
      <c r="DM1410" s="865"/>
      <c r="DN1410" s="865"/>
      <c r="DO1410" s="865"/>
      <c r="DP1410" s="865"/>
      <c r="DQ1410" s="865"/>
      <c r="DR1410" s="865"/>
      <c r="DS1410" s="865"/>
      <c r="DT1410" s="865" t="s">
        <v>787</v>
      </c>
      <c r="DU1410" s="793">
        <f t="shared" si="1274"/>
        <v>2600</v>
      </c>
      <c r="DV1410" s="794">
        <v>2600</v>
      </c>
      <c r="DW1410" s="794">
        <v>2600</v>
      </c>
      <c r="DX1410" s="794">
        <f t="shared" si="1276"/>
        <v>0</v>
      </c>
      <c r="DY1410" s="794">
        <f t="shared" si="1277"/>
        <v>0</v>
      </c>
      <c r="DZ1410" s="865" t="s">
        <v>787</v>
      </c>
      <c r="EA1410" s="865" t="s">
        <v>787</v>
      </c>
      <c r="EB1410" s="865" t="s">
        <v>787</v>
      </c>
      <c r="EC1410" s="865" t="s">
        <v>787</v>
      </c>
      <c r="ED1410" s="865" t="s">
        <v>787</v>
      </c>
      <c r="EE1410" s="865" t="s">
        <v>787</v>
      </c>
      <c r="EF1410" s="865" t="s">
        <v>787</v>
      </c>
      <c r="EG1410" s="865"/>
      <c r="EH1410" s="865" t="s">
        <v>787</v>
      </c>
      <c r="EI1410" s="865" t="s">
        <v>787</v>
      </c>
      <c r="EJ1410" s="865" t="s">
        <v>787</v>
      </c>
      <c r="EK1410" s="865" t="s">
        <v>787</v>
      </c>
      <c r="EL1410" s="865" t="s">
        <v>787</v>
      </c>
      <c r="EM1410" s="865" t="s">
        <v>787</v>
      </c>
      <c r="EN1410" s="865" t="s">
        <v>787</v>
      </c>
      <c r="EO1410" s="865" t="s">
        <v>787</v>
      </c>
      <c r="EP1410" s="865" t="s">
        <v>787</v>
      </c>
      <c r="EQ1410" s="865" t="s">
        <v>787</v>
      </c>
      <c r="ER1410" s="865" t="s">
        <v>787</v>
      </c>
      <c r="ES1410" s="865" t="s">
        <v>787</v>
      </c>
      <c r="ET1410" s="865" t="s">
        <v>787</v>
      </c>
      <c r="EU1410" s="865" t="s">
        <v>787</v>
      </c>
      <c r="EV1410" s="865" t="s">
        <v>787</v>
      </c>
      <c r="EW1410" s="865" t="s">
        <v>787</v>
      </c>
      <c r="EX1410" s="865" t="s">
        <v>787</v>
      </c>
      <c r="EY1410" s="865" t="s">
        <v>787</v>
      </c>
      <c r="EZ1410" s="865" t="s">
        <v>787</v>
      </c>
      <c r="FA1410" s="865" t="s">
        <v>787</v>
      </c>
      <c r="FB1410" s="865" t="s">
        <v>787</v>
      </c>
      <c r="FC1410" s="865" t="s">
        <v>787</v>
      </c>
      <c r="FD1410" s="865" t="s">
        <v>787</v>
      </c>
      <c r="FE1410" s="865" t="s">
        <v>787</v>
      </c>
      <c r="FF1410" s="865" t="s">
        <v>787</v>
      </c>
      <c r="FG1410" s="865" t="s">
        <v>787</v>
      </c>
      <c r="FH1410" s="865" t="s">
        <v>787</v>
      </c>
      <c r="FI1410" s="1434" t="s">
        <v>787</v>
      </c>
      <c r="FJ1410" s="1434" t="s">
        <v>787</v>
      </c>
      <c r="FK1410" s="1434" t="s">
        <v>787</v>
      </c>
      <c r="FL1410" s="1434" t="s">
        <v>787</v>
      </c>
      <c r="FM1410" s="1434" t="s">
        <v>787</v>
      </c>
      <c r="FN1410" s="1434" t="s">
        <v>787</v>
      </c>
      <c r="FO1410" s="1434" t="s">
        <v>787</v>
      </c>
      <c r="FP1410" s="1434" t="s">
        <v>787</v>
      </c>
      <c r="FQ1410" s="1434" t="s">
        <v>787</v>
      </c>
      <c r="FR1410" s="1434" t="s">
        <v>787</v>
      </c>
      <c r="FS1410" s="1434" t="s">
        <v>787</v>
      </c>
      <c r="FT1410" s="1434" t="s">
        <v>787</v>
      </c>
      <c r="FU1410" s="1434" t="s">
        <v>787</v>
      </c>
      <c r="FV1410" s="1434" t="s">
        <v>787</v>
      </c>
      <c r="FW1410" s="1434" t="s">
        <v>787</v>
      </c>
      <c r="FX1410" s="1434" t="s">
        <v>787</v>
      </c>
      <c r="FY1410" s="1434" t="s">
        <v>787</v>
      </c>
      <c r="FZ1410" s="1434" t="s">
        <v>787</v>
      </c>
      <c r="GA1410" s="1434" t="s">
        <v>787</v>
      </c>
      <c r="GB1410" s="1434" t="s">
        <v>787</v>
      </c>
      <c r="GC1410" s="1434" t="s">
        <v>787</v>
      </c>
      <c r="GD1410" s="1434" t="s">
        <v>787</v>
      </c>
      <c r="GE1410" s="1434" t="s">
        <v>787</v>
      </c>
      <c r="GF1410" s="1434" t="s">
        <v>787</v>
      </c>
      <c r="GG1410" s="1434" t="s">
        <v>787</v>
      </c>
      <c r="GH1410" s="1434" t="s">
        <v>787</v>
      </c>
      <c r="GI1410" s="1434" t="s">
        <v>787</v>
      </c>
      <c r="GJ1410" s="1434" t="s">
        <v>787</v>
      </c>
      <c r="GK1410" s="1434" t="s">
        <v>787</v>
      </c>
      <c r="GL1410" s="1434" t="s">
        <v>787</v>
      </c>
      <c r="GM1410" s="1434" t="s">
        <v>787</v>
      </c>
      <c r="GN1410" s="1434" t="s">
        <v>787</v>
      </c>
      <c r="GO1410" s="1434" t="s">
        <v>787</v>
      </c>
      <c r="GP1410" s="1434" t="s">
        <v>787</v>
      </c>
      <c r="GQ1410" s="1434" t="s">
        <v>787</v>
      </c>
      <c r="GR1410" s="1434" t="s">
        <v>787</v>
      </c>
      <c r="GS1410" s="1434" t="s">
        <v>787</v>
      </c>
      <c r="GT1410" s="1434" t="s">
        <v>787</v>
      </c>
      <c r="GU1410" s="1434" t="s">
        <v>787</v>
      </c>
      <c r="GV1410" s="1434" t="s">
        <v>787</v>
      </c>
      <c r="GW1410" s="1434" t="s">
        <v>787</v>
      </c>
      <c r="GX1410" s="1434" t="s">
        <v>787</v>
      </c>
      <c r="GY1410" s="1434" t="s">
        <v>787</v>
      </c>
      <c r="GZ1410" s="1434" t="s">
        <v>787</v>
      </c>
      <c r="HA1410" s="1434" t="s">
        <v>787</v>
      </c>
      <c r="HB1410" s="1434" t="s">
        <v>787</v>
      </c>
      <c r="HC1410" s="1434" t="s">
        <v>787</v>
      </c>
      <c r="HD1410" s="1434" t="s">
        <v>787</v>
      </c>
      <c r="HE1410" s="1434" t="s">
        <v>787</v>
      </c>
      <c r="HF1410" s="1434" t="s">
        <v>787</v>
      </c>
      <c r="HG1410" s="1434" t="s">
        <v>787</v>
      </c>
      <c r="HH1410" s="1434" t="s">
        <v>787</v>
      </c>
      <c r="HI1410" s="1434" t="s">
        <v>787</v>
      </c>
      <c r="HJ1410" s="1434" t="s">
        <v>787</v>
      </c>
      <c r="HK1410" s="1434" t="s">
        <v>787</v>
      </c>
      <c r="HL1410" s="1434" t="s">
        <v>787</v>
      </c>
      <c r="HM1410" s="1434" t="s">
        <v>787</v>
      </c>
      <c r="HN1410" s="1434" t="s">
        <v>787</v>
      </c>
      <c r="HO1410" s="1434" t="s">
        <v>787</v>
      </c>
      <c r="HP1410" s="1434" t="s">
        <v>787</v>
      </c>
      <c r="HQ1410" s="1434" t="s">
        <v>787</v>
      </c>
      <c r="HR1410" s="1434" t="s">
        <v>787</v>
      </c>
      <c r="HS1410" s="1434" t="s">
        <v>787</v>
      </c>
      <c r="HT1410" s="1434" t="s">
        <v>787</v>
      </c>
      <c r="HU1410" s="1434" t="s">
        <v>787</v>
      </c>
      <c r="HV1410" s="1434" t="s">
        <v>787</v>
      </c>
      <c r="HW1410" s="1434" t="s">
        <v>787</v>
      </c>
      <c r="HX1410" s="1434" t="s">
        <v>787</v>
      </c>
      <c r="HY1410" s="1434" t="s">
        <v>787</v>
      </c>
      <c r="HZ1410" s="1434" t="s">
        <v>787</v>
      </c>
      <c r="IA1410" s="1434" t="s">
        <v>787</v>
      </c>
      <c r="IB1410" s="1434" t="s">
        <v>787</v>
      </c>
      <c r="IC1410" s="1434" t="s">
        <v>787</v>
      </c>
      <c r="ID1410" s="1434" t="s">
        <v>787</v>
      </c>
      <c r="IE1410" s="1434" t="s">
        <v>787</v>
      </c>
      <c r="IF1410" s="1434" t="s">
        <v>787</v>
      </c>
      <c r="IG1410" s="1434" t="s">
        <v>787</v>
      </c>
      <c r="IH1410" s="1434" t="s">
        <v>787</v>
      </c>
      <c r="II1410" s="1434" t="s">
        <v>787</v>
      </c>
      <c r="IJ1410" s="1434" t="s">
        <v>787</v>
      </c>
      <c r="IK1410" s="1434" t="s">
        <v>787</v>
      </c>
      <c r="IL1410" s="1434" t="s">
        <v>787</v>
      </c>
      <c r="IM1410" s="1434" t="s">
        <v>787</v>
      </c>
      <c r="IN1410" s="1434" t="s">
        <v>787</v>
      </c>
      <c r="IO1410" s="1434" t="s">
        <v>787</v>
      </c>
      <c r="IP1410" s="1434" t="s">
        <v>787</v>
      </c>
      <c r="IQ1410" s="1434" t="s">
        <v>787</v>
      </c>
      <c r="IR1410" s="1434" t="s">
        <v>787</v>
      </c>
      <c r="IS1410" s="1434" t="s">
        <v>787</v>
      </c>
      <c r="IT1410" s="1434" t="s">
        <v>787</v>
      </c>
      <c r="IU1410" s="1434" t="s">
        <v>787</v>
      </c>
      <c r="IV1410" s="1434" t="s">
        <v>787</v>
      </c>
      <c r="IW1410" s="1434" t="s">
        <v>787</v>
      </c>
      <c r="IX1410" s="1434" t="s">
        <v>787</v>
      </c>
      <c r="IY1410" s="1434" t="s">
        <v>787</v>
      </c>
      <c r="IZ1410" s="1434" t="s">
        <v>787</v>
      </c>
      <c r="JA1410" s="1434" t="s">
        <v>787</v>
      </c>
      <c r="JB1410" s="1434" t="s">
        <v>787</v>
      </c>
      <c r="JC1410" s="1434" t="s">
        <v>787</v>
      </c>
      <c r="JD1410" s="1434" t="s">
        <v>787</v>
      </c>
      <c r="JE1410" s="1434" t="s">
        <v>787</v>
      </c>
      <c r="JF1410" s="1434" t="s">
        <v>787</v>
      </c>
      <c r="JG1410" s="1434" t="s">
        <v>787</v>
      </c>
      <c r="JH1410" s="1434" t="s">
        <v>787</v>
      </c>
      <c r="JI1410" s="1434" t="s">
        <v>787</v>
      </c>
      <c r="JJ1410" s="1434" t="s">
        <v>787</v>
      </c>
      <c r="JK1410" s="1434" t="s">
        <v>787</v>
      </c>
      <c r="JL1410" s="1434" t="s">
        <v>787</v>
      </c>
      <c r="JM1410" s="1434" t="s">
        <v>787</v>
      </c>
      <c r="JN1410" s="1434" t="s">
        <v>787</v>
      </c>
      <c r="JO1410" s="1434" t="s">
        <v>787</v>
      </c>
      <c r="JP1410" s="1434" t="s">
        <v>787</v>
      </c>
      <c r="JQ1410" s="1434" t="s">
        <v>787</v>
      </c>
      <c r="JR1410" s="1434" t="s">
        <v>787</v>
      </c>
      <c r="JS1410" s="1434" t="s">
        <v>787</v>
      </c>
      <c r="JT1410" s="1434" t="s">
        <v>787</v>
      </c>
      <c r="JU1410" s="1434" t="s">
        <v>787</v>
      </c>
      <c r="JV1410" s="1434" t="s">
        <v>787</v>
      </c>
      <c r="JW1410" s="1434" t="s">
        <v>787</v>
      </c>
      <c r="JX1410" s="1434" t="s">
        <v>787</v>
      </c>
      <c r="JY1410" s="1434" t="s">
        <v>787</v>
      </c>
      <c r="JZ1410" s="1434" t="s">
        <v>787</v>
      </c>
      <c r="KA1410" s="1434" t="s">
        <v>787</v>
      </c>
      <c r="KB1410" s="1434" t="s">
        <v>787</v>
      </c>
      <c r="KC1410" s="1434" t="s">
        <v>787</v>
      </c>
      <c r="KD1410" s="1434" t="s">
        <v>787</v>
      </c>
      <c r="KE1410" s="1434" t="s">
        <v>787</v>
      </c>
      <c r="KF1410" s="1434" t="s">
        <v>787</v>
      </c>
      <c r="KG1410" s="1434" t="s">
        <v>787</v>
      </c>
      <c r="KH1410" s="1434" t="s">
        <v>787</v>
      </c>
      <c r="KI1410" s="1434" t="s">
        <v>787</v>
      </c>
      <c r="KJ1410" s="1434" t="s">
        <v>787</v>
      </c>
      <c r="KK1410" s="1434" t="s">
        <v>787</v>
      </c>
      <c r="KL1410" s="1434" t="s">
        <v>787</v>
      </c>
      <c r="KM1410" s="1434" t="s">
        <v>787</v>
      </c>
      <c r="KN1410" s="1434" t="s">
        <v>787</v>
      </c>
      <c r="KO1410" s="1434" t="s">
        <v>787</v>
      </c>
      <c r="KP1410" s="1434" t="s">
        <v>787</v>
      </c>
      <c r="KQ1410" s="1434" t="s">
        <v>787</v>
      </c>
      <c r="KR1410" s="1434" t="s">
        <v>787</v>
      </c>
      <c r="KS1410" s="1434" t="s">
        <v>787</v>
      </c>
      <c r="KT1410" s="1434" t="s">
        <v>787</v>
      </c>
      <c r="KU1410" s="1434" t="s">
        <v>787</v>
      </c>
      <c r="KV1410" s="1434" t="s">
        <v>787</v>
      </c>
      <c r="KW1410" s="1434" t="s">
        <v>787</v>
      </c>
      <c r="KX1410" s="1434" t="s">
        <v>787</v>
      </c>
      <c r="KY1410" s="1434" t="s">
        <v>787</v>
      </c>
      <c r="KZ1410" s="1434" t="s">
        <v>787</v>
      </c>
      <c r="LA1410" s="1434" t="s">
        <v>787</v>
      </c>
      <c r="LB1410" s="1434" t="s">
        <v>787</v>
      </c>
      <c r="LC1410" s="1434" t="s">
        <v>787</v>
      </c>
      <c r="LD1410" s="1434" t="s">
        <v>787</v>
      </c>
      <c r="LE1410" s="1434" t="s">
        <v>787</v>
      </c>
      <c r="LF1410" s="1434" t="s">
        <v>787</v>
      </c>
      <c r="LG1410" s="1434" t="s">
        <v>787</v>
      </c>
      <c r="LH1410" s="1434" t="s">
        <v>787</v>
      </c>
      <c r="LI1410" s="1434" t="s">
        <v>787</v>
      </c>
      <c r="LJ1410" s="1434" t="s">
        <v>787</v>
      </c>
      <c r="LK1410" s="1434" t="s">
        <v>787</v>
      </c>
      <c r="LL1410" s="1434" t="s">
        <v>787</v>
      </c>
      <c r="LM1410" s="1434" t="s">
        <v>787</v>
      </c>
      <c r="LN1410" s="1434" t="s">
        <v>787</v>
      </c>
      <c r="LO1410" s="1434" t="s">
        <v>787</v>
      </c>
      <c r="LP1410" s="1434" t="s">
        <v>787</v>
      </c>
      <c r="LQ1410" s="1434" t="s">
        <v>787</v>
      </c>
      <c r="LR1410" s="1434" t="s">
        <v>787</v>
      </c>
      <c r="LS1410" s="1434" t="s">
        <v>787</v>
      </c>
      <c r="LT1410" s="1434" t="s">
        <v>787</v>
      </c>
      <c r="LU1410" s="1434" t="s">
        <v>787</v>
      </c>
      <c r="LV1410" s="1434" t="s">
        <v>787</v>
      </c>
      <c r="LW1410" s="1434" t="s">
        <v>787</v>
      </c>
      <c r="LX1410" s="1434" t="s">
        <v>787</v>
      </c>
      <c r="LY1410" s="1434" t="s">
        <v>787</v>
      </c>
      <c r="LZ1410" s="1434" t="s">
        <v>787</v>
      </c>
      <c r="MA1410" s="1434" t="s">
        <v>787</v>
      </c>
      <c r="MB1410" s="1434" t="s">
        <v>787</v>
      </c>
      <c r="MC1410" s="1434" t="s">
        <v>787</v>
      </c>
    </row>
    <row r="1411" spans="1:341" s="786" customFormat="1" ht="48" hidden="1" customHeight="1" x14ac:dyDescent="0.25">
      <c r="A1411" s="1520">
        <v>2026</v>
      </c>
      <c r="B1411" s="1521">
        <v>479</v>
      </c>
      <c r="C1411" s="1521" t="s">
        <v>58</v>
      </c>
      <c r="D1411" s="1521">
        <v>3000654</v>
      </c>
      <c r="E1411" s="1521">
        <v>5005020</v>
      </c>
      <c r="F1411" s="1521" t="s">
        <v>2269</v>
      </c>
      <c r="G1411" s="1521" t="s">
        <v>2270</v>
      </c>
      <c r="H1411" s="1521">
        <v>93</v>
      </c>
      <c r="I1411" s="1521" t="s">
        <v>992</v>
      </c>
      <c r="J1411" s="1521" t="s">
        <v>10</v>
      </c>
      <c r="K1411" s="1521" t="s">
        <v>60</v>
      </c>
      <c r="L1411" s="1521" t="s">
        <v>3689</v>
      </c>
      <c r="M1411" s="1521" t="s">
        <v>62</v>
      </c>
      <c r="N1411" s="1521"/>
      <c r="O1411" s="1521" t="s">
        <v>2641</v>
      </c>
      <c r="P1411" s="1521" t="s">
        <v>65</v>
      </c>
      <c r="Q1411" s="1521">
        <v>1</v>
      </c>
      <c r="R1411" s="1550">
        <v>2600</v>
      </c>
      <c r="S1411" s="865" t="s">
        <v>787</v>
      </c>
      <c r="T1411" s="865" t="s">
        <v>787</v>
      </c>
      <c r="U1411" s="1521">
        <v>0</v>
      </c>
      <c r="V1411" s="1521">
        <v>26</v>
      </c>
      <c r="W1411" s="1521" t="s">
        <v>787</v>
      </c>
      <c r="X1411" s="1521" t="s">
        <v>787</v>
      </c>
      <c r="Y1411" s="1521" t="s">
        <v>787</v>
      </c>
      <c r="Z1411" s="1521" t="s">
        <v>787</v>
      </c>
      <c r="AA1411" s="1521" t="s">
        <v>787</v>
      </c>
      <c r="AB1411" s="1521" t="s">
        <v>787</v>
      </c>
      <c r="AC1411" s="1521" t="s">
        <v>787</v>
      </c>
      <c r="AD1411" s="1521" t="s">
        <v>787</v>
      </c>
      <c r="AE1411" s="285"/>
      <c r="AF1411" s="1523" t="s">
        <v>3951</v>
      </c>
      <c r="AG1411" s="1523" t="s">
        <v>3951</v>
      </c>
      <c r="AH1411" s="284">
        <f t="shared" si="1278"/>
        <v>0</v>
      </c>
      <c r="AI1411" s="284">
        <f t="shared" si="1280"/>
        <v>2600</v>
      </c>
      <c r="AJ1411" s="1523" t="s">
        <v>3951</v>
      </c>
      <c r="AK1411" s="1523" t="s">
        <v>3951</v>
      </c>
      <c r="AL1411" s="1523" t="s">
        <v>3951</v>
      </c>
      <c r="AM1411" s="1523" t="s">
        <v>3951</v>
      </c>
      <c r="AN1411" s="1523" t="s">
        <v>3951</v>
      </c>
      <c r="AO1411" s="1523" t="s">
        <v>3951</v>
      </c>
      <c r="AP1411" s="1523" t="s">
        <v>3951</v>
      </c>
      <c r="AQ1411" s="1523" t="s">
        <v>3951</v>
      </c>
      <c r="AR1411" s="288">
        <f t="shared" si="1279"/>
        <v>2600</v>
      </c>
      <c r="AS1411" s="1502" t="s">
        <v>2578</v>
      </c>
      <c r="AT1411" s="865" t="s">
        <v>787</v>
      </c>
      <c r="AU1411" s="865" t="s">
        <v>3535</v>
      </c>
      <c r="AV1411" s="865" t="s">
        <v>3536</v>
      </c>
      <c r="AW1411" s="1524">
        <v>46058</v>
      </c>
      <c r="AX1411" s="865" t="s">
        <v>3537</v>
      </c>
      <c r="AY1411" s="1524">
        <v>46078</v>
      </c>
      <c r="AZ1411" s="865" t="s">
        <v>787</v>
      </c>
      <c r="BA1411" s="865" t="s">
        <v>3538</v>
      </c>
      <c r="BB1411" s="865" t="s">
        <v>995</v>
      </c>
      <c r="BC1411" s="1525" t="s">
        <v>3808</v>
      </c>
      <c r="BD1411" s="1525" t="s">
        <v>3952</v>
      </c>
      <c r="BE1411" s="1525" t="s">
        <v>3810</v>
      </c>
      <c r="BF1411" s="1526">
        <v>46108</v>
      </c>
      <c r="BG1411" s="865" t="s">
        <v>787</v>
      </c>
      <c r="BH1411" s="773" t="s">
        <v>3862</v>
      </c>
      <c r="BI1411" s="2778"/>
      <c r="BJ1411" s="1440"/>
      <c r="BK1411" s="1302" t="s">
        <v>787</v>
      </c>
      <c r="BL1411" s="865">
        <v>6105</v>
      </c>
      <c r="BM1411" s="865"/>
      <c r="BN1411" s="1302" t="s">
        <v>787</v>
      </c>
      <c r="BO1411" s="1302" t="s">
        <v>787</v>
      </c>
      <c r="BP1411" s="1302"/>
      <c r="BQ1411" s="1527" t="s">
        <v>3811</v>
      </c>
      <c r="BR1411" s="2619"/>
      <c r="BS1411" s="1502" t="s">
        <v>2611</v>
      </c>
      <c r="BT1411" s="1502" t="s">
        <v>2995</v>
      </c>
      <c r="BU1411" s="1502" t="s">
        <v>3292</v>
      </c>
      <c r="BV1411" s="1307">
        <v>74924001</v>
      </c>
      <c r="BW1411" s="1306">
        <v>10749240011</v>
      </c>
      <c r="BX1411" s="1502" t="s">
        <v>2834</v>
      </c>
      <c r="BY1411" s="1528">
        <v>46117</v>
      </c>
      <c r="BZ1411" s="1528">
        <v>46142</v>
      </c>
      <c r="CA1411" s="865" t="s">
        <v>787</v>
      </c>
      <c r="CB1411" s="865" t="s">
        <v>787</v>
      </c>
      <c r="CC1411" s="865" t="s">
        <v>787</v>
      </c>
      <c r="CD1411" s="865" t="s">
        <v>787</v>
      </c>
      <c r="CE1411" s="865" t="s">
        <v>787</v>
      </c>
      <c r="CF1411" s="865" t="s">
        <v>787</v>
      </c>
      <c r="CG1411" s="865" t="s">
        <v>787</v>
      </c>
      <c r="CH1411" s="865" t="s">
        <v>787</v>
      </c>
      <c r="CI1411" s="865" t="s">
        <v>787</v>
      </c>
      <c r="CJ1411" s="865" t="s">
        <v>787</v>
      </c>
      <c r="CK1411" s="865" t="s">
        <v>787</v>
      </c>
      <c r="CL1411" s="865" t="s">
        <v>787</v>
      </c>
      <c r="CM1411" s="865" t="s">
        <v>787</v>
      </c>
      <c r="CN1411" s="865" t="s">
        <v>787</v>
      </c>
      <c r="CO1411" s="865" t="s">
        <v>787</v>
      </c>
      <c r="CP1411" s="865" t="s">
        <v>787</v>
      </c>
      <c r="CQ1411" s="865" t="s">
        <v>787</v>
      </c>
      <c r="CR1411" s="865" t="s">
        <v>787</v>
      </c>
      <c r="CS1411" s="865" t="s">
        <v>787</v>
      </c>
      <c r="CT1411" s="1525"/>
      <c r="CU1411" s="390">
        <f t="shared" si="1272"/>
        <v>0</v>
      </c>
      <c r="CV1411" s="373">
        <v>0</v>
      </c>
      <c r="CW1411" s="390">
        <f t="shared" si="1273"/>
        <v>0</v>
      </c>
      <c r="CX1411" s="373">
        <v>0</v>
      </c>
      <c r="CY1411" s="390">
        <f t="shared" si="1275"/>
        <v>0</v>
      </c>
      <c r="CZ1411" s="390">
        <f t="shared" si="1270"/>
        <v>0</v>
      </c>
      <c r="DA1411" s="390">
        <f t="shared" si="1271"/>
        <v>0</v>
      </c>
      <c r="DB1411" s="865" t="s">
        <v>787</v>
      </c>
      <c r="DC1411" s="1525">
        <v>26</v>
      </c>
      <c r="DD1411" s="1371">
        <f t="shared" si="1267"/>
        <v>2600</v>
      </c>
      <c r="DE1411" s="1525">
        <v>26</v>
      </c>
      <c r="DF1411" s="1371">
        <f t="shared" si="1269"/>
        <v>2600</v>
      </c>
      <c r="DG1411" s="865">
        <v>26</v>
      </c>
      <c r="DH1411" s="1371">
        <f t="shared" si="1281"/>
        <v>2600</v>
      </c>
      <c r="DI1411" s="865" t="s">
        <v>787</v>
      </c>
      <c r="DJ1411" s="865" t="s">
        <v>787</v>
      </c>
      <c r="DK1411" s="865"/>
      <c r="DL1411" s="865"/>
      <c r="DM1411" s="865"/>
      <c r="DN1411" s="865"/>
      <c r="DO1411" s="865"/>
      <c r="DP1411" s="865"/>
      <c r="DQ1411" s="865"/>
      <c r="DR1411" s="865"/>
      <c r="DS1411" s="865"/>
      <c r="DT1411" s="865" t="s">
        <v>787</v>
      </c>
      <c r="DU1411" s="793">
        <f t="shared" si="1274"/>
        <v>2600</v>
      </c>
      <c r="DV1411" s="794">
        <v>2600</v>
      </c>
      <c r="DW1411" s="794">
        <v>2600</v>
      </c>
      <c r="DX1411" s="794">
        <f t="shared" si="1276"/>
        <v>0</v>
      </c>
      <c r="DY1411" s="794">
        <f t="shared" si="1277"/>
        <v>0</v>
      </c>
      <c r="DZ1411" s="865" t="s">
        <v>787</v>
      </c>
      <c r="EA1411" s="865" t="s">
        <v>787</v>
      </c>
      <c r="EB1411" s="865" t="s">
        <v>787</v>
      </c>
      <c r="EC1411" s="865" t="s">
        <v>787</v>
      </c>
      <c r="ED1411" s="865" t="s">
        <v>787</v>
      </c>
      <c r="EE1411" s="865" t="s">
        <v>787</v>
      </c>
      <c r="EF1411" s="865" t="s">
        <v>787</v>
      </c>
      <c r="EG1411" s="865"/>
      <c r="EH1411" s="865" t="s">
        <v>787</v>
      </c>
      <c r="EI1411" s="865" t="s">
        <v>787</v>
      </c>
      <c r="EJ1411" s="865" t="s">
        <v>787</v>
      </c>
      <c r="EK1411" s="865" t="s">
        <v>787</v>
      </c>
      <c r="EL1411" s="865" t="s">
        <v>787</v>
      </c>
      <c r="EM1411" s="865" t="s">
        <v>787</v>
      </c>
      <c r="EN1411" s="865" t="s">
        <v>787</v>
      </c>
      <c r="EO1411" s="865" t="s">
        <v>787</v>
      </c>
      <c r="EP1411" s="865" t="s">
        <v>787</v>
      </c>
      <c r="EQ1411" s="865" t="s">
        <v>787</v>
      </c>
      <c r="ER1411" s="865" t="s">
        <v>787</v>
      </c>
      <c r="ES1411" s="865" t="s">
        <v>787</v>
      </c>
      <c r="ET1411" s="865" t="s">
        <v>787</v>
      </c>
      <c r="EU1411" s="865" t="s">
        <v>787</v>
      </c>
      <c r="EV1411" s="865" t="s">
        <v>787</v>
      </c>
      <c r="EW1411" s="865" t="s">
        <v>787</v>
      </c>
      <c r="EX1411" s="865" t="s">
        <v>787</v>
      </c>
      <c r="EY1411" s="865" t="s">
        <v>787</v>
      </c>
      <c r="EZ1411" s="865" t="s">
        <v>787</v>
      </c>
      <c r="FA1411" s="865" t="s">
        <v>787</v>
      </c>
      <c r="FB1411" s="865" t="s">
        <v>787</v>
      </c>
      <c r="FC1411" s="865" t="s">
        <v>787</v>
      </c>
      <c r="FD1411" s="865" t="s">
        <v>787</v>
      </c>
      <c r="FE1411" s="865" t="s">
        <v>787</v>
      </c>
      <c r="FF1411" s="865" t="s">
        <v>787</v>
      </c>
      <c r="FG1411" s="865" t="s">
        <v>787</v>
      </c>
      <c r="FH1411" s="865" t="s">
        <v>787</v>
      </c>
      <c r="FI1411" s="1434" t="s">
        <v>787</v>
      </c>
      <c r="FJ1411" s="1434" t="s">
        <v>787</v>
      </c>
      <c r="FK1411" s="1434" t="s">
        <v>787</v>
      </c>
      <c r="FL1411" s="1434" t="s">
        <v>787</v>
      </c>
      <c r="FM1411" s="1434" t="s">
        <v>787</v>
      </c>
      <c r="FN1411" s="1434" t="s">
        <v>787</v>
      </c>
      <c r="FO1411" s="1434" t="s">
        <v>787</v>
      </c>
      <c r="FP1411" s="1434" t="s">
        <v>787</v>
      </c>
      <c r="FQ1411" s="1434" t="s">
        <v>787</v>
      </c>
      <c r="FR1411" s="1434" t="s">
        <v>787</v>
      </c>
      <c r="FS1411" s="1434" t="s">
        <v>787</v>
      </c>
      <c r="FT1411" s="1434" t="s">
        <v>787</v>
      </c>
      <c r="FU1411" s="1434" t="s">
        <v>787</v>
      </c>
      <c r="FV1411" s="1434" t="s">
        <v>787</v>
      </c>
      <c r="FW1411" s="1434" t="s">
        <v>787</v>
      </c>
      <c r="FX1411" s="1434" t="s">
        <v>787</v>
      </c>
      <c r="FY1411" s="1434" t="s">
        <v>787</v>
      </c>
      <c r="FZ1411" s="1434" t="s">
        <v>787</v>
      </c>
      <c r="GA1411" s="1434" t="s">
        <v>787</v>
      </c>
      <c r="GB1411" s="1434" t="s">
        <v>787</v>
      </c>
      <c r="GC1411" s="1434" t="s">
        <v>787</v>
      </c>
      <c r="GD1411" s="1434" t="s">
        <v>787</v>
      </c>
      <c r="GE1411" s="1434" t="s">
        <v>787</v>
      </c>
      <c r="GF1411" s="1434" t="s">
        <v>787</v>
      </c>
      <c r="GG1411" s="1434" t="s">
        <v>787</v>
      </c>
      <c r="GH1411" s="1434" t="s">
        <v>787</v>
      </c>
      <c r="GI1411" s="1434" t="s">
        <v>787</v>
      </c>
      <c r="GJ1411" s="1434" t="s">
        <v>787</v>
      </c>
      <c r="GK1411" s="1434" t="s">
        <v>787</v>
      </c>
      <c r="GL1411" s="1434" t="s">
        <v>787</v>
      </c>
      <c r="GM1411" s="1434" t="s">
        <v>787</v>
      </c>
      <c r="GN1411" s="1434" t="s">
        <v>787</v>
      </c>
      <c r="GO1411" s="1434" t="s">
        <v>787</v>
      </c>
      <c r="GP1411" s="1434" t="s">
        <v>787</v>
      </c>
      <c r="GQ1411" s="1434" t="s">
        <v>787</v>
      </c>
      <c r="GR1411" s="1434" t="s">
        <v>787</v>
      </c>
      <c r="GS1411" s="1434" t="s">
        <v>787</v>
      </c>
      <c r="GT1411" s="1434" t="s">
        <v>787</v>
      </c>
      <c r="GU1411" s="1434" t="s">
        <v>787</v>
      </c>
      <c r="GV1411" s="1434" t="s">
        <v>787</v>
      </c>
      <c r="GW1411" s="1434" t="s">
        <v>787</v>
      </c>
      <c r="GX1411" s="1434" t="s">
        <v>787</v>
      </c>
      <c r="GY1411" s="1434" t="s">
        <v>787</v>
      </c>
      <c r="GZ1411" s="1434" t="s">
        <v>787</v>
      </c>
      <c r="HA1411" s="1434" t="s">
        <v>787</v>
      </c>
      <c r="HB1411" s="1434" t="s">
        <v>787</v>
      </c>
      <c r="HC1411" s="1434" t="s">
        <v>787</v>
      </c>
      <c r="HD1411" s="1434" t="s">
        <v>787</v>
      </c>
      <c r="HE1411" s="1434" t="s">
        <v>787</v>
      </c>
      <c r="HF1411" s="1434" t="s">
        <v>787</v>
      </c>
      <c r="HG1411" s="1434" t="s">
        <v>787</v>
      </c>
      <c r="HH1411" s="1434" t="s">
        <v>787</v>
      </c>
      <c r="HI1411" s="1434" t="s">
        <v>787</v>
      </c>
      <c r="HJ1411" s="1434" t="s">
        <v>787</v>
      </c>
      <c r="HK1411" s="1434" t="s">
        <v>787</v>
      </c>
      <c r="HL1411" s="1434" t="s">
        <v>787</v>
      </c>
      <c r="HM1411" s="1434" t="s">
        <v>787</v>
      </c>
      <c r="HN1411" s="1434" t="s">
        <v>787</v>
      </c>
      <c r="HO1411" s="1434" t="s">
        <v>787</v>
      </c>
      <c r="HP1411" s="1434" t="s">
        <v>787</v>
      </c>
      <c r="HQ1411" s="1434" t="s">
        <v>787</v>
      </c>
      <c r="HR1411" s="1434" t="s">
        <v>787</v>
      </c>
      <c r="HS1411" s="1434" t="s">
        <v>787</v>
      </c>
      <c r="HT1411" s="1434" t="s">
        <v>787</v>
      </c>
      <c r="HU1411" s="1434" t="s">
        <v>787</v>
      </c>
      <c r="HV1411" s="1434" t="s">
        <v>787</v>
      </c>
      <c r="HW1411" s="1434" t="s">
        <v>787</v>
      </c>
      <c r="HX1411" s="1434" t="s">
        <v>787</v>
      </c>
      <c r="HY1411" s="1434" t="s">
        <v>787</v>
      </c>
      <c r="HZ1411" s="1434" t="s">
        <v>787</v>
      </c>
      <c r="IA1411" s="1434" t="s">
        <v>787</v>
      </c>
      <c r="IB1411" s="1434" t="s">
        <v>787</v>
      </c>
      <c r="IC1411" s="1434" t="s">
        <v>787</v>
      </c>
      <c r="ID1411" s="1434" t="s">
        <v>787</v>
      </c>
      <c r="IE1411" s="1434" t="s">
        <v>787</v>
      </c>
      <c r="IF1411" s="1434" t="s">
        <v>787</v>
      </c>
      <c r="IG1411" s="1434" t="s">
        <v>787</v>
      </c>
      <c r="IH1411" s="1434" t="s">
        <v>787</v>
      </c>
      <c r="II1411" s="1434" t="s">
        <v>787</v>
      </c>
      <c r="IJ1411" s="1434" t="s">
        <v>787</v>
      </c>
      <c r="IK1411" s="1434" t="s">
        <v>787</v>
      </c>
      <c r="IL1411" s="1434" t="s">
        <v>787</v>
      </c>
      <c r="IM1411" s="1434" t="s">
        <v>787</v>
      </c>
      <c r="IN1411" s="1434" t="s">
        <v>787</v>
      </c>
      <c r="IO1411" s="1434" t="s">
        <v>787</v>
      </c>
      <c r="IP1411" s="1434" t="s">
        <v>787</v>
      </c>
      <c r="IQ1411" s="1434" t="s">
        <v>787</v>
      </c>
      <c r="IR1411" s="1434" t="s">
        <v>787</v>
      </c>
      <c r="IS1411" s="1434" t="s">
        <v>787</v>
      </c>
      <c r="IT1411" s="1434" t="s">
        <v>787</v>
      </c>
      <c r="IU1411" s="1434" t="s">
        <v>787</v>
      </c>
      <c r="IV1411" s="1434" t="s">
        <v>787</v>
      </c>
      <c r="IW1411" s="1434" t="s">
        <v>787</v>
      </c>
      <c r="IX1411" s="1434" t="s">
        <v>787</v>
      </c>
      <c r="IY1411" s="1434" t="s">
        <v>787</v>
      </c>
      <c r="IZ1411" s="1434" t="s">
        <v>787</v>
      </c>
      <c r="JA1411" s="1434" t="s">
        <v>787</v>
      </c>
      <c r="JB1411" s="1434" t="s">
        <v>787</v>
      </c>
      <c r="JC1411" s="1434" t="s">
        <v>787</v>
      </c>
      <c r="JD1411" s="1434" t="s">
        <v>787</v>
      </c>
      <c r="JE1411" s="1434" t="s">
        <v>787</v>
      </c>
      <c r="JF1411" s="1434" t="s">
        <v>787</v>
      </c>
      <c r="JG1411" s="1434" t="s">
        <v>787</v>
      </c>
      <c r="JH1411" s="1434" t="s">
        <v>787</v>
      </c>
      <c r="JI1411" s="1434" t="s">
        <v>787</v>
      </c>
      <c r="JJ1411" s="1434" t="s">
        <v>787</v>
      </c>
      <c r="JK1411" s="1434" t="s">
        <v>787</v>
      </c>
      <c r="JL1411" s="1434" t="s">
        <v>787</v>
      </c>
      <c r="JM1411" s="1434" t="s">
        <v>787</v>
      </c>
      <c r="JN1411" s="1434" t="s">
        <v>787</v>
      </c>
      <c r="JO1411" s="1434" t="s">
        <v>787</v>
      </c>
      <c r="JP1411" s="1434" t="s">
        <v>787</v>
      </c>
      <c r="JQ1411" s="1434" t="s">
        <v>787</v>
      </c>
      <c r="JR1411" s="1434" t="s">
        <v>787</v>
      </c>
      <c r="JS1411" s="1434" t="s">
        <v>787</v>
      </c>
      <c r="JT1411" s="1434" t="s">
        <v>787</v>
      </c>
      <c r="JU1411" s="1434" t="s">
        <v>787</v>
      </c>
      <c r="JV1411" s="1434" t="s">
        <v>787</v>
      </c>
      <c r="JW1411" s="1434" t="s">
        <v>787</v>
      </c>
      <c r="JX1411" s="1434" t="s">
        <v>787</v>
      </c>
      <c r="JY1411" s="1434" t="s">
        <v>787</v>
      </c>
      <c r="JZ1411" s="1434" t="s">
        <v>787</v>
      </c>
      <c r="KA1411" s="1434" t="s">
        <v>787</v>
      </c>
      <c r="KB1411" s="1434" t="s">
        <v>787</v>
      </c>
      <c r="KC1411" s="1434" t="s">
        <v>787</v>
      </c>
      <c r="KD1411" s="1434" t="s">
        <v>787</v>
      </c>
      <c r="KE1411" s="1434" t="s">
        <v>787</v>
      </c>
      <c r="KF1411" s="1434" t="s">
        <v>787</v>
      </c>
      <c r="KG1411" s="1434" t="s">
        <v>787</v>
      </c>
      <c r="KH1411" s="1434" t="s">
        <v>787</v>
      </c>
      <c r="KI1411" s="1434" t="s">
        <v>787</v>
      </c>
      <c r="KJ1411" s="1434" t="s">
        <v>787</v>
      </c>
      <c r="KK1411" s="1434" t="s">
        <v>787</v>
      </c>
      <c r="KL1411" s="1434" t="s">
        <v>787</v>
      </c>
      <c r="KM1411" s="1434" t="s">
        <v>787</v>
      </c>
      <c r="KN1411" s="1434" t="s">
        <v>787</v>
      </c>
      <c r="KO1411" s="1434" t="s">
        <v>787</v>
      </c>
      <c r="KP1411" s="1434" t="s">
        <v>787</v>
      </c>
      <c r="KQ1411" s="1434" t="s">
        <v>787</v>
      </c>
      <c r="KR1411" s="1434" t="s">
        <v>787</v>
      </c>
      <c r="KS1411" s="1434" t="s">
        <v>787</v>
      </c>
      <c r="KT1411" s="1434" t="s">
        <v>787</v>
      </c>
      <c r="KU1411" s="1434" t="s">
        <v>787</v>
      </c>
      <c r="KV1411" s="1434" t="s">
        <v>787</v>
      </c>
      <c r="KW1411" s="1434" t="s">
        <v>787</v>
      </c>
      <c r="KX1411" s="1434" t="s">
        <v>787</v>
      </c>
      <c r="KY1411" s="1434" t="s">
        <v>787</v>
      </c>
      <c r="KZ1411" s="1434" t="s">
        <v>787</v>
      </c>
      <c r="LA1411" s="1434" t="s">
        <v>787</v>
      </c>
      <c r="LB1411" s="1434" t="s">
        <v>787</v>
      </c>
      <c r="LC1411" s="1434" t="s">
        <v>787</v>
      </c>
      <c r="LD1411" s="1434" t="s">
        <v>787</v>
      </c>
      <c r="LE1411" s="1434" t="s">
        <v>787</v>
      </c>
      <c r="LF1411" s="1434" t="s">
        <v>787</v>
      </c>
      <c r="LG1411" s="1434" t="s">
        <v>787</v>
      </c>
      <c r="LH1411" s="1434" t="s">
        <v>787</v>
      </c>
      <c r="LI1411" s="1434" t="s">
        <v>787</v>
      </c>
      <c r="LJ1411" s="1434" t="s">
        <v>787</v>
      </c>
      <c r="LK1411" s="1434" t="s">
        <v>787</v>
      </c>
      <c r="LL1411" s="1434" t="s">
        <v>787</v>
      </c>
      <c r="LM1411" s="1434" t="s">
        <v>787</v>
      </c>
      <c r="LN1411" s="1434" t="s">
        <v>787</v>
      </c>
      <c r="LO1411" s="1434" t="s">
        <v>787</v>
      </c>
      <c r="LP1411" s="1434" t="s">
        <v>787</v>
      </c>
      <c r="LQ1411" s="1434" t="s">
        <v>787</v>
      </c>
      <c r="LR1411" s="1434" t="s">
        <v>787</v>
      </c>
      <c r="LS1411" s="1434" t="s">
        <v>787</v>
      </c>
      <c r="LT1411" s="1434" t="s">
        <v>787</v>
      </c>
      <c r="LU1411" s="1434" t="s">
        <v>787</v>
      </c>
      <c r="LV1411" s="1434" t="s">
        <v>787</v>
      </c>
      <c r="LW1411" s="1434" t="s">
        <v>787</v>
      </c>
      <c r="LX1411" s="1434" t="s">
        <v>787</v>
      </c>
      <c r="LY1411" s="1434" t="s">
        <v>787</v>
      </c>
      <c r="LZ1411" s="1434" t="s">
        <v>787</v>
      </c>
      <c r="MA1411" s="1434" t="s">
        <v>787</v>
      </c>
      <c r="MB1411" s="1434" t="s">
        <v>787</v>
      </c>
      <c r="MC1411" s="1434" t="s">
        <v>787</v>
      </c>
    </row>
    <row r="1412" spans="1:341" s="786" customFormat="1" ht="48" hidden="1" customHeight="1" x14ac:dyDescent="0.25">
      <c r="A1412" s="1520">
        <v>2026</v>
      </c>
      <c r="B1412" s="1521">
        <v>479</v>
      </c>
      <c r="C1412" s="1521" t="s">
        <v>58</v>
      </c>
      <c r="D1412" s="1521">
        <v>3000654</v>
      </c>
      <c r="E1412" s="1521">
        <v>5005020</v>
      </c>
      <c r="F1412" s="1521" t="s">
        <v>2269</v>
      </c>
      <c r="G1412" s="1521" t="s">
        <v>2270</v>
      </c>
      <c r="H1412" s="1521">
        <v>93</v>
      </c>
      <c r="I1412" s="1521" t="s">
        <v>992</v>
      </c>
      <c r="J1412" s="1521" t="s">
        <v>10</v>
      </c>
      <c r="K1412" s="1521" t="s">
        <v>60</v>
      </c>
      <c r="L1412" s="1521" t="s">
        <v>3689</v>
      </c>
      <c r="M1412" s="1521" t="s">
        <v>62</v>
      </c>
      <c r="N1412" s="1521"/>
      <c r="O1412" s="1521" t="s">
        <v>2641</v>
      </c>
      <c r="P1412" s="1521" t="s">
        <v>65</v>
      </c>
      <c r="Q1412" s="1521">
        <v>1</v>
      </c>
      <c r="R1412" s="1550">
        <v>2600</v>
      </c>
      <c r="S1412" s="865" t="s">
        <v>787</v>
      </c>
      <c r="T1412" s="865" t="s">
        <v>787</v>
      </c>
      <c r="U1412" s="1521">
        <v>0</v>
      </c>
      <c r="V1412" s="1521">
        <v>26</v>
      </c>
      <c r="W1412" s="1521" t="s">
        <v>787</v>
      </c>
      <c r="X1412" s="1521" t="s">
        <v>787</v>
      </c>
      <c r="Y1412" s="1521" t="s">
        <v>787</v>
      </c>
      <c r="Z1412" s="1521" t="s">
        <v>787</v>
      </c>
      <c r="AA1412" s="1521" t="s">
        <v>787</v>
      </c>
      <c r="AB1412" s="1521" t="s">
        <v>787</v>
      </c>
      <c r="AC1412" s="1521" t="s">
        <v>787</v>
      </c>
      <c r="AD1412" s="1521" t="s">
        <v>787</v>
      </c>
      <c r="AE1412" s="285"/>
      <c r="AF1412" s="1523" t="s">
        <v>3951</v>
      </c>
      <c r="AG1412" s="1523" t="s">
        <v>3951</v>
      </c>
      <c r="AH1412" s="284">
        <f t="shared" si="1278"/>
        <v>0</v>
      </c>
      <c r="AI1412" s="284">
        <f t="shared" si="1280"/>
        <v>2600</v>
      </c>
      <c r="AJ1412" s="1523" t="s">
        <v>3951</v>
      </c>
      <c r="AK1412" s="1523" t="s">
        <v>3951</v>
      </c>
      <c r="AL1412" s="1523" t="s">
        <v>3951</v>
      </c>
      <c r="AM1412" s="1523" t="s">
        <v>3951</v>
      </c>
      <c r="AN1412" s="1523" t="s">
        <v>3951</v>
      </c>
      <c r="AO1412" s="1523" t="s">
        <v>3951</v>
      </c>
      <c r="AP1412" s="1523" t="s">
        <v>3951</v>
      </c>
      <c r="AQ1412" s="1523" t="s">
        <v>3951</v>
      </c>
      <c r="AR1412" s="288">
        <f t="shared" si="1279"/>
        <v>2600</v>
      </c>
      <c r="AS1412" s="1502" t="s">
        <v>2578</v>
      </c>
      <c r="AT1412" s="865" t="s">
        <v>787</v>
      </c>
      <c r="AU1412" s="865" t="s">
        <v>3535</v>
      </c>
      <c r="AV1412" s="865" t="s">
        <v>3536</v>
      </c>
      <c r="AW1412" s="1524">
        <v>46058</v>
      </c>
      <c r="AX1412" s="865" t="s">
        <v>3537</v>
      </c>
      <c r="AY1412" s="1524">
        <v>46078</v>
      </c>
      <c r="AZ1412" s="865" t="s">
        <v>787</v>
      </c>
      <c r="BA1412" s="865" t="s">
        <v>3538</v>
      </c>
      <c r="BB1412" s="865" t="s">
        <v>995</v>
      </c>
      <c r="BC1412" s="1525" t="s">
        <v>3808</v>
      </c>
      <c r="BD1412" s="1525" t="s">
        <v>3952</v>
      </c>
      <c r="BE1412" s="1525" t="s">
        <v>3810</v>
      </c>
      <c r="BF1412" s="1526">
        <v>46108</v>
      </c>
      <c r="BG1412" s="865" t="s">
        <v>787</v>
      </c>
      <c r="BH1412" s="773" t="s">
        <v>3863</v>
      </c>
      <c r="BI1412" s="2778"/>
      <c r="BJ1412" s="1440"/>
      <c r="BK1412" s="1302" t="s">
        <v>787</v>
      </c>
      <c r="BL1412" s="865">
        <v>6106</v>
      </c>
      <c r="BM1412" s="865"/>
      <c r="BN1412" s="1302" t="s">
        <v>787</v>
      </c>
      <c r="BO1412" s="1302" t="s">
        <v>787</v>
      </c>
      <c r="BP1412" s="1302"/>
      <c r="BQ1412" s="1527" t="s">
        <v>3811</v>
      </c>
      <c r="BR1412" s="2619"/>
      <c r="BS1412" s="1502" t="s">
        <v>2786</v>
      </c>
      <c r="BT1412" s="1502" t="s">
        <v>2787</v>
      </c>
      <c r="BU1412" s="1502" t="s">
        <v>2788</v>
      </c>
      <c r="BV1412" s="1307">
        <v>72215339</v>
      </c>
      <c r="BW1412" s="1306">
        <v>10722153397</v>
      </c>
      <c r="BX1412" s="1502" t="s">
        <v>2834</v>
      </c>
      <c r="BY1412" s="1528">
        <v>46117</v>
      </c>
      <c r="BZ1412" s="1528">
        <v>46142</v>
      </c>
      <c r="CA1412" s="865" t="s">
        <v>787</v>
      </c>
      <c r="CB1412" s="865" t="s">
        <v>787</v>
      </c>
      <c r="CC1412" s="865" t="s">
        <v>787</v>
      </c>
      <c r="CD1412" s="865" t="s">
        <v>787</v>
      </c>
      <c r="CE1412" s="865" t="s">
        <v>787</v>
      </c>
      <c r="CF1412" s="865" t="s">
        <v>787</v>
      </c>
      <c r="CG1412" s="865" t="s">
        <v>787</v>
      </c>
      <c r="CH1412" s="865" t="s">
        <v>787</v>
      </c>
      <c r="CI1412" s="865" t="s">
        <v>787</v>
      </c>
      <c r="CJ1412" s="865" t="s">
        <v>787</v>
      </c>
      <c r="CK1412" s="865"/>
      <c r="CL1412" s="865"/>
      <c r="CM1412" s="865"/>
      <c r="CN1412" s="865"/>
      <c r="CO1412" s="865"/>
      <c r="CP1412" s="865"/>
      <c r="CQ1412" s="865"/>
      <c r="CR1412" s="865"/>
      <c r="CS1412" s="865" t="s">
        <v>787</v>
      </c>
      <c r="CT1412" s="1525"/>
      <c r="CU1412" s="390">
        <f t="shared" si="1272"/>
        <v>0</v>
      </c>
      <c r="CV1412" s="373">
        <v>0</v>
      </c>
      <c r="CW1412" s="390">
        <f t="shared" si="1273"/>
        <v>0</v>
      </c>
      <c r="CX1412" s="373">
        <v>0</v>
      </c>
      <c r="CY1412" s="390">
        <f t="shared" si="1275"/>
        <v>0</v>
      </c>
      <c r="CZ1412" s="390">
        <f t="shared" si="1270"/>
        <v>0</v>
      </c>
      <c r="DA1412" s="390">
        <f t="shared" si="1271"/>
        <v>0</v>
      </c>
      <c r="DB1412" s="865" t="s">
        <v>787</v>
      </c>
      <c r="DC1412" s="1525">
        <v>26</v>
      </c>
      <c r="DD1412" s="1371">
        <f t="shared" si="1267"/>
        <v>2600</v>
      </c>
      <c r="DE1412" s="1525">
        <v>26</v>
      </c>
      <c r="DF1412" s="1371">
        <f t="shared" si="1269"/>
        <v>2600</v>
      </c>
      <c r="DG1412" s="865">
        <v>26</v>
      </c>
      <c r="DH1412" s="1371">
        <f t="shared" si="1281"/>
        <v>2600</v>
      </c>
      <c r="DI1412" s="865" t="s">
        <v>787</v>
      </c>
      <c r="DJ1412" s="865" t="s">
        <v>787</v>
      </c>
      <c r="DK1412" s="865"/>
      <c r="DL1412" s="865"/>
      <c r="DM1412" s="865"/>
      <c r="DN1412" s="865"/>
      <c r="DO1412" s="865"/>
      <c r="DP1412" s="865"/>
      <c r="DQ1412" s="865"/>
      <c r="DR1412" s="865"/>
      <c r="DS1412" s="865"/>
      <c r="DT1412" s="865" t="s">
        <v>787</v>
      </c>
      <c r="DU1412" s="793">
        <f t="shared" si="1274"/>
        <v>2600</v>
      </c>
      <c r="DV1412" s="794">
        <v>2600</v>
      </c>
      <c r="DW1412" s="794">
        <v>2600</v>
      </c>
      <c r="DX1412" s="794">
        <f t="shared" si="1276"/>
        <v>0</v>
      </c>
      <c r="DY1412" s="794">
        <f t="shared" si="1277"/>
        <v>0</v>
      </c>
      <c r="DZ1412" s="865" t="s">
        <v>787</v>
      </c>
      <c r="EA1412" s="865" t="s">
        <v>787</v>
      </c>
      <c r="EB1412" s="865" t="s">
        <v>787</v>
      </c>
      <c r="EC1412" s="865" t="s">
        <v>787</v>
      </c>
      <c r="ED1412" s="865" t="s">
        <v>787</v>
      </c>
      <c r="EE1412" s="865" t="s">
        <v>787</v>
      </c>
      <c r="EF1412" s="865" t="s">
        <v>787</v>
      </c>
      <c r="EG1412" s="865"/>
      <c r="EH1412" s="865" t="s">
        <v>787</v>
      </c>
      <c r="EI1412" s="865" t="s">
        <v>787</v>
      </c>
      <c r="EJ1412" s="865" t="s">
        <v>787</v>
      </c>
      <c r="EK1412" s="865" t="s">
        <v>787</v>
      </c>
      <c r="EL1412" s="865" t="s">
        <v>787</v>
      </c>
      <c r="EM1412" s="865" t="s">
        <v>787</v>
      </c>
      <c r="EN1412" s="865" t="s">
        <v>787</v>
      </c>
      <c r="EO1412" s="865" t="s">
        <v>787</v>
      </c>
      <c r="EP1412" s="865" t="s">
        <v>787</v>
      </c>
      <c r="EQ1412" s="865" t="s">
        <v>787</v>
      </c>
      <c r="ER1412" s="865" t="s">
        <v>787</v>
      </c>
      <c r="ES1412" s="865" t="s">
        <v>787</v>
      </c>
      <c r="ET1412" s="865" t="s">
        <v>787</v>
      </c>
      <c r="EU1412" s="865" t="s">
        <v>787</v>
      </c>
      <c r="EV1412" s="865" t="s">
        <v>787</v>
      </c>
      <c r="EW1412" s="865" t="s">
        <v>787</v>
      </c>
      <c r="EX1412" s="865" t="s">
        <v>787</v>
      </c>
      <c r="EY1412" s="865" t="s">
        <v>787</v>
      </c>
      <c r="EZ1412" s="865" t="s">
        <v>787</v>
      </c>
      <c r="FA1412" s="865" t="s">
        <v>787</v>
      </c>
      <c r="FB1412" s="865" t="s">
        <v>787</v>
      </c>
      <c r="FC1412" s="865" t="s">
        <v>787</v>
      </c>
      <c r="FD1412" s="865" t="s">
        <v>787</v>
      </c>
      <c r="FE1412" s="865" t="s">
        <v>787</v>
      </c>
      <c r="FF1412" s="865" t="s">
        <v>787</v>
      </c>
      <c r="FG1412" s="865" t="s">
        <v>787</v>
      </c>
      <c r="FH1412" s="865" t="s">
        <v>787</v>
      </c>
      <c r="FI1412" s="1434" t="s">
        <v>787</v>
      </c>
      <c r="FJ1412" s="1434" t="s">
        <v>787</v>
      </c>
      <c r="FK1412" s="1434" t="s">
        <v>787</v>
      </c>
      <c r="FL1412" s="1434" t="s">
        <v>787</v>
      </c>
      <c r="FM1412" s="1434" t="s">
        <v>787</v>
      </c>
      <c r="FN1412" s="1434" t="s">
        <v>787</v>
      </c>
      <c r="FO1412" s="1434" t="s">
        <v>787</v>
      </c>
      <c r="FP1412" s="1434" t="s">
        <v>787</v>
      </c>
      <c r="FQ1412" s="1434" t="s">
        <v>787</v>
      </c>
      <c r="FR1412" s="1434" t="s">
        <v>787</v>
      </c>
      <c r="FS1412" s="1434" t="s">
        <v>787</v>
      </c>
      <c r="FT1412" s="1434" t="s">
        <v>787</v>
      </c>
      <c r="FU1412" s="1434" t="s">
        <v>787</v>
      </c>
      <c r="FV1412" s="1434" t="s">
        <v>787</v>
      </c>
      <c r="FW1412" s="1434" t="s">
        <v>787</v>
      </c>
      <c r="FX1412" s="1434" t="s">
        <v>787</v>
      </c>
      <c r="FY1412" s="1434" t="s">
        <v>787</v>
      </c>
      <c r="FZ1412" s="1434" t="s">
        <v>787</v>
      </c>
      <c r="GA1412" s="1434" t="s">
        <v>787</v>
      </c>
      <c r="GB1412" s="1434" t="s">
        <v>787</v>
      </c>
      <c r="GC1412" s="1434" t="s">
        <v>787</v>
      </c>
      <c r="GD1412" s="1434" t="s">
        <v>787</v>
      </c>
      <c r="GE1412" s="1434" t="s">
        <v>787</v>
      </c>
      <c r="GF1412" s="1434" t="s">
        <v>787</v>
      </c>
      <c r="GG1412" s="1434" t="s">
        <v>787</v>
      </c>
      <c r="GH1412" s="1434" t="s">
        <v>787</v>
      </c>
      <c r="GI1412" s="1434" t="s">
        <v>787</v>
      </c>
      <c r="GJ1412" s="1434" t="s">
        <v>787</v>
      </c>
      <c r="GK1412" s="1434" t="s">
        <v>787</v>
      </c>
      <c r="GL1412" s="1434" t="s">
        <v>787</v>
      </c>
      <c r="GM1412" s="1434" t="s">
        <v>787</v>
      </c>
      <c r="GN1412" s="1434" t="s">
        <v>787</v>
      </c>
      <c r="GO1412" s="1434" t="s">
        <v>787</v>
      </c>
      <c r="GP1412" s="1434" t="s">
        <v>787</v>
      </c>
      <c r="GQ1412" s="1434" t="s">
        <v>787</v>
      </c>
      <c r="GR1412" s="1434" t="s">
        <v>787</v>
      </c>
      <c r="GS1412" s="1434" t="s">
        <v>787</v>
      </c>
      <c r="GT1412" s="1434" t="s">
        <v>787</v>
      </c>
      <c r="GU1412" s="1434" t="s">
        <v>787</v>
      </c>
      <c r="GV1412" s="1434" t="s">
        <v>787</v>
      </c>
      <c r="GW1412" s="1434" t="s">
        <v>787</v>
      </c>
      <c r="GX1412" s="1434" t="s">
        <v>787</v>
      </c>
      <c r="GY1412" s="1434" t="s">
        <v>787</v>
      </c>
      <c r="GZ1412" s="1434" t="s">
        <v>787</v>
      </c>
      <c r="HA1412" s="1434" t="s">
        <v>787</v>
      </c>
      <c r="HB1412" s="1434" t="s">
        <v>787</v>
      </c>
      <c r="HC1412" s="1434" t="s">
        <v>787</v>
      </c>
      <c r="HD1412" s="1434" t="s">
        <v>787</v>
      </c>
      <c r="HE1412" s="1434" t="s">
        <v>787</v>
      </c>
      <c r="HF1412" s="1434" t="s">
        <v>787</v>
      </c>
      <c r="HG1412" s="1434" t="s">
        <v>787</v>
      </c>
      <c r="HH1412" s="1434" t="s">
        <v>787</v>
      </c>
      <c r="HI1412" s="1434" t="s">
        <v>787</v>
      </c>
      <c r="HJ1412" s="1434" t="s">
        <v>787</v>
      </c>
      <c r="HK1412" s="1434" t="s">
        <v>787</v>
      </c>
      <c r="HL1412" s="1434" t="s">
        <v>787</v>
      </c>
      <c r="HM1412" s="1434" t="s">
        <v>787</v>
      </c>
      <c r="HN1412" s="1434" t="s">
        <v>787</v>
      </c>
      <c r="HO1412" s="1434" t="s">
        <v>787</v>
      </c>
      <c r="HP1412" s="1434" t="s">
        <v>787</v>
      </c>
      <c r="HQ1412" s="1434" t="s">
        <v>787</v>
      </c>
      <c r="HR1412" s="1434" t="s">
        <v>787</v>
      </c>
      <c r="HS1412" s="1434" t="s">
        <v>787</v>
      </c>
      <c r="HT1412" s="1434" t="s">
        <v>787</v>
      </c>
      <c r="HU1412" s="1434" t="s">
        <v>787</v>
      </c>
      <c r="HV1412" s="1434" t="s">
        <v>787</v>
      </c>
      <c r="HW1412" s="1434" t="s">
        <v>787</v>
      </c>
      <c r="HX1412" s="1434" t="s">
        <v>787</v>
      </c>
      <c r="HY1412" s="1434" t="s">
        <v>787</v>
      </c>
      <c r="HZ1412" s="1434" t="s">
        <v>787</v>
      </c>
      <c r="IA1412" s="1434" t="s">
        <v>787</v>
      </c>
      <c r="IB1412" s="1434" t="s">
        <v>787</v>
      </c>
      <c r="IC1412" s="1434" t="s">
        <v>787</v>
      </c>
      <c r="ID1412" s="1434" t="s">
        <v>787</v>
      </c>
      <c r="IE1412" s="1434" t="s">
        <v>787</v>
      </c>
      <c r="IF1412" s="1434" t="s">
        <v>787</v>
      </c>
      <c r="IG1412" s="1434" t="s">
        <v>787</v>
      </c>
      <c r="IH1412" s="1434" t="s">
        <v>787</v>
      </c>
      <c r="II1412" s="1434" t="s">
        <v>787</v>
      </c>
      <c r="IJ1412" s="1434" t="s">
        <v>787</v>
      </c>
      <c r="IK1412" s="1434" t="s">
        <v>787</v>
      </c>
      <c r="IL1412" s="1434" t="s">
        <v>787</v>
      </c>
      <c r="IM1412" s="1434" t="s">
        <v>787</v>
      </c>
      <c r="IN1412" s="1434" t="s">
        <v>787</v>
      </c>
      <c r="IO1412" s="1434" t="s">
        <v>787</v>
      </c>
      <c r="IP1412" s="1434" t="s">
        <v>787</v>
      </c>
      <c r="IQ1412" s="1434" t="s">
        <v>787</v>
      </c>
      <c r="IR1412" s="1434" t="s">
        <v>787</v>
      </c>
      <c r="IS1412" s="1434" t="s">
        <v>787</v>
      </c>
      <c r="IT1412" s="1434" t="s">
        <v>787</v>
      </c>
      <c r="IU1412" s="1434" t="s">
        <v>787</v>
      </c>
      <c r="IV1412" s="1434" t="s">
        <v>787</v>
      </c>
      <c r="IW1412" s="1434" t="s">
        <v>787</v>
      </c>
      <c r="IX1412" s="1434" t="s">
        <v>787</v>
      </c>
      <c r="IY1412" s="1434" t="s">
        <v>787</v>
      </c>
      <c r="IZ1412" s="1434" t="s">
        <v>787</v>
      </c>
      <c r="JA1412" s="1434" t="s">
        <v>787</v>
      </c>
      <c r="JB1412" s="1434" t="s">
        <v>787</v>
      </c>
      <c r="JC1412" s="1434" t="s">
        <v>787</v>
      </c>
      <c r="JD1412" s="1434" t="s">
        <v>787</v>
      </c>
      <c r="JE1412" s="1434" t="s">
        <v>787</v>
      </c>
      <c r="JF1412" s="1434" t="s">
        <v>787</v>
      </c>
      <c r="JG1412" s="1434" t="s">
        <v>787</v>
      </c>
      <c r="JH1412" s="1434" t="s">
        <v>787</v>
      </c>
      <c r="JI1412" s="1434" t="s">
        <v>787</v>
      </c>
      <c r="JJ1412" s="1434" t="s">
        <v>787</v>
      </c>
      <c r="JK1412" s="1434" t="s">
        <v>787</v>
      </c>
      <c r="JL1412" s="1434" t="s">
        <v>787</v>
      </c>
      <c r="JM1412" s="1434" t="s">
        <v>787</v>
      </c>
      <c r="JN1412" s="1434" t="s">
        <v>787</v>
      </c>
      <c r="JO1412" s="1434" t="s">
        <v>787</v>
      </c>
      <c r="JP1412" s="1434" t="s">
        <v>787</v>
      </c>
      <c r="JQ1412" s="1434" t="s">
        <v>787</v>
      </c>
      <c r="JR1412" s="1434" t="s">
        <v>787</v>
      </c>
      <c r="JS1412" s="1434" t="s">
        <v>787</v>
      </c>
      <c r="JT1412" s="1434" t="s">
        <v>787</v>
      </c>
      <c r="JU1412" s="1434" t="s">
        <v>787</v>
      </c>
      <c r="JV1412" s="1434" t="s">
        <v>787</v>
      </c>
      <c r="JW1412" s="1434" t="s">
        <v>787</v>
      </c>
      <c r="JX1412" s="1434" t="s">
        <v>787</v>
      </c>
      <c r="JY1412" s="1434" t="s">
        <v>787</v>
      </c>
      <c r="JZ1412" s="1434" t="s">
        <v>787</v>
      </c>
      <c r="KA1412" s="1434" t="s">
        <v>787</v>
      </c>
      <c r="KB1412" s="1434" t="s">
        <v>787</v>
      </c>
      <c r="KC1412" s="1434" t="s">
        <v>787</v>
      </c>
      <c r="KD1412" s="1434" t="s">
        <v>787</v>
      </c>
      <c r="KE1412" s="1434" t="s">
        <v>787</v>
      </c>
      <c r="KF1412" s="1434" t="s">
        <v>787</v>
      </c>
      <c r="KG1412" s="1434" t="s">
        <v>787</v>
      </c>
      <c r="KH1412" s="1434" t="s">
        <v>787</v>
      </c>
      <c r="KI1412" s="1434" t="s">
        <v>787</v>
      </c>
      <c r="KJ1412" s="1434" t="s">
        <v>787</v>
      </c>
      <c r="KK1412" s="1434" t="s">
        <v>787</v>
      </c>
      <c r="KL1412" s="1434" t="s">
        <v>787</v>
      </c>
      <c r="KM1412" s="1434" t="s">
        <v>787</v>
      </c>
      <c r="KN1412" s="1434" t="s">
        <v>787</v>
      </c>
      <c r="KO1412" s="1434" t="s">
        <v>787</v>
      </c>
      <c r="KP1412" s="1434" t="s">
        <v>787</v>
      </c>
      <c r="KQ1412" s="1434" t="s">
        <v>787</v>
      </c>
      <c r="KR1412" s="1434" t="s">
        <v>787</v>
      </c>
      <c r="KS1412" s="1434" t="s">
        <v>787</v>
      </c>
      <c r="KT1412" s="1434" t="s">
        <v>787</v>
      </c>
      <c r="KU1412" s="1434" t="s">
        <v>787</v>
      </c>
      <c r="KV1412" s="1434" t="s">
        <v>787</v>
      </c>
      <c r="KW1412" s="1434" t="s">
        <v>787</v>
      </c>
      <c r="KX1412" s="1434" t="s">
        <v>787</v>
      </c>
      <c r="KY1412" s="1434" t="s">
        <v>787</v>
      </c>
      <c r="KZ1412" s="1434" t="s">
        <v>787</v>
      </c>
      <c r="LA1412" s="1434" t="s">
        <v>787</v>
      </c>
      <c r="LB1412" s="1434" t="s">
        <v>787</v>
      </c>
      <c r="LC1412" s="1434" t="s">
        <v>787</v>
      </c>
      <c r="LD1412" s="1434" t="s">
        <v>787</v>
      </c>
      <c r="LE1412" s="1434" t="s">
        <v>787</v>
      </c>
      <c r="LF1412" s="1434" t="s">
        <v>787</v>
      </c>
      <c r="LG1412" s="1434" t="s">
        <v>787</v>
      </c>
      <c r="LH1412" s="1434" t="s">
        <v>787</v>
      </c>
      <c r="LI1412" s="1434" t="s">
        <v>787</v>
      </c>
      <c r="LJ1412" s="1434" t="s">
        <v>787</v>
      </c>
      <c r="LK1412" s="1434" t="s">
        <v>787</v>
      </c>
      <c r="LL1412" s="1434" t="s">
        <v>787</v>
      </c>
      <c r="LM1412" s="1434" t="s">
        <v>787</v>
      </c>
      <c r="LN1412" s="1434" t="s">
        <v>787</v>
      </c>
      <c r="LO1412" s="1434" t="s">
        <v>787</v>
      </c>
      <c r="LP1412" s="1434" t="s">
        <v>787</v>
      </c>
      <c r="LQ1412" s="1434" t="s">
        <v>787</v>
      </c>
      <c r="LR1412" s="1434" t="s">
        <v>787</v>
      </c>
      <c r="LS1412" s="1434" t="s">
        <v>787</v>
      </c>
      <c r="LT1412" s="1434" t="s">
        <v>787</v>
      </c>
      <c r="LU1412" s="1434" t="s">
        <v>787</v>
      </c>
      <c r="LV1412" s="1434" t="s">
        <v>787</v>
      </c>
      <c r="LW1412" s="1434" t="s">
        <v>787</v>
      </c>
      <c r="LX1412" s="1434" t="s">
        <v>787</v>
      </c>
      <c r="LY1412" s="1434" t="s">
        <v>787</v>
      </c>
      <c r="LZ1412" s="1434" t="s">
        <v>787</v>
      </c>
      <c r="MA1412" s="1434" t="s">
        <v>787</v>
      </c>
      <c r="MB1412" s="1434" t="s">
        <v>787</v>
      </c>
      <c r="MC1412" s="1434" t="s">
        <v>787</v>
      </c>
    </row>
    <row r="1413" spans="1:341" s="786" customFormat="1" ht="48" hidden="1" customHeight="1" x14ac:dyDescent="0.25">
      <c r="A1413" s="1520">
        <v>2026</v>
      </c>
      <c r="B1413" s="1521">
        <v>479</v>
      </c>
      <c r="C1413" s="1521" t="s">
        <v>58</v>
      </c>
      <c r="D1413" s="1521">
        <v>3000654</v>
      </c>
      <c r="E1413" s="1521">
        <v>5005020</v>
      </c>
      <c r="F1413" s="1521" t="s">
        <v>2269</v>
      </c>
      <c r="G1413" s="1521" t="s">
        <v>2270</v>
      </c>
      <c r="H1413" s="1521">
        <v>93</v>
      </c>
      <c r="I1413" s="1521" t="s">
        <v>992</v>
      </c>
      <c r="J1413" s="1521" t="s">
        <v>10</v>
      </c>
      <c r="K1413" s="1521" t="s">
        <v>60</v>
      </c>
      <c r="L1413" s="1521" t="s">
        <v>3689</v>
      </c>
      <c r="M1413" s="1521" t="s">
        <v>62</v>
      </c>
      <c r="N1413" s="1521"/>
      <c r="O1413" s="1521" t="s">
        <v>2641</v>
      </c>
      <c r="P1413" s="1521" t="s">
        <v>65</v>
      </c>
      <c r="Q1413" s="1521">
        <v>1</v>
      </c>
      <c r="R1413" s="1550">
        <v>2600</v>
      </c>
      <c r="S1413" s="865" t="s">
        <v>787</v>
      </c>
      <c r="T1413" s="865" t="s">
        <v>787</v>
      </c>
      <c r="U1413" s="1521">
        <v>0</v>
      </c>
      <c r="V1413" s="1521">
        <v>26</v>
      </c>
      <c r="W1413" s="1521" t="s">
        <v>787</v>
      </c>
      <c r="X1413" s="1521" t="s">
        <v>787</v>
      </c>
      <c r="Y1413" s="1521" t="s">
        <v>787</v>
      </c>
      <c r="Z1413" s="1521" t="s">
        <v>787</v>
      </c>
      <c r="AA1413" s="1521" t="s">
        <v>787</v>
      </c>
      <c r="AB1413" s="1521" t="s">
        <v>787</v>
      </c>
      <c r="AC1413" s="1521" t="s">
        <v>787</v>
      </c>
      <c r="AD1413" s="1521" t="s">
        <v>787</v>
      </c>
      <c r="AE1413" s="285"/>
      <c r="AF1413" s="1523" t="s">
        <v>3951</v>
      </c>
      <c r="AG1413" s="1523" t="s">
        <v>3951</v>
      </c>
      <c r="AH1413" s="284">
        <f t="shared" si="1278"/>
        <v>0</v>
      </c>
      <c r="AI1413" s="284">
        <f t="shared" si="1280"/>
        <v>2600</v>
      </c>
      <c r="AJ1413" s="1523" t="s">
        <v>3951</v>
      </c>
      <c r="AK1413" s="1523" t="s">
        <v>3951</v>
      </c>
      <c r="AL1413" s="1523" t="s">
        <v>3951</v>
      </c>
      <c r="AM1413" s="1523" t="s">
        <v>3951</v>
      </c>
      <c r="AN1413" s="1523" t="s">
        <v>3951</v>
      </c>
      <c r="AO1413" s="1523" t="s">
        <v>3951</v>
      </c>
      <c r="AP1413" s="1523" t="s">
        <v>3951</v>
      </c>
      <c r="AQ1413" s="1523" t="s">
        <v>3951</v>
      </c>
      <c r="AR1413" s="288">
        <f t="shared" si="1279"/>
        <v>2600</v>
      </c>
      <c r="AS1413" s="1502" t="s">
        <v>2578</v>
      </c>
      <c r="AT1413" s="865" t="s">
        <v>787</v>
      </c>
      <c r="AU1413" s="865" t="s">
        <v>3535</v>
      </c>
      <c r="AV1413" s="865" t="s">
        <v>3536</v>
      </c>
      <c r="AW1413" s="1524">
        <v>46058</v>
      </c>
      <c r="AX1413" s="865" t="s">
        <v>3537</v>
      </c>
      <c r="AY1413" s="1524">
        <v>46078</v>
      </c>
      <c r="AZ1413" s="865" t="s">
        <v>787</v>
      </c>
      <c r="BA1413" s="865" t="s">
        <v>3538</v>
      </c>
      <c r="BB1413" s="865" t="s">
        <v>995</v>
      </c>
      <c r="BC1413" s="1525" t="s">
        <v>3808</v>
      </c>
      <c r="BD1413" s="1525" t="s">
        <v>3952</v>
      </c>
      <c r="BE1413" s="1525" t="s">
        <v>3810</v>
      </c>
      <c r="BF1413" s="1526">
        <v>46108</v>
      </c>
      <c r="BG1413" s="865" t="s">
        <v>787</v>
      </c>
      <c r="BH1413" s="773" t="s">
        <v>3864</v>
      </c>
      <c r="BI1413" s="2778"/>
      <c r="BJ1413" s="1440"/>
      <c r="BK1413" s="1302" t="s">
        <v>787</v>
      </c>
      <c r="BL1413" s="865">
        <v>6107</v>
      </c>
      <c r="BM1413" s="865"/>
      <c r="BN1413" s="1302" t="s">
        <v>787</v>
      </c>
      <c r="BO1413" s="1302" t="s">
        <v>787</v>
      </c>
      <c r="BP1413" s="1302"/>
      <c r="BQ1413" s="1527" t="s">
        <v>3811</v>
      </c>
      <c r="BR1413" s="2619"/>
      <c r="BS1413" s="1502" t="s">
        <v>1537</v>
      </c>
      <c r="BT1413" s="1502" t="s">
        <v>3308</v>
      </c>
      <c r="BU1413" s="1502" t="s">
        <v>3957</v>
      </c>
      <c r="BV1413" s="1307">
        <v>9570961</v>
      </c>
      <c r="BW1413" s="1306">
        <v>10095709619</v>
      </c>
      <c r="BX1413" s="1502" t="s">
        <v>2834</v>
      </c>
      <c r="BY1413" s="1528">
        <v>46117</v>
      </c>
      <c r="BZ1413" s="1528">
        <v>46142</v>
      </c>
      <c r="CA1413" s="865" t="s">
        <v>787</v>
      </c>
      <c r="CB1413" s="865" t="s">
        <v>787</v>
      </c>
      <c r="CC1413" s="865" t="s">
        <v>787</v>
      </c>
      <c r="CD1413" s="865" t="s">
        <v>787</v>
      </c>
      <c r="CE1413" s="865" t="s">
        <v>787</v>
      </c>
      <c r="CF1413" s="865" t="s">
        <v>787</v>
      </c>
      <c r="CG1413" s="865" t="s">
        <v>787</v>
      </c>
      <c r="CH1413" s="865" t="s">
        <v>787</v>
      </c>
      <c r="CI1413" s="865" t="s">
        <v>787</v>
      </c>
      <c r="CJ1413" s="865" t="s">
        <v>787</v>
      </c>
      <c r="CK1413" s="865"/>
      <c r="CL1413" s="865"/>
      <c r="CM1413" s="865"/>
      <c r="CN1413" s="865"/>
      <c r="CO1413" s="865"/>
      <c r="CP1413" s="865"/>
      <c r="CQ1413" s="865"/>
      <c r="CR1413" s="865"/>
      <c r="CS1413" s="865" t="s">
        <v>787</v>
      </c>
      <c r="CT1413" s="1525"/>
      <c r="CU1413" s="390">
        <f t="shared" si="1272"/>
        <v>0</v>
      </c>
      <c r="CV1413" s="373">
        <v>0</v>
      </c>
      <c r="CW1413" s="390">
        <f t="shared" si="1273"/>
        <v>0</v>
      </c>
      <c r="CX1413" s="373">
        <v>0</v>
      </c>
      <c r="CY1413" s="390">
        <f t="shared" si="1275"/>
        <v>0</v>
      </c>
      <c r="CZ1413" s="390">
        <f t="shared" si="1270"/>
        <v>0</v>
      </c>
      <c r="DA1413" s="390">
        <f t="shared" si="1271"/>
        <v>0</v>
      </c>
      <c r="DB1413" s="865" t="s">
        <v>787</v>
      </c>
      <c r="DC1413" s="1525">
        <v>26</v>
      </c>
      <c r="DD1413" s="1371">
        <f t="shared" si="1267"/>
        <v>2600</v>
      </c>
      <c r="DE1413" s="1525">
        <v>26</v>
      </c>
      <c r="DF1413" s="1371">
        <f t="shared" si="1269"/>
        <v>2600</v>
      </c>
      <c r="DG1413" s="865">
        <v>26</v>
      </c>
      <c r="DH1413" s="1371">
        <f t="shared" si="1281"/>
        <v>2600</v>
      </c>
      <c r="DI1413" s="865" t="s">
        <v>787</v>
      </c>
      <c r="DJ1413" s="865" t="s">
        <v>787</v>
      </c>
      <c r="DK1413" s="865"/>
      <c r="DL1413" s="865"/>
      <c r="DM1413" s="865"/>
      <c r="DN1413" s="865"/>
      <c r="DO1413" s="865"/>
      <c r="DP1413" s="865"/>
      <c r="DQ1413" s="865"/>
      <c r="DR1413" s="865"/>
      <c r="DS1413" s="865"/>
      <c r="DT1413" s="865" t="s">
        <v>787</v>
      </c>
      <c r="DU1413" s="793">
        <f t="shared" si="1274"/>
        <v>2600</v>
      </c>
      <c r="DV1413" s="794">
        <v>2600</v>
      </c>
      <c r="DW1413" s="794">
        <v>2600</v>
      </c>
      <c r="DX1413" s="794">
        <f t="shared" si="1276"/>
        <v>0</v>
      </c>
      <c r="DY1413" s="794">
        <f t="shared" si="1277"/>
        <v>0</v>
      </c>
      <c r="DZ1413" s="865" t="s">
        <v>787</v>
      </c>
      <c r="EA1413" s="865" t="s">
        <v>787</v>
      </c>
      <c r="EB1413" s="865" t="s">
        <v>787</v>
      </c>
      <c r="EC1413" s="865" t="s">
        <v>787</v>
      </c>
      <c r="ED1413" s="865" t="s">
        <v>787</v>
      </c>
      <c r="EE1413" s="865" t="s">
        <v>787</v>
      </c>
      <c r="EF1413" s="865" t="s">
        <v>787</v>
      </c>
      <c r="EG1413" s="865"/>
      <c r="EH1413" s="865" t="s">
        <v>787</v>
      </c>
      <c r="EI1413" s="865" t="s">
        <v>787</v>
      </c>
      <c r="EJ1413" s="865" t="s">
        <v>787</v>
      </c>
      <c r="EK1413" s="865" t="s">
        <v>787</v>
      </c>
      <c r="EL1413" s="865" t="s">
        <v>787</v>
      </c>
      <c r="EM1413" s="865" t="s">
        <v>787</v>
      </c>
      <c r="EN1413" s="865" t="s">
        <v>787</v>
      </c>
      <c r="EO1413" s="865" t="s">
        <v>787</v>
      </c>
      <c r="EP1413" s="865" t="s">
        <v>787</v>
      </c>
      <c r="EQ1413" s="865" t="s">
        <v>787</v>
      </c>
      <c r="ER1413" s="865" t="s">
        <v>787</v>
      </c>
      <c r="ES1413" s="865" t="s">
        <v>787</v>
      </c>
      <c r="ET1413" s="865" t="s">
        <v>787</v>
      </c>
      <c r="EU1413" s="865" t="s">
        <v>787</v>
      </c>
      <c r="EV1413" s="865" t="s">
        <v>787</v>
      </c>
      <c r="EW1413" s="865" t="s">
        <v>787</v>
      </c>
      <c r="EX1413" s="865" t="s">
        <v>787</v>
      </c>
      <c r="EY1413" s="865" t="s">
        <v>787</v>
      </c>
      <c r="EZ1413" s="865" t="s">
        <v>787</v>
      </c>
      <c r="FA1413" s="865" t="s">
        <v>787</v>
      </c>
      <c r="FB1413" s="865" t="s">
        <v>787</v>
      </c>
      <c r="FC1413" s="865" t="s">
        <v>787</v>
      </c>
      <c r="FD1413" s="865" t="s">
        <v>787</v>
      </c>
      <c r="FE1413" s="865" t="s">
        <v>787</v>
      </c>
      <c r="FF1413" s="865" t="s">
        <v>787</v>
      </c>
      <c r="FG1413" s="865" t="s">
        <v>787</v>
      </c>
      <c r="FH1413" s="865" t="s">
        <v>787</v>
      </c>
      <c r="FI1413" s="1434" t="s">
        <v>787</v>
      </c>
      <c r="FJ1413" s="1434" t="s">
        <v>787</v>
      </c>
      <c r="FK1413" s="1434" t="s">
        <v>787</v>
      </c>
      <c r="FL1413" s="1434" t="s">
        <v>787</v>
      </c>
      <c r="FM1413" s="1434" t="s">
        <v>787</v>
      </c>
      <c r="FN1413" s="1434" t="s">
        <v>787</v>
      </c>
      <c r="FO1413" s="1434" t="s">
        <v>787</v>
      </c>
      <c r="FP1413" s="1434" t="s">
        <v>787</v>
      </c>
      <c r="FQ1413" s="1434" t="s">
        <v>787</v>
      </c>
      <c r="FR1413" s="1434" t="s">
        <v>787</v>
      </c>
      <c r="FS1413" s="1434" t="s">
        <v>787</v>
      </c>
      <c r="FT1413" s="1434" t="s">
        <v>787</v>
      </c>
      <c r="FU1413" s="1434" t="s">
        <v>787</v>
      </c>
      <c r="FV1413" s="1434" t="s">
        <v>787</v>
      </c>
      <c r="FW1413" s="1434" t="s">
        <v>787</v>
      </c>
      <c r="FX1413" s="1434" t="s">
        <v>787</v>
      </c>
      <c r="FY1413" s="1434" t="s">
        <v>787</v>
      </c>
      <c r="FZ1413" s="1434" t="s">
        <v>787</v>
      </c>
      <c r="GA1413" s="1434" t="s">
        <v>787</v>
      </c>
      <c r="GB1413" s="1434" t="s">
        <v>787</v>
      </c>
      <c r="GC1413" s="1434" t="s">
        <v>787</v>
      </c>
      <c r="GD1413" s="1434" t="s">
        <v>787</v>
      </c>
      <c r="GE1413" s="1434" t="s">
        <v>787</v>
      </c>
      <c r="GF1413" s="1434" t="s">
        <v>787</v>
      </c>
      <c r="GG1413" s="1434" t="s">
        <v>787</v>
      </c>
      <c r="GH1413" s="1434" t="s">
        <v>787</v>
      </c>
      <c r="GI1413" s="1434" t="s">
        <v>787</v>
      </c>
      <c r="GJ1413" s="1434" t="s">
        <v>787</v>
      </c>
      <c r="GK1413" s="1434" t="s">
        <v>787</v>
      </c>
      <c r="GL1413" s="1434" t="s">
        <v>787</v>
      </c>
      <c r="GM1413" s="1434" t="s">
        <v>787</v>
      </c>
      <c r="GN1413" s="1434" t="s">
        <v>787</v>
      </c>
      <c r="GO1413" s="1434" t="s">
        <v>787</v>
      </c>
      <c r="GP1413" s="1434" t="s">
        <v>787</v>
      </c>
      <c r="GQ1413" s="1434" t="s">
        <v>787</v>
      </c>
      <c r="GR1413" s="1434" t="s">
        <v>787</v>
      </c>
      <c r="GS1413" s="1434" t="s">
        <v>787</v>
      </c>
      <c r="GT1413" s="1434" t="s">
        <v>787</v>
      </c>
      <c r="GU1413" s="1434" t="s">
        <v>787</v>
      </c>
      <c r="GV1413" s="1434" t="s">
        <v>787</v>
      </c>
      <c r="GW1413" s="1434" t="s">
        <v>787</v>
      </c>
      <c r="GX1413" s="1434" t="s">
        <v>787</v>
      </c>
      <c r="GY1413" s="1434" t="s">
        <v>787</v>
      </c>
      <c r="GZ1413" s="1434" t="s">
        <v>787</v>
      </c>
      <c r="HA1413" s="1434" t="s">
        <v>787</v>
      </c>
      <c r="HB1413" s="1434" t="s">
        <v>787</v>
      </c>
      <c r="HC1413" s="1434" t="s">
        <v>787</v>
      </c>
      <c r="HD1413" s="1434" t="s">
        <v>787</v>
      </c>
      <c r="HE1413" s="1434" t="s">
        <v>787</v>
      </c>
      <c r="HF1413" s="1434" t="s">
        <v>787</v>
      </c>
      <c r="HG1413" s="1434" t="s">
        <v>787</v>
      </c>
      <c r="HH1413" s="1434" t="s">
        <v>787</v>
      </c>
      <c r="HI1413" s="1434" t="s">
        <v>787</v>
      </c>
      <c r="HJ1413" s="1434" t="s">
        <v>787</v>
      </c>
      <c r="HK1413" s="1434" t="s">
        <v>787</v>
      </c>
      <c r="HL1413" s="1434" t="s">
        <v>787</v>
      </c>
      <c r="HM1413" s="1434" t="s">
        <v>787</v>
      </c>
      <c r="HN1413" s="1434" t="s">
        <v>787</v>
      </c>
      <c r="HO1413" s="1434" t="s">
        <v>787</v>
      </c>
      <c r="HP1413" s="1434" t="s">
        <v>787</v>
      </c>
      <c r="HQ1413" s="1434" t="s">
        <v>787</v>
      </c>
      <c r="HR1413" s="1434" t="s">
        <v>787</v>
      </c>
      <c r="HS1413" s="1434" t="s">
        <v>787</v>
      </c>
      <c r="HT1413" s="1434" t="s">
        <v>787</v>
      </c>
      <c r="HU1413" s="1434" t="s">
        <v>787</v>
      </c>
      <c r="HV1413" s="1434" t="s">
        <v>787</v>
      </c>
      <c r="HW1413" s="1434" t="s">
        <v>787</v>
      </c>
      <c r="HX1413" s="1434" t="s">
        <v>787</v>
      </c>
      <c r="HY1413" s="1434" t="s">
        <v>787</v>
      </c>
      <c r="HZ1413" s="1434" t="s">
        <v>787</v>
      </c>
      <c r="IA1413" s="1434" t="s">
        <v>787</v>
      </c>
      <c r="IB1413" s="1434" t="s">
        <v>787</v>
      </c>
      <c r="IC1413" s="1434" t="s">
        <v>787</v>
      </c>
      <c r="ID1413" s="1434" t="s">
        <v>787</v>
      </c>
      <c r="IE1413" s="1434" t="s">
        <v>787</v>
      </c>
      <c r="IF1413" s="1434" t="s">
        <v>787</v>
      </c>
      <c r="IG1413" s="1434" t="s">
        <v>787</v>
      </c>
      <c r="IH1413" s="1434" t="s">
        <v>787</v>
      </c>
      <c r="II1413" s="1434" t="s">
        <v>787</v>
      </c>
      <c r="IJ1413" s="1434" t="s">
        <v>787</v>
      </c>
      <c r="IK1413" s="1434" t="s">
        <v>787</v>
      </c>
      <c r="IL1413" s="1434" t="s">
        <v>787</v>
      </c>
      <c r="IM1413" s="1434" t="s">
        <v>787</v>
      </c>
      <c r="IN1413" s="1434" t="s">
        <v>787</v>
      </c>
      <c r="IO1413" s="1434" t="s">
        <v>787</v>
      </c>
      <c r="IP1413" s="1434" t="s">
        <v>787</v>
      </c>
      <c r="IQ1413" s="1434" t="s">
        <v>787</v>
      </c>
      <c r="IR1413" s="1434" t="s">
        <v>787</v>
      </c>
      <c r="IS1413" s="1434" t="s">
        <v>787</v>
      </c>
      <c r="IT1413" s="1434" t="s">
        <v>787</v>
      </c>
      <c r="IU1413" s="1434" t="s">
        <v>787</v>
      </c>
      <c r="IV1413" s="1434" t="s">
        <v>787</v>
      </c>
      <c r="IW1413" s="1434" t="s">
        <v>787</v>
      </c>
      <c r="IX1413" s="1434" t="s">
        <v>787</v>
      </c>
      <c r="IY1413" s="1434" t="s">
        <v>787</v>
      </c>
      <c r="IZ1413" s="1434" t="s">
        <v>787</v>
      </c>
      <c r="JA1413" s="1434" t="s">
        <v>787</v>
      </c>
      <c r="JB1413" s="1434" t="s">
        <v>787</v>
      </c>
      <c r="JC1413" s="1434" t="s">
        <v>787</v>
      </c>
      <c r="JD1413" s="1434" t="s">
        <v>787</v>
      </c>
      <c r="JE1413" s="1434" t="s">
        <v>787</v>
      </c>
      <c r="JF1413" s="1434" t="s">
        <v>787</v>
      </c>
      <c r="JG1413" s="1434" t="s">
        <v>787</v>
      </c>
      <c r="JH1413" s="1434" t="s">
        <v>787</v>
      </c>
      <c r="JI1413" s="1434" t="s">
        <v>787</v>
      </c>
      <c r="JJ1413" s="1434" t="s">
        <v>787</v>
      </c>
      <c r="JK1413" s="1434" t="s">
        <v>787</v>
      </c>
      <c r="JL1413" s="1434" t="s">
        <v>787</v>
      </c>
      <c r="JM1413" s="1434" t="s">
        <v>787</v>
      </c>
      <c r="JN1413" s="1434" t="s">
        <v>787</v>
      </c>
      <c r="JO1413" s="1434" t="s">
        <v>787</v>
      </c>
      <c r="JP1413" s="1434" t="s">
        <v>787</v>
      </c>
      <c r="JQ1413" s="1434" t="s">
        <v>787</v>
      </c>
      <c r="JR1413" s="1434" t="s">
        <v>787</v>
      </c>
      <c r="JS1413" s="1434" t="s">
        <v>787</v>
      </c>
      <c r="JT1413" s="1434" t="s">
        <v>787</v>
      </c>
      <c r="JU1413" s="1434" t="s">
        <v>787</v>
      </c>
      <c r="JV1413" s="1434" t="s">
        <v>787</v>
      </c>
      <c r="JW1413" s="1434" t="s">
        <v>787</v>
      </c>
      <c r="JX1413" s="1434" t="s">
        <v>787</v>
      </c>
      <c r="JY1413" s="1434" t="s">
        <v>787</v>
      </c>
      <c r="JZ1413" s="1434" t="s">
        <v>787</v>
      </c>
      <c r="KA1413" s="1434" t="s">
        <v>787</v>
      </c>
      <c r="KB1413" s="1434" t="s">
        <v>787</v>
      </c>
      <c r="KC1413" s="1434" t="s">
        <v>787</v>
      </c>
      <c r="KD1413" s="1434" t="s">
        <v>787</v>
      </c>
      <c r="KE1413" s="1434" t="s">
        <v>787</v>
      </c>
      <c r="KF1413" s="1434" t="s">
        <v>787</v>
      </c>
      <c r="KG1413" s="1434" t="s">
        <v>787</v>
      </c>
      <c r="KH1413" s="1434" t="s">
        <v>787</v>
      </c>
      <c r="KI1413" s="1434" t="s">
        <v>787</v>
      </c>
      <c r="KJ1413" s="1434" t="s">
        <v>787</v>
      </c>
      <c r="KK1413" s="1434" t="s">
        <v>787</v>
      </c>
      <c r="KL1413" s="1434" t="s">
        <v>787</v>
      </c>
      <c r="KM1413" s="1434" t="s">
        <v>787</v>
      </c>
      <c r="KN1413" s="1434" t="s">
        <v>787</v>
      </c>
      <c r="KO1413" s="1434" t="s">
        <v>787</v>
      </c>
      <c r="KP1413" s="1434" t="s">
        <v>787</v>
      </c>
      <c r="KQ1413" s="1434" t="s">
        <v>787</v>
      </c>
      <c r="KR1413" s="1434" t="s">
        <v>787</v>
      </c>
      <c r="KS1413" s="1434" t="s">
        <v>787</v>
      </c>
      <c r="KT1413" s="1434" t="s">
        <v>787</v>
      </c>
      <c r="KU1413" s="1434" t="s">
        <v>787</v>
      </c>
      <c r="KV1413" s="1434" t="s">
        <v>787</v>
      </c>
      <c r="KW1413" s="1434" t="s">
        <v>787</v>
      </c>
      <c r="KX1413" s="1434" t="s">
        <v>787</v>
      </c>
      <c r="KY1413" s="1434" t="s">
        <v>787</v>
      </c>
      <c r="KZ1413" s="1434" t="s">
        <v>787</v>
      </c>
      <c r="LA1413" s="1434" t="s">
        <v>787</v>
      </c>
      <c r="LB1413" s="1434" t="s">
        <v>787</v>
      </c>
      <c r="LC1413" s="1434" t="s">
        <v>787</v>
      </c>
      <c r="LD1413" s="1434" t="s">
        <v>787</v>
      </c>
      <c r="LE1413" s="1434" t="s">
        <v>787</v>
      </c>
      <c r="LF1413" s="1434" t="s">
        <v>787</v>
      </c>
      <c r="LG1413" s="1434" t="s">
        <v>787</v>
      </c>
      <c r="LH1413" s="1434" t="s">
        <v>787</v>
      </c>
      <c r="LI1413" s="1434" t="s">
        <v>787</v>
      </c>
      <c r="LJ1413" s="1434" t="s">
        <v>787</v>
      </c>
      <c r="LK1413" s="1434" t="s">
        <v>787</v>
      </c>
      <c r="LL1413" s="1434" t="s">
        <v>787</v>
      </c>
      <c r="LM1413" s="1434" t="s">
        <v>787</v>
      </c>
      <c r="LN1413" s="1434" t="s">
        <v>787</v>
      </c>
      <c r="LO1413" s="1434" t="s">
        <v>787</v>
      </c>
      <c r="LP1413" s="1434" t="s">
        <v>787</v>
      </c>
      <c r="LQ1413" s="1434" t="s">
        <v>787</v>
      </c>
      <c r="LR1413" s="1434" t="s">
        <v>787</v>
      </c>
      <c r="LS1413" s="1434" t="s">
        <v>787</v>
      </c>
      <c r="LT1413" s="1434" t="s">
        <v>787</v>
      </c>
      <c r="LU1413" s="1434" t="s">
        <v>787</v>
      </c>
      <c r="LV1413" s="1434" t="s">
        <v>787</v>
      </c>
      <c r="LW1413" s="1434" t="s">
        <v>787</v>
      </c>
      <c r="LX1413" s="1434" t="s">
        <v>787</v>
      </c>
      <c r="LY1413" s="1434" t="s">
        <v>787</v>
      </c>
      <c r="LZ1413" s="1434" t="s">
        <v>787</v>
      </c>
      <c r="MA1413" s="1434" t="s">
        <v>787</v>
      </c>
      <c r="MB1413" s="1434" t="s">
        <v>787</v>
      </c>
      <c r="MC1413" s="1434" t="s">
        <v>787</v>
      </c>
    </row>
    <row r="1414" spans="1:341" s="786" customFormat="1" ht="48" hidden="1" customHeight="1" x14ac:dyDescent="0.25">
      <c r="A1414" s="1520">
        <v>2026</v>
      </c>
      <c r="B1414" s="1521">
        <v>479</v>
      </c>
      <c r="C1414" s="1521" t="s">
        <v>58</v>
      </c>
      <c r="D1414" s="1521">
        <v>3000654</v>
      </c>
      <c r="E1414" s="1521">
        <v>5005020</v>
      </c>
      <c r="F1414" s="1521" t="s">
        <v>2269</v>
      </c>
      <c r="G1414" s="1521" t="s">
        <v>2270</v>
      </c>
      <c r="H1414" s="1521">
        <v>93</v>
      </c>
      <c r="I1414" s="1521" t="s">
        <v>992</v>
      </c>
      <c r="J1414" s="1521" t="s">
        <v>10</v>
      </c>
      <c r="K1414" s="1521" t="s">
        <v>60</v>
      </c>
      <c r="L1414" s="1521" t="s">
        <v>3689</v>
      </c>
      <c r="M1414" s="1521" t="s">
        <v>62</v>
      </c>
      <c r="N1414" s="1521"/>
      <c r="O1414" s="1521" t="s">
        <v>2641</v>
      </c>
      <c r="P1414" s="1521" t="s">
        <v>65</v>
      </c>
      <c r="Q1414" s="1521">
        <v>1</v>
      </c>
      <c r="R1414" s="1550">
        <v>2600</v>
      </c>
      <c r="S1414" s="865" t="s">
        <v>787</v>
      </c>
      <c r="T1414" s="865" t="s">
        <v>787</v>
      </c>
      <c r="U1414" s="1521">
        <v>0</v>
      </c>
      <c r="V1414" s="1521">
        <v>26</v>
      </c>
      <c r="W1414" s="1521" t="s">
        <v>787</v>
      </c>
      <c r="X1414" s="1521" t="s">
        <v>787</v>
      </c>
      <c r="Y1414" s="1521" t="s">
        <v>787</v>
      </c>
      <c r="Z1414" s="1521" t="s">
        <v>787</v>
      </c>
      <c r="AA1414" s="1521" t="s">
        <v>787</v>
      </c>
      <c r="AB1414" s="1521" t="s">
        <v>787</v>
      </c>
      <c r="AC1414" s="1521" t="s">
        <v>787</v>
      </c>
      <c r="AD1414" s="1521" t="s">
        <v>787</v>
      </c>
      <c r="AE1414" s="285"/>
      <c r="AF1414" s="1523" t="s">
        <v>3951</v>
      </c>
      <c r="AG1414" s="1523" t="s">
        <v>3951</v>
      </c>
      <c r="AH1414" s="284">
        <f t="shared" si="1278"/>
        <v>0</v>
      </c>
      <c r="AI1414" s="284">
        <f t="shared" si="1280"/>
        <v>2600</v>
      </c>
      <c r="AJ1414" s="1523" t="s">
        <v>3951</v>
      </c>
      <c r="AK1414" s="1523" t="s">
        <v>3951</v>
      </c>
      <c r="AL1414" s="1523" t="s">
        <v>3951</v>
      </c>
      <c r="AM1414" s="1523" t="s">
        <v>3951</v>
      </c>
      <c r="AN1414" s="1523" t="s">
        <v>3951</v>
      </c>
      <c r="AO1414" s="1523" t="s">
        <v>3951</v>
      </c>
      <c r="AP1414" s="1523" t="s">
        <v>3951</v>
      </c>
      <c r="AQ1414" s="1523" t="s">
        <v>3951</v>
      </c>
      <c r="AR1414" s="288">
        <f t="shared" si="1279"/>
        <v>2600</v>
      </c>
      <c r="AS1414" s="1502" t="s">
        <v>2578</v>
      </c>
      <c r="AT1414" s="865" t="s">
        <v>787</v>
      </c>
      <c r="AU1414" s="865" t="s">
        <v>3535</v>
      </c>
      <c r="AV1414" s="865" t="s">
        <v>3536</v>
      </c>
      <c r="AW1414" s="1524">
        <v>46058</v>
      </c>
      <c r="AX1414" s="865" t="s">
        <v>3537</v>
      </c>
      <c r="AY1414" s="1524">
        <v>46078</v>
      </c>
      <c r="AZ1414" s="865" t="s">
        <v>787</v>
      </c>
      <c r="BA1414" s="865" t="s">
        <v>3538</v>
      </c>
      <c r="BB1414" s="865" t="s">
        <v>995</v>
      </c>
      <c r="BC1414" s="1525" t="s">
        <v>3808</v>
      </c>
      <c r="BD1414" s="1525" t="s">
        <v>3952</v>
      </c>
      <c r="BE1414" s="1525" t="s">
        <v>3810</v>
      </c>
      <c r="BF1414" s="1526">
        <v>46108</v>
      </c>
      <c r="BG1414" s="865" t="s">
        <v>787</v>
      </c>
      <c r="BH1414" s="773" t="s">
        <v>2789</v>
      </c>
      <c r="BI1414" s="2778"/>
      <c r="BJ1414" s="1440"/>
      <c r="BK1414" s="1302" t="s">
        <v>787</v>
      </c>
      <c r="BL1414" s="865">
        <v>6108</v>
      </c>
      <c r="BM1414" s="865"/>
      <c r="BN1414" s="1302" t="s">
        <v>787</v>
      </c>
      <c r="BO1414" s="1302" t="s">
        <v>787</v>
      </c>
      <c r="BP1414" s="1302"/>
      <c r="BQ1414" s="1527" t="s">
        <v>3811</v>
      </c>
      <c r="BR1414" s="2619"/>
      <c r="BS1414" s="1502" t="s">
        <v>2790</v>
      </c>
      <c r="BT1414" s="1502" t="s">
        <v>2775</v>
      </c>
      <c r="BU1414" s="1502" t="s">
        <v>2791</v>
      </c>
      <c r="BV1414" s="1307">
        <v>41102440</v>
      </c>
      <c r="BW1414" s="1306">
        <v>10411024402</v>
      </c>
      <c r="BX1414" s="1502" t="s">
        <v>2834</v>
      </c>
      <c r="BY1414" s="1528">
        <v>46117</v>
      </c>
      <c r="BZ1414" s="1528">
        <v>46142</v>
      </c>
      <c r="CA1414" s="865" t="s">
        <v>787</v>
      </c>
      <c r="CB1414" s="865" t="s">
        <v>787</v>
      </c>
      <c r="CC1414" s="865" t="s">
        <v>787</v>
      </c>
      <c r="CD1414" s="865" t="s">
        <v>787</v>
      </c>
      <c r="CE1414" s="865" t="s">
        <v>787</v>
      </c>
      <c r="CF1414" s="865" t="s">
        <v>787</v>
      </c>
      <c r="CG1414" s="865" t="s">
        <v>787</v>
      </c>
      <c r="CH1414" s="865" t="s">
        <v>787</v>
      </c>
      <c r="CI1414" s="865" t="s">
        <v>787</v>
      </c>
      <c r="CJ1414" s="865" t="s">
        <v>787</v>
      </c>
      <c r="CK1414" s="865"/>
      <c r="CL1414" s="865"/>
      <c r="CM1414" s="865"/>
      <c r="CN1414" s="865"/>
      <c r="CO1414" s="865"/>
      <c r="CP1414" s="865"/>
      <c r="CQ1414" s="865"/>
      <c r="CR1414" s="865"/>
      <c r="CS1414" s="865" t="s">
        <v>787</v>
      </c>
      <c r="CT1414" s="1525"/>
      <c r="CU1414" s="390">
        <f t="shared" si="1272"/>
        <v>0</v>
      </c>
      <c r="CV1414" s="373">
        <v>0</v>
      </c>
      <c r="CW1414" s="390">
        <f t="shared" si="1273"/>
        <v>0</v>
      </c>
      <c r="CX1414" s="373">
        <v>0</v>
      </c>
      <c r="CY1414" s="390">
        <f t="shared" si="1275"/>
        <v>0</v>
      </c>
      <c r="CZ1414" s="390">
        <f t="shared" si="1270"/>
        <v>0</v>
      </c>
      <c r="DA1414" s="390">
        <f t="shared" si="1271"/>
        <v>0</v>
      </c>
      <c r="DB1414" s="865" t="s">
        <v>787</v>
      </c>
      <c r="DC1414" s="1525">
        <v>26</v>
      </c>
      <c r="DD1414" s="1371">
        <f t="shared" si="1267"/>
        <v>2600</v>
      </c>
      <c r="DE1414" s="1525">
        <v>26</v>
      </c>
      <c r="DF1414" s="1371">
        <f t="shared" si="1269"/>
        <v>2600</v>
      </c>
      <c r="DG1414" s="865">
        <v>26</v>
      </c>
      <c r="DH1414" s="1371">
        <f t="shared" si="1281"/>
        <v>2600</v>
      </c>
      <c r="DI1414" s="865" t="s">
        <v>787</v>
      </c>
      <c r="DJ1414" s="865" t="s">
        <v>787</v>
      </c>
      <c r="DK1414" s="865"/>
      <c r="DL1414" s="865"/>
      <c r="DM1414" s="865"/>
      <c r="DN1414" s="865"/>
      <c r="DO1414" s="865"/>
      <c r="DP1414" s="865"/>
      <c r="DQ1414" s="865"/>
      <c r="DR1414" s="865"/>
      <c r="DS1414" s="865"/>
      <c r="DT1414" s="865" t="s">
        <v>787</v>
      </c>
      <c r="DU1414" s="793">
        <f t="shared" si="1274"/>
        <v>2600</v>
      </c>
      <c r="DV1414" s="794">
        <v>2600</v>
      </c>
      <c r="DW1414" s="794">
        <v>2600</v>
      </c>
      <c r="DX1414" s="794">
        <f t="shared" si="1276"/>
        <v>0</v>
      </c>
      <c r="DY1414" s="794">
        <f t="shared" si="1277"/>
        <v>0</v>
      </c>
      <c r="DZ1414" s="865" t="s">
        <v>787</v>
      </c>
      <c r="EA1414" s="865" t="s">
        <v>787</v>
      </c>
      <c r="EB1414" s="865" t="s">
        <v>787</v>
      </c>
      <c r="EC1414" s="865" t="s">
        <v>787</v>
      </c>
      <c r="ED1414" s="865" t="s">
        <v>787</v>
      </c>
      <c r="EE1414" s="865" t="s">
        <v>787</v>
      </c>
      <c r="EF1414" s="865" t="s">
        <v>787</v>
      </c>
      <c r="EG1414" s="865"/>
      <c r="EH1414" s="865" t="s">
        <v>787</v>
      </c>
      <c r="EI1414" s="865" t="s">
        <v>787</v>
      </c>
      <c r="EJ1414" s="865" t="s">
        <v>787</v>
      </c>
      <c r="EK1414" s="865" t="s">
        <v>787</v>
      </c>
      <c r="EL1414" s="865" t="s">
        <v>787</v>
      </c>
      <c r="EM1414" s="865" t="s">
        <v>787</v>
      </c>
      <c r="EN1414" s="865" t="s">
        <v>787</v>
      </c>
      <c r="EO1414" s="865" t="s">
        <v>787</v>
      </c>
      <c r="EP1414" s="865" t="s">
        <v>787</v>
      </c>
      <c r="EQ1414" s="865" t="s">
        <v>787</v>
      </c>
      <c r="ER1414" s="865" t="s">
        <v>787</v>
      </c>
      <c r="ES1414" s="865" t="s">
        <v>787</v>
      </c>
      <c r="ET1414" s="865" t="s">
        <v>787</v>
      </c>
      <c r="EU1414" s="865" t="s">
        <v>787</v>
      </c>
      <c r="EV1414" s="865" t="s">
        <v>787</v>
      </c>
      <c r="EW1414" s="865" t="s">
        <v>787</v>
      </c>
      <c r="EX1414" s="865" t="s">
        <v>787</v>
      </c>
      <c r="EY1414" s="865" t="s">
        <v>787</v>
      </c>
      <c r="EZ1414" s="865" t="s">
        <v>787</v>
      </c>
      <c r="FA1414" s="865" t="s">
        <v>787</v>
      </c>
      <c r="FB1414" s="865" t="s">
        <v>787</v>
      </c>
      <c r="FC1414" s="865" t="s">
        <v>787</v>
      </c>
      <c r="FD1414" s="865" t="s">
        <v>787</v>
      </c>
      <c r="FE1414" s="865" t="s">
        <v>787</v>
      </c>
      <c r="FF1414" s="865" t="s">
        <v>787</v>
      </c>
      <c r="FG1414" s="865" t="s">
        <v>787</v>
      </c>
      <c r="FH1414" s="865" t="s">
        <v>787</v>
      </c>
      <c r="FI1414" s="1434" t="s">
        <v>787</v>
      </c>
      <c r="FJ1414" s="1434" t="s">
        <v>787</v>
      </c>
      <c r="FK1414" s="1434" t="s">
        <v>787</v>
      </c>
      <c r="FL1414" s="1434" t="s">
        <v>787</v>
      </c>
      <c r="FM1414" s="1434" t="s">
        <v>787</v>
      </c>
      <c r="FN1414" s="1434" t="s">
        <v>787</v>
      </c>
      <c r="FO1414" s="1434" t="s">
        <v>787</v>
      </c>
      <c r="FP1414" s="1434" t="s">
        <v>787</v>
      </c>
      <c r="FQ1414" s="1434" t="s">
        <v>787</v>
      </c>
      <c r="FR1414" s="1434" t="s">
        <v>787</v>
      </c>
      <c r="FS1414" s="1434" t="s">
        <v>787</v>
      </c>
      <c r="FT1414" s="1434" t="s">
        <v>787</v>
      </c>
      <c r="FU1414" s="1434" t="s">
        <v>787</v>
      </c>
      <c r="FV1414" s="1434" t="s">
        <v>787</v>
      </c>
      <c r="FW1414" s="1434" t="s">
        <v>787</v>
      </c>
      <c r="FX1414" s="1434" t="s">
        <v>787</v>
      </c>
      <c r="FY1414" s="1434" t="s">
        <v>787</v>
      </c>
      <c r="FZ1414" s="1434" t="s">
        <v>787</v>
      </c>
      <c r="GA1414" s="1434" t="s">
        <v>787</v>
      </c>
      <c r="GB1414" s="1434" t="s">
        <v>787</v>
      </c>
      <c r="GC1414" s="1434" t="s">
        <v>787</v>
      </c>
      <c r="GD1414" s="1434" t="s">
        <v>787</v>
      </c>
      <c r="GE1414" s="1434" t="s">
        <v>787</v>
      </c>
      <c r="GF1414" s="1434" t="s">
        <v>787</v>
      </c>
      <c r="GG1414" s="1434" t="s">
        <v>787</v>
      </c>
      <c r="GH1414" s="1434" t="s">
        <v>787</v>
      </c>
      <c r="GI1414" s="1434" t="s">
        <v>787</v>
      </c>
      <c r="GJ1414" s="1434" t="s">
        <v>787</v>
      </c>
      <c r="GK1414" s="1434" t="s">
        <v>787</v>
      </c>
      <c r="GL1414" s="1434" t="s">
        <v>787</v>
      </c>
      <c r="GM1414" s="1434" t="s">
        <v>787</v>
      </c>
      <c r="GN1414" s="1434" t="s">
        <v>787</v>
      </c>
      <c r="GO1414" s="1434" t="s">
        <v>787</v>
      </c>
      <c r="GP1414" s="1434" t="s">
        <v>787</v>
      </c>
      <c r="GQ1414" s="1434" t="s">
        <v>787</v>
      </c>
      <c r="GR1414" s="1434" t="s">
        <v>787</v>
      </c>
      <c r="GS1414" s="1434" t="s">
        <v>787</v>
      </c>
      <c r="GT1414" s="1434" t="s">
        <v>787</v>
      </c>
      <c r="GU1414" s="1434" t="s">
        <v>787</v>
      </c>
      <c r="GV1414" s="1434" t="s">
        <v>787</v>
      </c>
      <c r="GW1414" s="1434" t="s">
        <v>787</v>
      </c>
      <c r="GX1414" s="1434" t="s">
        <v>787</v>
      </c>
      <c r="GY1414" s="1434" t="s">
        <v>787</v>
      </c>
      <c r="GZ1414" s="1434" t="s">
        <v>787</v>
      </c>
      <c r="HA1414" s="1434" t="s">
        <v>787</v>
      </c>
      <c r="HB1414" s="1434" t="s">
        <v>787</v>
      </c>
      <c r="HC1414" s="1434" t="s">
        <v>787</v>
      </c>
      <c r="HD1414" s="1434" t="s">
        <v>787</v>
      </c>
      <c r="HE1414" s="1434" t="s">
        <v>787</v>
      </c>
      <c r="HF1414" s="1434" t="s">
        <v>787</v>
      </c>
      <c r="HG1414" s="1434" t="s">
        <v>787</v>
      </c>
      <c r="HH1414" s="1434" t="s">
        <v>787</v>
      </c>
      <c r="HI1414" s="1434" t="s">
        <v>787</v>
      </c>
      <c r="HJ1414" s="1434" t="s">
        <v>787</v>
      </c>
      <c r="HK1414" s="1434" t="s">
        <v>787</v>
      </c>
      <c r="HL1414" s="1434" t="s">
        <v>787</v>
      </c>
      <c r="HM1414" s="1434" t="s">
        <v>787</v>
      </c>
      <c r="HN1414" s="1434" t="s">
        <v>787</v>
      </c>
      <c r="HO1414" s="1434" t="s">
        <v>787</v>
      </c>
      <c r="HP1414" s="1434" t="s">
        <v>787</v>
      </c>
      <c r="HQ1414" s="1434" t="s">
        <v>787</v>
      </c>
      <c r="HR1414" s="1434" t="s">
        <v>787</v>
      </c>
      <c r="HS1414" s="1434" t="s">
        <v>787</v>
      </c>
      <c r="HT1414" s="1434" t="s">
        <v>787</v>
      </c>
      <c r="HU1414" s="1434" t="s">
        <v>787</v>
      </c>
      <c r="HV1414" s="1434" t="s">
        <v>787</v>
      </c>
      <c r="HW1414" s="1434" t="s">
        <v>787</v>
      </c>
      <c r="HX1414" s="1434" t="s">
        <v>787</v>
      </c>
      <c r="HY1414" s="1434" t="s">
        <v>787</v>
      </c>
      <c r="HZ1414" s="1434" t="s">
        <v>787</v>
      </c>
      <c r="IA1414" s="1434" t="s">
        <v>787</v>
      </c>
      <c r="IB1414" s="1434" t="s">
        <v>787</v>
      </c>
      <c r="IC1414" s="1434" t="s">
        <v>787</v>
      </c>
      <c r="ID1414" s="1434" t="s">
        <v>787</v>
      </c>
      <c r="IE1414" s="1434" t="s">
        <v>787</v>
      </c>
      <c r="IF1414" s="1434" t="s">
        <v>787</v>
      </c>
      <c r="IG1414" s="1434" t="s">
        <v>787</v>
      </c>
      <c r="IH1414" s="1434" t="s">
        <v>787</v>
      </c>
      <c r="II1414" s="1434" t="s">
        <v>787</v>
      </c>
      <c r="IJ1414" s="1434" t="s">
        <v>787</v>
      </c>
      <c r="IK1414" s="1434" t="s">
        <v>787</v>
      </c>
      <c r="IL1414" s="1434" t="s">
        <v>787</v>
      </c>
      <c r="IM1414" s="1434" t="s">
        <v>787</v>
      </c>
      <c r="IN1414" s="1434" t="s">
        <v>787</v>
      </c>
      <c r="IO1414" s="1434" t="s">
        <v>787</v>
      </c>
      <c r="IP1414" s="1434" t="s">
        <v>787</v>
      </c>
      <c r="IQ1414" s="1434" t="s">
        <v>787</v>
      </c>
      <c r="IR1414" s="1434" t="s">
        <v>787</v>
      </c>
      <c r="IS1414" s="1434" t="s">
        <v>787</v>
      </c>
      <c r="IT1414" s="1434" t="s">
        <v>787</v>
      </c>
      <c r="IU1414" s="1434" t="s">
        <v>787</v>
      </c>
      <c r="IV1414" s="1434" t="s">
        <v>787</v>
      </c>
      <c r="IW1414" s="1434" t="s">
        <v>787</v>
      </c>
      <c r="IX1414" s="1434" t="s">
        <v>787</v>
      </c>
      <c r="IY1414" s="1434" t="s">
        <v>787</v>
      </c>
      <c r="IZ1414" s="1434" t="s">
        <v>787</v>
      </c>
      <c r="JA1414" s="1434" t="s">
        <v>787</v>
      </c>
      <c r="JB1414" s="1434" t="s">
        <v>787</v>
      </c>
      <c r="JC1414" s="1434" t="s">
        <v>787</v>
      </c>
      <c r="JD1414" s="1434" t="s">
        <v>787</v>
      </c>
      <c r="JE1414" s="1434" t="s">
        <v>787</v>
      </c>
      <c r="JF1414" s="1434" t="s">
        <v>787</v>
      </c>
      <c r="JG1414" s="1434" t="s">
        <v>787</v>
      </c>
      <c r="JH1414" s="1434" t="s">
        <v>787</v>
      </c>
      <c r="JI1414" s="1434" t="s">
        <v>787</v>
      </c>
      <c r="JJ1414" s="1434" t="s">
        <v>787</v>
      </c>
      <c r="JK1414" s="1434" t="s">
        <v>787</v>
      </c>
      <c r="JL1414" s="1434" t="s">
        <v>787</v>
      </c>
      <c r="JM1414" s="1434" t="s">
        <v>787</v>
      </c>
      <c r="JN1414" s="1434" t="s">
        <v>787</v>
      </c>
      <c r="JO1414" s="1434" t="s">
        <v>787</v>
      </c>
      <c r="JP1414" s="1434" t="s">
        <v>787</v>
      </c>
      <c r="JQ1414" s="1434" t="s">
        <v>787</v>
      </c>
      <c r="JR1414" s="1434" t="s">
        <v>787</v>
      </c>
      <c r="JS1414" s="1434" t="s">
        <v>787</v>
      </c>
      <c r="JT1414" s="1434" t="s">
        <v>787</v>
      </c>
      <c r="JU1414" s="1434" t="s">
        <v>787</v>
      </c>
      <c r="JV1414" s="1434" t="s">
        <v>787</v>
      </c>
      <c r="JW1414" s="1434" t="s">
        <v>787</v>
      </c>
      <c r="JX1414" s="1434" t="s">
        <v>787</v>
      </c>
      <c r="JY1414" s="1434" t="s">
        <v>787</v>
      </c>
      <c r="JZ1414" s="1434" t="s">
        <v>787</v>
      </c>
      <c r="KA1414" s="1434" t="s">
        <v>787</v>
      </c>
      <c r="KB1414" s="1434" t="s">
        <v>787</v>
      </c>
      <c r="KC1414" s="1434" t="s">
        <v>787</v>
      </c>
      <c r="KD1414" s="1434" t="s">
        <v>787</v>
      </c>
      <c r="KE1414" s="1434" t="s">
        <v>787</v>
      </c>
      <c r="KF1414" s="1434" t="s">
        <v>787</v>
      </c>
      <c r="KG1414" s="1434" t="s">
        <v>787</v>
      </c>
      <c r="KH1414" s="1434" t="s">
        <v>787</v>
      </c>
      <c r="KI1414" s="1434" t="s">
        <v>787</v>
      </c>
      <c r="KJ1414" s="1434" t="s">
        <v>787</v>
      </c>
      <c r="KK1414" s="1434" t="s">
        <v>787</v>
      </c>
      <c r="KL1414" s="1434" t="s">
        <v>787</v>
      </c>
      <c r="KM1414" s="1434" t="s">
        <v>787</v>
      </c>
      <c r="KN1414" s="1434" t="s">
        <v>787</v>
      </c>
      <c r="KO1414" s="1434" t="s">
        <v>787</v>
      </c>
      <c r="KP1414" s="1434" t="s">
        <v>787</v>
      </c>
      <c r="KQ1414" s="1434" t="s">
        <v>787</v>
      </c>
      <c r="KR1414" s="1434" t="s">
        <v>787</v>
      </c>
      <c r="KS1414" s="1434" t="s">
        <v>787</v>
      </c>
      <c r="KT1414" s="1434" t="s">
        <v>787</v>
      </c>
      <c r="KU1414" s="1434" t="s">
        <v>787</v>
      </c>
      <c r="KV1414" s="1434" t="s">
        <v>787</v>
      </c>
      <c r="KW1414" s="1434" t="s">
        <v>787</v>
      </c>
      <c r="KX1414" s="1434" t="s">
        <v>787</v>
      </c>
      <c r="KY1414" s="1434" t="s">
        <v>787</v>
      </c>
      <c r="KZ1414" s="1434" t="s">
        <v>787</v>
      </c>
      <c r="LA1414" s="1434" t="s">
        <v>787</v>
      </c>
      <c r="LB1414" s="1434" t="s">
        <v>787</v>
      </c>
      <c r="LC1414" s="1434" t="s">
        <v>787</v>
      </c>
      <c r="LD1414" s="1434" t="s">
        <v>787</v>
      </c>
      <c r="LE1414" s="1434" t="s">
        <v>787</v>
      </c>
      <c r="LF1414" s="1434" t="s">
        <v>787</v>
      </c>
      <c r="LG1414" s="1434" t="s">
        <v>787</v>
      </c>
      <c r="LH1414" s="1434" t="s">
        <v>787</v>
      </c>
      <c r="LI1414" s="1434" t="s">
        <v>787</v>
      </c>
      <c r="LJ1414" s="1434" t="s">
        <v>787</v>
      </c>
      <c r="LK1414" s="1434" t="s">
        <v>787</v>
      </c>
      <c r="LL1414" s="1434" t="s">
        <v>787</v>
      </c>
      <c r="LM1414" s="1434" t="s">
        <v>787</v>
      </c>
      <c r="LN1414" s="1434" t="s">
        <v>787</v>
      </c>
      <c r="LO1414" s="1434" t="s">
        <v>787</v>
      </c>
      <c r="LP1414" s="1434" t="s">
        <v>787</v>
      </c>
      <c r="LQ1414" s="1434" t="s">
        <v>787</v>
      </c>
      <c r="LR1414" s="1434" t="s">
        <v>787</v>
      </c>
      <c r="LS1414" s="1434" t="s">
        <v>787</v>
      </c>
      <c r="LT1414" s="1434" t="s">
        <v>787</v>
      </c>
      <c r="LU1414" s="1434" t="s">
        <v>787</v>
      </c>
      <c r="LV1414" s="1434" t="s">
        <v>787</v>
      </c>
      <c r="LW1414" s="1434" t="s">
        <v>787</v>
      </c>
      <c r="LX1414" s="1434" t="s">
        <v>787</v>
      </c>
      <c r="LY1414" s="1434" t="s">
        <v>787</v>
      </c>
      <c r="LZ1414" s="1434" t="s">
        <v>787</v>
      </c>
      <c r="MA1414" s="1434" t="s">
        <v>787</v>
      </c>
      <c r="MB1414" s="1434" t="s">
        <v>787</v>
      </c>
      <c r="MC1414" s="1434" t="s">
        <v>787</v>
      </c>
    </row>
    <row r="1415" spans="1:341" s="786" customFormat="1" ht="48" hidden="1" customHeight="1" x14ac:dyDescent="0.25">
      <c r="A1415" s="1520">
        <v>2026</v>
      </c>
      <c r="B1415" s="1521">
        <v>479</v>
      </c>
      <c r="C1415" s="1521" t="s">
        <v>58</v>
      </c>
      <c r="D1415" s="1521">
        <v>3000654</v>
      </c>
      <c r="E1415" s="1521">
        <v>5005020</v>
      </c>
      <c r="F1415" s="1521" t="s">
        <v>2269</v>
      </c>
      <c r="G1415" s="1521" t="s">
        <v>2270</v>
      </c>
      <c r="H1415" s="1521">
        <v>93</v>
      </c>
      <c r="I1415" s="1521" t="s">
        <v>992</v>
      </c>
      <c r="J1415" s="1521" t="s">
        <v>10</v>
      </c>
      <c r="K1415" s="1521" t="s">
        <v>60</v>
      </c>
      <c r="L1415" s="1521" t="s">
        <v>3689</v>
      </c>
      <c r="M1415" s="1521" t="s">
        <v>62</v>
      </c>
      <c r="N1415" s="1521"/>
      <c r="O1415" s="1521" t="s">
        <v>2641</v>
      </c>
      <c r="P1415" s="1521" t="s">
        <v>65</v>
      </c>
      <c r="Q1415" s="1521">
        <v>1</v>
      </c>
      <c r="R1415" s="1550">
        <v>2600</v>
      </c>
      <c r="S1415" s="865" t="s">
        <v>787</v>
      </c>
      <c r="T1415" s="865" t="s">
        <v>787</v>
      </c>
      <c r="U1415" s="1521">
        <v>0</v>
      </c>
      <c r="V1415" s="1521">
        <v>26</v>
      </c>
      <c r="W1415" s="1521" t="s">
        <v>787</v>
      </c>
      <c r="X1415" s="1521" t="s">
        <v>787</v>
      </c>
      <c r="Y1415" s="1521" t="s">
        <v>787</v>
      </c>
      <c r="Z1415" s="1521" t="s">
        <v>787</v>
      </c>
      <c r="AA1415" s="1521" t="s">
        <v>787</v>
      </c>
      <c r="AB1415" s="1521" t="s">
        <v>787</v>
      </c>
      <c r="AC1415" s="1521" t="s">
        <v>787</v>
      </c>
      <c r="AD1415" s="1521" t="s">
        <v>787</v>
      </c>
      <c r="AE1415" s="285"/>
      <c r="AF1415" s="1523" t="s">
        <v>3951</v>
      </c>
      <c r="AG1415" s="1523" t="s">
        <v>3951</v>
      </c>
      <c r="AH1415" s="284">
        <f t="shared" si="1278"/>
        <v>0</v>
      </c>
      <c r="AI1415" s="284">
        <f t="shared" si="1280"/>
        <v>2600</v>
      </c>
      <c r="AJ1415" s="1523" t="s">
        <v>3951</v>
      </c>
      <c r="AK1415" s="1523" t="s">
        <v>3951</v>
      </c>
      <c r="AL1415" s="1523" t="s">
        <v>3951</v>
      </c>
      <c r="AM1415" s="1523" t="s">
        <v>3951</v>
      </c>
      <c r="AN1415" s="1523" t="s">
        <v>3951</v>
      </c>
      <c r="AO1415" s="1523" t="s">
        <v>3951</v>
      </c>
      <c r="AP1415" s="1523" t="s">
        <v>3951</v>
      </c>
      <c r="AQ1415" s="1523" t="s">
        <v>3951</v>
      </c>
      <c r="AR1415" s="288">
        <f t="shared" si="1279"/>
        <v>2600</v>
      </c>
      <c r="AS1415" s="1502" t="s">
        <v>2578</v>
      </c>
      <c r="AT1415" s="865" t="s">
        <v>787</v>
      </c>
      <c r="AU1415" s="865" t="s">
        <v>3535</v>
      </c>
      <c r="AV1415" s="865" t="s">
        <v>3536</v>
      </c>
      <c r="AW1415" s="1524">
        <v>46058</v>
      </c>
      <c r="AX1415" s="865" t="s">
        <v>3537</v>
      </c>
      <c r="AY1415" s="1524">
        <v>46078</v>
      </c>
      <c r="AZ1415" s="865" t="s">
        <v>787</v>
      </c>
      <c r="BA1415" s="865" t="s">
        <v>3538</v>
      </c>
      <c r="BB1415" s="865" t="s">
        <v>995</v>
      </c>
      <c r="BC1415" s="1525" t="s">
        <v>3808</v>
      </c>
      <c r="BD1415" s="1525" t="s">
        <v>3952</v>
      </c>
      <c r="BE1415" s="1525" t="s">
        <v>3810</v>
      </c>
      <c r="BF1415" s="1526">
        <v>46108</v>
      </c>
      <c r="BG1415" s="865" t="s">
        <v>787</v>
      </c>
      <c r="BH1415" s="773" t="s">
        <v>3958</v>
      </c>
      <c r="BI1415" s="2778"/>
      <c r="BJ1415" s="1440"/>
      <c r="BK1415" s="1302" t="s">
        <v>787</v>
      </c>
      <c r="BL1415" s="865">
        <v>6109</v>
      </c>
      <c r="BM1415" s="865"/>
      <c r="BN1415" s="1302" t="s">
        <v>787</v>
      </c>
      <c r="BO1415" s="1302" t="s">
        <v>787</v>
      </c>
      <c r="BP1415" s="1302"/>
      <c r="BQ1415" s="1527" t="s">
        <v>3811</v>
      </c>
      <c r="BR1415" s="2619"/>
      <c r="BS1415" s="1502" t="s">
        <v>2795</v>
      </c>
      <c r="BT1415" s="1502" t="s">
        <v>2796</v>
      </c>
      <c r="BU1415" s="1502" t="s">
        <v>2797</v>
      </c>
      <c r="BV1415" s="1307">
        <v>73026272</v>
      </c>
      <c r="BW1415" s="1306">
        <v>10730262723</v>
      </c>
      <c r="BX1415" s="1502" t="s">
        <v>2834</v>
      </c>
      <c r="BY1415" s="1528">
        <v>46117</v>
      </c>
      <c r="BZ1415" s="1528">
        <v>46142</v>
      </c>
      <c r="CA1415" s="865" t="s">
        <v>787</v>
      </c>
      <c r="CB1415" s="865" t="s">
        <v>787</v>
      </c>
      <c r="CC1415" s="865" t="s">
        <v>787</v>
      </c>
      <c r="CD1415" s="865" t="s">
        <v>787</v>
      </c>
      <c r="CE1415" s="865" t="s">
        <v>787</v>
      </c>
      <c r="CF1415" s="865" t="s">
        <v>787</v>
      </c>
      <c r="CG1415" s="865" t="s">
        <v>787</v>
      </c>
      <c r="CH1415" s="865" t="s">
        <v>787</v>
      </c>
      <c r="CI1415" s="865" t="s">
        <v>787</v>
      </c>
      <c r="CJ1415" s="865" t="s">
        <v>787</v>
      </c>
      <c r="CK1415" s="865"/>
      <c r="CL1415" s="865"/>
      <c r="CM1415" s="865"/>
      <c r="CN1415" s="865"/>
      <c r="CO1415" s="865"/>
      <c r="CP1415" s="865"/>
      <c r="CQ1415" s="865"/>
      <c r="CR1415" s="865"/>
      <c r="CS1415" s="865" t="s">
        <v>787</v>
      </c>
      <c r="CT1415" s="1525"/>
      <c r="CU1415" s="390">
        <f t="shared" si="1272"/>
        <v>0</v>
      </c>
      <c r="CV1415" s="373">
        <v>0</v>
      </c>
      <c r="CW1415" s="390">
        <f t="shared" si="1273"/>
        <v>0</v>
      </c>
      <c r="CX1415" s="373">
        <v>0</v>
      </c>
      <c r="CY1415" s="390">
        <f t="shared" si="1275"/>
        <v>0</v>
      </c>
      <c r="CZ1415" s="390">
        <f t="shared" si="1270"/>
        <v>0</v>
      </c>
      <c r="DA1415" s="390">
        <f t="shared" si="1271"/>
        <v>0</v>
      </c>
      <c r="DB1415" s="865" t="s">
        <v>787</v>
      </c>
      <c r="DC1415" s="1525">
        <v>26</v>
      </c>
      <c r="DD1415" s="1371">
        <f t="shared" si="1267"/>
        <v>2600</v>
      </c>
      <c r="DE1415" s="1525">
        <v>26</v>
      </c>
      <c r="DF1415" s="1371">
        <f t="shared" si="1269"/>
        <v>2600</v>
      </c>
      <c r="DG1415" s="865">
        <v>26</v>
      </c>
      <c r="DH1415" s="1371">
        <f t="shared" si="1281"/>
        <v>2600</v>
      </c>
      <c r="DI1415" s="865" t="s">
        <v>787</v>
      </c>
      <c r="DJ1415" s="865" t="s">
        <v>787</v>
      </c>
      <c r="DK1415" s="865"/>
      <c r="DL1415" s="865"/>
      <c r="DM1415" s="865"/>
      <c r="DN1415" s="865"/>
      <c r="DO1415" s="865"/>
      <c r="DP1415" s="865"/>
      <c r="DQ1415" s="865"/>
      <c r="DR1415" s="865"/>
      <c r="DS1415" s="865"/>
      <c r="DT1415" s="865" t="s">
        <v>787</v>
      </c>
      <c r="DU1415" s="793">
        <f t="shared" si="1274"/>
        <v>2600</v>
      </c>
      <c r="DV1415" s="794">
        <v>2600</v>
      </c>
      <c r="DW1415" s="794">
        <v>2600</v>
      </c>
      <c r="DX1415" s="794">
        <f t="shared" si="1276"/>
        <v>0</v>
      </c>
      <c r="DY1415" s="794">
        <f t="shared" si="1277"/>
        <v>0</v>
      </c>
      <c r="DZ1415" s="865" t="s">
        <v>787</v>
      </c>
      <c r="EA1415" s="865" t="s">
        <v>787</v>
      </c>
      <c r="EB1415" s="865" t="s">
        <v>787</v>
      </c>
      <c r="EC1415" s="865" t="s">
        <v>787</v>
      </c>
      <c r="ED1415" s="865" t="s">
        <v>787</v>
      </c>
      <c r="EE1415" s="865" t="s">
        <v>787</v>
      </c>
      <c r="EF1415" s="865" t="s">
        <v>787</v>
      </c>
      <c r="EG1415" s="865"/>
      <c r="EH1415" s="865" t="s">
        <v>787</v>
      </c>
      <c r="EI1415" s="865" t="s">
        <v>787</v>
      </c>
      <c r="EJ1415" s="865" t="s">
        <v>787</v>
      </c>
      <c r="EK1415" s="865" t="s">
        <v>787</v>
      </c>
      <c r="EL1415" s="865" t="s">
        <v>787</v>
      </c>
      <c r="EM1415" s="865" t="s">
        <v>787</v>
      </c>
      <c r="EN1415" s="865" t="s">
        <v>787</v>
      </c>
      <c r="EO1415" s="865" t="s">
        <v>787</v>
      </c>
      <c r="EP1415" s="865" t="s">
        <v>787</v>
      </c>
      <c r="EQ1415" s="865" t="s">
        <v>787</v>
      </c>
      <c r="ER1415" s="865" t="s">
        <v>787</v>
      </c>
      <c r="ES1415" s="865" t="s">
        <v>787</v>
      </c>
      <c r="ET1415" s="865" t="s">
        <v>787</v>
      </c>
      <c r="EU1415" s="865" t="s">
        <v>787</v>
      </c>
      <c r="EV1415" s="865" t="s">
        <v>787</v>
      </c>
      <c r="EW1415" s="865" t="s">
        <v>787</v>
      </c>
      <c r="EX1415" s="865" t="s">
        <v>787</v>
      </c>
      <c r="EY1415" s="865" t="s">
        <v>787</v>
      </c>
      <c r="EZ1415" s="865" t="s">
        <v>787</v>
      </c>
      <c r="FA1415" s="865" t="s">
        <v>787</v>
      </c>
      <c r="FB1415" s="865" t="s">
        <v>787</v>
      </c>
      <c r="FC1415" s="865" t="s">
        <v>787</v>
      </c>
      <c r="FD1415" s="865" t="s">
        <v>787</v>
      </c>
      <c r="FE1415" s="865" t="s">
        <v>787</v>
      </c>
      <c r="FF1415" s="865" t="s">
        <v>787</v>
      </c>
      <c r="FG1415" s="865" t="s">
        <v>787</v>
      </c>
      <c r="FH1415" s="865" t="s">
        <v>787</v>
      </c>
      <c r="FI1415" s="1434" t="s">
        <v>787</v>
      </c>
      <c r="FJ1415" s="1434" t="s">
        <v>787</v>
      </c>
      <c r="FK1415" s="1434" t="s">
        <v>787</v>
      </c>
      <c r="FL1415" s="1434" t="s">
        <v>787</v>
      </c>
      <c r="FM1415" s="1434" t="s">
        <v>787</v>
      </c>
      <c r="FN1415" s="1434" t="s">
        <v>787</v>
      </c>
      <c r="FO1415" s="1434" t="s">
        <v>787</v>
      </c>
      <c r="FP1415" s="1434" t="s">
        <v>787</v>
      </c>
      <c r="FQ1415" s="1434" t="s">
        <v>787</v>
      </c>
      <c r="FR1415" s="1434" t="s">
        <v>787</v>
      </c>
      <c r="FS1415" s="1434" t="s">
        <v>787</v>
      </c>
      <c r="FT1415" s="1434" t="s">
        <v>787</v>
      </c>
      <c r="FU1415" s="1434" t="s">
        <v>787</v>
      </c>
      <c r="FV1415" s="1434" t="s">
        <v>787</v>
      </c>
      <c r="FW1415" s="1434" t="s">
        <v>787</v>
      </c>
      <c r="FX1415" s="1434" t="s">
        <v>787</v>
      </c>
      <c r="FY1415" s="1434" t="s">
        <v>787</v>
      </c>
      <c r="FZ1415" s="1434" t="s">
        <v>787</v>
      </c>
      <c r="GA1415" s="1434" t="s">
        <v>787</v>
      </c>
      <c r="GB1415" s="1434" t="s">
        <v>787</v>
      </c>
      <c r="GC1415" s="1434" t="s">
        <v>787</v>
      </c>
      <c r="GD1415" s="1434" t="s">
        <v>787</v>
      </c>
      <c r="GE1415" s="1434" t="s">
        <v>787</v>
      </c>
      <c r="GF1415" s="1434" t="s">
        <v>787</v>
      </c>
      <c r="GG1415" s="1434" t="s">
        <v>787</v>
      </c>
      <c r="GH1415" s="1434" t="s">
        <v>787</v>
      </c>
      <c r="GI1415" s="1434" t="s">
        <v>787</v>
      </c>
      <c r="GJ1415" s="1434" t="s">
        <v>787</v>
      </c>
      <c r="GK1415" s="1434" t="s">
        <v>787</v>
      </c>
      <c r="GL1415" s="1434" t="s">
        <v>787</v>
      </c>
      <c r="GM1415" s="1434" t="s">
        <v>787</v>
      </c>
      <c r="GN1415" s="1434" t="s">
        <v>787</v>
      </c>
      <c r="GO1415" s="1434" t="s">
        <v>787</v>
      </c>
      <c r="GP1415" s="1434" t="s">
        <v>787</v>
      </c>
      <c r="GQ1415" s="1434" t="s">
        <v>787</v>
      </c>
      <c r="GR1415" s="1434" t="s">
        <v>787</v>
      </c>
      <c r="GS1415" s="1434" t="s">
        <v>787</v>
      </c>
      <c r="GT1415" s="1434" t="s">
        <v>787</v>
      </c>
      <c r="GU1415" s="1434" t="s">
        <v>787</v>
      </c>
      <c r="GV1415" s="1434" t="s">
        <v>787</v>
      </c>
      <c r="GW1415" s="1434" t="s">
        <v>787</v>
      </c>
      <c r="GX1415" s="1434" t="s">
        <v>787</v>
      </c>
      <c r="GY1415" s="1434" t="s">
        <v>787</v>
      </c>
      <c r="GZ1415" s="1434" t="s">
        <v>787</v>
      </c>
      <c r="HA1415" s="1434" t="s">
        <v>787</v>
      </c>
      <c r="HB1415" s="1434" t="s">
        <v>787</v>
      </c>
      <c r="HC1415" s="1434" t="s">
        <v>787</v>
      </c>
      <c r="HD1415" s="1434" t="s">
        <v>787</v>
      </c>
      <c r="HE1415" s="1434" t="s">
        <v>787</v>
      </c>
      <c r="HF1415" s="1434" t="s">
        <v>787</v>
      </c>
      <c r="HG1415" s="1434" t="s">
        <v>787</v>
      </c>
      <c r="HH1415" s="1434" t="s">
        <v>787</v>
      </c>
      <c r="HI1415" s="1434" t="s">
        <v>787</v>
      </c>
      <c r="HJ1415" s="1434" t="s">
        <v>787</v>
      </c>
      <c r="HK1415" s="1434" t="s">
        <v>787</v>
      </c>
      <c r="HL1415" s="1434" t="s">
        <v>787</v>
      </c>
      <c r="HM1415" s="1434" t="s">
        <v>787</v>
      </c>
      <c r="HN1415" s="1434" t="s">
        <v>787</v>
      </c>
      <c r="HO1415" s="1434" t="s">
        <v>787</v>
      </c>
      <c r="HP1415" s="1434" t="s">
        <v>787</v>
      </c>
      <c r="HQ1415" s="1434" t="s">
        <v>787</v>
      </c>
      <c r="HR1415" s="1434" t="s">
        <v>787</v>
      </c>
      <c r="HS1415" s="1434" t="s">
        <v>787</v>
      </c>
      <c r="HT1415" s="1434" t="s">
        <v>787</v>
      </c>
      <c r="HU1415" s="1434" t="s">
        <v>787</v>
      </c>
      <c r="HV1415" s="1434" t="s">
        <v>787</v>
      </c>
      <c r="HW1415" s="1434" t="s">
        <v>787</v>
      </c>
      <c r="HX1415" s="1434" t="s">
        <v>787</v>
      </c>
      <c r="HY1415" s="1434" t="s">
        <v>787</v>
      </c>
      <c r="HZ1415" s="1434" t="s">
        <v>787</v>
      </c>
      <c r="IA1415" s="1434" t="s">
        <v>787</v>
      </c>
      <c r="IB1415" s="1434" t="s">
        <v>787</v>
      </c>
      <c r="IC1415" s="1434" t="s">
        <v>787</v>
      </c>
      <c r="ID1415" s="1434" t="s">
        <v>787</v>
      </c>
      <c r="IE1415" s="1434" t="s">
        <v>787</v>
      </c>
      <c r="IF1415" s="1434" t="s">
        <v>787</v>
      </c>
      <c r="IG1415" s="1434" t="s">
        <v>787</v>
      </c>
      <c r="IH1415" s="1434" t="s">
        <v>787</v>
      </c>
      <c r="II1415" s="1434" t="s">
        <v>787</v>
      </c>
      <c r="IJ1415" s="1434" t="s">
        <v>787</v>
      </c>
      <c r="IK1415" s="1434" t="s">
        <v>787</v>
      </c>
      <c r="IL1415" s="1434" t="s">
        <v>787</v>
      </c>
      <c r="IM1415" s="1434" t="s">
        <v>787</v>
      </c>
      <c r="IN1415" s="1434" t="s">
        <v>787</v>
      </c>
      <c r="IO1415" s="1434" t="s">
        <v>787</v>
      </c>
      <c r="IP1415" s="1434" t="s">
        <v>787</v>
      </c>
      <c r="IQ1415" s="1434" t="s">
        <v>787</v>
      </c>
      <c r="IR1415" s="1434" t="s">
        <v>787</v>
      </c>
      <c r="IS1415" s="1434" t="s">
        <v>787</v>
      </c>
      <c r="IT1415" s="1434" t="s">
        <v>787</v>
      </c>
      <c r="IU1415" s="1434" t="s">
        <v>787</v>
      </c>
      <c r="IV1415" s="1434" t="s">
        <v>787</v>
      </c>
      <c r="IW1415" s="1434" t="s">
        <v>787</v>
      </c>
      <c r="IX1415" s="1434" t="s">
        <v>787</v>
      </c>
      <c r="IY1415" s="1434" t="s">
        <v>787</v>
      </c>
      <c r="IZ1415" s="1434" t="s">
        <v>787</v>
      </c>
      <c r="JA1415" s="1434" t="s">
        <v>787</v>
      </c>
      <c r="JB1415" s="1434" t="s">
        <v>787</v>
      </c>
      <c r="JC1415" s="1434" t="s">
        <v>787</v>
      </c>
      <c r="JD1415" s="1434" t="s">
        <v>787</v>
      </c>
      <c r="JE1415" s="1434" t="s">
        <v>787</v>
      </c>
      <c r="JF1415" s="1434" t="s">
        <v>787</v>
      </c>
      <c r="JG1415" s="1434" t="s">
        <v>787</v>
      </c>
      <c r="JH1415" s="1434" t="s">
        <v>787</v>
      </c>
      <c r="JI1415" s="1434" t="s">
        <v>787</v>
      </c>
      <c r="JJ1415" s="1434" t="s">
        <v>787</v>
      </c>
      <c r="JK1415" s="1434" t="s">
        <v>787</v>
      </c>
      <c r="JL1415" s="1434" t="s">
        <v>787</v>
      </c>
      <c r="JM1415" s="1434" t="s">
        <v>787</v>
      </c>
      <c r="JN1415" s="1434" t="s">
        <v>787</v>
      </c>
      <c r="JO1415" s="1434" t="s">
        <v>787</v>
      </c>
      <c r="JP1415" s="1434" t="s">
        <v>787</v>
      </c>
      <c r="JQ1415" s="1434" t="s">
        <v>787</v>
      </c>
      <c r="JR1415" s="1434" t="s">
        <v>787</v>
      </c>
      <c r="JS1415" s="1434" t="s">
        <v>787</v>
      </c>
      <c r="JT1415" s="1434" t="s">
        <v>787</v>
      </c>
      <c r="JU1415" s="1434" t="s">
        <v>787</v>
      </c>
      <c r="JV1415" s="1434" t="s">
        <v>787</v>
      </c>
      <c r="JW1415" s="1434" t="s">
        <v>787</v>
      </c>
      <c r="JX1415" s="1434" t="s">
        <v>787</v>
      </c>
      <c r="JY1415" s="1434" t="s">
        <v>787</v>
      </c>
      <c r="JZ1415" s="1434" t="s">
        <v>787</v>
      </c>
      <c r="KA1415" s="1434" t="s">
        <v>787</v>
      </c>
      <c r="KB1415" s="1434" t="s">
        <v>787</v>
      </c>
      <c r="KC1415" s="1434" t="s">
        <v>787</v>
      </c>
      <c r="KD1415" s="1434" t="s">
        <v>787</v>
      </c>
      <c r="KE1415" s="1434" t="s">
        <v>787</v>
      </c>
      <c r="KF1415" s="1434" t="s">
        <v>787</v>
      </c>
      <c r="KG1415" s="1434" t="s">
        <v>787</v>
      </c>
      <c r="KH1415" s="1434" t="s">
        <v>787</v>
      </c>
      <c r="KI1415" s="1434" t="s">
        <v>787</v>
      </c>
      <c r="KJ1415" s="1434" t="s">
        <v>787</v>
      </c>
      <c r="KK1415" s="1434" t="s">
        <v>787</v>
      </c>
      <c r="KL1415" s="1434" t="s">
        <v>787</v>
      </c>
      <c r="KM1415" s="1434" t="s">
        <v>787</v>
      </c>
      <c r="KN1415" s="1434" t="s">
        <v>787</v>
      </c>
      <c r="KO1415" s="1434" t="s">
        <v>787</v>
      </c>
      <c r="KP1415" s="1434" t="s">
        <v>787</v>
      </c>
      <c r="KQ1415" s="1434" t="s">
        <v>787</v>
      </c>
      <c r="KR1415" s="1434" t="s">
        <v>787</v>
      </c>
      <c r="KS1415" s="1434" t="s">
        <v>787</v>
      </c>
      <c r="KT1415" s="1434" t="s">
        <v>787</v>
      </c>
      <c r="KU1415" s="1434" t="s">
        <v>787</v>
      </c>
      <c r="KV1415" s="1434" t="s">
        <v>787</v>
      </c>
      <c r="KW1415" s="1434" t="s">
        <v>787</v>
      </c>
      <c r="KX1415" s="1434" t="s">
        <v>787</v>
      </c>
      <c r="KY1415" s="1434" t="s">
        <v>787</v>
      </c>
      <c r="KZ1415" s="1434" t="s">
        <v>787</v>
      </c>
      <c r="LA1415" s="1434" t="s">
        <v>787</v>
      </c>
      <c r="LB1415" s="1434" t="s">
        <v>787</v>
      </c>
      <c r="LC1415" s="1434" t="s">
        <v>787</v>
      </c>
      <c r="LD1415" s="1434" t="s">
        <v>787</v>
      </c>
      <c r="LE1415" s="1434" t="s">
        <v>787</v>
      </c>
      <c r="LF1415" s="1434" t="s">
        <v>787</v>
      </c>
      <c r="LG1415" s="1434" t="s">
        <v>787</v>
      </c>
      <c r="LH1415" s="1434" t="s">
        <v>787</v>
      </c>
      <c r="LI1415" s="1434" t="s">
        <v>787</v>
      </c>
      <c r="LJ1415" s="1434" t="s">
        <v>787</v>
      </c>
      <c r="LK1415" s="1434" t="s">
        <v>787</v>
      </c>
      <c r="LL1415" s="1434" t="s">
        <v>787</v>
      </c>
      <c r="LM1415" s="1434" t="s">
        <v>787</v>
      </c>
      <c r="LN1415" s="1434" t="s">
        <v>787</v>
      </c>
      <c r="LO1415" s="1434" t="s">
        <v>787</v>
      </c>
      <c r="LP1415" s="1434" t="s">
        <v>787</v>
      </c>
      <c r="LQ1415" s="1434" t="s">
        <v>787</v>
      </c>
      <c r="LR1415" s="1434" t="s">
        <v>787</v>
      </c>
      <c r="LS1415" s="1434" t="s">
        <v>787</v>
      </c>
      <c r="LT1415" s="1434" t="s">
        <v>787</v>
      </c>
      <c r="LU1415" s="1434" t="s">
        <v>787</v>
      </c>
      <c r="LV1415" s="1434" t="s">
        <v>787</v>
      </c>
      <c r="LW1415" s="1434" t="s">
        <v>787</v>
      </c>
      <c r="LX1415" s="1434" t="s">
        <v>787</v>
      </c>
      <c r="LY1415" s="1434" t="s">
        <v>787</v>
      </c>
      <c r="LZ1415" s="1434" t="s">
        <v>787</v>
      </c>
      <c r="MA1415" s="1434" t="s">
        <v>787</v>
      </c>
      <c r="MB1415" s="1434" t="s">
        <v>787</v>
      </c>
      <c r="MC1415" s="1434" t="s">
        <v>787</v>
      </c>
    </row>
    <row r="1416" spans="1:341" s="786" customFormat="1" ht="48" hidden="1" customHeight="1" x14ac:dyDescent="0.25">
      <c r="A1416" s="1520">
        <v>2026</v>
      </c>
      <c r="B1416" s="1521">
        <v>479</v>
      </c>
      <c r="C1416" s="1521" t="s">
        <v>58</v>
      </c>
      <c r="D1416" s="1521">
        <v>3000654</v>
      </c>
      <c r="E1416" s="1521">
        <v>5005020</v>
      </c>
      <c r="F1416" s="1521" t="s">
        <v>2269</v>
      </c>
      <c r="G1416" s="1521" t="s">
        <v>2270</v>
      </c>
      <c r="H1416" s="1521">
        <v>93</v>
      </c>
      <c r="I1416" s="1521" t="s">
        <v>992</v>
      </c>
      <c r="J1416" s="1521" t="s">
        <v>10</v>
      </c>
      <c r="K1416" s="1521" t="s">
        <v>60</v>
      </c>
      <c r="L1416" s="1521" t="s">
        <v>3689</v>
      </c>
      <c r="M1416" s="1521" t="s">
        <v>62</v>
      </c>
      <c r="N1416" s="1521"/>
      <c r="O1416" s="1521" t="s">
        <v>2641</v>
      </c>
      <c r="P1416" s="1521" t="s">
        <v>65</v>
      </c>
      <c r="Q1416" s="1521">
        <v>1</v>
      </c>
      <c r="R1416" s="1550">
        <v>2600</v>
      </c>
      <c r="S1416" s="865" t="s">
        <v>787</v>
      </c>
      <c r="T1416" s="865" t="s">
        <v>787</v>
      </c>
      <c r="U1416" s="1521">
        <v>0</v>
      </c>
      <c r="V1416" s="1521">
        <v>26</v>
      </c>
      <c r="W1416" s="1521" t="s">
        <v>787</v>
      </c>
      <c r="X1416" s="1521" t="s">
        <v>787</v>
      </c>
      <c r="Y1416" s="1521" t="s">
        <v>787</v>
      </c>
      <c r="Z1416" s="1521" t="s">
        <v>787</v>
      </c>
      <c r="AA1416" s="1521" t="s">
        <v>787</v>
      </c>
      <c r="AB1416" s="1521" t="s">
        <v>787</v>
      </c>
      <c r="AC1416" s="1521" t="s">
        <v>787</v>
      </c>
      <c r="AD1416" s="1521" t="s">
        <v>787</v>
      </c>
      <c r="AE1416" s="285"/>
      <c r="AF1416" s="1523" t="s">
        <v>3951</v>
      </c>
      <c r="AG1416" s="1523" t="s">
        <v>3951</v>
      </c>
      <c r="AH1416" s="284">
        <f t="shared" si="1278"/>
        <v>0</v>
      </c>
      <c r="AI1416" s="284">
        <f t="shared" si="1280"/>
        <v>2600</v>
      </c>
      <c r="AJ1416" s="1523" t="s">
        <v>3951</v>
      </c>
      <c r="AK1416" s="1523" t="s">
        <v>3951</v>
      </c>
      <c r="AL1416" s="1523" t="s">
        <v>3951</v>
      </c>
      <c r="AM1416" s="1523" t="s">
        <v>3951</v>
      </c>
      <c r="AN1416" s="1523" t="s">
        <v>3951</v>
      </c>
      <c r="AO1416" s="1523" t="s">
        <v>3951</v>
      </c>
      <c r="AP1416" s="1523" t="s">
        <v>3951</v>
      </c>
      <c r="AQ1416" s="1523" t="s">
        <v>3951</v>
      </c>
      <c r="AR1416" s="288">
        <f t="shared" si="1279"/>
        <v>2600</v>
      </c>
      <c r="AS1416" s="1502" t="s">
        <v>2578</v>
      </c>
      <c r="AT1416" s="865" t="s">
        <v>787</v>
      </c>
      <c r="AU1416" s="865" t="s">
        <v>3535</v>
      </c>
      <c r="AV1416" s="865" t="s">
        <v>3536</v>
      </c>
      <c r="AW1416" s="1524">
        <v>46058</v>
      </c>
      <c r="AX1416" s="865" t="s">
        <v>3537</v>
      </c>
      <c r="AY1416" s="1524">
        <v>46078</v>
      </c>
      <c r="AZ1416" s="865" t="s">
        <v>787</v>
      </c>
      <c r="BA1416" s="865" t="s">
        <v>3538</v>
      </c>
      <c r="BB1416" s="865" t="s">
        <v>995</v>
      </c>
      <c r="BC1416" s="1525" t="s">
        <v>3808</v>
      </c>
      <c r="BD1416" s="1525" t="s">
        <v>3952</v>
      </c>
      <c r="BE1416" s="1525" t="s">
        <v>3810</v>
      </c>
      <c r="BF1416" s="1526">
        <v>46108</v>
      </c>
      <c r="BG1416" s="865" t="s">
        <v>787</v>
      </c>
      <c r="BH1416" s="773" t="s">
        <v>2808</v>
      </c>
      <c r="BI1416" s="2778"/>
      <c r="BJ1416" s="1440"/>
      <c r="BK1416" s="1302" t="s">
        <v>787</v>
      </c>
      <c r="BL1416" s="865">
        <v>6110</v>
      </c>
      <c r="BM1416" s="865"/>
      <c r="BN1416" s="1302" t="s">
        <v>787</v>
      </c>
      <c r="BO1416" s="1302" t="s">
        <v>787</v>
      </c>
      <c r="BP1416" s="1302"/>
      <c r="BQ1416" s="1527" t="s">
        <v>3811</v>
      </c>
      <c r="BR1416" s="2619"/>
      <c r="BS1416" s="1502" t="s">
        <v>1334</v>
      </c>
      <c r="BT1416" s="1502" t="s">
        <v>2809</v>
      </c>
      <c r="BU1416" s="1502" t="s">
        <v>2810</v>
      </c>
      <c r="BV1416" s="1307">
        <v>40314508</v>
      </c>
      <c r="BW1416" s="1306">
        <v>10403145080</v>
      </c>
      <c r="BX1416" s="798">
        <v>3000</v>
      </c>
      <c r="BY1416" s="1528">
        <v>46117</v>
      </c>
      <c r="BZ1416" s="1528">
        <v>46142</v>
      </c>
      <c r="CA1416" s="865" t="s">
        <v>787</v>
      </c>
      <c r="CB1416" s="865" t="s">
        <v>787</v>
      </c>
      <c r="CC1416" s="865" t="s">
        <v>787</v>
      </c>
      <c r="CD1416" s="865" t="s">
        <v>787</v>
      </c>
      <c r="CE1416" s="865" t="s">
        <v>787</v>
      </c>
      <c r="CF1416" s="865" t="s">
        <v>787</v>
      </c>
      <c r="CG1416" s="865" t="s">
        <v>787</v>
      </c>
      <c r="CH1416" s="865" t="s">
        <v>787</v>
      </c>
      <c r="CI1416" s="865" t="s">
        <v>787</v>
      </c>
      <c r="CJ1416" s="865" t="s">
        <v>787</v>
      </c>
      <c r="CK1416" s="865"/>
      <c r="CL1416" s="865"/>
      <c r="CM1416" s="865"/>
      <c r="CN1416" s="865"/>
      <c r="CO1416" s="865"/>
      <c r="CP1416" s="865"/>
      <c r="CQ1416" s="865"/>
      <c r="CR1416" s="865"/>
      <c r="CS1416" s="865" t="s">
        <v>787</v>
      </c>
      <c r="CT1416" s="1525"/>
      <c r="CU1416" s="390">
        <f t="shared" si="1272"/>
        <v>0</v>
      </c>
      <c r="CV1416" s="373">
        <v>0</v>
      </c>
      <c r="CW1416" s="390">
        <f t="shared" si="1273"/>
        <v>0</v>
      </c>
      <c r="CX1416" s="373">
        <v>0</v>
      </c>
      <c r="CY1416" s="390">
        <f t="shared" si="1275"/>
        <v>0</v>
      </c>
      <c r="CZ1416" s="390">
        <f t="shared" si="1270"/>
        <v>0</v>
      </c>
      <c r="DA1416" s="390">
        <f t="shared" si="1271"/>
        <v>0</v>
      </c>
      <c r="DB1416" s="865" t="s">
        <v>787</v>
      </c>
      <c r="DC1416" s="1525">
        <v>26</v>
      </c>
      <c r="DD1416" s="1371">
        <f t="shared" si="1267"/>
        <v>2600</v>
      </c>
      <c r="DE1416" s="1525">
        <v>26</v>
      </c>
      <c r="DF1416" s="1371">
        <f t="shared" ref="DF1416:DF1447" si="1282">(R1416/26*DE1416)*Q1416</f>
        <v>2600</v>
      </c>
      <c r="DG1416" s="865">
        <v>26</v>
      </c>
      <c r="DH1416" s="1371">
        <f t="shared" si="1281"/>
        <v>2600</v>
      </c>
      <c r="DI1416" s="865" t="s">
        <v>787</v>
      </c>
      <c r="DJ1416" s="865" t="s">
        <v>787</v>
      </c>
      <c r="DK1416" s="865"/>
      <c r="DL1416" s="865"/>
      <c r="DM1416" s="865"/>
      <c r="DN1416" s="865"/>
      <c r="DO1416" s="865"/>
      <c r="DP1416" s="865"/>
      <c r="DQ1416" s="865"/>
      <c r="DR1416" s="865"/>
      <c r="DS1416" s="865"/>
      <c r="DT1416" s="865" t="s">
        <v>787</v>
      </c>
      <c r="DU1416" s="793">
        <f t="shared" si="1274"/>
        <v>2600</v>
      </c>
      <c r="DV1416" s="794">
        <v>2600</v>
      </c>
      <c r="DW1416" s="794">
        <v>2600</v>
      </c>
      <c r="DX1416" s="794">
        <f t="shared" si="1276"/>
        <v>0</v>
      </c>
      <c r="DY1416" s="794">
        <f t="shared" si="1277"/>
        <v>0</v>
      </c>
      <c r="DZ1416" s="865" t="s">
        <v>787</v>
      </c>
      <c r="EA1416" s="865" t="s">
        <v>787</v>
      </c>
      <c r="EB1416" s="865" t="s">
        <v>787</v>
      </c>
      <c r="EC1416" s="865" t="s">
        <v>787</v>
      </c>
      <c r="ED1416" s="865" t="s">
        <v>787</v>
      </c>
      <c r="EE1416" s="865" t="s">
        <v>787</v>
      </c>
      <c r="EF1416" s="865" t="s">
        <v>787</v>
      </c>
      <c r="EG1416" s="865"/>
      <c r="EH1416" s="865" t="s">
        <v>787</v>
      </c>
      <c r="EI1416" s="865" t="s">
        <v>787</v>
      </c>
      <c r="EJ1416" s="865" t="s">
        <v>787</v>
      </c>
      <c r="EK1416" s="865" t="s">
        <v>787</v>
      </c>
      <c r="EL1416" s="865" t="s">
        <v>787</v>
      </c>
      <c r="EM1416" s="865" t="s">
        <v>787</v>
      </c>
      <c r="EN1416" s="865" t="s">
        <v>787</v>
      </c>
      <c r="EO1416" s="865" t="s">
        <v>787</v>
      </c>
      <c r="EP1416" s="865" t="s">
        <v>787</v>
      </c>
      <c r="EQ1416" s="865" t="s">
        <v>787</v>
      </c>
      <c r="ER1416" s="865" t="s">
        <v>787</v>
      </c>
      <c r="ES1416" s="865" t="s">
        <v>787</v>
      </c>
      <c r="ET1416" s="865" t="s">
        <v>787</v>
      </c>
      <c r="EU1416" s="865" t="s">
        <v>787</v>
      </c>
      <c r="EV1416" s="865" t="s">
        <v>787</v>
      </c>
      <c r="EW1416" s="865" t="s">
        <v>787</v>
      </c>
      <c r="EX1416" s="865" t="s">
        <v>787</v>
      </c>
      <c r="EY1416" s="865" t="s">
        <v>787</v>
      </c>
      <c r="EZ1416" s="865" t="s">
        <v>787</v>
      </c>
      <c r="FA1416" s="865" t="s">
        <v>787</v>
      </c>
      <c r="FB1416" s="865" t="s">
        <v>787</v>
      </c>
      <c r="FC1416" s="865" t="s">
        <v>787</v>
      </c>
      <c r="FD1416" s="865" t="s">
        <v>787</v>
      </c>
      <c r="FE1416" s="865" t="s">
        <v>787</v>
      </c>
      <c r="FF1416" s="865" t="s">
        <v>787</v>
      </c>
      <c r="FG1416" s="865" t="s">
        <v>787</v>
      </c>
      <c r="FH1416" s="865" t="s">
        <v>787</v>
      </c>
      <c r="FI1416" s="1434" t="s">
        <v>787</v>
      </c>
      <c r="FJ1416" s="1434" t="s">
        <v>787</v>
      </c>
      <c r="FK1416" s="1434" t="s">
        <v>787</v>
      </c>
      <c r="FL1416" s="1434" t="s">
        <v>787</v>
      </c>
      <c r="FM1416" s="1434" t="s">
        <v>787</v>
      </c>
      <c r="FN1416" s="1434" t="s">
        <v>787</v>
      </c>
      <c r="FO1416" s="1434" t="s">
        <v>787</v>
      </c>
      <c r="FP1416" s="1434" t="s">
        <v>787</v>
      </c>
      <c r="FQ1416" s="1434" t="s">
        <v>787</v>
      </c>
      <c r="FR1416" s="1434" t="s">
        <v>787</v>
      </c>
      <c r="FS1416" s="1434" t="s">
        <v>787</v>
      </c>
      <c r="FT1416" s="1434" t="s">
        <v>787</v>
      </c>
      <c r="FU1416" s="1434" t="s">
        <v>787</v>
      </c>
      <c r="FV1416" s="1434" t="s">
        <v>787</v>
      </c>
      <c r="FW1416" s="1434" t="s">
        <v>787</v>
      </c>
      <c r="FX1416" s="1434" t="s">
        <v>787</v>
      </c>
      <c r="FY1416" s="1434" t="s">
        <v>787</v>
      </c>
      <c r="FZ1416" s="1434" t="s">
        <v>787</v>
      </c>
      <c r="GA1416" s="1434" t="s">
        <v>787</v>
      </c>
      <c r="GB1416" s="1434" t="s">
        <v>787</v>
      </c>
      <c r="GC1416" s="1434" t="s">
        <v>787</v>
      </c>
      <c r="GD1416" s="1434" t="s">
        <v>787</v>
      </c>
      <c r="GE1416" s="1434" t="s">
        <v>787</v>
      </c>
      <c r="GF1416" s="1434" t="s">
        <v>787</v>
      </c>
      <c r="GG1416" s="1434" t="s">
        <v>787</v>
      </c>
      <c r="GH1416" s="1434" t="s">
        <v>787</v>
      </c>
      <c r="GI1416" s="1434" t="s">
        <v>787</v>
      </c>
      <c r="GJ1416" s="1434" t="s">
        <v>787</v>
      </c>
      <c r="GK1416" s="1434" t="s">
        <v>787</v>
      </c>
      <c r="GL1416" s="1434" t="s">
        <v>787</v>
      </c>
      <c r="GM1416" s="1434" t="s">
        <v>787</v>
      </c>
      <c r="GN1416" s="1434" t="s">
        <v>787</v>
      </c>
      <c r="GO1416" s="1434" t="s">
        <v>787</v>
      </c>
      <c r="GP1416" s="1434" t="s">
        <v>787</v>
      </c>
      <c r="GQ1416" s="1434" t="s">
        <v>787</v>
      </c>
      <c r="GR1416" s="1434" t="s">
        <v>787</v>
      </c>
      <c r="GS1416" s="1434" t="s">
        <v>787</v>
      </c>
      <c r="GT1416" s="1434" t="s">
        <v>787</v>
      </c>
      <c r="GU1416" s="1434" t="s">
        <v>787</v>
      </c>
      <c r="GV1416" s="1434" t="s">
        <v>787</v>
      </c>
      <c r="GW1416" s="1434" t="s">
        <v>787</v>
      </c>
      <c r="GX1416" s="1434" t="s">
        <v>787</v>
      </c>
      <c r="GY1416" s="1434" t="s">
        <v>787</v>
      </c>
      <c r="GZ1416" s="1434" t="s">
        <v>787</v>
      </c>
      <c r="HA1416" s="1434" t="s">
        <v>787</v>
      </c>
      <c r="HB1416" s="1434" t="s">
        <v>787</v>
      </c>
      <c r="HC1416" s="1434" t="s">
        <v>787</v>
      </c>
      <c r="HD1416" s="1434" t="s">
        <v>787</v>
      </c>
      <c r="HE1416" s="1434" t="s">
        <v>787</v>
      </c>
      <c r="HF1416" s="1434" t="s">
        <v>787</v>
      </c>
      <c r="HG1416" s="1434" t="s">
        <v>787</v>
      </c>
      <c r="HH1416" s="1434" t="s">
        <v>787</v>
      </c>
      <c r="HI1416" s="1434" t="s">
        <v>787</v>
      </c>
      <c r="HJ1416" s="1434" t="s">
        <v>787</v>
      </c>
      <c r="HK1416" s="1434" t="s">
        <v>787</v>
      </c>
      <c r="HL1416" s="1434" t="s">
        <v>787</v>
      </c>
      <c r="HM1416" s="1434" t="s">
        <v>787</v>
      </c>
      <c r="HN1416" s="1434" t="s">
        <v>787</v>
      </c>
      <c r="HO1416" s="1434" t="s">
        <v>787</v>
      </c>
      <c r="HP1416" s="1434" t="s">
        <v>787</v>
      </c>
      <c r="HQ1416" s="1434" t="s">
        <v>787</v>
      </c>
      <c r="HR1416" s="1434" t="s">
        <v>787</v>
      </c>
      <c r="HS1416" s="1434" t="s">
        <v>787</v>
      </c>
      <c r="HT1416" s="1434" t="s">
        <v>787</v>
      </c>
      <c r="HU1416" s="1434" t="s">
        <v>787</v>
      </c>
      <c r="HV1416" s="1434" t="s">
        <v>787</v>
      </c>
      <c r="HW1416" s="1434" t="s">
        <v>787</v>
      </c>
      <c r="HX1416" s="1434" t="s">
        <v>787</v>
      </c>
      <c r="HY1416" s="1434" t="s">
        <v>787</v>
      </c>
      <c r="HZ1416" s="1434" t="s">
        <v>787</v>
      </c>
      <c r="IA1416" s="1434" t="s">
        <v>787</v>
      </c>
      <c r="IB1416" s="1434" t="s">
        <v>787</v>
      </c>
      <c r="IC1416" s="1434" t="s">
        <v>787</v>
      </c>
      <c r="ID1416" s="1434" t="s">
        <v>787</v>
      </c>
      <c r="IE1416" s="1434" t="s">
        <v>787</v>
      </c>
      <c r="IF1416" s="1434" t="s">
        <v>787</v>
      </c>
      <c r="IG1416" s="1434" t="s">
        <v>787</v>
      </c>
      <c r="IH1416" s="1434" t="s">
        <v>787</v>
      </c>
      <c r="II1416" s="1434" t="s">
        <v>787</v>
      </c>
      <c r="IJ1416" s="1434" t="s">
        <v>787</v>
      </c>
      <c r="IK1416" s="1434" t="s">
        <v>787</v>
      </c>
      <c r="IL1416" s="1434" t="s">
        <v>787</v>
      </c>
      <c r="IM1416" s="1434" t="s">
        <v>787</v>
      </c>
      <c r="IN1416" s="1434" t="s">
        <v>787</v>
      </c>
      <c r="IO1416" s="1434" t="s">
        <v>787</v>
      </c>
      <c r="IP1416" s="1434" t="s">
        <v>787</v>
      </c>
      <c r="IQ1416" s="1434" t="s">
        <v>787</v>
      </c>
      <c r="IR1416" s="1434" t="s">
        <v>787</v>
      </c>
      <c r="IS1416" s="1434" t="s">
        <v>787</v>
      </c>
      <c r="IT1416" s="1434" t="s">
        <v>787</v>
      </c>
      <c r="IU1416" s="1434" t="s">
        <v>787</v>
      </c>
      <c r="IV1416" s="1434" t="s">
        <v>787</v>
      </c>
      <c r="IW1416" s="1434" t="s">
        <v>787</v>
      </c>
      <c r="IX1416" s="1434" t="s">
        <v>787</v>
      </c>
      <c r="IY1416" s="1434" t="s">
        <v>787</v>
      </c>
      <c r="IZ1416" s="1434" t="s">
        <v>787</v>
      </c>
      <c r="JA1416" s="1434" t="s">
        <v>787</v>
      </c>
      <c r="JB1416" s="1434" t="s">
        <v>787</v>
      </c>
      <c r="JC1416" s="1434" t="s">
        <v>787</v>
      </c>
      <c r="JD1416" s="1434" t="s">
        <v>787</v>
      </c>
      <c r="JE1416" s="1434" t="s">
        <v>787</v>
      </c>
      <c r="JF1416" s="1434" t="s">
        <v>787</v>
      </c>
      <c r="JG1416" s="1434" t="s">
        <v>787</v>
      </c>
      <c r="JH1416" s="1434" t="s">
        <v>787</v>
      </c>
      <c r="JI1416" s="1434" t="s">
        <v>787</v>
      </c>
      <c r="JJ1416" s="1434" t="s">
        <v>787</v>
      </c>
      <c r="JK1416" s="1434" t="s">
        <v>787</v>
      </c>
      <c r="JL1416" s="1434" t="s">
        <v>787</v>
      </c>
      <c r="JM1416" s="1434" t="s">
        <v>787</v>
      </c>
      <c r="JN1416" s="1434" t="s">
        <v>787</v>
      </c>
      <c r="JO1416" s="1434" t="s">
        <v>787</v>
      </c>
      <c r="JP1416" s="1434" t="s">
        <v>787</v>
      </c>
      <c r="JQ1416" s="1434" t="s">
        <v>787</v>
      </c>
      <c r="JR1416" s="1434" t="s">
        <v>787</v>
      </c>
      <c r="JS1416" s="1434" t="s">
        <v>787</v>
      </c>
      <c r="JT1416" s="1434" t="s">
        <v>787</v>
      </c>
      <c r="JU1416" s="1434" t="s">
        <v>787</v>
      </c>
      <c r="JV1416" s="1434" t="s">
        <v>787</v>
      </c>
      <c r="JW1416" s="1434" t="s">
        <v>787</v>
      </c>
      <c r="JX1416" s="1434" t="s">
        <v>787</v>
      </c>
      <c r="JY1416" s="1434" t="s">
        <v>787</v>
      </c>
      <c r="JZ1416" s="1434" t="s">
        <v>787</v>
      </c>
      <c r="KA1416" s="1434" t="s">
        <v>787</v>
      </c>
      <c r="KB1416" s="1434" t="s">
        <v>787</v>
      </c>
      <c r="KC1416" s="1434" t="s">
        <v>787</v>
      </c>
      <c r="KD1416" s="1434" t="s">
        <v>787</v>
      </c>
      <c r="KE1416" s="1434" t="s">
        <v>787</v>
      </c>
      <c r="KF1416" s="1434" t="s">
        <v>787</v>
      </c>
      <c r="KG1416" s="1434" t="s">
        <v>787</v>
      </c>
      <c r="KH1416" s="1434" t="s">
        <v>787</v>
      </c>
      <c r="KI1416" s="1434" t="s">
        <v>787</v>
      </c>
      <c r="KJ1416" s="1434" t="s">
        <v>787</v>
      </c>
      <c r="KK1416" s="1434" t="s">
        <v>787</v>
      </c>
      <c r="KL1416" s="1434" t="s">
        <v>787</v>
      </c>
      <c r="KM1416" s="1434" t="s">
        <v>787</v>
      </c>
      <c r="KN1416" s="1434" t="s">
        <v>787</v>
      </c>
      <c r="KO1416" s="1434" t="s">
        <v>787</v>
      </c>
      <c r="KP1416" s="1434" t="s">
        <v>787</v>
      </c>
      <c r="KQ1416" s="1434" t="s">
        <v>787</v>
      </c>
      <c r="KR1416" s="1434" t="s">
        <v>787</v>
      </c>
      <c r="KS1416" s="1434" t="s">
        <v>787</v>
      </c>
      <c r="KT1416" s="1434" t="s">
        <v>787</v>
      </c>
      <c r="KU1416" s="1434" t="s">
        <v>787</v>
      </c>
      <c r="KV1416" s="1434" t="s">
        <v>787</v>
      </c>
      <c r="KW1416" s="1434" t="s">
        <v>787</v>
      </c>
      <c r="KX1416" s="1434" t="s">
        <v>787</v>
      </c>
      <c r="KY1416" s="1434" t="s">
        <v>787</v>
      </c>
      <c r="KZ1416" s="1434" t="s">
        <v>787</v>
      </c>
      <c r="LA1416" s="1434" t="s">
        <v>787</v>
      </c>
      <c r="LB1416" s="1434" t="s">
        <v>787</v>
      </c>
      <c r="LC1416" s="1434" t="s">
        <v>787</v>
      </c>
      <c r="LD1416" s="1434" t="s">
        <v>787</v>
      </c>
      <c r="LE1416" s="1434" t="s">
        <v>787</v>
      </c>
      <c r="LF1416" s="1434" t="s">
        <v>787</v>
      </c>
      <c r="LG1416" s="1434" t="s">
        <v>787</v>
      </c>
      <c r="LH1416" s="1434" t="s">
        <v>787</v>
      </c>
      <c r="LI1416" s="1434" t="s">
        <v>787</v>
      </c>
      <c r="LJ1416" s="1434" t="s">
        <v>787</v>
      </c>
      <c r="LK1416" s="1434" t="s">
        <v>787</v>
      </c>
      <c r="LL1416" s="1434" t="s">
        <v>787</v>
      </c>
      <c r="LM1416" s="1434" t="s">
        <v>787</v>
      </c>
      <c r="LN1416" s="1434" t="s">
        <v>787</v>
      </c>
      <c r="LO1416" s="1434" t="s">
        <v>787</v>
      </c>
      <c r="LP1416" s="1434" t="s">
        <v>787</v>
      </c>
      <c r="LQ1416" s="1434" t="s">
        <v>787</v>
      </c>
      <c r="LR1416" s="1434" t="s">
        <v>787</v>
      </c>
      <c r="LS1416" s="1434" t="s">
        <v>787</v>
      </c>
      <c r="LT1416" s="1434" t="s">
        <v>787</v>
      </c>
      <c r="LU1416" s="1434" t="s">
        <v>787</v>
      </c>
      <c r="LV1416" s="1434" t="s">
        <v>787</v>
      </c>
      <c r="LW1416" s="1434" t="s">
        <v>787</v>
      </c>
      <c r="LX1416" s="1434" t="s">
        <v>787</v>
      </c>
      <c r="LY1416" s="1434" t="s">
        <v>787</v>
      </c>
      <c r="LZ1416" s="1434" t="s">
        <v>787</v>
      </c>
      <c r="MA1416" s="1434" t="s">
        <v>787</v>
      </c>
      <c r="MB1416" s="1434" t="s">
        <v>787</v>
      </c>
      <c r="MC1416" s="1434" t="s">
        <v>787</v>
      </c>
    </row>
    <row r="1417" spans="1:341" s="786" customFormat="1" ht="48" hidden="1" customHeight="1" x14ac:dyDescent="0.25">
      <c r="A1417" s="1520">
        <v>2026</v>
      </c>
      <c r="B1417" s="1521">
        <v>479</v>
      </c>
      <c r="C1417" s="1521" t="s">
        <v>58</v>
      </c>
      <c r="D1417" s="1521">
        <v>3000654</v>
      </c>
      <c r="E1417" s="1521">
        <v>5005020</v>
      </c>
      <c r="F1417" s="1521" t="s">
        <v>2269</v>
      </c>
      <c r="G1417" s="1521" t="s">
        <v>2270</v>
      </c>
      <c r="H1417" s="1521">
        <v>93</v>
      </c>
      <c r="I1417" s="1521" t="s">
        <v>992</v>
      </c>
      <c r="J1417" s="1521" t="s">
        <v>10</v>
      </c>
      <c r="K1417" s="1521" t="s">
        <v>60</v>
      </c>
      <c r="L1417" s="1521" t="s">
        <v>3689</v>
      </c>
      <c r="M1417" s="1521" t="s">
        <v>62</v>
      </c>
      <c r="N1417" s="1521"/>
      <c r="O1417" s="1521" t="s">
        <v>2641</v>
      </c>
      <c r="P1417" s="1521" t="s">
        <v>65</v>
      </c>
      <c r="Q1417" s="1521">
        <v>1</v>
      </c>
      <c r="R1417" s="1550">
        <v>2600</v>
      </c>
      <c r="S1417" s="865" t="s">
        <v>787</v>
      </c>
      <c r="T1417" s="865" t="s">
        <v>787</v>
      </c>
      <c r="U1417" s="1521">
        <v>0</v>
      </c>
      <c r="V1417" s="1521">
        <v>26</v>
      </c>
      <c r="W1417" s="1521" t="s">
        <v>787</v>
      </c>
      <c r="X1417" s="1521" t="s">
        <v>787</v>
      </c>
      <c r="Y1417" s="1521" t="s">
        <v>787</v>
      </c>
      <c r="Z1417" s="1521" t="s">
        <v>787</v>
      </c>
      <c r="AA1417" s="1521" t="s">
        <v>787</v>
      </c>
      <c r="AB1417" s="1521" t="s">
        <v>787</v>
      </c>
      <c r="AC1417" s="1521" t="s">
        <v>787</v>
      </c>
      <c r="AD1417" s="1521" t="s">
        <v>787</v>
      </c>
      <c r="AE1417" s="285"/>
      <c r="AF1417" s="1523" t="s">
        <v>3951</v>
      </c>
      <c r="AG1417" s="1523" t="s">
        <v>3951</v>
      </c>
      <c r="AH1417" s="284">
        <f t="shared" si="1278"/>
        <v>0</v>
      </c>
      <c r="AI1417" s="284">
        <f t="shared" si="1280"/>
        <v>2600</v>
      </c>
      <c r="AJ1417" s="1523" t="s">
        <v>3951</v>
      </c>
      <c r="AK1417" s="1523" t="s">
        <v>3951</v>
      </c>
      <c r="AL1417" s="1523" t="s">
        <v>3951</v>
      </c>
      <c r="AM1417" s="1523" t="s">
        <v>3951</v>
      </c>
      <c r="AN1417" s="1523" t="s">
        <v>3951</v>
      </c>
      <c r="AO1417" s="1523" t="s">
        <v>3951</v>
      </c>
      <c r="AP1417" s="1523" t="s">
        <v>3951</v>
      </c>
      <c r="AQ1417" s="1523" t="s">
        <v>3951</v>
      </c>
      <c r="AR1417" s="288">
        <f t="shared" si="1279"/>
        <v>2600</v>
      </c>
      <c r="AS1417" s="1502" t="s">
        <v>2578</v>
      </c>
      <c r="AT1417" s="865" t="s">
        <v>787</v>
      </c>
      <c r="AU1417" s="865" t="s">
        <v>3535</v>
      </c>
      <c r="AV1417" s="865" t="s">
        <v>3536</v>
      </c>
      <c r="AW1417" s="1524">
        <v>46058</v>
      </c>
      <c r="AX1417" s="865" t="s">
        <v>3537</v>
      </c>
      <c r="AY1417" s="1524">
        <v>46078</v>
      </c>
      <c r="AZ1417" s="865" t="s">
        <v>787</v>
      </c>
      <c r="BA1417" s="865" t="s">
        <v>3538</v>
      </c>
      <c r="BB1417" s="865" t="s">
        <v>995</v>
      </c>
      <c r="BC1417" s="1525" t="s">
        <v>3808</v>
      </c>
      <c r="BD1417" s="1525" t="s">
        <v>3952</v>
      </c>
      <c r="BE1417" s="1525" t="s">
        <v>3810</v>
      </c>
      <c r="BF1417" s="1526">
        <v>46108</v>
      </c>
      <c r="BG1417" s="865" t="s">
        <v>787</v>
      </c>
      <c r="BH1417" s="1302">
        <v>924</v>
      </c>
      <c r="BI1417" s="1302"/>
      <c r="BJ1417" s="865"/>
      <c r="BK1417" s="1302" t="s">
        <v>787</v>
      </c>
      <c r="BL1417" s="865">
        <v>6111</v>
      </c>
      <c r="BM1417" s="865"/>
      <c r="BN1417" s="1302" t="s">
        <v>787</v>
      </c>
      <c r="BO1417" s="1302" t="s">
        <v>787</v>
      </c>
      <c r="BP1417" s="1302"/>
      <c r="BQ1417" s="1527" t="s">
        <v>3811</v>
      </c>
      <c r="BR1417" s="2619"/>
      <c r="BS1417" s="1502" t="s">
        <v>1334</v>
      </c>
      <c r="BT1417" s="1502" t="s">
        <v>2804</v>
      </c>
      <c r="BU1417" s="1502" t="s">
        <v>2805</v>
      </c>
      <c r="BV1417" s="1307">
        <v>41592865</v>
      </c>
      <c r="BW1417" s="1306">
        <v>10415928659</v>
      </c>
      <c r="BX1417" s="798">
        <v>3000</v>
      </c>
      <c r="BY1417" s="1528">
        <v>46117</v>
      </c>
      <c r="BZ1417" s="1528">
        <v>46142</v>
      </c>
      <c r="CA1417" s="865" t="s">
        <v>787</v>
      </c>
      <c r="CB1417" s="865" t="s">
        <v>787</v>
      </c>
      <c r="CC1417" s="865" t="s">
        <v>787</v>
      </c>
      <c r="CD1417" s="865" t="s">
        <v>787</v>
      </c>
      <c r="CE1417" s="865" t="s">
        <v>787</v>
      </c>
      <c r="CF1417" s="865" t="s">
        <v>787</v>
      </c>
      <c r="CG1417" s="865" t="s">
        <v>787</v>
      </c>
      <c r="CH1417" s="865" t="s">
        <v>787</v>
      </c>
      <c r="CI1417" s="865" t="s">
        <v>787</v>
      </c>
      <c r="CJ1417" s="865" t="s">
        <v>787</v>
      </c>
      <c r="CK1417" s="865"/>
      <c r="CL1417" s="865"/>
      <c r="CM1417" s="865"/>
      <c r="CN1417" s="865"/>
      <c r="CO1417" s="865"/>
      <c r="CP1417" s="865"/>
      <c r="CQ1417" s="865"/>
      <c r="CR1417" s="865"/>
      <c r="CS1417" s="865" t="s">
        <v>787</v>
      </c>
      <c r="CT1417" s="1525"/>
      <c r="CU1417" s="390">
        <f t="shared" si="1272"/>
        <v>0</v>
      </c>
      <c r="CV1417" s="373">
        <v>0</v>
      </c>
      <c r="CW1417" s="390">
        <f t="shared" si="1273"/>
        <v>0</v>
      </c>
      <c r="CX1417" s="373">
        <v>0</v>
      </c>
      <c r="CY1417" s="390">
        <f t="shared" si="1275"/>
        <v>0</v>
      </c>
      <c r="CZ1417" s="390">
        <f t="shared" si="1270"/>
        <v>0</v>
      </c>
      <c r="DA1417" s="390">
        <f t="shared" si="1271"/>
        <v>0</v>
      </c>
      <c r="DB1417" s="865" t="s">
        <v>787</v>
      </c>
      <c r="DC1417" s="1525">
        <v>26</v>
      </c>
      <c r="DD1417" s="1371">
        <f t="shared" si="1267"/>
        <v>2600</v>
      </c>
      <c r="DE1417" s="1525">
        <v>26</v>
      </c>
      <c r="DF1417" s="1371">
        <f t="shared" si="1282"/>
        <v>2600</v>
      </c>
      <c r="DG1417" s="865">
        <v>26</v>
      </c>
      <c r="DH1417" s="1371">
        <f t="shared" si="1281"/>
        <v>2600</v>
      </c>
      <c r="DI1417" s="865" t="s">
        <v>787</v>
      </c>
      <c r="DJ1417" s="865" t="s">
        <v>787</v>
      </c>
      <c r="DK1417" s="865"/>
      <c r="DL1417" s="865"/>
      <c r="DM1417" s="865"/>
      <c r="DN1417" s="865"/>
      <c r="DO1417" s="865"/>
      <c r="DP1417" s="865"/>
      <c r="DQ1417" s="865"/>
      <c r="DR1417" s="865"/>
      <c r="DS1417" s="865"/>
      <c r="DT1417" s="865" t="s">
        <v>787</v>
      </c>
      <c r="DU1417" s="793">
        <f t="shared" si="1274"/>
        <v>2600</v>
      </c>
      <c r="DV1417" s="794">
        <v>2600</v>
      </c>
      <c r="DW1417" s="794">
        <v>2600</v>
      </c>
      <c r="DX1417" s="794">
        <f t="shared" si="1276"/>
        <v>0</v>
      </c>
      <c r="DY1417" s="794">
        <f t="shared" si="1277"/>
        <v>0</v>
      </c>
      <c r="DZ1417" s="865" t="s">
        <v>787</v>
      </c>
      <c r="EA1417" s="865" t="s">
        <v>787</v>
      </c>
      <c r="EB1417" s="865" t="s">
        <v>787</v>
      </c>
      <c r="EC1417" s="865" t="s">
        <v>787</v>
      </c>
      <c r="ED1417" s="865" t="s">
        <v>787</v>
      </c>
      <c r="EE1417" s="865" t="s">
        <v>787</v>
      </c>
      <c r="EF1417" s="865" t="s">
        <v>787</v>
      </c>
      <c r="EG1417" s="865"/>
      <c r="EH1417" s="865" t="s">
        <v>787</v>
      </c>
      <c r="EI1417" s="865" t="s">
        <v>787</v>
      </c>
      <c r="EJ1417" s="865" t="s">
        <v>787</v>
      </c>
      <c r="EK1417" s="865" t="s">
        <v>787</v>
      </c>
      <c r="EL1417" s="865" t="s">
        <v>787</v>
      </c>
      <c r="EM1417" s="865" t="s">
        <v>787</v>
      </c>
      <c r="EN1417" s="865" t="s">
        <v>787</v>
      </c>
      <c r="EO1417" s="865" t="s">
        <v>787</v>
      </c>
      <c r="EP1417" s="865" t="s">
        <v>787</v>
      </c>
      <c r="EQ1417" s="865" t="s">
        <v>787</v>
      </c>
      <c r="ER1417" s="865" t="s">
        <v>787</v>
      </c>
      <c r="ES1417" s="865" t="s">
        <v>787</v>
      </c>
      <c r="ET1417" s="865" t="s">
        <v>787</v>
      </c>
      <c r="EU1417" s="865" t="s">
        <v>787</v>
      </c>
      <c r="EV1417" s="865" t="s">
        <v>787</v>
      </c>
      <c r="EW1417" s="865" t="s">
        <v>787</v>
      </c>
      <c r="EX1417" s="865" t="s">
        <v>787</v>
      </c>
      <c r="EY1417" s="865" t="s">
        <v>787</v>
      </c>
      <c r="EZ1417" s="865" t="s">
        <v>787</v>
      </c>
      <c r="FA1417" s="865" t="s">
        <v>787</v>
      </c>
      <c r="FB1417" s="865" t="s">
        <v>787</v>
      </c>
      <c r="FC1417" s="865" t="s">
        <v>787</v>
      </c>
      <c r="FD1417" s="865" t="s">
        <v>787</v>
      </c>
      <c r="FE1417" s="865" t="s">
        <v>787</v>
      </c>
      <c r="FF1417" s="865" t="s">
        <v>787</v>
      </c>
      <c r="FG1417" s="865" t="s">
        <v>787</v>
      </c>
      <c r="FH1417" s="865" t="s">
        <v>787</v>
      </c>
      <c r="FI1417" s="1434" t="s">
        <v>787</v>
      </c>
      <c r="FJ1417" s="1434" t="s">
        <v>787</v>
      </c>
      <c r="FK1417" s="1434" t="s">
        <v>787</v>
      </c>
      <c r="FL1417" s="1434" t="s">
        <v>787</v>
      </c>
      <c r="FM1417" s="1434" t="s">
        <v>787</v>
      </c>
      <c r="FN1417" s="1434" t="s">
        <v>787</v>
      </c>
      <c r="FO1417" s="1434" t="s">
        <v>787</v>
      </c>
      <c r="FP1417" s="1434" t="s">
        <v>787</v>
      </c>
      <c r="FQ1417" s="1434" t="s">
        <v>787</v>
      </c>
      <c r="FR1417" s="1434" t="s">
        <v>787</v>
      </c>
      <c r="FS1417" s="1434" t="s">
        <v>787</v>
      </c>
      <c r="FT1417" s="1434" t="s">
        <v>787</v>
      </c>
      <c r="FU1417" s="1434" t="s">
        <v>787</v>
      </c>
      <c r="FV1417" s="1434" t="s">
        <v>787</v>
      </c>
      <c r="FW1417" s="1434" t="s">
        <v>787</v>
      </c>
      <c r="FX1417" s="1434" t="s">
        <v>787</v>
      </c>
      <c r="FY1417" s="1434" t="s">
        <v>787</v>
      </c>
      <c r="FZ1417" s="1434" t="s">
        <v>787</v>
      </c>
      <c r="GA1417" s="1434" t="s">
        <v>787</v>
      </c>
      <c r="GB1417" s="1434" t="s">
        <v>787</v>
      </c>
      <c r="GC1417" s="1434" t="s">
        <v>787</v>
      </c>
      <c r="GD1417" s="1434" t="s">
        <v>787</v>
      </c>
      <c r="GE1417" s="1434" t="s">
        <v>787</v>
      </c>
      <c r="GF1417" s="1434" t="s">
        <v>787</v>
      </c>
      <c r="GG1417" s="1434" t="s">
        <v>787</v>
      </c>
      <c r="GH1417" s="1434" t="s">
        <v>787</v>
      </c>
      <c r="GI1417" s="1434" t="s">
        <v>787</v>
      </c>
      <c r="GJ1417" s="1434" t="s">
        <v>787</v>
      </c>
      <c r="GK1417" s="1434" t="s">
        <v>787</v>
      </c>
      <c r="GL1417" s="1434" t="s">
        <v>787</v>
      </c>
      <c r="GM1417" s="1434" t="s">
        <v>787</v>
      </c>
      <c r="GN1417" s="1434" t="s">
        <v>787</v>
      </c>
      <c r="GO1417" s="1434" t="s">
        <v>787</v>
      </c>
      <c r="GP1417" s="1434" t="s">
        <v>787</v>
      </c>
      <c r="GQ1417" s="1434" t="s">
        <v>787</v>
      </c>
      <c r="GR1417" s="1434" t="s">
        <v>787</v>
      </c>
      <c r="GS1417" s="1434" t="s">
        <v>787</v>
      </c>
      <c r="GT1417" s="1434" t="s">
        <v>787</v>
      </c>
      <c r="GU1417" s="1434" t="s">
        <v>787</v>
      </c>
      <c r="GV1417" s="1434" t="s">
        <v>787</v>
      </c>
      <c r="GW1417" s="1434" t="s">
        <v>787</v>
      </c>
      <c r="GX1417" s="1434" t="s">
        <v>787</v>
      </c>
      <c r="GY1417" s="1434" t="s">
        <v>787</v>
      </c>
      <c r="GZ1417" s="1434" t="s">
        <v>787</v>
      </c>
      <c r="HA1417" s="1434" t="s">
        <v>787</v>
      </c>
      <c r="HB1417" s="1434" t="s">
        <v>787</v>
      </c>
      <c r="HC1417" s="1434" t="s">
        <v>787</v>
      </c>
      <c r="HD1417" s="1434" t="s">
        <v>787</v>
      </c>
      <c r="HE1417" s="1434" t="s">
        <v>787</v>
      </c>
      <c r="HF1417" s="1434" t="s">
        <v>787</v>
      </c>
      <c r="HG1417" s="1434" t="s">
        <v>787</v>
      </c>
      <c r="HH1417" s="1434" t="s">
        <v>787</v>
      </c>
      <c r="HI1417" s="1434" t="s">
        <v>787</v>
      </c>
      <c r="HJ1417" s="1434" t="s">
        <v>787</v>
      </c>
      <c r="HK1417" s="1434" t="s">
        <v>787</v>
      </c>
      <c r="HL1417" s="1434" t="s">
        <v>787</v>
      </c>
      <c r="HM1417" s="1434" t="s">
        <v>787</v>
      </c>
      <c r="HN1417" s="1434" t="s">
        <v>787</v>
      </c>
      <c r="HO1417" s="1434" t="s">
        <v>787</v>
      </c>
      <c r="HP1417" s="1434" t="s">
        <v>787</v>
      </c>
      <c r="HQ1417" s="1434" t="s">
        <v>787</v>
      </c>
      <c r="HR1417" s="1434" t="s">
        <v>787</v>
      </c>
      <c r="HS1417" s="1434" t="s">
        <v>787</v>
      </c>
      <c r="HT1417" s="1434" t="s">
        <v>787</v>
      </c>
      <c r="HU1417" s="1434" t="s">
        <v>787</v>
      </c>
      <c r="HV1417" s="1434" t="s">
        <v>787</v>
      </c>
      <c r="HW1417" s="1434" t="s">
        <v>787</v>
      </c>
      <c r="HX1417" s="1434" t="s">
        <v>787</v>
      </c>
      <c r="HY1417" s="1434" t="s">
        <v>787</v>
      </c>
      <c r="HZ1417" s="1434" t="s">
        <v>787</v>
      </c>
      <c r="IA1417" s="1434" t="s">
        <v>787</v>
      </c>
      <c r="IB1417" s="1434" t="s">
        <v>787</v>
      </c>
      <c r="IC1417" s="1434" t="s">
        <v>787</v>
      </c>
      <c r="ID1417" s="1434" t="s">
        <v>787</v>
      </c>
      <c r="IE1417" s="1434" t="s">
        <v>787</v>
      </c>
      <c r="IF1417" s="1434" t="s">
        <v>787</v>
      </c>
      <c r="IG1417" s="1434" t="s">
        <v>787</v>
      </c>
      <c r="IH1417" s="1434" t="s">
        <v>787</v>
      </c>
      <c r="II1417" s="1434" t="s">
        <v>787</v>
      </c>
      <c r="IJ1417" s="1434" t="s">
        <v>787</v>
      </c>
      <c r="IK1417" s="1434" t="s">
        <v>787</v>
      </c>
      <c r="IL1417" s="1434" t="s">
        <v>787</v>
      </c>
      <c r="IM1417" s="1434" t="s">
        <v>787</v>
      </c>
      <c r="IN1417" s="1434" t="s">
        <v>787</v>
      </c>
      <c r="IO1417" s="1434" t="s">
        <v>787</v>
      </c>
      <c r="IP1417" s="1434" t="s">
        <v>787</v>
      </c>
      <c r="IQ1417" s="1434" t="s">
        <v>787</v>
      </c>
      <c r="IR1417" s="1434" t="s">
        <v>787</v>
      </c>
      <c r="IS1417" s="1434" t="s">
        <v>787</v>
      </c>
      <c r="IT1417" s="1434" t="s">
        <v>787</v>
      </c>
      <c r="IU1417" s="1434" t="s">
        <v>787</v>
      </c>
      <c r="IV1417" s="1434" t="s">
        <v>787</v>
      </c>
      <c r="IW1417" s="1434" t="s">
        <v>787</v>
      </c>
      <c r="IX1417" s="1434" t="s">
        <v>787</v>
      </c>
      <c r="IY1417" s="1434" t="s">
        <v>787</v>
      </c>
      <c r="IZ1417" s="1434" t="s">
        <v>787</v>
      </c>
      <c r="JA1417" s="1434" t="s">
        <v>787</v>
      </c>
      <c r="JB1417" s="1434" t="s">
        <v>787</v>
      </c>
      <c r="JC1417" s="1434" t="s">
        <v>787</v>
      </c>
      <c r="JD1417" s="1434" t="s">
        <v>787</v>
      </c>
      <c r="JE1417" s="1434" t="s">
        <v>787</v>
      </c>
      <c r="JF1417" s="1434" t="s">
        <v>787</v>
      </c>
      <c r="JG1417" s="1434" t="s">
        <v>787</v>
      </c>
      <c r="JH1417" s="1434" t="s">
        <v>787</v>
      </c>
      <c r="JI1417" s="1434" t="s">
        <v>787</v>
      </c>
      <c r="JJ1417" s="1434" t="s">
        <v>787</v>
      </c>
      <c r="JK1417" s="1434" t="s">
        <v>787</v>
      </c>
      <c r="JL1417" s="1434" t="s">
        <v>787</v>
      </c>
      <c r="JM1417" s="1434" t="s">
        <v>787</v>
      </c>
      <c r="JN1417" s="1434" t="s">
        <v>787</v>
      </c>
      <c r="JO1417" s="1434" t="s">
        <v>787</v>
      </c>
      <c r="JP1417" s="1434" t="s">
        <v>787</v>
      </c>
      <c r="JQ1417" s="1434" t="s">
        <v>787</v>
      </c>
      <c r="JR1417" s="1434" t="s">
        <v>787</v>
      </c>
      <c r="JS1417" s="1434" t="s">
        <v>787</v>
      </c>
      <c r="JT1417" s="1434" t="s">
        <v>787</v>
      </c>
      <c r="JU1417" s="1434" t="s">
        <v>787</v>
      </c>
      <c r="JV1417" s="1434" t="s">
        <v>787</v>
      </c>
      <c r="JW1417" s="1434" t="s">
        <v>787</v>
      </c>
      <c r="JX1417" s="1434" t="s">
        <v>787</v>
      </c>
      <c r="JY1417" s="1434" t="s">
        <v>787</v>
      </c>
      <c r="JZ1417" s="1434" t="s">
        <v>787</v>
      </c>
      <c r="KA1417" s="1434" t="s">
        <v>787</v>
      </c>
      <c r="KB1417" s="1434" t="s">
        <v>787</v>
      </c>
      <c r="KC1417" s="1434" t="s">
        <v>787</v>
      </c>
      <c r="KD1417" s="1434" t="s">
        <v>787</v>
      </c>
      <c r="KE1417" s="1434" t="s">
        <v>787</v>
      </c>
      <c r="KF1417" s="1434" t="s">
        <v>787</v>
      </c>
      <c r="KG1417" s="1434" t="s">
        <v>787</v>
      </c>
      <c r="KH1417" s="1434" t="s">
        <v>787</v>
      </c>
      <c r="KI1417" s="1434" t="s">
        <v>787</v>
      </c>
      <c r="KJ1417" s="1434" t="s">
        <v>787</v>
      </c>
      <c r="KK1417" s="1434" t="s">
        <v>787</v>
      </c>
      <c r="KL1417" s="1434" t="s">
        <v>787</v>
      </c>
      <c r="KM1417" s="1434" t="s">
        <v>787</v>
      </c>
      <c r="KN1417" s="1434" t="s">
        <v>787</v>
      </c>
      <c r="KO1417" s="1434" t="s">
        <v>787</v>
      </c>
      <c r="KP1417" s="1434" t="s">
        <v>787</v>
      </c>
      <c r="KQ1417" s="1434" t="s">
        <v>787</v>
      </c>
      <c r="KR1417" s="1434" t="s">
        <v>787</v>
      </c>
      <c r="KS1417" s="1434" t="s">
        <v>787</v>
      </c>
      <c r="KT1417" s="1434" t="s">
        <v>787</v>
      </c>
      <c r="KU1417" s="1434" t="s">
        <v>787</v>
      </c>
      <c r="KV1417" s="1434" t="s">
        <v>787</v>
      </c>
      <c r="KW1417" s="1434" t="s">
        <v>787</v>
      </c>
      <c r="KX1417" s="1434" t="s">
        <v>787</v>
      </c>
      <c r="KY1417" s="1434" t="s">
        <v>787</v>
      </c>
      <c r="KZ1417" s="1434" t="s">
        <v>787</v>
      </c>
      <c r="LA1417" s="1434" t="s">
        <v>787</v>
      </c>
      <c r="LB1417" s="1434" t="s">
        <v>787</v>
      </c>
      <c r="LC1417" s="1434" t="s">
        <v>787</v>
      </c>
      <c r="LD1417" s="1434" t="s">
        <v>787</v>
      </c>
      <c r="LE1417" s="1434" t="s">
        <v>787</v>
      </c>
      <c r="LF1417" s="1434" t="s">
        <v>787</v>
      </c>
      <c r="LG1417" s="1434" t="s">
        <v>787</v>
      </c>
      <c r="LH1417" s="1434" t="s">
        <v>787</v>
      </c>
      <c r="LI1417" s="1434" t="s">
        <v>787</v>
      </c>
      <c r="LJ1417" s="1434" t="s">
        <v>787</v>
      </c>
      <c r="LK1417" s="1434" t="s">
        <v>787</v>
      </c>
      <c r="LL1417" s="1434" t="s">
        <v>787</v>
      </c>
      <c r="LM1417" s="1434" t="s">
        <v>787</v>
      </c>
      <c r="LN1417" s="1434" t="s">
        <v>787</v>
      </c>
      <c r="LO1417" s="1434" t="s">
        <v>787</v>
      </c>
      <c r="LP1417" s="1434" t="s">
        <v>787</v>
      </c>
      <c r="LQ1417" s="1434" t="s">
        <v>787</v>
      </c>
      <c r="LR1417" s="1434" t="s">
        <v>787</v>
      </c>
      <c r="LS1417" s="1434" t="s">
        <v>787</v>
      </c>
      <c r="LT1417" s="1434" t="s">
        <v>787</v>
      </c>
      <c r="LU1417" s="1434" t="s">
        <v>787</v>
      </c>
      <c r="LV1417" s="1434" t="s">
        <v>787</v>
      </c>
      <c r="LW1417" s="1434" t="s">
        <v>787</v>
      </c>
      <c r="LX1417" s="1434" t="s">
        <v>787</v>
      </c>
      <c r="LY1417" s="1434" t="s">
        <v>787</v>
      </c>
      <c r="LZ1417" s="1434" t="s">
        <v>787</v>
      </c>
      <c r="MA1417" s="1434" t="s">
        <v>787</v>
      </c>
      <c r="MB1417" s="1434" t="s">
        <v>787</v>
      </c>
      <c r="MC1417" s="1434" t="s">
        <v>787</v>
      </c>
    </row>
    <row r="1418" spans="1:341" s="786" customFormat="1" ht="48" hidden="1" customHeight="1" x14ac:dyDescent="0.25">
      <c r="A1418" s="1520">
        <v>2026</v>
      </c>
      <c r="B1418" s="1521">
        <v>479</v>
      </c>
      <c r="C1418" s="1521" t="s">
        <v>58</v>
      </c>
      <c r="D1418" s="1521">
        <v>3000654</v>
      </c>
      <c r="E1418" s="1521">
        <v>5005020</v>
      </c>
      <c r="F1418" s="1521" t="s">
        <v>2269</v>
      </c>
      <c r="G1418" s="1521" t="s">
        <v>2270</v>
      </c>
      <c r="H1418" s="1521">
        <v>93</v>
      </c>
      <c r="I1418" s="1521" t="s">
        <v>992</v>
      </c>
      <c r="J1418" s="1521" t="s">
        <v>10</v>
      </c>
      <c r="K1418" s="1521" t="s">
        <v>60</v>
      </c>
      <c r="L1418" s="1521" t="s">
        <v>3689</v>
      </c>
      <c r="M1418" s="1521" t="s">
        <v>62</v>
      </c>
      <c r="N1418" s="1521"/>
      <c r="O1418" s="1521" t="s">
        <v>2641</v>
      </c>
      <c r="P1418" s="1521" t="s">
        <v>65</v>
      </c>
      <c r="Q1418" s="1521">
        <v>1</v>
      </c>
      <c r="R1418" s="1572">
        <v>2600</v>
      </c>
      <c r="S1418" s="865" t="s">
        <v>787</v>
      </c>
      <c r="T1418" s="865" t="s">
        <v>787</v>
      </c>
      <c r="U1418" s="1521">
        <v>0</v>
      </c>
      <c r="V1418" s="1521">
        <v>26</v>
      </c>
      <c r="W1418" s="1521" t="s">
        <v>787</v>
      </c>
      <c r="X1418" s="1521" t="s">
        <v>787</v>
      </c>
      <c r="Y1418" s="1521" t="s">
        <v>787</v>
      </c>
      <c r="Z1418" s="1521" t="s">
        <v>787</v>
      </c>
      <c r="AA1418" s="1521" t="s">
        <v>787</v>
      </c>
      <c r="AB1418" s="1521" t="s">
        <v>787</v>
      </c>
      <c r="AC1418" s="1521" t="s">
        <v>787</v>
      </c>
      <c r="AD1418" s="1521" t="s">
        <v>787</v>
      </c>
      <c r="AE1418" s="285"/>
      <c r="AF1418" s="1523" t="s">
        <v>3951</v>
      </c>
      <c r="AG1418" s="1523" t="s">
        <v>3951</v>
      </c>
      <c r="AH1418" s="284">
        <f t="shared" si="1278"/>
        <v>0</v>
      </c>
      <c r="AI1418" s="284">
        <f t="shared" si="1280"/>
        <v>2600</v>
      </c>
      <c r="AJ1418" s="1523" t="s">
        <v>3951</v>
      </c>
      <c r="AK1418" s="1523" t="s">
        <v>3951</v>
      </c>
      <c r="AL1418" s="1523" t="s">
        <v>3951</v>
      </c>
      <c r="AM1418" s="1523" t="s">
        <v>3951</v>
      </c>
      <c r="AN1418" s="1523" t="s">
        <v>3951</v>
      </c>
      <c r="AO1418" s="1523" t="s">
        <v>3951</v>
      </c>
      <c r="AP1418" s="1523" t="s">
        <v>3951</v>
      </c>
      <c r="AQ1418" s="1523" t="s">
        <v>3951</v>
      </c>
      <c r="AR1418" s="288">
        <f t="shared" si="1279"/>
        <v>2600</v>
      </c>
      <c r="AS1418" s="1502" t="s">
        <v>2578</v>
      </c>
      <c r="AT1418" s="865" t="s">
        <v>787</v>
      </c>
      <c r="AU1418" s="865" t="s">
        <v>3535</v>
      </c>
      <c r="AV1418" s="865" t="s">
        <v>3536</v>
      </c>
      <c r="AW1418" s="1524">
        <v>46058</v>
      </c>
      <c r="AX1418" s="865" t="s">
        <v>3537</v>
      </c>
      <c r="AY1418" s="1524">
        <v>46078</v>
      </c>
      <c r="AZ1418" s="865" t="s">
        <v>787</v>
      </c>
      <c r="BA1418" s="865" t="s">
        <v>3538</v>
      </c>
      <c r="BB1418" s="865" t="s">
        <v>995</v>
      </c>
      <c r="BC1418" s="1525" t="s">
        <v>3808</v>
      </c>
      <c r="BD1418" s="1525" t="s">
        <v>3952</v>
      </c>
      <c r="BE1418" s="1525" t="s">
        <v>3810</v>
      </c>
      <c r="BF1418" s="1526">
        <v>46108</v>
      </c>
      <c r="BG1418" s="865" t="s">
        <v>787</v>
      </c>
      <c r="BH1418" s="773" t="s">
        <v>2798</v>
      </c>
      <c r="BI1418" s="2778"/>
      <c r="BJ1418" s="1440"/>
      <c r="BK1418" s="1302" t="s">
        <v>787</v>
      </c>
      <c r="BL1418" s="865">
        <v>6112</v>
      </c>
      <c r="BM1418" s="865"/>
      <c r="BN1418" s="1302" t="s">
        <v>787</v>
      </c>
      <c r="BO1418" s="1302" t="s">
        <v>787</v>
      </c>
      <c r="BP1418" s="1302"/>
      <c r="BQ1418" s="1527" t="s">
        <v>3811</v>
      </c>
      <c r="BR1418" s="2619"/>
      <c r="BS1418" s="1502" t="s">
        <v>1334</v>
      </c>
      <c r="BT1418" s="1502" t="s">
        <v>2799</v>
      </c>
      <c r="BU1418" s="1502" t="s">
        <v>2800</v>
      </c>
      <c r="BV1418" s="1307">
        <v>8155438</v>
      </c>
      <c r="BW1418" s="1306">
        <v>10081554388</v>
      </c>
      <c r="BX1418" s="798">
        <v>3000</v>
      </c>
      <c r="BY1418" s="1528">
        <v>46117</v>
      </c>
      <c r="BZ1418" s="1528">
        <v>46142</v>
      </c>
      <c r="CA1418" s="865" t="s">
        <v>787</v>
      </c>
      <c r="CB1418" s="865" t="s">
        <v>787</v>
      </c>
      <c r="CC1418" s="865" t="s">
        <v>787</v>
      </c>
      <c r="CD1418" s="865" t="s">
        <v>787</v>
      </c>
      <c r="CE1418" s="865" t="s">
        <v>787</v>
      </c>
      <c r="CF1418" s="865" t="s">
        <v>787</v>
      </c>
      <c r="CG1418" s="865" t="s">
        <v>787</v>
      </c>
      <c r="CH1418" s="865" t="s">
        <v>787</v>
      </c>
      <c r="CI1418" s="865" t="s">
        <v>787</v>
      </c>
      <c r="CJ1418" s="865" t="s">
        <v>787</v>
      </c>
      <c r="CK1418" s="865"/>
      <c r="CL1418" s="865"/>
      <c r="CM1418" s="865"/>
      <c r="CN1418" s="865"/>
      <c r="CO1418" s="865"/>
      <c r="CP1418" s="865"/>
      <c r="CQ1418" s="865"/>
      <c r="CR1418" s="865"/>
      <c r="CS1418" s="865" t="s">
        <v>787</v>
      </c>
      <c r="CT1418" s="1525"/>
      <c r="CU1418" s="390">
        <f t="shared" si="1272"/>
        <v>0</v>
      </c>
      <c r="CV1418" s="373">
        <v>0</v>
      </c>
      <c r="CW1418" s="390">
        <f t="shared" si="1273"/>
        <v>0</v>
      </c>
      <c r="CX1418" s="373">
        <v>0</v>
      </c>
      <c r="CY1418" s="390">
        <f t="shared" si="1275"/>
        <v>0</v>
      </c>
      <c r="CZ1418" s="390">
        <f t="shared" si="1270"/>
        <v>0</v>
      </c>
      <c r="DA1418" s="390">
        <f t="shared" si="1271"/>
        <v>0</v>
      </c>
      <c r="DB1418" s="865" t="s">
        <v>787</v>
      </c>
      <c r="DC1418" s="1525">
        <v>26</v>
      </c>
      <c r="DD1418" s="1371">
        <f t="shared" si="1267"/>
        <v>2600</v>
      </c>
      <c r="DE1418" s="1525">
        <v>26</v>
      </c>
      <c r="DF1418" s="1371">
        <f t="shared" si="1282"/>
        <v>2600</v>
      </c>
      <c r="DG1418" s="865">
        <v>26</v>
      </c>
      <c r="DH1418" s="1371">
        <f t="shared" si="1281"/>
        <v>2600</v>
      </c>
      <c r="DI1418" s="865" t="s">
        <v>787</v>
      </c>
      <c r="DJ1418" s="865" t="s">
        <v>787</v>
      </c>
      <c r="DK1418" s="865"/>
      <c r="DL1418" s="865"/>
      <c r="DM1418" s="865"/>
      <c r="DN1418" s="865"/>
      <c r="DO1418" s="865"/>
      <c r="DP1418" s="865"/>
      <c r="DQ1418" s="865"/>
      <c r="DR1418" s="865"/>
      <c r="DS1418" s="865"/>
      <c r="DT1418" s="865" t="s">
        <v>787</v>
      </c>
      <c r="DU1418" s="793">
        <f t="shared" si="1274"/>
        <v>2600</v>
      </c>
      <c r="DV1418" s="794">
        <v>2600</v>
      </c>
      <c r="DW1418" s="794">
        <v>2600</v>
      </c>
      <c r="DX1418" s="794">
        <f t="shared" si="1276"/>
        <v>0</v>
      </c>
      <c r="DY1418" s="794">
        <f t="shared" si="1277"/>
        <v>0</v>
      </c>
      <c r="DZ1418" s="865" t="s">
        <v>787</v>
      </c>
      <c r="EA1418" s="865" t="s">
        <v>787</v>
      </c>
      <c r="EB1418" s="865" t="s">
        <v>787</v>
      </c>
      <c r="EC1418" s="865" t="s">
        <v>787</v>
      </c>
      <c r="ED1418" s="865" t="s">
        <v>787</v>
      </c>
      <c r="EE1418" s="865" t="s">
        <v>787</v>
      </c>
      <c r="EF1418" s="865" t="s">
        <v>787</v>
      </c>
      <c r="EG1418" s="865"/>
      <c r="EH1418" s="865" t="s">
        <v>787</v>
      </c>
      <c r="EI1418" s="865" t="s">
        <v>787</v>
      </c>
      <c r="EJ1418" s="865" t="s">
        <v>787</v>
      </c>
      <c r="EK1418" s="865" t="s">
        <v>787</v>
      </c>
      <c r="EL1418" s="865" t="s">
        <v>787</v>
      </c>
      <c r="EM1418" s="865" t="s">
        <v>787</v>
      </c>
      <c r="EN1418" s="865" t="s">
        <v>787</v>
      </c>
      <c r="EO1418" s="865" t="s">
        <v>787</v>
      </c>
      <c r="EP1418" s="865" t="s">
        <v>787</v>
      </c>
      <c r="EQ1418" s="865" t="s">
        <v>787</v>
      </c>
      <c r="ER1418" s="865" t="s">
        <v>787</v>
      </c>
      <c r="ES1418" s="865" t="s">
        <v>787</v>
      </c>
      <c r="ET1418" s="865" t="s">
        <v>787</v>
      </c>
      <c r="EU1418" s="865" t="s">
        <v>787</v>
      </c>
      <c r="EV1418" s="865" t="s">
        <v>787</v>
      </c>
      <c r="EW1418" s="865" t="s">
        <v>787</v>
      </c>
      <c r="EX1418" s="865" t="s">
        <v>787</v>
      </c>
      <c r="EY1418" s="865" t="s">
        <v>787</v>
      </c>
      <c r="EZ1418" s="865" t="s">
        <v>787</v>
      </c>
      <c r="FA1418" s="865" t="s">
        <v>787</v>
      </c>
      <c r="FB1418" s="865" t="s">
        <v>787</v>
      </c>
      <c r="FC1418" s="865" t="s">
        <v>787</v>
      </c>
      <c r="FD1418" s="865" t="s">
        <v>787</v>
      </c>
      <c r="FE1418" s="865" t="s">
        <v>787</v>
      </c>
      <c r="FF1418" s="865" t="s">
        <v>787</v>
      </c>
      <c r="FG1418" s="865" t="s">
        <v>787</v>
      </c>
      <c r="FH1418" s="865" t="s">
        <v>787</v>
      </c>
      <c r="FI1418" s="1434" t="s">
        <v>787</v>
      </c>
      <c r="FJ1418" s="1434" t="s">
        <v>787</v>
      </c>
      <c r="FK1418" s="1434" t="s">
        <v>787</v>
      </c>
      <c r="FL1418" s="1434" t="s">
        <v>787</v>
      </c>
      <c r="FM1418" s="1434" t="s">
        <v>787</v>
      </c>
      <c r="FN1418" s="1434" t="s">
        <v>787</v>
      </c>
      <c r="FO1418" s="1434" t="s">
        <v>787</v>
      </c>
      <c r="FP1418" s="1434" t="s">
        <v>787</v>
      </c>
      <c r="FQ1418" s="1434" t="s">
        <v>787</v>
      </c>
      <c r="FR1418" s="1434" t="s">
        <v>787</v>
      </c>
      <c r="FS1418" s="1434" t="s">
        <v>787</v>
      </c>
      <c r="FT1418" s="1434" t="s">
        <v>787</v>
      </c>
      <c r="FU1418" s="1434" t="s">
        <v>787</v>
      </c>
      <c r="FV1418" s="1434" t="s">
        <v>787</v>
      </c>
      <c r="FW1418" s="1434" t="s">
        <v>787</v>
      </c>
      <c r="FX1418" s="1434" t="s">
        <v>787</v>
      </c>
      <c r="FY1418" s="1434" t="s">
        <v>787</v>
      </c>
      <c r="FZ1418" s="1434" t="s">
        <v>787</v>
      </c>
      <c r="GA1418" s="1434" t="s">
        <v>787</v>
      </c>
      <c r="GB1418" s="1434" t="s">
        <v>787</v>
      </c>
      <c r="GC1418" s="1434" t="s">
        <v>787</v>
      </c>
      <c r="GD1418" s="1434" t="s">
        <v>787</v>
      </c>
      <c r="GE1418" s="1434" t="s">
        <v>787</v>
      </c>
      <c r="GF1418" s="1434" t="s">
        <v>787</v>
      </c>
      <c r="GG1418" s="1434" t="s">
        <v>787</v>
      </c>
      <c r="GH1418" s="1434" t="s">
        <v>787</v>
      </c>
      <c r="GI1418" s="1434" t="s">
        <v>787</v>
      </c>
      <c r="GJ1418" s="1434" t="s">
        <v>787</v>
      </c>
      <c r="GK1418" s="1434" t="s">
        <v>787</v>
      </c>
      <c r="GL1418" s="1434" t="s">
        <v>787</v>
      </c>
      <c r="GM1418" s="1434" t="s">
        <v>787</v>
      </c>
      <c r="GN1418" s="1434" t="s">
        <v>787</v>
      </c>
      <c r="GO1418" s="1434" t="s">
        <v>787</v>
      </c>
      <c r="GP1418" s="1434" t="s">
        <v>787</v>
      </c>
      <c r="GQ1418" s="1434" t="s">
        <v>787</v>
      </c>
      <c r="GR1418" s="1434" t="s">
        <v>787</v>
      </c>
      <c r="GS1418" s="1434" t="s">
        <v>787</v>
      </c>
      <c r="GT1418" s="1434" t="s">
        <v>787</v>
      </c>
      <c r="GU1418" s="1434" t="s">
        <v>787</v>
      </c>
      <c r="GV1418" s="1434" t="s">
        <v>787</v>
      </c>
      <c r="GW1418" s="1434" t="s">
        <v>787</v>
      </c>
      <c r="GX1418" s="1434" t="s">
        <v>787</v>
      </c>
      <c r="GY1418" s="1434" t="s">
        <v>787</v>
      </c>
      <c r="GZ1418" s="1434" t="s">
        <v>787</v>
      </c>
      <c r="HA1418" s="1434" t="s">
        <v>787</v>
      </c>
      <c r="HB1418" s="1434" t="s">
        <v>787</v>
      </c>
      <c r="HC1418" s="1434" t="s">
        <v>787</v>
      </c>
      <c r="HD1418" s="1434" t="s">
        <v>787</v>
      </c>
      <c r="HE1418" s="1434" t="s">
        <v>787</v>
      </c>
      <c r="HF1418" s="1434" t="s">
        <v>787</v>
      </c>
      <c r="HG1418" s="1434" t="s">
        <v>787</v>
      </c>
      <c r="HH1418" s="1434" t="s">
        <v>787</v>
      </c>
      <c r="HI1418" s="1434" t="s">
        <v>787</v>
      </c>
      <c r="HJ1418" s="1434" t="s">
        <v>787</v>
      </c>
      <c r="HK1418" s="1434" t="s">
        <v>787</v>
      </c>
      <c r="HL1418" s="1434" t="s">
        <v>787</v>
      </c>
      <c r="HM1418" s="1434" t="s">
        <v>787</v>
      </c>
      <c r="HN1418" s="1434" t="s">
        <v>787</v>
      </c>
      <c r="HO1418" s="1434" t="s">
        <v>787</v>
      </c>
      <c r="HP1418" s="1434" t="s">
        <v>787</v>
      </c>
      <c r="HQ1418" s="1434" t="s">
        <v>787</v>
      </c>
      <c r="HR1418" s="1434" t="s">
        <v>787</v>
      </c>
      <c r="HS1418" s="1434" t="s">
        <v>787</v>
      </c>
      <c r="HT1418" s="1434" t="s">
        <v>787</v>
      </c>
      <c r="HU1418" s="1434" t="s">
        <v>787</v>
      </c>
      <c r="HV1418" s="1434" t="s">
        <v>787</v>
      </c>
      <c r="HW1418" s="1434" t="s">
        <v>787</v>
      </c>
      <c r="HX1418" s="1434" t="s">
        <v>787</v>
      </c>
      <c r="HY1418" s="1434" t="s">
        <v>787</v>
      </c>
      <c r="HZ1418" s="1434" t="s">
        <v>787</v>
      </c>
      <c r="IA1418" s="1434" t="s">
        <v>787</v>
      </c>
      <c r="IB1418" s="1434" t="s">
        <v>787</v>
      </c>
      <c r="IC1418" s="1434" t="s">
        <v>787</v>
      </c>
      <c r="ID1418" s="1434" t="s">
        <v>787</v>
      </c>
      <c r="IE1418" s="1434" t="s">
        <v>787</v>
      </c>
      <c r="IF1418" s="1434" t="s">
        <v>787</v>
      </c>
      <c r="IG1418" s="1434" t="s">
        <v>787</v>
      </c>
      <c r="IH1418" s="1434" t="s">
        <v>787</v>
      </c>
      <c r="II1418" s="1434" t="s">
        <v>787</v>
      </c>
      <c r="IJ1418" s="1434" t="s">
        <v>787</v>
      </c>
      <c r="IK1418" s="1434" t="s">
        <v>787</v>
      </c>
      <c r="IL1418" s="1434" t="s">
        <v>787</v>
      </c>
      <c r="IM1418" s="1434" t="s">
        <v>787</v>
      </c>
      <c r="IN1418" s="1434" t="s">
        <v>787</v>
      </c>
      <c r="IO1418" s="1434" t="s">
        <v>787</v>
      </c>
      <c r="IP1418" s="1434" t="s">
        <v>787</v>
      </c>
      <c r="IQ1418" s="1434" t="s">
        <v>787</v>
      </c>
      <c r="IR1418" s="1434" t="s">
        <v>787</v>
      </c>
      <c r="IS1418" s="1434" t="s">
        <v>787</v>
      </c>
      <c r="IT1418" s="1434" t="s">
        <v>787</v>
      </c>
      <c r="IU1418" s="1434" t="s">
        <v>787</v>
      </c>
      <c r="IV1418" s="1434" t="s">
        <v>787</v>
      </c>
      <c r="IW1418" s="1434" t="s">
        <v>787</v>
      </c>
      <c r="IX1418" s="1434" t="s">
        <v>787</v>
      </c>
      <c r="IY1418" s="1434" t="s">
        <v>787</v>
      </c>
      <c r="IZ1418" s="1434" t="s">
        <v>787</v>
      </c>
      <c r="JA1418" s="1434" t="s">
        <v>787</v>
      </c>
      <c r="JB1418" s="1434" t="s">
        <v>787</v>
      </c>
      <c r="JC1418" s="1434" t="s">
        <v>787</v>
      </c>
      <c r="JD1418" s="1434" t="s">
        <v>787</v>
      </c>
      <c r="JE1418" s="1434" t="s">
        <v>787</v>
      </c>
      <c r="JF1418" s="1434" t="s">
        <v>787</v>
      </c>
      <c r="JG1418" s="1434" t="s">
        <v>787</v>
      </c>
      <c r="JH1418" s="1434" t="s">
        <v>787</v>
      </c>
      <c r="JI1418" s="1434" t="s">
        <v>787</v>
      </c>
      <c r="JJ1418" s="1434" t="s">
        <v>787</v>
      </c>
      <c r="JK1418" s="1434" t="s">
        <v>787</v>
      </c>
      <c r="JL1418" s="1434" t="s">
        <v>787</v>
      </c>
      <c r="JM1418" s="1434" t="s">
        <v>787</v>
      </c>
      <c r="JN1418" s="1434" t="s">
        <v>787</v>
      </c>
      <c r="JO1418" s="1434" t="s">
        <v>787</v>
      </c>
      <c r="JP1418" s="1434" t="s">
        <v>787</v>
      </c>
      <c r="JQ1418" s="1434" t="s">
        <v>787</v>
      </c>
      <c r="JR1418" s="1434" t="s">
        <v>787</v>
      </c>
      <c r="JS1418" s="1434" t="s">
        <v>787</v>
      </c>
      <c r="JT1418" s="1434" t="s">
        <v>787</v>
      </c>
      <c r="JU1418" s="1434" t="s">
        <v>787</v>
      </c>
      <c r="JV1418" s="1434" t="s">
        <v>787</v>
      </c>
      <c r="JW1418" s="1434" t="s">
        <v>787</v>
      </c>
      <c r="JX1418" s="1434" t="s">
        <v>787</v>
      </c>
      <c r="JY1418" s="1434" t="s">
        <v>787</v>
      </c>
      <c r="JZ1418" s="1434" t="s">
        <v>787</v>
      </c>
      <c r="KA1418" s="1434" t="s">
        <v>787</v>
      </c>
      <c r="KB1418" s="1434" t="s">
        <v>787</v>
      </c>
      <c r="KC1418" s="1434" t="s">
        <v>787</v>
      </c>
      <c r="KD1418" s="1434" t="s">
        <v>787</v>
      </c>
      <c r="KE1418" s="1434" t="s">
        <v>787</v>
      </c>
      <c r="KF1418" s="1434" t="s">
        <v>787</v>
      </c>
      <c r="KG1418" s="1434" t="s">
        <v>787</v>
      </c>
      <c r="KH1418" s="1434" t="s">
        <v>787</v>
      </c>
      <c r="KI1418" s="1434" t="s">
        <v>787</v>
      </c>
      <c r="KJ1418" s="1434" t="s">
        <v>787</v>
      </c>
      <c r="KK1418" s="1434" t="s">
        <v>787</v>
      </c>
      <c r="KL1418" s="1434" t="s">
        <v>787</v>
      </c>
      <c r="KM1418" s="1434" t="s">
        <v>787</v>
      </c>
      <c r="KN1418" s="1434" t="s">
        <v>787</v>
      </c>
      <c r="KO1418" s="1434" t="s">
        <v>787</v>
      </c>
      <c r="KP1418" s="1434" t="s">
        <v>787</v>
      </c>
      <c r="KQ1418" s="1434" t="s">
        <v>787</v>
      </c>
      <c r="KR1418" s="1434" t="s">
        <v>787</v>
      </c>
      <c r="KS1418" s="1434" t="s">
        <v>787</v>
      </c>
      <c r="KT1418" s="1434" t="s">
        <v>787</v>
      </c>
      <c r="KU1418" s="1434" t="s">
        <v>787</v>
      </c>
      <c r="KV1418" s="1434" t="s">
        <v>787</v>
      </c>
      <c r="KW1418" s="1434" t="s">
        <v>787</v>
      </c>
      <c r="KX1418" s="1434" t="s">
        <v>787</v>
      </c>
      <c r="KY1418" s="1434" t="s">
        <v>787</v>
      </c>
      <c r="KZ1418" s="1434" t="s">
        <v>787</v>
      </c>
      <c r="LA1418" s="1434" t="s">
        <v>787</v>
      </c>
      <c r="LB1418" s="1434" t="s">
        <v>787</v>
      </c>
      <c r="LC1418" s="1434" t="s">
        <v>787</v>
      </c>
      <c r="LD1418" s="1434" t="s">
        <v>787</v>
      </c>
      <c r="LE1418" s="1434" t="s">
        <v>787</v>
      </c>
      <c r="LF1418" s="1434" t="s">
        <v>787</v>
      </c>
      <c r="LG1418" s="1434" t="s">
        <v>787</v>
      </c>
      <c r="LH1418" s="1434" t="s">
        <v>787</v>
      </c>
      <c r="LI1418" s="1434" t="s">
        <v>787</v>
      </c>
      <c r="LJ1418" s="1434" t="s">
        <v>787</v>
      </c>
      <c r="LK1418" s="1434" t="s">
        <v>787</v>
      </c>
      <c r="LL1418" s="1434" t="s">
        <v>787</v>
      </c>
      <c r="LM1418" s="1434" t="s">
        <v>787</v>
      </c>
      <c r="LN1418" s="1434" t="s">
        <v>787</v>
      </c>
      <c r="LO1418" s="1434" t="s">
        <v>787</v>
      </c>
      <c r="LP1418" s="1434" t="s">
        <v>787</v>
      </c>
      <c r="LQ1418" s="1434" t="s">
        <v>787</v>
      </c>
      <c r="LR1418" s="1434" t="s">
        <v>787</v>
      </c>
      <c r="LS1418" s="1434" t="s">
        <v>787</v>
      </c>
      <c r="LT1418" s="1434" t="s">
        <v>787</v>
      </c>
      <c r="LU1418" s="1434" t="s">
        <v>787</v>
      </c>
      <c r="LV1418" s="1434" t="s">
        <v>787</v>
      </c>
      <c r="LW1418" s="1434" t="s">
        <v>787</v>
      </c>
      <c r="LX1418" s="1434" t="s">
        <v>787</v>
      </c>
      <c r="LY1418" s="1434" t="s">
        <v>787</v>
      </c>
      <c r="LZ1418" s="1434" t="s">
        <v>787</v>
      </c>
      <c r="MA1418" s="1434" t="s">
        <v>787</v>
      </c>
      <c r="MB1418" s="1434" t="s">
        <v>787</v>
      </c>
      <c r="MC1418" s="1434" t="s">
        <v>787</v>
      </c>
    </row>
    <row r="1419" spans="1:341" s="786" customFormat="1" ht="48" hidden="1" customHeight="1" x14ac:dyDescent="0.25">
      <c r="A1419" s="1520">
        <v>2026</v>
      </c>
      <c r="B1419" s="1521">
        <v>479</v>
      </c>
      <c r="C1419" s="1521" t="s">
        <v>58</v>
      </c>
      <c r="D1419" s="1521">
        <v>3000654</v>
      </c>
      <c r="E1419" s="1521">
        <v>5005020</v>
      </c>
      <c r="F1419" s="1521" t="s">
        <v>2269</v>
      </c>
      <c r="G1419" s="1521" t="s">
        <v>2270</v>
      </c>
      <c r="H1419" s="1521">
        <v>93</v>
      </c>
      <c r="I1419" s="1521" t="s">
        <v>992</v>
      </c>
      <c r="J1419" s="1521" t="s">
        <v>10</v>
      </c>
      <c r="K1419" s="1521" t="s">
        <v>60</v>
      </c>
      <c r="L1419" s="1521" t="s">
        <v>3689</v>
      </c>
      <c r="M1419" s="1521" t="s">
        <v>62</v>
      </c>
      <c r="N1419" s="1521"/>
      <c r="O1419" s="1521" t="s">
        <v>2641</v>
      </c>
      <c r="P1419" s="1521" t="s">
        <v>65</v>
      </c>
      <c r="Q1419" s="1521">
        <v>1</v>
      </c>
      <c r="R1419" s="1550">
        <v>2600</v>
      </c>
      <c r="S1419" s="865" t="s">
        <v>787</v>
      </c>
      <c r="T1419" s="865" t="s">
        <v>787</v>
      </c>
      <c r="U1419" s="1521">
        <v>0</v>
      </c>
      <c r="V1419" s="1521">
        <v>26</v>
      </c>
      <c r="W1419" s="1521" t="s">
        <v>787</v>
      </c>
      <c r="X1419" s="1521" t="s">
        <v>787</v>
      </c>
      <c r="Y1419" s="1521" t="s">
        <v>787</v>
      </c>
      <c r="Z1419" s="1521" t="s">
        <v>787</v>
      </c>
      <c r="AA1419" s="1521" t="s">
        <v>787</v>
      </c>
      <c r="AB1419" s="1521" t="s">
        <v>787</v>
      </c>
      <c r="AC1419" s="1521" t="s">
        <v>787</v>
      </c>
      <c r="AD1419" s="1521" t="s">
        <v>787</v>
      </c>
      <c r="AE1419" s="285"/>
      <c r="AF1419" s="1523" t="s">
        <v>3951</v>
      </c>
      <c r="AG1419" s="1523" t="s">
        <v>3951</v>
      </c>
      <c r="AH1419" s="284">
        <f t="shared" si="1278"/>
        <v>0</v>
      </c>
      <c r="AI1419" s="284">
        <f t="shared" si="1280"/>
        <v>2600</v>
      </c>
      <c r="AJ1419" s="1523" t="s">
        <v>3951</v>
      </c>
      <c r="AK1419" s="1523" t="s">
        <v>3951</v>
      </c>
      <c r="AL1419" s="1523" t="s">
        <v>3951</v>
      </c>
      <c r="AM1419" s="1523" t="s">
        <v>3951</v>
      </c>
      <c r="AN1419" s="1523" t="s">
        <v>3951</v>
      </c>
      <c r="AO1419" s="1523" t="s">
        <v>3951</v>
      </c>
      <c r="AP1419" s="1523" t="s">
        <v>3951</v>
      </c>
      <c r="AQ1419" s="1523" t="s">
        <v>3951</v>
      </c>
      <c r="AR1419" s="288">
        <f t="shared" si="1279"/>
        <v>2600</v>
      </c>
      <c r="AS1419" s="1502" t="s">
        <v>2578</v>
      </c>
      <c r="AT1419" s="865" t="s">
        <v>787</v>
      </c>
      <c r="AU1419" s="865" t="s">
        <v>3535</v>
      </c>
      <c r="AV1419" s="865" t="s">
        <v>3536</v>
      </c>
      <c r="AW1419" s="1524">
        <v>46058</v>
      </c>
      <c r="AX1419" s="865" t="s">
        <v>3537</v>
      </c>
      <c r="AY1419" s="1524">
        <v>46078</v>
      </c>
      <c r="AZ1419" s="865" t="s">
        <v>787</v>
      </c>
      <c r="BA1419" s="865" t="s">
        <v>3538</v>
      </c>
      <c r="BB1419" s="865" t="s">
        <v>995</v>
      </c>
      <c r="BC1419" s="1525" t="s">
        <v>3808</v>
      </c>
      <c r="BD1419" s="1525" t="s">
        <v>3952</v>
      </c>
      <c r="BE1419" s="1525" t="s">
        <v>3810</v>
      </c>
      <c r="BF1419" s="1526">
        <v>46108</v>
      </c>
      <c r="BG1419" s="865" t="s">
        <v>787</v>
      </c>
      <c r="BH1419" s="1302">
        <v>1280</v>
      </c>
      <c r="BI1419" s="1302"/>
      <c r="BJ1419" s="865"/>
      <c r="BK1419" s="1302" t="s">
        <v>787</v>
      </c>
      <c r="BL1419" s="865">
        <v>6114</v>
      </c>
      <c r="BM1419" s="865"/>
      <c r="BN1419" s="1302" t="s">
        <v>787</v>
      </c>
      <c r="BO1419" s="1302" t="s">
        <v>787</v>
      </c>
      <c r="BP1419" s="1302"/>
      <c r="BQ1419" s="1527" t="s">
        <v>3811</v>
      </c>
      <c r="BR1419" s="2619"/>
      <c r="BS1419" s="1502" t="s">
        <v>1605</v>
      </c>
      <c r="BT1419" s="1502" t="s">
        <v>3010</v>
      </c>
      <c r="BU1419" s="1502" t="s">
        <v>1722</v>
      </c>
      <c r="BV1419" s="1307">
        <v>48344547</v>
      </c>
      <c r="BW1419" s="1306">
        <v>10483445470</v>
      </c>
      <c r="BX1419" s="798">
        <v>3000</v>
      </c>
      <c r="BY1419" s="1528">
        <v>46117</v>
      </c>
      <c r="BZ1419" s="1528">
        <v>46142</v>
      </c>
      <c r="CA1419" s="865" t="s">
        <v>787</v>
      </c>
      <c r="CB1419" s="865" t="s">
        <v>787</v>
      </c>
      <c r="CC1419" s="865" t="s">
        <v>787</v>
      </c>
      <c r="CD1419" s="865" t="s">
        <v>787</v>
      </c>
      <c r="CE1419" s="865" t="s">
        <v>787</v>
      </c>
      <c r="CF1419" s="865" t="s">
        <v>787</v>
      </c>
      <c r="CG1419" s="865" t="s">
        <v>787</v>
      </c>
      <c r="CH1419" s="865" t="s">
        <v>787</v>
      </c>
      <c r="CI1419" s="865" t="s">
        <v>787</v>
      </c>
      <c r="CJ1419" s="865" t="s">
        <v>787</v>
      </c>
      <c r="CK1419" s="865"/>
      <c r="CL1419" s="865"/>
      <c r="CM1419" s="865"/>
      <c r="CN1419" s="865"/>
      <c r="CO1419" s="865"/>
      <c r="CP1419" s="865"/>
      <c r="CQ1419" s="865"/>
      <c r="CR1419" s="865"/>
      <c r="CS1419" s="865" t="s">
        <v>787</v>
      </c>
      <c r="CT1419" s="1525"/>
      <c r="CU1419" s="390">
        <f t="shared" si="1272"/>
        <v>0</v>
      </c>
      <c r="CV1419" s="373">
        <v>0</v>
      </c>
      <c r="CW1419" s="390">
        <f t="shared" si="1273"/>
        <v>0</v>
      </c>
      <c r="CX1419" s="373">
        <v>0</v>
      </c>
      <c r="CY1419" s="390">
        <f t="shared" si="1275"/>
        <v>0</v>
      </c>
      <c r="CZ1419" s="390">
        <f t="shared" si="1270"/>
        <v>0</v>
      </c>
      <c r="DA1419" s="390">
        <f t="shared" si="1271"/>
        <v>0</v>
      </c>
      <c r="DB1419" s="865" t="s">
        <v>787</v>
      </c>
      <c r="DC1419" s="1525">
        <v>26</v>
      </c>
      <c r="DD1419" s="1371">
        <f t="shared" si="1267"/>
        <v>2600</v>
      </c>
      <c r="DE1419" s="1525">
        <v>26</v>
      </c>
      <c r="DF1419" s="1371">
        <f t="shared" si="1282"/>
        <v>2600</v>
      </c>
      <c r="DG1419" s="865">
        <v>26</v>
      </c>
      <c r="DH1419" s="1371">
        <f t="shared" si="1281"/>
        <v>2600</v>
      </c>
      <c r="DI1419" s="865" t="s">
        <v>787</v>
      </c>
      <c r="DJ1419" s="865" t="s">
        <v>787</v>
      </c>
      <c r="DK1419" s="865"/>
      <c r="DL1419" s="865"/>
      <c r="DM1419" s="865"/>
      <c r="DN1419" s="865"/>
      <c r="DO1419" s="865"/>
      <c r="DP1419" s="865"/>
      <c r="DQ1419" s="865"/>
      <c r="DR1419" s="865"/>
      <c r="DS1419" s="865"/>
      <c r="DT1419" s="865" t="s">
        <v>787</v>
      </c>
      <c r="DU1419" s="793">
        <f t="shared" si="1274"/>
        <v>2600</v>
      </c>
      <c r="DV1419" s="794">
        <v>2600</v>
      </c>
      <c r="DW1419" s="794">
        <v>2600</v>
      </c>
      <c r="DX1419" s="794">
        <f t="shared" si="1276"/>
        <v>0</v>
      </c>
      <c r="DY1419" s="794">
        <f t="shared" si="1277"/>
        <v>0</v>
      </c>
      <c r="DZ1419" s="865" t="s">
        <v>787</v>
      </c>
      <c r="EA1419" s="865" t="s">
        <v>787</v>
      </c>
      <c r="EB1419" s="865" t="s">
        <v>787</v>
      </c>
      <c r="EC1419" s="865" t="s">
        <v>787</v>
      </c>
      <c r="ED1419" s="865" t="s">
        <v>787</v>
      </c>
      <c r="EE1419" s="865" t="s">
        <v>787</v>
      </c>
      <c r="EF1419" s="865" t="s">
        <v>787</v>
      </c>
      <c r="EG1419" s="865"/>
      <c r="EH1419" s="865" t="s">
        <v>787</v>
      </c>
      <c r="EI1419" s="865" t="s">
        <v>787</v>
      </c>
      <c r="EJ1419" s="865" t="s">
        <v>787</v>
      </c>
      <c r="EK1419" s="865" t="s">
        <v>787</v>
      </c>
      <c r="EL1419" s="865" t="s">
        <v>787</v>
      </c>
      <c r="EM1419" s="865" t="s">
        <v>787</v>
      </c>
      <c r="EN1419" s="865" t="s">
        <v>787</v>
      </c>
      <c r="EO1419" s="865" t="s">
        <v>787</v>
      </c>
      <c r="EP1419" s="865" t="s">
        <v>787</v>
      </c>
      <c r="EQ1419" s="865" t="s">
        <v>787</v>
      </c>
      <c r="ER1419" s="865" t="s">
        <v>787</v>
      </c>
      <c r="ES1419" s="865" t="s">
        <v>787</v>
      </c>
      <c r="ET1419" s="865" t="s">
        <v>787</v>
      </c>
      <c r="EU1419" s="865" t="s">
        <v>787</v>
      </c>
      <c r="EV1419" s="865" t="s">
        <v>787</v>
      </c>
      <c r="EW1419" s="865" t="s">
        <v>787</v>
      </c>
      <c r="EX1419" s="865" t="s">
        <v>787</v>
      </c>
      <c r="EY1419" s="865" t="s">
        <v>787</v>
      </c>
      <c r="EZ1419" s="865" t="s">
        <v>787</v>
      </c>
      <c r="FA1419" s="865" t="s">
        <v>787</v>
      </c>
      <c r="FB1419" s="865" t="s">
        <v>787</v>
      </c>
      <c r="FC1419" s="865" t="s">
        <v>787</v>
      </c>
      <c r="FD1419" s="865" t="s">
        <v>787</v>
      </c>
      <c r="FE1419" s="865" t="s">
        <v>787</v>
      </c>
      <c r="FF1419" s="865" t="s">
        <v>787</v>
      </c>
      <c r="FG1419" s="865" t="s">
        <v>787</v>
      </c>
      <c r="FH1419" s="865" t="s">
        <v>787</v>
      </c>
      <c r="FI1419" s="1434" t="s">
        <v>787</v>
      </c>
      <c r="FJ1419" s="1434" t="s">
        <v>787</v>
      </c>
      <c r="FK1419" s="1434" t="s">
        <v>787</v>
      </c>
      <c r="FL1419" s="1434" t="s">
        <v>787</v>
      </c>
      <c r="FM1419" s="1434" t="s">
        <v>787</v>
      </c>
      <c r="FN1419" s="1434" t="s">
        <v>787</v>
      </c>
      <c r="FO1419" s="1434" t="s">
        <v>787</v>
      </c>
      <c r="FP1419" s="1434" t="s">
        <v>787</v>
      </c>
      <c r="FQ1419" s="1434" t="s">
        <v>787</v>
      </c>
      <c r="FR1419" s="1434" t="s">
        <v>787</v>
      </c>
      <c r="FS1419" s="1434" t="s">
        <v>787</v>
      </c>
      <c r="FT1419" s="1434" t="s">
        <v>787</v>
      </c>
      <c r="FU1419" s="1434" t="s">
        <v>787</v>
      </c>
      <c r="FV1419" s="1434" t="s">
        <v>787</v>
      </c>
      <c r="FW1419" s="1434" t="s">
        <v>787</v>
      </c>
      <c r="FX1419" s="1434" t="s">
        <v>787</v>
      </c>
      <c r="FY1419" s="1434" t="s">
        <v>787</v>
      </c>
      <c r="FZ1419" s="1434" t="s">
        <v>787</v>
      </c>
      <c r="GA1419" s="1434" t="s">
        <v>787</v>
      </c>
      <c r="GB1419" s="1434" t="s">
        <v>787</v>
      </c>
      <c r="GC1419" s="1434" t="s">
        <v>787</v>
      </c>
      <c r="GD1419" s="1434" t="s">
        <v>787</v>
      </c>
      <c r="GE1419" s="1434" t="s">
        <v>787</v>
      </c>
      <c r="GF1419" s="1434" t="s">
        <v>787</v>
      </c>
      <c r="GG1419" s="1434" t="s">
        <v>787</v>
      </c>
      <c r="GH1419" s="1434" t="s">
        <v>787</v>
      </c>
      <c r="GI1419" s="1434" t="s">
        <v>787</v>
      </c>
      <c r="GJ1419" s="1434" t="s">
        <v>787</v>
      </c>
      <c r="GK1419" s="1434" t="s">
        <v>787</v>
      </c>
      <c r="GL1419" s="1434" t="s">
        <v>787</v>
      </c>
      <c r="GM1419" s="1434" t="s">
        <v>787</v>
      </c>
      <c r="GN1419" s="1434" t="s">
        <v>787</v>
      </c>
      <c r="GO1419" s="1434" t="s">
        <v>787</v>
      </c>
      <c r="GP1419" s="1434" t="s">
        <v>787</v>
      </c>
      <c r="GQ1419" s="1434" t="s">
        <v>787</v>
      </c>
      <c r="GR1419" s="1434" t="s">
        <v>787</v>
      </c>
      <c r="GS1419" s="1434" t="s">
        <v>787</v>
      </c>
      <c r="GT1419" s="1434" t="s">
        <v>787</v>
      </c>
      <c r="GU1419" s="1434" t="s">
        <v>787</v>
      </c>
      <c r="GV1419" s="1434" t="s">
        <v>787</v>
      </c>
      <c r="GW1419" s="1434" t="s">
        <v>787</v>
      </c>
      <c r="GX1419" s="1434" t="s">
        <v>787</v>
      </c>
      <c r="GY1419" s="1434" t="s">
        <v>787</v>
      </c>
      <c r="GZ1419" s="1434" t="s">
        <v>787</v>
      </c>
      <c r="HA1419" s="1434" t="s">
        <v>787</v>
      </c>
      <c r="HB1419" s="1434" t="s">
        <v>787</v>
      </c>
      <c r="HC1419" s="1434" t="s">
        <v>787</v>
      </c>
      <c r="HD1419" s="1434" t="s">
        <v>787</v>
      </c>
      <c r="HE1419" s="1434" t="s">
        <v>787</v>
      </c>
      <c r="HF1419" s="1434" t="s">
        <v>787</v>
      </c>
      <c r="HG1419" s="1434" t="s">
        <v>787</v>
      </c>
      <c r="HH1419" s="1434" t="s">
        <v>787</v>
      </c>
      <c r="HI1419" s="1434" t="s">
        <v>787</v>
      </c>
      <c r="HJ1419" s="1434" t="s">
        <v>787</v>
      </c>
      <c r="HK1419" s="1434" t="s">
        <v>787</v>
      </c>
      <c r="HL1419" s="1434" t="s">
        <v>787</v>
      </c>
      <c r="HM1419" s="1434" t="s">
        <v>787</v>
      </c>
      <c r="HN1419" s="1434" t="s">
        <v>787</v>
      </c>
      <c r="HO1419" s="1434" t="s">
        <v>787</v>
      </c>
      <c r="HP1419" s="1434" t="s">
        <v>787</v>
      </c>
      <c r="HQ1419" s="1434" t="s">
        <v>787</v>
      </c>
      <c r="HR1419" s="1434" t="s">
        <v>787</v>
      </c>
      <c r="HS1419" s="1434" t="s">
        <v>787</v>
      </c>
      <c r="HT1419" s="1434" t="s">
        <v>787</v>
      </c>
      <c r="HU1419" s="1434" t="s">
        <v>787</v>
      </c>
      <c r="HV1419" s="1434" t="s">
        <v>787</v>
      </c>
      <c r="HW1419" s="1434" t="s">
        <v>787</v>
      </c>
      <c r="HX1419" s="1434" t="s">
        <v>787</v>
      </c>
      <c r="HY1419" s="1434" t="s">
        <v>787</v>
      </c>
      <c r="HZ1419" s="1434" t="s">
        <v>787</v>
      </c>
      <c r="IA1419" s="1434" t="s">
        <v>787</v>
      </c>
      <c r="IB1419" s="1434" t="s">
        <v>787</v>
      </c>
      <c r="IC1419" s="1434" t="s">
        <v>787</v>
      </c>
      <c r="ID1419" s="1434" t="s">
        <v>787</v>
      </c>
      <c r="IE1419" s="1434" t="s">
        <v>787</v>
      </c>
      <c r="IF1419" s="1434" t="s">
        <v>787</v>
      </c>
      <c r="IG1419" s="1434" t="s">
        <v>787</v>
      </c>
      <c r="IH1419" s="1434" t="s">
        <v>787</v>
      </c>
      <c r="II1419" s="1434" t="s">
        <v>787</v>
      </c>
      <c r="IJ1419" s="1434" t="s">
        <v>787</v>
      </c>
      <c r="IK1419" s="1434" t="s">
        <v>787</v>
      </c>
      <c r="IL1419" s="1434" t="s">
        <v>787</v>
      </c>
      <c r="IM1419" s="1434" t="s">
        <v>787</v>
      </c>
      <c r="IN1419" s="1434" t="s">
        <v>787</v>
      </c>
      <c r="IO1419" s="1434" t="s">
        <v>787</v>
      </c>
      <c r="IP1419" s="1434" t="s">
        <v>787</v>
      </c>
      <c r="IQ1419" s="1434" t="s">
        <v>787</v>
      </c>
      <c r="IR1419" s="1434" t="s">
        <v>787</v>
      </c>
      <c r="IS1419" s="1434" t="s">
        <v>787</v>
      </c>
      <c r="IT1419" s="1434" t="s">
        <v>787</v>
      </c>
      <c r="IU1419" s="1434" t="s">
        <v>787</v>
      </c>
      <c r="IV1419" s="1434" t="s">
        <v>787</v>
      </c>
      <c r="IW1419" s="1434" t="s">
        <v>787</v>
      </c>
      <c r="IX1419" s="1434" t="s">
        <v>787</v>
      </c>
      <c r="IY1419" s="1434" t="s">
        <v>787</v>
      </c>
      <c r="IZ1419" s="1434" t="s">
        <v>787</v>
      </c>
      <c r="JA1419" s="1434" t="s">
        <v>787</v>
      </c>
      <c r="JB1419" s="1434" t="s">
        <v>787</v>
      </c>
      <c r="JC1419" s="1434" t="s">
        <v>787</v>
      </c>
      <c r="JD1419" s="1434" t="s">
        <v>787</v>
      </c>
      <c r="JE1419" s="1434" t="s">
        <v>787</v>
      </c>
      <c r="JF1419" s="1434" t="s">
        <v>787</v>
      </c>
      <c r="JG1419" s="1434" t="s">
        <v>787</v>
      </c>
      <c r="JH1419" s="1434" t="s">
        <v>787</v>
      </c>
      <c r="JI1419" s="1434" t="s">
        <v>787</v>
      </c>
      <c r="JJ1419" s="1434" t="s">
        <v>787</v>
      </c>
      <c r="JK1419" s="1434" t="s">
        <v>787</v>
      </c>
      <c r="JL1419" s="1434" t="s">
        <v>787</v>
      </c>
      <c r="JM1419" s="1434" t="s">
        <v>787</v>
      </c>
      <c r="JN1419" s="1434" t="s">
        <v>787</v>
      </c>
      <c r="JO1419" s="1434" t="s">
        <v>787</v>
      </c>
      <c r="JP1419" s="1434" t="s">
        <v>787</v>
      </c>
      <c r="JQ1419" s="1434" t="s">
        <v>787</v>
      </c>
      <c r="JR1419" s="1434" t="s">
        <v>787</v>
      </c>
      <c r="JS1419" s="1434" t="s">
        <v>787</v>
      </c>
      <c r="JT1419" s="1434" t="s">
        <v>787</v>
      </c>
      <c r="JU1419" s="1434" t="s">
        <v>787</v>
      </c>
      <c r="JV1419" s="1434" t="s">
        <v>787</v>
      </c>
      <c r="JW1419" s="1434" t="s">
        <v>787</v>
      </c>
      <c r="JX1419" s="1434" t="s">
        <v>787</v>
      </c>
      <c r="JY1419" s="1434" t="s">
        <v>787</v>
      </c>
      <c r="JZ1419" s="1434" t="s">
        <v>787</v>
      </c>
      <c r="KA1419" s="1434" t="s">
        <v>787</v>
      </c>
      <c r="KB1419" s="1434" t="s">
        <v>787</v>
      </c>
      <c r="KC1419" s="1434" t="s">
        <v>787</v>
      </c>
      <c r="KD1419" s="1434" t="s">
        <v>787</v>
      </c>
      <c r="KE1419" s="1434" t="s">
        <v>787</v>
      </c>
      <c r="KF1419" s="1434" t="s">
        <v>787</v>
      </c>
      <c r="KG1419" s="1434" t="s">
        <v>787</v>
      </c>
      <c r="KH1419" s="1434" t="s">
        <v>787</v>
      </c>
      <c r="KI1419" s="1434" t="s">
        <v>787</v>
      </c>
      <c r="KJ1419" s="1434" t="s">
        <v>787</v>
      </c>
      <c r="KK1419" s="1434" t="s">
        <v>787</v>
      </c>
      <c r="KL1419" s="1434" t="s">
        <v>787</v>
      </c>
      <c r="KM1419" s="1434" t="s">
        <v>787</v>
      </c>
      <c r="KN1419" s="1434" t="s">
        <v>787</v>
      </c>
      <c r="KO1419" s="1434" t="s">
        <v>787</v>
      </c>
      <c r="KP1419" s="1434" t="s">
        <v>787</v>
      </c>
      <c r="KQ1419" s="1434" t="s">
        <v>787</v>
      </c>
      <c r="KR1419" s="1434" t="s">
        <v>787</v>
      </c>
      <c r="KS1419" s="1434" t="s">
        <v>787</v>
      </c>
      <c r="KT1419" s="1434" t="s">
        <v>787</v>
      </c>
      <c r="KU1419" s="1434" t="s">
        <v>787</v>
      </c>
      <c r="KV1419" s="1434" t="s">
        <v>787</v>
      </c>
      <c r="KW1419" s="1434" t="s">
        <v>787</v>
      </c>
      <c r="KX1419" s="1434" t="s">
        <v>787</v>
      </c>
      <c r="KY1419" s="1434" t="s">
        <v>787</v>
      </c>
      <c r="KZ1419" s="1434" t="s">
        <v>787</v>
      </c>
      <c r="LA1419" s="1434" t="s">
        <v>787</v>
      </c>
      <c r="LB1419" s="1434" t="s">
        <v>787</v>
      </c>
      <c r="LC1419" s="1434" t="s">
        <v>787</v>
      </c>
      <c r="LD1419" s="1434" t="s">
        <v>787</v>
      </c>
      <c r="LE1419" s="1434" t="s">
        <v>787</v>
      </c>
      <c r="LF1419" s="1434" t="s">
        <v>787</v>
      </c>
      <c r="LG1419" s="1434" t="s">
        <v>787</v>
      </c>
      <c r="LH1419" s="1434" t="s">
        <v>787</v>
      </c>
      <c r="LI1419" s="1434" t="s">
        <v>787</v>
      </c>
      <c r="LJ1419" s="1434" t="s">
        <v>787</v>
      </c>
      <c r="LK1419" s="1434" t="s">
        <v>787</v>
      </c>
      <c r="LL1419" s="1434" t="s">
        <v>787</v>
      </c>
      <c r="LM1419" s="1434" t="s">
        <v>787</v>
      </c>
      <c r="LN1419" s="1434" t="s">
        <v>787</v>
      </c>
      <c r="LO1419" s="1434" t="s">
        <v>787</v>
      </c>
      <c r="LP1419" s="1434" t="s">
        <v>787</v>
      </c>
      <c r="LQ1419" s="1434" t="s">
        <v>787</v>
      </c>
      <c r="LR1419" s="1434" t="s">
        <v>787</v>
      </c>
      <c r="LS1419" s="1434" t="s">
        <v>787</v>
      </c>
      <c r="LT1419" s="1434" t="s">
        <v>787</v>
      </c>
      <c r="LU1419" s="1434" t="s">
        <v>787</v>
      </c>
      <c r="LV1419" s="1434" t="s">
        <v>787</v>
      </c>
      <c r="LW1419" s="1434" t="s">
        <v>787</v>
      </c>
      <c r="LX1419" s="1434" t="s">
        <v>787</v>
      </c>
      <c r="LY1419" s="1434" t="s">
        <v>787</v>
      </c>
      <c r="LZ1419" s="1434" t="s">
        <v>787</v>
      </c>
      <c r="MA1419" s="1434" t="s">
        <v>787</v>
      </c>
      <c r="MB1419" s="1434" t="s">
        <v>787</v>
      </c>
      <c r="MC1419" s="1434" t="s">
        <v>787</v>
      </c>
    </row>
    <row r="1420" spans="1:341" s="786" customFormat="1" ht="48" hidden="1" customHeight="1" x14ac:dyDescent="0.25">
      <c r="A1420" s="1520">
        <v>2026</v>
      </c>
      <c r="B1420" s="1521">
        <v>479</v>
      </c>
      <c r="C1420" s="1521" t="s">
        <v>58</v>
      </c>
      <c r="D1420" s="1521">
        <v>3000654</v>
      </c>
      <c r="E1420" s="1521">
        <v>5005020</v>
      </c>
      <c r="F1420" s="1521" t="s">
        <v>2269</v>
      </c>
      <c r="G1420" s="1521" t="s">
        <v>2270</v>
      </c>
      <c r="H1420" s="1521">
        <v>93</v>
      </c>
      <c r="I1420" s="1521" t="s">
        <v>992</v>
      </c>
      <c r="J1420" s="1521" t="s">
        <v>10</v>
      </c>
      <c r="K1420" s="1521" t="s">
        <v>60</v>
      </c>
      <c r="L1420" s="1521" t="s">
        <v>3689</v>
      </c>
      <c r="M1420" s="1521" t="s">
        <v>62</v>
      </c>
      <c r="N1420" s="1521"/>
      <c r="O1420" s="1521" t="s">
        <v>2641</v>
      </c>
      <c r="P1420" s="1521" t="s">
        <v>65</v>
      </c>
      <c r="Q1420" s="1521">
        <v>1</v>
      </c>
      <c r="R1420" s="1550">
        <v>2600</v>
      </c>
      <c r="S1420" s="865" t="s">
        <v>787</v>
      </c>
      <c r="T1420" s="865" t="s">
        <v>787</v>
      </c>
      <c r="U1420" s="1521">
        <v>0</v>
      </c>
      <c r="V1420" s="1521">
        <v>26</v>
      </c>
      <c r="W1420" s="1521" t="s">
        <v>787</v>
      </c>
      <c r="X1420" s="1521" t="s">
        <v>787</v>
      </c>
      <c r="Y1420" s="1521" t="s">
        <v>787</v>
      </c>
      <c r="Z1420" s="1521" t="s">
        <v>787</v>
      </c>
      <c r="AA1420" s="1521" t="s">
        <v>787</v>
      </c>
      <c r="AB1420" s="1521" t="s">
        <v>787</v>
      </c>
      <c r="AC1420" s="1521" t="s">
        <v>787</v>
      </c>
      <c r="AD1420" s="1521" t="s">
        <v>787</v>
      </c>
      <c r="AE1420" s="285"/>
      <c r="AF1420" s="1523" t="s">
        <v>3951</v>
      </c>
      <c r="AG1420" s="1523" t="s">
        <v>3951</v>
      </c>
      <c r="AH1420" s="284">
        <f t="shared" si="1278"/>
        <v>0</v>
      </c>
      <c r="AI1420" s="284">
        <f t="shared" si="1280"/>
        <v>2600</v>
      </c>
      <c r="AJ1420" s="1523" t="s">
        <v>3951</v>
      </c>
      <c r="AK1420" s="1523" t="s">
        <v>3951</v>
      </c>
      <c r="AL1420" s="1523" t="s">
        <v>3951</v>
      </c>
      <c r="AM1420" s="1523" t="s">
        <v>3951</v>
      </c>
      <c r="AN1420" s="1523" t="s">
        <v>3951</v>
      </c>
      <c r="AO1420" s="1523" t="s">
        <v>3951</v>
      </c>
      <c r="AP1420" s="1523" t="s">
        <v>3951</v>
      </c>
      <c r="AQ1420" s="1523" t="s">
        <v>3951</v>
      </c>
      <c r="AR1420" s="288">
        <f t="shared" si="1279"/>
        <v>2600</v>
      </c>
      <c r="AS1420" s="1502" t="s">
        <v>2578</v>
      </c>
      <c r="AT1420" s="865" t="s">
        <v>787</v>
      </c>
      <c r="AU1420" s="865" t="s">
        <v>3535</v>
      </c>
      <c r="AV1420" s="865" t="s">
        <v>3536</v>
      </c>
      <c r="AW1420" s="1524">
        <v>46058</v>
      </c>
      <c r="AX1420" s="865" t="s">
        <v>3537</v>
      </c>
      <c r="AY1420" s="1524">
        <v>46078</v>
      </c>
      <c r="AZ1420" s="865" t="s">
        <v>787</v>
      </c>
      <c r="BA1420" s="865" t="s">
        <v>3538</v>
      </c>
      <c r="BB1420" s="865" t="s">
        <v>995</v>
      </c>
      <c r="BC1420" s="1525" t="s">
        <v>3808</v>
      </c>
      <c r="BD1420" s="1525" t="s">
        <v>3952</v>
      </c>
      <c r="BE1420" s="1525" t="s">
        <v>3810</v>
      </c>
      <c r="BF1420" s="1526">
        <v>46108</v>
      </c>
      <c r="BG1420" s="865" t="s">
        <v>787</v>
      </c>
      <c r="BH1420" s="773" t="s">
        <v>2813</v>
      </c>
      <c r="BI1420" s="2778"/>
      <c r="BJ1420" s="1440"/>
      <c r="BK1420" s="1302" t="s">
        <v>787</v>
      </c>
      <c r="BL1420" s="865">
        <v>6115</v>
      </c>
      <c r="BM1420" s="865"/>
      <c r="BN1420" s="1302" t="s">
        <v>787</v>
      </c>
      <c r="BO1420" s="1302" t="s">
        <v>787</v>
      </c>
      <c r="BP1420" s="1302"/>
      <c r="BQ1420" s="1527" t="s">
        <v>3811</v>
      </c>
      <c r="BR1420" s="2619"/>
      <c r="BS1420" s="1502" t="s">
        <v>1605</v>
      </c>
      <c r="BT1420" s="1502" t="s">
        <v>1796</v>
      </c>
      <c r="BU1420" s="1502" t="s">
        <v>2814</v>
      </c>
      <c r="BV1420" s="1307">
        <v>10204182</v>
      </c>
      <c r="BW1420" s="1306">
        <v>10102041823</v>
      </c>
      <c r="BX1420" s="1502" t="s">
        <v>2834</v>
      </c>
      <c r="BY1420" s="1528">
        <v>46117</v>
      </c>
      <c r="BZ1420" s="1528">
        <v>46142</v>
      </c>
      <c r="CA1420" s="865" t="s">
        <v>787</v>
      </c>
      <c r="CB1420" s="865" t="s">
        <v>787</v>
      </c>
      <c r="CC1420" s="865" t="s">
        <v>787</v>
      </c>
      <c r="CD1420" s="865" t="s">
        <v>787</v>
      </c>
      <c r="CE1420" s="865" t="s">
        <v>787</v>
      </c>
      <c r="CF1420" s="865" t="s">
        <v>787</v>
      </c>
      <c r="CG1420" s="865" t="s">
        <v>787</v>
      </c>
      <c r="CH1420" s="865" t="s">
        <v>787</v>
      </c>
      <c r="CI1420" s="865" t="s">
        <v>787</v>
      </c>
      <c r="CJ1420" s="865" t="s">
        <v>787</v>
      </c>
      <c r="CK1420" s="865"/>
      <c r="CL1420" s="865"/>
      <c r="CM1420" s="865"/>
      <c r="CN1420" s="865"/>
      <c r="CO1420" s="865"/>
      <c r="CP1420" s="865"/>
      <c r="CQ1420" s="865"/>
      <c r="CR1420" s="865"/>
      <c r="CS1420" s="865" t="s">
        <v>787</v>
      </c>
      <c r="CT1420" s="1525"/>
      <c r="CU1420" s="390">
        <f t="shared" si="1272"/>
        <v>0</v>
      </c>
      <c r="CV1420" s="373">
        <v>0</v>
      </c>
      <c r="CW1420" s="390">
        <f t="shared" si="1273"/>
        <v>0</v>
      </c>
      <c r="CX1420" s="373">
        <v>0</v>
      </c>
      <c r="CY1420" s="390">
        <f t="shared" si="1275"/>
        <v>0</v>
      </c>
      <c r="CZ1420" s="390">
        <f t="shared" ref="CZ1420:CZ1451" si="1283">CU1420-CW1420</f>
        <v>0</v>
      </c>
      <c r="DA1420" s="390">
        <f t="shared" ref="DA1420:DA1451" si="1284">CU1420-CY1420</f>
        <v>0</v>
      </c>
      <c r="DB1420" s="865" t="s">
        <v>787</v>
      </c>
      <c r="DC1420" s="1525">
        <v>26</v>
      </c>
      <c r="DD1420" s="1371">
        <f t="shared" si="1267"/>
        <v>2600</v>
      </c>
      <c r="DE1420" s="1525">
        <v>26</v>
      </c>
      <c r="DF1420" s="1371">
        <f t="shared" si="1282"/>
        <v>2600</v>
      </c>
      <c r="DG1420" s="865">
        <v>26</v>
      </c>
      <c r="DH1420" s="1371">
        <f t="shared" si="1281"/>
        <v>2600</v>
      </c>
      <c r="DI1420" s="865" t="s">
        <v>787</v>
      </c>
      <c r="DJ1420" s="865" t="s">
        <v>787</v>
      </c>
      <c r="DK1420" s="865"/>
      <c r="DL1420" s="865"/>
      <c r="DM1420" s="865"/>
      <c r="DN1420" s="865"/>
      <c r="DO1420" s="865"/>
      <c r="DP1420" s="865"/>
      <c r="DQ1420" s="865"/>
      <c r="DR1420" s="865"/>
      <c r="DS1420" s="865"/>
      <c r="DT1420" s="865" t="s">
        <v>787</v>
      </c>
      <c r="DU1420" s="793">
        <f t="shared" si="1274"/>
        <v>2600</v>
      </c>
      <c r="DV1420" s="794">
        <v>2600</v>
      </c>
      <c r="DW1420" s="794">
        <v>2600</v>
      </c>
      <c r="DX1420" s="794">
        <f t="shared" si="1276"/>
        <v>0</v>
      </c>
      <c r="DY1420" s="794">
        <f t="shared" si="1277"/>
        <v>0</v>
      </c>
      <c r="DZ1420" s="865" t="s">
        <v>787</v>
      </c>
      <c r="EA1420" s="865" t="s">
        <v>787</v>
      </c>
      <c r="EB1420" s="865" t="s">
        <v>787</v>
      </c>
      <c r="EC1420" s="865" t="s">
        <v>787</v>
      </c>
      <c r="ED1420" s="865" t="s">
        <v>787</v>
      </c>
      <c r="EE1420" s="865" t="s">
        <v>787</v>
      </c>
      <c r="EF1420" s="865" t="s">
        <v>787</v>
      </c>
      <c r="EG1420" s="865"/>
      <c r="EH1420" s="865" t="s">
        <v>787</v>
      </c>
      <c r="EI1420" s="865" t="s">
        <v>787</v>
      </c>
      <c r="EJ1420" s="865" t="s">
        <v>787</v>
      </c>
      <c r="EK1420" s="865" t="s">
        <v>787</v>
      </c>
      <c r="EL1420" s="865" t="s">
        <v>787</v>
      </c>
      <c r="EM1420" s="865" t="s">
        <v>787</v>
      </c>
      <c r="EN1420" s="865" t="s">
        <v>787</v>
      </c>
      <c r="EO1420" s="865" t="s">
        <v>787</v>
      </c>
      <c r="EP1420" s="865" t="s">
        <v>787</v>
      </c>
      <c r="EQ1420" s="865" t="s">
        <v>787</v>
      </c>
      <c r="ER1420" s="865" t="s">
        <v>787</v>
      </c>
      <c r="ES1420" s="865" t="s">
        <v>787</v>
      </c>
      <c r="ET1420" s="865" t="s">
        <v>787</v>
      </c>
      <c r="EU1420" s="865" t="s">
        <v>787</v>
      </c>
      <c r="EV1420" s="865" t="s">
        <v>787</v>
      </c>
      <c r="EW1420" s="865" t="s">
        <v>787</v>
      </c>
      <c r="EX1420" s="865" t="s">
        <v>787</v>
      </c>
      <c r="EY1420" s="865" t="s">
        <v>787</v>
      </c>
      <c r="EZ1420" s="865" t="s">
        <v>787</v>
      </c>
      <c r="FA1420" s="865" t="s">
        <v>787</v>
      </c>
      <c r="FB1420" s="865" t="s">
        <v>787</v>
      </c>
      <c r="FC1420" s="865" t="s">
        <v>787</v>
      </c>
      <c r="FD1420" s="865" t="s">
        <v>787</v>
      </c>
      <c r="FE1420" s="865" t="s">
        <v>787</v>
      </c>
      <c r="FF1420" s="865" t="s">
        <v>787</v>
      </c>
      <c r="FG1420" s="865" t="s">
        <v>787</v>
      </c>
      <c r="FH1420" s="865" t="s">
        <v>787</v>
      </c>
      <c r="FI1420" s="1434" t="s">
        <v>787</v>
      </c>
      <c r="FJ1420" s="1434" t="s">
        <v>787</v>
      </c>
      <c r="FK1420" s="1434" t="s">
        <v>787</v>
      </c>
      <c r="FL1420" s="1434" t="s">
        <v>787</v>
      </c>
      <c r="FM1420" s="1434" t="s">
        <v>787</v>
      </c>
      <c r="FN1420" s="1434" t="s">
        <v>787</v>
      </c>
      <c r="FO1420" s="1434" t="s">
        <v>787</v>
      </c>
      <c r="FP1420" s="1434" t="s">
        <v>787</v>
      </c>
      <c r="FQ1420" s="1434" t="s">
        <v>787</v>
      </c>
      <c r="FR1420" s="1434" t="s">
        <v>787</v>
      </c>
      <c r="FS1420" s="1434" t="s">
        <v>787</v>
      </c>
      <c r="FT1420" s="1434" t="s">
        <v>787</v>
      </c>
      <c r="FU1420" s="1434" t="s">
        <v>787</v>
      </c>
      <c r="FV1420" s="1434" t="s">
        <v>787</v>
      </c>
      <c r="FW1420" s="1434" t="s">
        <v>787</v>
      </c>
      <c r="FX1420" s="1434" t="s">
        <v>787</v>
      </c>
      <c r="FY1420" s="1434" t="s">
        <v>787</v>
      </c>
      <c r="FZ1420" s="1434" t="s">
        <v>787</v>
      </c>
      <c r="GA1420" s="1434" t="s">
        <v>787</v>
      </c>
      <c r="GB1420" s="1434" t="s">
        <v>787</v>
      </c>
      <c r="GC1420" s="1434" t="s">
        <v>787</v>
      </c>
      <c r="GD1420" s="1434" t="s">
        <v>787</v>
      </c>
      <c r="GE1420" s="1434" t="s">
        <v>787</v>
      </c>
      <c r="GF1420" s="1434" t="s">
        <v>787</v>
      </c>
      <c r="GG1420" s="1434" t="s">
        <v>787</v>
      </c>
      <c r="GH1420" s="1434" t="s">
        <v>787</v>
      </c>
      <c r="GI1420" s="1434" t="s">
        <v>787</v>
      </c>
      <c r="GJ1420" s="1434" t="s">
        <v>787</v>
      </c>
      <c r="GK1420" s="1434" t="s">
        <v>787</v>
      </c>
      <c r="GL1420" s="1434" t="s">
        <v>787</v>
      </c>
      <c r="GM1420" s="1434" t="s">
        <v>787</v>
      </c>
      <c r="GN1420" s="1434" t="s">
        <v>787</v>
      </c>
      <c r="GO1420" s="1434" t="s">
        <v>787</v>
      </c>
      <c r="GP1420" s="1434" t="s">
        <v>787</v>
      </c>
      <c r="GQ1420" s="1434" t="s">
        <v>787</v>
      </c>
      <c r="GR1420" s="1434" t="s">
        <v>787</v>
      </c>
      <c r="GS1420" s="1434" t="s">
        <v>787</v>
      </c>
      <c r="GT1420" s="1434" t="s">
        <v>787</v>
      </c>
      <c r="GU1420" s="1434" t="s">
        <v>787</v>
      </c>
      <c r="GV1420" s="1434" t="s">
        <v>787</v>
      </c>
      <c r="GW1420" s="1434" t="s">
        <v>787</v>
      </c>
      <c r="GX1420" s="1434" t="s">
        <v>787</v>
      </c>
      <c r="GY1420" s="1434" t="s">
        <v>787</v>
      </c>
      <c r="GZ1420" s="1434" t="s">
        <v>787</v>
      </c>
      <c r="HA1420" s="1434" t="s">
        <v>787</v>
      </c>
      <c r="HB1420" s="1434" t="s">
        <v>787</v>
      </c>
      <c r="HC1420" s="1434" t="s">
        <v>787</v>
      </c>
      <c r="HD1420" s="1434" t="s">
        <v>787</v>
      </c>
      <c r="HE1420" s="1434" t="s">
        <v>787</v>
      </c>
      <c r="HF1420" s="1434" t="s">
        <v>787</v>
      </c>
      <c r="HG1420" s="1434" t="s">
        <v>787</v>
      </c>
      <c r="HH1420" s="1434" t="s">
        <v>787</v>
      </c>
      <c r="HI1420" s="1434" t="s">
        <v>787</v>
      </c>
      <c r="HJ1420" s="1434" t="s">
        <v>787</v>
      </c>
      <c r="HK1420" s="1434" t="s">
        <v>787</v>
      </c>
      <c r="HL1420" s="1434" t="s">
        <v>787</v>
      </c>
      <c r="HM1420" s="1434" t="s">
        <v>787</v>
      </c>
      <c r="HN1420" s="1434" t="s">
        <v>787</v>
      </c>
      <c r="HO1420" s="1434" t="s">
        <v>787</v>
      </c>
      <c r="HP1420" s="1434" t="s">
        <v>787</v>
      </c>
      <c r="HQ1420" s="1434" t="s">
        <v>787</v>
      </c>
      <c r="HR1420" s="1434" t="s">
        <v>787</v>
      </c>
      <c r="HS1420" s="1434" t="s">
        <v>787</v>
      </c>
      <c r="HT1420" s="1434" t="s">
        <v>787</v>
      </c>
      <c r="HU1420" s="1434" t="s">
        <v>787</v>
      </c>
      <c r="HV1420" s="1434" t="s">
        <v>787</v>
      </c>
      <c r="HW1420" s="1434" t="s">
        <v>787</v>
      </c>
      <c r="HX1420" s="1434" t="s">
        <v>787</v>
      </c>
      <c r="HY1420" s="1434" t="s">
        <v>787</v>
      </c>
      <c r="HZ1420" s="1434" t="s">
        <v>787</v>
      </c>
      <c r="IA1420" s="1434" t="s">
        <v>787</v>
      </c>
      <c r="IB1420" s="1434" t="s">
        <v>787</v>
      </c>
      <c r="IC1420" s="1434" t="s">
        <v>787</v>
      </c>
      <c r="ID1420" s="1434" t="s">
        <v>787</v>
      </c>
      <c r="IE1420" s="1434" t="s">
        <v>787</v>
      </c>
      <c r="IF1420" s="1434" t="s">
        <v>787</v>
      </c>
      <c r="IG1420" s="1434" t="s">
        <v>787</v>
      </c>
      <c r="IH1420" s="1434" t="s">
        <v>787</v>
      </c>
      <c r="II1420" s="1434" t="s">
        <v>787</v>
      </c>
      <c r="IJ1420" s="1434" t="s">
        <v>787</v>
      </c>
      <c r="IK1420" s="1434" t="s">
        <v>787</v>
      </c>
      <c r="IL1420" s="1434" t="s">
        <v>787</v>
      </c>
      <c r="IM1420" s="1434" t="s">
        <v>787</v>
      </c>
      <c r="IN1420" s="1434" t="s">
        <v>787</v>
      </c>
      <c r="IO1420" s="1434" t="s">
        <v>787</v>
      </c>
      <c r="IP1420" s="1434" t="s">
        <v>787</v>
      </c>
      <c r="IQ1420" s="1434" t="s">
        <v>787</v>
      </c>
      <c r="IR1420" s="1434" t="s">
        <v>787</v>
      </c>
      <c r="IS1420" s="1434" t="s">
        <v>787</v>
      </c>
      <c r="IT1420" s="1434" t="s">
        <v>787</v>
      </c>
      <c r="IU1420" s="1434" t="s">
        <v>787</v>
      </c>
      <c r="IV1420" s="1434" t="s">
        <v>787</v>
      </c>
      <c r="IW1420" s="1434" t="s">
        <v>787</v>
      </c>
      <c r="IX1420" s="1434" t="s">
        <v>787</v>
      </c>
      <c r="IY1420" s="1434" t="s">
        <v>787</v>
      </c>
      <c r="IZ1420" s="1434" t="s">
        <v>787</v>
      </c>
      <c r="JA1420" s="1434" t="s">
        <v>787</v>
      </c>
      <c r="JB1420" s="1434" t="s">
        <v>787</v>
      </c>
      <c r="JC1420" s="1434" t="s">
        <v>787</v>
      </c>
      <c r="JD1420" s="1434" t="s">
        <v>787</v>
      </c>
      <c r="JE1420" s="1434" t="s">
        <v>787</v>
      </c>
      <c r="JF1420" s="1434" t="s">
        <v>787</v>
      </c>
      <c r="JG1420" s="1434" t="s">
        <v>787</v>
      </c>
      <c r="JH1420" s="1434" t="s">
        <v>787</v>
      </c>
      <c r="JI1420" s="1434" t="s">
        <v>787</v>
      </c>
      <c r="JJ1420" s="1434" t="s">
        <v>787</v>
      </c>
      <c r="JK1420" s="1434" t="s">
        <v>787</v>
      </c>
      <c r="JL1420" s="1434" t="s">
        <v>787</v>
      </c>
      <c r="JM1420" s="1434" t="s">
        <v>787</v>
      </c>
      <c r="JN1420" s="1434" t="s">
        <v>787</v>
      </c>
      <c r="JO1420" s="1434" t="s">
        <v>787</v>
      </c>
      <c r="JP1420" s="1434" t="s">
        <v>787</v>
      </c>
      <c r="JQ1420" s="1434" t="s">
        <v>787</v>
      </c>
      <c r="JR1420" s="1434" t="s">
        <v>787</v>
      </c>
      <c r="JS1420" s="1434" t="s">
        <v>787</v>
      </c>
      <c r="JT1420" s="1434" t="s">
        <v>787</v>
      </c>
      <c r="JU1420" s="1434" t="s">
        <v>787</v>
      </c>
      <c r="JV1420" s="1434" t="s">
        <v>787</v>
      </c>
      <c r="JW1420" s="1434" t="s">
        <v>787</v>
      </c>
      <c r="JX1420" s="1434" t="s">
        <v>787</v>
      </c>
      <c r="JY1420" s="1434" t="s">
        <v>787</v>
      </c>
      <c r="JZ1420" s="1434" t="s">
        <v>787</v>
      </c>
      <c r="KA1420" s="1434" t="s">
        <v>787</v>
      </c>
      <c r="KB1420" s="1434" t="s">
        <v>787</v>
      </c>
      <c r="KC1420" s="1434" t="s">
        <v>787</v>
      </c>
      <c r="KD1420" s="1434" t="s">
        <v>787</v>
      </c>
      <c r="KE1420" s="1434" t="s">
        <v>787</v>
      </c>
      <c r="KF1420" s="1434" t="s">
        <v>787</v>
      </c>
      <c r="KG1420" s="1434" t="s">
        <v>787</v>
      </c>
      <c r="KH1420" s="1434" t="s">
        <v>787</v>
      </c>
      <c r="KI1420" s="1434" t="s">
        <v>787</v>
      </c>
      <c r="KJ1420" s="1434" t="s">
        <v>787</v>
      </c>
      <c r="KK1420" s="1434" t="s">
        <v>787</v>
      </c>
      <c r="KL1420" s="1434" t="s">
        <v>787</v>
      </c>
      <c r="KM1420" s="1434" t="s">
        <v>787</v>
      </c>
      <c r="KN1420" s="1434" t="s">
        <v>787</v>
      </c>
      <c r="KO1420" s="1434" t="s">
        <v>787</v>
      </c>
      <c r="KP1420" s="1434" t="s">
        <v>787</v>
      </c>
      <c r="KQ1420" s="1434" t="s">
        <v>787</v>
      </c>
      <c r="KR1420" s="1434" t="s">
        <v>787</v>
      </c>
      <c r="KS1420" s="1434" t="s">
        <v>787</v>
      </c>
      <c r="KT1420" s="1434" t="s">
        <v>787</v>
      </c>
      <c r="KU1420" s="1434" t="s">
        <v>787</v>
      </c>
      <c r="KV1420" s="1434" t="s">
        <v>787</v>
      </c>
      <c r="KW1420" s="1434" t="s">
        <v>787</v>
      </c>
      <c r="KX1420" s="1434" t="s">
        <v>787</v>
      </c>
      <c r="KY1420" s="1434" t="s">
        <v>787</v>
      </c>
      <c r="KZ1420" s="1434" t="s">
        <v>787</v>
      </c>
      <c r="LA1420" s="1434" t="s">
        <v>787</v>
      </c>
      <c r="LB1420" s="1434" t="s">
        <v>787</v>
      </c>
      <c r="LC1420" s="1434" t="s">
        <v>787</v>
      </c>
      <c r="LD1420" s="1434" t="s">
        <v>787</v>
      </c>
      <c r="LE1420" s="1434" t="s">
        <v>787</v>
      </c>
      <c r="LF1420" s="1434" t="s">
        <v>787</v>
      </c>
      <c r="LG1420" s="1434" t="s">
        <v>787</v>
      </c>
      <c r="LH1420" s="1434" t="s">
        <v>787</v>
      </c>
      <c r="LI1420" s="1434" t="s">
        <v>787</v>
      </c>
      <c r="LJ1420" s="1434" t="s">
        <v>787</v>
      </c>
      <c r="LK1420" s="1434" t="s">
        <v>787</v>
      </c>
      <c r="LL1420" s="1434" t="s">
        <v>787</v>
      </c>
      <c r="LM1420" s="1434" t="s">
        <v>787</v>
      </c>
      <c r="LN1420" s="1434" t="s">
        <v>787</v>
      </c>
      <c r="LO1420" s="1434" t="s">
        <v>787</v>
      </c>
      <c r="LP1420" s="1434" t="s">
        <v>787</v>
      </c>
      <c r="LQ1420" s="1434" t="s">
        <v>787</v>
      </c>
      <c r="LR1420" s="1434" t="s">
        <v>787</v>
      </c>
      <c r="LS1420" s="1434" t="s">
        <v>787</v>
      </c>
      <c r="LT1420" s="1434" t="s">
        <v>787</v>
      </c>
      <c r="LU1420" s="1434" t="s">
        <v>787</v>
      </c>
      <c r="LV1420" s="1434" t="s">
        <v>787</v>
      </c>
      <c r="LW1420" s="1434" t="s">
        <v>787</v>
      </c>
      <c r="LX1420" s="1434" t="s">
        <v>787</v>
      </c>
      <c r="LY1420" s="1434" t="s">
        <v>787</v>
      </c>
      <c r="LZ1420" s="1434" t="s">
        <v>787</v>
      </c>
      <c r="MA1420" s="1434" t="s">
        <v>787</v>
      </c>
      <c r="MB1420" s="1434" t="s">
        <v>787</v>
      </c>
      <c r="MC1420" s="1434" t="s">
        <v>787</v>
      </c>
    </row>
    <row r="1421" spans="1:341" s="786" customFormat="1" ht="48" hidden="1" customHeight="1" x14ac:dyDescent="0.25">
      <c r="A1421" s="1520">
        <v>2026</v>
      </c>
      <c r="B1421" s="1521">
        <v>479</v>
      </c>
      <c r="C1421" s="1521" t="s">
        <v>58</v>
      </c>
      <c r="D1421" s="1521">
        <v>3000654</v>
      </c>
      <c r="E1421" s="1521">
        <v>5005020</v>
      </c>
      <c r="F1421" s="1521" t="s">
        <v>2269</v>
      </c>
      <c r="G1421" s="1521" t="s">
        <v>2270</v>
      </c>
      <c r="H1421" s="1521">
        <v>93</v>
      </c>
      <c r="I1421" s="1521" t="s">
        <v>992</v>
      </c>
      <c r="J1421" s="1521" t="s">
        <v>10</v>
      </c>
      <c r="K1421" s="1521" t="s">
        <v>60</v>
      </c>
      <c r="L1421" s="1521" t="s">
        <v>3689</v>
      </c>
      <c r="M1421" s="1521" t="s">
        <v>62</v>
      </c>
      <c r="N1421" s="1521"/>
      <c r="O1421" s="1521" t="s">
        <v>2641</v>
      </c>
      <c r="P1421" s="1521" t="s">
        <v>65</v>
      </c>
      <c r="Q1421" s="1521">
        <v>1</v>
      </c>
      <c r="R1421" s="1550">
        <v>2600</v>
      </c>
      <c r="S1421" s="865" t="s">
        <v>787</v>
      </c>
      <c r="T1421" s="865" t="s">
        <v>787</v>
      </c>
      <c r="U1421" s="1521">
        <v>0</v>
      </c>
      <c r="V1421" s="1521">
        <v>26</v>
      </c>
      <c r="W1421" s="1521" t="s">
        <v>787</v>
      </c>
      <c r="X1421" s="1521" t="s">
        <v>787</v>
      </c>
      <c r="Y1421" s="1521" t="s">
        <v>787</v>
      </c>
      <c r="Z1421" s="1521" t="s">
        <v>787</v>
      </c>
      <c r="AA1421" s="1521" t="s">
        <v>787</v>
      </c>
      <c r="AB1421" s="1521" t="s">
        <v>787</v>
      </c>
      <c r="AC1421" s="1521" t="s">
        <v>787</v>
      </c>
      <c r="AD1421" s="1521" t="s">
        <v>787</v>
      </c>
      <c r="AE1421" s="285"/>
      <c r="AF1421" s="1523" t="s">
        <v>3951</v>
      </c>
      <c r="AG1421" s="1523" t="s">
        <v>3951</v>
      </c>
      <c r="AH1421" s="284">
        <f t="shared" si="1278"/>
        <v>0</v>
      </c>
      <c r="AI1421" s="284">
        <f t="shared" si="1280"/>
        <v>2600</v>
      </c>
      <c r="AJ1421" s="1523" t="s">
        <v>3951</v>
      </c>
      <c r="AK1421" s="1523" t="s">
        <v>3951</v>
      </c>
      <c r="AL1421" s="1523" t="s">
        <v>3951</v>
      </c>
      <c r="AM1421" s="1523" t="s">
        <v>3951</v>
      </c>
      <c r="AN1421" s="1523" t="s">
        <v>3951</v>
      </c>
      <c r="AO1421" s="1523" t="s">
        <v>3951</v>
      </c>
      <c r="AP1421" s="1523" t="s">
        <v>3951</v>
      </c>
      <c r="AQ1421" s="1523" t="s">
        <v>3951</v>
      </c>
      <c r="AR1421" s="288">
        <f t="shared" si="1279"/>
        <v>2600</v>
      </c>
      <c r="AS1421" s="1502" t="s">
        <v>2578</v>
      </c>
      <c r="AT1421" s="865" t="s">
        <v>787</v>
      </c>
      <c r="AU1421" s="865" t="s">
        <v>3535</v>
      </c>
      <c r="AV1421" s="865" t="s">
        <v>3536</v>
      </c>
      <c r="AW1421" s="1524">
        <v>46058</v>
      </c>
      <c r="AX1421" s="865" t="s">
        <v>3537</v>
      </c>
      <c r="AY1421" s="1524">
        <v>46078</v>
      </c>
      <c r="AZ1421" s="865" t="s">
        <v>787</v>
      </c>
      <c r="BA1421" s="865" t="s">
        <v>3538</v>
      </c>
      <c r="BB1421" s="865" t="s">
        <v>995</v>
      </c>
      <c r="BC1421" s="1525" t="s">
        <v>3808</v>
      </c>
      <c r="BD1421" s="1525" t="s">
        <v>3952</v>
      </c>
      <c r="BE1421" s="1525" t="s">
        <v>3810</v>
      </c>
      <c r="BF1421" s="1526">
        <v>46108</v>
      </c>
      <c r="BG1421" s="865" t="s">
        <v>787</v>
      </c>
      <c r="BH1421" s="1302">
        <v>5011</v>
      </c>
      <c r="BI1421" s="1302"/>
      <c r="BJ1421" s="865"/>
      <c r="BK1421" s="1302" t="s">
        <v>787</v>
      </c>
      <c r="BL1421" s="865">
        <v>6116</v>
      </c>
      <c r="BM1421" s="865"/>
      <c r="BN1421" s="1302" t="s">
        <v>787</v>
      </c>
      <c r="BO1421" s="1302" t="s">
        <v>787</v>
      </c>
      <c r="BP1421" s="1302"/>
      <c r="BQ1421" s="1527" t="s">
        <v>3811</v>
      </c>
      <c r="BR1421" s="2619"/>
      <c r="BS1421" s="1502" t="s">
        <v>1278</v>
      </c>
      <c r="BT1421" s="1502" t="s">
        <v>2462</v>
      </c>
      <c r="BU1421" s="1502" t="s">
        <v>1337</v>
      </c>
      <c r="BV1421" s="1307">
        <v>10077097</v>
      </c>
      <c r="BW1421" s="1306">
        <v>10100770976</v>
      </c>
      <c r="BX1421" s="1502" t="s">
        <v>2834</v>
      </c>
      <c r="BY1421" s="1528">
        <v>46117</v>
      </c>
      <c r="BZ1421" s="1528">
        <v>46142</v>
      </c>
      <c r="CA1421" s="865" t="s">
        <v>787</v>
      </c>
      <c r="CB1421" s="865" t="s">
        <v>787</v>
      </c>
      <c r="CC1421" s="865" t="s">
        <v>787</v>
      </c>
      <c r="CD1421" s="865" t="s">
        <v>787</v>
      </c>
      <c r="CE1421" s="865" t="s">
        <v>787</v>
      </c>
      <c r="CF1421" s="865" t="s">
        <v>787</v>
      </c>
      <c r="CG1421" s="865" t="s">
        <v>787</v>
      </c>
      <c r="CH1421" s="865" t="s">
        <v>787</v>
      </c>
      <c r="CI1421" s="865" t="s">
        <v>787</v>
      </c>
      <c r="CJ1421" s="865" t="s">
        <v>787</v>
      </c>
      <c r="CK1421" s="865"/>
      <c r="CL1421" s="865"/>
      <c r="CM1421" s="865"/>
      <c r="CN1421" s="865"/>
      <c r="CO1421" s="865"/>
      <c r="CP1421" s="865"/>
      <c r="CQ1421" s="865"/>
      <c r="CR1421" s="865"/>
      <c r="CS1421" s="865" t="s">
        <v>787</v>
      </c>
      <c r="CT1421" s="1525"/>
      <c r="CU1421" s="390">
        <f t="shared" si="1272"/>
        <v>0</v>
      </c>
      <c r="CV1421" s="373">
        <v>0</v>
      </c>
      <c r="CW1421" s="390">
        <f t="shared" si="1273"/>
        <v>0</v>
      </c>
      <c r="CX1421" s="373">
        <v>0</v>
      </c>
      <c r="CY1421" s="390">
        <f t="shared" si="1275"/>
        <v>0</v>
      </c>
      <c r="CZ1421" s="390">
        <f t="shared" si="1283"/>
        <v>0</v>
      </c>
      <c r="DA1421" s="390">
        <f t="shared" si="1284"/>
        <v>0</v>
      </c>
      <c r="DB1421" s="865" t="s">
        <v>787</v>
      </c>
      <c r="DC1421" s="1525">
        <v>26</v>
      </c>
      <c r="DD1421" s="1371">
        <f t="shared" si="1267"/>
        <v>2600</v>
      </c>
      <c r="DE1421" s="1525">
        <v>26</v>
      </c>
      <c r="DF1421" s="1371">
        <f t="shared" si="1282"/>
        <v>2600</v>
      </c>
      <c r="DG1421" s="865">
        <v>26</v>
      </c>
      <c r="DH1421" s="1371">
        <f t="shared" si="1281"/>
        <v>2600</v>
      </c>
      <c r="DI1421" s="865" t="s">
        <v>787</v>
      </c>
      <c r="DJ1421" s="865" t="s">
        <v>787</v>
      </c>
      <c r="DK1421" s="865"/>
      <c r="DL1421" s="865"/>
      <c r="DM1421" s="865"/>
      <c r="DN1421" s="865"/>
      <c r="DO1421" s="865"/>
      <c r="DP1421" s="865"/>
      <c r="DQ1421" s="865"/>
      <c r="DR1421" s="865"/>
      <c r="DS1421" s="865"/>
      <c r="DT1421" s="865" t="s">
        <v>787</v>
      </c>
      <c r="DU1421" s="793">
        <f t="shared" si="1274"/>
        <v>2600</v>
      </c>
      <c r="DV1421" s="794">
        <v>2600</v>
      </c>
      <c r="DW1421" s="794">
        <v>2600</v>
      </c>
      <c r="DX1421" s="794">
        <f t="shared" si="1276"/>
        <v>0</v>
      </c>
      <c r="DY1421" s="794">
        <f t="shared" si="1277"/>
        <v>0</v>
      </c>
      <c r="DZ1421" s="865" t="s">
        <v>787</v>
      </c>
      <c r="EA1421" s="865" t="s">
        <v>787</v>
      </c>
      <c r="EB1421" s="865" t="s">
        <v>787</v>
      </c>
      <c r="EC1421" s="865" t="s">
        <v>787</v>
      </c>
      <c r="ED1421" s="865" t="s">
        <v>787</v>
      </c>
      <c r="EE1421" s="865" t="s">
        <v>787</v>
      </c>
      <c r="EF1421" s="865" t="s">
        <v>787</v>
      </c>
      <c r="EG1421" s="865"/>
      <c r="EH1421" s="865" t="s">
        <v>787</v>
      </c>
      <c r="EI1421" s="865" t="s">
        <v>787</v>
      </c>
      <c r="EJ1421" s="865" t="s">
        <v>787</v>
      </c>
      <c r="EK1421" s="865" t="s">
        <v>787</v>
      </c>
      <c r="EL1421" s="865" t="s">
        <v>787</v>
      </c>
      <c r="EM1421" s="865" t="s">
        <v>787</v>
      </c>
      <c r="EN1421" s="865" t="s">
        <v>787</v>
      </c>
      <c r="EO1421" s="865" t="s">
        <v>787</v>
      </c>
      <c r="EP1421" s="865" t="s">
        <v>787</v>
      </c>
      <c r="EQ1421" s="865" t="s">
        <v>787</v>
      </c>
      <c r="ER1421" s="865" t="s">
        <v>787</v>
      </c>
      <c r="ES1421" s="865" t="s">
        <v>787</v>
      </c>
      <c r="ET1421" s="865" t="s">
        <v>787</v>
      </c>
      <c r="EU1421" s="865" t="s">
        <v>787</v>
      </c>
      <c r="EV1421" s="865" t="s">
        <v>787</v>
      </c>
      <c r="EW1421" s="865" t="s">
        <v>787</v>
      </c>
      <c r="EX1421" s="865" t="s">
        <v>787</v>
      </c>
      <c r="EY1421" s="865" t="s">
        <v>787</v>
      </c>
      <c r="EZ1421" s="865" t="s">
        <v>787</v>
      </c>
      <c r="FA1421" s="865" t="s">
        <v>787</v>
      </c>
      <c r="FB1421" s="865" t="s">
        <v>787</v>
      </c>
      <c r="FC1421" s="865" t="s">
        <v>787</v>
      </c>
      <c r="FD1421" s="865" t="s">
        <v>787</v>
      </c>
      <c r="FE1421" s="865" t="s">
        <v>787</v>
      </c>
      <c r="FF1421" s="865" t="s">
        <v>787</v>
      </c>
      <c r="FG1421" s="865" t="s">
        <v>787</v>
      </c>
      <c r="FH1421" s="865" t="s">
        <v>787</v>
      </c>
      <c r="FI1421" s="1434" t="s">
        <v>787</v>
      </c>
      <c r="FJ1421" s="1434" t="s">
        <v>787</v>
      </c>
      <c r="FK1421" s="1434" t="s">
        <v>787</v>
      </c>
      <c r="FL1421" s="1434" t="s">
        <v>787</v>
      </c>
      <c r="FM1421" s="1434" t="s">
        <v>787</v>
      </c>
      <c r="FN1421" s="1434" t="s">
        <v>787</v>
      </c>
      <c r="FO1421" s="1434" t="s">
        <v>787</v>
      </c>
      <c r="FP1421" s="1434" t="s">
        <v>787</v>
      </c>
      <c r="FQ1421" s="1434" t="s">
        <v>787</v>
      </c>
      <c r="FR1421" s="1434" t="s">
        <v>787</v>
      </c>
      <c r="FS1421" s="1434" t="s">
        <v>787</v>
      </c>
      <c r="FT1421" s="1434" t="s">
        <v>787</v>
      </c>
      <c r="FU1421" s="1434" t="s">
        <v>787</v>
      </c>
      <c r="FV1421" s="1434" t="s">
        <v>787</v>
      </c>
      <c r="FW1421" s="1434" t="s">
        <v>787</v>
      </c>
      <c r="FX1421" s="1434" t="s">
        <v>787</v>
      </c>
      <c r="FY1421" s="1434" t="s">
        <v>787</v>
      </c>
      <c r="FZ1421" s="1434" t="s">
        <v>787</v>
      </c>
      <c r="GA1421" s="1434" t="s">
        <v>787</v>
      </c>
      <c r="GB1421" s="1434" t="s">
        <v>787</v>
      </c>
      <c r="GC1421" s="1434" t="s">
        <v>787</v>
      </c>
      <c r="GD1421" s="1434" t="s">
        <v>787</v>
      </c>
      <c r="GE1421" s="1434" t="s">
        <v>787</v>
      </c>
      <c r="GF1421" s="1434" t="s">
        <v>787</v>
      </c>
      <c r="GG1421" s="1434" t="s">
        <v>787</v>
      </c>
      <c r="GH1421" s="1434" t="s">
        <v>787</v>
      </c>
      <c r="GI1421" s="1434" t="s">
        <v>787</v>
      </c>
      <c r="GJ1421" s="1434" t="s">
        <v>787</v>
      </c>
      <c r="GK1421" s="1434" t="s">
        <v>787</v>
      </c>
      <c r="GL1421" s="1434" t="s">
        <v>787</v>
      </c>
      <c r="GM1421" s="1434" t="s">
        <v>787</v>
      </c>
      <c r="GN1421" s="1434" t="s">
        <v>787</v>
      </c>
      <c r="GO1421" s="1434" t="s">
        <v>787</v>
      </c>
      <c r="GP1421" s="1434" t="s">
        <v>787</v>
      </c>
      <c r="GQ1421" s="1434" t="s">
        <v>787</v>
      </c>
      <c r="GR1421" s="1434" t="s">
        <v>787</v>
      </c>
      <c r="GS1421" s="1434" t="s">
        <v>787</v>
      </c>
      <c r="GT1421" s="1434" t="s">
        <v>787</v>
      </c>
      <c r="GU1421" s="1434" t="s">
        <v>787</v>
      </c>
      <c r="GV1421" s="1434" t="s">
        <v>787</v>
      </c>
      <c r="GW1421" s="1434" t="s">
        <v>787</v>
      </c>
      <c r="GX1421" s="1434" t="s">
        <v>787</v>
      </c>
      <c r="GY1421" s="1434" t="s">
        <v>787</v>
      </c>
      <c r="GZ1421" s="1434" t="s">
        <v>787</v>
      </c>
      <c r="HA1421" s="1434" t="s">
        <v>787</v>
      </c>
      <c r="HB1421" s="1434" t="s">
        <v>787</v>
      </c>
      <c r="HC1421" s="1434" t="s">
        <v>787</v>
      </c>
      <c r="HD1421" s="1434" t="s">
        <v>787</v>
      </c>
      <c r="HE1421" s="1434" t="s">
        <v>787</v>
      </c>
      <c r="HF1421" s="1434" t="s">
        <v>787</v>
      </c>
      <c r="HG1421" s="1434" t="s">
        <v>787</v>
      </c>
      <c r="HH1421" s="1434" t="s">
        <v>787</v>
      </c>
      <c r="HI1421" s="1434" t="s">
        <v>787</v>
      </c>
      <c r="HJ1421" s="1434" t="s">
        <v>787</v>
      </c>
      <c r="HK1421" s="1434" t="s">
        <v>787</v>
      </c>
      <c r="HL1421" s="1434" t="s">
        <v>787</v>
      </c>
      <c r="HM1421" s="1434" t="s">
        <v>787</v>
      </c>
      <c r="HN1421" s="1434" t="s">
        <v>787</v>
      </c>
      <c r="HO1421" s="1434" t="s">
        <v>787</v>
      </c>
      <c r="HP1421" s="1434" t="s">
        <v>787</v>
      </c>
      <c r="HQ1421" s="1434" t="s">
        <v>787</v>
      </c>
      <c r="HR1421" s="1434" t="s">
        <v>787</v>
      </c>
      <c r="HS1421" s="1434" t="s">
        <v>787</v>
      </c>
      <c r="HT1421" s="1434" t="s">
        <v>787</v>
      </c>
      <c r="HU1421" s="1434" t="s">
        <v>787</v>
      </c>
      <c r="HV1421" s="1434" t="s">
        <v>787</v>
      </c>
      <c r="HW1421" s="1434" t="s">
        <v>787</v>
      </c>
      <c r="HX1421" s="1434" t="s">
        <v>787</v>
      </c>
      <c r="HY1421" s="1434" t="s">
        <v>787</v>
      </c>
      <c r="HZ1421" s="1434" t="s">
        <v>787</v>
      </c>
      <c r="IA1421" s="1434" t="s">
        <v>787</v>
      </c>
      <c r="IB1421" s="1434" t="s">
        <v>787</v>
      </c>
      <c r="IC1421" s="1434" t="s">
        <v>787</v>
      </c>
      <c r="ID1421" s="1434" t="s">
        <v>787</v>
      </c>
      <c r="IE1421" s="1434" t="s">
        <v>787</v>
      </c>
      <c r="IF1421" s="1434" t="s">
        <v>787</v>
      </c>
      <c r="IG1421" s="1434" t="s">
        <v>787</v>
      </c>
      <c r="IH1421" s="1434" t="s">
        <v>787</v>
      </c>
      <c r="II1421" s="1434" t="s">
        <v>787</v>
      </c>
      <c r="IJ1421" s="1434" t="s">
        <v>787</v>
      </c>
      <c r="IK1421" s="1434" t="s">
        <v>787</v>
      </c>
      <c r="IL1421" s="1434" t="s">
        <v>787</v>
      </c>
      <c r="IM1421" s="1434" t="s">
        <v>787</v>
      </c>
      <c r="IN1421" s="1434" t="s">
        <v>787</v>
      </c>
      <c r="IO1421" s="1434" t="s">
        <v>787</v>
      </c>
      <c r="IP1421" s="1434" t="s">
        <v>787</v>
      </c>
      <c r="IQ1421" s="1434" t="s">
        <v>787</v>
      </c>
      <c r="IR1421" s="1434" t="s">
        <v>787</v>
      </c>
      <c r="IS1421" s="1434" t="s">
        <v>787</v>
      </c>
      <c r="IT1421" s="1434" t="s">
        <v>787</v>
      </c>
      <c r="IU1421" s="1434" t="s">
        <v>787</v>
      </c>
      <c r="IV1421" s="1434" t="s">
        <v>787</v>
      </c>
      <c r="IW1421" s="1434" t="s">
        <v>787</v>
      </c>
      <c r="IX1421" s="1434" t="s">
        <v>787</v>
      </c>
      <c r="IY1421" s="1434" t="s">
        <v>787</v>
      </c>
      <c r="IZ1421" s="1434" t="s">
        <v>787</v>
      </c>
      <c r="JA1421" s="1434" t="s">
        <v>787</v>
      </c>
      <c r="JB1421" s="1434" t="s">
        <v>787</v>
      </c>
      <c r="JC1421" s="1434" t="s">
        <v>787</v>
      </c>
      <c r="JD1421" s="1434" t="s">
        <v>787</v>
      </c>
      <c r="JE1421" s="1434" t="s">
        <v>787</v>
      </c>
      <c r="JF1421" s="1434" t="s">
        <v>787</v>
      </c>
      <c r="JG1421" s="1434" t="s">
        <v>787</v>
      </c>
      <c r="JH1421" s="1434" t="s">
        <v>787</v>
      </c>
      <c r="JI1421" s="1434" t="s">
        <v>787</v>
      </c>
      <c r="JJ1421" s="1434" t="s">
        <v>787</v>
      </c>
      <c r="JK1421" s="1434" t="s">
        <v>787</v>
      </c>
      <c r="JL1421" s="1434" t="s">
        <v>787</v>
      </c>
      <c r="JM1421" s="1434" t="s">
        <v>787</v>
      </c>
      <c r="JN1421" s="1434" t="s">
        <v>787</v>
      </c>
      <c r="JO1421" s="1434" t="s">
        <v>787</v>
      </c>
      <c r="JP1421" s="1434" t="s">
        <v>787</v>
      </c>
      <c r="JQ1421" s="1434" t="s">
        <v>787</v>
      </c>
      <c r="JR1421" s="1434" t="s">
        <v>787</v>
      </c>
      <c r="JS1421" s="1434" t="s">
        <v>787</v>
      </c>
      <c r="JT1421" s="1434" t="s">
        <v>787</v>
      </c>
      <c r="JU1421" s="1434" t="s">
        <v>787</v>
      </c>
      <c r="JV1421" s="1434" t="s">
        <v>787</v>
      </c>
      <c r="JW1421" s="1434" t="s">
        <v>787</v>
      </c>
      <c r="JX1421" s="1434" t="s">
        <v>787</v>
      </c>
      <c r="JY1421" s="1434" t="s">
        <v>787</v>
      </c>
      <c r="JZ1421" s="1434" t="s">
        <v>787</v>
      </c>
      <c r="KA1421" s="1434" t="s">
        <v>787</v>
      </c>
      <c r="KB1421" s="1434" t="s">
        <v>787</v>
      </c>
      <c r="KC1421" s="1434" t="s">
        <v>787</v>
      </c>
      <c r="KD1421" s="1434" t="s">
        <v>787</v>
      </c>
      <c r="KE1421" s="1434" t="s">
        <v>787</v>
      </c>
      <c r="KF1421" s="1434" t="s">
        <v>787</v>
      </c>
      <c r="KG1421" s="1434" t="s">
        <v>787</v>
      </c>
      <c r="KH1421" s="1434" t="s">
        <v>787</v>
      </c>
      <c r="KI1421" s="1434" t="s">
        <v>787</v>
      </c>
      <c r="KJ1421" s="1434" t="s">
        <v>787</v>
      </c>
      <c r="KK1421" s="1434" t="s">
        <v>787</v>
      </c>
      <c r="KL1421" s="1434" t="s">
        <v>787</v>
      </c>
      <c r="KM1421" s="1434" t="s">
        <v>787</v>
      </c>
      <c r="KN1421" s="1434" t="s">
        <v>787</v>
      </c>
      <c r="KO1421" s="1434" t="s">
        <v>787</v>
      </c>
      <c r="KP1421" s="1434" t="s">
        <v>787</v>
      </c>
      <c r="KQ1421" s="1434" t="s">
        <v>787</v>
      </c>
      <c r="KR1421" s="1434" t="s">
        <v>787</v>
      </c>
      <c r="KS1421" s="1434" t="s">
        <v>787</v>
      </c>
      <c r="KT1421" s="1434" t="s">
        <v>787</v>
      </c>
      <c r="KU1421" s="1434" t="s">
        <v>787</v>
      </c>
      <c r="KV1421" s="1434" t="s">
        <v>787</v>
      </c>
      <c r="KW1421" s="1434" t="s">
        <v>787</v>
      </c>
      <c r="KX1421" s="1434" t="s">
        <v>787</v>
      </c>
      <c r="KY1421" s="1434" t="s">
        <v>787</v>
      </c>
      <c r="KZ1421" s="1434" t="s">
        <v>787</v>
      </c>
      <c r="LA1421" s="1434" t="s">
        <v>787</v>
      </c>
      <c r="LB1421" s="1434" t="s">
        <v>787</v>
      </c>
      <c r="LC1421" s="1434" t="s">
        <v>787</v>
      </c>
      <c r="LD1421" s="1434" t="s">
        <v>787</v>
      </c>
      <c r="LE1421" s="1434" t="s">
        <v>787</v>
      </c>
      <c r="LF1421" s="1434" t="s">
        <v>787</v>
      </c>
      <c r="LG1421" s="1434" t="s">
        <v>787</v>
      </c>
      <c r="LH1421" s="1434" t="s">
        <v>787</v>
      </c>
      <c r="LI1421" s="1434" t="s">
        <v>787</v>
      </c>
      <c r="LJ1421" s="1434" t="s">
        <v>787</v>
      </c>
      <c r="LK1421" s="1434" t="s">
        <v>787</v>
      </c>
      <c r="LL1421" s="1434" t="s">
        <v>787</v>
      </c>
      <c r="LM1421" s="1434" t="s">
        <v>787</v>
      </c>
      <c r="LN1421" s="1434" t="s">
        <v>787</v>
      </c>
      <c r="LO1421" s="1434" t="s">
        <v>787</v>
      </c>
      <c r="LP1421" s="1434" t="s">
        <v>787</v>
      </c>
      <c r="LQ1421" s="1434" t="s">
        <v>787</v>
      </c>
      <c r="LR1421" s="1434" t="s">
        <v>787</v>
      </c>
      <c r="LS1421" s="1434" t="s">
        <v>787</v>
      </c>
      <c r="LT1421" s="1434" t="s">
        <v>787</v>
      </c>
      <c r="LU1421" s="1434" t="s">
        <v>787</v>
      </c>
      <c r="LV1421" s="1434" t="s">
        <v>787</v>
      </c>
      <c r="LW1421" s="1434" t="s">
        <v>787</v>
      </c>
      <c r="LX1421" s="1434" t="s">
        <v>787</v>
      </c>
      <c r="LY1421" s="1434" t="s">
        <v>787</v>
      </c>
      <c r="LZ1421" s="1434" t="s">
        <v>787</v>
      </c>
      <c r="MA1421" s="1434" t="s">
        <v>787</v>
      </c>
      <c r="MB1421" s="1434" t="s">
        <v>787</v>
      </c>
      <c r="MC1421" s="1434" t="s">
        <v>787</v>
      </c>
    </row>
    <row r="1422" spans="1:341" s="786" customFormat="1" ht="48" hidden="1" customHeight="1" x14ac:dyDescent="0.25">
      <c r="A1422" s="1520">
        <v>2026</v>
      </c>
      <c r="B1422" s="1521">
        <v>479</v>
      </c>
      <c r="C1422" s="1521" t="s">
        <v>58</v>
      </c>
      <c r="D1422" s="1521">
        <v>3000654</v>
      </c>
      <c r="E1422" s="1521">
        <v>5005020</v>
      </c>
      <c r="F1422" s="1521" t="s">
        <v>2269</v>
      </c>
      <c r="G1422" s="1521" t="s">
        <v>2270</v>
      </c>
      <c r="H1422" s="1521">
        <v>93</v>
      </c>
      <c r="I1422" s="1521" t="s">
        <v>992</v>
      </c>
      <c r="J1422" s="1521" t="s">
        <v>10</v>
      </c>
      <c r="K1422" s="1521" t="s">
        <v>60</v>
      </c>
      <c r="L1422" s="1521" t="s">
        <v>3689</v>
      </c>
      <c r="M1422" s="1521" t="s">
        <v>62</v>
      </c>
      <c r="N1422" s="1521"/>
      <c r="O1422" s="1521" t="s">
        <v>2641</v>
      </c>
      <c r="P1422" s="1521" t="s">
        <v>65</v>
      </c>
      <c r="Q1422" s="1521">
        <v>1</v>
      </c>
      <c r="R1422" s="1550">
        <v>2600</v>
      </c>
      <c r="S1422" s="865" t="s">
        <v>787</v>
      </c>
      <c r="T1422" s="865" t="s">
        <v>787</v>
      </c>
      <c r="U1422" s="1521">
        <v>0</v>
      </c>
      <c r="V1422" s="1521">
        <v>26</v>
      </c>
      <c r="W1422" s="1521" t="s">
        <v>787</v>
      </c>
      <c r="X1422" s="1521" t="s">
        <v>787</v>
      </c>
      <c r="Y1422" s="1521" t="s">
        <v>787</v>
      </c>
      <c r="Z1422" s="1521" t="s">
        <v>787</v>
      </c>
      <c r="AA1422" s="1521" t="s">
        <v>787</v>
      </c>
      <c r="AB1422" s="1521" t="s">
        <v>787</v>
      </c>
      <c r="AC1422" s="1521" t="s">
        <v>787</v>
      </c>
      <c r="AD1422" s="1521" t="s">
        <v>787</v>
      </c>
      <c r="AE1422" s="285"/>
      <c r="AF1422" s="1523" t="s">
        <v>3951</v>
      </c>
      <c r="AG1422" s="1523" t="s">
        <v>3951</v>
      </c>
      <c r="AH1422" s="284">
        <f t="shared" si="1278"/>
        <v>0</v>
      </c>
      <c r="AI1422" s="284">
        <f t="shared" si="1280"/>
        <v>2600</v>
      </c>
      <c r="AJ1422" s="1523" t="s">
        <v>3951</v>
      </c>
      <c r="AK1422" s="1523" t="s">
        <v>3951</v>
      </c>
      <c r="AL1422" s="1523" t="s">
        <v>3951</v>
      </c>
      <c r="AM1422" s="1523" t="s">
        <v>3951</v>
      </c>
      <c r="AN1422" s="1523" t="s">
        <v>3951</v>
      </c>
      <c r="AO1422" s="1523" t="s">
        <v>3951</v>
      </c>
      <c r="AP1422" s="1523" t="s">
        <v>3951</v>
      </c>
      <c r="AQ1422" s="1523" t="s">
        <v>3951</v>
      </c>
      <c r="AR1422" s="288">
        <f t="shared" si="1279"/>
        <v>2600</v>
      </c>
      <c r="AS1422" s="1502" t="s">
        <v>2578</v>
      </c>
      <c r="AT1422" s="865" t="s">
        <v>787</v>
      </c>
      <c r="AU1422" s="865" t="s">
        <v>3535</v>
      </c>
      <c r="AV1422" s="865" t="s">
        <v>3536</v>
      </c>
      <c r="AW1422" s="1524">
        <v>46058</v>
      </c>
      <c r="AX1422" s="865" t="s">
        <v>3537</v>
      </c>
      <c r="AY1422" s="1524">
        <v>46078</v>
      </c>
      <c r="AZ1422" s="865" t="s">
        <v>787</v>
      </c>
      <c r="BA1422" s="865" t="s">
        <v>3538</v>
      </c>
      <c r="BB1422" s="865" t="s">
        <v>995</v>
      </c>
      <c r="BC1422" s="1525" t="s">
        <v>3808</v>
      </c>
      <c r="BD1422" s="1525" t="s">
        <v>3952</v>
      </c>
      <c r="BE1422" s="1525" t="s">
        <v>3810</v>
      </c>
      <c r="BF1422" s="1526">
        <v>46108</v>
      </c>
      <c r="BG1422" s="865" t="s">
        <v>787</v>
      </c>
      <c r="BH1422" s="1302">
        <v>4722</v>
      </c>
      <c r="BI1422" s="1302"/>
      <c r="BJ1422" s="865"/>
      <c r="BK1422" s="1302" t="s">
        <v>787</v>
      </c>
      <c r="BL1422" s="865">
        <v>6117</v>
      </c>
      <c r="BM1422" s="865"/>
      <c r="BN1422" s="1302" t="s">
        <v>787</v>
      </c>
      <c r="BO1422" s="1302" t="s">
        <v>787</v>
      </c>
      <c r="BP1422" s="1302"/>
      <c r="BQ1422" s="1527" t="s">
        <v>3811</v>
      </c>
      <c r="BR1422" s="2619"/>
      <c r="BS1422" s="1502" t="s">
        <v>2821</v>
      </c>
      <c r="BT1422" s="1502" t="s">
        <v>1236</v>
      </c>
      <c r="BU1422" s="1502" t="s">
        <v>2822</v>
      </c>
      <c r="BV1422" s="1307">
        <v>72696054</v>
      </c>
      <c r="BW1422" s="1306">
        <v>10726960548</v>
      </c>
      <c r="BX1422" s="1502" t="s">
        <v>2834</v>
      </c>
      <c r="BY1422" s="1528">
        <v>46117</v>
      </c>
      <c r="BZ1422" s="1528">
        <v>46142</v>
      </c>
      <c r="CA1422" s="865" t="s">
        <v>787</v>
      </c>
      <c r="CB1422" s="865" t="s">
        <v>787</v>
      </c>
      <c r="CC1422" s="865" t="s">
        <v>787</v>
      </c>
      <c r="CD1422" s="865" t="s">
        <v>787</v>
      </c>
      <c r="CE1422" s="865" t="s">
        <v>787</v>
      </c>
      <c r="CF1422" s="865" t="s">
        <v>787</v>
      </c>
      <c r="CG1422" s="865" t="s">
        <v>787</v>
      </c>
      <c r="CH1422" s="865" t="s">
        <v>787</v>
      </c>
      <c r="CI1422" s="865" t="s">
        <v>787</v>
      </c>
      <c r="CJ1422" s="865" t="s">
        <v>787</v>
      </c>
      <c r="CK1422" s="865"/>
      <c r="CL1422" s="865"/>
      <c r="CM1422" s="865"/>
      <c r="CN1422" s="865"/>
      <c r="CO1422" s="865"/>
      <c r="CP1422" s="865"/>
      <c r="CQ1422" s="865"/>
      <c r="CR1422" s="865"/>
      <c r="CS1422" s="865" t="s">
        <v>787</v>
      </c>
      <c r="CT1422" s="1525"/>
      <c r="CU1422" s="390">
        <f t="shared" si="1272"/>
        <v>0</v>
      </c>
      <c r="CV1422" s="373">
        <v>0</v>
      </c>
      <c r="CW1422" s="390">
        <f t="shared" si="1273"/>
        <v>0</v>
      </c>
      <c r="CX1422" s="373">
        <v>0</v>
      </c>
      <c r="CY1422" s="390">
        <f t="shared" si="1275"/>
        <v>0</v>
      </c>
      <c r="CZ1422" s="390">
        <f t="shared" si="1283"/>
        <v>0</v>
      </c>
      <c r="DA1422" s="390">
        <f t="shared" si="1284"/>
        <v>0</v>
      </c>
      <c r="DB1422" s="865" t="s">
        <v>787</v>
      </c>
      <c r="DC1422" s="1525">
        <v>26</v>
      </c>
      <c r="DD1422" s="1371">
        <f t="shared" si="1267"/>
        <v>2600</v>
      </c>
      <c r="DE1422" s="1525">
        <v>26</v>
      </c>
      <c r="DF1422" s="1371">
        <f t="shared" si="1282"/>
        <v>2600</v>
      </c>
      <c r="DG1422" s="865">
        <v>26</v>
      </c>
      <c r="DH1422" s="1371">
        <f t="shared" si="1281"/>
        <v>2600</v>
      </c>
      <c r="DI1422" s="865" t="s">
        <v>787</v>
      </c>
      <c r="DJ1422" s="865" t="s">
        <v>787</v>
      </c>
      <c r="DK1422" s="865"/>
      <c r="DL1422" s="865"/>
      <c r="DM1422" s="865"/>
      <c r="DN1422" s="865"/>
      <c r="DO1422" s="865"/>
      <c r="DP1422" s="865"/>
      <c r="DQ1422" s="865"/>
      <c r="DR1422" s="865"/>
      <c r="DS1422" s="865"/>
      <c r="DT1422" s="865" t="s">
        <v>787</v>
      </c>
      <c r="DU1422" s="793">
        <f t="shared" si="1274"/>
        <v>2600</v>
      </c>
      <c r="DV1422" s="794">
        <v>2600</v>
      </c>
      <c r="DW1422" s="794">
        <v>2600</v>
      </c>
      <c r="DX1422" s="794">
        <f t="shared" si="1276"/>
        <v>0</v>
      </c>
      <c r="DY1422" s="794">
        <f t="shared" si="1277"/>
        <v>0</v>
      </c>
      <c r="DZ1422" s="865" t="s">
        <v>787</v>
      </c>
      <c r="EA1422" s="865" t="s">
        <v>787</v>
      </c>
      <c r="EB1422" s="865" t="s">
        <v>787</v>
      </c>
      <c r="EC1422" s="865" t="s">
        <v>787</v>
      </c>
      <c r="ED1422" s="865" t="s">
        <v>787</v>
      </c>
      <c r="EE1422" s="865" t="s">
        <v>787</v>
      </c>
      <c r="EF1422" s="865" t="s">
        <v>787</v>
      </c>
      <c r="EG1422" s="865"/>
      <c r="EH1422" s="865" t="s">
        <v>787</v>
      </c>
      <c r="EI1422" s="865" t="s">
        <v>787</v>
      </c>
      <c r="EJ1422" s="865" t="s">
        <v>787</v>
      </c>
      <c r="EK1422" s="865" t="s">
        <v>787</v>
      </c>
      <c r="EL1422" s="865" t="s">
        <v>787</v>
      </c>
      <c r="EM1422" s="865" t="s">
        <v>787</v>
      </c>
      <c r="EN1422" s="865" t="s">
        <v>787</v>
      </c>
      <c r="EO1422" s="865" t="s">
        <v>787</v>
      </c>
      <c r="EP1422" s="865" t="s">
        <v>787</v>
      </c>
      <c r="EQ1422" s="865" t="s">
        <v>787</v>
      </c>
      <c r="ER1422" s="865" t="s">
        <v>787</v>
      </c>
      <c r="ES1422" s="865" t="s">
        <v>787</v>
      </c>
      <c r="ET1422" s="865" t="s">
        <v>787</v>
      </c>
      <c r="EU1422" s="865" t="s">
        <v>787</v>
      </c>
      <c r="EV1422" s="865" t="s">
        <v>787</v>
      </c>
      <c r="EW1422" s="865" t="s">
        <v>787</v>
      </c>
      <c r="EX1422" s="865" t="s">
        <v>787</v>
      </c>
      <c r="EY1422" s="865" t="s">
        <v>787</v>
      </c>
      <c r="EZ1422" s="865" t="s">
        <v>787</v>
      </c>
      <c r="FA1422" s="865" t="s">
        <v>787</v>
      </c>
      <c r="FB1422" s="865" t="s">
        <v>787</v>
      </c>
      <c r="FC1422" s="865" t="s">
        <v>787</v>
      </c>
      <c r="FD1422" s="865" t="s">
        <v>787</v>
      </c>
      <c r="FE1422" s="865" t="s">
        <v>787</v>
      </c>
      <c r="FF1422" s="865" t="s">
        <v>787</v>
      </c>
      <c r="FG1422" s="865" t="s">
        <v>787</v>
      </c>
      <c r="FH1422" s="865" t="s">
        <v>787</v>
      </c>
      <c r="FI1422" s="1434" t="s">
        <v>787</v>
      </c>
      <c r="FJ1422" s="1434" t="s">
        <v>787</v>
      </c>
      <c r="FK1422" s="1434" t="s">
        <v>787</v>
      </c>
      <c r="FL1422" s="1434" t="s">
        <v>787</v>
      </c>
      <c r="FM1422" s="1434" t="s">
        <v>787</v>
      </c>
      <c r="FN1422" s="1434" t="s">
        <v>787</v>
      </c>
      <c r="FO1422" s="1434" t="s">
        <v>787</v>
      </c>
      <c r="FP1422" s="1434" t="s">
        <v>787</v>
      </c>
      <c r="FQ1422" s="1434" t="s">
        <v>787</v>
      </c>
      <c r="FR1422" s="1434" t="s">
        <v>787</v>
      </c>
      <c r="FS1422" s="1434" t="s">
        <v>787</v>
      </c>
      <c r="FT1422" s="1434" t="s">
        <v>787</v>
      </c>
      <c r="FU1422" s="1434" t="s">
        <v>787</v>
      </c>
      <c r="FV1422" s="1434" t="s">
        <v>787</v>
      </c>
      <c r="FW1422" s="1434" t="s">
        <v>787</v>
      </c>
      <c r="FX1422" s="1434" t="s">
        <v>787</v>
      </c>
      <c r="FY1422" s="1434" t="s">
        <v>787</v>
      </c>
      <c r="FZ1422" s="1434" t="s">
        <v>787</v>
      </c>
      <c r="GA1422" s="1434" t="s">
        <v>787</v>
      </c>
      <c r="GB1422" s="1434" t="s">
        <v>787</v>
      </c>
      <c r="GC1422" s="1434" t="s">
        <v>787</v>
      </c>
      <c r="GD1422" s="1434" t="s">
        <v>787</v>
      </c>
      <c r="GE1422" s="1434" t="s">
        <v>787</v>
      </c>
      <c r="GF1422" s="1434" t="s">
        <v>787</v>
      </c>
      <c r="GG1422" s="1434" t="s">
        <v>787</v>
      </c>
      <c r="GH1422" s="1434" t="s">
        <v>787</v>
      </c>
      <c r="GI1422" s="1434" t="s">
        <v>787</v>
      </c>
      <c r="GJ1422" s="1434" t="s">
        <v>787</v>
      </c>
      <c r="GK1422" s="1434" t="s">
        <v>787</v>
      </c>
      <c r="GL1422" s="1434" t="s">
        <v>787</v>
      </c>
      <c r="GM1422" s="1434" t="s">
        <v>787</v>
      </c>
      <c r="GN1422" s="1434" t="s">
        <v>787</v>
      </c>
      <c r="GO1422" s="1434" t="s">
        <v>787</v>
      </c>
      <c r="GP1422" s="1434" t="s">
        <v>787</v>
      </c>
      <c r="GQ1422" s="1434" t="s">
        <v>787</v>
      </c>
      <c r="GR1422" s="1434" t="s">
        <v>787</v>
      </c>
      <c r="GS1422" s="1434" t="s">
        <v>787</v>
      </c>
      <c r="GT1422" s="1434" t="s">
        <v>787</v>
      </c>
      <c r="GU1422" s="1434" t="s">
        <v>787</v>
      </c>
      <c r="GV1422" s="1434" t="s">
        <v>787</v>
      </c>
      <c r="GW1422" s="1434" t="s">
        <v>787</v>
      </c>
      <c r="GX1422" s="1434" t="s">
        <v>787</v>
      </c>
      <c r="GY1422" s="1434" t="s">
        <v>787</v>
      </c>
      <c r="GZ1422" s="1434" t="s">
        <v>787</v>
      </c>
      <c r="HA1422" s="1434" t="s">
        <v>787</v>
      </c>
      <c r="HB1422" s="1434" t="s">
        <v>787</v>
      </c>
      <c r="HC1422" s="1434" t="s">
        <v>787</v>
      </c>
      <c r="HD1422" s="1434" t="s">
        <v>787</v>
      </c>
      <c r="HE1422" s="1434" t="s">
        <v>787</v>
      </c>
      <c r="HF1422" s="1434" t="s">
        <v>787</v>
      </c>
      <c r="HG1422" s="1434" t="s">
        <v>787</v>
      </c>
      <c r="HH1422" s="1434" t="s">
        <v>787</v>
      </c>
      <c r="HI1422" s="1434" t="s">
        <v>787</v>
      </c>
      <c r="HJ1422" s="1434" t="s">
        <v>787</v>
      </c>
      <c r="HK1422" s="1434" t="s">
        <v>787</v>
      </c>
      <c r="HL1422" s="1434" t="s">
        <v>787</v>
      </c>
      <c r="HM1422" s="1434" t="s">
        <v>787</v>
      </c>
      <c r="HN1422" s="1434" t="s">
        <v>787</v>
      </c>
      <c r="HO1422" s="1434" t="s">
        <v>787</v>
      </c>
      <c r="HP1422" s="1434" t="s">
        <v>787</v>
      </c>
      <c r="HQ1422" s="1434" t="s">
        <v>787</v>
      </c>
      <c r="HR1422" s="1434" t="s">
        <v>787</v>
      </c>
      <c r="HS1422" s="1434" t="s">
        <v>787</v>
      </c>
      <c r="HT1422" s="1434" t="s">
        <v>787</v>
      </c>
      <c r="HU1422" s="1434" t="s">
        <v>787</v>
      </c>
      <c r="HV1422" s="1434" t="s">
        <v>787</v>
      </c>
      <c r="HW1422" s="1434" t="s">
        <v>787</v>
      </c>
      <c r="HX1422" s="1434" t="s">
        <v>787</v>
      </c>
      <c r="HY1422" s="1434" t="s">
        <v>787</v>
      </c>
      <c r="HZ1422" s="1434" t="s">
        <v>787</v>
      </c>
      <c r="IA1422" s="1434" t="s">
        <v>787</v>
      </c>
      <c r="IB1422" s="1434" t="s">
        <v>787</v>
      </c>
      <c r="IC1422" s="1434" t="s">
        <v>787</v>
      </c>
      <c r="ID1422" s="1434" t="s">
        <v>787</v>
      </c>
      <c r="IE1422" s="1434" t="s">
        <v>787</v>
      </c>
      <c r="IF1422" s="1434" t="s">
        <v>787</v>
      </c>
      <c r="IG1422" s="1434" t="s">
        <v>787</v>
      </c>
      <c r="IH1422" s="1434" t="s">
        <v>787</v>
      </c>
      <c r="II1422" s="1434" t="s">
        <v>787</v>
      </c>
      <c r="IJ1422" s="1434" t="s">
        <v>787</v>
      </c>
      <c r="IK1422" s="1434" t="s">
        <v>787</v>
      </c>
      <c r="IL1422" s="1434" t="s">
        <v>787</v>
      </c>
      <c r="IM1422" s="1434" t="s">
        <v>787</v>
      </c>
      <c r="IN1422" s="1434" t="s">
        <v>787</v>
      </c>
      <c r="IO1422" s="1434" t="s">
        <v>787</v>
      </c>
      <c r="IP1422" s="1434" t="s">
        <v>787</v>
      </c>
      <c r="IQ1422" s="1434" t="s">
        <v>787</v>
      </c>
      <c r="IR1422" s="1434" t="s">
        <v>787</v>
      </c>
      <c r="IS1422" s="1434" t="s">
        <v>787</v>
      </c>
      <c r="IT1422" s="1434" t="s">
        <v>787</v>
      </c>
      <c r="IU1422" s="1434" t="s">
        <v>787</v>
      </c>
      <c r="IV1422" s="1434" t="s">
        <v>787</v>
      </c>
      <c r="IW1422" s="1434" t="s">
        <v>787</v>
      </c>
      <c r="IX1422" s="1434" t="s">
        <v>787</v>
      </c>
      <c r="IY1422" s="1434" t="s">
        <v>787</v>
      </c>
      <c r="IZ1422" s="1434" t="s">
        <v>787</v>
      </c>
      <c r="JA1422" s="1434" t="s">
        <v>787</v>
      </c>
      <c r="JB1422" s="1434" t="s">
        <v>787</v>
      </c>
      <c r="JC1422" s="1434" t="s">
        <v>787</v>
      </c>
      <c r="JD1422" s="1434" t="s">
        <v>787</v>
      </c>
      <c r="JE1422" s="1434" t="s">
        <v>787</v>
      </c>
      <c r="JF1422" s="1434" t="s">
        <v>787</v>
      </c>
      <c r="JG1422" s="1434" t="s">
        <v>787</v>
      </c>
      <c r="JH1422" s="1434" t="s">
        <v>787</v>
      </c>
      <c r="JI1422" s="1434" t="s">
        <v>787</v>
      </c>
      <c r="JJ1422" s="1434" t="s">
        <v>787</v>
      </c>
      <c r="JK1422" s="1434" t="s">
        <v>787</v>
      </c>
      <c r="JL1422" s="1434" t="s">
        <v>787</v>
      </c>
      <c r="JM1422" s="1434" t="s">
        <v>787</v>
      </c>
      <c r="JN1422" s="1434" t="s">
        <v>787</v>
      </c>
      <c r="JO1422" s="1434" t="s">
        <v>787</v>
      </c>
      <c r="JP1422" s="1434" t="s">
        <v>787</v>
      </c>
      <c r="JQ1422" s="1434" t="s">
        <v>787</v>
      </c>
      <c r="JR1422" s="1434" t="s">
        <v>787</v>
      </c>
      <c r="JS1422" s="1434" t="s">
        <v>787</v>
      </c>
      <c r="JT1422" s="1434" t="s">
        <v>787</v>
      </c>
      <c r="JU1422" s="1434" t="s">
        <v>787</v>
      </c>
      <c r="JV1422" s="1434" t="s">
        <v>787</v>
      </c>
      <c r="JW1422" s="1434" t="s">
        <v>787</v>
      </c>
      <c r="JX1422" s="1434" t="s">
        <v>787</v>
      </c>
      <c r="JY1422" s="1434" t="s">
        <v>787</v>
      </c>
      <c r="JZ1422" s="1434" t="s">
        <v>787</v>
      </c>
      <c r="KA1422" s="1434" t="s">
        <v>787</v>
      </c>
      <c r="KB1422" s="1434" t="s">
        <v>787</v>
      </c>
      <c r="KC1422" s="1434" t="s">
        <v>787</v>
      </c>
      <c r="KD1422" s="1434" t="s">
        <v>787</v>
      </c>
      <c r="KE1422" s="1434" t="s">
        <v>787</v>
      </c>
      <c r="KF1422" s="1434" t="s">
        <v>787</v>
      </c>
      <c r="KG1422" s="1434" t="s">
        <v>787</v>
      </c>
      <c r="KH1422" s="1434" t="s">
        <v>787</v>
      </c>
      <c r="KI1422" s="1434" t="s">
        <v>787</v>
      </c>
      <c r="KJ1422" s="1434" t="s">
        <v>787</v>
      </c>
      <c r="KK1422" s="1434" t="s">
        <v>787</v>
      </c>
      <c r="KL1422" s="1434" t="s">
        <v>787</v>
      </c>
      <c r="KM1422" s="1434" t="s">
        <v>787</v>
      </c>
      <c r="KN1422" s="1434" t="s">
        <v>787</v>
      </c>
      <c r="KO1422" s="1434" t="s">
        <v>787</v>
      </c>
      <c r="KP1422" s="1434" t="s">
        <v>787</v>
      </c>
      <c r="KQ1422" s="1434" t="s">
        <v>787</v>
      </c>
      <c r="KR1422" s="1434" t="s">
        <v>787</v>
      </c>
      <c r="KS1422" s="1434" t="s">
        <v>787</v>
      </c>
      <c r="KT1422" s="1434" t="s">
        <v>787</v>
      </c>
      <c r="KU1422" s="1434" t="s">
        <v>787</v>
      </c>
      <c r="KV1422" s="1434" t="s">
        <v>787</v>
      </c>
      <c r="KW1422" s="1434" t="s">
        <v>787</v>
      </c>
      <c r="KX1422" s="1434" t="s">
        <v>787</v>
      </c>
      <c r="KY1422" s="1434" t="s">
        <v>787</v>
      </c>
      <c r="KZ1422" s="1434" t="s">
        <v>787</v>
      </c>
      <c r="LA1422" s="1434" t="s">
        <v>787</v>
      </c>
      <c r="LB1422" s="1434" t="s">
        <v>787</v>
      </c>
      <c r="LC1422" s="1434" t="s">
        <v>787</v>
      </c>
      <c r="LD1422" s="1434" t="s">
        <v>787</v>
      </c>
      <c r="LE1422" s="1434" t="s">
        <v>787</v>
      </c>
      <c r="LF1422" s="1434" t="s">
        <v>787</v>
      </c>
      <c r="LG1422" s="1434" t="s">
        <v>787</v>
      </c>
      <c r="LH1422" s="1434" t="s">
        <v>787</v>
      </c>
      <c r="LI1422" s="1434" t="s">
        <v>787</v>
      </c>
      <c r="LJ1422" s="1434" t="s">
        <v>787</v>
      </c>
      <c r="LK1422" s="1434" t="s">
        <v>787</v>
      </c>
      <c r="LL1422" s="1434" t="s">
        <v>787</v>
      </c>
      <c r="LM1422" s="1434" t="s">
        <v>787</v>
      </c>
      <c r="LN1422" s="1434" t="s">
        <v>787</v>
      </c>
      <c r="LO1422" s="1434" t="s">
        <v>787</v>
      </c>
      <c r="LP1422" s="1434" t="s">
        <v>787</v>
      </c>
      <c r="LQ1422" s="1434" t="s">
        <v>787</v>
      </c>
      <c r="LR1422" s="1434" t="s">
        <v>787</v>
      </c>
      <c r="LS1422" s="1434" t="s">
        <v>787</v>
      </c>
      <c r="LT1422" s="1434" t="s">
        <v>787</v>
      </c>
      <c r="LU1422" s="1434" t="s">
        <v>787</v>
      </c>
      <c r="LV1422" s="1434" t="s">
        <v>787</v>
      </c>
      <c r="LW1422" s="1434" t="s">
        <v>787</v>
      </c>
      <c r="LX1422" s="1434" t="s">
        <v>787</v>
      </c>
      <c r="LY1422" s="1434" t="s">
        <v>787</v>
      </c>
      <c r="LZ1422" s="1434" t="s">
        <v>787</v>
      </c>
      <c r="MA1422" s="1434" t="s">
        <v>787</v>
      </c>
      <c r="MB1422" s="1434" t="s">
        <v>787</v>
      </c>
      <c r="MC1422" s="1434" t="s">
        <v>787</v>
      </c>
    </row>
    <row r="1423" spans="1:341" s="786" customFormat="1" ht="48" hidden="1" customHeight="1" x14ac:dyDescent="0.25">
      <c r="A1423" s="1520">
        <v>2026</v>
      </c>
      <c r="B1423" s="1521">
        <v>479</v>
      </c>
      <c r="C1423" s="1521" t="s">
        <v>58</v>
      </c>
      <c r="D1423" s="1521">
        <v>3000654</v>
      </c>
      <c r="E1423" s="1521">
        <v>5005020</v>
      </c>
      <c r="F1423" s="1521" t="s">
        <v>2269</v>
      </c>
      <c r="G1423" s="1521" t="s">
        <v>2270</v>
      </c>
      <c r="H1423" s="1521">
        <v>93</v>
      </c>
      <c r="I1423" s="1521" t="s">
        <v>992</v>
      </c>
      <c r="J1423" s="1521" t="s">
        <v>10</v>
      </c>
      <c r="K1423" s="1521" t="s">
        <v>60</v>
      </c>
      <c r="L1423" s="1521" t="s">
        <v>3689</v>
      </c>
      <c r="M1423" s="1521" t="s">
        <v>62</v>
      </c>
      <c r="N1423" s="1521"/>
      <c r="O1423" s="1521" t="s">
        <v>2641</v>
      </c>
      <c r="P1423" s="1521" t="s">
        <v>65</v>
      </c>
      <c r="Q1423" s="1521">
        <v>1</v>
      </c>
      <c r="R1423" s="1550">
        <v>2600</v>
      </c>
      <c r="S1423" s="865" t="s">
        <v>787</v>
      </c>
      <c r="T1423" s="865" t="s">
        <v>787</v>
      </c>
      <c r="U1423" s="1521">
        <v>0</v>
      </c>
      <c r="V1423" s="1521">
        <v>26</v>
      </c>
      <c r="W1423" s="1521" t="s">
        <v>787</v>
      </c>
      <c r="X1423" s="1521" t="s">
        <v>787</v>
      </c>
      <c r="Y1423" s="1521" t="s">
        <v>787</v>
      </c>
      <c r="Z1423" s="1521" t="s">
        <v>787</v>
      </c>
      <c r="AA1423" s="1521" t="s">
        <v>787</v>
      </c>
      <c r="AB1423" s="1521" t="s">
        <v>787</v>
      </c>
      <c r="AC1423" s="1521" t="s">
        <v>787</v>
      </c>
      <c r="AD1423" s="1521" t="s">
        <v>787</v>
      </c>
      <c r="AE1423" s="285"/>
      <c r="AF1423" s="1523" t="s">
        <v>3951</v>
      </c>
      <c r="AG1423" s="1523" t="s">
        <v>3951</v>
      </c>
      <c r="AH1423" s="284">
        <f t="shared" si="1278"/>
        <v>0</v>
      </c>
      <c r="AI1423" s="284">
        <f t="shared" si="1280"/>
        <v>2600</v>
      </c>
      <c r="AJ1423" s="1523" t="s">
        <v>3951</v>
      </c>
      <c r="AK1423" s="1523" t="s">
        <v>3951</v>
      </c>
      <c r="AL1423" s="1523" t="s">
        <v>3951</v>
      </c>
      <c r="AM1423" s="1523" t="s">
        <v>3951</v>
      </c>
      <c r="AN1423" s="1523" t="s">
        <v>3951</v>
      </c>
      <c r="AO1423" s="1523" t="s">
        <v>3951</v>
      </c>
      <c r="AP1423" s="1523" t="s">
        <v>3951</v>
      </c>
      <c r="AQ1423" s="1523" t="s">
        <v>3951</v>
      </c>
      <c r="AR1423" s="288">
        <f t="shared" si="1279"/>
        <v>2600</v>
      </c>
      <c r="AS1423" s="1502" t="s">
        <v>2578</v>
      </c>
      <c r="AT1423" s="865" t="s">
        <v>787</v>
      </c>
      <c r="AU1423" s="865" t="s">
        <v>3535</v>
      </c>
      <c r="AV1423" s="865" t="s">
        <v>3536</v>
      </c>
      <c r="AW1423" s="1524">
        <v>46058</v>
      </c>
      <c r="AX1423" s="865" t="s">
        <v>3537</v>
      </c>
      <c r="AY1423" s="1524">
        <v>46078</v>
      </c>
      <c r="AZ1423" s="865" t="s">
        <v>787</v>
      </c>
      <c r="BA1423" s="865" t="s">
        <v>3538</v>
      </c>
      <c r="BB1423" s="865" t="s">
        <v>995</v>
      </c>
      <c r="BC1423" s="1525" t="s">
        <v>3808</v>
      </c>
      <c r="BD1423" s="1525" t="s">
        <v>3952</v>
      </c>
      <c r="BE1423" s="1525" t="s">
        <v>3810</v>
      </c>
      <c r="BF1423" s="1526">
        <v>46108</v>
      </c>
      <c r="BG1423" s="865" t="s">
        <v>787</v>
      </c>
      <c r="BH1423" s="773" t="s">
        <v>2823</v>
      </c>
      <c r="BI1423" s="2778"/>
      <c r="BJ1423" s="1440"/>
      <c r="BK1423" s="1302" t="s">
        <v>787</v>
      </c>
      <c r="BL1423" s="865">
        <v>6118</v>
      </c>
      <c r="BM1423" s="865"/>
      <c r="BN1423" s="1302" t="s">
        <v>787</v>
      </c>
      <c r="BO1423" s="1302" t="s">
        <v>787</v>
      </c>
      <c r="BP1423" s="1302"/>
      <c r="BQ1423" s="1527" t="s">
        <v>3811</v>
      </c>
      <c r="BR1423" s="2619"/>
      <c r="BS1423" s="1502" t="s">
        <v>2824</v>
      </c>
      <c r="BT1423" s="1502" t="s">
        <v>2825</v>
      </c>
      <c r="BU1423" s="1502" t="s">
        <v>2826</v>
      </c>
      <c r="BV1423" s="1307">
        <v>70790869</v>
      </c>
      <c r="BW1423" s="1306">
        <v>10707908691</v>
      </c>
      <c r="BX1423" s="1502" t="s">
        <v>2834</v>
      </c>
      <c r="BY1423" s="1528">
        <v>46117</v>
      </c>
      <c r="BZ1423" s="1528">
        <v>46142</v>
      </c>
      <c r="CA1423" s="865" t="s">
        <v>787</v>
      </c>
      <c r="CB1423" s="865" t="s">
        <v>787</v>
      </c>
      <c r="CC1423" s="865" t="s">
        <v>787</v>
      </c>
      <c r="CD1423" s="865" t="s">
        <v>787</v>
      </c>
      <c r="CE1423" s="865" t="s">
        <v>787</v>
      </c>
      <c r="CF1423" s="865" t="s">
        <v>787</v>
      </c>
      <c r="CG1423" s="865" t="s">
        <v>787</v>
      </c>
      <c r="CH1423" s="865" t="s">
        <v>787</v>
      </c>
      <c r="CI1423" s="865" t="s">
        <v>787</v>
      </c>
      <c r="CJ1423" s="865" t="s">
        <v>787</v>
      </c>
      <c r="CK1423" s="865"/>
      <c r="CL1423" s="865"/>
      <c r="CM1423" s="865"/>
      <c r="CN1423" s="865"/>
      <c r="CO1423" s="865"/>
      <c r="CP1423" s="865"/>
      <c r="CQ1423" s="865"/>
      <c r="CR1423" s="865"/>
      <c r="CS1423" s="865" t="s">
        <v>787</v>
      </c>
      <c r="CT1423" s="1525"/>
      <c r="CU1423" s="390">
        <f t="shared" si="1272"/>
        <v>0</v>
      </c>
      <c r="CV1423" s="373">
        <v>0</v>
      </c>
      <c r="CW1423" s="390">
        <f t="shared" si="1273"/>
        <v>0</v>
      </c>
      <c r="CX1423" s="373">
        <v>0</v>
      </c>
      <c r="CY1423" s="390">
        <f t="shared" si="1275"/>
        <v>0</v>
      </c>
      <c r="CZ1423" s="390">
        <f t="shared" si="1283"/>
        <v>0</v>
      </c>
      <c r="DA1423" s="390">
        <f t="shared" si="1284"/>
        <v>0</v>
      </c>
      <c r="DB1423" s="865" t="s">
        <v>787</v>
      </c>
      <c r="DC1423" s="1525">
        <v>26</v>
      </c>
      <c r="DD1423" s="1371">
        <f t="shared" si="1267"/>
        <v>2600</v>
      </c>
      <c r="DE1423" s="1525">
        <v>26</v>
      </c>
      <c r="DF1423" s="1371">
        <f t="shared" si="1282"/>
        <v>2600</v>
      </c>
      <c r="DG1423" s="865">
        <v>26</v>
      </c>
      <c r="DH1423" s="1371">
        <f t="shared" si="1281"/>
        <v>2600</v>
      </c>
      <c r="DI1423" s="865" t="s">
        <v>787</v>
      </c>
      <c r="DJ1423" s="865" t="s">
        <v>787</v>
      </c>
      <c r="DK1423" s="865"/>
      <c r="DL1423" s="865"/>
      <c r="DM1423" s="865"/>
      <c r="DN1423" s="865"/>
      <c r="DO1423" s="865"/>
      <c r="DP1423" s="865"/>
      <c r="DQ1423" s="865"/>
      <c r="DR1423" s="865"/>
      <c r="DS1423" s="865"/>
      <c r="DT1423" s="865" t="s">
        <v>787</v>
      </c>
      <c r="DU1423" s="793">
        <f t="shared" si="1274"/>
        <v>2600</v>
      </c>
      <c r="DV1423" s="794">
        <v>2600</v>
      </c>
      <c r="DW1423" s="794">
        <v>2600</v>
      </c>
      <c r="DX1423" s="794">
        <f t="shared" si="1276"/>
        <v>0</v>
      </c>
      <c r="DY1423" s="794">
        <f t="shared" si="1277"/>
        <v>0</v>
      </c>
      <c r="DZ1423" s="865" t="s">
        <v>787</v>
      </c>
      <c r="EA1423" s="865" t="s">
        <v>787</v>
      </c>
      <c r="EB1423" s="865" t="s">
        <v>787</v>
      </c>
      <c r="EC1423" s="865" t="s">
        <v>787</v>
      </c>
      <c r="ED1423" s="865" t="s">
        <v>787</v>
      </c>
      <c r="EE1423" s="865" t="s">
        <v>787</v>
      </c>
      <c r="EF1423" s="865" t="s">
        <v>787</v>
      </c>
      <c r="EG1423" s="865"/>
      <c r="EH1423" s="865" t="s">
        <v>787</v>
      </c>
      <c r="EI1423" s="865" t="s">
        <v>787</v>
      </c>
      <c r="EJ1423" s="865" t="s">
        <v>787</v>
      </c>
      <c r="EK1423" s="865" t="s">
        <v>787</v>
      </c>
      <c r="EL1423" s="865" t="s">
        <v>787</v>
      </c>
      <c r="EM1423" s="865" t="s">
        <v>787</v>
      </c>
      <c r="EN1423" s="865" t="s">
        <v>787</v>
      </c>
      <c r="EO1423" s="865" t="s">
        <v>787</v>
      </c>
      <c r="EP1423" s="865" t="s">
        <v>787</v>
      </c>
      <c r="EQ1423" s="865" t="s">
        <v>787</v>
      </c>
      <c r="ER1423" s="865" t="s">
        <v>787</v>
      </c>
      <c r="ES1423" s="865" t="s">
        <v>787</v>
      </c>
      <c r="ET1423" s="865" t="s">
        <v>787</v>
      </c>
      <c r="EU1423" s="865" t="s">
        <v>787</v>
      </c>
      <c r="EV1423" s="865" t="s">
        <v>787</v>
      </c>
      <c r="EW1423" s="865" t="s">
        <v>787</v>
      </c>
      <c r="EX1423" s="865" t="s">
        <v>787</v>
      </c>
      <c r="EY1423" s="865" t="s">
        <v>787</v>
      </c>
      <c r="EZ1423" s="865" t="s">
        <v>787</v>
      </c>
      <c r="FA1423" s="865" t="s">
        <v>787</v>
      </c>
      <c r="FB1423" s="865" t="s">
        <v>787</v>
      </c>
      <c r="FC1423" s="865" t="s">
        <v>787</v>
      </c>
      <c r="FD1423" s="865" t="s">
        <v>787</v>
      </c>
      <c r="FE1423" s="865" t="s">
        <v>787</v>
      </c>
      <c r="FF1423" s="865" t="s">
        <v>787</v>
      </c>
      <c r="FG1423" s="865" t="s">
        <v>787</v>
      </c>
      <c r="FH1423" s="865" t="s">
        <v>787</v>
      </c>
      <c r="FI1423" s="1434" t="s">
        <v>787</v>
      </c>
      <c r="FJ1423" s="1434" t="s">
        <v>787</v>
      </c>
      <c r="FK1423" s="1434" t="s">
        <v>787</v>
      </c>
      <c r="FL1423" s="1434" t="s">
        <v>787</v>
      </c>
      <c r="FM1423" s="1434" t="s">
        <v>787</v>
      </c>
      <c r="FN1423" s="1434" t="s">
        <v>787</v>
      </c>
      <c r="FO1423" s="1434" t="s">
        <v>787</v>
      </c>
      <c r="FP1423" s="1434" t="s">
        <v>787</v>
      </c>
      <c r="FQ1423" s="1434" t="s">
        <v>787</v>
      </c>
      <c r="FR1423" s="1434" t="s">
        <v>787</v>
      </c>
      <c r="FS1423" s="1434" t="s">
        <v>787</v>
      </c>
      <c r="FT1423" s="1434" t="s">
        <v>787</v>
      </c>
      <c r="FU1423" s="1434" t="s">
        <v>787</v>
      </c>
      <c r="FV1423" s="1434" t="s">
        <v>787</v>
      </c>
      <c r="FW1423" s="1434" t="s">
        <v>787</v>
      </c>
      <c r="FX1423" s="1434" t="s">
        <v>787</v>
      </c>
      <c r="FY1423" s="1434" t="s">
        <v>787</v>
      </c>
      <c r="FZ1423" s="1434" t="s">
        <v>787</v>
      </c>
      <c r="GA1423" s="1434" t="s">
        <v>787</v>
      </c>
      <c r="GB1423" s="1434" t="s">
        <v>787</v>
      </c>
      <c r="GC1423" s="1434" t="s">
        <v>787</v>
      </c>
      <c r="GD1423" s="1434" t="s">
        <v>787</v>
      </c>
      <c r="GE1423" s="1434" t="s">
        <v>787</v>
      </c>
      <c r="GF1423" s="1434" t="s">
        <v>787</v>
      </c>
      <c r="GG1423" s="1434" t="s">
        <v>787</v>
      </c>
      <c r="GH1423" s="1434" t="s">
        <v>787</v>
      </c>
      <c r="GI1423" s="1434" t="s">
        <v>787</v>
      </c>
      <c r="GJ1423" s="1434" t="s">
        <v>787</v>
      </c>
      <c r="GK1423" s="1434" t="s">
        <v>787</v>
      </c>
      <c r="GL1423" s="1434" t="s">
        <v>787</v>
      </c>
      <c r="GM1423" s="1434" t="s">
        <v>787</v>
      </c>
      <c r="GN1423" s="1434" t="s">
        <v>787</v>
      </c>
      <c r="GO1423" s="1434" t="s">
        <v>787</v>
      </c>
      <c r="GP1423" s="1434" t="s">
        <v>787</v>
      </c>
      <c r="GQ1423" s="1434" t="s">
        <v>787</v>
      </c>
      <c r="GR1423" s="1434" t="s">
        <v>787</v>
      </c>
      <c r="GS1423" s="1434" t="s">
        <v>787</v>
      </c>
      <c r="GT1423" s="1434" t="s">
        <v>787</v>
      </c>
      <c r="GU1423" s="1434" t="s">
        <v>787</v>
      </c>
      <c r="GV1423" s="1434" t="s">
        <v>787</v>
      </c>
      <c r="GW1423" s="1434" t="s">
        <v>787</v>
      </c>
      <c r="GX1423" s="1434" t="s">
        <v>787</v>
      </c>
      <c r="GY1423" s="1434" t="s">
        <v>787</v>
      </c>
      <c r="GZ1423" s="1434" t="s">
        <v>787</v>
      </c>
      <c r="HA1423" s="1434" t="s">
        <v>787</v>
      </c>
      <c r="HB1423" s="1434" t="s">
        <v>787</v>
      </c>
      <c r="HC1423" s="1434" t="s">
        <v>787</v>
      </c>
      <c r="HD1423" s="1434" t="s">
        <v>787</v>
      </c>
      <c r="HE1423" s="1434" t="s">
        <v>787</v>
      </c>
      <c r="HF1423" s="1434" t="s">
        <v>787</v>
      </c>
      <c r="HG1423" s="1434" t="s">
        <v>787</v>
      </c>
      <c r="HH1423" s="1434" t="s">
        <v>787</v>
      </c>
      <c r="HI1423" s="1434" t="s">
        <v>787</v>
      </c>
      <c r="HJ1423" s="1434" t="s">
        <v>787</v>
      </c>
      <c r="HK1423" s="1434" t="s">
        <v>787</v>
      </c>
      <c r="HL1423" s="1434" t="s">
        <v>787</v>
      </c>
      <c r="HM1423" s="1434" t="s">
        <v>787</v>
      </c>
      <c r="HN1423" s="1434" t="s">
        <v>787</v>
      </c>
      <c r="HO1423" s="1434" t="s">
        <v>787</v>
      </c>
      <c r="HP1423" s="1434" t="s">
        <v>787</v>
      </c>
      <c r="HQ1423" s="1434" t="s">
        <v>787</v>
      </c>
      <c r="HR1423" s="1434" t="s">
        <v>787</v>
      </c>
      <c r="HS1423" s="1434" t="s">
        <v>787</v>
      </c>
      <c r="HT1423" s="1434" t="s">
        <v>787</v>
      </c>
      <c r="HU1423" s="1434" t="s">
        <v>787</v>
      </c>
      <c r="HV1423" s="1434" t="s">
        <v>787</v>
      </c>
      <c r="HW1423" s="1434" t="s">
        <v>787</v>
      </c>
      <c r="HX1423" s="1434" t="s">
        <v>787</v>
      </c>
      <c r="HY1423" s="1434" t="s">
        <v>787</v>
      </c>
      <c r="HZ1423" s="1434" t="s">
        <v>787</v>
      </c>
      <c r="IA1423" s="1434" t="s">
        <v>787</v>
      </c>
      <c r="IB1423" s="1434" t="s">
        <v>787</v>
      </c>
      <c r="IC1423" s="1434" t="s">
        <v>787</v>
      </c>
      <c r="ID1423" s="1434" t="s">
        <v>787</v>
      </c>
      <c r="IE1423" s="1434" t="s">
        <v>787</v>
      </c>
      <c r="IF1423" s="1434" t="s">
        <v>787</v>
      </c>
      <c r="IG1423" s="1434" t="s">
        <v>787</v>
      </c>
      <c r="IH1423" s="1434" t="s">
        <v>787</v>
      </c>
      <c r="II1423" s="1434" t="s">
        <v>787</v>
      </c>
      <c r="IJ1423" s="1434" t="s">
        <v>787</v>
      </c>
      <c r="IK1423" s="1434" t="s">
        <v>787</v>
      </c>
      <c r="IL1423" s="1434" t="s">
        <v>787</v>
      </c>
      <c r="IM1423" s="1434" t="s">
        <v>787</v>
      </c>
      <c r="IN1423" s="1434" t="s">
        <v>787</v>
      </c>
      <c r="IO1423" s="1434" t="s">
        <v>787</v>
      </c>
      <c r="IP1423" s="1434" t="s">
        <v>787</v>
      </c>
      <c r="IQ1423" s="1434" t="s">
        <v>787</v>
      </c>
      <c r="IR1423" s="1434" t="s">
        <v>787</v>
      </c>
      <c r="IS1423" s="1434" t="s">
        <v>787</v>
      </c>
      <c r="IT1423" s="1434" t="s">
        <v>787</v>
      </c>
      <c r="IU1423" s="1434" t="s">
        <v>787</v>
      </c>
      <c r="IV1423" s="1434" t="s">
        <v>787</v>
      </c>
      <c r="IW1423" s="1434" t="s">
        <v>787</v>
      </c>
      <c r="IX1423" s="1434" t="s">
        <v>787</v>
      </c>
      <c r="IY1423" s="1434" t="s">
        <v>787</v>
      </c>
      <c r="IZ1423" s="1434" t="s">
        <v>787</v>
      </c>
      <c r="JA1423" s="1434" t="s">
        <v>787</v>
      </c>
      <c r="JB1423" s="1434" t="s">
        <v>787</v>
      </c>
      <c r="JC1423" s="1434" t="s">
        <v>787</v>
      </c>
      <c r="JD1423" s="1434" t="s">
        <v>787</v>
      </c>
      <c r="JE1423" s="1434" t="s">
        <v>787</v>
      </c>
      <c r="JF1423" s="1434" t="s">
        <v>787</v>
      </c>
      <c r="JG1423" s="1434" t="s">
        <v>787</v>
      </c>
      <c r="JH1423" s="1434" t="s">
        <v>787</v>
      </c>
      <c r="JI1423" s="1434" t="s">
        <v>787</v>
      </c>
      <c r="JJ1423" s="1434" t="s">
        <v>787</v>
      </c>
      <c r="JK1423" s="1434" t="s">
        <v>787</v>
      </c>
      <c r="JL1423" s="1434" t="s">
        <v>787</v>
      </c>
      <c r="JM1423" s="1434" t="s">
        <v>787</v>
      </c>
      <c r="JN1423" s="1434" t="s">
        <v>787</v>
      </c>
      <c r="JO1423" s="1434" t="s">
        <v>787</v>
      </c>
      <c r="JP1423" s="1434" t="s">
        <v>787</v>
      </c>
      <c r="JQ1423" s="1434" t="s">
        <v>787</v>
      </c>
      <c r="JR1423" s="1434" t="s">
        <v>787</v>
      </c>
      <c r="JS1423" s="1434" t="s">
        <v>787</v>
      </c>
      <c r="JT1423" s="1434" t="s">
        <v>787</v>
      </c>
      <c r="JU1423" s="1434" t="s">
        <v>787</v>
      </c>
      <c r="JV1423" s="1434" t="s">
        <v>787</v>
      </c>
      <c r="JW1423" s="1434" t="s">
        <v>787</v>
      </c>
      <c r="JX1423" s="1434" t="s">
        <v>787</v>
      </c>
      <c r="JY1423" s="1434" t="s">
        <v>787</v>
      </c>
      <c r="JZ1423" s="1434" t="s">
        <v>787</v>
      </c>
      <c r="KA1423" s="1434" t="s">
        <v>787</v>
      </c>
      <c r="KB1423" s="1434" t="s">
        <v>787</v>
      </c>
      <c r="KC1423" s="1434" t="s">
        <v>787</v>
      </c>
      <c r="KD1423" s="1434" t="s">
        <v>787</v>
      </c>
      <c r="KE1423" s="1434" t="s">
        <v>787</v>
      </c>
      <c r="KF1423" s="1434" t="s">
        <v>787</v>
      </c>
      <c r="KG1423" s="1434" t="s">
        <v>787</v>
      </c>
      <c r="KH1423" s="1434" t="s">
        <v>787</v>
      </c>
      <c r="KI1423" s="1434" t="s">
        <v>787</v>
      </c>
      <c r="KJ1423" s="1434" t="s">
        <v>787</v>
      </c>
      <c r="KK1423" s="1434" t="s">
        <v>787</v>
      </c>
      <c r="KL1423" s="1434" t="s">
        <v>787</v>
      </c>
      <c r="KM1423" s="1434" t="s">
        <v>787</v>
      </c>
      <c r="KN1423" s="1434" t="s">
        <v>787</v>
      </c>
      <c r="KO1423" s="1434" t="s">
        <v>787</v>
      </c>
      <c r="KP1423" s="1434" t="s">
        <v>787</v>
      </c>
      <c r="KQ1423" s="1434" t="s">
        <v>787</v>
      </c>
      <c r="KR1423" s="1434" t="s">
        <v>787</v>
      </c>
      <c r="KS1423" s="1434" t="s">
        <v>787</v>
      </c>
      <c r="KT1423" s="1434" t="s">
        <v>787</v>
      </c>
      <c r="KU1423" s="1434" t="s">
        <v>787</v>
      </c>
      <c r="KV1423" s="1434" t="s">
        <v>787</v>
      </c>
      <c r="KW1423" s="1434" t="s">
        <v>787</v>
      </c>
      <c r="KX1423" s="1434" t="s">
        <v>787</v>
      </c>
      <c r="KY1423" s="1434" t="s">
        <v>787</v>
      </c>
      <c r="KZ1423" s="1434" t="s">
        <v>787</v>
      </c>
      <c r="LA1423" s="1434" t="s">
        <v>787</v>
      </c>
      <c r="LB1423" s="1434" t="s">
        <v>787</v>
      </c>
      <c r="LC1423" s="1434" t="s">
        <v>787</v>
      </c>
      <c r="LD1423" s="1434" t="s">
        <v>787</v>
      </c>
      <c r="LE1423" s="1434" t="s">
        <v>787</v>
      </c>
      <c r="LF1423" s="1434" t="s">
        <v>787</v>
      </c>
      <c r="LG1423" s="1434" t="s">
        <v>787</v>
      </c>
      <c r="LH1423" s="1434" t="s">
        <v>787</v>
      </c>
      <c r="LI1423" s="1434" t="s">
        <v>787</v>
      </c>
      <c r="LJ1423" s="1434" t="s">
        <v>787</v>
      </c>
      <c r="LK1423" s="1434" t="s">
        <v>787</v>
      </c>
      <c r="LL1423" s="1434" t="s">
        <v>787</v>
      </c>
      <c r="LM1423" s="1434" t="s">
        <v>787</v>
      </c>
      <c r="LN1423" s="1434" t="s">
        <v>787</v>
      </c>
      <c r="LO1423" s="1434" t="s">
        <v>787</v>
      </c>
      <c r="LP1423" s="1434" t="s">
        <v>787</v>
      </c>
      <c r="LQ1423" s="1434" t="s">
        <v>787</v>
      </c>
      <c r="LR1423" s="1434" t="s">
        <v>787</v>
      </c>
      <c r="LS1423" s="1434" t="s">
        <v>787</v>
      </c>
      <c r="LT1423" s="1434" t="s">
        <v>787</v>
      </c>
      <c r="LU1423" s="1434" t="s">
        <v>787</v>
      </c>
      <c r="LV1423" s="1434" t="s">
        <v>787</v>
      </c>
      <c r="LW1423" s="1434" t="s">
        <v>787</v>
      </c>
      <c r="LX1423" s="1434" t="s">
        <v>787</v>
      </c>
      <c r="LY1423" s="1434" t="s">
        <v>787</v>
      </c>
      <c r="LZ1423" s="1434" t="s">
        <v>787</v>
      </c>
      <c r="MA1423" s="1434" t="s">
        <v>787</v>
      </c>
      <c r="MB1423" s="1434" t="s">
        <v>787</v>
      </c>
      <c r="MC1423" s="1434" t="s">
        <v>787</v>
      </c>
    </row>
    <row r="1424" spans="1:341" s="786" customFormat="1" ht="48" hidden="1" customHeight="1" x14ac:dyDescent="0.25">
      <c r="A1424" s="1520">
        <v>2026</v>
      </c>
      <c r="B1424" s="1521">
        <v>479</v>
      </c>
      <c r="C1424" s="1521" t="s">
        <v>58</v>
      </c>
      <c r="D1424" s="1521">
        <v>3000654</v>
      </c>
      <c r="E1424" s="1521">
        <v>5005020</v>
      </c>
      <c r="F1424" s="1521" t="s">
        <v>2269</v>
      </c>
      <c r="G1424" s="1521" t="s">
        <v>2270</v>
      </c>
      <c r="H1424" s="1521">
        <v>93</v>
      </c>
      <c r="I1424" s="1521" t="s">
        <v>992</v>
      </c>
      <c r="J1424" s="1521" t="s">
        <v>10</v>
      </c>
      <c r="K1424" s="1521" t="s">
        <v>60</v>
      </c>
      <c r="L1424" s="1521" t="s">
        <v>3689</v>
      </c>
      <c r="M1424" s="1521" t="s">
        <v>62</v>
      </c>
      <c r="N1424" s="1521"/>
      <c r="O1424" s="1521" t="s">
        <v>2641</v>
      </c>
      <c r="P1424" s="1521" t="s">
        <v>65</v>
      </c>
      <c r="Q1424" s="1521">
        <v>1</v>
      </c>
      <c r="R1424" s="1550">
        <v>2600</v>
      </c>
      <c r="S1424" s="865" t="s">
        <v>787</v>
      </c>
      <c r="T1424" s="865" t="s">
        <v>787</v>
      </c>
      <c r="U1424" s="1521">
        <v>0</v>
      </c>
      <c r="V1424" s="1521">
        <v>26</v>
      </c>
      <c r="W1424" s="1521" t="s">
        <v>787</v>
      </c>
      <c r="X1424" s="1521" t="s">
        <v>787</v>
      </c>
      <c r="Y1424" s="1521" t="s">
        <v>787</v>
      </c>
      <c r="Z1424" s="1521" t="s">
        <v>787</v>
      </c>
      <c r="AA1424" s="1521" t="s">
        <v>787</v>
      </c>
      <c r="AB1424" s="1521" t="s">
        <v>787</v>
      </c>
      <c r="AC1424" s="1521" t="s">
        <v>787</v>
      </c>
      <c r="AD1424" s="1521" t="s">
        <v>787</v>
      </c>
      <c r="AE1424" s="285"/>
      <c r="AF1424" s="1523" t="s">
        <v>3951</v>
      </c>
      <c r="AG1424" s="1523" t="s">
        <v>3951</v>
      </c>
      <c r="AH1424" s="284">
        <f t="shared" si="1278"/>
        <v>0</v>
      </c>
      <c r="AI1424" s="284">
        <f t="shared" si="1280"/>
        <v>2600</v>
      </c>
      <c r="AJ1424" s="1523" t="s">
        <v>3951</v>
      </c>
      <c r="AK1424" s="1523" t="s">
        <v>3951</v>
      </c>
      <c r="AL1424" s="1523" t="s">
        <v>3951</v>
      </c>
      <c r="AM1424" s="1523" t="s">
        <v>3951</v>
      </c>
      <c r="AN1424" s="1523" t="s">
        <v>3951</v>
      </c>
      <c r="AO1424" s="1523" t="s">
        <v>3951</v>
      </c>
      <c r="AP1424" s="1523" t="s">
        <v>3951</v>
      </c>
      <c r="AQ1424" s="1523" t="s">
        <v>3951</v>
      </c>
      <c r="AR1424" s="288">
        <f t="shared" si="1279"/>
        <v>2600</v>
      </c>
      <c r="AS1424" s="1502" t="s">
        <v>2578</v>
      </c>
      <c r="AT1424" s="865" t="s">
        <v>787</v>
      </c>
      <c r="AU1424" s="865" t="s">
        <v>3535</v>
      </c>
      <c r="AV1424" s="865" t="s">
        <v>3536</v>
      </c>
      <c r="AW1424" s="1524">
        <v>46058</v>
      </c>
      <c r="AX1424" s="865" t="s">
        <v>3537</v>
      </c>
      <c r="AY1424" s="1524">
        <v>46078</v>
      </c>
      <c r="AZ1424" s="865" t="s">
        <v>787</v>
      </c>
      <c r="BA1424" s="865" t="s">
        <v>3538</v>
      </c>
      <c r="BB1424" s="865" t="s">
        <v>995</v>
      </c>
      <c r="BC1424" s="1525" t="s">
        <v>3808</v>
      </c>
      <c r="BD1424" s="1525" t="s">
        <v>3952</v>
      </c>
      <c r="BE1424" s="1525" t="s">
        <v>3810</v>
      </c>
      <c r="BF1424" s="1526">
        <v>46108</v>
      </c>
      <c r="BG1424" s="865" t="s">
        <v>787</v>
      </c>
      <c r="BH1424" s="773" t="s">
        <v>2837</v>
      </c>
      <c r="BI1424" s="2778"/>
      <c r="BJ1424" s="1440"/>
      <c r="BK1424" s="1302" t="s">
        <v>787</v>
      </c>
      <c r="BL1424" s="865">
        <v>6119</v>
      </c>
      <c r="BM1424" s="865"/>
      <c r="BN1424" s="1302" t="s">
        <v>787</v>
      </c>
      <c r="BO1424" s="1302" t="s">
        <v>787</v>
      </c>
      <c r="BP1424" s="1302"/>
      <c r="BQ1424" s="1527" t="s">
        <v>3811</v>
      </c>
      <c r="BR1424" s="2619"/>
      <c r="BS1424" s="1502" t="s">
        <v>2838</v>
      </c>
      <c r="BT1424" s="1502" t="s">
        <v>2839</v>
      </c>
      <c r="BU1424" s="1502" t="s">
        <v>2840</v>
      </c>
      <c r="BV1424" s="1307">
        <v>72287934</v>
      </c>
      <c r="BW1424" s="1306">
        <v>10722879347</v>
      </c>
      <c r="BX1424" s="1502" t="s">
        <v>2834</v>
      </c>
      <c r="BY1424" s="1528">
        <v>46117</v>
      </c>
      <c r="BZ1424" s="1528">
        <v>46142</v>
      </c>
      <c r="CA1424" s="865" t="s">
        <v>787</v>
      </c>
      <c r="CB1424" s="865" t="s">
        <v>787</v>
      </c>
      <c r="CC1424" s="865" t="s">
        <v>787</v>
      </c>
      <c r="CD1424" s="865" t="s">
        <v>787</v>
      </c>
      <c r="CE1424" s="865" t="s">
        <v>787</v>
      </c>
      <c r="CF1424" s="865" t="s">
        <v>787</v>
      </c>
      <c r="CG1424" s="865" t="s">
        <v>787</v>
      </c>
      <c r="CH1424" s="865" t="s">
        <v>787</v>
      </c>
      <c r="CI1424" s="865" t="s">
        <v>787</v>
      </c>
      <c r="CJ1424" s="865" t="s">
        <v>787</v>
      </c>
      <c r="CK1424" s="865"/>
      <c r="CL1424" s="865"/>
      <c r="CM1424" s="865"/>
      <c r="CN1424" s="865"/>
      <c r="CO1424" s="865"/>
      <c r="CP1424" s="865"/>
      <c r="CQ1424" s="865"/>
      <c r="CR1424" s="865"/>
      <c r="CS1424" s="865" t="s">
        <v>787</v>
      </c>
      <c r="CT1424" s="1525"/>
      <c r="CU1424" s="390">
        <f t="shared" si="1272"/>
        <v>0</v>
      </c>
      <c r="CV1424" s="373">
        <v>0</v>
      </c>
      <c r="CW1424" s="390">
        <f t="shared" si="1273"/>
        <v>0</v>
      </c>
      <c r="CX1424" s="373">
        <v>0</v>
      </c>
      <c r="CY1424" s="390">
        <f t="shared" si="1275"/>
        <v>0</v>
      </c>
      <c r="CZ1424" s="390">
        <f t="shared" si="1283"/>
        <v>0</v>
      </c>
      <c r="DA1424" s="390">
        <f t="shared" si="1284"/>
        <v>0</v>
      </c>
      <c r="DB1424" s="865" t="s">
        <v>787</v>
      </c>
      <c r="DC1424" s="1525">
        <v>26</v>
      </c>
      <c r="DD1424" s="1371">
        <f t="shared" si="1267"/>
        <v>2600</v>
      </c>
      <c r="DE1424" s="1525">
        <v>26</v>
      </c>
      <c r="DF1424" s="1371">
        <f t="shared" si="1282"/>
        <v>2600</v>
      </c>
      <c r="DG1424" s="865">
        <v>26</v>
      </c>
      <c r="DH1424" s="1371">
        <f t="shared" si="1281"/>
        <v>2600</v>
      </c>
      <c r="DI1424" s="865" t="s">
        <v>787</v>
      </c>
      <c r="DJ1424" s="865" t="s">
        <v>787</v>
      </c>
      <c r="DK1424" s="865"/>
      <c r="DL1424" s="865"/>
      <c r="DM1424" s="865"/>
      <c r="DN1424" s="865"/>
      <c r="DO1424" s="865"/>
      <c r="DP1424" s="865"/>
      <c r="DQ1424" s="865"/>
      <c r="DR1424" s="865"/>
      <c r="DS1424" s="865"/>
      <c r="DT1424" s="865" t="s">
        <v>787</v>
      </c>
      <c r="DU1424" s="793">
        <f t="shared" si="1274"/>
        <v>2600</v>
      </c>
      <c r="DV1424" s="794">
        <v>2600</v>
      </c>
      <c r="DW1424" s="794">
        <v>2600</v>
      </c>
      <c r="DX1424" s="794">
        <f t="shared" si="1276"/>
        <v>0</v>
      </c>
      <c r="DY1424" s="794">
        <f t="shared" si="1277"/>
        <v>0</v>
      </c>
      <c r="DZ1424" s="865" t="s">
        <v>787</v>
      </c>
      <c r="EA1424" s="865" t="s">
        <v>787</v>
      </c>
      <c r="EB1424" s="865" t="s">
        <v>787</v>
      </c>
      <c r="EC1424" s="865" t="s">
        <v>787</v>
      </c>
      <c r="ED1424" s="865" t="s">
        <v>787</v>
      </c>
      <c r="EE1424" s="865" t="s">
        <v>787</v>
      </c>
      <c r="EF1424" s="865" t="s">
        <v>787</v>
      </c>
      <c r="EG1424" s="865"/>
      <c r="EH1424" s="865" t="s">
        <v>787</v>
      </c>
      <c r="EI1424" s="865" t="s">
        <v>787</v>
      </c>
      <c r="EJ1424" s="865" t="s">
        <v>787</v>
      </c>
      <c r="EK1424" s="865" t="s">
        <v>787</v>
      </c>
      <c r="EL1424" s="865" t="s">
        <v>787</v>
      </c>
      <c r="EM1424" s="865" t="s">
        <v>787</v>
      </c>
      <c r="EN1424" s="865" t="s">
        <v>787</v>
      </c>
      <c r="EO1424" s="865" t="s">
        <v>787</v>
      </c>
      <c r="EP1424" s="865" t="s">
        <v>787</v>
      </c>
      <c r="EQ1424" s="865" t="s">
        <v>787</v>
      </c>
      <c r="ER1424" s="865" t="s">
        <v>787</v>
      </c>
      <c r="ES1424" s="865" t="s">
        <v>787</v>
      </c>
      <c r="ET1424" s="865" t="s">
        <v>787</v>
      </c>
      <c r="EU1424" s="865" t="s">
        <v>787</v>
      </c>
      <c r="EV1424" s="865" t="s">
        <v>787</v>
      </c>
      <c r="EW1424" s="865" t="s">
        <v>787</v>
      </c>
      <c r="EX1424" s="865" t="s">
        <v>787</v>
      </c>
      <c r="EY1424" s="865" t="s">
        <v>787</v>
      </c>
      <c r="EZ1424" s="865" t="s">
        <v>787</v>
      </c>
      <c r="FA1424" s="865" t="s">
        <v>787</v>
      </c>
      <c r="FB1424" s="865" t="s">
        <v>787</v>
      </c>
      <c r="FC1424" s="865" t="s">
        <v>787</v>
      </c>
      <c r="FD1424" s="865" t="s">
        <v>787</v>
      </c>
      <c r="FE1424" s="865" t="s">
        <v>787</v>
      </c>
      <c r="FF1424" s="865" t="s">
        <v>787</v>
      </c>
      <c r="FG1424" s="865" t="s">
        <v>787</v>
      </c>
      <c r="FH1424" s="865" t="s">
        <v>787</v>
      </c>
      <c r="FI1424" s="1434" t="s">
        <v>787</v>
      </c>
      <c r="FJ1424" s="1434" t="s">
        <v>787</v>
      </c>
      <c r="FK1424" s="1434" t="s">
        <v>787</v>
      </c>
      <c r="FL1424" s="1434" t="s">
        <v>787</v>
      </c>
      <c r="FM1424" s="1434" t="s">
        <v>787</v>
      </c>
      <c r="FN1424" s="1434" t="s">
        <v>787</v>
      </c>
      <c r="FO1424" s="1434" t="s">
        <v>787</v>
      </c>
      <c r="FP1424" s="1434" t="s">
        <v>787</v>
      </c>
      <c r="FQ1424" s="1434" t="s">
        <v>787</v>
      </c>
      <c r="FR1424" s="1434" t="s">
        <v>787</v>
      </c>
      <c r="FS1424" s="1434" t="s">
        <v>787</v>
      </c>
      <c r="FT1424" s="1434" t="s">
        <v>787</v>
      </c>
      <c r="FU1424" s="1434" t="s">
        <v>787</v>
      </c>
      <c r="FV1424" s="1434" t="s">
        <v>787</v>
      </c>
      <c r="FW1424" s="1434" t="s">
        <v>787</v>
      </c>
      <c r="FX1424" s="1434" t="s">
        <v>787</v>
      </c>
      <c r="FY1424" s="1434" t="s">
        <v>787</v>
      </c>
      <c r="FZ1424" s="1434" t="s">
        <v>787</v>
      </c>
      <c r="GA1424" s="1434" t="s">
        <v>787</v>
      </c>
      <c r="GB1424" s="1434" t="s">
        <v>787</v>
      </c>
      <c r="GC1424" s="1434" t="s">
        <v>787</v>
      </c>
      <c r="GD1424" s="1434" t="s">
        <v>787</v>
      </c>
      <c r="GE1424" s="1434" t="s">
        <v>787</v>
      </c>
      <c r="GF1424" s="1434" t="s">
        <v>787</v>
      </c>
      <c r="GG1424" s="1434" t="s">
        <v>787</v>
      </c>
      <c r="GH1424" s="1434" t="s">
        <v>787</v>
      </c>
      <c r="GI1424" s="1434" t="s">
        <v>787</v>
      </c>
      <c r="GJ1424" s="1434" t="s">
        <v>787</v>
      </c>
      <c r="GK1424" s="1434" t="s">
        <v>787</v>
      </c>
      <c r="GL1424" s="1434" t="s">
        <v>787</v>
      </c>
      <c r="GM1424" s="1434" t="s">
        <v>787</v>
      </c>
      <c r="GN1424" s="1434" t="s">
        <v>787</v>
      </c>
      <c r="GO1424" s="1434" t="s">
        <v>787</v>
      </c>
      <c r="GP1424" s="1434" t="s">
        <v>787</v>
      </c>
      <c r="GQ1424" s="1434" t="s">
        <v>787</v>
      </c>
      <c r="GR1424" s="1434" t="s">
        <v>787</v>
      </c>
      <c r="GS1424" s="1434" t="s">
        <v>787</v>
      </c>
      <c r="GT1424" s="1434" t="s">
        <v>787</v>
      </c>
      <c r="GU1424" s="1434" t="s">
        <v>787</v>
      </c>
      <c r="GV1424" s="1434" t="s">
        <v>787</v>
      </c>
      <c r="GW1424" s="1434" t="s">
        <v>787</v>
      </c>
      <c r="GX1424" s="1434" t="s">
        <v>787</v>
      </c>
      <c r="GY1424" s="1434" t="s">
        <v>787</v>
      </c>
      <c r="GZ1424" s="1434" t="s">
        <v>787</v>
      </c>
      <c r="HA1424" s="1434" t="s">
        <v>787</v>
      </c>
      <c r="HB1424" s="1434" t="s">
        <v>787</v>
      </c>
      <c r="HC1424" s="1434" t="s">
        <v>787</v>
      </c>
      <c r="HD1424" s="1434" t="s">
        <v>787</v>
      </c>
      <c r="HE1424" s="1434" t="s">
        <v>787</v>
      </c>
      <c r="HF1424" s="1434" t="s">
        <v>787</v>
      </c>
      <c r="HG1424" s="1434" t="s">
        <v>787</v>
      </c>
      <c r="HH1424" s="1434" t="s">
        <v>787</v>
      </c>
      <c r="HI1424" s="1434" t="s">
        <v>787</v>
      </c>
      <c r="HJ1424" s="1434" t="s">
        <v>787</v>
      </c>
      <c r="HK1424" s="1434" t="s">
        <v>787</v>
      </c>
      <c r="HL1424" s="1434" t="s">
        <v>787</v>
      </c>
      <c r="HM1424" s="1434" t="s">
        <v>787</v>
      </c>
      <c r="HN1424" s="1434" t="s">
        <v>787</v>
      </c>
      <c r="HO1424" s="1434" t="s">
        <v>787</v>
      </c>
      <c r="HP1424" s="1434" t="s">
        <v>787</v>
      </c>
      <c r="HQ1424" s="1434" t="s">
        <v>787</v>
      </c>
      <c r="HR1424" s="1434" t="s">
        <v>787</v>
      </c>
      <c r="HS1424" s="1434" t="s">
        <v>787</v>
      </c>
      <c r="HT1424" s="1434" t="s">
        <v>787</v>
      </c>
      <c r="HU1424" s="1434" t="s">
        <v>787</v>
      </c>
      <c r="HV1424" s="1434" t="s">
        <v>787</v>
      </c>
      <c r="HW1424" s="1434" t="s">
        <v>787</v>
      </c>
      <c r="HX1424" s="1434" t="s">
        <v>787</v>
      </c>
      <c r="HY1424" s="1434" t="s">
        <v>787</v>
      </c>
      <c r="HZ1424" s="1434" t="s">
        <v>787</v>
      </c>
      <c r="IA1424" s="1434" t="s">
        <v>787</v>
      </c>
      <c r="IB1424" s="1434" t="s">
        <v>787</v>
      </c>
      <c r="IC1424" s="1434" t="s">
        <v>787</v>
      </c>
      <c r="ID1424" s="1434" t="s">
        <v>787</v>
      </c>
      <c r="IE1424" s="1434" t="s">
        <v>787</v>
      </c>
      <c r="IF1424" s="1434" t="s">
        <v>787</v>
      </c>
      <c r="IG1424" s="1434" t="s">
        <v>787</v>
      </c>
      <c r="IH1424" s="1434" t="s">
        <v>787</v>
      </c>
      <c r="II1424" s="1434" t="s">
        <v>787</v>
      </c>
      <c r="IJ1424" s="1434" t="s">
        <v>787</v>
      </c>
      <c r="IK1424" s="1434" t="s">
        <v>787</v>
      </c>
      <c r="IL1424" s="1434" t="s">
        <v>787</v>
      </c>
      <c r="IM1424" s="1434" t="s">
        <v>787</v>
      </c>
      <c r="IN1424" s="1434" t="s">
        <v>787</v>
      </c>
      <c r="IO1424" s="1434" t="s">
        <v>787</v>
      </c>
      <c r="IP1424" s="1434" t="s">
        <v>787</v>
      </c>
      <c r="IQ1424" s="1434" t="s">
        <v>787</v>
      </c>
      <c r="IR1424" s="1434" t="s">
        <v>787</v>
      </c>
      <c r="IS1424" s="1434" t="s">
        <v>787</v>
      </c>
      <c r="IT1424" s="1434" t="s">
        <v>787</v>
      </c>
      <c r="IU1424" s="1434" t="s">
        <v>787</v>
      </c>
      <c r="IV1424" s="1434" t="s">
        <v>787</v>
      </c>
      <c r="IW1424" s="1434" t="s">
        <v>787</v>
      </c>
      <c r="IX1424" s="1434" t="s">
        <v>787</v>
      </c>
      <c r="IY1424" s="1434" t="s">
        <v>787</v>
      </c>
      <c r="IZ1424" s="1434" t="s">
        <v>787</v>
      </c>
      <c r="JA1424" s="1434" t="s">
        <v>787</v>
      </c>
      <c r="JB1424" s="1434" t="s">
        <v>787</v>
      </c>
      <c r="JC1424" s="1434" t="s">
        <v>787</v>
      </c>
      <c r="JD1424" s="1434" t="s">
        <v>787</v>
      </c>
      <c r="JE1424" s="1434" t="s">
        <v>787</v>
      </c>
      <c r="JF1424" s="1434" t="s">
        <v>787</v>
      </c>
      <c r="JG1424" s="1434" t="s">
        <v>787</v>
      </c>
      <c r="JH1424" s="1434" t="s">
        <v>787</v>
      </c>
      <c r="JI1424" s="1434" t="s">
        <v>787</v>
      </c>
      <c r="JJ1424" s="1434" t="s">
        <v>787</v>
      </c>
      <c r="JK1424" s="1434" t="s">
        <v>787</v>
      </c>
      <c r="JL1424" s="1434" t="s">
        <v>787</v>
      </c>
      <c r="JM1424" s="1434" t="s">
        <v>787</v>
      </c>
      <c r="JN1424" s="1434" t="s">
        <v>787</v>
      </c>
      <c r="JO1424" s="1434" t="s">
        <v>787</v>
      </c>
      <c r="JP1424" s="1434" t="s">
        <v>787</v>
      </c>
      <c r="JQ1424" s="1434" t="s">
        <v>787</v>
      </c>
      <c r="JR1424" s="1434" t="s">
        <v>787</v>
      </c>
      <c r="JS1424" s="1434" t="s">
        <v>787</v>
      </c>
      <c r="JT1424" s="1434" t="s">
        <v>787</v>
      </c>
      <c r="JU1424" s="1434" t="s">
        <v>787</v>
      </c>
      <c r="JV1424" s="1434" t="s">
        <v>787</v>
      </c>
      <c r="JW1424" s="1434" t="s">
        <v>787</v>
      </c>
      <c r="JX1424" s="1434" t="s">
        <v>787</v>
      </c>
      <c r="JY1424" s="1434" t="s">
        <v>787</v>
      </c>
      <c r="JZ1424" s="1434" t="s">
        <v>787</v>
      </c>
      <c r="KA1424" s="1434" t="s">
        <v>787</v>
      </c>
      <c r="KB1424" s="1434" t="s">
        <v>787</v>
      </c>
      <c r="KC1424" s="1434" t="s">
        <v>787</v>
      </c>
      <c r="KD1424" s="1434" t="s">
        <v>787</v>
      </c>
      <c r="KE1424" s="1434" t="s">
        <v>787</v>
      </c>
      <c r="KF1424" s="1434" t="s">
        <v>787</v>
      </c>
      <c r="KG1424" s="1434" t="s">
        <v>787</v>
      </c>
      <c r="KH1424" s="1434" t="s">
        <v>787</v>
      </c>
      <c r="KI1424" s="1434" t="s">
        <v>787</v>
      </c>
      <c r="KJ1424" s="1434" t="s">
        <v>787</v>
      </c>
      <c r="KK1424" s="1434" t="s">
        <v>787</v>
      </c>
      <c r="KL1424" s="1434" t="s">
        <v>787</v>
      </c>
      <c r="KM1424" s="1434" t="s">
        <v>787</v>
      </c>
      <c r="KN1424" s="1434" t="s">
        <v>787</v>
      </c>
      <c r="KO1424" s="1434" t="s">
        <v>787</v>
      </c>
      <c r="KP1424" s="1434" t="s">
        <v>787</v>
      </c>
      <c r="KQ1424" s="1434" t="s">
        <v>787</v>
      </c>
      <c r="KR1424" s="1434" t="s">
        <v>787</v>
      </c>
      <c r="KS1424" s="1434" t="s">
        <v>787</v>
      </c>
      <c r="KT1424" s="1434" t="s">
        <v>787</v>
      </c>
      <c r="KU1424" s="1434" t="s">
        <v>787</v>
      </c>
      <c r="KV1424" s="1434" t="s">
        <v>787</v>
      </c>
      <c r="KW1424" s="1434" t="s">
        <v>787</v>
      </c>
      <c r="KX1424" s="1434" t="s">
        <v>787</v>
      </c>
      <c r="KY1424" s="1434" t="s">
        <v>787</v>
      </c>
      <c r="KZ1424" s="1434" t="s">
        <v>787</v>
      </c>
      <c r="LA1424" s="1434" t="s">
        <v>787</v>
      </c>
      <c r="LB1424" s="1434" t="s">
        <v>787</v>
      </c>
      <c r="LC1424" s="1434" t="s">
        <v>787</v>
      </c>
      <c r="LD1424" s="1434" t="s">
        <v>787</v>
      </c>
      <c r="LE1424" s="1434" t="s">
        <v>787</v>
      </c>
      <c r="LF1424" s="1434" t="s">
        <v>787</v>
      </c>
      <c r="LG1424" s="1434" t="s">
        <v>787</v>
      </c>
      <c r="LH1424" s="1434" t="s">
        <v>787</v>
      </c>
      <c r="LI1424" s="1434" t="s">
        <v>787</v>
      </c>
      <c r="LJ1424" s="1434" t="s">
        <v>787</v>
      </c>
      <c r="LK1424" s="1434" t="s">
        <v>787</v>
      </c>
      <c r="LL1424" s="1434" t="s">
        <v>787</v>
      </c>
      <c r="LM1424" s="1434" t="s">
        <v>787</v>
      </c>
      <c r="LN1424" s="1434" t="s">
        <v>787</v>
      </c>
      <c r="LO1424" s="1434" t="s">
        <v>787</v>
      </c>
      <c r="LP1424" s="1434" t="s">
        <v>787</v>
      </c>
      <c r="LQ1424" s="1434" t="s">
        <v>787</v>
      </c>
      <c r="LR1424" s="1434" t="s">
        <v>787</v>
      </c>
      <c r="LS1424" s="1434" t="s">
        <v>787</v>
      </c>
      <c r="LT1424" s="1434" t="s">
        <v>787</v>
      </c>
      <c r="LU1424" s="1434" t="s">
        <v>787</v>
      </c>
      <c r="LV1424" s="1434" t="s">
        <v>787</v>
      </c>
      <c r="LW1424" s="1434" t="s">
        <v>787</v>
      </c>
      <c r="LX1424" s="1434" t="s">
        <v>787</v>
      </c>
      <c r="LY1424" s="1434" t="s">
        <v>787</v>
      </c>
      <c r="LZ1424" s="1434" t="s">
        <v>787</v>
      </c>
      <c r="MA1424" s="1434" t="s">
        <v>787</v>
      </c>
      <c r="MB1424" s="1434" t="s">
        <v>787</v>
      </c>
      <c r="MC1424" s="1434" t="s">
        <v>787</v>
      </c>
    </row>
    <row r="1425" spans="1:341" s="786" customFormat="1" ht="48" hidden="1" customHeight="1" x14ac:dyDescent="0.25">
      <c r="A1425" s="1520">
        <v>2026</v>
      </c>
      <c r="B1425" s="1521">
        <v>479</v>
      </c>
      <c r="C1425" s="1521" t="s">
        <v>58</v>
      </c>
      <c r="D1425" s="1521">
        <v>3000654</v>
      </c>
      <c r="E1425" s="1521">
        <v>5005020</v>
      </c>
      <c r="F1425" s="1521" t="s">
        <v>2269</v>
      </c>
      <c r="G1425" s="1521" t="s">
        <v>2270</v>
      </c>
      <c r="H1425" s="1521">
        <v>93</v>
      </c>
      <c r="I1425" s="1521" t="s">
        <v>992</v>
      </c>
      <c r="J1425" s="1521" t="s">
        <v>10</v>
      </c>
      <c r="K1425" s="1521" t="s">
        <v>60</v>
      </c>
      <c r="L1425" s="1521" t="s">
        <v>3689</v>
      </c>
      <c r="M1425" s="1521" t="s">
        <v>62</v>
      </c>
      <c r="N1425" s="1521"/>
      <c r="O1425" s="1521" t="s">
        <v>2641</v>
      </c>
      <c r="P1425" s="1521" t="s">
        <v>65</v>
      </c>
      <c r="Q1425" s="1521">
        <v>1</v>
      </c>
      <c r="R1425" s="1550">
        <v>2600</v>
      </c>
      <c r="S1425" s="865" t="s">
        <v>787</v>
      </c>
      <c r="T1425" s="865" t="s">
        <v>787</v>
      </c>
      <c r="U1425" s="1521">
        <v>0</v>
      </c>
      <c r="V1425" s="1521">
        <v>26</v>
      </c>
      <c r="W1425" s="1521" t="s">
        <v>787</v>
      </c>
      <c r="X1425" s="1521" t="s">
        <v>787</v>
      </c>
      <c r="Y1425" s="1521" t="s">
        <v>787</v>
      </c>
      <c r="Z1425" s="1521" t="s">
        <v>787</v>
      </c>
      <c r="AA1425" s="1521" t="s">
        <v>787</v>
      </c>
      <c r="AB1425" s="1521" t="s">
        <v>787</v>
      </c>
      <c r="AC1425" s="1521" t="s">
        <v>787</v>
      </c>
      <c r="AD1425" s="1521" t="s">
        <v>787</v>
      </c>
      <c r="AE1425" s="285"/>
      <c r="AF1425" s="1523" t="s">
        <v>3951</v>
      </c>
      <c r="AG1425" s="1523" t="s">
        <v>3951</v>
      </c>
      <c r="AH1425" s="284">
        <f t="shared" si="1278"/>
        <v>0</v>
      </c>
      <c r="AI1425" s="284">
        <f t="shared" si="1280"/>
        <v>2600</v>
      </c>
      <c r="AJ1425" s="1523" t="s">
        <v>3951</v>
      </c>
      <c r="AK1425" s="1523" t="s">
        <v>3951</v>
      </c>
      <c r="AL1425" s="1523" t="s">
        <v>3951</v>
      </c>
      <c r="AM1425" s="1523" t="s">
        <v>3951</v>
      </c>
      <c r="AN1425" s="1523" t="s">
        <v>3951</v>
      </c>
      <c r="AO1425" s="1523" t="s">
        <v>3951</v>
      </c>
      <c r="AP1425" s="1523" t="s">
        <v>3951</v>
      </c>
      <c r="AQ1425" s="1523" t="s">
        <v>3951</v>
      </c>
      <c r="AR1425" s="288">
        <f t="shared" si="1279"/>
        <v>2600</v>
      </c>
      <c r="AS1425" s="1502" t="s">
        <v>2578</v>
      </c>
      <c r="AT1425" s="865" t="s">
        <v>787</v>
      </c>
      <c r="AU1425" s="865" t="s">
        <v>3535</v>
      </c>
      <c r="AV1425" s="865" t="s">
        <v>3536</v>
      </c>
      <c r="AW1425" s="1524">
        <v>46058</v>
      </c>
      <c r="AX1425" s="865" t="s">
        <v>3537</v>
      </c>
      <c r="AY1425" s="1524">
        <v>46078</v>
      </c>
      <c r="AZ1425" s="865" t="s">
        <v>787</v>
      </c>
      <c r="BA1425" s="865" t="s">
        <v>3538</v>
      </c>
      <c r="BB1425" s="865" t="s">
        <v>995</v>
      </c>
      <c r="BC1425" s="1525" t="s">
        <v>3808</v>
      </c>
      <c r="BD1425" s="1525" t="s">
        <v>3952</v>
      </c>
      <c r="BE1425" s="1525" t="s">
        <v>3810</v>
      </c>
      <c r="BF1425" s="1526">
        <v>46108</v>
      </c>
      <c r="BG1425" s="865" t="s">
        <v>787</v>
      </c>
      <c r="BH1425" s="773" t="s">
        <v>2843</v>
      </c>
      <c r="BI1425" s="2778"/>
      <c r="BJ1425" s="1440"/>
      <c r="BK1425" s="1302" t="s">
        <v>787</v>
      </c>
      <c r="BL1425" s="865">
        <v>6120</v>
      </c>
      <c r="BM1425" s="865"/>
      <c r="BN1425" s="1302" t="s">
        <v>787</v>
      </c>
      <c r="BO1425" s="1302" t="s">
        <v>787</v>
      </c>
      <c r="BP1425" s="1302"/>
      <c r="BQ1425" s="1527" t="s">
        <v>3811</v>
      </c>
      <c r="BR1425" s="2619"/>
      <c r="BS1425" s="1502" t="s">
        <v>2844</v>
      </c>
      <c r="BT1425" s="1502" t="s">
        <v>2845</v>
      </c>
      <c r="BU1425" s="1502" t="s">
        <v>2846</v>
      </c>
      <c r="BV1425" s="1307">
        <v>6816201</v>
      </c>
      <c r="BW1425" s="1306">
        <v>10068162012</v>
      </c>
      <c r="BX1425" s="1502" t="s">
        <v>2834</v>
      </c>
      <c r="BY1425" s="1528">
        <v>46117</v>
      </c>
      <c r="BZ1425" s="1528">
        <v>46142</v>
      </c>
      <c r="CA1425" s="865" t="s">
        <v>787</v>
      </c>
      <c r="CB1425" s="865" t="s">
        <v>787</v>
      </c>
      <c r="CC1425" s="865" t="s">
        <v>787</v>
      </c>
      <c r="CD1425" s="865" t="s">
        <v>787</v>
      </c>
      <c r="CE1425" s="865" t="s">
        <v>787</v>
      </c>
      <c r="CF1425" s="865" t="s">
        <v>787</v>
      </c>
      <c r="CG1425" s="865" t="s">
        <v>787</v>
      </c>
      <c r="CH1425" s="865" t="s">
        <v>787</v>
      </c>
      <c r="CI1425" s="865" t="s">
        <v>787</v>
      </c>
      <c r="CJ1425" s="865" t="s">
        <v>787</v>
      </c>
      <c r="CK1425" s="865"/>
      <c r="CL1425" s="865"/>
      <c r="CM1425" s="865"/>
      <c r="CN1425" s="865"/>
      <c r="CO1425" s="865"/>
      <c r="CP1425" s="865"/>
      <c r="CQ1425" s="865"/>
      <c r="CR1425" s="865"/>
      <c r="CS1425" s="865" t="s">
        <v>787</v>
      </c>
      <c r="CT1425" s="1525"/>
      <c r="CU1425" s="390">
        <f t="shared" si="1272"/>
        <v>0</v>
      </c>
      <c r="CV1425" s="373">
        <v>0</v>
      </c>
      <c r="CW1425" s="390">
        <f t="shared" si="1273"/>
        <v>0</v>
      </c>
      <c r="CX1425" s="373">
        <v>0</v>
      </c>
      <c r="CY1425" s="390">
        <f t="shared" si="1275"/>
        <v>0</v>
      </c>
      <c r="CZ1425" s="390">
        <f t="shared" si="1283"/>
        <v>0</v>
      </c>
      <c r="DA1425" s="390">
        <f t="shared" si="1284"/>
        <v>0</v>
      </c>
      <c r="DB1425" s="865" t="s">
        <v>787</v>
      </c>
      <c r="DC1425" s="1525">
        <v>26</v>
      </c>
      <c r="DD1425" s="1371">
        <f t="shared" si="1267"/>
        <v>2600</v>
      </c>
      <c r="DE1425" s="1525">
        <v>26</v>
      </c>
      <c r="DF1425" s="1371">
        <f t="shared" si="1282"/>
        <v>2600</v>
      </c>
      <c r="DG1425" s="865">
        <v>26</v>
      </c>
      <c r="DH1425" s="1371">
        <f t="shared" si="1281"/>
        <v>2600</v>
      </c>
      <c r="DI1425" s="865" t="s">
        <v>787</v>
      </c>
      <c r="DJ1425" s="865" t="s">
        <v>787</v>
      </c>
      <c r="DK1425" s="865"/>
      <c r="DL1425" s="865"/>
      <c r="DM1425" s="865"/>
      <c r="DN1425" s="865"/>
      <c r="DO1425" s="865"/>
      <c r="DP1425" s="865"/>
      <c r="DQ1425" s="865"/>
      <c r="DR1425" s="865"/>
      <c r="DS1425" s="865"/>
      <c r="DT1425" s="865" t="s">
        <v>787</v>
      </c>
      <c r="DU1425" s="793">
        <f t="shared" si="1274"/>
        <v>2600</v>
      </c>
      <c r="DV1425" s="794">
        <v>2600</v>
      </c>
      <c r="DW1425" s="794">
        <v>2600</v>
      </c>
      <c r="DX1425" s="794">
        <f t="shared" si="1276"/>
        <v>0</v>
      </c>
      <c r="DY1425" s="794">
        <f t="shared" si="1277"/>
        <v>0</v>
      </c>
      <c r="DZ1425" s="865" t="s">
        <v>787</v>
      </c>
      <c r="EA1425" s="865" t="s">
        <v>787</v>
      </c>
      <c r="EB1425" s="865" t="s">
        <v>787</v>
      </c>
      <c r="EC1425" s="865" t="s">
        <v>787</v>
      </c>
      <c r="ED1425" s="865" t="s">
        <v>787</v>
      </c>
      <c r="EE1425" s="865" t="s">
        <v>787</v>
      </c>
      <c r="EF1425" s="865" t="s">
        <v>787</v>
      </c>
      <c r="EG1425" s="865"/>
      <c r="EH1425" s="865" t="s">
        <v>787</v>
      </c>
      <c r="EI1425" s="865" t="s">
        <v>787</v>
      </c>
      <c r="EJ1425" s="865" t="s">
        <v>787</v>
      </c>
      <c r="EK1425" s="865" t="s">
        <v>787</v>
      </c>
      <c r="EL1425" s="865" t="s">
        <v>787</v>
      </c>
      <c r="EM1425" s="865" t="s">
        <v>787</v>
      </c>
      <c r="EN1425" s="865" t="s">
        <v>787</v>
      </c>
      <c r="EO1425" s="865" t="s">
        <v>787</v>
      </c>
      <c r="EP1425" s="865" t="s">
        <v>787</v>
      </c>
      <c r="EQ1425" s="865" t="s">
        <v>787</v>
      </c>
      <c r="ER1425" s="865" t="s">
        <v>787</v>
      </c>
      <c r="ES1425" s="865" t="s">
        <v>787</v>
      </c>
      <c r="ET1425" s="865" t="s">
        <v>787</v>
      </c>
      <c r="EU1425" s="865" t="s">
        <v>787</v>
      </c>
      <c r="EV1425" s="865" t="s">
        <v>787</v>
      </c>
      <c r="EW1425" s="865" t="s">
        <v>787</v>
      </c>
      <c r="EX1425" s="865" t="s">
        <v>787</v>
      </c>
      <c r="EY1425" s="865" t="s">
        <v>787</v>
      </c>
      <c r="EZ1425" s="865" t="s">
        <v>787</v>
      </c>
      <c r="FA1425" s="865" t="s">
        <v>787</v>
      </c>
      <c r="FB1425" s="865" t="s">
        <v>787</v>
      </c>
      <c r="FC1425" s="865" t="s">
        <v>787</v>
      </c>
      <c r="FD1425" s="865" t="s">
        <v>787</v>
      </c>
      <c r="FE1425" s="865" t="s">
        <v>787</v>
      </c>
      <c r="FF1425" s="865" t="s">
        <v>787</v>
      </c>
      <c r="FG1425" s="865" t="s">
        <v>787</v>
      </c>
      <c r="FH1425" s="865" t="s">
        <v>787</v>
      </c>
      <c r="FI1425" s="1434" t="s">
        <v>787</v>
      </c>
      <c r="FJ1425" s="1434" t="s">
        <v>787</v>
      </c>
      <c r="FK1425" s="1434" t="s">
        <v>787</v>
      </c>
      <c r="FL1425" s="1434" t="s">
        <v>787</v>
      </c>
      <c r="FM1425" s="1434" t="s">
        <v>787</v>
      </c>
      <c r="FN1425" s="1434" t="s">
        <v>787</v>
      </c>
      <c r="FO1425" s="1434" t="s">
        <v>787</v>
      </c>
      <c r="FP1425" s="1434" t="s">
        <v>787</v>
      </c>
      <c r="FQ1425" s="1434" t="s">
        <v>787</v>
      </c>
      <c r="FR1425" s="1434" t="s">
        <v>787</v>
      </c>
      <c r="FS1425" s="1434" t="s">
        <v>787</v>
      </c>
      <c r="FT1425" s="1434" t="s">
        <v>787</v>
      </c>
      <c r="FU1425" s="1434" t="s">
        <v>787</v>
      </c>
      <c r="FV1425" s="1434" t="s">
        <v>787</v>
      </c>
      <c r="FW1425" s="1434" t="s">
        <v>787</v>
      </c>
      <c r="FX1425" s="1434" t="s">
        <v>787</v>
      </c>
      <c r="FY1425" s="1434" t="s">
        <v>787</v>
      </c>
      <c r="FZ1425" s="1434" t="s">
        <v>787</v>
      </c>
      <c r="GA1425" s="1434" t="s">
        <v>787</v>
      </c>
      <c r="GB1425" s="1434" t="s">
        <v>787</v>
      </c>
      <c r="GC1425" s="1434" t="s">
        <v>787</v>
      </c>
      <c r="GD1425" s="1434" t="s">
        <v>787</v>
      </c>
      <c r="GE1425" s="1434" t="s">
        <v>787</v>
      </c>
      <c r="GF1425" s="1434" t="s">
        <v>787</v>
      </c>
      <c r="GG1425" s="1434" t="s">
        <v>787</v>
      </c>
      <c r="GH1425" s="1434" t="s">
        <v>787</v>
      </c>
      <c r="GI1425" s="1434" t="s">
        <v>787</v>
      </c>
      <c r="GJ1425" s="1434" t="s">
        <v>787</v>
      </c>
      <c r="GK1425" s="1434" t="s">
        <v>787</v>
      </c>
      <c r="GL1425" s="1434" t="s">
        <v>787</v>
      </c>
      <c r="GM1425" s="1434" t="s">
        <v>787</v>
      </c>
      <c r="GN1425" s="1434" t="s">
        <v>787</v>
      </c>
      <c r="GO1425" s="1434" t="s">
        <v>787</v>
      </c>
      <c r="GP1425" s="1434" t="s">
        <v>787</v>
      </c>
      <c r="GQ1425" s="1434" t="s">
        <v>787</v>
      </c>
      <c r="GR1425" s="1434" t="s">
        <v>787</v>
      </c>
      <c r="GS1425" s="1434" t="s">
        <v>787</v>
      </c>
      <c r="GT1425" s="1434" t="s">
        <v>787</v>
      </c>
      <c r="GU1425" s="1434" t="s">
        <v>787</v>
      </c>
      <c r="GV1425" s="1434" t="s">
        <v>787</v>
      </c>
      <c r="GW1425" s="1434" t="s">
        <v>787</v>
      </c>
      <c r="GX1425" s="1434" t="s">
        <v>787</v>
      </c>
      <c r="GY1425" s="1434" t="s">
        <v>787</v>
      </c>
      <c r="GZ1425" s="1434" t="s">
        <v>787</v>
      </c>
      <c r="HA1425" s="1434" t="s">
        <v>787</v>
      </c>
      <c r="HB1425" s="1434" t="s">
        <v>787</v>
      </c>
      <c r="HC1425" s="1434" t="s">
        <v>787</v>
      </c>
      <c r="HD1425" s="1434" t="s">
        <v>787</v>
      </c>
      <c r="HE1425" s="1434" t="s">
        <v>787</v>
      </c>
      <c r="HF1425" s="1434" t="s">
        <v>787</v>
      </c>
      <c r="HG1425" s="1434" t="s">
        <v>787</v>
      </c>
      <c r="HH1425" s="1434" t="s">
        <v>787</v>
      </c>
      <c r="HI1425" s="1434" t="s">
        <v>787</v>
      </c>
      <c r="HJ1425" s="1434" t="s">
        <v>787</v>
      </c>
      <c r="HK1425" s="1434" t="s">
        <v>787</v>
      </c>
      <c r="HL1425" s="1434" t="s">
        <v>787</v>
      </c>
      <c r="HM1425" s="1434" t="s">
        <v>787</v>
      </c>
      <c r="HN1425" s="1434" t="s">
        <v>787</v>
      </c>
      <c r="HO1425" s="1434" t="s">
        <v>787</v>
      </c>
      <c r="HP1425" s="1434" t="s">
        <v>787</v>
      </c>
      <c r="HQ1425" s="1434" t="s">
        <v>787</v>
      </c>
      <c r="HR1425" s="1434" t="s">
        <v>787</v>
      </c>
      <c r="HS1425" s="1434" t="s">
        <v>787</v>
      </c>
      <c r="HT1425" s="1434" t="s">
        <v>787</v>
      </c>
      <c r="HU1425" s="1434" t="s">
        <v>787</v>
      </c>
      <c r="HV1425" s="1434" t="s">
        <v>787</v>
      </c>
      <c r="HW1425" s="1434" t="s">
        <v>787</v>
      </c>
      <c r="HX1425" s="1434" t="s">
        <v>787</v>
      </c>
      <c r="HY1425" s="1434" t="s">
        <v>787</v>
      </c>
      <c r="HZ1425" s="1434" t="s">
        <v>787</v>
      </c>
      <c r="IA1425" s="1434" t="s">
        <v>787</v>
      </c>
      <c r="IB1425" s="1434" t="s">
        <v>787</v>
      </c>
      <c r="IC1425" s="1434" t="s">
        <v>787</v>
      </c>
      <c r="ID1425" s="1434" t="s">
        <v>787</v>
      </c>
      <c r="IE1425" s="1434" t="s">
        <v>787</v>
      </c>
      <c r="IF1425" s="1434" t="s">
        <v>787</v>
      </c>
      <c r="IG1425" s="1434" t="s">
        <v>787</v>
      </c>
      <c r="IH1425" s="1434" t="s">
        <v>787</v>
      </c>
      <c r="II1425" s="1434" t="s">
        <v>787</v>
      </c>
      <c r="IJ1425" s="1434" t="s">
        <v>787</v>
      </c>
      <c r="IK1425" s="1434" t="s">
        <v>787</v>
      </c>
      <c r="IL1425" s="1434" t="s">
        <v>787</v>
      </c>
      <c r="IM1425" s="1434" t="s">
        <v>787</v>
      </c>
      <c r="IN1425" s="1434" t="s">
        <v>787</v>
      </c>
      <c r="IO1425" s="1434" t="s">
        <v>787</v>
      </c>
      <c r="IP1425" s="1434" t="s">
        <v>787</v>
      </c>
      <c r="IQ1425" s="1434" t="s">
        <v>787</v>
      </c>
      <c r="IR1425" s="1434" t="s">
        <v>787</v>
      </c>
      <c r="IS1425" s="1434" t="s">
        <v>787</v>
      </c>
      <c r="IT1425" s="1434" t="s">
        <v>787</v>
      </c>
      <c r="IU1425" s="1434" t="s">
        <v>787</v>
      </c>
      <c r="IV1425" s="1434" t="s">
        <v>787</v>
      </c>
      <c r="IW1425" s="1434" t="s">
        <v>787</v>
      </c>
      <c r="IX1425" s="1434" t="s">
        <v>787</v>
      </c>
      <c r="IY1425" s="1434" t="s">
        <v>787</v>
      </c>
      <c r="IZ1425" s="1434" t="s">
        <v>787</v>
      </c>
      <c r="JA1425" s="1434" t="s">
        <v>787</v>
      </c>
      <c r="JB1425" s="1434" t="s">
        <v>787</v>
      </c>
      <c r="JC1425" s="1434" t="s">
        <v>787</v>
      </c>
      <c r="JD1425" s="1434" t="s">
        <v>787</v>
      </c>
      <c r="JE1425" s="1434" t="s">
        <v>787</v>
      </c>
      <c r="JF1425" s="1434" t="s">
        <v>787</v>
      </c>
      <c r="JG1425" s="1434" t="s">
        <v>787</v>
      </c>
      <c r="JH1425" s="1434" t="s">
        <v>787</v>
      </c>
      <c r="JI1425" s="1434" t="s">
        <v>787</v>
      </c>
      <c r="JJ1425" s="1434" t="s">
        <v>787</v>
      </c>
      <c r="JK1425" s="1434" t="s">
        <v>787</v>
      </c>
      <c r="JL1425" s="1434" t="s">
        <v>787</v>
      </c>
      <c r="JM1425" s="1434" t="s">
        <v>787</v>
      </c>
      <c r="JN1425" s="1434" t="s">
        <v>787</v>
      </c>
      <c r="JO1425" s="1434" t="s">
        <v>787</v>
      </c>
      <c r="JP1425" s="1434" t="s">
        <v>787</v>
      </c>
      <c r="JQ1425" s="1434" t="s">
        <v>787</v>
      </c>
      <c r="JR1425" s="1434" t="s">
        <v>787</v>
      </c>
      <c r="JS1425" s="1434" t="s">
        <v>787</v>
      </c>
      <c r="JT1425" s="1434" t="s">
        <v>787</v>
      </c>
      <c r="JU1425" s="1434" t="s">
        <v>787</v>
      </c>
      <c r="JV1425" s="1434" t="s">
        <v>787</v>
      </c>
      <c r="JW1425" s="1434" t="s">
        <v>787</v>
      </c>
      <c r="JX1425" s="1434" t="s">
        <v>787</v>
      </c>
      <c r="JY1425" s="1434" t="s">
        <v>787</v>
      </c>
      <c r="JZ1425" s="1434" t="s">
        <v>787</v>
      </c>
      <c r="KA1425" s="1434" t="s">
        <v>787</v>
      </c>
      <c r="KB1425" s="1434" t="s">
        <v>787</v>
      </c>
      <c r="KC1425" s="1434" t="s">
        <v>787</v>
      </c>
      <c r="KD1425" s="1434" t="s">
        <v>787</v>
      </c>
      <c r="KE1425" s="1434" t="s">
        <v>787</v>
      </c>
      <c r="KF1425" s="1434" t="s">
        <v>787</v>
      </c>
      <c r="KG1425" s="1434" t="s">
        <v>787</v>
      </c>
      <c r="KH1425" s="1434" t="s">
        <v>787</v>
      </c>
      <c r="KI1425" s="1434" t="s">
        <v>787</v>
      </c>
      <c r="KJ1425" s="1434" t="s">
        <v>787</v>
      </c>
      <c r="KK1425" s="1434" t="s">
        <v>787</v>
      </c>
      <c r="KL1425" s="1434" t="s">
        <v>787</v>
      </c>
      <c r="KM1425" s="1434" t="s">
        <v>787</v>
      </c>
      <c r="KN1425" s="1434" t="s">
        <v>787</v>
      </c>
      <c r="KO1425" s="1434" t="s">
        <v>787</v>
      </c>
      <c r="KP1425" s="1434" t="s">
        <v>787</v>
      </c>
      <c r="KQ1425" s="1434" t="s">
        <v>787</v>
      </c>
      <c r="KR1425" s="1434" t="s">
        <v>787</v>
      </c>
      <c r="KS1425" s="1434" t="s">
        <v>787</v>
      </c>
      <c r="KT1425" s="1434" t="s">
        <v>787</v>
      </c>
      <c r="KU1425" s="1434" t="s">
        <v>787</v>
      </c>
      <c r="KV1425" s="1434" t="s">
        <v>787</v>
      </c>
      <c r="KW1425" s="1434" t="s">
        <v>787</v>
      </c>
      <c r="KX1425" s="1434" t="s">
        <v>787</v>
      </c>
      <c r="KY1425" s="1434" t="s">
        <v>787</v>
      </c>
      <c r="KZ1425" s="1434" t="s">
        <v>787</v>
      </c>
      <c r="LA1425" s="1434" t="s">
        <v>787</v>
      </c>
      <c r="LB1425" s="1434" t="s">
        <v>787</v>
      </c>
      <c r="LC1425" s="1434" t="s">
        <v>787</v>
      </c>
      <c r="LD1425" s="1434" t="s">
        <v>787</v>
      </c>
      <c r="LE1425" s="1434" t="s">
        <v>787</v>
      </c>
      <c r="LF1425" s="1434" t="s">
        <v>787</v>
      </c>
      <c r="LG1425" s="1434" t="s">
        <v>787</v>
      </c>
      <c r="LH1425" s="1434" t="s">
        <v>787</v>
      </c>
      <c r="LI1425" s="1434" t="s">
        <v>787</v>
      </c>
      <c r="LJ1425" s="1434" t="s">
        <v>787</v>
      </c>
      <c r="LK1425" s="1434" t="s">
        <v>787</v>
      </c>
      <c r="LL1425" s="1434" t="s">
        <v>787</v>
      </c>
      <c r="LM1425" s="1434" t="s">
        <v>787</v>
      </c>
      <c r="LN1425" s="1434" t="s">
        <v>787</v>
      </c>
      <c r="LO1425" s="1434" t="s">
        <v>787</v>
      </c>
      <c r="LP1425" s="1434" t="s">
        <v>787</v>
      </c>
      <c r="LQ1425" s="1434" t="s">
        <v>787</v>
      </c>
      <c r="LR1425" s="1434" t="s">
        <v>787</v>
      </c>
      <c r="LS1425" s="1434" t="s">
        <v>787</v>
      </c>
      <c r="LT1425" s="1434" t="s">
        <v>787</v>
      </c>
      <c r="LU1425" s="1434" t="s">
        <v>787</v>
      </c>
      <c r="LV1425" s="1434" t="s">
        <v>787</v>
      </c>
      <c r="LW1425" s="1434" t="s">
        <v>787</v>
      </c>
      <c r="LX1425" s="1434" t="s">
        <v>787</v>
      </c>
      <c r="LY1425" s="1434" t="s">
        <v>787</v>
      </c>
      <c r="LZ1425" s="1434" t="s">
        <v>787</v>
      </c>
      <c r="MA1425" s="1434" t="s">
        <v>787</v>
      </c>
      <c r="MB1425" s="1434" t="s">
        <v>787</v>
      </c>
      <c r="MC1425" s="1434" t="s">
        <v>787</v>
      </c>
    </row>
    <row r="1426" spans="1:341" s="786" customFormat="1" ht="48" hidden="1" customHeight="1" x14ac:dyDescent="0.25">
      <c r="A1426" s="1520">
        <v>2026</v>
      </c>
      <c r="B1426" s="1521">
        <v>479</v>
      </c>
      <c r="C1426" s="1521" t="s">
        <v>58</v>
      </c>
      <c r="D1426" s="1521">
        <v>3000654</v>
      </c>
      <c r="E1426" s="1521">
        <v>5005020</v>
      </c>
      <c r="F1426" s="1521" t="s">
        <v>2269</v>
      </c>
      <c r="G1426" s="1521" t="s">
        <v>2270</v>
      </c>
      <c r="H1426" s="1521">
        <v>93</v>
      </c>
      <c r="I1426" s="1521" t="s">
        <v>992</v>
      </c>
      <c r="J1426" s="1521" t="s">
        <v>10</v>
      </c>
      <c r="K1426" s="1521" t="s">
        <v>60</v>
      </c>
      <c r="L1426" s="1521" t="s">
        <v>3689</v>
      </c>
      <c r="M1426" s="1521" t="s">
        <v>62</v>
      </c>
      <c r="N1426" s="1521"/>
      <c r="O1426" s="1521" t="s">
        <v>2641</v>
      </c>
      <c r="P1426" s="1521" t="s">
        <v>65</v>
      </c>
      <c r="Q1426" s="1521">
        <v>1</v>
      </c>
      <c r="R1426" s="1550">
        <v>2600</v>
      </c>
      <c r="S1426" s="865" t="s">
        <v>787</v>
      </c>
      <c r="T1426" s="865" t="s">
        <v>787</v>
      </c>
      <c r="U1426" s="1521">
        <v>0</v>
      </c>
      <c r="V1426" s="1521">
        <v>26</v>
      </c>
      <c r="W1426" s="1521" t="s">
        <v>787</v>
      </c>
      <c r="X1426" s="1521" t="s">
        <v>787</v>
      </c>
      <c r="Y1426" s="1521" t="s">
        <v>787</v>
      </c>
      <c r="Z1426" s="1521" t="s">
        <v>787</v>
      </c>
      <c r="AA1426" s="1521" t="s">
        <v>787</v>
      </c>
      <c r="AB1426" s="1521" t="s">
        <v>787</v>
      </c>
      <c r="AC1426" s="1521" t="s">
        <v>787</v>
      </c>
      <c r="AD1426" s="1521" t="s">
        <v>787</v>
      </c>
      <c r="AE1426" s="285"/>
      <c r="AF1426" s="1523" t="s">
        <v>3951</v>
      </c>
      <c r="AG1426" s="1523" t="s">
        <v>3951</v>
      </c>
      <c r="AH1426" s="284">
        <f t="shared" si="1278"/>
        <v>0</v>
      </c>
      <c r="AI1426" s="284">
        <f t="shared" si="1280"/>
        <v>2600</v>
      </c>
      <c r="AJ1426" s="1523" t="s">
        <v>3951</v>
      </c>
      <c r="AK1426" s="1523" t="s">
        <v>3951</v>
      </c>
      <c r="AL1426" s="1523" t="s">
        <v>3951</v>
      </c>
      <c r="AM1426" s="1523" t="s">
        <v>3951</v>
      </c>
      <c r="AN1426" s="1523" t="s">
        <v>3951</v>
      </c>
      <c r="AO1426" s="1523" t="s">
        <v>3951</v>
      </c>
      <c r="AP1426" s="1523" t="s">
        <v>3951</v>
      </c>
      <c r="AQ1426" s="1523" t="s">
        <v>3951</v>
      </c>
      <c r="AR1426" s="288">
        <f t="shared" si="1279"/>
        <v>2600</v>
      </c>
      <c r="AS1426" s="1502" t="s">
        <v>2578</v>
      </c>
      <c r="AT1426" s="865" t="s">
        <v>787</v>
      </c>
      <c r="AU1426" s="865" t="s">
        <v>3535</v>
      </c>
      <c r="AV1426" s="865" t="s">
        <v>3536</v>
      </c>
      <c r="AW1426" s="1524">
        <v>46058</v>
      </c>
      <c r="AX1426" s="865" t="s">
        <v>3537</v>
      </c>
      <c r="AY1426" s="1524">
        <v>46078</v>
      </c>
      <c r="AZ1426" s="865" t="s">
        <v>787</v>
      </c>
      <c r="BA1426" s="865" t="s">
        <v>3538</v>
      </c>
      <c r="BB1426" s="865" t="s">
        <v>995</v>
      </c>
      <c r="BC1426" s="1525" t="s">
        <v>3808</v>
      </c>
      <c r="BD1426" s="1525" t="s">
        <v>3952</v>
      </c>
      <c r="BE1426" s="1525" t="s">
        <v>3810</v>
      </c>
      <c r="BF1426" s="1526">
        <v>46108</v>
      </c>
      <c r="BG1426" s="865" t="s">
        <v>787</v>
      </c>
      <c r="BH1426" s="773" t="s">
        <v>2848</v>
      </c>
      <c r="BI1426" s="2778"/>
      <c r="BJ1426" s="1440"/>
      <c r="BK1426" s="1302" t="s">
        <v>787</v>
      </c>
      <c r="BL1426" s="865">
        <v>6121</v>
      </c>
      <c r="BM1426" s="865"/>
      <c r="BN1426" s="1302" t="s">
        <v>787</v>
      </c>
      <c r="BO1426" s="1302" t="s">
        <v>787</v>
      </c>
      <c r="BP1426" s="1302"/>
      <c r="BQ1426" s="1527" t="s">
        <v>3811</v>
      </c>
      <c r="BR1426" s="2619"/>
      <c r="BS1426" s="1502" t="s">
        <v>2849</v>
      </c>
      <c r="BT1426" s="1502" t="s">
        <v>2850</v>
      </c>
      <c r="BU1426" s="1502" t="s">
        <v>2851</v>
      </c>
      <c r="BV1426" s="1307">
        <v>9909014</v>
      </c>
      <c r="BW1426" s="1306">
        <v>10099090141</v>
      </c>
      <c r="BX1426" s="1502" t="s">
        <v>2834</v>
      </c>
      <c r="BY1426" s="1528">
        <v>46117</v>
      </c>
      <c r="BZ1426" s="1528">
        <v>46142</v>
      </c>
      <c r="CA1426" s="865" t="s">
        <v>787</v>
      </c>
      <c r="CB1426" s="865" t="s">
        <v>787</v>
      </c>
      <c r="CC1426" s="865" t="s">
        <v>787</v>
      </c>
      <c r="CD1426" s="865" t="s">
        <v>787</v>
      </c>
      <c r="CE1426" s="865" t="s">
        <v>787</v>
      </c>
      <c r="CF1426" s="865" t="s">
        <v>787</v>
      </c>
      <c r="CG1426" s="865" t="s">
        <v>787</v>
      </c>
      <c r="CH1426" s="865" t="s">
        <v>787</v>
      </c>
      <c r="CI1426" s="865" t="s">
        <v>787</v>
      </c>
      <c r="CJ1426" s="865" t="s">
        <v>787</v>
      </c>
      <c r="CK1426" s="865"/>
      <c r="CL1426" s="865"/>
      <c r="CM1426" s="865"/>
      <c r="CN1426" s="865"/>
      <c r="CO1426" s="865"/>
      <c r="CP1426" s="865"/>
      <c r="CQ1426" s="865"/>
      <c r="CR1426" s="865"/>
      <c r="CS1426" s="865" t="s">
        <v>787</v>
      </c>
      <c r="CT1426" s="1525"/>
      <c r="CU1426" s="390">
        <f t="shared" si="1272"/>
        <v>0</v>
      </c>
      <c r="CV1426" s="373">
        <v>0</v>
      </c>
      <c r="CW1426" s="390">
        <f t="shared" si="1273"/>
        <v>0</v>
      </c>
      <c r="CX1426" s="373">
        <v>0</v>
      </c>
      <c r="CY1426" s="390">
        <f t="shared" si="1275"/>
        <v>0</v>
      </c>
      <c r="CZ1426" s="390">
        <f t="shared" si="1283"/>
        <v>0</v>
      </c>
      <c r="DA1426" s="390">
        <f t="shared" si="1284"/>
        <v>0</v>
      </c>
      <c r="DB1426" s="865" t="s">
        <v>787</v>
      </c>
      <c r="DC1426" s="1525">
        <v>26</v>
      </c>
      <c r="DD1426" s="1371">
        <f t="shared" si="1267"/>
        <v>2600</v>
      </c>
      <c r="DE1426" s="1525">
        <v>26</v>
      </c>
      <c r="DF1426" s="1371">
        <f t="shared" si="1282"/>
        <v>2600</v>
      </c>
      <c r="DG1426" s="865">
        <v>26</v>
      </c>
      <c r="DH1426" s="1371">
        <f t="shared" si="1281"/>
        <v>2600</v>
      </c>
      <c r="DI1426" s="865" t="s">
        <v>787</v>
      </c>
      <c r="DJ1426" s="865" t="s">
        <v>787</v>
      </c>
      <c r="DK1426" s="865"/>
      <c r="DL1426" s="865"/>
      <c r="DM1426" s="865"/>
      <c r="DN1426" s="865"/>
      <c r="DO1426" s="865"/>
      <c r="DP1426" s="865"/>
      <c r="DQ1426" s="865"/>
      <c r="DR1426" s="865"/>
      <c r="DS1426" s="865"/>
      <c r="DT1426" s="865" t="s">
        <v>787</v>
      </c>
      <c r="DU1426" s="793">
        <f t="shared" si="1274"/>
        <v>2600</v>
      </c>
      <c r="DV1426" s="794">
        <v>2600</v>
      </c>
      <c r="DW1426" s="794">
        <v>2600</v>
      </c>
      <c r="DX1426" s="794">
        <f t="shared" si="1276"/>
        <v>0</v>
      </c>
      <c r="DY1426" s="794">
        <f t="shared" si="1277"/>
        <v>0</v>
      </c>
      <c r="DZ1426" s="865" t="s">
        <v>787</v>
      </c>
      <c r="EA1426" s="865" t="s">
        <v>787</v>
      </c>
      <c r="EB1426" s="865" t="s">
        <v>787</v>
      </c>
      <c r="EC1426" s="865" t="s">
        <v>787</v>
      </c>
      <c r="ED1426" s="865" t="s">
        <v>787</v>
      </c>
      <c r="EE1426" s="865" t="s">
        <v>787</v>
      </c>
      <c r="EF1426" s="865" t="s">
        <v>787</v>
      </c>
      <c r="EG1426" s="865"/>
      <c r="EH1426" s="865" t="s">
        <v>787</v>
      </c>
      <c r="EI1426" s="865" t="s">
        <v>787</v>
      </c>
      <c r="EJ1426" s="865" t="s">
        <v>787</v>
      </c>
      <c r="EK1426" s="865" t="s">
        <v>787</v>
      </c>
      <c r="EL1426" s="865" t="s">
        <v>787</v>
      </c>
      <c r="EM1426" s="865" t="s">
        <v>787</v>
      </c>
      <c r="EN1426" s="865" t="s">
        <v>787</v>
      </c>
      <c r="EO1426" s="865" t="s">
        <v>787</v>
      </c>
      <c r="EP1426" s="865" t="s">
        <v>787</v>
      </c>
      <c r="EQ1426" s="865" t="s">
        <v>787</v>
      </c>
      <c r="ER1426" s="865" t="s">
        <v>787</v>
      </c>
      <c r="ES1426" s="865" t="s">
        <v>787</v>
      </c>
      <c r="ET1426" s="865" t="s">
        <v>787</v>
      </c>
      <c r="EU1426" s="865" t="s">
        <v>787</v>
      </c>
      <c r="EV1426" s="865" t="s">
        <v>787</v>
      </c>
      <c r="EW1426" s="865" t="s">
        <v>787</v>
      </c>
      <c r="EX1426" s="865" t="s">
        <v>787</v>
      </c>
      <c r="EY1426" s="865" t="s">
        <v>787</v>
      </c>
      <c r="EZ1426" s="865" t="s">
        <v>787</v>
      </c>
      <c r="FA1426" s="865" t="s">
        <v>787</v>
      </c>
      <c r="FB1426" s="865" t="s">
        <v>787</v>
      </c>
      <c r="FC1426" s="865" t="s">
        <v>787</v>
      </c>
      <c r="FD1426" s="865" t="s">
        <v>787</v>
      </c>
      <c r="FE1426" s="865" t="s">
        <v>787</v>
      </c>
      <c r="FF1426" s="865" t="s">
        <v>787</v>
      </c>
      <c r="FG1426" s="865" t="s">
        <v>787</v>
      </c>
      <c r="FH1426" s="865" t="s">
        <v>787</v>
      </c>
      <c r="FI1426" s="1434" t="s">
        <v>787</v>
      </c>
      <c r="FJ1426" s="1434" t="s">
        <v>787</v>
      </c>
      <c r="FK1426" s="1434" t="s">
        <v>787</v>
      </c>
      <c r="FL1426" s="1434" t="s">
        <v>787</v>
      </c>
      <c r="FM1426" s="1434" t="s">
        <v>787</v>
      </c>
      <c r="FN1426" s="1434" t="s">
        <v>787</v>
      </c>
      <c r="FO1426" s="1434" t="s">
        <v>787</v>
      </c>
      <c r="FP1426" s="1434" t="s">
        <v>787</v>
      </c>
      <c r="FQ1426" s="1434" t="s">
        <v>787</v>
      </c>
      <c r="FR1426" s="1434" t="s">
        <v>787</v>
      </c>
      <c r="FS1426" s="1434" t="s">
        <v>787</v>
      </c>
      <c r="FT1426" s="1434" t="s">
        <v>787</v>
      </c>
      <c r="FU1426" s="1434" t="s">
        <v>787</v>
      </c>
      <c r="FV1426" s="1434" t="s">
        <v>787</v>
      </c>
      <c r="FW1426" s="1434" t="s">
        <v>787</v>
      </c>
      <c r="FX1426" s="1434" t="s">
        <v>787</v>
      </c>
      <c r="FY1426" s="1434" t="s">
        <v>787</v>
      </c>
      <c r="FZ1426" s="1434" t="s">
        <v>787</v>
      </c>
      <c r="GA1426" s="1434" t="s">
        <v>787</v>
      </c>
      <c r="GB1426" s="1434" t="s">
        <v>787</v>
      </c>
      <c r="GC1426" s="1434" t="s">
        <v>787</v>
      </c>
      <c r="GD1426" s="1434" t="s">
        <v>787</v>
      </c>
      <c r="GE1426" s="1434" t="s">
        <v>787</v>
      </c>
      <c r="GF1426" s="1434" t="s">
        <v>787</v>
      </c>
      <c r="GG1426" s="1434" t="s">
        <v>787</v>
      </c>
      <c r="GH1426" s="1434" t="s">
        <v>787</v>
      </c>
      <c r="GI1426" s="1434" t="s">
        <v>787</v>
      </c>
      <c r="GJ1426" s="1434" t="s">
        <v>787</v>
      </c>
      <c r="GK1426" s="1434" t="s">
        <v>787</v>
      </c>
      <c r="GL1426" s="1434" t="s">
        <v>787</v>
      </c>
      <c r="GM1426" s="1434" t="s">
        <v>787</v>
      </c>
      <c r="GN1426" s="1434" t="s">
        <v>787</v>
      </c>
      <c r="GO1426" s="1434" t="s">
        <v>787</v>
      </c>
      <c r="GP1426" s="1434" t="s">
        <v>787</v>
      </c>
      <c r="GQ1426" s="1434" t="s">
        <v>787</v>
      </c>
      <c r="GR1426" s="1434" t="s">
        <v>787</v>
      </c>
      <c r="GS1426" s="1434" t="s">
        <v>787</v>
      </c>
      <c r="GT1426" s="1434" t="s">
        <v>787</v>
      </c>
      <c r="GU1426" s="1434" t="s">
        <v>787</v>
      </c>
      <c r="GV1426" s="1434" t="s">
        <v>787</v>
      </c>
      <c r="GW1426" s="1434" t="s">
        <v>787</v>
      </c>
      <c r="GX1426" s="1434" t="s">
        <v>787</v>
      </c>
      <c r="GY1426" s="1434" t="s">
        <v>787</v>
      </c>
      <c r="GZ1426" s="1434" t="s">
        <v>787</v>
      </c>
      <c r="HA1426" s="1434" t="s">
        <v>787</v>
      </c>
      <c r="HB1426" s="1434" t="s">
        <v>787</v>
      </c>
      <c r="HC1426" s="1434" t="s">
        <v>787</v>
      </c>
      <c r="HD1426" s="1434" t="s">
        <v>787</v>
      </c>
      <c r="HE1426" s="1434" t="s">
        <v>787</v>
      </c>
      <c r="HF1426" s="1434" t="s">
        <v>787</v>
      </c>
      <c r="HG1426" s="1434" t="s">
        <v>787</v>
      </c>
      <c r="HH1426" s="1434" t="s">
        <v>787</v>
      </c>
      <c r="HI1426" s="1434" t="s">
        <v>787</v>
      </c>
      <c r="HJ1426" s="1434" t="s">
        <v>787</v>
      </c>
      <c r="HK1426" s="1434" t="s">
        <v>787</v>
      </c>
      <c r="HL1426" s="1434" t="s">
        <v>787</v>
      </c>
      <c r="HM1426" s="1434" t="s">
        <v>787</v>
      </c>
      <c r="HN1426" s="1434" t="s">
        <v>787</v>
      </c>
      <c r="HO1426" s="1434" t="s">
        <v>787</v>
      </c>
      <c r="HP1426" s="1434" t="s">
        <v>787</v>
      </c>
      <c r="HQ1426" s="1434" t="s">
        <v>787</v>
      </c>
      <c r="HR1426" s="1434" t="s">
        <v>787</v>
      </c>
      <c r="HS1426" s="1434" t="s">
        <v>787</v>
      </c>
      <c r="HT1426" s="1434" t="s">
        <v>787</v>
      </c>
      <c r="HU1426" s="1434" t="s">
        <v>787</v>
      </c>
      <c r="HV1426" s="1434" t="s">
        <v>787</v>
      </c>
      <c r="HW1426" s="1434" t="s">
        <v>787</v>
      </c>
      <c r="HX1426" s="1434" t="s">
        <v>787</v>
      </c>
      <c r="HY1426" s="1434" t="s">
        <v>787</v>
      </c>
      <c r="HZ1426" s="1434" t="s">
        <v>787</v>
      </c>
      <c r="IA1426" s="1434" t="s">
        <v>787</v>
      </c>
      <c r="IB1426" s="1434" t="s">
        <v>787</v>
      </c>
      <c r="IC1426" s="1434" t="s">
        <v>787</v>
      </c>
      <c r="ID1426" s="1434" t="s">
        <v>787</v>
      </c>
      <c r="IE1426" s="1434" t="s">
        <v>787</v>
      </c>
      <c r="IF1426" s="1434" t="s">
        <v>787</v>
      </c>
      <c r="IG1426" s="1434" t="s">
        <v>787</v>
      </c>
      <c r="IH1426" s="1434" t="s">
        <v>787</v>
      </c>
      <c r="II1426" s="1434" t="s">
        <v>787</v>
      </c>
      <c r="IJ1426" s="1434" t="s">
        <v>787</v>
      </c>
      <c r="IK1426" s="1434" t="s">
        <v>787</v>
      </c>
      <c r="IL1426" s="1434" t="s">
        <v>787</v>
      </c>
      <c r="IM1426" s="1434" t="s">
        <v>787</v>
      </c>
      <c r="IN1426" s="1434" t="s">
        <v>787</v>
      </c>
      <c r="IO1426" s="1434" t="s">
        <v>787</v>
      </c>
      <c r="IP1426" s="1434" t="s">
        <v>787</v>
      </c>
      <c r="IQ1426" s="1434" t="s">
        <v>787</v>
      </c>
      <c r="IR1426" s="1434" t="s">
        <v>787</v>
      </c>
      <c r="IS1426" s="1434" t="s">
        <v>787</v>
      </c>
      <c r="IT1426" s="1434" t="s">
        <v>787</v>
      </c>
      <c r="IU1426" s="1434" t="s">
        <v>787</v>
      </c>
      <c r="IV1426" s="1434" t="s">
        <v>787</v>
      </c>
      <c r="IW1426" s="1434" t="s">
        <v>787</v>
      </c>
      <c r="IX1426" s="1434" t="s">
        <v>787</v>
      </c>
      <c r="IY1426" s="1434" t="s">
        <v>787</v>
      </c>
      <c r="IZ1426" s="1434" t="s">
        <v>787</v>
      </c>
      <c r="JA1426" s="1434" t="s">
        <v>787</v>
      </c>
      <c r="JB1426" s="1434" t="s">
        <v>787</v>
      </c>
      <c r="JC1426" s="1434" t="s">
        <v>787</v>
      </c>
      <c r="JD1426" s="1434" t="s">
        <v>787</v>
      </c>
      <c r="JE1426" s="1434" t="s">
        <v>787</v>
      </c>
      <c r="JF1426" s="1434" t="s">
        <v>787</v>
      </c>
      <c r="JG1426" s="1434" t="s">
        <v>787</v>
      </c>
      <c r="JH1426" s="1434" t="s">
        <v>787</v>
      </c>
      <c r="JI1426" s="1434" t="s">
        <v>787</v>
      </c>
      <c r="JJ1426" s="1434" t="s">
        <v>787</v>
      </c>
      <c r="JK1426" s="1434" t="s">
        <v>787</v>
      </c>
      <c r="JL1426" s="1434" t="s">
        <v>787</v>
      </c>
      <c r="JM1426" s="1434" t="s">
        <v>787</v>
      </c>
      <c r="JN1426" s="1434" t="s">
        <v>787</v>
      </c>
      <c r="JO1426" s="1434" t="s">
        <v>787</v>
      </c>
      <c r="JP1426" s="1434" t="s">
        <v>787</v>
      </c>
      <c r="JQ1426" s="1434" t="s">
        <v>787</v>
      </c>
      <c r="JR1426" s="1434" t="s">
        <v>787</v>
      </c>
      <c r="JS1426" s="1434" t="s">
        <v>787</v>
      </c>
      <c r="JT1426" s="1434" t="s">
        <v>787</v>
      </c>
      <c r="JU1426" s="1434" t="s">
        <v>787</v>
      </c>
      <c r="JV1426" s="1434" t="s">
        <v>787</v>
      </c>
      <c r="JW1426" s="1434" t="s">
        <v>787</v>
      </c>
      <c r="JX1426" s="1434" t="s">
        <v>787</v>
      </c>
      <c r="JY1426" s="1434" t="s">
        <v>787</v>
      </c>
      <c r="JZ1426" s="1434" t="s">
        <v>787</v>
      </c>
      <c r="KA1426" s="1434" t="s">
        <v>787</v>
      </c>
      <c r="KB1426" s="1434" t="s">
        <v>787</v>
      </c>
      <c r="KC1426" s="1434" t="s">
        <v>787</v>
      </c>
      <c r="KD1426" s="1434" t="s">
        <v>787</v>
      </c>
      <c r="KE1426" s="1434" t="s">
        <v>787</v>
      </c>
      <c r="KF1426" s="1434" t="s">
        <v>787</v>
      </c>
      <c r="KG1426" s="1434" t="s">
        <v>787</v>
      </c>
      <c r="KH1426" s="1434" t="s">
        <v>787</v>
      </c>
      <c r="KI1426" s="1434" t="s">
        <v>787</v>
      </c>
      <c r="KJ1426" s="1434" t="s">
        <v>787</v>
      </c>
      <c r="KK1426" s="1434" t="s">
        <v>787</v>
      </c>
      <c r="KL1426" s="1434" t="s">
        <v>787</v>
      </c>
      <c r="KM1426" s="1434" t="s">
        <v>787</v>
      </c>
      <c r="KN1426" s="1434" t="s">
        <v>787</v>
      </c>
      <c r="KO1426" s="1434" t="s">
        <v>787</v>
      </c>
      <c r="KP1426" s="1434" t="s">
        <v>787</v>
      </c>
      <c r="KQ1426" s="1434" t="s">
        <v>787</v>
      </c>
      <c r="KR1426" s="1434" t="s">
        <v>787</v>
      </c>
      <c r="KS1426" s="1434" t="s">
        <v>787</v>
      </c>
      <c r="KT1426" s="1434" t="s">
        <v>787</v>
      </c>
      <c r="KU1426" s="1434" t="s">
        <v>787</v>
      </c>
      <c r="KV1426" s="1434" t="s">
        <v>787</v>
      </c>
      <c r="KW1426" s="1434" t="s">
        <v>787</v>
      </c>
      <c r="KX1426" s="1434" t="s">
        <v>787</v>
      </c>
      <c r="KY1426" s="1434" t="s">
        <v>787</v>
      </c>
      <c r="KZ1426" s="1434" t="s">
        <v>787</v>
      </c>
      <c r="LA1426" s="1434" t="s">
        <v>787</v>
      </c>
      <c r="LB1426" s="1434" t="s">
        <v>787</v>
      </c>
      <c r="LC1426" s="1434" t="s">
        <v>787</v>
      </c>
      <c r="LD1426" s="1434" t="s">
        <v>787</v>
      </c>
      <c r="LE1426" s="1434" t="s">
        <v>787</v>
      </c>
      <c r="LF1426" s="1434" t="s">
        <v>787</v>
      </c>
      <c r="LG1426" s="1434" t="s">
        <v>787</v>
      </c>
      <c r="LH1426" s="1434" t="s">
        <v>787</v>
      </c>
      <c r="LI1426" s="1434" t="s">
        <v>787</v>
      </c>
      <c r="LJ1426" s="1434" t="s">
        <v>787</v>
      </c>
      <c r="LK1426" s="1434" t="s">
        <v>787</v>
      </c>
      <c r="LL1426" s="1434" t="s">
        <v>787</v>
      </c>
      <c r="LM1426" s="1434" t="s">
        <v>787</v>
      </c>
      <c r="LN1426" s="1434" t="s">
        <v>787</v>
      </c>
      <c r="LO1426" s="1434" t="s">
        <v>787</v>
      </c>
      <c r="LP1426" s="1434" t="s">
        <v>787</v>
      </c>
      <c r="LQ1426" s="1434" t="s">
        <v>787</v>
      </c>
      <c r="LR1426" s="1434" t="s">
        <v>787</v>
      </c>
      <c r="LS1426" s="1434" t="s">
        <v>787</v>
      </c>
      <c r="LT1426" s="1434" t="s">
        <v>787</v>
      </c>
      <c r="LU1426" s="1434" t="s">
        <v>787</v>
      </c>
      <c r="LV1426" s="1434" t="s">
        <v>787</v>
      </c>
      <c r="LW1426" s="1434" t="s">
        <v>787</v>
      </c>
      <c r="LX1426" s="1434" t="s">
        <v>787</v>
      </c>
      <c r="LY1426" s="1434" t="s">
        <v>787</v>
      </c>
      <c r="LZ1426" s="1434" t="s">
        <v>787</v>
      </c>
      <c r="MA1426" s="1434" t="s">
        <v>787</v>
      </c>
      <c r="MB1426" s="1434" t="s">
        <v>787</v>
      </c>
      <c r="MC1426" s="1434" t="s">
        <v>787</v>
      </c>
    </row>
    <row r="1427" spans="1:341" s="786" customFormat="1" ht="48" hidden="1" customHeight="1" x14ac:dyDescent="0.25">
      <c r="A1427" s="1520">
        <v>2026</v>
      </c>
      <c r="B1427" s="1521">
        <v>479</v>
      </c>
      <c r="C1427" s="1521" t="s">
        <v>58</v>
      </c>
      <c r="D1427" s="1521">
        <v>3000654</v>
      </c>
      <c r="E1427" s="1521">
        <v>5005020</v>
      </c>
      <c r="F1427" s="1521" t="s">
        <v>2269</v>
      </c>
      <c r="G1427" s="1521" t="s">
        <v>2270</v>
      </c>
      <c r="H1427" s="1521">
        <v>93</v>
      </c>
      <c r="I1427" s="1521" t="s">
        <v>992</v>
      </c>
      <c r="J1427" s="1521" t="s">
        <v>10</v>
      </c>
      <c r="K1427" s="1521" t="s">
        <v>60</v>
      </c>
      <c r="L1427" s="1521" t="s">
        <v>3689</v>
      </c>
      <c r="M1427" s="1521" t="s">
        <v>62</v>
      </c>
      <c r="N1427" s="1521"/>
      <c r="O1427" s="1521" t="s">
        <v>2641</v>
      </c>
      <c r="P1427" s="1521" t="s">
        <v>65</v>
      </c>
      <c r="Q1427" s="1521">
        <v>1</v>
      </c>
      <c r="R1427" s="1550">
        <v>2600</v>
      </c>
      <c r="S1427" s="865" t="s">
        <v>787</v>
      </c>
      <c r="T1427" s="865" t="s">
        <v>787</v>
      </c>
      <c r="U1427" s="1521">
        <v>0</v>
      </c>
      <c r="V1427" s="1521">
        <v>26</v>
      </c>
      <c r="W1427" s="1521" t="s">
        <v>787</v>
      </c>
      <c r="X1427" s="1521" t="s">
        <v>787</v>
      </c>
      <c r="Y1427" s="1521" t="s">
        <v>787</v>
      </c>
      <c r="Z1427" s="1521" t="s">
        <v>787</v>
      </c>
      <c r="AA1427" s="1521" t="s">
        <v>787</v>
      </c>
      <c r="AB1427" s="1521" t="s">
        <v>787</v>
      </c>
      <c r="AC1427" s="1521" t="s">
        <v>787</v>
      </c>
      <c r="AD1427" s="1521" t="s">
        <v>787</v>
      </c>
      <c r="AE1427" s="285"/>
      <c r="AF1427" s="1523" t="s">
        <v>3951</v>
      </c>
      <c r="AG1427" s="1523" t="s">
        <v>3951</v>
      </c>
      <c r="AH1427" s="284">
        <f t="shared" si="1278"/>
        <v>0</v>
      </c>
      <c r="AI1427" s="284">
        <f t="shared" si="1280"/>
        <v>2600</v>
      </c>
      <c r="AJ1427" s="1523" t="s">
        <v>3951</v>
      </c>
      <c r="AK1427" s="1523" t="s">
        <v>3951</v>
      </c>
      <c r="AL1427" s="1523" t="s">
        <v>3951</v>
      </c>
      <c r="AM1427" s="1523" t="s">
        <v>3951</v>
      </c>
      <c r="AN1427" s="1523" t="s">
        <v>3951</v>
      </c>
      <c r="AO1427" s="1523" t="s">
        <v>3951</v>
      </c>
      <c r="AP1427" s="1523" t="s">
        <v>3951</v>
      </c>
      <c r="AQ1427" s="1523" t="s">
        <v>3951</v>
      </c>
      <c r="AR1427" s="288">
        <f t="shared" si="1279"/>
        <v>2600</v>
      </c>
      <c r="AS1427" s="1502" t="s">
        <v>2578</v>
      </c>
      <c r="AT1427" s="865" t="s">
        <v>787</v>
      </c>
      <c r="AU1427" s="865" t="s">
        <v>3535</v>
      </c>
      <c r="AV1427" s="865" t="s">
        <v>3536</v>
      </c>
      <c r="AW1427" s="1524">
        <v>46058</v>
      </c>
      <c r="AX1427" s="865" t="s">
        <v>3537</v>
      </c>
      <c r="AY1427" s="1524">
        <v>46078</v>
      </c>
      <c r="AZ1427" s="865" t="s">
        <v>787</v>
      </c>
      <c r="BA1427" s="865" t="s">
        <v>3538</v>
      </c>
      <c r="BB1427" s="865" t="s">
        <v>995</v>
      </c>
      <c r="BC1427" s="1525" t="s">
        <v>3808</v>
      </c>
      <c r="BD1427" s="1525" t="s">
        <v>3952</v>
      </c>
      <c r="BE1427" s="1525" t="s">
        <v>3810</v>
      </c>
      <c r="BF1427" s="1526">
        <v>46108</v>
      </c>
      <c r="BG1427" s="865" t="s">
        <v>787</v>
      </c>
      <c r="BH1427" s="773" t="s">
        <v>2854</v>
      </c>
      <c r="BI1427" s="2778"/>
      <c r="BJ1427" s="1440"/>
      <c r="BK1427" s="1302" t="s">
        <v>787</v>
      </c>
      <c r="BL1427" s="865">
        <v>6122</v>
      </c>
      <c r="BM1427" s="865"/>
      <c r="BN1427" s="1302" t="s">
        <v>787</v>
      </c>
      <c r="BO1427" s="1302" t="s">
        <v>787</v>
      </c>
      <c r="BP1427" s="1302"/>
      <c r="BQ1427" s="1527" t="s">
        <v>3811</v>
      </c>
      <c r="BR1427" s="2619"/>
      <c r="BS1427" s="1502" t="s">
        <v>2855</v>
      </c>
      <c r="BT1427" s="1502" t="s">
        <v>1568</v>
      </c>
      <c r="BU1427" s="1502" t="s">
        <v>2856</v>
      </c>
      <c r="BV1427" s="1307">
        <v>43522269</v>
      </c>
      <c r="BW1427" s="1306">
        <v>10435222698</v>
      </c>
      <c r="BX1427" s="1502" t="s">
        <v>2834</v>
      </c>
      <c r="BY1427" s="1528">
        <v>46117</v>
      </c>
      <c r="BZ1427" s="1528">
        <v>46142</v>
      </c>
      <c r="CA1427" s="865" t="s">
        <v>787</v>
      </c>
      <c r="CB1427" s="865" t="s">
        <v>787</v>
      </c>
      <c r="CC1427" s="865" t="s">
        <v>787</v>
      </c>
      <c r="CD1427" s="865" t="s">
        <v>787</v>
      </c>
      <c r="CE1427" s="865" t="s">
        <v>787</v>
      </c>
      <c r="CF1427" s="865" t="s">
        <v>787</v>
      </c>
      <c r="CG1427" s="865" t="s">
        <v>787</v>
      </c>
      <c r="CH1427" s="865" t="s">
        <v>787</v>
      </c>
      <c r="CI1427" s="865" t="s">
        <v>787</v>
      </c>
      <c r="CJ1427" s="865" t="s">
        <v>787</v>
      </c>
      <c r="CK1427" s="865"/>
      <c r="CL1427" s="865"/>
      <c r="CM1427" s="865"/>
      <c r="CN1427" s="865"/>
      <c r="CO1427" s="865"/>
      <c r="CP1427" s="865"/>
      <c r="CQ1427" s="865"/>
      <c r="CR1427" s="865"/>
      <c r="CS1427" s="865" t="s">
        <v>787</v>
      </c>
      <c r="CT1427" s="1525"/>
      <c r="CU1427" s="390">
        <f t="shared" si="1272"/>
        <v>0</v>
      </c>
      <c r="CV1427" s="373">
        <v>0</v>
      </c>
      <c r="CW1427" s="390">
        <f t="shared" si="1273"/>
        <v>0</v>
      </c>
      <c r="CX1427" s="373">
        <v>0</v>
      </c>
      <c r="CY1427" s="390">
        <f t="shared" si="1275"/>
        <v>0</v>
      </c>
      <c r="CZ1427" s="390">
        <f t="shared" si="1283"/>
        <v>0</v>
      </c>
      <c r="DA1427" s="390">
        <f t="shared" si="1284"/>
        <v>0</v>
      </c>
      <c r="DB1427" s="865" t="s">
        <v>787</v>
      </c>
      <c r="DC1427" s="1525">
        <v>26</v>
      </c>
      <c r="DD1427" s="1371">
        <f t="shared" si="1267"/>
        <v>2600</v>
      </c>
      <c r="DE1427" s="1525">
        <v>26</v>
      </c>
      <c r="DF1427" s="1371">
        <f t="shared" si="1282"/>
        <v>2600</v>
      </c>
      <c r="DG1427" s="865">
        <v>26</v>
      </c>
      <c r="DH1427" s="1371">
        <f t="shared" si="1281"/>
        <v>2600</v>
      </c>
      <c r="DI1427" s="865" t="s">
        <v>787</v>
      </c>
      <c r="DJ1427" s="865" t="s">
        <v>787</v>
      </c>
      <c r="DK1427" s="865"/>
      <c r="DL1427" s="865"/>
      <c r="DM1427" s="865"/>
      <c r="DN1427" s="865"/>
      <c r="DO1427" s="865"/>
      <c r="DP1427" s="865"/>
      <c r="DQ1427" s="865"/>
      <c r="DR1427" s="865"/>
      <c r="DS1427" s="865"/>
      <c r="DT1427" s="865" t="s">
        <v>787</v>
      </c>
      <c r="DU1427" s="793">
        <f t="shared" si="1274"/>
        <v>2600</v>
      </c>
      <c r="DV1427" s="794">
        <v>2600</v>
      </c>
      <c r="DW1427" s="794">
        <v>2600</v>
      </c>
      <c r="DX1427" s="794">
        <f t="shared" si="1276"/>
        <v>0</v>
      </c>
      <c r="DY1427" s="794">
        <f t="shared" si="1277"/>
        <v>0</v>
      </c>
      <c r="DZ1427" s="865" t="s">
        <v>787</v>
      </c>
      <c r="EA1427" s="865" t="s">
        <v>787</v>
      </c>
      <c r="EB1427" s="865" t="s">
        <v>787</v>
      </c>
      <c r="EC1427" s="865" t="s">
        <v>787</v>
      </c>
      <c r="ED1427" s="865" t="s">
        <v>787</v>
      </c>
      <c r="EE1427" s="865" t="s">
        <v>787</v>
      </c>
      <c r="EF1427" s="865" t="s">
        <v>787</v>
      </c>
      <c r="EG1427" s="865"/>
      <c r="EH1427" s="865" t="s">
        <v>787</v>
      </c>
      <c r="EI1427" s="865" t="s">
        <v>787</v>
      </c>
      <c r="EJ1427" s="865" t="s">
        <v>787</v>
      </c>
      <c r="EK1427" s="865" t="s">
        <v>787</v>
      </c>
      <c r="EL1427" s="865" t="s">
        <v>787</v>
      </c>
      <c r="EM1427" s="865" t="s">
        <v>787</v>
      </c>
      <c r="EN1427" s="865" t="s">
        <v>787</v>
      </c>
      <c r="EO1427" s="865" t="s">
        <v>787</v>
      </c>
      <c r="EP1427" s="865" t="s">
        <v>787</v>
      </c>
      <c r="EQ1427" s="865" t="s">
        <v>787</v>
      </c>
      <c r="ER1427" s="865" t="s">
        <v>787</v>
      </c>
      <c r="ES1427" s="865" t="s">
        <v>787</v>
      </c>
      <c r="ET1427" s="865" t="s">
        <v>787</v>
      </c>
      <c r="EU1427" s="865" t="s">
        <v>787</v>
      </c>
      <c r="EV1427" s="865" t="s">
        <v>787</v>
      </c>
      <c r="EW1427" s="865" t="s">
        <v>787</v>
      </c>
      <c r="EX1427" s="865" t="s">
        <v>787</v>
      </c>
      <c r="EY1427" s="865" t="s">
        <v>787</v>
      </c>
      <c r="EZ1427" s="865" t="s">
        <v>787</v>
      </c>
      <c r="FA1427" s="865" t="s">
        <v>787</v>
      </c>
      <c r="FB1427" s="865" t="s">
        <v>787</v>
      </c>
      <c r="FC1427" s="865" t="s">
        <v>787</v>
      </c>
      <c r="FD1427" s="865" t="s">
        <v>787</v>
      </c>
      <c r="FE1427" s="865" t="s">
        <v>787</v>
      </c>
      <c r="FF1427" s="865" t="s">
        <v>787</v>
      </c>
      <c r="FG1427" s="865" t="s">
        <v>787</v>
      </c>
      <c r="FH1427" s="865" t="s">
        <v>787</v>
      </c>
      <c r="FI1427" s="1434" t="s">
        <v>787</v>
      </c>
      <c r="FJ1427" s="1434" t="s">
        <v>787</v>
      </c>
      <c r="FK1427" s="1434" t="s">
        <v>787</v>
      </c>
      <c r="FL1427" s="1434" t="s">
        <v>787</v>
      </c>
      <c r="FM1427" s="1434" t="s">
        <v>787</v>
      </c>
      <c r="FN1427" s="1434" t="s">
        <v>787</v>
      </c>
      <c r="FO1427" s="1434" t="s">
        <v>787</v>
      </c>
      <c r="FP1427" s="1434" t="s">
        <v>787</v>
      </c>
      <c r="FQ1427" s="1434" t="s">
        <v>787</v>
      </c>
      <c r="FR1427" s="1434" t="s">
        <v>787</v>
      </c>
      <c r="FS1427" s="1434" t="s">
        <v>787</v>
      </c>
      <c r="FT1427" s="1434" t="s">
        <v>787</v>
      </c>
      <c r="FU1427" s="1434" t="s">
        <v>787</v>
      </c>
      <c r="FV1427" s="1434" t="s">
        <v>787</v>
      </c>
      <c r="FW1427" s="1434" t="s">
        <v>787</v>
      </c>
      <c r="FX1427" s="1434" t="s">
        <v>787</v>
      </c>
      <c r="FY1427" s="1434" t="s">
        <v>787</v>
      </c>
      <c r="FZ1427" s="1434" t="s">
        <v>787</v>
      </c>
      <c r="GA1427" s="1434" t="s">
        <v>787</v>
      </c>
      <c r="GB1427" s="1434" t="s">
        <v>787</v>
      </c>
      <c r="GC1427" s="1434" t="s">
        <v>787</v>
      </c>
      <c r="GD1427" s="1434" t="s">
        <v>787</v>
      </c>
      <c r="GE1427" s="1434" t="s">
        <v>787</v>
      </c>
      <c r="GF1427" s="1434" t="s">
        <v>787</v>
      </c>
      <c r="GG1427" s="1434" t="s">
        <v>787</v>
      </c>
      <c r="GH1427" s="1434" t="s">
        <v>787</v>
      </c>
      <c r="GI1427" s="1434" t="s">
        <v>787</v>
      </c>
      <c r="GJ1427" s="1434" t="s">
        <v>787</v>
      </c>
      <c r="GK1427" s="1434" t="s">
        <v>787</v>
      </c>
      <c r="GL1427" s="1434" t="s">
        <v>787</v>
      </c>
      <c r="GM1427" s="1434" t="s">
        <v>787</v>
      </c>
      <c r="GN1427" s="1434" t="s">
        <v>787</v>
      </c>
      <c r="GO1427" s="1434" t="s">
        <v>787</v>
      </c>
      <c r="GP1427" s="1434" t="s">
        <v>787</v>
      </c>
      <c r="GQ1427" s="1434" t="s">
        <v>787</v>
      </c>
      <c r="GR1427" s="1434" t="s">
        <v>787</v>
      </c>
      <c r="GS1427" s="1434" t="s">
        <v>787</v>
      </c>
      <c r="GT1427" s="1434" t="s">
        <v>787</v>
      </c>
      <c r="GU1427" s="1434" t="s">
        <v>787</v>
      </c>
      <c r="GV1427" s="1434" t="s">
        <v>787</v>
      </c>
      <c r="GW1427" s="1434" t="s">
        <v>787</v>
      </c>
      <c r="GX1427" s="1434" t="s">
        <v>787</v>
      </c>
      <c r="GY1427" s="1434" t="s">
        <v>787</v>
      </c>
      <c r="GZ1427" s="1434" t="s">
        <v>787</v>
      </c>
      <c r="HA1427" s="1434" t="s">
        <v>787</v>
      </c>
      <c r="HB1427" s="1434" t="s">
        <v>787</v>
      </c>
      <c r="HC1427" s="1434" t="s">
        <v>787</v>
      </c>
      <c r="HD1427" s="1434" t="s">
        <v>787</v>
      </c>
      <c r="HE1427" s="1434" t="s">
        <v>787</v>
      </c>
      <c r="HF1427" s="1434" t="s">
        <v>787</v>
      </c>
      <c r="HG1427" s="1434" t="s">
        <v>787</v>
      </c>
      <c r="HH1427" s="1434" t="s">
        <v>787</v>
      </c>
      <c r="HI1427" s="1434" t="s">
        <v>787</v>
      </c>
      <c r="HJ1427" s="1434" t="s">
        <v>787</v>
      </c>
      <c r="HK1427" s="1434" t="s">
        <v>787</v>
      </c>
      <c r="HL1427" s="1434" t="s">
        <v>787</v>
      </c>
      <c r="HM1427" s="1434" t="s">
        <v>787</v>
      </c>
      <c r="HN1427" s="1434" t="s">
        <v>787</v>
      </c>
      <c r="HO1427" s="1434" t="s">
        <v>787</v>
      </c>
      <c r="HP1427" s="1434" t="s">
        <v>787</v>
      </c>
      <c r="HQ1427" s="1434" t="s">
        <v>787</v>
      </c>
      <c r="HR1427" s="1434" t="s">
        <v>787</v>
      </c>
      <c r="HS1427" s="1434" t="s">
        <v>787</v>
      </c>
      <c r="HT1427" s="1434" t="s">
        <v>787</v>
      </c>
      <c r="HU1427" s="1434" t="s">
        <v>787</v>
      </c>
      <c r="HV1427" s="1434" t="s">
        <v>787</v>
      </c>
      <c r="HW1427" s="1434" t="s">
        <v>787</v>
      </c>
      <c r="HX1427" s="1434" t="s">
        <v>787</v>
      </c>
      <c r="HY1427" s="1434" t="s">
        <v>787</v>
      </c>
      <c r="HZ1427" s="1434" t="s">
        <v>787</v>
      </c>
      <c r="IA1427" s="1434" t="s">
        <v>787</v>
      </c>
      <c r="IB1427" s="1434" t="s">
        <v>787</v>
      </c>
      <c r="IC1427" s="1434" t="s">
        <v>787</v>
      </c>
      <c r="ID1427" s="1434" t="s">
        <v>787</v>
      </c>
      <c r="IE1427" s="1434" t="s">
        <v>787</v>
      </c>
      <c r="IF1427" s="1434" t="s">
        <v>787</v>
      </c>
      <c r="IG1427" s="1434" t="s">
        <v>787</v>
      </c>
      <c r="IH1427" s="1434" t="s">
        <v>787</v>
      </c>
      <c r="II1427" s="1434" t="s">
        <v>787</v>
      </c>
      <c r="IJ1427" s="1434" t="s">
        <v>787</v>
      </c>
      <c r="IK1427" s="1434" t="s">
        <v>787</v>
      </c>
      <c r="IL1427" s="1434" t="s">
        <v>787</v>
      </c>
      <c r="IM1427" s="1434" t="s">
        <v>787</v>
      </c>
      <c r="IN1427" s="1434" t="s">
        <v>787</v>
      </c>
      <c r="IO1427" s="1434" t="s">
        <v>787</v>
      </c>
      <c r="IP1427" s="1434" t="s">
        <v>787</v>
      </c>
      <c r="IQ1427" s="1434" t="s">
        <v>787</v>
      </c>
      <c r="IR1427" s="1434" t="s">
        <v>787</v>
      </c>
      <c r="IS1427" s="1434" t="s">
        <v>787</v>
      </c>
      <c r="IT1427" s="1434" t="s">
        <v>787</v>
      </c>
      <c r="IU1427" s="1434" t="s">
        <v>787</v>
      </c>
      <c r="IV1427" s="1434" t="s">
        <v>787</v>
      </c>
      <c r="IW1427" s="1434" t="s">
        <v>787</v>
      </c>
      <c r="IX1427" s="1434" t="s">
        <v>787</v>
      </c>
      <c r="IY1427" s="1434" t="s">
        <v>787</v>
      </c>
      <c r="IZ1427" s="1434" t="s">
        <v>787</v>
      </c>
      <c r="JA1427" s="1434" t="s">
        <v>787</v>
      </c>
      <c r="JB1427" s="1434" t="s">
        <v>787</v>
      </c>
      <c r="JC1427" s="1434" t="s">
        <v>787</v>
      </c>
      <c r="JD1427" s="1434" t="s">
        <v>787</v>
      </c>
      <c r="JE1427" s="1434" t="s">
        <v>787</v>
      </c>
      <c r="JF1427" s="1434" t="s">
        <v>787</v>
      </c>
      <c r="JG1427" s="1434" t="s">
        <v>787</v>
      </c>
      <c r="JH1427" s="1434" t="s">
        <v>787</v>
      </c>
      <c r="JI1427" s="1434" t="s">
        <v>787</v>
      </c>
      <c r="JJ1427" s="1434" t="s">
        <v>787</v>
      </c>
      <c r="JK1427" s="1434" t="s">
        <v>787</v>
      </c>
      <c r="JL1427" s="1434" t="s">
        <v>787</v>
      </c>
      <c r="JM1427" s="1434" t="s">
        <v>787</v>
      </c>
      <c r="JN1427" s="1434" t="s">
        <v>787</v>
      </c>
      <c r="JO1427" s="1434" t="s">
        <v>787</v>
      </c>
      <c r="JP1427" s="1434" t="s">
        <v>787</v>
      </c>
      <c r="JQ1427" s="1434" t="s">
        <v>787</v>
      </c>
      <c r="JR1427" s="1434" t="s">
        <v>787</v>
      </c>
      <c r="JS1427" s="1434" t="s">
        <v>787</v>
      </c>
      <c r="JT1427" s="1434" t="s">
        <v>787</v>
      </c>
      <c r="JU1427" s="1434" t="s">
        <v>787</v>
      </c>
      <c r="JV1427" s="1434" t="s">
        <v>787</v>
      </c>
      <c r="JW1427" s="1434" t="s">
        <v>787</v>
      </c>
      <c r="JX1427" s="1434" t="s">
        <v>787</v>
      </c>
      <c r="JY1427" s="1434" t="s">
        <v>787</v>
      </c>
      <c r="JZ1427" s="1434" t="s">
        <v>787</v>
      </c>
      <c r="KA1427" s="1434" t="s">
        <v>787</v>
      </c>
      <c r="KB1427" s="1434" t="s">
        <v>787</v>
      </c>
      <c r="KC1427" s="1434" t="s">
        <v>787</v>
      </c>
      <c r="KD1427" s="1434" t="s">
        <v>787</v>
      </c>
      <c r="KE1427" s="1434" t="s">
        <v>787</v>
      </c>
      <c r="KF1427" s="1434" t="s">
        <v>787</v>
      </c>
      <c r="KG1427" s="1434" t="s">
        <v>787</v>
      </c>
      <c r="KH1427" s="1434" t="s">
        <v>787</v>
      </c>
      <c r="KI1427" s="1434" t="s">
        <v>787</v>
      </c>
      <c r="KJ1427" s="1434" t="s">
        <v>787</v>
      </c>
      <c r="KK1427" s="1434" t="s">
        <v>787</v>
      </c>
      <c r="KL1427" s="1434" t="s">
        <v>787</v>
      </c>
      <c r="KM1427" s="1434" t="s">
        <v>787</v>
      </c>
      <c r="KN1427" s="1434" t="s">
        <v>787</v>
      </c>
      <c r="KO1427" s="1434" t="s">
        <v>787</v>
      </c>
      <c r="KP1427" s="1434" t="s">
        <v>787</v>
      </c>
      <c r="KQ1427" s="1434" t="s">
        <v>787</v>
      </c>
      <c r="KR1427" s="1434" t="s">
        <v>787</v>
      </c>
      <c r="KS1427" s="1434" t="s">
        <v>787</v>
      </c>
      <c r="KT1427" s="1434" t="s">
        <v>787</v>
      </c>
      <c r="KU1427" s="1434" t="s">
        <v>787</v>
      </c>
      <c r="KV1427" s="1434" t="s">
        <v>787</v>
      </c>
      <c r="KW1427" s="1434" t="s">
        <v>787</v>
      </c>
      <c r="KX1427" s="1434" t="s">
        <v>787</v>
      </c>
      <c r="KY1427" s="1434" t="s">
        <v>787</v>
      </c>
      <c r="KZ1427" s="1434" t="s">
        <v>787</v>
      </c>
      <c r="LA1427" s="1434" t="s">
        <v>787</v>
      </c>
      <c r="LB1427" s="1434" t="s">
        <v>787</v>
      </c>
      <c r="LC1427" s="1434" t="s">
        <v>787</v>
      </c>
      <c r="LD1427" s="1434" t="s">
        <v>787</v>
      </c>
      <c r="LE1427" s="1434" t="s">
        <v>787</v>
      </c>
      <c r="LF1427" s="1434" t="s">
        <v>787</v>
      </c>
      <c r="LG1427" s="1434" t="s">
        <v>787</v>
      </c>
      <c r="LH1427" s="1434" t="s">
        <v>787</v>
      </c>
      <c r="LI1427" s="1434" t="s">
        <v>787</v>
      </c>
      <c r="LJ1427" s="1434" t="s">
        <v>787</v>
      </c>
      <c r="LK1427" s="1434" t="s">
        <v>787</v>
      </c>
      <c r="LL1427" s="1434" t="s">
        <v>787</v>
      </c>
      <c r="LM1427" s="1434" t="s">
        <v>787</v>
      </c>
      <c r="LN1427" s="1434" t="s">
        <v>787</v>
      </c>
      <c r="LO1427" s="1434" t="s">
        <v>787</v>
      </c>
      <c r="LP1427" s="1434" t="s">
        <v>787</v>
      </c>
      <c r="LQ1427" s="1434" t="s">
        <v>787</v>
      </c>
      <c r="LR1427" s="1434" t="s">
        <v>787</v>
      </c>
      <c r="LS1427" s="1434" t="s">
        <v>787</v>
      </c>
      <c r="LT1427" s="1434" t="s">
        <v>787</v>
      </c>
      <c r="LU1427" s="1434" t="s">
        <v>787</v>
      </c>
      <c r="LV1427" s="1434" t="s">
        <v>787</v>
      </c>
      <c r="LW1427" s="1434" t="s">
        <v>787</v>
      </c>
      <c r="LX1427" s="1434" t="s">
        <v>787</v>
      </c>
      <c r="LY1427" s="1434" t="s">
        <v>787</v>
      </c>
      <c r="LZ1427" s="1434" t="s">
        <v>787</v>
      </c>
      <c r="MA1427" s="1434" t="s">
        <v>787</v>
      </c>
      <c r="MB1427" s="1434" t="s">
        <v>787</v>
      </c>
      <c r="MC1427" s="1434" t="s">
        <v>787</v>
      </c>
    </row>
    <row r="1428" spans="1:341" s="786" customFormat="1" ht="48" hidden="1" customHeight="1" x14ac:dyDescent="0.25">
      <c r="A1428" s="1520">
        <v>2026</v>
      </c>
      <c r="B1428" s="1521">
        <v>479</v>
      </c>
      <c r="C1428" s="1521" t="s">
        <v>58</v>
      </c>
      <c r="D1428" s="1521">
        <v>3000654</v>
      </c>
      <c r="E1428" s="1521">
        <v>5005020</v>
      </c>
      <c r="F1428" s="1521" t="s">
        <v>2269</v>
      </c>
      <c r="G1428" s="1521" t="s">
        <v>2270</v>
      </c>
      <c r="H1428" s="1521">
        <v>93</v>
      </c>
      <c r="I1428" s="1521" t="s">
        <v>992</v>
      </c>
      <c r="J1428" s="1521" t="s">
        <v>10</v>
      </c>
      <c r="K1428" s="1521" t="s">
        <v>60</v>
      </c>
      <c r="L1428" s="1521" t="s">
        <v>3689</v>
      </c>
      <c r="M1428" s="1521" t="s">
        <v>62</v>
      </c>
      <c r="N1428" s="1521"/>
      <c r="O1428" s="1521" t="s">
        <v>2641</v>
      </c>
      <c r="P1428" s="1521" t="s">
        <v>65</v>
      </c>
      <c r="Q1428" s="1521">
        <v>1</v>
      </c>
      <c r="R1428" s="1550">
        <v>2600</v>
      </c>
      <c r="S1428" s="865" t="s">
        <v>787</v>
      </c>
      <c r="T1428" s="865" t="s">
        <v>787</v>
      </c>
      <c r="U1428" s="1521">
        <v>0</v>
      </c>
      <c r="V1428" s="1521">
        <v>26</v>
      </c>
      <c r="W1428" s="1521" t="s">
        <v>787</v>
      </c>
      <c r="X1428" s="1521" t="s">
        <v>787</v>
      </c>
      <c r="Y1428" s="1521" t="s">
        <v>787</v>
      </c>
      <c r="Z1428" s="1521" t="s">
        <v>787</v>
      </c>
      <c r="AA1428" s="1521" t="s">
        <v>787</v>
      </c>
      <c r="AB1428" s="1521" t="s">
        <v>787</v>
      </c>
      <c r="AC1428" s="1521" t="s">
        <v>787</v>
      </c>
      <c r="AD1428" s="1521" t="s">
        <v>787</v>
      </c>
      <c r="AE1428" s="285"/>
      <c r="AF1428" s="1523" t="s">
        <v>3951</v>
      </c>
      <c r="AG1428" s="1523" t="s">
        <v>3951</v>
      </c>
      <c r="AH1428" s="284">
        <f t="shared" si="1278"/>
        <v>0</v>
      </c>
      <c r="AI1428" s="284">
        <f t="shared" si="1280"/>
        <v>2600</v>
      </c>
      <c r="AJ1428" s="1523" t="s">
        <v>3951</v>
      </c>
      <c r="AK1428" s="1523" t="s">
        <v>3951</v>
      </c>
      <c r="AL1428" s="1523" t="s">
        <v>3951</v>
      </c>
      <c r="AM1428" s="1523" t="s">
        <v>3951</v>
      </c>
      <c r="AN1428" s="1523" t="s">
        <v>3951</v>
      </c>
      <c r="AO1428" s="1523" t="s">
        <v>3951</v>
      </c>
      <c r="AP1428" s="1523" t="s">
        <v>3951</v>
      </c>
      <c r="AQ1428" s="1523" t="s">
        <v>3951</v>
      </c>
      <c r="AR1428" s="288">
        <f t="shared" si="1279"/>
        <v>2600</v>
      </c>
      <c r="AS1428" s="1502" t="s">
        <v>2578</v>
      </c>
      <c r="AT1428" s="865" t="s">
        <v>787</v>
      </c>
      <c r="AU1428" s="865" t="s">
        <v>3535</v>
      </c>
      <c r="AV1428" s="865" t="s">
        <v>3536</v>
      </c>
      <c r="AW1428" s="1524">
        <v>46058</v>
      </c>
      <c r="AX1428" s="865" t="s">
        <v>3537</v>
      </c>
      <c r="AY1428" s="1524">
        <v>46078</v>
      </c>
      <c r="AZ1428" s="865" t="s">
        <v>787</v>
      </c>
      <c r="BA1428" s="865" t="s">
        <v>3538</v>
      </c>
      <c r="BB1428" s="865" t="s">
        <v>995</v>
      </c>
      <c r="BC1428" s="1525" t="s">
        <v>3808</v>
      </c>
      <c r="BD1428" s="1525" t="s">
        <v>3952</v>
      </c>
      <c r="BE1428" s="1525" t="s">
        <v>3810</v>
      </c>
      <c r="BF1428" s="1526">
        <v>46108</v>
      </c>
      <c r="BG1428" s="865" t="s">
        <v>787</v>
      </c>
      <c r="BH1428" s="773" t="s">
        <v>2859</v>
      </c>
      <c r="BI1428" s="2778"/>
      <c r="BJ1428" s="1440"/>
      <c r="BK1428" s="1302" t="s">
        <v>787</v>
      </c>
      <c r="BL1428" s="1573">
        <v>6123</v>
      </c>
      <c r="BM1428" s="1573"/>
      <c r="BN1428" s="1344" t="s">
        <v>787</v>
      </c>
      <c r="BO1428" s="1344" t="s">
        <v>787</v>
      </c>
      <c r="BP1428" s="1344"/>
      <c r="BQ1428" s="1527" t="s">
        <v>3811</v>
      </c>
      <c r="BR1428" s="2621"/>
      <c r="BS1428" s="1574" t="s">
        <v>2860</v>
      </c>
      <c r="BT1428" s="1502" t="s">
        <v>2397</v>
      </c>
      <c r="BU1428" s="1502" t="s">
        <v>2861</v>
      </c>
      <c r="BV1428" s="1307">
        <v>42761228</v>
      </c>
      <c r="BW1428" s="1306">
        <v>10427612282</v>
      </c>
      <c r="BX1428" s="1502" t="s">
        <v>2834</v>
      </c>
      <c r="BY1428" s="1528">
        <v>46117</v>
      </c>
      <c r="BZ1428" s="1528">
        <v>46142</v>
      </c>
      <c r="CA1428" s="865" t="s">
        <v>787</v>
      </c>
      <c r="CB1428" s="865" t="s">
        <v>787</v>
      </c>
      <c r="CC1428" s="865" t="s">
        <v>787</v>
      </c>
      <c r="CD1428" s="865" t="s">
        <v>787</v>
      </c>
      <c r="CE1428" s="865" t="s">
        <v>787</v>
      </c>
      <c r="CF1428" s="865" t="s">
        <v>787</v>
      </c>
      <c r="CG1428" s="865" t="s">
        <v>787</v>
      </c>
      <c r="CH1428" s="865" t="s">
        <v>787</v>
      </c>
      <c r="CI1428" s="865" t="s">
        <v>787</v>
      </c>
      <c r="CJ1428" s="865" t="s">
        <v>787</v>
      </c>
      <c r="CK1428" s="865"/>
      <c r="CL1428" s="865"/>
      <c r="CM1428" s="865"/>
      <c r="CN1428" s="865"/>
      <c r="CO1428" s="865"/>
      <c r="CP1428" s="865"/>
      <c r="CQ1428" s="865"/>
      <c r="CR1428" s="865"/>
      <c r="CS1428" s="865" t="s">
        <v>787</v>
      </c>
      <c r="CT1428" s="1525"/>
      <c r="CU1428" s="390">
        <f t="shared" si="1272"/>
        <v>0</v>
      </c>
      <c r="CV1428" s="373">
        <v>0</v>
      </c>
      <c r="CW1428" s="390">
        <f t="shared" si="1273"/>
        <v>0</v>
      </c>
      <c r="CX1428" s="373">
        <v>0</v>
      </c>
      <c r="CY1428" s="390">
        <f t="shared" si="1275"/>
        <v>0</v>
      </c>
      <c r="CZ1428" s="390">
        <f t="shared" si="1283"/>
        <v>0</v>
      </c>
      <c r="DA1428" s="390">
        <f t="shared" si="1284"/>
        <v>0</v>
      </c>
      <c r="DB1428" s="865" t="s">
        <v>787</v>
      </c>
      <c r="DC1428" s="1525">
        <v>26</v>
      </c>
      <c r="DD1428" s="1371">
        <f t="shared" si="1267"/>
        <v>2600</v>
      </c>
      <c r="DE1428" s="1525">
        <v>26</v>
      </c>
      <c r="DF1428" s="1371">
        <f t="shared" si="1282"/>
        <v>2600</v>
      </c>
      <c r="DG1428" s="865">
        <v>26</v>
      </c>
      <c r="DH1428" s="1371">
        <f t="shared" si="1281"/>
        <v>2600</v>
      </c>
      <c r="DI1428" s="865" t="s">
        <v>787</v>
      </c>
      <c r="DJ1428" s="865" t="s">
        <v>787</v>
      </c>
      <c r="DK1428" s="865"/>
      <c r="DL1428" s="865"/>
      <c r="DM1428" s="865"/>
      <c r="DN1428" s="865"/>
      <c r="DO1428" s="865"/>
      <c r="DP1428" s="865"/>
      <c r="DQ1428" s="865"/>
      <c r="DR1428" s="865"/>
      <c r="DS1428" s="865"/>
      <c r="DT1428" s="865" t="s">
        <v>787</v>
      </c>
      <c r="DU1428" s="793">
        <f t="shared" si="1274"/>
        <v>2600</v>
      </c>
      <c r="DV1428" s="794">
        <v>2600</v>
      </c>
      <c r="DW1428" s="794">
        <v>2600</v>
      </c>
      <c r="DX1428" s="794">
        <f t="shared" si="1276"/>
        <v>0</v>
      </c>
      <c r="DY1428" s="794">
        <f t="shared" si="1277"/>
        <v>0</v>
      </c>
      <c r="DZ1428" s="865" t="s">
        <v>787</v>
      </c>
      <c r="EA1428" s="865" t="s">
        <v>787</v>
      </c>
      <c r="EB1428" s="865" t="s">
        <v>787</v>
      </c>
      <c r="EC1428" s="865" t="s">
        <v>787</v>
      </c>
      <c r="ED1428" s="865" t="s">
        <v>787</v>
      </c>
      <c r="EE1428" s="865" t="s">
        <v>787</v>
      </c>
      <c r="EF1428" s="865" t="s">
        <v>787</v>
      </c>
      <c r="EG1428" s="865"/>
      <c r="EH1428" s="865" t="s">
        <v>787</v>
      </c>
      <c r="EI1428" s="865" t="s">
        <v>787</v>
      </c>
      <c r="EJ1428" s="865" t="s">
        <v>787</v>
      </c>
      <c r="EK1428" s="865" t="s">
        <v>787</v>
      </c>
      <c r="EL1428" s="865" t="s">
        <v>787</v>
      </c>
      <c r="EM1428" s="865" t="s">
        <v>787</v>
      </c>
      <c r="EN1428" s="865" t="s">
        <v>787</v>
      </c>
      <c r="EO1428" s="865" t="s">
        <v>787</v>
      </c>
      <c r="EP1428" s="865" t="s">
        <v>787</v>
      </c>
      <c r="EQ1428" s="865" t="s">
        <v>787</v>
      </c>
      <c r="ER1428" s="865" t="s">
        <v>787</v>
      </c>
      <c r="ES1428" s="865" t="s">
        <v>787</v>
      </c>
      <c r="ET1428" s="865" t="s">
        <v>787</v>
      </c>
      <c r="EU1428" s="865" t="s">
        <v>787</v>
      </c>
      <c r="EV1428" s="865" t="s">
        <v>787</v>
      </c>
      <c r="EW1428" s="865" t="s">
        <v>787</v>
      </c>
      <c r="EX1428" s="865" t="s">
        <v>787</v>
      </c>
      <c r="EY1428" s="865" t="s">
        <v>787</v>
      </c>
      <c r="EZ1428" s="865" t="s">
        <v>787</v>
      </c>
      <c r="FA1428" s="865" t="s">
        <v>787</v>
      </c>
      <c r="FB1428" s="865" t="s">
        <v>787</v>
      </c>
      <c r="FC1428" s="865" t="s">
        <v>787</v>
      </c>
      <c r="FD1428" s="865" t="s">
        <v>787</v>
      </c>
      <c r="FE1428" s="865" t="s">
        <v>787</v>
      </c>
      <c r="FF1428" s="865" t="s">
        <v>787</v>
      </c>
      <c r="FG1428" s="865" t="s">
        <v>787</v>
      </c>
      <c r="FH1428" s="865" t="s">
        <v>787</v>
      </c>
      <c r="FI1428" s="1434" t="s">
        <v>787</v>
      </c>
      <c r="FJ1428" s="1434" t="s">
        <v>787</v>
      </c>
      <c r="FK1428" s="1434" t="s">
        <v>787</v>
      </c>
      <c r="FL1428" s="1434" t="s">
        <v>787</v>
      </c>
      <c r="FM1428" s="1434" t="s">
        <v>787</v>
      </c>
      <c r="FN1428" s="1434" t="s">
        <v>787</v>
      </c>
      <c r="FO1428" s="1434" t="s">
        <v>787</v>
      </c>
      <c r="FP1428" s="1434" t="s">
        <v>787</v>
      </c>
      <c r="FQ1428" s="1434" t="s">
        <v>787</v>
      </c>
      <c r="FR1428" s="1434" t="s">
        <v>787</v>
      </c>
      <c r="FS1428" s="1434" t="s">
        <v>787</v>
      </c>
      <c r="FT1428" s="1434" t="s">
        <v>787</v>
      </c>
      <c r="FU1428" s="1434" t="s">
        <v>787</v>
      </c>
      <c r="FV1428" s="1434" t="s">
        <v>787</v>
      </c>
      <c r="FW1428" s="1434" t="s">
        <v>787</v>
      </c>
      <c r="FX1428" s="1434" t="s">
        <v>787</v>
      </c>
      <c r="FY1428" s="1434" t="s">
        <v>787</v>
      </c>
      <c r="FZ1428" s="1434" t="s">
        <v>787</v>
      </c>
      <c r="GA1428" s="1434" t="s">
        <v>787</v>
      </c>
      <c r="GB1428" s="1434" t="s">
        <v>787</v>
      </c>
      <c r="GC1428" s="1434" t="s">
        <v>787</v>
      </c>
      <c r="GD1428" s="1434" t="s">
        <v>787</v>
      </c>
      <c r="GE1428" s="1434" t="s">
        <v>787</v>
      </c>
      <c r="GF1428" s="1434" t="s">
        <v>787</v>
      </c>
      <c r="GG1428" s="1434" t="s">
        <v>787</v>
      </c>
      <c r="GH1428" s="1434" t="s">
        <v>787</v>
      </c>
      <c r="GI1428" s="1434" t="s">
        <v>787</v>
      </c>
      <c r="GJ1428" s="1434" t="s">
        <v>787</v>
      </c>
      <c r="GK1428" s="1434" t="s">
        <v>787</v>
      </c>
      <c r="GL1428" s="1434" t="s">
        <v>787</v>
      </c>
      <c r="GM1428" s="1434" t="s">
        <v>787</v>
      </c>
      <c r="GN1428" s="1434" t="s">
        <v>787</v>
      </c>
      <c r="GO1428" s="1434" t="s">
        <v>787</v>
      </c>
      <c r="GP1428" s="1434" t="s">
        <v>787</v>
      </c>
      <c r="GQ1428" s="1434" t="s">
        <v>787</v>
      </c>
      <c r="GR1428" s="1434" t="s">
        <v>787</v>
      </c>
      <c r="GS1428" s="1434" t="s">
        <v>787</v>
      </c>
      <c r="GT1428" s="1434" t="s">
        <v>787</v>
      </c>
      <c r="GU1428" s="1434" t="s">
        <v>787</v>
      </c>
      <c r="GV1428" s="1434" t="s">
        <v>787</v>
      </c>
      <c r="GW1428" s="1434" t="s">
        <v>787</v>
      </c>
      <c r="GX1428" s="1434" t="s">
        <v>787</v>
      </c>
      <c r="GY1428" s="1434" t="s">
        <v>787</v>
      </c>
      <c r="GZ1428" s="1434" t="s">
        <v>787</v>
      </c>
      <c r="HA1428" s="1434" t="s">
        <v>787</v>
      </c>
      <c r="HB1428" s="1434" t="s">
        <v>787</v>
      </c>
      <c r="HC1428" s="1434" t="s">
        <v>787</v>
      </c>
      <c r="HD1428" s="1434" t="s">
        <v>787</v>
      </c>
      <c r="HE1428" s="1434" t="s">
        <v>787</v>
      </c>
      <c r="HF1428" s="1434" t="s">
        <v>787</v>
      </c>
      <c r="HG1428" s="1434" t="s">
        <v>787</v>
      </c>
      <c r="HH1428" s="1434" t="s">
        <v>787</v>
      </c>
      <c r="HI1428" s="1434" t="s">
        <v>787</v>
      </c>
      <c r="HJ1428" s="1434" t="s">
        <v>787</v>
      </c>
      <c r="HK1428" s="1434" t="s">
        <v>787</v>
      </c>
      <c r="HL1428" s="1434" t="s">
        <v>787</v>
      </c>
      <c r="HM1428" s="1434" t="s">
        <v>787</v>
      </c>
      <c r="HN1428" s="1434" t="s">
        <v>787</v>
      </c>
      <c r="HO1428" s="1434" t="s">
        <v>787</v>
      </c>
      <c r="HP1428" s="1434" t="s">
        <v>787</v>
      </c>
      <c r="HQ1428" s="1434" t="s">
        <v>787</v>
      </c>
      <c r="HR1428" s="1434" t="s">
        <v>787</v>
      </c>
      <c r="HS1428" s="1434" t="s">
        <v>787</v>
      </c>
      <c r="HT1428" s="1434" t="s">
        <v>787</v>
      </c>
      <c r="HU1428" s="1434" t="s">
        <v>787</v>
      </c>
      <c r="HV1428" s="1434" t="s">
        <v>787</v>
      </c>
      <c r="HW1428" s="1434" t="s">
        <v>787</v>
      </c>
      <c r="HX1428" s="1434" t="s">
        <v>787</v>
      </c>
      <c r="HY1428" s="1434" t="s">
        <v>787</v>
      </c>
      <c r="HZ1428" s="1434" t="s">
        <v>787</v>
      </c>
      <c r="IA1428" s="1434" t="s">
        <v>787</v>
      </c>
      <c r="IB1428" s="1434" t="s">
        <v>787</v>
      </c>
      <c r="IC1428" s="1434" t="s">
        <v>787</v>
      </c>
      <c r="ID1428" s="1434" t="s">
        <v>787</v>
      </c>
      <c r="IE1428" s="1434" t="s">
        <v>787</v>
      </c>
      <c r="IF1428" s="1434" t="s">
        <v>787</v>
      </c>
      <c r="IG1428" s="1434" t="s">
        <v>787</v>
      </c>
      <c r="IH1428" s="1434" t="s">
        <v>787</v>
      </c>
      <c r="II1428" s="1434" t="s">
        <v>787</v>
      </c>
      <c r="IJ1428" s="1434" t="s">
        <v>787</v>
      </c>
      <c r="IK1428" s="1434" t="s">
        <v>787</v>
      </c>
      <c r="IL1428" s="1434" t="s">
        <v>787</v>
      </c>
      <c r="IM1428" s="1434" t="s">
        <v>787</v>
      </c>
      <c r="IN1428" s="1434" t="s">
        <v>787</v>
      </c>
      <c r="IO1428" s="1434" t="s">
        <v>787</v>
      </c>
      <c r="IP1428" s="1434" t="s">
        <v>787</v>
      </c>
      <c r="IQ1428" s="1434" t="s">
        <v>787</v>
      </c>
      <c r="IR1428" s="1434" t="s">
        <v>787</v>
      </c>
      <c r="IS1428" s="1434" t="s">
        <v>787</v>
      </c>
      <c r="IT1428" s="1434" t="s">
        <v>787</v>
      </c>
      <c r="IU1428" s="1434" t="s">
        <v>787</v>
      </c>
      <c r="IV1428" s="1434" t="s">
        <v>787</v>
      </c>
      <c r="IW1428" s="1434" t="s">
        <v>787</v>
      </c>
      <c r="IX1428" s="1434" t="s">
        <v>787</v>
      </c>
      <c r="IY1428" s="1434" t="s">
        <v>787</v>
      </c>
      <c r="IZ1428" s="1434" t="s">
        <v>787</v>
      </c>
      <c r="JA1428" s="1434" t="s">
        <v>787</v>
      </c>
      <c r="JB1428" s="1434" t="s">
        <v>787</v>
      </c>
      <c r="JC1428" s="1434" t="s">
        <v>787</v>
      </c>
      <c r="JD1428" s="1434" t="s">
        <v>787</v>
      </c>
      <c r="JE1428" s="1434" t="s">
        <v>787</v>
      </c>
      <c r="JF1428" s="1434" t="s">
        <v>787</v>
      </c>
      <c r="JG1428" s="1434" t="s">
        <v>787</v>
      </c>
      <c r="JH1428" s="1434" t="s">
        <v>787</v>
      </c>
      <c r="JI1428" s="1434" t="s">
        <v>787</v>
      </c>
      <c r="JJ1428" s="1434" t="s">
        <v>787</v>
      </c>
      <c r="JK1428" s="1434" t="s">
        <v>787</v>
      </c>
      <c r="JL1428" s="1434" t="s">
        <v>787</v>
      </c>
      <c r="JM1428" s="1434" t="s">
        <v>787</v>
      </c>
      <c r="JN1428" s="1434" t="s">
        <v>787</v>
      </c>
      <c r="JO1428" s="1434" t="s">
        <v>787</v>
      </c>
      <c r="JP1428" s="1434" t="s">
        <v>787</v>
      </c>
      <c r="JQ1428" s="1434" t="s">
        <v>787</v>
      </c>
      <c r="JR1428" s="1434" t="s">
        <v>787</v>
      </c>
      <c r="JS1428" s="1434" t="s">
        <v>787</v>
      </c>
      <c r="JT1428" s="1434" t="s">
        <v>787</v>
      </c>
      <c r="JU1428" s="1434" t="s">
        <v>787</v>
      </c>
      <c r="JV1428" s="1434" t="s">
        <v>787</v>
      </c>
      <c r="JW1428" s="1434" t="s">
        <v>787</v>
      </c>
      <c r="JX1428" s="1434" t="s">
        <v>787</v>
      </c>
      <c r="JY1428" s="1434" t="s">
        <v>787</v>
      </c>
      <c r="JZ1428" s="1434" t="s">
        <v>787</v>
      </c>
      <c r="KA1428" s="1434" t="s">
        <v>787</v>
      </c>
      <c r="KB1428" s="1434" t="s">
        <v>787</v>
      </c>
      <c r="KC1428" s="1434" t="s">
        <v>787</v>
      </c>
      <c r="KD1428" s="1434" t="s">
        <v>787</v>
      </c>
      <c r="KE1428" s="1434" t="s">
        <v>787</v>
      </c>
      <c r="KF1428" s="1434" t="s">
        <v>787</v>
      </c>
      <c r="KG1428" s="1434" t="s">
        <v>787</v>
      </c>
      <c r="KH1428" s="1434" t="s">
        <v>787</v>
      </c>
      <c r="KI1428" s="1434" t="s">
        <v>787</v>
      </c>
      <c r="KJ1428" s="1434" t="s">
        <v>787</v>
      </c>
      <c r="KK1428" s="1434" t="s">
        <v>787</v>
      </c>
      <c r="KL1428" s="1434" t="s">
        <v>787</v>
      </c>
      <c r="KM1428" s="1434" t="s">
        <v>787</v>
      </c>
      <c r="KN1428" s="1434" t="s">
        <v>787</v>
      </c>
      <c r="KO1428" s="1434" t="s">
        <v>787</v>
      </c>
      <c r="KP1428" s="1434" t="s">
        <v>787</v>
      </c>
      <c r="KQ1428" s="1434" t="s">
        <v>787</v>
      </c>
      <c r="KR1428" s="1434" t="s">
        <v>787</v>
      </c>
      <c r="KS1428" s="1434" t="s">
        <v>787</v>
      </c>
      <c r="KT1428" s="1434" t="s">
        <v>787</v>
      </c>
      <c r="KU1428" s="1434" t="s">
        <v>787</v>
      </c>
      <c r="KV1428" s="1434" t="s">
        <v>787</v>
      </c>
      <c r="KW1428" s="1434" t="s">
        <v>787</v>
      </c>
      <c r="KX1428" s="1434" t="s">
        <v>787</v>
      </c>
      <c r="KY1428" s="1434" t="s">
        <v>787</v>
      </c>
      <c r="KZ1428" s="1434" t="s">
        <v>787</v>
      </c>
      <c r="LA1428" s="1434" t="s">
        <v>787</v>
      </c>
      <c r="LB1428" s="1434" t="s">
        <v>787</v>
      </c>
      <c r="LC1428" s="1434" t="s">
        <v>787</v>
      </c>
      <c r="LD1428" s="1434" t="s">
        <v>787</v>
      </c>
      <c r="LE1428" s="1434" t="s">
        <v>787</v>
      </c>
      <c r="LF1428" s="1434" t="s">
        <v>787</v>
      </c>
      <c r="LG1428" s="1434" t="s">
        <v>787</v>
      </c>
      <c r="LH1428" s="1434" t="s">
        <v>787</v>
      </c>
      <c r="LI1428" s="1434" t="s">
        <v>787</v>
      </c>
      <c r="LJ1428" s="1434" t="s">
        <v>787</v>
      </c>
      <c r="LK1428" s="1434" t="s">
        <v>787</v>
      </c>
      <c r="LL1428" s="1434" t="s">
        <v>787</v>
      </c>
      <c r="LM1428" s="1434" t="s">
        <v>787</v>
      </c>
      <c r="LN1428" s="1434" t="s">
        <v>787</v>
      </c>
      <c r="LO1428" s="1434" t="s">
        <v>787</v>
      </c>
      <c r="LP1428" s="1434" t="s">
        <v>787</v>
      </c>
      <c r="LQ1428" s="1434" t="s">
        <v>787</v>
      </c>
      <c r="LR1428" s="1434" t="s">
        <v>787</v>
      </c>
      <c r="LS1428" s="1434" t="s">
        <v>787</v>
      </c>
      <c r="LT1428" s="1434" t="s">
        <v>787</v>
      </c>
      <c r="LU1428" s="1434" t="s">
        <v>787</v>
      </c>
      <c r="LV1428" s="1434" t="s">
        <v>787</v>
      </c>
      <c r="LW1428" s="1434" t="s">
        <v>787</v>
      </c>
      <c r="LX1428" s="1434" t="s">
        <v>787</v>
      </c>
      <c r="LY1428" s="1434" t="s">
        <v>787</v>
      </c>
      <c r="LZ1428" s="1434" t="s">
        <v>787</v>
      </c>
      <c r="MA1428" s="1434" t="s">
        <v>787</v>
      </c>
      <c r="MB1428" s="1434" t="s">
        <v>787</v>
      </c>
      <c r="MC1428" s="1434" t="s">
        <v>787</v>
      </c>
    </row>
    <row r="1429" spans="1:341" s="786" customFormat="1" ht="48" hidden="1" customHeight="1" x14ac:dyDescent="0.25">
      <c r="A1429" s="1520">
        <v>2026</v>
      </c>
      <c r="B1429" s="1521">
        <v>479</v>
      </c>
      <c r="C1429" s="1521" t="s">
        <v>58</v>
      </c>
      <c r="D1429" s="1521">
        <v>3000654</v>
      </c>
      <c r="E1429" s="1521">
        <v>5005020</v>
      </c>
      <c r="F1429" s="1521" t="s">
        <v>2269</v>
      </c>
      <c r="G1429" s="1521" t="s">
        <v>2270</v>
      </c>
      <c r="H1429" s="1521">
        <v>93</v>
      </c>
      <c r="I1429" s="1521" t="s">
        <v>992</v>
      </c>
      <c r="J1429" s="1521" t="s">
        <v>10</v>
      </c>
      <c r="K1429" s="1521" t="s">
        <v>60</v>
      </c>
      <c r="L1429" s="1521" t="s">
        <v>3689</v>
      </c>
      <c r="M1429" s="1521" t="s">
        <v>62</v>
      </c>
      <c r="N1429" s="1521"/>
      <c r="O1429" s="1521" t="s">
        <v>2641</v>
      </c>
      <c r="P1429" s="1521" t="s">
        <v>65</v>
      </c>
      <c r="Q1429" s="1521">
        <v>1</v>
      </c>
      <c r="R1429" s="1550">
        <v>2600</v>
      </c>
      <c r="S1429" s="865" t="s">
        <v>787</v>
      </c>
      <c r="T1429" s="865" t="s">
        <v>787</v>
      </c>
      <c r="U1429" s="1521">
        <v>0</v>
      </c>
      <c r="V1429" s="1521">
        <v>26</v>
      </c>
      <c r="W1429" s="1521" t="s">
        <v>787</v>
      </c>
      <c r="X1429" s="1521" t="s">
        <v>787</v>
      </c>
      <c r="Y1429" s="1521" t="s">
        <v>787</v>
      </c>
      <c r="Z1429" s="1521" t="s">
        <v>787</v>
      </c>
      <c r="AA1429" s="1521" t="s">
        <v>787</v>
      </c>
      <c r="AB1429" s="1521" t="s">
        <v>787</v>
      </c>
      <c r="AC1429" s="1521" t="s">
        <v>787</v>
      </c>
      <c r="AD1429" s="1521" t="s">
        <v>787</v>
      </c>
      <c r="AE1429" s="285"/>
      <c r="AF1429" s="1523" t="s">
        <v>3951</v>
      </c>
      <c r="AG1429" s="1523" t="s">
        <v>3951</v>
      </c>
      <c r="AH1429" s="284">
        <f t="shared" si="1278"/>
        <v>0</v>
      </c>
      <c r="AI1429" s="284">
        <f t="shared" si="1280"/>
        <v>2600</v>
      </c>
      <c r="AJ1429" s="1523" t="s">
        <v>3951</v>
      </c>
      <c r="AK1429" s="1523" t="s">
        <v>3951</v>
      </c>
      <c r="AL1429" s="1523" t="s">
        <v>3951</v>
      </c>
      <c r="AM1429" s="1523" t="s">
        <v>3951</v>
      </c>
      <c r="AN1429" s="1523" t="s">
        <v>3951</v>
      </c>
      <c r="AO1429" s="1523" t="s">
        <v>3951</v>
      </c>
      <c r="AP1429" s="1523" t="s">
        <v>3951</v>
      </c>
      <c r="AQ1429" s="1523" t="s">
        <v>3951</v>
      </c>
      <c r="AR1429" s="288">
        <f t="shared" si="1279"/>
        <v>2600</v>
      </c>
      <c r="AS1429" s="1502" t="s">
        <v>2578</v>
      </c>
      <c r="AT1429" s="865" t="s">
        <v>787</v>
      </c>
      <c r="AU1429" s="865" t="s">
        <v>3535</v>
      </c>
      <c r="AV1429" s="865" t="s">
        <v>3536</v>
      </c>
      <c r="AW1429" s="1524">
        <v>46058</v>
      </c>
      <c r="AX1429" s="865" t="s">
        <v>3537</v>
      </c>
      <c r="AY1429" s="1524">
        <v>46078</v>
      </c>
      <c r="AZ1429" s="865" t="s">
        <v>787</v>
      </c>
      <c r="BA1429" s="865" t="s">
        <v>3538</v>
      </c>
      <c r="BB1429" s="865" t="s">
        <v>995</v>
      </c>
      <c r="BC1429" s="1525" t="s">
        <v>3808</v>
      </c>
      <c r="BD1429" s="1525" t="s">
        <v>3952</v>
      </c>
      <c r="BE1429" s="1525" t="s">
        <v>3810</v>
      </c>
      <c r="BF1429" s="1526">
        <v>46108</v>
      </c>
      <c r="BG1429" s="865" t="s">
        <v>787</v>
      </c>
      <c r="BH1429" s="773" t="s">
        <v>2864</v>
      </c>
      <c r="BI1429" s="2781"/>
      <c r="BJ1429" s="2753"/>
      <c r="BK1429" s="2795" t="s">
        <v>787</v>
      </c>
      <c r="BL1429" s="1575">
        <v>6124</v>
      </c>
      <c r="BM1429" s="1575"/>
      <c r="BN1429" s="1297" t="s">
        <v>787</v>
      </c>
      <c r="BO1429" s="1297" t="s">
        <v>787</v>
      </c>
      <c r="BP1429" s="1297"/>
      <c r="BQ1429" s="1527" t="s">
        <v>3811</v>
      </c>
      <c r="BR1429" s="1527"/>
      <c r="BS1429" s="1375" t="s">
        <v>1424</v>
      </c>
      <c r="BT1429" s="1502" t="s">
        <v>1284</v>
      </c>
      <c r="BU1429" s="1502" t="s">
        <v>2865</v>
      </c>
      <c r="BV1429" s="1307">
        <v>76626538</v>
      </c>
      <c r="BW1429" s="1306">
        <v>10766265389</v>
      </c>
      <c r="BX1429" s="1502" t="s">
        <v>2834</v>
      </c>
      <c r="BY1429" s="1528">
        <v>46117</v>
      </c>
      <c r="BZ1429" s="1528">
        <v>46142</v>
      </c>
      <c r="CA1429" s="865" t="s">
        <v>787</v>
      </c>
      <c r="CB1429" s="865" t="s">
        <v>787</v>
      </c>
      <c r="CC1429" s="865" t="s">
        <v>787</v>
      </c>
      <c r="CD1429" s="865" t="s">
        <v>787</v>
      </c>
      <c r="CE1429" s="865" t="s">
        <v>787</v>
      </c>
      <c r="CF1429" s="865" t="s">
        <v>787</v>
      </c>
      <c r="CG1429" s="865" t="s">
        <v>787</v>
      </c>
      <c r="CH1429" s="865" t="s">
        <v>787</v>
      </c>
      <c r="CI1429" s="865" t="s">
        <v>787</v>
      </c>
      <c r="CJ1429" s="865" t="s">
        <v>787</v>
      </c>
      <c r="CK1429" s="865"/>
      <c r="CL1429" s="865"/>
      <c r="CM1429" s="865"/>
      <c r="CN1429" s="865"/>
      <c r="CO1429" s="865"/>
      <c r="CP1429" s="865"/>
      <c r="CQ1429" s="865"/>
      <c r="CR1429" s="865"/>
      <c r="CS1429" s="865" t="s">
        <v>787</v>
      </c>
      <c r="CT1429" s="1525"/>
      <c r="CU1429" s="390">
        <f t="shared" si="1272"/>
        <v>0</v>
      </c>
      <c r="CV1429" s="373">
        <v>0</v>
      </c>
      <c r="CW1429" s="390">
        <f t="shared" ref="CW1429:CW1460" si="1285">(R1429/30*CV1429)*Q1429</f>
        <v>0</v>
      </c>
      <c r="CX1429" s="373">
        <v>0</v>
      </c>
      <c r="CY1429" s="390">
        <f t="shared" si="1275"/>
        <v>0</v>
      </c>
      <c r="CZ1429" s="390">
        <f t="shared" si="1283"/>
        <v>0</v>
      </c>
      <c r="DA1429" s="390">
        <f t="shared" si="1284"/>
        <v>0</v>
      </c>
      <c r="DB1429" s="865" t="s">
        <v>787</v>
      </c>
      <c r="DC1429" s="1525">
        <v>26</v>
      </c>
      <c r="DD1429" s="1371">
        <f t="shared" si="1267"/>
        <v>2600</v>
      </c>
      <c r="DE1429" s="1525">
        <v>26</v>
      </c>
      <c r="DF1429" s="1371">
        <f t="shared" si="1282"/>
        <v>2600</v>
      </c>
      <c r="DG1429" s="865">
        <v>26</v>
      </c>
      <c r="DH1429" s="1371">
        <f t="shared" si="1281"/>
        <v>2600</v>
      </c>
      <c r="DI1429" s="865" t="s">
        <v>787</v>
      </c>
      <c r="DJ1429" s="865" t="s">
        <v>787</v>
      </c>
      <c r="DK1429" s="865"/>
      <c r="DL1429" s="865"/>
      <c r="DM1429" s="865"/>
      <c r="DN1429" s="865"/>
      <c r="DO1429" s="865"/>
      <c r="DP1429" s="865"/>
      <c r="DQ1429" s="865"/>
      <c r="DR1429" s="865"/>
      <c r="DS1429" s="865"/>
      <c r="DT1429" s="865" t="s">
        <v>787</v>
      </c>
      <c r="DU1429" s="793">
        <f t="shared" si="1274"/>
        <v>2600</v>
      </c>
      <c r="DV1429" s="794">
        <v>2600</v>
      </c>
      <c r="DW1429" s="794">
        <v>2600</v>
      </c>
      <c r="DX1429" s="794">
        <f t="shared" si="1276"/>
        <v>0</v>
      </c>
      <c r="DY1429" s="794">
        <f t="shared" si="1277"/>
        <v>0</v>
      </c>
      <c r="DZ1429" s="865" t="s">
        <v>787</v>
      </c>
      <c r="EA1429" s="865" t="s">
        <v>787</v>
      </c>
      <c r="EB1429" s="865" t="s">
        <v>787</v>
      </c>
      <c r="EC1429" s="865" t="s">
        <v>787</v>
      </c>
      <c r="ED1429" s="865" t="s">
        <v>787</v>
      </c>
      <c r="EE1429" s="865" t="s">
        <v>787</v>
      </c>
      <c r="EF1429" s="865" t="s">
        <v>787</v>
      </c>
      <c r="EG1429" s="865"/>
      <c r="EH1429" s="865" t="s">
        <v>787</v>
      </c>
      <c r="EI1429" s="865" t="s">
        <v>787</v>
      </c>
      <c r="EJ1429" s="865" t="s">
        <v>787</v>
      </c>
      <c r="EK1429" s="865" t="s">
        <v>787</v>
      </c>
      <c r="EL1429" s="865" t="s">
        <v>787</v>
      </c>
      <c r="EM1429" s="865" t="s">
        <v>787</v>
      </c>
      <c r="EN1429" s="865" t="s">
        <v>787</v>
      </c>
      <c r="EO1429" s="865" t="s">
        <v>787</v>
      </c>
      <c r="EP1429" s="865" t="s">
        <v>787</v>
      </c>
      <c r="EQ1429" s="865" t="s">
        <v>787</v>
      </c>
      <c r="ER1429" s="865" t="s">
        <v>787</v>
      </c>
      <c r="ES1429" s="865" t="s">
        <v>787</v>
      </c>
      <c r="ET1429" s="865" t="s">
        <v>787</v>
      </c>
      <c r="EU1429" s="865" t="s">
        <v>787</v>
      </c>
      <c r="EV1429" s="865" t="s">
        <v>787</v>
      </c>
      <c r="EW1429" s="865" t="s">
        <v>787</v>
      </c>
      <c r="EX1429" s="865" t="s">
        <v>787</v>
      </c>
      <c r="EY1429" s="865" t="s">
        <v>787</v>
      </c>
      <c r="EZ1429" s="865" t="s">
        <v>787</v>
      </c>
      <c r="FA1429" s="865" t="s">
        <v>787</v>
      </c>
      <c r="FB1429" s="865" t="s">
        <v>787</v>
      </c>
      <c r="FC1429" s="865" t="s">
        <v>787</v>
      </c>
      <c r="FD1429" s="865" t="s">
        <v>787</v>
      </c>
      <c r="FE1429" s="865" t="s">
        <v>787</v>
      </c>
      <c r="FF1429" s="865" t="s">
        <v>787</v>
      </c>
      <c r="FG1429" s="865" t="s">
        <v>787</v>
      </c>
      <c r="FH1429" s="865" t="s">
        <v>787</v>
      </c>
      <c r="FI1429" s="1434" t="s">
        <v>787</v>
      </c>
      <c r="FJ1429" s="1434" t="s">
        <v>787</v>
      </c>
      <c r="FK1429" s="1434" t="s">
        <v>787</v>
      </c>
      <c r="FL1429" s="1434" t="s">
        <v>787</v>
      </c>
      <c r="FM1429" s="1434" t="s">
        <v>787</v>
      </c>
      <c r="FN1429" s="1434" t="s">
        <v>787</v>
      </c>
      <c r="FO1429" s="1434" t="s">
        <v>787</v>
      </c>
      <c r="FP1429" s="1434" t="s">
        <v>787</v>
      </c>
      <c r="FQ1429" s="1434" t="s">
        <v>787</v>
      </c>
      <c r="FR1429" s="1434" t="s">
        <v>787</v>
      </c>
      <c r="FS1429" s="1434" t="s">
        <v>787</v>
      </c>
      <c r="FT1429" s="1434" t="s">
        <v>787</v>
      </c>
      <c r="FU1429" s="1434" t="s">
        <v>787</v>
      </c>
      <c r="FV1429" s="1434" t="s">
        <v>787</v>
      </c>
      <c r="FW1429" s="1434" t="s">
        <v>787</v>
      </c>
      <c r="FX1429" s="1434" t="s">
        <v>787</v>
      </c>
      <c r="FY1429" s="1434" t="s">
        <v>787</v>
      </c>
      <c r="FZ1429" s="1434" t="s">
        <v>787</v>
      </c>
      <c r="GA1429" s="1434" t="s">
        <v>787</v>
      </c>
      <c r="GB1429" s="1434" t="s">
        <v>787</v>
      </c>
      <c r="GC1429" s="1434" t="s">
        <v>787</v>
      </c>
      <c r="GD1429" s="1434" t="s">
        <v>787</v>
      </c>
      <c r="GE1429" s="1434" t="s">
        <v>787</v>
      </c>
      <c r="GF1429" s="1434" t="s">
        <v>787</v>
      </c>
      <c r="GG1429" s="1434" t="s">
        <v>787</v>
      </c>
      <c r="GH1429" s="1434" t="s">
        <v>787</v>
      </c>
      <c r="GI1429" s="1434" t="s">
        <v>787</v>
      </c>
      <c r="GJ1429" s="1434" t="s">
        <v>787</v>
      </c>
      <c r="GK1429" s="1434" t="s">
        <v>787</v>
      </c>
      <c r="GL1429" s="1434" t="s">
        <v>787</v>
      </c>
      <c r="GM1429" s="1434" t="s">
        <v>787</v>
      </c>
      <c r="GN1429" s="1434" t="s">
        <v>787</v>
      </c>
      <c r="GO1429" s="1434" t="s">
        <v>787</v>
      </c>
      <c r="GP1429" s="1434" t="s">
        <v>787</v>
      </c>
      <c r="GQ1429" s="1434" t="s">
        <v>787</v>
      </c>
      <c r="GR1429" s="1434" t="s">
        <v>787</v>
      </c>
      <c r="GS1429" s="1434" t="s">
        <v>787</v>
      </c>
      <c r="GT1429" s="1434" t="s">
        <v>787</v>
      </c>
      <c r="GU1429" s="1434" t="s">
        <v>787</v>
      </c>
      <c r="GV1429" s="1434" t="s">
        <v>787</v>
      </c>
      <c r="GW1429" s="1434" t="s">
        <v>787</v>
      </c>
      <c r="GX1429" s="1434" t="s">
        <v>787</v>
      </c>
      <c r="GY1429" s="1434" t="s">
        <v>787</v>
      </c>
      <c r="GZ1429" s="1434" t="s">
        <v>787</v>
      </c>
      <c r="HA1429" s="1434" t="s">
        <v>787</v>
      </c>
      <c r="HB1429" s="1434" t="s">
        <v>787</v>
      </c>
      <c r="HC1429" s="1434" t="s">
        <v>787</v>
      </c>
      <c r="HD1429" s="1434" t="s">
        <v>787</v>
      </c>
      <c r="HE1429" s="1434" t="s">
        <v>787</v>
      </c>
      <c r="HF1429" s="1434" t="s">
        <v>787</v>
      </c>
      <c r="HG1429" s="1434" t="s">
        <v>787</v>
      </c>
      <c r="HH1429" s="1434" t="s">
        <v>787</v>
      </c>
      <c r="HI1429" s="1434" t="s">
        <v>787</v>
      </c>
      <c r="HJ1429" s="1434" t="s">
        <v>787</v>
      </c>
      <c r="HK1429" s="1434" t="s">
        <v>787</v>
      </c>
      <c r="HL1429" s="1434" t="s">
        <v>787</v>
      </c>
      <c r="HM1429" s="1434" t="s">
        <v>787</v>
      </c>
      <c r="HN1429" s="1434" t="s">
        <v>787</v>
      </c>
      <c r="HO1429" s="1434" t="s">
        <v>787</v>
      </c>
      <c r="HP1429" s="1434" t="s">
        <v>787</v>
      </c>
      <c r="HQ1429" s="1434" t="s">
        <v>787</v>
      </c>
      <c r="HR1429" s="1434" t="s">
        <v>787</v>
      </c>
      <c r="HS1429" s="1434" t="s">
        <v>787</v>
      </c>
      <c r="HT1429" s="1434" t="s">
        <v>787</v>
      </c>
      <c r="HU1429" s="1434" t="s">
        <v>787</v>
      </c>
      <c r="HV1429" s="1434" t="s">
        <v>787</v>
      </c>
      <c r="HW1429" s="1434" t="s">
        <v>787</v>
      </c>
      <c r="HX1429" s="1434" t="s">
        <v>787</v>
      </c>
      <c r="HY1429" s="1434" t="s">
        <v>787</v>
      </c>
      <c r="HZ1429" s="1434" t="s">
        <v>787</v>
      </c>
      <c r="IA1429" s="1434" t="s">
        <v>787</v>
      </c>
      <c r="IB1429" s="1434" t="s">
        <v>787</v>
      </c>
      <c r="IC1429" s="1434" t="s">
        <v>787</v>
      </c>
      <c r="ID1429" s="1434" t="s">
        <v>787</v>
      </c>
      <c r="IE1429" s="1434" t="s">
        <v>787</v>
      </c>
      <c r="IF1429" s="1434" t="s">
        <v>787</v>
      </c>
      <c r="IG1429" s="1434" t="s">
        <v>787</v>
      </c>
      <c r="IH1429" s="1434" t="s">
        <v>787</v>
      </c>
      <c r="II1429" s="1434" t="s">
        <v>787</v>
      </c>
      <c r="IJ1429" s="1434" t="s">
        <v>787</v>
      </c>
      <c r="IK1429" s="1434" t="s">
        <v>787</v>
      </c>
      <c r="IL1429" s="1434" t="s">
        <v>787</v>
      </c>
      <c r="IM1429" s="1434" t="s">
        <v>787</v>
      </c>
      <c r="IN1429" s="1434" t="s">
        <v>787</v>
      </c>
      <c r="IO1429" s="1434" t="s">
        <v>787</v>
      </c>
      <c r="IP1429" s="1434" t="s">
        <v>787</v>
      </c>
      <c r="IQ1429" s="1434" t="s">
        <v>787</v>
      </c>
      <c r="IR1429" s="1434" t="s">
        <v>787</v>
      </c>
      <c r="IS1429" s="1434" t="s">
        <v>787</v>
      </c>
      <c r="IT1429" s="1434" t="s">
        <v>787</v>
      </c>
      <c r="IU1429" s="1434" t="s">
        <v>787</v>
      </c>
      <c r="IV1429" s="1434" t="s">
        <v>787</v>
      </c>
      <c r="IW1429" s="1434" t="s">
        <v>787</v>
      </c>
      <c r="IX1429" s="1434" t="s">
        <v>787</v>
      </c>
      <c r="IY1429" s="1434" t="s">
        <v>787</v>
      </c>
      <c r="IZ1429" s="1434" t="s">
        <v>787</v>
      </c>
      <c r="JA1429" s="1434" t="s">
        <v>787</v>
      </c>
      <c r="JB1429" s="1434" t="s">
        <v>787</v>
      </c>
      <c r="JC1429" s="1434" t="s">
        <v>787</v>
      </c>
      <c r="JD1429" s="1434" t="s">
        <v>787</v>
      </c>
      <c r="JE1429" s="1434" t="s">
        <v>787</v>
      </c>
      <c r="JF1429" s="1434" t="s">
        <v>787</v>
      </c>
      <c r="JG1429" s="1434" t="s">
        <v>787</v>
      </c>
      <c r="JH1429" s="1434" t="s">
        <v>787</v>
      </c>
      <c r="JI1429" s="1434" t="s">
        <v>787</v>
      </c>
      <c r="JJ1429" s="1434" t="s">
        <v>787</v>
      </c>
      <c r="JK1429" s="1434" t="s">
        <v>787</v>
      </c>
      <c r="JL1429" s="1434" t="s">
        <v>787</v>
      </c>
      <c r="JM1429" s="1434" t="s">
        <v>787</v>
      </c>
      <c r="JN1429" s="1434" t="s">
        <v>787</v>
      </c>
      <c r="JO1429" s="1434" t="s">
        <v>787</v>
      </c>
      <c r="JP1429" s="1434" t="s">
        <v>787</v>
      </c>
      <c r="JQ1429" s="1434" t="s">
        <v>787</v>
      </c>
      <c r="JR1429" s="1434" t="s">
        <v>787</v>
      </c>
      <c r="JS1429" s="1434" t="s">
        <v>787</v>
      </c>
      <c r="JT1429" s="1434" t="s">
        <v>787</v>
      </c>
      <c r="JU1429" s="1434" t="s">
        <v>787</v>
      </c>
      <c r="JV1429" s="1434" t="s">
        <v>787</v>
      </c>
      <c r="JW1429" s="1434" t="s">
        <v>787</v>
      </c>
      <c r="JX1429" s="1434" t="s">
        <v>787</v>
      </c>
      <c r="JY1429" s="1434" t="s">
        <v>787</v>
      </c>
      <c r="JZ1429" s="1434" t="s">
        <v>787</v>
      </c>
      <c r="KA1429" s="1434" t="s">
        <v>787</v>
      </c>
      <c r="KB1429" s="1434" t="s">
        <v>787</v>
      </c>
      <c r="KC1429" s="1434" t="s">
        <v>787</v>
      </c>
      <c r="KD1429" s="1434" t="s">
        <v>787</v>
      </c>
      <c r="KE1429" s="1434" t="s">
        <v>787</v>
      </c>
      <c r="KF1429" s="1434" t="s">
        <v>787</v>
      </c>
      <c r="KG1429" s="1434" t="s">
        <v>787</v>
      </c>
      <c r="KH1429" s="1434" t="s">
        <v>787</v>
      </c>
      <c r="KI1429" s="1434" t="s">
        <v>787</v>
      </c>
      <c r="KJ1429" s="1434" t="s">
        <v>787</v>
      </c>
      <c r="KK1429" s="1434" t="s">
        <v>787</v>
      </c>
      <c r="KL1429" s="1434" t="s">
        <v>787</v>
      </c>
      <c r="KM1429" s="1434" t="s">
        <v>787</v>
      </c>
      <c r="KN1429" s="1434" t="s">
        <v>787</v>
      </c>
      <c r="KO1429" s="1434" t="s">
        <v>787</v>
      </c>
      <c r="KP1429" s="1434" t="s">
        <v>787</v>
      </c>
      <c r="KQ1429" s="1434" t="s">
        <v>787</v>
      </c>
      <c r="KR1429" s="1434" t="s">
        <v>787</v>
      </c>
      <c r="KS1429" s="1434" t="s">
        <v>787</v>
      </c>
      <c r="KT1429" s="1434" t="s">
        <v>787</v>
      </c>
      <c r="KU1429" s="1434" t="s">
        <v>787</v>
      </c>
      <c r="KV1429" s="1434" t="s">
        <v>787</v>
      </c>
      <c r="KW1429" s="1434" t="s">
        <v>787</v>
      </c>
      <c r="KX1429" s="1434" t="s">
        <v>787</v>
      </c>
      <c r="KY1429" s="1434" t="s">
        <v>787</v>
      </c>
      <c r="KZ1429" s="1434" t="s">
        <v>787</v>
      </c>
      <c r="LA1429" s="1434" t="s">
        <v>787</v>
      </c>
      <c r="LB1429" s="1434" t="s">
        <v>787</v>
      </c>
      <c r="LC1429" s="1434" t="s">
        <v>787</v>
      </c>
      <c r="LD1429" s="1434" t="s">
        <v>787</v>
      </c>
      <c r="LE1429" s="1434" t="s">
        <v>787</v>
      </c>
      <c r="LF1429" s="1434" t="s">
        <v>787</v>
      </c>
      <c r="LG1429" s="1434" t="s">
        <v>787</v>
      </c>
      <c r="LH1429" s="1434" t="s">
        <v>787</v>
      </c>
      <c r="LI1429" s="1434" t="s">
        <v>787</v>
      </c>
      <c r="LJ1429" s="1434" t="s">
        <v>787</v>
      </c>
      <c r="LK1429" s="1434" t="s">
        <v>787</v>
      </c>
      <c r="LL1429" s="1434" t="s">
        <v>787</v>
      </c>
      <c r="LM1429" s="1434" t="s">
        <v>787</v>
      </c>
      <c r="LN1429" s="1434" t="s">
        <v>787</v>
      </c>
      <c r="LO1429" s="1434" t="s">
        <v>787</v>
      </c>
      <c r="LP1429" s="1434" t="s">
        <v>787</v>
      </c>
      <c r="LQ1429" s="1434" t="s">
        <v>787</v>
      </c>
      <c r="LR1429" s="1434" t="s">
        <v>787</v>
      </c>
      <c r="LS1429" s="1434" t="s">
        <v>787</v>
      </c>
      <c r="LT1429" s="1434" t="s">
        <v>787</v>
      </c>
      <c r="LU1429" s="1434" t="s">
        <v>787</v>
      </c>
      <c r="LV1429" s="1434" t="s">
        <v>787</v>
      </c>
      <c r="LW1429" s="1434" t="s">
        <v>787</v>
      </c>
      <c r="LX1429" s="1434" t="s">
        <v>787</v>
      </c>
      <c r="LY1429" s="1434" t="s">
        <v>787</v>
      </c>
      <c r="LZ1429" s="1434" t="s">
        <v>787</v>
      </c>
      <c r="MA1429" s="1434" t="s">
        <v>787</v>
      </c>
      <c r="MB1429" s="1434" t="s">
        <v>787</v>
      </c>
      <c r="MC1429" s="1434" t="s">
        <v>787</v>
      </c>
    </row>
    <row r="1430" spans="1:341" s="786" customFormat="1" ht="48" hidden="1" customHeight="1" x14ac:dyDescent="0.25">
      <c r="A1430" s="1520">
        <v>2026</v>
      </c>
      <c r="B1430" s="1521">
        <v>479</v>
      </c>
      <c r="C1430" s="1521" t="s">
        <v>58</v>
      </c>
      <c r="D1430" s="1521">
        <v>3000654</v>
      </c>
      <c r="E1430" s="1521">
        <v>5005020</v>
      </c>
      <c r="F1430" s="1521" t="s">
        <v>2269</v>
      </c>
      <c r="G1430" s="1521" t="s">
        <v>2270</v>
      </c>
      <c r="H1430" s="1521">
        <v>93</v>
      </c>
      <c r="I1430" s="1521" t="s">
        <v>992</v>
      </c>
      <c r="J1430" s="1521" t="s">
        <v>10</v>
      </c>
      <c r="K1430" s="1521" t="s">
        <v>60</v>
      </c>
      <c r="L1430" s="1521" t="s">
        <v>3689</v>
      </c>
      <c r="M1430" s="1521" t="s">
        <v>62</v>
      </c>
      <c r="N1430" s="1521"/>
      <c r="O1430" s="1521" t="s">
        <v>2641</v>
      </c>
      <c r="P1430" s="1521" t="s">
        <v>65</v>
      </c>
      <c r="Q1430" s="1521">
        <v>1</v>
      </c>
      <c r="R1430" s="1550">
        <v>2600</v>
      </c>
      <c r="S1430" s="865" t="s">
        <v>787</v>
      </c>
      <c r="T1430" s="865" t="s">
        <v>787</v>
      </c>
      <c r="U1430" s="1521">
        <v>0</v>
      </c>
      <c r="V1430" s="1521">
        <v>26</v>
      </c>
      <c r="W1430" s="1521" t="s">
        <v>787</v>
      </c>
      <c r="X1430" s="1521" t="s">
        <v>787</v>
      </c>
      <c r="Y1430" s="1521" t="s">
        <v>787</v>
      </c>
      <c r="Z1430" s="1521" t="s">
        <v>787</v>
      </c>
      <c r="AA1430" s="1521" t="s">
        <v>787</v>
      </c>
      <c r="AB1430" s="1521" t="s">
        <v>787</v>
      </c>
      <c r="AC1430" s="1521" t="s">
        <v>787</v>
      </c>
      <c r="AD1430" s="1521" t="s">
        <v>787</v>
      </c>
      <c r="AE1430" s="285"/>
      <c r="AF1430" s="1523" t="s">
        <v>3951</v>
      </c>
      <c r="AG1430" s="1523" t="s">
        <v>3951</v>
      </c>
      <c r="AH1430" s="284">
        <f t="shared" si="1278"/>
        <v>0</v>
      </c>
      <c r="AI1430" s="284">
        <f t="shared" si="1280"/>
        <v>2600</v>
      </c>
      <c r="AJ1430" s="1523" t="s">
        <v>3951</v>
      </c>
      <c r="AK1430" s="1523" t="s">
        <v>3951</v>
      </c>
      <c r="AL1430" s="1523" t="s">
        <v>3951</v>
      </c>
      <c r="AM1430" s="1523" t="s">
        <v>3951</v>
      </c>
      <c r="AN1430" s="1523" t="s">
        <v>3951</v>
      </c>
      <c r="AO1430" s="1523" t="s">
        <v>3951</v>
      </c>
      <c r="AP1430" s="1523" t="s">
        <v>3951</v>
      </c>
      <c r="AQ1430" s="1523" t="s">
        <v>3951</v>
      </c>
      <c r="AR1430" s="288">
        <f t="shared" si="1279"/>
        <v>2600</v>
      </c>
      <c r="AS1430" s="1502" t="s">
        <v>2578</v>
      </c>
      <c r="AT1430" s="865" t="s">
        <v>787</v>
      </c>
      <c r="AU1430" s="865" t="s">
        <v>3535</v>
      </c>
      <c r="AV1430" s="865" t="s">
        <v>3536</v>
      </c>
      <c r="AW1430" s="1524">
        <v>46058</v>
      </c>
      <c r="AX1430" s="865" t="s">
        <v>3537</v>
      </c>
      <c r="AY1430" s="1524">
        <v>46078</v>
      </c>
      <c r="AZ1430" s="865" t="s">
        <v>787</v>
      </c>
      <c r="BA1430" s="865" t="s">
        <v>3538</v>
      </c>
      <c r="BB1430" s="865" t="s">
        <v>995</v>
      </c>
      <c r="BC1430" s="1525" t="s">
        <v>3808</v>
      </c>
      <c r="BD1430" s="1525" t="s">
        <v>3952</v>
      </c>
      <c r="BE1430" s="1525" t="s">
        <v>3810</v>
      </c>
      <c r="BF1430" s="1526">
        <v>46108</v>
      </c>
      <c r="BG1430" s="865" t="s">
        <v>787</v>
      </c>
      <c r="BH1430" s="773" t="s">
        <v>2868</v>
      </c>
      <c r="BI1430" s="2778"/>
      <c r="BJ1430" s="1440"/>
      <c r="BK1430" s="1302" t="s">
        <v>787</v>
      </c>
      <c r="BL1430" s="865">
        <v>6125</v>
      </c>
      <c r="BM1430" s="865"/>
      <c r="BN1430" s="1302" t="s">
        <v>787</v>
      </c>
      <c r="BO1430" s="1302" t="s">
        <v>787</v>
      </c>
      <c r="BP1430" s="1302"/>
      <c r="BQ1430" s="1527" t="s">
        <v>3811</v>
      </c>
      <c r="BR1430" s="2619"/>
      <c r="BS1430" s="1502" t="s">
        <v>1471</v>
      </c>
      <c r="BT1430" s="1502" t="s">
        <v>1537</v>
      </c>
      <c r="BU1430" s="1502" t="s">
        <v>2869</v>
      </c>
      <c r="BV1430" s="1307">
        <v>75481106</v>
      </c>
      <c r="BW1430" s="1306">
        <v>10754811060</v>
      </c>
      <c r="BX1430" s="1502" t="s">
        <v>2834</v>
      </c>
      <c r="BY1430" s="1528">
        <v>46117</v>
      </c>
      <c r="BZ1430" s="1528">
        <v>46142</v>
      </c>
      <c r="CA1430" s="865" t="s">
        <v>787</v>
      </c>
      <c r="CB1430" s="865" t="s">
        <v>787</v>
      </c>
      <c r="CC1430" s="865" t="s">
        <v>787</v>
      </c>
      <c r="CD1430" s="865" t="s">
        <v>787</v>
      </c>
      <c r="CE1430" s="865" t="s">
        <v>787</v>
      </c>
      <c r="CF1430" s="865" t="s">
        <v>787</v>
      </c>
      <c r="CG1430" s="865" t="s">
        <v>787</v>
      </c>
      <c r="CH1430" s="865" t="s">
        <v>787</v>
      </c>
      <c r="CI1430" s="865" t="s">
        <v>787</v>
      </c>
      <c r="CJ1430" s="865" t="s">
        <v>787</v>
      </c>
      <c r="CK1430" s="865"/>
      <c r="CL1430" s="865"/>
      <c r="CM1430" s="865"/>
      <c r="CN1430" s="865"/>
      <c r="CO1430" s="865"/>
      <c r="CP1430" s="865"/>
      <c r="CQ1430" s="865"/>
      <c r="CR1430" s="865"/>
      <c r="CS1430" s="865" t="s">
        <v>787</v>
      </c>
      <c r="CT1430" s="1525"/>
      <c r="CU1430" s="390">
        <f t="shared" si="1272"/>
        <v>0</v>
      </c>
      <c r="CV1430" s="373">
        <v>0</v>
      </c>
      <c r="CW1430" s="390">
        <f t="shared" si="1285"/>
        <v>0</v>
      </c>
      <c r="CX1430" s="373">
        <v>0</v>
      </c>
      <c r="CY1430" s="390">
        <f t="shared" si="1275"/>
        <v>0</v>
      </c>
      <c r="CZ1430" s="390">
        <f t="shared" si="1283"/>
        <v>0</v>
      </c>
      <c r="DA1430" s="390">
        <f t="shared" si="1284"/>
        <v>0</v>
      </c>
      <c r="DB1430" s="865" t="s">
        <v>787</v>
      </c>
      <c r="DC1430" s="1525">
        <v>26</v>
      </c>
      <c r="DD1430" s="1371">
        <f t="shared" si="1267"/>
        <v>2600</v>
      </c>
      <c r="DE1430" s="1525">
        <v>26</v>
      </c>
      <c r="DF1430" s="1371">
        <f t="shared" si="1282"/>
        <v>2600</v>
      </c>
      <c r="DG1430" s="865">
        <v>26</v>
      </c>
      <c r="DH1430" s="1371">
        <f t="shared" si="1281"/>
        <v>2600</v>
      </c>
      <c r="DI1430" s="865" t="s">
        <v>787</v>
      </c>
      <c r="DJ1430" s="865" t="s">
        <v>787</v>
      </c>
      <c r="DK1430" s="865"/>
      <c r="DL1430" s="865"/>
      <c r="DM1430" s="865"/>
      <c r="DN1430" s="865"/>
      <c r="DO1430" s="865"/>
      <c r="DP1430" s="865"/>
      <c r="DQ1430" s="865"/>
      <c r="DR1430" s="865"/>
      <c r="DS1430" s="865"/>
      <c r="DT1430" s="865" t="s">
        <v>787</v>
      </c>
      <c r="DU1430" s="793">
        <f t="shared" si="1274"/>
        <v>2600</v>
      </c>
      <c r="DV1430" s="794">
        <v>2600</v>
      </c>
      <c r="DW1430" s="794">
        <v>2600</v>
      </c>
      <c r="DX1430" s="794">
        <f t="shared" si="1276"/>
        <v>0</v>
      </c>
      <c r="DY1430" s="794">
        <f t="shared" si="1277"/>
        <v>0</v>
      </c>
      <c r="DZ1430" s="865" t="s">
        <v>787</v>
      </c>
      <c r="EA1430" s="865" t="s">
        <v>787</v>
      </c>
      <c r="EB1430" s="865" t="s">
        <v>787</v>
      </c>
      <c r="EC1430" s="865" t="s">
        <v>787</v>
      </c>
      <c r="ED1430" s="865" t="s">
        <v>787</v>
      </c>
      <c r="EE1430" s="865" t="s">
        <v>787</v>
      </c>
      <c r="EF1430" s="865" t="s">
        <v>787</v>
      </c>
      <c r="EG1430" s="865"/>
      <c r="EH1430" s="865" t="s">
        <v>787</v>
      </c>
      <c r="EI1430" s="865" t="s">
        <v>787</v>
      </c>
      <c r="EJ1430" s="865" t="s">
        <v>787</v>
      </c>
      <c r="EK1430" s="865" t="s">
        <v>787</v>
      </c>
      <c r="EL1430" s="865" t="s">
        <v>787</v>
      </c>
      <c r="EM1430" s="865" t="s">
        <v>787</v>
      </c>
      <c r="EN1430" s="865" t="s">
        <v>787</v>
      </c>
      <c r="EO1430" s="865" t="s">
        <v>787</v>
      </c>
      <c r="EP1430" s="865" t="s">
        <v>787</v>
      </c>
      <c r="EQ1430" s="865" t="s">
        <v>787</v>
      </c>
      <c r="ER1430" s="865" t="s">
        <v>787</v>
      </c>
      <c r="ES1430" s="865" t="s">
        <v>787</v>
      </c>
      <c r="ET1430" s="865" t="s">
        <v>787</v>
      </c>
      <c r="EU1430" s="865" t="s">
        <v>787</v>
      </c>
      <c r="EV1430" s="865" t="s">
        <v>787</v>
      </c>
      <c r="EW1430" s="865" t="s">
        <v>787</v>
      </c>
      <c r="EX1430" s="865" t="s">
        <v>787</v>
      </c>
      <c r="EY1430" s="865" t="s">
        <v>787</v>
      </c>
      <c r="EZ1430" s="865" t="s">
        <v>787</v>
      </c>
      <c r="FA1430" s="865" t="s">
        <v>787</v>
      </c>
      <c r="FB1430" s="865" t="s">
        <v>787</v>
      </c>
      <c r="FC1430" s="865" t="s">
        <v>787</v>
      </c>
      <c r="FD1430" s="865" t="s">
        <v>787</v>
      </c>
      <c r="FE1430" s="865" t="s">
        <v>787</v>
      </c>
      <c r="FF1430" s="865" t="s">
        <v>787</v>
      </c>
      <c r="FG1430" s="865" t="s">
        <v>787</v>
      </c>
      <c r="FH1430" s="865" t="s">
        <v>787</v>
      </c>
      <c r="FI1430" s="1434" t="s">
        <v>787</v>
      </c>
      <c r="FJ1430" s="1434" t="s">
        <v>787</v>
      </c>
      <c r="FK1430" s="1434" t="s">
        <v>787</v>
      </c>
      <c r="FL1430" s="1434" t="s">
        <v>787</v>
      </c>
      <c r="FM1430" s="1434" t="s">
        <v>787</v>
      </c>
      <c r="FN1430" s="1434" t="s">
        <v>787</v>
      </c>
      <c r="FO1430" s="1434" t="s">
        <v>787</v>
      </c>
      <c r="FP1430" s="1434" t="s">
        <v>787</v>
      </c>
      <c r="FQ1430" s="1434" t="s">
        <v>787</v>
      </c>
      <c r="FR1430" s="1434" t="s">
        <v>787</v>
      </c>
      <c r="FS1430" s="1434" t="s">
        <v>787</v>
      </c>
      <c r="FT1430" s="1434" t="s">
        <v>787</v>
      </c>
      <c r="FU1430" s="1434" t="s">
        <v>787</v>
      </c>
      <c r="FV1430" s="1434" t="s">
        <v>787</v>
      </c>
      <c r="FW1430" s="1434" t="s">
        <v>787</v>
      </c>
      <c r="FX1430" s="1434" t="s">
        <v>787</v>
      </c>
      <c r="FY1430" s="1434" t="s">
        <v>787</v>
      </c>
      <c r="FZ1430" s="1434" t="s">
        <v>787</v>
      </c>
      <c r="GA1430" s="1434" t="s">
        <v>787</v>
      </c>
      <c r="GB1430" s="1434" t="s">
        <v>787</v>
      </c>
      <c r="GC1430" s="1434" t="s">
        <v>787</v>
      </c>
      <c r="GD1430" s="1434" t="s">
        <v>787</v>
      </c>
      <c r="GE1430" s="1434" t="s">
        <v>787</v>
      </c>
      <c r="GF1430" s="1434" t="s">
        <v>787</v>
      </c>
      <c r="GG1430" s="1434" t="s">
        <v>787</v>
      </c>
      <c r="GH1430" s="1434" t="s">
        <v>787</v>
      </c>
      <c r="GI1430" s="1434" t="s">
        <v>787</v>
      </c>
      <c r="GJ1430" s="1434" t="s">
        <v>787</v>
      </c>
      <c r="GK1430" s="1434" t="s">
        <v>787</v>
      </c>
      <c r="GL1430" s="1434" t="s">
        <v>787</v>
      </c>
      <c r="GM1430" s="1434" t="s">
        <v>787</v>
      </c>
      <c r="GN1430" s="1434" t="s">
        <v>787</v>
      </c>
      <c r="GO1430" s="1434" t="s">
        <v>787</v>
      </c>
      <c r="GP1430" s="1434" t="s">
        <v>787</v>
      </c>
      <c r="GQ1430" s="1434" t="s">
        <v>787</v>
      </c>
      <c r="GR1430" s="1434" t="s">
        <v>787</v>
      </c>
      <c r="GS1430" s="1434" t="s">
        <v>787</v>
      </c>
      <c r="GT1430" s="1434" t="s">
        <v>787</v>
      </c>
      <c r="GU1430" s="1434" t="s">
        <v>787</v>
      </c>
      <c r="GV1430" s="1434" t="s">
        <v>787</v>
      </c>
      <c r="GW1430" s="1434" t="s">
        <v>787</v>
      </c>
      <c r="GX1430" s="1434" t="s">
        <v>787</v>
      </c>
      <c r="GY1430" s="1434" t="s">
        <v>787</v>
      </c>
      <c r="GZ1430" s="1434" t="s">
        <v>787</v>
      </c>
      <c r="HA1430" s="1434" t="s">
        <v>787</v>
      </c>
      <c r="HB1430" s="1434" t="s">
        <v>787</v>
      </c>
      <c r="HC1430" s="1434" t="s">
        <v>787</v>
      </c>
      <c r="HD1430" s="1434" t="s">
        <v>787</v>
      </c>
      <c r="HE1430" s="1434" t="s">
        <v>787</v>
      </c>
      <c r="HF1430" s="1434" t="s">
        <v>787</v>
      </c>
      <c r="HG1430" s="1434" t="s">
        <v>787</v>
      </c>
      <c r="HH1430" s="1434" t="s">
        <v>787</v>
      </c>
      <c r="HI1430" s="1434" t="s">
        <v>787</v>
      </c>
      <c r="HJ1430" s="1434" t="s">
        <v>787</v>
      </c>
      <c r="HK1430" s="1434" t="s">
        <v>787</v>
      </c>
      <c r="HL1430" s="1434" t="s">
        <v>787</v>
      </c>
      <c r="HM1430" s="1434" t="s">
        <v>787</v>
      </c>
      <c r="HN1430" s="1434" t="s">
        <v>787</v>
      </c>
      <c r="HO1430" s="1434" t="s">
        <v>787</v>
      </c>
      <c r="HP1430" s="1434" t="s">
        <v>787</v>
      </c>
      <c r="HQ1430" s="1434" t="s">
        <v>787</v>
      </c>
      <c r="HR1430" s="1434" t="s">
        <v>787</v>
      </c>
      <c r="HS1430" s="1434" t="s">
        <v>787</v>
      </c>
      <c r="HT1430" s="1434" t="s">
        <v>787</v>
      </c>
      <c r="HU1430" s="1434" t="s">
        <v>787</v>
      </c>
      <c r="HV1430" s="1434" t="s">
        <v>787</v>
      </c>
      <c r="HW1430" s="1434" t="s">
        <v>787</v>
      </c>
      <c r="HX1430" s="1434" t="s">
        <v>787</v>
      </c>
      <c r="HY1430" s="1434" t="s">
        <v>787</v>
      </c>
      <c r="HZ1430" s="1434" t="s">
        <v>787</v>
      </c>
      <c r="IA1430" s="1434" t="s">
        <v>787</v>
      </c>
      <c r="IB1430" s="1434" t="s">
        <v>787</v>
      </c>
      <c r="IC1430" s="1434" t="s">
        <v>787</v>
      </c>
      <c r="ID1430" s="1434" t="s">
        <v>787</v>
      </c>
      <c r="IE1430" s="1434" t="s">
        <v>787</v>
      </c>
      <c r="IF1430" s="1434" t="s">
        <v>787</v>
      </c>
      <c r="IG1430" s="1434" t="s">
        <v>787</v>
      </c>
      <c r="IH1430" s="1434" t="s">
        <v>787</v>
      </c>
      <c r="II1430" s="1434" t="s">
        <v>787</v>
      </c>
      <c r="IJ1430" s="1434" t="s">
        <v>787</v>
      </c>
      <c r="IK1430" s="1434" t="s">
        <v>787</v>
      </c>
      <c r="IL1430" s="1434" t="s">
        <v>787</v>
      </c>
      <c r="IM1430" s="1434" t="s">
        <v>787</v>
      </c>
      <c r="IN1430" s="1434" t="s">
        <v>787</v>
      </c>
      <c r="IO1430" s="1434" t="s">
        <v>787</v>
      </c>
      <c r="IP1430" s="1434" t="s">
        <v>787</v>
      </c>
      <c r="IQ1430" s="1434" t="s">
        <v>787</v>
      </c>
      <c r="IR1430" s="1434" t="s">
        <v>787</v>
      </c>
      <c r="IS1430" s="1434" t="s">
        <v>787</v>
      </c>
      <c r="IT1430" s="1434" t="s">
        <v>787</v>
      </c>
      <c r="IU1430" s="1434" t="s">
        <v>787</v>
      </c>
      <c r="IV1430" s="1434" t="s">
        <v>787</v>
      </c>
      <c r="IW1430" s="1434" t="s">
        <v>787</v>
      </c>
      <c r="IX1430" s="1434" t="s">
        <v>787</v>
      </c>
      <c r="IY1430" s="1434" t="s">
        <v>787</v>
      </c>
      <c r="IZ1430" s="1434" t="s">
        <v>787</v>
      </c>
      <c r="JA1430" s="1434" t="s">
        <v>787</v>
      </c>
      <c r="JB1430" s="1434" t="s">
        <v>787</v>
      </c>
      <c r="JC1430" s="1434" t="s">
        <v>787</v>
      </c>
      <c r="JD1430" s="1434" t="s">
        <v>787</v>
      </c>
      <c r="JE1430" s="1434" t="s">
        <v>787</v>
      </c>
      <c r="JF1430" s="1434" t="s">
        <v>787</v>
      </c>
      <c r="JG1430" s="1434" t="s">
        <v>787</v>
      </c>
      <c r="JH1430" s="1434" t="s">
        <v>787</v>
      </c>
      <c r="JI1430" s="1434" t="s">
        <v>787</v>
      </c>
      <c r="JJ1430" s="1434" t="s">
        <v>787</v>
      </c>
      <c r="JK1430" s="1434" t="s">
        <v>787</v>
      </c>
      <c r="JL1430" s="1434" t="s">
        <v>787</v>
      </c>
      <c r="JM1430" s="1434" t="s">
        <v>787</v>
      </c>
      <c r="JN1430" s="1434" t="s">
        <v>787</v>
      </c>
      <c r="JO1430" s="1434" t="s">
        <v>787</v>
      </c>
      <c r="JP1430" s="1434" t="s">
        <v>787</v>
      </c>
      <c r="JQ1430" s="1434" t="s">
        <v>787</v>
      </c>
      <c r="JR1430" s="1434" t="s">
        <v>787</v>
      </c>
      <c r="JS1430" s="1434" t="s">
        <v>787</v>
      </c>
      <c r="JT1430" s="1434" t="s">
        <v>787</v>
      </c>
      <c r="JU1430" s="1434" t="s">
        <v>787</v>
      </c>
      <c r="JV1430" s="1434" t="s">
        <v>787</v>
      </c>
      <c r="JW1430" s="1434" t="s">
        <v>787</v>
      </c>
      <c r="JX1430" s="1434" t="s">
        <v>787</v>
      </c>
      <c r="JY1430" s="1434" t="s">
        <v>787</v>
      </c>
      <c r="JZ1430" s="1434" t="s">
        <v>787</v>
      </c>
      <c r="KA1430" s="1434" t="s">
        <v>787</v>
      </c>
      <c r="KB1430" s="1434" t="s">
        <v>787</v>
      </c>
      <c r="KC1430" s="1434" t="s">
        <v>787</v>
      </c>
      <c r="KD1430" s="1434" t="s">
        <v>787</v>
      </c>
      <c r="KE1430" s="1434" t="s">
        <v>787</v>
      </c>
      <c r="KF1430" s="1434" t="s">
        <v>787</v>
      </c>
      <c r="KG1430" s="1434" t="s">
        <v>787</v>
      </c>
      <c r="KH1430" s="1434" t="s">
        <v>787</v>
      </c>
      <c r="KI1430" s="1434" t="s">
        <v>787</v>
      </c>
      <c r="KJ1430" s="1434" t="s">
        <v>787</v>
      </c>
      <c r="KK1430" s="1434" t="s">
        <v>787</v>
      </c>
      <c r="KL1430" s="1434" t="s">
        <v>787</v>
      </c>
      <c r="KM1430" s="1434" t="s">
        <v>787</v>
      </c>
      <c r="KN1430" s="1434" t="s">
        <v>787</v>
      </c>
      <c r="KO1430" s="1434" t="s">
        <v>787</v>
      </c>
      <c r="KP1430" s="1434" t="s">
        <v>787</v>
      </c>
      <c r="KQ1430" s="1434" t="s">
        <v>787</v>
      </c>
      <c r="KR1430" s="1434" t="s">
        <v>787</v>
      </c>
      <c r="KS1430" s="1434" t="s">
        <v>787</v>
      </c>
      <c r="KT1430" s="1434" t="s">
        <v>787</v>
      </c>
      <c r="KU1430" s="1434" t="s">
        <v>787</v>
      </c>
      <c r="KV1430" s="1434" t="s">
        <v>787</v>
      </c>
      <c r="KW1430" s="1434" t="s">
        <v>787</v>
      </c>
      <c r="KX1430" s="1434" t="s">
        <v>787</v>
      </c>
      <c r="KY1430" s="1434" t="s">
        <v>787</v>
      </c>
      <c r="KZ1430" s="1434" t="s">
        <v>787</v>
      </c>
      <c r="LA1430" s="1434" t="s">
        <v>787</v>
      </c>
      <c r="LB1430" s="1434" t="s">
        <v>787</v>
      </c>
      <c r="LC1430" s="1434" t="s">
        <v>787</v>
      </c>
      <c r="LD1430" s="1434" t="s">
        <v>787</v>
      </c>
      <c r="LE1430" s="1434" t="s">
        <v>787</v>
      </c>
      <c r="LF1430" s="1434" t="s">
        <v>787</v>
      </c>
      <c r="LG1430" s="1434" t="s">
        <v>787</v>
      </c>
      <c r="LH1430" s="1434" t="s">
        <v>787</v>
      </c>
      <c r="LI1430" s="1434" t="s">
        <v>787</v>
      </c>
      <c r="LJ1430" s="1434" t="s">
        <v>787</v>
      </c>
      <c r="LK1430" s="1434" t="s">
        <v>787</v>
      </c>
      <c r="LL1430" s="1434" t="s">
        <v>787</v>
      </c>
      <c r="LM1430" s="1434" t="s">
        <v>787</v>
      </c>
      <c r="LN1430" s="1434" t="s">
        <v>787</v>
      </c>
      <c r="LO1430" s="1434" t="s">
        <v>787</v>
      </c>
      <c r="LP1430" s="1434" t="s">
        <v>787</v>
      </c>
      <c r="LQ1430" s="1434" t="s">
        <v>787</v>
      </c>
      <c r="LR1430" s="1434" t="s">
        <v>787</v>
      </c>
      <c r="LS1430" s="1434" t="s">
        <v>787</v>
      </c>
      <c r="LT1430" s="1434" t="s">
        <v>787</v>
      </c>
      <c r="LU1430" s="1434" t="s">
        <v>787</v>
      </c>
      <c r="LV1430" s="1434" t="s">
        <v>787</v>
      </c>
      <c r="LW1430" s="1434" t="s">
        <v>787</v>
      </c>
      <c r="LX1430" s="1434" t="s">
        <v>787</v>
      </c>
      <c r="LY1430" s="1434" t="s">
        <v>787</v>
      </c>
      <c r="LZ1430" s="1434" t="s">
        <v>787</v>
      </c>
      <c r="MA1430" s="1434" t="s">
        <v>787</v>
      </c>
      <c r="MB1430" s="1434" t="s">
        <v>787</v>
      </c>
      <c r="MC1430" s="1434" t="s">
        <v>787</v>
      </c>
    </row>
    <row r="1431" spans="1:341" s="786" customFormat="1" ht="48" hidden="1" customHeight="1" x14ac:dyDescent="0.25">
      <c r="A1431" s="1520">
        <v>2026</v>
      </c>
      <c r="B1431" s="1521">
        <v>479</v>
      </c>
      <c r="C1431" s="1521" t="s">
        <v>58</v>
      </c>
      <c r="D1431" s="1521">
        <v>3000654</v>
      </c>
      <c r="E1431" s="1521">
        <v>5005020</v>
      </c>
      <c r="F1431" s="1521" t="s">
        <v>2269</v>
      </c>
      <c r="G1431" s="1521" t="s">
        <v>2270</v>
      </c>
      <c r="H1431" s="1521">
        <v>93</v>
      </c>
      <c r="I1431" s="1521" t="s">
        <v>992</v>
      </c>
      <c r="J1431" s="1521" t="s">
        <v>10</v>
      </c>
      <c r="K1431" s="1521" t="s">
        <v>60</v>
      </c>
      <c r="L1431" s="1521" t="s">
        <v>3689</v>
      </c>
      <c r="M1431" s="1521" t="s">
        <v>62</v>
      </c>
      <c r="N1431" s="1521"/>
      <c r="O1431" s="1521" t="s">
        <v>2641</v>
      </c>
      <c r="P1431" s="1521" t="s">
        <v>65</v>
      </c>
      <c r="Q1431" s="1521">
        <v>1</v>
      </c>
      <c r="R1431" s="1550">
        <v>2600</v>
      </c>
      <c r="S1431" s="865" t="s">
        <v>787</v>
      </c>
      <c r="T1431" s="865" t="s">
        <v>787</v>
      </c>
      <c r="U1431" s="1521">
        <v>0</v>
      </c>
      <c r="V1431" s="1521">
        <v>26</v>
      </c>
      <c r="W1431" s="1521" t="s">
        <v>787</v>
      </c>
      <c r="X1431" s="1521" t="s">
        <v>787</v>
      </c>
      <c r="Y1431" s="1521" t="s">
        <v>787</v>
      </c>
      <c r="Z1431" s="1521" t="s">
        <v>787</v>
      </c>
      <c r="AA1431" s="1521" t="s">
        <v>787</v>
      </c>
      <c r="AB1431" s="1521" t="s">
        <v>787</v>
      </c>
      <c r="AC1431" s="1521" t="s">
        <v>787</v>
      </c>
      <c r="AD1431" s="1521" t="s">
        <v>787</v>
      </c>
      <c r="AE1431" s="285"/>
      <c r="AF1431" s="1523" t="s">
        <v>3951</v>
      </c>
      <c r="AG1431" s="1523" t="s">
        <v>3951</v>
      </c>
      <c r="AH1431" s="284">
        <f t="shared" si="1278"/>
        <v>0</v>
      </c>
      <c r="AI1431" s="284">
        <f t="shared" si="1280"/>
        <v>2600</v>
      </c>
      <c r="AJ1431" s="1523" t="s">
        <v>3951</v>
      </c>
      <c r="AK1431" s="1523" t="s">
        <v>3951</v>
      </c>
      <c r="AL1431" s="1523" t="s">
        <v>3951</v>
      </c>
      <c r="AM1431" s="1523" t="s">
        <v>3951</v>
      </c>
      <c r="AN1431" s="1523" t="s">
        <v>3951</v>
      </c>
      <c r="AO1431" s="1523" t="s">
        <v>3951</v>
      </c>
      <c r="AP1431" s="1523" t="s">
        <v>3951</v>
      </c>
      <c r="AQ1431" s="1523" t="s">
        <v>3951</v>
      </c>
      <c r="AR1431" s="288">
        <f t="shared" si="1279"/>
        <v>2600</v>
      </c>
      <c r="AS1431" s="1502" t="s">
        <v>2578</v>
      </c>
      <c r="AT1431" s="865" t="s">
        <v>787</v>
      </c>
      <c r="AU1431" s="865" t="s">
        <v>3535</v>
      </c>
      <c r="AV1431" s="865" t="s">
        <v>3536</v>
      </c>
      <c r="AW1431" s="1524">
        <v>46058</v>
      </c>
      <c r="AX1431" s="865" t="s">
        <v>3537</v>
      </c>
      <c r="AY1431" s="1524">
        <v>46078</v>
      </c>
      <c r="AZ1431" s="865" t="s">
        <v>787</v>
      </c>
      <c r="BA1431" s="865" t="s">
        <v>3538</v>
      </c>
      <c r="BB1431" s="865" t="s">
        <v>995</v>
      </c>
      <c r="BC1431" s="1525" t="s">
        <v>3808</v>
      </c>
      <c r="BD1431" s="1525" t="s">
        <v>3952</v>
      </c>
      <c r="BE1431" s="1525" t="s">
        <v>3810</v>
      </c>
      <c r="BF1431" s="1526">
        <v>46108</v>
      </c>
      <c r="BG1431" s="865" t="s">
        <v>787</v>
      </c>
      <c r="BH1431" s="773" t="s">
        <v>2872</v>
      </c>
      <c r="BI1431" s="2778"/>
      <c r="BJ1431" s="1440"/>
      <c r="BK1431" s="1302" t="s">
        <v>787</v>
      </c>
      <c r="BL1431" s="865">
        <v>6126</v>
      </c>
      <c r="BM1431" s="865"/>
      <c r="BN1431" s="1302" t="s">
        <v>787</v>
      </c>
      <c r="BO1431" s="1302" t="s">
        <v>787</v>
      </c>
      <c r="BP1431" s="1302"/>
      <c r="BQ1431" s="1527" t="s">
        <v>3811</v>
      </c>
      <c r="BR1431" s="2619"/>
      <c r="BS1431" s="1502" t="s">
        <v>2873</v>
      </c>
      <c r="BT1431" s="1502" t="s">
        <v>1220</v>
      </c>
      <c r="BU1431" s="1502" t="s">
        <v>2874</v>
      </c>
      <c r="BV1431" s="1307">
        <v>49002496</v>
      </c>
      <c r="BW1431" s="1306">
        <v>15603191703</v>
      </c>
      <c r="BX1431" s="1502" t="s">
        <v>2834</v>
      </c>
      <c r="BY1431" s="1528">
        <v>46117</v>
      </c>
      <c r="BZ1431" s="1528">
        <v>46142</v>
      </c>
      <c r="CA1431" s="865" t="s">
        <v>787</v>
      </c>
      <c r="CB1431" s="865" t="s">
        <v>787</v>
      </c>
      <c r="CC1431" s="865" t="s">
        <v>787</v>
      </c>
      <c r="CD1431" s="865" t="s">
        <v>787</v>
      </c>
      <c r="CE1431" s="865" t="s">
        <v>787</v>
      </c>
      <c r="CF1431" s="865" t="s">
        <v>787</v>
      </c>
      <c r="CG1431" s="865" t="s">
        <v>787</v>
      </c>
      <c r="CH1431" s="865" t="s">
        <v>787</v>
      </c>
      <c r="CI1431" s="865" t="s">
        <v>787</v>
      </c>
      <c r="CJ1431" s="865" t="s">
        <v>787</v>
      </c>
      <c r="CK1431" s="865"/>
      <c r="CL1431" s="865"/>
      <c r="CM1431" s="865"/>
      <c r="CN1431" s="865"/>
      <c r="CO1431" s="865"/>
      <c r="CP1431" s="865"/>
      <c r="CQ1431" s="865"/>
      <c r="CR1431" s="865"/>
      <c r="CS1431" s="865" t="s">
        <v>787</v>
      </c>
      <c r="CT1431" s="1525"/>
      <c r="CU1431" s="390">
        <f t="shared" si="1272"/>
        <v>0</v>
      </c>
      <c r="CV1431" s="373">
        <v>0</v>
      </c>
      <c r="CW1431" s="390">
        <f t="shared" si="1285"/>
        <v>0</v>
      </c>
      <c r="CX1431" s="373">
        <v>0</v>
      </c>
      <c r="CY1431" s="390">
        <f t="shared" si="1275"/>
        <v>0</v>
      </c>
      <c r="CZ1431" s="390">
        <f t="shared" si="1283"/>
        <v>0</v>
      </c>
      <c r="DA1431" s="390">
        <f t="shared" si="1284"/>
        <v>0</v>
      </c>
      <c r="DB1431" s="865" t="s">
        <v>787</v>
      </c>
      <c r="DC1431" s="1525">
        <v>26</v>
      </c>
      <c r="DD1431" s="1371">
        <f t="shared" si="1267"/>
        <v>2600</v>
      </c>
      <c r="DE1431" s="1525">
        <v>26</v>
      </c>
      <c r="DF1431" s="1371">
        <f t="shared" si="1282"/>
        <v>2600</v>
      </c>
      <c r="DG1431" s="865">
        <v>26</v>
      </c>
      <c r="DH1431" s="1371">
        <f t="shared" si="1281"/>
        <v>2600</v>
      </c>
      <c r="DI1431" s="865" t="s">
        <v>787</v>
      </c>
      <c r="DJ1431" s="865" t="s">
        <v>787</v>
      </c>
      <c r="DK1431" s="865"/>
      <c r="DL1431" s="865"/>
      <c r="DM1431" s="865"/>
      <c r="DN1431" s="865"/>
      <c r="DO1431" s="865"/>
      <c r="DP1431" s="865"/>
      <c r="DQ1431" s="865"/>
      <c r="DR1431" s="865"/>
      <c r="DS1431" s="865"/>
      <c r="DT1431" s="865" t="s">
        <v>787</v>
      </c>
      <c r="DU1431" s="793">
        <f t="shared" si="1274"/>
        <v>2600</v>
      </c>
      <c r="DV1431" s="794">
        <v>2600</v>
      </c>
      <c r="DW1431" s="794">
        <v>2600</v>
      </c>
      <c r="DX1431" s="794">
        <f t="shared" si="1276"/>
        <v>0</v>
      </c>
      <c r="DY1431" s="794">
        <f t="shared" si="1277"/>
        <v>0</v>
      </c>
      <c r="DZ1431" s="865" t="s">
        <v>787</v>
      </c>
      <c r="EA1431" s="865" t="s">
        <v>787</v>
      </c>
      <c r="EB1431" s="865" t="s">
        <v>787</v>
      </c>
      <c r="EC1431" s="865" t="s">
        <v>787</v>
      </c>
      <c r="ED1431" s="865" t="s">
        <v>787</v>
      </c>
      <c r="EE1431" s="865" t="s">
        <v>787</v>
      </c>
      <c r="EF1431" s="865" t="s">
        <v>787</v>
      </c>
      <c r="EG1431" s="865"/>
      <c r="EH1431" s="865" t="s">
        <v>787</v>
      </c>
      <c r="EI1431" s="865" t="s">
        <v>787</v>
      </c>
      <c r="EJ1431" s="865" t="s">
        <v>787</v>
      </c>
      <c r="EK1431" s="865" t="s">
        <v>787</v>
      </c>
      <c r="EL1431" s="865" t="s">
        <v>787</v>
      </c>
      <c r="EM1431" s="865" t="s">
        <v>787</v>
      </c>
      <c r="EN1431" s="865" t="s">
        <v>787</v>
      </c>
      <c r="EO1431" s="865" t="s">
        <v>787</v>
      </c>
      <c r="EP1431" s="865" t="s">
        <v>787</v>
      </c>
      <c r="EQ1431" s="865" t="s">
        <v>787</v>
      </c>
      <c r="ER1431" s="865" t="s">
        <v>787</v>
      </c>
      <c r="ES1431" s="865" t="s">
        <v>787</v>
      </c>
      <c r="ET1431" s="865" t="s">
        <v>787</v>
      </c>
      <c r="EU1431" s="865" t="s">
        <v>787</v>
      </c>
      <c r="EV1431" s="865" t="s">
        <v>787</v>
      </c>
      <c r="EW1431" s="865" t="s">
        <v>787</v>
      </c>
      <c r="EX1431" s="865" t="s">
        <v>787</v>
      </c>
      <c r="EY1431" s="865" t="s">
        <v>787</v>
      </c>
      <c r="EZ1431" s="865" t="s">
        <v>787</v>
      </c>
      <c r="FA1431" s="865" t="s">
        <v>787</v>
      </c>
      <c r="FB1431" s="865" t="s">
        <v>787</v>
      </c>
      <c r="FC1431" s="865" t="s">
        <v>787</v>
      </c>
      <c r="FD1431" s="865" t="s">
        <v>787</v>
      </c>
      <c r="FE1431" s="865" t="s">
        <v>787</v>
      </c>
      <c r="FF1431" s="865" t="s">
        <v>787</v>
      </c>
      <c r="FG1431" s="865" t="s">
        <v>787</v>
      </c>
      <c r="FH1431" s="865" t="s">
        <v>787</v>
      </c>
      <c r="FI1431" s="1434" t="s">
        <v>787</v>
      </c>
      <c r="FJ1431" s="1434" t="s">
        <v>787</v>
      </c>
      <c r="FK1431" s="1434" t="s">
        <v>787</v>
      </c>
      <c r="FL1431" s="1434" t="s">
        <v>787</v>
      </c>
      <c r="FM1431" s="1434" t="s">
        <v>787</v>
      </c>
      <c r="FN1431" s="1434" t="s">
        <v>787</v>
      </c>
      <c r="FO1431" s="1434" t="s">
        <v>787</v>
      </c>
      <c r="FP1431" s="1434" t="s">
        <v>787</v>
      </c>
      <c r="FQ1431" s="1434" t="s">
        <v>787</v>
      </c>
      <c r="FR1431" s="1434" t="s">
        <v>787</v>
      </c>
      <c r="FS1431" s="1434" t="s">
        <v>787</v>
      </c>
      <c r="FT1431" s="1434" t="s">
        <v>787</v>
      </c>
      <c r="FU1431" s="1434" t="s">
        <v>787</v>
      </c>
      <c r="FV1431" s="1434" t="s">
        <v>787</v>
      </c>
      <c r="FW1431" s="1434" t="s">
        <v>787</v>
      </c>
      <c r="FX1431" s="1434" t="s">
        <v>787</v>
      </c>
      <c r="FY1431" s="1434" t="s">
        <v>787</v>
      </c>
      <c r="FZ1431" s="1434" t="s">
        <v>787</v>
      </c>
      <c r="GA1431" s="1434" t="s">
        <v>787</v>
      </c>
      <c r="GB1431" s="1434" t="s">
        <v>787</v>
      </c>
      <c r="GC1431" s="1434" t="s">
        <v>787</v>
      </c>
      <c r="GD1431" s="1434" t="s">
        <v>787</v>
      </c>
      <c r="GE1431" s="1434" t="s">
        <v>787</v>
      </c>
      <c r="GF1431" s="1434" t="s">
        <v>787</v>
      </c>
      <c r="GG1431" s="1434" t="s">
        <v>787</v>
      </c>
      <c r="GH1431" s="1434" t="s">
        <v>787</v>
      </c>
      <c r="GI1431" s="1434" t="s">
        <v>787</v>
      </c>
      <c r="GJ1431" s="1434" t="s">
        <v>787</v>
      </c>
      <c r="GK1431" s="1434" t="s">
        <v>787</v>
      </c>
      <c r="GL1431" s="1434" t="s">
        <v>787</v>
      </c>
      <c r="GM1431" s="1434" t="s">
        <v>787</v>
      </c>
      <c r="GN1431" s="1434" t="s">
        <v>787</v>
      </c>
      <c r="GO1431" s="1434" t="s">
        <v>787</v>
      </c>
      <c r="GP1431" s="1434" t="s">
        <v>787</v>
      </c>
      <c r="GQ1431" s="1434" t="s">
        <v>787</v>
      </c>
      <c r="GR1431" s="1434" t="s">
        <v>787</v>
      </c>
      <c r="GS1431" s="1434" t="s">
        <v>787</v>
      </c>
      <c r="GT1431" s="1434" t="s">
        <v>787</v>
      </c>
      <c r="GU1431" s="1434" t="s">
        <v>787</v>
      </c>
      <c r="GV1431" s="1434" t="s">
        <v>787</v>
      </c>
      <c r="GW1431" s="1434" t="s">
        <v>787</v>
      </c>
      <c r="GX1431" s="1434" t="s">
        <v>787</v>
      </c>
      <c r="GY1431" s="1434" t="s">
        <v>787</v>
      </c>
      <c r="GZ1431" s="1434" t="s">
        <v>787</v>
      </c>
      <c r="HA1431" s="1434" t="s">
        <v>787</v>
      </c>
      <c r="HB1431" s="1434" t="s">
        <v>787</v>
      </c>
      <c r="HC1431" s="1434" t="s">
        <v>787</v>
      </c>
      <c r="HD1431" s="1434" t="s">
        <v>787</v>
      </c>
      <c r="HE1431" s="1434" t="s">
        <v>787</v>
      </c>
      <c r="HF1431" s="1434" t="s">
        <v>787</v>
      </c>
      <c r="HG1431" s="1434" t="s">
        <v>787</v>
      </c>
      <c r="HH1431" s="1434" t="s">
        <v>787</v>
      </c>
      <c r="HI1431" s="1434" t="s">
        <v>787</v>
      </c>
      <c r="HJ1431" s="1434" t="s">
        <v>787</v>
      </c>
      <c r="HK1431" s="1434" t="s">
        <v>787</v>
      </c>
      <c r="HL1431" s="1434" t="s">
        <v>787</v>
      </c>
      <c r="HM1431" s="1434" t="s">
        <v>787</v>
      </c>
      <c r="HN1431" s="1434" t="s">
        <v>787</v>
      </c>
      <c r="HO1431" s="1434" t="s">
        <v>787</v>
      </c>
      <c r="HP1431" s="1434" t="s">
        <v>787</v>
      </c>
      <c r="HQ1431" s="1434" t="s">
        <v>787</v>
      </c>
      <c r="HR1431" s="1434" t="s">
        <v>787</v>
      </c>
      <c r="HS1431" s="1434" t="s">
        <v>787</v>
      </c>
      <c r="HT1431" s="1434" t="s">
        <v>787</v>
      </c>
      <c r="HU1431" s="1434" t="s">
        <v>787</v>
      </c>
      <c r="HV1431" s="1434" t="s">
        <v>787</v>
      </c>
      <c r="HW1431" s="1434" t="s">
        <v>787</v>
      </c>
      <c r="HX1431" s="1434" t="s">
        <v>787</v>
      </c>
      <c r="HY1431" s="1434" t="s">
        <v>787</v>
      </c>
      <c r="HZ1431" s="1434" t="s">
        <v>787</v>
      </c>
      <c r="IA1431" s="1434" t="s">
        <v>787</v>
      </c>
      <c r="IB1431" s="1434" t="s">
        <v>787</v>
      </c>
      <c r="IC1431" s="1434" t="s">
        <v>787</v>
      </c>
      <c r="ID1431" s="1434" t="s">
        <v>787</v>
      </c>
      <c r="IE1431" s="1434" t="s">
        <v>787</v>
      </c>
      <c r="IF1431" s="1434" t="s">
        <v>787</v>
      </c>
      <c r="IG1431" s="1434" t="s">
        <v>787</v>
      </c>
      <c r="IH1431" s="1434" t="s">
        <v>787</v>
      </c>
      <c r="II1431" s="1434" t="s">
        <v>787</v>
      </c>
      <c r="IJ1431" s="1434" t="s">
        <v>787</v>
      </c>
      <c r="IK1431" s="1434" t="s">
        <v>787</v>
      </c>
      <c r="IL1431" s="1434" t="s">
        <v>787</v>
      </c>
      <c r="IM1431" s="1434" t="s">
        <v>787</v>
      </c>
      <c r="IN1431" s="1434" t="s">
        <v>787</v>
      </c>
      <c r="IO1431" s="1434" t="s">
        <v>787</v>
      </c>
      <c r="IP1431" s="1434" t="s">
        <v>787</v>
      </c>
      <c r="IQ1431" s="1434" t="s">
        <v>787</v>
      </c>
      <c r="IR1431" s="1434" t="s">
        <v>787</v>
      </c>
      <c r="IS1431" s="1434" t="s">
        <v>787</v>
      </c>
      <c r="IT1431" s="1434" t="s">
        <v>787</v>
      </c>
      <c r="IU1431" s="1434" t="s">
        <v>787</v>
      </c>
      <c r="IV1431" s="1434" t="s">
        <v>787</v>
      </c>
      <c r="IW1431" s="1434" t="s">
        <v>787</v>
      </c>
      <c r="IX1431" s="1434" t="s">
        <v>787</v>
      </c>
      <c r="IY1431" s="1434" t="s">
        <v>787</v>
      </c>
      <c r="IZ1431" s="1434" t="s">
        <v>787</v>
      </c>
      <c r="JA1431" s="1434" t="s">
        <v>787</v>
      </c>
      <c r="JB1431" s="1434" t="s">
        <v>787</v>
      </c>
      <c r="JC1431" s="1434" t="s">
        <v>787</v>
      </c>
      <c r="JD1431" s="1434" t="s">
        <v>787</v>
      </c>
      <c r="JE1431" s="1434" t="s">
        <v>787</v>
      </c>
      <c r="JF1431" s="1434" t="s">
        <v>787</v>
      </c>
      <c r="JG1431" s="1434" t="s">
        <v>787</v>
      </c>
      <c r="JH1431" s="1434" t="s">
        <v>787</v>
      </c>
      <c r="JI1431" s="1434" t="s">
        <v>787</v>
      </c>
      <c r="JJ1431" s="1434" t="s">
        <v>787</v>
      </c>
      <c r="JK1431" s="1434" t="s">
        <v>787</v>
      </c>
      <c r="JL1431" s="1434" t="s">
        <v>787</v>
      </c>
      <c r="JM1431" s="1434" t="s">
        <v>787</v>
      </c>
      <c r="JN1431" s="1434" t="s">
        <v>787</v>
      </c>
      <c r="JO1431" s="1434" t="s">
        <v>787</v>
      </c>
      <c r="JP1431" s="1434" t="s">
        <v>787</v>
      </c>
      <c r="JQ1431" s="1434" t="s">
        <v>787</v>
      </c>
      <c r="JR1431" s="1434" t="s">
        <v>787</v>
      </c>
      <c r="JS1431" s="1434" t="s">
        <v>787</v>
      </c>
      <c r="JT1431" s="1434" t="s">
        <v>787</v>
      </c>
      <c r="JU1431" s="1434" t="s">
        <v>787</v>
      </c>
      <c r="JV1431" s="1434" t="s">
        <v>787</v>
      </c>
      <c r="JW1431" s="1434" t="s">
        <v>787</v>
      </c>
      <c r="JX1431" s="1434" t="s">
        <v>787</v>
      </c>
      <c r="JY1431" s="1434" t="s">
        <v>787</v>
      </c>
      <c r="JZ1431" s="1434" t="s">
        <v>787</v>
      </c>
      <c r="KA1431" s="1434" t="s">
        <v>787</v>
      </c>
      <c r="KB1431" s="1434" t="s">
        <v>787</v>
      </c>
      <c r="KC1431" s="1434" t="s">
        <v>787</v>
      </c>
      <c r="KD1431" s="1434" t="s">
        <v>787</v>
      </c>
      <c r="KE1431" s="1434" t="s">
        <v>787</v>
      </c>
      <c r="KF1431" s="1434" t="s">
        <v>787</v>
      </c>
      <c r="KG1431" s="1434" t="s">
        <v>787</v>
      </c>
      <c r="KH1431" s="1434" t="s">
        <v>787</v>
      </c>
      <c r="KI1431" s="1434" t="s">
        <v>787</v>
      </c>
      <c r="KJ1431" s="1434" t="s">
        <v>787</v>
      </c>
      <c r="KK1431" s="1434" t="s">
        <v>787</v>
      </c>
      <c r="KL1431" s="1434" t="s">
        <v>787</v>
      </c>
      <c r="KM1431" s="1434" t="s">
        <v>787</v>
      </c>
      <c r="KN1431" s="1434" t="s">
        <v>787</v>
      </c>
      <c r="KO1431" s="1434" t="s">
        <v>787</v>
      </c>
      <c r="KP1431" s="1434" t="s">
        <v>787</v>
      </c>
      <c r="KQ1431" s="1434" t="s">
        <v>787</v>
      </c>
      <c r="KR1431" s="1434" t="s">
        <v>787</v>
      </c>
      <c r="KS1431" s="1434" t="s">
        <v>787</v>
      </c>
      <c r="KT1431" s="1434" t="s">
        <v>787</v>
      </c>
      <c r="KU1431" s="1434" t="s">
        <v>787</v>
      </c>
      <c r="KV1431" s="1434" t="s">
        <v>787</v>
      </c>
      <c r="KW1431" s="1434" t="s">
        <v>787</v>
      </c>
      <c r="KX1431" s="1434" t="s">
        <v>787</v>
      </c>
      <c r="KY1431" s="1434" t="s">
        <v>787</v>
      </c>
      <c r="KZ1431" s="1434" t="s">
        <v>787</v>
      </c>
      <c r="LA1431" s="1434" t="s">
        <v>787</v>
      </c>
      <c r="LB1431" s="1434" t="s">
        <v>787</v>
      </c>
      <c r="LC1431" s="1434" t="s">
        <v>787</v>
      </c>
      <c r="LD1431" s="1434" t="s">
        <v>787</v>
      </c>
      <c r="LE1431" s="1434" t="s">
        <v>787</v>
      </c>
      <c r="LF1431" s="1434" t="s">
        <v>787</v>
      </c>
      <c r="LG1431" s="1434" t="s">
        <v>787</v>
      </c>
      <c r="LH1431" s="1434" t="s">
        <v>787</v>
      </c>
      <c r="LI1431" s="1434" t="s">
        <v>787</v>
      </c>
      <c r="LJ1431" s="1434" t="s">
        <v>787</v>
      </c>
      <c r="LK1431" s="1434" t="s">
        <v>787</v>
      </c>
      <c r="LL1431" s="1434" t="s">
        <v>787</v>
      </c>
      <c r="LM1431" s="1434" t="s">
        <v>787</v>
      </c>
      <c r="LN1431" s="1434" t="s">
        <v>787</v>
      </c>
      <c r="LO1431" s="1434" t="s">
        <v>787</v>
      </c>
      <c r="LP1431" s="1434" t="s">
        <v>787</v>
      </c>
      <c r="LQ1431" s="1434" t="s">
        <v>787</v>
      </c>
      <c r="LR1431" s="1434" t="s">
        <v>787</v>
      </c>
      <c r="LS1431" s="1434" t="s">
        <v>787</v>
      </c>
      <c r="LT1431" s="1434" t="s">
        <v>787</v>
      </c>
      <c r="LU1431" s="1434" t="s">
        <v>787</v>
      </c>
      <c r="LV1431" s="1434" t="s">
        <v>787</v>
      </c>
      <c r="LW1431" s="1434" t="s">
        <v>787</v>
      </c>
      <c r="LX1431" s="1434" t="s">
        <v>787</v>
      </c>
      <c r="LY1431" s="1434" t="s">
        <v>787</v>
      </c>
      <c r="LZ1431" s="1434" t="s">
        <v>787</v>
      </c>
      <c r="MA1431" s="1434" t="s">
        <v>787</v>
      </c>
      <c r="MB1431" s="1434" t="s">
        <v>787</v>
      </c>
      <c r="MC1431" s="1434" t="s">
        <v>787</v>
      </c>
    </row>
    <row r="1432" spans="1:341" s="786" customFormat="1" ht="48" hidden="1" customHeight="1" x14ac:dyDescent="0.25">
      <c r="A1432" s="1520">
        <v>2026</v>
      </c>
      <c r="B1432" s="1521">
        <v>479</v>
      </c>
      <c r="C1432" s="1521" t="s">
        <v>58</v>
      </c>
      <c r="D1432" s="1521">
        <v>3000654</v>
      </c>
      <c r="E1432" s="1521">
        <v>5005020</v>
      </c>
      <c r="F1432" s="1521" t="s">
        <v>2269</v>
      </c>
      <c r="G1432" s="1521" t="s">
        <v>2270</v>
      </c>
      <c r="H1432" s="1521">
        <v>93</v>
      </c>
      <c r="I1432" s="1521" t="s">
        <v>992</v>
      </c>
      <c r="J1432" s="1521" t="s">
        <v>10</v>
      </c>
      <c r="K1432" s="1521" t="s">
        <v>60</v>
      </c>
      <c r="L1432" s="1521" t="s">
        <v>3689</v>
      </c>
      <c r="M1432" s="1521" t="s">
        <v>62</v>
      </c>
      <c r="N1432" s="1521"/>
      <c r="O1432" s="1521" t="s">
        <v>2641</v>
      </c>
      <c r="P1432" s="1521" t="s">
        <v>65</v>
      </c>
      <c r="Q1432" s="1521">
        <v>1</v>
      </c>
      <c r="R1432" s="1550">
        <v>2600</v>
      </c>
      <c r="S1432" s="865" t="s">
        <v>787</v>
      </c>
      <c r="T1432" s="865" t="s">
        <v>787</v>
      </c>
      <c r="U1432" s="1521">
        <v>0</v>
      </c>
      <c r="V1432" s="1521">
        <v>26</v>
      </c>
      <c r="W1432" s="1521" t="s">
        <v>787</v>
      </c>
      <c r="X1432" s="1521" t="s">
        <v>787</v>
      </c>
      <c r="Y1432" s="1521" t="s">
        <v>787</v>
      </c>
      <c r="Z1432" s="1521" t="s">
        <v>787</v>
      </c>
      <c r="AA1432" s="1521" t="s">
        <v>787</v>
      </c>
      <c r="AB1432" s="1521" t="s">
        <v>787</v>
      </c>
      <c r="AC1432" s="1521" t="s">
        <v>787</v>
      </c>
      <c r="AD1432" s="1521" t="s">
        <v>787</v>
      </c>
      <c r="AE1432" s="285"/>
      <c r="AF1432" s="1523" t="s">
        <v>3951</v>
      </c>
      <c r="AG1432" s="1523" t="s">
        <v>3951</v>
      </c>
      <c r="AH1432" s="284">
        <f t="shared" si="1278"/>
        <v>0</v>
      </c>
      <c r="AI1432" s="284">
        <f t="shared" si="1280"/>
        <v>2600</v>
      </c>
      <c r="AJ1432" s="1523" t="s">
        <v>3951</v>
      </c>
      <c r="AK1432" s="1523" t="s">
        <v>3951</v>
      </c>
      <c r="AL1432" s="1523" t="s">
        <v>3951</v>
      </c>
      <c r="AM1432" s="1523" t="s">
        <v>3951</v>
      </c>
      <c r="AN1432" s="1523" t="s">
        <v>3951</v>
      </c>
      <c r="AO1432" s="1523" t="s">
        <v>3951</v>
      </c>
      <c r="AP1432" s="1523" t="s">
        <v>3951</v>
      </c>
      <c r="AQ1432" s="1523" t="s">
        <v>3951</v>
      </c>
      <c r="AR1432" s="288">
        <f t="shared" si="1279"/>
        <v>2600</v>
      </c>
      <c r="AS1432" s="1502" t="s">
        <v>2578</v>
      </c>
      <c r="AT1432" s="865" t="s">
        <v>787</v>
      </c>
      <c r="AU1432" s="865" t="s">
        <v>3535</v>
      </c>
      <c r="AV1432" s="865" t="s">
        <v>3536</v>
      </c>
      <c r="AW1432" s="1524">
        <v>46058</v>
      </c>
      <c r="AX1432" s="865" t="s">
        <v>3537</v>
      </c>
      <c r="AY1432" s="1524">
        <v>46078</v>
      </c>
      <c r="AZ1432" s="865" t="s">
        <v>787</v>
      </c>
      <c r="BA1432" s="865" t="s">
        <v>3538</v>
      </c>
      <c r="BB1432" s="865" t="s">
        <v>995</v>
      </c>
      <c r="BC1432" s="1525" t="s">
        <v>3808</v>
      </c>
      <c r="BD1432" s="1525" t="s">
        <v>3952</v>
      </c>
      <c r="BE1432" s="1525" t="s">
        <v>3810</v>
      </c>
      <c r="BF1432" s="1526">
        <v>46108</v>
      </c>
      <c r="BG1432" s="865" t="s">
        <v>787</v>
      </c>
      <c r="BH1432" s="1302">
        <v>3871</v>
      </c>
      <c r="BI1432" s="1302"/>
      <c r="BJ1432" s="865"/>
      <c r="BK1432" s="1302" t="s">
        <v>787</v>
      </c>
      <c r="BL1432" s="865">
        <v>6127</v>
      </c>
      <c r="BM1432" s="865"/>
      <c r="BN1432" s="1302" t="s">
        <v>787</v>
      </c>
      <c r="BO1432" s="1302" t="s">
        <v>787</v>
      </c>
      <c r="BP1432" s="1302"/>
      <c r="BQ1432" s="1527" t="s">
        <v>3811</v>
      </c>
      <c r="BR1432" s="2619"/>
      <c r="BS1432" s="1502" t="s">
        <v>2063</v>
      </c>
      <c r="BT1432" s="1502" t="s">
        <v>1751</v>
      </c>
      <c r="BU1432" s="1502" t="s">
        <v>3875</v>
      </c>
      <c r="BV1432" s="1307">
        <v>47933807</v>
      </c>
      <c r="BW1432" s="1306">
        <v>10479338073</v>
      </c>
      <c r="BX1432" s="1502" t="s">
        <v>2834</v>
      </c>
      <c r="BY1432" s="1528">
        <v>46117</v>
      </c>
      <c r="BZ1432" s="1528">
        <v>46142</v>
      </c>
      <c r="CA1432" s="865" t="s">
        <v>787</v>
      </c>
      <c r="CB1432" s="865" t="s">
        <v>787</v>
      </c>
      <c r="CC1432" s="865" t="s">
        <v>787</v>
      </c>
      <c r="CD1432" s="865" t="s">
        <v>787</v>
      </c>
      <c r="CE1432" s="865" t="s">
        <v>787</v>
      </c>
      <c r="CF1432" s="865" t="s">
        <v>787</v>
      </c>
      <c r="CG1432" s="865" t="s">
        <v>787</v>
      </c>
      <c r="CH1432" s="865" t="s">
        <v>787</v>
      </c>
      <c r="CI1432" s="865" t="s">
        <v>787</v>
      </c>
      <c r="CJ1432" s="865" t="s">
        <v>787</v>
      </c>
      <c r="CK1432" s="865"/>
      <c r="CL1432" s="865"/>
      <c r="CM1432" s="865"/>
      <c r="CN1432" s="865"/>
      <c r="CO1432" s="865"/>
      <c r="CP1432" s="865"/>
      <c r="CQ1432" s="865"/>
      <c r="CR1432" s="865"/>
      <c r="CS1432" s="865" t="s">
        <v>787</v>
      </c>
      <c r="CT1432" s="1525"/>
      <c r="CU1432" s="390">
        <f t="shared" si="1272"/>
        <v>0</v>
      </c>
      <c r="CV1432" s="373">
        <v>0</v>
      </c>
      <c r="CW1432" s="390">
        <f t="shared" si="1285"/>
        <v>0</v>
      </c>
      <c r="CX1432" s="373">
        <v>0</v>
      </c>
      <c r="CY1432" s="390">
        <f t="shared" si="1275"/>
        <v>0</v>
      </c>
      <c r="CZ1432" s="390">
        <f t="shared" si="1283"/>
        <v>0</v>
      </c>
      <c r="DA1432" s="390">
        <f t="shared" si="1284"/>
        <v>0</v>
      </c>
      <c r="DB1432" s="865" t="s">
        <v>787</v>
      </c>
      <c r="DC1432" s="1525">
        <v>26</v>
      </c>
      <c r="DD1432" s="1371">
        <f t="shared" si="1267"/>
        <v>2600</v>
      </c>
      <c r="DE1432" s="1525">
        <v>26</v>
      </c>
      <c r="DF1432" s="1371">
        <f t="shared" si="1282"/>
        <v>2600</v>
      </c>
      <c r="DG1432" s="865">
        <v>26</v>
      </c>
      <c r="DH1432" s="1371">
        <f t="shared" si="1281"/>
        <v>2600</v>
      </c>
      <c r="DI1432" s="865" t="s">
        <v>787</v>
      </c>
      <c r="DJ1432" s="865" t="s">
        <v>787</v>
      </c>
      <c r="DK1432" s="865"/>
      <c r="DL1432" s="865"/>
      <c r="DM1432" s="865"/>
      <c r="DN1432" s="865"/>
      <c r="DO1432" s="865"/>
      <c r="DP1432" s="865"/>
      <c r="DQ1432" s="865"/>
      <c r="DR1432" s="865"/>
      <c r="DS1432" s="865"/>
      <c r="DT1432" s="865" t="s">
        <v>787</v>
      </c>
      <c r="DU1432" s="793">
        <f t="shared" si="1274"/>
        <v>2600</v>
      </c>
      <c r="DV1432" s="794">
        <v>2600</v>
      </c>
      <c r="DW1432" s="794">
        <v>2600</v>
      </c>
      <c r="DX1432" s="794">
        <f t="shared" si="1276"/>
        <v>0</v>
      </c>
      <c r="DY1432" s="794">
        <f t="shared" si="1277"/>
        <v>0</v>
      </c>
      <c r="DZ1432" s="865" t="s">
        <v>787</v>
      </c>
      <c r="EA1432" s="865" t="s">
        <v>787</v>
      </c>
      <c r="EB1432" s="865" t="s">
        <v>787</v>
      </c>
      <c r="EC1432" s="865" t="s">
        <v>787</v>
      </c>
      <c r="ED1432" s="865" t="s">
        <v>787</v>
      </c>
      <c r="EE1432" s="865" t="s">
        <v>787</v>
      </c>
      <c r="EF1432" s="865" t="s">
        <v>787</v>
      </c>
      <c r="EG1432" s="865"/>
      <c r="EH1432" s="865" t="s">
        <v>787</v>
      </c>
      <c r="EI1432" s="865" t="s">
        <v>787</v>
      </c>
      <c r="EJ1432" s="865" t="s">
        <v>787</v>
      </c>
      <c r="EK1432" s="865" t="s">
        <v>787</v>
      </c>
      <c r="EL1432" s="865" t="s">
        <v>787</v>
      </c>
      <c r="EM1432" s="865" t="s">
        <v>787</v>
      </c>
      <c r="EN1432" s="865" t="s">
        <v>787</v>
      </c>
      <c r="EO1432" s="865" t="s">
        <v>787</v>
      </c>
      <c r="EP1432" s="865" t="s">
        <v>787</v>
      </c>
      <c r="EQ1432" s="865" t="s">
        <v>787</v>
      </c>
      <c r="ER1432" s="865" t="s">
        <v>787</v>
      </c>
      <c r="ES1432" s="865" t="s">
        <v>787</v>
      </c>
      <c r="ET1432" s="865" t="s">
        <v>787</v>
      </c>
      <c r="EU1432" s="865" t="s">
        <v>787</v>
      </c>
      <c r="EV1432" s="865" t="s">
        <v>787</v>
      </c>
      <c r="EW1432" s="865" t="s">
        <v>787</v>
      </c>
      <c r="EX1432" s="865" t="s">
        <v>787</v>
      </c>
      <c r="EY1432" s="865" t="s">
        <v>787</v>
      </c>
      <c r="EZ1432" s="865" t="s">
        <v>787</v>
      </c>
      <c r="FA1432" s="865" t="s">
        <v>787</v>
      </c>
      <c r="FB1432" s="865" t="s">
        <v>787</v>
      </c>
      <c r="FC1432" s="865" t="s">
        <v>787</v>
      </c>
      <c r="FD1432" s="865" t="s">
        <v>787</v>
      </c>
      <c r="FE1432" s="865" t="s">
        <v>787</v>
      </c>
      <c r="FF1432" s="865" t="s">
        <v>787</v>
      </c>
      <c r="FG1432" s="865" t="s">
        <v>787</v>
      </c>
      <c r="FH1432" s="865" t="s">
        <v>787</v>
      </c>
      <c r="FI1432" s="1434" t="s">
        <v>787</v>
      </c>
      <c r="FJ1432" s="1434" t="s">
        <v>787</v>
      </c>
      <c r="FK1432" s="1434" t="s">
        <v>787</v>
      </c>
      <c r="FL1432" s="1434" t="s">
        <v>787</v>
      </c>
      <c r="FM1432" s="1434" t="s">
        <v>787</v>
      </c>
      <c r="FN1432" s="1434" t="s">
        <v>787</v>
      </c>
      <c r="FO1432" s="1434" t="s">
        <v>787</v>
      </c>
      <c r="FP1432" s="1434" t="s">
        <v>787</v>
      </c>
      <c r="FQ1432" s="1434" t="s">
        <v>787</v>
      </c>
      <c r="FR1432" s="1434" t="s">
        <v>787</v>
      </c>
      <c r="FS1432" s="1434" t="s">
        <v>787</v>
      </c>
      <c r="FT1432" s="1434" t="s">
        <v>787</v>
      </c>
      <c r="FU1432" s="1434" t="s">
        <v>787</v>
      </c>
      <c r="FV1432" s="1434" t="s">
        <v>787</v>
      </c>
      <c r="FW1432" s="1434" t="s">
        <v>787</v>
      </c>
      <c r="FX1432" s="1434" t="s">
        <v>787</v>
      </c>
      <c r="FY1432" s="1434" t="s">
        <v>787</v>
      </c>
      <c r="FZ1432" s="1434" t="s">
        <v>787</v>
      </c>
      <c r="GA1432" s="1434" t="s">
        <v>787</v>
      </c>
      <c r="GB1432" s="1434" t="s">
        <v>787</v>
      </c>
      <c r="GC1432" s="1434" t="s">
        <v>787</v>
      </c>
      <c r="GD1432" s="1434" t="s">
        <v>787</v>
      </c>
      <c r="GE1432" s="1434" t="s">
        <v>787</v>
      </c>
      <c r="GF1432" s="1434" t="s">
        <v>787</v>
      </c>
      <c r="GG1432" s="1434" t="s">
        <v>787</v>
      </c>
      <c r="GH1432" s="1434" t="s">
        <v>787</v>
      </c>
      <c r="GI1432" s="1434" t="s">
        <v>787</v>
      </c>
      <c r="GJ1432" s="1434" t="s">
        <v>787</v>
      </c>
      <c r="GK1432" s="1434" t="s">
        <v>787</v>
      </c>
      <c r="GL1432" s="1434" t="s">
        <v>787</v>
      </c>
      <c r="GM1432" s="1434" t="s">
        <v>787</v>
      </c>
      <c r="GN1432" s="1434" t="s">
        <v>787</v>
      </c>
      <c r="GO1432" s="1434" t="s">
        <v>787</v>
      </c>
      <c r="GP1432" s="1434" t="s">
        <v>787</v>
      </c>
      <c r="GQ1432" s="1434" t="s">
        <v>787</v>
      </c>
      <c r="GR1432" s="1434" t="s">
        <v>787</v>
      </c>
      <c r="GS1432" s="1434" t="s">
        <v>787</v>
      </c>
      <c r="GT1432" s="1434" t="s">
        <v>787</v>
      </c>
      <c r="GU1432" s="1434" t="s">
        <v>787</v>
      </c>
      <c r="GV1432" s="1434" t="s">
        <v>787</v>
      </c>
      <c r="GW1432" s="1434" t="s">
        <v>787</v>
      </c>
      <c r="GX1432" s="1434" t="s">
        <v>787</v>
      </c>
      <c r="GY1432" s="1434" t="s">
        <v>787</v>
      </c>
      <c r="GZ1432" s="1434" t="s">
        <v>787</v>
      </c>
      <c r="HA1432" s="1434" t="s">
        <v>787</v>
      </c>
      <c r="HB1432" s="1434" t="s">
        <v>787</v>
      </c>
      <c r="HC1432" s="1434" t="s">
        <v>787</v>
      </c>
      <c r="HD1432" s="1434" t="s">
        <v>787</v>
      </c>
      <c r="HE1432" s="1434" t="s">
        <v>787</v>
      </c>
      <c r="HF1432" s="1434" t="s">
        <v>787</v>
      </c>
      <c r="HG1432" s="1434" t="s">
        <v>787</v>
      </c>
      <c r="HH1432" s="1434" t="s">
        <v>787</v>
      </c>
      <c r="HI1432" s="1434" t="s">
        <v>787</v>
      </c>
      <c r="HJ1432" s="1434" t="s">
        <v>787</v>
      </c>
      <c r="HK1432" s="1434" t="s">
        <v>787</v>
      </c>
      <c r="HL1432" s="1434" t="s">
        <v>787</v>
      </c>
      <c r="HM1432" s="1434" t="s">
        <v>787</v>
      </c>
      <c r="HN1432" s="1434" t="s">
        <v>787</v>
      </c>
      <c r="HO1432" s="1434" t="s">
        <v>787</v>
      </c>
      <c r="HP1432" s="1434" t="s">
        <v>787</v>
      </c>
      <c r="HQ1432" s="1434" t="s">
        <v>787</v>
      </c>
      <c r="HR1432" s="1434" t="s">
        <v>787</v>
      </c>
      <c r="HS1432" s="1434" t="s">
        <v>787</v>
      </c>
      <c r="HT1432" s="1434" t="s">
        <v>787</v>
      </c>
      <c r="HU1432" s="1434" t="s">
        <v>787</v>
      </c>
      <c r="HV1432" s="1434" t="s">
        <v>787</v>
      </c>
      <c r="HW1432" s="1434" t="s">
        <v>787</v>
      </c>
      <c r="HX1432" s="1434" t="s">
        <v>787</v>
      </c>
      <c r="HY1432" s="1434" t="s">
        <v>787</v>
      </c>
      <c r="HZ1432" s="1434" t="s">
        <v>787</v>
      </c>
      <c r="IA1432" s="1434" t="s">
        <v>787</v>
      </c>
      <c r="IB1432" s="1434" t="s">
        <v>787</v>
      </c>
      <c r="IC1432" s="1434" t="s">
        <v>787</v>
      </c>
      <c r="ID1432" s="1434" t="s">
        <v>787</v>
      </c>
      <c r="IE1432" s="1434" t="s">
        <v>787</v>
      </c>
      <c r="IF1432" s="1434" t="s">
        <v>787</v>
      </c>
      <c r="IG1432" s="1434" t="s">
        <v>787</v>
      </c>
      <c r="IH1432" s="1434" t="s">
        <v>787</v>
      </c>
      <c r="II1432" s="1434" t="s">
        <v>787</v>
      </c>
      <c r="IJ1432" s="1434" t="s">
        <v>787</v>
      </c>
      <c r="IK1432" s="1434" t="s">
        <v>787</v>
      </c>
      <c r="IL1432" s="1434" t="s">
        <v>787</v>
      </c>
      <c r="IM1432" s="1434" t="s">
        <v>787</v>
      </c>
      <c r="IN1432" s="1434" t="s">
        <v>787</v>
      </c>
      <c r="IO1432" s="1434" t="s">
        <v>787</v>
      </c>
      <c r="IP1432" s="1434" t="s">
        <v>787</v>
      </c>
      <c r="IQ1432" s="1434" t="s">
        <v>787</v>
      </c>
      <c r="IR1432" s="1434" t="s">
        <v>787</v>
      </c>
      <c r="IS1432" s="1434" t="s">
        <v>787</v>
      </c>
      <c r="IT1432" s="1434" t="s">
        <v>787</v>
      </c>
      <c r="IU1432" s="1434" t="s">
        <v>787</v>
      </c>
      <c r="IV1432" s="1434" t="s">
        <v>787</v>
      </c>
      <c r="IW1432" s="1434" t="s">
        <v>787</v>
      </c>
      <c r="IX1432" s="1434" t="s">
        <v>787</v>
      </c>
      <c r="IY1432" s="1434" t="s">
        <v>787</v>
      </c>
      <c r="IZ1432" s="1434" t="s">
        <v>787</v>
      </c>
      <c r="JA1432" s="1434" t="s">
        <v>787</v>
      </c>
      <c r="JB1432" s="1434" t="s">
        <v>787</v>
      </c>
      <c r="JC1432" s="1434" t="s">
        <v>787</v>
      </c>
      <c r="JD1432" s="1434" t="s">
        <v>787</v>
      </c>
      <c r="JE1432" s="1434" t="s">
        <v>787</v>
      </c>
      <c r="JF1432" s="1434" t="s">
        <v>787</v>
      </c>
      <c r="JG1432" s="1434" t="s">
        <v>787</v>
      </c>
      <c r="JH1432" s="1434" t="s">
        <v>787</v>
      </c>
      <c r="JI1432" s="1434" t="s">
        <v>787</v>
      </c>
      <c r="JJ1432" s="1434" t="s">
        <v>787</v>
      </c>
      <c r="JK1432" s="1434" t="s">
        <v>787</v>
      </c>
      <c r="JL1432" s="1434" t="s">
        <v>787</v>
      </c>
      <c r="JM1432" s="1434" t="s">
        <v>787</v>
      </c>
      <c r="JN1432" s="1434" t="s">
        <v>787</v>
      </c>
      <c r="JO1432" s="1434" t="s">
        <v>787</v>
      </c>
      <c r="JP1432" s="1434" t="s">
        <v>787</v>
      </c>
      <c r="JQ1432" s="1434" t="s">
        <v>787</v>
      </c>
      <c r="JR1432" s="1434" t="s">
        <v>787</v>
      </c>
      <c r="JS1432" s="1434" t="s">
        <v>787</v>
      </c>
      <c r="JT1432" s="1434" t="s">
        <v>787</v>
      </c>
      <c r="JU1432" s="1434" t="s">
        <v>787</v>
      </c>
      <c r="JV1432" s="1434" t="s">
        <v>787</v>
      </c>
      <c r="JW1432" s="1434" t="s">
        <v>787</v>
      </c>
      <c r="JX1432" s="1434" t="s">
        <v>787</v>
      </c>
      <c r="JY1432" s="1434" t="s">
        <v>787</v>
      </c>
      <c r="JZ1432" s="1434" t="s">
        <v>787</v>
      </c>
      <c r="KA1432" s="1434" t="s">
        <v>787</v>
      </c>
      <c r="KB1432" s="1434" t="s">
        <v>787</v>
      </c>
      <c r="KC1432" s="1434" t="s">
        <v>787</v>
      </c>
      <c r="KD1432" s="1434" t="s">
        <v>787</v>
      </c>
      <c r="KE1432" s="1434" t="s">
        <v>787</v>
      </c>
      <c r="KF1432" s="1434" t="s">
        <v>787</v>
      </c>
      <c r="KG1432" s="1434" t="s">
        <v>787</v>
      </c>
      <c r="KH1432" s="1434" t="s">
        <v>787</v>
      </c>
      <c r="KI1432" s="1434" t="s">
        <v>787</v>
      </c>
      <c r="KJ1432" s="1434" t="s">
        <v>787</v>
      </c>
      <c r="KK1432" s="1434" t="s">
        <v>787</v>
      </c>
      <c r="KL1432" s="1434" t="s">
        <v>787</v>
      </c>
      <c r="KM1432" s="1434" t="s">
        <v>787</v>
      </c>
      <c r="KN1432" s="1434" t="s">
        <v>787</v>
      </c>
      <c r="KO1432" s="1434" t="s">
        <v>787</v>
      </c>
      <c r="KP1432" s="1434" t="s">
        <v>787</v>
      </c>
      <c r="KQ1432" s="1434" t="s">
        <v>787</v>
      </c>
      <c r="KR1432" s="1434" t="s">
        <v>787</v>
      </c>
      <c r="KS1432" s="1434" t="s">
        <v>787</v>
      </c>
      <c r="KT1432" s="1434" t="s">
        <v>787</v>
      </c>
      <c r="KU1432" s="1434" t="s">
        <v>787</v>
      </c>
      <c r="KV1432" s="1434" t="s">
        <v>787</v>
      </c>
      <c r="KW1432" s="1434" t="s">
        <v>787</v>
      </c>
      <c r="KX1432" s="1434" t="s">
        <v>787</v>
      </c>
      <c r="KY1432" s="1434" t="s">
        <v>787</v>
      </c>
      <c r="KZ1432" s="1434" t="s">
        <v>787</v>
      </c>
      <c r="LA1432" s="1434" t="s">
        <v>787</v>
      </c>
      <c r="LB1432" s="1434" t="s">
        <v>787</v>
      </c>
      <c r="LC1432" s="1434" t="s">
        <v>787</v>
      </c>
      <c r="LD1432" s="1434" t="s">
        <v>787</v>
      </c>
      <c r="LE1432" s="1434" t="s">
        <v>787</v>
      </c>
      <c r="LF1432" s="1434" t="s">
        <v>787</v>
      </c>
      <c r="LG1432" s="1434" t="s">
        <v>787</v>
      </c>
      <c r="LH1432" s="1434" t="s">
        <v>787</v>
      </c>
      <c r="LI1432" s="1434" t="s">
        <v>787</v>
      </c>
      <c r="LJ1432" s="1434" t="s">
        <v>787</v>
      </c>
      <c r="LK1432" s="1434" t="s">
        <v>787</v>
      </c>
      <c r="LL1432" s="1434" t="s">
        <v>787</v>
      </c>
      <c r="LM1432" s="1434" t="s">
        <v>787</v>
      </c>
      <c r="LN1432" s="1434" t="s">
        <v>787</v>
      </c>
      <c r="LO1432" s="1434" t="s">
        <v>787</v>
      </c>
      <c r="LP1432" s="1434" t="s">
        <v>787</v>
      </c>
      <c r="LQ1432" s="1434" t="s">
        <v>787</v>
      </c>
      <c r="LR1432" s="1434" t="s">
        <v>787</v>
      </c>
      <c r="LS1432" s="1434" t="s">
        <v>787</v>
      </c>
      <c r="LT1432" s="1434" t="s">
        <v>787</v>
      </c>
      <c r="LU1432" s="1434" t="s">
        <v>787</v>
      </c>
      <c r="LV1432" s="1434" t="s">
        <v>787</v>
      </c>
      <c r="LW1432" s="1434" t="s">
        <v>787</v>
      </c>
      <c r="LX1432" s="1434" t="s">
        <v>787</v>
      </c>
      <c r="LY1432" s="1434" t="s">
        <v>787</v>
      </c>
      <c r="LZ1432" s="1434" t="s">
        <v>787</v>
      </c>
      <c r="MA1432" s="1434" t="s">
        <v>787</v>
      </c>
      <c r="MB1432" s="1434" t="s">
        <v>787</v>
      </c>
      <c r="MC1432" s="1434" t="s">
        <v>787</v>
      </c>
    </row>
    <row r="1433" spans="1:341" s="786" customFormat="1" ht="48" hidden="1" customHeight="1" x14ac:dyDescent="0.25">
      <c r="A1433" s="1520">
        <v>2026</v>
      </c>
      <c r="B1433" s="1521">
        <v>479</v>
      </c>
      <c r="C1433" s="1521" t="s">
        <v>58</v>
      </c>
      <c r="D1433" s="1521">
        <v>3000654</v>
      </c>
      <c r="E1433" s="1521">
        <v>5005020</v>
      </c>
      <c r="F1433" s="1521" t="s">
        <v>2269</v>
      </c>
      <c r="G1433" s="1521" t="s">
        <v>2270</v>
      </c>
      <c r="H1433" s="1521">
        <v>93</v>
      </c>
      <c r="I1433" s="1521" t="s">
        <v>992</v>
      </c>
      <c r="J1433" s="1521" t="s">
        <v>10</v>
      </c>
      <c r="K1433" s="1521" t="s">
        <v>60</v>
      </c>
      <c r="L1433" s="1521" t="s">
        <v>3689</v>
      </c>
      <c r="M1433" s="1521" t="s">
        <v>62</v>
      </c>
      <c r="N1433" s="1521"/>
      <c r="O1433" s="1521" t="s">
        <v>2641</v>
      </c>
      <c r="P1433" s="1521" t="s">
        <v>65</v>
      </c>
      <c r="Q1433" s="1521">
        <v>1</v>
      </c>
      <c r="R1433" s="1550">
        <v>2600</v>
      </c>
      <c r="S1433" s="865" t="s">
        <v>787</v>
      </c>
      <c r="T1433" s="865" t="s">
        <v>787</v>
      </c>
      <c r="U1433" s="1521">
        <v>0</v>
      </c>
      <c r="V1433" s="1521">
        <v>26</v>
      </c>
      <c r="W1433" s="1521" t="s">
        <v>787</v>
      </c>
      <c r="X1433" s="1521" t="s">
        <v>787</v>
      </c>
      <c r="Y1433" s="1521" t="s">
        <v>787</v>
      </c>
      <c r="Z1433" s="1521" t="s">
        <v>787</v>
      </c>
      <c r="AA1433" s="1521" t="s">
        <v>787</v>
      </c>
      <c r="AB1433" s="1521" t="s">
        <v>787</v>
      </c>
      <c r="AC1433" s="1521" t="s">
        <v>787</v>
      </c>
      <c r="AD1433" s="1521" t="s">
        <v>787</v>
      </c>
      <c r="AE1433" s="285"/>
      <c r="AF1433" s="1523" t="s">
        <v>3951</v>
      </c>
      <c r="AG1433" s="1523" t="s">
        <v>3951</v>
      </c>
      <c r="AH1433" s="284">
        <f t="shared" si="1278"/>
        <v>0</v>
      </c>
      <c r="AI1433" s="284">
        <f t="shared" si="1280"/>
        <v>2600</v>
      </c>
      <c r="AJ1433" s="1523" t="s">
        <v>3951</v>
      </c>
      <c r="AK1433" s="1523" t="s">
        <v>3951</v>
      </c>
      <c r="AL1433" s="1523" t="s">
        <v>3951</v>
      </c>
      <c r="AM1433" s="1523" t="s">
        <v>3951</v>
      </c>
      <c r="AN1433" s="1523" t="s">
        <v>3951</v>
      </c>
      <c r="AO1433" s="1523" t="s">
        <v>3951</v>
      </c>
      <c r="AP1433" s="1523" t="s">
        <v>3951</v>
      </c>
      <c r="AQ1433" s="1523" t="s">
        <v>3951</v>
      </c>
      <c r="AR1433" s="288">
        <f t="shared" si="1279"/>
        <v>2600</v>
      </c>
      <c r="AS1433" s="1502" t="s">
        <v>2578</v>
      </c>
      <c r="AT1433" s="865" t="s">
        <v>787</v>
      </c>
      <c r="AU1433" s="865" t="s">
        <v>3535</v>
      </c>
      <c r="AV1433" s="865" t="s">
        <v>3536</v>
      </c>
      <c r="AW1433" s="1524">
        <v>46058</v>
      </c>
      <c r="AX1433" s="865" t="s">
        <v>3537</v>
      </c>
      <c r="AY1433" s="1524">
        <v>46078</v>
      </c>
      <c r="AZ1433" s="865" t="s">
        <v>787</v>
      </c>
      <c r="BA1433" s="865" t="s">
        <v>3538</v>
      </c>
      <c r="BB1433" s="865" t="s">
        <v>995</v>
      </c>
      <c r="BC1433" s="1525" t="s">
        <v>3808</v>
      </c>
      <c r="BD1433" s="1525" t="s">
        <v>3952</v>
      </c>
      <c r="BE1433" s="1525" t="s">
        <v>3810</v>
      </c>
      <c r="BF1433" s="1526">
        <v>46108</v>
      </c>
      <c r="BG1433" s="865" t="s">
        <v>787</v>
      </c>
      <c r="BH1433" s="773" t="s">
        <v>2883</v>
      </c>
      <c r="BI1433" s="2778"/>
      <c r="BJ1433" s="1440"/>
      <c r="BK1433" s="1302" t="s">
        <v>787</v>
      </c>
      <c r="BL1433" s="865">
        <v>6128</v>
      </c>
      <c r="BM1433" s="865"/>
      <c r="BN1433" s="1302" t="s">
        <v>787</v>
      </c>
      <c r="BO1433" s="1302" t="s">
        <v>787</v>
      </c>
      <c r="BP1433" s="1302"/>
      <c r="BQ1433" s="1527" t="s">
        <v>3811</v>
      </c>
      <c r="BR1433" s="2619"/>
      <c r="BS1433" s="1502" t="s">
        <v>1127</v>
      </c>
      <c r="BT1433" s="1502" t="s">
        <v>2884</v>
      </c>
      <c r="BU1433" s="1502" t="s">
        <v>2885</v>
      </c>
      <c r="BV1433" s="1307">
        <v>45710070</v>
      </c>
      <c r="BW1433" s="1306">
        <v>10457100707</v>
      </c>
      <c r="BX1433" s="1502" t="s">
        <v>2834</v>
      </c>
      <c r="BY1433" s="1528">
        <v>46117</v>
      </c>
      <c r="BZ1433" s="1528">
        <v>46142</v>
      </c>
      <c r="CA1433" s="865" t="s">
        <v>787</v>
      </c>
      <c r="CB1433" s="865" t="s">
        <v>787</v>
      </c>
      <c r="CC1433" s="865" t="s">
        <v>787</v>
      </c>
      <c r="CD1433" s="865" t="s">
        <v>787</v>
      </c>
      <c r="CE1433" s="865" t="s">
        <v>787</v>
      </c>
      <c r="CF1433" s="865" t="s">
        <v>787</v>
      </c>
      <c r="CG1433" s="865" t="s">
        <v>787</v>
      </c>
      <c r="CH1433" s="865" t="s">
        <v>787</v>
      </c>
      <c r="CI1433" s="865" t="s">
        <v>787</v>
      </c>
      <c r="CJ1433" s="865" t="s">
        <v>787</v>
      </c>
      <c r="CK1433" s="865"/>
      <c r="CL1433" s="865"/>
      <c r="CM1433" s="865"/>
      <c r="CN1433" s="865"/>
      <c r="CO1433" s="865"/>
      <c r="CP1433" s="865"/>
      <c r="CQ1433" s="865"/>
      <c r="CR1433" s="865"/>
      <c r="CS1433" s="865" t="s">
        <v>787</v>
      </c>
      <c r="CT1433" s="1525"/>
      <c r="CU1433" s="390">
        <f t="shared" si="1272"/>
        <v>0</v>
      </c>
      <c r="CV1433" s="373">
        <v>0</v>
      </c>
      <c r="CW1433" s="390">
        <f t="shared" si="1285"/>
        <v>0</v>
      </c>
      <c r="CX1433" s="373">
        <v>0</v>
      </c>
      <c r="CY1433" s="390">
        <f t="shared" si="1275"/>
        <v>0</v>
      </c>
      <c r="CZ1433" s="390">
        <f t="shared" si="1283"/>
        <v>0</v>
      </c>
      <c r="DA1433" s="390">
        <f t="shared" si="1284"/>
        <v>0</v>
      </c>
      <c r="DB1433" s="865" t="s">
        <v>787</v>
      </c>
      <c r="DC1433" s="1525">
        <v>26</v>
      </c>
      <c r="DD1433" s="1371">
        <f t="shared" si="1267"/>
        <v>2600</v>
      </c>
      <c r="DE1433" s="1525">
        <v>26</v>
      </c>
      <c r="DF1433" s="1371">
        <f t="shared" si="1282"/>
        <v>2600</v>
      </c>
      <c r="DG1433" s="865">
        <v>26</v>
      </c>
      <c r="DH1433" s="1371">
        <f t="shared" si="1281"/>
        <v>2600</v>
      </c>
      <c r="DI1433" s="865" t="s">
        <v>787</v>
      </c>
      <c r="DJ1433" s="865" t="s">
        <v>787</v>
      </c>
      <c r="DK1433" s="865"/>
      <c r="DL1433" s="865"/>
      <c r="DM1433" s="865"/>
      <c r="DN1433" s="865"/>
      <c r="DO1433" s="865"/>
      <c r="DP1433" s="865"/>
      <c r="DQ1433" s="865"/>
      <c r="DR1433" s="865"/>
      <c r="DS1433" s="865"/>
      <c r="DT1433" s="865" t="s">
        <v>787</v>
      </c>
      <c r="DU1433" s="793">
        <f t="shared" si="1274"/>
        <v>2600</v>
      </c>
      <c r="DV1433" s="794">
        <v>2600</v>
      </c>
      <c r="DW1433" s="794">
        <v>2600</v>
      </c>
      <c r="DX1433" s="794">
        <f t="shared" si="1276"/>
        <v>0</v>
      </c>
      <c r="DY1433" s="794">
        <f t="shared" si="1277"/>
        <v>0</v>
      </c>
      <c r="DZ1433" s="865" t="s">
        <v>787</v>
      </c>
      <c r="EA1433" s="865" t="s">
        <v>787</v>
      </c>
      <c r="EB1433" s="865" t="s">
        <v>787</v>
      </c>
      <c r="EC1433" s="865" t="s">
        <v>787</v>
      </c>
      <c r="ED1433" s="865" t="s">
        <v>787</v>
      </c>
      <c r="EE1433" s="865" t="s">
        <v>787</v>
      </c>
      <c r="EF1433" s="865" t="s">
        <v>787</v>
      </c>
      <c r="EG1433" s="865"/>
      <c r="EH1433" s="865" t="s">
        <v>787</v>
      </c>
      <c r="EI1433" s="865" t="s">
        <v>787</v>
      </c>
      <c r="EJ1433" s="865" t="s">
        <v>787</v>
      </c>
      <c r="EK1433" s="865" t="s">
        <v>787</v>
      </c>
      <c r="EL1433" s="865" t="s">
        <v>787</v>
      </c>
      <c r="EM1433" s="865" t="s">
        <v>787</v>
      </c>
      <c r="EN1433" s="865" t="s">
        <v>787</v>
      </c>
      <c r="EO1433" s="865" t="s">
        <v>787</v>
      </c>
      <c r="EP1433" s="865" t="s">
        <v>787</v>
      </c>
      <c r="EQ1433" s="865" t="s">
        <v>787</v>
      </c>
      <c r="ER1433" s="865" t="s">
        <v>787</v>
      </c>
      <c r="ES1433" s="865" t="s">
        <v>787</v>
      </c>
      <c r="ET1433" s="865" t="s">
        <v>787</v>
      </c>
      <c r="EU1433" s="865" t="s">
        <v>787</v>
      </c>
      <c r="EV1433" s="865" t="s">
        <v>787</v>
      </c>
      <c r="EW1433" s="865" t="s">
        <v>787</v>
      </c>
      <c r="EX1433" s="865" t="s">
        <v>787</v>
      </c>
      <c r="EY1433" s="865" t="s">
        <v>787</v>
      </c>
      <c r="EZ1433" s="865" t="s">
        <v>787</v>
      </c>
      <c r="FA1433" s="865" t="s">
        <v>787</v>
      </c>
      <c r="FB1433" s="865" t="s">
        <v>787</v>
      </c>
      <c r="FC1433" s="865" t="s">
        <v>787</v>
      </c>
      <c r="FD1433" s="865" t="s">
        <v>787</v>
      </c>
      <c r="FE1433" s="865" t="s">
        <v>787</v>
      </c>
      <c r="FF1433" s="865" t="s">
        <v>787</v>
      </c>
      <c r="FG1433" s="865" t="s">
        <v>787</v>
      </c>
      <c r="FH1433" s="865" t="s">
        <v>787</v>
      </c>
      <c r="FI1433" s="1434" t="s">
        <v>787</v>
      </c>
      <c r="FJ1433" s="1434" t="s">
        <v>787</v>
      </c>
      <c r="FK1433" s="1434" t="s">
        <v>787</v>
      </c>
      <c r="FL1433" s="1434" t="s">
        <v>787</v>
      </c>
      <c r="FM1433" s="1434" t="s">
        <v>787</v>
      </c>
      <c r="FN1433" s="1434" t="s">
        <v>787</v>
      </c>
      <c r="FO1433" s="1434" t="s">
        <v>787</v>
      </c>
      <c r="FP1433" s="1434" t="s">
        <v>787</v>
      </c>
      <c r="FQ1433" s="1434" t="s">
        <v>787</v>
      </c>
      <c r="FR1433" s="1434" t="s">
        <v>787</v>
      </c>
      <c r="FS1433" s="1434" t="s">
        <v>787</v>
      </c>
      <c r="FT1433" s="1434" t="s">
        <v>787</v>
      </c>
      <c r="FU1433" s="1434" t="s">
        <v>787</v>
      </c>
      <c r="FV1433" s="1434" t="s">
        <v>787</v>
      </c>
      <c r="FW1433" s="1434" t="s">
        <v>787</v>
      </c>
      <c r="FX1433" s="1434" t="s">
        <v>787</v>
      </c>
      <c r="FY1433" s="1434" t="s">
        <v>787</v>
      </c>
      <c r="FZ1433" s="1434" t="s">
        <v>787</v>
      </c>
      <c r="GA1433" s="1434" t="s">
        <v>787</v>
      </c>
      <c r="GB1433" s="1434" t="s">
        <v>787</v>
      </c>
      <c r="GC1433" s="1434" t="s">
        <v>787</v>
      </c>
      <c r="GD1433" s="1434" t="s">
        <v>787</v>
      </c>
      <c r="GE1433" s="1434" t="s">
        <v>787</v>
      </c>
      <c r="GF1433" s="1434" t="s">
        <v>787</v>
      </c>
      <c r="GG1433" s="1434" t="s">
        <v>787</v>
      </c>
      <c r="GH1433" s="1434" t="s">
        <v>787</v>
      </c>
      <c r="GI1433" s="1434" t="s">
        <v>787</v>
      </c>
      <c r="GJ1433" s="1434" t="s">
        <v>787</v>
      </c>
      <c r="GK1433" s="1434" t="s">
        <v>787</v>
      </c>
      <c r="GL1433" s="1434" t="s">
        <v>787</v>
      </c>
      <c r="GM1433" s="1434" t="s">
        <v>787</v>
      </c>
      <c r="GN1433" s="1434" t="s">
        <v>787</v>
      </c>
      <c r="GO1433" s="1434" t="s">
        <v>787</v>
      </c>
      <c r="GP1433" s="1434" t="s">
        <v>787</v>
      </c>
      <c r="GQ1433" s="1434" t="s">
        <v>787</v>
      </c>
      <c r="GR1433" s="1434" t="s">
        <v>787</v>
      </c>
      <c r="GS1433" s="1434" t="s">
        <v>787</v>
      </c>
      <c r="GT1433" s="1434" t="s">
        <v>787</v>
      </c>
      <c r="GU1433" s="1434" t="s">
        <v>787</v>
      </c>
      <c r="GV1433" s="1434" t="s">
        <v>787</v>
      </c>
      <c r="GW1433" s="1434" t="s">
        <v>787</v>
      </c>
      <c r="GX1433" s="1434" t="s">
        <v>787</v>
      </c>
      <c r="GY1433" s="1434" t="s">
        <v>787</v>
      </c>
      <c r="GZ1433" s="1434" t="s">
        <v>787</v>
      </c>
      <c r="HA1433" s="1434" t="s">
        <v>787</v>
      </c>
      <c r="HB1433" s="1434" t="s">
        <v>787</v>
      </c>
      <c r="HC1433" s="1434" t="s">
        <v>787</v>
      </c>
      <c r="HD1433" s="1434" t="s">
        <v>787</v>
      </c>
      <c r="HE1433" s="1434" t="s">
        <v>787</v>
      </c>
      <c r="HF1433" s="1434" t="s">
        <v>787</v>
      </c>
      <c r="HG1433" s="1434" t="s">
        <v>787</v>
      </c>
      <c r="HH1433" s="1434" t="s">
        <v>787</v>
      </c>
      <c r="HI1433" s="1434" t="s">
        <v>787</v>
      </c>
      <c r="HJ1433" s="1434" t="s">
        <v>787</v>
      </c>
      <c r="HK1433" s="1434" t="s">
        <v>787</v>
      </c>
      <c r="HL1433" s="1434" t="s">
        <v>787</v>
      </c>
      <c r="HM1433" s="1434" t="s">
        <v>787</v>
      </c>
      <c r="HN1433" s="1434" t="s">
        <v>787</v>
      </c>
      <c r="HO1433" s="1434" t="s">
        <v>787</v>
      </c>
      <c r="HP1433" s="1434" t="s">
        <v>787</v>
      </c>
      <c r="HQ1433" s="1434" t="s">
        <v>787</v>
      </c>
      <c r="HR1433" s="1434" t="s">
        <v>787</v>
      </c>
      <c r="HS1433" s="1434" t="s">
        <v>787</v>
      </c>
      <c r="HT1433" s="1434" t="s">
        <v>787</v>
      </c>
      <c r="HU1433" s="1434" t="s">
        <v>787</v>
      </c>
      <c r="HV1433" s="1434" t="s">
        <v>787</v>
      </c>
      <c r="HW1433" s="1434" t="s">
        <v>787</v>
      </c>
      <c r="HX1433" s="1434" t="s">
        <v>787</v>
      </c>
      <c r="HY1433" s="1434" t="s">
        <v>787</v>
      </c>
      <c r="HZ1433" s="1434" t="s">
        <v>787</v>
      </c>
      <c r="IA1433" s="1434" t="s">
        <v>787</v>
      </c>
      <c r="IB1433" s="1434" t="s">
        <v>787</v>
      </c>
      <c r="IC1433" s="1434" t="s">
        <v>787</v>
      </c>
      <c r="ID1433" s="1434" t="s">
        <v>787</v>
      </c>
      <c r="IE1433" s="1434" t="s">
        <v>787</v>
      </c>
      <c r="IF1433" s="1434" t="s">
        <v>787</v>
      </c>
      <c r="IG1433" s="1434" t="s">
        <v>787</v>
      </c>
      <c r="IH1433" s="1434" t="s">
        <v>787</v>
      </c>
      <c r="II1433" s="1434" t="s">
        <v>787</v>
      </c>
      <c r="IJ1433" s="1434" t="s">
        <v>787</v>
      </c>
      <c r="IK1433" s="1434" t="s">
        <v>787</v>
      </c>
      <c r="IL1433" s="1434" t="s">
        <v>787</v>
      </c>
      <c r="IM1433" s="1434" t="s">
        <v>787</v>
      </c>
      <c r="IN1433" s="1434" t="s">
        <v>787</v>
      </c>
      <c r="IO1433" s="1434" t="s">
        <v>787</v>
      </c>
      <c r="IP1433" s="1434" t="s">
        <v>787</v>
      </c>
      <c r="IQ1433" s="1434" t="s">
        <v>787</v>
      </c>
      <c r="IR1433" s="1434" t="s">
        <v>787</v>
      </c>
      <c r="IS1433" s="1434" t="s">
        <v>787</v>
      </c>
      <c r="IT1433" s="1434" t="s">
        <v>787</v>
      </c>
      <c r="IU1433" s="1434" t="s">
        <v>787</v>
      </c>
      <c r="IV1433" s="1434" t="s">
        <v>787</v>
      </c>
      <c r="IW1433" s="1434" t="s">
        <v>787</v>
      </c>
      <c r="IX1433" s="1434" t="s">
        <v>787</v>
      </c>
      <c r="IY1433" s="1434" t="s">
        <v>787</v>
      </c>
      <c r="IZ1433" s="1434" t="s">
        <v>787</v>
      </c>
      <c r="JA1433" s="1434" t="s">
        <v>787</v>
      </c>
      <c r="JB1433" s="1434" t="s">
        <v>787</v>
      </c>
      <c r="JC1433" s="1434" t="s">
        <v>787</v>
      </c>
      <c r="JD1433" s="1434" t="s">
        <v>787</v>
      </c>
      <c r="JE1433" s="1434" t="s">
        <v>787</v>
      </c>
      <c r="JF1433" s="1434" t="s">
        <v>787</v>
      </c>
      <c r="JG1433" s="1434" t="s">
        <v>787</v>
      </c>
      <c r="JH1433" s="1434" t="s">
        <v>787</v>
      </c>
      <c r="JI1433" s="1434" t="s">
        <v>787</v>
      </c>
      <c r="JJ1433" s="1434" t="s">
        <v>787</v>
      </c>
      <c r="JK1433" s="1434" t="s">
        <v>787</v>
      </c>
      <c r="JL1433" s="1434" t="s">
        <v>787</v>
      </c>
      <c r="JM1433" s="1434" t="s">
        <v>787</v>
      </c>
      <c r="JN1433" s="1434" t="s">
        <v>787</v>
      </c>
      <c r="JO1433" s="1434" t="s">
        <v>787</v>
      </c>
      <c r="JP1433" s="1434" t="s">
        <v>787</v>
      </c>
      <c r="JQ1433" s="1434" t="s">
        <v>787</v>
      </c>
      <c r="JR1433" s="1434" t="s">
        <v>787</v>
      </c>
      <c r="JS1433" s="1434" t="s">
        <v>787</v>
      </c>
      <c r="JT1433" s="1434" t="s">
        <v>787</v>
      </c>
      <c r="JU1433" s="1434" t="s">
        <v>787</v>
      </c>
      <c r="JV1433" s="1434" t="s">
        <v>787</v>
      </c>
      <c r="JW1433" s="1434" t="s">
        <v>787</v>
      </c>
      <c r="JX1433" s="1434" t="s">
        <v>787</v>
      </c>
      <c r="JY1433" s="1434" t="s">
        <v>787</v>
      </c>
      <c r="JZ1433" s="1434" t="s">
        <v>787</v>
      </c>
      <c r="KA1433" s="1434" t="s">
        <v>787</v>
      </c>
      <c r="KB1433" s="1434" t="s">
        <v>787</v>
      </c>
      <c r="KC1433" s="1434" t="s">
        <v>787</v>
      </c>
      <c r="KD1433" s="1434" t="s">
        <v>787</v>
      </c>
      <c r="KE1433" s="1434" t="s">
        <v>787</v>
      </c>
      <c r="KF1433" s="1434" t="s">
        <v>787</v>
      </c>
      <c r="KG1433" s="1434" t="s">
        <v>787</v>
      </c>
      <c r="KH1433" s="1434" t="s">
        <v>787</v>
      </c>
      <c r="KI1433" s="1434" t="s">
        <v>787</v>
      </c>
      <c r="KJ1433" s="1434" t="s">
        <v>787</v>
      </c>
      <c r="KK1433" s="1434" t="s">
        <v>787</v>
      </c>
      <c r="KL1433" s="1434" t="s">
        <v>787</v>
      </c>
      <c r="KM1433" s="1434" t="s">
        <v>787</v>
      </c>
      <c r="KN1433" s="1434" t="s">
        <v>787</v>
      </c>
      <c r="KO1433" s="1434" t="s">
        <v>787</v>
      </c>
      <c r="KP1433" s="1434" t="s">
        <v>787</v>
      </c>
      <c r="KQ1433" s="1434" t="s">
        <v>787</v>
      </c>
      <c r="KR1433" s="1434" t="s">
        <v>787</v>
      </c>
      <c r="KS1433" s="1434" t="s">
        <v>787</v>
      </c>
      <c r="KT1433" s="1434" t="s">
        <v>787</v>
      </c>
      <c r="KU1433" s="1434" t="s">
        <v>787</v>
      </c>
      <c r="KV1433" s="1434" t="s">
        <v>787</v>
      </c>
      <c r="KW1433" s="1434" t="s">
        <v>787</v>
      </c>
      <c r="KX1433" s="1434" t="s">
        <v>787</v>
      </c>
      <c r="KY1433" s="1434" t="s">
        <v>787</v>
      </c>
      <c r="KZ1433" s="1434" t="s">
        <v>787</v>
      </c>
      <c r="LA1433" s="1434" t="s">
        <v>787</v>
      </c>
      <c r="LB1433" s="1434" t="s">
        <v>787</v>
      </c>
      <c r="LC1433" s="1434" t="s">
        <v>787</v>
      </c>
      <c r="LD1433" s="1434" t="s">
        <v>787</v>
      </c>
      <c r="LE1433" s="1434" t="s">
        <v>787</v>
      </c>
      <c r="LF1433" s="1434" t="s">
        <v>787</v>
      </c>
      <c r="LG1433" s="1434" t="s">
        <v>787</v>
      </c>
      <c r="LH1433" s="1434" t="s">
        <v>787</v>
      </c>
      <c r="LI1433" s="1434" t="s">
        <v>787</v>
      </c>
      <c r="LJ1433" s="1434" t="s">
        <v>787</v>
      </c>
      <c r="LK1433" s="1434" t="s">
        <v>787</v>
      </c>
      <c r="LL1433" s="1434" t="s">
        <v>787</v>
      </c>
      <c r="LM1433" s="1434" t="s">
        <v>787</v>
      </c>
      <c r="LN1433" s="1434" t="s">
        <v>787</v>
      </c>
      <c r="LO1433" s="1434" t="s">
        <v>787</v>
      </c>
      <c r="LP1433" s="1434" t="s">
        <v>787</v>
      </c>
      <c r="LQ1433" s="1434" t="s">
        <v>787</v>
      </c>
      <c r="LR1433" s="1434" t="s">
        <v>787</v>
      </c>
      <c r="LS1433" s="1434" t="s">
        <v>787</v>
      </c>
      <c r="LT1433" s="1434" t="s">
        <v>787</v>
      </c>
      <c r="LU1433" s="1434" t="s">
        <v>787</v>
      </c>
      <c r="LV1433" s="1434" t="s">
        <v>787</v>
      </c>
      <c r="LW1433" s="1434" t="s">
        <v>787</v>
      </c>
      <c r="LX1433" s="1434" t="s">
        <v>787</v>
      </c>
      <c r="LY1433" s="1434" t="s">
        <v>787</v>
      </c>
      <c r="LZ1433" s="1434" t="s">
        <v>787</v>
      </c>
      <c r="MA1433" s="1434" t="s">
        <v>787</v>
      </c>
      <c r="MB1433" s="1434" t="s">
        <v>787</v>
      </c>
      <c r="MC1433" s="1434" t="s">
        <v>787</v>
      </c>
    </row>
    <row r="1434" spans="1:341" s="786" customFormat="1" ht="48" hidden="1" customHeight="1" x14ac:dyDescent="0.25">
      <c r="A1434" s="1520">
        <v>2026</v>
      </c>
      <c r="B1434" s="1521">
        <v>479</v>
      </c>
      <c r="C1434" s="1521" t="s">
        <v>58</v>
      </c>
      <c r="D1434" s="1521">
        <v>3000654</v>
      </c>
      <c r="E1434" s="1521">
        <v>5005020</v>
      </c>
      <c r="F1434" s="1521" t="s">
        <v>2269</v>
      </c>
      <c r="G1434" s="1521" t="s">
        <v>2270</v>
      </c>
      <c r="H1434" s="1521">
        <v>93</v>
      </c>
      <c r="I1434" s="1521" t="s">
        <v>992</v>
      </c>
      <c r="J1434" s="1521" t="s">
        <v>10</v>
      </c>
      <c r="K1434" s="1521" t="s">
        <v>60</v>
      </c>
      <c r="L1434" s="1521" t="s">
        <v>3689</v>
      </c>
      <c r="M1434" s="1521" t="s">
        <v>62</v>
      </c>
      <c r="N1434" s="1521"/>
      <c r="O1434" s="1521" t="s">
        <v>2641</v>
      </c>
      <c r="P1434" s="1521" t="s">
        <v>65</v>
      </c>
      <c r="Q1434" s="1521">
        <v>1</v>
      </c>
      <c r="R1434" s="1550">
        <v>2600</v>
      </c>
      <c r="S1434" s="865" t="s">
        <v>787</v>
      </c>
      <c r="T1434" s="865" t="s">
        <v>787</v>
      </c>
      <c r="U1434" s="1521">
        <v>0</v>
      </c>
      <c r="V1434" s="1521">
        <v>26</v>
      </c>
      <c r="W1434" s="1521" t="s">
        <v>787</v>
      </c>
      <c r="X1434" s="1521" t="s">
        <v>787</v>
      </c>
      <c r="Y1434" s="1521" t="s">
        <v>787</v>
      </c>
      <c r="Z1434" s="1521" t="s">
        <v>787</v>
      </c>
      <c r="AA1434" s="1521" t="s">
        <v>787</v>
      </c>
      <c r="AB1434" s="1521" t="s">
        <v>787</v>
      </c>
      <c r="AC1434" s="1521" t="s">
        <v>787</v>
      </c>
      <c r="AD1434" s="1521" t="s">
        <v>787</v>
      </c>
      <c r="AE1434" s="285"/>
      <c r="AF1434" s="1523" t="s">
        <v>3951</v>
      </c>
      <c r="AG1434" s="1523" t="s">
        <v>3951</v>
      </c>
      <c r="AH1434" s="284">
        <f t="shared" si="1278"/>
        <v>0</v>
      </c>
      <c r="AI1434" s="284">
        <f t="shared" si="1280"/>
        <v>2600</v>
      </c>
      <c r="AJ1434" s="1523" t="s">
        <v>3951</v>
      </c>
      <c r="AK1434" s="1523" t="s">
        <v>3951</v>
      </c>
      <c r="AL1434" s="1523" t="s">
        <v>3951</v>
      </c>
      <c r="AM1434" s="1523" t="s">
        <v>3951</v>
      </c>
      <c r="AN1434" s="1523" t="s">
        <v>3951</v>
      </c>
      <c r="AO1434" s="1523" t="s">
        <v>3951</v>
      </c>
      <c r="AP1434" s="1523" t="s">
        <v>3951</v>
      </c>
      <c r="AQ1434" s="1523" t="s">
        <v>3951</v>
      </c>
      <c r="AR1434" s="288">
        <f t="shared" si="1279"/>
        <v>2600</v>
      </c>
      <c r="AS1434" s="1502" t="s">
        <v>2578</v>
      </c>
      <c r="AT1434" s="865" t="s">
        <v>787</v>
      </c>
      <c r="AU1434" s="865" t="s">
        <v>3535</v>
      </c>
      <c r="AV1434" s="865" t="s">
        <v>3536</v>
      </c>
      <c r="AW1434" s="1524">
        <v>46058</v>
      </c>
      <c r="AX1434" s="865" t="s">
        <v>3537</v>
      </c>
      <c r="AY1434" s="1524">
        <v>46078</v>
      </c>
      <c r="AZ1434" s="865" t="s">
        <v>787</v>
      </c>
      <c r="BA1434" s="865" t="s">
        <v>3538</v>
      </c>
      <c r="BB1434" s="865" t="s">
        <v>995</v>
      </c>
      <c r="BC1434" s="1525" t="s">
        <v>3808</v>
      </c>
      <c r="BD1434" s="1525" t="s">
        <v>3952</v>
      </c>
      <c r="BE1434" s="1525" t="s">
        <v>3810</v>
      </c>
      <c r="BF1434" s="1526">
        <v>46108</v>
      </c>
      <c r="BG1434" s="865" t="s">
        <v>787</v>
      </c>
      <c r="BH1434" s="773" t="s">
        <v>2888</v>
      </c>
      <c r="BI1434" s="2778"/>
      <c r="BJ1434" s="1440"/>
      <c r="BK1434" s="1302" t="s">
        <v>787</v>
      </c>
      <c r="BL1434" s="865">
        <v>6129</v>
      </c>
      <c r="BM1434" s="865"/>
      <c r="BN1434" s="1302" t="s">
        <v>787</v>
      </c>
      <c r="BO1434" s="1302" t="s">
        <v>787</v>
      </c>
      <c r="BP1434" s="1302"/>
      <c r="BQ1434" s="1527" t="s">
        <v>3811</v>
      </c>
      <c r="BR1434" s="2619"/>
      <c r="BS1434" s="1502" t="s">
        <v>2889</v>
      </c>
      <c r="BT1434" s="1502" t="s">
        <v>2890</v>
      </c>
      <c r="BU1434" s="1502" t="s">
        <v>2125</v>
      </c>
      <c r="BV1434" s="1307">
        <v>73515951</v>
      </c>
      <c r="BW1434" s="1306">
        <v>10735159513</v>
      </c>
      <c r="BX1434" s="1502" t="s">
        <v>2834</v>
      </c>
      <c r="BY1434" s="1528">
        <v>46117</v>
      </c>
      <c r="BZ1434" s="1528">
        <v>46142</v>
      </c>
      <c r="CA1434" s="865" t="s">
        <v>787</v>
      </c>
      <c r="CB1434" s="865" t="s">
        <v>787</v>
      </c>
      <c r="CC1434" s="865" t="s">
        <v>787</v>
      </c>
      <c r="CD1434" s="865" t="s">
        <v>787</v>
      </c>
      <c r="CE1434" s="865" t="s">
        <v>787</v>
      </c>
      <c r="CF1434" s="865" t="s">
        <v>787</v>
      </c>
      <c r="CG1434" s="865" t="s">
        <v>787</v>
      </c>
      <c r="CH1434" s="865" t="s">
        <v>787</v>
      </c>
      <c r="CI1434" s="865" t="s">
        <v>787</v>
      </c>
      <c r="CJ1434" s="865" t="s">
        <v>787</v>
      </c>
      <c r="CK1434" s="865"/>
      <c r="CL1434" s="865"/>
      <c r="CM1434" s="865"/>
      <c r="CN1434" s="865"/>
      <c r="CO1434" s="865"/>
      <c r="CP1434" s="865"/>
      <c r="CQ1434" s="865"/>
      <c r="CR1434" s="865"/>
      <c r="CS1434" s="865" t="s">
        <v>787</v>
      </c>
      <c r="CT1434" s="1525"/>
      <c r="CU1434" s="390">
        <f t="shared" si="1272"/>
        <v>0</v>
      </c>
      <c r="CV1434" s="373">
        <v>0</v>
      </c>
      <c r="CW1434" s="390">
        <f t="shared" si="1285"/>
        <v>0</v>
      </c>
      <c r="CX1434" s="373">
        <v>0</v>
      </c>
      <c r="CY1434" s="390">
        <f t="shared" si="1275"/>
        <v>0</v>
      </c>
      <c r="CZ1434" s="390">
        <f t="shared" si="1283"/>
        <v>0</v>
      </c>
      <c r="DA1434" s="390">
        <f t="shared" si="1284"/>
        <v>0</v>
      </c>
      <c r="DB1434" s="865" t="s">
        <v>787</v>
      </c>
      <c r="DC1434" s="1525">
        <v>26</v>
      </c>
      <c r="DD1434" s="1371">
        <f t="shared" si="1267"/>
        <v>2600</v>
      </c>
      <c r="DE1434" s="1525">
        <v>26</v>
      </c>
      <c r="DF1434" s="1371">
        <f t="shared" si="1282"/>
        <v>2600</v>
      </c>
      <c r="DG1434" s="865">
        <v>26</v>
      </c>
      <c r="DH1434" s="1371">
        <f t="shared" si="1281"/>
        <v>2600</v>
      </c>
      <c r="DI1434" s="865" t="s">
        <v>787</v>
      </c>
      <c r="DJ1434" s="865" t="s">
        <v>787</v>
      </c>
      <c r="DK1434" s="865"/>
      <c r="DL1434" s="865"/>
      <c r="DM1434" s="865"/>
      <c r="DN1434" s="865"/>
      <c r="DO1434" s="865"/>
      <c r="DP1434" s="865"/>
      <c r="DQ1434" s="865"/>
      <c r="DR1434" s="865"/>
      <c r="DS1434" s="865"/>
      <c r="DT1434" s="865" t="s">
        <v>787</v>
      </c>
      <c r="DU1434" s="793">
        <f t="shared" si="1274"/>
        <v>2600</v>
      </c>
      <c r="DV1434" s="794">
        <v>2600</v>
      </c>
      <c r="DW1434" s="794">
        <v>2600</v>
      </c>
      <c r="DX1434" s="794">
        <f t="shared" si="1276"/>
        <v>0</v>
      </c>
      <c r="DY1434" s="794">
        <f t="shared" si="1277"/>
        <v>0</v>
      </c>
      <c r="DZ1434" s="865" t="s">
        <v>787</v>
      </c>
      <c r="EA1434" s="865" t="s">
        <v>787</v>
      </c>
      <c r="EB1434" s="865" t="s">
        <v>787</v>
      </c>
      <c r="EC1434" s="865" t="s">
        <v>787</v>
      </c>
      <c r="ED1434" s="865" t="s">
        <v>787</v>
      </c>
      <c r="EE1434" s="865" t="s">
        <v>787</v>
      </c>
      <c r="EF1434" s="865" t="s">
        <v>787</v>
      </c>
      <c r="EG1434" s="865"/>
      <c r="EH1434" s="865" t="s">
        <v>787</v>
      </c>
      <c r="EI1434" s="865" t="s">
        <v>787</v>
      </c>
      <c r="EJ1434" s="865" t="s">
        <v>787</v>
      </c>
      <c r="EK1434" s="865" t="s">
        <v>787</v>
      </c>
      <c r="EL1434" s="865" t="s">
        <v>787</v>
      </c>
      <c r="EM1434" s="865" t="s">
        <v>787</v>
      </c>
      <c r="EN1434" s="865" t="s">
        <v>787</v>
      </c>
      <c r="EO1434" s="865" t="s">
        <v>787</v>
      </c>
      <c r="EP1434" s="865" t="s">
        <v>787</v>
      </c>
      <c r="EQ1434" s="865" t="s">
        <v>787</v>
      </c>
      <c r="ER1434" s="865" t="s">
        <v>787</v>
      </c>
      <c r="ES1434" s="865" t="s">
        <v>787</v>
      </c>
      <c r="ET1434" s="865" t="s">
        <v>787</v>
      </c>
      <c r="EU1434" s="865" t="s">
        <v>787</v>
      </c>
      <c r="EV1434" s="865" t="s">
        <v>787</v>
      </c>
      <c r="EW1434" s="865" t="s">
        <v>787</v>
      </c>
      <c r="EX1434" s="865" t="s">
        <v>787</v>
      </c>
      <c r="EY1434" s="865" t="s">
        <v>787</v>
      </c>
      <c r="EZ1434" s="865" t="s">
        <v>787</v>
      </c>
      <c r="FA1434" s="865" t="s">
        <v>787</v>
      </c>
      <c r="FB1434" s="865" t="s">
        <v>787</v>
      </c>
      <c r="FC1434" s="865" t="s">
        <v>787</v>
      </c>
      <c r="FD1434" s="865" t="s">
        <v>787</v>
      </c>
      <c r="FE1434" s="865" t="s">
        <v>787</v>
      </c>
      <c r="FF1434" s="865" t="s">
        <v>787</v>
      </c>
      <c r="FG1434" s="865" t="s">
        <v>787</v>
      </c>
      <c r="FH1434" s="865" t="s">
        <v>787</v>
      </c>
      <c r="FI1434" s="1434" t="s">
        <v>787</v>
      </c>
      <c r="FJ1434" s="1434" t="s">
        <v>787</v>
      </c>
      <c r="FK1434" s="1434" t="s">
        <v>787</v>
      </c>
      <c r="FL1434" s="1434" t="s">
        <v>787</v>
      </c>
      <c r="FM1434" s="1434" t="s">
        <v>787</v>
      </c>
      <c r="FN1434" s="1434" t="s">
        <v>787</v>
      </c>
      <c r="FO1434" s="1434" t="s">
        <v>787</v>
      </c>
      <c r="FP1434" s="1434" t="s">
        <v>787</v>
      </c>
      <c r="FQ1434" s="1434" t="s">
        <v>787</v>
      </c>
      <c r="FR1434" s="1434" t="s">
        <v>787</v>
      </c>
      <c r="FS1434" s="1434" t="s">
        <v>787</v>
      </c>
      <c r="FT1434" s="1434" t="s">
        <v>787</v>
      </c>
      <c r="FU1434" s="1434" t="s">
        <v>787</v>
      </c>
      <c r="FV1434" s="1434" t="s">
        <v>787</v>
      </c>
      <c r="FW1434" s="1434" t="s">
        <v>787</v>
      </c>
      <c r="FX1434" s="1434" t="s">
        <v>787</v>
      </c>
      <c r="FY1434" s="1434" t="s">
        <v>787</v>
      </c>
      <c r="FZ1434" s="1434" t="s">
        <v>787</v>
      </c>
      <c r="GA1434" s="1434" t="s">
        <v>787</v>
      </c>
      <c r="GB1434" s="1434" t="s">
        <v>787</v>
      </c>
      <c r="GC1434" s="1434" t="s">
        <v>787</v>
      </c>
      <c r="GD1434" s="1434" t="s">
        <v>787</v>
      </c>
      <c r="GE1434" s="1434" t="s">
        <v>787</v>
      </c>
      <c r="GF1434" s="1434" t="s">
        <v>787</v>
      </c>
      <c r="GG1434" s="1434" t="s">
        <v>787</v>
      </c>
      <c r="GH1434" s="1434" t="s">
        <v>787</v>
      </c>
      <c r="GI1434" s="1434" t="s">
        <v>787</v>
      </c>
      <c r="GJ1434" s="1434" t="s">
        <v>787</v>
      </c>
      <c r="GK1434" s="1434" t="s">
        <v>787</v>
      </c>
      <c r="GL1434" s="1434" t="s">
        <v>787</v>
      </c>
      <c r="GM1434" s="1434" t="s">
        <v>787</v>
      </c>
      <c r="GN1434" s="1434" t="s">
        <v>787</v>
      </c>
      <c r="GO1434" s="1434" t="s">
        <v>787</v>
      </c>
      <c r="GP1434" s="1434" t="s">
        <v>787</v>
      </c>
      <c r="GQ1434" s="1434" t="s">
        <v>787</v>
      </c>
      <c r="GR1434" s="1434" t="s">
        <v>787</v>
      </c>
      <c r="GS1434" s="1434" t="s">
        <v>787</v>
      </c>
      <c r="GT1434" s="1434" t="s">
        <v>787</v>
      </c>
      <c r="GU1434" s="1434" t="s">
        <v>787</v>
      </c>
      <c r="GV1434" s="1434" t="s">
        <v>787</v>
      </c>
      <c r="GW1434" s="1434" t="s">
        <v>787</v>
      </c>
      <c r="GX1434" s="1434" t="s">
        <v>787</v>
      </c>
      <c r="GY1434" s="1434" t="s">
        <v>787</v>
      </c>
      <c r="GZ1434" s="1434" t="s">
        <v>787</v>
      </c>
      <c r="HA1434" s="1434" t="s">
        <v>787</v>
      </c>
      <c r="HB1434" s="1434" t="s">
        <v>787</v>
      </c>
      <c r="HC1434" s="1434" t="s">
        <v>787</v>
      </c>
      <c r="HD1434" s="1434" t="s">
        <v>787</v>
      </c>
      <c r="HE1434" s="1434" t="s">
        <v>787</v>
      </c>
      <c r="HF1434" s="1434" t="s">
        <v>787</v>
      </c>
      <c r="HG1434" s="1434" t="s">
        <v>787</v>
      </c>
      <c r="HH1434" s="1434" t="s">
        <v>787</v>
      </c>
      <c r="HI1434" s="1434" t="s">
        <v>787</v>
      </c>
      <c r="HJ1434" s="1434" t="s">
        <v>787</v>
      </c>
      <c r="HK1434" s="1434" t="s">
        <v>787</v>
      </c>
      <c r="HL1434" s="1434" t="s">
        <v>787</v>
      </c>
      <c r="HM1434" s="1434" t="s">
        <v>787</v>
      </c>
      <c r="HN1434" s="1434" t="s">
        <v>787</v>
      </c>
      <c r="HO1434" s="1434" t="s">
        <v>787</v>
      </c>
      <c r="HP1434" s="1434" t="s">
        <v>787</v>
      </c>
      <c r="HQ1434" s="1434" t="s">
        <v>787</v>
      </c>
      <c r="HR1434" s="1434" t="s">
        <v>787</v>
      </c>
      <c r="HS1434" s="1434" t="s">
        <v>787</v>
      </c>
      <c r="HT1434" s="1434" t="s">
        <v>787</v>
      </c>
      <c r="HU1434" s="1434" t="s">
        <v>787</v>
      </c>
      <c r="HV1434" s="1434" t="s">
        <v>787</v>
      </c>
      <c r="HW1434" s="1434" t="s">
        <v>787</v>
      </c>
      <c r="HX1434" s="1434" t="s">
        <v>787</v>
      </c>
      <c r="HY1434" s="1434" t="s">
        <v>787</v>
      </c>
      <c r="HZ1434" s="1434" t="s">
        <v>787</v>
      </c>
      <c r="IA1434" s="1434" t="s">
        <v>787</v>
      </c>
      <c r="IB1434" s="1434" t="s">
        <v>787</v>
      </c>
      <c r="IC1434" s="1434" t="s">
        <v>787</v>
      </c>
      <c r="ID1434" s="1434" t="s">
        <v>787</v>
      </c>
      <c r="IE1434" s="1434" t="s">
        <v>787</v>
      </c>
      <c r="IF1434" s="1434" t="s">
        <v>787</v>
      </c>
      <c r="IG1434" s="1434" t="s">
        <v>787</v>
      </c>
      <c r="IH1434" s="1434" t="s">
        <v>787</v>
      </c>
      <c r="II1434" s="1434" t="s">
        <v>787</v>
      </c>
      <c r="IJ1434" s="1434" t="s">
        <v>787</v>
      </c>
      <c r="IK1434" s="1434" t="s">
        <v>787</v>
      </c>
      <c r="IL1434" s="1434" t="s">
        <v>787</v>
      </c>
      <c r="IM1434" s="1434" t="s">
        <v>787</v>
      </c>
      <c r="IN1434" s="1434" t="s">
        <v>787</v>
      </c>
      <c r="IO1434" s="1434" t="s">
        <v>787</v>
      </c>
      <c r="IP1434" s="1434" t="s">
        <v>787</v>
      </c>
      <c r="IQ1434" s="1434" t="s">
        <v>787</v>
      </c>
      <c r="IR1434" s="1434" t="s">
        <v>787</v>
      </c>
      <c r="IS1434" s="1434" t="s">
        <v>787</v>
      </c>
      <c r="IT1434" s="1434" t="s">
        <v>787</v>
      </c>
      <c r="IU1434" s="1434" t="s">
        <v>787</v>
      </c>
      <c r="IV1434" s="1434" t="s">
        <v>787</v>
      </c>
      <c r="IW1434" s="1434" t="s">
        <v>787</v>
      </c>
      <c r="IX1434" s="1434" t="s">
        <v>787</v>
      </c>
      <c r="IY1434" s="1434" t="s">
        <v>787</v>
      </c>
      <c r="IZ1434" s="1434" t="s">
        <v>787</v>
      </c>
      <c r="JA1434" s="1434" t="s">
        <v>787</v>
      </c>
      <c r="JB1434" s="1434" t="s">
        <v>787</v>
      </c>
      <c r="JC1434" s="1434" t="s">
        <v>787</v>
      </c>
      <c r="JD1434" s="1434" t="s">
        <v>787</v>
      </c>
      <c r="JE1434" s="1434" t="s">
        <v>787</v>
      </c>
      <c r="JF1434" s="1434" t="s">
        <v>787</v>
      </c>
      <c r="JG1434" s="1434" t="s">
        <v>787</v>
      </c>
      <c r="JH1434" s="1434" t="s">
        <v>787</v>
      </c>
      <c r="JI1434" s="1434" t="s">
        <v>787</v>
      </c>
      <c r="JJ1434" s="1434" t="s">
        <v>787</v>
      </c>
      <c r="JK1434" s="1434" t="s">
        <v>787</v>
      </c>
      <c r="JL1434" s="1434" t="s">
        <v>787</v>
      </c>
      <c r="JM1434" s="1434" t="s">
        <v>787</v>
      </c>
      <c r="JN1434" s="1434" t="s">
        <v>787</v>
      </c>
      <c r="JO1434" s="1434" t="s">
        <v>787</v>
      </c>
      <c r="JP1434" s="1434" t="s">
        <v>787</v>
      </c>
      <c r="JQ1434" s="1434" t="s">
        <v>787</v>
      </c>
      <c r="JR1434" s="1434" t="s">
        <v>787</v>
      </c>
      <c r="JS1434" s="1434" t="s">
        <v>787</v>
      </c>
      <c r="JT1434" s="1434" t="s">
        <v>787</v>
      </c>
      <c r="JU1434" s="1434" t="s">
        <v>787</v>
      </c>
      <c r="JV1434" s="1434" t="s">
        <v>787</v>
      </c>
      <c r="JW1434" s="1434" t="s">
        <v>787</v>
      </c>
      <c r="JX1434" s="1434" t="s">
        <v>787</v>
      </c>
      <c r="JY1434" s="1434" t="s">
        <v>787</v>
      </c>
      <c r="JZ1434" s="1434" t="s">
        <v>787</v>
      </c>
      <c r="KA1434" s="1434" t="s">
        <v>787</v>
      </c>
      <c r="KB1434" s="1434" t="s">
        <v>787</v>
      </c>
      <c r="KC1434" s="1434" t="s">
        <v>787</v>
      </c>
      <c r="KD1434" s="1434" t="s">
        <v>787</v>
      </c>
      <c r="KE1434" s="1434" t="s">
        <v>787</v>
      </c>
      <c r="KF1434" s="1434" t="s">
        <v>787</v>
      </c>
      <c r="KG1434" s="1434" t="s">
        <v>787</v>
      </c>
      <c r="KH1434" s="1434" t="s">
        <v>787</v>
      </c>
      <c r="KI1434" s="1434" t="s">
        <v>787</v>
      </c>
      <c r="KJ1434" s="1434" t="s">
        <v>787</v>
      </c>
      <c r="KK1434" s="1434" t="s">
        <v>787</v>
      </c>
      <c r="KL1434" s="1434" t="s">
        <v>787</v>
      </c>
      <c r="KM1434" s="1434" t="s">
        <v>787</v>
      </c>
      <c r="KN1434" s="1434" t="s">
        <v>787</v>
      </c>
      <c r="KO1434" s="1434" t="s">
        <v>787</v>
      </c>
      <c r="KP1434" s="1434" t="s">
        <v>787</v>
      </c>
      <c r="KQ1434" s="1434" t="s">
        <v>787</v>
      </c>
      <c r="KR1434" s="1434" t="s">
        <v>787</v>
      </c>
      <c r="KS1434" s="1434" t="s">
        <v>787</v>
      </c>
      <c r="KT1434" s="1434" t="s">
        <v>787</v>
      </c>
      <c r="KU1434" s="1434" t="s">
        <v>787</v>
      </c>
      <c r="KV1434" s="1434" t="s">
        <v>787</v>
      </c>
      <c r="KW1434" s="1434" t="s">
        <v>787</v>
      </c>
      <c r="KX1434" s="1434" t="s">
        <v>787</v>
      </c>
      <c r="KY1434" s="1434" t="s">
        <v>787</v>
      </c>
      <c r="KZ1434" s="1434" t="s">
        <v>787</v>
      </c>
      <c r="LA1434" s="1434" t="s">
        <v>787</v>
      </c>
      <c r="LB1434" s="1434" t="s">
        <v>787</v>
      </c>
      <c r="LC1434" s="1434" t="s">
        <v>787</v>
      </c>
      <c r="LD1434" s="1434" t="s">
        <v>787</v>
      </c>
      <c r="LE1434" s="1434" t="s">
        <v>787</v>
      </c>
      <c r="LF1434" s="1434" t="s">
        <v>787</v>
      </c>
      <c r="LG1434" s="1434" t="s">
        <v>787</v>
      </c>
      <c r="LH1434" s="1434" t="s">
        <v>787</v>
      </c>
      <c r="LI1434" s="1434" t="s">
        <v>787</v>
      </c>
      <c r="LJ1434" s="1434" t="s">
        <v>787</v>
      </c>
      <c r="LK1434" s="1434" t="s">
        <v>787</v>
      </c>
      <c r="LL1434" s="1434" t="s">
        <v>787</v>
      </c>
      <c r="LM1434" s="1434" t="s">
        <v>787</v>
      </c>
      <c r="LN1434" s="1434" t="s">
        <v>787</v>
      </c>
      <c r="LO1434" s="1434" t="s">
        <v>787</v>
      </c>
      <c r="LP1434" s="1434" t="s">
        <v>787</v>
      </c>
      <c r="LQ1434" s="1434" t="s">
        <v>787</v>
      </c>
      <c r="LR1434" s="1434" t="s">
        <v>787</v>
      </c>
      <c r="LS1434" s="1434" t="s">
        <v>787</v>
      </c>
      <c r="LT1434" s="1434" t="s">
        <v>787</v>
      </c>
      <c r="LU1434" s="1434" t="s">
        <v>787</v>
      </c>
      <c r="LV1434" s="1434" t="s">
        <v>787</v>
      </c>
      <c r="LW1434" s="1434" t="s">
        <v>787</v>
      </c>
      <c r="LX1434" s="1434" t="s">
        <v>787</v>
      </c>
      <c r="LY1434" s="1434" t="s">
        <v>787</v>
      </c>
      <c r="LZ1434" s="1434" t="s">
        <v>787</v>
      </c>
      <c r="MA1434" s="1434" t="s">
        <v>787</v>
      </c>
      <c r="MB1434" s="1434" t="s">
        <v>787</v>
      </c>
      <c r="MC1434" s="1434" t="s">
        <v>787</v>
      </c>
    </row>
    <row r="1435" spans="1:341" s="786" customFormat="1" ht="48" hidden="1" customHeight="1" x14ac:dyDescent="0.25">
      <c r="A1435" s="1520">
        <v>2026</v>
      </c>
      <c r="B1435" s="1521">
        <v>479</v>
      </c>
      <c r="C1435" s="1521" t="s">
        <v>58</v>
      </c>
      <c r="D1435" s="1521">
        <v>3000654</v>
      </c>
      <c r="E1435" s="1521">
        <v>5005020</v>
      </c>
      <c r="F1435" s="1521" t="s">
        <v>2269</v>
      </c>
      <c r="G1435" s="1521" t="s">
        <v>2270</v>
      </c>
      <c r="H1435" s="1521">
        <v>93</v>
      </c>
      <c r="I1435" s="1521" t="s">
        <v>992</v>
      </c>
      <c r="J1435" s="1521" t="s">
        <v>10</v>
      </c>
      <c r="K1435" s="1521" t="s">
        <v>60</v>
      </c>
      <c r="L1435" s="1521" t="s">
        <v>3689</v>
      </c>
      <c r="M1435" s="1521" t="s">
        <v>62</v>
      </c>
      <c r="N1435" s="1521"/>
      <c r="O1435" s="1521" t="s">
        <v>2641</v>
      </c>
      <c r="P1435" s="1521" t="s">
        <v>65</v>
      </c>
      <c r="Q1435" s="1521">
        <v>1</v>
      </c>
      <c r="R1435" s="1550">
        <v>2600</v>
      </c>
      <c r="S1435" s="865" t="s">
        <v>787</v>
      </c>
      <c r="T1435" s="865" t="s">
        <v>787</v>
      </c>
      <c r="U1435" s="1521">
        <v>0</v>
      </c>
      <c r="V1435" s="1521">
        <v>26</v>
      </c>
      <c r="W1435" s="1521" t="s">
        <v>787</v>
      </c>
      <c r="X1435" s="1521" t="s">
        <v>787</v>
      </c>
      <c r="Y1435" s="1521" t="s">
        <v>787</v>
      </c>
      <c r="Z1435" s="1521" t="s">
        <v>787</v>
      </c>
      <c r="AA1435" s="1521" t="s">
        <v>787</v>
      </c>
      <c r="AB1435" s="1521" t="s">
        <v>787</v>
      </c>
      <c r="AC1435" s="1521" t="s">
        <v>787</v>
      </c>
      <c r="AD1435" s="1521" t="s">
        <v>787</v>
      </c>
      <c r="AE1435" s="285"/>
      <c r="AF1435" s="1523" t="s">
        <v>3951</v>
      </c>
      <c r="AG1435" s="1523" t="s">
        <v>3951</v>
      </c>
      <c r="AH1435" s="284">
        <f t="shared" si="1278"/>
        <v>0</v>
      </c>
      <c r="AI1435" s="284">
        <f t="shared" si="1280"/>
        <v>2600</v>
      </c>
      <c r="AJ1435" s="1523" t="s">
        <v>3951</v>
      </c>
      <c r="AK1435" s="1523" t="s">
        <v>3951</v>
      </c>
      <c r="AL1435" s="1523" t="s">
        <v>3951</v>
      </c>
      <c r="AM1435" s="1523" t="s">
        <v>3951</v>
      </c>
      <c r="AN1435" s="1523" t="s">
        <v>3951</v>
      </c>
      <c r="AO1435" s="1523" t="s">
        <v>3951</v>
      </c>
      <c r="AP1435" s="1523" t="s">
        <v>3951</v>
      </c>
      <c r="AQ1435" s="1523" t="s">
        <v>3951</v>
      </c>
      <c r="AR1435" s="288">
        <f t="shared" si="1279"/>
        <v>2600</v>
      </c>
      <c r="AS1435" s="1502" t="s">
        <v>2578</v>
      </c>
      <c r="AT1435" s="865" t="s">
        <v>787</v>
      </c>
      <c r="AU1435" s="865" t="s">
        <v>3535</v>
      </c>
      <c r="AV1435" s="865" t="s">
        <v>3536</v>
      </c>
      <c r="AW1435" s="1524">
        <v>46058</v>
      </c>
      <c r="AX1435" s="865" t="s">
        <v>3537</v>
      </c>
      <c r="AY1435" s="1524">
        <v>46078</v>
      </c>
      <c r="AZ1435" s="865" t="s">
        <v>787</v>
      </c>
      <c r="BA1435" s="865" t="s">
        <v>3538</v>
      </c>
      <c r="BB1435" s="865" t="s">
        <v>995</v>
      </c>
      <c r="BC1435" s="1525" t="s">
        <v>3808</v>
      </c>
      <c r="BD1435" s="1525" t="s">
        <v>3952</v>
      </c>
      <c r="BE1435" s="1525" t="s">
        <v>3810</v>
      </c>
      <c r="BF1435" s="1526">
        <v>46108</v>
      </c>
      <c r="BG1435" s="865" t="s">
        <v>787</v>
      </c>
      <c r="BH1435" s="1302">
        <v>3870</v>
      </c>
      <c r="BI1435" s="1302"/>
      <c r="BJ1435" s="865"/>
      <c r="BK1435" s="1302" t="s">
        <v>787</v>
      </c>
      <c r="BL1435" s="865">
        <v>6130</v>
      </c>
      <c r="BM1435" s="865"/>
      <c r="BN1435" s="1302" t="s">
        <v>787</v>
      </c>
      <c r="BO1435" s="1302" t="s">
        <v>787</v>
      </c>
      <c r="BP1435" s="1302"/>
      <c r="BQ1435" s="1527" t="s">
        <v>3811</v>
      </c>
      <c r="BR1435" s="2619"/>
      <c r="BS1435" s="1502" t="s">
        <v>3367</v>
      </c>
      <c r="BT1435" s="1502" t="s">
        <v>3028</v>
      </c>
      <c r="BU1435" s="1502" t="s">
        <v>3878</v>
      </c>
      <c r="BV1435" s="1307">
        <v>76699118</v>
      </c>
      <c r="BW1435" s="1306">
        <v>10766991187</v>
      </c>
      <c r="BX1435" s="1502" t="s">
        <v>2834</v>
      </c>
      <c r="BY1435" s="1528">
        <v>46117</v>
      </c>
      <c r="BZ1435" s="1528">
        <v>46142</v>
      </c>
      <c r="CA1435" s="865" t="s">
        <v>787</v>
      </c>
      <c r="CB1435" s="865" t="s">
        <v>787</v>
      </c>
      <c r="CC1435" s="865" t="s">
        <v>787</v>
      </c>
      <c r="CD1435" s="865" t="s">
        <v>787</v>
      </c>
      <c r="CE1435" s="865" t="s">
        <v>787</v>
      </c>
      <c r="CF1435" s="865" t="s">
        <v>787</v>
      </c>
      <c r="CG1435" s="865" t="s">
        <v>787</v>
      </c>
      <c r="CH1435" s="865" t="s">
        <v>787</v>
      </c>
      <c r="CI1435" s="865" t="s">
        <v>787</v>
      </c>
      <c r="CJ1435" s="865" t="s">
        <v>787</v>
      </c>
      <c r="CK1435" s="865"/>
      <c r="CL1435" s="865"/>
      <c r="CM1435" s="865"/>
      <c r="CN1435" s="865"/>
      <c r="CO1435" s="865"/>
      <c r="CP1435" s="865"/>
      <c r="CQ1435" s="865"/>
      <c r="CR1435" s="865"/>
      <c r="CS1435" s="865" t="s">
        <v>787</v>
      </c>
      <c r="CT1435" s="1525"/>
      <c r="CU1435" s="390">
        <f t="shared" si="1272"/>
        <v>0</v>
      </c>
      <c r="CV1435" s="373">
        <v>0</v>
      </c>
      <c r="CW1435" s="390">
        <f t="shared" si="1285"/>
        <v>0</v>
      </c>
      <c r="CX1435" s="373">
        <v>0</v>
      </c>
      <c r="CY1435" s="390">
        <f t="shared" si="1275"/>
        <v>0</v>
      </c>
      <c r="CZ1435" s="390">
        <f t="shared" si="1283"/>
        <v>0</v>
      </c>
      <c r="DA1435" s="390">
        <f t="shared" si="1284"/>
        <v>0</v>
      </c>
      <c r="DB1435" s="865" t="s">
        <v>787</v>
      </c>
      <c r="DC1435" s="1525">
        <v>26</v>
      </c>
      <c r="DD1435" s="1371">
        <f t="shared" si="1267"/>
        <v>2600</v>
      </c>
      <c r="DE1435" s="1525">
        <v>26</v>
      </c>
      <c r="DF1435" s="1371">
        <f t="shared" si="1282"/>
        <v>2600</v>
      </c>
      <c r="DG1435" s="865">
        <v>26</v>
      </c>
      <c r="DH1435" s="1371">
        <f t="shared" si="1281"/>
        <v>2600</v>
      </c>
      <c r="DI1435" s="865" t="s">
        <v>787</v>
      </c>
      <c r="DJ1435" s="865" t="s">
        <v>787</v>
      </c>
      <c r="DK1435" s="865"/>
      <c r="DL1435" s="865"/>
      <c r="DM1435" s="865"/>
      <c r="DN1435" s="865"/>
      <c r="DO1435" s="865"/>
      <c r="DP1435" s="865"/>
      <c r="DQ1435" s="865"/>
      <c r="DR1435" s="865"/>
      <c r="DS1435" s="865"/>
      <c r="DT1435" s="865" t="s">
        <v>787</v>
      </c>
      <c r="DU1435" s="793">
        <f t="shared" si="1274"/>
        <v>2600</v>
      </c>
      <c r="DV1435" s="794">
        <v>2600</v>
      </c>
      <c r="DW1435" s="794">
        <v>2600</v>
      </c>
      <c r="DX1435" s="794">
        <f t="shared" si="1276"/>
        <v>0</v>
      </c>
      <c r="DY1435" s="794">
        <f t="shared" si="1277"/>
        <v>0</v>
      </c>
      <c r="DZ1435" s="865" t="s">
        <v>787</v>
      </c>
      <c r="EA1435" s="865" t="s">
        <v>787</v>
      </c>
      <c r="EB1435" s="865" t="s">
        <v>787</v>
      </c>
      <c r="EC1435" s="865" t="s">
        <v>787</v>
      </c>
      <c r="ED1435" s="865" t="s">
        <v>787</v>
      </c>
      <c r="EE1435" s="865" t="s">
        <v>787</v>
      </c>
      <c r="EF1435" s="865" t="s">
        <v>787</v>
      </c>
      <c r="EG1435" s="865"/>
      <c r="EH1435" s="865" t="s">
        <v>787</v>
      </c>
      <c r="EI1435" s="865" t="s">
        <v>787</v>
      </c>
      <c r="EJ1435" s="865" t="s">
        <v>787</v>
      </c>
      <c r="EK1435" s="865" t="s">
        <v>787</v>
      </c>
      <c r="EL1435" s="865" t="s">
        <v>787</v>
      </c>
      <c r="EM1435" s="865" t="s">
        <v>787</v>
      </c>
      <c r="EN1435" s="865" t="s">
        <v>787</v>
      </c>
      <c r="EO1435" s="865" t="s">
        <v>787</v>
      </c>
      <c r="EP1435" s="865" t="s">
        <v>787</v>
      </c>
      <c r="EQ1435" s="865" t="s">
        <v>787</v>
      </c>
      <c r="ER1435" s="865" t="s">
        <v>787</v>
      </c>
      <c r="ES1435" s="865" t="s">
        <v>787</v>
      </c>
      <c r="ET1435" s="865" t="s">
        <v>787</v>
      </c>
      <c r="EU1435" s="865" t="s">
        <v>787</v>
      </c>
      <c r="EV1435" s="865" t="s">
        <v>787</v>
      </c>
      <c r="EW1435" s="865" t="s">
        <v>787</v>
      </c>
      <c r="EX1435" s="865" t="s">
        <v>787</v>
      </c>
      <c r="EY1435" s="865" t="s">
        <v>787</v>
      </c>
      <c r="EZ1435" s="865" t="s">
        <v>787</v>
      </c>
      <c r="FA1435" s="865" t="s">
        <v>787</v>
      </c>
      <c r="FB1435" s="865" t="s">
        <v>787</v>
      </c>
      <c r="FC1435" s="865" t="s">
        <v>787</v>
      </c>
      <c r="FD1435" s="865" t="s">
        <v>787</v>
      </c>
      <c r="FE1435" s="865" t="s">
        <v>787</v>
      </c>
      <c r="FF1435" s="865" t="s">
        <v>787</v>
      </c>
      <c r="FG1435" s="865" t="s">
        <v>787</v>
      </c>
      <c r="FH1435" s="865" t="s">
        <v>787</v>
      </c>
      <c r="FI1435" s="1434" t="s">
        <v>787</v>
      </c>
      <c r="FJ1435" s="1434" t="s">
        <v>787</v>
      </c>
      <c r="FK1435" s="1434" t="s">
        <v>787</v>
      </c>
      <c r="FL1435" s="1434" t="s">
        <v>787</v>
      </c>
      <c r="FM1435" s="1434" t="s">
        <v>787</v>
      </c>
      <c r="FN1435" s="1434" t="s">
        <v>787</v>
      </c>
      <c r="FO1435" s="1434" t="s">
        <v>787</v>
      </c>
      <c r="FP1435" s="1434" t="s">
        <v>787</v>
      </c>
      <c r="FQ1435" s="1434" t="s">
        <v>787</v>
      </c>
      <c r="FR1435" s="1434" t="s">
        <v>787</v>
      </c>
      <c r="FS1435" s="1434" t="s">
        <v>787</v>
      </c>
      <c r="FT1435" s="1434" t="s">
        <v>787</v>
      </c>
      <c r="FU1435" s="1434" t="s">
        <v>787</v>
      </c>
      <c r="FV1435" s="1434" t="s">
        <v>787</v>
      </c>
      <c r="FW1435" s="1434" t="s">
        <v>787</v>
      </c>
      <c r="FX1435" s="1434" t="s">
        <v>787</v>
      </c>
      <c r="FY1435" s="1434" t="s">
        <v>787</v>
      </c>
      <c r="FZ1435" s="1434" t="s">
        <v>787</v>
      </c>
      <c r="GA1435" s="1434" t="s">
        <v>787</v>
      </c>
      <c r="GB1435" s="1434" t="s">
        <v>787</v>
      </c>
      <c r="GC1435" s="1434" t="s">
        <v>787</v>
      </c>
      <c r="GD1435" s="1434" t="s">
        <v>787</v>
      </c>
      <c r="GE1435" s="1434" t="s">
        <v>787</v>
      </c>
      <c r="GF1435" s="1434" t="s">
        <v>787</v>
      </c>
      <c r="GG1435" s="1434" t="s">
        <v>787</v>
      </c>
      <c r="GH1435" s="1434" t="s">
        <v>787</v>
      </c>
      <c r="GI1435" s="1434" t="s">
        <v>787</v>
      </c>
      <c r="GJ1435" s="1434" t="s">
        <v>787</v>
      </c>
      <c r="GK1435" s="1434" t="s">
        <v>787</v>
      </c>
      <c r="GL1435" s="1434" t="s">
        <v>787</v>
      </c>
      <c r="GM1435" s="1434" t="s">
        <v>787</v>
      </c>
      <c r="GN1435" s="1434" t="s">
        <v>787</v>
      </c>
      <c r="GO1435" s="1434" t="s">
        <v>787</v>
      </c>
      <c r="GP1435" s="1434" t="s">
        <v>787</v>
      </c>
      <c r="GQ1435" s="1434" t="s">
        <v>787</v>
      </c>
      <c r="GR1435" s="1434" t="s">
        <v>787</v>
      </c>
      <c r="GS1435" s="1434" t="s">
        <v>787</v>
      </c>
      <c r="GT1435" s="1434" t="s">
        <v>787</v>
      </c>
      <c r="GU1435" s="1434" t="s">
        <v>787</v>
      </c>
      <c r="GV1435" s="1434" t="s">
        <v>787</v>
      </c>
      <c r="GW1435" s="1434" t="s">
        <v>787</v>
      </c>
      <c r="GX1435" s="1434" t="s">
        <v>787</v>
      </c>
      <c r="GY1435" s="1434" t="s">
        <v>787</v>
      </c>
      <c r="GZ1435" s="1434" t="s">
        <v>787</v>
      </c>
      <c r="HA1435" s="1434" t="s">
        <v>787</v>
      </c>
      <c r="HB1435" s="1434" t="s">
        <v>787</v>
      </c>
      <c r="HC1435" s="1434" t="s">
        <v>787</v>
      </c>
      <c r="HD1435" s="1434" t="s">
        <v>787</v>
      </c>
      <c r="HE1435" s="1434" t="s">
        <v>787</v>
      </c>
      <c r="HF1435" s="1434" t="s">
        <v>787</v>
      </c>
      <c r="HG1435" s="1434" t="s">
        <v>787</v>
      </c>
      <c r="HH1435" s="1434" t="s">
        <v>787</v>
      </c>
      <c r="HI1435" s="1434" t="s">
        <v>787</v>
      </c>
      <c r="HJ1435" s="1434" t="s">
        <v>787</v>
      </c>
      <c r="HK1435" s="1434" t="s">
        <v>787</v>
      </c>
      <c r="HL1435" s="1434" t="s">
        <v>787</v>
      </c>
      <c r="HM1435" s="1434" t="s">
        <v>787</v>
      </c>
      <c r="HN1435" s="1434" t="s">
        <v>787</v>
      </c>
      <c r="HO1435" s="1434" t="s">
        <v>787</v>
      </c>
      <c r="HP1435" s="1434" t="s">
        <v>787</v>
      </c>
      <c r="HQ1435" s="1434" t="s">
        <v>787</v>
      </c>
      <c r="HR1435" s="1434" t="s">
        <v>787</v>
      </c>
      <c r="HS1435" s="1434" t="s">
        <v>787</v>
      </c>
      <c r="HT1435" s="1434" t="s">
        <v>787</v>
      </c>
      <c r="HU1435" s="1434" t="s">
        <v>787</v>
      </c>
      <c r="HV1435" s="1434" t="s">
        <v>787</v>
      </c>
      <c r="HW1435" s="1434" t="s">
        <v>787</v>
      </c>
      <c r="HX1435" s="1434" t="s">
        <v>787</v>
      </c>
      <c r="HY1435" s="1434" t="s">
        <v>787</v>
      </c>
      <c r="HZ1435" s="1434" t="s">
        <v>787</v>
      </c>
      <c r="IA1435" s="1434" t="s">
        <v>787</v>
      </c>
      <c r="IB1435" s="1434" t="s">
        <v>787</v>
      </c>
      <c r="IC1435" s="1434" t="s">
        <v>787</v>
      </c>
      <c r="ID1435" s="1434" t="s">
        <v>787</v>
      </c>
      <c r="IE1435" s="1434" t="s">
        <v>787</v>
      </c>
      <c r="IF1435" s="1434" t="s">
        <v>787</v>
      </c>
      <c r="IG1435" s="1434" t="s">
        <v>787</v>
      </c>
      <c r="IH1435" s="1434" t="s">
        <v>787</v>
      </c>
      <c r="II1435" s="1434" t="s">
        <v>787</v>
      </c>
      <c r="IJ1435" s="1434" t="s">
        <v>787</v>
      </c>
      <c r="IK1435" s="1434" t="s">
        <v>787</v>
      </c>
      <c r="IL1435" s="1434" t="s">
        <v>787</v>
      </c>
      <c r="IM1435" s="1434" t="s">
        <v>787</v>
      </c>
      <c r="IN1435" s="1434" t="s">
        <v>787</v>
      </c>
      <c r="IO1435" s="1434" t="s">
        <v>787</v>
      </c>
      <c r="IP1435" s="1434" t="s">
        <v>787</v>
      </c>
      <c r="IQ1435" s="1434" t="s">
        <v>787</v>
      </c>
      <c r="IR1435" s="1434" t="s">
        <v>787</v>
      </c>
      <c r="IS1435" s="1434" t="s">
        <v>787</v>
      </c>
      <c r="IT1435" s="1434" t="s">
        <v>787</v>
      </c>
      <c r="IU1435" s="1434" t="s">
        <v>787</v>
      </c>
      <c r="IV1435" s="1434" t="s">
        <v>787</v>
      </c>
      <c r="IW1435" s="1434" t="s">
        <v>787</v>
      </c>
      <c r="IX1435" s="1434" t="s">
        <v>787</v>
      </c>
      <c r="IY1435" s="1434" t="s">
        <v>787</v>
      </c>
      <c r="IZ1435" s="1434" t="s">
        <v>787</v>
      </c>
      <c r="JA1435" s="1434" t="s">
        <v>787</v>
      </c>
      <c r="JB1435" s="1434" t="s">
        <v>787</v>
      </c>
      <c r="JC1435" s="1434" t="s">
        <v>787</v>
      </c>
      <c r="JD1435" s="1434" t="s">
        <v>787</v>
      </c>
      <c r="JE1435" s="1434" t="s">
        <v>787</v>
      </c>
      <c r="JF1435" s="1434" t="s">
        <v>787</v>
      </c>
      <c r="JG1435" s="1434" t="s">
        <v>787</v>
      </c>
      <c r="JH1435" s="1434" t="s">
        <v>787</v>
      </c>
      <c r="JI1435" s="1434" t="s">
        <v>787</v>
      </c>
      <c r="JJ1435" s="1434" t="s">
        <v>787</v>
      </c>
      <c r="JK1435" s="1434" t="s">
        <v>787</v>
      </c>
      <c r="JL1435" s="1434" t="s">
        <v>787</v>
      </c>
      <c r="JM1435" s="1434" t="s">
        <v>787</v>
      </c>
      <c r="JN1435" s="1434" t="s">
        <v>787</v>
      </c>
      <c r="JO1435" s="1434" t="s">
        <v>787</v>
      </c>
      <c r="JP1435" s="1434" t="s">
        <v>787</v>
      </c>
      <c r="JQ1435" s="1434" t="s">
        <v>787</v>
      </c>
      <c r="JR1435" s="1434" t="s">
        <v>787</v>
      </c>
      <c r="JS1435" s="1434" t="s">
        <v>787</v>
      </c>
      <c r="JT1435" s="1434" t="s">
        <v>787</v>
      </c>
      <c r="JU1435" s="1434" t="s">
        <v>787</v>
      </c>
      <c r="JV1435" s="1434" t="s">
        <v>787</v>
      </c>
      <c r="JW1435" s="1434" t="s">
        <v>787</v>
      </c>
      <c r="JX1435" s="1434" t="s">
        <v>787</v>
      </c>
      <c r="JY1435" s="1434" t="s">
        <v>787</v>
      </c>
      <c r="JZ1435" s="1434" t="s">
        <v>787</v>
      </c>
      <c r="KA1435" s="1434" t="s">
        <v>787</v>
      </c>
      <c r="KB1435" s="1434" t="s">
        <v>787</v>
      </c>
      <c r="KC1435" s="1434" t="s">
        <v>787</v>
      </c>
      <c r="KD1435" s="1434" t="s">
        <v>787</v>
      </c>
      <c r="KE1435" s="1434" t="s">
        <v>787</v>
      </c>
      <c r="KF1435" s="1434" t="s">
        <v>787</v>
      </c>
      <c r="KG1435" s="1434" t="s">
        <v>787</v>
      </c>
      <c r="KH1435" s="1434" t="s">
        <v>787</v>
      </c>
      <c r="KI1435" s="1434" t="s">
        <v>787</v>
      </c>
      <c r="KJ1435" s="1434" t="s">
        <v>787</v>
      </c>
      <c r="KK1435" s="1434" t="s">
        <v>787</v>
      </c>
      <c r="KL1435" s="1434" t="s">
        <v>787</v>
      </c>
      <c r="KM1435" s="1434" t="s">
        <v>787</v>
      </c>
      <c r="KN1435" s="1434" t="s">
        <v>787</v>
      </c>
      <c r="KO1435" s="1434" t="s">
        <v>787</v>
      </c>
      <c r="KP1435" s="1434" t="s">
        <v>787</v>
      </c>
      <c r="KQ1435" s="1434" t="s">
        <v>787</v>
      </c>
      <c r="KR1435" s="1434" t="s">
        <v>787</v>
      </c>
      <c r="KS1435" s="1434" t="s">
        <v>787</v>
      </c>
      <c r="KT1435" s="1434" t="s">
        <v>787</v>
      </c>
      <c r="KU1435" s="1434" t="s">
        <v>787</v>
      </c>
      <c r="KV1435" s="1434" t="s">
        <v>787</v>
      </c>
      <c r="KW1435" s="1434" t="s">
        <v>787</v>
      </c>
      <c r="KX1435" s="1434" t="s">
        <v>787</v>
      </c>
      <c r="KY1435" s="1434" t="s">
        <v>787</v>
      </c>
      <c r="KZ1435" s="1434" t="s">
        <v>787</v>
      </c>
      <c r="LA1435" s="1434" t="s">
        <v>787</v>
      </c>
      <c r="LB1435" s="1434" t="s">
        <v>787</v>
      </c>
      <c r="LC1435" s="1434" t="s">
        <v>787</v>
      </c>
      <c r="LD1435" s="1434" t="s">
        <v>787</v>
      </c>
      <c r="LE1435" s="1434" t="s">
        <v>787</v>
      </c>
      <c r="LF1435" s="1434" t="s">
        <v>787</v>
      </c>
      <c r="LG1435" s="1434" t="s">
        <v>787</v>
      </c>
      <c r="LH1435" s="1434" t="s">
        <v>787</v>
      </c>
      <c r="LI1435" s="1434" t="s">
        <v>787</v>
      </c>
      <c r="LJ1435" s="1434" t="s">
        <v>787</v>
      </c>
      <c r="LK1435" s="1434" t="s">
        <v>787</v>
      </c>
      <c r="LL1435" s="1434" t="s">
        <v>787</v>
      </c>
      <c r="LM1435" s="1434" t="s">
        <v>787</v>
      </c>
      <c r="LN1435" s="1434" t="s">
        <v>787</v>
      </c>
      <c r="LO1435" s="1434" t="s">
        <v>787</v>
      </c>
      <c r="LP1435" s="1434" t="s">
        <v>787</v>
      </c>
      <c r="LQ1435" s="1434" t="s">
        <v>787</v>
      </c>
      <c r="LR1435" s="1434" t="s">
        <v>787</v>
      </c>
      <c r="LS1435" s="1434" t="s">
        <v>787</v>
      </c>
      <c r="LT1435" s="1434" t="s">
        <v>787</v>
      </c>
      <c r="LU1435" s="1434" t="s">
        <v>787</v>
      </c>
      <c r="LV1435" s="1434" t="s">
        <v>787</v>
      </c>
      <c r="LW1435" s="1434" t="s">
        <v>787</v>
      </c>
      <c r="LX1435" s="1434" t="s">
        <v>787</v>
      </c>
      <c r="LY1435" s="1434" t="s">
        <v>787</v>
      </c>
      <c r="LZ1435" s="1434" t="s">
        <v>787</v>
      </c>
      <c r="MA1435" s="1434" t="s">
        <v>787</v>
      </c>
      <c r="MB1435" s="1434" t="s">
        <v>787</v>
      </c>
      <c r="MC1435" s="1434" t="s">
        <v>787</v>
      </c>
    </row>
    <row r="1436" spans="1:341" s="786" customFormat="1" ht="48" hidden="1" customHeight="1" x14ac:dyDescent="0.25">
      <c r="A1436" s="1520">
        <v>2026</v>
      </c>
      <c r="B1436" s="1521">
        <v>479</v>
      </c>
      <c r="C1436" s="1521" t="s">
        <v>58</v>
      </c>
      <c r="D1436" s="1521">
        <v>3000654</v>
      </c>
      <c r="E1436" s="1521">
        <v>5005020</v>
      </c>
      <c r="F1436" s="1521" t="s">
        <v>2269</v>
      </c>
      <c r="G1436" s="1521" t="s">
        <v>2270</v>
      </c>
      <c r="H1436" s="1521">
        <v>93</v>
      </c>
      <c r="I1436" s="1521" t="s">
        <v>992</v>
      </c>
      <c r="J1436" s="1521" t="s">
        <v>10</v>
      </c>
      <c r="K1436" s="1521" t="s">
        <v>60</v>
      </c>
      <c r="L1436" s="1521" t="s">
        <v>3689</v>
      </c>
      <c r="M1436" s="1521" t="s">
        <v>62</v>
      </c>
      <c r="N1436" s="1521"/>
      <c r="O1436" s="1521" t="s">
        <v>2641</v>
      </c>
      <c r="P1436" s="1521" t="s">
        <v>65</v>
      </c>
      <c r="Q1436" s="1521">
        <v>1</v>
      </c>
      <c r="R1436" s="1550">
        <v>2600</v>
      </c>
      <c r="S1436" s="865" t="s">
        <v>787</v>
      </c>
      <c r="T1436" s="865" t="s">
        <v>787</v>
      </c>
      <c r="U1436" s="1521">
        <v>0</v>
      </c>
      <c r="V1436" s="1521">
        <v>26</v>
      </c>
      <c r="W1436" s="1521" t="s">
        <v>787</v>
      </c>
      <c r="X1436" s="1521" t="s">
        <v>787</v>
      </c>
      <c r="Y1436" s="1521" t="s">
        <v>787</v>
      </c>
      <c r="Z1436" s="1521" t="s">
        <v>787</v>
      </c>
      <c r="AA1436" s="1521" t="s">
        <v>787</v>
      </c>
      <c r="AB1436" s="1521" t="s">
        <v>787</v>
      </c>
      <c r="AC1436" s="1521" t="s">
        <v>787</v>
      </c>
      <c r="AD1436" s="1521" t="s">
        <v>787</v>
      </c>
      <c r="AE1436" s="285"/>
      <c r="AF1436" s="1523" t="s">
        <v>3951</v>
      </c>
      <c r="AG1436" s="1523" t="s">
        <v>3951</v>
      </c>
      <c r="AH1436" s="284">
        <f t="shared" si="1278"/>
        <v>0</v>
      </c>
      <c r="AI1436" s="284">
        <f t="shared" si="1280"/>
        <v>2600</v>
      </c>
      <c r="AJ1436" s="1523" t="s">
        <v>3951</v>
      </c>
      <c r="AK1436" s="1523" t="s">
        <v>3951</v>
      </c>
      <c r="AL1436" s="1523" t="s">
        <v>3951</v>
      </c>
      <c r="AM1436" s="1523" t="s">
        <v>3951</v>
      </c>
      <c r="AN1436" s="1523" t="s">
        <v>3951</v>
      </c>
      <c r="AO1436" s="1523" t="s">
        <v>3951</v>
      </c>
      <c r="AP1436" s="1523" t="s">
        <v>3951</v>
      </c>
      <c r="AQ1436" s="1523" t="s">
        <v>3951</v>
      </c>
      <c r="AR1436" s="288">
        <f t="shared" si="1279"/>
        <v>2600</v>
      </c>
      <c r="AS1436" s="1502" t="s">
        <v>2578</v>
      </c>
      <c r="AT1436" s="865" t="s">
        <v>787</v>
      </c>
      <c r="AU1436" s="865" t="s">
        <v>3535</v>
      </c>
      <c r="AV1436" s="865" t="s">
        <v>3536</v>
      </c>
      <c r="AW1436" s="1524">
        <v>46058</v>
      </c>
      <c r="AX1436" s="865" t="s">
        <v>3537</v>
      </c>
      <c r="AY1436" s="1524">
        <v>46078</v>
      </c>
      <c r="AZ1436" s="865" t="s">
        <v>787</v>
      </c>
      <c r="BA1436" s="865" t="s">
        <v>3538</v>
      </c>
      <c r="BB1436" s="865" t="s">
        <v>995</v>
      </c>
      <c r="BC1436" s="1525" t="s">
        <v>3808</v>
      </c>
      <c r="BD1436" s="1525" t="s">
        <v>3952</v>
      </c>
      <c r="BE1436" s="1525" t="s">
        <v>3810</v>
      </c>
      <c r="BF1436" s="1526">
        <v>46108</v>
      </c>
      <c r="BG1436" s="865" t="s">
        <v>787</v>
      </c>
      <c r="BH1436" s="773" t="s">
        <v>2893</v>
      </c>
      <c r="BI1436" s="2778"/>
      <c r="BJ1436" s="1440"/>
      <c r="BK1436" s="1302" t="s">
        <v>787</v>
      </c>
      <c r="BL1436" s="865">
        <v>6131</v>
      </c>
      <c r="BM1436" s="865"/>
      <c r="BN1436" s="1302" t="s">
        <v>787</v>
      </c>
      <c r="BO1436" s="1302" t="s">
        <v>787</v>
      </c>
      <c r="BP1436" s="1302"/>
      <c r="BQ1436" s="1527" t="s">
        <v>3811</v>
      </c>
      <c r="BR1436" s="2619"/>
      <c r="BS1436" s="1502" t="s">
        <v>2894</v>
      </c>
      <c r="BT1436" s="1502" t="s">
        <v>1537</v>
      </c>
      <c r="BU1436" s="1502" t="s">
        <v>2895</v>
      </c>
      <c r="BV1436" s="1307">
        <v>41364821</v>
      </c>
      <c r="BW1436" s="1306">
        <v>10413648217</v>
      </c>
      <c r="BX1436" s="1502" t="s">
        <v>2834</v>
      </c>
      <c r="BY1436" s="1528">
        <v>46117</v>
      </c>
      <c r="BZ1436" s="1528">
        <v>46142</v>
      </c>
      <c r="CA1436" s="865" t="s">
        <v>787</v>
      </c>
      <c r="CB1436" s="865" t="s">
        <v>787</v>
      </c>
      <c r="CC1436" s="865" t="s">
        <v>787</v>
      </c>
      <c r="CD1436" s="865" t="s">
        <v>787</v>
      </c>
      <c r="CE1436" s="865" t="s">
        <v>787</v>
      </c>
      <c r="CF1436" s="865" t="s">
        <v>787</v>
      </c>
      <c r="CG1436" s="865" t="s">
        <v>787</v>
      </c>
      <c r="CH1436" s="865" t="s">
        <v>787</v>
      </c>
      <c r="CI1436" s="865" t="s">
        <v>787</v>
      </c>
      <c r="CJ1436" s="865" t="s">
        <v>787</v>
      </c>
      <c r="CK1436" s="865"/>
      <c r="CL1436" s="865"/>
      <c r="CM1436" s="865"/>
      <c r="CN1436" s="865"/>
      <c r="CO1436" s="865"/>
      <c r="CP1436" s="865"/>
      <c r="CQ1436" s="865"/>
      <c r="CR1436" s="865"/>
      <c r="CS1436" s="865" t="s">
        <v>787</v>
      </c>
      <c r="CT1436" s="1525"/>
      <c r="CU1436" s="390">
        <f t="shared" si="1272"/>
        <v>0</v>
      </c>
      <c r="CV1436" s="373">
        <v>0</v>
      </c>
      <c r="CW1436" s="390">
        <f t="shared" si="1285"/>
        <v>0</v>
      </c>
      <c r="CX1436" s="373">
        <v>0</v>
      </c>
      <c r="CY1436" s="390">
        <f t="shared" ref="CY1436:CY1467" si="1286">(R1436/30*CX1436)*Q1436</f>
        <v>0</v>
      </c>
      <c r="CZ1436" s="390">
        <f t="shared" si="1283"/>
        <v>0</v>
      </c>
      <c r="DA1436" s="390">
        <f t="shared" si="1284"/>
        <v>0</v>
      </c>
      <c r="DB1436" s="865" t="s">
        <v>787</v>
      </c>
      <c r="DC1436" s="1525">
        <v>26</v>
      </c>
      <c r="DD1436" s="1371">
        <f t="shared" si="1267"/>
        <v>2600</v>
      </c>
      <c r="DE1436" s="1525">
        <v>26</v>
      </c>
      <c r="DF1436" s="1371">
        <f t="shared" si="1282"/>
        <v>2600</v>
      </c>
      <c r="DG1436" s="865">
        <v>26</v>
      </c>
      <c r="DH1436" s="1371">
        <f t="shared" si="1281"/>
        <v>2600</v>
      </c>
      <c r="DI1436" s="865" t="s">
        <v>787</v>
      </c>
      <c r="DJ1436" s="865" t="s">
        <v>787</v>
      </c>
      <c r="DK1436" s="865"/>
      <c r="DL1436" s="865"/>
      <c r="DM1436" s="865"/>
      <c r="DN1436" s="865"/>
      <c r="DO1436" s="865"/>
      <c r="DP1436" s="865"/>
      <c r="DQ1436" s="865"/>
      <c r="DR1436" s="865"/>
      <c r="DS1436" s="865"/>
      <c r="DT1436" s="865" t="s">
        <v>787</v>
      </c>
      <c r="DU1436" s="793">
        <f t="shared" si="1274"/>
        <v>2600</v>
      </c>
      <c r="DV1436" s="794">
        <v>2600</v>
      </c>
      <c r="DW1436" s="794">
        <v>2600</v>
      </c>
      <c r="DX1436" s="794">
        <f t="shared" si="1276"/>
        <v>0</v>
      </c>
      <c r="DY1436" s="794">
        <f t="shared" si="1277"/>
        <v>0</v>
      </c>
      <c r="DZ1436" s="865" t="s">
        <v>787</v>
      </c>
      <c r="EA1436" s="865" t="s">
        <v>787</v>
      </c>
      <c r="EB1436" s="865" t="s">
        <v>787</v>
      </c>
      <c r="EC1436" s="865" t="s">
        <v>787</v>
      </c>
      <c r="ED1436" s="865" t="s">
        <v>787</v>
      </c>
      <c r="EE1436" s="865" t="s">
        <v>787</v>
      </c>
      <c r="EF1436" s="865" t="s">
        <v>787</v>
      </c>
      <c r="EG1436" s="865"/>
      <c r="EH1436" s="865" t="s">
        <v>787</v>
      </c>
      <c r="EI1436" s="865" t="s">
        <v>787</v>
      </c>
      <c r="EJ1436" s="865" t="s">
        <v>787</v>
      </c>
      <c r="EK1436" s="865" t="s">
        <v>787</v>
      </c>
      <c r="EL1436" s="865" t="s">
        <v>787</v>
      </c>
      <c r="EM1436" s="865" t="s">
        <v>787</v>
      </c>
      <c r="EN1436" s="865" t="s">
        <v>787</v>
      </c>
      <c r="EO1436" s="865" t="s">
        <v>787</v>
      </c>
      <c r="EP1436" s="865" t="s">
        <v>787</v>
      </c>
      <c r="EQ1436" s="865" t="s">
        <v>787</v>
      </c>
      <c r="ER1436" s="865" t="s">
        <v>787</v>
      </c>
      <c r="ES1436" s="865" t="s">
        <v>787</v>
      </c>
      <c r="ET1436" s="865" t="s">
        <v>787</v>
      </c>
      <c r="EU1436" s="865" t="s">
        <v>787</v>
      </c>
      <c r="EV1436" s="865" t="s">
        <v>787</v>
      </c>
      <c r="EW1436" s="865" t="s">
        <v>787</v>
      </c>
      <c r="EX1436" s="865" t="s">
        <v>787</v>
      </c>
      <c r="EY1436" s="865" t="s">
        <v>787</v>
      </c>
      <c r="EZ1436" s="865" t="s">
        <v>787</v>
      </c>
      <c r="FA1436" s="865" t="s">
        <v>787</v>
      </c>
      <c r="FB1436" s="865" t="s">
        <v>787</v>
      </c>
      <c r="FC1436" s="865" t="s">
        <v>787</v>
      </c>
      <c r="FD1436" s="865" t="s">
        <v>787</v>
      </c>
      <c r="FE1436" s="865" t="s">
        <v>787</v>
      </c>
      <c r="FF1436" s="865" t="s">
        <v>787</v>
      </c>
      <c r="FG1436" s="865" t="s">
        <v>787</v>
      </c>
      <c r="FH1436" s="865" t="s">
        <v>787</v>
      </c>
      <c r="FI1436" s="1434" t="s">
        <v>787</v>
      </c>
      <c r="FJ1436" s="1434" t="s">
        <v>787</v>
      </c>
      <c r="FK1436" s="1434" t="s">
        <v>787</v>
      </c>
      <c r="FL1436" s="1434" t="s">
        <v>787</v>
      </c>
      <c r="FM1436" s="1434" t="s">
        <v>787</v>
      </c>
      <c r="FN1436" s="1434" t="s">
        <v>787</v>
      </c>
      <c r="FO1436" s="1434" t="s">
        <v>787</v>
      </c>
      <c r="FP1436" s="1434" t="s">
        <v>787</v>
      </c>
      <c r="FQ1436" s="1434" t="s">
        <v>787</v>
      </c>
      <c r="FR1436" s="1434" t="s">
        <v>787</v>
      </c>
      <c r="FS1436" s="1434" t="s">
        <v>787</v>
      </c>
      <c r="FT1436" s="1434" t="s">
        <v>787</v>
      </c>
      <c r="FU1436" s="1434" t="s">
        <v>787</v>
      </c>
      <c r="FV1436" s="1434" t="s">
        <v>787</v>
      </c>
      <c r="FW1436" s="1434" t="s">
        <v>787</v>
      </c>
      <c r="FX1436" s="1434" t="s">
        <v>787</v>
      </c>
      <c r="FY1436" s="1434" t="s">
        <v>787</v>
      </c>
      <c r="FZ1436" s="1434" t="s">
        <v>787</v>
      </c>
      <c r="GA1436" s="1434" t="s">
        <v>787</v>
      </c>
      <c r="GB1436" s="1434" t="s">
        <v>787</v>
      </c>
      <c r="GC1436" s="1434" t="s">
        <v>787</v>
      </c>
      <c r="GD1436" s="1434" t="s">
        <v>787</v>
      </c>
      <c r="GE1436" s="1434" t="s">
        <v>787</v>
      </c>
      <c r="GF1436" s="1434" t="s">
        <v>787</v>
      </c>
      <c r="GG1436" s="1434" t="s">
        <v>787</v>
      </c>
      <c r="GH1436" s="1434" t="s">
        <v>787</v>
      </c>
      <c r="GI1436" s="1434" t="s">
        <v>787</v>
      </c>
      <c r="GJ1436" s="1434" t="s">
        <v>787</v>
      </c>
      <c r="GK1436" s="1434" t="s">
        <v>787</v>
      </c>
      <c r="GL1436" s="1434" t="s">
        <v>787</v>
      </c>
      <c r="GM1436" s="1434" t="s">
        <v>787</v>
      </c>
      <c r="GN1436" s="1434" t="s">
        <v>787</v>
      </c>
      <c r="GO1436" s="1434" t="s">
        <v>787</v>
      </c>
      <c r="GP1436" s="1434" t="s">
        <v>787</v>
      </c>
      <c r="GQ1436" s="1434" t="s">
        <v>787</v>
      </c>
      <c r="GR1436" s="1434" t="s">
        <v>787</v>
      </c>
      <c r="GS1436" s="1434" t="s">
        <v>787</v>
      </c>
      <c r="GT1436" s="1434" t="s">
        <v>787</v>
      </c>
      <c r="GU1436" s="1434" t="s">
        <v>787</v>
      </c>
      <c r="GV1436" s="1434" t="s">
        <v>787</v>
      </c>
      <c r="GW1436" s="1434" t="s">
        <v>787</v>
      </c>
      <c r="GX1436" s="1434" t="s">
        <v>787</v>
      </c>
      <c r="GY1436" s="1434" t="s">
        <v>787</v>
      </c>
      <c r="GZ1436" s="1434" t="s">
        <v>787</v>
      </c>
      <c r="HA1436" s="1434" t="s">
        <v>787</v>
      </c>
      <c r="HB1436" s="1434" t="s">
        <v>787</v>
      </c>
      <c r="HC1436" s="1434" t="s">
        <v>787</v>
      </c>
      <c r="HD1436" s="1434" t="s">
        <v>787</v>
      </c>
      <c r="HE1436" s="1434" t="s">
        <v>787</v>
      </c>
      <c r="HF1436" s="1434" t="s">
        <v>787</v>
      </c>
      <c r="HG1436" s="1434" t="s">
        <v>787</v>
      </c>
      <c r="HH1436" s="1434" t="s">
        <v>787</v>
      </c>
      <c r="HI1436" s="1434" t="s">
        <v>787</v>
      </c>
      <c r="HJ1436" s="1434" t="s">
        <v>787</v>
      </c>
      <c r="HK1436" s="1434" t="s">
        <v>787</v>
      </c>
      <c r="HL1436" s="1434" t="s">
        <v>787</v>
      </c>
      <c r="HM1436" s="1434" t="s">
        <v>787</v>
      </c>
      <c r="HN1436" s="1434" t="s">
        <v>787</v>
      </c>
      <c r="HO1436" s="1434" t="s">
        <v>787</v>
      </c>
      <c r="HP1436" s="1434" t="s">
        <v>787</v>
      </c>
      <c r="HQ1436" s="1434" t="s">
        <v>787</v>
      </c>
      <c r="HR1436" s="1434" t="s">
        <v>787</v>
      </c>
      <c r="HS1436" s="1434" t="s">
        <v>787</v>
      </c>
      <c r="HT1436" s="1434" t="s">
        <v>787</v>
      </c>
      <c r="HU1436" s="1434" t="s">
        <v>787</v>
      </c>
      <c r="HV1436" s="1434" t="s">
        <v>787</v>
      </c>
      <c r="HW1436" s="1434" t="s">
        <v>787</v>
      </c>
      <c r="HX1436" s="1434" t="s">
        <v>787</v>
      </c>
      <c r="HY1436" s="1434" t="s">
        <v>787</v>
      </c>
      <c r="HZ1436" s="1434" t="s">
        <v>787</v>
      </c>
      <c r="IA1436" s="1434" t="s">
        <v>787</v>
      </c>
      <c r="IB1436" s="1434" t="s">
        <v>787</v>
      </c>
      <c r="IC1436" s="1434" t="s">
        <v>787</v>
      </c>
      <c r="ID1436" s="1434" t="s">
        <v>787</v>
      </c>
      <c r="IE1436" s="1434" t="s">
        <v>787</v>
      </c>
      <c r="IF1436" s="1434" t="s">
        <v>787</v>
      </c>
      <c r="IG1436" s="1434" t="s">
        <v>787</v>
      </c>
      <c r="IH1436" s="1434" t="s">
        <v>787</v>
      </c>
      <c r="II1436" s="1434" t="s">
        <v>787</v>
      </c>
      <c r="IJ1436" s="1434" t="s">
        <v>787</v>
      </c>
      <c r="IK1436" s="1434" t="s">
        <v>787</v>
      </c>
      <c r="IL1436" s="1434" t="s">
        <v>787</v>
      </c>
      <c r="IM1436" s="1434" t="s">
        <v>787</v>
      </c>
      <c r="IN1436" s="1434" t="s">
        <v>787</v>
      </c>
      <c r="IO1436" s="1434" t="s">
        <v>787</v>
      </c>
      <c r="IP1436" s="1434" t="s">
        <v>787</v>
      </c>
      <c r="IQ1436" s="1434" t="s">
        <v>787</v>
      </c>
      <c r="IR1436" s="1434" t="s">
        <v>787</v>
      </c>
      <c r="IS1436" s="1434" t="s">
        <v>787</v>
      </c>
      <c r="IT1436" s="1434" t="s">
        <v>787</v>
      </c>
      <c r="IU1436" s="1434" t="s">
        <v>787</v>
      </c>
      <c r="IV1436" s="1434" t="s">
        <v>787</v>
      </c>
      <c r="IW1436" s="1434" t="s">
        <v>787</v>
      </c>
      <c r="IX1436" s="1434" t="s">
        <v>787</v>
      </c>
      <c r="IY1436" s="1434" t="s">
        <v>787</v>
      </c>
      <c r="IZ1436" s="1434" t="s">
        <v>787</v>
      </c>
      <c r="JA1436" s="1434" t="s">
        <v>787</v>
      </c>
      <c r="JB1436" s="1434" t="s">
        <v>787</v>
      </c>
      <c r="JC1436" s="1434" t="s">
        <v>787</v>
      </c>
      <c r="JD1436" s="1434" t="s">
        <v>787</v>
      </c>
      <c r="JE1436" s="1434" t="s">
        <v>787</v>
      </c>
      <c r="JF1436" s="1434" t="s">
        <v>787</v>
      </c>
      <c r="JG1436" s="1434" t="s">
        <v>787</v>
      </c>
      <c r="JH1436" s="1434" t="s">
        <v>787</v>
      </c>
      <c r="JI1436" s="1434" t="s">
        <v>787</v>
      </c>
      <c r="JJ1436" s="1434" t="s">
        <v>787</v>
      </c>
      <c r="JK1436" s="1434" t="s">
        <v>787</v>
      </c>
      <c r="JL1436" s="1434" t="s">
        <v>787</v>
      </c>
      <c r="JM1436" s="1434" t="s">
        <v>787</v>
      </c>
      <c r="JN1436" s="1434" t="s">
        <v>787</v>
      </c>
      <c r="JO1436" s="1434" t="s">
        <v>787</v>
      </c>
      <c r="JP1436" s="1434" t="s">
        <v>787</v>
      </c>
      <c r="JQ1436" s="1434" t="s">
        <v>787</v>
      </c>
      <c r="JR1436" s="1434" t="s">
        <v>787</v>
      </c>
      <c r="JS1436" s="1434" t="s">
        <v>787</v>
      </c>
      <c r="JT1436" s="1434" t="s">
        <v>787</v>
      </c>
      <c r="JU1436" s="1434" t="s">
        <v>787</v>
      </c>
      <c r="JV1436" s="1434" t="s">
        <v>787</v>
      </c>
      <c r="JW1436" s="1434" t="s">
        <v>787</v>
      </c>
      <c r="JX1436" s="1434" t="s">
        <v>787</v>
      </c>
      <c r="JY1436" s="1434" t="s">
        <v>787</v>
      </c>
      <c r="JZ1436" s="1434" t="s">
        <v>787</v>
      </c>
      <c r="KA1436" s="1434" t="s">
        <v>787</v>
      </c>
      <c r="KB1436" s="1434" t="s">
        <v>787</v>
      </c>
      <c r="KC1436" s="1434" t="s">
        <v>787</v>
      </c>
      <c r="KD1436" s="1434" t="s">
        <v>787</v>
      </c>
      <c r="KE1436" s="1434" t="s">
        <v>787</v>
      </c>
      <c r="KF1436" s="1434" t="s">
        <v>787</v>
      </c>
      <c r="KG1436" s="1434" t="s">
        <v>787</v>
      </c>
      <c r="KH1436" s="1434" t="s">
        <v>787</v>
      </c>
      <c r="KI1436" s="1434" t="s">
        <v>787</v>
      </c>
      <c r="KJ1436" s="1434" t="s">
        <v>787</v>
      </c>
      <c r="KK1436" s="1434" t="s">
        <v>787</v>
      </c>
      <c r="KL1436" s="1434" t="s">
        <v>787</v>
      </c>
      <c r="KM1436" s="1434" t="s">
        <v>787</v>
      </c>
      <c r="KN1436" s="1434" t="s">
        <v>787</v>
      </c>
      <c r="KO1436" s="1434" t="s">
        <v>787</v>
      </c>
      <c r="KP1436" s="1434" t="s">
        <v>787</v>
      </c>
      <c r="KQ1436" s="1434" t="s">
        <v>787</v>
      </c>
      <c r="KR1436" s="1434" t="s">
        <v>787</v>
      </c>
      <c r="KS1436" s="1434" t="s">
        <v>787</v>
      </c>
      <c r="KT1436" s="1434" t="s">
        <v>787</v>
      </c>
      <c r="KU1436" s="1434" t="s">
        <v>787</v>
      </c>
      <c r="KV1436" s="1434" t="s">
        <v>787</v>
      </c>
      <c r="KW1436" s="1434" t="s">
        <v>787</v>
      </c>
      <c r="KX1436" s="1434" t="s">
        <v>787</v>
      </c>
      <c r="KY1436" s="1434" t="s">
        <v>787</v>
      </c>
      <c r="KZ1436" s="1434" t="s">
        <v>787</v>
      </c>
      <c r="LA1436" s="1434" t="s">
        <v>787</v>
      </c>
      <c r="LB1436" s="1434" t="s">
        <v>787</v>
      </c>
      <c r="LC1436" s="1434" t="s">
        <v>787</v>
      </c>
      <c r="LD1436" s="1434" t="s">
        <v>787</v>
      </c>
      <c r="LE1436" s="1434" t="s">
        <v>787</v>
      </c>
      <c r="LF1436" s="1434" t="s">
        <v>787</v>
      </c>
      <c r="LG1436" s="1434" t="s">
        <v>787</v>
      </c>
      <c r="LH1436" s="1434" t="s">
        <v>787</v>
      </c>
      <c r="LI1436" s="1434" t="s">
        <v>787</v>
      </c>
      <c r="LJ1436" s="1434" t="s">
        <v>787</v>
      </c>
      <c r="LK1436" s="1434" t="s">
        <v>787</v>
      </c>
      <c r="LL1436" s="1434" t="s">
        <v>787</v>
      </c>
      <c r="LM1436" s="1434" t="s">
        <v>787</v>
      </c>
      <c r="LN1436" s="1434" t="s">
        <v>787</v>
      </c>
      <c r="LO1436" s="1434" t="s">
        <v>787</v>
      </c>
      <c r="LP1436" s="1434" t="s">
        <v>787</v>
      </c>
      <c r="LQ1436" s="1434" t="s">
        <v>787</v>
      </c>
      <c r="LR1436" s="1434" t="s">
        <v>787</v>
      </c>
      <c r="LS1436" s="1434" t="s">
        <v>787</v>
      </c>
      <c r="LT1436" s="1434" t="s">
        <v>787</v>
      </c>
      <c r="LU1436" s="1434" t="s">
        <v>787</v>
      </c>
      <c r="LV1436" s="1434" t="s">
        <v>787</v>
      </c>
      <c r="LW1436" s="1434" t="s">
        <v>787</v>
      </c>
      <c r="LX1436" s="1434" t="s">
        <v>787</v>
      </c>
      <c r="LY1436" s="1434" t="s">
        <v>787</v>
      </c>
      <c r="LZ1436" s="1434" t="s">
        <v>787</v>
      </c>
      <c r="MA1436" s="1434" t="s">
        <v>787</v>
      </c>
      <c r="MB1436" s="1434" t="s">
        <v>787</v>
      </c>
      <c r="MC1436" s="1434" t="s">
        <v>787</v>
      </c>
    </row>
    <row r="1437" spans="1:341" s="786" customFormat="1" ht="48" hidden="1" customHeight="1" x14ac:dyDescent="0.25">
      <c r="A1437" s="1520">
        <v>2026</v>
      </c>
      <c r="B1437" s="1521">
        <v>479</v>
      </c>
      <c r="C1437" s="1521" t="s">
        <v>58</v>
      </c>
      <c r="D1437" s="1521">
        <v>3000654</v>
      </c>
      <c r="E1437" s="1521">
        <v>5005020</v>
      </c>
      <c r="F1437" s="1521" t="s">
        <v>2269</v>
      </c>
      <c r="G1437" s="1521" t="s">
        <v>2270</v>
      </c>
      <c r="H1437" s="1521">
        <v>93</v>
      </c>
      <c r="I1437" s="1521" t="s">
        <v>992</v>
      </c>
      <c r="J1437" s="1521" t="s">
        <v>10</v>
      </c>
      <c r="K1437" s="1521" t="s">
        <v>60</v>
      </c>
      <c r="L1437" s="1521" t="s">
        <v>3689</v>
      </c>
      <c r="M1437" s="1521" t="s">
        <v>62</v>
      </c>
      <c r="N1437" s="1521"/>
      <c r="O1437" s="1521" t="s">
        <v>2641</v>
      </c>
      <c r="P1437" s="1521" t="s">
        <v>65</v>
      </c>
      <c r="Q1437" s="1521">
        <v>1</v>
      </c>
      <c r="R1437" s="1550">
        <v>2600</v>
      </c>
      <c r="S1437" s="865" t="s">
        <v>787</v>
      </c>
      <c r="T1437" s="865" t="s">
        <v>787</v>
      </c>
      <c r="U1437" s="1521">
        <v>0</v>
      </c>
      <c r="V1437" s="1521">
        <v>26</v>
      </c>
      <c r="W1437" s="1521" t="s">
        <v>787</v>
      </c>
      <c r="X1437" s="1521" t="s">
        <v>787</v>
      </c>
      <c r="Y1437" s="1521" t="s">
        <v>787</v>
      </c>
      <c r="Z1437" s="1521" t="s">
        <v>787</v>
      </c>
      <c r="AA1437" s="1521" t="s">
        <v>787</v>
      </c>
      <c r="AB1437" s="1521" t="s">
        <v>787</v>
      </c>
      <c r="AC1437" s="1521" t="s">
        <v>787</v>
      </c>
      <c r="AD1437" s="1521" t="s">
        <v>787</v>
      </c>
      <c r="AE1437" s="285"/>
      <c r="AF1437" s="1523" t="s">
        <v>3951</v>
      </c>
      <c r="AG1437" s="1523" t="s">
        <v>3951</v>
      </c>
      <c r="AH1437" s="284">
        <f t="shared" si="1278"/>
        <v>0</v>
      </c>
      <c r="AI1437" s="284">
        <f t="shared" si="1280"/>
        <v>2600</v>
      </c>
      <c r="AJ1437" s="1523" t="s">
        <v>3951</v>
      </c>
      <c r="AK1437" s="1523" t="s">
        <v>3951</v>
      </c>
      <c r="AL1437" s="1523" t="s">
        <v>3951</v>
      </c>
      <c r="AM1437" s="1523" t="s">
        <v>3951</v>
      </c>
      <c r="AN1437" s="1523" t="s">
        <v>3951</v>
      </c>
      <c r="AO1437" s="1523" t="s">
        <v>3951</v>
      </c>
      <c r="AP1437" s="1523" t="s">
        <v>3951</v>
      </c>
      <c r="AQ1437" s="1523" t="s">
        <v>3951</v>
      </c>
      <c r="AR1437" s="288">
        <f t="shared" si="1279"/>
        <v>2600</v>
      </c>
      <c r="AS1437" s="1502" t="s">
        <v>2578</v>
      </c>
      <c r="AT1437" s="865" t="s">
        <v>787</v>
      </c>
      <c r="AU1437" s="865" t="s">
        <v>3535</v>
      </c>
      <c r="AV1437" s="865" t="s">
        <v>3536</v>
      </c>
      <c r="AW1437" s="1524">
        <v>46058</v>
      </c>
      <c r="AX1437" s="865" t="s">
        <v>3537</v>
      </c>
      <c r="AY1437" s="1524">
        <v>46078</v>
      </c>
      <c r="AZ1437" s="865" t="s">
        <v>787</v>
      </c>
      <c r="BA1437" s="865" t="s">
        <v>3538</v>
      </c>
      <c r="BB1437" s="865" t="s">
        <v>995</v>
      </c>
      <c r="BC1437" s="1525" t="s">
        <v>3808</v>
      </c>
      <c r="BD1437" s="1525" t="s">
        <v>3952</v>
      </c>
      <c r="BE1437" s="1525" t="s">
        <v>3810</v>
      </c>
      <c r="BF1437" s="1526">
        <v>46108</v>
      </c>
      <c r="BG1437" s="865" t="s">
        <v>787</v>
      </c>
      <c r="BH1437" s="773" t="s">
        <v>2898</v>
      </c>
      <c r="BI1437" s="2778"/>
      <c r="BJ1437" s="1440"/>
      <c r="BK1437" s="1302" t="s">
        <v>787</v>
      </c>
      <c r="BL1437" s="865">
        <v>6132</v>
      </c>
      <c r="BM1437" s="865"/>
      <c r="BN1437" s="1302" t="s">
        <v>787</v>
      </c>
      <c r="BO1437" s="1302" t="s">
        <v>787</v>
      </c>
      <c r="BP1437" s="1302"/>
      <c r="BQ1437" s="1527" t="s">
        <v>3811</v>
      </c>
      <c r="BR1437" s="2619"/>
      <c r="BS1437" s="1502" t="s">
        <v>2899</v>
      </c>
      <c r="BT1437" s="1502" t="s">
        <v>2900</v>
      </c>
      <c r="BU1437" s="1502" t="s">
        <v>2901</v>
      </c>
      <c r="BV1437" s="1307">
        <v>77361388</v>
      </c>
      <c r="BW1437" s="1306">
        <v>10773613881</v>
      </c>
      <c r="BX1437" s="1502" t="s">
        <v>2834</v>
      </c>
      <c r="BY1437" s="1528">
        <v>46117</v>
      </c>
      <c r="BZ1437" s="1528">
        <v>46142</v>
      </c>
      <c r="CA1437" s="865" t="s">
        <v>787</v>
      </c>
      <c r="CB1437" s="865" t="s">
        <v>787</v>
      </c>
      <c r="CC1437" s="865" t="s">
        <v>787</v>
      </c>
      <c r="CD1437" s="865" t="s">
        <v>787</v>
      </c>
      <c r="CE1437" s="865" t="s">
        <v>787</v>
      </c>
      <c r="CF1437" s="865" t="s">
        <v>787</v>
      </c>
      <c r="CG1437" s="865" t="s">
        <v>787</v>
      </c>
      <c r="CH1437" s="865" t="s">
        <v>787</v>
      </c>
      <c r="CI1437" s="865" t="s">
        <v>787</v>
      </c>
      <c r="CJ1437" s="865" t="s">
        <v>787</v>
      </c>
      <c r="CK1437" s="865"/>
      <c r="CL1437" s="865"/>
      <c r="CM1437" s="865"/>
      <c r="CN1437" s="865"/>
      <c r="CO1437" s="865"/>
      <c r="CP1437" s="865"/>
      <c r="CQ1437" s="865"/>
      <c r="CR1437" s="865"/>
      <c r="CS1437" s="865" t="s">
        <v>787</v>
      </c>
      <c r="CT1437" s="1525"/>
      <c r="CU1437" s="390">
        <f t="shared" si="1272"/>
        <v>0</v>
      </c>
      <c r="CV1437" s="373">
        <v>0</v>
      </c>
      <c r="CW1437" s="390">
        <f t="shared" si="1285"/>
        <v>0</v>
      </c>
      <c r="CX1437" s="373">
        <v>0</v>
      </c>
      <c r="CY1437" s="390">
        <f t="shared" si="1286"/>
        <v>0</v>
      </c>
      <c r="CZ1437" s="390">
        <f t="shared" si="1283"/>
        <v>0</v>
      </c>
      <c r="DA1437" s="390">
        <f t="shared" si="1284"/>
        <v>0</v>
      </c>
      <c r="DB1437" s="865" t="s">
        <v>787</v>
      </c>
      <c r="DC1437" s="1525">
        <v>26</v>
      </c>
      <c r="DD1437" s="1371">
        <f t="shared" si="1267"/>
        <v>2600</v>
      </c>
      <c r="DE1437" s="1525">
        <v>26</v>
      </c>
      <c r="DF1437" s="1371">
        <f t="shared" si="1282"/>
        <v>2600</v>
      </c>
      <c r="DG1437" s="865">
        <v>26</v>
      </c>
      <c r="DH1437" s="1371">
        <f t="shared" si="1281"/>
        <v>2600</v>
      </c>
      <c r="DI1437" s="865" t="s">
        <v>787</v>
      </c>
      <c r="DJ1437" s="865" t="s">
        <v>787</v>
      </c>
      <c r="DK1437" s="865"/>
      <c r="DL1437" s="865"/>
      <c r="DM1437" s="865"/>
      <c r="DN1437" s="865"/>
      <c r="DO1437" s="865"/>
      <c r="DP1437" s="865"/>
      <c r="DQ1437" s="865"/>
      <c r="DR1437" s="865"/>
      <c r="DS1437" s="865"/>
      <c r="DT1437" s="865" t="s">
        <v>787</v>
      </c>
      <c r="DU1437" s="793">
        <f t="shared" si="1274"/>
        <v>2600</v>
      </c>
      <c r="DV1437" s="794">
        <v>2600</v>
      </c>
      <c r="DW1437" s="794">
        <v>2600</v>
      </c>
      <c r="DX1437" s="794">
        <f t="shared" si="1276"/>
        <v>0</v>
      </c>
      <c r="DY1437" s="794">
        <f t="shared" si="1277"/>
        <v>0</v>
      </c>
      <c r="DZ1437" s="865" t="s">
        <v>787</v>
      </c>
      <c r="EA1437" s="865" t="s">
        <v>787</v>
      </c>
      <c r="EB1437" s="865" t="s">
        <v>787</v>
      </c>
      <c r="EC1437" s="865" t="s">
        <v>787</v>
      </c>
      <c r="ED1437" s="865" t="s">
        <v>787</v>
      </c>
      <c r="EE1437" s="865" t="s">
        <v>787</v>
      </c>
      <c r="EF1437" s="865" t="s">
        <v>787</v>
      </c>
      <c r="EG1437" s="865"/>
      <c r="EH1437" s="865" t="s">
        <v>787</v>
      </c>
      <c r="EI1437" s="865" t="s">
        <v>787</v>
      </c>
      <c r="EJ1437" s="865" t="s">
        <v>787</v>
      </c>
      <c r="EK1437" s="865" t="s">
        <v>787</v>
      </c>
      <c r="EL1437" s="865" t="s">
        <v>787</v>
      </c>
      <c r="EM1437" s="865" t="s">
        <v>787</v>
      </c>
      <c r="EN1437" s="865" t="s">
        <v>787</v>
      </c>
      <c r="EO1437" s="865" t="s">
        <v>787</v>
      </c>
      <c r="EP1437" s="865" t="s">
        <v>787</v>
      </c>
      <c r="EQ1437" s="865" t="s">
        <v>787</v>
      </c>
      <c r="ER1437" s="865" t="s">
        <v>787</v>
      </c>
      <c r="ES1437" s="865" t="s">
        <v>787</v>
      </c>
      <c r="ET1437" s="865" t="s">
        <v>787</v>
      </c>
      <c r="EU1437" s="865" t="s">
        <v>787</v>
      </c>
      <c r="EV1437" s="865" t="s">
        <v>787</v>
      </c>
      <c r="EW1437" s="865" t="s">
        <v>787</v>
      </c>
      <c r="EX1437" s="865" t="s">
        <v>787</v>
      </c>
      <c r="EY1437" s="865" t="s">
        <v>787</v>
      </c>
      <c r="EZ1437" s="865" t="s">
        <v>787</v>
      </c>
      <c r="FA1437" s="865" t="s">
        <v>787</v>
      </c>
      <c r="FB1437" s="865" t="s">
        <v>787</v>
      </c>
      <c r="FC1437" s="865" t="s">
        <v>787</v>
      </c>
      <c r="FD1437" s="865" t="s">
        <v>787</v>
      </c>
      <c r="FE1437" s="865" t="s">
        <v>787</v>
      </c>
      <c r="FF1437" s="865" t="s">
        <v>787</v>
      </c>
      <c r="FG1437" s="865" t="s">
        <v>787</v>
      </c>
      <c r="FH1437" s="865" t="s">
        <v>787</v>
      </c>
      <c r="FI1437" s="1434" t="s">
        <v>787</v>
      </c>
      <c r="FJ1437" s="1434" t="s">
        <v>787</v>
      </c>
      <c r="FK1437" s="1434" t="s">
        <v>787</v>
      </c>
      <c r="FL1437" s="1434" t="s">
        <v>787</v>
      </c>
      <c r="FM1437" s="1434" t="s">
        <v>787</v>
      </c>
      <c r="FN1437" s="1434" t="s">
        <v>787</v>
      </c>
      <c r="FO1437" s="1434" t="s">
        <v>787</v>
      </c>
      <c r="FP1437" s="1434" t="s">
        <v>787</v>
      </c>
      <c r="FQ1437" s="1434" t="s">
        <v>787</v>
      </c>
      <c r="FR1437" s="1434" t="s">
        <v>787</v>
      </c>
      <c r="FS1437" s="1434" t="s">
        <v>787</v>
      </c>
      <c r="FT1437" s="1434" t="s">
        <v>787</v>
      </c>
      <c r="FU1437" s="1434" t="s">
        <v>787</v>
      </c>
      <c r="FV1437" s="1434" t="s">
        <v>787</v>
      </c>
      <c r="FW1437" s="1434" t="s">
        <v>787</v>
      </c>
      <c r="FX1437" s="1434" t="s">
        <v>787</v>
      </c>
      <c r="FY1437" s="1434" t="s">
        <v>787</v>
      </c>
      <c r="FZ1437" s="1434" t="s">
        <v>787</v>
      </c>
      <c r="GA1437" s="1434" t="s">
        <v>787</v>
      </c>
      <c r="GB1437" s="1434" t="s">
        <v>787</v>
      </c>
      <c r="GC1437" s="1434" t="s">
        <v>787</v>
      </c>
      <c r="GD1437" s="1434" t="s">
        <v>787</v>
      </c>
      <c r="GE1437" s="1434" t="s">
        <v>787</v>
      </c>
      <c r="GF1437" s="1434" t="s">
        <v>787</v>
      </c>
      <c r="GG1437" s="1434" t="s">
        <v>787</v>
      </c>
      <c r="GH1437" s="1434" t="s">
        <v>787</v>
      </c>
      <c r="GI1437" s="1434" t="s">
        <v>787</v>
      </c>
      <c r="GJ1437" s="1434" t="s">
        <v>787</v>
      </c>
      <c r="GK1437" s="1434" t="s">
        <v>787</v>
      </c>
      <c r="GL1437" s="1434" t="s">
        <v>787</v>
      </c>
      <c r="GM1437" s="1434" t="s">
        <v>787</v>
      </c>
      <c r="GN1437" s="1434" t="s">
        <v>787</v>
      </c>
      <c r="GO1437" s="1434" t="s">
        <v>787</v>
      </c>
      <c r="GP1437" s="1434" t="s">
        <v>787</v>
      </c>
      <c r="GQ1437" s="1434" t="s">
        <v>787</v>
      </c>
      <c r="GR1437" s="1434" t="s">
        <v>787</v>
      </c>
      <c r="GS1437" s="1434" t="s">
        <v>787</v>
      </c>
      <c r="GT1437" s="1434" t="s">
        <v>787</v>
      </c>
      <c r="GU1437" s="1434" t="s">
        <v>787</v>
      </c>
      <c r="GV1437" s="1434" t="s">
        <v>787</v>
      </c>
      <c r="GW1437" s="1434" t="s">
        <v>787</v>
      </c>
      <c r="GX1437" s="1434" t="s">
        <v>787</v>
      </c>
      <c r="GY1437" s="1434" t="s">
        <v>787</v>
      </c>
      <c r="GZ1437" s="1434" t="s">
        <v>787</v>
      </c>
      <c r="HA1437" s="1434" t="s">
        <v>787</v>
      </c>
      <c r="HB1437" s="1434" t="s">
        <v>787</v>
      </c>
      <c r="HC1437" s="1434" t="s">
        <v>787</v>
      </c>
      <c r="HD1437" s="1434" t="s">
        <v>787</v>
      </c>
      <c r="HE1437" s="1434" t="s">
        <v>787</v>
      </c>
      <c r="HF1437" s="1434" t="s">
        <v>787</v>
      </c>
      <c r="HG1437" s="1434" t="s">
        <v>787</v>
      </c>
      <c r="HH1437" s="1434" t="s">
        <v>787</v>
      </c>
      <c r="HI1437" s="1434" t="s">
        <v>787</v>
      </c>
      <c r="HJ1437" s="1434" t="s">
        <v>787</v>
      </c>
      <c r="HK1437" s="1434" t="s">
        <v>787</v>
      </c>
      <c r="HL1437" s="1434" t="s">
        <v>787</v>
      </c>
      <c r="HM1437" s="1434" t="s">
        <v>787</v>
      </c>
      <c r="HN1437" s="1434" t="s">
        <v>787</v>
      </c>
      <c r="HO1437" s="1434" t="s">
        <v>787</v>
      </c>
      <c r="HP1437" s="1434" t="s">
        <v>787</v>
      </c>
      <c r="HQ1437" s="1434" t="s">
        <v>787</v>
      </c>
      <c r="HR1437" s="1434" t="s">
        <v>787</v>
      </c>
      <c r="HS1437" s="1434" t="s">
        <v>787</v>
      </c>
      <c r="HT1437" s="1434" t="s">
        <v>787</v>
      </c>
      <c r="HU1437" s="1434" t="s">
        <v>787</v>
      </c>
      <c r="HV1437" s="1434" t="s">
        <v>787</v>
      </c>
      <c r="HW1437" s="1434" t="s">
        <v>787</v>
      </c>
      <c r="HX1437" s="1434" t="s">
        <v>787</v>
      </c>
      <c r="HY1437" s="1434" t="s">
        <v>787</v>
      </c>
      <c r="HZ1437" s="1434" t="s">
        <v>787</v>
      </c>
      <c r="IA1437" s="1434" t="s">
        <v>787</v>
      </c>
      <c r="IB1437" s="1434" t="s">
        <v>787</v>
      </c>
      <c r="IC1437" s="1434" t="s">
        <v>787</v>
      </c>
      <c r="ID1437" s="1434" t="s">
        <v>787</v>
      </c>
      <c r="IE1437" s="1434" t="s">
        <v>787</v>
      </c>
      <c r="IF1437" s="1434" t="s">
        <v>787</v>
      </c>
      <c r="IG1437" s="1434" t="s">
        <v>787</v>
      </c>
      <c r="IH1437" s="1434" t="s">
        <v>787</v>
      </c>
      <c r="II1437" s="1434" t="s">
        <v>787</v>
      </c>
      <c r="IJ1437" s="1434" t="s">
        <v>787</v>
      </c>
      <c r="IK1437" s="1434" t="s">
        <v>787</v>
      </c>
      <c r="IL1437" s="1434" t="s">
        <v>787</v>
      </c>
      <c r="IM1437" s="1434" t="s">
        <v>787</v>
      </c>
      <c r="IN1437" s="1434" t="s">
        <v>787</v>
      </c>
      <c r="IO1437" s="1434" t="s">
        <v>787</v>
      </c>
      <c r="IP1437" s="1434" t="s">
        <v>787</v>
      </c>
      <c r="IQ1437" s="1434" t="s">
        <v>787</v>
      </c>
      <c r="IR1437" s="1434" t="s">
        <v>787</v>
      </c>
      <c r="IS1437" s="1434" t="s">
        <v>787</v>
      </c>
      <c r="IT1437" s="1434" t="s">
        <v>787</v>
      </c>
      <c r="IU1437" s="1434" t="s">
        <v>787</v>
      </c>
      <c r="IV1437" s="1434" t="s">
        <v>787</v>
      </c>
      <c r="IW1437" s="1434" t="s">
        <v>787</v>
      </c>
      <c r="IX1437" s="1434" t="s">
        <v>787</v>
      </c>
      <c r="IY1437" s="1434" t="s">
        <v>787</v>
      </c>
      <c r="IZ1437" s="1434" t="s">
        <v>787</v>
      </c>
      <c r="JA1437" s="1434" t="s">
        <v>787</v>
      </c>
      <c r="JB1437" s="1434" t="s">
        <v>787</v>
      </c>
      <c r="JC1437" s="1434" t="s">
        <v>787</v>
      </c>
      <c r="JD1437" s="1434" t="s">
        <v>787</v>
      </c>
      <c r="JE1437" s="1434" t="s">
        <v>787</v>
      </c>
      <c r="JF1437" s="1434" t="s">
        <v>787</v>
      </c>
      <c r="JG1437" s="1434" t="s">
        <v>787</v>
      </c>
      <c r="JH1437" s="1434" t="s">
        <v>787</v>
      </c>
      <c r="JI1437" s="1434" t="s">
        <v>787</v>
      </c>
      <c r="JJ1437" s="1434" t="s">
        <v>787</v>
      </c>
      <c r="JK1437" s="1434" t="s">
        <v>787</v>
      </c>
      <c r="JL1437" s="1434" t="s">
        <v>787</v>
      </c>
      <c r="JM1437" s="1434" t="s">
        <v>787</v>
      </c>
      <c r="JN1437" s="1434" t="s">
        <v>787</v>
      </c>
      <c r="JO1437" s="1434" t="s">
        <v>787</v>
      </c>
      <c r="JP1437" s="1434" t="s">
        <v>787</v>
      </c>
      <c r="JQ1437" s="1434" t="s">
        <v>787</v>
      </c>
      <c r="JR1437" s="1434" t="s">
        <v>787</v>
      </c>
      <c r="JS1437" s="1434" t="s">
        <v>787</v>
      </c>
      <c r="JT1437" s="1434" t="s">
        <v>787</v>
      </c>
      <c r="JU1437" s="1434" t="s">
        <v>787</v>
      </c>
      <c r="JV1437" s="1434" t="s">
        <v>787</v>
      </c>
      <c r="JW1437" s="1434" t="s">
        <v>787</v>
      </c>
      <c r="JX1437" s="1434" t="s">
        <v>787</v>
      </c>
      <c r="JY1437" s="1434" t="s">
        <v>787</v>
      </c>
      <c r="JZ1437" s="1434" t="s">
        <v>787</v>
      </c>
      <c r="KA1437" s="1434" t="s">
        <v>787</v>
      </c>
      <c r="KB1437" s="1434" t="s">
        <v>787</v>
      </c>
      <c r="KC1437" s="1434" t="s">
        <v>787</v>
      </c>
      <c r="KD1437" s="1434" t="s">
        <v>787</v>
      </c>
      <c r="KE1437" s="1434" t="s">
        <v>787</v>
      </c>
      <c r="KF1437" s="1434" t="s">
        <v>787</v>
      </c>
      <c r="KG1437" s="1434" t="s">
        <v>787</v>
      </c>
      <c r="KH1437" s="1434" t="s">
        <v>787</v>
      </c>
      <c r="KI1437" s="1434" t="s">
        <v>787</v>
      </c>
      <c r="KJ1437" s="1434" t="s">
        <v>787</v>
      </c>
      <c r="KK1437" s="1434" t="s">
        <v>787</v>
      </c>
      <c r="KL1437" s="1434" t="s">
        <v>787</v>
      </c>
      <c r="KM1437" s="1434" t="s">
        <v>787</v>
      </c>
      <c r="KN1437" s="1434" t="s">
        <v>787</v>
      </c>
      <c r="KO1437" s="1434" t="s">
        <v>787</v>
      </c>
      <c r="KP1437" s="1434" t="s">
        <v>787</v>
      </c>
      <c r="KQ1437" s="1434" t="s">
        <v>787</v>
      </c>
      <c r="KR1437" s="1434" t="s">
        <v>787</v>
      </c>
      <c r="KS1437" s="1434" t="s">
        <v>787</v>
      </c>
      <c r="KT1437" s="1434" t="s">
        <v>787</v>
      </c>
      <c r="KU1437" s="1434" t="s">
        <v>787</v>
      </c>
      <c r="KV1437" s="1434" t="s">
        <v>787</v>
      </c>
      <c r="KW1437" s="1434" t="s">
        <v>787</v>
      </c>
      <c r="KX1437" s="1434" t="s">
        <v>787</v>
      </c>
      <c r="KY1437" s="1434" t="s">
        <v>787</v>
      </c>
      <c r="KZ1437" s="1434" t="s">
        <v>787</v>
      </c>
      <c r="LA1437" s="1434" t="s">
        <v>787</v>
      </c>
      <c r="LB1437" s="1434" t="s">
        <v>787</v>
      </c>
      <c r="LC1437" s="1434" t="s">
        <v>787</v>
      </c>
      <c r="LD1437" s="1434" t="s">
        <v>787</v>
      </c>
      <c r="LE1437" s="1434" t="s">
        <v>787</v>
      </c>
      <c r="LF1437" s="1434" t="s">
        <v>787</v>
      </c>
      <c r="LG1437" s="1434" t="s">
        <v>787</v>
      </c>
      <c r="LH1437" s="1434" t="s">
        <v>787</v>
      </c>
      <c r="LI1437" s="1434" t="s">
        <v>787</v>
      </c>
      <c r="LJ1437" s="1434" t="s">
        <v>787</v>
      </c>
      <c r="LK1437" s="1434" t="s">
        <v>787</v>
      </c>
      <c r="LL1437" s="1434" t="s">
        <v>787</v>
      </c>
      <c r="LM1437" s="1434" t="s">
        <v>787</v>
      </c>
      <c r="LN1437" s="1434" t="s">
        <v>787</v>
      </c>
      <c r="LO1437" s="1434" t="s">
        <v>787</v>
      </c>
      <c r="LP1437" s="1434" t="s">
        <v>787</v>
      </c>
      <c r="LQ1437" s="1434" t="s">
        <v>787</v>
      </c>
      <c r="LR1437" s="1434" t="s">
        <v>787</v>
      </c>
      <c r="LS1437" s="1434" t="s">
        <v>787</v>
      </c>
      <c r="LT1437" s="1434" t="s">
        <v>787</v>
      </c>
      <c r="LU1437" s="1434" t="s">
        <v>787</v>
      </c>
      <c r="LV1437" s="1434" t="s">
        <v>787</v>
      </c>
      <c r="LW1437" s="1434" t="s">
        <v>787</v>
      </c>
      <c r="LX1437" s="1434" t="s">
        <v>787</v>
      </c>
      <c r="LY1437" s="1434" t="s">
        <v>787</v>
      </c>
      <c r="LZ1437" s="1434" t="s">
        <v>787</v>
      </c>
      <c r="MA1437" s="1434" t="s">
        <v>787</v>
      </c>
      <c r="MB1437" s="1434" t="s">
        <v>787</v>
      </c>
      <c r="MC1437" s="1434" t="s">
        <v>787</v>
      </c>
    </row>
    <row r="1438" spans="1:341" s="786" customFormat="1" ht="48" hidden="1" customHeight="1" x14ac:dyDescent="0.25">
      <c r="A1438" s="1520">
        <v>2026</v>
      </c>
      <c r="B1438" s="1521">
        <v>479</v>
      </c>
      <c r="C1438" s="1521" t="s">
        <v>58</v>
      </c>
      <c r="D1438" s="1521">
        <v>3000654</v>
      </c>
      <c r="E1438" s="1521">
        <v>5005020</v>
      </c>
      <c r="F1438" s="1521" t="s">
        <v>2269</v>
      </c>
      <c r="G1438" s="1521" t="s">
        <v>2270</v>
      </c>
      <c r="H1438" s="1521">
        <v>93</v>
      </c>
      <c r="I1438" s="1521" t="s">
        <v>992</v>
      </c>
      <c r="J1438" s="1521" t="s">
        <v>10</v>
      </c>
      <c r="K1438" s="1521" t="s">
        <v>60</v>
      </c>
      <c r="L1438" s="1521" t="s">
        <v>3689</v>
      </c>
      <c r="M1438" s="1521" t="s">
        <v>62</v>
      </c>
      <c r="N1438" s="1521"/>
      <c r="O1438" s="1521" t="s">
        <v>2641</v>
      </c>
      <c r="P1438" s="1521" t="s">
        <v>65</v>
      </c>
      <c r="Q1438" s="1521">
        <v>1</v>
      </c>
      <c r="R1438" s="1550">
        <v>2600</v>
      </c>
      <c r="S1438" s="865" t="s">
        <v>787</v>
      </c>
      <c r="T1438" s="865" t="s">
        <v>787</v>
      </c>
      <c r="U1438" s="1521">
        <v>0</v>
      </c>
      <c r="V1438" s="1521">
        <v>26</v>
      </c>
      <c r="W1438" s="1521" t="s">
        <v>787</v>
      </c>
      <c r="X1438" s="1521" t="s">
        <v>787</v>
      </c>
      <c r="Y1438" s="1521" t="s">
        <v>787</v>
      </c>
      <c r="Z1438" s="1521" t="s">
        <v>787</v>
      </c>
      <c r="AA1438" s="1521" t="s">
        <v>787</v>
      </c>
      <c r="AB1438" s="1521" t="s">
        <v>787</v>
      </c>
      <c r="AC1438" s="1521" t="s">
        <v>787</v>
      </c>
      <c r="AD1438" s="1521" t="s">
        <v>787</v>
      </c>
      <c r="AE1438" s="285"/>
      <c r="AF1438" s="1523" t="s">
        <v>3951</v>
      </c>
      <c r="AG1438" s="1523" t="s">
        <v>3951</v>
      </c>
      <c r="AH1438" s="284">
        <f t="shared" si="1278"/>
        <v>0</v>
      </c>
      <c r="AI1438" s="284">
        <f t="shared" si="1280"/>
        <v>2600</v>
      </c>
      <c r="AJ1438" s="1523" t="s">
        <v>3951</v>
      </c>
      <c r="AK1438" s="1523" t="s">
        <v>3951</v>
      </c>
      <c r="AL1438" s="1523" t="s">
        <v>3951</v>
      </c>
      <c r="AM1438" s="1523" t="s">
        <v>3951</v>
      </c>
      <c r="AN1438" s="1523" t="s">
        <v>3951</v>
      </c>
      <c r="AO1438" s="1523" t="s">
        <v>3951</v>
      </c>
      <c r="AP1438" s="1523" t="s">
        <v>3951</v>
      </c>
      <c r="AQ1438" s="1523" t="s">
        <v>3951</v>
      </c>
      <c r="AR1438" s="288">
        <f t="shared" si="1279"/>
        <v>2600</v>
      </c>
      <c r="AS1438" s="1502" t="s">
        <v>2578</v>
      </c>
      <c r="AT1438" s="865" t="s">
        <v>787</v>
      </c>
      <c r="AU1438" s="865" t="s">
        <v>3535</v>
      </c>
      <c r="AV1438" s="865" t="s">
        <v>3536</v>
      </c>
      <c r="AW1438" s="1524">
        <v>46058</v>
      </c>
      <c r="AX1438" s="865" t="s">
        <v>3537</v>
      </c>
      <c r="AY1438" s="1524">
        <v>46078</v>
      </c>
      <c r="AZ1438" s="865" t="s">
        <v>787</v>
      </c>
      <c r="BA1438" s="865" t="s">
        <v>3538</v>
      </c>
      <c r="BB1438" s="865" t="s">
        <v>995</v>
      </c>
      <c r="BC1438" s="1525" t="s">
        <v>3808</v>
      </c>
      <c r="BD1438" s="1525" t="s">
        <v>3952</v>
      </c>
      <c r="BE1438" s="1525" t="s">
        <v>3810</v>
      </c>
      <c r="BF1438" s="1526">
        <v>46108</v>
      </c>
      <c r="BG1438" s="865" t="s">
        <v>787</v>
      </c>
      <c r="BH1438" s="1302">
        <v>4723</v>
      </c>
      <c r="BI1438" s="1302"/>
      <c r="BJ1438" s="865"/>
      <c r="BK1438" s="1302" t="s">
        <v>787</v>
      </c>
      <c r="BL1438" s="865">
        <v>6133</v>
      </c>
      <c r="BM1438" s="865"/>
      <c r="BN1438" s="1302" t="s">
        <v>787</v>
      </c>
      <c r="BO1438" s="1302" t="s">
        <v>787</v>
      </c>
      <c r="BP1438" s="1302"/>
      <c r="BQ1438" s="1527" t="s">
        <v>3811</v>
      </c>
      <c r="BR1438" s="2619"/>
      <c r="BS1438" s="1502" t="s">
        <v>2903</v>
      </c>
      <c r="BT1438" s="1502" t="s">
        <v>1034</v>
      </c>
      <c r="BU1438" s="1502" t="s">
        <v>2904</v>
      </c>
      <c r="BV1438" s="1307">
        <v>74727117</v>
      </c>
      <c r="BW1438" s="1306">
        <v>10747271173</v>
      </c>
      <c r="BX1438" s="1502" t="s">
        <v>2834</v>
      </c>
      <c r="BY1438" s="1528">
        <v>46117</v>
      </c>
      <c r="BZ1438" s="1528">
        <v>46142</v>
      </c>
      <c r="CA1438" s="865" t="s">
        <v>787</v>
      </c>
      <c r="CB1438" s="865" t="s">
        <v>787</v>
      </c>
      <c r="CC1438" s="865" t="s">
        <v>787</v>
      </c>
      <c r="CD1438" s="865" t="s">
        <v>787</v>
      </c>
      <c r="CE1438" s="865" t="s">
        <v>787</v>
      </c>
      <c r="CF1438" s="865" t="s">
        <v>787</v>
      </c>
      <c r="CG1438" s="865" t="s">
        <v>787</v>
      </c>
      <c r="CH1438" s="865" t="s">
        <v>787</v>
      </c>
      <c r="CI1438" s="865" t="s">
        <v>787</v>
      </c>
      <c r="CJ1438" s="865" t="s">
        <v>787</v>
      </c>
      <c r="CK1438" s="865"/>
      <c r="CL1438" s="865"/>
      <c r="CM1438" s="865"/>
      <c r="CN1438" s="865"/>
      <c r="CO1438" s="865"/>
      <c r="CP1438" s="865"/>
      <c r="CQ1438" s="865"/>
      <c r="CR1438" s="865"/>
      <c r="CS1438" s="865" t="s">
        <v>787</v>
      </c>
      <c r="CT1438" s="1525"/>
      <c r="CU1438" s="390">
        <f t="shared" si="1272"/>
        <v>0</v>
      </c>
      <c r="CV1438" s="373">
        <v>0</v>
      </c>
      <c r="CW1438" s="390">
        <f t="shared" si="1285"/>
        <v>0</v>
      </c>
      <c r="CX1438" s="373">
        <v>0</v>
      </c>
      <c r="CY1438" s="390">
        <f t="shared" si="1286"/>
        <v>0</v>
      </c>
      <c r="CZ1438" s="390">
        <f t="shared" si="1283"/>
        <v>0</v>
      </c>
      <c r="DA1438" s="390">
        <f t="shared" si="1284"/>
        <v>0</v>
      </c>
      <c r="DB1438" s="865" t="s">
        <v>787</v>
      </c>
      <c r="DC1438" s="1525">
        <v>26</v>
      </c>
      <c r="DD1438" s="1371">
        <f t="shared" si="1267"/>
        <v>2600</v>
      </c>
      <c r="DE1438" s="1525">
        <v>26</v>
      </c>
      <c r="DF1438" s="1371">
        <f t="shared" si="1282"/>
        <v>2600</v>
      </c>
      <c r="DG1438" s="865">
        <v>26</v>
      </c>
      <c r="DH1438" s="1371">
        <f t="shared" si="1281"/>
        <v>2600</v>
      </c>
      <c r="DI1438" s="865" t="s">
        <v>787</v>
      </c>
      <c r="DJ1438" s="865" t="s">
        <v>787</v>
      </c>
      <c r="DK1438" s="865"/>
      <c r="DL1438" s="865"/>
      <c r="DM1438" s="865"/>
      <c r="DN1438" s="865"/>
      <c r="DO1438" s="865"/>
      <c r="DP1438" s="865"/>
      <c r="DQ1438" s="865"/>
      <c r="DR1438" s="865"/>
      <c r="DS1438" s="865"/>
      <c r="DT1438" s="865" t="s">
        <v>787</v>
      </c>
      <c r="DU1438" s="793">
        <f t="shared" si="1274"/>
        <v>2600</v>
      </c>
      <c r="DV1438" s="794">
        <v>2600</v>
      </c>
      <c r="DW1438" s="794">
        <v>2600</v>
      </c>
      <c r="DX1438" s="794">
        <f t="shared" si="1276"/>
        <v>0</v>
      </c>
      <c r="DY1438" s="794">
        <f t="shared" si="1277"/>
        <v>0</v>
      </c>
      <c r="DZ1438" s="865" t="s">
        <v>787</v>
      </c>
      <c r="EA1438" s="865" t="s">
        <v>787</v>
      </c>
      <c r="EB1438" s="865" t="s">
        <v>787</v>
      </c>
      <c r="EC1438" s="865" t="s">
        <v>787</v>
      </c>
      <c r="ED1438" s="865" t="s">
        <v>787</v>
      </c>
      <c r="EE1438" s="865" t="s">
        <v>787</v>
      </c>
      <c r="EF1438" s="865" t="s">
        <v>787</v>
      </c>
      <c r="EG1438" s="865"/>
      <c r="EH1438" s="865" t="s">
        <v>787</v>
      </c>
      <c r="EI1438" s="865" t="s">
        <v>787</v>
      </c>
      <c r="EJ1438" s="865" t="s">
        <v>787</v>
      </c>
      <c r="EK1438" s="865" t="s">
        <v>787</v>
      </c>
      <c r="EL1438" s="865" t="s">
        <v>787</v>
      </c>
      <c r="EM1438" s="865" t="s">
        <v>787</v>
      </c>
      <c r="EN1438" s="865" t="s">
        <v>787</v>
      </c>
      <c r="EO1438" s="865" t="s">
        <v>787</v>
      </c>
      <c r="EP1438" s="865" t="s">
        <v>787</v>
      </c>
      <c r="EQ1438" s="865" t="s">
        <v>787</v>
      </c>
      <c r="ER1438" s="865" t="s">
        <v>787</v>
      </c>
      <c r="ES1438" s="865" t="s">
        <v>787</v>
      </c>
      <c r="ET1438" s="865" t="s">
        <v>787</v>
      </c>
      <c r="EU1438" s="865" t="s">
        <v>787</v>
      </c>
      <c r="EV1438" s="865" t="s">
        <v>787</v>
      </c>
      <c r="EW1438" s="865" t="s">
        <v>787</v>
      </c>
      <c r="EX1438" s="865" t="s">
        <v>787</v>
      </c>
      <c r="EY1438" s="865" t="s">
        <v>787</v>
      </c>
      <c r="EZ1438" s="865" t="s">
        <v>787</v>
      </c>
      <c r="FA1438" s="865" t="s">
        <v>787</v>
      </c>
      <c r="FB1438" s="865" t="s">
        <v>787</v>
      </c>
      <c r="FC1438" s="865" t="s">
        <v>787</v>
      </c>
      <c r="FD1438" s="865" t="s">
        <v>787</v>
      </c>
      <c r="FE1438" s="865" t="s">
        <v>787</v>
      </c>
      <c r="FF1438" s="865" t="s">
        <v>787</v>
      </c>
      <c r="FG1438" s="865" t="s">
        <v>787</v>
      </c>
      <c r="FH1438" s="865" t="s">
        <v>787</v>
      </c>
      <c r="FI1438" s="1434" t="s">
        <v>787</v>
      </c>
      <c r="FJ1438" s="1434" t="s">
        <v>787</v>
      </c>
      <c r="FK1438" s="1434" t="s">
        <v>787</v>
      </c>
      <c r="FL1438" s="1434" t="s">
        <v>787</v>
      </c>
      <c r="FM1438" s="1434" t="s">
        <v>787</v>
      </c>
      <c r="FN1438" s="1434" t="s">
        <v>787</v>
      </c>
      <c r="FO1438" s="1434" t="s">
        <v>787</v>
      </c>
      <c r="FP1438" s="1434" t="s">
        <v>787</v>
      </c>
      <c r="FQ1438" s="1434" t="s">
        <v>787</v>
      </c>
      <c r="FR1438" s="1434" t="s">
        <v>787</v>
      </c>
      <c r="FS1438" s="1434" t="s">
        <v>787</v>
      </c>
      <c r="FT1438" s="1434" t="s">
        <v>787</v>
      </c>
      <c r="FU1438" s="1434" t="s">
        <v>787</v>
      </c>
      <c r="FV1438" s="1434" t="s">
        <v>787</v>
      </c>
      <c r="FW1438" s="1434" t="s">
        <v>787</v>
      </c>
      <c r="FX1438" s="1434" t="s">
        <v>787</v>
      </c>
      <c r="FY1438" s="1434" t="s">
        <v>787</v>
      </c>
      <c r="FZ1438" s="1434" t="s">
        <v>787</v>
      </c>
      <c r="GA1438" s="1434" t="s">
        <v>787</v>
      </c>
      <c r="GB1438" s="1434" t="s">
        <v>787</v>
      </c>
      <c r="GC1438" s="1434" t="s">
        <v>787</v>
      </c>
      <c r="GD1438" s="1434" t="s">
        <v>787</v>
      </c>
      <c r="GE1438" s="1434" t="s">
        <v>787</v>
      </c>
      <c r="GF1438" s="1434" t="s">
        <v>787</v>
      </c>
      <c r="GG1438" s="1434" t="s">
        <v>787</v>
      </c>
      <c r="GH1438" s="1434" t="s">
        <v>787</v>
      </c>
      <c r="GI1438" s="1434" t="s">
        <v>787</v>
      </c>
      <c r="GJ1438" s="1434" t="s">
        <v>787</v>
      </c>
      <c r="GK1438" s="1434" t="s">
        <v>787</v>
      </c>
      <c r="GL1438" s="1434" t="s">
        <v>787</v>
      </c>
      <c r="GM1438" s="1434" t="s">
        <v>787</v>
      </c>
      <c r="GN1438" s="1434" t="s">
        <v>787</v>
      </c>
      <c r="GO1438" s="1434" t="s">
        <v>787</v>
      </c>
      <c r="GP1438" s="1434" t="s">
        <v>787</v>
      </c>
      <c r="GQ1438" s="1434" t="s">
        <v>787</v>
      </c>
      <c r="GR1438" s="1434" t="s">
        <v>787</v>
      </c>
      <c r="GS1438" s="1434" t="s">
        <v>787</v>
      </c>
      <c r="GT1438" s="1434" t="s">
        <v>787</v>
      </c>
      <c r="GU1438" s="1434" t="s">
        <v>787</v>
      </c>
      <c r="GV1438" s="1434" t="s">
        <v>787</v>
      </c>
      <c r="GW1438" s="1434" t="s">
        <v>787</v>
      </c>
      <c r="GX1438" s="1434" t="s">
        <v>787</v>
      </c>
      <c r="GY1438" s="1434" t="s">
        <v>787</v>
      </c>
      <c r="GZ1438" s="1434" t="s">
        <v>787</v>
      </c>
      <c r="HA1438" s="1434" t="s">
        <v>787</v>
      </c>
      <c r="HB1438" s="1434" t="s">
        <v>787</v>
      </c>
      <c r="HC1438" s="1434" t="s">
        <v>787</v>
      </c>
      <c r="HD1438" s="1434" t="s">
        <v>787</v>
      </c>
      <c r="HE1438" s="1434" t="s">
        <v>787</v>
      </c>
      <c r="HF1438" s="1434" t="s">
        <v>787</v>
      </c>
      <c r="HG1438" s="1434" t="s">
        <v>787</v>
      </c>
      <c r="HH1438" s="1434" t="s">
        <v>787</v>
      </c>
      <c r="HI1438" s="1434" t="s">
        <v>787</v>
      </c>
      <c r="HJ1438" s="1434" t="s">
        <v>787</v>
      </c>
      <c r="HK1438" s="1434" t="s">
        <v>787</v>
      </c>
      <c r="HL1438" s="1434" t="s">
        <v>787</v>
      </c>
      <c r="HM1438" s="1434" t="s">
        <v>787</v>
      </c>
      <c r="HN1438" s="1434" t="s">
        <v>787</v>
      </c>
      <c r="HO1438" s="1434" t="s">
        <v>787</v>
      </c>
      <c r="HP1438" s="1434" t="s">
        <v>787</v>
      </c>
      <c r="HQ1438" s="1434" t="s">
        <v>787</v>
      </c>
      <c r="HR1438" s="1434" t="s">
        <v>787</v>
      </c>
      <c r="HS1438" s="1434" t="s">
        <v>787</v>
      </c>
      <c r="HT1438" s="1434" t="s">
        <v>787</v>
      </c>
      <c r="HU1438" s="1434" t="s">
        <v>787</v>
      </c>
      <c r="HV1438" s="1434" t="s">
        <v>787</v>
      </c>
      <c r="HW1438" s="1434" t="s">
        <v>787</v>
      </c>
      <c r="HX1438" s="1434" t="s">
        <v>787</v>
      </c>
      <c r="HY1438" s="1434" t="s">
        <v>787</v>
      </c>
      <c r="HZ1438" s="1434" t="s">
        <v>787</v>
      </c>
      <c r="IA1438" s="1434" t="s">
        <v>787</v>
      </c>
      <c r="IB1438" s="1434" t="s">
        <v>787</v>
      </c>
      <c r="IC1438" s="1434" t="s">
        <v>787</v>
      </c>
      <c r="ID1438" s="1434" t="s">
        <v>787</v>
      </c>
      <c r="IE1438" s="1434" t="s">
        <v>787</v>
      </c>
      <c r="IF1438" s="1434" t="s">
        <v>787</v>
      </c>
      <c r="IG1438" s="1434" t="s">
        <v>787</v>
      </c>
      <c r="IH1438" s="1434" t="s">
        <v>787</v>
      </c>
      <c r="II1438" s="1434" t="s">
        <v>787</v>
      </c>
      <c r="IJ1438" s="1434" t="s">
        <v>787</v>
      </c>
      <c r="IK1438" s="1434" t="s">
        <v>787</v>
      </c>
      <c r="IL1438" s="1434" t="s">
        <v>787</v>
      </c>
      <c r="IM1438" s="1434" t="s">
        <v>787</v>
      </c>
      <c r="IN1438" s="1434" t="s">
        <v>787</v>
      </c>
      <c r="IO1438" s="1434" t="s">
        <v>787</v>
      </c>
      <c r="IP1438" s="1434" t="s">
        <v>787</v>
      </c>
      <c r="IQ1438" s="1434" t="s">
        <v>787</v>
      </c>
      <c r="IR1438" s="1434" t="s">
        <v>787</v>
      </c>
      <c r="IS1438" s="1434" t="s">
        <v>787</v>
      </c>
      <c r="IT1438" s="1434" t="s">
        <v>787</v>
      </c>
      <c r="IU1438" s="1434" t="s">
        <v>787</v>
      </c>
      <c r="IV1438" s="1434" t="s">
        <v>787</v>
      </c>
      <c r="IW1438" s="1434" t="s">
        <v>787</v>
      </c>
      <c r="IX1438" s="1434" t="s">
        <v>787</v>
      </c>
      <c r="IY1438" s="1434" t="s">
        <v>787</v>
      </c>
      <c r="IZ1438" s="1434" t="s">
        <v>787</v>
      </c>
      <c r="JA1438" s="1434" t="s">
        <v>787</v>
      </c>
      <c r="JB1438" s="1434" t="s">
        <v>787</v>
      </c>
      <c r="JC1438" s="1434" t="s">
        <v>787</v>
      </c>
      <c r="JD1438" s="1434" t="s">
        <v>787</v>
      </c>
      <c r="JE1438" s="1434" t="s">
        <v>787</v>
      </c>
      <c r="JF1438" s="1434" t="s">
        <v>787</v>
      </c>
      <c r="JG1438" s="1434" t="s">
        <v>787</v>
      </c>
      <c r="JH1438" s="1434" t="s">
        <v>787</v>
      </c>
      <c r="JI1438" s="1434" t="s">
        <v>787</v>
      </c>
      <c r="JJ1438" s="1434" t="s">
        <v>787</v>
      </c>
      <c r="JK1438" s="1434" t="s">
        <v>787</v>
      </c>
      <c r="JL1438" s="1434" t="s">
        <v>787</v>
      </c>
      <c r="JM1438" s="1434" t="s">
        <v>787</v>
      </c>
      <c r="JN1438" s="1434" t="s">
        <v>787</v>
      </c>
      <c r="JO1438" s="1434" t="s">
        <v>787</v>
      </c>
      <c r="JP1438" s="1434" t="s">
        <v>787</v>
      </c>
      <c r="JQ1438" s="1434" t="s">
        <v>787</v>
      </c>
      <c r="JR1438" s="1434" t="s">
        <v>787</v>
      </c>
      <c r="JS1438" s="1434" t="s">
        <v>787</v>
      </c>
      <c r="JT1438" s="1434" t="s">
        <v>787</v>
      </c>
      <c r="JU1438" s="1434" t="s">
        <v>787</v>
      </c>
      <c r="JV1438" s="1434" t="s">
        <v>787</v>
      </c>
      <c r="JW1438" s="1434" t="s">
        <v>787</v>
      </c>
      <c r="JX1438" s="1434" t="s">
        <v>787</v>
      </c>
      <c r="JY1438" s="1434" t="s">
        <v>787</v>
      </c>
      <c r="JZ1438" s="1434" t="s">
        <v>787</v>
      </c>
      <c r="KA1438" s="1434" t="s">
        <v>787</v>
      </c>
      <c r="KB1438" s="1434" t="s">
        <v>787</v>
      </c>
      <c r="KC1438" s="1434" t="s">
        <v>787</v>
      </c>
      <c r="KD1438" s="1434" t="s">
        <v>787</v>
      </c>
      <c r="KE1438" s="1434" t="s">
        <v>787</v>
      </c>
      <c r="KF1438" s="1434" t="s">
        <v>787</v>
      </c>
      <c r="KG1438" s="1434" t="s">
        <v>787</v>
      </c>
      <c r="KH1438" s="1434" t="s">
        <v>787</v>
      </c>
      <c r="KI1438" s="1434" t="s">
        <v>787</v>
      </c>
      <c r="KJ1438" s="1434" t="s">
        <v>787</v>
      </c>
      <c r="KK1438" s="1434" t="s">
        <v>787</v>
      </c>
      <c r="KL1438" s="1434" t="s">
        <v>787</v>
      </c>
      <c r="KM1438" s="1434" t="s">
        <v>787</v>
      </c>
      <c r="KN1438" s="1434" t="s">
        <v>787</v>
      </c>
      <c r="KO1438" s="1434" t="s">
        <v>787</v>
      </c>
      <c r="KP1438" s="1434" t="s">
        <v>787</v>
      </c>
      <c r="KQ1438" s="1434" t="s">
        <v>787</v>
      </c>
      <c r="KR1438" s="1434" t="s">
        <v>787</v>
      </c>
      <c r="KS1438" s="1434" t="s">
        <v>787</v>
      </c>
      <c r="KT1438" s="1434" t="s">
        <v>787</v>
      </c>
      <c r="KU1438" s="1434" t="s">
        <v>787</v>
      </c>
      <c r="KV1438" s="1434" t="s">
        <v>787</v>
      </c>
      <c r="KW1438" s="1434" t="s">
        <v>787</v>
      </c>
      <c r="KX1438" s="1434" t="s">
        <v>787</v>
      </c>
      <c r="KY1438" s="1434" t="s">
        <v>787</v>
      </c>
      <c r="KZ1438" s="1434" t="s">
        <v>787</v>
      </c>
      <c r="LA1438" s="1434" t="s">
        <v>787</v>
      </c>
      <c r="LB1438" s="1434" t="s">
        <v>787</v>
      </c>
      <c r="LC1438" s="1434" t="s">
        <v>787</v>
      </c>
      <c r="LD1438" s="1434" t="s">
        <v>787</v>
      </c>
      <c r="LE1438" s="1434" t="s">
        <v>787</v>
      </c>
      <c r="LF1438" s="1434" t="s">
        <v>787</v>
      </c>
      <c r="LG1438" s="1434" t="s">
        <v>787</v>
      </c>
      <c r="LH1438" s="1434" t="s">
        <v>787</v>
      </c>
      <c r="LI1438" s="1434" t="s">
        <v>787</v>
      </c>
      <c r="LJ1438" s="1434" t="s">
        <v>787</v>
      </c>
      <c r="LK1438" s="1434" t="s">
        <v>787</v>
      </c>
      <c r="LL1438" s="1434" t="s">
        <v>787</v>
      </c>
      <c r="LM1438" s="1434" t="s">
        <v>787</v>
      </c>
      <c r="LN1438" s="1434" t="s">
        <v>787</v>
      </c>
      <c r="LO1438" s="1434" t="s">
        <v>787</v>
      </c>
      <c r="LP1438" s="1434" t="s">
        <v>787</v>
      </c>
      <c r="LQ1438" s="1434" t="s">
        <v>787</v>
      </c>
      <c r="LR1438" s="1434" t="s">
        <v>787</v>
      </c>
      <c r="LS1438" s="1434" t="s">
        <v>787</v>
      </c>
      <c r="LT1438" s="1434" t="s">
        <v>787</v>
      </c>
      <c r="LU1438" s="1434" t="s">
        <v>787</v>
      </c>
      <c r="LV1438" s="1434" t="s">
        <v>787</v>
      </c>
      <c r="LW1438" s="1434" t="s">
        <v>787</v>
      </c>
      <c r="LX1438" s="1434" t="s">
        <v>787</v>
      </c>
      <c r="LY1438" s="1434" t="s">
        <v>787</v>
      </c>
      <c r="LZ1438" s="1434" t="s">
        <v>787</v>
      </c>
      <c r="MA1438" s="1434" t="s">
        <v>787</v>
      </c>
      <c r="MB1438" s="1434" t="s">
        <v>787</v>
      </c>
      <c r="MC1438" s="1434" t="s">
        <v>787</v>
      </c>
    </row>
    <row r="1439" spans="1:341" s="786" customFormat="1" ht="48" hidden="1" customHeight="1" x14ac:dyDescent="0.25">
      <c r="A1439" s="1520">
        <v>2026</v>
      </c>
      <c r="B1439" s="1521">
        <v>479</v>
      </c>
      <c r="C1439" s="1521" t="s">
        <v>58</v>
      </c>
      <c r="D1439" s="1521">
        <v>3000654</v>
      </c>
      <c r="E1439" s="1521">
        <v>5005020</v>
      </c>
      <c r="F1439" s="1521" t="s">
        <v>2269</v>
      </c>
      <c r="G1439" s="1521" t="s">
        <v>2270</v>
      </c>
      <c r="H1439" s="1521">
        <v>93</v>
      </c>
      <c r="I1439" s="1521" t="s">
        <v>992</v>
      </c>
      <c r="J1439" s="1521" t="s">
        <v>10</v>
      </c>
      <c r="K1439" s="1521" t="s">
        <v>60</v>
      </c>
      <c r="L1439" s="1521" t="s">
        <v>3689</v>
      </c>
      <c r="M1439" s="1521" t="s">
        <v>62</v>
      </c>
      <c r="N1439" s="1521"/>
      <c r="O1439" s="1521" t="s">
        <v>2641</v>
      </c>
      <c r="P1439" s="1521" t="s">
        <v>65</v>
      </c>
      <c r="Q1439" s="1521">
        <v>1</v>
      </c>
      <c r="R1439" s="1550">
        <v>2600</v>
      </c>
      <c r="S1439" s="865" t="s">
        <v>787</v>
      </c>
      <c r="T1439" s="865" t="s">
        <v>787</v>
      </c>
      <c r="U1439" s="1521">
        <v>0</v>
      </c>
      <c r="V1439" s="1521">
        <v>26</v>
      </c>
      <c r="W1439" s="1521" t="s">
        <v>787</v>
      </c>
      <c r="X1439" s="1521" t="s">
        <v>787</v>
      </c>
      <c r="Y1439" s="1521" t="s">
        <v>787</v>
      </c>
      <c r="Z1439" s="1521" t="s">
        <v>787</v>
      </c>
      <c r="AA1439" s="1521" t="s">
        <v>787</v>
      </c>
      <c r="AB1439" s="1521" t="s">
        <v>787</v>
      </c>
      <c r="AC1439" s="1521" t="s">
        <v>787</v>
      </c>
      <c r="AD1439" s="1521" t="s">
        <v>787</v>
      </c>
      <c r="AE1439" s="285"/>
      <c r="AF1439" s="1523" t="s">
        <v>3951</v>
      </c>
      <c r="AG1439" s="1523" t="s">
        <v>3951</v>
      </c>
      <c r="AH1439" s="284">
        <f t="shared" si="1278"/>
        <v>0</v>
      </c>
      <c r="AI1439" s="284">
        <f t="shared" si="1280"/>
        <v>2600</v>
      </c>
      <c r="AJ1439" s="1523" t="s">
        <v>3951</v>
      </c>
      <c r="AK1439" s="1523" t="s">
        <v>3951</v>
      </c>
      <c r="AL1439" s="1523" t="s">
        <v>3951</v>
      </c>
      <c r="AM1439" s="1523" t="s">
        <v>3951</v>
      </c>
      <c r="AN1439" s="1523" t="s">
        <v>3951</v>
      </c>
      <c r="AO1439" s="1523" t="s">
        <v>3951</v>
      </c>
      <c r="AP1439" s="1523" t="s">
        <v>3951</v>
      </c>
      <c r="AQ1439" s="1523" t="s">
        <v>3951</v>
      </c>
      <c r="AR1439" s="288">
        <f t="shared" si="1279"/>
        <v>2600</v>
      </c>
      <c r="AS1439" s="1502" t="s">
        <v>2578</v>
      </c>
      <c r="AT1439" s="865" t="s">
        <v>787</v>
      </c>
      <c r="AU1439" s="865" t="s">
        <v>3535</v>
      </c>
      <c r="AV1439" s="865" t="s">
        <v>3536</v>
      </c>
      <c r="AW1439" s="1524">
        <v>46058</v>
      </c>
      <c r="AX1439" s="865" t="s">
        <v>3537</v>
      </c>
      <c r="AY1439" s="1524">
        <v>46078</v>
      </c>
      <c r="AZ1439" s="865" t="s">
        <v>787</v>
      </c>
      <c r="BA1439" s="865" t="s">
        <v>3538</v>
      </c>
      <c r="BB1439" s="865" t="s">
        <v>995</v>
      </c>
      <c r="BC1439" s="1525" t="s">
        <v>3808</v>
      </c>
      <c r="BD1439" s="1525" t="s">
        <v>3952</v>
      </c>
      <c r="BE1439" s="1525" t="s">
        <v>3810</v>
      </c>
      <c r="BF1439" s="1526">
        <v>46108</v>
      </c>
      <c r="BG1439" s="865" t="s">
        <v>787</v>
      </c>
      <c r="BH1439" s="1302">
        <v>3887</v>
      </c>
      <c r="BI1439" s="1302"/>
      <c r="BJ1439" s="865"/>
      <c r="BK1439" s="1302" t="s">
        <v>787</v>
      </c>
      <c r="BL1439" s="865">
        <v>6134</v>
      </c>
      <c r="BM1439" s="865"/>
      <c r="BN1439" s="1302" t="s">
        <v>787</v>
      </c>
      <c r="BO1439" s="1302" t="s">
        <v>787</v>
      </c>
      <c r="BP1439" s="1302"/>
      <c r="BQ1439" s="1527" t="s">
        <v>3811</v>
      </c>
      <c r="BR1439" s="2619"/>
      <c r="BS1439" s="1502" t="s">
        <v>1526</v>
      </c>
      <c r="BT1439" s="1502" t="s">
        <v>3358</v>
      </c>
      <c r="BU1439" s="1502" t="s">
        <v>3959</v>
      </c>
      <c r="BV1439" s="1307">
        <v>74737913</v>
      </c>
      <c r="BW1439" s="1306">
        <v>10747379136</v>
      </c>
      <c r="BX1439" s="1502" t="s">
        <v>2834</v>
      </c>
      <c r="BY1439" s="1528">
        <v>46117</v>
      </c>
      <c r="BZ1439" s="1528">
        <v>46142</v>
      </c>
      <c r="CA1439" s="865" t="s">
        <v>787</v>
      </c>
      <c r="CB1439" s="865" t="s">
        <v>787</v>
      </c>
      <c r="CC1439" s="865" t="s">
        <v>787</v>
      </c>
      <c r="CD1439" s="865" t="s">
        <v>787</v>
      </c>
      <c r="CE1439" s="865" t="s">
        <v>787</v>
      </c>
      <c r="CF1439" s="865" t="s">
        <v>787</v>
      </c>
      <c r="CG1439" s="865" t="s">
        <v>787</v>
      </c>
      <c r="CH1439" s="865" t="s">
        <v>787</v>
      </c>
      <c r="CI1439" s="865" t="s">
        <v>787</v>
      </c>
      <c r="CJ1439" s="865" t="s">
        <v>787</v>
      </c>
      <c r="CK1439" s="865"/>
      <c r="CL1439" s="865"/>
      <c r="CM1439" s="865"/>
      <c r="CN1439" s="865"/>
      <c r="CO1439" s="865"/>
      <c r="CP1439" s="865"/>
      <c r="CQ1439" s="865"/>
      <c r="CR1439" s="865"/>
      <c r="CS1439" s="865" t="s">
        <v>787</v>
      </c>
      <c r="CT1439" s="1525"/>
      <c r="CU1439" s="390">
        <f t="shared" si="1272"/>
        <v>0</v>
      </c>
      <c r="CV1439" s="373">
        <v>0</v>
      </c>
      <c r="CW1439" s="390">
        <f t="shared" si="1285"/>
        <v>0</v>
      </c>
      <c r="CX1439" s="373">
        <v>0</v>
      </c>
      <c r="CY1439" s="390">
        <f t="shared" si="1286"/>
        <v>0</v>
      </c>
      <c r="CZ1439" s="390">
        <f t="shared" si="1283"/>
        <v>0</v>
      </c>
      <c r="DA1439" s="390">
        <f t="shared" si="1284"/>
        <v>0</v>
      </c>
      <c r="DB1439" s="865" t="s">
        <v>787</v>
      </c>
      <c r="DC1439" s="1525">
        <v>26</v>
      </c>
      <c r="DD1439" s="1371">
        <f t="shared" si="1267"/>
        <v>2600</v>
      </c>
      <c r="DE1439" s="1525">
        <v>26</v>
      </c>
      <c r="DF1439" s="1371">
        <f t="shared" si="1282"/>
        <v>2600</v>
      </c>
      <c r="DG1439" s="865">
        <v>26</v>
      </c>
      <c r="DH1439" s="1371">
        <f t="shared" si="1281"/>
        <v>2600</v>
      </c>
      <c r="DI1439" s="865" t="s">
        <v>787</v>
      </c>
      <c r="DJ1439" s="865" t="s">
        <v>787</v>
      </c>
      <c r="DK1439" s="865"/>
      <c r="DL1439" s="865"/>
      <c r="DM1439" s="865"/>
      <c r="DN1439" s="865"/>
      <c r="DO1439" s="865"/>
      <c r="DP1439" s="865"/>
      <c r="DQ1439" s="865"/>
      <c r="DR1439" s="865"/>
      <c r="DS1439" s="865"/>
      <c r="DT1439" s="865" t="s">
        <v>787</v>
      </c>
      <c r="DU1439" s="793">
        <f t="shared" si="1274"/>
        <v>2600</v>
      </c>
      <c r="DV1439" s="794">
        <v>2600</v>
      </c>
      <c r="DW1439" s="794">
        <v>2600</v>
      </c>
      <c r="DX1439" s="794">
        <f t="shared" si="1276"/>
        <v>0</v>
      </c>
      <c r="DY1439" s="794">
        <f t="shared" si="1277"/>
        <v>0</v>
      </c>
      <c r="DZ1439" s="865" t="s">
        <v>787</v>
      </c>
      <c r="EA1439" s="865" t="s">
        <v>787</v>
      </c>
      <c r="EB1439" s="865" t="s">
        <v>787</v>
      </c>
      <c r="EC1439" s="865" t="s">
        <v>787</v>
      </c>
      <c r="ED1439" s="865" t="s">
        <v>787</v>
      </c>
      <c r="EE1439" s="865" t="s">
        <v>787</v>
      </c>
      <c r="EF1439" s="865" t="s">
        <v>787</v>
      </c>
      <c r="EG1439" s="865"/>
      <c r="EH1439" s="865" t="s">
        <v>787</v>
      </c>
      <c r="EI1439" s="865" t="s">
        <v>787</v>
      </c>
      <c r="EJ1439" s="865" t="s">
        <v>787</v>
      </c>
      <c r="EK1439" s="865" t="s">
        <v>787</v>
      </c>
      <c r="EL1439" s="865" t="s">
        <v>787</v>
      </c>
      <c r="EM1439" s="865" t="s">
        <v>787</v>
      </c>
      <c r="EN1439" s="865" t="s">
        <v>787</v>
      </c>
      <c r="EO1439" s="865" t="s">
        <v>787</v>
      </c>
      <c r="EP1439" s="865" t="s">
        <v>787</v>
      </c>
      <c r="EQ1439" s="865" t="s">
        <v>787</v>
      </c>
      <c r="ER1439" s="865" t="s">
        <v>787</v>
      </c>
      <c r="ES1439" s="865" t="s">
        <v>787</v>
      </c>
      <c r="ET1439" s="865" t="s">
        <v>787</v>
      </c>
      <c r="EU1439" s="865" t="s">
        <v>787</v>
      </c>
      <c r="EV1439" s="865" t="s">
        <v>787</v>
      </c>
      <c r="EW1439" s="865" t="s">
        <v>787</v>
      </c>
      <c r="EX1439" s="865" t="s">
        <v>787</v>
      </c>
      <c r="EY1439" s="865" t="s">
        <v>787</v>
      </c>
      <c r="EZ1439" s="865" t="s">
        <v>787</v>
      </c>
      <c r="FA1439" s="865" t="s">
        <v>787</v>
      </c>
      <c r="FB1439" s="865" t="s">
        <v>787</v>
      </c>
      <c r="FC1439" s="865" t="s">
        <v>787</v>
      </c>
      <c r="FD1439" s="865" t="s">
        <v>787</v>
      </c>
      <c r="FE1439" s="865" t="s">
        <v>787</v>
      </c>
      <c r="FF1439" s="865" t="s">
        <v>787</v>
      </c>
      <c r="FG1439" s="865" t="s">
        <v>787</v>
      </c>
      <c r="FH1439" s="865" t="s">
        <v>787</v>
      </c>
      <c r="FI1439" s="1434" t="s">
        <v>787</v>
      </c>
      <c r="FJ1439" s="1434" t="s">
        <v>787</v>
      </c>
      <c r="FK1439" s="1434" t="s">
        <v>787</v>
      </c>
      <c r="FL1439" s="1434" t="s">
        <v>787</v>
      </c>
      <c r="FM1439" s="1434" t="s">
        <v>787</v>
      </c>
      <c r="FN1439" s="1434" t="s">
        <v>787</v>
      </c>
      <c r="FO1439" s="1434" t="s">
        <v>787</v>
      </c>
      <c r="FP1439" s="1434" t="s">
        <v>787</v>
      </c>
      <c r="FQ1439" s="1434" t="s">
        <v>787</v>
      </c>
      <c r="FR1439" s="1434" t="s">
        <v>787</v>
      </c>
      <c r="FS1439" s="1434" t="s">
        <v>787</v>
      </c>
      <c r="FT1439" s="1434" t="s">
        <v>787</v>
      </c>
      <c r="FU1439" s="1434" t="s">
        <v>787</v>
      </c>
      <c r="FV1439" s="1434" t="s">
        <v>787</v>
      </c>
      <c r="FW1439" s="1434" t="s">
        <v>787</v>
      </c>
      <c r="FX1439" s="1434" t="s">
        <v>787</v>
      </c>
      <c r="FY1439" s="1434" t="s">
        <v>787</v>
      </c>
      <c r="FZ1439" s="1434" t="s">
        <v>787</v>
      </c>
      <c r="GA1439" s="1434" t="s">
        <v>787</v>
      </c>
      <c r="GB1439" s="1434" t="s">
        <v>787</v>
      </c>
      <c r="GC1439" s="1434" t="s">
        <v>787</v>
      </c>
      <c r="GD1439" s="1434" t="s">
        <v>787</v>
      </c>
      <c r="GE1439" s="1434" t="s">
        <v>787</v>
      </c>
      <c r="GF1439" s="1434" t="s">
        <v>787</v>
      </c>
      <c r="GG1439" s="1434" t="s">
        <v>787</v>
      </c>
      <c r="GH1439" s="1434" t="s">
        <v>787</v>
      </c>
      <c r="GI1439" s="1434" t="s">
        <v>787</v>
      </c>
      <c r="GJ1439" s="1434" t="s">
        <v>787</v>
      </c>
      <c r="GK1439" s="1434" t="s">
        <v>787</v>
      </c>
      <c r="GL1439" s="1434" t="s">
        <v>787</v>
      </c>
      <c r="GM1439" s="1434" t="s">
        <v>787</v>
      </c>
      <c r="GN1439" s="1434" t="s">
        <v>787</v>
      </c>
      <c r="GO1439" s="1434" t="s">
        <v>787</v>
      </c>
      <c r="GP1439" s="1434" t="s">
        <v>787</v>
      </c>
      <c r="GQ1439" s="1434" t="s">
        <v>787</v>
      </c>
      <c r="GR1439" s="1434" t="s">
        <v>787</v>
      </c>
      <c r="GS1439" s="1434" t="s">
        <v>787</v>
      </c>
      <c r="GT1439" s="1434" t="s">
        <v>787</v>
      </c>
      <c r="GU1439" s="1434" t="s">
        <v>787</v>
      </c>
      <c r="GV1439" s="1434" t="s">
        <v>787</v>
      </c>
      <c r="GW1439" s="1434" t="s">
        <v>787</v>
      </c>
      <c r="GX1439" s="1434" t="s">
        <v>787</v>
      </c>
      <c r="GY1439" s="1434" t="s">
        <v>787</v>
      </c>
      <c r="GZ1439" s="1434" t="s">
        <v>787</v>
      </c>
      <c r="HA1439" s="1434" t="s">
        <v>787</v>
      </c>
      <c r="HB1439" s="1434" t="s">
        <v>787</v>
      </c>
      <c r="HC1439" s="1434" t="s">
        <v>787</v>
      </c>
      <c r="HD1439" s="1434" t="s">
        <v>787</v>
      </c>
      <c r="HE1439" s="1434" t="s">
        <v>787</v>
      </c>
      <c r="HF1439" s="1434" t="s">
        <v>787</v>
      </c>
      <c r="HG1439" s="1434" t="s">
        <v>787</v>
      </c>
      <c r="HH1439" s="1434" t="s">
        <v>787</v>
      </c>
      <c r="HI1439" s="1434" t="s">
        <v>787</v>
      </c>
      <c r="HJ1439" s="1434" t="s">
        <v>787</v>
      </c>
      <c r="HK1439" s="1434" t="s">
        <v>787</v>
      </c>
      <c r="HL1439" s="1434" t="s">
        <v>787</v>
      </c>
      <c r="HM1439" s="1434" t="s">
        <v>787</v>
      </c>
      <c r="HN1439" s="1434" t="s">
        <v>787</v>
      </c>
      <c r="HO1439" s="1434" t="s">
        <v>787</v>
      </c>
      <c r="HP1439" s="1434" t="s">
        <v>787</v>
      </c>
      <c r="HQ1439" s="1434" t="s">
        <v>787</v>
      </c>
      <c r="HR1439" s="1434" t="s">
        <v>787</v>
      </c>
      <c r="HS1439" s="1434" t="s">
        <v>787</v>
      </c>
      <c r="HT1439" s="1434" t="s">
        <v>787</v>
      </c>
      <c r="HU1439" s="1434" t="s">
        <v>787</v>
      </c>
      <c r="HV1439" s="1434" t="s">
        <v>787</v>
      </c>
      <c r="HW1439" s="1434" t="s">
        <v>787</v>
      </c>
      <c r="HX1439" s="1434" t="s">
        <v>787</v>
      </c>
      <c r="HY1439" s="1434" t="s">
        <v>787</v>
      </c>
      <c r="HZ1439" s="1434" t="s">
        <v>787</v>
      </c>
      <c r="IA1439" s="1434" t="s">
        <v>787</v>
      </c>
      <c r="IB1439" s="1434" t="s">
        <v>787</v>
      </c>
      <c r="IC1439" s="1434" t="s">
        <v>787</v>
      </c>
      <c r="ID1439" s="1434" t="s">
        <v>787</v>
      </c>
      <c r="IE1439" s="1434" t="s">
        <v>787</v>
      </c>
      <c r="IF1439" s="1434" t="s">
        <v>787</v>
      </c>
      <c r="IG1439" s="1434" t="s">
        <v>787</v>
      </c>
      <c r="IH1439" s="1434" t="s">
        <v>787</v>
      </c>
      <c r="II1439" s="1434" t="s">
        <v>787</v>
      </c>
      <c r="IJ1439" s="1434" t="s">
        <v>787</v>
      </c>
      <c r="IK1439" s="1434" t="s">
        <v>787</v>
      </c>
      <c r="IL1439" s="1434" t="s">
        <v>787</v>
      </c>
      <c r="IM1439" s="1434" t="s">
        <v>787</v>
      </c>
      <c r="IN1439" s="1434" t="s">
        <v>787</v>
      </c>
      <c r="IO1439" s="1434" t="s">
        <v>787</v>
      </c>
      <c r="IP1439" s="1434" t="s">
        <v>787</v>
      </c>
      <c r="IQ1439" s="1434" t="s">
        <v>787</v>
      </c>
      <c r="IR1439" s="1434" t="s">
        <v>787</v>
      </c>
      <c r="IS1439" s="1434" t="s">
        <v>787</v>
      </c>
      <c r="IT1439" s="1434" t="s">
        <v>787</v>
      </c>
      <c r="IU1439" s="1434" t="s">
        <v>787</v>
      </c>
      <c r="IV1439" s="1434" t="s">
        <v>787</v>
      </c>
      <c r="IW1439" s="1434" t="s">
        <v>787</v>
      </c>
      <c r="IX1439" s="1434" t="s">
        <v>787</v>
      </c>
      <c r="IY1439" s="1434" t="s">
        <v>787</v>
      </c>
      <c r="IZ1439" s="1434" t="s">
        <v>787</v>
      </c>
      <c r="JA1439" s="1434" t="s">
        <v>787</v>
      </c>
      <c r="JB1439" s="1434" t="s">
        <v>787</v>
      </c>
      <c r="JC1439" s="1434" t="s">
        <v>787</v>
      </c>
      <c r="JD1439" s="1434" t="s">
        <v>787</v>
      </c>
      <c r="JE1439" s="1434" t="s">
        <v>787</v>
      </c>
      <c r="JF1439" s="1434" t="s">
        <v>787</v>
      </c>
      <c r="JG1439" s="1434" t="s">
        <v>787</v>
      </c>
      <c r="JH1439" s="1434" t="s">
        <v>787</v>
      </c>
      <c r="JI1439" s="1434" t="s">
        <v>787</v>
      </c>
      <c r="JJ1439" s="1434" t="s">
        <v>787</v>
      </c>
      <c r="JK1439" s="1434" t="s">
        <v>787</v>
      </c>
      <c r="JL1439" s="1434" t="s">
        <v>787</v>
      </c>
      <c r="JM1439" s="1434" t="s">
        <v>787</v>
      </c>
      <c r="JN1439" s="1434" t="s">
        <v>787</v>
      </c>
      <c r="JO1439" s="1434" t="s">
        <v>787</v>
      </c>
      <c r="JP1439" s="1434" t="s">
        <v>787</v>
      </c>
      <c r="JQ1439" s="1434" t="s">
        <v>787</v>
      </c>
      <c r="JR1439" s="1434" t="s">
        <v>787</v>
      </c>
      <c r="JS1439" s="1434" t="s">
        <v>787</v>
      </c>
      <c r="JT1439" s="1434" t="s">
        <v>787</v>
      </c>
      <c r="JU1439" s="1434" t="s">
        <v>787</v>
      </c>
      <c r="JV1439" s="1434" t="s">
        <v>787</v>
      </c>
      <c r="JW1439" s="1434" t="s">
        <v>787</v>
      </c>
      <c r="JX1439" s="1434" t="s">
        <v>787</v>
      </c>
      <c r="JY1439" s="1434" t="s">
        <v>787</v>
      </c>
      <c r="JZ1439" s="1434" t="s">
        <v>787</v>
      </c>
      <c r="KA1439" s="1434" t="s">
        <v>787</v>
      </c>
      <c r="KB1439" s="1434" t="s">
        <v>787</v>
      </c>
      <c r="KC1439" s="1434" t="s">
        <v>787</v>
      </c>
      <c r="KD1439" s="1434" t="s">
        <v>787</v>
      </c>
      <c r="KE1439" s="1434" t="s">
        <v>787</v>
      </c>
      <c r="KF1439" s="1434" t="s">
        <v>787</v>
      </c>
      <c r="KG1439" s="1434" t="s">
        <v>787</v>
      </c>
      <c r="KH1439" s="1434" t="s">
        <v>787</v>
      </c>
      <c r="KI1439" s="1434" t="s">
        <v>787</v>
      </c>
      <c r="KJ1439" s="1434" t="s">
        <v>787</v>
      </c>
      <c r="KK1439" s="1434" t="s">
        <v>787</v>
      </c>
      <c r="KL1439" s="1434" t="s">
        <v>787</v>
      </c>
      <c r="KM1439" s="1434" t="s">
        <v>787</v>
      </c>
      <c r="KN1439" s="1434" t="s">
        <v>787</v>
      </c>
      <c r="KO1439" s="1434" t="s">
        <v>787</v>
      </c>
      <c r="KP1439" s="1434" t="s">
        <v>787</v>
      </c>
      <c r="KQ1439" s="1434" t="s">
        <v>787</v>
      </c>
      <c r="KR1439" s="1434" t="s">
        <v>787</v>
      </c>
      <c r="KS1439" s="1434" t="s">
        <v>787</v>
      </c>
      <c r="KT1439" s="1434" t="s">
        <v>787</v>
      </c>
      <c r="KU1439" s="1434" t="s">
        <v>787</v>
      </c>
      <c r="KV1439" s="1434" t="s">
        <v>787</v>
      </c>
      <c r="KW1439" s="1434" t="s">
        <v>787</v>
      </c>
      <c r="KX1439" s="1434" t="s">
        <v>787</v>
      </c>
      <c r="KY1439" s="1434" t="s">
        <v>787</v>
      </c>
      <c r="KZ1439" s="1434" t="s">
        <v>787</v>
      </c>
      <c r="LA1439" s="1434" t="s">
        <v>787</v>
      </c>
      <c r="LB1439" s="1434" t="s">
        <v>787</v>
      </c>
      <c r="LC1439" s="1434" t="s">
        <v>787</v>
      </c>
      <c r="LD1439" s="1434" t="s">
        <v>787</v>
      </c>
      <c r="LE1439" s="1434" t="s">
        <v>787</v>
      </c>
      <c r="LF1439" s="1434" t="s">
        <v>787</v>
      </c>
      <c r="LG1439" s="1434" t="s">
        <v>787</v>
      </c>
      <c r="LH1439" s="1434" t="s">
        <v>787</v>
      </c>
      <c r="LI1439" s="1434" t="s">
        <v>787</v>
      </c>
      <c r="LJ1439" s="1434" t="s">
        <v>787</v>
      </c>
      <c r="LK1439" s="1434" t="s">
        <v>787</v>
      </c>
      <c r="LL1439" s="1434" t="s">
        <v>787</v>
      </c>
      <c r="LM1439" s="1434" t="s">
        <v>787</v>
      </c>
      <c r="LN1439" s="1434" t="s">
        <v>787</v>
      </c>
      <c r="LO1439" s="1434" t="s">
        <v>787</v>
      </c>
      <c r="LP1439" s="1434" t="s">
        <v>787</v>
      </c>
      <c r="LQ1439" s="1434" t="s">
        <v>787</v>
      </c>
      <c r="LR1439" s="1434" t="s">
        <v>787</v>
      </c>
      <c r="LS1439" s="1434" t="s">
        <v>787</v>
      </c>
      <c r="LT1439" s="1434" t="s">
        <v>787</v>
      </c>
      <c r="LU1439" s="1434" t="s">
        <v>787</v>
      </c>
      <c r="LV1439" s="1434" t="s">
        <v>787</v>
      </c>
      <c r="LW1439" s="1434" t="s">
        <v>787</v>
      </c>
      <c r="LX1439" s="1434" t="s">
        <v>787</v>
      </c>
      <c r="LY1439" s="1434" t="s">
        <v>787</v>
      </c>
      <c r="LZ1439" s="1434" t="s">
        <v>787</v>
      </c>
      <c r="MA1439" s="1434" t="s">
        <v>787</v>
      </c>
      <c r="MB1439" s="1434" t="s">
        <v>787</v>
      </c>
      <c r="MC1439" s="1434" t="s">
        <v>787</v>
      </c>
    </row>
    <row r="1440" spans="1:341" s="786" customFormat="1" ht="48" hidden="1" customHeight="1" x14ac:dyDescent="0.25">
      <c r="A1440" s="1520">
        <v>2026</v>
      </c>
      <c r="B1440" s="1521">
        <v>479</v>
      </c>
      <c r="C1440" s="1521" t="s">
        <v>58</v>
      </c>
      <c r="D1440" s="1521">
        <v>3000654</v>
      </c>
      <c r="E1440" s="1521">
        <v>5005020</v>
      </c>
      <c r="F1440" s="1521" t="s">
        <v>2269</v>
      </c>
      <c r="G1440" s="1521" t="s">
        <v>2270</v>
      </c>
      <c r="H1440" s="1521">
        <v>93</v>
      </c>
      <c r="I1440" s="1521" t="s">
        <v>992</v>
      </c>
      <c r="J1440" s="1521" t="s">
        <v>10</v>
      </c>
      <c r="K1440" s="1521" t="s">
        <v>60</v>
      </c>
      <c r="L1440" s="1521" t="s">
        <v>3689</v>
      </c>
      <c r="M1440" s="1521" t="s">
        <v>62</v>
      </c>
      <c r="N1440" s="1521"/>
      <c r="O1440" s="1521" t="s">
        <v>2641</v>
      </c>
      <c r="P1440" s="1521" t="s">
        <v>65</v>
      </c>
      <c r="Q1440" s="1521">
        <v>1</v>
      </c>
      <c r="R1440" s="1550">
        <v>2600</v>
      </c>
      <c r="S1440" s="865" t="s">
        <v>787</v>
      </c>
      <c r="T1440" s="865" t="s">
        <v>787</v>
      </c>
      <c r="U1440" s="1521">
        <v>0</v>
      </c>
      <c r="V1440" s="1521">
        <v>26</v>
      </c>
      <c r="W1440" s="1521" t="s">
        <v>787</v>
      </c>
      <c r="X1440" s="1521" t="s">
        <v>787</v>
      </c>
      <c r="Y1440" s="1521" t="s">
        <v>787</v>
      </c>
      <c r="Z1440" s="1521" t="s">
        <v>787</v>
      </c>
      <c r="AA1440" s="1521" t="s">
        <v>787</v>
      </c>
      <c r="AB1440" s="1521" t="s">
        <v>787</v>
      </c>
      <c r="AC1440" s="1521" t="s">
        <v>787</v>
      </c>
      <c r="AD1440" s="1521" t="s">
        <v>787</v>
      </c>
      <c r="AE1440" s="285"/>
      <c r="AF1440" s="1523" t="s">
        <v>3951</v>
      </c>
      <c r="AG1440" s="1523" t="s">
        <v>3951</v>
      </c>
      <c r="AH1440" s="284">
        <f t="shared" si="1278"/>
        <v>0</v>
      </c>
      <c r="AI1440" s="284">
        <f t="shared" si="1280"/>
        <v>2600</v>
      </c>
      <c r="AJ1440" s="1523" t="s">
        <v>3951</v>
      </c>
      <c r="AK1440" s="1523" t="s">
        <v>3951</v>
      </c>
      <c r="AL1440" s="1523" t="s">
        <v>3951</v>
      </c>
      <c r="AM1440" s="1523" t="s">
        <v>3951</v>
      </c>
      <c r="AN1440" s="1523" t="s">
        <v>3951</v>
      </c>
      <c r="AO1440" s="1523" t="s">
        <v>3951</v>
      </c>
      <c r="AP1440" s="1523" t="s">
        <v>3951</v>
      </c>
      <c r="AQ1440" s="1523" t="s">
        <v>3951</v>
      </c>
      <c r="AR1440" s="288">
        <f t="shared" si="1279"/>
        <v>2600</v>
      </c>
      <c r="AS1440" s="1502" t="s">
        <v>2578</v>
      </c>
      <c r="AT1440" s="865" t="s">
        <v>787</v>
      </c>
      <c r="AU1440" s="865" t="s">
        <v>3535</v>
      </c>
      <c r="AV1440" s="865" t="s">
        <v>3536</v>
      </c>
      <c r="AW1440" s="1524">
        <v>46058</v>
      </c>
      <c r="AX1440" s="865" t="s">
        <v>3537</v>
      </c>
      <c r="AY1440" s="1524">
        <v>46078</v>
      </c>
      <c r="AZ1440" s="865" t="s">
        <v>787</v>
      </c>
      <c r="BA1440" s="865" t="s">
        <v>3538</v>
      </c>
      <c r="BB1440" s="865" t="s">
        <v>995</v>
      </c>
      <c r="BC1440" s="1525" t="s">
        <v>3808</v>
      </c>
      <c r="BD1440" s="1525" t="s">
        <v>3952</v>
      </c>
      <c r="BE1440" s="1525" t="s">
        <v>3810</v>
      </c>
      <c r="BF1440" s="1526">
        <v>46108</v>
      </c>
      <c r="BG1440" s="865" t="s">
        <v>787</v>
      </c>
      <c r="BH1440" s="1302">
        <v>4726</v>
      </c>
      <c r="BI1440" s="1302"/>
      <c r="BJ1440" s="865"/>
      <c r="BK1440" s="1302" t="s">
        <v>787</v>
      </c>
      <c r="BL1440" s="865">
        <v>6136</v>
      </c>
      <c r="BM1440" s="865"/>
      <c r="BN1440" s="1302" t="s">
        <v>787</v>
      </c>
      <c r="BO1440" s="1302" t="s">
        <v>787</v>
      </c>
      <c r="BP1440" s="1302"/>
      <c r="BQ1440" s="1527" t="s">
        <v>3811</v>
      </c>
      <c r="BR1440" s="2619"/>
      <c r="BS1440" s="1502" t="s">
        <v>2917</v>
      </c>
      <c r="BT1440" s="1502" t="s">
        <v>1485</v>
      </c>
      <c r="BU1440" s="1502" t="s">
        <v>2918</v>
      </c>
      <c r="BV1440" s="1307">
        <v>42199456</v>
      </c>
      <c r="BW1440" s="1306">
        <v>10421994566</v>
      </c>
      <c r="BX1440" s="1502" t="s">
        <v>2834</v>
      </c>
      <c r="BY1440" s="1528">
        <v>46117</v>
      </c>
      <c r="BZ1440" s="1528">
        <v>46142</v>
      </c>
      <c r="CA1440" s="865" t="s">
        <v>787</v>
      </c>
      <c r="CB1440" s="865" t="s">
        <v>787</v>
      </c>
      <c r="CC1440" s="865" t="s">
        <v>787</v>
      </c>
      <c r="CD1440" s="865" t="s">
        <v>787</v>
      </c>
      <c r="CE1440" s="865" t="s">
        <v>787</v>
      </c>
      <c r="CF1440" s="865" t="s">
        <v>787</v>
      </c>
      <c r="CG1440" s="865" t="s">
        <v>787</v>
      </c>
      <c r="CH1440" s="865" t="s">
        <v>787</v>
      </c>
      <c r="CI1440" s="865" t="s">
        <v>787</v>
      </c>
      <c r="CJ1440" s="865" t="s">
        <v>787</v>
      </c>
      <c r="CK1440" s="865"/>
      <c r="CL1440" s="865"/>
      <c r="CM1440" s="865"/>
      <c r="CN1440" s="865"/>
      <c r="CO1440" s="865"/>
      <c r="CP1440" s="865"/>
      <c r="CQ1440" s="865"/>
      <c r="CR1440" s="865"/>
      <c r="CS1440" s="865" t="s">
        <v>787</v>
      </c>
      <c r="CT1440" s="1525"/>
      <c r="CU1440" s="390">
        <f t="shared" si="1272"/>
        <v>0</v>
      </c>
      <c r="CV1440" s="373">
        <v>0</v>
      </c>
      <c r="CW1440" s="390">
        <f t="shared" si="1285"/>
        <v>0</v>
      </c>
      <c r="CX1440" s="373">
        <v>0</v>
      </c>
      <c r="CY1440" s="390">
        <f t="shared" si="1286"/>
        <v>0</v>
      </c>
      <c r="CZ1440" s="390">
        <f t="shared" si="1283"/>
        <v>0</v>
      </c>
      <c r="DA1440" s="390">
        <f t="shared" si="1284"/>
        <v>0</v>
      </c>
      <c r="DB1440" s="865" t="s">
        <v>787</v>
      </c>
      <c r="DC1440" s="1525">
        <v>26</v>
      </c>
      <c r="DD1440" s="1371">
        <f t="shared" si="1267"/>
        <v>2600</v>
      </c>
      <c r="DE1440" s="1525">
        <v>26</v>
      </c>
      <c r="DF1440" s="1371">
        <f t="shared" si="1282"/>
        <v>2600</v>
      </c>
      <c r="DG1440" s="865">
        <v>26</v>
      </c>
      <c r="DH1440" s="1371">
        <f t="shared" si="1281"/>
        <v>2600</v>
      </c>
      <c r="DI1440" s="865" t="s">
        <v>787</v>
      </c>
      <c r="DJ1440" s="865" t="s">
        <v>787</v>
      </c>
      <c r="DK1440" s="865"/>
      <c r="DL1440" s="865"/>
      <c r="DM1440" s="865"/>
      <c r="DN1440" s="865"/>
      <c r="DO1440" s="865"/>
      <c r="DP1440" s="865"/>
      <c r="DQ1440" s="865"/>
      <c r="DR1440" s="865"/>
      <c r="DS1440" s="865"/>
      <c r="DT1440" s="865" t="s">
        <v>787</v>
      </c>
      <c r="DU1440" s="793">
        <f t="shared" si="1274"/>
        <v>2600</v>
      </c>
      <c r="DV1440" s="794">
        <v>2600</v>
      </c>
      <c r="DW1440" s="794">
        <v>2600</v>
      </c>
      <c r="DX1440" s="794">
        <f t="shared" si="1276"/>
        <v>0</v>
      </c>
      <c r="DY1440" s="794">
        <f t="shared" si="1277"/>
        <v>0</v>
      </c>
      <c r="DZ1440" s="865" t="s">
        <v>787</v>
      </c>
      <c r="EA1440" s="865" t="s">
        <v>787</v>
      </c>
      <c r="EB1440" s="865" t="s">
        <v>787</v>
      </c>
      <c r="EC1440" s="865" t="s">
        <v>787</v>
      </c>
      <c r="ED1440" s="865" t="s">
        <v>787</v>
      </c>
      <c r="EE1440" s="865" t="s">
        <v>787</v>
      </c>
      <c r="EF1440" s="865" t="s">
        <v>787</v>
      </c>
      <c r="EG1440" s="865"/>
      <c r="EH1440" s="865" t="s">
        <v>787</v>
      </c>
      <c r="EI1440" s="865" t="s">
        <v>787</v>
      </c>
      <c r="EJ1440" s="865" t="s">
        <v>787</v>
      </c>
      <c r="EK1440" s="865" t="s">
        <v>787</v>
      </c>
      <c r="EL1440" s="865" t="s">
        <v>787</v>
      </c>
      <c r="EM1440" s="865" t="s">
        <v>787</v>
      </c>
      <c r="EN1440" s="865" t="s">
        <v>787</v>
      </c>
      <c r="EO1440" s="865" t="s">
        <v>787</v>
      </c>
      <c r="EP1440" s="865" t="s">
        <v>787</v>
      </c>
      <c r="EQ1440" s="865" t="s">
        <v>787</v>
      </c>
      <c r="ER1440" s="865" t="s">
        <v>787</v>
      </c>
      <c r="ES1440" s="865" t="s">
        <v>787</v>
      </c>
      <c r="ET1440" s="865" t="s">
        <v>787</v>
      </c>
      <c r="EU1440" s="865" t="s">
        <v>787</v>
      </c>
      <c r="EV1440" s="865" t="s">
        <v>787</v>
      </c>
      <c r="EW1440" s="865" t="s">
        <v>787</v>
      </c>
      <c r="EX1440" s="865" t="s">
        <v>787</v>
      </c>
      <c r="EY1440" s="865" t="s">
        <v>787</v>
      </c>
      <c r="EZ1440" s="865" t="s">
        <v>787</v>
      </c>
      <c r="FA1440" s="865" t="s">
        <v>787</v>
      </c>
      <c r="FB1440" s="865" t="s">
        <v>787</v>
      </c>
      <c r="FC1440" s="865" t="s">
        <v>787</v>
      </c>
      <c r="FD1440" s="865" t="s">
        <v>787</v>
      </c>
      <c r="FE1440" s="865" t="s">
        <v>787</v>
      </c>
      <c r="FF1440" s="865" t="s">
        <v>787</v>
      </c>
      <c r="FG1440" s="865" t="s">
        <v>787</v>
      </c>
      <c r="FH1440" s="865" t="s">
        <v>787</v>
      </c>
      <c r="FI1440" s="1434" t="s">
        <v>787</v>
      </c>
      <c r="FJ1440" s="1434" t="s">
        <v>787</v>
      </c>
      <c r="FK1440" s="1434" t="s">
        <v>787</v>
      </c>
      <c r="FL1440" s="1434" t="s">
        <v>787</v>
      </c>
      <c r="FM1440" s="1434" t="s">
        <v>787</v>
      </c>
      <c r="FN1440" s="1434" t="s">
        <v>787</v>
      </c>
      <c r="FO1440" s="1434" t="s">
        <v>787</v>
      </c>
      <c r="FP1440" s="1434" t="s">
        <v>787</v>
      </c>
      <c r="FQ1440" s="1434" t="s">
        <v>787</v>
      </c>
      <c r="FR1440" s="1434" t="s">
        <v>787</v>
      </c>
      <c r="FS1440" s="1434" t="s">
        <v>787</v>
      </c>
      <c r="FT1440" s="1434" t="s">
        <v>787</v>
      </c>
      <c r="FU1440" s="1434" t="s">
        <v>787</v>
      </c>
      <c r="FV1440" s="1434" t="s">
        <v>787</v>
      </c>
      <c r="FW1440" s="1434" t="s">
        <v>787</v>
      </c>
      <c r="FX1440" s="1434" t="s">
        <v>787</v>
      </c>
      <c r="FY1440" s="1434" t="s">
        <v>787</v>
      </c>
      <c r="FZ1440" s="1434" t="s">
        <v>787</v>
      </c>
      <c r="GA1440" s="1434" t="s">
        <v>787</v>
      </c>
      <c r="GB1440" s="1434" t="s">
        <v>787</v>
      </c>
      <c r="GC1440" s="1434" t="s">
        <v>787</v>
      </c>
      <c r="GD1440" s="1434" t="s">
        <v>787</v>
      </c>
      <c r="GE1440" s="1434" t="s">
        <v>787</v>
      </c>
      <c r="GF1440" s="1434" t="s">
        <v>787</v>
      </c>
      <c r="GG1440" s="1434" t="s">
        <v>787</v>
      </c>
      <c r="GH1440" s="1434" t="s">
        <v>787</v>
      </c>
      <c r="GI1440" s="1434" t="s">
        <v>787</v>
      </c>
      <c r="GJ1440" s="1434" t="s">
        <v>787</v>
      </c>
      <c r="GK1440" s="1434" t="s">
        <v>787</v>
      </c>
      <c r="GL1440" s="1434" t="s">
        <v>787</v>
      </c>
      <c r="GM1440" s="1434" t="s">
        <v>787</v>
      </c>
      <c r="GN1440" s="1434" t="s">
        <v>787</v>
      </c>
      <c r="GO1440" s="1434" t="s">
        <v>787</v>
      </c>
      <c r="GP1440" s="1434" t="s">
        <v>787</v>
      </c>
      <c r="GQ1440" s="1434" t="s">
        <v>787</v>
      </c>
      <c r="GR1440" s="1434" t="s">
        <v>787</v>
      </c>
      <c r="GS1440" s="1434" t="s">
        <v>787</v>
      </c>
      <c r="GT1440" s="1434" t="s">
        <v>787</v>
      </c>
      <c r="GU1440" s="1434" t="s">
        <v>787</v>
      </c>
      <c r="GV1440" s="1434" t="s">
        <v>787</v>
      </c>
      <c r="GW1440" s="1434" t="s">
        <v>787</v>
      </c>
      <c r="GX1440" s="1434" t="s">
        <v>787</v>
      </c>
      <c r="GY1440" s="1434" t="s">
        <v>787</v>
      </c>
      <c r="GZ1440" s="1434" t="s">
        <v>787</v>
      </c>
      <c r="HA1440" s="1434" t="s">
        <v>787</v>
      </c>
      <c r="HB1440" s="1434" t="s">
        <v>787</v>
      </c>
      <c r="HC1440" s="1434" t="s">
        <v>787</v>
      </c>
      <c r="HD1440" s="1434" t="s">
        <v>787</v>
      </c>
      <c r="HE1440" s="1434" t="s">
        <v>787</v>
      </c>
      <c r="HF1440" s="1434" t="s">
        <v>787</v>
      </c>
      <c r="HG1440" s="1434" t="s">
        <v>787</v>
      </c>
      <c r="HH1440" s="1434" t="s">
        <v>787</v>
      </c>
      <c r="HI1440" s="1434" t="s">
        <v>787</v>
      </c>
      <c r="HJ1440" s="1434" t="s">
        <v>787</v>
      </c>
      <c r="HK1440" s="1434" t="s">
        <v>787</v>
      </c>
      <c r="HL1440" s="1434" t="s">
        <v>787</v>
      </c>
      <c r="HM1440" s="1434" t="s">
        <v>787</v>
      </c>
      <c r="HN1440" s="1434" t="s">
        <v>787</v>
      </c>
      <c r="HO1440" s="1434" t="s">
        <v>787</v>
      </c>
      <c r="HP1440" s="1434" t="s">
        <v>787</v>
      </c>
      <c r="HQ1440" s="1434" t="s">
        <v>787</v>
      </c>
      <c r="HR1440" s="1434" t="s">
        <v>787</v>
      </c>
      <c r="HS1440" s="1434" t="s">
        <v>787</v>
      </c>
      <c r="HT1440" s="1434" t="s">
        <v>787</v>
      </c>
      <c r="HU1440" s="1434" t="s">
        <v>787</v>
      </c>
      <c r="HV1440" s="1434" t="s">
        <v>787</v>
      </c>
      <c r="HW1440" s="1434" t="s">
        <v>787</v>
      </c>
      <c r="HX1440" s="1434" t="s">
        <v>787</v>
      </c>
      <c r="HY1440" s="1434" t="s">
        <v>787</v>
      </c>
      <c r="HZ1440" s="1434" t="s">
        <v>787</v>
      </c>
      <c r="IA1440" s="1434" t="s">
        <v>787</v>
      </c>
      <c r="IB1440" s="1434" t="s">
        <v>787</v>
      </c>
      <c r="IC1440" s="1434" t="s">
        <v>787</v>
      </c>
      <c r="ID1440" s="1434" t="s">
        <v>787</v>
      </c>
      <c r="IE1440" s="1434" t="s">
        <v>787</v>
      </c>
      <c r="IF1440" s="1434" t="s">
        <v>787</v>
      </c>
      <c r="IG1440" s="1434" t="s">
        <v>787</v>
      </c>
      <c r="IH1440" s="1434" t="s">
        <v>787</v>
      </c>
      <c r="II1440" s="1434" t="s">
        <v>787</v>
      </c>
      <c r="IJ1440" s="1434" t="s">
        <v>787</v>
      </c>
      <c r="IK1440" s="1434" t="s">
        <v>787</v>
      </c>
      <c r="IL1440" s="1434" t="s">
        <v>787</v>
      </c>
      <c r="IM1440" s="1434" t="s">
        <v>787</v>
      </c>
      <c r="IN1440" s="1434" t="s">
        <v>787</v>
      </c>
      <c r="IO1440" s="1434" t="s">
        <v>787</v>
      </c>
      <c r="IP1440" s="1434" t="s">
        <v>787</v>
      </c>
      <c r="IQ1440" s="1434" t="s">
        <v>787</v>
      </c>
      <c r="IR1440" s="1434" t="s">
        <v>787</v>
      </c>
      <c r="IS1440" s="1434" t="s">
        <v>787</v>
      </c>
      <c r="IT1440" s="1434" t="s">
        <v>787</v>
      </c>
      <c r="IU1440" s="1434" t="s">
        <v>787</v>
      </c>
      <c r="IV1440" s="1434" t="s">
        <v>787</v>
      </c>
      <c r="IW1440" s="1434" t="s">
        <v>787</v>
      </c>
      <c r="IX1440" s="1434" t="s">
        <v>787</v>
      </c>
      <c r="IY1440" s="1434" t="s">
        <v>787</v>
      </c>
      <c r="IZ1440" s="1434" t="s">
        <v>787</v>
      </c>
      <c r="JA1440" s="1434" t="s">
        <v>787</v>
      </c>
      <c r="JB1440" s="1434" t="s">
        <v>787</v>
      </c>
      <c r="JC1440" s="1434" t="s">
        <v>787</v>
      </c>
      <c r="JD1440" s="1434" t="s">
        <v>787</v>
      </c>
      <c r="JE1440" s="1434" t="s">
        <v>787</v>
      </c>
      <c r="JF1440" s="1434" t="s">
        <v>787</v>
      </c>
      <c r="JG1440" s="1434" t="s">
        <v>787</v>
      </c>
      <c r="JH1440" s="1434" t="s">
        <v>787</v>
      </c>
      <c r="JI1440" s="1434" t="s">
        <v>787</v>
      </c>
      <c r="JJ1440" s="1434" t="s">
        <v>787</v>
      </c>
      <c r="JK1440" s="1434" t="s">
        <v>787</v>
      </c>
      <c r="JL1440" s="1434" t="s">
        <v>787</v>
      </c>
      <c r="JM1440" s="1434" t="s">
        <v>787</v>
      </c>
      <c r="JN1440" s="1434" t="s">
        <v>787</v>
      </c>
      <c r="JO1440" s="1434" t="s">
        <v>787</v>
      </c>
      <c r="JP1440" s="1434" t="s">
        <v>787</v>
      </c>
      <c r="JQ1440" s="1434" t="s">
        <v>787</v>
      </c>
      <c r="JR1440" s="1434" t="s">
        <v>787</v>
      </c>
      <c r="JS1440" s="1434" t="s">
        <v>787</v>
      </c>
      <c r="JT1440" s="1434" t="s">
        <v>787</v>
      </c>
      <c r="JU1440" s="1434" t="s">
        <v>787</v>
      </c>
      <c r="JV1440" s="1434" t="s">
        <v>787</v>
      </c>
      <c r="JW1440" s="1434" t="s">
        <v>787</v>
      </c>
      <c r="JX1440" s="1434" t="s">
        <v>787</v>
      </c>
      <c r="JY1440" s="1434" t="s">
        <v>787</v>
      </c>
      <c r="JZ1440" s="1434" t="s">
        <v>787</v>
      </c>
      <c r="KA1440" s="1434" t="s">
        <v>787</v>
      </c>
      <c r="KB1440" s="1434" t="s">
        <v>787</v>
      </c>
      <c r="KC1440" s="1434" t="s">
        <v>787</v>
      </c>
      <c r="KD1440" s="1434" t="s">
        <v>787</v>
      </c>
      <c r="KE1440" s="1434" t="s">
        <v>787</v>
      </c>
      <c r="KF1440" s="1434" t="s">
        <v>787</v>
      </c>
      <c r="KG1440" s="1434" t="s">
        <v>787</v>
      </c>
      <c r="KH1440" s="1434" t="s">
        <v>787</v>
      </c>
      <c r="KI1440" s="1434" t="s">
        <v>787</v>
      </c>
      <c r="KJ1440" s="1434" t="s">
        <v>787</v>
      </c>
      <c r="KK1440" s="1434" t="s">
        <v>787</v>
      </c>
      <c r="KL1440" s="1434" t="s">
        <v>787</v>
      </c>
      <c r="KM1440" s="1434" t="s">
        <v>787</v>
      </c>
      <c r="KN1440" s="1434" t="s">
        <v>787</v>
      </c>
      <c r="KO1440" s="1434" t="s">
        <v>787</v>
      </c>
      <c r="KP1440" s="1434" t="s">
        <v>787</v>
      </c>
      <c r="KQ1440" s="1434" t="s">
        <v>787</v>
      </c>
      <c r="KR1440" s="1434" t="s">
        <v>787</v>
      </c>
      <c r="KS1440" s="1434" t="s">
        <v>787</v>
      </c>
      <c r="KT1440" s="1434" t="s">
        <v>787</v>
      </c>
      <c r="KU1440" s="1434" t="s">
        <v>787</v>
      </c>
      <c r="KV1440" s="1434" t="s">
        <v>787</v>
      </c>
      <c r="KW1440" s="1434" t="s">
        <v>787</v>
      </c>
      <c r="KX1440" s="1434" t="s">
        <v>787</v>
      </c>
      <c r="KY1440" s="1434" t="s">
        <v>787</v>
      </c>
      <c r="KZ1440" s="1434" t="s">
        <v>787</v>
      </c>
      <c r="LA1440" s="1434" t="s">
        <v>787</v>
      </c>
      <c r="LB1440" s="1434" t="s">
        <v>787</v>
      </c>
      <c r="LC1440" s="1434" t="s">
        <v>787</v>
      </c>
      <c r="LD1440" s="1434" t="s">
        <v>787</v>
      </c>
      <c r="LE1440" s="1434" t="s">
        <v>787</v>
      </c>
      <c r="LF1440" s="1434" t="s">
        <v>787</v>
      </c>
      <c r="LG1440" s="1434" t="s">
        <v>787</v>
      </c>
      <c r="LH1440" s="1434" t="s">
        <v>787</v>
      </c>
      <c r="LI1440" s="1434" t="s">
        <v>787</v>
      </c>
      <c r="LJ1440" s="1434" t="s">
        <v>787</v>
      </c>
      <c r="LK1440" s="1434" t="s">
        <v>787</v>
      </c>
      <c r="LL1440" s="1434" t="s">
        <v>787</v>
      </c>
      <c r="LM1440" s="1434" t="s">
        <v>787</v>
      </c>
      <c r="LN1440" s="1434" t="s">
        <v>787</v>
      </c>
      <c r="LO1440" s="1434" t="s">
        <v>787</v>
      </c>
      <c r="LP1440" s="1434" t="s">
        <v>787</v>
      </c>
      <c r="LQ1440" s="1434" t="s">
        <v>787</v>
      </c>
      <c r="LR1440" s="1434" t="s">
        <v>787</v>
      </c>
      <c r="LS1440" s="1434" t="s">
        <v>787</v>
      </c>
      <c r="LT1440" s="1434" t="s">
        <v>787</v>
      </c>
      <c r="LU1440" s="1434" t="s">
        <v>787</v>
      </c>
      <c r="LV1440" s="1434" t="s">
        <v>787</v>
      </c>
      <c r="LW1440" s="1434" t="s">
        <v>787</v>
      </c>
      <c r="LX1440" s="1434" t="s">
        <v>787</v>
      </c>
      <c r="LY1440" s="1434" t="s">
        <v>787</v>
      </c>
      <c r="LZ1440" s="1434" t="s">
        <v>787</v>
      </c>
      <c r="MA1440" s="1434" t="s">
        <v>787</v>
      </c>
      <c r="MB1440" s="1434" t="s">
        <v>787</v>
      </c>
      <c r="MC1440" s="1434" t="s">
        <v>787</v>
      </c>
    </row>
    <row r="1441" spans="1:773" s="786" customFormat="1" ht="48" hidden="1" customHeight="1" x14ac:dyDescent="0.25">
      <c r="A1441" s="1520">
        <v>2026</v>
      </c>
      <c r="B1441" s="1521">
        <v>479</v>
      </c>
      <c r="C1441" s="1521" t="s">
        <v>58</v>
      </c>
      <c r="D1441" s="1521">
        <v>3000654</v>
      </c>
      <c r="E1441" s="1521">
        <v>5005020</v>
      </c>
      <c r="F1441" s="1521" t="s">
        <v>2269</v>
      </c>
      <c r="G1441" s="1521" t="s">
        <v>2270</v>
      </c>
      <c r="H1441" s="1521">
        <v>93</v>
      </c>
      <c r="I1441" s="1521" t="s">
        <v>992</v>
      </c>
      <c r="J1441" s="1521" t="s">
        <v>10</v>
      </c>
      <c r="K1441" s="1521" t="s">
        <v>60</v>
      </c>
      <c r="L1441" s="1521" t="s">
        <v>3689</v>
      </c>
      <c r="M1441" s="1521" t="s">
        <v>62</v>
      </c>
      <c r="N1441" s="1521"/>
      <c r="O1441" s="1521" t="s">
        <v>2641</v>
      </c>
      <c r="P1441" s="1521" t="s">
        <v>65</v>
      </c>
      <c r="Q1441" s="1521">
        <v>1</v>
      </c>
      <c r="R1441" s="1550">
        <v>2600</v>
      </c>
      <c r="S1441" s="865" t="s">
        <v>787</v>
      </c>
      <c r="T1441" s="865" t="s">
        <v>787</v>
      </c>
      <c r="U1441" s="1521">
        <v>0</v>
      </c>
      <c r="V1441" s="1521">
        <v>26</v>
      </c>
      <c r="W1441" s="1521" t="s">
        <v>787</v>
      </c>
      <c r="X1441" s="1521" t="s">
        <v>787</v>
      </c>
      <c r="Y1441" s="1521" t="s">
        <v>787</v>
      </c>
      <c r="Z1441" s="1521" t="s">
        <v>787</v>
      </c>
      <c r="AA1441" s="1521" t="s">
        <v>787</v>
      </c>
      <c r="AB1441" s="1521" t="s">
        <v>787</v>
      </c>
      <c r="AC1441" s="1521" t="s">
        <v>787</v>
      </c>
      <c r="AD1441" s="1521" t="s">
        <v>787</v>
      </c>
      <c r="AE1441" s="285"/>
      <c r="AF1441" s="1523" t="s">
        <v>3951</v>
      </c>
      <c r="AG1441" s="1523" t="s">
        <v>3951</v>
      </c>
      <c r="AH1441" s="284">
        <f t="shared" si="1278"/>
        <v>0</v>
      </c>
      <c r="AI1441" s="284">
        <f t="shared" si="1280"/>
        <v>2600</v>
      </c>
      <c r="AJ1441" s="1523" t="s">
        <v>3951</v>
      </c>
      <c r="AK1441" s="1523" t="s">
        <v>3951</v>
      </c>
      <c r="AL1441" s="1523" t="s">
        <v>3951</v>
      </c>
      <c r="AM1441" s="1523" t="s">
        <v>3951</v>
      </c>
      <c r="AN1441" s="1523" t="s">
        <v>3951</v>
      </c>
      <c r="AO1441" s="1523" t="s">
        <v>3951</v>
      </c>
      <c r="AP1441" s="1523" t="s">
        <v>3951</v>
      </c>
      <c r="AQ1441" s="1523" t="s">
        <v>3951</v>
      </c>
      <c r="AR1441" s="288">
        <f t="shared" si="1279"/>
        <v>2600</v>
      </c>
      <c r="AS1441" s="1502" t="s">
        <v>2578</v>
      </c>
      <c r="AT1441" s="865" t="s">
        <v>787</v>
      </c>
      <c r="AU1441" s="865" t="s">
        <v>3535</v>
      </c>
      <c r="AV1441" s="865" t="s">
        <v>3536</v>
      </c>
      <c r="AW1441" s="1524">
        <v>46058</v>
      </c>
      <c r="AX1441" s="865" t="s">
        <v>3537</v>
      </c>
      <c r="AY1441" s="1524">
        <v>46078</v>
      </c>
      <c r="AZ1441" s="865" t="s">
        <v>787</v>
      </c>
      <c r="BA1441" s="865" t="s">
        <v>3538</v>
      </c>
      <c r="BB1441" s="865" t="s">
        <v>995</v>
      </c>
      <c r="BC1441" s="1525" t="s">
        <v>3808</v>
      </c>
      <c r="BD1441" s="1525" t="s">
        <v>3952</v>
      </c>
      <c r="BE1441" s="1525" t="s">
        <v>3810</v>
      </c>
      <c r="BF1441" s="1526">
        <v>46108</v>
      </c>
      <c r="BG1441" s="865" t="s">
        <v>787</v>
      </c>
      <c r="BH1441" s="773" t="s">
        <v>2920</v>
      </c>
      <c r="BI1441" s="2778"/>
      <c r="BJ1441" s="1440"/>
      <c r="BK1441" s="1302" t="s">
        <v>787</v>
      </c>
      <c r="BL1441" s="865">
        <v>6137</v>
      </c>
      <c r="BM1441" s="865"/>
      <c r="BN1441" s="1302" t="s">
        <v>787</v>
      </c>
      <c r="BO1441" s="1302" t="s">
        <v>787</v>
      </c>
      <c r="BP1441" s="1302"/>
      <c r="BQ1441" s="1527" t="s">
        <v>3811</v>
      </c>
      <c r="BR1441" s="2619"/>
      <c r="BS1441" s="1502" t="s">
        <v>1904</v>
      </c>
      <c r="BT1441" s="1502" t="s">
        <v>2756</v>
      </c>
      <c r="BU1441" s="1502" t="s">
        <v>2125</v>
      </c>
      <c r="BV1441" s="1307">
        <v>48143534</v>
      </c>
      <c r="BW1441" s="1306">
        <v>10481435345</v>
      </c>
      <c r="BX1441" s="1502" t="s">
        <v>2834</v>
      </c>
      <c r="BY1441" s="1528">
        <v>46117</v>
      </c>
      <c r="BZ1441" s="1528">
        <v>46142</v>
      </c>
      <c r="CA1441" s="865" t="s">
        <v>787</v>
      </c>
      <c r="CB1441" s="865" t="s">
        <v>787</v>
      </c>
      <c r="CC1441" s="865" t="s">
        <v>787</v>
      </c>
      <c r="CD1441" s="865" t="s">
        <v>787</v>
      </c>
      <c r="CE1441" s="865" t="s">
        <v>787</v>
      </c>
      <c r="CF1441" s="865" t="s">
        <v>787</v>
      </c>
      <c r="CG1441" s="865" t="s">
        <v>787</v>
      </c>
      <c r="CH1441" s="865" t="s">
        <v>787</v>
      </c>
      <c r="CI1441" s="865" t="s">
        <v>787</v>
      </c>
      <c r="CJ1441" s="865" t="s">
        <v>787</v>
      </c>
      <c r="CK1441" s="865"/>
      <c r="CL1441" s="865"/>
      <c r="CM1441" s="865"/>
      <c r="CN1441" s="865"/>
      <c r="CO1441" s="865"/>
      <c r="CP1441" s="865"/>
      <c r="CQ1441" s="865"/>
      <c r="CR1441" s="865"/>
      <c r="CS1441" s="865" t="s">
        <v>787</v>
      </c>
      <c r="CT1441" s="1525"/>
      <c r="CU1441" s="390">
        <f t="shared" si="1272"/>
        <v>0</v>
      </c>
      <c r="CV1441" s="373">
        <v>0</v>
      </c>
      <c r="CW1441" s="390">
        <f t="shared" si="1285"/>
        <v>0</v>
      </c>
      <c r="CX1441" s="373">
        <v>0</v>
      </c>
      <c r="CY1441" s="390">
        <f t="shared" si="1286"/>
        <v>0</v>
      </c>
      <c r="CZ1441" s="390">
        <f t="shared" si="1283"/>
        <v>0</v>
      </c>
      <c r="DA1441" s="390">
        <f t="shared" si="1284"/>
        <v>0</v>
      </c>
      <c r="DB1441" s="865" t="s">
        <v>787</v>
      </c>
      <c r="DC1441" s="1525">
        <v>26</v>
      </c>
      <c r="DD1441" s="1371">
        <f t="shared" si="1267"/>
        <v>2600</v>
      </c>
      <c r="DE1441" s="1525">
        <v>26</v>
      </c>
      <c r="DF1441" s="1371">
        <f t="shared" si="1282"/>
        <v>2600</v>
      </c>
      <c r="DG1441" s="865">
        <v>26</v>
      </c>
      <c r="DH1441" s="1371">
        <f t="shared" si="1281"/>
        <v>2600</v>
      </c>
      <c r="DI1441" s="865" t="s">
        <v>787</v>
      </c>
      <c r="DJ1441" s="865" t="s">
        <v>787</v>
      </c>
      <c r="DK1441" s="865"/>
      <c r="DL1441" s="865"/>
      <c r="DM1441" s="865"/>
      <c r="DN1441" s="865"/>
      <c r="DO1441" s="865"/>
      <c r="DP1441" s="865"/>
      <c r="DQ1441" s="865"/>
      <c r="DR1441" s="865"/>
      <c r="DS1441" s="865"/>
      <c r="DT1441" s="865" t="s">
        <v>787</v>
      </c>
      <c r="DU1441" s="793">
        <f t="shared" si="1274"/>
        <v>2600</v>
      </c>
      <c r="DV1441" s="794">
        <v>2600</v>
      </c>
      <c r="DW1441" s="794">
        <v>2600</v>
      </c>
      <c r="DX1441" s="794">
        <f t="shared" si="1276"/>
        <v>0</v>
      </c>
      <c r="DY1441" s="794">
        <f t="shared" si="1277"/>
        <v>0</v>
      </c>
      <c r="DZ1441" s="865" t="s">
        <v>787</v>
      </c>
      <c r="EA1441" s="865" t="s">
        <v>787</v>
      </c>
      <c r="EB1441" s="865" t="s">
        <v>787</v>
      </c>
      <c r="EC1441" s="865" t="s">
        <v>787</v>
      </c>
      <c r="ED1441" s="865" t="s">
        <v>787</v>
      </c>
      <c r="EE1441" s="865" t="s">
        <v>787</v>
      </c>
      <c r="EF1441" s="865" t="s">
        <v>787</v>
      </c>
      <c r="EG1441" s="865"/>
      <c r="EH1441" s="865" t="s">
        <v>787</v>
      </c>
      <c r="EI1441" s="865" t="s">
        <v>787</v>
      </c>
      <c r="EJ1441" s="865" t="s">
        <v>787</v>
      </c>
      <c r="EK1441" s="865" t="s">
        <v>787</v>
      </c>
      <c r="EL1441" s="865" t="s">
        <v>787</v>
      </c>
      <c r="EM1441" s="865" t="s">
        <v>787</v>
      </c>
      <c r="EN1441" s="865" t="s">
        <v>787</v>
      </c>
      <c r="EO1441" s="865" t="s">
        <v>787</v>
      </c>
      <c r="EP1441" s="865" t="s">
        <v>787</v>
      </c>
      <c r="EQ1441" s="865" t="s">
        <v>787</v>
      </c>
      <c r="ER1441" s="865" t="s">
        <v>787</v>
      </c>
      <c r="ES1441" s="865" t="s">
        <v>787</v>
      </c>
      <c r="ET1441" s="865" t="s">
        <v>787</v>
      </c>
      <c r="EU1441" s="865" t="s">
        <v>787</v>
      </c>
      <c r="EV1441" s="865" t="s">
        <v>787</v>
      </c>
      <c r="EW1441" s="865" t="s">
        <v>787</v>
      </c>
      <c r="EX1441" s="865" t="s">
        <v>787</v>
      </c>
      <c r="EY1441" s="865" t="s">
        <v>787</v>
      </c>
      <c r="EZ1441" s="865" t="s">
        <v>787</v>
      </c>
      <c r="FA1441" s="865" t="s">
        <v>787</v>
      </c>
      <c r="FB1441" s="865" t="s">
        <v>787</v>
      </c>
      <c r="FC1441" s="865" t="s">
        <v>787</v>
      </c>
      <c r="FD1441" s="865" t="s">
        <v>787</v>
      </c>
      <c r="FE1441" s="865" t="s">
        <v>787</v>
      </c>
      <c r="FF1441" s="865" t="s">
        <v>787</v>
      </c>
      <c r="FG1441" s="865" t="s">
        <v>787</v>
      </c>
      <c r="FH1441" s="865" t="s">
        <v>787</v>
      </c>
      <c r="FI1441" s="1434" t="s">
        <v>787</v>
      </c>
      <c r="FJ1441" s="1434" t="s">
        <v>787</v>
      </c>
      <c r="FK1441" s="1434" t="s">
        <v>787</v>
      </c>
      <c r="FL1441" s="1434" t="s">
        <v>787</v>
      </c>
      <c r="FM1441" s="1434" t="s">
        <v>787</v>
      </c>
      <c r="FN1441" s="1434" t="s">
        <v>787</v>
      </c>
      <c r="FO1441" s="1434" t="s">
        <v>787</v>
      </c>
      <c r="FP1441" s="1434" t="s">
        <v>787</v>
      </c>
      <c r="FQ1441" s="1434" t="s">
        <v>787</v>
      </c>
      <c r="FR1441" s="1434" t="s">
        <v>787</v>
      </c>
      <c r="FS1441" s="1434" t="s">
        <v>787</v>
      </c>
      <c r="FT1441" s="1434" t="s">
        <v>787</v>
      </c>
      <c r="FU1441" s="1434" t="s">
        <v>787</v>
      </c>
      <c r="FV1441" s="1434" t="s">
        <v>787</v>
      </c>
      <c r="FW1441" s="1434" t="s">
        <v>787</v>
      </c>
      <c r="FX1441" s="1434" t="s">
        <v>787</v>
      </c>
      <c r="FY1441" s="1434" t="s">
        <v>787</v>
      </c>
      <c r="FZ1441" s="1434" t="s">
        <v>787</v>
      </c>
      <c r="GA1441" s="1434" t="s">
        <v>787</v>
      </c>
      <c r="GB1441" s="1434" t="s">
        <v>787</v>
      </c>
      <c r="GC1441" s="1434" t="s">
        <v>787</v>
      </c>
      <c r="GD1441" s="1434" t="s">
        <v>787</v>
      </c>
      <c r="GE1441" s="1434" t="s">
        <v>787</v>
      </c>
      <c r="GF1441" s="1434" t="s">
        <v>787</v>
      </c>
      <c r="GG1441" s="1434" t="s">
        <v>787</v>
      </c>
      <c r="GH1441" s="1434" t="s">
        <v>787</v>
      </c>
      <c r="GI1441" s="1434" t="s">
        <v>787</v>
      </c>
      <c r="GJ1441" s="1434" t="s">
        <v>787</v>
      </c>
      <c r="GK1441" s="1434" t="s">
        <v>787</v>
      </c>
      <c r="GL1441" s="1434" t="s">
        <v>787</v>
      </c>
      <c r="GM1441" s="1434" t="s">
        <v>787</v>
      </c>
      <c r="GN1441" s="1434" t="s">
        <v>787</v>
      </c>
      <c r="GO1441" s="1434" t="s">
        <v>787</v>
      </c>
      <c r="GP1441" s="1434" t="s">
        <v>787</v>
      </c>
      <c r="GQ1441" s="1434" t="s">
        <v>787</v>
      </c>
      <c r="GR1441" s="1434" t="s">
        <v>787</v>
      </c>
      <c r="GS1441" s="1434" t="s">
        <v>787</v>
      </c>
      <c r="GT1441" s="1434" t="s">
        <v>787</v>
      </c>
      <c r="GU1441" s="1434" t="s">
        <v>787</v>
      </c>
      <c r="GV1441" s="1434" t="s">
        <v>787</v>
      </c>
      <c r="GW1441" s="1434" t="s">
        <v>787</v>
      </c>
      <c r="GX1441" s="1434" t="s">
        <v>787</v>
      </c>
      <c r="GY1441" s="1434" t="s">
        <v>787</v>
      </c>
      <c r="GZ1441" s="1434" t="s">
        <v>787</v>
      </c>
      <c r="HA1441" s="1434" t="s">
        <v>787</v>
      </c>
      <c r="HB1441" s="1434" t="s">
        <v>787</v>
      </c>
      <c r="HC1441" s="1434" t="s">
        <v>787</v>
      </c>
      <c r="HD1441" s="1434" t="s">
        <v>787</v>
      </c>
      <c r="HE1441" s="1434" t="s">
        <v>787</v>
      </c>
      <c r="HF1441" s="1434" t="s">
        <v>787</v>
      </c>
      <c r="HG1441" s="1434" t="s">
        <v>787</v>
      </c>
      <c r="HH1441" s="1434" t="s">
        <v>787</v>
      </c>
      <c r="HI1441" s="1434" t="s">
        <v>787</v>
      </c>
      <c r="HJ1441" s="1434" t="s">
        <v>787</v>
      </c>
      <c r="HK1441" s="1434" t="s">
        <v>787</v>
      </c>
      <c r="HL1441" s="1434" t="s">
        <v>787</v>
      </c>
      <c r="HM1441" s="1434" t="s">
        <v>787</v>
      </c>
      <c r="HN1441" s="1434" t="s">
        <v>787</v>
      </c>
      <c r="HO1441" s="1434" t="s">
        <v>787</v>
      </c>
      <c r="HP1441" s="1434" t="s">
        <v>787</v>
      </c>
      <c r="HQ1441" s="1434" t="s">
        <v>787</v>
      </c>
      <c r="HR1441" s="1434" t="s">
        <v>787</v>
      </c>
      <c r="HS1441" s="1434" t="s">
        <v>787</v>
      </c>
      <c r="HT1441" s="1434" t="s">
        <v>787</v>
      </c>
      <c r="HU1441" s="1434" t="s">
        <v>787</v>
      </c>
      <c r="HV1441" s="1434" t="s">
        <v>787</v>
      </c>
      <c r="HW1441" s="1434" t="s">
        <v>787</v>
      </c>
      <c r="HX1441" s="1434" t="s">
        <v>787</v>
      </c>
      <c r="HY1441" s="1434" t="s">
        <v>787</v>
      </c>
      <c r="HZ1441" s="1434" t="s">
        <v>787</v>
      </c>
      <c r="IA1441" s="1434" t="s">
        <v>787</v>
      </c>
      <c r="IB1441" s="1434" t="s">
        <v>787</v>
      </c>
      <c r="IC1441" s="1434" t="s">
        <v>787</v>
      </c>
      <c r="ID1441" s="1434" t="s">
        <v>787</v>
      </c>
      <c r="IE1441" s="1434" t="s">
        <v>787</v>
      </c>
      <c r="IF1441" s="1434" t="s">
        <v>787</v>
      </c>
      <c r="IG1441" s="1434" t="s">
        <v>787</v>
      </c>
      <c r="IH1441" s="1434" t="s">
        <v>787</v>
      </c>
      <c r="II1441" s="1434" t="s">
        <v>787</v>
      </c>
      <c r="IJ1441" s="1434" t="s">
        <v>787</v>
      </c>
      <c r="IK1441" s="1434" t="s">
        <v>787</v>
      </c>
      <c r="IL1441" s="1434" t="s">
        <v>787</v>
      </c>
      <c r="IM1441" s="1434" t="s">
        <v>787</v>
      </c>
      <c r="IN1441" s="1434" t="s">
        <v>787</v>
      </c>
      <c r="IO1441" s="1434" t="s">
        <v>787</v>
      </c>
      <c r="IP1441" s="1434" t="s">
        <v>787</v>
      </c>
      <c r="IQ1441" s="1434" t="s">
        <v>787</v>
      </c>
      <c r="IR1441" s="1434" t="s">
        <v>787</v>
      </c>
      <c r="IS1441" s="1434" t="s">
        <v>787</v>
      </c>
      <c r="IT1441" s="1434" t="s">
        <v>787</v>
      </c>
      <c r="IU1441" s="1434" t="s">
        <v>787</v>
      </c>
      <c r="IV1441" s="1434" t="s">
        <v>787</v>
      </c>
      <c r="IW1441" s="1434" t="s">
        <v>787</v>
      </c>
      <c r="IX1441" s="1434" t="s">
        <v>787</v>
      </c>
      <c r="IY1441" s="1434" t="s">
        <v>787</v>
      </c>
      <c r="IZ1441" s="1434" t="s">
        <v>787</v>
      </c>
      <c r="JA1441" s="1434" t="s">
        <v>787</v>
      </c>
      <c r="JB1441" s="1434" t="s">
        <v>787</v>
      </c>
      <c r="JC1441" s="1434" t="s">
        <v>787</v>
      </c>
      <c r="JD1441" s="1434" t="s">
        <v>787</v>
      </c>
      <c r="JE1441" s="1434" t="s">
        <v>787</v>
      </c>
      <c r="JF1441" s="1434" t="s">
        <v>787</v>
      </c>
      <c r="JG1441" s="1434" t="s">
        <v>787</v>
      </c>
      <c r="JH1441" s="1434" t="s">
        <v>787</v>
      </c>
      <c r="JI1441" s="1434" t="s">
        <v>787</v>
      </c>
      <c r="JJ1441" s="1434" t="s">
        <v>787</v>
      </c>
      <c r="JK1441" s="1434" t="s">
        <v>787</v>
      </c>
      <c r="JL1441" s="1434" t="s">
        <v>787</v>
      </c>
      <c r="JM1441" s="1434" t="s">
        <v>787</v>
      </c>
      <c r="JN1441" s="1434" t="s">
        <v>787</v>
      </c>
      <c r="JO1441" s="1434" t="s">
        <v>787</v>
      </c>
      <c r="JP1441" s="1434" t="s">
        <v>787</v>
      </c>
      <c r="JQ1441" s="1434" t="s">
        <v>787</v>
      </c>
      <c r="JR1441" s="1434" t="s">
        <v>787</v>
      </c>
      <c r="JS1441" s="1434" t="s">
        <v>787</v>
      </c>
      <c r="JT1441" s="1434" t="s">
        <v>787</v>
      </c>
      <c r="JU1441" s="1434" t="s">
        <v>787</v>
      </c>
      <c r="JV1441" s="1434" t="s">
        <v>787</v>
      </c>
      <c r="JW1441" s="1434" t="s">
        <v>787</v>
      </c>
      <c r="JX1441" s="1434" t="s">
        <v>787</v>
      </c>
      <c r="JY1441" s="1434" t="s">
        <v>787</v>
      </c>
      <c r="JZ1441" s="1434" t="s">
        <v>787</v>
      </c>
      <c r="KA1441" s="1434" t="s">
        <v>787</v>
      </c>
      <c r="KB1441" s="1434" t="s">
        <v>787</v>
      </c>
      <c r="KC1441" s="1434" t="s">
        <v>787</v>
      </c>
      <c r="KD1441" s="1434" t="s">
        <v>787</v>
      </c>
      <c r="KE1441" s="1434" t="s">
        <v>787</v>
      </c>
      <c r="KF1441" s="1434" t="s">
        <v>787</v>
      </c>
      <c r="KG1441" s="1434" t="s">
        <v>787</v>
      </c>
      <c r="KH1441" s="1434" t="s">
        <v>787</v>
      </c>
      <c r="KI1441" s="1434" t="s">
        <v>787</v>
      </c>
      <c r="KJ1441" s="1434" t="s">
        <v>787</v>
      </c>
      <c r="KK1441" s="1434" t="s">
        <v>787</v>
      </c>
      <c r="KL1441" s="1434" t="s">
        <v>787</v>
      </c>
      <c r="KM1441" s="1434" t="s">
        <v>787</v>
      </c>
      <c r="KN1441" s="1434" t="s">
        <v>787</v>
      </c>
      <c r="KO1441" s="1434" t="s">
        <v>787</v>
      </c>
      <c r="KP1441" s="1434" t="s">
        <v>787</v>
      </c>
      <c r="KQ1441" s="1434" t="s">
        <v>787</v>
      </c>
      <c r="KR1441" s="1434" t="s">
        <v>787</v>
      </c>
      <c r="KS1441" s="1434" t="s">
        <v>787</v>
      </c>
      <c r="KT1441" s="1434" t="s">
        <v>787</v>
      </c>
      <c r="KU1441" s="1434" t="s">
        <v>787</v>
      </c>
      <c r="KV1441" s="1434" t="s">
        <v>787</v>
      </c>
      <c r="KW1441" s="1434" t="s">
        <v>787</v>
      </c>
      <c r="KX1441" s="1434" t="s">
        <v>787</v>
      </c>
      <c r="KY1441" s="1434" t="s">
        <v>787</v>
      </c>
      <c r="KZ1441" s="1434" t="s">
        <v>787</v>
      </c>
      <c r="LA1441" s="1434" t="s">
        <v>787</v>
      </c>
      <c r="LB1441" s="1434" t="s">
        <v>787</v>
      </c>
      <c r="LC1441" s="1434" t="s">
        <v>787</v>
      </c>
      <c r="LD1441" s="1434" t="s">
        <v>787</v>
      </c>
      <c r="LE1441" s="1434" t="s">
        <v>787</v>
      </c>
      <c r="LF1441" s="1434" t="s">
        <v>787</v>
      </c>
      <c r="LG1441" s="1434" t="s">
        <v>787</v>
      </c>
      <c r="LH1441" s="1434" t="s">
        <v>787</v>
      </c>
      <c r="LI1441" s="1434" t="s">
        <v>787</v>
      </c>
      <c r="LJ1441" s="1434" t="s">
        <v>787</v>
      </c>
      <c r="LK1441" s="1434" t="s">
        <v>787</v>
      </c>
      <c r="LL1441" s="1434" t="s">
        <v>787</v>
      </c>
      <c r="LM1441" s="1434" t="s">
        <v>787</v>
      </c>
      <c r="LN1441" s="1434" t="s">
        <v>787</v>
      </c>
      <c r="LO1441" s="1434" t="s">
        <v>787</v>
      </c>
      <c r="LP1441" s="1434" t="s">
        <v>787</v>
      </c>
      <c r="LQ1441" s="1434" t="s">
        <v>787</v>
      </c>
      <c r="LR1441" s="1434" t="s">
        <v>787</v>
      </c>
      <c r="LS1441" s="1434" t="s">
        <v>787</v>
      </c>
      <c r="LT1441" s="1434" t="s">
        <v>787</v>
      </c>
      <c r="LU1441" s="1434" t="s">
        <v>787</v>
      </c>
      <c r="LV1441" s="1434" t="s">
        <v>787</v>
      </c>
      <c r="LW1441" s="1434" t="s">
        <v>787</v>
      </c>
      <c r="LX1441" s="1434" t="s">
        <v>787</v>
      </c>
      <c r="LY1441" s="1434" t="s">
        <v>787</v>
      </c>
      <c r="LZ1441" s="1434" t="s">
        <v>787</v>
      </c>
      <c r="MA1441" s="1434" t="s">
        <v>787</v>
      </c>
      <c r="MB1441" s="1434" t="s">
        <v>787</v>
      </c>
      <c r="MC1441" s="1434" t="s">
        <v>787</v>
      </c>
    </row>
    <row r="1442" spans="1:773" s="786" customFormat="1" ht="48" hidden="1" customHeight="1" x14ac:dyDescent="0.25">
      <c r="A1442" s="1520">
        <v>2026</v>
      </c>
      <c r="B1442" s="1521">
        <v>479</v>
      </c>
      <c r="C1442" s="1521" t="s">
        <v>58</v>
      </c>
      <c r="D1442" s="1521">
        <v>3000654</v>
      </c>
      <c r="E1442" s="1521">
        <v>5005020</v>
      </c>
      <c r="F1442" s="1521" t="s">
        <v>2269</v>
      </c>
      <c r="G1442" s="1521" t="s">
        <v>2270</v>
      </c>
      <c r="H1442" s="1521">
        <v>93</v>
      </c>
      <c r="I1442" s="1521" t="s">
        <v>992</v>
      </c>
      <c r="J1442" s="1521" t="s">
        <v>10</v>
      </c>
      <c r="K1442" s="1521" t="s">
        <v>60</v>
      </c>
      <c r="L1442" s="1521" t="s">
        <v>3689</v>
      </c>
      <c r="M1442" s="1521" t="s">
        <v>62</v>
      </c>
      <c r="N1442" s="1521"/>
      <c r="O1442" s="1521" t="s">
        <v>2641</v>
      </c>
      <c r="P1442" s="1521" t="s">
        <v>65</v>
      </c>
      <c r="Q1442" s="1521">
        <v>1</v>
      </c>
      <c r="R1442" s="1550">
        <v>2600</v>
      </c>
      <c r="S1442" s="865" t="s">
        <v>787</v>
      </c>
      <c r="T1442" s="865" t="s">
        <v>787</v>
      </c>
      <c r="U1442" s="1521">
        <v>0</v>
      </c>
      <c r="V1442" s="1521">
        <v>26</v>
      </c>
      <c r="W1442" s="1521" t="s">
        <v>787</v>
      </c>
      <c r="X1442" s="1521" t="s">
        <v>787</v>
      </c>
      <c r="Y1442" s="1521" t="s">
        <v>787</v>
      </c>
      <c r="Z1442" s="1521" t="s">
        <v>787</v>
      </c>
      <c r="AA1442" s="1521" t="s">
        <v>787</v>
      </c>
      <c r="AB1442" s="1521" t="s">
        <v>787</v>
      </c>
      <c r="AC1442" s="1521" t="s">
        <v>787</v>
      </c>
      <c r="AD1442" s="1521" t="s">
        <v>787</v>
      </c>
      <c r="AE1442" s="285"/>
      <c r="AF1442" s="1523" t="s">
        <v>3951</v>
      </c>
      <c r="AG1442" s="1523" t="s">
        <v>3951</v>
      </c>
      <c r="AH1442" s="284">
        <f t="shared" si="1278"/>
        <v>0</v>
      </c>
      <c r="AI1442" s="284">
        <f t="shared" ref="AI1442:AI1455" si="1287">+$R1442*(V1442/26)*$Q1442</f>
        <v>2600</v>
      </c>
      <c r="AJ1442" s="1523" t="s">
        <v>3951</v>
      </c>
      <c r="AK1442" s="1523" t="s">
        <v>3951</v>
      </c>
      <c r="AL1442" s="1523" t="s">
        <v>3951</v>
      </c>
      <c r="AM1442" s="1523" t="s">
        <v>3951</v>
      </c>
      <c r="AN1442" s="1523" t="s">
        <v>3951</v>
      </c>
      <c r="AO1442" s="1523" t="s">
        <v>3951</v>
      </c>
      <c r="AP1442" s="1523" t="s">
        <v>3951</v>
      </c>
      <c r="AQ1442" s="1523" t="s">
        <v>3951</v>
      </c>
      <c r="AR1442" s="288">
        <f t="shared" si="1279"/>
        <v>2600</v>
      </c>
      <c r="AS1442" s="1502" t="s">
        <v>2578</v>
      </c>
      <c r="AT1442" s="865" t="s">
        <v>787</v>
      </c>
      <c r="AU1442" s="865" t="s">
        <v>3535</v>
      </c>
      <c r="AV1442" s="865" t="s">
        <v>3536</v>
      </c>
      <c r="AW1442" s="1524">
        <v>46058</v>
      </c>
      <c r="AX1442" s="865" t="s">
        <v>3537</v>
      </c>
      <c r="AY1442" s="1524">
        <v>46078</v>
      </c>
      <c r="AZ1442" s="865" t="s">
        <v>787</v>
      </c>
      <c r="BA1442" s="865" t="s">
        <v>3538</v>
      </c>
      <c r="BB1442" s="865" t="s">
        <v>995</v>
      </c>
      <c r="BC1442" s="1525" t="s">
        <v>3808</v>
      </c>
      <c r="BD1442" s="1525" t="s">
        <v>3952</v>
      </c>
      <c r="BE1442" s="1525" t="s">
        <v>3810</v>
      </c>
      <c r="BF1442" s="1526">
        <v>46108</v>
      </c>
      <c r="BG1442" s="865" t="s">
        <v>787</v>
      </c>
      <c r="BH1442" s="773" t="s">
        <v>2923</v>
      </c>
      <c r="BI1442" s="2778"/>
      <c r="BJ1442" s="1440"/>
      <c r="BK1442" s="1302" t="s">
        <v>787</v>
      </c>
      <c r="BL1442" s="865">
        <v>6138</v>
      </c>
      <c r="BM1442" s="865"/>
      <c r="BN1442" s="1302" t="s">
        <v>787</v>
      </c>
      <c r="BO1442" s="1302" t="s">
        <v>787</v>
      </c>
      <c r="BP1442" s="1302"/>
      <c r="BQ1442" s="1527" t="s">
        <v>3811</v>
      </c>
      <c r="BR1442" s="2619"/>
      <c r="BS1442" s="1502" t="s">
        <v>2924</v>
      </c>
      <c r="BT1442" s="1502" t="s">
        <v>1424</v>
      </c>
      <c r="BU1442" s="1502" t="s">
        <v>2925</v>
      </c>
      <c r="BV1442" s="1307">
        <v>41380060</v>
      </c>
      <c r="BW1442" s="1306">
        <v>10413800604</v>
      </c>
      <c r="BX1442" s="1502" t="s">
        <v>2834</v>
      </c>
      <c r="BY1442" s="1528">
        <v>46117</v>
      </c>
      <c r="BZ1442" s="1528">
        <v>46142</v>
      </c>
      <c r="CA1442" s="865" t="s">
        <v>787</v>
      </c>
      <c r="CB1442" s="865" t="s">
        <v>787</v>
      </c>
      <c r="CC1442" s="865" t="s">
        <v>787</v>
      </c>
      <c r="CD1442" s="865" t="s">
        <v>787</v>
      </c>
      <c r="CE1442" s="865" t="s">
        <v>787</v>
      </c>
      <c r="CF1442" s="865" t="s">
        <v>787</v>
      </c>
      <c r="CG1442" s="865" t="s">
        <v>787</v>
      </c>
      <c r="CH1442" s="865" t="s">
        <v>787</v>
      </c>
      <c r="CI1442" s="865" t="s">
        <v>787</v>
      </c>
      <c r="CJ1442" s="865" t="s">
        <v>787</v>
      </c>
      <c r="CK1442" s="865"/>
      <c r="CL1442" s="865"/>
      <c r="CM1442" s="865"/>
      <c r="CN1442" s="865"/>
      <c r="CO1442" s="865"/>
      <c r="CP1442" s="865"/>
      <c r="CQ1442" s="865"/>
      <c r="CR1442" s="865"/>
      <c r="CS1442" s="865" t="s">
        <v>787</v>
      </c>
      <c r="CT1442" s="1525"/>
      <c r="CU1442" s="390">
        <f t="shared" si="1272"/>
        <v>0</v>
      </c>
      <c r="CV1442" s="373">
        <v>0</v>
      </c>
      <c r="CW1442" s="390">
        <f t="shared" si="1285"/>
        <v>0</v>
      </c>
      <c r="CX1442" s="373">
        <v>0</v>
      </c>
      <c r="CY1442" s="390">
        <f t="shared" si="1286"/>
        <v>0</v>
      </c>
      <c r="CZ1442" s="390">
        <f t="shared" si="1283"/>
        <v>0</v>
      </c>
      <c r="DA1442" s="390">
        <f t="shared" si="1284"/>
        <v>0</v>
      </c>
      <c r="DB1442" s="865" t="s">
        <v>787</v>
      </c>
      <c r="DC1442" s="1525">
        <v>26</v>
      </c>
      <c r="DD1442" s="1371">
        <f t="shared" ref="DD1442:DD1492" si="1288">AI1442</f>
        <v>2600</v>
      </c>
      <c r="DE1442" s="1525">
        <v>26</v>
      </c>
      <c r="DF1442" s="1371">
        <f t="shared" si="1282"/>
        <v>2600</v>
      </c>
      <c r="DG1442" s="865">
        <v>26</v>
      </c>
      <c r="DH1442" s="1371">
        <f t="shared" ref="DH1442:DH1464" si="1289">(R1442/26*DG1442)*Q1442</f>
        <v>2600</v>
      </c>
      <c r="DI1442" s="865" t="s">
        <v>787</v>
      </c>
      <c r="DJ1442" s="865" t="s">
        <v>787</v>
      </c>
      <c r="DK1442" s="865"/>
      <c r="DL1442" s="865"/>
      <c r="DM1442" s="865"/>
      <c r="DN1442" s="865"/>
      <c r="DO1442" s="865"/>
      <c r="DP1442" s="865"/>
      <c r="DQ1442" s="865"/>
      <c r="DR1442" s="865"/>
      <c r="DS1442" s="865"/>
      <c r="DT1442" s="865" t="s">
        <v>787</v>
      </c>
      <c r="DU1442" s="793">
        <f t="shared" si="1274"/>
        <v>2600</v>
      </c>
      <c r="DV1442" s="794">
        <v>2600</v>
      </c>
      <c r="DW1442" s="794">
        <v>2600</v>
      </c>
      <c r="DX1442" s="794">
        <f t="shared" si="1276"/>
        <v>0</v>
      </c>
      <c r="DY1442" s="794">
        <f t="shared" si="1277"/>
        <v>0</v>
      </c>
      <c r="DZ1442" s="865" t="s">
        <v>787</v>
      </c>
      <c r="EA1442" s="865" t="s">
        <v>787</v>
      </c>
      <c r="EB1442" s="865" t="s">
        <v>787</v>
      </c>
      <c r="EC1442" s="865" t="s">
        <v>787</v>
      </c>
      <c r="ED1442" s="865" t="s">
        <v>787</v>
      </c>
      <c r="EE1442" s="865" t="s">
        <v>787</v>
      </c>
      <c r="EF1442" s="865" t="s">
        <v>787</v>
      </c>
      <c r="EG1442" s="865"/>
      <c r="EH1442" s="865" t="s">
        <v>787</v>
      </c>
      <c r="EI1442" s="865" t="s">
        <v>787</v>
      </c>
      <c r="EJ1442" s="865" t="s">
        <v>787</v>
      </c>
      <c r="EK1442" s="865" t="s">
        <v>787</v>
      </c>
      <c r="EL1442" s="865" t="s">
        <v>787</v>
      </c>
      <c r="EM1442" s="865" t="s">
        <v>787</v>
      </c>
      <c r="EN1442" s="865" t="s">
        <v>787</v>
      </c>
      <c r="EO1442" s="865" t="s">
        <v>787</v>
      </c>
      <c r="EP1442" s="865" t="s">
        <v>787</v>
      </c>
      <c r="EQ1442" s="865" t="s">
        <v>787</v>
      </c>
      <c r="ER1442" s="865" t="s">
        <v>787</v>
      </c>
      <c r="ES1442" s="865" t="s">
        <v>787</v>
      </c>
      <c r="ET1442" s="865" t="s">
        <v>787</v>
      </c>
      <c r="EU1442" s="865" t="s">
        <v>787</v>
      </c>
      <c r="EV1442" s="865" t="s">
        <v>787</v>
      </c>
      <c r="EW1442" s="865" t="s">
        <v>787</v>
      </c>
      <c r="EX1442" s="865" t="s">
        <v>787</v>
      </c>
      <c r="EY1442" s="865" t="s">
        <v>787</v>
      </c>
      <c r="EZ1442" s="865" t="s">
        <v>787</v>
      </c>
      <c r="FA1442" s="865" t="s">
        <v>787</v>
      </c>
      <c r="FB1442" s="865" t="s">
        <v>787</v>
      </c>
      <c r="FC1442" s="865" t="s">
        <v>787</v>
      </c>
      <c r="FD1442" s="865" t="s">
        <v>787</v>
      </c>
      <c r="FE1442" s="865" t="s">
        <v>787</v>
      </c>
      <c r="FF1442" s="865" t="s">
        <v>787</v>
      </c>
      <c r="FG1442" s="865" t="s">
        <v>787</v>
      </c>
      <c r="FH1442" s="865" t="s">
        <v>787</v>
      </c>
      <c r="FI1442" s="1434" t="s">
        <v>787</v>
      </c>
      <c r="FJ1442" s="1434" t="s">
        <v>787</v>
      </c>
      <c r="FK1442" s="1434" t="s">
        <v>787</v>
      </c>
      <c r="FL1442" s="1434" t="s">
        <v>787</v>
      </c>
      <c r="FM1442" s="1434" t="s">
        <v>787</v>
      </c>
      <c r="FN1442" s="1434" t="s">
        <v>787</v>
      </c>
      <c r="FO1442" s="1434" t="s">
        <v>787</v>
      </c>
      <c r="FP1442" s="1434" t="s">
        <v>787</v>
      </c>
      <c r="FQ1442" s="1434" t="s">
        <v>787</v>
      </c>
      <c r="FR1442" s="1434" t="s">
        <v>787</v>
      </c>
      <c r="FS1442" s="1434" t="s">
        <v>787</v>
      </c>
      <c r="FT1442" s="1434" t="s">
        <v>787</v>
      </c>
      <c r="FU1442" s="1434" t="s">
        <v>787</v>
      </c>
      <c r="FV1442" s="1434" t="s">
        <v>787</v>
      </c>
      <c r="FW1442" s="1434" t="s">
        <v>787</v>
      </c>
      <c r="FX1442" s="1434" t="s">
        <v>787</v>
      </c>
      <c r="FY1442" s="1434" t="s">
        <v>787</v>
      </c>
      <c r="FZ1442" s="1434" t="s">
        <v>787</v>
      </c>
      <c r="GA1442" s="1434" t="s">
        <v>787</v>
      </c>
      <c r="GB1442" s="1434" t="s">
        <v>787</v>
      </c>
      <c r="GC1442" s="1434" t="s">
        <v>787</v>
      </c>
      <c r="GD1442" s="1434" t="s">
        <v>787</v>
      </c>
      <c r="GE1442" s="1434" t="s">
        <v>787</v>
      </c>
      <c r="GF1442" s="1434" t="s">
        <v>787</v>
      </c>
      <c r="GG1442" s="1434" t="s">
        <v>787</v>
      </c>
      <c r="GH1442" s="1434" t="s">
        <v>787</v>
      </c>
      <c r="GI1442" s="1434" t="s">
        <v>787</v>
      </c>
      <c r="GJ1442" s="1434" t="s">
        <v>787</v>
      </c>
      <c r="GK1442" s="1434" t="s">
        <v>787</v>
      </c>
      <c r="GL1442" s="1434" t="s">
        <v>787</v>
      </c>
      <c r="GM1442" s="1434" t="s">
        <v>787</v>
      </c>
      <c r="GN1442" s="1434" t="s">
        <v>787</v>
      </c>
      <c r="GO1442" s="1434" t="s">
        <v>787</v>
      </c>
      <c r="GP1442" s="1434" t="s">
        <v>787</v>
      </c>
      <c r="GQ1442" s="1434" t="s">
        <v>787</v>
      </c>
      <c r="GR1442" s="1434" t="s">
        <v>787</v>
      </c>
      <c r="GS1442" s="1434" t="s">
        <v>787</v>
      </c>
      <c r="GT1442" s="1434" t="s">
        <v>787</v>
      </c>
      <c r="GU1442" s="1434" t="s">
        <v>787</v>
      </c>
      <c r="GV1442" s="1434" t="s">
        <v>787</v>
      </c>
      <c r="GW1442" s="1434" t="s">
        <v>787</v>
      </c>
      <c r="GX1442" s="1434" t="s">
        <v>787</v>
      </c>
      <c r="GY1442" s="1434" t="s">
        <v>787</v>
      </c>
      <c r="GZ1442" s="1434" t="s">
        <v>787</v>
      </c>
      <c r="HA1442" s="1434" t="s">
        <v>787</v>
      </c>
      <c r="HB1442" s="1434" t="s">
        <v>787</v>
      </c>
      <c r="HC1442" s="1434" t="s">
        <v>787</v>
      </c>
      <c r="HD1442" s="1434" t="s">
        <v>787</v>
      </c>
      <c r="HE1442" s="1434" t="s">
        <v>787</v>
      </c>
      <c r="HF1442" s="1434" t="s">
        <v>787</v>
      </c>
      <c r="HG1442" s="1434" t="s">
        <v>787</v>
      </c>
      <c r="HH1442" s="1434" t="s">
        <v>787</v>
      </c>
      <c r="HI1442" s="1434" t="s">
        <v>787</v>
      </c>
      <c r="HJ1442" s="1434" t="s">
        <v>787</v>
      </c>
      <c r="HK1442" s="1434" t="s">
        <v>787</v>
      </c>
      <c r="HL1442" s="1434" t="s">
        <v>787</v>
      </c>
      <c r="HM1442" s="1434" t="s">
        <v>787</v>
      </c>
      <c r="HN1442" s="1434" t="s">
        <v>787</v>
      </c>
      <c r="HO1442" s="1434" t="s">
        <v>787</v>
      </c>
      <c r="HP1442" s="1434" t="s">
        <v>787</v>
      </c>
      <c r="HQ1442" s="1434" t="s">
        <v>787</v>
      </c>
      <c r="HR1442" s="1434" t="s">
        <v>787</v>
      </c>
      <c r="HS1442" s="1434" t="s">
        <v>787</v>
      </c>
      <c r="HT1442" s="1434" t="s">
        <v>787</v>
      </c>
      <c r="HU1442" s="1434" t="s">
        <v>787</v>
      </c>
      <c r="HV1442" s="1434" t="s">
        <v>787</v>
      </c>
      <c r="HW1442" s="1434" t="s">
        <v>787</v>
      </c>
      <c r="HX1442" s="1434" t="s">
        <v>787</v>
      </c>
      <c r="HY1442" s="1434" t="s">
        <v>787</v>
      </c>
      <c r="HZ1442" s="1434" t="s">
        <v>787</v>
      </c>
      <c r="IA1442" s="1434" t="s">
        <v>787</v>
      </c>
      <c r="IB1442" s="1434" t="s">
        <v>787</v>
      </c>
      <c r="IC1442" s="1434" t="s">
        <v>787</v>
      </c>
      <c r="ID1442" s="1434" t="s">
        <v>787</v>
      </c>
      <c r="IE1442" s="1434" t="s">
        <v>787</v>
      </c>
      <c r="IF1442" s="1434" t="s">
        <v>787</v>
      </c>
      <c r="IG1442" s="1434" t="s">
        <v>787</v>
      </c>
      <c r="IH1442" s="1434" t="s">
        <v>787</v>
      </c>
      <c r="II1442" s="1434" t="s">
        <v>787</v>
      </c>
      <c r="IJ1442" s="1434" t="s">
        <v>787</v>
      </c>
      <c r="IK1442" s="1434" t="s">
        <v>787</v>
      </c>
      <c r="IL1442" s="1434" t="s">
        <v>787</v>
      </c>
      <c r="IM1442" s="1434" t="s">
        <v>787</v>
      </c>
      <c r="IN1442" s="1434" t="s">
        <v>787</v>
      </c>
      <c r="IO1442" s="1434" t="s">
        <v>787</v>
      </c>
      <c r="IP1442" s="1434" t="s">
        <v>787</v>
      </c>
      <c r="IQ1442" s="1434" t="s">
        <v>787</v>
      </c>
      <c r="IR1442" s="1434" t="s">
        <v>787</v>
      </c>
      <c r="IS1442" s="1434" t="s">
        <v>787</v>
      </c>
      <c r="IT1442" s="1434" t="s">
        <v>787</v>
      </c>
      <c r="IU1442" s="1434" t="s">
        <v>787</v>
      </c>
      <c r="IV1442" s="1434" t="s">
        <v>787</v>
      </c>
      <c r="IW1442" s="1434" t="s">
        <v>787</v>
      </c>
      <c r="IX1442" s="1434" t="s">
        <v>787</v>
      </c>
      <c r="IY1442" s="1434" t="s">
        <v>787</v>
      </c>
      <c r="IZ1442" s="1434" t="s">
        <v>787</v>
      </c>
      <c r="JA1442" s="1434" t="s">
        <v>787</v>
      </c>
      <c r="JB1442" s="1434" t="s">
        <v>787</v>
      </c>
      <c r="JC1442" s="1434" t="s">
        <v>787</v>
      </c>
      <c r="JD1442" s="1434" t="s">
        <v>787</v>
      </c>
      <c r="JE1442" s="1434" t="s">
        <v>787</v>
      </c>
      <c r="JF1442" s="1434" t="s">
        <v>787</v>
      </c>
      <c r="JG1442" s="1434" t="s">
        <v>787</v>
      </c>
      <c r="JH1442" s="1434" t="s">
        <v>787</v>
      </c>
      <c r="JI1442" s="1434" t="s">
        <v>787</v>
      </c>
      <c r="JJ1442" s="1434" t="s">
        <v>787</v>
      </c>
      <c r="JK1442" s="1434" t="s">
        <v>787</v>
      </c>
      <c r="JL1442" s="1434" t="s">
        <v>787</v>
      </c>
      <c r="JM1442" s="1434" t="s">
        <v>787</v>
      </c>
      <c r="JN1442" s="1434" t="s">
        <v>787</v>
      </c>
      <c r="JO1442" s="1434" t="s">
        <v>787</v>
      </c>
      <c r="JP1442" s="1434" t="s">
        <v>787</v>
      </c>
      <c r="JQ1442" s="1434" t="s">
        <v>787</v>
      </c>
      <c r="JR1442" s="1434" t="s">
        <v>787</v>
      </c>
      <c r="JS1442" s="1434" t="s">
        <v>787</v>
      </c>
      <c r="JT1442" s="1434" t="s">
        <v>787</v>
      </c>
      <c r="JU1442" s="1434" t="s">
        <v>787</v>
      </c>
      <c r="JV1442" s="1434" t="s">
        <v>787</v>
      </c>
      <c r="JW1442" s="1434" t="s">
        <v>787</v>
      </c>
      <c r="JX1442" s="1434" t="s">
        <v>787</v>
      </c>
      <c r="JY1442" s="1434" t="s">
        <v>787</v>
      </c>
      <c r="JZ1442" s="1434" t="s">
        <v>787</v>
      </c>
      <c r="KA1442" s="1434" t="s">
        <v>787</v>
      </c>
      <c r="KB1442" s="1434" t="s">
        <v>787</v>
      </c>
      <c r="KC1442" s="1434" t="s">
        <v>787</v>
      </c>
      <c r="KD1442" s="1434" t="s">
        <v>787</v>
      </c>
      <c r="KE1442" s="1434" t="s">
        <v>787</v>
      </c>
      <c r="KF1442" s="1434" t="s">
        <v>787</v>
      </c>
      <c r="KG1442" s="1434" t="s">
        <v>787</v>
      </c>
      <c r="KH1442" s="1434" t="s">
        <v>787</v>
      </c>
      <c r="KI1442" s="1434" t="s">
        <v>787</v>
      </c>
      <c r="KJ1442" s="1434" t="s">
        <v>787</v>
      </c>
      <c r="KK1442" s="1434" t="s">
        <v>787</v>
      </c>
      <c r="KL1442" s="1434" t="s">
        <v>787</v>
      </c>
      <c r="KM1442" s="1434" t="s">
        <v>787</v>
      </c>
      <c r="KN1442" s="1434" t="s">
        <v>787</v>
      </c>
      <c r="KO1442" s="1434" t="s">
        <v>787</v>
      </c>
      <c r="KP1442" s="1434" t="s">
        <v>787</v>
      </c>
      <c r="KQ1442" s="1434" t="s">
        <v>787</v>
      </c>
      <c r="KR1442" s="1434" t="s">
        <v>787</v>
      </c>
      <c r="KS1442" s="1434" t="s">
        <v>787</v>
      </c>
      <c r="KT1442" s="1434" t="s">
        <v>787</v>
      </c>
      <c r="KU1442" s="1434" t="s">
        <v>787</v>
      </c>
      <c r="KV1442" s="1434" t="s">
        <v>787</v>
      </c>
      <c r="KW1442" s="1434" t="s">
        <v>787</v>
      </c>
      <c r="KX1442" s="1434" t="s">
        <v>787</v>
      </c>
      <c r="KY1442" s="1434" t="s">
        <v>787</v>
      </c>
      <c r="KZ1442" s="1434" t="s">
        <v>787</v>
      </c>
      <c r="LA1442" s="1434" t="s">
        <v>787</v>
      </c>
      <c r="LB1442" s="1434" t="s">
        <v>787</v>
      </c>
      <c r="LC1442" s="1434" t="s">
        <v>787</v>
      </c>
      <c r="LD1442" s="1434" t="s">
        <v>787</v>
      </c>
      <c r="LE1442" s="1434" t="s">
        <v>787</v>
      </c>
      <c r="LF1442" s="1434" t="s">
        <v>787</v>
      </c>
      <c r="LG1442" s="1434" t="s">
        <v>787</v>
      </c>
      <c r="LH1442" s="1434" t="s">
        <v>787</v>
      </c>
      <c r="LI1442" s="1434" t="s">
        <v>787</v>
      </c>
      <c r="LJ1442" s="1434" t="s">
        <v>787</v>
      </c>
      <c r="LK1442" s="1434" t="s">
        <v>787</v>
      </c>
      <c r="LL1442" s="1434" t="s">
        <v>787</v>
      </c>
      <c r="LM1442" s="1434" t="s">
        <v>787</v>
      </c>
      <c r="LN1442" s="1434" t="s">
        <v>787</v>
      </c>
      <c r="LO1442" s="1434" t="s">
        <v>787</v>
      </c>
      <c r="LP1442" s="1434" t="s">
        <v>787</v>
      </c>
      <c r="LQ1442" s="1434" t="s">
        <v>787</v>
      </c>
      <c r="LR1442" s="1434" t="s">
        <v>787</v>
      </c>
      <c r="LS1442" s="1434" t="s">
        <v>787</v>
      </c>
      <c r="LT1442" s="1434" t="s">
        <v>787</v>
      </c>
      <c r="LU1442" s="1434" t="s">
        <v>787</v>
      </c>
      <c r="LV1442" s="1434" t="s">
        <v>787</v>
      </c>
      <c r="LW1442" s="1434" t="s">
        <v>787</v>
      </c>
      <c r="LX1442" s="1434" t="s">
        <v>787</v>
      </c>
      <c r="LY1442" s="1434" t="s">
        <v>787</v>
      </c>
      <c r="LZ1442" s="1434" t="s">
        <v>787</v>
      </c>
      <c r="MA1442" s="1434" t="s">
        <v>787</v>
      </c>
      <c r="MB1442" s="1434" t="s">
        <v>787</v>
      </c>
      <c r="MC1442" s="1434" t="s">
        <v>787</v>
      </c>
    </row>
    <row r="1443" spans="1:773" s="786" customFormat="1" ht="48" hidden="1" customHeight="1" x14ac:dyDescent="0.25">
      <c r="A1443" s="1520">
        <v>2026</v>
      </c>
      <c r="B1443" s="1521">
        <v>479</v>
      </c>
      <c r="C1443" s="1521" t="s">
        <v>58</v>
      </c>
      <c r="D1443" s="1521">
        <v>3000654</v>
      </c>
      <c r="E1443" s="1521">
        <v>5005020</v>
      </c>
      <c r="F1443" s="1521" t="s">
        <v>2269</v>
      </c>
      <c r="G1443" s="1521" t="s">
        <v>2270</v>
      </c>
      <c r="H1443" s="1521">
        <v>93</v>
      </c>
      <c r="I1443" s="1521" t="s">
        <v>992</v>
      </c>
      <c r="J1443" s="1521" t="s">
        <v>10</v>
      </c>
      <c r="K1443" s="1521" t="s">
        <v>60</v>
      </c>
      <c r="L1443" s="1521" t="s">
        <v>3689</v>
      </c>
      <c r="M1443" s="1521" t="s">
        <v>62</v>
      </c>
      <c r="N1443" s="1521"/>
      <c r="O1443" s="1521" t="s">
        <v>2641</v>
      </c>
      <c r="P1443" s="1521" t="s">
        <v>65</v>
      </c>
      <c r="Q1443" s="1521">
        <v>1</v>
      </c>
      <c r="R1443" s="1550">
        <v>2600</v>
      </c>
      <c r="S1443" s="865" t="s">
        <v>787</v>
      </c>
      <c r="T1443" s="865" t="s">
        <v>787</v>
      </c>
      <c r="U1443" s="1521">
        <v>0</v>
      </c>
      <c r="V1443" s="1521">
        <v>26</v>
      </c>
      <c r="W1443" s="1521" t="s">
        <v>787</v>
      </c>
      <c r="X1443" s="1521" t="s">
        <v>787</v>
      </c>
      <c r="Y1443" s="1521" t="s">
        <v>787</v>
      </c>
      <c r="Z1443" s="1521" t="s">
        <v>787</v>
      </c>
      <c r="AA1443" s="1521" t="s">
        <v>787</v>
      </c>
      <c r="AB1443" s="1521" t="s">
        <v>787</v>
      </c>
      <c r="AC1443" s="1521" t="s">
        <v>787</v>
      </c>
      <c r="AD1443" s="1521" t="s">
        <v>787</v>
      </c>
      <c r="AE1443" s="285"/>
      <c r="AF1443" s="1523" t="s">
        <v>3951</v>
      </c>
      <c r="AG1443" s="1523" t="s">
        <v>3951</v>
      </c>
      <c r="AH1443" s="284">
        <f t="shared" si="1278"/>
        <v>0</v>
      </c>
      <c r="AI1443" s="284">
        <f t="shared" si="1287"/>
        <v>2600</v>
      </c>
      <c r="AJ1443" s="1523" t="s">
        <v>3951</v>
      </c>
      <c r="AK1443" s="1523" t="s">
        <v>3951</v>
      </c>
      <c r="AL1443" s="1523" t="s">
        <v>3951</v>
      </c>
      <c r="AM1443" s="1523" t="s">
        <v>3951</v>
      </c>
      <c r="AN1443" s="1523" t="s">
        <v>3951</v>
      </c>
      <c r="AO1443" s="1523" t="s">
        <v>3951</v>
      </c>
      <c r="AP1443" s="1523" t="s">
        <v>3951</v>
      </c>
      <c r="AQ1443" s="1523" t="s">
        <v>3951</v>
      </c>
      <c r="AR1443" s="288">
        <f t="shared" si="1279"/>
        <v>2600</v>
      </c>
      <c r="AS1443" s="1502" t="s">
        <v>2578</v>
      </c>
      <c r="AT1443" s="865" t="s">
        <v>787</v>
      </c>
      <c r="AU1443" s="865" t="s">
        <v>3535</v>
      </c>
      <c r="AV1443" s="865" t="s">
        <v>3536</v>
      </c>
      <c r="AW1443" s="1524">
        <v>46058</v>
      </c>
      <c r="AX1443" s="865" t="s">
        <v>3537</v>
      </c>
      <c r="AY1443" s="1524">
        <v>46078</v>
      </c>
      <c r="AZ1443" s="865" t="s">
        <v>787</v>
      </c>
      <c r="BA1443" s="865" t="s">
        <v>3538</v>
      </c>
      <c r="BB1443" s="865" t="s">
        <v>995</v>
      </c>
      <c r="BC1443" s="1525" t="s">
        <v>3808</v>
      </c>
      <c r="BD1443" s="1525" t="s">
        <v>3952</v>
      </c>
      <c r="BE1443" s="1525" t="s">
        <v>3810</v>
      </c>
      <c r="BF1443" s="1526">
        <v>46108</v>
      </c>
      <c r="BG1443" s="865" t="s">
        <v>787</v>
      </c>
      <c r="BH1443" s="773" t="s">
        <v>2928</v>
      </c>
      <c r="BI1443" s="2778"/>
      <c r="BJ1443" s="1440"/>
      <c r="BK1443" s="1302" t="s">
        <v>787</v>
      </c>
      <c r="BL1443" s="865">
        <v>6139</v>
      </c>
      <c r="BM1443" s="865"/>
      <c r="BN1443" s="1302" t="s">
        <v>787</v>
      </c>
      <c r="BO1443" s="1302" t="s">
        <v>787</v>
      </c>
      <c r="BP1443" s="1302"/>
      <c r="BQ1443" s="1527" t="s">
        <v>3811</v>
      </c>
      <c r="BR1443" s="2619"/>
      <c r="BS1443" s="1502" t="s">
        <v>1100</v>
      </c>
      <c r="BT1443" s="1502" t="s">
        <v>2929</v>
      </c>
      <c r="BU1443" s="1502" t="s">
        <v>2930</v>
      </c>
      <c r="BV1443" s="1307">
        <v>46057190</v>
      </c>
      <c r="BW1443" s="1306">
        <v>10460571907</v>
      </c>
      <c r="BX1443" s="1502" t="s">
        <v>2834</v>
      </c>
      <c r="BY1443" s="1528">
        <v>46117</v>
      </c>
      <c r="BZ1443" s="1528">
        <v>46142</v>
      </c>
      <c r="CA1443" s="865" t="s">
        <v>787</v>
      </c>
      <c r="CB1443" s="865" t="s">
        <v>787</v>
      </c>
      <c r="CC1443" s="865" t="s">
        <v>787</v>
      </c>
      <c r="CD1443" s="865" t="s">
        <v>787</v>
      </c>
      <c r="CE1443" s="865" t="s">
        <v>787</v>
      </c>
      <c r="CF1443" s="865" t="s">
        <v>787</v>
      </c>
      <c r="CG1443" s="865" t="s">
        <v>787</v>
      </c>
      <c r="CH1443" s="865" t="s">
        <v>787</v>
      </c>
      <c r="CI1443" s="865" t="s">
        <v>787</v>
      </c>
      <c r="CJ1443" s="865" t="s">
        <v>787</v>
      </c>
      <c r="CK1443" s="865"/>
      <c r="CL1443" s="865"/>
      <c r="CM1443" s="865"/>
      <c r="CN1443" s="865"/>
      <c r="CO1443" s="865"/>
      <c r="CP1443" s="865"/>
      <c r="CQ1443" s="865"/>
      <c r="CR1443" s="865"/>
      <c r="CS1443" s="865" t="s">
        <v>787</v>
      </c>
      <c r="CT1443" s="1525"/>
      <c r="CU1443" s="390">
        <f t="shared" si="1272"/>
        <v>0</v>
      </c>
      <c r="CV1443" s="373">
        <v>0</v>
      </c>
      <c r="CW1443" s="390">
        <f t="shared" si="1285"/>
        <v>0</v>
      </c>
      <c r="CX1443" s="373">
        <v>0</v>
      </c>
      <c r="CY1443" s="390">
        <f t="shared" si="1286"/>
        <v>0</v>
      </c>
      <c r="CZ1443" s="390">
        <f t="shared" si="1283"/>
        <v>0</v>
      </c>
      <c r="DA1443" s="390">
        <f t="shared" si="1284"/>
        <v>0</v>
      </c>
      <c r="DB1443" s="865" t="s">
        <v>787</v>
      </c>
      <c r="DC1443" s="1525">
        <v>26</v>
      </c>
      <c r="DD1443" s="1371">
        <f t="shared" si="1288"/>
        <v>2600</v>
      </c>
      <c r="DE1443" s="1525">
        <v>26</v>
      </c>
      <c r="DF1443" s="1371">
        <f t="shared" si="1282"/>
        <v>2600</v>
      </c>
      <c r="DG1443" s="865">
        <v>26</v>
      </c>
      <c r="DH1443" s="1371">
        <f t="shared" si="1289"/>
        <v>2600</v>
      </c>
      <c r="DI1443" s="865" t="s">
        <v>787</v>
      </c>
      <c r="DJ1443" s="865" t="s">
        <v>787</v>
      </c>
      <c r="DK1443" s="865"/>
      <c r="DL1443" s="865"/>
      <c r="DM1443" s="865"/>
      <c r="DN1443" s="865"/>
      <c r="DO1443" s="865"/>
      <c r="DP1443" s="865"/>
      <c r="DQ1443" s="865"/>
      <c r="DR1443" s="865"/>
      <c r="DS1443" s="865"/>
      <c r="DT1443" s="865" t="s">
        <v>787</v>
      </c>
      <c r="DU1443" s="793">
        <f t="shared" si="1274"/>
        <v>2600</v>
      </c>
      <c r="DV1443" s="794">
        <v>2600</v>
      </c>
      <c r="DW1443" s="794">
        <v>2600</v>
      </c>
      <c r="DX1443" s="794">
        <f t="shared" si="1276"/>
        <v>0</v>
      </c>
      <c r="DY1443" s="794">
        <f t="shared" si="1277"/>
        <v>0</v>
      </c>
      <c r="DZ1443" s="865" t="s">
        <v>787</v>
      </c>
      <c r="EA1443" s="865" t="s">
        <v>787</v>
      </c>
      <c r="EB1443" s="865" t="s">
        <v>787</v>
      </c>
      <c r="EC1443" s="865" t="s">
        <v>787</v>
      </c>
      <c r="ED1443" s="865" t="s">
        <v>787</v>
      </c>
      <c r="EE1443" s="865" t="s">
        <v>787</v>
      </c>
      <c r="EF1443" s="865" t="s">
        <v>787</v>
      </c>
      <c r="EG1443" s="865"/>
      <c r="EH1443" s="865" t="s">
        <v>787</v>
      </c>
      <c r="EI1443" s="865" t="s">
        <v>787</v>
      </c>
      <c r="EJ1443" s="865" t="s">
        <v>787</v>
      </c>
      <c r="EK1443" s="865" t="s">
        <v>787</v>
      </c>
      <c r="EL1443" s="865" t="s">
        <v>787</v>
      </c>
      <c r="EM1443" s="865" t="s">
        <v>787</v>
      </c>
      <c r="EN1443" s="865" t="s">
        <v>787</v>
      </c>
      <c r="EO1443" s="865" t="s">
        <v>787</v>
      </c>
      <c r="EP1443" s="865" t="s">
        <v>787</v>
      </c>
      <c r="EQ1443" s="865" t="s">
        <v>787</v>
      </c>
      <c r="ER1443" s="865" t="s">
        <v>787</v>
      </c>
      <c r="ES1443" s="865" t="s">
        <v>787</v>
      </c>
      <c r="ET1443" s="865" t="s">
        <v>787</v>
      </c>
      <c r="EU1443" s="865" t="s">
        <v>787</v>
      </c>
      <c r="EV1443" s="865" t="s">
        <v>787</v>
      </c>
      <c r="EW1443" s="865" t="s">
        <v>787</v>
      </c>
      <c r="EX1443" s="865" t="s">
        <v>787</v>
      </c>
      <c r="EY1443" s="865" t="s">
        <v>787</v>
      </c>
      <c r="EZ1443" s="865" t="s">
        <v>787</v>
      </c>
      <c r="FA1443" s="865" t="s">
        <v>787</v>
      </c>
      <c r="FB1443" s="865" t="s">
        <v>787</v>
      </c>
      <c r="FC1443" s="865" t="s">
        <v>787</v>
      </c>
      <c r="FD1443" s="865" t="s">
        <v>787</v>
      </c>
      <c r="FE1443" s="865" t="s">
        <v>787</v>
      </c>
      <c r="FF1443" s="865" t="s">
        <v>787</v>
      </c>
      <c r="FG1443" s="865" t="s">
        <v>787</v>
      </c>
      <c r="FH1443" s="865" t="s">
        <v>787</v>
      </c>
      <c r="FI1443" s="1434" t="s">
        <v>787</v>
      </c>
      <c r="FJ1443" s="1434" t="s">
        <v>787</v>
      </c>
      <c r="FK1443" s="1434" t="s">
        <v>787</v>
      </c>
      <c r="FL1443" s="1434" t="s">
        <v>787</v>
      </c>
      <c r="FM1443" s="1434" t="s">
        <v>787</v>
      </c>
      <c r="FN1443" s="1434" t="s">
        <v>787</v>
      </c>
      <c r="FO1443" s="1434" t="s">
        <v>787</v>
      </c>
      <c r="FP1443" s="1434" t="s">
        <v>787</v>
      </c>
      <c r="FQ1443" s="1434" t="s">
        <v>787</v>
      </c>
      <c r="FR1443" s="1434" t="s">
        <v>787</v>
      </c>
      <c r="FS1443" s="1434" t="s">
        <v>787</v>
      </c>
      <c r="FT1443" s="1434" t="s">
        <v>787</v>
      </c>
      <c r="FU1443" s="1434" t="s">
        <v>787</v>
      </c>
      <c r="FV1443" s="1434" t="s">
        <v>787</v>
      </c>
      <c r="FW1443" s="1434" t="s">
        <v>787</v>
      </c>
      <c r="FX1443" s="1434" t="s">
        <v>787</v>
      </c>
      <c r="FY1443" s="1434" t="s">
        <v>787</v>
      </c>
      <c r="FZ1443" s="1434" t="s">
        <v>787</v>
      </c>
      <c r="GA1443" s="1434" t="s">
        <v>787</v>
      </c>
      <c r="GB1443" s="1434" t="s">
        <v>787</v>
      </c>
      <c r="GC1443" s="1434" t="s">
        <v>787</v>
      </c>
      <c r="GD1443" s="1434" t="s">
        <v>787</v>
      </c>
      <c r="GE1443" s="1434" t="s">
        <v>787</v>
      </c>
      <c r="GF1443" s="1434" t="s">
        <v>787</v>
      </c>
      <c r="GG1443" s="1434" t="s">
        <v>787</v>
      </c>
      <c r="GH1443" s="1434" t="s">
        <v>787</v>
      </c>
      <c r="GI1443" s="1434" t="s">
        <v>787</v>
      </c>
      <c r="GJ1443" s="1434" t="s">
        <v>787</v>
      </c>
      <c r="GK1443" s="1434" t="s">
        <v>787</v>
      </c>
      <c r="GL1443" s="1434" t="s">
        <v>787</v>
      </c>
      <c r="GM1443" s="1434" t="s">
        <v>787</v>
      </c>
      <c r="GN1443" s="1434" t="s">
        <v>787</v>
      </c>
      <c r="GO1443" s="1434" t="s">
        <v>787</v>
      </c>
      <c r="GP1443" s="1434" t="s">
        <v>787</v>
      </c>
      <c r="GQ1443" s="1434" t="s">
        <v>787</v>
      </c>
      <c r="GR1443" s="1434" t="s">
        <v>787</v>
      </c>
      <c r="GS1443" s="1434" t="s">
        <v>787</v>
      </c>
      <c r="GT1443" s="1434" t="s">
        <v>787</v>
      </c>
      <c r="GU1443" s="1434" t="s">
        <v>787</v>
      </c>
      <c r="GV1443" s="1434" t="s">
        <v>787</v>
      </c>
      <c r="GW1443" s="1434" t="s">
        <v>787</v>
      </c>
      <c r="GX1443" s="1434" t="s">
        <v>787</v>
      </c>
      <c r="GY1443" s="1434" t="s">
        <v>787</v>
      </c>
      <c r="GZ1443" s="1434" t="s">
        <v>787</v>
      </c>
      <c r="HA1443" s="1434" t="s">
        <v>787</v>
      </c>
      <c r="HB1443" s="1434" t="s">
        <v>787</v>
      </c>
      <c r="HC1443" s="1434" t="s">
        <v>787</v>
      </c>
      <c r="HD1443" s="1434" t="s">
        <v>787</v>
      </c>
      <c r="HE1443" s="1434" t="s">
        <v>787</v>
      </c>
      <c r="HF1443" s="1434" t="s">
        <v>787</v>
      </c>
      <c r="HG1443" s="1434" t="s">
        <v>787</v>
      </c>
      <c r="HH1443" s="1434" t="s">
        <v>787</v>
      </c>
      <c r="HI1443" s="1434" t="s">
        <v>787</v>
      </c>
      <c r="HJ1443" s="1434" t="s">
        <v>787</v>
      </c>
      <c r="HK1443" s="1434" t="s">
        <v>787</v>
      </c>
      <c r="HL1443" s="1434" t="s">
        <v>787</v>
      </c>
      <c r="HM1443" s="1434" t="s">
        <v>787</v>
      </c>
      <c r="HN1443" s="1434" t="s">
        <v>787</v>
      </c>
      <c r="HO1443" s="1434" t="s">
        <v>787</v>
      </c>
      <c r="HP1443" s="1434" t="s">
        <v>787</v>
      </c>
      <c r="HQ1443" s="1434" t="s">
        <v>787</v>
      </c>
      <c r="HR1443" s="1434" t="s">
        <v>787</v>
      </c>
      <c r="HS1443" s="1434" t="s">
        <v>787</v>
      </c>
      <c r="HT1443" s="1434" t="s">
        <v>787</v>
      </c>
      <c r="HU1443" s="1434" t="s">
        <v>787</v>
      </c>
      <c r="HV1443" s="1434" t="s">
        <v>787</v>
      </c>
      <c r="HW1443" s="1434" t="s">
        <v>787</v>
      </c>
      <c r="HX1443" s="1434" t="s">
        <v>787</v>
      </c>
      <c r="HY1443" s="1434" t="s">
        <v>787</v>
      </c>
      <c r="HZ1443" s="1434" t="s">
        <v>787</v>
      </c>
      <c r="IA1443" s="1434" t="s">
        <v>787</v>
      </c>
      <c r="IB1443" s="1434" t="s">
        <v>787</v>
      </c>
      <c r="IC1443" s="1434" t="s">
        <v>787</v>
      </c>
      <c r="ID1443" s="1434" t="s">
        <v>787</v>
      </c>
      <c r="IE1443" s="1434" t="s">
        <v>787</v>
      </c>
      <c r="IF1443" s="1434" t="s">
        <v>787</v>
      </c>
      <c r="IG1443" s="1434" t="s">
        <v>787</v>
      </c>
      <c r="IH1443" s="1434" t="s">
        <v>787</v>
      </c>
      <c r="II1443" s="1434" t="s">
        <v>787</v>
      </c>
      <c r="IJ1443" s="1434" t="s">
        <v>787</v>
      </c>
      <c r="IK1443" s="1434" t="s">
        <v>787</v>
      </c>
      <c r="IL1443" s="1434" t="s">
        <v>787</v>
      </c>
      <c r="IM1443" s="1434" t="s">
        <v>787</v>
      </c>
      <c r="IN1443" s="1434" t="s">
        <v>787</v>
      </c>
      <c r="IO1443" s="1434" t="s">
        <v>787</v>
      </c>
      <c r="IP1443" s="1434" t="s">
        <v>787</v>
      </c>
      <c r="IQ1443" s="1434" t="s">
        <v>787</v>
      </c>
      <c r="IR1443" s="1434" t="s">
        <v>787</v>
      </c>
      <c r="IS1443" s="1434" t="s">
        <v>787</v>
      </c>
      <c r="IT1443" s="1434" t="s">
        <v>787</v>
      </c>
      <c r="IU1443" s="1434" t="s">
        <v>787</v>
      </c>
      <c r="IV1443" s="1434" t="s">
        <v>787</v>
      </c>
      <c r="IW1443" s="1434" t="s">
        <v>787</v>
      </c>
      <c r="IX1443" s="1434" t="s">
        <v>787</v>
      </c>
      <c r="IY1443" s="1434" t="s">
        <v>787</v>
      </c>
      <c r="IZ1443" s="1434" t="s">
        <v>787</v>
      </c>
      <c r="JA1443" s="1434" t="s">
        <v>787</v>
      </c>
      <c r="JB1443" s="1434" t="s">
        <v>787</v>
      </c>
      <c r="JC1443" s="1434" t="s">
        <v>787</v>
      </c>
      <c r="JD1443" s="1434" t="s">
        <v>787</v>
      </c>
      <c r="JE1443" s="1434" t="s">
        <v>787</v>
      </c>
      <c r="JF1443" s="1434" t="s">
        <v>787</v>
      </c>
      <c r="JG1443" s="1434" t="s">
        <v>787</v>
      </c>
      <c r="JH1443" s="1434" t="s">
        <v>787</v>
      </c>
      <c r="JI1443" s="1434" t="s">
        <v>787</v>
      </c>
      <c r="JJ1443" s="1434" t="s">
        <v>787</v>
      </c>
      <c r="JK1443" s="1434" t="s">
        <v>787</v>
      </c>
      <c r="JL1443" s="1434" t="s">
        <v>787</v>
      </c>
      <c r="JM1443" s="1434" t="s">
        <v>787</v>
      </c>
      <c r="JN1443" s="1434" t="s">
        <v>787</v>
      </c>
      <c r="JO1443" s="1434" t="s">
        <v>787</v>
      </c>
      <c r="JP1443" s="1434" t="s">
        <v>787</v>
      </c>
      <c r="JQ1443" s="1434" t="s">
        <v>787</v>
      </c>
      <c r="JR1443" s="1434" t="s">
        <v>787</v>
      </c>
      <c r="JS1443" s="1434" t="s">
        <v>787</v>
      </c>
      <c r="JT1443" s="1434" t="s">
        <v>787</v>
      </c>
      <c r="JU1443" s="1434" t="s">
        <v>787</v>
      </c>
      <c r="JV1443" s="1434" t="s">
        <v>787</v>
      </c>
      <c r="JW1443" s="1434" t="s">
        <v>787</v>
      </c>
      <c r="JX1443" s="1434" t="s">
        <v>787</v>
      </c>
      <c r="JY1443" s="1434" t="s">
        <v>787</v>
      </c>
      <c r="JZ1443" s="1434" t="s">
        <v>787</v>
      </c>
      <c r="KA1443" s="1434" t="s">
        <v>787</v>
      </c>
      <c r="KB1443" s="1434" t="s">
        <v>787</v>
      </c>
      <c r="KC1443" s="1434" t="s">
        <v>787</v>
      </c>
      <c r="KD1443" s="1434" t="s">
        <v>787</v>
      </c>
      <c r="KE1443" s="1434" t="s">
        <v>787</v>
      </c>
      <c r="KF1443" s="1434" t="s">
        <v>787</v>
      </c>
      <c r="KG1443" s="1434" t="s">
        <v>787</v>
      </c>
      <c r="KH1443" s="1434" t="s">
        <v>787</v>
      </c>
      <c r="KI1443" s="1434" t="s">
        <v>787</v>
      </c>
      <c r="KJ1443" s="1434" t="s">
        <v>787</v>
      </c>
      <c r="KK1443" s="1434" t="s">
        <v>787</v>
      </c>
      <c r="KL1443" s="1434" t="s">
        <v>787</v>
      </c>
      <c r="KM1443" s="1434" t="s">
        <v>787</v>
      </c>
      <c r="KN1443" s="1434" t="s">
        <v>787</v>
      </c>
      <c r="KO1443" s="1434" t="s">
        <v>787</v>
      </c>
      <c r="KP1443" s="1434" t="s">
        <v>787</v>
      </c>
      <c r="KQ1443" s="1434" t="s">
        <v>787</v>
      </c>
      <c r="KR1443" s="1434" t="s">
        <v>787</v>
      </c>
      <c r="KS1443" s="1434" t="s">
        <v>787</v>
      </c>
      <c r="KT1443" s="1434" t="s">
        <v>787</v>
      </c>
      <c r="KU1443" s="1434" t="s">
        <v>787</v>
      </c>
      <c r="KV1443" s="1434" t="s">
        <v>787</v>
      </c>
      <c r="KW1443" s="1434" t="s">
        <v>787</v>
      </c>
      <c r="KX1443" s="1434" t="s">
        <v>787</v>
      </c>
      <c r="KY1443" s="1434" t="s">
        <v>787</v>
      </c>
      <c r="KZ1443" s="1434" t="s">
        <v>787</v>
      </c>
      <c r="LA1443" s="1434" t="s">
        <v>787</v>
      </c>
      <c r="LB1443" s="1434" t="s">
        <v>787</v>
      </c>
      <c r="LC1443" s="1434" t="s">
        <v>787</v>
      </c>
      <c r="LD1443" s="1434" t="s">
        <v>787</v>
      </c>
      <c r="LE1443" s="1434" t="s">
        <v>787</v>
      </c>
      <c r="LF1443" s="1434" t="s">
        <v>787</v>
      </c>
      <c r="LG1443" s="1434" t="s">
        <v>787</v>
      </c>
      <c r="LH1443" s="1434" t="s">
        <v>787</v>
      </c>
      <c r="LI1443" s="1434" t="s">
        <v>787</v>
      </c>
      <c r="LJ1443" s="1434" t="s">
        <v>787</v>
      </c>
      <c r="LK1443" s="1434" t="s">
        <v>787</v>
      </c>
      <c r="LL1443" s="1434" t="s">
        <v>787</v>
      </c>
      <c r="LM1443" s="1434" t="s">
        <v>787</v>
      </c>
      <c r="LN1443" s="1434" t="s">
        <v>787</v>
      </c>
      <c r="LO1443" s="1434" t="s">
        <v>787</v>
      </c>
      <c r="LP1443" s="1434" t="s">
        <v>787</v>
      </c>
      <c r="LQ1443" s="1434" t="s">
        <v>787</v>
      </c>
      <c r="LR1443" s="1434" t="s">
        <v>787</v>
      </c>
      <c r="LS1443" s="1434" t="s">
        <v>787</v>
      </c>
      <c r="LT1443" s="1434" t="s">
        <v>787</v>
      </c>
      <c r="LU1443" s="1434" t="s">
        <v>787</v>
      </c>
      <c r="LV1443" s="1434" t="s">
        <v>787</v>
      </c>
      <c r="LW1443" s="1434" t="s">
        <v>787</v>
      </c>
      <c r="LX1443" s="1434" t="s">
        <v>787</v>
      </c>
      <c r="LY1443" s="1434" t="s">
        <v>787</v>
      </c>
      <c r="LZ1443" s="1434" t="s">
        <v>787</v>
      </c>
      <c r="MA1443" s="1434" t="s">
        <v>787</v>
      </c>
      <c r="MB1443" s="1434" t="s">
        <v>787</v>
      </c>
      <c r="MC1443" s="1434" t="s">
        <v>787</v>
      </c>
    </row>
    <row r="1444" spans="1:773" s="786" customFormat="1" ht="48" hidden="1" customHeight="1" x14ac:dyDescent="0.25">
      <c r="A1444" s="1520">
        <v>2026</v>
      </c>
      <c r="B1444" s="1521">
        <v>479</v>
      </c>
      <c r="C1444" s="1521" t="s">
        <v>58</v>
      </c>
      <c r="D1444" s="1521">
        <v>3000654</v>
      </c>
      <c r="E1444" s="1521">
        <v>5005020</v>
      </c>
      <c r="F1444" s="1521" t="s">
        <v>2269</v>
      </c>
      <c r="G1444" s="1521" t="s">
        <v>2270</v>
      </c>
      <c r="H1444" s="1521">
        <v>93</v>
      </c>
      <c r="I1444" s="1521" t="s">
        <v>992</v>
      </c>
      <c r="J1444" s="1521" t="s">
        <v>10</v>
      </c>
      <c r="K1444" s="1521" t="s">
        <v>60</v>
      </c>
      <c r="L1444" s="1521" t="s">
        <v>3689</v>
      </c>
      <c r="M1444" s="1521" t="s">
        <v>62</v>
      </c>
      <c r="N1444" s="1521"/>
      <c r="O1444" s="1521" t="s">
        <v>2641</v>
      </c>
      <c r="P1444" s="1521" t="s">
        <v>65</v>
      </c>
      <c r="Q1444" s="1521">
        <v>1</v>
      </c>
      <c r="R1444" s="1550">
        <v>2600</v>
      </c>
      <c r="S1444" s="865" t="s">
        <v>787</v>
      </c>
      <c r="T1444" s="865" t="s">
        <v>787</v>
      </c>
      <c r="U1444" s="1521">
        <v>0</v>
      </c>
      <c r="V1444" s="1521">
        <v>26</v>
      </c>
      <c r="W1444" s="1521" t="s">
        <v>787</v>
      </c>
      <c r="X1444" s="1521" t="s">
        <v>787</v>
      </c>
      <c r="Y1444" s="1521" t="s">
        <v>787</v>
      </c>
      <c r="Z1444" s="1521" t="s">
        <v>787</v>
      </c>
      <c r="AA1444" s="1521" t="s">
        <v>787</v>
      </c>
      <c r="AB1444" s="1521" t="s">
        <v>787</v>
      </c>
      <c r="AC1444" s="1521" t="s">
        <v>787</v>
      </c>
      <c r="AD1444" s="1521" t="s">
        <v>787</v>
      </c>
      <c r="AE1444" s="285"/>
      <c r="AF1444" s="1523" t="s">
        <v>3951</v>
      </c>
      <c r="AG1444" s="1523" t="s">
        <v>3951</v>
      </c>
      <c r="AH1444" s="284">
        <f t="shared" si="1278"/>
        <v>0</v>
      </c>
      <c r="AI1444" s="284">
        <f t="shared" si="1287"/>
        <v>2600</v>
      </c>
      <c r="AJ1444" s="1523" t="s">
        <v>3951</v>
      </c>
      <c r="AK1444" s="1523" t="s">
        <v>3951</v>
      </c>
      <c r="AL1444" s="1523" t="s">
        <v>3951</v>
      </c>
      <c r="AM1444" s="1523" t="s">
        <v>3951</v>
      </c>
      <c r="AN1444" s="1523" t="s">
        <v>3951</v>
      </c>
      <c r="AO1444" s="1523" t="s">
        <v>3951</v>
      </c>
      <c r="AP1444" s="1523" t="s">
        <v>3951</v>
      </c>
      <c r="AQ1444" s="1523" t="s">
        <v>3951</v>
      </c>
      <c r="AR1444" s="288">
        <f t="shared" si="1279"/>
        <v>2600</v>
      </c>
      <c r="AS1444" s="1502" t="s">
        <v>2578</v>
      </c>
      <c r="AT1444" s="865" t="s">
        <v>787</v>
      </c>
      <c r="AU1444" s="865" t="s">
        <v>3535</v>
      </c>
      <c r="AV1444" s="865" t="s">
        <v>3536</v>
      </c>
      <c r="AW1444" s="1524">
        <v>46058</v>
      </c>
      <c r="AX1444" s="865" t="s">
        <v>3537</v>
      </c>
      <c r="AY1444" s="1524">
        <v>46078</v>
      </c>
      <c r="AZ1444" s="865" t="s">
        <v>787</v>
      </c>
      <c r="BA1444" s="865" t="s">
        <v>3538</v>
      </c>
      <c r="BB1444" s="865" t="s">
        <v>995</v>
      </c>
      <c r="BC1444" s="1525" t="s">
        <v>3808</v>
      </c>
      <c r="BD1444" s="1525" t="s">
        <v>3952</v>
      </c>
      <c r="BE1444" s="1525" t="s">
        <v>3810</v>
      </c>
      <c r="BF1444" s="1526">
        <v>46108</v>
      </c>
      <c r="BG1444" s="865" t="s">
        <v>787</v>
      </c>
      <c r="BH1444" s="1302">
        <v>4727</v>
      </c>
      <c r="BI1444" s="1302"/>
      <c r="BJ1444" s="865"/>
      <c r="BK1444" s="1302" t="s">
        <v>787</v>
      </c>
      <c r="BL1444" s="865">
        <v>6140</v>
      </c>
      <c r="BM1444" s="865"/>
      <c r="BN1444" s="1302" t="s">
        <v>787</v>
      </c>
      <c r="BO1444" s="1302" t="s">
        <v>787</v>
      </c>
      <c r="BP1444" s="1302"/>
      <c r="BQ1444" s="1527" t="s">
        <v>3811</v>
      </c>
      <c r="BR1444" s="2619"/>
      <c r="BS1444" s="1502" t="s">
        <v>2943</v>
      </c>
      <c r="BT1444" s="1502" t="s">
        <v>2944</v>
      </c>
      <c r="BU1444" s="1502" t="s">
        <v>2945</v>
      </c>
      <c r="BV1444" s="1307">
        <v>47175451</v>
      </c>
      <c r="BW1444" s="1306">
        <v>10471754515</v>
      </c>
      <c r="BX1444" s="1502" t="s">
        <v>2834</v>
      </c>
      <c r="BY1444" s="1528">
        <v>46117</v>
      </c>
      <c r="BZ1444" s="1528">
        <v>46142</v>
      </c>
      <c r="CA1444" s="865" t="s">
        <v>787</v>
      </c>
      <c r="CB1444" s="865" t="s">
        <v>787</v>
      </c>
      <c r="CC1444" s="865" t="s">
        <v>787</v>
      </c>
      <c r="CD1444" s="865" t="s">
        <v>787</v>
      </c>
      <c r="CE1444" s="865" t="s">
        <v>787</v>
      </c>
      <c r="CF1444" s="865" t="s">
        <v>787</v>
      </c>
      <c r="CG1444" s="865" t="s">
        <v>787</v>
      </c>
      <c r="CH1444" s="865" t="s">
        <v>787</v>
      </c>
      <c r="CI1444" s="865" t="s">
        <v>787</v>
      </c>
      <c r="CJ1444" s="865" t="s">
        <v>787</v>
      </c>
      <c r="CK1444" s="865"/>
      <c r="CL1444" s="865"/>
      <c r="CM1444" s="865"/>
      <c r="CN1444" s="865"/>
      <c r="CO1444" s="865"/>
      <c r="CP1444" s="865"/>
      <c r="CQ1444" s="865"/>
      <c r="CR1444" s="865"/>
      <c r="CS1444" s="865" t="s">
        <v>787</v>
      </c>
      <c r="CT1444" s="1525"/>
      <c r="CU1444" s="390">
        <f t="shared" si="1272"/>
        <v>0</v>
      </c>
      <c r="CV1444" s="373">
        <v>0</v>
      </c>
      <c r="CW1444" s="390">
        <f t="shared" si="1285"/>
        <v>0</v>
      </c>
      <c r="CX1444" s="373">
        <v>0</v>
      </c>
      <c r="CY1444" s="390">
        <f t="shared" si="1286"/>
        <v>0</v>
      </c>
      <c r="CZ1444" s="390">
        <f t="shared" si="1283"/>
        <v>0</v>
      </c>
      <c r="DA1444" s="390">
        <f t="shared" si="1284"/>
        <v>0</v>
      </c>
      <c r="DB1444" s="865" t="s">
        <v>787</v>
      </c>
      <c r="DC1444" s="1525">
        <v>26</v>
      </c>
      <c r="DD1444" s="1371">
        <f t="shared" si="1288"/>
        <v>2600</v>
      </c>
      <c r="DE1444" s="1525">
        <v>26</v>
      </c>
      <c r="DF1444" s="1371">
        <f t="shared" si="1282"/>
        <v>2600</v>
      </c>
      <c r="DG1444" s="865">
        <v>26</v>
      </c>
      <c r="DH1444" s="1371">
        <f t="shared" si="1289"/>
        <v>2600</v>
      </c>
      <c r="DI1444" s="865" t="s">
        <v>787</v>
      </c>
      <c r="DJ1444" s="865" t="s">
        <v>787</v>
      </c>
      <c r="DK1444" s="865"/>
      <c r="DL1444" s="865"/>
      <c r="DM1444" s="865"/>
      <c r="DN1444" s="865"/>
      <c r="DO1444" s="865"/>
      <c r="DP1444" s="865"/>
      <c r="DQ1444" s="865"/>
      <c r="DR1444" s="865"/>
      <c r="DS1444" s="865"/>
      <c r="DT1444" s="865" t="s">
        <v>787</v>
      </c>
      <c r="DU1444" s="793">
        <f t="shared" si="1274"/>
        <v>2600</v>
      </c>
      <c r="DV1444" s="794">
        <v>2600</v>
      </c>
      <c r="DW1444" s="794">
        <v>2600</v>
      </c>
      <c r="DX1444" s="794">
        <f t="shared" si="1276"/>
        <v>0</v>
      </c>
      <c r="DY1444" s="794">
        <f t="shared" si="1277"/>
        <v>0</v>
      </c>
      <c r="DZ1444" s="865" t="s">
        <v>787</v>
      </c>
      <c r="EA1444" s="865" t="s">
        <v>787</v>
      </c>
      <c r="EB1444" s="865" t="s">
        <v>787</v>
      </c>
      <c r="EC1444" s="865" t="s">
        <v>787</v>
      </c>
      <c r="ED1444" s="865" t="s">
        <v>787</v>
      </c>
      <c r="EE1444" s="865" t="s">
        <v>787</v>
      </c>
      <c r="EF1444" s="865" t="s">
        <v>787</v>
      </c>
      <c r="EG1444" s="865"/>
      <c r="EH1444" s="865" t="s">
        <v>787</v>
      </c>
      <c r="EI1444" s="865" t="s">
        <v>787</v>
      </c>
      <c r="EJ1444" s="865" t="s">
        <v>787</v>
      </c>
      <c r="EK1444" s="865" t="s">
        <v>787</v>
      </c>
      <c r="EL1444" s="865" t="s">
        <v>787</v>
      </c>
      <c r="EM1444" s="865" t="s">
        <v>787</v>
      </c>
      <c r="EN1444" s="865" t="s">
        <v>787</v>
      </c>
      <c r="EO1444" s="865" t="s">
        <v>787</v>
      </c>
      <c r="EP1444" s="865" t="s">
        <v>787</v>
      </c>
      <c r="EQ1444" s="865" t="s">
        <v>787</v>
      </c>
      <c r="ER1444" s="865" t="s">
        <v>787</v>
      </c>
      <c r="ES1444" s="865" t="s">
        <v>787</v>
      </c>
      <c r="ET1444" s="865" t="s">
        <v>787</v>
      </c>
      <c r="EU1444" s="865" t="s">
        <v>787</v>
      </c>
      <c r="EV1444" s="865" t="s">
        <v>787</v>
      </c>
      <c r="EW1444" s="865" t="s">
        <v>787</v>
      </c>
      <c r="EX1444" s="865" t="s">
        <v>787</v>
      </c>
      <c r="EY1444" s="865" t="s">
        <v>787</v>
      </c>
      <c r="EZ1444" s="865" t="s">
        <v>787</v>
      </c>
      <c r="FA1444" s="865" t="s">
        <v>787</v>
      </c>
      <c r="FB1444" s="865" t="s">
        <v>787</v>
      </c>
      <c r="FC1444" s="865" t="s">
        <v>787</v>
      </c>
      <c r="FD1444" s="865" t="s">
        <v>787</v>
      </c>
      <c r="FE1444" s="865" t="s">
        <v>787</v>
      </c>
      <c r="FF1444" s="865" t="s">
        <v>787</v>
      </c>
      <c r="FG1444" s="865" t="s">
        <v>787</v>
      </c>
      <c r="FH1444" s="865" t="s">
        <v>787</v>
      </c>
      <c r="FI1444" s="1434" t="s">
        <v>787</v>
      </c>
      <c r="FJ1444" s="1434" t="s">
        <v>787</v>
      </c>
      <c r="FK1444" s="1434" t="s">
        <v>787</v>
      </c>
      <c r="FL1444" s="1434" t="s">
        <v>787</v>
      </c>
      <c r="FM1444" s="1434" t="s">
        <v>787</v>
      </c>
      <c r="FN1444" s="1434" t="s">
        <v>787</v>
      </c>
      <c r="FO1444" s="1434" t="s">
        <v>787</v>
      </c>
      <c r="FP1444" s="1434" t="s">
        <v>787</v>
      </c>
      <c r="FQ1444" s="1434" t="s">
        <v>787</v>
      </c>
      <c r="FR1444" s="1434" t="s">
        <v>787</v>
      </c>
      <c r="FS1444" s="1434" t="s">
        <v>787</v>
      </c>
      <c r="FT1444" s="1434" t="s">
        <v>787</v>
      </c>
      <c r="FU1444" s="1434" t="s">
        <v>787</v>
      </c>
      <c r="FV1444" s="1434" t="s">
        <v>787</v>
      </c>
      <c r="FW1444" s="1434" t="s">
        <v>787</v>
      </c>
      <c r="FX1444" s="1434" t="s">
        <v>787</v>
      </c>
      <c r="FY1444" s="1434" t="s">
        <v>787</v>
      </c>
      <c r="FZ1444" s="1434" t="s">
        <v>787</v>
      </c>
      <c r="GA1444" s="1434" t="s">
        <v>787</v>
      </c>
      <c r="GB1444" s="1434" t="s">
        <v>787</v>
      </c>
      <c r="GC1444" s="1434" t="s">
        <v>787</v>
      </c>
      <c r="GD1444" s="1434" t="s">
        <v>787</v>
      </c>
      <c r="GE1444" s="1434" t="s">
        <v>787</v>
      </c>
      <c r="GF1444" s="1434" t="s">
        <v>787</v>
      </c>
      <c r="GG1444" s="1434" t="s">
        <v>787</v>
      </c>
      <c r="GH1444" s="1434" t="s">
        <v>787</v>
      </c>
      <c r="GI1444" s="1434" t="s">
        <v>787</v>
      </c>
      <c r="GJ1444" s="1434" t="s">
        <v>787</v>
      </c>
      <c r="GK1444" s="1434" t="s">
        <v>787</v>
      </c>
      <c r="GL1444" s="1434" t="s">
        <v>787</v>
      </c>
      <c r="GM1444" s="1434" t="s">
        <v>787</v>
      </c>
      <c r="GN1444" s="1434" t="s">
        <v>787</v>
      </c>
      <c r="GO1444" s="1434" t="s">
        <v>787</v>
      </c>
      <c r="GP1444" s="1434" t="s">
        <v>787</v>
      </c>
      <c r="GQ1444" s="1434" t="s">
        <v>787</v>
      </c>
      <c r="GR1444" s="1434" t="s">
        <v>787</v>
      </c>
      <c r="GS1444" s="1434" t="s">
        <v>787</v>
      </c>
      <c r="GT1444" s="1434" t="s">
        <v>787</v>
      </c>
      <c r="GU1444" s="1434" t="s">
        <v>787</v>
      </c>
      <c r="GV1444" s="1434" t="s">
        <v>787</v>
      </c>
      <c r="GW1444" s="1434" t="s">
        <v>787</v>
      </c>
      <c r="GX1444" s="1434" t="s">
        <v>787</v>
      </c>
      <c r="GY1444" s="1434" t="s">
        <v>787</v>
      </c>
      <c r="GZ1444" s="1434" t="s">
        <v>787</v>
      </c>
      <c r="HA1444" s="1434" t="s">
        <v>787</v>
      </c>
      <c r="HB1444" s="1434" t="s">
        <v>787</v>
      </c>
      <c r="HC1444" s="1434" t="s">
        <v>787</v>
      </c>
      <c r="HD1444" s="1434" t="s">
        <v>787</v>
      </c>
      <c r="HE1444" s="1434" t="s">
        <v>787</v>
      </c>
      <c r="HF1444" s="1434" t="s">
        <v>787</v>
      </c>
      <c r="HG1444" s="1434" t="s">
        <v>787</v>
      </c>
      <c r="HH1444" s="1434" t="s">
        <v>787</v>
      </c>
      <c r="HI1444" s="1434" t="s">
        <v>787</v>
      </c>
      <c r="HJ1444" s="1434" t="s">
        <v>787</v>
      </c>
      <c r="HK1444" s="1434" t="s">
        <v>787</v>
      </c>
      <c r="HL1444" s="1434" t="s">
        <v>787</v>
      </c>
      <c r="HM1444" s="1434" t="s">
        <v>787</v>
      </c>
      <c r="HN1444" s="1434" t="s">
        <v>787</v>
      </c>
      <c r="HO1444" s="1434" t="s">
        <v>787</v>
      </c>
      <c r="HP1444" s="1434" t="s">
        <v>787</v>
      </c>
      <c r="HQ1444" s="1434" t="s">
        <v>787</v>
      </c>
      <c r="HR1444" s="1434" t="s">
        <v>787</v>
      </c>
      <c r="HS1444" s="1434" t="s">
        <v>787</v>
      </c>
      <c r="HT1444" s="1434" t="s">
        <v>787</v>
      </c>
      <c r="HU1444" s="1434" t="s">
        <v>787</v>
      </c>
      <c r="HV1444" s="1434" t="s">
        <v>787</v>
      </c>
      <c r="HW1444" s="1434" t="s">
        <v>787</v>
      </c>
      <c r="HX1444" s="1434" t="s">
        <v>787</v>
      </c>
      <c r="HY1444" s="1434" t="s">
        <v>787</v>
      </c>
      <c r="HZ1444" s="1434" t="s">
        <v>787</v>
      </c>
      <c r="IA1444" s="1434" t="s">
        <v>787</v>
      </c>
      <c r="IB1444" s="1434" t="s">
        <v>787</v>
      </c>
      <c r="IC1444" s="1434" t="s">
        <v>787</v>
      </c>
      <c r="ID1444" s="1434" t="s">
        <v>787</v>
      </c>
      <c r="IE1444" s="1434" t="s">
        <v>787</v>
      </c>
      <c r="IF1444" s="1434" t="s">
        <v>787</v>
      </c>
      <c r="IG1444" s="1434" t="s">
        <v>787</v>
      </c>
      <c r="IH1444" s="1434" t="s">
        <v>787</v>
      </c>
      <c r="II1444" s="1434" t="s">
        <v>787</v>
      </c>
      <c r="IJ1444" s="1434" t="s">
        <v>787</v>
      </c>
      <c r="IK1444" s="1434" t="s">
        <v>787</v>
      </c>
      <c r="IL1444" s="1434" t="s">
        <v>787</v>
      </c>
      <c r="IM1444" s="1434" t="s">
        <v>787</v>
      </c>
      <c r="IN1444" s="1434" t="s">
        <v>787</v>
      </c>
      <c r="IO1444" s="1434" t="s">
        <v>787</v>
      </c>
      <c r="IP1444" s="1434" t="s">
        <v>787</v>
      </c>
      <c r="IQ1444" s="1434" t="s">
        <v>787</v>
      </c>
      <c r="IR1444" s="1434" t="s">
        <v>787</v>
      </c>
      <c r="IS1444" s="1434" t="s">
        <v>787</v>
      </c>
      <c r="IT1444" s="1434" t="s">
        <v>787</v>
      </c>
      <c r="IU1444" s="1434" t="s">
        <v>787</v>
      </c>
      <c r="IV1444" s="1434" t="s">
        <v>787</v>
      </c>
      <c r="IW1444" s="1434" t="s">
        <v>787</v>
      </c>
      <c r="IX1444" s="1434" t="s">
        <v>787</v>
      </c>
      <c r="IY1444" s="1434" t="s">
        <v>787</v>
      </c>
      <c r="IZ1444" s="1434" t="s">
        <v>787</v>
      </c>
      <c r="JA1444" s="1434" t="s">
        <v>787</v>
      </c>
      <c r="JB1444" s="1434" t="s">
        <v>787</v>
      </c>
      <c r="JC1444" s="1434" t="s">
        <v>787</v>
      </c>
      <c r="JD1444" s="1434" t="s">
        <v>787</v>
      </c>
      <c r="JE1444" s="1434" t="s">
        <v>787</v>
      </c>
      <c r="JF1444" s="1434" t="s">
        <v>787</v>
      </c>
      <c r="JG1444" s="1434" t="s">
        <v>787</v>
      </c>
      <c r="JH1444" s="1434" t="s">
        <v>787</v>
      </c>
      <c r="JI1444" s="1434" t="s">
        <v>787</v>
      </c>
      <c r="JJ1444" s="1434" t="s">
        <v>787</v>
      </c>
      <c r="JK1444" s="1434" t="s">
        <v>787</v>
      </c>
      <c r="JL1444" s="1434" t="s">
        <v>787</v>
      </c>
      <c r="JM1444" s="1434" t="s">
        <v>787</v>
      </c>
      <c r="JN1444" s="1434" t="s">
        <v>787</v>
      </c>
      <c r="JO1444" s="1434" t="s">
        <v>787</v>
      </c>
      <c r="JP1444" s="1434" t="s">
        <v>787</v>
      </c>
      <c r="JQ1444" s="1434" t="s">
        <v>787</v>
      </c>
      <c r="JR1444" s="1434" t="s">
        <v>787</v>
      </c>
      <c r="JS1444" s="1434" t="s">
        <v>787</v>
      </c>
      <c r="JT1444" s="1434" t="s">
        <v>787</v>
      </c>
      <c r="JU1444" s="1434" t="s">
        <v>787</v>
      </c>
      <c r="JV1444" s="1434" t="s">
        <v>787</v>
      </c>
      <c r="JW1444" s="1434" t="s">
        <v>787</v>
      </c>
      <c r="JX1444" s="1434" t="s">
        <v>787</v>
      </c>
      <c r="JY1444" s="1434" t="s">
        <v>787</v>
      </c>
      <c r="JZ1444" s="1434" t="s">
        <v>787</v>
      </c>
      <c r="KA1444" s="1434" t="s">
        <v>787</v>
      </c>
      <c r="KB1444" s="1434" t="s">
        <v>787</v>
      </c>
      <c r="KC1444" s="1434" t="s">
        <v>787</v>
      </c>
      <c r="KD1444" s="1434" t="s">
        <v>787</v>
      </c>
      <c r="KE1444" s="1434" t="s">
        <v>787</v>
      </c>
      <c r="KF1444" s="1434" t="s">
        <v>787</v>
      </c>
      <c r="KG1444" s="1434" t="s">
        <v>787</v>
      </c>
      <c r="KH1444" s="1434" t="s">
        <v>787</v>
      </c>
      <c r="KI1444" s="1434" t="s">
        <v>787</v>
      </c>
      <c r="KJ1444" s="1434" t="s">
        <v>787</v>
      </c>
      <c r="KK1444" s="1434" t="s">
        <v>787</v>
      </c>
      <c r="KL1444" s="1434" t="s">
        <v>787</v>
      </c>
      <c r="KM1444" s="1434" t="s">
        <v>787</v>
      </c>
      <c r="KN1444" s="1434" t="s">
        <v>787</v>
      </c>
      <c r="KO1444" s="1434" t="s">
        <v>787</v>
      </c>
      <c r="KP1444" s="1434" t="s">
        <v>787</v>
      </c>
      <c r="KQ1444" s="1434" t="s">
        <v>787</v>
      </c>
      <c r="KR1444" s="1434" t="s">
        <v>787</v>
      </c>
      <c r="KS1444" s="1434" t="s">
        <v>787</v>
      </c>
      <c r="KT1444" s="1434" t="s">
        <v>787</v>
      </c>
      <c r="KU1444" s="1434" t="s">
        <v>787</v>
      </c>
      <c r="KV1444" s="1434" t="s">
        <v>787</v>
      </c>
      <c r="KW1444" s="1434" t="s">
        <v>787</v>
      </c>
      <c r="KX1444" s="1434" t="s">
        <v>787</v>
      </c>
      <c r="KY1444" s="1434" t="s">
        <v>787</v>
      </c>
      <c r="KZ1444" s="1434" t="s">
        <v>787</v>
      </c>
      <c r="LA1444" s="1434" t="s">
        <v>787</v>
      </c>
      <c r="LB1444" s="1434" t="s">
        <v>787</v>
      </c>
      <c r="LC1444" s="1434" t="s">
        <v>787</v>
      </c>
      <c r="LD1444" s="1434" t="s">
        <v>787</v>
      </c>
      <c r="LE1444" s="1434" t="s">
        <v>787</v>
      </c>
      <c r="LF1444" s="1434" t="s">
        <v>787</v>
      </c>
      <c r="LG1444" s="1434" t="s">
        <v>787</v>
      </c>
      <c r="LH1444" s="1434" t="s">
        <v>787</v>
      </c>
      <c r="LI1444" s="1434" t="s">
        <v>787</v>
      </c>
      <c r="LJ1444" s="1434" t="s">
        <v>787</v>
      </c>
      <c r="LK1444" s="1434" t="s">
        <v>787</v>
      </c>
      <c r="LL1444" s="1434" t="s">
        <v>787</v>
      </c>
      <c r="LM1444" s="1434" t="s">
        <v>787</v>
      </c>
      <c r="LN1444" s="1434" t="s">
        <v>787</v>
      </c>
      <c r="LO1444" s="1434" t="s">
        <v>787</v>
      </c>
      <c r="LP1444" s="1434" t="s">
        <v>787</v>
      </c>
      <c r="LQ1444" s="1434" t="s">
        <v>787</v>
      </c>
      <c r="LR1444" s="1434" t="s">
        <v>787</v>
      </c>
      <c r="LS1444" s="1434" t="s">
        <v>787</v>
      </c>
      <c r="LT1444" s="1434" t="s">
        <v>787</v>
      </c>
      <c r="LU1444" s="1434" t="s">
        <v>787</v>
      </c>
      <c r="LV1444" s="1434" t="s">
        <v>787</v>
      </c>
      <c r="LW1444" s="1434" t="s">
        <v>787</v>
      </c>
      <c r="LX1444" s="1434" t="s">
        <v>787</v>
      </c>
      <c r="LY1444" s="1434" t="s">
        <v>787</v>
      </c>
      <c r="LZ1444" s="1434" t="s">
        <v>787</v>
      </c>
      <c r="MA1444" s="1434" t="s">
        <v>787</v>
      </c>
      <c r="MB1444" s="1434" t="s">
        <v>787</v>
      </c>
      <c r="MC1444" s="1434" t="s">
        <v>787</v>
      </c>
    </row>
    <row r="1445" spans="1:773" s="786" customFormat="1" ht="48" hidden="1" customHeight="1" x14ac:dyDescent="0.25">
      <c r="A1445" s="1520">
        <v>2026</v>
      </c>
      <c r="B1445" s="1521">
        <v>479</v>
      </c>
      <c r="C1445" s="1521" t="s">
        <v>58</v>
      </c>
      <c r="D1445" s="1521">
        <v>3000654</v>
      </c>
      <c r="E1445" s="1521">
        <v>5005020</v>
      </c>
      <c r="F1445" s="1521" t="s">
        <v>2269</v>
      </c>
      <c r="G1445" s="1521" t="s">
        <v>2270</v>
      </c>
      <c r="H1445" s="1521">
        <v>93</v>
      </c>
      <c r="I1445" s="1521" t="s">
        <v>992</v>
      </c>
      <c r="J1445" s="1521" t="s">
        <v>10</v>
      </c>
      <c r="K1445" s="1521" t="s">
        <v>60</v>
      </c>
      <c r="L1445" s="1521" t="s">
        <v>3689</v>
      </c>
      <c r="M1445" s="1521" t="s">
        <v>62</v>
      </c>
      <c r="N1445" s="1521"/>
      <c r="O1445" s="1521" t="s">
        <v>2641</v>
      </c>
      <c r="P1445" s="1521" t="s">
        <v>65</v>
      </c>
      <c r="Q1445" s="1521">
        <v>1</v>
      </c>
      <c r="R1445" s="1550">
        <v>2600</v>
      </c>
      <c r="S1445" s="865" t="s">
        <v>787</v>
      </c>
      <c r="T1445" s="865" t="s">
        <v>787</v>
      </c>
      <c r="U1445" s="1521">
        <v>0</v>
      </c>
      <c r="V1445" s="1521">
        <v>26</v>
      </c>
      <c r="W1445" s="1521" t="s">
        <v>787</v>
      </c>
      <c r="X1445" s="1521" t="s">
        <v>787</v>
      </c>
      <c r="Y1445" s="1521" t="s">
        <v>787</v>
      </c>
      <c r="Z1445" s="1521" t="s">
        <v>787</v>
      </c>
      <c r="AA1445" s="1521" t="s">
        <v>787</v>
      </c>
      <c r="AB1445" s="1521" t="s">
        <v>787</v>
      </c>
      <c r="AC1445" s="1521" t="s">
        <v>787</v>
      </c>
      <c r="AD1445" s="1521" t="s">
        <v>787</v>
      </c>
      <c r="AE1445" s="285"/>
      <c r="AF1445" s="1523" t="s">
        <v>3951</v>
      </c>
      <c r="AG1445" s="1523" t="s">
        <v>3951</v>
      </c>
      <c r="AH1445" s="284">
        <f t="shared" si="1278"/>
        <v>0</v>
      </c>
      <c r="AI1445" s="284">
        <f t="shared" si="1287"/>
        <v>2600</v>
      </c>
      <c r="AJ1445" s="1523" t="s">
        <v>3951</v>
      </c>
      <c r="AK1445" s="1523" t="s">
        <v>3951</v>
      </c>
      <c r="AL1445" s="1523" t="s">
        <v>3951</v>
      </c>
      <c r="AM1445" s="1523" t="s">
        <v>3951</v>
      </c>
      <c r="AN1445" s="1523" t="s">
        <v>3951</v>
      </c>
      <c r="AO1445" s="1523" t="s">
        <v>3951</v>
      </c>
      <c r="AP1445" s="1523" t="s">
        <v>3951</v>
      </c>
      <c r="AQ1445" s="1523" t="s">
        <v>3951</v>
      </c>
      <c r="AR1445" s="288">
        <f t="shared" si="1279"/>
        <v>2600</v>
      </c>
      <c r="AS1445" s="1502" t="s">
        <v>2578</v>
      </c>
      <c r="AT1445" s="865" t="s">
        <v>787</v>
      </c>
      <c r="AU1445" s="865" t="s">
        <v>3535</v>
      </c>
      <c r="AV1445" s="865" t="s">
        <v>3536</v>
      </c>
      <c r="AW1445" s="1524">
        <v>46058</v>
      </c>
      <c r="AX1445" s="865" t="s">
        <v>3537</v>
      </c>
      <c r="AY1445" s="1524">
        <v>46078</v>
      </c>
      <c r="AZ1445" s="865" t="s">
        <v>787</v>
      </c>
      <c r="BA1445" s="865" t="s">
        <v>3538</v>
      </c>
      <c r="BB1445" s="865" t="s">
        <v>995</v>
      </c>
      <c r="BC1445" s="1525" t="s">
        <v>3808</v>
      </c>
      <c r="BD1445" s="1525" t="s">
        <v>3952</v>
      </c>
      <c r="BE1445" s="1525" t="s">
        <v>3810</v>
      </c>
      <c r="BF1445" s="1526">
        <v>46108</v>
      </c>
      <c r="BG1445" s="865" t="s">
        <v>787</v>
      </c>
      <c r="BH1445" s="1302">
        <v>5012</v>
      </c>
      <c r="BI1445" s="1302"/>
      <c r="BJ1445" s="865"/>
      <c r="BK1445" s="1302" t="s">
        <v>787</v>
      </c>
      <c r="BL1445" s="865">
        <v>6141</v>
      </c>
      <c r="BM1445" s="865"/>
      <c r="BN1445" s="1302" t="s">
        <v>787</v>
      </c>
      <c r="BO1445" s="1302" t="s">
        <v>787</v>
      </c>
      <c r="BP1445" s="1302"/>
      <c r="BQ1445" s="1527" t="s">
        <v>3811</v>
      </c>
      <c r="BR1445" s="2619"/>
      <c r="BS1445" s="1502" t="s">
        <v>1239</v>
      </c>
      <c r="BT1445" s="1502" t="s">
        <v>1228</v>
      </c>
      <c r="BU1445" s="1502" t="s">
        <v>2949</v>
      </c>
      <c r="BV1445" s="1307">
        <v>48170938</v>
      </c>
      <c r="BW1445" s="1306">
        <v>10481709381</v>
      </c>
      <c r="BX1445" s="1502" t="s">
        <v>2834</v>
      </c>
      <c r="BY1445" s="1528">
        <v>46117</v>
      </c>
      <c r="BZ1445" s="1528">
        <v>46142</v>
      </c>
      <c r="CA1445" s="865" t="s">
        <v>787</v>
      </c>
      <c r="CB1445" s="865" t="s">
        <v>787</v>
      </c>
      <c r="CC1445" s="865" t="s">
        <v>787</v>
      </c>
      <c r="CD1445" s="865" t="s">
        <v>787</v>
      </c>
      <c r="CE1445" s="865" t="s">
        <v>787</v>
      </c>
      <c r="CF1445" s="865" t="s">
        <v>787</v>
      </c>
      <c r="CG1445" s="865" t="s">
        <v>787</v>
      </c>
      <c r="CH1445" s="865" t="s">
        <v>787</v>
      </c>
      <c r="CI1445" s="865" t="s">
        <v>787</v>
      </c>
      <c r="CJ1445" s="865" t="s">
        <v>787</v>
      </c>
      <c r="CK1445" s="865"/>
      <c r="CL1445" s="865"/>
      <c r="CM1445" s="865"/>
      <c r="CN1445" s="865"/>
      <c r="CO1445" s="865"/>
      <c r="CP1445" s="865"/>
      <c r="CQ1445" s="865"/>
      <c r="CR1445" s="865"/>
      <c r="CS1445" s="865" t="s">
        <v>787</v>
      </c>
      <c r="CT1445" s="1525"/>
      <c r="CU1445" s="390">
        <f t="shared" si="1272"/>
        <v>0</v>
      </c>
      <c r="CV1445" s="373">
        <v>0</v>
      </c>
      <c r="CW1445" s="390">
        <f t="shared" si="1285"/>
        <v>0</v>
      </c>
      <c r="CX1445" s="373">
        <v>0</v>
      </c>
      <c r="CY1445" s="390">
        <f t="shared" si="1286"/>
        <v>0</v>
      </c>
      <c r="CZ1445" s="390">
        <f t="shared" si="1283"/>
        <v>0</v>
      </c>
      <c r="DA1445" s="390">
        <f t="shared" si="1284"/>
        <v>0</v>
      </c>
      <c r="DB1445" s="865" t="s">
        <v>787</v>
      </c>
      <c r="DC1445" s="1525">
        <v>26</v>
      </c>
      <c r="DD1445" s="1371">
        <f t="shared" si="1288"/>
        <v>2600</v>
      </c>
      <c r="DE1445" s="1525">
        <v>26</v>
      </c>
      <c r="DF1445" s="1371">
        <f t="shared" si="1282"/>
        <v>2600</v>
      </c>
      <c r="DG1445" s="865">
        <v>26</v>
      </c>
      <c r="DH1445" s="1371">
        <f t="shared" si="1289"/>
        <v>2600</v>
      </c>
      <c r="DI1445" s="865" t="s">
        <v>787</v>
      </c>
      <c r="DJ1445" s="865" t="s">
        <v>787</v>
      </c>
      <c r="DK1445" s="865"/>
      <c r="DL1445" s="865"/>
      <c r="DM1445" s="865"/>
      <c r="DN1445" s="865"/>
      <c r="DO1445" s="865"/>
      <c r="DP1445" s="865"/>
      <c r="DQ1445" s="865"/>
      <c r="DR1445" s="865"/>
      <c r="DS1445" s="865"/>
      <c r="DT1445" s="865" t="s">
        <v>787</v>
      </c>
      <c r="DU1445" s="793">
        <f t="shared" si="1274"/>
        <v>2600</v>
      </c>
      <c r="DV1445" s="794">
        <v>2600</v>
      </c>
      <c r="DW1445" s="794">
        <v>2600</v>
      </c>
      <c r="DX1445" s="794">
        <f t="shared" si="1276"/>
        <v>0</v>
      </c>
      <c r="DY1445" s="794">
        <f t="shared" si="1277"/>
        <v>0</v>
      </c>
      <c r="DZ1445" s="865" t="s">
        <v>787</v>
      </c>
      <c r="EA1445" s="865" t="s">
        <v>787</v>
      </c>
      <c r="EB1445" s="865" t="s">
        <v>787</v>
      </c>
      <c r="EC1445" s="865" t="s">
        <v>787</v>
      </c>
      <c r="ED1445" s="865" t="s">
        <v>787</v>
      </c>
      <c r="EE1445" s="865" t="s">
        <v>787</v>
      </c>
      <c r="EF1445" s="865" t="s">
        <v>787</v>
      </c>
      <c r="EG1445" s="865"/>
      <c r="EH1445" s="865" t="s">
        <v>787</v>
      </c>
      <c r="EI1445" s="865" t="s">
        <v>787</v>
      </c>
      <c r="EJ1445" s="865" t="s">
        <v>787</v>
      </c>
      <c r="EK1445" s="865" t="s">
        <v>787</v>
      </c>
      <c r="EL1445" s="865" t="s">
        <v>787</v>
      </c>
      <c r="EM1445" s="865" t="s">
        <v>787</v>
      </c>
      <c r="EN1445" s="865" t="s">
        <v>787</v>
      </c>
      <c r="EO1445" s="865" t="s">
        <v>787</v>
      </c>
      <c r="EP1445" s="865" t="s">
        <v>787</v>
      </c>
      <c r="EQ1445" s="865" t="s">
        <v>787</v>
      </c>
      <c r="ER1445" s="865" t="s">
        <v>787</v>
      </c>
      <c r="ES1445" s="865" t="s">
        <v>787</v>
      </c>
      <c r="ET1445" s="865" t="s">
        <v>787</v>
      </c>
      <c r="EU1445" s="865" t="s">
        <v>787</v>
      </c>
      <c r="EV1445" s="865" t="s">
        <v>787</v>
      </c>
      <c r="EW1445" s="865" t="s">
        <v>787</v>
      </c>
      <c r="EX1445" s="865" t="s">
        <v>787</v>
      </c>
      <c r="EY1445" s="865" t="s">
        <v>787</v>
      </c>
      <c r="EZ1445" s="865" t="s">
        <v>787</v>
      </c>
      <c r="FA1445" s="865" t="s">
        <v>787</v>
      </c>
      <c r="FB1445" s="865" t="s">
        <v>787</v>
      </c>
      <c r="FC1445" s="865" t="s">
        <v>787</v>
      </c>
      <c r="FD1445" s="865" t="s">
        <v>787</v>
      </c>
      <c r="FE1445" s="865" t="s">
        <v>787</v>
      </c>
      <c r="FF1445" s="865" t="s">
        <v>787</v>
      </c>
      <c r="FG1445" s="865" t="s">
        <v>787</v>
      </c>
      <c r="FH1445" s="865" t="s">
        <v>787</v>
      </c>
      <c r="FI1445" s="1434" t="s">
        <v>787</v>
      </c>
      <c r="FJ1445" s="1434" t="s">
        <v>787</v>
      </c>
      <c r="FK1445" s="1434" t="s">
        <v>787</v>
      </c>
      <c r="FL1445" s="1434" t="s">
        <v>787</v>
      </c>
      <c r="FM1445" s="1434" t="s">
        <v>787</v>
      </c>
      <c r="FN1445" s="1434" t="s">
        <v>787</v>
      </c>
      <c r="FO1445" s="1434" t="s">
        <v>787</v>
      </c>
      <c r="FP1445" s="1434" t="s">
        <v>787</v>
      </c>
      <c r="FQ1445" s="1434" t="s">
        <v>787</v>
      </c>
      <c r="FR1445" s="1434" t="s">
        <v>787</v>
      </c>
      <c r="FS1445" s="1434" t="s">
        <v>787</v>
      </c>
      <c r="FT1445" s="1434" t="s">
        <v>787</v>
      </c>
      <c r="FU1445" s="1434" t="s">
        <v>787</v>
      </c>
      <c r="FV1445" s="1434" t="s">
        <v>787</v>
      </c>
      <c r="FW1445" s="1434" t="s">
        <v>787</v>
      </c>
      <c r="FX1445" s="1434" t="s">
        <v>787</v>
      </c>
      <c r="FY1445" s="1434" t="s">
        <v>787</v>
      </c>
      <c r="FZ1445" s="1434" t="s">
        <v>787</v>
      </c>
      <c r="GA1445" s="1434" t="s">
        <v>787</v>
      </c>
      <c r="GB1445" s="1434" t="s">
        <v>787</v>
      </c>
      <c r="GC1445" s="1434" t="s">
        <v>787</v>
      </c>
      <c r="GD1445" s="1434" t="s">
        <v>787</v>
      </c>
      <c r="GE1445" s="1434" t="s">
        <v>787</v>
      </c>
      <c r="GF1445" s="1434" t="s">
        <v>787</v>
      </c>
      <c r="GG1445" s="1434" t="s">
        <v>787</v>
      </c>
      <c r="GH1445" s="1434" t="s">
        <v>787</v>
      </c>
      <c r="GI1445" s="1434" t="s">
        <v>787</v>
      </c>
      <c r="GJ1445" s="1434" t="s">
        <v>787</v>
      </c>
      <c r="GK1445" s="1434" t="s">
        <v>787</v>
      </c>
      <c r="GL1445" s="1434" t="s">
        <v>787</v>
      </c>
      <c r="GM1445" s="1434" t="s">
        <v>787</v>
      </c>
      <c r="GN1445" s="1434" t="s">
        <v>787</v>
      </c>
      <c r="GO1445" s="1434" t="s">
        <v>787</v>
      </c>
      <c r="GP1445" s="1434" t="s">
        <v>787</v>
      </c>
      <c r="GQ1445" s="1434" t="s">
        <v>787</v>
      </c>
      <c r="GR1445" s="1434" t="s">
        <v>787</v>
      </c>
      <c r="GS1445" s="1434" t="s">
        <v>787</v>
      </c>
      <c r="GT1445" s="1434" t="s">
        <v>787</v>
      </c>
      <c r="GU1445" s="1434" t="s">
        <v>787</v>
      </c>
      <c r="GV1445" s="1434" t="s">
        <v>787</v>
      </c>
      <c r="GW1445" s="1434" t="s">
        <v>787</v>
      </c>
      <c r="GX1445" s="1434" t="s">
        <v>787</v>
      </c>
      <c r="GY1445" s="1434" t="s">
        <v>787</v>
      </c>
      <c r="GZ1445" s="1434" t="s">
        <v>787</v>
      </c>
      <c r="HA1445" s="1434" t="s">
        <v>787</v>
      </c>
      <c r="HB1445" s="1434" t="s">
        <v>787</v>
      </c>
      <c r="HC1445" s="1434" t="s">
        <v>787</v>
      </c>
      <c r="HD1445" s="1434" t="s">
        <v>787</v>
      </c>
      <c r="HE1445" s="1434" t="s">
        <v>787</v>
      </c>
      <c r="HF1445" s="1434" t="s">
        <v>787</v>
      </c>
      <c r="HG1445" s="1434" t="s">
        <v>787</v>
      </c>
      <c r="HH1445" s="1434" t="s">
        <v>787</v>
      </c>
      <c r="HI1445" s="1434" t="s">
        <v>787</v>
      </c>
      <c r="HJ1445" s="1434" t="s">
        <v>787</v>
      </c>
      <c r="HK1445" s="1434" t="s">
        <v>787</v>
      </c>
      <c r="HL1445" s="1434" t="s">
        <v>787</v>
      </c>
      <c r="HM1445" s="1434" t="s">
        <v>787</v>
      </c>
      <c r="HN1445" s="1434" t="s">
        <v>787</v>
      </c>
      <c r="HO1445" s="1434" t="s">
        <v>787</v>
      </c>
      <c r="HP1445" s="1434" t="s">
        <v>787</v>
      </c>
      <c r="HQ1445" s="1434" t="s">
        <v>787</v>
      </c>
      <c r="HR1445" s="1434" t="s">
        <v>787</v>
      </c>
      <c r="HS1445" s="1434" t="s">
        <v>787</v>
      </c>
      <c r="HT1445" s="1434" t="s">
        <v>787</v>
      </c>
      <c r="HU1445" s="1434" t="s">
        <v>787</v>
      </c>
      <c r="HV1445" s="1434" t="s">
        <v>787</v>
      </c>
      <c r="HW1445" s="1434" t="s">
        <v>787</v>
      </c>
      <c r="HX1445" s="1434" t="s">
        <v>787</v>
      </c>
      <c r="HY1445" s="1434" t="s">
        <v>787</v>
      </c>
      <c r="HZ1445" s="1434" t="s">
        <v>787</v>
      </c>
      <c r="IA1445" s="1434" t="s">
        <v>787</v>
      </c>
      <c r="IB1445" s="1434" t="s">
        <v>787</v>
      </c>
      <c r="IC1445" s="1434" t="s">
        <v>787</v>
      </c>
      <c r="ID1445" s="1434" t="s">
        <v>787</v>
      </c>
      <c r="IE1445" s="1434" t="s">
        <v>787</v>
      </c>
      <c r="IF1445" s="1434" t="s">
        <v>787</v>
      </c>
      <c r="IG1445" s="1434" t="s">
        <v>787</v>
      </c>
      <c r="IH1445" s="1434" t="s">
        <v>787</v>
      </c>
      <c r="II1445" s="1434" t="s">
        <v>787</v>
      </c>
      <c r="IJ1445" s="1434" t="s">
        <v>787</v>
      </c>
      <c r="IK1445" s="1434" t="s">
        <v>787</v>
      </c>
      <c r="IL1445" s="1434" t="s">
        <v>787</v>
      </c>
      <c r="IM1445" s="1434" t="s">
        <v>787</v>
      </c>
      <c r="IN1445" s="1434" t="s">
        <v>787</v>
      </c>
      <c r="IO1445" s="1434" t="s">
        <v>787</v>
      </c>
      <c r="IP1445" s="1434" t="s">
        <v>787</v>
      </c>
      <c r="IQ1445" s="1434" t="s">
        <v>787</v>
      </c>
      <c r="IR1445" s="1434" t="s">
        <v>787</v>
      </c>
      <c r="IS1445" s="1434" t="s">
        <v>787</v>
      </c>
      <c r="IT1445" s="1434" t="s">
        <v>787</v>
      </c>
      <c r="IU1445" s="1434" t="s">
        <v>787</v>
      </c>
      <c r="IV1445" s="1434" t="s">
        <v>787</v>
      </c>
      <c r="IW1445" s="1434" t="s">
        <v>787</v>
      </c>
      <c r="IX1445" s="1434" t="s">
        <v>787</v>
      </c>
      <c r="IY1445" s="1434" t="s">
        <v>787</v>
      </c>
      <c r="IZ1445" s="1434" t="s">
        <v>787</v>
      </c>
      <c r="JA1445" s="1434" t="s">
        <v>787</v>
      </c>
      <c r="JB1445" s="1434" t="s">
        <v>787</v>
      </c>
      <c r="JC1445" s="1434" t="s">
        <v>787</v>
      </c>
      <c r="JD1445" s="1434" t="s">
        <v>787</v>
      </c>
      <c r="JE1445" s="1434" t="s">
        <v>787</v>
      </c>
      <c r="JF1445" s="1434" t="s">
        <v>787</v>
      </c>
      <c r="JG1445" s="1434" t="s">
        <v>787</v>
      </c>
      <c r="JH1445" s="1434" t="s">
        <v>787</v>
      </c>
      <c r="JI1445" s="1434" t="s">
        <v>787</v>
      </c>
      <c r="JJ1445" s="1434" t="s">
        <v>787</v>
      </c>
      <c r="JK1445" s="1434" t="s">
        <v>787</v>
      </c>
      <c r="JL1445" s="1434" t="s">
        <v>787</v>
      </c>
      <c r="JM1445" s="1434" t="s">
        <v>787</v>
      </c>
      <c r="JN1445" s="1434" t="s">
        <v>787</v>
      </c>
      <c r="JO1445" s="1434" t="s">
        <v>787</v>
      </c>
      <c r="JP1445" s="1434" t="s">
        <v>787</v>
      </c>
      <c r="JQ1445" s="1434" t="s">
        <v>787</v>
      </c>
      <c r="JR1445" s="1434" t="s">
        <v>787</v>
      </c>
      <c r="JS1445" s="1434" t="s">
        <v>787</v>
      </c>
      <c r="JT1445" s="1434" t="s">
        <v>787</v>
      </c>
      <c r="JU1445" s="1434" t="s">
        <v>787</v>
      </c>
      <c r="JV1445" s="1434" t="s">
        <v>787</v>
      </c>
      <c r="JW1445" s="1434" t="s">
        <v>787</v>
      </c>
      <c r="JX1445" s="1434" t="s">
        <v>787</v>
      </c>
      <c r="JY1445" s="1434" t="s">
        <v>787</v>
      </c>
      <c r="JZ1445" s="1434" t="s">
        <v>787</v>
      </c>
      <c r="KA1445" s="1434" t="s">
        <v>787</v>
      </c>
      <c r="KB1445" s="1434" t="s">
        <v>787</v>
      </c>
      <c r="KC1445" s="1434" t="s">
        <v>787</v>
      </c>
      <c r="KD1445" s="1434" t="s">
        <v>787</v>
      </c>
      <c r="KE1445" s="1434" t="s">
        <v>787</v>
      </c>
      <c r="KF1445" s="1434" t="s">
        <v>787</v>
      </c>
      <c r="KG1445" s="1434" t="s">
        <v>787</v>
      </c>
      <c r="KH1445" s="1434" t="s">
        <v>787</v>
      </c>
      <c r="KI1445" s="1434" t="s">
        <v>787</v>
      </c>
      <c r="KJ1445" s="1434" t="s">
        <v>787</v>
      </c>
      <c r="KK1445" s="1434" t="s">
        <v>787</v>
      </c>
      <c r="KL1445" s="1434" t="s">
        <v>787</v>
      </c>
      <c r="KM1445" s="1434" t="s">
        <v>787</v>
      </c>
      <c r="KN1445" s="1434" t="s">
        <v>787</v>
      </c>
      <c r="KO1445" s="1434" t="s">
        <v>787</v>
      </c>
      <c r="KP1445" s="1434" t="s">
        <v>787</v>
      </c>
      <c r="KQ1445" s="1434" t="s">
        <v>787</v>
      </c>
      <c r="KR1445" s="1434" t="s">
        <v>787</v>
      </c>
      <c r="KS1445" s="1434" t="s">
        <v>787</v>
      </c>
      <c r="KT1445" s="1434" t="s">
        <v>787</v>
      </c>
      <c r="KU1445" s="1434" t="s">
        <v>787</v>
      </c>
      <c r="KV1445" s="1434" t="s">
        <v>787</v>
      </c>
      <c r="KW1445" s="1434" t="s">
        <v>787</v>
      </c>
      <c r="KX1445" s="1434" t="s">
        <v>787</v>
      </c>
      <c r="KY1445" s="1434" t="s">
        <v>787</v>
      </c>
      <c r="KZ1445" s="1434" t="s">
        <v>787</v>
      </c>
      <c r="LA1445" s="1434" t="s">
        <v>787</v>
      </c>
      <c r="LB1445" s="1434" t="s">
        <v>787</v>
      </c>
      <c r="LC1445" s="1434" t="s">
        <v>787</v>
      </c>
      <c r="LD1445" s="1434" t="s">
        <v>787</v>
      </c>
      <c r="LE1445" s="1434" t="s">
        <v>787</v>
      </c>
      <c r="LF1445" s="1434" t="s">
        <v>787</v>
      </c>
      <c r="LG1445" s="1434" t="s">
        <v>787</v>
      </c>
      <c r="LH1445" s="1434" t="s">
        <v>787</v>
      </c>
      <c r="LI1445" s="1434" t="s">
        <v>787</v>
      </c>
      <c r="LJ1445" s="1434" t="s">
        <v>787</v>
      </c>
      <c r="LK1445" s="1434" t="s">
        <v>787</v>
      </c>
      <c r="LL1445" s="1434" t="s">
        <v>787</v>
      </c>
      <c r="LM1445" s="1434" t="s">
        <v>787</v>
      </c>
      <c r="LN1445" s="1434" t="s">
        <v>787</v>
      </c>
      <c r="LO1445" s="1434" t="s">
        <v>787</v>
      </c>
      <c r="LP1445" s="1434" t="s">
        <v>787</v>
      </c>
      <c r="LQ1445" s="1434" t="s">
        <v>787</v>
      </c>
      <c r="LR1445" s="1434" t="s">
        <v>787</v>
      </c>
      <c r="LS1445" s="1434" t="s">
        <v>787</v>
      </c>
      <c r="LT1445" s="1434" t="s">
        <v>787</v>
      </c>
      <c r="LU1445" s="1434" t="s">
        <v>787</v>
      </c>
      <c r="LV1445" s="1434" t="s">
        <v>787</v>
      </c>
      <c r="LW1445" s="1434" t="s">
        <v>787</v>
      </c>
      <c r="LX1445" s="1434" t="s">
        <v>787</v>
      </c>
      <c r="LY1445" s="1434" t="s">
        <v>787</v>
      </c>
      <c r="LZ1445" s="1434" t="s">
        <v>787</v>
      </c>
      <c r="MA1445" s="1434" t="s">
        <v>787</v>
      </c>
      <c r="MB1445" s="1434" t="s">
        <v>787</v>
      </c>
      <c r="MC1445" s="1434" t="s">
        <v>787</v>
      </c>
    </row>
    <row r="1446" spans="1:773" s="786" customFormat="1" ht="48" hidden="1" customHeight="1" x14ac:dyDescent="0.25">
      <c r="A1446" s="1576">
        <v>2026</v>
      </c>
      <c r="B1446" s="1577">
        <v>479</v>
      </c>
      <c r="C1446" s="1577" t="s">
        <v>58</v>
      </c>
      <c r="D1446" s="1577">
        <v>3000654</v>
      </c>
      <c r="E1446" s="1577">
        <v>5005020</v>
      </c>
      <c r="F1446" s="1577" t="s">
        <v>2269</v>
      </c>
      <c r="G1446" s="1577" t="s">
        <v>2270</v>
      </c>
      <c r="H1446" s="1577">
        <v>93</v>
      </c>
      <c r="I1446" s="1577" t="s">
        <v>992</v>
      </c>
      <c r="J1446" s="1577" t="s">
        <v>10</v>
      </c>
      <c r="K1446" s="1577" t="s">
        <v>60</v>
      </c>
      <c r="L1446" s="1577" t="s">
        <v>3689</v>
      </c>
      <c r="M1446" s="1577" t="s">
        <v>62</v>
      </c>
      <c r="N1446" s="1577"/>
      <c r="O1446" s="1577" t="s">
        <v>2641</v>
      </c>
      <c r="P1446" s="1577" t="s">
        <v>65</v>
      </c>
      <c r="Q1446" s="1577">
        <v>1</v>
      </c>
      <c r="R1446" s="1572">
        <v>2600</v>
      </c>
      <c r="S1446" s="1502" t="s">
        <v>787</v>
      </c>
      <c r="T1446" s="1502" t="s">
        <v>787</v>
      </c>
      <c r="U1446" s="1577">
        <v>0</v>
      </c>
      <c r="V1446" s="1577">
        <v>26</v>
      </c>
      <c r="W1446" s="1577" t="s">
        <v>787</v>
      </c>
      <c r="X1446" s="1577" t="s">
        <v>787</v>
      </c>
      <c r="Y1446" s="1577" t="s">
        <v>787</v>
      </c>
      <c r="Z1446" s="1577" t="s">
        <v>787</v>
      </c>
      <c r="AA1446" s="1577" t="s">
        <v>787</v>
      </c>
      <c r="AB1446" s="1577" t="s">
        <v>787</v>
      </c>
      <c r="AC1446" s="1577" t="s">
        <v>787</v>
      </c>
      <c r="AD1446" s="1577" t="s">
        <v>787</v>
      </c>
      <c r="AE1446" s="285"/>
      <c r="AF1446" s="1523" t="s">
        <v>3951</v>
      </c>
      <c r="AG1446" s="1523" t="s">
        <v>3951</v>
      </c>
      <c r="AH1446" s="284">
        <f t="shared" si="1278"/>
        <v>0</v>
      </c>
      <c r="AI1446" s="284">
        <f t="shared" si="1287"/>
        <v>2600</v>
      </c>
      <c r="AJ1446" s="1523" t="s">
        <v>3951</v>
      </c>
      <c r="AK1446" s="1523" t="s">
        <v>3951</v>
      </c>
      <c r="AL1446" s="1523" t="s">
        <v>3951</v>
      </c>
      <c r="AM1446" s="1523" t="s">
        <v>3951</v>
      </c>
      <c r="AN1446" s="1523" t="s">
        <v>3951</v>
      </c>
      <c r="AO1446" s="1523" t="s">
        <v>3951</v>
      </c>
      <c r="AP1446" s="1523" t="s">
        <v>3951</v>
      </c>
      <c r="AQ1446" s="1523" t="s">
        <v>3951</v>
      </c>
      <c r="AR1446" s="288">
        <f t="shared" si="1279"/>
        <v>2600</v>
      </c>
      <c r="AS1446" s="1502" t="s">
        <v>2578</v>
      </c>
      <c r="AT1446" s="1502" t="s">
        <v>787</v>
      </c>
      <c r="AU1446" s="1502" t="s">
        <v>3535</v>
      </c>
      <c r="AV1446" s="1502" t="s">
        <v>3536</v>
      </c>
      <c r="AW1446" s="1578">
        <v>46058</v>
      </c>
      <c r="AX1446" s="1502" t="s">
        <v>3537</v>
      </c>
      <c r="AY1446" s="1578">
        <v>46078</v>
      </c>
      <c r="AZ1446" s="1502" t="s">
        <v>787</v>
      </c>
      <c r="BA1446" s="1502" t="s">
        <v>3538</v>
      </c>
      <c r="BB1446" s="1502" t="s">
        <v>995</v>
      </c>
      <c r="BC1446" s="1429" t="s">
        <v>3808</v>
      </c>
      <c r="BD1446" s="1429" t="s">
        <v>3952</v>
      </c>
      <c r="BE1446" s="1429" t="s">
        <v>3810</v>
      </c>
      <c r="BF1446" s="1579">
        <v>46108</v>
      </c>
      <c r="BG1446" s="1502" t="s">
        <v>787</v>
      </c>
      <c r="BH1446" s="773" t="s">
        <v>2952</v>
      </c>
      <c r="BI1446" s="2778"/>
      <c r="BJ1446" s="1440"/>
      <c r="BK1446" s="1307" t="s">
        <v>787</v>
      </c>
      <c r="BL1446" s="1502">
        <v>6142</v>
      </c>
      <c r="BM1446" s="1502"/>
      <c r="BN1446" s="1307" t="s">
        <v>787</v>
      </c>
      <c r="BO1446" s="1307" t="s">
        <v>787</v>
      </c>
      <c r="BP1446" s="1307"/>
      <c r="BQ1446" s="1527" t="s">
        <v>3811</v>
      </c>
      <c r="BR1446" s="2619"/>
      <c r="BS1446" s="1502" t="s">
        <v>2953</v>
      </c>
      <c r="BT1446" s="1502" t="s">
        <v>2954</v>
      </c>
      <c r="BU1446" s="1502" t="s">
        <v>2955</v>
      </c>
      <c r="BV1446" s="1307">
        <v>72841826</v>
      </c>
      <c r="BW1446" s="1306">
        <v>10728418261</v>
      </c>
      <c r="BX1446" s="1502" t="s">
        <v>2834</v>
      </c>
      <c r="BY1446" s="1528">
        <v>46117</v>
      </c>
      <c r="BZ1446" s="1528">
        <v>46142</v>
      </c>
      <c r="CA1446" s="865" t="s">
        <v>787</v>
      </c>
      <c r="CB1446" s="865"/>
      <c r="CC1446" s="865"/>
      <c r="CD1446" s="865"/>
      <c r="CE1446" s="865"/>
      <c r="CF1446" s="865"/>
      <c r="CG1446" s="865"/>
      <c r="CH1446" s="865"/>
      <c r="CI1446" s="865"/>
      <c r="CJ1446" s="865" t="s">
        <v>787</v>
      </c>
      <c r="CK1446" s="865"/>
      <c r="CL1446" s="865"/>
      <c r="CM1446" s="865"/>
      <c r="CN1446" s="865"/>
      <c r="CO1446" s="865"/>
      <c r="CP1446" s="865"/>
      <c r="CQ1446" s="865"/>
      <c r="CR1446" s="865"/>
      <c r="CS1446" s="865" t="s">
        <v>787</v>
      </c>
      <c r="CT1446" s="1525"/>
      <c r="CU1446" s="390">
        <f t="shared" si="1272"/>
        <v>0</v>
      </c>
      <c r="CV1446" s="373">
        <v>0</v>
      </c>
      <c r="CW1446" s="390">
        <f t="shared" si="1285"/>
        <v>0</v>
      </c>
      <c r="CX1446" s="373">
        <v>0</v>
      </c>
      <c r="CY1446" s="390">
        <f t="shared" si="1286"/>
        <v>0</v>
      </c>
      <c r="CZ1446" s="390">
        <f t="shared" si="1283"/>
        <v>0</v>
      </c>
      <c r="DA1446" s="390">
        <f t="shared" si="1284"/>
        <v>0</v>
      </c>
      <c r="DB1446" s="865" t="s">
        <v>787</v>
      </c>
      <c r="DC1446" s="1525">
        <v>26</v>
      </c>
      <c r="DD1446" s="1371">
        <f t="shared" si="1288"/>
        <v>2600</v>
      </c>
      <c r="DE1446" s="1525">
        <v>26</v>
      </c>
      <c r="DF1446" s="1371">
        <f t="shared" si="1282"/>
        <v>2600</v>
      </c>
      <c r="DG1446" s="865">
        <v>26</v>
      </c>
      <c r="DH1446" s="1371">
        <f t="shared" si="1289"/>
        <v>2600</v>
      </c>
      <c r="DI1446" s="865" t="s">
        <v>787</v>
      </c>
      <c r="DJ1446" s="865" t="s">
        <v>787</v>
      </c>
      <c r="DK1446" s="865"/>
      <c r="DL1446" s="865"/>
      <c r="DM1446" s="865"/>
      <c r="DN1446" s="865"/>
      <c r="DO1446" s="865"/>
      <c r="DP1446" s="865"/>
      <c r="DQ1446" s="865"/>
      <c r="DR1446" s="865"/>
      <c r="DS1446" s="865"/>
      <c r="DT1446" s="1502" t="s">
        <v>787</v>
      </c>
      <c r="DU1446" s="789">
        <f t="shared" si="1274"/>
        <v>2600</v>
      </c>
      <c r="DV1446" s="791">
        <v>2600</v>
      </c>
      <c r="DW1446" s="791">
        <v>2600</v>
      </c>
      <c r="DX1446" s="791">
        <f t="shared" si="1276"/>
        <v>0</v>
      </c>
      <c r="DY1446" s="791">
        <f t="shared" si="1277"/>
        <v>0</v>
      </c>
      <c r="DZ1446" s="1502" t="s">
        <v>787</v>
      </c>
      <c r="EA1446" s="1502" t="s">
        <v>787</v>
      </c>
      <c r="EB1446" s="1502" t="s">
        <v>787</v>
      </c>
      <c r="EC1446" s="1502" t="s">
        <v>787</v>
      </c>
      <c r="ED1446" s="1502" t="s">
        <v>787</v>
      </c>
      <c r="EE1446" s="1502" t="s">
        <v>787</v>
      </c>
      <c r="EF1446" s="1502" t="s">
        <v>787</v>
      </c>
      <c r="EG1446" s="1502"/>
      <c r="EH1446" s="1502" t="s">
        <v>787</v>
      </c>
      <c r="EI1446" s="1502" t="s">
        <v>787</v>
      </c>
      <c r="EJ1446" s="1502" t="s">
        <v>787</v>
      </c>
      <c r="EK1446" s="1502" t="s">
        <v>787</v>
      </c>
      <c r="EL1446" s="1502" t="s">
        <v>787</v>
      </c>
      <c r="EM1446" s="1502" t="s">
        <v>787</v>
      </c>
      <c r="EN1446" s="1502" t="s">
        <v>787</v>
      </c>
      <c r="EO1446" s="1502" t="s">
        <v>787</v>
      </c>
      <c r="EP1446" s="1502" t="s">
        <v>787</v>
      </c>
      <c r="EQ1446" s="1502" t="s">
        <v>787</v>
      </c>
      <c r="ER1446" s="1502" t="s">
        <v>787</v>
      </c>
      <c r="ES1446" s="1502" t="s">
        <v>787</v>
      </c>
      <c r="ET1446" s="1502" t="s">
        <v>787</v>
      </c>
      <c r="EU1446" s="1502" t="s">
        <v>787</v>
      </c>
      <c r="EV1446" s="1502" t="s">
        <v>787</v>
      </c>
      <c r="EW1446" s="1502" t="s">
        <v>787</v>
      </c>
      <c r="EX1446" s="1502" t="s">
        <v>787</v>
      </c>
      <c r="EY1446" s="1502" t="s">
        <v>787</v>
      </c>
      <c r="EZ1446" s="1502" t="s">
        <v>787</v>
      </c>
      <c r="FA1446" s="1502" t="s">
        <v>787</v>
      </c>
      <c r="FB1446" s="1502" t="s">
        <v>787</v>
      </c>
      <c r="FC1446" s="1502" t="s">
        <v>787</v>
      </c>
      <c r="FD1446" s="1502" t="s">
        <v>787</v>
      </c>
      <c r="FE1446" s="1502" t="s">
        <v>787</v>
      </c>
      <c r="FF1446" s="1502" t="s">
        <v>787</v>
      </c>
      <c r="FG1446" s="1502" t="s">
        <v>787</v>
      </c>
      <c r="FH1446" s="1502" t="s">
        <v>787</v>
      </c>
      <c r="FI1446" s="1580" t="s">
        <v>787</v>
      </c>
      <c r="FJ1446" s="1580" t="s">
        <v>787</v>
      </c>
      <c r="FK1446" s="1580" t="s">
        <v>787</v>
      </c>
      <c r="FL1446" s="1580" t="s">
        <v>787</v>
      </c>
      <c r="FM1446" s="1580" t="s">
        <v>787</v>
      </c>
      <c r="FN1446" s="1580" t="s">
        <v>787</v>
      </c>
      <c r="FO1446" s="1580" t="s">
        <v>787</v>
      </c>
      <c r="FP1446" s="1580" t="s">
        <v>787</v>
      </c>
      <c r="FQ1446" s="1580" t="s">
        <v>787</v>
      </c>
      <c r="FR1446" s="1580" t="s">
        <v>787</v>
      </c>
      <c r="FS1446" s="1580" t="s">
        <v>787</v>
      </c>
      <c r="FT1446" s="1580" t="s">
        <v>787</v>
      </c>
      <c r="FU1446" s="1580" t="s">
        <v>787</v>
      </c>
      <c r="FV1446" s="1580" t="s">
        <v>787</v>
      </c>
      <c r="FW1446" s="1580" t="s">
        <v>787</v>
      </c>
      <c r="FX1446" s="1580" t="s">
        <v>787</v>
      </c>
      <c r="FY1446" s="1580" t="s">
        <v>787</v>
      </c>
      <c r="FZ1446" s="1580" t="s">
        <v>787</v>
      </c>
      <c r="GA1446" s="1580" t="s">
        <v>787</v>
      </c>
      <c r="GB1446" s="1580" t="s">
        <v>787</v>
      </c>
      <c r="GC1446" s="1580" t="s">
        <v>787</v>
      </c>
      <c r="GD1446" s="1580" t="s">
        <v>787</v>
      </c>
      <c r="GE1446" s="1580" t="s">
        <v>787</v>
      </c>
      <c r="GF1446" s="1580" t="s">
        <v>787</v>
      </c>
      <c r="GG1446" s="1580" t="s">
        <v>787</v>
      </c>
      <c r="GH1446" s="1580" t="s">
        <v>787</v>
      </c>
      <c r="GI1446" s="1580" t="s">
        <v>787</v>
      </c>
      <c r="GJ1446" s="1580" t="s">
        <v>787</v>
      </c>
      <c r="GK1446" s="1580" t="s">
        <v>787</v>
      </c>
      <c r="GL1446" s="1580" t="s">
        <v>787</v>
      </c>
      <c r="GM1446" s="1580" t="s">
        <v>787</v>
      </c>
      <c r="GN1446" s="1580" t="s">
        <v>787</v>
      </c>
      <c r="GO1446" s="1580" t="s">
        <v>787</v>
      </c>
      <c r="GP1446" s="1580" t="s">
        <v>787</v>
      </c>
      <c r="GQ1446" s="1580" t="s">
        <v>787</v>
      </c>
      <c r="GR1446" s="1580" t="s">
        <v>787</v>
      </c>
      <c r="GS1446" s="1580" t="s">
        <v>787</v>
      </c>
      <c r="GT1446" s="1580" t="s">
        <v>787</v>
      </c>
      <c r="GU1446" s="1580" t="s">
        <v>787</v>
      </c>
      <c r="GV1446" s="1580" t="s">
        <v>787</v>
      </c>
      <c r="GW1446" s="1580" t="s">
        <v>787</v>
      </c>
      <c r="GX1446" s="1580" t="s">
        <v>787</v>
      </c>
      <c r="GY1446" s="1580" t="s">
        <v>787</v>
      </c>
      <c r="GZ1446" s="1580" t="s">
        <v>787</v>
      </c>
      <c r="HA1446" s="1580" t="s">
        <v>787</v>
      </c>
      <c r="HB1446" s="1580" t="s">
        <v>787</v>
      </c>
      <c r="HC1446" s="1580" t="s">
        <v>787</v>
      </c>
      <c r="HD1446" s="1580" t="s">
        <v>787</v>
      </c>
      <c r="HE1446" s="1580" t="s">
        <v>787</v>
      </c>
      <c r="HF1446" s="1580" t="s">
        <v>787</v>
      </c>
      <c r="HG1446" s="1580" t="s">
        <v>787</v>
      </c>
      <c r="HH1446" s="1580" t="s">
        <v>787</v>
      </c>
      <c r="HI1446" s="1580" t="s">
        <v>787</v>
      </c>
      <c r="HJ1446" s="1580" t="s">
        <v>787</v>
      </c>
      <c r="HK1446" s="1580" t="s">
        <v>787</v>
      </c>
      <c r="HL1446" s="1580" t="s">
        <v>787</v>
      </c>
      <c r="HM1446" s="1580" t="s">
        <v>787</v>
      </c>
      <c r="HN1446" s="1580" t="s">
        <v>787</v>
      </c>
      <c r="HO1446" s="1580" t="s">
        <v>787</v>
      </c>
      <c r="HP1446" s="1580" t="s">
        <v>787</v>
      </c>
      <c r="HQ1446" s="1580" t="s">
        <v>787</v>
      </c>
      <c r="HR1446" s="1580" t="s">
        <v>787</v>
      </c>
      <c r="HS1446" s="1580" t="s">
        <v>787</v>
      </c>
      <c r="HT1446" s="1580" t="s">
        <v>787</v>
      </c>
      <c r="HU1446" s="1580" t="s">
        <v>787</v>
      </c>
      <c r="HV1446" s="1580" t="s">
        <v>787</v>
      </c>
      <c r="HW1446" s="1580" t="s">
        <v>787</v>
      </c>
      <c r="HX1446" s="1580" t="s">
        <v>787</v>
      </c>
      <c r="HY1446" s="1580" t="s">
        <v>787</v>
      </c>
      <c r="HZ1446" s="1580" t="s">
        <v>787</v>
      </c>
      <c r="IA1446" s="1580" t="s">
        <v>787</v>
      </c>
      <c r="IB1446" s="1580" t="s">
        <v>787</v>
      </c>
      <c r="IC1446" s="1580" t="s">
        <v>787</v>
      </c>
      <c r="ID1446" s="1580" t="s">
        <v>787</v>
      </c>
      <c r="IE1446" s="1580" t="s">
        <v>787</v>
      </c>
      <c r="IF1446" s="1580" t="s">
        <v>787</v>
      </c>
      <c r="IG1446" s="1580" t="s">
        <v>787</v>
      </c>
      <c r="IH1446" s="1580" t="s">
        <v>787</v>
      </c>
      <c r="II1446" s="1580" t="s">
        <v>787</v>
      </c>
      <c r="IJ1446" s="1580" t="s">
        <v>787</v>
      </c>
      <c r="IK1446" s="1580" t="s">
        <v>787</v>
      </c>
      <c r="IL1446" s="1580" t="s">
        <v>787</v>
      </c>
      <c r="IM1446" s="1580" t="s">
        <v>787</v>
      </c>
      <c r="IN1446" s="1580" t="s">
        <v>787</v>
      </c>
      <c r="IO1446" s="1580" t="s">
        <v>787</v>
      </c>
      <c r="IP1446" s="1580" t="s">
        <v>787</v>
      </c>
      <c r="IQ1446" s="1580" t="s">
        <v>787</v>
      </c>
      <c r="IR1446" s="1580" t="s">
        <v>787</v>
      </c>
      <c r="IS1446" s="1580" t="s">
        <v>787</v>
      </c>
      <c r="IT1446" s="1580" t="s">
        <v>787</v>
      </c>
      <c r="IU1446" s="1580" t="s">
        <v>787</v>
      </c>
      <c r="IV1446" s="1580" t="s">
        <v>787</v>
      </c>
      <c r="IW1446" s="1580" t="s">
        <v>787</v>
      </c>
      <c r="IX1446" s="1580" t="s">
        <v>787</v>
      </c>
      <c r="IY1446" s="1580" t="s">
        <v>787</v>
      </c>
      <c r="IZ1446" s="1580" t="s">
        <v>787</v>
      </c>
      <c r="JA1446" s="1580" t="s">
        <v>787</v>
      </c>
      <c r="JB1446" s="1580" t="s">
        <v>787</v>
      </c>
      <c r="JC1446" s="1580" t="s">
        <v>787</v>
      </c>
      <c r="JD1446" s="1580" t="s">
        <v>787</v>
      </c>
      <c r="JE1446" s="1580" t="s">
        <v>787</v>
      </c>
      <c r="JF1446" s="1580" t="s">
        <v>787</v>
      </c>
      <c r="JG1446" s="1580" t="s">
        <v>787</v>
      </c>
      <c r="JH1446" s="1580" t="s">
        <v>787</v>
      </c>
      <c r="JI1446" s="1580" t="s">
        <v>787</v>
      </c>
      <c r="JJ1446" s="1580" t="s">
        <v>787</v>
      </c>
      <c r="JK1446" s="1580" t="s">
        <v>787</v>
      </c>
      <c r="JL1446" s="1580" t="s">
        <v>787</v>
      </c>
      <c r="JM1446" s="1580" t="s">
        <v>787</v>
      </c>
      <c r="JN1446" s="1580" t="s">
        <v>787</v>
      </c>
      <c r="JO1446" s="1580" t="s">
        <v>787</v>
      </c>
      <c r="JP1446" s="1580" t="s">
        <v>787</v>
      </c>
      <c r="JQ1446" s="1580" t="s">
        <v>787</v>
      </c>
      <c r="JR1446" s="1580" t="s">
        <v>787</v>
      </c>
      <c r="JS1446" s="1580" t="s">
        <v>787</v>
      </c>
      <c r="JT1446" s="1580" t="s">
        <v>787</v>
      </c>
      <c r="JU1446" s="1580" t="s">
        <v>787</v>
      </c>
      <c r="JV1446" s="1580" t="s">
        <v>787</v>
      </c>
      <c r="JW1446" s="1580" t="s">
        <v>787</v>
      </c>
      <c r="JX1446" s="1580" t="s">
        <v>787</v>
      </c>
      <c r="JY1446" s="1580" t="s">
        <v>787</v>
      </c>
      <c r="JZ1446" s="1580" t="s">
        <v>787</v>
      </c>
      <c r="KA1446" s="1580" t="s">
        <v>787</v>
      </c>
      <c r="KB1446" s="1580" t="s">
        <v>787</v>
      </c>
      <c r="KC1446" s="1580" t="s">
        <v>787</v>
      </c>
      <c r="KD1446" s="1580" t="s">
        <v>787</v>
      </c>
      <c r="KE1446" s="1580" t="s">
        <v>787</v>
      </c>
      <c r="KF1446" s="1580" t="s">
        <v>787</v>
      </c>
      <c r="KG1446" s="1580" t="s">
        <v>787</v>
      </c>
      <c r="KH1446" s="1580" t="s">
        <v>787</v>
      </c>
      <c r="KI1446" s="1580" t="s">
        <v>787</v>
      </c>
      <c r="KJ1446" s="1580" t="s">
        <v>787</v>
      </c>
      <c r="KK1446" s="1580" t="s">
        <v>787</v>
      </c>
      <c r="KL1446" s="1580" t="s">
        <v>787</v>
      </c>
      <c r="KM1446" s="1580" t="s">
        <v>787</v>
      </c>
      <c r="KN1446" s="1580" t="s">
        <v>787</v>
      </c>
      <c r="KO1446" s="1580" t="s">
        <v>787</v>
      </c>
      <c r="KP1446" s="1580" t="s">
        <v>787</v>
      </c>
      <c r="KQ1446" s="1580" t="s">
        <v>787</v>
      </c>
      <c r="KR1446" s="1580" t="s">
        <v>787</v>
      </c>
      <c r="KS1446" s="1580" t="s">
        <v>787</v>
      </c>
      <c r="KT1446" s="1580" t="s">
        <v>787</v>
      </c>
      <c r="KU1446" s="1580" t="s">
        <v>787</v>
      </c>
      <c r="KV1446" s="1580" t="s">
        <v>787</v>
      </c>
      <c r="KW1446" s="1580" t="s">
        <v>787</v>
      </c>
      <c r="KX1446" s="1580" t="s">
        <v>787</v>
      </c>
      <c r="KY1446" s="1580" t="s">
        <v>787</v>
      </c>
      <c r="KZ1446" s="1580" t="s">
        <v>787</v>
      </c>
      <c r="LA1446" s="1580" t="s">
        <v>787</v>
      </c>
      <c r="LB1446" s="1580" t="s">
        <v>787</v>
      </c>
      <c r="LC1446" s="1580" t="s">
        <v>787</v>
      </c>
      <c r="LD1446" s="1580" t="s">
        <v>787</v>
      </c>
      <c r="LE1446" s="1580" t="s">
        <v>787</v>
      </c>
      <c r="LF1446" s="1580" t="s">
        <v>787</v>
      </c>
      <c r="LG1446" s="1580" t="s">
        <v>787</v>
      </c>
      <c r="LH1446" s="1580" t="s">
        <v>787</v>
      </c>
      <c r="LI1446" s="1580" t="s">
        <v>787</v>
      </c>
      <c r="LJ1446" s="1580" t="s">
        <v>787</v>
      </c>
      <c r="LK1446" s="1580" t="s">
        <v>787</v>
      </c>
      <c r="LL1446" s="1580" t="s">
        <v>787</v>
      </c>
      <c r="LM1446" s="1580" t="s">
        <v>787</v>
      </c>
      <c r="LN1446" s="1580" t="s">
        <v>787</v>
      </c>
      <c r="LO1446" s="1580" t="s">
        <v>787</v>
      </c>
      <c r="LP1446" s="1580" t="s">
        <v>787</v>
      </c>
      <c r="LQ1446" s="1580" t="s">
        <v>787</v>
      </c>
      <c r="LR1446" s="1580" t="s">
        <v>787</v>
      </c>
      <c r="LS1446" s="1580" t="s">
        <v>787</v>
      </c>
      <c r="LT1446" s="1580" t="s">
        <v>787</v>
      </c>
      <c r="LU1446" s="1580" t="s">
        <v>787</v>
      </c>
      <c r="LV1446" s="1580" t="s">
        <v>787</v>
      </c>
      <c r="LW1446" s="1580" t="s">
        <v>787</v>
      </c>
      <c r="LX1446" s="1580" t="s">
        <v>787</v>
      </c>
      <c r="LY1446" s="1580" t="s">
        <v>787</v>
      </c>
      <c r="LZ1446" s="1580" t="s">
        <v>787</v>
      </c>
      <c r="MA1446" s="1580" t="s">
        <v>787</v>
      </c>
      <c r="MB1446" s="1580" t="s">
        <v>787</v>
      </c>
      <c r="MC1446" s="1580" t="s">
        <v>787</v>
      </c>
    </row>
    <row r="1447" spans="1:773" s="786" customFormat="1" ht="48" hidden="1" customHeight="1" x14ac:dyDescent="0.25">
      <c r="A1447" s="1520">
        <v>2026</v>
      </c>
      <c r="B1447" s="1521">
        <v>479</v>
      </c>
      <c r="C1447" s="1521" t="s">
        <v>58</v>
      </c>
      <c r="D1447" s="1521">
        <v>3000654</v>
      </c>
      <c r="E1447" s="1521">
        <v>5005020</v>
      </c>
      <c r="F1447" s="1521" t="s">
        <v>2269</v>
      </c>
      <c r="G1447" s="1521" t="s">
        <v>2270</v>
      </c>
      <c r="H1447" s="1521">
        <v>93</v>
      </c>
      <c r="I1447" s="1521" t="s">
        <v>992</v>
      </c>
      <c r="J1447" s="1521" t="s">
        <v>10</v>
      </c>
      <c r="K1447" s="1521" t="s">
        <v>60</v>
      </c>
      <c r="L1447" s="1521" t="s">
        <v>3689</v>
      </c>
      <c r="M1447" s="1521" t="s">
        <v>62</v>
      </c>
      <c r="N1447" s="1521"/>
      <c r="O1447" s="1521" t="s">
        <v>2641</v>
      </c>
      <c r="P1447" s="1521" t="s">
        <v>65</v>
      </c>
      <c r="Q1447" s="1521">
        <v>1</v>
      </c>
      <c r="R1447" s="1550">
        <v>2600</v>
      </c>
      <c r="S1447" s="865" t="s">
        <v>787</v>
      </c>
      <c r="T1447" s="865" t="s">
        <v>787</v>
      </c>
      <c r="U1447" s="1521">
        <v>0</v>
      </c>
      <c r="V1447" s="1521">
        <v>26</v>
      </c>
      <c r="W1447" s="1521" t="s">
        <v>787</v>
      </c>
      <c r="X1447" s="1521" t="s">
        <v>787</v>
      </c>
      <c r="Y1447" s="1521" t="s">
        <v>787</v>
      </c>
      <c r="Z1447" s="1521" t="s">
        <v>787</v>
      </c>
      <c r="AA1447" s="1521" t="s">
        <v>787</v>
      </c>
      <c r="AB1447" s="1521" t="s">
        <v>787</v>
      </c>
      <c r="AC1447" s="1521" t="s">
        <v>787</v>
      </c>
      <c r="AD1447" s="1521" t="s">
        <v>787</v>
      </c>
      <c r="AE1447" s="285"/>
      <c r="AF1447" s="1523" t="s">
        <v>3951</v>
      </c>
      <c r="AG1447" s="1523" t="s">
        <v>3951</v>
      </c>
      <c r="AH1447" s="284">
        <f t="shared" si="1278"/>
        <v>0</v>
      </c>
      <c r="AI1447" s="284">
        <f t="shared" si="1287"/>
        <v>2600</v>
      </c>
      <c r="AJ1447" s="1523" t="s">
        <v>3951</v>
      </c>
      <c r="AK1447" s="1523" t="s">
        <v>3951</v>
      </c>
      <c r="AL1447" s="1523" t="s">
        <v>3951</v>
      </c>
      <c r="AM1447" s="1523" t="s">
        <v>3951</v>
      </c>
      <c r="AN1447" s="1523" t="s">
        <v>3951</v>
      </c>
      <c r="AO1447" s="1523" t="s">
        <v>3951</v>
      </c>
      <c r="AP1447" s="1523" t="s">
        <v>3951</v>
      </c>
      <c r="AQ1447" s="1523" t="s">
        <v>3951</v>
      </c>
      <c r="AR1447" s="288">
        <f t="shared" si="1279"/>
        <v>2600</v>
      </c>
      <c r="AS1447" s="1502" t="s">
        <v>2578</v>
      </c>
      <c r="AT1447" s="865" t="s">
        <v>787</v>
      </c>
      <c r="AU1447" s="865" t="s">
        <v>3535</v>
      </c>
      <c r="AV1447" s="865" t="s">
        <v>3536</v>
      </c>
      <c r="AW1447" s="1524">
        <v>46058</v>
      </c>
      <c r="AX1447" s="865" t="s">
        <v>3537</v>
      </c>
      <c r="AY1447" s="1524">
        <v>46078</v>
      </c>
      <c r="AZ1447" s="865" t="s">
        <v>787</v>
      </c>
      <c r="BA1447" s="865" t="s">
        <v>3538</v>
      </c>
      <c r="BB1447" s="865" t="s">
        <v>995</v>
      </c>
      <c r="BC1447" s="1525" t="s">
        <v>3808</v>
      </c>
      <c r="BD1447" s="1525" t="s">
        <v>3952</v>
      </c>
      <c r="BE1447" s="1525" t="s">
        <v>3810</v>
      </c>
      <c r="BF1447" s="1526">
        <v>46108</v>
      </c>
      <c r="BG1447" s="865" t="s">
        <v>787</v>
      </c>
      <c r="BH1447" s="1302">
        <v>3869</v>
      </c>
      <c r="BI1447" s="1302"/>
      <c r="BJ1447" s="865"/>
      <c r="BK1447" s="1302" t="s">
        <v>787</v>
      </c>
      <c r="BL1447" s="865">
        <v>6143</v>
      </c>
      <c r="BM1447" s="865"/>
      <c r="BN1447" s="1302" t="s">
        <v>787</v>
      </c>
      <c r="BO1447" s="1302" t="s">
        <v>787</v>
      </c>
      <c r="BP1447" s="1302"/>
      <c r="BQ1447" s="1527" t="s">
        <v>3811</v>
      </c>
      <c r="BR1447" s="2619"/>
      <c r="BS1447" s="1502" t="s">
        <v>3330</v>
      </c>
      <c r="BT1447" s="1502" t="s">
        <v>1526</v>
      </c>
      <c r="BU1447" s="1502" t="s">
        <v>3960</v>
      </c>
      <c r="BV1447" s="1307">
        <v>40037714</v>
      </c>
      <c r="BW1447" s="1306">
        <v>10400377141</v>
      </c>
      <c r="BX1447" s="1502" t="s">
        <v>2834</v>
      </c>
      <c r="BY1447" s="1528">
        <v>46117</v>
      </c>
      <c r="BZ1447" s="1528">
        <v>46142</v>
      </c>
      <c r="CA1447" s="865" t="s">
        <v>787</v>
      </c>
      <c r="CB1447" s="865"/>
      <c r="CC1447" s="865"/>
      <c r="CD1447" s="865"/>
      <c r="CE1447" s="865"/>
      <c r="CF1447" s="865"/>
      <c r="CG1447" s="865"/>
      <c r="CH1447" s="865"/>
      <c r="CI1447" s="865"/>
      <c r="CJ1447" s="865" t="s">
        <v>787</v>
      </c>
      <c r="CK1447" s="865"/>
      <c r="CL1447" s="865"/>
      <c r="CM1447" s="865"/>
      <c r="CN1447" s="865"/>
      <c r="CO1447" s="865"/>
      <c r="CP1447" s="865"/>
      <c r="CQ1447" s="865"/>
      <c r="CR1447" s="865"/>
      <c r="CS1447" s="865" t="s">
        <v>787</v>
      </c>
      <c r="CT1447" s="1525"/>
      <c r="CU1447" s="390">
        <f t="shared" si="1272"/>
        <v>0</v>
      </c>
      <c r="CV1447" s="373">
        <v>0</v>
      </c>
      <c r="CW1447" s="390">
        <f t="shared" si="1285"/>
        <v>0</v>
      </c>
      <c r="CX1447" s="373">
        <v>0</v>
      </c>
      <c r="CY1447" s="390">
        <f t="shared" si="1286"/>
        <v>0</v>
      </c>
      <c r="CZ1447" s="390">
        <f t="shared" si="1283"/>
        <v>0</v>
      </c>
      <c r="DA1447" s="390">
        <f t="shared" si="1284"/>
        <v>0</v>
      </c>
      <c r="DB1447" s="865" t="s">
        <v>787</v>
      </c>
      <c r="DC1447" s="1525">
        <v>26</v>
      </c>
      <c r="DD1447" s="1371">
        <f t="shared" si="1288"/>
        <v>2600</v>
      </c>
      <c r="DE1447" s="1525">
        <v>26</v>
      </c>
      <c r="DF1447" s="1371">
        <f t="shared" si="1282"/>
        <v>2600</v>
      </c>
      <c r="DG1447" s="865">
        <v>26</v>
      </c>
      <c r="DH1447" s="1371">
        <f t="shared" si="1289"/>
        <v>2600</v>
      </c>
      <c r="DI1447" s="865" t="s">
        <v>787</v>
      </c>
      <c r="DJ1447" s="865" t="s">
        <v>787</v>
      </c>
      <c r="DK1447" s="865"/>
      <c r="DL1447" s="865"/>
      <c r="DM1447" s="865"/>
      <c r="DN1447" s="865"/>
      <c r="DO1447" s="865"/>
      <c r="DP1447" s="865"/>
      <c r="DQ1447" s="865"/>
      <c r="DR1447" s="865"/>
      <c r="DS1447" s="865"/>
      <c r="DT1447" s="865" t="s">
        <v>787</v>
      </c>
      <c r="DU1447" s="793">
        <f t="shared" si="1274"/>
        <v>2600</v>
      </c>
      <c r="DV1447" s="794">
        <v>2600</v>
      </c>
      <c r="DW1447" s="794">
        <v>2600</v>
      </c>
      <c r="DX1447" s="794">
        <f t="shared" si="1276"/>
        <v>0</v>
      </c>
      <c r="DY1447" s="794">
        <f t="shared" si="1277"/>
        <v>0</v>
      </c>
      <c r="DZ1447" s="865" t="s">
        <v>787</v>
      </c>
      <c r="EA1447" s="865" t="s">
        <v>787</v>
      </c>
      <c r="EB1447" s="865" t="s">
        <v>787</v>
      </c>
      <c r="EC1447" s="865" t="s">
        <v>787</v>
      </c>
      <c r="ED1447" s="865" t="s">
        <v>787</v>
      </c>
      <c r="EE1447" s="865" t="s">
        <v>787</v>
      </c>
      <c r="EF1447" s="865" t="s">
        <v>787</v>
      </c>
      <c r="EG1447" s="865"/>
      <c r="EH1447" s="865" t="s">
        <v>787</v>
      </c>
      <c r="EI1447" s="865" t="s">
        <v>787</v>
      </c>
      <c r="EJ1447" s="865" t="s">
        <v>787</v>
      </c>
      <c r="EK1447" s="865" t="s">
        <v>787</v>
      </c>
      <c r="EL1447" s="865" t="s">
        <v>787</v>
      </c>
      <c r="EM1447" s="865" t="s">
        <v>787</v>
      </c>
      <c r="EN1447" s="865" t="s">
        <v>787</v>
      </c>
      <c r="EO1447" s="865" t="s">
        <v>787</v>
      </c>
      <c r="EP1447" s="865" t="s">
        <v>787</v>
      </c>
      <c r="EQ1447" s="865" t="s">
        <v>787</v>
      </c>
      <c r="ER1447" s="865" t="s">
        <v>787</v>
      </c>
      <c r="ES1447" s="865" t="s">
        <v>787</v>
      </c>
      <c r="ET1447" s="865" t="s">
        <v>787</v>
      </c>
      <c r="EU1447" s="865" t="s">
        <v>787</v>
      </c>
      <c r="EV1447" s="865" t="s">
        <v>787</v>
      </c>
      <c r="EW1447" s="865" t="s">
        <v>787</v>
      </c>
      <c r="EX1447" s="865" t="s">
        <v>787</v>
      </c>
      <c r="EY1447" s="865" t="s">
        <v>787</v>
      </c>
      <c r="EZ1447" s="865" t="s">
        <v>787</v>
      </c>
      <c r="FA1447" s="865" t="s">
        <v>787</v>
      </c>
      <c r="FB1447" s="865" t="s">
        <v>787</v>
      </c>
      <c r="FC1447" s="865" t="s">
        <v>787</v>
      </c>
      <c r="FD1447" s="865" t="s">
        <v>787</v>
      </c>
      <c r="FE1447" s="865" t="s">
        <v>787</v>
      </c>
      <c r="FF1447" s="865" t="s">
        <v>787</v>
      </c>
      <c r="FG1447" s="865" t="s">
        <v>787</v>
      </c>
      <c r="FH1447" s="865" t="s">
        <v>787</v>
      </c>
      <c r="FI1447" s="1434" t="s">
        <v>787</v>
      </c>
      <c r="FJ1447" s="1434" t="s">
        <v>787</v>
      </c>
      <c r="FK1447" s="1434" t="s">
        <v>787</v>
      </c>
      <c r="FL1447" s="1434" t="s">
        <v>787</v>
      </c>
      <c r="FM1447" s="1434" t="s">
        <v>787</v>
      </c>
      <c r="FN1447" s="1434" t="s">
        <v>787</v>
      </c>
      <c r="FO1447" s="1434" t="s">
        <v>787</v>
      </c>
      <c r="FP1447" s="1434" t="s">
        <v>787</v>
      </c>
      <c r="FQ1447" s="1434" t="s">
        <v>787</v>
      </c>
      <c r="FR1447" s="1434" t="s">
        <v>787</v>
      </c>
      <c r="FS1447" s="1434" t="s">
        <v>787</v>
      </c>
      <c r="FT1447" s="1434" t="s">
        <v>787</v>
      </c>
      <c r="FU1447" s="1434" t="s">
        <v>787</v>
      </c>
      <c r="FV1447" s="1434" t="s">
        <v>787</v>
      </c>
      <c r="FW1447" s="1434" t="s">
        <v>787</v>
      </c>
      <c r="FX1447" s="1434" t="s">
        <v>787</v>
      </c>
      <c r="FY1447" s="1434" t="s">
        <v>787</v>
      </c>
      <c r="FZ1447" s="1434" t="s">
        <v>787</v>
      </c>
      <c r="GA1447" s="1434" t="s">
        <v>787</v>
      </c>
      <c r="GB1447" s="1434" t="s">
        <v>787</v>
      </c>
      <c r="GC1447" s="1434" t="s">
        <v>787</v>
      </c>
      <c r="GD1447" s="1434" t="s">
        <v>787</v>
      </c>
      <c r="GE1447" s="1434" t="s">
        <v>787</v>
      </c>
      <c r="GF1447" s="1434" t="s">
        <v>787</v>
      </c>
      <c r="GG1447" s="1434" t="s">
        <v>787</v>
      </c>
      <c r="GH1447" s="1434" t="s">
        <v>787</v>
      </c>
      <c r="GI1447" s="1434" t="s">
        <v>787</v>
      </c>
      <c r="GJ1447" s="1434" t="s">
        <v>787</v>
      </c>
      <c r="GK1447" s="1434" t="s">
        <v>787</v>
      </c>
      <c r="GL1447" s="1434" t="s">
        <v>787</v>
      </c>
      <c r="GM1447" s="1434" t="s">
        <v>787</v>
      </c>
      <c r="GN1447" s="1434" t="s">
        <v>787</v>
      </c>
      <c r="GO1447" s="1434" t="s">
        <v>787</v>
      </c>
      <c r="GP1447" s="1434" t="s">
        <v>787</v>
      </c>
      <c r="GQ1447" s="1434" t="s">
        <v>787</v>
      </c>
      <c r="GR1447" s="1434" t="s">
        <v>787</v>
      </c>
      <c r="GS1447" s="1434" t="s">
        <v>787</v>
      </c>
      <c r="GT1447" s="1434" t="s">
        <v>787</v>
      </c>
      <c r="GU1447" s="1434" t="s">
        <v>787</v>
      </c>
      <c r="GV1447" s="1434" t="s">
        <v>787</v>
      </c>
      <c r="GW1447" s="1434" t="s">
        <v>787</v>
      </c>
      <c r="GX1447" s="1434" t="s">
        <v>787</v>
      </c>
      <c r="GY1447" s="1434" t="s">
        <v>787</v>
      </c>
      <c r="GZ1447" s="1434" t="s">
        <v>787</v>
      </c>
      <c r="HA1447" s="1434" t="s">
        <v>787</v>
      </c>
      <c r="HB1447" s="1434" t="s">
        <v>787</v>
      </c>
      <c r="HC1447" s="1434" t="s">
        <v>787</v>
      </c>
      <c r="HD1447" s="1434" t="s">
        <v>787</v>
      </c>
      <c r="HE1447" s="1434" t="s">
        <v>787</v>
      </c>
      <c r="HF1447" s="1434" t="s">
        <v>787</v>
      </c>
      <c r="HG1447" s="1434" t="s">
        <v>787</v>
      </c>
      <c r="HH1447" s="1434" t="s">
        <v>787</v>
      </c>
      <c r="HI1447" s="1434" t="s">
        <v>787</v>
      </c>
      <c r="HJ1447" s="1434" t="s">
        <v>787</v>
      </c>
      <c r="HK1447" s="1434" t="s">
        <v>787</v>
      </c>
      <c r="HL1447" s="1434" t="s">
        <v>787</v>
      </c>
      <c r="HM1447" s="1434" t="s">
        <v>787</v>
      </c>
      <c r="HN1447" s="1434" t="s">
        <v>787</v>
      </c>
      <c r="HO1447" s="1434" t="s">
        <v>787</v>
      </c>
      <c r="HP1447" s="1434" t="s">
        <v>787</v>
      </c>
      <c r="HQ1447" s="1434" t="s">
        <v>787</v>
      </c>
      <c r="HR1447" s="1434" t="s">
        <v>787</v>
      </c>
      <c r="HS1447" s="1434" t="s">
        <v>787</v>
      </c>
      <c r="HT1447" s="1434" t="s">
        <v>787</v>
      </c>
      <c r="HU1447" s="1434" t="s">
        <v>787</v>
      </c>
      <c r="HV1447" s="1434" t="s">
        <v>787</v>
      </c>
      <c r="HW1447" s="1434" t="s">
        <v>787</v>
      </c>
      <c r="HX1447" s="1434" t="s">
        <v>787</v>
      </c>
      <c r="HY1447" s="1434" t="s">
        <v>787</v>
      </c>
      <c r="HZ1447" s="1434" t="s">
        <v>787</v>
      </c>
      <c r="IA1447" s="1434" t="s">
        <v>787</v>
      </c>
      <c r="IB1447" s="1434" t="s">
        <v>787</v>
      </c>
      <c r="IC1447" s="1434" t="s">
        <v>787</v>
      </c>
      <c r="ID1447" s="1434" t="s">
        <v>787</v>
      </c>
      <c r="IE1447" s="1434" t="s">
        <v>787</v>
      </c>
      <c r="IF1447" s="1434" t="s">
        <v>787</v>
      </c>
      <c r="IG1447" s="1434" t="s">
        <v>787</v>
      </c>
      <c r="IH1447" s="1434" t="s">
        <v>787</v>
      </c>
      <c r="II1447" s="1434" t="s">
        <v>787</v>
      </c>
      <c r="IJ1447" s="1434" t="s">
        <v>787</v>
      </c>
      <c r="IK1447" s="1434" t="s">
        <v>787</v>
      </c>
      <c r="IL1447" s="1434" t="s">
        <v>787</v>
      </c>
      <c r="IM1447" s="1434" t="s">
        <v>787</v>
      </c>
      <c r="IN1447" s="1434" t="s">
        <v>787</v>
      </c>
      <c r="IO1447" s="1434" t="s">
        <v>787</v>
      </c>
      <c r="IP1447" s="1434" t="s">
        <v>787</v>
      </c>
      <c r="IQ1447" s="1434" t="s">
        <v>787</v>
      </c>
      <c r="IR1447" s="1434" t="s">
        <v>787</v>
      </c>
      <c r="IS1447" s="1434" t="s">
        <v>787</v>
      </c>
      <c r="IT1447" s="1434" t="s">
        <v>787</v>
      </c>
      <c r="IU1447" s="1434" t="s">
        <v>787</v>
      </c>
      <c r="IV1447" s="1434" t="s">
        <v>787</v>
      </c>
      <c r="IW1447" s="1434" t="s">
        <v>787</v>
      </c>
      <c r="IX1447" s="1434" t="s">
        <v>787</v>
      </c>
      <c r="IY1447" s="1434" t="s">
        <v>787</v>
      </c>
      <c r="IZ1447" s="1434" t="s">
        <v>787</v>
      </c>
      <c r="JA1447" s="1434" t="s">
        <v>787</v>
      </c>
      <c r="JB1447" s="1434" t="s">
        <v>787</v>
      </c>
      <c r="JC1447" s="1434" t="s">
        <v>787</v>
      </c>
      <c r="JD1447" s="1434" t="s">
        <v>787</v>
      </c>
      <c r="JE1447" s="1434" t="s">
        <v>787</v>
      </c>
      <c r="JF1447" s="1434" t="s">
        <v>787</v>
      </c>
      <c r="JG1447" s="1434" t="s">
        <v>787</v>
      </c>
      <c r="JH1447" s="1434" t="s">
        <v>787</v>
      </c>
      <c r="JI1447" s="1434" t="s">
        <v>787</v>
      </c>
      <c r="JJ1447" s="1434" t="s">
        <v>787</v>
      </c>
      <c r="JK1447" s="1434" t="s">
        <v>787</v>
      </c>
      <c r="JL1447" s="1434" t="s">
        <v>787</v>
      </c>
      <c r="JM1447" s="1434" t="s">
        <v>787</v>
      </c>
      <c r="JN1447" s="1434" t="s">
        <v>787</v>
      </c>
      <c r="JO1447" s="1434" t="s">
        <v>787</v>
      </c>
      <c r="JP1447" s="1434" t="s">
        <v>787</v>
      </c>
      <c r="JQ1447" s="1434" t="s">
        <v>787</v>
      </c>
      <c r="JR1447" s="1434" t="s">
        <v>787</v>
      </c>
      <c r="JS1447" s="1434" t="s">
        <v>787</v>
      </c>
      <c r="JT1447" s="1434" t="s">
        <v>787</v>
      </c>
      <c r="JU1447" s="1434" t="s">
        <v>787</v>
      </c>
      <c r="JV1447" s="1434" t="s">
        <v>787</v>
      </c>
      <c r="JW1447" s="1434" t="s">
        <v>787</v>
      </c>
      <c r="JX1447" s="1434" t="s">
        <v>787</v>
      </c>
      <c r="JY1447" s="1434" t="s">
        <v>787</v>
      </c>
      <c r="JZ1447" s="1434" t="s">
        <v>787</v>
      </c>
      <c r="KA1447" s="1434" t="s">
        <v>787</v>
      </c>
      <c r="KB1447" s="1434" t="s">
        <v>787</v>
      </c>
      <c r="KC1447" s="1434" t="s">
        <v>787</v>
      </c>
      <c r="KD1447" s="1434" t="s">
        <v>787</v>
      </c>
      <c r="KE1447" s="1434" t="s">
        <v>787</v>
      </c>
      <c r="KF1447" s="1434" t="s">
        <v>787</v>
      </c>
      <c r="KG1447" s="1434" t="s">
        <v>787</v>
      </c>
      <c r="KH1447" s="1434" t="s">
        <v>787</v>
      </c>
      <c r="KI1447" s="1434" t="s">
        <v>787</v>
      </c>
      <c r="KJ1447" s="1434" t="s">
        <v>787</v>
      </c>
      <c r="KK1447" s="1434" t="s">
        <v>787</v>
      </c>
      <c r="KL1447" s="1434" t="s">
        <v>787</v>
      </c>
      <c r="KM1447" s="1434" t="s">
        <v>787</v>
      </c>
      <c r="KN1447" s="1434" t="s">
        <v>787</v>
      </c>
      <c r="KO1447" s="1434" t="s">
        <v>787</v>
      </c>
      <c r="KP1447" s="1434" t="s">
        <v>787</v>
      </c>
      <c r="KQ1447" s="1434" t="s">
        <v>787</v>
      </c>
      <c r="KR1447" s="1434" t="s">
        <v>787</v>
      </c>
      <c r="KS1447" s="1434" t="s">
        <v>787</v>
      </c>
      <c r="KT1447" s="1434" t="s">
        <v>787</v>
      </c>
      <c r="KU1447" s="1434" t="s">
        <v>787</v>
      </c>
      <c r="KV1447" s="1434" t="s">
        <v>787</v>
      </c>
      <c r="KW1447" s="1434" t="s">
        <v>787</v>
      </c>
      <c r="KX1447" s="1434" t="s">
        <v>787</v>
      </c>
      <c r="KY1447" s="1434" t="s">
        <v>787</v>
      </c>
      <c r="KZ1447" s="1434" t="s">
        <v>787</v>
      </c>
      <c r="LA1447" s="1434" t="s">
        <v>787</v>
      </c>
      <c r="LB1447" s="1434" t="s">
        <v>787</v>
      </c>
      <c r="LC1447" s="1434" t="s">
        <v>787</v>
      </c>
      <c r="LD1447" s="1434" t="s">
        <v>787</v>
      </c>
      <c r="LE1447" s="1434" t="s">
        <v>787</v>
      </c>
      <c r="LF1447" s="1434" t="s">
        <v>787</v>
      </c>
      <c r="LG1447" s="1434" t="s">
        <v>787</v>
      </c>
      <c r="LH1447" s="1434" t="s">
        <v>787</v>
      </c>
      <c r="LI1447" s="1434" t="s">
        <v>787</v>
      </c>
      <c r="LJ1447" s="1434" t="s">
        <v>787</v>
      </c>
      <c r="LK1447" s="1434" t="s">
        <v>787</v>
      </c>
      <c r="LL1447" s="1434" t="s">
        <v>787</v>
      </c>
      <c r="LM1447" s="1434" t="s">
        <v>787</v>
      </c>
      <c r="LN1447" s="1434" t="s">
        <v>787</v>
      </c>
      <c r="LO1447" s="1434" t="s">
        <v>787</v>
      </c>
      <c r="LP1447" s="1434" t="s">
        <v>787</v>
      </c>
      <c r="LQ1447" s="1434" t="s">
        <v>787</v>
      </c>
      <c r="LR1447" s="1434" t="s">
        <v>787</v>
      </c>
      <c r="LS1447" s="1434" t="s">
        <v>787</v>
      </c>
      <c r="LT1447" s="1434" t="s">
        <v>787</v>
      </c>
      <c r="LU1447" s="1434" t="s">
        <v>787</v>
      </c>
      <c r="LV1447" s="1434" t="s">
        <v>787</v>
      </c>
      <c r="LW1447" s="1434" t="s">
        <v>787</v>
      </c>
      <c r="LX1447" s="1434" t="s">
        <v>787</v>
      </c>
      <c r="LY1447" s="1434" t="s">
        <v>787</v>
      </c>
      <c r="LZ1447" s="1434" t="s">
        <v>787</v>
      </c>
      <c r="MA1447" s="1434" t="s">
        <v>787</v>
      </c>
      <c r="MB1447" s="1434" t="s">
        <v>787</v>
      </c>
      <c r="MC1447" s="1434" t="s">
        <v>787</v>
      </c>
    </row>
    <row r="1448" spans="1:773" s="786" customFormat="1" ht="48" hidden="1" customHeight="1" x14ac:dyDescent="0.25">
      <c r="A1448" s="1520">
        <v>2026</v>
      </c>
      <c r="B1448" s="1521">
        <v>479</v>
      </c>
      <c r="C1448" s="1521" t="s">
        <v>58</v>
      </c>
      <c r="D1448" s="1521">
        <v>3000654</v>
      </c>
      <c r="E1448" s="1521">
        <v>5005020</v>
      </c>
      <c r="F1448" s="1521" t="s">
        <v>2269</v>
      </c>
      <c r="G1448" s="1521" t="s">
        <v>2270</v>
      </c>
      <c r="H1448" s="1521">
        <v>93</v>
      </c>
      <c r="I1448" s="1521" t="s">
        <v>992</v>
      </c>
      <c r="J1448" s="1521" t="s">
        <v>10</v>
      </c>
      <c r="K1448" s="1521" t="s">
        <v>60</v>
      </c>
      <c r="L1448" s="1521" t="s">
        <v>3689</v>
      </c>
      <c r="M1448" s="1521" t="s">
        <v>62</v>
      </c>
      <c r="N1448" s="1521"/>
      <c r="O1448" s="1521" t="s">
        <v>2641</v>
      </c>
      <c r="P1448" s="1521" t="s">
        <v>65</v>
      </c>
      <c r="Q1448" s="1521">
        <v>1</v>
      </c>
      <c r="R1448" s="1550">
        <v>2600</v>
      </c>
      <c r="S1448" s="865" t="s">
        <v>787</v>
      </c>
      <c r="T1448" s="865" t="s">
        <v>787</v>
      </c>
      <c r="U1448" s="1521">
        <v>0</v>
      </c>
      <c r="V1448" s="1521">
        <v>26</v>
      </c>
      <c r="W1448" s="1521" t="s">
        <v>787</v>
      </c>
      <c r="X1448" s="1521" t="s">
        <v>787</v>
      </c>
      <c r="Y1448" s="1521" t="s">
        <v>787</v>
      </c>
      <c r="Z1448" s="1521" t="s">
        <v>787</v>
      </c>
      <c r="AA1448" s="1521" t="s">
        <v>787</v>
      </c>
      <c r="AB1448" s="1521" t="s">
        <v>787</v>
      </c>
      <c r="AC1448" s="1521" t="s">
        <v>787</v>
      </c>
      <c r="AD1448" s="1521" t="s">
        <v>787</v>
      </c>
      <c r="AE1448" s="285"/>
      <c r="AF1448" s="1523" t="s">
        <v>3951</v>
      </c>
      <c r="AG1448" s="1523" t="s">
        <v>3951</v>
      </c>
      <c r="AH1448" s="284">
        <f t="shared" si="1278"/>
        <v>0</v>
      </c>
      <c r="AI1448" s="284">
        <f t="shared" si="1287"/>
        <v>2600</v>
      </c>
      <c r="AJ1448" s="1523" t="s">
        <v>3951</v>
      </c>
      <c r="AK1448" s="1523" t="s">
        <v>3951</v>
      </c>
      <c r="AL1448" s="1523" t="s">
        <v>3951</v>
      </c>
      <c r="AM1448" s="1523" t="s">
        <v>3951</v>
      </c>
      <c r="AN1448" s="1523" t="s">
        <v>3951</v>
      </c>
      <c r="AO1448" s="1523" t="s">
        <v>3951</v>
      </c>
      <c r="AP1448" s="1523" t="s">
        <v>3951</v>
      </c>
      <c r="AQ1448" s="1523" t="s">
        <v>3951</v>
      </c>
      <c r="AR1448" s="288">
        <f t="shared" si="1279"/>
        <v>2600</v>
      </c>
      <c r="AS1448" s="1502" t="s">
        <v>2578</v>
      </c>
      <c r="AT1448" s="865" t="s">
        <v>787</v>
      </c>
      <c r="AU1448" s="865" t="s">
        <v>3535</v>
      </c>
      <c r="AV1448" s="865" t="s">
        <v>3536</v>
      </c>
      <c r="AW1448" s="1524">
        <v>46058</v>
      </c>
      <c r="AX1448" s="865" t="s">
        <v>3537</v>
      </c>
      <c r="AY1448" s="1524">
        <v>46078</v>
      </c>
      <c r="AZ1448" s="865" t="s">
        <v>787</v>
      </c>
      <c r="BA1448" s="865" t="s">
        <v>3538</v>
      </c>
      <c r="BB1448" s="865" t="s">
        <v>995</v>
      </c>
      <c r="BC1448" s="1525" t="s">
        <v>3808</v>
      </c>
      <c r="BD1448" s="1525" t="s">
        <v>3952</v>
      </c>
      <c r="BE1448" s="1525" t="s">
        <v>3810</v>
      </c>
      <c r="BF1448" s="1526">
        <v>46108</v>
      </c>
      <c r="BG1448" s="865" t="s">
        <v>787</v>
      </c>
      <c r="BH1448" s="773" t="s">
        <v>2958</v>
      </c>
      <c r="BI1448" s="2778"/>
      <c r="BJ1448" s="1440"/>
      <c r="BK1448" s="1302" t="s">
        <v>787</v>
      </c>
      <c r="BL1448" s="865">
        <v>6144</v>
      </c>
      <c r="BM1448" s="865"/>
      <c r="BN1448" s="1302" t="s">
        <v>787</v>
      </c>
      <c r="BO1448" s="1302" t="s">
        <v>787</v>
      </c>
      <c r="BP1448" s="1302"/>
      <c r="BQ1448" s="1527" t="s">
        <v>3811</v>
      </c>
      <c r="BR1448" s="2619"/>
      <c r="BS1448" s="1502" t="s">
        <v>2959</v>
      </c>
      <c r="BT1448" s="1502" t="s">
        <v>2850</v>
      </c>
      <c r="BU1448" s="1502" t="s">
        <v>2960</v>
      </c>
      <c r="BV1448" s="1307">
        <v>43256578</v>
      </c>
      <c r="BW1448" s="1306">
        <v>10432565781</v>
      </c>
      <c r="BX1448" s="1502" t="s">
        <v>2834</v>
      </c>
      <c r="BY1448" s="1528">
        <v>46117</v>
      </c>
      <c r="BZ1448" s="1528">
        <v>46142</v>
      </c>
      <c r="CA1448" s="865" t="s">
        <v>787</v>
      </c>
      <c r="CB1448" s="865"/>
      <c r="CC1448" s="865"/>
      <c r="CD1448" s="865"/>
      <c r="CE1448" s="865"/>
      <c r="CF1448" s="865"/>
      <c r="CG1448" s="865"/>
      <c r="CH1448" s="865"/>
      <c r="CI1448" s="865"/>
      <c r="CJ1448" s="865" t="s">
        <v>787</v>
      </c>
      <c r="CK1448" s="865"/>
      <c r="CL1448" s="865"/>
      <c r="CM1448" s="865"/>
      <c r="CN1448" s="865"/>
      <c r="CO1448" s="865"/>
      <c r="CP1448" s="865"/>
      <c r="CQ1448" s="865"/>
      <c r="CR1448" s="865"/>
      <c r="CS1448" s="865" t="s">
        <v>787</v>
      </c>
      <c r="CT1448" s="1525"/>
      <c r="CU1448" s="390">
        <f t="shared" si="1272"/>
        <v>0</v>
      </c>
      <c r="CV1448" s="373">
        <v>0</v>
      </c>
      <c r="CW1448" s="390">
        <f t="shared" si="1285"/>
        <v>0</v>
      </c>
      <c r="CX1448" s="373">
        <v>0</v>
      </c>
      <c r="CY1448" s="390">
        <f t="shared" si="1286"/>
        <v>0</v>
      </c>
      <c r="CZ1448" s="390">
        <f t="shared" si="1283"/>
        <v>0</v>
      </c>
      <c r="DA1448" s="390">
        <f t="shared" si="1284"/>
        <v>0</v>
      </c>
      <c r="DB1448" s="865" t="s">
        <v>787</v>
      </c>
      <c r="DC1448" s="1525">
        <v>26</v>
      </c>
      <c r="DD1448" s="1371">
        <f t="shared" si="1288"/>
        <v>2600</v>
      </c>
      <c r="DE1448" s="1525">
        <v>26</v>
      </c>
      <c r="DF1448" s="1371">
        <f t="shared" ref="DF1448:DF1464" si="1290">(R1448/26*DE1448)*Q1448</f>
        <v>2600</v>
      </c>
      <c r="DG1448" s="865">
        <v>26</v>
      </c>
      <c r="DH1448" s="1371">
        <f t="shared" si="1289"/>
        <v>2600</v>
      </c>
      <c r="DI1448" s="865" t="s">
        <v>787</v>
      </c>
      <c r="DJ1448" s="865" t="s">
        <v>787</v>
      </c>
      <c r="DK1448" s="865"/>
      <c r="DL1448" s="865"/>
      <c r="DM1448" s="865"/>
      <c r="DN1448" s="865"/>
      <c r="DO1448" s="865"/>
      <c r="DP1448" s="865"/>
      <c r="DQ1448" s="865"/>
      <c r="DR1448" s="865"/>
      <c r="DS1448" s="865"/>
      <c r="DT1448" s="865" t="s">
        <v>787</v>
      </c>
      <c r="DU1448" s="793">
        <f t="shared" si="1274"/>
        <v>2600</v>
      </c>
      <c r="DV1448" s="794">
        <v>2600</v>
      </c>
      <c r="DW1448" s="794">
        <v>2600</v>
      </c>
      <c r="DX1448" s="794">
        <f t="shared" si="1276"/>
        <v>0</v>
      </c>
      <c r="DY1448" s="794">
        <f t="shared" si="1277"/>
        <v>0</v>
      </c>
      <c r="DZ1448" s="865" t="s">
        <v>787</v>
      </c>
      <c r="EA1448" s="865" t="s">
        <v>787</v>
      </c>
      <c r="EB1448" s="865" t="s">
        <v>787</v>
      </c>
      <c r="EC1448" s="865" t="s">
        <v>787</v>
      </c>
      <c r="ED1448" s="865" t="s">
        <v>787</v>
      </c>
      <c r="EE1448" s="865" t="s">
        <v>787</v>
      </c>
      <c r="EF1448" s="865" t="s">
        <v>787</v>
      </c>
      <c r="EG1448" s="865"/>
      <c r="EH1448" s="865" t="s">
        <v>787</v>
      </c>
      <c r="EI1448" s="865" t="s">
        <v>787</v>
      </c>
      <c r="EJ1448" s="865" t="s">
        <v>787</v>
      </c>
      <c r="EK1448" s="865" t="s">
        <v>787</v>
      </c>
      <c r="EL1448" s="865" t="s">
        <v>787</v>
      </c>
      <c r="EM1448" s="865" t="s">
        <v>787</v>
      </c>
      <c r="EN1448" s="865" t="s">
        <v>787</v>
      </c>
      <c r="EO1448" s="865" t="s">
        <v>787</v>
      </c>
      <c r="EP1448" s="865" t="s">
        <v>787</v>
      </c>
      <c r="EQ1448" s="865" t="s">
        <v>787</v>
      </c>
      <c r="ER1448" s="865" t="s">
        <v>787</v>
      </c>
      <c r="ES1448" s="865" t="s">
        <v>787</v>
      </c>
      <c r="ET1448" s="865" t="s">
        <v>787</v>
      </c>
      <c r="EU1448" s="865" t="s">
        <v>787</v>
      </c>
      <c r="EV1448" s="865" t="s">
        <v>787</v>
      </c>
      <c r="EW1448" s="865" t="s">
        <v>787</v>
      </c>
      <c r="EX1448" s="865" t="s">
        <v>787</v>
      </c>
      <c r="EY1448" s="865" t="s">
        <v>787</v>
      </c>
      <c r="EZ1448" s="865" t="s">
        <v>787</v>
      </c>
      <c r="FA1448" s="865" t="s">
        <v>787</v>
      </c>
      <c r="FB1448" s="865" t="s">
        <v>787</v>
      </c>
      <c r="FC1448" s="865" t="s">
        <v>787</v>
      </c>
      <c r="FD1448" s="865" t="s">
        <v>787</v>
      </c>
      <c r="FE1448" s="865" t="s">
        <v>787</v>
      </c>
      <c r="FF1448" s="865" t="s">
        <v>787</v>
      </c>
      <c r="FG1448" s="865" t="s">
        <v>787</v>
      </c>
      <c r="FH1448" s="865" t="s">
        <v>787</v>
      </c>
      <c r="FI1448" s="1434" t="s">
        <v>787</v>
      </c>
      <c r="FJ1448" s="1434" t="s">
        <v>787</v>
      </c>
      <c r="FK1448" s="1434" t="s">
        <v>787</v>
      </c>
      <c r="FL1448" s="1434" t="s">
        <v>787</v>
      </c>
      <c r="FM1448" s="1434" t="s">
        <v>787</v>
      </c>
      <c r="FN1448" s="1434" t="s">
        <v>787</v>
      </c>
      <c r="FO1448" s="1434" t="s">
        <v>787</v>
      </c>
      <c r="FP1448" s="1434" t="s">
        <v>787</v>
      </c>
      <c r="FQ1448" s="1434" t="s">
        <v>787</v>
      </c>
      <c r="FR1448" s="1434" t="s">
        <v>787</v>
      </c>
      <c r="FS1448" s="1434" t="s">
        <v>787</v>
      </c>
      <c r="FT1448" s="1434" t="s">
        <v>787</v>
      </c>
      <c r="FU1448" s="1434" t="s">
        <v>787</v>
      </c>
      <c r="FV1448" s="1434" t="s">
        <v>787</v>
      </c>
      <c r="FW1448" s="1434" t="s">
        <v>787</v>
      </c>
      <c r="FX1448" s="1434" t="s">
        <v>787</v>
      </c>
      <c r="FY1448" s="1434" t="s">
        <v>787</v>
      </c>
      <c r="FZ1448" s="1434" t="s">
        <v>787</v>
      </c>
      <c r="GA1448" s="1434" t="s">
        <v>787</v>
      </c>
      <c r="GB1448" s="1434" t="s">
        <v>787</v>
      </c>
      <c r="GC1448" s="1434" t="s">
        <v>787</v>
      </c>
      <c r="GD1448" s="1434" t="s">
        <v>787</v>
      </c>
      <c r="GE1448" s="1434" t="s">
        <v>787</v>
      </c>
      <c r="GF1448" s="1434" t="s">
        <v>787</v>
      </c>
      <c r="GG1448" s="1434" t="s">
        <v>787</v>
      </c>
      <c r="GH1448" s="1434" t="s">
        <v>787</v>
      </c>
      <c r="GI1448" s="1434" t="s">
        <v>787</v>
      </c>
      <c r="GJ1448" s="1434" t="s">
        <v>787</v>
      </c>
      <c r="GK1448" s="1434" t="s">
        <v>787</v>
      </c>
      <c r="GL1448" s="1434" t="s">
        <v>787</v>
      </c>
      <c r="GM1448" s="1434" t="s">
        <v>787</v>
      </c>
      <c r="GN1448" s="1434" t="s">
        <v>787</v>
      </c>
      <c r="GO1448" s="1434" t="s">
        <v>787</v>
      </c>
      <c r="GP1448" s="1434" t="s">
        <v>787</v>
      </c>
      <c r="GQ1448" s="1434" t="s">
        <v>787</v>
      </c>
      <c r="GR1448" s="1434" t="s">
        <v>787</v>
      </c>
      <c r="GS1448" s="1434" t="s">
        <v>787</v>
      </c>
      <c r="GT1448" s="1434" t="s">
        <v>787</v>
      </c>
      <c r="GU1448" s="1434" t="s">
        <v>787</v>
      </c>
      <c r="GV1448" s="1434" t="s">
        <v>787</v>
      </c>
      <c r="GW1448" s="1434" t="s">
        <v>787</v>
      </c>
      <c r="GX1448" s="1434" t="s">
        <v>787</v>
      </c>
      <c r="GY1448" s="1434" t="s">
        <v>787</v>
      </c>
      <c r="GZ1448" s="1434" t="s">
        <v>787</v>
      </c>
      <c r="HA1448" s="1434" t="s">
        <v>787</v>
      </c>
      <c r="HB1448" s="1434" t="s">
        <v>787</v>
      </c>
      <c r="HC1448" s="1434" t="s">
        <v>787</v>
      </c>
      <c r="HD1448" s="1434" t="s">
        <v>787</v>
      </c>
      <c r="HE1448" s="1434" t="s">
        <v>787</v>
      </c>
      <c r="HF1448" s="1434" t="s">
        <v>787</v>
      </c>
      <c r="HG1448" s="1434" t="s">
        <v>787</v>
      </c>
      <c r="HH1448" s="1434" t="s">
        <v>787</v>
      </c>
      <c r="HI1448" s="1434" t="s">
        <v>787</v>
      </c>
      <c r="HJ1448" s="1434" t="s">
        <v>787</v>
      </c>
      <c r="HK1448" s="1434" t="s">
        <v>787</v>
      </c>
      <c r="HL1448" s="1434" t="s">
        <v>787</v>
      </c>
      <c r="HM1448" s="1434" t="s">
        <v>787</v>
      </c>
      <c r="HN1448" s="1434" t="s">
        <v>787</v>
      </c>
      <c r="HO1448" s="1434" t="s">
        <v>787</v>
      </c>
      <c r="HP1448" s="1434" t="s">
        <v>787</v>
      </c>
      <c r="HQ1448" s="1434" t="s">
        <v>787</v>
      </c>
      <c r="HR1448" s="1434" t="s">
        <v>787</v>
      </c>
      <c r="HS1448" s="1434" t="s">
        <v>787</v>
      </c>
      <c r="HT1448" s="1434" t="s">
        <v>787</v>
      </c>
      <c r="HU1448" s="1434" t="s">
        <v>787</v>
      </c>
      <c r="HV1448" s="1434" t="s">
        <v>787</v>
      </c>
      <c r="HW1448" s="1434" t="s">
        <v>787</v>
      </c>
      <c r="HX1448" s="1434" t="s">
        <v>787</v>
      </c>
      <c r="HY1448" s="1434" t="s">
        <v>787</v>
      </c>
      <c r="HZ1448" s="1434" t="s">
        <v>787</v>
      </c>
      <c r="IA1448" s="1434" t="s">
        <v>787</v>
      </c>
      <c r="IB1448" s="1434" t="s">
        <v>787</v>
      </c>
      <c r="IC1448" s="1434" t="s">
        <v>787</v>
      </c>
      <c r="ID1448" s="1434" t="s">
        <v>787</v>
      </c>
      <c r="IE1448" s="1434" t="s">
        <v>787</v>
      </c>
      <c r="IF1448" s="1434" t="s">
        <v>787</v>
      </c>
      <c r="IG1448" s="1434" t="s">
        <v>787</v>
      </c>
      <c r="IH1448" s="1434" t="s">
        <v>787</v>
      </c>
      <c r="II1448" s="1434" t="s">
        <v>787</v>
      </c>
      <c r="IJ1448" s="1434" t="s">
        <v>787</v>
      </c>
      <c r="IK1448" s="1434" t="s">
        <v>787</v>
      </c>
      <c r="IL1448" s="1434" t="s">
        <v>787</v>
      </c>
      <c r="IM1448" s="1434" t="s">
        <v>787</v>
      </c>
      <c r="IN1448" s="1434" t="s">
        <v>787</v>
      </c>
      <c r="IO1448" s="1434" t="s">
        <v>787</v>
      </c>
      <c r="IP1448" s="1434" t="s">
        <v>787</v>
      </c>
      <c r="IQ1448" s="1434" t="s">
        <v>787</v>
      </c>
      <c r="IR1448" s="1434" t="s">
        <v>787</v>
      </c>
      <c r="IS1448" s="1434" t="s">
        <v>787</v>
      </c>
      <c r="IT1448" s="1434" t="s">
        <v>787</v>
      </c>
      <c r="IU1448" s="1434" t="s">
        <v>787</v>
      </c>
      <c r="IV1448" s="1434" t="s">
        <v>787</v>
      </c>
      <c r="IW1448" s="1434" t="s">
        <v>787</v>
      </c>
      <c r="IX1448" s="1434" t="s">
        <v>787</v>
      </c>
      <c r="IY1448" s="1434" t="s">
        <v>787</v>
      </c>
      <c r="IZ1448" s="1434" t="s">
        <v>787</v>
      </c>
      <c r="JA1448" s="1434" t="s">
        <v>787</v>
      </c>
      <c r="JB1448" s="1434" t="s">
        <v>787</v>
      </c>
      <c r="JC1448" s="1434" t="s">
        <v>787</v>
      </c>
      <c r="JD1448" s="1434" t="s">
        <v>787</v>
      </c>
      <c r="JE1448" s="1434" t="s">
        <v>787</v>
      </c>
      <c r="JF1448" s="1434" t="s">
        <v>787</v>
      </c>
      <c r="JG1448" s="1434" t="s">
        <v>787</v>
      </c>
      <c r="JH1448" s="1434" t="s">
        <v>787</v>
      </c>
      <c r="JI1448" s="1434" t="s">
        <v>787</v>
      </c>
      <c r="JJ1448" s="1434" t="s">
        <v>787</v>
      </c>
      <c r="JK1448" s="1434" t="s">
        <v>787</v>
      </c>
      <c r="JL1448" s="1434" t="s">
        <v>787</v>
      </c>
      <c r="JM1448" s="1434" t="s">
        <v>787</v>
      </c>
      <c r="JN1448" s="1434" t="s">
        <v>787</v>
      </c>
      <c r="JO1448" s="1434" t="s">
        <v>787</v>
      </c>
      <c r="JP1448" s="1434" t="s">
        <v>787</v>
      </c>
      <c r="JQ1448" s="1434" t="s">
        <v>787</v>
      </c>
      <c r="JR1448" s="1434" t="s">
        <v>787</v>
      </c>
      <c r="JS1448" s="1434" t="s">
        <v>787</v>
      </c>
      <c r="JT1448" s="1434" t="s">
        <v>787</v>
      </c>
      <c r="JU1448" s="1434" t="s">
        <v>787</v>
      </c>
      <c r="JV1448" s="1434" t="s">
        <v>787</v>
      </c>
      <c r="JW1448" s="1434" t="s">
        <v>787</v>
      </c>
      <c r="JX1448" s="1434" t="s">
        <v>787</v>
      </c>
      <c r="JY1448" s="1434" t="s">
        <v>787</v>
      </c>
      <c r="JZ1448" s="1434" t="s">
        <v>787</v>
      </c>
      <c r="KA1448" s="1434" t="s">
        <v>787</v>
      </c>
      <c r="KB1448" s="1434" t="s">
        <v>787</v>
      </c>
      <c r="KC1448" s="1434" t="s">
        <v>787</v>
      </c>
      <c r="KD1448" s="1434" t="s">
        <v>787</v>
      </c>
      <c r="KE1448" s="1434" t="s">
        <v>787</v>
      </c>
      <c r="KF1448" s="1434" t="s">
        <v>787</v>
      </c>
      <c r="KG1448" s="1434" t="s">
        <v>787</v>
      </c>
      <c r="KH1448" s="1434" t="s">
        <v>787</v>
      </c>
      <c r="KI1448" s="1434" t="s">
        <v>787</v>
      </c>
      <c r="KJ1448" s="1434" t="s">
        <v>787</v>
      </c>
      <c r="KK1448" s="1434" t="s">
        <v>787</v>
      </c>
      <c r="KL1448" s="1434" t="s">
        <v>787</v>
      </c>
      <c r="KM1448" s="1434" t="s">
        <v>787</v>
      </c>
      <c r="KN1448" s="1434" t="s">
        <v>787</v>
      </c>
      <c r="KO1448" s="1434" t="s">
        <v>787</v>
      </c>
      <c r="KP1448" s="1434" t="s">
        <v>787</v>
      </c>
      <c r="KQ1448" s="1434" t="s">
        <v>787</v>
      </c>
      <c r="KR1448" s="1434" t="s">
        <v>787</v>
      </c>
      <c r="KS1448" s="1434" t="s">
        <v>787</v>
      </c>
      <c r="KT1448" s="1434" t="s">
        <v>787</v>
      </c>
      <c r="KU1448" s="1434" t="s">
        <v>787</v>
      </c>
      <c r="KV1448" s="1434" t="s">
        <v>787</v>
      </c>
      <c r="KW1448" s="1434" t="s">
        <v>787</v>
      </c>
      <c r="KX1448" s="1434" t="s">
        <v>787</v>
      </c>
      <c r="KY1448" s="1434" t="s">
        <v>787</v>
      </c>
      <c r="KZ1448" s="1434" t="s">
        <v>787</v>
      </c>
      <c r="LA1448" s="1434" t="s">
        <v>787</v>
      </c>
      <c r="LB1448" s="1434" t="s">
        <v>787</v>
      </c>
      <c r="LC1448" s="1434" t="s">
        <v>787</v>
      </c>
      <c r="LD1448" s="1434" t="s">
        <v>787</v>
      </c>
      <c r="LE1448" s="1434" t="s">
        <v>787</v>
      </c>
      <c r="LF1448" s="1434" t="s">
        <v>787</v>
      </c>
      <c r="LG1448" s="1434" t="s">
        <v>787</v>
      </c>
      <c r="LH1448" s="1434" t="s">
        <v>787</v>
      </c>
      <c r="LI1448" s="1434" t="s">
        <v>787</v>
      </c>
      <c r="LJ1448" s="1434" t="s">
        <v>787</v>
      </c>
      <c r="LK1448" s="1434" t="s">
        <v>787</v>
      </c>
      <c r="LL1448" s="1434" t="s">
        <v>787</v>
      </c>
      <c r="LM1448" s="1434" t="s">
        <v>787</v>
      </c>
      <c r="LN1448" s="1434" t="s">
        <v>787</v>
      </c>
      <c r="LO1448" s="1434" t="s">
        <v>787</v>
      </c>
      <c r="LP1448" s="1434" t="s">
        <v>787</v>
      </c>
      <c r="LQ1448" s="1434" t="s">
        <v>787</v>
      </c>
      <c r="LR1448" s="1434" t="s">
        <v>787</v>
      </c>
      <c r="LS1448" s="1434" t="s">
        <v>787</v>
      </c>
      <c r="LT1448" s="1434" t="s">
        <v>787</v>
      </c>
      <c r="LU1448" s="1434" t="s">
        <v>787</v>
      </c>
      <c r="LV1448" s="1434" t="s">
        <v>787</v>
      </c>
      <c r="LW1448" s="1434" t="s">
        <v>787</v>
      </c>
      <c r="LX1448" s="1434" t="s">
        <v>787</v>
      </c>
      <c r="LY1448" s="1434" t="s">
        <v>787</v>
      </c>
      <c r="LZ1448" s="1434" t="s">
        <v>787</v>
      </c>
      <c r="MA1448" s="1434" t="s">
        <v>787</v>
      </c>
      <c r="MB1448" s="1434" t="s">
        <v>787</v>
      </c>
      <c r="MC1448" s="1434" t="s">
        <v>787</v>
      </c>
    </row>
    <row r="1449" spans="1:773" s="1581" customFormat="1" ht="48" hidden="1" customHeight="1" x14ac:dyDescent="0.25">
      <c r="A1449" s="1520">
        <v>2026</v>
      </c>
      <c r="B1449" s="1521">
        <v>479</v>
      </c>
      <c r="C1449" s="1521" t="s">
        <v>58</v>
      </c>
      <c r="D1449" s="1521">
        <v>3000654</v>
      </c>
      <c r="E1449" s="1521">
        <v>5005020</v>
      </c>
      <c r="F1449" s="1521" t="s">
        <v>2269</v>
      </c>
      <c r="G1449" s="1521" t="s">
        <v>2270</v>
      </c>
      <c r="H1449" s="1521">
        <v>93</v>
      </c>
      <c r="I1449" s="1521" t="s">
        <v>992</v>
      </c>
      <c r="J1449" s="1521" t="s">
        <v>10</v>
      </c>
      <c r="K1449" s="1521" t="s">
        <v>60</v>
      </c>
      <c r="L1449" s="1521" t="s">
        <v>3689</v>
      </c>
      <c r="M1449" s="1521" t="s">
        <v>62</v>
      </c>
      <c r="N1449" s="1521"/>
      <c r="O1449" s="1521" t="s">
        <v>2641</v>
      </c>
      <c r="P1449" s="1521" t="s">
        <v>65</v>
      </c>
      <c r="Q1449" s="1521">
        <v>1</v>
      </c>
      <c r="R1449" s="1550">
        <v>2600</v>
      </c>
      <c r="S1449" s="865" t="s">
        <v>787</v>
      </c>
      <c r="T1449" s="865" t="s">
        <v>787</v>
      </c>
      <c r="U1449" s="1521">
        <v>0</v>
      </c>
      <c r="V1449" s="1521">
        <v>26</v>
      </c>
      <c r="W1449" s="1521" t="s">
        <v>787</v>
      </c>
      <c r="X1449" s="1521" t="s">
        <v>787</v>
      </c>
      <c r="Y1449" s="1521" t="s">
        <v>787</v>
      </c>
      <c r="Z1449" s="1521" t="s">
        <v>787</v>
      </c>
      <c r="AA1449" s="1521" t="s">
        <v>787</v>
      </c>
      <c r="AB1449" s="1521" t="s">
        <v>787</v>
      </c>
      <c r="AC1449" s="1521" t="s">
        <v>787</v>
      </c>
      <c r="AD1449" s="1521" t="s">
        <v>787</v>
      </c>
      <c r="AE1449" s="285"/>
      <c r="AF1449" s="1523" t="s">
        <v>3951</v>
      </c>
      <c r="AG1449" s="1523" t="s">
        <v>3951</v>
      </c>
      <c r="AH1449" s="284">
        <f t="shared" si="1278"/>
        <v>0</v>
      </c>
      <c r="AI1449" s="284">
        <f t="shared" si="1287"/>
        <v>2600</v>
      </c>
      <c r="AJ1449" s="1523" t="s">
        <v>3951</v>
      </c>
      <c r="AK1449" s="1523" t="s">
        <v>3951</v>
      </c>
      <c r="AL1449" s="1523" t="s">
        <v>3951</v>
      </c>
      <c r="AM1449" s="1523" t="s">
        <v>3951</v>
      </c>
      <c r="AN1449" s="1523" t="s">
        <v>3951</v>
      </c>
      <c r="AO1449" s="1523" t="s">
        <v>3951</v>
      </c>
      <c r="AP1449" s="1523" t="s">
        <v>3951</v>
      </c>
      <c r="AQ1449" s="1523" t="s">
        <v>3951</v>
      </c>
      <c r="AR1449" s="288">
        <f t="shared" si="1279"/>
        <v>2600</v>
      </c>
      <c r="AS1449" s="1502" t="s">
        <v>2578</v>
      </c>
      <c r="AT1449" s="865" t="s">
        <v>787</v>
      </c>
      <c r="AU1449" s="865" t="s">
        <v>3535</v>
      </c>
      <c r="AV1449" s="865" t="s">
        <v>3536</v>
      </c>
      <c r="AW1449" s="1524">
        <v>46058</v>
      </c>
      <c r="AX1449" s="865" t="s">
        <v>3537</v>
      </c>
      <c r="AY1449" s="1524">
        <v>46078</v>
      </c>
      <c r="AZ1449" s="865" t="s">
        <v>787</v>
      </c>
      <c r="BA1449" s="865" t="s">
        <v>3538</v>
      </c>
      <c r="BB1449" s="865" t="s">
        <v>995</v>
      </c>
      <c r="BC1449" s="1525" t="s">
        <v>3808</v>
      </c>
      <c r="BD1449" s="1525" t="s">
        <v>3952</v>
      </c>
      <c r="BE1449" s="1525" t="s">
        <v>3810</v>
      </c>
      <c r="BF1449" s="1526">
        <v>46108</v>
      </c>
      <c r="BG1449" s="865" t="s">
        <v>787</v>
      </c>
      <c r="BH1449" s="773" t="s">
        <v>2963</v>
      </c>
      <c r="BI1449" s="2778"/>
      <c r="BJ1449" s="1440"/>
      <c r="BK1449" s="1302" t="s">
        <v>787</v>
      </c>
      <c r="BL1449" s="865">
        <v>6145</v>
      </c>
      <c r="BM1449" s="865"/>
      <c r="BN1449" s="1302" t="s">
        <v>787</v>
      </c>
      <c r="BO1449" s="1302" t="s">
        <v>787</v>
      </c>
      <c r="BP1449" s="1302"/>
      <c r="BQ1449" s="1527" t="s">
        <v>3811</v>
      </c>
      <c r="BR1449" s="2619"/>
      <c r="BS1449" s="1502" t="s">
        <v>2964</v>
      </c>
      <c r="BT1449" s="1502" t="s">
        <v>2965</v>
      </c>
      <c r="BU1449" s="1502" t="s">
        <v>2966</v>
      </c>
      <c r="BV1449" s="1307">
        <v>40620206</v>
      </c>
      <c r="BW1449" s="1306">
        <v>10406202068</v>
      </c>
      <c r="BX1449" s="1502" t="s">
        <v>2834</v>
      </c>
      <c r="BY1449" s="1528">
        <v>46117</v>
      </c>
      <c r="BZ1449" s="1528">
        <v>46142</v>
      </c>
      <c r="CA1449" s="865" t="s">
        <v>787</v>
      </c>
      <c r="CB1449" s="865"/>
      <c r="CC1449" s="865"/>
      <c r="CD1449" s="865"/>
      <c r="CE1449" s="865"/>
      <c r="CF1449" s="865"/>
      <c r="CG1449" s="865"/>
      <c r="CH1449" s="865"/>
      <c r="CI1449" s="865"/>
      <c r="CJ1449" s="865" t="s">
        <v>787</v>
      </c>
      <c r="CK1449" s="865"/>
      <c r="CL1449" s="865"/>
      <c r="CM1449" s="865"/>
      <c r="CN1449" s="865"/>
      <c r="CO1449" s="865"/>
      <c r="CP1449" s="865"/>
      <c r="CQ1449" s="865"/>
      <c r="CR1449" s="865"/>
      <c r="CS1449" s="865" t="s">
        <v>787</v>
      </c>
      <c r="CT1449" s="1525"/>
      <c r="CU1449" s="390">
        <f t="shared" si="1272"/>
        <v>0</v>
      </c>
      <c r="CV1449" s="373">
        <v>0</v>
      </c>
      <c r="CW1449" s="390">
        <f t="shared" si="1285"/>
        <v>0</v>
      </c>
      <c r="CX1449" s="373">
        <v>0</v>
      </c>
      <c r="CY1449" s="390">
        <f t="shared" si="1286"/>
        <v>0</v>
      </c>
      <c r="CZ1449" s="390">
        <f t="shared" si="1283"/>
        <v>0</v>
      </c>
      <c r="DA1449" s="390">
        <f t="shared" si="1284"/>
        <v>0</v>
      </c>
      <c r="DB1449" s="865" t="s">
        <v>787</v>
      </c>
      <c r="DC1449" s="1525">
        <v>26</v>
      </c>
      <c r="DD1449" s="1371">
        <f t="shared" si="1288"/>
        <v>2600</v>
      </c>
      <c r="DE1449" s="1525">
        <v>26</v>
      </c>
      <c r="DF1449" s="1371">
        <f t="shared" si="1290"/>
        <v>2600</v>
      </c>
      <c r="DG1449" s="865">
        <v>26</v>
      </c>
      <c r="DH1449" s="1371">
        <f t="shared" si="1289"/>
        <v>2600</v>
      </c>
      <c r="DI1449" s="865" t="s">
        <v>787</v>
      </c>
      <c r="DJ1449" s="865" t="s">
        <v>787</v>
      </c>
      <c r="DK1449" s="865"/>
      <c r="DL1449" s="865"/>
      <c r="DM1449" s="865"/>
      <c r="DN1449" s="865"/>
      <c r="DO1449" s="865"/>
      <c r="DP1449" s="865"/>
      <c r="DQ1449" s="865"/>
      <c r="DR1449" s="865"/>
      <c r="DS1449" s="865"/>
      <c r="DT1449" s="865" t="s">
        <v>787</v>
      </c>
      <c r="DU1449" s="793">
        <f t="shared" si="1274"/>
        <v>2600</v>
      </c>
      <c r="DV1449" s="794">
        <v>2600</v>
      </c>
      <c r="DW1449" s="794">
        <v>2600</v>
      </c>
      <c r="DX1449" s="794">
        <f t="shared" si="1276"/>
        <v>0</v>
      </c>
      <c r="DY1449" s="794">
        <f t="shared" si="1277"/>
        <v>0</v>
      </c>
      <c r="DZ1449" s="865" t="s">
        <v>787</v>
      </c>
      <c r="EA1449" s="865" t="s">
        <v>787</v>
      </c>
      <c r="EB1449" s="865" t="s">
        <v>787</v>
      </c>
      <c r="EC1449" s="865" t="s">
        <v>787</v>
      </c>
      <c r="ED1449" s="865" t="s">
        <v>787</v>
      </c>
      <c r="EE1449" s="865" t="s">
        <v>787</v>
      </c>
      <c r="EF1449" s="865" t="s">
        <v>787</v>
      </c>
      <c r="EG1449" s="865"/>
      <c r="EH1449" s="865" t="s">
        <v>787</v>
      </c>
      <c r="EI1449" s="865" t="s">
        <v>787</v>
      </c>
      <c r="EJ1449" s="865" t="s">
        <v>787</v>
      </c>
      <c r="EK1449" s="865" t="s">
        <v>787</v>
      </c>
      <c r="EL1449" s="865" t="s">
        <v>787</v>
      </c>
      <c r="EM1449" s="865" t="s">
        <v>787</v>
      </c>
      <c r="EN1449" s="865" t="s">
        <v>787</v>
      </c>
      <c r="EO1449" s="865" t="s">
        <v>787</v>
      </c>
      <c r="EP1449" s="865" t="s">
        <v>787</v>
      </c>
      <c r="EQ1449" s="865" t="s">
        <v>787</v>
      </c>
      <c r="ER1449" s="865" t="s">
        <v>787</v>
      </c>
      <c r="ES1449" s="865" t="s">
        <v>787</v>
      </c>
      <c r="ET1449" s="865" t="s">
        <v>787</v>
      </c>
      <c r="EU1449" s="865" t="s">
        <v>787</v>
      </c>
      <c r="EV1449" s="865" t="s">
        <v>787</v>
      </c>
      <c r="EW1449" s="865" t="s">
        <v>787</v>
      </c>
      <c r="EX1449" s="865" t="s">
        <v>787</v>
      </c>
      <c r="EY1449" s="865" t="s">
        <v>787</v>
      </c>
      <c r="EZ1449" s="865" t="s">
        <v>787</v>
      </c>
      <c r="FA1449" s="865" t="s">
        <v>787</v>
      </c>
      <c r="FB1449" s="865" t="s">
        <v>787</v>
      </c>
      <c r="FC1449" s="865" t="s">
        <v>787</v>
      </c>
      <c r="FD1449" s="865" t="s">
        <v>787</v>
      </c>
      <c r="FE1449" s="865" t="s">
        <v>787</v>
      </c>
      <c r="FF1449" s="865" t="s">
        <v>787</v>
      </c>
      <c r="FG1449" s="865" t="s">
        <v>787</v>
      </c>
      <c r="FH1449" s="865" t="s">
        <v>787</v>
      </c>
      <c r="FI1449" s="1434" t="s">
        <v>787</v>
      </c>
      <c r="FJ1449" s="1434" t="s">
        <v>787</v>
      </c>
      <c r="FK1449" s="1434" t="s">
        <v>787</v>
      </c>
      <c r="FL1449" s="1434" t="s">
        <v>787</v>
      </c>
      <c r="FM1449" s="1434" t="s">
        <v>787</v>
      </c>
      <c r="FN1449" s="1434" t="s">
        <v>787</v>
      </c>
      <c r="FO1449" s="1434" t="s">
        <v>787</v>
      </c>
      <c r="FP1449" s="1434" t="s">
        <v>787</v>
      </c>
      <c r="FQ1449" s="1434" t="s">
        <v>787</v>
      </c>
      <c r="FR1449" s="1434" t="s">
        <v>787</v>
      </c>
      <c r="FS1449" s="1434" t="s">
        <v>787</v>
      </c>
      <c r="FT1449" s="1434" t="s">
        <v>787</v>
      </c>
      <c r="FU1449" s="1434" t="s">
        <v>787</v>
      </c>
      <c r="FV1449" s="1434" t="s">
        <v>787</v>
      </c>
      <c r="FW1449" s="1434" t="s">
        <v>787</v>
      </c>
      <c r="FX1449" s="1434" t="s">
        <v>787</v>
      </c>
      <c r="FY1449" s="1434" t="s">
        <v>787</v>
      </c>
      <c r="FZ1449" s="1434" t="s">
        <v>787</v>
      </c>
      <c r="GA1449" s="1434" t="s">
        <v>787</v>
      </c>
      <c r="GB1449" s="1434" t="s">
        <v>787</v>
      </c>
      <c r="GC1449" s="1434" t="s">
        <v>787</v>
      </c>
      <c r="GD1449" s="1434" t="s">
        <v>787</v>
      </c>
      <c r="GE1449" s="1434" t="s">
        <v>787</v>
      </c>
      <c r="GF1449" s="1434" t="s">
        <v>787</v>
      </c>
      <c r="GG1449" s="1434" t="s">
        <v>787</v>
      </c>
      <c r="GH1449" s="1434" t="s">
        <v>787</v>
      </c>
      <c r="GI1449" s="1434" t="s">
        <v>787</v>
      </c>
      <c r="GJ1449" s="1434" t="s">
        <v>787</v>
      </c>
      <c r="GK1449" s="1434" t="s">
        <v>787</v>
      </c>
      <c r="GL1449" s="1434" t="s">
        <v>787</v>
      </c>
      <c r="GM1449" s="1434" t="s">
        <v>787</v>
      </c>
      <c r="GN1449" s="1434" t="s">
        <v>787</v>
      </c>
      <c r="GO1449" s="1434" t="s">
        <v>787</v>
      </c>
      <c r="GP1449" s="1434" t="s">
        <v>787</v>
      </c>
      <c r="GQ1449" s="1434" t="s">
        <v>787</v>
      </c>
      <c r="GR1449" s="1434" t="s">
        <v>787</v>
      </c>
      <c r="GS1449" s="1434" t="s">
        <v>787</v>
      </c>
      <c r="GT1449" s="1434" t="s">
        <v>787</v>
      </c>
      <c r="GU1449" s="1434" t="s">
        <v>787</v>
      </c>
      <c r="GV1449" s="1434" t="s">
        <v>787</v>
      </c>
      <c r="GW1449" s="1434" t="s">
        <v>787</v>
      </c>
      <c r="GX1449" s="1434" t="s">
        <v>787</v>
      </c>
      <c r="GY1449" s="1434" t="s">
        <v>787</v>
      </c>
      <c r="GZ1449" s="1434" t="s">
        <v>787</v>
      </c>
      <c r="HA1449" s="1434" t="s">
        <v>787</v>
      </c>
      <c r="HB1449" s="1434" t="s">
        <v>787</v>
      </c>
      <c r="HC1449" s="1434" t="s">
        <v>787</v>
      </c>
      <c r="HD1449" s="1434" t="s">
        <v>787</v>
      </c>
      <c r="HE1449" s="1434" t="s">
        <v>787</v>
      </c>
      <c r="HF1449" s="1434" t="s">
        <v>787</v>
      </c>
      <c r="HG1449" s="1434" t="s">
        <v>787</v>
      </c>
      <c r="HH1449" s="1434" t="s">
        <v>787</v>
      </c>
      <c r="HI1449" s="1434" t="s">
        <v>787</v>
      </c>
      <c r="HJ1449" s="1434" t="s">
        <v>787</v>
      </c>
      <c r="HK1449" s="1434" t="s">
        <v>787</v>
      </c>
      <c r="HL1449" s="1434" t="s">
        <v>787</v>
      </c>
      <c r="HM1449" s="1434" t="s">
        <v>787</v>
      </c>
      <c r="HN1449" s="1434" t="s">
        <v>787</v>
      </c>
      <c r="HO1449" s="1434" t="s">
        <v>787</v>
      </c>
      <c r="HP1449" s="1434" t="s">
        <v>787</v>
      </c>
      <c r="HQ1449" s="1434" t="s">
        <v>787</v>
      </c>
      <c r="HR1449" s="1434" t="s">
        <v>787</v>
      </c>
      <c r="HS1449" s="1434" t="s">
        <v>787</v>
      </c>
      <c r="HT1449" s="1434" t="s">
        <v>787</v>
      </c>
      <c r="HU1449" s="1434" t="s">
        <v>787</v>
      </c>
      <c r="HV1449" s="1434" t="s">
        <v>787</v>
      </c>
      <c r="HW1449" s="1434" t="s">
        <v>787</v>
      </c>
      <c r="HX1449" s="1434" t="s">
        <v>787</v>
      </c>
      <c r="HY1449" s="1434" t="s">
        <v>787</v>
      </c>
      <c r="HZ1449" s="1434" t="s">
        <v>787</v>
      </c>
      <c r="IA1449" s="1434" t="s">
        <v>787</v>
      </c>
      <c r="IB1449" s="1434" t="s">
        <v>787</v>
      </c>
      <c r="IC1449" s="1434" t="s">
        <v>787</v>
      </c>
      <c r="ID1449" s="1434" t="s">
        <v>787</v>
      </c>
      <c r="IE1449" s="1434" t="s">
        <v>787</v>
      </c>
      <c r="IF1449" s="1434" t="s">
        <v>787</v>
      </c>
      <c r="IG1449" s="1434" t="s">
        <v>787</v>
      </c>
      <c r="IH1449" s="1434" t="s">
        <v>787</v>
      </c>
      <c r="II1449" s="1434" t="s">
        <v>787</v>
      </c>
      <c r="IJ1449" s="1434" t="s">
        <v>787</v>
      </c>
      <c r="IK1449" s="1434" t="s">
        <v>787</v>
      </c>
      <c r="IL1449" s="1434" t="s">
        <v>787</v>
      </c>
      <c r="IM1449" s="1434" t="s">
        <v>787</v>
      </c>
      <c r="IN1449" s="1434" t="s">
        <v>787</v>
      </c>
      <c r="IO1449" s="1434" t="s">
        <v>787</v>
      </c>
      <c r="IP1449" s="1434" t="s">
        <v>787</v>
      </c>
      <c r="IQ1449" s="1434" t="s">
        <v>787</v>
      </c>
      <c r="IR1449" s="1434" t="s">
        <v>787</v>
      </c>
      <c r="IS1449" s="1434" t="s">
        <v>787</v>
      </c>
      <c r="IT1449" s="1434" t="s">
        <v>787</v>
      </c>
      <c r="IU1449" s="1434" t="s">
        <v>787</v>
      </c>
      <c r="IV1449" s="1434" t="s">
        <v>787</v>
      </c>
      <c r="IW1449" s="1434" t="s">
        <v>787</v>
      </c>
      <c r="IX1449" s="1434" t="s">
        <v>787</v>
      </c>
      <c r="IY1449" s="1434" t="s">
        <v>787</v>
      </c>
      <c r="IZ1449" s="1434" t="s">
        <v>787</v>
      </c>
      <c r="JA1449" s="1434" t="s">
        <v>787</v>
      </c>
      <c r="JB1449" s="1434" t="s">
        <v>787</v>
      </c>
      <c r="JC1449" s="1434" t="s">
        <v>787</v>
      </c>
      <c r="JD1449" s="1434" t="s">
        <v>787</v>
      </c>
      <c r="JE1449" s="1434" t="s">
        <v>787</v>
      </c>
      <c r="JF1449" s="1434" t="s">
        <v>787</v>
      </c>
      <c r="JG1449" s="1434" t="s">
        <v>787</v>
      </c>
      <c r="JH1449" s="1434" t="s">
        <v>787</v>
      </c>
      <c r="JI1449" s="1434" t="s">
        <v>787</v>
      </c>
      <c r="JJ1449" s="1434" t="s">
        <v>787</v>
      </c>
      <c r="JK1449" s="1434" t="s">
        <v>787</v>
      </c>
      <c r="JL1449" s="1434" t="s">
        <v>787</v>
      </c>
      <c r="JM1449" s="1434" t="s">
        <v>787</v>
      </c>
      <c r="JN1449" s="1434" t="s">
        <v>787</v>
      </c>
      <c r="JO1449" s="1434" t="s">
        <v>787</v>
      </c>
      <c r="JP1449" s="1434" t="s">
        <v>787</v>
      </c>
      <c r="JQ1449" s="1434" t="s">
        <v>787</v>
      </c>
      <c r="JR1449" s="1434" t="s">
        <v>787</v>
      </c>
      <c r="JS1449" s="1434" t="s">
        <v>787</v>
      </c>
      <c r="JT1449" s="1434" t="s">
        <v>787</v>
      </c>
      <c r="JU1449" s="1434" t="s">
        <v>787</v>
      </c>
      <c r="JV1449" s="1434" t="s">
        <v>787</v>
      </c>
      <c r="JW1449" s="1434" t="s">
        <v>787</v>
      </c>
      <c r="JX1449" s="1434" t="s">
        <v>787</v>
      </c>
      <c r="JY1449" s="1434" t="s">
        <v>787</v>
      </c>
      <c r="JZ1449" s="1434" t="s">
        <v>787</v>
      </c>
      <c r="KA1449" s="1434" t="s">
        <v>787</v>
      </c>
      <c r="KB1449" s="1434" t="s">
        <v>787</v>
      </c>
      <c r="KC1449" s="1434" t="s">
        <v>787</v>
      </c>
      <c r="KD1449" s="1434" t="s">
        <v>787</v>
      </c>
      <c r="KE1449" s="1434" t="s">
        <v>787</v>
      </c>
      <c r="KF1449" s="1434" t="s">
        <v>787</v>
      </c>
      <c r="KG1449" s="1434" t="s">
        <v>787</v>
      </c>
      <c r="KH1449" s="1434" t="s">
        <v>787</v>
      </c>
      <c r="KI1449" s="1434" t="s">
        <v>787</v>
      </c>
      <c r="KJ1449" s="1434" t="s">
        <v>787</v>
      </c>
      <c r="KK1449" s="1434" t="s">
        <v>787</v>
      </c>
      <c r="KL1449" s="1434" t="s">
        <v>787</v>
      </c>
      <c r="KM1449" s="1434" t="s">
        <v>787</v>
      </c>
      <c r="KN1449" s="1434" t="s">
        <v>787</v>
      </c>
      <c r="KO1449" s="1434" t="s">
        <v>787</v>
      </c>
      <c r="KP1449" s="1434" t="s">
        <v>787</v>
      </c>
      <c r="KQ1449" s="1434" t="s">
        <v>787</v>
      </c>
      <c r="KR1449" s="1434" t="s">
        <v>787</v>
      </c>
      <c r="KS1449" s="1434" t="s">
        <v>787</v>
      </c>
      <c r="KT1449" s="1434" t="s">
        <v>787</v>
      </c>
      <c r="KU1449" s="1434" t="s">
        <v>787</v>
      </c>
      <c r="KV1449" s="1434" t="s">
        <v>787</v>
      </c>
      <c r="KW1449" s="1434" t="s">
        <v>787</v>
      </c>
      <c r="KX1449" s="1434" t="s">
        <v>787</v>
      </c>
      <c r="KY1449" s="1434" t="s">
        <v>787</v>
      </c>
      <c r="KZ1449" s="1434" t="s">
        <v>787</v>
      </c>
      <c r="LA1449" s="1434" t="s">
        <v>787</v>
      </c>
      <c r="LB1449" s="1434" t="s">
        <v>787</v>
      </c>
      <c r="LC1449" s="1434" t="s">
        <v>787</v>
      </c>
      <c r="LD1449" s="1434" t="s">
        <v>787</v>
      </c>
      <c r="LE1449" s="1434" t="s">
        <v>787</v>
      </c>
      <c r="LF1449" s="1434" t="s">
        <v>787</v>
      </c>
      <c r="LG1449" s="1434" t="s">
        <v>787</v>
      </c>
      <c r="LH1449" s="1434" t="s">
        <v>787</v>
      </c>
      <c r="LI1449" s="1434" t="s">
        <v>787</v>
      </c>
      <c r="LJ1449" s="1434" t="s">
        <v>787</v>
      </c>
      <c r="LK1449" s="1434" t="s">
        <v>787</v>
      </c>
      <c r="LL1449" s="1434" t="s">
        <v>787</v>
      </c>
      <c r="LM1449" s="1434" t="s">
        <v>787</v>
      </c>
      <c r="LN1449" s="1434" t="s">
        <v>787</v>
      </c>
      <c r="LO1449" s="1434" t="s">
        <v>787</v>
      </c>
      <c r="LP1449" s="1434" t="s">
        <v>787</v>
      </c>
      <c r="LQ1449" s="1434" t="s">
        <v>787</v>
      </c>
      <c r="LR1449" s="1434" t="s">
        <v>787</v>
      </c>
      <c r="LS1449" s="1434" t="s">
        <v>787</v>
      </c>
      <c r="LT1449" s="1434" t="s">
        <v>787</v>
      </c>
      <c r="LU1449" s="1434" t="s">
        <v>787</v>
      </c>
      <c r="LV1449" s="1434" t="s">
        <v>787</v>
      </c>
      <c r="LW1449" s="1434" t="s">
        <v>787</v>
      </c>
      <c r="LX1449" s="1434" t="s">
        <v>787</v>
      </c>
      <c r="LY1449" s="1434" t="s">
        <v>787</v>
      </c>
      <c r="LZ1449" s="1434" t="s">
        <v>787</v>
      </c>
      <c r="MA1449" s="1434" t="s">
        <v>787</v>
      </c>
      <c r="MB1449" s="1434" t="s">
        <v>787</v>
      </c>
      <c r="MC1449" s="1434" t="s">
        <v>787</v>
      </c>
      <c r="MD1449" s="786"/>
      <c r="ME1449" s="786"/>
      <c r="MF1449" s="786"/>
      <c r="MG1449" s="786"/>
      <c r="MH1449" s="786"/>
      <c r="MI1449" s="786"/>
      <c r="MJ1449" s="786"/>
      <c r="MK1449" s="786"/>
      <c r="ML1449" s="786"/>
      <c r="MM1449" s="786"/>
      <c r="MN1449" s="786"/>
      <c r="MO1449" s="786"/>
      <c r="MP1449" s="786"/>
      <c r="MQ1449" s="786"/>
      <c r="MR1449" s="786"/>
      <c r="MS1449" s="786"/>
      <c r="MT1449" s="786"/>
      <c r="MU1449" s="786"/>
      <c r="MV1449" s="786"/>
      <c r="MW1449" s="786"/>
      <c r="MX1449" s="786"/>
      <c r="MY1449" s="786"/>
      <c r="MZ1449" s="786"/>
      <c r="NA1449" s="786"/>
      <c r="NB1449" s="786"/>
      <c r="NC1449" s="786"/>
      <c r="ND1449" s="786"/>
      <c r="NE1449" s="786"/>
      <c r="NF1449" s="786"/>
      <c r="NG1449" s="786"/>
      <c r="NH1449" s="786"/>
      <c r="NI1449" s="786"/>
      <c r="NJ1449" s="786"/>
      <c r="NK1449" s="786"/>
      <c r="NL1449" s="786"/>
      <c r="NM1449" s="786"/>
      <c r="NN1449" s="786"/>
      <c r="NO1449" s="786"/>
      <c r="NP1449" s="786"/>
      <c r="NQ1449" s="786"/>
      <c r="NR1449" s="786"/>
      <c r="NS1449" s="786"/>
      <c r="NT1449" s="786"/>
      <c r="NU1449" s="786"/>
      <c r="NV1449" s="786"/>
      <c r="NW1449" s="786"/>
      <c r="NX1449" s="786"/>
      <c r="NY1449" s="786"/>
      <c r="NZ1449" s="786"/>
      <c r="OA1449" s="786"/>
      <c r="OB1449" s="786"/>
      <c r="OC1449" s="786"/>
      <c r="OD1449" s="786"/>
      <c r="OE1449" s="786"/>
      <c r="OF1449" s="786"/>
      <c r="OG1449" s="786"/>
      <c r="OH1449" s="786"/>
      <c r="OI1449" s="786"/>
      <c r="OJ1449" s="786"/>
      <c r="OK1449" s="786"/>
      <c r="OL1449" s="786"/>
      <c r="OM1449" s="786"/>
      <c r="ON1449" s="786"/>
      <c r="OO1449" s="786"/>
      <c r="OP1449" s="786"/>
      <c r="OQ1449" s="786"/>
      <c r="OR1449" s="786"/>
      <c r="OS1449" s="786"/>
      <c r="OT1449" s="786"/>
      <c r="OU1449" s="786"/>
      <c r="OV1449" s="786"/>
      <c r="OW1449" s="786"/>
      <c r="OX1449" s="786"/>
      <c r="OY1449" s="786"/>
      <c r="OZ1449" s="786"/>
      <c r="PA1449" s="786"/>
      <c r="PB1449" s="786"/>
      <c r="PC1449" s="786"/>
      <c r="PD1449" s="786"/>
      <c r="PE1449" s="786"/>
      <c r="PF1449" s="786"/>
      <c r="PG1449" s="786"/>
      <c r="PH1449" s="786"/>
      <c r="PI1449" s="786"/>
      <c r="PJ1449" s="786"/>
      <c r="PK1449" s="786"/>
      <c r="PL1449" s="786"/>
      <c r="PM1449" s="786"/>
      <c r="PN1449" s="786"/>
      <c r="PO1449" s="786"/>
      <c r="PP1449" s="786"/>
      <c r="PQ1449" s="786"/>
      <c r="PR1449" s="786"/>
      <c r="PS1449" s="786"/>
      <c r="PT1449" s="786"/>
      <c r="PU1449" s="786"/>
      <c r="PV1449" s="786"/>
      <c r="PW1449" s="786"/>
      <c r="PX1449" s="786"/>
      <c r="PY1449" s="786"/>
      <c r="PZ1449" s="786"/>
      <c r="QA1449" s="786"/>
      <c r="QB1449" s="786"/>
      <c r="QC1449" s="786"/>
      <c r="QD1449" s="786"/>
      <c r="QE1449" s="786"/>
      <c r="QF1449" s="786"/>
      <c r="QG1449" s="786"/>
      <c r="QH1449" s="786"/>
      <c r="QI1449" s="786"/>
      <c r="QJ1449" s="786"/>
      <c r="QK1449" s="786"/>
      <c r="QL1449" s="786"/>
      <c r="QM1449" s="786"/>
      <c r="QN1449" s="786"/>
      <c r="QO1449" s="786"/>
      <c r="QP1449" s="786"/>
      <c r="QQ1449" s="786"/>
      <c r="QR1449" s="786"/>
      <c r="QS1449" s="786"/>
      <c r="QT1449" s="786"/>
      <c r="QU1449" s="786"/>
      <c r="QV1449" s="786"/>
      <c r="QW1449" s="786"/>
      <c r="QX1449" s="786"/>
      <c r="QY1449" s="786"/>
      <c r="QZ1449" s="786"/>
      <c r="RA1449" s="786"/>
      <c r="RB1449" s="786"/>
      <c r="RC1449" s="786"/>
      <c r="RD1449" s="786"/>
      <c r="RE1449" s="786"/>
      <c r="RF1449" s="786"/>
      <c r="RG1449" s="786"/>
      <c r="RH1449" s="786"/>
      <c r="RI1449" s="786"/>
      <c r="RJ1449" s="786"/>
      <c r="RK1449" s="786"/>
      <c r="RL1449" s="786"/>
      <c r="RM1449" s="786"/>
      <c r="RN1449" s="786"/>
      <c r="RO1449" s="786"/>
      <c r="RP1449" s="786"/>
      <c r="RQ1449" s="786"/>
      <c r="RR1449" s="786"/>
      <c r="RS1449" s="786"/>
      <c r="RT1449" s="786"/>
      <c r="RU1449" s="786"/>
      <c r="RV1449" s="786"/>
      <c r="RW1449" s="786"/>
      <c r="RX1449" s="786"/>
      <c r="RY1449" s="786"/>
      <c r="RZ1449" s="786"/>
      <c r="SA1449" s="786"/>
      <c r="SB1449" s="786"/>
      <c r="SC1449" s="786"/>
      <c r="SD1449" s="786"/>
      <c r="SE1449" s="786"/>
      <c r="SF1449" s="786"/>
      <c r="SG1449" s="786"/>
      <c r="SH1449" s="786"/>
      <c r="SI1449" s="786"/>
      <c r="SJ1449" s="786"/>
      <c r="SK1449" s="786"/>
      <c r="SL1449" s="786"/>
      <c r="SM1449" s="786"/>
      <c r="SN1449" s="786"/>
      <c r="SO1449" s="786"/>
      <c r="SP1449" s="786"/>
      <c r="SQ1449" s="786"/>
      <c r="SR1449" s="786"/>
      <c r="SS1449" s="786"/>
      <c r="ST1449" s="786"/>
      <c r="SU1449" s="786"/>
      <c r="SV1449" s="786"/>
      <c r="SW1449" s="786"/>
      <c r="SX1449" s="786"/>
      <c r="SY1449" s="786"/>
      <c r="SZ1449" s="786"/>
      <c r="TA1449" s="786"/>
      <c r="TB1449" s="786"/>
      <c r="TC1449" s="786"/>
      <c r="TD1449" s="786"/>
      <c r="TE1449" s="786"/>
      <c r="TF1449" s="786"/>
      <c r="TG1449" s="786"/>
      <c r="TH1449" s="786"/>
      <c r="TI1449" s="786"/>
      <c r="TJ1449" s="786"/>
      <c r="TK1449" s="786"/>
      <c r="TL1449" s="786"/>
      <c r="TM1449" s="786"/>
      <c r="TN1449" s="786"/>
      <c r="TO1449" s="786"/>
      <c r="TP1449" s="786"/>
      <c r="TQ1449" s="786"/>
      <c r="TR1449" s="786"/>
      <c r="TS1449" s="786"/>
      <c r="TT1449" s="786"/>
      <c r="TU1449" s="786"/>
      <c r="TV1449" s="786"/>
      <c r="TW1449" s="786"/>
      <c r="TX1449" s="786"/>
      <c r="TY1449" s="786"/>
      <c r="TZ1449" s="786"/>
      <c r="UA1449" s="786"/>
      <c r="UB1449" s="786"/>
      <c r="UC1449" s="786"/>
      <c r="UD1449" s="786"/>
      <c r="UE1449" s="786"/>
      <c r="UF1449" s="786"/>
      <c r="UG1449" s="786"/>
      <c r="UH1449" s="786"/>
      <c r="UI1449" s="786"/>
      <c r="UJ1449" s="786"/>
      <c r="UK1449" s="786"/>
      <c r="UL1449" s="786"/>
      <c r="UM1449" s="786"/>
      <c r="UN1449" s="786"/>
      <c r="UO1449" s="786"/>
      <c r="UP1449" s="786"/>
      <c r="UQ1449" s="786"/>
      <c r="UR1449" s="786"/>
      <c r="US1449" s="786"/>
      <c r="UT1449" s="786"/>
      <c r="UU1449" s="786"/>
      <c r="UV1449" s="786"/>
      <c r="UW1449" s="786"/>
      <c r="UX1449" s="786"/>
      <c r="UY1449" s="786"/>
      <c r="UZ1449" s="786"/>
      <c r="VA1449" s="786"/>
      <c r="VB1449" s="786"/>
      <c r="VC1449" s="786"/>
      <c r="VD1449" s="786"/>
      <c r="VE1449" s="786"/>
      <c r="VF1449" s="786"/>
      <c r="VG1449" s="786"/>
      <c r="VH1449" s="786"/>
      <c r="VI1449" s="786"/>
      <c r="VJ1449" s="786"/>
      <c r="VK1449" s="786"/>
      <c r="VL1449" s="786"/>
      <c r="VM1449" s="786"/>
      <c r="VN1449" s="786"/>
      <c r="VO1449" s="786"/>
      <c r="VP1449" s="786"/>
      <c r="VQ1449" s="786"/>
      <c r="VR1449" s="786"/>
      <c r="VS1449" s="786"/>
      <c r="VT1449" s="786"/>
      <c r="VU1449" s="786"/>
      <c r="VV1449" s="786"/>
      <c r="VW1449" s="786"/>
      <c r="VX1449" s="786"/>
      <c r="VY1449" s="786"/>
      <c r="VZ1449" s="786"/>
      <c r="WA1449" s="786"/>
      <c r="WB1449" s="786"/>
      <c r="WC1449" s="786"/>
      <c r="WD1449" s="786"/>
      <c r="WE1449" s="786"/>
      <c r="WF1449" s="786"/>
      <c r="WG1449" s="786"/>
      <c r="WH1449" s="786"/>
      <c r="WI1449" s="786"/>
      <c r="WJ1449" s="786"/>
      <c r="WK1449" s="786"/>
      <c r="WL1449" s="786"/>
      <c r="WM1449" s="786"/>
      <c r="WN1449" s="786"/>
      <c r="WO1449" s="786"/>
      <c r="WP1449" s="786"/>
      <c r="WQ1449" s="786"/>
      <c r="WR1449" s="786"/>
      <c r="WS1449" s="786"/>
      <c r="WT1449" s="786"/>
      <c r="WU1449" s="786"/>
      <c r="WV1449" s="786"/>
      <c r="WW1449" s="786"/>
      <c r="WX1449" s="786"/>
      <c r="WY1449" s="786"/>
      <c r="WZ1449" s="786"/>
      <c r="XA1449" s="786"/>
      <c r="XB1449" s="786"/>
      <c r="XC1449" s="786"/>
      <c r="XD1449" s="786"/>
      <c r="XE1449" s="786"/>
      <c r="XF1449" s="786"/>
      <c r="XG1449" s="786"/>
      <c r="XH1449" s="786"/>
      <c r="XI1449" s="786"/>
      <c r="XJ1449" s="786"/>
      <c r="XK1449" s="786"/>
      <c r="XL1449" s="786"/>
      <c r="XM1449" s="786"/>
      <c r="XN1449" s="786"/>
      <c r="XO1449" s="786"/>
      <c r="XP1449" s="786"/>
      <c r="XQ1449" s="786"/>
      <c r="XR1449" s="786"/>
      <c r="XS1449" s="786"/>
      <c r="XT1449" s="786"/>
      <c r="XU1449" s="786"/>
      <c r="XV1449" s="786"/>
      <c r="XW1449" s="786"/>
      <c r="XX1449" s="786"/>
      <c r="XY1449" s="786"/>
      <c r="XZ1449" s="786"/>
      <c r="YA1449" s="786"/>
      <c r="YB1449" s="786"/>
      <c r="YC1449" s="786"/>
      <c r="YD1449" s="786"/>
      <c r="YE1449" s="786"/>
      <c r="YF1449" s="786"/>
      <c r="YG1449" s="786"/>
      <c r="YH1449" s="786"/>
      <c r="YI1449" s="786"/>
      <c r="YJ1449" s="786"/>
      <c r="YK1449" s="786"/>
      <c r="YL1449" s="786"/>
      <c r="YM1449" s="786"/>
      <c r="YN1449" s="786"/>
      <c r="YO1449" s="786"/>
      <c r="YP1449" s="786"/>
      <c r="YQ1449" s="786"/>
      <c r="YR1449" s="786"/>
      <c r="YS1449" s="786"/>
      <c r="YT1449" s="786"/>
      <c r="YU1449" s="786"/>
      <c r="YV1449" s="786"/>
      <c r="YW1449" s="786"/>
      <c r="YX1449" s="786"/>
      <c r="YY1449" s="786"/>
      <c r="YZ1449" s="786"/>
      <c r="ZA1449" s="786"/>
      <c r="ZB1449" s="786"/>
      <c r="ZC1449" s="786"/>
      <c r="ZD1449" s="786"/>
      <c r="ZE1449" s="786"/>
      <c r="ZF1449" s="786"/>
      <c r="ZG1449" s="786"/>
      <c r="ZH1449" s="786"/>
      <c r="ZI1449" s="786"/>
      <c r="ZJ1449" s="786"/>
      <c r="ZK1449" s="786"/>
      <c r="ZL1449" s="786"/>
      <c r="ZM1449" s="786"/>
      <c r="ZN1449" s="786"/>
      <c r="ZO1449" s="786"/>
      <c r="ZP1449" s="786"/>
      <c r="ZQ1449" s="786"/>
      <c r="ZR1449" s="786"/>
      <c r="ZS1449" s="786"/>
      <c r="ZT1449" s="786"/>
      <c r="ZU1449" s="786"/>
      <c r="ZV1449" s="786"/>
      <c r="ZW1449" s="786"/>
      <c r="ZX1449" s="786"/>
      <c r="ZY1449" s="786"/>
      <c r="ZZ1449" s="786"/>
      <c r="AAA1449" s="786"/>
      <c r="AAB1449" s="786"/>
      <c r="AAC1449" s="786"/>
      <c r="AAD1449" s="786"/>
      <c r="AAE1449" s="786"/>
      <c r="AAF1449" s="786"/>
      <c r="AAG1449" s="786"/>
      <c r="AAH1449" s="786"/>
      <c r="AAI1449" s="786"/>
      <c r="AAJ1449" s="786"/>
      <c r="AAK1449" s="786"/>
      <c r="AAL1449" s="786"/>
      <c r="AAM1449" s="786"/>
      <c r="AAN1449" s="786"/>
      <c r="AAO1449" s="786"/>
      <c r="AAP1449" s="786"/>
      <c r="AAQ1449" s="786"/>
      <c r="AAR1449" s="786"/>
      <c r="AAS1449" s="786"/>
      <c r="AAT1449" s="786"/>
      <c r="AAU1449" s="786"/>
      <c r="AAV1449" s="786"/>
      <c r="AAW1449" s="786"/>
      <c r="AAX1449" s="786"/>
      <c r="AAY1449" s="786"/>
      <c r="AAZ1449" s="786"/>
      <c r="ABA1449" s="786"/>
      <c r="ABB1449" s="786"/>
      <c r="ABC1449" s="786"/>
      <c r="ABD1449" s="786"/>
      <c r="ABE1449" s="786"/>
      <c r="ABF1449" s="786"/>
      <c r="ABG1449" s="786"/>
      <c r="ABH1449" s="786"/>
      <c r="ABI1449" s="786"/>
      <c r="ABJ1449" s="786"/>
      <c r="ABK1449" s="786"/>
      <c r="ABL1449" s="786"/>
      <c r="ABM1449" s="786"/>
      <c r="ABN1449" s="786"/>
      <c r="ABO1449" s="786"/>
      <c r="ABP1449" s="786"/>
      <c r="ABQ1449" s="786"/>
      <c r="ABR1449" s="786"/>
      <c r="ABS1449" s="786"/>
      <c r="ABT1449" s="786"/>
      <c r="ABU1449" s="786"/>
      <c r="ABV1449" s="786"/>
      <c r="ABW1449" s="786"/>
      <c r="ABX1449" s="786"/>
      <c r="ABY1449" s="786"/>
      <c r="ABZ1449" s="786"/>
      <c r="ACA1449" s="786"/>
      <c r="ACB1449" s="786"/>
      <c r="ACC1449" s="786"/>
      <c r="ACD1449" s="786"/>
      <c r="ACE1449" s="786"/>
      <c r="ACF1449" s="786"/>
      <c r="ACG1449" s="786"/>
      <c r="ACH1449" s="786"/>
      <c r="ACI1449" s="786"/>
      <c r="ACJ1449" s="786"/>
      <c r="ACK1449" s="786"/>
      <c r="ACL1449" s="786"/>
      <c r="ACM1449" s="786"/>
      <c r="ACN1449" s="786"/>
      <c r="ACO1449" s="786"/>
      <c r="ACP1449" s="786"/>
      <c r="ACQ1449" s="786"/>
      <c r="ACR1449" s="786"/>
      <c r="ACS1449" s="786"/>
    </row>
    <row r="1450" spans="1:773" s="786" customFormat="1" ht="48" hidden="1" customHeight="1" x14ac:dyDescent="0.25">
      <c r="A1450" s="1520">
        <v>2026</v>
      </c>
      <c r="B1450" s="1521">
        <v>479</v>
      </c>
      <c r="C1450" s="1521" t="s">
        <v>58</v>
      </c>
      <c r="D1450" s="1521">
        <v>3000654</v>
      </c>
      <c r="E1450" s="1521">
        <v>5005020</v>
      </c>
      <c r="F1450" s="1521" t="s">
        <v>2269</v>
      </c>
      <c r="G1450" s="1521" t="s">
        <v>2270</v>
      </c>
      <c r="H1450" s="1521">
        <v>93</v>
      </c>
      <c r="I1450" s="1521" t="s">
        <v>992</v>
      </c>
      <c r="J1450" s="1521" t="s">
        <v>10</v>
      </c>
      <c r="K1450" s="1521" t="s">
        <v>60</v>
      </c>
      <c r="L1450" s="1521" t="s">
        <v>3689</v>
      </c>
      <c r="M1450" s="1521" t="s">
        <v>62</v>
      </c>
      <c r="N1450" s="1521"/>
      <c r="O1450" s="1521" t="s">
        <v>2641</v>
      </c>
      <c r="P1450" s="1521" t="s">
        <v>65</v>
      </c>
      <c r="Q1450" s="1521">
        <v>1</v>
      </c>
      <c r="R1450" s="1550">
        <v>2600</v>
      </c>
      <c r="S1450" s="865" t="s">
        <v>787</v>
      </c>
      <c r="T1450" s="865" t="s">
        <v>787</v>
      </c>
      <c r="U1450" s="1521">
        <v>0</v>
      </c>
      <c r="V1450" s="1521">
        <v>26</v>
      </c>
      <c r="W1450" s="1521" t="s">
        <v>787</v>
      </c>
      <c r="X1450" s="1521" t="s">
        <v>787</v>
      </c>
      <c r="Y1450" s="1521" t="s">
        <v>787</v>
      </c>
      <c r="Z1450" s="1521" t="s">
        <v>787</v>
      </c>
      <c r="AA1450" s="1521" t="s">
        <v>787</v>
      </c>
      <c r="AB1450" s="1521" t="s">
        <v>787</v>
      </c>
      <c r="AC1450" s="1521" t="s">
        <v>787</v>
      </c>
      <c r="AD1450" s="1521" t="s">
        <v>787</v>
      </c>
      <c r="AE1450" s="285"/>
      <c r="AF1450" s="1523" t="s">
        <v>3951</v>
      </c>
      <c r="AG1450" s="1523" t="s">
        <v>3951</v>
      </c>
      <c r="AH1450" s="284">
        <f t="shared" si="1278"/>
        <v>0</v>
      </c>
      <c r="AI1450" s="284">
        <f t="shared" si="1287"/>
        <v>2600</v>
      </c>
      <c r="AJ1450" s="1523" t="s">
        <v>3951</v>
      </c>
      <c r="AK1450" s="1523" t="s">
        <v>3951</v>
      </c>
      <c r="AL1450" s="1523" t="s">
        <v>3951</v>
      </c>
      <c r="AM1450" s="1523" t="s">
        <v>3951</v>
      </c>
      <c r="AN1450" s="1523" t="s">
        <v>3951</v>
      </c>
      <c r="AO1450" s="1523" t="s">
        <v>3951</v>
      </c>
      <c r="AP1450" s="1523" t="s">
        <v>3951</v>
      </c>
      <c r="AQ1450" s="1523" t="s">
        <v>3951</v>
      </c>
      <c r="AR1450" s="288">
        <f t="shared" si="1279"/>
        <v>2600</v>
      </c>
      <c r="AS1450" s="1502" t="s">
        <v>2578</v>
      </c>
      <c r="AT1450" s="865" t="s">
        <v>787</v>
      </c>
      <c r="AU1450" s="865" t="s">
        <v>3535</v>
      </c>
      <c r="AV1450" s="865" t="s">
        <v>3536</v>
      </c>
      <c r="AW1450" s="1524">
        <v>46058</v>
      </c>
      <c r="AX1450" s="865" t="s">
        <v>3537</v>
      </c>
      <c r="AY1450" s="1524">
        <v>46078</v>
      </c>
      <c r="AZ1450" s="865" t="s">
        <v>787</v>
      </c>
      <c r="BA1450" s="865" t="s">
        <v>3538</v>
      </c>
      <c r="BB1450" s="865" t="s">
        <v>995</v>
      </c>
      <c r="BC1450" s="1525" t="s">
        <v>3808</v>
      </c>
      <c r="BD1450" s="1525" t="s">
        <v>3952</v>
      </c>
      <c r="BE1450" s="1525" t="s">
        <v>3810</v>
      </c>
      <c r="BF1450" s="1526">
        <v>46108</v>
      </c>
      <c r="BG1450" s="865" t="s">
        <v>787</v>
      </c>
      <c r="BH1450" s="1302">
        <v>6113</v>
      </c>
      <c r="BI1450" s="1302"/>
      <c r="BJ1450" s="865"/>
      <c r="BK1450" s="1302"/>
      <c r="BL1450" s="865">
        <v>6113</v>
      </c>
      <c r="BM1450" s="865"/>
      <c r="BN1450" s="1302"/>
      <c r="BO1450" s="1302"/>
      <c r="BP1450" s="1302"/>
      <c r="BQ1450" s="1527" t="s">
        <v>3811</v>
      </c>
      <c r="BR1450" s="2619"/>
      <c r="BS1450" s="1502" t="s">
        <v>3961</v>
      </c>
      <c r="BT1450" s="1502" t="s">
        <v>1275</v>
      </c>
      <c r="BU1450" s="1502" t="s">
        <v>1142</v>
      </c>
      <c r="BV1450" s="1307">
        <v>40964993</v>
      </c>
      <c r="BW1450" s="1306">
        <v>10409649934</v>
      </c>
      <c r="BX1450" s="1502" t="s">
        <v>2834</v>
      </c>
      <c r="BY1450" s="1528">
        <v>46117</v>
      </c>
      <c r="BZ1450" s="1528">
        <v>46142</v>
      </c>
      <c r="CA1450" s="865" t="s">
        <v>787</v>
      </c>
      <c r="CB1450" s="865"/>
      <c r="CC1450" s="865"/>
      <c r="CD1450" s="865"/>
      <c r="CE1450" s="865"/>
      <c r="CF1450" s="865"/>
      <c r="CG1450" s="865"/>
      <c r="CH1450" s="865"/>
      <c r="CI1450" s="865"/>
      <c r="CJ1450" s="865" t="s">
        <v>787</v>
      </c>
      <c r="CK1450" s="865"/>
      <c r="CL1450" s="865"/>
      <c r="CM1450" s="865"/>
      <c r="CN1450" s="865"/>
      <c r="CO1450" s="865"/>
      <c r="CP1450" s="865"/>
      <c r="CQ1450" s="865"/>
      <c r="CR1450" s="865"/>
      <c r="CS1450" s="865" t="s">
        <v>787</v>
      </c>
      <c r="CT1450" s="1525"/>
      <c r="CU1450" s="390">
        <f t="shared" si="1272"/>
        <v>0</v>
      </c>
      <c r="CV1450" s="373">
        <v>0</v>
      </c>
      <c r="CW1450" s="390">
        <f t="shared" si="1285"/>
        <v>0</v>
      </c>
      <c r="CX1450" s="373">
        <v>0</v>
      </c>
      <c r="CY1450" s="390">
        <f t="shared" si="1286"/>
        <v>0</v>
      </c>
      <c r="CZ1450" s="390">
        <f t="shared" si="1283"/>
        <v>0</v>
      </c>
      <c r="DA1450" s="390">
        <f t="shared" si="1284"/>
        <v>0</v>
      </c>
      <c r="DB1450" s="865" t="s">
        <v>787</v>
      </c>
      <c r="DC1450" s="1525">
        <v>26</v>
      </c>
      <c r="DD1450" s="1371">
        <f t="shared" si="1288"/>
        <v>2600</v>
      </c>
      <c r="DE1450" s="1525">
        <v>26</v>
      </c>
      <c r="DF1450" s="1371">
        <f t="shared" si="1290"/>
        <v>2600</v>
      </c>
      <c r="DG1450" s="865">
        <v>26</v>
      </c>
      <c r="DH1450" s="1371">
        <f t="shared" si="1289"/>
        <v>2600</v>
      </c>
      <c r="DI1450" s="865" t="s">
        <v>787</v>
      </c>
      <c r="DJ1450" s="865" t="s">
        <v>787</v>
      </c>
      <c r="DK1450" s="865"/>
      <c r="DL1450" s="865"/>
      <c r="DM1450" s="865"/>
      <c r="DN1450" s="865"/>
      <c r="DO1450" s="865"/>
      <c r="DP1450" s="865"/>
      <c r="DQ1450" s="865"/>
      <c r="DR1450" s="865"/>
      <c r="DS1450" s="865"/>
      <c r="DT1450" s="865" t="s">
        <v>787</v>
      </c>
      <c r="DU1450" s="793">
        <f t="shared" si="1274"/>
        <v>2600</v>
      </c>
      <c r="DV1450" s="794">
        <v>2600</v>
      </c>
      <c r="DW1450" s="794">
        <v>2600</v>
      </c>
      <c r="DX1450" s="794">
        <f t="shared" si="1276"/>
        <v>0</v>
      </c>
      <c r="DY1450" s="794">
        <f t="shared" si="1277"/>
        <v>0</v>
      </c>
      <c r="DZ1450" s="865" t="s">
        <v>787</v>
      </c>
      <c r="EA1450" s="865" t="s">
        <v>787</v>
      </c>
      <c r="EB1450" s="865" t="s">
        <v>787</v>
      </c>
      <c r="EC1450" s="865" t="s">
        <v>787</v>
      </c>
      <c r="ED1450" s="865" t="s">
        <v>787</v>
      </c>
      <c r="EE1450" s="865" t="s">
        <v>787</v>
      </c>
      <c r="EF1450" s="865" t="s">
        <v>787</v>
      </c>
      <c r="EG1450" s="865"/>
      <c r="EH1450" s="865" t="s">
        <v>787</v>
      </c>
      <c r="EI1450" s="865" t="s">
        <v>787</v>
      </c>
      <c r="EJ1450" s="865" t="s">
        <v>787</v>
      </c>
      <c r="EK1450" s="865" t="s">
        <v>787</v>
      </c>
      <c r="EL1450" s="865" t="s">
        <v>787</v>
      </c>
      <c r="EM1450" s="865" t="s">
        <v>787</v>
      </c>
      <c r="EN1450" s="865" t="s">
        <v>787</v>
      </c>
      <c r="EO1450" s="865" t="s">
        <v>787</v>
      </c>
      <c r="EP1450" s="865" t="s">
        <v>787</v>
      </c>
      <c r="EQ1450" s="865" t="s">
        <v>787</v>
      </c>
      <c r="ER1450" s="865" t="s">
        <v>787</v>
      </c>
      <c r="ES1450" s="865" t="s">
        <v>787</v>
      </c>
      <c r="ET1450" s="865" t="s">
        <v>787</v>
      </c>
      <c r="EU1450" s="865" t="s">
        <v>787</v>
      </c>
      <c r="EV1450" s="865" t="s">
        <v>787</v>
      </c>
      <c r="EW1450" s="865" t="s">
        <v>787</v>
      </c>
      <c r="EX1450" s="865" t="s">
        <v>787</v>
      </c>
      <c r="EY1450" s="865" t="s">
        <v>787</v>
      </c>
      <c r="EZ1450" s="865" t="s">
        <v>787</v>
      </c>
      <c r="FA1450" s="865" t="s">
        <v>787</v>
      </c>
      <c r="FB1450" s="865" t="s">
        <v>787</v>
      </c>
      <c r="FC1450" s="865" t="s">
        <v>787</v>
      </c>
      <c r="FD1450" s="865" t="s">
        <v>787</v>
      </c>
      <c r="FE1450" s="865" t="s">
        <v>787</v>
      </c>
      <c r="FF1450" s="865" t="s">
        <v>787</v>
      </c>
      <c r="FG1450" s="865" t="s">
        <v>787</v>
      </c>
      <c r="FH1450" s="865" t="s">
        <v>787</v>
      </c>
      <c r="FI1450" s="1434" t="s">
        <v>787</v>
      </c>
      <c r="FJ1450" s="1434" t="s">
        <v>787</v>
      </c>
      <c r="FK1450" s="1434" t="s">
        <v>787</v>
      </c>
      <c r="FL1450" s="1434" t="s">
        <v>787</v>
      </c>
      <c r="FM1450" s="1434" t="s">
        <v>787</v>
      </c>
      <c r="FN1450" s="1434" t="s">
        <v>787</v>
      </c>
      <c r="FO1450" s="1434" t="s">
        <v>787</v>
      </c>
      <c r="FP1450" s="1434" t="s">
        <v>787</v>
      </c>
      <c r="FQ1450" s="1434" t="s">
        <v>787</v>
      </c>
      <c r="FR1450" s="1434" t="s">
        <v>787</v>
      </c>
      <c r="FS1450" s="1434" t="s">
        <v>787</v>
      </c>
      <c r="FT1450" s="1434" t="s">
        <v>787</v>
      </c>
      <c r="FU1450" s="1434" t="s">
        <v>787</v>
      </c>
      <c r="FV1450" s="1434" t="s">
        <v>787</v>
      </c>
      <c r="FW1450" s="1434" t="s">
        <v>787</v>
      </c>
      <c r="FX1450" s="1434" t="s">
        <v>787</v>
      </c>
      <c r="FY1450" s="1434" t="s">
        <v>787</v>
      </c>
      <c r="FZ1450" s="1434" t="s">
        <v>787</v>
      </c>
      <c r="GA1450" s="1434" t="s">
        <v>787</v>
      </c>
      <c r="GB1450" s="1434" t="s">
        <v>787</v>
      </c>
      <c r="GC1450" s="1434" t="s">
        <v>787</v>
      </c>
      <c r="GD1450" s="1434" t="s">
        <v>787</v>
      </c>
      <c r="GE1450" s="1434" t="s">
        <v>787</v>
      </c>
      <c r="GF1450" s="1434" t="s">
        <v>787</v>
      </c>
      <c r="GG1450" s="1434" t="s">
        <v>787</v>
      </c>
      <c r="GH1450" s="1434" t="s">
        <v>787</v>
      </c>
      <c r="GI1450" s="1434" t="s">
        <v>787</v>
      </c>
      <c r="GJ1450" s="1434" t="s">
        <v>787</v>
      </c>
      <c r="GK1450" s="1434" t="s">
        <v>787</v>
      </c>
      <c r="GL1450" s="1434" t="s">
        <v>787</v>
      </c>
      <c r="GM1450" s="1434" t="s">
        <v>787</v>
      </c>
      <c r="GN1450" s="1434" t="s">
        <v>787</v>
      </c>
      <c r="GO1450" s="1434" t="s">
        <v>787</v>
      </c>
      <c r="GP1450" s="1434" t="s">
        <v>787</v>
      </c>
      <c r="GQ1450" s="1434" t="s">
        <v>787</v>
      </c>
      <c r="GR1450" s="1434" t="s">
        <v>787</v>
      </c>
      <c r="GS1450" s="1434" t="s">
        <v>787</v>
      </c>
      <c r="GT1450" s="1434" t="s">
        <v>787</v>
      </c>
      <c r="GU1450" s="1434" t="s">
        <v>787</v>
      </c>
      <c r="GV1450" s="1434" t="s">
        <v>787</v>
      </c>
      <c r="GW1450" s="1434" t="s">
        <v>787</v>
      </c>
      <c r="GX1450" s="1434" t="s">
        <v>787</v>
      </c>
      <c r="GY1450" s="1434" t="s">
        <v>787</v>
      </c>
      <c r="GZ1450" s="1434" t="s">
        <v>787</v>
      </c>
      <c r="HA1450" s="1434" t="s">
        <v>787</v>
      </c>
      <c r="HB1450" s="1434" t="s">
        <v>787</v>
      </c>
      <c r="HC1450" s="1434" t="s">
        <v>787</v>
      </c>
      <c r="HD1450" s="1434" t="s">
        <v>787</v>
      </c>
      <c r="HE1450" s="1434" t="s">
        <v>787</v>
      </c>
      <c r="HF1450" s="1434" t="s">
        <v>787</v>
      </c>
      <c r="HG1450" s="1434" t="s">
        <v>787</v>
      </c>
      <c r="HH1450" s="1434" t="s">
        <v>787</v>
      </c>
      <c r="HI1450" s="1434" t="s">
        <v>787</v>
      </c>
      <c r="HJ1450" s="1434" t="s">
        <v>787</v>
      </c>
      <c r="HK1450" s="1434" t="s">
        <v>787</v>
      </c>
      <c r="HL1450" s="1434" t="s">
        <v>787</v>
      </c>
      <c r="HM1450" s="1434" t="s">
        <v>787</v>
      </c>
      <c r="HN1450" s="1434" t="s">
        <v>787</v>
      </c>
      <c r="HO1450" s="1434" t="s">
        <v>787</v>
      </c>
      <c r="HP1450" s="1434" t="s">
        <v>787</v>
      </c>
      <c r="HQ1450" s="1434" t="s">
        <v>787</v>
      </c>
      <c r="HR1450" s="1434" t="s">
        <v>787</v>
      </c>
      <c r="HS1450" s="1434" t="s">
        <v>787</v>
      </c>
      <c r="HT1450" s="1434" t="s">
        <v>787</v>
      </c>
      <c r="HU1450" s="1434" t="s">
        <v>787</v>
      </c>
      <c r="HV1450" s="1434" t="s">
        <v>787</v>
      </c>
      <c r="HW1450" s="1434" t="s">
        <v>787</v>
      </c>
      <c r="HX1450" s="1434" t="s">
        <v>787</v>
      </c>
      <c r="HY1450" s="1434" t="s">
        <v>787</v>
      </c>
      <c r="HZ1450" s="1434" t="s">
        <v>787</v>
      </c>
      <c r="IA1450" s="1434" t="s">
        <v>787</v>
      </c>
      <c r="IB1450" s="1434" t="s">
        <v>787</v>
      </c>
      <c r="IC1450" s="1434" t="s">
        <v>787</v>
      </c>
      <c r="ID1450" s="1434" t="s">
        <v>787</v>
      </c>
      <c r="IE1450" s="1434" t="s">
        <v>787</v>
      </c>
      <c r="IF1450" s="1434" t="s">
        <v>787</v>
      </c>
      <c r="IG1450" s="1434" t="s">
        <v>787</v>
      </c>
      <c r="IH1450" s="1434" t="s">
        <v>787</v>
      </c>
      <c r="II1450" s="1434" t="s">
        <v>787</v>
      </c>
      <c r="IJ1450" s="1434" t="s">
        <v>787</v>
      </c>
      <c r="IK1450" s="1434" t="s">
        <v>787</v>
      </c>
      <c r="IL1450" s="1434" t="s">
        <v>787</v>
      </c>
      <c r="IM1450" s="1434" t="s">
        <v>787</v>
      </c>
      <c r="IN1450" s="1434" t="s">
        <v>787</v>
      </c>
      <c r="IO1450" s="1434" t="s">
        <v>787</v>
      </c>
      <c r="IP1450" s="1434" t="s">
        <v>787</v>
      </c>
      <c r="IQ1450" s="1434" t="s">
        <v>787</v>
      </c>
      <c r="IR1450" s="1434" t="s">
        <v>787</v>
      </c>
      <c r="IS1450" s="1434" t="s">
        <v>787</v>
      </c>
      <c r="IT1450" s="1434" t="s">
        <v>787</v>
      </c>
      <c r="IU1450" s="1434" t="s">
        <v>787</v>
      </c>
      <c r="IV1450" s="1434" t="s">
        <v>787</v>
      </c>
      <c r="IW1450" s="1434" t="s">
        <v>787</v>
      </c>
      <c r="IX1450" s="1434" t="s">
        <v>787</v>
      </c>
      <c r="IY1450" s="1434" t="s">
        <v>787</v>
      </c>
      <c r="IZ1450" s="1434" t="s">
        <v>787</v>
      </c>
      <c r="JA1450" s="1434" t="s">
        <v>787</v>
      </c>
      <c r="JB1450" s="1434" t="s">
        <v>787</v>
      </c>
      <c r="JC1450" s="1434" t="s">
        <v>787</v>
      </c>
      <c r="JD1450" s="1434" t="s">
        <v>787</v>
      </c>
      <c r="JE1450" s="1434" t="s">
        <v>787</v>
      </c>
      <c r="JF1450" s="1434" t="s">
        <v>787</v>
      </c>
      <c r="JG1450" s="1434" t="s">
        <v>787</v>
      </c>
      <c r="JH1450" s="1434" t="s">
        <v>787</v>
      </c>
      <c r="JI1450" s="1434" t="s">
        <v>787</v>
      </c>
      <c r="JJ1450" s="1434" t="s">
        <v>787</v>
      </c>
      <c r="JK1450" s="1434" t="s">
        <v>787</v>
      </c>
      <c r="JL1450" s="1434" t="s">
        <v>787</v>
      </c>
      <c r="JM1450" s="1434" t="s">
        <v>787</v>
      </c>
      <c r="JN1450" s="1434" t="s">
        <v>787</v>
      </c>
      <c r="JO1450" s="1434" t="s">
        <v>787</v>
      </c>
      <c r="JP1450" s="1434" t="s">
        <v>787</v>
      </c>
      <c r="JQ1450" s="1434" t="s">
        <v>787</v>
      </c>
      <c r="JR1450" s="1434" t="s">
        <v>787</v>
      </c>
      <c r="JS1450" s="1434" t="s">
        <v>787</v>
      </c>
      <c r="JT1450" s="1434" t="s">
        <v>787</v>
      </c>
      <c r="JU1450" s="1434" t="s">
        <v>787</v>
      </c>
      <c r="JV1450" s="1434" t="s">
        <v>787</v>
      </c>
      <c r="JW1450" s="1434" t="s">
        <v>787</v>
      </c>
      <c r="JX1450" s="1434" t="s">
        <v>787</v>
      </c>
      <c r="JY1450" s="1434" t="s">
        <v>787</v>
      </c>
      <c r="JZ1450" s="1434" t="s">
        <v>787</v>
      </c>
      <c r="KA1450" s="1434" t="s">
        <v>787</v>
      </c>
      <c r="KB1450" s="1434" t="s">
        <v>787</v>
      </c>
      <c r="KC1450" s="1434" t="s">
        <v>787</v>
      </c>
      <c r="KD1450" s="1434" t="s">
        <v>787</v>
      </c>
      <c r="KE1450" s="1434" t="s">
        <v>787</v>
      </c>
      <c r="KF1450" s="1434" t="s">
        <v>787</v>
      </c>
      <c r="KG1450" s="1434" t="s">
        <v>787</v>
      </c>
      <c r="KH1450" s="1434" t="s">
        <v>787</v>
      </c>
      <c r="KI1450" s="1434" t="s">
        <v>787</v>
      </c>
      <c r="KJ1450" s="1434" t="s">
        <v>787</v>
      </c>
      <c r="KK1450" s="1434" t="s">
        <v>787</v>
      </c>
      <c r="KL1450" s="1434" t="s">
        <v>787</v>
      </c>
      <c r="KM1450" s="1434" t="s">
        <v>787</v>
      </c>
      <c r="KN1450" s="1434" t="s">
        <v>787</v>
      </c>
      <c r="KO1450" s="1434" t="s">
        <v>787</v>
      </c>
      <c r="KP1450" s="1434" t="s">
        <v>787</v>
      </c>
      <c r="KQ1450" s="1434" t="s">
        <v>787</v>
      </c>
      <c r="KR1450" s="1434" t="s">
        <v>787</v>
      </c>
      <c r="KS1450" s="1434" t="s">
        <v>787</v>
      </c>
      <c r="KT1450" s="1434" t="s">
        <v>787</v>
      </c>
      <c r="KU1450" s="1434" t="s">
        <v>787</v>
      </c>
      <c r="KV1450" s="1434" t="s">
        <v>787</v>
      </c>
      <c r="KW1450" s="1434" t="s">
        <v>787</v>
      </c>
      <c r="KX1450" s="1434" t="s">
        <v>787</v>
      </c>
      <c r="KY1450" s="1434" t="s">
        <v>787</v>
      </c>
      <c r="KZ1450" s="1434" t="s">
        <v>787</v>
      </c>
      <c r="LA1450" s="1434" t="s">
        <v>787</v>
      </c>
      <c r="LB1450" s="1434" t="s">
        <v>787</v>
      </c>
      <c r="LC1450" s="1434" t="s">
        <v>787</v>
      </c>
      <c r="LD1450" s="1434" t="s">
        <v>787</v>
      </c>
      <c r="LE1450" s="1434" t="s">
        <v>787</v>
      </c>
      <c r="LF1450" s="1434" t="s">
        <v>787</v>
      </c>
      <c r="LG1450" s="1434" t="s">
        <v>787</v>
      </c>
      <c r="LH1450" s="1434" t="s">
        <v>787</v>
      </c>
      <c r="LI1450" s="1434" t="s">
        <v>787</v>
      </c>
      <c r="LJ1450" s="1434" t="s">
        <v>787</v>
      </c>
      <c r="LK1450" s="1434" t="s">
        <v>787</v>
      </c>
      <c r="LL1450" s="1434" t="s">
        <v>787</v>
      </c>
      <c r="LM1450" s="1434" t="s">
        <v>787</v>
      </c>
      <c r="LN1450" s="1434" t="s">
        <v>787</v>
      </c>
      <c r="LO1450" s="1434" t="s">
        <v>787</v>
      </c>
      <c r="LP1450" s="1434" t="s">
        <v>787</v>
      </c>
      <c r="LQ1450" s="1434" t="s">
        <v>787</v>
      </c>
      <c r="LR1450" s="1434" t="s">
        <v>787</v>
      </c>
      <c r="LS1450" s="1434" t="s">
        <v>787</v>
      </c>
      <c r="LT1450" s="1434" t="s">
        <v>787</v>
      </c>
      <c r="LU1450" s="1434" t="s">
        <v>787</v>
      </c>
      <c r="LV1450" s="1434" t="s">
        <v>787</v>
      </c>
      <c r="LW1450" s="1434" t="s">
        <v>787</v>
      </c>
      <c r="LX1450" s="1434" t="s">
        <v>787</v>
      </c>
      <c r="LY1450" s="1434" t="s">
        <v>787</v>
      </c>
      <c r="LZ1450" s="1434" t="s">
        <v>787</v>
      </c>
      <c r="MA1450" s="1434" t="s">
        <v>787</v>
      </c>
      <c r="MB1450" s="1434" t="s">
        <v>787</v>
      </c>
      <c r="MC1450" s="1434" t="s">
        <v>787</v>
      </c>
    </row>
    <row r="1451" spans="1:773" s="786" customFormat="1" ht="48" hidden="1" customHeight="1" x14ac:dyDescent="0.25">
      <c r="A1451" s="1520">
        <v>2026</v>
      </c>
      <c r="B1451" s="1521">
        <v>479</v>
      </c>
      <c r="C1451" s="1521" t="s">
        <v>58</v>
      </c>
      <c r="D1451" s="1521">
        <v>3000654</v>
      </c>
      <c r="E1451" s="1521">
        <v>5005020</v>
      </c>
      <c r="F1451" s="1521" t="s">
        <v>2269</v>
      </c>
      <c r="G1451" s="1521" t="s">
        <v>2270</v>
      </c>
      <c r="H1451" s="1521">
        <v>93</v>
      </c>
      <c r="I1451" s="1521" t="s">
        <v>992</v>
      </c>
      <c r="J1451" s="1521" t="s">
        <v>10</v>
      </c>
      <c r="K1451" s="1521" t="s">
        <v>60</v>
      </c>
      <c r="L1451" s="1521" t="s">
        <v>3689</v>
      </c>
      <c r="M1451" s="1521" t="s">
        <v>62</v>
      </c>
      <c r="N1451" s="1521"/>
      <c r="O1451" s="1521" t="s">
        <v>2641</v>
      </c>
      <c r="P1451" s="1521" t="s">
        <v>65</v>
      </c>
      <c r="Q1451" s="1521">
        <v>1</v>
      </c>
      <c r="R1451" s="1550">
        <v>2600</v>
      </c>
      <c r="S1451" s="865" t="s">
        <v>787</v>
      </c>
      <c r="T1451" s="865" t="s">
        <v>787</v>
      </c>
      <c r="U1451" s="1521">
        <v>0</v>
      </c>
      <c r="V1451" s="1521">
        <v>26</v>
      </c>
      <c r="W1451" s="1521" t="s">
        <v>787</v>
      </c>
      <c r="AE1451" s="285"/>
      <c r="AF1451" s="1523" t="s">
        <v>3951</v>
      </c>
      <c r="AG1451" s="1523" t="s">
        <v>3951</v>
      </c>
      <c r="AH1451" s="284">
        <f t="shared" si="1278"/>
        <v>0</v>
      </c>
      <c r="AI1451" s="284">
        <f t="shared" si="1287"/>
        <v>2600</v>
      </c>
      <c r="AJ1451" s="1523" t="s">
        <v>3951</v>
      </c>
      <c r="AK1451" s="1523" t="s">
        <v>3951</v>
      </c>
      <c r="AL1451" s="1523" t="s">
        <v>3951</v>
      </c>
      <c r="AM1451" s="1523" t="s">
        <v>3951</v>
      </c>
      <c r="AN1451" s="1523" t="s">
        <v>3951</v>
      </c>
      <c r="AO1451" s="1523" t="s">
        <v>3951</v>
      </c>
      <c r="AP1451" s="1523" t="s">
        <v>3951</v>
      </c>
      <c r="AQ1451" s="1523" t="s">
        <v>3951</v>
      </c>
      <c r="AR1451" s="288">
        <f t="shared" si="1279"/>
        <v>2600</v>
      </c>
      <c r="AS1451" s="1502" t="s">
        <v>2578</v>
      </c>
      <c r="AT1451" s="865" t="s">
        <v>787</v>
      </c>
      <c r="AU1451" s="865" t="s">
        <v>3535</v>
      </c>
      <c r="AV1451" s="865" t="s">
        <v>3536</v>
      </c>
      <c r="AW1451" s="1524">
        <v>46058</v>
      </c>
      <c r="AX1451" s="865" t="s">
        <v>3537</v>
      </c>
      <c r="AY1451" s="1524">
        <v>46078</v>
      </c>
      <c r="AZ1451" s="865"/>
      <c r="BA1451" s="865" t="s">
        <v>3538</v>
      </c>
      <c r="BB1451" s="865" t="s">
        <v>995</v>
      </c>
      <c r="BC1451" s="1525" t="s">
        <v>3808</v>
      </c>
      <c r="BD1451" s="1525" t="s">
        <v>3952</v>
      </c>
      <c r="BE1451" s="1525" t="s">
        <v>3810</v>
      </c>
      <c r="BF1451" s="1526">
        <v>46108</v>
      </c>
      <c r="BG1451" s="865"/>
      <c r="BH1451" s="1302">
        <v>6146</v>
      </c>
      <c r="BI1451" s="1302"/>
      <c r="BJ1451" s="865"/>
      <c r="BK1451" s="1302"/>
      <c r="BL1451" s="865">
        <v>6146</v>
      </c>
      <c r="BM1451" s="865"/>
      <c r="BN1451" s="1302"/>
      <c r="BO1451" s="1302"/>
      <c r="BP1451" s="1582"/>
      <c r="BQ1451" s="1527" t="s">
        <v>3811</v>
      </c>
      <c r="BR1451" s="1600"/>
      <c r="BS1451" s="1427" t="s">
        <v>2397</v>
      </c>
      <c r="BT1451" s="1426" t="s">
        <v>3336</v>
      </c>
      <c r="BU1451" s="1426" t="s">
        <v>3337</v>
      </c>
      <c r="BV1451" s="777">
        <v>47170479</v>
      </c>
      <c r="BW1451" s="1238">
        <v>10471704798</v>
      </c>
      <c r="BX1451" s="1502" t="s">
        <v>2834</v>
      </c>
      <c r="BY1451" s="1528">
        <v>46117</v>
      </c>
      <c r="BZ1451" s="1528">
        <v>46142</v>
      </c>
      <c r="CA1451" s="865"/>
      <c r="CB1451" s="865"/>
      <c r="CC1451" s="865"/>
      <c r="CD1451" s="865"/>
      <c r="CE1451" s="865"/>
      <c r="CF1451" s="865"/>
      <c r="CG1451" s="865"/>
      <c r="CH1451" s="865"/>
      <c r="CI1451" s="865"/>
      <c r="CJ1451" s="865"/>
      <c r="CK1451" s="865"/>
      <c r="CL1451" s="865"/>
      <c r="CM1451" s="865"/>
      <c r="CN1451" s="865"/>
      <c r="CO1451" s="865"/>
      <c r="CP1451" s="865"/>
      <c r="CQ1451" s="865"/>
      <c r="CR1451" s="865"/>
      <c r="CS1451" s="865"/>
      <c r="CT1451" s="1525"/>
      <c r="CU1451" s="390">
        <f t="shared" si="1272"/>
        <v>0</v>
      </c>
      <c r="CV1451" s="373">
        <v>0</v>
      </c>
      <c r="CW1451" s="390">
        <f t="shared" si="1285"/>
        <v>0</v>
      </c>
      <c r="CX1451" s="373">
        <v>0</v>
      </c>
      <c r="CY1451" s="390">
        <f t="shared" si="1286"/>
        <v>0</v>
      </c>
      <c r="CZ1451" s="390">
        <f t="shared" si="1283"/>
        <v>0</v>
      </c>
      <c r="DA1451" s="390">
        <f t="shared" si="1284"/>
        <v>0</v>
      </c>
      <c r="DB1451" s="865"/>
      <c r="DC1451" s="1525">
        <v>26</v>
      </c>
      <c r="DD1451" s="1371">
        <f t="shared" si="1288"/>
        <v>2600</v>
      </c>
      <c r="DE1451" s="1525">
        <v>26</v>
      </c>
      <c r="DF1451" s="1371">
        <f t="shared" si="1290"/>
        <v>2600</v>
      </c>
      <c r="DG1451" s="865">
        <v>26</v>
      </c>
      <c r="DH1451" s="1371">
        <f t="shared" si="1289"/>
        <v>2600</v>
      </c>
      <c r="DI1451" s="865"/>
      <c r="DJ1451" s="865"/>
      <c r="DK1451" s="865"/>
      <c r="DL1451" s="865"/>
      <c r="DM1451" s="865"/>
      <c r="DN1451" s="865"/>
      <c r="DO1451" s="865"/>
      <c r="DP1451" s="865"/>
      <c r="DQ1451" s="865"/>
      <c r="DR1451" s="865"/>
      <c r="DS1451" s="865"/>
      <c r="DT1451" s="865"/>
      <c r="DU1451" s="793">
        <f t="shared" si="1274"/>
        <v>2600</v>
      </c>
      <c r="DV1451" s="794">
        <f t="shared" ref="DV1451:DV1476" si="1291">CE1451+CN1451+CW1451+DF1451</f>
        <v>2600</v>
      </c>
      <c r="DW1451" s="794">
        <f t="shared" ref="DW1451:DW1466" si="1292">CG1451+CP1451+CY1451+DH1451</f>
        <v>2600</v>
      </c>
      <c r="DX1451" s="794">
        <f t="shared" si="1276"/>
        <v>0</v>
      </c>
      <c r="DY1451" s="794">
        <f t="shared" si="1277"/>
        <v>0</v>
      </c>
      <c r="DZ1451" s="865"/>
      <c r="EA1451" s="865"/>
      <c r="EB1451" s="865"/>
      <c r="EC1451" s="865"/>
      <c r="ED1451" s="865"/>
      <c r="EE1451" s="865"/>
      <c r="EF1451" s="865"/>
      <c r="EG1451" s="865"/>
      <c r="EH1451" s="865"/>
      <c r="EI1451" s="865"/>
      <c r="EJ1451" s="865"/>
      <c r="EK1451" s="865"/>
      <c r="EL1451" s="865"/>
      <c r="EM1451" s="865"/>
      <c r="EN1451" s="865"/>
      <c r="EO1451" s="865"/>
      <c r="EP1451" s="865"/>
      <c r="EQ1451" s="865"/>
      <c r="ER1451" s="865"/>
      <c r="ES1451" s="865"/>
      <c r="ET1451" s="865"/>
      <c r="EU1451" s="865"/>
      <c r="EV1451" s="865"/>
      <c r="EW1451" s="865"/>
      <c r="EX1451" s="865"/>
      <c r="EY1451" s="865"/>
      <c r="EZ1451" s="865"/>
      <c r="FA1451" s="865"/>
      <c r="FB1451" s="865"/>
      <c r="FC1451" s="865"/>
      <c r="FD1451" s="865"/>
      <c r="FE1451" s="865"/>
      <c r="FF1451" s="865"/>
      <c r="FG1451" s="865"/>
      <c r="FH1451" s="865"/>
      <c r="FI1451" s="1530"/>
      <c r="FJ1451" s="1530"/>
      <c r="FK1451" s="1530"/>
      <c r="FL1451" s="1530"/>
      <c r="FM1451" s="1530"/>
      <c r="FN1451" s="1530"/>
      <c r="FO1451" s="1530"/>
      <c r="FP1451" s="1530"/>
      <c r="FQ1451" s="1530"/>
      <c r="FR1451" s="1530"/>
      <c r="FS1451" s="1530"/>
      <c r="FT1451" s="1530"/>
      <c r="FU1451" s="1530"/>
      <c r="FV1451" s="1530"/>
      <c r="FW1451" s="1530"/>
      <c r="FX1451" s="1530"/>
      <c r="FY1451" s="1530"/>
      <c r="FZ1451" s="1530"/>
      <c r="GA1451" s="1530"/>
      <c r="GB1451" s="1530"/>
      <c r="GC1451" s="1530"/>
      <c r="GD1451" s="1530"/>
      <c r="GE1451" s="1530"/>
      <c r="GF1451" s="1530"/>
      <c r="GG1451" s="1530"/>
      <c r="GH1451" s="1530"/>
      <c r="GI1451" s="1530"/>
      <c r="GJ1451" s="1530"/>
      <c r="GK1451" s="1530"/>
      <c r="GL1451" s="1530"/>
      <c r="GM1451" s="1530"/>
      <c r="GN1451" s="1530"/>
      <c r="GO1451" s="1530"/>
      <c r="GP1451" s="1530"/>
      <c r="GQ1451" s="1530"/>
      <c r="GR1451" s="1530"/>
      <c r="GS1451" s="1530"/>
      <c r="GT1451" s="1530"/>
      <c r="GU1451" s="1530"/>
      <c r="GV1451" s="1530"/>
      <c r="GW1451" s="1530"/>
      <c r="GX1451" s="1530"/>
      <c r="GY1451" s="1530"/>
      <c r="GZ1451" s="1530"/>
      <c r="HA1451" s="1530"/>
      <c r="HB1451" s="1530"/>
      <c r="HC1451" s="1530"/>
      <c r="HD1451" s="1530"/>
      <c r="HE1451" s="1530"/>
      <c r="HF1451" s="1530"/>
      <c r="HG1451" s="1530"/>
      <c r="HH1451" s="1530"/>
      <c r="HI1451" s="1530"/>
      <c r="HJ1451" s="1530"/>
      <c r="HK1451" s="1530"/>
      <c r="HL1451" s="1530"/>
      <c r="HM1451" s="1530"/>
      <c r="HN1451" s="1530"/>
      <c r="HO1451" s="1530"/>
      <c r="HP1451" s="1530"/>
      <c r="HQ1451" s="1530"/>
      <c r="HR1451" s="1530"/>
      <c r="HS1451" s="1530"/>
      <c r="HT1451" s="1530"/>
      <c r="HU1451" s="1530"/>
      <c r="HV1451" s="1530"/>
      <c r="HW1451" s="1530"/>
      <c r="HX1451" s="1530"/>
      <c r="HY1451" s="1530"/>
      <c r="HZ1451" s="1530"/>
      <c r="IA1451" s="1530"/>
      <c r="IB1451" s="1530"/>
      <c r="IC1451" s="1530"/>
      <c r="ID1451" s="1530"/>
      <c r="IE1451" s="1530"/>
      <c r="IF1451" s="1530"/>
      <c r="IG1451" s="1530"/>
      <c r="IH1451" s="1530"/>
      <c r="II1451" s="1530"/>
      <c r="IJ1451" s="1530"/>
      <c r="IK1451" s="1530"/>
      <c r="IL1451" s="1530"/>
      <c r="IM1451" s="1530"/>
      <c r="IN1451" s="1530"/>
      <c r="IO1451" s="1530"/>
      <c r="IP1451" s="1530"/>
      <c r="IQ1451" s="1530"/>
      <c r="IR1451" s="1530"/>
      <c r="IS1451" s="1530"/>
      <c r="IT1451" s="1530"/>
      <c r="IU1451" s="1530"/>
      <c r="IV1451" s="1530"/>
      <c r="IW1451" s="1530"/>
      <c r="IX1451" s="1530"/>
      <c r="IY1451" s="1530"/>
      <c r="IZ1451" s="1530"/>
      <c r="JA1451" s="1530"/>
      <c r="JB1451" s="1530"/>
      <c r="JC1451" s="1530"/>
      <c r="JD1451" s="1530"/>
      <c r="JE1451" s="1530"/>
      <c r="JF1451" s="1530"/>
      <c r="JG1451" s="1530"/>
      <c r="JH1451" s="1530"/>
      <c r="JI1451" s="1530"/>
      <c r="JJ1451" s="1530"/>
      <c r="JK1451" s="1530"/>
      <c r="JL1451" s="1530"/>
      <c r="JM1451" s="1530"/>
      <c r="JN1451" s="1530"/>
      <c r="JO1451" s="1530"/>
      <c r="JP1451" s="1530"/>
      <c r="JQ1451" s="1530"/>
      <c r="JR1451" s="1530"/>
      <c r="JS1451" s="1530"/>
      <c r="JT1451" s="1530"/>
      <c r="JU1451" s="1530"/>
      <c r="JV1451" s="1530"/>
      <c r="JW1451" s="1530"/>
      <c r="JX1451" s="1530"/>
      <c r="JY1451" s="1530"/>
      <c r="JZ1451" s="1530"/>
      <c r="KA1451" s="1530"/>
      <c r="KB1451" s="1530"/>
      <c r="KC1451" s="1530"/>
      <c r="KD1451" s="1530"/>
      <c r="KE1451" s="1530"/>
      <c r="KF1451" s="1530"/>
      <c r="KG1451" s="1530"/>
      <c r="KH1451" s="1530"/>
      <c r="KI1451" s="1530"/>
      <c r="KJ1451" s="1530"/>
      <c r="KK1451" s="1530"/>
      <c r="KL1451" s="1530"/>
      <c r="KM1451" s="1530"/>
      <c r="KN1451" s="1530"/>
      <c r="KO1451" s="1530"/>
      <c r="KP1451" s="1530"/>
      <c r="KQ1451" s="1530"/>
      <c r="KR1451" s="1530"/>
      <c r="KS1451" s="1530"/>
      <c r="KT1451" s="1530"/>
      <c r="KU1451" s="1530"/>
      <c r="KV1451" s="1530"/>
      <c r="KW1451" s="1530"/>
      <c r="KX1451" s="1530"/>
      <c r="KY1451" s="1530"/>
      <c r="KZ1451" s="1530"/>
      <c r="LA1451" s="1530"/>
      <c r="LB1451" s="1530"/>
      <c r="LC1451" s="1530"/>
      <c r="LD1451" s="1530"/>
      <c r="LE1451" s="1530"/>
      <c r="LF1451" s="1530"/>
      <c r="LG1451" s="1530"/>
      <c r="LH1451" s="1530"/>
      <c r="LI1451" s="1530"/>
      <c r="LJ1451" s="1530"/>
      <c r="LK1451" s="1530"/>
      <c r="LL1451" s="1530"/>
      <c r="LM1451" s="1530"/>
      <c r="LN1451" s="1530"/>
      <c r="LO1451" s="1530"/>
      <c r="LP1451" s="1530"/>
      <c r="LQ1451" s="1530"/>
      <c r="LR1451" s="1530"/>
      <c r="LS1451" s="1530"/>
      <c r="LT1451" s="1530"/>
      <c r="LU1451" s="1530"/>
      <c r="LV1451" s="1530"/>
      <c r="LW1451" s="1530"/>
      <c r="LX1451" s="1530"/>
      <c r="LY1451" s="1530"/>
      <c r="LZ1451" s="1530"/>
      <c r="MA1451" s="1530"/>
      <c r="MB1451" s="1530"/>
      <c r="MC1451" s="1530"/>
    </row>
    <row r="1452" spans="1:773" s="786" customFormat="1" ht="48" hidden="1" customHeight="1" x14ac:dyDescent="0.25">
      <c r="A1452" s="1520">
        <v>2026</v>
      </c>
      <c r="B1452" s="1521">
        <v>479</v>
      </c>
      <c r="C1452" s="1521" t="s">
        <v>58</v>
      </c>
      <c r="D1452" s="1521">
        <v>3000654</v>
      </c>
      <c r="E1452" s="1521">
        <v>5005020</v>
      </c>
      <c r="F1452" s="1521" t="s">
        <v>2269</v>
      </c>
      <c r="G1452" s="1521" t="s">
        <v>2270</v>
      </c>
      <c r="H1452" s="1521">
        <v>93</v>
      </c>
      <c r="I1452" s="1521" t="s">
        <v>992</v>
      </c>
      <c r="J1452" s="1521" t="s">
        <v>10</v>
      </c>
      <c r="K1452" s="1521" t="s">
        <v>60</v>
      </c>
      <c r="L1452" s="1521" t="s">
        <v>3689</v>
      </c>
      <c r="M1452" s="1521" t="s">
        <v>62</v>
      </c>
      <c r="N1452" s="1521"/>
      <c r="O1452" s="1521" t="s">
        <v>2641</v>
      </c>
      <c r="P1452" s="1521" t="s">
        <v>65</v>
      </c>
      <c r="Q1452" s="1521">
        <v>1</v>
      </c>
      <c r="R1452" s="1550">
        <v>2600</v>
      </c>
      <c r="S1452" s="865" t="s">
        <v>787</v>
      </c>
      <c r="T1452" s="865" t="s">
        <v>787</v>
      </c>
      <c r="U1452" s="1521">
        <v>0</v>
      </c>
      <c r="V1452" s="1521">
        <v>26</v>
      </c>
      <c r="W1452" s="1521" t="s">
        <v>787</v>
      </c>
      <c r="AE1452" s="285"/>
      <c r="AF1452" s="1523" t="s">
        <v>3951</v>
      </c>
      <c r="AG1452" s="1523" t="s">
        <v>3951</v>
      </c>
      <c r="AH1452" s="284">
        <f t="shared" si="1278"/>
        <v>0</v>
      </c>
      <c r="AI1452" s="284">
        <f t="shared" si="1287"/>
        <v>2600</v>
      </c>
      <c r="AJ1452" s="1523" t="s">
        <v>3951</v>
      </c>
      <c r="AK1452" s="1523" t="s">
        <v>3951</v>
      </c>
      <c r="AL1452" s="1523" t="s">
        <v>3951</v>
      </c>
      <c r="AM1452" s="1523" t="s">
        <v>3951</v>
      </c>
      <c r="AN1452" s="1523" t="s">
        <v>3951</v>
      </c>
      <c r="AO1452" s="1523" t="s">
        <v>3951</v>
      </c>
      <c r="AP1452" s="1523" t="s">
        <v>3951</v>
      </c>
      <c r="AQ1452" s="1523" t="s">
        <v>3951</v>
      </c>
      <c r="AR1452" s="288">
        <f t="shared" si="1279"/>
        <v>2600</v>
      </c>
      <c r="AS1452" s="1502" t="s">
        <v>2578</v>
      </c>
      <c r="AT1452" s="865" t="s">
        <v>787</v>
      </c>
      <c r="AU1452" s="865" t="s">
        <v>3535</v>
      </c>
      <c r="AV1452" s="865" t="s">
        <v>3536</v>
      </c>
      <c r="AW1452" s="1524">
        <v>46058</v>
      </c>
      <c r="AX1452" s="865" t="s">
        <v>3537</v>
      </c>
      <c r="AY1452" s="1524">
        <v>46078</v>
      </c>
      <c r="AZ1452" s="865"/>
      <c r="BA1452" s="865" t="s">
        <v>3538</v>
      </c>
      <c r="BB1452" s="865" t="s">
        <v>995</v>
      </c>
      <c r="BC1452" s="1525" t="s">
        <v>3808</v>
      </c>
      <c r="BD1452" s="1525" t="s">
        <v>3952</v>
      </c>
      <c r="BE1452" s="1525" t="s">
        <v>3810</v>
      </c>
      <c r="BF1452" s="1526">
        <v>46108</v>
      </c>
      <c r="BG1452" s="865"/>
      <c r="BH1452" s="1302">
        <v>6147</v>
      </c>
      <c r="BI1452" s="1302"/>
      <c r="BJ1452" s="865"/>
      <c r="BK1452" s="1302"/>
      <c r="BL1452" s="865">
        <v>6147</v>
      </c>
      <c r="BM1452" s="865"/>
      <c r="BN1452" s="1302"/>
      <c r="BO1452" s="1302"/>
      <c r="BP1452" s="1582"/>
      <c r="BQ1452" s="1527" t="s">
        <v>3811</v>
      </c>
      <c r="BR1452" s="1600"/>
      <c r="BS1452" s="1427" t="s">
        <v>3898</v>
      </c>
      <c r="BT1452" s="1580" t="s">
        <v>3899</v>
      </c>
      <c r="BU1452" s="1580" t="s">
        <v>3900</v>
      </c>
      <c r="BV1452" s="1264">
        <v>46643867</v>
      </c>
      <c r="BW1452" s="1265">
        <v>10466438672</v>
      </c>
      <c r="BX1452" s="1502" t="s">
        <v>2834</v>
      </c>
      <c r="BY1452" s="1528">
        <v>46117</v>
      </c>
      <c r="BZ1452" s="1528">
        <v>46142</v>
      </c>
      <c r="CA1452" s="865"/>
      <c r="CB1452" s="865"/>
      <c r="CC1452" s="865"/>
      <c r="CD1452" s="865"/>
      <c r="CE1452" s="865"/>
      <c r="CF1452" s="865"/>
      <c r="CG1452" s="865"/>
      <c r="CH1452" s="865"/>
      <c r="CI1452" s="865"/>
      <c r="CJ1452" s="865"/>
      <c r="CK1452" s="865"/>
      <c r="CL1452" s="865"/>
      <c r="CM1452" s="865"/>
      <c r="CN1452" s="865"/>
      <c r="CO1452" s="865"/>
      <c r="CP1452" s="865"/>
      <c r="CQ1452" s="865"/>
      <c r="CR1452" s="865"/>
      <c r="CS1452" s="865"/>
      <c r="CT1452" s="1525"/>
      <c r="CU1452" s="390">
        <f t="shared" si="1272"/>
        <v>0</v>
      </c>
      <c r="CV1452" s="373">
        <v>0</v>
      </c>
      <c r="CW1452" s="390">
        <f t="shared" si="1285"/>
        <v>0</v>
      </c>
      <c r="CX1452" s="373">
        <v>0</v>
      </c>
      <c r="CY1452" s="390">
        <f t="shared" si="1286"/>
        <v>0</v>
      </c>
      <c r="CZ1452" s="390">
        <f t="shared" ref="CZ1452:CZ1483" si="1293">CU1452-CW1452</f>
        <v>0</v>
      </c>
      <c r="DA1452" s="390">
        <f t="shared" ref="DA1452:DA1483" si="1294">CU1452-CY1452</f>
        <v>0</v>
      </c>
      <c r="DB1452" s="865"/>
      <c r="DC1452" s="1525">
        <v>26</v>
      </c>
      <c r="DD1452" s="1371">
        <f t="shared" si="1288"/>
        <v>2600</v>
      </c>
      <c r="DE1452" s="1525">
        <v>26</v>
      </c>
      <c r="DF1452" s="1371">
        <f t="shared" si="1290"/>
        <v>2600</v>
      </c>
      <c r="DG1452" s="865">
        <v>26</v>
      </c>
      <c r="DH1452" s="1371">
        <f t="shared" si="1289"/>
        <v>2600</v>
      </c>
      <c r="DI1452" s="865"/>
      <c r="DJ1452" s="865"/>
      <c r="DK1452" s="865"/>
      <c r="DL1452" s="865"/>
      <c r="DM1452" s="865"/>
      <c r="DN1452" s="865"/>
      <c r="DO1452" s="865"/>
      <c r="DP1452" s="865"/>
      <c r="DQ1452" s="865"/>
      <c r="DR1452" s="865"/>
      <c r="DS1452" s="865"/>
      <c r="DT1452" s="865"/>
      <c r="DU1452" s="793">
        <f t="shared" si="1274"/>
        <v>2600</v>
      </c>
      <c r="DV1452" s="794">
        <f t="shared" si="1291"/>
        <v>2600</v>
      </c>
      <c r="DW1452" s="794">
        <f t="shared" si="1292"/>
        <v>2600</v>
      </c>
      <c r="DX1452" s="794">
        <f t="shared" si="1276"/>
        <v>0</v>
      </c>
      <c r="DY1452" s="794">
        <f t="shared" si="1277"/>
        <v>0</v>
      </c>
      <c r="DZ1452" s="865"/>
      <c r="EA1452" s="865"/>
      <c r="EB1452" s="865"/>
      <c r="EC1452" s="865"/>
      <c r="ED1452" s="865"/>
      <c r="EE1452" s="865"/>
      <c r="EF1452" s="865"/>
      <c r="EG1452" s="865"/>
      <c r="EH1452" s="865"/>
      <c r="EI1452" s="865"/>
      <c r="EJ1452" s="865"/>
      <c r="EK1452" s="865"/>
      <c r="EL1452" s="865"/>
      <c r="EM1452" s="865"/>
      <c r="EN1452" s="865"/>
      <c r="EO1452" s="865"/>
      <c r="EP1452" s="865"/>
      <c r="EQ1452" s="865"/>
      <c r="ER1452" s="865"/>
      <c r="ES1452" s="865"/>
      <c r="ET1452" s="865"/>
      <c r="EU1452" s="865"/>
      <c r="EV1452" s="865"/>
      <c r="EW1452" s="865"/>
      <c r="EX1452" s="865"/>
      <c r="EY1452" s="865"/>
      <c r="EZ1452" s="865"/>
      <c r="FA1452" s="865"/>
      <c r="FB1452" s="865"/>
      <c r="FC1452" s="865"/>
      <c r="FD1452" s="865"/>
      <c r="FE1452" s="865"/>
      <c r="FF1452" s="865"/>
      <c r="FG1452" s="865"/>
      <c r="FH1452" s="865"/>
      <c r="FI1452" s="1530"/>
      <c r="FJ1452" s="1530"/>
      <c r="FK1452" s="1530"/>
      <c r="FL1452" s="1530"/>
      <c r="FM1452" s="1530"/>
      <c r="FN1452" s="1530"/>
      <c r="FO1452" s="1530"/>
      <c r="FP1452" s="1530"/>
      <c r="FQ1452" s="1530"/>
      <c r="FR1452" s="1530"/>
      <c r="FS1452" s="1530"/>
      <c r="FT1452" s="1530"/>
      <c r="FU1452" s="1530"/>
      <c r="FV1452" s="1530"/>
      <c r="FW1452" s="1530"/>
      <c r="FX1452" s="1530"/>
      <c r="FY1452" s="1530"/>
      <c r="FZ1452" s="1530"/>
      <c r="GA1452" s="1530"/>
      <c r="GB1452" s="1530"/>
      <c r="GC1452" s="1530"/>
      <c r="GD1452" s="1530"/>
      <c r="GE1452" s="1530"/>
      <c r="GF1452" s="1530"/>
      <c r="GG1452" s="1530"/>
      <c r="GH1452" s="1530"/>
      <c r="GI1452" s="1530"/>
      <c r="GJ1452" s="1530"/>
      <c r="GK1452" s="1530"/>
      <c r="GL1452" s="1530"/>
      <c r="GM1452" s="1530"/>
      <c r="GN1452" s="1530"/>
      <c r="GO1452" s="1530"/>
      <c r="GP1452" s="1530"/>
      <c r="GQ1452" s="1530"/>
      <c r="GR1452" s="1530"/>
      <c r="GS1452" s="1530"/>
      <c r="GT1452" s="1530"/>
      <c r="GU1452" s="1530"/>
      <c r="GV1452" s="1530"/>
      <c r="GW1452" s="1530"/>
      <c r="GX1452" s="1530"/>
      <c r="GY1452" s="1530"/>
      <c r="GZ1452" s="1530"/>
      <c r="HA1452" s="1530"/>
      <c r="HB1452" s="1530"/>
      <c r="HC1452" s="1530"/>
      <c r="HD1452" s="1530"/>
      <c r="HE1452" s="1530"/>
      <c r="HF1452" s="1530"/>
      <c r="HG1452" s="1530"/>
      <c r="HH1452" s="1530"/>
      <c r="HI1452" s="1530"/>
      <c r="HJ1452" s="1530"/>
      <c r="HK1452" s="1530"/>
      <c r="HL1452" s="1530"/>
      <c r="HM1452" s="1530"/>
      <c r="HN1452" s="1530"/>
      <c r="HO1452" s="1530"/>
      <c r="HP1452" s="1530"/>
      <c r="HQ1452" s="1530"/>
      <c r="HR1452" s="1530"/>
      <c r="HS1452" s="1530"/>
      <c r="HT1452" s="1530"/>
      <c r="HU1452" s="1530"/>
      <c r="HV1452" s="1530"/>
      <c r="HW1452" s="1530"/>
      <c r="HX1452" s="1530"/>
      <c r="HY1452" s="1530"/>
      <c r="HZ1452" s="1530"/>
      <c r="IA1452" s="1530"/>
      <c r="IB1452" s="1530"/>
      <c r="IC1452" s="1530"/>
      <c r="ID1452" s="1530"/>
      <c r="IE1452" s="1530"/>
      <c r="IF1452" s="1530"/>
      <c r="IG1452" s="1530"/>
      <c r="IH1452" s="1530"/>
      <c r="II1452" s="1530"/>
      <c r="IJ1452" s="1530"/>
      <c r="IK1452" s="1530"/>
      <c r="IL1452" s="1530"/>
      <c r="IM1452" s="1530"/>
      <c r="IN1452" s="1530"/>
      <c r="IO1452" s="1530"/>
      <c r="IP1452" s="1530"/>
      <c r="IQ1452" s="1530"/>
      <c r="IR1452" s="1530"/>
      <c r="IS1452" s="1530"/>
      <c r="IT1452" s="1530"/>
      <c r="IU1452" s="1530"/>
      <c r="IV1452" s="1530"/>
      <c r="IW1452" s="1530"/>
      <c r="IX1452" s="1530"/>
      <c r="IY1452" s="1530"/>
      <c r="IZ1452" s="1530"/>
      <c r="JA1452" s="1530"/>
      <c r="JB1452" s="1530"/>
      <c r="JC1452" s="1530"/>
      <c r="JD1452" s="1530"/>
      <c r="JE1452" s="1530"/>
      <c r="JF1452" s="1530"/>
      <c r="JG1452" s="1530"/>
      <c r="JH1452" s="1530"/>
      <c r="JI1452" s="1530"/>
      <c r="JJ1452" s="1530"/>
      <c r="JK1452" s="1530"/>
      <c r="JL1452" s="1530"/>
      <c r="JM1452" s="1530"/>
      <c r="JN1452" s="1530"/>
      <c r="JO1452" s="1530"/>
      <c r="JP1452" s="1530"/>
      <c r="JQ1452" s="1530"/>
      <c r="JR1452" s="1530"/>
      <c r="JS1452" s="1530"/>
      <c r="JT1452" s="1530"/>
      <c r="JU1452" s="1530"/>
      <c r="JV1452" s="1530"/>
      <c r="JW1452" s="1530"/>
      <c r="JX1452" s="1530"/>
      <c r="JY1452" s="1530"/>
      <c r="JZ1452" s="1530"/>
      <c r="KA1452" s="1530"/>
      <c r="KB1452" s="1530"/>
      <c r="KC1452" s="1530"/>
      <c r="KD1452" s="1530"/>
      <c r="KE1452" s="1530"/>
      <c r="KF1452" s="1530"/>
      <c r="KG1452" s="1530"/>
      <c r="KH1452" s="1530"/>
      <c r="KI1452" s="1530"/>
      <c r="KJ1452" s="1530"/>
      <c r="KK1452" s="1530"/>
      <c r="KL1452" s="1530"/>
      <c r="KM1452" s="1530"/>
      <c r="KN1452" s="1530"/>
      <c r="KO1452" s="1530"/>
      <c r="KP1452" s="1530"/>
      <c r="KQ1452" s="1530"/>
      <c r="KR1452" s="1530"/>
      <c r="KS1452" s="1530"/>
      <c r="KT1452" s="1530"/>
      <c r="KU1452" s="1530"/>
      <c r="KV1452" s="1530"/>
      <c r="KW1452" s="1530"/>
      <c r="KX1452" s="1530"/>
      <c r="KY1452" s="1530"/>
      <c r="KZ1452" s="1530"/>
      <c r="LA1452" s="1530"/>
      <c r="LB1452" s="1530"/>
      <c r="LC1452" s="1530"/>
      <c r="LD1452" s="1530"/>
      <c r="LE1452" s="1530"/>
      <c r="LF1452" s="1530"/>
      <c r="LG1452" s="1530"/>
      <c r="LH1452" s="1530"/>
      <c r="LI1452" s="1530"/>
      <c r="LJ1452" s="1530"/>
      <c r="LK1452" s="1530"/>
      <c r="LL1452" s="1530"/>
      <c r="LM1452" s="1530"/>
      <c r="LN1452" s="1530"/>
      <c r="LO1452" s="1530"/>
      <c r="LP1452" s="1530"/>
      <c r="LQ1452" s="1530"/>
      <c r="LR1452" s="1530"/>
      <c r="LS1452" s="1530"/>
      <c r="LT1452" s="1530"/>
      <c r="LU1452" s="1530"/>
      <c r="LV1452" s="1530"/>
      <c r="LW1452" s="1530"/>
      <c r="LX1452" s="1530"/>
      <c r="LY1452" s="1530"/>
      <c r="LZ1452" s="1530"/>
      <c r="MA1452" s="1530"/>
      <c r="MB1452" s="1530"/>
      <c r="MC1452" s="1530"/>
    </row>
    <row r="1453" spans="1:773" s="786" customFormat="1" ht="48" hidden="1" customHeight="1" x14ac:dyDescent="0.25">
      <c r="A1453" s="1520">
        <v>2026</v>
      </c>
      <c r="B1453" s="1521">
        <v>479</v>
      </c>
      <c r="C1453" s="1521" t="s">
        <v>58</v>
      </c>
      <c r="D1453" s="1521">
        <v>3000654</v>
      </c>
      <c r="E1453" s="1521">
        <v>5005020</v>
      </c>
      <c r="F1453" s="1521" t="s">
        <v>2269</v>
      </c>
      <c r="G1453" s="1521" t="s">
        <v>2270</v>
      </c>
      <c r="H1453" s="1521">
        <v>93</v>
      </c>
      <c r="I1453" s="1521" t="s">
        <v>992</v>
      </c>
      <c r="J1453" s="1521" t="s">
        <v>10</v>
      </c>
      <c r="K1453" s="1521" t="s">
        <v>60</v>
      </c>
      <c r="L1453" s="1521" t="s">
        <v>3689</v>
      </c>
      <c r="M1453" s="1521" t="s">
        <v>62</v>
      </c>
      <c r="N1453" s="1521"/>
      <c r="O1453" s="1521" t="s">
        <v>2641</v>
      </c>
      <c r="P1453" s="1521" t="s">
        <v>65</v>
      </c>
      <c r="Q1453" s="1521">
        <v>1</v>
      </c>
      <c r="R1453" s="1550">
        <v>2600</v>
      </c>
      <c r="S1453" s="865" t="s">
        <v>787</v>
      </c>
      <c r="T1453" s="865" t="s">
        <v>787</v>
      </c>
      <c r="U1453" s="1521">
        <v>0</v>
      </c>
      <c r="V1453" s="1521">
        <v>26</v>
      </c>
      <c r="W1453" s="1521" t="s">
        <v>787</v>
      </c>
      <c r="AE1453" s="285"/>
      <c r="AF1453" s="1523" t="s">
        <v>3951</v>
      </c>
      <c r="AG1453" s="1523" t="s">
        <v>3951</v>
      </c>
      <c r="AH1453" s="284">
        <f t="shared" si="1278"/>
        <v>0</v>
      </c>
      <c r="AI1453" s="284">
        <f t="shared" si="1287"/>
        <v>2600</v>
      </c>
      <c r="AJ1453" s="1523" t="s">
        <v>3951</v>
      </c>
      <c r="AK1453" s="1523" t="s">
        <v>3951</v>
      </c>
      <c r="AL1453" s="1523" t="s">
        <v>3951</v>
      </c>
      <c r="AM1453" s="1523" t="s">
        <v>3951</v>
      </c>
      <c r="AN1453" s="1523" t="s">
        <v>3951</v>
      </c>
      <c r="AO1453" s="1523" t="s">
        <v>3951</v>
      </c>
      <c r="AP1453" s="1523" t="s">
        <v>3951</v>
      </c>
      <c r="AQ1453" s="1523" t="s">
        <v>3951</v>
      </c>
      <c r="AR1453" s="288">
        <f t="shared" si="1279"/>
        <v>2600</v>
      </c>
      <c r="AS1453" s="1502" t="s">
        <v>2578</v>
      </c>
      <c r="AT1453" s="865" t="s">
        <v>787</v>
      </c>
      <c r="AU1453" s="865" t="s">
        <v>3535</v>
      </c>
      <c r="AV1453" s="865" t="s">
        <v>3536</v>
      </c>
      <c r="AW1453" s="1524">
        <v>46058</v>
      </c>
      <c r="AX1453" s="865" t="s">
        <v>3537</v>
      </c>
      <c r="AY1453" s="1524">
        <v>46078</v>
      </c>
      <c r="AZ1453" s="865"/>
      <c r="BA1453" s="865" t="s">
        <v>3538</v>
      </c>
      <c r="BB1453" s="865" t="s">
        <v>995</v>
      </c>
      <c r="BC1453" s="1525" t="s">
        <v>3808</v>
      </c>
      <c r="BD1453" s="1525" t="s">
        <v>3952</v>
      </c>
      <c r="BE1453" s="1525" t="s">
        <v>3810</v>
      </c>
      <c r="BF1453" s="1526">
        <v>46108</v>
      </c>
      <c r="BG1453" s="865"/>
      <c r="BH1453" s="1302">
        <v>6148</v>
      </c>
      <c r="BI1453" s="1302"/>
      <c r="BJ1453" s="865"/>
      <c r="BK1453" s="1302"/>
      <c r="BL1453" s="865">
        <v>6148</v>
      </c>
      <c r="BM1453" s="865"/>
      <c r="BN1453" s="1302"/>
      <c r="BO1453" s="1302"/>
      <c r="BP1453" s="1582"/>
      <c r="BQ1453" s="1527" t="s">
        <v>3811</v>
      </c>
      <c r="BR1453" s="1600"/>
      <c r="BS1453" s="1427" t="s">
        <v>3902</v>
      </c>
      <c r="BT1453" s="1580" t="s">
        <v>3903</v>
      </c>
      <c r="BU1453" s="1580" t="s">
        <v>3904</v>
      </c>
      <c r="BV1453" s="1264">
        <v>74722301</v>
      </c>
      <c r="BW1453" s="1265">
        <v>10747223012</v>
      </c>
      <c r="BX1453" s="1502" t="s">
        <v>2834</v>
      </c>
      <c r="BY1453" s="1528">
        <v>46117</v>
      </c>
      <c r="BZ1453" s="1528">
        <v>46142</v>
      </c>
      <c r="CA1453" s="865"/>
      <c r="CB1453" s="865"/>
      <c r="CC1453" s="865"/>
      <c r="CD1453" s="865"/>
      <c r="CE1453" s="865"/>
      <c r="CF1453" s="865"/>
      <c r="CG1453" s="865"/>
      <c r="CH1453" s="865"/>
      <c r="CI1453" s="865"/>
      <c r="CJ1453" s="865"/>
      <c r="CK1453" s="865"/>
      <c r="CL1453" s="865"/>
      <c r="CM1453" s="865"/>
      <c r="CN1453" s="865"/>
      <c r="CO1453" s="865"/>
      <c r="CP1453" s="865"/>
      <c r="CQ1453" s="865"/>
      <c r="CR1453" s="865"/>
      <c r="CS1453" s="865"/>
      <c r="CT1453" s="1525"/>
      <c r="CU1453" s="390">
        <f t="shared" si="1272"/>
        <v>0</v>
      </c>
      <c r="CV1453" s="373">
        <v>0</v>
      </c>
      <c r="CW1453" s="390">
        <f t="shared" si="1285"/>
        <v>0</v>
      </c>
      <c r="CX1453" s="373">
        <v>0</v>
      </c>
      <c r="CY1453" s="390">
        <f t="shared" si="1286"/>
        <v>0</v>
      </c>
      <c r="CZ1453" s="390">
        <f t="shared" si="1293"/>
        <v>0</v>
      </c>
      <c r="DA1453" s="390">
        <f t="shared" si="1294"/>
        <v>0</v>
      </c>
      <c r="DB1453" s="865"/>
      <c r="DC1453" s="1525">
        <v>26</v>
      </c>
      <c r="DD1453" s="1371">
        <f t="shared" si="1288"/>
        <v>2600</v>
      </c>
      <c r="DE1453" s="1525">
        <v>26</v>
      </c>
      <c r="DF1453" s="1371">
        <f t="shared" si="1290"/>
        <v>2600</v>
      </c>
      <c r="DG1453" s="865">
        <v>26</v>
      </c>
      <c r="DH1453" s="1371">
        <f t="shared" si="1289"/>
        <v>2600</v>
      </c>
      <c r="DI1453" s="865"/>
      <c r="DJ1453" s="865"/>
      <c r="DK1453" s="865"/>
      <c r="DL1453" s="865"/>
      <c r="DM1453" s="865"/>
      <c r="DN1453" s="865"/>
      <c r="DO1453" s="865"/>
      <c r="DP1453" s="865"/>
      <c r="DQ1453" s="865"/>
      <c r="DR1453" s="865"/>
      <c r="DS1453" s="865"/>
      <c r="DT1453" s="865"/>
      <c r="DU1453" s="793">
        <f t="shared" si="1274"/>
        <v>2600</v>
      </c>
      <c r="DV1453" s="794">
        <f t="shared" si="1291"/>
        <v>2600</v>
      </c>
      <c r="DW1453" s="794">
        <f t="shared" si="1292"/>
        <v>2600</v>
      </c>
      <c r="DX1453" s="794">
        <f t="shared" si="1276"/>
        <v>0</v>
      </c>
      <c r="DY1453" s="794">
        <f t="shared" si="1277"/>
        <v>0</v>
      </c>
      <c r="DZ1453" s="865"/>
      <c r="EA1453" s="865"/>
      <c r="EB1453" s="865"/>
      <c r="EC1453" s="865"/>
      <c r="ED1453" s="865"/>
      <c r="EE1453" s="865"/>
      <c r="EF1453" s="865"/>
      <c r="EG1453" s="865"/>
      <c r="EH1453" s="865"/>
      <c r="EI1453" s="865"/>
      <c r="EJ1453" s="865"/>
      <c r="EK1453" s="865"/>
      <c r="EL1453" s="865"/>
      <c r="EM1453" s="865"/>
      <c r="EN1453" s="865"/>
      <c r="EO1453" s="865"/>
      <c r="EP1453" s="865"/>
      <c r="EQ1453" s="865"/>
      <c r="ER1453" s="865"/>
      <c r="ES1453" s="865"/>
      <c r="ET1453" s="865"/>
      <c r="EU1453" s="865"/>
      <c r="EV1453" s="865"/>
      <c r="EW1453" s="865"/>
      <c r="EX1453" s="865"/>
      <c r="EY1453" s="865"/>
      <c r="EZ1453" s="865"/>
      <c r="FA1453" s="865"/>
      <c r="FB1453" s="865"/>
      <c r="FC1453" s="865"/>
      <c r="FD1453" s="865"/>
      <c r="FE1453" s="865"/>
      <c r="FF1453" s="865"/>
      <c r="FG1453" s="865"/>
      <c r="FH1453" s="865"/>
      <c r="FI1453" s="1530"/>
      <c r="FJ1453" s="1530"/>
      <c r="FK1453" s="1530"/>
      <c r="FL1453" s="1530"/>
      <c r="FM1453" s="1530"/>
      <c r="FN1453" s="1530"/>
      <c r="FO1453" s="1530"/>
      <c r="FP1453" s="1530"/>
      <c r="FQ1453" s="1530"/>
      <c r="FR1453" s="1530"/>
      <c r="FS1453" s="1530"/>
      <c r="FT1453" s="1530"/>
      <c r="FU1453" s="1530"/>
      <c r="FV1453" s="1530"/>
      <c r="FW1453" s="1530"/>
      <c r="FX1453" s="1530"/>
      <c r="FY1453" s="1530"/>
      <c r="FZ1453" s="1530"/>
      <c r="GA1453" s="1530"/>
      <c r="GB1453" s="1530"/>
      <c r="GC1453" s="1530"/>
      <c r="GD1453" s="1530"/>
      <c r="GE1453" s="1530"/>
      <c r="GF1453" s="1530"/>
      <c r="GG1453" s="1530"/>
      <c r="GH1453" s="1530"/>
      <c r="GI1453" s="1530"/>
      <c r="GJ1453" s="1530"/>
      <c r="GK1453" s="1530"/>
      <c r="GL1453" s="1530"/>
      <c r="GM1453" s="1530"/>
      <c r="GN1453" s="1530"/>
      <c r="GO1453" s="1530"/>
      <c r="GP1453" s="1530"/>
      <c r="GQ1453" s="1530"/>
      <c r="GR1453" s="1530"/>
      <c r="GS1453" s="1530"/>
      <c r="GT1453" s="1530"/>
      <c r="GU1453" s="1530"/>
      <c r="GV1453" s="1530"/>
      <c r="GW1453" s="1530"/>
      <c r="GX1453" s="1530"/>
      <c r="GY1453" s="1530"/>
      <c r="GZ1453" s="1530"/>
      <c r="HA1453" s="1530"/>
      <c r="HB1453" s="1530"/>
      <c r="HC1453" s="1530"/>
      <c r="HD1453" s="1530"/>
      <c r="HE1453" s="1530"/>
      <c r="HF1453" s="1530"/>
      <c r="HG1453" s="1530"/>
      <c r="HH1453" s="1530"/>
      <c r="HI1453" s="1530"/>
      <c r="HJ1453" s="1530"/>
      <c r="HK1453" s="1530"/>
      <c r="HL1453" s="1530"/>
      <c r="HM1453" s="1530"/>
      <c r="HN1453" s="1530"/>
      <c r="HO1453" s="1530"/>
      <c r="HP1453" s="1530"/>
      <c r="HQ1453" s="1530"/>
      <c r="HR1453" s="1530"/>
      <c r="HS1453" s="1530"/>
      <c r="HT1453" s="1530"/>
      <c r="HU1453" s="1530"/>
      <c r="HV1453" s="1530"/>
      <c r="HW1453" s="1530"/>
      <c r="HX1453" s="1530"/>
      <c r="HY1453" s="1530"/>
      <c r="HZ1453" s="1530"/>
      <c r="IA1453" s="1530"/>
      <c r="IB1453" s="1530"/>
      <c r="IC1453" s="1530"/>
      <c r="ID1453" s="1530"/>
      <c r="IE1453" s="1530"/>
      <c r="IF1453" s="1530"/>
      <c r="IG1453" s="1530"/>
      <c r="IH1453" s="1530"/>
      <c r="II1453" s="1530"/>
      <c r="IJ1453" s="1530"/>
      <c r="IK1453" s="1530"/>
      <c r="IL1453" s="1530"/>
      <c r="IM1453" s="1530"/>
      <c r="IN1453" s="1530"/>
      <c r="IO1453" s="1530"/>
      <c r="IP1453" s="1530"/>
      <c r="IQ1453" s="1530"/>
      <c r="IR1453" s="1530"/>
      <c r="IS1453" s="1530"/>
      <c r="IT1453" s="1530"/>
      <c r="IU1453" s="1530"/>
      <c r="IV1453" s="1530"/>
      <c r="IW1453" s="1530"/>
      <c r="IX1453" s="1530"/>
      <c r="IY1453" s="1530"/>
      <c r="IZ1453" s="1530"/>
      <c r="JA1453" s="1530"/>
      <c r="JB1453" s="1530"/>
      <c r="JC1453" s="1530"/>
      <c r="JD1453" s="1530"/>
      <c r="JE1453" s="1530"/>
      <c r="JF1453" s="1530"/>
      <c r="JG1453" s="1530"/>
      <c r="JH1453" s="1530"/>
      <c r="JI1453" s="1530"/>
      <c r="JJ1453" s="1530"/>
      <c r="JK1453" s="1530"/>
      <c r="JL1453" s="1530"/>
      <c r="JM1453" s="1530"/>
      <c r="JN1453" s="1530"/>
      <c r="JO1453" s="1530"/>
      <c r="JP1453" s="1530"/>
      <c r="JQ1453" s="1530"/>
      <c r="JR1453" s="1530"/>
      <c r="JS1453" s="1530"/>
      <c r="JT1453" s="1530"/>
      <c r="JU1453" s="1530"/>
      <c r="JV1453" s="1530"/>
      <c r="JW1453" s="1530"/>
      <c r="JX1453" s="1530"/>
      <c r="JY1453" s="1530"/>
      <c r="JZ1453" s="1530"/>
      <c r="KA1453" s="1530"/>
      <c r="KB1453" s="1530"/>
      <c r="KC1453" s="1530"/>
      <c r="KD1453" s="1530"/>
      <c r="KE1453" s="1530"/>
      <c r="KF1453" s="1530"/>
      <c r="KG1453" s="1530"/>
      <c r="KH1453" s="1530"/>
      <c r="KI1453" s="1530"/>
      <c r="KJ1453" s="1530"/>
      <c r="KK1453" s="1530"/>
      <c r="KL1453" s="1530"/>
      <c r="KM1453" s="1530"/>
      <c r="KN1453" s="1530"/>
      <c r="KO1453" s="1530"/>
      <c r="KP1453" s="1530"/>
      <c r="KQ1453" s="1530"/>
      <c r="KR1453" s="1530"/>
      <c r="KS1453" s="1530"/>
      <c r="KT1453" s="1530"/>
      <c r="KU1453" s="1530"/>
      <c r="KV1453" s="1530"/>
      <c r="KW1453" s="1530"/>
      <c r="KX1453" s="1530"/>
      <c r="KY1453" s="1530"/>
      <c r="KZ1453" s="1530"/>
      <c r="LA1453" s="1530"/>
      <c r="LB1453" s="1530"/>
      <c r="LC1453" s="1530"/>
      <c r="LD1453" s="1530"/>
      <c r="LE1453" s="1530"/>
      <c r="LF1453" s="1530"/>
      <c r="LG1453" s="1530"/>
      <c r="LH1453" s="1530"/>
      <c r="LI1453" s="1530"/>
      <c r="LJ1453" s="1530"/>
      <c r="LK1453" s="1530"/>
      <c r="LL1453" s="1530"/>
      <c r="LM1453" s="1530"/>
      <c r="LN1453" s="1530"/>
      <c r="LO1453" s="1530"/>
      <c r="LP1453" s="1530"/>
      <c r="LQ1453" s="1530"/>
      <c r="LR1453" s="1530"/>
      <c r="LS1453" s="1530"/>
      <c r="LT1453" s="1530"/>
      <c r="LU1453" s="1530"/>
      <c r="LV1453" s="1530"/>
      <c r="LW1453" s="1530"/>
      <c r="LX1453" s="1530"/>
      <c r="LY1453" s="1530"/>
      <c r="LZ1453" s="1530"/>
      <c r="MA1453" s="1530"/>
      <c r="MB1453" s="1530"/>
      <c r="MC1453" s="1530"/>
    </row>
    <row r="1454" spans="1:773" s="786" customFormat="1" ht="48" hidden="1" customHeight="1" x14ac:dyDescent="0.25">
      <c r="A1454" s="1520">
        <v>2026</v>
      </c>
      <c r="B1454" s="1521">
        <v>479</v>
      </c>
      <c r="C1454" s="1521" t="s">
        <v>58</v>
      </c>
      <c r="D1454" s="1521">
        <v>3000654</v>
      </c>
      <c r="E1454" s="1521">
        <v>5005020</v>
      </c>
      <c r="F1454" s="1521" t="s">
        <v>2269</v>
      </c>
      <c r="G1454" s="1521" t="s">
        <v>2270</v>
      </c>
      <c r="H1454" s="1521">
        <v>93</v>
      </c>
      <c r="I1454" s="1521" t="s">
        <v>992</v>
      </c>
      <c r="J1454" s="1521" t="s">
        <v>10</v>
      </c>
      <c r="K1454" s="1521" t="s">
        <v>60</v>
      </c>
      <c r="L1454" s="1521" t="s">
        <v>3689</v>
      </c>
      <c r="M1454" s="1521" t="s">
        <v>62</v>
      </c>
      <c r="N1454" s="1521"/>
      <c r="O1454" s="1521" t="s">
        <v>2641</v>
      </c>
      <c r="P1454" s="1521" t="s">
        <v>65</v>
      </c>
      <c r="Q1454" s="1521">
        <v>1</v>
      </c>
      <c r="R1454" s="1550">
        <v>2600</v>
      </c>
      <c r="S1454" s="865" t="s">
        <v>787</v>
      </c>
      <c r="T1454" s="865" t="s">
        <v>787</v>
      </c>
      <c r="U1454" s="1521">
        <v>0</v>
      </c>
      <c r="V1454" s="1521">
        <v>26</v>
      </c>
      <c r="W1454" s="1521" t="s">
        <v>787</v>
      </c>
      <c r="AE1454" s="285"/>
      <c r="AF1454" s="1523" t="s">
        <v>3951</v>
      </c>
      <c r="AG1454" s="1523" t="s">
        <v>3951</v>
      </c>
      <c r="AH1454" s="284">
        <f t="shared" si="1278"/>
        <v>0</v>
      </c>
      <c r="AI1454" s="284">
        <f t="shared" si="1287"/>
        <v>2600</v>
      </c>
      <c r="AJ1454" s="1523" t="s">
        <v>3951</v>
      </c>
      <c r="AK1454" s="1523" t="s">
        <v>3951</v>
      </c>
      <c r="AL1454" s="1523" t="s">
        <v>3951</v>
      </c>
      <c r="AM1454" s="1523" t="s">
        <v>3951</v>
      </c>
      <c r="AN1454" s="1523" t="s">
        <v>3951</v>
      </c>
      <c r="AO1454" s="1523" t="s">
        <v>3951</v>
      </c>
      <c r="AP1454" s="1523" t="s">
        <v>3951</v>
      </c>
      <c r="AQ1454" s="1523" t="s">
        <v>3951</v>
      </c>
      <c r="AR1454" s="288">
        <f t="shared" si="1279"/>
        <v>2600</v>
      </c>
      <c r="AS1454" s="1502" t="s">
        <v>2578</v>
      </c>
      <c r="AT1454" s="865" t="s">
        <v>787</v>
      </c>
      <c r="AU1454" s="865" t="s">
        <v>3535</v>
      </c>
      <c r="AV1454" s="865" t="s">
        <v>3536</v>
      </c>
      <c r="AW1454" s="1524">
        <v>46058</v>
      </c>
      <c r="AX1454" s="865" t="s">
        <v>3537</v>
      </c>
      <c r="AY1454" s="1524">
        <v>46078</v>
      </c>
      <c r="AZ1454" s="865"/>
      <c r="BA1454" s="865" t="s">
        <v>3538</v>
      </c>
      <c r="BB1454" s="865" t="s">
        <v>995</v>
      </c>
      <c r="BC1454" s="1525" t="s">
        <v>3808</v>
      </c>
      <c r="BD1454" s="1525" t="s">
        <v>3952</v>
      </c>
      <c r="BE1454" s="1525" t="s">
        <v>3810</v>
      </c>
      <c r="BF1454" s="1526">
        <v>46108</v>
      </c>
      <c r="BG1454" s="865"/>
      <c r="BH1454" s="1302">
        <v>6149</v>
      </c>
      <c r="BI1454" s="1302"/>
      <c r="BJ1454" s="865"/>
      <c r="BK1454" s="1302"/>
      <c r="BL1454" s="865">
        <v>6149</v>
      </c>
      <c r="BM1454" s="865"/>
      <c r="BN1454" s="1302"/>
      <c r="BO1454" s="1302"/>
      <c r="BP1454" s="1582"/>
      <c r="BQ1454" s="1527" t="s">
        <v>3811</v>
      </c>
      <c r="BR1454" s="1600"/>
      <c r="BS1454" s="1427" t="s">
        <v>1360</v>
      </c>
      <c r="BT1454" s="1580" t="s">
        <v>1597</v>
      </c>
      <c r="BU1454" s="1580" t="s">
        <v>3083</v>
      </c>
      <c r="BV1454" s="1264">
        <v>71466866</v>
      </c>
      <c r="BW1454" s="1265">
        <v>10714668663</v>
      </c>
      <c r="BX1454" s="1583" t="s">
        <v>2834</v>
      </c>
      <c r="BY1454" s="1528">
        <v>46117</v>
      </c>
      <c r="BZ1454" s="1528">
        <v>46142</v>
      </c>
      <c r="CA1454" s="865"/>
      <c r="CB1454" s="865"/>
      <c r="CC1454" s="865"/>
      <c r="CD1454" s="865"/>
      <c r="CE1454" s="865"/>
      <c r="CF1454" s="865"/>
      <c r="CG1454" s="865"/>
      <c r="CH1454" s="865"/>
      <c r="CI1454" s="865"/>
      <c r="CJ1454" s="865"/>
      <c r="CK1454" s="865"/>
      <c r="CL1454" s="865"/>
      <c r="CM1454" s="865"/>
      <c r="CN1454" s="865"/>
      <c r="CO1454" s="865"/>
      <c r="CP1454" s="865"/>
      <c r="CQ1454" s="865"/>
      <c r="CR1454" s="865"/>
      <c r="CS1454" s="865"/>
      <c r="CT1454" s="1525"/>
      <c r="CU1454" s="390">
        <f t="shared" si="1272"/>
        <v>0</v>
      </c>
      <c r="CV1454" s="373">
        <v>0</v>
      </c>
      <c r="CW1454" s="390">
        <f t="shared" si="1285"/>
        <v>0</v>
      </c>
      <c r="CX1454" s="373">
        <v>0</v>
      </c>
      <c r="CY1454" s="390">
        <f t="shared" si="1286"/>
        <v>0</v>
      </c>
      <c r="CZ1454" s="390">
        <f t="shared" si="1293"/>
        <v>0</v>
      </c>
      <c r="DA1454" s="390">
        <f t="shared" si="1294"/>
        <v>0</v>
      </c>
      <c r="DB1454" s="865"/>
      <c r="DC1454" s="1525">
        <v>26</v>
      </c>
      <c r="DD1454" s="1371">
        <f t="shared" si="1288"/>
        <v>2600</v>
      </c>
      <c r="DE1454" s="1525">
        <v>26</v>
      </c>
      <c r="DF1454" s="1371">
        <f t="shared" si="1290"/>
        <v>2600</v>
      </c>
      <c r="DG1454" s="865">
        <v>26</v>
      </c>
      <c r="DH1454" s="1371">
        <f t="shared" si="1289"/>
        <v>2600</v>
      </c>
      <c r="DI1454" s="865"/>
      <c r="DJ1454" s="865"/>
      <c r="DK1454" s="865"/>
      <c r="DL1454" s="865"/>
      <c r="DM1454" s="865"/>
      <c r="DN1454" s="865"/>
      <c r="DO1454" s="865"/>
      <c r="DP1454" s="865"/>
      <c r="DQ1454" s="865"/>
      <c r="DR1454" s="865"/>
      <c r="DS1454" s="865"/>
      <c r="DT1454" s="865"/>
      <c r="DU1454" s="793">
        <f t="shared" si="1274"/>
        <v>2600</v>
      </c>
      <c r="DV1454" s="794">
        <f t="shared" si="1291"/>
        <v>2600</v>
      </c>
      <c r="DW1454" s="794">
        <f t="shared" si="1292"/>
        <v>2600</v>
      </c>
      <c r="DX1454" s="794">
        <f t="shared" si="1276"/>
        <v>0</v>
      </c>
      <c r="DY1454" s="794">
        <f t="shared" si="1277"/>
        <v>0</v>
      </c>
      <c r="DZ1454" s="865"/>
      <c r="EA1454" s="865"/>
      <c r="EB1454" s="865"/>
      <c r="EC1454" s="865"/>
      <c r="ED1454" s="865"/>
      <c r="EE1454" s="865"/>
      <c r="EF1454" s="865"/>
      <c r="EG1454" s="865"/>
      <c r="EH1454" s="865"/>
      <c r="EI1454" s="865"/>
      <c r="EJ1454" s="865"/>
      <c r="EK1454" s="865"/>
      <c r="EL1454" s="865"/>
      <c r="EM1454" s="865"/>
      <c r="EN1454" s="865"/>
      <c r="EO1454" s="865"/>
      <c r="EP1454" s="865"/>
      <c r="EQ1454" s="865"/>
      <c r="ER1454" s="865"/>
      <c r="ES1454" s="865"/>
      <c r="ET1454" s="865"/>
      <c r="EU1454" s="865"/>
      <c r="EV1454" s="865"/>
      <c r="EW1454" s="865"/>
      <c r="EX1454" s="865"/>
      <c r="EY1454" s="865"/>
      <c r="EZ1454" s="865"/>
      <c r="FA1454" s="865"/>
      <c r="FB1454" s="865"/>
      <c r="FC1454" s="865"/>
      <c r="FD1454" s="865"/>
      <c r="FE1454" s="865"/>
      <c r="FF1454" s="865"/>
      <c r="FG1454" s="865"/>
      <c r="FH1454" s="865"/>
      <c r="FI1454" s="1530"/>
      <c r="FJ1454" s="1530"/>
      <c r="FK1454" s="1530"/>
      <c r="FL1454" s="1530"/>
      <c r="FM1454" s="1530"/>
      <c r="FN1454" s="1530"/>
      <c r="FO1454" s="1530"/>
      <c r="FP1454" s="1530"/>
      <c r="FQ1454" s="1530"/>
      <c r="FR1454" s="1530"/>
      <c r="FS1454" s="1530"/>
      <c r="FT1454" s="1530"/>
      <c r="FU1454" s="1530"/>
      <c r="FV1454" s="1530"/>
      <c r="FW1454" s="1530"/>
      <c r="FX1454" s="1530"/>
      <c r="FY1454" s="1530"/>
      <c r="FZ1454" s="1530"/>
      <c r="GA1454" s="1530"/>
      <c r="GB1454" s="1530"/>
      <c r="GC1454" s="1530"/>
      <c r="GD1454" s="1530"/>
      <c r="GE1454" s="1530"/>
      <c r="GF1454" s="1530"/>
      <c r="GG1454" s="1530"/>
      <c r="GH1454" s="1530"/>
      <c r="GI1454" s="1530"/>
      <c r="GJ1454" s="1530"/>
      <c r="GK1454" s="1530"/>
      <c r="GL1454" s="1530"/>
      <c r="GM1454" s="1530"/>
      <c r="GN1454" s="1530"/>
      <c r="GO1454" s="1530"/>
      <c r="GP1454" s="1530"/>
      <c r="GQ1454" s="1530"/>
      <c r="GR1454" s="1530"/>
      <c r="GS1454" s="1530"/>
      <c r="GT1454" s="1530"/>
      <c r="GU1454" s="1530"/>
      <c r="GV1454" s="1530"/>
      <c r="GW1454" s="1530"/>
      <c r="GX1454" s="1530"/>
      <c r="GY1454" s="1530"/>
      <c r="GZ1454" s="1530"/>
      <c r="HA1454" s="1530"/>
      <c r="HB1454" s="1530"/>
      <c r="HC1454" s="1530"/>
      <c r="HD1454" s="1530"/>
      <c r="HE1454" s="1530"/>
      <c r="HF1454" s="1530"/>
      <c r="HG1454" s="1530"/>
      <c r="HH1454" s="1530"/>
      <c r="HI1454" s="1530"/>
      <c r="HJ1454" s="1530"/>
      <c r="HK1454" s="1530"/>
      <c r="HL1454" s="1530"/>
      <c r="HM1454" s="1530"/>
      <c r="HN1454" s="1530"/>
      <c r="HO1454" s="1530"/>
      <c r="HP1454" s="1530"/>
      <c r="HQ1454" s="1530"/>
      <c r="HR1454" s="1530"/>
      <c r="HS1454" s="1530"/>
      <c r="HT1454" s="1530"/>
      <c r="HU1454" s="1530"/>
      <c r="HV1454" s="1530"/>
      <c r="HW1454" s="1530"/>
      <c r="HX1454" s="1530"/>
      <c r="HY1454" s="1530"/>
      <c r="HZ1454" s="1530"/>
      <c r="IA1454" s="1530"/>
      <c r="IB1454" s="1530"/>
      <c r="IC1454" s="1530"/>
      <c r="ID1454" s="1530"/>
      <c r="IE1454" s="1530"/>
      <c r="IF1454" s="1530"/>
      <c r="IG1454" s="1530"/>
      <c r="IH1454" s="1530"/>
      <c r="II1454" s="1530"/>
      <c r="IJ1454" s="1530"/>
      <c r="IK1454" s="1530"/>
      <c r="IL1454" s="1530"/>
      <c r="IM1454" s="1530"/>
      <c r="IN1454" s="1530"/>
      <c r="IO1454" s="1530"/>
      <c r="IP1454" s="1530"/>
      <c r="IQ1454" s="1530"/>
      <c r="IR1454" s="1530"/>
      <c r="IS1454" s="1530"/>
      <c r="IT1454" s="1530"/>
      <c r="IU1454" s="1530"/>
      <c r="IV1454" s="1530"/>
      <c r="IW1454" s="1530"/>
      <c r="IX1454" s="1530"/>
      <c r="IY1454" s="1530"/>
      <c r="IZ1454" s="1530"/>
      <c r="JA1454" s="1530"/>
      <c r="JB1454" s="1530"/>
      <c r="JC1454" s="1530"/>
      <c r="JD1454" s="1530"/>
      <c r="JE1454" s="1530"/>
      <c r="JF1454" s="1530"/>
      <c r="JG1454" s="1530"/>
      <c r="JH1454" s="1530"/>
      <c r="JI1454" s="1530"/>
      <c r="JJ1454" s="1530"/>
      <c r="JK1454" s="1530"/>
      <c r="JL1454" s="1530"/>
      <c r="JM1454" s="1530"/>
      <c r="JN1454" s="1530"/>
      <c r="JO1454" s="1530"/>
      <c r="JP1454" s="1530"/>
      <c r="JQ1454" s="1530"/>
      <c r="JR1454" s="1530"/>
      <c r="JS1454" s="1530"/>
      <c r="JT1454" s="1530"/>
      <c r="JU1454" s="1530"/>
      <c r="JV1454" s="1530"/>
      <c r="JW1454" s="1530"/>
      <c r="JX1454" s="1530"/>
      <c r="JY1454" s="1530"/>
      <c r="JZ1454" s="1530"/>
      <c r="KA1454" s="1530"/>
      <c r="KB1454" s="1530"/>
      <c r="KC1454" s="1530"/>
      <c r="KD1454" s="1530"/>
      <c r="KE1454" s="1530"/>
      <c r="KF1454" s="1530"/>
      <c r="KG1454" s="1530"/>
      <c r="KH1454" s="1530"/>
      <c r="KI1454" s="1530"/>
      <c r="KJ1454" s="1530"/>
      <c r="KK1454" s="1530"/>
      <c r="KL1454" s="1530"/>
      <c r="KM1454" s="1530"/>
      <c r="KN1454" s="1530"/>
      <c r="KO1454" s="1530"/>
      <c r="KP1454" s="1530"/>
      <c r="KQ1454" s="1530"/>
      <c r="KR1454" s="1530"/>
      <c r="KS1454" s="1530"/>
      <c r="KT1454" s="1530"/>
      <c r="KU1454" s="1530"/>
      <c r="KV1454" s="1530"/>
      <c r="KW1454" s="1530"/>
      <c r="KX1454" s="1530"/>
      <c r="KY1454" s="1530"/>
      <c r="KZ1454" s="1530"/>
      <c r="LA1454" s="1530"/>
      <c r="LB1454" s="1530"/>
      <c r="LC1454" s="1530"/>
      <c r="LD1454" s="1530"/>
      <c r="LE1454" s="1530"/>
      <c r="LF1454" s="1530"/>
      <c r="LG1454" s="1530"/>
      <c r="LH1454" s="1530"/>
      <c r="LI1454" s="1530"/>
      <c r="LJ1454" s="1530"/>
      <c r="LK1454" s="1530"/>
      <c r="LL1454" s="1530"/>
      <c r="LM1454" s="1530"/>
      <c r="LN1454" s="1530"/>
      <c r="LO1454" s="1530"/>
      <c r="LP1454" s="1530"/>
      <c r="LQ1454" s="1530"/>
      <c r="LR1454" s="1530"/>
      <c r="LS1454" s="1530"/>
      <c r="LT1454" s="1530"/>
      <c r="LU1454" s="1530"/>
      <c r="LV1454" s="1530"/>
      <c r="LW1454" s="1530"/>
      <c r="LX1454" s="1530"/>
      <c r="LY1454" s="1530"/>
      <c r="LZ1454" s="1530"/>
      <c r="MA1454" s="1530"/>
      <c r="MB1454" s="1530"/>
      <c r="MC1454" s="1530"/>
    </row>
    <row r="1455" spans="1:773" s="786" customFormat="1" ht="48" hidden="1" customHeight="1" x14ac:dyDescent="0.25">
      <c r="A1455" s="1520">
        <v>2026</v>
      </c>
      <c r="B1455" s="1521">
        <v>479</v>
      </c>
      <c r="C1455" s="1521" t="s">
        <v>58</v>
      </c>
      <c r="D1455" s="1521">
        <v>3000654</v>
      </c>
      <c r="E1455" s="1521">
        <v>5005020</v>
      </c>
      <c r="F1455" s="1521" t="s">
        <v>2269</v>
      </c>
      <c r="G1455" s="1521" t="s">
        <v>2270</v>
      </c>
      <c r="H1455" s="1521">
        <v>93</v>
      </c>
      <c r="I1455" s="1521" t="s">
        <v>992</v>
      </c>
      <c r="J1455" s="1521" t="s">
        <v>10</v>
      </c>
      <c r="K1455" s="1521" t="s">
        <v>60</v>
      </c>
      <c r="L1455" s="1521" t="s">
        <v>3689</v>
      </c>
      <c r="M1455" s="1521" t="s">
        <v>62</v>
      </c>
      <c r="N1455" s="1521"/>
      <c r="O1455" s="1521" t="s">
        <v>2641</v>
      </c>
      <c r="P1455" s="1521" t="s">
        <v>65</v>
      </c>
      <c r="Q1455" s="1521">
        <v>1</v>
      </c>
      <c r="R1455" s="1550">
        <v>2600</v>
      </c>
      <c r="S1455" s="865" t="s">
        <v>787</v>
      </c>
      <c r="T1455" s="865" t="s">
        <v>787</v>
      </c>
      <c r="U1455" s="1521">
        <v>0</v>
      </c>
      <c r="V1455" s="1521">
        <v>26</v>
      </c>
      <c r="W1455" s="1521" t="s">
        <v>787</v>
      </c>
      <c r="AE1455" s="285"/>
      <c r="AF1455" s="1523" t="s">
        <v>3951</v>
      </c>
      <c r="AG1455" s="1523" t="s">
        <v>3951</v>
      </c>
      <c r="AH1455" s="284">
        <f t="shared" si="1278"/>
        <v>0</v>
      </c>
      <c r="AI1455" s="284">
        <f t="shared" si="1287"/>
        <v>2600</v>
      </c>
      <c r="AJ1455" s="1523" t="s">
        <v>3951</v>
      </c>
      <c r="AK1455" s="1523" t="s">
        <v>3951</v>
      </c>
      <c r="AL1455" s="1523" t="s">
        <v>3951</v>
      </c>
      <c r="AM1455" s="1523" t="s">
        <v>3951</v>
      </c>
      <c r="AN1455" s="1523" t="s">
        <v>3951</v>
      </c>
      <c r="AO1455" s="1523" t="s">
        <v>3951</v>
      </c>
      <c r="AP1455" s="1523" t="s">
        <v>3951</v>
      </c>
      <c r="AQ1455" s="1523" t="s">
        <v>3951</v>
      </c>
      <c r="AR1455" s="288">
        <f t="shared" si="1279"/>
        <v>2600</v>
      </c>
      <c r="AS1455" s="1502" t="s">
        <v>2578</v>
      </c>
      <c r="AT1455" s="865" t="s">
        <v>787</v>
      </c>
      <c r="AU1455" s="865" t="s">
        <v>3535</v>
      </c>
      <c r="AV1455" s="865" t="s">
        <v>3536</v>
      </c>
      <c r="AW1455" s="1524">
        <v>46058</v>
      </c>
      <c r="AX1455" s="865" t="s">
        <v>3537</v>
      </c>
      <c r="AY1455" s="1524">
        <v>46078</v>
      </c>
      <c r="AZ1455" s="865"/>
      <c r="BA1455" s="865" t="s">
        <v>3538</v>
      </c>
      <c r="BB1455" s="865" t="s">
        <v>995</v>
      </c>
      <c r="BC1455" s="1525" t="s">
        <v>3808</v>
      </c>
      <c r="BD1455" s="1525" t="s">
        <v>3952</v>
      </c>
      <c r="BE1455" s="1525" t="s">
        <v>3810</v>
      </c>
      <c r="BF1455" s="1526">
        <v>46108</v>
      </c>
      <c r="BG1455" s="865"/>
      <c r="BH1455" s="1302">
        <v>6150</v>
      </c>
      <c r="BI1455" s="1302"/>
      <c r="BJ1455" s="865"/>
      <c r="BK1455" s="1302"/>
      <c r="BL1455" s="865">
        <v>6150</v>
      </c>
      <c r="BM1455" s="865"/>
      <c r="BN1455" s="1302"/>
      <c r="BO1455" s="1302"/>
      <c r="BP1455" s="1582"/>
      <c r="BQ1455" s="1527" t="s">
        <v>3811</v>
      </c>
      <c r="BR1455" s="1600"/>
      <c r="BS1455" s="1427" t="s">
        <v>3908</v>
      </c>
      <c r="BT1455" s="1580" t="s">
        <v>3909</v>
      </c>
      <c r="BU1455" s="1580" t="s">
        <v>3910</v>
      </c>
      <c r="BV1455" s="1264">
        <v>73018597</v>
      </c>
      <c r="BW1455" s="1265">
        <v>10730185974</v>
      </c>
      <c r="BX1455" s="1583" t="s">
        <v>2834</v>
      </c>
      <c r="BY1455" s="1528">
        <v>46117</v>
      </c>
      <c r="BZ1455" s="1528">
        <v>46142</v>
      </c>
      <c r="CA1455" s="865"/>
      <c r="CB1455" s="865"/>
      <c r="CC1455" s="865"/>
      <c r="CD1455" s="865"/>
      <c r="CE1455" s="865"/>
      <c r="CF1455" s="865"/>
      <c r="CG1455" s="865"/>
      <c r="CH1455" s="865"/>
      <c r="CI1455" s="865"/>
      <c r="CJ1455" s="865"/>
      <c r="CK1455" s="865"/>
      <c r="CL1455" s="865"/>
      <c r="CM1455" s="865"/>
      <c r="CN1455" s="865"/>
      <c r="CO1455" s="865"/>
      <c r="CP1455" s="865"/>
      <c r="CQ1455" s="865"/>
      <c r="CR1455" s="865"/>
      <c r="CS1455" s="865"/>
      <c r="CT1455" s="1525"/>
      <c r="CU1455" s="390">
        <f t="shared" ref="CU1455:CU1489" si="1295">AH1455</f>
        <v>0</v>
      </c>
      <c r="CV1455" s="373">
        <v>0</v>
      </c>
      <c r="CW1455" s="390">
        <f t="shared" si="1285"/>
        <v>0</v>
      </c>
      <c r="CX1455" s="373">
        <v>0</v>
      </c>
      <c r="CY1455" s="390">
        <f t="shared" si="1286"/>
        <v>0</v>
      </c>
      <c r="CZ1455" s="390">
        <f t="shared" si="1293"/>
        <v>0</v>
      </c>
      <c r="DA1455" s="390">
        <f t="shared" si="1294"/>
        <v>0</v>
      </c>
      <c r="DB1455" s="865"/>
      <c r="DC1455" s="1525">
        <v>26</v>
      </c>
      <c r="DD1455" s="1371">
        <f t="shared" si="1288"/>
        <v>2600</v>
      </c>
      <c r="DE1455" s="1525">
        <v>26</v>
      </c>
      <c r="DF1455" s="1371">
        <f t="shared" si="1290"/>
        <v>2600</v>
      </c>
      <c r="DG1455" s="865">
        <v>26</v>
      </c>
      <c r="DH1455" s="1371">
        <f t="shared" si="1289"/>
        <v>2600</v>
      </c>
      <c r="DI1455" s="865"/>
      <c r="DJ1455" s="865"/>
      <c r="DK1455" s="865"/>
      <c r="DL1455" s="865"/>
      <c r="DM1455" s="865"/>
      <c r="DN1455" s="865"/>
      <c r="DO1455" s="865"/>
      <c r="DP1455" s="865"/>
      <c r="DQ1455" s="865"/>
      <c r="DR1455" s="865"/>
      <c r="DS1455" s="865"/>
      <c r="DT1455" s="865"/>
      <c r="DU1455" s="793">
        <f t="shared" si="1274"/>
        <v>2600</v>
      </c>
      <c r="DV1455" s="794">
        <f t="shared" si="1291"/>
        <v>2600</v>
      </c>
      <c r="DW1455" s="794">
        <f t="shared" si="1292"/>
        <v>2600</v>
      </c>
      <c r="DX1455" s="794">
        <f t="shared" si="1276"/>
        <v>0</v>
      </c>
      <c r="DY1455" s="794">
        <f t="shared" si="1277"/>
        <v>0</v>
      </c>
      <c r="DZ1455" s="865"/>
      <c r="EA1455" s="865"/>
      <c r="EB1455" s="865"/>
      <c r="EC1455" s="865"/>
      <c r="ED1455" s="865"/>
      <c r="EE1455" s="865"/>
      <c r="EF1455" s="865"/>
      <c r="EG1455" s="865"/>
      <c r="EH1455" s="865"/>
      <c r="EI1455" s="865"/>
      <c r="EJ1455" s="865"/>
      <c r="EK1455" s="865"/>
      <c r="EL1455" s="865"/>
      <c r="EM1455" s="865"/>
      <c r="EN1455" s="865"/>
      <c r="EO1455" s="865"/>
      <c r="EP1455" s="865"/>
      <c r="EQ1455" s="865"/>
      <c r="ER1455" s="865"/>
      <c r="ES1455" s="865"/>
      <c r="ET1455" s="865"/>
      <c r="EU1455" s="865"/>
      <c r="EV1455" s="865"/>
      <c r="EW1455" s="865"/>
      <c r="EX1455" s="865"/>
      <c r="EY1455" s="865"/>
      <c r="EZ1455" s="865"/>
      <c r="FA1455" s="865"/>
      <c r="FB1455" s="865"/>
      <c r="FC1455" s="865"/>
      <c r="FD1455" s="865"/>
      <c r="FE1455" s="865"/>
      <c r="FF1455" s="865"/>
      <c r="FG1455" s="865"/>
      <c r="FH1455" s="865"/>
      <c r="FI1455" s="1530"/>
      <c r="FJ1455" s="1530"/>
      <c r="FK1455" s="1530"/>
      <c r="FL1455" s="1530"/>
      <c r="FM1455" s="1530"/>
      <c r="FN1455" s="1530"/>
      <c r="FO1455" s="1530"/>
      <c r="FP1455" s="1530"/>
      <c r="FQ1455" s="1530"/>
      <c r="FR1455" s="1530"/>
      <c r="FS1455" s="1530"/>
      <c r="FT1455" s="1530"/>
      <c r="FU1455" s="1530"/>
      <c r="FV1455" s="1530"/>
      <c r="FW1455" s="1530"/>
      <c r="FX1455" s="1530"/>
      <c r="FY1455" s="1530"/>
      <c r="FZ1455" s="1530"/>
      <c r="GA1455" s="1530"/>
      <c r="GB1455" s="1530"/>
      <c r="GC1455" s="1530"/>
      <c r="GD1455" s="1530"/>
      <c r="GE1455" s="1530"/>
      <c r="GF1455" s="1530"/>
      <c r="GG1455" s="1530"/>
      <c r="GH1455" s="1530"/>
      <c r="GI1455" s="1530"/>
      <c r="GJ1455" s="1530"/>
      <c r="GK1455" s="1530"/>
      <c r="GL1455" s="1530"/>
      <c r="GM1455" s="1530"/>
      <c r="GN1455" s="1530"/>
      <c r="GO1455" s="1530"/>
      <c r="GP1455" s="1530"/>
      <c r="GQ1455" s="1530"/>
      <c r="GR1455" s="1530"/>
      <c r="GS1455" s="1530"/>
      <c r="GT1455" s="1530"/>
      <c r="GU1455" s="1530"/>
      <c r="GV1455" s="1530"/>
      <c r="GW1455" s="1530"/>
      <c r="GX1455" s="1530"/>
      <c r="GY1455" s="1530"/>
      <c r="GZ1455" s="1530"/>
      <c r="HA1455" s="1530"/>
      <c r="HB1455" s="1530"/>
      <c r="HC1455" s="1530"/>
      <c r="HD1455" s="1530"/>
      <c r="HE1455" s="1530"/>
      <c r="HF1455" s="1530"/>
      <c r="HG1455" s="1530"/>
      <c r="HH1455" s="1530"/>
      <c r="HI1455" s="1530"/>
      <c r="HJ1455" s="1530"/>
      <c r="HK1455" s="1530"/>
      <c r="HL1455" s="1530"/>
      <c r="HM1455" s="1530"/>
      <c r="HN1455" s="1530"/>
      <c r="HO1455" s="1530"/>
      <c r="HP1455" s="1530"/>
      <c r="HQ1455" s="1530"/>
      <c r="HR1455" s="1530"/>
      <c r="HS1455" s="1530"/>
      <c r="HT1455" s="1530"/>
      <c r="HU1455" s="1530"/>
      <c r="HV1455" s="1530"/>
      <c r="HW1455" s="1530"/>
      <c r="HX1455" s="1530"/>
      <c r="HY1455" s="1530"/>
      <c r="HZ1455" s="1530"/>
      <c r="IA1455" s="1530"/>
      <c r="IB1455" s="1530"/>
      <c r="IC1455" s="1530"/>
      <c r="ID1455" s="1530"/>
      <c r="IE1455" s="1530"/>
      <c r="IF1455" s="1530"/>
      <c r="IG1455" s="1530"/>
      <c r="IH1455" s="1530"/>
      <c r="II1455" s="1530"/>
      <c r="IJ1455" s="1530"/>
      <c r="IK1455" s="1530"/>
      <c r="IL1455" s="1530"/>
      <c r="IM1455" s="1530"/>
      <c r="IN1455" s="1530"/>
      <c r="IO1455" s="1530"/>
      <c r="IP1455" s="1530"/>
      <c r="IQ1455" s="1530"/>
      <c r="IR1455" s="1530"/>
      <c r="IS1455" s="1530"/>
      <c r="IT1455" s="1530"/>
      <c r="IU1455" s="1530"/>
      <c r="IV1455" s="1530"/>
      <c r="IW1455" s="1530"/>
      <c r="IX1455" s="1530"/>
      <c r="IY1455" s="1530"/>
      <c r="IZ1455" s="1530"/>
      <c r="JA1455" s="1530"/>
      <c r="JB1455" s="1530"/>
      <c r="JC1455" s="1530"/>
      <c r="JD1455" s="1530"/>
      <c r="JE1455" s="1530"/>
      <c r="JF1455" s="1530"/>
      <c r="JG1455" s="1530"/>
      <c r="JH1455" s="1530"/>
      <c r="JI1455" s="1530"/>
      <c r="JJ1455" s="1530"/>
      <c r="JK1455" s="1530"/>
      <c r="JL1455" s="1530"/>
      <c r="JM1455" s="1530"/>
      <c r="JN1455" s="1530"/>
      <c r="JO1455" s="1530"/>
      <c r="JP1455" s="1530"/>
      <c r="JQ1455" s="1530"/>
      <c r="JR1455" s="1530"/>
      <c r="JS1455" s="1530"/>
      <c r="JT1455" s="1530"/>
      <c r="JU1455" s="1530"/>
      <c r="JV1455" s="1530"/>
      <c r="JW1455" s="1530"/>
      <c r="JX1455" s="1530"/>
      <c r="JY1455" s="1530"/>
      <c r="JZ1455" s="1530"/>
      <c r="KA1455" s="1530"/>
      <c r="KB1455" s="1530"/>
      <c r="KC1455" s="1530"/>
      <c r="KD1455" s="1530"/>
      <c r="KE1455" s="1530"/>
      <c r="KF1455" s="1530"/>
      <c r="KG1455" s="1530"/>
      <c r="KH1455" s="1530"/>
      <c r="KI1455" s="1530"/>
      <c r="KJ1455" s="1530"/>
      <c r="KK1455" s="1530"/>
      <c r="KL1455" s="1530"/>
      <c r="KM1455" s="1530"/>
      <c r="KN1455" s="1530"/>
      <c r="KO1455" s="1530"/>
      <c r="KP1455" s="1530"/>
      <c r="KQ1455" s="1530"/>
      <c r="KR1455" s="1530"/>
      <c r="KS1455" s="1530"/>
      <c r="KT1455" s="1530"/>
      <c r="KU1455" s="1530"/>
      <c r="KV1455" s="1530"/>
      <c r="KW1455" s="1530"/>
      <c r="KX1455" s="1530"/>
      <c r="KY1455" s="1530"/>
      <c r="KZ1455" s="1530"/>
      <c r="LA1455" s="1530"/>
      <c r="LB1455" s="1530"/>
      <c r="LC1455" s="1530"/>
      <c r="LD1455" s="1530"/>
      <c r="LE1455" s="1530"/>
      <c r="LF1455" s="1530"/>
      <c r="LG1455" s="1530"/>
      <c r="LH1455" s="1530"/>
      <c r="LI1455" s="1530"/>
      <c r="LJ1455" s="1530"/>
      <c r="LK1455" s="1530"/>
      <c r="LL1455" s="1530"/>
      <c r="LM1455" s="1530"/>
      <c r="LN1455" s="1530"/>
      <c r="LO1455" s="1530"/>
      <c r="LP1455" s="1530"/>
      <c r="LQ1455" s="1530"/>
      <c r="LR1455" s="1530"/>
      <c r="LS1455" s="1530"/>
      <c r="LT1455" s="1530"/>
      <c r="LU1455" s="1530"/>
      <c r="LV1455" s="1530"/>
      <c r="LW1455" s="1530"/>
      <c r="LX1455" s="1530"/>
      <c r="LY1455" s="1530"/>
      <c r="LZ1455" s="1530"/>
      <c r="MA1455" s="1530"/>
      <c r="MB1455" s="1530"/>
      <c r="MC1455" s="1530"/>
    </row>
    <row r="1456" spans="1:773" s="786" customFormat="1" ht="48" hidden="1" customHeight="1" x14ac:dyDescent="0.25">
      <c r="A1456" s="1584">
        <v>2026</v>
      </c>
      <c r="B1456" s="1585">
        <v>479</v>
      </c>
      <c r="C1456" s="1585" t="s">
        <v>58</v>
      </c>
      <c r="D1456" s="1585">
        <v>3000654</v>
      </c>
      <c r="E1456" s="1585">
        <v>5005020</v>
      </c>
      <c r="F1456" s="1585" t="s">
        <v>2269</v>
      </c>
      <c r="G1456" s="1585" t="s">
        <v>2270</v>
      </c>
      <c r="H1456" s="1585">
        <v>93</v>
      </c>
      <c r="I1456" s="1585" t="s">
        <v>992</v>
      </c>
      <c r="J1456" s="1585" t="s">
        <v>10</v>
      </c>
      <c r="K1456" s="1585" t="s">
        <v>60</v>
      </c>
      <c r="L1456" s="1585" t="s">
        <v>3689</v>
      </c>
      <c r="M1456" s="1585" t="s">
        <v>62</v>
      </c>
      <c r="N1456" s="1585"/>
      <c r="O1456" s="1585" t="s">
        <v>2641</v>
      </c>
      <c r="P1456" s="1585" t="s">
        <v>65</v>
      </c>
      <c r="Q1456" s="1585">
        <v>1</v>
      </c>
      <c r="R1456" s="864">
        <v>3000</v>
      </c>
      <c r="S1456" s="822" t="s">
        <v>787</v>
      </c>
      <c r="T1456" s="822" t="s">
        <v>787</v>
      </c>
      <c r="U1456" s="1585">
        <v>30</v>
      </c>
      <c r="V1456" s="1585">
        <v>30</v>
      </c>
      <c r="W1456" s="1585" t="s">
        <v>787</v>
      </c>
      <c r="AE1456" s="290"/>
      <c r="AF1456" s="1523" t="s">
        <v>3951</v>
      </c>
      <c r="AG1456" s="1523" t="s">
        <v>3951</v>
      </c>
      <c r="AH1456" s="284">
        <f t="shared" si="1278"/>
        <v>3000</v>
      </c>
      <c r="AI1456" s="284">
        <f>+$R1456*(V1456/30)*$Q1456</f>
        <v>3000</v>
      </c>
      <c r="AJ1456" s="1523" t="s">
        <v>3951</v>
      </c>
      <c r="AK1456" s="1523" t="s">
        <v>3951</v>
      </c>
      <c r="AL1456" s="1523" t="s">
        <v>3951</v>
      </c>
      <c r="AM1456" s="1523" t="s">
        <v>3951</v>
      </c>
      <c r="AN1456" s="1523" t="s">
        <v>3951</v>
      </c>
      <c r="AO1456" s="1523" t="s">
        <v>3951</v>
      </c>
      <c r="AP1456" s="1523" t="s">
        <v>3951</v>
      </c>
      <c r="AQ1456" s="1523" t="s">
        <v>3951</v>
      </c>
      <c r="AR1456" s="291">
        <f t="shared" si="1279"/>
        <v>6000</v>
      </c>
      <c r="AS1456" s="1494" t="s">
        <v>2578</v>
      </c>
      <c r="AT1456" s="822" t="s">
        <v>787</v>
      </c>
      <c r="AU1456" s="822" t="s">
        <v>3535</v>
      </c>
      <c r="AV1456" s="822" t="s">
        <v>3536</v>
      </c>
      <c r="AW1456" s="1586">
        <v>46058</v>
      </c>
      <c r="AX1456" s="822" t="s">
        <v>3537</v>
      </c>
      <c r="AY1456" s="1586">
        <v>46078</v>
      </c>
      <c r="AZ1456" s="822"/>
      <c r="BA1456" s="822" t="s">
        <v>3538</v>
      </c>
      <c r="BB1456" s="822" t="s">
        <v>995</v>
      </c>
      <c r="BC1456" s="1587" t="s">
        <v>3808</v>
      </c>
      <c r="BD1456" s="1587" t="s">
        <v>3952</v>
      </c>
      <c r="BE1456" s="1587" t="s">
        <v>3810</v>
      </c>
      <c r="BF1456" s="1588">
        <v>46108</v>
      </c>
      <c r="BG1456" s="822"/>
      <c r="BH1456" s="1324">
        <v>6151</v>
      </c>
      <c r="BI1456" s="1324"/>
      <c r="BJ1456" s="822"/>
      <c r="BK1456" s="1324"/>
      <c r="BL1456" s="822">
        <v>6151</v>
      </c>
      <c r="BM1456" s="822"/>
      <c r="BN1456" s="1324"/>
      <c r="BO1456" s="1324"/>
      <c r="BP1456" s="1589"/>
      <c r="BQ1456" s="563" t="s">
        <v>3815</v>
      </c>
      <c r="BR1456" s="563"/>
      <c r="BS1456" s="1489" t="s">
        <v>3067</v>
      </c>
      <c r="BT1456" s="1590" t="s">
        <v>3284</v>
      </c>
      <c r="BU1456" s="1590" t="s">
        <v>3962</v>
      </c>
      <c r="BV1456" s="1591">
        <v>43808333</v>
      </c>
      <c r="BW1456" s="1590">
        <v>10438083338</v>
      </c>
      <c r="BX1456" s="1492" t="s">
        <v>3901</v>
      </c>
      <c r="BY1456" s="1592">
        <v>46117</v>
      </c>
      <c r="BZ1456" s="1592">
        <v>46142</v>
      </c>
      <c r="CA1456" s="822"/>
      <c r="CB1456" s="822"/>
      <c r="CC1456" s="822"/>
      <c r="CD1456" s="822"/>
      <c r="CE1456" s="822"/>
      <c r="CF1456" s="822"/>
      <c r="CG1456" s="822"/>
      <c r="CH1456" s="822"/>
      <c r="CI1456" s="822"/>
      <c r="CJ1456" s="822"/>
      <c r="CK1456" s="822"/>
      <c r="CL1456" s="822"/>
      <c r="CM1456" s="822"/>
      <c r="CN1456" s="822"/>
      <c r="CO1456" s="822"/>
      <c r="CP1456" s="822"/>
      <c r="CQ1456" s="822"/>
      <c r="CR1456" s="822"/>
      <c r="CS1456" s="822"/>
      <c r="CT1456" s="1424">
        <v>30</v>
      </c>
      <c r="CU1456" s="390">
        <f t="shared" si="1295"/>
        <v>3000</v>
      </c>
      <c r="CV1456" s="373">
        <v>0</v>
      </c>
      <c r="CW1456" s="390">
        <f t="shared" si="1285"/>
        <v>0</v>
      </c>
      <c r="CX1456" s="373">
        <v>0</v>
      </c>
      <c r="CY1456" s="390">
        <f t="shared" si="1286"/>
        <v>0</v>
      </c>
      <c r="CZ1456" s="390">
        <f t="shared" si="1293"/>
        <v>3000</v>
      </c>
      <c r="DA1456" s="390">
        <f t="shared" si="1294"/>
        <v>3000</v>
      </c>
      <c r="DB1456" s="822"/>
      <c r="DC1456" s="1587">
        <v>26</v>
      </c>
      <c r="DD1456" s="1371">
        <f t="shared" si="1288"/>
        <v>3000</v>
      </c>
      <c r="DE1456" s="1587">
        <v>26</v>
      </c>
      <c r="DF1456" s="1371">
        <f t="shared" si="1290"/>
        <v>3000</v>
      </c>
      <c r="DG1456" s="822">
        <v>26</v>
      </c>
      <c r="DH1456" s="1371">
        <f t="shared" si="1289"/>
        <v>3000</v>
      </c>
      <c r="DI1456" s="822"/>
      <c r="DJ1456" s="822"/>
      <c r="DK1456" s="822"/>
      <c r="DL1456" s="822"/>
      <c r="DM1456" s="822"/>
      <c r="DN1456" s="822"/>
      <c r="DO1456" s="822"/>
      <c r="DP1456" s="822"/>
      <c r="DQ1456" s="822"/>
      <c r="DR1456" s="822"/>
      <c r="DS1456" s="822"/>
      <c r="DT1456" s="822"/>
      <c r="DU1456" s="793">
        <f t="shared" si="1274"/>
        <v>6000</v>
      </c>
      <c r="DV1456" s="794">
        <f t="shared" si="1291"/>
        <v>3000</v>
      </c>
      <c r="DW1456" s="794">
        <f t="shared" si="1292"/>
        <v>3000</v>
      </c>
      <c r="DX1456" s="794">
        <f t="shared" si="1276"/>
        <v>3000</v>
      </c>
      <c r="DY1456" s="794">
        <f t="shared" si="1277"/>
        <v>3000</v>
      </c>
      <c r="DZ1456" s="822"/>
      <c r="EA1456" s="822"/>
      <c r="EB1456" s="822"/>
      <c r="EC1456" s="822"/>
      <c r="ED1456" s="822"/>
      <c r="EE1456" s="822"/>
      <c r="EF1456" s="822"/>
      <c r="EG1456" s="822"/>
      <c r="EH1456" s="822"/>
      <c r="EI1456" s="822"/>
      <c r="EJ1456" s="822"/>
      <c r="EK1456" s="822"/>
      <c r="EL1456" s="822"/>
      <c r="EM1456" s="822"/>
      <c r="EN1456" s="822"/>
      <c r="EO1456" s="822"/>
      <c r="EP1456" s="822"/>
      <c r="EQ1456" s="822"/>
      <c r="ER1456" s="822"/>
      <c r="ES1456" s="822"/>
      <c r="ET1456" s="822"/>
      <c r="EU1456" s="822"/>
      <c r="EV1456" s="822"/>
      <c r="EW1456" s="822"/>
      <c r="EX1456" s="822"/>
      <c r="EY1456" s="822"/>
      <c r="EZ1456" s="822"/>
      <c r="FA1456" s="822"/>
      <c r="FB1456" s="822"/>
      <c r="FC1456" s="822"/>
      <c r="FD1456" s="822"/>
      <c r="FE1456" s="822"/>
      <c r="FF1456" s="822"/>
      <c r="FG1456" s="822"/>
      <c r="FH1456" s="822"/>
      <c r="FI1456" s="1593"/>
      <c r="FJ1456" s="1593"/>
      <c r="FK1456" s="1593"/>
      <c r="FL1456" s="1593"/>
      <c r="FM1456" s="1593"/>
      <c r="FN1456" s="1593"/>
      <c r="FO1456" s="1593"/>
      <c r="FP1456" s="1593"/>
      <c r="FQ1456" s="1593"/>
      <c r="FR1456" s="1593"/>
      <c r="FS1456" s="1593"/>
      <c r="FT1456" s="1593"/>
      <c r="FU1456" s="1593"/>
      <c r="FV1456" s="1593"/>
      <c r="FW1456" s="1593"/>
      <c r="FX1456" s="1593"/>
      <c r="FY1456" s="1593"/>
      <c r="FZ1456" s="1593"/>
      <c r="GA1456" s="1593"/>
      <c r="GB1456" s="1593"/>
      <c r="GC1456" s="1593"/>
      <c r="GD1456" s="1593"/>
      <c r="GE1456" s="1593"/>
      <c r="GF1456" s="1593"/>
      <c r="GG1456" s="1593"/>
      <c r="GH1456" s="1593"/>
      <c r="GI1456" s="1593"/>
      <c r="GJ1456" s="1593"/>
      <c r="GK1456" s="1593"/>
      <c r="GL1456" s="1593"/>
      <c r="GM1456" s="1593"/>
      <c r="GN1456" s="1593"/>
      <c r="GO1456" s="1593"/>
      <c r="GP1456" s="1593"/>
      <c r="GQ1456" s="1593"/>
      <c r="GR1456" s="1593"/>
      <c r="GS1456" s="1593"/>
      <c r="GT1456" s="1593"/>
      <c r="GU1456" s="1593"/>
      <c r="GV1456" s="1593"/>
      <c r="GW1456" s="1593"/>
      <c r="GX1456" s="1593"/>
      <c r="GY1456" s="1593"/>
      <c r="GZ1456" s="1593"/>
      <c r="HA1456" s="1593"/>
      <c r="HB1456" s="1593"/>
      <c r="HC1456" s="1593"/>
      <c r="HD1456" s="1593"/>
      <c r="HE1456" s="1593"/>
      <c r="HF1456" s="1593"/>
      <c r="HG1456" s="1593"/>
      <c r="HH1456" s="1593"/>
      <c r="HI1456" s="1593"/>
      <c r="HJ1456" s="1593"/>
      <c r="HK1456" s="1593"/>
      <c r="HL1456" s="1593"/>
      <c r="HM1456" s="1593"/>
      <c r="HN1456" s="1593"/>
      <c r="HO1456" s="1593"/>
      <c r="HP1456" s="1593"/>
      <c r="HQ1456" s="1593"/>
      <c r="HR1456" s="1593"/>
      <c r="HS1456" s="1593"/>
      <c r="HT1456" s="1593"/>
      <c r="HU1456" s="1593"/>
      <c r="HV1456" s="1593"/>
      <c r="HW1456" s="1593"/>
      <c r="HX1456" s="1593"/>
      <c r="HY1456" s="1593"/>
      <c r="HZ1456" s="1593"/>
      <c r="IA1456" s="1593"/>
      <c r="IB1456" s="1593"/>
      <c r="IC1456" s="1593"/>
      <c r="ID1456" s="1593"/>
      <c r="IE1456" s="1593"/>
      <c r="IF1456" s="1593"/>
      <c r="IG1456" s="1593"/>
      <c r="IH1456" s="1593"/>
      <c r="II1456" s="1593"/>
      <c r="IJ1456" s="1593"/>
      <c r="IK1456" s="1593"/>
      <c r="IL1456" s="1593"/>
      <c r="IM1456" s="1593"/>
      <c r="IN1456" s="1593"/>
      <c r="IO1456" s="1593"/>
      <c r="IP1456" s="1593"/>
      <c r="IQ1456" s="1593"/>
      <c r="IR1456" s="1593"/>
      <c r="IS1456" s="1593"/>
      <c r="IT1456" s="1593"/>
      <c r="IU1456" s="1593"/>
      <c r="IV1456" s="1593"/>
      <c r="IW1456" s="1593"/>
      <c r="IX1456" s="1593"/>
      <c r="IY1456" s="1593"/>
      <c r="IZ1456" s="1593"/>
      <c r="JA1456" s="1593"/>
      <c r="JB1456" s="1593"/>
      <c r="JC1456" s="1593"/>
      <c r="JD1456" s="1593"/>
      <c r="JE1456" s="1593"/>
      <c r="JF1456" s="1593"/>
      <c r="JG1456" s="1593"/>
      <c r="JH1456" s="1593"/>
      <c r="JI1456" s="1593"/>
      <c r="JJ1456" s="1593"/>
      <c r="JK1456" s="1593"/>
      <c r="JL1456" s="1593"/>
      <c r="JM1456" s="1593"/>
      <c r="JN1456" s="1593"/>
      <c r="JO1456" s="1593"/>
      <c r="JP1456" s="1593"/>
      <c r="JQ1456" s="1593"/>
      <c r="JR1456" s="1593"/>
      <c r="JS1456" s="1593"/>
      <c r="JT1456" s="1593"/>
      <c r="JU1456" s="1593"/>
      <c r="JV1456" s="1593"/>
      <c r="JW1456" s="1593"/>
      <c r="JX1456" s="1593"/>
      <c r="JY1456" s="1593"/>
      <c r="JZ1456" s="1593"/>
      <c r="KA1456" s="1593"/>
      <c r="KB1456" s="1593"/>
      <c r="KC1456" s="1593"/>
      <c r="KD1456" s="1593"/>
      <c r="KE1456" s="1593"/>
      <c r="KF1456" s="1593"/>
      <c r="KG1456" s="1593"/>
      <c r="KH1456" s="1593"/>
      <c r="KI1456" s="1593"/>
      <c r="KJ1456" s="1593"/>
      <c r="KK1456" s="1593"/>
      <c r="KL1456" s="1593"/>
      <c r="KM1456" s="1593"/>
      <c r="KN1456" s="1593"/>
      <c r="KO1456" s="1593"/>
      <c r="KP1456" s="1593"/>
      <c r="KQ1456" s="1593"/>
      <c r="KR1456" s="1593"/>
      <c r="KS1456" s="1593"/>
      <c r="KT1456" s="1593"/>
      <c r="KU1456" s="1593"/>
      <c r="KV1456" s="1593"/>
      <c r="KW1456" s="1593"/>
      <c r="KX1456" s="1593"/>
      <c r="KY1456" s="1593"/>
      <c r="KZ1456" s="1593"/>
      <c r="LA1456" s="1593"/>
      <c r="LB1456" s="1593"/>
      <c r="LC1456" s="1593"/>
      <c r="LD1456" s="1593"/>
      <c r="LE1456" s="1593"/>
      <c r="LF1456" s="1593"/>
      <c r="LG1456" s="1593"/>
      <c r="LH1456" s="1593"/>
      <c r="LI1456" s="1593"/>
      <c r="LJ1456" s="1593"/>
      <c r="LK1456" s="1593"/>
      <c r="LL1456" s="1593"/>
      <c r="LM1456" s="1593"/>
      <c r="LN1456" s="1593"/>
      <c r="LO1456" s="1593"/>
      <c r="LP1456" s="1593"/>
      <c r="LQ1456" s="1593"/>
      <c r="LR1456" s="1593"/>
      <c r="LS1456" s="1593"/>
      <c r="LT1456" s="1593"/>
      <c r="LU1456" s="1593"/>
      <c r="LV1456" s="1593"/>
      <c r="LW1456" s="1593"/>
      <c r="LX1456" s="1593"/>
      <c r="LY1456" s="1593"/>
      <c r="LZ1456" s="1593"/>
      <c r="MA1456" s="1593"/>
      <c r="MB1456" s="1593"/>
      <c r="MC1456" s="1593"/>
    </row>
    <row r="1457" spans="1:773" s="786" customFormat="1" ht="48" hidden="1" customHeight="1" x14ac:dyDescent="0.25">
      <c r="A1457" s="1520">
        <v>2026</v>
      </c>
      <c r="B1457" s="1521">
        <v>479</v>
      </c>
      <c r="C1457" s="1521" t="s">
        <v>58</v>
      </c>
      <c r="D1457" s="1521">
        <v>3000654</v>
      </c>
      <c r="E1457" s="1521">
        <v>5005020</v>
      </c>
      <c r="F1457" s="1521" t="s">
        <v>2269</v>
      </c>
      <c r="G1457" s="1521" t="s">
        <v>2270</v>
      </c>
      <c r="H1457" s="1521">
        <v>93</v>
      </c>
      <c r="I1457" s="1521" t="s">
        <v>992</v>
      </c>
      <c r="J1457" s="1521" t="s">
        <v>10</v>
      </c>
      <c r="K1457" s="1521" t="s">
        <v>60</v>
      </c>
      <c r="L1457" s="1521" t="s">
        <v>3689</v>
      </c>
      <c r="M1457" s="1521" t="s">
        <v>62</v>
      </c>
      <c r="N1457" s="1521"/>
      <c r="O1457" s="1521" t="s">
        <v>2641</v>
      </c>
      <c r="P1457" s="1521" t="s">
        <v>65</v>
      </c>
      <c r="Q1457" s="1521">
        <v>1</v>
      </c>
      <c r="R1457" s="1550">
        <v>2600</v>
      </c>
      <c r="S1457" s="865" t="s">
        <v>787</v>
      </c>
      <c r="T1457" s="865" t="s">
        <v>787</v>
      </c>
      <c r="U1457" s="1521">
        <v>0</v>
      </c>
      <c r="V1457" s="1521">
        <v>26</v>
      </c>
      <c r="W1457" s="1521" t="s">
        <v>787</v>
      </c>
      <c r="AE1457" s="285"/>
      <c r="AF1457" s="1523" t="s">
        <v>3951</v>
      </c>
      <c r="AG1457" s="1523" t="s">
        <v>3951</v>
      </c>
      <c r="AH1457" s="284">
        <f t="shared" si="1278"/>
        <v>0</v>
      </c>
      <c r="AI1457" s="284">
        <f t="shared" ref="AI1457:AI1466" si="1296">+$R1457*(V1457/26)*$Q1457</f>
        <v>2600</v>
      </c>
      <c r="AJ1457" s="1523" t="s">
        <v>3951</v>
      </c>
      <c r="AK1457" s="1523" t="s">
        <v>3951</v>
      </c>
      <c r="AL1457" s="1523" t="s">
        <v>3951</v>
      </c>
      <c r="AM1457" s="1523" t="s">
        <v>3951</v>
      </c>
      <c r="AN1457" s="1523" t="s">
        <v>3951</v>
      </c>
      <c r="AO1457" s="1523" t="s">
        <v>3951</v>
      </c>
      <c r="AP1457" s="1523" t="s">
        <v>3951</v>
      </c>
      <c r="AQ1457" s="1523" t="s">
        <v>3951</v>
      </c>
      <c r="AR1457" s="288">
        <f t="shared" si="1279"/>
        <v>2600</v>
      </c>
      <c r="AS1457" s="1502" t="s">
        <v>2578</v>
      </c>
      <c r="AT1457" s="865" t="s">
        <v>787</v>
      </c>
      <c r="AU1457" s="865" t="s">
        <v>3535</v>
      </c>
      <c r="AV1457" s="865" t="s">
        <v>3536</v>
      </c>
      <c r="AW1457" s="1524">
        <v>46058</v>
      </c>
      <c r="AX1457" s="865" t="s">
        <v>3537</v>
      </c>
      <c r="AY1457" s="1524">
        <v>46078</v>
      </c>
      <c r="AZ1457" s="865"/>
      <c r="BA1457" s="865" t="s">
        <v>3538</v>
      </c>
      <c r="BB1457" s="865" t="s">
        <v>995</v>
      </c>
      <c r="BC1457" s="1525" t="s">
        <v>3808</v>
      </c>
      <c r="BD1457" s="1525" t="s">
        <v>3952</v>
      </c>
      <c r="BE1457" s="1525" t="s">
        <v>3810</v>
      </c>
      <c r="BF1457" s="1526">
        <v>46108</v>
      </c>
      <c r="BG1457" s="865"/>
      <c r="BH1457" s="1302">
        <v>6152</v>
      </c>
      <c r="BI1457" s="1302"/>
      <c r="BJ1457" s="865"/>
      <c r="BK1457" s="1302"/>
      <c r="BL1457" s="865">
        <v>6152</v>
      </c>
      <c r="BM1457" s="865"/>
      <c r="BN1457" s="1302"/>
      <c r="BO1457" s="1302"/>
      <c r="BP1457" s="1582"/>
      <c r="BQ1457" s="1527" t="s">
        <v>3811</v>
      </c>
      <c r="BR1457" s="1600"/>
      <c r="BS1457" s="1427" t="s">
        <v>3922</v>
      </c>
      <c r="BT1457" s="1580" t="s">
        <v>1568</v>
      </c>
      <c r="BU1457" s="1580" t="s">
        <v>3923</v>
      </c>
      <c r="BV1457" s="1264">
        <v>9650851</v>
      </c>
      <c r="BW1457" s="1265">
        <v>10096508510</v>
      </c>
      <c r="BX1457" s="1502" t="s">
        <v>2834</v>
      </c>
      <c r="BY1457" s="1528">
        <v>46117</v>
      </c>
      <c r="BZ1457" s="1528">
        <v>46142</v>
      </c>
      <c r="CA1457" s="865"/>
      <c r="CB1457" s="865"/>
      <c r="CC1457" s="865"/>
      <c r="CD1457" s="865"/>
      <c r="CE1457" s="865"/>
      <c r="CF1457" s="865"/>
      <c r="CG1457" s="865"/>
      <c r="CH1457" s="865"/>
      <c r="CI1457" s="865"/>
      <c r="CJ1457" s="865"/>
      <c r="CK1457" s="865"/>
      <c r="CL1457" s="865"/>
      <c r="CM1457" s="865"/>
      <c r="CN1457" s="865"/>
      <c r="CO1457" s="865"/>
      <c r="CP1457" s="865"/>
      <c r="CQ1457" s="865"/>
      <c r="CR1457" s="865"/>
      <c r="CS1457" s="865"/>
      <c r="CT1457" s="1525"/>
      <c r="CU1457" s="390">
        <f t="shared" si="1295"/>
        <v>0</v>
      </c>
      <c r="CV1457" s="373">
        <v>0</v>
      </c>
      <c r="CW1457" s="390">
        <f t="shared" si="1285"/>
        <v>0</v>
      </c>
      <c r="CX1457" s="373">
        <v>0</v>
      </c>
      <c r="CY1457" s="390">
        <f t="shared" si="1286"/>
        <v>0</v>
      </c>
      <c r="CZ1457" s="390">
        <f t="shared" si="1293"/>
        <v>0</v>
      </c>
      <c r="DA1457" s="390">
        <f t="shared" si="1294"/>
        <v>0</v>
      </c>
      <c r="DB1457" s="865"/>
      <c r="DC1457" s="1525">
        <v>26</v>
      </c>
      <c r="DD1457" s="1371">
        <f t="shared" si="1288"/>
        <v>2600</v>
      </c>
      <c r="DE1457" s="1525">
        <v>26</v>
      </c>
      <c r="DF1457" s="1371">
        <f t="shared" si="1290"/>
        <v>2600</v>
      </c>
      <c r="DG1457" s="865">
        <v>26</v>
      </c>
      <c r="DH1457" s="1371">
        <f t="shared" si="1289"/>
        <v>2600</v>
      </c>
      <c r="DI1457" s="865"/>
      <c r="DJ1457" s="865"/>
      <c r="DK1457" s="865"/>
      <c r="DL1457" s="865"/>
      <c r="DM1457" s="865"/>
      <c r="DN1457" s="865"/>
      <c r="DO1457" s="865"/>
      <c r="DP1457" s="865"/>
      <c r="DQ1457" s="865"/>
      <c r="DR1457" s="865"/>
      <c r="DS1457" s="865"/>
      <c r="DT1457" s="865"/>
      <c r="DU1457" s="793">
        <f t="shared" si="1274"/>
        <v>2600</v>
      </c>
      <c r="DV1457" s="794">
        <f t="shared" si="1291"/>
        <v>2600</v>
      </c>
      <c r="DW1457" s="794">
        <f t="shared" si="1292"/>
        <v>2600</v>
      </c>
      <c r="DX1457" s="794">
        <f t="shared" si="1276"/>
        <v>0</v>
      </c>
      <c r="DY1457" s="794">
        <f t="shared" si="1277"/>
        <v>0</v>
      </c>
      <c r="DZ1457" s="865"/>
      <c r="EA1457" s="865"/>
      <c r="EB1457" s="865"/>
      <c r="EC1457" s="865"/>
      <c r="ED1457" s="865"/>
      <c r="EE1457" s="865"/>
      <c r="EF1457" s="865"/>
      <c r="EG1457" s="865"/>
      <c r="EH1457" s="865"/>
      <c r="EI1457" s="865"/>
      <c r="EJ1457" s="865"/>
      <c r="EK1457" s="865"/>
      <c r="EL1457" s="865"/>
      <c r="EM1457" s="865"/>
      <c r="EN1457" s="865"/>
      <c r="EO1457" s="865"/>
      <c r="EP1457" s="865"/>
      <c r="EQ1457" s="865"/>
      <c r="ER1457" s="865"/>
      <c r="ES1457" s="865"/>
      <c r="ET1457" s="865"/>
      <c r="EU1457" s="865"/>
      <c r="EV1457" s="865"/>
      <c r="EW1457" s="865"/>
      <c r="EX1457" s="865"/>
      <c r="EY1457" s="865"/>
      <c r="EZ1457" s="865"/>
      <c r="FA1457" s="865"/>
      <c r="FB1457" s="865"/>
      <c r="FC1457" s="865"/>
      <c r="FD1457" s="865"/>
      <c r="FE1457" s="865"/>
      <c r="FF1457" s="865"/>
      <c r="FG1457" s="865"/>
      <c r="FH1457" s="865"/>
      <c r="FI1457" s="1530"/>
      <c r="FJ1457" s="1530"/>
      <c r="FK1457" s="1530"/>
      <c r="FL1457" s="1530"/>
      <c r="FM1457" s="1530"/>
      <c r="FN1457" s="1530"/>
      <c r="FO1457" s="1530"/>
      <c r="FP1457" s="1530"/>
      <c r="FQ1457" s="1530"/>
      <c r="FR1457" s="1530"/>
      <c r="FS1457" s="1530"/>
      <c r="FT1457" s="1530"/>
      <c r="FU1457" s="1530"/>
      <c r="FV1457" s="1530"/>
      <c r="FW1457" s="1530"/>
      <c r="FX1457" s="1530"/>
      <c r="FY1457" s="1530"/>
      <c r="FZ1457" s="1530"/>
      <c r="GA1457" s="1530"/>
      <c r="GB1457" s="1530"/>
      <c r="GC1457" s="1530"/>
      <c r="GD1457" s="1530"/>
      <c r="GE1457" s="1530"/>
      <c r="GF1457" s="1530"/>
      <c r="GG1457" s="1530"/>
      <c r="GH1457" s="1530"/>
      <c r="GI1457" s="1530"/>
      <c r="GJ1457" s="1530"/>
      <c r="GK1457" s="1530"/>
      <c r="GL1457" s="1530"/>
      <c r="GM1457" s="1530"/>
      <c r="GN1457" s="1530"/>
      <c r="GO1457" s="1530"/>
      <c r="GP1457" s="1530"/>
      <c r="GQ1457" s="1530"/>
      <c r="GR1457" s="1530"/>
      <c r="GS1457" s="1530"/>
      <c r="GT1457" s="1530"/>
      <c r="GU1457" s="1530"/>
      <c r="GV1457" s="1530"/>
      <c r="GW1457" s="1530"/>
      <c r="GX1457" s="1530"/>
      <c r="GY1457" s="1530"/>
      <c r="GZ1457" s="1530"/>
      <c r="HA1457" s="1530"/>
      <c r="HB1457" s="1530"/>
      <c r="HC1457" s="1530"/>
      <c r="HD1457" s="1530"/>
      <c r="HE1457" s="1530"/>
      <c r="HF1457" s="1530"/>
      <c r="HG1457" s="1530"/>
      <c r="HH1457" s="1530"/>
      <c r="HI1457" s="1530"/>
      <c r="HJ1457" s="1530"/>
      <c r="HK1457" s="1530"/>
      <c r="HL1457" s="1530"/>
      <c r="HM1457" s="1530"/>
      <c r="HN1457" s="1530"/>
      <c r="HO1457" s="1530"/>
      <c r="HP1457" s="1530"/>
      <c r="HQ1457" s="1530"/>
      <c r="HR1457" s="1530"/>
      <c r="HS1457" s="1530"/>
      <c r="HT1457" s="1530"/>
      <c r="HU1457" s="1530"/>
      <c r="HV1457" s="1530"/>
      <c r="HW1457" s="1530"/>
      <c r="HX1457" s="1530"/>
      <c r="HY1457" s="1530"/>
      <c r="HZ1457" s="1530"/>
      <c r="IA1457" s="1530"/>
      <c r="IB1457" s="1530"/>
      <c r="IC1457" s="1530"/>
      <c r="ID1457" s="1530"/>
      <c r="IE1457" s="1530"/>
      <c r="IF1457" s="1530"/>
      <c r="IG1457" s="1530"/>
      <c r="IH1457" s="1530"/>
      <c r="II1457" s="1530"/>
      <c r="IJ1457" s="1530"/>
      <c r="IK1457" s="1530"/>
      <c r="IL1457" s="1530"/>
      <c r="IM1457" s="1530"/>
      <c r="IN1457" s="1530"/>
      <c r="IO1457" s="1530"/>
      <c r="IP1457" s="1530"/>
      <c r="IQ1457" s="1530"/>
      <c r="IR1457" s="1530"/>
      <c r="IS1457" s="1530"/>
      <c r="IT1457" s="1530"/>
      <c r="IU1457" s="1530"/>
      <c r="IV1457" s="1530"/>
      <c r="IW1457" s="1530"/>
      <c r="IX1457" s="1530"/>
      <c r="IY1457" s="1530"/>
      <c r="IZ1457" s="1530"/>
      <c r="JA1457" s="1530"/>
      <c r="JB1457" s="1530"/>
      <c r="JC1457" s="1530"/>
      <c r="JD1457" s="1530"/>
      <c r="JE1457" s="1530"/>
      <c r="JF1457" s="1530"/>
      <c r="JG1457" s="1530"/>
      <c r="JH1457" s="1530"/>
      <c r="JI1457" s="1530"/>
      <c r="JJ1457" s="1530"/>
      <c r="JK1457" s="1530"/>
      <c r="JL1457" s="1530"/>
      <c r="JM1457" s="1530"/>
      <c r="JN1457" s="1530"/>
      <c r="JO1457" s="1530"/>
      <c r="JP1457" s="1530"/>
      <c r="JQ1457" s="1530"/>
      <c r="JR1457" s="1530"/>
      <c r="JS1457" s="1530"/>
      <c r="JT1457" s="1530"/>
      <c r="JU1457" s="1530"/>
      <c r="JV1457" s="1530"/>
      <c r="JW1457" s="1530"/>
      <c r="JX1457" s="1530"/>
      <c r="JY1457" s="1530"/>
      <c r="JZ1457" s="1530"/>
      <c r="KA1457" s="1530"/>
      <c r="KB1457" s="1530"/>
      <c r="KC1457" s="1530"/>
      <c r="KD1457" s="1530"/>
      <c r="KE1457" s="1530"/>
      <c r="KF1457" s="1530"/>
      <c r="KG1457" s="1530"/>
      <c r="KH1457" s="1530"/>
      <c r="KI1457" s="1530"/>
      <c r="KJ1457" s="1530"/>
      <c r="KK1457" s="1530"/>
      <c r="KL1457" s="1530"/>
      <c r="KM1457" s="1530"/>
      <c r="KN1457" s="1530"/>
      <c r="KO1457" s="1530"/>
      <c r="KP1457" s="1530"/>
      <c r="KQ1457" s="1530"/>
      <c r="KR1457" s="1530"/>
      <c r="KS1457" s="1530"/>
      <c r="KT1457" s="1530"/>
      <c r="KU1457" s="1530"/>
      <c r="KV1457" s="1530"/>
      <c r="KW1457" s="1530"/>
      <c r="KX1457" s="1530"/>
      <c r="KY1457" s="1530"/>
      <c r="KZ1457" s="1530"/>
      <c r="LA1457" s="1530"/>
      <c r="LB1457" s="1530"/>
      <c r="LC1457" s="1530"/>
      <c r="LD1457" s="1530"/>
      <c r="LE1457" s="1530"/>
      <c r="LF1457" s="1530"/>
      <c r="LG1457" s="1530"/>
      <c r="LH1457" s="1530"/>
      <c r="LI1457" s="1530"/>
      <c r="LJ1457" s="1530"/>
      <c r="LK1457" s="1530"/>
      <c r="LL1457" s="1530"/>
      <c r="LM1457" s="1530"/>
      <c r="LN1457" s="1530"/>
      <c r="LO1457" s="1530"/>
      <c r="LP1457" s="1530"/>
      <c r="LQ1457" s="1530"/>
      <c r="LR1457" s="1530"/>
      <c r="LS1457" s="1530"/>
      <c r="LT1457" s="1530"/>
      <c r="LU1457" s="1530"/>
      <c r="LV1457" s="1530"/>
      <c r="LW1457" s="1530"/>
      <c r="LX1457" s="1530"/>
      <c r="LY1457" s="1530"/>
      <c r="LZ1457" s="1530"/>
      <c r="MA1457" s="1530"/>
      <c r="MB1457" s="1530"/>
      <c r="MC1457" s="1530"/>
    </row>
    <row r="1458" spans="1:773" s="1594" customFormat="1" ht="48" hidden="1" customHeight="1" x14ac:dyDescent="0.25">
      <c r="A1458" s="1520">
        <v>2026</v>
      </c>
      <c r="B1458" s="1521">
        <v>479</v>
      </c>
      <c r="C1458" s="1521" t="s">
        <v>58</v>
      </c>
      <c r="D1458" s="1521">
        <v>3000654</v>
      </c>
      <c r="E1458" s="1521">
        <v>5005020</v>
      </c>
      <c r="F1458" s="1521" t="s">
        <v>2269</v>
      </c>
      <c r="G1458" s="1521" t="s">
        <v>2270</v>
      </c>
      <c r="H1458" s="1521">
        <v>93</v>
      </c>
      <c r="I1458" s="1521" t="s">
        <v>992</v>
      </c>
      <c r="J1458" s="1521" t="s">
        <v>10</v>
      </c>
      <c r="K1458" s="1521" t="s">
        <v>60</v>
      </c>
      <c r="L1458" s="1521" t="s">
        <v>3689</v>
      </c>
      <c r="M1458" s="1521" t="s">
        <v>62</v>
      </c>
      <c r="N1458" s="1521"/>
      <c r="O1458" s="1521" t="s">
        <v>2641</v>
      </c>
      <c r="P1458" s="1521" t="s">
        <v>65</v>
      </c>
      <c r="Q1458" s="1521">
        <v>1</v>
      </c>
      <c r="R1458" s="1550">
        <v>2600</v>
      </c>
      <c r="S1458" s="865" t="s">
        <v>787</v>
      </c>
      <c r="T1458" s="865" t="s">
        <v>787</v>
      </c>
      <c r="U1458" s="1521">
        <v>0</v>
      </c>
      <c r="V1458" s="1521">
        <v>26</v>
      </c>
      <c r="W1458" s="1521" t="s">
        <v>787</v>
      </c>
      <c r="X1458" s="786"/>
      <c r="Y1458" s="786"/>
      <c r="Z1458" s="786"/>
      <c r="AA1458" s="786"/>
      <c r="AB1458" s="786"/>
      <c r="AC1458" s="786"/>
      <c r="AD1458" s="786"/>
      <c r="AE1458" s="285"/>
      <c r="AF1458" s="1523" t="s">
        <v>3951</v>
      </c>
      <c r="AG1458" s="1523" t="s">
        <v>3951</v>
      </c>
      <c r="AH1458" s="284">
        <f t="shared" si="1278"/>
        <v>0</v>
      </c>
      <c r="AI1458" s="284">
        <f t="shared" si="1296"/>
        <v>2600</v>
      </c>
      <c r="AJ1458" s="1523" t="s">
        <v>3951</v>
      </c>
      <c r="AK1458" s="1523" t="s">
        <v>3951</v>
      </c>
      <c r="AL1458" s="1523" t="s">
        <v>3951</v>
      </c>
      <c r="AM1458" s="1523" t="s">
        <v>3951</v>
      </c>
      <c r="AN1458" s="1523" t="s">
        <v>3951</v>
      </c>
      <c r="AO1458" s="1523" t="s">
        <v>3951</v>
      </c>
      <c r="AP1458" s="1523" t="s">
        <v>3951</v>
      </c>
      <c r="AQ1458" s="1523" t="s">
        <v>3951</v>
      </c>
      <c r="AR1458" s="288">
        <f t="shared" si="1279"/>
        <v>2600</v>
      </c>
      <c r="AS1458" s="1502" t="s">
        <v>2578</v>
      </c>
      <c r="AT1458" s="865" t="s">
        <v>787</v>
      </c>
      <c r="AU1458" s="865" t="s">
        <v>3535</v>
      </c>
      <c r="AV1458" s="865" t="s">
        <v>3536</v>
      </c>
      <c r="AW1458" s="1524">
        <v>46058</v>
      </c>
      <c r="AX1458" s="865" t="s">
        <v>3537</v>
      </c>
      <c r="AY1458" s="1524">
        <v>46078</v>
      </c>
      <c r="AZ1458" s="865"/>
      <c r="BA1458" s="865" t="s">
        <v>3538</v>
      </c>
      <c r="BB1458" s="865" t="s">
        <v>995</v>
      </c>
      <c r="BC1458" s="1525" t="s">
        <v>3808</v>
      </c>
      <c r="BD1458" s="1525" t="s">
        <v>3952</v>
      </c>
      <c r="BE1458" s="1525" t="s">
        <v>3810</v>
      </c>
      <c r="BF1458" s="1526">
        <v>46108</v>
      </c>
      <c r="BG1458" s="865"/>
      <c r="BH1458" s="1302">
        <v>6153</v>
      </c>
      <c r="BI1458" s="1302"/>
      <c r="BJ1458" s="865"/>
      <c r="BK1458" s="1302"/>
      <c r="BL1458" s="865">
        <v>6153</v>
      </c>
      <c r="BM1458" s="865"/>
      <c r="BN1458" s="1302"/>
      <c r="BO1458" s="1302"/>
      <c r="BP1458" s="1582"/>
      <c r="BQ1458" s="1527" t="s">
        <v>3811</v>
      </c>
      <c r="BR1458" s="1600"/>
      <c r="BS1458" s="1427" t="s">
        <v>1062</v>
      </c>
      <c r="BT1458" s="1580" t="s">
        <v>3928</v>
      </c>
      <c r="BU1458" s="1580" t="s">
        <v>3929</v>
      </c>
      <c r="BV1458" s="1264">
        <v>17867276</v>
      </c>
      <c r="BW1458" s="1265">
        <v>10178672768</v>
      </c>
      <c r="BX1458" s="1502" t="s">
        <v>2834</v>
      </c>
      <c r="BY1458" s="1528">
        <v>46117</v>
      </c>
      <c r="BZ1458" s="1528">
        <v>46142</v>
      </c>
      <c r="CA1458" s="865"/>
      <c r="CB1458" s="865"/>
      <c r="CC1458" s="865"/>
      <c r="CD1458" s="865"/>
      <c r="CE1458" s="865"/>
      <c r="CF1458" s="865"/>
      <c r="CG1458" s="865"/>
      <c r="CH1458" s="865"/>
      <c r="CI1458" s="865"/>
      <c r="CJ1458" s="865"/>
      <c r="CK1458" s="865"/>
      <c r="CL1458" s="865"/>
      <c r="CM1458" s="865"/>
      <c r="CN1458" s="865"/>
      <c r="CO1458" s="865"/>
      <c r="CP1458" s="865"/>
      <c r="CQ1458" s="865"/>
      <c r="CR1458" s="865"/>
      <c r="CS1458" s="865"/>
      <c r="CT1458" s="1525"/>
      <c r="CU1458" s="390">
        <f t="shared" si="1295"/>
        <v>0</v>
      </c>
      <c r="CV1458" s="373">
        <v>0</v>
      </c>
      <c r="CW1458" s="390">
        <f t="shared" si="1285"/>
        <v>0</v>
      </c>
      <c r="CX1458" s="373">
        <v>0</v>
      </c>
      <c r="CY1458" s="390">
        <f t="shared" si="1286"/>
        <v>0</v>
      </c>
      <c r="CZ1458" s="390">
        <f t="shared" si="1293"/>
        <v>0</v>
      </c>
      <c r="DA1458" s="390">
        <f t="shared" si="1294"/>
        <v>0</v>
      </c>
      <c r="DB1458" s="865"/>
      <c r="DC1458" s="1525">
        <v>26</v>
      </c>
      <c r="DD1458" s="1371">
        <f t="shared" si="1288"/>
        <v>2600</v>
      </c>
      <c r="DE1458" s="1525">
        <v>26</v>
      </c>
      <c r="DF1458" s="1371">
        <f t="shared" si="1290"/>
        <v>2600</v>
      </c>
      <c r="DG1458" s="865">
        <v>26</v>
      </c>
      <c r="DH1458" s="1371">
        <f t="shared" si="1289"/>
        <v>2600</v>
      </c>
      <c r="DI1458" s="865"/>
      <c r="DJ1458" s="865"/>
      <c r="DK1458" s="865"/>
      <c r="DL1458" s="865"/>
      <c r="DM1458" s="865"/>
      <c r="DN1458" s="865"/>
      <c r="DO1458" s="865"/>
      <c r="DP1458" s="865"/>
      <c r="DQ1458" s="865"/>
      <c r="DR1458" s="865"/>
      <c r="DS1458" s="865"/>
      <c r="DT1458" s="865"/>
      <c r="DU1458" s="793">
        <f t="shared" si="1274"/>
        <v>2600</v>
      </c>
      <c r="DV1458" s="794">
        <f t="shared" si="1291"/>
        <v>2600</v>
      </c>
      <c r="DW1458" s="794">
        <f t="shared" si="1292"/>
        <v>2600</v>
      </c>
      <c r="DX1458" s="794">
        <f t="shared" si="1276"/>
        <v>0</v>
      </c>
      <c r="DY1458" s="794">
        <f t="shared" si="1277"/>
        <v>0</v>
      </c>
      <c r="DZ1458" s="865"/>
      <c r="EA1458" s="865"/>
      <c r="EB1458" s="865"/>
      <c r="EC1458" s="865"/>
      <c r="ED1458" s="865"/>
      <c r="EE1458" s="865"/>
      <c r="EF1458" s="865"/>
      <c r="EG1458" s="865"/>
      <c r="EH1458" s="865"/>
      <c r="EI1458" s="865"/>
      <c r="EJ1458" s="865"/>
      <c r="EK1458" s="865"/>
      <c r="EL1458" s="865"/>
      <c r="EM1458" s="865"/>
      <c r="EN1458" s="865"/>
      <c r="EO1458" s="865"/>
      <c r="EP1458" s="865"/>
      <c r="EQ1458" s="865"/>
      <c r="ER1458" s="865"/>
      <c r="ES1458" s="865"/>
      <c r="ET1458" s="865"/>
      <c r="EU1458" s="865"/>
      <c r="EV1458" s="865"/>
      <c r="EW1458" s="865"/>
      <c r="EX1458" s="865"/>
      <c r="EY1458" s="865"/>
      <c r="EZ1458" s="865"/>
      <c r="FA1458" s="865"/>
      <c r="FB1458" s="865"/>
      <c r="FC1458" s="865"/>
      <c r="FD1458" s="865"/>
      <c r="FE1458" s="865"/>
      <c r="FF1458" s="865"/>
      <c r="FG1458" s="865"/>
      <c r="FH1458" s="865"/>
      <c r="FI1458" s="1530"/>
      <c r="FJ1458" s="1530"/>
      <c r="FK1458" s="1530"/>
      <c r="FL1458" s="1530"/>
      <c r="FM1458" s="1530"/>
      <c r="FN1458" s="1530"/>
      <c r="FO1458" s="1530"/>
      <c r="FP1458" s="1530"/>
      <c r="FQ1458" s="1530"/>
      <c r="FR1458" s="1530"/>
      <c r="FS1458" s="1530"/>
      <c r="FT1458" s="1530"/>
      <c r="FU1458" s="1530"/>
      <c r="FV1458" s="1530"/>
      <c r="FW1458" s="1530"/>
      <c r="FX1458" s="1530"/>
      <c r="FY1458" s="1530"/>
      <c r="FZ1458" s="1530"/>
      <c r="GA1458" s="1530"/>
      <c r="GB1458" s="1530"/>
      <c r="GC1458" s="1530"/>
      <c r="GD1458" s="1530"/>
      <c r="GE1458" s="1530"/>
      <c r="GF1458" s="1530"/>
      <c r="GG1458" s="1530"/>
      <c r="GH1458" s="1530"/>
      <c r="GI1458" s="1530"/>
      <c r="GJ1458" s="1530"/>
      <c r="GK1458" s="1530"/>
      <c r="GL1458" s="1530"/>
      <c r="GM1458" s="1530"/>
      <c r="GN1458" s="1530"/>
      <c r="GO1458" s="1530"/>
      <c r="GP1458" s="1530"/>
      <c r="GQ1458" s="1530"/>
      <c r="GR1458" s="1530"/>
      <c r="GS1458" s="1530"/>
      <c r="GT1458" s="1530"/>
      <c r="GU1458" s="1530"/>
      <c r="GV1458" s="1530"/>
      <c r="GW1458" s="1530"/>
      <c r="GX1458" s="1530"/>
      <c r="GY1458" s="1530"/>
      <c r="GZ1458" s="1530"/>
      <c r="HA1458" s="1530"/>
      <c r="HB1458" s="1530"/>
      <c r="HC1458" s="1530"/>
      <c r="HD1458" s="1530"/>
      <c r="HE1458" s="1530"/>
      <c r="HF1458" s="1530"/>
      <c r="HG1458" s="1530"/>
      <c r="HH1458" s="1530"/>
      <c r="HI1458" s="1530"/>
      <c r="HJ1458" s="1530"/>
      <c r="HK1458" s="1530"/>
      <c r="HL1458" s="1530"/>
      <c r="HM1458" s="1530"/>
      <c r="HN1458" s="1530"/>
      <c r="HO1458" s="1530"/>
      <c r="HP1458" s="1530"/>
      <c r="HQ1458" s="1530"/>
      <c r="HR1458" s="1530"/>
      <c r="HS1458" s="1530"/>
      <c r="HT1458" s="1530"/>
      <c r="HU1458" s="1530"/>
      <c r="HV1458" s="1530"/>
      <c r="HW1458" s="1530"/>
      <c r="HX1458" s="1530"/>
      <c r="HY1458" s="1530"/>
      <c r="HZ1458" s="1530"/>
      <c r="IA1458" s="1530"/>
      <c r="IB1458" s="1530"/>
      <c r="IC1458" s="1530"/>
      <c r="ID1458" s="1530"/>
      <c r="IE1458" s="1530"/>
      <c r="IF1458" s="1530"/>
      <c r="IG1458" s="1530"/>
      <c r="IH1458" s="1530"/>
      <c r="II1458" s="1530"/>
      <c r="IJ1458" s="1530"/>
      <c r="IK1458" s="1530"/>
      <c r="IL1458" s="1530"/>
      <c r="IM1458" s="1530"/>
      <c r="IN1458" s="1530"/>
      <c r="IO1458" s="1530"/>
      <c r="IP1458" s="1530"/>
      <c r="IQ1458" s="1530"/>
      <c r="IR1458" s="1530"/>
      <c r="IS1458" s="1530"/>
      <c r="IT1458" s="1530"/>
      <c r="IU1458" s="1530"/>
      <c r="IV1458" s="1530"/>
      <c r="IW1458" s="1530"/>
      <c r="IX1458" s="1530"/>
      <c r="IY1458" s="1530"/>
      <c r="IZ1458" s="1530"/>
      <c r="JA1458" s="1530"/>
      <c r="JB1458" s="1530"/>
      <c r="JC1458" s="1530"/>
      <c r="JD1458" s="1530"/>
      <c r="JE1458" s="1530"/>
      <c r="JF1458" s="1530"/>
      <c r="JG1458" s="1530"/>
      <c r="JH1458" s="1530"/>
      <c r="JI1458" s="1530"/>
      <c r="JJ1458" s="1530"/>
      <c r="JK1458" s="1530"/>
      <c r="JL1458" s="1530"/>
      <c r="JM1458" s="1530"/>
      <c r="JN1458" s="1530"/>
      <c r="JO1458" s="1530"/>
      <c r="JP1458" s="1530"/>
      <c r="JQ1458" s="1530"/>
      <c r="JR1458" s="1530"/>
      <c r="JS1458" s="1530"/>
      <c r="JT1458" s="1530"/>
      <c r="JU1458" s="1530"/>
      <c r="JV1458" s="1530"/>
      <c r="JW1458" s="1530"/>
      <c r="JX1458" s="1530"/>
      <c r="JY1458" s="1530"/>
      <c r="JZ1458" s="1530"/>
      <c r="KA1458" s="1530"/>
      <c r="KB1458" s="1530"/>
      <c r="KC1458" s="1530"/>
      <c r="KD1458" s="1530"/>
      <c r="KE1458" s="1530"/>
      <c r="KF1458" s="1530"/>
      <c r="KG1458" s="1530"/>
      <c r="KH1458" s="1530"/>
      <c r="KI1458" s="1530"/>
      <c r="KJ1458" s="1530"/>
      <c r="KK1458" s="1530"/>
      <c r="KL1458" s="1530"/>
      <c r="KM1458" s="1530"/>
      <c r="KN1458" s="1530"/>
      <c r="KO1458" s="1530"/>
      <c r="KP1458" s="1530"/>
      <c r="KQ1458" s="1530"/>
      <c r="KR1458" s="1530"/>
      <c r="KS1458" s="1530"/>
      <c r="KT1458" s="1530"/>
      <c r="KU1458" s="1530"/>
      <c r="KV1458" s="1530"/>
      <c r="KW1458" s="1530"/>
      <c r="KX1458" s="1530"/>
      <c r="KY1458" s="1530"/>
      <c r="KZ1458" s="1530"/>
      <c r="LA1458" s="1530"/>
      <c r="LB1458" s="1530"/>
      <c r="LC1458" s="1530"/>
      <c r="LD1458" s="1530"/>
      <c r="LE1458" s="1530"/>
      <c r="LF1458" s="1530"/>
      <c r="LG1458" s="1530"/>
      <c r="LH1458" s="1530"/>
      <c r="LI1458" s="1530"/>
      <c r="LJ1458" s="1530"/>
      <c r="LK1458" s="1530"/>
      <c r="LL1458" s="1530"/>
      <c r="LM1458" s="1530"/>
      <c r="LN1458" s="1530"/>
      <c r="LO1458" s="1530"/>
      <c r="LP1458" s="1530"/>
      <c r="LQ1458" s="1530"/>
      <c r="LR1458" s="1530"/>
      <c r="LS1458" s="1530"/>
      <c r="LT1458" s="1530"/>
      <c r="LU1458" s="1530"/>
      <c r="LV1458" s="1530"/>
      <c r="LW1458" s="1530"/>
      <c r="LX1458" s="1530"/>
      <c r="LY1458" s="1530"/>
      <c r="LZ1458" s="1530"/>
      <c r="MA1458" s="1530"/>
      <c r="MB1458" s="1530"/>
      <c r="MC1458" s="1530"/>
      <c r="MD1458" s="786"/>
      <c r="ME1458" s="786"/>
      <c r="MF1458" s="786"/>
      <c r="MG1458" s="786"/>
      <c r="MH1458" s="786"/>
      <c r="MI1458" s="786"/>
      <c r="MJ1458" s="786"/>
      <c r="MK1458" s="786"/>
      <c r="ML1458" s="786"/>
      <c r="MM1458" s="786"/>
      <c r="MN1458" s="786"/>
      <c r="MO1458" s="786"/>
      <c r="MP1458" s="786"/>
      <c r="MQ1458" s="786"/>
      <c r="MR1458" s="786"/>
      <c r="MS1458" s="786"/>
      <c r="MT1458" s="786"/>
      <c r="MU1458" s="786"/>
      <c r="MV1458" s="786"/>
      <c r="MW1458" s="786"/>
      <c r="MX1458" s="786"/>
      <c r="MY1458" s="786"/>
      <c r="MZ1458" s="786"/>
      <c r="NA1458" s="786"/>
      <c r="NB1458" s="786"/>
      <c r="NC1458" s="786"/>
      <c r="ND1458" s="786"/>
      <c r="NE1458" s="786"/>
      <c r="NF1458" s="786"/>
      <c r="NG1458" s="786"/>
      <c r="NH1458" s="786"/>
      <c r="NI1458" s="786"/>
      <c r="NJ1458" s="786"/>
      <c r="NK1458" s="786"/>
      <c r="NL1458" s="786"/>
      <c r="NM1458" s="786"/>
      <c r="NN1458" s="786"/>
      <c r="NO1458" s="786"/>
      <c r="NP1458" s="786"/>
      <c r="NQ1458" s="786"/>
      <c r="NR1458" s="786"/>
      <c r="NS1458" s="786"/>
      <c r="NT1458" s="786"/>
      <c r="NU1458" s="786"/>
      <c r="NV1458" s="786"/>
      <c r="NW1458" s="786"/>
      <c r="NX1458" s="786"/>
      <c r="NY1458" s="786"/>
      <c r="NZ1458" s="786"/>
      <c r="OA1458" s="786"/>
      <c r="OB1458" s="786"/>
      <c r="OC1458" s="786"/>
      <c r="OD1458" s="786"/>
      <c r="OE1458" s="786"/>
      <c r="OF1458" s="786"/>
      <c r="OG1458" s="786"/>
      <c r="OH1458" s="786"/>
      <c r="OI1458" s="786"/>
      <c r="OJ1458" s="786"/>
      <c r="OK1458" s="786"/>
      <c r="OL1458" s="786"/>
      <c r="OM1458" s="786"/>
      <c r="ON1458" s="786"/>
      <c r="OO1458" s="786"/>
      <c r="OP1458" s="786"/>
      <c r="OQ1458" s="786"/>
      <c r="OR1458" s="786"/>
      <c r="OS1458" s="786"/>
      <c r="OT1458" s="786"/>
      <c r="OU1458" s="786"/>
      <c r="OV1458" s="786"/>
      <c r="OW1458" s="786"/>
      <c r="OX1458" s="786"/>
      <c r="OY1458" s="786"/>
      <c r="OZ1458" s="786"/>
      <c r="PA1458" s="786"/>
      <c r="PB1458" s="786"/>
      <c r="PC1458" s="786"/>
      <c r="PD1458" s="786"/>
      <c r="PE1458" s="786"/>
      <c r="PF1458" s="786"/>
      <c r="PG1458" s="786"/>
      <c r="PH1458" s="786"/>
      <c r="PI1458" s="786"/>
      <c r="PJ1458" s="786"/>
      <c r="PK1458" s="786"/>
      <c r="PL1458" s="786"/>
      <c r="PM1458" s="786"/>
      <c r="PN1458" s="786"/>
      <c r="PO1458" s="786"/>
      <c r="PP1458" s="786"/>
      <c r="PQ1458" s="786"/>
      <c r="PR1458" s="786"/>
      <c r="PS1458" s="786"/>
      <c r="PT1458" s="786"/>
      <c r="PU1458" s="786"/>
      <c r="PV1458" s="786"/>
      <c r="PW1458" s="786"/>
      <c r="PX1458" s="786"/>
      <c r="PY1458" s="786"/>
      <c r="PZ1458" s="786"/>
      <c r="QA1458" s="786"/>
      <c r="QB1458" s="786"/>
      <c r="QC1458" s="786"/>
      <c r="QD1458" s="786"/>
      <c r="QE1458" s="786"/>
      <c r="QF1458" s="786"/>
      <c r="QG1458" s="786"/>
      <c r="QH1458" s="786"/>
      <c r="QI1458" s="786"/>
      <c r="QJ1458" s="786"/>
      <c r="QK1458" s="786"/>
      <c r="QL1458" s="786"/>
      <c r="QM1458" s="786"/>
      <c r="QN1458" s="786"/>
      <c r="QO1458" s="786"/>
      <c r="QP1458" s="786"/>
      <c r="QQ1458" s="786"/>
      <c r="QR1458" s="786"/>
      <c r="QS1458" s="786"/>
      <c r="QT1458" s="786"/>
      <c r="QU1458" s="786"/>
      <c r="QV1458" s="786"/>
      <c r="QW1458" s="786"/>
      <c r="QX1458" s="786"/>
      <c r="QY1458" s="786"/>
      <c r="QZ1458" s="786"/>
      <c r="RA1458" s="786"/>
      <c r="RB1458" s="786"/>
      <c r="RC1458" s="786"/>
      <c r="RD1458" s="786"/>
      <c r="RE1458" s="786"/>
      <c r="RF1458" s="786"/>
      <c r="RG1458" s="786"/>
      <c r="RH1458" s="786"/>
      <c r="RI1458" s="786"/>
      <c r="RJ1458" s="786"/>
      <c r="RK1458" s="786"/>
      <c r="RL1458" s="786"/>
      <c r="RM1458" s="786"/>
      <c r="RN1458" s="786"/>
      <c r="RO1458" s="786"/>
      <c r="RP1458" s="786"/>
      <c r="RQ1458" s="786"/>
      <c r="RR1458" s="786"/>
      <c r="RS1458" s="786"/>
      <c r="RT1458" s="786"/>
      <c r="RU1458" s="786"/>
      <c r="RV1458" s="786"/>
      <c r="RW1458" s="786"/>
      <c r="RX1458" s="786"/>
      <c r="RY1458" s="786"/>
      <c r="RZ1458" s="786"/>
      <c r="SA1458" s="786"/>
      <c r="SB1458" s="786"/>
      <c r="SC1458" s="786"/>
      <c r="SD1458" s="786"/>
      <c r="SE1458" s="786"/>
      <c r="SF1458" s="786"/>
      <c r="SG1458" s="786"/>
      <c r="SH1458" s="786"/>
      <c r="SI1458" s="786"/>
      <c r="SJ1458" s="786"/>
      <c r="SK1458" s="786"/>
      <c r="SL1458" s="786"/>
      <c r="SM1458" s="786"/>
      <c r="SN1458" s="786"/>
      <c r="SO1458" s="786"/>
      <c r="SP1458" s="786"/>
      <c r="SQ1458" s="786"/>
      <c r="SR1458" s="786"/>
      <c r="SS1458" s="786"/>
      <c r="ST1458" s="786"/>
      <c r="SU1458" s="786"/>
      <c r="SV1458" s="786"/>
      <c r="SW1458" s="786"/>
      <c r="SX1458" s="786"/>
      <c r="SY1458" s="786"/>
      <c r="SZ1458" s="786"/>
      <c r="TA1458" s="786"/>
      <c r="TB1458" s="786"/>
      <c r="TC1458" s="786"/>
      <c r="TD1458" s="786"/>
      <c r="TE1458" s="786"/>
      <c r="TF1458" s="786"/>
      <c r="TG1458" s="786"/>
      <c r="TH1458" s="786"/>
      <c r="TI1458" s="786"/>
      <c r="TJ1458" s="786"/>
      <c r="TK1458" s="786"/>
      <c r="TL1458" s="786"/>
      <c r="TM1458" s="786"/>
      <c r="TN1458" s="786"/>
      <c r="TO1458" s="786"/>
      <c r="TP1458" s="786"/>
      <c r="TQ1458" s="786"/>
      <c r="TR1458" s="786"/>
      <c r="TS1458" s="786"/>
      <c r="TT1458" s="786"/>
      <c r="TU1458" s="786"/>
      <c r="TV1458" s="786"/>
      <c r="TW1458" s="786"/>
      <c r="TX1458" s="786"/>
      <c r="TY1458" s="786"/>
      <c r="TZ1458" s="786"/>
      <c r="UA1458" s="786"/>
      <c r="UB1458" s="786"/>
      <c r="UC1458" s="786"/>
      <c r="UD1458" s="786"/>
      <c r="UE1458" s="786"/>
      <c r="UF1458" s="786"/>
      <c r="UG1458" s="786"/>
      <c r="UH1458" s="786"/>
      <c r="UI1458" s="786"/>
      <c r="UJ1458" s="786"/>
      <c r="UK1458" s="786"/>
      <c r="UL1458" s="786"/>
      <c r="UM1458" s="786"/>
      <c r="UN1458" s="786"/>
      <c r="UO1458" s="786"/>
      <c r="UP1458" s="786"/>
      <c r="UQ1458" s="786"/>
      <c r="UR1458" s="786"/>
      <c r="US1458" s="786"/>
      <c r="UT1458" s="786"/>
      <c r="UU1458" s="786"/>
      <c r="UV1458" s="786"/>
      <c r="UW1458" s="786"/>
      <c r="UX1458" s="786"/>
      <c r="UY1458" s="786"/>
      <c r="UZ1458" s="786"/>
      <c r="VA1458" s="786"/>
      <c r="VB1458" s="786"/>
      <c r="VC1458" s="786"/>
      <c r="VD1458" s="786"/>
      <c r="VE1458" s="786"/>
      <c r="VF1458" s="786"/>
      <c r="VG1458" s="786"/>
      <c r="VH1458" s="786"/>
      <c r="VI1458" s="786"/>
      <c r="VJ1458" s="786"/>
      <c r="VK1458" s="786"/>
      <c r="VL1458" s="786"/>
      <c r="VM1458" s="786"/>
      <c r="VN1458" s="786"/>
      <c r="VO1458" s="786"/>
      <c r="VP1458" s="786"/>
      <c r="VQ1458" s="786"/>
      <c r="VR1458" s="786"/>
      <c r="VS1458" s="786"/>
      <c r="VT1458" s="786"/>
      <c r="VU1458" s="786"/>
      <c r="VV1458" s="786"/>
      <c r="VW1458" s="786"/>
      <c r="VX1458" s="786"/>
      <c r="VY1458" s="786"/>
      <c r="VZ1458" s="786"/>
      <c r="WA1458" s="786"/>
      <c r="WB1458" s="786"/>
      <c r="WC1458" s="786"/>
      <c r="WD1458" s="786"/>
      <c r="WE1458" s="786"/>
      <c r="WF1458" s="786"/>
      <c r="WG1458" s="786"/>
      <c r="WH1458" s="786"/>
      <c r="WI1458" s="786"/>
      <c r="WJ1458" s="786"/>
      <c r="WK1458" s="786"/>
      <c r="WL1458" s="786"/>
      <c r="WM1458" s="786"/>
      <c r="WN1458" s="786"/>
      <c r="WO1458" s="786"/>
      <c r="WP1458" s="786"/>
      <c r="WQ1458" s="786"/>
      <c r="WR1458" s="786"/>
      <c r="WS1458" s="786"/>
      <c r="WT1458" s="786"/>
      <c r="WU1458" s="786"/>
      <c r="WV1458" s="786"/>
      <c r="WW1458" s="786"/>
      <c r="WX1458" s="786"/>
      <c r="WY1458" s="786"/>
      <c r="WZ1458" s="786"/>
      <c r="XA1458" s="786"/>
      <c r="XB1458" s="786"/>
      <c r="XC1458" s="786"/>
      <c r="XD1458" s="786"/>
      <c r="XE1458" s="786"/>
      <c r="XF1458" s="786"/>
      <c r="XG1458" s="786"/>
      <c r="XH1458" s="786"/>
      <c r="XI1458" s="786"/>
      <c r="XJ1458" s="786"/>
      <c r="XK1458" s="786"/>
      <c r="XL1458" s="786"/>
      <c r="XM1458" s="786"/>
      <c r="XN1458" s="786"/>
      <c r="XO1458" s="786"/>
      <c r="XP1458" s="786"/>
      <c r="XQ1458" s="786"/>
      <c r="XR1458" s="786"/>
      <c r="XS1458" s="786"/>
      <c r="XT1458" s="786"/>
      <c r="XU1458" s="786"/>
      <c r="XV1458" s="786"/>
      <c r="XW1458" s="786"/>
      <c r="XX1458" s="786"/>
      <c r="XY1458" s="786"/>
      <c r="XZ1458" s="786"/>
      <c r="YA1458" s="786"/>
      <c r="YB1458" s="786"/>
      <c r="YC1458" s="786"/>
      <c r="YD1458" s="786"/>
      <c r="YE1458" s="786"/>
      <c r="YF1458" s="786"/>
      <c r="YG1458" s="786"/>
      <c r="YH1458" s="786"/>
      <c r="YI1458" s="786"/>
      <c r="YJ1458" s="786"/>
      <c r="YK1458" s="786"/>
      <c r="YL1458" s="786"/>
      <c r="YM1458" s="786"/>
      <c r="YN1458" s="786"/>
      <c r="YO1458" s="786"/>
      <c r="YP1458" s="786"/>
      <c r="YQ1458" s="786"/>
      <c r="YR1458" s="786"/>
      <c r="YS1458" s="786"/>
      <c r="YT1458" s="786"/>
      <c r="YU1458" s="786"/>
      <c r="YV1458" s="786"/>
      <c r="YW1458" s="786"/>
      <c r="YX1458" s="786"/>
      <c r="YY1458" s="786"/>
      <c r="YZ1458" s="786"/>
      <c r="ZA1458" s="786"/>
      <c r="ZB1458" s="786"/>
      <c r="ZC1458" s="786"/>
      <c r="ZD1458" s="786"/>
      <c r="ZE1458" s="786"/>
      <c r="ZF1458" s="786"/>
      <c r="ZG1458" s="786"/>
      <c r="ZH1458" s="786"/>
      <c r="ZI1458" s="786"/>
      <c r="ZJ1458" s="786"/>
      <c r="ZK1458" s="786"/>
      <c r="ZL1458" s="786"/>
      <c r="ZM1458" s="786"/>
      <c r="ZN1458" s="786"/>
      <c r="ZO1458" s="786"/>
      <c r="ZP1458" s="786"/>
      <c r="ZQ1458" s="786"/>
      <c r="ZR1458" s="786"/>
      <c r="ZS1458" s="786"/>
      <c r="ZT1458" s="786"/>
      <c r="ZU1458" s="786"/>
      <c r="ZV1458" s="786"/>
      <c r="ZW1458" s="786"/>
      <c r="ZX1458" s="786"/>
      <c r="ZY1458" s="786"/>
      <c r="ZZ1458" s="786"/>
      <c r="AAA1458" s="786"/>
      <c r="AAB1458" s="786"/>
      <c r="AAC1458" s="786"/>
      <c r="AAD1458" s="786"/>
      <c r="AAE1458" s="786"/>
      <c r="AAF1458" s="786"/>
      <c r="AAG1458" s="786"/>
      <c r="AAH1458" s="786"/>
      <c r="AAI1458" s="786"/>
      <c r="AAJ1458" s="786"/>
      <c r="AAK1458" s="786"/>
      <c r="AAL1458" s="786"/>
      <c r="AAM1458" s="786"/>
      <c r="AAN1458" s="786"/>
      <c r="AAO1458" s="786"/>
      <c r="AAP1458" s="786"/>
      <c r="AAQ1458" s="786"/>
      <c r="AAR1458" s="786"/>
      <c r="AAS1458" s="786"/>
      <c r="AAT1458" s="786"/>
      <c r="AAU1458" s="786"/>
      <c r="AAV1458" s="786"/>
      <c r="AAW1458" s="786"/>
      <c r="AAX1458" s="786"/>
      <c r="AAY1458" s="786"/>
      <c r="AAZ1458" s="786"/>
      <c r="ABA1458" s="786"/>
      <c r="ABB1458" s="786"/>
      <c r="ABC1458" s="786"/>
      <c r="ABD1458" s="786"/>
      <c r="ABE1458" s="786"/>
      <c r="ABF1458" s="786"/>
      <c r="ABG1458" s="786"/>
      <c r="ABH1458" s="786"/>
      <c r="ABI1458" s="786"/>
      <c r="ABJ1458" s="786"/>
      <c r="ABK1458" s="786"/>
      <c r="ABL1458" s="786"/>
      <c r="ABM1458" s="786"/>
      <c r="ABN1458" s="786"/>
      <c r="ABO1458" s="786"/>
      <c r="ABP1458" s="786"/>
      <c r="ABQ1458" s="786"/>
      <c r="ABR1458" s="786"/>
      <c r="ABS1458" s="786"/>
      <c r="ABT1458" s="786"/>
      <c r="ABU1458" s="786"/>
      <c r="ABV1458" s="786"/>
      <c r="ABW1458" s="786"/>
      <c r="ABX1458" s="786"/>
      <c r="ABY1458" s="786"/>
      <c r="ABZ1458" s="786"/>
      <c r="ACA1458" s="786"/>
      <c r="ACB1458" s="786"/>
      <c r="ACC1458" s="786"/>
      <c r="ACD1458" s="786"/>
      <c r="ACE1458" s="786"/>
      <c r="ACF1458" s="786"/>
      <c r="ACG1458" s="786"/>
      <c r="ACH1458" s="786"/>
      <c r="ACI1458" s="786"/>
      <c r="ACJ1458" s="786"/>
      <c r="ACK1458" s="786"/>
      <c r="ACL1458" s="786"/>
      <c r="ACM1458" s="786"/>
      <c r="ACN1458" s="786"/>
      <c r="ACO1458" s="786"/>
      <c r="ACP1458" s="786"/>
      <c r="ACQ1458" s="786"/>
      <c r="ACR1458" s="786"/>
      <c r="ACS1458" s="786"/>
    </row>
    <row r="1459" spans="1:773" s="786" customFormat="1" ht="48" hidden="1" customHeight="1" x14ac:dyDescent="0.25">
      <c r="A1459" s="1520">
        <v>2026</v>
      </c>
      <c r="B1459" s="1521">
        <v>479</v>
      </c>
      <c r="C1459" s="1521" t="s">
        <v>58</v>
      </c>
      <c r="D1459" s="1521">
        <v>3000654</v>
      </c>
      <c r="E1459" s="1521">
        <v>5005020</v>
      </c>
      <c r="F1459" s="1521" t="s">
        <v>2269</v>
      </c>
      <c r="G1459" s="1521" t="s">
        <v>2270</v>
      </c>
      <c r="H1459" s="1521">
        <v>93</v>
      </c>
      <c r="I1459" s="1521" t="s">
        <v>992</v>
      </c>
      <c r="J1459" s="1521" t="s">
        <v>10</v>
      </c>
      <c r="K1459" s="1521" t="s">
        <v>60</v>
      </c>
      <c r="L1459" s="1521" t="s">
        <v>3689</v>
      </c>
      <c r="M1459" s="1521" t="s">
        <v>62</v>
      </c>
      <c r="N1459" s="1521"/>
      <c r="O1459" s="1521" t="s">
        <v>2641</v>
      </c>
      <c r="P1459" s="1521" t="s">
        <v>65</v>
      </c>
      <c r="Q1459" s="1521">
        <v>1</v>
      </c>
      <c r="R1459" s="1550">
        <v>2600</v>
      </c>
      <c r="S1459" s="865" t="s">
        <v>787</v>
      </c>
      <c r="T1459" s="865" t="s">
        <v>787</v>
      </c>
      <c r="U1459" s="1521">
        <v>0</v>
      </c>
      <c r="V1459" s="1521">
        <v>26</v>
      </c>
      <c r="W1459" s="1521" t="s">
        <v>787</v>
      </c>
      <c r="AE1459" s="285"/>
      <c r="AF1459" s="1523" t="s">
        <v>3951</v>
      </c>
      <c r="AG1459" s="1523" t="s">
        <v>3951</v>
      </c>
      <c r="AH1459" s="284">
        <f t="shared" si="1278"/>
        <v>0</v>
      </c>
      <c r="AI1459" s="284">
        <f t="shared" si="1296"/>
        <v>2600</v>
      </c>
      <c r="AJ1459" s="1523" t="s">
        <v>3951</v>
      </c>
      <c r="AK1459" s="1523" t="s">
        <v>3951</v>
      </c>
      <c r="AL1459" s="1523" t="s">
        <v>3951</v>
      </c>
      <c r="AM1459" s="1523" t="s">
        <v>3951</v>
      </c>
      <c r="AN1459" s="1523" t="s">
        <v>3951</v>
      </c>
      <c r="AO1459" s="1523" t="s">
        <v>3951</v>
      </c>
      <c r="AP1459" s="1523" t="s">
        <v>3951</v>
      </c>
      <c r="AQ1459" s="1523" t="s">
        <v>3951</v>
      </c>
      <c r="AR1459" s="288">
        <f t="shared" si="1279"/>
        <v>2600</v>
      </c>
      <c r="AS1459" s="1502" t="s">
        <v>2578</v>
      </c>
      <c r="AT1459" s="865" t="s">
        <v>787</v>
      </c>
      <c r="AU1459" s="865" t="s">
        <v>3535</v>
      </c>
      <c r="AV1459" s="865" t="s">
        <v>3536</v>
      </c>
      <c r="AW1459" s="1524">
        <v>46058</v>
      </c>
      <c r="AX1459" s="865" t="s">
        <v>3537</v>
      </c>
      <c r="AY1459" s="1524">
        <v>46078</v>
      </c>
      <c r="AZ1459" s="865"/>
      <c r="BA1459" s="865" t="s">
        <v>3538</v>
      </c>
      <c r="BB1459" s="865" t="s">
        <v>995</v>
      </c>
      <c r="BC1459" s="1525" t="s">
        <v>3808</v>
      </c>
      <c r="BD1459" s="1525" t="s">
        <v>3952</v>
      </c>
      <c r="BE1459" s="1525" t="s">
        <v>3810</v>
      </c>
      <c r="BF1459" s="1526">
        <v>46108</v>
      </c>
      <c r="BG1459" s="865"/>
      <c r="BH1459" s="1302">
        <v>6154</v>
      </c>
      <c r="BI1459" s="1302"/>
      <c r="BJ1459" s="865"/>
      <c r="BK1459" s="1302"/>
      <c r="BL1459" s="865">
        <v>6154</v>
      </c>
      <c r="BM1459" s="865"/>
      <c r="BN1459" s="1302"/>
      <c r="BO1459" s="1302"/>
      <c r="BP1459" s="1582"/>
      <c r="BQ1459" s="1527" t="s">
        <v>3811</v>
      </c>
      <c r="BR1459" s="1600"/>
      <c r="BS1459" s="1427" t="s">
        <v>1727</v>
      </c>
      <c r="BT1459" s="1580" t="s">
        <v>2462</v>
      </c>
      <c r="BU1459" s="1580" t="s">
        <v>3934</v>
      </c>
      <c r="BV1459" s="1264">
        <v>72481360</v>
      </c>
      <c r="BW1459" s="1265">
        <v>10724813602</v>
      </c>
      <c r="BX1459" s="1502" t="s">
        <v>2834</v>
      </c>
      <c r="BY1459" s="1528">
        <v>46117</v>
      </c>
      <c r="BZ1459" s="1528">
        <v>46142</v>
      </c>
      <c r="CA1459" s="865"/>
      <c r="CB1459" s="865"/>
      <c r="CC1459" s="865"/>
      <c r="CD1459" s="865"/>
      <c r="CE1459" s="865"/>
      <c r="CF1459" s="865"/>
      <c r="CG1459" s="865"/>
      <c r="CH1459" s="865"/>
      <c r="CI1459" s="865"/>
      <c r="CJ1459" s="865"/>
      <c r="CK1459" s="865"/>
      <c r="CL1459" s="865"/>
      <c r="CM1459" s="865"/>
      <c r="CN1459" s="865"/>
      <c r="CO1459" s="865"/>
      <c r="CP1459" s="865"/>
      <c r="CQ1459" s="865"/>
      <c r="CR1459" s="865"/>
      <c r="CS1459" s="865"/>
      <c r="CT1459" s="1525"/>
      <c r="CU1459" s="390">
        <f t="shared" si="1295"/>
        <v>0</v>
      </c>
      <c r="CV1459" s="373">
        <v>0</v>
      </c>
      <c r="CW1459" s="390">
        <f t="shared" si="1285"/>
        <v>0</v>
      </c>
      <c r="CX1459" s="373">
        <v>0</v>
      </c>
      <c r="CY1459" s="390">
        <f t="shared" si="1286"/>
        <v>0</v>
      </c>
      <c r="CZ1459" s="390">
        <f t="shared" si="1293"/>
        <v>0</v>
      </c>
      <c r="DA1459" s="390">
        <f t="shared" si="1294"/>
        <v>0</v>
      </c>
      <c r="DB1459" s="865"/>
      <c r="DC1459" s="1525">
        <v>26</v>
      </c>
      <c r="DD1459" s="1371">
        <f t="shared" si="1288"/>
        <v>2600</v>
      </c>
      <c r="DE1459" s="1525">
        <v>26</v>
      </c>
      <c r="DF1459" s="1371">
        <f t="shared" si="1290"/>
        <v>2600</v>
      </c>
      <c r="DG1459" s="865">
        <v>26</v>
      </c>
      <c r="DH1459" s="1371">
        <f t="shared" si="1289"/>
        <v>2600</v>
      </c>
      <c r="DI1459" s="865"/>
      <c r="DJ1459" s="865"/>
      <c r="DK1459" s="865"/>
      <c r="DL1459" s="865"/>
      <c r="DM1459" s="865"/>
      <c r="DN1459" s="865"/>
      <c r="DO1459" s="865"/>
      <c r="DP1459" s="865"/>
      <c r="DQ1459" s="865"/>
      <c r="DR1459" s="865"/>
      <c r="DS1459" s="865"/>
      <c r="DT1459" s="865"/>
      <c r="DU1459" s="793">
        <f t="shared" si="1274"/>
        <v>2600</v>
      </c>
      <c r="DV1459" s="794">
        <f t="shared" si="1291"/>
        <v>2600</v>
      </c>
      <c r="DW1459" s="794">
        <f t="shared" si="1292"/>
        <v>2600</v>
      </c>
      <c r="DX1459" s="794">
        <f t="shared" si="1276"/>
        <v>0</v>
      </c>
      <c r="DY1459" s="794">
        <f t="shared" si="1277"/>
        <v>0</v>
      </c>
      <c r="DZ1459" s="865"/>
      <c r="EA1459" s="865"/>
      <c r="EB1459" s="865"/>
      <c r="EC1459" s="865"/>
      <c r="ED1459" s="865"/>
      <c r="EE1459" s="865"/>
      <c r="EF1459" s="865"/>
      <c r="EG1459" s="865"/>
      <c r="EH1459" s="865"/>
      <c r="EI1459" s="865"/>
      <c r="EJ1459" s="865"/>
      <c r="EK1459" s="865"/>
      <c r="EL1459" s="865"/>
      <c r="EM1459" s="865"/>
      <c r="EN1459" s="865"/>
      <c r="EO1459" s="865"/>
      <c r="EP1459" s="865"/>
      <c r="EQ1459" s="865"/>
      <c r="ER1459" s="865"/>
      <c r="ES1459" s="865"/>
      <c r="ET1459" s="865"/>
      <c r="EU1459" s="865"/>
      <c r="EV1459" s="865"/>
      <c r="EW1459" s="865"/>
      <c r="EX1459" s="865"/>
      <c r="EY1459" s="865"/>
      <c r="EZ1459" s="865"/>
      <c r="FA1459" s="865"/>
      <c r="FB1459" s="865"/>
      <c r="FC1459" s="865"/>
      <c r="FD1459" s="865"/>
      <c r="FE1459" s="865"/>
      <c r="FF1459" s="865"/>
      <c r="FG1459" s="865"/>
      <c r="FH1459" s="865"/>
      <c r="FI1459" s="1530"/>
      <c r="FJ1459" s="1530"/>
      <c r="FK1459" s="1530"/>
      <c r="FL1459" s="1530"/>
      <c r="FM1459" s="1530"/>
      <c r="FN1459" s="1530"/>
      <c r="FO1459" s="1530"/>
      <c r="FP1459" s="1530"/>
      <c r="FQ1459" s="1530"/>
      <c r="FR1459" s="1530"/>
      <c r="FS1459" s="1530"/>
      <c r="FT1459" s="1530"/>
      <c r="FU1459" s="1530"/>
      <c r="FV1459" s="1530"/>
      <c r="FW1459" s="1530"/>
      <c r="FX1459" s="1530"/>
      <c r="FY1459" s="1530"/>
      <c r="FZ1459" s="1530"/>
      <c r="GA1459" s="1530"/>
      <c r="GB1459" s="1530"/>
      <c r="GC1459" s="1530"/>
      <c r="GD1459" s="1530"/>
      <c r="GE1459" s="1530"/>
      <c r="GF1459" s="1530"/>
      <c r="GG1459" s="1530"/>
      <c r="GH1459" s="1530"/>
      <c r="GI1459" s="1530"/>
      <c r="GJ1459" s="1530"/>
      <c r="GK1459" s="1530"/>
      <c r="GL1459" s="1530"/>
      <c r="GM1459" s="1530"/>
      <c r="GN1459" s="1530"/>
      <c r="GO1459" s="1530"/>
      <c r="GP1459" s="1530"/>
      <c r="GQ1459" s="1530"/>
      <c r="GR1459" s="1530"/>
      <c r="GS1459" s="1530"/>
      <c r="GT1459" s="1530"/>
      <c r="GU1459" s="1530"/>
      <c r="GV1459" s="1530"/>
      <c r="GW1459" s="1530"/>
      <c r="GX1459" s="1530"/>
      <c r="GY1459" s="1530"/>
      <c r="GZ1459" s="1530"/>
      <c r="HA1459" s="1530"/>
      <c r="HB1459" s="1530"/>
      <c r="HC1459" s="1530"/>
      <c r="HD1459" s="1530"/>
      <c r="HE1459" s="1530"/>
      <c r="HF1459" s="1530"/>
      <c r="HG1459" s="1530"/>
      <c r="HH1459" s="1530"/>
      <c r="HI1459" s="1530"/>
      <c r="HJ1459" s="1530"/>
      <c r="HK1459" s="1530"/>
      <c r="HL1459" s="1530"/>
      <c r="HM1459" s="1530"/>
      <c r="HN1459" s="1530"/>
      <c r="HO1459" s="1530"/>
      <c r="HP1459" s="1530"/>
      <c r="HQ1459" s="1530"/>
      <c r="HR1459" s="1530"/>
      <c r="HS1459" s="1530"/>
      <c r="HT1459" s="1530"/>
      <c r="HU1459" s="1530"/>
      <c r="HV1459" s="1530"/>
      <c r="HW1459" s="1530"/>
      <c r="HX1459" s="1530"/>
      <c r="HY1459" s="1530"/>
      <c r="HZ1459" s="1530"/>
      <c r="IA1459" s="1530"/>
      <c r="IB1459" s="1530"/>
      <c r="IC1459" s="1530"/>
      <c r="ID1459" s="1530"/>
      <c r="IE1459" s="1530"/>
      <c r="IF1459" s="1530"/>
      <c r="IG1459" s="1530"/>
      <c r="IH1459" s="1530"/>
      <c r="II1459" s="1530"/>
      <c r="IJ1459" s="1530"/>
      <c r="IK1459" s="1530"/>
      <c r="IL1459" s="1530"/>
      <c r="IM1459" s="1530"/>
      <c r="IN1459" s="1530"/>
      <c r="IO1459" s="1530"/>
      <c r="IP1459" s="1530"/>
      <c r="IQ1459" s="1530"/>
      <c r="IR1459" s="1530"/>
      <c r="IS1459" s="1530"/>
      <c r="IT1459" s="1530"/>
      <c r="IU1459" s="1530"/>
      <c r="IV1459" s="1530"/>
      <c r="IW1459" s="1530"/>
      <c r="IX1459" s="1530"/>
      <c r="IY1459" s="1530"/>
      <c r="IZ1459" s="1530"/>
      <c r="JA1459" s="1530"/>
      <c r="JB1459" s="1530"/>
      <c r="JC1459" s="1530"/>
      <c r="JD1459" s="1530"/>
      <c r="JE1459" s="1530"/>
      <c r="JF1459" s="1530"/>
      <c r="JG1459" s="1530"/>
      <c r="JH1459" s="1530"/>
      <c r="JI1459" s="1530"/>
      <c r="JJ1459" s="1530"/>
      <c r="JK1459" s="1530"/>
      <c r="JL1459" s="1530"/>
      <c r="JM1459" s="1530"/>
      <c r="JN1459" s="1530"/>
      <c r="JO1459" s="1530"/>
      <c r="JP1459" s="1530"/>
      <c r="JQ1459" s="1530"/>
      <c r="JR1459" s="1530"/>
      <c r="JS1459" s="1530"/>
      <c r="JT1459" s="1530"/>
      <c r="JU1459" s="1530"/>
      <c r="JV1459" s="1530"/>
      <c r="JW1459" s="1530"/>
      <c r="JX1459" s="1530"/>
      <c r="JY1459" s="1530"/>
      <c r="JZ1459" s="1530"/>
      <c r="KA1459" s="1530"/>
      <c r="KB1459" s="1530"/>
      <c r="KC1459" s="1530"/>
      <c r="KD1459" s="1530"/>
      <c r="KE1459" s="1530"/>
      <c r="KF1459" s="1530"/>
      <c r="KG1459" s="1530"/>
      <c r="KH1459" s="1530"/>
      <c r="KI1459" s="1530"/>
      <c r="KJ1459" s="1530"/>
      <c r="KK1459" s="1530"/>
      <c r="KL1459" s="1530"/>
      <c r="KM1459" s="1530"/>
      <c r="KN1459" s="1530"/>
      <c r="KO1459" s="1530"/>
      <c r="KP1459" s="1530"/>
      <c r="KQ1459" s="1530"/>
      <c r="KR1459" s="1530"/>
      <c r="KS1459" s="1530"/>
      <c r="KT1459" s="1530"/>
      <c r="KU1459" s="1530"/>
      <c r="KV1459" s="1530"/>
      <c r="KW1459" s="1530"/>
      <c r="KX1459" s="1530"/>
      <c r="KY1459" s="1530"/>
      <c r="KZ1459" s="1530"/>
      <c r="LA1459" s="1530"/>
      <c r="LB1459" s="1530"/>
      <c r="LC1459" s="1530"/>
      <c r="LD1459" s="1530"/>
      <c r="LE1459" s="1530"/>
      <c r="LF1459" s="1530"/>
      <c r="LG1459" s="1530"/>
      <c r="LH1459" s="1530"/>
      <c r="LI1459" s="1530"/>
      <c r="LJ1459" s="1530"/>
      <c r="LK1459" s="1530"/>
      <c r="LL1459" s="1530"/>
      <c r="LM1459" s="1530"/>
      <c r="LN1459" s="1530"/>
      <c r="LO1459" s="1530"/>
      <c r="LP1459" s="1530"/>
      <c r="LQ1459" s="1530"/>
      <c r="LR1459" s="1530"/>
      <c r="LS1459" s="1530"/>
      <c r="LT1459" s="1530"/>
      <c r="LU1459" s="1530"/>
      <c r="LV1459" s="1530"/>
      <c r="LW1459" s="1530"/>
      <c r="LX1459" s="1530"/>
      <c r="LY1459" s="1530"/>
      <c r="LZ1459" s="1530"/>
      <c r="MA1459" s="1530"/>
      <c r="MB1459" s="1530"/>
      <c r="MC1459" s="1530"/>
    </row>
    <row r="1460" spans="1:773" s="786" customFormat="1" ht="48" hidden="1" customHeight="1" x14ac:dyDescent="0.25">
      <c r="A1460" s="1520">
        <v>2026</v>
      </c>
      <c r="B1460" s="1521">
        <v>479</v>
      </c>
      <c r="C1460" s="1521" t="s">
        <v>58</v>
      </c>
      <c r="D1460" s="1521">
        <v>3000654</v>
      </c>
      <c r="E1460" s="1521">
        <v>5005020</v>
      </c>
      <c r="F1460" s="1521" t="s">
        <v>2269</v>
      </c>
      <c r="G1460" s="1521" t="s">
        <v>2270</v>
      </c>
      <c r="H1460" s="1521">
        <v>93</v>
      </c>
      <c r="I1460" s="1521" t="s">
        <v>992</v>
      </c>
      <c r="J1460" s="1521" t="s">
        <v>10</v>
      </c>
      <c r="K1460" s="1521" t="s">
        <v>60</v>
      </c>
      <c r="L1460" s="1521" t="s">
        <v>3689</v>
      </c>
      <c r="M1460" s="1521" t="s">
        <v>62</v>
      </c>
      <c r="N1460" s="1521"/>
      <c r="O1460" s="1521" t="s">
        <v>2641</v>
      </c>
      <c r="P1460" s="1521" t="s">
        <v>65</v>
      </c>
      <c r="Q1460" s="1521">
        <v>1</v>
      </c>
      <c r="R1460" s="1550">
        <v>2600</v>
      </c>
      <c r="S1460" s="865" t="s">
        <v>787</v>
      </c>
      <c r="T1460" s="865" t="s">
        <v>787</v>
      </c>
      <c r="U1460" s="1521">
        <v>0</v>
      </c>
      <c r="V1460" s="1521">
        <v>26</v>
      </c>
      <c r="W1460" s="1521" t="s">
        <v>787</v>
      </c>
      <c r="AE1460" s="285"/>
      <c r="AF1460" s="1523" t="s">
        <v>3951</v>
      </c>
      <c r="AG1460" s="1523" t="s">
        <v>3951</v>
      </c>
      <c r="AH1460" s="284">
        <f t="shared" si="1278"/>
        <v>0</v>
      </c>
      <c r="AI1460" s="284">
        <f t="shared" si="1296"/>
        <v>2600</v>
      </c>
      <c r="AJ1460" s="1523" t="s">
        <v>3951</v>
      </c>
      <c r="AK1460" s="1523" t="s">
        <v>3951</v>
      </c>
      <c r="AL1460" s="1523" t="s">
        <v>3951</v>
      </c>
      <c r="AM1460" s="1523" t="s">
        <v>3951</v>
      </c>
      <c r="AN1460" s="1523" t="s">
        <v>3951</v>
      </c>
      <c r="AO1460" s="1523" t="s">
        <v>3951</v>
      </c>
      <c r="AP1460" s="1523" t="s">
        <v>3951</v>
      </c>
      <c r="AQ1460" s="1523" t="s">
        <v>3951</v>
      </c>
      <c r="AR1460" s="288">
        <f t="shared" si="1279"/>
        <v>2600</v>
      </c>
      <c r="AS1460" s="1502" t="s">
        <v>2578</v>
      </c>
      <c r="AT1460" s="865" t="s">
        <v>787</v>
      </c>
      <c r="AU1460" s="865" t="s">
        <v>3535</v>
      </c>
      <c r="AV1460" s="865" t="s">
        <v>3536</v>
      </c>
      <c r="AW1460" s="1524">
        <v>46058</v>
      </c>
      <c r="AX1460" s="865" t="s">
        <v>3537</v>
      </c>
      <c r="AY1460" s="1524">
        <v>46078</v>
      </c>
      <c r="AZ1460" s="865"/>
      <c r="BA1460" s="865" t="s">
        <v>3538</v>
      </c>
      <c r="BB1460" s="865" t="s">
        <v>995</v>
      </c>
      <c r="BC1460" s="1525" t="s">
        <v>3808</v>
      </c>
      <c r="BD1460" s="1525" t="s">
        <v>3952</v>
      </c>
      <c r="BE1460" s="1525" t="s">
        <v>3810</v>
      </c>
      <c r="BF1460" s="1526">
        <v>46108</v>
      </c>
      <c r="BG1460" s="865"/>
      <c r="BH1460" s="1302">
        <v>5678</v>
      </c>
      <c r="BI1460" s="1302"/>
      <c r="BJ1460" s="865"/>
      <c r="BK1460" s="687"/>
      <c r="BL1460" s="1595">
        <v>6155</v>
      </c>
      <c r="BM1460" s="1595"/>
      <c r="BN1460" s="1302"/>
      <c r="BO1460" s="1302"/>
      <c r="BP1460" s="1582"/>
      <c r="BQ1460" s="1527" t="s">
        <v>3811</v>
      </c>
      <c r="BR1460" s="1600"/>
      <c r="BS1460" s="1427" t="s">
        <v>1127</v>
      </c>
      <c r="BT1460" s="1580" t="s">
        <v>1119</v>
      </c>
      <c r="BU1460" s="1580" t="s">
        <v>3936</v>
      </c>
      <c r="BV1460" s="1264">
        <v>46613681</v>
      </c>
      <c r="BW1460" s="1265">
        <v>10466136811</v>
      </c>
      <c r="BX1460" s="1502" t="s">
        <v>2834</v>
      </c>
      <c r="BY1460" s="1528">
        <v>46117</v>
      </c>
      <c r="BZ1460" s="1528">
        <v>46142</v>
      </c>
      <c r="CA1460" s="865"/>
      <c r="CB1460" s="865"/>
      <c r="CC1460" s="865"/>
      <c r="CD1460" s="865"/>
      <c r="CE1460" s="865"/>
      <c r="CF1460" s="865"/>
      <c r="CG1460" s="865"/>
      <c r="CH1460" s="865"/>
      <c r="CI1460" s="865"/>
      <c r="CJ1460" s="865"/>
      <c r="CK1460" s="865"/>
      <c r="CL1460" s="865"/>
      <c r="CM1460" s="865"/>
      <c r="CN1460" s="865"/>
      <c r="CO1460" s="865"/>
      <c r="CP1460" s="865"/>
      <c r="CQ1460" s="865"/>
      <c r="CR1460" s="865"/>
      <c r="CS1460" s="865"/>
      <c r="CT1460" s="1525"/>
      <c r="CU1460" s="390">
        <f t="shared" si="1295"/>
        <v>0</v>
      </c>
      <c r="CV1460" s="373">
        <v>0</v>
      </c>
      <c r="CW1460" s="390">
        <f t="shared" si="1285"/>
        <v>0</v>
      </c>
      <c r="CX1460" s="373">
        <v>0</v>
      </c>
      <c r="CY1460" s="390">
        <f t="shared" si="1286"/>
        <v>0</v>
      </c>
      <c r="CZ1460" s="390">
        <f t="shared" si="1293"/>
        <v>0</v>
      </c>
      <c r="DA1460" s="390">
        <f t="shared" si="1294"/>
        <v>0</v>
      </c>
      <c r="DB1460" s="865"/>
      <c r="DC1460" s="1525">
        <v>26</v>
      </c>
      <c r="DD1460" s="1371">
        <f t="shared" si="1288"/>
        <v>2600</v>
      </c>
      <c r="DE1460" s="1525">
        <v>26</v>
      </c>
      <c r="DF1460" s="1371">
        <f t="shared" si="1290"/>
        <v>2600</v>
      </c>
      <c r="DG1460" s="865">
        <v>26</v>
      </c>
      <c r="DH1460" s="1371">
        <f t="shared" si="1289"/>
        <v>2600</v>
      </c>
      <c r="DI1460" s="865"/>
      <c r="DJ1460" s="865"/>
      <c r="DK1460" s="865"/>
      <c r="DL1460" s="865"/>
      <c r="DM1460" s="865"/>
      <c r="DN1460" s="865"/>
      <c r="DO1460" s="865"/>
      <c r="DP1460" s="865"/>
      <c r="DQ1460" s="865"/>
      <c r="DR1460" s="865"/>
      <c r="DS1460" s="865"/>
      <c r="DT1460" s="865"/>
      <c r="DU1460" s="793">
        <f t="shared" si="1274"/>
        <v>2600</v>
      </c>
      <c r="DV1460" s="794">
        <f t="shared" si="1291"/>
        <v>2600</v>
      </c>
      <c r="DW1460" s="794">
        <f t="shared" si="1292"/>
        <v>2600</v>
      </c>
      <c r="DX1460" s="794">
        <f t="shared" si="1276"/>
        <v>0</v>
      </c>
      <c r="DY1460" s="794">
        <f t="shared" si="1277"/>
        <v>0</v>
      </c>
      <c r="DZ1460" s="865"/>
      <c r="EA1460" s="865"/>
      <c r="EB1460" s="865"/>
      <c r="EC1460" s="865"/>
      <c r="ED1460" s="865"/>
      <c r="EE1460" s="865"/>
      <c r="EF1460" s="865"/>
      <c r="EG1460" s="865"/>
      <c r="EH1460" s="865"/>
      <c r="EI1460" s="865"/>
      <c r="EJ1460" s="865"/>
      <c r="EK1460" s="865"/>
      <c r="EL1460" s="865"/>
      <c r="EM1460" s="865"/>
      <c r="EN1460" s="865"/>
      <c r="EO1460" s="865"/>
      <c r="EP1460" s="865"/>
      <c r="EQ1460" s="865"/>
      <c r="ER1460" s="865"/>
      <c r="ES1460" s="865"/>
      <c r="ET1460" s="865"/>
      <c r="EU1460" s="865"/>
      <c r="EV1460" s="865"/>
      <c r="EW1460" s="865"/>
      <c r="EX1460" s="865"/>
      <c r="EY1460" s="865"/>
      <c r="EZ1460" s="865"/>
      <c r="FA1460" s="865"/>
      <c r="FB1460" s="865"/>
      <c r="FC1460" s="865"/>
      <c r="FD1460" s="865"/>
      <c r="FE1460" s="865"/>
      <c r="FF1460" s="865"/>
      <c r="FG1460" s="865"/>
      <c r="FH1460" s="865"/>
      <c r="FI1460" s="1530"/>
      <c r="FJ1460" s="1530"/>
      <c r="FK1460" s="1530"/>
      <c r="FL1460" s="1530"/>
      <c r="FM1460" s="1530"/>
      <c r="FN1460" s="1530"/>
      <c r="FO1460" s="1530"/>
      <c r="FP1460" s="1530"/>
      <c r="FQ1460" s="1530"/>
      <c r="FR1460" s="1530"/>
      <c r="FS1460" s="1530"/>
      <c r="FT1460" s="1530"/>
      <c r="FU1460" s="1530"/>
      <c r="FV1460" s="1530"/>
      <c r="FW1460" s="1530"/>
      <c r="FX1460" s="1530"/>
      <c r="FY1460" s="1530"/>
      <c r="FZ1460" s="1530"/>
      <c r="GA1460" s="1530"/>
      <c r="GB1460" s="1530"/>
      <c r="GC1460" s="1530"/>
      <c r="GD1460" s="1530"/>
      <c r="GE1460" s="1530"/>
      <c r="GF1460" s="1530"/>
      <c r="GG1460" s="1530"/>
      <c r="GH1460" s="1530"/>
      <c r="GI1460" s="1530"/>
      <c r="GJ1460" s="1530"/>
      <c r="GK1460" s="1530"/>
      <c r="GL1460" s="1530"/>
      <c r="GM1460" s="1530"/>
      <c r="GN1460" s="1530"/>
      <c r="GO1460" s="1530"/>
      <c r="GP1460" s="1530"/>
      <c r="GQ1460" s="1530"/>
      <c r="GR1460" s="1530"/>
      <c r="GS1460" s="1530"/>
      <c r="GT1460" s="1530"/>
      <c r="GU1460" s="1530"/>
      <c r="GV1460" s="1530"/>
      <c r="GW1460" s="1530"/>
      <c r="GX1460" s="1530"/>
      <c r="GY1460" s="1530"/>
      <c r="GZ1460" s="1530"/>
      <c r="HA1460" s="1530"/>
      <c r="HB1460" s="1530"/>
      <c r="HC1460" s="1530"/>
      <c r="HD1460" s="1530"/>
      <c r="HE1460" s="1530"/>
      <c r="HF1460" s="1530"/>
      <c r="HG1460" s="1530"/>
      <c r="HH1460" s="1530"/>
      <c r="HI1460" s="1530"/>
      <c r="HJ1460" s="1530"/>
      <c r="HK1460" s="1530"/>
      <c r="HL1460" s="1530"/>
      <c r="HM1460" s="1530"/>
      <c r="HN1460" s="1530"/>
      <c r="HO1460" s="1530"/>
      <c r="HP1460" s="1530"/>
      <c r="HQ1460" s="1530"/>
      <c r="HR1460" s="1530"/>
      <c r="HS1460" s="1530"/>
      <c r="HT1460" s="1530"/>
      <c r="HU1460" s="1530"/>
      <c r="HV1460" s="1530"/>
      <c r="HW1460" s="1530"/>
      <c r="HX1460" s="1530"/>
      <c r="HY1460" s="1530"/>
      <c r="HZ1460" s="1530"/>
      <c r="IA1460" s="1530"/>
      <c r="IB1460" s="1530"/>
      <c r="IC1460" s="1530"/>
      <c r="ID1460" s="1530"/>
      <c r="IE1460" s="1530"/>
      <c r="IF1460" s="1530"/>
      <c r="IG1460" s="1530"/>
      <c r="IH1460" s="1530"/>
      <c r="II1460" s="1530"/>
      <c r="IJ1460" s="1530"/>
      <c r="IK1460" s="1530"/>
      <c r="IL1460" s="1530"/>
      <c r="IM1460" s="1530"/>
      <c r="IN1460" s="1530"/>
      <c r="IO1460" s="1530"/>
      <c r="IP1460" s="1530"/>
      <c r="IQ1460" s="1530"/>
      <c r="IR1460" s="1530"/>
      <c r="IS1460" s="1530"/>
      <c r="IT1460" s="1530"/>
      <c r="IU1460" s="1530"/>
      <c r="IV1460" s="1530"/>
      <c r="IW1460" s="1530"/>
      <c r="IX1460" s="1530"/>
      <c r="IY1460" s="1530"/>
      <c r="IZ1460" s="1530"/>
      <c r="JA1460" s="1530"/>
      <c r="JB1460" s="1530"/>
      <c r="JC1460" s="1530"/>
      <c r="JD1460" s="1530"/>
      <c r="JE1460" s="1530"/>
      <c r="JF1460" s="1530"/>
      <c r="JG1460" s="1530"/>
      <c r="JH1460" s="1530"/>
      <c r="JI1460" s="1530"/>
      <c r="JJ1460" s="1530"/>
      <c r="JK1460" s="1530"/>
      <c r="JL1460" s="1530"/>
      <c r="JM1460" s="1530"/>
      <c r="JN1460" s="1530"/>
      <c r="JO1460" s="1530"/>
      <c r="JP1460" s="1530"/>
      <c r="JQ1460" s="1530"/>
      <c r="JR1460" s="1530"/>
      <c r="JS1460" s="1530"/>
      <c r="JT1460" s="1530"/>
      <c r="JU1460" s="1530"/>
      <c r="JV1460" s="1530"/>
      <c r="JW1460" s="1530"/>
      <c r="JX1460" s="1530"/>
      <c r="JY1460" s="1530"/>
      <c r="JZ1460" s="1530"/>
      <c r="KA1460" s="1530"/>
      <c r="KB1460" s="1530"/>
      <c r="KC1460" s="1530"/>
      <c r="KD1460" s="1530"/>
      <c r="KE1460" s="1530"/>
      <c r="KF1460" s="1530"/>
      <c r="KG1460" s="1530"/>
      <c r="KH1460" s="1530"/>
      <c r="KI1460" s="1530"/>
      <c r="KJ1460" s="1530"/>
      <c r="KK1460" s="1530"/>
      <c r="KL1460" s="1530"/>
      <c r="KM1460" s="1530"/>
      <c r="KN1460" s="1530"/>
      <c r="KO1460" s="1530"/>
      <c r="KP1460" s="1530"/>
      <c r="KQ1460" s="1530"/>
      <c r="KR1460" s="1530"/>
      <c r="KS1460" s="1530"/>
      <c r="KT1460" s="1530"/>
      <c r="KU1460" s="1530"/>
      <c r="KV1460" s="1530"/>
      <c r="KW1460" s="1530"/>
      <c r="KX1460" s="1530"/>
      <c r="KY1460" s="1530"/>
      <c r="KZ1460" s="1530"/>
      <c r="LA1460" s="1530"/>
      <c r="LB1460" s="1530"/>
      <c r="LC1460" s="1530"/>
      <c r="LD1460" s="1530"/>
      <c r="LE1460" s="1530"/>
      <c r="LF1460" s="1530"/>
      <c r="LG1460" s="1530"/>
      <c r="LH1460" s="1530"/>
      <c r="LI1460" s="1530"/>
      <c r="LJ1460" s="1530"/>
      <c r="LK1460" s="1530"/>
      <c r="LL1460" s="1530"/>
      <c r="LM1460" s="1530"/>
      <c r="LN1460" s="1530"/>
      <c r="LO1460" s="1530"/>
      <c r="LP1460" s="1530"/>
      <c r="LQ1460" s="1530"/>
      <c r="LR1460" s="1530"/>
      <c r="LS1460" s="1530"/>
      <c r="LT1460" s="1530"/>
      <c r="LU1460" s="1530"/>
      <c r="LV1460" s="1530"/>
      <c r="LW1460" s="1530"/>
      <c r="LX1460" s="1530"/>
      <c r="LY1460" s="1530"/>
      <c r="LZ1460" s="1530"/>
      <c r="MA1460" s="1530"/>
      <c r="MB1460" s="1530"/>
      <c r="MC1460" s="1530"/>
    </row>
    <row r="1461" spans="1:773" s="786" customFormat="1" ht="48" hidden="1" customHeight="1" x14ac:dyDescent="0.25">
      <c r="A1461" s="1520">
        <v>2026</v>
      </c>
      <c r="B1461" s="1521">
        <v>479</v>
      </c>
      <c r="C1461" s="1521" t="s">
        <v>58</v>
      </c>
      <c r="D1461" s="1521">
        <v>3000654</v>
      </c>
      <c r="E1461" s="1521">
        <v>5005020</v>
      </c>
      <c r="F1461" s="1521" t="s">
        <v>2269</v>
      </c>
      <c r="G1461" s="1521" t="s">
        <v>2270</v>
      </c>
      <c r="H1461" s="1521">
        <v>93</v>
      </c>
      <c r="I1461" s="1521" t="s">
        <v>992</v>
      </c>
      <c r="J1461" s="1521" t="s">
        <v>10</v>
      </c>
      <c r="K1461" s="1521" t="s">
        <v>60</v>
      </c>
      <c r="L1461" s="1521" t="s">
        <v>3689</v>
      </c>
      <c r="M1461" s="1521" t="s">
        <v>62</v>
      </c>
      <c r="N1461" s="1521"/>
      <c r="O1461" s="1521" t="s">
        <v>2641</v>
      </c>
      <c r="P1461" s="1521" t="s">
        <v>65</v>
      </c>
      <c r="Q1461" s="1521">
        <v>1</v>
      </c>
      <c r="R1461" s="1550">
        <v>2600</v>
      </c>
      <c r="S1461" s="865" t="s">
        <v>787</v>
      </c>
      <c r="T1461" s="865" t="s">
        <v>787</v>
      </c>
      <c r="U1461" s="1521">
        <v>0</v>
      </c>
      <c r="V1461" s="1521">
        <v>26</v>
      </c>
      <c r="W1461" s="1521" t="s">
        <v>787</v>
      </c>
      <c r="AE1461" s="285"/>
      <c r="AF1461" s="1523" t="s">
        <v>3951</v>
      </c>
      <c r="AG1461" s="1523" t="s">
        <v>3951</v>
      </c>
      <c r="AH1461" s="284">
        <f t="shared" si="1278"/>
        <v>0</v>
      </c>
      <c r="AI1461" s="284">
        <f t="shared" si="1296"/>
        <v>2600</v>
      </c>
      <c r="AJ1461" s="1523" t="s">
        <v>3951</v>
      </c>
      <c r="AK1461" s="1523" t="s">
        <v>3951</v>
      </c>
      <c r="AL1461" s="1523" t="s">
        <v>3951</v>
      </c>
      <c r="AM1461" s="1523" t="s">
        <v>3951</v>
      </c>
      <c r="AN1461" s="1523" t="s">
        <v>3951</v>
      </c>
      <c r="AO1461" s="1523" t="s">
        <v>3951</v>
      </c>
      <c r="AP1461" s="1523" t="s">
        <v>3951</v>
      </c>
      <c r="AQ1461" s="1523" t="s">
        <v>3951</v>
      </c>
      <c r="AR1461" s="288">
        <f t="shared" si="1279"/>
        <v>2600</v>
      </c>
      <c r="AS1461" s="1502" t="s">
        <v>2578</v>
      </c>
      <c r="AT1461" s="865" t="s">
        <v>787</v>
      </c>
      <c r="AU1461" s="865" t="s">
        <v>3535</v>
      </c>
      <c r="AV1461" s="865" t="s">
        <v>3536</v>
      </c>
      <c r="AW1461" s="1524">
        <v>46058</v>
      </c>
      <c r="AX1461" s="865" t="s">
        <v>3537</v>
      </c>
      <c r="AY1461" s="1524">
        <v>46078</v>
      </c>
      <c r="AZ1461" s="865"/>
      <c r="BA1461" s="865" t="s">
        <v>3538</v>
      </c>
      <c r="BB1461" s="865" t="s">
        <v>995</v>
      </c>
      <c r="BC1461" s="1525" t="s">
        <v>3808</v>
      </c>
      <c r="BD1461" s="1525" t="s">
        <v>3952</v>
      </c>
      <c r="BE1461" s="1525" t="s">
        <v>3810</v>
      </c>
      <c r="BF1461" s="1526">
        <v>46108</v>
      </c>
      <c r="BG1461" s="865"/>
      <c r="BH1461" s="1302">
        <v>6156</v>
      </c>
      <c r="BI1461" s="1302"/>
      <c r="BJ1461" s="865"/>
      <c r="BK1461" s="1302"/>
      <c r="BL1461" s="865">
        <v>6156</v>
      </c>
      <c r="BM1461" s="865"/>
      <c r="BN1461" s="1302"/>
      <c r="BO1461" s="1302"/>
      <c r="BP1461" s="1582"/>
      <c r="BQ1461" s="1527" t="s">
        <v>3811</v>
      </c>
      <c r="BR1461" s="1600"/>
      <c r="BS1461" s="1427" t="s">
        <v>1599</v>
      </c>
      <c r="BT1461" s="1580" t="s">
        <v>3369</v>
      </c>
      <c r="BU1461" s="1580" t="s">
        <v>3912</v>
      </c>
      <c r="BV1461" s="1264">
        <v>10667696</v>
      </c>
      <c r="BW1461" s="1265">
        <v>10106676963</v>
      </c>
      <c r="BX1461" s="1502" t="s">
        <v>2834</v>
      </c>
      <c r="BY1461" s="1528">
        <v>46117</v>
      </c>
      <c r="BZ1461" s="1528">
        <v>46142</v>
      </c>
      <c r="CA1461" s="865"/>
      <c r="CB1461" s="865"/>
      <c r="CC1461" s="865"/>
      <c r="CD1461" s="865"/>
      <c r="CE1461" s="865"/>
      <c r="CF1461" s="865"/>
      <c r="CG1461" s="865"/>
      <c r="CH1461" s="865"/>
      <c r="CI1461" s="865"/>
      <c r="CJ1461" s="865"/>
      <c r="CK1461" s="865"/>
      <c r="CL1461" s="865"/>
      <c r="CM1461" s="865"/>
      <c r="CN1461" s="865"/>
      <c r="CO1461" s="865"/>
      <c r="CP1461" s="865"/>
      <c r="CQ1461" s="865"/>
      <c r="CR1461" s="865"/>
      <c r="CS1461" s="865"/>
      <c r="CT1461" s="1525"/>
      <c r="CU1461" s="390">
        <f t="shared" si="1295"/>
        <v>0</v>
      </c>
      <c r="CV1461" s="373">
        <v>0</v>
      </c>
      <c r="CW1461" s="390">
        <f t="shared" ref="CW1461:CW1464" si="1297">(R1461/30*CV1461)*Q1461</f>
        <v>0</v>
      </c>
      <c r="CX1461" s="373">
        <v>0</v>
      </c>
      <c r="CY1461" s="390">
        <f t="shared" si="1286"/>
        <v>0</v>
      </c>
      <c r="CZ1461" s="390">
        <f t="shared" si="1293"/>
        <v>0</v>
      </c>
      <c r="DA1461" s="390">
        <f t="shared" si="1294"/>
        <v>0</v>
      </c>
      <c r="DB1461" s="865"/>
      <c r="DC1461" s="1525">
        <v>26</v>
      </c>
      <c r="DD1461" s="1371">
        <f t="shared" si="1288"/>
        <v>2600</v>
      </c>
      <c r="DE1461" s="1525">
        <v>26</v>
      </c>
      <c r="DF1461" s="1371">
        <f t="shared" si="1290"/>
        <v>2600</v>
      </c>
      <c r="DG1461" s="865">
        <v>26</v>
      </c>
      <c r="DH1461" s="1371">
        <f t="shared" si="1289"/>
        <v>2600</v>
      </c>
      <c r="DI1461" s="865"/>
      <c r="DJ1461" s="865"/>
      <c r="DK1461" s="865"/>
      <c r="DL1461" s="865"/>
      <c r="DM1461" s="865"/>
      <c r="DN1461" s="865"/>
      <c r="DO1461" s="865"/>
      <c r="DP1461" s="865"/>
      <c r="DQ1461" s="865"/>
      <c r="DR1461" s="865"/>
      <c r="DS1461" s="865"/>
      <c r="DT1461" s="865"/>
      <c r="DU1461" s="793">
        <f t="shared" si="1274"/>
        <v>2600</v>
      </c>
      <c r="DV1461" s="794">
        <f t="shared" si="1291"/>
        <v>2600</v>
      </c>
      <c r="DW1461" s="794">
        <f t="shared" si="1292"/>
        <v>2600</v>
      </c>
      <c r="DX1461" s="794">
        <f t="shared" si="1276"/>
        <v>0</v>
      </c>
      <c r="DY1461" s="794">
        <f t="shared" si="1277"/>
        <v>0</v>
      </c>
      <c r="DZ1461" s="865"/>
      <c r="EA1461" s="865"/>
      <c r="EB1461" s="865"/>
      <c r="EC1461" s="865"/>
      <c r="ED1461" s="865"/>
      <c r="EE1461" s="865"/>
      <c r="EF1461" s="865"/>
      <c r="EG1461" s="865"/>
      <c r="EH1461" s="865"/>
      <c r="EI1461" s="865"/>
      <c r="EJ1461" s="865"/>
      <c r="EK1461" s="865"/>
      <c r="EL1461" s="865"/>
      <c r="EM1461" s="865"/>
      <c r="EN1461" s="865"/>
      <c r="EO1461" s="865"/>
      <c r="EP1461" s="865"/>
      <c r="EQ1461" s="865"/>
      <c r="ER1461" s="865"/>
      <c r="ES1461" s="865"/>
      <c r="ET1461" s="865"/>
      <c r="EU1461" s="865"/>
      <c r="EV1461" s="865"/>
      <c r="EW1461" s="865"/>
      <c r="EX1461" s="865"/>
      <c r="EY1461" s="865"/>
      <c r="EZ1461" s="865"/>
      <c r="FA1461" s="865"/>
      <c r="FB1461" s="865"/>
      <c r="FC1461" s="865"/>
      <c r="FD1461" s="865"/>
      <c r="FE1461" s="865"/>
      <c r="FF1461" s="865"/>
      <c r="FG1461" s="865"/>
      <c r="FH1461" s="865"/>
      <c r="FI1461" s="1530"/>
      <c r="FJ1461" s="1530"/>
      <c r="FK1461" s="1530"/>
      <c r="FL1461" s="1530"/>
      <c r="FM1461" s="1530"/>
      <c r="FN1461" s="1530"/>
      <c r="FO1461" s="1530"/>
      <c r="FP1461" s="1530"/>
      <c r="FQ1461" s="1530"/>
      <c r="FR1461" s="1530"/>
      <c r="FS1461" s="1530"/>
      <c r="FT1461" s="1530"/>
      <c r="FU1461" s="1530"/>
      <c r="FV1461" s="1530"/>
      <c r="FW1461" s="1530"/>
      <c r="FX1461" s="1530"/>
      <c r="FY1461" s="1530"/>
      <c r="FZ1461" s="1530"/>
      <c r="GA1461" s="1530"/>
      <c r="GB1461" s="1530"/>
      <c r="GC1461" s="1530"/>
      <c r="GD1461" s="1530"/>
      <c r="GE1461" s="1530"/>
      <c r="GF1461" s="1530"/>
      <c r="GG1461" s="1530"/>
      <c r="GH1461" s="1530"/>
      <c r="GI1461" s="1530"/>
      <c r="GJ1461" s="1530"/>
      <c r="GK1461" s="1530"/>
      <c r="GL1461" s="1530"/>
      <c r="GM1461" s="1530"/>
      <c r="GN1461" s="1530"/>
      <c r="GO1461" s="1530"/>
      <c r="GP1461" s="1530"/>
      <c r="GQ1461" s="1530"/>
      <c r="GR1461" s="1530"/>
      <c r="GS1461" s="1530"/>
      <c r="GT1461" s="1530"/>
      <c r="GU1461" s="1530"/>
      <c r="GV1461" s="1530"/>
      <c r="GW1461" s="1530"/>
      <c r="GX1461" s="1530"/>
      <c r="GY1461" s="1530"/>
      <c r="GZ1461" s="1530"/>
      <c r="HA1461" s="1530"/>
      <c r="HB1461" s="1530"/>
      <c r="HC1461" s="1530"/>
      <c r="HD1461" s="1530"/>
      <c r="HE1461" s="1530"/>
      <c r="HF1461" s="1530"/>
      <c r="HG1461" s="1530"/>
      <c r="HH1461" s="1530"/>
      <c r="HI1461" s="1530"/>
      <c r="HJ1461" s="1530"/>
      <c r="HK1461" s="1530"/>
      <c r="HL1461" s="1530"/>
      <c r="HM1461" s="1530"/>
      <c r="HN1461" s="1530"/>
      <c r="HO1461" s="1530"/>
      <c r="HP1461" s="1530"/>
      <c r="HQ1461" s="1530"/>
      <c r="HR1461" s="1530"/>
      <c r="HS1461" s="1530"/>
      <c r="HT1461" s="1530"/>
      <c r="HU1461" s="1530"/>
      <c r="HV1461" s="1530"/>
      <c r="HW1461" s="1530"/>
      <c r="HX1461" s="1530"/>
      <c r="HY1461" s="1530"/>
      <c r="HZ1461" s="1530"/>
      <c r="IA1461" s="1530"/>
      <c r="IB1461" s="1530"/>
      <c r="IC1461" s="1530"/>
      <c r="ID1461" s="1530"/>
      <c r="IE1461" s="1530"/>
      <c r="IF1461" s="1530"/>
      <c r="IG1461" s="1530"/>
      <c r="IH1461" s="1530"/>
      <c r="II1461" s="1530"/>
      <c r="IJ1461" s="1530"/>
      <c r="IK1461" s="1530"/>
      <c r="IL1461" s="1530"/>
      <c r="IM1461" s="1530"/>
      <c r="IN1461" s="1530"/>
      <c r="IO1461" s="1530"/>
      <c r="IP1461" s="1530"/>
      <c r="IQ1461" s="1530"/>
      <c r="IR1461" s="1530"/>
      <c r="IS1461" s="1530"/>
      <c r="IT1461" s="1530"/>
      <c r="IU1461" s="1530"/>
      <c r="IV1461" s="1530"/>
      <c r="IW1461" s="1530"/>
      <c r="IX1461" s="1530"/>
      <c r="IY1461" s="1530"/>
      <c r="IZ1461" s="1530"/>
      <c r="JA1461" s="1530"/>
      <c r="JB1461" s="1530"/>
      <c r="JC1461" s="1530"/>
      <c r="JD1461" s="1530"/>
      <c r="JE1461" s="1530"/>
      <c r="JF1461" s="1530"/>
      <c r="JG1461" s="1530"/>
      <c r="JH1461" s="1530"/>
      <c r="JI1461" s="1530"/>
      <c r="JJ1461" s="1530"/>
      <c r="JK1461" s="1530"/>
      <c r="JL1461" s="1530"/>
      <c r="JM1461" s="1530"/>
      <c r="JN1461" s="1530"/>
      <c r="JO1461" s="1530"/>
      <c r="JP1461" s="1530"/>
      <c r="JQ1461" s="1530"/>
      <c r="JR1461" s="1530"/>
      <c r="JS1461" s="1530"/>
      <c r="JT1461" s="1530"/>
      <c r="JU1461" s="1530"/>
      <c r="JV1461" s="1530"/>
      <c r="JW1461" s="1530"/>
      <c r="JX1461" s="1530"/>
      <c r="JY1461" s="1530"/>
      <c r="JZ1461" s="1530"/>
      <c r="KA1461" s="1530"/>
      <c r="KB1461" s="1530"/>
      <c r="KC1461" s="1530"/>
      <c r="KD1461" s="1530"/>
      <c r="KE1461" s="1530"/>
      <c r="KF1461" s="1530"/>
      <c r="KG1461" s="1530"/>
      <c r="KH1461" s="1530"/>
      <c r="KI1461" s="1530"/>
      <c r="KJ1461" s="1530"/>
      <c r="KK1461" s="1530"/>
      <c r="KL1461" s="1530"/>
      <c r="KM1461" s="1530"/>
      <c r="KN1461" s="1530"/>
      <c r="KO1461" s="1530"/>
      <c r="KP1461" s="1530"/>
      <c r="KQ1461" s="1530"/>
      <c r="KR1461" s="1530"/>
      <c r="KS1461" s="1530"/>
      <c r="KT1461" s="1530"/>
      <c r="KU1461" s="1530"/>
      <c r="KV1461" s="1530"/>
      <c r="KW1461" s="1530"/>
      <c r="KX1461" s="1530"/>
      <c r="KY1461" s="1530"/>
      <c r="KZ1461" s="1530"/>
      <c r="LA1461" s="1530"/>
      <c r="LB1461" s="1530"/>
      <c r="LC1461" s="1530"/>
      <c r="LD1461" s="1530"/>
      <c r="LE1461" s="1530"/>
      <c r="LF1461" s="1530"/>
      <c r="LG1461" s="1530"/>
      <c r="LH1461" s="1530"/>
      <c r="LI1461" s="1530"/>
      <c r="LJ1461" s="1530"/>
      <c r="LK1461" s="1530"/>
      <c r="LL1461" s="1530"/>
      <c r="LM1461" s="1530"/>
      <c r="LN1461" s="1530"/>
      <c r="LO1461" s="1530"/>
      <c r="LP1461" s="1530"/>
      <c r="LQ1461" s="1530"/>
      <c r="LR1461" s="1530"/>
      <c r="LS1461" s="1530"/>
      <c r="LT1461" s="1530"/>
      <c r="LU1461" s="1530"/>
      <c r="LV1461" s="1530"/>
      <c r="LW1461" s="1530"/>
      <c r="LX1461" s="1530"/>
      <c r="LY1461" s="1530"/>
      <c r="LZ1461" s="1530"/>
      <c r="MA1461" s="1530"/>
      <c r="MB1461" s="1530"/>
      <c r="MC1461" s="1530"/>
    </row>
    <row r="1462" spans="1:773" s="786" customFormat="1" ht="48" hidden="1" customHeight="1" x14ac:dyDescent="0.25">
      <c r="A1462" s="1520">
        <v>2026</v>
      </c>
      <c r="B1462" s="1521">
        <v>479</v>
      </c>
      <c r="C1462" s="1521" t="s">
        <v>58</v>
      </c>
      <c r="D1462" s="1521">
        <v>3000654</v>
      </c>
      <c r="E1462" s="1521">
        <v>5005020</v>
      </c>
      <c r="F1462" s="1521" t="s">
        <v>2269</v>
      </c>
      <c r="G1462" s="1521" t="s">
        <v>2270</v>
      </c>
      <c r="H1462" s="1521">
        <v>93</v>
      </c>
      <c r="I1462" s="1521" t="s">
        <v>992</v>
      </c>
      <c r="J1462" s="1521" t="s">
        <v>10</v>
      </c>
      <c r="K1462" s="1521" t="s">
        <v>60</v>
      </c>
      <c r="L1462" s="1521" t="s">
        <v>3689</v>
      </c>
      <c r="M1462" s="1521" t="s">
        <v>62</v>
      </c>
      <c r="N1462" s="1521"/>
      <c r="O1462" s="1521" t="s">
        <v>2641</v>
      </c>
      <c r="P1462" s="1521" t="s">
        <v>65</v>
      </c>
      <c r="Q1462" s="1521">
        <v>1</v>
      </c>
      <c r="R1462" s="1550">
        <v>2600</v>
      </c>
      <c r="S1462" s="865" t="s">
        <v>787</v>
      </c>
      <c r="T1462" s="865" t="s">
        <v>787</v>
      </c>
      <c r="U1462" s="1521">
        <v>0</v>
      </c>
      <c r="V1462" s="1521">
        <v>26</v>
      </c>
      <c r="W1462" s="1521" t="s">
        <v>787</v>
      </c>
      <c r="AE1462" s="285"/>
      <c r="AF1462" s="1523" t="s">
        <v>3951</v>
      </c>
      <c r="AG1462" s="1523" t="s">
        <v>3951</v>
      </c>
      <c r="AH1462" s="284">
        <f t="shared" si="1278"/>
        <v>0</v>
      </c>
      <c r="AI1462" s="284">
        <f t="shared" si="1296"/>
        <v>2600</v>
      </c>
      <c r="AJ1462" s="1523" t="s">
        <v>3951</v>
      </c>
      <c r="AK1462" s="1523" t="s">
        <v>3951</v>
      </c>
      <c r="AL1462" s="1523" t="s">
        <v>3951</v>
      </c>
      <c r="AM1462" s="1523" t="s">
        <v>3951</v>
      </c>
      <c r="AN1462" s="1523" t="s">
        <v>3951</v>
      </c>
      <c r="AO1462" s="1523" t="s">
        <v>3951</v>
      </c>
      <c r="AP1462" s="1523" t="s">
        <v>3951</v>
      </c>
      <c r="AQ1462" s="1523" t="s">
        <v>3951</v>
      </c>
      <c r="AR1462" s="288">
        <f t="shared" si="1279"/>
        <v>2600</v>
      </c>
      <c r="AS1462" s="1502" t="s">
        <v>2578</v>
      </c>
      <c r="AT1462" s="865" t="s">
        <v>787</v>
      </c>
      <c r="AU1462" s="865" t="s">
        <v>3535</v>
      </c>
      <c r="AV1462" s="865" t="s">
        <v>3536</v>
      </c>
      <c r="AW1462" s="1524">
        <v>46058</v>
      </c>
      <c r="AX1462" s="865" t="s">
        <v>3537</v>
      </c>
      <c r="AY1462" s="1524">
        <v>46078</v>
      </c>
      <c r="AZ1462" s="865"/>
      <c r="BA1462" s="865" t="s">
        <v>3538</v>
      </c>
      <c r="BB1462" s="865" t="s">
        <v>995</v>
      </c>
      <c r="BC1462" s="1525" t="s">
        <v>3808</v>
      </c>
      <c r="BD1462" s="1525" t="s">
        <v>3952</v>
      </c>
      <c r="BE1462" s="1525" t="s">
        <v>3810</v>
      </c>
      <c r="BF1462" s="1526">
        <v>46108</v>
      </c>
      <c r="BG1462" s="865"/>
      <c r="BH1462" s="1302">
        <v>6157</v>
      </c>
      <c r="BI1462" s="1302"/>
      <c r="BJ1462" s="865"/>
      <c r="BK1462" s="1302"/>
      <c r="BL1462" s="865">
        <v>6157</v>
      </c>
      <c r="BM1462" s="865"/>
      <c r="BN1462" s="1302"/>
      <c r="BO1462" s="1302"/>
      <c r="BP1462" s="1582"/>
      <c r="BQ1462" s="1527" t="s">
        <v>3811</v>
      </c>
      <c r="BR1462" s="1600"/>
      <c r="BS1462" s="1427" t="s">
        <v>1485</v>
      </c>
      <c r="BT1462" s="1580" t="s">
        <v>3893</v>
      </c>
      <c r="BU1462" s="1580" t="s">
        <v>3894</v>
      </c>
      <c r="BV1462" s="1264">
        <v>70501035</v>
      </c>
      <c r="BW1462" s="1265">
        <v>10705010353</v>
      </c>
      <c r="BX1462" s="1502" t="s">
        <v>2834</v>
      </c>
      <c r="BY1462" s="1528">
        <v>46117</v>
      </c>
      <c r="BZ1462" s="1528">
        <v>46142</v>
      </c>
      <c r="CA1462" s="865"/>
      <c r="CB1462" s="865"/>
      <c r="CC1462" s="865"/>
      <c r="CD1462" s="865"/>
      <c r="CE1462" s="865"/>
      <c r="CF1462" s="865"/>
      <c r="CG1462" s="865"/>
      <c r="CH1462" s="865"/>
      <c r="CI1462" s="865"/>
      <c r="CJ1462" s="865"/>
      <c r="CK1462" s="865"/>
      <c r="CL1462" s="865"/>
      <c r="CM1462" s="865"/>
      <c r="CN1462" s="865"/>
      <c r="CO1462" s="865"/>
      <c r="CP1462" s="865"/>
      <c r="CQ1462" s="865"/>
      <c r="CR1462" s="865"/>
      <c r="CS1462" s="865"/>
      <c r="CT1462" s="1525"/>
      <c r="CU1462" s="390">
        <f t="shared" si="1295"/>
        <v>0</v>
      </c>
      <c r="CV1462" s="373">
        <v>0</v>
      </c>
      <c r="CW1462" s="390">
        <f t="shared" si="1297"/>
        <v>0</v>
      </c>
      <c r="CX1462" s="373">
        <v>0</v>
      </c>
      <c r="CY1462" s="390">
        <f t="shared" si="1286"/>
        <v>0</v>
      </c>
      <c r="CZ1462" s="390">
        <f t="shared" si="1293"/>
        <v>0</v>
      </c>
      <c r="DA1462" s="390">
        <f t="shared" si="1294"/>
        <v>0</v>
      </c>
      <c r="DB1462" s="865"/>
      <c r="DC1462" s="1525">
        <v>26</v>
      </c>
      <c r="DD1462" s="1371">
        <f t="shared" si="1288"/>
        <v>2600</v>
      </c>
      <c r="DE1462" s="1525">
        <v>26</v>
      </c>
      <c r="DF1462" s="1371">
        <f t="shared" si="1290"/>
        <v>2600</v>
      </c>
      <c r="DG1462" s="865">
        <v>26</v>
      </c>
      <c r="DH1462" s="1371">
        <f t="shared" si="1289"/>
        <v>2600</v>
      </c>
      <c r="DI1462" s="865"/>
      <c r="DJ1462" s="865"/>
      <c r="DK1462" s="865"/>
      <c r="DL1462" s="865"/>
      <c r="DM1462" s="865"/>
      <c r="DN1462" s="865"/>
      <c r="DO1462" s="865"/>
      <c r="DP1462" s="865"/>
      <c r="DQ1462" s="865"/>
      <c r="DR1462" s="865"/>
      <c r="DS1462" s="865"/>
      <c r="DT1462" s="865"/>
      <c r="DU1462" s="793">
        <f t="shared" si="1274"/>
        <v>2600</v>
      </c>
      <c r="DV1462" s="794">
        <f t="shared" si="1291"/>
        <v>2600</v>
      </c>
      <c r="DW1462" s="794">
        <f t="shared" si="1292"/>
        <v>2600</v>
      </c>
      <c r="DX1462" s="794">
        <f t="shared" si="1276"/>
        <v>0</v>
      </c>
      <c r="DY1462" s="794">
        <f t="shared" si="1277"/>
        <v>0</v>
      </c>
      <c r="DZ1462" s="865"/>
      <c r="EA1462" s="865"/>
      <c r="EB1462" s="865"/>
      <c r="EC1462" s="865"/>
      <c r="ED1462" s="865"/>
      <c r="EE1462" s="865"/>
      <c r="EF1462" s="865"/>
      <c r="EG1462" s="865"/>
      <c r="EH1462" s="865"/>
      <c r="EI1462" s="865"/>
      <c r="EJ1462" s="865"/>
      <c r="EK1462" s="865"/>
      <c r="EL1462" s="865"/>
      <c r="EM1462" s="865"/>
      <c r="EN1462" s="865"/>
      <c r="EO1462" s="865"/>
      <c r="EP1462" s="865"/>
      <c r="EQ1462" s="865"/>
      <c r="ER1462" s="865"/>
      <c r="ES1462" s="865"/>
      <c r="ET1462" s="865"/>
      <c r="EU1462" s="865"/>
      <c r="EV1462" s="865"/>
      <c r="EW1462" s="865"/>
      <c r="EX1462" s="865"/>
      <c r="EY1462" s="865"/>
      <c r="EZ1462" s="865"/>
      <c r="FA1462" s="865"/>
      <c r="FB1462" s="865"/>
      <c r="FC1462" s="865"/>
      <c r="FD1462" s="865"/>
      <c r="FE1462" s="865"/>
      <c r="FF1462" s="865"/>
      <c r="FG1462" s="865"/>
      <c r="FH1462" s="865"/>
      <c r="FI1462" s="1530"/>
      <c r="FJ1462" s="1530"/>
      <c r="FK1462" s="1530"/>
      <c r="FL1462" s="1530"/>
      <c r="FM1462" s="1530"/>
      <c r="FN1462" s="1530"/>
      <c r="FO1462" s="1530"/>
      <c r="FP1462" s="1530"/>
      <c r="FQ1462" s="1530"/>
      <c r="FR1462" s="1530"/>
      <c r="FS1462" s="1530"/>
      <c r="FT1462" s="1530"/>
      <c r="FU1462" s="1530"/>
      <c r="FV1462" s="1530"/>
      <c r="FW1462" s="1530"/>
      <c r="FX1462" s="1530"/>
      <c r="FY1462" s="1530"/>
      <c r="FZ1462" s="1530"/>
      <c r="GA1462" s="1530"/>
      <c r="GB1462" s="1530"/>
      <c r="GC1462" s="1530"/>
      <c r="GD1462" s="1530"/>
      <c r="GE1462" s="1530"/>
      <c r="GF1462" s="1530"/>
      <c r="GG1462" s="1530"/>
      <c r="GH1462" s="1530"/>
      <c r="GI1462" s="1530"/>
      <c r="GJ1462" s="1530"/>
      <c r="GK1462" s="1530"/>
      <c r="GL1462" s="1530"/>
      <c r="GM1462" s="1530"/>
      <c r="GN1462" s="1530"/>
      <c r="GO1462" s="1530"/>
      <c r="GP1462" s="1530"/>
      <c r="GQ1462" s="1530"/>
      <c r="GR1462" s="1530"/>
      <c r="GS1462" s="1530"/>
      <c r="GT1462" s="1530"/>
      <c r="GU1462" s="1530"/>
      <c r="GV1462" s="1530"/>
      <c r="GW1462" s="1530"/>
      <c r="GX1462" s="1530"/>
      <c r="GY1462" s="1530"/>
      <c r="GZ1462" s="1530"/>
      <c r="HA1462" s="1530"/>
      <c r="HB1462" s="1530"/>
      <c r="HC1462" s="1530"/>
      <c r="HD1462" s="1530"/>
      <c r="HE1462" s="1530"/>
      <c r="HF1462" s="1530"/>
      <c r="HG1462" s="1530"/>
      <c r="HH1462" s="1530"/>
      <c r="HI1462" s="1530"/>
      <c r="HJ1462" s="1530"/>
      <c r="HK1462" s="1530"/>
      <c r="HL1462" s="1530"/>
      <c r="HM1462" s="1530"/>
      <c r="HN1462" s="1530"/>
      <c r="HO1462" s="1530"/>
      <c r="HP1462" s="1530"/>
      <c r="HQ1462" s="1530"/>
      <c r="HR1462" s="1530"/>
      <c r="HS1462" s="1530"/>
      <c r="HT1462" s="1530"/>
      <c r="HU1462" s="1530"/>
      <c r="HV1462" s="1530"/>
      <c r="HW1462" s="1530"/>
      <c r="HX1462" s="1530"/>
      <c r="HY1462" s="1530"/>
      <c r="HZ1462" s="1530"/>
      <c r="IA1462" s="1530"/>
      <c r="IB1462" s="1530"/>
      <c r="IC1462" s="1530"/>
      <c r="ID1462" s="1530"/>
      <c r="IE1462" s="1530"/>
      <c r="IF1462" s="1530"/>
      <c r="IG1462" s="1530"/>
      <c r="IH1462" s="1530"/>
      <c r="II1462" s="1530"/>
      <c r="IJ1462" s="1530"/>
      <c r="IK1462" s="1530"/>
      <c r="IL1462" s="1530"/>
      <c r="IM1462" s="1530"/>
      <c r="IN1462" s="1530"/>
      <c r="IO1462" s="1530"/>
      <c r="IP1462" s="1530"/>
      <c r="IQ1462" s="1530"/>
      <c r="IR1462" s="1530"/>
      <c r="IS1462" s="1530"/>
      <c r="IT1462" s="1530"/>
      <c r="IU1462" s="1530"/>
      <c r="IV1462" s="1530"/>
      <c r="IW1462" s="1530"/>
      <c r="IX1462" s="1530"/>
      <c r="IY1462" s="1530"/>
      <c r="IZ1462" s="1530"/>
      <c r="JA1462" s="1530"/>
      <c r="JB1462" s="1530"/>
      <c r="JC1462" s="1530"/>
      <c r="JD1462" s="1530"/>
      <c r="JE1462" s="1530"/>
      <c r="JF1462" s="1530"/>
      <c r="JG1462" s="1530"/>
      <c r="JH1462" s="1530"/>
      <c r="JI1462" s="1530"/>
      <c r="JJ1462" s="1530"/>
      <c r="JK1462" s="1530"/>
      <c r="JL1462" s="1530"/>
      <c r="JM1462" s="1530"/>
      <c r="JN1462" s="1530"/>
      <c r="JO1462" s="1530"/>
      <c r="JP1462" s="1530"/>
      <c r="JQ1462" s="1530"/>
      <c r="JR1462" s="1530"/>
      <c r="JS1462" s="1530"/>
      <c r="JT1462" s="1530"/>
      <c r="JU1462" s="1530"/>
      <c r="JV1462" s="1530"/>
      <c r="JW1462" s="1530"/>
      <c r="JX1462" s="1530"/>
      <c r="JY1462" s="1530"/>
      <c r="JZ1462" s="1530"/>
      <c r="KA1462" s="1530"/>
      <c r="KB1462" s="1530"/>
      <c r="KC1462" s="1530"/>
      <c r="KD1462" s="1530"/>
      <c r="KE1462" s="1530"/>
      <c r="KF1462" s="1530"/>
      <c r="KG1462" s="1530"/>
      <c r="KH1462" s="1530"/>
      <c r="KI1462" s="1530"/>
      <c r="KJ1462" s="1530"/>
      <c r="KK1462" s="1530"/>
      <c r="KL1462" s="1530"/>
      <c r="KM1462" s="1530"/>
      <c r="KN1462" s="1530"/>
      <c r="KO1462" s="1530"/>
      <c r="KP1462" s="1530"/>
      <c r="KQ1462" s="1530"/>
      <c r="KR1462" s="1530"/>
      <c r="KS1462" s="1530"/>
      <c r="KT1462" s="1530"/>
      <c r="KU1462" s="1530"/>
      <c r="KV1462" s="1530"/>
      <c r="KW1462" s="1530"/>
      <c r="KX1462" s="1530"/>
      <c r="KY1462" s="1530"/>
      <c r="KZ1462" s="1530"/>
      <c r="LA1462" s="1530"/>
      <c r="LB1462" s="1530"/>
      <c r="LC1462" s="1530"/>
      <c r="LD1462" s="1530"/>
      <c r="LE1462" s="1530"/>
      <c r="LF1462" s="1530"/>
      <c r="LG1462" s="1530"/>
      <c r="LH1462" s="1530"/>
      <c r="LI1462" s="1530"/>
      <c r="LJ1462" s="1530"/>
      <c r="LK1462" s="1530"/>
      <c r="LL1462" s="1530"/>
      <c r="LM1462" s="1530"/>
      <c r="LN1462" s="1530"/>
      <c r="LO1462" s="1530"/>
      <c r="LP1462" s="1530"/>
      <c r="LQ1462" s="1530"/>
      <c r="LR1462" s="1530"/>
      <c r="LS1462" s="1530"/>
      <c r="LT1462" s="1530"/>
      <c r="LU1462" s="1530"/>
      <c r="LV1462" s="1530"/>
      <c r="LW1462" s="1530"/>
      <c r="LX1462" s="1530"/>
      <c r="LY1462" s="1530"/>
      <c r="LZ1462" s="1530"/>
      <c r="MA1462" s="1530"/>
      <c r="MB1462" s="1530"/>
      <c r="MC1462" s="1530"/>
    </row>
    <row r="1463" spans="1:773" s="786" customFormat="1" ht="48" hidden="1" customHeight="1" x14ac:dyDescent="0.25">
      <c r="A1463" s="1520">
        <v>2026</v>
      </c>
      <c r="B1463" s="1521">
        <v>479</v>
      </c>
      <c r="C1463" s="1521" t="s">
        <v>58</v>
      </c>
      <c r="D1463" s="1521">
        <v>3000654</v>
      </c>
      <c r="E1463" s="1521">
        <v>5005020</v>
      </c>
      <c r="F1463" s="1521" t="s">
        <v>2269</v>
      </c>
      <c r="G1463" s="1521" t="s">
        <v>2270</v>
      </c>
      <c r="H1463" s="1521">
        <v>93</v>
      </c>
      <c r="I1463" s="1521" t="s">
        <v>992</v>
      </c>
      <c r="J1463" s="1521" t="s">
        <v>10</v>
      </c>
      <c r="K1463" s="1521" t="s">
        <v>60</v>
      </c>
      <c r="L1463" s="1521" t="s">
        <v>3689</v>
      </c>
      <c r="M1463" s="1521" t="s">
        <v>62</v>
      </c>
      <c r="N1463" s="1521"/>
      <c r="O1463" s="1521" t="s">
        <v>2641</v>
      </c>
      <c r="P1463" s="1521" t="s">
        <v>65</v>
      </c>
      <c r="Q1463" s="1521">
        <v>1</v>
      </c>
      <c r="R1463" s="1550">
        <v>2600</v>
      </c>
      <c r="S1463" s="865" t="s">
        <v>787</v>
      </c>
      <c r="T1463" s="865" t="s">
        <v>787</v>
      </c>
      <c r="U1463" s="1521">
        <v>0</v>
      </c>
      <c r="V1463" s="1521">
        <v>26</v>
      </c>
      <c r="W1463" s="1521" t="s">
        <v>787</v>
      </c>
      <c r="AE1463" s="285"/>
      <c r="AF1463" s="1523" t="s">
        <v>3951</v>
      </c>
      <c r="AG1463" s="1523" t="s">
        <v>3951</v>
      </c>
      <c r="AH1463" s="284">
        <f t="shared" si="1278"/>
        <v>0</v>
      </c>
      <c r="AI1463" s="284">
        <f t="shared" si="1296"/>
        <v>2600</v>
      </c>
      <c r="AJ1463" s="1523" t="s">
        <v>3951</v>
      </c>
      <c r="AK1463" s="1523" t="s">
        <v>3951</v>
      </c>
      <c r="AL1463" s="1523" t="s">
        <v>3951</v>
      </c>
      <c r="AM1463" s="1523" t="s">
        <v>3951</v>
      </c>
      <c r="AN1463" s="1523" t="s">
        <v>3951</v>
      </c>
      <c r="AO1463" s="1523" t="s">
        <v>3951</v>
      </c>
      <c r="AP1463" s="1523" t="s">
        <v>3951</v>
      </c>
      <c r="AQ1463" s="1523" t="s">
        <v>3951</v>
      </c>
      <c r="AR1463" s="288">
        <f t="shared" si="1279"/>
        <v>2600</v>
      </c>
      <c r="AS1463" s="1502" t="s">
        <v>2578</v>
      </c>
      <c r="AT1463" s="865" t="s">
        <v>787</v>
      </c>
      <c r="AU1463" s="865" t="s">
        <v>3535</v>
      </c>
      <c r="AV1463" s="865" t="s">
        <v>3536</v>
      </c>
      <c r="AW1463" s="1524">
        <v>46058</v>
      </c>
      <c r="AX1463" s="865" t="s">
        <v>3537</v>
      </c>
      <c r="AY1463" s="1524">
        <v>46078</v>
      </c>
      <c r="AZ1463" s="865"/>
      <c r="BA1463" s="865" t="s">
        <v>3538</v>
      </c>
      <c r="BB1463" s="865" t="s">
        <v>995</v>
      </c>
      <c r="BC1463" s="1525" t="s">
        <v>3808</v>
      </c>
      <c r="BD1463" s="1525" t="s">
        <v>3952</v>
      </c>
      <c r="BE1463" s="1525" t="s">
        <v>3810</v>
      </c>
      <c r="BF1463" s="1526">
        <v>46108</v>
      </c>
      <c r="BG1463" s="865"/>
      <c r="BH1463" s="1302">
        <v>6158</v>
      </c>
      <c r="BI1463" s="1302"/>
      <c r="BJ1463" s="865"/>
      <c r="BK1463" s="1302"/>
      <c r="BL1463" s="865">
        <v>6158</v>
      </c>
      <c r="BM1463" s="865"/>
      <c r="BN1463" s="1302"/>
      <c r="BO1463" s="1302"/>
      <c r="BP1463" s="1582"/>
      <c r="BQ1463" s="1527" t="s">
        <v>3811</v>
      </c>
      <c r="BR1463" s="1600"/>
      <c r="BS1463" s="1427" t="s">
        <v>1114</v>
      </c>
      <c r="BT1463" s="1580" t="s">
        <v>3938</v>
      </c>
      <c r="BU1463" s="1596" t="s">
        <v>3939</v>
      </c>
      <c r="BV1463" s="1264">
        <v>47330063</v>
      </c>
      <c r="BW1463" s="1265">
        <v>10473300635</v>
      </c>
      <c r="BX1463" s="1502" t="s">
        <v>2834</v>
      </c>
      <c r="BY1463" s="1528">
        <v>46117</v>
      </c>
      <c r="BZ1463" s="1528">
        <v>46142</v>
      </c>
      <c r="CA1463" s="865"/>
      <c r="CB1463" s="865"/>
      <c r="CC1463" s="865"/>
      <c r="CD1463" s="865"/>
      <c r="CE1463" s="865"/>
      <c r="CF1463" s="865"/>
      <c r="CG1463" s="865"/>
      <c r="CH1463" s="865"/>
      <c r="CI1463" s="865"/>
      <c r="CJ1463" s="865"/>
      <c r="CK1463" s="865"/>
      <c r="CL1463" s="865"/>
      <c r="CM1463" s="865"/>
      <c r="CN1463" s="865"/>
      <c r="CO1463" s="865"/>
      <c r="CP1463" s="865"/>
      <c r="CQ1463" s="865"/>
      <c r="CR1463" s="865"/>
      <c r="CS1463" s="865"/>
      <c r="CT1463" s="1525"/>
      <c r="CU1463" s="390">
        <f t="shared" si="1295"/>
        <v>0</v>
      </c>
      <c r="CV1463" s="373">
        <v>0</v>
      </c>
      <c r="CW1463" s="390">
        <f t="shared" si="1297"/>
        <v>0</v>
      </c>
      <c r="CX1463" s="373">
        <v>0</v>
      </c>
      <c r="CY1463" s="390">
        <f t="shared" si="1286"/>
        <v>0</v>
      </c>
      <c r="CZ1463" s="390">
        <f t="shared" si="1293"/>
        <v>0</v>
      </c>
      <c r="DA1463" s="390">
        <f t="shared" si="1294"/>
        <v>0</v>
      </c>
      <c r="DB1463" s="865"/>
      <c r="DC1463" s="1525">
        <v>26</v>
      </c>
      <c r="DD1463" s="1371">
        <f t="shared" si="1288"/>
        <v>2600</v>
      </c>
      <c r="DE1463" s="1525">
        <v>26</v>
      </c>
      <c r="DF1463" s="1371">
        <f t="shared" si="1290"/>
        <v>2600</v>
      </c>
      <c r="DG1463" s="865">
        <v>26</v>
      </c>
      <c r="DH1463" s="1371">
        <f t="shared" si="1289"/>
        <v>2600</v>
      </c>
      <c r="DI1463" s="865"/>
      <c r="DJ1463" s="865"/>
      <c r="DK1463" s="865"/>
      <c r="DL1463" s="865"/>
      <c r="DM1463" s="865"/>
      <c r="DN1463" s="865"/>
      <c r="DO1463" s="865"/>
      <c r="DP1463" s="865"/>
      <c r="DQ1463" s="865"/>
      <c r="DR1463" s="865"/>
      <c r="DS1463" s="865"/>
      <c r="DT1463" s="865"/>
      <c r="DU1463" s="793">
        <f t="shared" si="1274"/>
        <v>2600</v>
      </c>
      <c r="DV1463" s="794">
        <f t="shared" si="1291"/>
        <v>2600</v>
      </c>
      <c r="DW1463" s="794">
        <f t="shared" si="1292"/>
        <v>2600</v>
      </c>
      <c r="DX1463" s="794">
        <f t="shared" si="1276"/>
        <v>0</v>
      </c>
      <c r="DY1463" s="794">
        <f t="shared" si="1277"/>
        <v>0</v>
      </c>
      <c r="DZ1463" s="865"/>
      <c r="EA1463" s="865"/>
      <c r="EB1463" s="865"/>
      <c r="EC1463" s="865"/>
      <c r="ED1463" s="865"/>
      <c r="EE1463" s="865"/>
      <c r="EF1463" s="865"/>
      <c r="EG1463" s="865"/>
      <c r="EH1463" s="865"/>
      <c r="EI1463" s="865"/>
      <c r="EJ1463" s="865"/>
      <c r="EK1463" s="865"/>
      <c r="EL1463" s="865"/>
      <c r="EM1463" s="865"/>
      <c r="EN1463" s="865"/>
      <c r="EO1463" s="865"/>
      <c r="EP1463" s="865"/>
      <c r="EQ1463" s="865"/>
      <c r="ER1463" s="865"/>
      <c r="ES1463" s="865"/>
      <c r="ET1463" s="865"/>
      <c r="EU1463" s="865"/>
      <c r="EV1463" s="865"/>
      <c r="EW1463" s="865"/>
      <c r="EX1463" s="865"/>
      <c r="EY1463" s="865"/>
      <c r="EZ1463" s="865"/>
      <c r="FA1463" s="865"/>
      <c r="FB1463" s="865"/>
      <c r="FC1463" s="865"/>
      <c r="FD1463" s="865"/>
      <c r="FE1463" s="865"/>
      <c r="FF1463" s="865"/>
      <c r="FG1463" s="865"/>
      <c r="FH1463" s="865"/>
      <c r="FI1463" s="1530"/>
      <c r="FJ1463" s="1530"/>
      <c r="FK1463" s="1530"/>
      <c r="FL1463" s="1530"/>
      <c r="FM1463" s="1530"/>
      <c r="FN1463" s="1530"/>
      <c r="FO1463" s="1530"/>
      <c r="FP1463" s="1530"/>
      <c r="FQ1463" s="1530"/>
      <c r="FR1463" s="1530"/>
      <c r="FS1463" s="1530"/>
      <c r="FT1463" s="1530"/>
      <c r="FU1463" s="1530"/>
      <c r="FV1463" s="1530"/>
      <c r="FW1463" s="1530"/>
      <c r="FX1463" s="1530"/>
      <c r="FY1463" s="1530"/>
      <c r="FZ1463" s="1530"/>
      <c r="GA1463" s="1530"/>
      <c r="GB1463" s="1530"/>
      <c r="GC1463" s="1530"/>
      <c r="GD1463" s="1530"/>
      <c r="GE1463" s="1530"/>
      <c r="GF1463" s="1530"/>
      <c r="GG1463" s="1530"/>
      <c r="GH1463" s="1530"/>
      <c r="GI1463" s="1530"/>
      <c r="GJ1463" s="1530"/>
      <c r="GK1463" s="1530"/>
      <c r="GL1463" s="1530"/>
      <c r="GM1463" s="1530"/>
      <c r="GN1463" s="1530"/>
      <c r="GO1463" s="1530"/>
      <c r="GP1463" s="1530"/>
      <c r="GQ1463" s="1530"/>
      <c r="GR1463" s="1530"/>
      <c r="GS1463" s="1530"/>
      <c r="GT1463" s="1530"/>
      <c r="GU1463" s="1530"/>
      <c r="GV1463" s="1530"/>
      <c r="GW1463" s="1530"/>
      <c r="GX1463" s="1530"/>
      <c r="GY1463" s="1530"/>
      <c r="GZ1463" s="1530"/>
      <c r="HA1463" s="1530"/>
      <c r="HB1463" s="1530"/>
      <c r="HC1463" s="1530"/>
      <c r="HD1463" s="1530"/>
      <c r="HE1463" s="1530"/>
      <c r="HF1463" s="1530"/>
      <c r="HG1463" s="1530"/>
      <c r="HH1463" s="1530"/>
      <c r="HI1463" s="1530"/>
      <c r="HJ1463" s="1530"/>
      <c r="HK1463" s="1530"/>
      <c r="HL1463" s="1530"/>
      <c r="HM1463" s="1530"/>
      <c r="HN1463" s="1530"/>
      <c r="HO1463" s="1530"/>
      <c r="HP1463" s="1530"/>
      <c r="HQ1463" s="1530"/>
      <c r="HR1463" s="1530"/>
      <c r="HS1463" s="1530"/>
      <c r="HT1463" s="1530"/>
      <c r="HU1463" s="1530"/>
      <c r="HV1463" s="1530"/>
      <c r="HW1463" s="1530"/>
      <c r="HX1463" s="1530"/>
      <c r="HY1463" s="1530"/>
      <c r="HZ1463" s="1530"/>
      <c r="IA1463" s="1530"/>
      <c r="IB1463" s="1530"/>
      <c r="IC1463" s="1530"/>
      <c r="ID1463" s="1530"/>
      <c r="IE1463" s="1530"/>
      <c r="IF1463" s="1530"/>
      <c r="IG1463" s="1530"/>
      <c r="IH1463" s="1530"/>
      <c r="II1463" s="1530"/>
      <c r="IJ1463" s="1530"/>
      <c r="IK1463" s="1530"/>
      <c r="IL1463" s="1530"/>
      <c r="IM1463" s="1530"/>
      <c r="IN1463" s="1530"/>
      <c r="IO1463" s="1530"/>
      <c r="IP1463" s="1530"/>
      <c r="IQ1463" s="1530"/>
      <c r="IR1463" s="1530"/>
      <c r="IS1463" s="1530"/>
      <c r="IT1463" s="1530"/>
      <c r="IU1463" s="1530"/>
      <c r="IV1463" s="1530"/>
      <c r="IW1463" s="1530"/>
      <c r="IX1463" s="1530"/>
      <c r="IY1463" s="1530"/>
      <c r="IZ1463" s="1530"/>
      <c r="JA1463" s="1530"/>
      <c r="JB1463" s="1530"/>
      <c r="JC1463" s="1530"/>
      <c r="JD1463" s="1530"/>
      <c r="JE1463" s="1530"/>
      <c r="JF1463" s="1530"/>
      <c r="JG1463" s="1530"/>
      <c r="JH1463" s="1530"/>
      <c r="JI1463" s="1530"/>
      <c r="JJ1463" s="1530"/>
      <c r="JK1463" s="1530"/>
      <c r="JL1463" s="1530"/>
      <c r="JM1463" s="1530"/>
      <c r="JN1463" s="1530"/>
      <c r="JO1463" s="1530"/>
      <c r="JP1463" s="1530"/>
      <c r="JQ1463" s="1530"/>
      <c r="JR1463" s="1530"/>
      <c r="JS1463" s="1530"/>
      <c r="JT1463" s="1530"/>
      <c r="JU1463" s="1530"/>
      <c r="JV1463" s="1530"/>
      <c r="JW1463" s="1530"/>
      <c r="JX1463" s="1530"/>
      <c r="JY1463" s="1530"/>
      <c r="JZ1463" s="1530"/>
      <c r="KA1463" s="1530"/>
      <c r="KB1463" s="1530"/>
      <c r="KC1463" s="1530"/>
      <c r="KD1463" s="1530"/>
      <c r="KE1463" s="1530"/>
      <c r="KF1463" s="1530"/>
      <c r="KG1463" s="1530"/>
      <c r="KH1463" s="1530"/>
      <c r="KI1463" s="1530"/>
      <c r="KJ1463" s="1530"/>
      <c r="KK1463" s="1530"/>
      <c r="KL1463" s="1530"/>
      <c r="KM1463" s="1530"/>
      <c r="KN1463" s="1530"/>
      <c r="KO1463" s="1530"/>
      <c r="KP1463" s="1530"/>
      <c r="KQ1463" s="1530"/>
      <c r="KR1463" s="1530"/>
      <c r="KS1463" s="1530"/>
      <c r="KT1463" s="1530"/>
      <c r="KU1463" s="1530"/>
      <c r="KV1463" s="1530"/>
      <c r="KW1463" s="1530"/>
      <c r="KX1463" s="1530"/>
      <c r="KY1463" s="1530"/>
      <c r="KZ1463" s="1530"/>
      <c r="LA1463" s="1530"/>
      <c r="LB1463" s="1530"/>
      <c r="LC1463" s="1530"/>
      <c r="LD1463" s="1530"/>
      <c r="LE1463" s="1530"/>
      <c r="LF1463" s="1530"/>
      <c r="LG1463" s="1530"/>
      <c r="LH1463" s="1530"/>
      <c r="LI1463" s="1530"/>
      <c r="LJ1463" s="1530"/>
      <c r="LK1463" s="1530"/>
      <c r="LL1463" s="1530"/>
      <c r="LM1463" s="1530"/>
      <c r="LN1463" s="1530"/>
      <c r="LO1463" s="1530"/>
      <c r="LP1463" s="1530"/>
      <c r="LQ1463" s="1530"/>
      <c r="LR1463" s="1530"/>
      <c r="LS1463" s="1530"/>
      <c r="LT1463" s="1530"/>
      <c r="LU1463" s="1530"/>
      <c r="LV1463" s="1530"/>
      <c r="LW1463" s="1530"/>
      <c r="LX1463" s="1530"/>
      <c r="LY1463" s="1530"/>
      <c r="LZ1463" s="1530"/>
      <c r="MA1463" s="1530"/>
      <c r="MB1463" s="1530"/>
      <c r="MC1463" s="1530"/>
    </row>
    <row r="1464" spans="1:773" s="786" customFormat="1" ht="48" hidden="1" customHeight="1" x14ac:dyDescent="0.25">
      <c r="A1464" s="1520">
        <v>2026</v>
      </c>
      <c r="B1464" s="1521">
        <v>479</v>
      </c>
      <c r="C1464" s="1521" t="s">
        <v>58</v>
      </c>
      <c r="D1464" s="1521">
        <v>3000654</v>
      </c>
      <c r="E1464" s="1521">
        <v>5005020</v>
      </c>
      <c r="F1464" s="1521" t="s">
        <v>2269</v>
      </c>
      <c r="G1464" s="1521" t="s">
        <v>2270</v>
      </c>
      <c r="H1464" s="1521">
        <v>93</v>
      </c>
      <c r="I1464" s="1521" t="s">
        <v>992</v>
      </c>
      <c r="J1464" s="1521" t="s">
        <v>10</v>
      </c>
      <c r="K1464" s="1521" t="s">
        <v>60</v>
      </c>
      <c r="L1464" s="1521" t="s">
        <v>3689</v>
      </c>
      <c r="M1464" s="1521" t="s">
        <v>62</v>
      </c>
      <c r="N1464" s="1521"/>
      <c r="O1464" s="1521" t="s">
        <v>2641</v>
      </c>
      <c r="P1464" s="1521" t="s">
        <v>65</v>
      </c>
      <c r="Q1464" s="1521">
        <v>1</v>
      </c>
      <c r="R1464" s="1550">
        <v>2600</v>
      </c>
      <c r="S1464" s="865" t="s">
        <v>787</v>
      </c>
      <c r="T1464" s="865" t="s">
        <v>787</v>
      </c>
      <c r="U1464" s="1521">
        <v>0</v>
      </c>
      <c r="V1464" s="1521">
        <v>26</v>
      </c>
      <c r="W1464" s="1521" t="s">
        <v>787</v>
      </c>
      <c r="AE1464" s="285"/>
      <c r="AF1464" s="1523" t="s">
        <v>3951</v>
      </c>
      <c r="AG1464" s="1523" t="s">
        <v>3951</v>
      </c>
      <c r="AH1464" s="284">
        <f t="shared" si="1278"/>
        <v>0</v>
      </c>
      <c r="AI1464" s="284">
        <f t="shared" si="1296"/>
        <v>2600</v>
      </c>
      <c r="AJ1464" s="1523" t="s">
        <v>3951</v>
      </c>
      <c r="AK1464" s="1523" t="s">
        <v>3951</v>
      </c>
      <c r="AL1464" s="1523" t="s">
        <v>3951</v>
      </c>
      <c r="AM1464" s="1523" t="s">
        <v>3951</v>
      </c>
      <c r="AN1464" s="1523" t="s">
        <v>3951</v>
      </c>
      <c r="AO1464" s="1523" t="s">
        <v>3951</v>
      </c>
      <c r="AP1464" s="1523" t="s">
        <v>3951</v>
      </c>
      <c r="AQ1464" s="1523" t="s">
        <v>3951</v>
      </c>
      <c r="AR1464" s="288">
        <f t="shared" si="1279"/>
        <v>2600</v>
      </c>
      <c r="AS1464" s="1502" t="s">
        <v>2578</v>
      </c>
      <c r="AT1464" s="865" t="s">
        <v>787</v>
      </c>
      <c r="AU1464" s="865" t="s">
        <v>3535</v>
      </c>
      <c r="AV1464" s="865" t="s">
        <v>3536</v>
      </c>
      <c r="AW1464" s="1524">
        <v>46058</v>
      </c>
      <c r="AX1464" s="865" t="s">
        <v>3537</v>
      </c>
      <c r="AY1464" s="1524">
        <v>46078</v>
      </c>
      <c r="AZ1464" s="865"/>
      <c r="BA1464" s="865" t="s">
        <v>3538</v>
      </c>
      <c r="BB1464" s="865" t="s">
        <v>995</v>
      </c>
      <c r="BC1464" s="1525" t="s">
        <v>3808</v>
      </c>
      <c r="BD1464" s="1525" t="s">
        <v>3952</v>
      </c>
      <c r="BE1464" s="1525" t="s">
        <v>3810</v>
      </c>
      <c r="BF1464" s="1526">
        <v>46108</v>
      </c>
      <c r="BG1464" s="865"/>
      <c r="BH1464" s="1302">
        <v>6159</v>
      </c>
      <c r="BI1464" s="1302"/>
      <c r="BJ1464" s="865"/>
      <c r="BK1464" s="1302"/>
      <c r="BL1464" s="865">
        <v>6159</v>
      </c>
      <c r="BM1464" s="865"/>
      <c r="BN1464" s="1302"/>
      <c r="BO1464" s="1302"/>
      <c r="BP1464" s="1582"/>
      <c r="BQ1464" s="1527" t="s">
        <v>3811</v>
      </c>
      <c r="BR1464" s="1600"/>
      <c r="BS1464" s="1427" t="s">
        <v>1070</v>
      </c>
      <c r="BT1464" s="1580" t="s">
        <v>3942</v>
      </c>
      <c r="BU1464" s="1597" t="s">
        <v>3943</v>
      </c>
      <c r="BV1464" s="1264">
        <v>73779226</v>
      </c>
      <c r="BW1464" s="1265">
        <v>10737792264</v>
      </c>
      <c r="BX1464" s="1502" t="s">
        <v>2834</v>
      </c>
      <c r="BY1464" s="1528">
        <v>46117</v>
      </c>
      <c r="BZ1464" s="1528">
        <v>46142</v>
      </c>
      <c r="CA1464" s="865"/>
      <c r="CB1464" s="865"/>
      <c r="CC1464" s="865"/>
      <c r="CD1464" s="865"/>
      <c r="CE1464" s="865"/>
      <c r="CF1464" s="865"/>
      <c r="CG1464" s="865"/>
      <c r="CH1464" s="865"/>
      <c r="CI1464" s="865"/>
      <c r="CJ1464" s="865"/>
      <c r="CK1464" s="865"/>
      <c r="CL1464" s="865"/>
      <c r="CM1464" s="865"/>
      <c r="CN1464" s="865"/>
      <c r="CO1464" s="865"/>
      <c r="CP1464" s="865"/>
      <c r="CQ1464" s="865"/>
      <c r="CR1464" s="865"/>
      <c r="CS1464" s="865"/>
      <c r="CT1464" s="1525"/>
      <c r="CU1464" s="390">
        <f t="shared" si="1295"/>
        <v>0</v>
      </c>
      <c r="CV1464" s="373">
        <v>0</v>
      </c>
      <c r="CW1464" s="390">
        <f t="shared" si="1297"/>
        <v>0</v>
      </c>
      <c r="CX1464" s="373">
        <v>0</v>
      </c>
      <c r="CY1464" s="390">
        <f t="shared" si="1286"/>
        <v>0</v>
      </c>
      <c r="CZ1464" s="390">
        <f t="shared" si="1293"/>
        <v>0</v>
      </c>
      <c r="DA1464" s="390">
        <f t="shared" si="1294"/>
        <v>0</v>
      </c>
      <c r="DB1464" s="865"/>
      <c r="DC1464" s="1525">
        <v>26</v>
      </c>
      <c r="DD1464" s="1371">
        <f t="shared" si="1288"/>
        <v>2600</v>
      </c>
      <c r="DE1464" s="1525">
        <v>26</v>
      </c>
      <c r="DF1464" s="1371">
        <f t="shared" si="1290"/>
        <v>2600</v>
      </c>
      <c r="DG1464" s="865">
        <v>26</v>
      </c>
      <c r="DH1464" s="1371">
        <f t="shared" si="1289"/>
        <v>2600</v>
      </c>
      <c r="DI1464" s="865"/>
      <c r="DJ1464" s="865"/>
      <c r="DK1464" s="865"/>
      <c r="DL1464" s="865"/>
      <c r="DM1464" s="865"/>
      <c r="DN1464" s="865"/>
      <c r="DO1464" s="865"/>
      <c r="DP1464" s="865"/>
      <c r="DQ1464" s="865"/>
      <c r="DR1464" s="865"/>
      <c r="DS1464" s="865"/>
      <c r="DT1464" s="865"/>
      <c r="DU1464" s="793">
        <f t="shared" si="1274"/>
        <v>2600</v>
      </c>
      <c r="DV1464" s="794">
        <f t="shared" si="1291"/>
        <v>2600</v>
      </c>
      <c r="DW1464" s="794">
        <f t="shared" si="1292"/>
        <v>2600</v>
      </c>
      <c r="DX1464" s="794">
        <f t="shared" si="1276"/>
        <v>0</v>
      </c>
      <c r="DY1464" s="794">
        <f t="shared" si="1277"/>
        <v>0</v>
      </c>
      <c r="DZ1464" s="865"/>
      <c r="EA1464" s="865"/>
      <c r="EB1464" s="865"/>
      <c r="EC1464" s="865"/>
      <c r="ED1464" s="865"/>
      <c r="EE1464" s="865"/>
      <c r="EF1464" s="865"/>
      <c r="EG1464" s="865"/>
      <c r="EH1464" s="865"/>
      <c r="EI1464" s="865"/>
      <c r="EJ1464" s="865"/>
      <c r="EK1464" s="865"/>
      <c r="EL1464" s="865"/>
      <c r="EM1464" s="865"/>
      <c r="EN1464" s="865"/>
      <c r="EO1464" s="865"/>
      <c r="EP1464" s="865"/>
      <c r="EQ1464" s="865"/>
      <c r="ER1464" s="865"/>
      <c r="ES1464" s="865"/>
      <c r="ET1464" s="865"/>
      <c r="EU1464" s="865"/>
      <c r="EV1464" s="865"/>
      <c r="EW1464" s="865"/>
      <c r="EX1464" s="865"/>
      <c r="EY1464" s="865"/>
      <c r="EZ1464" s="865"/>
      <c r="FA1464" s="865"/>
      <c r="FB1464" s="865"/>
      <c r="FC1464" s="865"/>
      <c r="FD1464" s="865"/>
      <c r="FE1464" s="865"/>
      <c r="FF1464" s="865"/>
      <c r="FG1464" s="865"/>
      <c r="FH1464" s="865"/>
      <c r="FI1464" s="1530"/>
      <c r="FJ1464" s="1530"/>
      <c r="FK1464" s="1530"/>
      <c r="FL1464" s="1530"/>
      <c r="FM1464" s="1530"/>
      <c r="FN1464" s="1530"/>
      <c r="FO1464" s="1530"/>
      <c r="FP1464" s="1530"/>
      <c r="FQ1464" s="1530"/>
      <c r="FR1464" s="1530"/>
      <c r="FS1464" s="1530"/>
      <c r="FT1464" s="1530"/>
      <c r="FU1464" s="1530"/>
      <c r="FV1464" s="1530"/>
      <c r="FW1464" s="1530"/>
      <c r="FX1464" s="1530"/>
      <c r="FY1464" s="1530"/>
      <c r="FZ1464" s="1530"/>
      <c r="GA1464" s="1530"/>
      <c r="GB1464" s="1530"/>
      <c r="GC1464" s="1530"/>
      <c r="GD1464" s="1530"/>
      <c r="GE1464" s="1530"/>
      <c r="GF1464" s="1530"/>
      <c r="GG1464" s="1530"/>
      <c r="GH1464" s="1530"/>
      <c r="GI1464" s="1530"/>
      <c r="GJ1464" s="1530"/>
      <c r="GK1464" s="1530"/>
      <c r="GL1464" s="1530"/>
      <c r="GM1464" s="1530"/>
      <c r="GN1464" s="1530"/>
      <c r="GO1464" s="1530"/>
      <c r="GP1464" s="1530"/>
      <c r="GQ1464" s="1530"/>
      <c r="GR1464" s="1530"/>
      <c r="GS1464" s="1530"/>
      <c r="GT1464" s="1530"/>
      <c r="GU1464" s="1530"/>
      <c r="GV1464" s="1530"/>
      <c r="GW1464" s="1530"/>
      <c r="GX1464" s="1530"/>
      <c r="GY1464" s="1530"/>
      <c r="GZ1464" s="1530"/>
      <c r="HA1464" s="1530"/>
      <c r="HB1464" s="1530"/>
      <c r="HC1464" s="1530"/>
      <c r="HD1464" s="1530"/>
      <c r="HE1464" s="1530"/>
      <c r="HF1464" s="1530"/>
      <c r="HG1464" s="1530"/>
      <c r="HH1464" s="1530"/>
      <c r="HI1464" s="1530"/>
      <c r="HJ1464" s="1530"/>
      <c r="HK1464" s="1530"/>
      <c r="HL1464" s="1530"/>
      <c r="HM1464" s="1530"/>
      <c r="HN1464" s="1530"/>
      <c r="HO1464" s="1530"/>
      <c r="HP1464" s="1530"/>
      <c r="HQ1464" s="1530"/>
      <c r="HR1464" s="1530"/>
      <c r="HS1464" s="1530"/>
      <c r="HT1464" s="1530"/>
      <c r="HU1464" s="1530"/>
      <c r="HV1464" s="1530"/>
      <c r="HW1464" s="1530"/>
      <c r="HX1464" s="1530"/>
      <c r="HY1464" s="1530"/>
      <c r="HZ1464" s="1530"/>
      <c r="IA1464" s="1530"/>
      <c r="IB1464" s="1530"/>
      <c r="IC1464" s="1530"/>
      <c r="ID1464" s="1530"/>
      <c r="IE1464" s="1530"/>
      <c r="IF1464" s="1530"/>
      <c r="IG1464" s="1530"/>
      <c r="IH1464" s="1530"/>
      <c r="II1464" s="1530"/>
      <c r="IJ1464" s="1530"/>
      <c r="IK1464" s="1530"/>
      <c r="IL1464" s="1530"/>
      <c r="IM1464" s="1530"/>
      <c r="IN1464" s="1530"/>
      <c r="IO1464" s="1530"/>
      <c r="IP1464" s="1530"/>
      <c r="IQ1464" s="1530"/>
      <c r="IR1464" s="1530"/>
      <c r="IS1464" s="1530"/>
      <c r="IT1464" s="1530"/>
      <c r="IU1464" s="1530"/>
      <c r="IV1464" s="1530"/>
      <c r="IW1464" s="1530"/>
      <c r="IX1464" s="1530"/>
      <c r="IY1464" s="1530"/>
      <c r="IZ1464" s="1530"/>
      <c r="JA1464" s="1530"/>
      <c r="JB1464" s="1530"/>
      <c r="JC1464" s="1530"/>
      <c r="JD1464" s="1530"/>
      <c r="JE1464" s="1530"/>
      <c r="JF1464" s="1530"/>
      <c r="JG1464" s="1530"/>
      <c r="JH1464" s="1530"/>
      <c r="JI1464" s="1530"/>
      <c r="JJ1464" s="1530"/>
      <c r="JK1464" s="1530"/>
      <c r="JL1464" s="1530"/>
      <c r="JM1464" s="1530"/>
      <c r="JN1464" s="1530"/>
      <c r="JO1464" s="1530"/>
      <c r="JP1464" s="1530"/>
      <c r="JQ1464" s="1530"/>
      <c r="JR1464" s="1530"/>
      <c r="JS1464" s="1530"/>
      <c r="JT1464" s="1530"/>
      <c r="JU1464" s="1530"/>
      <c r="JV1464" s="1530"/>
      <c r="JW1464" s="1530"/>
      <c r="JX1464" s="1530"/>
      <c r="JY1464" s="1530"/>
      <c r="JZ1464" s="1530"/>
      <c r="KA1464" s="1530"/>
      <c r="KB1464" s="1530"/>
      <c r="KC1464" s="1530"/>
      <c r="KD1464" s="1530"/>
      <c r="KE1464" s="1530"/>
      <c r="KF1464" s="1530"/>
      <c r="KG1464" s="1530"/>
      <c r="KH1464" s="1530"/>
      <c r="KI1464" s="1530"/>
      <c r="KJ1464" s="1530"/>
      <c r="KK1464" s="1530"/>
      <c r="KL1464" s="1530"/>
      <c r="KM1464" s="1530"/>
      <c r="KN1464" s="1530"/>
      <c r="KO1464" s="1530"/>
      <c r="KP1464" s="1530"/>
      <c r="KQ1464" s="1530"/>
      <c r="KR1464" s="1530"/>
      <c r="KS1464" s="1530"/>
      <c r="KT1464" s="1530"/>
      <c r="KU1464" s="1530"/>
      <c r="KV1464" s="1530"/>
      <c r="KW1464" s="1530"/>
      <c r="KX1464" s="1530"/>
      <c r="KY1464" s="1530"/>
      <c r="KZ1464" s="1530"/>
      <c r="LA1464" s="1530"/>
      <c r="LB1464" s="1530"/>
      <c r="LC1464" s="1530"/>
      <c r="LD1464" s="1530"/>
      <c r="LE1464" s="1530"/>
      <c r="LF1464" s="1530"/>
      <c r="LG1464" s="1530"/>
      <c r="LH1464" s="1530"/>
      <c r="LI1464" s="1530"/>
      <c r="LJ1464" s="1530"/>
      <c r="LK1464" s="1530"/>
      <c r="LL1464" s="1530"/>
      <c r="LM1464" s="1530"/>
      <c r="LN1464" s="1530"/>
      <c r="LO1464" s="1530"/>
      <c r="LP1464" s="1530"/>
      <c r="LQ1464" s="1530"/>
      <c r="LR1464" s="1530"/>
      <c r="LS1464" s="1530"/>
      <c r="LT1464" s="1530"/>
      <c r="LU1464" s="1530"/>
      <c r="LV1464" s="1530"/>
      <c r="LW1464" s="1530"/>
      <c r="LX1464" s="1530"/>
      <c r="LY1464" s="1530"/>
      <c r="LZ1464" s="1530"/>
      <c r="MA1464" s="1530"/>
      <c r="MB1464" s="1530"/>
      <c r="MC1464" s="1530"/>
    </row>
    <row r="1465" spans="1:773" s="786" customFormat="1" ht="48" hidden="1" customHeight="1" x14ac:dyDescent="0.25">
      <c r="A1465" s="1365">
        <v>2026</v>
      </c>
      <c r="B1465" s="1365">
        <v>479</v>
      </c>
      <c r="C1465" s="1365" t="s">
        <v>58</v>
      </c>
      <c r="D1465" s="1365">
        <v>3000654</v>
      </c>
      <c r="E1465" s="1365">
        <v>5005020</v>
      </c>
      <c r="F1465" s="1365" t="s">
        <v>2269</v>
      </c>
      <c r="G1465" s="1365" t="s">
        <v>2270</v>
      </c>
      <c r="H1465" s="1365">
        <v>93</v>
      </c>
      <c r="I1465" s="1366" t="s">
        <v>992</v>
      </c>
      <c r="J1465" s="1367" t="s">
        <v>10</v>
      </c>
      <c r="K1465" s="1367" t="s">
        <v>60</v>
      </c>
      <c r="L1465" s="1365" t="str">
        <f>+MID(M1465,1,3)</f>
        <v>2.3</v>
      </c>
      <c r="M1465" s="1368" t="s">
        <v>62</v>
      </c>
      <c r="N1465" s="1368"/>
      <c r="O1465" s="1365" t="s">
        <v>2641</v>
      </c>
      <c r="P1465" s="1365" t="s">
        <v>65</v>
      </c>
      <c r="Q1465" s="1369">
        <v>1</v>
      </c>
      <c r="R1465" s="1598">
        <v>2600</v>
      </c>
      <c r="S1465" s="373"/>
      <c r="T1465" s="373"/>
      <c r="U1465" s="1365">
        <v>0</v>
      </c>
      <c r="V1465" s="1365">
        <v>26</v>
      </c>
      <c r="W1465" s="286"/>
      <c r="X1465" s="286"/>
      <c r="Y1465" s="286"/>
      <c r="Z1465" s="287"/>
      <c r="AA1465" s="287"/>
      <c r="AB1465" s="287"/>
      <c r="AC1465" s="287"/>
      <c r="AD1465" s="287"/>
      <c r="AE1465" s="285"/>
      <c r="AF1465" s="284">
        <f>+$R1465*(S1465/30)*$Q1465</f>
        <v>0</v>
      </c>
      <c r="AG1465" s="284">
        <f>+$R1465*(T1465/30)*$Q1465</f>
        <v>0</v>
      </c>
      <c r="AH1465" s="284">
        <f t="shared" si="1278"/>
        <v>0</v>
      </c>
      <c r="AI1465" s="284">
        <f t="shared" si="1296"/>
        <v>2600</v>
      </c>
      <c r="AJ1465" s="284">
        <f t="shared" ref="AJ1465:AQ1465" si="1298">+$R1465*(W1465/30)*$Q1465</f>
        <v>0</v>
      </c>
      <c r="AK1465" s="284">
        <f t="shared" si="1298"/>
        <v>0</v>
      </c>
      <c r="AL1465" s="284">
        <f t="shared" si="1298"/>
        <v>0</v>
      </c>
      <c r="AM1465" s="284">
        <f t="shared" si="1298"/>
        <v>0</v>
      </c>
      <c r="AN1465" s="284">
        <f t="shared" si="1298"/>
        <v>0</v>
      </c>
      <c r="AO1465" s="284">
        <f t="shared" si="1298"/>
        <v>0</v>
      </c>
      <c r="AP1465" s="284">
        <f t="shared" si="1298"/>
        <v>0</v>
      </c>
      <c r="AQ1465" s="284">
        <f t="shared" si="1298"/>
        <v>0</v>
      </c>
      <c r="AR1465" s="288">
        <f t="shared" si="1279"/>
        <v>2600</v>
      </c>
      <c r="AS1465" s="373" t="s">
        <v>2578</v>
      </c>
      <c r="AT1465" s="373"/>
      <c r="AU1465" s="373" t="s">
        <v>3535</v>
      </c>
      <c r="AV1465" s="373" t="s">
        <v>3536</v>
      </c>
      <c r="AW1465" s="375">
        <v>46058</v>
      </c>
      <c r="AX1465" s="373" t="s">
        <v>3537</v>
      </c>
      <c r="AY1465" s="375">
        <v>46078</v>
      </c>
      <c r="AZ1465" s="373"/>
      <c r="BA1465" s="373" t="s">
        <v>3538</v>
      </c>
      <c r="BB1465" s="901" t="s">
        <v>995</v>
      </c>
      <c r="BC1465" s="373" t="s">
        <v>3963</v>
      </c>
      <c r="BD1465" s="373" t="s">
        <v>3964</v>
      </c>
      <c r="BE1465" s="373" t="s">
        <v>3965</v>
      </c>
      <c r="BF1465" s="375">
        <v>46120</v>
      </c>
      <c r="BG1465" s="373"/>
      <c r="BH1465" s="1307">
        <v>6311</v>
      </c>
      <c r="BI1465" s="1307"/>
      <c r="BJ1465" s="1502"/>
      <c r="BK1465" s="687"/>
      <c r="BL1465" s="373">
        <v>6311</v>
      </c>
      <c r="BM1465" s="373"/>
      <c r="BN1465" s="687"/>
      <c r="BO1465" s="687"/>
      <c r="BP1465" s="376"/>
      <c r="BQ1465" s="1115" t="s">
        <v>3966</v>
      </c>
      <c r="BR1465" s="1422"/>
      <c r="BS1465" s="1599" t="s">
        <v>3918</v>
      </c>
      <c r="BT1465" s="1426" t="s">
        <v>1228</v>
      </c>
      <c r="BU1465" s="1426" t="s">
        <v>3919</v>
      </c>
      <c r="BV1465" s="777">
        <v>48029682</v>
      </c>
      <c r="BW1465" s="1238">
        <v>10480296821</v>
      </c>
      <c r="BX1465" s="798">
        <v>3000</v>
      </c>
      <c r="BY1465" s="907">
        <v>46123</v>
      </c>
      <c r="BZ1465" s="907">
        <v>46142</v>
      </c>
      <c r="CA1465" s="373"/>
      <c r="CB1465" s="373"/>
      <c r="CC1465" s="373"/>
      <c r="CD1465" s="373"/>
      <c r="CE1465" s="373"/>
      <c r="CF1465" s="373"/>
      <c r="CG1465" s="373"/>
      <c r="CH1465" s="373"/>
      <c r="CI1465" s="373"/>
      <c r="CJ1465" s="373"/>
      <c r="CK1465" s="373"/>
      <c r="CL1465" s="373"/>
      <c r="CM1465" s="373"/>
      <c r="CN1465" s="373"/>
      <c r="CO1465" s="373"/>
      <c r="CP1465" s="373"/>
      <c r="CQ1465" s="373"/>
      <c r="CR1465" s="373"/>
      <c r="CS1465" s="373"/>
      <c r="CT1465" s="373">
        <v>0</v>
      </c>
      <c r="CU1465" s="390">
        <f t="shared" si="1295"/>
        <v>0</v>
      </c>
      <c r="CV1465" s="373">
        <v>0</v>
      </c>
      <c r="CW1465" s="390">
        <v>0</v>
      </c>
      <c r="CX1465" s="373">
        <v>0</v>
      </c>
      <c r="CY1465" s="390">
        <f t="shared" si="1286"/>
        <v>0</v>
      </c>
      <c r="CZ1465" s="390">
        <f t="shared" si="1293"/>
        <v>0</v>
      </c>
      <c r="DA1465" s="390">
        <f t="shared" si="1294"/>
        <v>0</v>
      </c>
      <c r="DB1465" s="373"/>
      <c r="DC1465" s="373">
        <f>V1465</f>
        <v>26</v>
      </c>
      <c r="DD1465" s="1371">
        <f t="shared" si="1288"/>
        <v>2600</v>
      </c>
      <c r="DE1465" s="373">
        <v>22</v>
      </c>
      <c r="DF1465" s="1371">
        <f>(R1465/30*DE1465)*Q1465</f>
        <v>1906.6666666666667</v>
      </c>
      <c r="DG1465" s="373">
        <v>22</v>
      </c>
      <c r="DH1465" s="1371">
        <f>(R1465/30*DG1465)*Q1465</f>
        <v>1906.6666666666667</v>
      </c>
      <c r="DI1465" s="373"/>
      <c r="DJ1465" s="373"/>
      <c r="DK1465" s="373"/>
      <c r="DL1465" s="373"/>
      <c r="DM1465" s="373"/>
      <c r="DN1465" s="373"/>
      <c r="DO1465" s="373"/>
      <c r="DP1465" s="373"/>
      <c r="DQ1465" s="373"/>
      <c r="DR1465" s="373"/>
      <c r="DS1465" s="373"/>
      <c r="DT1465" s="373"/>
      <c r="DU1465" s="793">
        <f t="shared" si="1274"/>
        <v>2600</v>
      </c>
      <c r="DV1465" s="794">
        <f t="shared" si="1291"/>
        <v>1906.6666666666667</v>
      </c>
      <c r="DW1465" s="794">
        <f t="shared" si="1292"/>
        <v>1906.6666666666667</v>
      </c>
      <c r="DX1465" s="794">
        <f t="shared" si="1276"/>
        <v>693.33333333333326</v>
      </c>
      <c r="DY1465" s="794">
        <f t="shared" si="1277"/>
        <v>693.33333333333326</v>
      </c>
      <c r="DZ1465" s="373"/>
      <c r="EA1465" s="373"/>
      <c r="EB1465" s="373"/>
      <c r="EC1465" s="373"/>
      <c r="ED1465" s="373"/>
      <c r="EE1465" s="373"/>
      <c r="EF1465" s="373"/>
      <c r="EG1465" s="621"/>
      <c r="EH1465" s="373"/>
      <c r="EI1465" s="373"/>
      <c r="EJ1465" s="373"/>
      <c r="EK1465" s="373"/>
      <c r="EL1465" s="373"/>
      <c r="EM1465" s="373"/>
      <c r="EN1465" s="373"/>
      <c r="EO1465" s="373"/>
      <c r="EP1465" s="373"/>
      <c r="EQ1465" s="373"/>
      <c r="ER1465" s="373"/>
      <c r="ES1465" s="373"/>
      <c r="ET1465" s="373"/>
      <c r="EU1465" s="373"/>
      <c r="EV1465" s="373"/>
      <c r="EW1465" s="373"/>
      <c r="EX1465" s="373"/>
      <c r="EY1465" s="373"/>
      <c r="EZ1465" s="373"/>
      <c r="FA1465" s="373"/>
      <c r="FB1465" s="373"/>
      <c r="FC1465" s="373"/>
      <c r="FD1465" s="373"/>
      <c r="FE1465" s="373"/>
      <c r="FF1465" s="373"/>
      <c r="FG1465" s="373"/>
      <c r="FH1465" s="373"/>
      <c r="FI1465" s="838"/>
      <c r="FJ1465" s="623"/>
      <c r="FK1465" s="623"/>
      <c r="FL1465" s="623"/>
      <c r="FM1465" s="623"/>
      <c r="FN1465" s="623"/>
      <c r="FO1465" s="623"/>
      <c r="FP1465" s="623"/>
      <c r="FQ1465" s="623"/>
      <c r="FR1465" s="623"/>
      <c r="FS1465" s="623"/>
      <c r="FT1465" s="623"/>
      <c r="FU1465" s="623"/>
      <c r="FV1465" s="623"/>
      <c r="FW1465" s="623"/>
      <c r="FX1465" s="623"/>
      <c r="FY1465" s="623"/>
      <c r="FZ1465" s="623"/>
      <c r="GA1465" s="623"/>
      <c r="GB1465" s="623"/>
      <c r="GC1465" s="623"/>
      <c r="GD1465" s="623"/>
      <c r="GE1465" s="623"/>
      <c r="GF1465" s="623"/>
      <c r="GG1465" s="623"/>
      <c r="GH1465" s="623"/>
      <c r="GI1465" s="623"/>
      <c r="GJ1465" s="623"/>
      <c r="GK1465" s="623"/>
      <c r="GL1465" s="623"/>
      <c r="GM1465" s="623"/>
      <c r="GN1465" s="623"/>
      <c r="GO1465" s="623"/>
      <c r="GP1465" s="623"/>
      <c r="GQ1465" s="623"/>
      <c r="GR1465" s="623"/>
      <c r="GS1465" s="623"/>
      <c r="GT1465" s="623"/>
      <c r="GU1465" s="623"/>
      <c r="GV1465" s="623"/>
      <c r="GW1465" s="623"/>
      <c r="GX1465" s="623"/>
      <c r="GY1465" s="623"/>
      <c r="GZ1465" s="623"/>
      <c r="HA1465" s="623"/>
      <c r="HB1465" s="623"/>
      <c r="HC1465" s="623"/>
      <c r="HD1465" s="623"/>
      <c r="HE1465" s="623"/>
      <c r="HF1465" s="623"/>
      <c r="HG1465" s="623"/>
      <c r="HH1465" s="623"/>
      <c r="HI1465" s="623"/>
      <c r="HJ1465" s="623"/>
      <c r="HK1465" s="623"/>
      <c r="HL1465" s="623"/>
      <c r="HM1465" s="623"/>
      <c r="HN1465" s="623"/>
      <c r="HO1465" s="623"/>
      <c r="HP1465" s="623"/>
      <c r="HQ1465" s="623"/>
      <c r="HR1465" s="623"/>
      <c r="HS1465" s="623"/>
      <c r="HT1465" s="623"/>
      <c r="HU1465" s="623"/>
      <c r="HV1465" s="623"/>
      <c r="HW1465" s="623"/>
      <c r="HX1465" s="623"/>
      <c r="HY1465" s="623"/>
      <c r="HZ1465" s="623"/>
      <c r="IA1465" s="623"/>
      <c r="IB1465" s="623"/>
      <c r="IC1465" s="623"/>
      <c r="ID1465" s="623"/>
      <c r="IE1465" s="623"/>
      <c r="IF1465" s="623"/>
      <c r="IG1465" s="623"/>
      <c r="IH1465" s="623"/>
      <c r="II1465" s="623"/>
      <c r="IJ1465" s="623"/>
      <c r="IK1465" s="623"/>
      <c r="IL1465" s="623"/>
      <c r="IM1465" s="623"/>
      <c r="IN1465" s="623"/>
      <c r="IO1465" s="623"/>
      <c r="IP1465" s="623"/>
      <c r="IQ1465" s="623"/>
      <c r="IR1465" s="623"/>
      <c r="IS1465" s="623"/>
      <c r="IT1465" s="623"/>
      <c r="IU1465" s="623"/>
      <c r="IV1465" s="623"/>
      <c r="IW1465" s="623"/>
      <c r="IX1465" s="623"/>
      <c r="IY1465" s="623"/>
      <c r="IZ1465" s="623"/>
      <c r="JA1465" s="623"/>
      <c r="JB1465" s="623"/>
      <c r="JC1465" s="623"/>
      <c r="JD1465" s="623"/>
      <c r="JE1465" s="623"/>
      <c r="JF1465" s="623"/>
      <c r="JG1465" s="623"/>
      <c r="JH1465" s="623"/>
      <c r="JI1465" s="623"/>
      <c r="JJ1465" s="623"/>
      <c r="JK1465" s="623"/>
      <c r="JL1465" s="623"/>
      <c r="JM1465" s="623"/>
      <c r="JN1465" s="623"/>
      <c r="JO1465" s="623"/>
      <c r="JP1465" s="623"/>
      <c r="JQ1465" s="623"/>
      <c r="JR1465" s="623"/>
      <c r="JS1465" s="623"/>
      <c r="JT1465" s="623"/>
      <c r="JU1465" s="623"/>
      <c r="JV1465" s="623"/>
      <c r="JW1465" s="623"/>
      <c r="JX1465" s="623"/>
      <c r="JY1465" s="623"/>
      <c r="JZ1465" s="623"/>
      <c r="KA1465" s="623"/>
      <c r="KB1465" s="623"/>
      <c r="KC1465" s="623"/>
      <c r="KD1465" s="623"/>
      <c r="KE1465" s="623"/>
      <c r="KF1465" s="623"/>
      <c r="KG1465" s="623"/>
      <c r="KH1465" s="623"/>
      <c r="KI1465" s="623"/>
      <c r="KJ1465" s="623"/>
      <c r="KK1465" s="623"/>
      <c r="KL1465" s="623"/>
      <c r="KM1465" s="623"/>
      <c r="KN1465" s="623"/>
      <c r="KO1465" s="623"/>
      <c r="KP1465" s="623"/>
      <c r="KQ1465" s="623"/>
      <c r="KR1465" s="623"/>
      <c r="KS1465" s="623"/>
      <c r="KT1465" s="623"/>
      <c r="KU1465" s="623"/>
      <c r="KV1465" s="623"/>
      <c r="KW1465" s="623"/>
      <c r="KX1465" s="623"/>
      <c r="KY1465" s="623"/>
      <c r="KZ1465" s="623"/>
      <c r="LA1465" s="623"/>
      <c r="LB1465" s="623"/>
      <c r="LC1465" s="623"/>
      <c r="LD1465" s="623"/>
      <c r="LE1465" s="623"/>
      <c r="LF1465" s="623"/>
      <c r="LG1465" s="623"/>
      <c r="LH1465" s="623"/>
      <c r="LI1465" s="623"/>
      <c r="LJ1465" s="623"/>
      <c r="LK1465" s="623"/>
      <c r="LL1465" s="623"/>
      <c r="LM1465" s="623"/>
      <c r="LN1465" s="623"/>
      <c r="LO1465" s="623"/>
      <c r="LP1465" s="623"/>
      <c r="LQ1465" s="623"/>
      <c r="LR1465" s="623"/>
      <c r="LS1465" s="623"/>
      <c r="LT1465" s="623"/>
      <c r="LU1465" s="623"/>
      <c r="LV1465" s="623"/>
      <c r="LW1465" s="623"/>
      <c r="LX1465" s="623"/>
      <c r="LY1465" s="623"/>
      <c r="LZ1465" s="623"/>
      <c r="MA1465" s="623"/>
      <c r="MB1465" s="623"/>
      <c r="MC1465" s="623"/>
    </row>
    <row r="1466" spans="1:773" s="786" customFormat="1" ht="48" hidden="1" customHeight="1" x14ac:dyDescent="0.25">
      <c r="A1466" s="1520">
        <v>2026</v>
      </c>
      <c r="B1466" s="1521">
        <v>479</v>
      </c>
      <c r="C1466" s="1521" t="s">
        <v>58</v>
      </c>
      <c r="D1466" s="1521">
        <v>3000654</v>
      </c>
      <c r="E1466" s="1521">
        <v>5005020</v>
      </c>
      <c r="F1466" s="1521" t="s">
        <v>2269</v>
      </c>
      <c r="G1466" s="1521" t="s">
        <v>2270</v>
      </c>
      <c r="H1466" s="1521">
        <v>93</v>
      </c>
      <c r="I1466" s="1521" t="s">
        <v>992</v>
      </c>
      <c r="J1466" s="1521" t="s">
        <v>10</v>
      </c>
      <c r="K1466" s="1521" t="s">
        <v>60</v>
      </c>
      <c r="L1466" s="1521" t="s">
        <v>3689</v>
      </c>
      <c r="M1466" s="1521" t="s">
        <v>62</v>
      </c>
      <c r="N1466" s="1521"/>
      <c r="O1466" s="1521" t="s">
        <v>2641</v>
      </c>
      <c r="P1466" s="1521" t="s">
        <v>65</v>
      </c>
      <c r="Q1466" s="1521">
        <v>1</v>
      </c>
      <c r="R1466" s="1550">
        <v>2600</v>
      </c>
      <c r="S1466" s="865" t="s">
        <v>787</v>
      </c>
      <c r="T1466" s="865" t="s">
        <v>787</v>
      </c>
      <c r="U1466" s="1521">
        <v>0</v>
      </c>
      <c r="V1466" s="1521">
        <v>26</v>
      </c>
      <c r="W1466" s="1521" t="s">
        <v>787</v>
      </c>
      <c r="AE1466" s="285"/>
      <c r="AF1466" s="1523" t="s">
        <v>3951</v>
      </c>
      <c r="AG1466" s="1523" t="s">
        <v>3951</v>
      </c>
      <c r="AH1466" s="284">
        <f t="shared" si="1278"/>
        <v>0</v>
      </c>
      <c r="AI1466" s="284">
        <f t="shared" si="1296"/>
        <v>2600</v>
      </c>
      <c r="AJ1466" s="1523" t="s">
        <v>3951</v>
      </c>
      <c r="AK1466" s="1523" t="s">
        <v>3951</v>
      </c>
      <c r="AL1466" s="1523" t="s">
        <v>3951</v>
      </c>
      <c r="AM1466" s="1523" t="s">
        <v>3951</v>
      </c>
      <c r="AN1466" s="1523" t="s">
        <v>3951</v>
      </c>
      <c r="AO1466" s="1523" t="s">
        <v>3951</v>
      </c>
      <c r="AP1466" s="1523" t="s">
        <v>3951</v>
      </c>
      <c r="AQ1466" s="1523" t="s">
        <v>3951</v>
      </c>
      <c r="AR1466" s="288">
        <f t="shared" si="1279"/>
        <v>2600</v>
      </c>
      <c r="AS1466" s="1502" t="s">
        <v>2578</v>
      </c>
      <c r="AT1466" s="865"/>
      <c r="AU1466" s="865" t="s">
        <v>3535</v>
      </c>
      <c r="AV1466" s="865" t="s">
        <v>3536</v>
      </c>
      <c r="AW1466" s="1524">
        <v>46058</v>
      </c>
      <c r="AX1466" s="865" t="s">
        <v>3537</v>
      </c>
      <c r="AY1466" s="1524">
        <v>46078</v>
      </c>
      <c r="AZ1466" s="865"/>
      <c r="BA1466" s="865" t="s">
        <v>3538</v>
      </c>
      <c r="BB1466" s="865" t="s">
        <v>995</v>
      </c>
      <c r="BC1466" s="373" t="s">
        <v>3798</v>
      </c>
      <c r="BD1466" s="1525" t="s">
        <v>3967</v>
      </c>
      <c r="BE1466" s="1525" t="s">
        <v>3968</v>
      </c>
      <c r="BF1466" s="1526">
        <v>46119</v>
      </c>
      <c r="BG1466" s="865"/>
      <c r="BH1466" s="1302">
        <v>6294</v>
      </c>
      <c r="BI1466" s="1302"/>
      <c r="BJ1466" s="865"/>
      <c r="BK1466" s="1302"/>
      <c r="BL1466" s="865">
        <v>6294</v>
      </c>
      <c r="BM1466" s="865"/>
      <c r="BN1466" s="1302"/>
      <c r="BO1466" s="1302"/>
      <c r="BP1466" s="1582"/>
      <c r="BQ1466" s="1600" t="s">
        <v>3966</v>
      </c>
      <c r="BR1466" s="1600"/>
      <c r="BS1466" s="1599" t="s">
        <v>1271</v>
      </c>
      <c r="BT1466" s="1426" t="s">
        <v>3175</v>
      </c>
      <c r="BU1466" s="1426" t="s">
        <v>3931</v>
      </c>
      <c r="BV1466" s="777">
        <v>73570303</v>
      </c>
      <c r="BW1466" s="1238">
        <v>10735703035</v>
      </c>
      <c r="BX1466" s="1502" t="s">
        <v>2834</v>
      </c>
      <c r="BY1466" s="1601">
        <v>46123</v>
      </c>
      <c r="BZ1466" s="1602">
        <v>46142</v>
      </c>
      <c r="CA1466" s="865"/>
      <c r="CB1466" s="865"/>
      <c r="CC1466" s="865"/>
      <c r="CD1466" s="865"/>
      <c r="CE1466" s="865"/>
      <c r="CF1466" s="865"/>
      <c r="CG1466" s="865"/>
      <c r="CH1466" s="865"/>
      <c r="CI1466" s="865"/>
      <c r="CJ1466" s="865"/>
      <c r="CK1466" s="865"/>
      <c r="CL1466" s="865"/>
      <c r="CM1466" s="865"/>
      <c r="CN1466" s="865"/>
      <c r="CO1466" s="865"/>
      <c r="CP1466" s="865"/>
      <c r="CQ1466" s="865"/>
      <c r="CR1466" s="865"/>
      <c r="CS1466" s="865"/>
      <c r="CT1466" s="1525"/>
      <c r="CU1466" s="390">
        <f t="shared" si="1295"/>
        <v>0</v>
      </c>
      <c r="CV1466" s="373">
        <v>0</v>
      </c>
      <c r="CW1466" s="390">
        <f t="shared" ref="CW1466:CW1492" si="1299">(R1466/30*CV1466)*Q1466</f>
        <v>0</v>
      </c>
      <c r="CX1466" s="373">
        <v>0</v>
      </c>
      <c r="CY1466" s="390">
        <f t="shared" si="1286"/>
        <v>0</v>
      </c>
      <c r="CZ1466" s="390">
        <f t="shared" si="1293"/>
        <v>0</v>
      </c>
      <c r="DA1466" s="390">
        <f t="shared" si="1294"/>
        <v>0</v>
      </c>
      <c r="DB1466" s="865"/>
      <c r="DC1466" s="1525">
        <v>26</v>
      </c>
      <c r="DD1466" s="1371">
        <f t="shared" si="1288"/>
        <v>2600</v>
      </c>
      <c r="DE1466" s="1525">
        <v>22</v>
      </c>
      <c r="DF1466" s="1371">
        <f>(R1466/26*DE1466)*Q1466</f>
        <v>2200</v>
      </c>
      <c r="DG1466" s="865">
        <v>22</v>
      </c>
      <c r="DH1466" s="1371">
        <f>(R1466/26*DG1466)*Q1466</f>
        <v>2200</v>
      </c>
      <c r="DI1466" s="865"/>
      <c r="DJ1466" s="865"/>
      <c r="DK1466" s="865"/>
      <c r="DL1466" s="865"/>
      <c r="DM1466" s="865"/>
      <c r="DN1466" s="865"/>
      <c r="DO1466" s="865"/>
      <c r="DP1466" s="865"/>
      <c r="DQ1466" s="865"/>
      <c r="DR1466" s="865"/>
      <c r="DS1466" s="865"/>
      <c r="DT1466" s="865"/>
      <c r="DU1466" s="793">
        <f t="shared" ref="DU1466:DU1529" si="1300">AR1466</f>
        <v>2600</v>
      </c>
      <c r="DV1466" s="794">
        <f t="shared" si="1291"/>
        <v>2200</v>
      </c>
      <c r="DW1466" s="794">
        <f t="shared" si="1292"/>
        <v>2200</v>
      </c>
      <c r="DX1466" s="794">
        <f t="shared" si="1276"/>
        <v>400</v>
      </c>
      <c r="DY1466" s="794">
        <f t="shared" si="1277"/>
        <v>400</v>
      </c>
      <c r="DZ1466" s="865"/>
      <c r="EA1466" s="865"/>
      <c r="EB1466" s="865"/>
      <c r="EC1466" s="865"/>
      <c r="ED1466" s="865"/>
      <c r="EE1466" s="865"/>
      <c r="EF1466" s="865"/>
      <c r="EG1466" s="865"/>
      <c r="EH1466" s="865"/>
      <c r="EI1466" s="865"/>
      <c r="EJ1466" s="865"/>
      <c r="EK1466" s="865"/>
      <c r="EL1466" s="865"/>
      <c r="EM1466" s="865"/>
      <c r="EN1466" s="865"/>
      <c r="EO1466" s="865"/>
      <c r="EP1466" s="865"/>
      <c r="EQ1466" s="865"/>
      <c r="ER1466" s="865"/>
      <c r="ES1466" s="865"/>
      <c r="ET1466" s="865"/>
      <c r="EU1466" s="865"/>
      <c r="EV1466" s="865"/>
      <c r="EW1466" s="865"/>
      <c r="EX1466" s="865"/>
      <c r="EY1466" s="865"/>
      <c r="EZ1466" s="865"/>
      <c r="FA1466" s="865"/>
      <c r="FB1466" s="865"/>
      <c r="FC1466" s="865"/>
      <c r="FD1466" s="865"/>
      <c r="FE1466" s="865"/>
      <c r="FF1466" s="865"/>
      <c r="FG1466" s="865"/>
      <c r="FH1466" s="865"/>
      <c r="FI1466" s="1530"/>
      <c r="FJ1466" s="1530"/>
      <c r="FK1466" s="1530"/>
      <c r="FL1466" s="1530"/>
      <c r="FM1466" s="1530"/>
      <c r="FN1466" s="1530"/>
      <c r="FO1466" s="1530"/>
      <c r="FP1466" s="1530"/>
      <c r="FQ1466" s="1530"/>
      <c r="FR1466" s="1530"/>
      <c r="FS1466" s="1530"/>
      <c r="FT1466" s="1530"/>
      <c r="FU1466" s="1530"/>
      <c r="FV1466" s="1530"/>
      <c r="FW1466" s="1530"/>
      <c r="FX1466" s="1530"/>
      <c r="FY1466" s="1530"/>
      <c r="FZ1466" s="1530"/>
      <c r="GA1466" s="1530"/>
      <c r="GB1466" s="1530"/>
      <c r="GC1466" s="1530"/>
      <c r="GD1466" s="1530"/>
      <c r="GE1466" s="1530"/>
      <c r="GF1466" s="1530"/>
      <c r="GG1466" s="1530"/>
      <c r="GH1466" s="1530"/>
      <c r="GI1466" s="1530"/>
      <c r="GJ1466" s="1530"/>
      <c r="GK1466" s="1530"/>
      <c r="GL1466" s="1530"/>
      <c r="GM1466" s="1530"/>
      <c r="GN1466" s="1530"/>
      <c r="GO1466" s="1530"/>
      <c r="GP1466" s="1530"/>
      <c r="GQ1466" s="1530"/>
      <c r="GR1466" s="1530"/>
      <c r="GS1466" s="1530"/>
      <c r="GT1466" s="1530"/>
      <c r="GU1466" s="1530"/>
      <c r="GV1466" s="1530"/>
      <c r="GW1466" s="1530"/>
      <c r="GX1466" s="1530"/>
      <c r="GY1466" s="1530"/>
      <c r="GZ1466" s="1530"/>
      <c r="HA1466" s="1530"/>
      <c r="HB1466" s="1530"/>
      <c r="HC1466" s="1530"/>
      <c r="HD1466" s="1530"/>
      <c r="HE1466" s="1530"/>
      <c r="HF1466" s="1530"/>
      <c r="HG1466" s="1530"/>
      <c r="HH1466" s="1530"/>
      <c r="HI1466" s="1530"/>
      <c r="HJ1466" s="1530"/>
      <c r="HK1466" s="1530"/>
      <c r="HL1466" s="1530"/>
      <c r="HM1466" s="1530"/>
      <c r="HN1466" s="1530"/>
      <c r="HO1466" s="1530"/>
      <c r="HP1466" s="1530"/>
      <c r="HQ1466" s="1530"/>
      <c r="HR1466" s="1530"/>
      <c r="HS1466" s="1530"/>
      <c r="HT1466" s="1530"/>
      <c r="HU1466" s="1530"/>
      <c r="HV1466" s="1530"/>
      <c r="HW1466" s="1530"/>
      <c r="HX1466" s="1530"/>
      <c r="HY1466" s="1530"/>
      <c r="HZ1466" s="1530"/>
      <c r="IA1466" s="1530"/>
      <c r="IB1466" s="1530"/>
      <c r="IC1466" s="1530"/>
      <c r="ID1466" s="1530"/>
      <c r="IE1466" s="1530"/>
      <c r="IF1466" s="1530"/>
      <c r="IG1466" s="1530"/>
      <c r="IH1466" s="1530"/>
      <c r="II1466" s="1530"/>
      <c r="IJ1466" s="1530"/>
      <c r="IK1466" s="1530"/>
      <c r="IL1466" s="1530"/>
      <c r="IM1466" s="1530"/>
      <c r="IN1466" s="1530"/>
      <c r="IO1466" s="1530"/>
      <c r="IP1466" s="1530"/>
      <c r="IQ1466" s="1530"/>
      <c r="IR1466" s="1530"/>
      <c r="IS1466" s="1530"/>
      <c r="IT1466" s="1530"/>
      <c r="IU1466" s="1530"/>
      <c r="IV1466" s="1530"/>
      <c r="IW1466" s="1530"/>
      <c r="IX1466" s="1530"/>
      <c r="IY1466" s="1530"/>
      <c r="IZ1466" s="1530"/>
      <c r="JA1466" s="1530"/>
      <c r="JB1466" s="1530"/>
      <c r="JC1466" s="1530"/>
      <c r="JD1466" s="1530"/>
      <c r="JE1466" s="1530"/>
      <c r="JF1466" s="1530"/>
      <c r="JG1466" s="1530"/>
      <c r="JH1466" s="1530"/>
      <c r="JI1466" s="1530"/>
      <c r="JJ1466" s="1530"/>
      <c r="JK1466" s="1530"/>
      <c r="JL1466" s="1530"/>
      <c r="JM1466" s="1530"/>
      <c r="JN1466" s="1530"/>
      <c r="JO1466" s="1530"/>
      <c r="JP1466" s="1530"/>
      <c r="JQ1466" s="1530"/>
      <c r="JR1466" s="1530"/>
      <c r="JS1466" s="1530"/>
      <c r="JT1466" s="1530"/>
      <c r="JU1466" s="1530"/>
      <c r="JV1466" s="1530"/>
      <c r="JW1466" s="1530"/>
      <c r="JX1466" s="1530"/>
      <c r="JY1466" s="1530"/>
      <c r="JZ1466" s="1530"/>
      <c r="KA1466" s="1530"/>
      <c r="KB1466" s="1530"/>
      <c r="KC1466" s="1530"/>
      <c r="KD1466" s="1530"/>
      <c r="KE1466" s="1530"/>
      <c r="KF1466" s="1530"/>
      <c r="KG1466" s="1530"/>
      <c r="KH1466" s="1530"/>
      <c r="KI1466" s="1530"/>
      <c r="KJ1466" s="1530"/>
      <c r="KK1466" s="1530"/>
      <c r="KL1466" s="1530"/>
      <c r="KM1466" s="1530"/>
      <c r="KN1466" s="1530"/>
      <c r="KO1466" s="1530"/>
      <c r="KP1466" s="1530"/>
      <c r="KQ1466" s="1530"/>
      <c r="KR1466" s="1530"/>
      <c r="KS1466" s="1530"/>
      <c r="KT1466" s="1530"/>
      <c r="KU1466" s="1530"/>
      <c r="KV1466" s="1530"/>
      <c r="KW1466" s="1530"/>
      <c r="KX1466" s="1530"/>
      <c r="KY1466" s="1530"/>
      <c r="KZ1466" s="1530"/>
      <c r="LA1466" s="1530"/>
      <c r="LB1466" s="1530"/>
      <c r="LC1466" s="1530"/>
      <c r="LD1466" s="1530"/>
      <c r="LE1466" s="1530"/>
      <c r="LF1466" s="1530"/>
      <c r="LG1466" s="1530"/>
      <c r="LH1466" s="1530"/>
      <c r="LI1466" s="1530"/>
      <c r="LJ1466" s="1530"/>
      <c r="LK1466" s="1530"/>
      <c r="LL1466" s="1530"/>
      <c r="LM1466" s="1530"/>
      <c r="LN1466" s="1530"/>
      <c r="LO1466" s="1530"/>
      <c r="LP1466" s="1530"/>
      <c r="LQ1466" s="1530"/>
      <c r="LR1466" s="1530"/>
      <c r="LS1466" s="1530"/>
      <c r="LT1466" s="1530"/>
      <c r="LU1466" s="1530"/>
      <c r="LV1466" s="1530"/>
      <c r="LW1466" s="1530"/>
      <c r="LX1466" s="1530"/>
      <c r="LY1466" s="1530"/>
      <c r="LZ1466" s="1530"/>
      <c r="MA1466" s="1530"/>
      <c r="MB1466" s="1530"/>
      <c r="MC1466" s="1530"/>
    </row>
    <row r="1467" spans="1:773" s="786" customFormat="1" ht="48" hidden="1" customHeight="1" x14ac:dyDescent="0.25">
      <c r="A1467" s="1520">
        <v>2026</v>
      </c>
      <c r="B1467" s="1521">
        <v>479</v>
      </c>
      <c r="C1467" s="1521" t="s">
        <v>58</v>
      </c>
      <c r="D1467" s="1521">
        <v>3000654</v>
      </c>
      <c r="E1467" s="1521">
        <v>5005020</v>
      </c>
      <c r="F1467" s="1521" t="s">
        <v>2269</v>
      </c>
      <c r="G1467" s="1521" t="s">
        <v>2270</v>
      </c>
      <c r="H1467" s="1521">
        <v>93</v>
      </c>
      <c r="I1467" s="1521" t="s">
        <v>992</v>
      </c>
      <c r="J1467" s="1521" t="s">
        <v>10</v>
      </c>
      <c r="K1467" s="1521" t="s">
        <v>60</v>
      </c>
      <c r="L1467" s="1521" t="s">
        <v>3689</v>
      </c>
      <c r="M1467" s="1521" t="s">
        <v>62</v>
      </c>
      <c r="N1467" s="1521"/>
      <c r="O1467" s="1521" t="s">
        <v>2641</v>
      </c>
      <c r="P1467" s="1521" t="s">
        <v>65</v>
      </c>
      <c r="Q1467" s="1521">
        <v>1</v>
      </c>
      <c r="R1467" s="1550">
        <v>3000</v>
      </c>
      <c r="S1467" s="865" t="s">
        <v>787</v>
      </c>
      <c r="T1467" s="865" t="s">
        <v>787</v>
      </c>
      <c r="U1467" s="1521">
        <v>0</v>
      </c>
      <c r="V1467" s="1521">
        <v>20</v>
      </c>
      <c r="W1467" s="1521" t="s">
        <v>787</v>
      </c>
      <c r="AE1467" s="285"/>
      <c r="AF1467" s="1523" t="s">
        <v>3951</v>
      </c>
      <c r="AG1467" s="1523" t="s">
        <v>3951</v>
      </c>
      <c r="AH1467" s="284">
        <f t="shared" si="1278"/>
        <v>0</v>
      </c>
      <c r="AI1467" s="284">
        <f>+$R1467*(V1467/30)*$Q1467</f>
        <v>2000</v>
      </c>
      <c r="AJ1467" s="1523" t="s">
        <v>3951</v>
      </c>
      <c r="AK1467" s="1523" t="s">
        <v>3951</v>
      </c>
      <c r="AL1467" s="1523" t="s">
        <v>3951</v>
      </c>
      <c r="AM1467" s="1523" t="s">
        <v>3951</v>
      </c>
      <c r="AN1467" s="1523" t="s">
        <v>3951</v>
      </c>
      <c r="AO1467" s="1523" t="s">
        <v>3951</v>
      </c>
      <c r="AP1467" s="1523" t="s">
        <v>3951</v>
      </c>
      <c r="AQ1467" s="1523" t="s">
        <v>3951</v>
      </c>
      <c r="AR1467" s="288">
        <f t="shared" si="1279"/>
        <v>2000</v>
      </c>
      <c r="AS1467" s="1502" t="s">
        <v>2578</v>
      </c>
      <c r="AT1467" s="865"/>
      <c r="AU1467" s="865" t="s">
        <v>3535</v>
      </c>
      <c r="AV1467" s="865" t="s">
        <v>3536</v>
      </c>
      <c r="AW1467" s="1524">
        <v>46058</v>
      </c>
      <c r="AX1467" s="865" t="s">
        <v>3537</v>
      </c>
      <c r="AY1467" s="1524">
        <v>46078</v>
      </c>
      <c r="AZ1467" s="865"/>
      <c r="BA1467" s="865" t="s">
        <v>3538</v>
      </c>
      <c r="BB1467" s="1603" t="s">
        <v>995</v>
      </c>
      <c r="BC1467" s="1604" t="s">
        <v>3798</v>
      </c>
      <c r="BD1467" s="1605" t="s">
        <v>3967</v>
      </c>
      <c r="BE1467" s="1605" t="s">
        <v>3968</v>
      </c>
      <c r="BF1467" s="1606">
        <v>46119</v>
      </c>
      <c r="BG1467" s="1603"/>
      <c r="BH1467" s="2782">
        <v>6295</v>
      </c>
      <c r="BI1467" s="2782"/>
      <c r="BJ1467" s="1603"/>
      <c r="BK1467" s="2782"/>
      <c r="BL1467" s="1603">
        <v>6295</v>
      </c>
      <c r="BM1467" s="1603"/>
      <c r="BN1467" s="1302"/>
      <c r="BO1467" s="1302"/>
      <c r="BP1467" s="1582"/>
      <c r="BQ1467" s="1600" t="s">
        <v>3966</v>
      </c>
      <c r="BR1467" s="1600"/>
      <c r="BS1467" s="1607" t="s">
        <v>3969</v>
      </c>
      <c r="BT1467" s="1580" t="s">
        <v>3970</v>
      </c>
      <c r="BU1467" s="1580" t="s">
        <v>3971</v>
      </c>
      <c r="BV1467" s="1264">
        <v>77916757</v>
      </c>
      <c r="BW1467" s="1265">
        <v>10779167572</v>
      </c>
      <c r="BX1467" s="1502" t="s">
        <v>2834</v>
      </c>
      <c r="BY1467" s="1608">
        <v>46123</v>
      </c>
      <c r="BZ1467" s="1609">
        <v>46142</v>
      </c>
      <c r="CA1467" s="865"/>
      <c r="CB1467" s="865"/>
      <c r="CC1467" s="865"/>
      <c r="CD1467" s="865"/>
      <c r="CE1467" s="865"/>
      <c r="CF1467" s="865"/>
      <c r="CG1467" s="865"/>
      <c r="CH1467" s="865"/>
      <c r="CI1467" s="865"/>
      <c r="CJ1467" s="865"/>
      <c r="CK1467" s="865"/>
      <c r="CL1467" s="865"/>
      <c r="CM1467" s="865"/>
      <c r="CN1467" s="865"/>
      <c r="CO1467" s="865"/>
      <c r="CP1467" s="865"/>
      <c r="CQ1467" s="865"/>
      <c r="CR1467" s="865"/>
      <c r="CS1467" s="865"/>
      <c r="CT1467" s="1525"/>
      <c r="CU1467" s="390">
        <f t="shared" si="1295"/>
        <v>0</v>
      </c>
      <c r="CV1467" s="373">
        <v>0</v>
      </c>
      <c r="CW1467" s="390">
        <f t="shared" si="1299"/>
        <v>0</v>
      </c>
      <c r="CX1467" s="373">
        <v>0</v>
      </c>
      <c r="CY1467" s="390">
        <f t="shared" si="1286"/>
        <v>0</v>
      </c>
      <c r="CZ1467" s="390">
        <f t="shared" si="1293"/>
        <v>0</v>
      </c>
      <c r="DA1467" s="390">
        <f t="shared" si="1294"/>
        <v>0</v>
      </c>
      <c r="DB1467" s="865"/>
      <c r="DC1467" s="1525">
        <v>26</v>
      </c>
      <c r="DD1467" s="1371">
        <f t="shared" si="1288"/>
        <v>2000</v>
      </c>
      <c r="DE1467" s="1525">
        <v>22</v>
      </c>
      <c r="DF1467" s="1371">
        <f>(R1467/26*DE1467)*Q1467</f>
        <v>2538.4615384615386</v>
      </c>
      <c r="DG1467" s="865">
        <v>22</v>
      </c>
      <c r="DH1467" s="1371">
        <f>(R1467/26*DG1467)*Q1467</f>
        <v>2538.4615384615386</v>
      </c>
      <c r="DI1467" s="865"/>
      <c r="DJ1467" s="865"/>
      <c r="DK1467" s="865"/>
      <c r="DL1467" s="865"/>
      <c r="DM1467" s="865"/>
      <c r="DN1467" s="865"/>
      <c r="DO1467" s="865"/>
      <c r="DP1467" s="865"/>
      <c r="DQ1467" s="865"/>
      <c r="DR1467" s="865"/>
      <c r="DS1467" s="865"/>
      <c r="DT1467" s="865"/>
      <c r="DU1467" s="793">
        <f t="shared" si="1300"/>
        <v>2000</v>
      </c>
      <c r="DV1467" s="794">
        <f t="shared" si="1291"/>
        <v>2538.4615384615386</v>
      </c>
      <c r="DW1467" s="794">
        <v>2000</v>
      </c>
      <c r="DX1467" s="794">
        <f t="shared" si="1276"/>
        <v>-538.46153846153857</v>
      </c>
      <c r="DY1467" s="794">
        <f t="shared" si="1277"/>
        <v>0</v>
      </c>
      <c r="DZ1467" s="865"/>
      <c r="EA1467" s="865"/>
      <c r="EB1467" s="865"/>
      <c r="EC1467" s="865"/>
      <c r="ED1467" s="865"/>
      <c r="EE1467" s="865"/>
      <c r="EF1467" s="865"/>
      <c r="EG1467" s="865"/>
      <c r="EH1467" s="865"/>
      <c r="EI1467" s="865"/>
      <c r="EJ1467" s="865"/>
      <c r="EK1467" s="865"/>
      <c r="EL1467" s="865"/>
      <c r="EM1467" s="865"/>
      <c r="EN1467" s="865"/>
      <c r="EO1467" s="865"/>
      <c r="EP1467" s="865"/>
      <c r="EQ1467" s="865"/>
      <c r="ER1467" s="865"/>
      <c r="ES1467" s="865"/>
      <c r="ET1467" s="865"/>
      <c r="EU1467" s="865"/>
      <c r="EV1467" s="865"/>
      <c r="EW1467" s="865"/>
      <c r="EX1467" s="865"/>
      <c r="EY1467" s="865"/>
      <c r="EZ1467" s="865"/>
      <c r="FA1467" s="865"/>
      <c r="FB1467" s="865"/>
      <c r="FC1467" s="865"/>
      <c r="FD1467" s="865"/>
      <c r="FE1467" s="865"/>
      <c r="FF1467" s="865"/>
      <c r="FG1467" s="865"/>
      <c r="FH1467" s="865"/>
      <c r="FI1467" s="1530"/>
      <c r="FJ1467" s="1530"/>
      <c r="FK1467" s="1530"/>
      <c r="FL1467" s="1530"/>
      <c r="FM1467" s="1530"/>
      <c r="FN1467" s="1530"/>
      <c r="FO1467" s="1530"/>
      <c r="FP1467" s="1530"/>
      <c r="FQ1467" s="1530"/>
      <c r="FR1467" s="1530"/>
      <c r="FS1467" s="1530"/>
      <c r="FT1467" s="1530"/>
      <c r="FU1467" s="1530"/>
      <c r="FV1467" s="1530"/>
      <c r="FW1467" s="1530"/>
      <c r="FX1467" s="1530"/>
      <c r="FY1467" s="1530"/>
      <c r="FZ1467" s="1530"/>
      <c r="GA1467" s="1530"/>
      <c r="GB1467" s="1530"/>
      <c r="GC1467" s="1530"/>
      <c r="GD1467" s="1530"/>
      <c r="GE1467" s="1530"/>
      <c r="GF1467" s="1530"/>
      <c r="GG1467" s="1530"/>
      <c r="GH1467" s="1530"/>
      <c r="GI1467" s="1530"/>
      <c r="GJ1467" s="1530"/>
      <c r="GK1467" s="1530"/>
      <c r="GL1467" s="1530"/>
      <c r="GM1467" s="1530"/>
      <c r="GN1467" s="1530"/>
      <c r="GO1467" s="1530"/>
      <c r="GP1467" s="1530"/>
      <c r="GQ1467" s="1530"/>
      <c r="GR1467" s="1530"/>
      <c r="GS1467" s="1530"/>
      <c r="GT1467" s="1530"/>
      <c r="GU1467" s="1530"/>
      <c r="GV1467" s="1530"/>
      <c r="GW1467" s="1530"/>
      <c r="GX1467" s="1530"/>
      <c r="GY1467" s="1530"/>
      <c r="GZ1467" s="1530"/>
      <c r="HA1467" s="1530"/>
      <c r="HB1467" s="1530"/>
      <c r="HC1467" s="1530"/>
      <c r="HD1467" s="1530"/>
      <c r="HE1467" s="1530"/>
      <c r="HF1467" s="1530"/>
      <c r="HG1467" s="1530"/>
      <c r="HH1467" s="1530"/>
      <c r="HI1467" s="1530"/>
      <c r="HJ1467" s="1530"/>
      <c r="HK1467" s="1530"/>
      <c r="HL1467" s="1530"/>
      <c r="HM1467" s="1530"/>
      <c r="HN1467" s="1530"/>
      <c r="HO1467" s="1530"/>
      <c r="HP1467" s="1530"/>
      <c r="HQ1467" s="1530"/>
      <c r="HR1467" s="1530"/>
      <c r="HS1467" s="1530"/>
      <c r="HT1467" s="1530"/>
      <c r="HU1467" s="1530"/>
      <c r="HV1467" s="1530"/>
      <c r="HW1467" s="1530"/>
      <c r="HX1467" s="1530"/>
      <c r="HY1467" s="1530"/>
      <c r="HZ1467" s="1530"/>
      <c r="IA1467" s="1530"/>
      <c r="IB1467" s="1530"/>
      <c r="IC1467" s="1530"/>
      <c r="ID1467" s="1530"/>
      <c r="IE1467" s="1530"/>
      <c r="IF1467" s="1530"/>
      <c r="IG1467" s="1530"/>
      <c r="IH1467" s="1530"/>
      <c r="II1467" s="1530"/>
      <c r="IJ1467" s="1530"/>
      <c r="IK1467" s="1530"/>
      <c r="IL1467" s="1530"/>
      <c r="IM1467" s="1530"/>
      <c r="IN1467" s="1530"/>
      <c r="IO1467" s="1530"/>
      <c r="IP1467" s="1530"/>
      <c r="IQ1467" s="1530"/>
      <c r="IR1467" s="1530"/>
      <c r="IS1467" s="1530"/>
      <c r="IT1467" s="1530"/>
      <c r="IU1467" s="1530"/>
      <c r="IV1467" s="1530"/>
      <c r="IW1467" s="1530"/>
      <c r="IX1467" s="1530"/>
      <c r="IY1467" s="1530"/>
      <c r="IZ1467" s="1530"/>
      <c r="JA1467" s="1530"/>
      <c r="JB1467" s="1530"/>
      <c r="JC1467" s="1530"/>
      <c r="JD1467" s="1530"/>
      <c r="JE1467" s="1530"/>
      <c r="JF1467" s="1530"/>
      <c r="JG1467" s="1530"/>
      <c r="JH1467" s="1530"/>
      <c r="JI1467" s="1530"/>
      <c r="JJ1467" s="1530"/>
      <c r="JK1467" s="1530"/>
      <c r="JL1467" s="1530"/>
      <c r="JM1467" s="1530"/>
      <c r="JN1467" s="1530"/>
      <c r="JO1467" s="1530"/>
      <c r="JP1467" s="1530"/>
      <c r="JQ1467" s="1530"/>
      <c r="JR1467" s="1530"/>
      <c r="JS1467" s="1530"/>
      <c r="JT1467" s="1530"/>
      <c r="JU1467" s="1530"/>
      <c r="JV1467" s="1530"/>
      <c r="JW1467" s="1530"/>
      <c r="JX1467" s="1530"/>
      <c r="JY1467" s="1530"/>
      <c r="JZ1467" s="1530"/>
      <c r="KA1467" s="1530"/>
      <c r="KB1467" s="1530"/>
      <c r="KC1467" s="1530"/>
      <c r="KD1467" s="1530"/>
      <c r="KE1467" s="1530"/>
      <c r="KF1467" s="1530"/>
      <c r="KG1467" s="1530"/>
      <c r="KH1467" s="1530"/>
      <c r="KI1467" s="1530"/>
      <c r="KJ1467" s="1530"/>
      <c r="KK1467" s="1530"/>
      <c r="KL1467" s="1530"/>
      <c r="KM1467" s="1530"/>
      <c r="KN1467" s="1530"/>
      <c r="KO1467" s="1530"/>
      <c r="KP1467" s="1530"/>
      <c r="KQ1467" s="1530"/>
      <c r="KR1467" s="1530"/>
      <c r="KS1467" s="1530"/>
      <c r="KT1467" s="1530"/>
      <c r="KU1467" s="1530"/>
      <c r="KV1467" s="1530"/>
      <c r="KW1467" s="1530"/>
      <c r="KX1467" s="1530"/>
      <c r="KY1467" s="1530"/>
      <c r="KZ1467" s="1530"/>
      <c r="LA1467" s="1530"/>
      <c r="LB1467" s="1530"/>
      <c r="LC1467" s="1530"/>
      <c r="LD1467" s="1530"/>
      <c r="LE1467" s="1530"/>
      <c r="LF1467" s="1530"/>
      <c r="LG1467" s="1530"/>
      <c r="LH1467" s="1530"/>
      <c r="LI1467" s="1530"/>
      <c r="LJ1467" s="1530"/>
      <c r="LK1467" s="1530"/>
      <c r="LL1467" s="1530"/>
      <c r="LM1467" s="1530"/>
      <c r="LN1467" s="1530"/>
      <c r="LO1467" s="1530"/>
      <c r="LP1467" s="1530"/>
      <c r="LQ1467" s="1530"/>
      <c r="LR1467" s="1530"/>
      <c r="LS1467" s="1530"/>
      <c r="LT1467" s="1530"/>
      <c r="LU1467" s="1530"/>
      <c r="LV1467" s="1530"/>
      <c r="LW1467" s="1530"/>
      <c r="LX1467" s="1530"/>
      <c r="LY1467" s="1530"/>
      <c r="LZ1467" s="1530"/>
      <c r="MA1467" s="1530"/>
      <c r="MB1467" s="1530"/>
      <c r="MC1467" s="1530"/>
    </row>
    <row r="1468" spans="1:773" s="786" customFormat="1" ht="48" hidden="1" customHeight="1" x14ac:dyDescent="0.25">
      <c r="A1468" s="1520">
        <v>2026</v>
      </c>
      <c r="B1468" s="1521">
        <v>479</v>
      </c>
      <c r="C1468" s="1521" t="s">
        <v>58</v>
      </c>
      <c r="D1468" s="1521">
        <v>3000654</v>
      </c>
      <c r="E1468" s="1521">
        <v>5005020</v>
      </c>
      <c r="F1468" s="1521" t="s">
        <v>2269</v>
      </c>
      <c r="G1468" s="1521" t="s">
        <v>2270</v>
      </c>
      <c r="H1468" s="1521">
        <v>93</v>
      </c>
      <c r="I1468" s="1521" t="s">
        <v>992</v>
      </c>
      <c r="J1468" s="1521" t="s">
        <v>10</v>
      </c>
      <c r="K1468" s="1521" t="s">
        <v>60</v>
      </c>
      <c r="L1468" s="1521" t="s">
        <v>3689</v>
      </c>
      <c r="M1468" s="1521" t="s">
        <v>62</v>
      </c>
      <c r="N1468" s="1521"/>
      <c r="O1468" s="1521" t="s">
        <v>2641</v>
      </c>
      <c r="P1468" s="1521" t="s">
        <v>65</v>
      </c>
      <c r="Q1468" s="1521">
        <v>1</v>
      </c>
      <c r="R1468" s="1550">
        <v>3000</v>
      </c>
      <c r="S1468" s="865" t="s">
        <v>787</v>
      </c>
      <c r="T1468" s="865" t="s">
        <v>787</v>
      </c>
      <c r="U1468" s="1521">
        <v>0</v>
      </c>
      <c r="V1468" s="1521">
        <v>20</v>
      </c>
      <c r="W1468" s="1521" t="s">
        <v>787</v>
      </c>
      <c r="AE1468" s="285"/>
      <c r="AF1468" s="1523" t="s">
        <v>3951</v>
      </c>
      <c r="AG1468" s="1523" t="s">
        <v>3951</v>
      </c>
      <c r="AH1468" s="284">
        <f t="shared" si="1278"/>
        <v>0</v>
      </c>
      <c r="AI1468" s="284">
        <f>+$R1468*(V1468/30)*$Q1468</f>
        <v>2000</v>
      </c>
      <c r="AJ1468" s="1523" t="s">
        <v>3951</v>
      </c>
      <c r="AK1468" s="1523" t="s">
        <v>3951</v>
      </c>
      <c r="AL1468" s="1523" t="s">
        <v>3951</v>
      </c>
      <c r="AM1468" s="1523" t="s">
        <v>3951</v>
      </c>
      <c r="AN1468" s="1523" t="s">
        <v>3951</v>
      </c>
      <c r="AO1468" s="1523" t="s">
        <v>3951</v>
      </c>
      <c r="AP1468" s="1523" t="s">
        <v>3951</v>
      </c>
      <c r="AQ1468" s="1523" t="s">
        <v>3951</v>
      </c>
      <c r="AR1468" s="288">
        <f t="shared" si="1279"/>
        <v>2000</v>
      </c>
      <c r="AS1468" s="1502" t="s">
        <v>2578</v>
      </c>
      <c r="AT1468" s="865"/>
      <c r="AU1468" s="865" t="s">
        <v>3535</v>
      </c>
      <c r="AV1468" s="865" t="s">
        <v>3536</v>
      </c>
      <c r="AW1468" s="1524">
        <v>46058</v>
      </c>
      <c r="AX1468" s="865" t="s">
        <v>3537</v>
      </c>
      <c r="AY1468" s="1524">
        <v>46078</v>
      </c>
      <c r="AZ1468" s="865"/>
      <c r="BA1468" s="865" t="s">
        <v>3538</v>
      </c>
      <c r="BB1468" s="865" t="s">
        <v>995</v>
      </c>
      <c r="BC1468" s="373" t="s">
        <v>3798</v>
      </c>
      <c r="BD1468" s="1525" t="s">
        <v>3967</v>
      </c>
      <c r="BE1468" s="1525" t="s">
        <v>3968</v>
      </c>
      <c r="BF1468" s="1526">
        <v>46119</v>
      </c>
      <c r="BG1468" s="865"/>
      <c r="BH1468" s="1302">
        <v>6296</v>
      </c>
      <c r="BI1468" s="1302"/>
      <c r="BJ1468" s="865"/>
      <c r="BK1468" s="1302"/>
      <c r="BL1468" s="865">
        <v>6296</v>
      </c>
      <c r="BM1468" s="865"/>
      <c r="BN1468" s="1302"/>
      <c r="BO1468" s="1302"/>
      <c r="BP1468" s="1582"/>
      <c r="BQ1468" s="1600" t="s">
        <v>3966</v>
      </c>
      <c r="BR1468" s="1600"/>
      <c r="BS1468" s="1607" t="s">
        <v>2019</v>
      </c>
      <c r="BT1468" s="1580" t="s">
        <v>3972</v>
      </c>
      <c r="BU1468" s="1580" t="s">
        <v>3973</v>
      </c>
      <c r="BV1468" s="1264">
        <v>43385266</v>
      </c>
      <c r="BW1468" s="1265">
        <v>10433852660</v>
      </c>
      <c r="BX1468" s="1502" t="s">
        <v>2834</v>
      </c>
      <c r="BY1468" s="1608">
        <v>46123</v>
      </c>
      <c r="BZ1468" s="1609">
        <v>46142</v>
      </c>
      <c r="CA1468" s="865"/>
      <c r="CB1468" s="865"/>
      <c r="CC1468" s="865"/>
      <c r="CD1468" s="865"/>
      <c r="CE1468" s="865"/>
      <c r="CF1468" s="865"/>
      <c r="CG1468" s="865"/>
      <c r="CH1468" s="865"/>
      <c r="CI1468" s="865"/>
      <c r="CJ1468" s="865"/>
      <c r="CK1468" s="865"/>
      <c r="CL1468" s="865"/>
      <c r="CM1468" s="865"/>
      <c r="CN1468" s="865"/>
      <c r="CO1468" s="865"/>
      <c r="CP1468" s="865"/>
      <c r="CQ1468" s="865"/>
      <c r="CR1468" s="865"/>
      <c r="CS1468" s="865"/>
      <c r="CT1468" s="1525"/>
      <c r="CU1468" s="390">
        <f t="shared" si="1295"/>
        <v>0</v>
      </c>
      <c r="CV1468" s="373">
        <v>0</v>
      </c>
      <c r="CW1468" s="390">
        <f t="shared" si="1299"/>
        <v>0</v>
      </c>
      <c r="CX1468" s="373">
        <v>0</v>
      </c>
      <c r="CY1468" s="390">
        <f t="shared" ref="CY1468:CY1492" si="1301">(R1468/30*CX1468)*Q1468</f>
        <v>0</v>
      </c>
      <c r="CZ1468" s="390">
        <f t="shared" si="1293"/>
        <v>0</v>
      </c>
      <c r="DA1468" s="390">
        <f t="shared" si="1294"/>
        <v>0</v>
      </c>
      <c r="DB1468" s="865"/>
      <c r="DC1468" s="1525">
        <v>26</v>
      </c>
      <c r="DD1468" s="1371">
        <f t="shared" si="1288"/>
        <v>2000</v>
      </c>
      <c r="DE1468" s="1525">
        <v>22</v>
      </c>
      <c r="DF1468" s="1371">
        <f>(R1468/26*DE1468)*Q1468</f>
        <v>2538.4615384615386</v>
      </c>
      <c r="DG1468" s="865">
        <v>22</v>
      </c>
      <c r="DH1468" s="1371">
        <f>(R1468/26*DG1468)*Q1468</f>
        <v>2538.4615384615386</v>
      </c>
      <c r="DI1468" s="865"/>
      <c r="DJ1468" s="865"/>
      <c r="DK1468" s="865"/>
      <c r="DL1468" s="865"/>
      <c r="DM1468" s="865"/>
      <c r="DN1468" s="865"/>
      <c r="DO1468" s="865"/>
      <c r="DP1468" s="865"/>
      <c r="DQ1468" s="865"/>
      <c r="DR1468" s="865"/>
      <c r="DS1468" s="865"/>
      <c r="DT1468" s="865"/>
      <c r="DU1468" s="793">
        <f t="shared" si="1300"/>
        <v>2000</v>
      </c>
      <c r="DV1468" s="794">
        <f t="shared" si="1291"/>
        <v>2538.4615384615386</v>
      </c>
      <c r="DW1468" s="794">
        <v>2000</v>
      </c>
      <c r="DX1468" s="794">
        <f t="shared" si="1276"/>
        <v>-538.46153846153857</v>
      </c>
      <c r="DY1468" s="794">
        <f t="shared" si="1277"/>
        <v>0</v>
      </c>
      <c r="DZ1468" s="865"/>
      <c r="EA1468" s="865"/>
      <c r="EB1468" s="865"/>
      <c r="EC1468" s="865"/>
      <c r="ED1468" s="865"/>
      <c r="EE1468" s="865"/>
      <c r="EF1468" s="865"/>
      <c r="EG1468" s="865"/>
      <c r="EH1468" s="865"/>
      <c r="EI1468" s="865"/>
      <c r="EJ1468" s="865"/>
      <c r="EK1468" s="865"/>
      <c r="EL1468" s="865"/>
      <c r="EM1468" s="865"/>
      <c r="EN1468" s="865"/>
      <c r="EO1468" s="865"/>
      <c r="EP1468" s="865"/>
      <c r="EQ1468" s="865"/>
      <c r="ER1468" s="865"/>
      <c r="ES1468" s="865"/>
      <c r="ET1468" s="865"/>
      <c r="EU1468" s="865"/>
      <c r="EV1468" s="865"/>
      <c r="EW1468" s="865"/>
      <c r="EX1468" s="865"/>
      <c r="EY1468" s="865"/>
      <c r="EZ1468" s="865"/>
      <c r="FA1468" s="865"/>
      <c r="FB1468" s="865"/>
      <c r="FC1468" s="865"/>
      <c r="FD1468" s="865"/>
      <c r="FE1468" s="865"/>
      <c r="FF1468" s="865"/>
      <c r="FG1468" s="865"/>
      <c r="FH1468" s="865"/>
      <c r="FI1468" s="1530"/>
      <c r="FJ1468" s="1530"/>
      <c r="FK1468" s="1530"/>
      <c r="FL1468" s="1530"/>
      <c r="FM1468" s="1530"/>
      <c r="FN1468" s="1530"/>
      <c r="FO1468" s="1530"/>
      <c r="FP1468" s="1530"/>
      <c r="FQ1468" s="1530"/>
      <c r="FR1468" s="1530"/>
      <c r="FS1468" s="1530"/>
      <c r="FT1468" s="1530"/>
      <c r="FU1468" s="1530"/>
      <c r="FV1468" s="1530"/>
      <c r="FW1468" s="1530"/>
      <c r="FX1468" s="1530"/>
      <c r="FY1468" s="1530"/>
      <c r="FZ1468" s="1530"/>
      <c r="GA1468" s="1530"/>
      <c r="GB1468" s="1530"/>
      <c r="GC1468" s="1530"/>
      <c r="GD1468" s="1530"/>
      <c r="GE1468" s="1530"/>
      <c r="GF1468" s="1530"/>
      <c r="GG1468" s="1530"/>
      <c r="GH1468" s="1530"/>
      <c r="GI1468" s="1530"/>
      <c r="GJ1468" s="1530"/>
      <c r="GK1468" s="1530"/>
      <c r="GL1468" s="1530"/>
      <c r="GM1468" s="1530"/>
      <c r="GN1468" s="1530"/>
      <c r="GO1468" s="1530"/>
      <c r="GP1468" s="1530"/>
      <c r="GQ1468" s="1530"/>
      <c r="GR1468" s="1530"/>
      <c r="GS1468" s="1530"/>
      <c r="GT1468" s="1530"/>
      <c r="GU1468" s="1530"/>
      <c r="GV1468" s="1530"/>
      <c r="GW1468" s="1530"/>
      <c r="GX1468" s="1530"/>
      <c r="GY1468" s="1530"/>
      <c r="GZ1468" s="1530"/>
      <c r="HA1468" s="1530"/>
      <c r="HB1468" s="1530"/>
      <c r="HC1468" s="1530"/>
      <c r="HD1468" s="1530"/>
      <c r="HE1468" s="1530"/>
      <c r="HF1468" s="1530"/>
      <c r="HG1468" s="1530"/>
      <c r="HH1468" s="1530"/>
      <c r="HI1468" s="1530"/>
      <c r="HJ1468" s="1530"/>
      <c r="HK1468" s="1530"/>
      <c r="HL1468" s="1530"/>
      <c r="HM1468" s="1530"/>
      <c r="HN1468" s="1530"/>
      <c r="HO1468" s="1530"/>
      <c r="HP1468" s="1530"/>
      <c r="HQ1468" s="1530"/>
      <c r="HR1468" s="1530"/>
      <c r="HS1468" s="1530"/>
      <c r="HT1468" s="1530"/>
      <c r="HU1468" s="1530"/>
      <c r="HV1468" s="1530"/>
      <c r="HW1468" s="1530"/>
      <c r="HX1468" s="1530"/>
      <c r="HY1468" s="1530"/>
      <c r="HZ1468" s="1530"/>
      <c r="IA1468" s="1530"/>
      <c r="IB1468" s="1530"/>
      <c r="IC1468" s="1530"/>
      <c r="ID1468" s="1530"/>
      <c r="IE1468" s="1530"/>
      <c r="IF1468" s="1530"/>
      <c r="IG1468" s="1530"/>
      <c r="IH1468" s="1530"/>
      <c r="II1468" s="1530"/>
      <c r="IJ1468" s="1530"/>
      <c r="IK1468" s="1530"/>
      <c r="IL1468" s="1530"/>
      <c r="IM1468" s="1530"/>
      <c r="IN1468" s="1530"/>
      <c r="IO1468" s="1530"/>
      <c r="IP1468" s="1530"/>
      <c r="IQ1468" s="1530"/>
      <c r="IR1468" s="1530"/>
      <c r="IS1468" s="1530"/>
      <c r="IT1468" s="1530"/>
      <c r="IU1468" s="1530"/>
      <c r="IV1468" s="1530"/>
      <c r="IW1468" s="1530"/>
      <c r="IX1468" s="1530"/>
      <c r="IY1468" s="1530"/>
      <c r="IZ1468" s="1530"/>
      <c r="JA1468" s="1530"/>
      <c r="JB1468" s="1530"/>
      <c r="JC1468" s="1530"/>
      <c r="JD1468" s="1530"/>
      <c r="JE1468" s="1530"/>
      <c r="JF1468" s="1530"/>
      <c r="JG1468" s="1530"/>
      <c r="JH1468" s="1530"/>
      <c r="JI1468" s="1530"/>
      <c r="JJ1468" s="1530"/>
      <c r="JK1468" s="1530"/>
      <c r="JL1468" s="1530"/>
      <c r="JM1468" s="1530"/>
      <c r="JN1468" s="1530"/>
      <c r="JO1468" s="1530"/>
      <c r="JP1468" s="1530"/>
      <c r="JQ1468" s="1530"/>
      <c r="JR1468" s="1530"/>
      <c r="JS1468" s="1530"/>
      <c r="JT1468" s="1530"/>
      <c r="JU1468" s="1530"/>
      <c r="JV1468" s="1530"/>
      <c r="JW1468" s="1530"/>
      <c r="JX1468" s="1530"/>
      <c r="JY1468" s="1530"/>
      <c r="JZ1468" s="1530"/>
      <c r="KA1468" s="1530"/>
      <c r="KB1468" s="1530"/>
      <c r="KC1468" s="1530"/>
      <c r="KD1468" s="1530"/>
      <c r="KE1468" s="1530"/>
      <c r="KF1468" s="1530"/>
      <c r="KG1468" s="1530"/>
      <c r="KH1468" s="1530"/>
      <c r="KI1468" s="1530"/>
      <c r="KJ1468" s="1530"/>
      <c r="KK1468" s="1530"/>
      <c r="KL1468" s="1530"/>
      <c r="KM1468" s="1530"/>
      <c r="KN1468" s="1530"/>
      <c r="KO1468" s="1530"/>
      <c r="KP1468" s="1530"/>
      <c r="KQ1468" s="1530"/>
      <c r="KR1468" s="1530"/>
      <c r="KS1468" s="1530"/>
      <c r="KT1468" s="1530"/>
      <c r="KU1468" s="1530"/>
      <c r="KV1468" s="1530"/>
      <c r="KW1468" s="1530"/>
      <c r="KX1468" s="1530"/>
      <c r="KY1468" s="1530"/>
      <c r="KZ1468" s="1530"/>
      <c r="LA1468" s="1530"/>
      <c r="LB1468" s="1530"/>
      <c r="LC1468" s="1530"/>
      <c r="LD1468" s="1530"/>
      <c r="LE1468" s="1530"/>
      <c r="LF1468" s="1530"/>
      <c r="LG1468" s="1530"/>
      <c r="LH1468" s="1530"/>
      <c r="LI1468" s="1530"/>
      <c r="LJ1468" s="1530"/>
      <c r="LK1468" s="1530"/>
      <c r="LL1468" s="1530"/>
      <c r="LM1468" s="1530"/>
      <c r="LN1468" s="1530"/>
      <c r="LO1468" s="1530"/>
      <c r="LP1468" s="1530"/>
      <c r="LQ1468" s="1530"/>
      <c r="LR1468" s="1530"/>
      <c r="LS1468" s="1530"/>
      <c r="LT1468" s="1530"/>
      <c r="LU1468" s="1530"/>
      <c r="LV1468" s="1530"/>
      <c r="LW1468" s="1530"/>
      <c r="LX1468" s="1530"/>
      <c r="LY1468" s="1530"/>
      <c r="LZ1468" s="1530"/>
      <c r="MA1468" s="1530"/>
      <c r="MB1468" s="1530"/>
      <c r="MC1468" s="1530"/>
    </row>
    <row r="1469" spans="1:773" s="786" customFormat="1" ht="48" hidden="1" customHeight="1" x14ac:dyDescent="0.25">
      <c r="A1469" s="1520">
        <v>2026</v>
      </c>
      <c r="B1469" s="1521">
        <v>479</v>
      </c>
      <c r="C1469" s="1521" t="s">
        <v>58</v>
      </c>
      <c r="D1469" s="1521">
        <v>3000654</v>
      </c>
      <c r="E1469" s="1521">
        <v>5005020</v>
      </c>
      <c r="F1469" s="1521" t="s">
        <v>2269</v>
      </c>
      <c r="G1469" s="1521" t="s">
        <v>2270</v>
      </c>
      <c r="H1469" s="1521">
        <v>93</v>
      </c>
      <c r="I1469" s="1521" t="s">
        <v>992</v>
      </c>
      <c r="J1469" s="1521" t="s">
        <v>10</v>
      </c>
      <c r="K1469" s="1521" t="s">
        <v>60</v>
      </c>
      <c r="L1469" s="1521" t="s">
        <v>3689</v>
      </c>
      <c r="M1469" s="1521" t="s">
        <v>62</v>
      </c>
      <c r="N1469" s="1521"/>
      <c r="O1469" s="1521" t="s">
        <v>2641</v>
      </c>
      <c r="P1469" s="1521" t="s">
        <v>65</v>
      </c>
      <c r="Q1469" s="1521">
        <v>1</v>
      </c>
      <c r="R1469" s="1550">
        <v>3000</v>
      </c>
      <c r="S1469" s="865" t="s">
        <v>787</v>
      </c>
      <c r="T1469" s="865" t="s">
        <v>787</v>
      </c>
      <c r="U1469" s="1521">
        <v>30</v>
      </c>
      <c r="V1469" s="1521">
        <v>20</v>
      </c>
      <c r="W1469" s="1521" t="s">
        <v>787</v>
      </c>
      <c r="AE1469" s="285"/>
      <c r="AF1469" s="1523" t="s">
        <v>3951</v>
      </c>
      <c r="AG1469" s="1523" t="s">
        <v>3951</v>
      </c>
      <c r="AH1469" s="284">
        <f t="shared" si="1278"/>
        <v>3000</v>
      </c>
      <c r="AI1469" s="284">
        <f>+$R1469*(V1469/30)*$Q1469</f>
        <v>2000</v>
      </c>
      <c r="AJ1469" s="1523" t="s">
        <v>3951</v>
      </c>
      <c r="AK1469" s="1523" t="s">
        <v>3951</v>
      </c>
      <c r="AL1469" s="1523" t="s">
        <v>3951</v>
      </c>
      <c r="AM1469" s="1523" t="s">
        <v>3951</v>
      </c>
      <c r="AN1469" s="1523" t="s">
        <v>3951</v>
      </c>
      <c r="AO1469" s="1523" t="s">
        <v>3951</v>
      </c>
      <c r="AP1469" s="1523" t="s">
        <v>3951</v>
      </c>
      <c r="AQ1469" s="1523" t="s">
        <v>3951</v>
      </c>
      <c r="AR1469" s="288">
        <f t="shared" si="1279"/>
        <v>5000</v>
      </c>
      <c r="AS1469" s="1502" t="s">
        <v>2578</v>
      </c>
      <c r="AT1469" s="865"/>
      <c r="AU1469" s="865" t="s">
        <v>3535</v>
      </c>
      <c r="AV1469" s="865" t="s">
        <v>3536</v>
      </c>
      <c r="AW1469" s="1524">
        <v>46058</v>
      </c>
      <c r="AX1469" s="865" t="s">
        <v>3537</v>
      </c>
      <c r="AY1469" s="1524">
        <v>46078</v>
      </c>
      <c r="AZ1469" s="865"/>
      <c r="BA1469" s="865" t="s">
        <v>3538</v>
      </c>
      <c r="BB1469" s="865" t="s">
        <v>995</v>
      </c>
      <c r="BC1469" s="373" t="s">
        <v>3798</v>
      </c>
      <c r="BD1469" s="1525" t="s">
        <v>3967</v>
      </c>
      <c r="BE1469" s="1525" t="s">
        <v>3968</v>
      </c>
      <c r="BF1469" s="1526">
        <v>46119</v>
      </c>
      <c r="BG1469" s="865"/>
      <c r="BH1469" s="1302">
        <v>6297</v>
      </c>
      <c r="BI1469" s="1302"/>
      <c r="BJ1469" s="865"/>
      <c r="BK1469" s="1302"/>
      <c r="BL1469" s="865">
        <v>6297</v>
      </c>
      <c r="BM1469" s="865"/>
      <c r="BN1469" s="1302"/>
      <c r="BO1469" s="1302"/>
      <c r="BP1469" s="1582"/>
      <c r="BQ1469" s="1600" t="s">
        <v>3966</v>
      </c>
      <c r="BR1469" s="1600"/>
      <c r="BS1469" s="1607" t="s">
        <v>3122</v>
      </c>
      <c r="BT1469" s="1580" t="s">
        <v>3974</v>
      </c>
      <c r="BU1469" s="1580" t="s">
        <v>3975</v>
      </c>
      <c r="BV1469" s="1264">
        <v>71033097</v>
      </c>
      <c r="BW1469" s="1265">
        <v>10710330978</v>
      </c>
      <c r="BX1469" s="1502" t="s">
        <v>2834</v>
      </c>
      <c r="BY1469" s="1608">
        <v>46123</v>
      </c>
      <c r="BZ1469" s="1609">
        <v>46142</v>
      </c>
      <c r="CA1469" s="865"/>
      <c r="CB1469" s="865"/>
      <c r="CC1469" s="865"/>
      <c r="CD1469" s="865"/>
      <c r="CE1469" s="865"/>
      <c r="CF1469" s="865"/>
      <c r="CG1469" s="865"/>
      <c r="CH1469" s="865"/>
      <c r="CI1469" s="865"/>
      <c r="CJ1469" s="865"/>
      <c r="CK1469" s="865"/>
      <c r="CL1469" s="865"/>
      <c r="CM1469" s="865"/>
      <c r="CN1469" s="865"/>
      <c r="CO1469" s="865"/>
      <c r="CP1469" s="865"/>
      <c r="CQ1469" s="865"/>
      <c r="CR1469" s="865"/>
      <c r="CS1469" s="865"/>
      <c r="CT1469" s="1525"/>
      <c r="CU1469" s="390">
        <f t="shared" si="1295"/>
        <v>3000</v>
      </c>
      <c r="CV1469" s="373">
        <v>0</v>
      </c>
      <c r="CW1469" s="390">
        <f t="shared" si="1299"/>
        <v>0</v>
      </c>
      <c r="CX1469" s="373">
        <v>0</v>
      </c>
      <c r="CY1469" s="390">
        <f t="shared" si="1301"/>
        <v>0</v>
      </c>
      <c r="CZ1469" s="390">
        <f t="shared" si="1293"/>
        <v>3000</v>
      </c>
      <c r="DA1469" s="390">
        <f t="shared" si="1294"/>
        <v>3000</v>
      </c>
      <c r="DB1469" s="865"/>
      <c r="DC1469" s="1525">
        <v>26</v>
      </c>
      <c r="DD1469" s="1371">
        <f t="shared" si="1288"/>
        <v>2000</v>
      </c>
      <c r="DE1469" s="1525">
        <v>22</v>
      </c>
      <c r="DF1469" s="1371">
        <f>(R1469/26*DE1469)*Q1469</f>
        <v>2538.4615384615386</v>
      </c>
      <c r="DG1469" s="865">
        <v>22</v>
      </c>
      <c r="DH1469" s="1371">
        <f>(R1469/26*DG1469)*Q1469</f>
        <v>2538.4615384615386</v>
      </c>
      <c r="DI1469" s="865"/>
      <c r="DJ1469" s="865"/>
      <c r="DK1469" s="865"/>
      <c r="DL1469" s="865"/>
      <c r="DM1469" s="865"/>
      <c r="DN1469" s="865"/>
      <c r="DO1469" s="865"/>
      <c r="DP1469" s="865"/>
      <c r="DQ1469" s="865"/>
      <c r="DR1469" s="865"/>
      <c r="DS1469" s="865"/>
      <c r="DT1469" s="865"/>
      <c r="DU1469" s="793">
        <f t="shared" si="1300"/>
        <v>5000</v>
      </c>
      <c r="DV1469" s="794">
        <f t="shared" si="1291"/>
        <v>2538.4615384615386</v>
      </c>
      <c r="DW1469" s="794">
        <f>CG1469+CP1469+CY1469+DH1469</f>
        <v>2538.4615384615386</v>
      </c>
      <c r="DX1469" s="794">
        <f t="shared" si="1276"/>
        <v>2461.5384615384614</v>
      </c>
      <c r="DY1469" s="794">
        <f t="shared" si="1277"/>
        <v>2461.5384615384614</v>
      </c>
      <c r="DZ1469" s="865"/>
      <c r="EA1469" s="865"/>
      <c r="EB1469" s="865"/>
      <c r="EC1469" s="865"/>
      <c r="ED1469" s="865"/>
      <c r="EE1469" s="865"/>
      <c r="EF1469" s="865"/>
      <c r="EG1469" s="865"/>
      <c r="EH1469" s="865"/>
      <c r="EI1469" s="865"/>
      <c r="EJ1469" s="865"/>
      <c r="EK1469" s="865"/>
      <c r="EL1469" s="865"/>
      <c r="EM1469" s="865"/>
      <c r="EN1469" s="865"/>
      <c r="EO1469" s="865"/>
      <c r="EP1469" s="865"/>
      <c r="EQ1469" s="865"/>
      <c r="ER1469" s="865"/>
      <c r="ES1469" s="865"/>
      <c r="ET1469" s="865"/>
      <c r="EU1469" s="865"/>
      <c r="EV1469" s="865"/>
      <c r="EW1469" s="865"/>
      <c r="EX1469" s="865"/>
      <c r="EY1469" s="865"/>
      <c r="EZ1469" s="865"/>
      <c r="FA1469" s="865"/>
      <c r="FB1469" s="865"/>
      <c r="FC1469" s="865"/>
      <c r="FD1469" s="865"/>
      <c r="FE1469" s="865"/>
      <c r="FF1469" s="865"/>
      <c r="FG1469" s="865"/>
      <c r="FH1469" s="865"/>
      <c r="FI1469" s="1530"/>
      <c r="FJ1469" s="1530"/>
      <c r="FK1469" s="1530"/>
      <c r="FL1469" s="1530"/>
      <c r="FM1469" s="1530"/>
      <c r="FN1469" s="1530"/>
      <c r="FO1469" s="1530"/>
      <c r="FP1469" s="1530"/>
      <c r="FQ1469" s="1530"/>
      <c r="FR1469" s="1530"/>
      <c r="FS1469" s="1530"/>
      <c r="FT1469" s="1530"/>
      <c r="FU1469" s="1530"/>
      <c r="FV1469" s="1530"/>
      <c r="FW1469" s="1530"/>
      <c r="FX1469" s="1530"/>
      <c r="FY1469" s="1530"/>
      <c r="FZ1469" s="1530"/>
      <c r="GA1469" s="1530"/>
      <c r="GB1469" s="1530"/>
      <c r="GC1469" s="1530"/>
      <c r="GD1469" s="1530"/>
      <c r="GE1469" s="1530"/>
      <c r="GF1469" s="1530"/>
      <c r="GG1469" s="1530"/>
      <c r="GH1469" s="1530"/>
      <c r="GI1469" s="1530"/>
      <c r="GJ1469" s="1530"/>
      <c r="GK1469" s="1530"/>
      <c r="GL1469" s="1530"/>
      <c r="GM1469" s="1530"/>
      <c r="GN1469" s="1530"/>
      <c r="GO1469" s="1530"/>
      <c r="GP1469" s="1530"/>
      <c r="GQ1469" s="1530"/>
      <c r="GR1469" s="1530"/>
      <c r="GS1469" s="1530"/>
      <c r="GT1469" s="1530"/>
      <c r="GU1469" s="1530"/>
      <c r="GV1469" s="1530"/>
      <c r="GW1469" s="1530"/>
      <c r="GX1469" s="1530"/>
      <c r="GY1469" s="1530"/>
      <c r="GZ1469" s="1530"/>
      <c r="HA1469" s="1530"/>
      <c r="HB1469" s="1530"/>
      <c r="HC1469" s="1530"/>
      <c r="HD1469" s="1530"/>
      <c r="HE1469" s="1530"/>
      <c r="HF1469" s="1530"/>
      <c r="HG1469" s="1530"/>
      <c r="HH1469" s="1530"/>
      <c r="HI1469" s="1530"/>
      <c r="HJ1469" s="1530"/>
      <c r="HK1469" s="1530"/>
      <c r="HL1469" s="1530"/>
      <c r="HM1469" s="1530"/>
      <c r="HN1469" s="1530"/>
      <c r="HO1469" s="1530"/>
      <c r="HP1469" s="1530"/>
      <c r="HQ1469" s="1530"/>
      <c r="HR1469" s="1530"/>
      <c r="HS1469" s="1530"/>
      <c r="HT1469" s="1530"/>
      <c r="HU1469" s="1530"/>
      <c r="HV1469" s="1530"/>
      <c r="HW1469" s="1530"/>
      <c r="HX1469" s="1530"/>
      <c r="HY1469" s="1530"/>
      <c r="HZ1469" s="1530"/>
      <c r="IA1469" s="1530"/>
      <c r="IB1469" s="1530"/>
      <c r="IC1469" s="1530"/>
      <c r="ID1469" s="1530"/>
      <c r="IE1469" s="1530"/>
      <c r="IF1469" s="1530"/>
      <c r="IG1469" s="1530"/>
      <c r="IH1469" s="1530"/>
      <c r="II1469" s="1530"/>
      <c r="IJ1469" s="1530"/>
      <c r="IK1469" s="1530"/>
      <c r="IL1469" s="1530"/>
      <c r="IM1469" s="1530"/>
      <c r="IN1469" s="1530"/>
      <c r="IO1469" s="1530"/>
      <c r="IP1469" s="1530"/>
      <c r="IQ1469" s="1530"/>
      <c r="IR1469" s="1530"/>
      <c r="IS1469" s="1530"/>
      <c r="IT1469" s="1530"/>
      <c r="IU1469" s="1530"/>
      <c r="IV1469" s="1530"/>
      <c r="IW1469" s="1530"/>
      <c r="IX1469" s="1530"/>
      <c r="IY1469" s="1530"/>
      <c r="IZ1469" s="1530"/>
      <c r="JA1469" s="1530"/>
      <c r="JB1469" s="1530"/>
      <c r="JC1469" s="1530"/>
      <c r="JD1469" s="1530"/>
      <c r="JE1469" s="1530"/>
      <c r="JF1469" s="1530"/>
      <c r="JG1469" s="1530"/>
      <c r="JH1469" s="1530"/>
      <c r="JI1469" s="1530"/>
      <c r="JJ1469" s="1530"/>
      <c r="JK1469" s="1530"/>
      <c r="JL1469" s="1530"/>
      <c r="JM1469" s="1530"/>
      <c r="JN1469" s="1530"/>
      <c r="JO1469" s="1530"/>
      <c r="JP1469" s="1530"/>
      <c r="JQ1469" s="1530"/>
      <c r="JR1469" s="1530"/>
      <c r="JS1469" s="1530"/>
      <c r="JT1469" s="1530"/>
      <c r="JU1469" s="1530"/>
      <c r="JV1469" s="1530"/>
      <c r="JW1469" s="1530"/>
      <c r="JX1469" s="1530"/>
      <c r="JY1469" s="1530"/>
      <c r="JZ1469" s="1530"/>
      <c r="KA1469" s="1530"/>
      <c r="KB1469" s="1530"/>
      <c r="KC1469" s="1530"/>
      <c r="KD1469" s="1530"/>
      <c r="KE1469" s="1530"/>
      <c r="KF1469" s="1530"/>
      <c r="KG1469" s="1530"/>
      <c r="KH1469" s="1530"/>
      <c r="KI1469" s="1530"/>
      <c r="KJ1469" s="1530"/>
      <c r="KK1469" s="1530"/>
      <c r="KL1469" s="1530"/>
      <c r="KM1469" s="1530"/>
      <c r="KN1469" s="1530"/>
      <c r="KO1469" s="1530"/>
      <c r="KP1469" s="1530"/>
      <c r="KQ1469" s="1530"/>
      <c r="KR1469" s="1530"/>
      <c r="KS1469" s="1530"/>
      <c r="KT1469" s="1530"/>
      <c r="KU1469" s="1530"/>
      <c r="KV1469" s="1530"/>
      <c r="KW1469" s="1530"/>
      <c r="KX1469" s="1530"/>
      <c r="KY1469" s="1530"/>
      <c r="KZ1469" s="1530"/>
      <c r="LA1469" s="1530"/>
      <c r="LB1469" s="1530"/>
      <c r="LC1469" s="1530"/>
      <c r="LD1469" s="1530"/>
      <c r="LE1469" s="1530"/>
      <c r="LF1469" s="1530"/>
      <c r="LG1469" s="1530"/>
      <c r="LH1469" s="1530"/>
      <c r="LI1469" s="1530"/>
      <c r="LJ1469" s="1530"/>
      <c r="LK1469" s="1530"/>
      <c r="LL1469" s="1530"/>
      <c r="LM1469" s="1530"/>
      <c r="LN1469" s="1530"/>
      <c r="LO1469" s="1530"/>
      <c r="LP1469" s="1530"/>
      <c r="LQ1469" s="1530"/>
      <c r="LR1469" s="1530"/>
      <c r="LS1469" s="1530"/>
      <c r="LT1469" s="1530"/>
      <c r="LU1469" s="1530"/>
      <c r="LV1469" s="1530"/>
      <c r="LW1469" s="1530"/>
      <c r="LX1469" s="1530"/>
      <c r="LY1469" s="1530"/>
      <c r="LZ1469" s="1530"/>
      <c r="MA1469" s="1530"/>
      <c r="MB1469" s="1530"/>
      <c r="MC1469" s="1530"/>
    </row>
    <row r="1470" spans="1:773" s="786" customFormat="1" ht="48" hidden="1" customHeight="1" x14ac:dyDescent="0.25">
      <c r="A1470" s="1520">
        <v>2026</v>
      </c>
      <c r="B1470" s="1521">
        <v>479</v>
      </c>
      <c r="C1470" s="1521" t="s">
        <v>58</v>
      </c>
      <c r="D1470" s="1521">
        <v>3000654</v>
      </c>
      <c r="E1470" s="1521">
        <v>5005020</v>
      </c>
      <c r="F1470" s="1521" t="s">
        <v>2269</v>
      </c>
      <c r="G1470" s="1521" t="s">
        <v>2270</v>
      </c>
      <c r="H1470" s="1521">
        <v>93</v>
      </c>
      <c r="I1470" s="1521" t="s">
        <v>992</v>
      </c>
      <c r="J1470" s="1521" t="s">
        <v>10</v>
      </c>
      <c r="K1470" s="1521" t="s">
        <v>60</v>
      </c>
      <c r="L1470" s="1521" t="s">
        <v>3689</v>
      </c>
      <c r="M1470" s="1521" t="s">
        <v>62</v>
      </c>
      <c r="N1470" s="1521"/>
      <c r="O1470" s="1521" t="s">
        <v>2641</v>
      </c>
      <c r="P1470" s="1521" t="s">
        <v>65</v>
      </c>
      <c r="Q1470" s="1521">
        <v>1</v>
      </c>
      <c r="R1470" s="1550">
        <v>2600</v>
      </c>
      <c r="S1470" s="865" t="s">
        <v>787</v>
      </c>
      <c r="T1470" s="865" t="s">
        <v>787</v>
      </c>
      <c r="U1470" s="1521">
        <v>0</v>
      </c>
      <c r="V1470" s="1521">
        <v>26</v>
      </c>
      <c r="W1470" s="1521" t="s">
        <v>787</v>
      </c>
      <c r="AE1470" s="285"/>
      <c r="AF1470" s="1523" t="s">
        <v>3951</v>
      </c>
      <c r="AG1470" s="1523" t="s">
        <v>3951</v>
      </c>
      <c r="AH1470" s="284">
        <f t="shared" si="1278"/>
        <v>0</v>
      </c>
      <c r="AI1470" s="284">
        <f>+$R1470*(V1470/26)*$Q1470</f>
        <v>2600</v>
      </c>
      <c r="AJ1470" s="1523" t="s">
        <v>3951</v>
      </c>
      <c r="AK1470" s="1523" t="s">
        <v>3951</v>
      </c>
      <c r="AL1470" s="1523" t="s">
        <v>3951</v>
      </c>
      <c r="AM1470" s="1523" t="s">
        <v>3951</v>
      </c>
      <c r="AN1470" s="1523" t="s">
        <v>3951</v>
      </c>
      <c r="AO1470" s="1523" t="s">
        <v>3951</v>
      </c>
      <c r="AP1470" s="1523" t="s">
        <v>3951</v>
      </c>
      <c r="AQ1470" s="1523" t="s">
        <v>3951</v>
      </c>
      <c r="AR1470" s="288">
        <f t="shared" si="1279"/>
        <v>2600</v>
      </c>
      <c r="AS1470" s="1502" t="s">
        <v>2578</v>
      </c>
      <c r="AT1470" s="865"/>
      <c r="AU1470" s="865" t="s">
        <v>3535</v>
      </c>
      <c r="AV1470" s="865" t="s">
        <v>3536</v>
      </c>
      <c r="AW1470" s="1524">
        <v>46058</v>
      </c>
      <c r="AX1470" s="865" t="s">
        <v>3537</v>
      </c>
      <c r="AY1470" s="1524">
        <v>46078</v>
      </c>
      <c r="AZ1470" s="865"/>
      <c r="BA1470" s="865" t="s">
        <v>3538</v>
      </c>
      <c r="BB1470" s="865" t="s">
        <v>995</v>
      </c>
      <c r="BC1470" s="373" t="s">
        <v>3976</v>
      </c>
      <c r="BD1470" s="1525" t="s">
        <v>3977</v>
      </c>
      <c r="BE1470" s="1525" t="s">
        <v>3978</v>
      </c>
      <c r="BF1470" s="1526">
        <v>46122</v>
      </c>
      <c r="BG1470" s="865"/>
      <c r="BH1470" s="1302">
        <v>6312</v>
      </c>
      <c r="BI1470" s="1302"/>
      <c r="BJ1470" s="865"/>
      <c r="BK1470" s="1302"/>
      <c r="BL1470" s="865">
        <v>6312</v>
      </c>
      <c r="BM1470" s="865"/>
      <c r="BN1470" s="1302"/>
      <c r="BO1470" s="1302"/>
      <c r="BP1470" s="1582"/>
      <c r="BQ1470" s="1115" t="s">
        <v>3966</v>
      </c>
      <c r="BR1470" s="1422"/>
      <c r="BS1470" s="1599" t="s">
        <v>3925</v>
      </c>
      <c r="BT1470" s="1426" t="s">
        <v>1115</v>
      </c>
      <c r="BU1470" s="1426" t="s">
        <v>3926</v>
      </c>
      <c r="BV1470" s="777">
        <v>40029711</v>
      </c>
      <c r="BW1470" s="1238">
        <v>10400297113</v>
      </c>
      <c r="BX1470" s="1502" t="s">
        <v>2834</v>
      </c>
      <c r="BY1470" s="1608">
        <v>46123</v>
      </c>
      <c r="BZ1470" s="1609">
        <v>46142</v>
      </c>
      <c r="CA1470" s="865"/>
      <c r="CB1470" s="865"/>
      <c r="CC1470" s="865"/>
      <c r="CD1470" s="865"/>
      <c r="CE1470" s="865"/>
      <c r="CF1470" s="865"/>
      <c r="CG1470" s="865"/>
      <c r="CH1470" s="865"/>
      <c r="CI1470" s="865"/>
      <c r="CJ1470" s="865"/>
      <c r="CK1470" s="865"/>
      <c r="CL1470" s="865"/>
      <c r="CM1470" s="865"/>
      <c r="CN1470" s="865"/>
      <c r="CO1470" s="865"/>
      <c r="CP1470" s="865"/>
      <c r="CQ1470" s="865"/>
      <c r="CR1470" s="865"/>
      <c r="CS1470" s="865"/>
      <c r="CT1470" s="1525"/>
      <c r="CU1470" s="390">
        <f t="shared" si="1295"/>
        <v>0</v>
      </c>
      <c r="CV1470" s="373">
        <v>0</v>
      </c>
      <c r="CW1470" s="390">
        <f t="shared" si="1299"/>
        <v>0</v>
      </c>
      <c r="CX1470" s="373">
        <v>0</v>
      </c>
      <c r="CY1470" s="390">
        <f t="shared" si="1301"/>
        <v>0</v>
      </c>
      <c r="CZ1470" s="390">
        <f t="shared" si="1293"/>
        <v>0</v>
      </c>
      <c r="DA1470" s="390">
        <f t="shared" si="1294"/>
        <v>0</v>
      </c>
      <c r="DB1470" s="865"/>
      <c r="DC1470" s="1525">
        <v>26</v>
      </c>
      <c r="DD1470" s="1371">
        <f t="shared" si="1288"/>
        <v>2600</v>
      </c>
      <c r="DE1470" s="1525">
        <v>26</v>
      </c>
      <c r="DF1470" s="1371">
        <f>(R1470/26*DE1470)*Q1470</f>
        <v>2600</v>
      </c>
      <c r="DG1470" s="865">
        <v>22</v>
      </c>
      <c r="DH1470" s="1371">
        <v>2000</v>
      </c>
      <c r="DI1470" s="865"/>
      <c r="DJ1470" s="865"/>
      <c r="DK1470" s="865"/>
      <c r="DL1470" s="865"/>
      <c r="DM1470" s="865"/>
      <c r="DN1470" s="865"/>
      <c r="DO1470" s="865"/>
      <c r="DP1470" s="865"/>
      <c r="DQ1470" s="865"/>
      <c r="DR1470" s="865"/>
      <c r="DS1470" s="865"/>
      <c r="DT1470" s="865"/>
      <c r="DU1470" s="793">
        <f t="shared" si="1300"/>
        <v>2600</v>
      </c>
      <c r="DV1470" s="794">
        <f t="shared" si="1291"/>
        <v>2600</v>
      </c>
      <c r="DW1470" s="794">
        <f>CG1470+CP1470+CY1470+DH1470</f>
        <v>2000</v>
      </c>
      <c r="DX1470" s="794">
        <f t="shared" si="1276"/>
        <v>0</v>
      </c>
      <c r="DY1470" s="794">
        <f t="shared" si="1277"/>
        <v>600</v>
      </c>
      <c r="DZ1470" s="865"/>
      <c r="EA1470" s="865"/>
      <c r="EB1470" s="865"/>
      <c r="EC1470" s="865" t="s">
        <v>3979</v>
      </c>
      <c r="ED1470" s="865"/>
      <c r="EE1470" s="865"/>
      <c r="EF1470" s="865"/>
      <c r="EG1470" s="865"/>
      <c r="EH1470" s="865"/>
      <c r="EI1470" s="865"/>
      <c r="EJ1470" s="865"/>
      <c r="EK1470" s="865"/>
      <c r="EL1470" s="865"/>
      <c r="EM1470" s="865"/>
      <c r="EN1470" s="865"/>
      <c r="EO1470" s="865"/>
      <c r="EP1470" s="865"/>
      <c r="EQ1470" s="865"/>
      <c r="ER1470" s="865"/>
      <c r="ES1470" s="865"/>
      <c r="ET1470" s="865"/>
      <c r="EU1470" s="865"/>
      <c r="EV1470" s="865"/>
      <c r="EW1470" s="865"/>
      <c r="EX1470" s="865"/>
      <c r="EY1470" s="865"/>
      <c r="EZ1470" s="865"/>
      <c r="FA1470" s="865"/>
      <c r="FB1470" s="865"/>
      <c r="FC1470" s="865"/>
      <c r="FD1470" s="865"/>
      <c r="FE1470" s="865"/>
      <c r="FF1470" s="865"/>
      <c r="FG1470" s="865"/>
      <c r="FH1470" s="865"/>
      <c r="FI1470" s="1530"/>
      <c r="FJ1470" s="1530"/>
      <c r="FK1470" s="1530"/>
      <c r="FL1470" s="1530"/>
      <c r="FM1470" s="1530"/>
      <c r="FN1470" s="1530"/>
      <c r="FO1470" s="1530"/>
      <c r="FP1470" s="1530"/>
      <c r="FQ1470" s="1530"/>
      <c r="FR1470" s="1530"/>
      <c r="FS1470" s="1530"/>
      <c r="FT1470" s="1530"/>
      <c r="FU1470" s="1530"/>
      <c r="FV1470" s="1530"/>
      <c r="FW1470" s="1530"/>
      <c r="FX1470" s="1530"/>
      <c r="FY1470" s="1530"/>
      <c r="FZ1470" s="1530"/>
      <c r="GA1470" s="1530"/>
      <c r="GB1470" s="1530"/>
      <c r="GC1470" s="1530"/>
      <c r="GD1470" s="1530"/>
      <c r="GE1470" s="1530"/>
      <c r="GF1470" s="1530"/>
      <c r="GG1470" s="1530"/>
      <c r="GH1470" s="1530"/>
      <c r="GI1470" s="1530"/>
      <c r="GJ1470" s="1530"/>
      <c r="GK1470" s="1530"/>
      <c r="GL1470" s="1530"/>
      <c r="GM1470" s="1530"/>
      <c r="GN1470" s="1530"/>
      <c r="GO1470" s="1530"/>
      <c r="GP1470" s="1530"/>
      <c r="GQ1470" s="1530"/>
      <c r="GR1470" s="1530"/>
      <c r="GS1470" s="1530"/>
      <c r="GT1470" s="1530"/>
      <c r="GU1470" s="1530"/>
      <c r="GV1470" s="1530"/>
      <c r="GW1470" s="1530"/>
      <c r="GX1470" s="1530"/>
      <c r="GY1470" s="1530"/>
      <c r="GZ1470" s="1530"/>
      <c r="HA1470" s="1530"/>
      <c r="HB1470" s="1530"/>
      <c r="HC1470" s="1530"/>
      <c r="HD1470" s="1530"/>
      <c r="HE1470" s="1530"/>
      <c r="HF1470" s="1530"/>
      <c r="HG1470" s="1530"/>
      <c r="HH1470" s="1530"/>
      <c r="HI1470" s="1530"/>
      <c r="HJ1470" s="1530"/>
      <c r="HK1470" s="1530"/>
      <c r="HL1470" s="1530"/>
      <c r="HM1470" s="1530"/>
      <c r="HN1470" s="1530"/>
      <c r="HO1470" s="1530"/>
      <c r="HP1470" s="1530"/>
      <c r="HQ1470" s="1530"/>
      <c r="HR1470" s="1530"/>
      <c r="HS1470" s="1530"/>
      <c r="HT1470" s="1530"/>
      <c r="HU1470" s="1530"/>
      <c r="HV1470" s="1530"/>
      <c r="HW1470" s="1530"/>
      <c r="HX1470" s="1530"/>
      <c r="HY1470" s="1530"/>
      <c r="HZ1470" s="1530"/>
      <c r="IA1470" s="1530"/>
      <c r="IB1470" s="1530"/>
      <c r="IC1470" s="1530"/>
      <c r="ID1470" s="1530"/>
      <c r="IE1470" s="1530"/>
      <c r="IF1470" s="1530"/>
      <c r="IG1470" s="1530"/>
      <c r="IH1470" s="1530"/>
      <c r="II1470" s="1530"/>
      <c r="IJ1470" s="1530"/>
      <c r="IK1470" s="1530"/>
      <c r="IL1470" s="1530"/>
      <c r="IM1470" s="1530"/>
      <c r="IN1470" s="1530"/>
      <c r="IO1470" s="1530"/>
      <c r="IP1470" s="1530"/>
      <c r="IQ1470" s="1530"/>
      <c r="IR1470" s="1530"/>
      <c r="IS1470" s="1530"/>
      <c r="IT1470" s="1530"/>
      <c r="IU1470" s="1530"/>
      <c r="IV1470" s="1530"/>
      <c r="IW1470" s="1530"/>
      <c r="IX1470" s="1530"/>
      <c r="IY1470" s="1530"/>
      <c r="IZ1470" s="1530"/>
      <c r="JA1470" s="1530"/>
      <c r="JB1470" s="1530"/>
      <c r="JC1470" s="1530"/>
      <c r="JD1470" s="1530"/>
      <c r="JE1470" s="1530"/>
      <c r="JF1470" s="1530"/>
      <c r="JG1470" s="1530"/>
      <c r="JH1470" s="1530"/>
      <c r="JI1470" s="1530"/>
      <c r="JJ1470" s="1530"/>
      <c r="JK1470" s="1530"/>
      <c r="JL1470" s="1530"/>
      <c r="JM1470" s="1530"/>
      <c r="JN1470" s="1530"/>
      <c r="JO1470" s="1530"/>
      <c r="JP1470" s="1530"/>
      <c r="JQ1470" s="1530"/>
      <c r="JR1470" s="1530"/>
      <c r="JS1470" s="1530"/>
      <c r="JT1470" s="1530"/>
      <c r="JU1470" s="1530"/>
      <c r="JV1470" s="1530"/>
      <c r="JW1470" s="1530"/>
      <c r="JX1470" s="1530"/>
      <c r="JY1470" s="1530"/>
      <c r="JZ1470" s="1530"/>
      <c r="KA1470" s="1530"/>
      <c r="KB1470" s="1530"/>
      <c r="KC1470" s="1530"/>
      <c r="KD1470" s="1530"/>
      <c r="KE1470" s="1530"/>
      <c r="KF1470" s="1530"/>
      <c r="KG1470" s="1530"/>
      <c r="KH1470" s="1530"/>
      <c r="KI1470" s="1530"/>
      <c r="KJ1470" s="1530"/>
      <c r="KK1470" s="1530"/>
      <c r="KL1470" s="1530"/>
      <c r="KM1470" s="1530"/>
      <c r="KN1470" s="1530"/>
      <c r="KO1470" s="1530"/>
      <c r="KP1470" s="1530"/>
      <c r="KQ1470" s="1530"/>
      <c r="KR1470" s="1530"/>
      <c r="KS1470" s="1530"/>
      <c r="KT1470" s="1530"/>
      <c r="KU1470" s="1530"/>
      <c r="KV1470" s="1530"/>
      <c r="KW1470" s="1530"/>
      <c r="KX1470" s="1530"/>
      <c r="KY1470" s="1530"/>
      <c r="KZ1470" s="1530"/>
      <c r="LA1470" s="1530"/>
      <c r="LB1470" s="1530"/>
      <c r="LC1470" s="1530"/>
      <c r="LD1470" s="1530"/>
      <c r="LE1470" s="1530"/>
      <c r="LF1470" s="1530"/>
      <c r="LG1470" s="1530"/>
      <c r="LH1470" s="1530"/>
      <c r="LI1470" s="1530"/>
      <c r="LJ1470" s="1530"/>
      <c r="LK1470" s="1530"/>
      <c r="LL1470" s="1530"/>
      <c r="LM1470" s="1530"/>
      <c r="LN1470" s="1530"/>
      <c r="LO1470" s="1530"/>
      <c r="LP1470" s="1530"/>
      <c r="LQ1470" s="1530"/>
      <c r="LR1470" s="1530"/>
      <c r="LS1470" s="1530"/>
      <c r="LT1470" s="1530"/>
      <c r="LU1470" s="1530"/>
      <c r="LV1470" s="1530"/>
      <c r="LW1470" s="1530"/>
      <c r="LX1470" s="1530"/>
      <c r="LY1470" s="1530"/>
      <c r="LZ1470" s="1530"/>
      <c r="MA1470" s="1530"/>
      <c r="MB1470" s="1530"/>
      <c r="MC1470" s="1530"/>
    </row>
    <row r="1471" spans="1:773" s="1621" customFormat="1" ht="48" hidden="1" customHeight="1" x14ac:dyDescent="0.25">
      <c r="A1471" s="1382">
        <v>2026</v>
      </c>
      <c r="B1471" s="1382">
        <v>479</v>
      </c>
      <c r="C1471" s="1382" t="s">
        <v>58</v>
      </c>
      <c r="D1471" s="1382">
        <v>3000654</v>
      </c>
      <c r="E1471" s="1382">
        <v>5005020</v>
      </c>
      <c r="F1471" s="1382" t="s">
        <v>2269</v>
      </c>
      <c r="G1471" s="1382" t="s">
        <v>2270</v>
      </c>
      <c r="H1471" s="1382">
        <v>93</v>
      </c>
      <c r="I1471" s="1470" t="s">
        <v>992</v>
      </c>
      <c r="J1471" s="1383" t="s">
        <v>10</v>
      </c>
      <c r="K1471" s="1383" t="s">
        <v>60</v>
      </c>
      <c r="L1471" s="1382" t="str">
        <f t="shared" ref="L1471:L1502" si="1302">+MID(M1471,1,3)</f>
        <v>2.3</v>
      </c>
      <c r="M1471" s="1384" t="s">
        <v>62</v>
      </c>
      <c r="N1471" s="1384"/>
      <c r="O1471" s="1382" t="s">
        <v>3373</v>
      </c>
      <c r="P1471" s="1382" t="s">
        <v>65</v>
      </c>
      <c r="Q1471" s="1385">
        <v>1</v>
      </c>
      <c r="R1471" s="453">
        <v>3000</v>
      </c>
      <c r="S1471" s="1386"/>
      <c r="T1471" s="1386"/>
      <c r="U1471" s="1382">
        <v>30</v>
      </c>
      <c r="V1471" s="1382">
        <v>4</v>
      </c>
      <c r="W1471" s="454"/>
      <c r="X1471" s="286"/>
      <c r="Y1471" s="286"/>
      <c r="Z1471" s="287"/>
      <c r="AA1471" s="287"/>
      <c r="AB1471" s="287"/>
      <c r="AC1471" s="287"/>
      <c r="AD1471" s="287"/>
      <c r="AE1471" s="453"/>
      <c r="AF1471" s="284">
        <f>+$R1471*(S1471/30)*$Q1471</f>
        <v>0</v>
      </c>
      <c r="AG1471" s="284">
        <f>+$R1471*(T1471/30)*$Q1471</f>
        <v>0</v>
      </c>
      <c r="AH1471" s="284">
        <f t="shared" si="1278"/>
        <v>3000</v>
      </c>
      <c r="AI1471" s="284">
        <f t="shared" ref="AI1471:AI1483" si="1303">+$R1471*(V1471/30)*$Q1471</f>
        <v>400</v>
      </c>
      <c r="AJ1471" s="284">
        <f t="shared" ref="AJ1471:AJ1483" si="1304">+$R1471*(W1471/30)*$Q1471</f>
        <v>0</v>
      </c>
      <c r="AK1471" s="284">
        <f t="shared" ref="AK1471:AK1483" si="1305">+$R1471*(X1471/30)*$Q1471</f>
        <v>0</v>
      </c>
      <c r="AL1471" s="284">
        <f t="shared" ref="AL1471:AL1483" si="1306">+$R1471*(Y1471/30)*$Q1471</f>
        <v>0</v>
      </c>
      <c r="AM1471" s="284">
        <f t="shared" ref="AM1471:AM1483" si="1307">+$R1471*(Z1471/30)*$Q1471</f>
        <v>0</v>
      </c>
      <c r="AN1471" s="284">
        <f t="shared" ref="AN1471:AN1483" si="1308">+$R1471*(AA1471/30)*$Q1471</f>
        <v>0</v>
      </c>
      <c r="AO1471" s="284">
        <f t="shared" ref="AO1471:AO1483" si="1309">+$R1471*(AB1471/30)*$Q1471</f>
        <v>0</v>
      </c>
      <c r="AP1471" s="284">
        <f t="shared" ref="AP1471:AP1483" si="1310">+$R1471*(AC1471/30)*$Q1471</f>
        <v>0</v>
      </c>
      <c r="AQ1471" s="284">
        <f t="shared" ref="AQ1471:AQ1483" si="1311">+$R1471*(AD1471/30)*$Q1471</f>
        <v>0</v>
      </c>
      <c r="AR1471" s="597">
        <f t="shared" si="1279"/>
        <v>3400</v>
      </c>
      <c r="AS1471" s="1386" t="s">
        <v>2578</v>
      </c>
      <c r="AT1471" s="1386"/>
      <c r="AU1471" s="1386" t="s">
        <v>3535</v>
      </c>
      <c r="AV1471" s="1386" t="s">
        <v>3536</v>
      </c>
      <c r="AW1471" s="1387">
        <v>46058</v>
      </c>
      <c r="AX1471" s="1386" t="s">
        <v>3537</v>
      </c>
      <c r="AY1471" s="1387">
        <v>46078</v>
      </c>
      <c r="AZ1471" s="1386"/>
      <c r="BA1471" s="1386" t="s">
        <v>3538</v>
      </c>
      <c r="BB1471" s="1471" t="s">
        <v>995</v>
      </c>
      <c r="BC1471" s="1386" t="s">
        <v>3821</v>
      </c>
      <c r="BD1471" s="1386" t="s">
        <v>3822</v>
      </c>
      <c r="BE1471" s="1386" t="s">
        <v>3823</v>
      </c>
      <c r="BF1471" s="1387">
        <v>46092</v>
      </c>
      <c r="BG1471" s="1386"/>
      <c r="BH1471" s="1380">
        <v>5867</v>
      </c>
      <c r="BI1471" s="1380"/>
      <c r="BJ1471" s="1386"/>
      <c r="BK1471" s="1380"/>
      <c r="BL1471" s="1610">
        <v>5867</v>
      </c>
      <c r="BM1471" s="1610"/>
      <c r="BN1471" s="1611"/>
      <c r="BO1471" s="1611"/>
      <c r="BP1471" s="1612"/>
      <c r="BQ1471" s="1473" t="s">
        <v>3819</v>
      </c>
      <c r="BR1471" s="2622"/>
      <c r="BS1471" s="1613" t="s">
        <v>3980</v>
      </c>
      <c r="BT1471" s="1614" t="s">
        <v>1605</v>
      </c>
      <c r="BU1471" s="1614" t="s">
        <v>3981</v>
      </c>
      <c r="BV1471" s="1615">
        <v>73213606</v>
      </c>
      <c r="BW1471" s="1616">
        <v>10732136067</v>
      </c>
      <c r="BX1471" s="1388">
        <v>3000</v>
      </c>
      <c r="BY1471" s="1617">
        <v>46108</v>
      </c>
      <c r="BZ1471" s="1617">
        <v>46116</v>
      </c>
      <c r="CA1471" s="1386"/>
      <c r="CB1471" s="1386">
        <f>S1471</f>
        <v>0</v>
      </c>
      <c r="CC1471" s="1618">
        <f>AF1471</f>
        <v>0</v>
      </c>
      <c r="CD1471" s="1386"/>
      <c r="CE1471" s="261">
        <f>(R1471/30*CD1471)*Q1471</f>
        <v>0</v>
      </c>
      <c r="CF1471" s="1386"/>
      <c r="CG1471" s="261">
        <f>(R1471/30*CF1471)*Q1471</f>
        <v>0</v>
      </c>
      <c r="CH1471" s="261">
        <f>CC1471-CE1471</f>
        <v>0</v>
      </c>
      <c r="CI1471" s="261">
        <f>CC1471-CG1471</f>
        <v>0</v>
      </c>
      <c r="CJ1471" s="1619"/>
      <c r="CK1471" s="1386">
        <f>T1471</f>
        <v>0</v>
      </c>
      <c r="CL1471" s="1618">
        <f>AG1471</f>
        <v>0</v>
      </c>
      <c r="CM1471" s="1386"/>
      <c r="CN1471" s="1386"/>
      <c r="CO1471" s="1386"/>
      <c r="CP1471" s="1386"/>
      <c r="CQ1471" s="1386"/>
      <c r="CR1471" s="1386"/>
      <c r="CS1471" s="1386"/>
      <c r="CT1471" s="1386">
        <v>30</v>
      </c>
      <c r="CU1471" s="1618">
        <f t="shared" si="1295"/>
        <v>3000</v>
      </c>
      <c r="CV1471" s="1386">
        <v>19</v>
      </c>
      <c r="CW1471" s="261">
        <f t="shared" si="1299"/>
        <v>1900</v>
      </c>
      <c r="CX1471" s="1386">
        <v>19</v>
      </c>
      <c r="CY1471" s="261">
        <f t="shared" si="1301"/>
        <v>1900</v>
      </c>
      <c r="CZ1471" s="261">
        <f t="shared" si="1293"/>
        <v>1100</v>
      </c>
      <c r="DA1471" s="261">
        <f t="shared" si="1294"/>
        <v>1100</v>
      </c>
      <c r="DB1471" s="1386"/>
      <c r="DC1471" s="1386">
        <v>30</v>
      </c>
      <c r="DD1471" s="1618">
        <f t="shared" si="1288"/>
        <v>400</v>
      </c>
      <c r="DE1471" s="1386">
        <v>4</v>
      </c>
      <c r="DF1471" s="261">
        <f t="shared" ref="DF1471:DF1492" si="1312">(R1471/30*DE1471)*Q1471</f>
        <v>400</v>
      </c>
      <c r="DG1471" s="1386">
        <v>4</v>
      </c>
      <c r="DH1471" s="261">
        <f t="shared" ref="DH1471:DH1492" si="1313">(R1471/30*DG1471)*Q1471</f>
        <v>400</v>
      </c>
      <c r="DI1471" s="261">
        <f>DD1471-DF1471</f>
        <v>0</v>
      </c>
      <c r="DJ1471" s="261">
        <f>DD1471-DH1471</f>
        <v>0</v>
      </c>
      <c r="DK1471" s="261"/>
      <c r="DL1471" s="261"/>
      <c r="DM1471" s="261"/>
      <c r="DN1471" s="261"/>
      <c r="DO1471" s="261"/>
      <c r="DP1471" s="261"/>
      <c r="DQ1471" s="261"/>
      <c r="DR1471" s="261"/>
      <c r="DS1471" s="261"/>
      <c r="DT1471" s="1386"/>
      <c r="DU1471" s="1389">
        <f t="shared" si="1300"/>
        <v>3400</v>
      </c>
      <c r="DV1471" s="1390">
        <f t="shared" si="1291"/>
        <v>2300</v>
      </c>
      <c r="DW1471" s="1390">
        <f>CG1471+CP1471+CY1471+DH1471</f>
        <v>2300</v>
      </c>
      <c r="DX1471" s="1390">
        <f t="shared" ref="DX1471:DX1534" si="1314">DU1471-DV1471</f>
        <v>1100</v>
      </c>
      <c r="DY1471" s="1390">
        <f t="shared" ref="DY1471:DY1534" si="1315">DU1471-DW1471</f>
        <v>1100</v>
      </c>
      <c r="DZ1471" s="1386"/>
      <c r="EA1471" s="1386"/>
      <c r="EB1471" s="1386"/>
      <c r="EC1471" s="1386"/>
      <c r="ED1471" s="1386"/>
      <c r="EE1471" s="1386"/>
      <c r="EF1471" s="1386"/>
      <c r="EG1471" s="1386"/>
      <c r="EH1471" s="1386"/>
      <c r="EI1471" s="1386"/>
      <c r="EJ1471" s="1386"/>
      <c r="EK1471" s="1386"/>
      <c r="EL1471" s="1386"/>
      <c r="EM1471" s="1386"/>
      <c r="EN1471" s="1386"/>
      <c r="EO1471" s="1386"/>
      <c r="EP1471" s="1386"/>
      <c r="EQ1471" s="1386"/>
      <c r="ER1471" s="1386"/>
      <c r="ES1471" s="1386"/>
      <c r="ET1471" s="1386"/>
      <c r="EU1471" s="1386"/>
      <c r="EV1471" s="1386"/>
      <c r="EW1471" s="1386"/>
      <c r="EX1471" s="1386"/>
      <c r="EY1471" s="1386"/>
      <c r="EZ1471" s="1386"/>
      <c r="FA1471" s="1386"/>
      <c r="FB1471" s="1386"/>
      <c r="FC1471" s="1386"/>
      <c r="FD1471" s="1386"/>
      <c r="FE1471" s="1386"/>
      <c r="FF1471" s="1386"/>
      <c r="FG1471" s="1386"/>
      <c r="FH1471" s="1386"/>
      <c r="FI1471" s="1620"/>
    </row>
    <row r="1472" spans="1:773" s="1386" customFormat="1" ht="48" hidden="1" customHeight="1" x14ac:dyDescent="0.25">
      <c r="A1472" s="1622">
        <v>2026</v>
      </c>
      <c r="B1472" s="1622">
        <v>479</v>
      </c>
      <c r="C1472" s="1622" t="s">
        <v>58</v>
      </c>
      <c r="D1472" s="1622">
        <v>3000654</v>
      </c>
      <c r="E1472" s="1622">
        <v>5005020</v>
      </c>
      <c r="F1472" s="1622" t="s">
        <v>2269</v>
      </c>
      <c r="G1472" s="1622" t="s">
        <v>2270</v>
      </c>
      <c r="H1472" s="1622">
        <v>93</v>
      </c>
      <c r="I1472" s="1623" t="s">
        <v>992</v>
      </c>
      <c r="J1472" s="1624" t="s">
        <v>10</v>
      </c>
      <c r="K1472" s="1624" t="s">
        <v>60</v>
      </c>
      <c r="L1472" s="1622" t="str">
        <f t="shared" si="1302"/>
        <v>2.3</v>
      </c>
      <c r="M1472" s="1625" t="s">
        <v>62</v>
      </c>
      <c r="N1472" s="1625"/>
      <c r="O1472" s="1622" t="s">
        <v>3373</v>
      </c>
      <c r="P1472" s="1622" t="s">
        <v>65</v>
      </c>
      <c r="Q1472" s="1626">
        <v>1</v>
      </c>
      <c r="R1472" s="598">
        <v>3000</v>
      </c>
      <c r="U1472" s="1622">
        <v>0</v>
      </c>
      <c r="V1472" s="1622">
        <v>26</v>
      </c>
      <c r="W1472" s="454"/>
      <c r="X1472" s="286"/>
      <c r="Y1472" s="286"/>
      <c r="Z1472" s="286"/>
      <c r="AA1472" s="286"/>
      <c r="AB1472" s="286"/>
      <c r="AC1472" s="286"/>
      <c r="AD1472" s="286"/>
      <c r="AE1472" s="598"/>
      <c r="AF1472" s="340">
        <f>+$R1472*(S1472/30)*$Q1472</f>
        <v>0</v>
      </c>
      <c r="AG1472" s="340">
        <f>+$R1472*(T1472/30)*$Q1472</f>
        <v>0</v>
      </c>
      <c r="AH1472" s="340">
        <f t="shared" si="1278"/>
        <v>0</v>
      </c>
      <c r="AI1472" s="340">
        <f t="shared" si="1303"/>
        <v>2600</v>
      </c>
      <c r="AJ1472" s="340">
        <f t="shared" si="1304"/>
        <v>0</v>
      </c>
      <c r="AK1472" s="340">
        <f t="shared" si="1305"/>
        <v>0</v>
      </c>
      <c r="AL1472" s="340">
        <f t="shared" si="1306"/>
        <v>0</v>
      </c>
      <c r="AM1472" s="340">
        <f t="shared" si="1307"/>
        <v>0</v>
      </c>
      <c r="AN1472" s="340">
        <f t="shared" si="1308"/>
        <v>0</v>
      </c>
      <c r="AO1472" s="340">
        <f t="shared" si="1309"/>
        <v>0</v>
      </c>
      <c r="AP1472" s="340">
        <f t="shared" si="1310"/>
        <v>0</v>
      </c>
      <c r="AQ1472" s="340">
        <f t="shared" si="1311"/>
        <v>0</v>
      </c>
      <c r="AR1472" s="599">
        <f t="shared" si="1279"/>
        <v>2600</v>
      </c>
      <c r="AS1472" s="1386" t="s">
        <v>2578</v>
      </c>
      <c r="AU1472" s="1386" t="s">
        <v>3535</v>
      </c>
      <c r="AV1472" s="1386" t="s">
        <v>3536</v>
      </c>
      <c r="AW1472" s="1387">
        <v>46058</v>
      </c>
      <c r="AX1472" s="1386" t="s">
        <v>3537</v>
      </c>
      <c r="AY1472" s="1387">
        <v>46078</v>
      </c>
      <c r="BA1472" s="1386" t="s">
        <v>3538</v>
      </c>
      <c r="BB1472" s="1471" t="s">
        <v>995</v>
      </c>
      <c r="BC1472" s="1386" t="s">
        <v>3798</v>
      </c>
      <c r="BD1472" s="1386" t="s">
        <v>3982</v>
      </c>
      <c r="BE1472" s="1386" t="s">
        <v>3800</v>
      </c>
      <c r="BF1472" s="1387">
        <v>46119</v>
      </c>
      <c r="BH1472" s="1380">
        <v>6298</v>
      </c>
      <c r="BI1472" s="2783"/>
      <c r="BJ1472" s="1627"/>
      <c r="BK1472" s="2783"/>
      <c r="BL1472" s="1627">
        <v>6298</v>
      </c>
      <c r="BM1472" s="1627"/>
      <c r="BN1472" s="1380"/>
      <c r="BO1472" s="1380"/>
      <c r="BP1472" s="1380"/>
      <c r="BQ1472" s="1473" t="s">
        <v>3815</v>
      </c>
      <c r="BR1472" s="1473"/>
      <c r="BS1472" s="1628" t="s">
        <v>3980</v>
      </c>
      <c r="BT1472" s="1614" t="s">
        <v>1605</v>
      </c>
      <c r="BU1472" s="1614" t="s">
        <v>3981</v>
      </c>
      <c r="BV1472" s="1615">
        <v>73213606</v>
      </c>
      <c r="BW1472" s="1616">
        <v>10732136067</v>
      </c>
      <c r="BX1472" s="1388">
        <v>3000</v>
      </c>
      <c r="BY1472" s="1629">
        <v>46123</v>
      </c>
      <c r="BZ1472" s="1629">
        <v>46142</v>
      </c>
      <c r="CC1472" s="1618"/>
      <c r="CE1472" s="261"/>
      <c r="CG1472" s="261"/>
      <c r="CH1472" s="261"/>
      <c r="CI1472" s="261"/>
      <c r="CJ1472" s="1619"/>
      <c r="CL1472" s="1618"/>
      <c r="CT1472" s="1386">
        <v>0</v>
      </c>
      <c r="CU1472" s="1618">
        <f t="shared" si="1295"/>
        <v>0</v>
      </c>
      <c r="CV1472" s="1386">
        <v>0</v>
      </c>
      <c r="CW1472" s="261">
        <f t="shared" si="1299"/>
        <v>0</v>
      </c>
      <c r="CX1472" s="1386">
        <v>0</v>
      </c>
      <c r="CY1472" s="261">
        <f t="shared" si="1301"/>
        <v>0</v>
      </c>
      <c r="CZ1472" s="261">
        <f t="shared" si="1293"/>
        <v>0</v>
      </c>
      <c r="DA1472" s="261">
        <f t="shared" si="1294"/>
        <v>0</v>
      </c>
      <c r="DC1472" s="1386">
        <v>26</v>
      </c>
      <c r="DD1472" s="1618">
        <f t="shared" si="1288"/>
        <v>2600</v>
      </c>
      <c r="DE1472" s="1386">
        <v>26</v>
      </c>
      <c r="DF1472" s="261">
        <f t="shared" si="1312"/>
        <v>2600</v>
      </c>
      <c r="DG1472" s="1386">
        <v>26</v>
      </c>
      <c r="DH1472" s="261">
        <f t="shared" si="1313"/>
        <v>2600</v>
      </c>
      <c r="DI1472" s="261">
        <f>DD1472-DF1472</f>
        <v>0</v>
      </c>
      <c r="DJ1472" s="261">
        <f>DD1472-DH1472</f>
        <v>0</v>
      </c>
      <c r="DK1472" s="261"/>
      <c r="DL1472" s="261"/>
      <c r="DM1472" s="261"/>
      <c r="DN1472" s="261"/>
      <c r="DO1472" s="261"/>
      <c r="DP1472" s="261"/>
      <c r="DQ1472" s="261"/>
      <c r="DR1472" s="261"/>
      <c r="DS1472" s="261"/>
      <c r="DU1472" s="1389">
        <f t="shared" si="1300"/>
        <v>2600</v>
      </c>
      <c r="DV1472" s="1390">
        <f t="shared" si="1291"/>
        <v>2600</v>
      </c>
      <c r="DW1472" s="1390">
        <v>2600</v>
      </c>
      <c r="DX1472" s="1390">
        <f t="shared" si="1314"/>
        <v>0</v>
      </c>
      <c r="DY1472" s="1390">
        <f t="shared" si="1315"/>
        <v>0</v>
      </c>
      <c r="FI1472" s="1630"/>
    </row>
    <row r="1473" spans="1:773" s="846" customFormat="1" ht="48" hidden="1" customHeight="1" x14ac:dyDescent="0.25">
      <c r="A1473" s="1365">
        <v>2026</v>
      </c>
      <c r="B1473" s="1365">
        <v>479</v>
      </c>
      <c r="C1473" s="1365" t="s">
        <v>58</v>
      </c>
      <c r="D1473" s="1365">
        <v>3000654</v>
      </c>
      <c r="E1473" s="1365">
        <v>5005020</v>
      </c>
      <c r="F1473" s="1365" t="s">
        <v>2269</v>
      </c>
      <c r="G1473" s="1365" t="s">
        <v>2270</v>
      </c>
      <c r="H1473" s="1365">
        <v>93</v>
      </c>
      <c r="I1473" s="1366" t="s">
        <v>992</v>
      </c>
      <c r="J1473" s="1367" t="s">
        <v>10</v>
      </c>
      <c r="K1473" s="1367" t="s">
        <v>60</v>
      </c>
      <c r="L1473" s="1365" t="str">
        <f t="shared" si="1302"/>
        <v>2.3</v>
      </c>
      <c r="M1473" s="1368" t="s">
        <v>62</v>
      </c>
      <c r="N1473" s="1368"/>
      <c r="O1473" s="1365" t="s">
        <v>3373</v>
      </c>
      <c r="P1473" s="1365" t="s">
        <v>65</v>
      </c>
      <c r="Q1473" s="1369">
        <v>1</v>
      </c>
      <c r="R1473" s="285">
        <v>3000</v>
      </c>
      <c r="S1473" s="373"/>
      <c r="T1473" s="373"/>
      <c r="U1473" s="1365">
        <v>30</v>
      </c>
      <c r="V1473" s="1365">
        <v>4</v>
      </c>
      <c r="W1473" s="286"/>
      <c r="X1473" s="290"/>
      <c r="Y1473" s="291"/>
      <c r="Z1473" s="288"/>
      <c r="AA1473" s="288"/>
      <c r="AB1473" s="288"/>
      <c r="AC1473" s="288"/>
      <c r="AD1473" s="288"/>
      <c r="AE1473" s="285"/>
      <c r="AF1473" s="284"/>
      <c r="AG1473" s="284"/>
      <c r="AH1473" s="284">
        <f t="shared" ref="AH1473:AH1536" si="1316">+$R1473*(U1473/30)*$Q1473</f>
        <v>3000</v>
      </c>
      <c r="AI1473" s="284">
        <f t="shared" si="1303"/>
        <v>400</v>
      </c>
      <c r="AJ1473" s="284">
        <f t="shared" si="1304"/>
        <v>0</v>
      </c>
      <c r="AK1473" s="284">
        <f t="shared" si="1305"/>
        <v>0</v>
      </c>
      <c r="AL1473" s="284">
        <f t="shared" si="1306"/>
        <v>0</v>
      </c>
      <c r="AM1473" s="284">
        <f t="shared" si="1307"/>
        <v>0</v>
      </c>
      <c r="AN1473" s="284">
        <f t="shared" si="1308"/>
        <v>0</v>
      </c>
      <c r="AO1473" s="284">
        <f t="shared" si="1309"/>
        <v>0</v>
      </c>
      <c r="AP1473" s="284">
        <f t="shared" si="1310"/>
        <v>0</v>
      </c>
      <c r="AQ1473" s="284">
        <f t="shared" si="1311"/>
        <v>0</v>
      </c>
      <c r="AR1473" s="288">
        <f t="shared" ref="AR1473:AR1526" si="1317">+ROUNDUP(SUM(AF1473:AQ1473),0)</f>
        <v>3400</v>
      </c>
      <c r="AS1473" s="373" t="s">
        <v>2578</v>
      </c>
      <c r="AT1473" s="373"/>
      <c r="AU1473" s="373" t="s">
        <v>3535</v>
      </c>
      <c r="AV1473" s="373" t="s">
        <v>3536</v>
      </c>
      <c r="AW1473" s="375">
        <v>46058</v>
      </c>
      <c r="AX1473" s="373" t="s">
        <v>3537</v>
      </c>
      <c r="AY1473" s="375">
        <v>46078</v>
      </c>
      <c r="AZ1473" s="373"/>
      <c r="BA1473" s="373" t="s">
        <v>3538</v>
      </c>
      <c r="BB1473" s="901" t="s">
        <v>995</v>
      </c>
      <c r="BC1473" s="373" t="s">
        <v>3945</v>
      </c>
      <c r="BD1473" s="373" t="s">
        <v>3946</v>
      </c>
      <c r="BE1473" s="373" t="s">
        <v>3947</v>
      </c>
      <c r="BF1473" s="375">
        <v>46083</v>
      </c>
      <c r="BG1473" s="373"/>
      <c r="BH1473" s="687">
        <v>3882</v>
      </c>
      <c r="BI1473" s="687"/>
      <c r="BJ1473" s="373"/>
      <c r="BK1473" s="687"/>
      <c r="BL1473" s="973">
        <v>5059</v>
      </c>
      <c r="BM1473" s="973"/>
      <c r="BN1473" s="1319"/>
      <c r="BO1473" s="694"/>
      <c r="BP1473" s="687" t="s">
        <v>3430</v>
      </c>
      <c r="BQ1473" s="1115" t="s">
        <v>3819</v>
      </c>
      <c r="BR1473" s="1422"/>
      <c r="BS1473" s="2902" t="s">
        <v>1319</v>
      </c>
      <c r="BT1473" s="838" t="s">
        <v>1100</v>
      </c>
      <c r="BU1473" s="838" t="s">
        <v>3388</v>
      </c>
      <c r="BV1473" s="1631" t="s">
        <v>3389</v>
      </c>
      <c r="BW1473" s="1632">
        <v>10759113531</v>
      </c>
      <c r="BX1473" s="798">
        <v>3000</v>
      </c>
      <c r="BY1473" s="907">
        <v>46086</v>
      </c>
      <c r="BZ1473" s="907">
        <v>46116</v>
      </c>
      <c r="CA1473" s="373"/>
      <c r="CB1473" s="373">
        <f>S1473</f>
        <v>0</v>
      </c>
      <c r="CC1473" s="1446">
        <f>AF1473</f>
        <v>0</v>
      </c>
      <c r="CD1473" s="373"/>
      <c r="CE1473" s="390">
        <f>(R1473/30*CD1473)*Q1473</f>
        <v>0</v>
      </c>
      <c r="CF1473" s="373"/>
      <c r="CG1473" s="390">
        <f>(R1473/30*CF1473)*Q1473</f>
        <v>0</v>
      </c>
      <c r="CH1473" s="390">
        <f>CC1473-CE1473</f>
        <v>0</v>
      </c>
      <c r="CI1473" s="390">
        <f>CC1473-CG1473</f>
        <v>0</v>
      </c>
      <c r="CJ1473" s="1468"/>
      <c r="CK1473" s="373">
        <f>T1473</f>
        <v>0</v>
      </c>
      <c r="CL1473" s="1446">
        <f>AG1473</f>
        <v>0</v>
      </c>
      <c r="CM1473" s="373"/>
      <c r="CN1473" s="373"/>
      <c r="CO1473" s="373"/>
      <c r="CP1473" s="373"/>
      <c r="CQ1473" s="373"/>
      <c r="CR1473" s="373"/>
      <c r="CS1473" s="373"/>
      <c r="CT1473" s="373">
        <v>30</v>
      </c>
      <c r="CU1473" s="1446">
        <f t="shared" si="1295"/>
        <v>3000</v>
      </c>
      <c r="CV1473" s="373">
        <v>30</v>
      </c>
      <c r="CW1473" s="390">
        <f t="shared" si="1299"/>
        <v>3000</v>
      </c>
      <c r="CX1473" s="373">
        <v>30</v>
      </c>
      <c r="CY1473" s="390">
        <f t="shared" si="1301"/>
        <v>3000</v>
      </c>
      <c r="CZ1473" s="390">
        <f t="shared" si="1293"/>
        <v>0</v>
      </c>
      <c r="DA1473" s="390">
        <f t="shared" si="1294"/>
        <v>0</v>
      </c>
      <c r="DB1473" s="373"/>
      <c r="DC1473" s="373">
        <v>30</v>
      </c>
      <c r="DD1473" s="1446">
        <f t="shared" si="1288"/>
        <v>400</v>
      </c>
      <c r="DE1473" s="373">
        <v>4</v>
      </c>
      <c r="DF1473" s="390">
        <f t="shared" si="1312"/>
        <v>400</v>
      </c>
      <c r="DG1473" s="373">
        <v>4</v>
      </c>
      <c r="DH1473" s="390">
        <f t="shared" si="1313"/>
        <v>400</v>
      </c>
      <c r="DI1473" s="373"/>
      <c r="DJ1473" s="373"/>
      <c r="DK1473" s="373"/>
      <c r="DL1473" s="373"/>
      <c r="DM1473" s="373"/>
      <c r="DN1473" s="373"/>
      <c r="DO1473" s="373"/>
      <c r="DP1473" s="373"/>
      <c r="DQ1473" s="373"/>
      <c r="DR1473" s="373"/>
      <c r="DS1473" s="373"/>
      <c r="DT1473" s="373"/>
      <c r="DU1473" s="793">
        <f t="shared" si="1300"/>
        <v>3400</v>
      </c>
      <c r="DV1473" s="794">
        <f t="shared" si="1291"/>
        <v>3400</v>
      </c>
      <c r="DW1473" s="794">
        <f>CG1473+CP1473+CY1473+DH1473</f>
        <v>3400</v>
      </c>
      <c r="DX1473" s="794">
        <f t="shared" si="1314"/>
        <v>0</v>
      </c>
      <c r="DY1473" s="794">
        <f t="shared" si="1315"/>
        <v>0</v>
      </c>
      <c r="DZ1473" s="373"/>
      <c r="EA1473" s="373"/>
      <c r="EB1473" s="373"/>
      <c r="EC1473" s="373"/>
      <c r="ED1473" s="373"/>
      <c r="EE1473" s="373"/>
      <c r="EF1473" s="373"/>
      <c r="EG1473" s="633"/>
      <c r="EH1473" s="373"/>
      <c r="EI1473" s="373"/>
      <c r="EJ1473" s="373"/>
      <c r="EK1473" s="373"/>
      <c r="EL1473" s="373"/>
      <c r="EM1473" s="373"/>
      <c r="EN1473" s="373"/>
      <c r="EO1473" s="373"/>
      <c r="EP1473" s="373"/>
      <c r="EQ1473" s="373"/>
      <c r="ER1473" s="373"/>
      <c r="ES1473" s="373"/>
      <c r="ET1473" s="373"/>
      <c r="EU1473" s="373"/>
      <c r="EV1473" s="373"/>
      <c r="EW1473" s="373"/>
      <c r="EX1473" s="373"/>
      <c r="EY1473" s="373"/>
      <c r="EZ1473" s="373"/>
      <c r="FA1473" s="373"/>
      <c r="FB1473" s="373"/>
      <c r="FC1473" s="373"/>
      <c r="FD1473" s="373"/>
      <c r="FE1473" s="373"/>
      <c r="FF1473" s="373"/>
      <c r="FG1473" s="373"/>
      <c r="FH1473" s="373"/>
      <c r="FI1473" s="1373"/>
    </row>
    <row r="1474" spans="1:773" s="623" customFormat="1" ht="48" hidden="1" customHeight="1" x14ac:dyDescent="0.25">
      <c r="A1474" s="1378">
        <v>2026</v>
      </c>
      <c r="B1474" s="1378">
        <v>479</v>
      </c>
      <c r="C1474" s="1378" t="s">
        <v>58</v>
      </c>
      <c r="D1474" s="1378">
        <v>3000654</v>
      </c>
      <c r="E1474" s="1378">
        <v>5005020</v>
      </c>
      <c r="F1474" s="1378" t="s">
        <v>2269</v>
      </c>
      <c r="G1474" s="1378" t="s">
        <v>2270</v>
      </c>
      <c r="H1474" s="1378">
        <v>93</v>
      </c>
      <c r="I1474" s="1394" t="s">
        <v>992</v>
      </c>
      <c r="J1474" s="1395" t="s">
        <v>10</v>
      </c>
      <c r="K1474" s="1395" t="s">
        <v>60</v>
      </c>
      <c r="L1474" s="1378" t="str">
        <f t="shared" si="1302"/>
        <v>2.3</v>
      </c>
      <c r="M1474" s="1396" t="s">
        <v>62</v>
      </c>
      <c r="N1474" s="1396"/>
      <c r="O1474" s="1378" t="s">
        <v>3373</v>
      </c>
      <c r="P1474" s="1378" t="s">
        <v>65</v>
      </c>
      <c r="Q1474" s="1397">
        <v>1</v>
      </c>
      <c r="R1474" s="290">
        <v>3000</v>
      </c>
      <c r="S1474" s="373"/>
      <c r="T1474" s="373"/>
      <c r="U1474" s="1378">
        <v>0</v>
      </c>
      <c r="V1474" s="1378">
        <v>26</v>
      </c>
      <c r="W1474" s="286"/>
      <c r="X1474" s="286"/>
      <c r="Y1474" s="286"/>
      <c r="Z1474" s="286"/>
      <c r="AA1474" s="286"/>
      <c r="AB1474" s="286"/>
      <c r="AC1474" s="286"/>
      <c r="AD1474" s="286"/>
      <c r="AE1474" s="290"/>
      <c r="AF1474" s="340">
        <f>+$R1474*(S1474/30)*$Q1474</f>
        <v>0</v>
      </c>
      <c r="AG1474" s="340">
        <f>+$R1474*(T1474/30)*$Q1474</f>
        <v>0</v>
      </c>
      <c r="AH1474" s="340">
        <f t="shared" si="1316"/>
        <v>0</v>
      </c>
      <c r="AI1474" s="340">
        <f t="shared" si="1303"/>
        <v>2600</v>
      </c>
      <c r="AJ1474" s="340">
        <f t="shared" si="1304"/>
        <v>0</v>
      </c>
      <c r="AK1474" s="340">
        <f t="shared" si="1305"/>
        <v>0</v>
      </c>
      <c r="AL1474" s="340">
        <f t="shared" si="1306"/>
        <v>0</v>
      </c>
      <c r="AM1474" s="340">
        <f t="shared" si="1307"/>
        <v>0</v>
      </c>
      <c r="AN1474" s="340">
        <f t="shared" si="1308"/>
        <v>0</v>
      </c>
      <c r="AO1474" s="340">
        <f t="shared" si="1309"/>
        <v>0</v>
      </c>
      <c r="AP1474" s="340">
        <f t="shared" si="1310"/>
        <v>0</v>
      </c>
      <c r="AQ1474" s="340">
        <f t="shared" si="1311"/>
        <v>0</v>
      </c>
      <c r="AR1474" s="291">
        <f t="shared" si="1317"/>
        <v>2600</v>
      </c>
      <c r="AS1474" s="373" t="s">
        <v>2578</v>
      </c>
      <c r="AT1474" s="373"/>
      <c r="AU1474" s="373" t="s">
        <v>3535</v>
      </c>
      <c r="AV1474" s="373" t="s">
        <v>3536</v>
      </c>
      <c r="AW1474" s="375">
        <v>46058</v>
      </c>
      <c r="AX1474" s="373" t="s">
        <v>3537</v>
      </c>
      <c r="AY1474" s="375">
        <v>46078</v>
      </c>
      <c r="AZ1474" s="373"/>
      <c r="BA1474" s="373" t="s">
        <v>3538</v>
      </c>
      <c r="BB1474" s="901" t="s">
        <v>995</v>
      </c>
      <c r="BC1474" s="373" t="s">
        <v>3808</v>
      </c>
      <c r="BD1474" s="373" t="s">
        <v>3809</v>
      </c>
      <c r="BE1474" s="373" t="s">
        <v>3810</v>
      </c>
      <c r="BF1474" s="375">
        <v>46108</v>
      </c>
      <c r="BG1474" s="373"/>
      <c r="BH1474" s="687">
        <v>6163</v>
      </c>
      <c r="BI1474" s="687"/>
      <c r="BJ1474" s="373"/>
      <c r="BK1474" s="687"/>
      <c r="BL1474" s="373">
        <v>6163</v>
      </c>
      <c r="BM1474" s="373"/>
      <c r="BN1474" s="687"/>
      <c r="BO1474" s="687"/>
      <c r="BP1474" s="376"/>
      <c r="BQ1474" s="1115" t="s">
        <v>3815</v>
      </c>
      <c r="BR1474" s="1422"/>
      <c r="BS1474" s="1633" t="s">
        <v>1319</v>
      </c>
      <c r="BT1474" s="1634" t="s">
        <v>1100</v>
      </c>
      <c r="BU1474" s="1634" t="s">
        <v>3388</v>
      </c>
      <c r="BV1474" s="1332">
        <v>75911353</v>
      </c>
      <c r="BW1474" s="1635">
        <v>10759113531</v>
      </c>
      <c r="BX1474" s="798">
        <v>3000</v>
      </c>
      <c r="BY1474" s="1496">
        <v>46117</v>
      </c>
      <c r="BZ1474" s="1496">
        <v>46142</v>
      </c>
      <c r="CA1474" s="373"/>
      <c r="CB1474" s="373"/>
      <c r="CC1474" s="1446"/>
      <c r="CD1474" s="373"/>
      <c r="CE1474" s="390"/>
      <c r="CF1474" s="373"/>
      <c r="CG1474" s="390"/>
      <c r="CH1474" s="390"/>
      <c r="CI1474" s="390"/>
      <c r="CJ1474" s="1468"/>
      <c r="CK1474" s="373"/>
      <c r="CL1474" s="1446"/>
      <c r="CM1474" s="373"/>
      <c r="CN1474" s="373"/>
      <c r="CO1474" s="373"/>
      <c r="CP1474" s="373"/>
      <c r="CQ1474" s="373"/>
      <c r="CR1474" s="373"/>
      <c r="CS1474" s="373"/>
      <c r="CT1474" s="373">
        <v>0</v>
      </c>
      <c r="CU1474" s="1446">
        <f t="shared" si="1295"/>
        <v>0</v>
      </c>
      <c r="CV1474" s="373">
        <v>0</v>
      </c>
      <c r="CW1474" s="390">
        <f t="shared" si="1299"/>
        <v>0</v>
      </c>
      <c r="CX1474" s="373">
        <v>0</v>
      </c>
      <c r="CY1474" s="390">
        <f t="shared" si="1301"/>
        <v>0</v>
      </c>
      <c r="CZ1474" s="390">
        <f t="shared" si="1293"/>
        <v>0</v>
      </c>
      <c r="DA1474" s="390">
        <f t="shared" si="1294"/>
        <v>0</v>
      </c>
      <c r="DB1474" s="373"/>
      <c r="DC1474" s="373">
        <v>26</v>
      </c>
      <c r="DD1474" s="1446">
        <f t="shared" si="1288"/>
        <v>2600</v>
      </c>
      <c r="DE1474" s="373">
        <v>26</v>
      </c>
      <c r="DF1474" s="390">
        <f t="shared" si="1312"/>
        <v>2600</v>
      </c>
      <c r="DG1474" s="373">
        <v>26</v>
      </c>
      <c r="DH1474" s="390">
        <f t="shared" si="1313"/>
        <v>2600</v>
      </c>
      <c r="DI1474" s="390">
        <f>DD1474-DF1474</f>
        <v>0</v>
      </c>
      <c r="DJ1474" s="390">
        <f>DD1474-DH1474</f>
        <v>0</v>
      </c>
      <c r="DK1474" s="390"/>
      <c r="DL1474" s="390"/>
      <c r="DM1474" s="390"/>
      <c r="DN1474" s="390"/>
      <c r="DO1474" s="390"/>
      <c r="DP1474" s="390"/>
      <c r="DQ1474" s="390"/>
      <c r="DR1474" s="390"/>
      <c r="DS1474" s="390"/>
      <c r="DT1474" s="373"/>
      <c r="DU1474" s="793">
        <f t="shared" si="1300"/>
        <v>2600</v>
      </c>
      <c r="DV1474" s="794">
        <f t="shared" si="1291"/>
        <v>2600</v>
      </c>
      <c r="DW1474" s="794">
        <v>2600</v>
      </c>
      <c r="DX1474" s="794">
        <f t="shared" si="1314"/>
        <v>0</v>
      </c>
      <c r="DY1474" s="794">
        <f t="shared" si="1315"/>
        <v>0</v>
      </c>
      <c r="DZ1474" s="373"/>
      <c r="EA1474" s="373"/>
      <c r="EB1474" s="373"/>
      <c r="EC1474" s="373"/>
      <c r="ED1474" s="373"/>
      <c r="EE1474" s="373"/>
      <c r="EF1474" s="373"/>
      <c r="EG1474" s="373"/>
      <c r="EH1474" s="373"/>
      <c r="EI1474" s="373"/>
      <c r="EJ1474" s="373"/>
      <c r="EK1474" s="373"/>
      <c r="EL1474" s="373"/>
      <c r="EM1474" s="373"/>
      <c r="EN1474" s="373"/>
      <c r="EO1474" s="373"/>
      <c r="EP1474" s="373"/>
      <c r="EQ1474" s="373"/>
      <c r="ER1474" s="373"/>
      <c r="ES1474" s="373"/>
      <c r="ET1474" s="373"/>
      <c r="EU1474" s="373"/>
      <c r="EV1474" s="373"/>
      <c r="EW1474" s="373"/>
      <c r="EX1474" s="373"/>
      <c r="EY1474" s="373"/>
      <c r="EZ1474" s="373"/>
      <c r="FA1474" s="373"/>
      <c r="FB1474" s="373"/>
      <c r="FC1474" s="373"/>
      <c r="FD1474" s="373"/>
      <c r="FE1474" s="373"/>
      <c r="FF1474" s="373"/>
      <c r="FG1474" s="373"/>
      <c r="FH1474" s="373"/>
      <c r="FI1474" s="838"/>
    </row>
    <row r="1475" spans="1:773" s="623" customFormat="1" ht="48" hidden="1" customHeight="1" x14ac:dyDescent="0.25">
      <c r="A1475" s="778">
        <v>2026</v>
      </c>
      <c r="B1475" s="778">
        <v>479</v>
      </c>
      <c r="C1475" s="778" t="s">
        <v>58</v>
      </c>
      <c r="D1475" s="778">
        <v>3000654</v>
      </c>
      <c r="E1475" s="778">
        <v>5005020</v>
      </c>
      <c r="F1475" s="778" t="s">
        <v>2269</v>
      </c>
      <c r="G1475" s="778" t="s">
        <v>2270</v>
      </c>
      <c r="H1475" s="778">
        <v>93</v>
      </c>
      <c r="I1475" s="779" t="s">
        <v>992</v>
      </c>
      <c r="J1475" s="780" t="s">
        <v>10</v>
      </c>
      <c r="K1475" s="780" t="s">
        <v>60</v>
      </c>
      <c r="L1475" s="778" t="str">
        <f t="shared" si="1302"/>
        <v>2.3</v>
      </c>
      <c r="M1475" s="781" t="s">
        <v>62</v>
      </c>
      <c r="N1475" s="781"/>
      <c r="O1475" s="778" t="s">
        <v>3373</v>
      </c>
      <c r="P1475" s="778" t="s">
        <v>65</v>
      </c>
      <c r="Q1475" s="782">
        <v>1</v>
      </c>
      <c r="R1475" s="320">
        <v>3000</v>
      </c>
      <c r="U1475" s="778">
        <v>30</v>
      </c>
      <c r="V1475" s="778">
        <v>4</v>
      </c>
      <c r="W1475" s="321"/>
      <c r="X1475" s="388"/>
      <c r="Y1475" s="389"/>
      <c r="Z1475" s="264"/>
      <c r="AA1475" s="264"/>
      <c r="AB1475" s="264"/>
      <c r="AC1475" s="264"/>
      <c r="AD1475" s="264"/>
      <c r="AE1475" s="320"/>
      <c r="AF1475" s="327"/>
      <c r="AG1475" s="327"/>
      <c r="AH1475" s="327">
        <f t="shared" si="1316"/>
        <v>3000</v>
      </c>
      <c r="AI1475" s="327">
        <f t="shared" si="1303"/>
        <v>400</v>
      </c>
      <c r="AJ1475" s="327">
        <f t="shared" si="1304"/>
        <v>0</v>
      </c>
      <c r="AK1475" s="327">
        <f t="shared" si="1305"/>
        <v>0</v>
      </c>
      <c r="AL1475" s="327">
        <f t="shared" si="1306"/>
        <v>0</v>
      </c>
      <c r="AM1475" s="327">
        <f t="shared" si="1307"/>
        <v>0</v>
      </c>
      <c r="AN1475" s="327">
        <f t="shared" si="1308"/>
        <v>0</v>
      </c>
      <c r="AO1475" s="327">
        <f t="shared" si="1309"/>
        <v>0</v>
      </c>
      <c r="AP1475" s="327">
        <f t="shared" si="1310"/>
        <v>0</v>
      </c>
      <c r="AQ1475" s="327">
        <f t="shared" si="1311"/>
        <v>0</v>
      </c>
      <c r="AR1475" s="264">
        <f t="shared" si="1317"/>
        <v>3400</v>
      </c>
      <c r="AS1475" s="623" t="s">
        <v>2578</v>
      </c>
      <c r="AU1475" s="373" t="s">
        <v>3535</v>
      </c>
      <c r="AV1475" s="373" t="s">
        <v>3536</v>
      </c>
      <c r="AW1475" s="375">
        <v>46058</v>
      </c>
      <c r="AX1475" s="373" t="s">
        <v>3537</v>
      </c>
      <c r="AY1475" s="375">
        <v>46078</v>
      </c>
      <c r="BA1475" s="623" t="s">
        <v>3538</v>
      </c>
      <c r="BB1475" s="384" t="s">
        <v>995</v>
      </c>
      <c r="BC1475" s="623" t="s">
        <v>3945</v>
      </c>
      <c r="BD1475" s="623" t="s">
        <v>3946</v>
      </c>
      <c r="BE1475" s="623" t="s">
        <v>3947</v>
      </c>
      <c r="BF1475" s="784">
        <v>46083</v>
      </c>
      <c r="BH1475" s="639">
        <v>5062</v>
      </c>
      <c r="BI1475" s="639"/>
      <c r="BK1475" s="639"/>
      <c r="BL1475" s="623">
        <v>5062</v>
      </c>
      <c r="BN1475" s="639"/>
      <c r="BO1475" s="639"/>
      <c r="BP1475" s="687" t="s">
        <v>3430</v>
      </c>
      <c r="BQ1475" s="1115" t="s">
        <v>3819</v>
      </c>
      <c r="BR1475" s="1422"/>
      <c r="BS1475" s="2903" t="s">
        <v>3391</v>
      </c>
      <c r="BT1475" s="623" t="s">
        <v>2821</v>
      </c>
      <c r="BU1475" s="623" t="s">
        <v>3392</v>
      </c>
      <c r="BV1475" s="776" t="s">
        <v>3393</v>
      </c>
      <c r="BW1475" s="777">
        <v>10105435245</v>
      </c>
      <c r="BX1475" s="798">
        <v>3000</v>
      </c>
      <c r="BY1475" s="618">
        <v>46086</v>
      </c>
      <c r="BZ1475" s="618">
        <v>46116</v>
      </c>
      <c r="CB1475" s="623">
        <f>S1475</f>
        <v>0</v>
      </c>
      <c r="CC1475" s="789">
        <f>AF1475</f>
        <v>0</v>
      </c>
      <c r="CE1475" s="791">
        <f>(R1475/30*CD1475)*Q1475</f>
        <v>0</v>
      </c>
      <c r="CG1475" s="791">
        <f>(R1475/30*CF1475)*Q1475</f>
        <v>0</v>
      </c>
      <c r="CH1475" s="791">
        <f>CC1475-CE1475</f>
        <v>0</v>
      </c>
      <c r="CI1475" s="791">
        <f>CC1475-CG1475</f>
        <v>0</v>
      </c>
      <c r="CJ1475" s="788"/>
      <c r="CK1475" s="623">
        <f>T1475</f>
        <v>0</v>
      </c>
      <c r="CL1475" s="789">
        <f>AG1475</f>
        <v>0</v>
      </c>
      <c r="CT1475" s="623">
        <v>30</v>
      </c>
      <c r="CU1475" s="789">
        <f t="shared" si="1295"/>
        <v>3000</v>
      </c>
      <c r="CV1475" s="623">
        <v>30</v>
      </c>
      <c r="CW1475" s="791">
        <f t="shared" si="1299"/>
        <v>3000</v>
      </c>
      <c r="CX1475" s="623">
        <v>30</v>
      </c>
      <c r="CY1475" s="791">
        <f t="shared" si="1301"/>
        <v>3000</v>
      </c>
      <c r="CZ1475" s="791">
        <f t="shared" si="1293"/>
        <v>0</v>
      </c>
      <c r="DA1475" s="791">
        <f t="shared" si="1294"/>
        <v>0</v>
      </c>
      <c r="DC1475" s="623">
        <v>30</v>
      </c>
      <c r="DD1475" s="789">
        <f t="shared" si="1288"/>
        <v>400</v>
      </c>
      <c r="DE1475" s="623">
        <v>4</v>
      </c>
      <c r="DF1475" s="791">
        <f t="shared" si="1312"/>
        <v>400</v>
      </c>
      <c r="DG1475" s="623">
        <v>4</v>
      </c>
      <c r="DH1475" s="791">
        <f t="shared" si="1313"/>
        <v>400</v>
      </c>
      <c r="DU1475" s="793">
        <f t="shared" si="1300"/>
        <v>3400</v>
      </c>
      <c r="DV1475" s="794">
        <f t="shared" si="1291"/>
        <v>3400</v>
      </c>
      <c r="DW1475" s="794">
        <f>CG1475+CP1475+CY1475+DH1475</f>
        <v>3400</v>
      </c>
      <c r="DX1475" s="794">
        <f t="shared" si="1314"/>
        <v>0</v>
      </c>
      <c r="DY1475" s="794">
        <f t="shared" si="1315"/>
        <v>0</v>
      </c>
      <c r="EG1475" s="621"/>
    </row>
    <row r="1476" spans="1:773" s="623" customFormat="1" ht="48" hidden="1" customHeight="1" x14ac:dyDescent="0.25">
      <c r="A1476" s="1378">
        <v>2026</v>
      </c>
      <c r="B1476" s="1378">
        <v>479</v>
      </c>
      <c r="C1476" s="1378" t="s">
        <v>58</v>
      </c>
      <c r="D1476" s="1378">
        <v>3000654</v>
      </c>
      <c r="E1476" s="1378">
        <v>5005020</v>
      </c>
      <c r="F1476" s="1378" t="s">
        <v>2269</v>
      </c>
      <c r="G1476" s="1378" t="s">
        <v>2270</v>
      </c>
      <c r="H1476" s="1378">
        <v>93</v>
      </c>
      <c r="I1476" s="1394" t="s">
        <v>992</v>
      </c>
      <c r="J1476" s="1395" t="s">
        <v>10</v>
      </c>
      <c r="K1476" s="1395" t="s">
        <v>60</v>
      </c>
      <c r="L1476" s="1378" t="str">
        <f t="shared" si="1302"/>
        <v>2.3</v>
      </c>
      <c r="M1476" s="1396" t="s">
        <v>62</v>
      </c>
      <c r="N1476" s="1396"/>
      <c r="O1476" s="1378" t="s">
        <v>3373</v>
      </c>
      <c r="P1476" s="1378" t="s">
        <v>65</v>
      </c>
      <c r="Q1476" s="1397">
        <v>1</v>
      </c>
      <c r="R1476" s="290">
        <v>3000</v>
      </c>
      <c r="S1476" s="373"/>
      <c r="T1476" s="373"/>
      <c r="U1476" s="1378">
        <v>0</v>
      </c>
      <c r="V1476" s="1378">
        <v>26</v>
      </c>
      <c r="W1476" s="286"/>
      <c r="X1476" s="286"/>
      <c r="Y1476" s="286"/>
      <c r="Z1476" s="286"/>
      <c r="AA1476" s="286"/>
      <c r="AB1476" s="286"/>
      <c r="AC1476" s="286"/>
      <c r="AD1476" s="286"/>
      <c r="AE1476" s="290"/>
      <c r="AF1476" s="340">
        <f>+$R1476*(S1476/30)*$Q1476</f>
        <v>0</v>
      </c>
      <c r="AG1476" s="340">
        <f>+$R1476*(T1476/30)*$Q1476</f>
        <v>0</v>
      </c>
      <c r="AH1476" s="340">
        <f t="shared" si="1316"/>
        <v>0</v>
      </c>
      <c r="AI1476" s="340">
        <f t="shared" si="1303"/>
        <v>2600</v>
      </c>
      <c r="AJ1476" s="340">
        <f t="shared" si="1304"/>
        <v>0</v>
      </c>
      <c r="AK1476" s="340">
        <f t="shared" si="1305"/>
        <v>0</v>
      </c>
      <c r="AL1476" s="340">
        <f t="shared" si="1306"/>
        <v>0</v>
      </c>
      <c r="AM1476" s="340">
        <f t="shared" si="1307"/>
        <v>0</v>
      </c>
      <c r="AN1476" s="340">
        <f t="shared" si="1308"/>
        <v>0</v>
      </c>
      <c r="AO1476" s="340">
        <f t="shared" si="1309"/>
        <v>0</v>
      </c>
      <c r="AP1476" s="340">
        <f t="shared" si="1310"/>
        <v>0</v>
      </c>
      <c r="AQ1476" s="340">
        <f t="shared" si="1311"/>
        <v>0</v>
      </c>
      <c r="AR1476" s="291">
        <f t="shared" si="1317"/>
        <v>2600</v>
      </c>
      <c r="AS1476" s="373" t="s">
        <v>2578</v>
      </c>
      <c r="AT1476" s="373"/>
      <c r="AU1476" s="373" t="s">
        <v>3535</v>
      </c>
      <c r="AV1476" s="373" t="s">
        <v>3536</v>
      </c>
      <c r="AW1476" s="375">
        <v>46058</v>
      </c>
      <c r="AX1476" s="373" t="s">
        <v>3537</v>
      </c>
      <c r="AY1476" s="375">
        <v>46078</v>
      </c>
      <c r="AZ1476" s="373"/>
      <c r="BA1476" s="373" t="s">
        <v>3538</v>
      </c>
      <c r="BB1476" s="901" t="s">
        <v>995</v>
      </c>
      <c r="BC1476" s="373" t="s">
        <v>3808</v>
      </c>
      <c r="BD1476" s="373" t="s">
        <v>3809</v>
      </c>
      <c r="BE1476" s="373" t="s">
        <v>3810</v>
      </c>
      <c r="BF1476" s="375">
        <v>46108</v>
      </c>
      <c r="BG1476" s="373"/>
      <c r="BH1476" s="687">
        <v>6164</v>
      </c>
      <c r="BI1476" s="687"/>
      <c r="BJ1476" s="373"/>
      <c r="BK1476" s="687"/>
      <c r="BL1476" s="373">
        <v>6164</v>
      </c>
      <c r="BM1476" s="373"/>
      <c r="BN1476" s="687"/>
      <c r="BO1476" s="687"/>
      <c r="BP1476" s="376"/>
      <c r="BQ1476" s="1115" t="s">
        <v>3815</v>
      </c>
      <c r="BR1476" s="1422"/>
      <c r="BS1476" s="1633" t="s">
        <v>3391</v>
      </c>
      <c r="BT1476" s="1634" t="s">
        <v>2821</v>
      </c>
      <c r="BU1476" s="1634" t="s">
        <v>3392</v>
      </c>
      <c r="BV1476" s="1636">
        <v>10543524</v>
      </c>
      <c r="BW1476" s="1637">
        <v>10105435245</v>
      </c>
      <c r="BX1476" s="798">
        <v>3000</v>
      </c>
      <c r="BY1476" s="1496">
        <v>46117</v>
      </c>
      <c r="BZ1476" s="1496">
        <v>46142</v>
      </c>
      <c r="CA1476" s="373"/>
      <c r="CB1476" s="373"/>
      <c r="CC1476" s="1446"/>
      <c r="CD1476" s="373"/>
      <c r="CE1476" s="390"/>
      <c r="CF1476" s="373"/>
      <c r="CG1476" s="390"/>
      <c r="CH1476" s="390"/>
      <c r="CI1476" s="390"/>
      <c r="CJ1476" s="1468"/>
      <c r="CK1476" s="373"/>
      <c r="CL1476" s="1446"/>
      <c r="CM1476" s="373"/>
      <c r="CN1476" s="373"/>
      <c r="CO1476" s="373"/>
      <c r="CP1476" s="373"/>
      <c r="CQ1476" s="373"/>
      <c r="CR1476" s="373"/>
      <c r="CS1476" s="373"/>
      <c r="CT1476" s="373">
        <v>0</v>
      </c>
      <c r="CU1476" s="1446">
        <f t="shared" si="1295"/>
        <v>0</v>
      </c>
      <c r="CV1476" s="373">
        <v>0</v>
      </c>
      <c r="CW1476" s="390">
        <f t="shared" si="1299"/>
        <v>0</v>
      </c>
      <c r="CX1476" s="373">
        <v>0</v>
      </c>
      <c r="CY1476" s="390">
        <f t="shared" si="1301"/>
        <v>0</v>
      </c>
      <c r="CZ1476" s="390">
        <f t="shared" si="1293"/>
        <v>0</v>
      </c>
      <c r="DA1476" s="390">
        <f t="shared" si="1294"/>
        <v>0</v>
      </c>
      <c r="DB1476" s="373"/>
      <c r="DC1476" s="373">
        <v>26</v>
      </c>
      <c r="DD1476" s="1446">
        <f t="shared" si="1288"/>
        <v>2600</v>
      </c>
      <c r="DE1476" s="373">
        <v>26</v>
      </c>
      <c r="DF1476" s="390">
        <f t="shared" si="1312"/>
        <v>2600</v>
      </c>
      <c r="DG1476" s="373">
        <v>26</v>
      </c>
      <c r="DH1476" s="390">
        <f t="shared" si="1313"/>
        <v>2600</v>
      </c>
      <c r="DI1476" s="390">
        <f>DD1476-DF1476</f>
        <v>0</v>
      </c>
      <c r="DJ1476" s="390">
        <f>DD1476-DH1476</f>
        <v>0</v>
      </c>
      <c r="DK1476" s="390"/>
      <c r="DL1476" s="390"/>
      <c r="DM1476" s="390"/>
      <c r="DN1476" s="390"/>
      <c r="DO1476" s="390"/>
      <c r="DP1476" s="390"/>
      <c r="DQ1476" s="390"/>
      <c r="DR1476" s="390"/>
      <c r="DS1476" s="390"/>
      <c r="DT1476" s="373"/>
      <c r="DU1476" s="793">
        <f t="shared" si="1300"/>
        <v>2600</v>
      </c>
      <c r="DV1476" s="794">
        <f t="shared" si="1291"/>
        <v>2600</v>
      </c>
      <c r="DW1476" s="794">
        <v>2600</v>
      </c>
      <c r="DX1476" s="794">
        <f t="shared" si="1314"/>
        <v>0</v>
      </c>
      <c r="DY1476" s="794">
        <f t="shared" si="1315"/>
        <v>0</v>
      </c>
      <c r="DZ1476" s="373"/>
      <c r="EA1476" s="373"/>
      <c r="EB1476" s="373"/>
      <c r="EC1476" s="373"/>
      <c r="ED1476" s="373"/>
      <c r="EE1476" s="373"/>
      <c r="EF1476" s="373"/>
      <c r="EG1476" s="373"/>
      <c r="EH1476" s="373"/>
      <c r="EI1476" s="373"/>
      <c r="EJ1476" s="373"/>
      <c r="EK1476" s="373"/>
      <c r="EL1476" s="373"/>
      <c r="EM1476" s="373"/>
      <c r="EN1476" s="373"/>
      <c r="EO1476" s="373"/>
      <c r="EP1476" s="373"/>
      <c r="EQ1476" s="373"/>
      <c r="ER1476" s="373"/>
      <c r="ES1476" s="373"/>
      <c r="ET1476" s="373"/>
      <c r="EU1476" s="373"/>
      <c r="EV1476" s="373"/>
      <c r="EW1476" s="373"/>
      <c r="EX1476" s="373"/>
      <c r="EY1476" s="373"/>
      <c r="EZ1476" s="373"/>
      <c r="FA1476" s="373"/>
      <c r="FB1476" s="373"/>
      <c r="FC1476" s="373"/>
      <c r="FD1476" s="373"/>
      <c r="FE1476" s="373"/>
      <c r="FF1476" s="373"/>
      <c r="FG1476" s="373"/>
      <c r="FH1476" s="373"/>
      <c r="FI1476" s="838"/>
    </row>
    <row r="1477" spans="1:773" s="1480" customFormat="1" ht="48" hidden="1" customHeight="1" x14ac:dyDescent="0.25">
      <c r="A1477" s="1365">
        <v>2026</v>
      </c>
      <c r="B1477" s="1365">
        <v>479</v>
      </c>
      <c r="C1477" s="1365" t="s">
        <v>58</v>
      </c>
      <c r="D1477" s="1365">
        <v>3000654</v>
      </c>
      <c r="E1477" s="1365">
        <v>5005020</v>
      </c>
      <c r="F1477" s="1365" t="s">
        <v>2269</v>
      </c>
      <c r="G1477" s="1365" t="s">
        <v>2270</v>
      </c>
      <c r="H1477" s="1365">
        <v>93</v>
      </c>
      <c r="I1477" s="1366" t="s">
        <v>992</v>
      </c>
      <c r="J1477" s="1367" t="s">
        <v>10</v>
      </c>
      <c r="K1477" s="1367" t="s">
        <v>60</v>
      </c>
      <c r="L1477" s="1365" t="str">
        <f t="shared" si="1302"/>
        <v>2.3</v>
      </c>
      <c r="M1477" s="1368" t="s">
        <v>62</v>
      </c>
      <c r="N1477" s="1368"/>
      <c r="O1477" s="1365" t="s">
        <v>3373</v>
      </c>
      <c r="P1477" s="1365" t="s">
        <v>65</v>
      </c>
      <c r="Q1477" s="1369">
        <v>1</v>
      </c>
      <c r="R1477" s="285">
        <v>3000</v>
      </c>
      <c r="S1477" s="373"/>
      <c r="T1477" s="373"/>
      <c r="U1477" s="1365">
        <v>30</v>
      </c>
      <c r="V1477" s="1365">
        <v>30</v>
      </c>
      <c r="W1477" s="286"/>
      <c r="X1477" s="290"/>
      <c r="Y1477" s="291"/>
      <c r="Z1477" s="288"/>
      <c r="AA1477" s="288"/>
      <c r="AB1477" s="288"/>
      <c r="AC1477" s="288"/>
      <c r="AD1477" s="288"/>
      <c r="AE1477" s="285"/>
      <c r="AF1477" s="284"/>
      <c r="AG1477" s="284"/>
      <c r="AH1477" s="284">
        <f t="shared" si="1316"/>
        <v>3000</v>
      </c>
      <c r="AI1477" s="284">
        <f t="shared" si="1303"/>
        <v>3000</v>
      </c>
      <c r="AJ1477" s="284">
        <f t="shared" si="1304"/>
        <v>0</v>
      </c>
      <c r="AK1477" s="284">
        <f t="shared" si="1305"/>
        <v>0</v>
      </c>
      <c r="AL1477" s="284">
        <f t="shared" si="1306"/>
        <v>0</v>
      </c>
      <c r="AM1477" s="284">
        <f t="shared" si="1307"/>
        <v>0</v>
      </c>
      <c r="AN1477" s="284">
        <f t="shared" si="1308"/>
        <v>0</v>
      </c>
      <c r="AO1477" s="284">
        <f t="shared" si="1309"/>
        <v>0</v>
      </c>
      <c r="AP1477" s="284">
        <f t="shared" si="1310"/>
        <v>0</v>
      </c>
      <c r="AQ1477" s="284">
        <f t="shared" si="1311"/>
        <v>0</v>
      </c>
      <c r="AR1477" s="288">
        <f t="shared" si="1317"/>
        <v>6000</v>
      </c>
      <c r="AS1477" s="373" t="s">
        <v>2578</v>
      </c>
      <c r="AT1477" s="373"/>
      <c r="AU1477" s="373" t="s">
        <v>3535</v>
      </c>
      <c r="AV1477" s="373" t="s">
        <v>3536</v>
      </c>
      <c r="AW1477" s="375">
        <v>46058</v>
      </c>
      <c r="AX1477" s="373" t="s">
        <v>3537</v>
      </c>
      <c r="AY1477" s="375">
        <v>46078</v>
      </c>
      <c r="AZ1477" s="373"/>
      <c r="BA1477" s="373" t="s">
        <v>3538</v>
      </c>
      <c r="BB1477" s="901" t="s">
        <v>995</v>
      </c>
      <c r="BC1477" s="373" t="s">
        <v>3798</v>
      </c>
      <c r="BD1477" s="373" t="s">
        <v>3799</v>
      </c>
      <c r="BE1477" s="373" t="s">
        <v>3800</v>
      </c>
      <c r="BF1477" s="375">
        <v>46119</v>
      </c>
      <c r="BG1477" s="373"/>
      <c r="BH1477" s="687">
        <v>6299</v>
      </c>
      <c r="BI1477" s="687"/>
      <c r="BJ1477" s="373"/>
      <c r="BK1477" s="687"/>
      <c r="BL1477" s="373">
        <v>6299</v>
      </c>
      <c r="BM1477" s="373"/>
      <c r="BN1477" s="687"/>
      <c r="BO1477" s="687"/>
      <c r="BP1477" s="376"/>
      <c r="BQ1477" s="1115" t="s">
        <v>3966</v>
      </c>
      <c r="BR1477" s="1422"/>
      <c r="BS1477" s="1638" t="s">
        <v>1796</v>
      </c>
      <c r="BT1477" s="1399" t="s">
        <v>3983</v>
      </c>
      <c r="BU1477" s="1399" t="s">
        <v>3984</v>
      </c>
      <c r="BV1477" s="1400">
        <v>76058112</v>
      </c>
      <c r="BW1477" s="1401">
        <v>10760581122</v>
      </c>
      <c r="BX1477" s="798">
        <v>3000</v>
      </c>
      <c r="BY1477" s="907">
        <v>46123</v>
      </c>
      <c r="BZ1477" s="907">
        <v>46142</v>
      </c>
      <c r="CA1477" s="373"/>
      <c r="CB1477" s="373">
        <f>S1477</f>
        <v>0</v>
      </c>
      <c r="CC1477" s="1446">
        <f>AF1477</f>
        <v>0</v>
      </c>
      <c r="CD1477" s="373"/>
      <c r="CE1477" s="390">
        <f>(R1477/30*CD1477)*Q1477</f>
        <v>0</v>
      </c>
      <c r="CF1477" s="373"/>
      <c r="CG1477" s="390">
        <f>(R1477/30*CF1477)*Q1477</f>
        <v>0</v>
      </c>
      <c r="CH1477" s="390">
        <f>CC1477-CE1477</f>
        <v>0</v>
      </c>
      <c r="CI1477" s="390">
        <f>CC1477-CG1477</f>
        <v>0</v>
      </c>
      <c r="CJ1477" s="1468"/>
      <c r="CK1477" s="373">
        <f>T1477</f>
        <v>0</v>
      </c>
      <c r="CL1477" s="1446">
        <f>AG1477</f>
        <v>0</v>
      </c>
      <c r="CM1477" s="373"/>
      <c r="CN1477" s="373"/>
      <c r="CO1477" s="373"/>
      <c r="CP1477" s="373"/>
      <c r="CQ1477" s="623"/>
      <c r="CR1477" s="623"/>
      <c r="CS1477" s="623"/>
      <c r="CT1477" s="373">
        <v>30</v>
      </c>
      <c r="CU1477" s="1446">
        <f t="shared" si="1295"/>
        <v>3000</v>
      </c>
      <c r="CV1477" s="373">
        <v>30</v>
      </c>
      <c r="CW1477" s="390">
        <f t="shared" si="1299"/>
        <v>3000</v>
      </c>
      <c r="CX1477" s="373">
        <v>30</v>
      </c>
      <c r="CY1477" s="390">
        <f t="shared" si="1301"/>
        <v>3000</v>
      </c>
      <c r="CZ1477" s="390">
        <f t="shared" si="1293"/>
        <v>0</v>
      </c>
      <c r="DA1477" s="390">
        <f t="shared" si="1294"/>
        <v>0</v>
      </c>
      <c r="DB1477" s="373"/>
      <c r="DC1477" s="373">
        <v>30</v>
      </c>
      <c r="DD1477" s="1446">
        <f t="shared" si="1288"/>
        <v>3000</v>
      </c>
      <c r="DE1477" s="373">
        <v>4</v>
      </c>
      <c r="DF1477" s="390">
        <f t="shared" si="1312"/>
        <v>400</v>
      </c>
      <c r="DG1477" s="373">
        <v>4</v>
      </c>
      <c r="DH1477" s="390">
        <f t="shared" si="1313"/>
        <v>400</v>
      </c>
      <c r="DI1477" s="373"/>
      <c r="DJ1477" s="373"/>
      <c r="DK1477" s="373"/>
      <c r="DL1477" s="373"/>
      <c r="DM1477" s="373"/>
      <c r="DN1477" s="373"/>
      <c r="DO1477" s="373"/>
      <c r="DP1477" s="373"/>
      <c r="DQ1477" s="373"/>
      <c r="DR1477" s="373"/>
      <c r="DS1477" s="373"/>
      <c r="DT1477" s="373"/>
      <c r="DU1477" s="789">
        <f t="shared" si="1300"/>
        <v>6000</v>
      </c>
      <c r="DV1477" s="791">
        <v>3000</v>
      </c>
      <c r="DW1477" s="791">
        <v>3000</v>
      </c>
      <c r="DX1477" s="791">
        <f t="shared" si="1314"/>
        <v>3000</v>
      </c>
      <c r="DY1477" s="791">
        <f t="shared" si="1315"/>
        <v>3000</v>
      </c>
      <c r="DZ1477" s="373"/>
      <c r="EA1477" s="373"/>
      <c r="EB1477" s="373"/>
      <c r="EC1477" s="373" t="s">
        <v>3985</v>
      </c>
      <c r="ED1477" s="373"/>
      <c r="EE1477" s="373"/>
      <c r="EF1477" s="373"/>
      <c r="EG1477" s="1240"/>
      <c r="EH1477" s="373"/>
      <c r="EI1477" s="373"/>
      <c r="EJ1477" s="373"/>
      <c r="EK1477" s="373"/>
      <c r="EL1477" s="373"/>
      <c r="EM1477" s="373"/>
      <c r="EN1477" s="373"/>
      <c r="EO1477" s="373"/>
      <c r="EP1477" s="373"/>
      <c r="EQ1477" s="373"/>
      <c r="ER1477" s="373"/>
      <c r="ES1477" s="373"/>
      <c r="ET1477" s="373"/>
      <c r="EU1477" s="373"/>
      <c r="EV1477" s="373"/>
      <c r="EW1477" s="373"/>
      <c r="EX1477" s="373"/>
      <c r="EY1477" s="373"/>
      <c r="EZ1477" s="373"/>
      <c r="FA1477" s="373"/>
      <c r="FB1477" s="373"/>
      <c r="FC1477" s="373"/>
      <c r="FD1477" s="373"/>
      <c r="FE1477" s="373"/>
      <c r="FF1477" s="373"/>
      <c r="FG1477" s="373"/>
      <c r="FH1477" s="373"/>
      <c r="FI1477" s="838"/>
      <c r="FJ1477" s="623"/>
      <c r="FK1477" s="623"/>
      <c r="FL1477" s="623"/>
      <c r="FM1477" s="623"/>
      <c r="FN1477" s="623"/>
      <c r="FO1477" s="623"/>
      <c r="FP1477" s="623"/>
      <c r="FQ1477" s="623"/>
      <c r="FR1477" s="623"/>
      <c r="FS1477" s="623"/>
      <c r="FT1477" s="623"/>
      <c r="FU1477" s="623"/>
      <c r="FV1477" s="623"/>
      <c r="FW1477" s="623"/>
      <c r="FX1477" s="623"/>
      <c r="FY1477" s="623"/>
      <c r="FZ1477" s="623"/>
      <c r="GA1477" s="623"/>
      <c r="GB1477" s="623"/>
      <c r="GC1477" s="623"/>
      <c r="GD1477" s="623"/>
      <c r="GE1477" s="623"/>
      <c r="GF1477" s="623"/>
      <c r="GG1477" s="623"/>
      <c r="GH1477" s="623"/>
      <c r="GI1477" s="623"/>
      <c r="GJ1477" s="623"/>
      <c r="GK1477" s="623"/>
      <c r="GL1477" s="623"/>
      <c r="GM1477" s="623"/>
      <c r="GN1477" s="623"/>
      <c r="GO1477" s="623"/>
      <c r="GP1477" s="623"/>
      <c r="GQ1477" s="623"/>
      <c r="GR1477" s="623"/>
      <c r="GS1477" s="623"/>
      <c r="GT1477" s="623"/>
      <c r="GU1477" s="623"/>
      <c r="GV1477" s="623"/>
      <c r="GW1477" s="623"/>
      <c r="GX1477" s="623"/>
      <c r="GY1477" s="623"/>
      <c r="GZ1477" s="623"/>
      <c r="HA1477" s="623"/>
      <c r="HB1477" s="623"/>
      <c r="HC1477" s="623"/>
      <c r="HD1477" s="623"/>
      <c r="HE1477" s="623"/>
      <c r="HF1477" s="623"/>
      <c r="HG1477" s="623"/>
      <c r="HH1477" s="623"/>
      <c r="HI1477" s="623"/>
      <c r="HJ1477" s="623"/>
      <c r="HK1477" s="623"/>
      <c r="HL1477" s="623"/>
      <c r="HM1477" s="623"/>
      <c r="HN1477" s="623"/>
      <c r="HO1477" s="623"/>
      <c r="HP1477" s="623"/>
      <c r="HQ1477" s="623"/>
      <c r="HR1477" s="623"/>
      <c r="HS1477" s="623"/>
      <c r="HT1477" s="623"/>
      <c r="HU1477" s="623"/>
      <c r="HV1477" s="623"/>
      <c r="HW1477" s="623"/>
      <c r="HX1477" s="623"/>
      <c r="HY1477" s="623"/>
      <c r="HZ1477" s="623"/>
      <c r="IA1477" s="623"/>
      <c r="IB1477" s="623"/>
      <c r="IC1477" s="623"/>
      <c r="ID1477" s="623"/>
      <c r="IE1477" s="623"/>
      <c r="IF1477" s="623"/>
      <c r="IG1477" s="623"/>
      <c r="IH1477" s="623"/>
      <c r="II1477" s="623"/>
      <c r="IJ1477" s="623"/>
      <c r="IK1477" s="623"/>
      <c r="IL1477" s="623"/>
      <c r="IM1477" s="623"/>
      <c r="IN1477" s="623"/>
      <c r="IO1477" s="623"/>
      <c r="IP1477" s="623"/>
      <c r="IQ1477" s="623"/>
      <c r="IR1477" s="623"/>
      <c r="IS1477" s="623"/>
      <c r="IT1477" s="623"/>
      <c r="IU1477" s="623"/>
      <c r="IV1477" s="623"/>
      <c r="IW1477" s="623"/>
      <c r="IX1477" s="623"/>
      <c r="IY1477" s="623"/>
      <c r="IZ1477" s="623"/>
      <c r="JA1477" s="623"/>
      <c r="JB1477" s="623"/>
      <c r="JC1477" s="623"/>
      <c r="JD1477" s="623"/>
      <c r="JE1477" s="623"/>
      <c r="JF1477" s="623"/>
      <c r="JG1477" s="623"/>
      <c r="JH1477" s="623"/>
      <c r="JI1477" s="623"/>
      <c r="JJ1477" s="623"/>
      <c r="JK1477" s="623"/>
      <c r="JL1477" s="623"/>
      <c r="JM1477" s="623"/>
      <c r="JN1477" s="623"/>
      <c r="JO1477" s="623"/>
      <c r="JP1477" s="623"/>
      <c r="JQ1477" s="623"/>
      <c r="JR1477" s="623"/>
      <c r="JS1477" s="623"/>
      <c r="JT1477" s="623"/>
      <c r="JU1477" s="623"/>
      <c r="JV1477" s="623"/>
      <c r="JW1477" s="623"/>
      <c r="JX1477" s="623"/>
      <c r="JY1477" s="623"/>
      <c r="JZ1477" s="623"/>
      <c r="KA1477" s="623"/>
      <c r="KB1477" s="623"/>
      <c r="KC1477" s="623"/>
      <c r="KD1477" s="623"/>
      <c r="KE1477" s="623"/>
      <c r="KF1477" s="623"/>
      <c r="KG1477" s="623"/>
      <c r="KH1477" s="623"/>
      <c r="KI1477" s="623"/>
      <c r="KJ1477" s="623"/>
      <c r="KK1477" s="623"/>
      <c r="KL1477" s="623"/>
      <c r="KM1477" s="623"/>
      <c r="KN1477" s="623"/>
      <c r="KO1477" s="623"/>
      <c r="KP1477" s="623"/>
      <c r="KQ1477" s="623"/>
      <c r="KR1477" s="623"/>
      <c r="KS1477" s="623"/>
      <c r="KT1477" s="623"/>
      <c r="KU1477" s="623"/>
      <c r="KV1477" s="623"/>
      <c r="KW1477" s="623"/>
      <c r="KX1477" s="623"/>
      <c r="KY1477" s="623"/>
      <c r="KZ1477" s="623"/>
      <c r="LA1477" s="623"/>
      <c r="LB1477" s="623"/>
      <c r="LC1477" s="623"/>
      <c r="LD1477" s="623"/>
      <c r="LE1477" s="623"/>
      <c r="LF1477" s="623"/>
      <c r="LG1477" s="623"/>
      <c r="LH1477" s="623"/>
      <c r="LI1477" s="623"/>
      <c r="LJ1477" s="623"/>
      <c r="LK1477" s="623"/>
      <c r="LL1477" s="623"/>
      <c r="LM1477" s="623"/>
      <c r="LN1477" s="623"/>
      <c r="LO1477" s="623"/>
      <c r="LP1477" s="623"/>
      <c r="LQ1477" s="623"/>
      <c r="LR1477" s="623"/>
      <c r="LS1477" s="623"/>
      <c r="LT1477" s="623"/>
      <c r="LU1477" s="623"/>
      <c r="LV1477" s="623"/>
      <c r="LW1477" s="623"/>
      <c r="LX1477" s="623"/>
      <c r="LY1477" s="623"/>
      <c r="LZ1477" s="623"/>
      <c r="MA1477" s="623"/>
      <c r="MB1477" s="623"/>
      <c r="MC1477" s="623"/>
      <c r="MD1477" s="623"/>
      <c r="ME1477" s="623"/>
      <c r="MF1477" s="623"/>
      <c r="MG1477" s="623"/>
      <c r="MH1477" s="623"/>
      <c r="MI1477" s="623"/>
      <c r="MJ1477" s="623"/>
      <c r="MK1477" s="623"/>
      <c r="ML1477" s="623"/>
      <c r="MM1477" s="623"/>
      <c r="MN1477" s="623"/>
      <c r="MO1477" s="623"/>
      <c r="MP1477" s="623"/>
      <c r="MQ1477" s="623"/>
      <c r="MR1477" s="623"/>
      <c r="MS1477" s="623"/>
      <c r="MT1477" s="623"/>
      <c r="MU1477" s="623"/>
      <c r="MV1477" s="623"/>
      <c r="MW1477" s="623"/>
      <c r="MX1477" s="623"/>
      <c r="MY1477" s="623"/>
      <c r="MZ1477" s="623"/>
      <c r="NA1477" s="623"/>
      <c r="NB1477" s="623"/>
      <c r="NC1477" s="623"/>
      <c r="ND1477" s="623"/>
      <c r="NE1477" s="623"/>
      <c r="NF1477" s="623"/>
      <c r="NG1477" s="623"/>
      <c r="NH1477" s="623"/>
      <c r="NI1477" s="623"/>
      <c r="NJ1477" s="623"/>
      <c r="NK1477" s="623"/>
      <c r="NL1477" s="623"/>
      <c r="NM1477" s="623"/>
      <c r="NN1477" s="623"/>
      <c r="NO1477" s="623"/>
      <c r="NP1477" s="623"/>
      <c r="NQ1477" s="623"/>
      <c r="NR1477" s="623"/>
      <c r="NS1477" s="623"/>
      <c r="NT1477" s="623"/>
      <c r="NU1477" s="623"/>
      <c r="NV1477" s="623"/>
      <c r="NW1477" s="623"/>
      <c r="NX1477" s="623"/>
      <c r="NY1477" s="623"/>
      <c r="NZ1477" s="623"/>
      <c r="OA1477" s="623"/>
      <c r="OB1477" s="623"/>
      <c r="OC1477" s="623"/>
      <c r="OD1477" s="623"/>
      <c r="OE1477" s="623"/>
      <c r="OF1477" s="623"/>
      <c r="OG1477" s="623"/>
      <c r="OH1477" s="623"/>
      <c r="OI1477" s="623"/>
      <c r="OJ1477" s="623"/>
      <c r="OK1477" s="623"/>
      <c r="OL1477" s="623"/>
      <c r="OM1477" s="623"/>
      <c r="ON1477" s="623"/>
      <c r="OO1477" s="623"/>
      <c r="OP1477" s="623"/>
      <c r="OQ1477" s="623"/>
      <c r="OR1477" s="623"/>
      <c r="OS1477" s="623"/>
      <c r="OT1477" s="623"/>
      <c r="OU1477" s="623"/>
      <c r="OV1477" s="623"/>
      <c r="OW1477" s="623"/>
      <c r="OX1477" s="623"/>
      <c r="OY1477" s="623"/>
      <c r="OZ1477" s="623"/>
      <c r="PA1477" s="623"/>
      <c r="PB1477" s="623"/>
      <c r="PC1477" s="623"/>
      <c r="PD1477" s="623"/>
      <c r="PE1477" s="623"/>
      <c r="PF1477" s="623"/>
      <c r="PG1477" s="623"/>
      <c r="PH1477" s="623"/>
      <c r="PI1477" s="623"/>
      <c r="PJ1477" s="623"/>
      <c r="PK1477" s="623"/>
      <c r="PL1477" s="623"/>
      <c r="PM1477" s="623"/>
      <c r="PN1477" s="623"/>
      <c r="PO1477" s="623"/>
      <c r="PP1477" s="623"/>
      <c r="PQ1477" s="623"/>
      <c r="PR1477" s="623"/>
      <c r="PS1477" s="623"/>
      <c r="PT1477" s="623"/>
      <c r="PU1477" s="623"/>
      <c r="PV1477" s="623"/>
      <c r="PW1477" s="623"/>
      <c r="PX1477" s="623"/>
      <c r="PY1477" s="623"/>
      <c r="PZ1477" s="623"/>
      <c r="QA1477" s="623"/>
      <c r="QB1477" s="623"/>
      <c r="QC1477" s="623"/>
      <c r="QD1477" s="623"/>
      <c r="QE1477" s="623"/>
      <c r="QF1477" s="623"/>
      <c r="QG1477" s="623"/>
      <c r="QH1477" s="623"/>
      <c r="QI1477" s="623"/>
      <c r="QJ1477" s="623"/>
      <c r="QK1477" s="623"/>
      <c r="QL1477" s="623"/>
      <c r="QM1477" s="623"/>
      <c r="QN1477" s="623"/>
      <c r="QO1477" s="623"/>
      <c r="QP1477" s="623"/>
      <c r="QQ1477" s="623"/>
      <c r="QR1477" s="623"/>
      <c r="QS1477" s="623"/>
      <c r="QT1477" s="623"/>
      <c r="QU1477" s="623"/>
      <c r="QV1477" s="623"/>
      <c r="QW1477" s="623"/>
      <c r="QX1477" s="623"/>
      <c r="QY1477" s="623"/>
      <c r="QZ1477" s="623"/>
      <c r="RA1477" s="623"/>
      <c r="RB1477" s="623"/>
      <c r="RC1477" s="623"/>
      <c r="RD1477" s="623"/>
      <c r="RE1477" s="623"/>
      <c r="RF1477" s="623"/>
      <c r="RG1477" s="623"/>
      <c r="RH1477" s="623"/>
      <c r="RI1477" s="623"/>
      <c r="RJ1477" s="623"/>
      <c r="RK1477" s="623"/>
      <c r="RL1477" s="623"/>
      <c r="RM1477" s="623"/>
      <c r="RN1477" s="623"/>
      <c r="RO1477" s="623"/>
      <c r="RP1477" s="623"/>
      <c r="RQ1477" s="623"/>
      <c r="RR1477" s="623"/>
      <c r="RS1477" s="623"/>
      <c r="RT1477" s="623"/>
      <c r="RU1477" s="623"/>
      <c r="RV1477" s="623"/>
      <c r="RW1477" s="623"/>
      <c r="RX1477" s="623"/>
      <c r="RY1477" s="623"/>
      <c r="RZ1477" s="623"/>
      <c r="SA1477" s="623"/>
      <c r="SB1477" s="623"/>
      <c r="SC1477" s="623"/>
      <c r="SD1477" s="623"/>
      <c r="SE1477" s="623"/>
      <c r="SF1477" s="623"/>
      <c r="SG1477" s="623"/>
      <c r="SH1477" s="623"/>
      <c r="SI1477" s="623"/>
      <c r="SJ1477" s="623"/>
      <c r="SK1477" s="623"/>
      <c r="SL1477" s="623"/>
      <c r="SM1477" s="623"/>
      <c r="SN1477" s="623"/>
      <c r="SO1477" s="623"/>
      <c r="SP1477" s="623"/>
      <c r="SQ1477" s="623"/>
      <c r="SR1477" s="623"/>
      <c r="SS1477" s="623"/>
      <c r="ST1477" s="623"/>
      <c r="SU1477" s="623"/>
      <c r="SV1477" s="623"/>
      <c r="SW1477" s="623"/>
      <c r="SX1477" s="623"/>
      <c r="SY1477" s="623"/>
      <c r="SZ1477" s="623"/>
      <c r="TA1477" s="623"/>
      <c r="TB1477" s="623"/>
      <c r="TC1477" s="623"/>
      <c r="TD1477" s="623"/>
      <c r="TE1477" s="623"/>
      <c r="TF1477" s="623"/>
      <c r="TG1477" s="623"/>
      <c r="TH1477" s="623"/>
      <c r="TI1477" s="623"/>
      <c r="TJ1477" s="623"/>
      <c r="TK1477" s="623"/>
      <c r="TL1477" s="623"/>
      <c r="TM1477" s="623"/>
      <c r="TN1477" s="623"/>
      <c r="TO1477" s="623"/>
      <c r="TP1477" s="623"/>
      <c r="TQ1477" s="623"/>
      <c r="TR1477" s="623"/>
      <c r="TS1477" s="623"/>
      <c r="TT1477" s="623"/>
      <c r="TU1477" s="623"/>
      <c r="TV1477" s="623"/>
      <c r="TW1477" s="623"/>
      <c r="TX1477" s="623"/>
      <c r="TY1477" s="623"/>
      <c r="TZ1477" s="623"/>
      <c r="UA1477" s="623"/>
      <c r="UB1477" s="623"/>
      <c r="UC1477" s="623"/>
      <c r="UD1477" s="623"/>
      <c r="UE1477" s="623"/>
      <c r="UF1477" s="623"/>
      <c r="UG1477" s="623"/>
      <c r="UH1477" s="623"/>
      <c r="UI1477" s="623"/>
      <c r="UJ1477" s="623"/>
      <c r="UK1477" s="623"/>
      <c r="UL1477" s="623"/>
      <c r="UM1477" s="623"/>
      <c r="UN1477" s="623"/>
      <c r="UO1477" s="623"/>
      <c r="UP1477" s="623"/>
      <c r="UQ1477" s="623"/>
      <c r="UR1477" s="623"/>
      <c r="US1477" s="623"/>
      <c r="UT1477" s="623"/>
      <c r="UU1477" s="623"/>
      <c r="UV1477" s="623"/>
      <c r="UW1477" s="623"/>
      <c r="UX1477" s="623"/>
      <c r="UY1477" s="623"/>
      <c r="UZ1477" s="623"/>
      <c r="VA1477" s="623"/>
      <c r="VB1477" s="623"/>
      <c r="VC1477" s="623"/>
      <c r="VD1477" s="623"/>
      <c r="VE1477" s="623"/>
      <c r="VF1477" s="623"/>
      <c r="VG1477" s="623"/>
      <c r="VH1477" s="623"/>
      <c r="VI1477" s="623"/>
      <c r="VJ1477" s="623"/>
      <c r="VK1477" s="623"/>
      <c r="VL1477" s="623"/>
      <c r="VM1477" s="623"/>
      <c r="VN1477" s="623"/>
      <c r="VO1477" s="623"/>
      <c r="VP1477" s="623"/>
      <c r="VQ1477" s="623"/>
      <c r="VR1477" s="623"/>
      <c r="VS1477" s="623"/>
      <c r="VT1477" s="623"/>
      <c r="VU1477" s="623"/>
      <c r="VV1477" s="623"/>
      <c r="VW1477" s="623"/>
      <c r="VX1477" s="623"/>
      <c r="VY1477" s="623"/>
      <c r="VZ1477" s="623"/>
      <c r="WA1477" s="623"/>
      <c r="WB1477" s="623"/>
      <c r="WC1477" s="623"/>
      <c r="WD1477" s="623"/>
      <c r="WE1477" s="623"/>
      <c r="WF1477" s="623"/>
      <c r="WG1477" s="623"/>
      <c r="WH1477" s="623"/>
      <c r="WI1477" s="623"/>
      <c r="WJ1477" s="623"/>
      <c r="WK1477" s="623"/>
      <c r="WL1477" s="623"/>
      <c r="WM1477" s="623"/>
      <c r="WN1477" s="623"/>
      <c r="WO1477" s="623"/>
      <c r="WP1477" s="623"/>
      <c r="WQ1477" s="623"/>
      <c r="WR1477" s="623"/>
      <c r="WS1477" s="623"/>
      <c r="WT1477" s="623"/>
      <c r="WU1477" s="623"/>
      <c r="WV1477" s="623"/>
      <c r="WW1477" s="623"/>
      <c r="WX1477" s="623"/>
      <c r="WY1477" s="623"/>
      <c r="WZ1477" s="623"/>
      <c r="XA1477" s="623"/>
      <c r="XB1477" s="623"/>
      <c r="XC1477" s="623"/>
      <c r="XD1477" s="623"/>
      <c r="XE1477" s="623"/>
      <c r="XF1477" s="623"/>
      <c r="XG1477" s="623"/>
      <c r="XH1477" s="623"/>
      <c r="XI1477" s="623"/>
      <c r="XJ1477" s="623"/>
      <c r="XK1477" s="623"/>
      <c r="XL1477" s="623"/>
      <c r="XM1477" s="623"/>
      <c r="XN1477" s="623"/>
      <c r="XO1477" s="623"/>
      <c r="XP1477" s="623"/>
      <c r="XQ1477" s="623"/>
      <c r="XR1477" s="623"/>
      <c r="XS1477" s="623"/>
      <c r="XT1477" s="623"/>
      <c r="XU1477" s="623"/>
      <c r="XV1477" s="623"/>
      <c r="XW1477" s="623"/>
      <c r="XX1477" s="623"/>
      <c r="XY1477" s="623"/>
      <c r="XZ1477" s="623"/>
      <c r="YA1477" s="623"/>
      <c r="YB1477" s="623"/>
      <c r="YC1477" s="623"/>
      <c r="YD1477" s="623"/>
      <c r="YE1477" s="623"/>
      <c r="YF1477" s="623"/>
      <c r="YG1477" s="623"/>
      <c r="YH1477" s="623"/>
      <c r="YI1477" s="623"/>
      <c r="YJ1477" s="623"/>
      <c r="YK1477" s="623"/>
      <c r="YL1477" s="623"/>
      <c r="YM1477" s="623"/>
      <c r="YN1477" s="623"/>
      <c r="YO1477" s="623"/>
      <c r="YP1477" s="623"/>
      <c r="YQ1477" s="623"/>
      <c r="YR1477" s="623"/>
      <c r="YS1477" s="623"/>
      <c r="YT1477" s="623"/>
      <c r="YU1477" s="623"/>
      <c r="YV1477" s="623"/>
      <c r="YW1477" s="623"/>
      <c r="YX1477" s="623"/>
      <c r="YY1477" s="623"/>
      <c r="YZ1477" s="623"/>
      <c r="ZA1477" s="623"/>
      <c r="ZB1477" s="623"/>
      <c r="ZC1477" s="623"/>
      <c r="ZD1477" s="623"/>
      <c r="ZE1477" s="623"/>
      <c r="ZF1477" s="623"/>
      <c r="ZG1477" s="623"/>
      <c r="ZH1477" s="623"/>
      <c r="ZI1477" s="623"/>
      <c r="ZJ1477" s="623"/>
      <c r="ZK1477" s="623"/>
      <c r="ZL1477" s="623"/>
      <c r="ZM1477" s="623"/>
      <c r="ZN1477" s="623"/>
      <c r="ZO1477" s="623"/>
      <c r="ZP1477" s="623"/>
      <c r="ZQ1477" s="623"/>
      <c r="ZR1477" s="623"/>
      <c r="ZS1477" s="623"/>
      <c r="ZT1477" s="623"/>
      <c r="ZU1477" s="623"/>
      <c r="ZV1477" s="623"/>
      <c r="ZW1477" s="623"/>
      <c r="ZX1477" s="623"/>
      <c r="ZY1477" s="623"/>
      <c r="ZZ1477" s="623"/>
      <c r="AAA1477" s="623"/>
      <c r="AAB1477" s="623"/>
      <c r="AAC1477" s="623"/>
      <c r="AAD1477" s="623"/>
      <c r="AAE1477" s="623"/>
      <c r="AAF1477" s="623"/>
      <c r="AAG1477" s="623"/>
      <c r="AAH1477" s="623"/>
      <c r="AAI1477" s="623"/>
      <c r="AAJ1477" s="623"/>
      <c r="AAK1477" s="623"/>
      <c r="AAL1477" s="623"/>
      <c r="AAM1477" s="623"/>
      <c r="AAN1477" s="623"/>
      <c r="AAO1477" s="623"/>
      <c r="AAP1477" s="623"/>
      <c r="AAQ1477" s="623"/>
      <c r="AAR1477" s="623"/>
      <c r="AAS1477" s="623"/>
      <c r="AAT1477" s="623"/>
      <c r="AAU1477" s="623"/>
      <c r="AAV1477" s="623"/>
      <c r="AAW1477" s="623"/>
      <c r="AAX1477" s="623"/>
      <c r="AAY1477" s="623"/>
      <c r="AAZ1477" s="623"/>
      <c r="ABA1477" s="623"/>
      <c r="ABB1477" s="623"/>
      <c r="ABC1477" s="623"/>
      <c r="ABD1477" s="623"/>
      <c r="ABE1477" s="623"/>
      <c r="ABF1477" s="623"/>
      <c r="ABG1477" s="623"/>
      <c r="ABH1477" s="623"/>
      <c r="ABI1477" s="623"/>
      <c r="ABJ1477" s="623"/>
      <c r="ABK1477" s="623"/>
      <c r="ABL1477" s="623"/>
      <c r="ABM1477" s="623"/>
      <c r="ABN1477" s="623"/>
      <c r="ABO1477" s="623"/>
      <c r="ABP1477" s="623"/>
      <c r="ABQ1477" s="623"/>
      <c r="ABR1477" s="623"/>
      <c r="ABS1477" s="623"/>
      <c r="ABT1477" s="623"/>
      <c r="ABU1477" s="623"/>
      <c r="ABV1477" s="623"/>
      <c r="ABW1477" s="623"/>
      <c r="ABX1477" s="623"/>
      <c r="ABY1477" s="623"/>
      <c r="ABZ1477" s="623"/>
      <c r="ACA1477" s="623"/>
      <c r="ACB1477" s="623"/>
      <c r="ACC1477" s="623"/>
      <c r="ACD1477" s="623"/>
      <c r="ACE1477" s="623"/>
      <c r="ACF1477" s="623"/>
      <c r="ACG1477" s="623"/>
      <c r="ACH1477" s="623"/>
      <c r="ACI1477" s="623"/>
      <c r="ACJ1477" s="623"/>
      <c r="ACK1477" s="623"/>
      <c r="ACL1477" s="623"/>
      <c r="ACM1477" s="623"/>
      <c r="ACN1477" s="623"/>
      <c r="ACO1477" s="623"/>
      <c r="ACP1477" s="623"/>
      <c r="ACQ1477" s="623"/>
      <c r="ACR1477" s="623"/>
      <c r="ACS1477" s="623"/>
    </row>
    <row r="1478" spans="1:773" s="1479" customFormat="1" ht="48" hidden="1" customHeight="1" x14ac:dyDescent="0.25">
      <c r="A1478" s="1622">
        <v>2026</v>
      </c>
      <c r="B1478" s="1622">
        <v>479</v>
      </c>
      <c r="C1478" s="1622" t="s">
        <v>58</v>
      </c>
      <c r="D1478" s="1622">
        <v>3000654</v>
      </c>
      <c r="E1478" s="1622">
        <v>5005020</v>
      </c>
      <c r="F1478" s="1622" t="s">
        <v>2269</v>
      </c>
      <c r="G1478" s="1622" t="s">
        <v>2270</v>
      </c>
      <c r="H1478" s="1622">
        <v>93</v>
      </c>
      <c r="I1478" s="1623" t="s">
        <v>992</v>
      </c>
      <c r="J1478" s="1624" t="s">
        <v>10</v>
      </c>
      <c r="K1478" s="1624" t="s">
        <v>60</v>
      </c>
      <c r="L1478" s="1622" t="str">
        <f t="shared" si="1302"/>
        <v>2.3</v>
      </c>
      <c r="M1478" s="1625" t="s">
        <v>62</v>
      </c>
      <c r="N1478" s="1625"/>
      <c r="O1478" s="1622" t="s">
        <v>3373</v>
      </c>
      <c r="P1478" s="1622" t="s">
        <v>65</v>
      </c>
      <c r="Q1478" s="1626">
        <v>1</v>
      </c>
      <c r="R1478" s="598">
        <v>3000</v>
      </c>
      <c r="S1478" s="1622"/>
      <c r="T1478" s="1622"/>
      <c r="U1478" s="1622">
        <v>30</v>
      </c>
      <c r="V1478" s="1622">
        <v>4</v>
      </c>
      <c r="W1478" s="454"/>
      <c r="X1478" s="286"/>
      <c r="Y1478" s="286"/>
      <c r="Z1478" s="286"/>
      <c r="AA1478" s="286"/>
      <c r="AB1478" s="286"/>
      <c r="AC1478" s="286"/>
      <c r="AD1478" s="286"/>
      <c r="AE1478" s="598"/>
      <c r="AF1478" s="373"/>
      <c r="AG1478" s="373"/>
      <c r="AH1478" s="373">
        <f t="shared" si="1316"/>
        <v>3000</v>
      </c>
      <c r="AI1478" s="1639">
        <f t="shared" si="1303"/>
        <v>400</v>
      </c>
      <c r="AJ1478" s="1640">
        <f t="shared" si="1304"/>
        <v>0</v>
      </c>
      <c r="AK1478" s="1640">
        <f t="shared" si="1305"/>
        <v>0</v>
      </c>
      <c r="AL1478" s="1640">
        <f t="shared" si="1306"/>
        <v>0</v>
      </c>
      <c r="AM1478" s="1640">
        <f t="shared" si="1307"/>
        <v>0</v>
      </c>
      <c r="AN1478" s="373">
        <f t="shared" si="1308"/>
        <v>0</v>
      </c>
      <c r="AO1478" s="373">
        <f t="shared" si="1309"/>
        <v>0</v>
      </c>
      <c r="AP1478" s="373">
        <f t="shared" si="1310"/>
        <v>0</v>
      </c>
      <c r="AQ1478" s="373">
        <f t="shared" si="1311"/>
        <v>0</v>
      </c>
      <c r="AR1478" s="599">
        <f t="shared" si="1317"/>
        <v>3400</v>
      </c>
      <c r="AS1478" s="1622" t="s">
        <v>2578</v>
      </c>
      <c r="AT1478" s="1622"/>
      <c r="AU1478" s="1386" t="s">
        <v>3535</v>
      </c>
      <c r="AV1478" s="1386" t="s">
        <v>3536</v>
      </c>
      <c r="AW1478" s="1387">
        <v>46058</v>
      </c>
      <c r="AX1478" s="1386" t="s">
        <v>3537</v>
      </c>
      <c r="AY1478" s="1387">
        <v>46078</v>
      </c>
      <c r="AZ1478" s="1386"/>
      <c r="BA1478" s="1386" t="s">
        <v>3538</v>
      </c>
      <c r="BB1478" s="1641" t="s">
        <v>995</v>
      </c>
      <c r="BC1478" s="1387" t="s">
        <v>3945</v>
      </c>
      <c r="BD1478" s="1387" t="s">
        <v>3946</v>
      </c>
      <c r="BE1478" s="1386" t="s">
        <v>3947</v>
      </c>
      <c r="BF1478" s="1642">
        <v>46083</v>
      </c>
      <c r="BG1478" s="1643"/>
      <c r="BH1478" s="2828">
        <v>5058</v>
      </c>
      <c r="BI1478" s="2784"/>
      <c r="BJ1478" s="1644"/>
      <c r="BK1478" s="2796"/>
      <c r="BL1478" s="1644">
        <v>5058</v>
      </c>
      <c r="BM1478" s="1644"/>
      <c r="BN1478" s="2792"/>
      <c r="BO1478" s="1380"/>
      <c r="BP1478" s="687" t="s">
        <v>3430</v>
      </c>
      <c r="BQ1478" s="1115" t="s">
        <v>3819</v>
      </c>
      <c r="BR1478" s="1115"/>
      <c r="BS1478" s="2901" t="s">
        <v>2008</v>
      </c>
      <c r="BT1478" s="1373" t="s">
        <v>3416</v>
      </c>
      <c r="BU1478" s="846" t="s">
        <v>3986</v>
      </c>
      <c r="BV1478" s="847">
        <v>40600456</v>
      </c>
      <c r="BW1478" s="1059">
        <v>10406004568</v>
      </c>
      <c r="BX1478" s="798">
        <v>3000</v>
      </c>
      <c r="BY1478" s="1045">
        <v>46086</v>
      </c>
      <c r="BZ1478" s="1045">
        <v>46116</v>
      </c>
      <c r="CA1478" s="1610"/>
      <c r="CB1478" s="1610">
        <f>S1478</f>
        <v>0</v>
      </c>
      <c r="CC1478" s="1610">
        <f>AF1478</f>
        <v>0</v>
      </c>
      <c r="CD1478" s="1610"/>
      <c r="CE1478" s="1610">
        <f>(R1478/30*CD1478)*Q1478</f>
        <v>0</v>
      </c>
      <c r="CF1478" s="1610"/>
      <c r="CG1478" s="1610">
        <f>(R1478/30*CF1478)*Q1478</f>
        <v>0</v>
      </c>
      <c r="CH1478" s="1610">
        <f>CC1478-CE1478</f>
        <v>0</v>
      </c>
      <c r="CI1478" s="1610">
        <f>CC1478-CG1478</f>
        <v>0</v>
      </c>
      <c r="CJ1478" s="1610"/>
      <c r="CK1478" s="1610">
        <f>T1478</f>
        <v>0</v>
      </c>
      <c r="CL1478" s="1610">
        <f>AG1478</f>
        <v>0</v>
      </c>
      <c r="CM1478" s="1610"/>
      <c r="CN1478" s="1610"/>
      <c r="CO1478" s="1610"/>
      <c r="CP1478" s="1610"/>
      <c r="CQ1478" s="1610"/>
      <c r="CR1478" s="1610"/>
      <c r="CS1478" s="1610"/>
      <c r="CT1478" s="1610">
        <v>30</v>
      </c>
      <c r="CU1478" s="1610">
        <f t="shared" si="1295"/>
        <v>3000</v>
      </c>
      <c r="CV1478" s="1610">
        <v>30</v>
      </c>
      <c r="CW1478" s="1610">
        <f t="shared" si="1299"/>
        <v>3000</v>
      </c>
      <c r="CX1478" s="1610">
        <v>30</v>
      </c>
      <c r="CY1478" s="1610">
        <f t="shared" si="1301"/>
        <v>3000</v>
      </c>
      <c r="CZ1478" s="1610">
        <f t="shared" si="1293"/>
        <v>0</v>
      </c>
      <c r="DA1478" s="1610">
        <f t="shared" si="1294"/>
        <v>0</v>
      </c>
      <c r="DB1478" s="1610"/>
      <c r="DC1478" s="1610">
        <v>30</v>
      </c>
      <c r="DD1478" s="1610">
        <f t="shared" si="1288"/>
        <v>400</v>
      </c>
      <c r="DE1478" s="1610">
        <v>4</v>
      </c>
      <c r="DF1478" s="1610">
        <f t="shared" si="1312"/>
        <v>400</v>
      </c>
      <c r="DG1478" s="1610">
        <v>4</v>
      </c>
      <c r="DH1478" s="1610">
        <f t="shared" si="1313"/>
        <v>400</v>
      </c>
      <c r="DI1478" s="1610"/>
      <c r="DJ1478" s="1610"/>
      <c r="DK1478" s="1610"/>
      <c r="DL1478" s="1610"/>
      <c r="DM1478" s="1610"/>
      <c r="DN1478" s="1610"/>
      <c r="DO1478" s="1610"/>
      <c r="DP1478" s="1610"/>
      <c r="DQ1478" s="1610"/>
      <c r="DR1478" s="1610"/>
      <c r="DS1478" s="1610"/>
      <c r="DT1478" s="1610"/>
      <c r="DU1478" s="1646">
        <f t="shared" si="1300"/>
        <v>3400</v>
      </c>
      <c r="DV1478" s="1646">
        <f t="shared" ref="DV1478:DV1509" si="1318">CE1478+CN1478+CW1478+DF1478</f>
        <v>3400</v>
      </c>
      <c r="DW1478" s="1646">
        <f>CG1478+CP1478+CY1478+DH1478</f>
        <v>3400</v>
      </c>
      <c r="DX1478" s="1646">
        <f t="shared" si="1314"/>
        <v>0</v>
      </c>
      <c r="DY1478" s="1646">
        <f t="shared" si="1315"/>
        <v>0</v>
      </c>
      <c r="DZ1478" s="1610"/>
      <c r="EA1478" s="1610"/>
      <c r="EB1478" s="1610"/>
      <c r="EC1478" s="1610"/>
      <c r="ED1478" s="1610"/>
      <c r="EE1478" s="1610"/>
      <c r="EF1478" s="1610"/>
      <c r="EG1478" s="1610"/>
      <c r="EH1478" s="1610"/>
      <c r="EI1478" s="1610"/>
      <c r="EJ1478" s="1610"/>
      <c r="EK1478" s="1610"/>
      <c r="EL1478" s="1610"/>
      <c r="EM1478" s="1610"/>
      <c r="EN1478" s="1610"/>
      <c r="EO1478" s="1610"/>
      <c r="EP1478" s="1610"/>
      <c r="EQ1478" s="1610"/>
      <c r="ER1478" s="1610"/>
      <c r="ES1478" s="1610"/>
      <c r="ET1478" s="1610"/>
      <c r="EU1478" s="1610"/>
      <c r="EV1478" s="1610"/>
      <c r="EW1478" s="1610"/>
      <c r="EX1478" s="1610"/>
      <c r="EY1478" s="1610"/>
      <c r="EZ1478" s="1610"/>
      <c r="FA1478" s="1610"/>
      <c r="FB1478" s="1610"/>
      <c r="FC1478" s="1610"/>
      <c r="FD1478" s="1386"/>
      <c r="FE1478" s="1386"/>
      <c r="FF1478" s="1386"/>
      <c r="FG1478" s="1386"/>
      <c r="FH1478" s="1386"/>
      <c r="FI1478" s="1478"/>
      <c r="JZ1478" s="1647"/>
      <c r="KA1478" s="1647"/>
      <c r="KB1478" s="1647"/>
      <c r="KC1478" s="1647"/>
      <c r="KD1478" s="1647"/>
      <c r="KE1478" s="1647"/>
      <c r="KF1478" s="1647"/>
      <c r="KG1478" s="1647"/>
      <c r="KH1478" s="1648"/>
      <c r="KI1478" s="1649"/>
      <c r="KJ1478" s="1649"/>
      <c r="KK1478" s="1647"/>
      <c r="KL1478" s="1650"/>
      <c r="KM1478" s="1650"/>
      <c r="KN1478" s="1647"/>
      <c r="KO1478" s="1647"/>
      <c r="KP1478" s="1651"/>
      <c r="KQ1478" s="600"/>
      <c r="KR1478" s="1647"/>
      <c r="KS1478" s="1647"/>
      <c r="KT1478" s="1647"/>
      <c r="KU1478" s="1647"/>
      <c r="KV1478" s="601"/>
      <c r="KW1478" s="601"/>
      <c r="KX1478" s="601"/>
      <c r="KY1478" s="601"/>
      <c r="KZ1478" s="601"/>
      <c r="LA1478" s="601"/>
      <c r="LB1478" s="601"/>
      <c r="LC1478" s="601"/>
      <c r="LD1478" s="600"/>
      <c r="LH1478" s="1389"/>
      <c r="LI1478" s="1390"/>
      <c r="LJ1478" s="1390"/>
      <c r="LK1478" s="1390"/>
      <c r="LL1478" s="1390"/>
      <c r="LQ1478" s="1647"/>
      <c r="LR1478" s="1647"/>
      <c r="LS1478" s="1647"/>
      <c r="LT1478" s="1647"/>
      <c r="LU1478" s="1647"/>
      <c r="LV1478" s="1647"/>
      <c r="LW1478" s="1648"/>
      <c r="LX1478" s="1649"/>
      <c r="MA1478" s="1652"/>
      <c r="MB1478" s="1653"/>
      <c r="MC1478" s="1653"/>
      <c r="ME1478" s="1389"/>
      <c r="MF1478" s="1390"/>
      <c r="MG1478" s="1390"/>
      <c r="MH1478" s="1390"/>
      <c r="MI1478" s="1390"/>
    </row>
    <row r="1479" spans="1:773" s="1479" customFormat="1" ht="48" hidden="1" customHeight="1" x14ac:dyDescent="0.25">
      <c r="A1479" s="1622">
        <v>2026</v>
      </c>
      <c r="B1479" s="1622">
        <v>479</v>
      </c>
      <c r="C1479" s="1622" t="s">
        <v>58</v>
      </c>
      <c r="D1479" s="1622">
        <v>3000654</v>
      </c>
      <c r="E1479" s="1622">
        <v>5005020</v>
      </c>
      <c r="F1479" s="1622" t="s">
        <v>2269</v>
      </c>
      <c r="G1479" s="1622" t="s">
        <v>2270</v>
      </c>
      <c r="H1479" s="1622">
        <v>93</v>
      </c>
      <c r="I1479" s="1623" t="s">
        <v>992</v>
      </c>
      <c r="J1479" s="1624" t="s">
        <v>10</v>
      </c>
      <c r="K1479" s="1624" t="s">
        <v>60</v>
      </c>
      <c r="L1479" s="1622" t="str">
        <f t="shared" si="1302"/>
        <v>2.3</v>
      </c>
      <c r="M1479" s="1625" t="s">
        <v>62</v>
      </c>
      <c r="N1479" s="1625"/>
      <c r="O1479" s="1622" t="s">
        <v>3373</v>
      </c>
      <c r="P1479" s="1622" t="s">
        <v>65</v>
      </c>
      <c r="Q1479" s="1626">
        <v>1</v>
      </c>
      <c r="R1479" s="598">
        <v>3000</v>
      </c>
      <c r="S1479" s="1622"/>
      <c r="T1479" s="1622"/>
      <c r="U1479" s="1622">
        <v>0</v>
      </c>
      <c r="V1479" s="1622">
        <v>26</v>
      </c>
      <c r="W1479" s="454"/>
      <c r="X1479" s="286"/>
      <c r="Y1479" s="286"/>
      <c r="Z1479" s="286"/>
      <c r="AA1479" s="286"/>
      <c r="AB1479" s="286"/>
      <c r="AC1479" s="286"/>
      <c r="AD1479" s="286"/>
      <c r="AE1479" s="598"/>
      <c r="AF1479" s="1378">
        <f>+$R1479*(S1479/30)*$Q1479</f>
        <v>0</v>
      </c>
      <c r="AG1479" s="1378">
        <f>+$R1479*(T1479/30)*$Q1479</f>
        <v>0</v>
      </c>
      <c r="AH1479" s="1378">
        <f t="shared" si="1316"/>
        <v>0</v>
      </c>
      <c r="AI1479" s="373">
        <f t="shared" si="1303"/>
        <v>2600</v>
      </c>
      <c r="AJ1479" s="1467">
        <f t="shared" si="1304"/>
        <v>0</v>
      </c>
      <c r="AK1479" s="375">
        <f t="shared" si="1305"/>
        <v>0</v>
      </c>
      <c r="AL1479" s="375">
        <f t="shared" si="1306"/>
        <v>0</v>
      </c>
      <c r="AM1479" s="373">
        <f t="shared" si="1307"/>
        <v>0</v>
      </c>
      <c r="AN1479" s="1639">
        <f t="shared" si="1308"/>
        <v>0</v>
      </c>
      <c r="AO1479" s="1640">
        <f t="shared" si="1309"/>
        <v>0</v>
      </c>
      <c r="AP1479" s="1640">
        <f t="shared" si="1310"/>
        <v>0</v>
      </c>
      <c r="AQ1479" s="1640">
        <f t="shared" si="1311"/>
        <v>0</v>
      </c>
      <c r="AR1479" s="599">
        <f t="shared" si="1317"/>
        <v>2600</v>
      </c>
      <c r="AS1479" s="1386" t="s">
        <v>2578</v>
      </c>
      <c r="AT1479" s="1386"/>
      <c r="AU1479" s="1386" t="s">
        <v>3535</v>
      </c>
      <c r="AV1479" s="1386" t="s">
        <v>3536</v>
      </c>
      <c r="AW1479" s="1386">
        <v>46058</v>
      </c>
      <c r="AX1479" s="1386" t="s">
        <v>3537</v>
      </c>
      <c r="AY1479" s="1386">
        <v>46078</v>
      </c>
      <c r="AZ1479" s="1386"/>
      <c r="BA1479" s="1386" t="s">
        <v>3538</v>
      </c>
      <c r="BB1479" s="1386" t="s">
        <v>995</v>
      </c>
      <c r="BC1479" s="1386" t="s">
        <v>3808</v>
      </c>
      <c r="BD1479" s="1386" t="s">
        <v>3809</v>
      </c>
      <c r="BE1479" s="1386" t="s">
        <v>3810</v>
      </c>
      <c r="BF1479" s="1387">
        <v>46108</v>
      </c>
      <c r="BG1479" s="1386"/>
      <c r="BH1479" s="1380">
        <v>6170</v>
      </c>
      <c r="BI1479" s="1380"/>
      <c r="BJ1479" s="1386"/>
      <c r="BK1479" s="1380"/>
      <c r="BL1479" s="1654">
        <v>6170</v>
      </c>
      <c r="BM1479" s="1654"/>
      <c r="BN1479" s="1655"/>
      <c r="BO1479" s="1655"/>
      <c r="BP1479" s="1656"/>
      <c r="BQ1479" s="1422" t="s">
        <v>3815</v>
      </c>
      <c r="BR1479" s="1422"/>
      <c r="BS1479" s="1657" t="s">
        <v>2008</v>
      </c>
      <c r="BT1479" s="838" t="s">
        <v>3416</v>
      </c>
      <c r="BU1479" s="838" t="s">
        <v>3986</v>
      </c>
      <c r="BV1479" s="639">
        <v>40600456</v>
      </c>
      <c r="BW1479" s="1251">
        <v>10406004568</v>
      </c>
      <c r="BX1479" s="798">
        <v>3000</v>
      </c>
      <c r="BY1479" s="629">
        <v>46117</v>
      </c>
      <c r="BZ1479" s="1658">
        <v>46142</v>
      </c>
      <c r="CA1479" s="1386"/>
      <c r="CB1479" s="1386"/>
      <c r="CC1479" s="1386"/>
      <c r="CD1479" s="1386"/>
      <c r="CE1479" s="1386"/>
      <c r="CF1479" s="1386"/>
      <c r="CG1479" s="1386"/>
      <c r="CH1479" s="1386"/>
      <c r="CI1479" s="1386"/>
      <c r="CJ1479" s="1386"/>
      <c r="CK1479" s="1386"/>
      <c r="CL1479" s="1386"/>
      <c r="CM1479" s="1386"/>
      <c r="CN1479" s="1386"/>
      <c r="CO1479" s="1386"/>
      <c r="CP1479" s="1386"/>
      <c r="CQ1479" s="1386"/>
      <c r="CR1479" s="1386"/>
      <c r="CS1479" s="1386"/>
      <c r="CT1479" s="1386">
        <v>0</v>
      </c>
      <c r="CU1479" s="1386">
        <f t="shared" si="1295"/>
        <v>0</v>
      </c>
      <c r="CV1479" s="1386">
        <v>0</v>
      </c>
      <c r="CW1479" s="1386">
        <f t="shared" si="1299"/>
        <v>0</v>
      </c>
      <c r="CX1479" s="1386">
        <v>0</v>
      </c>
      <c r="CY1479" s="1386">
        <f t="shared" si="1301"/>
        <v>0</v>
      </c>
      <c r="CZ1479" s="1386">
        <f t="shared" si="1293"/>
        <v>0</v>
      </c>
      <c r="DA1479" s="1386">
        <f t="shared" si="1294"/>
        <v>0</v>
      </c>
      <c r="DB1479" s="1386"/>
      <c r="DC1479" s="1386">
        <v>26</v>
      </c>
      <c r="DD1479" s="1386">
        <f t="shared" si="1288"/>
        <v>2600</v>
      </c>
      <c r="DE1479" s="1386">
        <v>26</v>
      </c>
      <c r="DF1479" s="1386">
        <f t="shared" si="1312"/>
        <v>2600</v>
      </c>
      <c r="DG1479" s="1386">
        <v>26</v>
      </c>
      <c r="DH1479" s="1386">
        <f t="shared" si="1313"/>
        <v>2600</v>
      </c>
      <c r="DI1479" s="1386">
        <f>DD1479-DF1479</f>
        <v>0</v>
      </c>
      <c r="DJ1479" s="1386">
        <f>DD1479-DH1479</f>
        <v>0</v>
      </c>
      <c r="DK1479" s="1386"/>
      <c r="DL1479" s="1386"/>
      <c r="DM1479" s="1386"/>
      <c r="DN1479" s="1386"/>
      <c r="DO1479" s="1386"/>
      <c r="DP1479" s="1386"/>
      <c r="DQ1479" s="1386"/>
      <c r="DR1479" s="1386"/>
      <c r="DS1479" s="1386"/>
      <c r="DT1479" s="1386"/>
      <c r="DU1479" s="1646">
        <f t="shared" si="1300"/>
        <v>2600</v>
      </c>
      <c r="DV1479" s="1646">
        <f t="shared" si="1318"/>
        <v>2600</v>
      </c>
      <c r="DW1479" s="1646">
        <v>2600</v>
      </c>
      <c r="DX1479" s="1646">
        <f t="shared" si="1314"/>
        <v>0</v>
      </c>
      <c r="DY1479" s="1646">
        <f t="shared" si="1315"/>
        <v>0</v>
      </c>
      <c r="DZ1479" s="1386"/>
      <c r="EA1479" s="1386"/>
      <c r="EB1479" s="1386"/>
      <c r="EC1479" s="1386"/>
      <c r="ED1479" s="1386"/>
      <c r="EE1479" s="1386"/>
      <c r="EF1479" s="1386"/>
      <c r="EG1479" s="1386"/>
      <c r="EH1479" s="1386"/>
      <c r="EI1479" s="1386"/>
      <c r="EJ1479" s="1386"/>
      <c r="EK1479" s="1386"/>
      <c r="EL1479" s="1386"/>
      <c r="EM1479" s="1386"/>
      <c r="EN1479" s="1386"/>
      <c r="EO1479" s="1386"/>
      <c r="EP1479" s="1386"/>
      <c r="EQ1479" s="1386"/>
      <c r="ER1479" s="1386"/>
      <c r="ES1479" s="1386"/>
      <c r="ET1479" s="1386"/>
      <c r="EU1479" s="1386"/>
      <c r="EV1479" s="1386"/>
      <c r="EW1479" s="1386"/>
      <c r="EX1479" s="1386"/>
      <c r="EY1479" s="1386"/>
      <c r="EZ1479" s="1386"/>
      <c r="FA1479" s="1386"/>
      <c r="FB1479" s="1386"/>
      <c r="FC1479" s="1386"/>
      <c r="FD1479" s="1386"/>
      <c r="FE1479" s="1386"/>
      <c r="FF1479" s="1386"/>
      <c r="FG1479" s="1386"/>
      <c r="FH1479" s="1386"/>
      <c r="FI1479" s="1478"/>
      <c r="HV1479" s="1647"/>
      <c r="HW1479" s="1647"/>
      <c r="HX1479" s="1647"/>
      <c r="HY1479" s="1647"/>
      <c r="HZ1479" s="1647"/>
      <c r="IA1479" s="1647"/>
      <c r="IB1479" s="1647"/>
      <c r="IC1479" s="1647"/>
      <c r="ID1479" s="1648"/>
      <c r="IE1479" s="1649"/>
      <c r="IF1479" s="1649"/>
      <c r="IG1479" s="1647"/>
      <c r="IH1479" s="1650"/>
      <c r="II1479" s="1650"/>
      <c r="IJ1479" s="1647"/>
      <c r="IK1479" s="1647"/>
      <c r="IL1479" s="1651"/>
      <c r="IM1479" s="600"/>
      <c r="IN1479" s="1647"/>
      <c r="IO1479" s="1647"/>
      <c r="IP1479" s="1647"/>
      <c r="IQ1479" s="1647"/>
      <c r="IR1479" s="601"/>
      <c r="IS1479" s="601"/>
      <c r="IT1479" s="601"/>
      <c r="IU1479" s="601"/>
      <c r="IV1479" s="601"/>
      <c r="IW1479" s="601"/>
      <c r="IX1479" s="601"/>
      <c r="IY1479" s="601"/>
      <c r="IZ1479" s="600"/>
      <c r="JD1479" s="1389"/>
      <c r="JE1479" s="1390"/>
      <c r="JF1479" s="1390"/>
      <c r="JG1479" s="1390"/>
      <c r="JH1479" s="1390"/>
      <c r="JM1479" s="1647"/>
      <c r="JN1479" s="1647"/>
      <c r="JO1479" s="1647"/>
      <c r="JP1479" s="1647"/>
      <c r="JQ1479" s="1647"/>
      <c r="JR1479" s="1647"/>
      <c r="JS1479" s="1648"/>
      <c r="JT1479" s="1649"/>
      <c r="JW1479" s="1652"/>
      <c r="JX1479" s="1653"/>
      <c r="JY1479" s="1653"/>
      <c r="KA1479" s="1389"/>
      <c r="KB1479" s="1390"/>
      <c r="KC1479" s="1390"/>
      <c r="KD1479" s="1390"/>
      <c r="KE1479" s="1390"/>
      <c r="SE1479" s="1647"/>
      <c r="SF1479" s="1647"/>
      <c r="SG1479" s="1647"/>
      <c r="SH1479" s="1647"/>
      <c r="SI1479" s="1647"/>
      <c r="SJ1479" s="1647"/>
      <c r="SK1479" s="1647"/>
      <c r="SL1479" s="1647"/>
      <c r="SM1479" s="1648"/>
      <c r="SN1479" s="1649"/>
      <c r="SO1479" s="1649"/>
      <c r="SP1479" s="1647"/>
      <c r="SQ1479" s="1650"/>
      <c r="SR1479" s="1650"/>
      <c r="SS1479" s="1647"/>
      <c r="ST1479" s="1647"/>
      <c r="SU1479" s="1651"/>
      <c r="SV1479" s="600"/>
      <c r="SW1479" s="1647"/>
      <c r="SX1479" s="1647"/>
      <c r="SY1479" s="1647"/>
      <c r="SZ1479" s="1647"/>
      <c r="TA1479" s="601"/>
      <c r="TB1479" s="601"/>
      <c r="TC1479" s="601"/>
      <c r="TD1479" s="601"/>
      <c r="TE1479" s="601"/>
      <c r="TF1479" s="601"/>
      <c r="TG1479" s="601"/>
      <c r="TH1479" s="601"/>
      <c r="TI1479" s="600"/>
      <c r="TJ1479" s="1647"/>
      <c r="TK1479" s="1647"/>
      <c r="TL1479" s="1647"/>
      <c r="TN1479" s="1652"/>
      <c r="TO1479" s="1653"/>
      <c r="TP1479" s="1653"/>
      <c r="TR1479" s="1389"/>
      <c r="TS1479" s="1390"/>
      <c r="TT1479" s="1390"/>
      <c r="TU1479" s="1390"/>
      <c r="TV1479" s="1390"/>
      <c r="AAJ1479" s="1647"/>
      <c r="AAK1479" s="1647"/>
      <c r="AAL1479" s="1647"/>
      <c r="AAM1479" s="1647"/>
      <c r="AAN1479" s="1647"/>
      <c r="AAO1479" s="1647"/>
      <c r="AAP1479" s="1647"/>
      <c r="AAQ1479" s="1647"/>
      <c r="AAR1479" s="1648"/>
      <c r="AAS1479" s="1649"/>
      <c r="AAT1479" s="1649"/>
      <c r="AAU1479" s="1647"/>
      <c r="AAV1479" s="1650"/>
      <c r="AAW1479" s="1650"/>
      <c r="AAX1479" s="1647"/>
      <c r="AAY1479" s="1647"/>
      <c r="AAZ1479" s="1651"/>
      <c r="ABA1479" s="600"/>
      <c r="ABB1479" s="1647"/>
      <c r="ABC1479" s="1647"/>
      <c r="ABD1479" s="1647"/>
      <c r="ABE1479" s="1647"/>
      <c r="ABF1479" s="601"/>
      <c r="ABG1479" s="601"/>
      <c r="ABH1479" s="601"/>
      <c r="ABI1479" s="601"/>
      <c r="ABJ1479" s="601"/>
      <c r="ABK1479" s="601"/>
      <c r="ABL1479" s="601"/>
      <c r="ABM1479" s="601"/>
      <c r="ABN1479" s="600"/>
      <c r="ABR1479" s="1389"/>
      <c r="ABS1479" s="1390"/>
      <c r="ABT1479" s="1390"/>
      <c r="ABU1479" s="1390"/>
      <c r="ABV1479" s="1390"/>
      <c r="ACA1479" s="1647"/>
      <c r="ACB1479" s="1647"/>
      <c r="ACC1479" s="1647"/>
      <c r="ACD1479" s="1647"/>
      <c r="ACE1479" s="1647"/>
      <c r="ACF1479" s="1647"/>
      <c r="ACG1479" s="1648"/>
      <c r="ACH1479" s="1649"/>
      <c r="ACK1479" s="1652"/>
      <c r="ACL1479" s="1653"/>
      <c r="ACM1479" s="1653"/>
      <c r="ACO1479" s="1389"/>
      <c r="ACP1479" s="1390"/>
      <c r="ACQ1479" s="1390"/>
      <c r="ACR1479" s="1390"/>
      <c r="ACS1479" s="1390"/>
    </row>
    <row r="1480" spans="1:773" s="623" customFormat="1" ht="48" hidden="1" customHeight="1" x14ac:dyDescent="0.25">
      <c r="A1480" s="1365">
        <v>2026</v>
      </c>
      <c r="B1480" s="1365">
        <v>479</v>
      </c>
      <c r="C1480" s="1365" t="s">
        <v>58</v>
      </c>
      <c r="D1480" s="1365">
        <v>3000654</v>
      </c>
      <c r="E1480" s="1365">
        <v>5005020</v>
      </c>
      <c r="F1480" s="1365" t="s">
        <v>2269</v>
      </c>
      <c r="G1480" s="1365" t="s">
        <v>2270</v>
      </c>
      <c r="H1480" s="1365">
        <v>93</v>
      </c>
      <c r="I1480" s="1366" t="s">
        <v>992</v>
      </c>
      <c r="J1480" s="1367" t="s">
        <v>10</v>
      </c>
      <c r="K1480" s="1367" t="s">
        <v>60</v>
      </c>
      <c r="L1480" s="1365" t="str">
        <f t="shared" si="1302"/>
        <v>2.3</v>
      </c>
      <c r="M1480" s="1368" t="s">
        <v>62</v>
      </c>
      <c r="N1480" s="1368"/>
      <c r="O1480" s="1365" t="s">
        <v>3373</v>
      </c>
      <c r="P1480" s="1365" t="s">
        <v>65</v>
      </c>
      <c r="Q1480" s="1369">
        <v>1</v>
      </c>
      <c r="R1480" s="285">
        <v>3000</v>
      </c>
      <c r="S1480" s="373"/>
      <c r="T1480" s="373"/>
      <c r="U1480" s="1365">
        <v>30</v>
      </c>
      <c r="V1480" s="1365">
        <v>4</v>
      </c>
      <c r="W1480" s="286"/>
      <c r="X1480" s="290"/>
      <c r="Y1480" s="291"/>
      <c r="Z1480" s="288"/>
      <c r="AA1480" s="288"/>
      <c r="AB1480" s="288"/>
      <c r="AC1480" s="288"/>
      <c r="AD1480" s="288"/>
      <c r="AE1480" s="285"/>
      <c r="AF1480" s="284"/>
      <c r="AG1480" s="284"/>
      <c r="AH1480" s="284">
        <f t="shared" si="1316"/>
        <v>3000</v>
      </c>
      <c r="AI1480" s="284">
        <f t="shared" si="1303"/>
        <v>400</v>
      </c>
      <c r="AJ1480" s="284">
        <f t="shared" si="1304"/>
        <v>0</v>
      </c>
      <c r="AK1480" s="284">
        <f t="shared" si="1305"/>
        <v>0</v>
      </c>
      <c r="AL1480" s="284">
        <f t="shared" si="1306"/>
        <v>0</v>
      </c>
      <c r="AM1480" s="284">
        <f t="shared" si="1307"/>
        <v>0</v>
      </c>
      <c r="AN1480" s="284">
        <f t="shared" si="1308"/>
        <v>0</v>
      </c>
      <c r="AO1480" s="284">
        <f t="shared" si="1309"/>
        <v>0</v>
      </c>
      <c r="AP1480" s="284">
        <f t="shared" si="1310"/>
        <v>0</v>
      </c>
      <c r="AQ1480" s="284">
        <f t="shared" si="1311"/>
        <v>0</v>
      </c>
      <c r="AR1480" s="288">
        <f t="shared" si="1317"/>
        <v>3400</v>
      </c>
      <c r="AS1480" s="373" t="s">
        <v>2578</v>
      </c>
      <c r="AT1480" s="373"/>
      <c r="AU1480" s="373" t="s">
        <v>3535</v>
      </c>
      <c r="AV1480" s="373" t="s">
        <v>3536</v>
      </c>
      <c r="AW1480" s="375">
        <v>46058</v>
      </c>
      <c r="AX1480" s="373" t="s">
        <v>3537</v>
      </c>
      <c r="AY1480" s="375">
        <v>46078</v>
      </c>
      <c r="AZ1480" s="373"/>
      <c r="BA1480" s="373" t="s">
        <v>3538</v>
      </c>
      <c r="BB1480" s="901" t="s">
        <v>995</v>
      </c>
      <c r="BC1480" s="373" t="s">
        <v>3945</v>
      </c>
      <c r="BD1480" s="373" t="s">
        <v>3946</v>
      </c>
      <c r="BE1480" s="373" t="s">
        <v>3947</v>
      </c>
      <c r="BF1480" s="375">
        <v>46083</v>
      </c>
      <c r="BG1480" s="373"/>
      <c r="BH1480" s="687">
        <v>5064</v>
      </c>
      <c r="BI1480" s="687"/>
      <c r="BJ1480" s="373"/>
      <c r="BK1480" s="687"/>
      <c r="BL1480" s="373">
        <v>5064</v>
      </c>
      <c r="BM1480" s="373"/>
      <c r="BN1480" s="687"/>
      <c r="BO1480" s="687"/>
      <c r="BP1480" s="687" t="s">
        <v>3430</v>
      </c>
      <c r="BQ1480" s="1422" t="s">
        <v>3819</v>
      </c>
      <c r="BR1480" s="1422"/>
      <c r="BS1480" s="2905" t="s">
        <v>2462</v>
      </c>
      <c r="BT1480" s="1733" t="s">
        <v>1197</v>
      </c>
      <c r="BU1480" s="1733" t="s">
        <v>2125</v>
      </c>
      <c r="BV1480" s="1264">
        <v>60368474</v>
      </c>
      <c r="BW1480" s="1435">
        <v>10603684741</v>
      </c>
      <c r="BX1480" s="798">
        <v>3000</v>
      </c>
      <c r="BY1480" s="629">
        <v>46086</v>
      </c>
      <c r="BZ1480" s="1658">
        <v>46116</v>
      </c>
      <c r="CA1480" s="373"/>
      <c r="CB1480" s="373">
        <f>S1480</f>
        <v>0</v>
      </c>
      <c r="CC1480" s="1446">
        <f>AF1480</f>
        <v>0</v>
      </c>
      <c r="CD1480" s="373"/>
      <c r="CE1480" s="390">
        <f>(R1480/30*CD1480)*Q1480</f>
        <v>0</v>
      </c>
      <c r="CF1480" s="373"/>
      <c r="CG1480" s="390">
        <f>(R1480/30*CF1480)*Q1480</f>
        <v>0</v>
      </c>
      <c r="CH1480" s="390">
        <f>CC1480-CE1480</f>
        <v>0</v>
      </c>
      <c r="CI1480" s="390">
        <f>CC1480-CG1480</f>
        <v>0</v>
      </c>
      <c r="CJ1480" s="1468"/>
      <c r="CK1480" s="373">
        <f>T1480</f>
        <v>0</v>
      </c>
      <c r="CL1480" s="1446">
        <f>AG1480</f>
        <v>0</v>
      </c>
      <c r="CM1480" s="373"/>
      <c r="CN1480" s="373"/>
      <c r="CO1480" s="373"/>
      <c r="CP1480" s="373"/>
      <c r="CQ1480" s="373"/>
      <c r="CR1480" s="373"/>
      <c r="CS1480" s="373"/>
      <c r="CT1480" s="373">
        <v>30</v>
      </c>
      <c r="CU1480" s="1446">
        <f t="shared" si="1295"/>
        <v>3000</v>
      </c>
      <c r="CV1480" s="373">
        <v>30</v>
      </c>
      <c r="CW1480" s="390">
        <f t="shared" si="1299"/>
        <v>3000</v>
      </c>
      <c r="CX1480" s="373">
        <v>30</v>
      </c>
      <c r="CY1480" s="390">
        <f t="shared" si="1301"/>
        <v>3000</v>
      </c>
      <c r="CZ1480" s="390">
        <f t="shared" si="1293"/>
        <v>0</v>
      </c>
      <c r="DA1480" s="390">
        <f t="shared" si="1294"/>
        <v>0</v>
      </c>
      <c r="DB1480" s="373"/>
      <c r="DC1480" s="373">
        <v>30</v>
      </c>
      <c r="DD1480" s="1446">
        <f t="shared" si="1288"/>
        <v>400</v>
      </c>
      <c r="DE1480" s="373">
        <v>4</v>
      </c>
      <c r="DF1480" s="390">
        <f t="shared" si="1312"/>
        <v>400</v>
      </c>
      <c r="DG1480" s="373">
        <v>4</v>
      </c>
      <c r="DH1480" s="390">
        <f t="shared" si="1313"/>
        <v>400</v>
      </c>
      <c r="DI1480" s="373"/>
      <c r="DJ1480" s="373"/>
      <c r="DK1480" s="373"/>
      <c r="DL1480" s="373"/>
      <c r="DM1480" s="373"/>
      <c r="DN1480" s="373"/>
      <c r="DO1480" s="373"/>
      <c r="DP1480" s="373"/>
      <c r="DQ1480" s="373"/>
      <c r="DR1480" s="373"/>
      <c r="DS1480" s="373"/>
      <c r="DT1480" s="373"/>
      <c r="DU1480" s="789">
        <f t="shared" si="1300"/>
        <v>3400</v>
      </c>
      <c r="DV1480" s="791">
        <f t="shared" si="1318"/>
        <v>3400</v>
      </c>
      <c r="DW1480" s="791">
        <f>CG1480+CP1480+CY1480+DH1480</f>
        <v>3400</v>
      </c>
      <c r="DX1480" s="791">
        <f t="shared" si="1314"/>
        <v>0</v>
      </c>
      <c r="DY1480" s="791">
        <f t="shared" si="1315"/>
        <v>0</v>
      </c>
      <c r="DZ1480" s="373"/>
      <c r="EA1480" s="373"/>
      <c r="EB1480" s="373"/>
      <c r="EC1480" s="373"/>
      <c r="ED1480" s="373"/>
      <c r="EE1480" s="373"/>
      <c r="EF1480" s="373"/>
      <c r="EG1480" s="373"/>
      <c r="EH1480" s="373"/>
      <c r="EI1480" s="373"/>
      <c r="EJ1480" s="373"/>
      <c r="EK1480" s="373"/>
      <c r="EL1480" s="373"/>
      <c r="EM1480" s="373"/>
      <c r="EN1480" s="373"/>
      <c r="EO1480" s="373"/>
      <c r="EP1480" s="373"/>
      <c r="EQ1480" s="373"/>
      <c r="ER1480" s="373"/>
      <c r="ES1480" s="373"/>
      <c r="ET1480" s="373"/>
      <c r="EU1480" s="373"/>
      <c r="EV1480" s="373"/>
      <c r="EW1480" s="373"/>
      <c r="EX1480" s="373"/>
      <c r="EY1480" s="373"/>
      <c r="EZ1480" s="373"/>
      <c r="FA1480" s="373"/>
      <c r="FB1480" s="373"/>
      <c r="FC1480" s="373"/>
      <c r="FD1480" s="373"/>
      <c r="FE1480" s="373"/>
      <c r="FF1480" s="373"/>
      <c r="FG1480" s="373"/>
      <c r="FH1480" s="373"/>
      <c r="FI1480" s="838"/>
    </row>
    <row r="1481" spans="1:773" s="623" customFormat="1" ht="48" hidden="1" customHeight="1" x14ac:dyDescent="0.25">
      <c r="A1481" s="1378">
        <v>2026</v>
      </c>
      <c r="B1481" s="1378">
        <v>479</v>
      </c>
      <c r="C1481" s="1378" t="s">
        <v>58</v>
      </c>
      <c r="D1481" s="1378">
        <v>3000654</v>
      </c>
      <c r="E1481" s="1378">
        <v>5005020</v>
      </c>
      <c r="F1481" s="1378" t="s">
        <v>2269</v>
      </c>
      <c r="G1481" s="1378" t="s">
        <v>2270</v>
      </c>
      <c r="H1481" s="1378">
        <v>93</v>
      </c>
      <c r="I1481" s="1394" t="s">
        <v>992</v>
      </c>
      <c r="J1481" s="1395" t="s">
        <v>10</v>
      </c>
      <c r="K1481" s="1395" t="s">
        <v>60</v>
      </c>
      <c r="L1481" s="1378" t="str">
        <f t="shared" si="1302"/>
        <v>2.3</v>
      </c>
      <c r="M1481" s="1396" t="s">
        <v>62</v>
      </c>
      <c r="N1481" s="1396"/>
      <c r="O1481" s="1378" t="s">
        <v>3373</v>
      </c>
      <c r="P1481" s="1378" t="s">
        <v>65</v>
      </c>
      <c r="Q1481" s="1397">
        <v>1</v>
      </c>
      <c r="R1481" s="290">
        <v>3000</v>
      </c>
      <c r="S1481" s="373"/>
      <c r="T1481" s="373"/>
      <c r="U1481" s="1378">
        <v>0</v>
      </c>
      <c r="V1481" s="1378">
        <v>26</v>
      </c>
      <c r="W1481" s="286"/>
      <c r="X1481" s="286"/>
      <c r="Y1481" s="286"/>
      <c r="Z1481" s="286"/>
      <c r="AA1481" s="286"/>
      <c r="AB1481" s="286"/>
      <c r="AC1481" s="286"/>
      <c r="AD1481" s="286"/>
      <c r="AE1481" s="290"/>
      <c r="AF1481" s="340">
        <f t="shared" ref="AF1481:AG1483" si="1319">+$R1481*(S1481/30)*$Q1481</f>
        <v>0</v>
      </c>
      <c r="AG1481" s="340">
        <f t="shared" si="1319"/>
        <v>0</v>
      </c>
      <c r="AH1481" s="340">
        <f t="shared" si="1316"/>
        <v>0</v>
      </c>
      <c r="AI1481" s="340">
        <f t="shared" si="1303"/>
        <v>2600</v>
      </c>
      <c r="AJ1481" s="340">
        <f t="shared" si="1304"/>
        <v>0</v>
      </c>
      <c r="AK1481" s="340">
        <f t="shared" si="1305"/>
        <v>0</v>
      </c>
      <c r="AL1481" s="340">
        <f t="shared" si="1306"/>
        <v>0</v>
      </c>
      <c r="AM1481" s="340">
        <f t="shared" si="1307"/>
        <v>0</v>
      </c>
      <c r="AN1481" s="340">
        <f t="shared" si="1308"/>
        <v>0</v>
      </c>
      <c r="AO1481" s="340">
        <f t="shared" si="1309"/>
        <v>0</v>
      </c>
      <c r="AP1481" s="340">
        <f t="shared" si="1310"/>
        <v>0</v>
      </c>
      <c r="AQ1481" s="340">
        <f t="shared" si="1311"/>
        <v>0</v>
      </c>
      <c r="AR1481" s="291">
        <f t="shared" si="1317"/>
        <v>2600</v>
      </c>
      <c r="AS1481" s="373" t="s">
        <v>2578</v>
      </c>
      <c r="AT1481" s="373"/>
      <c r="AU1481" s="373" t="s">
        <v>3535</v>
      </c>
      <c r="AV1481" s="373" t="s">
        <v>3536</v>
      </c>
      <c r="AW1481" s="375">
        <v>46058</v>
      </c>
      <c r="AX1481" s="373" t="s">
        <v>3537</v>
      </c>
      <c r="AY1481" s="375">
        <v>46078</v>
      </c>
      <c r="AZ1481" s="373"/>
      <c r="BA1481" s="373" t="s">
        <v>3538</v>
      </c>
      <c r="BB1481" s="901" t="s">
        <v>995</v>
      </c>
      <c r="BC1481" s="373" t="s">
        <v>3808</v>
      </c>
      <c r="BD1481" s="373" t="s">
        <v>3809</v>
      </c>
      <c r="BE1481" s="373" t="s">
        <v>3810</v>
      </c>
      <c r="BF1481" s="375">
        <v>46108</v>
      </c>
      <c r="BG1481" s="373"/>
      <c r="BH1481" s="687">
        <v>6166</v>
      </c>
      <c r="BI1481" s="687"/>
      <c r="BJ1481" s="373"/>
      <c r="BK1481" s="687"/>
      <c r="BL1481" s="985">
        <v>6166</v>
      </c>
      <c r="BM1481" s="985"/>
      <c r="BN1481" s="698"/>
      <c r="BO1481" s="698"/>
      <c r="BP1481" s="376"/>
      <c r="BQ1481" s="1422" t="s">
        <v>3815</v>
      </c>
      <c r="BR1481" s="1422"/>
      <c r="BS1481" s="1613" t="s">
        <v>2462</v>
      </c>
      <c r="BT1481" s="1659" t="s">
        <v>1197</v>
      </c>
      <c r="BU1481" s="1659" t="s">
        <v>2125</v>
      </c>
      <c r="BV1481" s="1334">
        <v>9611731</v>
      </c>
      <c r="BW1481" s="1660">
        <v>10096117316</v>
      </c>
      <c r="BX1481" s="798">
        <v>3000</v>
      </c>
      <c r="BY1481" s="1661">
        <v>46117</v>
      </c>
      <c r="BZ1481" s="1662">
        <v>46142</v>
      </c>
      <c r="CA1481" s="373"/>
      <c r="CB1481" s="373"/>
      <c r="CC1481" s="1446"/>
      <c r="CD1481" s="373"/>
      <c r="CE1481" s="390"/>
      <c r="CF1481" s="373"/>
      <c r="CG1481" s="390"/>
      <c r="CH1481" s="390"/>
      <c r="CI1481" s="390"/>
      <c r="CJ1481" s="1468"/>
      <c r="CK1481" s="373"/>
      <c r="CL1481" s="1446"/>
      <c r="CM1481" s="373"/>
      <c r="CN1481" s="373"/>
      <c r="CO1481" s="373"/>
      <c r="CP1481" s="373"/>
      <c r="CQ1481" s="373"/>
      <c r="CR1481" s="373"/>
      <c r="CS1481" s="373"/>
      <c r="CT1481" s="373">
        <v>0</v>
      </c>
      <c r="CU1481" s="1446">
        <f t="shared" si="1295"/>
        <v>0</v>
      </c>
      <c r="CV1481" s="373">
        <v>0</v>
      </c>
      <c r="CW1481" s="390">
        <f t="shared" si="1299"/>
        <v>0</v>
      </c>
      <c r="CX1481" s="373">
        <v>0</v>
      </c>
      <c r="CY1481" s="390">
        <f t="shared" si="1301"/>
        <v>0</v>
      </c>
      <c r="CZ1481" s="390">
        <f t="shared" si="1293"/>
        <v>0</v>
      </c>
      <c r="DA1481" s="390">
        <f t="shared" si="1294"/>
        <v>0</v>
      </c>
      <c r="DB1481" s="373"/>
      <c r="DC1481" s="373">
        <v>26</v>
      </c>
      <c r="DD1481" s="1446">
        <f t="shared" si="1288"/>
        <v>2600</v>
      </c>
      <c r="DE1481" s="373">
        <v>26</v>
      </c>
      <c r="DF1481" s="390">
        <f t="shared" si="1312"/>
        <v>2600</v>
      </c>
      <c r="DG1481" s="373">
        <v>26</v>
      </c>
      <c r="DH1481" s="390">
        <f t="shared" si="1313"/>
        <v>2600</v>
      </c>
      <c r="DI1481" s="390">
        <f>DD1481-DF1481</f>
        <v>0</v>
      </c>
      <c r="DJ1481" s="390">
        <f>DD1481-DH1481</f>
        <v>0</v>
      </c>
      <c r="DK1481" s="390"/>
      <c r="DL1481" s="390"/>
      <c r="DM1481" s="390"/>
      <c r="DN1481" s="390"/>
      <c r="DO1481" s="390"/>
      <c r="DP1481" s="390"/>
      <c r="DQ1481" s="390"/>
      <c r="DR1481" s="390"/>
      <c r="DS1481" s="390"/>
      <c r="DT1481" s="373"/>
      <c r="DU1481" s="793">
        <f t="shared" si="1300"/>
        <v>2600</v>
      </c>
      <c r="DV1481" s="794">
        <f t="shared" si="1318"/>
        <v>2600</v>
      </c>
      <c r="DW1481" s="794">
        <v>2600</v>
      </c>
      <c r="DX1481" s="794">
        <f t="shared" si="1314"/>
        <v>0</v>
      </c>
      <c r="DY1481" s="794">
        <f t="shared" si="1315"/>
        <v>0</v>
      </c>
      <c r="DZ1481" s="373"/>
      <c r="EA1481" s="373"/>
      <c r="EB1481" s="373"/>
      <c r="EC1481" s="373"/>
      <c r="ED1481" s="373"/>
      <c r="EE1481" s="373"/>
      <c r="EF1481" s="373"/>
      <c r="EG1481" s="373"/>
      <c r="EH1481" s="373"/>
      <c r="EI1481" s="373"/>
      <c r="EJ1481" s="373"/>
      <c r="EK1481" s="373"/>
      <c r="EL1481" s="373"/>
      <c r="EM1481" s="373"/>
      <c r="EN1481" s="373"/>
      <c r="EO1481" s="373"/>
      <c r="EP1481" s="373"/>
      <c r="EQ1481" s="373"/>
      <c r="ER1481" s="373"/>
      <c r="ES1481" s="373"/>
      <c r="ET1481" s="373"/>
      <c r="EU1481" s="373"/>
      <c r="EV1481" s="373"/>
      <c r="EW1481" s="373"/>
      <c r="EX1481" s="373"/>
      <c r="EY1481" s="373"/>
      <c r="EZ1481" s="373"/>
      <c r="FA1481" s="373"/>
      <c r="FB1481" s="373"/>
      <c r="FC1481" s="373"/>
      <c r="FD1481" s="373"/>
      <c r="FE1481" s="373"/>
      <c r="FF1481" s="373"/>
      <c r="FG1481" s="373"/>
      <c r="FH1481" s="373"/>
      <c r="FI1481" s="838"/>
    </row>
    <row r="1482" spans="1:773" s="1479" customFormat="1" ht="48" hidden="1" customHeight="1" x14ac:dyDescent="0.25">
      <c r="A1482" s="1382">
        <v>2026</v>
      </c>
      <c r="B1482" s="1382">
        <v>479</v>
      </c>
      <c r="C1482" s="1382" t="s">
        <v>58</v>
      </c>
      <c r="D1482" s="1382">
        <v>3000654</v>
      </c>
      <c r="E1482" s="1382">
        <v>5005020</v>
      </c>
      <c r="F1482" s="1382" t="s">
        <v>2269</v>
      </c>
      <c r="G1482" s="1382" t="s">
        <v>2270</v>
      </c>
      <c r="H1482" s="1382">
        <v>93</v>
      </c>
      <c r="I1482" s="1470" t="s">
        <v>992</v>
      </c>
      <c r="J1482" s="1383" t="s">
        <v>10</v>
      </c>
      <c r="K1482" s="1383" t="s">
        <v>60</v>
      </c>
      <c r="L1482" s="1382" t="str">
        <f t="shared" si="1302"/>
        <v>2.3</v>
      </c>
      <c r="M1482" s="1384" t="s">
        <v>62</v>
      </c>
      <c r="N1482" s="1384"/>
      <c r="O1482" s="1382" t="s">
        <v>3373</v>
      </c>
      <c r="P1482" s="1382" t="s">
        <v>65</v>
      </c>
      <c r="Q1482" s="1385">
        <v>1</v>
      </c>
      <c r="R1482" s="453">
        <v>3000</v>
      </c>
      <c r="S1482" s="1386"/>
      <c r="T1482" s="1386"/>
      <c r="U1482" s="1382">
        <v>30</v>
      </c>
      <c r="V1482" s="1382">
        <v>4</v>
      </c>
      <c r="W1482" s="454"/>
      <c r="X1482" s="286"/>
      <c r="Y1482" s="286"/>
      <c r="Z1482" s="287"/>
      <c r="AA1482" s="287"/>
      <c r="AB1482" s="287"/>
      <c r="AC1482" s="287"/>
      <c r="AD1482" s="287"/>
      <c r="AE1482" s="453"/>
      <c r="AF1482" s="284">
        <f t="shared" si="1319"/>
        <v>0</v>
      </c>
      <c r="AG1482" s="284">
        <f t="shared" si="1319"/>
        <v>0</v>
      </c>
      <c r="AH1482" s="284">
        <f t="shared" si="1316"/>
        <v>3000</v>
      </c>
      <c r="AI1482" s="284">
        <f t="shared" si="1303"/>
        <v>400</v>
      </c>
      <c r="AJ1482" s="284">
        <f t="shared" si="1304"/>
        <v>0</v>
      </c>
      <c r="AK1482" s="284">
        <f t="shared" si="1305"/>
        <v>0</v>
      </c>
      <c r="AL1482" s="284">
        <f t="shared" si="1306"/>
        <v>0</v>
      </c>
      <c r="AM1482" s="284">
        <f t="shared" si="1307"/>
        <v>0</v>
      </c>
      <c r="AN1482" s="284">
        <f t="shared" si="1308"/>
        <v>0</v>
      </c>
      <c r="AO1482" s="284">
        <f t="shared" si="1309"/>
        <v>0</v>
      </c>
      <c r="AP1482" s="284">
        <f t="shared" si="1310"/>
        <v>0</v>
      </c>
      <c r="AQ1482" s="284">
        <f t="shared" si="1311"/>
        <v>0</v>
      </c>
      <c r="AR1482" s="597">
        <f t="shared" si="1317"/>
        <v>3400</v>
      </c>
      <c r="AS1482" s="1386" t="s">
        <v>2578</v>
      </c>
      <c r="AT1482" s="1386"/>
      <c r="AU1482" s="1386" t="s">
        <v>3535</v>
      </c>
      <c r="AV1482" s="1386" t="s">
        <v>3536</v>
      </c>
      <c r="AW1482" s="1387">
        <v>46058</v>
      </c>
      <c r="AX1482" s="1386" t="s">
        <v>3537</v>
      </c>
      <c r="AY1482" s="1387">
        <v>46078</v>
      </c>
      <c r="AZ1482" s="1386"/>
      <c r="BA1482" s="1386" t="s">
        <v>3538</v>
      </c>
      <c r="BB1482" s="1471" t="s">
        <v>995</v>
      </c>
      <c r="BC1482" s="1386" t="s">
        <v>3821</v>
      </c>
      <c r="BD1482" s="1386" t="s">
        <v>3822</v>
      </c>
      <c r="BE1482" s="1386" t="s">
        <v>3823</v>
      </c>
      <c r="BF1482" s="1387">
        <v>46092</v>
      </c>
      <c r="BG1482" s="1386"/>
      <c r="BH1482" s="1380">
        <v>5685</v>
      </c>
      <c r="BI1482" s="1380"/>
      <c r="BJ1482" s="1386"/>
      <c r="BK1482" s="1380"/>
      <c r="BL1482" s="1654">
        <v>5685</v>
      </c>
      <c r="BM1482" s="1654"/>
      <c r="BN1482" s="1663"/>
      <c r="BO1482" s="1663"/>
      <c r="BP1482" s="1612"/>
      <c r="BQ1482" s="1422" t="s">
        <v>3819</v>
      </c>
      <c r="BR1482" s="1422"/>
      <c r="BS1482" s="1664" t="s">
        <v>3987</v>
      </c>
      <c r="BT1482" s="1659" t="s">
        <v>3441</v>
      </c>
      <c r="BU1482" s="1659" t="s">
        <v>2165</v>
      </c>
      <c r="BV1482" s="1334">
        <v>40906902</v>
      </c>
      <c r="BW1482" s="1660">
        <v>10409069024</v>
      </c>
      <c r="BX1482" s="798">
        <v>3000</v>
      </c>
      <c r="BY1482" s="758">
        <v>46094</v>
      </c>
      <c r="BZ1482" s="759">
        <v>46116</v>
      </c>
      <c r="CA1482" s="1386"/>
      <c r="CB1482" s="1386">
        <f>S1482</f>
        <v>0</v>
      </c>
      <c r="CC1482" s="1618">
        <f>AF1482</f>
        <v>0</v>
      </c>
      <c r="CD1482" s="1386"/>
      <c r="CE1482" s="261">
        <f>(R1482/30*CD1482)*Q1482</f>
        <v>0</v>
      </c>
      <c r="CF1482" s="1386"/>
      <c r="CG1482" s="261">
        <f>(R1482/30*CF1482)*Q1482</f>
        <v>0</v>
      </c>
      <c r="CH1482" s="261">
        <f>CC1482-CE1482</f>
        <v>0</v>
      </c>
      <c r="CI1482" s="261">
        <f>CC1482-CG1482</f>
        <v>0</v>
      </c>
      <c r="CJ1482" s="1619"/>
      <c r="CK1482" s="1386">
        <f>T1482</f>
        <v>0</v>
      </c>
      <c r="CL1482" s="1618">
        <f>AG1482</f>
        <v>0</v>
      </c>
      <c r="CM1482" s="1386"/>
      <c r="CN1482" s="1386"/>
      <c r="CO1482" s="1386"/>
      <c r="CP1482" s="1386"/>
      <c r="CQ1482" s="1386"/>
      <c r="CR1482" s="1386"/>
      <c r="CS1482" s="1386"/>
      <c r="CT1482" s="1386">
        <v>30</v>
      </c>
      <c r="CU1482" s="1618">
        <f t="shared" si="1295"/>
        <v>3000</v>
      </c>
      <c r="CV1482" s="1386">
        <v>19</v>
      </c>
      <c r="CW1482" s="261">
        <f t="shared" si="1299"/>
        <v>1900</v>
      </c>
      <c r="CX1482" s="1386">
        <v>19</v>
      </c>
      <c r="CY1482" s="261">
        <f t="shared" si="1301"/>
        <v>1900</v>
      </c>
      <c r="CZ1482" s="261">
        <f t="shared" si="1293"/>
        <v>1100</v>
      </c>
      <c r="DA1482" s="261">
        <f t="shared" si="1294"/>
        <v>1100</v>
      </c>
      <c r="DB1482" s="1386"/>
      <c r="DC1482" s="1386">
        <v>30</v>
      </c>
      <c r="DD1482" s="1618">
        <f t="shared" si="1288"/>
        <v>400</v>
      </c>
      <c r="DE1482" s="1386">
        <v>4</v>
      </c>
      <c r="DF1482" s="261">
        <f t="shared" si="1312"/>
        <v>400</v>
      </c>
      <c r="DG1482" s="1386">
        <v>4</v>
      </c>
      <c r="DH1482" s="261">
        <f t="shared" si="1313"/>
        <v>400</v>
      </c>
      <c r="DI1482" s="261">
        <f>DD1482-DF1482</f>
        <v>0</v>
      </c>
      <c r="DJ1482" s="261">
        <f>DD1482-DH1482</f>
        <v>0</v>
      </c>
      <c r="DK1482" s="261"/>
      <c r="DL1482" s="261"/>
      <c r="DM1482" s="261"/>
      <c r="DN1482" s="261"/>
      <c r="DO1482" s="261"/>
      <c r="DP1482" s="261"/>
      <c r="DQ1482" s="261"/>
      <c r="DR1482" s="261"/>
      <c r="DS1482" s="261"/>
      <c r="DT1482" s="1386"/>
      <c r="DU1482" s="1389">
        <f t="shared" si="1300"/>
        <v>3400</v>
      </c>
      <c r="DV1482" s="1390">
        <f t="shared" si="1318"/>
        <v>2300</v>
      </c>
      <c r="DW1482" s="1390">
        <f>CG1482+CP1482+CY1482+DH1482</f>
        <v>2300</v>
      </c>
      <c r="DX1482" s="1390">
        <f t="shared" si="1314"/>
        <v>1100</v>
      </c>
      <c r="DY1482" s="1390">
        <f t="shared" si="1315"/>
        <v>1100</v>
      </c>
      <c r="DZ1482" s="1386"/>
      <c r="EA1482" s="1386"/>
      <c r="EB1482" s="1386"/>
      <c r="EC1482" s="1386"/>
      <c r="ED1482" s="1386"/>
      <c r="EE1482" s="1386"/>
      <c r="EF1482" s="1386"/>
      <c r="EG1482" s="1386"/>
      <c r="EH1482" s="1386"/>
      <c r="EI1482" s="1386"/>
      <c r="EJ1482" s="1386"/>
      <c r="EK1482" s="1386"/>
      <c r="EL1482" s="1386"/>
      <c r="EM1482" s="1386"/>
      <c r="EN1482" s="1386"/>
      <c r="EO1482" s="1386"/>
      <c r="EP1482" s="1386"/>
      <c r="EQ1482" s="1386"/>
      <c r="ER1482" s="1386"/>
      <c r="ES1482" s="1386"/>
      <c r="ET1482" s="1386"/>
      <c r="EU1482" s="1386"/>
      <c r="EV1482" s="1386"/>
      <c r="EW1482" s="1386"/>
      <c r="EX1482" s="1386"/>
      <c r="EY1482" s="1386"/>
      <c r="EZ1482" s="1386"/>
      <c r="FA1482" s="1386"/>
      <c r="FB1482" s="1386"/>
      <c r="FC1482" s="1386"/>
      <c r="FD1482" s="1386"/>
      <c r="FE1482" s="1386"/>
      <c r="FF1482" s="1386"/>
      <c r="FG1482" s="1386"/>
      <c r="FH1482" s="1386"/>
      <c r="FI1482" s="1478"/>
    </row>
    <row r="1483" spans="1:773" s="1479" customFormat="1" ht="48" hidden="1" customHeight="1" x14ac:dyDescent="0.25">
      <c r="A1483" s="1622">
        <v>2026</v>
      </c>
      <c r="B1483" s="1622">
        <v>479</v>
      </c>
      <c r="C1483" s="1622" t="s">
        <v>58</v>
      </c>
      <c r="D1483" s="1622">
        <v>3000654</v>
      </c>
      <c r="E1483" s="1622">
        <v>5005020</v>
      </c>
      <c r="F1483" s="1622" t="s">
        <v>2269</v>
      </c>
      <c r="G1483" s="1622" t="s">
        <v>2270</v>
      </c>
      <c r="H1483" s="1622">
        <v>93</v>
      </c>
      <c r="I1483" s="1623" t="s">
        <v>992</v>
      </c>
      <c r="J1483" s="1624" t="s">
        <v>10</v>
      </c>
      <c r="K1483" s="1624" t="s">
        <v>60</v>
      </c>
      <c r="L1483" s="1622" t="str">
        <f t="shared" si="1302"/>
        <v>2.3</v>
      </c>
      <c r="M1483" s="1625" t="s">
        <v>62</v>
      </c>
      <c r="N1483" s="1625"/>
      <c r="O1483" s="1622" t="s">
        <v>3373</v>
      </c>
      <c r="P1483" s="1622" t="s">
        <v>65</v>
      </c>
      <c r="Q1483" s="1626">
        <v>1</v>
      </c>
      <c r="R1483" s="598">
        <v>3000</v>
      </c>
      <c r="S1483" s="1386"/>
      <c r="T1483" s="1386"/>
      <c r="U1483" s="1622">
        <v>0</v>
      </c>
      <c r="V1483" s="1622">
        <v>26</v>
      </c>
      <c r="W1483" s="454"/>
      <c r="X1483" s="286"/>
      <c r="Y1483" s="286"/>
      <c r="Z1483" s="286"/>
      <c r="AA1483" s="286"/>
      <c r="AB1483" s="286"/>
      <c r="AC1483" s="286"/>
      <c r="AD1483" s="286"/>
      <c r="AE1483" s="598"/>
      <c r="AF1483" s="340">
        <f t="shared" si="1319"/>
        <v>0</v>
      </c>
      <c r="AG1483" s="340">
        <f t="shared" si="1319"/>
        <v>0</v>
      </c>
      <c r="AH1483" s="340">
        <f t="shared" si="1316"/>
        <v>0</v>
      </c>
      <c r="AI1483" s="340">
        <f t="shared" si="1303"/>
        <v>2600</v>
      </c>
      <c r="AJ1483" s="340">
        <f t="shared" si="1304"/>
        <v>0</v>
      </c>
      <c r="AK1483" s="340">
        <f t="shared" si="1305"/>
        <v>0</v>
      </c>
      <c r="AL1483" s="340">
        <f t="shared" si="1306"/>
        <v>0</v>
      </c>
      <c r="AM1483" s="340">
        <f t="shared" si="1307"/>
        <v>0</v>
      </c>
      <c r="AN1483" s="340">
        <f t="shared" si="1308"/>
        <v>0</v>
      </c>
      <c r="AO1483" s="340">
        <f t="shared" si="1309"/>
        <v>0</v>
      </c>
      <c r="AP1483" s="340">
        <f t="shared" si="1310"/>
        <v>0</v>
      </c>
      <c r="AQ1483" s="340">
        <f t="shared" si="1311"/>
        <v>0</v>
      </c>
      <c r="AR1483" s="599">
        <f t="shared" si="1317"/>
        <v>2600</v>
      </c>
      <c r="AS1483" s="1386" t="s">
        <v>2578</v>
      </c>
      <c r="AT1483" s="1386"/>
      <c r="AU1483" s="1386" t="s">
        <v>3535</v>
      </c>
      <c r="AV1483" s="1386" t="s">
        <v>3536</v>
      </c>
      <c r="AW1483" s="1387">
        <v>46058</v>
      </c>
      <c r="AX1483" s="1386" t="s">
        <v>3537</v>
      </c>
      <c r="AY1483" s="1387">
        <v>46078</v>
      </c>
      <c r="AZ1483" s="1386"/>
      <c r="BA1483" s="1386" t="s">
        <v>3538</v>
      </c>
      <c r="BB1483" s="1471" t="s">
        <v>995</v>
      </c>
      <c r="BC1483" s="1386" t="s">
        <v>3808</v>
      </c>
      <c r="BD1483" s="1386" t="s">
        <v>3809</v>
      </c>
      <c r="BE1483" s="1386" t="s">
        <v>3810</v>
      </c>
      <c r="BF1483" s="1387">
        <v>46108</v>
      </c>
      <c r="BG1483" s="1386"/>
      <c r="BH1483" s="1380">
        <v>6160</v>
      </c>
      <c r="BI1483" s="1380"/>
      <c r="BJ1483" s="1386"/>
      <c r="BK1483" s="1380"/>
      <c r="BL1483" s="1386">
        <v>6160</v>
      </c>
      <c r="BM1483" s="1386"/>
      <c r="BN1483" s="1380"/>
      <c r="BO1483" s="1380"/>
      <c r="BP1483" s="1612"/>
      <c r="BQ1483" s="1422" t="s">
        <v>3815</v>
      </c>
      <c r="BR1483" s="1422"/>
      <c r="BS1483" s="1613" t="s">
        <v>3987</v>
      </c>
      <c r="BT1483" s="1659" t="s">
        <v>3441</v>
      </c>
      <c r="BU1483" s="1659" t="s">
        <v>2165</v>
      </c>
      <c r="BV1483" s="1334">
        <v>40906902</v>
      </c>
      <c r="BW1483" s="1660">
        <v>10409069024</v>
      </c>
      <c r="BX1483" s="798">
        <v>3000</v>
      </c>
      <c r="BY1483" s="1661">
        <v>46117</v>
      </c>
      <c r="BZ1483" s="1662">
        <v>46142</v>
      </c>
      <c r="CA1483" s="1386"/>
      <c r="CB1483" s="1386"/>
      <c r="CC1483" s="1618"/>
      <c r="CD1483" s="1386"/>
      <c r="CE1483" s="261"/>
      <c r="CF1483" s="1386"/>
      <c r="CG1483" s="261"/>
      <c r="CH1483" s="261"/>
      <c r="CI1483" s="261"/>
      <c r="CJ1483" s="1619"/>
      <c r="CK1483" s="1386"/>
      <c r="CL1483" s="1618"/>
      <c r="CM1483" s="1386"/>
      <c r="CN1483" s="1386"/>
      <c r="CO1483" s="1386"/>
      <c r="CP1483" s="1386"/>
      <c r="CQ1483" s="1386"/>
      <c r="CR1483" s="1386"/>
      <c r="CS1483" s="1386"/>
      <c r="CT1483" s="1386">
        <v>0</v>
      </c>
      <c r="CU1483" s="1618">
        <f t="shared" si="1295"/>
        <v>0</v>
      </c>
      <c r="CV1483" s="1386">
        <v>0</v>
      </c>
      <c r="CW1483" s="261">
        <f t="shared" si="1299"/>
        <v>0</v>
      </c>
      <c r="CX1483" s="1386">
        <v>0</v>
      </c>
      <c r="CY1483" s="261">
        <f t="shared" si="1301"/>
        <v>0</v>
      </c>
      <c r="CZ1483" s="261">
        <f t="shared" si="1293"/>
        <v>0</v>
      </c>
      <c r="DA1483" s="261">
        <f t="shared" si="1294"/>
        <v>0</v>
      </c>
      <c r="DB1483" s="1386"/>
      <c r="DC1483" s="1386">
        <v>26</v>
      </c>
      <c r="DD1483" s="1618">
        <f t="shared" si="1288"/>
        <v>2600</v>
      </c>
      <c r="DE1483" s="1386">
        <v>26</v>
      </c>
      <c r="DF1483" s="261">
        <f t="shared" si="1312"/>
        <v>2600</v>
      </c>
      <c r="DG1483" s="1386">
        <v>26</v>
      </c>
      <c r="DH1483" s="261">
        <f t="shared" si="1313"/>
        <v>2600</v>
      </c>
      <c r="DI1483" s="261">
        <f>DD1483-DF1483</f>
        <v>0</v>
      </c>
      <c r="DJ1483" s="261">
        <f>DD1483-DH1483</f>
        <v>0</v>
      </c>
      <c r="DK1483" s="261"/>
      <c r="DL1483" s="261"/>
      <c r="DM1483" s="261"/>
      <c r="DN1483" s="261"/>
      <c r="DO1483" s="261"/>
      <c r="DP1483" s="261"/>
      <c r="DQ1483" s="261"/>
      <c r="DR1483" s="261"/>
      <c r="DS1483" s="261"/>
      <c r="DT1483" s="1386"/>
      <c r="DU1483" s="1389">
        <f t="shared" si="1300"/>
        <v>2600</v>
      </c>
      <c r="DV1483" s="1390">
        <f t="shared" si="1318"/>
        <v>2600</v>
      </c>
      <c r="DW1483" s="1390">
        <v>2600</v>
      </c>
      <c r="DX1483" s="1390">
        <f t="shared" si="1314"/>
        <v>0</v>
      </c>
      <c r="DY1483" s="1390">
        <f t="shared" si="1315"/>
        <v>0</v>
      </c>
      <c r="DZ1483" s="1386"/>
      <c r="EA1483" s="1386"/>
      <c r="EB1483" s="1386"/>
      <c r="EC1483" s="1386"/>
      <c r="ED1483" s="1386"/>
      <c r="EE1483" s="1386"/>
      <c r="EF1483" s="1386"/>
      <c r="EG1483" s="1386"/>
      <c r="EH1483" s="1386"/>
      <c r="EI1483" s="1386"/>
      <c r="EJ1483" s="1386"/>
      <c r="EK1483" s="1386"/>
      <c r="EL1483" s="1386"/>
      <c r="EM1483" s="1386"/>
      <c r="EN1483" s="1386"/>
      <c r="EO1483" s="1386"/>
      <c r="EP1483" s="1386"/>
      <c r="EQ1483" s="1386"/>
      <c r="ER1483" s="1386"/>
      <c r="ES1483" s="1386"/>
      <c r="ET1483" s="1386"/>
      <c r="EU1483" s="1386"/>
      <c r="EV1483" s="1386"/>
      <c r="EW1483" s="1386"/>
      <c r="EX1483" s="1386"/>
      <c r="EY1483" s="1386"/>
      <c r="EZ1483" s="1386"/>
      <c r="FA1483" s="1386"/>
      <c r="FB1483" s="1386"/>
      <c r="FC1483" s="1386"/>
      <c r="FD1483" s="1386"/>
      <c r="FE1483" s="1386"/>
      <c r="FF1483" s="1386"/>
      <c r="FG1483" s="1386"/>
      <c r="FH1483" s="1386"/>
      <c r="FI1483" s="1478"/>
    </row>
    <row r="1484" spans="1:773" s="1670" customFormat="1" ht="48" hidden="1" customHeight="1" x14ac:dyDescent="0.25">
      <c r="A1484" s="1665">
        <v>2026</v>
      </c>
      <c r="B1484" s="1665">
        <v>479</v>
      </c>
      <c r="C1484" s="1665" t="s">
        <v>58</v>
      </c>
      <c r="D1484" s="1665">
        <v>3000654</v>
      </c>
      <c r="E1484" s="1665">
        <v>5005020</v>
      </c>
      <c r="F1484" s="1665" t="s">
        <v>2269</v>
      </c>
      <c r="G1484" s="1665" t="s">
        <v>2270</v>
      </c>
      <c r="H1484" s="1665">
        <v>93</v>
      </c>
      <c r="I1484" s="1666" t="s">
        <v>992</v>
      </c>
      <c r="J1484" s="1667" t="s">
        <v>10</v>
      </c>
      <c r="K1484" s="1667" t="s">
        <v>60</v>
      </c>
      <c r="L1484" s="1665" t="str">
        <f t="shared" si="1302"/>
        <v>2.3</v>
      </c>
      <c r="M1484" s="1668" t="s">
        <v>62</v>
      </c>
      <c r="N1484" s="1668"/>
      <c r="O1484" s="1665" t="s">
        <v>3373</v>
      </c>
      <c r="P1484" s="1665" t="s">
        <v>65</v>
      </c>
      <c r="Q1484" s="1669">
        <v>1</v>
      </c>
      <c r="R1484" s="602">
        <v>3000</v>
      </c>
      <c r="U1484" s="1665">
        <v>30</v>
      </c>
      <c r="V1484" s="1665">
        <v>30</v>
      </c>
      <c r="W1484" s="603"/>
      <c r="X1484" s="592"/>
      <c r="Y1484" s="593"/>
      <c r="Z1484" s="594"/>
      <c r="AA1484" s="594"/>
      <c r="AB1484" s="594"/>
      <c r="AC1484" s="594"/>
      <c r="AD1484" s="594"/>
      <c r="AE1484" s="602"/>
      <c r="AF1484" s="595"/>
      <c r="AG1484" s="595"/>
      <c r="AH1484" s="595">
        <f t="shared" si="1316"/>
        <v>3000</v>
      </c>
      <c r="AI1484" s="595">
        <f t="shared" ref="AI1484:AI1515" si="1320">+$R1484*(V1484/30)*$Q1484</f>
        <v>3000</v>
      </c>
      <c r="AJ1484" s="595"/>
      <c r="AK1484" s="595"/>
      <c r="AL1484" s="707"/>
      <c r="AM1484" s="595"/>
      <c r="AN1484" s="595"/>
      <c r="AO1484" s="595"/>
      <c r="AP1484" s="595"/>
      <c r="AQ1484" s="595"/>
      <c r="AR1484" s="594">
        <f t="shared" si="1317"/>
        <v>6000</v>
      </c>
      <c r="AS1484" s="1670" t="s">
        <v>2578</v>
      </c>
      <c r="AU1484" s="1670" t="s">
        <v>3535</v>
      </c>
      <c r="AV1484" s="1670" t="s">
        <v>3536</v>
      </c>
      <c r="AW1484" s="1671">
        <v>46058</v>
      </c>
      <c r="AX1484" s="1670" t="s">
        <v>3537</v>
      </c>
      <c r="AY1484" s="1671">
        <v>46078</v>
      </c>
      <c r="BA1484" s="1670" t="s">
        <v>3538</v>
      </c>
      <c r="BB1484" s="1672" t="s">
        <v>995</v>
      </c>
      <c r="BC1484" s="1670" t="s">
        <v>3945</v>
      </c>
      <c r="BD1484" s="1670" t="s">
        <v>3946</v>
      </c>
      <c r="BE1484" s="1670" t="s">
        <v>3947</v>
      </c>
      <c r="BF1484" s="1671">
        <v>46083</v>
      </c>
      <c r="BH1484" s="1673">
        <v>5068</v>
      </c>
      <c r="BI1484" s="1673"/>
      <c r="BK1484" s="1673"/>
      <c r="BL1484" s="1670">
        <v>5068</v>
      </c>
      <c r="BN1484" s="1673"/>
      <c r="BO1484" s="1673"/>
      <c r="BP1484" s="376" t="s">
        <v>3430</v>
      </c>
      <c r="BQ1484" s="1674" t="s">
        <v>3819</v>
      </c>
      <c r="BR1484" s="1674"/>
      <c r="BS1484" s="2909" t="s">
        <v>3781</v>
      </c>
      <c r="BT1484" s="1675" t="s">
        <v>1275</v>
      </c>
      <c r="BU1484" s="1675" t="s">
        <v>3421</v>
      </c>
      <c r="BV1484" s="1676">
        <v>71335562</v>
      </c>
      <c r="BW1484" s="1676">
        <v>10713355629</v>
      </c>
      <c r="BX1484" s="1445">
        <v>3000</v>
      </c>
      <c r="BY1484" s="1677">
        <v>46086</v>
      </c>
      <c r="BZ1484" s="1677">
        <v>46116</v>
      </c>
      <c r="CB1484" s="1670">
        <f>S1484</f>
        <v>0</v>
      </c>
      <c r="CC1484" s="1678">
        <f>AF1484</f>
        <v>0</v>
      </c>
      <c r="CE1484" s="1679">
        <f>(R1484/30*CD1484)*Q1484</f>
        <v>0</v>
      </c>
      <c r="CG1484" s="1679">
        <f>(R1484/30*CF1484)*Q1484</f>
        <v>0</v>
      </c>
      <c r="CH1484" s="1679">
        <f>CC1484-CE1484</f>
        <v>0</v>
      </c>
      <c r="CI1484" s="1679">
        <f>CC1484-CG1484</f>
        <v>0</v>
      </c>
      <c r="CJ1484" s="1680"/>
      <c r="CK1484" s="1670">
        <f>T1484</f>
        <v>0</v>
      </c>
      <c r="CL1484" s="1678">
        <f>AG1484</f>
        <v>0</v>
      </c>
      <c r="CT1484" s="1670">
        <v>30</v>
      </c>
      <c r="CU1484" s="1678">
        <f t="shared" si="1295"/>
        <v>3000</v>
      </c>
      <c r="CV1484" s="1670">
        <v>30</v>
      </c>
      <c r="CW1484" s="1679">
        <f t="shared" si="1299"/>
        <v>3000</v>
      </c>
      <c r="CX1484" s="1670">
        <v>30</v>
      </c>
      <c r="CY1484" s="1679">
        <f t="shared" si="1301"/>
        <v>3000</v>
      </c>
      <c r="CZ1484" s="1679">
        <f t="shared" ref="CZ1484:CZ1489" si="1321">CU1484-CW1484</f>
        <v>0</v>
      </c>
      <c r="DA1484" s="1679">
        <f t="shared" ref="DA1484:DA1489" si="1322">CU1484-CY1484</f>
        <v>0</v>
      </c>
      <c r="DC1484" s="1670">
        <v>30</v>
      </c>
      <c r="DD1484" s="1678">
        <f t="shared" si="1288"/>
        <v>3000</v>
      </c>
      <c r="DE1484" s="1670">
        <v>4</v>
      </c>
      <c r="DF1484" s="1679">
        <f t="shared" si="1312"/>
        <v>400</v>
      </c>
      <c r="DG1484" s="1670">
        <v>4</v>
      </c>
      <c r="DH1484" s="1679">
        <f t="shared" si="1313"/>
        <v>400</v>
      </c>
      <c r="DU1484" s="1678">
        <f t="shared" si="1300"/>
        <v>6000</v>
      </c>
      <c r="DV1484" s="1679">
        <f t="shared" si="1318"/>
        <v>3400</v>
      </c>
      <c r="DW1484" s="1679">
        <f>CG1484+CP1484+CY1484+DH1484</f>
        <v>3400</v>
      </c>
      <c r="DX1484" s="1679">
        <f t="shared" si="1314"/>
        <v>2600</v>
      </c>
      <c r="DY1484" s="1679">
        <f t="shared" si="1315"/>
        <v>2600</v>
      </c>
    </row>
    <row r="1485" spans="1:773" s="1480" customFormat="1" ht="48" hidden="1" customHeight="1" x14ac:dyDescent="0.25">
      <c r="A1485" s="1681">
        <v>2026</v>
      </c>
      <c r="B1485" s="1681">
        <v>479</v>
      </c>
      <c r="C1485" s="1681" t="s">
        <v>58</v>
      </c>
      <c r="D1485" s="1681">
        <v>3000654</v>
      </c>
      <c r="E1485" s="1681">
        <v>5005020</v>
      </c>
      <c r="F1485" s="1681" t="s">
        <v>2269</v>
      </c>
      <c r="G1485" s="1681" t="s">
        <v>2270</v>
      </c>
      <c r="H1485" s="1681">
        <v>93</v>
      </c>
      <c r="I1485" s="1682" t="s">
        <v>992</v>
      </c>
      <c r="J1485" s="1683" t="s">
        <v>10</v>
      </c>
      <c r="K1485" s="1683" t="s">
        <v>60</v>
      </c>
      <c r="L1485" s="1681" t="str">
        <f t="shared" si="1302"/>
        <v>2.3</v>
      </c>
      <c r="M1485" s="1684" t="s">
        <v>62</v>
      </c>
      <c r="N1485" s="1684"/>
      <c r="O1485" s="1681" t="s">
        <v>3373</v>
      </c>
      <c r="P1485" s="1681" t="s">
        <v>65</v>
      </c>
      <c r="Q1485" s="1685">
        <v>1</v>
      </c>
      <c r="R1485" s="604">
        <v>3000</v>
      </c>
      <c r="S1485" s="1686"/>
      <c r="T1485" s="1686"/>
      <c r="U1485" s="1681">
        <v>30</v>
      </c>
      <c r="V1485" s="1681">
        <v>30</v>
      </c>
      <c r="W1485" s="459"/>
      <c r="X1485" s="459"/>
      <c r="Y1485" s="459"/>
      <c r="Z1485" s="459"/>
      <c r="AA1485" s="459"/>
      <c r="AB1485" s="459"/>
      <c r="AC1485" s="459"/>
      <c r="AD1485" s="459"/>
      <c r="AE1485" s="604"/>
      <c r="AF1485" s="596">
        <f>+$R1485*(S1485/30)*$Q1485</f>
        <v>0</v>
      </c>
      <c r="AG1485" s="596">
        <f>+$R1485*(T1485/30)*$Q1485</f>
        <v>0</v>
      </c>
      <c r="AH1485" s="596">
        <f t="shared" si="1316"/>
        <v>3000</v>
      </c>
      <c r="AI1485" s="596">
        <f t="shared" si="1320"/>
        <v>3000</v>
      </c>
      <c r="AJ1485" s="596">
        <f t="shared" ref="AJ1485:AJ1505" si="1323">+$R1485*(W1485/30)*$Q1485</f>
        <v>0</v>
      </c>
      <c r="AK1485" s="596">
        <f t="shared" ref="AK1485:AK1505" si="1324">+$R1485*(X1485/30)*$Q1485</f>
        <v>0</v>
      </c>
      <c r="AL1485" s="596">
        <f t="shared" ref="AL1485:AL1505" si="1325">+$R1485*(Y1485/30)*$Q1485</f>
        <v>0</v>
      </c>
      <c r="AM1485" s="596">
        <f t="shared" ref="AM1485:AM1505" si="1326">+$R1485*(Z1485/30)*$Q1485</f>
        <v>0</v>
      </c>
      <c r="AN1485" s="596">
        <f t="shared" ref="AN1485:AN1505" si="1327">+$R1485*(AA1485/30)*$Q1485</f>
        <v>0</v>
      </c>
      <c r="AO1485" s="596">
        <f t="shared" ref="AO1485:AO1505" si="1328">+$R1485*(AB1485/30)*$Q1485</f>
        <v>0</v>
      </c>
      <c r="AP1485" s="596">
        <f t="shared" ref="AP1485:AP1505" si="1329">+$R1485*(AC1485/30)*$Q1485</f>
        <v>0</v>
      </c>
      <c r="AQ1485" s="596">
        <f t="shared" ref="AQ1485:AQ1505" si="1330">+$R1485*(AD1485/30)*$Q1485</f>
        <v>0</v>
      </c>
      <c r="AR1485" s="605">
        <f t="shared" si="1317"/>
        <v>6000</v>
      </c>
      <c r="AS1485" s="1686" t="s">
        <v>2578</v>
      </c>
      <c r="AT1485" s="1686"/>
      <c r="AU1485" s="1686" t="s">
        <v>3535</v>
      </c>
      <c r="AV1485" s="1686" t="s">
        <v>3536</v>
      </c>
      <c r="AW1485" s="1687">
        <v>46058</v>
      </c>
      <c r="AX1485" s="1686" t="s">
        <v>3537</v>
      </c>
      <c r="AY1485" s="1687">
        <v>46078</v>
      </c>
      <c r="AZ1485" s="1686"/>
      <c r="BA1485" s="1686" t="s">
        <v>3538</v>
      </c>
      <c r="BB1485" s="1688" t="s">
        <v>995</v>
      </c>
      <c r="BC1485" s="1686" t="s">
        <v>3798</v>
      </c>
      <c r="BD1485" s="1686" t="s">
        <v>3982</v>
      </c>
      <c r="BE1485" s="1686" t="s">
        <v>3800</v>
      </c>
      <c r="BF1485" s="1687">
        <v>46119</v>
      </c>
      <c r="BG1485" s="1686"/>
      <c r="BH1485" s="468">
        <v>6304</v>
      </c>
      <c r="BI1485" s="468"/>
      <c r="BJ1485" s="1686"/>
      <c r="BK1485" s="468"/>
      <c r="BL1485" s="1686">
        <v>6304</v>
      </c>
      <c r="BM1485" s="1686"/>
      <c r="BN1485" s="468"/>
      <c r="BO1485" s="468"/>
      <c r="BP1485" s="1689"/>
      <c r="BQ1485" s="1674" t="s">
        <v>3966</v>
      </c>
      <c r="BR1485" s="1674"/>
      <c r="BS1485" s="1690" t="s">
        <v>1334</v>
      </c>
      <c r="BT1485" s="1691" t="s">
        <v>3988</v>
      </c>
      <c r="BU1485" s="1691" t="s">
        <v>3989</v>
      </c>
      <c r="BV1485" s="1692">
        <v>47769288</v>
      </c>
      <c r="BW1485" s="1693">
        <v>10477692881</v>
      </c>
      <c r="BX1485" s="1445">
        <v>3000</v>
      </c>
      <c r="BY1485" s="1694">
        <v>46123</v>
      </c>
      <c r="BZ1485" s="1695">
        <v>46142</v>
      </c>
      <c r="CA1485" s="1686"/>
      <c r="CB1485" s="1686"/>
      <c r="CC1485" s="1696"/>
      <c r="CD1485" s="1686"/>
      <c r="CE1485" s="1697"/>
      <c r="CF1485" s="1686"/>
      <c r="CG1485" s="1697"/>
      <c r="CH1485" s="1697"/>
      <c r="CI1485" s="1697"/>
      <c r="CJ1485" s="1698"/>
      <c r="CK1485" s="1686"/>
      <c r="CL1485" s="1696"/>
      <c r="CM1485" s="1686"/>
      <c r="CN1485" s="1686"/>
      <c r="CO1485" s="1686"/>
      <c r="CP1485" s="1686"/>
      <c r="CQ1485" s="1686"/>
      <c r="CR1485" s="1686"/>
      <c r="CS1485" s="1686"/>
      <c r="CT1485" s="1686">
        <v>0</v>
      </c>
      <c r="CU1485" s="1696">
        <f t="shared" si="1295"/>
        <v>3000</v>
      </c>
      <c r="CV1485" s="1686">
        <v>0</v>
      </c>
      <c r="CW1485" s="1697">
        <f t="shared" si="1299"/>
        <v>0</v>
      </c>
      <c r="CX1485" s="1686">
        <v>0</v>
      </c>
      <c r="CY1485" s="1697">
        <f t="shared" si="1301"/>
        <v>0</v>
      </c>
      <c r="CZ1485" s="1697">
        <f t="shared" si="1321"/>
        <v>3000</v>
      </c>
      <c r="DA1485" s="1697">
        <f t="shared" si="1322"/>
        <v>3000</v>
      </c>
      <c r="DB1485" s="1686"/>
      <c r="DC1485" s="1686">
        <v>26</v>
      </c>
      <c r="DD1485" s="1696">
        <f t="shared" si="1288"/>
        <v>3000</v>
      </c>
      <c r="DE1485" s="1686">
        <v>26</v>
      </c>
      <c r="DF1485" s="1697">
        <f t="shared" si="1312"/>
        <v>2600</v>
      </c>
      <c r="DG1485" s="1686">
        <v>26</v>
      </c>
      <c r="DH1485" s="1697">
        <f t="shared" si="1313"/>
        <v>2600</v>
      </c>
      <c r="DI1485" s="1697">
        <f>DD1485-DF1485</f>
        <v>400</v>
      </c>
      <c r="DJ1485" s="1697">
        <f>DD1485-DH1485</f>
        <v>400</v>
      </c>
      <c r="DK1485" s="1697"/>
      <c r="DL1485" s="1697"/>
      <c r="DM1485" s="1697"/>
      <c r="DN1485" s="1697"/>
      <c r="DO1485" s="1697"/>
      <c r="DP1485" s="1697"/>
      <c r="DQ1485" s="1697"/>
      <c r="DR1485" s="1697"/>
      <c r="DS1485" s="1697"/>
      <c r="DT1485" s="1686"/>
      <c r="DU1485" s="1699">
        <f t="shared" si="1300"/>
        <v>6000</v>
      </c>
      <c r="DV1485" s="1700">
        <f t="shared" si="1318"/>
        <v>2600</v>
      </c>
      <c r="DW1485" s="1700">
        <v>2600</v>
      </c>
      <c r="DX1485" s="1700">
        <f t="shared" si="1314"/>
        <v>3400</v>
      </c>
      <c r="DY1485" s="1700">
        <f t="shared" si="1315"/>
        <v>3400</v>
      </c>
      <c r="DZ1485" s="1686"/>
      <c r="EA1485" s="1686"/>
      <c r="EB1485" s="1686"/>
      <c r="EC1485" s="1686"/>
      <c r="ED1485" s="1686"/>
      <c r="EE1485" s="1686"/>
      <c r="EF1485" s="1686"/>
      <c r="EG1485" s="1686"/>
      <c r="EH1485" s="1686"/>
      <c r="EI1485" s="1686"/>
      <c r="EJ1485" s="1686"/>
      <c r="EK1485" s="1686"/>
      <c r="EL1485" s="1686"/>
      <c r="EM1485" s="1686"/>
      <c r="EN1485" s="1686"/>
      <c r="EO1485" s="1686"/>
      <c r="EP1485" s="1686"/>
      <c r="EQ1485" s="1686"/>
      <c r="ER1485" s="1686"/>
      <c r="ES1485" s="1686"/>
      <c r="ET1485" s="1686"/>
      <c r="EU1485" s="1686"/>
      <c r="EV1485" s="1686"/>
      <c r="EW1485" s="1686"/>
      <c r="EX1485" s="1686"/>
      <c r="EY1485" s="1686"/>
      <c r="EZ1485" s="1686"/>
      <c r="FA1485" s="1686"/>
      <c r="FB1485" s="1686"/>
      <c r="FC1485" s="1686"/>
      <c r="FD1485" s="1686"/>
      <c r="FE1485" s="1686"/>
      <c r="FF1485" s="1686"/>
      <c r="FG1485" s="1686"/>
      <c r="FH1485" s="1686"/>
      <c r="FI1485" s="1701"/>
      <c r="FJ1485" s="1670"/>
      <c r="FK1485" s="1670"/>
      <c r="FL1485" s="1670"/>
      <c r="FM1485" s="1670"/>
      <c r="FN1485" s="1670"/>
      <c r="FO1485" s="1670"/>
      <c r="FP1485" s="1670"/>
      <c r="FQ1485" s="1670"/>
      <c r="FR1485" s="1670"/>
      <c r="FS1485" s="1670"/>
      <c r="FT1485" s="1670"/>
      <c r="FU1485" s="1670"/>
      <c r="FV1485" s="1670"/>
      <c r="FW1485" s="1670"/>
      <c r="FX1485" s="1670"/>
      <c r="FY1485" s="1670"/>
      <c r="FZ1485" s="1670"/>
      <c r="GA1485" s="1670"/>
      <c r="GB1485" s="1670"/>
      <c r="GC1485" s="1670"/>
      <c r="GD1485" s="1670"/>
      <c r="GE1485" s="1670"/>
      <c r="GF1485" s="1670"/>
      <c r="GG1485" s="1670"/>
      <c r="GH1485" s="1670"/>
      <c r="GI1485" s="1670"/>
      <c r="GJ1485" s="1670"/>
      <c r="GK1485" s="1670"/>
      <c r="GL1485" s="1670"/>
      <c r="GM1485" s="1670"/>
      <c r="GN1485" s="1670"/>
      <c r="GO1485" s="1670"/>
      <c r="GP1485" s="1670"/>
      <c r="GQ1485" s="1670"/>
      <c r="GR1485" s="1670"/>
      <c r="GS1485" s="1670"/>
      <c r="GT1485" s="1670"/>
      <c r="GU1485" s="1670"/>
      <c r="GV1485" s="1670"/>
      <c r="GW1485" s="1670"/>
      <c r="GX1485" s="1670"/>
      <c r="GY1485" s="1670"/>
      <c r="GZ1485" s="1670"/>
      <c r="HA1485" s="1670"/>
      <c r="HB1485" s="1670"/>
      <c r="HC1485" s="1670"/>
      <c r="HD1485" s="1670"/>
      <c r="HE1485" s="1670"/>
      <c r="HF1485" s="1670"/>
      <c r="HG1485" s="1670"/>
      <c r="HH1485" s="1670"/>
      <c r="HI1485" s="1670"/>
      <c r="HJ1485" s="1670"/>
      <c r="HK1485" s="1670"/>
      <c r="HL1485" s="1670"/>
      <c r="HM1485" s="1670"/>
      <c r="HN1485" s="1670"/>
      <c r="HO1485" s="1670"/>
      <c r="HP1485" s="1670"/>
      <c r="HQ1485" s="1670"/>
      <c r="HR1485" s="1670"/>
      <c r="HS1485" s="1670"/>
      <c r="HT1485" s="1670"/>
      <c r="HU1485" s="1670"/>
      <c r="HV1485" s="1670"/>
      <c r="HW1485" s="1670"/>
      <c r="HX1485" s="1670"/>
      <c r="HY1485" s="1670"/>
      <c r="HZ1485" s="1670"/>
      <c r="IA1485" s="1670"/>
      <c r="IB1485" s="1670"/>
      <c r="IC1485" s="1670"/>
      <c r="ID1485" s="1670"/>
      <c r="IE1485" s="1670"/>
      <c r="IF1485" s="1670"/>
      <c r="IG1485" s="1670"/>
      <c r="IH1485" s="1670"/>
      <c r="II1485" s="1670"/>
      <c r="IJ1485" s="1670"/>
      <c r="IK1485" s="1670"/>
      <c r="IL1485" s="1670"/>
      <c r="IM1485" s="1670"/>
      <c r="IN1485" s="1670"/>
      <c r="IO1485" s="1670"/>
      <c r="IP1485" s="1670"/>
      <c r="IQ1485" s="1670"/>
      <c r="IR1485" s="1670"/>
      <c r="IS1485" s="1670"/>
      <c r="IT1485" s="1670"/>
      <c r="IU1485" s="1670"/>
      <c r="IV1485" s="1670"/>
      <c r="IW1485" s="1670"/>
      <c r="IX1485" s="1670"/>
      <c r="IY1485" s="1670"/>
      <c r="IZ1485" s="1670"/>
      <c r="JA1485" s="1670"/>
      <c r="JB1485" s="1670"/>
      <c r="JC1485" s="1670"/>
      <c r="JD1485" s="1670"/>
      <c r="JE1485" s="1670"/>
      <c r="JF1485" s="1670"/>
      <c r="JG1485" s="1670"/>
      <c r="JH1485" s="1670"/>
      <c r="JI1485" s="1670"/>
      <c r="JJ1485" s="1670"/>
      <c r="JK1485" s="1670"/>
      <c r="JL1485" s="1670"/>
      <c r="JM1485" s="1670"/>
      <c r="JN1485" s="1670"/>
      <c r="JO1485" s="1670"/>
      <c r="JP1485" s="1670"/>
      <c r="JQ1485" s="1670"/>
      <c r="JR1485" s="1670"/>
      <c r="JS1485" s="1670"/>
      <c r="JT1485" s="1670"/>
      <c r="JU1485" s="1670"/>
      <c r="JV1485" s="1670"/>
      <c r="JW1485" s="1670"/>
      <c r="JX1485" s="1670"/>
      <c r="JY1485" s="1670"/>
      <c r="JZ1485" s="1670"/>
      <c r="KA1485" s="1670"/>
      <c r="KB1485" s="1670"/>
      <c r="KC1485" s="1670"/>
      <c r="KD1485" s="1670"/>
      <c r="KE1485" s="1670"/>
      <c r="KF1485" s="1670"/>
      <c r="KG1485" s="1670"/>
      <c r="KH1485" s="1670"/>
      <c r="KI1485" s="1670"/>
      <c r="KJ1485" s="1670"/>
      <c r="KK1485" s="1670"/>
      <c r="KL1485" s="1670"/>
      <c r="KM1485" s="1670"/>
      <c r="KN1485" s="1670"/>
      <c r="KO1485" s="1670"/>
      <c r="KP1485" s="1670"/>
      <c r="KQ1485" s="1670"/>
      <c r="KR1485" s="1670"/>
      <c r="KS1485" s="1670"/>
      <c r="KT1485" s="1670"/>
      <c r="KU1485" s="1670"/>
      <c r="KV1485" s="1670"/>
      <c r="KW1485" s="1670"/>
      <c r="KX1485" s="1670"/>
      <c r="KY1485" s="1670"/>
      <c r="KZ1485" s="1670"/>
      <c r="LA1485" s="1670"/>
      <c r="LB1485" s="1670"/>
      <c r="LC1485" s="1670"/>
      <c r="LD1485" s="1670"/>
      <c r="LE1485" s="1670"/>
      <c r="LF1485" s="1670"/>
      <c r="LG1485" s="1670"/>
      <c r="LH1485" s="1670"/>
      <c r="LI1485" s="1670"/>
      <c r="LJ1485" s="1670"/>
      <c r="LK1485" s="1670"/>
      <c r="LL1485" s="1670"/>
      <c r="LM1485" s="1670"/>
      <c r="LN1485" s="1670"/>
      <c r="LO1485" s="1670"/>
      <c r="LP1485" s="1670"/>
      <c r="LQ1485" s="1670"/>
      <c r="LR1485" s="1670"/>
      <c r="LS1485" s="1670"/>
      <c r="LT1485" s="1670"/>
      <c r="LU1485" s="1670"/>
      <c r="LV1485" s="1670"/>
      <c r="LW1485" s="1670"/>
      <c r="LX1485" s="1670"/>
      <c r="LY1485" s="1670"/>
      <c r="LZ1485" s="1670"/>
      <c r="MA1485" s="1670"/>
      <c r="MB1485" s="1670"/>
      <c r="MC1485" s="1670"/>
      <c r="MD1485" s="1670"/>
      <c r="ME1485" s="1670"/>
      <c r="MF1485" s="1670"/>
      <c r="MG1485" s="1670"/>
      <c r="MH1485" s="1670"/>
      <c r="MI1485" s="1670"/>
      <c r="MJ1485" s="1670"/>
      <c r="MK1485" s="1670"/>
      <c r="ML1485" s="1670"/>
      <c r="MM1485" s="1670"/>
      <c r="MN1485" s="1670"/>
      <c r="MO1485" s="1670"/>
      <c r="MP1485" s="1670"/>
      <c r="MQ1485" s="1670"/>
      <c r="MR1485" s="1670"/>
      <c r="MS1485" s="1670"/>
      <c r="MT1485" s="1670"/>
      <c r="MU1485" s="1670"/>
      <c r="MV1485" s="1670"/>
      <c r="MW1485" s="1670"/>
      <c r="MX1485" s="1670"/>
      <c r="MY1485" s="1670"/>
      <c r="MZ1485" s="1670"/>
      <c r="NA1485" s="1670"/>
      <c r="NB1485" s="1670"/>
      <c r="NC1485" s="1670"/>
      <c r="ND1485" s="1670"/>
      <c r="NE1485" s="1670"/>
      <c r="NF1485" s="1670"/>
      <c r="NG1485" s="1670"/>
      <c r="NH1485" s="1670"/>
      <c r="NI1485" s="1670"/>
      <c r="NJ1485" s="1670"/>
      <c r="NK1485" s="1670"/>
      <c r="NL1485" s="1670"/>
      <c r="NM1485" s="1670"/>
      <c r="NN1485" s="1670"/>
      <c r="NO1485" s="1670"/>
      <c r="NP1485" s="1670"/>
      <c r="NQ1485" s="1670"/>
      <c r="NR1485" s="1670"/>
      <c r="NS1485" s="1670"/>
      <c r="NT1485" s="1670"/>
      <c r="NU1485" s="1670"/>
      <c r="NV1485" s="1670"/>
      <c r="NW1485" s="1670"/>
      <c r="NX1485" s="1670"/>
      <c r="NY1485" s="1670"/>
      <c r="NZ1485" s="1670"/>
      <c r="OA1485" s="1670"/>
      <c r="OB1485" s="1670"/>
      <c r="OC1485" s="1670"/>
      <c r="OD1485" s="1670"/>
      <c r="OE1485" s="1670"/>
      <c r="OF1485" s="1670"/>
      <c r="OG1485" s="1670"/>
      <c r="OH1485" s="1670"/>
      <c r="OI1485" s="1670"/>
      <c r="OJ1485" s="1670"/>
      <c r="OK1485" s="1670"/>
      <c r="OL1485" s="1670"/>
      <c r="OM1485" s="1670"/>
      <c r="ON1485" s="1670"/>
      <c r="OO1485" s="1670"/>
      <c r="OP1485" s="1670"/>
      <c r="OQ1485" s="1670"/>
      <c r="OR1485" s="1670"/>
      <c r="OS1485" s="1670"/>
      <c r="OT1485" s="1670"/>
      <c r="OU1485" s="1670"/>
      <c r="OV1485" s="1670"/>
      <c r="OW1485" s="1670"/>
      <c r="OX1485" s="1670"/>
      <c r="OY1485" s="1670"/>
      <c r="OZ1485" s="1670"/>
      <c r="PA1485" s="1670"/>
      <c r="PB1485" s="1670"/>
      <c r="PC1485" s="1670"/>
      <c r="PD1485" s="1670"/>
      <c r="PE1485" s="1670"/>
      <c r="PF1485" s="1670"/>
      <c r="PG1485" s="1670"/>
      <c r="PH1485" s="1670"/>
      <c r="PI1485" s="1670"/>
      <c r="PJ1485" s="1670"/>
      <c r="PK1485" s="1670"/>
      <c r="PL1485" s="1670"/>
      <c r="PM1485" s="1670"/>
      <c r="PN1485" s="1670"/>
      <c r="PO1485" s="1670"/>
      <c r="PP1485" s="1670"/>
      <c r="PQ1485" s="1670"/>
      <c r="PR1485" s="1670"/>
      <c r="PS1485" s="1670"/>
      <c r="PT1485" s="1670"/>
      <c r="PU1485" s="1670"/>
      <c r="PV1485" s="1670"/>
      <c r="PW1485" s="1670"/>
      <c r="PX1485" s="1670"/>
      <c r="PY1485" s="1670"/>
      <c r="PZ1485" s="1670"/>
      <c r="QA1485" s="1670"/>
      <c r="QB1485" s="1670"/>
      <c r="QC1485" s="1670"/>
      <c r="QD1485" s="1670"/>
      <c r="QE1485" s="1670"/>
      <c r="QF1485" s="1670"/>
      <c r="QG1485" s="1670"/>
      <c r="QH1485" s="1670"/>
      <c r="QI1485" s="1670"/>
      <c r="QJ1485" s="1670"/>
      <c r="QK1485" s="1670"/>
      <c r="QL1485" s="1670"/>
      <c r="QM1485" s="1670"/>
      <c r="QN1485" s="1670"/>
      <c r="QO1485" s="1670"/>
      <c r="QP1485" s="1670"/>
      <c r="QQ1485" s="1670"/>
      <c r="QR1485" s="1670"/>
      <c r="QS1485" s="1670"/>
      <c r="QT1485" s="1670"/>
      <c r="QU1485" s="1670"/>
      <c r="QV1485" s="1670"/>
      <c r="QW1485" s="1670"/>
      <c r="QX1485" s="1670"/>
      <c r="QY1485" s="1670"/>
      <c r="QZ1485" s="1670"/>
      <c r="RA1485" s="1670"/>
      <c r="RB1485" s="1670"/>
      <c r="RC1485" s="1670"/>
      <c r="RD1485" s="1670"/>
      <c r="RE1485" s="1670"/>
      <c r="RF1485" s="1670"/>
      <c r="RG1485" s="1670"/>
      <c r="RH1485" s="1670"/>
      <c r="RI1485" s="1670"/>
      <c r="RJ1485" s="1670"/>
      <c r="RK1485" s="1670"/>
      <c r="RL1485" s="1670"/>
      <c r="RM1485" s="1670"/>
      <c r="RN1485" s="1670"/>
      <c r="RO1485" s="1670"/>
      <c r="RP1485" s="1670"/>
      <c r="RQ1485" s="1670"/>
      <c r="RR1485" s="1670"/>
      <c r="RS1485" s="1670"/>
      <c r="RT1485" s="1670"/>
      <c r="RU1485" s="1670"/>
      <c r="RV1485" s="1670"/>
      <c r="RW1485" s="1670"/>
      <c r="RX1485" s="1670"/>
      <c r="RY1485" s="1670"/>
      <c r="RZ1485" s="1670"/>
      <c r="SA1485" s="1670"/>
      <c r="SB1485" s="1670"/>
      <c r="SC1485" s="1670"/>
      <c r="SD1485" s="1670"/>
      <c r="SE1485" s="1670"/>
      <c r="SF1485" s="1670"/>
      <c r="SG1485" s="1670"/>
      <c r="SH1485" s="1670"/>
      <c r="SI1485" s="1670"/>
      <c r="SJ1485" s="1670"/>
      <c r="SK1485" s="1670"/>
      <c r="SL1485" s="1670"/>
      <c r="SM1485" s="1670"/>
      <c r="SN1485" s="1670"/>
      <c r="SO1485" s="1670"/>
      <c r="SP1485" s="1670"/>
      <c r="SQ1485" s="1670"/>
      <c r="SR1485" s="1670"/>
      <c r="SS1485" s="1670"/>
      <c r="ST1485" s="1670"/>
      <c r="SU1485" s="1670"/>
      <c r="SV1485" s="1670"/>
      <c r="SW1485" s="1670"/>
      <c r="SX1485" s="1670"/>
      <c r="SY1485" s="1670"/>
      <c r="SZ1485" s="1670"/>
      <c r="TA1485" s="1670"/>
      <c r="TB1485" s="1670"/>
      <c r="TC1485" s="1670"/>
      <c r="TD1485" s="1670"/>
      <c r="TE1485" s="1670"/>
      <c r="TF1485" s="1670"/>
      <c r="TG1485" s="1670"/>
      <c r="TH1485" s="1670"/>
      <c r="TI1485" s="1670"/>
      <c r="TJ1485" s="1670"/>
      <c r="TK1485" s="1670"/>
      <c r="TL1485" s="1670"/>
      <c r="TM1485" s="1670"/>
      <c r="TN1485" s="1670"/>
      <c r="TO1485" s="1670"/>
      <c r="TP1485" s="1670"/>
      <c r="TQ1485" s="1670"/>
      <c r="TR1485" s="1670"/>
      <c r="TS1485" s="1670"/>
      <c r="TT1485" s="1670"/>
      <c r="TU1485" s="1670"/>
      <c r="TV1485" s="1670"/>
      <c r="TW1485" s="1670"/>
      <c r="TX1485" s="1670"/>
      <c r="TY1485" s="1670"/>
      <c r="TZ1485" s="1670"/>
      <c r="UA1485" s="1670"/>
      <c r="UB1485" s="1670"/>
      <c r="UC1485" s="1670"/>
      <c r="UD1485" s="1670"/>
      <c r="UE1485" s="1670"/>
      <c r="UF1485" s="1670"/>
      <c r="UG1485" s="1670"/>
      <c r="UH1485" s="1670"/>
      <c r="UI1485" s="1670"/>
      <c r="UJ1485" s="1670"/>
      <c r="UK1485" s="1670"/>
      <c r="UL1485" s="1670"/>
      <c r="UM1485" s="1670"/>
      <c r="UN1485" s="1670"/>
      <c r="UO1485" s="1670"/>
      <c r="UP1485" s="1670"/>
      <c r="UQ1485" s="1670"/>
      <c r="UR1485" s="1670"/>
      <c r="US1485" s="1670"/>
      <c r="UT1485" s="1670"/>
      <c r="UU1485" s="1670"/>
      <c r="UV1485" s="1670"/>
      <c r="UW1485" s="1670"/>
      <c r="UX1485" s="1670"/>
      <c r="UY1485" s="1670"/>
      <c r="UZ1485" s="1670"/>
      <c r="VA1485" s="1670"/>
      <c r="VB1485" s="1670"/>
      <c r="VC1485" s="1670"/>
      <c r="VD1485" s="1670"/>
      <c r="VE1485" s="1670"/>
      <c r="VF1485" s="1670"/>
      <c r="VG1485" s="1670"/>
      <c r="VH1485" s="1670"/>
      <c r="VI1485" s="1670"/>
      <c r="VJ1485" s="1670"/>
      <c r="VK1485" s="1670"/>
      <c r="VL1485" s="1670"/>
      <c r="VM1485" s="1670"/>
      <c r="VN1485" s="1670"/>
      <c r="VO1485" s="1670"/>
      <c r="VP1485" s="1670"/>
      <c r="VQ1485" s="1670"/>
      <c r="VR1485" s="1670"/>
      <c r="VS1485" s="1670"/>
      <c r="VT1485" s="1670"/>
      <c r="VU1485" s="1670"/>
      <c r="VV1485" s="1670"/>
      <c r="VW1485" s="1670"/>
      <c r="VX1485" s="1670"/>
      <c r="VY1485" s="1670"/>
      <c r="VZ1485" s="1670"/>
      <c r="WA1485" s="1670"/>
      <c r="WB1485" s="1670"/>
      <c r="WC1485" s="1670"/>
      <c r="WD1485" s="1670"/>
      <c r="WE1485" s="1670"/>
      <c r="WF1485" s="1670"/>
      <c r="WG1485" s="1670"/>
      <c r="WH1485" s="1670"/>
      <c r="WI1485" s="1670"/>
      <c r="WJ1485" s="1670"/>
      <c r="WK1485" s="1670"/>
      <c r="WL1485" s="1670"/>
      <c r="WM1485" s="1670"/>
      <c r="WN1485" s="1670"/>
      <c r="WO1485" s="1670"/>
      <c r="WP1485" s="1670"/>
      <c r="WQ1485" s="1670"/>
      <c r="WR1485" s="1670"/>
      <c r="WS1485" s="1670"/>
      <c r="WT1485" s="1670"/>
      <c r="WU1485" s="1670"/>
      <c r="WV1485" s="1670"/>
      <c r="WW1485" s="1670"/>
      <c r="WX1485" s="1670"/>
      <c r="WY1485" s="1670"/>
      <c r="WZ1485" s="1670"/>
      <c r="XA1485" s="1670"/>
      <c r="XB1485" s="1670"/>
      <c r="XC1485" s="1670"/>
      <c r="XD1485" s="1670"/>
      <c r="XE1485" s="1670"/>
      <c r="XF1485" s="1670"/>
      <c r="XG1485" s="1670"/>
      <c r="XH1485" s="1670"/>
      <c r="XI1485" s="1670"/>
      <c r="XJ1485" s="1670"/>
      <c r="XK1485" s="1670"/>
      <c r="XL1485" s="1670"/>
      <c r="XM1485" s="1670"/>
      <c r="XN1485" s="1670"/>
      <c r="XO1485" s="1670"/>
      <c r="XP1485" s="1670"/>
      <c r="XQ1485" s="1670"/>
      <c r="XR1485" s="1670"/>
      <c r="XS1485" s="1670"/>
      <c r="XT1485" s="1670"/>
      <c r="XU1485" s="1670"/>
      <c r="XV1485" s="1670"/>
      <c r="XW1485" s="1670"/>
      <c r="XX1485" s="1670"/>
      <c r="XY1485" s="1670"/>
      <c r="XZ1485" s="1670"/>
      <c r="YA1485" s="1670"/>
      <c r="YB1485" s="1670"/>
      <c r="YC1485" s="1670"/>
      <c r="YD1485" s="1670"/>
      <c r="YE1485" s="1670"/>
      <c r="YF1485" s="1670"/>
      <c r="YG1485" s="1670"/>
      <c r="YH1485" s="1670"/>
      <c r="YI1485" s="1670"/>
      <c r="YJ1485" s="1670"/>
      <c r="YK1485" s="1670"/>
      <c r="YL1485" s="1670"/>
      <c r="YM1485" s="1670"/>
      <c r="YN1485" s="1670"/>
      <c r="YO1485" s="1670"/>
      <c r="YP1485" s="1670"/>
      <c r="YQ1485" s="1670"/>
      <c r="YR1485" s="1670"/>
      <c r="YS1485" s="1670"/>
      <c r="YT1485" s="1670"/>
      <c r="YU1485" s="1670"/>
      <c r="YV1485" s="1670"/>
      <c r="YW1485" s="1670"/>
      <c r="YX1485" s="1670"/>
      <c r="YY1485" s="1670"/>
      <c r="YZ1485" s="1670"/>
      <c r="ZA1485" s="1670"/>
      <c r="ZB1485" s="1670"/>
      <c r="ZC1485" s="1670"/>
      <c r="ZD1485" s="1670"/>
      <c r="ZE1485" s="1670"/>
      <c r="ZF1485" s="1670"/>
      <c r="ZG1485" s="1670"/>
      <c r="ZH1485" s="1670"/>
      <c r="ZI1485" s="1670"/>
      <c r="ZJ1485" s="1670"/>
      <c r="ZK1485" s="1670"/>
      <c r="ZL1485" s="1670"/>
      <c r="ZM1485" s="1670"/>
      <c r="ZN1485" s="1670"/>
      <c r="ZO1485" s="1670"/>
      <c r="ZP1485" s="1670"/>
      <c r="ZQ1485" s="1670"/>
      <c r="ZR1485" s="1670"/>
      <c r="ZS1485" s="1670"/>
      <c r="ZT1485" s="1670"/>
      <c r="ZU1485" s="1670"/>
      <c r="ZV1485" s="1670"/>
      <c r="ZW1485" s="1670"/>
      <c r="ZX1485" s="1670"/>
      <c r="ZY1485" s="1670"/>
      <c r="ZZ1485" s="1670"/>
      <c r="AAA1485" s="1670"/>
      <c r="AAB1485" s="1670"/>
      <c r="AAC1485" s="1670"/>
      <c r="AAD1485" s="1670"/>
      <c r="AAE1485" s="1670"/>
      <c r="AAF1485" s="1670"/>
      <c r="AAG1485" s="1670"/>
      <c r="AAH1485" s="1670"/>
      <c r="AAI1485" s="1670"/>
      <c r="AAJ1485" s="1670"/>
      <c r="AAK1485" s="1670"/>
      <c r="AAL1485" s="1670"/>
      <c r="AAM1485" s="1670"/>
      <c r="AAN1485" s="1670"/>
      <c r="AAO1485" s="1670"/>
      <c r="AAP1485" s="1670"/>
      <c r="AAQ1485" s="1670"/>
      <c r="AAR1485" s="1670"/>
      <c r="AAS1485" s="1670"/>
      <c r="AAT1485" s="1670"/>
      <c r="AAU1485" s="1670"/>
      <c r="AAV1485" s="1670"/>
      <c r="AAW1485" s="1670"/>
      <c r="AAX1485" s="1670"/>
      <c r="AAY1485" s="1670"/>
      <c r="AAZ1485" s="1670"/>
      <c r="ABA1485" s="1670"/>
      <c r="ABB1485" s="1670"/>
      <c r="ABC1485" s="1670"/>
      <c r="ABD1485" s="1670"/>
      <c r="ABE1485" s="1670"/>
      <c r="ABF1485" s="1670"/>
      <c r="ABG1485" s="1670"/>
      <c r="ABH1485" s="1670"/>
      <c r="ABI1485" s="1670"/>
      <c r="ABJ1485" s="1670"/>
      <c r="ABK1485" s="1670"/>
      <c r="ABL1485" s="1670"/>
      <c r="ABM1485" s="1670"/>
      <c r="ABN1485" s="1670"/>
      <c r="ABO1485" s="1670"/>
      <c r="ABP1485" s="1670"/>
      <c r="ABQ1485" s="1670"/>
      <c r="ABR1485" s="1670"/>
      <c r="ABS1485" s="1670"/>
      <c r="ABT1485" s="1670"/>
      <c r="ABU1485" s="1670"/>
      <c r="ABV1485" s="1670"/>
      <c r="ABW1485" s="1670"/>
      <c r="ABX1485" s="1670"/>
      <c r="ABY1485" s="1670"/>
      <c r="ABZ1485" s="1670"/>
      <c r="ACA1485" s="1670"/>
      <c r="ACB1485" s="1670"/>
      <c r="ACC1485" s="1670"/>
      <c r="ACD1485" s="1670"/>
      <c r="ACE1485" s="1670"/>
      <c r="ACF1485" s="1670"/>
      <c r="ACG1485" s="1670"/>
      <c r="ACH1485" s="1670"/>
      <c r="ACI1485" s="1670"/>
      <c r="ACJ1485" s="1670"/>
      <c r="ACK1485" s="1670"/>
      <c r="ACL1485" s="1670"/>
      <c r="ACM1485" s="1670"/>
      <c r="ACN1485" s="1670"/>
      <c r="ACO1485" s="1670"/>
      <c r="ACP1485" s="1670"/>
      <c r="ACQ1485" s="1670"/>
      <c r="ACR1485" s="1670"/>
      <c r="ACS1485" s="1670"/>
    </row>
    <row r="1486" spans="1:773" s="623" customFormat="1" ht="48" hidden="1" customHeight="1" x14ac:dyDescent="0.25">
      <c r="A1486" s="1365">
        <v>2026</v>
      </c>
      <c r="B1486" s="1365">
        <v>479</v>
      </c>
      <c r="C1486" s="1365" t="s">
        <v>58</v>
      </c>
      <c r="D1486" s="1365">
        <v>3000654</v>
      </c>
      <c r="E1486" s="1365">
        <v>5005020</v>
      </c>
      <c r="F1486" s="1365" t="s">
        <v>2269</v>
      </c>
      <c r="G1486" s="1365" t="s">
        <v>2270</v>
      </c>
      <c r="H1486" s="1365">
        <v>93</v>
      </c>
      <c r="I1486" s="1366" t="s">
        <v>992</v>
      </c>
      <c r="J1486" s="1367" t="s">
        <v>10</v>
      </c>
      <c r="K1486" s="1367" t="s">
        <v>60</v>
      </c>
      <c r="L1486" s="1365" t="str">
        <f t="shared" si="1302"/>
        <v>2.3</v>
      </c>
      <c r="M1486" s="1368" t="s">
        <v>62</v>
      </c>
      <c r="N1486" s="1368"/>
      <c r="O1486" s="1365" t="s">
        <v>3373</v>
      </c>
      <c r="P1486" s="1365" t="s">
        <v>65</v>
      </c>
      <c r="Q1486" s="1369">
        <v>1</v>
      </c>
      <c r="R1486" s="285">
        <v>3000</v>
      </c>
      <c r="S1486" s="373"/>
      <c r="T1486" s="373"/>
      <c r="U1486" s="1365">
        <v>30</v>
      </c>
      <c r="V1486" s="1365">
        <v>4</v>
      </c>
      <c r="W1486" s="286"/>
      <c r="X1486" s="290"/>
      <c r="Y1486" s="291"/>
      <c r="Z1486" s="288"/>
      <c r="AA1486" s="288"/>
      <c r="AB1486" s="288"/>
      <c r="AC1486" s="288"/>
      <c r="AD1486" s="288"/>
      <c r="AE1486" s="285"/>
      <c r="AF1486" s="284"/>
      <c r="AG1486" s="284"/>
      <c r="AH1486" s="284">
        <f t="shared" si="1316"/>
        <v>3000</v>
      </c>
      <c r="AI1486" s="284">
        <f t="shared" si="1320"/>
        <v>400</v>
      </c>
      <c r="AJ1486" s="284">
        <f t="shared" si="1323"/>
        <v>0</v>
      </c>
      <c r="AK1486" s="284">
        <f t="shared" si="1324"/>
        <v>0</v>
      </c>
      <c r="AL1486" s="284">
        <f t="shared" si="1325"/>
        <v>0</v>
      </c>
      <c r="AM1486" s="284">
        <f t="shared" si="1326"/>
        <v>0</v>
      </c>
      <c r="AN1486" s="284">
        <f t="shared" si="1327"/>
        <v>0</v>
      </c>
      <c r="AO1486" s="284">
        <f t="shared" si="1328"/>
        <v>0</v>
      </c>
      <c r="AP1486" s="284">
        <f t="shared" si="1329"/>
        <v>0</v>
      </c>
      <c r="AQ1486" s="284">
        <f t="shared" si="1330"/>
        <v>0</v>
      </c>
      <c r="AR1486" s="288">
        <f t="shared" si="1317"/>
        <v>3400</v>
      </c>
      <c r="AS1486" s="373" t="s">
        <v>2578</v>
      </c>
      <c r="AT1486" s="373"/>
      <c r="AU1486" s="373" t="s">
        <v>3535</v>
      </c>
      <c r="AV1486" s="373" t="s">
        <v>3536</v>
      </c>
      <c r="AW1486" s="375">
        <v>46058</v>
      </c>
      <c r="AX1486" s="373" t="s">
        <v>3537</v>
      </c>
      <c r="AY1486" s="375">
        <v>46078</v>
      </c>
      <c r="AZ1486" s="373"/>
      <c r="BA1486" s="373" t="s">
        <v>3538</v>
      </c>
      <c r="BB1486" s="901" t="s">
        <v>995</v>
      </c>
      <c r="BC1486" s="373" t="s">
        <v>3945</v>
      </c>
      <c r="BD1486" s="373" t="s">
        <v>3946</v>
      </c>
      <c r="BE1486" s="373" t="s">
        <v>3947</v>
      </c>
      <c r="BF1486" s="375">
        <v>46083</v>
      </c>
      <c r="BG1486" s="373"/>
      <c r="BH1486" s="687">
        <v>5065</v>
      </c>
      <c r="BI1486" s="687"/>
      <c r="BJ1486" s="373"/>
      <c r="BK1486" s="687"/>
      <c r="BL1486" s="373">
        <v>5065</v>
      </c>
      <c r="BM1486" s="373"/>
      <c r="BN1486" s="687"/>
      <c r="BO1486" s="687"/>
      <c r="BP1486" s="376" t="s">
        <v>3430</v>
      </c>
      <c r="BQ1486" s="1422" t="s">
        <v>3819</v>
      </c>
      <c r="BR1486" s="1422"/>
      <c r="BS1486" s="2906" t="s">
        <v>1049</v>
      </c>
      <c r="BT1486" s="1733" t="s">
        <v>1070</v>
      </c>
      <c r="BU1486" s="1733" t="s">
        <v>3990</v>
      </c>
      <c r="BV1486" s="1264">
        <v>71043254</v>
      </c>
      <c r="BW1486" s="1435">
        <v>10710432541</v>
      </c>
      <c r="BX1486" s="798">
        <v>3000</v>
      </c>
      <c r="BY1486" s="629">
        <v>46086</v>
      </c>
      <c r="BZ1486" s="1658">
        <v>46116</v>
      </c>
      <c r="CA1486" s="373"/>
      <c r="CB1486" s="373">
        <f>S1486</f>
        <v>0</v>
      </c>
      <c r="CC1486" s="1446">
        <f>AF1486</f>
        <v>0</v>
      </c>
      <c r="CD1486" s="373"/>
      <c r="CE1486" s="390">
        <f>(R1486/30*CD1486)*Q1486</f>
        <v>0</v>
      </c>
      <c r="CF1486" s="373"/>
      <c r="CG1486" s="390">
        <f>(R1486/30*CF1486)*Q1486</f>
        <v>0</v>
      </c>
      <c r="CH1486" s="390">
        <f>CC1486-CE1486</f>
        <v>0</v>
      </c>
      <c r="CI1486" s="390">
        <f>CC1486-CG1486</f>
        <v>0</v>
      </c>
      <c r="CJ1486" s="1468"/>
      <c r="CK1486" s="373">
        <f>T1486</f>
        <v>0</v>
      </c>
      <c r="CL1486" s="1446">
        <f>AG1486</f>
        <v>0</v>
      </c>
      <c r="CM1486" s="373"/>
      <c r="CN1486" s="373"/>
      <c r="CO1486" s="373"/>
      <c r="CP1486" s="373"/>
      <c r="CQ1486" s="373"/>
      <c r="CR1486" s="373"/>
      <c r="CS1486" s="373"/>
      <c r="CT1486" s="373">
        <v>30</v>
      </c>
      <c r="CU1486" s="1446">
        <f t="shared" si="1295"/>
        <v>3000</v>
      </c>
      <c r="CV1486" s="373">
        <v>30</v>
      </c>
      <c r="CW1486" s="390">
        <f t="shared" si="1299"/>
        <v>3000</v>
      </c>
      <c r="CX1486" s="373">
        <v>30</v>
      </c>
      <c r="CY1486" s="390">
        <f t="shared" si="1301"/>
        <v>3000</v>
      </c>
      <c r="CZ1486" s="390">
        <f t="shared" si="1321"/>
        <v>0</v>
      </c>
      <c r="DA1486" s="390">
        <f t="shared" si="1322"/>
        <v>0</v>
      </c>
      <c r="DB1486" s="373"/>
      <c r="DC1486" s="373">
        <v>30</v>
      </c>
      <c r="DD1486" s="1446">
        <f t="shared" si="1288"/>
        <v>400</v>
      </c>
      <c r="DE1486" s="373">
        <v>4</v>
      </c>
      <c r="DF1486" s="390">
        <f t="shared" si="1312"/>
        <v>400</v>
      </c>
      <c r="DG1486" s="373">
        <v>4</v>
      </c>
      <c r="DH1486" s="390">
        <f t="shared" si="1313"/>
        <v>400</v>
      </c>
      <c r="DI1486" s="373"/>
      <c r="DJ1486" s="373"/>
      <c r="DK1486" s="373"/>
      <c r="DL1486" s="373"/>
      <c r="DM1486" s="373"/>
      <c r="DN1486" s="373"/>
      <c r="DO1486" s="373"/>
      <c r="DP1486" s="373"/>
      <c r="DQ1486" s="373"/>
      <c r="DR1486" s="373"/>
      <c r="DS1486" s="373"/>
      <c r="DT1486" s="373"/>
      <c r="DU1486" s="789">
        <f t="shared" si="1300"/>
        <v>3400</v>
      </c>
      <c r="DV1486" s="791">
        <f t="shared" si="1318"/>
        <v>3400</v>
      </c>
      <c r="DW1486" s="791">
        <f>CG1486+CP1486+CY1486+DH1486</f>
        <v>3400</v>
      </c>
      <c r="DX1486" s="791">
        <f t="shared" si="1314"/>
        <v>0</v>
      </c>
      <c r="DY1486" s="791">
        <f t="shared" si="1315"/>
        <v>0</v>
      </c>
      <c r="DZ1486" s="373"/>
      <c r="EA1486" s="373"/>
      <c r="EB1486" s="373"/>
      <c r="EC1486" s="373"/>
      <c r="ED1486" s="373"/>
      <c r="EE1486" s="373"/>
      <c r="EF1486" s="373"/>
      <c r="EG1486" s="373"/>
      <c r="EH1486" s="373"/>
      <c r="EI1486" s="373"/>
      <c r="EJ1486" s="373"/>
      <c r="EK1486" s="373"/>
      <c r="EL1486" s="373"/>
      <c r="EM1486" s="373"/>
      <c r="EN1486" s="373"/>
      <c r="EO1486" s="373"/>
      <c r="EP1486" s="373"/>
      <c r="EQ1486" s="373"/>
      <c r="ER1486" s="373"/>
      <c r="ES1486" s="373"/>
      <c r="ET1486" s="373"/>
      <c r="EU1486" s="373"/>
      <c r="EV1486" s="373"/>
      <c r="EW1486" s="373"/>
      <c r="EX1486" s="373"/>
      <c r="EY1486" s="373"/>
      <c r="EZ1486" s="373"/>
      <c r="FA1486" s="373"/>
      <c r="FB1486" s="373"/>
      <c r="FC1486" s="373"/>
      <c r="FD1486" s="373"/>
      <c r="FE1486" s="373"/>
      <c r="FF1486" s="373"/>
      <c r="FG1486" s="373"/>
      <c r="FH1486" s="373"/>
      <c r="FI1486" s="838"/>
    </row>
    <row r="1487" spans="1:773" s="623" customFormat="1" ht="48" hidden="1" customHeight="1" x14ac:dyDescent="0.25">
      <c r="A1487" s="1378">
        <v>2026</v>
      </c>
      <c r="B1487" s="1378">
        <v>479</v>
      </c>
      <c r="C1487" s="1378" t="s">
        <v>58</v>
      </c>
      <c r="D1487" s="1378">
        <v>3000654</v>
      </c>
      <c r="E1487" s="1378">
        <v>5005020</v>
      </c>
      <c r="F1487" s="1378" t="s">
        <v>2269</v>
      </c>
      <c r="G1487" s="1378" t="s">
        <v>2270</v>
      </c>
      <c r="H1487" s="1378">
        <v>93</v>
      </c>
      <c r="I1487" s="1394" t="s">
        <v>992</v>
      </c>
      <c r="J1487" s="1395" t="s">
        <v>10</v>
      </c>
      <c r="K1487" s="1395" t="s">
        <v>60</v>
      </c>
      <c r="L1487" s="1378" t="str">
        <f t="shared" si="1302"/>
        <v>2.3</v>
      </c>
      <c r="M1487" s="1396" t="s">
        <v>62</v>
      </c>
      <c r="N1487" s="1396"/>
      <c r="O1487" s="1378" t="s">
        <v>3373</v>
      </c>
      <c r="P1487" s="1378" t="s">
        <v>65</v>
      </c>
      <c r="Q1487" s="1397">
        <v>1</v>
      </c>
      <c r="R1487" s="290">
        <v>3000</v>
      </c>
      <c r="S1487" s="373"/>
      <c r="T1487" s="373"/>
      <c r="U1487" s="1378">
        <v>0</v>
      </c>
      <c r="V1487" s="1378">
        <v>26</v>
      </c>
      <c r="W1487" s="286"/>
      <c r="X1487" s="286"/>
      <c r="Y1487" s="286"/>
      <c r="Z1487" s="286"/>
      <c r="AA1487" s="286"/>
      <c r="AB1487" s="286"/>
      <c r="AC1487" s="286"/>
      <c r="AD1487" s="286"/>
      <c r="AE1487" s="290"/>
      <c r="AF1487" s="340">
        <f>+$R1487*(S1487/30)*$Q1487</f>
        <v>0</v>
      </c>
      <c r="AG1487" s="340">
        <f>+$R1487*(T1487/30)*$Q1487</f>
        <v>0</v>
      </c>
      <c r="AH1487" s="340">
        <f t="shared" si="1316"/>
        <v>0</v>
      </c>
      <c r="AI1487" s="340">
        <f t="shared" si="1320"/>
        <v>2600</v>
      </c>
      <c r="AJ1487" s="340">
        <f t="shared" si="1323"/>
        <v>0</v>
      </c>
      <c r="AK1487" s="340">
        <f t="shared" si="1324"/>
        <v>0</v>
      </c>
      <c r="AL1487" s="340">
        <f t="shared" si="1325"/>
        <v>0</v>
      </c>
      <c r="AM1487" s="340">
        <f t="shared" si="1326"/>
        <v>0</v>
      </c>
      <c r="AN1487" s="340">
        <f t="shared" si="1327"/>
        <v>0</v>
      </c>
      <c r="AO1487" s="340">
        <f t="shared" si="1328"/>
        <v>0</v>
      </c>
      <c r="AP1487" s="340">
        <f t="shared" si="1329"/>
        <v>0</v>
      </c>
      <c r="AQ1487" s="340">
        <f t="shared" si="1330"/>
        <v>0</v>
      </c>
      <c r="AR1487" s="291">
        <f t="shared" si="1317"/>
        <v>2600</v>
      </c>
      <c r="AS1487" s="373" t="s">
        <v>2578</v>
      </c>
      <c r="AT1487" s="373"/>
      <c r="AU1487" s="373" t="s">
        <v>3535</v>
      </c>
      <c r="AV1487" s="373" t="s">
        <v>3536</v>
      </c>
      <c r="AW1487" s="375">
        <v>46058</v>
      </c>
      <c r="AX1487" s="373" t="s">
        <v>3537</v>
      </c>
      <c r="AY1487" s="375">
        <v>46078</v>
      </c>
      <c r="AZ1487" s="373"/>
      <c r="BA1487" s="373" t="s">
        <v>3538</v>
      </c>
      <c r="BB1487" s="901" t="s">
        <v>995</v>
      </c>
      <c r="BC1487" s="373" t="s">
        <v>3808</v>
      </c>
      <c r="BD1487" s="373" t="s">
        <v>3809</v>
      </c>
      <c r="BE1487" s="373" t="s">
        <v>3810</v>
      </c>
      <c r="BF1487" s="375">
        <v>46108</v>
      </c>
      <c r="BG1487" s="373"/>
      <c r="BH1487" s="687">
        <v>6167</v>
      </c>
      <c r="BI1487" s="687"/>
      <c r="BJ1487" s="373"/>
      <c r="BK1487" s="687"/>
      <c r="BL1487" s="373">
        <v>6167</v>
      </c>
      <c r="BM1487" s="373"/>
      <c r="BN1487" s="687"/>
      <c r="BO1487" s="687"/>
      <c r="BP1487" s="376"/>
      <c r="BQ1487" s="1422" t="s">
        <v>3815</v>
      </c>
      <c r="BR1487" s="1422"/>
      <c r="BS1487" s="1702" t="s">
        <v>1049</v>
      </c>
      <c r="BT1487" s="1659" t="s">
        <v>1070</v>
      </c>
      <c r="BU1487" s="1659" t="s">
        <v>3990</v>
      </c>
      <c r="BV1487" s="1334">
        <v>42127893</v>
      </c>
      <c r="BW1487" s="1660">
        <v>10421278933</v>
      </c>
      <c r="BX1487" s="798">
        <v>3000</v>
      </c>
      <c r="BY1487" s="1661">
        <v>46117</v>
      </c>
      <c r="BZ1487" s="1662">
        <v>46142</v>
      </c>
      <c r="CA1487" s="373"/>
      <c r="CB1487" s="373"/>
      <c r="CC1487" s="1446"/>
      <c r="CD1487" s="373"/>
      <c r="CE1487" s="390"/>
      <c r="CF1487" s="373"/>
      <c r="CG1487" s="390"/>
      <c r="CH1487" s="390"/>
      <c r="CI1487" s="390"/>
      <c r="CJ1487" s="1468"/>
      <c r="CK1487" s="373"/>
      <c r="CL1487" s="1446"/>
      <c r="CM1487" s="373"/>
      <c r="CN1487" s="373"/>
      <c r="CO1487" s="373"/>
      <c r="CP1487" s="373"/>
      <c r="CQ1487" s="373"/>
      <c r="CR1487" s="373"/>
      <c r="CS1487" s="373"/>
      <c r="CT1487" s="373">
        <v>0</v>
      </c>
      <c r="CU1487" s="1446">
        <f t="shared" si="1295"/>
        <v>0</v>
      </c>
      <c r="CV1487" s="373">
        <v>0</v>
      </c>
      <c r="CW1487" s="390">
        <f t="shared" si="1299"/>
        <v>0</v>
      </c>
      <c r="CX1487" s="373">
        <v>0</v>
      </c>
      <c r="CY1487" s="390">
        <f t="shared" si="1301"/>
        <v>0</v>
      </c>
      <c r="CZ1487" s="390">
        <f t="shared" si="1321"/>
        <v>0</v>
      </c>
      <c r="DA1487" s="390">
        <f t="shared" si="1322"/>
        <v>0</v>
      </c>
      <c r="DB1487" s="373"/>
      <c r="DC1487" s="373">
        <v>26</v>
      </c>
      <c r="DD1487" s="1446">
        <f t="shared" si="1288"/>
        <v>2600</v>
      </c>
      <c r="DE1487" s="373">
        <v>26</v>
      </c>
      <c r="DF1487" s="390">
        <f t="shared" si="1312"/>
        <v>2600</v>
      </c>
      <c r="DG1487" s="373">
        <v>26</v>
      </c>
      <c r="DH1487" s="390">
        <f t="shared" si="1313"/>
        <v>2600</v>
      </c>
      <c r="DI1487" s="390">
        <f>DD1487-DF1487</f>
        <v>0</v>
      </c>
      <c r="DJ1487" s="390">
        <f>DD1487-DH1487</f>
        <v>0</v>
      </c>
      <c r="DK1487" s="390"/>
      <c r="DL1487" s="390"/>
      <c r="DM1487" s="390"/>
      <c r="DN1487" s="390"/>
      <c r="DO1487" s="390"/>
      <c r="DP1487" s="390"/>
      <c r="DQ1487" s="390"/>
      <c r="DR1487" s="390"/>
      <c r="DS1487" s="390"/>
      <c r="DT1487" s="373"/>
      <c r="DU1487" s="793">
        <f t="shared" si="1300"/>
        <v>2600</v>
      </c>
      <c r="DV1487" s="794">
        <f t="shared" si="1318"/>
        <v>2600</v>
      </c>
      <c r="DW1487" s="794">
        <v>2600</v>
      </c>
      <c r="DX1487" s="794">
        <f t="shared" si="1314"/>
        <v>0</v>
      </c>
      <c r="DY1487" s="794">
        <f t="shared" si="1315"/>
        <v>0</v>
      </c>
      <c r="DZ1487" s="373"/>
      <c r="EA1487" s="373"/>
      <c r="EB1487" s="373"/>
      <c r="EC1487" s="373"/>
      <c r="ED1487" s="373"/>
      <c r="EE1487" s="373"/>
      <c r="EF1487" s="373"/>
      <c r="EG1487" s="373"/>
      <c r="EH1487" s="373"/>
      <c r="EI1487" s="373"/>
      <c r="EJ1487" s="373"/>
      <c r="EK1487" s="373"/>
      <c r="EL1487" s="373"/>
      <c r="EM1487" s="373"/>
      <c r="EN1487" s="373"/>
      <c r="EO1487" s="373"/>
      <c r="EP1487" s="373"/>
      <c r="EQ1487" s="373"/>
      <c r="ER1487" s="373"/>
      <c r="ES1487" s="373"/>
      <c r="ET1487" s="373"/>
      <c r="EU1487" s="373"/>
      <c r="EV1487" s="373"/>
      <c r="EW1487" s="373"/>
      <c r="EX1487" s="373"/>
      <c r="EY1487" s="373"/>
      <c r="EZ1487" s="373"/>
      <c r="FA1487" s="373"/>
      <c r="FB1487" s="373"/>
      <c r="FC1487" s="373"/>
      <c r="FD1487" s="373"/>
      <c r="FE1487" s="373"/>
      <c r="FF1487" s="373"/>
      <c r="FG1487" s="373"/>
      <c r="FH1487" s="373"/>
      <c r="FI1487" s="838"/>
    </row>
    <row r="1488" spans="1:773" s="623" customFormat="1" ht="48" hidden="1" customHeight="1" x14ac:dyDescent="0.25">
      <c r="A1488" s="1365">
        <v>2026</v>
      </c>
      <c r="B1488" s="1365">
        <v>479</v>
      </c>
      <c r="C1488" s="1365" t="s">
        <v>58</v>
      </c>
      <c r="D1488" s="1365">
        <v>3000654</v>
      </c>
      <c r="E1488" s="1365">
        <v>5005020</v>
      </c>
      <c r="F1488" s="1365" t="s">
        <v>2269</v>
      </c>
      <c r="G1488" s="1365" t="s">
        <v>2270</v>
      </c>
      <c r="H1488" s="1365">
        <v>93</v>
      </c>
      <c r="I1488" s="1366" t="s">
        <v>992</v>
      </c>
      <c r="J1488" s="1367" t="s">
        <v>10</v>
      </c>
      <c r="K1488" s="1367" t="s">
        <v>60</v>
      </c>
      <c r="L1488" s="1365" t="str">
        <f t="shared" si="1302"/>
        <v>2.3</v>
      </c>
      <c r="M1488" s="1368" t="s">
        <v>62</v>
      </c>
      <c r="N1488" s="1368"/>
      <c r="O1488" s="1365" t="s">
        <v>3373</v>
      </c>
      <c r="P1488" s="1365" t="s">
        <v>65</v>
      </c>
      <c r="Q1488" s="1369">
        <v>1</v>
      </c>
      <c r="R1488" s="285">
        <v>3000</v>
      </c>
      <c r="S1488" s="373"/>
      <c r="T1488" s="373"/>
      <c r="U1488" s="1365">
        <v>30</v>
      </c>
      <c r="V1488" s="1365">
        <v>4</v>
      </c>
      <c r="W1488" s="286"/>
      <c r="X1488" s="290"/>
      <c r="Y1488" s="291"/>
      <c r="Z1488" s="288"/>
      <c r="AA1488" s="288"/>
      <c r="AB1488" s="288"/>
      <c r="AC1488" s="288"/>
      <c r="AD1488" s="288"/>
      <c r="AE1488" s="285"/>
      <c r="AF1488" s="284"/>
      <c r="AG1488" s="284"/>
      <c r="AH1488" s="284">
        <f t="shared" si="1316"/>
        <v>3000</v>
      </c>
      <c r="AI1488" s="284">
        <f t="shared" si="1320"/>
        <v>400</v>
      </c>
      <c r="AJ1488" s="284">
        <f t="shared" si="1323"/>
        <v>0</v>
      </c>
      <c r="AK1488" s="284">
        <f t="shared" si="1324"/>
        <v>0</v>
      </c>
      <c r="AL1488" s="284">
        <f t="shared" si="1325"/>
        <v>0</v>
      </c>
      <c r="AM1488" s="284">
        <f t="shared" si="1326"/>
        <v>0</v>
      </c>
      <c r="AN1488" s="284">
        <f t="shared" si="1327"/>
        <v>0</v>
      </c>
      <c r="AO1488" s="284">
        <f t="shared" si="1328"/>
        <v>0</v>
      </c>
      <c r="AP1488" s="284">
        <f t="shared" si="1329"/>
        <v>0</v>
      </c>
      <c r="AQ1488" s="284">
        <f t="shared" si="1330"/>
        <v>0</v>
      </c>
      <c r="AR1488" s="288">
        <f t="shared" si="1317"/>
        <v>3400</v>
      </c>
      <c r="AS1488" s="373" t="s">
        <v>2578</v>
      </c>
      <c r="AT1488" s="373"/>
      <c r="AU1488" s="373" t="s">
        <v>3535</v>
      </c>
      <c r="AV1488" s="373" t="s">
        <v>3536</v>
      </c>
      <c r="AW1488" s="375">
        <v>46058</v>
      </c>
      <c r="AX1488" s="373" t="s">
        <v>3537</v>
      </c>
      <c r="AY1488" s="375">
        <v>46078</v>
      </c>
      <c r="AZ1488" s="373"/>
      <c r="BA1488" s="373" t="s">
        <v>3538</v>
      </c>
      <c r="BB1488" s="901" t="s">
        <v>995</v>
      </c>
      <c r="BC1488" s="373" t="s">
        <v>3945</v>
      </c>
      <c r="BD1488" s="373" t="s">
        <v>3946</v>
      </c>
      <c r="BE1488" s="373" t="s">
        <v>3947</v>
      </c>
      <c r="BF1488" s="375">
        <v>46083</v>
      </c>
      <c r="BG1488" s="373"/>
      <c r="BH1488" s="687">
        <v>5063</v>
      </c>
      <c r="BI1488" s="687"/>
      <c r="BJ1488" s="373"/>
      <c r="BK1488" s="687"/>
      <c r="BL1488" s="373">
        <v>5063</v>
      </c>
      <c r="BM1488" s="373"/>
      <c r="BN1488" s="687"/>
      <c r="BO1488" s="687"/>
      <c r="BP1488" s="687" t="s">
        <v>3430</v>
      </c>
      <c r="BQ1488" s="1422" t="s">
        <v>3819</v>
      </c>
      <c r="BR1488" s="1422"/>
      <c r="BS1488" s="2904" t="s">
        <v>1450</v>
      </c>
      <c r="BT1488" s="1373" t="s">
        <v>3363</v>
      </c>
      <c r="BU1488" s="1373" t="s">
        <v>3398</v>
      </c>
      <c r="BV1488" s="1703" t="s">
        <v>3399</v>
      </c>
      <c r="BW1488" s="1704" t="s">
        <v>3400</v>
      </c>
      <c r="BX1488" s="798">
        <v>3000</v>
      </c>
      <c r="BY1488" s="629">
        <v>46086</v>
      </c>
      <c r="BZ1488" s="1658">
        <v>46116</v>
      </c>
      <c r="CA1488" s="373"/>
      <c r="CB1488" s="373">
        <f>S1488</f>
        <v>0</v>
      </c>
      <c r="CC1488" s="1446">
        <f>AF1488</f>
        <v>0</v>
      </c>
      <c r="CD1488" s="373"/>
      <c r="CE1488" s="390">
        <f>(R1488/30*CD1488)*Q1488</f>
        <v>0</v>
      </c>
      <c r="CF1488" s="373"/>
      <c r="CG1488" s="390">
        <f>(R1488/30*CF1488)*Q1488</f>
        <v>0</v>
      </c>
      <c r="CH1488" s="390">
        <f>CC1488-CE1488</f>
        <v>0</v>
      </c>
      <c r="CI1488" s="390">
        <f>CC1488-CG1488</f>
        <v>0</v>
      </c>
      <c r="CJ1488" s="1468"/>
      <c r="CK1488" s="373">
        <f>T1488</f>
        <v>0</v>
      </c>
      <c r="CL1488" s="1446">
        <f>AG1488</f>
        <v>0</v>
      </c>
      <c r="CM1488" s="373"/>
      <c r="CN1488" s="373"/>
      <c r="CO1488" s="373"/>
      <c r="CP1488" s="373"/>
      <c r="CQ1488" s="373"/>
      <c r="CR1488" s="373"/>
      <c r="CS1488" s="373"/>
      <c r="CT1488" s="373">
        <v>30</v>
      </c>
      <c r="CU1488" s="1446">
        <f t="shared" si="1295"/>
        <v>3000</v>
      </c>
      <c r="CV1488" s="373">
        <v>30</v>
      </c>
      <c r="CW1488" s="390">
        <f t="shared" si="1299"/>
        <v>3000</v>
      </c>
      <c r="CX1488" s="373">
        <v>30</v>
      </c>
      <c r="CY1488" s="390">
        <f t="shared" si="1301"/>
        <v>3000</v>
      </c>
      <c r="CZ1488" s="390">
        <f t="shared" si="1321"/>
        <v>0</v>
      </c>
      <c r="DA1488" s="390">
        <f t="shared" si="1322"/>
        <v>0</v>
      </c>
      <c r="DB1488" s="373"/>
      <c r="DC1488" s="373">
        <v>30</v>
      </c>
      <c r="DD1488" s="1446">
        <f t="shared" si="1288"/>
        <v>400</v>
      </c>
      <c r="DE1488" s="373">
        <v>4</v>
      </c>
      <c r="DF1488" s="390">
        <f t="shared" si="1312"/>
        <v>400</v>
      </c>
      <c r="DG1488" s="373">
        <v>4</v>
      </c>
      <c r="DH1488" s="390">
        <f t="shared" si="1313"/>
        <v>400</v>
      </c>
      <c r="DI1488" s="373"/>
      <c r="DJ1488" s="373"/>
      <c r="DK1488" s="373"/>
      <c r="DL1488" s="373"/>
      <c r="DM1488" s="373"/>
      <c r="DN1488" s="373"/>
      <c r="DO1488" s="373"/>
      <c r="DP1488" s="373"/>
      <c r="DQ1488" s="373"/>
      <c r="DR1488" s="373"/>
      <c r="DS1488" s="373"/>
      <c r="DT1488" s="373"/>
      <c r="DU1488" s="793">
        <f t="shared" si="1300"/>
        <v>3400</v>
      </c>
      <c r="DV1488" s="794">
        <f t="shared" si="1318"/>
        <v>3400</v>
      </c>
      <c r="DW1488" s="794">
        <f>CG1488+CP1488+CY1488+DH1488</f>
        <v>3400</v>
      </c>
      <c r="DX1488" s="794">
        <f t="shared" si="1314"/>
        <v>0</v>
      </c>
      <c r="DY1488" s="794">
        <f t="shared" si="1315"/>
        <v>0</v>
      </c>
      <c r="DZ1488" s="373"/>
      <c r="EA1488" s="373"/>
      <c r="EB1488" s="373"/>
      <c r="EC1488" s="373"/>
      <c r="ED1488" s="373"/>
      <c r="EE1488" s="373"/>
      <c r="EF1488" s="373"/>
      <c r="EG1488" s="633"/>
      <c r="EH1488" s="373"/>
      <c r="EI1488" s="373"/>
      <c r="EJ1488" s="373"/>
      <c r="EK1488" s="373"/>
      <c r="EL1488" s="373"/>
      <c r="EM1488" s="373"/>
      <c r="EN1488" s="373"/>
      <c r="EO1488" s="373"/>
      <c r="EP1488" s="373"/>
      <c r="EQ1488" s="373"/>
      <c r="ER1488" s="373"/>
      <c r="ES1488" s="373"/>
      <c r="ET1488" s="373"/>
      <c r="EU1488" s="373"/>
      <c r="EV1488" s="373"/>
      <c r="EW1488" s="373"/>
      <c r="EX1488" s="373"/>
      <c r="EY1488" s="373"/>
      <c r="EZ1488" s="373"/>
      <c r="FA1488" s="373"/>
      <c r="FB1488" s="373"/>
      <c r="FC1488" s="373"/>
      <c r="FD1488" s="373"/>
      <c r="FE1488" s="373"/>
      <c r="FF1488" s="373"/>
      <c r="FG1488" s="373"/>
      <c r="FH1488" s="373"/>
      <c r="FI1488" s="838"/>
    </row>
    <row r="1489" spans="1:773" s="623" customFormat="1" ht="48" hidden="1" customHeight="1" x14ac:dyDescent="0.25">
      <c r="A1489" s="1378">
        <v>2026</v>
      </c>
      <c r="B1489" s="1378">
        <v>479</v>
      </c>
      <c r="C1489" s="1378" t="s">
        <v>58</v>
      </c>
      <c r="D1489" s="1378">
        <v>3000654</v>
      </c>
      <c r="E1489" s="1378">
        <v>5005020</v>
      </c>
      <c r="F1489" s="1378" t="s">
        <v>2269</v>
      </c>
      <c r="G1489" s="1378" t="s">
        <v>2270</v>
      </c>
      <c r="H1489" s="1378">
        <v>93</v>
      </c>
      <c r="I1489" s="1394" t="s">
        <v>992</v>
      </c>
      <c r="J1489" s="1395" t="s">
        <v>10</v>
      </c>
      <c r="K1489" s="1395" t="s">
        <v>60</v>
      </c>
      <c r="L1489" s="1378" t="str">
        <f t="shared" si="1302"/>
        <v>2.3</v>
      </c>
      <c r="M1489" s="1396" t="s">
        <v>62</v>
      </c>
      <c r="N1489" s="1396"/>
      <c r="O1489" s="1378" t="s">
        <v>3373</v>
      </c>
      <c r="P1489" s="1378" t="s">
        <v>65</v>
      </c>
      <c r="Q1489" s="1397">
        <v>1</v>
      </c>
      <c r="R1489" s="290">
        <v>3000</v>
      </c>
      <c r="S1489" s="373"/>
      <c r="T1489" s="373"/>
      <c r="U1489" s="1378">
        <v>0</v>
      </c>
      <c r="V1489" s="1378">
        <v>26</v>
      </c>
      <c r="W1489" s="286"/>
      <c r="X1489" s="286"/>
      <c r="Y1489" s="286"/>
      <c r="Z1489" s="286"/>
      <c r="AA1489" s="286"/>
      <c r="AB1489" s="286"/>
      <c r="AC1489" s="286"/>
      <c r="AD1489" s="286"/>
      <c r="AE1489" s="290"/>
      <c r="AF1489" s="340">
        <f t="shared" ref="AF1489:AG1491" si="1331">+$R1489*(S1489/30)*$Q1489</f>
        <v>0</v>
      </c>
      <c r="AG1489" s="340">
        <f t="shared" si="1331"/>
        <v>0</v>
      </c>
      <c r="AH1489" s="340">
        <f t="shared" si="1316"/>
        <v>0</v>
      </c>
      <c r="AI1489" s="340">
        <f t="shared" si="1320"/>
        <v>2600</v>
      </c>
      <c r="AJ1489" s="340">
        <f t="shared" si="1323"/>
        <v>0</v>
      </c>
      <c r="AK1489" s="340">
        <f t="shared" si="1324"/>
        <v>0</v>
      </c>
      <c r="AL1489" s="340">
        <f t="shared" si="1325"/>
        <v>0</v>
      </c>
      <c r="AM1489" s="340">
        <f t="shared" si="1326"/>
        <v>0</v>
      </c>
      <c r="AN1489" s="340">
        <f t="shared" si="1327"/>
        <v>0</v>
      </c>
      <c r="AO1489" s="340">
        <f t="shared" si="1328"/>
        <v>0</v>
      </c>
      <c r="AP1489" s="340">
        <f t="shared" si="1329"/>
        <v>0</v>
      </c>
      <c r="AQ1489" s="340">
        <f t="shared" si="1330"/>
        <v>0</v>
      </c>
      <c r="AR1489" s="291">
        <f t="shared" si="1317"/>
        <v>2600</v>
      </c>
      <c r="AS1489" s="373" t="s">
        <v>2578</v>
      </c>
      <c r="AT1489" s="373"/>
      <c r="AU1489" s="373" t="s">
        <v>3535</v>
      </c>
      <c r="AV1489" s="373" t="s">
        <v>3536</v>
      </c>
      <c r="AW1489" s="375">
        <v>46058</v>
      </c>
      <c r="AX1489" s="373" t="s">
        <v>3537</v>
      </c>
      <c r="AY1489" s="375">
        <v>46078</v>
      </c>
      <c r="AZ1489" s="373"/>
      <c r="BA1489" s="373" t="s">
        <v>3538</v>
      </c>
      <c r="BB1489" s="901" t="s">
        <v>995</v>
      </c>
      <c r="BC1489" s="373" t="s">
        <v>3808</v>
      </c>
      <c r="BD1489" s="373" t="s">
        <v>3809</v>
      </c>
      <c r="BE1489" s="373" t="s">
        <v>3810</v>
      </c>
      <c r="BF1489" s="375">
        <v>46108</v>
      </c>
      <c r="BG1489" s="373"/>
      <c r="BH1489" s="687">
        <v>6165</v>
      </c>
      <c r="BI1489" s="687"/>
      <c r="BJ1489" s="373"/>
      <c r="BK1489" s="687"/>
      <c r="BL1489" s="373">
        <v>6165</v>
      </c>
      <c r="BM1489" s="373"/>
      <c r="BN1489" s="687"/>
      <c r="BO1489" s="687"/>
      <c r="BP1489" s="376"/>
      <c r="BQ1489" s="1422" t="s">
        <v>3815</v>
      </c>
      <c r="BR1489" s="1422"/>
      <c r="BS1489" s="1702" t="s">
        <v>1450</v>
      </c>
      <c r="BT1489" s="1659" t="s">
        <v>3363</v>
      </c>
      <c r="BU1489" s="1659" t="s">
        <v>3398</v>
      </c>
      <c r="BV1489" s="1334">
        <v>75455342</v>
      </c>
      <c r="BW1489" s="1660">
        <v>10754553427</v>
      </c>
      <c r="BX1489" s="798">
        <v>3000</v>
      </c>
      <c r="BY1489" s="1661">
        <v>46117</v>
      </c>
      <c r="BZ1489" s="1662">
        <v>46142</v>
      </c>
      <c r="CA1489" s="373"/>
      <c r="CB1489" s="373"/>
      <c r="CC1489" s="1446"/>
      <c r="CD1489" s="373"/>
      <c r="CE1489" s="390"/>
      <c r="CF1489" s="373"/>
      <c r="CG1489" s="390"/>
      <c r="CH1489" s="390"/>
      <c r="CI1489" s="390"/>
      <c r="CJ1489" s="1468"/>
      <c r="CK1489" s="373"/>
      <c r="CL1489" s="1446"/>
      <c r="CM1489" s="373"/>
      <c r="CN1489" s="373"/>
      <c r="CO1489" s="373"/>
      <c r="CP1489" s="373"/>
      <c r="CQ1489" s="373"/>
      <c r="CR1489" s="373"/>
      <c r="CS1489" s="373"/>
      <c r="CT1489" s="373">
        <v>0</v>
      </c>
      <c r="CU1489" s="1446">
        <f t="shared" si="1295"/>
        <v>0</v>
      </c>
      <c r="CV1489" s="373">
        <v>0</v>
      </c>
      <c r="CW1489" s="390">
        <f t="shared" si="1299"/>
        <v>0</v>
      </c>
      <c r="CX1489" s="373">
        <v>0</v>
      </c>
      <c r="CY1489" s="390">
        <f t="shared" si="1301"/>
        <v>0</v>
      </c>
      <c r="CZ1489" s="390">
        <f t="shared" si="1321"/>
        <v>0</v>
      </c>
      <c r="DA1489" s="390">
        <f t="shared" si="1322"/>
        <v>0</v>
      </c>
      <c r="DB1489" s="373"/>
      <c r="DC1489" s="373">
        <v>26</v>
      </c>
      <c r="DD1489" s="1446">
        <f t="shared" si="1288"/>
        <v>2600</v>
      </c>
      <c r="DE1489" s="373">
        <v>26</v>
      </c>
      <c r="DF1489" s="390">
        <f t="shared" si="1312"/>
        <v>2600</v>
      </c>
      <c r="DG1489" s="373">
        <v>26</v>
      </c>
      <c r="DH1489" s="390">
        <f t="shared" si="1313"/>
        <v>2600</v>
      </c>
      <c r="DI1489" s="390">
        <f>DD1489-DF1489</f>
        <v>0</v>
      </c>
      <c r="DJ1489" s="390">
        <f>DD1489-DH1489</f>
        <v>0</v>
      </c>
      <c r="DK1489" s="390"/>
      <c r="DL1489" s="390"/>
      <c r="DM1489" s="390"/>
      <c r="DN1489" s="390"/>
      <c r="DO1489" s="390"/>
      <c r="DP1489" s="390"/>
      <c r="DQ1489" s="390"/>
      <c r="DR1489" s="390"/>
      <c r="DS1489" s="390"/>
      <c r="DT1489" s="373"/>
      <c r="DU1489" s="793">
        <f t="shared" si="1300"/>
        <v>2600</v>
      </c>
      <c r="DV1489" s="794">
        <f t="shared" si="1318"/>
        <v>2600</v>
      </c>
      <c r="DW1489" s="794">
        <v>2600</v>
      </c>
      <c r="DX1489" s="794">
        <f t="shared" si="1314"/>
        <v>0</v>
      </c>
      <c r="DY1489" s="794">
        <f t="shared" si="1315"/>
        <v>0</v>
      </c>
      <c r="DZ1489" s="373"/>
      <c r="EA1489" s="373"/>
      <c r="EB1489" s="373"/>
      <c r="EC1489" s="373"/>
      <c r="ED1489" s="373"/>
      <c r="EE1489" s="373"/>
      <c r="EF1489" s="373"/>
      <c r="EG1489" s="373"/>
      <c r="EH1489" s="373"/>
      <c r="EI1489" s="373"/>
      <c r="EJ1489" s="373"/>
      <c r="EK1489" s="373"/>
      <c r="EL1489" s="373"/>
      <c r="EM1489" s="373"/>
      <c r="EN1489" s="373"/>
      <c r="EO1489" s="373"/>
      <c r="EP1489" s="373"/>
      <c r="EQ1489" s="373"/>
      <c r="ER1489" s="373"/>
      <c r="ES1489" s="373"/>
      <c r="ET1489" s="373"/>
      <c r="EU1489" s="373"/>
      <c r="EV1489" s="373"/>
      <c r="EW1489" s="373"/>
      <c r="EX1489" s="373"/>
      <c r="EY1489" s="373"/>
      <c r="EZ1489" s="373"/>
      <c r="FA1489" s="373"/>
      <c r="FB1489" s="373"/>
      <c r="FC1489" s="373"/>
      <c r="FD1489" s="373"/>
      <c r="FE1489" s="373"/>
      <c r="FF1489" s="373"/>
      <c r="FG1489" s="373"/>
      <c r="FH1489" s="373"/>
      <c r="FI1489" s="838"/>
    </row>
    <row r="1490" spans="1:773" s="1500" customFormat="1" ht="48" hidden="1" customHeight="1" x14ac:dyDescent="0.25">
      <c r="A1490" s="1705">
        <v>2026</v>
      </c>
      <c r="B1490" s="1705">
        <v>479</v>
      </c>
      <c r="C1490" s="1705" t="s">
        <v>58</v>
      </c>
      <c r="D1490" s="1705">
        <v>3000654</v>
      </c>
      <c r="E1490" s="1705">
        <v>5005020</v>
      </c>
      <c r="F1490" s="1705" t="s">
        <v>2269</v>
      </c>
      <c r="G1490" s="1705" t="s">
        <v>2270</v>
      </c>
      <c r="H1490" s="1705">
        <v>93</v>
      </c>
      <c r="I1490" s="1706" t="s">
        <v>992</v>
      </c>
      <c r="J1490" s="1707" t="s">
        <v>10</v>
      </c>
      <c r="K1490" s="1707" t="s">
        <v>60</v>
      </c>
      <c r="L1490" s="1705" t="str">
        <f t="shared" si="1302"/>
        <v>2.3</v>
      </c>
      <c r="M1490" s="1708" t="s">
        <v>62</v>
      </c>
      <c r="N1490" s="1708"/>
      <c r="O1490" s="1365" t="s">
        <v>3373</v>
      </c>
      <c r="P1490" s="1365" t="s">
        <v>65</v>
      </c>
      <c r="Q1490" s="1369">
        <v>1</v>
      </c>
      <c r="R1490" s="285">
        <v>3000</v>
      </c>
      <c r="S1490" s="373"/>
      <c r="T1490" s="373"/>
      <c r="U1490" s="1365">
        <v>30</v>
      </c>
      <c r="V1490" s="1365">
        <v>4</v>
      </c>
      <c r="W1490" s="286"/>
      <c r="X1490" s="454"/>
      <c r="Y1490" s="454"/>
      <c r="Z1490" s="455"/>
      <c r="AA1490" s="455"/>
      <c r="AB1490" s="455"/>
      <c r="AC1490" s="455"/>
      <c r="AD1490" s="455"/>
      <c r="AE1490" s="285"/>
      <c r="AF1490" s="284">
        <f t="shared" si="1331"/>
        <v>0</v>
      </c>
      <c r="AG1490" s="284">
        <f t="shared" si="1331"/>
        <v>0</v>
      </c>
      <c r="AH1490" s="284">
        <f t="shared" si="1316"/>
        <v>3000</v>
      </c>
      <c r="AI1490" s="284">
        <f t="shared" si="1320"/>
        <v>400</v>
      </c>
      <c r="AJ1490" s="284">
        <f t="shared" si="1323"/>
        <v>0</v>
      </c>
      <c r="AK1490" s="284">
        <f t="shared" si="1324"/>
        <v>0</v>
      </c>
      <c r="AL1490" s="284">
        <f t="shared" si="1325"/>
        <v>0</v>
      </c>
      <c r="AM1490" s="284">
        <f t="shared" si="1326"/>
        <v>0</v>
      </c>
      <c r="AN1490" s="284">
        <f t="shared" si="1327"/>
        <v>0</v>
      </c>
      <c r="AO1490" s="284">
        <f t="shared" si="1328"/>
        <v>0</v>
      </c>
      <c r="AP1490" s="284">
        <f t="shared" si="1329"/>
        <v>0</v>
      </c>
      <c r="AQ1490" s="284">
        <f t="shared" si="1330"/>
        <v>0</v>
      </c>
      <c r="AR1490" s="288">
        <f t="shared" si="1317"/>
        <v>3400</v>
      </c>
      <c r="AS1490" s="373" t="s">
        <v>2578</v>
      </c>
      <c r="AT1490" s="373"/>
      <c r="AU1490" s="373" t="s">
        <v>3535</v>
      </c>
      <c r="AV1490" s="373" t="s">
        <v>3536</v>
      </c>
      <c r="AW1490" s="375">
        <v>46058</v>
      </c>
      <c r="AX1490" s="373" t="s">
        <v>3537</v>
      </c>
      <c r="AY1490" s="375">
        <v>46078</v>
      </c>
      <c r="AZ1490" s="373"/>
      <c r="BA1490" s="373" t="s">
        <v>3538</v>
      </c>
      <c r="BB1490" s="901" t="s">
        <v>995</v>
      </c>
      <c r="BC1490" s="373" t="s">
        <v>3889</v>
      </c>
      <c r="BD1490" s="373" t="s">
        <v>3890</v>
      </c>
      <c r="BE1490" s="373" t="s">
        <v>3891</v>
      </c>
      <c r="BF1490" s="375">
        <v>46094</v>
      </c>
      <c r="BG1490" s="373"/>
      <c r="BH1490" s="687">
        <v>5768</v>
      </c>
      <c r="BI1490" s="687"/>
      <c r="BJ1490" s="373"/>
      <c r="BK1490" s="775"/>
      <c r="BL1490" s="1375">
        <v>5768</v>
      </c>
      <c r="BM1490" s="1375"/>
      <c r="BN1490" s="775"/>
      <c r="BO1490" s="775"/>
      <c r="BP1490" s="1709"/>
      <c r="BQ1490" s="1422" t="s">
        <v>3819</v>
      </c>
      <c r="BR1490" s="1422"/>
      <c r="BS1490" s="1702" t="s">
        <v>1100</v>
      </c>
      <c r="BT1490" s="1659" t="s">
        <v>3991</v>
      </c>
      <c r="BU1490" s="1659" t="s">
        <v>3992</v>
      </c>
      <c r="BV1490" s="1334">
        <v>46631832</v>
      </c>
      <c r="BW1490" s="1660">
        <v>10466318324</v>
      </c>
      <c r="BX1490" s="798">
        <v>3000</v>
      </c>
      <c r="BY1490" s="1608">
        <v>46097</v>
      </c>
      <c r="BZ1490" s="1609">
        <v>46116</v>
      </c>
      <c r="CA1490" s="373"/>
      <c r="CB1490" s="390"/>
      <c r="CC1490" s="373"/>
      <c r="CD1490" s="390"/>
      <c r="CE1490" s="390"/>
      <c r="CF1490" s="390"/>
      <c r="CG1490" s="1468"/>
      <c r="CH1490" s="373"/>
      <c r="CI1490" s="1446"/>
      <c r="CJ1490" s="373"/>
      <c r="CK1490" s="373"/>
      <c r="CL1490" s="373"/>
      <c r="CM1490" s="373"/>
      <c r="CN1490" s="373"/>
      <c r="CO1490" s="373"/>
      <c r="CP1490" s="373"/>
      <c r="CQ1490" s="373"/>
      <c r="CR1490" s="373"/>
      <c r="CS1490" s="373"/>
      <c r="CT1490" s="373">
        <v>30</v>
      </c>
      <c r="CU1490" s="1446">
        <f>AE1490</f>
        <v>0</v>
      </c>
      <c r="CV1490" s="373">
        <v>16</v>
      </c>
      <c r="CW1490" s="390">
        <f t="shared" si="1299"/>
        <v>1600</v>
      </c>
      <c r="CX1490" s="373">
        <v>16</v>
      </c>
      <c r="CY1490" s="390">
        <f t="shared" si="1301"/>
        <v>1600</v>
      </c>
      <c r="CZ1490" s="390"/>
      <c r="DA1490" s="390"/>
      <c r="DB1490" s="373"/>
      <c r="DC1490" s="373">
        <v>30</v>
      </c>
      <c r="DD1490" s="1446">
        <f t="shared" si="1288"/>
        <v>400</v>
      </c>
      <c r="DE1490" s="373">
        <v>4</v>
      </c>
      <c r="DF1490" s="390">
        <f t="shared" si="1312"/>
        <v>400</v>
      </c>
      <c r="DG1490" s="373">
        <v>4</v>
      </c>
      <c r="DH1490" s="390">
        <f t="shared" si="1313"/>
        <v>400</v>
      </c>
      <c r="DI1490" s="373"/>
      <c r="DJ1490" s="373"/>
      <c r="DK1490" s="373"/>
      <c r="DL1490" s="373"/>
      <c r="DM1490" s="373"/>
      <c r="DN1490" s="373"/>
      <c r="DO1490" s="373"/>
      <c r="DP1490" s="373"/>
      <c r="DQ1490" s="373"/>
      <c r="DR1490" s="373"/>
      <c r="DS1490" s="373"/>
      <c r="DT1490" s="373"/>
      <c r="DU1490" s="793">
        <f t="shared" si="1300"/>
        <v>3400</v>
      </c>
      <c r="DV1490" s="794">
        <f t="shared" si="1318"/>
        <v>2000</v>
      </c>
      <c r="DW1490" s="794">
        <f>CG1490+CP1490+CY1490+DH1490</f>
        <v>2000</v>
      </c>
      <c r="DX1490" s="794">
        <f t="shared" si="1314"/>
        <v>1400</v>
      </c>
      <c r="DY1490" s="794">
        <f t="shared" si="1315"/>
        <v>1400</v>
      </c>
      <c r="DZ1490" s="373"/>
      <c r="EA1490" s="373"/>
      <c r="EB1490" s="373"/>
      <c r="EC1490" s="373"/>
      <c r="ED1490" s="373"/>
      <c r="EE1490" s="373"/>
      <c r="EF1490" s="373"/>
      <c r="EG1490" s="1686"/>
      <c r="EH1490" s="1686"/>
      <c r="EI1490" s="1686"/>
      <c r="EJ1490" s="1686"/>
      <c r="EK1490" s="1686"/>
      <c r="EL1490" s="1686"/>
      <c r="EM1490" s="1686"/>
      <c r="EN1490" s="1686"/>
      <c r="EO1490" s="1686"/>
      <c r="EP1490" s="1686"/>
      <c r="EQ1490" s="1686"/>
      <c r="ER1490" s="1686"/>
      <c r="ES1490" s="1686"/>
      <c r="ET1490" s="1686"/>
      <c r="EU1490" s="1686"/>
      <c r="EV1490" s="1686"/>
      <c r="EW1490" s="1686"/>
      <c r="EX1490" s="1686"/>
      <c r="EY1490" s="1686"/>
      <c r="EZ1490" s="1686"/>
      <c r="FA1490" s="1686"/>
      <c r="FB1490" s="1686"/>
      <c r="FC1490" s="1686"/>
      <c r="FD1490" s="1686"/>
      <c r="FE1490" s="1686"/>
      <c r="FF1490" s="1686"/>
      <c r="FG1490" s="1686"/>
      <c r="FH1490" s="1686"/>
      <c r="FI1490" s="1701"/>
      <c r="FJ1490" s="1670"/>
      <c r="FK1490" s="1670"/>
      <c r="FL1490" s="1670"/>
      <c r="FM1490" s="1670"/>
      <c r="FN1490" s="1670"/>
      <c r="FO1490" s="1670"/>
      <c r="FP1490" s="1670"/>
      <c r="FQ1490" s="1670"/>
      <c r="FR1490" s="1670"/>
      <c r="FS1490" s="1670"/>
      <c r="FT1490" s="1670"/>
      <c r="FU1490" s="1670"/>
      <c r="FV1490" s="1670"/>
      <c r="FW1490" s="1670"/>
      <c r="FX1490" s="1670"/>
      <c r="FY1490" s="1670"/>
      <c r="FZ1490" s="1670"/>
      <c r="GA1490" s="1670"/>
      <c r="GB1490" s="1670"/>
      <c r="GC1490" s="1670"/>
      <c r="GD1490" s="1670"/>
      <c r="GE1490" s="1670"/>
      <c r="GF1490" s="1670"/>
      <c r="GG1490" s="1670"/>
      <c r="GH1490" s="1670"/>
      <c r="GI1490" s="1670"/>
      <c r="GJ1490" s="1670"/>
      <c r="GK1490" s="1670"/>
      <c r="GL1490" s="1670"/>
      <c r="GM1490" s="1670"/>
      <c r="GN1490" s="1670"/>
      <c r="GO1490" s="1670"/>
      <c r="GP1490" s="1670"/>
      <c r="GQ1490" s="1670"/>
      <c r="GR1490" s="1670"/>
      <c r="GS1490" s="1670"/>
      <c r="GT1490" s="1670"/>
      <c r="GU1490" s="1670"/>
      <c r="GV1490" s="1670"/>
      <c r="GW1490" s="1670"/>
      <c r="GX1490" s="1670"/>
      <c r="GY1490" s="1670"/>
      <c r="GZ1490" s="1670"/>
      <c r="HA1490" s="1670"/>
      <c r="HB1490" s="1670"/>
      <c r="HC1490" s="1670"/>
      <c r="HD1490" s="1670"/>
      <c r="HE1490" s="1670"/>
      <c r="HF1490" s="1670"/>
      <c r="HG1490" s="1670"/>
      <c r="HH1490" s="1670"/>
      <c r="HI1490" s="1670"/>
      <c r="HJ1490" s="1670"/>
      <c r="HK1490" s="1670"/>
      <c r="HL1490" s="1670"/>
      <c r="HM1490" s="1670"/>
      <c r="HN1490" s="1670"/>
      <c r="HO1490" s="1670"/>
      <c r="HP1490" s="1670"/>
      <c r="HQ1490" s="1670"/>
      <c r="HR1490" s="1670"/>
      <c r="HS1490" s="1670"/>
      <c r="HT1490" s="1670"/>
      <c r="HU1490" s="1670"/>
      <c r="HV1490" s="1670"/>
      <c r="HW1490" s="1670"/>
      <c r="HX1490" s="1670"/>
      <c r="HY1490" s="1670"/>
      <c r="HZ1490" s="1670"/>
      <c r="IA1490" s="1670"/>
      <c r="IB1490" s="1670"/>
      <c r="IC1490" s="1670"/>
      <c r="ID1490" s="1670"/>
      <c r="IE1490" s="1670"/>
      <c r="IF1490" s="1670"/>
      <c r="IG1490" s="1670"/>
      <c r="IH1490" s="1670"/>
      <c r="II1490" s="1670"/>
      <c r="IJ1490" s="1670"/>
      <c r="IK1490" s="1670"/>
      <c r="IL1490" s="1670"/>
      <c r="IM1490" s="1670"/>
      <c r="IN1490" s="1670"/>
      <c r="IO1490" s="1670"/>
      <c r="IP1490" s="1670"/>
      <c r="IQ1490" s="1670"/>
      <c r="IR1490" s="1670"/>
      <c r="IS1490" s="1670"/>
      <c r="IT1490" s="1670"/>
      <c r="IU1490" s="1670"/>
      <c r="IV1490" s="1670"/>
      <c r="IW1490" s="1670"/>
      <c r="IX1490" s="1670"/>
      <c r="IY1490" s="1670"/>
      <c r="IZ1490" s="1670"/>
      <c r="JA1490" s="1670"/>
      <c r="JB1490" s="1670"/>
      <c r="JC1490" s="1670"/>
      <c r="JD1490" s="1670"/>
      <c r="JE1490" s="1670"/>
      <c r="JF1490" s="1670"/>
      <c r="JG1490" s="1670"/>
      <c r="JH1490" s="1670"/>
      <c r="JI1490" s="1670"/>
      <c r="JJ1490" s="1670"/>
      <c r="JK1490" s="1670"/>
      <c r="JL1490" s="1670"/>
      <c r="JM1490" s="1670"/>
      <c r="JN1490" s="1670"/>
      <c r="JO1490" s="1670"/>
      <c r="JP1490" s="1670"/>
      <c r="JQ1490" s="1670"/>
      <c r="JR1490" s="1670"/>
      <c r="JS1490" s="1670"/>
      <c r="JT1490" s="1670"/>
      <c r="JU1490" s="1670"/>
      <c r="JV1490" s="1670"/>
      <c r="JW1490" s="1670"/>
      <c r="JX1490" s="1670"/>
      <c r="JY1490" s="1670"/>
      <c r="JZ1490" s="1670"/>
      <c r="KA1490" s="1670"/>
      <c r="KB1490" s="1670"/>
      <c r="KC1490" s="1670"/>
      <c r="KD1490" s="1670"/>
      <c r="KE1490" s="1670"/>
      <c r="KF1490" s="1670"/>
      <c r="KG1490" s="1670"/>
      <c r="KH1490" s="1670"/>
      <c r="KI1490" s="1670"/>
      <c r="KJ1490" s="1670"/>
      <c r="KK1490" s="1670"/>
      <c r="KL1490" s="1670"/>
      <c r="KM1490" s="1670"/>
      <c r="KN1490" s="1670"/>
      <c r="KO1490" s="1670"/>
      <c r="KP1490" s="1670"/>
      <c r="KQ1490" s="1670"/>
      <c r="KR1490" s="1670"/>
      <c r="KS1490" s="1670"/>
      <c r="KT1490" s="1670"/>
      <c r="KU1490" s="1670"/>
      <c r="KV1490" s="1670"/>
      <c r="KW1490" s="1670"/>
      <c r="KX1490" s="1670"/>
      <c r="KY1490" s="1670"/>
      <c r="KZ1490" s="1670"/>
      <c r="LA1490" s="1670"/>
      <c r="LB1490" s="1670"/>
      <c r="LC1490" s="1670"/>
      <c r="LD1490" s="1670"/>
      <c r="LE1490" s="1670"/>
      <c r="LF1490" s="1670"/>
      <c r="LG1490" s="1670"/>
      <c r="LH1490" s="1670"/>
      <c r="LI1490" s="1670"/>
      <c r="LJ1490" s="1670"/>
      <c r="LK1490" s="1670"/>
      <c r="LL1490" s="1670"/>
      <c r="LM1490" s="1670"/>
      <c r="LN1490" s="1670"/>
      <c r="LO1490" s="1670"/>
      <c r="LP1490" s="1670"/>
      <c r="LQ1490" s="1670"/>
      <c r="LR1490" s="1670"/>
      <c r="LS1490" s="1670"/>
      <c r="LT1490" s="1670"/>
      <c r="LU1490" s="1670"/>
      <c r="LV1490" s="1670"/>
      <c r="LW1490" s="1670"/>
      <c r="LX1490" s="1670"/>
      <c r="LY1490" s="1670"/>
      <c r="LZ1490" s="1670"/>
      <c r="MA1490" s="1670"/>
      <c r="MB1490" s="1670"/>
      <c r="MC1490" s="1670"/>
      <c r="MD1490" s="1670"/>
      <c r="ME1490" s="1670"/>
      <c r="MF1490" s="1670"/>
      <c r="MG1490" s="1670"/>
      <c r="MH1490" s="1670"/>
      <c r="MI1490" s="1670"/>
      <c r="MJ1490" s="1670"/>
      <c r="MK1490" s="1670"/>
      <c r="ML1490" s="1670"/>
      <c r="MM1490" s="1670"/>
      <c r="MN1490" s="1670"/>
      <c r="MO1490" s="1670"/>
      <c r="MP1490" s="1670"/>
      <c r="MQ1490" s="1670"/>
      <c r="MR1490" s="1670"/>
      <c r="MS1490" s="1670"/>
      <c r="MT1490" s="1670"/>
      <c r="MU1490" s="1670"/>
      <c r="MV1490" s="1670"/>
      <c r="MW1490" s="1670"/>
      <c r="MX1490" s="1670"/>
      <c r="MY1490" s="1670"/>
      <c r="MZ1490" s="1670"/>
      <c r="NA1490" s="1670"/>
      <c r="NB1490" s="1670"/>
      <c r="NC1490" s="1670"/>
      <c r="ND1490" s="1670"/>
      <c r="NE1490" s="1670"/>
      <c r="NF1490" s="1670"/>
      <c r="NG1490" s="1670"/>
      <c r="NH1490" s="1670"/>
      <c r="NI1490" s="1670"/>
      <c r="NJ1490" s="1670"/>
      <c r="NK1490" s="1670"/>
      <c r="NL1490" s="1670"/>
      <c r="NM1490" s="1670"/>
      <c r="NN1490" s="1670"/>
      <c r="NO1490" s="1670"/>
      <c r="NP1490" s="1670"/>
      <c r="NQ1490" s="1670"/>
      <c r="NR1490" s="1670"/>
      <c r="NS1490" s="1670"/>
      <c r="NT1490" s="1670"/>
      <c r="NU1490" s="1670"/>
      <c r="NV1490" s="1670"/>
      <c r="NW1490" s="1670"/>
      <c r="NX1490" s="1670"/>
      <c r="NY1490" s="1670"/>
      <c r="NZ1490" s="1670"/>
      <c r="OA1490" s="1670"/>
      <c r="OB1490" s="1670"/>
      <c r="OC1490" s="1670"/>
      <c r="OD1490" s="1670"/>
      <c r="OE1490" s="1670"/>
      <c r="OF1490" s="1670"/>
      <c r="OG1490" s="1670"/>
      <c r="OH1490" s="1670"/>
      <c r="OI1490" s="1670"/>
      <c r="OJ1490" s="1670"/>
      <c r="OK1490" s="1670"/>
      <c r="OL1490" s="1670"/>
      <c r="OM1490" s="1670"/>
      <c r="ON1490" s="1670"/>
      <c r="OO1490" s="1670"/>
      <c r="OP1490" s="1670"/>
      <c r="OQ1490" s="1670"/>
      <c r="OR1490" s="1670"/>
      <c r="OS1490" s="1670"/>
      <c r="OT1490" s="1670"/>
      <c r="OU1490" s="1670"/>
      <c r="OV1490" s="1670"/>
      <c r="OW1490" s="1670"/>
      <c r="OX1490" s="1670"/>
      <c r="OY1490" s="1670"/>
      <c r="OZ1490" s="1670"/>
      <c r="PA1490" s="1670"/>
      <c r="PB1490" s="1670"/>
      <c r="PC1490" s="1670"/>
      <c r="PD1490" s="1670"/>
      <c r="PE1490" s="1670"/>
      <c r="PF1490" s="1670"/>
      <c r="PG1490" s="1670"/>
      <c r="PH1490" s="1670"/>
      <c r="PI1490" s="1670"/>
      <c r="PJ1490" s="1670"/>
      <c r="PK1490" s="1670"/>
      <c r="PL1490" s="1670"/>
      <c r="PM1490" s="1670"/>
      <c r="PN1490" s="1670"/>
      <c r="PO1490" s="1670"/>
      <c r="PP1490" s="1670"/>
      <c r="PQ1490" s="1670"/>
      <c r="PR1490" s="1670"/>
      <c r="PS1490" s="1670"/>
      <c r="PT1490" s="1670"/>
      <c r="PU1490" s="1670"/>
      <c r="PV1490" s="1670"/>
      <c r="PW1490" s="1670"/>
      <c r="PX1490" s="1670"/>
      <c r="PY1490" s="1670"/>
      <c r="PZ1490" s="1670"/>
      <c r="QA1490" s="1670"/>
      <c r="QB1490" s="1670"/>
      <c r="QC1490" s="1670"/>
      <c r="QD1490" s="1670"/>
      <c r="QE1490" s="1670"/>
      <c r="QF1490" s="1670"/>
      <c r="QG1490" s="1670"/>
      <c r="QH1490" s="1670"/>
      <c r="QI1490" s="1670"/>
      <c r="QJ1490" s="1670"/>
      <c r="QK1490" s="1670"/>
      <c r="QL1490" s="1670"/>
      <c r="QM1490" s="1670"/>
      <c r="QN1490" s="1670"/>
      <c r="QO1490" s="1670"/>
      <c r="QP1490" s="1670"/>
      <c r="QQ1490" s="1670"/>
      <c r="QR1490" s="1670"/>
      <c r="QS1490" s="1670"/>
      <c r="QT1490" s="1670"/>
      <c r="QU1490" s="1670"/>
      <c r="QV1490" s="1670"/>
      <c r="QW1490" s="1670"/>
      <c r="QX1490" s="1670"/>
      <c r="QY1490" s="1670"/>
      <c r="QZ1490" s="1670"/>
      <c r="RA1490" s="1670"/>
      <c r="RB1490" s="1670"/>
      <c r="RC1490" s="1670"/>
      <c r="RD1490" s="1670"/>
      <c r="RE1490" s="1670"/>
      <c r="RF1490" s="1670"/>
      <c r="RG1490" s="1670"/>
      <c r="RH1490" s="1670"/>
      <c r="RI1490" s="1670"/>
      <c r="RJ1490" s="1670"/>
      <c r="RK1490" s="1670"/>
      <c r="RL1490" s="1670"/>
      <c r="RM1490" s="1670"/>
      <c r="RN1490" s="1670"/>
      <c r="RO1490" s="1670"/>
      <c r="RP1490" s="1670"/>
      <c r="RQ1490" s="1670"/>
      <c r="RR1490" s="1670"/>
      <c r="RS1490" s="1670"/>
      <c r="RT1490" s="1670"/>
      <c r="RU1490" s="1670"/>
      <c r="RV1490" s="1670"/>
      <c r="RW1490" s="1670"/>
      <c r="RX1490" s="1670"/>
      <c r="RY1490" s="1670"/>
      <c r="RZ1490" s="1670"/>
      <c r="SA1490" s="1670"/>
      <c r="SB1490" s="1670"/>
      <c r="SC1490" s="1670"/>
      <c r="SD1490" s="1670"/>
      <c r="SE1490" s="1670"/>
      <c r="SF1490" s="1670"/>
      <c r="SG1490" s="1670"/>
      <c r="SH1490" s="1670"/>
      <c r="SI1490" s="1670"/>
      <c r="SJ1490" s="1670"/>
      <c r="SK1490" s="1670"/>
      <c r="SL1490" s="1670"/>
      <c r="SM1490" s="1670"/>
      <c r="SN1490" s="1670"/>
      <c r="SO1490" s="1670"/>
      <c r="SP1490" s="1670"/>
      <c r="SQ1490" s="1670"/>
      <c r="SR1490" s="1670"/>
      <c r="SS1490" s="1670"/>
      <c r="ST1490" s="1670"/>
      <c r="SU1490" s="1670"/>
      <c r="SV1490" s="1670"/>
      <c r="SW1490" s="1670"/>
      <c r="SX1490" s="1670"/>
      <c r="SY1490" s="1670"/>
      <c r="SZ1490" s="1670"/>
      <c r="TA1490" s="1670"/>
      <c r="TB1490" s="1670"/>
      <c r="TC1490" s="1670"/>
      <c r="TD1490" s="1670"/>
      <c r="TE1490" s="1670"/>
      <c r="TF1490" s="1670"/>
      <c r="TG1490" s="1670"/>
      <c r="TH1490" s="1670"/>
      <c r="TI1490" s="1670"/>
      <c r="TJ1490" s="1670"/>
      <c r="TK1490" s="1670"/>
      <c r="TL1490" s="1670"/>
      <c r="TM1490" s="1670"/>
      <c r="TN1490" s="1670"/>
      <c r="TO1490" s="1670"/>
      <c r="TP1490" s="1670"/>
      <c r="TQ1490" s="1670"/>
      <c r="TR1490" s="1670"/>
      <c r="TS1490" s="1670"/>
      <c r="TT1490" s="1670"/>
      <c r="TU1490" s="1670"/>
      <c r="TV1490" s="1670"/>
      <c r="TW1490" s="1670"/>
      <c r="TX1490" s="1670"/>
      <c r="TY1490" s="1670"/>
      <c r="TZ1490" s="1670"/>
      <c r="UA1490" s="1670"/>
      <c r="UB1490" s="1670"/>
      <c r="UC1490" s="1670"/>
      <c r="UD1490" s="1670"/>
      <c r="UE1490" s="1670"/>
      <c r="UF1490" s="1670"/>
      <c r="UG1490" s="1670"/>
      <c r="UH1490" s="1670"/>
      <c r="UI1490" s="1670"/>
      <c r="UJ1490" s="1670"/>
      <c r="UK1490" s="1670"/>
      <c r="UL1490" s="1670"/>
      <c r="UM1490" s="1670"/>
      <c r="UN1490" s="1670"/>
      <c r="UO1490" s="1670"/>
      <c r="UP1490" s="1670"/>
      <c r="UQ1490" s="1670"/>
      <c r="UR1490" s="1670"/>
      <c r="US1490" s="1670"/>
      <c r="UT1490" s="1670"/>
      <c r="UU1490" s="1670"/>
      <c r="UV1490" s="1670"/>
      <c r="UW1490" s="1670"/>
      <c r="UX1490" s="1670"/>
      <c r="UY1490" s="1670"/>
      <c r="UZ1490" s="1670"/>
      <c r="VA1490" s="1670"/>
      <c r="VB1490" s="1670"/>
      <c r="VC1490" s="1670"/>
      <c r="VD1490" s="1670"/>
      <c r="VE1490" s="1670"/>
      <c r="VF1490" s="1670"/>
      <c r="VG1490" s="1670"/>
      <c r="VH1490" s="1670"/>
      <c r="VI1490" s="1670"/>
      <c r="VJ1490" s="1670"/>
      <c r="VK1490" s="1670"/>
      <c r="VL1490" s="1670"/>
      <c r="VM1490" s="1670"/>
      <c r="VN1490" s="1670"/>
      <c r="VO1490" s="1670"/>
      <c r="VP1490" s="1670"/>
      <c r="VQ1490" s="1670"/>
      <c r="VR1490" s="1670"/>
      <c r="VS1490" s="1670"/>
      <c r="VT1490" s="1670"/>
      <c r="VU1490" s="1670"/>
      <c r="VV1490" s="1670"/>
      <c r="VW1490" s="1670"/>
      <c r="VX1490" s="1670"/>
      <c r="VY1490" s="1670"/>
      <c r="VZ1490" s="1670"/>
      <c r="WA1490" s="1670"/>
      <c r="WB1490" s="1670"/>
      <c r="WC1490" s="1670"/>
      <c r="WD1490" s="1670"/>
      <c r="WE1490" s="1670"/>
      <c r="WF1490" s="1670"/>
      <c r="WG1490" s="1670"/>
      <c r="WH1490" s="1670"/>
      <c r="WI1490" s="1670"/>
      <c r="WJ1490" s="1670"/>
      <c r="WK1490" s="1670"/>
      <c r="WL1490" s="1670"/>
      <c r="WM1490" s="1670"/>
      <c r="WN1490" s="1670"/>
      <c r="WO1490" s="1670"/>
      <c r="WP1490" s="1670"/>
      <c r="WQ1490" s="1670"/>
      <c r="WR1490" s="1670"/>
      <c r="WS1490" s="1670"/>
      <c r="WT1490" s="1670"/>
      <c r="WU1490" s="1670"/>
      <c r="WV1490" s="1670"/>
      <c r="WW1490" s="1670"/>
      <c r="WX1490" s="1670"/>
      <c r="WY1490" s="1670"/>
      <c r="WZ1490" s="1670"/>
      <c r="XA1490" s="1670"/>
      <c r="XB1490" s="1670"/>
      <c r="XC1490" s="1670"/>
      <c r="XD1490" s="1670"/>
      <c r="XE1490" s="1670"/>
      <c r="XF1490" s="1670"/>
      <c r="XG1490" s="1670"/>
      <c r="XH1490" s="1670"/>
      <c r="XI1490" s="1670"/>
      <c r="XJ1490" s="1670"/>
      <c r="XK1490" s="1670"/>
      <c r="XL1490" s="1670"/>
      <c r="XM1490" s="1670"/>
      <c r="XN1490" s="1670"/>
      <c r="XO1490" s="1670"/>
      <c r="XP1490" s="1670"/>
      <c r="XQ1490" s="1670"/>
      <c r="XR1490" s="1670"/>
      <c r="XS1490" s="1670"/>
      <c r="XT1490" s="1670"/>
      <c r="XU1490" s="1670"/>
      <c r="XV1490" s="1670"/>
      <c r="XW1490" s="1670"/>
      <c r="XX1490" s="1670"/>
      <c r="XY1490" s="1670"/>
      <c r="XZ1490" s="1670"/>
      <c r="YA1490" s="1670"/>
      <c r="YB1490" s="1670"/>
      <c r="YC1490" s="1670"/>
      <c r="YD1490" s="1670"/>
      <c r="YE1490" s="1670"/>
      <c r="YF1490" s="1670"/>
      <c r="YG1490" s="1670"/>
      <c r="YH1490" s="1670"/>
      <c r="YI1490" s="1670"/>
      <c r="YJ1490" s="1670"/>
      <c r="YK1490" s="1670"/>
      <c r="YL1490" s="1670"/>
      <c r="YM1490" s="1670"/>
      <c r="YN1490" s="1670"/>
      <c r="YO1490" s="1670"/>
      <c r="YP1490" s="1670"/>
      <c r="YQ1490" s="1670"/>
      <c r="YR1490" s="1670"/>
      <c r="YS1490" s="1670"/>
      <c r="YT1490" s="1670"/>
      <c r="YU1490" s="1670"/>
      <c r="YV1490" s="1670"/>
      <c r="YW1490" s="1670"/>
      <c r="YX1490" s="1670"/>
      <c r="YY1490" s="1670"/>
      <c r="YZ1490" s="1670"/>
      <c r="ZA1490" s="1670"/>
      <c r="ZB1490" s="1670"/>
      <c r="ZC1490" s="1670"/>
      <c r="ZD1490" s="1670"/>
      <c r="ZE1490" s="1670"/>
      <c r="ZF1490" s="1670"/>
      <c r="ZG1490" s="1670"/>
      <c r="ZH1490" s="1670"/>
      <c r="ZI1490" s="1670"/>
      <c r="ZJ1490" s="1670"/>
      <c r="ZK1490" s="1670"/>
      <c r="ZL1490" s="1670"/>
      <c r="ZM1490" s="1670"/>
      <c r="ZN1490" s="1670"/>
      <c r="ZO1490" s="1670"/>
      <c r="ZP1490" s="1670"/>
      <c r="ZQ1490" s="1670"/>
      <c r="ZR1490" s="1670"/>
      <c r="ZS1490" s="1670"/>
      <c r="ZT1490" s="1670"/>
      <c r="ZU1490" s="1670"/>
      <c r="ZV1490" s="1670"/>
      <c r="ZW1490" s="1670"/>
      <c r="ZX1490" s="1670"/>
      <c r="ZY1490" s="1670"/>
      <c r="ZZ1490" s="1670"/>
      <c r="AAA1490" s="1670"/>
      <c r="AAB1490" s="1670"/>
      <c r="AAC1490" s="1670"/>
      <c r="AAD1490" s="1670"/>
      <c r="AAE1490" s="1670"/>
      <c r="AAF1490" s="1670"/>
      <c r="AAG1490" s="1670"/>
      <c r="AAH1490" s="1670"/>
      <c r="AAI1490" s="1670"/>
      <c r="AAJ1490" s="1670"/>
      <c r="AAK1490" s="1670"/>
      <c r="AAL1490" s="1670"/>
      <c r="AAM1490" s="1670"/>
      <c r="AAN1490" s="1670"/>
      <c r="AAO1490" s="1670"/>
      <c r="AAP1490" s="1670"/>
      <c r="AAQ1490" s="1670"/>
      <c r="AAR1490" s="1670"/>
      <c r="AAS1490" s="1670"/>
      <c r="AAT1490" s="1670"/>
      <c r="AAU1490" s="1670"/>
      <c r="AAV1490" s="1670"/>
      <c r="AAW1490" s="1670"/>
      <c r="AAX1490" s="1670"/>
      <c r="AAY1490" s="1670"/>
      <c r="AAZ1490" s="1670"/>
      <c r="ABA1490" s="1670"/>
      <c r="ABB1490" s="1670"/>
      <c r="ABC1490" s="1670"/>
      <c r="ABD1490" s="1670"/>
      <c r="ABE1490" s="1670"/>
      <c r="ABF1490" s="1670"/>
      <c r="ABG1490" s="1670"/>
      <c r="ABH1490" s="1670"/>
      <c r="ABI1490" s="1670"/>
      <c r="ABJ1490" s="1670"/>
      <c r="ABK1490" s="1670"/>
      <c r="ABL1490" s="1670"/>
      <c r="ABM1490" s="1670"/>
      <c r="ABN1490" s="1670"/>
      <c r="ABO1490" s="1670"/>
      <c r="ABP1490" s="1670"/>
      <c r="ABQ1490" s="1670"/>
      <c r="ABR1490" s="1670"/>
      <c r="ABS1490" s="1670"/>
      <c r="ABT1490" s="1670"/>
      <c r="ABU1490" s="1670"/>
      <c r="ABV1490" s="1670"/>
      <c r="ABW1490" s="1670"/>
      <c r="ABX1490" s="1670"/>
      <c r="ABY1490" s="1670"/>
      <c r="ABZ1490" s="1670"/>
      <c r="ACA1490" s="1670"/>
      <c r="ACB1490" s="1670"/>
      <c r="ACC1490" s="1670"/>
      <c r="ACD1490" s="1670"/>
      <c r="ACE1490" s="1670"/>
      <c r="ACF1490" s="1670"/>
      <c r="ACG1490" s="1670"/>
      <c r="ACH1490" s="1670"/>
      <c r="ACI1490" s="1670"/>
      <c r="ACJ1490" s="1670"/>
      <c r="ACK1490" s="1670"/>
      <c r="ACL1490" s="1670"/>
      <c r="ACM1490" s="1670"/>
      <c r="ACN1490" s="1670"/>
      <c r="ACO1490" s="1670"/>
      <c r="ACP1490" s="1670"/>
      <c r="ACQ1490" s="1670"/>
      <c r="ACR1490" s="1670"/>
      <c r="ACS1490" s="1670"/>
    </row>
    <row r="1491" spans="1:773" s="1500" customFormat="1" ht="48" hidden="1" customHeight="1" x14ac:dyDescent="0.25">
      <c r="A1491" s="1681">
        <v>2026</v>
      </c>
      <c r="B1491" s="1681">
        <v>479</v>
      </c>
      <c r="C1491" s="1681" t="s">
        <v>58</v>
      </c>
      <c r="D1491" s="1681">
        <v>3000654</v>
      </c>
      <c r="E1491" s="1681">
        <v>5005020</v>
      </c>
      <c r="F1491" s="1681" t="s">
        <v>2269</v>
      </c>
      <c r="G1491" s="1681" t="s">
        <v>2270</v>
      </c>
      <c r="H1491" s="1681">
        <v>93</v>
      </c>
      <c r="I1491" s="1682" t="s">
        <v>992</v>
      </c>
      <c r="J1491" s="1683" t="s">
        <v>10</v>
      </c>
      <c r="K1491" s="1683" t="s">
        <v>60</v>
      </c>
      <c r="L1491" s="1681" t="str">
        <f t="shared" si="1302"/>
        <v>2.3</v>
      </c>
      <c r="M1491" s="1684" t="s">
        <v>62</v>
      </c>
      <c r="N1491" s="1684"/>
      <c r="O1491" s="1378" t="s">
        <v>3373</v>
      </c>
      <c r="P1491" s="1378" t="s">
        <v>65</v>
      </c>
      <c r="Q1491" s="1397">
        <v>1</v>
      </c>
      <c r="R1491" s="290">
        <v>3000</v>
      </c>
      <c r="S1491" s="373"/>
      <c r="T1491" s="373"/>
      <c r="U1491" s="1378">
        <v>0</v>
      </c>
      <c r="V1491" s="1378">
        <v>26</v>
      </c>
      <c r="W1491" s="286"/>
      <c r="X1491" s="454"/>
      <c r="Y1491" s="454"/>
      <c r="Z1491" s="454"/>
      <c r="AA1491" s="454"/>
      <c r="AB1491" s="454"/>
      <c r="AC1491" s="454"/>
      <c r="AD1491" s="454"/>
      <c r="AE1491" s="290"/>
      <c r="AF1491" s="340">
        <f t="shared" si="1331"/>
        <v>0</v>
      </c>
      <c r="AG1491" s="340">
        <f t="shared" si="1331"/>
        <v>0</v>
      </c>
      <c r="AH1491" s="340">
        <f t="shared" si="1316"/>
        <v>0</v>
      </c>
      <c r="AI1491" s="340">
        <f t="shared" si="1320"/>
        <v>2600</v>
      </c>
      <c r="AJ1491" s="340">
        <f t="shared" si="1323"/>
        <v>0</v>
      </c>
      <c r="AK1491" s="340">
        <f t="shared" si="1324"/>
        <v>0</v>
      </c>
      <c r="AL1491" s="340">
        <f t="shared" si="1325"/>
        <v>0</v>
      </c>
      <c r="AM1491" s="340">
        <f t="shared" si="1326"/>
        <v>0</v>
      </c>
      <c r="AN1491" s="340">
        <f t="shared" si="1327"/>
        <v>0</v>
      </c>
      <c r="AO1491" s="340">
        <f t="shared" si="1328"/>
        <v>0</v>
      </c>
      <c r="AP1491" s="340">
        <f t="shared" si="1329"/>
        <v>0</v>
      </c>
      <c r="AQ1491" s="340">
        <f t="shared" si="1330"/>
        <v>0</v>
      </c>
      <c r="AR1491" s="291">
        <f t="shared" si="1317"/>
        <v>2600</v>
      </c>
      <c r="AS1491" s="373" t="s">
        <v>2578</v>
      </c>
      <c r="AT1491" s="373"/>
      <c r="AU1491" s="373" t="s">
        <v>3535</v>
      </c>
      <c r="AV1491" s="373" t="s">
        <v>3536</v>
      </c>
      <c r="AW1491" s="375">
        <v>46058</v>
      </c>
      <c r="AX1491" s="373" t="s">
        <v>3537</v>
      </c>
      <c r="AY1491" s="375">
        <v>46078</v>
      </c>
      <c r="AZ1491" s="373"/>
      <c r="BA1491" s="373" t="s">
        <v>3538</v>
      </c>
      <c r="BB1491" s="901" t="s">
        <v>995</v>
      </c>
      <c r="BC1491" s="373" t="s">
        <v>3808</v>
      </c>
      <c r="BD1491" s="373" t="s">
        <v>3809</v>
      </c>
      <c r="BE1491" s="373" t="s">
        <v>3810</v>
      </c>
      <c r="BF1491" s="375">
        <v>46108</v>
      </c>
      <c r="BG1491" s="373"/>
      <c r="BH1491" s="687">
        <v>6173</v>
      </c>
      <c r="BI1491" s="687"/>
      <c r="BJ1491" s="373"/>
      <c r="BK1491" s="687"/>
      <c r="BL1491" s="373">
        <v>6173</v>
      </c>
      <c r="BM1491" s="373"/>
      <c r="BN1491" s="687"/>
      <c r="BO1491" s="687"/>
      <c r="BP1491" s="376"/>
      <c r="BQ1491" s="1422" t="s">
        <v>3815</v>
      </c>
      <c r="BR1491" s="1422"/>
      <c r="BS1491" s="1702" t="s">
        <v>1100</v>
      </c>
      <c r="BT1491" s="1659" t="s">
        <v>3991</v>
      </c>
      <c r="BU1491" s="1659" t="s">
        <v>3992</v>
      </c>
      <c r="BV1491" s="1334">
        <v>46631832</v>
      </c>
      <c r="BW1491" s="1660">
        <v>10466318324</v>
      </c>
      <c r="BX1491" s="798">
        <v>3000</v>
      </c>
      <c r="BY1491" s="1710">
        <v>46117</v>
      </c>
      <c r="BZ1491" s="1711">
        <v>46142</v>
      </c>
      <c r="CA1491" s="373"/>
      <c r="CB1491" s="373"/>
      <c r="CC1491" s="1446"/>
      <c r="CD1491" s="373"/>
      <c r="CE1491" s="390"/>
      <c r="CF1491" s="373"/>
      <c r="CG1491" s="390"/>
      <c r="CH1491" s="390"/>
      <c r="CI1491" s="390"/>
      <c r="CJ1491" s="1468"/>
      <c r="CK1491" s="373"/>
      <c r="CL1491" s="1446"/>
      <c r="CM1491" s="373"/>
      <c r="CN1491" s="373"/>
      <c r="CO1491" s="373"/>
      <c r="CP1491" s="373"/>
      <c r="CQ1491" s="373"/>
      <c r="CR1491" s="373"/>
      <c r="CS1491" s="373"/>
      <c r="CT1491" s="373">
        <v>0</v>
      </c>
      <c r="CU1491" s="1446">
        <f>AH1491</f>
        <v>0</v>
      </c>
      <c r="CV1491" s="373">
        <v>0</v>
      </c>
      <c r="CW1491" s="390">
        <f t="shared" si="1299"/>
        <v>0</v>
      </c>
      <c r="CX1491" s="373">
        <v>0</v>
      </c>
      <c r="CY1491" s="390">
        <f t="shared" si="1301"/>
        <v>0</v>
      </c>
      <c r="CZ1491" s="390">
        <f>CU1491-CW1491</f>
        <v>0</v>
      </c>
      <c r="DA1491" s="390">
        <f>CU1491-CY1491</f>
        <v>0</v>
      </c>
      <c r="DB1491" s="373"/>
      <c r="DC1491" s="373">
        <v>26</v>
      </c>
      <c r="DD1491" s="1446">
        <f t="shared" si="1288"/>
        <v>2600</v>
      </c>
      <c r="DE1491" s="373">
        <v>26</v>
      </c>
      <c r="DF1491" s="390">
        <f t="shared" si="1312"/>
        <v>2600</v>
      </c>
      <c r="DG1491" s="373">
        <v>26</v>
      </c>
      <c r="DH1491" s="390">
        <f t="shared" si="1313"/>
        <v>2600</v>
      </c>
      <c r="DI1491" s="390">
        <f>DD1491-DF1491</f>
        <v>0</v>
      </c>
      <c r="DJ1491" s="390">
        <f>DD1491-DH1491</f>
        <v>0</v>
      </c>
      <c r="DK1491" s="390"/>
      <c r="DL1491" s="390"/>
      <c r="DM1491" s="390"/>
      <c r="DN1491" s="390"/>
      <c r="DO1491" s="390"/>
      <c r="DP1491" s="390"/>
      <c r="DQ1491" s="390"/>
      <c r="DR1491" s="390"/>
      <c r="DS1491" s="390"/>
      <c r="DT1491" s="373"/>
      <c r="DU1491" s="793">
        <f t="shared" si="1300"/>
        <v>2600</v>
      </c>
      <c r="DV1491" s="794">
        <f t="shared" si="1318"/>
        <v>2600</v>
      </c>
      <c r="DW1491" s="794">
        <v>2600</v>
      </c>
      <c r="DX1491" s="794">
        <f t="shared" si="1314"/>
        <v>0</v>
      </c>
      <c r="DY1491" s="794">
        <f t="shared" si="1315"/>
        <v>0</v>
      </c>
      <c r="DZ1491" s="373"/>
      <c r="EA1491" s="373"/>
      <c r="EB1491" s="373"/>
      <c r="EC1491" s="373"/>
      <c r="ED1491" s="373"/>
      <c r="EE1491" s="373"/>
      <c r="EF1491" s="373"/>
      <c r="EG1491" s="1686"/>
      <c r="EH1491" s="1686"/>
      <c r="EI1491" s="1686"/>
      <c r="EJ1491" s="1686"/>
      <c r="EK1491" s="1686"/>
      <c r="EL1491" s="1686"/>
      <c r="EM1491" s="1686"/>
      <c r="EN1491" s="1686"/>
      <c r="EO1491" s="1686"/>
      <c r="EP1491" s="1686"/>
      <c r="EQ1491" s="1686"/>
      <c r="ER1491" s="1686"/>
      <c r="ES1491" s="1686"/>
      <c r="ET1491" s="1686"/>
      <c r="EU1491" s="1686"/>
      <c r="EV1491" s="1686"/>
      <c r="EW1491" s="1686"/>
      <c r="EX1491" s="1686"/>
      <c r="EY1491" s="1686"/>
      <c r="EZ1491" s="1686"/>
      <c r="FA1491" s="1686"/>
      <c r="FB1491" s="1686"/>
      <c r="FC1491" s="1686"/>
      <c r="FD1491" s="1686"/>
      <c r="FE1491" s="1686"/>
      <c r="FF1491" s="1686"/>
      <c r="FG1491" s="1686"/>
      <c r="FH1491" s="1686"/>
      <c r="FI1491" s="1701"/>
      <c r="FJ1491" s="1670"/>
      <c r="FK1491" s="1670"/>
      <c r="FL1491" s="1670"/>
      <c r="FM1491" s="1670"/>
      <c r="FN1491" s="1670"/>
      <c r="FO1491" s="1670"/>
      <c r="FP1491" s="1670"/>
      <c r="FQ1491" s="1670"/>
      <c r="FR1491" s="1670"/>
      <c r="FS1491" s="1670"/>
      <c r="FT1491" s="1670"/>
      <c r="FU1491" s="1670"/>
      <c r="FV1491" s="1670"/>
      <c r="FW1491" s="1670"/>
      <c r="FX1491" s="1670"/>
      <c r="FY1491" s="1670"/>
      <c r="FZ1491" s="1670"/>
      <c r="GA1491" s="1670"/>
      <c r="GB1491" s="1670"/>
      <c r="GC1491" s="1670"/>
      <c r="GD1491" s="1670"/>
      <c r="GE1491" s="1670"/>
      <c r="GF1491" s="1670"/>
      <c r="GG1491" s="1670"/>
      <c r="GH1491" s="1670"/>
      <c r="GI1491" s="1670"/>
      <c r="GJ1491" s="1670"/>
      <c r="GK1491" s="1670"/>
      <c r="GL1491" s="1670"/>
      <c r="GM1491" s="1670"/>
      <c r="GN1491" s="1670"/>
      <c r="GO1491" s="1670"/>
      <c r="GP1491" s="1670"/>
      <c r="GQ1491" s="1670"/>
      <c r="GR1491" s="1670"/>
      <c r="GS1491" s="1670"/>
      <c r="GT1491" s="1670"/>
      <c r="GU1491" s="1670"/>
      <c r="GV1491" s="1670"/>
      <c r="GW1491" s="1670"/>
      <c r="GX1491" s="1670"/>
      <c r="GY1491" s="1670"/>
      <c r="GZ1491" s="1670"/>
      <c r="HA1491" s="1670"/>
      <c r="HB1491" s="1670"/>
      <c r="HC1491" s="1670"/>
      <c r="HD1491" s="1670"/>
      <c r="HE1491" s="1670"/>
      <c r="HF1491" s="1670"/>
      <c r="HG1491" s="1670"/>
      <c r="HH1491" s="1670"/>
      <c r="HI1491" s="1670"/>
      <c r="HJ1491" s="1670"/>
      <c r="HK1491" s="1670"/>
      <c r="HL1491" s="1670"/>
      <c r="HM1491" s="1670"/>
      <c r="HN1491" s="1670"/>
      <c r="HO1491" s="1670"/>
      <c r="HP1491" s="1670"/>
      <c r="HQ1491" s="1670"/>
      <c r="HR1491" s="1670"/>
      <c r="HS1491" s="1670"/>
      <c r="HT1491" s="1670"/>
      <c r="HU1491" s="1670"/>
      <c r="HV1491" s="1670"/>
      <c r="HW1491" s="1670"/>
      <c r="HX1491" s="1670"/>
      <c r="HY1491" s="1670"/>
      <c r="HZ1491" s="1670"/>
      <c r="IA1491" s="1670"/>
      <c r="IB1491" s="1670"/>
      <c r="IC1491" s="1670"/>
      <c r="ID1491" s="1670"/>
      <c r="IE1491" s="1670"/>
      <c r="IF1491" s="1670"/>
      <c r="IG1491" s="1670"/>
      <c r="IH1491" s="1670"/>
      <c r="II1491" s="1670"/>
      <c r="IJ1491" s="1670"/>
      <c r="IK1491" s="1670"/>
      <c r="IL1491" s="1670"/>
      <c r="IM1491" s="1670"/>
      <c r="IN1491" s="1670"/>
      <c r="IO1491" s="1670"/>
      <c r="IP1491" s="1670"/>
      <c r="IQ1491" s="1670"/>
      <c r="IR1491" s="1670"/>
      <c r="IS1491" s="1670"/>
      <c r="IT1491" s="1670"/>
      <c r="IU1491" s="1670"/>
      <c r="IV1491" s="1670"/>
      <c r="IW1491" s="1670"/>
      <c r="IX1491" s="1670"/>
      <c r="IY1491" s="1670"/>
      <c r="IZ1491" s="1670"/>
      <c r="JA1491" s="1670"/>
      <c r="JB1491" s="1670"/>
      <c r="JC1491" s="1670"/>
      <c r="JD1491" s="1670"/>
      <c r="JE1491" s="1670"/>
      <c r="JF1491" s="1670"/>
      <c r="JG1491" s="1670"/>
      <c r="JH1491" s="1670"/>
      <c r="JI1491" s="1670"/>
      <c r="JJ1491" s="1670"/>
      <c r="JK1491" s="1670"/>
      <c r="JL1491" s="1670"/>
      <c r="JM1491" s="1670"/>
      <c r="JN1491" s="1670"/>
      <c r="JO1491" s="1670"/>
      <c r="JP1491" s="1670"/>
      <c r="JQ1491" s="1670"/>
      <c r="JR1491" s="1670"/>
      <c r="JS1491" s="1670"/>
      <c r="JT1491" s="1670"/>
      <c r="JU1491" s="1670"/>
      <c r="JV1491" s="1670"/>
      <c r="JW1491" s="1670"/>
      <c r="JX1491" s="1670"/>
      <c r="JY1491" s="1670"/>
      <c r="JZ1491" s="1670"/>
      <c r="KA1491" s="1670"/>
      <c r="KB1491" s="1670"/>
      <c r="KC1491" s="1670"/>
      <c r="KD1491" s="1670"/>
      <c r="KE1491" s="1670"/>
      <c r="KF1491" s="1670"/>
      <c r="KG1491" s="1670"/>
      <c r="KH1491" s="1670"/>
      <c r="KI1491" s="1670"/>
      <c r="KJ1491" s="1670"/>
      <c r="KK1491" s="1670"/>
      <c r="KL1491" s="1670"/>
      <c r="KM1491" s="1670"/>
      <c r="KN1491" s="1670"/>
      <c r="KO1491" s="1670"/>
      <c r="KP1491" s="1670"/>
      <c r="KQ1491" s="1670"/>
      <c r="KR1491" s="1670"/>
      <c r="KS1491" s="1670"/>
      <c r="KT1491" s="1670"/>
      <c r="KU1491" s="1670"/>
      <c r="KV1491" s="1670"/>
      <c r="KW1491" s="1670"/>
      <c r="KX1491" s="1670"/>
      <c r="KY1491" s="1670"/>
      <c r="KZ1491" s="1670"/>
      <c r="LA1491" s="1670"/>
      <c r="LB1491" s="1670"/>
      <c r="LC1491" s="1670"/>
      <c r="LD1491" s="1670"/>
      <c r="LE1491" s="1670"/>
      <c r="LF1491" s="1670"/>
      <c r="LG1491" s="1670"/>
      <c r="LH1491" s="1670"/>
      <c r="LI1491" s="1670"/>
      <c r="LJ1491" s="1670"/>
      <c r="LK1491" s="1670"/>
      <c r="LL1491" s="1670"/>
      <c r="LM1491" s="1670"/>
      <c r="LN1491" s="1670"/>
      <c r="LO1491" s="1670"/>
      <c r="LP1491" s="1670"/>
      <c r="LQ1491" s="1670"/>
      <c r="LR1491" s="1670"/>
      <c r="LS1491" s="1670"/>
      <c r="LT1491" s="1670"/>
      <c r="LU1491" s="1670"/>
      <c r="LV1491" s="1670"/>
      <c r="LW1491" s="1670"/>
      <c r="LX1491" s="1670"/>
      <c r="LY1491" s="1670"/>
      <c r="LZ1491" s="1670"/>
      <c r="MA1491" s="1670"/>
      <c r="MB1491" s="1670"/>
      <c r="MC1491" s="1670"/>
      <c r="MD1491" s="1670"/>
      <c r="ME1491" s="1670"/>
      <c r="MF1491" s="1670"/>
      <c r="MG1491" s="1670"/>
      <c r="MH1491" s="1670"/>
      <c r="MI1491" s="1670"/>
      <c r="MJ1491" s="1670"/>
      <c r="MK1491" s="1670"/>
      <c r="ML1491" s="1670"/>
      <c r="MM1491" s="1670"/>
      <c r="MN1491" s="1670"/>
      <c r="MO1491" s="1670"/>
      <c r="MP1491" s="1670"/>
      <c r="MQ1491" s="1670"/>
      <c r="MR1491" s="1670"/>
      <c r="MS1491" s="1670"/>
      <c r="MT1491" s="1670"/>
      <c r="MU1491" s="1670"/>
      <c r="MV1491" s="1670"/>
      <c r="MW1491" s="1670"/>
      <c r="MX1491" s="1670"/>
      <c r="MY1491" s="1670"/>
      <c r="MZ1491" s="1670"/>
      <c r="NA1491" s="1670"/>
      <c r="NB1491" s="1670"/>
      <c r="NC1491" s="1670"/>
      <c r="ND1491" s="1670"/>
      <c r="NE1491" s="1670"/>
      <c r="NF1491" s="1670"/>
      <c r="NG1491" s="1670"/>
      <c r="NH1491" s="1670"/>
      <c r="NI1491" s="1670"/>
      <c r="NJ1491" s="1670"/>
      <c r="NK1491" s="1670"/>
      <c r="NL1491" s="1670"/>
      <c r="NM1491" s="1670"/>
      <c r="NN1491" s="1670"/>
      <c r="NO1491" s="1670"/>
      <c r="NP1491" s="1670"/>
      <c r="NQ1491" s="1670"/>
      <c r="NR1491" s="1670"/>
      <c r="NS1491" s="1670"/>
      <c r="NT1491" s="1670"/>
      <c r="NU1491" s="1670"/>
      <c r="NV1491" s="1670"/>
      <c r="NW1491" s="1670"/>
      <c r="NX1491" s="1670"/>
      <c r="NY1491" s="1670"/>
      <c r="NZ1491" s="1670"/>
      <c r="OA1491" s="1670"/>
      <c r="OB1491" s="1670"/>
      <c r="OC1491" s="1670"/>
      <c r="OD1491" s="1670"/>
      <c r="OE1491" s="1670"/>
      <c r="OF1491" s="1670"/>
      <c r="OG1491" s="1670"/>
      <c r="OH1491" s="1670"/>
      <c r="OI1491" s="1670"/>
      <c r="OJ1491" s="1670"/>
      <c r="OK1491" s="1670"/>
      <c r="OL1491" s="1670"/>
      <c r="OM1491" s="1670"/>
      <c r="ON1491" s="1670"/>
      <c r="OO1491" s="1670"/>
      <c r="OP1491" s="1670"/>
      <c r="OQ1491" s="1670"/>
      <c r="OR1491" s="1670"/>
      <c r="OS1491" s="1670"/>
      <c r="OT1491" s="1670"/>
      <c r="OU1491" s="1670"/>
      <c r="OV1491" s="1670"/>
      <c r="OW1491" s="1670"/>
      <c r="OX1491" s="1670"/>
      <c r="OY1491" s="1670"/>
      <c r="OZ1491" s="1670"/>
      <c r="PA1491" s="1670"/>
      <c r="PB1491" s="1670"/>
      <c r="PC1491" s="1670"/>
      <c r="PD1491" s="1670"/>
      <c r="PE1491" s="1670"/>
      <c r="PF1491" s="1670"/>
      <c r="PG1491" s="1670"/>
      <c r="PH1491" s="1670"/>
      <c r="PI1491" s="1670"/>
      <c r="PJ1491" s="1670"/>
      <c r="PK1491" s="1670"/>
      <c r="PL1491" s="1670"/>
      <c r="PM1491" s="1670"/>
      <c r="PN1491" s="1670"/>
      <c r="PO1491" s="1670"/>
      <c r="PP1491" s="1670"/>
      <c r="PQ1491" s="1670"/>
      <c r="PR1491" s="1670"/>
      <c r="PS1491" s="1670"/>
      <c r="PT1491" s="1670"/>
      <c r="PU1491" s="1670"/>
      <c r="PV1491" s="1670"/>
      <c r="PW1491" s="1670"/>
      <c r="PX1491" s="1670"/>
      <c r="PY1491" s="1670"/>
      <c r="PZ1491" s="1670"/>
      <c r="QA1491" s="1670"/>
      <c r="QB1491" s="1670"/>
      <c r="QC1491" s="1670"/>
      <c r="QD1491" s="1670"/>
      <c r="QE1491" s="1670"/>
      <c r="QF1491" s="1670"/>
      <c r="QG1491" s="1670"/>
      <c r="QH1491" s="1670"/>
      <c r="QI1491" s="1670"/>
      <c r="QJ1491" s="1670"/>
      <c r="QK1491" s="1670"/>
      <c r="QL1491" s="1670"/>
      <c r="QM1491" s="1670"/>
      <c r="QN1491" s="1670"/>
      <c r="QO1491" s="1670"/>
      <c r="QP1491" s="1670"/>
      <c r="QQ1491" s="1670"/>
      <c r="QR1491" s="1670"/>
      <c r="QS1491" s="1670"/>
      <c r="QT1491" s="1670"/>
      <c r="QU1491" s="1670"/>
      <c r="QV1491" s="1670"/>
      <c r="QW1491" s="1670"/>
      <c r="QX1491" s="1670"/>
      <c r="QY1491" s="1670"/>
      <c r="QZ1491" s="1670"/>
      <c r="RA1491" s="1670"/>
      <c r="RB1491" s="1670"/>
      <c r="RC1491" s="1670"/>
      <c r="RD1491" s="1670"/>
      <c r="RE1491" s="1670"/>
      <c r="RF1491" s="1670"/>
      <c r="RG1491" s="1670"/>
      <c r="RH1491" s="1670"/>
      <c r="RI1491" s="1670"/>
      <c r="RJ1491" s="1670"/>
      <c r="RK1491" s="1670"/>
      <c r="RL1491" s="1670"/>
      <c r="RM1491" s="1670"/>
      <c r="RN1491" s="1670"/>
      <c r="RO1491" s="1670"/>
      <c r="RP1491" s="1670"/>
      <c r="RQ1491" s="1670"/>
      <c r="RR1491" s="1670"/>
      <c r="RS1491" s="1670"/>
      <c r="RT1491" s="1670"/>
      <c r="RU1491" s="1670"/>
      <c r="RV1491" s="1670"/>
      <c r="RW1491" s="1670"/>
      <c r="RX1491" s="1670"/>
      <c r="RY1491" s="1670"/>
      <c r="RZ1491" s="1670"/>
      <c r="SA1491" s="1670"/>
      <c r="SB1491" s="1670"/>
      <c r="SC1491" s="1670"/>
      <c r="SD1491" s="1670"/>
      <c r="SE1491" s="1670"/>
      <c r="SF1491" s="1670"/>
      <c r="SG1491" s="1670"/>
      <c r="SH1491" s="1670"/>
      <c r="SI1491" s="1670"/>
      <c r="SJ1491" s="1670"/>
      <c r="SK1491" s="1670"/>
      <c r="SL1491" s="1670"/>
      <c r="SM1491" s="1670"/>
      <c r="SN1491" s="1670"/>
      <c r="SO1491" s="1670"/>
      <c r="SP1491" s="1670"/>
      <c r="SQ1491" s="1670"/>
      <c r="SR1491" s="1670"/>
      <c r="SS1491" s="1670"/>
      <c r="ST1491" s="1670"/>
      <c r="SU1491" s="1670"/>
      <c r="SV1491" s="1670"/>
      <c r="SW1491" s="1670"/>
      <c r="SX1491" s="1670"/>
      <c r="SY1491" s="1670"/>
      <c r="SZ1491" s="1670"/>
      <c r="TA1491" s="1670"/>
      <c r="TB1491" s="1670"/>
      <c r="TC1491" s="1670"/>
      <c r="TD1491" s="1670"/>
      <c r="TE1491" s="1670"/>
      <c r="TF1491" s="1670"/>
      <c r="TG1491" s="1670"/>
      <c r="TH1491" s="1670"/>
      <c r="TI1491" s="1670"/>
      <c r="TJ1491" s="1670"/>
      <c r="TK1491" s="1670"/>
      <c r="TL1491" s="1670"/>
      <c r="TM1491" s="1670"/>
      <c r="TN1491" s="1670"/>
      <c r="TO1491" s="1670"/>
      <c r="TP1491" s="1670"/>
      <c r="TQ1491" s="1670"/>
      <c r="TR1491" s="1670"/>
      <c r="TS1491" s="1670"/>
      <c r="TT1491" s="1670"/>
      <c r="TU1491" s="1670"/>
      <c r="TV1491" s="1670"/>
      <c r="TW1491" s="1670"/>
      <c r="TX1491" s="1670"/>
      <c r="TY1491" s="1670"/>
      <c r="TZ1491" s="1670"/>
      <c r="UA1491" s="1670"/>
      <c r="UB1491" s="1670"/>
      <c r="UC1491" s="1670"/>
      <c r="UD1491" s="1670"/>
      <c r="UE1491" s="1670"/>
      <c r="UF1491" s="1670"/>
      <c r="UG1491" s="1670"/>
      <c r="UH1491" s="1670"/>
      <c r="UI1491" s="1670"/>
      <c r="UJ1491" s="1670"/>
      <c r="UK1491" s="1670"/>
      <c r="UL1491" s="1670"/>
      <c r="UM1491" s="1670"/>
      <c r="UN1491" s="1670"/>
      <c r="UO1491" s="1670"/>
      <c r="UP1491" s="1670"/>
      <c r="UQ1491" s="1670"/>
      <c r="UR1491" s="1670"/>
      <c r="US1491" s="1670"/>
      <c r="UT1491" s="1670"/>
      <c r="UU1491" s="1670"/>
      <c r="UV1491" s="1670"/>
      <c r="UW1491" s="1670"/>
      <c r="UX1491" s="1670"/>
      <c r="UY1491" s="1670"/>
      <c r="UZ1491" s="1670"/>
      <c r="VA1491" s="1670"/>
      <c r="VB1491" s="1670"/>
      <c r="VC1491" s="1670"/>
      <c r="VD1491" s="1670"/>
      <c r="VE1491" s="1670"/>
      <c r="VF1491" s="1670"/>
      <c r="VG1491" s="1670"/>
      <c r="VH1491" s="1670"/>
      <c r="VI1491" s="1670"/>
      <c r="VJ1491" s="1670"/>
      <c r="VK1491" s="1670"/>
      <c r="VL1491" s="1670"/>
      <c r="VM1491" s="1670"/>
      <c r="VN1491" s="1670"/>
      <c r="VO1491" s="1670"/>
      <c r="VP1491" s="1670"/>
      <c r="VQ1491" s="1670"/>
      <c r="VR1491" s="1670"/>
      <c r="VS1491" s="1670"/>
      <c r="VT1491" s="1670"/>
      <c r="VU1491" s="1670"/>
      <c r="VV1491" s="1670"/>
      <c r="VW1491" s="1670"/>
      <c r="VX1491" s="1670"/>
      <c r="VY1491" s="1670"/>
      <c r="VZ1491" s="1670"/>
      <c r="WA1491" s="1670"/>
      <c r="WB1491" s="1670"/>
      <c r="WC1491" s="1670"/>
      <c r="WD1491" s="1670"/>
      <c r="WE1491" s="1670"/>
      <c r="WF1491" s="1670"/>
      <c r="WG1491" s="1670"/>
      <c r="WH1491" s="1670"/>
      <c r="WI1491" s="1670"/>
      <c r="WJ1491" s="1670"/>
      <c r="WK1491" s="1670"/>
      <c r="WL1491" s="1670"/>
      <c r="WM1491" s="1670"/>
      <c r="WN1491" s="1670"/>
      <c r="WO1491" s="1670"/>
      <c r="WP1491" s="1670"/>
      <c r="WQ1491" s="1670"/>
      <c r="WR1491" s="1670"/>
      <c r="WS1491" s="1670"/>
      <c r="WT1491" s="1670"/>
      <c r="WU1491" s="1670"/>
      <c r="WV1491" s="1670"/>
      <c r="WW1491" s="1670"/>
      <c r="WX1491" s="1670"/>
      <c r="WY1491" s="1670"/>
      <c r="WZ1491" s="1670"/>
      <c r="XA1491" s="1670"/>
      <c r="XB1491" s="1670"/>
      <c r="XC1491" s="1670"/>
      <c r="XD1491" s="1670"/>
      <c r="XE1491" s="1670"/>
      <c r="XF1491" s="1670"/>
      <c r="XG1491" s="1670"/>
      <c r="XH1491" s="1670"/>
      <c r="XI1491" s="1670"/>
      <c r="XJ1491" s="1670"/>
      <c r="XK1491" s="1670"/>
      <c r="XL1491" s="1670"/>
      <c r="XM1491" s="1670"/>
      <c r="XN1491" s="1670"/>
      <c r="XO1491" s="1670"/>
      <c r="XP1491" s="1670"/>
      <c r="XQ1491" s="1670"/>
      <c r="XR1491" s="1670"/>
      <c r="XS1491" s="1670"/>
      <c r="XT1491" s="1670"/>
      <c r="XU1491" s="1670"/>
      <c r="XV1491" s="1670"/>
      <c r="XW1491" s="1670"/>
      <c r="XX1491" s="1670"/>
      <c r="XY1491" s="1670"/>
      <c r="XZ1491" s="1670"/>
      <c r="YA1491" s="1670"/>
      <c r="YB1491" s="1670"/>
      <c r="YC1491" s="1670"/>
      <c r="YD1491" s="1670"/>
      <c r="YE1491" s="1670"/>
      <c r="YF1491" s="1670"/>
      <c r="YG1491" s="1670"/>
      <c r="YH1491" s="1670"/>
      <c r="YI1491" s="1670"/>
      <c r="YJ1491" s="1670"/>
      <c r="YK1491" s="1670"/>
      <c r="YL1491" s="1670"/>
      <c r="YM1491" s="1670"/>
      <c r="YN1491" s="1670"/>
      <c r="YO1491" s="1670"/>
      <c r="YP1491" s="1670"/>
      <c r="YQ1491" s="1670"/>
      <c r="YR1491" s="1670"/>
      <c r="YS1491" s="1670"/>
      <c r="YT1491" s="1670"/>
      <c r="YU1491" s="1670"/>
      <c r="YV1491" s="1670"/>
      <c r="YW1491" s="1670"/>
      <c r="YX1491" s="1670"/>
      <c r="YY1491" s="1670"/>
      <c r="YZ1491" s="1670"/>
      <c r="ZA1491" s="1670"/>
      <c r="ZB1491" s="1670"/>
      <c r="ZC1491" s="1670"/>
      <c r="ZD1491" s="1670"/>
      <c r="ZE1491" s="1670"/>
      <c r="ZF1491" s="1670"/>
      <c r="ZG1491" s="1670"/>
      <c r="ZH1491" s="1670"/>
      <c r="ZI1491" s="1670"/>
      <c r="ZJ1491" s="1670"/>
      <c r="ZK1491" s="1670"/>
      <c r="ZL1491" s="1670"/>
      <c r="ZM1491" s="1670"/>
      <c r="ZN1491" s="1670"/>
      <c r="ZO1491" s="1670"/>
      <c r="ZP1491" s="1670"/>
      <c r="ZQ1491" s="1670"/>
      <c r="ZR1491" s="1670"/>
      <c r="ZS1491" s="1670"/>
      <c r="ZT1491" s="1670"/>
      <c r="ZU1491" s="1670"/>
      <c r="ZV1491" s="1670"/>
      <c r="ZW1491" s="1670"/>
      <c r="ZX1491" s="1670"/>
      <c r="ZY1491" s="1670"/>
      <c r="ZZ1491" s="1670"/>
      <c r="AAA1491" s="1670"/>
      <c r="AAB1491" s="1670"/>
      <c r="AAC1491" s="1670"/>
      <c r="AAD1491" s="1670"/>
      <c r="AAE1491" s="1670"/>
      <c r="AAF1491" s="1670"/>
      <c r="AAG1491" s="1670"/>
      <c r="AAH1491" s="1670"/>
      <c r="AAI1491" s="1670"/>
      <c r="AAJ1491" s="1670"/>
      <c r="AAK1491" s="1670"/>
      <c r="AAL1491" s="1670"/>
      <c r="AAM1491" s="1670"/>
      <c r="AAN1491" s="1670"/>
      <c r="AAO1491" s="1670"/>
      <c r="AAP1491" s="1670"/>
      <c r="AAQ1491" s="1670"/>
      <c r="AAR1491" s="1670"/>
      <c r="AAS1491" s="1670"/>
      <c r="AAT1491" s="1670"/>
      <c r="AAU1491" s="1670"/>
      <c r="AAV1491" s="1670"/>
      <c r="AAW1491" s="1670"/>
      <c r="AAX1491" s="1670"/>
      <c r="AAY1491" s="1670"/>
      <c r="AAZ1491" s="1670"/>
      <c r="ABA1491" s="1670"/>
      <c r="ABB1491" s="1670"/>
      <c r="ABC1491" s="1670"/>
      <c r="ABD1491" s="1670"/>
      <c r="ABE1491" s="1670"/>
      <c r="ABF1491" s="1670"/>
      <c r="ABG1491" s="1670"/>
      <c r="ABH1491" s="1670"/>
      <c r="ABI1491" s="1670"/>
      <c r="ABJ1491" s="1670"/>
      <c r="ABK1491" s="1670"/>
      <c r="ABL1491" s="1670"/>
      <c r="ABM1491" s="1670"/>
      <c r="ABN1491" s="1670"/>
      <c r="ABO1491" s="1670"/>
      <c r="ABP1491" s="1670"/>
      <c r="ABQ1491" s="1670"/>
      <c r="ABR1491" s="1670"/>
      <c r="ABS1491" s="1670"/>
      <c r="ABT1491" s="1670"/>
      <c r="ABU1491" s="1670"/>
      <c r="ABV1491" s="1670"/>
      <c r="ABW1491" s="1670"/>
      <c r="ABX1491" s="1670"/>
      <c r="ABY1491" s="1670"/>
      <c r="ABZ1491" s="1670"/>
      <c r="ACA1491" s="1670"/>
      <c r="ACB1491" s="1670"/>
      <c r="ACC1491" s="1670"/>
      <c r="ACD1491" s="1670"/>
      <c r="ACE1491" s="1670"/>
      <c r="ACF1491" s="1670"/>
      <c r="ACG1491" s="1670"/>
      <c r="ACH1491" s="1670"/>
      <c r="ACI1491" s="1670"/>
      <c r="ACJ1491" s="1670"/>
      <c r="ACK1491" s="1670"/>
      <c r="ACL1491" s="1670"/>
      <c r="ACM1491" s="1670"/>
      <c r="ACN1491" s="1670"/>
      <c r="ACO1491" s="1670"/>
      <c r="ACP1491" s="1670"/>
      <c r="ACQ1491" s="1670"/>
      <c r="ACR1491" s="1670"/>
      <c r="ACS1491" s="1670"/>
    </row>
    <row r="1492" spans="1:773" s="1500" customFormat="1" ht="48" hidden="1" customHeight="1" x14ac:dyDescent="0.25">
      <c r="A1492" s="1365">
        <v>2026</v>
      </c>
      <c r="B1492" s="1365">
        <v>479</v>
      </c>
      <c r="C1492" s="1365" t="s">
        <v>58</v>
      </c>
      <c r="D1492" s="1365">
        <v>3000654</v>
      </c>
      <c r="E1492" s="1365">
        <v>5005020</v>
      </c>
      <c r="F1492" s="1365" t="s">
        <v>2269</v>
      </c>
      <c r="G1492" s="1365" t="s">
        <v>2270</v>
      </c>
      <c r="H1492" s="1365">
        <v>93</v>
      </c>
      <c r="I1492" s="1366" t="s">
        <v>992</v>
      </c>
      <c r="J1492" s="1367" t="s">
        <v>10</v>
      </c>
      <c r="K1492" s="1367" t="s">
        <v>60</v>
      </c>
      <c r="L1492" s="1365" t="str">
        <f t="shared" si="1302"/>
        <v>2.3</v>
      </c>
      <c r="M1492" s="1368" t="s">
        <v>62</v>
      </c>
      <c r="N1492" s="1368"/>
      <c r="O1492" s="1365" t="s">
        <v>3373</v>
      </c>
      <c r="P1492" s="1365" t="s">
        <v>65</v>
      </c>
      <c r="Q1492" s="1369">
        <v>1</v>
      </c>
      <c r="R1492" s="285">
        <v>3000</v>
      </c>
      <c r="S1492" s="373"/>
      <c r="T1492" s="373"/>
      <c r="U1492" s="1365">
        <v>30</v>
      </c>
      <c r="V1492" s="1365">
        <v>30</v>
      </c>
      <c r="W1492" s="286"/>
      <c r="X1492" s="290"/>
      <c r="Y1492" s="291"/>
      <c r="Z1492" s="288"/>
      <c r="AA1492" s="288"/>
      <c r="AB1492" s="288"/>
      <c r="AC1492" s="288"/>
      <c r="AD1492" s="288"/>
      <c r="AE1492" s="285"/>
      <c r="AF1492" s="284"/>
      <c r="AG1492" s="284"/>
      <c r="AH1492" s="284">
        <f t="shared" si="1316"/>
        <v>3000</v>
      </c>
      <c r="AI1492" s="284">
        <f t="shared" si="1320"/>
        <v>3000</v>
      </c>
      <c r="AJ1492" s="284">
        <f t="shared" si="1323"/>
        <v>0</v>
      </c>
      <c r="AK1492" s="284">
        <f t="shared" si="1324"/>
        <v>0</v>
      </c>
      <c r="AL1492" s="284">
        <f t="shared" si="1325"/>
        <v>0</v>
      </c>
      <c r="AM1492" s="284">
        <f t="shared" si="1326"/>
        <v>0</v>
      </c>
      <c r="AN1492" s="284">
        <f t="shared" si="1327"/>
        <v>0</v>
      </c>
      <c r="AO1492" s="284">
        <f t="shared" si="1328"/>
        <v>0</v>
      </c>
      <c r="AP1492" s="284">
        <f t="shared" si="1329"/>
        <v>0</v>
      </c>
      <c r="AQ1492" s="284">
        <f t="shared" si="1330"/>
        <v>0</v>
      </c>
      <c r="AR1492" s="288">
        <f t="shared" si="1317"/>
        <v>6000</v>
      </c>
      <c r="AS1492" s="373" t="s">
        <v>2578</v>
      </c>
      <c r="AT1492" s="373"/>
      <c r="AU1492" s="373" t="s">
        <v>3535</v>
      </c>
      <c r="AV1492" s="373" t="s">
        <v>3536</v>
      </c>
      <c r="AW1492" s="375">
        <v>46058</v>
      </c>
      <c r="AX1492" s="373" t="s">
        <v>3537</v>
      </c>
      <c r="AY1492" s="375">
        <v>46078</v>
      </c>
      <c r="AZ1492" s="373"/>
      <c r="BA1492" s="373" t="s">
        <v>3538</v>
      </c>
      <c r="BB1492" s="901" t="s">
        <v>995</v>
      </c>
      <c r="BC1492" s="373" t="s">
        <v>3945</v>
      </c>
      <c r="BD1492" s="373" t="s">
        <v>3946</v>
      </c>
      <c r="BE1492" s="373" t="s">
        <v>3947</v>
      </c>
      <c r="BF1492" s="375">
        <v>46083</v>
      </c>
      <c r="BG1492" s="373"/>
      <c r="BH1492" s="687">
        <v>5066</v>
      </c>
      <c r="BI1492" s="687"/>
      <c r="BJ1492" s="373"/>
      <c r="BK1492" s="687"/>
      <c r="BL1492" s="373">
        <v>5066</v>
      </c>
      <c r="BM1492" s="373"/>
      <c r="BN1492" s="687"/>
      <c r="BO1492" s="687"/>
      <c r="BP1492" s="376" t="s">
        <v>3430</v>
      </c>
      <c r="BQ1492" s="1422" t="s">
        <v>3819</v>
      </c>
      <c r="BR1492" s="1422"/>
      <c r="BS1492" s="2907" t="s">
        <v>3412</v>
      </c>
      <c r="BT1492" s="1659" t="s">
        <v>1103</v>
      </c>
      <c r="BU1492" s="1659" t="s">
        <v>3413</v>
      </c>
      <c r="BV1492" s="1345">
        <v>40655345</v>
      </c>
      <c r="BW1492" s="1435">
        <v>10406553456</v>
      </c>
      <c r="BX1492" s="798">
        <v>3000</v>
      </c>
      <c r="BY1492" s="920">
        <v>46086</v>
      </c>
      <c r="BZ1492" s="1712">
        <v>46116</v>
      </c>
      <c r="CA1492" s="373"/>
      <c r="CB1492" s="373">
        <f>S1492</f>
        <v>0</v>
      </c>
      <c r="CC1492" s="1446">
        <f>AF1492</f>
        <v>0</v>
      </c>
      <c r="CD1492" s="373"/>
      <c r="CE1492" s="390">
        <f>(R1492/30*CD1492)*Q1492</f>
        <v>0</v>
      </c>
      <c r="CF1492" s="373"/>
      <c r="CG1492" s="390">
        <f>(R1492/30*CF1492)*Q1492</f>
        <v>0</v>
      </c>
      <c r="CH1492" s="390">
        <f>CC1492-CE1492</f>
        <v>0</v>
      </c>
      <c r="CI1492" s="390">
        <f>CC1492-CG1492</f>
        <v>0</v>
      </c>
      <c r="CJ1492" s="1468"/>
      <c r="CK1492" s="373">
        <f>T1492</f>
        <v>0</v>
      </c>
      <c r="CL1492" s="1446">
        <f>AG1492</f>
        <v>0</v>
      </c>
      <c r="CM1492" s="373"/>
      <c r="CN1492" s="373"/>
      <c r="CO1492" s="373"/>
      <c r="CP1492" s="373"/>
      <c r="CQ1492" s="373"/>
      <c r="CR1492" s="373"/>
      <c r="CS1492" s="373"/>
      <c r="CT1492" s="373">
        <v>30</v>
      </c>
      <c r="CU1492" s="1446">
        <f>AH1492</f>
        <v>3000</v>
      </c>
      <c r="CV1492" s="373">
        <v>30</v>
      </c>
      <c r="CW1492" s="390">
        <f t="shared" si="1299"/>
        <v>3000</v>
      </c>
      <c r="CX1492" s="373">
        <v>30</v>
      </c>
      <c r="CY1492" s="390">
        <f t="shared" si="1301"/>
        <v>3000</v>
      </c>
      <c r="CZ1492" s="390">
        <f>CU1492-CW1492</f>
        <v>0</v>
      </c>
      <c r="DA1492" s="390">
        <f>CU1492-CY1492</f>
        <v>0</v>
      </c>
      <c r="DB1492" s="373"/>
      <c r="DC1492" s="373">
        <v>30</v>
      </c>
      <c r="DD1492" s="1446">
        <f t="shared" si="1288"/>
        <v>3000</v>
      </c>
      <c r="DE1492" s="373">
        <v>4</v>
      </c>
      <c r="DF1492" s="390">
        <f t="shared" si="1312"/>
        <v>400</v>
      </c>
      <c r="DG1492" s="373">
        <v>4</v>
      </c>
      <c r="DH1492" s="390">
        <f t="shared" si="1313"/>
        <v>400</v>
      </c>
      <c r="DI1492" s="373"/>
      <c r="DJ1492" s="373"/>
      <c r="DK1492" s="373"/>
      <c r="DL1492" s="373"/>
      <c r="DM1492" s="373"/>
      <c r="DN1492" s="373"/>
      <c r="DO1492" s="373"/>
      <c r="DP1492" s="373"/>
      <c r="DQ1492" s="373"/>
      <c r="DR1492" s="373"/>
      <c r="DS1492" s="373"/>
      <c r="DT1492" s="373"/>
      <c r="DU1492" s="793">
        <f t="shared" si="1300"/>
        <v>6000</v>
      </c>
      <c r="DV1492" s="794">
        <f t="shared" si="1318"/>
        <v>3400</v>
      </c>
      <c r="DW1492" s="794">
        <f t="shared" ref="DW1492:DW1523" si="1332">CG1492+CP1492+CY1492+DH1492</f>
        <v>3400</v>
      </c>
      <c r="DX1492" s="794">
        <f t="shared" si="1314"/>
        <v>2600</v>
      </c>
      <c r="DY1492" s="794">
        <f t="shared" si="1315"/>
        <v>2600</v>
      </c>
      <c r="DZ1492" s="373"/>
      <c r="EA1492" s="373"/>
      <c r="EB1492" s="373"/>
      <c r="EC1492" s="373"/>
      <c r="ED1492" s="373"/>
      <c r="EE1492" s="373"/>
      <c r="EF1492" s="373"/>
      <c r="EG1492" s="373"/>
      <c r="EH1492" s="373"/>
      <c r="EI1492" s="373"/>
      <c r="EJ1492" s="373"/>
      <c r="EK1492" s="373"/>
      <c r="EL1492" s="373"/>
      <c r="EM1492" s="373"/>
      <c r="EN1492" s="373"/>
      <c r="EO1492" s="373"/>
      <c r="EP1492" s="373"/>
      <c r="EQ1492" s="373"/>
      <c r="ER1492" s="373"/>
      <c r="ES1492" s="373"/>
      <c r="ET1492" s="373"/>
      <c r="EU1492" s="373"/>
      <c r="EV1492" s="373"/>
      <c r="EW1492" s="373"/>
      <c r="EX1492" s="373"/>
      <c r="EY1492" s="373"/>
      <c r="EZ1492" s="373"/>
      <c r="FA1492" s="373"/>
      <c r="FB1492" s="373"/>
      <c r="FC1492" s="373"/>
      <c r="FD1492" s="373"/>
      <c r="FE1492" s="373"/>
      <c r="FF1492" s="373"/>
      <c r="FG1492" s="373"/>
      <c r="FH1492" s="373"/>
      <c r="FI1492" s="838"/>
      <c r="FJ1492" s="623"/>
      <c r="FK1492" s="623"/>
      <c r="FL1492" s="623"/>
      <c r="FM1492" s="623"/>
      <c r="FN1492" s="623"/>
      <c r="FO1492" s="623"/>
      <c r="FP1492" s="623"/>
      <c r="FQ1492" s="623"/>
      <c r="FR1492" s="623"/>
      <c r="FS1492" s="623"/>
      <c r="FT1492" s="623"/>
      <c r="FU1492" s="623"/>
      <c r="FV1492" s="623"/>
      <c r="FW1492" s="623"/>
      <c r="FX1492" s="623"/>
      <c r="FY1492" s="623"/>
      <c r="FZ1492" s="623"/>
      <c r="GA1492" s="623"/>
      <c r="GB1492" s="623"/>
      <c r="GC1492" s="623"/>
      <c r="GD1492" s="623"/>
      <c r="GE1492" s="623"/>
      <c r="GF1492" s="623"/>
      <c r="GG1492" s="623"/>
      <c r="GH1492" s="623"/>
      <c r="GI1492" s="623"/>
      <c r="GJ1492" s="623"/>
      <c r="GK1492" s="623"/>
      <c r="GL1492" s="623"/>
      <c r="GM1492" s="623"/>
      <c r="GN1492" s="623"/>
      <c r="GO1492" s="623"/>
      <c r="GP1492" s="623"/>
      <c r="GQ1492" s="623"/>
      <c r="GR1492" s="623"/>
      <c r="GS1492" s="623"/>
      <c r="GT1492" s="623"/>
      <c r="GU1492" s="623"/>
      <c r="GV1492" s="623"/>
      <c r="GW1492" s="623"/>
      <c r="GX1492" s="623"/>
      <c r="GY1492" s="623"/>
      <c r="GZ1492" s="623"/>
      <c r="HA1492" s="623"/>
      <c r="HB1492" s="623"/>
      <c r="HC1492" s="623"/>
      <c r="HD1492" s="623"/>
      <c r="HE1492" s="623"/>
      <c r="HF1492" s="623"/>
      <c r="HG1492" s="623"/>
      <c r="HH1492" s="623"/>
      <c r="HI1492" s="623"/>
      <c r="HJ1492" s="623"/>
      <c r="HK1492" s="623"/>
      <c r="HL1492" s="623"/>
      <c r="HM1492" s="623"/>
      <c r="HN1492" s="623"/>
      <c r="HO1492" s="623"/>
      <c r="HP1492" s="623"/>
      <c r="HQ1492" s="623"/>
      <c r="HR1492" s="623"/>
      <c r="HS1492" s="623"/>
      <c r="HT1492" s="623"/>
      <c r="HU1492" s="623"/>
      <c r="HV1492" s="623"/>
      <c r="HW1492" s="623"/>
      <c r="HX1492" s="623"/>
      <c r="HY1492" s="623"/>
      <c r="HZ1492" s="623"/>
      <c r="IA1492" s="623"/>
      <c r="IB1492" s="623"/>
      <c r="IC1492" s="623"/>
      <c r="ID1492" s="623"/>
      <c r="IE1492" s="623"/>
      <c r="IF1492" s="623"/>
      <c r="IG1492" s="623"/>
      <c r="IH1492" s="623"/>
      <c r="II1492" s="623"/>
      <c r="IJ1492" s="623"/>
      <c r="IK1492" s="623"/>
      <c r="IL1492" s="623"/>
      <c r="IM1492" s="623"/>
      <c r="IN1492" s="623"/>
      <c r="IO1492" s="623"/>
      <c r="IP1492" s="623"/>
      <c r="IQ1492" s="623"/>
      <c r="IR1492" s="623"/>
      <c r="IS1492" s="623"/>
      <c r="IT1492" s="623"/>
      <c r="IU1492" s="623"/>
      <c r="IV1492" s="623"/>
      <c r="IW1492" s="623"/>
      <c r="IX1492" s="623"/>
      <c r="IY1492" s="623"/>
      <c r="IZ1492" s="623"/>
      <c r="JA1492" s="623"/>
      <c r="JB1492" s="623"/>
      <c r="JC1492" s="623"/>
      <c r="JD1492" s="623"/>
      <c r="JE1492" s="623"/>
      <c r="JF1492" s="623"/>
      <c r="JG1492" s="623"/>
      <c r="JH1492" s="623"/>
      <c r="JI1492" s="623"/>
      <c r="JJ1492" s="623"/>
      <c r="JK1492" s="623"/>
      <c r="JL1492" s="623"/>
      <c r="JM1492" s="623"/>
      <c r="JN1492" s="623"/>
      <c r="JO1492" s="623"/>
      <c r="JP1492" s="623"/>
      <c r="JQ1492" s="623"/>
      <c r="JR1492" s="623"/>
      <c r="JS1492" s="623"/>
      <c r="JT1492" s="623"/>
      <c r="JU1492" s="623"/>
      <c r="JV1492" s="623"/>
      <c r="JW1492" s="623"/>
      <c r="JX1492" s="623"/>
      <c r="JY1492" s="623"/>
      <c r="JZ1492" s="623"/>
      <c r="KA1492" s="623"/>
      <c r="KB1492" s="623"/>
      <c r="KC1492" s="623"/>
      <c r="KD1492" s="623"/>
      <c r="KE1492" s="623"/>
      <c r="KF1492" s="623"/>
      <c r="KG1492" s="623"/>
      <c r="KH1492" s="623"/>
      <c r="KI1492" s="623"/>
      <c r="KJ1492" s="623"/>
      <c r="KK1492" s="623"/>
      <c r="KL1492" s="623"/>
      <c r="KM1492" s="623"/>
      <c r="KN1492" s="623"/>
      <c r="KO1492" s="623"/>
      <c r="KP1492" s="623"/>
      <c r="KQ1492" s="623"/>
      <c r="KR1492" s="623"/>
      <c r="KS1492" s="623"/>
      <c r="KT1492" s="623"/>
      <c r="KU1492" s="623"/>
      <c r="KV1492" s="623"/>
      <c r="KW1492" s="623"/>
      <c r="KX1492" s="623"/>
      <c r="KY1492" s="623"/>
      <c r="KZ1492" s="623"/>
      <c r="LA1492" s="623"/>
      <c r="LB1492" s="623"/>
      <c r="LC1492" s="623"/>
      <c r="LD1492" s="623"/>
      <c r="LE1492" s="623"/>
      <c r="LF1492" s="623"/>
      <c r="LG1492" s="623"/>
      <c r="LH1492" s="623"/>
      <c r="LI1492" s="623"/>
      <c r="LJ1492" s="623"/>
      <c r="LK1492" s="623"/>
      <c r="LL1492" s="623"/>
      <c r="LM1492" s="623"/>
      <c r="LN1492" s="623"/>
      <c r="LO1492" s="623"/>
      <c r="LP1492" s="623"/>
      <c r="LQ1492" s="623"/>
      <c r="LR1492" s="623"/>
      <c r="LS1492" s="623"/>
      <c r="LT1492" s="623"/>
      <c r="LU1492" s="623"/>
      <c r="LV1492" s="623"/>
      <c r="LW1492" s="623"/>
      <c r="LX1492" s="623"/>
      <c r="LY1492" s="623"/>
      <c r="LZ1492" s="623"/>
      <c r="MA1492" s="623"/>
      <c r="MB1492" s="623"/>
      <c r="MC1492" s="623"/>
      <c r="MD1492" s="623"/>
      <c r="ME1492" s="623"/>
      <c r="MF1492" s="623"/>
      <c r="MG1492" s="623"/>
      <c r="MH1492" s="623"/>
      <c r="MI1492" s="623"/>
      <c r="MJ1492" s="623"/>
      <c r="MK1492" s="623"/>
      <c r="ML1492" s="623"/>
      <c r="MM1492" s="623"/>
      <c r="MN1492" s="623"/>
      <c r="MO1492" s="623"/>
      <c r="MP1492" s="623"/>
      <c r="MQ1492" s="623"/>
      <c r="MR1492" s="623"/>
      <c r="MS1492" s="623"/>
      <c r="MT1492" s="623"/>
      <c r="MU1492" s="623"/>
      <c r="MV1492" s="623"/>
      <c r="MW1492" s="623"/>
      <c r="MX1492" s="623"/>
      <c r="MY1492" s="623"/>
      <c r="MZ1492" s="623"/>
      <c r="NA1492" s="623"/>
      <c r="NB1492" s="623"/>
      <c r="NC1492" s="623"/>
      <c r="ND1492" s="623"/>
      <c r="NE1492" s="623"/>
      <c r="NF1492" s="623"/>
      <c r="NG1492" s="623"/>
      <c r="NH1492" s="623"/>
      <c r="NI1492" s="623"/>
      <c r="NJ1492" s="623"/>
      <c r="NK1492" s="623"/>
      <c r="NL1492" s="623"/>
      <c r="NM1492" s="623"/>
      <c r="NN1492" s="623"/>
      <c r="NO1492" s="623"/>
      <c r="NP1492" s="623"/>
      <c r="NQ1492" s="623"/>
      <c r="NR1492" s="623"/>
      <c r="NS1492" s="623"/>
      <c r="NT1492" s="623"/>
      <c r="NU1492" s="623"/>
      <c r="NV1492" s="623"/>
      <c r="NW1492" s="623"/>
      <c r="NX1492" s="623"/>
      <c r="NY1492" s="623"/>
      <c r="NZ1492" s="623"/>
      <c r="OA1492" s="623"/>
      <c r="OB1492" s="623"/>
      <c r="OC1492" s="623"/>
      <c r="OD1492" s="623"/>
      <c r="OE1492" s="623"/>
      <c r="OF1492" s="623"/>
      <c r="OG1492" s="623"/>
      <c r="OH1492" s="623"/>
      <c r="OI1492" s="623"/>
      <c r="OJ1492" s="623"/>
      <c r="OK1492" s="623"/>
      <c r="OL1492" s="623"/>
      <c r="OM1492" s="623"/>
      <c r="ON1492" s="623"/>
      <c r="OO1492" s="623"/>
      <c r="OP1492" s="623"/>
      <c r="OQ1492" s="623"/>
      <c r="OR1492" s="623"/>
      <c r="OS1492" s="623"/>
      <c r="OT1492" s="623"/>
      <c r="OU1492" s="623"/>
      <c r="OV1492" s="623"/>
      <c r="OW1492" s="623"/>
      <c r="OX1492" s="623"/>
      <c r="OY1492" s="623"/>
      <c r="OZ1492" s="623"/>
      <c r="PA1492" s="623"/>
      <c r="PB1492" s="623"/>
      <c r="PC1492" s="623"/>
      <c r="PD1492" s="623"/>
      <c r="PE1492" s="623"/>
      <c r="PF1492" s="623"/>
      <c r="PG1492" s="623"/>
      <c r="PH1492" s="623"/>
      <c r="PI1492" s="623"/>
      <c r="PJ1492" s="623"/>
      <c r="PK1492" s="623"/>
      <c r="PL1492" s="623"/>
      <c r="PM1492" s="623"/>
      <c r="PN1492" s="623"/>
      <c r="PO1492" s="623"/>
      <c r="PP1492" s="623"/>
      <c r="PQ1492" s="623"/>
      <c r="PR1492" s="623"/>
      <c r="PS1492" s="623"/>
      <c r="PT1492" s="623"/>
      <c r="PU1492" s="623"/>
      <c r="PV1492" s="623"/>
      <c r="PW1492" s="623"/>
      <c r="PX1492" s="623"/>
      <c r="PY1492" s="623"/>
      <c r="PZ1492" s="623"/>
      <c r="QA1492" s="623"/>
      <c r="QB1492" s="623"/>
      <c r="QC1492" s="623"/>
      <c r="QD1492" s="623"/>
      <c r="QE1492" s="623"/>
      <c r="QF1492" s="623"/>
      <c r="QG1492" s="623"/>
      <c r="QH1492" s="623"/>
      <c r="QI1492" s="623"/>
      <c r="QJ1492" s="623"/>
      <c r="QK1492" s="623"/>
      <c r="QL1492" s="623"/>
      <c r="QM1492" s="623"/>
      <c r="QN1492" s="623"/>
      <c r="QO1492" s="623"/>
      <c r="QP1492" s="623"/>
      <c r="QQ1492" s="623"/>
      <c r="QR1492" s="623"/>
      <c r="QS1492" s="623"/>
      <c r="QT1492" s="623"/>
      <c r="QU1492" s="623"/>
      <c r="QV1492" s="623"/>
      <c r="QW1492" s="623"/>
      <c r="QX1492" s="623"/>
      <c r="QY1492" s="623"/>
      <c r="QZ1492" s="623"/>
      <c r="RA1492" s="623"/>
      <c r="RB1492" s="623"/>
      <c r="RC1492" s="623"/>
      <c r="RD1492" s="623"/>
      <c r="RE1492" s="623"/>
      <c r="RF1492" s="623"/>
      <c r="RG1492" s="623"/>
      <c r="RH1492" s="623"/>
      <c r="RI1492" s="623"/>
      <c r="RJ1492" s="623"/>
      <c r="RK1492" s="623"/>
      <c r="RL1492" s="623"/>
      <c r="RM1492" s="623"/>
      <c r="RN1492" s="623"/>
      <c r="RO1492" s="623"/>
      <c r="RP1492" s="623"/>
      <c r="RQ1492" s="623"/>
      <c r="RR1492" s="623"/>
      <c r="RS1492" s="623"/>
      <c r="RT1492" s="623"/>
      <c r="RU1492" s="623"/>
      <c r="RV1492" s="623"/>
      <c r="RW1492" s="623"/>
      <c r="RX1492" s="623"/>
      <c r="RY1492" s="623"/>
      <c r="RZ1492" s="623"/>
      <c r="SA1492" s="623"/>
      <c r="SB1492" s="623"/>
      <c r="SC1492" s="623"/>
      <c r="SD1492" s="623"/>
      <c r="SE1492" s="623"/>
      <c r="SF1492" s="623"/>
      <c r="SG1492" s="623"/>
      <c r="SH1492" s="623"/>
      <c r="SI1492" s="623"/>
      <c r="SJ1492" s="623"/>
      <c r="SK1492" s="623"/>
      <c r="SL1492" s="623"/>
      <c r="SM1492" s="623"/>
      <c r="SN1492" s="623"/>
      <c r="SO1492" s="623"/>
      <c r="SP1492" s="623"/>
      <c r="SQ1492" s="623"/>
      <c r="SR1492" s="623"/>
      <c r="SS1492" s="623"/>
      <c r="ST1492" s="623"/>
      <c r="SU1492" s="623"/>
      <c r="SV1492" s="623"/>
      <c r="SW1492" s="623"/>
      <c r="SX1492" s="623"/>
      <c r="SY1492" s="623"/>
      <c r="SZ1492" s="623"/>
      <c r="TA1492" s="623"/>
      <c r="TB1492" s="623"/>
      <c r="TC1492" s="623"/>
      <c r="TD1492" s="623"/>
      <c r="TE1492" s="623"/>
      <c r="TF1492" s="623"/>
      <c r="TG1492" s="623"/>
      <c r="TH1492" s="623"/>
      <c r="TI1492" s="623"/>
      <c r="TJ1492" s="623"/>
      <c r="TK1492" s="623"/>
      <c r="TL1492" s="623"/>
      <c r="TM1492" s="623"/>
      <c r="TN1492" s="623"/>
      <c r="TO1492" s="623"/>
      <c r="TP1492" s="623"/>
      <c r="TQ1492" s="623"/>
      <c r="TR1492" s="623"/>
      <c r="TS1492" s="623"/>
      <c r="TT1492" s="623"/>
      <c r="TU1492" s="623"/>
      <c r="TV1492" s="623"/>
      <c r="TW1492" s="623"/>
      <c r="TX1492" s="623"/>
      <c r="TY1492" s="623"/>
      <c r="TZ1492" s="623"/>
      <c r="UA1492" s="623"/>
      <c r="UB1492" s="623"/>
      <c r="UC1492" s="623"/>
      <c r="UD1492" s="623"/>
      <c r="UE1492" s="623"/>
      <c r="UF1492" s="623"/>
      <c r="UG1492" s="623"/>
      <c r="UH1492" s="623"/>
      <c r="UI1492" s="623"/>
      <c r="UJ1492" s="623"/>
      <c r="UK1492" s="623"/>
      <c r="UL1492" s="623"/>
      <c r="UM1492" s="623"/>
      <c r="UN1492" s="623"/>
      <c r="UO1492" s="623"/>
      <c r="UP1492" s="623"/>
      <c r="UQ1492" s="623"/>
      <c r="UR1492" s="623"/>
      <c r="US1492" s="623"/>
      <c r="UT1492" s="623"/>
      <c r="UU1492" s="623"/>
      <c r="UV1492" s="623"/>
      <c r="UW1492" s="623"/>
      <c r="UX1492" s="623"/>
      <c r="UY1492" s="623"/>
      <c r="UZ1492" s="623"/>
      <c r="VA1492" s="623"/>
      <c r="VB1492" s="623"/>
      <c r="VC1492" s="623"/>
      <c r="VD1492" s="623"/>
      <c r="VE1492" s="623"/>
      <c r="VF1492" s="623"/>
      <c r="VG1492" s="623"/>
      <c r="VH1492" s="623"/>
      <c r="VI1492" s="623"/>
      <c r="VJ1492" s="623"/>
      <c r="VK1492" s="623"/>
      <c r="VL1492" s="623"/>
      <c r="VM1492" s="623"/>
      <c r="VN1492" s="623"/>
      <c r="VO1492" s="623"/>
      <c r="VP1492" s="623"/>
      <c r="VQ1492" s="623"/>
      <c r="VR1492" s="623"/>
      <c r="VS1492" s="623"/>
      <c r="VT1492" s="623"/>
      <c r="VU1492" s="623"/>
      <c r="VV1492" s="623"/>
      <c r="VW1492" s="623"/>
      <c r="VX1492" s="623"/>
      <c r="VY1492" s="623"/>
      <c r="VZ1492" s="623"/>
      <c r="WA1492" s="623"/>
      <c r="WB1492" s="623"/>
      <c r="WC1492" s="623"/>
      <c r="WD1492" s="623"/>
      <c r="WE1492" s="623"/>
      <c r="WF1492" s="623"/>
      <c r="WG1492" s="623"/>
      <c r="WH1492" s="623"/>
      <c r="WI1492" s="623"/>
      <c r="WJ1492" s="623"/>
      <c r="WK1492" s="623"/>
      <c r="WL1492" s="623"/>
      <c r="WM1492" s="623"/>
      <c r="WN1492" s="623"/>
      <c r="WO1492" s="623"/>
      <c r="WP1492" s="623"/>
      <c r="WQ1492" s="623"/>
      <c r="WR1492" s="623"/>
      <c r="WS1492" s="623"/>
      <c r="WT1492" s="623"/>
      <c r="WU1492" s="623"/>
      <c r="WV1492" s="623"/>
      <c r="WW1492" s="623"/>
      <c r="WX1492" s="623"/>
      <c r="WY1492" s="623"/>
      <c r="WZ1492" s="623"/>
      <c r="XA1492" s="623"/>
      <c r="XB1492" s="623"/>
      <c r="XC1492" s="623"/>
      <c r="XD1492" s="623"/>
      <c r="XE1492" s="623"/>
      <c r="XF1492" s="623"/>
      <c r="XG1492" s="623"/>
      <c r="XH1492" s="623"/>
      <c r="XI1492" s="623"/>
      <c r="XJ1492" s="623"/>
      <c r="XK1492" s="623"/>
      <c r="XL1492" s="623"/>
      <c r="XM1492" s="623"/>
      <c r="XN1492" s="623"/>
      <c r="XO1492" s="623"/>
      <c r="XP1492" s="623"/>
      <c r="XQ1492" s="623"/>
      <c r="XR1492" s="623"/>
      <c r="XS1492" s="623"/>
      <c r="XT1492" s="623"/>
      <c r="XU1492" s="623"/>
      <c r="XV1492" s="623"/>
      <c r="XW1492" s="623"/>
      <c r="XX1492" s="623"/>
      <c r="XY1492" s="623"/>
      <c r="XZ1492" s="623"/>
      <c r="YA1492" s="623"/>
      <c r="YB1492" s="623"/>
      <c r="YC1492" s="623"/>
      <c r="YD1492" s="623"/>
      <c r="YE1492" s="623"/>
      <c r="YF1492" s="623"/>
      <c r="YG1492" s="623"/>
      <c r="YH1492" s="623"/>
      <c r="YI1492" s="623"/>
      <c r="YJ1492" s="623"/>
      <c r="YK1492" s="623"/>
      <c r="YL1492" s="623"/>
      <c r="YM1492" s="623"/>
      <c r="YN1492" s="623"/>
      <c r="YO1492" s="623"/>
      <c r="YP1492" s="623"/>
      <c r="YQ1492" s="623"/>
      <c r="YR1492" s="623"/>
      <c r="YS1492" s="623"/>
      <c r="YT1492" s="623"/>
      <c r="YU1492" s="623"/>
      <c r="YV1492" s="623"/>
      <c r="YW1492" s="623"/>
      <c r="YX1492" s="623"/>
      <c r="YY1492" s="623"/>
      <c r="YZ1492" s="623"/>
      <c r="ZA1492" s="623"/>
      <c r="ZB1492" s="623"/>
      <c r="ZC1492" s="623"/>
      <c r="ZD1492" s="623"/>
      <c r="ZE1492" s="623"/>
      <c r="ZF1492" s="623"/>
      <c r="ZG1492" s="623"/>
      <c r="ZH1492" s="623"/>
      <c r="ZI1492" s="623"/>
      <c r="ZJ1492" s="623"/>
      <c r="ZK1492" s="623"/>
      <c r="ZL1492" s="623"/>
      <c r="ZM1492" s="623"/>
      <c r="ZN1492" s="623"/>
      <c r="ZO1492" s="623"/>
      <c r="ZP1492" s="623"/>
      <c r="ZQ1492" s="623"/>
      <c r="ZR1492" s="623"/>
      <c r="ZS1492" s="623"/>
      <c r="ZT1492" s="623"/>
      <c r="ZU1492" s="623"/>
      <c r="ZV1492" s="623"/>
      <c r="ZW1492" s="623"/>
      <c r="ZX1492" s="623"/>
      <c r="ZY1492" s="623"/>
      <c r="ZZ1492" s="623"/>
      <c r="AAA1492" s="623"/>
      <c r="AAB1492" s="623"/>
      <c r="AAC1492" s="623"/>
      <c r="AAD1492" s="623"/>
      <c r="AAE1492" s="623"/>
      <c r="AAF1492" s="623"/>
      <c r="AAG1492" s="623"/>
      <c r="AAH1492" s="623"/>
      <c r="AAI1492" s="623"/>
      <c r="AAJ1492" s="623"/>
      <c r="AAK1492" s="623"/>
      <c r="AAL1492" s="623"/>
      <c r="AAM1492" s="623"/>
      <c r="AAN1492" s="623"/>
      <c r="AAO1492" s="623"/>
      <c r="AAP1492" s="623"/>
      <c r="AAQ1492" s="623"/>
      <c r="AAR1492" s="623"/>
      <c r="AAS1492" s="623"/>
      <c r="AAT1492" s="623"/>
      <c r="AAU1492" s="623"/>
      <c r="AAV1492" s="623"/>
      <c r="AAW1492" s="623"/>
      <c r="AAX1492" s="623"/>
      <c r="AAY1492" s="623"/>
      <c r="AAZ1492" s="623"/>
      <c r="ABA1492" s="623"/>
      <c r="ABB1492" s="623"/>
      <c r="ABC1492" s="623"/>
      <c r="ABD1492" s="623"/>
      <c r="ABE1492" s="623"/>
      <c r="ABF1492" s="623"/>
      <c r="ABG1492" s="623"/>
      <c r="ABH1492" s="623"/>
      <c r="ABI1492" s="623"/>
      <c r="ABJ1492" s="623"/>
      <c r="ABK1492" s="623"/>
      <c r="ABL1492" s="623"/>
      <c r="ABM1492" s="623"/>
      <c r="ABN1492" s="623"/>
      <c r="ABO1492" s="623"/>
      <c r="ABP1492" s="623"/>
      <c r="ABQ1492" s="623"/>
      <c r="ABR1492" s="623"/>
      <c r="ABS1492" s="623"/>
      <c r="ABT1492" s="623"/>
      <c r="ABU1492" s="623"/>
      <c r="ABV1492" s="623"/>
      <c r="ABW1492" s="623"/>
      <c r="ABX1492" s="623"/>
      <c r="ABY1492" s="623"/>
      <c r="ABZ1492" s="623"/>
      <c r="ACA1492" s="623"/>
      <c r="ACB1492" s="623"/>
      <c r="ACC1492" s="623"/>
      <c r="ACD1492" s="623"/>
      <c r="ACE1492" s="623"/>
      <c r="ACF1492" s="623"/>
      <c r="ACG1492" s="623"/>
      <c r="ACH1492" s="623"/>
      <c r="ACI1492" s="623"/>
      <c r="ACJ1492" s="623"/>
      <c r="ACK1492" s="623"/>
      <c r="ACL1492" s="623"/>
      <c r="ACM1492" s="623"/>
      <c r="ACN1492" s="623"/>
      <c r="ACO1492" s="623"/>
      <c r="ACP1492" s="623"/>
      <c r="ACQ1492" s="623"/>
      <c r="ACR1492" s="623"/>
      <c r="ACS1492" s="623"/>
    </row>
    <row r="1493" spans="1:773" s="623" customFormat="1" ht="48" hidden="1" customHeight="1" x14ac:dyDescent="0.25">
      <c r="A1493" s="1365">
        <v>2026</v>
      </c>
      <c r="B1493" s="1365">
        <v>479</v>
      </c>
      <c r="C1493" s="1365" t="s">
        <v>58</v>
      </c>
      <c r="D1493" s="1365">
        <v>3000654</v>
      </c>
      <c r="E1493" s="1365">
        <v>5005020</v>
      </c>
      <c r="F1493" s="1365" t="s">
        <v>2269</v>
      </c>
      <c r="G1493" s="1365" t="s">
        <v>2270</v>
      </c>
      <c r="H1493" s="1365">
        <v>93</v>
      </c>
      <c r="I1493" s="1366" t="s">
        <v>992</v>
      </c>
      <c r="J1493" s="1367" t="s">
        <v>10</v>
      </c>
      <c r="K1493" s="1367" t="s">
        <v>60</v>
      </c>
      <c r="L1493" s="1365" t="str">
        <f t="shared" si="1302"/>
        <v>2.3</v>
      </c>
      <c r="M1493" s="1368" t="s">
        <v>62</v>
      </c>
      <c r="N1493" s="1368"/>
      <c r="O1493" s="1365" t="s">
        <v>3373</v>
      </c>
      <c r="P1493" s="1365" t="s">
        <v>65</v>
      </c>
      <c r="Q1493" s="1369">
        <v>29</v>
      </c>
      <c r="R1493" s="285">
        <v>3000</v>
      </c>
      <c r="S1493" s="373"/>
      <c r="T1493" s="373"/>
      <c r="U1493" s="1365">
        <v>30</v>
      </c>
      <c r="V1493" s="1365">
        <v>30</v>
      </c>
      <c r="W1493" s="286"/>
      <c r="X1493" s="286"/>
      <c r="Y1493" s="286"/>
      <c r="Z1493" s="287"/>
      <c r="AA1493" s="287"/>
      <c r="AB1493" s="287"/>
      <c r="AC1493" s="287"/>
      <c r="AD1493" s="287"/>
      <c r="AE1493" s="285"/>
      <c r="AF1493" s="284">
        <f t="shared" ref="AF1493:AF1505" si="1333">+$R1493*(S1493/30)*$Q1493</f>
        <v>0</v>
      </c>
      <c r="AG1493" s="284">
        <f t="shared" ref="AG1493:AG1505" si="1334">+$R1493*(T1493/30)*$Q1493</f>
        <v>0</v>
      </c>
      <c r="AH1493" s="284">
        <f t="shared" si="1316"/>
        <v>87000</v>
      </c>
      <c r="AI1493" s="284">
        <f t="shared" si="1320"/>
        <v>87000</v>
      </c>
      <c r="AJ1493" s="284">
        <f t="shared" si="1323"/>
        <v>0</v>
      </c>
      <c r="AK1493" s="284">
        <f t="shared" si="1324"/>
        <v>0</v>
      </c>
      <c r="AL1493" s="284">
        <f t="shared" si="1325"/>
        <v>0</v>
      </c>
      <c r="AM1493" s="284">
        <f t="shared" si="1326"/>
        <v>0</v>
      </c>
      <c r="AN1493" s="284">
        <f t="shared" si="1327"/>
        <v>0</v>
      </c>
      <c r="AO1493" s="284">
        <f t="shared" si="1328"/>
        <v>0</v>
      </c>
      <c r="AP1493" s="284">
        <f t="shared" si="1329"/>
        <v>0</v>
      </c>
      <c r="AQ1493" s="284">
        <f t="shared" si="1330"/>
        <v>0</v>
      </c>
      <c r="AR1493" s="288">
        <f t="shared" si="1317"/>
        <v>174000</v>
      </c>
      <c r="AS1493" s="373" t="s">
        <v>2578</v>
      </c>
      <c r="AT1493" s="373"/>
      <c r="AU1493" s="373" t="s">
        <v>3535</v>
      </c>
      <c r="AV1493" s="373" t="s">
        <v>3536</v>
      </c>
      <c r="AW1493" s="375">
        <v>46058</v>
      </c>
      <c r="AX1493" s="373" t="s">
        <v>3537</v>
      </c>
      <c r="AY1493" s="375">
        <v>46078</v>
      </c>
      <c r="AZ1493" s="373"/>
      <c r="BA1493" s="373" t="s">
        <v>3538</v>
      </c>
      <c r="BB1493" s="614" t="s">
        <v>1021</v>
      </c>
      <c r="BC1493" s="373"/>
      <c r="BD1493" s="373"/>
      <c r="BE1493" s="1028"/>
      <c r="BF1493" s="375"/>
      <c r="BG1493" s="373"/>
      <c r="BH1493" s="687"/>
      <c r="BI1493" s="687"/>
      <c r="BJ1493" s="373"/>
      <c r="BK1493" s="687"/>
      <c r="BL1493" s="373"/>
      <c r="BM1493" s="373"/>
      <c r="BN1493" s="687"/>
      <c r="BO1493" s="687"/>
      <c r="BP1493" s="687"/>
      <c r="BQ1493" s="687"/>
      <c r="BR1493" s="687"/>
      <c r="BS1493" s="1466"/>
      <c r="BT1493" s="1466"/>
      <c r="BU1493" s="1466"/>
      <c r="BV1493" s="1297"/>
      <c r="BW1493" s="1297"/>
      <c r="BX1493" s="798"/>
      <c r="BY1493" s="1376"/>
      <c r="BZ1493" s="1376"/>
      <c r="CA1493" s="373"/>
      <c r="CB1493" s="373"/>
      <c r="CC1493" s="1446"/>
      <c r="CD1493" s="373"/>
      <c r="CE1493" s="390"/>
      <c r="CF1493" s="373"/>
      <c r="CG1493" s="390"/>
      <c r="CH1493" s="390"/>
      <c r="CI1493" s="390"/>
      <c r="CJ1493" s="1468"/>
      <c r="CK1493" s="373"/>
      <c r="CL1493" s="1446"/>
      <c r="CM1493" s="373"/>
      <c r="CN1493" s="373"/>
      <c r="CO1493" s="373"/>
      <c r="CP1493" s="373"/>
      <c r="CQ1493" s="373"/>
      <c r="CR1493" s="373"/>
      <c r="CS1493" s="373"/>
      <c r="CT1493" s="373"/>
      <c r="CU1493" s="1446"/>
      <c r="CV1493" s="373"/>
      <c r="CW1493" s="390"/>
      <c r="CX1493" s="373"/>
      <c r="CY1493" s="390"/>
      <c r="CZ1493" s="390"/>
      <c r="DA1493" s="390"/>
      <c r="DB1493" s="373"/>
      <c r="DC1493" s="373"/>
      <c r="DD1493" s="1446"/>
      <c r="DE1493" s="373"/>
      <c r="DF1493" s="390"/>
      <c r="DG1493" s="373"/>
      <c r="DH1493" s="390"/>
      <c r="DI1493" s="390"/>
      <c r="DJ1493" s="390"/>
      <c r="DK1493" s="390"/>
      <c r="DL1493" s="390"/>
      <c r="DM1493" s="390"/>
      <c r="DN1493" s="390"/>
      <c r="DO1493" s="390"/>
      <c r="DP1493" s="390"/>
      <c r="DQ1493" s="390"/>
      <c r="DR1493" s="390"/>
      <c r="DS1493" s="390"/>
      <c r="DT1493" s="373"/>
      <c r="DU1493" s="793">
        <f t="shared" si="1300"/>
        <v>174000</v>
      </c>
      <c r="DV1493" s="794">
        <f t="shared" si="1318"/>
        <v>0</v>
      </c>
      <c r="DW1493" s="794">
        <f t="shared" si="1332"/>
        <v>0</v>
      </c>
      <c r="DX1493" s="794">
        <f t="shared" si="1314"/>
        <v>174000</v>
      </c>
      <c r="DY1493" s="794">
        <f t="shared" si="1315"/>
        <v>174000</v>
      </c>
      <c r="DZ1493" s="373"/>
      <c r="EA1493" s="373"/>
      <c r="EB1493" s="373"/>
      <c r="EC1493" s="373"/>
      <c r="ED1493" s="373"/>
      <c r="EE1493" s="373"/>
      <c r="EF1493" s="373"/>
      <c r="EG1493" s="373"/>
      <c r="EH1493" s="373"/>
      <c r="EI1493" s="373"/>
      <c r="EJ1493" s="373"/>
      <c r="EK1493" s="373"/>
      <c r="EL1493" s="373"/>
      <c r="EM1493" s="373"/>
      <c r="EN1493" s="373"/>
      <c r="EO1493" s="373"/>
      <c r="EP1493" s="373"/>
      <c r="EQ1493" s="373"/>
      <c r="ER1493" s="373"/>
      <c r="ES1493" s="373"/>
      <c r="ET1493" s="373"/>
      <c r="EU1493" s="373"/>
      <c r="EV1493" s="373"/>
      <c r="EW1493" s="373"/>
      <c r="EX1493" s="373"/>
      <c r="EY1493" s="373"/>
      <c r="EZ1493" s="373"/>
      <c r="FA1493" s="373"/>
      <c r="FB1493" s="373"/>
      <c r="FC1493" s="373"/>
      <c r="FD1493" s="1372"/>
      <c r="FE1493" s="373"/>
      <c r="FF1493" s="373"/>
      <c r="FG1493" s="373"/>
      <c r="FH1493" s="373"/>
      <c r="FI1493" s="838"/>
    </row>
    <row r="1494" spans="1:773" s="623" customFormat="1" ht="48" hidden="1" customHeight="1" x14ac:dyDescent="0.25">
      <c r="A1494" s="1365">
        <v>2026</v>
      </c>
      <c r="B1494" s="1365">
        <v>479</v>
      </c>
      <c r="C1494" s="1365" t="s">
        <v>58</v>
      </c>
      <c r="D1494" s="1365">
        <v>3000654</v>
      </c>
      <c r="E1494" s="1365">
        <v>5005020</v>
      </c>
      <c r="F1494" s="1365" t="s">
        <v>2269</v>
      </c>
      <c r="G1494" s="1365" t="s">
        <v>2270</v>
      </c>
      <c r="H1494" s="1365">
        <v>93</v>
      </c>
      <c r="I1494" s="1366" t="s">
        <v>992</v>
      </c>
      <c r="J1494" s="1367" t="s">
        <v>10</v>
      </c>
      <c r="K1494" s="1367" t="s">
        <v>60</v>
      </c>
      <c r="L1494" s="1365" t="str">
        <f t="shared" si="1302"/>
        <v>2.3</v>
      </c>
      <c r="M1494" s="1368" t="s">
        <v>62</v>
      </c>
      <c r="N1494" s="1368"/>
      <c r="O1494" s="1365" t="s">
        <v>2969</v>
      </c>
      <c r="P1494" s="1365" t="s">
        <v>65</v>
      </c>
      <c r="Q1494" s="1369">
        <v>1</v>
      </c>
      <c r="R1494" s="285">
        <v>3000</v>
      </c>
      <c r="S1494" s="373"/>
      <c r="T1494" s="373"/>
      <c r="U1494" s="1365">
        <v>30</v>
      </c>
      <c r="V1494" s="1365">
        <v>4</v>
      </c>
      <c r="W1494" s="286"/>
      <c r="X1494" s="286"/>
      <c r="Y1494" s="286"/>
      <c r="Z1494" s="287"/>
      <c r="AA1494" s="287"/>
      <c r="AB1494" s="287"/>
      <c r="AC1494" s="287"/>
      <c r="AD1494" s="287"/>
      <c r="AE1494" s="285"/>
      <c r="AF1494" s="284">
        <f t="shared" si="1333"/>
        <v>0</v>
      </c>
      <c r="AG1494" s="284">
        <f t="shared" si="1334"/>
        <v>0</v>
      </c>
      <c r="AH1494" s="284">
        <f t="shared" si="1316"/>
        <v>3000</v>
      </c>
      <c r="AI1494" s="284">
        <f t="shared" si="1320"/>
        <v>400</v>
      </c>
      <c r="AJ1494" s="284">
        <f t="shared" si="1323"/>
        <v>0</v>
      </c>
      <c r="AK1494" s="284">
        <f t="shared" si="1324"/>
        <v>0</v>
      </c>
      <c r="AL1494" s="284">
        <f t="shared" si="1325"/>
        <v>0</v>
      </c>
      <c r="AM1494" s="284">
        <f t="shared" si="1326"/>
        <v>0</v>
      </c>
      <c r="AN1494" s="284">
        <f t="shared" si="1327"/>
        <v>0</v>
      </c>
      <c r="AO1494" s="284">
        <f t="shared" si="1328"/>
        <v>0</v>
      </c>
      <c r="AP1494" s="284">
        <f t="shared" si="1329"/>
        <v>0</v>
      </c>
      <c r="AQ1494" s="284">
        <f t="shared" si="1330"/>
        <v>0</v>
      </c>
      <c r="AR1494" s="288">
        <f t="shared" si="1317"/>
        <v>3400</v>
      </c>
      <c r="AS1494" s="373" t="s">
        <v>2578</v>
      </c>
      <c r="AT1494" s="373"/>
      <c r="AU1494" s="373" t="s">
        <v>3535</v>
      </c>
      <c r="AV1494" s="373" t="s">
        <v>3536</v>
      </c>
      <c r="AW1494" s="375">
        <v>46058</v>
      </c>
      <c r="AX1494" s="373" t="s">
        <v>3537</v>
      </c>
      <c r="AY1494" s="375">
        <v>46078</v>
      </c>
      <c r="AZ1494" s="373"/>
      <c r="BA1494" s="373" t="s">
        <v>3538</v>
      </c>
      <c r="BB1494" s="901" t="s">
        <v>995</v>
      </c>
      <c r="BC1494" s="373" t="s">
        <v>3803</v>
      </c>
      <c r="BD1494" s="373" t="s">
        <v>3804</v>
      </c>
      <c r="BE1494" s="373" t="s">
        <v>3805</v>
      </c>
      <c r="BF1494" s="1713">
        <v>46083</v>
      </c>
      <c r="BG1494" s="973"/>
      <c r="BH1494" s="2785" t="s">
        <v>2970</v>
      </c>
      <c r="BI1494" s="2785"/>
      <c r="BJ1494" s="1714"/>
      <c r="BK1494" s="694"/>
      <c r="BL1494" s="1714" t="s">
        <v>2970</v>
      </c>
      <c r="BM1494" s="1714"/>
      <c r="BN1494" s="694"/>
      <c r="BO1494" s="694"/>
      <c r="BP1494" s="2898" t="s">
        <v>3806</v>
      </c>
      <c r="BQ1494" s="755" t="s">
        <v>3807</v>
      </c>
      <c r="BR1494" s="1047"/>
      <c r="BS1494" s="1715" t="s">
        <v>2971</v>
      </c>
      <c r="BT1494" s="1580" t="s">
        <v>2972</v>
      </c>
      <c r="BU1494" s="1580" t="s">
        <v>2973</v>
      </c>
      <c r="BV1494" s="1703" t="s">
        <v>2974</v>
      </c>
      <c r="BW1494" s="1265">
        <v>10028914429</v>
      </c>
      <c r="BX1494" s="1716">
        <v>3000</v>
      </c>
      <c r="BY1494" s="1013">
        <v>46082</v>
      </c>
      <c r="BZ1494" s="1013">
        <v>46116</v>
      </c>
      <c r="CA1494" s="973"/>
      <c r="CB1494" s="973"/>
      <c r="CC1494" s="973"/>
      <c r="CD1494" s="973"/>
      <c r="CE1494" s="973"/>
      <c r="CF1494" s="973"/>
      <c r="CG1494" s="973"/>
      <c r="CH1494" s="973"/>
      <c r="CI1494" s="973"/>
      <c r="CJ1494" s="973"/>
      <c r="CK1494" s="973"/>
      <c r="CL1494" s="973"/>
      <c r="CM1494" s="973"/>
      <c r="CN1494" s="973"/>
      <c r="CO1494" s="973"/>
      <c r="CP1494" s="973"/>
      <c r="CQ1494" s="973"/>
      <c r="CR1494" s="973"/>
      <c r="CS1494" s="973"/>
      <c r="CT1494" s="973">
        <v>30</v>
      </c>
      <c r="CU1494" s="1717">
        <v>3000</v>
      </c>
      <c r="CV1494" s="973">
        <v>30</v>
      </c>
      <c r="CW1494" s="1717">
        <f t="shared" ref="CW1494:CW1540" si="1335">(R1494/30*CV1494)*Q1494</f>
        <v>3000</v>
      </c>
      <c r="CX1494" s="973">
        <v>30</v>
      </c>
      <c r="CY1494" s="1717">
        <f t="shared" ref="CY1494:CY1540" si="1336">(R1494/30*CX1494)*Q1494</f>
        <v>3000</v>
      </c>
      <c r="CZ1494" s="973"/>
      <c r="DA1494" s="973"/>
      <c r="DB1494" s="973"/>
      <c r="DC1494" s="973">
        <f t="shared" ref="DC1494:DC1505" si="1337">V1494</f>
        <v>4</v>
      </c>
      <c r="DD1494" s="1718">
        <f t="shared" ref="DD1494:DD1525" si="1338">AI1494</f>
        <v>400</v>
      </c>
      <c r="DE1494" s="973">
        <v>4</v>
      </c>
      <c r="DF1494" s="1718">
        <f t="shared" ref="DF1494:DF1525" si="1339">(R1494/30*DE1494)*Q1494</f>
        <v>400</v>
      </c>
      <c r="DG1494" s="973">
        <v>4</v>
      </c>
      <c r="DH1494" s="1718">
        <f t="shared" ref="DH1494:DH1525" si="1340">(R1494/30*DG1494)*Q1494</f>
        <v>400</v>
      </c>
      <c r="DI1494" s="973"/>
      <c r="DJ1494" s="973"/>
      <c r="DK1494" s="973"/>
      <c r="DL1494" s="973"/>
      <c r="DM1494" s="973"/>
      <c r="DN1494" s="973"/>
      <c r="DO1494" s="973"/>
      <c r="DP1494" s="973"/>
      <c r="DQ1494" s="973"/>
      <c r="DR1494" s="973"/>
      <c r="DS1494" s="973"/>
      <c r="DT1494" s="973"/>
      <c r="DU1494" s="793">
        <f t="shared" si="1300"/>
        <v>3400</v>
      </c>
      <c r="DV1494" s="794">
        <f t="shared" si="1318"/>
        <v>3400</v>
      </c>
      <c r="DW1494" s="794">
        <f t="shared" si="1332"/>
        <v>3400</v>
      </c>
      <c r="DX1494" s="794">
        <f t="shared" si="1314"/>
        <v>0</v>
      </c>
      <c r="DY1494" s="794">
        <f t="shared" si="1315"/>
        <v>0</v>
      </c>
      <c r="DZ1494" s="973"/>
      <c r="EA1494" s="973"/>
      <c r="EB1494" s="973"/>
      <c r="EC1494" s="973"/>
      <c r="ED1494" s="973"/>
      <c r="EE1494" s="973"/>
      <c r="EF1494" s="973"/>
      <c r="EG1494" s="973"/>
      <c r="EH1494" s="973"/>
      <c r="EI1494" s="973"/>
      <c r="EJ1494" s="973"/>
      <c r="EK1494" s="973"/>
      <c r="EL1494" s="973"/>
      <c r="EM1494" s="973"/>
      <c r="EN1494" s="973"/>
      <c r="EO1494" s="973"/>
      <c r="EP1494" s="973"/>
      <c r="EQ1494" s="973"/>
      <c r="ER1494" s="973"/>
      <c r="ES1494" s="973"/>
      <c r="ET1494" s="973"/>
      <c r="EU1494" s="973"/>
      <c r="EV1494" s="973"/>
      <c r="EW1494" s="973"/>
      <c r="EX1494" s="973"/>
      <c r="EY1494" s="973"/>
      <c r="EZ1494" s="973"/>
      <c r="FA1494" s="973"/>
      <c r="FB1494" s="973"/>
      <c r="FC1494" s="973"/>
      <c r="FD1494" s="373"/>
      <c r="FE1494" s="373"/>
      <c r="FF1494" s="373"/>
      <c r="FG1494" s="373"/>
      <c r="FH1494" s="373"/>
      <c r="FI1494" s="838"/>
    </row>
    <row r="1495" spans="1:773" s="623" customFormat="1" ht="48" hidden="1" customHeight="1" x14ac:dyDescent="0.25">
      <c r="A1495" s="1365">
        <v>2026</v>
      </c>
      <c r="B1495" s="1365">
        <v>479</v>
      </c>
      <c r="C1495" s="1365" t="s">
        <v>58</v>
      </c>
      <c r="D1495" s="1365">
        <v>3000654</v>
      </c>
      <c r="E1495" s="1365">
        <v>5005020</v>
      </c>
      <c r="F1495" s="1365" t="s">
        <v>2269</v>
      </c>
      <c r="G1495" s="1365" t="s">
        <v>2270</v>
      </c>
      <c r="H1495" s="1365">
        <v>93</v>
      </c>
      <c r="I1495" s="1366" t="s">
        <v>992</v>
      </c>
      <c r="J1495" s="1367" t="s">
        <v>10</v>
      </c>
      <c r="K1495" s="1367" t="s">
        <v>60</v>
      </c>
      <c r="L1495" s="1365" t="str">
        <f t="shared" si="1302"/>
        <v>2.3</v>
      </c>
      <c r="M1495" s="1368" t="s">
        <v>62</v>
      </c>
      <c r="N1495" s="1368"/>
      <c r="O1495" s="1365" t="s">
        <v>2969</v>
      </c>
      <c r="P1495" s="1365" t="s">
        <v>65</v>
      </c>
      <c r="Q1495" s="1369">
        <v>1</v>
      </c>
      <c r="R1495" s="285">
        <v>3000</v>
      </c>
      <c r="S1495" s="373"/>
      <c r="T1495" s="373"/>
      <c r="U1495" s="1365">
        <v>30</v>
      </c>
      <c r="V1495" s="1365">
        <v>4</v>
      </c>
      <c r="W1495" s="286"/>
      <c r="X1495" s="286"/>
      <c r="Y1495" s="286"/>
      <c r="Z1495" s="287"/>
      <c r="AA1495" s="287"/>
      <c r="AB1495" s="287"/>
      <c r="AC1495" s="287"/>
      <c r="AD1495" s="287"/>
      <c r="AE1495" s="285"/>
      <c r="AF1495" s="284">
        <f t="shared" si="1333"/>
        <v>0</v>
      </c>
      <c r="AG1495" s="284">
        <f t="shared" si="1334"/>
        <v>0</v>
      </c>
      <c r="AH1495" s="284">
        <f t="shared" si="1316"/>
        <v>3000</v>
      </c>
      <c r="AI1495" s="284">
        <f t="shared" si="1320"/>
        <v>400</v>
      </c>
      <c r="AJ1495" s="284">
        <f t="shared" si="1323"/>
        <v>0</v>
      </c>
      <c r="AK1495" s="284">
        <f t="shared" si="1324"/>
        <v>0</v>
      </c>
      <c r="AL1495" s="284">
        <f t="shared" si="1325"/>
        <v>0</v>
      </c>
      <c r="AM1495" s="284">
        <f t="shared" si="1326"/>
        <v>0</v>
      </c>
      <c r="AN1495" s="284">
        <f t="shared" si="1327"/>
        <v>0</v>
      </c>
      <c r="AO1495" s="284">
        <f t="shared" si="1328"/>
        <v>0</v>
      </c>
      <c r="AP1495" s="284">
        <f t="shared" si="1329"/>
        <v>0</v>
      </c>
      <c r="AQ1495" s="284">
        <f t="shared" si="1330"/>
        <v>0</v>
      </c>
      <c r="AR1495" s="288">
        <f t="shared" si="1317"/>
        <v>3400</v>
      </c>
      <c r="AS1495" s="373" t="s">
        <v>2578</v>
      </c>
      <c r="AT1495" s="373"/>
      <c r="AU1495" s="373" t="s">
        <v>3535</v>
      </c>
      <c r="AV1495" s="373" t="s">
        <v>3536</v>
      </c>
      <c r="AW1495" s="375">
        <v>46058</v>
      </c>
      <c r="AX1495" s="373" t="s">
        <v>3537</v>
      </c>
      <c r="AY1495" s="375">
        <v>46078</v>
      </c>
      <c r="AZ1495" s="373"/>
      <c r="BA1495" s="373" t="s">
        <v>3538</v>
      </c>
      <c r="BB1495" s="901" t="s">
        <v>995</v>
      </c>
      <c r="BC1495" s="373" t="s">
        <v>3803</v>
      </c>
      <c r="BD1495" s="373" t="s">
        <v>3804</v>
      </c>
      <c r="BE1495" s="373" t="s">
        <v>3805</v>
      </c>
      <c r="BF1495" s="375">
        <v>46083</v>
      </c>
      <c r="BG1495" s="373"/>
      <c r="BH1495" s="773" t="s">
        <v>2976</v>
      </c>
      <c r="BI1495" s="773"/>
      <c r="BJ1495" s="799"/>
      <c r="BK1495" s="687"/>
      <c r="BL1495" s="799" t="s">
        <v>2976</v>
      </c>
      <c r="BM1495" s="799"/>
      <c r="BN1495" s="687"/>
      <c r="BO1495" s="687"/>
      <c r="BP1495" s="2898" t="s">
        <v>3806</v>
      </c>
      <c r="BQ1495" s="1115" t="s">
        <v>3807</v>
      </c>
      <c r="BR1495" s="1422"/>
      <c r="BS1495" s="1427" t="s">
        <v>3993</v>
      </c>
      <c r="BT1495" s="1596" t="s">
        <v>2462</v>
      </c>
      <c r="BU1495" s="1596" t="s">
        <v>3994</v>
      </c>
      <c r="BV1495" s="1719">
        <v>71337438</v>
      </c>
      <c r="BW1495" s="1632">
        <v>10713374381</v>
      </c>
      <c r="BX1495" s="798">
        <v>3000</v>
      </c>
      <c r="BY1495" s="907">
        <v>46082</v>
      </c>
      <c r="BZ1495" s="907">
        <v>46116</v>
      </c>
      <c r="CA1495" s="373"/>
      <c r="CB1495" s="373"/>
      <c r="CC1495" s="373"/>
      <c r="CD1495" s="373"/>
      <c r="CE1495" s="373"/>
      <c r="CF1495" s="373"/>
      <c r="CG1495" s="373"/>
      <c r="CH1495" s="373"/>
      <c r="CI1495" s="373"/>
      <c r="CJ1495" s="373"/>
      <c r="CK1495" s="373"/>
      <c r="CL1495" s="373"/>
      <c r="CM1495" s="373"/>
      <c r="CN1495" s="373"/>
      <c r="CO1495" s="373"/>
      <c r="CP1495" s="373"/>
      <c r="CQ1495" s="373"/>
      <c r="CR1495" s="373"/>
      <c r="CS1495" s="373"/>
      <c r="CT1495" s="373">
        <v>30</v>
      </c>
      <c r="CU1495" s="390">
        <v>3000</v>
      </c>
      <c r="CV1495" s="373">
        <v>30</v>
      </c>
      <c r="CW1495" s="390">
        <f t="shared" si="1335"/>
        <v>3000</v>
      </c>
      <c r="CX1495" s="373">
        <v>30</v>
      </c>
      <c r="CY1495" s="390">
        <f t="shared" si="1336"/>
        <v>3000</v>
      </c>
      <c r="CZ1495" s="373"/>
      <c r="DA1495" s="373"/>
      <c r="DB1495" s="373"/>
      <c r="DC1495" s="373">
        <f t="shared" si="1337"/>
        <v>4</v>
      </c>
      <c r="DD1495" s="1371">
        <f t="shared" si="1338"/>
        <v>400</v>
      </c>
      <c r="DE1495" s="373">
        <v>4</v>
      </c>
      <c r="DF1495" s="1371">
        <f t="shared" si="1339"/>
        <v>400</v>
      </c>
      <c r="DG1495" s="373">
        <v>4</v>
      </c>
      <c r="DH1495" s="1371">
        <f t="shared" si="1340"/>
        <v>400</v>
      </c>
      <c r="DI1495" s="373"/>
      <c r="DJ1495" s="373"/>
      <c r="DK1495" s="373"/>
      <c r="DL1495" s="373"/>
      <c r="DM1495" s="373"/>
      <c r="DN1495" s="373"/>
      <c r="DO1495" s="373"/>
      <c r="DP1495" s="373"/>
      <c r="DQ1495" s="373"/>
      <c r="DR1495" s="373"/>
      <c r="DS1495" s="373"/>
      <c r="DT1495" s="373"/>
      <c r="DU1495" s="793">
        <f t="shared" si="1300"/>
        <v>3400</v>
      </c>
      <c r="DV1495" s="794">
        <f t="shared" si="1318"/>
        <v>3400</v>
      </c>
      <c r="DW1495" s="794">
        <f t="shared" si="1332"/>
        <v>3400</v>
      </c>
      <c r="DX1495" s="794">
        <f t="shared" si="1314"/>
        <v>0</v>
      </c>
      <c r="DY1495" s="794">
        <f t="shared" si="1315"/>
        <v>0</v>
      </c>
      <c r="DZ1495" s="373"/>
      <c r="EA1495" s="373"/>
      <c r="EB1495" s="373"/>
      <c r="EC1495" s="373"/>
      <c r="ED1495" s="373"/>
      <c r="EE1495" s="373"/>
      <c r="EF1495" s="373"/>
      <c r="EG1495" s="373"/>
      <c r="EH1495" s="373"/>
      <c r="EI1495" s="373"/>
      <c r="EJ1495" s="373"/>
      <c r="EK1495" s="373"/>
      <c r="EL1495" s="373"/>
      <c r="EM1495" s="373"/>
      <c r="EN1495" s="373"/>
      <c r="EO1495" s="373"/>
      <c r="EP1495" s="373"/>
      <c r="EQ1495" s="373"/>
      <c r="ER1495" s="373"/>
      <c r="ES1495" s="373"/>
      <c r="ET1495" s="373"/>
      <c r="EU1495" s="373"/>
      <c r="EV1495" s="373"/>
      <c r="EW1495" s="373"/>
      <c r="EX1495" s="373"/>
      <c r="EY1495" s="373"/>
      <c r="EZ1495" s="373"/>
      <c r="FA1495" s="373"/>
      <c r="FB1495" s="373"/>
      <c r="FC1495" s="373"/>
      <c r="FD1495" s="373"/>
      <c r="FE1495" s="373"/>
      <c r="FF1495" s="373"/>
      <c r="FG1495" s="373"/>
      <c r="FH1495" s="373"/>
      <c r="FI1495" s="838"/>
    </row>
    <row r="1496" spans="1:773" s="623" customFormat="1" ht="48" hidden="1" customHeight="1" x14ac:dyDescent="0.25">
      <c r="A1496" s="1365">
        <v>2026</v>
      </c>
      <c r="B1496" s="1365">
        <v>479</v>
      </c>
      <c r="C1496" s="1365" t="s">
        <v>58</v>
      </c>
      <c r="D1496" s="1365">
        <v>3000654</v>
      </c>
      <c r="E1496" s="1365">
        <v>5005020</v>
      </c>
      <c r="F1496" s="1365" t="s">
        <v>2269</v>
      </c>
      <c r="G1496" s="1365" t="s">
        <v>2270</v>
      </c>
      <c r="H1496" s="1365">
        <v>93</v>
      </c>
      <c r="I1496" s="1366" t="s">
        <v>992</v>
      </c>
      <c r="J1496" s="1367" t="s">
        <v>10</v>
      </c>
      <c r="K1496" s="1367" t="s">
        <v>60</v>
      </c>
      <c r="L1496" s="1365" t="str">
        <f t="shared" si="1302"/>
        <v>2.3</v>
      </c>
      <c r="M1496" s="1368" t="s">
        <v>62</v>
      </c>
      <c r="N1496" s="1368"/>
      <c r="O1496" s="1365" t="s">
        <v>2969</v>
      </c>
      <c r="P1496" s="1365" t="s">
        <v>65</v>
      </c>
      <c r="Q1496" s="1369">
        <v>1</v>
      </c>
      <c r="R1496" s="285">
        <v>3000</v>
      </c>
      <c r="S1496" s="373"/>
      <c r="T1496" s="373"/>
      <c r="U1496" s="1365">
        <v>30</v>
      </c>
      <c r="V1496" s="1365">
        <v>4</v>
      </c>
      <c r="W1496" s="286"/>
      <c r="X1496" s="286"/>
      <c r="Y1496" s="286"/>
      <c r="Z1496" s="287"/>
      <c r="AA1496" s="287"/>
      <c r="AB1496" s="287"/>
      <c r="AC1496" s="287"/>
      <c r="AD1496" s="287"/>
      <c r="AE1496" s="285"/>
      <c r="AF1496" s="284">
        <f t="shared" si="1333"/>
        <v>0</v>
      </c>
      <c r="AG1496" s="284">
        <f t="shared" si="1334"/>
        <v>0</v>
      </c>
      <c r="AH1496" s="284">
        <f t="shared" si="1316"/>
        <v>3000</v>
      </c>
      <c r="AI1496" s="284">
        <f t="shared" si="1320"/>
        <v>400</v>
      </c>
      <c r="AJ1496" s="284">
        <f t="shared" si="1323"/>
        <v>0</v>
      </c>
      <c r="AK1496" s="284">
        <f t="shared" si="1324"/>
        <v>0</v>
      </c>
      <c r="AL1496" s="284">
        <f t="shared" si="1325"/>
        <v>0</v>
      </c>
      <c r="AM1496" s="284">
        <f t="shared" si="1326"/>
        <v>0</v>
      </c>
      <c r="AN1496" s="284">
        <f t="shared" si="1327"/>
        <v>0</v>
      </c>
      <c r="AO1496" s="284">
        <f t="shared" si="1328"/>
        <v>0</v>
      </c>
      <c r="AP1496" s="284">
        <f t="shared" si="1329"/>
        <v>0</v>
      </c>
      <c r="AQ1496" s="284">
        <f t="shared" si="1330"/>
        <v>0</v>
      </c>
      <c r="AR1496" s="288">
        <f t="shared" si="1317"/>
        <v>3400</v>
      </c>
      <c r="AS1496" s="373" t="s">
        <v>2578</v>
      </c>
      <c r="AT1496" s="373"/>
      <c r="AU1496" s="373" t="s">
        <v>3535</v>
      </c>
      <c r="AV1496" s="373" t="s">
        <v>3536</v>
      </c>
      <c r="AW1496" s="375">
        <v>46058</v>
      </c>
      <c r="AX1496" s="373" t="s">
        <v>3537</v>
      </c>
      <c r="AY1496" s="375">
        <v>46078</v>
      </c>
      <c r="AZ1496" s="373"/>
      <c r="BA1496" s="373" t="s">
        <v>3538</v>
      </c>
      <c r="BB1496" s="901" t="s">
        <v>995</v>
      </c>
      <c r="BC1496" s="373" t="s">
        <v>3803</v>
      </c>
      <c r="BD1496" s="373" t="s">
        <v>3804</v>
      </c>
      <c r="BE1496" s="373" t="s">
        <v>3805</v>
      </c>
      <c r="BF1496" s="375">
        <v>46083</v>
      </c>
      <c r="BG1496" s="373"/>
      <c r="BH1496" s="773" t="s">
        <v>3995</v>
      </c>
      <c r="BI1496" s="773"/>
      <c r="BJ1496" s="799"/>
      <c r="BK1496" s="687"/>
      <c r="BL1496" s="373">
        <v>2799</v>
      </c>
      <c r="BM1496" s="373"/>
      <c r="BN1496" s="687"/>
      <c r="BO1496" s="687"/>
      <c r="BP1496" s="2898" t="s">
        <v>3806</v>
      </c>
      <c r="BQ1496" s="1115" t="s">
        <v>3807</v>
      </c>
      <c r="BR1496" s="1422"/>
      <c r="BS1496" s="1720" t="s">
        <v>3423</v>
      </c>
      <c r="BT1496" s="1426" t="s">
        <v>3996</v>
      </c>
      <c r="BU1496" s="1426" t="s">
        <v>3997</v>
      </c>
      <c r="BV1496" s="777">
        <v>41097100</v>
      </c>
      <c r="BW1496" s="1238">
        <v>10410971009</v>
      </c>
      <c r="BX1496" s="798">
        <v>3000</v>
      </c>
      <c r="BY1496" s="907">
        <v>46082</v>
      </c>
      <c r="BZ1496" s="907">
        <v>46116</v>
      </c>
      <c r="CA1496" s="373"/>
      <c r="CB1496" s="373"/>
      <c r="CC1496" s="373"/>
      <c r="CD1496" s="373"/>
      <c r="CE1496" s="373"/>
      <c r="CF1496" s="373"/>
      <c r="CG1496" s="373"/>
      <c r="CH1496" s="373"/>
      <c r="CI1496" s="373"/>
      <c r="CJ1496" s="373"/>
      <c r="CK1496" s="373"/>
      <c r="CL1496" s="373"/>
      <c r="CM1496" s="373"/>
      <c r="CN1496" s="373"/>
      <c r="CO1496" s="373"/>
      <c r="CP1496" s="373"/>
      <c r="CQ1496" s="373"/>
      <c r="CR1496" s="373"/>
      <c r="CS1496" s="373"/>
      <c r="CT1496" s="373">
        <v>30</v>
      </c>
      <c r="CU1496" s="390">
        <v>3000</v>
      </c>
      <c r="CV1496" s="373">
        <v>30</v>
      </c>
      <c r="CW1496" s="390">
        <f t="shared" si="1335"/>
        <v>3000</v>
      </c>
      <c r="CX1496" s="373">
        <v>30</v>
      </c>
      <c r="CY1496" s="390">
        <f t="shared" si="1336"/>
        <v>3000</v>
      </c>
      <c r="CZ1496" s="373"/>
      <c r="DA1496" s="373"/>
      <c r="DB1496" s="373"/>
      <c r="DC1496" s="373">
        <f t="shared" si="1337"/>
        <v>4</v>
      </c>
      <c r="DD1496" s="1371">
        <f t="shared" si="1338"/>
        <v>400</v>
      </c>
      <c r="DE1496" s="373">
        <v>4</v>
      </c>
      <c r="DF1496" s="1371">
        <f t="shared" si="1339"/>
        <v>400</v>
      </c>
      <c r="DG1496" s="373">
        <v>4</v>
      </c>
      <c r="DH1496" s="1371">
        <f t="shared" si="1340"/>
        <v>400</v>
      </c>
      <c r="DI1496" s="373"/>
      <c r="DJ1496" s="373"/>
      <c r="DK1496" s="373"/>
      <c r="DL1496" s="373"/>
      <c r="DM1496" s="373"/>
      <c r="DN1496" s="373"/>
      <c r="DO1496" s="373"/>
      <c r="DP1496" s="373"/>
      <c r="DQ1496" s="373"/>
      <c r="DR1496" s="373"/>
      <c r="DS1496" s="373"/>
      <c r="DT1496" s="373"/>
      <c r="DU1496" s="793">
        <f t="shared" si="1300"/>
        <v>3400</v>
      </c>
      <c r="DV1496" s="794">
        <f t="shared" si="1318"/>
        <v>3400</v>
      </c>
      <c r="DW1496" s="794">
        <f t="shared" si="1332"/>
        <v>3400</v>
      </c>
      <c r="DX1496" s="794">
        <f t="shared" si="1314"/>
        <v>0</v>
      </c>
      <c r="DY1496" s="794">
        <f t="shared" si="1315"/>
        <v>0</v>
      </c>
      <c r="DZ1496" s="373"/>
      <c r="EA1496" s="373"/>
      <c r="EB1496" s="373"/>
      <c r="EC1496" s="373"/>
      <c r="ED1496" s="373"/>
      <c r="EE1496" s="373"/>
      <c r="EF1496" s="373"/>
      <c r="EG1496" s="373"/>
      <c r="EH1496" s="373"/>
      <c r="EI1496" s="373"/>
      <c r="EJ1496" s="373"/>
      <c r="EK1496" s="373"/>
      <c r="EL1496" s="373"/>
      <c r="EM1496" s="373"/>
      <c r="EN1496" s="373"/>
      <c r="EO1496" s="373"/>
      <c r="EP1496" s="373"/>
      <c r="EQ1496" s="373"/>
      <c r="ER1496" s="373"/>
      <c r="ES1496" s="373"/>
      <c r="ET1496" s="373"/>
      <c r="EU1496" s="373"/>
      <c r="EV1496" s="373"/>
      <c r="EW1496" s="373"/>
      <c r="EX1496" s="373"/>
      <c r="EY1496" s="373"/>
      <c r="EZ1496" s="373"/>
      <c r="FA1496" s="373"/>
      <c r="FB1496" s="373"/>
      <c r="FC1496" s="373"/>
      <c r="FD1496" s="373"/>
      <c r="FE1496" s="373"/>
      <c r="FF1496" s="373"/>
      <c r="FG1496" s="373"/>
      <c r="FH1496" s="373"/>
      <c r="FI1496" s="838"/>
    </row>
    <row r="1497" spans="1:773" s="623" customFormat="1" ht="48" hidden="1" customHeight="1" x14ac:dyDescent="0.25">
      <c r="A1497" s="1365">
        <v>2026</v>
      </c>
      <c r="B1497" s="1365">
        <v>479</v>
      </c>
      <c r="C1497" s="1365" t="s">
        <v>58</v>
      </c>
      <c r="D1497" s="1365">
        <v>3000654</v>
      </c>
      <c r="E1497" s="1365">
        <v>5005020</v>
      </c>
      <c r="F1497" s="1365" t="s">
        <v>2269</v>
      </c>
      <c r="G1497" s="1365" t="s">
        <v>2270</v>
      </c>
      <c r="H1497" s="1365">
        <v>93</v>
      </c>
      <c r="I1497" s="1366" t="s">
        <v>992</v>
      </c>
      <c r="J1497" s="1367" t="s">
        <v>10</v>
      </c>
      <c r="K1497" s="1367" t="s">
        <v>60</v>
      </c>
      <c r="L1497" s="1365" t="str">
        <f t="shared" si="1302"/>
        <v>2.3</v>
      </c>
      <c r="M1497" s="1368" t="s">
        <v>62</v>
      </c>
      <c r="N1497" s="1368"/>
      <c r="O1497" s="1365" t="s">
        <v>2969</v>
      </c>
      <c r="P1497" s="1365" t="s">
        <v>65</v>
      </c>
      <c r="Q1497" s="1369">
        <v>1</v>
      </c>
      <c r="R1497" s="285">
        <v>3000</v>
      </c>
      <c r="S1497" s="373"/>
      <c r="T1497" s="373"/>
      <c r="U1497" s="1365">
        <v>30</v>
      </c>
      <c r="V1497" s="1365">
        <v>4</v>
      </c>
      <c r="W1497" s="286"/>
      <c r="X1497" s="286"/>
      <c r="Y1497" s="286"/>
      <c r="Z1497" s="287"/>
      <c r="AA1497" s="287"/>
      <c r="AB1497" s="287"/>
      <c r="AC1497" s="287"/>
      <c r="AD1497" s="287"/>
      <c r="AE1497" s="285"/>
      <c r="AF1497" s="284">
        <f t="shared" si="1333"/>
        <v>0</v>
      </c>
      <c r="AG1497" s="284">
        <f t="shared" si="1334"/>
        <v>0</v>
      </c>
      <c r="AH1497" s="284">
        <f t="shared" si="1316"/>
        <v>3000</v>
      </c>
      <c r="AI1497" s="284">
        <f t="shared" si="1320"/>
        <v>400</v>
      </c>
      <c r="AJ1497" s="284">
        <f t="shared" si="1323"/>
        <v>0</v>
      </c>
      <c r="AK1497" s="284">
        <f t="shared" si="1324"/>
        <v>0</v>
      </c>
      <c r="AL1497" s="284">
        <f t="shared" si="1325"/>
        <v>0</v>
      </c>
      <c r="AM1497" s="284">
        <f t="shared" si="1326"/>
        <v>0</v>
      </c>
      <c r="AN1497" s="284">
        <f t="shared" si="1327"/>
        <v>0</v>
      </c>
      <c r="AO1497" s="284">
        <f t="shared" si="1328"/>
        <v>0</v>
      </c>
      <c r="AP1497" s="284">
        <f t="shared" si="1329"/>
        <v>0</v>
      </c>
      <c r="AQ1497" s="284">
        <f t="shared" si="1330"/>
        <v>0</v>
      </c>
      <c r="AR1497" s="288">
        <f t="shared" si="1317"/>
        <v>3400</v>
      </c>
      <c r="AS1497" s="373" t="s">
        <v>2578</v>
      </c>
      <c r="AT1497" s="373"/>
      <c r="AU1497" s="373" t="s">
        <v>3535</v>
      </c>
      <c r="AV1497" s="373" t="s">
        <v>3536</v>
      </c>
      <c r="AW1497" s="375">
        <v>46058</v>
      </c>
      <c r="AX1497" s="373" t="s">
        <v>3537</v>
      </c>
      <c r="AY1497" s="375">
        <v>46078</v>
      </c>
      <c r="AZ1497" s="373"/>
      <c r="BA1497" s="373" t="s">
        <v>3538</v>
      </c>
      <c r="BB1497" s="901" t="s">
        <v>995</v>
      </c>
      <c r="BC1497" s="373" t="s">
        <v>3803</v>
      </c>
      <c r="BD1497" s="373" t="s">
        <v>3804</v>
      </c>
      <c r="BE1497" s="373" t="s">
        <v>3805</v>
      </c>
      <c r="BF1497" s="375">
        <v>46083</v>
      </c>
      <c r="BG1497" s="373"/>
      <c r="BH1497" s="773" t="s">
        <v>2979</v>
      </c>
      <c r="BI1497" s="773"/>
      <c r="BJ1497" s="799"/>
      <c r="BK1497" s="687"/>
      <c r="BL1497" s="799"/>
      <c r="BM1497" s="799"/>
      <c r="BN1497" s="687"/>
      <c r="BO1497" s="687"/>
      <c r="BP1497" s="2898" t="s">
        <v>3806</v>
      </c>
      <c r="BQ1497" s="1115" t="s">
        <v>3819</v>
      </c>
      <c r="BR1497" s="1115"/>
      <c r="BS1497" s="373" t="s">
        <v>2980</v>
      </c>
      <c r="BT1497" s="373" t="s">
        <v>1429</v>
      </c>
      <c r="BU1497" s="373" t="s">
        <v>2981</v>
      </c>
      <c r="BV1497" s="774">
        <v>40675283</v>
      </c>
      <c r="BW1497" s="775">
        <v>10406752831</v>
      </c>
      <c r="BX1497" s="798">
        <v>3000</v>
      </c>
      <c r="BY1497" s="907">
        <v>46082</v>
      </c>
      <c r="BZ1497" s="907">
        <v>46116</v>
      </c>
      <c r="CA1497" s="373"/>
      <c r="CB1497" s="373"/>
      <c r="CC1497" s="373"/>
      <c r="CD1497" s="373"/>
      <c r="CE1497" s="373"/>
      <c r="CF1497" s="373"/>
      <c r="CG1497" s="373"/>
      <c r="CH1497" s="373"/>
      <c r="CI1497" s="373"/>
      <c r="CJ1497" s="373"/>
      <c r="CK1497" s="373"/>
      <c r="CL1497" s="373"/>
      <c r="CM1497" s="373"/>
      <c r="CN1497" s="373"/>
      <c r="CO1497" s="373"/>
      <c r="CP1497" s="373"/>
      <c r="CQ1497" s="373"/>
      <c r="CR1497" s="373"/>
      <c r="CS1497" s="373"/>
      <c r="CT1497" s="373">
        <v>30</v>
      </c>
      <c r="CU1497" s="390">
        <v>3000</v>
      </c>
      <c r="CV1497" s="373">
        <v>30</v>
      </c>
      <c r="CW1497" s="390">
        <f t="shared" si="1335"/>
        <v>3000</v>
      </c>
      <c r="CX1497" s="373">
        <v>30</v>
      </c>
      <c r="CY1497" s="390">
        <f t="shared" si="1336"/>
        <v>3000</v>
      </c>
      <c r="CZ1497" s="373"/>
      <c r="DA1497" s="373"/>
      <c r="DB1497" s="373"/>
      <c r="DC1497" s="373">
        <f t="shared" si="1337"/>
        <v>4</v>
      </c>
      <c r="DD1497" s="1371">
        <f t="shared" si="1338"/>
        <v>400</v>
      </c>
      <c r="DE1497" s="373">
        <v>4</v>
      </c>
      <c r="DF1497" s="1371">
        <f t="shared" si="1339"/>
        <v>400</v>
      </c>
      <c r="DG1497" s="373">
        <v>4</v>
      </c>
      <c r="DH1497" s="1371">
        <f t="shared" si="1340"/>
        <v>400</v>
      </c>
      <c r="DI1497" s="373"/>
      <c r="DJ1497" s="373"/>
      <c r="DK1497" s="373"/>
      <c r="DL1497" s="373"/>
      <c r="DM1497" s="373"/>
      <c r="DN1497" s="373"/>
      <c r="DO1497" s="373"/>
      <c r="DP1497" s="373"/>
      <c r="DQ1497" s="373"/>
      <c r="DR1497" s="373"/>
      <c r="DS1497" s="373"/>
      <c r="DT1497" s="373"/>
      <c r="DU1497" s="793">
        <f t="shared" si="1300"/>
        <v>3400</v>
      </c>
      <c r="DV1497" s="794">
        <f t="shared" si="1318"/>
        <v>3400</v>
      </c>
      <c r="DW1497" s="794">
        <f t="shared" si="1332"/>
        <v>3400</v>
      </c>
      <c r="DX1497" s="794">
        <f t="shared" si="1314"/>
        <v>0</v>
      </c>
      <c r="DY1497" s="794">
        <f t="shared" si="1315"/>
        <v>0</v>
      </c>
      <c r="DZ1497" s="373"/>
      <c r="EA1497" s="373"/>
      <c r="EB1497" s="373"/>
      <c r="EC1497" s="373"/>
      <c r="ED1497" s="373"/>
      <c r="EE1497" s="373"/>
      <c r="EF1497" s="373"/>
      <c r="EG1497" s="373"/>
      <c r="EH1497" s="373"/>
      <c r="EI1497" s="373"/>
      <c r="EJ1497" s="373"/>
      <c r="EK1497" s="373"/>
      <c r="EL1497" s="373"/>
      <c r="EM1497" s="373"/>
      <c r="EN1497" s="373"/>
      <c r="EO1497" s="373"/>
      <c r="EP1497" s="373"/>
      <c r="EQ1497" s="373"/>
      <c r="ER1497" s="373"/>
      <c r="ES1497" s="373"/>
      <c r="ET1497" s="373"/>
      <c r="EU1497" s="373"/>
      <c r="EV1497" s="373"/>
      <c r="EW1497" s="373"/>
      <c r="EX1497" s="373"/>
      <c r="EY1497" s="373"/>
      <c r="EZ1497" s="373"/>
      <c r="FA1497" s="373"/>
      <c r="FB1497" s="373"/>
      <c r="FC1497" s="373"/>
      <c r="FD1497" s="373"/>
      <c r="FE1497" s="373"/>
      <c r="FF1497" s="373"/>
      <c r="FG1497" s="373"/>
      <c r="FH1497" s="373"/>
      <c r="FI1497" s="838"/>
    </row>
    <row r="1498" spans="1:773" s="623" customFormat="1" ht="48" hidden="1" customHeight="1" x14ac:dyDescent="0.25">
      <c r="A1498" s="1365">
        <v>2026</v>
      </c>
      <c r="B1498" s="1365">
        <v>479</v>
      </c>
      <c r="C1498" s="1365" t="s">
        <v>58</v>
      </c>
      <c r="D1498" s="1365">
        <v>3000654</v>
      </c>
      <c r="E1498" s="1365">
        <v>5005020</v>
      </c>
      <c r="F1498" s="1365" t="s">
        <v>2269</v>
      </c>
      <c r="G1498" s="1365" t="s">
        <v>2270</v>
      </c>
      <c r="H1498" s="1365">
        <v>93</v>
      </c>
      <c r="I1498" s="1366" t="s">
        <v>992</v>
      </c>
      <c r="J1498" s="1367" t="s">
        <v>10</v>
      </c>
      <c r="K1498" s="1367" t="s">
        <v>60</v>
      </c>
      <c r="L1498" s="1365" t="str">
        <f t="shared" si="1302"/>
        <v>2.3</v>
      </c>
      <c r="M1498" s="1368" t="s">
        <v>62</v>
      </c>
      <c r="N1498" s="1368"/>
      <c r="O1498" s="1365" t="s">
        <v>2969</v>
      </c>
      <c r="P1498" s="1365" t="s">
        <v>65</v>
      </c>
      <c r="Q1498" s="1369">
        <v>1</v>
      </c>
      <c r="R1498" s="285">
        <v>3000</v>
      </c>
      <c r="S1498" s="373"/>
      <c r="T1498" s="373"/>
      <c r="U1498" s="1365">
        <v>30</v>
      </c>
      <c r="V1498" s="1365">
        <v>4</v>
      </c>
      <c r="W1498" s="286"/>
      <c r="X1498" s="286"/>
      <c r="Y1498" s="286"/>
      <c r="Z1498" s="287"/>
      <c r="AA1498" s="287"/>
      <c r="AB1498" s="287"/>
      <c r="AC1498" s="287"/>
      <c r="AD1498" s="287"/>
      <c r="AE1498" s="285"/>
      <c r="AF1498" s="284">
        <f t="shared" si="1333"/>
        <v>0</v>
      </c>
      <c r="AG1498" s="284">
        <f t="shared" si="1334"/>
        <v>0</v>
      </c>
      <c r="AH1498" s="284">
        <f t="shared" si="1316"/>
        <v>3000</v>
      </c>
      <c r="AI1498" s="284">
        <f t="shared" si="1320"/>
        <v>400</v>
      </c>
      <c r="AJ1498" s="284">
        <f t="shared" si="1323"/>
        <v>0</v>
      </c>
      <c r="AK1498" s="284">
        <f t="shared" si="1324"/>
        <v>0</v>
      </c>
      <c r="AL1498" s="284">
        <f t="shared" si="1325"/>
        <v>0</v>
      </c>
      <c r="AM1498" s="284">
        <f t="shared" si="1326"/>
        <v>0</v>
      </c>
      <c r="AN1498" s="284">
        <f t="shared" si="1327"/>
        <v>0</v>
      </c>
      <c r="AO1498" s="284">
        <f t="shared" si="1328"/>
        <v>0</v>
      </c>
      <c r="AP1498" s="284">
        <f t="shared" si="1329"/>
        <v>0</v>
      </c>
      <c r="AQ1498" s="284">
        <f t="shared" si="1330"/>
        <v>0</v>
      </c>
      <c r="AR1498" s="288">
        <f t="shared" si="1317"/>
        <v>3400</v>
      </c>
      <c r="AS1498" s="373" t="s">
        <v>2578</v>
      </c>
      <c r="AT1498" s="373"/>
      <c r="AU1498" s="373" t="s">
        <v>3535</v>
      </c>
      <c r="AV1498" s="373" t="s">
        <v>3536</v>
      </c>
      <c r="AW1498" s="375">
        <v>46058</v>
      </c>
      <c r="AX1498" s="373" t="s">
        <v>3537</v>
      </c>
      <c r="AY1498" s="375">
        <v>46078</v>
      </c>
      <c r="AZ1498" s="373"/>
      <c r="BA1498" s="373" t="s">
        <v>3538</v>
      </c>
      <c r="BB1498" s="901" t="s">
        <v>995</v>
      </c>
      <c r="BC1498" s="373" t="s">
        <v>3803</v>
      </c>
      <c r="BD1498" s="373" t="s">
        <v>3804</v>
      </c>
      <c r="BE1498" s="373" t="s">
        <v>3805</v>
      </c>
      <c r="BF1498" s="375">
        <v>46083</v>
      </c>
      <c r="BG1498" s="373"/>
      <c r="BH1498" s="773" t="s">
        <v>2982</v>
      </c>
      <c r="BI1498" s="773"/>
      <c r="BJ1498" s="799"/>
      <c r="BK1498" s="687"/>
      <c r="BL1498" s="799" t="s">
        <v>2982</v>
      </c>
      <c r="BM1498" s="799"/>
      <c r="BN1498" s="687"/>
      <c r="BO1498" s="687"/>
      <c r="BP1498" s="2898" t="s">
        <v>3806</v>
      </c>
      <c r="BQ1498" s="1115" t="s">
        <v>3807</v>
      </c>
      <c r="BR1498" s="1115"/>
      <c r="BS1498" s="373" t="s">
        <v>1390</v>
      </c>
      <c r="BT1498" s="373" t="s">
        <v>1283</v>
      </c>
      <c r="BU1498" s="373" t="s">
        <v>2983</v>
      </c>
      <c r="BV1498" s="774" t="s">
        <v>2984</v>
      </c>
      <c r="BW1498" s="775" t="s">
        <v>2985</v>
      </c>
      <c r="BX1498" s="798">
        <v>3000</v>
      </c>
      <c r="BY1498" s="907">
        <v>46082</v>
      </c>
      <c r="BZ1498" s="907">
        <v>46116</v>
      </c>
      <c r="CA1498" s="373"/>
      <c r="CB1498" s="373"/>
      <c r="CC1498" s="373"/>
      <c r="CD1498" s="373"/>
      <c r="CE1498" s="373"/>
      <c r="CF1498" s="373"/>
      <c r="CG1498" s="373"/>
      <c r="CH1498" s="373"/>
      <c r="CI1498" s="373"/>
      <c r="CJ1498" s="373"/>
      <c r="CK1498" s="373"/>
      <c r="CL1498" s="373"/>
      <c r="CM1498" s="373"/>
      <c r="CN1498" s="373"/>
      <c r="CO1498" s="373"/>
      <c r="CP1498" s="373"/>
      <c r="CQ1498" s="373"/>
      <c r="CR1498" s="373"/>
      <c r="CS1498" s="373"/>
      <c r="CT1498" s="373">
        <v>30</v>
      </c>
      <c r="CU1498" s="390">
        <v>3000</v>
      </c>
      <c r="CV1498" s="373">
        <v>30</v>
      </c>
      <c r="CW1498" s="390">
        <f t="shared" si="1335"/>
        <v>3000</v>
      </c>
      <c r="CX1498" s="373">
        <v>30</v>
      </c>
      <c r="CY1498" s="390">
        <f t="shared" si="1336"/>
        <v>3000</v>
      </c>
      <c r="CZ1498" s="373"/>
      <c r="DA1498" s="373"/>
      <c r="DB1498" s="373"/>
      <c r="DC1498" s="373">
        <f t="shared" si="1337"/>
        <v>4</v>
      </c>
      <c r="DD1498" s="1371">
        <f t="shared" si="1338"/>
        <v>400</v>
      </c>
      <c r="DE1498" s="373">
        <v>4</v>
      </c>
      <c r="DF1498" s="1371">
        <f t="shared" si="1339"/>
        <v>400</v>
      </c>
      <c r="DG1498" s="373">
        <v>4</v>
      </c>
      <c r="DH1498" s="1371">
        <f t="shared" si="1340"/>
        <v>400</v>
      </c>
      <c r="DI1498" s="373"/>
      <c r="DJ1498" s="373"/>
      <c r="DK1498" s="373"/>
      <c r="DL1498" s="373"/>
      <c r="DM1498" s="373"/>
      <c r="DN1498" s="373"/>
      <c r="DO1498" s="373"/>
      <c r="DP1498" s="373"/>
      <c r="DQ1498" s="373"/>
      <c r="DR1498" s="373"/>
      <c r="DS1498" s="373"/>
      <c r="DT1498" s="373"/>
      <c r="DU1498" s="793">
        <f t="shared" si="1300"/>
        <v>3400</v>
      </c>
      <c r="DV1498" s="794">
        <f t="shared" si="1318"/>
        <v>3400</v>
      </c>
      <c r="DW1498" s="794">
        <f t="shared" si="1332"/>
        <v>3400</v>
      </c>
      <c r="DX1498" s="794">
        <f t="shared" si="1314"/>
        <v>0</v>
      </c>
      <c r="DY1498" s="794">
        <f t="shared" si="1315"/>
        <v>0</v>
      </c>
      <c r="DZ1498" s="373"/>
      <c r="EA1498" s="373"/>
      <c r="EB1498" s="373"/>
      <c r="EC1498" s="373"/>
      <c r="ED1498" s="373"/>
      <c r="EE1498" s="373"/>
      <c r="EF1498" s="373"/>
      <c r="EG1498" s="373"/>
      <c r="EH1498" s="373"/>
      <c r="EI1498" s="373"/>
      <c r="EJ1498" s="373"/>
      <c r="EK1498" s="373"/>
      <c r="EL1498" s="373"/>
      <c r="EM1498" s="373"/>
      <c r="EN1498" s="373"/>
      <c r="EO1498" s="373"/>
      <c r="EP1498" s="373"/>
      <c r="EQ1498" s="373"/>
      <c r="ER1498" s="373"/>
      <c r="ES1498" s="373"/>
      <c r="ET1498" s="373"/>
      <c r="EU1498" s="373"/>
      <c r="EV1498" s="373"/>
      <c r="EW1498" s="373"/>
      <c r="EX1498" s="373"/>
      <c r="EY1498" s="373"/>
      <c r="EZ1498" s="373"/>
      <c r="FA1498" s="373"/>
      <c r="FB1498" s="373"/>
      <c r="FC1498" s="373"/>
      <c r="FD1498" s="373"/>
      <c r="FE1498" s="373"/>
      <c r="FF1498" s="373"/>
      <c r="FG1498" s="373"/>
      <c r="FH1498" s="373"/>
      <c r="FI1498" s="838"/>
    </row>
    <row r="1499" spans="1:773" s="623" customFormat="1" ht="48" hidden="1" customHeight="1" x14ac:dyDescent="0.25">
      <c r="A1499" s="1365">
        <v>2026</v>
      </c>
      <c r="B1499" s="1365">
        <v>479</v>
      </c>
      <c r="C1499" s="1365" t="s">
        <v>58</v>
      </c>
      <c r="D1499" s="1365">
        <v>3000654</v>
      </c>
      <c r="E1499" s="1365">
        <v>5005020</v>
      </c>
      <c r="F1499" s="1365" t="s">
        <v>2269</v>
      </c>
      <c r="G1499" s="1365" t="s">
        <v>2270</v>
      </c>
      <c r="H1499" s="1365">
        <v>93</v>
      </c>
      <c r="I1499" s="1366" t="s">
        <v>992</v>
      </c>
      <c r="J1499" s="1367" t="s">
        <v>10</v>
      </c>
      <c r="K1499" s="1367" t="s">
        <v>60</v>
      </c>
      <c r="L1499" s="1365" t="str">
        <f t="shared" si="1302"/>
        <v>2.3</v>
      </c>
      <c r="M1499" s="1368" t="s">
        <v>62</v>
      </c>
      <c r="N1499" s="1368"/>
      <c r="O1499" s="1365" t="s">
        <v>2969</v>
      </c>
      <c r="P1499" s="1365" t="s">
        <v>65</v>
      </c>
      <c r="Q1499" s="1369">
        <v>1</v>
      </c>
      <c r="R1499" s="285">
        <v>3000</v>
      </c>
      <c r="S1499" s="373"/>
      <c r="T1499" s="373"/>
      <c r="U1499" s="1365">
        <v>30</v>
      </c>
      <c r="V1499" s="1365">
        <v>4</v>
      </c>
      <c r="W1499" s="286"/>
      <c r="X1499" s="286"/>
      <c r="Y1499" s="286"/>
      <c r="Z1499" s="287"/>
      <c r="AA1499" s="287"/>
      <c r="AB1499" s="287"/>
      <c r="AC1499" s="287"/>
      <c r="AD1499" s="287"/>
      <c r="AE1499" s="285"/>
      <c r="AF1499" s="284">
        <f t="shared" si="1333"/>
        <v>0</v>
      </c>
      <c r="AG1499" s="284">
        <f t="shared" si="1334"/>
        <v>0</v>
      </c>
      <c r="AH1499" s="284">
        <f t="shared" si="1316"/>
        <v>3000</v>
      </c>
      <c r="AI1499" s="284">
        <f t="shared" si="1320"/>
        <v>400</v>
      </c>
      <c r="AJ1499" s="284">
        <f t="shared" si="1323"/>
        <v>0</v>
      </c>
      <c r="AK1499" s="284">
        <f t="shared" si="1324"/>
        <v>0</v>
      </c>
      <c r="AL1499" s="284">
        <f t="shared" si="1325"/>
        <v>0</v>
      </c>
      <c r="AM1499" s="284">
        <f t="shared" si="1326"/>
        <v>0</v>
      </c>
      <c r="AN1499" s="284">
        <f t="shared" si="1327"/>
        <v>0</v>
      </c>
      <c r="AO1499" s="284">
        <f t="shared" si="1328"/>
        <v>0</v>
      </c>
      <c r="AP1499" s="284">
        <f t="shared" si="1329"/>
        <v>0</v>
      </c>
      <c r="AQ1499" s="284">
        <f t="shared" si="1330"/>
        <v>0</v>
      </c>
      <c r="AR1499" s="288">
        <f t="shared" si="1317"/>
        <v>3400</v>
      </c>
      <c r="AS1499" s="373" t="s">
        <v>2578</v>
      </c>
      <c r="AT1499" s="373"/>
      <c r="AU1499" s="373" t="s">
        <v>3535</v>
      </c>
      <c r="AV1499" s="373" t="s">
        <v>3536</v>
      </c>
      <c r="AW1499" s="375">
        <v>46058</v>
      </c>
      <c r="AX1499" s="373" t="s">
        <v>3537</v>
      </c>
      <c r="AY1499" s="375">
        <v>46078</v>
      </c>
      <c r="AZ1499" s="373"/>
      <c r="BA1499" s="373" t="s">
        <v>3538</v>
      </c>
      <c r="BB1499" s="901" t="s">
        <v>995</v>
      </c>
      <c r="BC1499" s="373" t="s">
        <v>3803</v>
      </c>
      <c r="BD1499" s="373" t="s">
        <v>3804</v>
      </c>
      <c r="BE1499" s="373" t="s">
        <v>3805</v>
      </c>
      <c r="BF1499" s="375">
        <v>46083</v>
      </c>
      <c r="BG1499" s="373"/>
      <c r="BH1499" s="773" t="s">
        <v>2986</v>
      </c>
      <c r="BI1499" s="773"/>
      <c r="BJ1499" s="799"/>
      <c r="BK1499" s="687"/>
      <c r="BL1499" s="799" t="s">
        <v>2986</v>
      </c>
      <c r="BM1499" s="799"/>
      <c r="BN1499" s="687"/>
      <c r="BO1499" s="687"/>
      <c r="BP1499" s="687"/>
      <c r="BQ1499" s="1115" t="s">
        <v>3807</v>
      </c>
      <c r="BR1499" s="1115"/>
      <c r="BS1499" s="373" t="s">
        <v>2987</v>
      </c>
      <c r="BT1499" s="373" t="s">
        <v>1279</v>
      </c>
      <c r="BU1499" s="373" t="s">
        <v>2988</v>
      </c>
      <c r="BV1499" s="774" t="s">
        <v>2989</v>
      </c>
      <c r="BW1499" s="775" t="s">
        <v>2990</v>
      </c>
      <c r="BX1499" s="798">
        <v>3000</v>
      </c>
      <c r="BY1499" s="907">
        <v>46082</v>
      </c>
      <c r="BZ1499" s="907">
        <v>46116</v>
      </c>
      <c r="CA1499" s="373"/>
      <c r="CB1499" s="373"/>
      <c r="CC1499" s="373"/>
      <c r="CD1499" s="373"/>
      <c r="CE1499" s="373"/>
      <c r="CF1499" s="373"/>
      <c r="CG1499" s="373"/>
      <c r="CH1499" s="373"/>
      <c r="CI1499" s="373"/>
      <c r="CJ1499" s="373"/>
      <c r="CK1499" s="373"/>
      <c r="CL1499" s="373"/>
      <c r="CM1499" s="373"/>
      <c r="CN1499" s="373"/>
      <c r="CO1499" s="373"/>
      <c r="CP1499" s="373"/>
      <c r="CQ1499" s="373"/>
      <c r="CR1499" s="373"/>
      <c r="CS1499" s="373"/>
      <c r="CT1499" s="373">
        <v>30</v>
      </c>
      <c r="CU1499" s="390">
        <v>3000</v>
      </c>
      <c r="CV1499" s="373">
        <v>30</v>
      </c>
      <c r="CW1499" s="390">
        <f t="shared" si="1335"/>
        <v>3000</v>
      </c>
      <c r="CX1499" s="373">
        <v>30</v>
      </c>
      <c r="CY1499" s="390">
        <f t="shared" si="1336"/>
        <v>3000</v>
      </c>
      <c r="CZ1499" s="373"/>
      <c r="DA1499" s="373"/>
      <c r="DB1499" s="373"/>
      <c r="DC1499" s="373">
        <f t="shared" si="1337"/>
        <v>4</v>
      </c>
      <c r="DD1499" s="1371">
        <f t="shared" si="1338"/>
        <v>400</v>
      </c>
      <c r="DE1499" s="373">
        <v>4</v>
      </c>
      <c r="DF1499" s="1371">
        <f t="shared" si="1339"/>
        <v>400</v>
      </c>
      <c r="DG1499" s="373">
        <v>4</v>
      </c>
      <c r="DH1499" s="1371">
        <f t="shared" si="1340"/>
        <v>400</v>
      </c>
      <c r="DI1499" s="373"/>
      <c r="DJ1499" s="373"/>
      <c r="DK1499" s="373"/>
      <c r="DL1499" s="373"/>
      <c r="DM1499" s="373"/>
      <c r="DN1499" s="373"/>
      <c r="DO1499" s="373"/>
      <c r="DP1499" s="373"/>
      <c r="DQ1499" s="373"/>
      <c r="DR1499" s="373"/>
      <c r="DS1499" s="373"/>
      <c r="DT1499" s="373"/>
      <c r="DU1499" s="793">
        <f t="shared" si="1300"/>
        <v>3400</v>
      </c>
      <c r="DV1499" s="794">
        <f t="shared" si="1318"/>
        <v>3400</v>
      </c>
      <c r="DW1499" s="794">
        <f t="shared" si="1332"/>
        <v>3400</v>
      </c>
      <c r="DX1499" s="794">
        <f t="shared" si="1314"/>
        <v>0</v>
      </c>
      <c r="DY1499" s="794">
        <f t="shared" si="1315"/>
        <v>0</v>
      </c>
      <c r="DZ1499" s="373"/>
      <c r="EA1499" s="373"/>
      <c r="EB1499" s="373"/>
      <c r="EC1499" s="373"/>
      <c r="ED1499" s="373"/>
      <c r="EE1499" s="373"/>
      <c r="EF1499" s="373"/>
      <c r="EG1499" s="373"/>
      <c r="EH1499" s="373"/>
      <c r="EI1499" s="373"/>
      <c r="EJ1499" s="373"/>
      <c r="EK1499" s="373"/>
      <c r="EL1499" s="373"/>
      <c r="EM1499" s="373"/>
      <c r="EN1499" s="373"/>
      <c r="EO1499" s="373"/>
      <c r="EP1499" s="373"/>
      <c r="EQ1499" s="373"/>
      <c r="ER1499" s="373"/>
      <c r="ES1499" s="373"/>
      <c r="ET1499" s="373"/>
      <c r="EU1499" s="373"/>
      <c r="EV1499" s="373"/>
      <c r="EW1499" s="373"/>
      <c r="EX1499" s="373"/>
      <c r="EY1499" s="373"/>
      <c r="EZ1499" s="373"/>
      <c r="FA1499" s="373"/>
      <c r="FB1499" s="373"/>
      <c r="FC1499" s="373"/>
      <c r="FD1499" s="373"/>
      <c r="FE1499" s="373"/>
      <c r="FF1499" s="373"/>
      <c r="FG1499" s="373"/>
      <c r="FH1499" s="373"/>
      <c r="FI1499" s="838"/>
    </row>
    <row r="1500" spans="1:773" s="623" customFormat="1" ht="48" hidden="1" customHeight="1" x14ac:dyDescent="0.25">
      <c r="A1500" s="1365">
        <v>2026</v>
      </c>
      <c r="B1500" s="1365">
        <v>479</v>
      </c>
      <c r="C1500" s="1365" t="s">
        <v>58</v>
      </c>
      <c r="D1500" s="1365">
        <v>3000654</v>
      </c>
      <c r="E1500" s="1365">
        <v>5005020</v>
      </c>
      <c r="F1500" s="1365" t="s">
        <v>2269</v>
      </c>
      <c r="G1500" s="1365" t="s">
        <v>2270</v>
      </c>
      <c r="H1500" s="1365">
        <v>93</v>
      </c>
      <c r="I1500" s="1366" t="s">
        <v>992</v>
      </c>
      <c r="J1500" s="1367" t="s">
        <v>10</v>
      </c>
      <c r="K1500" s="1367" t="s">
        <v>60</v>
      </c>
      <c r="L1500" s="1365" t="str">
        <f t="shared" si="1302"/>
        <v>2.3</v>
      </c>
      <c r="M1500" s="1368" t="s">
        <v>62</v>
      </c>
      <c r="N1500" s="1368"/>
      <c r="O1500" s="1365" t="s">
        <v>2969</v>
      </c>
      <c r="P1500" s="1365" t="s">
        <v>65</v>
      </c>
      <c r="Q1500" s="1369">
        <v>1</v>
      </c>
      <c r="R1500" s="285">
        <v>3000</v>
      </c>
      <c r="S1500" s="373"/>
      <c r="T1500" s="373"/>
      <c r="U1500" s="1365">
        <v>30</v>
      </c>
      <c r="V1500" s="1365">
        <v>4</v>
      </c>
      <c r="W1500" s="286"/>
      <c r="X1500" s="286"/>
      <c r="Y1500" s="286"/>
      <c r="Z1500" s="287"/>
      <c r="AA1500" s="287"/>
      <c r="AB1500" s="287"/>
      <c r="AC1500" s="287"/>
      <c r="AD1500" s="287"/>
      <c r="AE1500" s="285"/>
      <c r="AF1500" s="284">
        <f t="shared" si="1333"/>
        <v>0</v>
      </c>
      <c r="AG1500" s="284">
        <f t="shared" si="1334"/>
        <v>0</v>
      </c>
      <c r="AH1500" s="284">
        <f t="shared" si="1316"/>
        <v>3000</v>
      </c>
      <c r="AI1500" s="284">
        <f t="shared" si="1320"/>
        <v>400</v>
      </c>
      <c r="AJ1500" s="284">
        <f t="shared" si="1323"/>
        <v>0</v>
      </c>
      <c r="AK1500" s="284">
        <f t="shared" si="1324"/>
        <v>0</v>
      </c>
      <c r="AL1500" s="284">
        <f t="shared" si="1325"/>
        <v>0</v>
      </c>
      <c r="AM1500" s="284">
        <f t="shared" si="1326"/>
        <v>0</v>
      </c>
      <c r="AN1500" s="284">
        <f t="shared" si="1327"/>
        <v>0</v>
      </c>
      <c r="AO1500" s="284">
        <f t="shared" si="1328"/>
        <v>0</v>
      </c>
      <c r="AP1500" s="284">
        <f t="shared" si="1329"/>
        <v>0</v>
      </c>
      <c r="AQ1500" s="284">
        <f t="shared" si="1330"/>
        <v>0</v>
      </c>
      <c r="AR1500" s="288">
        <f t="shared" si="1317"/>
        <v>3400</v>
      </c>
      <c r="AS1500" s="373" t="s">
        <v>2578</v>
      </c>
      <c r="AT1500" s="373"/>
      <c r="AU1500" s="373" t="s">
        <v>3535</v>
      </c>
      <c r="AV1500" s="373" t="s">
        <v>3536</v>
      </c>
      <c r="AW1500" s="375">
        <v>46058</v>
      </c>
      <c r="AX1500" s="373" t="s">
        <v>3537</v>
      </c>
      <c r="AY1500" s="375">
        <v>46078</v>
      </c>
      <c r="AZ1500" s="373"/>
      <c r="BA1500" s="373" t="s">
        <v>3538</v>
      </c>
      <c r="BB1500" s="901" t="s">
        <v>995</v>
      </c>
      <c r="BC1500" s="373" t="s">
        <v>3803</v>
      </c>
      <c r="BD1500" s="373" t="s">
        <v>3804</v>
      </c>
      <c r="BE1500" s="373" t="s">
        <v>3805</v>
      </c>
      <c r="BF1500" s="375">
        <v>46083</v>
      </c>
      <c r="BG1500" s="373"/>
      <c r="BH1500" s="773" t="s">
        <v>3998</v>
      </c>
      <c r="BI1500" s="773"/>
      <c r="BJ1500" s="799"/>
      <c r="BK1500" s="687"/>
      <c r="BL1500" s="799" t="s">
        <v>3998</v>
      </c>
      <c r="BM1500" s="799"/>
      <c r="BN1500" s="687"/>
      <c r="BO1500" s="687"/>
      <c r="BP1500" s="687" t="s">
        <v>3430</v>
      </c>
      <c r="BQ1500" s="1115" t="s">
        <v>3819</v>
      </c>
      <c r="BR1500" s="1115"/>
      <c r="BS1500" s="1485" t="s">
        <v>2873</v>
      </c>
      <c r="BT1500" s="373" t="s">
        <v>3431</v>
      </c>
      <c r="BU1500" s="373" t="s">
        <v>3432</v>
      </c>
      <c r="BV1500" s="774" t="s">
        <v>3433</v>
      </c>
      <c r="BW1500" s="775">
        <v>10710432541</v>
      </c>
      <c r="BX1500" s="798">
        <v>3000</v>
      </c>
      <c r="BY1500" s="907">
        <v>46082</v>
      </c>
      <c r="BZ1500" s="907">
        <v>46116</v>
      </c>
      <c r="CA1500" s="373"/>
      <c r="CB1500" s="373"/>
      <c r="CC1500" s="373"/>
      <c r="CD1500" s="373"/>
      <c r="CE1500" s="373"/>
      <c r="CF1500" s="373"/>
      <c r="CG1500" s="373"/>
      <c r="CH1500" s="373"/>
      <c r="CI1500" s="373"/>
      <c r="CJ1500" s="373"/>
      <c r="CK1500" s="373"/>
      <c r="CL1500" s="373"/>
      <c r="CM1500" s="373"/>
      <c r="CN1500" s="373"/>
      <c r="CO1500" s="373"/>
      <c r="CP1500" s="373"/>
      <c r="CQ1500" s="373"/>
      <c r="CR1500" s="373"/>
      <c r="CS1500" s="373"/>
      <c r="CT1500" s="373">
        <v>30</v>
      </c>
      <c r="CU1500" s="390">
        <v>3000</v>
      </c>
      <c r="CV1500" s="373">
        <v>30</v>
      </c>
      <c r="CW1500" s="390">
        <f t="shared" si="1335"/>
        <v>3000</v>
      </c>
      <c r="CX1500" s="373">
        <v>30</v>
      </c>
      <c r="CY1500" s="390">
        <f t="shared" si="1336"/>
        <v>3000</v>
      </c>
      <c r="CZ1500" s="373"/>
      <c r="DA1500" s="373"/>
      <c r="DB1500" s="373"/>
      <c r="DC1500" s="373">
        <f t="shared" si="1337"/>
        <v>4</v>
      </c>
      <c r="DD1500" s="1371">
        <f t="shared" si="1338"/>
        <v>400</v>
      </c>
      <c r="DE1500" s="373">
        <v>4</v>
      </c>
      <c r="DF1500" s="1371">
        <f t="shared" si="1339"/>
        <v>400</v>
      </c>
      <c r="DG1500" s="373">
        <v>4</v>
      </c>
      <c r="DH1500" s="1371">
        <f t="shared" si="1340"/>
        <v>400</v>
      </c>
      <c r="DI1500" s="373"/>
      <c r="DJ1500" s="373"/>
      <c r="DK1500" s="373"/>
      <c r="DL1500" s="373"/>
      <c r="DM1500" s="373"/>
      <c r="DN1500" s="373"/>
      <c r="DO1500" s="373"/>
      <c r="DP1500" s="373"/>
      <c r="DQ1500" s="373"/>
      <c r="DR1500" s="373"/>
      <c r="DS1500" s="373"/>
      <c r="DT1500" s="373"/>
      <c r="DU1500" s="793">
        <f t="shared" si="1300"/>
        <v>3400</v>
      </c>
      <c r="DV1500" s="794">
        <f t="shared" si="1318"/>
        <v>3400</v>
      </c>
      <c r="DW1500" s="794">
        <f t="shared" si="1332"/>
        <v>3400</v>
      </c>
      <c r="DX1500" s="794">
        <f t="shared" si="1314"/>
        <v>0</v>
      </c>
      <c r="DY1500" s="794">
        <f t="shared" si="1315"/>
        <v>0</v>
      </c>
      <c r="DZ1500" s="373"/>
      <c r="EA1500" s="373"/>
      <c r="EB1500" s="373"/>
      <c r="EC1500" s="373"/>
      <c r="ED1500" s="373"/>
      <c r="EE1500" s="373"/>
      <c r="EF1500" s="373"/>
      <c r="EG1500" s="373"/>
      <c r="EH1500" s="373"/>
      <c r="EI1500" s="373"/>
      <c r="EJ1500" s="373"/>
      <c r="EK1500" s="373"/>
      <c r="EL1500" s="373"/>
      <c r="EM1500" s="373"/>
      <c r="EN1500" s="373"/>
      <c r="EO1500" s="373"/>
      <c r="EP1500" s="373"/>
      <c r="EQ1500" s="373"/>
      <c r="ER1500" s="373"/>
      <c r="ES1500" s="373"/>
      <c r="ET1500" s="373"/>
      <c r="EU1500" s="373"/>
      <c r="EV1500" s="373"/>
      <c r="EW1500" s="373"/>
      <c r="EX1500" s="373"/>
      <c r="EY1500" s="373"/>
      <c r="EZ1500" s="373"/>
      <c r="FA1500" s="373"/>
      <c r="FB1500" s="373"/>
      <c r="FC1500" s="373"/>
      <c r="FD1500" s="373"/>
      <c r="FE1500" s="373"/>
      <c r="FF1500" s="373"/>
      <c r="FG1500" s="373"/>
      <c r="FH1500" s="373"/>
      <c r="FI1500" s="838"/>
    </row>
    <row r="1501" spans="1:773" s="623" customFormat="1" ht="48" hidden="1" customHeight="1" x14ac:dyDescent="0.25">
      <c r="A1501" s="1365">
        <v>2026</v>
      </c>
      <c r="B1501" s="1365">
        <v>479</v>
      </c>
      <c r="C1501" s="1365" t="s">
        <v>58</v>
      </c>
      <c r="D1501" s="1365">
        <v>3000654</v>
      </c>
      <c r="E1501" s="1365">
        <v>5005020</v>
      </c>
      <c r="F1501" s="1365" t="s">
        <v>2269</v>
      </c>
      <c r="G1501" s="1365" t="s">
        <v>2270</v>
      </c>
      <c r="H1501" s="1365">
        <v>93</v>
      </c>
      <c r="I1501" s="1366" t="s">
        <v>992</v>
      </c>
      <c r="J1501" s="1367" t="s">
        <v>10</v>
      </c>
      <c r="K1501" s="1367" t="s">
        <v>60</v>
      </c>
      <c r="L1501" s="1365" t="str">
        <f t="shared" si="1302"/>
        <v>2.3</v>
      </c>
      <c r="M1501" s="1368" t="s">
        <v>62</v>
      </c>
      <c r="N1501" s="1368"/>
      <c r="O1501" s="1365" t="s">
        <v>2969</v>
      </c>
      <c r="P1501" s="1365" t="s">
        <v>65</v>
      </c>
      <c r="Q1501" s="1369">
        <v>1</v>
      </c>
      <c r="R1501" s="285">
        <v>3000</v>
      </c>
      <c r="S1501" s="373"/>
      <c r="T1501" s="373"/>
      <c r="U1501" s="1365">
        <v>30</v>
      </c>
      <c r="V1501" s="1365">
        <v>4</v>
      </c>
      <c r="W1501" s="286"/>
      <c r="X1501" s="286"/>
      <c r="Y1501" s="286"/>
      <c r="Z1501" s="287"/>
      <c r="AA1501" s="287"/>
      <c r="AB1501" s="287"/>
      <c r="AC1501" s="287"/>
      <c r="AD1501" s="287"/>
      <c r="AE1501" s="285"/>
      <c r="AF1501" s="284">
        <f t="shared" si="1333"/>
        <v>0</v>
      </c>
      <c r="AG1501" s="284">
        <f t="shared" si="1334"/>
        <v>0</v>
      </c>
      <c r="AH1501" s="284">
        <f t="shared" si="1316"/>
        <v>3000</v>
      </c>
      <c r="AI1501" s="284">
        <f t="shared" si="1320"/>
        <v>400</v>
      </c>
      <c r="AJ1501" s="284">
        <f t="shared" si="1323"/>
        <v>0</v>
      </c>
      <c r="AK1501" s="284">
        <f t="shared" si="1324"/>
        <v>0</v>
      </c>
      <c r="AL1501" s="284">
        <f t="shared" si="1325"/>
        <v>0</v>
      </c>
      <c r="AM1501" s="284">
        <f t="shared" si="1326"/>
        <v>0</v>
      </c>
      <c r="AN1501" s="284">
        <f t="shared" si="1327"/>
        <v>0</v>
      </c>
      <c r="AO1501" s="284">
        <f t="shared" si="1328"/>
        <v>0</v>
      </c>
      <c r="AP1501" s="284">
        <f t="shared" si="1329"/>
        <v>0</v>
      </c>
      <c r="AQ1501" s="284">
        <f t="shared" si="1330"/>
        <v>0</v>
      </c>
      <c r="AR1501" s="288">
        <f t="shared" si="1317"/>
        <v>3400</v>
      </c>
      <c r="AS1501" s="373" t="s">
        <v>2578</v>
      </c>
      <c r="AT1501" s="373"/>
      <c r="AU1501" s="373" t="s">
        <v>3535</v>
      </c>
      <c r="AV1501" s="373" t="s">
        <v>3536</v>
      </c>
      <c r="AW1501" s="375">
        <v>46058</v>
      </c>
      <c r="AX1501" s="373" t="s">
        <v>3537</v>
      </c>
      <c r="AY1501" s="375">
        <v>46078</v>
      </c>
      <c r="AZ1501" s="373"/>
      <c r="BA1501" s="373" t="s">
        <v>3538</v>
      </c>
      <c r="BB1501" s="901" t="s">
        <v>995</v>
      </c>
      <c r="BC1501" s="373" t="s">
        <v>3945</v>
      </c>
      <c r="BD1501" s="373" t="s">
        <v>3946</v>
      </c>
      <c r="BE1501" s="373" t="s">
        <v>3766</v>
      </c>
      <c r="BF1501" s="375">
        <v>46083</v>
      </c>
      <c r="BG1501" s="373"/>
      <c r="BH1501" s="773" t="s">
        <v>3999</v>
      </c>
      <c r="BI1501" s="773"/>
      <c r="BJ1501" s="799"/>
      <c r="BK1501" s="687"/>
      <c r="BL1501" s="373">
        <v>5069</v>
      </c>
      <c r="BM1501" s="373"/>
      <c r="BN1501" s="687"/>
      <c r="BO1501" s="687"/>
      <c r="BP1501" s="687" t="s">
        <v>3430</v>
      </c>
      <c r="BQ1501" s="1115" t="s">
        <v>3819</v>
      </c>
      <c r="BR1501" s="1115"/>
      <c r="BS1501" s="1485" t="s">
        <v>2449</v>
      </c>
      <c r="BT1501" s="373" t="s">
        <v>1284</v>
      </c>
      <c r="BU1501" s="373" t="s">
        <v>3440</v>
      </c>
      <c r="BV1501" s="773">
        <v>40655345</v>
      </c>
      <c r="BW1501" s="687">
        <v>10406553456</v>
      </c>
      <c r="BX1501" s="798">
        <v>3000</v>
      </c>
      <c r="BY1501" s="907">
        <v>46082</v>
      </c>
      <c r="BZ1501" s="907">
        <v>46116</v>
      </c>
      <c r="CA1501" s="373"/>
      <c r="CB1501" s="373"/>
      <c r="CC1501" s="373"/>
      <c r="CD1501" s="373"/>
      <c r="CE1501" s="373"/>
      <c r="CF1501" s="373"/>
      <c r="CG1501" s="373"/>
      <c r="CH1501" s="373"/>
      <c r="CI1501" s="373"/>
      <c r="CJ1501" s="373"/>
      <c r="CK1501" s="373"/>
      <c r="CL1501" s="373"/>
      <c r="CM1501" s="373"/>
      <c r="CN1501" s="373"/>
      <c r="CO1501" s="373"/>
      <c r="CP1501" s="373"/>
      <c r="CQ1501" s="373"/>
      <c r="CR1501" s="373"/>
      <c r="CS1501" s="373"/>
      <c r="CT1501" s="373">
        <v>30</v>
      </c>
      <c r="CU1501" s="1371">
        <v>3000</v>
      </c>
      <c r="CV1501" s="373">
        <v>30</v>
      </c>
      <c r="CW1501" s="390">
        <f t="shared" si="1335"/>
        <v>3000</v>
      </c>
      <c r="CX1501" s="373">
        <v>30</v>
      </c>
      <c r="CY1501" s="390">
        <f t="shared" si="1336"/>
        <v>3000</v>
      </c>
      <c r="CZ1501" s="373"/>
      <c r="DA1501" s="373"/>
      <c r="DB1501" s="373"/>
      <c r="DC1501" s="373">
        <f t="shared" si="1337"/>
        <v>4</v>
      </c>
      <c r="DD1501" s="1371">
        <f t="shared" si="1338"/>
        <v>400</v>
      </c>
      <c r="DE1501" s="373">
        <v>4</v>
      </c>
      <c r="DF1501" s="1371">
        <f t="shared" si="1339"/>
        <v>400</v>
      </c>
      <c r="DG1501" s="373">
        <v>4</v>
      </c>
      <c r="DH1501" s="1371">
        <f t="shared" si="1340"/>
        <v>400</v>
      </c>
      <c r="DI1501" s="373"/>
      <c r="DJ1501" s="373"/>
      <c r="DK1501" s="373"/>
      <c r="DL1501" s="373"/>
      <c r="DM1501" s="373"/>
      <c r="DN1501" s="373"/>
      <c r="DO1501" s="373"/>
      <c r="DP1501" s="373"/>
      <c r="DQ1501" s="373"/>
      <c r="DR1501" s="373"/>
      <c r="DS1501" s="373"/>
      <c r="DT1501" s="373"/>
      <c r="DU1501" s="793">
        <f t="shared" si="1300"/>
        <v>3400</v>
      </c>
      <c r="DV1501" s="794">
        <f t="shared" si="1318"/>
        <v>3400</v>
      </c>
      <c r="DW1501" s="794">
        <f t="shared" si="1332"/>
        <v>3400</v>
      </c>
      <c r="DX1501" s="794">
        <f t="shared" si="1314"/>
        <v>0</v>
      </c>
      <c r="DY1501" s="794">
        <f t="shared" si="1315"/>
        <v>0</v>
      </c>
      <c r="DZ1501" s="373"/>
      <c r="EA1501" s="373"/>
      <c r="EB1501" s="373"/>
      <c r="EC1501" s="373"/>
      <c r="ED1501" s="373"/>
      <c r="EE1501" s="373"/>
      <c r="EF1501" s="373"/>
      <c r="EG1501" s="373"/>
      <c r="EH1501" s="373"/>
      <c r="EI1501" s="373"/>
      <c r="EJ1501" s="373"/>
      <c r="EK1501" s="373"/>
      <c r="EL1501" s="373"/>
      <c r="EM1501" s="373"/>
      <c r="EN1501" s="373"/>
      <c r="EO1501" s="373"/>
      <c r="EP1501" s="373"/>
      <c r="EQ1501" s="373"/>
      <c r="ER1501" s="373"/>
      <c r="ES1501" s="373"/>
      <c r="ET1501" s="373"/>
      <c r="EU1501" s="373"/>
      <c r="EV1501" s="373"/>
      <c r="EW1501" s="373"/>
      <c r="EX1501" s="373"/>
      <c r="EY1501" s="373"/>
      <c r="EZ1501" s="373"/>
      <c r="FA1501" s="373"/>
      <c r="FB1501" s="373"/>
      <c r="FC1501" s="373"/>
      <c r="FD1501" s="373"/>
      <c r="FE1501" s="373"/>
      <c r="FF1501" s="373"/>
      <c r="FG1501" s="373"/>
      <c r="FH1501" s="373"/>
      <c r="FI1501" s="838"/>
    </row>
    <row r="1502" spans="1:773" s="623" customFormat="1" ht="48" hidden="1" customHeight="1" x14ac:dyDescent="0.25">
      <c r="A1502" s="1365">
        <v>2026</v>
      </c>
      <c r="B1502" s="1365">
        <v>479</v>
      </c>
      <c r="C1502" s="1365" t="s">
        <v>58</v>
      </c>
      <c r="D1502" s="1365">
        <v>3000654</v>
      </c>
      <c r="E1502" s="1365">
        <v>5005020</v>
      </c>
      <c r="F1502" s="1365" t="s">
        <v>2269</v>
      </c>
      <c r="G1502" s="1365" t="s">
        <v>2270</v>
      </c>
      <c r="H1502" s="1365">
        <v>93</v>
      </c>
      <c r="I1502" s="1366" t="s">
        <v>992</v>
      </c>
      <c r="J1502" s="1367" t="s">
        <v>10</v>
      </c>
      <c r="K1502" s="1367" t="s">
        <v>60</v>
      </c>
      <c r="L1502" s="1365" t="str">
        <f t="shared" si="1302"/>
        <v>2.3</v>
      </c>
      <c r="M1502" s="1368" t="s">
        <v>62</v>
      </c>
      <c r="N1502" s="1368"/>
      <c r="O1502" s="1365" t="s">
        <v>2969</v>
      </c>
      <c r="P1502" s="1365" t="s">
        <v>65</v>
      </c>
      <c r="Q1502" s="1369">
        <v>1</v>
      </c>
      <c r="R1502" s="285">
        <v>3000</v>
      </c>
      <c r="S1502" s="373"/>
      <c r="T1502" s="373"/>
      <c r="U1502" s="1365">
        <v>30</v>
      </c>
      <c r="V1502" s="1365">
        <v>4</v>
      </c>
      <c r="W1502" s="286"/>
      <c r="X1502" s="286"/>
      <c r="Y1502" s="286"/>
      <c r="Z1502" s="287"/>
      <c r="AA1502" s="287"/>
      <c r="AB1502" s="287"/>
      <c r="AC1502" s="287"/>
      <c r="AD1502" s="287"/>
      <c r="AE1502" s="285"/>
      <c r="AF1502" s="284">
        <f t="shared" si="1333"/>
        <v>0</v>
      </c>
      <c r="AG1502" s="284">
        <f t="shared" si="1334"/>
        <v>0</v>
      </c>
      <c r="AH1502" s="284">
        <f t="shared" si="1316"/>
        <v>3000</v>
      </c>
      <c r="AI1502" s="284">
        <f t="shared" si="1320"/>
        <v>400</v>
      </c>
      <c r="AJ1502" s="284">
        <f t="shared" si="1323"/>
        <v>0</v>
      </c>
      <c r="AK1502" s="284">
        <f t="shared" si="1324"/>
        <v>0</v>
      </c>
      <c r="AL1502" s="284">
        <f t="shared" si="1325"/>
        <v>0</v>
      </c>
      <c r="AM1502" s="284">
        <f t="shared" si="1326"/>
        <v>0</v>
      </c>
      <c r="AN1502" s="284">
        <f t="shared" si="1327"/>
        <v>0</v>
      </c>
      <c r="AO1502" s="284">
        <f t="shared" si="1328"/>
        <v>0</v>
      </c>
      <c r="AP1502" s="284">
        <f t="shared" si="1329"/>
        <v>0</v>
      </c>
      <c r="AQ1502" s="284">
        <f t="shared" si="1330"/>
        <v>0</v>
      </c>
      <c r="AR1502" s="288">
        <f t="shared" si="1317"/>
        <v>3400</v>
      </c>
      <c r="AS1502" s="373" t="s">
        <v>2578</v>
      </c>
      <c r="AT1502" s="373"/>
      <c r="AU1502" s="373" t="s">
        <v>3535</v>
      </c>
      <c r="AV1502" s="373" t="s">
        <v>3536</v>
      </c>
      <c r="AW1502" s="375">
        <v>46058</v>
      </c>
      <c r="AX1502" s="373" t="s">
        <v>3537</v>
      </c>
      <c r="AY1502" s="375">
        <v>46078</v>
      </c>
      <c r="AZ1502" s="373"/>
      <c r="BA1502" s="373" t="s">
        <v>3538</v>
      </c>
      <c r="BB1502" s="901" t="s">
        <v>995</v>
      </c>
      <c r="BC1502" s="373" t="s">
        <v>3945</v>
      </c>
      <c r="BD1502" s="373" t="s">
        <v>3946</v>
      </c>
      <c r="BE1502" s="373" t="s">
        <v>3766</v>
      </c>
      <c r="BF1502" s="375">
        <v>46083</v>
      </c>
      <c r="BG1502" s="373"/>
      <c r="BH1502" s="773" t="s">
        <v>4000</v>
      </c>
      <c r="BI1502" s="773"/>
      <c r="BJ1502" s="799"/>
      <c r="BK1502" s="687"/>
      <c r="BL1502" s="373">
        <v>5070</v>
      </c>
      <c r="BM1502" s="373"/>
      <c r="BN1502" s="687"/>
      <c r="BO1502" s="687"/>
      <c r="BP1502" s="687" t="s">
        <v>3430</v>
      </c>
      <c r="BQ1502" s="1115" t="s">
        <v>3819</v>
      </c>
      <c r="BR1502" s="1115"/>
      <c r="BS1502" s="1485" t="s">
        <v>1119</v>
      </c>
      <c r="BT1502" s="373" t="s">
        <v>3441</v>
      </c>
      <c r="BU1502" s="373" t="s">
        <v>2718</v>
      </c>
      <c r="BV1502" s="773" t="s">
        <v>3442</v>
      </c>
      <c r="BW1502" s="687">
        <v>10449930539</v>
      </c>
      <c r="BX1502" s="798">
        <v>3000</v>
      </c>
      <c r="BY1502" s="907">
        <v>46082</v>
      </c>
      <c r="BZ1502" s="907">
        <v>46116</v>
      </c>
      <c r="CA1502" s="373"/>
      <c r="CB1502" s="373"/>
      <c r="CC1502" s="373"/>
      <c r="CD1502" s="373"/>
      <c r="CE1502" s="373"/>
      <c r="CF1502" s="373"/>
      <c r="CG1502" s="373"/>
      <c r="CH1502" s="373"/>
      <c r="CI1502" s="373"/>
      <c r="CJ1502" s="373"/>
      <c r="CK1502" s="373"/>
      <c r="CL1502" s="373"/>
      <c r="CM1502" s="373"/>
      <c r="CN1502" s="373"/>
      <c r="CO1502" s="373"/>
      <c r="CP1502" s="373"/>
      <c r="CQ1502" s="373"/>
      <c r="CR1502" s="373"/>
      <c r="CS1502" s="373"/>
      <c r="CT1502" s="373">
        <v>30</v>
      </c>
      <c r="CU1502" s="1371">
        <v>3000</v>
      </c>
      <c r="CV1502" s="373">
        <v>30</v>
      </c>
      <c r="CW1502" s="390">
        <f t="shared" si="1335"/>
        <v>3000</v>
      </c>
      <c r="CX1502" s="373">
        <v>30</v>
      </c>
      <c r="CY1502" s="390">
        <f t="shared" si="1336"/>
        <v>3000</v>
      </c>
      <c r="CZ1502" s="373"/>
      <c r="DA1502" s="373"/>
      <c r="DB1502" s="373"/>
      <c r="DC1502" s="373">
        <f t="shared" si="1337"/>
        <v>4</v>
      </c>
      <c r="DD1502" s="1371">
        <f t="shared" si="1338"/>
        <v>400</v>
      </c>
      <c r="DE1502" s="373">
        <v>4</v>
      </c>
      <c r="DF1502" s="1371">
        <f t="shared" si="1339"/>
        <v>400</v>
      </c>
      <c r="DG1502" s="373">
        <v>4</v>
      </c>
      <c r="DH1502" s="1371">
        <f t="shared" si="1340"/>
        <v>400</v>
      </c>
      <c r="DI1502" s="373"/>
      <c r="DJ1502" s="373"/>
      <c r="DK1502" s="373"/>
      <c r="DL1502" s="373"/>
      <c r="DM1502" s="373"/>
      <c r="DN1502" s="373"/>
      <c r="DO1502" s="373"/>
      <c r="DP1502" s="373"/>
      <c r="DQ1502" s="373"/>
      <c r="DR1502" s="373"/>
      <c r="DS1502" s="373"/>
      <c r="DT1502" s="373"/>
      <c r="DU1502" s="793">
        <f t="shared" si="1300"/>
        <v>3400</v>
      </c>
      <c r="DV1502" s="794">
        <f t="shared" si="1318"/>
        <v>3400</v>
      </c>
      <c r="DW1502" s="794">
        <f t="shared" si="1332"/>
        <v>3400</v>
      </c>
      <c r="DX1502" s="794">
        <f t="shared" si="1314"/>
        <v>0</v>
      </c>
      <c r="DY1502" s="794">
        <f t="shared" si="1315"/>
        <v>0</v>
      </c>
      <c r="DZ1502" s="373"/>
      <c r="EA1502" s="373"/>
      <c r="EB1502" s="373"/>
      <c r="EC1502" s="373"/>
      <c r="ED1502" s="373"/>
      <c r="EE1502" s="373"/>
      <c r="EF1502" s="373"/>
      <c r="EG1502" s="373"/>
      <c r="EH1502" s="373"/>
      <c r="EI1502" s="373"/>
      <c r="EJ1502" s="373"/>
      <c r="EK1502" s="373"/>
      <c r="EL1502" s="373"/>
      <c r="EM1502" s="373"/>
      <c r="EN1502" s="373"/>
      <c r="EO1502" s="373"/>
      <c r="EP1502" s="373"/>
      <c r="EQ1502" s="373"/>
      <c r="ER1502" s="373"/>
      <c r="ES1502" s="373"/>
      <c r="ET1502" s="373"/>
      <c r="EU1502" s="373"/>
      <c r="EV1502" s="373"/>
      <c r="EW1502" s="373"/>
      <c r="EX1502" s="373"/>
      <c r="EY1502" s="373"/>
      <c r="EZ1502" s="373"/>
      <c r="FA1502" s="373"/>
      <c r="FB1502" s="373"/>
      <c r="FC1502" s="373"/>
      <c r="FD1502" s="373"/>
      <c r="FE1502" s="373"/>
      <c r="FF1502" s="373"/>
      <c r="FG1502" s="373"/>
      <c r="FH1502" s="373"/>
      <c r="FI1502" s="838"/>
    </row>
    <row r="1503" spans="1:773" s="623" customFormat="1" ht="48" hidden="1" customHeight="1" x14ac:dyDescent="0.25">
      <c r="A1503" s="1365">
        <v>2026</v>
      </c>
      <c r="B1503" s="1365">
        <v>479</v>
      </c>
      <c r="C1503" s="1365" t="s">
        <v>58</v>
      </c>
      <c r="D1503" s="1365">
        <v>3000654</v>
      </c>
      <c r="E1503" s="1365">
        <v>5005020</v>
      </c>
      <c r="F1503" s="1365" t="s">
        <v>2269</v>
      </c>
      <c r="G1503" s="1365" t="s">
        <v>2270</v>
      </c>
      <c r="H1503" s="1365">
        <v>93</v>
      </c>
      <c r="I1503" s="1366" t="s">
        <v>992</v>
      </c>
      <c r="J1503" s="1367" t="s">
        <v>10</v>
      </c>
      <c r="K1503" s="1367" t="s">
        <v>60</v>
      </c>
      <c r="L1503" s="1365" t="str">
        <f t="shared" ref="L1503:L1534" si="1341">+MID(M1503,1,3)</f>
        <v>2.3</v>
      </c>
      <c r="M1503" s="1368" t="s">
        <v>62</v>
      </c>
      <c r="N1503" s="1368"/>
      <c r="O1503" s="1365" t="s">
        <v>2969</v>
      </c>
      <c r="P1503" s="1365" t="s">
        <v>65</v>
      </c>
      <c r="Q1503" s="1369">
        <v>1</v>
      </c>
      <c r="R1503" s="285">
        <v>3000</v>
      </c>
      <c r="S1503" s="373"/>
      <c r="T1503" s="373"/>
      <c r="U1503" s="1365">
        <v>30</v>
      </c>
      <c r="V1503" s="1365">
        <v>4</v>
      </c>
      <c r="W1503" s="286"/>
      <c r="X1503" s="286"/>
      <c r="Y1503" s="286"/>
      <c r="Z1503" s="287"/>
      <c r="AA1503" s="287"/>
      <c r="AB1503" s="287"/>
      <c r="AC1503" s="287"/>
      <c r="AD1503" s="287"/>
      <c r="AE1503" s="285"/>
      <c r="AF1503" s="284">
        <f t="shared" si="1333"/>
        <v>0</v>
      </c>
      <c r="AG1503" s="284">
        <f t="shared" si="1334"/>
        <v>0</v>
      </c>
      <c r="AH1503" s="284">
        <f t="shared" si="1316"/>
        <v>3000</v>
      </c>
      <c r="AI1503" s="284">
        <f t="shared" si="1320"/>
        <v>400</v>
      </c>
      <c r="AJ1503" s="284">
        <f t="shared" si="1323"/>
        <v>0</v>
      </c>
      <c r="AK1503" s="284">
        <f t="shared" si="1324"/>
        <v>0</v>
      </c>
      <c r="AL1503" s="284">
        <f t="shared" si="1325"/>
        <v>0</v>
      </c>
      <c r="AM1503" s="284">
        <f t="shared" si="1326"/>
        <v>0</v>
      </c>
      <c r="AN1503" s="284">
        <f t="shared" si="1327"/>
        <v>0</v>
      </c>
      <c r="AO1503" s="284">
        <f t="shared" si="1328"/>
        <v>0</v>
      </c>
      <c r="AP1503" s="284">
        <f t="shared" si="1329"/>
        <v>0</v>
      </c>
      <c r="AQ1503" s="284">
        <f t="shared" si="1330"/>
        <v>0</v>
      </c>
      <c r="AR1503" s="288">
        <f t="shared" si="1317"/>
        <v>3400</v>
      </c>
      <c r="AS1503" s="373" t="s">
        <v>2578</v>
      </c>
      <c r="AT1503" s="373"/>
      <c r="AU1503" s="373" t="s">
        <v>3535</v>
      </c>
      <c r="AV1503" s="373" t="s">
        <v>3536</v>
      </c>
      <c r="AW1503" s="375">
        <v>46058</v>
      </c>
      <c r="AX1503" s="373" t="s">
        <v>3537</v>
      </c>
      <c r="AY1503" s="375">
        <v>46078</v>
      </c>
      <c r="AZ1503" s="373"/>
      <c r="BA1503" s="373" t="s">
        <v>3538</v>
      </c>
      <c r="BB1503" s="901" t="s">
        <v>995</v>
      </c>
      <c r="BC1503" s="373" t="s">
        <v>3945</v>
      </c>
      <c r="BD1503" s="373" t="s">
        <v>3946</v>
      </c>
      <c r="BE1503" s="373" t="s">
        <v>3766</v>
      </c>
      <c r="BF1503" s="375">
        <v>46083</v>
      </c>
      <c r="BG1503" s="373"/>
      <c r="BH1503" s="773" t="s">
        <v>4001</v>
      </c>
      <c r="BI1503" s="773"/>
      <c r="BJ1503" s="799"/>
      <c r="BK1503" s="687"/>
      <c r="BL1503" s="373">
        <v>5071</v>
      </c>
      <c r="BM1503" s="373"/>
      <c r="BN1503" s="687"/>
      <c r="BO1503" s="687"/>
      <c r="BP1503" s="687" t="s">
        <v>3430</v>
      </c>
      <c r="BQ1503" s="1115" t="s">
        <v>3819</v>
      </c>
      <c r="BR1503" s="1115"/>
      <c r="BS1503" s="1485" t="s">
        <v>3443</v>
      </c>
      <c r="BT1503" s="373" t="s">
        <v>1119</v>
      </c>
      <c r="BU1503" s="373" t="s">
        <v>3444</v>
      </c>
      <c r="BV1503" s="773" t="s">
        <v>3445</v>
      </c>
      <c r="BW1503" s="687">
        <v>10775300774</v>
      </c>
      <c r="BX1503" s="798">
        <v>3000</v>
      </c>
      <c r="BY1503" s="907">
        <v>46082</v>
      </c>
      <c r="BZ1503" s="907">
        <v>46116</v>
      </c>
      <c r="CA1503" s="373"/>
      <c r="CB1503" s="373"/>
      <c r="CC1503" s="373"/>
      <c r="CD1503" s="373"/>
      <c r="CE1503" s="373"/>
      <c r="CF1503" s="373"/>
      <c r="CG1503" s="373"/>
      <c r="CH1503" s="373"/>
      <c r="CI1503" s="373"/>
      <c r="CJ1503" s="373"/>
      <c r="CK1503" s="373"/>
      <c r="CL1503" s="373"/>
      <c r="CM1503" s="373"/>
      <c r="CN1503" s="373"/>
      <c r="CO1503" s="373"/>
      <c r="CP1503" s="373"/>
      <c r="CQ1503" s="373"/>
      <c r="CR1503" s="373"/>
      <c r="CS1503" s="373"/>
      <c r="CT1503" s="373">
        <v>30</v>
      </c>
      <c r="CU1503" s="1371">
        <v>3000</v>
      </c>
      <c r="CV1503" s="373">
        <v>30</v>
      </c>
      <c r="CW1503" s="390">
        <f t="shared" si="1335"/>
        <v>3000</v>
      </c>
      <c r="CX1503" s="373">
        <v>30</v>
      </c>
      <c r="CY1503" s="390">
        <f t="shared" si="1336"/>
        <v>3000</v>
      </c>
      <c r="CZ1503" s="373"/>
      <c r="DA1503" s="373"/>
      <c r="DB1503" s="373"/>
      <c r="DC1503" s="373">
        <f t="shared" si="1337"/>
        <v>4</v>
      </c>
      <c r="DD1503" s="1371">
        <f t="shared" si="1338"/>
        <v>400</v>
      </c>
      <c r="DE1503" s="373">
        <v>4</v>
      </c>
      <c r="DF1503" s="1371">
        <f t="shared" si="1339"/>
        <v>400</v>
      </c>
      <c r="DG1503" s="373">
        <v>4</v>
      </c>
      <c r="DH1503" s="1371">
        <f t="shared" si="1340"/>
        <v>400</v>
      </c>
      <c r="DI1503" s="373"/>
      <c r="DJ1503" s="373"/>
      <c r="DK1503" s="373"/>
      <c r="DL1503" s="373"/>
      <c r="DM1503" s="373"/>
      <c r="DN1503" s="373"/>
      <c r="DO1503" s="373"/>
      <c r="DP1503" s="373"/>
      <c r="DQ1503" s="373"/>
      <c r="DR1503" s="373"/>
      <c r="DS1503" s="373"/>
      <c r="DT1503" s="373"/>
      <c r="DU1503" s="793">
        <f t="shared" si="1300"/>
        <v>3400</v>
      </c>
      <c r="DV1503" s="794">
        <f t="shared" si="1318"/>
        <v>3400</v>
      </c>
      <c r="DW1503" s="794">
        <f t="shared" si="1332"/>
        <v>3400</v>
      </c>
      <c r="DX1503" s="794">
        <f t="shared" si="1314"/>
        <v>0</v>
      </c>
      <c r="DY1503" s="794">
        <f t="shared" si="1315"/>
        <v>0</v>
      </c>
      <c r="DZ1503" s="373"/>
      <c r="EA1503" s="373"/>
      <c r="EB1503" s="373"/>
      <c r="EC1503" s="373"/>
      <c r="ED1503" s="373"/>
      <c r="EE1503" s="373"/>
      <c r="EF1503" s="373"/>
      <c r="EG1503" s="373"/>
      <c r="EH1503" s="373"/>
      <c r="EI1503" s="373"/>
      <c r="EJ1503" s="373"/>
      <c r="EK1503" s="373"/>
      <c r="EL1503" s="373"/>
      <c r="EM1503" s="373"/>
      <c r="EN1503" s="373"/>
      <c r="EO1503" s="373"/>
      <c r="EP1503" s="373"/>
      <c r="EQ1503" s="373"/>
      <c r="ER1503" s="373"/>
      <c r="ES1503" s="373"/>
      <c r="ET1503" s="373"/>
      <c r="EU1503" s="373"/>
      <c r="EV1503" s="373"/>
      <c r="EW1503" s="373"/>
      <c r="EX1503" s="373"/>
      <c r="EY1503" s="373"/>
      <c r="EZ1503" s="373"/>
      <c r="FA1503" s="373"/>
      <c r="FB1503" s="373"/>
      <c r="FC1503" s="373"/>
      <c r="FD1503" s="373"/>
      <c r="FE1503" s="373"/>
      <c r="FF1503" s="373"/>
      <c r="FG1503" s="373"/>
      <c r="FH1503" s="373"/>
      <c r="FI1503" s="838"/>
    </row>
    <row r="1504" spans="1:773" s="623" customFormat="1" ht="48" hidden="1" customHeight="1" x14ac:dyDescent="0.25">
      <c r="A1504" s="1365">
        <v>2026</v>
      </c>
      <c r="B1504" s="1365">
        <v>479</v>
      </c>
      <c r="C1504" s="1365" t="s">
        <v>58</v>
      </c>
      <c r="D1504" s="1365">
        <v>3000654</v>
      </c>
      <c r="E1504" s="1365">
        <v>5005020</v>
      </c>
      <c r="F1504" s="1365" t="s">
        <v>2269</v>
      </c>
      <c r="G1504" s="1365" t="s">
        <v>2270</v>
      </c>
      <c r="H1504" s="1365">
        <v>93</v>
      </c>
      <c r="I1504" s="1366" t="s">
        <v>992</v>
      </c>
      <c r="J1504" s="1367" t="s">
        <v>10</v>
      </c>
      <c r="K1504" s="1367" t="s">
        <v>60</v>
      </c>
      <c r="L1504" s="1365" t="str">
        <f t="shared" si="1341"/>
        <v>2.3</v>
      </c>
      <c r="M1504" s="1368" t="s">
        <v>62</v>
      </c>
      <c r="N1504" s="1368"/>
      <c r="O1504" s="1365" t="s">
        <v>2969</v>
      </c>
      <c r="P1504" s="1365" t="s">
        <v>65</v>
      </c>
      <c r="Q1504" s="1369">
        <v>1</v>
      </c>
      <c r="R1504" s="285">
        <v>3000</v>
      </c>
      <c r="S1504" s="373"/>
      <c r="T1504" s="373"/>
      <c r="U1504" s="1365">
        <v>30</v>
      </c>
      <c r="V1504" s="1365">
        <v>4</v>
      </c>
      <c r="W1504" s="286"/>
      <c r="X1504" s="286"/>
      <c r="Y1504" s="286"/>
      <c r="Z1504" s="287"/>
      <c r="AA1504" s="287"/>
      <c r="AB1504" s="287"/>
      <c r="AC1504" s="287"/>
      <c r="AD1504" s="287"/>
      <c r="AE1504" s="285"/>
      <c r="AF1504" s="284">
        <f t="shared" si="1333"/>
        <v>0</v>
      </c>
      <c r="AG1504" s="284">
        <f t="shared" si="1334"/>
        <v>0</v>
      </c>
      <c r="AH1504" s="284">
        <f t="shared" si="1316"/>
        <v>3000</v>
      </c>
      <c r="AI1504" s="284">
        <f t="shared" si="1320"/>
        <v>400</v>
      </c>
      <c r="AJ1504" s="284">
        <f t="shared" si="1323"/>
        <v>0</v>
      </c>
      <c r="AK1504" s="284">
        <f t="shared" si="1324"/>
        <v>0</v>
      </c>
      <c r="AL1504" s="284">
        <f t="shared" si="1325"/>
        <v>0</v>
      </c>
      <c r="AM1504" s="284">
        <f t="shared" si="1326"/>
        <v>0</v>
      </c>
      <c r="AN1504" s="284">
        <f t="shared" si="1327"/>
        <v>0</v>
      </c>
      <c r="AO1504" s="284">
        <f t="shared" si="1328"/>
        <v>0</v>
      </c>
      <c r="AP1504" s="284">
        <f t="shared" si="1329"/>
        <v>0</v>
      </c>
      <c r="AQ1504" s="284">
        <f t="shared" si="1330"/>
        <v>0</v>
      </c>
      <c r="AR1504" s="288">
        <f t="shared" si="1317"/>
        <v>3400</v>
      </c>
      <c r="AS1504" s="373" t="s">
        <v>2578</v>
      </c>
      <c r="AT1504" s="373"/>
      <c r="AU1504" s="373" t="s">
        <v>3535</v>
      </c>
      <c r="AV1504" s="373" t="s">
        <v>3536</v>
      </c>
      <c r="AW1504" s="375">
        <v>46058</v>
      </c>
      <c r="AX1504" s="373" t="s">
        <v>3537</v>
      </c>
      <c r="AY1504" s="375">
        <v>46078</v>
      </c>
      <c r="AZ1504" s="373"/>
      <c r="BA1504" s="373" t="s">
        <v>3538</v>
      </c>
      <c r="BB1504" s="901" t="s">
        <v>995</v>
      </c>
      <c r="BC1504" s="373" t="s">
        <v>4002</v>
      </c>
      <c r="BD1504" s="373" t="s">
        <v>4003</v>
      </c>
      <c r="BE1504" s="373" t="s">
        <v>4004</v>
      </c>
      <c r="BF1504" s="375">
        <v>46090</v>
      </c>
      <c r="BG1504" s="373"/>
      <c r="BH1504" s="773" t="s">
        <v>4005</v>
      </c>
      <c r="BI1504" s="773"/>
      <c r="BJ1504" s="799"/>
      <c r="BK1504" s="687"/>
      <c r="BL1504" s="373">
        <v>5384</v>
      </c>
      <c r="BM1504" s="373"/>
      <c r="BN1504" s="687"/>
      <c r="BO1504" s="687"/>
      <c r="BP1504" s="687" t="s">
        <v>3430</v>
      </c>
      <c r="BQ1504" s="1115" t="s">
        <v>3819</v>
      </c>
      <c r="BR1504" s="1115"/>
      <c r="BS1504" s="2910" t="s">
        <v>2659</v>
      </c>
      <c r="BT1504" s="1375" t="s">
        <v>3428</v>
      </c>
      <c r="BU1504" s="1375" t="s">
        <v>3429</v>
      </c>
      <c r="BV1504" s="775">
        <v>71335562</v>
      </c>
      <c r="BW1504" s="775">
        <v>10713355629</v>
      </c>
      <c r="BX1504" s="798">
        <v>3000</v>
      </c>
      <c r="BY1504" s="907">
        <v>46082</v>
      </c>
      <c r="BZ1504" s="907">
        <v>46116</v>
      </c>
      <c r="CA1504" s="373"/>
      <c r="CB1504" s="373"/>
      <c r="CC1504" s="373"/>
      <c r="CD1504" s="373"/>
      <c r="CE1504" s="373"/>
      <c r="CF1504" s="373"/>
      <c r="CG1504" s="373"/>
      <c r="CH1504" s="373"/>
      <c r="CI1504" s="373"/>
      <c r="CJ1504" s="373"/>
      <c r="CK1504" s="373"/>
      <c r="CL1504" s="373"/>
      <c r="CM1504" s="373"/>
      <c r="CN1504" s="373"/>
      <c r="CO1504" s="373"/>
      <c r="CP1504" s="373"/>
      <c r="CQ1504" s="373"/>
      <c r="CR1504" s="373"/>
      <c r="CS1504" s="373"/>
      <c r="CT1504" s="373">
        <v>30</v>
      </c>
      <c r="CU1504" s="1371">
        <v>3000</v>
      </c>
      <c r="CV1504" s="373">
        <v>30</v>
      </c>
      <c r="CW1504" s="390">
        <f t="shared" si="1335"/>
        <v>3000</v>
      </c>
      <c r="CX1504" s="373">
        <v>30</v>
      </c>
      <c r="CY1504" s="390">
        <f t="shared" si="1336"/>
        <v>3000</v>
      </c>
      <c r="CZ1504" s="373"/>
      <c r="DA1504" s="373"/>
      <c r="DB1504" s="373"/>
      <c r="DC1504" s="373">
        <f t="shared" si="1337"/>
        <v>4</v>
      </c>
      <c r="DD1504" s="1371">
        <f t="shared" si="1338"/>
        <v>400</v>
      </c>
      <c r="DE1504" s="373">
        <v>4</v>
      </c>
      <c r="DF1504" s="1371">
        <f t="shared" si="1339"/>
        <v>400</v>
      </c>
      <c r="DG1504" s="373">
        <v>4</v>
      </c>
      <c r="DH1504" s="1371">
        <f t="shared" si="1340"/>
        <v>400</v>
      </c>
      <c r="DI1504" s="373"/>
      <c r="DJ1504" s="373"/>
      <c r="DK1504" s="373"/>
      <c r="DL1504" s="373"/>
      <c r="DM1504" s="373"/>
      <c r="DN1504" s="373"/>
      <c r="DO1504" s="373"/>
      <c r="DP1504" s="373"/>
      <c r="DQ1504" s="373"/>
      <c r="DR1504" s="373"/>
      <c r="DS1504" s="373"/>
      <c r="DT1504" s="373"/>
      <c r="DU1504" s="793">
        <f t="shared" si="1300"/>
        <v>3400</v>
      </c>
      <c r="DV1504" s="794">
        <f t="shared" si="1318"/>
        <v>3400</v>
      </c>
      <c r="DW1504" s="794">
        <f t="shared" si="1332"/>
        <v>3400</v>
      </c>
      <c r="DX1504" s="794">
        <f t="shared" si="1314"/>
        <v>0</v>
      </c>
      <c r="DY1504" s="794">
        <f t="shared" si="1315"/>
        <v>0</v>
      </c>
      <c r="DZ1504" s="373"/>
      <c r="EA1504" s="373"/>
      <c r="EB1504" s="373"/>
      <c r="EC1504" s="373"/>
      <c r="ED1504" s="373"/>
      <c r="EE1504" s="373"/>
      <c r="EF1504" s="373"/>
      <c r="EG1504" s="373"/>
      <c r="EH1504" s="373"/>
      <c r="EI1504" s="373"/>
      <c r="EJ1504" s="373"/>
      <c r="EK1504" s="373"/>
      <c r="EL1504" s="373"/>
      <c r="EM1504" s="373"/>
      <c r="EN1504" s="373"/>
      <c r="EO1504" s="373"/>
      <c r="EP1504" s="373"/>
      <c r="EQ1504" s="373"/>
      <c r="ER1504" s="373"/>
      <c r="ES1504" s="373"/>
      <c r="ET1504" s="373"/>
      <c r="EU1504" s="373"/>
      <c r="EV1504" s="373"/>
      <c r="EW1504" s="373"/>
      <c r="EX1504" s="373"/>
      <c r="EY1504" s="373"/>
      <c r="EZ1504" s="373"/>
      <c r="FA1504" s="373"/>
      <c r="FB1504" s="373"/>
      <c r="FC1504" s="373"/>
      <c r="FD1504" s="373"/>
      <c r="FE1504" s="373"/>
      <c r="FF1504" s="373"/>
      <c r="FG1504" s="373"/>
      <c r="FH1504" s="373"/>
      <c r="FI1504" s="838"/>
    </row>
    <row r="1505" spans="1:165" s="623" customFormat="1" ht="48" hidden="1" customHeight="1" x14ac:dyDescent="0.25">
      <c r="A1505" s="1365">
        <v>2026</v>
      </c>
      <c r="B1505" s="1365">
        <v>479</v>
      </c>
      <c r="C1505" s="1365" t="s">
        <v>58</v>
      </c>
      <c r="D1505" s="1365">
        <v>3000654</v>
      </c>
      <c r="E1505" s="1365">
        <v>5005020</v>
      </c>
      <c r="F1505" s="1365" t="s">
        <v>2269</v>
      </c>
      <c r="G1505" s="1365" t="s">
        <v>2270</v>
      </c>
      <c r="H1505" s="1365">
        <v>93</v>
      </c>
      <c r="I1505" s="1366" t="s">
        <v>992</v>
      </c>
      <c r="J1505" s="1367" t="s">
        <v>10</v>
      </c>
      <c r="K1505" s="1367" t="s">
        <v>60</v>
      </c>
      <c r="L1505" s="1365" t="str">
        <f t="shared" si="1341"/>
        <v>2.3</v>
      </c>
      <c r="M1505" s="1368" t="s">
        <v>62</v>
      </c>
      <c r="N1505" s="1368"/>
      <c r="O1505" s="1365" t="s">
        <v>2969</v>
      </c>
      <c r="P1505" s="1365" t="s">
        <v>65</v>
      </c>
      <c r="Q1505" s="1369">
        <v>1</v>
      </c>
      <c r="R1505" s="285">
        <v>3000</v>
      </c>
      <c r="S1505" s="373"/>
      <c r="T1505" s="373"/>
      <c r="U1505" s="1365">
        <v>30</v>
      </c>
      <c r="V1505" s="1365">
        <v>4</v>
      </c>
      <c r="W1505" s="286"/>
      <c r="X1505" s="286"/>
      <c r="Y1505" s="286"/>
      <c r="Z1505" s="287"/>
      <c r="AA1505" s="287"/>
      <c r="AB1505" s="287"/>
      <c r="AC1505" s="287"/>
      <c r="AD1505" s="287"/>
      <c r="AE1505" s="285"/>
      <c r="AF1505" s="284">
        <f t="shared" si="1333"/>
        <v>0</v>
      </c>
      <c r="AG1505" s="284">
        <f t="shared" si="1334"/>
        <v>0</v>
      </c>
      <c r="AH1505" s="284">
        <f t="shared" si="1316"/>
        <v>3000</v>
      </c>
      <c r="AI1505" s="284">
        <f t="shared" si="1320"/>
        <v>400</v>
      </c>
      <c r="AJ1505" s="284">
        <f t="shared" si="1323"/>
        <v>0</v>
      </c>
      <c r="AK1505" s="284">
        <f t="shared" si="1324"/>
        <v>0</v>
      </c>
      <c r="AL1505" s="284">
        <f t="shared" si="1325"/>
        <v>0</v>
      </c>
      <c r="AM1505" s="284">
        <f t="shared" si="1326"/>
        <v>0</v>
      </c>
      <c r="AN1505" s="284">
        <f t="shared" si="1327"/>
        <v>0</v>
      </c>
      <c r="AO1505" s="284">
        <f t="shared" si="1328"/>
        <v>0</v>
      </c>
      <c r="AP1505" s="284">
        <f t="shared" si="1329"/>
        <v>0</v>
      </c>
      <c r="AQ1505" s="284">
        <f t="shared" si="1330"/>
        <v>0</v>
      </c>
      <c r="AR1505" s="288">
        <f t="shared" si="1317"/>
        <v>3400</v>
      </c>
      <c r="AS1505" s="373" t="s">
        <v>2578</v>
      </c>
      <c r="AT1505" s="373"/>
      <c r="AU1505" s="373" t="s">
        <v>3535</v>
      </c>
      <c r="AV1505" s="373" t="s">
        <v>3536</v>
      </c>
      <c r="AW1505" s="375">
        <v>46058</v>
      </c>
      <c r="AX1505" s="373" t="s">
        <v>3537</v>
      </c>
      <c r="AY1505" s="375">
        <v>46078</v>
      </c>
      <c r="AZ1505" s="373"/>
      <c r="BA1505" s="373" t="s">
        <v>3538</v>
      </c>
      <c r="BB1505" s="901" t="s">
        <v>995</v>
      </c>
      <c r="BC1505" s="373" t="s">
        <v>3821</v>
      </c>
      <c r="BD1505" s="373" t="s">
        <v>3822</v>
      </c>
      <c r="BE1505" s="373" t="s">
        <v>3823</v>
      </c>
      <c r="BF1505" s="375">
        <v>46092</v>
      </c>
      <c r="BG1505" s="373"/>
      <c r="BH1505" s="773" t="s">
        <v>4006</v>
      </c>
      <c r="BI1505" s="773"/>
      <c r="BJ1505" s="799"/>
      <c r="BK1505" s="687"/>
      <c r="BL1505" s="373">
        <v>5814</v>
      </c>
      <c r="BM1505" s="373"/>
      <c r="BN1505" s="687"/>
      <c r="BO1505" s="687"/>
      <c r="BP1505" s="687"/>
      <c r="BQ1505" s="1115" t="s">
        <v>3819</v>
      </c>
      <c r="BR1505" s="1115"/>
      <c r="BS1505" s="1375" t="s">
        <v>2795</v>
      </c>
      <c r="BT1505" s="1375" t="s">
        <v>2796</v>
      </c>
      <c r="BU1505" s="1375" t="s">
        <v>4007</v>
      </c>
      <c r="BV1505" s="775">
        <v>73026268</v>
      </c>
      <c r="BW1505" s="775">
        <v>10730262685</v>
      </c>
      <c r="BX1505" s="798">
        <v>3000</v>
      </c>
      <c r="BY1505" s="907">
        <v>46094</v>
      </c>
      <c r="BZ1505" s="907">
        <v>46116</v>
      </c>
      <c r="CA1505" s="373"/>
      <c r="CB1505" s="373"/>
      <c r="CC1505" s="373"/>
      <c r="CD1505" s="373"/>
      <c r="CE1505" s="373"/>
      <c r="CF1505" s="373"/>
      <c r="CG1505" s="373"/>
      <c r="CH1505" s="373"/>
      <c r="CI1505" s="373"/>
      <c r="CJ1505" s="373"/>
      <c r="CK1505" s="373"/>
      <c r="CL1505" s="373"/>
      <c r="CM1505" s="373"/>
      <c r="CN1505" s="373"/>
      <c r="CO1505" s="373"/>
      <c r="CP1505" s="373"/>
      <c r="CQ1505" s="373"/>
      <c r="CR1505" s="373"/>
      <c r="CS1505" s="373"/>
      <c r="CT1505" s="373">
        <v>30</v>
      </c>
      <c r="CU1505" s="1371">
        <v>3000</v>
      </c>
      <c r="CV1505" s="373">
        <v>19</v>
      </c>
      <c r="CW1505" s="390">
        <f t="shared" si="1335"/>
        <v>1900</v>
      </c>
      <c r="CX1505" s="373">
        <v>19</v>
      </c>
      <c r="CY1505" s="390">
        <f t="shared" si="1336"/>
        <v>1900</v>
      </c>
      <c r="CZ1505" s="373"/>
      <c r="DA1505" s="373"/>
      <c r="DB1505" s="373"/>
      <c r="DC1505" s="373">
        <f t="shared" si="1337"/>
        <v>4</v>
      </c>
      <c r="DD1505" s="1371">
        <f t="shared" si="1338"/>
        <v>400</v>
      </c>
      <c r="DE1505" s="373">
        <v>4</v>
      </c>
      <c r="DF1505" s="1371">
        <f t="shared" si="1339"/>
        <v>400</v>
      </c>
      <c r="DG1505" s="373">
        <v>4</v>
      </c>
      <c r="DH1505" s="1371">
        <f t="shared" si="1340"/>
        <v>400</v>
      </c>
      <c r="DI1505" s="373"/>
      <c r="DJ1505" s="373"/>
      <c r="DK1505" s="373"/>
      <c r="DL1505" s="373"/>
      <c r="DM1505" s="373"/>
      <c r="DN1505" s="373"/>
      <c r="DO1505" s="373"/>
      <c r="DP1505" s="373"/>
      <c r="DQ1505" s="373"/>
      <c r="DR1505" s="373"/>
      <c r="DS1505" s="373"/>
      <c r="DT1505" s="373"/>
      <c r="DU1505" s="793">
        <f t="shared" si="1300"/>
        <v>3400</v>
      </c>
      <c r="DV1505" s="794">
        <f t="shared" si="1318"/>
        <v>2300</v>
      </c>
      <c r="DW1505" s="794">
        <f t="shared" si="1332"/>
        <v>2300</v>
      </c>
      <c r="DX1505" s="794">
        <f t="shared" si="1314"/>
        <v>1100</v>
      </c>
      <c r="DY1505" s="794">
        <f t="shared" si="1315"/>
        <v>1100</v>
      </c>
      <c r="DZ1505" s="373"/>
      <c r="EA1505" s="373"/>
      <c r="EB1505" s="373"/>
      <c r="EC1505" s="373"/>
      <c r="ED1505" s="373"/>
      <c r="EE1505" s="373"/>
      <c r="EF1505" s="373"/>
      <c r="EG1505" s="373"/>
      <c r="EH1505" s="373"/>
      <c r="EI1505" s="373"/>
      <c r="EJ1505" s="373"/>
      <c r="EK1505" s="373"/>
      <c r="EL1505" s="373"/>
      <c r="EM1505" s="373"/>
      <c r="EN1505" s="373"/>
      <c r="EO1505" s="373"/>
      <c r="EP1505" s="373"/>
      <c r="EQ1505" s="373"/>
      <c r="ER1505" s="373"/>
      <c r="ES1505" s="373"/>
      <c r="ET1505" s="373"/>
      <c r="EU1505" s="373"/>
      <c r="EV1505" s="373"/>
      <c r="EW1505" s="373"/>
      <c r="EX1505" s="373"/>
      <c r="EY1505" s="373"/>
      <c r="EZ1505" s="373"/>
      <c r="FA1505" s="373"/>
      <c r="FB1505" s="373"/>
      <c r="FC1505" s="373"/>
      <c r="FD1505" s="373"/>
      <c r="FE1505" s="373"/>
      <c r="FF1505" s="373"/>
      <c r="FG1505" s="373"/>
      <c r="FH1505" s="373"/>
      <c r="FI1505" s="838"/>
    </row>
    <row r="1506" spans="1:165" s="846" customFormat="1" ht="48" hidden="1" customHeight="1" x14ac:dyDescent="0.25">
      <c r="A1506" s="1365">
        <v>2026</v>
      </c>
      <c r="B1506" s="1365">
        <v>479</v>
      </c>
      <c r="C1506" s="1365" t="s">
        <v>58</v>
      </c>
      <c r="D1506" s="1365">
        <v>3000654</v>
      </c>
      <c r="E1506" s="1365">
        <v>5005020</v>
      </c>
      <c r="F1506" s="1365" t="s">
        <v>2269</v>
      </c>
      <c r="G1506" s="1365" t="s">
        <v>2270</v>
      </c>
      <c r="H1506" s="1365">
        <v>93</v>
      </c>
      <c r="I1506" s="1366" t="s">
        <v>992</v>
      </c>
      <c r="J1506" s="1367" t="s">
        <v>10</v>
      </c>
      <c r="K1506" s="1367" t="s">
        <v>60</v>
      </c>
      <c r="L1506" s="1365" t="str">
        <f t="shared" si="1341"/>
        <v>2.3</v>
      </c>
      <c r="M1506" s="1368" t="s">
        <v>62</v>
      </c>
      <c r="N1506" s="1368"/>
      <c r="O1506" s="1365" t="s">
        <v>2969</v>
      </c>
      <c r="P1506" s="1365" t="s">
        <v>65</v>
      </c>
      <c r="Q1506" s="1369">
        <v>1</v>
      </c>
      <c r="R1506" s="285">
        <v>3000</v>
      </c>
      <c r="S1506" s="373"/>
      <c r="T1506" s="373"/>
      <c r="U1506" s="1365">
        <v>0</v>
      </c>
      <c r="V1506" s="1365">
        <v>26</v>
      </c>
      <c r="W1506" s="286"/>
      <c r="X1506" s="286"/>
      <c r="Y1506" s="286"/>
      <c r="Z1506" s="287"/>
      <c r="AA1506" s="287"/>
      <c r="AB1506" s="287"/>
      <c r="AC1506" s="287"/>
      <c r="AD1506" s="287"/>
      <c r="AE1506" s="285"/>
      <c r="AF1506" s="284"/>
      <c r="AG1506" s="896"/>
      <c r="AH1506" s="284">
        <f t="shared" si="1316"/>
        <v>0</v>
      </c>
      <c r="AI1506" s="284">
        <f t="shared" si="1320"/>
        <v>2600</v>
      </c>
      <c r="AJ1506" s="896"/>
      <c r="AK1506" s="907"/>
      <c r="AL1506" s="896"/>
      <c r="AM1506" s="907"/>
      <c r="AN1506" s="896"/>
      <c r="AO1506" s="1087"/>
      <c r="AP1506" s="899"/>
      <c r="AQ1506" s="896"/>
      <c r="AR1506" s="288">
        <f t="shared" si="1317"/>
        <v>2600</v>
      </c>
      <c r="AS1506" s="373" t="s">
        <v>2578</v>
      </c>
      <c r="AU1506" s="373" t="s">
        <v>3535</v>
      </c>
      <c r="AV1506" s="373" t="s">
        <v>3536</v>
      </c>
      <c r="AW1506" s="375">
        <v>46058</v>
      </c>
      <c r="AX1506" s="373" t="s">
        <v>3537</v>
      </c>
      <c r="AY1506" s="375">
        <v>46078</v>
      </c>
      <c r="AZ1506" s="373"/>
      <c r="BA1506" s="387" t="s">
        <v>3538</v>
      </c>
      <c r="BB1506" s="901" t="s">
        <v>995</v>
      </c>
      <c r="BC1506" s="1375" t="s">
        <v>3808</v>
      </c>
      <c r="BD1506" s="1375" t="s">
        <v>3809</v>
      </c>
      <c r="BE1506" s="1375" t="s">
        <v>3810</v>
      </c>
      <c r="BF1506" s="375">
        <v>46108</v>
      </c>
      <c r="BG1506" s="375"/>
      <c r="BH1506" s="687">
        <v>6174</v>
      </c>
      <c r="BI1506" s="687"/>
      <c r="BJ1506" s="373"/>
      <c r="BK1506" s="687"/>
      <c r="BL1506" s="373">
        <v>6174</v>
      </c>
      <c r="BM1506" s="373"/>
      <c r="BN1506" s="687"/>
      <c r="BO1506" s="687"/>
      <c r="BP1506" s="376"/>
      <c r="BQ1506" s="1422" t="s">
        <v>3815</v>
      </c>
      <c r="BR1506" s="1422"/>
      <c r="BS1506" s="1431" t="s">
        <v>2971</v>
      </c>
      <c r="BT1506" s="1432" t="s">
        <v>2972</v>
      </c>
      <c r="BU1506" s="1432" t="s">
        <v>2973</v>
      </c>
      <c r="BV1506" s="1721" t="s">
        <v>2974</v>
      </c>
      <c r="BW1506" s="1722">
        <v>10028914429</v>
      </c>
      <c r="BX1506" s="798">
        <v>3000</v>
      </c>
      <c r="BY1506" s="907">
        <v>46117</v>
      </c>
      <c r="BZ1506" s="907">
        <v>46142</v>
      </c>
      <c r="CA1506" s="373"/>
      <c r="CB1506" s="373"/>
      <c r="CC1506" s="373"/>
      <c r="CD1506" s="373"/>
      <c r="CE1506" s="373"/>
      <c r="CF1506" s="373"/>
      <c r="CG1506" s="373"/>
      <c r="CH1506" s="373"/>
      <c r="CI1506" s="1371"/>
      <c r="CJ1506" s="373"/>
      <c r="CK1506" s="390"/>
      <c r="CL1506" s="373"/>
      <c r="CM1506" s="390"/>
      <c r="CN1506" s="373"/>
      <c r="CO1506" s="373"/>
      <c r="CP1506" s="373"/>
      <c r="CQ1506" s="373"/>
      <c r="CR1506" s="1371"/>
      <c r="CS1506" s="373"/>
      <c r="CT1506" s="373">
        <v>0</v>
      </c>
      <c r="CU1506" s="1371">
        <v>0</v>
      </c>
      <c r="CV1506" s="373"/>
      <c r="CW1506" s="390">
        <f t="shared" si="1335"/>
        <v>0</v>
      </c>
      <c r="CX1506" s="387"/>
      <c r="CY1506" s="390">
        <f t="shared" si="1336"/>
        <v>0</v>
      </c>
      <c r="CZ1506" s="1446"/>
      <c r="DA1506" s="390"/>
      <c r="DB1506" s="390"/>
      <c r="DC1506" s="373">
        <v>26</v>
      </c>
      <c r="DD1506" s="1371">
        <f t="shared" si="1338"/>
        <v>2600</v>
      </c>
      <c r="DE1506" s="373">
        <v>26</v>
      </c>
      <c r="DF1506" s="1371">
        <f t="shared" si="1339"/>
        <v>2600</v>
      </c>
      <c r="DG1506" s="373">
        <v>26</v>
      </c>
      <c r="DH1506" s="1371">
        <f t="shared" si="1340"/>
        <v>2600</v>
      </c>
      <c r="DI1506" s="373"/>
      <c r="DJ1506" s="373"/>
      <c r="DK1506" s="373"/>
      <c r="DL1506" s="373"/>
      <c r="DM1506" s="373"/>
      <c r="DN1506" s="373"/>
      <c r="DO1506" s="373"/>
      <c r="DP1506" s="373"/>
      <c r="DQ1506" s="373"/>
      <c r="DR1506" s="373"/>
      <c r="DS1506" s="373"/>
      <c r="DT1506" s="373"/>
      <c r="DU1506" s="793">
        <f t="shared" si="1300"/>
        <v>2600</v>
      </c>
      <c r="DV1506" s="794">
        <f t="shared" si="1318"/>
        <v>2600</v>
      </c>
      <c r="DW1506" s="794">
        <f t="shared" si="1332"/>
        <v>2600</v>
      </c>
      <c r="DX1506" s="794">
        <f t="shared" si="1314"/>
        <v>0</v>
      </c>
      <c r="DY1506" s="794">
        <f t="shared" si="1315"/>
        <v>0</v>
      </c>
      <c r="DZ1506" s="373"/>
      <c r="EA1506" s="373"/>
      <c r="EB1506" s="373"/>
      <c r="EC1506" s="373"/>
      <c r="ED1506" s="373"/>
      <c r="EE1506" s="373"/>
      <c r="EF1506" s="373"/>
      <c r="EG1506" s="373"/>
      <c r="EH1506" s="373"/>
      <c r="EI1506" s="373"/>
      <c r="EJ1506" s="373"/>
      <c r="EK1506" s="373"/>
      <c r="EL1506" s="373"/>
      <c r="EM1506" s="373"/>
      <c r="EN1506" s="373"/>
      <c r="EO1506" s="373"/>
      <c r="EP1506" s="373"/>
      <c r="EQ1506" s="373"/>
      <c r="ER1506" s="373"/>
      <c r="ES1506" s="373"/>
      <c r="ET1506" s="373"/>
      <c r="EU1506" s="373"/>
      <c r="EV1506" s="373"/>
      <c r="EW1506" s="373"/>
      <c r="EX1506" s="373"/>
      <c r="EY1506" s="373"/>
      <c r="EZ1506" s="373"/>
      <c r="FA1506" s="373"/>
      <c r="FB1506" s="373"/>
      <c r="FC1506" s="373"/>
      <c r="FD1506" s="373"/>
      <c r="FE1506" s="373"/>
      <c r="FF1506" s="373"/>
      <c r="FG1506" s="373"/>
      <c r="FH1506" s="373"/>
      <c r="FI1506" s="1373"/>
    </row>
    <row r="1507" spans="1:165" s="846" customFormat="1" ht="48" hidden="1" customHeight="1" x14ac:dyDescent="0.25">
      <c r="A1507" s="1365">
        <v>2026</v>
      </c>
      <c r="B1507" s="1365">
        <v>479</v>
      </c>
      <c r="C1507" s="1365" t="s">
        <v>58</v>
      </c>
      <c r="D1507" s="1365">
        <v>3000654</v>
      </c>
      <c r="E1507" s="1365">
        <v>5005020</v>
      </c>
      <c r="F1507" s="1365" t="s">
        <v>2269</v>
      </c>
      <c r="G1507" s="1365" t="s">
        <v>2270</v>
      </c>
      <c r="H1507" s="1365">
        <v>93</v>
      </c>
      <c r="I1507" s="1366" t="s">
        <v>992</v>
      </c>
      <c r="J1507" s="1367" t="s">
        <v>10</v>
      </c>
      <c r="K1507" s="1367" t="s">
        <v>60</v>
      </c>
      <c r="L1507" s="1365" t="str">
        <f t="shared" si="1341"/>
        <v>2.3</v>
      </c>
      <c r="M1507" s="1368" t="s">
        <v>62</v>
      </c>
      <c r="N1507" s="1368"/>
      <c r="O1507" s="1365" t="s">
        <v>2969</v>
      </c>
      <c r="P1507" s="1365" t="s">
        <v>65</v>
      </c>
      <c r="Q1507" s="1369">
        <v>1</v>
      </c>
      <c r="R1507" s="285">
        <v>3000</v>
      </c>
      <c r="S1507" s="373"/>
      <c r="T1507" s="373"/>
      <c r="U1507" s="1365">
        <v>0</v>
      </c>
      <c r="V1507" s="1365">
        <v>26</v>
      </c>
      <c r="W1507" s="286"/>
      <c r="X1507" s="286"/>
      <c r="Y1507" s="286"/>
      <c r="Z1507" s="287"/>
      <c r="AA1507" s="287"/>
      <c r="AB1507" s="287"/>
      <c r="AC1507" s="287"/>
      <c r="AD1507" s="287"/>
      <c r="AE1507" s="285"/>
      <c r="AF1507" s="284"/>
      <c r="AG1507" s="896"/>
      <c r="AH1507" s="284">
        <f t="shared" si="1316"/>
        <v>0</v>
      </c>
      <c r="AI1507" s="284">
        <f t="shared" si="1320"/>
        <v>2600</v>
      </c>
      <c r="AJ1507" s="896"/>
      <c r="AK1507" s="907"/>
      <c r="AL1507" s="896"/>
      <c r="AM1507" s="907"/>
      <c r="AN1507" s="896"/>
      <c r="AO1507" s="1087"/>
      <c r="AP1507" s="899"/>
      <c r="AQ1507" s="896"/>
      <c r="AR1507" s="288">
        <f t="shared" si="1317"/>
        <v>2600</v>
      </c>
      <c r="AS1507" s="373" t="s">
        <v>2578</v>
      </c>
      <c r="AU1507" s="373" t="s">
        <v>3535</v>
      </c>
      <c r="AV1507" s="373" t="s">
        <v>3536</v>
      </c>
      <c r="AW1507" s="375">
        <v>46058</v>
      </c>
      <c r="AX1507" s="373" t="s">
        <v>3537</v>
      </c>
      <c r="AY1507" s="375">
        <v>46078</v>
      </c>
      <c r="AZ1507" s="373"/>
      <c r="BA1507" s="387" t="s">
        <v>3538</v>
      </c>
      <c r="BB1507" s="901" t="s">
        <v>995</v>
      </c>
      <c r="BC1507" s="1375" t="s">
        <v>3808</v>
      </c>
      <c r="BD1507" s="1375" t="s">
        <v>3809</v>
      </c>
      <c r="BE1507" s="1375" t="s">
        <v>3810</v>
      </c>
      <c r="BF1507" s="375">
        <v>46108</v>
      </c>
      <c r="BG1507" s="375"/>
      <c r="BH1507" s="687">
        <v>6175</v>
      </c>
      <c r="BI1507" s="687"/>
      <c r="BJ1507" s="373"/>
      <c r="BK1507" s="687"/>
      <c r="BL1507" s="373">
        <v>6175</v>
      </c>
      <c r="BM1507" s="373"/>
      <c r="BN1507" s="687"/>
      <c r="BO1507" s="687"/>
      <c r="BP1507" s="376"/>
      <c r="BQ1507" s="1422" t="s">
        <v>3815</v>
      </c>
      <c r="BR1507" s="1422"/>
      <c r="BS1507" s="1431" t="s">
        <v>2977</v>
      </c>
      <c r="BT1507" s="1432" t="s">
        <v>2462</v>
      </c>
      <c r="BU1507" s="1432" t="s">
        <v>2978</v>
      </c>
      <c r="BV1507" s="1359">
        <v>71337438</v>
      </c>
      <c r="BW1507" s="1722">
        <v>10713374381</v>
      </c>
      <c r="BX1507" s="798">
        <v>3000</v>
      </c>
      <c r="BY1507" s="907">
        <v>46117</v>
      </c>
      <c r="BZ1507" s="907">
        <v>46142</v>
      </c>
      <c r="CA1507" s="373"/>
      <c r="CB1507" s="373"/>
      <c r="CC1507" s="373"/>
      <c r="CD1507" s="373"/>
      <c r="CE1507" s="373"/>
      <c r="CF1507" s="373"/>
      <c r="CG1507" s="373"/>
      <c r="CH1507" s="373"/>
      <c r="CI1507" s="1371"/>
      <c r="CJ1507" s="373"/>
      <c r="CK1507" s="390"/>
      <c r="CL1507" s="373"/>
      <c r="CM1507" s="390"/>
      <c r="CN1507" s="373"/>
      <c r="CO1507" s="373"/>
      <c r="CP1507" s="373"/>
      <c r="CQ1507" s="373"/>
      <c r="CR1507" s="1371"/>
      <c r="CS1507" s="373"/>
      <c r="CT1507" s="373">
        <v>0</v>
      </c>
      <c r="CU1507" s="1371">
        <v>0</v>
      </c>
      <c r="CV1507" s="373"/>
      <c r="CW1507" s="390">
        <f t="shared" si="1335"/>
        <v>0</v>
      </c>
      <c r="CX1507" s="387"/>
      <c r="CY1507" s="390">
        <f t="shared" si="1336"/>
        <v>0</v>
      </c>
      <c r="CZ1507" s="1446"/>
      <c r="DA1507" s="390"/>
      <c r="DB1507" s="390"/>
      <c r="DC1507" s="373">
        <v>26</v>
      </c>
      <c r="DD1507" s="1371">
        <f t="shared" si="1338"/>
        <v>2600</v>
      </c>
      <c r="DE1507" s="373">
        <v>26</v>
      </c>
      <c r="DF1507" s="1371">
        <f t="shared" si="1339"/>
        <v>2600</v>
      </c>
      <c r="DG1507" s="373">
        <v>26</v>
      </c>
      <c r="DH1507" s="1371">
        <f t="shared" si="1340"/>
        <v>2600</v>
      </c>
      <c r="DI1507" s="373"/>
      <c r="DJ1507" s="373"/>
      <c r="DK1507" s="373"/>
      <c r="DL1507" s="373"/>
      <c r="DM1507" s="373"/>
      <c r="DN1507" s="373"/>
      <c r="DO1507" s="373"/>
      <c r="DP1507" s="373"/>
      <c r="DQ1507" s="373"/>
      <c r="DR1507" s="373"/>
      <c r="DS1507" s="373"/>
      <c r="DT1507" s="373"/>
      <c r="DU1507" s="793">
        <f t="shared" si="1300"/>
        <v>2600</v>
      </c>
      <c r="DV1507" s="794">
        <f t="shared" si="1318"/>
        <v>2600</v>
      </c>
      <c r="DW1507" s="794">
        <f t="shared" si="1332"/>
        <v>2600</v>
      </c>
      <c r="DX1507" s="794">
        <f t="shared" si="1314"/>
        <v>0</v>
      </c>
      <c r="DY1507" s="794">
        <f t="shared" si="1315"/>
        <v>0</v>
      </c>
      <c r="DZ1507" s="373"/>
      <c r="EA1507" s="373"/>
      <c r="EB1507" s="373"/>
      <c r="EC1507" s="373"/>
      <c r="ED1507" s="373"/>
      <c r="EE1507" s="373"/>
      <c r="EF1507" s="373"/>
      <c r="EG1507" s="373"/>
      <c r="EH1507" s="373"/>
      <c r="EI1507" s="373"/>
      <c r="EJ1507" s="373"/>
      <c r="EK1507" s="373"/>
      <c r="EL1507" s="373"/>
      <c r="EM1507" s="373"/>
      <c r="EN1507" s="373"/>
      <c r="EO1507" s="373"/>
      <c r="EP1507" s="373"/>
      <c r="EQ1507" s="373"/>
      <c r="ER1507" s="373"/>
      <c r="ES1507" s="373"/>
      <c r="ET1507" s="373"/>
      <c r="EU1507" s="373"/>
      <c r="EV1507" s="373"/>
      <c r="EW1507" s="373"/>
      <c r="EX1507" s="373"/>
      <c r="EY1507" s="373"/>
      <c r="EZ1507" s="373"/>
      <c r="FA1507" s="373"/>
      <c r="FB1507" s="373"/>
      <c r="FC1507" s="373"/>
      <c r="FD1507" s="373"/>
      <c r="FE1507" s="373"/>
      <c r="FF1507" s="373"/>
      <c r="FG1507" s="373"/>
      <c r="FH1507" s="373"/>
      <c r="FI1507" s="1373"/>
    </row>
    <row r="1508" spans="1:165" s="846" customFormat="1" ht="48" hidden="1" customHeight="1" x14ac:dyDescent="0.25">
      <c r="A1508" s="1365">
        <v>2026</v>
      </c>
      <c r="B1508" s="1365">
        <v>479</v>
      </c>
      <c r="C1508" s="1365" t="s">
        <v>58</v>
      </c>
      <c r="D1508" s="1365">
        <v>3000654</v>
      </c>
      <c r="E1508" s="1365">
        <v>5005020</v>
      </c>
      <c r="F1508" s="1365" t="s">
        <v>2269</v>
      </c>
      <c r="G1508" s="1365" t="s">
        <v>2270</v>
      </c>
      <c r="H1508" s="1365">
        <v>93</v>
      </c>
      <c r="I1508" s="1366" t="s">
        <v>992</v>
      </c>
      <c r="J1508" s="1367" t="s">
        <v>10</v>
      </c>
      <c r="K1508" s="1367" t="s">
        <v>60</v>
      </c>
      <c r="L1508" s="1365" t="str">
        <f t="shared" si="1341"/>
        <v>2.3</v>
      </c>
      <c r="M1508" s="1368" t="s">
        <v>62</v>
      </c>
      <c r="N1508" s="1368"/>
      <c r="O1508" s="1365" t="s">
        <v>2969</v>
      </c>
      <c r="P1508" s="1365" t="s">
        <v>65</v>
      </c>
      <c r="Q1508" s="1369">
        <v>1</v>
      </c>
      <c r="R1508" s="285">
        <v>3000</v>
      </c>
      <c r="S1508" s="373"/>
      <c r="T1508" s="373"/>
      <c r="U1508" s="1365">
        <v>0</v>
      </c>
      <c r="V1508" s="1365">
        <v>26</v>
      </c>
      <c r="W1508" s="286"/>
      <c r="X1508" s="286"/>
      <c r="Y1508" s="286"/>
      <c r="Z1508" s="287"/>
      <c r="AA1508" s="287"/>
      <c r="AB1508" s="287"/>
      <c r="AC1508" s="287"/>
      <c r="AD1508" s="287"/>
      <c r="AE1508" s="285"/>
      <c r="AF1508" s="284"/>
      <c r="AG1508" s="896"/>
      <c r="AH1508" s="284">
        <f t="shared" si="1316"/>
        <v>0</v>
      </c>
      <c r="AI1508" s="284">
        <f t="shared" si="1320"/>
        <v>2600</v>
      </c>
      <c r="AJ1508" s="896"/>
      <c r="AK1508" s="907"/>
      <c r="AL1508" s="896"/>
      <c r="AM1508" s="907"/>
      <c r="AN1508" s="896"/>
      <c r="AO1508" s="1087"/>
      <c r="AP1508" s="899"/>
      <c r="AQ1508" s="896"/>
      <c r="AR1508" s="288">
        <f t="shared" si="1317"/>
        <v>2600</v>
      </c>
      <c r="AS1508" s="373" t="s">
        <v>2578</v>
      </c>
      <c r="AU1508" s="373" t="s">
        <v>3535</v>
      </c>
      <c r="AV1508" s="373" t="s">
        <v>3536</v>
      </c>
      <c r="AW1508" s="375">
        <v>46058</v>
      </c>
      <c r="AX1508" s="373" t="s">
        <v>3537</v>
      </c>
      <c r="AY1508" s="375">
        <v>46078</v>
      </c>
      <c r="AZ1508" s="373"/>
      <c r="BA1508" s="387" t="s">
        <v>3538</v>
      </c>
      <c r="BB1508" s="901" t="s">
        <v>995</v>
      </c>
      <c r="BC1508" s="1375" t="s">
        <v>3808</v>
      </c>
      <c r="BD1508" s="1375" t="s">
        <v>3809</v>
      </c>
      <c r="BE1508" s="1375" t="s">
        <v>3810</v>
      </c>
      <c r="BF1508" s="375">
        <v>46108</v>
      </c>
      <c r="BG1508" s="375"/>
      <c r="BH1508" s="687">
        <v>6176</v>
      </c>
      <c r="BI1508" s="687"/>
      <c r="BJ1508" s="373"/>
      <c r="BK1508" s="687"/>
      <c r="BL1508" s="373">
        <v>6176</v>
      </c>
      <c r="BM1508" s="373"/>
      <c r="BN1508" s="687"/>
      <c r="BO1508" s="687"/>
      <c r="BP1508" s="376"/>
      <c r="BQ1508" s="1422" t="s">
        <v>3815</v>
      </c>
      <c r="BR1508" s="1422"/>
      <c r="BS1508" s="1431" t="s">
        <v>3423</v>
      </c>
      <c r="BT1508" s="1432" t="s">
        <v>3424</v>
      </c>
      <c r="BU1508" s="1432" t="s">
        <v>3425</v>
      </c>
      <c r="BV1508" s="1359">
        <v>41097100</v>
      </c>
      <c r="BW1508" s="1722">
        <v>10410971009</v>
      </c>
      <c r="BX1508" s="798">
        <v>3000</v>
      </c>
      <c r="BY1508" s="907">
        <v>46117</v>
      </c>
      <c r="BZ1508" s="907">
        <v>46142</v>
      </c>
      <c r="CA1508" s="373"/>
      <c r="CB1508" s="373"/>
      <c r="CC1508" s="373"/>
      <c r="CD1508" s="373"/>
      <c r="CE1508" s="373"/>
      <c r="CF1508" s="373"/>
      <c r="CG1508" s="373"/>
      <c r="CH1508" s="373"/>
      <c r="CI1508" s="1371"/>
      <c r="CJ1508" s="373"/>
      <c r="CK1508" s="390"/>
      <c r="CL1508" s="373"/>
      <c r="CM1508" s="390"/>
      <c r="CN1508" s="373"/>
      <c r="CO1508" s="373"/>
      <c r="CP1508" s="373"/>
      <c r="CQ1508" s="373"/>
      <c r="CR1508" s="1371"/>
      <c r="CS1508" s="373"/>
      <c r="CT1508" s="373">
        <v>0</v>
      </c>
      <c r="CU1508" s="1371">
        <v>0</v>
      </c>
      <c r="CV1508" s="373"/>
      <c r="CW1508" s="390">
        <f t="shared" si="1335"/>
        <v>0</v>
      </c>
      <c r="CX1508" s="387"/>
      <c r="CY1508" s="390">
        <f t="shared" si="1336"/>
        <v>0</v>
      </c>
      <c r="CZ1508" s="1446"/>
      <c r="DA1508" s="390"/>
      <c r="DB1508" s="390"/>
      <c r="DC1508" s="373">
        <v>26</v>
      </c>
      <c r="DD1508" s="1371">
        <f t="shared" si="1338"/>
        <v>2600</v>
      </c>
      <c r="DE1508" s="373">
        <v>26</v>
      </c>
      <c r="DF1508" s="1371">
        <f t="shared" si="1339"/>
        <v>2600</v>
      </c>
      <c r="DG1508" s="373">
        <v>26</v>
      </c>
      <c r="DH1508" s="1371">
        <f t="shared" si="1340"/>
        <v>2600</v>
      </c>
      <c r="DI1508" s="373"/>
      <c r="DJ1508" s="373"/>
      <c r="DK1508" s="373"/>
      <c r="DL1508" s="373"/>
      <c r="DM1508" s="373"/>
      <c r="DN1508" s="373"/>
      <c r="DO1508" s="373"/>
      <c r="DP1508" s="373"/>
      <c r="DQ1508" s="373"/>
      <c r="DR1508" s="373"/>
      <c r="DS1508" s="373"/>
      <c r="DT1508" s="373"/>
      <c r="DU1508" s="793">
        <f t="shared" si="1300"/>
        <v>2600</v>
      </c>
      <c r="DV1508" s="794">
        <f t="shared" si="1318"/>
        <v>2600</v>
      </c>
      <c r="DW1508" s="794">
        <f t="shared" si="1332"/>
        <v>2600</v>
      </c>
      <c r="DX1508" s="794">
        <f t="shared" si="1314"/>
        <v>0</v>
      </c>
      <c r="DY1508" s="794">
        <f t="shared" si="1315"/>
        <v>0</v>
      </c>
      <c r="DZ1508" s="373"/>
      <c r="EA1508" s="373"/>
      <c r="EB1508" s="373"/>
      <c r="EC1508" s="373"/>
      <c r="ED1508" s="373"/>
      <c r="EE1508" s="373"/>
      <c r="EF1508" s="373"/>
      <c r="EG1508" s="373"/>
      <c r="EH1508" s="373"/>
      <c r="EI1508" s="373"/>
      <c r="EJ1508" s="373"/>
      <c r="EK1508" s="373"/>
      <c r="EL1508" s="373"/>
      <c r="EM1508" s="373"/>
      <c r="EN1508" s="373"/>
      <c r="EO1508" s="373"/>
      <c r="EP1508" s="373"/>
      <c r="EQ1508" s="373"/>
      <c r="ER1508" s="373"/>
      <c r="ES1508" s="373"/>
      <c r="ET1508" s="373"/>
      <c r="EU1508" s="373"/>
      <c r="EV1508" s="373"/>
      <c r="EW1508" s="373"/>
      <c r="EX1508" s="373"/>
      <c r="EY1508" s="373"/>
      <c r="EZ1508" s="373"/>
      <c r="FA1508" s="373"/>
      <c r="FB1508" s="373"/>
      <c r="FC1508" s="373"/>
      <c r="FD1508" s="373"/>
      <c r="FE1508" s="373"/>
      <c r="FF1508" s="373"/>
      <c r="FG1508" s="373"/>
      <c r="FH1508" s="373"/>
      <c r="FI1508" s="1373"/>
    </row>
    <row r="1509" spans="1:165" s="846" customFormat="1" ht="48" hidden="1" customHeight="1" x14ac:dyDescent="0.25">
      <c r="A1509" s="1365">
        <v>2026</v>
      </c>
      <c r="B1509" s="1365">
        <v>479</v>
      </c>
      <c r="C1509" s="1365" t="s">
        <v>58</v>
      </c>
      <c r="D1509" s="1365">
        <v>3000654</v>
      </c>
      <c r="E1509" s="1365">
        <v>5005020</v>
      </c>
      <c r="F1509" s="1365" t="s">
        <v>2269</v>
      </c>
      <c r="G1509" s="1365" t="s">
        <v>2270</v>
      </c>
      <c r="H1509" s="1365">
        <v>93</v>
      </c>
      <c r="I1509" s="1366" t="s">
        <v>992</v>
      </c>
      <c r="J1509" s="1367" t="s">
        <v>10</v>
      </c>
      <c r="K1509" s="1367" t="s">
        <v>60</v>
      </c>
      <c r="L1509" s="1365" t="str">
        <f t="shared" si="1341"/>
        <v>2.3</v>
      </c>
      <c r="M1509" s="1368" t="s">
        <v>62</v>
      </c>
      <c r="N1509" s="1368"/>
      <c r="O1509" s="1365" t="s">
        <v>2969</v>
      </c>
      <c r="P1509" s="1365" t="s">
        <v>65</v>
      </c>
      <c r="Q1509" s="1369">
        <v>1</v>
      </c>
      <c r="R1509" s="285">
        <v>3000</v>
      </c>
      <c r="S1509" s="373"/>
      <c r="T1509" s="373"/>
      <c r="U1509" s="1365">
        <v>0</v>
      </c>
      <c r="V1509" s="1365">
        <v>26</v>
      </c>
      <c r="W1509" s="286"/>
      <c r="X1509" s="286"/>
      <c r="Y1509" s="286"/>
      <c r="Z1509" s="287"/>
      <c r="AA1509" s="287"/>
      <c r="AB1509" s="287"/>
      <c r="AC1509" s="287"/>
      <c r="AD1509" s="287"/>
      <c r="AE1509" s="285"/>
      <c r="AF1509" s="284"/>
      <c r="AG1509" s="896"/>
      <c r="AH1509" s="284">
        <f t="shared" si="1316"/>
        <v>0</v>
      </c>
      <c r="AI1509" s="284">
        <f t="shared" si="1320"/>
        <v>2600</v>
      </c>
      <c r="AJ1509" s="896"/>
      <c r="AK1509" s="907"/>
      <c r="AL1509" s="896"/>
      <c r="AM1509" s="907"/>
      <c r="AN1509" s="896"/>
      <c r="AO1509" s="1087"/>
      <c r="AP1509" s="899"/>
      <c r="AQ1509" s="896"/>
      <c r="AR1509" s="288">
        <f t="shared" si="1317"/>
        <v>2600</v>
      </c>
      <c r="AS1509" s="373" t="s">
        <v>2578</v>
      </c>
      <c r="AU1509" s="373" t="s">
        <v>3535</v>
      </c>
      <c r="AV1509" s="373" t="s">
        <v>3536</v>
      </c>
      <c r="AW1509" s="375">
        <v>46058</v>
      </c>
      <c r="AX1509" s="373" t="s">
        <v>3537</v>
      </c>
      <c r="AY1509" s="375">
        <v>46078</v>
      </c>
      <c r="AZ1509" s="373"/>
      <c r="BA1509" s="387" t="s">
        <v>3538</v>
      </c>
      <c r="BB1509" s="901" t="s">
        <v>995</v>
      </c>
      <c r="BC1509" s="1375" t="s">
        <v>3808</v>
      </c>
      <c r="BD1509" s="1375" t="s">
        <v>3809</v>
      </c>
      <c r="BE1509" s="1375" t="s">
        <v>3810</v>
      </c>
      <c r="BF1509" s="375">
        <v>46108</v>
      </c>
      <c r="BG1509" s="375"/>
      <c r="BH1509" s="687">
        <v>6177</v>
      </c>
      <c r="BI1509" s="687"/>
      <c r="BJ1509" s="373"/>
      <c r="BK1509" s="687"/>
      <c r="BL1509" s="373">
        <v>6177</v>
      </c>
      <c r="BM1509" s="373"/>
      <c r="BN1509" s="687"/>
      <c r="BO1509" s="687"/>
      <c r="BP1509" s="376"/>
      <c r="BQ1509" s="1422" t="s">
        <v>3815</v>
      </c>
      <c r="BR1509" s="1422"/>
      <c r="BS1509" s="1431" t="s">
        <v>2980</v>
      </c>
      <c r="BT1509" s="1393" t="s">
        <v>1429</v>
      </c>
      <c r="BU1509" s="1393" t="s">
        <v>2981</v>
      </c>
      <c r="BV1509" s="1327">
        <v>40675283</v>
      </c>
      <c r="BW1509" s="1328">
        <v>10406752831</v>
      </c>
      <c r="BX1509" s="798">
        <v>3000</v>
      </c>
      <c r="BY1509" s="907">
        <v>46117</v>
      </c>
      <c r="BZ1509" s="907">
        <v>46142</v>
      </c>
      <c r="CA1509" s="373"/>
      <c r="CB1509" s="373"/>
      <c r="CC1509" s="373"/>
      <c r="CD1509" s="373"/>
      <c r="CE1509" s="373"/>
      <c r="CF1509" s="373"/>
      <c r="CG1509" s="373"/>
      <c r="CH1509" s="373"/>
      <c r="CI1509" s="1371"/>
      <c r="CJ1509" s="373"/>
      <c r="CK1509" s="390"/>
      <c r="CL1509" s="373"/>
      <c r="CM1509" s="390"/>
      <c r="CN1509" s="373"/>
      <c r="CO1509" s="373"/>
      <c r="CP1509" s="373"/>
      <c r="CQ1509" s="373"/>
      <c r="CR1509" s="1371"/>
      <c r="CS1509" s="373"/>
      <c r="CT1509" s="373">
        <v>0</v>
      </c>
      <c r="CU1509" s="1371">
        <v>0</v>
      </c>
      <c r="CV1509" s="373"/>
      <c r="CW1509" s="390">
        <f t="shared" si="1335"/>
        <v>0</v>
      </c>
      <c r="CX1509" s="387"/>
      <c r="CY1509" s="390">
        <f t="shared" si="1336"/>
        <v>0</v>
      </c>
      <c r="CZ1509" s="1446"/>
      <c r="DA1509" s="390"/>
      <c r="DB1509" s="390"/>
      <c r="DC1509" s="373">
        <v>26</v>
      </c>
      <c r="DD1509" s="1371">
        <f t="shared" si="1338"/>
        <v>2600</v>
      </c>
      <c r="DE1509" s="373">
        <v>26</v>
      </c>
      <c r="DF1509" s="1371">
        <f t="shared" si="1339"/>
        <v>2600</v>
      </c>
      <c r="DG1509" s="373">
        <v>26</v>
      </c>
      <c r="DH1509" s="1371">
        <f t="shared" si="1340"/>
        <v>2600</v>
      </c>
      <c r="DI1509" s="373"/>
      <c r="DJ1509" s="373"/>
      <c r="DK1509" s="373"/>
      <c r="DL1509" s="373"/>
      <c r="DM1509" s="373"/>
      <c r="DN1509" s="373"/>
      <c r="DO1509" s="373"/>
      <c r="DP1509" s="373"/>
      <c r="DQ1509" s="373"/>
      <c r="DR1509" s="373"/>
      <c r="DS1509" s="373"/>
      <c r="DT1509" s="373"/>
      <c r="DU1509" s="793">
        <f t="shared" si="1300"/>
        <v>2600</v>
      </c>
      <c r="DV1509" s="794">
        <f t="shared" si="1318"/>
        <v>2600</v>
      </c>
      <c r="DW1509" s="794">
        <f t="shared" si="1332"/>
        <v>2600</v>
      </c>
      <c r="DX1509" s="794">
        <f t="shared" si="1314"/>
        <v>0</v>
      </c>
      <c r="DY1509" s="794">
        <f t="shared" si="1315"/>
        <v>0</v>
      </c>
      <c r="DZ1509" s="373"/>
      <c r="EA1509" s="373"/>
      <c r="EB1509" s="373"/>
      <c r="EC1509" s="373"/>
      <c r="ED1509" s="373"/>
      <c r="EE1509" s="373"/>
      <c r="EF1509" s="373"/>
      <c r="EG1509" s="373"/>
      <c r="EH1509" s="373"/>
      <c r="EI1509" s="373"/>
      <c r="EJ1509" s="373"/>
      <c r="EK1509" s="373"/>
      <c r="EL1509" s="373"/>
      <c r="EM1509" s="373"/>
      <c r="EN1509" s="373"/>
      <c r="EO1509" s="373"/>
      <c r="EP1509" s="373"/>
      <c r="EQ1509" s="373"/>
      <c r="ER1509" s="373"/>
      <c r="ES1509" s="373"/>
      <c r="ET1509" s="373"/>
      <c r="EU1509" s="373"/>
      <c r="EV1509" s="373"/>
      <c r="EW1509" s="373"/>
      <c r="EX1509" s="373"/>
      <c r="EY1509" s="373"/>
      <c r="EZ1509" s="373"/>
      <c r="FA1509" s="373"/>
      <c r="FB1509" s="373"/>
      <c r="FC1509" s="373"/>
      <c r="FD1509" s="373"/>
      <c r="FE1509" s="373"/>
      <c r="FF1509" s="373"/>
      <c r="FG1509" s="373"/>
      <c r="FH1509" s="373"/>
      <c r="FI1509" s="1373"/>
    </row>
    <row r="1510" spans="1:165" s="846" customFormat="1" ht="48" hidden="1" customHeight="1" x14ac:dyDescent="0.25">
      <c r="A1510" s="1365">
        <v>2026</v>
      </c>
      <c r="B1510" s="1365">
        <v>479</v>
      </c>
      <c r="C1510" s="1365" t="s">
        <v>58</v>
      </c>
      <c r="D1510" s="1365">
        <v>3000654</v>
      </c>
      <c r="E1510" s="1365">
        <v>5005020</v>
      </c>
      <c r="F1510" s="1365" t="s">
        <v>2269</v>
      </c>
      <c r="G1510" s="1365" t="s">
        <v>2270</v>
      </c>
      <c r="H1510" s="1365">
        <v>93</v>
      </c>
      <c r="I1510" s="1366" t="s">
        <v>992</v>
      </c>
      <c r="J1510" s="1367" t="s">
        <v>10</v>
      </c>
      <c r="K1510" s="1367" t="s">
        <v>60</v>
      </c>
      <c r="L1510" s="1365" t="str">
        <f t="shared" si="1341"/>
        <v>2.3</v>
      </c>
      <c r="M1510" s="1368" t="s">
        <v>62</v>
      </c>
      <c r="N1510" s="1368"/>
      <c r="O1510" s="1365" t="s">
        <v>2969</v>
      </c>
      <c r="P1510" s="1365" t="s">
        <v>65</v>
      </c>
      <c r="Q1510" s="1369">
        <v>1</v>
      </c>
      <c r="R1510" s="285">
        <v>3000</v>
      </c>
      <c r="S1510" s="373"/>
      <c r="T1510" s="373"/>
      <c r="U1510" s="1365">
        <v>0</v>
      </c>
      <c r="V1510" s="1365">
        <v>26</v>
      </c>
      <c r="W1510" s="286"/>
      <c r="X1510" s="286"/>
      <c r="Y1510" s="286"/>
      <c r="Z1510" s="287"/>
      <c r="AA1510" s="287"/>
      <c r="AB1510" s="287"/>
      <c r="AC1510" s="287"/>
      <c r="AD1510" s="287"/>
      <c r="AE1510" s="285"/>
      <c r="AF1510" s="284"/>
      <c r="AG1510" s="896"/>
      <c r="AH1510" s="284">
        <f t="shared" si="1316"/>
        <v>0</v>
      </c>
      <c r="AI1510" s="284">
        <f t="shared" si="1320"/>
        <v>2600</v>
      </c>
      <c r="AJ1510" s="896"/>
      <c r="AK1510" s="907"/>
      <c r="AL1510" s="896"/>
      <c r="AM1510" s="907"/>
      <c r="AN1510" s="896"/>
      <c r="AO1510" s="1087"/>
      <c r="AP1510" s="899"/>
      <c r="AQ1510" s="896"/>
      <c r="AR1510" s="288">
        <f t="shared" si="1317"/>
        <v>2600</v>
      </c>
      <c r="AS1510" s="373" t="s">
        <v>2578</v>
      </c>
      <c r="AU1510" s="373" t="s">
        <v>3535</v>
      </c>
      <c r="AV1510" s="373" t="s">
        <v>3536</v>
      </c>
      <c r="AW1510" s="375">
        <v>46058</v>
      </c>
      <c r="AX1510" s="373" t="s">
        <v>3537</v>
      </c>
      <c r="AY1510" s="375">
        <v>46078</v>
      </c>
      <c r="AZ1510" s="373"/>
      <c r="BA1510" s="387" t="s">
        <v>3538</v>
      </c>
      <c r="BB1510" s="901" t="s">
        <v>995</v>
      </c>
      <c r="BC1510" s="1375" t="s">
        <v>3808</v>
      </c>
      <c r="BD1510" s="1375" t="s">
        <v>3809</v>
      </c>
      <c r="BE1510" s="1375" t="s">
        <v>3810</v>
      </c>
      <c r="BF1510" s="375">
        <v>46108</v>
      </c>
      <c r="BG1510" s="375"/>
      <c r="BH1510" s="687">
        <v>6178</v>
      </c>
      <c r="BI1510" s="687"/>
      <c r="BJ1510" s="373"/>
      <c r="BK1510" s="687"/>
      <c r="BL1510" s="373">
        <v>6178</v>
      </c>
      <c r="BM1510" s="373"/>
      <c r="BN1510" s="687"/>
      <c r="BO1510" s="687"/>
      <c r="BP1510" s="376"/>
      <c r="BQ1510" s="1422" t="s">
        <v>3815</v>
      </c>
      <c r="BR1510" s="1422"/>
      <c r="BS1510" s="1431" t="s">
        <v>1390</v>
      </c>
      <c r="BT1510" s="1434" t="s">
        <v>1283</v>
      </c>
      <c r="BU1510" s="1434" t="s">
        <v>2983</v>
      </c>
      <c r="BV1510" s="1345">
        <v>41094057</v>
      </c>
      <c r="BW1510" s="1435">
        <v>10410940570</v>
      </c>
      <c r="BX1510" s="798">
        <v>3000</v>
      </c>
      <c r="BY1510" s="907">
        <v>46117</v>
      </c>
      <c r="BZ1510" s="907">
        <v>46142</v>
      </c>
      <c r="CA1510" s="373"/>
      <c r="CB1510" s="373"/>
      <c r="CC1510" s="373"/>
      <c r="CD1510" s="373"/>
      <c r="CE1510" s="373"/>
      <c r="CF1510" s="373"/>
      <c r="CG1510" s="373"/>
      <c r="CH1510" s="373"/>
      <c r="CI1510" s="1371"/>
      <c r="CJ1510" s="373"/>
      <c r="CK1510" s="390"/>
      <c r="CL1510" s="373"/>
      <c r="CM1510" s="390"/>
      <c r="CN1510" s="373"/>
      <c r="CO1510" s="373"/>
      <c r="CP1510" s="373"/>
      <c r="CQ1510" s="373"/>
      <c r="CR1510" s="1371"/>
      <c r="CS1510" s="373"/>
      <c r="CT1510" s="373">
        <v>0</v>
      </c>
      <c r="CU1510" s="1371">
        <v>0</v>
      </c>
      <c r="CV1510" s="373"/>
      <c r="CW1510" s="390">
        <f t="shared" si="1335"/>
        <v>0</v>
      </c>
      <c r="CX1510" s="387"/>
      <c r="CY1510" s="390">
        <f t="shared" si="1336"/>
        <v>0</v>
      </c>
      <c r="CZ1510" s="1446"/>
      <c r="DA1510" s="390"/>
      <c r="DB1510" s="390"/>
      <c r="DC1510" s="373">
        <v>26</v>
      </c>
      <c r="DD1510" s="1371">
        <f t="shared" si="1338"/>
        <v>2600</v>
      </c>
      <c r="DE1510" s="373">
        <v>26</v>
      </c>
      <c r="DF1510" s="1371">
        <f t="shared" si="1339"/>
        <v>2600</v>
      </c>
      <c r="DG1510" s="373">
        <v>26</v>
      </c>
      <c r="DH1510" s="1371">
        <f t="shared" si="1340"/>
        <v>2600</v>
      </c>
      <c r="DI1510" s="373"/>
      <c r="DJ1510" s="373"/>
      <c r="DK1510" s="373"/>
      <c r="DL1510" s="373"/>
      <c r="DM1510" s="373"/>
      <c r="DN1510" s="373"/>
      <c r="DO1510" s="373"/>
      <c r="DP1510" s="373"/>
      <c r="DQ1510" s="373"/>
      <c r="DR1510" s="373"/>
      <c r="DS1510" s="373"/>
      <c r="DT1510" s="373"/>
      <c r="DU1510" s="793">
        <f t="shared" si="1300"/>
        <v>2600</v>
      </c>
      <c r="DV1510" s="794">
        <f t="shared" ref="DV1510:DV1541" si="1342">CE1510+CN1510+CW1510+DF1510</f>
        <v>2600</v>
      </c>
      <c r="DW1510" s="794">
        <f t="shared" si="1332"/>
        <v>2600</v>
      </c>
      <c r="DX1510" s="794">
        <f t="shared" si="1314"/>
        <v>0</v>
      </c>
      <c r="DY1510" s="794">
        <f t="shared" si="1315"/>
        <v>0</v>
      </c>
      <c r="DZ1510" s="373"/>
      <c r="EA1510" s="373"/>
      <c r="EB1510" s="373"/>
      <c r="EC1510" s="373"/>
      <c r="ED1510" s="373"/>
      <c r="EE1510" s="373"/>
      <c r="EF1510" s="373"/>
      <c r="EG1510" s="373"/>
      <c r="EH1510" s="373"/>
      <c r="EI1510" s="373"/>
      <c r="EJ1510" s="373"/>
      <c r="EK1510" s="373"/>
      <c r="EL1510" s="373"/>
      <c r="EM1510" s="373"/>
      <c r="EN1510" s="373"/>
      <c r="EO1510" s="373"/>
      <c r="EP1510" s="373"/>
      <c r="EQ1510" s="373"/>
      <c r="ER1510" s="373"/>
      <c r="ES1510" s="373"/>
      <c r="ET1510" s="373"/>
      <c r="EU1510" s="373"/>
      <c r="EV1510" s="373"/>
      <c r="EW1510" s="373"/>
      <c r="EX1510" s="373"/>
      <c r="EY1510" s="373"/>
      <c r="EZ1510" s="373"/>
      <c r="FA1510" s="373"/>
      <c r="FB1510" s="373"/>
      <c r="FC1510" s="373"/>
      <c r="FD1510" s="373"/>
      <c r="FE1510" s="373"/>
      <c r="FF1510" s="373"/>
      <c r="FG1510" s="373"/>
      <c r="FH1510" s="373"/>
      <c r="FI1510" s="1373"/>
    </row>
    <row r="1511" spans="1:165" s="846" customFormat="1" ht="48" hidden="1" customHeight="1" x14ac:dyDescent="0.25">
      <c r="A1511" s="1365">
        <v>2026</v>
      </c>
      <c r="B1511" s="1365">
        <v>479</v>
      </c>
      <c r="C1511" s="1365" t="s">
        <v>58</v>
      </c>
      <c r="D1511" s="1365">
        <v>3000654</v>
      </c>
      <c r="E1511" s="1365">
        <v>5005020</v>
      </c>
      <c r="F1511" s="1365" t="s">
        <v>2269</v>
      </c>
      <c r="G1511" s="1365" t="s">
        <v>2270</v>
      </c>
      <c r="H1511" s="1365">
        <v>93</v>
      </c>
      <c r="I1511" s="1366" t="s">
        <v>992</v>
      </c>
      <c r="J1511" s="1367" t="s">
        <v>10</v>
      </c>
      <c r="K1511" s="1367" t="s">
        <v>60</v>
      </c>
      <c r="L1511" s="1365" t="str">
        <f t="shared" si="1341"/>
        <v>2.3</v>
      </c>
      <c r="M1511" s="1368" t="s">
        <v>62</v>
      </c>
      <c r="N1511" s="1368"/>
      <c r="O1511" s="1365" t="s">
        <v>2969</v>
      </c>
      <c r="P1511" s="1365" t="s">
        <v>65</v>
      </c>
      <c r="Q1511" s="1369">
        <v>1</v>
      </c>
      <c r="R1511" s="285">
        <v>3000</v>
      </c>
      <c r="S1511" s="373"/>
      <c r="T1511" s="373"/>
      <c r="U1511" s="1365">
        <v>0</v>
      </c>
      <c r="V1511" s="1365">
        <v>26</v>
      </c>
      <c r="W1511" s="286"/>
      <c r="X1511" s="286"/>
      <c r="Y1511" s="286"/>
      <c r="Z1511" s="287"/>
      <c r="AA1511" s="287"/>
      <c r="AB1511" s="287"/>
      <c r="AC1511" s="287"/>
      <c r="AD1511" s="287"/>
      <c r="AE1511" s="285"/>
      <c r="AF1511" s="284"/>
      <c r="AG1511" s="896"/>
      <c r="AH1511" s="284">
        <f t="shared" si="1316"/>
        <v>0</v>
      </c>
      <c r="AI1511" s="284">
        <f t="shared" si="1320"/>
        <v>2600</v>
      </c>
      <c r="AJ1511" s="896"/>
      <c r="AK1511" s="907"/>
      <c r="AL1511" s="896"/>
      <c r="AM1511" s="907"/>
      <c r="AN1511" s="896"/>
      <c r="AO1511" s="1087"/>
      <c r="AP1511" s="899"/>
      <c r="AQ1511" s="896"/>
      <c r="AR1511" s="288">
        <f t="shared" si="1317"/>
        <v>2600</v>
      </c>
      <c r="AS1511" s="373" t="s">
        <v>2578</v>
      </c>
      <c r="AU1511" s="373" t="s">
        <v>3535</v>
      </c>
      <c r="AV1511" s="373" t="s">
        <v>3536</v>
      </c>
      <c r="AW1511" s="375">
        <v>46058</v>
      </c>
      <c r="AX1511" s="373" t="s">
        <v>3537</v>
      </c>
      <c r="AY1511" s="375">
        <v>46078</v>
      </c>
      <c r="AZ1511" s="373"/>
      <c r="BA1511" s="387" t="s">
        <v>3538</v>
      </c>
      <c r="BB1511" s="901" t="s">
        <v>995</v>
      </c>
      <c r="BC1511" s="1375" t="s">
        <v>3808</v>
      </c>
      <c r="BD1511" s="1375" t="s">
        <v>3809</v>
      </c>
      <c r="BE1511" s="1375" t="s">
        <v>3810</v>
      </c>
      <c r="BF1511" s="375">
        <v>46108</v>
      </c>
      <c r="BG1511" s="375"/>
      <c r="BH1511" s="687">
        <v>6179</v>
      </c>
      <c r="BI1511" s="687"/>
      <c r="BJ1511" s="373"/>
      <c r="BK1511" s="687"/>
      <c r="BL1511" s="373">
        <v>6179</v>
      </c>
      <c r="BM1511" s="373"/>
      <c r="BN1511" s="687"/>
      <c r="BO1511" s="687"/>
      <c r="BP1511" s="376"/>
      <c r="BQ1511" s="1422" t="s">
        <v>3815</v>
      </c>
      <c r="BR1511" s="1422"/>
      <c r="BS1511" s="1431" t="s">
        <v>2987</v>
      </c>
      <c r="BT1511" s="1434" t="s">
        <v>1279</v>
      </c>
      <c r="BU1511" s="1434" t="s">
        <v>2988</v>
      </c>
      <c r="BV1511" s="1345">
        <v>60368474</v>
      </c>
      <c r="BW1511" s="1435">
        <v>10603684741</v>
      </c>
      <c r="BX1511" s="798">
        <v>3000</v>
      </c>
      <c r="BY1511" s="907">
        <v>46117</v>
      </c>
      <c r="BZ1511" s="907">
        <v>46142</v>
      </c>
      <c r="CA1511" s="373"/>
      <c r="CB1511" s="373"/>
      <c r="CC1511" s="373"/>
      <c r="CD1511" s="373"/>
      <c r="CE1511" s="373"/>
      <c r="CF1511" s="373"/>
      <c r="CG1511" s="373"/>
      <c r="CH1511" s="373"/>
      <c r="CI1511" s="1371"/>
      <c r="CJ1511" s="373"/>
      <c r="CK1511" s="390"/>
      <c r="CL1511" s="373"/>
      <c r="CM1511" s="390"/>
      <c r="CN1511" s="373"/>
      <c r="CO1511" s="373"/>
      <c r="CP1511" s="373"/>
      <c r="CQ1511" s="373"/>
      <c r="CR1511" s="1371"/>
      <c r="CS1511" s="373"/>
      <c r="CT1511" s="373">
        <v>0</v>
      </c>
      <c r="CU1511" s="1371">
        <v>0</v>
      </c>
      <c r="CV1511" s="373"/>
      <c r="CW1511" s="390">
        <f t="shared" si="1335"/>
        <v>0</v>
      </c>
      <c r="CX1511" s="387"/>
      <c r="CY1511" s="390">
        <f t="shared" si="1336"/>
        <v>0</v>
      </c>
      <c r="CZ1511" s="1446"/>
      <c r="DA1511" s="390"/>
      <c r="DB1511" s="390"/>
      <c r="DC1511" s="373">
        <v>26</v>
      </c>
      <c r="DD1511" s="1371">
        <f t="shared" si="1338"/>
        <v>2600</v>
      </c>
      <c r="DE1511" s="373">
        <v>26</v>
      </c>
      <c r="DF1511" s="1371">
        <f t="shared" si="1339"/>
        <v>2600</v>
      </c>
      <c r="DG1511" s="373">
        <v>26</v>
      </c>
      <c r="DH1511" s="1371">
        <f t="shared" si="1340"/>
        <v>2600</v>
      </c>
      <c r="DI1511" s="373"/>
      <c r="DJ1511" s="373"/>
      <c r="DK1511" s="373"/>
      <c r="DL1511" s="373"/>
      <c r="DM1511" s="373"/>
      <c r="DN1511" s="373"/>
      <c r="DO1511" s="373"/>
      <c r="DP1511" s="373"/>
      <c r="DQ1511" s="373"/>
      <c r="DR1511" s="373"/>
      <c r="DS1511" s="373"/>
      <c r="DT1511" s="373"/>
      <c r="DU1511" s="793">
        <f t="shared" si="1300"/>
        <v>2600</v>
      </c>
      <c r="DV1511" s="794">
        <f t="shared" si="1342"/>
        <v>2600</v>
      </c>
      <c r="DW1511" s="794">
        <f t="shared" si="1332"/>
        <v>2600</v>
      </c>
      <c r="DX1511" s="794">
        <f t="shared" si="1314"/>
        <v>0</v>
      </c>
      <c r="DY1511" s="794">
        <f t="shared" si="1315"/>
        <v>0</v>
      </c>
      <c r="DZ1511" s="373"/>
      <c r="EA1511" s="373"/>
      <c r="EB1511" s="373"/>
      <c r="EC1511" s="373"/>
      <c r="ED1511" s="373"/>
      <c r="EE1511" s="373"/>
      <c r="EF1511" s="373"/>
      <c r="EG1511" s="373"/>
      <c r="EH1511" s="373"/>
      <c r="EI1511" s="373"/>
      <c r="EJ1511" s="373"/>
      <c r="EK1511" s="373"/>
      <c r="EL1511" s="373"/>
      <c r="EM1511" s="373"/>
      <c r="EN1511" s="373"/>
      <c r="EO1511" s="373"/>
      <c r="EP1511" s="373"/>
      <c r="EQ1511" s="373"/>
      <c r="ER1511" s="373"/>
      <c r="ES1511" s="373"/>
      <c r="ET1511" s="373"/>
      <c r="EU1511" s="373"/>
      <c r="EV1511" s="373"/>
      <c r="EW1511" s="373"/>
      <c r="EX1511" s="373"/>
      <c r="EY1511" s="373"/>
      <c r="EZ1511" s="373"/>
      <c r="FA1511" s="373"/>
      <c r="FB1511" s="373"/>
      <c r="FC1511" s="373"/>
      <c r="FD1511" s="373"/>
      <c r="FE1511" s="373"/>
      <c r="FF1511" s="373"/>
      <c r="FG1511" s="373"/>
      <c r="FH1511" s="373"/>
      <c r="FI1511" s="1373"/>
    </row>
    <row r="1512" spans="1:165" s="846" customFormat="1" ht="48" hidden="1" customHeight="1" x14ac:dyDescent="0.25">
      <c r="A1512" s="1365">
        <v>2026</v>
      </c>
      <c r="B1512" s="1365">
        <v>479</v>
      </c>
      <c r="C1512" s="1365" t="s">
        <v>58</v>
      </c>
      <c r="D1512" s="1365">
        <v>3000654</v>
      </c>
      <c r="E1512" s="1365">
        <v>5005020</v>
      </c>
      <c r="F1512" s="1365" t="s">
        <v>2269</v>
      </c>
      <c r="G1512" s="1365" t="s">
        <v>2270</v>
      </c>
      <c r="H1512" s="1365">
        <v>93</v>
      </c>
      <c r="I1512" s="1366" t="s">
        <v>992</v>
      </c>
      <c r="J1512" s="1367" t="s">
        <v>10</v>
      </c>
      <c r="K1512" s="1367" t="s">
        <v>60</v>
      </c>
      <c r="L1512" s="1365" t="str">
        <f t="shared" si="1341"/>
        <v>2.3</v>
      </c>
      <c r="M1512" s="1368" t="s">
        <v>62</v>
      </c>
      <c r="N1512" s="1368"/>
      <c r="O1512" s="1365" t="s">
        <v>2969</v>
      </c>
      <c r="P1512" s="1365" t="s">
        <v>65</v>
      </c>
      <c r="Q1512" s="1369">
        <v>1</v>
      </c>
      <c r="R1512" s="285">
        <v>3000</v>
      </c>
      <c r="S1512" s="373"/>
      <c r="T1512" s="373"/>
      <c r="U1512" s="1365">
        <v>0</v>
      </c>
      <c r="V1512" s="1365">
        <v>26</v>
      </c>
      <c r="W1512" s="286"/>
      <c r="X1512" s="286"/>
      <c r="Y1512" s="286"/>
      <c r="Z1512" s="287"/>
      <c r="AA1512" s="287"/>
      <c r="AB1512" s="287"/>
      <c r="AC1512" s="287"/>
      <c r="AD1512" s="287"/>
      <c r="AE1512" s="285"/>
      <c r="AF1512" s="284"/>
      <c r="AG1512" s="896"/>
      <c r="AH1512" s="284">
        <f t="shared" si="1316"/>
        <v>0</v>
      </c>
      <c r="AI1512" s="284">
        <f t="shared" si="1320"/>
        <v>2600</v>
      </c>
      <c r="AJ1512" s="896"/>
      <c r="AK1512" s="907"/>
      <c r="AL1512" s="896"/>
      <c r="AM1512" s="907"/>
      <c r="AN1512" s="896"/>
      <c r="AO1512" s="1087"/>
      <c r="AP1512" s="899"/>
      <c r="AQ1512" s="896"/>
      <c r="AR1512" s="288">
        <f t="shared" si="1317"/>
        <v>2600</v>
      </c>
      <c r="AS1512" s="373" t="s">
        <v>2578</v>
      </c>
      <c r="AU1512" s="373" t="s">
        <v>3535</v>
      </c>
      <c r="AV1512" s="373" t="s">
        <v>3536</v>
      </c>
      <c r="AW1512" s="375">
        <v>46058</v>
      </c>
      <c r="AX1512" s="373" t="s">
        <v>3537</v>
      </c>
      <c r="AY1512" s="375">
        <v>46078</v>
      </c>
      <c r="AZ1512" s="373"/>
      <c r="BA1512" s="387" t="s">
        <v>3538</v>
      </c>
      <c r="BB1512" s="901" t="s">
        <v>995</v>
      </c>
      <c r="BC1512" s="1375" t="s">
        <v>3808</v>
      </c>
      <c r="BD1512" s="1375" t="s">
        <v>3809</v>
      </c>
      <c r="BE1512" s="1375" t="s">
        <v>3810</v>
      </c>
      <c r="BF1512" s="375">
        <v>46108</v>
      </c>
      <c r="BG1512" s="375"/>
      <c r="BH1512" s="687">
        <v>6180</v>
      </c>
      <c r="BI1512" s="687"/>
      <c r="BJ1512" s="373"/>
      <c r="BK1512" s="687"/>
      <c r="BL1512" s="373">
        <v>6180</v>
      </c>
      <c r="BM1512" s="373"/>
      <c r="BN1512" s="687"/>
      <c r="BO1512" s="687"/>
      <c r="BP1512" s="376"/>
      <c r="BQ1512" s="1422" t="s">
        <v>3815</v>
      </c>
      <c r="BR1512" s="1422"/>
      <c r="BS1512" s="1431" t="s">
        <v>2873</v>
      </c>
      <c r="BT1512" s="1434" t="s">
        <v>3431</v>
      </c>
      <c r="BU1512" s="1434" t="s">
        <v>3432</v>
      </c>
      <c r="BV1512" s="1345">
        <v>71043254</v>
      </c>
      <c r="BW1512" s="1435">
        <v>10710432541</v>
      </c>
      <c r="BX1512" s="798">
        <v>3000</v>
      </c>
      <c r="BY1512" s="907">
        <v>46117</v>
      </c>
      <c r="BZ1512" s="907">
        <v>46142</v>
      </c>
      <c r="CA1512" s="373"/>
      <c r="CB1512" s="373"/>
      <c r="CC1512" s="373"/>
      <c r="CD1512" s="373"/>
      <c r="CE1512" s="373"/>
      <c r="CF1512" s="373"/>
      <c r="CG1512" s="373"/>
      <c r="CH1512" s="373"/>
      <c r="CI1512" s="1371"/>
      <c r="CJ1512" s="373"/>
      <c r="CK1512" s="390"/>
      <c r="CL1512" s="373"/>
      <c r="CM1512" s="390"/>
      <c r="CN1512" s="373"/>
      <c r="CO1512" s="373"/>
      <c r="CP1512" s="373"/>
      <c r="CQ1512" s="373"/>
      <c r="CR1512" s="1371"/>
      <c r="CS1512" s="373"/>
      <c r="CT1512" s="373">
        <v>0</v>
      </c>
      <c r="CU1512" s="1371">
        <v>0</v>
      </c>
      <c r="CV1512" s="373"/>
      <c r="CW1512" s="390">
        <f t="shared" si="1335"/>
        <v>0</v>
      </c>
      <c r="CX1512" s="387"/>
      <c r="CY1512" s="390">
        <f t="shared" si="1336"/>
        <v>0</v>
      </c>
      <c r="CZ1512" s="1446"/>
      <c r="DA1512" s="390"/>
      <c r="DB1512" s="390"/>
      <c r="DC1512" s="373">
        <v>26</v>
      </c>
      <c r="DD1512" s="1371">
        <f t="shared" si="1338"/>
        <v>2600</v>
      </c>
      <c r="DE1512" s="373">
        <v>26</v>
      </c>
      <c r="DF1512" s="1371">
        <f t="shared" si="1339"/>
        <v>2600</v>
      </c>
      <c r="DG1512" s="373">
        <v>26</v>
      </c>
      <c r="DH1512" s="1371">
        <f t="shared" si="1340"/>
        <v>2600</v>
      </c>
      <c r="DI1512" s="373"/>
      <c r="DJ1512" s="373"/>
      <c r="DK1512" s="373"/>
      <c r="DL1512" s="373"/>
      <c r="DM1512" s="373"/>
      <c r="DN1512" s="373"/>
      <c r="DO1512" s="373"/>
      <c r="DP1512" s="373"/>
      <c r="DQ1512" s="373"/>
      <c r="DR1512" s="373"/>
      <c r="DS1512" s="373"/>
      <c r="DT1512" s="373"/>
      <c r="DU1512" s="793">
        <f t="shared" si="1300"/>
        <v>2600</v>
      </c>
      <c r="DV1512" s="794">
        <f t="shared" si="1342"/>
        <v>2600</v>
      </c>
      <c r="DW1512" s="794">
        <f t="shared" si="1332"/>
        <v>2600</v>
      </c>
      <c r="DX1512" s="794">
        <f t="shared" si="1314"/>
        <v>0</v>
      </c>
      <c r="DY1512" s="794">
        <f t="shared" si="1315"/>
        <v>0</v>
      </c>
      <c r="DZ1512" s="373"/>
      <c r="EA1512" s="373"/>
      <c r="EB1512" s="373"/>
      <c r="EC1512" s="373"/>
      <c r="ED1512" s="373"/>
      <c r="EE1512" s="373"/>
      <c r="EF1512" s="373"/>
      <c r="EG1512" s="373"/>
      <c r="EH1512" s="373"/>
      <c r="EI1512" s="373"/>
      <c r="EJ1512" s="373"/>
      <c r="EK1512" s="373"/>
      <c r="EL1512" s="373"/>
      <c r="EM1512" s="373"/>
      <c r="EN1512" s="373"/>
      <c r="EO1512" s="373"/>
      <c r="EP1512" s="373"/>
      <c r="EQ1512" s="373"/>
      <c r="ER1512" s="373"/>
      <c r="ES1512" s="373"/>
      <c r="ET1512" s="373"/>
      <c r="EU1512" s="373"/>
      <c r="EV1512" s="373"/>
      <c r="EW1512" s="373"/>
      <c r="EX1512" s="373"/>
      <c r="EY1512" s="373"/>
      <c r="EZ1512" s="373"/>
      <c r="FA1512" s="373"/>
      <c r="FB1512" s="373"/>
      <c r="FC1512" s="373"/>
      <c r="FD1512" s="373"/>
      <c r="FE1512" s="373"/>
      <c r="FF1512" s="373"/>
      <c r="FG1512" s="373"/>
      <c r="FH1512" s="373"/>
      <c r="FI1512" s="1373"/>
    </row>
    <row r="1513" spans="1:165" s="846" customFormat="1" ht="48" hidden="1" customHeight="1" x14ac:dyDescent="0.25">
      <c r="A1513" s="1365">
        <v>2026</v>
      </c>
      <c r="B1513" s="1365">
        <v>479</v>
      </c>
      <c r="C1513" s="1365" t="s">
        <v>58</v>
      </c>
      <c r="D1513" s="1365">
        <v>3000654</v>
      </c>
      <c r="E1513" s="1365">
        <v>5005020</v>
      </c>
      <c r="F1513" s="1365" t="s">
        <v>2269</v>
      </c>
      <c r="G1513" s="1365" t="s">
        <v>2270</v>
      </c>
      <c r="H1513" s="1365">
        <v>93</v>
      </c>
      <c r="I1513" s="1366" t="s">
        <v>992</v>
      </c>
      <c r="J1513" s="1367" t="s">
        <v>10</v>
      </c>
      <c r="K1513" s="1367" t="s">
        <v>60</v>
      </c>
      <c r="L1513" s="1365" t="str">
        <f t="shared" si="1341"/>
        <v>2.3</v>
      </c>
      <c r="M1513" s="1368" t="s">
        <v>62</v>
      </c>
      <c r="N1513" s="1368"/>
      <c r="O1513" s="1365" t="s">
        <v>2969</v>
      </c>
      <c r="P1513" s="1365" t="s">
        <v>65</v>
      </c>
      <c r="Q1513" s="1369">
        <v>1</v>
      </c>
      <c r="R1513" s="285">
        <v>3000</v>
      </c>
      <c r="S1513" s="373"/>
      <c r="T1513" s="373"/>
      <c r="U1513" s="1365">
        <v>0</v>
      </c>
      <c r="V1513" s="1365">
        <v>26</v>
      </c>
      <c r="W1513" s="286"/>
      <c r="X1513" s="286"/>
      <c r="Y1513" s="286"/>
      <c r="Z1513" s="287"/>
      <c r="AA1513" s="287"/>
      <c r="AB1513" s="287"/>
      <c r="AC1513" s="287"/>
      <c r="AD1513" s="287"/>
      <c r="AE1513" s="285"/>
      <c r="AF1513" s="284"/>
      <c r="AG1513" s="896"/>
      <c r="AH1513" s="284">
        <f t="shared" si="1316"/>
        <v>0</v>
      </c>
      <c r="AI1513" s="284">
        <f t="shared" si="1320"/>
        <v>2600</v>
      </c>
      <c r="AJ1513" s="896"/>
      <c r="AK1513" s="907"/>
      <c r="AL1513" s="896"/>
      <c r="AM1513" s="907"/>
      <c r="AN1513" s="896"/>
      <c r="AO1513" s="1087"/>
      <c r="AP1513" s="899"/>
      <c r="AQ1513" s="896"/>
      <c r="AR1513" s="288">
        <f t="shared" si="1317"/>
        <v>2600</v>
      </c>
      <c r="AS1513" s="373" t="s">
        <v>2578</v>
      </c>
      <c r="AU1513" s="373" t="s">
        <v>3535</v>
      </c>
      <c r="AV1513" s="373" t="s">
        <v>3536</v>
      </c>
      <c r="AW1513" s="375">
        <v>46058</v>
      </c>
      <c r="AX1513" s="373" t="s">
        <v>3537</v>
      </c>
      <c r="AY1513" s="375">
        <v>46078</v>
      </c>
      <c r="AZ1513" s="373"/>
      <c r="BA1513" s="387" t="s">
        <v>3538</v>
      </c>
      <c r="BB1513" s="901" t="s">
        <v>995</v>
      </c>
      <c r="BC1513" s="1375" t="s">
        <v>3808</v>
      </c>
      <c r="BD1513" s="1375" t="s">
        <v>3809</v>
      </c>
      <c r="BE1513" s="1375" t="s">
        <v>3810</v>
      </c>
      <c r="BF1513" s="375">
        <v>46108</v>
      </c>
      <c r="BG1513" s="375"/>
      <c r="BH1513" s="687">
        <v>6181</v>
      </c>
      <c r="BI1513" s="687"/>
      <c r="BJ1513" s="373"/>
      <c r="BK1513" s="687"/>
      <c r="BL1513" s="373">
        <v>6181</v>
      </c>
      <c r="BM1513" s="373"/>
      <c r="BN1513" s="687"/>
      <c r="BO1513" s="687"/>
      <c r="BP1513" s="376"/>
      <c r="BQ1513" s="1422" t="s">
        <v>3815</v>
      </c>
      <c r="BR1513" s="1422"/>
      <c r="BS1513" s="1431" t="s">
        <v>2449</v>
      </c>
      <c r="BT1513" s="1723" t="s">
        <v>1284</v>
      </c>
      <c r="BU1513" s="1723" t="s">
        <v>3440</v>
      </c>
      <c r="BV1513" s="1724">
        <v>40655345</v>
      </c>
      <c r="BW1513" s="1725">
        <v>10406553456</v>
      </c>
      <c r="BX1513" s="798">
        <v>3000</v>
      </c>
      <c r="BY1513" s="907">
        <v>46117</v>
      </c>
      <c r="BZ1513" s="907">
        <v>46142</v>
      </c>
      <c r="CA1513" s="373"/>
      <c r="CB1513" s="373"/>
      <c r="CC1513" s="373"/>
      <c r="CD1513" s="373"/>
      <c r="CE1513" s="373"/>
      <c r="CF1513" s="373"/>
      <c r="CG1513" s="373"/>
      <c r="CH1513" s="373"/>
      <c r="CI1513" s="1371"/>
      <c r="CJ1513" s="373"/>
      <c r="CK1513" s="390"/>
      <c r="CL1513" s="373"/>
      <c r="CM1513" s="390"/>
      <c r="CN1513" s="373"/>
      <c r="CO1513" s="373"/>
      <c r="CP1513" s="373"/>
      <c r="CQ1513" s="373"/>
      <c r="CR1513" s="1371"/>
      <c r="CS1513" s="373"/>
      <c r="CT1513" s="373">
        <v>0</v>
      </c>
      <c r="CU1513" s="1371">
        <v>0</v>
      </c>
      <c r="CV1513" s="373"/>
      <c r="CW1513" s="390">
        <f t="shared" si="1335"/>
        <v>0</v>
      </c>
      <c r="CX1513" s="387"/>
      <c r="CY1513" s="390">
        <f t="shared" si="1336"/>
        <v>0</v>
      </c>
      <c r="CZ1513" s="1446"/>
      <c r="DA1513" s="390"/>
      <c r="DB1513" s="390"/>
      <c r="DC1513" s="373">
        <v>26</v>
      </c>
      <c r="DD1513" s="1371">
        <f t="shared" si="1338"/>
        <v>2600</v>
      </c>
      <c r="DE1513" s="373">
        <v>26</v>
      </c>
      <c r="DF1513" s="1371">
        <f t="shared" si="1339"/>
        <v>2600</v>
      </c>
      <c r="DG1513" s="373">
        <v>26</v>
      </c>
      <c r="DH1513" s="1371">
        <f t="shared" si="1340"/>
        <v>2600</v>
      </c>
      <c r="DI1513" s="373"/>
      <c r="DJ1513" s="373"/>
      <c r="DK1513" s="373"/>
      <c r="DL1513" s="373"/>
      <c r="DM1513" s="373"/>
      <c r="DN1513" s="373"/>
      <c r="DO1513" s="373"/>
      <c r="DP1513" s="373"/>
      <c r="DQ1513" s="373"/>
      <c r="DR1513" s="373"/>
      <c r="DS1513" s="373"/>
      <c r="DT1513" s="373"/>
      <c r="DU1513" s="793">
        <f t="shared" si="1300"/>
        <v>2600</v>
      </c>
      <c r="DV1513" s="794">
        <f t="shared" si="1342"/>
        <v>2600</v>
      </c>
      <c r="DW1513" s="794">
        <f t="shared" si="1332"/>
        <v>2600</v>
      </c>
      <c r="DX1513" s="794">
        <f t="shared" si="1314"/>
        <v>0</v>
      </c>
      <c r="DY1513" s="794">
        <f t="shared" si="1315"/>
        <v>0</v>
      </c>
      <c r="DZ1513" s="373"/>
      <c r="EA1513" s="373"/>
      <c r="EB1513" s="373"/>
      <c r="EC1513" s="373"/>
      <c r="ED1513" s="373"/>
      <c r="EE1513" s="373"/>
      <c r="EF1513" s="373"/>
      <c r="EG1513" s="373"/>
      <c r="EH1513" s="373"/>
      <c r="EI1513" s="373"/>
      <c r="EJ1513" s="373"/>
      <c r="EK1513" s="373"/>
      <c r="EL1513" s="373"/>
      <c r="EM1513" s="373"/>
      <c r="EN1513" s="373"/>
      <c r="EO1513" s="373"/>
      <c r="EP1513" s="373"/>
      <c r="EQ1513" s="373"/>
      <c r="ER1513" s="373"/>
      <c r="ES1513" s="373"/>
      <c r="ET1513" s="373"/>
      <c r="EU1513" s="373"/>
      <c r="EV1513" s="373"/>
      <c r="EW1513" s="373"/>
      <c r="EX1513" s="373"/>
      <c r="EY1513" s="373"/>
      <c r="EZ1513" s="373"/>
      <c r="FA1513" s="373"/>
      <c r="FB1513" s="373"/>
      <c r="FC1513" s="373"/>
      <c r="FD1513" s="373"/>
      <c r="FE1513" s="373"/>
      <c r="FF1513" s="373"/>
      <c r="FG1513" s="373"/>
      <c r="FH1513" s="373"/>
      <c r="FI1513" s="1373"/>
    </row>
    <row r="1514" spans="1:165" s="846" customFormat="1" ht="48" hidden="1" customHeight="1" x14ac:dyDescent="0.25">
      <c r="A1514" s="1365">
        <v>2026</v>
      </c>
      <c r="B1514" s="1365">
        <v>479</v>
      </c>
      <c r="C1514" s="1365" t="s">
        <v>58</v>
      </c>
      <c r="D1514" s="1365">
        <v>3000654</v>
      </c>
      <c r="E1514" s="1365">
        <v>5005020</v>
      </c>
      <c r="F1514" s="1365" t="s">
        <v>2269</v>
      </c>
      <c r="G1514" s="1365" t="s">
        <v>2270</v>
      </c>
      <c r="H1514" s="1365">
        <v>93</v>
      </c>
      <c r="I1514" s="1366" t="s">
        <v>992</v>
      </c>
      <c r="J1514" s="1367" t="s">
        <v>10</v>
      </c>
      <c r="K1514" s="1367" t="s">
        <v>60</v>
      </c>
      <c r="L1514" s="1365" t="str">
        <f t="shared" si="1341"/>
        <v>2.3</v>
      </c>
      <c r="M1514" s="1368" t="s">
        <v>62</v>
      </c>
      <c r="N1514" s="1368"/>
      <c r="O1514" s="1365" t="s">
        <v>2969</v>
      </c>
      <c r="P1514" s="1365" t="s">
        <v>65</v>
      </c>
      <c r="Q1514" s="1369">
        <v>1</v>
      </c>
      <c r="R1514" s="285">
        <v>3000</v>
      </c>
      <c r="S1514" s="373"/>
      <c r="T1514" s="373"/>
      <c r="U1514" s="1365">
        <v>0</v>
      </c>
      <c r="V1514" s="1365">
        <v>26</v>
      </c>
      <c r="W1514" s="286"/>
      <c r="X1514" s="286"/>
      <c r="Y1514" s="286"/>
      <c r="Z1514" s="287"/>
      <c r="AA1514" s="287"/>
      <c r="AB1514" s="287"/>
      <c r="AC1514" s="287"/>
      <c r="AD1514" s="287"/>
      <c r="AE1514" s="285"/>
      <c r="AF1514" s="284"/>
      <c r="AG1514" s="896"/>
      <c r="AH1514" s="284">
        <f t="shared" si="1316"/>
        <v>0</v>
      </c>
      <c r="AI1514" s="284">
        <f t="shared" si="1320"/>
        <v>2600</v>
      </c>
      <c r="AJ1514" s="896"/>
      <c r="AK1514" s="907"/>
      <c r="AL1514" s="896"/>
      <c r="AM1514" s="907"/>
      <c r="AN1514" s="896"/>
      <c r="AO1514" s="1087"/>
      <c r="AP1514" s="899"/>
      <c r="AQ1514" s="896"/>
      <c r="AR1514" s="288">
        <f t="shared" si="1317"/>
        <v>2600</v>
      </c>
      <c r="AS1514" s="373" t="s">
        <v>2578</v>
      </c>
      <c r="AU1514" s="373" t="s">
        <v>3535</v>
      </c>
      <c r="AV1514" s="373" t="s">
        <v>3536</v>
      </c>
      <c r="AW1514" s="375">
        <v>46058</v>
      </c>
      <c r="AX1514" s="373" t="s">
        <v>3537</v>
      </c>
      <c r="AY1514" s="375">
        <v>46078</v>
      </c>
      <c r="AZ1514" s="373"/>
      <c r="BA1514" s="387" t="s">
        <v>3538</v>
      </c>
      <c r="BB1514" s="901" t="s">
        <v>995</v>
      </c>
      <c r="BC1514" s="1375" t="s">
        <v>3808</v>
      </c>
      <c r="BD1514" s="1375" t="s">
        <v>3809</v>
      </c>
      <c r="BE1514" s="1375" t="s">
        <v>3810</v>
      </c>
      <c r="BF1514" s="375">
        <v>46108</v>
      </c>
      <c r="BG1514" s="375"/>
      <c r="BH1514" s="687">
        <v>6182</v>
      </c>
      <c r="BI1514" s="687"/>
      <c r="BJ1514" s="373"/>
      <c r="BK1514" s="687"/>
      <c r="BL1514" s="373">
        <v>6182</v>
      </c>
      <c r="BM1514" s="373"/>
      <c r="BN1514" s="687"/>
      <c r="BO1514" s="687"/>
      <c r="BP1514" s="376"/>
      <c r="BQ1514" s="1422" t="s">
        <v>3815</v>
      </c>
      <c r="BR1514" s="1422"/>
      <c r="BS1514" s="1431" t="s">
        <v>1119</v>
      </c>
      <c r="BT1514" s="1726" t="s">
        <v>3441</v>
      </c>
      <c r="BU1514" s="1726" t="s">
        <v>2718</v>
      </c>
      <c r="BV1514" s="1340">
        <v>44993053</v>
      </c>
      <c r="BW1514" s="1348">
        <v>10449930539</v>
      </c>
      <c r="BX1514" s="798">
        <v>3000</v>
      </c>
      <c r="BY1514" s="907">
        <v>46117</v>
      </c>
      <c r="BZ1514" s="907">
        <v>46142</v>
      </c>
      <c r="CA1514" s="373"/>
      <c r="CB1514" s="373"/>
      <c r="CC1514" s="373"/>
      <c r="CD1514" s="373"/>
      <c r="CE1514" s="373"/>
      <c r="CF1514" s="373"/>
      <c r="CG1514" s="373"/>
      <c r="CH1514" s="373"/>
      <c r="CI1514" s="1371"/>
      <c r="CJ1514" s="373"/>
      <c r="CK1514" s="390"/>
      <c r="CL1514" s="373"/>
      <c r="CM1514" s="390"/>
      <c r="CN1514" s="373"/>
      <c r="CO1514" s="373"/>
      <c r="CP1514" s="373"/>
      <c r="CQ1514" s="373"/>
      <c r="CR1514" s="1371"/>
      <c r="CS1514" s="373"/>
      <c r="CT1514" s="373">
        <v>0</v>
      </c>
      <c r="CU1514" s="1371">
        <v>0</v>
      </c>
      <c r="CV1514" s="373"/>
      <c r="CW1514" s="390">
        <f t="shared" si="1335"/>
        <v>0</v>
      </c>
      <c r="CX1514" s="387"/>
      <c r="CY1514" s="390">
        <f t="shared" si="1336"/>
        <v>0</v>
      </c>
      <c r="CZ1514" s="1446"/>
      <c r="DA1514" s="390"/>
      <c r="DB1514" s="390"/>
      <c r="DC1514" s="373">
        <v>26</v>
      </c>
      <c r="DD1514" s="1371">
        <f t="shared" si="1338"/>
        <v>2600</v>
      </c>
      <c r="DE1514" s="373">
        <v>26</v>
      </c>
      <c r="DF1514" s="1371">
        <f t="shared" si="1339"/>
        <v>2600</v>
      </c>
      <c r="DG1514" s="373">
        <v>26</v>
      </c>
      <c r="DH1514" s="1371">
        <f t="shared" si="1340"/>
        <v>2600</v>
      </c>
      <c r="DI1514" s="373"/>
      <c r="DJ1514" s="373"/>
      <c r="DK1514" s="373"/>
      <c r="DL1514" s="373"/>
      <c r="DM1514" s="373"/>
      <c r="DN1514" s="373"/>
      <c r="DO1514" s="373"/>
      <c r="DP1514" s="373"/>
      <c r="DQ1514" s="373"/>
      <c r="DR1514" s="373"/>
      <c r="DS1514" s="373"/>
      <c r="DT1514" s="373"/>
      <c r="DU1514" s="793">
        <f t="shared" si="1300"/>
        <v>2600</v>
      </c>
      <c r="DV1514" s="794">
        <f t="shared" si="1342"/>
        <v>2600</v>
      </c>
      <c r="DW1514" s="794">
        <f t="shared" si="1332"/>
        <v>2600</v>
      </c>
      <c r="DX1514" s="794">
        <f t="shared" si="1314"/>
        <v>0</v>
      </c>
      <c r="DY1514" s="794">
        <f t="shared" si="1315"/>
        <v>0</v>
      </c>
      <c r="DZ1514" s="373"/>
      <c r="EA1514" s="373"/>
      <c r="EB1514" s="373"/>
      <c r="EC1514" s="373"/>
      <c r="ED1514" s="373"/>
      <c r="EE1514" s="373"/>
      <c r="EF1514" s="373"/>
      <c r="EG1514" s="373"/>
      <c r="EH1514" s="373"/>
      <c r="EI1514" s="373"/>
      <c r="EJ1514" s="373"/>
      <c r="EK1514" s="373"/>
      <c r="EL1514" s="373"/>
      <c r="EM1514" s="373"/>
      <c r="EN1514" s="373"/>
      <c r="EO1514" s="373"/>
      <c r="EP1514" s="373"/>
      <c r="EQ1514" s="373"/>
      <c r="ER1514" s="373"/>
      <c r="ES1514" s="373"/>
      <c r="ET1514" s="373"/>
      <c r="EU1514" s="373"/>
      <c r="EV1514" s="373"/>
      <c r="EW1514" s="373"/>
      <c r="EX1514" s="373"/>
      <c r="EY1514" s="373"/>
      <c r="EZ1514" s="373"/>
      <c r="FA1514" s="373"/>
      <c r="FB1514" s="373"/>
      <c r="FC1514" s="373"/>
      <c r="FD1514" s="373"/>
      <c r="FE1514" s="373"/>
      <c r="FF1514" s="373"/>
      <c r="FG1514" s="373"/>
      <c r="FH1514" s="373"/>
      <c r="FI1514" s="1373"/>
    </row>
    <row r="1515" spans="1:165" s="846" customFormat="1" ht="48" hidden="1" customHeight="1" x14ac:dyDescent="0.25">
      <c r="A1515" s="1365">
        <v>2026</v>
      </c>
      <c r="B1515" s="1365">
        <v>479</v>
      </c>
      <c r="C1515" s="1365" t="s">
        <v>58</v>
      </c>
      <c r="D1515" s="1365">
        <v>3000654</v>
      </c>
      <c r="E1515" s="1365">
        <v>5005020</v>
      </c>
      <c r="F1515" s="1365" t="s">
        <v>2269</v>
      </c>
      <c r="G1515" s="1365" t="s">
        <v>2270</v>
      </c>
      <c r="H1515" s="1365">
        <v>93</v>
      </c>
      <c r="I1515" s="1366" t="s">
        <v>992</v>
      </c>
      <c r="J1515" s="1367" t="s">
        <v>10</v>
      </c>
      <c r="K1515" s="1367" t="s">
        <v>60</v>
      </c>
      <c r="L1515" s="1365" t="str">
        <f t="shared" si="1341"/>
        <v>2.3</v>
      </c>
      <c r="M1515" s="1368" t="s">
        <v>62</v>
      </c>
      <c r="N1515" s="1368"/>
      <c r="O1515" s="1365" t="s">
        <v>2969</v>
      </c>
      <c r="P1515" s="1365" t="s">
        <v>65</v>
      </c>
      <c r="Q1515" s="1369">
        <v>1</v>
      </c>
      <c r="R1515" s="285">
        <v>3000</v>
      </c>
      <c r="S1515" s="373"/>
      <c r="T1515" s="373"/>
      <c r="U1515" s="1365">
        <v>0</v>
      </c>
      <c r="V1515" s="1365">
        <v>26</v>
      </c>
      <c r="W1515" s="286"/>
      <c r="X1515" s="286"/>
      <c r="Y1515" s="286"/>
      <c r="Z1515" s="287"/>
      <c r="AA1515" s="287"/>
      <c r="AB1515" s="287"/>
      <c r="AC1515" s="287"/>
      <c r="AD1515" s="287"/>
      <c r="AE1515" s="285"/>
      <c r="AF1515" s="284"/>
      <c r="AG1515" s="896"/>
      <c r="AH1515" s="284">
        <f t="shared" si="1316"/>
        <v>0</v>
      </c>
      <c r="AI1515" s="284">
        <f t="shared" si="1320"/>
        <v>2600</v>
      </c>
      <c r="AJ1515" s="896"/>
      <c r="AK1515" s="907"/>
      <c r="AL1515" s="896"/>
      <c r="AM1515" s="907"/>
      <c r="AN1515" s="896"/>
      <c r="AO1515" s="1087"/>
      <c r="AP1515" s="899"/>
      <c r="AQ1515" s="896"/>
      <c r="AR1515" s="288">
        <f t="shared" si="1317"/>
        <v>2600</v>
      </c>
      <c r="AS1515" s="373" t="s">
        <v>2578</v>
      </c>
      <c r="AU1515" s="373" t="s">
        <v>3535</v>
      </c>
      <c r="AV1515" s="373" t="s">
        <v>3536</v>
      </c>
      <c r="AW1515" s="375">
        <v>46058</v>
      </c>
      <c r="AX1515" s="373" t="s">
        <v>3537</v>
      </c>
      <c r="AY1515" s="375">
        <v>46078</v>
      </c>
      <c r="AZ1515" s="373"/>
      <c r="BA1515" s="387" t="s">
        <v>3538</v>
      </c>
      <c r="BB1515" s="901" t="s">
        <v>995</v>
      </c>
      <c r="BC1515" s="1375" t="s">
        <v>3808</v>
      </c>
      <c r="BD1515" s="1375" t="s">
        <v>3809</v>
      </c>
      <c r="BE1515" s="1375" t="s">
        <v>3810</v>
      </c>
      <c r="BF1515" s="375">
        <v>46108</v>
      </c>
      <c r="BG1515" s="375"/>
      <c r="BH1515" s="687">
        <v>6183</v>
      </c>
      <c r="BI1515" s="687"/>
      <c r="BJ1515" s="373"/>
      <c r="BK1515" s="687"/>
      <c r="BL1515" s="373">
        <v>6183</v>
      </c>
      <c r="BM1515" s="373"/>
      <c r="BN1515" s="687"/>
      <c r="BO1515" s="687"/>
      <c r="BP1515" s="376"/>
      <c r="BQ1515" s="1422" t="s">
        <v>3815</v>
      </c>
      <c r="BR1515" s="1422"/>
      <c r="BS1515" s="1431" t="s">
        <v>3443</v>
      </c>
      <c r="BT1515" s="1723" t="s">
        <v>1119</v>
      </c>
      <c r="BU1515" s="1723" t="s">
        <v>3444</v>
      </c>
      <c r="BV1515" s="1724">
        <v>77530077</v>
      </c>
      <c r="BW1515" s="1725">
        <v>10775300774</v>
      </c>
      <c r="BX1515" s="798">
        <v>3000</v>
      </c>
      <c r="BY1515" s="907">
        <v>46117</v>
      </c>
      <c r="BZ1515" s="907">
        <v>46142</v>
      </c>
      <c r="CA1515" s="373"/>
      <c r="CB1515" s="373"/>
      <c r="CC1515" s="373"/>
      <c r="CD1515" s="373"/>
      <c r="CE1515" s="373"/>
      <c r="CF1515" s="373"/>
      <c r="CG1515" s="373"/>
      <c r="CH1515" s="373"/>
      <c r="CI1515" s="1371"/>
      <c r="CJ1515" s="373"/>
      <c r="CK1515" s="390"/>
      <c r="CL1515" s="373"/>
      <c r="CM1515" s="390"/>
      <c r="CN1515" s="373"/>
      <c r="CO1515" s="373"/>
      <c r="CP1515" s="373"/>
      <c r="CQ1515" s="373"/>
      <c r="CR1515" s="1371"/>
      <c r="CS1515" s="373"/>
      <c r="CT1515" s="373">
        <v>0</v>
      </c>
      <c r="CU1515" s="1371">
        <v>0</v>
      </c>
      <c r="CV1515" s="373"/>
      <c r="CW1515" s="390">
        <f t="shared" si="1335"/>
        <v>0</v>
      </c>
      <c r="CX1515" s="387"/>
      <c r="CY1515" s="390">
        <f t="shared" si="1336"/>
        <v>0</v>
      </c>
      <c r="CZ1515" s="1446"/>
      <c r="DA1515" s="390"/>
      <c r="DB1515" s="390"/>
      <c r="DC1515" s="373">
        <v>26</v>
      </c>
      <c r="DD1515" s="1371">
        <f t="shared" si="1338"/>
        <v>2600</v>
      </c>
      <c r="DE1515" s="373">
        <v>26</v>
      </c>
      <c r="DF1515" s="1371">
        <f t="shared" si="1339"/>
        <v>2600</v>
      </c>
      <c r="DG1515" s="373">
        <v>26</v>
      </c>
      <c r="DH1515" s="1371">
        <f t="shared" si="1340"/>
        <v>2600</v>
      </c>
      <c r="DI1515" s="373"/>
      <c r="DJ1515" s="373"/>
      <c r="DK1515" s="373"/>
      <c r="DL1515" s="373"/>
      <c r="DM1515" s="373"/>
      <c r="DN1515" s="373"/>
      <c r="DO1515" s="373"/>
      <c r="DP1515" s="373"/>
      <c r="DQ1515" s="373"/>
      <c r="DR1515" s="373"/>
      <c r="DS1515" s="373"/>
      <c r="DT1515" s="373"/>
      <c r="DU1515" s="793">
        <f t="shared" si="1300"/>
        <v>2600</v>
      </c>
      <c r="DV1515" s="794">
        <f t="shared" si="1342"/>
        <v>2600</v>
      </c>
      <c r="DW1515" s="794">
        <f t="shared" si="1332"/>
        <v>2600</v>
      </c>
      <c r="DX1515" s="794">
        <f t="shared" si="1314"/>
        <v>0</v>
      </c>
      <c r="DY1515" s="794">
        <f t="shared" si="1315"/>
        <v>0</v>
      </c>
      <c r="DZ1515" s="373"/>
      <c r="EA1515" s="373"/>
      <c r="EB1515" s="373"/>
      <c r="EC1515" s="373"/>
      <c r="ED1515" s="373"/>
      <c r="EE1515" s="373"/>
      <c r="EF1515" s="373"/>
      <c r="EG1515" s="373"/>
      <c r="EH1515" s="373"/>
      <c r="EI1515" s="373"/>
      <c r="EJ1515" s="373"/>
      <c r="EK1515" s="373"/>
      <c r="EL1515" s="373"/>
      <c r="EM1515" s="373"/>
      <c r="EN1515" s="373"/>
      <c r="EO1515" s="373"/>
      <c r="EP1515" s="373"/>
      <c r="EQ1515" s="373"/>
      <c r="ER1515" s="373"/>
      <c r="ES1515" s="373"/>
      <c r="ET1515" s="373"/>
      <c r="EU1515" s="373"/>
      <c r="EV1515" s="373"/>
      <c r="EW1515" s="373"/>
      <c r="EX1515" s="373"/>
      <c r="EY1515" s="373"/>
      <c r="EZ1515" s="373"/>
      <c r="FA1515" s="373"/>
      <c r="FB1515" s="373"/>
      <c r="FC1515" s="373"/>
      <c r="FD1515" s="373"/>
      <c r="FE1515" s="373"/>
      <c r="FF1515" s="373"/>
      <c r="FG1515" s="373"/>
      <c r="FH1515" s="373"/>
      <c r="FI1515" s="1373"/>
    </row>
    <row r="1516" spans="1:165" s="846" customFormat="1" ht="48" hidden="1" customHeight="1" x14ac:dyDescent="0.25">
      <c r="A1516" s="1365">
        <v>2026</v>
      </c>
      <c r="B1516" s="1365">
        <v>479</v>
      </c>
      <c r="C1516" s="1365" t="s">
        <v>58</v>
      </c>
      <c r="D1516" s="1365">
        <v>3000654</v>
      </c>
      <c r="E1516" s="1365">
        <v>5005020</v>
      </c>
      <c r="F1516" s="1365" t="s">
        <v>2269</v>
      </c>
      <c r="G1516" s="1365" t="s">
        <v>2270</v>
      </c>
      <c r="H1516" s="1365">
        <v>93</v>
      </c>
      <c r="I1516" s="1366" t="s">
        <v>992</v>
      </c>
      <c r="J1516" s="1367" t="s">
        <v>10</v>
      </c>
      <c r="K1516" s="1367" t="s">
        <v>60</v>
      </c>
      <c r="L1516" s="1365" t="str">
        <f t="shared" si="1341"/>
        <v>2.3</v>
      </c>
      <c r="M1516" s="1368" t="s">
        <v>62</v>
      </c>
      <c r="N1516" s="1368"/>
      <c r="O1516" s="1365" t="s">
        <v>2969</v>
      </c>
      <c r="P1516" s="1365" t="s">
        <v>65</v>
      </c>
      <c r="Q1516" s="1369">
        <v>1</v>
      </c>
      <c r="R1516" s="285">
        <v>3000</v>
      </c>
      <c r="S1516" s="373"/>
      <c r="T1516" s="373"/>
      <c r="U1516" s="1365">
        <v>0</v>
      </c>
      <c r="V1516" s="1365">
        <v>26</v>
      </c>
      <c r="W1516" s="286"/>
      <c r="X1516" s="286"/>
      <c r="Y1516" s="286"/>
      <c r="Z1516" s="287"/>
      <c r="AA1516" s="287"/>
      <c r="AB1516" s="287"/>
      <c r="AC1516" s="287"/>
      <c r="AD1516" s="287"/>
      <c r="AE1516" s="285"/>
      <c r="AF1516" s="284"/>
      <c r="AG1516" s="896"/>
      <c r="AH1516" s="284">
        <f t="shared" si="1316"/>
        <v>0</v>
      </c>
      <c r="AI1516" s="284">
        <f t="shared" ref="AI1516:AI1543" si="1343">+$R1516*(V1516/30)*$Q1516</f>
        <v>2600</v>
      </c>
      <c r="AJ1516" s="896"/>
      <c r="AK1516" s="907"/>
      <c r="AL1516" s="896"/>
      <c r="AM1516" s="907"/>
      <c r="AN1516" s="896"/>
      <c r="AO1516" s="1087"/>
      <c r="AP1516" s="899"/>
      <c r="AQ1516" s="896"/>
      <c r="AR1516" s="288">
        <f t="shared" si="1317"/>
        <v>2600</v>
      </c>
      <c r="AS1516" s="373" t="s">
        <v>2578</v>
      </c>
      <c r="AU1516" s="373" t="s">
        <v>3535</v>
      </c>
      <c r="AV1516" s="373" t="s">
        <v>3536</v>
      </c>
      <c r="AW1516" s="375">
        <v>46058</v>
      </c>
      <c r="AX1516" s="373" t="s">
        <v>3537</v>
      </c>
      <c r="AY1516" s="375">
        <v>46078</v>
      </c>
      <c r="AZ1516" s="373"/>
      <c r="BA1516" s="387" t="s">
        <v>3538</v>
      </c>
      <c r="BB1516" s="901" t="s">
        <v>995</v>
      </c>
      <c r="BC1516" s="1375" t="s">
        <v>3808</v>
      </c>
      <c r="BD1516" s="1375" t="s">
        <v>3809</v>
      </c>
      <c r="BE1516" s="1375" t="s">
        <v>3810</v>
      </c>
      <c r="BF1516" s="375">
        <v>46108</v>
      </c>
      <c r="BG1516" s="375"/>
      <c r="BH1516" s="687">
        <v>6184</v>
      </c>
      <c r="BI1516" s="687"/>
      <c r="BJ1516" s="373"/>
      <c r="BK1516" s="687"/>
      <c r="BL1516" s="373">
        <v>6184</v>
      </c>
      <c r="BM1516" s="373"/>
      <c r="BN1516" s="687"/>
      <c r="BO1516" s="687"/>
      <c r="BP1516" s="376"/>
      <c r="BQ1516" s="1422" t="s">
        <v>3815</v>
      </c>
      <c r="BR1516" s="1422"/>
      <c r="BS1516" s="1431" t="s">
        <v>2659</v>
      </c>
      <c r="BT1516" s="1432" t="s">
        <v>3428</v>
      </c>
      <c r="BU1516" s="1432" t="s">
        <v>3429</v>
      </c>
      <c r="BV1516" s="1359">
        <v>71335562</v>
      </c>
      <c r="BW1516" s="1722">
        <v>10713355629</v>
      </c>
      <c r="BX1516" s="798">
        <v>3000</v>
      </c>
      <c r="BY1516" s="907">
        <v>46117</v>
      </c>
      <c r="BZ1516" s="907">
        <v>46142</v>
      </c>
      <c r="CA1516" s="373"/>
      <c r="CB1516" s="373"/>
      <c r="CC1516" s="373"/>
      <c r="CD1516" s="373"/>
      <c r="CE1516" s="373"/>
      <c r="CF1516" s="373"/>
      <c r="CG1516" s="373"/>
      <c r="CH1516" s="373"/>
      <c r="CI1516" s="1371"/>
      <c r="CJ1516" s="373"/>
      <c r="CK1516" s="390"/>
      <c r="CL1516" s="373"/>
      <c r="CM1516" s="390"/>
      <c r="CN1516" s="373"/>
      <c r="CO1516" s="373"/>
      <c r="CP1516" s="373"/>
      <c r="CQ1516" s="373"/>
      <c r="CR1516" s="1371"/>
      <c r="CS1516" s="373"/>
      <c r="CT1516" s="373">
        <v>0</v>
      </c>
      <c r="CU1516" s="1371">
        <v>0</v>
      </c>
      <c r="CV1516" s="373"/>
      <c r="CW1516" s="390">
        <f t="shared" si="1335"/>
        <v>0</v>
      </c>
      <c r="CX1516" s="387"/>
      <c r="CY1516" s="390">
        <f t="shared" si="1336"/>
        <v>0</v>
      </c>
      <c r="CZ1516" s="1446"/>
      <c r="DA1516" s="390"/>
      <c r="DB1516" s="390"/>
      <c r="DC1516" s="373">
        <v>26</v>
      </c>
      <c r="DD1516" s="1371">
        <f t="shared" si="1338"/>
        <v>2600</v>
      </c>
      <c r="DE1516" s="373">
        <v>26</v>
      </c>
      <c r="DF1516" s="1371">
        <f t="shared" si="1339"/>
        <v>2600</v>
      </c>
      <c r="DG1516" s="373">
        <v>26</v>
      </c>
      <c r="DH1516" s="1371">
        <f t="shared" si="1340"/>
        <v>2600</v>
      </c>
      <c r="DI1516" s="373"/>
      <c r="DJ1516" s="373"/>
      <c r="DK1516" s="373"/>
      <c r="DL1516" s="373"/>
      <c r="DM1516" s="373"/>
      <c r="DN1516" s="373"/>
      <c r="DO1516" s="373"/>
      <c r="DP1516" s="373"/>
      <c r="DQ1516" s="373"/>
      <c r="DR1516" s="373"/>
      <c r="DS1516" s="373"/>
      <c r="DT1516" s="373"/>
      <c r="DU1516" s="793">
        <f t="shared" si="1300"/>
        <v>2600</v>
      </c>
      <c r="DV1516" s="794">
        <f t="shared" si="1342"/>
        <v>2600</v>
      </c>
      <c r="DW1516" s="794">
        <f t="shared" si="1332"/>
        <v>2600</v>
      </c>
      <c r="DX1516" s="794">
        <f t="shared" si="1314"/>
        <v>0</v>
      </c>
      <c r="DY1516" s="794">
        <f t="shared" si="1315"/>
        <v>0</v>
      </c>
      <c r="DZ1516" s="373"/>
      <c r="EA1516" s="373"/>
      <c r="EB1516" s="373"/>
      <c r="EC1516" s="373"/>
      <c r="ED1516" s="373"/>
      <c r="EE1516" s="373"/>
      <c r="EF1516" s="373"/>
      <c r="EG1516" s="373"/>
      <c r="EH1516" s="373"/>
      <c r="EI1516" s="373"/>
      <c r="EJ1516" s="373"/>
      <c r="EK1516" s="373"/>
      <c r="EL1516" s="373"/>
      <c r="EM1516" s="373"/>
      <c r="EN1516" s="373"/>
      <c r="EO1516" s="373"/>
      <c r="EP1516" s="373"/>
      <c r="EQ1516" s="373"/>
      <c r="ER1516" s="373"/>
      <c r="ES1516" s="373"/>
      <c r="ET1516" s="373"/>
      <c r="EU1516" s="373"/>
      <c r="EV1516" s="373"/>
      <c r="EW1516" s="373"/>
      <c r="EX1516" s="373"/>
      <c r="EY1516" s="373"/>
      <c r="EZ1516" s="373"/>
      <c r="FA1516" s="373"/>
      <c r="FB1516" s="373"/>
      <c r="FC1516" s="373"/>
      <c r="FD1516" s="373"/>
      <c r="FE1516" s="373"/>
      <c r="FF1516" s="373"/>
      <c r="FG1516" s="373"/>
      <c r="FH1516" s="373"/>
      <c r="FI1516" s="1373"/>
    </row>
    <row r="1517" spans="1:165" s="846" customFormat="1" ht="48" hidden="1" customHeight="1" x14ac:dyDescent="0.25">
      <c r="A1517" s="1365">
        <v>2026</v>
      </c>
      <c r="B1517" s="1365">
        <v>479</v>
      </c>
      <c r="C1517" s="1365" t="s">
        <v>58</v>
      </c>
      <c r="D1517" s="1365">
        <v>3000654</v>
      </c>
      <c r="E1517" s="1365">
        <v>5005020</v>
      </c>
      <c r="F1517" s="1365" t="s">
        <v>2269</v>
      </c>
      <c r="G1517" s="1365" t="s">
        <v>2270</v>
      </c>
      <c r="H1517" s="1365">
        <v>93</v>
      </c>
      <c r="I1517" s="1366" t="s">
        <v>992</v>
      </c>
      <c r="J1517" s="1367" t="s">
        <v>10</v>
      </c>
      <c r="K1517" s="1367" t="s">
        <v>60</v>
      </c>
      <c r="L1517" s="1365" t="str">
        <f t="shared" si="1341"/>
        <v>2.3</v>
      </c>
      <c r="M1517" s="1368" t="s">
        <v>62</v>
      </c>
      <c r="N1517" s="1368"/>
      <c r="O1517" s="1365" t="s">
        <v>2969</v>
      </c>
      <c r="P1517" s="1365" t="s">
        <v>65</v>
      </c>
      <c r="Q1517" s="1369">
        <v>1</v>
      </c>
      <c r="R1517" s="285">
        <v>3000</v>
      </c>
      <c r="S1517" s="373"/>
      <c r="T1517" s="373"/>
      <c r="U1517" s="1365">
        <v>0</v>
      </c>
      <c r="V1517" s="1365">
        <v>26</v>
      </c>
      <c r="W1517" s="286"/>
      <c r="X1517" s="286"/>
      <c r="Y1517" s="286"/>
      <c r="Z1517" s="287"/>
      <c r="AA1517" s="287"/>
      <c r="AB1517" s="287"/>
      <c r="AC1517" s="287"/>
      <c r="AD1517" s="287"/>
      <c r="AE1517" s="285"/>
      <c r="AF1517" s="284"/>
      <c r="AG1517" s="896"/>
      <c r="AH1517" s="284">
        <f t="shared" si="1316"/>
        <v>0</v>
      </c>
      <c r="AI1517" s="284">
        <f t="shared" si="1343"/>
        <v>2600</v>
      </c>
      <c r="AJ1517" s="896"/>
      <c r="AK1517" s="907"/>
      <c r="AL1517" s="896"/>
      <c r="AM1517" s="907"/>
      <c r="AN1517" s="896"/>
      <c r="AO1517" s="1087"/>
      <c r="AP1517" s="899"/>
      <c r="AQ1517" s="896"/>
      <c r="AR1517" s="288">
        <f t="shared" si="1317"/>
        <v>2600</v>
      </c>
      <c r="AS1517" s="373" t="s">
        <v>2578</v>
      </c>
      <c r="AU1517" s="373" t="s">
        <v>3535</v>
      </c>
      <c r="AV1517" s="373" t="s">
        <v>3536</v>
      </c>
      <c r="AW1517" s="375">
        <v>46058</v>
      </c>
      <c r="AX1517" s="373" t="s">
        <v>3537</v>
      </c>
      <c r="AY1517" s="375">
        <v>46078</v>
      </c>
      <c r="AZ1517" s="373"/>
      <c r="BA1517" s="387" t="s">
        <v>3538</v>
      </c>
      <c r="BB1517" s="901" t="s">
        <v>995</v>
      </c>
      <c r="BC1517" s="1375" t="s">
        <v>3808</v>
      </c>
      <c r="BD1517" s="1375" t="s">
        <v>3809</v>
      </c>
      <c r="BE1517" s="1375" t="s">
        <v>3810</v>
      </c>
      <c r="BF1517" s="375">
        <v>46108</v>
      </c>
      <c r="BG1517" s="375"/>
      <c r="BH1517" s="687">
        <v>6185</v>
      </c>
      <c r="BI1517" s="687"/>
      <c r="BJ1517" s="373"/>
      <c r="BK1517" s="687"/>
      <c r="BL1517" s="373">
        <v>6185</v>
      </c>
      <c r="BM1517" s="373"/>
      <c r="BN1517" s="687"/>
      <c r="BO1517" s="687"/>
      <c r="BP1517" s="376"/>
      <c r="BQ1517" s="1422" t="s">
        <v>3815</v>
      </c>
      <c r="BR1517" s="1422"/>
      <c r="BS1517" s="1431" t="s">
        <v>2795</v>
      </c>
      <c r="BT1517" s="1432" t="s">
        <v>2796</v>
      </c>
      <c r="BU1517" s="1432" t="s">
        <v>4007</v>
      </c>
      <c r="BV1517" s="1359">
        <v>73026268</v>
      </c>
      <c r="BW1517" s="1722">
        <v>10730262685</v>
      </c>
      <c r="BX1517" s="798">
        <v>3000</v>
      </c>
      <c r="BY1517" s="907">
        <v>46117</v>
      </c>
      <c r="BZ1517" s="907">
        <v>46142</v>
      </c>
      <c r="CA1517" s="373"/>
      <c r="CB1517" s="373"/>
      <c r="CC1517" s="373"/>
      <c r="CD1517" s="373"/>
      <c r="CE1517" s="373"/>
      <c r="CF1517" s="373"/>
      <c r="CG1517" s="373"/>
      <c r="CH1517" s="373"/>
      <c r="CI1517" s="1371"/>
      <c r="CJ1517" s="373"/>
      <c r="CK1517" s="390"/>
      <c r="CL1517" s="373"/>
      <c r="CM1517" s="390"/>
      <c r="CN1517" s="373"/>
      <c r="CO1517" s="373"/>
      <c r="CP1517" s="373"/>
      <c r="CQ1517" s="373"/>
      <c r="CR1517" s="1371"/>
      <c r="CS1517" s="373"/>
      <c r="CT1517" s="373">
        <v>0</v>
      </c>
      <c r="CU1517" s="1371">
        <v>0</v>
      </c>
      <c r="CV1517" s="373"/>
      <c r="CW1517" s="390">
        <f t="shared" si="1335"/>
        <v>0</v>
      </c>
      <c r="CX1517" s="387"/>
      <c r="CY1517" s="390">
        <f t="shared" si="1336"/>
        <v>0</v>
      </c>
      <c r="CZ1517" s="1446"/>
      <c r="DA1517" s="390"/>
      <c r="DB1517" s="390"/>
      <c r="DC1517" s="373">
        <v>26</v>
      </c>
      <c r="DD1517" s="1371">
        <f t="shared" si="1338"/>
        <v>2600</v>
      </c>
      <c r="DE1517" s="373">
        <v>26</v>
      </c>
      <c r="DF1517" s="1371">
        <f t="shared" si="1339"/>
        <v>2600</v>
      </c>
      <c r="DG1517" s="373">
        <v>26</v>
      </c>
      <c r="DH1517" s="1371">
        <f t="shared" si="1340"/>
        <v>2600</v>
      </c>
      <c r="DI1517" s="373"/>
      <c r="DJ1517" s="373"/>
      <c r="DK1517" s="373"/>
      <c r="DL1517" s="373"/>
      <c r="DM1517" s="373"/>
      <c r="DN1517" s="373"/>
      <c r="DO1517" s="373"/>
      <c r="DP1517" s="373"/>
      <c r="DQ1517" s="373"/>
      <c r="DR1517" s="373"/>
      <c r="DS1517" s="373"/>
      <c r="DT1517" s="373"/>
      <c r="DU1517" s="793">
        <f t="shared" si="1300"/>
        <v>2600</v>
      </c>
      <c r="DV1517" s="794">
        <f t="shared" si="1342"/>
        <v>2600</v>
      </c>
      <c r="DW1517" s="794">
        <f t="shared" si="1332"/>
        <v>2600</v>
      </c>
      <c r="DX1517" s="794">
        <f t="shared" si="1314"/>
        <v>0</v>
      </c>
      <c r="DY1517" s="794">
        <f t="shared" si="1315"/>
        <v>0</v>
      </c>
      <c r="DZ1517" s="373"/>
      <c r="EA1517" s="373"/>
      <c r="EB1517" s="373"/>
      <c r="EC1517" s="373"/>
      <c r="ED1517" s="373"/>
      <c r="EE1517" s="373"/>
      <c r="EF1517" s="373"/>
      <c r="EG1517" s="373"/>
      <c r="EH1517" s="373"/>
      <c r="EI1517" s="373"/>
      <c r="EJ1517" s="373"/>
      <c r="EK1517" s="373"/>
      <c r="EL1517" s="373"/>
      <c r="EM1517" s="373"/>
      <c r="EN1517" s="373"/>
      <c r="EO1517" s="373"/>
      <c r="EP1517" s="373"/>
      <c r="EQ1517" s="373"/>
      <c r="ER1517" s="373"/>
      <c r="ES1517" s="373"/>
      <c r="ET1517" s="373"/>
      <c r="EU1517" s="373"/>
      <c r="EV1517" s="373"/>
      <c r="EW1517" s="373"/>
      <c r="EX1517" s="373"/>
      <c r="EY1517" s="373"/>
      <c r="EZ1517" s="373"/>
      <c r="FA1517" s="373"/>
      <c r="FB1517" s="373"/>
      <c r="FC1517" s="373"/>
      <c r="FD1517" s="373"/>
      <c r="FE1517" s="373"/>
      <c r="FF1517" s="373"/>
      <c r="FG1517" s="373"/>
      <c r="FH1517" s="373"/>
      <c r="FI1517" s="1373"/>
    </row>
    <row r="1518" spans="1:165" s="846" customFormat="1" ht="48" hidden="1" customHeight="1" x14ac:dyDescent="0.25">
      <c r="A1518" s="1365">
        <v>2026</v>
      </c>
      <c r="B1518" s="1365">
        <v>479</v>
      </c>
      <c r="C1518" s="1365" t="s">
        <v>58</v>
      </c>
      <c r="D1518" s="1365">
        <v>3000654</v>
      </c>
      <c r="E1518" s="1365">
        <v>5005020</v>
      </c>
      <c r="F1518" s="1365" t="s">
        <v>2269</v>
      </c>
      <c r="G1518" s="1365" t="s">
        <v>2270</v>
      </c>
      <c r="H1518" s="1365">
        <v>93</v>
      </c>
      <c r="I1518" s="1366" t="s">
        <v>992</v>
      </c>
      <c r="J1518" s="1367" t="s">
        <v>10</v>
      </c>
      <c r="K1518" s="1367" t="s">
        <v>60</v>
      </c>
      <c r="L1518" s="1365" t="str">
        <f t="shared" si="1341"/>
        <v>2.3</v>
      </c>
      <c r="M1518" s="1368" t="s">
        <v>62</v>
      </c>
      <c r="N1518" s="1368"/>
      <c r="O1518" s="1365" t="s">
        <v>2991</v>
      </c>
      <c r="P1518" s="1365" t="s">
        <v>65</v>
      </c>
      <c r="Q1518" s="1369">
        <v>1</v>
      </c>
      <c r="R1518" s="285">
        <v>4500</v>
      </c>
      <c r="S1518" s="373"/>
      <c r="T1518" s="373"/>
      <c r="U1518" s="1365">
        <v>30</v>
      </c>
      <c r="V1518" s="1365">
        <v>4</v>
      </c>
      <c r="W1518" s="286"/>
      <c r="X1518" s="286"/>
      <c r="Y1518" s="286"/>
      <c r="Z1518" s="287"/>
      <c r="AA1518" s="287"/>
      <c r="AB1518" s="287"/>
      <c r="AC1518" s="287"/>
      <c r="AD1518" s="287"/>
      <c r="AE1518" s="290"/>
      <c r="AF1518" s="284">
        <f t="shared" ref="AF1518:AF1543" si="1344">+$R1518*(S1518/30)*$Q1518</f>
        <v>0</v>
      </c>
      <c r="AG1518" s="284">
        <f t="shared" ref="AG1518:AG1543" si="1345">+$R1518*(T1518/30)*$Q1518</f>
        <v>0</v>
      </c>
      <c r="AH1518" s="284">
        <f t="shared" si="1316"/>
        <v>4500</v>
      </c>
      <c r="AI1518" s="284">
        <f t="shared" si="1343"/>
        <v>600</v>
      </c>
      <c r="AJ1518" s="284">
        <f t="shared" ref="AJ1518:AJ1543" si="1346">+$R1518*(W1518/30)*$Q1518</f>
        <v>0</v>
      </c>
      <c r="AK1518" s="284">
        <f t="shared" ref="AK1518:AK1543" si="1347">+$R1518*(X1518/30)*$Q1518</f>
        <v>0</v>
      </c>
      <c r="AL1518" s="284">
        <f t="shared" ref="AL1518:AL1543" si="1348">+$R1518*(Y1518/30)*$Q1518</f>
        <v>0</v>
      </c>
      <c r="AM1518" s="284">
        <f t="shared" ref="AM1518:AM1543" si="1349">+$R1518*(Z1518/30)*$Q1518</f>
        <v>0</v>
      </c>
      <c r="AN1518" s="284">
        <f t="shared" ref="AN1518:AN1543" si="1350">+$R1518*(AA1518/30)*$Q1518</f>
        <v>0</v>
      </c>
      <c r="AO1518" s="284">
        <f t="shared" ref="AO1518:AO1543" si="1351">+$R1518*(AB1518/30)*$Q1518</f>
        <v>0</v>
      </c>
      <c r="AP1518" s="284">
        <f t="shared" ref="AP1518:AP1543" si="1352">+$R1518*(AC1518/30)*$Q1518</f>
        <v>0</v>
      </c>
      <c r="AQ1518" s="284">
        <f t="shared" ref="AQ1518:AQ1543" si="1353">+$R1518*(AD1518/30)*$Q1518</f>
        <v>0</v>
      </c>
      <c r="AR1518" s="288">
        <f t="shared" si="1317"/>
        <v>5100</v>
      </c>
      <c r="AS1518" s="373" t="s">
        <v>2578</v>
      </c>
      <c r="AT1518" s="373"/>
      <c r="AU1518" s="373" t="s">
        <v>3535</v>
      </c>
      <c r="AV1518" s="373" t="s">
        <v>3536</v>
      </c>
      <c r="AW1518" s="375">
        <v>46058</v>
      </c>
      <c r="AX1518" s="373" t="s">
        <v>3537</v>
      </c>
      <c r="AY1518" s="375">
        <v>46078</v>
      </c>
      <c r="AZ1518" s="373"/>
      <c r="BA1518" s="373" t="s">
        <v>3538</v>
      </c>
      <c r="BB1518" s="901" t="s">
        <v>995</v>
      </c>
      <c r="BC1518" s="373" t="s">
        <v>3803</v>
      </c>
      <c r="BD1518" s="373" t="s">
        <v>3804</v>
      </c>
      <c r="BE1518" s="373" t="s">
        <v>3805</v>
      </c>
      <c r="BF1518" s="375">
        <v>46083</v>
      </c>
      <c r="BG1518" s="373"/>
      <c r="BH1518" s="773" t="s">
        <v>2992</v>
      </c>
      <c r="BI1518" s="773"/>
      <c r="BJ1518" s="799"/>
      <c r="BK1518" s="687"/>
      <c r="BL1518" s="799" t="s">
        <v>2992</v>
      </c>
      <c r="BM1518" s="799"/>
      <c r="BN1518" s="687"/>
      <c r="BO1518" s="687"/>
      <c r="BP1518" s="687"/>
      <c r="BQ1518" s="1115" t="s">
        <v>3807</v>
      </c>
      <c r="BR1518" s="1115"/>
      <c r="BS1518" s="373" t="s">
        <v>2080</v>
      </c>
      <c r="BT1518" s="373" t="s">
        <v>2369</v>
      </c>
      <c r="BU1518" s="373" t="s">
        <v>2993</v>
      </c>
      <c r="BV1518" s="687">
        <v>16014484</v>
      </c>
      <c r="BW1518" s="687">
        <v>10160144845</v>
      </c>
      <c r="BX1518" s="798">
        <v>4500</v>
      </c>
      <c r="BY1518" s="907">
        <v>46082</v>
      </c>
      <c r="BZ1518" s="907">
        <v>46116</v>
      </c>
      <c r="CA1518" s="373"/>
      <c r="CB1518" s="373"/>
      <c r="CC1518" s="373"/>
      <c r="CD1518" s="373"/>
      <c r="CE1518" s="373"/>
      <c r="CF1518" s="373"/>
      <c r="CG1518" s="373"/>
      <c r="CH1518" s="373"/>
      <c r="CI1518" s="373"/>
      <c r="CJ1518" s="373"/>
      <c r="CK1518" s="373"/>
      <c r="CL1518" s="373"/>
      <c r="CM1518" s="373"/>
      <c r="CN1518" s="373"/>
      <c r="CO1518" s="373"/>
      <c r="CP1518" s="373"/>
      <c r="CQ1518" s="373"/>
      <c r="CR1518" s="373"/>
      <c r="CS1518" s="373"/>
      <c r="CT1518" s="373">
        <v>30</v>
      </c>
      <c r="CU1518" s="789">
        <f t="shared" ref="CU1518:CU1540" si="1354">AH1518</f>
        <v>4500</v>
      </c>
      <c r="CV1518" s="373">
        <v>30</v>
      </c>
      <c r="CW1518" s="791">
        <f t="shared" si="1335"/>
        <v>4500</v>
      </c>
      <c r="CX1518" s="373">
        <v>30</v>
      </c>
      <c r="CY1518" s="791">
        <f t="shared" si="1336"/>
        <v>4500</v>
      </c>
      <c r="CZ1518" s="373"/>
      <c r="DA1518" s="373"/>
      <c r="DB1518" s="373"/>
      <c r="DC1518" s="373">
        <v>30</v>
      </c>
      <c r="DD1518" s="789">
        <f t="shared" si="1338"/>
        <v>600</v>
      </c>
      <c r="DE1518" s="373">
        <v>4</v>
      </c>
      <c r="DF1518" s="791">
        <f t="shared" si="1339"/>
        <v>600</v>
      </c>
      <c r="DG1518" s="373">
        <v>4</v>
      </c>
      <c r="DH1518" s="791">
        <f t="shared" si="1340"/>
        <v>600</v>
      </c>
      <c r="DI1518" s="373"/>
      <c r="DJ1518" s="373"/>
      <c r="DK1518" s="373"/>
      <c r="DL1518" s="373"/>
      <c r="DM1518" s="373"/>
      <c r="DN1518" s="373"/>
      <c r="DO1518" s="373"/>
      <c r="DP1518" s="373"/>
      <c r="DQ1518" s="373"/>
      <c r="DR1518" s="373"/>
      <c r="DS1518" s="373"/>
      <c r="DT1518" s="373"/>
      <c r="DU1518" s="793">
        <f t="shared" si="1300"/>
        <v>5100</v>
      </c>
      <c r="DV1518" s="794">
        <f t="shared" si="1342"/>
        <v>5100</v>
      </c>
      <c r="DW1518" s="794">
        <f t="shared" si="1332"/>
        <v>5100</v>
      </c>
      <c r="DX1518" s="794">
        <f t="shared" si="1314"/>
        <v>0</v>
      </c>
      <c r="DY1518" s="794">
        <f t="shared" si="1315"/>
        <v>0</v>
      </c>
      <c r="DZ1518" s="373"/>
      <c r="EA1518" s="373"/>
      <c r="EB1518" s="373"/>
      <c r="EC1518" s="373"/>
      <c r="ED1518" s="373"/>
      <c r="EE1518" s="373"/>
      <c r="EF1518" s="373"/>
      <c r="EG1518" s="373"/>
      <c r="EH1518" s="373"/>
      <c r="EI1518" s="373"/>
      <c r="EJ1518" s="373"/>
      <c r="EK1518" s="373"/>
      <c r="EL1518" s="373"/>
      <c r="EM1518" s="373"/>
      <c r="EN1518" s="373"/>
      <c r="EO1518" s="373"/>
      <c r="EP1518" s="373"/>
      <c r="EQ1518" s="373"/>
      <c r="ER1518" s="373"/>
      <c r="ES1518" s="373"/>
      <c r="ET1518" s="373"/>
      <c r="EU1518" s="373"/>
      <c r="EV1518" s="373"/>
      <c r="EW1518" s="373"/>
      <c r="EX1518" s="373"/>
      <c r="EY1518" s="373"/>
      <c r="EZ1518" s="373"/>
      <c r="FA1518" s="373"/>
      <c r="FB1518" s="373"/>
      <c r="FC1518" s="373"/>
      <c r="FD1518" s="373"/>
      <c r="FE1518" s="373"/>
      <c r="FF1518" s="373"/>
      <c r="FG1518" s="373"/>
      <c r="FH1518" s="373"/>
      <c r="FI1518" s="1373"/>
    </row>
    <row r="1519" spans="1:165" s="623" customFormat="1" ht="48" hidden="1" customHeight="1" x14ac:dyDescent="0.25">
      <c r="A1519" s="1365">
        <v>2026</v>
      </c>
      <c r="B1519" s="1365">
        <v>479</v>
      </c>
      <c r="C1519" s="1365" t="s">
        <v>58</v>
      </c>
      <c r="D1519" s="1365">
        <v>3000654</v>
      </c>
      <c r="E1519" s="1365">
        <v>5005020</v>
      </c>
      <c r="F1519" s="1365" t="s">
        <v>2269</v>
      </c>
      <c r="G1519" s="1365" t="s">
        <v>2270</v>
      </c>
      <c r="H1519" s="1365">
        <v>93</v>
      </c>
      <c r="I1519" s="1366" t="s">
        <v>992</v>
      </c>
      <c r="J1519" s="1367" t="s">
        <v>10</v>
      </c>
      <c r="K1519" s="1367" t="s">
        <v>60</v>
      </c>
      <c r="L1519" s="1365" t="str">
        <f t="shared" si="1341"/>
        <v>2.3</v>
      </c>
      <c r="M1519" s="1368" t="s">
        <v>62</v>
      </c>
      <c r="N1519" s="1368"/>
      <c r="O1519" s="1365" t="s">
        <v>2991</v>
      </c>
      <c r="P1519" s="1365" t="s">
        <v>65</v>
      </c>
      <c r="Q1519" s="1369">
        <v>1</v>
      </c>
      <c r="R1519" s="285">
        <v>4500</v>
      </c>
      <c r="S1519" s="373"/>
      <c r="T1519" s="373"/>
      <c r="U1519" s="1365">
        <v>30</v>
      </c>
      <c r="V1519" s="1365">
        <v>4</v>
      </c>
      <c r="W1519" s="286"/>
      <c r="X1519" s="286"/>
      <c r="Y1519" s="286"/>
      <c r="Z1519" s="287"/>
      <c r="AA1519" s="287"/>
      <c r="AB1519" s="287"/>
      <c r="AC1519" s="287"/>
      <c r="AD1519" s="287"/>
      <c r="AE1519" s="290"/>
      <c r="AF1519" s="284">
        <f t="shared" si="1344"/>
        <v>0</v>
      </c>
      <c r="AG1519" s="284">
        <f t="shared" si="1345"/>
        <v>0</v>
      </c>
      <c r="AH1519" s="284">
        <f t="shared" si="1316"/>
        <v>4500</v>
      </c>
      <c r="AI1519" s="284">
        <f t="shared" si="1343"/>
        <v>600</v>
      </c>
      <c r="AJ1519" s="284">
        <f t="shared" si="1346"/>
        <v>0</v>
      </c>
      <c r="AK1519" s="284">
        <f t="shared" si="1347"/>
        <v>0</v>
      </c>
      <c r="AL1519" s="284">
        <f t="shared" si="1348"/>
        <v>0</v>
      </c>
      <c r="AM1519" s="284">
        <f t="shared" si="1349"/>
        <v>0</v>
      </c>
      <c r="AN1519" s="284">
        <f t="shared" si="1350"/>
        <v>0</v>
      </c>
      <c r="AO1519" s="284">
        <f t="shared" si="1351"/>
        <v>0</v>
      </c>
      <c r="AP1519" s="284">
        <f t="shared" si="1352"/>
        <v>0</v>
      </c>
      <c r="AQ1519" s="284">
        <f t="shared" si="1353"/>
        <v>0</v>
      </c>
      <c r="AR1519" s="288">
        <f t="shared" si="1317"/>
        <v>5100</v>
      </c>
      <c r="AS1519" s="373" t="s">
        <v>2578</v>
      </c>
      <c r="AT1519" s="373"/>
      <c r="AU1519" s="373" t="s">
        <v>3535</v>
      </c>
      <c r="AV1519" s="373" t="s">
        <v>3536</v>
      </c>
      <c r="AW1519" s="375">
        <v>46058</v>
      </c>
      <c r="AX1519" s="373" t="s">
        <v>3537</v>
      </c>
      <c r="AY1519" s="375">
        <v>46078</v>
      </c>
      <c r="AZ1519" s="373"/>
      <c r="BA1519" s="373" t="s">
        <v>3538</v>
      </c>
      <c r="BB1519" s="901" t="s">
        <v>995</v>
      </c>
      <c r="BC1519" s="373" t="s">
        <v>3803</v>
      </c>
      <c r="BD1519" s="373" t="s">
        <v>3804</v>
      </c>
      <c r="BE1519" s="373" t="s">
        <v>3805</v>
      </c>
      <c r="BF1519" s="375">
        <v>46083</v>
      </c>
      <c r="BG1519" s="373"/>
      <c r="BH1519" s="773" t="s">
        <v>2994</v>
      </c>
      <c r="BI1519" s="773"/>
      <c r="BJ1519" s="799"/>
      <c r="BK1519" s="687"/>
      <c r="BL1519" s="799" t="s">
        <v>2994</v>
      </c>
      <c r="BM1519" s="799"/>
      <c r="BN1519" s="687"/>
      <c r="BO1519" s="687"/>
      <c r="BP1519" s="2898" t="s">
        <v>3806</v>
      </c>
      <c r="BQ1519" s="1115" t="s">
        <v>3807</v>
      </c>
      <c r="BR1519" s="1115"/>
      <c r="BS1519" s="373" t="s">
        <v>2995</v>
      </c>
      <c r="BT1519" s="373" t="s">
        <v>2996</v>
      </c>
      <c r="BU1519" s="373" t="s">
        <v>2997</v>
      </c>
      <c r="BV1519" s="687">
        <v>47282710</v>
      </c>
      <c r="BW1519" s="687">
        <v>10472827109</v>
      </c>
      <c r="BX1519" s="798">
        <v>4500</v>
      </c>
      <c r="BY1519" s="907">
        <v>46082</v>
      </c>
      <c r="BZ1519" s="907">
        <v>46116</v>
      </c>
      <c r="CA1519" s="373"/>
      <c r="CB1519" s="373"/>
      <c r="CC1519" s="373"/>
      <c r="CD1519" s="373"/>
      <c r="CE1519" s="373"/>
      <c r="CF1519" s="373"/>
      <c r="CG1519" s="373"/>
      <c r="CH1519" s="373"/>
      <c r="CI1519" s="373"/>
      <c r="CJ1519" s="373"/>
      <c r="CK1519" s="373"/>
      <c r="CL1519" s="373"/>
      <c r="CM1519" s="373"/>
      <c r="CN1519" s="373"/>
      <c r="CO1519" s="373"/>
      <c r="CP1519" s="373"/>
      <c r="CQ1519" s="373"/>
      <c r="CR1519" s="373"/>
      <c r="CS1519" s="373"/>
      <c r="CT1519" s="373">
        <v>30</v>
      </c>
      <c r="CU1519" s="789">
        <f t="shared" si="1354"/>
        <v>4500</v>
      </c>
      <c r="CV1519" s="373">
        <v>30</v>
      </c>
      <c r="CW1519" s="791">
        <f t="shared" si="1335"/>
        <v>4500</v>
      </c>
      <c r="CX1519" s="373">
        <v>30</v>
      </c>
      <c r="CY1519" s="791">
        <f t="shared" si="1336"/>
        <v>4500</v>
      </c>
      <c r="CZ1519" s="373"/>
      <c r="DA1519" s="373"/>
      <c r="DB1519" s="373"/>
      <c r="DC1519" s="373">
        <v>30</v>
      </c>
      <c r="DD1519" s="789">
        <f t="shared" si="1338"/>
        <v>600</v>
      </c>
      <c r="DE1519" s="373">
        <v>4</v>
      </c>
      <c r="DF1519" s="791">
        <f t="shared" si="1339"/>
        <v>600</v>
      </c>
      <c r="DG1519" s="373">
        <v>4</v>
      </c>
      <c r="DH1519" s="791">
        <f t="shared" si="1340"/>
        <v>600</v>
      </c>
      <c r="DI1519" s="373"/>
      <c r="DJ1519" s="373"/>
      <c r="DK1519" s="373"/>
      <c r="DL1519" s="373"/>
      <c r="DM1519" s="373"/>
      <c r="DN1519" s="373"/>
      <c r="DO1519" s="373"/>
      <c r="DP1519" s="373"/>
      <c r="DQ1519" s="373"/>
      <c r="DR1519" s="373"/>
      <c r="DS1519" s="373"/>
      <c r="DT1519" s="373"/>
      <c r="DU1519" s="793">
        <f t="shared" si="1300"/>
        <v>5100</v>
      </c>
      <c r="DV1519" s="794">
        <f t="shared" si="1342"/>
        <v>5100</v>
      </c>
      <c r="DW1519" s="794">
        <f t="shared" si="1332"/>
        <v>5100</v>
      </c>
      <c r="DX1519" s="794">
        <f t="shared" si="1314"/>
        <v>0</v>
      </c>
      <c r="DY1519" s="794">
        <f t="shared" si="1315"/>
        <v>0</v>
      </c>
      <c r="DZ1519" s="373"/>
      <c r="EA1519" s="373"/>
      <c r="EB1519" s="373"/>
      <c r="EC1519" s="373"/>
      <c r="ED1519" s="373"/>
      <c r="EE1519" s="373"/>
      <c r="EF1519" s="373"/>
      <c r="EG1519" s="373"/>
      <c r="EH1519" s="373"/>
      <c r="EI1519" s="373"/>
      <c r="EJ1519" s="373"/>
      <c r="EK1519" s="373"/>
      <c r="EL1519" s="373"/>
      <c r="EM1519" s="373"/>
      <c r="EN1519" s="373"/>
      <c r="EO1519" s="373"/>
      <c r="EP1519" s="373"/>
      <c r="EQ1519" s="373"/>
      <c r="ER1519" s="373"/>
      <c r="ES1519" s="373"/>
      <c r="ET1519" s="373"/>
      <c r="EU1519" s="373"/>
      <c r="EV1519" s="373"/>
      <c r="EW1519" s="373"/>
      <c r="EX1519" s="373"/>
      <c r="EY1519" s="373"/>
      <c r="EZ1519" s="373"/>
      <c r="FA1519" s="373"/>
      <c r="FB1519" s="373"/>
      <c r="FC1519" s="373"/>
      <c r="FD1519" s="373"/>
      <c r="FE1519" s="373"/>
      <c r="FF1519" s="373"/>
      <c r="FG1519" s="373"/>
      <c r="FH1519" s="373"/>
      <c r="FI1519" s="838"/>
    </row>
    <row r="1520" spans="1:165" s="623" customFormat="1" ht="48" hidden="1" customHeight="1" x14ac:dyDescent="0.25">
      <c r="A1520" s="1365">
        <v>2026</v>
      </c>
      <c r="B1520" s="1365">
        <v>479</v>
      </c>
      <c r="C1520" s="1365" t="s">
        <v>58</v>
      </c>
      <c r="D1520" s="1365">
        <v>3000654</v>
      </c>
      <c r="E1520" s="1365">
        <v>5005020</v>
      </c>
      <c r="F1520" s="1365" t="s">
        <v>2269</v>
      </c>
      <c r="G1520" s="1365" t="s">
        <v>2270</v>
      </c>
      <c r="H1520" s="1365">
        <v>93</v>
      </c>
      <c r="I1520" s="1366" t="s">
        <v>992</v>
      </c>
      <c r="J1520" s="1367" t="s">
        <v>10</v>
      </c>
      <c r="K1520" s="1367" t="s">
        <v>60</v>
      </c>
      <c r="L1520" s="1365" t="str">
        <f t="shared" si="1341"/>
        <v>2.3</v>
      </c>
      <c r="M1520" s="1368" t="s">
        <v>62</v>
      </c>
      <c r="N1520" s="1368"/>
      <c r="O1520" s="1365" t="s">
        <v>2991</v>
      </c>
      <c r="P1520" s="1365" t="s">
        <v>65</v>
      </c>
      <c r="Q1520" s="1369">
        <v>1</v>
      </c>
      <c r="R1520" s="285">
        <v>4500</v>
      </c>
      <c r="S1520" s="373"/>
      <c r="T1520" s="373"/>
      <c r="U1520" s="1365">
        <v>30</v>
      </c>
      <c r="V1520" s="1365">
        <v>4</v>
      </c>
      <c r="W1520" s="286"/>
      <c r="X1520" s="286"/>
      <c r="Y1520" s="286"/>
      <c r="Z1520" s="287"/>
      <c r="AA1520" s="287"/>
      <c r="AB1520" s="287"/>
      <c r="AC1520" s="287"/>
      <c r="AD1520" s="287"/>
      <c r="AE1520" s="290"/>
      <c r="AF1520" s="284">
        <f t="shared" si="1344"/>
        <v>0</v>
      </c>
      <c r="AG1520" s="284">
        <f t="shared" si="1345"/>
        <v>0</v>
      </c>
      <c r="AH1520" s="284">
        <f t="shared" si="1316"/>
        <v>4500</v>
      </c>
      <c r="AI1520" s="284">
        <f t="shared" si="1343"/>
        <v>600</v>
      </c>
      <c r="AJ1520" s="284">
        <f t="shared" si="1346"/>
        <v>0</v>
      </c>
      <c r="AK1520" s="284">
        <f t="shared" si="1347"/>
        <v>0</v>
      </c>
      <c r="AL1520" s="284">
        <f t="shared" si="1348"/>
        <v>0</v>
      </c>
      <c r="AM1520" s="284">
        <f t="shared" si="1349"/>
        <v>0</v>
      </c>
      <c r="AN1520" s="284">
        <f t="shared" si="1350"/>
        <v>0</v>
      </c>
      <c r="AO1520" s="284">
        <f t="shared" si="1351"/>
        <v>0</v>
      </c>
      <c r="AP1520" s="284">
        <f t="shared" si="1352"/>
        <v>0</v>
      </c>
      <c r="AQ1520" s="284">
        <f t="shared" si="1353"/>
        <v>0</v>
      </c>
      <c r="AR1520" s="288">
        <f t="shared" si="1317"/>
        <v>5100</v>
      </c>
      <c r="AS1520" s="373" t="s">
        <v>2578</v>
      </c>
      <c r="AT1520" s="373"/>
      <c r="AU1520" s="373" t="s">
        <v>3535</v>
      </c>
      <c r="AV1520" s="373" t="s">
        <v>3536</v>
      </c>
      <c r="AW1520" s="375">
        <v>46058</v>
      </c>
      <c r="AX1520" s="373" t="s">
        <v>3537</v>
      </c>
      <c r="AY1520" s="375">
        <v>46078</v>
      </c>
      <c r="AZ1520" s="373"/>
      <c r="BA1520" s="373" t="s">
        <v>3538</v>
      </c>
      <c r="BB1520" s="901" t="s">
        <v>995</v>
      </c>
      <c r="BC1520" s="373" t="s">
        <v>3803</v>
      </c>
      <c r="BD1520" s="373" t="s">
        <v>3804</v>
      </c>
      <c r="BE1520" s="373" t="s">
        <v>3805</v>
      </c>
      <c r="BF1520" s="375">
        <v>46083</v>
      </c>
      <c r="BG1520" s="373"/>
      <c r="BH1520" s="773" t="s">
        <v>2998</v>
      </c>
      <c r="BI1520" s="773"/>
      <c r="BJ1520" s="799"/>
      <c r="BK1520" s="687"/>
      <c r="BL1520" s="799" t="s">
        <v>2998</v>
      </c>
      <c r="BM1520" s="799"/>
      <c r="BN1520" s="687"/>
      <c r="BO1520" s="687"/>
      <c r="BP1520" s="2898" t="s">
        <v>3806</v>
      </c>
      <c r="BQ1520" s="1115" t="s">
        <v>3819</v>
      </c>
      <c r="BR1520" s="1115"/>
      <c r="BS1520" s="373" t="s">
        <v>1800</v>
      </c>
      <c r="BT1520" s="373" t="s">
        <v>2999</v>
      </c>
      <c r="BU1520" s="373" t="s">
        <v>3000</v>
      </c>
      <c r="BV1520" s="687">
        <v>41220505</v>
      </c>
      <c r="BW1520" s="687">
        <v>10412205052</v>
      </c>
      <c r="BX1520" s="798">
        <v>4500</v>
      </c>
      <c r="BY1520" s="907">
        <v>46082</v>
      </c>
      <c r="BZ1520" s="907">
        <v>46116</v>
      </c>
      <c r="CA1520" s="373"/>
      <c r="CB1520" s="373"/>
      <c r="CC1520" s="373"/>
      <c r="CD1520" s="373"/>
      <c r="CE1520" s="373"/>
      <c r="CF1520" s="373"/>
      <c r="CG1520" s="373"/>
      <c r="CH1520" s="373"/>
      <c r="CI1520" s="373"/>
      <c r="CJ1520" s="373"/>
      <c r="CK1520" s="373"/>
      <c r="CL1520" s="373"/>
      <c r="CM1520" s="373"/>
      <c r="CN1520" s="373"/>
      <c r="CO1520" s="373"/>
      <c r="CP1520" s="373"/>
      <c r="CQ1520" s="373"/>
      <c r="CR1520" s="373"/>
      <c r="CS1520" s="373"/>
      <c r="CT1520" s="373">
        <v>30</v>
      </c>
      <c r="CU1520" s="789">
        <f t="shared" si="1354"/>
        <v>4500</v>
      </c>
      <c r="CV1520" s="373">
        <v>30</v>
      </c>
      <c r="CW1520" s="791">
        <f t="shared" si="1335"/>
        <v>4500</v>
      </c>
      <c r="CX1520" s="373">
        <v>30</v>
      </c>
      <c r="CY1520" s="791">
        <f t="shared" si="1336"/>
        <v>4500</v>
      </c>
      <c r="CZ1520" s="373"/>
      <c r="DA1520" s="373"/>
      <c r="DB1520" s="373"/>
      <c r="DC1520" s="373">
        <v>30</v>
      </c>
      <c r="DD1520" s="789">
        <f t="shared" si="1338"/>
        <v>600</v>
      </c>
      <c r="DE1520" s="373">
        <v>4</v>
      </c>
      <c r="DF1520" s="791">
        <f t="shared" si="1339"/>
        <v>600</v>
      </c>
      <c r="DG1520" s="373">
        <v>4</v>
      </c>
      <c r="DH1520" s="791">
        <f t="shared" si="1340"/>
        <v>600</v>
      </c>
      <c r="DI1520" s="373"/>
      <c r="DJ1520" s="373"/>
      <c r="DK1520" s="373"/>
      <c r="DL1520" s="373"/>
      <c r="DM1520" s="373"/>
      <c r="DN1520" s="373"/>
      <c r="DO1520" s="373"/>
      <c r="DP1520" s="373"/>
      <c r="DQ1520" s="373"/>
      <c r="DR1520" s="373"/>
      <c r="DS1520" s="373"/>
      <c r="DT1520" s="373"/>
      <c r="DU1520" s="793">
        <f t="shared" si="1300"/>
        <v>5100</v>
      </c>
      <c r="DV1520" s="794">
        <f t="shared" si="1342"/>
        <v>5100</v>
      </c>
      <c r="DW1520" s="794">
        <f t="shared" si="1332"/>
        <v>5100</v>
      </c>
      <c r="DX1520" s="794">
        <f t="shared" si="1314"/>
        <v>0</v>
      </c>
      <c r="DY1520" s="794">
        <f t="shared" si="1315"/>
        <v>0</v>
      </c>
      <c r="DZ1520" s="373"/>
      <c r="EA1520" s="373"/>
      <c r="EB1520" s="373"/>
      <c r="EC1520" s="373"/>
      <c r="ED1520" s="373"/>
      <c r="EE1520" s="373"/>
      <c r="EF1520" s="373"/>
      <c r="EG1520" s="373"/>
      <c r="EH1520" s="373"/>
      <c r="EI1520" s="373"/>
      <c r="EJ1520" s="373"/>
      <c r="EK1520" s="373"/>
      <c r="EL1520" s="373"/>
      <c r="EM1520" s="373"/>
      <c r="EN1520" s="373"/>
      <c r="EO1520" s="373"/>
      <c r="EP1520" s="373"/>
      <c r="EQ1520" s="373"/>
      <c r="ER1520" s="373"/>
      <c r="ES1520" s="373"/>
      <c r="ET1520" s="373"/>
      <c r="EU1520" s="373"/>
      <c r="EV1520" s="373"/>
      <c r="EW1520" s="373"/>
      <c r="EX1520" s="373"/>
      <c r="EY1520" s="373"/>
      <c r="EZ1520" s="373"/>
      <c r="FA1520" s="373"/>
      <c r="FB1520" s="373"/>
      <c r="FC1520" s="373"/>
      <c r="FD1520" s="373"/>
      <c r="FE1520" s="373"/>
      <c r="FF1520" s="373"/>
      <c r="FG1520" s="373"/>
      <c r="FH1520" s="373"/>
      <c r="FI1520" s="838"/>
    </row>
    <row r="1521" spans="1:165" s="623" customFormat="1" ht="48" hidden="1" customHeight="1" x14ac:dyDescent="0.25">
      <c r="A1521" s="1365">
        <v>2026</v>
      </c>
      <c r="B1521" s="1365">
        <v>479</v>
      </c>
      <c r="C1521" s="1365" t="s">
        <v>58</v>
      </c>
      <c r="D1521" s="1365">
        <v>3000654</v>
      </c>
      <c r="E1521" s="1365">
        <v>5005020</v>
      </c>
      <c r="F1521" s="1365" t="s">
        <v>2269</v>
      </c>
      <c r="G1521" s="1365" t="s">
        <v>2270</v>
      </c>
      <c r="H1521" s="1365">
        <v>93</v>
      </c>
      <c r="I1521" s="1366" t="s">
        <v>992</v>
      </c>
      <c r="J1521" s="1367" t="s">
        <v>10</v>
      </c>
      <c r="K1521" s="1367" t="s">
        <v>60</v>
      </c>
      <c r="L1521" s="1365" t="str">
        <f t="shared" si="1341"/>
        <v>2.3</v>
      </c>
      <c r="M1521" s="1368" t="s">
        <v>62</v>
      </c>
      <c r="N1521" s="1368"/>
      <c r="O1521" s="1365" t="s">
        <v>2991</v>
      </c>
      <c r="P1521" s="1365" t="s">
        <v>65</v>
      </c>
      <c r="Q1521" s="1369">
        <v>1</v>
      </c>
      <c r="R1521" s="285">
        <v>4500</v>
      </c>
      <c r="S1521" s="373"/>
      <c r="T1521" s="373"/>
      <c r="U1521" s="1365">
        <v>30</v>
      </c>
      <c r="V1521" s="1365">
        <v>4</v>
      </c>
      <c r="W1521" s="286"/>
      <c r="X1521" s="286"/>
      <c r="Y1521" s="286"/>
      <c r="Z1521" s="287"/>
      <c r="AA1521" s="287"/>
      <c r="AB1521" s="287"/>
      <c r="AC1521" s="287"/>
      <c r="AD1521" s="287"/>
      <c r="AE1521" s="290"/>
      <c r="AF1521" s="284">
        <f t="shared" si="1344"/>
        <v>0</v>
      </c>
      <c r="AG1521" s="284">
        <f t="shared" si="1345"/>
        <v>0</v>
      </c>
      <c r="AH1521" s="284">
        <f t="shared" si="1316"/>
        <v>4500</v>
      </c>
      <c r="AI1521" s="284">
        <f t="shared" si="1343"/>
        <v>600</v>
      </c>
      <c r="AJ1521" s="284">
        <f t="shared" si="1346"/>
        <v>0</v>
      </c>
      <c r="AK1521" s="284">
        <f t="shared" si="1347"/>
        <v>0</v>
      </c>
      <c r="AL1521" s="284">
        <f t="shared" si="1348"/>
        <v>0</v>
      </c>
      <c r="AM1521" s="284">
        <f t="shared" si="1349"/>
        <v>0</v>
      </c>
      <c r="AN1521" s="284">
        <f t="shared" si="1350"/>
        <v>0</v>
      </c>
      <c r="AO1521" s="284">
        <f t="shared" si="1351"/>
        <v>0</v>
      </c>
      <c r="AP1521" s="284">
        <f t="shared" si="1352"/>
        <v>0</v>
      </c>
      <c r="AQ1521" s="284">
        <f t="shared" si="1353"/>
        <v>0</v>
      </c>
      <c r="AR1521" s="288">
        <f t="shared" si="1317"/>
        <v>5100</v>
      </c>
      <c r="AS1521" s="373" t="s">
        <v>2578</v>
      </c>
      <c r="AT1521" s="373"/>
      <c r="AU1521" s="373" t="s">
        <v>3535</v>
      </c>
      <c r="AV1521" s="373" t="s">
        <v>3536</v>
      </c>
      <c r="AW1521" s="375">
        <v>46058</v>
      </c>
      <c r="AX1521" s="373" t="s">
        <v>3537</v>
      </c>
      <c r="AY1521" s="375">
        <v>46078</v>
      </c>
      <c r="AZ1521" s="373"/>
      <c r="BA1521" s="373" t="s">
        <v>3538</v>
      </c>
      <c r="BB1521" s="901" t="s">
        <v>995</v>
      </c>
      <c r="BC1521" s="373" t="s">
        <v>3803</v>
      </c>
      <c r="BD1521" s="373" t="s">
        <v>3804</v>
      </c>
      <c r="BE1521" s="373" t="s">
        <v>3805</v>
      </c>
      <c r="BF1521" s="375">
        <v>46083</v>
      </c>
      <c r="BG1521" s="373"/>
      <c r="BH1521" s="773" t="s">
        <v>3001</v>
      </c>
      <c r="BI1521" s="773"/>
      <c r="BJ1521" s="799"/>
      <c r="BK1521" s="687"/>
      <c r="BL1521" s="799" t="s">
        <v>3001</v>
      </c>
      <c r="BM1521" s="799"/>
      <c r="BN1521" s="687"/>
      <c r="BO1521" s="687"/>
      <c r="BP1521" s="2898" t="s">
        <v>3806</v>
      </c>
      <c r="BQ1521" s="755" t="s">
        <v>3807</v>
      </c>
      <c r="BR1521" s="1225"/>
      <c r="BS1521" s="373" t="s">
        <v>3002</v>
      </c>
      <c r="BT1521" s="373" t="s">
        <v>3003</v>
      </c>
      <c r="BU1521" s="373" t="s">
        <v>3004</v>
      </c>
      <c r="BV1521" s="687">
        <v>43204279</v>
      </c>
      <c r="BW1521" s="687">
        <v>10432042796</v>
      </c>
      <c r="BX1521" s="798">
        <v>4500</v>
      </c>
      <c r="BY1521" s="907">
        <v>46082</v>
      </c>
      <c r="BZ1521" s="907">
        <v>46116</v>
      </c>
      <c r="CA1521" s="373"/>
      <c r="CB1521" s="373"/>
      <c r="CC1521" s="373"/>
      <c r="CD1521" s="373"/>
      <c r="CE1521" s="373"/>
      <c r="CF1521" s="373"/>
      <c r="CG1521" s="373"/>
      <c r="CH1521" s="373"/>
      <c r="CI1521" s="373"/>
      <c r="CJ1521" s="373"/>
      <c r="CK1521" s="373"/>
      <c r="CL1521" s="373"/>
      <c r="CM1521" s="373"/>
      <c r="CN1521" s="373"/>
      <c r="CO1521" s="373"/>
      <c r="CP1521" s="373"/>
      <c r="CQ1521" s="373"/>
      <c r="CR1521" s="373"/>
      <c r="CS1521" s="373"/>
      <c r="CT1521" s="373">
        <v>30</v>
      </c>
      <c r="CU1521" s="789">
        <f t="shared" si="1354"/>
        <v>4500</v>
      </c>
      <c r="CV1521" s="373">
        <v>30</v>
      </c>
      <c r="CW1521" s="791">
        <f t="shared" si="1335"/>
        <v>4500</v>
      </c>
      <c r="CX1521" s="373">
        <v>30</v>
      </c>
      <c r="CY1521" s="791">
        <f t="shared" si="1336"/>
        <v>4500</v>
      </c>
      <c r="CZ1521" s="373"/>
      <c r="DA1521" s="373"/>
      <c r="DB1521" s="373"/>
      <c r="DC1521" s="373">
        <v>30</v>
      </c>
      <c r="DD1521" s="789">
        <f t="shared" si="1338"/>
        <v>600</v>
      </c>
      <c r="DE1521" s="373">
        <v>4</v>
      </c>
      <c r="DF1521" s="791">
        <f t="shared" si="1339"/>
        <v>600</v>
      </c>
      <c r="DG1521" s="373">
        <v>4</v>
      </c>
      <c r="DH1521" s="791">
        <f t="shared" si="1340"/>
        <v>600</v>
      </c>
      <c r="DI1521" s="373"/>
      <c r="DJ1521" s="373"/>
      <c r="DK1521" s="373"/>
      <c r="DL1521" s="373"/>
      <c r="DM1521" s="373"/>
      <c r="DN1521" s="373"/>
      <c r="DO1521" s="373"/>
      <c r="DP1521" s="373"/>
      <c r="DQ1521" s="373"/>
      <c r="DR1521" s="373"/>
      <c r="DS1521" s="373"/>
      <c r="DT1521" s="373"/>
      <c r="DU1521" s="793">
        <f t="shared" si="1300"/>
        <v>5100</v>
      </c>
      <c r="DV1521" s="794">
        <f t="shared" si="1342"/>
        <v>5100</v>
      </c>
      <c r="DW1521" s="794">
        <f t="shared" si="1332"/>
        <v>5100</v>
      </c>
      <c r="DX1521" s="794">
        <f t="shared" si="1314"/>
        <v>0</v>
      </c>
      <c r="DY1521" s="794">
        <f t="shared" si="1315"/>
        <v>0</v>
      </c>
      <c r="DZ1521" s="373"/>
      <c r="EA1521" s="373"/>
      <c r="EB1521" s="373"/>
      <c r="EC1521" s="373"/>
      <c r="ED1521" s="373"/>
      <c r="EE1521" s="373"/>
      <c r="EF1521" s="373"/>
      <c r="EG1521" s="373"/>
      <c r="EH1521" s="373"/>
      <c r="EI1521" s="373"/>
      <c r="EJ1521" s="373"/>
      <c r="EK1521" s="373"/>
      <c r="EL1521" s="373"/>
      <c r="EM1521" s="373"/>
      <c r="EN1521" s="373"/>
      <c r="EO1521" s="373"/>
      <c r="EP1521" s="373"/>
      <c r="EQ1521" s="373"/>
      <c r="ER1521" s="373"/>
      <c r="ES1521" s="373"/>
      <c r="ET1521" s="373"/>
      <c r="EU1521" s="373"/>
      <c r="EV1521" s="373"/>
      <c r="EW1521" s="373"/>
      <c r="EX1521" s="373"/>
      <c r="EY1521" s="373"/>
      <c r="EZ1521" s="373"/>
      <c r="FA1521" s="373"/>
      <c r="FB1521" s="373"/>
      <c r="FC1521" s="373"/>
      <c r="FD1521" s="373"/>
      <c r="FE1521" s="373"/>
      <c r="FF1521" s="373"/>
      <c r="FG1521" s="373"/>
      <c r="FH1521" s="373"/>
      <c r="FI1521" s="838"/>
    </row>
    <row r="1522" spans="1:165" s="623" customFormat="1" ht="48" hidden="1" customHeight="1" x14ac:dyDescent="0.25">
      <c r="A1522" s="1365">
        <v>2026</v>
      </c>
      <c r="B1522" s="1365">
        <v>479</v>
      </c>
      <c r="C1522" s="1365" t="s">
        <v>58</v>
      </c>
      <c r="D1522" s="1365">
        <v>3000654</v>
      </c>
      <c r="E1522" s="1365">
        <v>5005020</v>
      </c>
      <c r="F1522" s="1365" t="s">
        <v>2269</v>
      </c>
      <c r="G1522" s="1365" t="s">
        <v>2270</v>
      </c>
      <c r="H1522" s="1365">
        <v>93</v>
      </c>
      <c r="I1522" s="1366" t="s">
        <v>992</v>
      </c>
      <c r="J1522" s="1367" t="s">
        <v>10</v>
      </c>
      <c r="K1522" s="1367" t="s">
        <v>60</v>
      </c>
      <c r="L1522" s="1365" t="str">
        <f t="shared" si="1341"/>
        <v>2.3</v>
      </c>
      <c r="M1522" s="1368" t="s">
        <v>62</v>
      </c>
      <c r="N1522" s="1368"/>
      <c r="O1522" s="1365" t="s">
        <v>2991</v>
      </c>
      <c r="P1522" s="1365" t="s">
        <v>65</v>
      </c>
      <c r="Q1522" s="1369">
        <v>1</v>
      </c>
      <c r="R1522" s="285">
        <v>4500</v>
      </c>
      <c r="S1522" s="373"/>
      <c r="T1522" s="373"/>
      <c r="U1522" s="1365">
        <v>30</v>
      </c>
      <c r="V1522" s="1365">
        <v>4</v>
      </c>
      <c r="W1522" s="286"/>
      <c r="X1522" s="286"/>
      <c r="Y1522" s="286"/>
      <c r="Z1522" s="287"/>
      <c r="AA1522" s="287"/>
      <c r="AB1522" s="287"/>
      <c r="AC1522" s="287"/>
      <c r="AD1522" s="287"/>
      <c r="AE1522" s="290"/>
      <c r="AF1522" s="284">
        <f t="shared" si="1344"/>
        <v>0</v>
      </c>
      <c r="AG1522" s="284">
        <f t="shared" si="1345"/>
        <v>0</v>
      </c>
      <c r="AH1522" s="284">
        <f t="shared" si="1316"/>
        <v>4500</v>
      </c>
      <c r="AI1522" s="284">
        <f t="shared" si="1343"/>
        <v>600</v>
      </c>
      <c r="AJ1522" s="284">
        <f t="shared" si="1346"/>
        <v>0</v>
      </c>
      <c r="AK1522" s="284">
        <f t="shared" si="1347"/>
        <v>0</v>
      </c>
      <c r="AL1522" s="284">
        <f t="shared" si="1348"/>
        <v>0</v>
      </c>
      <c r="AM1522" s="284">
        <f t="shared" si="1349"/>
        <v>0</v>
      </c>
      <c r="AN1522" s="284">
        <f t="shared" si="1350"/>
        <v>0</v>
      </c>
      <c r="AO1522" s="284">
        <f t="shared" si="1351"/>
        <v>0</v>
      </c>
      <c r="AP1522" s="284">
        <f t="shared" si="1352"/>
        <v>0</v>
      </c>
      <c r="AQ1522" s="284">
        <f t="shared" si="1353"/>
        <v>0</v>
      </c>
      <c r="AR1522" s="288">
        <f t="shared" si="1317"/>
        <v>5100</v>
      </c>
      <c r="AS1522" s="373" t="s">
        <v>2578</v>
      </c>
      <c r="AT1522" s="373"/>
      <c r="AU1522" s="373" t="s">
        <v>3535</v>
      </c>
      <c r="AV1522" s="373" t="s">
        <v>3536</v>
      </c>
      <c r="AW1522" s="375">
        <v>46058</v>
      </c>
      <c r="AX1522" s="373" t="s">
        <v>3537</v>
      </c>
      <c r="AY1522" s="375">
        <v>46078</v>
      </c>
      <c r="AZ1522" s="373"/>
      <c r="BA1522" s="373" t="s">
        <v>3538</v>
      </c>
      <c r="BB1522" s="901" t="s">
        <v>995</v>
      </c>
      <c r="BC1522" s="373" t="s">
        <v>3803</v>
      </c>
      <c r="BD1522" s="373" t="s">
        <v>3804</v>
      </c>
      <c r="BE1522" s="373" t="s">
        <v>3805</v>
      </c>
      <c r="BF1522" s="375">
        <v>46083</v>
      </c>
      <c r="BG1522" s="373"/>
      <c r="BH1522" s="773" t="s">
        <v>3005</v>
      </c>
      <c r="BI1522" s="773"/>
      <c r="BJ1522" s="799"/>
      <c r="BK1522" s="687"/>
      <c r="BL1522" s="799" t="s">
        <v>3005</v>
      </c>
      <c r="BM1522" s="799"/>
      <c r="BN1522" s="687"/>
      <c r="BO1522" s="687"/>
      <c r="BP1522" s="2898" t="s">
        <v>3806</v>
      </c>
      <c r="BQ1522" s="1115" t="s">
        <v>3819</v>
      </c>
      <c r="BR1522" s="1115"/>
      <c r="BS1522" s="373" t="s">
        <v>1284</v>
      </c>
      <c r="BT1522" s="373" t="s">
        <v>1141</v>
      </c>
      <c r="BU1522" s="373" t="s">
        <v>3006</v>
      </c>
      <c r="BV1522" s="687">
        <v>77418580</v>
      </c>
      <c r="BW1522" s="687">
        <v>10774185807</v>
      </c>
      <c r="BX1522" s="798">
        <v>4500</v>
      </c>
      <c r="BY1522" s="907">
        <v>46082</v>
      </c>
      <c r="BZ1522" s="907">
        <v>46116</v>
      </c>
      <c r="CA1522" s="373"/>
      <c r="CB1522" s="373"/>
      <c r="CC1522" s="373"/>
      <c r="CD1522" s="373"/>
      <c r="CE1522" s="373"/>
      <c r="CF1522" s="373"/>
      <c r="CG1522" s="373"/>
      <c r="CH1522" s="373"/>
      <c r="CI1522" s="373"/>
      <c r="CJ1522" s="373"/>
      <c r="CK1522" s="373"/>
      <c r="CL1522" s="373"/>
      <c r="CM1522" s="373"/>
      <c r="CN1522" s="373"/>
      <c r="CO1522" s="373"/>
      <c r="CP1522" s="373"/>
      <c r="CQ1522" s="373"/>
      <c r="CR1522" s="373"/>
      <c r="CS1522" s="373"/>
      <c r="CT1522" s="373">
        <v>30</v>
      </c>
      <c r="CU1522" s="789">
        <f t="shared" si="1354"/>
        <v>4500</v>
      </c>
      <c r="CV1522" s="373">
        <v>30</v>
      </c>
      <c r="CW1522" s="791">
        <f t="shared" si="1335"/>
        <v>4500</v>
      </c>
      <c r="CX1522" s="373">
        <v>30</v>
      </c>
      <c r="CY1522" s="791">
        <f t="shared" si="1336"/>
        <v>4500</v>
      </c>
      <c r="CZ1522" s="373"/>
      <c r="DA1522" s="373"/>
      <c r="DB1522" s="373"/>
      <c r="DC1522" s="373">
        <v>30</v>
      </c>
      <c r="DD1522" s="789">
        <f t="shared" si="1338"/>
        <v>600</v>
      </c>
      <c r="DE1522" s="373">
        <v>4</v>
      </c>
      <c r="DF1522" s="791">
        <f t="shared" si="1339"/>
        <v>600</v>
      </c>
      <c r="DG1522" s="373">
        <v>4</v>
      </c>
      <c r="DH1522" s="791">
        <f t="shared" si="1340"/>
        <v>600</v>
      </c>
      <c r="DI1522" s="373"/>
      <c r="DJ1522" s="373"/>
      <c r="DK1522" s="373"/>
      <c r="DL1522" s="373"/>
      <c r="DM1522" s="373"/>
      <c r="DN1522" s="373"/>
      <c r="DO1522" s="373"/>
      <c r="DP1522" s="373"/>
      <c r="DQ1522" s="373"/>
      <c r="DR1522" s="373"/>
      <c r="DS1522" s="373"/>
      <c r="DT1522" s="373"/>
      <c r="DU1522" s="793">
        <f t="shared" si="1300"/>
        <v>5100</v>
      </c>
      <c r="DV1522" s="794">
        <f t="shared" si="1342"/>
        <v>5100</v>
      </c>
      <c r="DW1522" s="794">
        <f t="shared" si="1332"/>
        <v>5100</v>
      </c>
      <c r="DX1522" s="794">
        <f t="shared" si="1314"/>
        <v>0</v>
      </c>
      <c r="DY1522" s="794">
        <f t="shared" si="1315"/>
        <v>0</v>
      </c>
      <c r="DZ1522" s="373"/>
      <c r="EA1522" s="373"/>
      <c r="EB1522" s="373"/>
      <c r="EC1522" s="373"/>
      <c r="ED1522" s="373"/>
      <c r="EE1522" s="373"/>
      <c r="EF1522" s="373"/>
      <c r="EG1522" s="373"/>
      <c r="EH1522" s="373"/>
      <c r="EI1522" s="373"/>
      <c r="EJ1522" s="373"/>
      <c r="EK1522" s="373"/>
      <c r="EL1522" s="373"/>
      <c r="EM1522" s="373"/>
      <c r="EN1522" s="373"/>
      <c r="EO1522" s="373"/>
      <c r="EP1522" s="373"/>
      <c r="EQ1522" s="373"/>
      <c r="ER1522" s="373"/>
      <c r="ES1522" s="373"/>
      <c r="ET1522" s="373"/>
      <c r="EU1522" s="373"/>
      <c r="EV1522" s="373"/>
      <c r="EW1522" s="373"/>
      <c r="EX1522" s="373"/>
      <c r="EY1522" s="373"/>
      <c r="EZ1522" s="373"/>
      <c r="FA1522" s="373"/>
      <c r="FB1522" s="373"/>
      <c r="FC1522" s="373"/>
      <c r="FD1522" s="373"/>
      <c r="FE1522" s="373"/>
      <c r="FF1522" s="373"/>
      <c r="FG1522" s="373"/>
      <c r="FH1522" s="373"/>
      <c r="FI1522" s="838"/>
    </row>
    <row r="1523" spans="1:165" s="623" customFormat="1" ht="48" hidden="1" customHeight="1" x14ac:dyDescent="0.25">
      <c r="A1523" s="1365">
        <v>2026</v>
      </c>
      <c r="B1523" s="1365">
        <v>479</v>
      </c>
      <c r="C1523" s="1365" t="s">
        <v>58</v>
      </c>
      <c r="D1523" s="1365">
        <v>3000654</v>
      </c>
      <c r="E1523" s="1365">
        <v>5005020</v>
      </c>
      <c r="F1523" s="1365" t="s">
        <v>2269</v>
      </c>
      <c r="G1523" s="1365" t="s">
        <v>2270</v>
      </c>
      <c r="H1523" s="1365">
        <v>93</v>
      </c>
      <c r="I1523" s="1366" t="s">
        <v>992</v>
      </c>
      <c r="J1523" s="1367" t="s">
        <v>10</v>
      </c>
      <c r="K1523" s="1367" t="s">
        <v>60</v>
      </c>
      <c r="L1523" s="1365" t="str">
        <f t="shared" si="1341"/>
        <v>2.3</v>
      </c>
      <c r="M1523" s="1368" t="s">
        <v>62</v>
      </c>
      <c r="N1523" s="1368"/>
      <c r="O1523" s="1365" t="s">
        <v>2991</v>
      </c>
      <c r="P1523" s="1365" t="s">
        <v>65</v>
      </c>
      <c r="Q1523" s="1369">
        <v>1</v>
      </c>
      <c r="R1523" s="285">
        <v>4500</v>
      </c>
      <c r="S1523" s="373"/>
      <c r="T1523" s="373"/>
      <c r="U1523" s="1365">
        <v>30</v>
      </c>
      <c r="V1523" s="1365">
        <v>4</v>
      </c>
      <c r="W1523" s="286"/>
      <c r="X1523" s="286"/>
      <c r="Y1523" s="286"/>
      <c r="Z1523" s="287"/>
      <c r="AA1523" s="287"/>
      <c r="AB1523" s="287"/>
      <c r="AC1523" s="287"/>
      <c r="AD1523" s="287"/>
      <c r="AE1523" s="290"/>
      <c r="AF1523" s="284">
        <f t="shared" si="1344"/>
        <v>0</v>
      </c>
      <c r="AG1523" s="284">
        <f t="shared" si="1345"/>
        <v>0</v>
      </c>
      <c r="AH1523" s="284">
        <f t="shared" si="1316"/>
        <v>4500</v>
      </c>
      <c r="AI1523" s="284">
        <f t="shared" si="1343"/>
        <v>600</v>
      </c>
      <c r="AJ1523" s="284">
        <f t="shared" si="1346"/>
        <v>0</v>
      </c>
      <c r="AK1523" s="284">
        <f t="shared" si="1347"/>
        <v>0</v>
      </c>
      <c r="AL1523" s="284">
        <f t="shared" si="1348"/>
        <v>0</v>
      </c>
      <c r="AM1523" s="284">
        <f t="shared" si="1349"/>
        <v>0</v>
      </c>
      <c r="AN1523" s="284">
        <f t="shared" si="1350"/>
        <v>0</v>
      </c>
      <c r="AO1523" s="284">
        <f t="shared" si="1351"/>
        <v>0</v>
      </c>
      <c r="AP1523" s="284">
        <f t="shared" si="1352"/>
        <v>0</v>
      </c>
      <c r="AQ1523" s="284">
        <f t="shared" si="1353"/>
        <v>0</v>
      </c>
      <c r="AR1523" s="288">
        <f t="shared" si="1317"/>
        <v>5100</v>
      </c>
      <c r="AS1523" s="373" t="s">
        <v>2578</v>
      </c>
      <c r="AT1523" s="373"/>
      <c r="AU1523" s="373" t="s">
        <v>3535</v>
      </c>
      <c r="AV1523" s="373" t="s">
        <v>3536</v>
      </c>
      <c r="AW1523" s="375">
        <v>46058</v>
      </c>
      <c r="AX1523" s="373" t="s">
        <v>3537</v>
      </c>
      <c r="AY1523" s="375">
        <v>46078</v>
      </c>
      <c r="AZ1523" s="373"/>
      <c r="BA1523" s="373" t="s">
        <v>3538</v>
      </c>
      <c r="BB1523" s="901" t="s">
        <v>995</v>
      </c>
      <c r="BC1523" s="373" t="s">
        <v>3803</v>
      </c>
      <c r="BD1523" s="373" t="s">
        <v>3804</v>
      </c>
      <c r="BE1523" s="373" t="s">
        <v>3805</v>
      </c>
      <c r="BF1523" s="375">
        <v>46083</v>
      </c>
      <c r="BG1523" s="373"/>
      <c r="BH1523" s="773" t="s">
        <v>4008</v>
      </c>
      <c r="BI1523" s="773"/>
      <c r="BJ1523" s="799"/>
      <c r="BK1523" s="687"/>
      <c r="BL1523" s="373">
        <v>3893</v>
      </c>
      <c r="BM1523" s="373"/>
      <c r="BN1523" s="687"/>
      <c r="BO1523" s="687"/>
      <c r="BP1523" s="687" t="s">
        <v>3430</v>
      </c>
      <c r="BQ1523" s="1115" t="s">
        <v>3819</v>
      </c>
      <c r="BR1523" s="1115"/>
      <c r="BS1523" s="1485" t="s">
        <v>1605</v>
      </c>
      <c r="BT1523" s="373" t="s">
        <v>3448</v>
      </c>
      <c r="BU1523" s="373" t="s">
        <v>3449</v>
      </c>
      <c r="BV1523" s="774">
        <v>47817178</v>
      </c>
      <c r="BW1523" s="775">
        <v>10478171787</v>
      </c>
      <c r="BX1523" s="798">
        <v>4500</v>
      </c>
      <c r="BY1523" s="907">
        <v>46082</v>
      </c>
      <c r="BZ1523" s="907">
        <v>46116</v>
      </c>
      <c r="CA1523" s="373"/>
      <c r="CB1523" s="373"/>
      <c r="CC1523" s="373"/>
      <c r="CD1523" s="373"/>
      <c r="CE1523" s="373"/>
      <c r="CF1523" s="373"/>
      <c r="CG1523" s="373"/>
      <c r="CH1523" s="373"/>
      <c r="CI1523" s="373"/>
      <c r="CJ1523" s="373"/>
      <c r="CK1523" s="373"/>
      <c r="CL1523" s="373"/>
      <c r="CM1523" s="373"/>
      <c r="CN1523" s="373"/>
      <c r="CO1523" s="373"/>
      <c r="CP1523" s="373"/>
      <c r="CQ1523" s="373"/>
      <c r="CR1523" s="373"/>
      <c r="CS1523" s="373"/>
      <c r="CT1523" s="373">
        <v>30</v>
      </c>
      <c r="CU1523" s="789">
        <f t="shared" si="1354"/>
        <v>4500</v>
      </c>
      <c r="CV1523" s="373">
        <v>30</v>
      </c>
      <c r="CW1523" s="791">
        <f t="shared" si="1335"/>
        <v>4500</v>
      </c>
      <c r="CX1523" s="373">
        <v>30</v>
      </c>
      <c r="CY1523" s="791">
        <f t="shared" si="1336"/>
        <v>4500</v>
      </c>
      <c r="CZ1523" s="373"/>
      <c r="DA1523" s="373"/>
      <c r="DB1523" s="373"/>
      <c r="DC1523" s="373">
        <v>30</v>
      </c>
      <c r="DD1523" s="789">
        <f t="shared" si="1338"/>
        <v>600</v>
      </c>
      <c r="DE1523" s="373">
        <v>4</v>
      </c>
      <c r="DF1523" s="791">
        <f t="shared" si="1339"/>
        <v>600</v>
      </c>
      <c r="DG1523" s="373">
        <v>4</v>
      </c>
      <c r="DH1523" s="791">
        <f t="shared" si="1340"/>
        <v>600</v>
      </c>
      <c r="DI1523" s="373"/>
      <c r="DJ1523" s="373"/>
      <c r="DK1523" s="373"/>
      <c r="DL1523" s="373"/>
      <c r="DM1523" s="373"/>
      <c r="DN1523" s="373"/>
      <c r="DO1523" s="373"/>
      <c r="DP1523" s="373"/>
      <c r="DQ1523" s="373"/>
      <c r="DR1523" s="373"/>
      <c r="DS1523" s="373"/>
      <c r="DT1523" s="373"/>
      <c r="DU1523" s="793">
        <f t="shared" si="1300"/>
        <v>5100</v>
      </c>
      <c r="DV1523" s="794">
        <f t="shared" si="1342"/>
        <v>5100</v>
      </c>
      <c r="DW1523" s="794">
        <f t="shared" si="1332"/>
        <v>5100</v>
      </c>
      <c r="DX1523" s="794">
        <f t="shared" si="1314"/>
        <v>0</v>
      </c>
      <c r="DY1523" s="794">
        <f t="shared" si="1315"/>
        <v>0</v>
      </c>
      <c r="DZ1523" s="373"/>
      <c r="EA1523" s="373"/>
      <c r="EB1523" s="373"/>
      <c r="EC1523" s="373"/>
      <c r="ED1523" s="373"/>
      <c r="EE1523" s="373"/>
      <c r="EF1523" s="373"/>
      <c r="EG1523" s="373"/>
      <c r="EH1523" s="373"/>
      <c r="EI1523" s="373"/>
      <c r="EJ1523" s="373"/>
      <c r="EK1523" s="373"/>
      <c r="EL1523" s="373"/>
      <c r="EM1523" s="373"/>
      <c r="EN1523" s="373"/>
      <c r="EO1523" s="373"/>
      <c r="EP1523" s="373"/>
      <c r="EQ1523" s="373"/>
      <c r="ER1523" s="373"/>
      <c r="ES1523" s="373"/>
      <c r="ET1523" s="373"/>
      <c r="EU1523" s="373"/>
      <c r="EV1523" s="373"/>
      <c r="EW1523" s="373"/>
      <c r="EX1523" s="373"/>
      <c r="EY1523" s="373"/>
      <c r="EZ1523" s="373"/>
      <c r="FA1523" s="373"/>
      <c r="FB1523" s="373"/>
      <c r="FC1523" s="373"/>
      <c r="FD1523" s="373"/>
      <c r="FE1523" s="373"/>
      <c r="FF1523" s="373"/>
      <c r="FG1523" s="373"/>
      <c r="FH1523" s="373"/>
      <c r="FI1523" s="838"/>
    </row>
    <row r="1524" spans="1:165" s="623" customFormat="1" ht="48" hidden="1" customHeight="1" x14ac:dyDescent="0.25">
      <c r="A1524" s="1365">
        <v>2026</v>
      </c>
      <c r="B1524" s="1365">
        <v>479</v>
      </c>
      <c r="C1524" s="1365" t="s">
        <v>58</v>
      </c>
      <c r="D1524" s="1365">
        <v>3000654</v>
      </c>
      <c r="E1524" s="1365">
        <v>5005020</v>
      </c>
      <c r="F1524" s="1365" t="s">
        <v>2269</v>
      </c>
      <c r="G1524" s="1365" t="s">
        <v>2270</v>
      </c>
      <c r="H1524" s="1365">
        <v>93</v>
      </c>
      <c r="I1524" s="1366" t="s">
        <v>992</v>
      </c>
      <c r="J1524" s="1367" t="s">
        <v>10</v>
      </c>
      <c r="K1524" s="1367" t="s">
        <v>60</v>
      </c>
      <c r="L1524" s="1365" t="str">
        <f t="shared" si="1341"/>
        <v>2.3</v>
      </c>
      <c r="M1524" s="1368" t="s">
        <v>62</v>
      </c>
      <c r="N1524" s="1368"/>
      <c r="O1524" s="1365" t="s">
        <v>2991</v>
      </c>
      <c r="P1524" s="1365" t="s">
        <v>65</v>
      </c>
      <c r="Q1524" s="1369">
        <v>1</v>
      </c>
      <c r="R1524" s="285">
        <v>4500</v>
      </c>
      <c r="S1524" s="373"/>
      <c r="T1524" s="373"/>
      <c r="U1524" s="1365">
        <v>30</v>
      </c>
      <c r="V1524" s="1365">
        <v>4</v>
      </c>
      <c r="W1524" s="286"/>
      <c r="X1524" s="286"/>
      <c r="Y1524" s="286"/>
      <c r="Z1524" s="287"/>
      <c r="AA1524" s="287"/>
      <c r="AB1524" s="287"/>
      <c r="AC1524" s="287"/>
      <c r="AD1524" s="287"/>
      <c r="AE1524" s="290"/>
      <c r="AF1524" s="284">
        <f t="shared" si="1344"/>
        <v>0</v>
      </c>
      <c r="AG1524" s="284">
        <f t="shared" si="1345"/>
        <v>0</v>
      </c>
      <c r="AH1524" s="284">
        <f t="shared" si="1316"/>
        <v>4500</v>
      </c>
      <c r="AI1524" s="284">
        <f t="shared" si="1343"/>
        <v>600</v>
      </c>
      <c r="AJ1524" s="284">
        <f t="shared" si="1346"/>
        <v>0</v>
      </c>
      <c r="AK1524" s="284">
        <f t="shared" si="1347"/>
        <v>0</v>
      </c>
      <c r="AL1524" s="284">
        <f t="shared" si="1348"/>
        <v>0</v>
      </c>
      <c r="AM1524" s="284">
        <f t="shared" si="1349"/>
        <v>0</v>
      </c>
      <c r="AN1524" s="284">
        <f t="shared" si="1350"/>
        <v>0</v>
      </c>
      <c r="AO1524" s="284">
        <f t="shared" si="1351"/>
        <v>0</v>
      </c>
      <c r="AP1524" s="284">
        <f t="shared" si="1352"/>
        <v>0</v>
      </c>
      <c r="AQ1524" s="284">
        <f t="shared" si="1353"/>
        <v>0</v>
      </c>
      <c r="AR1524" s="288">
        <f t="shared" si="1317"/>
        <v>5100</v>
      </c>
      <c r="AS1524" s="373" t="s">
        <v>2578</v>
      </c>
      <c r="AT1524" s="373"/>
      <c r="AU1524" s="373" t="s">
        <v>3535</v>
      </c>
      <c r="AV1524" s="373" t="s">
        <v>3536</v>
      </c>
      <c r="AW1524" s="375">
        <v>46058</v>
      </c>
      <c r="AX1524" s="373" t="s">
        <v>3537</v>
      </c>
      <c r="AY1524" s="375">
        <v>46078</v>
      </c>
      <c r="AZ1524" s="373"/>
      <c r="BA1524" s="373" t="s">
        <v>3538</v>
      </c>
      <c r="BB1524" s="901" t="s">
        <v>995</v>
      </c>
      <c r="BC1524" s="373" t="s">
        <v>3803</v>
      </c>
      <c r="BD1524" s="373" t="s">
        <v>3804</v>
      </c>
      <c r="BE1524" s="373" t="s">
        <v>3805</v>
      </c>
      <c r="BF1524" s="375">
        <v>46083</v>
      </c>
      <c r="BG1524" s="373"/>
      <c r="BH1524" s="773" t="s">
        <v>4009</v>
      </c>
      <c r="BI1524" s="773"/>
      <c r="BJ1524" s="799"/>
      <c r="BK1524" s="687"/>
      <c r="BL1524" s="373">
        <v>3892</v>
      </c>
      <c r="BM1524" s="373"/>
      <c r="BN1524" s="687"/>
      <c r="BO1524" s="687"/>
      <c r="BP1524" s="687" t="s">
        <v>3430</v>
      </c>
      <c r="BQ1524" s="1115" t="s">
        <v>3819</v>
      </c>
      <c r="BR1524" s="1115"/>
      <c r="BS1524" s="1485" t="s">
        <v>3446</v>
      </c>
      <c r="BT1524" s="373" t="s">
        <v>1249</v>
      </c>
      <c r="BU1524" s="373" t="s">
        <v>3447</v>
      </c>
      <c r="BV1524" s="774">
        <v>46710125</v>
      </c>
      <c r="BW1524" s="775">
        <v>10467101256</v>
      </c>
      <c r="BX1524" s="798">
        <v>4500</v>
      </c>
      <c r="BY1524" s="907">
        <v>46082</v>
      </c>
      <c r="BZ1524" s="907">
        <v>46116</v>
      </c>
      <c r="CA1524" s="373"/>
      <c r="CB1524" s="373"/>
      <c r="CC1524" s="373"/>
      <c r="CD1524" s="373"/>
      <c r="CE1524" s="373"/>
      <c r="CF1524" s="373"/>
      <c r="CG1524" s="373"/>
      <c r="CH1524" s="373"/>
      <c r="CI1524" s="373"/>
      <c r="CJ1524" s="373"/>
      <c r="CK1524" s="373"/>
      <c r="CL1524" s="373"/>
      <c r="CM1524" s="373"/>
      <c r="CN1524" s="373"/>
      <c r="CO1524" s="373"/>
      <c r="CP1524" s="373"/>
      <c r="CQ1524" s="373"/>
      <c r="CR1524" s="373"/>
      <c r="CS1524" s="373"/>
      <c r="CT1524" s="373">
        <v>30</v>
      </c>
      <c r="CU1524" s="789">
        <f t="shared" si="1354"/>
        <v>4500</v>
      </c>
      <c r="CV1524" s="373">
        <v>30</v>
      </c>
      <c r="CW1524" s="791">
        <f t="shared" si="1335"/>
        <v>4500</v>
      </c>
      <c r="CX1524" s="373">
        <v>30</v>
      </c>
      <c r="CY1524" s="791">
        <f t="shared" si="1336"/>
        <v>4500</v>
      </c>
      <c r="CZ1524" s="373"/>
      <c r="DA1524" s="373"/>
      <c r="DB1524" s="373"/>
      <c r="DC1524" s="373">
        <v>30</v>
      </c>
      <c r="DD1524" s="789">
        <f t="shared" si="1338"/>
        <v>600</v>
      </c>
      <c r="DE1524" s="373">
        <v>4</v>
      </c>
      <c r="DF1524" s="791">
        <f t="shared" si="1339"/>
        <v>600</v>
      </c>
      <c r="DG1524" s="373">
        <v>4</v>
      </c>
      <c r="DH1524" s="791">
        <f t="shared" si="1340"/>
        <v>600</v>
      </c>
      <c r="DI1524" s="373"/>
      <c r="DJ1524" s="373"/>
      <c r="DK1524" s="373"/>
      <c r="DL1524" s="373"/>
      <c r="DM1524" s="373"/>
      <c r="DN1524" s="373"/>
      <c r="DO1524" s="373"/>
      <c r="DP1524" s="373"/>
      <c r="DQ1524" s="373"/>
      <c r="DR1524" s="373"/>
      <c r="DS1524" s="373"/>
      <c r="DT1524" s="373"/>
      <c r="DU1524" s="793">
        <f t="shared" si="1300"/>
        <v>5100</v>
      </c>
      <c r="DV1524" s="794">
        <f t="shared" si="1342"/>
        <v>5100</v>
      </c>
      <c r="DW1524" s="794">
        <f t="shared" ref="DW1524:DW1555" si="1355">CG1524+CP1524+CY1524+DH1524</f>
        <v>5100</v>
      </c>
      <c r="DX1524" s="794">
        <f t="shared" si="1314"/>
        <v>0</v>
      </c>
      <c r="DY1524" s="794">
        <f t="shared" si="1315"/>
        <v>0</v>
      </c>
      <c r="DZ1524" s="373"/>
      <c r="EA1524" s="373"/>
      <c r="EB1524" s="373"/>
      <c r="EC1524" s="373"/>
      <c r="ED1524" s="373"/>
      <c r="EE1524" s="373"/>
      <c r="EF1524" s="373"/>
      <c r="EG1524" s="373"/>
      <c r="EH1524" s="373"/>
      <c r="EI1524" s="373"/>
      <c r="EJ1524" s="373"/>
      <c r="EK1524" s="373"/>
      <c r="EL1524" s="373"/>
      <c r="EM1524" s="373"/>
      <c r="EN1524" s="373"/>
      <c r="EO1524" s="373"/>
      <c r="EP1524" s="373"/>
      <c r="EQ1524" s="373"/>
      <c r="ER1524" s="373"/>
      <c r="ES1524" s="373"/>
      <c r="ET1524" s="373"/>
      <c r="EU1524" s="373"/>
      <c r="EV1524" s="373"/>
      <c r="EW1524" s="373"/>
      <c r="EX1524" s="373"/>
      <c r="EY1524" s="373"/>
      <c r="EZ1524" s="373"/>
      <c r="FA1524" s="373"/>
      <c r="FB1524" s="373"/>
      <c r="FC1524" s="373"/>
      <c r="FD1524" s="373"/>
      <c r="FE1524" s="373"/>
      <c r="FF1524" s="373"/>
      <c r="FG1524" s="373"/>
      <c r="FH1524" s="373"/>
      <c r="FI1524" s="838"/>
    </row>
    <row r="1525" spans="1:165" s="623" customFormat="1" ht="48" hidden="1" customHeight="1" x14ac:dyDescent="0.25">
      <c r="A1525" s="1365">
        <v>2026</v>
      </c>
      <c r="B1525" s="1365">
        <v>479</v>
      </c>
      <c r="C1525" s="1365" t="s">
        <v>58</v>
      </c>
      <c r="D1525" s="1365">
        <v>3000654</v>
      </c>
      <c r="E1525" s="1365">
        <v>5005020</v>
      </c>
      <c r="F1525" s="1365" t="s">
        <v>2269</v>
      </c>
      <c r="G1525" s="1365" t="s">
        <v>2270</v>
      </c>
      <c r="H1525" s="1365">
        <v>93</v>
      </c>
      <c r="I1525" s="1366" t="s">
        <v>992</v>
      </c>
      <c r="J1525" s="1367" t="s">
        <v>10</v>
      </c>
      <c r="K1525" s="1367" t="s">
        <v>60</v>
      </c>
      <c r="L1525" s="1365" t="str">
        <f t="shared" si="1341"/>
        <v>2.3</v>
      </c>
      <c r="M1525" s="1368" t="s">
        <v>62</v>
      </c>
      <c r="N1525" s="1368"/>
      <c r="O1525" s="1365" t="s">
        <v>2991</v>
      </c>
      <c r="P1525" s="1365" t="s">
        <v>65</v>
      </c>
      <c r="Q1525" s="1369">
        <v>1</v>
      </c>
      <c r="R1525" s="285">
        <v>4500</v>
      </c>
      <c r="S1525" s="373"/>
      <c r="T1525" s="373"/>
      <c r="U1525" s="1365">
        <v>30</v>
      </c>
      <c r="V1525" s="1365">
        <v>4</v>
      </c>
      <c r="W1525" s="286"/>
      <c r="X1525" s="286"/>
      <c r="Y1525" s="286"/>
      <c r="Z1525" s="287"/>
      <c r="AA1525" s="287"/>
      <c r="AB1525" s="287"/>
      <c r="AC1525" s="287"/>
      <c r="AD1525" s="287"/>
      <c r="AE1525" s="290"/>
      <c r="AF1525" s="284">
        <f t="shared" si="1344"/>
        <v>0</v>
      </c>
      <c r="AG1525" s="284">
        <f t="shared" si="1345"/>
        <v>0</v>
      </c>
      <c r="AH1525" s="284">
        <f t="shared" si="1316"/>
        <v>4500</v>
      </c>
      <c r="AI1525" s="284">
        <f t="shared" si="1343"/>
        <v>600</v>
      </c>
      <c r="AJ1525" s="284">
        <f t="shared" si="1346"/>
        <v>0</v>
      </c>
      <c r="AK1525" s="284">
        <f t="shared" si="1347"/>
        <v>0</v>
      </c>
      <c r="AL1525" s="284">
        <f t="shared" si="1348"/>
        <v>0</v>
      </c>
      <c r="AM1525" s="284">
        <f t="shared" si="1349"/>
        <v>0</v>
      </c>
      <c r="AN1525" s="284">
        <f t="shared" si="1350"/>
        <v>0</v>
      </c>
      <c r="AO1525" s="284">
        <f t="shared" si="1351"/>
        <v>0</v>
      </c>
      <c r="AP1525" s="284">
        <f t="shared" si="1352"/>
        <v>0</v>
      </c>
      <c r="AQ1525" s="284">
        <f t="shared" si="1353"/>
        <v>0</v>
      </c>
      <c r="AR1525" s="288">
        <f t="shared" si="1317"/>
        <v>5100</v>
      </c>
      <c r="AS1525" s="373" t="s">
        <v>2578</v>
      </c>
      <c r="AT1525" s="373"/>
      <c r="AU1525" s="373" t="s">
        <v>3535</v>
      </c>
      <c r="AV1525" s="373" t="s">
        <v>3536</v>
      </c>
      <c r="AW1525" s="375">
        <v>46058</v>
      </c>
      <c r="AX1525" s="373" t="s">
        <v>3537</v>
      </c>
      <c r="AY1525" s="375">
        <v>46078</v>
      </c>
      <c r="AZ1525" s="373"/>
      <c r="BA1525" s="373" t="s">
        <v>3538</v>
      </c>
      <c r="BB1525" s="901" t="s">
        <v>995</v>
      </c>
      <c r="BC1525" s="373" t="s">
        <v>3803</v>
      </c>
      <c r="BD1525" s="373" t="s">
        <v>3804</v>
      </c>
      <c r="BE1525" s="373" t="s">
        <v>3805</v>
      </c>
      <c r="BF1525" s="375">
        <v>46083</v>
      </c>
      <c r="BG1525" s="373"/>
      <c r="BH1525" s="773" t="s">
        <v>3007</v>
      </c>
      <c r="BI1525" s="773"/>
      <c r="BJ1525" s="799"/>
      <c r="BK1525" s="687"/>
      <c r="BL1525" s="799" t="s">
        <v>3007</v>
      </c>
      <c r="BM1525" s="799"/>
      <c r="BN1525" s="687"/>
      <c r="BO1525" s="687"/>
      <c r="BP1525" s="1017" t="s">
        <v>3806</v>
      </c>
      <c r="BQ1525" s="755" t="s">
        <v>3807</v>
      </c>
      <c r="BR1525" s="1225"/>
      <c r="BS1525" s="373" t="s">
        <v>1759</v>
      </c>
      <c r="BT1525" s="373" t="s">
        <v>3008</v>
      </c>
      <c r="BU1525" s="373" t="s">
        <v>3009</v>
      </c>
      <c r="BV1525" s="687">
        <v>72788476</v>
      </c>
      <c r="BW1525" s="687">
        <v>10727884764</v>
      </c>
      <c r="BX1525" s="798">
        <v>4500</v>
      </c>
      <c r="BY1525" s="907">
        <v>46082</v>
      </c>
      <c r="BZ1525" s="907">
        <v>46116</v>
      </c>
      <c r="CA1525" s="373"/>
      <c r="CB1525" s="373"/>
      <c r="CC1525" s="373"/>
      <c r="CD1525" s="373"/>
      <c r="CE1525" s="373"/>
      <c r="CF1525" s="373"/>
      <c r="CG1525" s="373"/>
      <c r="CH1525" s="373"/>
      <c r="CI1525" s="373"/>
      <c r="CJ1525" s="373"/>
      <c r="CK1525" s="373"/>
      <c r="CL1525" s="373"/>
      <c r="CM1525" s="373"/>
      <c r="CN1525" s="373"/>
      <c r="CO1525" s="373"/>
      <c r="CP1525" s="373"/>
      <c r="CQ1525" s="373"/>
      <c r="CR1525" s="373"/>
      <c r="CS1525" s="373"/>
      <c r="CT1525" s="373">
        <v>30</v>
      </c>
      <c r="CU1525" s="789">
        <f t="shared" si="1354"/>
        <v>4500</v>
      </c>
      <c r="CV1525" s="373">
        <v>30</v>
      </c>
      <c r="CW1525" s="791">
        <f t="shared" si="1335"/>
        <v>4500</v>
      </c>
      <c r="CX1525" s="373">
        <v>30</v>
      </c>
      <c r="CY1525" s="791">
        <f t="shared" si="1336"/>
        <v>4500</v>
      </c>
      <c r="CZ1525" s="373"/>
      <c r="DA1525" s="373"/>
      <c r="DB1525" s="373"/>
      <c r="DC1525" s="373">
        <v>30</v>
      </c>
      <c r="DD1525" s="789">
        <f t="shared" si="1338"/>
        <v>600</v>
      </c>
      <c r="DE1525" s="373">
        <v>4</v>
      </c>
      <c r="DF1525" s="791">
        <f t="shared" si="1339"/>
        <v>600</v>
      </c>
      <c r="DG1525" s="373">
        <v>4</v>
      </c>
      <c r="DH1525" s="791">
        <f t="shared" si="1340"/>
        <v>600</v>
      </c>
      <c r="DI1525" s="373"/>
      <c r="DJ1525" s="373"/>
      <c r="DK1525" s="373"/>
      <c r="DL1525" s="373"/>
      <c r="DM1525" s="373"/>
      <c r="DN1525" s="373"/>
      <c r="DO1525" s="373"/>
      <c r="DP1525" s="373"/>
      <c r="DQ1525" s="373"/>
      <c r="DR1525" s="373"/>
      <c r="DS1525" s="373"/>
      <c r="DT1525" s="373"/>
      <c r="DU1525" s="793">
        <f t="shared" si="1300"/>
        <v>5100</v>
      </c>
      <c r="DV1525" s="794">
        <f t="shared" si="1342"/>
        <v>5100</v>
      </c>
      <c r="DW1525" s="794">
        <f t="shared" si="1355"/>
        <v>5100</v>
      </c>
      <c r="DX1525" s="794">
        <f t="shared" si="1314"/>
        <v>0</v>
      </c>
      <c r="DY1525" s="794">
        <f t="shared" si="1315"/>
        <v>0</v>
      </c>
      <c r="DZ1525" s="373"/>
      <c r="EA1525" s="373"/>
      <c r="EB1525" s="373"/>
      <c r="EC1525" s="373"/>
      <c r="ED1525" s="373"/>
      <c r="EE1525" s="373"/>
      <c r="EF1525" s="373"/>
      <c r="EG1525" s="373"/>
      <c r="EH1525" s="373"/>
      <c r="EI1525" s="373"/>
      <c r="EJ1525" s="373"/>
      <c r="EK1525" s="373"/>
      <c r="EL1525" s="373"/>
      <c r="EM1525" s="373"/>
      <c r="EN1525" s="373"/>
      <c r="EO1525" s="373"/>
      <c r="EP1525" s="373"/>
      <c r="EQ1525" s="373"/>
      <c r="ER1525" s="373"/>
      <c r="ES1525" s="373"/>
      <c r="ET1525" s="373"/>
      <c r="EU1525" s="373"/>
      <c r="EV1525" s="373"/>
      <c r="EW1525" s="373"/>
      <c r="EX1525" s="373"/>
      <c r="EY1525" s="373"/>
      <c r="EZ1525" s="373"/>
      <c r="FA1525" s="373"/>
      <c r="FB1525" s="373"/>
      <c r="FC1525" s="373"/>
      <c r="FD1525" s="373"/>
      <c r="FE1525" s="373"/>
      <c r="FF1525" s="373"/>
      <c r="FG1525" s="373"/>
      <c r="FH1525" s="373"/>
      <c r="FI1525" s="838"/>
    </row>
    <row r="1526" spans="1:165" s="623" customFormat="1" ht="48" hidden="1" customHeight="1" x14ac:dyDescent="0.25">
      <c r="A1526" s="1365">
        <v>2026</v>
      </c>
      <c r="B1526" s="1365">
        <v>479</v>
      </c>
      <c r="C1526" s="1365" t="s">
        <v>58</v>
      </c>
      <c r="D1526" s="1365">
        <v>3000654</v>
      </c>
      <c r="E1526" s="1365">
        <v>5005020</v>
      </c>
      <c r="F1526" s="1365" t="s">
        <v>2269</v>
      </c>
      <c r="G1526" s="1365" t="s">
        <v>2270</v>
      </c>
      <c r="H1526" s="1365">
        <v>93</v>
      </c>
      <c r="I1526" s="1366" t="s">
        <v>992</v>
      </c>
      <c r="J1526" s="1367" t="s">
        <v>10</v>
      </c>
      <c r="K1526" s="1367" t="s">
        <v>60</v>
      </c>
      <c r="L1526" s="1365" t="str">
        <f t="shared" si="1341"/>
        <v>2.3</v>
      </c>
      <c r="M1526" s="1368" t="s">
        <v>62</v>
      </c>
      <c r="N1526" s="1368"/>
      <c r="O1526" s="1365" t="s">
        <v>2991</v>
      </c>
      <c r="P1526" s="1365" t="s">
        <v>65</v>
      </c>
      <c r="Q1526" s="1369">
        <v>1</v>
      </c>
      <c r="R1526" s="285">
        <v>4500</v>
      </c>
      <c r="S1526" s="373"/>
      <c r="T1526" s="373"/>
      <c r="U1526" s="1365">
        <v>30</v>
      </c>
      <c r="V1526" s="1365">
        <v>4</v>
      </c>
      <c r="W1526" s="286"/>
      <c r="X1526" s="286"/>
      <c r="Y1526" s="286"/>
      <c r="Z1526" s="287"/>
      <c r="AA1526" s="287"/>
      <c r="AB1526" s="287"/>
      <c r="AC1526" s="287"/>
      <c r="AD1526" s="287"/>
      <c r="AE1526" s="290"/>
      <c r="AF1526" s="284">
        <f t="shared" si="1344"/>
        <v>0</v>
      </c>
      <c r="AG1526" s="284">
        <f t="shared" si="1345"/>
        <v>0</v>
      </c>
      <c r="AH1526" s="284">
        <f t="shared" si="1316"/>
        <v>4500</v>
      </c>
      <c r="AI1526" s="284">
        <f t="shared" si="1343"/>
        <v>600</v>
      </c>
      <c r="AJ1526" s="284">
        <f t="shared" si="1346"/>
        <v>0</v>
      </c>
      <c r="AK1526" s="284">
        <f t="shared" si="1347"/>
        <v>0</v>
      </c>
      <c r="AL1526" s="284">
        <f t="shared" si="1348"/>
        <v>0</v>
      </c>
      <c r="AM1526" s="284">
        <f t="shared" si="1349"/>
        <v>0</v>
      </c>
      <c r="AN1526" s="284">
        <f t="shared" si="1350"/>
        <v>0</v>
      </c>
      <c r="AO1526" s="284">
        <f t="shared" si="1351"/>
        <v>0</v>
      </c>
      <c r="AP1526" s="284">
        <f t="shared" si="1352"/>
        <v>0</v>
      </c>
      <c r="AQ1526" s="284">
        <f t="shared" si="1353"/>
        <v>0</v>
      </c>
      <c r="AR1526" s="288">
        <f t="shared" si="1317"/>
        <v>5100</v>
      </c>
      <c r="AS1526" s="373" t="s">
        <v>2578</v>
      </c>
      <c r="AT1526" s="373"/>
      <c r="AU1526" s="373" t="s">
        <v>3535</v>
      </c>
      <c r="AV1526" s="373" t="s">
        <v>3536</v>
      </c>
      <c r="AW1526" s="375">
        <v>46058</v>
      </c>
      <c r="AX1526" s="373" t="s">
        <v>3537</v>
      </c>
      <c r="AY1526" s="375">
        <v>46078</v>
      </c>
      <c r="AZ1526" s="373"/>
      <c r="BA1526" s="373" t="s">
        <v>3538</v>
      </c>
      <c r="BB1526" s="901" t="s">
        <v>995</v>
      </c>
      <c r="BC1526" s="373" t="s">
        <v>3945</v>
      </c>
      <c r="BD1526" s="373" t="s">
        <v>3946</v>
      </c>
      <c r="BE1526" s="373" t="s">
        <v>3766</v>
      </c>
      <c r="BF1526" s="375">
        <v>46083</v>
      </c>
      <c r="BG1526" s="373"/>
      <c r="BH1526" s="773" t="s">
        <v>4010</v>
      </c>
      <c r="BI1526" s="773"/>
      <c r="BJ1526" s="799"/>
      <c r="BK1526" s="687"/>
      <c r="BL1526" s="373">
        <v>5072</v>
      </c>
      <c r="BM1526" s="373"/>
      <c r="BN1526" s="687"/>
      <c r="BO1526" s="687"/>
      <c r="BP1526" s="687" t="s">
        <v>3430</v>
      </c>
      <c r="BQ1526" s="1115" t="s">
        <v>3807</v>
      </c>
      <c r="BR1526" s="1115"/>
      <c r="BS1526" s="1485" t="s">
        <v>1263</v>
      </c>
      <c r="BT1526" s="373" t="s">
        <v>3296</v>
      </c>
      <c r="BU1526" s="373" t="s">
        <v>3297</v>
      </c>
      <c r="BV1526" s="773" t="s">
        <v>3450</v>
      </c>
      <c r="BW1526" s="687">
        <v>10465993036</v>
      </c>
      <c r="BX1526" s="798">
        <v>4500</v>
      </c>
      <c r="BY1526" s="907">
        <v>46082</v>
      </c>
      <c r="BZ1526" s="907">
        <v>46116</v>
      </c>
      <c r="CA1526" s="373"/>
      <c r="CB1526" s="373"/>
      <c r="CC1526" s="373"/>
      <c r="CD1526" s="373"/>
      <c r="CE1526" s="373"/>
      <c r="CF1526" s="373"/>
      <c r="CG1526" s="373"/>
      <c r="CH1526" s="373"/>
      <c r="CI1526" s="373"/>
      <c r="CJ1526" s="373"/>
      <c r="CK1526" s="373"/>
      <c r="CL1526" s="373"/>
      <c r="CM1526" s="373"/>
      <c r="CN1526" s="373"/>
      <c r="CO1526" s="373"/>
      <c r="CP1526" s="373"/>
      <c r="CQ1526" s="373"/>
      <c r="CR1526" s="373"/>
      <c r="CS1526" s="373"/>
      <c r="CT1526" s="373">
        <v>30</v>
      </c>
      <c r="CU1526" s="789">
        <f t="shared" si="1354"/>
        <v>4500</v>
      </c>
      <c r="CV1526" s="373">
        <v>30</v>
      </c>
      <c r="CW1526" s="791">
        <f t="shared" si="1335"/>
        <v>4500</v>
      </c>
      <c r="CX1526" s="373">
        <v>30</v>
      </c>
      <c r="CY1526" s="791">
        <f t="shared" si="1336"/>
        <v>4500</v>
      </c>
      <c r="CZ1526" s="373"/>
      <c r="DA1526" s="373"/>
      <c r="DB1526" s="373"/>
      <c r="DC1526" s="373">
        <f>V1526</f>
        <v>4</v>
      </c>
      <c r="DD1526" s="789">
        <f t="shared" ref="DD1526:DD1547" si="1356">AI1526</f>
        <v>600</v>
      </c>
      <c r="DE1526" s="373">
        <v>4</v>
      </c>
      <c r="DF1526" s="791">
        <f t="shared" ref="DF1526:DF1549" si="1357">(R1526/30*DE1526)*Q1526</f>
        <v>600</v>
      </c>
      <c r="DG1526" s="373">
        <v>4</v>
      </c>
      <c r="DH1526" s="791">
        <f t="shared" ref="DH1526:DH1549" si="1358">(R1526/30*DG1526)*Q1526</f>
        <v>600</v>
      </c>
      <c r="DI1526" s="373"/>
      <c r="DJ1526" s="373"/>
      <c r="DK1526" s="373"/>
      <c r="DL1526" s="373"/>
      <c r="DM1526" s="373"/>
      <c r="DN1526" s="373"/>
      <c r="DO1526" s="373"/>
      <c r="DP1526" s="373"/>
      <c r="DQ1526" s="373"/>
      <c r="DR1526" s="373"/>
      <c r="DS1526" s="373"/>
      <c r="DT1526" s="373"/>
      <c r="DU1526" s="793">
        <f t="shared" si="1300"/>
        <v>5100</v>
      </c>
      <c r="DV1526" s="794">
        <f t="shared" si="1342"/>
        <v>5100</v>
      </c>
      <c r="DW1526" s="794">
        <f t="shared" si="1355"/>
        <v>5100</v>
      </c>
      <c r="DX1526" s="794">
        <f t="shared" si="1314"/>
        <v>0</v>
      </c>
      <c r="DY1526" s="794">
        <f t="shared" si="1315"/>
        <v>0</v>
      </c>
      <c r="DZ1526" s="373"/>
      <c r="EA1526" s="373"/>
      <c r="EB1526" s="373"/>
      <c r="EC1526" s="373"/>
      <c r="ED1526" s="373"/>
      <c r="EE1526" s="373"/>
      <c r="EF1526" s="373"/>
      <c r="EG1526" s="373"/>
      <c r="EH1526" s="373"/>
      <c r="EI1526" s="373"/>
      <c r="EJ1526" s="373"/>
      <c r="EK1526" s="373"/>
      <c r="EL1526" s="373"/>
      <c r="EM1526" s="373"/>
      <c r="EN1526" s="373"/>
      <c r="EO1526" s="373"/>
      <c r="EP1526" s="373"/>
      <c r="EQ1526" s="373"/>
      <c r="ER1526" s="373"/>
      <c r="ES1526" s="373"/>
      <c r="ET1526" s="373"/>
      <c r="EU1526" s="373"/>
      <c r="EV1526" s="373"/>
      <c r="EW1526" s="373"/>
      <c r="EX1526" s="373"/>
      <c r="EY1526" s="373"/>
      <c r="EZ1526" s="373"/>
      <c r="FA1526" s="373"/>
      <c r="FB1526" s="373"/>
      <c r="FC1526" s="373"/>
      <c r="FD1526" s="373"/>
      <c r="FE1526" s="373"/>
      <c r="FF1526" s="373"/>
      <c r="FG1526" s="373"/>
      <c r="FH1526" s="373"/>
      <c r="FI1526" s="838"/>
    </row>
    <row r="1527" spans="1:165" s="623" customFormat="1" ht="48" hidden="1" customHeight="1" x14ac:dyDescent="0.25">
      <c r="A1527" s="1365">
        <v>2026</v>
      </c>
      <c r="B1527" s="1365">
        <v>479</v>
      </c>
      <c r="C1527" s="1365" t="s">
        <v>58</v>
      </c>
      <c r="D1527" s="1365">
        <v>3000654</v>
      </c>
      <c r="E1527" s="1365">
        <v>5005020</v>
      </c>
      <c r="F1527" s="1365" t="s">
        <v>2269</v>
      </c>
      <c r="G1527" s="1365" t="s">
        <v>2270</v>
      </c>
      <c r="H1527" s="1365">
        <v>93</v>
      </c>
      <c r="I1527" s="1366" t="s">
        <v>992</v>
      </c>
      <c r="J1527" s="1367" t="s">
        <v>10</v>
      </c>
      <c r="K1527" s="1367" t="s">
        <v>60</v>
      </c>
      <c r="L1527" s="1365" t="str">
        <f t="shared" si="1341"/>
        <v>2.3</v>
      </c>
      <c r="M1527" s="1368" t="s">
        <v>62</v>
      </c>
      <c r="N1527" s="1368"/>
      <c r="O1527" s="1365" t="s">
        <v>2991</v>
      </c>
      <c r="P1527" s="1365" t="s">
        <v>65</v>
      </c>
      <c r="Q1527" s="1369">
        <v>1</v>
      </c>
      <c r="R1527" s="285">
        <v>4500</v>
      </c>
      <c r="S1527" s="373"/>
      <c r="T1527" s="373"/>
      <c r="U1527" s="1365">
        <v>30</v>
      </c>
      <c r="V1527" s="1365">
        <v>30</v>
      </c>
      <c r="W1527" s="286"/>
      <c r="X1527" s="286"/>
      <c r="Y1527" s="286"/>
      <c r="Z1527" s="287"/>
      <c r="AA1527" s="287"/>
      <c r="AB1527" s="287"/>
      <c r="AC1527" s="287"/>
      <c r="AD1527" s="287"/>
      <c r="AE1527" s="290"/>
      <c r="AF1527" s="284">
        <f t="shared" si="1344"/>
        <v>0</v>
      </c>
      <c r="AG1527" s="284">
        <f t="shared" si="1345"/>
        <v>0</v>
      </c>
      <c r="AH1527" s="284">
        <f t="shared" si="1316"/>
        <v>4500</v>
      </c>
      <c r="AI1527" s="340">
        <f t="shared" si="1343"/>
        <v>4500</v>
      </c>
      <c r="AJ1527" s="284">
        <f t="shared" si="1346"/>
        <v>0</v>
      </c>
      <c r="AK1527" s="284">
        <f t="shared" si="1347"/>
        <v>0</v>
      </c>
      <c r="AL1527" s="284">
        <f t="shared" si="1348"/>
        <v>0</v>
      </c>
      <c r="AM1527" s="284">
        <f t="shared" si="1349"/>
        <v>0</v>
      </c>
      <c r="AN1527" s="284">
        <f t="shared" si="1350"/>
        <v>0</v>
      </c>
      <c r="AO1527" s="284">
        <f t="shared" si="1351"/>
        <v>0</v>
      </c>
      <c r="AP1527" s="284">
        <f t="shared" si="1352"/>
        <v>0</v>
      </c>
      <c r="AQ1527" s="284">
        <f t="shared" si="1353"/>
        <v>0</v>
      </c>
      <c r="AR1527" s="288"/>
      <c r="AS1527" s="373" t="s">
        <v>2578</v>
      </c>
      <c r="AT1527" s="373"/>
      <c r="AU1527" s="373" t="s">
        <v>3535</v>
      </c>
      <c r="AV1527" s="373" t="s">
        <v>3536</v>
      </c>
      <c r="AW1527" s="375">
        <v>46058</v>
      </c>
      <c r="AX1527" s="373" t="s">
        <v>3537</v>
      </c>
      <c r="AY1527" s="375">
        <v>46078</v>
      </c>
      <c r="AZ1527" s="373"/>
      <c r="BA1527" s="373" t="s">
        <v>3538</v>
      </c>
      <c r="BB1527" s="614" t="s">
        <v>1021</v>
      </c>
      <c r="BC1527" s="373"/>
      <c r="BD1527" s="373"/>
      <c r="BE1527" s="373"/>
      <c r="BF1527" s="375"/>
      <c r="BG1527" s="373"/>
      <c r="BH1527" s="773"/>
      <c r="BI1527" s="773"/>
      <c r="BJ1527" s="799"/>
      <c r="BK1527" s="687"/>
      <c r="BL1527" s="373"/>
      <c r="BM1527" s="373"/>
      <c r="BN1527" s="687"/>
      <c r="BO1527" s="687"/>
      <c r="BP1527" s="687"/>
      <c r="BQ1527" s="687"/>
      <c r="BR1527" s="687"/>
      <c r="BS1527" s="373"/>
      <c r="BT1527" s="373"/>
      <c r="BU1527" s="373"/>
      <c r="BV1527" s="773"/>
      <c r="BW1527" s="687"/>
      <c r="BX1527" s="798"/>
      <c r="BY1527" s="1376"/>
      <c r="BZ1527" s="1376"/>
      <c r="CA1527" s="373"/>
      <c r="CB1527" s="373"/>
      <c r="CC1527" s="373"/>
      <c r="CD1527" s="373"/>
      <c r="CE1527" s="373"/>
      <c r="CF1527" s="373"/>
      <c r="CG1527" s="373"/>
      <c r="CH1527" s="373"/>
      <c r="CI1527" s="373"/>
      <c r="CJ1527" s="373"/>
      <c r="CK1527" s="373"/>
      <c r="CL1527" s="373"/>
      <c r="CM1527" s="373"/>
      <c r="CN1527" s="373"/>
      <c r="CO1527" s="373"/>
      <c r="CP1527" s="373"/>
      <c r="CQ1527" s="373"/>
      <c r="CR1527" s="373"/>
      <c r="CS1527" s="373"/>
      <c r="CT1527" s="373"/>
      <c r="CU1527" s="789">
        <f t="shared" si="1354"/>
        <v>4500</v>
      </c>
      <c r="CV1527" s="373"/>
      <c r="CW1527" s="791">
        <f t="shared" si="1335"/>
        <v>0</v>
      </c>
      <c r="CX1527" s="373"/>
      <c r="CY1527" s="791">
        <f t="shared" si="1336"/>
        <v>0</v>
      </c>
      <c r="CZ1527" s="373"/>
      <c r="DA1527" s="373"/>
      <c r="DB1527" s="373"/>
      <c r="DC1527" s="373"/>
      <c r="DD1527" s="789">
        <f t="shared" si="1356"/>
        <v>4500</v>
      </c>
      <c r="DE1527" s="373"/>
      <c r="DF1527" s="791">
        <f t="shared" si="1357"/>
        <v>0</v>
      </c>
      <c r="DG1527" s="373"/>
      <c r="DH1527" s="791">
        <f t="shared" si="1358"/>
        <v>0</v>
      </c>
      <c r="DI1527" s="791">
        <f>(S1527/30*DH1527)*R1527</f>
        <v>0</v>
      </c>
      <c r="DJ1527" s="373"/>
      <c r="DK1527" s="373"/>
      <c r="DL1527" s="373"/>
      <c r="DM1527" s="373"/>
      <c r="DN1527" s="373"/>
      <c r="DO1527" s="373"/>
      <c r="DP1527" s="373"/>
      <c r="DQ1527" s="373"/>
      <c r="DR1527" s="373"/>
      <c r="DS1527" s="373"/>
      <c r="DT1527" s="373"/>
      <c r="DU1527" s="793">
        <f t="shared" si="1300"/>
        <v>0</v>
      </c>
      <c r="DV1527" s="794">
        <f t="shared" si="1342"/>
        <v>0</v>
      </c>
      <c r="DW1527" s="794">
        <f t="shared" si="1355"/>
        <v>0</v>
      </c>
      <c r="DX1527" s="794">
        <f t="shared" si="1314"/>
        <v>0</v>
      </c>
      <c r="DY1527" s="794">
        <f t="shared" si="1315"/>
        <v>0</v>
      </c>
      <c r="DZ1527" s="373"/>
      <c r="EA1527" s="373"/>
      <c r="EB1527" s="373"/>
      <c r="EC1527" s="373"/>
      <c r="ED1527" s="373"/>
      <c r="EE1527" s="373"/>
      <c r="EF1527" s="373"/>
      <c r="EG1527" s="373"/>
      <c r="EH1527" s="373"/>
      <c r="EI1527" s="373"/>
      <c r="EJ1527" s="373"/>
      <c r="EK1527" s="373"/>
      <c r="EL1527" s="373"/>
      <c r="EM1527" s="373"/>
      <c r="EN1527" s="373"/>
      <c r="EO1527" s="373"/>
      <c r="EP1527" s="373"/>
      <c r="EQ1527" s="373"/>
      <c r="ER1527" s="373"/>
      <c r="ES1527" s="373"/>
      <c r="ET1527" s="373"/>
      <c r="EU1527" s="373"/>
      <c r="EV1527" s="373"/>
      <c r="EW1527" s="373"/>
      <c r="EX1527" s="373"/>
      <c r="EY1527" s="373"/>
      <c r="EZ1527" s="373"/>
      <c r="FA1527" s="373"/>
      <c r="FB1527" s="373"/>
      <c r="FC1527" s="373"/>
      <c r="FD1527" s="373"/>
      <c r="FE1527" s="373"/>
      <c r="FF1527" s="373"/>
      <c r="FG1527" s="373"/>
      <c r="FH1527" s="373"/>
      <c r="FI1527" s="838"/>
    </row>
    <row r="1528" spans="1:165" s="623" customFormat="1" ht="48" hidden="1" customHeight="1" x14ac:dyDescent="0.25">
      <c r="A1528" s="1365">
        <v>2026</v>
      </c>
      <c r="B1528" s="1365">
        <v>479</v>
      </c>
      <c r="C1528" s="1365" t="s">
        <v>58</v>
      </c>
      <c r="D1528" s="1365">
        <v>3000654</v>
      </c>
      <c r="E1528" s="1365">
        <v>5005020</v>
      </c>
      <c r="F1528" s="1365" t="s">
        <v>2269</v>
      </c>
      <c r="G1528" s="1365" t="s">
        <v>2270</v>
      </c>
      <c r="H1528" s="1365">
        <v>93</v>
      </c>
      <c r="I1528" s="1366" t="s">
        <v>992</v>
      </c>
      <c r="J1528" s="1367" t="s">
        <v>10</v>
      </c>
      <c r="K1528" s="1367" t="s">
        <v>60</v>
      </c>
      <c r="L1528" s="1365" t="str">
        <f t="shared" si="1341"/>
        <v>2.3</v>
      </c>
      <c r="M1528" s="1368" t="s">
        <v>62</v>
      </c>
      <c r="N1528" s="1368"/>
      <c r="O1528" s="1365" t="s">
        <v>2991</v>
      </c>
      <c r="P1528" s="1365" t="s">
        <v>65</v>
      </c>
      <c r="Q1528" s="1369">
        <v>1</v>
      </c>
      <c r="R1528" s="285">
        <v>4500</v>
      </c>
      <c r="S1528" s="373"/>
      <c r="T1528" s="373"/>
      <c r="U1528" s="1365">
        <v>30</v>
      </c>
      <c r="V1528" s="1365">
        <v>4</v>
      </c>
      <c r="W1528" s="286"/>
      <c r="X1528" s="286"/>
      <c r="Y1528" s="286"/>
      <c r="Z1528" s="287"/>
      <c r="AA1528" s="287"/>
      <c r="AB1528" s="287"/>
      <c r="AC1528" s="287"/>
      <c r="AD1528" s="287"/>
      <c r="AE1528" s="290"/>
      <c r="AF1528" s="284">
        <f t="shared" si="1344"/>
        <v>0</v>
      </c>
      <c r="AG1528" s="284">
        <f t="shared" si="1345"/>
        <v>0</v>
      </c>
      <c r="AH1528" s="284">
        <f t="shared" si="1316"/>
        <v>4500</v>
      </c>
      <c r="AI1528" s="284">
        <f t="shared" si="1343"/>
        <v>600</v>
      </c>
      <c r="AJ1528" s="284">
        <f t="shared" si="1346"/>
        <v>0</v>
      </c>
      <c r="AK1528" s="284">
        <f t="shared" si="1347"/>
        <v>0</v>
      </c>
      <c r="AL1528" s="284">
        <f t="shared" si="1348"/>
        <v>0</v>
      </c>
      <c r="AM1528" s="284">
        <f t="shared" si="1349"/>
        <v>0</v>
      </c>
      <c r="AN1528" s="284">
        <f t="shared" si="1350"/>
        <v>0</v>
      </c>
      <c r="AO1528" s="284">
        <f t="shared" si="1351"/>
        <v>0</v>
      </c>
      <c r="AP1528" s="284">
        <f t="shared" si="1352"/>
        <v>0</v>
      </c>
      <c r="AQ1528" s="284">
        <f t="shared" si="1353"/>
        <v>0</v>
      </c>
      <c r="AR1528" s="288">
        <f t="shared" ref="AR1528:AR1540" si="1359">+ROUNDUP(SUM(AF1528:AQ1528),0)</f>
        <v>5100</v>
      </c>
      <c r="AS1528" s="373" t="s">
        <v>2578</v>
      </c>
      <c r="AT1528" s="373"/>
      <c r="AU1528" s="373" t="s">
        <v>3535</v>
      </c>
      <c r="AV1528" s="373" t="s">
        <v>3536</v>
      </c>
      <c r="AW1528" s="375">
        <v>46058</v>
      </c>
      <c r="AX1528" s="373" t="s">
        <v>3537</v>
      </c>
      <c r="AY1528" s="375">
        <v>46078</v>
      </c>
      <c r="AZ1528" s="373"/>
      <c r="BA1528" s="373" t="s">
        <v>3538</v>
      </c>
      <c r="BB1528" s="901" t="s">
        <v>995</v>
      </c>
      <c r="BC1528" s="373" t="s">
        <v>3889</v>
      </c>
      <c r="BD1528" s="373" t="s">
        <v>3890</v>
      </c>
      <c r="BE1528" s="373" t="s">
        <v>3891</v>
      </c>
      <c r="BF1528" s="375">
        <v>46094</v>
      </c>
      <c r="BG1528" s="373"/>
      <c r="BH1528" s="1380">
        <v>5767</v>
      </c>
      <c r="BI1528" s="1380"/>
      <c r="BJ1528" s="1386"/>
      <c r="BK1528" s="687"/>
      <c r="BL1528" s="373">
        <v>5767</v>
      </c>
      <c r="BM1528" s="373"/>
      <c r="BN1528" s="687"/>
      <c r="BO1528" s="687"/>
      <c r="BP1528" s="687"/>
      <c r="BQ1528" s="1115" t="s">
        <v>3819</v>
      </c>
      <c r="BR1528" s="1115"/>
      <c r="BS1528" s="1375" t="s">
        <v>2729</v>
      </c>
      <c r="BT1528" s="1375" t="s">
        <v>4011</v>
      </c>
      <c r="BU1528" s="1375" t="s">
        <v>4012</v>
      </c>
      <c r="BV1528" s="775">
        <v>45337108</v>
      </c>
      <c r="BW1528" s="775">
        <v>10453371081</v>
      </c>
      <c r="BX1528" s="798">
        <v>4500</v>
      </c>
      <c r="BY1528" s="1376">
        <v>46097</v>
      </c>
      <c r="BZ1528" s="1376">
        <v>46116</v>
      </c>
      <c r="CA1528" s="373"/>
      <c r="CB1528" s="373"/>
      <c r="CC1528" s="373"/>
      <c r="CD1528" s="373"/>
      <c r="CE1528" s="373"/>
      <c r="CF1528" s="373"/>
      <c r="CG1528" s="373"/>
      <c r="CH1528" s="373"/>
      <c r="CI1528" s="373"/>
      <c r="CJ1528" s="373"/>
      <c r="CK1528" s="373"/>
      <c r="CL1528" s="373"/>
      <c r="CM1528" s="373"/>
      <c r="CN1528" s="373"/>
      <c r="CO1528" s="373"/>
      <c r="CP1528" s="373"/>
      <c r="CQ1528" s="373"/>
      <c r="CR1528" s="373"/>
      <c r="CS1528" s="373"/>
      <c r="CT1528" s="373">
        <v>0</v>
      </c>
      <c r="CU1528" s="789">
        <f t="shared" si="1354"/>
        <v>4500</v>
      </c>
      <c r="CV1528" s="373">
        <v>0</v>
      </c>
      <c r="CW1528" s="791">
        <f t="shared" si="1335"/>
        <v>0</v>
      </c>
      <c r="CX1528" s="373">
        <v>0</v>
      </c>
      <c r="CY1528" s="791">
        <f t="shared" si="1336"/>
        <v>0</v>
      </c>
      <c r="CZ1528" s="373"/>
      <c r="DA1528" s="373"/>
      <c r="DB1528" s="373"/>
      <c r="DC1528" s="373">
        <f t="shared" ref="DC1528:DC1543" si="1360">V1528</f>
        <v>4</v>
      </c>
      <c r="DD1528" s="1371">
        <f t="shared" si="1356"/>
        <v>600</v>
      </c>
      <c r="DE1528" s="373">
        <v>4</v>
      </c>
      <c r="DF1528" s="791">
        <f t="shared" si="1357"/>
        <v>600</v>
      </c>
      <c r="DG1528" s="373">
        <v>4</v>
      </c>
      <c r="DH1528" s="791">
        <f t="shared" si="1358"/>
        <v>600</v>
      </c>
      <c r="DI1528" s="373"/>
      <c r="DJ1528" s="373"/>
      <c r="DK1528" s="373"/>
      <c r="DL1528" s="373"/>
      <c r="DM1528" s="373"/>
      <c r="DN1528" s="373"/>
      <c r="DO1528" s="373"/>
      <c r="DP1528" s="373"/>
      <c r="DQ1528" s="373"/>
      <c r="DR1528" s="373"/>
      <c r="DS1528" s="373"/>
      <c r="DT1528" s="373"/>
      <c r="DU1528" s="793">
        <f t="shared" si="1300"/>
        <v>5100</v>
      </c>
      <c r="DV1528" s="794">
        <f t="shared" si="1342"/>
        <v>600</v>
      </c>
      <c r="DW1528" s="794">
        <f t="shared" si="1355"/>
        <v>600</v>
      </c>
      <c r="DX1528" s="794">
        <f t="shared" si="1314"/>
        <v>4500</v>
      </c>
      <c r="DY1528" s="794">
        <f t="shared" si="1315"/>
        <v>4500</v>
      </c>
      <c r="DZ1528" s="373"/>
      <c r="EA1528" s="373"/>
      <c r="EB1528" s="373"/>
      <c r="EC1528" s="373"/>
      <c r="ED1528" s="373"/>
      <c r="EE1528" s="373"/>
      <c r="EF1528" s="373"/>
      <c r="EG1528" s="373"/>
      <c r="EH1528" s="373"/>
      <c r="EI1528" s="373"/>
      <c r="EJ1528" s="373"/>
      <c r="EK1528" s="373"/>
      <c r="EL1528" s="373"/>
      <c r="EM1528" s="373"/>
      <c r="EN1528" s="373"/>
      <c r="EO1528" s="373"/>
      <c r="EP1528" s="373"/>
      <c r="EQ1528" s="373"/>
      <c r="ER1528" s="373"/>
      <c r="ES1528" s="373"/>
      <c r="ET1528" s="373"/>
      <c r="EU1528" s="373"/>
      <c r="EV1528" s="373"/>
      <c r="EW1528" s="373"/>
      <c r="EX1528" s="373"/>
      <c r="EY1528" s="373"/>
      <c r="EZ1528" s="373"/>
      <c r="FA1528" s="373"/>
      <c r="FB1528" s="373"/>
      <c r="FC1528" s="373"/>
      <c r="FD1528" s="373"/>
      <c r="FE1528" s="373"/>
      <c r="FF1528" s="373"/>
      <c r="FG1528" s="373"/>
      <c r="FH1528" s="373"/>
      <c r="FI1528" s="838"/>
    </row>
    <row r="1529" spans="1:165" s="623" customFormat="1" ht="48" hidden="1" customHeight="1" x14ac:dyDescent="0.25">
      <c r="A1529" s="1365">
        <v>2026</v>
      </c>
      <c r="B1529" s="1365">
        <v>479</v>
      </c>
      <c r="C1529" s="1365" t="s">
        <v>58</v>
      </c>
      <c r="D1529" s="1365">
        <v>3000654</v>
      </c>
      <c r="E1529" s="1365">
        <v>5005020</v>
      </c>
      <c r="F1529" s="1365" t="s">
        <v>2269</v>
      </c>
      <c r="G1529" s="1365" t="s">
        <v>2270</v>
      </c>
      <c r="H1529" s="1365">
        <v>93</v>
      </c>
      <c r="I1529" s="1366" t="s">
        <v>992</v>
      </c>
      <c r="J1529" s="1367" t="s">
        <v>10</v>
      </c>
      <c r="K1529" s="1367" t="s">
        <v>60</v>
      </c>
      <c r="L1529" s="1365" t="str">
        <f t="shared" si="1341"/>
        <v>2.3</v>
      </c>
      <c r="M1529" s="1368" t="s">
        <v>62</v>
      </c>
      <c r="N1529" s="1368"/>
      <c r="O1529" s="1365" t="s">
        <v>2991</v>
      </c>
      <c r="P1529" s="1365" t="s">
        <v>65</v>
      </c>
      <c r="Q1529" s="1369">
        <v>1</v>
      </c>
      <c r="R1529" s="285">
        <v>4500</v>
      </c>
      <c r="S1529" s="373"/>
      <c r="T1529" s="373"/>
      <c r="U1529" s="1365">
        <v>30</v>
      </c>
      <c r="V1529" s="1365">
        <v>4</v>
      </c>
      <c r="W1529" s="286"/>
      <c r="X1529" s="286"/>
      <c r="Y1529" s="286"/>
      <c r="Z1529" s="287"/>
      <c r="AA1529" s="287"/>
      <c r="AB1529" s="287"/>
      <c r="AC1529" s="287"/>
      <c r="AD1529" s="287"/>
      <c r="AE1529" s="290"/>
      <c r="AF1529" s="284">
        <f t="shared" si="1344"/>
        <v>0</v>
      </c>
      <c r="AG1529" s="284">
        <f t="shared" si="1345"/>
        <v>0</v>
      </c>
      <c r="AH1529" s="284">
        <f t="shared" si="1316"/>
        <v>4500</v>
      </c>
      <c r="AI1529" s="284">
        <f t="shared" si="1343"/>
        <v>600</v>
      </c>
      <c r="AJ1529" s="284">
        <f t="shared" si="1346"/>
        <v>0</v>
      </c>
      <c r="AK1529" s="284">
        <f t="shared" si="1347"/>
        <v>0</v>
      </c>
      <c r="AL1529" s="284">
        <f t="shared" si="1348"/>
        <v>0</v>
      </c>
      <c r="AM1529" s="284">
        <f t="shared" si="1349"/>
        <v>0</v>
      </c>
      <c r="AN1529" s="284">
        <f t="shared" si="1350"/>
        <v>0</v>
      </c>
      <c r="AO1529" s="284">
        <f t="shared" si="1351"/>
        <v>0</v>
      </c>
      <c r="AP1529" s="284">
        <f t="shared" si="1352"/>
        <v>0</v>
      </c>
      <c r="AQ1529" s="284">
        <f t="shared" si="1353"/>
        <v>0</v>
      </c>
      <c r="AR1529" s="288">
        <f t="shared" si="1359"/>
        <v>5100</v>
      </c>
      <c r="AS1529" s="373" t="s">
        <v>2578</v>
      </c>
      <c r="AT1529" s="373"/>
      <c r="AU1529" s="373" t="s">
        <v>3535</v>
      </c>
      <c r="AV1529" s="373" t="s">
        <v>3536</v>
      </c>
      <c r="AW1529" s="375">
        <v>46058</v>
      </c>
      <c r="AX1529" s="373" t="s">
        <v>3537</v>
      </c>
      <c r="AY1529" s="375">
        <v>46078</v>
      </c>
      <c r="AZ1529" s="373"/>
      <c r="BA1529" s="373" t="s">
        <v>3538</v>
      </c>
      <c r="BB1529" s="901" t="s">
        <v>995</v>
      </c>
      <c r="BC1529" s="373" t="s">
        <v>3913</v>
      </c>
      <c r="BD1529" s="373" t="s">
        <v>3914</v>
      </c>
      <c r="BE1529" s="373" t="s">
        <v>3915</v>
      </c>
      <c r="BF1529" s="375">
        <v>46106</v>
      </c>
      <c r="BG1529" s="373"/>
      <c r="BH1529" s="687">
        <v>5869</v>
      </c>
      <c r="BI1529" s="687"/>
      <c r="BJ1529" s="373"/>
      <c r="BK1529" s="687"/>
      <c r="BL1529" s="373">
        <v>5869</v>
      </c>
      <c r="BM1529" s="373"/>
      <c r="BN1529" s="687"/>
      <c r="BO1529" s="687"/>
      <c r="BP1529" s="687"/>
      <c r="BQ1529" s="1115" t="s">
        <v>3819</v>
      </c>
      <c r="BR1529" s="1115"/>
      <c r="BS1529" s="1375" t="s">
        <v>1228</v>
      </c>
      <c r="BT1529" s="1375" t="s">
        <v>4013</v>
      </c>
      <c r="BU1529" s="1375" t="s">
        <v>4014</v>
      </c>
      <c r="BV1529" s="775">
        <v>40674295</v>
      </c>
      <c r="BW1529" s="775">
        <v>10406742950</v>
      </c>
      <c r="BX1529" s="798" t="s">
        <v>4015</v>
      </c>
      <c r="BY1529" s="1376">
        <v>46108</v>
      </c>
      <c r="BZ1529" s="1376">
        <v>46116</v>
      </c>
      <c r="CA1529" s="373"/>
      <c r="CB1529" s="373"/>
      <c r="CC1529" s="373"/>
      <c r="CD1529" s="373"/>
      <c r="CE1529" s="373"/>
      <c r="CF1529" s="373"/>
      <c r="CG1529" s="373"/>
      <c r="CH1529" s="373"/>
      <c r="CI1529" s="373"/>
      <c r="CJ1529" s="373"/>
      <c r="CK1529" s="373"/>
      <c r="CL1529" s="373"/>
      <c r="CM1529" s="373"/>
      <c r="CN1529" s="373"/>
      <c r="CO1529" s="373"/>
      <c r="CP1529" s="373"/>
      <c r="CQ1529" s="373"/>
      <c r="CR1529" s="373"/>
      <c r="CS1529" s="373"/>
      <c r="CT1529" s="373">
        <v>0</v>
      </c>
      <c r="CU1529" s="789">
        <f t="shared" si="1354"/>
        <v>4500</v>
      </c>
      <c r="CV1529" s="373">
        <v>0</v>
      </c>
      <c r="CW1529" s="791">
        <f t="shared" si="1335"/>
        <v>0</v>
      </c>
      <c r="CX1529" s="373">
        <v>0</v>
      </c>
      <c r="CY1529" s="791">
        <f t="shared" si="1336"/>
        <v>0</v>
      </c>
      <c r="CZ1529" s="373"/>
      <c r="DA1529" s="373"/>
      <c r="DB1529" s="373"/>
      <c r="DC1529" s="373">
        <f t="shared" si="1360"/>
        <v>4</v>
      </c>
      <c r="DD1529" s="1371">
        <f t="shared" si="1356"/>
        <v>600</v>
      </c>
      <c r="DE1529" s="373">
        <v>4</v>
      </c>
      <c r="DF1529" s="791">
        <f t="shared" si="1357"/>
        <v>600</v>
      </c>
      <c r="DG1529" s="373">
        <v>4</v>
      </c>
      <c r="DH1529" s="791">
        <f t="shared" si="1358"/>
        <v>600</v>
      </c>
      <c r="DI1529" s="373"/>
      <c r="DJ1529" s="373"/>
      <c r="DK1529" s="373"/>
      <c r="DL1529" s="373"/>
      <c r="DM1529" s="373"/>
      <c r="DN1529" s="373"/>
      <c r="DO1529" s="373"/>
      <c r="DP1529" s="373"/>
      <c r="DQ1529" s="373"/>
      <c r="DR1529" s="373"/>
      <c r="DS1529" s="373"/>
      <c r="DT1529" s="373"/>
      <c r="DU1529" s="793">
        <f t="shared" si="1300"/>
        <v>5100</v>
      </c>
      <c r="DV1529" s="794">
        <f t="shared" si="1342"/>
        <v>600</v>
      </c>
      <c r="DW1529" s="794">
        <f t="shared" si="1355"/>
        <v>600</v>
      </c>
      <c r="DX1529" s="794">
        <f t="shared" si="1314"/>
        <v>4500</v>
      </c>
      <c r="DY1529" s="794">
        <f t="shared" si="1315"/>
        <v>4500</v>
      </c>
      <c r="DZ1529" s="373"/>
      <c r="EA1529" s="373"/>
      <c r="EB1529" s="373"/>
      <c r="EC1529" s="373" t="s">
        <v>4016</v>
      </c>
      <c r="ED1529" s="373"/>
      <c r="EE1529" s="373"/>
      <c r="EF1529" s="373"/>
      <c r="EG1529" s="373"/>
      <c r="EH1529" s="373"/>
      <c r="EI1529" s="373"/>
      <c r="EJ1529" s="373"/>
      <c r="EK1529" s="373"/>
      <c r="EL1529" s="373"/>
      <c r="EM1529" s="373"/>
      <c r="EN1529" s="373"/>
      <c r="EO1529" s="373"/>
      <c r="EP1529" s="373"/>
      <c r="EQ1529" s="373"/>
      <c r="ER1529" s="373"/>
      <c r="ES1529" s="373"/>
      <c r="ET1529" s="373"/>
      <c r="EU1529" s="373"/>
      <c r="EV1529" s="373"/>
      <c r="EW1529" s="373"/>
      <c r="EX1529" s="373"/>
      <c r="EY1529" s="373"/>
      <c r="EZ1529" s="373"/>
      <c r="FA1529" s="373"/>
      <c r="FB1529" s="373"/>
      <c r="FC1529" s="373"/>
      <c r="FD1529" s="373"/>
      <c r="FE1529" s="373"/>
      <c r="FF1529" s="373"/>
      <c r="FG1529" s="373"/>
      <c r="FH1529" s="373"/>
      <c r="FI1529" s="838"/>
    </row>
    <row r="1530" spans="1:165" s="623" customFormat="1" ht="48" hidden="1" customHeight="1" x14ac:dyDescent="0.25">
      <c r="A1530" s="1365">
        <v>2026</v>
      </c>
      <c r="B1530" s="1365">
        <v>479</v>
      </c>
      <c r="C1530" s="1365" t="s">
        <v>58</v>
      </c>
      <c r="D1530" s="1365">
        <v>3000654</v>
      </c>
      <c r="E1530" s="1365">
        <v>5005020</v>
      </c>
      <c r="F1530" s="1365" t="s">
        <v>2269</v>
      </c>
      <c r="G1530" s="1365" t="s">
        <v>2270</v>
      </c>
      <c r="H1530" s="1365">
        <v>93</v>
      </c>
      <c r="I1530" s="1366" t="s">
        <v>992</v>
      </c>
      <c r="J1530" s="1367" t="s">
        <v>10</v>
      </c>
      <c r="K1530" s="1367" t="s">
        <v>60</v>
      </c>
      <c r="L1530" s="1365" t="str">
        <f t="shared" si="1341"/>
        <v>2.3</v>
      </c>
      <c r="M1530" s="1368" t="s">
        <v>62</v>
      </c>
      <c r="N1530" s="1368"/>
      <c r="O1530" s="1365" t="s">
        <v>2991</v>
      </c>
      <c r="P1530" s="1365" t="s">
        <v>65</v>
      </c>
      <c r="Q1530" s="1369">
        <v>1</v>
      </c>
      <c r="R1530" s="285">
        <v>4500</v>
      </c>
      <c r="S1530" s="373"/>
      <c r="T1530" s="373"/>
      <c r="U1530" s="1365">
        <v>0</v>
      </c>
      <c r="V1530" s="1365">
        <v>26</v>
      </c>
      <c r="W1530" s="286"/>
      <c r="X1530" s="286"/>
      <c r="Y1530" s="286"/>
      <c r="Z1530" s="287"/>
      <c r="AA1530" s="287"/>
      <c r="AB1530" s="287"/>
      <c r="AC1530" s="287"/>
      <c r="AD1530" s="287"/>
      <c r="AE1530" s="290"/>
      <c r="AF1530" s="284">
        <f t="shared" si="1344"/>
        <v>0</v>
      </c>
      <c r="AG1530" s="284">
        <f t="shared" si="1345"/>
        <v>0</v>
      </c>
      <c r="AH1530" s="284">
        <f t="shared" si="1316"/>
        <v>0</v>
      </c>
      <c r="AI1530" s="284">
        <f t="shared" si="1343"/>
        <v>3900</v>
      </c>
      <c r="AJ1530" s="284">
        <f t="shared" si="1346"/>
        <v>0</v>
      </c>
      <c r="AK1530" s="284">
        <f t="shared" si="1347"/>
        <v>0</v>
      </c>
      <c r="AL1530" s="284">
        <f t="shared" si="1348"/>
        <v>0</v>
      </c>
      <c r="AM1530" s="284">
        <f t="shared" si="1349"/>
        <v>0</v>
      </c>
      <c r="AN1530" s="284">
        <f t="shared" si="1350"/>
        <v>0</v>
      </c>
      <c r="AO1530" s="284">
        <f t="shared" si="1351"/>
        <v>0</v>
      </c>
      <c r="AP1530" s="284">
        <f t="shared" si="1352"/>
        <v>0</v>
      </c>
      <c r="AQ1530" s="284">
        <f t="shared" si="1353"/>
        <v>0</v>
      </c>
      <c r="AR1530" s="288">
        <f t="shared" si="1359"/>
        <v>3900</v>
      </c>
      <c r="AS1530" s="373" t="s">
        <v>2578</v>
      </c>
      <c r="AT1530" s="373"/>
      <c r="AU1530" s="373" t="s">
        <v>3535</v>
      </c>
      <c r="AV1530" s="373" t="s">
        <v>3536</v>
      </c>
      <c r="AW1530" s="375">
        <v>46058</v>
      </c>
      <c r="AX1530" s="373" t="s">
        <v>3537</v>
      </c>
      <c r="AY1530" s="375">
        <v>46078</v>
      </c>
      <c r="AZ1530" s="373"/>
      <c r="BA1530" s="373" t="s">
        <v>3538</v>
      </c>
      <c r="BB1530" s="901" t="s">
        <v>995</v>
      </c>
      <c r="BC1530" s="373" t="s">
        <v>3808</v>
      </c>
      <c r="BD1530" s="373" t="s">
        <v>3809</v>
      </c>
      <c r="BE1530" s="373" t="s">
        <v>3810</v>
      </c>
      <c r="BF1530" s="375">
        <v>46108</v>
      </c>
      <c r="BG1530" s="373"/>
      <c r="BH1530" s="773" t="s">
        <v>2992</v>
      </c>
      <c r="BI1530" s="773"/>
      <c r="BJ1530" s="799"/>
      <c r="BK1530" s="687"/>
      <c r="BL1530" s="373">
        <v>6186</v>
      </c>
      <c r="BM1530" s="373"/>
      <c r="BN1530" s="687"/>
      <c r="BO1530" s="687"/>
      <c r="BP1530" s="376"/>
      <c r="BQ1530" s="1422" t="s">
        <v>3815</v>
      </c>
      <c r="BR1530" s="1422"/>
      <c r="BS1530" s="1727" t="s">
        <v>2080</v>
      </c>
      <c r="BT1530" s="1399" t="s">
        <v>2369</v>
      </c>
      <c r="BU1530" s="1399" t="s">
        <v>4017</v>
      </c>
      <c r="BV1530" s="1400">
        <v>16014484</v>
      </c>
      <c r="BW1530" s="1401">
        <v>10160144845</v>
      </c>
      <c r="BX1530" s="798">
        <v>4500</v>
      </c>
      <c r="BY1530" s="1728">
        <v>46117</v>
      </c>
      <c r="BZ1530" s="1729">
        <v>46142</v>
      </c>
      <c r="CA1530" s="373"/>
      <c r="CB1530" s="373"/>
      <c r="CC1530" s="373"/>
      <c r="CD1530" s="373"/>
      <c r="CE1530" s="373"/>
      <c r="CF1530" s="373"/>
      <c r="CG1530" s="373"/>
      <c r="CH1530" s="373"/>
      <c r="CI1530" s="373"/>
      <c r="CJ1530" s="373"/>
      <c r="CK1530" s="373"/>
      <c r="CL1530" s="373"/>
      <c r="CM1530" s="373"/>
      <c r="CN1530" s="373"/>
      <c r="CO1530" s="373"/>
      <c r="CP1530" s="373"/>
      <c r="CQ1530" s="373"/>
      <c r="CR1530" s="373"/>
      <c r="CS1530" s="373"/>
      <c r="CT1530" s="373">
        <v>0</v>
      </c>
      <c r="CU1530" s="789">
        <f t="shared" si="1354"/>
        <v>0</v>
      </c>
      <c r="CV1530" s="373">
        <v>0</v>
      </c>
      <c r="CW1530" s="791">
        <f t="shared" si="1335"/>
        <v>0</v>
      </c>
      <c r="CX1530" s="373">
        <v>0</v>
      </c>
      <c r="CY1530" s="791">
        <f t="shared" si="1336"/>
        <v>0</v>
      </c>
      <c r="CZ1530" s="373"/>
      <c r="DA1530" s="373"/>
      <c r="DB1530" s="373"/>
      <c r="DC1530" s="373">
        <f t="shared" si="1360"/>
        <v>26</v>
      </c>
      <c r="DD1530" s="1371">
        <f t="shared" si="1356"/>
        <v>3900</v>
      </c>
      <c r="DE1530" s="373">
        <v>26</v>
      </c>
      <c r="DF1530" s="791">
        <f t="shared" si="1357"/>
        <v>3900</v>
      </c>
      <c r="DG1530" s="373">
        <v>26</v>
      </c>
      <c r="DH1530" s="791">
        <f t="shared" si="1358"/>
        <v>3900</v>
      </c>
      <c r="DI1530" s="373"/>
      <c r="DJ1530" s="373"/>
      <c r="DK1530" s="373"/>
      <c r="DL1530" s="373"/>
      <c r="DM1530" s="373"/>
      <c r="DN1530" s="373"/>
      <c r="DO1530" s="373"/>
      <c r="DP1530" s="373"/>
      <c r="DQ1530" s="373"/>
      <c r="DR1530" s="373"/>
      <c r="DS1530" s="373"/>
      <c r="DT1530" s="373"/>
      <c r="DU1530" s="789">
        <f t="shared" ref="DU1530:DU1593" si="1361">AR1530</f>
        <v>3900</v>
      </c>
      <c r="DV1530" s="791">
        <f t="shared" si="1342"/>
        <v>3900</v>
      </c>
      <c r="DW1530" s="791">
        <f t="shared" si="1355"/>
        <v>3900</v>
      </c>
      <c r="DX1530" s="791">
        <f t="shared" si="1314"/>
        <v>0</v>
      </c>
      <c r="DY1530" s="791">
        <f t="shared" si="1315"/>
        <v>0</v>
      </c>
      <c r="DZ1530" s="373"/>
      <c r="EA1530" s="373"/>
      <c r="EB1530" s="373"/>
      <c r="EC1530" s="373"/>
      <c r="ED1530" s="373"/>
      <c r="EE1530" s="373"/>
      <c r="EF1530" s="373"/>
      <c r="EG1530" s="373"/>
      <c r="EH1530" s="373"/>
      <c r="EI1530" s="373"/>
      <c r="EJ1530" s="373"/>
      <c r="EK1530" s="373"/>
      <c r="EL1530" s="373"/>
      <c r="EM1530" s="373"/>
      <c r="EN1530" s="373"/>
      <c r="EO1530" s="373"/>
      <c r="EP1530" s="373"/>
      <c r="EQ1530" s="373"/>
      <c r="ER1530" s="373"/>
      <c r="ES1530" s="373"/>
      <c r="ET1530" s="373"/>
      <c r="EU1530" s="373"/>
      <c r="EV1530" s="373"/>
      <c r="EW1530" s="373"/>
      <c r="EX1530" s="373"/>
      <c r="EY1530" s="373"/>
      <c r="EZ1530" s="373"/>
      <c r="FA1530" s="373"/>
      <c r="FB1530" s="373"/>
      <c r="FC1530" s="373"/>
      <c r="FD1530" s="373"/>
      <c r="FE1530" s="373"/>
      <c r="FF1530" s="373"/>
      <c r="FG1530" s="373"/>
      <c r="FH1530" s="373"/>
      <c r="FI1530" s="838"/>
    </row>
    <row r="1531" spans="1:165" s="623" customFormat="1" ht="48" hidden="1" customHeight="1" x14ac:dyDescent="0.25">
      <c r="A1531" s="1365">
        <v>2026</v>
      </c>
      <c r="B1531" s="1365">
        <v>479</v>
      </c>
      <c r="C1531" s="1365" t="s">
        <v>58</v>
      </c>
      <c r="D1531" s="1365">
        <v>3000654</v>
      </c>
      <c r="E1531" s="1365">
        <v>5005020</v>
      </c>
      <c r="F1531" s="1365" t="s">
        <v>2269</v>
      </c>
      <c r="G1531" s="1365" t="s">
        <v>2270</v>
      </c>
      <c r="H1531" s="1365">
        <v>93</v>
      </c>
      <c r="I1531" s="1366" t="s">
        <v>992</v>
      </c>
      <c r="J1531" s="1367" t="s">
        <v>10</v>
      </c>
      <c r="K1531" s="1367" t="s">
        <v>60</v>
      </c>
      <c r="L1531" s="1365" t="str">
        <f t="shared" si="1341"/>
        <v>2.3</v>
      </c>
      <c r="M1531" s="1368" t="s">
        <v>62</v>
      </c>
      <c r="N1531" s="1368"/>
      <c r="O1531" s="1365" t="s">
        <v>2991</v>
      </c>
      <c r="P1531" s="1365" t="s">
        <v>65</v>
      </c>
      <c r="Q1531" s="1369">
        <v>1</v>
      </c>
      <c r="R1531" s="285">
        <v>4500</v>
      </c>
      <c r="S1531" s="373"/>
      <c r="T1531" s="373"/>
      <c r="U1531" s="1365">
        <v>0</v>
      </c>
      <c r="V1531" s="1365">
        <v>26</v>
      </c>
      <c r="W1531" s="286"/>
      <c r="X1531" s="286"/>
      <c r="Y1531" s="286"/>
      <c r="Z1531" s="287"/>
      <c r="AA1531" s="287"/>
      <c r="AB1531" s="287"/>
      <c r="AC1531" s="287"/>
      <c r="AD1531" s="287"/>
      <c r="AE1531" s="285"/>
      <c r="AF1531" s="284">
        <f t="shared" si="1344"/>
        <v>0</v>
      </c>
      <c r="AG1531" s="284">
        <f t="shared" si="1345"/>
        <v>0</v>
      </c>
      <c r="AH1531" s="284">
        <f t="shared" si="1316"/>
        <v>0</v>
      </c>
      <c r="AI1531" s="284">
        <f t="shared" si="1343"/>
        <v>3900</v>
      </c>
      <c r="AJ1531" s="284">
        <f t="shared" si="1346"/>
        <v>0</v>
      </c>
      <c r="AK1531" s="284">
        <f t="shared" si="1347"/>
        <v>0</v>
      </c>
      <c r="AL1531" s="284">
        <f t="shared" si="1348"/>
        <v>0</v>
      </c>
      <c r="AM1531" s="284">
        <f t="shared" si="1349"/>
        <v>0</v>
      </c>
      <c r="AN1531" s="284">
        <f t="shared" si="1350"/>
        <v>0</v>
      </c>
      <c r="AO1531" s="284">
        <f t="shared" si="1351"/>
        <v>0</v>
      </c>
      <c r="AP1531" s="284">
        <f t="shared" si="1352"/>
        <v>0</v>
      </c>
      <c r="AQ1531" s="284">
        <f t="shared" si="1353"/>
        <v>0</v>
      </c>
      <c r="AR1531" s="288">
        <f t="shared" si="1359"/>
        <v>3900</v>
      </c>
      <c r="AS1531" s="373" t="s">
        <v>2578</v>
      </c>
      <c r="AT1531" s="373"/>
      <c r="AU1531" s="373" t="s">
        <v>3535</v>
      </c>
      <c r="AV1531" s="373" t="s">
        <v>3536</v>
      </c>
      <c r="AW1531" s="375">
        <v>46058</v>
      </c>
      <c r="AX1531" s="373" t="s">
        <v>3537</v>
      </c>
      <c r="AY1531" s="375">
        <v>46078</v>
      </c>
      <c r="AZ1531" s="373"/>
      <c r="BA1531" s="373" t="s">
        <v>3538</v>
      </c>
      <c r="BB1531" s="901" t="s">
        <v>995</v>
      </c>
      <c r="BC1531" s="373" t="s">
        <v>3808</v>
      </c>
      <c r="BD1531" s="373" t="s">
        <v>3809</v>
      </c>
      <c r="BE1531" s="373" t="s">
        <v>3810</v>
      </c>
      <c r="BF1531" s="375">
        <v>46108</v>
      </c>
      <c r="BG1531" s="373"/>
      <c r="BH1531" s="773" t="s">
        <v>2994</v>
      </c>
      <c r="BI1531" s="773"/>
      <c r="BJ1531" s="799"/>
      <c r="BK1531" s="687"/>
      <c r="BL1531" s="373">
        <v>6187</v>
      </c>
      <c r="BM1531" s="373"/>
      <c r="BN1531" s="687"/>
      <c r="BO1531" s="687"/>
      <c r="BP1531" s="376"/>
      <c r="BQ1531" s="1422" t="s">
        <v>3815</v>
      </c>
      <c r="BR1531" s="1422"/>
      <c r="BS1531" s="1727" t="s">
        <v>2995</v>
      </c>
      <c r="BT1531" s="1730" t="s">
        <v>2996</v>
      </c>
      <c r="BU1531" s="1730" t="s">
        <v>2997</v>
      </c>
      <c r="BV1531" s="1731">
        <v>47282710</v>
      </c>
      <c r="BW1531" s="1732">
        <v>10472827109</v>
      </c>
      <c r="BX1531" s="798">
        <v>4500</v>
      </c>
      <c r="BY1531" s="1728">
        <v>46117</v>
      </c>
      <c r="BZ1531" s="1729">
        <v>46142</v>
      </c>
      <c r="CA1531" s="373"/>
      <c r="CB1531" s="373"/>
      <c r="CC1531" s="373"/>
      <c r="CD1531" s="373"/>
      <c r="CE1531" s="373"/>
      <c r="CF1531" s="373"/>
      <c r="CG1531" s="373"/>
      <c r="CH1531" s="373"/>
      <c r="CI1531" s="373"/>
      <c r="CJ1531" s="373"/>
      <c r="CK1531" s="373"/>
      <c r="CL1531" s="373"/>
      <c r="CM1531" s="373"/>
      <c r="CN1531" s="373"/>
      <c r="CO1531" s="373"/>
      <c r="CP1531" s="373"/>
      <c r="CQ1531" s="373"/>
      <c r="CR1531" s="373"/>
      <c r="CS1531" s="373"/>
      <c r="CT1531" s="373">
        <v>0</v>
      </c>
      <c r="CU1531" s="789">
        <f t="shared" si="1354"/>
        <v>0</v>
      </c>
      <c r="CV1531" s="373">
        <v>0</v>
      </c>
      <c r="CW1531" s="791">
        <f t="shared" si="1335"/>
        <v>0</v>
      </c>
      <c r="CX1531" s="373">
        <v>0</v>
      </c>
      <c r="CY1531" s="791">
        <f t="shared" si="1336"/>
        <v>0</v>
      </c>
      <c r="CZ1531" s="373"/>
      <c r="DA1531" s="373"/>
      <c r="DB1531" s="373"/>
      <c r="DC1531" s="373">
        <f t="shared" si="1360"/>
        <v>26</v>
      </c>
      <c r="DD1531" s="1371">
        <f t="shared" si="1356"/>
        <v>3900</v>
      </c>
      <c r="DE1531" s="373">
        <v>26</v>
      </c>
      <c r="DF1531" s="791">
        <f t="shared" si="1357"/>
        <v>3900</v>
      </c>
      <c r="DG1531" s="373">
        <v>26</v>
      </c>
      <c r="DH1531" s="791">
        <f t="shared" si="1358"/>
        <v>3900</v>
      </c>
      <c r="DI1531" s="373"/>
      <c r="DJ1531" s="373"/>
      <c r="DK1531" s="373"/>
      <c r="DL1531" s="373"/>
      <c r="DM1531" s="373"/>
      <c r="DN1531" s="373"/>
      <c r="DO1531" s="373"/>
      <c r="DP1531" s="373"/>
      <c r="DQ1531" s="373"/>
      <c r="DR1531" s="373"/>
      <c r="DS1531" s="373"/>
      <c r="DT1531" s="373"/>
      <c r="DU1531" s="789">
        <f t="shared" si="1361"/>
        <v>3900</v>
      </c>
      <c r="DV1531" s="791">
        <f t="shared" si="1342"/>
        <v>3900</v>
      </c>
      <c r="DW1531" s="791">
        <f t="shared" si="1355"/>
        <v>3900</v>
      </c>
      <c r="DX1531" s="791">
        <f t="shared" si="1314"/>
        <v>0</v>
      </c>
      <c r="DY1531" s="791">
        <f t="shared" si="1315"/>
        <v>0</v>
      </c>
      <c r="DZ1531" s="373"/>
      <c r="EA1531" s="373"/>
      <c r="EB1531" s="373"/>
      <c r="EC1531" s="373"/>
      <c r="ED1531" s="373"/>
      <c r="EE1531" s="373"/>
      <c r="EF1531" s="373"/>
      <c r="EG1531" s="373"/>
      <c r="EH1531" s="373"/>
      <c r="EI1531" s="373"/>
      <c r="EJ1531" s="373"/>
      <c r="EK1531" s="373"/>
      <c r="EL1531" s="373"/>
      <c r="EM1531" s="373"/>
      <c r="EN1531" s="373"/>
      <c r="EO1531" s="373"/>
      <c r="EP1531" s="373"/>
      <c r="EQ1531" s="373"/>
      <c r="ER1531" s="373"/>
      <c r="ES1531" s="373"/>
      <c r="ET1531" s="373"/>
      <c r="EU1531" s="373"/>
      <c r="EV1531" s="373"/>
      <c r="EW1531" s="373"/>
      <c r="EX1531" s="373"/>
      <c r="EY1531" s="373"/>
      <c r="EZ1531" s="373"/>
      <c r="FA1531" s="373"/>
      <c r="FB1531" s="373"/>
      <c r="FC1531" s="373"/>
      <c r="FD1531" s="373"/>
      <c r="FE1531" s="373"/>
      <c r="FF1531" s="373"/>
      <c r="FG1531" s="373"/>
      <c r="FH1531" s="373"/>
      <c r="FI1531" s="838"/>
    </row>
    <row r="1532" spans="1:165" s="623" customFormat="1" ht="48" hidden="1" customHeight="1" x14ac:dyDescent="0.25">
      <c r="A1532" s="1365">
        <v>2026</v>
      </c>
      <c r="B1532" s="1365">
        <v>479</v>
      </c>
      <c r="C1532" s="1365" t="s">
        <v>58</v>
      </c>
      <c r="D1532" s="1365">
        <v>3000654</v>
      </c>
      <c r="E1532" s="1365">
        <v>5005020</v>
      </c>
      <c r="F1532" s="1365" t="s">
        <v>2269</v>
      </c>
      <c r="G1532" s="1365" t="s">
        <v>2270</v>
      </c>
      <c r="H1532" s="1365">
        <v>93</v>
      </c>
      <c r="I1532" s="1366" t="s">
        <v>992</v>
      </c>
      <c r="J1532" s="1367" t="s">
        <v>10</v>
      </c>
      <c r="K1532" s="1367" t="s">
        <v>60</v>
      </c>
      <c r="L1532" s="1365" t="str">
        <f t="shared" si="1341"/>
        <v>2.3</v>
      </c>
      <c r="M1532" s="1368" t="s">
        <v>62</v>
      </c>
      <c r="N1532" s="1368"/>
      <c r="O1532" s="1365" t="s">
        <v>2991</v>
      </c>
      <c r="P1532" s="1365" t="s">
        <v>65</v>
      </c>
      <c r="Q1532" s="1369">
        <v>1</v>
      </c>
      <c r="R1532" s="285">
        <v>4500</v>
      </c>
      <c r="S1532" s="373"/>
      <c r="T1532" s="373"/>
      <c r="U1532" s="1365">
        <v>0</v>
      </c>
      <c r="V1532" s="1365">
        <v>26</v>
      </c>
      <c r="W1532" s="286"/>
      <c r="X1532" s="286"/>
      <c r="Y1532" s="286"/>
      <c r="Z1532" s="287"/>
      <c r="AA1532" s="287"/>
      <c r="AB1532" s="287"/>
      <c r="AC1532" s="287"/>
      <c r="AD1532" s="287"/>
      <c r="AE1532" s="285"/>
      <c r="AF1532" s="284">
        <f t="shared" si="1344"/>
        <v>0</v>
      </c>
      <c r="AG1532" s="284">
        <f t="shared" si="1345"/>
        <v>0</v>
      </c>
      <c r="AH1532" s="284">
        <f t="shared" si="1316"/>
        <v>0</v>
      </c>
      <c r="AI1532" s="284">
        <f t="shared" si="1343"/>
        <v>3900</v>
      </c>
      <c r="AJ1532" s="284">
        <f t="shared" si="1346"/>
        <v>0</v>
      </c>
      <c r="AK1532" s="284">
        <f t="shared" si="1347"/>
        <v>0</v>
      </c>
      <c r="AL1532" s="284">
        <f t="shared" si="1348"/>
        <v>0</v>
      </c>
      <c r="AM1532" s="284">
        <f t="shared" si="1349"/>
        <v>0</v>
      </c>
      <c r="AN1532" s="284">
        <f t="shared" si="1350"/>
        <v>0</v>
      </c>
      <c r="AO1532" s="284">
        <f t="shared" si="1351"/>
        <v>0</v>
      </c>
      <c r="AP1532" s="284">
        <f t="shared" si="1352"/>
        <v>0</v>
      </c>
      <c r="AQ1532" s="284">
        <f t="shared" si="1353"/>
        <v>0</v>
      </c>
      <c r="AR1532" s="288">
        <f t="shared" si="1359"/>
        <v>3900</v>
      </c>
      <c r="AS1532" s="373" t="s">
        <v>2578</v>
      </c>
      <c r="AT1532" s="373"/>
      <c r="AU1532" s="373" t="s">
        <v>3535</v>
      </c>
      <c r="AV1532" s="373" t="s">
        <v>3536</v>
      </c>
      <c r="AW1532" s="375">
        <v>46058</v>
      </c>
      <c r="AX1532" s="373" t="s">
        <v>3537</v>
      </c>
      <c r="AY1532" s="375">
        <v>46078</v>
      </c>
      <c r="AZ1532" s="373"/>
      <c r="BA1532" s="373" t="s">
        <v>3538</v>
      </c>
      <c r="BB1532" s="901" t="s">
        <v>995</v>
      </c>
      <c r="BC1532" s="373" t="s">
        <v>3808</v>
      </c>
      <c r="BD1532" s="373" t="s">
        <v>3809</v>
      </c>
      <c r="BE1532" s="373" t="s">
        <v>3810</v>
      </c>
      <c r="BF1532" s="375">
        <v>46108</v>
      </c>
      <c r="BG1532" s="373"/>
      <c r="BH1532" s="773" t="s">
        <v>2998</v>
      </c>
      <c r="BI1532" s="773"/>
      <c r="BJ1532" s="799"/>
      <c r="BK1532" s="687"/>
      <c r="BL1532" s="373">
        <v>6188</v>
      </c>
      <c r="BM1532" s="373"/>
      <c r="BN1532" s="687"/>
      <c r="BO1532" s="687"/>
      <c r="BP1532" s="376"/>
      <c r="BQ1532" s="1422" t="s">
        <v>3815</v>
      </c>
      <c r="BR1532" s="1422"/>
      <c r="BS1532" s="1727" t="s">
        <v>1800</v>
      </c>
      <c r="BT1532" s="1399" t="s">
        <v>2999</v>
      </c>
      <c r="BU1532" s="1399" t="s">
        <v>3000</v>
      </c>
      <c r="BV1532" s="1400">
        <v>41220505</v>
      </c>
      <c r="BW1532" s="1401">
        <v>10412205052</v>
      </c>
      <c r="BX1532" s="798">
        <v>4500</v>
      </c>
      <c r="BY1532" s="1728">
        <v>46117</v>
      </c>
      <c r="BZ1532" s="1729">
        <v>46142</v>
      </c>
      <c r="CA1532" s="373"/>
      <c r="CB1532" s="373"/>
      <c r="CC1532" s="373"/>
      <c r="CD1532" s="373"/>
      <c r="CE1532" s="373"/>
      <c r="CF1532" s="373"/>
      <c r="CG1532" s="373"/>
      <c r="CH1532" s="373"/>
      <c r="CI1532" s="373"/>
      <c r="CJ1532" s="373"/>
      <c r="CK1532" s="373"/>
      <c r="CL1532" s="373"/>
      <c r="CM1532" s="373"/>
      <c r="CN1532" s="373"/>
      <c r="CO1532" s="373"/>
      <c r="CP1532" s="373"/>
      <c r="CQ1532" s="373"/>
      <c r="CR1532" s="373"/>
      <c r="CS1532" s="373"/>
      <c r="CT1532" s="373">
        <v>0</v>
      </c>
      <c r="CU1532" s="789">
        <f t="shared" si="1354"/>
        <v>0</v>
      </c>
      <c r="CV1532" s="373">
        <v>0</v>
      </c>
      <c r="CW1532" s="791">
        <f t="shared" si="1335"/>
        <v>0</v>
      </c>
      <c r="CX1532" s="373">
        <v>0</v>
      </c>
      <c r="CY1532" s="791">
        <f t="shared" si="1336"/>
        <v>0</v>
      </c>
      <c r="CZ1532" s="373"/>
      <c r="DA1532" s="373"/>
      <c r="DB1532" s="373"/>
      <c r="DC1532" s="373">
        <f t="shared" si="1360"/>
        <v>26</v>
      </c>
      <c r="DD1532" s="1371">
        <f t="shared" si="1356"/>
        <v>3900</v>
      </c>
      <c r="DE1532" s="373">
        <v>26</v>
      </c>
      <c r="DF1532" s="791">
        <f t="shared" si="1357"/>
        <v>3900</v>
      </c>
      <c r="DG1532" s="373">
        <v>26</v>
      </c>
      <c r="DH1532" s="791">
        <f t="shared" si="1358"/>
        <v>3900</v>
      </c>
      <c r="DI1532" s="373"/>
      <c r="DJ1532" s="373"/>
      <c r="DK1532" s="373"/>
      <c r="DL1532" s="373"/>
      <c r="DM1532" s="373"/>
      <c r="DN1532" s="373"/>
      <c r="DO1532" s="373"/>
      <c r="DP1532" s="373"/>
      <c r="DQ1532" s="373"/>
      <c r="DR1532" s="373"/>
      <c r="DS1532" s="373"/>
      <c r="DT1532" s="373"/>
      <c r="DU1532" s="789">
        <f t="shared" si="1361"/>
        <v>3900</v>
      </c>
      <c r="DV1532" s="791">
        <f t="shared" si="1342"/>
        <v>3900</v>
      </c>
      <c r="DW1532" s="791">
        <f t="shared" si="1355"/>
        <v>3900</v>
      </c>
      <c r="DX1532" s="791">
        <f t="shared" si="1314"/>
        <v>0</v>
      </c>
      <c r="DY1532" s="791">
        <f t="shared" si="1315"/>
        <v>0</v>
      </c>
      <c r="DZ1532" s="373"/>
      <c r="EA1532" s="373"/>
      <c r="EB1532" s="373"/>
      <c r="EC1532" s="373"/>
      <c r="ED1532" s="373"/>
      <c r="EE1532" s="373"/>
      <c r="EF1532" s="373"/>
      <c r="EG1532" s="373"/>
      <c r="EH1532" s="373"/>
      <c r="EI1532" s="373"/>
      <c r="EJ1532" s="373"/>
      <c r="EK1532" s="373"/>
      <c r="EL1532" s="373"/>
      <c r="EM1532" s="373"/>
      <c r="EN1532" s="373"/>
      <c r="EO1532" s="373"/>
      <c r="EP1532" s="373"/>
      <c r="EQ1532" s="373"/>
      <c r="ER1532" s="373"/>
      <c r="ES1532" s="373"/>
      <c r="ET1532" s="373"/>
      <c r="EU1532" s="373"/>
      <c r="EV1532" s="373"/>
      <c r="EW1532" s="373"/>
      <c r="EX1532" s="373"/>
      <c r="EY1532" s="373"/>
      <c r="EZ1532" s="373"/>
      <c r="FA1532" s="373"/>
      <c r="FB1532" s="373"/>
      <c r="FC1532" s="373"/>
      <c r="FD1532" s="373"/>
      <c r="FE1532" s="373"/>
      <c r="FF1532" s="373"/>
      <c r="FG1532" s="373"/>
      <c r="FH1532" s="373"/>
      <c r="FI1532" s="838"/>
    </row>
    <row r="1533" spans="1:165" s="623" customFormat="1" ht="48" hidden="1" customHeight="1" x14ac:dyDescent="0.25">
      <c r="A1533" s="1365">
        <v>2026</v>
      </c>
      <c r="B1533" s="1365">
        <v>479</v>
      </c>
      <c r="C1533" s="1365" t="s">
        <v>58</v>
      </c>
      <c r="D1533" s="1365">
        <v>3000654</v>
      </c>
      <c r="E1533" s="1365">
        <v>5005020</v>
      </c>
      <c r="F1533" s="1365" t="s">
        <v>2269</v>
      </c>
      <c r="G1533" s="1365" t="s">
        <v>2270</v>
      </c>
      <c r="H1533" s="1365">
        <v>93</v>
      </c>
      <c r="I1533" s="1366" t="s">
        <v>992</v>
      </c>
      <c r="J1533" s="1367" t="s">
        <v>10</v>
      </c>
      <c r="K1533" s="1367" t="s">
        <v>60</v>
      </c>
      <c r="L1533" s="1365" t="str">
        <f t="shared" si="1341"/>
        <v>2.3</v>
      </c>
      <c r="M1533" s="1368" t="s">
        <v>62</v>
      </c>
      <c r="N1533" s="1368"/>
      <c r="O1533" s="1365" t="s">
        <v>2991</v>
      </c>
      <c r="P1533" s="1365" t="s">
        <v>65</v>
      </c>
      <c r="Q1533" s="1369">
        <v>1</v>
      </c>
      <c r="R1533" s="285">
        <v>4500</v>
      </c>
      <c r="S1533" s="373"/>
      <c r="T1533" s="373"/>
      <c r="U1533" s="1365">
        <v>0</v>
      </c>
      <c r="V1533" s="1365">
        <v>26</v>
      </c>
      <c r="W1533" s="286"/>
      <c r="X1533" s="286"/>
      <c r="Y1533" s="286"/>
      <c r="Z1533" s="287"/>
      <c r="AA1533" s="287"/>
      <c r="AB1533" s="287"/>
      <c r="AC1533" s="287"/>
      <c r="AD1533" s="287"/>
      <c r="AE1533" s="285"/>
      <c r="AF1533" s="284">
        <f t="shared" si="1344"/>
        <v>0</v>
      </c>
      <c r="AG1533" s="284">
        <f t="shared" si="1345"/>
        <v>0</v>
      </c>
      <c r="AH1533" s="284">
        <f t="shared" si="1316"/>
        <v>0</v>
      </c>
      <c r="AI1533" s="284">
        <f t="shared" si="1343"/>
        <v>3900</v>
      </c>
      <c r="AJ1533" s="284">
        <f t="shared" si="1346"/>
        <v>0</v>
      </c>
      <c r="AK1533" s="284">
        <f t="shared" si="1347"/>
        <v>0</v>
      </c>
      <c r="AL1533" s="284">
        <f t="shared" si="1348"/>
        <v>0</v>
      </c>
      <c r="AM1533" s="284">
        <f t="shared" si="1349"/>
        <v>0</v>
      </c>
      <c r="AN1533" s="284">
        <f t="shared" si="1350"/>
        <v>0</v>
      </c>
      <c r="AO1533" s="284">
        <f t="shared" si="1351"/>
        <v>0</v>
      </c>
      <c r="AP1533" s="284">
        <f t="shared" si="1352"/>
        <v>0</v>
      </c>
      <c r="AQ1533" s="284">
        <f t="shared" si="1353"/>
        <v>0</v>
      </c>
      <c r="AR1533" s="288">
        <f t="shared" si="1359"/>
        <v>3900</v>
      </c>
      <c r="AS1533" s="373" t="s">
        <v>2578</v>
      </c>
      <c r="AT1533" s="373"/>
      <c r="AU1533" s="373" t="s">
        <v>3535</v>
      </c>
      <c r="AV1533" s="373" t="s">
        <v>3536</v>
      </c>
      <c r="AW1533" s="375">
        <v>46058</v>
      </c>
      <c r="AX1533" s="373" t="s">
        <v>3537</v>
      </c>
      <c r="AY1533" s="375">
        <v>46078</v>
      </c>
      <c r="AZ1533" s="373"/>
      <c r="BA1533" s="373" t="s">
        <v>3538</v>
      </c>
      <c r="BB1533" s="901" t="s">
        <v>995</v>
      </c>
      <c r="BC1533" s="373" t="s">
        <v>3808</v>
      </c>
      <c r="BD1533" s="373" t="s">
        <v>3809</v>
      </c>
      <c r="BE1533" s="373" t="s">
        <v>3810</v>
      </c>
      <c r="BF1533" s="375">
        <v>46108</v>
      </c>
      <c r="BG1533" s="373"/>
      <c r="BH1533" s="773" t="s">
        <v>3001</v>
      </c>
      <c r="BI1533" s="773"/>
      <c r="BJ1533" s="799"/>
      <c r="BK1533" s="687"/>
      <c r="BL1533" s="373">
        <v>6189</v>
      </c>
      <c r="BM1533" s="373"/>
      <c r="BN1533" s="687"/>
      <c r="BO1533" s="687"/>
      <c r="BP1533" s="376"/>
      <c r="BQ1533" s="1422" t="s">
        <v>3815</v>
      </c>
      <c r="BR1533" s="1422"/>
      <c r="BS1533" s="1727" t="s">
        <v>3002</v>
      </c>
      <c r="BT1533" s="1733" t="s">
        <v>3003</v>
      </c>
      <c r="BU1533" s="1733" t="s">
        <v>3004</v>
      </c>
      <c r="BV1533" s="1734">
        <v>43204279</v>
      </c>
      <c r="BW1533" s="1735">
        <v>10432042796</v>
      </c>
      <c r="BX1533" s="798">
        <v>4500</v>
      </c>
      <c r="BY1533" s="1728">
        <v>46117</v>
      </c>
      <c r="BZ1533" s="1729">
        <v>46142</v>
      </c>
      <c r="CA1533" s="373"/>
      <c r="CB1533" s="373"/>
      <c r="CC1533" s="373"/>
      <c r="CD1533" s="373"/>
      <c r="CE1533" s="373"/>
      <c r="CF1533" s="373"/>
      <c r="CG1533" s="373"/>
      <c r="CH1533" s="373"/>
      <c r="CI1533" s="373"/>
      <c r="CJ1533" s="373"/>
      <c r="CK1533" s="373"/>
      <c r="CL1533" s="373"/>
      <c r="CM1533" s="373"/>
      <c r="CN1533" s="373"/>
      <c r="CO1533" s="373"/>
      <c r="CP1533" s="373"/>
      <c r="CQ1533" s="373"/>
      <c r="CR1533" s="373"/>
      <c r="CS1533" s="373"/>
      <c r="CT1533" s="373">
        <v>0</v>
      </c>
      <c r="CU1533" s="789">
        <f t="shared" si="1354"/>
        <v>0</v>
      </c>
      <c r="CV1533" s="373">
        <v>0</v>
      </c>
      <c r="CW1533" s="791">
        <f t="shared" si="1335"/>
        <v>0</v>
      </c>
      <c r="CX1533" s="373">
        <v>0</v>
      </c>
      <c r="CY1533" s="791">
        <f t="shared" si="1336"/>
        <v>0</v>
      </c>
      <c r="CZ1533" s="373"/>
      <c r="DA1533" s="373"/>
      <c r="DB1533" s="373"/>
      <c r="DC1533" s="373">
        <f t="shared" si="1360"/>
        <v>26</v>
      </c>
      <c r="DD1533" s="1371">
        <f t="shared" si="1356"/>
        <v>3900</v>
      </c>
      <c r="DE1533" s="373">
        <v>26</v>
      </c>
      <c r="DF1533" s="791">
        <f t="shared" si="1357"/>
        <v>3900</v>
      </c>
      <c r="DG1533" s="373">
        <v>26</v>
      </c>
      <c r="DH1533" s="791">
        <f t="shared" si="1358"/>
        <v>3900</v>
      </c>
      <c r="DI1533" s="373"/>
      <c r="DJ1533" s="373"/>
      <c r="DK1533" s="373"/>
      <c r="DL1533" s="373"/>
      <c r="DM1533" s="373"/>
      <c r="DN1533" s="373"/>
      <c r="DO1533" s="373"/>
      <c r="DP1533" s="373"/>
      <c r="DQ1533" s="373"/>
      <c r="DR1533" s="373"/>
      <c r="DS1533" s="373"/>
      <c r="DT1533" s="373"/>
      <c r="DU1533" s="789">
        <f t="shared" si="1361"/>
        <v>3900</v>
      </c>
      <c r="DV1533" s="791">
        <f t="shared" si="1342"/>
        <v>3900</v>
      </c>
      <c r="DW1533" s="791">
        <f t="shared" si="1355"/>
        <v>3900</v>
      </c>
      <c r="DX1533" s="791">
        <f t="shared" si="1314"/>
        <v>0</v>
      </c>
      <c r="DY1533" s="791">
        <f t="shared" si="1315"/>
        <v>0</v>
      </c>
      <c r="DZ1533" s="373"/>
      <c r="EA1533" s="373"/>
      <c r="EB1533" s="373"/>
      <c r="EC1533" s="373"/>
      <c r="ED1533" s="373"/>
      <c r="EE1533" s="373"/>
      <c r="EF1533" s="373"/>
      <c r="EG1533" s="373"/>
      <c r="EH1533" s="373"/>
      <c r="EI1533" s="373"/>
      <c r="EJ1533" s="373"/>
      <c r="EK1533" s="373"/>
      <c r="EL1533" s="373"/>
      <c r="EM1533" s="373"/>
      <c r="EN1533" s="373"/>
      <c r="EO1533" s="373"/>
      <c r="EP1533" s="373"/>
      <c r="EQ1533" s="373"/>
      <c r="ER1533" s="373"/>
      <c r="ES1533" s="373"/>
      <c r="ET1533" s="373"/>
      <c r="EU1533" s="373"/>
      <c r="EV1533" s="373"/>
      <c r="EW1533" s="373"/>
      <c r="EX1533" s="373"/>
      <c r="EY1533" s="373"/>
      <c r="EZ1533" s="373"/>
      <c r="FA1533" s="373"/>
      <c r="FB1533" s="373"/>
      <c r="FC1533" s="373"/>
      <c r="FD1533" s="373"/>
      <c r="FE1533" s="373"/>
      <c r="FF1533" s="373"/>
      <c r="FG1533" s="373"/>
      <c r="FH1533" s="373"/>
      <c r="FI1533" s="838"/>
    </row>
    <row r="1534" spans="1:165" s="623" customFormat="1" ht="48" hidden="1" customHeight="1" x14ac:dyDescent="0.25">
      <c r="A1534" s="1365">
        <v>2026</v>
      </c>
      <c r="B1534" s="1365">
        <v>479</v>
      </c>
      <c r="C1534" s="1365" t="s">
        <v>58</v>
      </c>
      <c r="D1534" s="1365">
        <v>3000654</v>
      </c>
      <c r="E1534" s="1365">
        <v>5005020</v>
      </c>
      <c r="F1534" s="1365" t="s">
        <v>2269</v>
      </c>
      <c r="G1534" s="1365" t="s">
        <v>2270</v>
      </c>
      <c r="H1534" s="1365">
        <v>93</v>
      </c>
      <c r="I1534" s="1366" t="s">
        <v>992</v>
      </c>
      <c r="J1534" s="1367" t="s">
        <v>10</v>
      </c>
      <c r="K1534" s="1367" t="s">
        <v>60</v>
      </c>
      <c r="L1534" s="1365" t="str">
        <f t="shared" si="1341"/>
        <v>2.3</v>
      </c>
      <c r="M1534" s="1368" t="s">
        <v>62</v>
      </c>
      <c r="N1534" s="1368"/>
      <c r="O1534" s="1365" t="s">
        <v>2991</v>
      </c>
      <c r="P1534" s="1365" t="s">
        <v>65</v>
      </c>
      <c r="Q1534" s="1369">
        <v>1</v>
      </c>
      <c r="R1534" s="285">
        <v>4500</v>
      </c>
      <c r="S1534" s="373"/>
      <c r="T1534" s="373"/>
      <c r="U1534" s="1365">
        <v>0</v>
      </c>
      <c r="V1534" s="1365">
        <v>26</v>
      </c>
      <c r="W1534" s="286"/>
      <c r="X1534" s="286"/>
      <c r="Y1534" s="286"/>
      <c r="Z1534" s="287"/>
      <c r="AA1534" s="287"/>
      <c r="AB1534" s="287"/>
      <c r="AC1534" s="287"/>
      <c r="AD1534" s="287"/>
      <c r="AE1534" s="285"/>
      <c r="AF1534" s="284">
        <f t="shared" si="1344"/>
        <v>0</v>
      </c>
      <c r="AG1534" s="284">
        <f t="shared" si="1345"/>
        <v>0</v>
      </c>
      <c r="AH1534" s="284">
        <f t="shared" si="1316"/>
        <v>0</v>
      </c>
      <c r="AI1534" s="284">
        <f t="shared" si="1343"/>
        <v>3900</v>
      </c>
      <c r="AJ1534" s="284">
        <f t="shared" si="1346"/>
        <v>0</v>
      </c>
      <c r="AK1534" s="284">
        <f t="shared" si="1347"/>
        <v>0</v>
      </c>
      <c r="AL1534" s="284">
        <f t="shared" si="1348"/>
        <v>0</v>
      </c>
      <c r="AM1534" s="284">
        <f t="shared" si="1349"/>
        <v>0</v>
      </c>
      <c r="AN1534" s="284">
        <f t="shared" si="1350"/>
        <v>0</v>
      </c>
      <c r="AO1534" s="284">
        <f t="shared" si="1351"/>
        <v>0</v>
      </c>
      <c r="AP1534" s="284">
        <f t="shared" si="1352"/>
        <v>0</v>
      </c>
      <c r="AQ1534" s="284">
        <f t="shared" si="1353"/>
        <v>0</v>
      </c>
      <c r="AR1534" s="288">
        <f t="shared" si="1359"/>
        <v>3900</v>
      </c>
      <c r="AS1534" s="373" t="s">
        <v>2578</v>
      </c>
      <c r="AT1534" s="373"/>
      <c r="AU1534" s="373" t="s">
        <v>3535</v>
      </c>
      <c r="AV1534" s="373" t="s">
        <v>3536</v>
      </c>
      <c r="AW1534" s="375">
        <v>46058</v>
      </c>
      <c r="AX1534" s="373" t="s">
        <v>3537</v>
      </c>
      <c r="AY1534" s="375">
        <v>46078</v>
      </c>
      <c r="AZ1534" s="373"/>
      <c r="BA1534" s="373" t="s">
        <v>3538</v>
      </c>
      <c r="BB1534" s="901" t="s">
        <v>995</v>
      </c>
      <c r="BC1534" s="373" t="s">
        <v>3808</v>
      </c>
      <c r="BD1534" s="373" t="s">
        <v>3809</v>
      </c>
      <c r="BE1534" s="373" t="s">
        <v>3810</v>
      </c>
      <c r="BF1534" s="375">
        <v>46108</v>
      </c>
      <c r="BG1534" s="373"/>
      <c r="BH1534" s="773" t="s">
        <v>3005</v>
      </c>
      <c r="BI1534" s="773"/>
      <c r="BJ1534" s="799"/>
      <c r="BK1534" s="687"/>
      <c r="BL1534" s="373">
        <v>6190</v>
      </c>
      <c r="BM1534" s="373"/>
      <c r="BN1534" s="687"/>
      <c r="BO1534" s="687"/>
      <c r="BP1534" s="376"/>
      <c r="BQ1534" s="1422" t="s">
        <v>3815</v>
      </c>
      <c r="BR1534" s="1422"/>
      <c r="BS1534" s="1727" t="s">
        <v>1284</v>
      </c>
      <c r="BT1534" s="1730" t="s">
        <v>1141</v>
      </c>
      <c r="BU1534" s="1730" t="s">
        <v>3006</v>
      </c>
      <c r="BV1534" s="1731">
        <v>77418580</v>
      </c>
      <c r="BW1534" s="1732">
        <v>10774185807</v>
      </c>
      <c r="BX1534" s="798">
        <v>4500</v>
      </c>
      <c r="BY1534" s="1728">
        <v>46117</v>
      </c>
      <c r="BZ1534" s="1729">
        <v>46142</v>
      </c>
      <c r="CA1534" s="373"/>
      <c r="CB1534" s="373"/>
      <c r="CC1534" s="373"/>
      <c r="CD1534" s="373"/>
      <c r="CE1534" s="373"/>
      <c r="CF1534" s="373"/>
      <c r="CG1534" s="373"/>
      <c r="CH1534" s="373"/>
      <c r="CI1534" s="373"/>
      <c r="CJ1534" s="373"/>
      <c r="CK1534" s="373"/>
      <c r="CL1534" s="373"/>
      <c r="CM1534" s="373"/>
      <c r="CN1534" s="373"/>
      <c r="CO1534" s="373"/>
      <c r="CP1534" s="373"/>
      <c r="CQ1534" s="373"/>
      <c r="CR1534" s="373"/>
      <c r="CS1534" s="373"/>
      <c r="CT1534" s="373">
        <v>0</v>
      </c>
      <c r="CU1534" s="789">
        <f t="shared" si="1354"/>
        <v>0</v>
      </c>
      <c r="CV1534" s="373">
        <v>0</v>
      </c>
      <c r="CW1534" s="791">
        <f t="shared" si="1335"/>
        <v>0</v>
      </c>
      <c r="CX1534" s="373">
        <v>0</v>
      </c>
      <c r="CY1534" s="791">
        <f t="shared" si="1336"/>
        <v>0</v>
      </c>
      <c r="CZ1534" s="373"/>
      <c r="DA1534" s="373"/>
      <c r="DB1534" s="373"/>
      <c r="DC1534" s="373">
        <f t="shared" si="1360"/>
        <v>26</v>
      </c>
      <c r="DD1534" s="1371">
        <f t="shared" si="1356"/>
        <v>3900</v>
      </c>
      <c r="DE1534" s="373">
        <v>26</v>
      </c>
      <c r="DF1534" s="791">
        <f t="shared" si="1357"/>
        <v>3900</v>
      </c>
      <c r="DG1534" s="373">
        <v>26</v>
      </c>
      <c r="DH1534" s="791">
        <f t="shared" si="1358"/>
        <v>3900</v>
      </c>
      <c r="DI1534" s="373"/>
      <c r="DJ1534" s="373"/>
      <c r="DK1534" s="373"/>
      <c r="DL1534" s="373"/>
      <c r="DM1534" s="373"/>
      <c r="DN1534" s="373"/>
      <c r="DO1534" s="373"/>
      <c r="DP1534" s="373"/>
      <c r="DQ1534" s="373"/>
      <c r="DR1534" s="373"/>
      <c r="DS1534" s="373"/>
      <c r="DT1534" s="373"/>
      <c r="DU1534" s="789">
        <f t="shared" si="1361"/>
        <v>3900</v>
      </c>
      <c r="DV1534" s="791">
        <f t="shared" si="1342"/>
        <v>3900</v>
      </c>
      <c r="DW1534" s="791">
        <f t="shared" si="1355"/>
        <v>3900</v>
      </c>
      <c r="DX1534" s="791">
        <f t="shared" si="1314"/>
        <v>0</v>
      </c>
      <c r="DY1534" s="791">
        <f t="shared" si="1315"/>
        <v>0</v>
      </c>
      <c r="DZ1534" s="373"/>
      <c r="EA1534" s="373"/>
      <c r="EB1534" s="373"/>
      <c r="EC1534" s="373"/>
      <c r="ED1534" s="373"/>
      <c r="EE1534" s="373"/>
      <c r="EF1534" s="373"/>
      <c r="EG1534" s="373"/>
      <c r="EH1534" s="373"/>
      <c r="EI1534" s="373"/>
      <c r="EJ1534" s="373"/>
      <c r="EK1534" s="373"/>
      <c r="EL1534" s="373"/>
      <c r="EM1534" s="373"/>
      <c r="EN1534" s="373"/>
      <c r="EO1534" s="373"/>
      <c r="EP1534" s="373"/>
      <c r="EQ1534" s="373"/>
      <c r="ER1534" s="373"/>
      <c r="ES1534" s="373"/>
      <c r="ET1534" s="373"/>
      <c r="EU1534" s="373"/>
      <c r="EV1534" s="373"/>
      <c r="EW1534" s="373"/>
      <c r="EX1534" s="373"/>
      <c r="EY1534" s="373"/>
      <c r="EZ1534" s="373"/>
      <c r="FA1534" s="373"/>
      <c r="FB1534" s="373"/>
      <c r="FC1534" s="373"/>
      <c r="FD1534" s="373"/>
      <c r="FE1534" s="373"/>
      <c r="FF1534" s="373"/>
      <c r="FG1534" s="373"/>
      <c r="FH1534" s="373"/>
      <c r="FI1534" s="838"/>
    </row>
    <row r="1535" spans="1:165" s="623" customFormat="1" ht="48" hidden="1" customHeight="1" x14ac:dyDescent="0.25">
      <c r="A1535" s="1365">
        <v>2026</v>
      </c>
      <c r="B1535" s="1365">
        <v>479</v>
      </c>
      <c r="C1535" s="1365" t="s">
        <v>58</v>
      </c>
      <c r="D1535" s="1365">
        <v>3000654</v>
      </c>
      <c r="E1535" s="1365">
        <v>5005020</v>
      </c>
      <c r="F1535" s="1365" t="s">
        <v>2269</v>
      </c>
      <c r="G1535" s="1365" t="s">
        <v>2270</v>
      </c>
      <c r="H1535" s="1365">
        <v>93</v>
      </c>
      <c r="I1535" s="1366" t="s">
        <v>992</v>
      </c>
      <c r="J1535" s="1367" t="s">
        <v>10</v>
      </c>
      <c r="K1535" s="1367" t="s">
        <v>60</v>
      </c>
      <c r="L1535" s="1365" t="str">
        <f t="shared" ref="L1535:L1566" si="1362">+MID(M1535,1,3)</f>
        <v>2.3</v>
      </c>
      <c r="M1535" s="1368" t="s">
        <v>62</v>
      </c>
      <c r="N1535" s="1368"/>
      <c r="O1535" s="1365" t="s">
        <v>2991</v>
      </c>
      <c r="P1535" s="1365" t="s">
        <v>65</v>
      </c>
      <c r="Q1535" s="1369">
        <v>1</v>
      </c>
      <c r="R1535" s="285">
        <v>4500</v>
      </c>
      <c r="S1535" s="373"/>
      <c r="T1535" s="373"/>
      <c r="U1535" s="1365">
        <v>0</v>
      </c>
      <c r="V1535" s="1365">
        <v>26</v>
      </c>
      <c r="W1535" s="286"/>
      <c r="X1535" s="286"/>
      <c r="Y1535" s="286"/>
      <c r="Z1535" s="287"/>
      <c r="AA1535" s="287"/>
      <c r="AB1535" s="287"/>
      <c r="AC1535" s="287"/>
      <c r="AD1535" s="287"/>
      <c r="AE1535" s="285"/>
      <c r="AF1535" s="284">
        <f t="shared" si="1344"/>
        <v>0</v>
      </c>
      <c r="AG1535" s="284">
        <f t="shared" si="1345"/>
        <v>0</v>
      </c>
      <c r="AH1535" s="284">
        <f t="shared" si="1316"/>
        <v>0</v>
      </c>
      <c r="AI1535" s="284">
        <f t="shared" si="1343"/>
        <v>3900</v>
      </c>
      <c r="AJ1535" s="284">
        <f t="shared" si="1346"/>
        <v>0</v>
      </c>
      <c r="AK1535" s="284">
        <f t="shared" si="1347"/>
        <v>0</v>
      </c>
      <c r="AL1535" s="284">
        <f t="shared" si="1348"/>
        <v>0</v>
      </c>
      <c r="AM1535" s="284">
        <f t="shared" si="1349"/>
        <v>0</v>
      </c>
      <c r="AN1535" s="284">
        <f t="shared" si="1350"/>
        <v>0</v>
      </c>
      <c r="AO1535" s="284">
        <f t="shared" si="1351"/>
        <v>0</v>
      </c>
      <c r="AP1535" s="284">
        <f t="shared" si="1352"/>
        <v>0</v>
      </c>
      <c r="AQ1535" s="284">
        <f t="shared" si="1353"/>
        <v>0</v>
      </c>
      <c r="AR1535" s="288">
        <f t="shared" si="1359"/>
        <v>3900</v>
      </c>
      <c r="AS1535" s="373" t="s">
        <v>2578</v>
      </c>
      <c r="AT1535" s="373"/>
      <c r="AU1535" s="373" t="s">
        <v>3535</v>
      </c>
      <c r="AV1535" s="373" t="s">
        <v>3536</v>
      </c>
      <c r="AW1535" s="375">
        <v>46058</v>
      </c>
      <c r="AX1535" s="373" t="s">
        <v>3537</v>
      </c>
      <c r="AY1535" s="375">
        <v>46078</v>
      </c>
      <c r="AZ1535" s="373"/>
      <c r="BA1535" s="373" t="s">
        <v>3538</v>
      </c>
      <c r="BB1535" s="901" t="s">
        <v>995</v>
      </c>
      <c r="BC1535" s="373" t="s">
        <v>3808</v>
      </c>
      <c r="BD1535" s="373" t="s">
        <v>3809</v>
      </c>
      <c r="BE1535" s="373" t="s">
        <v>3810</v>
      </c>
      <c r="BF1535" s="375">
        <v>46108</v>
      </c>
      <c r="BG1535" s="373"/>
      <c r="BH1535" s="773" t="s">
        <v>4008</v>
      </c>
      <c r="BI1535" s="773"/>
      <c r="BJ1535" s="799"/>
      <c r="BK1535" s="687"/>
      <c r="BL1535" s="373">
        <v>6191</v>
      </c>
      <c r="BM1535" s="373"/>
      <c r="BN1535" s="687"/>
      <c r="BO1535" s="687"/>
      <c r="BP1535" s="376"/>
      <c r="BQ1535" s="1422" t="s">
        <v>3815</v>
      </c>
      <c r="BR1535" s="1422"/>
      <c r="BS1535" s="1727" t="s">
        <v>1605</v>
      </c>
      <c r="BT1535" s="1736" t="s">
        <v>3448</v>
      </c>
      <c r="BU1535" s="1736" t="s">
        <v>3449</v>
      </c>
      <c r="BV1535" s="821">
        <v>47817178</v>
      </c>
      <c r="BW1535" s="1491">
        <v>10478171787</v>
      </c>
      <c r="BX1535" s="798">
        <v>4500</v>
      </c>
      <c r="BY1535" s="1728">
        <v>46117</v>
      </c>
      <c r="BZ1535" s="1729">
        <v>46142</v>
      </c>
      <c r="CA1535" s="373"/>
      <c r="CB1535" s="373"/>
      <c r="CC1535" s="373"/>
      <c r="CD1535" s="373"/>
      <c r="CE1535" s="373"/>
      <c r="CF1535" s="373"/>
      <c r="CG1535" s="373"/>
      <c r="CH1535" s="373"/>
      <c r="CI1535" s="373"/>
      <c r="CJ1535" s="373"/>
      <c r="CK1535" s="373"/>
      <c r="CL1535" s="373"/>
      <c r="CM1535" s="373"/>
      <c r="CN1535" s="373"/>
      <c r="CO1535" s="373"/>
      <c r="CP1535" s="373"/>
      <c r="CQ1535" s="373"/>
      <c r="CR1535" s="373"/>
      <c r="CS1535" s="373"/>
      <c r="CT1535" s="373">
        <v>0</v>
      </c>
      <c r="CU1535" s="789">
        <f t="shared" si="1354"/>
        <v>0</v>
      </c>
      <c r="CV1535" s="373">
        <v>0</v>
      </c>
      <c r="CW1535" s="791">
        <f t="shared" si="1335"/>
        <v>0</v>
      </c>
      <c r="CX1535" s="373">
        <v>0</v>
      </c>
      <c r="CY1535" s="791">
        <f t="shared" si="1336"/>
        <v>0</v>
      </c>
      <c r="CZ1535" s="373"/>
      <c r="DA1535" s="373"/>
      <c r="DB1535" s="373"/>
      <c r="DC1535" s="373">
        <f t="shared" si="1360"/>
        <v>26</v>
      </c>
      <c r="DD1535" s="1371">
        <f t="shared" si="1356"/>
        <v>3900</v>
      </c>
      <c r="DE1535" s="373">
        <v>26</v>
      </c>
      <c r="DF1535" s="791">
        <f t="shared" si="1357"/>
        <v>3900</v>
      </c>
      <c r="DG1535" s="373">
        <v>26</v>
      </c>
      <c r="DH1535" s="791">
        <f t="shared" si="1358"/>
        <v>3900</v>
      </c>
      <c r="DI1535" s="373"/>
      <c r="DJ1535" s="373"/>
      <c r="DK1535" s="373"/>
      <c r="DL1535" s="373"/>
      <c r="DM1535" s="373"/>
      <c r="DN1535" s="373"/>
      <c r="DO1535" s="373"/>
      <c r="DP1535" s="373"/>
      <c r="DQ1535" s="373"/>
      <c r="DR1535" s="373"/>
      <c r="DS1535" s="373"/>
      <c r="DT1535" s="373"/>
      <c r="DU1535" s="789">
        <f t="shared" si="1361"/>
        <v>3900</v>
      </c>
      <c r="DV1535" s="791">
        <f t="shared" si="1342"/>
        <v>3900</v>
      </c>
      <c r="DW1535" s="791">
        <f t="shared" si="1355"/>
        <v>3900</v>
      </c>
      <c r="DX1535" s="791">
        <f t="shared" ref="DX1535:DX1598" si="1363">DU1535-DV1535</f>
        <v>0</v>
      </c>
      <c r="DY1535" s="791">
        <f t="shared" ref="DY1535:DY1598" si="1364">DU1535-DW1535</f>
        <v>0</v>
      </c>
      <c r="DZ1535" s="373"/>
      <c r="EA1535" s="373"/>
      <c r="EB1535" s="373"/>
      <c r="EC1535" s="373"/>
      <c r="ED1535" s="373"/>
      <c r="EE1535" s="373"/>
      <c r="EF1535" s="373"/>
      <c r="EG1535" s="373"/>
      <c r="EH1535" s="373"/>
      <c r="EI1535" s="373"/>
      <c r="EJ1535" s="373"/>
      <c r="EK1535" s="373"/>
      <c r="EL1535" s="373"/>
      <c r="EM1535" s="373"/>
      <c r="EN1535" s="373"/>
      <c r="EO1535" s="373"/>
      <c r="EP1535" s="373"/>
      <c r="EQ1535" s="373"/>
      <c r="ER1535" s="373"/>
      <c r="ES1535" s="373"/>
      <c r="ET1535" s="373"/>
      <c r="EU1535" s="373"/>
      <c r="EV1535" s="373"/>
      <c r="EW1535" s="373"/>
      <c r="EX1535" s="373"/>
      <c r="EY1535" s="373"/>
      <c r="EZ1535" s="373"/>
      <c r="FA1535" s="373"/>
      <c r="FB1535" s="373"/>
      <c r="FC1535" s="373"/>
      <c r="FD1535" s="373"/>
      <c r="FE1535" s="373"/>
      <c r="FF1535" s="373"/>
      <c r="FG1535" s="373"/>
      <c r="FH1535" s="373"/>
      <c r="FI1535" s="838"/>
    </row>
    <row r="1536" spans="1:165" s="623" customFormat="1" ht="48" hidden="1" customHeight="1" x14ac:dyDescent="0.25">
      <c r="A1536" s="1365">
        <v>2026</v>
      </c>
      <c r="B1536" s="1365">
        <v>479</v>
      </c>
      <c r="C1536" s="1365" t="s">
        <v>58</v>
      </c>
      <c r="D1536" s="1365">
        <v>3000654</v>
      </c>
      <c r="E1536" s="1365">
        <v>5005020</v>
      </c>
      <c r="F1536" s="1365" t="s">
        <v>2269</v>
      </c>
      <c r="G1536" s="1365" t="s">
        <v>2270</v>
      </c>
      <c r="H1536" s="1365">
        <v>93</v>
      </c>
      <c r="I1536" s="1366" t="s">
        <v>992</v>
      </c>
      <c r="J1536" s="1367" t="s">
        <v>10</v>
      </c>
      <c r="K1536" s="1367" t="s">
        <v>60</v>
      </c>
      <c r="L1536" s="1365" t="str">
        <f t="shared" si="1362"/>
        <v>2.3</v>
      </c>
      <c r="M1536" s="1368" t="s">
        <v>62</v>
      </c>
      <c r="N1536" s="1368"/>
      <c r="O1536" s="1365" t="s">
        <v>2991</v>
      </c>
      <c r="P1536" s="1365" t="s">
        <v>65</v>
      </c>
      <c r="Q1536" s="1369">
        <v>1</v>
      </c>
      <c r="R1536" s="285">
        <v>4500</v>
      </c>
      <c r="S1536" s="373"/>
      <c r="T1536" s="373"/>
      <c r="U1536" s="1365">
        <v>0</v>
      </c>
      <c r="V1536" s="1365">
        <v>26</v>
      </c>
      <c r="W1536" s="286"/>
      <c r="X1536" s="286"/>
      <c r="Y1536" s="286"/>
      <c r="Z1536" s="287"/>
      <c r="AA1536" s="287"/>
      <c r="AB1536" s="287"/>
      <c r="AC1536" s="287"/>
      <c r="AD1536" s="287"/>
      <c r="AE1536" s="285"/>
      <c r="AF1536" s="284">
        <f t="shared" si="1344"/>
        <v>0</v>
      </c>
      <c r="AG1536" s="284">
        <f t="shared" si="1345"/>
        <v>0</v>
      </c>
      <c r="AH1536" s="284">
        <f t="shared" si="1316"/>
        <v>0</v>
      </c>
      <c r="AI1536" s="284">
        <f t="shared" si="1343"/>
        <v>3900</v>
      </c>
      <c r="AJ1536" s="284">
        <f t="shared" si="1346"/>
        <v>0</v>
      </c>
      <c r="AK1536" s="284">
        <f t="shared" si="1347"/>
        <v>0</v>
      </c>
      <c r="AL1536" s="284">
        <f t="shared" si="1348"/>
        <v>0</v>
      </c>
      <c r="AM1536" s="284">
        <f t="shared" si="1349"/>
        <v>0</v>
      </c>
      <c r="AN1536" s="284">
        <f t="shared" si="1350"/>
        <v>0</v>
      </c>
      <c r="AO1536" s="284">
        <f t="shared" si="1351"/>
        <v>0</v>
      </c>
      <c r="AP1536" s="284">
        <f t="shared" si="1352"/>
        <v>0</v>
      </c>
      <c r="AQ1536" s="284">
        <f t="shared" si="1353"/>
        <v>0</v>
      </c>
      <c r="AR1536" s="288">
        <f t="shared" si="1359"/>
        <v>3900</v>
      </c>
      <c r="AS1536" s="373" t="s">
        <v>2578</v>
      </c>
      <c r="AT1536" s="373"/>
      <c r="AU1536" s="373" t="s">
        <v>3535</v>
      </c>
      <c r="AV1536" s="373" t="s">
        <v>3536</v>
      </c>
      <c r="AW1536" s="375">
        <v>46058</v>
      </c>
      <c r="AX1536" s="373" t="s">
        <v>3537</v>
      </c>
      <c r="AY1536" s="375">
        <v>46078</v>
      </c>
      <c r="AZ1536" s="373"/>
      <c r="BA1536" s="373" t="s">
        <v>3538</v>
      </c>
      <c r="BB1536" s="901" t="s">
        <v>995</v>
      </c>
      <c r="BC1536" s="373" t="s">
        <v>3808</v>
      </c>
      <c r="BD1536" s="373" t="s">
        <v>3809</v>
      </c>
      <c r="BE1536" s="373" t="s">
        <v>3810</v>
      </c>
      <c r="BF1536" s="375">
        <v>46108</v>
      </c>
      <c r="BG1536" s="373"/>
      <c r="BH1536" s="773" t="s">
        <v>4009</v>
      </c>
      <c r="BI1536" s="773"/>
      <c r="BJ1536" s="799"/>
      <c r="BK1536" s="687"/>
      <c r="BL1536" s="373">
        <v>6192</v>
      </c>
      <c r="BM1536" s="373"/>
      <c r="BN1536" s="687"/>
      <c r="BO1536" s="687"/>
      <c r="BP1536" s="376"/>
      <c r="BQ1536" s="1422" t="s">
        <v>3815</v>
      </c>
      <c r="BR1536" s="1422"/>
      <c r="BS1536" s="1727" t="s">
        <v>3446</v>
      </c>
      <c r="BT1536" s="1399" t="s">
        <v>1249</v>
      </c>
      <c r="BU1536" s="1399" t="s">
        <v>3447</v>
      </c>
      <c r="BV1536" s="1400">
        <v>46710125</v>
      </c>
      <c r="BW1536" s="1401">
        <v>10467101256</v>
      </c>
      <c r="BX1536" s="798">
        <v>4500</v>
      </c>
      <c r="BY1536" s="1728">
        <v>46117</v>
      </c>
      <c r="BZ1536" s="1729">
        <v>46142</v>
      </c>
      <c r="CA1536" s="373"/>
      <c r="CB1536" s="373"/>
      <c r="CC1536" s="373"/>
      <c r="CD1536" s="373"/>
      <c r="CE1536" s="373"/>
      <c r="CF1536" s="373"/>
      <c r="CG1536" s="373"/>
      <c r="CH1536" s="373"/>
      <c r="CI1536" s="373"/>
      <c r="CJ1536" s="373"/>
      <c r="CK1536" s="373"/>
      <c r="CL1536" s="373"/>
      <c r="CM1536" s="373"/>
      <c r="CN1536" s="373"/>
      <c r="CO1536" s="373"/>
      <c r="CP1536" s="373"/>
      <c r="CQ1536" s="373"/>
      <c r="CR1536" s="373"/>
      <c r="CS1536" s="373"/>
      <c r="CT1536" s="373">
        <v>0</v>
      </c>
      <c r="CU1536" s="789">
        <f t="shared" si="1354"/>
        <v>0</v>
      </c>
      <c r="CV1536" s="373">
        <v>0</v>
      </c>
      <c r="CW1536" s="791">
        <f t="shared" si="1335"/>
        <v>0</v>
      </c>
      <c r="CX1536" s="373">
        <v>0</v>
      </c>
      <c r="CY1536" s="791">
        <f t="shared" si="1336"/>
        <v>0</v>
      </c>
      <c r="CZ1536" s="373"/>
      <c r="DA1536" s="373"/>
      <c r="DB1536" s="373"/>
      <c r="DC1536" s="373">
        <f t="shared" si="1360"/>
        <v>26</v>
      </c>
      <c r="DD1536" s="1371">
        <f t="shared" si="1356"/>
        <v>3900</v>
      </c>
      <c r="DE1536" s="373">
        <v>26</v>
      </c>
      <c r="DF1536" s="791">
        <f t="shared" si="1357"/>
        <v>3900</v>
      </c>
      <c r="DG1536" s="373">
        <v>26</v>
      </c>
      <c r="DH1536" s="791">
        <f t="shared" si="1358"/>
        <v>3900</v>
      </c>
      <c r="DI1536" s="373"/>
      <c r="DJ1536" s="373"/>
      <c r="DK1536" s="373"/>
      <c r="DL1536" s="373"/>
      <c r="DM1536" s="373"/>
      <c r="DN1536" s="373"/>
      <c r="DO1536" s="373"/>
      <c r="DP1536" s="373"/>
      <c r="DQ1536" s="373"/>
      <c r="DR1536" s="373"/>
      <c r="DS1536" s="373"/>
      <c r="DT1536" s="373"/>
      <c r="DU1536" s="789">
        <f t="shared" si="1361"/>
        <v>3900</v>
      </c>
      <c r="DV1536" s="791">
        <f t="shared" si="1342"/>
        <v>3900</v>
      </c>
      <c r="DW1536" s="791">
        <f t="shared" si="1355"/>
        <v>3900</v>
      </c>
      <c r="DX1536" s="791">
        <f t="shared" si="1363"/>
        <v>0</v>
      </c>
      <c r="DY1536" s="791">
        <f t="shared" si="1364"/>
        <v>0</v>
      </c>
      <c r="DZ1536" s="373"/>
      <c r="EA1536" s="373"/>
      <c r="EB1536" s="373"/>
      <c r="EC1536" s="373"/>
      <c r="ED1536" s="373"/>
      <c r="EE1536" s="373"/>
      <c r="EF1536" s="373"/>
      <c r="EG1536" s="373"/>
      <c r="EH1536" s="373"/>
      <c r="EI1536" s="373"/>
      <c r="EJ1536" s="373"/>
      <c r="EK1536" s="373"/>
      <c r="EL1536" s="373"/>
      <c r="EM1536" s="373"/>
      <c r="EN1536" s="373"/>
      <c r="EO1536" s="373"/>
      <c r="EP1536" s="373"/>
      <c r="EQ1536" s="373"/>
      <c r="ER1536" s="373"/>
      <c r="ES1536" s="373"/>
      <c r="ET1536" s="373"/>
      <c r="EU1536" s="373"/>
      <c r="EV1536" s="373"/>
      <c r="EW1536" s="373"/>
      <c r="EX1536" s="373"/>
      <c r="EY1536" s="373"/>
      <c r="EZ1536" s="373"/>
      <c r="FA1536" s="373"/>
      <c r="FB1536" s="373"/>
      <c r="FC1536" s="373"/>
      <c r="FD1536" s="373"/>
      <c r="FE1536" s="373"/>
      <c r="FF1536" s="373"/>
      <c r="FG1536" s="373"/>
      <c r="FH1536" s="373"/>
      <c r="FI1536" s="838"/>
    </row>
    <row r="1537" spans="1:165" s="623" customFormat="1" ht="48" hidden="1" customHeight="1" x14ac:dyDescent="0.25">
      <c r="A1537" s="1365">
        <v>2026</v>
      </c>
      <c r="B1537" s="1365">
        <v>479</v>
      </c>
      <c r="C1537" s="1365" t="s">
        <v>58</v>
      </c>
      <c r="D1537" s="1365">
        <v>3000654</v>
      </c>
      <c r="E1537" s="1365">
        <v>5005020</v>
      </c>
      <c r="F1537" s="1365" t="s">
        <v>2269</v>
      </c>
      <c r="G1537" s="1365" t="s">
        <v>2270</v>
      </c>
      <c r="H1537" s="1365">
        <v>93</v>
      </c>
      <c r="I1537" s="1366" t="s">
        <v>992</v>
      </c>
      <c r="J1537" s="1367" t="s">
        <v>10</v>
      </c>
      <c r="K1537" s="1367" t="s">
        <v>60</v>
      </c>
      <c r="L1537" s="1365" t="str">
        <f t="shared" si="1362"/>
        <v>2.3</v>
      </c>
      <c r="M1537" s="1368" t="s">
        <v>62</v>
      </c>
      <c r="N1537" s="1368"/>
      <c r="O1537" s="1365" t="s">
        <v>2991</v>
      </c>
      <c r="P1537" s="1365" t="s">
        <v>65</v>
      </c>
      <c r="Q1537" s="1369">
        <v>1</v>
      </c>
      <c r="R1537" s="285">
        <v>4500</v>
      </c>
      <c r="S1537" s="373"/>
      <c r="T1537" s="373"/>
      <c r="U1537" s="1365">
        <v>0</v>
      </c>
      <c r="V1537" s="1365">
        <v>26</v>
      </c>
      <c r="W1537" s="286"/>
      <c r="X1537" s="286"/>
      <c r="Y1537" s="286"/>
      <c r="Z1537" s="287"/>
      <c r="AA1537" s="287"/>
      <c r="AB1537" s="287"/>
      <c r="AC1537" s="287"/>
      <c r="AD1537" s="287"/>
      <c r="AE1537" s="285"/>
      <c r="AF1537" s="284">
        <f t="shared" si="1344"/>
        <v>0</v>
      </c>
      <c r="AG1537" s="284">
        <f t="shared" si="1345"/>
        <v>0</v>
      </c>
      <c r="AH1537" s="284">
        <f t="shared" ref="AH1537:AH1543" si="1365">+$R1537*(U1537/30)*$Q1537</f>
        <v>0</v>
      </c>
      <c r="AI1537" s="284">
        <f t="shared" si="1343"/>
        <v>3900</v>
      </c>
      <c r="AJ1537" s="284">
        <f t="shared" si="1346"/>
        <v>0</v>
      </c>
      <c r="AK1537" s="284">
        <f t="shared" si="1347"/>
        <v>0</v>
      </c>
      <c r="AL1537" s="284">
        <f t="shared" si="1348"/>
        <v>0</v>
      </c>
      <c r="AM1537" s="284">
        <f t="shared" si="1349"/>
        <v>0</v>
      </c>
      <c r="AN1537" s="284">
        <f t="shared" si="1350"/>
        <v>0</v>
      </c>
      <c r="AO1537" s="284">
        <f t="shared" si="1351"/>
        <v>0</v>
      </c>
      <c r="AP1537" s="284">
        <f t="shared" si="1352"/>
        <v>0</v>
      </c>
      <c r="AQ1537" s="284">
        <f t="shared" si="1353"/>
        <v>0</v>
      </c>
      <c r="AR1537" s="288">
        <f t="shared" si="1359"/>
        <v>3900</v>
      </c>
      <c r="AS1537" s="373" t="s">
        <v>2578</v>
      </c>
      <c r="AT1537" s="373"/>
      <c r="AU1537" s="373" t="s">
        <v>3535</v>
      </c>
      <c r="AV1537" s="373" t="s">
        <v>3536</v>
      </c>
      <c r="AW1537" s="375">
        <v>46058</v>
      </c>
      <c r="AX1537" s="373" t="s">
        <v>3537</v>
      </c>
      <c r="AY1537" s="375">
        <v>46078</v>
      </c>
      <c r="AZ1537" s="373"/>
      <c r="BA1537" s="373" t="s">
        <v>3538</v>
      </c>
      <c r="BB1537" s="901" t="s">
        <v>995</v>
      </c>
      <c r="BC1537" s="373" t="s">
        <v>3808</v>
      </c>
      <c r="BD1537" s="373" t="s">
        <v>3809</v>
      </c>
      <c r="BE1537" s="373" t="s">
        <v>3810</v>
      </c>
      <c r="BF1537" s="375">
        <v>46108</v>
      </c>
      <c r="BG1537" s="373"/>
      <c r="BH1537" s="773" t="s">
        <v>3007</v>
      </c>
      <c r="BI1537" s="773"/>
      <c r="BJ1537" s="799"/>
      <c r="BK1537" s="687"/>
      <c r="BL1537" s="373">
        <v>6193</v>
      </c>
      <c r="BM1537" s="373"/>
      <c r="BN1537" s="687"/>
      <c r="BO1537" s="687"/>
      <c r="BP1537" s="376"/>
      <c r="BQ1537" s="1422" t="s">
        <v>3815</v>
      </c>
      <c r="BR1537" s="1422"/>
      <c r="BS1537" s="1727" t="s">
        <v>1759</v>
      </c>
      <c r="BT1537" s="1733" t="s">
        <v>3008</v>
      </c>
      <c r="BU1537" s="1733" t="s">
        <v>3009</v>
      </c>
      <c r="BV1537" s="1734">
        <v>72788476</v>
      </c>
      <c r="BW1537" s="1735">
        <v>10727884764</v>
      </c>
      <c r="BX1537" s="798">
        <v>4500</v>
      </c>
      <c r="BY1537" s="1728">
        <v>46117</v>
      </c>
      <c r="BZ1537" s="1729">
        <v>46142</v>
      </c>
      <c r="CA1537" s="373"/>
      <c r="CB1537" s="373"/>
      <c r="CC1537" s="373"/>
      <c r="CD1537" s="373"/>
      <c r="CE1537" s="373"/>
      <c r="CF1537" s="373"/>
      <c r="CG1537" s="373"/>
      <c r="CH1537" s="373"/>
      <c r="CI1537" s="373"/>
      <c r="CJ1537" s="373"/>
      <c r="CK1537" s="373"/>
      <c r="CL1537" s="373"/>
      <c r="CM1537" s="373"/>
      <c r="CN1537" s="373"/>
      <c r="CO1537" s="373"/>
      <c r="CP1537" s="373"/>
      <c r="CQ1537" s="373"/>
      <c r="CR1537" s="373"/>
      <c r="CS1537" s="373"/>
      <c r="CT1537" s="373">
        <v>0</v>
      </c>
      <c r="CU1537" s="789">
        <f t="shared" si="1354"/>
        <v>0</v>
      </c>
      <c r="CV1537" s="373">
        <v>0</v>
      </c>
      <c r="CW1537" s="791">
        <f t="shared" si="1335"/>
        <v>0</v>
      </c>
      <c r="CX1537" s="373">
        <v>0</v>
      </c>
      <c r="CY1537" s="791">
        <f t="shared" si="1336"/>
        <v>0</v>
      </c>
      <c r="CZ1537" s="373"/>
      <c r="DA1537" s="373"/>
      <c r="DB1537" s="373"/>
      <c r="DC1537" s="373">
        <f t="shared" si="1360"/>
        <v>26</v>
      </c>
      <c r="DD1537" s="1371">
        <f t="shared" si="1356"/>
        <v>3900</v>
      </c>
      <c r="DE1537" s="373">
        <v>26</v>
      </c>
      <c r="DF1537" s="791">
        <f t="shared" si="1357"/>
        <v>3900</v>
      </c>
      <c r="DG1537" s="373">
        <v>26</v>
      </c>
      <c r="DH1537" s="791">
        <f t="shared" si="1358"/>
        <v>3900</v>
      </c>
      <c r="DI1537" s="373"/>
      <c r="DJ1537" s="373"/>
      <c r="DK1537" s="373"/>
      <c r="DL1537" s="373"/>
      <c r="DM1537" s="373"/>
      <c r="DN1537" s="373"/>
      <c r="DO1537" s="373"/>
      <c r="DP1537" s="373"/>
      <c r="DQ1537" s="373"/>
      <c r="DR1537" s="373"/>
      <c r="DS1537" s="373"/>
      <c r="DT1537" s="373"/>
      <c r="DU1537" s="789">
        <f t="shared" si="1361"/>
        <v>3900</v>
      </c>
      <c r="DV1537" s="791">
        <f t="shared" si="1342"/>
        <v>3900</v>
      </c>
      <c r="DW1537" s="791">
        <f t="shared" si="1355"/>
        <v>3900</v>
      </c>
      <c r="DX1537" s="791">
        <f t="shared" si="1363"/>
        <v>0</v>
      </c>
      <c r="DY1537" s="791">
        <f t="shared" si="1364"/>
        <v>0</v>
      </c>
      <c r="DZ1537" s="373"/>
      <c r="EA1537" s="373"/>
      <c r="EB1537" s="373"/>
      <c r="EC1537" s="373"/>
      <c r="ED1537" s="373"/>
      <c r="EE1537" s="373"/>
      <c r="EF1537" s="373"/>
      <c r="EG1537" s="373"/>
      <c r="EH1537" s="373"/>
      <c r="EI1537" s="373"/>
      <c r="EJ1537" s="373"/>
      <c r="EK1537" s="373"/>
      <c r="EL1537" s="373"/>
      <c r="EM1537" s="373"/>
      <c r="EN1537" s="373"/>
      <c r="EO1537" s="373"/>
      <c r="EP1537" s="373"/>
      <c r="EQ1537" s="373"/>
      <c r="ER1537" s="373"/>
      <c r="ES1537" s="373"/>
      <c r="ET1537" s="373"/>
      <c r="EU1537" s="373"/>
      <c r="EV1537" s="373"/>
      <c r="EW1537" s="373"/>
      <c r="EX1537" s="373"/>
      <c r="EY1537" s="373"/>
      <c r="EZ1537" s="373"/>
      <c r="FA1537" s="373"/>
      <c r="FB1537" s="373"/>
      <c r="FC1537" s="373"/>
      <c r="FD1537" s="373"/>
      <c r="FE1537" s="373"/>
      <c r="FF1537" s="373"/>
      <c r="FG1537" s="373"/>
      <c r="FH1537" s="373"/>
      <c r="FI1537" s="838"/>
    </row>
    <row r="1538" spans="1:165" s="623" customFormat="1" ht="48" hidden="1" customHeight="1" x14ac:dyDescent="0.25">
      <c r="A1538" s="1365">
        <v>2026</v>
      </c>
      <c r="B1538" s="1365">
        <v>479</v>
      </c>
      <c r="C1538" s="1365" t="s">
        <v>58</v>
      </c>
      <c r="D1538" s="1365">
        <v>3000654</v>
      </c>
      <c r="E1538" s="1365">
        <v>5005020</v>
      </c>
      <c r="F1538" s="1365" t="s">
        <v>2269</v>
      </c>
      <c r="G1538" s="1365" t="s">
        <v>2270</v>
      </c>
      <c r="H1538" s="1365">
        <v>93</v>
      </c>
      <c r="I1538" s="1366" t="s">
        <v>992</v>
      </c>
      <c r="J1538" s="1367" t="s">
        <v>10</v>
      </c>
      <c r="K1538" s="1367" t="s">
        <v>60</v>
      </c>
      <c r="L1538" s="1365" t="str">
        <f t="shared" si="1362"/>
        <v>2.3</v>
      </c>
      <c r="M1538" s="1368" t="s">
        <v>62</v>
      </c>
      <c r="N1538" s="1368"/>
      <c r="O1538" s="1365" t="s">
        <v>2991</v>
      </c>
      <c r="P1538" s="1365" t="s">
        <v>65</v>
      </c>
      <c r="Q1538" s="1369">
        <v>1</v>
      </c>
      <c r="R1538" s="285">
        <v>4500</v>
      </c>
      <c r="S1538" s="373"/>
      <c r="T1538" s="373"/>
      <c r="U1538" s="1365">
        <v>0</v>
      </c>
      <c r="V1538" s="1365">
        <v>26</v>
      </c>
      <c r="W1538" s="286"/>
      <c r="X1538" s="286"/>
      <c r="Y1538" s="286"/>
      <c r="Z1538" s="287"/>
      <c r="AA1538" s="287"/>
      <c r="AB1538" s="287"/>
      <c r="AC1538" s="287"/>
      <c r="AD1538" s="287"/>
      <c r="AE1538" s="285"/>
      <c r="AF1538" s="284">
        <f t="shared" si="1344"/>
        <v>0</v>
      </c>
      <c r="AG1538" s="284">
        <f t="shared" si="1345"/>
        <v>0</v>
      </c>
      <c r="AH1538" s="284">
        <f t="shared" si="1365"/>
        <v>0</v>
      </c>
      <c r="AI1538" s="284">
        <f t="shared" si="1343"/>
        <v>3900</v>
      </c>
      <c r="AJ1538" s="284">
        <f t="shared" si="1346"/>
        <v>0</v>
      </c>
      <c r="AK1538" s="284">
        <f t="shared" si="1347"/>
        <v>0</v>
      </c>
      <c r="AL1538" s="284">
        <f t="shared" si="1348"/>
        <v>0</v>
      </c>
      <c r="AM1538" s="284">
        <f t="shared" si="1349"/>
        <v>0</v>
      </c>
      <c r="AN1538" s="284">
        <f t="shared" si="1350"/>
        <v>0</v>
      </c>
      <c r="AO1538" s="284">
        <f t="shared" si="1351"/>
        <v>0</v>
      </c>
      <c r="AP1538" s="284">
        <f t="shared" si="1352"/>
        <v>0</v>
      </c>
      <c r="AQ1538" s="284">
        <f t="shared" si="1353"/>
        <v>0</v>
      </c>
      <c r="AR1538" s="288">
        <f t="shared" si="1359"/>
        <v>3900</v>
      </c>
      <c r="AS1538" s="373" t="s">
        <v>2578</v>
      </c>
      <c r="AT1538" s="373"/>
      <c r="AU1538" s="373" t="s">
        <v>3535</v>
      </c>
      <c r="AV1538" s="373" t="s">
        <v>3536</v>
      </c>
      <c r="AW1538" s="375">
        <v>46058</v>
      </c>
      <c r="AX1538" s="373" t="s">
        <v>3537</v>
      </c>
      <c r="AY1538" s="375">
        <v>46078</v>
      </c>
      <c r="AZ1538" s="373"/>
      <c r="BA1538" s="373" t="s">
        <v>3538</v>
      </c>
      <c r="BB1538" s="901" t="s">
        <v>995</v>
      </c>
      <c r="BC1538" s="373" t="s">
        <v>3808</v>
      </c>
      <c r="BD1538" s="373" t="s">
        <v>3809</v>
      </c>
      <c r="BE1538" s="373" t="s">
        <v>3810</v>
      </c>
      <c r="BF1538" s="375">
        <v>46108</v>
      </c>
      <c r="BG1538" s="373"/>
      <c r="BH1538" s="773" t="s">
        <v>4010</v>
      </c>
      <c r="BI1538" s="773"/>
      <c r="BJ1538" s="799"/>
      <c r="BK1538" s="687"/>
      <c r="BL1538" s="373">
        <v>6194</v>
      </c>
      <c r="BM1538" s="373"/>
      <c r="BN1538" s="687"/>
      <c r="BO1538" s="687"/>
      <c r="BP1538" s="376"/>
      <c r="BQ1538" s="1422" t="s">
        <v>3815</v>
      </c>
      <c r="BR1538" s="1422"/>
      <c r="BS1538" s="1727" t="s">
        <v>1263</v>
      </c>
      <c r="BT1538" s="1730" t="s">
        <v>3296</v>
      </c>
      <c r="BU1538" s="1730" t="s">
        <v>3297</v>
      </c>
      <c r="BV1538" s="1731">
        <v>46599303</v>
      </c>
      <c r="BW1538" s="1732">
        <v>10465993036</v>
      </c>
      <c r="BX1538" s="798">
        <v>4500</v>
      </c>
      <c r="BY1538" s="1728">
        <v>46117</v>
      </c>
      <c r="BZ1538" s="1729">
        <v>46142</v>
      </c>
      <c r="CA1538" s="373"/>
      <c r="CB1538" s="373"/>
      <c r="CC1538" s="373"/>
      <c r="CD1538" s="373"/>
      <c r="CE1538" s="373"/>
      <c r="CF1538" s="373"/>
      <c r="CG1538" s="373"/>
      <c r="CH1538" s="373"/>
      <c r="CI1538" s="373"/>
      <c r="CJ1538" s="373"/>
      <c r="CK1538" s="373"/>
      <c r="CL1538" s="373"/>
      <c r="CM1538" s="373"/>
      <c r="CN1538" s="373"/>
      <c r="CO1538" s="373"/>
      <c r="CP1538" s="373"/>
      <c r="CQ1538" s="373"/>
      <c r="CR1538" s="373"/>
      <c r="CS1538" s="373"/>
      <c r="CT1538" s="373">
        <v>0</v>
      </c>
      <c r="CU1538" s="789">
        <f t="shared" si="1354"/>
        <v>0</v>
      </c>
      <c r="CV1538" s="373">
        <v>0</v>
      </c>
      <c r="CW1538" s="791">
        <f t="shared" si="1335"/>
        <v>0</v>
      </c>
      <c r="CX1538" s="373">
        <v>0</v>
      </c>
      <c r="CY1538" s="791">
        <f t="shared" si="1336"/>
        <v>0</v>
      </c>
      <c r="CZ1538" s="373"/>
      <c r="DA1538" s="373"/>
      <c r="DB1538" s="373"/>
      <c r="DC1538" s="373">
        <f t="shared" si="1360"/>
        <v>26</v>
      </c>
      <c r="DD1538" s="1371">
        <f t="shared" si="1356"/>
        <v>3900</v>
      </c>
      <c r="DE1538" s="373">
        <v>26</v>
      </c>
      <c r="DF1538" s="791">
        <f t="shared" si="1357"/>
        <v>3900</v>
      </c>
      <c r="DG1538" s="373">
        <v>26</v>
      </c>
      <c r="DH1538" s="791">
        <f t="shared" si="1358"/>
        <v>3900</v>
      </c>
      <c r="DI1538" s="373"/>
      <c r="DJ1538" s="373"/>
      <c r="DK1538" s="373"/>
      <c r="DL1538" s="373"/>
      <c r="DM1538" s="373"/>
      <c r="DN1538" s="373"/>
      <c r="DO1538" s="373"/>
      <c r="DP1538" s="373"/>
      <c r="DQ1538" s="373"/>
      <c r="DR1538" s="373"/>
      <c r="DS1538" s="373"/>
      <c r="DT1538" s="373"/>
      <c r="DU1538" s="789">
        <f t="shared" si="1361"/>
        <v>3900</v>
      </c>
      <c r="DV1538" s="791">
        <f t="shared" si="1342"/>
        <v>3900</v>
      </c>
      <c r="DW1538" s="791">
        <f t="shared" si="1355"/>
        <v>3900</v>
      </c>
      <c r="DX1538" s="791">
        <f t="shared" si="1363"/>
        <v>0</v>
      </c>
      <c r="DY1538" s="791">
        <f t="shared" si="1364"/>
        <v>0</v>
      </c>
      <c r="DZ1538" s="373"/>
      <c r="EA1538" s="373"/>
      <c r="EB1538" s="373"/>
      <c r="EC1538" s="373"/>
      <c r="ED1538" s="373"/>
      <c r="EE1538" s="373"/>
      <c r="EF1538" s="373"/>
      <c r="EG1538" s="373"/>
      <c r="EH1538" s="373"/>
      <c r="EI1538" s="373"/>
      <c r="EJ1538" s="373"/>
      <c r="EK1538" s="373"/>
      <c r="EL1538" s="373"/>
      <c r="EM1538" s="373"/>
      <c r="EN1538" s="373"/>
      <c r="EO1538" s="373"/>
      <c r="EP1538" s="373"/>
      <c r="EQ1538" s="373"/>
      <c r="ER1538" s="373"/>
      <c r="ES1538" s="373"/>
      <c r="ET1538" s="373"/>
      <c r="EU1538" s="373"/>
      <c r="EV1538" s="373"/>
      <c r="EW1538" s="373"/>
      <c r="EX1538" s="373"/>
      <c r="EY1538" s="373"/>
      <c r="EZ1538" s="373"/>
      <c r="FA1538" s="373"/>
      <c r="FB1538" s="373"/>
      <c r="FC1538" s="373"/>
      <c r="FD1538" s="373"/>
      <c r="FE1538" s="373"/>
      <c r="FF1538" s="373"/>
      <c r="FG1538" s="373"/>
      <c r="FH1538" s="373"/>
      <c r="FI1538" s="838"/>
    </row>
    <row r="1539" spans="1:165" s="623" customFormat="1" ht="48" hidden="1" customHeight="1" x14ac:dyDescent="0.25">
      <c r="A1539" s="1365">
        <v>2026</v>
      </c>
      <c r="B1539" s="1365">
        <v>479</v>
      </c>
      <c r="C1539" s="1365" t="s">
        <v>58</v>
      </c>
      <c r="D1539" s="1365">
        <v>3000654</v>
      </c>
      <c r="E1539" s="1365">
        <v>5005020</v>
      </c>
      <c r="F1539" s="1365" t="s">
        <v>2269</v>
      </c>
      <c r="G1539" s="1365" t="s">
        <v>2270</v>
      </c>
      <c r="H1539" s="1365">
        <v>93</v>
      </c>
      <c r="I1539" s="1366" t="s">
        <v>992</v>
      </c>
      <c r="J1539" s="1367" t="s">
        <v>10</v>
      </c>
      <c r="K1539" s="1367" t="s">
        <v>60</v>
      </c>
      <c r="L1539" s="1365" t="str">
        <f t="shared" si="1362"/>
        <v>2.3</v>
      </c>
      <c r="M1539" s="1368" t="s">
        <v>62</v>
      </c>
      <c r="N1539" s="1368"/>
      <c r="O1539" s="1365" t="s">
        <v>2991</v>
      </c>
      <c r="P1539" s="1365" t="s">
        <v>65</v>
      </c>
      <c r="Q1539" s="1369">
        <v>1</v>
      </c>
      <c r="R1539" s="285">
        <v>4500</v>
      </c>
      <c r="S1539" s="373"/>
      <c r="T1539" s="373"/>
      <c r="U1539" s="1365">
        <v>0</v>
      </c>
      <c r="V1539" s="1365">
        <v>26</v>
      </c>
      <c r="W1539" s="286"/>
      <c r="X1539" s="286"/>
      <c r="Y1539" s="286"/>
      <c r="Z1539" s="287"/>
      <c r="AA1539" s="287"/>
      <c r="AB1539" s="287"/>
      <c r="AC1539" s="287"/>
      <c r="AD1539" s="287"/>
      <c r="AE1539" s="285"/>
      <c r="AF1539" s="284">
        <f t="shared" si="1344"/>
        <v>0</v>
      </c>
      <c r="AG1539" s="284">
        <f t="shared" si="1345"/>
        <v>0</v>
      </c>
      <c r="AH1539" s="284">
        <f t="shared" si="1365"/>
        <v>0</v>
      </c>
      <c r="AI1539" s="284">
        <f t="shared" si="1343"/>
        <v>3900</v>
      </c>
      <c r="AJ1539" s="284">
        <f t="shared" si="1346"/>
        <v>0</v>
      </c>
      <c r="AK1539" s="284">
        <f t="shared" si="1347"/>
        <v>0</v>
      </c>
      <c r="AL1539" s="284">
        <f t="shared" si="1348"/>
        <v>0</v>
      </c>
      <c r="AM1539" s="284">
        <f t="shared" si="1349"/>
        <v>0</v>
      </c>
      <c r="AN1539" s="284">
        <f t="shared" si="1350"/>
        <v>0</v>
      </c>
      <c r="AO1539" s="284">
        <f t="shared" si="1351"/>
        <v>0</v>
      </c>
      <c r="AP1539" s="284">
        <f t="shared" si="1352"/>
        <v>0</v>
      </c>
      <c r="AQ1539" s="284">
        <f t="shared" si="1353"/>
        <v>0</v>
      </c>
      <c r="AR1539" s="288">
        <f t="shared" si="1359"/>
        <v>3900</v>
      </c>
      <c r="AS1539" s="373" t="s">
        <v>2578</v>
      </c>
      <c r="AT1539" s="373"/>
      <c r="AU1539" s="373" t="s">
        <v>3535</v>
      </c>
      <c r="AV1539" s="373" t="s">
        <v>3536</v>
      </c>
      <c r="AW1539" s="375">
        <v>46058</v>
      </c>
      <c r="AX1539" s="373" t="s">
        <v>3537</v>
      </c>
      <c r="AY1539" s="375">
        <v>46078</v>
      </c>
      <c r="AZ1539" s="373"/>
      <c r="BA1539" s="373" t="s">
        <v>3538</v>
      </c>
      <c r="BB1539" s="901" t="s">
        <v>995</v>
      </c>
      <c r="BC1539" s="373" t="s">
        <v>3808</v>
      </c>
      <c r="BD1539" s="373" t="s">
        <v>3809</v>
      </c>
      <c r="BE1539" s="373" t="s">
        <v>3810</v>
      </c>
      <c r="BF1539" s="375">
        <v>46108</v>
      </c>
      <c r="BG1539" s="373"/>
      <c r="BH1539" s="687">
        <v>6195</v>
      </c>
      <c r="BI1539" s="687"/>
      <c r="BJ1539" s="373"/>
      <c r="BK1539" s="687"/>
      <c r="BL1539" s="373">
        <v>6195</v>
      </c>
      <c r="BM1539" s="373"/>
      <c r="BN1539" s="687"/>
      <c r="BO1539" s="687"/>
      <c r="BP1539" s="376"/>
      <c r="BQ1539" s="1422" t="s">
        <v>3815</v>
      </c>
      <c r="BR1539" s="1422"/>
      <c r="BS1539" s="1398" t="s">
        <v>2729</v>
      </c>
      <c r="BT1539" s="1399" t="s">
        <v>4011</v>
      </c>
      <c r="BU1539" s="1399" t="s">
        <v>4012</v>
      </c>
      <c r="BV1539" s="1400">
        <v>45337108</v>
      </c>
      <c r="BW1539" s="1401">
        <v>10453371081</v>
      </c>
      <c r="BX1539" s="798">
        <v>4500</v>
      </c>
      <c r="BY1539" s="1737">
        <v>46117</v>
      </c>
      <c r="BZ1539" s="1738">
        <v>46142</v>
      </c>
      <c r="CA1539" s="373"/>
      <c r="CB1539" s="373"/>
      <c r="CC1539" s="373"/>
      <c r="CD1539" s="373"/>
      <c r="CE1539" s="373"/>
      <c r="CF1539" s="373"/>
      <c r="CG1539" s="373"/>
      <c r="CH1539" s="373"/>
      <c r="CI1539" s="373"/>
      <c r="CJ1539" s="373"/>
      <c r="CK1539" s="373"/>
      <c r="CL1539" s="373"/>
      <c r="CM1539" s="373"/>
      <c r="CN1539" s="373"/>
      <c r="CO1539" s="373"/>
      <c r="CP1539" s="373"/>
      <c r="CQ1539" s="373"/>
      <c r="CR1539" s="373"/>
      <c r="CS1539" s="373"/>
      <c r="CT1539" s="373">
        <v>0</v>
      </c>
      <c r="CU1539" s="789">
        <f t="shared" si="1354"/>
        <v>0</v>
      </c>
      <c r="CV1539" s="373">
        <v>0</v>
      </c>
      <c r="CW1539" s="791">
        <f t="shared" si="1335"/>
        <v>0</v>
      </c>
      <c r="CX1539" s="373">
        <v>0</v>
      </c>
      <c r="CY1539" s="791">
        <f t="shared" si="1336"/>
        <v>0</v>
      </c>
      <c r="CZ1539" s="373"/>
      <c r="DA1539" s="373"/>
      <c r="DB1539" s="373"/>
      <c r="DC1539" s="373">
        <f t="shared" si="1360"/>
        <v>26</v>
      </c>
      <c r="DD1539" s="1371">
        <f t="shared" si="1356"/>
        <v>3900</v>
      </c>
      <c r="DE1539" s="373">
        <v>26</v>
      </c>
      <c r="DF1539" s="791">
        <f t="shared" si="1357"/>
        <v>3900</v>
      </c>
      <c r="DG1539" s="373">
        <v>26</v>
      </c>
      <c r="DH1539" s="791">
        <f t="shared" si="1358"/>
        <v>3900</v>
      </c>
      <c r="DI1539" s="373"/>
      <c r="DJ1539" s="373"/>
      <c r="DK1539" s="373"/>
      <c r="DL1539" s="373"/>
      <c r="DM1539" s="373"/>
      <c r="DN1539" s="373"/>
      <c r="DO1539" s="373"/>
      <c r="DP1539" s="373"/>
      <c r="DQ1539" s="373"/>
      <c r="DR1539" s="373"/>
      <c r="DS1539" s="373"/>
      <c r="DT1539" s="373"/>
      <c r="DU1539" s="789">
        <f t="shared" si="1361"/>
        <v>3900</v>
      </c>
      <c r="DV1539" s="791">
        <f t="shared" si="1342"/>
        <v>3900</v>
      </c>
      <c r="DW1539" s="791">
        <f t="shared" si="1355"/>
        <v>3900</v>
      </c>
      <c r="DX1539" s="791">
        <f t="shared" si="1363"/>
        <v>0</v>
      </c>
      <c r="DY1539" s="791">
        <f t="shared" si="1364"/>
        <v>0</v>
      </c>
      <c r="DZ1539" s="373"/>
      <c r="EA1539" s="373"/>
      <c r="EB1539" s="373"/>
      <c r="EC1539" s="373"/>
      <c r="ED1539" s="373"/>
      <c r="EE1539" s="373"/>
      <c r="EF1539" s="373"/>
      <c r="EG1539" s="373"/>
      <c r="EH1539" s="373"/>
      <c r="EI1539" s="373"/>
      <c r="EJ1539" s="373"/>
      <c r="EK1539" s="373"/>
      <c r="EL1539" s="373"/>
      <c r="EM1539" s="373"/>
      <c r="EN1539" s="373"/>
      <c r="EO1539" s="373"/>
      <c r="EP1539" s="373"/>
      <c r="EQ1539" s="373"/>
      <c r="ER1539" s="373"/>
      <c r="ES1539" s="373"/>
      <c r="ET1539" s="373"/>
      <c r="EU1539" s="373"/>
      <c r="EV1539" s="373"/>
      <c r="EW1539" s="373"/>
      <c r="EX1539" s="373"/>
      <c r="EY1539" s="373"/>
      <c r="EZ1539" s="373"/>
      <c r="FA1539" s="373"/>
      <c r="FB1539" s="373"/>
      <c r="FC1539" s="373"/>
      <c r="FD1539" s="373"/>
      <c r="FE1539" s="373"/>
      <c r="FF1539" s="373"/>
      <c r="FG1539" s="373"/>
      <c r="FH1539" s="373"/>
      <c r="FI1539" s="838"/>
    </row>
    <row r="1540" spans="1:165" s="623" customFormat="1" ht="48" hidden="1" customHeight="1" x14ac:dyDescent="0.25">
      <c r="A1540" s="1365">
        <v>2026</v>
      </c>
      <c r="B1540" s="1365">
        <v>479</v>
      </c>
      <c r="C1540" s="1365" t="s">
        <v>58</v>
      </c>
      <c r="D1540" s="1365">
        <v>3000654</v>
      </c>
      <c r="E1540" s="1365">
        <v>5005020</v>
      </c>
      <c r="F1540" s="1365" t="s">
        <v>2269</v>
      </c>
      <c r="G1540" s="1365" t="s">
        <v>2270</v>
      </c>
      <c r="H1540" s="1365">
        <v>93</v>
      </c>
      <c r="I1540" s="1366" t="s">
        <v>992</v>
      </c>
      <c r="J1540" s="1367" t="s">
        <v>10</v>
      </c>
      <c r="K1540" s="1367" t="s">
        <v>60</v>
      </c>
      <c r="L1540" s="1365" t="str">
        <f t="shared" si="1362"/>
        <v>2.3</v>
      </c>
      <c r="M1540" s="1368" t="s">
        <v>62</v>
      </c>
      <c r="N1540" s="1368"/>
      <c r="O1540" s="1365" t="s">
        <v>2991</v>
      </c>
      <c r="P1540" s="1365" t="s">
        <v>65</v>
      </c>
      <c r="Q1540" s="1369">
        <v>1</v>
      </c>
      <c r="R1540" s="285">
        <v>4500</v>
      </c>
      <c r="S1540" s="373"/>
      <c r="T1540" s="373"/>
      <c r="U1540" s="1365">
        <v>0</v>
      </c>
      <c r="V1540" s="1365">
        <v>26</v>
      </c>
      <c r="W1540" s="286"/>
      <c r="X1540" s="286"/>
      <c r="Y1540" s="286"/>
      <c r="Z1540" s="287"/>
      <c r="AA1540" s="287"/>
      <c r="AB1540" s="287"/>
      <c r="AC1540" s="287"/>
      <c r="AD1540" s="287"/>
      <c r="AE1540" s="285"/>
      <c r="AF1540" s="284">
        <f t="shared" si="1344"/>
        <v>0</v>
      </c>
      <c r="AG1540" s="284">
        <f t="shared" si="1345"/>
        <v>0</v>
      </c>
      <c r="AH1540" s="284">
        <f t="shared" si="1365"/>
        <v>0</v>
      </c>
      <c r="AI1540" s="284">
        <f t="shared" si="1343"/>
        <v>3900</v>
      </c>
      <c r="AJ1540" s="284">
        <f t="shared" si="1346"/>
        <v>0</v>
      </c>
      <c r="AK1540" s="284">
        <f t="shared" si="1347"/>
        <v>0</v>
      </c>
      <c r="AL1540" s="284">
        <f t="shared" si="1348"/>
        <v>0</v>
      </c>
      <c r="AM1540" s="284">
        <f t="shared" si="1349"/>
        <v>0</v>
      </c>
      <c r="AN1540" s="284">
        <f t="shared" si="1350"/>
        <v>0</v>
      </c>
      <c r="AO1540" s="284">
        <f t="shared" si="1351"/>
        <v>0</v>
      </c>
      <c r="AP1540" s="284">
        <f t="shared" si="1352"/>
        <v>0</v>
      </c>
      <c r="AQ1540" s="284">
        <f t="shared" si="1353"/>
        <v>0</v>
      </c>
      <c r="AR1540" s="288">
        <f t="shared" si="1359"/>
        <v>3900</v>
      </c>
      <c r="AS1540" s="373" t="s">
        <v>2578</v>
      </c>
      <c r="AT1540" s="373"/>
      <c r="AU1540" s="373" t="s">
        <v>3535</v>
      </c>
      <c r="AV1540" s="373" t="s">
        <v>3536</v>
      </c>
      <c r="AW1540" s="375">
        <v>46058</v>
      </c>
      <c r="AX1540" s="373" t="s">
        <v>3537</v>
      </c>
      <c r="AY1540" s="375">
        <v>46078</v>
      </c>
      <c r="AZ1540" s="373"/>
      <c r="BA1540" s="373" t="s">
        <v>3538</v>
      </c>
      <c r="BB1540" s="901" t="s">
        <v>995</v>
      </c>
      <c r="BC1540" s="373" t="s">
        <v>3798</v>
      </c>
      <c r="BD1540" s="373" t="s">
        <v>3799</v>
      </c>
      <c r="BE1540" s="373" t="s">
        <v>3800</v>
      </c>
      <c r="BF1540" s="375">
        <v>46119</v>
      </c>
      <c r="BG1540" s="373"/>
      <c r="BH1540" s="687">
        <v>6309</v>
      </c>
      <c r="BI1540" s="687"/>
      <c r="BJ1540" s="373"/>
      <c r="BK1540" s="687"/>
      <c r="BL1540" s="373">
        <v>6309</v>
      </c>
      <c r="BM1540" s="373"/>
      <c r="BN1540" s="687"/>
      <c r="BO1540" s="687"/>
      <c r="BP1540" s="687"/>
      <c r="BQ1540" s="1422" t="s">
        <v>3966</v>
      </c>
      <c r="BR1540" s="1422"/>
      <c r="BS1540" s="1425" t="s">
        <v>1228</v>
      </c>
      <c r="BT1540" s="1425" t="s">
        <v>4013</v>
      </c>
      <c r="BU1540" s="1425" t="s">
        <v>4014</v>
      </c>
      <c r="BV1540" s="1459">
        <v>40674295</v>
      </c>
      <c r="BW1540" s="1459">
        <v>10406742950</v>
      </c>
      <c r="BX1540" s="798" t="s">
        <v>4015</v>
      </c>
      <c r="BY1540" s="1493">
        <v>46123</v>
      </c>
      <c r="BZ1540" s="1493">
        <v>46142</v>
      </c>
      <c r="CA1540" s="373"/>
      <c r="CB1540" s="373"/>
      <c r="CC1540" s="373"/>
      <c r="CD1540" s="373"/>
      <c r="CE1540" s="373"/>
      <c r="CF1540" s="373"/>
      <c r="CG1540" s="373"/>
      <c r="CH1540" s="373"/>
      <c r="CI1540" s="373"/>
      <c r="CJ1540" s="373"/>
      <c r="CK1540" s="373"/>
      <c r="CL1540" s="373"/>
      <c r="CM1540" s="373"/>
      <c r="CN1540" s="373"/>
      <c r="CO1540" s="373"/>
      <c r="CP1540" s="373"/>
      <c r="CQ1540" s="373"/>
      <c r="CR1540" s="373"/>
      <c r="CS1540" s="373"/>
      <c r="CT1540" s="373">
        <v>0</v>
      </c>
      <c r="CU1540" s="789">
        <f t="shared" si="1354"/>
        <v>0</v>
      </c>
      <c r="CV1540" s="373">
        <v>0</v>
      </c>
      <c r="CW1540" s="791">
        <f t="shared" si="1335"/>
        <v>0</v>
      </c>
      <c r="CX1540" s="373">
        <v>0</v>
      </c>
      <c r="CY1540" s="791">
        <f t="shared" si="1336"/>
        <v>0</v>
      </c>
      <c r="CZ1540" s="373"/>
      <c r="DA1540" s="373"/>
      <c r="DB1540" s="373"/>
      <c r="DC1540" s="373">
        <f t="shared" si="1360"/>
        <v>26</v>
      </c>
      <c r="DD1540" s="1371">
        <f t="shared" si="1356"/>
        <v>3900</v>
      </c>
      <c r="DE1540" s="373">
        <v>26</v>
      </c>
      <c r="DF1540" s="791">
        <f t="shared" si="1357"/>
        <v>3900</v>
      </c>
      <c r="DG1540" s="373">
        <v>26</v>
      </c>
      <c r="DH1540" s="791">
        <f t="shared" si="1358"/>
        <v>3900</v>
      </c>
      <c r="DI1540" s="373"/>
      <c r="DJ1540" s="373"/>
      <c r="DK1540" s="373"/>
      <c r="DL1540" s="373"/>
      <c r="DM1540" s="373"/>
      <c r="DN1540" s="373"/>
      <c r="DO1540" s="373"/>
      <c r="DP1540" s="373"/>
      <c r="DQ1540" s="373"/>
      <c r="DR1540" s="373"/>
      <c r="DS1540" s="373"/>
      <c r="DT1540" s="373"/>
      <c r="DU1540" s="789">
        <f t="shared" si="1361"/>
        <v>3900</v>
      </c>
      <c r="DV1540" s="791">
        <f t="shared" si="1342"/>
        <v>3900</v>
      </c>
      <c r="DW1540" s="791">
        <f t="shared" si="1355"/>
        <v>3900</v>
      </c>
      <c r="DX1540" s="791">
        <f t="shared" si="1363"/>
        <v>0</v>
      </c>
      <c r="DY1540" s="791">
        <f t="shared" si="1364"/>
        <v>0</v>
      </c>
      <c r="DZ1540" s="373"/>
      <c r="EA1540" s="373"/>
      <c r="EB1540" s="373"/>
      <c r="EC1540" s="373" t="s">
        <v>4016</v>
      </c>
      <c r="ED1540" s="373"/>
      <c r="EE1540" s="373"/>
      <c r="EF1540" s="373"/>
      <c r="EG1540" s="373"/>
      <c r="EH1540" s="373"/>
      <c r="EI1540" s="373"/>
      <c r="EJ1540" s="373"/>
      <c r="EK1540" s="373"/>
      <c r="EL1540" s="373"/>
      <c r="EM1540" s="373"/>
      <c r="EN1540" s="373"/>
      <c r="EO1540" s="373"/>
      <c r="EP1540" s="373"/>
      <c r="EQ1540" s="373"/>
      <c r="ER1540" s="373"/>
      <c r="ES1540" s="373"/>
      <c r="ET1540" s="373"/>
      <c r="EU1540" s="373"/>
      <c r="EV1540" s="373"/>
      <c r="EW1540" s="373"/>
      <c r="EX1540" s="373"/>
      <c r="EY1540" s="373"/>
      <c r="EZ1540" s="373"/>
      <c r="FA1540" s="373"/>
      <c r="FB1540" s="373"/>
      <c r="FC1540" s="373"/>
      <c r="FD1540" s="373"/>
      <c r="FE1540" s="373"/>
      <c r="FF1540" s="373"/>
      <c r="FG1540" s="373"/>
      <c r="FH1540" s="373"/>
      <c r="FI1540" s="838"/>
    </row>
    <row r="1541" spans="1:165" s="623" customFormat="1" ht="48" hidden="1" customHeight="1" x14ac:dyDescent="0.25">
      <c r="A1541" s="1365">
        <v>2026</v>
      </c>
      <c r="B1541" s="1365">
        <v>479</v>
      </c>
      <c r="C1541" s="1365" t="s">
        <v>58</v>
      </c>
      <c r="D1541" s="1365">
        <v>3000654</v>
      </c>
      <c r="E1541" s="1365">
        <v>5005023</v>
      </c>
      <c r="F1541" s="1365" t="s">
        <v>3011</v>
      </c>
      <c r="G1541" s="1365" t="s">
        <v>3012</v>
      </c>
      <c r="H1541" s="1365">
        <v>95</v>
      </c>
      <c r="I1541" s="1366" t="s">
        <v>992</v>
      </c>
      <c r="J1541" s="1367" t="s">
        <v>10</v>
      </c>
      <c r="K1541" s="1367" t="s">
        <v>60</v>
      </c>
      <c r="L1541" s="1365" t="str">
        <f t="shared" si="1362"/>
        <v>2.3</v>
      </c>
      <c r="M1541" s="1368" t="s">
        <v>62</v>
      </c>
      <c r="N1541" s="1368"/>
      <c r="O1541" s="1365" t="s">
        <v>3451</v>
      </c>
      <c r="P1541" s="1365" t="s">
        <v>65</v>
      </c>
      <c r="Q1541" s="1369">
        <v>1</v>
      </c>
      <c r="R1541" s="285">
        <v>8000</v>
      </c>
      <c r="S1541" s="373"/>
      <c r="T1541" s="373"/>
      <c r="U1541" s="1365">
        <v>30</v>
      </c>
      <c r="V1541" s="1365">
        <v>30</v>
      </c>
      <c r="W1541" s="286"/>
      <c r="X1541" s="286"/>
      <c r="Y1541" s="286"/>
      <c r="Z1541" s="287"/>
      <c r="AA1541" s="287"/>
      <c r="AB1541" s="287"/>
      <c r="AC1541" s="287"/>
      <c r="AD1541" s="287"/>
      <c r="AE1541" s="285"/>
      <c r="AF1541" s="284">
        <f t="shared" si="1344"/>
        <v>0</v>
      </c>
      <c r="AG1541" s="284">
        <f t="shared" si="1345"/>
        <v>0</v>
      </c>
      <c r="AH1541" s="284">
        <f t="shared" si="1365"/>
        <v>8000</v>
      </c>
      <c r="AI1541" s="284">
        <f t="shared" si="1343"/>
        <v>8000</v>
      </c>
      <c r="AJ1541" s="284">
        <f t="shared" si="1346"/>
        <v>0</v>
      </c>
      <c r="AK1541" s="284">
        <f t="shared" si="1347"/>
        <v>0</v>
      </c>
      <c r="AL1541" s="284">
        <f t="shared" si="1348"/>
        <v>0</v>
      </c>
      <c r="AM1541" s="284">
        <f t="shared" si="1349"/>
        <v>0</v>
      </c>
      <c r="AN1541" s="284">
        <f t="shared" si="1350"/>
        <v>0</v>
      </c>
      <c r="AO1541" s="284">
        <f t="shared" si="1351"/>
        <v>0</v>
      </c>
      <c r="AP1541" s="284">
        <f t="shared" si="1352"/>
        <v>0</v>
      </c>
      <c r="AQ1541" s="284">
        <f t="shared" si="1353"/>
        <v>0</v>
      </c>
      <c r="AR1541" s="288"/>
      <c r="AS1541" s="373" t="s">
        <v>2578</v>
      </c>
      <c r="AT1541" s="373"/>
      <c r="AU1541" s="373" t="s">
        <v>3535</v>
      </c>
      <c r="AV1541" s="373" t="s">
        <v>3536</v>
      </c>
      <c r="AW1541" s="375">
        <v>46058</v>
      </c>
      <c r="AX1541" s="373" t="s">
        <v>3537</v>
      </c>
      <c r="AY1541" s="375">
        <v>46078</v>
      </c>
      <c r="AZ1541" s="373"/>
      <c r="BA1541" s="373" t="s">
        <v>3538</v>
      </c>
      <c r="BB1541" s="614" t="s">
        <v>1021</v>
      </c>
      <c r="BC1541" s="373"/>
      <c r="BD1541" s="373"/>
      <c r="BE1541" s="373"/>
      <c r="BF1541" s="375"/>
      <c r="BG1541" s="373"/>
      <c r="BH1541" s="687"/>
      <c r="BI1541" s="687"/>
      <c r="BJ1541" s="373"/>
      <c r="BK1541" s="687"/>
      <c r="BL1541" s="373"/>
      <c r="BM1541" s="373"/>
      <c r="BN1541" s="687"/>
      <c r="BO1541" s="687"/>
      <c r="BP1541" s="687"/>
      <c r="BQ1541" s="687"/>
      <c r="BR1541" s="687"/>
      <c r="BS1541" s="373"/>
      <c r="BT1541" s="373"/>
      <c r="BU1541" s="373"/>
      <c r="BV1541" s="687"/>
      <c r="BW1541" s="687"/>
      <c r="BX1541" s="798"/>
      <c r="BY1541" s="896"/>
      <c r="BZ1541" s="896"/>
      <c r="CA1541" s="373"/>
      <c r="CB1541" s="373"/>
      <c r="CC1541" s="373"/>
      <c r="CD1541" s="373"/>
      <c r="CE1541" s="373"/>
      <c r="CF1541" s="373"/>
      <c r="CG1541" s="373"/>
      <c r="CH1541" s="373"/>
      <c r="CI1541" s="373"/>
      <c r="CJ1541" s="373"/>
      <c r="CK1541" s="373"/>
      <c r="CL1541" s="373"/>
      <c r="CM1541" s="373"/>
      <c r="CN1541" s="373"/>
      <c r="CO1541" s="373"/>
      <c r="CP1541" s="373"/>
      <c r="CQ1541" s="373"/>
      <c r="CR1541" s="373"/>
      <c r="CS1541" s="373"/>
      <c r="CT1541" s="373"/>
      <c r="CU1541" s="1371"/>
      <c r="CV1541" s="373"/>
      <c r="CW1541" s="1371"/>
      <c r="CX1541" s="373"/>
      <c r="CY1541" s="1371"/>
      <c r="CZ1541" s="373"/>
      <c r="DA1541" s="373"/>
      <c r="DB1541" s="373"/>
      <c r="DC1541" s="373">
        <f t="shared" si="1360"/>
        <v>30</v>
      </c>
      <c r="DD1541" s="1371">
        <f t="shared" si="1356"/>
        <v>8000</v>
      </c>
      <c r="DE1541" s="373"/>
      <c r="DF1541" s="1371">
        <f t="shared" si="1357"/>
        <v>0</v>
      </c>
      <c r="DG1541" s="373"/>
      <c r="DH1541" s="1371">
        <f t="shared" si="1358"/>
        <v>0</v>
      </c>
      <c r="DI1541" s="373"/>
      <c r="DJ1541" s="373"/>
      <c r="DK1541" s="373"/>
      <c r="DL1541" s="373"/>
      <c r="DM1541" s="373"/>
      <c r="DN1541" s="373"/>
      <c r="DO1541" s="373"/>
      <c r="DP1541" s="373"/>
      <c r="DQ1541" s="373"/>
      <c r="DR1541" s="373"/>
      <c r="DS1541" s="373"/>
      <c r="DT1541" s="373"/>
      <c r="DU1541" s="793">
        <f t="shared" si="1361"/>
        <v>0</v>
      </c>
      <c r="DV1541" s="794">
        <f t="shared" si="1342"/>
        <v>0</v>
      </c>
      <c r="DW1541" s="794">
        <f t="shared" si="1355"/>
        <v>0</v>
      </c>
      <c r="DX1541" s="794">
        <f t="shared" si="1363"/>
        <v>0</v>
      </c>
      <c r="DY1541" s="794">
        <f t="shared" si="1364"/>
        <v>0</v>
      </c>
      <c r="DZ1541" s="373"/>
      <c r="EA1541" s="373"/>
      <c r="EB1541" s="373"/>
      <c r="EC1541" s="373"/>
      <c r="ED1541" s="373"/>
      <c r="EE1541" s="373"/>
      <c r="EF1541" s="373"/>
      <c r="EG1541" s="373"/>
      <c r="EH1541" s="373"/>
      <c r="EI1541" s="373"/>
      <c r="EJ1541" s="373"/>
      <c r="EK1541" s="373"/>
      <c r="EL1541" s="373"/>
      <c r="EM1541" s="373"/>
      <c r="EN1541" s="373"/>
      <c r="EO1541" s="373"/>
      <c r="EP1541" s="373"/>
      <c r="EQ1541" s="373"/>
      <c r="ER1541" s="373"/>
      <c r="ES1541" s="373"/>
      <c r="ET1541" s="373"/>
      <c r="EU1541" s="373"/>
      <c r="EV1541" s="373"/>
      <c r="EW1541" s="373"/>
      <c r="EX1541" s="373"/>
      <c r="EY1541" s="373"/>
      <c r="EZ1541" s="373"/>
      <c r="FA1541" s="373"/>
      <c r="FB1541" s="373"/>
      <c r="FC1541" s="373"/>
      <c r="FD1541" s="373"/>
      <c r="FE1541" s="373"/>
      <c r="FF1541" s="373"/>
      <c r="FG1541" s="373"/>
      <c r="FH1541" s="373"/>
      <c r="FI1541" s="838"/>
    </row>
    <row r="1542" spans="1:165" s="786" customFormat="1" ht="48" hidden="1" customHeight="1" x14ac:dyDescent="0.25">
      <c r="A1542" s="1365">
        <v>2026</v>
      </c>
      <c r="B1542" s="1365">
        <v>479</v>
      </c>
      <c r="C1542" s="1365" t="s">
        <v>58</v>
      </c>
      <c r="D1542" s="1365">
        <v>3000654</v>
      </c>
      <c r="E1542" s="1365">
        <v>5005023</v>
      </c>
      <c r="F1542" s="1365" t="s">
        <v>3011</v>
      </c>
      <c r="G1542" s="1365" t="s">
        <v>3012</v>
      </c>
      <c r="H1542" s="1365">
        <v>95</v>
      </c>
      <c r="I1542" s="1366" t="s">
        <v>992</v>
      </c>
      <c r="J1542" s="1367" t="s">
        <v>10</v>
      </c>
      <c r="K1542" s="1367" t="s">
        <v>60</v>
      </c>
      <c r="L1542" s="1365" t="str">
        <f t="shared" si="1362"/>
        <v>2.3</v>
      </c>
      <c r="M1542" s="1368" t="s">
        <v>62</v>
      </c>
      <c r="N1542" s="1368"/>
      <c r="O1542" s="1365" t="s">
        <v>882</v>
      </c>
      <c r="P1542" s="1365" t="s">
        <v>65</v>
      </c>
      <c r="Q1542" s="1369">
        <v>25</v>
      </c>
      <c r="R1542" s="285">
        <v>5000</v>
      </c>
      <c r="S1542" s="373"/>
      <c r="T1542" s="373"/>
      <c r="U1542" s="1365">
        <v>30</v>
      </c>
      <c r="V1542" s="1365">
        <v>30</v>
      </c>
      <c r="W1542" s="286"/>
      <c r="X1542" s="286"/>
      <c r="Y1542" s="286"/>
      <c r="Z1542" s="287"/>
      <c r="AA1542" s="287"/>
      <c r="AB1542" s="287"/>
      <c r="AC1542" s="287"/>
      <c r="AD1542" s="287"/>
      <c r="AE1542" s="285"/>
      <c r="AF1542" s="284">
        <f t="shared" si="1344"/>
        <v>0</v>
      </c>
      <c r="AG1542" s="284">
        <f t="shared" si="1345"/>
        <v>0</v>
      </c>
      <c r="AH1542" s="284">
        <f t="shared" si="1365"/>
        <v>125000</v>
      </c>
      <c r="AI1542" s="284">
        <f t="shared" si="1343"/>
        <v>125000</v>
      </c>
      <c r="AJ1542" s="284">
        <f t="shared" si="1346"/>
        <v>0</v>
      </c>
      <c r="AK1542" s="284">
        <f t="shared" si="1347"/>
        <v>0</v>
      </c>
      <c r="AL1542" s="284">
        <f t="shared" si="1348"/>
        <v>0</v>
      </c>
      <c r="AM1542" s="284">
        <f t="shared" si="1349"/>
        <v>0</v>
      </c>
      <c r="AN1542" s="284">
        <f t="shared" si="1350"/>
        <v>0</v>
      </c>
      <c r="AO1542" s="284">
        <f t="shared" si="1351"/>
        <v>0</v>
      </c>
      <c r="AP1542" s="284">
        <f t="shared" si="1352"/>
        <v>0</v>
      </c>
      <c r="AQ1542" s="284">
        <f t="shared" si="1353"/>
        <v>0</v>
      </c>
      <c r="AR1542" s="288">
        <f>+ROUNDUP(SUM(AF1542:AQ1542),0)-246000</f>
        <v>4000</v>
      </c>
      <c r="AS1542" s="373" t="s">
        <v>2578</v>
      </c>
      <c r="AT1542" s="373" t="s">
        <v>4018</v>
      </c>
      <c r="AU1542" s="373" t="s">
        <v>4019</v>
      </c>
      <c r="AV1542" s="373"/>
      <c r="AW1542" s="375"/>
      <c r="AX1542" s="387" t="s">
        <v>3287</v>
      </c>
      <c r="AY1542" s="375">
        <v>46083</v>
      </c>
      <c r="AZ1542" s="373"/>
      <c r="BA1542" s="387" t="s">
        <v>4020</v>
      </c>
      <c r="BB1542" s="384" t="s">
        <v>1018</v>
      </c>
      <c r="BC1542" s="373"/>
      <c r="BD1542" s="373"/>
      <c r="BE1542" s="373"/>
      <c r="BF1542" s="375"/>
      <c r="BG1542" s="373"/>
      <c r="BH1542" s="687"/>
      <c r="BI1542" s="687"/>
      <c r="BJ1542" s="373"/>
      <c r="BK1542" s="687"/>
      <c r="BL1542" s="373"/>
      <c r="BM1542" s="373"/>
      <c r="BN1542" s="687"/>
      <c r="BO1542" s="687"/>
      <c r="BP1542" s="687"/>
      <c r="BQ1542" s="687"/>
      <c r="BR1542" s="687"/>
      <c r="BS1542" s="373"/>
      <c r="BT1542" s="373"/>
      <c r="BU1542" s="373"/>
      <c r="BV1542" s="687"/>
      <c r="BW1542" s="687"/>
      <c r="BX1542" s="798"/>
      <c r="BY1542" s="896"/>
      <c r="BZ1542" s="896"/>
      <c r="CA1542" s="373"/>
      <c r="CB1542" s="373"/>
      <c r="CC1542" s="373"/>
      <c r="CD1542" s="373"/>
      <c r="CE1542" s="373"/>
      <c r="CF1542" s="373"/>
      <c r="CG1542" s="373"/>
      <c r="CH1542" s="373"/>
      <c r="CI1542" s="373"/>
      <c r="CJ1542" s="373"/>
      <c r="CK1542" s="373"/>
      <c r="CL1542" s="373"/>
      <c r="CM1542" s="373"/>
      <c r="CN1542" s="373"/>
      <c r="CO1542" s="373"/>
      <c r="CP1542" s="373"/>
      <c r="CQ1542" s="373"/>
      <c r="CR1542" s="373"/>
      <c r="CS1542" s="373"/>
      <c r="CT1542" s="373"/>
      <c r="CU1542" s="1371"/>
      <c r="CV1542" s="373"/>
      <c r="CW1542" s="1371"/>
      <c r="CX1542" s="373"/>
      <c r="CY1542" s="1371"/>
      <c r="CZ1542" s="373"/>
      <c r="DA1542" s="373"/>
      <c r="DB1542" s="373"/>
      <c r="DC1542" s="373">
        <f t="shared" si="1360"/>
        <v>30</v>
      </c>
      <c r="DD1542" s="1371">
        <f t="shared" si="1356"/>
        <v>125000</v>
      </c>
      <c r="DE1542" s="373"/>
      <c r="DF1542" s="1371">
        <f t="shared" si="1357"/>
        <v>0</v>
      </c>
      <c r="DG1542" s="373"/>
      <c r="DH1542" s="1371">
        <f t="shared" si="1358"/>
        <v>0</v>
      </c>
      <c r="DI1542" s="373"/>
      <c r="DJ1542" s="373"/>
      <c r="DK1542" s="373"/>
      <c r="DL1542" s="373"/>
      <c r="DM1542" s="373"/>
      <c r="DN1542" s="373"/>
      <c r="DO1542" s="373"/>
      <c r="DP1542" s="373"/>
      <c r="DQ1542" s="373"/>
      <c r="DR1542" s="373"/>
      <c r="DS1542" s="373"/>
      <c r="DT1542" s="373"/>
      <c r="DU1542" s="793">
        <f t="shared" si="1361"/>
        <v>4000</v>
      </c>
      <c r="DV1542" s="794">
        <f t="shared" ref="DV1542:DV1564" si="1366">CE1542+CN1542+CW1542+DF1542</f>
        <v>0</v>
      </c>
      <c r="DW1542" s="794">
        <f t="shared" si="1355"/>
        <v>0</v>
      </c>
      <c r="DX1542" s="794">
        <f t="shared" si="1363"/>
        <v>4000</v>
      </c>
      <c r="DY1542" s="794">
        <f t="shared" si="1364"/>
        <v>4000</v>
      </c>
      <c r="DZ1542" s="373"/>
      <c r="EA1542" s="373"/>
      <c r="EB1542" s="373"/>
      <c r="EC1542" s="373"/>
      <c r="ED1542" s="373"/>
      <c r="EE1542" s="373"/>
      <c r="EF1542" s="373"/>
      <c r="EG1542" s="373"/>
      <c r="EH1542" s="373"/>
      <c r="EI1542" s="373"/>
      <c r="EJ1542" s="373"/>
      <c r="EK1542" s="373"/>
      <c r="EL1542" s="373"/>
      <c r="EM1542" s="373"/>
      <c r="EN1542" s="373"/>
      <c r="EO1542" s="373"/>
      <c r="EP1542" s="373"/>
      <c r="EQ1542" s="373"/>
      <c r="ER1542" s="373"/>
      <c r="ES1542" s="373"/>
      <c r="ET1542" s="373"/>
      <c r="EU1542" s="373"/>
      <c r="EV1542" s="373"/>
      <c r="EW1542" s="373"/>
      <c r="EX1542" s="373"/>
      <c r="EY1542" s="373"/>
      <c r="EZ1542" s="373"/>
      <c r="FA1542" s="373"/>
      <c r="FB1542" s="373"/>
      <c r="FC1542" s="373"/>
      <c r="FD1542" s="373"/>
      <c r="FE1542" s="373"/>
      <c r="FF1542" s="373"/>
      <c r="FG1542" s="373"/>
      <c r="FH1542" s="373"/>
      <c r="FI1542" s="1374"/>
    </row>
    <row r="1543" spans="1:165" s="373" customFormat="1" ht="48" hidden="1" customHeight="1" x14ac:dyDescent="0.25">
      <c r="A1543" s="1365">
        <v>2026</v>
      </c>
      <c r="B1543" s="1365">
        <v>479</v>
      </c>
      <c r="C1543" s="1365" t="s">
        <v>58</v>
      </c>
      <c r="D1543" s="1365">
        <v>3000654</v>
      </c>
      <c r="E1543" s="1365">
        <v>5005023</v>
      </c>
      <c r="F1543" s="1365" t="s">
        <v>3011</v>
      </c>
      <c r="G1543" s="1365" t="s">
        <v>3012</v>
      </c>
      <c r="H1543" s="1365">
        <v>95</v>
      </c>
      <c r="I1543" s="1366" t="s">
        <v>992</v>
      </c>
      <c r="J1543" s="1367" t="s">
        <v>10</v>
      </c>
      <c r="K1543" s="1367" t="s">
        <v>60</v>
      </c>
      <c r="L1543" s="1365" t="str">
        <f t="shared" si="1362"/>
        <v>2.3</v>
      </c>
      <c r="M1543" s="1368" t="s">
        <v>62</v>
      </c>
      <c r="N1543" s="1368"/>
      <c r="O1543" s="1365" t="s">
        <v>4021</v>
      </c>
      <c r="P1543" s="1365" t="s">
        <v>65</v>
      </c>
      <c r="Q1543" s="1369">
        <v>1</v>
      </c>
      <c r="R1543" s="285">
        <v>5000</v>
      </c>
      <c r="U1543" s="1365">
        <v>30</v>
      </c>
      <c r="V1543" s="1365">
        <v>30</v>
      </c>
      <c r="W1543" s="286"/>
      <c r="X1543" s="286"/>
      <c r="Y1543" s="286"/>
      <c r="Z1543" s="287"/>
      <c r="AA1543" s="287"/>
      <c r="AB1543" s="287"/>
      <c r="AC1543" s="287"/>
      <c r="AD1543" s="287"/>
      <c r="AE1543" s="285"/>
      <c r="AF1543" s="284">
        <f t="shared" si="1344"/>
        <v>0</v>
      </c>
      <c r="AG1543" s="284">
        <f t="shared" si="1345"/>
        <v>0</v>
      </c>
      <c r="AH1543" s="284">
        <f t="shared" si="1365"/>
        <v>5000</v>
      </c>
      <c r="AI1543" s="284">
        <f t="shared" si="1343"/>
        <v>5000</v>
      </c>
      <c r="AJ1543" s="284">
        <f t="shared" si="1346"/>
        <v>0</v>
      </c>
      <c r="AK1543" s="284">
        <f t="shared" si="1347"/>
        <v>0</v>
      </c>
      <c r="AL1543" s="284">
        <f t="shared" si="1348"/>
        <v>0</v>
      </c>
      <c r="AM1543" s="284">
        <f t="shared" si="1349"/>
        <v>0</v>
      </c>
      <c r="AN1543" s="284">
        <f t="shared" si="1350"/>
        <v>0</v>
      </c>
      <c r="AO1543" s="284">
        <f t="shared" si="1351"/>
        <v>0</v>
      </c>
      <c r="AP1543" s="284">
        <f t="shared" si="1352"/>
        <v>0</v>
      </c>
      <c r="AQ1543" s="284">
        <f t="shared" si="1353"/>
        <v>0</v>
      </c>
      <c r="AR1543" s="288">
        <f t="shared" ref="AR1543:AR1548" si="1367">+ROUNDUP(SUM(AF1543:AQ1543),0)</f>
        <v>10000</v>
      </c>
      <c r="AS1543" s="373" t="s">
        <v>2578</v>
      </c>
      <c r="AT1543" s="373" t="s">
        <v>4018</v>
      </c>
      <c r="AU1543" s="373" t="s">
        <v>4019</v>
      </c>
      <c r="AW1543" s="375"/>
      <c r="AX1543" s="387" t="s">
        <v>3287</v>
      </c>
      <c r="AY1543" s="375">
        <v>46083</v>
      </c>
      <c r="BA1543" s="373" t="s">
        <v>4022</v>
      </c>
      <c r="BB1543" s="384" t="s">
        <v>995</v>
      </c>
      <c r="BC1543" s="373" t="s">
        <v>3798</v>
      </c>
      <c r="BD1543" s="373" t="s">
        <v>3982</v>
      </c>
      <c r="BE1543" s="373" t="s">
        <v>3800</v>
      </c>
      <c r="BF1543" s="375">
        <v>46119</v>
      </c>
      <c r="BH1543" s="687">
        <v>6310</v>
      </c>
      <c r="BI1543" s="687"/>
      <c r="BK1543" s="687"/>
      <c r="BN1543" s="687"/>
      <c r="BO1543" s="687"/>
      <c r="BP1543" s="376"/>
      <c r="BQ1543" s="1422" t="s">
        <v>4023</v>
      </c>
      <c r="BR1543" s="1422"/>
      <c r="BS1543" s="1720" t="s">
        <v>3273</v>
      </c>
      <c r="BT1543" s="1426" t="s">
        <v>1843</v>
      </c>
      <c r="BU1543" s="1426" t="s">
        <v>4024</v>
      </c>
      <c r="BV1543" s="777">
        <v>43016734</v>
      </c>
      <c r="BW1543" s="1238">
        <v>10430167346</v>
      </c>
      <c r="BX1543" s="798">
        <v>5000</v>
      </c>
      <c r="BY1543" s="907">
        <v>46123</v>
      </c>
      <c r="BZ1543" s="907">
        <v>46142</v>
      </c>
      <c r="CT1543" s="373">
        <v>30</v>
      </c>
      <c r="CU1543" s="1371">
        <v>5000</v>
      </c>
      <c r="CV1543" s="373">
        <v>30</v>
      </c>
      <c r="CW1543" s="1371">
        <v>5000</v>
      </c>
      <c r="CX1543" s="373">
        <v>0</v>
      </c>
      <c r="CY1543" s="1371">
        <v>0</v>
      </c>
      <c r="DC1543" s="373">
        <f t="shared" si="1360"/>
        <v>30</v>
      </c>
      <c r="DD1543" s="1371">
        <f t="shared" si="1356"/>
        <v>5000</v>
      </c>
      <c r="DE1543" s="373">
        <v>22</v>
      </c>
      <c r="DF1543" s="1371">
        <f t="shared" si="1357"/>
        <v>3666.6666666666665</v>
      </c>
      <c r="DG1543" s="373">
        <v>22</v>
      </c>
      <c r="DH1543" s="1371">
        <f t="shared" si="1358"/>
        <v>3666.6666666666665</v>
      </c>
      <c r="DU1543" s="789">
        <f t="shared" si="1361"/>
        <v>10000</v>
      </c>
      <c r="DV1543" s="791">
        <f t="shared" si="1366"/>
        <v>8666.6666666666661</v>
      </c>
      <c r="DW1543" s="791">
        <f t="shared" si="1355"/>
        <v>3666.6666666666665</v>
      </c>
      <c r="DX1543" s="791">
        <f t="shared" si="1363"/>
        <v>1333.3333333333339</v>
      </c>
      <c r="DY1543" s="791">
        <f t="shared" si="1364"/>
        <v>6333.3333333333339</v>
      </c>
      <c r="FI1543" s="1372"/>
    </row>
    <row r="1544" spans="1:165" s="373" customFormat="1" ht="48" hidden="1" customHeight="1" x14ac:dyDescent="0.25">
      <c r="A1544" s="1365">
        <v>2026</v>
      </c>
      <c r="B1544" s="1365">
        <v>479</v>
      </c>
      <c r="C1544" s="1365" t="s">
        <v>58</v>
      </c>
      <c r="D1544" s="1365">
        <v>3000654</v>
      </c>
      <c r="E1544" s="1365">
        <v>5005023</v>
      </c>
      <c r="F1544" s="1365" t="s">
        <v>3011</v>
      </c>
      <c r="G1544" s="1365" t="s">
        <v>3012</v>
      </c>
      <c r="H1544" s="1365">
        <v>95</v>
      </c>
      <c r="I1544" s="1366" t="s">
        <v>992</v>
      </c>
      <c r="J1544" s="1367" t="s">
        <v>10</v>
      </c>
      <c r="K1544" s="1367" t="s">
        <v>60</v>
      </c>
      <c r="L1544" s="1365" t="str">
        <f t="shared" si="1362"/>
        <v>2.3</v>
      </c>
      <c r="M1544" s="1368" t="s">
        <v>62</v>
      </c>
      <c r="N1544" s="1368"/>
      <c r="O1544" s="1365" t="s">
        <v>4021</v>
      </c>
      <c r="P1544" s="1365" t="s">
        <v>65</v>
      </c>
      <c r="Q1544" s="1369">
        <v>1</v>
      </c>
      <c r="R1544" s="285">
        <v>5000</v>
      </c>
      <c r="U1544" s="1365">
        <v>30</v>
      </c>
      <c r="V1544" s="1365">
        <v>30</v>
      </c>
      <c r="W1544" s="286"/>
      <c r="X1544" s="286"/>
      <c r="Y1544" s="286"/>
      <c r="Z1544" s="287"/>
      <c r="AA1544" s="287"/>
      <c r="AB1544" s="287"/>
      <c r="AC1544" s="287"/>
      <c r="AD1544" s="287"/>
      <c r="AE1544" s="285"/>
      <c r="AF1544" s="284"/>
      <c r="AG1544" s="284"/>
      <c r="AH1544" s="284">
        <v>5000</v>
      </c>
      <c r="AI1544" s="284">
        <v>5000</v>
      </c>
      <c r="AJ1544" s="284"/>
      <c r="AK1544" s="284"/>
      <c r="AL1544" s="284"/>
      <c r="AM1544" s="284"/>
      <c r="AN1544" s="284"/>
      <c r="AO1544" s="284"/>
      <c r="AP1544" s="284"/>
      <c r="AQ1544" s="284"/>
      <c r="AR1544" s="288">
        <f t="shared" si="1367"/>
        <v>10000</v>
      </c>
      <c r="AS1544" s="373" t="s">
        <v>2578</v>
      </c>
      <c r="AT1544" s="373" t="s">
        <v>4018</v>
      </c>
      <c r="AU1544" s="373" t="s">
        <v>4019</v>
      </c>
      <c r="AW1544" s="375"/>
      <c r="AX1544" s="387" t="s">
        <v>3287</v>
      </c>
      <c r="AY1544" s="375">
        <v>46083</v>
      </c>
      <c r="BA1544" s="373" t="s">
        <v>4022</v>
      </c>
      <c r="BB1544" s="901" t="s">
        <v>995</v>
      </c>
      <c r="BC1544" s="373" t="s">
        <v>4025</v>
      </c>
      <c r="BD1544" s="373" t="s">
        <v>3771</v>
      </c>
      <c r="BE1544" s="373" t="s">
        <v>4026</v>
      </c>
      <c r="BF1544" s="375">
        <v>46085</v>
      </c>
      <c r="BH1544" s="687">
        <v>5303</v>
      </c>
      <c r="BI1544" s="687"/>
      <c r="BK1544" s="687"/>
      <c r="BL1544" s="373">
        <v>5303</v>
      </c>
      <c r="BN1544" s="687">
        <v>5303</v>
      </c>
      <c r="BO1544" s="687" t="s">
        <v>3761</v>
      </c>
      <c r="BP1544" s="687" t="s">
        <v>3762</v>
      </c>
      <c r="BQ1544" s="1225" t="s">
        <v>3760</v>
      </c>
      <c r="BR1544" s="1225"/>
      <c r="BS1544" s="1375" t="s">
        <v>1740</v>
      </c>
      <c r="BT1544" s="1375" t="s">
        <v>4027</v>
      </c>
      <c r="BU1544" s="1375" t="s">
        <v>4028</v>
      </c>
      <c r="BV1544" s="775">
        <v>20113309</v>
      </c>
      <c r="BW1544" s="775">
        <v>10201133098</v>
      </c>
      <c r="BX1544" s="798">
        <v>5000</v>
      </c>
      <c r="BY1544" s="907">
        <v>46090</v>
      </c>
      <c r="BZ1544" s="907">
        <v>46142</v>
      </c>
      <c r="CT1544" s="373">
        <v>30</v>
      </c>
      <c r="CU1544" s="1371">
        <v>5000</v>
      </c>
      <c r="CV1544" s="373">
        <v>23</v>
      </c>
      <c r="CW1544" s="1371">
        <v>3833.33</v>
      </c>
      <c r="CX1544" s="373">
        <v>23</v>
      </c>
      <c r="CY1544" s="1371">
        <v>3833.33</v>
      </c>
      <c r="DC1544" s="373">
        <v>30</v>
      </c>
      <c r="DD1544" s="1371">
        <f t="shared" si="1356"/>
        <v>5000</v>
      </c>
      <c r="DE1544" s="373">
        <v>30</v>
      </c>
      <c r="DF1544" s="1371">
        <f t="shared" si="1357"/>
        <v>5000</v>
      </c>
      <c r="DG1544" s="373">
        <v>30</v>
      </c>
      <c r="DH1544" s="1371">
        <f t="shared" si="1358"/>
        <v>5000</v>
      </c>
      <c r="DU1544" s="793">
        <f t="shared" si="1361"/>
        <v>10000</v>
      </c>
      <c r="DV1544" s="794">
        <f t="shared" si="1366"/>
        <v>8833.33</v>
      </c>
      <c r="DW1544" s="794">
        <f t="shared" si="1355"/>
        <v>8833.33</v>
      </c>
      <c r="DX1544" s="794">
        <f t="shared" si="1363"/>
        <v>1166.67</v>
      </c>
      <c r="DY1544" s="794">
        <f t="shared" si="1364"/>
        <v>1166.67</v>
      </c>
      <c r="FI1544" s="1372"/>
    </row>
    <row r="1545" spans="1:165" s="373" customFormat="1" ht="48" hidden="1" customHeight="1" x14ac:dyDescent="0.25">
      <c r="A1545" s="1365">
        <v>2026</v>
      </c>
      <c r="B1545" s="1365">
        <v>479</v>
      </c>
      <c r="C1545" s="1365" t="s">
        <v>58</v>
      </c>
      <c r="D1545" s="1365">
        <v>3000654</v>
      </c>
      <c r="E1545" s="1365">
        <v>5005023</v>
      </c>
      <c r="F1545" s="1365" t="s">
        <v>3011</v>
      </c>
      <c r="G1545" s="1365" t="s">
        <v>3012</v>
      </c>
      <c r="H1545" s="1365">
        <v>95</v>
      </c>
      <c r="I1545" s="1366" t="s">
        <v>992</v>
      </c>
      <c r="J1545" s="1367" t="s">
        <v>10</v>
      </c>
      <c r="K1545" s="1367" t="s">
        <v>60</v>
      </c>
      <c r="L1545" s="1365" t="str">
        <f t="shared" si="1362"/>
        <v>2.3</v>
      </c>
      <c r="M1545" s="1368" t="s">
        <v>62</v>
      </c>
      <c r="N1545" s="1368"/>
      <c r="O1545" s="1365" t="s">
        <v>4021</v>
      </c>
      <c r="P1545" s="1365" t="s">
        <v>65</v>
      </c>
      <c r="Q1545" s="1369">
        <v>1</v>
      </c>
      <c r="R1545" s="285">
        <v>5000</v>
      </c>
      <c r="U1545" s="1365">
        <v>30</v>
      </c>
      <c r="V1545" s="1365">
        <v>30</v>
      </c>
      <c r="W1545" s="286"/>
      <c r="X1545" s="286"/>
      <c r="Y1545" s="286"/>
      <c r="Z1545" s="287"/>
      <c r="AA1545" s="287"/>
      <c r="AB1545" s="287"/>
      <c r="AC1545" s="287"/>
      <c r="AD1545" s="287"/>
      <c r="AE1545" s="285"/>
      <c r="AF1545" s="284"/>
      <c r="AG1545" s="284"/>
      <c r="AH1545" s="284">
        <v>5000</v>
      </c>
      <c r="AI1545" s="284">
        <v>5000</v>
      </c>
      <c r="AJ1545" s="284"/>
      <c r="AK1545" s="284"/>
      <c r="AL1545" s="284"/>
      <c r="AM1545" s="284"/>
      <c r="AN1545" s="284"/>
      <c r="AO1545" s="284"/>
      <c r="AP1545" s="284"/>
      <c r="AQ1545" s="284"/>
      <c r="AR1545" s="288">
        <f t="shared" si="1367"/>
        <v>10000</v>
      </c>
      <c r="AS1545" s="373" t="s">
        <v>2578</v>
      </c>
      <c r="AT1545" s="373" t="s">
        <v>4018</v>
      </c>
      <c r="AU1545" s="373" t="s">
        <v>4019</v>
      </c>
      <c r="AW1545" s="375"/>
      <c r="AX1545" s="387" t="s">
        <v>3287</v>
      </c>
      <c r="AY1545" s="375">
        <v>46083</v>
      </c>
      <c r="BA1545" s="373" t="s">
        <v>4022</v>
      </c>
      <c r="BB1545" s="901" t="s">
        <v>995</v>
      </c>
      <c r="BC1545" s="373" t="s">
        <v>4025</v>
      </c>
      <c r="BD1545" s="373" t="s">
        <v>3771</v>
      </c>
      <c r="BE1545" s="373" t="s">
        <v>4026</v>
      </c>
      <c r="BF1545" s="375">
        <v>46085</v>
      </c>
      <c r="BH1545" s="687">
        <v>5302</v>
      </c>
      <c r="BI1545" s="687"/>
      <c r="BK1545" s="687"/>
      <c r="BL1545" s="373">
        <v>5302</v>
      </c>
      <c r="BN1545" s="687">
        <v>5302</v>
      </c>
      <c r="BO1545" s="687" t="s">
        <v>3761</v>
      </c>
      <c r="BP1545" s="687" t="s">
        <v>3762</v>
      </c>
      <c r="BQ1545" s="1225" t="s">
        <v>3760</v>
      </c>
      <c r="BR1545" s="1225"/>
      <c r="BS1545" s="1375" t="s">
        <v>4029</v>
      </c>
      <c r="BT1545" s="1375" t="s">
        <v>2215</v>
      </c>
      <c r="BU1545" s="1375" t="s">
        <v>4030</v>
      </c>
      <c r="BV1545" s="775">
        <v>72165750</v>
      </c>
      <c r="BW1545" s="775">
        <v>10721657502</v>
      </c>
      <c r="BX1545" s="798">
        <v>5000</v>
      </c>
      <c r="BY1545" s="907">
        <v>46090</v>
      </c>
      <c r="BZ1545" s="907">
        <v>46142</v>
      </c>
      <c r="CT1545" s="373">
        <v>30</v>
      </c>
      <c r="CU1545" s="1371">
        <v>5000</v>
      </c>
      <c r="CV1545" s="373">
        <v>23</v>
      </c>
      <c r="CW1545" s="1371">
        <v>3833.33</v>
      </c>
      <c r="CX1545" s="373">
        <v>23</v>
      </c>
      <c r="CY1545" s="1371">
        <v>3833.33</v>
      </c>
      <c r="DC1545" s="373">
        <v>30</v>
      </c>
      <c r="DD1545" s="1371">
        <f t="shared" si="1356"/>
        <v>5000</v>
      </c>
      <c r="DE1545" s="373">
        <v>30</v>
      </c>
      <c r="DF1545" s="1371">
        <f t="shared" si="1357"/>
        <v>5000</v>
      </c>
      <c r="DG1545" s="373">
        <v>30</v>
      </c>
      <c r="DH1545" s="1371">
        <f t="shared" si="1358"/>
        <v>5000</v>
      </c>
      <c r="DU1545" s="793">
        <f t="shared" si="1361"/>
        <v>10000</v>
      </c>
      <c r="DV1545" s="794">
        <f t="shared" si="1366"/>
        <v>8833.33</v>
      </c>
      <c r="DW1545" s="794">
        <f t="shared" si="1355"/>
        <v>8833.33</v>
      </c>
      <c r="DX1545" s="794">
        <f t="shared" si="1363"/>
        <v>1166.67</v>
      </c>
      <c r="DY1545" s="794">
        <f t="shared" si="1364"/>
        <v>1166.67</v>
      </c>
      <c r="FI1545" s="1372"/>
    </row>
    <row r="1546" spans="1:165" s="373" customFormat="1" ht="48" hidden="1" customHeight="1" x14ac:dyDescent="0.25">
      <c r="A1546" s="1365">
        <v>2026</v>
      </c>
      <c r="B1546" s="1365">
        <v>479</v>
      </c>
      <c r="C1546" s="1365" t="s">
        <v>58</v>
      </c>
      <c r="D1546" s="1365">
        <v>3000654</v>
      </c>
      <c r="E1546" s="1365">
        <v>5005023</v>
      </c>
      <c r="F1546" s="1365" t="s">
        <v>3011</v>
      </c>
      <c r="G1546" s="1365" t="s">
        <v>3012</v>
      </c>
      <c r="H1546" s="1365">
        <v>95</v>
      </c>
      <c r="I1546" s="1366" t="s">
        <v>992</v>
      </c>
      <c r="J1546" s="1367" t="s">
        <v>10</v>
      </c>
      <c r="K1546" s="1367" t="s">
        <v>60</v>
      </c>
      <c r="L1546" s="1365" t="str">
        <f t="shared" si="1362"/>
        <v>2.3</v>
      </c>
      <c r="M1546" s="1368" t="s">
        <v>62</v>
      </c>
      <c r="N1546" s="1368"/>
      <c r="O1546" s="1365" t="s">
        <v>4021</v>
      </c>
      <c r="P1546" s="1365" t="s">
        <v>65</v>
      </c>
      <c r="Q1546" s="1369">
        <v>1</v>
      </c>
      <c r="R1546" s="285">
        <v>5000</v>
      </c>
      <c r="U1546" s="1365">
        <v>30</v>
      </c>
      <c r="V1546" s="1365">
        <v>30</v>
      </c>
      <c r="W1546" s="286"/>
      <c r="X1546" s="286"/>
      <c r="Y1546" s="286"/>
      <c r="Z1546" s="287"/>
      <c r="AA1546" s="287"/>
      <c r="AB1546" s="287"/>
      <c r="AC1546" s="287"/>
      <c r="AD1546" s="287"/>
      <c r="AE1546" s="285"/>
      <c r="AF1546" s="284"/>
      <c r="AG1546" s="284"/>
      <c r="AH1546" s="284">
        <v>5000</v>
      </c>
      <c r="AI1546" s="284">
        <v>5000</v>
      </c>
      <c r="AJ1546" s="284"/>
      <c r="AK1546" s="284"/>
      <c r="AL1546" s="284"/>
      <c r="AM1546" s="284"/>
      <c r="AN1546" s="284"/>
      <c r="AO1546" s="284"/>
      <c r="AP1546" s="284"/>
      <c r="AQ1546" s="284"/>
      <c r="AR1546" s="288">
        <f t="shared" si="1367"/>
        <v>10000</v>
      </c>
      <c r="AS1546" s="373" t="s">
        <v>2578</v>
      </c>
      <c r="AT1546" s="373" t="s">
        <v>4018</v>
      </c>
      <c r="AU1546" s="373" t="s">
        <v>4019</v>
      </c>
      <c r="AW1546" s="375"/>
      <c r="AX1546" s="387" t="s">
        <v>3287</v>
      </c>
      <c r="AY1546" s="375">
        <v>46083</v>
      </c>
      <c r="BA1546" s="373" t="s">
        <v>4022</v>
      </c>
      <c r="BB1546" s="901" t="s">
        <v>995</v>
      </c>
      <c r="BC1546" s="373" t="s">
        <v>4025</v>
      </c>
      <c r="BD1546" s="373" t="s">
        <v>3771</v>
      </c>
      <c r="BE1546" s="373" t="s">
        <v>4026</v>
      </c>
      <c r="BF1546" s="375">
        <v>46085</v>
      </c>
      <c r="BH1546" s="687">
        <v>5301</v>
      </c>
      <c r="BI1546" s="687"/>
      <c r="BK1546" s="687"/>
      <c r="BL1546" s="373">
        <v>5301</v>
      </c>
      <c r="BN1546" s="687">
        <v>5301</v>
      </c>
      <c r="BO1546" s="616" t="s">
        <v>3758</v>
      </c>
      <c r="BP1546" s="670" t="s">
        <v>3759</v>
      </c>
      <c r="BQ1546" s="1225" t="s">
        <v>3760</v>
      </c>
      <c r="BR1546" s="1225"/>
      <c r="BS1546" s="1375" t="s">
        <v>4031</v>
      </c>
      <c r="BT1546" s="1375" t="s">
        <v>1271</v>
      </c>
      <c r="BU1546" s="1375" t="s">
        <v>4032</v>
      </c>
      <c r="BV1546" s="775">
        <v>48169287</v>
      </c>
      <c r="BW1546" s="775">
        <v>10481692879</v>
      </c>
      <c r="BX1546" s="798">
        <v>5000</v>
      </c>
      <c r="BY1546" s="907">
        <v>46090</v>
      </c>
      <c r="BZ1546" s="907">
        <v>46142</v>
      </c>
      <c r="CT1546" s="373">
        <v>30</v>
      </c>
      <c r="CU1546" s="1371">
        <v>5000</v>
      </c>
      <c r="CV1546" s="373">
        <v>23</v>
      </c>
      <c r="CW1546" s="1371">
        <v>3833.33</v>
      </c>
      <c r="CX1546" s="373">
        <v>23</v>
      </c>
      <c r="CY1546" s="1371">
        <v>3833.33</v>
      </c>
      <c r="DC1546" s="373">
        <v>30</v>
      </c>
      <c r="DD1546" s="1371">
        <f t="shared" si="1356"/>
        <v>5000</v>
      </c>
      <c r="DE1546" s="373">
        <v>30</v>
      </c>
      <c r="DF1546" s="1371">
        <f t="shared" si="1357"/>
        <v>5000</v>
      </c>
      <c r="DG1546" s="373">
        <v>30</v>
      </c>
      <c r="DH1546" s="1371">
        <f t="shared" si="1358"/>
        <v>5000</v>
      </c>
      <c r="DU1546" s="793">
        <f t="shared" si="1361"/>
        <v>10000</v>
      </c>
      <c r="DV1546" s="794">
        <f t="shared" si="1366"/>
        <v>8833.33</v>
      </c>
      <c r="DW1546" s="794">
        <f t="shared" si="1355"/>
        <v>8833.33</v>
      </c>
      <c r="DX1546" s="794">
        <f t="shared" si="1363"/>
        <v>1166.67</v>
      </c>
      <c r="DY1546" s="794">
        <f t="shared" si="1364"/>
        <v>1166.67</v>
      </c>
      <c r="FI1546" s="1372"/>
    </row>
    <row r="1547" spans="1:165" s="846" customFormat="1" ht="48" hidden="1" customHeight="1" x14ac:dyDescent="0.25">
      <c r="A1547" s="1365">
        <v>2026</v>
      </c>
      <c r="B1547" s="1365">
        <v>479</v>
      </c>
      <c r="C1547" s="1365" t="s">
        <v>58</v>
      </c>
      <c r="D1547" s="1365">
        <v>3000654</v>
      </c>
      <c r="E1547" s="1365">
        <v>5005023</v>
      </c>
      <c r="F1547" s="1365" t="s">
        <v>3011</v>
      </c>
      <c r="G1547" s="1365" t="s">
        <v>3012</v>
      </c>
      <c r="H1547" s="1365">
        <v>95</v>
      </c>
      <c r="I1547" s="1366" t="s">
        <v>992</v>
      </c>
      <c r="J1547" s="1367" t="s">
        <v>10</v>
      </c>
      <c r="K1547" s="1367" t="s">
        <v>60</v>
      </c>
      <c r="L1547" s="1365" t="str">
        <f t="shared" si="1362"/>
        <v>2.3</v>
      </c>
      <c r="M1547" s="1368" t="s">
        <v>62</v>
      </c>
      <c r="N1547" s="1368"/>
      <c r="O1547" s="1365" t="s">
        <v>4021</v>
      </c>
      <c r="P1547" s="1365" t="s">
        <v>65</v>
      </c>
      <c r="Q1547" s="1369">
        <v>1</v>
      </c>
      <c r="R1547" s="285">
        <v>5000</v>
      </c>
      <c r="S1547" s="373"/>
      <c r="T1547" s="373"/>
      <c r="U1547" s="1365">
        <v>30</v>
      </c>
      <c r="V1547" s="1365">
        <v>30</v>
      </c>
      <c r="W1547" s="286"/>
      <c r="X1547" s="286"/>
      <c r="Y1547" s="286"/>
      <c r="Z1547" s="287"/>
      <c r="AA1547" s="287"/>
      <c r="AB1547" s="287"/>
      <c r="AC1547" s="287"/>
      <c r="AD1547" s="287"/>
      <c r="AE1547" s="285"/>
      <c r="AF1547" s="284">
        <f t="shared" ref="AF1547:AF1578" si="1368">+$R1547*(S1547/30)*$Q1547</f>
        <v>0</v>
      </c>
      <c r="AG1547" s="284">
        <f t="shared" ref="AG1547:AG1578" si="1369">+$R1547*(T1547/30)*$Q1547</f>
        <v>0</v>
      </c>
      <c r="AH1547" s="284">
        <f t="shared" ref="AH1547:AH1578" si="1370">+$R1547*(U1547/30)*$Q1547</f>
        <v>5000</v>
      </c>
      <c r="AI1547" s="284">
        <f t="shared" ref="AI1547:AI1578" si="1371">+$R1547*(V1547/30)*$Q1547</f>
        <v>5000</v>
      </c>
      <c r="AJ1547" s="284">
        <f t="shared" ref="AJ1547:AJ1578" si="1372">+$R1547*(W1547/30)*$Q1547</f>
        <v>0</v>
      </c>
      <c r="AK1547" s="284">
        <f t="shared" ref="AK1547:AK1578" si="1373">+$R1547*(X1547/30)*$Q1547</f>
        <v>0</v>
      </c>
      <c r="AL1547" s="284">
        <f t="shared" ref="AL1547:AL1578" si="1374">+$R1547*(Y1547/30)*$Q1547</f>
        <v>0</v>
      </c>
      <c r="AM1547" s="284">
        <f t="shared" ref="AM1547:AM1578" si="1375">+$R1547*(Z1547/30)*$Q1547</f>
        <v>0</v>
      </c>
      <c r="AN1547" s="284">
        <f t="shared" ref="AN1547:AN1578" si="1376">+$R1547*(AA1547/30)*$Q1547</f>
        <v>0</v>
      </c>
      <c r="AO1547" s="284">
        <f t="shared" ref="AO1547:AO1578" si="1377">+$R1547*(AB1547/30)*$Q1547</f>
        <v>0</v>
      </c>
      <c r="AP1547" s="284">
        <f t="shared" ref="AP1547:AP1578" si="1378">+$R1547*(AC1547/30)*$Q1547</f>
        <v>0</v>
      </c>
      <c r="AQ1547" s="284">
        <f t="shared" ref="AQ1547:AQ1578" si="1379">+$R1547*(AD1547/30)*$Q1547</f>
        <v>0</v>
      </c>
      <c r="AR1547" s="288">
        <f t="shared" si="1367"/>
        <v>10000</v>
      </c>
      <c r="AS1547" s="373" t="s">
        <v>2578</v>
      </c>
      <c r="AT1547" s="373" t="s">
        <v>4018</v>
      </c>
      <c r="AU1547" s="373" t="s">
        <v>4019</v>
      </c>
      <c r="AV1547" s="373"/>
      <c r="AW1547" s="375"/>
      <c r="AX1547" s="387" t="s">
        <v>3287</v>
      </c>
      <c r="AY1547" s="375">
        <v>46083</v>
      </c>
      <c r="AZ1547" s="373"/>
      <c r="BA1547" s="373" t="s">
        <v>4022</v>
      </c>
      <c r="BB1547" s="901" t="s">
        <v>995</v>
      </c>
      <c r="BC1547" s="373" t="s">
        <v>3764</v>
      </c>
      <c r="BD1547" s="373" t="s">
        <v>3765</v>
      </c>
      <c r="BE1547" s="373" t="s">
        <v>3766</v>
      </c>
      <c r="BF1547" s="375">
        <v>46083</v>
      </c>
      <c r="BG1547" s="373"/>
      <c r="BH1547" s="687">
        <v>5085</v>
      </c>
      <c r="BI1547" s="687"/>
      <c r="BJ1547" s="373"/>
      <c r="BK1547" s="687"/>
      <c r="BL1547" s="373">
        <v>5085</v>
      </c>
      <c r="BM1547" s="373"/>
      <c r="BN1547" s="687">
        <v>5085</v>
      </c>
      <c r="BO1547" s="687" t="s">
        <v>3761</v>
      </c>
      <c r="BP1547" s="687" t="s">
        <v>3762</v>
      </c>
      <c r="BQ1547" s="1225" t="s">
        <v>3760</v>
      </c>
      <c r="BR1547" s="1225"/>
      <c r="BS1547" s="1375" t="s">
        <v>1228</v>
      </c>
      <c r="BT1547" s="1375" t="s">
        <v>1156</v>
      </c>
      <c r="BU1547" s="1375" t="s">
        <v>4033</v>
      </c>
      <c r="BV1547" s="775">
        <v>40466355</v>
      </c>
      <c r="BW1547" s="775">
        <v>10404663556</v>
      </c>
      <c r="BX1547" s="798">
        <v>5000</v>
      </c>
      <c r="BY1547" s="907">
        <v>46085</v>
      </c>
      <c r="BZ1547" s="907">
        <v>46142</v>
      </c>
      <c r="CA1547" s="373"/>
      <c r="CB1547" s="373"/>
      <c r="CC1547" s="373"/>
      <c r="CD1547" s="373"/>
      <c r="CE1547" s="373"/>
      <c r="CF1547" s="373"/>
      <c r="CG1547" s="373"/>
      <c r="CH1547" s="373"/>
      <c r="CI1547" s="373"/>
      <c r="CJ1547" s="373"/>
      <c r="CK1547" s="373"/>
      <c r="CL1547" s="373"/>
      <c r="CM1547" s="373"/>
      <c r="CN1547" s="373"/>
      <c r="CO1547" s="373"/>
      <c r="CP1547" s="373"/>
      <c r="CQ1547" s="373"/>
      <c r="CR1547" s="373"/>
      <c r="CS1547" s="373"/>
      <c r="CT1547" s="373">
        <v>30</v>
      </c>
      <c r="CU1547" s="1371">
        <v>5000</v>
      </c>
      <c r="CV1547" s="373">
        <v>28</v>
      </c>
      <c r="CW1547" s="1371">
        <v>4666.67</v>
      </c>
      <c r="CX1547" s="373">
        <v>28</v>
      </c>
      <c r="CY1547" s="1371">
        <v>4666.67</v>
      </c>
      <c r="CZ1547" s="373"/>
      <c r="DA1547" s="373"/>
      <c r="DB1547" s="373"/>
      <c r="DC1547" s="373">
        <f>V1547</f>
        <v>30</v>
      </c>
      <c r="DD1547" s="1371">
        <f t="shared" si="1356"/>
        <v>5000</v>
      </c>
      <c r="DE1547" s="373">
        <v>30</v>
      </c>
      <c r="DF1547" s="1371">
        <f t="shared" si="1357"/>
        <v>5000</v>
      </c>
      <c r="DG1547" s="373">
        <v>30</v>
      </c>
      <c r="DH1547" s="1371">
        <f t="shared" si="1358"/>
        <v>5000</v>
      </c>
      <c r="DI1547" s="373"/>
      <c r="DJ1547" s="373"/>
      <c r="DK1547" s="373"/>
      <c r="DL1547" s="373"/>
      <c r="DM1547" s="373"/>
      <c r="DN1547" s="373"/>
      <c r="DO1547" s="373"/>
      <c r="DP1547" s="373"/>
      <c r="DQ1547" s="373"/>
      <c r="DR1547" s="373"/>
      <c r="DS1547" s="373"/>
      <c r="DT1547" s="373"/>
      <c r="DU1547" s="793">
        <f t="shared" si="1361"/>
        <v>10000</v>
      </c>
      <c r="DV1547" s="794">
        <f t="shared" si="1366"/>
        <v>9666.67</v>
      </c>
      <c r="DW1547" s="794">
        <f t="shared" si="1355"/>
        <v>9666.67</v>
      </c>
      <c r="DX1547" s="794">
        <f t="shared" si="1363"/>
        <v>333.32999999999993</v>
      </c>
      <c r="DY1547" s="794">
        <f t="shared" si="1364"/>
        <v>333.32999999999993</v>
      </c>
      <c r="DZ1547" s="373"/>
      <c r="EA1547" s="373"/>
      <c r="EB1547" s="373"/>
      <c r="EC1547" s="373"/>
      <c r="ED1547" s="373"/>
      <c r="EE1547" s="373"/>
      <c r="EF1547" s="373"/>
      <c r="EG1547" s="373"/>
      <c r="EH1547" s="373"/>
      <c r="EI1547" s="373"/>
      <c r="EJ1547" s="373"/>
      <c r="EK1547" s="373"/>
      <c r="EL1547" s="373"/>
      <c r="EM1547" s="373"/>
      <c r="EN1547" s="373"/>
      <c r="EO1547" s="373"/>
      <c r="EP1547" s="373"/>
      <c r="EQ1547" s="373"/>
      <c r="ER1547" s="373"/>
      <c r="ES1547" s="373"/>
      <c r="ET1547" s="373"/>
      <c r="EU1547" s="373"/>
      <c r="EV1547" s="373"/>
      <c r="EW1547" s="373"/>
      <c r="EX1547" s="373"/>
      <c r="EY1547" s="373"/>
      <c r="EZ1547" s="373"/>
      <c r="FA1547" s="373"/>
      <c r="FB1547" s="373"/>
      <c r="FC1547" s="373"/>
      <c r="FD1547" s="373"/>
      <c r="FE1547" s="373"/>
      <c r="FF1547" s="373"/>
      <c r="FG1547" s="373"/>
      <c r="FH1547" s="373"/>
      <c r="FI1547" s="1373"/>
    </row>
    <row r="1548" spans="1:165" s="623" customFormat="1" ht="48" hidden="1" customHeight="1" x14ac:dyDescent="0.25">
      <c r="A1548" s="1365">
        <v>2026</v>
      </c>
      <c r="B1548" s="1365">
        <v>479</v>
      </c>
      <c r="C1548" s="1365" t="s">
        <v>58</v>
      </c>
      <c r="D1548" s="1365">
        <v>3000654</v>
      </c>
      <c r="E1548" s="1365">
        <v>5005023</v>
      </c>
      <c r="F1548" s="1365" t="s">
        <v>3011</v>
      </c>
      <c r="G1548" s="1365" t="s">
        <v>3012</v>
      </c>
      <c r="H1548" s="1365">
        <v>95</v>
      </c>
      <c r="I1548" s="1366" t="s">
        <v>992</v>
      </c>
      <c r="J1548" s="1367" t="s">
        <v>10</v>
      </c>
      <c r="K1548" s="1367" t="s">
        <v>60</v>
      </c>
      <c r="L1548" s="1365" t="str">
        <f t="shared" si="1362"/>
        <v>2.3</v>
      </c>
      <c r="M1548" s="1368" t="s">
        <v>62</v>
      </c>
      <c r="N1548" s="1368"/>
      <c r="O1548" s="1365" t="s">
        <v>3452</v>
      </c>
      <c r="P1548" s="1365" t="s">
        <v>65</v>
      </c>
      <c r="Q1548" s="1369">
        <v>1</v>
      </c>
      <c r="R1548" s="285">
        <v>7000</v>
      </c>
      <c r="S1548" s="373"/>
      <c r="T1548" s="373"/>
      <c r="U1548" s="1365">
        <v>30</v>
      </c>
      <c r="V1548" s="1365">
        <v>30</v>
      </c>
      <c r="W1548" s="286"/>
      <c r="X1548" s="286"/>
      <c r="Y1548" s="286"/>
      <c r="Z1548" s="287"/>
      <c r="AA1548" s="287"/>
      <c r="AB1548" s="287"/>
      <c r="AC1548" s="287"/>
      <c r="AD1548" s="287"/>
      <c r="AE1548" s="285"/>
      <c r="AF1548" s="284">
        <f t="shared" si="1368"/>
        <v>0</v>
      </c>
      <c r="AG1548" s="284">
        <f t="shared" si="1369"/>
        <v>0</v>
      </c>
      <c r="AH1548" s="284">
        <f t="shared" si="1370"/>
        <v>7000</v>
      </c>
      <c r="AI1548" s="284">
        <f t="shared" si="1371"/>
        <v>7000</v>
      </c>
      <c r="AJ1548" s="284">
        <f t="shared" si="1372"/>
        <v>0</v>
      </c>
      <c r="AK1548" s="284">
        <f t="shared" si="1373"/>
        <v>0</v>
      </c>
      <c r="AL1548" s="284">
        <f t="shared" si="1374"/>
        <v>0</v>
      </c>
      <c r="AM1548" s="284">
        <f t="shared" si="1375"/>
        <v>0</v>
      </c>
      <c r="AN1548" s="284">
        <f t="shared" si="1376"/>
        <v>0</v>
      </c>
      <c r="AO1548" s="284">
        <f t="shared" si="1377"/>
        <v>0</v>
      </c>
      <c r="AP1548" s="284">
        <f t="shared" si="1378"/>
        <v>0</v>
      </c>
      <c r="AQ1548" s="284">
        <f t="shared" si="1379"/>
        <v>0</v>
      </c>
      <c r="AR1548" s="288">
        <f t="shared" si="1367"/>
        <v>14000</v>
      </c>
      <c r="AS1548" s="373" t="s">
        <v>2578</v>
      </c>
      <c r="AT1548" s="373"/>
      <c r="AU1548" s="373" t="s">
        <v>3535</v>
      </c>
      <c r="AV1548" s="373" t="s">
        <v>3536</v>
      </c>
      <c r="AW1548" s="375">
        <v>46058</v>
      </c>
      <c r="AX1548" s="373" t="s">
        <v>3537</v>
      </c>
      <c r="AY1548" s="375">
        <v>46078</v>
      </c>
      <c r="AZ1548" s="373"/>
      <c r="BA1548" s="373" t="s">
        <v>3538</v>
      </c>
      <c r="BB1548" s="901" t="s">
        <v>995</v>
      </c>
      <c r="BC1548" s="373" t="s">
        <v>3770</v>
      </c>
      <c r="BD1548" s="373" t="s">
        <v>3771</v>
      </c>
      <c r="BE1548" s="373" t="s">
        <v>3772</v>
      </c>
      <c r="BF1548" s="375">
        <v>46085</v>
      </c>
      <c r="BG1548" s="373"/>
      <c r="BH1548" s="687"/>
      <c r="BI1548" s="687"/>
      <c r="BJ1548" s="373"/>
      <c r="BK1548" s="687"/>
      <c r="BL1548" s="373">
        <v>5664</v>
      </c>
      <c r="BM1548" s="373"/>
      <c r="BN1548" s="687"/>
      <c r="BO1548" s="687"/>
      <c r="BP1548" s="687"/>
      <c r="BQ1548" s="1225" t="s">
        <v>3760</v>
      </c>
      <c r="BR1548" s="1225"/>
      <c r="BS1548" s="1375" t="s">
        <v>1141</v>
      </c>
      <c r="BT1548" s="1375" t="s">
        <v>4034</v>
      </c>
      <c r="BU1548" s="1375" t="s">
        <v>4035</v>
      </c>
      <c r="BV1548" s="775">
        <v>45220402</v>
      </c>
      <c r="BW1548" s="775">
        <v>10452204024</v>
      </c>
      <c r="BX1548" s="798">
        <v>7000</v>
      </c>
      <c r="BY1548" s="907">
        <v>46090</v>
      </c>
      <c r="BZ1548" s="907">
        <v>46142</v>
      </c>
      <c r="CA1548" s="373"/>
      <c r="CB1548" s="373"/>
      <c r="CC1548" s="373"/>
      <c r="CD1548" s="373"/>
      <c r="CE1548" s="373"/>
      <c r="CF1548" s="373"/>
      <c r="CG1548" s="373"/>
      <c r="CH1548" s="373"/>
      <c r="CI1548" s="373"/>
      <c r="CJ1548" s="373"/>
      <c r="CK1548" s="373"/>
      <c r="CL1548" s="373"/>
      <c r="CM1548" s="373"/>
      <c r="CN1548" s="373"/>
      <c r="CO1548" s="373"/>
      <c r="CP1548" s="373"/>
      <c r="CQ1548" s="373"/>
      <c r="CR1548" s="373"/>
      <c r="CS1548" s="373"/>
      <c r="CT1548" s="373">
        <v>30</v>
      </c>
      <c r="CU1548" s="1371">
        <v>7000</v>
      </c>
      <c r="CV1548" s="373">
        <v>23</v>
      </c>
      <c r="CW1548" s="1371">
        <v>5366.67</v>
      </c>
      <c r="CX1548" s="373">
        <v>23</v>
      </c>
      <c r="CY1548" s="1371">
        <v>5366.67</v>
      </c>
      <c r="CZ1548" s="373"/>
      <c r="DA1548" s="373"/>
      <c r="DB1548" s="373"/>
      <c r="DC1548" s="373">
        <f>V1548</f>
        <v>30</v>
      </c>
      <c r="DD1548" s="1371">
        <f>R1548</f>
        <v>7000</v>
      </c>
      <c r="DE1548" s="373">
        <v>30</v>
      </c>
      <c r="DF1548" s="1371">
        <f t="shared" si="1357"/>
        <v>7000</v>
      </c>
      <c r="DG1548" s="373">
        <v>30</v>
      </c>
      <c r="DH1548" s="1371">
        <f t="shared" si="1358"/>
        <v>7000</v>
      </c>
      <c r="DI1548" s="373"/>
      <c r="DJ1548" s="373"/>
      <c r="DK1548" s="373"/>
      <c r="DL1548" s="373"/>
      <c r="DM1548" s="373"/>
      <c r="DN1548" s="373"/>
      <c r="DO1548" s="373"/>
      <c r="DP1548" s="373"/>
      <c r="DQ1548" s="373"/>
      <c r="DR1548" s="373"/>
      <c r="DS1548" s="373"/>
      <c r="DT1548" s="373"/>
      <c r="DU1548" s="793">
        <f t="shared" si="1361"/>
        <v>14000</v>
      </c>
      <c r="DV1548" s="794">
        <f t="shared" si="1366"/>
        <v>12366.67</v>
      </c>
      <c r="DW1548" s="794">
        <f t="shared" si="1355"/>
        <v>12366.67</v>
      </c>
      <c r="DX1548" s="794">
        <f t="shared" si="1363"/>
        <v>1633.33</v>
      </c>
      <c r="DY1548" s="794">
        <f t="shared" si="1364"/>
        <v>1633.33</v>
      </c>
      <c r="DZ1548" s="373"/>
      <c r="EA1548" s="373"/>
      <c r="EB1548" s="373"/>
      <c r="EC1548" s="373"/>
      <c r="ED1548" s="373"/>
      <c r="EE1548" s="373"/>
      <c r="EF1548" s="373"/>
      <c r="EG1548" s="373"/>
      <c r="EH1548" s="373"/>
      <c r="EI1548" s="373"/>
      <c r="EJ1548" s="373"/>
      <c r="EK1548" s="373"/>
      <c r="EL1548" s="373"/>
      <c r="EM1548" s="373"/>
      <c r="EN1548" s="373"/>
      <c r="EO1548" s="373"/>
      <c r="EP1548" s="373"/>
      <c r="EQ1548" s="373"/>
      <c r="ER1548" s="373"/>
      <c r="ES1548" s="373"/>
      <c r="ET1548" s="373"/>
      <c r="EU1548" s="373"/>
      <c r="EV1548" s="373"/>
      <c r="EW1548" s="373"/>
      <c r="EX1548" s="373"/>
      <c r="EY1548" s="373"/>
      <c r="EZ1548" s="373"/>
      <c r="FA1548" s="373"/>
      <c r="FB1548" s="373"/>
      <c r="FC1548" s="373"/>
      <c r="FD1548" s="373"/>
      <c r="FE1548" s="373"/>
      <c r="FF1548" s="373"/>
      <c r="FG1548" s="373"/>
      <c r="FH1548" s="373"/>
      <c r="FI1548" s="838"/>
    </row>
    <row r="1549" spans="1:165" s="623" customFormat="1" ht="48" hidden="1" customHeight="1" x14ac:dyDescent="0.25">
      <c r="A1549" s="1365">
        <v>2026</v>
      </c>
      <c r="B1549" s="1365">
        <v>479</v>
      </c>
      <c r="C1549" s="1365" t="s">
        <v>58</v>
      </c>
      <c r="D1549" s="1365">
        <v>3000654</v>
      </c>
      <c r="E1549" s="1365">
        <v>5005023</v>
      </c>
      <c r="F1549" s="1365" t="s">
        <v>3011</v>
      </c>
      <c r="G1549" s="1365" t="s">
        <v>3012</v>
      </c>
      <c r="H1549" s="1365">
        <v>95</v>
      </c>
      <c r="I1549" s="1366" t="s">
        <v>992</v>
      </c>
      <c r="J1549" s="1367" t="s">
        <v>10</v>
      </c>
      <c r="K1549" s="1367" t="s">
        <v>60</v>
      </c>
      <c r="L1549" s="1365" t="str">
        <f t="shared" si="1362"/>
        <v>2.3</v>
      </c>
      <c r="M1549" s="1368" t="s">
        <v>62</v>
      </c>
      <c r="N1549" s="1368"/>
      <c r="O1549" s="1365" t="s">
        <v>3452</v>
      </c>
      <c r="P1549" s="1365" t="s">
        <v>65</v>
      </c>
      <c r="Q1549" s="1369">
        <v>2</v>
      </c>
      <c r="R1549" s="285">
        <v>7000</v>
      </c>
      <c r="S1549" s="373"/>
      <c r="T1549" s="373"/>
      <c r="U1549" s="1365">
        <v>30</v>
      </c>
      <c r="V1549" s="1365">
        <v>30</v>
      </c>
      <c r="W1549" s="286"/>
      <c r="X1549" s="286"/>
      <c r="Y1549" s="286"/>
      <c r="Z1549" s="287"/>
      <c r="AA1549" s="287"/>
      <c r="AB1549" s="287"/>
      <c r="AC1549" s="287"/>
      <c r="AD1549" s="287"/>
      <c r="AE1549" s="285"/>
      <c r="AF1549" s="284">
        <f t="shared" si="1368"/>
        <v>0</v>
      </c>
      <c r="AG1549" s="284">
        <f t="shared" si="1369"/>
        <v>0</v>
      </c>
      <c r="AH1549" s="284">
        <f t="shared" si="1370"/>
        <v>14000</v>
      </c>
      <c r="AI1549" s="284">
        <f t="shared" si="1371"/>
        <v>14000</v>
      </c>
      <c r="AJ1549" s="284">
        <f t="shared" si="1372"/>
        <v>0</v>
      </c>
      <c r="AK1549" s="284">
        <f t="shared" si="1373"/>
        <v>0</v>
      </c>
      <c r="AL1549" s="284">
        <f t="shared" si="1374"/>
        <v>0</v>
      </c>
      <c r="AM1549" s="284">
        <f t="shared" si="1375"/>
        <v>0</v>
      </c>
      <c r="AN1549" s="284">
        <f t="shared" si="1376"/>
        <v>0</v>
      </c>
      <c r="AO1549" s="284">
        <f t="shared" si="1377"/>
        <v>0</v>
      </c>
      <c r="AP1549" s="284">
        <f t="shared" si="1378"/>
        <v>0</v>
      </c>
      <c r="AQ1549" s="284">
        <f t="shared" si="1379"/>
        <v>0</v>
      </c>
      <c r="AR1549" s="288"/>
      <c r="AS1549" s="373" t="s">
        <v>2578</v>
      </c>
      <c r="AT1549" s="373"/>
      <c r="AU1549" s="373" t="s">
        <v>3535</v>
      </c>
      <c r="AV1549" s="373" t="s">
        <v>3536</v>
      </c>
      <c r="AW1549" s="375">
        <v>46058</v>
      </c>
      <c r="AX1549" s="373" t="s">
        <v>3537</v>
      </c>
      <c r="AY1549" s="375">
        <v>46078</v>
      </c>
      <c r="AZ1549" s="373"/>
      <c r="BA1549" s="373" t="s">
        <v>3538</v>
      </c>
      <c r="BB1549" s="614" t="s">
        <v>1021</v>
      </c>
      <c r="BC1549" s="373"/>
      <c r="BD1549" s="373"/>
      <c r="BE1549" s="373"/>
      <c r="BF1549" s="375"/>
      <c r="BG1549" s="373"/>
      <c r="BH1549" s="773"/>
      <c r="BI1549" s="773"/>
      <c r="BJ1549" s="799"/>
      <c r="BK1549" s="687"/>
      <c r="BL1549" s="373"/>
      <c r="BM1549" s="373"/>
      <c r="BN1549" s="687"/>
      <c r="BO1549" s="687"/>
      <c r="BP1549" s="687"/>
      <c r="BQ1549" s="687"/>
      <c r="BR1549" s="687"/>
      <c r="BS1549" s="1375"/>
      <c r="BT1549" s="1375"/>
      <c r="BU1549" s="1375"/>
      <c r="BV1549" s="775"/>
      <c r="BW1549" s="775"/>
      <c r="BX1549" s="798"/>
      <c r="BY1549" s="907"/>
      <c r="BZ1549" s="907"/>
      <c r="CA1549" s="373"/>
      <c r="CB1549" s="373"/>
      <c r="CC1549" s="373"/>
      <c r="CD1549" s="373"/>
      <c r="CE1549" s="373"/>
      <c r="CF1549" s="373"/>
      <c r="CG1549" s="373"/>
      <c r="CH1549" s="373"/>
      <c r="CI1549" s="373"/>
      <c r="CJ1549" s="373"/>
      <c r="CK1549" s="373"/>
      <c r="CL1549" s="373"/>
      <c r="CM1549" s="373"/>
      <c r="CN1549" s="373"/>
      <c r="CO1549" s="373"/>
      <c r="CP1549" s="373"/>
      <c r="CQ1549" s="373"/>
      <c r="CR1549" s="373"/>
      <c r="CS1549" s="373"/>
      <c r="CT1549" s="373"/>
      <c r="CU1549" s="1371"/>
      <c r="CV1549" s="373"/>
      <c r="CW1549" s="1371"/>
      <c r="CX1549" s="373"/>
      <c r="CY1549" s="1371"/>
      <c r="CZ1549" s="373"/>
      <c r="DA1549" s="373"/>
      <c r="DB1549" s="373"/>
      <c r="DC1549" s="373"/>
      <c r="DD1549" s="1371">
        <f>R1549</f>
        <v>7000</v>
      </c>
      <c r="DE1549" s="373"/>
      <c r="DF1549" s="1371">
        <f t="shared" si="1357"/>
        <v>0</v>
      </c>
      <c r="DG1549" s="373"/>
      <c r="DH1549" s="1371">
        <f t="shared" si="1358"/>
        <v>0</v>
      </c>
      <c r="DI1549" s="373"/>
      <c r="DJ1549" s="373"/>
      <c r="DK1549" s="373"/>
      <c r="DL1549" s="373"/>
      <c r="DM1549" s="373"/>
      <c r="DN1549" s="373"/>
      <c r="DO1549" s="373"/>
      <c r="DP1549" s="373"/>
      <c r="DQ1549" s="373"/>
      <c r="DR1549" s="373"/>
      <c r="DS1549" s="373"/>
      <c r="DT1549" s="373"/>
      <c r="DU1549" s="793">
        <f t="shared" si="1361"/>
        <v>0</v>
      </c>
      <c r="DV1549" s="794">
        <f t="shared" si="1366"/>
        <v>0</v>
      </c>
      <c r="DW1549" s="794">
        <f t="shared" si="1355"/>
        <v>0</v>
      </c>
      <c r="DX1549" s="794">
        <f t="shared" si="1363"/>
        <v>0</v>
      </c>
      <c r="DY1549" s="794">
        <f t="shared" si="1364"/>
        <v>0</v>
      </c>
      <c r="DZ1549" s="373"/>
      <c r="EA1549" s="373"/>
      <c r="EB1549" s="373"/>
      <c r="EC1549" s="373"/>
      <c r="ED1549" s="373"/>
      <c r="EE1549" s="373"/>
      <c r="EF1549" s="373"/>
      <c r="EG1549" s="373"/>
      <c r="EH1549" s="373"/>
      <c r="EI1549" s="373"/>
      <c r="EJ1549" s="373"/>
      <c r="EK1549" s="373"/>
      <c r="EL1549" s="373"/>
      <c r="EM1549" s="373"/>
      <c r="EN1549" s="373"/>
      <c r="EO1549" s="373"/>
      <c r="EP1549" s="373"/>
      <c r="EQ1549" s="373"/>
      <c r="ER1549" s="373"/>
      <c r="ES1549" s="373"/>
      <c r="ET1549" s="373"/>
      <c r="EU1549" s="373"/>
      <c r="EV1549" s="373"/>
      <c r="EW1549" s="373"/>
      <c r="EX1549" s="373"/>
      <c r="EY1549" s="373"/>
      <c r="EZ1549" s="373"/>
      <c r="FA1549" s="373"/>
      <c r="FB1549" s="373"/>
      <c r="FC1549" s="373"/>
      <c r="FD1549" s="373"/>
      <c r="FE1549" s="373"/>
      <c r="FF1549" s="373"/>
      <c r="FG1549" s="373"/>
      <c r="FH1549" s="373"/>
      <c r="FI1549" s="838"/>
    </row>
    <row r="1550" spans="1:165" s="786" customFormat="1" ht="48" hidden="1" customHeight="1" x14ac:dyDescent="0.25">
      <c r="A1550" s="1739">
        <v>2026</v>
      </c>
      <c r="B1550" s="1739">
        <v>479</v>
      </c>
      <c r="C1550" s="1739" t="s">
        <v>58</v>
      </c>
      <c r="D1550" s="1739">
        <v>3000654</v>
      </c>
      <c r="E1550" s="1739">
        <v>5005023</v>
      </c>
      <c r="F1550" s="1739" t="s">
        <v>3011</v>
      </c>
      <c r="G1550" s="1739" t="s">
        <v>3012</v>
      </c>
      <c r="H1550" s="1739">
        <v>95</v>
      </c>
      <c r="I1550" s="1740" t="s">
        <v>992</v>
      </c>
      <c r="J1550" s="1741" t="s">
        <v>10</v>
      </c>
      <c r="K1550" s="1741" t="s">
        <v>60</v>
      </c>
      <c r="L1550" s="1739" t="str">
        <f t="shared" si="1362"/>
        <v>2.3</v>
      </c>
      <c r="M1550" s="1742" t="s">
        <v>62</v>
      </c>
      <c r="N1550" s="1742"/>
      <c r="O1550" s="1739" t="s">
        <v>3051</v>
      </c>
      <c r="P1550" s="826" t="s">
        <v>65</v>
      </c>
      <c r="Q1550" s="1743">
        <v>1</v>
      </c>
      <c r="R1550" s="506">
        <v>7000</v>
      </c>
      <c r="S1550" s="1739"/>
      <c r="T1550" s="1739"/>
      <c r="U1550" s="1739">
        <v>30</v>
      </c>
      <c r="V1550" s="1739">
        <v>30</v>
      </c>
      <c r="W1550" s="507"/>
      <c r="X1550" s="507"/>
      <c r="Y1550" s="507"/>
      <c r="Z1550" s="508"/>
      <c r="AA1550" s="508"/>
      <c r="AB1550" s="508"/>
      <c r="AC1550" s="508"/>
      <c r="AD1550" s="508"/>
      <c r="AE1550" s="506"/>
      <c r="AF1550" s="284">
        <f t="shared" si="1368"/>
        <v>0</v>
      </c>
      <c r="AG1550" s="284">
        <f t="shared" si="1369"/>
        <v>0</v>
      </c>
      <c r="AH1550" s="284">
        <f t="shared" si="1370"/>
        <v>7000</v>
      </c>
      <c r="AI1550" s="284">
        <f t="shared" si="1371"/>
        <v>7000</v>
      </c>
      <c r="AJ1550" s="284">
        <f t="shared" si="1372"/>
        <v>0</v>
      </c>
      <c r="AK1550" s="284">
        <f t="shared" si="1373"/>
        <v>0</v>
      </c>
      <c r="AL1550" s="284">
        <f t="shared" si="1374"/>
        <v>0</v>
      </c>
      <c r="AM1550" s="284">
        <f t="shared" si="1375"/>
        <v>0</v>
      </c>
      <c r="AN1550" s="284">
        <f t="shared" si="1376"/>
        <v>0</v>
      </c>
      <c r="AO1550" s="284">
        <f t="shared" si="1377"/>
        <v>0</v>
      </c>
      <c r="AP1550" s="284">
        <f t="shared" si="1378"/>
        <v>0</v>
      </c>
      <c r="AQ1550" s="284">
        <f t="shared" si="1379"/>
        <v>0</v>
      </c>
      <c r="AR1550" s="1744"/>
      <c r="AS1550" s="985" t="s">
        <v>2578</v>
      </c>
      <c r="AT1550" s="985"/>
      <c r="AU1550" s="985" t="s">
        <v>3535</v>
      </c>
      <c r="AV1550" s="985" t="s">
        <v>3536</v>
      </c>
      <c r="AW1550" s="1745">
        <v>46058</v>
      </c>
      <c r="AX1550" s="985" t="s">
        <v>3537</v>
      </c>
      <c r="AY1550" s="1745">
        <v>46078</v>
      </c>
      <c r="AZ1550" s="985"/>
      <c r="BA1550" s="985" t="s">
        <v>3538</v>
      </c>
      <c r="BB1550" s="614" t="s">
        <v>1021</v>
      </c>
      <c r="BC1550" s="985"/>
      <c r="BD1550" s="985"/>
      <c r="BE1550" s="985"/>
      <c r="BF1550" s="1745"/>
      <c r="BG1550" s="985"/>
      <c r="BH1550" s="698"/>
      <c r="BI1550" s="698"/>
      <c r="BJ1550" s="985"/>
      <c r="BK1550" s="698"/>
      <c r="BL1550" s="985"/>
      <c r="BM1550" s="985"/>
      <c r="BN1550" s="698"/>
      <c r="BO1550" s="698"/>
      <c r="BP1550" s="698"/>
      <c r="BQ1550" s="698"/>
      <c r="BR1550" s="698"/>
      <c r="BS1550" s="985"/>
      <c r="BT1550" s="985"/>
      <c r="BU1550" s="985"/>
      <c r="BV1550" s="687"/>
      <c r="BW1550" s="687"/>
      <c r="BX1550" s="1746"/>
      <c r="BY1550" s="983"/>
      <c r="BZ1550" s="983"/>
      <c r="CA1550" s="985"/>
      <c r="CB1550" s="985"/>
      <c r="CC1550" s="985"/>
      <c r="CD1550" s="985"/>
      <c r="CE1550" s="985"/>
      <c r="CF1550" s="985"/>
      <c r="CG1550" s="985"/>
      <c r="CH1550" s="985"/>
      <c r="CI1550" s="985"/>
      <c r="CJ1550" s="985"/>
      <c r="CK1550" s="985"/>
      <c r="CL1550" s="985"/>
      <c r="CM1550" s="985"/>
      <c r="CN1550" s="985"/>
      <c r="CO1550" s="985"/>
      <c r="CP1550" s="985"/>
      <c r="CQ1550" s="985"/>
      <c r="CR1550" s="985"/>
      <c r="CS1550" s="985"/>
      <c r="CT1550" s="985"/>
      <c r="CU1550" s="1747"/>
      <c r="CV1550" s="985"/>
      <c r="CW1550" s="1747"/>
      <c r="CX1550" s="985"/>
      <c r="CY1550" s="1747"/>
      <c r="CZ1550" s="985"/>
      <c r="DA1550" s="985"/>
      <c r="DB1550" s="985"/>
      <c r="DC1550" s="985"/>
      <c r="DD1550" s="1747"/>
      <c r="DE1550" s="985"/>
      <c r="DF1550" s="1747"/>
      <c r="DG1550" s="985"/>
      <c r="DH1550" s="1747"/>
      <c r="DI1550" s="985"/>
      <c r="DJ1550" s="985"/>
      <c r="DK1550" s="985"/>
      <c r="DL1550" s="985"/>
      <c r="DM1550" s="985"/>
      <c r="DN1550" s="985"/>
      <c r="DO1550" s="985"/>
      <c r="DP1550" s="985"/>
      <c r="DQ1550" s="985"/>
      <c r="DR1550" s="985"/>
      <c r="DS1550" s="985"/>
      <c r="DT1550" s="985"/>
      <c r="DU1550" s="1748">
        <f t="shared" si="1361"/>
        <v>0</v>
      </c>
      <c r="DV1550" s="1749">
        <f t="shared" si="1366"/>
        <v>0</v>
      </c>
      <c r="DW1550" s="1749">
        <f t="shared" si="1355"/>
        <v>0</v>
      </c>
      <c r="DX1550" s="1749">
        <f t="shared" si="1363"/>
        <v>0</v>
      </c>
      <c r="DY1550" s="1749">
        <f t="shared" si="1364"/>
        <v>0</v>
      </c>
      <c r="DZ1550" s="985"/>
      <c r="EA1550" s="985"/>
      <c r="EB1550" s="985"/>
      <c r="EC1550" s="985"/>
      <c r="ED1550" s="985"/>
      <c r="EE1550" s="985"/>
      <c r="EF1550" s="985"/>
      <c r="EG1550" s="985"/>
      <c r="EH1550" s="985"/>
      <c r="EI1550" s="985"/>
      <c r="EJ1550" s="985"/>
      <c r="EK1550" s="985"/>
      <c r="EL1550" s="985"/>
      <c r="EM1550" s="985"/>
      <c r="EN1550" s="985"/>
      <c r="EO1550" s="985"/>
      <c r="EP1550" s="985"/>
      <c r="EQ1550" s="985"/>
      <c r="ER1550" s="985"/>
      <c r="ES1550" s="985"/>
      <c r="ET1550" s="985"/>
      <c r="EU1550" s="985"/>
      <c r="EV1550" s="985"/>
      <c r="EW1550" s="985"/>
      <c r="EX1550" s="985"/>
      <c r="EY1550" s="985"/>
      <c r="EZ1550" s="985"/>
      <c r="FA1550" s="985"/>
      <c r="FB1550" s="985"/>
      <c r="FC1550" s="985"/>
      <c r="FD1550" s="985"/>
      <c r="FE1550" s="985"/>
      <c r="FF1550" s="985"/>
      <c r="FG1550" s="985"/>
      <c r="FH1550" s="985"/>
      <c r="FI1550" s="1374"/>
    </row>
    <row r="1551" spans="1:165" s="1995" customFormat="1" ht="48" hidden="1" customHeight="1" x14ac:dyDescent="0.25">
      <c r="A1551" s="1979">
        <v>2026</v>
      </c>
      <c r="B1551" s="891">
        <v>479</v>
      </c>
      <c r="C1551" s="891" t="s">
        <v>58</v>
      </c>
      <c r="D1551" s="891">
        <v>3000654</v>
      </c>
      <c r="E1551" s="891">
        <v>5005023</v>
      </c>
      <c r="F1551" s="891" t="s">
        <v>990</v>
      </c>
      <c r="G1551" s="1979" t="s">
        <v>991</v>
      </c>
      <c r="H1551" s="1979">
        <v>94</v>
      </c>
      <c r="I1551" s="892" t="s">
        <v>992</v>
      </c>
      <c r="J1551" s="893" t="s">
        <v>10</v>
      </c>
      <c r="K1551" s="893" t="s">
        <v>60</v>
      </c>
      <c r="L1551" s="891" t="str">
        <f t="shared" si="1362"/>
        <v>2.3</v>
      </c>
      <c r="M1551" s="1981" t="s">
        <v>62</v>
      </c>
      <c r="N1551" s="894"/>
      <c r="O1551" s="1979" t="s">
        <v>1022</v>
      </c>
      <c r="P1551" s="1979" t="s">
        <v>65</v>
      </c>
      <c r="Q1551" s="1983">
        <v>1</v>
      </c>
      <c r="R1551" s="2065">
        <v>6000</v>
      </c>
      <c r="S1551" s="1979"/>
      <c r="T1551" s="1979"/>
      <c r="U1551" s="1985">
        <v>15</v>
      </c>
      <c r="V1551" s="1979"/>
      <c r="W1551" s="1986"/>
      <c r="X1551" s="298"/>
      <c r="Y1551" s="298"/>
      <c r="Z1551" s="299"/>
      <c r="AA1551" s="299"/>
      <c r="AB1551" s="299"/>
      <c r="AC1551" s="299"/>
      <c r="AD1551" s="299"/>
      <c r="AE1551" s="1984"/>
      <c r="AF1551" s="496">
        <f t="shared" si="1368"/>
        <v>0</v>
      </c>
      <c r="AG1551" s="356">
        <f t="shared" si="1369"/>
        <v>0</v>
      </c>
      <c r="AH1551" s="356">
        <f t="shared" si="1370"/>
        <v>3000</v>
      </c>
      <c r="AI1551" s="356">
        <f t="shared" si="1371"/>
        <v>0</v>
      </c>
      <c r="AJ1551" s="356">
        <f t="shared" si="1372"/>
        <v>0</v>
      </c>
      <c r="AK1551" s="356">
        <f t="shared" si="1373"/>
        <v>0</v>
      </c>
      <c r="AL1551" s="356">
        <f t="shared" si="1374"/>
        <v>0</v>
      </c>
      <c r="AM1551" s="356">
        <f t="shared" si="1375"/>
        <v>0</v>
      </c>
      <c r="AN1551" s="356">
        <f t="shared" si="1376"/>
        <v>0</v>
      </c>
      <c r="AO1551" s="356">
        <f t="shared" si="1377"/>
        <v>0</v>
      </c>
      <c r="AP1551" s="356">
        <f t="shared" si="1378"/>
        <v>0</v>
      </c>
      <c r="AQ1551" s="487">
        <f t="shared" si="1379"/>
        <v>0</v>
      </c>
      <c r="AR1551" s="2066">
        <f>+ROUNDUP(SUM(AF1551:AQ1551),0)</f>
        <v>3000</v>
      </c>
      <c r="AS1551" s="1990" t="s">
        <v>994</v>
      </c>
      <c r="AT1551" s="897"/>
      <c r="AU1551" s="897" t="s">
        <v>3535</v>
      </c>
      <c r="AV1551" s="897" t="s">
        <v>3536</v>
      </c>
      <c r="AW1551" s="940">
        <v>46058</v>
      </c>
      <c r="AX1551" s="897" t="s">
        <v>3537</v>
      </c>
      <c r="AY1551" s="940">
        <v>46078</v>
      </c>
      <c r="AZ1551" s="897"/>
      <c r="BA1551" s="898" t="s">
        <v>3538</v>
      </c>
      <c r="BB1551" s="1992" t="s">
        <v>995</v>
      </c>
      <c r="BC1551" s="897" t="s">
        <v>4036</v>
      </c>
      <c r="BD1551" s="897" t="s">
        <v>4037</v>
      </c>
      <c r="BE1551" s="896" t="s">
        <v>3766</v>
      </c>
      <c r="BF1551" s="940">
        <v>46083</v>
      </c>
      <c r="BG1551" s="897"/>
      <c r="BH1551" s="687"/>
      <c r="BI1551" s="687"/>
      <c r="BJ1551" s="896"/>
      <c r="BK1551" s="687"/>
      <c r="BL1551" s="373"/>
      <c r="BM1551" s="373"/>
      <c r="BN1551" s="687">
        <v>2005</v>
      </c>
      <c r="BO1551" s="903"/>
      <c r="BP1551" s="903" t="s">
        <v>3532</v>
      </c>
      <c r="BQ1551" s="903"/>
      <c r="BR1551" s="903"/>
      <c r="BS1551" s="2064" t="s">
        <v>1023</v>
      </c>
      <c r="BT1551" s="336" t="s">
        <v>1024</v>
      </c>
      <c r="BU1551" s="336" t="s">
        <v>1025</v>
      </c>
      <c r="BV1551" s="537">
        <v>25558709</v>
      </c>
      <c r="BW1551" s="538">
        <v>10255587094</v>
      </c>
      <c r="BX1551" s="906">
        <v>6000</v>
      </c>
      <c r="BY1551" s="907">
        <v>46082</v>
      </c>
      <c r="BZ1551" s="907">
        <v>46096</v>
      </c>
      <c r="CA1551" s="897"/>
      <c r="CB1551" s="897"/>
      <c r="CC1551" s="897"/>
      <c r="CD1551" s="897"/>
      <c r="CE1551" s="897"/>
      <c r="CF1551" s="897"/>
      <c r="CG1551" s="897"/>
      <c r="CH1551" s="897"/>
      <c r="CI1551" s="897"/>
      <c r="CJ1551" s="897"/>
      <c r="CK1551" s="897"/>
      <c r="CL1551" s="897"/>
      <c r="CM1551" s="897"/>
      <c r="CN1551" s="897"/>
      <c r="CO1551" s="897"/>
      <c r="CP1551" s="897"/>
      <c r="CQ1551" s="897"/>
      <c r="CR1551" s="897"/>
      <c r="CS1551" s="897"/>
      <c r="CT1551" s="897">
        <v>15</v>
      </c>
      <c r="CU1551" s="909">
        <f t="shared" ref="CU1551:CU1566" si="1380">AH1551</f>
        <v>3000</v>
      </c>
      <c r="CV1551" s="897">
        <v>15</v>
      </c>
      <c r="CW1551" s="633">
        <f t="shared" ref="CW1551:CW1566" si="1381">(R1551/30*CV1551)*Q1551</f>
        <v>3000</v>
      </c>
      <c r="CX1551" s="897">
        <v>15</v>
      </c>
      <c r="CY1551" s="633">
        <f t="shared" ref="CY1551:CY1566" si="1382">(R1551/30*CX1551)*Q1551</f>
        <v>3000</v>
      </c>
      <c r="CZ1551" s="897"/>
      <c r="DA1551" s="897"/>
      <c r="DB1551" s="897"/>
      <c r="DC1551" s="897">
        <f t="shared" ref="DC1551:DC1578" si="1383">V1551</f>
        <v>0</v>
      </c>
      <c r="DD1551" s="946">
        <f t="shared" ref="DD1551:DD1582" si="1384">AI1551</f>
        <v>0</v>
      </c>
      <c r="DE1551" s="897"/>
      <c r="DF1551" s="946">
        <f t="shared" ref="DF1551:DF1582" si="1385">(R1551/30*DE1551)*Q1551</f>
        <v>0</v>
      </c>
      <c r="DG1551" s="897"/>
      <c r="DH1551" s="946">
        <f t="shared" ref="DH1551:DH1582" si="1386">(R1551/30*DG1551)*Q1551</f>
        <v>0</v>
      </c>
      <c r="DI1551" s="897"/>
      <c r="DJ1551" s="898"/>
      <c r="DK1551" s="898"/>
      <c r="DL1551" s="898"/>
      <c r="DM1551" s="898"/>
      <c r="DN1551" s="898"/>
      <c r="DO1551" s="898"/>
      <c r="DP1551" s="898"/>
      <c r="DQ1551" s="898"/>
      <c r="DR1551" s="898"/>
      <c r="DS1551" s="898"/>
      <c r="DU1551" s="1996">
        <f t="shared" si="1361"/>
        <v>3000</v>
      </c>
      <c r="DV1551" s="1997">
        <f t="shared" si="1366"/>
        <v>3000</v>
      </c>
      <c r="DW1551" s="1997">
        <f t="shared" si="1355"/>
        <v>3000</v>
      </c>
      <c r="DX1551" s="1997">
        <f t="shared" si="1363"/>
        <v>0</v>
      </c>
      <c r="DY1551" s="1997">
        <f t="shared" si="1364"/>
        <v>0</v>
      </c>
    </row>
    <row r="1552" spans="1:165" s="1956" customFormat="1" ht="48" hidden="1" customHeight="1" x14ac:dyDescent="0.25">
      <c r="A1552" s="1980">
        <v>2026</v>
      </c>
      <c r="B1552" s="947">
        <v>479</v>
      </c>
      <c r="C1552" s="947" t="s">
        <v>58</v>
      </c>
      <c r="D1552" s="947">
        <v>3000654</v>
      </c>
      <c r="E1552" s="947">
        <v>5005023</v>
      </c>
      <c r="F1552" s="947" t="s">
        <v>990</v>
      </c>
      <c r="G1552" s="1980" t="s">
        <v>991</v>
      </c>
      <c r="H1552" s="1980">
        <v>94</v>
      </c>
      <c r="I1552" s="948" t="s">
        <v>992</v>
      </c>
      <c r="J1552" s="949" t="s">
        <v>10</v>
      </c>
      <c r="K1552" s="949" t="s">
        <v>60</v>
      </c>
      <c r="L1552" s="947" t="str">
        <f t="shared" si="1362"/>
        <v>2.3</v>
      </c>
      <c r="M1552" s="1982" t="s">
        <v>62</v>
      </c>
      <c r="N1552" s="950"/>
      <c r="O1552" s="1980" t="s">
        <v>1022</v>
      </c>
      <c r="P1552" s="1980" t="s">
        <v>65</v>
      </c>
      <c r="Q1552" s="1987">
        <v>1</v>
      </c>
      <c r="R1552" s="1984">
        <v>6000</v>
      </c>
      <c r="S1552" s="1979"/>
      <c r="T1552" s="1979"/>
      <c r="U1552" s="1985">
        <v>15</v>
      </c>
      <c r="V1552" s="1979">
        <v>0</v>
      </c>
      <c r="W1552" s="1986"/>
      <c r="X1552" s="298"/>
      <c r="Y1552" s="298"/>
      <c r="Z1552" s="299"/>
      <c r="AA1552" s="299"/>
      <c r="AB1552" s="299"/>
      <c r="AC1552" s="299"/>
      <c r="AD1552" s="299"/>
      <c r="AE1552" s="1984"/>
      <c r="AF1552" s="497">
        <f t="shared" si="1368"/>
        <v>0</v>
      </c>
      <c r="AG1552" s="327">
        <f t="shared" si="1369"/>
        <v>0</v>
      </c>
      <c r="AH1552" s="327">
        <f t="shared" si="1370"/>
        <v>3000</v>
      </c>
      <c r="AI1552" s="327">
        <f t="shared" si="1371"/>
        <v>0</v>
      </c>
      <c r="AJ1552" s="327">
        <f t="shared" si="1372"/>
        <v>0</v>
      </c>
      <c r="AK1552" s="327">
        <f t="shared" si="1373"/>
        <v>0</v>
      </c>
      <c r="AL1552" s="327">
        <f t="shared" si="1374"/>
        <v>0</v>
      </c>
      <c r="AM1552" s="327">
        <f t="shared" si="1375"/>
        <v>0</v>
      </c>
      <c r="AN1552" s="327">
        <f t="shared" si="1376"/>
        <v>0</v>
      </c>
      <c r="AO1552" s="327">
        <f t="shared" si="1377"/>
        <v>0</v>
      </c>
      <c r="AP1552" s="327">
        <f t="shared" si="1378"/>
        <v>0</v>
      </c>
      <c r="AQ1552" s="488">
        <f t="shared" si="1379"/>
        <v>0</v>
      </c>
      <c r="AR1552" s="1985">
        <v>6000</v>
      </c>
      <c r="AS1552" s="1953" t="s">
        <v>994</v>
      </c>
      <c r="AT1552" s="953"/>
      <c r="AU1552" s="1117" t="s">
        <v>3535</v>
      </c>
      <c r="AV1552" s="1019" t="s">
        <v>3536</v>
      </c>
      <c r="AW1552" s="1206">
        <v>46058</v>
      </c>
      <c r="AX1552" s="1019" t="s">
        <v>3537</v>
      </c>
      <c r="AY1552" s="1206">
        <v>46078</v>
      </c>
      <c r="AZ1552" s="1141"/>
      <c r="BA1552" s="963" t="s">
        <v>3538</v>
      </c>
      <c r="BB1552" s="614" t="s">
        <v>1021</v>
      </c>
      <c r="BC1552" s="953"/>
      <c r="BD1552" s="953"/>
      <c r="BE1552" s="953"/>
      <c r="BF1552" s="958">
        <v>46083</v>
      </c>
      <c r="BG1552" s="953"/>
      <c r="BH1552" s="1022"/>
      <c r="BI1552" s="1022"/>
      <c r="BJ1552" s="952"/>
      <c r="BK1552" s="1022"/>
      <c r="BL1552" s="955"/>
      <c r="BM1552" s="955"/>
      <c r="BN1552" s="1022"/>
      <c r="BO1552" s="956"/>
      <c r="BP1552" s="956"/>
      <c r="BQ1552" s="956"/>
      <c r="BR1552" s="956"/>
      <c r="BT1552" s="953"/>
      <c r="BU1552" s="953"/>
      <c r="BV1552" s="1750"/>
      <c r="BW1552" s="1751"/>
      <c r="BX1552" s="1014"/>
      <c r="BY1552" s="953"/>
      <c r="BZ1552" s="953"/>
      <c r="CA1552" s="953"/>
      <c r="CB1552" s="953"/>
      <c r="CC1552" s="953"/>
      <c r="CD1552" s="953"/>
      <c r="CE1552" s="953"/>
      <c r="CF1552" s="953"/>
      <c r="CG1552" s="953"/>
      <c r="CH1552" s="953"/>
      <c r="CI1552" s="953"/>
      <c r="CJ1552" s="953"/>
      <c r="CK1552" s="953"/>
      <c r="CL1552" s="953"/>
      <c r="CM1552" s="953"/>
      <c r="CN1552" s="953"/>
      <c r="CO1552" s="953"/>
      <c r="CP1552" s="953"/>
      <c r="CQ1552" s="953"/>
      <c r="CR1552" s="953"/>
      <c r="CS1552" s="953"/>
      <c r="CT1552" s="953"/>
      <c r="CU1552" s="961">
        <f t="shared" si="1380"/>
        <v>3000</v>
      </c>
      <c r="CV1552" s="953"/>
      <c r="CW1552" s="962">
        <f t="shared" si="1381"/>
        <v>0</v>
      </c>
      <c r="CX1552" s="953"/>
      <c r="CY1552" s="962">
        <f t="shared" si="1382"/>
        <v>0</v>
      </c>
      <c r="CZ1552" s="953"/>
      <c r="DA1552" s="953"/>
      <c r="DB1552" s="953"/>
      <c r="DC1552" s="953">
        <f t="shared" si="1383"/>
        <v>0</v>
      </c>
      <c r="DD1552" s="995">
        <f t="shared" si="1384"/>
        <v>0</v>
      </c>
      <c r="DE1552" s="953"/>
      <c r="DF1552" s="995">
        <f t="shared" si="1385"/>
        <v>0</v>
      </c>
      <c r="DG1552" s="953"/>
      <c r="DH1552" s="995">
        <f t="shared" si="1386"/>
        <v>0</v>
      </c>
      <c r="DI1552" s="953"/>
      <c r="DJ1552" s="963"/>
      <c r="DK1552" s="963"/>
      <c r="DL1552" s="963"/>
      <c r="DM1552" s="963"/>
      <c r="DN1552" s="963"/>
      <c r="DO1552" s="963"/>
      <c r="DP1552" s="963"/>
      <c r="DQ1552" s="963"/>
      <c r="DR1552" s="963"/>
      <c r="DS1552" s="963"/>
      <c r="DU1552" s="2074">
        <f t="shared" si="1361"/>
        <v>6000</v>
      </c>
      <c r="DV1552" s="2075">
        <f t="shared" si="1366"/>
        <v>0</v>
      </c>
      <c r="DW1552" s="2075">
        <f t="shared" si="1355"/>
        <v>0</v>
      </c>
      <c r="DX1552" s="2075">
        <f t="shared" si="1363"/>
        <v>6000</v>
      </c>
      <c r="DY1552" s="2075">
        <f t="shared" si="1364"/>
        <v>6000</v>
      </c>
    </row>
    <row r="1553" spans="1:134" s="897" customFormat="1" ht="48" hidden="1" customHeight="1" x14ac:dyDescent="0.25">
      <c r="A1553" s="891">
        <v>2026</v>
      </c>
      <c r="B1553" s="891">
        <v>479</v>
      </c>
      <c r="C1553" s="891" t="s">
        <v>58</v>
      </c>
      <c r="D1553" s="891">
        <v>3000654</v>
      </c>
      <c r="E1553" s="891">
        <v>5005023</v>
      </c>
      <c r="F1553" s="891" t="s">
        <v>1003</v>
      </c>
      <c r="G1553" s="891" t="s">
        <v>3543</v>
      </c>
      <c r="H1553" s="891">
        <v>97</v>
      </c>
      <c r="I1553" s="892" t="s">
        <v>992</v>
      </c>
      <c r="J1553" s="893" t="s">
        <v>10</v>
      </c>
      <c r="K1553" s="893" t="s">
        <v>60</v>
      </c>
      <c r="L1553" s="891" t="str">
        <f t="shared" si="1362"/>
        <v>2.3</v>
      </c>
      <c r="M1553" s="894" t="s">
        <v>62</v>
      </c>
      <c r="N1553" s="894"/>
      <c r="O1553" s="891" t="s">
        <v>1086</v>
      </c>
      <c r="P1553" s="891" t="s">
        <v>65</v>
      </c>
      <c r="Q1553" s="895">
        <v>1</v>
      </c>
      <c r="R1553" s="513">
        <v>5500</v>
      </c>
      <c r="S1553" s="891"/>
      <c r="T1553" s="891"/>
      <c r="U1553" s="284">
        <v>15</v>
      </c>
      <c r="V1553" s="284">
        <v>30</v>
      </c>
      <c r="W1553" s="298"/>
      <c r="X1553" s="298"/>
      <c r="Y1553" s="298"/>
      <c r="Z1553" s="299"/>
      <c r="AA1553" s="299"/>
      <c r="AB1553" s="299"/>
      <c r="AC1553" s="299"/>
      <c r="AD1553" s="299"/>
      <c r="AE1553" s="297"/>
      <c r="AF1553" s="497">
        <f t="shared" si="1368"/>
        <v>0</v>
      </c>
      <c r="AG1553" s="327">
        <f t="shared" si="1369"/>
        <v>0</v>
      </c>
      <c r="AH1553" s="327">
        <f t="shared" si="1370"/>
        <v>2750</v>
      </c>
      <c r="AI1553" s="327">
        <f t="shared" si="1371"/>
        <v>5500</v>
      </c>
      <c r="AJ1553" s="327">
        <f t="shared" si="1372"/>
        <v>0</v>
      </c>
      <c r="AK1553" s="327">
        <f t="shared" si="1373"/>
        <v>0</v>
      </c>
      <c r="AL1553" s="327">
        <f t="shared" si="1374"/>
        <v>0</v>
      </c>
      <c r="AM1553" s="327">
        <f t="shared" si="1375"/>
        <v>0</v>
      </c>
      <c r="AN1553" s="327">
        <f t="shared" si="1376"/>
        <v>0</v>
      </c>
      <c r="AO1553" s="327">
        <f t="shared" si="1377"/>
        <v>0</v>
      </c>
      <c r="AP1553" s="327">
        <f t="shared" si="1378"/>
        <v>0</v>
      </c>
      <c r="AQ1553" s="488">
        <f t="shared" si="1379"/>
        <v>0</v>
      </c>
      <c r="AR1553" s="377">
        <v>8250</v>
      </c>
      <c r="AS1553" s="896" t="s">
        <v>994</v>
      </c>
      <c r="AU1553" s="897" t="s">
        <v>3535</v>
      </c>
      <c r="AV1553" s="897" t="s">
        <v>3536</v>
      </c>
      <c r="AW1553" s="940">
        <v>46058</v>
      </c>
      <c r="AX1553" s="897" t="s">
        <v>3537</v>
      </c>
      <c r="AY1553" s="940">
        <v>46078</v>
      </c>
      <c r="BA1553" s="898" t="s">
        <v>3538</v>
      </c>
      <c r="BB1553" s="899" t="s">
        <v>995</v>
      </c>
      <c r="BC1553" s="897" t="s">
        <v>3545</v>
      </c>
      <c r="BD1553" s="897" t="s">
        <v>3546</v>
      </c>
      <c r="BE1553" s="897" t="s">
        <v>3547</v>
      </c>
      <c r="BF1553" s="940">
        <v>46086</v>
      </c>
      <c r="BH1553" s="687"/>
      <c r="BI1553" s="687"/>
      <c r="BJ1553" s="896"/>
      <c r="BK1553" s="687"/>
      <c r="BL1553" s="373"/>
      <c r="BM1553" s="373"/>
      <c r="BN1553" s="687">
        <v>5471</v>
      </c>
      <c r="BO1553" s="902"/>
      <c r="BP1553" s="903" t="s">
        <v>3458</v>
      </c>
      <c r="BQ1553" s="902"/>
      <c r="BR1553" s="902"/>
      <c r="BS1553" s="336" t="s">
        <v>1271</v>
      </c>
      <c r="BT1553" s="336" t="s">
        <v>1992</v>
      </c>
      <c r="BU1553" s="336" t="s">
        <v>4038</v>
      </c>
      <c r="BV1553" s="673">
        <v>46901338</v>
      </c>
      <c r="BW1553" s="1301">
        <v>10469013389</v>
      </c>
      <c r="BX1553" s="906">
        <v>5500</v>
      </c>
      <c r="BY1553" s="907">
        <v>46097</v>
      </c>
      <c r="BZ1553" s="907">
        <v>46142</v>
      </c>
      <c r="CT1553" s="897">
        <v>15</v>
      </c>
      <c r="CU1553" s="909">
        <f t="shared" si="1380"/>
        <v>2750</v>
      </c>
      <c r="CV1553" s="897">
        <v>15</v>
      </c>
      <c r="CW1553" s="633">
        <f t="shared" si="1381"/>
        <v>2750</v>
      </c>
      <c r="CX1553" s="897">
        <v>15</v>
      </c>
      <c r="CY1553" s="633">
        <f t="shared" si="1382"/>
        <v>2750</v>
      </c>
      <c r="CZ1553" s="633">
        <f>CU1553-CW1553</f>
        <v>0</v>
      </c>
      <c r="DA1553" s="633">
        <f>CU1553-CY1553</f>
        <v>0</v>
      </c>
      <c r="DC1553" s="897">
        <f t="shared" si="1383"/>
        <v>30</v>
      </c>
      <c r="DD1553" s="946">
        <f t="shared" si="1384"/>
        <v>5500</v>
      </c>
      <c r="DE1553" s="897">
        <v>30</v>
      </c>
      <c r="DF1553" s="946">
        <f t="shared" si="1385"/>
        <v>5500</v>
      </c>
      <c r="DG1553" s="897">
        <v>30</v>
      </c>
      <c r="DH1553" s="946">
        <f t="shared" si="1386"/>
        <v>5500</v>
      </c>
      <c r="DJ1553" s="898"/>
      <c r="DK1553" s="898"/>
      <c r="DL1553" s="898"/>
      <c r="DM1553" s="898"/>
      <c r="DN1553" s="898"/>
      <c r="DO1553" s="898"/>
      <c r="DP1553" s="898"/>
      <c r="DQ1553" s="898"/>
      <c r="DR1553" s="898"/>
      <c r="DS1553" s="898"/>
      <c r="DU1553" s="909">
        <f t="shared" si="1361"/>
        <v>8250</v>
      </c>
      <c r="DV1553" s="633">
        <f t="shared" si="1366"/>
        <v>8250</v>
      </c>
      <c r="DW1553" s="633">
        <f t="shared" si="1355"/>
        <v>8250</v>
      </c>
      <c r="DX1553" s="633">
        <f t="shared" si="1363"/>
        <v>0</v>
      </c>
      <c r="DY1553" s="633">
        <f t="shared" si="1364"/>
        <v>0</v>
      </c>
    </row>
    <row r="1554" spans="1:134" s="2005" customFormat="1" ht="48" hidden="1" customHeight="1" x14ac:dyDescent="0.25">
      <c r="A1554" s="2001">
        <v>2026</v>
      </c>
      <c r="B1554" s="966">
        <v>479</v>
      </c>
      <c r="C1554" s="966" t="s">
        <v>58</v>
      </c>
      <c r="D1554" s="966">
        <v>3000654</v>
      </c>
      <c r="E1554" s="966">
        <v>5005023</v>
      </c>
      <c r="F1554" s="966" t="s">
        <v>990</v>
      </c>
      <c r="G1554" s="2001" t="s">
        <v>991</v>
      </c>
      <c r="H1554" s="2001">
        <v>94</v>
      </c>
      <c r="I1554" s="967" t="s">
        <v>992</v>
      </c>
      <c r="J1554" s="968" t="s">
        <v>10</v>
      </c>
      <c r="K1554" s="968" t="s">
        <v>60</v>
      </c>
      <c r="L1554" s="966" t="str">
        <f t="shared" si="1362"/>
        <v>2.3</v>
      </c>
      <c r="M1554" s="2002" t="s">
        <v>62</v>
      </c>
      <c r="N1554" s="969"/>
      <c r="O1554" s="2001" t="s">
        <v>1086</v>
      </c>
      <c r="P1554" s="2001" t="s">
        <v>65</v>
      </c>
      <c r="Q1554" s="2003">
        <v>1</v>
      </c>
      <c r="R1554" s="1984">
        <v>5500</v>
      </c>
      <c r="S1554" s="1979"/>
      <c r="T1554" s="1979"/>
      <c r="U1554" s="1985">
        <v>15</v>
      </c>
      <c r="V1554" s="1979"/>
      <c r="W1554" s="1986"/>
      <c r="X1554" s="298"/>
      <c r="Y1554" s="298"/>
      <c r="Z1554" s="299"/>
      <c r="AA1554" s="299"/>
      <c r="AB1554" s="299"/>
      <c r="AC1554" s="299"/>
      <c r="AD1554" s="299"/>
      <c r="AE1554" s="1984"/>
      <c r="AF1554" s="497">
        <f t="shared" si="1368"/>
        <v>0</v>
      </c>
      <c r="AG1554" s="327">
        <f t="shared" si="1369"/>
        <v>0</v>
      </c>
      <c r="AH1554" s="327">
        <f t="shared" si="1370"/>
        <v>2750</v>
      </c>
      <c r="AI1554" s="327">
        <f t="shared" si="1371"/>
        <v>0</v>
      </c>
      <c r="AJ1554" s="327">
        <f t="shared" si="1372"/>
        <v>0</v>
      </c>
      <c r="AK1554" s="327">
        <f t="shared" si="1373"/>
        <v>0</v>
      </c>
      <c r="AL1554" s="327">
        <f t="shared" si="1374"/>
        <v>0</v>
      </c>
      <c r="AM1554" s="327">
        <f t="shared" si="1375"/>
        <v>0</v>
      </c>
      <c r="AN1554" s="327">
        <f t="shared" si="1376"/>
        <v>0</v>
      </c>
      <c r="AO1554" s="327">
        <f t="shared" si="1377"/>
        <v>0</v>
      </c>
      <c r="AP1554" s="327">
        <f t="shared" si="1378"/>
        <v>0</v>
      </c>
      <c r="AQ1554" s="488">
        <f t="shared" si="1379"/>
        <v>0</v>
      </c>
      <c r="AR1554" s="1985">
        <v>2200</v>
      </c>
      <c r="AS1554" s="2008" t="s">
        <v>994</v>
      </c>
      <c r="AT1554" s="972"/>
      <c r="AU1554" s="1171" t="s">
        <v>3535</v>
      </c>
      <c r="AV1554" s="675" t="s">
        <v>3536</v>
      </c>
      <c r="AW1554" s="1165">
        <v>46058</v>
      </c>
      <c r="AX1554" s="675" t="s">
        <v>3537</v>
      </c>
      <c r="AY1554" s="1165">
        <v>46078</v>
      </c>
      <c r="AZ1554" s="1326"/>
      <c r="BA1554" s="977" t="s">
        <v>3538</v>
      </c>
      <c r="BB1554" s="2092" t="s">
        <v>995</v>
      </c>
      <c r="BC1554" s="972" t="s">
        <v>4039</v>
      </c>
      <c r="BD1554" s="972" t="s">
        <v>4040</v>
      </c>
      <c r="BE1554" s="972" t="s">
        <v>3766</v>
      </c>
      <c r="BF1554" s="1008">
        <v>46083</v>
      </c>
      <c r="BG1554" s="972"/>
      <c r="BH1554" s="694"/>
      <c r="BI1554" s="694"/>
      <c r="BJ1554" s="971"/>
      <c r="BK1554" s="694"/>
      <c r="BL1554" s="973"/>
      <c r="BM1554" s="973"/>
      <c r="BN1554" s="694">
        <v>5030</v>
      </c>
      <c r="BO1554" s="1011"/>
      <c r="BP1554" s="1011" t="s">
        <v>3532</v>
      </c>
      <c r="BQ1554" s="1011"/>
      <c r="BR1554" s="1011"/>
      <c r="BS1554" s="2093" t="s">
        <v>1271</v>
      </c>
      <c r="BT1554" s="383" t="s">
        <v>1992</v>
      </c>
      <c r="BU1554" s="383" t="s">
        <v>4038</v>
      </c>
      <c r="BV1554" s="673">
        <v>46901338</v>
      </c>
      <c r="BW1554" s="1301">
        <v>10469013389</v>
      </c>
      <c r="BX1554" s="1012">
        <v>5500</v>
      </c>
      <c r="BY1554" s="1013">
        <v>46085</v>
      </c>
      <c r="BZ1554" s="1013">
        <v>46096</v>
      </c>
      <c r="CA1554" s="972"/>
      <c r="CB1554" s="972"/>
      <c r="CC1554" s="972"/>
      <c r="CD1554" s="972"/>
      <c r="CE1554" s="972"/>
      <c r="CF1554" s="972"/>
      <c r="CG1554" s="972"/>
      <c r="CH1554" s="972"/>
      <c r="CI1554" s="972"/>
      <c r="CJ1554" s="972"/>
      <c r="CK1554" s="972"/>
      <c r="CL1554" s="972"/>
      <c r="CM1554" s="972"/>
      <c r="CN1554" s="972"/>
      <c r="CO1554" s="972"/>
      <c r="CP1554" s="972"/>
      <c r="CQ1554" s="972"/>
      <c r="CR1554" s="972"/>
      <c r="CS1554" s="972"/>
      <c r="CT1554" s="972">
        <v>15</v>
      </c>
      <c r="CU1554" s="1043">
        <f t="shared" si="1380"/>
        <v>2750</v>
      </c>
      <c r="CV1554" s="972">
        <v>12</v>
      </c>
      <c r="CW1554" s="1043">
        <f t="shared" si="1381"/>
        <v>2200</v>
      </c>
      <c r="CX1554" s="972">
        <v>12</v>
      </c>
      <c r="CY1554" s="1043">
        <f t="shared" si="1382"/>
        <v>2200</v>
      </c>
      <c r="CZ1554" s="976">
        <f>CU1554-CW1554</f>
        <v>550</v>
      </c>
      <c r="DA1554" s="976">
        <f>CU1554-CY1554</f>
        <v>550</v>
      </c>
      <c r="DB1554" s="972"/>
      <c r="DC1554" s="972">
        <f t="shared" si="1383"/>
        <v>0</v>
      </c>
      <c r="DD1554" s="1043">
        <f t="shared" si="1384"/>
        <v>0</v>
      </c>
      <c r="DE1554" s="972"/>
      <c r="DF1554" s="1043">
        <f t="shared" si="1385"/>
        <v>0</v>
      </c>
      <c r="DG1554" s="972"/>
      <c r="DH1554" s="1043">
        <f t="shared" si="1386"/>
        <v>0</v>
      </c>
      <c r="DI1554" s="972"/>
      <c r="DJ1554" s="977"/>
      <c r="DK1554" s="977"/>
      <c r="DL1554" s="977"/>
      <c r="DM1554" s="977"/>
      <c r="DN1554" s="977"/>
      <c r="DO1554" s="977"/>
      <c r="DP1554" s="977"/>
      <c r="DQ1554" s="977"/>
      <c r="DR1554" s="977"/>
      <c r="DS1554" s="977"/>
      <c r="DU1554" s="2094">
        <f t="shared" si="1361"/>
        <v>2200</v>
      </c>
      <c r="DV1554" s="2095">
        <f t="shared" si="1366"/>
        <v>2200</v>
      </c>
      <c r="DW1554" s="2095">
        <f t="shared" si="1355"/>
        <v>2200</v>
      </c>
      <c r="DX1554" s="2095">
        <f t="shared" si="1363"/>
        <v>0</v>
      </c>
      <c r="DY1554" s="2095">
        <f t="shared" si="1364"/>
        <v>0</v>
      </c>
    </row>
    <row r="1555" spans="1:134" s="1995" customFormat="1" ht="48" hidden="1" customHeight="1" x14ac:dyDescent="0.25">
      <c r="A1555" s="1979">
        <v>2026</v>
      </c>
      <c r="B1555" s="891">
        <v>479</v>
      </c>
      <c r="C1555" s="891" t="s">
        <v>58</v>
      </c>
      <c r="D1555" s="891">
        <v>3000654</v>
      </c>
      <c r="E1555" s="891">
        <v>5005023</v>
      </c>
      <c r="F1555" s="891" t="s">
        <v>990</v>
      </c>
      <c r="G1555" s="1979" t="s">
        <v>991</v>
      </c>
      <c r="H1555" s="1979">
        <v>94</v>
      </c>
      <c r="I1555" s="892" t="s">
        <v>992</v>
      </c>
      <c r="J1555" s="893" t="s">
        <v>10</v>
      </c>
      <c r="K1555" s="893" t="s">
        <v>60</v>
      </c>
      <c r="L1555" s="891" t="str">
        <f t="shared" si="1362"/>
        <v>2.3</v>
      </c>
      <c r="M1555" s="1981" t="s">
        <v>62</v>
      </c>
      <c r="N1555" s="894"/>
      <c r="O1555" s="1979" t="s">
        <v>1098</v>
      </c>
      <c r="P1555" s="1979" t="s">
        <v>65</v>
      </c>
      <c r="Q1555" s="1983">
        <v>1</v>
      </c>
      <c r="R1555" s="1984">
        <v>5500</v>
      </c>
      <c r="S1555" s="1979"/>
      <c r="T1555" s="1979"/>
      <c r="U1555" s="1985">
        <v>15</v>
      </c>
      <c r="V1555" s="1979">
        <v>0</v>
      </c>
      <c r="W1555" s="1986"/>
      <c r="X1555" s="298"/>
      <c r="Y1555" s="298"/>
      <c r="Z1555" s="299"/>
      <c r="AA1555" s="299"/>
      <c r="AB1555" s="299"/>
      <c r="AC1555" s="299"/>
      <c r="AD1555" s="299"/>
      <c r="AE1555" s="1984"/>
      <c r="AF1555" s="497">
        <f t="shared" si="1368"/>
        <v>0</v>
      </c>
      <c r="AG1555" s="327">
        <f t="shared" si="1369"/>
        <v>0</v>
      </c>
      <c r="AH1555" s="327">
        <f t="shared" si="1370"/>
        <v>2750</v>
      </c>
      <c r="AI1555" s="327">
        <f t="shared" si="1371"/>
        <v>0</v>
      </c>
      <c r="AJ1555" s="327">
        <f t="shared" si="1372"/>
        <v>0</v>
      </c>
      <c r="AK1555" s="327">
        <f t="shared" si="1373"/>
        <v>0</v>
      </c>
      <c r="AL1555" s="327">
        <f t="shared" si="1374"/>
        <v>0</v>
      </c>
      <c r="AM1555" s="327">
        <f t="shared" si="1375"/>
        <v>0</v>
      </c>
      <c r="AN1555" s="327">
        <f t="shared" si="1376"/>
        <v>0</v>
      </c>
      <c r="AO1555" s="327">
        <f t="shared" si="1377"/>
        <v>0</v>
      </c>
      <c r="AP1555" s="327">
        <f t="shared" si="1378"/>
        <v>0</v>
      </c>
      <c r="AQ1555" s="488">
        <f t="shared" si="1379"/>
        <v>0</v>
      </c>
      <c r="AR1555" s="1985">
        <f>+ROUNDUP(SUM(AF1555:AQ1555),0)</f>
        <v>2750</v>
      </c>
      <c r="AS1555" s="1990" t="s">
        <v>994</v>
      </c>
      <c r="AT1555" s="897"/>
      <c r="AU1555" s="1186" t="s">
        <v>3535</v>
      </c>
      <c r="AV1555" s="612" t="s">
        <v>3536</v>
      </c>
      <c r="AW1555" s="632">
        <v>46058</v>
      </c>
      <c r="AX1555" s="612" t="s">
        <v>3537</v>
      </c>
      <c r="AY1555" s="632">
        <v>46078</v>
      </c>
      <c r="AZ1555" s="1331"/>
      <c r="BA1555" s="898" t="s">
        <v>3538</v>
      </c>
      <c r="BB1555" s="1992" t="s">
        <v>995</v>
      </c>
      <c r="BC1555" s="897" t="s">
        <v>4036</v>
      </c>
      <c r="BD1555" s="897" t="s">
        <v>4041</v>
      </c>
      <c r="BE1555" s="897" t="s">
        <v>4042</v>
      </c>
      <c r="BF1555" s="940">
        <v>46079</v>
      </c>
      <c r="BG1555" s="897"/>
      <c r="BH1555" s="687"/>
      <c r="BI1555" s="687"/>
      <c r="BJ1555" s="896"/>
      <c r="BK1555" s="687"/>
      <c r="BL1555" s="373"/>
      <c r="BM1555" s="373"/>
      <c r="BN1555" s="687">
        <v>2019</v>
      </c>
      <c r="BO1555" s="903"/>
      <c r="BP1555" s="903" t="s">
        <v>3532</v>
      </c>
      <c r="BQ1555" s="903"/>
      <c r="BR1555" s="903"/>
      <c r="BS1555" s="2064" t="s">
        <v>1099</v>
      </c>
      <c r="BT1555" s="336" t="s">
        <v>1100</v>
      </c>
      <c r="BU1555" s="336" t="s">
        <v>1101</v>
      </c>
      <c r="BV1555" s="1251">
        <v>41779939</v>
      </c>
      <c r="BW1555" s="1301">
        <v>10417799392</v>
      </c>
      <c r="BX1555" s="906">
        <v>5500</v>
      </c>
      <c r="BY1555" s="940">
        <v>46082</v>
      </c>
      <c r="BZ1555" s="940">
        <v>46096</v>
      </c>
      <c r="CA1555" s="897"/>
      <c r="CB1555" s="897"/>
      <c r="CC1555" s="897"/>
      <c r="CD1555" s="897"/>
      <c r="CE1555" s="897"/>
      <c r="CF1555" s="897"/>
      <c r="CG1555" s="897"/>
      <c r="CH1555" s="897"/>
      <c r="CI1555" s="897"/>
      <c r="CJ1555" s="897"/>
      <c r="CK1555" s="897"/>
      <c r="CL1555" s="897"/>
      <c r="CM1555" s="897"/>
      <c r="CN1555" s="897"/>
      <c r="CO1555" s="897"/>
      <c r="CP1555" s="897"/>
      <c r="CQ1555" s="897"/>
      <c r="CR1555" s="897"/>
      <c r="CS1555" s="897"/>
      <c r="CT1555" s="897">
        <v>15</v>
      </c>
      <c r="CU1555" s="909">
        <f t="shared" si="1380"/>
        <v>2750</v>
      </c>
      <c r="CV1555" s="897">
        <v>15</v>
      </c>
      <c r="CW1555" s="633">
        <f t="shared" si="1381"/>
        <v>2750</v>
      </c>
      <c r="CX1555" s="897">
        <v>15</v>
      </c>
      <c r="CY1555" s="633">
        <f t="shared" si="1382"/>
        <v>2750</v>
      </c>
      <c r="CZ1555" s="633">
        <f>CU1555-CW1555</f>
        <v>0</v>
      </c>
      <c r="DA1555" s="633">
        <f>CU1555-CY1555</f>
        <v>0</v>
      </c>
      <c r="DB1555" s="897"/>
      <c r="DC1555" s="897">
        <f t="shared" si="1383"/>
        <v>0</v>
      </c>
      <c r="DD1555" s="946">
        <f t="shared" si="1384"/>
        <v>0</v>
      </c>
      <c r="DE1555" s="897"/>
      <c r="DF1555" s="946">
        <f t="shared" si="1385"/>
        <v>0</v>
      </c>
      <c r="DG1555" s="897"/>
      <c r="DH1555" s="946">
        <f t="shared" si="1386"/>
        <v>0</v>
      </c>
      <c r="DI1555" s="897"/>
      <c r="DJ1555" s="898"/>
      <c r="DK1555" s="898"/>
      <c r="DL1555" s="898"/>
      <c r="DM1555" s="898"/>
      <c r="DN1555" s="898"/>
      <c r="DO1555" s="898"/>
      <c r="DP1555" s="898"/>
      <c r="DQ1555" s="898"/>
      <c r="DR1555" s="898"/>
      <c r="DS1555" s="898"/>
      <c r="DU1555" s="1996">
        <f t="shared" si="1361"/>
        <v>2750</v>
      </c>
      <c r="DV1555" s="1997">
        <f t="shared" si="1366"/>
        <v>2750</v>
      </c>
      <c r="DW1555" s="1997">
        <f t="shared" si="1355"/>
        <v>2750</v>
      </c>
      <c r="DX1555" s="1997">
        <f t="shared" si="1363"/>
        <v>0</v>
      </c>
      <c r="DY1555" s="1997">
        <f t="shared" si="1364"/>
        <v>0</v>
      </c>
    </row>
    <row r="1556" spans="1:134" s="897" customFormat="1" ht="48" hidden="1" customHeight="1" x14ac:dyDescent="0.25">
      <c r="A1556" s="891">
        <v>2026</v>
      </c>
      <c r="B1556" s="891">
        <v>479</v>
      </c>
      <c r="C1556" s="891" t="s">
        <v>58</v>
      </c>
      <c r="D1556" s="891">
        <v>3000654</v>
      </c>
      <c r="E1556" s="891">
        <v>5005023</v>
      </c>
      <c r="F1556" s="891" t="s">
        <v>1003</v>
      </c>
      <c r="G1556" s="891" t="s">
        <v>3543</v>
      </c>
      <c r="H1556" s="891">
        <v>97</v>
      </c>
      <c r="I1556" s="892" t="s">
        <v>992</v>
      </c>
      <c r="J1556" s="893" t="s">
        <v>10</v>
      </c>
      <c r="K1556" s="893" t="s">
        <v>60</v>
      </c>
      <c r="L1556" s="891" t="str">
        <f t="shared" si="1362"/>
        <v>2.3</v>
      </c>
      <c r="M1556" s="894" t="s">
        <v>62</v>
      </c>
      <c r="N1556" s="894"/>
      <c r="O1556" s="891" t="s">
        <v>1130</v>
      </c>
      <c r="P1556" s="891" t="s">
        <v>65</v>
      </c>
      <c r="Q1556" s="895">
        <v>1</v>
      </c>
      <c r="R1556" s="297">
        <v>7000</v>
      </c>
      <c r="S1556" s="891"/>
      <c r="T1556" s="891"/>
      <c r="U1556" s="284">
        <v>15</v>
      </c>
      <c r="V1556" s="284">
        <v>30</v>
      </c>
      <c r="W1556" s="298"/>
      <c r="X1556" s="298"/>
      <c r="Y1556" s="298"/>
      <c r="Z1556" s="299"/>
      <c r="AA1556" s="299"/>
      <c r="AB1556" s="299"/>
      <c r="AC1556" s="299"/>
      <c r="AD1556" s="299"/>
      <c r="AE1556" s="297"/>
      <c r="AF1556" s="497">
        <f t="shared" si="1368"/>
        <v>0</v>
      </c>
      <c r="AG1556" s="327">
        <f t="shared" si="1369"/>
        <v>0</v>
      </c>
      <c r="AH1556" s="327">
        <f t="shared" si="1370"/>
        <v>3500</v>
      </c>
      <c r="AI1556" s="327">
        <f t="shared" si="1371"/>
        <v>7000</v>
      </c>
      <c r="AJ1556" s="327">
        <f t="shared" si="1372"/>
        <v>0</v>
      </c>
      <c r="AK1556" s="327">
        <f t="shared" si="1373"/>
        <v>0</v>
      </c>
      <c r="AL1556" s="327">
        <f t="shared" si="1374"/>
        <v>0</v>
      </c>
      <c r="AM1556" s="327">
        <f t="shared" si="1375"/>
        <v>0</v>
      </c>
      <c r="AN1556" s="327">
        <f t="shared" si="1376"/>
        <v>0</v>
      </c>
      <c r="AO1556" s="327">
        <f t="shared" si="1377"/>
        <v>0</v>
      </c>
      <c r="AP1556" s="327">
        <f t="shared" si="1378"/>
        <v>0</v>
      </c>
      <c r="AQ1556" s="488">
        <f t="shared" si="1379"/>
        <v>0</v>
      </c>
      <c r="AR1556" s="284">
        <f>+ROUNDUP(SUM(AF1556:AQ1556),0)</f>
        <v>10500</v>
      </c>
      <c r="AS1556" s="896" t="s">
        <v>994</v>
      </c>
      <c r="AU1556" s="1186" t="s">
        <v>3535</v>
      </c>
      <c r="AV1556" s="612" t="s">
        <v>3536</v>
      </c>
      <c r="AW1556" s="632">
        <v>46058</v>
      </c>
      <c r="AX1556" s="612" t="s">
        <v>3537</v>
      </c>
      <c r="AY1556" s="632">
        <v>46078</v>
      </c>
      <c r="AZ1556" s="1331"/>
      <c r="BA1556" s="898" t="s">
        <v>3538</v>
      </c>
      <c r="BB1556" s="899" t="s">
        <v>995</v>
      </c>
      <c r="BC1556" s="897" t="s">
        <v>3545</v>
      </c>
      <c r="BD1556" s="897" t="s">
        <v>3546</v>
      </c>
      <c r="BE1556" s="897" t="s">
        <v>3547</v>
      </c>
      <c r="BF1556" s="940">
        <v>46086</v>
      </c>
      <c r="BH1556" s="687"/>
      <c r="BI1556" s="687"/>
      <c r="BJ1556" s="896"/>
      <c r="BK1556" s="687"/>
      <c r="BL1556" s="373"/>
      <c r="BM1556" s="373"/>
      <c r="BN1556" s="687"/>
      <c r="BO1556" s="902"/>
      <c r="BP1556" s="902"/>
      <c r="BQ1556" s="902"/>
      <c r="BR1556" s="902"/>
      <c r="BS1556" s="336" t="s">
        <v>1103</v>
      </c>
      <c r="BT1556" s="336" t="s">
        <v>3456</v>
      </c>
      <c r="BU1556" s="336" t="s">
        <v>3457</v>
      </c>
      <c r="BV1556" s="757">
        <v>45153030</v>
      </c>
      <c r="BW1556" s="1752">
        <v>10451530301</v>
      </c>
      <c r="BX1556" s="906">
        <v>7000</v>
      </c>
      <c r="BY1556" s="907">
        <v>46113</v>
      </c>
      <c r="BZ1556" s="907">
        <v>46142</v>
      </c>
      <c r="CT1556" s="897">
        <v>15</v>
      </c>
      <c r="CU1556" s="909">
        <f t="shared" si="1380"/>
        <v>3500</v>
      </c>
      <c r="CV1556" s="897">
        <v>15</v>
      </c>
      <c r="CW1556" s="633">
        <f t="shared" si="1381"/>
        <v>3500</v>
      </c>
      <c r="CX1556" s="897">
        <v>15</v>
      </c>
      <c r="CY1556" s="633">
        <f t="shared" si="1382"/>
        <v>3500</v>
      </c>
      <c r="DC1556" s="897">
        <f t="shared" si="1383"/>
        <v>30</v>
      </c>
      <c r="DD1556" s="909">
        <f t="shared" si="1384"/>
        <v>7000</v>
      </c>
      <c r="DE1556" s="897">
        <v>30</v>
      </c>
      <c r="DF1556" s="633">
        <f t="shared" si="1385"/>
        <v>7000</v>
      </c>
      <c r="DG1556" s="897">
        <v>30</v>
      </c>
      <c r="DH1556" s="633">
        <f t="shared" si="1386"/>
        <v>7000</v>
      </c>
      <c r="DJ1556" s="898"/>
      <c r="DK1556" s="898"/>
      <c r="DL1556" s="898"/>
      <c r="DM1556" s="898"/>
      <c r="DN1556" s="898"/>
      <c r="DO1556" s="898"/>
      <c r="DP1556" s="898"/>
      <c r="DQ1556" s="898"/>
      <c r="DR1556" s="898"/>
      <c r="DS1556" s="898"/>
      <c r="DU1556" s="909">
        <f t="shared" si="1361"/>
        <v>10500</v>
      </c>
      <c r="DV1556" s="633">
        <f t="shared" si="1366"/>
        <v>10500</v>
      </c>
      <c r="DW1556" s="633">
        <f t="shared" ref="DW1556:DW1564" si="1387">CG1556+CP1556+CY1556+DH1556</f>
        <v>10500</v>
      </c>
      <c r="DX1556" s="633">
        <f t="shared" si="1363"/>
        <v>0</v>
      </c>
      <c r="DY1556" s="633">
        <f t="shared" si="1364"/>
        <v>0</v>
      </c>
    </row>
    <row r="1557" spans="1:134" s="1995" customFormat="1" ht="48" hidden="1" customHeight="1" x14ac:dyDescent="0.25">
      <c r="A1557" s="1979">
        <v>2026</v>
      </c>
      <c r="B1557" s="891">
        <v>479</v>
      </c>
      <c r="C1557" s="891" t="s">
        <v>58</v>
      </c>
      <c r="D1557" s="891">
        <v>3000654</v>
      </c>
      <c r="E1557" s="891">
        <v>5005023</v>
      </c>
      <c r="F1557" s="891" t="s">
        <v>990</v>
      </c>
      <c r="G1557" s="1979" t="s">
        <v>991</v>
      </c>
      <c r="H1557" s="1979">
        <v>94</v>
      </c>
      <c r="I1557" s="892" t="s">
        <v>992</v>
      </c>
      <c r="J1557" s="893" t="s">
        <v>10</v>
      </c>
      <c r="K1557" s="893" t="s">
        <v>60</v>
      </c>
      <c r="L1557" s="891" t="str">
        <f t="shared" si="1362"/>
        <v>2.3</v>
      </c>
      <c r="M1557" s="1981" t="s">
        <v>62</v>
      </c>
      <c r="N1557" s="894"/>
      <c r="O1557" s="1979" t="s">
        <v>1130</v>
      </c>
      <c r="P1557" s="1979" t="s">
        <v>65</v>
      </c>
      <c r="Q1557" s="1983">
        <v>1</v>
      </c>
      <c r="R1557" s="1984">
        <v>7000</v>
      </c>
      <c r="S1557" s="1979"/>
      <c r="T1557" s="1979"/>
      <c r="U1557" s="1985">
        <v>15</v>
      </c>
      <c r="V1557" s="1979"/>
      <c r="W1557" s="1986"/>
      <c r="X1557" s="298"/>
      <c r="Y1557" s="298"/>
      <c r="Z1557" s="299"/>
      <c r="AA1557" s="299"/>
      <c r="AB1557" s="299"/>
      <c r="AC1557" s="299"/>
      <c r="AD1557" s="299"/>
      <c r="AE1557" s="1984"/>
      <c r="AF1557" s="497">
        <f t="shared" si="1368"/>
        <v>0</v>
      </c>
      <c r="AG1557" s="327">
        <f t="shared" si="1369"/>
        <v>0</v>
      </c>
      <c r="AH1557" s="327">
        <f t="shared" si="1370"/>
        <v>3500</v>
      </c>
      <c r="AI1557" s="327">
        <f t="shared" si="1371"/>
        <v>0</v>
      </c>
      <c r="AJ1557" s="327">
        <f t="shared" si="1372"/>
        <v>0</v>
      </c>
      <c r="AK1557" s="327">
        <f t="shared" si="1373"/>
        <v>0</v>
      </c>
      <c r="AL1557" s="327">
        <f t="shared" si="1374"/>
        <v>0</v>
      </c>
      <c r="AM1557" s="327">
        <f t="shared" si="1375"/>
        <v>0</v>
      </c>
      <c r="AN1557" s="327">
        <f t="shared" si="1376"/>
        <v>0</v>
      </c>
      <c r="AO1557" s="327">
        <f t="shared" si="1377"/>
        <v>0</v>
      </c>
      <c r="AP1557" s="327">
        <f t="shared" si="1378"/>
        <v>0</v>
      </c>
      <c r="AQ1557" s="488">
        <f t="shared" si="1379"/>
        <v>0</v>
      </c>
      <c r="AR1557" s="1985">
        <v>3500</v>
      </c>
      <c r="AS1557" s="1990" t="s">
        <v>994</v>
      </c>
      <c r="AT1557" s="897"/>
      <c r="AU1557" s="1186" t="s">
        <v>3535</v>
      </c>
      <c r="AV1557" s="612" t="s">
        <v>3536</v>
      </c>
      <c r="AW1557" s="632">
        <v>46058</v>
      </c>
      <c r="AX1557" s="612" t="s">
        <v>3537</v>
      </c>
      <c r="AY1557" s="632">
        <v>46078</v>
      </c>
      <c r="AZ1557" s="1331"/>
      <c r="BA1557" s="898" t="s">
        <v>3538</v>
      </c>
      <c r="BB1557" s="1992" t="s">
        <v>995</v>
      </c>
      <c r="BC1557" s="897" t="s">
        <v>3539</v>
      </c>
      <c r="BD1557" s="897" t="s">
        <v>3540</v>
      </c>
      <c r="BE1557" s="896" t="s">
        <v>3541</v>
      </c>
      <c r="BF1557" s="940">
        <v>45714</v>
      </c>
      <c r="BG1557" s="897"/>
      <c r="BH1557" s="687"/>
      <c r="BI1557" s="687"/>
      <c r="BJ1557" s="896"/>
      <c r="BK1557" s="687"/>
      <c r="BL1557" s="373"/>
      <c r="BM1557" s="373"/>
      <c r="BN1557" s="687">
        <v>3749</v>
      </c>
      <c r="BO1557" s="903"/>
      <c r="BP1557" s="903" t="s">
        <v>3532</v>
      </c>
      <c r="BQ1557" s="2135"/>
      <c r="BR1557" s="2135"/>
      <c r="BS1557" s="2064" t="s">
        <v>1103</v>
      </c>
      <c r="BT1557" s="336" t="s">
        <v>3456</v>
      </c>
      <c r="BU1557" s="336" t="s">
        <v>3457</v>
      </c>
      <c r="BV1557" s="757">
        <v>45153030</v>
      </c>
      <c r="BW1557" s="1752">
        <v>10451530301</v>
      </c>
      <c r="BX1557" s="906">
        <v>7000</v>
      </c>
      <c r="BY1557" s="907">
        <v>46082</v>
      </c>
      <c r="BZ1557" s="907">
        <v>46096</v>
      </c>
      <c r="CA1557" s="897"/>
      <c r="CB1557" s="897"/>
      <c r="CC1557" s="897"/>
      <c r="CD1557" s="897"/>
      <c r="CE1557" s="897"/>
      <c r="CF1557" s="897"/>
      <c r="CG1557" s="897"/>
      <c r="CH1557" s="897"/>
      <c r="CI1557" s="897"/>
      <c r="CJ1557" s="897"/>
      <c r="CK1557" s="897"/>
      <c r="CL1557" s="897"/>
      <c r="CM1557" s="897"/>
      <c r="CN1557" s="897"/>
      <c r="CO1557" s="897"/>
      <c r="CP1557" s="897"/>
      <c r="CQ1557" s="897"/>
      <c r="CR1557" s="897"/>
      <c r="CS1557" s="897"/>
      <c r="CT1557" s="897">
        <v>15</v>
      </c>
      <c r="CU1557" s="633">
        <f t="shared" si="1380"/>
        <v>3500</v>
      </c>
      <c r="CV1557" s="897">
        <v>15</v>
      </c>
      <c r="CW1557" s="633">
        <f t="shared" si="1381"/>
        <v>3500</v>
      </c>
      <c r="CX1557" s="897">
        <v>15</v>
      </c>
      <c r="CY1557" s="633">
        <f t="shared" si="1382"/>
        <v>3500</v>
      </c>
      <c r="CZ1557" s="897"/>
      <c r="DA1557" s="897"/>
      <c r="DB1557" s="897"/>
      <c r="DC1557" s="897">
        <f t="shared" si="1383"/>
        <v>0</v>
      </c>
      <c r="DD1557" s="909">
        <f t="shared" si="1384"/>
        <v>0</v>
      </c>
      <c r="DE1557" s="897"/>
      <c r="DF1557" s="909">
        <f t="shared" si="1385"/>
        <v>0</v>
      </c>
      <c r="DG1557" s="897"/>
      <c r="DH1557" s="909">
        <f t="shared" si="1386"/>
        <v>0</v>
      </c>
      <c r="DI1557" s="897"/>
      <c r="DJ1557" s="898"/>
      <c r="DK1557" s="898"/>
      <c r="DL1557" s="898"/>
      <c r="DM1557" s="898"/>
      <c r="DN1557" s="898"/>
      <c r="DO1557" s="898"/>
      <c r="DP1557" s="898"/>
      <c r="DQ1557" s="898"/>
      <c r="DR1557" s="898"/>
      <c r="DS1557" s="898"/>
      <c r="DU1557" s="1996">
        <f t="shared" si="1361"/>
        <v>3500</v>
      </c>
      <c r="DV1557" s="1997">
        <f t="shared" si="1366"/>
        <v>3500</v>
      </c>
      <c r="DW1557" s="1997">
        <f t="shared" si="1387"/>
        <v>3500</v>
      </c>
      <c r="DX1557" s="1997">
        <f t="shared" si="1363"/>
        <v>0</v>
      </c>
      <c r="DY1557" s="1997">
        <f t="shared" si="1364"/>
        <v>0</v>
      </c>
    </row>
    <row r="1558" spans="1:134" s="1995" customFormat="1" ht="48" hidden="1" customHeight="1" x14ac:dyDescent="0.25">
      <c r="A1558" s="1979">
        <v>2026</v>
      </c>
      <c r="B1558" s="891">
        <v>479</v>
      </c>
      <c r="C1558" s="891" t="s">
        <v>58</v>
      </c>
      <c r="D1558" s="891">
        <v>3000654</v>
      </c>
      <c r="E1558" s="891">
        <v>5005023</v>
      </c>
      <c r="F1558" s="891" t="s">
        <v>990</v>
      </c>
      <c r="G1558" s="1979" t="s">
        <v>991</v>
      </c>
      <c r="H1558" s="1979">
        <v>94</v>
      </c>
      <c r="I1558" s="892" t="s">
        <v>992</v>
      </c>
      <c r="J1558" s="893" t="s">
        <v>10</v>
      </c>
      <c r="K1558" s="893" t="s">
        <v>60</v>
      </c>
      <c r="L1558" s="891" t="str">
        <f t="shared" si="1362"/>
        <v>2.3</v>
      </c>
      <c r="M1558" s="1981" t="s">
        <v>62</v>
      </c>
      <c r="N1558" s="894"/>
      <c r="O1558" s="1979" t="s">
        <v>1139</v>
      </c>
      <c r="P1558" s="1979" t="s">
        <v>65</v>
      </c>
      <c r="Q1558" s="1983">
        <v>1</v>
      </c>
      <c r="R1558" s="1984">
        <v>7000</v>
      </c>
      <c r="S1558" s="1979"/>
      <c r="T1558" s="1979"/>
      <c r="U1558" s="1985">
        <v>15</v>
      </c>
      <c r="V1558" s="1979">
        <v>0</v>
      </c>
      <c r="W1558" s="1986"/>
      <c r="X1558" s="298"/>
      <c r="Y1558" s="298"/>
      <c r="Z1558" s="299"/>
      <c r="AA1558" s="299"/>
      <c r="AB1558" s="299"/>
      <c r="AC1558" s="299"/>
      <c r="AD1558" s="299"/>
      <c r="AE1558" s="1984"/>
      <c r="AF1558" s="497">
        <f t="shared" si="1368"/>
        <v>0</v>
      </c>
      <c r="AG1558" s="327">
        <f t="shared" si="1369"/>
        <v>0</v>
      </c>
      <c r="AH1558" s="327">
        <f t="shared" si="1370"/>
        <v>3500</v>
      </c>
      <c r="AI1558" s="327">
        <f t="shared" si="1371"/>
        <v>0</v>
      </c>
      <c r="AJ1558" s="327">
        <f t="shared" si="1372"/>
        <v>0</v>
      </c>
      <c r="AK1558" s="327">
        <f t="shared" si="1373"/>
        <v>0</v>
      </c>
      <c r="AL1558" s="327">
        <f t="shared" si="1374"/>
        <v>0</v>
      </c>
      <c r="AM1558" s="327">
        <f t="shared" si="1375"/>
        <v>0</v>
      </c>
      <c r="AN1558" s="327">
        <f t="shared" si="1376"/>
        <v>0</v>
      </c>
      <c r="AO1558" s="327">
        <f t="shared" si="1377"/>
        <v>0</v>
      </c>
      <c r="AP1558" s="327">
        <f t="shared" si="1378"/>
        <v>0</v>
      </c>
      <c r="AQ1558" s="488">
        <f t="shared" si="1379"/>
        <v>0</v>
      </c>
      <c r="AR1558" s="1985">
        <f t="shared" ref="AR1558:AR1563" si="1388">+ROUNDUP(SUM(AF1558:AQ1558),0)</f>
        <v>3500</v>
      </c>
      <c r="AS1558" s="1990" t="s">
        <v>994</v>
      </c>
      <c r="AT1558" s="897"/>
      <c r="AU1558" s="1186" t="s">
        <v>3535</v>
      </c>
      <c r="AV1558" s="612" t="s">
        <v>3536</v>
      </c>
      <c r="AW1558" s="632">
        <v>46058</v>
      </c>
      <c r="AX1558" s="612" t="s">
        <v>3537</v>
      </c>
      <c r="AY1558" s="632">
        <v>46078</v>
      </c>
      <c r="AZ1558" s="1331"/>
      <c r="BA1558" s="898" t="s">
        <v>3538</v>
      </c>
      <c r="BB1558" s="1992" t="s">
        <v>995</v>
      </c>
      <c r="BC1558" s="897" t="s">
        <v>4036</v>
      </c>
      <c r="BD1558" s="897" t="s">
        <v>4041</v>
      </c>
      <c r="BE1558" s="897" t="s">
        <v>4042</v>
      </c>
      <c r="BF1558" s="940">
        <v>46079</v>
      </c>
      <c r="BG1558" s="897"/>
      <c r="BH1558" s="687"/>
      <c r="BI1558" s="687"/>
      <c r="BJ1558" s="896"/>
      <c r="BK1558" s="687"/>
      <c r="BL1558" s="373"/>
      <c r="BM1558" s="373"/>
      <c r="BN1558" s="687">
        <v>2037</v>
      </c>
      <c r="BO1558" s="903"/>
      <c r="BP1558" s="903" t="s">
        <v>3532</v>
      </c>
      <c r="BQ1558" s="2135"/>
      <c r="BR1558" s="2135"/>
      <c r="BS1558" s="2064" t="s">
        <v>1140</v>
      </c>
      <c r="BT1558" s="336" t="s">
        <v>1141</v>
      </c>
      <c r="BU1558" s="336" t="s">
        <v>1142</v>
      </c>
      <c r="BV1558" s="546" t="s">
        <v>1143</v>
      </c>
      <c r="BW1558" s="521">
        <v>10434824163</v>
      </c>
      <c r="BX1558" s="906">
        <v>7000</v>
      </c>
      <c r="BY1558" s="940">
        <v>46082</v>
      </c>
      <c r="BZ1558" s="940">
        <v>46096</v>
      </c>
      <c r="CA1558" s="897"/>
      <c r="CB1558" s="897"/>
      <c r="CC1558" s="897"/>
      <c r="CD1558" s="897"/>
      <c r="CE1558" s="897"/>
      <c r="CF1558" s="897"/>
      <c r="CG1558" s="897"/>
      <c r="CH1558" s="897"/>
      <c r="CI1558" s="897"/>
      <c r="CJ1558" s="897"/>
      <c r="CK1558" s="897"/>
      <c r="CL1558" s="897"/>
      <c r="CM1558" s="897"/>
      <c r="CN1558" s="897"/>
      <c r="CO1558" s="897"/>
      <c r="CP1558" s="897"/>
      <c r="CQ1558" s="897"/>
      <c r="CR1558" s="897"/>
      <c r="CS1558" s="897"/>
      <c r="CT1558" s="897">
        <v>15</v>
      </c>
      <c r="CU1558" s="909">
        <f t="shared" si="1380"/>
        <v>3500</v>
      </c>
      <c r="CV1558" s="897">
        <v>15</v>
      </c>
      <c r="CW1558" s="633">
        <f t="shared" si="1381"/>
        <v>3500</v>
      </c>
      <c r="CX1558" s="897">
        <v>15</v>
      </c>
      <c r="CY1558" s="633">
        <f t="shared" si="1382"/>
        <v>3500</v>
      </c>
      <c r="CZ1558" s="633">
        <f>CU1558-CW1558</f>
        <v>0</v>
      </c>
      <c r="DA1558" s="633">
        <f>CU1558-CY1558</f>
        <v>0</v>
      </c>
      <c r="DB1558" s="897"/>
      <c r="DC1558" s="897">
        <f t="shared" si="1383"/>
        <v>0</v>
      </c>
      <c r="DD1558" s="946">
        <f t="shared" si="1384"/>
        <v>0</v>
      </c>
      <c r="DE1558" s="897"/>
      <c r="DF1558" s="946">
        <f t="shared" si="1385"/>
        <v>0</v>
      </c>
      <c r="DG1558" s="897"/>
      <c r="DH1558" s="946">
        <f t="shared" si="1386"/>
        <v>0</v>
      </c>
      <c r="DI1558" s="897"/>
      <c r="DJ1558" s="898"/>
      <c r="DK1558" s="898"/>
      <c r="DL1558" s="898"/>
      <c r="DM1558" s="898"/>
      <c r="DN1558" s="898"/>
      <c r="DO1558" s="898"/>
      <c r="DP1558" s="898"/>
      <c r="DQ1558" s="898"/>
      <c r="DR1558" s="898"/>
      <c r="DS1558" s="898"/>
      <c r="DU1558" s="1996">
        <f t="shared" si="1361"/>
        <v>3500</v>
      </c>
      <c r="DV1558" s="1997">
        <f t="shared" si="1366"/>
        <v>3500</v>
      </c>
      <c r="DW1558" s="1997">
        <f t="shared" si="1387"/>
        <v>3500</v>
      </c>
      <c r="DX1558" s="1997">
        <f t="shared" si="1363"/>
        <v>0</v>
      </c>
      <c r="DY1558" s="1997">
        <f t="shared" si="1364"/>
        <v>0</v>
      </c>
    </row>
    <row r="1559" spans="1:134" s="2044" customFormat="1" ht="48" hidden="1" customHeight="1" x14ac:dyDescent="0.25">
      <c r="A1559" s="2036">
        <v>2026</v>
      </c>
      <c r="B1559" s="978">
        <v>479</v>
      </c>
      <c r="C1559" s="978" t="s">
        <v>58</v>
      </c>
      <c r="D1559" s="978">
        <v>3000654</v>
      </c>
      <c r="E1559" s="978">
        <v>5005023</v>
      </c>
      <c r="F1559" s="978" t="s">
        <v>990</v>
      </c>
      <c r="G1559" s="2036" t="s">
        <v>991</v>
      </c>
      <c r="H1559" s="2036">
        <v>94</v>
      </c>
      <c r="I1559" s="979" t="s">
        <v>992</v>
      </c>
      <c r="J1559" s="980" t="s">
        <v>10</v>
      </c>
      <c r="K1559" s="980" t="s">
        <v>60</v>
      </c>
      <c r="L1559" s="978" t="str">
        <f t="shared" si="1362"/>
        <v>2.3</v>
      </c>
      <c r="M1559" s="2076" t="s">
        <v>62</v>
      </c>
      <c r="N1559" s="981"/>
      <c r="O1559" s="2036" t="s">
        <v>1179</v>
      </c>
      <c r="P1559" s="2036" t="s">
        <v>65</v>
      </c>
      <c r="Q1559" s="2077">
        <v>1</v>
      </c>
      <c r="R1559" s="1984">
        <v>6000</v>
      </c>
      <c r="S1559" s="1979"/>
      <c r="T1559" s="1979"/>
      <c r="U1559" s="1985">
        <v>15</v>
      </c>
      <c r="V1559" s="1979"/>
      <c r="W1559" s="1986"/>
      <c r="X1559" s="298"/>
      <c r="Y1559" s="298"/>
      <c r="Z1559" s="299"/>
      <c r="AA1559" s="299"/>
      <c r="AB1559" s="299"/>
      <c r="AC1559" s="299"/>
      <c r="AD1559" s="299"/>
      <c r="AE1559" s="1984"/>
      <c r="AF1559" s="497">
        <f t="shared" si="1368"/>
        <v>0</v>
      </c>
      <c r="AG1559" s="327">
        <f t="shared" si="1369"/>
        <v>0</v>
      </c>
      <c r="AH1559" s="327">
        <f t="shared" si="1370"/>
        <v>3000</v>
      </c>
      <c r="AI1559" s="327">
        <f t="shared" si="1371"/>
        <v>0</v>
      </c>
      <c r="AJ1559" s="327">
        <f t="shared" si="1372"/>
        <v>0</v>
      </c>
      <c r="AK1559" s="327">
        <f t="shared" si="1373"/>
        <v>0</v>
      </c>
      <c r="AL1559" s="327">
        <f t="shared" si="1374"/>
        <v>0</v>
      </c>
      <c r="AM1559" s="327">
        <f t="shared" si="1375"/>
        <v>0</v>
      </c>
      <c r="AN1559" s="327">
        <f t="shared" si="1376"/>
        <v>0</v>
      </c>
      <c r="AO1559" s="327">
        <f t="shared" si="1377"/>
        <v>0</v>
      </c>
      <c r="AP1559" s="327">
        <f t="shared" si="1378"/>
        <v>0</v>
      </c>
      <c r="AQ1559" s="488">
        <f t="shared" si="1379"/>
        <v>0</v>
      </c>
      <c r="AR1559" s="1985">
        <f t="shared" si="1388"/>
        <v>3000</v>
      </c>
      <c r="AS1559" s="2040" t="s">
        <v>994</v>
      </c>
      <c r="AT1559" s="984"/>
      <c r="AU1559" s="1157" t="s">
        <v>3535</v>
      </c>
      <c r="AV1559" s="880" t="s">
        <v>3536</v>
      </c>
      <c r="AW1559" s="769">
        <v>46058</v>
      </c>
      <c r="AX1559" s="880" t="s">
        <v>3537</v>
      </c>
      <c r="AY1559" s="769">
        <v>46078</v>
      </c>
      <c r="AZ1559" s="1149"/>
      <c r="BA1559" s="989" t="s">
        <v>3538</v>
      </c>
      <c r="BB1559" s="2041" t="s">
        <v>995</v>
      </c>
      <c r="BC1559" s="984" t="s">
        <v>3539</v>
      </c>
      <c r="BD1559" s="984" t="s">
        <v>3540</v>
      </c>
      <c r="BE1559" s="983" t="s">
        <v>3541</v>
      </c>
      <c r="BF1559" s="997">
        <v>45714</v>
      </c>
      <c r="BG1559" s="984"/>
      <c r="BH1559" s="698"/>
      <c r="BI1559" s="698"/>
      <c r="BJ1559" s="983"/>
      <c r="BK1559" s="698"/>
      <c r="BL1559" s="698"/>
      <c r="BM1559" s="698"/>
      <c r="BN1559" s="698">
        <v>3351</v>
      </c>
      <c r="BO1559" s="1000"/>
      <c r="BP1559" s="1000" t="s">
        <v>3532</v>
      </c>
      <c r="BQ1559" s="2144"/>
      <c r="BR1559" s="2144"/>
      <c r="BS1559" s="2078" t="s">
        <v>3462</v>
      </c>
      <c r="BT1559" s="381" t="s">
        <v>3463</v>
      </c>
      <c r="BU1559" s="381" t="s">
        <v>3464</v>
      </c>
      <c r="BV1559" s="1753">
        <v>70443940</v>
      </c>
      <c r="BW1559" s="1754">
        <v>10704439402</v>
      </c>
      <c r="BX1559" s="1003">
        <v>6000</v>
      </c>
      <c r="BY1559" s="1045">
        <v>46082</v>
      </c>
      <c r="BZ1559" s="1045">
        <v>46096</v>
      </c>
      <c r="CA1559" s="984"/>
      <c r="CB1559" s="984"/>
      <c r="CC1559" s="984"/>
      <c r="CD1559" s="984"/>
      <c r="CE1559" s="984"/>
      <c r="CF1559" s="984"/>
      <c r="CG1559" s="984"/>
      <c r="CH1559" s="984"/>
      <c r="CI1559" s="984"/>
      <c r="CJ1559" s="984"/>
      <c r="CK1559" s="984"/>
      <c r="CL1559" s="984"/>
      <c r="CM1559" s="984"/>
      <c r="CN1559" s="984"/>
      <c r="CO1559" s="984"/>
      <c r="CP1559" s="984"/>
      <c r="CQ1559" s="984"/>
      <c r="CR1559" s="984"/>
      <c r="CS1559" s="984"/>
      <c r="CT1559" s="984">
        <v>15</v>
      </c>
      <c r="CU1559" s="987">
        <f t="shared" si="1380"/>
        <v>3000</v>
      </c>
      <c r="CV1559" s="984">
        <v>15</v>
      </c>
      <c r="CW1559" s="988">
        <f t="shared" si="1381"/>
        <v>3000</v>
      </c>
      <c r="CX1559" s="984">
        <v>15</v>
      </c>
      <c r="CY1559" s="988">
        <f t="shared" si="1382"/>
        <v>3000</v>
      </c>
      <c r="CZ1559" s="984"/>
      <c r="DA1559" s="984"/>
      <c r="DB1559" s="984"/>
      <c r="DC1559" s="984">
        <f t="shared" si="1383"/>
        <v>0</v>
      </c>
      <c r="DD1559" s="987">
        <f t="shared" si="1384"/>
        <v>0</v>
      </c>
      <c r="DE1559" s="984"/>
      <c r="DF1559" s="987">
        <f t="shared" si="1385"/>
        <v>0</v>
      </c>
      <c r="DG1559" s="984"/>
      <c r="DH1559" s="987">
        <f t="shared" si="1386"/>
        <v>0</v>
      </c>
      <c r="DI1559" s="984"/>
      <c r="DJ1559" s="989"/>
      <c r="DK1559" s="989"/>
      <c r="DL1559" s="989"/>
      <c r="DM1559" s="989"/>
      <c r="DN1559" s="989"/>
      <c r="DO1559" s="989"/>
      <c r="DP1559" s="989"/>
      <c r="DQ1559" s="989"/>
      <c r="DR1559" s="989"/>
      <c r="DS1559" s="989"/>
      <c r="DU1559" s="2079">
        <f t="shared" si="1361"/>
        <v>3000</v>
      </c>
      <c r="DV1559" s="2080">
        <f t="shared" si="1366"/>
        <v>3000</v>
      </c>
      <c r="DW1559" s="2080">
        <f t="shared" si="1387"/>
        <v>3000</v>
      </c>
      <c r="DX1559" s="2080">
        <f t="shared" si="1363"/>
        <v>0</v>
      </c>
      <c r="DY1559" s="2080">
        <f t="shared" si="1364"/>
        <v>0</v>
      </c>
    </row>
    <row r="1560" spans="1:134" s="897" customFormat="1" ht="48" hidden="1" customHeight="1" x14ac:dyDescent="0.25">
      <c r="A1560" s="891">
        <v>2026</v>
      </c>
      <c r="B1560" s="891">
        <v>479</v>
      </c>
      <c r="C1560" s="891" t="s">
        <v>58</v>
      </c>
      <c r="D1560" s="891">
        <v>3000654</v>
      </c>
      <c r="E1560" s="891">
        <v>5005023</v>
      </c>
      <c r="F1560" s="891" t="s">
        <v>990</v>
      </c>
      <c r="G1560" s="891" t="s">
        <v>3543</v>
      </c>
      <c r="H1560" s="891">
        <v>97</v>
      </c>
      <c r="I1560" s="892" t="s">
        <v>992</v>
      </c>
      <c r="J1560" s="893" t="s">
        <v>10</v>
      </c>
      <c r="K1560" s="893" t="s">
        <v>60</v>
      </c>
      <c r="L1560" s="891" t="str">
        <f t="shared" si="1362"/>
        <v>2.3</v>
      </c>
      <c r="M1560" s="894" t="s">
        <v>62</v>
      </c>
      <c r="N1560" s="894"/>
      <c r="O1560" s="891" t="s">
        <v>1179</v>
      </c>
      <c r="P1560" s="891" t="s">
        <v>65</v>
      </c>
      <c r="Q1560" s="895">
        <v>1</v>
      </c>
      <c r="R1560" s="513">
        <v>6000</v>
      </c>
      <c r="S1560" s="891"/>
      <c r="T1560" s="891"/>
      <c r="U1560" s="284">
        <v>15</v>
      </c>
      <c r="V1560" s="284">
        <v>30</v>
      </c>
      <c r="W1560" s="298"/>
      <c r="X1560" s="298"/>
      <c r="Y1560" s="298"/>
      <c r="Z1560" s="299"/>
      <c r="AA1560" s="299"/>
      <c r="AB1560" s="299"/>
      <c r="AC1560" s="299"/>
      <c r="AD1560" s="299"/>
      <c r="AE1560" s="297"/>
      <c r="AF1560" s="497">
        <f t="shared" si="1368"/>
        <v>0</v>
      </c>
      <c r="AG1560" s="327">
        <f t="shared" si="1369"/>
        <v>0</v>
      </c>
      <c r="AH1560" s="327">
        <f t="shared" si="1370"/>
        <v>3000</v>
      </c>
      <c r="AI1560" s="327">
        <f t="shared" si="1371"/>
        <v>6000</v>
      </c>
      <c r="AJ1560" s="327">
        <f t="shared" si="1372"/>
        <v>0</v>
      </c>
      <c r="AK1560" s="327">
        <f t="shared" si="1373"/>
        <v>0</v>
      </c>
      <c r="AL1560" s="327">
        <f t="shared" si="1374"/>
        <v>0</v>
      </c>
      <c r="AM1560" s="327">
        <f t="shared" si="1375"/>
        <v>0</v>
      </c>
      <c r="AN1560" s="327">
        <f t="shared" si="1376"/>
        <v>0</v>
      </c>
      <c r="AO1560" s="327">
        <f t="shared" si="1377"/>
        <v>0</v>
      </c>
      <c r="AP1560" s="327">
        <f t="shared" si="1378"/>
        <v>0</v>
      </c>
      <c r="AQ1560" s="488">
        <f t="shared" si="1379"/>
        <v>0</v>
      </c>
      <c r="AR1560" s="377">
        <f t="shared" si="1388"/>
        <v>9000</v>
      </c>
      <c r="AS1560" s="896" t="s">
        <v>994</v>
      </c>
      <c r="AU1560" s="897" t="s">
        <v>3535</v>
      </c>
      <c r="AV1560" s="897" t="s">
        <v>3536</v>
      </c>
      <c r="AW1560" s="940">
        <v>46058</v>
      </c>
      <c r="AX1560" s="897" t="s">
        <v>3537</v>
      </c>
      <c r="AY1560" s="940">
        <v>46078</v>
      </c>
      <c r="BA1560" s="898" t="s">
        <v>3538</v>
      </c>
      <c r="BB1560" s="899" t="s">
        <v>995</v>
      </c>
      <c r="BC1560" s="897" t="s">
        <v>3545</v>
      </c>
      <c r="BD1560" s="897" t="s">
        <v>3546</v>
      </c>
      <c r="BE1560" s="897" t="s">
        <v>3547</v>
      </c>
      <c r="BF1560" s="940">
        <v>46086</v>
      </c>
      <c r="BH1560" s="687"/>
      <c r="BI1560" s="687"/>
      <c r="BJ1560" s="896"/>
      <c r="BK1560" s="687"/>
      <c r="BL1560" s="687"/>
      <c r="BM1560" s="687"/>
      <c r="BN1560" s="687">
        <v>5467</v>
      </c>
      <c r="BO1560" s="903"/>
      <c r="BP1560" s="903" t="s">
        <v>3458</v>
      </c>
      <c r="BQ1560" s="903"/>
      <c r="BR1560" s="903"/>
      <c r="BS1560" s="336" t="s">
        <v>3462</v>
      </c>
      <c r="BT1560" s="336" t="s">
        <v>3463</v>
      </c>
      <c r="BU1560" s="336" t="s">
        <v>3464</v>
      </c>
      <c r="BV1560" s="1753">
        <v>70443940</v>
      </c>
      <c r="BW1560" s="1754">
        <v>10704439402</v>
      </c>
      <c r="BX1560" s="906">
        <v>6000</v>
      </c>
      <c r="BY1560" s="907">
        <v>46097</v>
      </c>
      <c r="BZ1560" s="907">
        <v>46142</v>
      </c>
      <c r="CT1560" s="897">
        <v>15</v>
      </c>
      <c r="CU1560" s="909">
        <f t="shared" si="1380"/>
        <v>3000</v>
      </c>
      <c r="CV1560" s="897">
        <v>15</v>
      </c>
      <c r="CW1560" s="633">
        <f t="shared" si="1381"/>
        <v>3000</v>
      </c>
      <c r="CX1560" s="897">
        <v>15</v>
      </c>
      <c r="CY1560" s="633">
        <f t="shared" si="1382"/>
        <v>3000</v>
      </c>
      <c r="DC1560" s="897">
        <f t="shared" si="1383"/>
        <v>30</v>
      </c>
      <c r="DD1560" s="946">
        <f t="shared" si="1384"/>
        <v>6000</v>
      </c>
      <c r="DE1560" s="897">
        <v>30</v>
      </c>
      <c r="DF1560" s="946">
        <f t="shared" si="1385"/>
        <v>6000</v>
      </c>
      <c r="DG1560" s="897">
        <v>30</v>
      </c>
      <c r="DH1560" s="946">
        <f t="shared" si="1386"/>
        <v>6000</v>
      </c>
      <c r="DJ1560" s="898"/>
      <c r="DK1560" s="898"/>
      <c r="DL1560" s="898"/>
      <c r="DM1560" s="898"/>
      <c r="DN1560" s="898"/>
      <c r="DO1560" s="898"/>
      <c r="DP1560" s="898"/>
      <c r="DQ1560" s="898"/>
      <c r="DR1560" s="898"/>
      <c r="DS1560" s="898"/>
      <c r="DU1560" s="909">
        <f t="shared" si="1361"/>
        <v>9000</v>
      </c>
      <c r="DV1560" s="633">
        <f t="shared" si="1366"/>
        <v>9000</v>
      </c>
      <c r="DW1560" s="633">
        <f t="shared" si="1387"/>
        <v>9000</v>
      </c>
      <c r="DX1560" s="633">
        <f t="shared" si="1363"/>
        <v>0</v>
      </c>
      <c r="DY1560" s="633">
        <f t="shared" si="1364"/>
        <v>0</v>
      </c>
    </row>
    <row r="1561" spans="1:134" s="897" customFormat="1" ht="48" hidden="1" customHeight="1" x14ac:dyDescent="0.25">
      <c r="A1561" s="891">
        <v>2026</v>
      </c>
      <c r="B1561" s="891">
        <v>479</v>
      </c>
      <c r="C1561" s="891" t="s">
        <v>58</v>
      </c>
      <c r="D1561" s="891">
        <v>3000654</v>
      </c>
      <c r="E1561" s="891">
        <v>5005023</v>
      </c>
      <c r="F1561" s="891" t="s">
        <v>990</v>
      </c>
      <c r="G1561" s="891" t="s">
        <v>3543</v>
      </c>
      <c r="H1561" s="891">
        <v>97</v>
      </c>
      <c r="I1561" s="892" t="s">
        <v>992</v>
      </c>
      <c r="J1561" s="893" t="s">
        <v>10</v>
      </c>
      <c r="K1561" s="893" t="s">
        <v>60</v>
      </c>
      <c r="L1561" s="891" t="str">
        <f t="shared" si="1362"/>
        <v>2.3</v>
      </c>
      <c r="M1561" s="894" t="s">
        <v>62</v>
      </c>
      <c r="N1561" s="894"/>
      <c r="O1561" s="891" t="s">
        <v>1186</v>
      </c>
      <c r="P1561" s="891" t="s">
        <v>65</v>
      </c>
      <c r="Q1561" s="895">
        <v>1</v>
      </c>
      <c r="R1561" s="513">
        <v>6000</v>
      </c>
      <c r="S1561" s="891"/>
      <c r="T1561" s="891"/>
      <c r="U1561" s="284">
        <v>15</v>
      </c>
      <c r="V1561" s="284">
        <v>30</v>
      </c>
      <c r="W1561" s="298"/>
      <c r="X1561" s="298"/>
      <c r="Y1561" s="298"/>
      <c r="Z1561" s="299"/>
      <c r="AA1561" s="299"/>
      <c r="AB1561" s="299"/>
      <c r="AC1561" s="299"/>
      <c r="AD1561" s="299"/>
      <c r="AE1561" s="297"/>
      <c r="AF1561" s="497">
        <f t="shared" si="1368"/>
        <v>0</v>
      </c>
      <c r="AG1561" s="327">
        <f t="shared" si="1369"/>
        <v>0</v>
      </c>
      <c r="AH1561" s="327">
        <f t="shared" si="1370"/>
        <v>3000</v>
      </c>
      <c r="AI1561" s="327">
        <f t="shared" si="1371"/>
        <v>6000</v>
      </c>
      <c r="AJ1561" s="327">
        <f t="shared" si="1372"/>
        <v>0</v>
      </c>
      <c r="AK1561" s="327">
        <f t="shared" si="1373"/>
        <v>0</v>
      </c>
      <c r="AL1561" s="327">
        <f t="shared" si="1374"/>
        <v>0</v>
      </c>
      <c r="AM1561" s="327">
        <f t="shared" si="1375"/>
        <v>0</v>
      </c>
      <c r="AN1561" s="327">
        <f t="shared" si="1376"/>
        <v>0</v>
      </c>
      <c r="AO1561" s="327">
        <f t="shared" si="1377"/>
        <v>0</v>
      </c>
      <c r="AP1561" s="327">
        <f t="shared" si="1378"/>
        <v>0</v>
      </c>
      <c r="AQ1561" s="488">
        <f t="shared" si="1379"/>
        <v>0</v>
      </c>
      <c r="AR1561" s="377">
        <f t="shared" si="1388"/>
        <v>9000</v>
      </c>
      <c r="AS1561" s="896" t="s">
        <v>994</v>
      </c>
      <c r="AU1561" s="897" t="s">
        <v>3535</v>
      </c>
      <c r="AV1561" s="897" t="s">
        <v>3536</v>
      </c>
      <c r="AW1561" s="940">
        <v>46058</v>
      </c>
      <c r="AX1561" s="897" t="s">
        <v>3537</v>
      </c>
      <c r="AY1561" s="940">
        <v>46078</v>
      </c>
      <c r="BA1561" s="898" t="s">
        <v>3538</v>
      </c>
      <c r="BB1561" s="899" t="s">
        <v>995</v>
      </c>
      <c r="BC1561" s="897" t="s">
        <v>3545</v>
      </c>
      <c r="BD1561" s="897" t="s">
        <v>3546</v>
      </c>
      <c r="BE1561" s="897" t="s">
        <v>3547</v>
      </c>
      <c r="BF1561" s="940">
        <v>46086</v>
      </c>
      <c r="BH1561" s="687"/>
      <c r="BI1561" s="687"/>
      <c r="BJ1561" s="896"/>
      <c r="BK1561" s="687"/>
      <c r="BL1561" s="373"/>
      <c r="BM1561" s="373"/>
      <c r="BN1561" s="687">
        <v>5466</v>
      </c>
      <c r="BO1561" s="903"/>
      <c r="BP1561" s="903" t="s">
        <v>3458</v>
      </c>
      <c r="BQ1561" s="903"/>
      <c r="BR1561" s="903"/>
      <c r="BS1561" s="336" t="s">
        <v>3465</v>
      </c>
      <c r="BT1561" s="336" t="s">
        <v>3466</v>
      </c>
      <c r="BU1561" s="336" t="s">
        <v>3467</v>
      </c>
      <c r="BV1561" s="1753">
        <v>70443940</v>
      </c>
      <c r="BW1561" s="1754">
        <v>10704439402</v>
      </c>
      <c r="BX1561" s="906">
        <v>6000</v>
      </c>
      <c r="BY1561" s="940">
        <v>46097</v>
      </c>
      <c r="BZ1561" s="940">
        <v>46142</v>
      </c>
      <c r="CT1561" s="897">
        <v>15</v>
      </c>
      <c r="CU1561" s="909">
        <f t="shared" si="1380"/>
        <v>3000</v>
      </c>
      <c r="CV1561" s="897">
        <v>15</v>
      </c>
      <c r="CW1561" s="633">
        <f t="shared" si="1381"/>
        <v>3000</v>
      </c>
      <c r="CX1561" s="897">
        <v>15</v>
      </c>
      <c r="CY1561" s="633">
        <f t="shared" si="1382"/>
        <v>3000</v>
      </c>
      <c r="CZ1561" s="633">
        <f>CU1561-CW1561</f>
        <v>0</v>
      </c>
      <c r="DC1561" s="897">
        <f t="shared" si="1383"/>
        <v>30</v>
      </c>
      <c r="DD1561" s="946">
        <f t="shared" si="1384"/>
        <v>6000</v>
      </c>
      <c r="DE1561" s="897">
        <v>30</v>
      </c>
      <c r="DF1561" s="946">
        <f t="shared" si="1385"/>
        <v>6000</v>
      </c>
      <c r="DG1561" s="897">
        <v>30</v>
      </c>
      <c r="DH1561" s="946">
        <f t="shared" si="1386"/>
        <v>6000</v>
      </c>
      <c r="DJ1561" s="898"/>
      <c r="DK1561" s="898"/>
      <c r="DL1561" s="898"/>
      <c r="DM1561" s="898"/>
      <c r="DN1561" s="898"/>
      <c r="DO1561" s="898"/>
      <c r="DP1561" s="898"/>
      <c r="DQ1561" s="898"/>
      <c r="DR1561" s="898"/>
      <c r="DS1561" s="898"/>
      <c r="DU1561" s="909">
        <f t="shared" si="1361"/>
        <v>9000</v>
      </c>
      <c r="DV1561" s="633">
        <f t="shared" si="1366"/>
        <v>9000</v>
      </c>
      <c r="DW1561" s="633">
        <f t="shared" si="1387"/>
        <v>9000</v>
      </c>
      <c r="DX1561" s="633">
        <f t="shared" si="1363"/>
        <v>0</v>
      </c>
      <c r="DY1561" s="633">
        <f t="shared" si="1364"/>
        <v>0</v>
      </c>
    </row>
    <row r="1562" spans="1:134" s="897" customFormat="1" ht="48" hidden="1" customHeight="1" x14ac:dyDescent="0.25">
      <c r="A1562" s="891">
        <v>2026</v>
      </c>
      <c r="B1562" s="891">
        <v>479</v>
      </c>
      <c r="C1562" s="891" t="s">
        <v>58</v>
      </c>
      <c r="D1562" s="891">
        <v>3000654</v>
      </c>
      <c r="E1562" s="891">
        <v>5005023</v>
      </c>
      <c r="F1562" s="891" t="s">
        <v>990</v>
      </c>
      <c r="G1562" s="891" t="s">
        <v>3543</v>
      </c>
      <c r="H1562" s="891">
        <v>97</v>
      </c>
      <c r="I1562" s="892" t="s">
        <v>992</v>
      </c>
      <c r="J1562" s="893" t="s">
        <v>10</v>
      </c>
      <c r="K1562" s="893" t="s">
        <v>60</v>
      </c>
      <c r="L1562" s="891" t="str">
        <f t="shared" si="1362"/>
        <v>2.3</v>
      </c>
      <c r="M1562" s="894" t="s">
        <v>62</v>
      </c>
      <c r="N1562" s="894"/>
      <c r="O1562" s="891" t="s">
        <v>1186</v>
      </c>
      <c r="P1562" s="891" t="s">
        <v>65</v>
      </c>
      <c r="Q1562" s="895">
        <v>1</v>
      </c>
      <c r="R1562" s="513">
        <v>6000</v>
      </c>
      <c r="S1562" s="891"/>
      <c r="T1562" s="891"/>
      <c r="U1562" s="284">
        <v>15</v>
      </c>
      <c r="V1562" s="284">
        <v>30</v>
      </c>
      <c r="W1562" s="298"/>
      <c r="X1562" s="298"/>
      <c r="Y1562" s="298"/>
      <c r="Z1562" s="299"/>
      <c r="AA1562" s="299"/>
      <c r="AB1562" s="299"/>
      <c r="AC1562" s="299"/>
      <c r="AD1562" s="299"/>
      <c r="AE1562" s="297"/>
      <c r="AF1562" s="497">
        <f t="shared" si="1368"/>
        <v>0</v>
      </c>
      <c r="AG1562" s="327">
        <f t="shared" si="1369"/>
        <v>0</v>
      </c>
      <c r="AH1562" s="327">
        <f t="shared" si="1370"/>
        <v>3000</v>
      </c>
      <c r="AI1562" s="327">
        <f t="shared" si="1371"/>
        <v>6000</v>
      </c>
      <c r="AJ1562" s="327">
        <f t="shared" si="1372"/>
        <v>0</v>
      </c>
      <c r="AK1562" s="327">
        <f t="shared" si="1373"/>
        <v>0</v>
      </c>
      <c r="AL1562" s="327">
        <f t="shared" si="1374"/>
        <v>0</v>
      </c>
      <c r="AM1562" s="327">
        <f t="shared" si="1375"/>
        <v>0</v>
      </c>
      <c r="AN1562" s="327">
        <f t="shared" si="1376"/>
        <v>0</v>
      </c>
      <c r="AO1562" s="327">
        <f t="shared" si="1377"/>
        <v>0</v>
      </c>
      <c r="AP1562" s="327">
        <f t="shared" si="1378"/>
        <v>0</v>
      </c>
      <c r="AQ1562" s="488">
        <f t="shared" si="1379"/>
        <v>0</v>
      </c>
      <c r="AR1562" s="377">
        <f t="shared" si="1388"/>
        <v>9000</v>
      </c>
      <c r="AS1562" s="896" t="s">
        <v>994</v>
      </c>
      <c r="AU1562" s="897" t="s">
        <v>3535</v>
      </c>
      <c r="AV1562" s="897" t="s">
        <v>3536</v>
      </c>
      <c r="AW1562" s="940">
        <v>46058</v>
      </c>
      <c r="AX1562" s="897" t="s">
        <v>3537</v>
      </c>
      <c r="AY1562" s="940">
        <v>46078</v>
      </c>
      <c r="BA1562" s="898" t="s">
        <v>3538</v>
      </c>
      <c r="BB1562" s="899" t="s">
        <v>995</v>
      </c>
      <c r="BC1562" s="897" t="s">
        <v>3545</v>
      </c>
      <c r="BD1562" s="897" t="s">
        <v>3546</v>
      </c>
      <c r="BE1562" s="897" t="s">
        <v>3547</v>
      </c>
      <c r="BF1562" s="1026">
        <v>46086</v>
      </c>
      <c r="BH1562" s="687"/>
      <c r="BI1562" s="687"/>
      <c r="BJ1562" s="896"/>
      <c r="BK1562" s="687"/>
      <c r="BL1562" s="373"/>
      <c r="BM1562" s="373"/>
      <c r="BN1562" s="687">
        <v>5465</v>
      </c>
      <c r="BO1562" s="903"/>
      <c r="BP1562" s="903" t="s">
        <v>3458</v>
      </c>
      <c r="BQ1562" s="903"/>
      <c r="BR1562" s="903"/>
      <c r="BS1562" s="336" t="s">
        <v>1187</v>
      </c>
      <c r="BT1562" s="336" t="s">
        <v>1188</v>
      </c>
      <c r="BU1562" s="336" t="s">
        <v>1189</v>
      </c>
      <c r="BV1562" s="546">
        <v>73827602</v>
      </c>
      <c r="BW1562" s="521">
        <v>10738276022</v>
      </c>
      <c r="BX1562" s="906">
        <v>6000</v>
      </c>
      <c r="BY1562" s="940">
        <v>46097</v>
      </c>
      <c r="BZ1562" s="940">
        <v>46142</v>
      </c>
      <c r="CT1562" s="897">
        <v>15</v>
      </c>
      <c r="CU1562" s="909">
        <f t="shared" si="1380"/>
        <v>3000</v>
      </c>
      <c r="CV1562" s="897">
        <v>15</v>
      </c>
      <c r="CW1562" s="633">
        <f t="shared" si="1381"/>
        <v>3000</v>
      </c>
      <c r="CX1562" s="897">
        <v>15</v>
      </c>
      <c r="CY1562" s="633">
        <f t="shared" si="1382"/>
        <v>3000</v>
      </c>
      <c r="CZ1562" s="633">
        <f>CU1562-CW1562</f>
        <v>0</v>
      </c>
      <c r="DC1562" s="897">
        <f t="shared" si="1383"/>
        <v>30</v>
      </c>
      <c r="DD1562" s="946">
        <f t="shared" si="1384"/>
        <v>6000</v>
      </c>
      <c r="DE1562" s="897">
        <v>30</v>
      </c>
      <c r="DF1562" s="946">
        <f t="shared" si="1385"/>
        <v>6000</v>
      </c>
      <c r="DG1562" s="897">
        <v>30</v>
      </c>
      <c r="DH1562" s="946">
        <f t="shared" si="1386"/>
        <v>6000</v>
      </c>
      <c r="DJ1562" s="898"/>
      <c r="DK1562" s="898"/>
      <c r="DL1562" s="898"/>
      <c r="DM1562" s="898"/>
      <c r="DN1562" s="898"/>
      <c r="DO1562" s="898"/>
      <c r="DP1562" s="898"/>
      <c r="DQ1562" s="898"/>
      <c r="DR1562" s="898"/>
      <c r="DS1562" s="898"/>
      <c r="DU1562" s="909">
        <f t="shared" si="1361"/>
        <v>9000</v>
      </c>
      <c r="DV1562" s="633">
        <f t="shared" si="1366"/>
        <v>9000</v>
      </c>
      <c r="DW1562" s="633">
        <f t="shared" si="1387"/>
        <v>9000</v>
      </c>
      <c r="DX1562" s="633">
        <f t="shared" si="1363"/>
        <v>0</v>
      </c>
      <c r="DY1562" s="633">
        <f t="shared" si="1364"/>
        <v>0</v>
      </c>
    </row>
    <row r="1563" spans="1:134" s="2005" customFormat="1" ht="48" hidden="1" customHeight="1" x14ac:dyDescent="0.25">
      <c r="A1563" s="2001">
        <v>2026</v>
      </c>
      <c r="B1563" s="966">
        <v>479</v>
      </c>
      <c r="C1563" s="966" t="s">
        <v>58</v>
      </c>
      <c r="D1563" s="966">
        <v>3000654</v>
      </c>
      <c r="E1563" s="966">
        <v>5005023</v>
      </c>
      <c r="F1563" s="966" t="s">
        <v>990</v>
      </c>
      <c r="G1563" s="2001" t="s">
        <v>991</v>
      </c>
      <c r="H1563" s="2001">
        <v>94</v>
      </c>
      <c r="I1563" s="967" t="s">
        <v>992</v>
      </c>
      <c r="J1563" s="968" t="s">
        <v>10</v>
      </c>
      <c r="K1563" s="968" t="s">
        <v>60</v>
      </c>
      <c r="L1563" s="966" t="str">
        <f t="shared" si="1362"/>
        <v>2.3</v>
      </c>
      <c r="M1563" s="2002" t="s">
        <v>62</v>
      </c>
      <c r="N1563" s="969"/>
      <c r="O1563" s="2001" t="s">
        <v>1349</v>
      </c>
      <c r="P1563" s="2001" t="s">
        <v>65</v>
      </c>
      <c r="Q1563" s="2003">
        <v>1</v>
      </c>
      <c r="R1563" s="1984">
        <v>7000</v>
      </c>
      <c r="S1563" s="1979"/>
      <c r="T1563" s="1979"/>
      <c r="U1563" s="1985">
        <v>15</v>
      </c>
      <c r="V1563" s="1979"/>
      <c r="W1563" s="1986"/>
      <c r="X1563" s="298"/>
      <c r="Y1563" s="298"/>
      <c r="Z1563" s="299"/>
      <c r="AA1563" s="299"/>
      <c r="AB1563" s="299"/>
      <c r="AC1563" s="299"/>
      <c r="AD1563" s="299"/>
      <c r="AE1563" s="1984"/>
      <c r="AF1563" s="497">
        <f t="shared" si="1368"/>
        <v>0</v>
      </c>
      <c r="AG1563" s="327">
        <f t="shared" si="1369"/>
        <v>0</v>
      </c>
      <c r="AH1563" s="327">
        <f t="shared" si="1370"/>
        <v>3500</v>
      </c>
      <c r="AI1563" s="327">
        <f t="shared" si="1371"/>
        <v>0</v>
      </c>
      <c r="AJ1563" s="327">
        <f t="shared" si="1372"/>
        <v>0</v>
      </c>
      <c r="AK1563" s="327">
        <f t="shared" si="1373"/>
        <v>0</v>
      </c>
      <c r="AL1563" s="327">
        <f t="shared" si="1374"/>
        <v>0</v>
      </c>
      <c r="AM1563" s="327">
        <f t="shared" si="1375"/>
        <v>0</v>
      </c>
      <c r="AN1563" s="327">
        <f t="shared" si="1376"/>
        <v>0</v>
      </c>
      <c r="AO1563" s="327">
        <f t="shared" si="1377"/>
        <v>0</v>
      </c>
      <c r="AP1563" s="327">
        <f t="shared" si="1378"/>
        <v>0</v>
      </c>
      <c r="AQ1563" s="488">
        <f t="shared" si="1379"/>
        <v>0</v>
      </c>
      <c r="AR1563" s="1985">
        <f t="shared" si="1388"/>
        <v>3500</v>
      </c>
      <c r="AS1563" s="2008" t="s">
        <v>994</v>
      </c>
      <c r="AT1563" s="972"/>
      <c r="AU1563" s="1171" t="s">
        <v>3535</v>
      </c>
      <c r="AV1563" s="675" t="s">
        <v>3536</v>
      </c>
      <c r="AW1563" s="1165">
        <v>46058</v>
      </c>
      <c r="AX1563" s="675" t="s">
        <v>3537</v>
      </c>
      <c r="AY1563" s="1165">
        <v>46078</v>
      </c>
      <c r="AZ1563" s="1326"/>
      <c r="BA1563" s="977" t="s">
        <v>3538</v>
      </c>
      <c r="BB1563" s="2092" t="s">
        <v>995</v>
      </c>
      <c r="BC1563" s="972" t="s">
        <v>3570</v>
      </c>
      <c r="BD1563" s="972" t="s">
        <v>3571</v>
      </c>
      <c r="BE1563" s="971" t="s">
        <v>3572</v>
      </c>
      <c r="BF1563" s="1008">
        <v>46079</v>
      </c>
      <c r="BG1563" s="972"/>
      <c r="BH1563" s="694"/>
      <c r="BI1563" s="694"/>
      <c r="BJ1563" s="971"/>
      <c r="BK1563" s="694"/>
      <c r="BL1563" s="973"/>
      <c r="BM1563" s="973"/>
      <c r="BN1563" s="694">
        <v>2170</v>
      </c>
      <c r="BO1563" s="1011"/>
      <c r="BP1563" s="1011" t="s">
        <v>3532</v>
      </c>
      <c r="BQ1563" s="2136"/>
      <c r="BR1563" s="2136"/>
      <c r="BS1563" s="2093" t="s">
        <v>3468</v>
      </c>
      <c r="BT1563" s="383" t="s">
        <v>3469</v>
      </c>
      <c r="BU1563" s="383" t="s">
        <v>1302</v>
      </c>
      <c r="BV1563" s="1753">
        <v>77037007</v>
      </c>
      <c r="BW1563" s="1754">
        <v>10770370073</v>
      </c>
      <c r="BX1563" s="1012">
        <v>7000</v>
      </c>
      <c r="BY1563" s="1008">
        <v>46082</v>
      </c>
      <c r="BZ1563" s="1008">
        <v>46096</v>
      </c>
      <c r="CA1563" s="972"/>
      <c r="CB1563" s="972"/>
      <c r="CC1563" s="972"/>
      <c r="CD1563" s="972"/>
      <c r="CE1563" s="972"/>
      <c r="CF1563" s="972"/>
      <c r="CG1563" s="972"/>
      <c r="CH1563" s="972"/>
      <c r="CI1563" s="972"/>
      <c r="CJ1563" s="972"/>
      <c r="CK1563" s="972"/>
      <c r="CL1563" s="972"/>
      <c r="CM1563" s="972"/>
      <c r="CN1563" s="972"/>
      <c r="CO1563" s="972"/>
      <c r="CP1563" s="972"/>
      <c r="CQ1563" s="972"/>
      <c r="CR1563" s="972"/>
      <c r="CS1563" s="972"/>
      <c r="CT1563" s="972">
        <v>15</v>
      </c>
      <c r="CU1563" s="975">
        <f t="shared" si="1380"/>
        <v>3500</v>
      </c>
      <c r="CV1563" s="972">
        <v>15</v>
      </c>
      <c r="CW1563" s="976">
        <f t="shared" si="1381"/>
        <v>3500</v>
      </c>
      <c r="CX1563" s="972">
        <v>15</v>
      </c>
      <c r="CY1563" s="976">
        <f t="shared" si="1382"/>
        <v>3500</v>
      </c>
      <c r="CZ1563" s="976">
        <f>CU1563-CW1563</f>
        <v>0</v>
      </c>
      <c r="DA1563" s="976">
        <f>CU1563-CY1563</f>
        <v>0</v>
      </c>
      <c r="DB1563" s="972"/>
      <c r="DC1563" s="972">
        <f t="shared" si="1383"/>
        <v>0</v>
      </c>
      <c r="DD1563" s="1043">
        <f t="shared" si="1384"/>
        <v>0</v>
      </c>
      <c r="DE1563" s="972"/>
      <c r="DF1563" s="1043">
        <f t="shared" si="1385"/>
        <v>0</v>
      </c>
      <c r="DG1563" s="972"/>
      <c r="DH1563" s="1043">
        <f t="shared" si="1386"/>
        <v>0</v>
      </c>
      <c r="DI1563" s="972"/>
      <c r="DJ1563" s="977"/>
      <c r="DK1563" s="977"/>
      <c r="DL1563" s="977"/>
      <c r="DM1563" s="977"/>
      <c r="DN1563" s="977"/>
      <c r="DO1563" s="977"/>
      <c r="DP1563" s="977"/>
      <c r="DQ1563" s="977"/>
      <c r="DR1563" s="977"/>
      <c r="DS1563" s="977"/>
      <c r="DU1563" s="2094">
        <f t="shared" si="1361"/>
        <v>3500</v>
      </c>
      <c r="DV1563" s="2095">
        <f t="shared" si="1366"/>
        <v>3500</v>
      </c>
      <c r="DW1563" s="2095">
        <f t="shared" si="1387"/>
        <v>3500</v>
      </c>
      <c r="DX1563" s="2095">
        <f t="shared" si="1363"/>
        <v>0</v>
      </c>
      <c r="DY1563" s="2095">
        <f t="shared" si="1364"/>
        <v>0</v>
      </c>
    </row>
    <row r="1564" spans="1:134" s="897" customFormat="1" ht="48" hidden="1" customHeight="1" x14ac:dyDescent="0.25">
      <c r="A1564" s="891">
        <v>2026</v>
      </c>
      <c r="B1564" s="891">
        <v>479</v>
      </c>
      <c r="C1564" s="891" t="s">
        <v>58</v>
      </c>
      <c r="D1564" s="891">
        <v>3000654</v>
      </c>
      <c r="E1564" s="891">
        <v>5005023</v>
      </c>
      <c r="F1564" s="891" t="s">
        <v>990</v>
      </c>
      <c r="G1564" s="891" t="s">
        <v>3543</v>
      </c>
      <c r="H1564" s="891">
        <v>97</v>
      </c>
      <c r="I1564" s="892" t="s">
        <v>992</v>
      </c>
      <c r="J1564" s="893" t="s">
        <v>10</v>
      </c>
      <c r="K1564" s="893" t="s">
        <v>60</v>
      </c>
      <c r="L1564" s="891" t="str">
        <f t="shared" si="1362"/>
        <v>2.3</v>
      </c>
      <c r="M1564" s="894" t="s">
        <v>62</v>
      </c>
      <c r="N1564" s="894"/>
      <c r="O1564" s="1191" t="s">
        <v>1349</v>
      </c>
      <c r="P1564" s="891" t="s">
        <v>65</v>
      </c>
      <c r="Q1564" s="895">
        <v>1</v>
      </c>
      <c r="R1564" s="297">
        <v>7000</v>
      </c>
      <c r="S1564" s="891"/>
      <c r="T1564" s="891"/>
      <c r="U1564" s="891"/>
      <c r="V1564" s="284">
        <v>30</v>
      </c>
      <c r="W1564" s="298"/>
      <c r="X1564" s="298"/>
      <c r="Y1564" s="298"/>
      <c r="Z1564" s="299"/>
      <c r="AA1564" s="299"/>
      <c r="AB1564" s="299"/>
      <c r="AC1564" s="299"/>
      <c r="AD1564" s="299"/>
      <c r="AE1564" s="297"/>
      <c r="AF1564" s="497">
        <f t="shared" si="1368"/>
        <v>0</v>
      </c>
      <c r="AG1564" s="327">
        <f t="shared" si="1369"/>
        <v>0</v>
      </c>
      <c r="AH1564" s="327">
        <f t="shared" si="1370"/>
        <v>0</v>
      </c>
      <c r="AI1564" s="327">
        <f t="shared" si="1371"/>
        <v>7000</v>
      </c>
      <c r="AJ1564" s="327">
        <f t="shared" si="1372"/>
        <v>0</v>
      </c>
      <c r="AK1564" s="327">
        <f t="shared" si="1373"/>
        <v>0</v>
      </c>
      <c r="AL1564" s="327">
        <f t="shared" si="1374"/>
        <v>0</v>
      </c>
      <c r="AM1564" s="327">
        <f t="shared" si="1375"/>
        <v>0</v>
      </c>
      <c r="AN1564" s="327">
        <f t="shared" si="1376"/>
        <v>0</v>
      </c>
      <c r="AO1564" s="327">
        <f t="shared" si="1377"/>
        <v>0</v>
      </c>
      <c r="AP1564" s="327">
        <f t="shared" si="1378"/>
        <v>0</v>
      </c>
      <c r="AQ1564" s="488">
        <f t="shared" si="1379"/>
        <v>0</v>
      </c>
      <c r="AR1564" s="284"/>
      <c r="AS1564" s="896" t="s">
        <v>994</v>
      </c>
      <c r="AU1564" s="1186" t="s">
        <v>3535</v>
      </c>
      <c r="AV1564" s="612" t="s">
        <v>3536</v>
      </c>
      <c r="AW1564" s="632">
        <v>46058</v>
      </c>
      <c r="AX1564" s="612" t="s">
        <v>3537</v>
      </c>
      <c r="AY1564" s="632">
        <v>46078</v>
      </c>
      <c r="AZ1564" s="1331"/>
      <c r="BA1564" s="897" t="s">
        <v>3538</v>
      </c>
      <c r="BB1564" s="899" t="s">
        <v>1018</v>
      </c>
      <c r="BC1564" s="897" t="s">
        <v>3548</v>
      </c>
      <c r="BF1564" s="940"/>
      <c r="BH1564" s="687"/>
      <c r="BI1564" s="687"/>
      <c r="BJ1564" s="896"/>
      <c r="BK1564" s="687"/>
      <c r="BL1564" s="373"/>
      <c r="BM1564" s="985"/>
      <c r="BN1564" s="698"/>
      <c r="BO1564" s="928"/>
      <c r="BP1564" s="928"/>
      <c r="BQ1564" s="928"/>
      <c r="BR1564" s="928"/>
      <c r="BV1564" s="1750"/>
      <c r="BW1564" s="1751"/>
      <c r="BX1564" s="906"/>
      <c r="CU1564" s="909">
        <f t="shared" si="1380"/>
        <v>0</v>
      </c>
      <c r="CW1564" s="633">
        <f t="shared" si="1381"/>
        <v>0</v>
      </c>
      <c r="CY1564" s="633">
        <f t="shared" si="1382"/>
        <v>0</v>
      </c>
      <c r="DC1564" s="897">
        <f t="shared" si="1383"/>
        <v>30</v>
      </c>
      <c r="DD1564" s="946">
        <f t="shared" si="1384"/>
        <v>7000</v>
      </c>
      <c r="DF1564" s="946">
        <f t="shared" si="1385"/>
        <v>0</v>
      </c>
      <c r="DH1564" s="946">
        <f t="shared" si="1386"/>
        <v>0</v>
      </c>
      <c r="DJ1564" s="898"/>
      <c r="DK1564" s="898"/>
      <c r="DL1564" s="898"/>
      <c r="DM1564" s="898"/>
      <c r="DN1564" s="898"/>
      <c r="DO1564" s="898"/>
      <c r="DP1564" s="898"/>
      <c r="DQ1564" s="898"/>
      <c r="DR1564" s="898"/>
      <c r="DS1564" s="898"/>
      <c r="DU1564" s="909">
        <f t="shared" si="1361"/>
        <v>0</v>
      </c>
      <c r="DV1564" s="633">
        <f t="shared" si="1366"/>
        <v>0</v>
      </c>
      <c r="DW1564" s="633">
        <f t="shared" si="1387"/>
        <v>0</v>
      </c>
      <c r="DX1564" s="633">
        <f t="shared" si="1363"/>
        <v>0</v>
      </c>
      <c r="DY1564" s="633">
        <f t="shared" si="1364"/>
        <v>0</v>
      </c>
    </row>
    <row r="1565" spans="1:134" s="2044" customFormat="1" ht="48" hidden="1" customHeight="1" x14ac:dyDescent="0.25">
      <c r="A1565" s="2036">
        <v>2026</v>
      </c>
      <c r="B1565" s="978">
        <v>479</v>
      </c>
      <c r="C1565" s="978" t="s">
        <v>58</v>
      </c>
      <c r="D1565" s="978">
        <v>3000654</v>
      </c>
      <c r="E1565" s="978">
        <v>5005023</v>
      </c>
      <c r="F1565" s="978" t="s">
        <v>990</v>
      </c>
      <c r="G1565" s="2036" t="s">
        <v>991</v>
      </c>
      <c r="H1565" s="2036">
        <v>94</v>
      </c>
      <c r="I1565" s="979" t="s">
        <v>992</v>
      </c>
      <c r="J1565" s="980" t="s">
        <v>10</v>
      </c>
      <c r="K1565" s="980" t="s">
        <v>60</v>
      </c>
      <c r="L1565" s="978" t="str">
        <f t="shared" si="1362"/>
        <v>2.3</v>
      </c>
      <c r="M1565" s="2076" t="s">
        <v>62</v>
      </c>
      <c r="N1565" s="981"/>
      <c r="O1565" s="2182" t="s">
        <v>4043</v>
      </c>
      <c r="P1565" s="2036" t="s">
        <v>65</v>
      </c>
      <c r="Q1565" s="2077">
        <v>1</v>
      </c>
      <c r="R1565" s="1984">
        <v>7000</v>
      </c>
      <c r="S1565" s="1979"/>
      <c r="T1565" s="1979"/>
      <c r="U1565" s="1985">
        <v>30</v>
      </c>
      <c r="V1565" s="1979"/>
      <c r="W1565" s="1986"/>
      <c r="X1565" s="298"/>
      <c r="Y1565" s="298"/>
      <c r="Z1565" s="299"/>
      <c r="AA1565" s="299"/>
      <c r="AB1565" s="299"/>
      <c r="AC1565" s="299"/>
      <c r="AD1565" s="299"/>
      <c r="AE1565" s="1984"/>
      <c r="AF1565" s="409">
        <f t="shared" si="1368"/>
        <v>0</v>
      </c>
      <c r="AG1565" s="289">
        <f t="shared" si="1369"/>
        <v>0</v>
      </c>
      <c r="AH1565" s="289">
        <f t="shared" si="1370"/>
        <v>7000</v>
      </c>
      <c r="AI1565" s="289">
        <f t="shared" si="1371"/>
        <v>0</v>
      </c>
      <c r="AJ1565" s="289">
        <f t="shared" si="1372"/>
        <v>0</v>
      </c>
      <c r="AK1565" s="289">
        <f t="shared" si="1373"/>
        <v>0</v>
      </c>
      <c r="AL1565" s="289">
        <f t="shared" si="1374"/>
        <v>0</v>
      </c>
      <c r="AM1565" s="289">
        <f t="shared" si="1375"/>
        <v>0</v>
      </c>
      <c r="AN1565" s="289">
        <f t="shared" si="1376"/>
        <v>0</v>
      </c>
      <c r="AO1565" s="289">
        <f t="shared" si="1377"/>
        <v>0</v>
      </c>
      <c r="AP1565" s="289">
        <f t="shared" si="1378"/>
        <v>0</v>
      </c>
      <c r="AQ1565" s="410">
        <f t="shared" si="1379"/>
        <v>0</v>
      </c>
      <c r="AR1565" s="1985">
        <v>3500</v>
      </c>
      <c r="AS1565" s="2040" t="s">
        <v>994</v>
      </c>
      <c r="AT1565" s="984"/>
      <c r="AU1565" s="1157" t="s">
        <v>3535</v>
      </c>
      <c r="AV1565" s="880" t="s">
        <v>3536</v>
      </c>
      <c r="AW1565" s="769">
        <v>46058</v>
      </c>
      <c r="AX1565" s="880" t="s">
        <v>3537</v>
      </c>
      <c r="AY1565" s="769">
        <v>46078</v>
      </c>
      <c r="AZ1565" s="1149"/>
      <c r="BA1565" s="989" t="s">
        <v>3538</v>
      </c>
      <c r="BB1565" s="2041" t="s">
        <v>995</v>
      </c>
      <c r="BC1565" s="984" t="s">
        <v>3570</v>
      </c>
      <c r="BD1565" s="984" t="s">
        <v>3571</v>
      </c>
      <c r="BE1565" s="983" t="s">
        <v>3572</v>
      </c>
      <c r="BF1565" s="997">
        <v>46079</v>
      </c>
      <c r="BG1565" s="984"/>
      <c r="BH1565" s="698"/>
      <c r="BI1565" s="698"/>
      <c r="BJ1565" s="983"/>
      <c r="BK1565" s="698"/>
      <c r="BL1565" s="1037"/>
      <c r="BM1565" s="1037"/>
      <c r="BN1565" s="698">
        <v>1964</v>
      </c>
      <c r="BO1565" s="1038"/>
      <c r="BP1565" s="834" t="s">
        <v>3552</v>
      </c>
      <c r="BQ1565" s="2144"/>
      <c r="BR1565" s="2144"/>
      <c r="BS1565" s="2078" t="s">
        <v>3471</v>
      </c>
      <c r="BT1565" s="381" t="s">
        <v>3472</v>
      </c>
      <c r="BU1565" s="381" t="s">
        <v>3473</v>
      </c>
      <c r="BV1565" s="547">
        <v>75596254</v>
      </c>
      <c r="BW1565" s="548">
        <v>10755962541</v>
      </c>
      <c r="BX1565" s="1003">
        <v>7000</v>
      </c>
      <c r="BY1565" s="997">
        <v>46082</v>
      </c>
      <c r="BZ1565" s="997">
        <v>46112</v>
      </c>
      <c r="CA1565" s="984"/>
      <c r="CB1565" s="984"/>
      <c r="CC1565" s="984"/>
      <c r="CD1565" s="984"/>
      <c r="CE1565" s="984"/>
      <c r="CF1565" s="984"/>
      <c r="CG1565" s="984"/>
      <c r="CH1565" s="984"/>
      <c r="CI1565" s="984"/>
      <c r="CJ1565" s="984"/>
      <c r="CK1565" s="984"/>
      <c r="CL1565" s="984"/>
      <c r="CM1565" s="984"/>
      <c r="CN1565" s="984"/>
      <c r="CO1565" s="984"/>
      <c r="CP1565" s="984"/>
      <c r="CQ1565" s="984"/>
      <c r="CR1565" s="984"/>
      <c r="CS1565" s="984"/>
      <c r="CT1565" s="984">
        <v>30</v>
      </c>
      <c r="CU1565" s="987">
        <f t="shared" si="1380"/>
        <v>7000</v>
      </c>
      <c r="CV1565" s="984">
        <v>30</v>
      </c>
      <c r="CW1565" s="988">
        <f t="shared" si="1381"/>
        <v>7000</v>
      </c>
      <c r="CX1565" s="984">
        <v>30</v>
      </c>
      <c r="CY1565" s="988">
        <f t="shared" si="1382"/>
        <v>7000</v>
      </c>
      <c r="CZ1565" s="988">
        <f>CU1565-CW1565</f>
        <v>0</v>
      </c>
      <c r="DA1565" s="984"/>
      <c r="DB1565" s="984"/>
      <c r="DC1565" s="984">
        <f t="shared" si="1383"/>
        <v>0</v>
      </c>
      <c r="DD1565" s="1083">
        <f t="shared" si="1384"/>
        <v>0</v>
      </c>
      <c r="DE1565" s="984"/>
      <c r="DF1565" s="1083">
        <f t="shared" si="1385"/>
        <v>0</v>
      </c>
      <c r="DG1565" s="984"/>
      <c r="DH1565" s="1083">
        <f t="shared" si="1386"/>
        <v>0</v>
      </c>
      <c r="DI1565" s="984"/>
      <c r="DJ1565" s="989"/>
      <c r="DK1565" s="989"/>
      <c r="DL1565" s="989"/>
      <c r="DM1565" s="989"/>
      <c r="DN1565" s="989"/>
      <c r="DO1565" s="989"/>
      <c r="DP1565" s="989"/>
      <c r="DQ1565" s="989"/>
      <c r="DR1565" s="989"/>
      <c r="DS1565" s="989"/>
      <c r="DU1565" s="2079">
        <f t="shared" si="1361"/>
        <v>3500</v>
      </c>
      <c r="DV1565" s="2080">
        <v>3500</v>
      </c>
      <c r="DW1565" s="2080">
        <v>3500</v>
      </c>
      <c r="DX1565" s="2080">
        <f t="shared" si="1363"/>
        <v>0</v>
      </c>
      <c r="DY1565" s="2080">
        <f t="shared" si="1364"/>
        <v>0</v>
      </c>
    </row>
    <row r="1566" spans="1:134" s="897" customFormat="1" ht="48" hidden="1" customHeight="1" x14ac:dyDescent="0.25">
      <c r="A1566" s="891">
        <v>2026</v>
      </c>
      <c r="B1566" s="891">
        <v>479</v>
      </c>
      <c r="C1566" s="891" t="s">
        <v>58</v>
      </c>
      <c r="D1566" s="891">
        <v>3000654</v>
      </c>
      <c r="E1566" s="891">
        <v>5005023</v>
      </c>
      <c r="F1566" s="891" t="s">
        <v>990</v>
      </c>
      <c r="G1566" s="891" t="s">
        <v>3543</v>
      </c>
      <c r="H1566" s="891">
        <v>97</v>
      </c>
      <c r="I1566" s="892" t="s">
        <v>992</v>
      </c>
      <c r="J1566" s="893" t="s">
        <v>10</v>
      </c>
      <c r="K1566" s="893" t="s">
        <v>60</v>
      </c>
      <c r="L1566" s="891" t="str">
        <f t="shared" si="1362"/>
        <v>2.3</v>
      </c>
      <c r="M1566" s="894" t="s">
        <v>62</v>
      </c>
      <c r="N1566" s="894"/>
      <c r="O1566" s="1290" t="s">
        <v>4044</v>
      </c>
      <c r="P1566" s="891" t="s">
        <v>65</v>
      </c>
      <c r="Q1566" s="895">
        <v>1</v>
      </c>
      <c r="R1566" s="513">
        <v>7000</v>
      </c>
      <c r="S1566" s="891"/>
      <c r="T1566" s="891"/>
      <c r="U1566" s="284">
        <v>15</v>
      </c>
      <c r="V1566" s="284">
        <v>30</v>
      </c>
      <c r="W1566" s="298"/>
      <c r="X1566" s="298"/>
      <c r="Y1566" s="298"/>
      <c r="Z1566" s="299"/>
      <c r="AA1566" s="299"/>
      <c r="AB1566" s="299"/>
      <c r="AC1566" s="299"/>
      <c r="AD1566" s="299"/>
      <c r="AE1566" s="297"/>
      <c r="AF1566" s="497">
        <f t="shared" si="1368"/>
        <v>0</v>
      </c>
      <c r="AG1566" s="327">
        <f t="shared" si="1369"/>
        <v>0</v>
      </c>
      <c r="AH1566" s="327">
        <f t="shared" si="1370"/>
        <v>3500</v>
      </c>
      <c r="AI1566" s="327">
        <f t="shared" si="1371"/>
        <v>7000</v>
      </c>
      <c r="AJ1566" s="327">
        <f t="shared" si="1372"/>
        <v>0</v>
      </c>
      <c r="AK1566" s="327">
        <f t="shared" si="1373"/>
        <v>0</v>
      </c>
      <c r="AL1566" s="327">
        <f t="shared" si="1374"/>
        <v>0</v>
      </c>
      <c r="AM1566" s="327">
        <f t="shared" si="1375"/>
        <v>0</v>
      </c>
      <c r="AN1566" s="327">
        <f t="shared" si="1376"/>
        <v>0</v>
      </c>
      <c r="AO1566" s="327">
        <f t="shared" si="1377"/>
        <v>0</v>
      </c>
      <c r="AP1566" s="327">
        <f t="shared" si="1378"/>
        <v>0</v>
      </c>
      <c r="AQ1566" s="488">
        <f t="shared" si="1379"/>
        <v>0</v>
      </c>
      <c r="AR1566" s="377">
        <f t="shared" ref="AR1566:AR1577" si="1389">+ROUNDUP(SUM(AF1566:AQ1566),0)</f>
        <v>10500</v>
      </c>
      <c r="AS1566" s="896" t="s">
        <v>994</v>
      </c>
      <c r="AU1566" s="897" t="s">
        <v>3535</v>
      </c>
      <c r="AV1566" s="897" t="s">
        <v>3536</v>
      </c>
      <c r="AW1566" s="940">
        <v>46058</v>
      </c>
      <c r="AX1566" s="897" t="s">
        <v>3537</v>
      </c>
      <c r="AY1566" s="940">
        <v>46078</v>
      </c>
      <c r="BA1566" s="898" t="s">
        <v>3538</v>
      </c>
      <c r="BB1566" s="899" t="s">
        <v>995</v>
      </c>
      <c r="BC1566" s="897" t="s">
        <v>3545</v>
      </c>
      <c r="BD1566" s="897" t="s">
        <v>3546</v>
      </c>
      <c r="BE1566" s="897" t="s">
        <v>3547</v>
      </c>
      <c r="BF1566" s="940">
        <v>46086</v>
      </c>
      <c r="BH1566" s="687"/>
      <c r="BI1566" s="687"/>
      <c r="BJ1566" s="896"/>
      <c r="BK1566" s="687"/>
      <c r="BL1566" s="373"/>
      <c r="BM1566" s="373"/>
      <c r="BN1566" s="687">
        <v>5448</v>
      </c>
      <c r="BO1566" s="829"/>
      <c r="BP1566" s="903" t="s">
        <v>3458</v>
      </c>
      <c r="BQ1566" s="829"/>
      <c r="BR1566" s="829"/>
      <c r="BS1566" s="336" t="s">
        <v>1359</v>
      </c>
      <c r="BT1566" s="336" t="s">
        <v>1360</v>
      </c>
      <c r="BU1566" s="336" t="s">
        <v>1361</v>
      </c>
      <c r="BV1566" s="546">
        <v>74438705</v>
      </c>
      <c r="BW1566" s="521">
        <v>10744387057</v>
      </c>
      <c r="BX1566" s="906">
        <v>7000</v>
      </c>
      <c r="BY1566" s="940">
        <v>46097</v>
      </c>
      <c r="BZ1566" s="940">
        <v>46142</v>
      </c>
      <c r="CT1566" s="897">
        <v>15</v>
      </c>
      <c r="CU1566" s="909">
        <f t="shared" si="1380"/>
        <v>3500</v>
      </c>
      <c r="CV1566" s="897">
        <v>15</v>
      </c>
      <c r="CW1566" s="633">
        <f t="shared" si="1381"/>
        <v>3500</v>
      </c>
      <c r="CX1566" s="897">
        <v>15</v>
      </c>
      <c r="CY1566" s="633">
        <f t="shared" si="1382"/>
        <v>3500</v>
      </c>
      <c r="CZ1566" s="633">
        <f>CU1566-CW1566</f>
        <v>0</v>
      </c>
      <c r="DA1566" s="897">
        <f>CU1566-CY1566</f>
        <v>0</v>
      </c>
      <c r="DC1566" s="897">
        <f t="shared" si="1383"/>
        <v>30</v>
      </c>
      <c r="DD1566" s="946">
        <f t="shared" si="1384"/>
        <v>7000</v>
      </c>
      <c r="DE1566" s="897">
        <v>30</v>
      </c>
      <c r="DF1566" s="946">
        <f t="shared" si="1385"/>
        <v>7000</v>
      </c>
      <c r="DG1566" s="897">
        <v>30</v>
      </c>
      <c r="DH1566" s="946">
        <f t="shared" si="1386"/>
        <v>7000</v>
      </c>
      <c r="DJ1566" s="898"/>
      <c r="DK1566" s="898"/>
      <c r="DL1566" s="898"/>
      <c r="DM1566" s="898"/>
      <c r="DN1566" s="898"/>
      <c r="DO1566" s="898"/>
      <c r="DP1566" s="898"/>
      <c r="DQ1566" s="898"/>
      <c r="DR1566" s="898"/>
      <c r="DS1566" s="898"/>
      <c r="DU1566" s="909">
        <f t="shared" si="1361"/>
        <v>10500</v>
      </c>
      <c r="DV1566" s="633">
        <f t="shared" ref="DV1566:DV1597" si="1390">CE1566+CN1566+CW1566+DF1566</f>
        <v>10500</v>
      </c>
      <c r="DW1566" s="633">
        <f t="shared" ref="DW1566:DW1597" si="1391">CG1566+CP1566+CY1566+DH1566</f>
        <v>10500</v>
      </c>
      <c r="DX1566" s="633">
        <f t="shared" si="1363"/>
        <v>0</v>
      </c>
      <c r="DY1566" s="633">
        <f t="shared" si="1364"/>
        <v>0</v>
      </c>
    </row>
    <row r="1567" spans="1:134" s="2005" customFormat="1" ht="48" hidden="1" customHeight="1" x14ac:dyDescent="0.25">
      <c r="A1567" s="2207">
        <v>2026</v>
      </c>
      <c r="B1567" s="1755">
        <v>479</v>
      </c>
      <c r="C1567" s="1755" t="s">
        <v>58</v>
      </c>
      <c r="D1567" s="1755">
        <v>3000654</v>
      </c>
      <c r="E1567" s="1755">
        <v>5005023</v>
      </c>
      <c r="F1567" s="1755" t="s">
        <v>990</v>
      </c>
      <c r="G1567" s="2207" t="s">
        <v>991</v>
      </c>
      <c r="H1567" s="2207">
        <v>94</v>
      </c>
      <c r="I1567" s="1756" t="s">
        <v>992</v>
      </c>
      <c r="J1567" s="1757" t="s">
        <v>10</v>
      </c>
      <c r="K1567" s="1757" t="s">
        <v>60</v>
      </c>
      <c r="L1567" s="1755" t="str">
        <f t="shared" ref="L1567:L1598" si="1392">+MID(M1567,1,3)</f>
        <v>2.3</v>
      </c>
      <c r="M1567" s="2208" t="s">
        <v>62</v>
      </c>
      <c r="N1567" s="1758"/>
      <c r="O1567" s="2207" t="s">
        <v>1474</v>
      </c>
      <c r="P1567" s="2207" t="s">
        <v>65</v>
      </c>
      <c r="Q1567" s="2210">
        <v>1</v>
      </c>
      <c r="R1567" s="2189">
        <v>6500</v>
      </c>
      <c r="S1567" s="2187"/>
      <c r="T1567" s="2187"/>
      <c r="U1567" s="2187"/>
      <c r="V1567" s="2187"/>
      <c r="W1567" s="1986"/>
      <c r="X1567" s="298"/>
      <c r="Y1567" s="298"/>
      <c r="Z1567" s="298"/>
      <c r="AA1567" s="298"/>
      <c r="AB1567" s="298"/>
      <c r="AC1567" s="298"/>
      <c r="AD1567" s="298"/>
      <c r="AE1567" s="2189">
        <f>ROUNDUP(IFERROR(IF(OR(P1567="LOCADOR",P1567="VIATICOS",P1567="CAJA CHICA"),IF(P1567="LOCADOR",Q1567*(R1567/30)*SUM(S1567:AD1567),Q1567*R1567*SUM(S1567:AD1567)),R1567*SUM(S1567:AD1567)),""),0)</f>
        <v>0</v>
      </c>
      <c r="AF1567" s="498">
        <f t="shared" si="1368"/>
        <v>0</v>
      </c>
      <c r="AG1567" s="365">
        <f t="shared" si="1369"/>
        <v>0</v>
      </c>
      <c r="AH1567" s="365">
        <f t="shared" si="1370"/>
        <v>0</v>
      </c>
      <c r="AI1567" s="365">
        <f t="shared" si="1371"/>
        <v>0</v>
      </c>
      <c r="AJ1567" s="365">
        <f t="shared" si="1372"/>
        <v>0</v>
      </c>
      <c r="AK1567" s="365">
        <f t="shared" si="1373"/>
        <v>0</v>
      </c>
      <c r="AL1567" s="365">
        <f t="shared" si="1374"/>
        <v>0</v>
      </c>
      <c r="AM1567" s="365">
        <f t="shared" si="1375"/>
        <v>0</v>
      </c>
      <c r="AN1567" s="365">
        <f t="shared" si="1376"/>
        <v>0</v>
      </c>
      <c r="AO1567" s="365">
        <f t="shared" si="1377"/>
        <v>0</v>
      </c>
      <c r="AP1567" s="365">
        <f t="shared" si="1378"/>
        <v>0</v>
      </c>
      <c r="AQ1567" s="489">
        <f t="shared" si="1379"/>
        <v>0</v>
      </c>
      <c r="AR1567" s="2192">
        <f t="shared" si="1389"/>
        <v>0</v>
      </c>
      <c r="AS1567" s="2211" t="s">
        <v>994</v>
      </c>
      <c r="AT1567" s="1761"/>
      <c r="AU1567" s="1007" t="s">
        <v>3535</v>
      </c>
      <c r="AV1567" s="972" t="s">
        <v>3536</v>
      </c>
      <c r="AW1567" s="1008">
        <v>46058</v>
      </c>
      <c r="AX1567" s="972" t="s">
        <v>3537</v>
      </c>
      <c r="AY1567" s="1008">
        <v>46078</v>
      </c>
      <c r="AZ1567" s="1009"/>
      <c r="BA1567" s="972" t="s">
        <v>3538</v>
      </c>
      <c r="BB1567" s="2092" t="s">
        <v>1018</v>
      </c>
      <c r="BC1567" s="971"/>
      <c r="BD1567" s="971"/>
      <c r="BE1567" s="1010"/>
      <c r="BF1567" s="1013">
        <v>46083</v>
      </c>
      <c r="BG1567" s="1761"/>
      <c r="BH1567" s="2786"/>
      <c r="BI1567" s="2786"/>
      <c r="BJ1567" s="1760"/>
      <c r="BK1567" s="2786"/>
      <c r="BL1567" s="1762"/>
      <c r="BM1567" s="1762"/>
      <c r="BN1567" s="2786"/>
      <c r="BO1567" s="1182"/>
      <c r="BP1567" s="1182"/>
      <c r="BQ1567" s="2212"/>
      <c r="BR1567" s="2212"/>
      <c r="BS1567" s="2213"/>
      <c r="BT1567" s="1763"/>
      <c r="BU1567" s="1763"/>
      <c r="BV1567" s="1138"/>
      <c r="BW1567" s="1259"/>
      <c r="BX1567" s="1764"/>
      <c r="BY1567" s="1013"/>
      <c r="BZ1567" s="1013"/>
      <c r="CA1567" s="1761"/>
      <c r="CB1567" s="972"/>
      <c r="CC1567" s="972"/>
      <c r="CD1567" s="972"/>
      <c r="CE1567" s="972"/>
      <c r="CF1567" s="972"/>
      <c r="CG1567" s="972"/>
      <c r="CH1567" s="972"/>
      <c r="CI1567" s="972"/>
      <c r="CJ1567" s="972"/>
      <c r="CK1567" s="972"/>
      <c r="CL1567" s="972"/>
      <c r="CM1567" s="972"/>
      <c r="CN1567" s="972"/>
      <c r="CO1567" s="972"/>
      <c r="CP1567" s="972"/>
      <c r="CQ1567" s="972"/>
      <c r="CR1567" s="972"/>
      <c r="CS1567" s="1761"/>
      <c r="CT1567" s="972"/>
      <c r="CU1567" s="1043"/>
      <c r="CV1567" s="972"/>
      <c r="CW1567" s="1043"/>
      <c r="CX1567" s="972"/>
      <c r="CY1567" s="1043"/>
      <c r="CZ1567" s="1761"/>
      <c r="DA1567" s="1761"/>
      <c r="DB1567" s="1761"/>
      <c r="DC1567" s="1761">
        <f t="shared" si="1383"/>
        <v>0</v>
      </c>
      <c r="DD1567" s="1043">
        <f t="shared" si="1384"/>
        <v>0</v>
      </c>
      <c r="DE1567" s="1761"/>
      <c r="DF1567" s="1043">
        <f t="shared" si="1385"/>
        <v>0</v>
      </c>
      <c r="DG1567" s="1761"/>
      <c r="DH1567" s="1043">
        <f t="shared" si="1386"/>
        <v>0</v>
      </c>
      <c r="DI1567" s="1761"/>
      <c r="DJ1567" s="1765"/>
      <c r="DK1567" s="1765"/>
      <c r="DL1567" s="1765"/>
      <c r="DM1567" s="1765"/>
      <c r="DN1567" s="1765"/>
      <c r="DO1567" s="1765"/>
      <c r="DP1567" s="1765"/>
      <c r="DQ1567" s="1765"/>
      <c r="DR1567" s="1765"/>
      <c r="DS1567" s="1765"/>
      <c r="DT1567" s="2181"/>
      <c r="DU1567" s="2094">
        <f t="shared" si="1361"/>
        <v>0</v>
      </c>
      <c r="DV1567" s="2095">
        <f t="shared" si="1390"/>
        <v>0</v>
      </c>
      <c r="DW1567" s="2095">
        <f t="shared" si="1391"/>
        <v>0</v>
      </c>
      <c r="DX1567" s="2095">
        <f t="shared" si="1363"/>
        <v>0</v>
      </c>
      <c r="DY1567" s="2095">
        <f t="shared" si="1364"/>
        <v>0</v>
      </c>
      <c r="DZ1567" s="2181"/>
      <c r="EA1567" s="2181"/>
      <c r="EB1567" s="2181"/>
      <c r="EC1567" s="2181"/>
      <c r="ED1567" s="2181"/>
    </row>
    <row r="1568" spans="1:134" s="1995" customFormat="1" ht="48" hidden="1" customHeight="1" x14ac:dyDescent="0.25">
      <c r="A1568" s="2187">
        <v>2026</v>
      </c>
      <c r="B1568" s="1191">
        <v>479</v>
      </c>
      <c r="C1568" s="1191" t="s">
        <v>58</v>
      </c>
      <c r="D1568" s="1191">
        <v>3000654</v>
      </c>
      <c r="E1568" s="1191">
        <v>5005023</v>
      </c>
      <c r="F1568" s="1191" t="s">
        <v>990</v>
      </c>
      <c r="G1568" s="2187" t="s">
        <v>991</v>
      </c>
      <c r="H1568" s="2187">
        <v>94</v>
      </c>
      <c r="I1568" s="1192" t="s">
        <v>992</v>
      </c>
      <c r="J1568" s="1193" t="s">
        <v>10</v>
      </c>
      <c r="K1568" s="1193" t="s">
        <v>60</v>
      </c>
      <c r="L1568" s="1191" t="str">
        <f t="shared" si="1392"/>
        <v>2.3</v>
      </c>
      <c r="M1568" s="2209" t="s">
        <v>62</v>
      </c>
      <c r="N1568" s="1194"/>
      <c r="O1568" s="2187" t="s">
        <v>1474</v>
      </c>
      <c r="P1568" s="2187" t="s">
        <v>65</v>
      </c>
      <c r="Q1568" s="2188">
        <v>1</v>
      </c>
      <c r="R1568" s="2189">
        <v>6500</v>
      </c>
      <c r="S1568" s="2187"/>
      <c r="T1568" s="2187"/>
      <c r="U1568" s="2187"/>
      <c r="V1568" s="2187">
        <v>0</v>
      </c>
      <c r="W1568" s="1986"/>
      <c r="X1568" s="298"/>
      <c r="Y1568" s="298"/>
      <c r="Z1568" s="298"/>
      <c r="AA1568" s="298"/>
      <c r="AB1568" s="298"/>
      <c r="AC1568" s="298"/>
      <c r="AD1568" s="298"/>
      <c r="AE1568" s="2189">
        <f>ROUNDUP(IFERROR(IF(OR(P1568="LOCADOR",P1568="VIATICOS",P1568="CAJA CHICA"),IF(P1568="LOCADOR",Q1568*(R1568/30)*SUM(S1568:AD1568),Q1568*R1568*SUM(S1568:AD1568)),R1568*SUM(S1568:AD1568)),""),0)</f>
        <v>0</v>
      </c>
      <c r="AF1568" s="499">
        <f t="shared" si="1368"/>
        <v>0</v>
      </c>
      <c r="AG1568" s="366">
        <f t="shared" si="1369"/>
        <v>0</v>
      </c>
      <c r="AH1568" s="366">
        <f t="shared" si="1370"/>
        <v>0</v>
      </c>
      <c r="AI1568" s="366">
        <f t="shared" si="1371"/>
        <v>0</v>
      </c>
      <c r="AJ1568" s="366">
        <f t="shared" si="1372"/>
        <v>0</v>
      </c>
      <c r="AK1568" s="366">
        <f t="shared" si="1373"/>
        <v>0</v>
      </c>
      <c r="AL1568" s="366">
        <f t="shared" si="1374"/>
        <v>0</v>
      </c>
      <c r="AM1568" s="366">
        <f t="shared" si="1375"/>
        <v>0</v>
      </c>
      <c r="AN1568" s="366">
        <f t="shared" si="1376"/>
        <v>0</v>
      </c>
      <c r="AO1568" s="366">
        <f t="shared" si="1377"/>
        <v>0</v>
      </c>
      <c r="AP1568" s="366">
        <f t="shared" si="1378"/>
        <v>0</v>
      </c>
      <c r="AQ1568" s="370">
        <f t="shared" si="1379"/>
        <v>0</v>
      </c>
      <c r="AR1568" s="2192">
        <f t="shared" si="1389"/>
        <v>0</v>
      </c>
      <c r="AS1568" s="2193" t="s">
        <v>994</v>
      </c>
      <c r="AT1568" s="386"/>
      <c r="AU1568" s="1001" t="s">
        <v>3535</v>
      </c>
      <c r="AV1568" s="984" t="s">
        <v>3536</v>
      </c>
      <c r="AW1568" s="997">
        <v>46058</v>
      </c>
      <c r="AX1568" s="984" t="s">
        <v>3537</v>
      </c>
      <c r="AY1568" s="997">
        <v>46078</v>
      </c>
      <c r="AZ1568" s="1002"/>
      <c r="BA1568" s="897" t="s">
        <v>3538</v>
      </c>
      <c r="BB1568" s="1992" t="s">
        <v>1018</v>
      </c>
      <c r="BC1568" s="896"/>
      <c r="BD1568" s="896"/>
      <c r="BE1568" s="899"/>
      <c r="BF1568" s="907">
        <v>46083</v>
      </c>
      <c r="BG1568" s="386"/>
      <c r="BH1568" s="2755"/>
      <c r="BI1568" s="2755"/>
      <c r="BJ1568" s="1159"/>
      <c r="BK1568" s="2755"/>
      <c r="BL1568" s="1766"/>
      <c r="BM1568" s="2624"/>
      <c r="BN1568" s="2793"/>
      <c r="BO1568" s="1767"/>
      <c r="BP1568" s="1767"/>
      <c r="BQ1568" s="2214"/>
      <c r="BR1568" s="2214"/>
      <c r="BS1568" s="2183"/>
      <c r="BT1568" s="672"/>
      <c r="BU1568" s="672"/>
      <c r="BV1568" s="1131"/>
      <c r="BW1568" s="1768"/>
      <c r="BX1568" s="930"/>
      <c r="BY1568" s="907"/>
      <c r="BZ1568" s="907"/>
      <c r="CA1568" s="386"/>
      <c r="CB1568" s="897"/>
      <c r="CC1568" s="897"/>
      <c r="CD1568" s="897"/>
      <c r="CE1568" s="897"/>
      <c r="CF1568" s="897"/>
      <c r="CG1568" s="897"/>
      <c r="CH1568" s="897"/>
      <c r="CI1568" s="897"/>
      <c r="CJ1568" s="897"/>
      <c r="CK1568" s="897"/>
      <c r="CL1568" s="897"/>
      <c r="CM1568" s="897"/>
      <c r="CN1568" s="897"/>
      <c r="CO1568" s="897"/>
      <c r="CP1568" s="897"/>
      <c r="CQ1568" s="897"/>
      <c r="CR1568" s="897"/>
      <c r="CS1568" s="386"/>
      <c r="CT1568" s="897"/>
      <c r="CU1568" s="946"/>
      <c r="CV1568" s="897"/>
      <c r="CW1568" s="946"/>
      <c r="CX1568" s="897"/>
      <c r="CY1568" s="946"/>
      <c r="CZ1568" s="386"/>
      <c r="DA1568" s="386"/>
      <c r="DB1568" s="386"/>
      <c r="DC1568" s="386">
        <f t="shared" si="1383"/>
        <v>0</v>
      </c>
      <c r="DD1568" s="946">
        <f t="shared" si="1384"/>
        <v>0</v>
      </c>
      <c r="DE1568" s="386"/>
      <c r="DF1568" s="946">
        <f t="shared" si="1385"/>
        <v>0</v>
      </c>
      <c r="DG1568" s="386"/>
      <c r="DH1568" s="946">
        <f t="shared" si="1386"/>
        <v>0</v>
      </c>
      <c r="DI1568" s="386"/>
      <c r="DJ1568" s="1160"/>
      <c r="DK1568" s="1160"/>
      <c r="DL1568" s="1160"/>
      <c r="DM1568" s="1160"/>
      <c r="DN1568" s="1160"/>
      <c r="DO1568" s="1160"/>
      <c r="DP1568" s="1160"/>
      <c r="DQ1568" s="1160"/>
      <c r="DR1568" s="1160"/>
      <c r="DS1568" s="1160"/>
      <c r="DT1568" s="2107"/>
      <c r="DU1568" s="1996">
        <f t="shared" si="1361"/>
        <v>0</v>
      </c>
      <c r="DV1568" s="1997">
        <f t="shared" si="1390"/>
        <v>0</v>
      </c>
      <c r="DW1568" s="1997">
        <f t="shared" si="1391"/>
        <v>0</v>
      </c>
      <c r="DX1568" s="1997">
        <f t="shared" si="1363"/>
        <v>0</v>
      </c>
      <c r="DY1568" s="1997">
        <f t="shared" si="1364"/>
        <v>0</v>
      </c>
      <c r="DZ1568" s="2107"/>
      <c r="EA1568" s="2107"/>
      <c r="EB1568" s="2107"/>
      <c r="EC1568" s="2107"/>
      <c r="ED1568" s="2107"/>
    </row>
    <row r="1569" spans="1:144" s="1995" customFormat="1" ht="48" hidden="1" customHeight="1" x14ac:dyDescent="0.25">
      <c r="A1569" s="1979">
        <v>2026</v>
      </c>
      <c r="B1569" s="891">
        <v>479</v>
      </c>
      <c r="C1569" s="891" t="s">
        <v>58</v>
      </c>
      <c r="D1569" s="891">
        <v>3000654</v>
      </c>
      <c r="E1569" s="891">
        <v>5005023</v>
      </c>
      <c r="F1569" s="891" t="s">
        <v>990</v>
      </c>
      <c r="G1569" s="1979" t="s">
        <v>991</v>
      </c>
      <c r="H1569" s="1979">
        <v>94</v>
      </c>
      <c r="I1569" s="892" t="s">
        <v>992</v>
      </c>
      <c r="J1569" s="893" t="s">
        <v>10</v>
      </c>
      <c r="K1569" s="893" t="s">
        <v>60</v>
      </c>
      <c r="L1569" s="891" t="str">
        <f t="shared" si="1392"/>
        <v>2.3</v>
      </c>
      <c r="M1569" s="1981" t="s">
        <v>62</v>
      </c>
      <c r="N1569" s="894"/>
      <c r="O1569" s="1979" t="s">
        <v>1581</v>
      </c>
      <c r="P1569" s="1979" t="s">
        <v>65</v>
      </c>
      <c r="Q1569" s="1983">
        <v>1</v>
      </c>
      <c r="R1569" s="1984">
        <v>4500</v>
      </c>
      <c r="S1569" s="1979"/>
      <c r="T1569" s="1979"/>
      <c r="U1569" s="1985">
        <v>15</v>
      </c>
      <c r="V1569" s="1979"/>
      <c r="W1569" s="1986"/>
      <c r="X1569" s="298"/>
      <c r="Y1569" s="298"/>
      <c r="Z1569" s="299"/>
      <c r="AA1569" s="299"/>
      <c r="AB1569" s="299"/>
      <c r="AC1569" s="299"/>
      <c r="AD1569" s="299"/>
      <c r="AE1569" s="1984"/>
      <c r="AF1569" s="379">
        <f t="shared" si="1368"/>
        <v>0</v>
      </c>
      <c r="AG1569" s="284">
        <f t="shared" si="1369"/>
        <v>0</v>
      </c>
      <c r="AH1569" s="284">
        <f t="shared" si="1370"/>
        <v>2250</v>
      </c>
      <c r="AI1569" s="284">
        <f t="shared" si="1371"/>
        <v>0</v>
      </c>
      <c r="AJ1569" s="284">
        <f t="shared" si="1372"/>
        <v>0</v>
      </c>
      <c r="AK1569" s="284">
        <f t="shared" si="1373"/>
        <v>0</v>
      </c>
      <c r="AL1569" s="284">
        <f t="shared" si="1374"/>
        <v>0</v>
      </c>
      <c r="AM1569" s="284">
        <f t="shared" si="1375"/>
        <v>0</v>
      </c>
      <c r="AN1569" s="284">
        <f t="shared" si="1376"/>
        <v>0</v>
      </c>
      <c r="AO1569" s="284">
        <f t="shared" si="1377"/>
        <v>0</v>
      </c>
      <c r="AP1569" s="284">
        <f t="shared" si="1378"/>
        <v>0</v>
      </c>
      <c r="AQ1569" s="377">
        <f t="shared" si="1379"/>
        <v>0</v>
      </c>
      <c r="AR1569" s="1985">
        <f t="shared" si="1389"/>
        <v>2250</v>
      </c>
      <c r="AS1569" s="1990" t="s">
        <v>994</v>
      </c>
      <c r="AT1569" s="897"/>
      <c r="AU1569" s="944" t="s">
        <v>3535</v>
      </c>
      <c r="AV1569" s="897" t="s">
        <v>3536</v>
      </c>
      <c r="AW1569" s="940">
        <v>46058</v>
      </c>
      <c r="AX1569" s="897" t="s">
        <v>3537</v>
      </c>
      <c r="AY1569" s="940">
        <v>46078</v>
      </c>
      <c r="AZ1569" s="945"/>
      <c r="BA1569" s="898" t="s">
        <v>3538</v>
      </c>
      <c r="BB1569" s="1992" t="s">
        <v>995</v>
      </c>
      <c r="BC1569" s="897" t="s">
        <v>3549</v>
      </c>
      <c r="BD1569" s="897" t="s">
        <v>3550</v>
      </c>
      <c r="BE1569" s="896" t="s">
        <v>3551</v>
      </c>
      <c r="BF1569" s="940">
        <v>46079</v>
      </c>
      <c r="BG1569" s="897"/>
      <c r="BH1569" s="687"/>
      <c r="BI1569" s="687"/>
      <c r="BJ1569" s="896"/>
      <c r="BK1569" s="687"/>
      <c r="BL1569" s="1028"/>
      <c r="BM1569" s="1028"/>
      <c r="BN1569" s="687">
        <v>1894</v>
      </c>
      <c r="BO1569" s="1029"/>
      <c r="BP1569" s="834" t="s">
        <v>3552</v>
      </c>
      <c r="BQ1569" s="2135"/>
      <c r="BR1569" s="2135"/>
      <c r="BS1569" s="2064" t="s">
        <v>1228</v>
      </c>
      <c r="BT1569" s="336" t="s">
        <v>3474</v>
      </c>
      <c r="BU1569" s="336" t="s">
        <v>3475</v>
      </c>
      <c r="BV1569" s="534">
        <v>44329546</v>
      </c>
      <c r="BW1569" s="535">
        <v>10443295467</v>
      </c>
      <c r="BX1569" s="906">
        <v>4500</v>
      </c>
      <c r="BY1569" s="940">
        <v>46082</v>
      </c>
      <c r="BZ1569" s="940">
        <v>46096</v>
      </c>
      <c r="CA1569" s="897"/>
      <c r="CB1569" s="897"/>
      <c r="CC1569" s="897"/>
      <c r="CD1569" s="897"/>
      <c r="CE1569" s="897"/>
      <c r="CF1569" s="897"/>
      <c r="CG1569" s="897"/>
      <c r="CH1569" s="897"/>
      <c r="CI1569" s="897"/>
      <c r="CJ1569" s="897"/>
      <c r="CK1569" s="897"/>
      <c r="CL1569" s="897"/>
      <c r="CM1569" s="897"/>
      <c r="CN1569" s="897"/>
      <c r="CO1569" s="897"/>
      <c r="CP1569" s="897"/>
      <c r="CQ1569" s="897"/>
      <c r="CR1569" s="897"/>
      <c r="CS1569" s="897"/>
      <c r="CT1569" s="897">
        <v>15</v>
      </c>
      <c r="CU1569" s="909">
        <f>AH1569</f>
        <v>2250</v>
      </c>
      <c r="CV1569" s="897">
        <v>15</v>
      </c>
      <c r="CW1569" s="633">
        <f>(R1569/30*CV1569)*Q1569</f>
        <v>2250</v>
      </c>
      <c r="CX1569" s="897">
        <v>15</v>
      </c>
      <c r="CY1569" s="633">
        <f>(R1569/30*CX1569)*Q1569</f>
        <v>2250</v>
      </c>
      <c r="CZ1569" s="897"/>
      <c r="DA1569" s="897"/>
      <c r="DB1569" s="897"/>
      <c r="DC1569" s="897">
        <f t="shared" si="1383"/>
        <v>0</v>
      </c>
      <c r="DD1569" s="946">
        <f t="shared" si="1384"/>
        <v>0</v>
      </c>
      <c r="DE1569" s="897"/>
      <c r="DF1569" s="946">
        <f t="shared" si="1385"/>
        <v>0</v>
      </c>
      <c r="DG1569" s="897"/>
      <c r="DH1569" s="946">
        <f t="shared" si="1386"/>
        <v>0</v>
      </c>
      <c r="DI1569" s="897"/>
      <c r="DJ1569" s="898"/>
      <c r="DK1569" s="898"/>
      <c r="DL1569" s="898"/>
      <c r="DM1569" s="898"/>
      <c r="DN1569" s="898"/>
      <c r="DO1569" s="898"/>
      <c r="DP1569" s="898"/>
      <c r="DQ1569" s="898"/>
      <c r="DR1569" s="898"/>
      <c r="DS1569" s="898"/>
      <c r="DU1569" s="1996">
        <f t="shared" si="1361"/>
        <v>2250</v>
      </c>
      <c r="DV1569" s="1997">
        <f t="shared" si="1390"/>
        <v>2250</v>
      </c>
      <c r="DW1569" s="1997">
        <f t="shared" si="1391"/>
        <v>2250</v>
      </c>
      <c r="DX1569" s="1997">
        <f t="shared" si="1363"/>
        <v>0</v>
      </c>
      <c r="DY1569" s="1997">
        <f t="shared" si="1364"/>
        <v>0</v>
      </c>
    </row>
    <row r="1570" spans="1:144" s="1995" customFormat="1" ht="48" hidden="1" customHeight="1" x14ac:dyDescent="0.25">
      <c r="A1570" s="1979">
        <v>2026</v>
      </c>
      <c r="B1570" s="891">
        <v>479</v>
      </c>
      <c r="C1570" s="891" t="s">
        <v>58</v>
      </c>
      <c r="D1570" s="891">
        <v>3000654</v>
      </c>
      <c r="E1570" s="891">
        <v>5005023</v>
      </c>
      <c r="F1570" s="891" t="s">
        <v>990</v>
      </c>
      <c r="G1570" s="1979" t="s">
        <v>991</v>
      </c>
      <c r="H1570" s="1979">
        <v>94</v>
      </c>
      <c r="I1570" s="892" t="s">
        <v>992</v>
      </c>
      <c r="J1570" s="893" t="s">
        <v>10</v>
      </c>
      <c r="K1570" s="893" t="s">
        <v>60</v>
      </c>
      <c r="L1570" s="891" t="str">
        <f t="shared" si="1392"/>
        <v>2.3</v>
      </c>
      <c r="M1570" s="1981" t="s">
        <v>62</v>
      </c>
      <c r="N1570" s="894"/>
      <c r="O1570" s="1979" t="s">
        <v>1581</v>
      </c>
      <c r="P1570" s="1979" t="s">
        <v>65</v>
      </c>
      <c r="Q1570" s="1983">
        <v>1</v>
      </c>
      <c r="R1570" s="1984">
        <v>4500</v>
      </c>
      <c r="S1570" s="1979"/>
      <c r="T1570" s="1979"/>
      <c r="U1570" s="1979"/>
      <c r="V1570" s="1979">
        <v>0</v>
      </c>
      <c r="W1570" s="1986"/>
      <c r="X1570" s="298"/>
      <c r="Y1570" s="298"/>
      <c r="Z1570" s="299"/>
      <c r="AA1570" s="299"/>
      <c r="AB1570" s="299"/>
      <c r="AC1570" s="299"/>
      <c r="AD1570" s="299"/>
      <c r="AE1570" s="1984">
        <f>ROUNDUP(IFERROR(IF(OR(P1570="LOCADOR",P1570="VIATICOS",P1570="CAJA CHICA"),IF(P1570="LOCADOR",Q1570*(R1570/30)*SUM(S1570:AD1570),Q1570*R1570*SUM(S1570:AD1570)),R1570*SUM(S1570:AD1570)),""),0)</f>
        <v>0</v>
      </c>
      <c r="AF1570" s="411">
        <f t="shared" si="1368"/>
        <v>0</v>
      </c>
      <c r="AG1570" s="352">
        <f t="shared" si="1369"/>
        <v>0</v>
      </c>
      <c r="AH1570" s="352">
        <f t="shared" si="1370"/>
        <v>0</v>
      </c>
      <c r="AI1570" s="352">
        <f t="shared" si="1371"/>
        <v>0</v>
      </c>
      <c r="AJ1570" s="352">
        <f t="shared" si="1372"/>
        <v>0</v>
      </c>
      <c r="AK1570" s="352">
        <f t="shared" si="1373"/>
        <v>0</v>
      </c>
      <c r="AL1570" s="352">
        <f t="shared" si="1374"/>
        <v>0</v>
      </c>
      <c r="AM1570" s="352">
        <f t="shared" si="1375"/>
        <v>0</v>
      </c>
      <c r="AN1570" s="352">
        <f t="shared" si="1376"/>
        <v>0</v>
      </c>
      <c r="AO1570" s="352">
        <f t="shared" si="1377"/>
        <v>0</v>
      </c>
      <c r="AP1570" s="352">
        <f t="shared" si="1378"/>
        <v>0</v>
      </c>
      <c r="AQ1570" s="412">
        <f t="shared" si="1379"/>
        <v>0</v>
      </c>
      <c r="AR1570" s="1985">
        <f t="shared" si="1389"/>
        <v>0</v>
      </c>
      <c r="AS1570" s="1990" t="s">
        <v>994</v>
      </c>
      <c r="AT1570" s="897"/>
      <c r="AU1570" s="1117" t="s">
        <v>3535</v>
      </c>
      <c r="AV1570" s="1019" t="s">
        <v>3536</v>
      </c>
      <c r="AW1570" s="1206">
        <v>46058</v>
      </c>
      <c r="AX1570" s="1019" t="s">
        <v>3537</v>
      </c>
      <c r="AY1570" s="1206">
        <v>46078</v>
      </c>
      <c r="AZ1570" s="1141"/>
      <c r="BA1570" s="897" t="s">
        <v>3538</v>
      </c>
      <c r="BB1570" s="1992" t="s">
        <v>1018</v>
      </c>
      <c r="BC1570" s="897"/>
      <c r="BD1570" s="897"/>
      <c r="BE1570" s="897"/>
      <c r="BF1570" s="940">
        <v>46083</v>
      </c>
      <c r="BG1570" s="897"/>
      <c r="BH1570" s="687"/>
      <c r="BI1570" s="687"/>
      <c r="BJ1570" s="896"/>
      <c r="BK1570" s="687"/>
      <c r="BL1570" s="373"/>
      <c r="BM1570" s="955"/>
      <c r="BN1570" s="1022"/>
      <c r="BO1570" s="928"/>
      <c r="BP1570" s="928"/>
      <c r="BQ1570" s="2152"/>
      <c r="BR1570" s="2152"/>
      <c r="BT1570" s="897"/>
      <c r="BU1570" s="897"/>
      <c r="BV1570" s="1769"/>
      <c r="BW1570" s="1770"/>
      <c r="BX1570" s="906"/>
      <c r="BY1570" s="897"/>
      <c r="BZ1570" s="897"/>
      <c r="CA1570" s="897"/>
      <c r="CB1570" s="897"/>
      <c r="CC1570" s="897"/>
      <c r="CD1570" s="897"/>
      <c r="CE1570" s="897"/>
      <c r="CF1570" s="897"/>
      <c r="CG1570" s="897"/>
      <c r="CH1570" s="897"/>
      <c r="CI1570" s="897"/>
      <c r="CJ1570" s="897"/>
      <c r="CK1570" s="897"/>
      <c r="CL1570" s="897"/>
      <c r="CM1570" s="897"/>
      <c r="CN1570" s="897"/>
      <c r="CO1570" s="897"/>
      <c r="CP1570" s="897"/>
      <c r="CQ1570" s="897"/>
      <c r="CR1570" s="897"/>
      <c r="CS1570" s="897"/>
      <c r="CT1570" s="897"/>
      <c r="CU1570" s="909">
        <f>AH1570</f>
        <v>0</v>
      </c>
      <c r="CV1570" s="897"/>
      <c r="CW1570" s="633">
        <f>(R1570/30*CV1570)*Q1570</f>
        <v>0</v>
      </c>
      <c r="CX1570" s="897"/>
      <c r="CY1570" s="633">
        <f>(R1570/30*CX1570)*Q1570</f>
        <v>0</v>
      </c>
      <c r="CZ1570" s="897"/>
      <c r="DA1570" s="897"/>
      <c r="DB1570" s="897"/>
      <c r="DC1570" s="897">
        <f t="shared" si="1383"/>
        <v>0</v>
      </c>
      <c r="DD1570" s="946">
        <f t="shared" si="1384"/>
        <v>0</v>
      </c>
      <c r="DE1570" s="897"/>
      <c r="DF1570" s="946">
        <f t="shared" si="1385"/>
        <v>0</v>
      </c>
      <c r="DG1570" s="897"/>
      <c r="DH1570" s="946">
        <f t="shared" si="1386"/>
        <v>0</v>
      </c>
      <c r="DI1570" s="897"/>
      <c r="DJ1570" s="898"/>
      <c r="DK1570" s="898"/>
      <c r="DL1570" s="898"/>
      <c r="DM1570" s="898"/>
      <c r="DN1570" s="898"/>
      <c r="DO1570" s="898"/>
      <c r="DP1570" s="898"/>
      <c r="DQ1570" s="898"/>
      <c r="DR1570" s="898"/>
      <c r="DS1570" s="898"/>
      <c r="DU1570" s="1996">
        <f t="shared" si="1361"/>
        <v>0</v>
      </c>
      <c r="DV1570" s="1997">
        <f t="shared" si="1390"/>
        <v>0</v>
      </c>
      <c r="DW1570" s="1997">
        <f t="shared" si="1391"/>
        <v>0</v>
      </c>
      <c r="DX1570" s="1997">
        <f t="shared" si="1363"/>
        <v>0</v>
      </c>
      <c r="DY1570" s="1997">
        <f t="shared" si="1364"/>
        <v>0</v>
      </c>
    </row>
    <row r="1571" spans="1:144" s="1995" customFormat="1" ht="48" hidden="1" customHeight="1" x14ac:dyDescent="0.25">
      <c r="A1571" s="1979">
        <v>2026</v>
      </c>
      <c r="B1571" s="891">
        <v>479</v>
      </c>
      <c r="C1571" s="891" t="s">
        <v>58</v>
      </c>
      <c r="D1571" s="891">
        <v>3000654</v>
      </c>
      <c r="E1571" s="891">
        <v>5005023</v>
      </c>
      <c r="F1571" s="891" t="s">
        <v>990</v>
      </c>
      <c r="G1571" s="1979" t="s">
        <v>991</v>
      </c>
      <c r="H1571" s="1979">
        <v>94</v>
      </c>
      <c r="I1571" s="892" t="s">
        <v>992</v>
      </c>
      <c r="J1571" s="893" t="s">
        <v>10</v>
      </c>
      <c r="K1571" s="893" t="s">
        <v>60</v>
      </c>
      <c r="L1571" s="891" t="str">
        <f t="shared" si="1392"/>
        <v>2.3</v>
      </c>
      <c r="M1571" s="1981" t="s">
        <v>62</v>
      </c>
      <c r="N1571" s="894"/>
      <c r="O1571" s="1979" t="s">
        <v>3476</v>
      </c>
      <c r="P1571" s="1979" t="s">
        <v>65</v>
      </c>
      <c r="Q1571" s="1983">
        <v>1</v>
      </c>
      <c r="R1571" s="1984">
        <v>8000</v>
      </c>
      <c r="S1571" s="1979"/>
      <c r="T1571" s="1979"/>
      <c r="U1571" s="1985">
        <v>15</v>
      </c>
      <c r="V1571" s="1979"/>
      <c r="W1571" s="1986"/>
      <c r="X1571" s="298"/>
      <c r="Y1571" s="298"/>
      <c r="Z1571" s="299"/>
      <c r="AA1571" s="299"/>
      <c r="AB1571" s="299"/>
      <c r="AC1571" s="299"/>
      <c r="AD1571" s="299"/>
      <c r="AE1571" s="1984"/>
      <c r="AF1571" s="379">
        <f t="shared" si="1368"/>
        <v>0</v>
      </c>
      <c r="AG1571" s="284">
        <f t="shared" si="1369"/>
        <v>0</v>
      </c>
      <c r="AH1571" s="284">
        <f t="shared" si="1370"/>
        <v>4000</v>
      </c>
      <c r="AI1571" s="284">
        <f t="shared" si="1371"/>
        <v>0</v>
      </c>
      <c r="AJ1571" s="284">
        <f t="shared" si="1372"/>
        <v>0</v>
      </c>
      <c r="AK1571" s="284">
        <f t="shared" si="1373"/>
        <v>0</v>
      </c>
      <c r="AL1571" s="284">
        <f t="shared" si="1374"/>
        <v>0</v>
      </c>
      <c r="AM1571" s="284">
        <f t="shared" si="1375"/>
        <v>0</v>
      </c>
      <c r="AN1571" s="284">
        <f t="shared" si="1376"/>
        <v>0</v>
      </c>
      <c r="AO1571" s="284">
        <f t="shared" si="1377"/>
        <v>0</v>
      </c>
      <c r="AP1571" s="284">
        <f t="shared" si="1378"/>
        <v>0</v>
      </c>
      <c r="AQ1571" s="377">
        <f t="shared" si="1379"/>
        <v>0</v>
      </c>
      <c r="AR1571" s="1985">
        <f t="shared" si="1389"/>
        <v>4000</v>
      </c>
      <c r="AS1571" s="1990" t="s">
        <v>994</v>
      </c>
      <c r="AT1571" s="897"/>
      <c r="AU1571" s="944" t="s">
        <v>3535</v>
      </c>
      <c r="AV1571" s="897" t="s">
        <v>3536</v>
      </c>
      <c r="AW1571" s="940">
        <v>46058</v>
      </c>
      <c r="AX1571" s="897" t="s">
        <v>3537</v>
      </c>
      <c r="AY1571" s="940">
        <v>46078</v>
      </c>
      <c r="AZ1571" s="945"/>
      <c r="BA1571" s="898" t="s">
        <v>3538</v>
      </c>
      <c r="BB1571" s="1992" t="s">
        <v>995</v>
      </c>
      <c r="BC1571" s="897" t="s">
        <v>3549</v>
      </c>
      <c r="BD1571" s="897" t="s">
        <v>3550</v>
      </c>
      <c r="BE1571" s="896" t="s">
        <v>3551</v>
      </c>
      <c r="BF1571" s="940">
        <v>46079</v>
      </c>
      <c r="BG1571" s="897"/>
      <c r="BH1571" s="687"/>
      <c r="BI1571" s="687"/>
      <c r="BJ1571" s="896"/>
      <c r="BK1571" s="687"/>
      <c r="BL1571" s="1028"/>
      <c r="BM1571" s="1028"/>
      <c r="BN1571" s="687">
        <v>1915</v>
      </c>
      <c r="BO1571" s="1029"/>
      <c r="BP1571" s="834" t="s">
        <v>3552</v>
      </c>
      <c r="BQ1571" s="2135"/>
      <c r="BR1571" s="2135"/>
      <c r="BS1571" s="2064" t="s">
        <v>3477</v>
      </c>
      <c r="BT1571" s="336" t="s">
        <v>1597</v>
      </c>
      <c r="BU1571" s="336" t="s">
        <v>3478</v>
      </c>
      <c r="BV1571" s="525">
        <v>41915781</v>
      </c>
      <c r="BW1571" s="535">
        <v>10419157819</v>
      </c>
      <c r="BX1571" s="906">
        <v>8000</v>
      </c>
      <c r="BY1571" s="940">
        <v>46082</v>
      </c>
      <c r="BZ1571" s="940">
        <v>46096</v>
      </c>
      <c r="CA1571" s="897"/>
      <c r="CB1571" s="897"/>
      <c r="CC1571" s="897"/>
      <c r="CD1571" s="897"/>
      <c r="CE1571" s="897"/>
      <c r="CF1571" s="897"/>
      <c r="CG1571" s="897"/>
      <c r="CH1571" s="897"/>
      <c r="CI1571" s="897"/>
      <c r="CJ1571" s="897"/>
      <c r="CK1571" s="897"/>
      <c r="CL1571" s="897"/>
      <c r="CM1571" s="897"/>
      <c r="CN1571" s="897"/>
      <c r="CO1571" s="897"/>
      <c r="CP1571" s="897"/>
      <c r="CQ1571" s="897"/>
      <c r="CR1571" s="897"/>
      <c r="CS1571" s="897"/>
      <c r="CT1571" s="897">
        <v>15</v>
      </c>
      <c r="CU1571" s="909">
        <f>AH1571</f>
        <v>4000</v>
      </c>
      <c r="CV1571" s="897">
        <v>15</v>
      </c>
      <c r="CW1571" s="633">
        <f>(R1571/30*CV1571)*Q1571</f>
        <v>4000.0000000000005</v>
      </c>
      <c r="CX1571" s="897">
        <v>15</v>
      </c>
      <c r="CY1571" s="633">
        <f>(R1571/30*CX1571)*Q1571</f>
        <v>4000.0000000000005</v>
      </c>
      <c r="CZ1571" s="897"/>
      <c r="DA1571" s="897"/>
      <c r="DB1571" s="897"/>
      <c r="DC1571" s="897">
        <f t="shared" si="1383"/>
        <v>0</v>
      </c>
      <c r="DD1571" s="946">
        <f t="shared" si="1384"/>
        <v>0</v>
      </c>
      <c r="DE1571" s="897"/>
      <c r="DF1571" s="946">
        <f t="shared" si="1385"/>
        <v>0</v>
      </c>
      <c r="DG1571" s="897"/>
      <c r="DH1571" s="946">
        <f t="shared" si="1386"/>
        <v>0</v>
      </c>
      <c r="DI1571" s="897"/>
      <c r="DJ1571" s="898"/>
      <c r="DK1571" s="898"/>
      <c r="DL1571" s="898"/>
      <c r="DM1571" s="898"/>
      <c r="DN1571" s="898"/>
      <c r="DO1571" s="898"/>
      <c r="DP1571" s="898"/>
      <c r="DQ1571" s="898"/>
      <c r="DR1571" s="898"/>
      <c r="DS1571" s="898"/>
      <c r="DU1571" s="1996">
        <f t="shared" si="1361"/>
        <v>4000</v>
      </c>
      <c r="DV1571" s="1997">
        <f t="shared" si="1390"/>
        <v>4000.0000000000005</v>
      </c>
      <c r="DW1571" s="1997">
        <f t="shared" si="1391"/>
        <v>4000.0000000000005</v>
      </c>
      <c r="DX1571" s="1997">
        <f t="shared" si="1363"/>
        <v>0</v>
      </c>
      <c r="DY1571" s="1997">
        <f t="shared" si="1364"/>
        <v>0</v>
      </c>
    </row>
    <row r="1572" spans="1:144" s="1995" customFormat="1" ht="48" hidden="1" customHeight="1" x14ac:dyDescent="0.25">
      <c r="A1572" s="1979">
        <v>2026</v>
      </c>
      <c r="B1572" s="891">
        <v>479</v>
      </c>
      <c r="C1572" s="891" t="s">
        <v>58</v>
      </c>
      <c r="D1572" s="891">
        <v>3000654</v>
      </c>
      <c r="E1572" s="891">
        <v>5005023</v>
      </c>
      <c r="F1572" s="891" t="s">
        <v>990</v>
      </c>
      <c r="G1572" s="1979" t="s">
        <v>991</v>
      </c>
      <c r="H1572" s="1979">
        <v>94</v>
      </c>
      <c r="I1572" s="892" t="s">
        <v>992</v>
      </c>
      <c r="J1572" s="893" t="s">
        <v>10</v>
      </c>
      <c r="K1572" s="893" t="s">
        <v>60</v>
      </c>
      <c r="L1572" s="891" t="str">
        <f t="shared" si="1392"/>
        <v>2.3</v>
      </c>
      <c r="M1572" s="1981" t="s">
        <v>62</v>
      </c>
      <c r="N1572" s="894"/>
      <c r="O1572" s="1979" t="s">
        <v>3476</v>
      </c>
      <c r="P1572" s="1979" t="s">
        <v>65</v>
      </c>
      <c r="Q1572" s="1983">
        <v>1</v>
      </c>
      <c r="R1572" s="1984">
        <v>8000</v>
      </c>
      <c r="S1572" s="1979"/>
      <c r="T1572" s="1979"/>
      <c r="U1572" s="1979"/>
      <c r="V1572" s="1979"/>
      <c r="W1572" s="1986"/>
      <c r="X1572" s="298"/>
      <c r="Y1572" s="298"/>
      <c r="Z1572" s="299"/>
      <c r="AA1572" s="299"/>
      <c r="AB1572" s="299"/>
      <c r="AC1572" s="299"/>
      <c r="AD1572" s="299"/>
      <c r="AE1572" s="1984">
        <f>ROUNDUP(IFERROR(IF(OR(P1572="LOCADOR",P1572="VIATICOS",P1572="CAJA CHICA"),IF(P1572="LOCADOR",Q1572*(R1572/30)*SUM(S1572:AD1572),Q1572*R1572*SUM(S1572:AD1572)),R1572*SUM(S1572:AD1572)),""),0)</f>
        <v>0</v>
      </c>
      <c r="AF1572" s="496">
        <f t="shared" si="1368"/>
        <v>0</v>
      </c>
      <c r="AG1572" s="356">
        <f t="shared" si="1369"/>
        <v>0</v>
      </c>
      <c r="AH1572" s="356">
        <f t="shared" si="1370"/>
        <v>0</v>
      </c>
      <c r="AI1572" s="356">
        <f t="shared" si="1371"/>
        <v>0</v>
      </c>
      <c r="AJ1572" s="356">
        <f t="shared" si="1372"/>
        <v>0</v>
      </c>
      <c r="AK1572" s="356">
        <f t="shared" si="1373"/>
        <v>0</v>
      </c>
      <c r="AL1572" s="356">
        <f t="shared" si="1374"/>
        <v>0</v>
      </c>
      <c r="AM1572" s="356">
        <f t="shared" si="1375"/>
        <v>0</v>
      </c>
      <c r="AN1572" s="356">
        <f t="shared" si="1376"/>
        <v>0</v>
      </c>
      <c r="AO1572" s="356">
        <f t="shared" si="1377"/>
        <v>0</v>
      </c>
      <c r="AP1572" s="356">
        <f t="shared" si="1378"/>
        <v>0</v>
      </c>
      <c r="AQ1572" s="487">
        <f t="shared" si="1379"/>
        <v>0</v>
      </c>
      <c r="AR1572" s="1985">
        <f t="shared" si="1389"/>
        <v>0</v>
      </c>
      <c r="AS1572" s="1990" t="s">
        <v>994</v>
      </c>
      <c r="AT1572" s="897"/>
      <c r="AU1572" s="1171" t="s">
        <v>3535</v>
      </c>
      <c r="AV1572" s="675" t="s">
        <v>3536</v>
      </c>
      <c r="AW1572" s="1165">
        <v>46058</v>
      </c>
      <c r="AX1572" s="675" t="s">
        <v>3537</v>
      </c>
      <c r="AY1572" s="1165">
        <v>46078</v>
      </c>
      <c r="AZ1572" s="1326"/>
      <c r="BA1572" s="897" t="s">
        <v>3538</v>
      </c>
      <c r="BB1572" s="1992" t="s">
        <v>1018</v>
      </c>
      <c r="BC1572" s="897"/>
      <c r="BD1572" s="897"/>
      <c r="BE1572" s="897"/>
      <c r="BF1572" s="940">
        <v>46083</v>
      </c>
      <c r="BG1572" s="897"/>
      <c r="BH1572" s="687"/>
      <c r="BI1572" s="687"/>
      <c r="BJ1572" s="896"/>
      <c r="BK1572" s="687"/>
      <c r="BL1572" s="373"/>
      <c r="BM1572" s="973"/>
      <c r="BN1572" s="694"/>
      <c r="BO1572" s="928"/>
      <c r="BP1572" s="928"/>
      <c r="BQ1572" s="2152"/>
      <c r="BR1572" s="2152"/>
      <c r="BT1572" s="897"/>
      <c r="BU1572" s="897"/>
      <c r="BV1572" s="1771"/>
      <c r="BW1572" s="1772"/>
      <c r="BX1572" s="906"/>
      <c r="BY1572" s="897"/>
      <c r="BZ1572" s="897"/>
      <c r="CA1572" s="897"/>
      <c r="CB1572" s="897"/>
      <c r="CC1572" s="897"/>
      <c r="CD1572" s="897"/>
      <c r="CE1572" s="897"/>
      <c r="CF1572" s="897"/>
      <c r="CG1572" s="897"/>
      <c r="CH1572" s="897"/>
      <c r="CI1572" s="897"/>
      <c r="CJ1572" s="897"/>
      <c r="CK1572" s="897"/>
      <c r="CL1572" s="897"/>
      <c r="CM1572" s="897"/>
      <c r="CN1572" s="897"/>
      <c r="CO1572" s="897"/>
      <c r="CP1572" s="897"/>
      <c r="CQ1572" s="897"/>
      <c r="CR1572" s="897"/>
      <c r="CS1572" s="897"/>
      <c r="CT1572" s="897"/>
      <c r="CU1572" s="909">
        <f>AH1572</f>
        <v>0</v>
      </c>
      <c r="CV1572" s="897"/>
      <c r="CW1572" s="633">
        <f>(R1572/30*CV1572)*Q1572</f>
        <v>0</v>
      </c>
      <c r="CX1572" s="897"/>
      <c r="CY1572" s="633">
        <f>(R1572/30*CX1572)*Q1572</f>
        <v>0</v>
      </c>
      <c r="CZ1572" s="897"/>
      <c r="DA1572" s="897"/>
      <c r="DB1572" s="897"/>
      <c r="DC1572" s="897">
        <f t="shared" si="1383"/>
        <v>0</v>
      </c>
      <c r="DD1572" s="946">
        <f t="shared" si="1384"/>
        <v>0</v>
      </c>
      <c r="DE1572" s="897"/>
      <c r="DF1572" s="946">
        <f t="shared" si="1385"/>
        <v>0</v>
      </c>
      <c r="DG1572" s="897"/>
      <c r="DH1572" s="946">
        <f t="shared" si="1386"/>
        <v>0</v>
      </c>
      <c r="DI1572" s="897"/>
      <c r="DJ1572" s="898"/>
      <c r="DK1572" s="898"/>
      <c r="DL1572" s="898"/>
      <c r="DM1572" s="898"/>
      <c r="DN1572" s="898"/>
      <c r="DO1572" s="898"/>
      <c r="DP1572" s="898"/>
      <c r="DQ1572" s="898"/>
      <c r="DR1572" s="898"/>
      <c r="DS1572" s="898"/>
      <c r="DU1572" s="1996">
        <f t="shared" si="1361"/>
        <v>0</v>
      </c>
      <c r="DV1572" s="1997">
        <f t="shared" si="1390"/>
        <v>0</v>
      </c>
      <c r="DW1572" s="1997">
        <f t="shared" si="1391"/>
        <v>0</v>
      </c>
      <c r="DX1572" s="1997">
        <f t="shared" si="1363"/>
        <v>0</v>
      </c>
      <c r="DY1572" s="1997">
        <f t="shared" si="1364"/>
        <v>0</v>
      </c>
    </row>
    <row r="1573" spans="1:144" s="2127" customFormat="1" ht="48" hidden="1" customHeight="1" x14ac:dyDescent="0.25">
      <c r="A1573" s="2120">
        <v>2026</v>
      </c>
      <c r="B1573" s="1227">
        <v>479</v>
      </c>
      <c r="C1573" s="1227" t="s">
        <v>58</v>
      </c>
      <c r="D1573" s="1227">
        <v>3000654</v>
      </c>
      <c r="E1573" s="1227">
        <v>5005023</v>
      </c>
      <c r="F1573" s="1227" t="s">
        <v>990</v>
      </c>
      <c r="G1573" s="2120" t="s">
        <v>991</v>
      </c>
      <c r="H1573" s="2120">
        <v>94</v>
      </c>
      <c r="I1573" s="1773" t="s">
        <v>992</v>
      </c>
      <c r="J1573" s="1229" t="s">
        <v>10</v>
      </c>
      <c r="K1573" s="1229" t="s">
        <v>60</v>
      </c>
      <c r="L1573" s="1227" t="str">
        <f t="shared" si="1392"/>
        <v>2.3</v>
      </c>
      <c r="M1573" s="2121" t="s">
        <v>62</v>
      </c>
      <c r="N1573" s="1230"/>
      <c r="O1573" s="2122" t="s">
        <v>3479</v>
      </c>
      <c r="P1573" s="2120" t="s">
        <v>65</v>
      </c>
      <c r="Q1573" s="2123">
        <v>1</v>
      </c>
      <c r="R1573" s="2124">
        <v>5000</v>
      </c>
      <c r="S1573" s="2120"/>
      <c r="T1573" s="2120"/>
      <c r="U1573" s="2120">
        <v>30</v>
      </c>
      <c r="V1573" s="2120">
        <v>30</v>
      </c>
      <c r="W1573" s="2125"/>
      <c r="X1573" s="350"/>
      <c r="Y1573" s="350"/>
      <c r="Z1573" s="351"/>
      <c r="AA1573" s="351"/>
      <c r="AB1573" s="351"/>
      <c r="AC1573" s="351"/>
      <c r="AD1573" s="351"/>
      <c r="AE1573" s="2124"/>
      <c r="AF1573" s="289">
        <f t="shared" si="1368"/>
        <v>0</v>
      </c>
      <c r="AG1573" s="289">
        <f t="shared" si="1369"/>
        <v>0</v>
      </c>
      <c r="AH1573" s="289">
        <f t="shared" si="1370"/>
        <v>5000</v>
      </c>
      <c r="AI1573" s="289">
        <f t="shared" si="1371"/>
        <v>5000</v>
      </c>
      <c r="AJ1573" s="289">
        <f t="shared" si="1372"/>
        <v>0</v>
      </c>
      <c r="AK1573" s="289">
        <f t="shared" si="1373"/>
        <v>0</v>
      </c>
      <c r="AL1573" s="289">
        <f t="shared" si="1374"/>
        <v>0</v>
      </c>
      <c r="AM1573" s="289">
        <f t="shared" si="1375"/>
        <v>0</v>
      </c>
      <c r="AN1573" s="289">
        <f t="shared" si="1376"/>
        <v>0</v>
      </c>
      <c r="AO1573" s="289">
        <f t="shared" si="1377"/>
        <v>0</v>
      </c>
      <c r="AP1573" s="289">
        <f t="shared" si="1378"/>
        <v>0</v>
      </c>
      <c r="AQ1573" s="289">
        <f t="shared" si="1379"/>
        <v>0</v>
      </c>
      <c r="AR1573" s="2126">
        <f t="shared" si="1389"/>
        <v>10000</v>
      </c>
      <c r="AS1573" s="2127" t="s">
        <v>1763</v>
      </c>
      <c r="AT1573" s="1205"/>
      <c r="AU1573" s="696" t="s">
        <v>3535</v>
      </c>
      <c r="AV1573" s="696" t="s">
        <v>3536</v>
      </c>
      <c r="AW1573" s="629">
        <v>46058</v>
      </c>
      <c r="AX1573" s="696" t="s">
        <v>3537</v>
      </c>
      <c r="AY1573" s="629">
        <v>46078</v>
      </c>
      <c r="AZ1573" s="696"/>
      <c r="BA1573" s="1205" t="s">
        <v>3538</v>
      </c>
      <c r="BB1573" s="2009" t="s">
        <v>995</v>
      </c>
      <c r="BC1573" s="662" t="s">
        <v>3633</v>
      </c>
      <c r="BD1573" s="662" t="s">
        <v>3634</v>
      </c>
      <c r="BE1573" s="662" t="s">
        <v>3635</v>
      </c>
      <c r="BF1573" s="917">
        <v>46079</v>
      </c>
      <c r="BG1573" s="1205"/>
      <c r="BH1573" s="1311"/>
      <c r="BI1573" s="1311"/>
      <c r="BJ1573" s="1205"/>
      <c r="BK1573" s="1311"/>
      <c r="BL1573" s="1208"/>
      <c r="BM1573" s="1208"/>
      <c r="BN1573" s="1311">
        <v>5027</v>
      </c>
      <c r="BO1573" s="1052" t="s">
        <v>3619</v>
      </c>
      <c r="BP1573" s="694" t="s">
        <v>3606</v>
      </c>
      <c r="BQ1573" s="2168"/>
      <c r="BR1573" s="2168"/>
      <c r="BS1573" s="2200" t="s">
        <v>2338</v>
      </c>
      <c r="BT1573" s="1033" t="s">
        <v>1236</v>
      </c>
      <c r="BU1573" s="1033" t="s">
        <v>4045</v>
      </c>
      <c r="BV1573" s="777">
        <v>45157041</v>
      </c>
      <c r="BW1573" s="1238">
        <v>10451570418</v>
      </c>
      <c r="BX1573" s="919">
        <v>5000</v>
      </c>
      <c r="BY1573" s="1267">
        <v>46083</v>
      </c>
      <c r="BZ1573" s="1268">
        <v>46142</v>
      </c>
      <c r="CA1573" s="1205"/>
      <c r="CB1573" s="1205"/>
      <c r="CC1573" s="1205"/>
      <c r="CD1573" s="1205"/>
      <c r="CE1573" s="1205"/>
      <c r="CF1573" s="1205"/>
      <c r="CG1573" s="1205"/>
      <c r="CH1573" s="1205"/>
      <c r="CI1573" s="1205"/>
      <c r="CJ1573" s="1205"/>
      <c r="CK1573" s="1205"/>
      <c r="CL1573" s="1205"/>
      <c r="CM1573" s="1205"/>
      <c r="CN1573" s="1205"/>
      <c r="CO1573" s="1205"/>
      <c r="CP1573" s="1205"/>
      <c r="CQ1573" s="1205"/>
      <c r="CR1573" s="1205"/>
      <c r="CS1573" s="1205"/>
      <c r="CT1573" s="971">
        <v>30</v>
      </c>
      <c r="CU1573" s="1269">
        <f>AH1573</f>
        <v>5000</v>
      </c>
      <c r="CV1573" s="971">
        <v>30</v>
      </c>
      <c r="CW1573" s="1270">
        <f>(R1573/30*CV1573)*Q1573</f>
        <v>5000</v>
      </c>
      <c r="CX1573" s="971">
        <v>30</v>
      </c>
      <c r="CY1573" s="1270">
        <f>(R1573/30*CX1573)*Q1573</f>
        <v>5000</v>
      </c>
      <c r="CZ1573" s="1205"/>
      <c r="DA1573" s="1205"/>
      <c r="DB1573" s="1205"/>
      <c r="DC1573" s="1205">
        <f t="shared" si="1383"/>
        <v>30</v>
      </c>
      <c r="DD1573" s="1248">
        <f t="shared" si="1384"/>
        <v>5000</v>
      </c>
      <c r="DE1573" s="1205">
        <v>30</v>
      </c>
      <c r="DF1573" s="1248">
        <f t="shared" si="1385"/>
        <v>5000</v>
      </c>
      <c r="DG1573" s="1205">
        <v>30</v>
      </c>
      <c r="DH1573" s="1248">
        <f t="shared" si="1386"/>
        <v>5000</v>
      </c>
      <c r="DI1573" s="1205"/>
      <c r="DJ1573" s="1775"/>
      <c r="DK1573" s="1775"/>
      <c r="DL1573" s="1775"/>
      <c r="DM1573" s="1775"/>
      <c r="DN1573" s="1775"/>
      <c r="DO1573" s="1775"/>
      <c r="DP1573" s="1775"/>
      <c r="DQ1573" s="1775"/>
      <c r="DR1573" s="1775"/>
      <c r="DS1573" s="1775"/>
      <c r="DU1573" s="2201">
        <f t="shared" si="1361"/>
        <v>10000</v>
      </c>
      <c r="DV1573" s="2202">
        <f t="shared" si="1390"/>
        <v>10000</v>
      </c>
      <c r="DW1573" s="2202">
        <f t="shared" si="1391"/>
        <v>10000</v>
      </c>
      <c r="DX1573" s="2202">
        <f t="shared" si="1363"/>
        <v>0</v>
      </c>
      <c r="DY1573" s="2202">
        <f t="shared" si="1364"/>
        <v>0</v>
      </c>
      <c r="EB1573" s="2060" t="s">
        <v>4046</v>
      </c>
      <c r="EC1573" s="2203" t="s">
        <v>4047</v>
      </c>
    </row>
    <row r="1574" spans="1:144" s="2107" customFormat="1" ht="48" hidden="1" customHeight="1" x14ac:dyDescent="0.3">
      <c r="A1574" s="2101">
        <v>2026</v>
      </c>
      <c r="B1574" s="1776">
        <v>479</v>
      </c>
      <c r="C1574" s="1776" t="s">
        <v>58</v>
      </c>
      <c r="D1574" s="1776">
        <v>3000654</v>
      </c>
      <c r="E1574" s="1776">
        <v>5005023</v>
      </c>
      <c r="F1574" s="1776" t="s">
        <v>990</v>
      </c>
      <c r="G1574" s="2101" t="s">
        <v>991</v>
      </c>
      <c r="H1574" s="2101">
        <v>94</v>
      </c>
      <c r="I1574" s="1777" t="s">
        <v>992</v>
      </c>
      <c r="J1574" s="1778" t="s">
        <v>10</v>
      </c>
      <c r="K1574" s="1778" t="s">
        <v>60</v>
      </c>
      <c r="L1574" s="1776" t="str">
        <f t="shared" si="1392"/>
        <v>2.3</v>
      </c>
      <c r="M1574" s="2102" t="s">
        <v>62</v>
      </c>
      <c r="N1574" s="1779"/>
      <c r="O1574" s="1937" t="s">
        <v>3486</v>
      </c>
      <c r="P1574" s="2101" t="s">
        <v>65</v>
      </c>
      <c r="Q1574" s="2103">
        <v>1</v>
      </c>
      <c r="R1574" s="2104">
        <v>6000</v>
      </c>
      <c r="S1574" s="2101"/>
      <c r="T1574" s="2101"/>
      <c r="U1574" s="2101">
        <v>30</v>
      </c>
      <c r="V1574" s="2101">
        <v>30</v>
      </c>
      <c r="W1574" s="2105"/>
      <c r="X1574" s="397"/>
      <c r="Y1574" s="397"/>
      <c r="Z1574" s="397"/>
      <c r="AA1574" s="397"/>
      <c r="AB1574" s="397"/>
      <c r="AC1574" s="397"/>
      <c r="AD1574" s="397"/>
      <c r="AE1574" s="2104"/>
      <c r="AF1574" s="398">
        <f t="shared" si="1368"/>
        <v>0</v>
      </c>
      <c r="AG1574" s="398">
        <f t="shared" si="1369"/>
        <v>0</v>
      </c>
      <c r="AH1574" s="398">
        <f t="shared" si="1370"/>
        <v>6000</v>
      </c>
      <c r="AI1574" s="398">
        <f t="shared" si="1371"/>
        <v>6000</v>
      </c>
      <c r="AJ1574" s="398">
        <f t="shared" si="1372"/>
        <v>0</v>
      </c>
      <c r="AK1574" s="398">
        <f t="shared" si="1373"/>
        <v>0</v>
      </c>
      <c r="AL1574" s="398">
        <f t="shared" si="1374"/>
        <v>0</v>
      </c>
      <c r="AM1574" s="398">
        <f t="shared" si="1375"/>
        <v>0</v>
      </c>
      <c r="AN1574" s="398">
        <f t="shared" si="1376"/>
        <v>0</v>
      </c>
      <c r="AO1574" s="398">
        <f t="shared" si="1377"/>
        <v>0</v>
      </c>
      <c r="AP1574" s="398">
        <f t="shared" si="1378"/>
        <v>0</v>
      </c>
      <c r="AQ1574" s="398">
        <f t="shared" si="1379"/>
        <v>0</v>
      </c>
      <c r="AR1574" s="2100">
        <f t="shared" si="1389"/>
        <v>12000</v>
      </c>
      <c r="AS1574" s="1990" t="s">
        <v>1763</v>
      </c>
      <c r="AT1574" s="897"/>
      <c r="AU1574" s="880" t="s">
        <v>3535</v>
      </c>
      <c r="AV1574" s="897" t="s">
        <v>3536</v>
      </c>
      <c r="AW1574" s="940">
        <v>46058</v>
      </c>
      <c r="AX1574" s="897" t="s">
        <v>3537</v>
      </c>
      <c r="AY1574" s="940">
        <v>46078</v>
      </c>
      <c r="AZ1574" s="897"/>
      <c r="BA1574" s="898" t="s">
        <v>3538</v>
      </c>
      <c r="BB1574" s="1992" t="s">
        <v>995</v>
      </c>
      <c r="BC1574" s="897" t="s">
        <v>3616</v>
      </c>
      <c r="BD1574" s="897" t="s">
        <v>3617</v>
      </c>
      <c r="BE1574" s="897" t="s">
        <v>3766</v>
      </c>
      <c r="BF1574" s="940">
        <v>46083</v>
      </c>
      <c r="BG1574" s="897"/>
      <c r="BH1574" s="687"/>
      <c r="BI1574" s="687"/>
      <c r="BJ1574" s="896"/>
      <c r="BK1574" s="687"/>
      <c r="BL1574" s="373"/>
      <c r="BM1574" s="373"/>
      <c r="BN1574" s="829" t="s">
        <v>3487</v>
      </c>
      <c r="BO1574" s="928"/>
      <c r="BP1574" s="903" t="s">
        <v>3597</v>
      </c>
      <c r="BQ1574" s="928"/>
      <c r="BR1574" s="928"/>
      <c r="BS1574" s="2106" t="s">
        <v>2972</v>
      </c>
      <c r="BT1574" s="1781" t="s">
        <v>2443</v>
      </c>
      <c r="BU1574" s="1781" t="s">
        <v>4048</v>
      </c>
      <c r="BV1574" s="1412">
        <v>45112142</v>
      </c>
      <c r="BW1574" s="1412">
        <v>10451121427</v>
      </c>
      <c r="BX1574" s="617">
        <v>6000</v>
      </c>
      <c r="BY1574" s="940">
        <v>46082</v>
      </c>
      <c r="BZ1574" s="940">
        <v>46142</v>
      </c>
      <c r="CA1574" s="897"/>
      <c r="CB1574" s="897"/>
      <c r="CC1574" s="897"/>
      <c r="CD1574" s="897"/>
      <c r="CE1574" s="897"/>
      <c r="CF1574" s="897"/>
      <c r="CG1574" s="897"/>
      <c r="CH1574" s="897"/>
      <c r="CI1574" s="897"/>
      <c r="CJ1574" s="897"/>
      <c r="CK1574" s="897"/>
      <c r="CL1574" s="897"/>
      <c r="CM1574" s="897"/>
      <c r="CN1574" s="897"/>
      <c r="CO1574" s="897"/>
      <c r="CP1574" s="897"/>
      <c r="CQ1574" s="897"/>
      <c r="CR1574" s="897"/>
      <c r="CS1574" s="897"/>
      <c r="CT1574" s="897">
        <v>30</v>
      </c>
      <c r="CU1574" s="946">
        <v>6000</v>
      </c>
      <c r="CV1574" s="897">
        <v>30</v>
      </c>
      <c r="CW1574" s="946">
        <v>6000</v>
      </c>
      <c r="CX1574" s="897">
        <v>30</v>
      </c>
      <c r="CY1574" s="946">
        <v>6000</v>
      </c>
      <c r="CZ1574" s="897"/>
      <c r="DA1574" s="897"/>
      <c r="DB1574" s="897"/>
      <c r="DC1574" s="897">
        <f t="shared" si="1383"/>
        <v>30</v>
      </c>
      <c r="DD1574" s="946">
        <f t="shared" si="1384"/>
        <v>6000</v>
      </c>
      <c r="DE1574" s="897">
        <v>30</v>
      </c>
      <c r="DF1574" s="946">
        <f t="shared" si="1385"/>
        <v>6000</v>
      </c>
      <c r="DG1574" s="897">
        <v>30</v>
      </c>
      <c r="DH1574" s="946">
        <f t="shared" si="1386"/>
        <v>6000</v>
      </c>
      <c r="DI1574" s="897"/>
      <c r="DJ1574" s="898"/>
      <c r="DK1574" s="898"/>
      <c r="DL1574" s="898"/>
      <c r="DM1574" s="898"/>
      <c r="DN1574" s="898"/>
      <c r="DO1574" s="898"/>
      <c r="DP1574" s="898"/>
      <c r="DQ1574" s="898"/>
      <c r="DR1574" s="898"/>
      <c r="DS1574" s="898"/>
      <c r="DT1574" s="1995"/>
      <c r="DU1574" s="1945">
        <f t="shared" si="1361"/>
        <v>12000</v>
      </c>
      <c r="DV1574" s="1946">
        <f t="shared" si="1390"/>
        <v>12000</v>
      </c>
      <c r="DW1574" s="1946">
        <f t="shared" si="1391"/>
        <v>12000</v>
      </c>
      <c r="DX1574" s="1946">
        <f t="shared" si="1363"/>
        <v>0</v>
      </c>
      <c r="DY1574" s="1946">
        <f t="shared" si="1364"/>
        <v>0</v>
      </c>
      <c r="DZ1574" s="1995"/>
      <c r="EA1574" s="1995"/>
      <c r="EB1574" s="1995"/>
      <c r="EC1574" s="1995"/>
      <c r="ED1574" s="1995"/>
    </row>
    <row r="1575" spans="1:144" s="2107" customFormat="1" ht="48" hidden="1" customHeight="1" x14ac:dyDescent="0.3">
      <c r="A1575" s="2101">
        <v>2026</v>
      </c>
      <c r="B1575" s="1776">
        <v>479</v>
      </c>
      <c r="C1575" s="1776" t="s">
        <v>58</v>
      </c>
      <c r="D1575" s="1776">
        <v>3000654</v>
      </c>
      <c r="E1575" s="1776">
        <v>5005023</v>
      </c>
      <c r="F1575" s="1776" t="s">
        <v>990</v>
      </c>
      <c r="G1575" s="2101" t="s">
        <v>991</v>
      </c>
      <c r="H1575" s="2101">
        <v>94</v>
      </c>
      <c r="I1575" s="1777" t="s">
        <v>992</v>
      </c>
      <c r="J1575" s="1778" t="s">
        <v>10</v>
      </c>
      <c r="K1575" s="1778" t="s">
        <v>60</v>
      </c>
      <c r="L1575" s="1776" t="str">
        <f t="shared" si="1392"/>
        <v>2.3</v>
      </c>
      <c r="M1575" s="2102" t="s">
        <v>62</v>
      </c>
      <c r="N1575" s="1779"/>
      <c r="O1575" s="1937" t="s">
        <v>3486</v>
      </c>
      <c r="P1575" s="2101" t="s">
        <v>65</v>
      </c>
      <c r="Q1575" s="2103">
        <v>1</v>
      </c>
      <c r="R1575" s="2104">
        <v>6000</v>
      </c>
      <c r="S1575" s="2101"/>
      <c r="T1575" s="2101"/>
      <c r="U1575" s="2101">
        <v>30</v>
      </c>
      <c r="V1575" s="2101">
        <v>30</v>
      </c>
      <c r="W1575" s="2105"/>
      <c r="X1575" s="397"/>
      <c r="Y1575" s="397"/>
      <c r="Z1575" s="397"/>
      <c r="AA1575" s="397"/>
      <c r="AB1575" s="397"/>
      <c r="AC1575" s="397"/>
      <c r="AD1575" s="397"/>
      <c r="AE1575" s="2104"/>
      <c r="AF1575" s="398">
        <f t="shared" si="1368"/>
        <v>0</v>
      </c>
      <c r="AG1575" s="398">
        <f t="shared" si="1369"/>
        <v>0</v>
      </c>
      <c r="AH1575" s="398">
        <f t="shared" si="1370"/>
        <v>6000</v>
      </c>
      <c r="AI1575" s="398">
        <f t="shared" si="1371"/>
        <v>6000</v>
      </c>
      <c r="AJ1575" s="398">
        <f t="shared" si="1372"/>
        <v>0</v>
      </c>
      <c r="AK1575" s="398">
        <f t="shared" si="1373"/>
        <v>0</v>
      </c>
      <c r="AL1575" s="398">
        <f t="shared" si="1374"/>
        <v>0</v>
      </c>
      <c r="AM1575" s="398">
        <f t="shared" si="1375"/>
        <v>0</v>
      </c>
      <c r="AN1575" s="398">
        <f t="shared" si="1376"/>
        <v>0</v>
      </c>
      <c r="AO1575" s="398">
        <f t="shared" si="1377"/>
        <v>0</v>
      </c>
      <c r="AP1575" s="398">
        <f t="shared" si="1378"/>
        <v>0</v>
      </c>
      <c r="AQ1575" s="398">
        <f t="shared" si="1379"/>
        <v>0</v>
      </c>
      <c r="AR1575" s="2100">
        <f t="shared" si="1389"/>
        <v>12000</v>
      </c>
      <c r="AS1575" s="1990" t="s">
        <v>1763</v>
      </c>
      <c r="AT1575" s="897"/>
      <c r="AU1575" s="880" t="s">
        <v>3535</v>
      </c>
      <c r="AV1575" s="897" t="s">
        <v>3536</v>
      </c>
      <c r="AW1575" s="940">
        <v>46058</v>
      </c>
      <c r="AX1575" s="897" t="s">
        <v>3537</v>
      </c>
      <c r="AY1575" s="940">
        <v>46078</v>
      </c>
      <c r="AZ1575" s="897"/>
      <c r="BA1575" s="898" t="s">
        <v>3538</v>
      </c>
      <c r="BB1575" s="1992" t="s">
        <v>995</v>
      </c>
      <c r="BC1575" s="897" t="s">
        <v>3616</v>
      </c>
      <c r="BD1575" s="897" t="s">
        <v>3617</v>
      </c>
      <c r="BE1575" s="897" t="s">
        <v>3766</v>
      </c>
      <c r="BF1575" s="940">
        <v>46083</v>
      </c>
      <c r="BG1575" s="897"/>
      <c r="BH1575" s="687"/>
      <c r="BI1575" s="687"/>
      <c r="BJ1575" s="896"/>
      <c r="BK1575" s="687"/>
      <c r="BL1575" s="373"/>
      <c r="BM1575" s="373"/>
      <c r="BN1575" s="829" t="s">
        <v>3489</v>
      </c>
      <c r="BO1575" s="928"/>
      <c r="BP1575" s="755" t="s">
        <v>3625</v>
      </c>
      <c r="BQ1575" s="928"/>
      <c r="BR1575" s="928"/>
      <c r="BS1575" s="2106" t="s">
        <v>3490</v>
      </c>
      <c r="BT1575" s="1781" t="s">
        <v>3491</v>
      </c>
      <c r="BU1575" s="1781" t="s">
        <v>4049</v>
      </c>
      <c r="BV1575" s="1412">
        <v>80639112</v>
      </c>
      <c r="BW1575" s="1412">
        <v>10806391129</v>
      </c>
      <c r="BX1575" s="617">
        <v>6000</v>
      </c>
      <c r="BY1575" s="940">
        <v>46082</v>
      </c>
      <c r="BZ1575" s="940">
        <v>46142</v>
      </c>
      <c r="CA1575" s="897"/>
      <c r="CB1575" s="897"/>
      <c r="CC1575" s="897"/>
      <c r="CD1575" s="897"/>
      <c r="CE1575" s="897"/>
      <c r="CF1575" s="897"/>
      <c r="CG1575" s="897"/>
      <c r="CH1575" s="897"/>
      <c r="CI1575" s="897"/>
      <c r="CJ1575" s="897"/>
      <c r="CK1575" s="897"/>
      <c r="CL1575" s="897"/>
      <c r="CM1575" s="897"/>
      <c r="CN1575" s="897"/>
      <c r="CO1575" s="897"/>
      <c r="CP1575" s="897"/>
      <c r="CQ1575" s="897"/>
      <c r="CR1575" s="897"/>
      <c r="CS1575" s="897"/>
      <c r="CT1575" s="897">
        <v>30</v>
      </c>
      <c r="CU1575" s="946">
        <v>6000</v>
      </c>
      <c r="CV1575" s="897">
        <v>30</v>
      </c>
      <c r="CW1575" s="946">
        <v>6000</v>
      </c>
      <c r="CX1575" s="897">
        <v>30</v>
      </c>
      <c r="CY1575" s="946">
        <v>6000</v>
      </c>
      <c r="CZ1575" s="897"/>
      <c r="DA1575" s="897"/>
      <c r="DB1575" s="897"/>
      <c r="DC1575" s="897">
        <f t="shared" si="1383"/>
        <v>30</v>
      </c>
      <c r="DD1575" s="946">
        <f t="shared" si="1384"/>
        <v>6000</v>
      </c>
      <c r="DE1575" s="897">
        <v>30</v>
      </c>
      <c r="DF1575" s="946">
        <f t="shared" si="1385"/>
        <v>6000</v>
      </c>
      <c r="DG1575" s="897">
        <v>30</v>
      </c>
      <c r="DH1575" s="946">
        <f t="shared" si="1386"/>
        <v>6000</v>
      </c>
      <c r="DI1575" s="897"/>
      <c r="DJ1575" s="898"/>
      <c r="DK1575" s="898"/>
      <c r="DL1575" s="898"/>
      <c r="DM1575" s="898"/>
      <c r="DN1575" s="898"/>
      <c r="DO1575" s="898"/>
      <c r="DP1575" s="898"/>
      <c r="DQ1575" s="898"/>
      <c r="DR1575" s="898"/>
      <c r="DS1575" s="898"/>
      <c r="DT1575" s="1995"/>
      <c r="DU1575" s="1945">
        <f t="shared" si="1361"/>
        <v>12000</v>
      </c>
      <c r="DV1575" s="1946">
        <f t="shared" si="1390"/>
        <v>12000</v>
      </c>
      <c r="DW1575" s="1946">
        <f t="shared" si="1391"/>
        <v>12000</v>
      </c>
      <c r="DX1575" s="1946">
        <f t="shared" si="1363"/>
        <v>0</v>
      </c>
      <c r="DY1575" s="1946">
        <f t="shared" si="1364"/>
        <v>0</v>
      </c>
      <c r="DZ1575" s="1995"/>
      <c r="EA1575" s="1995"/>
      <c r="EB1575" s="1995"/>
      <c r="EC1575" s="1995"/>
      <c r="ED1575" s="1995"/>
    </row>
    <row r="1576" spans="1:144" s="2107" customFormat="1" ht="48" hidden="1" customHeight="1" x14ac:dyDescent="0.3">
      <c r="A1576" s="2101">
        <v>2026</v>
      </c>
      <c r="B1576" s="1776">
        <v>479</v>
      </c>
      <c r="C1576" s="1776" t="s">
        <v>58</v>
      </c>
      <c r="D1576" s="1776">
        <v>3000654</v>
      </c>
      <c r="E1576" s="1776">
        <v>5005023</v>
      </c>
      <c r="F1576" s="1776" t="s">
        <v>990</v>
      </c>
      <c r="G1576" s="2101" t="s">
        <v>991</v>
      </c>
      <c r="H1576" s="2101">
        <v>94</v>
      </c>
      <c r="I1576" s="1777" t="s">
        <v>992</v>
      </c>
      <c r="J1576" s="1778" t="s">
        <v>10</v>
      </c>
      <c r="K1576" s="1778" t="s">
        <v>60</v>
      </c>
      <c r="L1576" s="1776" t="str">
        <f t="shared" si="1392"/>
        <v>2.3</v>
      </c>
      <c r="M1576" s="2102" t="s">
        <v>62</v>
      </c>
      <c r="N1576" s="1779"/>
      <c r="O1576" s="1937" t="s">
        <v>3486</v>
      </c>
      <c r="P1576" s="2101" t="s">
        <v>65</v>
      </c>
      <c r="Q1576" s="2103">
        <v>1</v>
      </c>
      <c r="R1576" s="2104">
        <v>6000</v>
      </c>
      <c r="S1576" s="2101"/>
      <c r="T1576" s="2101"/>
      <c r="U1576" s="2101">
        <v>30</v>
      </c>
      <c r="V1576" s="2101">
        <v>30</v>
      </c>
      <c r="W1576" s="2105"/>
      <c r="X1576" s="397"/>
      <c r="Y1576" s="397"/>
      <c r="Z1576" s="397"/>
      <c r="AA1576" s="397"/>
      <c r="AB1576" s="397"/>
      <c r="AC1576" s="397"/>
      <c r="AD1576" s="397"/>
      <c r="AE1576" s="2104"/>
      <c r="AF1576" s="398">
        <f t="shared" si="1368"/>
        <v>0</v>
      </c>
      <c r="AG1576" s="398">
        <f t="shared" si="1369"/>
        <v>0</v>
      </c>
      <c r="AH1576" s="398">
        <f t="shared" si="1370"/>
        <v>6000</v>
      </c>
      <c r="AI1576" s="398">
        <f t="shared" si="1371"/>
        <v>6000</v>
      </c>
      <c r="AJ1576" s="398">
        <f t="shared" si="1372"/>
        <v>0</v>
      </c>
      <c r="AK1576" s="398">
        <f t="shared" si="1373"/>
        <v>0</v>
      </c>
      <c r="AL1576" s="398">
        <f t="shared" si="1374"/>
        <v>0</v>
      </c>
      <c r="AM1576" s="398">
        <f t="shared" si="1375"/>
        <v>0</v>
      </c>
      <c r="AN1576" s="398">
        <f t="shared" si="1376"/>
        <v>0</v>
      </c>
      <c r="AO1576" s="398">
        <f t="shared" si="1377"/>
        <v>0</v>
      </c>
      <c r="AP1576" s="398">
        <f t="shared" si="1378"/>
        <v>0</v>
      </c>
      <c r="AQ1576" s="398">
        <f t="shared" si="1379"/>
        <v>0</v>
      </c>
      <c r="AR1576" s="2100">
        <f t="shared" si="1389"/>
        <v>12000</v>
      </c>
      <c r="AS1576" s="1990" t="s">
        <v>1763</v>
      </c>
      <c r="AT1576" s="897"/>
      <c r="AU1576" s="880" t="s">
        <v>3535</v>
      </c>
      <c r="AV1576" s="897" t="s">
        <v>3536</v>
      </c>
      <c r="AW1576" s="940">
        <v>46058</v>
      </c>
      <c r="AX1576" s="897" t="s">
        <v>3537</v>
      </c>
      <c r="AY1576" s="940">
        <v>46078</v>
      </c>
      <c r="AZ1576" s="897"/>
      <c r="BA1576" s="898" t="s">
        <v>3538</v>
      </c>
      <c r="BB1576" s="1992" t="s">
        <v>995</v>
      </c>
      <c r="BC1576" s="897" t="s">
        <v>3616</v>
      </c>
      <c r="BD1576" s="897" t="s">
        <v>3617</v>
      </c>
      <c r="BE1576" s="897" t="s">
        <v>3766</v>
      </c>
      <c r="BF1576" s="940">
        <v>46083</v>
      </c>
      <c r="BG1576" s="897"/>
      <c r="BH1576" s="687"/>
      <c r="BI1576" s="687"/>
      <c r="BJ1576" s="896"/>
      <c r="BK1576" s="687"/>
      <c r="BL1576" s="373"/>
      <c r="BM1576" s="373"/>
      <c r="BN1576" s="829"/>
      <c r="BO1576" s="928"/>
      <c r="BP1576" s="755" t="s">
        <v>3625</v>
      </c>
      <c r="BQ1576" s="928"/>
      <c r="BR1576" s="928"/>
      <c r="BS1576" s="2106" t="s">
        <v>3494</v>
      </c>
      <c r="BT1576" s="1781" t="s">
        <v>1050</v>
      </c>
      <c r="BU1576" s="1781" t="s">
        <v>4050</v>
      </c>
      <c r="BV1576" s="1412">
        <v>42167242</v>
      </c>
      <c r="BW1576" s="1412">
        <v>10421672429</v>
      </c>
      <c r="BX1576" s="617">
        <v>6000</v>
      </c>
      <c r="BY1576" s="940">
        <v>46082</v>
      </c>
      <c r="BZ1576" s="940">
        <v>46142</v>
      </c>
      <c r="CA1576" s="897"/>
      <c r="CB1576" s="897"/>
      <c r="CC1576" s="897"/>
      <c r="CD1576" s="897"/>
      <c r="CE1576" s="897"/>
      <c r="CF1576" s="897"/>
      <c r="CG1576" s="897"/>
      <c r="CH1576" s="897"/>
      <c r="CI1576" s="897"/>
      <c r="CJ1576" s="897"/>
      <c r="CK1576" s="897"/>
      <c r="CL1576" s="897"/>
      <c r="CM1576" s="897"/>
      <c r="CN1576" s="897"/>
      <c r="CO1576" s="897"/>
      <c r="CP1576" s="897"/>
      <c r="CQ1576" s="897"/>
      <c r="CR1576" s="897"/>
      <c r="CS1576" s="897"/>
      <c r="CT1576" s="897">
        <v>30</v>
      </c>
      <c r="CU1576" s="946">
        <v>6000</v>
      </c>
      <c r="CV1576" s="897">
        <v>30</v>
      </c>
      <c r="CW1576" s="946">
        <v>6000</v>
      </c>
      <c r="CX1576" s="897">
        <v>30</v>
      </c>
      <c r="CY1576" s="946">
        <v>6000</v>
      </c>
      <c r="CZ1576" s="897"/>
      <c r="DA1576" s="897"/>
      <c r="DB1576" s="897"/>
      <c r="DC1576" s="897">
        <f t="shared" si="1383"/>
        <v>30</v>
      </c>
      <c r="DD1576" s="946">
        <f t="shared" si="1384"/>
        <v>6000</v>
      </c>
      <c r="DE1576" s="897">
        <v>30</v>
      </c>
      <c r="DF1576" s="946">
        <f t="shared" si="1385"/>
        <v>6000</v>
      </c>
      <c r="DG1576" s="897">
        <v>30</v>
      </c>
      <c r="DH1576" s="946">
        <f t="shared" si="1386"/>
        <v>6000</v>
      </c>
      <c r="DI1576" s="897"/>
      <c r="DJ1576" s="898"/>
      <c r="DK1576" s="898"/>
      <c r="DL1576" s="898"/>
      <c r="DM1576" s="898"/>
      <c r="DN1576" s="898"/>
      <c r="DO1576" s="898"/>
      <c r="DP1576" s="898"/>
      <c r="DQ1576" s="898"/>
      <c r="DR1576" s="898"/>
      <c r="DS1576" s="898"/>
      <c r="DT1576" s="1995"/>
      <c r="DU1576" s="1945">
        <f t="shared" si="1361"/>
        <v>12000</v>
      </c>
      <c r="DV1576" s="1946">
        <f t="shared" si="1390"/>
        <v>12000</v>
      </c>
      <c r="DW1576" s="1946">
        <f t="shared" si="1391"/>
        <v>12000</v>
      </c>
      <c r="DX1576" s="1946">
        <f t="shared" si="1363"/>
        <v>0</v>
      </c>
      <c r="DY1576" s="1946">
        <f t="shared" si="1364"/>
        <v>0</v>
      </c>
      <c r="DZ1576" s="1995"/>
      <c r="EA1576" s="1995"/>
      <c r="EB1576" s="1995"/>
      <c r="EC1576" s="1995"/>
      <c r="ED1576" s="1995"/>
    </row>
    <row r="1577" spans="1:144" s="2107" customFormat="1" ht="48" hidden="1" customHeight="1" x14ac:dyDescent="0.3">
      <c r="A1577" s="2101">
        <v>2026</v>
      </c>
      <c r="B1577" s="1776">
        <v>479</v>
      </c>
      <c r="C1577" s="1776" t="s">
        <v>58</v>
      </c>
      <c r="D1577" s="1776">
        <v>3000654</v>
      </c>
      <c r="E1577" s="1776">
        <v>5005023</v>
      </c>
      <c r="F1577" s="1776" t="s">
        <v>990</v>
      </c>
      <c r="G1577" s="2101" t="s">
        <v>991</v>
      </c>
      <c r="H1577" s="2101">
        <v>94</v>
      </c>
      <c r="I1577" s="1777" t="s">
        <v>992</v>
      </c>
      <c r="J1577" s="1778" t="s">
        <v>10</v>
      </c>
      <c r="K1577" s="1778" t="s">
        <v>60</v>
      </c>
      <c r="L1577" s="1776" t="str">
        <f t="shared" si="1392"/>
        <v>2.3</v>
      </c>
      <c r="M1577" s="2102" t="s">
        <v>62</v>
      </c>
      <c r="N1577" s="1779"/>
      <c r="O1577" s="1937" t="s">
        <v>3486</v>
      </c>
      <c r="P1577" s="2101" t="s">
        <v>65</v>
      </c>
      <c r="Q1577" s="2103">
        <v>1</v>
      </c>
      <c r="R1577" s="2104">
        <v>6000</v>
      </c>
      <c r="S1577" s="2101"/>
      <c r="T1577" s="2101"/>
      <c r="U1577" s="2101">
        <v>30</v>
      </c>
      <c r="V1577" s="2101">
        <v>30</v>
      </c>
      <c r="W1577" s="2105"/>
      <c r="X1577" s="397"/>
      <c r="Y1577" s="397"/>
      <c r="Z1577" s="397"/>
      <c r="AA1577" s="397"/>
      <c r="AB1577" s="397"/>
      <c r="AC1577" s="397"/>
      <c r="AD1577" s="397"/>
      <c r="AE1577" s="2104"/>
      <c r="AF1577" s="398">
        <f t="shared" si="1368"/>
        <v>0</v>
      </c>
      <c r="AG1577" s="398">
        <f t="shared" si="1369"/>
        <v>0</v>
      </c>
      <c r="AH1577" s="398">
        <f t="shared" si="1370"/>
        <v>6000</v>
      </c>
      <c r="AI1577" s="398">
        <f t="shared" si="1371"/>
        <v>6000</v>
      </c>
      <c r="AJ1577" s="398">
        <f t="shared" si="1372"/>
        <v>0</v>
      </c>
      <c r="AK1577" s="398">
        <f t="shared" si="1373"/>
        <v>0</v>
      </c>
      <c r="AL1577" s="398">
        <f t="shared" si="1374"/>
        <v>0</v>
      </c>
      <c r="AM1577" s="398">
        <f t="shared" si="1375"/>
        <v>0</v>
      </c>
      <c r="AN1577" s="398">
        <f t="shared" si="1376"/>
        <v>0</v>
      </c>
      <c r="AO1577" s="398">
        <f t="shared" si="1377"/>
        <v>0</v>
      </c>
      <c r="AP1577" s="398">
        <f t="shared" si="1378"/>
        <v>0</v>
      </c>
      <c r="AQ1577" s="398">
        <f t="shared" si="1379"/>
        <v>0</v>
      </c>
      <c r="AR1577" s="2100">
        <f t="shared" si="1389"/>
        <v>12000</v>
      </c>
      <c r="AS1577" s="1990" t="s">
        <v>1763</v>
      </c>
      <c r="AT1577" s="897"/>
      <c r="AU1577" s="880" t="s">
        <v>3535</v>
      </c>
      <c r="AV1577" s="897" t="s">
        <v>3536</v>
      </c>
      <c r="AW1577" s="940">
        <v>46058</v>
      </c>
      <c r="AX1577" s="897" t="s">
        <v>3537</v>
      </c>
      <c r="AY1577" s="940">
        <v>46078</v>
      </c>
      <c r="AZ1577" s="897"/>
      <c r="BA1577" s="898" t="s">
        <v>3538</v>
      </c>
      <c r="BB1577" s="1992" t="s">
        <v>995</v>
      </c>
      <c r="BC1577" s="897" t="s">
        <v>3616</v>
      </c>
      <c r="BD1577" s="897" t="s">
        <v>3617</v>
      </c>
      <c r="BE1577" s="897" t="s">
        <v>3766</v>
      </c>
      <c r="BF1577" s="940">
        <v>46083</v>
      </c>
      <c r="BG1577" s="897"/>
      <c r="BH1577" s="687"/>
      <c r="BI1577" s="687"/>
      <c r="BJ1577" s="896"/>
      <c r="BK1577" s="687"/>
      <c r="BL1577" s="373"/>
      <c r="BM1577" s="373"/>
      <c r="BN1577" s="829"/>
      <c r="BO1577" s="928"/>
      <c r="BP1577" s="903" t="s">
        <v>3597</v>
      </c>
      <c r="BQ1577" s="928"/>
      <c r="BR1577" s="928"/>
      <c r="BS1577" s="2106" t="s">
        <v>3497</v>
      </c>
      <c r="BT1577" s="1781" t="s">
        <v>3498</v>
      </c>
      <c r="BU1577" s="1781" t="s">
        <v>4051</v>
      </c>
      <c r="BV1577" s="1412">
        <v>41277732</v>
      </c>
      <c r="BW1577" s="1412">
        <v>10412777323</v>
      </c>
      <c r="BX1577" s="617">
        <v>6000</v>
      </c>
      <c r="BY1577" s="940">
        <v>46082</v>
      </c>
      <c r="BZ1577" s="940">
        <v>46142</v>
      </c>
      <c r="CA1577" s="897"/>
      <c r="CB1577" s="897"/>
      <c r="CC1577" s="897"/>
      <c r="CD1577" s="897"/>
      <c r="CE1577" s="897"/>
      <c r="CF1577" s="897"/>
      <c r="CG1577" s="897"/>
      <c r="CH1577" s="897"/>
      <c r="CI1577" s="897"/>
      <c r="CJ1577" s="897"/>
      <c r="CK1577" s="897"/>
      <c r="CL1577" s="897"/>
      <c r="CM1577" s="897"/>
      <c r="CN1577" s="897"/>
      <c r="CO1577" s="897"/>
      <c r="CP1577" s="897"/>
      <c r="CQ1577" s="897"/>
      <c r="CR1577" s="897"/>
      <c r="CS1577" s="897"/>
      <c r="CT1577" s="897">
        <v>30</v>
      </c>
      <c r="CU1577" s="946">
        <v>6000</v>
      </c>
      <c r="CV1577" s="897">
        <v>30</v>
      </c>
      <c r="CW1577" s="946">
        <v>6000</v>
      </c>
      <c r="CX1577" s="897">
        <v>30</v>
      </c>
      <c r="CY1577" s="946">
        <v>6000</v>
      </c>
      <c r="CZ1577" s="897"/>
      <c r="DA1577" s="897"/>
      <c r="DB1577" s="897"/>
      <c r="DC1577" s="897">
        <f t="shared" si="1383"/>
        <v>30</v>
      </c>
      <c r="DD1577" s="946">
        <f t="shared" si="1384"/>
        <v>6000</v>
      </c>
      <c r="DE1577" s="897">
        <v>30</v>
      </c>
      <c r="DF1577" s="946">
        <f t="shared" si="1385"/>
        <v>6000</v>
      </c>
      <c r="DG1577" s="897">
        <v>30</v>
      </c>
      <c r="DH1577" s="946">
        <f t="shared" si="1386"/>
        <v>6000</v>
      </c>
      <c r="DI1577" s="897"/>
      <c r="DJ1577" s="898"/>
      <c r="DK1577" s="898"/>
      <c r="DL1577" s="898"/>
      <c r="DM1577" s="898"/>
      <c r="DN1577" s="898"/>
      <c r="DO1577" s="898"/>
      <c r="DP1577" s="898"/>
      <c r="DQ1577" s="898"/>
      <c r="DR1577" s="898"/>
      <c r="DS1577" s="898"/>
      <c r="DT1577" s="1995"/>
      <c r="DU1577" s="1945">
        <f t="shared" si="1361"/>
        <v>12000</v>
      </c>
      <c r="DV1577" s="1946">
        <f t="shared" si="1390"/>
        <v>12000</v>
      </c>
      <c r="DW1577" s="1946">
        <f t="shared" si="1391"/>
        <v>12000</v>
      </c>
      <c r="DX1577" s="1946">
        <f t="shared" si="1363"/>
        <v>0</v>
      </c>
      <c r="DY1577" s="1946">
        <f t="shared" si="1364"/>
        <v>0</v>
      </c>
      <c r="DZ1577" s="1995"/>
      <c r="EA1577" s="1995"/>
      <c r="EB1577" s="1995"/>
      <c r="EC1577" s="1995"/>
      <c r="ED1577" s="1995"/>
    </row>
    <row r="1578" spans="1:144" s="2109" customFormat="1" ht="48" hidden="1" customHeight="1" x14ac:dyDescent="0.25">
      <c r="A1578" s="2053">
        <v>2026</v>
      </c>
      <c r="B1578" s="911">
        <v>479</v>
      </c>
      <c r="C1578" s="911" t="s">
        <v>58</v>
      </c>
      <c r="D1578" s="911">
        <v>3000654</v>
      </c>
      <c r="E1578" s="911">
        <v>5005023</v>
      </c>
      <c r="F1578" s="911" t="s">
        <v>990</v>
      </c>
      <c r="G1578" s="2053" t="s">
        <v>991</v>
      </c>
      <c r="H1578" s="2053">
        <v>94</v>
      </c>
      <c r="I1578" s="912" t="s">
        <v>992</v>
      </c>
      <c r="J1578" s="913" t="s">
        <v>10</v>
      </c>
      <c r="K1578" s="913" t="s">
        <v>60</v>
      </c>
      <c r="L1578" s="911" t="str">
        <f t="shared" si="1392"/>
        <v>2.3</v>
      </c>
      <c r="M1578" s="2054" t="s">
        <v>62</v>
      </c>
      <c r="N1578" s="914"/>
      <c r="O1578" s="2053" t="s">
        <v>3486</v>
      </c>
      <c r="P1578" s="2053" t="s">
        <v>65</v>
      </c>
      <c r="Q1578" s="2046">
        <v>1</v>
      </c>
      <c r="R1578" s="2055">
        <v>6000</v>
      </c>
      <c r="S1578" s="2053"/>
      <c r="T1578" s="2053"/>
      <c r="U1578" s="2053">
        <v>30</v>
      </c>
      <c r="V1578" s="2053">
        <v>30</v>
      </c>
      <c r="W1578" s="2056"/>
      <c r="X1578" s="354"/>
      <c r="Y1578" s="354"/>
      <c r="Z1578" s="355"/>
      <c r="AA1578" s="355"/>
      <c r="AB1578" s="355"/>
      <c r="AC1578" s="355"/>
      <c r="AD1578" s="355"/>
      <c r="AE1578" s="2055"/>
      <c r="AF1578" s="356">
        <f t="shared" si="1368"/>
        <v>0</v>
      </c>
      <c r="AG1578" s="849">
        <f t="shared" si="1369"/>
        <v>0</v>
      </c>
      <c r="AH1578" s="675">
        <f t="shared" si="1370"/>
        <v>6000</v>
      </c>
      <c r="AI1578" s="675">
        <f t="shared" si="1371"/>
        <v>6000</v>
      </c>
      <c r="AJ1578" s="614">
        <f t="shared" si="1372"/>
        <v>0</v>
      </c>
      <c r="AK1578" s="675">
        <f t="shared" si="1373"/>
        <v>0</v>
      </c>
      <c r="AL1578" s="675">
        <f t="shared" si="1374"/>
        <v>0</v>
      </c>
      <c r="AM1578" s="675">
        <f t="shared" si="1375"/>
        <v>0</v>
      </c>
      <c r="AN1578" s="675">
        <f t="shared" si="1376"/>
        <v>0</v>
      </c>
      <c r="AO1578" s="675">
        <f t="shared" si="1377"/>
        <v>0</v>
      </c>
      <c r="AP1578" s="849">
        <f t="shared" si="1378"/>
        <v>0</v>
      </c>
      <c r="AQ1578" s="846">
        <f t="shared" si="1379"/>
        <v>0</v>
      </c>
      <c r="AR1578" s="2057"/>
      <c r="AS1578" s="2052" t="s">
        <v>1763</v>
      </c>
      <c r="AT1578" s="675"/>
      <c r="AU1578" s="675" t="s">
        <v>3535</v>
      </c>
      <c r="AV1578" s="675" t="s">
        <v>3536</v>
      </c>
      <c r="AW1578" s="675">
        <v>46058</v>
      </c>
      <c r="AX1578" s="675" t="s">
        <v>3537</v>
      </c>
      <c r="AY1578" s="919">
        <v>46078</v>
      </c>
      <c r="AZ1578" s="675"/>
      <c r="BA1578" s="675" t="s">
        <v>3538</v>
      </c>
      <c r="BB1578" s="614" t="s">
        <v>1021</v>
      </c>
      <c r="BC1578" s="620"/>
      <c r="BD1578" s="621"/>
      <c r="BE1578" s="621"/>
      <c r="BF1578" s="621">
        <v>46083</v>
      </c>
      <c r="BG1578" s="621"/>
      <c r="BH1578" s="932"/>
      <c r="BI1578" s="932"/>
      <c r="BJ1578" s="675"/>
      <c r="BK1578" s="932"/>
      <c r="BL1578" s="675"/>
      <c r="BM1578" s="675"/>
      <c r="BN1578" s="932"/>
      <c r="BO1578" s="932"/>
      <c r="BP1578" s="903" t="s">
        <v>3606</v>
      </c>
      <c r="BQ1578" s="932"/>
      <c r="BR1578" s="932"/>
      <c r="BS1578" s="2052"/>
      <c r="BT1578" s="911"/>
      <c r="BU1578" s="911"/>
      <c r="BV1578" s="1782"/>
      <c r="BW1578" s="1782"/>
      <c r="BX1578" s="911"/>
      <c r="BY1578" s="911"/>
      <c r="BZ1578" s="911"/>
      <c r="CA1578" s="911"/>
      <c r="CB1578" s="912"/>
      <c r="CC1578" s="913"/>
      <c r="CD1578" s="913"/>
      <c r="CE1578" s="911"/>
      <c r="CF1578" s="914"/>
      <c r="CG1578" s="914"/>
      <c r="CH1578" s="911"/>
      <c r="CI1578" s="911"/>
      <c r="CJ1578" s="915"/>
      <c r="CK1578" s="353"/>
      <c r="CL1578" s="911"/>
      <c r="CM1578" s="911"/>
      <c r="CN1578" s="911"/>
      <c r="CO1578" s="911"/>
      <c r="CP1578" s="354"/>
      <c r="CQ1578" s="354"/>
      <c r="CR1578" s="354"/>
      <c r="CS1578" s="355"/>
      <c r="CT1578" s="355"/>
      <c r="CU1578" s="355"/>
      <c r="CV1578" s="355"/>
      <c r="CW1578" s="355"/>
      <c r="CX1578" s="353"/>
      <c r="CY1578" s="356"/>
      <c r="CZ1578" s="849"/>
      <c r="DA1578" s="675"/>
      <c r="DB1578" s="675"/>
      <c r="DC1578" s="614">
        <f t="shared" si="1383"/>
        <v>30</v>
      </c>
      <c r="DD1578" s="675">
        <f t="shared" si="1384"/>
        <v>6000</v>
      </c>
      <c r="DE1578" s="675"/>
      <c r="DF1578" s="675">
        <f t="shared" si="1385"/>
        <v>0</v>
      </c>
      <c r="DG1578" s="675"/>
      <c r="DH1578" s="675">
        <f t="shared" si="1386"/>
        <v>0</v>
      </c>
      <c r="DI1578" s="849"/>
      <c r="DJ1578" s="846"/>
      <c r="DK1578" s="846"/>
      <c r="DL1578" s="846"/>
      <c r="DM1578" s="846"/>
      <c r="DN1578" s="846"/>
      <c r="DO1578" s="846"/>
      <c r="DP1578" s="846"/>
      <c r="DQ1578" s="846"/>
      <c r="DR1578" s="846"/>
      <c r="DS1578" s="846"/>
      <c r="DT1578" s="2057"/>
      <c r="DU1578" s="2052">
        <f t="shared" si="1361"/>
        <v>0</v>
      </c>
      <c r="DV1578" s="2052">
        <f t="shared" si="1390"/>
        <v>0</v>
      </c>
      <c r="DW1578" s="2052">
        <f t="shared" si="1391"/>
        <v>0</v>
      </c>
      <c r="DX1578" s="2052">
        <f t="shared" si="1363"/>
        <v>0</v>
      </c>
      <c r="DY1578" s="2052">
        <f t="shared" si="1364"/>
        <v>0</v>
      </c>
      <c r="DZ1578" s="2052"/>
      <c r="EA1578" s="2108"/>
      <c r="EB1578" s="2052"/>
      <c r="EC1578" s="2052"/>
      <c r="ED1578" s="2052"/>
      <c r="EE1578" s="1945"/>
      <c r="EF1578" s="1946"/>
      <c r="EG1578" s="1946"/>
      <c r="EH1578" s="1946"/>
      <c r="EI1578" s="1946"/>
      <c r="EJ1578" s="2052"/>
      <c r="EK1578" s="2052"/>
      <c r="EL1578" s="2052"/>
      <c r="EM1578" s="2052"/>
      <c r="EN1578" s="2052"/>
    </row>
    <row r="1579" spans="1:144" s="2107" customFormat="1" ht="48" hidden="1" customHeight="1" x14ac:dyDescent="0.3">
      <c r="A1579" s="2101">
        <v>2026</v>
      </c>
      <c r="B1579" s="1776">
        <v>479</v>
      </c>
      <c r="C1579" s="1776" t="s">
        <v>58</v>
      </c>
      <c r="D1579" s="1776">
        <v>3000654</v>
      </c>
      <c r="E1579" s="1776">
        <v>5005023</v>
      </c>
      <c r="F1579" s="1776" t="s">
        <v>990</v>
      </c>
      <c r="G1579" s="2101" t="s">
        <v>991</v>
      </c>
      <c r="H1579" s="2101">
        <v>94</v>
      </c>
      <c r="I1579" s="1777" t="s">
        <v>992</v>
      </c>
      <c r="J1579" s="1778" t="s">
        <v>10</v>
      </c>
      <c r="K1579" s="1778" t="s">
        <v>60</v>
      </c>
      <c r="L1579" s="1776" t="str">
        <f t="shared" si="1392"/>
        <v>2.3</v>
      </c>
      <c r="M1579" s="2102" t="s">
        <v>62</v>
      </c>
      <c r="N1579" s="1779"/>
      <c r="O1579" s="1937" t="s">
        <v>3500</v>
      </c>
      <c r="P1579" s="2101" t="s">
        <v>65</v>
      </c>
      <c r="Q1579" s="2103">
        <v>1</v>
      </c>
      <c r="R1579" s="2104">
        <v>7000</v>
      </c>
      <c r="S1579" s="2101"/>
      <c r="T1579" s="2101"/>
      <c r="U1579" s="2101">
        <v>30</v>
      </c>
      <c r="V1579" s="2101">
        <v>30</v>
      </c>
      <c r="W1579" s="2105"/>
      <c r="X1579" s="397"/>
      <c r="Y1579" s="397"/>
      <c r="Z1579" s="397"/>
      <c r="AA1579" s="397"/>
      <c r="AB1579" s="397"/>
      <c r="AC1579" s="397"/>
      <c r="AD1579" s="397"/>
      <c r="AE1579" s="2104"/>
      <c r="AF1579" s="398">
        <f t="shared" ref="AF1579:AF1610" si="1393">+$R1579*(S1579/30)*$Q1579</f>
        <v>0</v>
      </c>
      <c r="AG1579" s="398">
        <f t="shared" ref="AG1579:AG1610" si="1394">+$R1579*(T1579/30)*$Q1579</f>
        <v>0</v>
      </c>
      <c r="AH1579" s="398">
        <f t="shared" ref="AH1579:AH1610" si="1395">+$R1579*(U1579/30)*$Q1579</f>
        <v>7000</v>
      </c>
      <c r="AI1579" s="398">
        <f t="shared" ref="AI1579:AI1610" si="1396">+$R1579*(V1579/30)*$Q1579</f>
        <v>7000</v>
      </c>
      <c r="AJ1579" s="398">
        <f t="shared" ref="AJ1579:AJ1610" si="1397">+$R1579*(W1579/30)*$Q1579</f>
        <v>0</v>
      </c>
      <c r="AK1579" s="398">
        <f t="shared" ref="AK1579:AK1610" si="1398">+$R1579*(X1579/30)*$Q1579</f>
        <v>0</v>
      </c>
      <c r="AL1579" s="398">
        <f t="shared" ref="AL1579:AL1610" si="1399">+$R1579*(Y1579/30)*$Q1579</f>
        <v>0</v>
      </c>
      <c r="AM1579" s="398">
        <f t="shared" ref="AM1579:AM1610" si="1400">+$R1579*(Z1579/30)*$Q1579</f>
        <v>0</v>
      </c>
      <c r="AN1579" s="398">
        <f t="shared" ref="AN1579:AN1610" si="1401">+$R1579*(AA1579/30)*$Q1579</f>
        <v>0</v>
      </c>
      <c r="AO1579" s="398">
        <f t="shared" ref="AO1579:AO1610" si="1402">+$R1579*(AB1579/30)*$Q1579</f>
        <v>0</v>
      </c>
      <c r="AP1579" s="398">
        <f t="shared" ref="AP1579:AP1610" si="1403">+$R1579*(AC1579/30)*$Q1579</f>
        <v>0</v>
      </c>
      <c r="AQ1579" s="398">
        <f t="shared" ref="AQ1579:AQ1610" si="1404">+$R1579*(AD1579/30)*$Q1579</f>
        <v>0</v>
      </c>
      <c r="AR1579" s="2100">
        <f t="shared" ref="AR1579:AR1585" si="1405">+ROUNDUP(SUM(AF1579:AQ1579),0)</f>
        <v>14000</v>
      </c>
      <c r="AS1579" s="1990" t="s">
        <v>1763</v>
      </c>
      <c r="AT1579" s="897"/>
      <c r="AU1579" s="880" t="s">
        <v>3535</v>
      </c>
      <c r="AV1579" s="897" t="s">
        <v>3536</v>
      </c>
      <c r="AW1579" s="940">
        <v>46058</v>
      </c>
      <c r="AX1579" s="897" t="s">
        <v>3537</v>
      </c>
      <c r="AY1579" s="940">
        <v>46078</v>
      </c>
      <c r="AZ1579" s="897"/>
      <c r="BA1579" s="898" t="s">
        <v>3538</v>
      </c>
      <c r="BB1579" s="1992" t="s">
        <v>995</v>
      </c>
      <c r="BC1579" s="897" t="s">
        <v>3616</v>
      </c>
      <c r="BD1579" s="897" t="s">
        <v>3617</v>
      </c>
      <c r="BE1579" s="897" t="s">
        <v>3766</v>
      </c>
      <c r="BF1579" s="940">
        <v>46083</v>
      </c>
      <c r="BG1579" s="897"/>
      <c r="BH1579" s="687"/>
      <c r="BI1579" s="687"/>
      <c r="BJ1579" s="896"/>
      <c r="BK1579" s="687"/>
      <c r="BL1579" s="373"/>
      <c r="BM1579" s="373"/>
      <c r="BN1579" s="829" t="s">
        <v>3503</v>
      </c>
      <c r="BO1579" s="928" t="s">
        <v>3619</v>
      </c>
      <c r="BP1579" s="903" t="s">
        <v>3597</v>
      </c>
      <c r="BQ1579" s="2152"/>
      <c r="BR1579" s="2152"/>
      <c r="BS1579" s="2106" t="s">
        <v>1599</v>
      </c>
      <c r="BT1579" s="1781" t="s">
        <v>3504</v>
      </c>
      <c r="BU1579" s="1781" t="s">
        <v>1415</v>
      </c>
      <c r="BV1579" s="1412">
        <v>47150277</v>
      </c>
      <c r="BW1579" s="1412">
        <v>10471502770</v>
      </c>
      <c r="BX1579" s="617">
        <v>7000</v>
      </c>
      <c r="BY1579" s="940">
        <v>46082</v>
      </c>
      <c r="BZ1579" s="940">
        <v>46142</v>
      </c>
      <c r="CA1579" s="897"/>
      <c r="CB1579" s="897"/>
      <c r="CC1579" s="897"/>
      <c r="CD1579" s="897"/>
      <c r="CE1579" s="897"/>
      <c r="CF1579" s="897"/>
      <c r="CG1579" s="897"/>
      <c r="CH1579" s="897"/>
      <c r="CI1579" s="897"/>
      <c r="CJ1579" s="897"/>
      <c r="CK1579" s="897"/>
      <c r="CL1579" s="897"/>
      <c r="CM1579" s="897"/>
      <c r="CN1579" s="897"/>
      <c r="CO1579" s="897"/>
      <c r="CP1579" s="897"/>
      <c r="CQ1579" s="897"/>
      <c r="CR1579" s="897"/>
      <c r="CS1579" s="897"/>
      <c r="CT1579" s="897">
        <v>30</v>
      </c>
      <c r="CU1579" s="946">
        <v>7000</v>
      </c>
      <c r="CV1579" s="897">
        <v>30</v>
      </c>
      <c r="CW1579" s="946">
        <v>7000</v>
      </c>
      <c r="CX1579" s="897">
        <v>30</v>
      </c>
      <c r="CY1579" s="946">
        <v>7000</v>
      </c>
      <c r="CZ1579" s="897"/>
      <c r="DA1579" s="897"/>
      <c r="DB1579" s="897"/>
      <c r="DC1579" s="897">
        <v>30</v>
      </c>
      <c r="DD1579" s="946">
        <f t="shared" si="1384"/>
        <v>7000</v>
      </c>
      <c r="DE1579" s="897">
        <v>30</v>
      </c>
      <c r="DF1579" s="946">
        <f t="shared" si="1385"/>
        <v>7000</v>
      </c>
      <c r="DG1579" s="897">
        <v>30</v>
      </c>
      <c r="DH1579" s="946">
        <f t="shared" si="1386"/>
        <v>7000</v>
      </c>
      <c r="DI1579" s="897"/>
      <c r="DJ1579" s="898"/>
      <c r="DK1579" s="898"/>
      <c r="DL1579" s="898"/>
      <c r="DM1579" s="898"/>
      <c r="DN1579" s="898"/>
      <c r="DO1579" s="898"/>
      <c r="DP1579" s="898"/>
      <c r="DQ1579" s="898"/>
      <c r="DR1579" s="898"/>
      <c r="DS1579" s="898"/>
      <c r="DT1579" s="1995"/>
      <c r="DU1579" s="1945">
        <f t="shared" si="1361"/>
        <v>14000</v>
      </c>
      <c r="DV1579" s="1946">
        <f t="shared" si="1390"/>
        <v>14000</v>
      </c>
      <c r="DW1579" s="1946">
        <f t="shared" si="1391"/>
        <v>14000</v>
      </c>
      <c r="DX1579" s="1946">
        <f t="shared" si="1363"/>
        <v>0</v>
      </c>
      <c r="DY1579" s="1946">
        <f t="shared" si="1364"/>
        <v>0</v>
      </c>
      <c r="DZ1579" s="1995"/>
      <c r="EA1579" s="1995"/>
      <c r="EB1579" s="1995"/>
      <c r="EC1579" s="1995"/>
      <c r="ED1579" s="1995"/>
    </row>
    <row r="1580" spans="1:144" s="2107" customFormat="1" ht="48" hidden="1" customHeight="1" x14ac:dyDescent="0.3">
      <c r="A1580" s="2101">
        <v>2026</v>
      </c>
      <c r="B1580" s="1776">
        <v>479</v>
      </c>
      <c r="C1580" s="1776" t="s">
        <v>58</v>
      </c>
      <c r="D1580" s="1776">
        <v>3000654</v>
      </c>
      <c r="E1580" s="1776">
        <v>5005023</v>
      </c>
      <c r="F1580" s="1776" t="s">
        <v>990</v>
      </c>
      <c r="G1580" s="2101" t="s">
        <v>991</v>
      </c>
      <c r="H1580" s="2101">
        <v>94</v>
      </c>
      <c r="I1580" s="1777" t="s">
        <v>992</v>
      </c>
      <c r="J1580" s="1778" t="s">
        <v>10</v>
      </c>
      <c r="K1580" s="1778" t="s">
        <v>60</v>
      </c>
      <c r="L1580" s="1776" t="str">
        <f t="shared" si="1392"/>
        <v>2.3</v>
      </c>
      <c r="M1580" s="2102" t="s">
        <v>62</v>
      </c>
      <c r="N1580" s="1779"/>
      <c r="O1580" s="1937" t="s">
        <v>3500</v>
      </c>
      <c r="P1580" s="2101" t="s">
        <v>65</v>
      </c>
      <c r="Q1580" s="2103">
        <v>1</v>
      </c>
      <c r="R1580" s="2104">
        <v>7000</v>
      </c>
      <c r="S1580" s="2101"/>
      <c r="T1580" s="2101"/>
      <c r="U1580" s="2101">
        <v>30</v>
      </c>
      <c r="V1580" s="2101">
        <v>30</v>
      </c>
      <c r="W1580" s="2105"/>
      <c r="X1580" s="397"/>
      <c r="Y1580" s="397"/>
      <c r="Z1580" s="397"/>
      <c r="AA1580" s="397"/>
      <c r="AB1580" s="397"/>
      <c r="AC1580" s="397"/>
      <c r="AD1580" s="397"/>
      <c r="AE1580" s="2104"/>
      <c r="AF1580" s="398">
        <f t="shared" si="1393"/>
        <v>0</v>
      </c>
      <c r="AG1580" s="398">
        <f t="shared" si="1394"/>
        <v>0</v>
      </c>
      <c r="AH1580" s="398">
        <f t="shared" si="1395"/>
        <v>7000</v>
      </c>
      <c r="AI1580" s="398">
        <f t="shared" si="1396"/>
        <v>7000</v>
      </c>
      <c r="AJ1580" s="398">
        <f t="shared" si="1397"/>
        <v>0</v>
      </c>
      <c r="AK1580" s="398">
        <f t="shared" si="1398"/>
        <v>0</v>
      </c>
      <c r="AL1580" s="398">
        <f t="shared" si="1399"/>
        <v>0</v>
      </c>
      <c r="AM1580" s="398">
        <f t="shared" si="1400"/>
        <v>0</v>
      </c>
      <c r="AN1580" s="398">
        <f t="shared" si="1401"/>
        <v>0</v>
      </c>
      <c r="AO1580" s="398">
        <f t="shared" si="1402"/>
        <v>0</v>
      </c>
      <c r="AP1580" s="398">
        <f t="shared" si="1403"/>
        <v>0</v>
      </c>
      <c r="AQ1580" s="398">
        <f t="shared" si="1404"/>
        <v>0</v>
      </c>
      <c r="AR1580" s="2100">
        <f t="shared" si="1405"/>
        <v>14000</v>
      </c>
      <c r="AS1580" s="1990" t="s">
        <v>1763</v>
      </c>
      <c r="AT1580" s="897"/>
      <c r="AU1580" s="880" t="s">
        <v>3535</v>
      </c>
      <c r="AV1580" s="897" t="s">
        <v>3536</v>
      </c>
      <c r="AW1580" s="940">
        <v>46058</v>
      </c>
      <c r="AX1580" s="897" t="s">
        <v>3537</v>
      </c>
      <c r="AY1580" s="940">
        <v>46078</v>
      </c>
      <c r="AZ1580" s="897"/>
      <c r="BA1580" s="898" t="s">
        <v>3538</v>
      </c>
      <c r="BB1580" s="1992" t="s">
        <v>995</v>
      </c>
      <c r="BC1580" s="897" t="s">
        <v>3616</v>
      </c>
      <c r="BD1580" s="897" t="s">
        <v>3617</v>
      </c>
      <c r="BE1580" s="897" t="s">
        <v>3766</v>
      </c>
      <c r="BF1580" s="940">
        <v>46083</v>
      </c>
      <c r="BG1580" s="897"/>
      <c r="BH1580" s="687"/>
      <c r="BI1580" s="687"/>
      <c r="BJ1580" s="896"/>
      <c r="BK1580" s="687"/>
      <c r="BL1580" s="373"/>
      <c r="BM1580" s="373"/>
      <c r="BN1580" s="829" t="s">
        <v>3505</v>
      </c>
      <c r="BO1580" s="928" t="s">
        <v>3619</v>
      </c>
      <c r="BP1580" s="883"/>
      <c r="BQ1580" s="2152"/>
      <c r="BR1580" s="2152"/>
      <c r="BS1580" s="2106" t="s">
        <v>3506</v>
      </c>
      <c r="BT1580" s="1781" t="s">
        <v>2913</v>
      </c>
      <c r="BU1580" s="1781" t="s">
        <v>4052</v>
      </c>
      <c r="BV1580" s="1412">
        <v>70305766</v>
      </c>
      <c r="BW1580" s="1412">
        <v>10703057662</v>
      </c>
      <c r="BX1580" s="617">
        <v>7000</v>
      </c>
      <c r="BY1580" s="940">
        <v>46082</v>
      </c>
      <c r="BZ1580" s="940">
        <v>46142</v>
      </c>
      <c r="CA1580" s="897"/>
      <c r="CB1580" s="897"/>
      <c r="CC1580" s="897"/>
      <c r="CD1580" s="897"/>
      <c r="CE1580" s="897"/>
      <c r="CF1580" s="897"/>
      <c r="CG1580" s="897"/>
      <c r="CH1580" s="897"/>
      <c r="CI1580" s="897"/>
      <c r="CJ1580" s="897"/>
      <c r="CK1580" s="897"/>
      <c r="CL1580" s="897"/>
      <c r="CM1580" s="897"/>
      <c r="CN1580" s="897"/>
      <c r="CO1580" s="897"/>
      <c r="CP1580" s="897"/>
      <c r="CQ1580" s="897"/>
      <c r="CR1580" s="897"/>
      <c r="CS1580" s="897"/>
      <c r="CT1580" s="897">
        <v>30</v>
      </c>
      <c r="CU1580" s="946">
        <v>7000</v>
      </c>
      <c r="CV1580" s="897">
        <v>30</v>
      </c>
      <c r="CW1580" s="946">
        <v>7000</v>
      </c>
      <c r="CX1580" s="897">
        <v>30</v>
      </c>
      <c r="CY1580" s="946">
        <v>7000</v>
      </c>
      <c r="CZ1580" s="897"/>
      <c r="DA1580" s="897"/>
      <c r="DB1580" s="897"/>
      <c r="DC1580" s="897">
        <v>30</v>
      </c>
      <c r="DD1580" s="946">
        <f t="shared" si="1384"/>
        <v>7000</v>
      </c>
      <c r="DE1580" s="897">
        <v>30</v>
      </c>
      <c r="DF1580" s="946">
        <f t="shared" si="1385"/>
        <v>7000</v>
      </c>
      <c r="DG1580" s="897">
        <v>30</v>
      </c>
      <c r="DH1580" s="946">
        <f t="shared" si="1386"/>
        <v>7000</v>
      </c>
      <c r="DI1580" s="897"/>
      <c r="DJ1580" s="898"/>
      <c r="DK1580" s="898"/>
      <c r="DL1580" s="898"/>
      <c r="DM1580" s="898"/>
      <c r="DN1580" s="898"/>
      <c r="DO1580" s="898"/>
      <c r="DP1580" s="898"/>
      <c r="DQ1580" s="898"/>
      <c r="DR1580" s="898"/>
      <c r="DS1580" s="898"/>
      <c r="DT1580" s="1995"/>
      <c r="DU1580" s="1945">
        <f t="shared" si="1361"/>
        <v>14000</v>
      </c>
      <c r="DV1580" s="1946">
        <f t="shared" si="1390"/>
        <v>14000</v>
      </c>
      <c r="DW1580" s="1946">
        <f t="shared" si="1391"/>
        <v>14000</v>
      </c>
      <c r="DX1580" s="1946">
        <f t="shared" si="1363"/>
        <v>0</v>
      </c>
      <c r="DY1580" s="1946">
        <f t="shared" si="1364"/>
        <v>0</v>
      </c>
      <c r="DZ1580" s="1995"/>
      <c r="EA1580" s="1995"/>
      <c r="EB1580" s="1995"/>
      <c r="EC1580" s="1995"/>
      <c r="ED1580" s="1995"/>
    </row>
    <row r="1581" spans="1:144" s="2107" customFormat="1" ht="48" hidden="1" customHeight="1" x14ac:dyDescent="0.3">
      <c r="A1581" s="2101">
        <v>2026</v>
      </c>
      <c r="B1581" s="1776">
        <v>479</v>
      </c>
      <c r="C1581" s="1776" t="s">
        <v>58</v>
      </c>
      <c r="D1581" s="1776">
        <v>3000654</v>
      </c>
      <c r="E1581" s="1776">
        <v>5005023</v>
      </c>
      <c r="F1581" s="1776" t="s">
        <v>990</v>
      </c>
      <c r="G1581" s="2101" t="s">
        <v>991</v>
      </c>
      <c r="H1581" s="2101">
        <v>94</v>
      </c>
      <c r="I1581" s="1777" t="s">
        <v>992</v>
      </c>
      <c r="J1581" s="1778" t="s">
        <v>10</v>
      </c>
      <c r="K1581" s="1778" t="s">
        <v>60</v>
      </c>
      <c r="L1581" s="1776" t="str">
        <f t="shared" si="1392"/>
        <v>2.3</v>
      </c>
      <c r="M1581" s="2102" t="s">
        <v>62</v>
      </c>
      <c r="N1581" s="1779"/>
      <c r="O1581" s="2187" t="s">
        <v>3500</v>
      </c>
      <c r="P1581" s="2187" t="s">
        <v>65</v>
      </c>
      <c r="Q1581" s="2188">
        <v>1</v>
      </c>
      <c r="R1581" s="2189">
        <v>7000</v>
      </c>
      <c r="S1581" s="2187"/>
      <c r="T1581" s="2187"/>
      <c r="U1581" s="2187">
        <v>30</v>
      </c>
      <c r="V1581" s="2187">
        <v>30</v>
      </c>
      <c r="W1581" s="1986"/>
      <c r="X1581" s="298"/>
      <c r="Y1581" s="298"/>
      <c r="Z1581" s="298"/>
      <c r="AA1581" s="298"/>
      <c r="AB1581" s="298"/>
      <c r="AC1581" s="298"/>
      <c r="AD1581" s="298"/>
      <c r="AE1581" s="2189"/>
      <c r="AF1581" s="398">
        <f t="shared" si="1393"/>
        <v>0</v>
      </c>
      <c r="AG1581" s="398">
        <f t="shared" si="1394"/>
        <v>0</v>
      </c>
      <c r="AH1581" s="398">
        <f t="shared" si="1395"/>
        <v>7000</v>
      </c>
      <c r="AI1581" s="398">
        <f t="shared" si="1396"/>
        <v>7000</v>
      </c>
      <c r="AJ1581" s="398">
        <f t="shared" si="1397"/>
        <v>0</v>
      </c>
      <c r="AK1581" s="398">
        <f t="shared" si="1398"/>
        <v>0</v>
      </c>
      <c r="AL1581" s="398">
        <f t="shared" si="1399"/>
        <v>0</v>
      </c>
      <c r="AM1581" s="398">
        <f t="shared" si="1400"/>
        <v>0</v>
      </c>
      <c r="AN1581" s="398">
        <f t="shared" si="1401"/>
        <v>0</v>
      </c>
      <c r="AO1581" s="398">
        <f t="shared" si="1402"/>
        <v>0</v>
      </c>
      <c r="AP1581" s="398">
        <f t="shared" si="1403"/>
        <v>0</v>
      </c>
      <c r="AQ1581" s="398">
        <f t="shared" si="1404"/>
        <v>0</v>
      </c>
      <c r="AR1581" s="2192">
        <f t="shared" si="1405"/>
        <v>14000</v>
      </c>
      <c r="AS1581" s="2193" t="s">
        <v>1763</v>
      </c>
      <c r="AT1581" s="897"/>
      <c r="AU1581" s="880" t="s">
        <v>3535</v>
      </c>
      <c r="AV1581" s="897" t="s">
        <v>3536</v>
      </c>
      <c r="AW1581" s="940">
        <v>46058</v>
      </c>
      <c r="AX1581" s="897" t="s">
        <v>3537</v>
      </c>
      <c r="AY1581" s="940">
        <v>46078</v>
      </c>
      <c r="AZ1581" s="897"/>
      <c r="BA1581" s="898" t="s">
        <v>3538</v>
      </c>
      <c r="BB1581" s="1992" t="s">
        <v>995</v>
      </c>
      <c r="BC1581" s="897" t="s">
        <v>3616</v>
      </c>
      <c r="BD1581" s="897" t="s">
        <v>3617</v>
      </c>
      <c r="BE1581" s="897" t="s">
        <v>3766</v>
      </c>
      <c r="BF1581" s="940">
        <v>46083</v>
      </c>
      <c r="BG1581" s="897"/>
      <c r="BH1581" s="687"/>
      <c r="BI1581" s="687"/>
      <c r="BJ1581" s="896"/>
      <c r="BK1581" s="687"/>
      <c r="BL1581" s="373"/>
      <c r="BM1581" s="373"/>
      <c r="BN1581" s="829" t="s">
        <v>3501</v>
      </c>
      <c r="BO1581" s="928" t="s">
        <v>3619</v>
      </c>
      <c r="BP1581" s="903" t="s">
        <v>3642</v>
      </c>
      <c r="BQ1581" s="2152"/>
      <c r="BR1581" s="2152"/>
      <c r="BS1581" s="2106" t="s">
        <v>1071</v>
      </c>
      <c r="BT1581" s="1781" t="s">
        <v>2462</v>
      </c>
      <c r="BU1581" s="1781" t="s">
        <v>4053</v>
      </c>
      <c r="BV1581" s="1412">
        <v>41053337</v>
      </c>
      <c r="BW1581" s="1412">
        <v>10410533371</v>
      </c>
      <c r="BX1581" s="617">
        <v>7000</v>
      </c>
      <c r="BY1581" s="940">
        <v>46082</v>
      </c>
      <c r="BZ1581" s="940">
        <v>46142</v>
      </c>
      <c r="CA1581" s="897"/>
      <c r="CB1581" s="897"/>
      <c r="CC1581" s="897"/>
      <c r="CD1581" s="897"/>
      <c r="CE1581" s="897"/>
      <c r="CF1581" s="897"/>
      <c r="CG1581" s="897"/>
      <c r="CH1581" s="897"/>
      <c r="CI1581" s="897"/>
      <c r="CJ1581" s="897"/>
      <c r="CK1581" s="897"/>
      <c r="CL1581" s="897"/>
      <c r="CM1581" s="897"/>
      <c r="CN1581" s="897"/>
      <c r="CO1581" s="897"/>
      <c r="CP1581" s="897"/>
      <c r="CQ1581" s="897"/>
      <c r="CR1581" s="897"/>
      <c r="CS1581" s="897"/>
      <c r="CT1581" s="897">
        <v>30</v>
      </c>
      <c r="CU1581" s="946">
        <v>7000</v>
      </c>
      <c r="CV1581" s="897">
        <v>30</v>
      </c>
      <c r="CW1581" s="946">
        <v>7000</v>
      </c>
      <c r="CX1581" s="897">
        <v>30</v>
      </c>
      <c r="CY1581" s="946">
        <v>7000</v>
      </c>
      <c r="CZ1581" s="897"/>
      <c r="DA1581" s="897"/>
      <c r="DB1581" s="897"/>
      <c r="DC1581" s="897">
        <v>30</v>
      </c>
      <c r="DD1581" s="946">
        <f t="shared" si="1384"/>
        <v>7000</v>
      </c>
      <c r="DE1581" s="897">
        <v>30</v>
      </c>
      <c r="DF1581" s="946">
        <f t="shared" si="1385"/>
        <v>7000</v>
      </c>
      <c r="DG1581" s="897">
        <v>30</v>
      </c>
      <c r="DH1581" s="946">
        <f t="shared" si="1386"/>
        <v>7000</v>
      </c>
      <c r="DI1581" s="897"/>
      <c r="DJ1581" s="898"/>
      <c r="DK1581" s="898"/>
      <c r="DL1581" s="898"/>
      <c r="DM1581" s="898"/>
      <c r="DN1581" s="898"/>
      <c r="DO1581" s="898"/>
      <c r="DP1581" s="898"/>
      <c r="DQ1581" s="898"/>
      <c r="DR1581" s="898"/>
      <c r="DS1581" s="898"/>
      <c r="DT1581" s="1995"/>
      <c r="DU1581" s="1945">
        <f t="shared" si="1361"/>
        <v>14000</v>
      </c>
      <c r="DV1581" s="1946">
        <f t="shared" si="1390"/>
        <v>14000</v>
      </c>
      <c r="DW1581" s="1946">
        <f t="shared" si="1391"/>
        <v>14000</v>
      </c>
      <c r="DX1581" s="1946">
        <f t="shared" si="1363"/>
        <v>0</v>
      </c>
      <c r="DY1581" s="1946">
        <f t="shared" si="1364"/>
        <v>0</v>
      </c>
      <c r="DZ1581" s="1995"/>
      <c r="EA1581" s="1995"/>
      <c r="EB1581" s="1995"/>
      <c r="EC1581" s="1995"/>
      <c r="ED1581" s="1995"/>
    </row>
    <row r="1582" spans="1:144" s="2197" customFormat="1" ht="48" hidden="1" customHeight="1" x14ac:dyDescent="0.3">
      <c r="A1582" s="2185">
        <v>2026</v>
      </c>
      <c r="B1582" s="1783">
        <v>479</v>
      </c>
      <c r="C1582" s="1783" t="s">
        <v>58</v>
      </c>
      <c r="D1582" s="1783">
        <v>3000654</v>
      </c>
      <c r="E1582" s="1783">
        <v>5005023</v>
      </c>
      <c r="F1582" s="1783" t="s">
        <v>990</v>
      </c>
      <c r="G1582" s="2185" t="s">
        <v>991</v>
      </c>
      <c r="H1582" s="2185">
        <v>94</v>
      </c>
      <c r="I1582" s="1784" t="s">
        <v>992</v>
      </c>
      <c r="J1582" s="1785" t="s">
        <v>10</v>
      </c>
      <c r="K1582" s="1785" t="s">
        <v>60</v>
      </c>
      <c r="L1582" s="1783" t="str">
        <f t="shared" si="1392"/>
        <v>2.3</v>
      </c>
      <c r="M1582" s="2186" t="s">
        <v>62</v>
      </c>
      <c r="N1582" s="1786"/>
      <c r="O1582" s="2149" t="s">
        <v>3500</v>
      </c>
      <c r="P1582" s="2149" t="s">
        <v>65</v>
      </c>
      <c r="Q1582" s="2190">
        <v>1</v>
      </c>
      <c r="R1582" s="2191">
        <v>7000</v>
      </c>
      <c r="S1582" s="2149"/>
      <c r="T1582" s="2149"/>
      <c r="U1582" s="2149">
        <v>30</v>
      </c>
      <c r="V1582" s="2149">
        <v>30</v>
      </c>
      <c r="W1582" s="2056"/>
      <c r="X1582" s="354"/>
      <c r="Y1582" s="354"/>
      <c r="Z1582" s="354"/>
      <c r="AA1582" s="354"/>
      <c r="AB1582" s="354"/>
      <c r="AC1582" s="354"/>
      <c r="AD1582" s="354"/>
      <c r="AE1582" s="2191"/>
      <c r="AF1582" s="436">
        <f t="shared" si="1393"/>
        <v>0</v>
      </c>
      <c r="AG1582" s="436">
        <f t="shared" si="1394"/>
        <v>0</v>
      </c>
      <c r="AH1582" s="436">
        <f t="shared" si="1395"/>
        <v>7000</v>
      </c>
      <c r="AI1582" s="436">
        <f t="shared" si="1396"/>
        <v>7000</v>
      </c>
      <c r="AJ1582" s="436">
        <f t="shared" si="1397"/>
        <v>0</v>
      </c>
      <c r="AK1582" s="436">
        <f t="shared" si="1398"/>
        <v>0</v>
      </c>
      <c r="AL1582" s="436">
        <f t="shared" si="1399"/>
        <v>0</v>
      </c>
      <c r="AM1582" s="436">
        <f t="shared" si="1400"/>
        <v>0</v>
      </c>
      <c r="AN1582" s="436">
        <f t="shared" si="1401"/>
        <v>0</v>
      </c>
      <c r="AO1582" s="436">
        <f t="shared" si="1402"/>
        <v>0</v>
      </c>
      <c r="AP1582" s="436">
        <f t="shared" si="1403"/>
        <v>0</v>
      </c>
      <c r="AQ1582" s="436">
        <f t="shared" si="1404"/>
        <v>0</v>
      </c>
      <c r="AR1582" s="2194">
        <f t="shared" si="1405"/>
        <v>14000</v>
      </c>
      <c r="AS1582" s="2195" t="s">
        <v>1763</v>
      </c>
      <c r="AT1582" s="675"/>
      <c r="AU1582" s="675" t="s">
        <v>3535</v>
      </c>
      <c r="AV1582" s="675" t="s">
        <v>3536</v>
      </c>
      <c r="AW1582" s="1165">
        <v>46058</v>
      </c>
      <c r="AX1582" s="675" t="s">
        <v>3537</v>
      </c>
      <c r="AY1582" s="1165">
        <v>46078</v>
      </c>
      <c r="AZ1582" s="675"/>
      <c r="BA1582" s="675" t="s">
        <v>3538</v>
      </c>
      <c r="BB1582" s="614" t="s">
        <v>1021</v>
      </c>
      <c r="BC1582" s="675"/>
      <c r="BD1582" s="675"/>
      <c r="BE1582" s="897"/>
      <c r="BF1582" s="940">
        <v>46083</v>
      </c>
      <c r="BG1582" s="675"/>
      <c r="BH1582" s="847"/>
      <c r="BI1582" s="847"/>
      <c r="BJ1582" s="849"/>
      <c r="BK1582" s="847"/>
      <c r="BL1582" s="846"/>
      <c r="BM1582" s="846"/>
      <c r="BN1582" s="847"/>
      <c r="BO1582" s="932"/>
      <c r="BP1582" s="932"/>
      <c r="BQ1582" s="2114"/>
      <c r="BR1582" s="2114"/>
      <c r="BS1582" s="2196"/>
      <c r="BT1582" s="1787"/>
      <c r="BU1582" s="1787"/>
      <c r="BV1582" s="1788"/>
      <c r="BW1582" s="1788"/>
      <c r="BX1582" s="617"/>
      <c r="BY1582" s="1165"/>
      <c r="BZ1582" s="1165"/>
      <c r="CA1582" s="675"/>
      <c r="CB1582" s="1093"/>
      <c r="CC1582" s="1093"/>
      <c r="CD1582" s="1093"/>
      <c r="CE1582" s="1093"/>
      <c r="CF1582" s="1093"/>
      <c r="CG1582" s="1093"/>
      <c r="CH1582" s="1093"/>
      <c r="CI1582" s="1093"/>
      <c r="CJ1582" s="1093"/>
      <c r="CK1582" s="1093"/>
      <c r="CL1582" s="1093"/>
      <c r="CM1582" s="1093"/>
      <c r="CN1582" s="1093"/>
      <c r="CO1582" s="1093"/>
      <c r="CP1582" s="1093"/>
      <c r="CQ1582" s="1093"/>
      <c r="CR1582" s="1093"/>
      <c r="CS1582" s="675"/>
      <c r="CT1582" s="897"/>
      <c r="CU1582" s="946"/>
      <c r="CV1582" s="897"/>
      <c r="CW1582" s="946"/>
      <c r="CX1582" s="897"/>
      <c r="CY1582" s="946"/>
      <c r="CZ1582" s="675"/>
      <c r="DA1582" s="675"/>
      <c r="DB1582" s="675"/>
      <c r="DC1582" s="675">
        <f t="shared" ref="DC1582:DC1628" si="1406">V1582</f>
        <v>30</v>
      </c>
      <c r="DD1582" s="996">
        <f t="shared" si="1384"/>
        <v>7000</v>
      </c>
      <c r="DE1582" s="675"/>
      <c r="DF1582" s="996">
        <f t="shared" si="1385"/>
        <v>0</v>
      </c>
      <c r="DG1582" s="675"/>
      <c r="DH1582" s="996">
        <f t="shared" si="1386"/>
        <v>0</v>
      </c>
      <c r="DI1582" s="675"/>
      <c r="DJ1582" s="916"/>
      <c r="DK1582" s="916"/>
      <c r="DL1582" s="916"/>
      <c r="DM1582" s="916"/>
      <c r="DN1582" s="916"/>
      <c r="DO1582" s="916"/>
      <c r="DP1582" s="916"/>
      <c r="DQ1582" s="916"/>
      <c r="DR1582" s="916"/>
      <c r="DS1582" s="916"/>
      <c r="DT1582" s="2052"/>
      <c r="DU1582" s="1945">
        <f t="shared" si="1361"/>
        <v>14000</v>
      </c>
      <c r="DV1582" s="1946">
        <f t="shared" si="1390"/>
        <v>0</v>
      </c>
      <c r="DW1582" s="1946">
        <f t="shared" si="1391"/>
        <v>0</v>
      </c>
      <c r="DX1582" s="1946">
        <f t="shared" si="1363"/>
        <v>14000</v>
      </c>
      <c r="DY1582" s="1946">
        <f t="shared" si="1364"/>
        <v>14000</v>
      </c>
      <c r="DZ1582" s="2052"/>
      <c r="EA1582" s="2052"/>
      <c r="EB1582" s="2052"/>
      <c r="EC1582" s="2052"/>
      <c r="ED1582" s="2052"/>
    </row>
    <row r="1583" spans="1:144" s="2233" customFormat="1" ht="48" hidden="1" customHeight="1" x14ac:dyDescent="0.3">
      <c r="A1583" s="2226">
        <v>2026</v>
      </c>
      <c r="B1583" s="1789">
        <v>479</v>
      </c>
      <c r="C1583" s="1789" t="s">
        <v>58</v>
      </c>
      <c r="D1583" s="1789">
        <v>3000654</v>
      </c>
      <c r="E1583" s="1789">
        <v>5005023</v>
      </c>
      <c r="F1583" s="1789" t="s">
        <v>990</v>
      </c>
      <c r="G1583" s="2226" t="s">
        <v>991</v>
      </c>
      <c r="H1583" s="2226">
        <v>94</v>
      </c>
      <c r="I1583" s="1790" t="s">
        <v>992</v>
      </c>
      <c r="J1583" s="1791" t="s">
        <v>10</v>
      </c>
      <c r="K1583" s="1791" t="s">
        <v>60</v>
      </c>
      <c r="L1583" s="1789" t="str">
        <f t="shared" si="1392"/>
        <v>2.3</v>
      </c>
      <c r="M1583" s="2227" t="s">
        <v>62</v>
      </c>
      <c r="N1583" s="1792"/>
      <c r="O1583" s="2228" t="s">
        <v>3512</v>
      </c>
      <c r="P1583" s="2226" t="s">
        <v>65</v>
      </c>
      <c r="Q1583" s="2229">
        <v>1</v>
      </c>
      <c r="R1583" s="2230">
        <v>4000</v>
      </c>
      <c r="S1583" s="2226"/>
      <c r="T1583" s="2226"/>
      <c r="U1583" s="2226"/>
      <c r="V1583" s="2226"/>
      <c r="W1583" s="2164"/>
      <c r="X1583" s="417"/>
      <c r="Y1583" s="417"/>
      <c r="Z1583" s="417"/>
      <c r="AA1583" s="417"/>
      <c r="AB1583" s="417"/>
      <c r="AC1583" s="417"/>
      <c r="AD1583" s="417"/>
      <c r="AE1583" s="2230">
        <f>ROUNDUP(IFERROR(IF(OR(P1583="LOCADOR",P1583="VIATICOS",P1583="CAJA CHICA"),IF(P1583="LOCADOR",Q1583*(R1583/30)*SUM(S1583:AD1583),Q1583*R1583*SUM(S1583:AD1583)),R1583*SUM(S1583:AD1583)),""),0)</f>
        <v>0</v>
      </c>
      <c r="AF1583" s="438">
        <f t="shared" si="1393"/>
        <v>0</v>
      </c>
      <c r="AG1583" s="438">
        <f t="shared" si="1394"/>
        <v>0</v>
      </c>
      <c r="AH1583" s="438">
        <f t="shared" si="1395"/>
        <v>0</v>
      </c>
      <c r="AI1583" s="438">
        <f t="shared" si="1396"/>
        <v>0</v>
      </c>
      <c r="AJ1583" s="438">
        <f t="shared" si="1397"/>
        <v>0</v>
      </c>
      <c r="AK1583" s="438">
        <f t="shared" si="1398"/>
        <v>0</v>
      </c>
      <c r="AL1583" s="438">
        <f t="shared" si="1399"/>
        <v>0</v>
      </c>
      <c r="AM1583" s="438">
        <f t="shared" si="1400"/>
        <v>0</v>
      </c>
      <c r="AN1583" s="438">
        <f t="shared" si="1401"/>
        <v>0</v>
      </c>
      <c r="AO1583" s="438">
        <f t="shared" si="1402"/>
        <v>0</v>
      </c>
      <c r="AP1583" s="438">
        <f t="shared" si="1403"/>
        <v>0</v>
      </c>
      <c r="AQ1583" s="438">
        <f t="shared" si="1404"/>
        <v>0</v>
      </c>
      <c r="AR1583" s="2231">
        <f t="shared" si="1405"/>
        <v>0</v>
      </c>
      <c r="AS1583" s="1976" t="s">
        <v>1763</v>
      </c>
      <c r="AT1583" s="880"/>
      <c r="AU1583" s="880" t="s">
        <v>3535</v>
      </c>
      <c r="AV1583" s="880" t="s">
        <v>3536</v>
      </c>
      <c r="AW1583" s="769">
        <v>46058</v>
      </c>
      <c r="AX1583" s="880" t="s">
        <v>3537</v>
      </c>
      <c r="AY1583" s="769">
        <v>46078</v>
      </c>
      <c r="AZ1583" s="880"/>
      <c r="BA1583" s="880" t="s">
        <v>3538</v>
      </c>
      <c r="BB1583" s="1942" t="s">
        <v>1018</v>
      </c>
      <c r="BC1583" s="880"/>
      <c r="BD1583" s="880"/>
      <c r="BE1583" s="897"/>
      <c r="BF1583" s="940">
        <v>46083</v>
      </c>
      <c r="BG1583" s="880"/>
      <c r="BH1583" s="785"/>
      <c r="BI1583" s="785"/>
      <c r="BJ1583" s="696"/>
      <c r="BK1583" s="785"/>
      <c r="BL1583" s="786"/>
      <c r="BM1583" s="786"/>
      <c r="BN1583" s="785"/>
      <c r="BO1583" s="883"/>
      <c r="BP1583" s="903" t="s">
        <v>3606</v>
      </c>
      <c r="BQ1583" s="2114"/>
      <c r="BR1583" s="2114"/>
      <c r="BS1583" s="2232"/>
      <c r="BT1583" s="1794"/>
      <c r="BU1583" s="1794"/>
      <c r="BV1583" s="1795"/>
      <c r="BW1583" s="1795"/>
      <c r="BX1583" s="617"/>
      <c r="BY1583" s="769"/>
      <c r="BZ1583" s="769"/>
      <c r="CA1583" s="880"/>
      <c r="CB1583" s="1093"/>
      <c r="CC1583" s="1093"/>
      <c r="CD1583" s="1093"/>
      <c r="CE1583" s="1093"/>
      <c r="CF1583" s="1093"/>
      <c r="CG1583" s="1093"/>
      <c r="CH1583" s="1093"/>
      <c r="CI1583" s="1093"/>
      <c r="CJ1583" s="1093"/>
      <c r="CK1583" s="1093"/>
      <c r="CL1583" s="1093"/>
      <c r="CM1583" s="1093"/>
      <c r="CN1583" s="1093"/>
      <c r="CO1583" s="1093"/>
      <c r="CP1583" s="1093"/>
      <c r="CQ1583" s="1093"/>
      <c r="CR1583" s="1093"/>
      <c r="CS1583" s="880"/>
      <c r="CT1583" s="897"/>
      <c r="CU1583" s="946"/>
      <c r="CV1583" s="897"/>
      <c r="CW1583" s="946"/>
      <c r="CX1583" s="897"/>
      <c r="CY1583" s="946"/>
      <c r="CZ1583" s="880"/>
      <c r="DA1583" s="880"/>
      <c r="DB1583" s="880"/>
      <c r="DC1583" s="880">
        <f t="shared" si="1406"/>
        <v>0</v>
      </c>
      <c r="DD1583" s="1158">
        <f t="shared" ref="DD1583:DD1614" si="1407">AI1583</f>
        <v>0</v>
      </c>
      <c r="DE1583" s="880"/>
      <c r="DF1583" s="1158">
        <f t="shared" ref="DF1583:DF1614" si="1408">(R1583/30*DE1583)*Q1583</f>
        <v>0</v>
      </c>
      <c r="DG1583" s="880"/>
      <c r="DH1583" s="1158">
        <f t="shared" ref="DH1583:DH1614" si="1409">(R1583/30*DG1583)*Q1583</f>
        <v>0</v>
      </c>
      <c r="DI1583" s="880"/>
      <c r="DJ1583" s="881"/>
      <c r="DK1583" s="881"/>
      <c r="DL1583" s="881"/>
      <c r="DM1583" s="881"/>
      <c r="DN1583" s="881"/>
      <c r="DO1583" s="881"/>
      <c r="DP1583" s="881"/>
      <c r="DQ1583" s="881"/>
      <c r="DR1583" s="881"/>
      <c r="DS1583" s="881"/>
      <c r="DT1583" s="1977"/>
      <c r="DU1583" s="1945">
        <f t="shared" si="1361"/>
        <v>0</v>
      </c>
      <c r="DV1583" s="1946">
        <f t="shared" si="1390"/>
        <v>0</v>
      </c>
      <c r="DW1583" s="1946">
        <f t="shared" si="1391"/>
        <v>0</v>
      </c>
      <c r="DX1583" s="1946">
        <f t="shared" si="1363"/>
        <v>0</v>
      </c>
      <c r="DY1583" s="1946">
        <f t="shared" si="1364"/>
        <v>0</v>
      </c>
      <c r="DZ1583" s="1977"/>
      <c r="EA1583" s="1977"/>
      <c r="EB1583" s="1977"/>
      <c r="EC1583" s="1977"/>
      <c r="ED1583" s="1977"/>
    </row>
    <row r="1584" spans="1:144" s="2107" customFormat="1" ht="48" hidden="1" customHeight="1" x14ac:dyDescent="0.3">
      <c r="A1584" s="2101">
        <v>2026</v>
      </c>
      <c r="B1584" s="1776">
        <v>479</v>
      </c>
      <c r="C1584" s="1776" t="s">
        <v>58</v>
      </c>
      <c r="D1584" s="1776">
        <v>3000654</v>
      </c>
      <c r="E1584" s="1776">
        <v>5005023</v>
      </c>
      <c r="F1584" s="1776" t="s">
        <v>990</v>
      </c>
      <c r="G1584" s="2101" t="s">
        <v>991</v>
      </c>
      <c r="H1584" s="2101">
        <v>94</v>
      </c>
      <c r="I1584" s="1777" t="s">
        <v>992</v>
      </c>
      <c r="J1584" s="1778" t="s">
        <v>10</v>
      </c>
      <c r="K1584" s="1778" t="s">
        <v>60</v>
      </c>
      <c r="L1584" s="1776" t="str">
        <f t="shared" si="1392"/>
        <v>2.3</v>
      </c>
      <c r="M1584" s="2102" t="s">
        <v>62</v>
      </c>
      <c r="N1584" s="1779"/>
      <c r="O1584" s="2101" t="s">
        <v>3513</v>
      </c>
      <c r="P1584" s="2101" t="s">
        <v>65</v>
      </c>
      <c r="Q1584" s="2103">
        <v>1</v>
      </c>
      <c r="R1584" s="2104">
        <v>9000</v>
      </c>
      <c r="S1584" s="2101"/>
      <c r="T1584" s="2101"/>
      <c r="U1584" s="2101">
        <v>30</v>
      </c>
      <c r="V1584" s="2101">
        <v>30</v>
      </c>
      <c r="W1584" s="2105"/>
      <c r="X1584" s="397"/>
      <c r="Y1584" s="397"/>
      <c r="Z1584" s="397"/>
      <c r="AA1584" s="397"/>
      <c r="AB1584" s="397"/>
      <c r="AC1584" s="397"/>
      <c r="AD1584" s="397"/>
      <c r="AE1584" s="2104"/>
      <c r="AF1584" s="398">
        <f t="shared" si="1393"/>
        <v>0</v>
      </c>
      <c r="AG1584" s="398">
        <f t="shared" si="1394"/>
        <v>0</v>
      </c>
      <c r="AH1584" s="398">
        <f t="shared" si="1395"/>
        <v>9000</v>
      </c>
      <c r="AI1584" s="398">
        <f t="shared" si="1396"/>
        <v>9000</v>
      </c>
      <c r="AJ1584" s="398">
        <f t="shared" si="1397"/>
        <v>0</v>
      </c>
      <c r="AK1584" s="398">
        <f t="shared" si="1398"/>
        <v>0</v>
      </c>
      <c r="AL1584" s="398">
        <f t="shared" si="1399"/>
        <v>0</v>
      </c>
      <c r="AM1584" s="398">
        <f t="shared" si="1400"/>
        <v>0</v>
      </c>
      <c r="AN1584" s="398">
        <f t="shared" si="1401"/>
        <v>0</v>
      </c>
      <c r="AO1584" s="398">
        <f t="shared" si="1402"/>
        <v>0</v>
      </c>
      <c r="AP1584" s="398">
        <f t="shared" si="1403"/>
        <v>0</v>
      </c>
      <c r="AQ1584" s="398">
        <f t="shared" si="1404"/>
        <v>0</v>
      </c>
      <c r="AR1584" s="2100">
        <f t="shared" si="1405"/>
        <v>18000</v>
      </c>
      <c r="AS1584" s="1990" t="s">
        <v>1763</v>
      </c>
      <c r="AT1584" s="897"/>
      <c r="AU1584" s="880" t="s">
        <v>3535</v>
      </c>
      <c r="AV1584" s="897" t="s">
        <v>3536</v>
      </c>
      <c r="AW1584" s="940">
        <v>46058</v>
      </c>
      <c r="AX1584" s="897" t="s">
        <v>3537</v>
      </c>
      <c r="AY1584" s="940">
        <v>46078</v>
      </c>
      <c r="AZ1584" s="897"/>
      <c r="BA1584" s="898" t="s">
        <v>3538</v>
      </c>
      <c r="BB1584" s="1992" t="s">
        <v>995</v>
      </c>
      <c r="BC1584" s="897" t="s">
        <v>3616</v>
      </c>
      <c r="BD1584" s="897" t="s">
        <v>3617</v>
      </c>
      <c r="BE1584" s="897" t="s">
        <v>3766</v>
      </c>
      <c r="BF1584" s="940">
        <v>46083</v>
      </c>
      <c r="BG1584" s="897"/>
      <c r="BH1584" s="687"/>
      <c r="BI1584" s="1017"/>
      <c r="BJ1584" s="1108"/>
      <c r="BK1584" s="1017"/>
      <c r="BL1584" s="1028"/>
      <c r="BM1584" s="1028"/>
      <c r="BN1584" s="829" t="s">
        <v>3514</v>
      </c>
      <c r="BO1584" s="616" t="s">
        <v>3619</v>
      </c>
      <c r="BP1584" s="630"/>
      <c r="BQ1584" s="2216"/>
      <c r="BR1584" s="2216"/>
      <c r="BS1584" s="2106" t="s">
        <v>1049</v>
      </c>
      <c r="BT1584" s="1796" t="s">
        <v>1365</v>
      </c>
      <c r="BU1584" s="1781" t="s">
        <v>3515</v>
      </c>
      <c r="BV1584" s="1412">
        <v>10790700</v>
      </c>
      <c r="BW1584" s="1412">
        <v>10107907004</v>
      </c>
      <c r="BX1584" s="617">
        <v>9000</v>
      </c>
      <c r="BY1584" s="940">
        <v>46082</v>
      </c>
      <c r="BZ1584" s="940">
        <v>46142</v>
      </c>
      <c r="CA1584" s="897"/>
      <c r="CB1584" s="897"/>
      <c r="CC1584" s="897"/>
      <c r="CD1584" s="897"/>
      <c r="CE1584" s="897"/>
      <c r="CF1584" s="897"/>
      <c r="CG1584" s="897"/>
      <c r="CH1584" s="897"/>
      <c r="CI1584" s="897"/>
      <c r="CJ1584" s="897"/>
      <c r="CK1584" s="897"/>
      <c r="CL1584" s="897"/>
      <c r="CM1584" s="897"/>
      <c r="CN1584" s="897"/>
      <c r="CO1584" s="897"/>
      <c r="CP1584" s="897"/>
      <c r="CQ1584" s="897"/>
      <c r="CR1584" s="897"/>
      <c r="CS1584" s="897"/>
      <c r="CT1584" s="897">
        <v>30</v>
      </c>
      <c r="CU1584" s="946">
        <v>9000</v>
      </c>
      <c r="CV1584" s="897">
        <v>30</v>
      </c>
      <c r="CW1584" s="946">
        <v>9000</v>
      </c>
      <c r="CX1584" s="897">
        <v>30</v>
      </c>
      <c r="CY1584" s="946">
        <v>9000</v>
      </c>
      <c r="CZ1584" s="897"/>
      <c r="DA1584" s="897"/>
      <c r="DB1584" s="897"/>
      <c r="DC1584" s="897">
        <f t="shared" si="1406"/>
        <v>30</v>
      </c>
      <c r="DD1584" s="946">
        <f t="shared" si="1407"/>
        <v>9000</v>
      </c>
      <c r="DE1584" s="897">
        <v>30</v>
      </c>
      <c r="DF1584" s="946">
        <f t="shared" si="1408"/>
        <v>9000</v>
      </c>
      <c r="DG1584" s="897">
        <v>30</v>
      </c>
      <c r="DH1584" s="946">
        <f t="shared" si="1409"/>
        <v>9000</v>
      </c>
      <c r="DI1584" s="897"/>
      <c r="DJ1584" s="898"/>
      <c r="DK1584" s="898"/>
      <c r="DL1584" s="898"/>
      <c r="DM1584" s="898"/>
      <c r="DN1584" s="898"/>
      <c r="DO1584" s="898"/>
      <c r="DP1584" s="898"/>
      <c r="DQ1584" s="898"/>
      <c r="DR1584" s="898"/>
      <c r="DS1584" s="898"/>
      <c r="DT1584" s="1995"/>
      <c r="DU1584" s="1945">
        <f t="shared" si="1361"/>
        <v>18000</v>
      </c>
      <c r="DV1584" s="1946">
        <f t="shared" si="1390"/>
        <v>18000</v>
      </c>
      <c r="DW1584" s="1946">
        <f t="shared" si="1391"/>
        <v>18000</v>
      </c>
      <c r="DX1584" s="1946">
        <f t="shared" si="1363"/>
        <v>0</v>
      </c>
      <c r="DY1584" s="1946">
        <f t="shared" si="1364"/>
        <v>0</v>
      </c>
      <c r="DZ1584" s="1995"/>
      <c r="EA1584" s="1995"/>
      <c r="EB1584" s="1995"/>
      <c r="EC1584" s="1995"/>
      <c r="ED1584" s="1995"/>
    </row>
    <row r="1585" spans="1:134" s="2088" customFormat="1" ht="48" hidden="1" customHeight="1" x14ac:dyDescent="0.3">
      <c r="A1585" s="2081">
        <v>2026</v>
      </c>
      <c r="B1585" s="1797">
        <v>479</v>
      </c>
      <c r="C1585" s="1797" t="s">
        <v>58</v>
      </c>
      <c r="D1585" s="1797">
        <v>3000654</v>
      </c>
      <c r="E1585" s="1797">
        <v>5005023</v>
      </c>
      <c r="F1585" s="1797" t="s">
        <v>990</v>
      </c>
      <c r="G1585" s="2081" t="s">
        <v>991</v>
      </c>
      <c r="H1585" s="2081">
        <v>94</v>
      </c>
      <c r="I1585" s="1798" t="s">
        <v>992</v>
      </c>
      <c r="J1585" s="1799" t="s">
        <v>10</v>
      </c>
      <c r="K1585" s="1799" t="s">
        <v>60</v>
      </c>
      <c r="L1585" s="1797" t="str">
        <f t="shared" si="1392"/>
        <v>2.3</v>
      </c>
      <c r="M1585" s="2082" t="s">
        <v>62</v>
      </c>
      <c r="N1585" s="1800"/>
      <c r="O1585" s="2081" t="s">
        <v>1056</v>
      </c>
      <c r="P1585" s="2081" t="s">
        <v>65</v>
      </c>
      <c r="Q1585" s="2083">
        <v>1</v>
      </c>
      <c r="R1585" s="2084">
        <v>7000</v>
      </c>
      <c r="S1585" s="2081"/>
      <c r="T1585" s="2081"/>
      <c r="U1585" s="2081"/>
      <c r="V1585" s="2081">
        <v>30</v>
      </c>
      <c r="W1585" s="2085"/>
      <c r="X1585" s="427"/>
      <c r="Y1585" s="427"/>
      <c r="Z1585" s="427"/>
      <c r="AA1585" s="427"/>
      <c r="AB1585" s="427"/>
      <c r="AC1585" s="427"/>
      <c r="AD1585" s="427"/>
      <c r="AE1585" s="2084"/>
      <c r="AF1585" s="440">
        <f t="shared" si="1393"/>
        <v>0</v>
      </c>
      <c r="AG1585" s="440">
        <f t="shared" si="1394"/>
        <v>0</v>
      </c>
      <c r="AH1585" s="440">
        <f t="shared" si="1395"/>
        <v>0</v>
      </c>
      <c r="AI1585" s="440">
        <f t="shared" si="1396"/>
        <v>7000</v>
      </c>
      <c r="AJ1585" s="440">
        <f t="shared" si="1397"/>
        <v>0</v>
      </c>
      <c r="AK1585" s="440">
        <f t="shared" si="1398"/>
        <v>0</v>
      </c>
      <c r="AL1585" s="440">
        <f t="shared" si="1399"/>
        <v>0</v>
      </c>
      <c r="AM1585" s="440">
        <f t="shared" si="1400"/>
        <v>0</v>
      </c>
      <c r="AN1585" s="440">
        <f t="shared" si="1401"/>
        <v>0</v>
      </c>
      <c r="AO1585" s="440">
        <f t="shared" si="1402"/>
        <v>0</v>
      </c>
      <c r="AP1585" s="440">
        <f t="shared" si="1403"/>
        <v>0</v>
      </c>
      <c r="AQ1585" s="440">
        <f t="shared" si="1404"/>
        <v>0</v>
      </c>
      <c r="AR1585" s="2086">
        <f t="shared" si="1405"/>
        <v>7000</v>
      </c>
      <c r="AS1585" s="2040" t="s">
        <v>1763</v>
      </c>
      <c r="AT1585" s="984"/>
      <c r="AU1585" s="880" t="s">
        <v>3535</v>
      </c>
      <c r="AV1585" s="984" t="s">
        <v>3536</v>
      </c>
      <c r="AW1585" s="997">
        <v>46058</v>
      </c>
      <c r="AX1585" s="984" t="s">
        <v>3537</v>
      </c>
      <c r="AY1585" s="997">
        <v>46078</v>
      </c>
      <c r="AZ1585" s="984"/>
      <c r="BA1585" s="989" t="s">
        <v>3538</v>
      </c>
      <c r="BB1585" s="2041" t="s">
        <v>995</v>
      </c>
      <c r="BC1585" s="984" t="s">
        <v>3616</v>
      </c>
      <c r="BD1585" s="984" t="s">
        <v>3617</v>
      </c>
      <c r="BE1585" s="984" t="s">
        <v>3766</v>
      </c>
      <c r="BF1585" s="997">
        <v>46083</v>
      </c>
      <c r="BG1585" s="984"/>
      <c r="BH1585" s="698"/>
      <c r="BI1585" s="698"/>
      <c r="BJ1585" s="983"/>
      <c r="BK1585" s="698"/>
      <c r="BL1585" s="955"/>
      <c r="BM1585" s="955"/>
      <c r="BN1585" s="1022"/>
      <c r="BO1585" s="956"/>
      <c r="BP1585" s="903" t="s">
        <v>3606</v>
      </c>
      <c r="BQ1585" s="956"/>
      <c r="BR1585" s="956"/>
      <c r="BS1585" s="2087" t="s">
        <v>3519</v>
      </c>
      <c r="BT1585" s="1803" t="s">
        <v>3059</v>
      </c>
      <c r="BU1585" s="1803" t="s">
        <v>3520</v>
      </c>
      <c r="BV1585" s="1795">
        <v>74279615</v>
      </c>
      <c r="BW1585" s="1795">
        <v>10742796154</v>
      </c>
      <c r="BX1585" s="886">
        <v>7000</v>
      </c>
      <c r="BY1585" s="997">
        <v>46113</v>
      </c>
      <c r="BZ1585" s="997">
        <v>46142</v>
      </c>
      <c r="CA1585" s="984"/>
      <c r="CB1585" s="984"/>
      <c r="CC1585" s="984"/>
      <c r="CD1585" s="984"/>
      <c r="CE1585" s="984"/>
      <c r="CF1585" s="984"/>
      <c r="CG1585" s="984"/>
      <c r="CH1585" s="984"/>
      <c r="CI1585" s="984"/>
      <c r="CJ1585" s="984"/>
      <c r="CK1585" s="984"/>
      <c r="CL1585" s="984"/>
      <c r="CM1585" s="984"/>
      <c r="CN1585" s="984"/>
      <c r="CO1585" s="984"/>
      <c r="CP1585" s="984"/>
      <c r="CQ1585" s="984"/>
      <c r="CR1585" s="984"/>
      <c r="CS1585" s="984"/>
      <c r="CT1585" s="984"/>
      <c r="CU1585" s="1083"/>
      <c r="CV1585" s="984"/>
      <c r="CW1585" s="1083"/>
      <c r="CX1585" s="984"/>
      <c r="CY1585" s="1083"/>
      <c r="CZ1585" s="984"/>
      <c r="DA1585" s="984"/>
      <c r="DB1585" s="984"/>
      <c r="DC1585" s="984">
        <f t="shared" si="1406"/>
        <v>30</v>
      </c>
      <c r="DD1585" s="1083">
        <f t="shared" si="1407"/>
        <v>7000</v>
      </c>
      <c r="DE1585" s="984">
        <v>30</v>
      </c>
      <c r="DF1585" s="1083">
        <f t="shared" si="1408"/>
        <v>7000</v>
      </c>
      <c r="DG1585" s="984">
        <v>30</v>
      </c>
      <c r="DH1585" s="1083">
        <f t="shared" si="1409"/>
        <v>7000</v>
      </c>
      <c r="DI1585" s="984"/>
      <c r="DJ1585" s="989"/>
      <c r="DK1585" s="989"/>
      <c r="DL1585" s="989"/>
      <c r="DM1585" s="989"/>
      <c r="DN1585" s="989"/>
      <c r="DO1585" s="989"/>
      <c r="DP1585" s="989"/>
      <c r="DQ1585" s="989"/>
      <c r="DR1585" s="989"/>
      <c r="DS1585" s="989"/>
      <c r="DT1585" s="2044"/>
      <c r="DU1585" s="1945">
        <f t="shared" si="1361"/>
        <v>7000</v>
      </c>
      <c r="DV1585" s="1946">
        <f t="shared" si="1390"/>
        <v>7000</v>
      </c>
      <c r="DW1585" s="1946">
        <f t="shared" si="1391"/>
        <v>7000</v>
      </c>
      <c r="DX1585" s="1946">
        <f t="shared" si="1363"/>
        <v>0</v>
      </c>
      <c r="DY1585" s="1946">
        <f t="shared" si="1364"/>
        <v>0</v>
      </c>
      <c r="DZ1585" s="2044"/>
      <c r="EA1585" s="2044"/>
      <c r="EB1585" s="2044"/>
      <c r="EC1585" s="2044"/>
      <c r="ED1585" s="2044"/>
    </row>
    <row r="1586" spans="1:134" s="1969" customFormat="1" ht="48" hidden="1" customHeight="1" x14ac:dyDescent="0.25">
      <c r="A1586" s="1960">
        <v>2026</v>
      </c>
      <c r="B1586" s="1804">
        <v>479</v>
      </c>
      <c r="C1586" s="1804" t="s">
        <v>58</v>
      </c>
      <c r="D1586" s="1804">
        <v>3000654</v>
      </c>
      <c r="E1586" s="1804">
        <v>5005023</v>
      </c>
      <c r="F1586" s="1804" t="s">
        <v>990</v>
      </c>
      <c r="G1586" s="1960" t="s">
        <v>991</v>
      </c>
      <c r="H1586" s="1960">
        <v>94</v>
      </c>
      <c r="I1586" s="1805" t="s">
        <v>992</v>
      </c>
      <c r="J1586" s="1806" t="s">
        <v>10</v>
      </c>
      <c r="K1586" s="1806" t="s">
        <v>60</v>
      </c>
      <c r="L1586" s="1804" t="str">
        <f t="shared" si="1392"/>
        <v>2.3</v>
      </c>
      <c r="M1586" s="1961" t="s">
        <v>62</v>
      </c>
      <c r="N1586" s="1807"/>
      <c r="O1586" s="1960" t="s">
        <v>4054</v>
      </c>
      <c r="P1586" s="1960" t="s">
        <v>65</v>
      </c>
      <c r="Q1586" s="1962">
        <v>1</v>
      </c>
      <c r="R1586" s="1963">
        <v>7000</v>
      </c>
      <c r="S1586" s="1960"/>
      <c r="T1586" s="1960"/>
      <c r="U1586" s="1960">
        <v>30</v>
      </c>
      <c r="V1586" s="1960">
        <v>30</v>
      </c>
      <c r="W1586" s="1964"/>
      <c r="X1586" s="441"/>
      <c r="Y1586" s="441"/>
      <c r="Z1586" s="442"/>
      <c r="AA1586" s="442"/>
      <c r="AB1586" s="442"/>
      <c r="AC1586" s="442"/>
      <c r="AD1586" s="442"/>
      <c r="AE1586" s="1963"/>
      <c r="AF1586" s="434">
        <f t="shared" si="1393"/>
        <v>0</v>
      </c>
      <c r="AG1586" s="434">
        <f t="shared" si="1394"/>
        <v>0</v>
      </c>
      <c r="AH1586" s="434">
        <f t="shared" si="1395"/>
        <v>7000</v>
      </c>
      <c r="AI1586" s="434">
        <f t="shared" si="1396"/>
        <v>7000</v>
      </c>
      <c r="AJ1586" s="434">
        <f t="shared" si="1397"/>
        <v>0</v>
      </c>
      <c r="AK1586" s="434">
        <f t="shared" si="1398"/>
        <v>0</v>
      </c>
      <c r="AL1586" s="434">
        <f t="shared" si="1399"/>
        <v>0</v>
      </c>
      <c r="AM1586" s="434">
        <f t="shared" si="1400"/>
        <v>0</v>
      </c>
      <c r="AN1586" s="434">
        <f t="shared" si="1401"/>
        <v>0</v>
      </c>
      <c r="AO1586" s="434">
        <f t="shared" si="1402"/>
        <v>0</v>
      </c>
      <c r="AP1586" s="434">
        <f t="shared" si="1403"/>
        <v>0</v>
      </c>
      <c r="AQ1586" s="434">
        <f t="shared" si="1404"/>
        <v>0</v>
      </c>
      <c r="AR1586" s="1965">
        <v>13300</v>
      </c>
      <c r="AS1586" s="1966" t="s">
        <v>1763</v>
      </c>
      <c r="AT1586" s="1808"/>
      <c r="AU1586" s="1808" t="s">
        <v>3535</v>
      </c>
      <c r="AV1586" s="1808" t="s">
        <v>3536</v>
      </c>
      <c r="AW1586" s="1809">
        <v>46058</v>
      </c>
      <c r="AX1586" s="1808" t="s">
        <v>3537</v>
      </c>
      <c r="AY1586" s="1809">
        <v>46078</v>
      </c>
      <c r="AZ1586" s="1808"/>
      <c r="BA1586" s="1810" t="s">
        <v>3538</v>
      </c>
      <c r="BB1586" s="1967" t="s">
        <v>995</v>
      </c>
      <c r="BC1586" s="1808" t="s">
        <v>4055</v>
      </c>
      <c r="BD1586" s="1808"/>
      <c r="BE1586" s="1808" t="s">
        <v>4056</v>
      </c>
      <c r="BF1586" s="1809">
        <v>46084</v>
      </c>
      <c r="BG1586" s="1808"/>
      <c r="BH1586" s="686"/>
      <c r="BI1586" s="686"/>
      <c r="BJ1586" s="1411"/>
      <c r="BK1586" s="686"/>
      <c r="BL1586" s="1407"/>
      <c r="BM1586" s="1407"/>
      <c r="BN1586" s="686">
        <v>5095</v>
      </c>
      <c r="BO1586" s="616" t="s">
        <v>3686</v>
      </c>
      <c r="BP1586" s="883"/>
      <c r="BQ1586" s="670"/>
      <c r="BR1586" s="670"/>
      <c r="BS1586" s="1811" t="s">
        <v>1571</v>
      </c>
      <c r="BT1586" s="1812" t="s">
        <v>1843</v>
      </c>
      <c r="BU1586" s="1812" t="s">
        <v>1844</v>
      </c>
      <c r="BV1586" s="1813">
        <v>45112144</v>
      </c>
      <c r="BW1586" s="1814">
        <v>10451121443</v>
      </c>
      <c r="BX1586" s="1808">
        <v>7000</v>
      </c>
      <c r="BY1586" s="1809">
        <v>46086</v>
      </c>
      <c r="BZ1586" s="1968">
        <v>46142</v>
      </c>
      <c r="CA1586" s="1808"/>
      <c r="CB1586" s="1808"/>
      <c r="CC1586" s="1808"/>
      <c r="CD1586" s="1808"/>
      <c r="CE1586" s="1808"/>
      <c r="CF1586" s="1808"/>
      <c r="CG1586" s="1808"/>
      <c r="CH1586" s="1808"/>
      <c r="CI1586" s="1808"/>
      <c r="CJ1586" s="1808"/>
      <c r="CK1586" s="1808"/>
      <c r="CL1586" s="1808"/>
      <c r="CM1586" s="1808"/>
      <c r="CN1586" s="1808"/>
      <c r="CO1586" s="1808"/>
      <c r="CP1586" s="1808"/>
      <c r="CQ1586" s="1808"/>
      <c r="CR1586" s="1808"/>
      <c r="CS1586" s="1808"/>
      <c r="CT1586" s="1808">
        <v>30</v>
      </c>
      <c r="CU1586" s="1808">
        <v>7000</v>
      </c>
      <c r="CV1586" s="1808">
        <v>27</v>
      </c>
      <c r="CW1586" s="1815">
        <v>6300</v>
      </c>
      <c r="CX1586" s="1808">
        <v>27</v>
      </c>
      <c r="CY1586" s="1815">
        <v>6300</v>
      </c>
      <c r="CZ1586" s="1808"/>
      <c r="DA1586" s="1808"/>
      <c r="DB1586" s="1808"/>
      <c r="DC1586" s="1808">
        <f t="shared" si="1406"/>
        <v>30</v>
      </c>
      <c r="DD1586" s="1815">
        <f t="shared" si="1407"/>
        <v>7000</v>
      </c>
      <c r="DE1586" s="1808">
        <v>30</v>
      </c>
      <c r="DF1586" s="1815">
        <f t="shared" si="1408"/>
        <v>7000</v>
      </c>
      <c r="DG1586" s="1808">
        <v>30</v>
      </c>
      <c r="DH1586" s="1815">
        <f t="shared" si="1409"/>
        <v>7000</v>
      </c>
      <c r="DI1586" s="1808"/>
      <c r="DJ1586" s="1810"/>
      <c r="DK1586" s="1810"/>
      <c r="DL1586" s="1810"/>
      <c r="DM1586" s="1810"/>
      <c r="DN1586" s="1810"/>
      <c r="DO1586" s="1810"/>
      <c r="DP1586" s="1810"/>
      <c r="DQ1586" s="1810"/>
      <c r="DR1586" s="1810"/>
      <c r="DS1586" s="1810"/>
      <c r="DU1586" s="1945">
        <f t="shared" si="1361"/>
        <v>13300</v>
      </c>
      <c r="DV1586" s="1946">
        <f t="shared" si="1390"/>
        <v>13300</v>
      </c>
      <c r="DW1586" s="1946">
        <f t="shared" si="1391"/>
        <v>13300</v>
      </c>
      <c r="DX1586" s="1946">
        <f t="shared" si="1363"/>
        <v>0</v>
      </c>
      <c r="DY1586" s="1946">
        <f t="shared" si="1364"/>
        <v>0</v>
      </c>
    </row>
    <row r="1587" spans="1:134" s="1959" customFormat="1" ht="48" hidden="1" customHeight="1" x14ac:dyDescent="0.3">
      <c r="A1587" s="1947">
        <v>2026</v>
      </c>
      <c r="B1587" s="1816">
        <v>479</v>
      </c>
      <c r="C1587" s="1816" t="s">
        <v>58</v>
      </c>
      <c r="D1587" s="1816">
        <v>3000654</v>
      </c>
      <c r="E1587" s="1816">
        <v>5005023</v>
      </c>
      <c r="F1587" s="1816" t="s">
        <v>990</v>
      </c>
      <c r="G1587" s="1947" t="s">
        <v>991</v>
      </c>
      <c r="H1587" s="1947">
        <v>94</v>
      </c>
      <c r="I1587" s="1817" t="s">
        <v>992</v>
      </c>
      <c r="J1587" s="1818" t="s">
        <v>10</v>
      </c>
      <c r="K1587" s="1818" t="s">
        <v>60</v>
      </c>
      <c r="L1587" s="1816" t="str">
        <f t="shared" si="1392"/>
        <v>2.3</v>
      </c>
      <c r="M1587" s="1948" t="s">
        <v>62</v>
      </c>
      <c r="N1587" s="1819"/>
      <c r="O1587" s="1947" t="s">
        <v>1838</v>
      </c>
      <c r="P1587" s="1947" t="s">
        <v>65</v>
      </c>
      <c r="Q1587" s="1949">
        <v>1</v>
      </c>
      <c r="R1587" s="1950">
        <v>7000</v>
      </c>
      <c r="S1587" s="1947"/>
      <c r="T1587" s="1947"/>
      <c r="U1587" s="1947"/>
      <c r="V1587" s="1947">
        <v>30</v>
      </c>
      <c r="W1587" s="1951"/>
      <c r="X1587" s="509"/>
      <c r="Y1587" s="509"/>
      <c r="Z1587" s="509"/>
      <c r="AA1587" s="509"/>
      <c r="AB1587" s="509"/>
      <c r="AC1587" s="509"/>
      <c r="AD1587" s="509"/>
      <c r="AE1587" s="1950"/>
      <c r="AF1587" s="444">
        <f t="shared" si="1393"/>
        <v>0</v>
      </c>
      <c r="AG1587" s="444">
        <f t="shared" si="1394"/>
        <v>0</v>
      </c>
      <c r="AH1587" s="444">
        <f t="shared" si="1395"/>
        <v>0</v>
      </c>
      <c r="AI1587" s="444">
        <f t="shared" si="1396"/>
        <v>7000</v>
      </c>
      <c r="AJ1587" s="444">
        <f t="shared" si="1397"/>
        <v>0</v>
      </c>
      <c r="AK1587" s="444">
        <f t="shared" si="1398"/>
        <v>0</v>
      </c>
      <c r="AL1587" s="444">
        <f t="shared" si="1399"/>
        <v>0</v>
      </c>
      <c r="AM1587" s="444">
        <f t="shared" si="1400"/>
        <v>0</v>
      </c>
      <c r="AN1587" s="444">
        <f t="shared" si="1401"/>
        <v>0</v>
      </c>
      <c r="AO1587" s="444">
        <f t="shared" si="1402"/>
        <v>0</v>
      </c>
      <c r="AP1587" s="444">
        <f t="shared" si="1403"/>
        <v>0</v>
      </c>
      <c r="AQ1587" s="444">
        <f t="shared" si="1404"/>
        <v>0</v>
      </c>
      <c r="AR1587" s="1952">
        <f t="shared" ref="AR1587:AR1596" si="1410">+ROUNDUP(SUM(AF1587:AQ1587),0)</f>
        <v>7000</v>
      </c>
      <c r="AS1587" s="1953" t="s">
        <v>1763</v>
      </c>
      <c r="AT1587" s="953"/>
      <c r="AU1587" s="953" t="s">
        <v>3535</v>
      </c>
      <c r="AV1587" s="953" t="s">
        <v>3536</v>
      </c>
      <c r="AW1587" s="958">
        <v>46058</v>
      </c>
      <c r="AX1587" s="953" t="s">
        <v>3537</v>
      </c>
      <c r="AY1587" s="958">
        <v>46078</v>
      </c>
      <c r="AZ1587" s="953"/>
      <c r="BA1587" s="963" t="s">
        <v>3538</v>
      </c>
      <c r="BB1587" s="1954" t="s">
        <v>995</v>
      </c>
      <c r="BC1587" s="953" t="s">
        <v>3616</v>
      </c>
      <c r="BD1587" s="953" t="s">
        <v>3617</v>
      </c>
      <c r="BE1587" s="953" t="s">
        <v>3766</v>
      </c>
      <c r="BF1587" s="958">
        <v>46083</v>
      </c>
      <c r="BG1587" s="953"/>
      <c r="BH1587" s="1022"/>
      <c r="BI1587" s="1022"/>
      <c r="BJ1587" s="952"/>
      <c r="BK1587" s="1022"/>
      <c r="BL1587" s="955"/>
      <c r="BM1587" s="955"/>
      <c r="BN1587" s="2791" t="s">
        <v>3523</v>
      </c>
      <c r="BO1587" s="956" t="s">
        <v>3619</v>
      </c>
      <c r="BP1587" s="1000" t="s">
        <v>3642</v>
      </c>
      <c r="BQ1587" s="956"/>
      <c r="BR1587" s="956"/>
      <c r="BS1587" s="1802" t="s">
        <v>3525</v>
      </c>
      <c r="BT1587" s="1802" t="s">
        <v>1979</v>
      </c>
      <c r="BU1587" s="1802" t="s">
        <v>4057</v>
      </c>
      <c r="BV1587" s="1788">
        <v>70033475</v>
      </c>
      <c r="BW1587" s="1788">
        <v>10700334754</v>
      </c>
      <c r="BX1587" s="1014">
        <v>7000</v>
      </c>
      <c r="BY1587" s="958">
        <v>46113</v>
      </c>
      <c r="BZ1587" s="1955">
        <v>46142</v>
      </c>
      <c r="CA1587" s="953"/>
      <c r="CB1587" s="953"/>
      <c r="CC1587" s="953"/>
      <c r="CD1587" s="953"/>
      <c r="CE1587" s="953"/>
      <c r="CF1587" s="953"/>
      <c r="CG1587" s="953"/>
      <c r="CH1587" s="953"/>
      <c r="CI1587" s="953"/>
      <c r="CJ1587" s="953"/>
      <c r="CK1587" s="953"/>
      <c r="CL1587" s="953"/>
      <c r="CM1587" s="953"/>
      <c r="CN1587" s="953"/>
      <c r="CO1587" s="953"/>
      <c r="CP1587" s="953"/>
      <c r="CQ1587" s="953"/>
      <c r="CR1587" s="953"/>
      <c r="CS1587" s="953"/>
      <c r="CT1587" s="953"/>
      <c r="CU1587" s="995"/>
      <c r="CV1587" s="953"/>
      <c r="CW1587" s="995"/>
      <c r="CX1587" s="953"/>
      <c r="CY1587" s="995"/>
      <c r="CZ1587" s="953"/>
      <c r="DA1587" s="953"/>
      <c r="DB1587" s="953"/>
      <c r="DC1587" s="953">
        <f t="shared" si="1406"/>
        <v>30</v>
      </c>
      <c r="DD1587" s="995">
        <f t="shared" si="1407"/>
        <v>7000</v>
      </c>
      <c r="DE1587" s="953">
        <v>30</v>
      </c>
      <c r="DF1587" s="995">
        <f t="shared" si="1408"/>
        <v>7000</v>
      </c>
      <c r="DG1587" s="953">
        <v>30</v>
      </c>
      <c r="DH1587" s="995">
        <f t="shared" si="1409"/>
        <v>7000</v>
      </c>
      <c r="DI1587" s="953"/>
      <c r="DJ1587" s="963"/>
      <c r="DK1587" s="963"/>
      <c r="DL1587" s="963"/>
      <c r="DM1587" s="963"/>
      <c r="DN1587" s="963"/>
      <c r="DO1587" s="963"/>
      <c r="DP1587" s="963"/>
      <c r="DQ1587" s="963"/>
      <c r="DR1587" s="963"/>
      <c r="DS1587" s="963"/>
      <c r="DT1587" s="1956"/>
      <c r="DU1587" s="1957">
        <f t="shared" si="1361"/>
        <v>7000</v>
      </c>
      <c r="DV1587" s="1958">
        <f t="shared" si="1390"/>
        <v>7000</v>
      </c>
      <c r="DW1587" s="1958">
        <f t="shared" si="1391"/>
        <v>7000</v>
      </c>
      <c r="DX1587" s="1958">
        <f t="shared" si="1363"/>
        <v>0</v>
      </c>
      <c r="DY1587" s="1958">
        <f t="shared" si="1364"/>
        <v>0</v>
      </c>
      <c r="DZ1587" s="1956"/>
      <c r="EA1587" s="1956"/>
      <c r="EB1587" s="1956"/>
      <c r="EC1587" s="1956"/>
      <c r="ED1587" s="1956"/>
    </row>
    <row r="1588" spans="1:134" s="386" customFormat="1" ht="48" hidden="1" customHeight="1" x14ac:dyDescent="0.3">
      <c r="A1588" s="1776">
        <v>2026</v>
      </c>
      <c r="B1588" s="1776">
        <v>479</v>
      </c>
      <c r="C1588" s="1776" t="s">
        <v>58</v>
      </c>
      <c r="D1588" s="1776">
        <v>3000654</v>
      </c>
      <c r="E1588" s="1776">
        <v>5005023</v>
      </c>
      <c r="F1588" s="1776" t="s">
        <v>1003</v>
      </c>
      <c r="G1588" s="1776" t="s">
        <v>3543</v>
      </c>
      <c r="H1588" s="1776">
        <v>97</v>
      </c>
      <c r="I1588" s="1777" t="s">
        <v>992</v>
      </c>
      <c r="J1588" s="1778" t="s">
        <v>10</v>
      </c>
      <c r="K1588" s="1778" t="s">
        <v>60</v>
      </c>
      <c r="L1588" s="1776" t="str">
        <f t="shared" si="1392"/>
        <v>2.3</v>
      </c>
      <c r="M1588" s="1779" t="s">
        <v>62</v>
      </c>
      <c r="N1588" s="1779"/>
      <c r="O1588" s="1776" t="s">
        <v>1712</v>
      </c>
      <c r="P1588" s="1776" t="s">
        <v>65</v>
      </c>
      <c r="Q1588" s="1780">
        <v>1</v>
      </c>
      <c r="R1588" s="515">
        <v>3000</v>
      </c>
      <c r="S1588" s="1776"/>
      <c r="T1588" s="1776"/>
      <c r="U1588" s="1776">
        <v>15</v>
      </c>
      <c r="V1588" s="1776">
        <v>30</v>
      </c>
      <c r="W1588" s="397"/>
      <c r="X1588" s="397"/>
      <c r="Y1588" s="397"/>
      <c r="Z1588" s="397"/>
      <c r="AA1588" s="397"/>
      <c r="AB1588" s="397"/>
      <c r="AC1588" s="397"/>
      <c r="AD1588" s="397"/>
      <c r="AE1588" s="396"/>
      <c r="AF1588" s="500">
        <f t="shared" si="1393"/>
        <v>0</v>
      </c>
      <c r="AG1588" s="436">
        <f t="shared" si="1394"/>
        <v>0</v>
      </c>
      <c r="AH1588" s="436">
        <f t="shared" si="1395"/>
        <v>1500</v>
      </c>
      <c r="AI1588" s="436">
        <f t="shared" si="1396"/>
        <v>3000</v>
      </c>
      <c r="AJ1588" s="436">
        <f t="shared" si="1397"/>
        <v>0</v>
      </c>
      <c r="AK1588" s="436">
        <f t="shared" si="1398"/>
        <v>0</v>
      </c>
      <c r="AL1588" s="436">
        <f t="shared" si="1399"/>
        <v>0</v>
      </c>
      <c r="AM1588" s="436">
        <f t="shared" si="1400"/>
        <v>0</v>
      </c>
      <c r="AN1588" s="436">
        <f t="shared" si="1401"/>
        <v>0</v>
      </c>
      <c r="AO1588" s="436">
        <f t="shared" si="1402"/>
        <v>0</v>
      </c>
      <c r="AP1588" s="436">
        <f t="shared" si="1403"/>
        <v>0</v>
      </c>
      <c r="AQ1588" s="491">
        <f t="shared" si="1404"/>
        <v>0</v>
      </c>
      <c r="AR1588" s="399">
        <f t="shared" si="1410"/>
        <v>4500</v>
      </c>
      <c r="AS1588" s="896" t="s">
        <v>994</v>
      </c>
      <c r="AT1588" s="897"/>
      <c r="AU1588" s="897" t="s">
        <v>3535</v>
      </c>
      <c r="AV1588" s="897" t="s">
        <v>3536</v>
      </c>
      <c r="AW1588" s="940">
        <v>46058</v>
      </c>
      <c r="AX1588" s="897" t="s">
        <v>3537</v>
      </c>
      <c r="AY1588" s="940">
        <v>46078</v>
      </c>
      <c r="AZ1588" s="897"/>
      <c r="BA1588" s="898" t="s">
        <v>3538</v>
      </c>
      <c r="BB1588" s="899" t="s">
        <v>995</v>
      </c>
      <c r="BC1588" s="897" t="s">
        <v>3545</v>
      </c>
      <c r="BD1588" s="897" t="s">
        <v>3546</v>
      </c>
      <c r="BE1588" s="897" t="s">
        <v>3547</v>
      </c>
      <c r="BF1588" s="940">
        <v>46086</v>
      </c>
      <c r="BG1588" s="897"/>
      <c r="BH1588" s="687"/>
      <c r="BI1588" s="687"/>
      <c r="BJ1588" s="896"/>
      <c r="BK1588" s="687"/>
      <c r="BL1588" s="373"/>
      <c r="BM1588" s="373"/>
      <c r="BN1588" s="687">
        <v>5455</v>
      </c>
      <c r="BO1588" s="687"/>
      <c r="BP1588" s="903" t="s">
        <v>3458</v>
      </c>
      <c r="BQ1588" s="687"/>
      <c r="BR1588" s="687"/>
      <c r="BS1588" s="336" t="s">
        <v>1713</v>
      </c>
      <c r="BT1588" s="336" t="s">
        <v>1714</v>
      </c>
      <c r="BU1588" s="336" t="s">
        <v>1715</v>
      </c>
      <c r="BV1588" s="522" t="s">
        <v>1716</v>
      </c>
      <c r="BW1588" s="521">
        <v>10095811316</v>
      </c>
      <c r="BX1588" s="906">
        <v>3000</v>
      </c>
      <c r="BY1588" s="940">
        <v>46097</v>
      </c>
      <c r="BZ1588" s="940">
        <v>46142</v>
      </c>
      <c r="CA1588" s="897"/>
      <c r="CB1588" s="897"/>
      <c r="CC1588" s="897"/>
      <c r="CD1588" s="897"/>
      <c r="CE1588" s="897"/>
      <c r="CF1588" s="897"/>
      <c r="CG1588" s="897"/>
      <c r="CH1588" s="897"/>
      <c r="CI1588" s="897"/>
      <c r="CJ1588" s="897"/>
      <c r="CK1588" s="897"/>
      <c r="CL1588" s="897"/>
      <c r="CM1588" s="897"/>
      <c r="CN1588" s="897"/>
      <c r="CO1588" s="897"/>
      <c r="CP1588" s="897"/>
      <c r="CQ1588" s="897"/>
      <c r="CR1588" s="897"/>
      <c r="CS1588" s="897"/>
      <c r="CT1588" s="897">
        <v>15</v>
      </c>
      <c r="CU1588" s="909">
        <f t="shared" ref="CU1588:CU1593" si="1411">AH1588</f>
        <v>1500</v>
      </c>
      <c r="CV1588" s="897">
        <v>15</v>
      </c>
      <c r="CW1588" s="633">
        <f t="shared" ref="CW1588:CW1593" si="1412">(R1588/30*CV1588)*Q1588</f>
        <v>1500</v>
      </c>
      <c r="CX1588" s="897">
        <v>15</v>
      </c>
      <c r="CY1588" s="633">
        <f t="shared" ref="CY1588:CY1593" si="1413">(R1588/30*CX1588)*Q1588</f>
        <v>1500</v>
      </c>
      <c r="CZ1588" s="633">
        <f>CU1588-CW1588</f>
        <v>0</v>
      </c>
      <c r="DA1588" s="633">
        <f>CU1588-CY1588</f>
        <v>0</v>
      </c>
      <c r="DB1588" s="897"/>
      <c r="DC1588" s="897">
        <f t="shared" si="1406"/>
        <v>30</v>
      </c>
      <c r="DD1588" s="946">
        <f t="shared" si="1407"/>
        <v>3000</v>
      </c>
      <c r="DE1588" s="897">
        <v>30</v>
      </c>
      <c r="DF1588" s="946">
        <f t="shared" si="1408"/>
        <v>3000</v>
      </c>
      <c r="DG1588" s="897">
        <v>30</v>
      </c>
      <c r="DH1588" s="946">
        <f t="shared" si="1409"/>
        <v>3000</v>
      </c>
      <c r="DI1588" s="897"/>
      <c r="DJ1588" s="898"/>
      <c r="DK1588" s="898"/>
      <c r="DL1588" s="898"/>
      <c r="DM1588" s="898"/>
      <c r="DN1588" s="898"/>
      <c r="DO1588" s="898"/>
      <c r="DP1588" s="898"/>
      <c r="DQ1588" s="898"/>
      <c r="DR1588" s="898"/>
      <c r="DS1588" s="898"/>
      <c r="DT1588" s="897"/>
      <c r="DU1588" s="909">
        <f t="shared" si="1361"/>
        <v>4500</v>
      </c>
      <c r="DV1588" s="633">
        <f t="shared" si="1390"/>
        <v>4500</v>
      </c>
      <c r="DW1588" s="633">
        <f t="shared" si="1391"/>
        <v>4500</v>
      </c>
      <c r="DX1588" s="633">
        <f t="shared" si="1363"/>
        <v>0</v>
      </c>
      <c r="DY1588" s="633">
        <f t="shared" si="1364"/>
        <v>0</v>
      </c>
      <c r="DZ1588" s="897"/>
      <c r="EA1588" s="897"/>
      <c r="EB1588" s="897"/>
      <c r="EC1588" s="897"/>
      <c r="ED1588" s="897"/>
    </row>
    <row r="1589" spans="1:134" s="2137" customFormat="1" ht="48" hidden="1" customHeight="1" x14ac:dyDescent="0.25">
      <c r="A1589" s="2001">
        <v>2026</v>
      </c>
      <c r="B1589" s="966">
        <v>479</v>
      </c>
      <c r="C1589" s="966" t="s">
        <v>58</v>
      </c>
      <c r="D1589" s="966">
        <v>3000654</v>
      </c>
      <c r="E1589" s="966">
        <v>5005023</v>
      </c>
      <c r="F1589" s="966" t="s">
        <v>990</v>
      </c>
      <c r="G1589" s="2001" t="s">
        <v>991</v>
      </c>
      <c r="H1589" s="2001">
        <v>94</v>
      </c>
      <c r="I1589" s="1822" t="s">
        <v>992</v>
      </c>
      <c r="J1589" s="968" t="s">
        <v>10</v>
      </c>
      <c r="K1589" s="968" t="s">
        <v>60</v>
      </c>
      <c r="L1589" s="966" t="str">
        <f t="shared" si="1392"/>
        <v>2.3</v>
      </c>
      <c r="M1589" s="2002" t="s">
        <v>62</v>
      </c>
      <c r="N1589" s="969"/>
      <c r="O1589" s="2001" t="s">
        <v>1144</v>
      </c>
      <c r="P1589" s="2001" t="s">
        <v>65</v>
      </c>
      <c r="Q1589" s="2003">
        <v>1</v>
      </c>
      <c r="R1589" s="2065">
        <v>7000</v>
      </c>
      <c r="S1589" s="1979"/>
      <c r="T1589" s="1979"/>
      <c r="U1589" s="1985">
        <v>15</v>
      </c>
      <c r="V1589" s="1979"/>
      <c r="W1589" s="1986"/>
      <c r="X1589" s="298"/>
      <c r="Y1589" s="298"/>
      <c r="Z1589" s="299"/>
      <c r="AA1589" s="299"/>
      <c r="AB1589" s="299"/>
      <c r="AC1589" s="299"/>
      <c r="AD1589" s="299"/>
      <c r="AE1589" s="1984"/>
      <c r="AF1589" s="497">
        <f t="shared" si="1393"/>
        <v>0</v>
      </c>
      <c r="AG1589" s="327">
        <f t="shared" si="1394"/>
        <v>0</v>
      </c>
      <c r="AH1589" s="327">
        <f t="shared" si="1395"/>
        <v>3500</v>
      </c>
      <c r="AI1589" s="327">
        <f t="shared" si="1396"/>
        <v>0</v>
      </c>
      <c r="AJ1589" s="327">
        <f t="shared" si="1397"/>
        <v>0</v>
      </c>
      <c r="AK1589" s="327">
        <f t="shared" si="1398"/>
        <v>0</v>
      </c>
      <c r="AL1589" s="327">
        <f t="shared" si="1399"/>
        <v>0</v>
      </c>
      <c r="AM1589" s="327">
        <f t="shared" si="1400"/>
        <v>0</v>
      </c>
      <c r="AN1589" s="327">
        <f t="shared" si="1401"/>
        <v>0</v>
      </c>
      <c r="AO1589" s="327">
        <f t="shared" si="1402"/>
        <v>0</v>
      </c>
      <c r="AP1589" s="327">
        <f t="shared" si="1403"/>
        <v>0</v>
      </c>
      <c r="AQ1589" s="488">
        <f t="shared" si="1404"/>
        <v>0</v>
      </c>
      <c r="AR1589" s="2066">
        <f t="shared" si="1410"/>
        <v>3500</v>
      </c>
      <c r="AS1589" s="2008" t="s">
        <v>994</v>
      </c>
      <c r="AT1589" s="971"/>
      <c r="AU1589" s="971" t="s">
        <v>3535</v>
      </c>
      <c r="AV1589" s="971" t="s">
        <v>3536</v>
      </c>
      <c r="AW1589" s="1013">
        <v>46058</v>
      </c>
      <c r="AX1589" s="971" t="s">
        <v>3537</v>
      </c>
      <c r="AY1589" s="1013">
        <v>46078</v>
      </c>
      <c r="AZ1589" s="971"/>
      <c r="BA1589" s="1823" t="s">
        <v>3538</v>
      </c>
      <c r="BB1589" s="2092" t="s">
        <v>995</v>
      </c>
      <c r="BC1589" s="971" t="s">
        <v>4036</v>
      </c>
      <c r="BD1589" s="971" t="s">
        <v>4041</v>
      </c>
      <c r="BE1589" s="971" t="s">
        <v>4042</v>
      </c>
      <c r="BF1589" s="1013">
        <v>46079</v>
      </c>
      <c r="BG1589" s="971"/>
      <c r="BH1589" s="694"/>
      <c r="BI1589" s="694"/>
      <c r="BJ1589" s="971"/>
      <c r="BK1589" s="694"/>
      <c r="BL1589" s="973"/>
      <c r="BM1589" s="973"/>
      <c r="BN1589" s="694">
        <v>2038</v>
      </c>
      <c r="BO1589" s="1011"/>
      <c r="BP1589" s="1011" t="s">
        <v>3532</v>
      </c>
      <c r="BQ1589" s="2136"/>
      <c r="BR1589" s="2136"/>
      <c r="BS1589" s="2093" t="s">
        <v>1145</v>
      </c>
      <c r="BT1589" s="383" t="s">
        <v>1146</v>
      </c>
      <c r="BU1589" s="383" t="s">
        <v>1147</v>
      </c>
      <c r="BV1589" s="546" t="s">
        <v>1148</v>
      </c>
      <c r="BW1589" s="521">
        <v>10709820678</v>
      </c>
      <c r="BX1589" s="1012">
        <v>7000</v>
      </c>
      <c r="BY1589" s="1013">
        <v>46082</v>
      </c>
      <c r="BZ1589" s="1013">
        <v>46096</v>
      </c>
      <c r="CA1589" s="971"/>
      <c r="CB1589" s="971"/>
      <c r="CC1589" s="971"/>
      <c r="CD1589" s="971"/>
      <c r="CE1589" s="971"/>
      <c r="CF1589" s="971"/>
      <c r="CG1589" s="971"/>
      <c r="CH1589" s="971"/>
      <c r="CI1589" s="971"/>
      <c r="CJ1589" s="971"/>
      <c r="CK1589" s="971"/>
      <c r="CL1589" s="971"/>
      <c r="CM1589" s="971"/>
      <c r="CN1589" s="971"/>
      <c r="CO1589" s="971"/>
      <c r="CP1589" s="971"/>
      <c r="CQ1589" s="971"/>
      <c r="CR1589" s="971"/>
      <c r="CS1589" s="971"/>
      <c r="CT1589" s="971">
        <v>15</v>
      </c>
      <c r="CU1589" s="1824">
        <f t="shared" si="1411"/>
        <v>3500</v>
      </c>
      <c r="CV1589" s="971">
        <v>15</v>
      </c>
      <c r="CW1589" s="1825">
        <f t="shared" si="1412"/>
        <v>3500</v>
      </c>
      <c r="CX1589" s="971">
        <v>15</v>
      </c>
      <c r="CY1589" s="1825">
        <f t="shared" si="1413"/>
        <v>3500</v>
      </c>
      <c r="CZ1589" s="1825">
        <f>CU1589-CW1589</f>
        <v>0</v>
      </c>
      <c r="DA1589" s="1825">
        <f>CU1589-CY1589</f>
        <v>0</v>
      </c>
      <c r="DB1589" s="971"/>
      <c r="DC1589" s="971">
        <f t="shared" si="1406"/>
        <v>0</v>
      </c>
      <c r="DD1589" s="1826">
        <f t="shared" si="1407"/>
        <v>0</v>
      </c>
      <c r="DE1589" s="971"/>
      <c r="DF1589" s="1826">
        <f t="shared" si="1408"/>
        <v>0</v>
      </c>
      <c r="DG1589" s="971"/>
      <c r="DH1589" s="1826">
        <f t="shared" si="1409"/>
        <v>0</v>
      </c>
      <c r="DI1589" s="971"/>
      <c r="DJ1589" s="1823"/>
      <c r="DK1589" s="1823"/>
      <c r="DL1589" s="1823"/>
      <c r="DM1589" s="1823"/>
      <c r="DN1589" s="1823"/>
      <c r="DO1589" s="1823"/>
      <c r="DP1589" s="1823"/>
      <c r="DQ1589" s="1823"/>
      <c r="DR1589" s="1823"/>
      <c r="DS1589" s="1823"/>
      <c r="DT1589" s="2008"/>
      <c r="DU1589" s="2094">
        <f t="shared" si="1361"/>
        <v>3500</v>
      </c>
      <c r="DV1589" s="2095">
        <f t="shared" si="1390"/>
        <v>3500</v>
      </c>
      <c r="DW1589" s="2095">
        <f t="shared" si="1391"/>
        <v>3500</v>
      </c>
      <c r="DX1589" s="2095">
        <f t="shared" si="1363"/>
        <v>0</v>
      </c>
      <c r="DY1589" s="2095">
        <f t="shared" si="1364"/>
        <v>0</v>
      </c>
      <c r="DZ1589" s="2008"/>
      <c r="EA1589" s="2008"/>
      <c r="EB1589" s="2008"/>
      <c r="EC1589" s="2008"/>
      <c r="ED1589" s="2008"/>
    </row>
    <row r="1590" spans="1:134" s="2181" customFormat="1" ht="48" hidden="1" customHeight="1" x14ac:dyDescent="0.3">
      <c r="A1590" s="2178">
        <v>2026</v>
      </c>
      <c r="B1590" s="1827">
        <v>479</v>
      </c>
      <c r="C1590" s="1827" t="s">
        <v>58</v>
      </c>
      <c r="D1590" s="1827">
        <v>3000654</v>
      </c>
      <c r="E1590" s="1827">
        <v>5005023</v>
      </c>
      <c r="F1590" s="1827" t="s">
        <v>990</v>
      </c>
      <c r="G1590" s="2178" t="s">
        <v>991</v>
      </c>
      <c r="H1590" s="2178">
        <v>94</v>
      </c>
      <c r="I1590" s="1828" t="s">
        <v>992</v>
      </c>
      <c r="J1590" s="1829" t="s">
        <v>10</v>
      </c>
      <c r="K1590" s="1829" t="s">
        <v>60</v>
      </c>
      <c r="L1590" s="1827" t="str">
        <f t="shared" si="1392"/>
        <v>2.3</v>
      </c>
      <c r="M1590" s="2179" t="s">
        <v>62</v>
      </c>
      <c r="N1590" s="1830"/>
      <c r="O1590" s="2207" t="s">
        <v>1362</v>
      </c>
      <c r="P1590" s="2178" t="s">
        <v>65</v>
      </c>
      <c r="Q1590" s="2180">
        <v>1</v>
      </c>
      <c r="R1590" s="2104">
        <v>7000</v>
      </c>
      <c r="S1590" s="2101"/>
      <c r="T1590" s="2101"/>
      <c r="U1590" s="2101">
        <v>15</v>
      </c>
      <c r="V1590" s="2101"/>
      <c r="W1590" s="2105"/>
      <c r="X1590" s="397"/>
      <c r="Y1590" s="397"/>
      <c r="Z1590" s="397"/>
      <c r="AA1590" s="397"/>
      <c r="AB1590" s="397"/>
      <c r="AC1590" s="397"/>
      <c r="AD1590" s="397"/>
      <c r="AE1590" s="2104"/>
      <c r="AF1590" s="501">
        <f t="shared" si="1393"/>
        <v>0</v>
      </c>
      <c r="AG1590" s="369">
        <f t="shared" si="1394"/>
        <v>0</v>
      </c>
      <c r="AH1590" s="369">
        <f t="shared" si="1395"/>
        <v>3500</v>
      </c>
      <c r="AI1590" s="369">
        <f t="shared" si="1396"/>
        <v>0</v>
      </c>
      <c r="AJ1590" s="369">
        <f t="shared" si="1397"/>
        <v>0</v>
      </c>
      <c r="AK1590" s="369">
        <f t="shared" si="1398"/>
        <v>0</v>
      </c>
      <c r="AL1590" s="369">
        <f t="shared" si="1399"/>
        <v>0</v>
      </c>
      <c r="AM1590" s="369">
        <f t="shared" si="1400"/>
        <v>0</v>
      </c>
      <c r="AN1590" s="369">
        <f t="shared" si="1401"/>
        <v>0</v>
      </c>
      <c r="AO1590" s="369">
        <f t="shared" si="1402"/>
        <v>0</v>
      </c>
      <c r="AP1590" s="369">
        <f t="shared" si="1403"/>
        <v>0</v>
      </c>
      <c r="AQ1590" s="492">
        <f t="shared" si="1404"/>
        <v>0</v>
      </c>
      <c r="AR1590" s="2100">
        <f t="shared" si="1410"/>
        <v>3500</v>
      </c>
      <c r="AS1590" s="2008" t="s">
        <v>994</v>
      </c>
      <c r="AT1590" s="972"/>
      <c r="AU1590" s="1171" t="s">
        <v>3535</v>
      </c>
      <c r="AV1590" s="675" t="s">
        <v>3536</v>
      </c>
      <c r="AW1590" s="1165">
        <v>46058</v>
      </c>
      <c r="AX1590" s="675" t="s">
        <v>3537</v>
      </c>
      <c r="AY1590" s="1165">
        <v>46078</v>
      </c>
      <c r="AZ1590" s="1326"/>
      <c r="BA1590" s="977" t="s">
        <v>3538</v>
      </c>
      <c r="BB1590" s="2092" t="s">
        <v>995</v>
      </c>
      <c r="BC1590" s="971" t="s">
        <v>4036</v>
      </c>
      <c r="BD1590" s="971" t="s">
        <v>4041</v>
      </c>
      <c r="BE1590" s="971" t="s">
        <v>4042</v>
      </c>
      <c r="BF1590" s="1832">
        <v>46079</v>
      </c>
      <c r="BG1590" s="972"/>
      <c r="BH1590" s="694"/>
      <c r="BI1590" s="694"/>
      <c r="BJ1590" s="971"/>
      <c r="BK1590" s="694"/>
      <c r="BL1590" s="1020"/>
      <c r="BM1590" s="1020"/>
      <c r="BN1590" s="694">
        <v>1965</v>
      </c>
      <c r="BO1590" s="1053"/>
      <c r="BP1590" s="1047" t="s">
        <v>3552</v>
      </c>
      <c r="BQ1590" s="2136"/>
      <c r="BR1590" s="2136"/>
      <c r="BS1590" s="2093" t="s">
        <v>1364</v>
      </c>
      <c r="BT1590" s="383" t="s">
        <v>1365</v>
      </c>
      <c r="BU1590" s="383" t="s">
        <v>1366</v>
      </c>
      <c r="BV1590" s="522">
        <v>46837236</v>
      </c>
      <c r="BW1590" s="521">
        <v>10468372369</v>
      </c>
      <c r="BX1590" s="1012">
        <v>7000</v>
      </c>
      <c r="BY1590" s="1008">
        <v>46082</v>
      </c>
      <c r="BZ1590" s="1008">
        <v>46096</v>
      </c>
      <c r="CA1590" s="972"/>
      <c r="CB1590" s="972"/>
      <c r="CC1590" s="972"/>
      <c r="CD1590" s="972"/>
      <c r="CE1590" s="972"/>
      <c r="CF1590" s="972"/>
      <c r="CG1590" s="972"/>
      <c r="CH1590" s="972"/>
      <c r="CI1590" s="972"/>
      <c r="CJ1590" s="972"/>
      <c r="CK1590" s="972"/>
      <c r="CL1590" s="975">
        <f>AG1590</f>
        <v>0</v>
      </c>
      <c r="CM1590" s="972"/>
      <c r="CN1590" s="976"/>
      <c r="CO1590" s="972"/>
      <c r="CP1590" s="976"/>
      <c r="CQ1590" s="972"/>
      <c r="CR1590" s="972"/>
      <c r="CS1590" s="972"/>
      <c r="CT1590" s="972">
        <v>15</v>
      </c>
      <c r="CU1590" s="975">
        <f t="shared" si="1411"/>
        <v>3500</v>
      </c>
      <c r="CV1590" s="972">
        <v>15</v>
      </c>
      <c r="CW1590" s="976">
        <f t="shared" si="1412"/>
        <v>3500</v>
      </c>
      <c r="CX1590" s="972">
        <v>15</v>
      </c>
      <c r="CY1590" s="976">
        <f t="shared" si="1413"/>
        <v>3500</v>
      </c>
      <c r="CZ1590" s="972"/>
      <c r="DA1590" s="972"/>
      <c r="DB1590" s="972"/>
      <c r="DC1590" s="972">
        <f t="shared" si="1406"/>
        <v>0</v>
      </c>
      <c r="DD1590" s="1043">
        <f t="shared" si="1407"/>
        <v>0</v>
      </c>
      <c r="DE1590" s="972"/>
      <c r="DF1590" s="1043">
        <f t="shared" si="1408"/>
        <v>0</v>
      </c>
      <c r="DG1590" s="972"/>
      <c r="DH1590" s="1043">
        <f t="shared" si="1409"/>
        <v>0</v>
      </c>
      <c r="DI1590" s="972"/>
      <c r="DJ1590" s="977"/>
      <c r="DK1590" s="977"/>
      <c r="DL1590" s="977"/>
      <c r="DM1590" s="977"/>
      <c r="DN1590" s="977"/>
      <c r="DO1590" s="977"/>
      <c r="DP1590" s="977"/>
      <c r="DQ1590" s="977"/>
      <c r="DR1590" s="977"/>
      <c r="DS1590" s="977"/>
      <c r="DT1590" s="2005"/>
      <c r="DU1590" s="2094">
        <f t="shared" si="1361"/>
        <v>3500</v>
      </c>
      <c r="DV1590" s="2095">
        <f t="shared" si="1390"/>
        <v>3500</v>
      </c>
      <c r="DW1590" s="2095">
        <f t="shared" si="1391"/>
        <v>3500</v>
      </c>
      <c r="DX1590" s="2095">
        <f t="shared" si="1363"/>
        <v>0</v>
      </c>
      <c r="DY1590" s="2095">
        <f t="shared" si="1364"/>
        <v>0</v>
      </c>
      <c r="DZ1590" s="2005"/>
      <c r="EA1590" s="2005"/>
      <c r="EB1590" s="2005"/>
      <c r="EC1590" s="2005"/>
      <c r="ED1590" s="2005"/>
    </row>
    <row r="1591" spans="1:134" s="2088" customFormat="1" ht="48" hidden="1" customHeight="1" x14ac:dyDescent="0.3">
      <c r="A1591" s="2081">
        <v>2026</v>
      </c>
      <c r="B1591" s="1797">
        <v>479</v>
      </c>
      <c r="C1591" s="1797" t="s">
        <v>58</v>
      </c>
      <c r="D1591" s="1797">
        <v>3000654</v>
      </c>
      <c r="E1591" s="1797">
        <v>5005023</v>
      </c>
      <c r="F1591" s="1797" t="s">
        <v>990</v>
      </c>
      <c r="G1591" s="2081" t="s">
        <v>991</v>
      </c>
      <c r="H1591" s="2081">
        <v>94</v>
      </c>
      <c r="I1591" s="1798" t="s">
        <v>992</v>
      </c>
      <c r="J1591" s="1799" t="s">
        <v>10</v>
      </c>
      <c r="K1591" s="1799" t="s">
        <v>60</v>
      </c>
      <c r="L1591" s="1797" t="str">
        <f t="shared" si="1392"/>
        <v>2.3</v>
      </c>
      <c r="M1591" s="2082" t="s">
        <v>62</v>
      </c>
      <c r="N1591" s="1800"/>
      <c r="O1591" s="2081" t="s">
        <v>1367</v>
      </c>
      <c r="P1591" s="2081" t="s">
        <v>65</v>
      </c>
      <c r="Q1591" s="2083">
        <v>1</v>
      </c>
      <c r="R1591" s="2104">
        <v>7000</v>
      </c>
      <c r="S1591" s="2101"/>
      <c r="T1591" s="2101"/>
      <c r="U1591" s="2101">
        <v>15</v>
      </c>
      <c r="V1591" s="2101"/>
      <c r="W1591" s="2105"/>
      <c r="X1591" s="397"/>
      <c r="Y1591" s="397"/>
      <c r="Z1591" s="397"/>
      <c r="AA1591" s="397"/>
      <c r="AB1591" s="397"/>
      <c r="AC1591" s="397"/>
      <c r="AD1591" s="397"/>
      <c r="AE1591" s="2104"/>
      <c r="AF1591" s="502">
        <f t="shared" si="1393"/>
        <v>0</v>
      </c>
      <c r="AG1591" s="438">
        <f t="shared" si="1394"/>
        <v>0</v>
      </c>
      <c r="AH1591" s="438">
        <f t="shared" si="1395"/>
        <v>3500</v>
      </c>
      <c r="AI1591" s="438">
        <f t="shared" si="1396"/>
        <v>0</v>
      </c>
      <c r="AJ1591" s="438">
        <f t="shared" si="1397"/>
        <v>0</v>
      </c>
      <c r="AK1591" s="438">
        <f t="shared" si="1398"/>
        <v>0</v>
      </c>
      <c r="AL1591" s="438">
        <f t="shared" si="1399"/>
        <v>0</v>
      </c>
      <c r="AM1591" s="438">
        <f t="shared" si="1400"/>
        <v>0</v>
      </c>
      <c r="AN1591" s="438">
        <f t="shared" si="1401"/>
        <v>0</v>
      </c>
      <c r="AO1591" s="438">
        <f t="shared" si="1402"/>
        <v>0</v>
      </c>
      <c r="AP1591" s="438">
        <f t="shared" si="1403"/>
        <v>0</v>
      </c>
      <c r="AQ1591" s="445">
        <f t="shared" si="1404"/>
        <v>0</v>
      </c>
      <c r="AR1591" s="2100">
        <f t="shared" si="1410"/>
        <v>3500</v>
      </c>
      <c r="AS1591" s="2040" t="s">
        <v>994</v>
      </c>
      <c r="AT1591" s="984"/>
      <c r="AU1591" s="1157" t="s">
        <v>3535</v>
      </c>
      <c r="AV1591" s="880" t="s">
        <v>3536</v>
      </c>
      <c r="AW1591" s="769">
        <v>46058</v>
      </c>
      <c r="AX1591" s="880" t="s">
        <v>3537</v>
      </c>
      <c r="AY1591" s="769">
        <v>46078</v>
      </c>
      <c r="AZ1591" s="1149"/>
      <c r="BA1591" s="989" t="s">
        <v>3538</v>
      </c>
      <c r="BB1591" s="2041" t="s">
        <v>995</v>
      </c>
      <c r="BC1591" s="984" t="s">
        <v>4036</v>
      </c>
      <c r="BD1591" s="984" t="s">
        <v>4041</v>
      </c>
      <c r="BE1591" s="984" t="s">
        <v>4042</v>
      </c>
      <c r="BF1591" s="997">
        <v>46079</v>
      </c>
      <c r="BG1591" s="984"/>
      <c r="BH1591" s="698"/>
      <c r="BI1591" s="698"/>
      <c r="BJ1591" s="983"/>
      <c r="BK1591" s="698"/>
      <c r="BL1591" s="1037"/>
      <c r="BM1591" s="1037"/>
      <c r="BN1591" s="698">
        <v>1966</v>
      </c>
      <c r="BO1591" s="1038"/>
      <c r="BP1591" s="834" t="s">
        <v>3552</v>
      </c>
      <c r="BQ1591" s="2144"/>
      <c r="BR1591" s="2144"/>
      <c r="BS1591" s="2078" t="s">
        <v>1172</v>
      </c>
      <c r="BT1591" s="381" t="s">
        <v>1368</v>
      </c>
      <c r="BU1591" s="381" t="s">
        <v>1369</v>
      </c>
      <c r="BV1591" s="547">
        <v>47564486</v>
      </c>
      <c r="BW1591" s="548">
        <v>10475644862</v>
      </c>
      <c r="BX1591" s="1003">
        <v>7000</v>
      </c>
      <c r="BY1591" s="997">
        <v>46082</v>
      </c>
      <c r="BZ1591" s="997">
        <v>46096</v>
      </c>
      <c r="CA1591" s="984"/>
      <c r="CB1591" s="984"/>
      <c r="CC1591" s="984"/>
      <c r="CD1591" s="984"/>
      <c r="CE1591" s="984"/>
      <c r="CF1591" s="984"/>
      <c r="CG1591" s="984"/>
      <c r="CH1591" s="984"/>
      <c r="CI1591" s="984"/>
      <c r="CJ1591" s="984"/>
      <c r="CK1591" s="984"/>
      <c r="CL1591" s="984"/>
      <c r="CM1591" s="984"/>
      <c r="CN1591" s="984"/>
      <c r="CO1591" s="984"/>
      <c r="CP1591" s="984"/>
      <c r="CQ1591" s="984"/>
      <c r="CR1591" s="984"/>
      <c r="CS1591" s="984"/>
      <c r="CT1591" s="984">
        <v>15</v>
      </c>
      <c r="CU1591" s="987">
        <f t="shared" si="1411"/>
        <v>3500</v>
      </c>
      <c r="CV1591" s="984">
        <v>15</v>
      </c>
      <c r="CW1591" s="988">
        <f t="shared" si="1412"/>
        <v>3500</v>
      </c>
      <c r="CX1591" s="984">
        <v>15</v>
      </c>
      <c r="CY1591" s="988">
        <f t="shared" si="1413"/>
        <v>3500</v>
      </c>
      <c r="CZ1591" s="988">
        <f>CU1591-CW1591</f>
        <v>0</v>
      </c>
      <c r="DA1591" s="988">
        <f>CU1591-CY1591</f>
        <v>0</v>
      </c>
      <c r="DB1591" s="984"/>
      <c r="DC1591" s="984">
        <f t="shared" si="1406"/>
        <v>0</v>
      </c>
      <c r="DD1591" s="1083">
        <f t="shared" si="1407"/>
        <v>0</v>
      </c>
      <c r="DE1591" s="984"/>
      <c r="DF1591" s="1083">
        <f t="shared" si="1408"/>
        <v>0</v>
      </c>
      <c r="DG1591" s="984"/>
      <c r="DH1591" s="1083">
        <f t="shared" si="1409"/>
        <v>0</v>
      </c>
      <c r="DI1591" s="984"/>
      <c r="DJ1591" s="989"/>
      <c r="DK1591" s="989"/>
      <c r="DL1591" s="989"/>
      <c r="DM1591" s="989"/>
      <c r="DN1591" s="989"/>
      <c r="DO1591" s="989"/>
      <c r="DP1591" s="989"/>
      <c r="DQ1591" s="989"/>
      <c r="DR1591" s="989"/>
      <c r="DS1591" s="989"/>
      <c r="DT1591" s="2044"/>
      <c r="DU1591" s="2079">
        <f t="shared" si="1361"/>
        <v>3500</v>
      </c>
      <c r="DV1591" s="2080">
        <f t="shared" si="1390"/>
        <v>3500</v>
      </c>
      <c r="DW1591" s="2080">
        <f t="shared" si="1391"/>
        <v>3500</v>
      </c>
      <c r="DX1591" s="2080">
        <f t="shared" si="1363"/>
        <v>0</v>
      </c>
      <c r="DY1591" s="2080">
        <f t="shared" si="1364"/>
        <v>0</v>
      </c>
      <c r="DZ1591" s="2044"/>
      <c r="EA1591" s="2044"/>
      <c r="EB1591" s="2044"/>
      <c r="EC1591" s="2044"/>
      <c r="ED1591" s="2044"/>
    </row>
    <row r="1592" spans="1:134" s="2088" customFormat="1" ht="40.5" hidden="1" customHeight="1" x14ac:dyDescent="0.3">
      <c r="A1592" s="2081">
        <v>2026</v>
      </c>
      <c r="B1592" s="1797">
        <v>479</v>
      </c>
      <c r="C1592" s="1797" t="s">
        <v>58</v>
      </c>
      <c r="D1592" s="1797">
        <v>3000654</v>
      </c>
      <c r="E1592" s="1797">
        <v>5005023</v>
      </c>
      <c r="F1592" s="1797" t="s">
        <v>990</v>
      </c>
      <c r="G1592" s="2081" t="s">
        <v>991</v>
      </c>
      <c r="H1592" s="2081">
        <v>94</v>
      </c>
      <c r="I1592" s="1798" t="s">
        <v>992</v>
      </c>
      <c r="J1592" s="1799" t="s">
        <v>10</v>
      </c>
      <c r="K1592" s="1799" t="s">
        <v>60</v>
      </c>
      <c r="L1592" s="1797" t="str">
        <f t="shared" si="1392"/>
        <v>2.3</v>
      </c>
      <c r="M1592" s="2082" t="s">
        <v>62</v>
      </c>
      <c r="N1592" s="1800"/>
      <c r="O1592" s="2081" t="s">
        <v>4058</v>
      </c>
      <c r="P1592" s="2081" t="s">
        <v>65</v>
      </c>
      <c r="Q1592" s="2083">
        <v>1</v>
      </c>
      <c r="R1592" s="2242">
        <v>2500</v>
      </c>
      <c r="S1592" s="2101"/>
      <c r="T1592" s="2101"/>
      <c r="U1592" s="2101">
        <v>15</v>
      </c>
      <c r="V1592" s="2101"/>
      <c r="W1592" s="2105"/>
      <c r="X1592" s="397"/>
      <c r="Y1592" s="397"/>
      <c r="Z1592" s="397"/>
      <c r="AA1592" s="397"/>
      <c r="AB1592" s="397"/>
      <c r="AC1592" s="397"/>
      <c r="AD1592" s="397"/>
      <c r="AE1592" s="2104"/>
      <c r="AF1592" s="503">
        <f t="shared" si="1393"/>
        <v>0</v>
      </c>
      <c r="AG1592" s="398">
        <f t="shared" si="1394"/>
        <v>0</v>
      </c>
      <c r="AH1592" s="398">
        <f t="shared" si="1395"/>
        <v>1250</v>
      </c>
      <c r="AI1592" s="398">
        <f t="shared" si="1396"/>
        <v>0</v>
      </c>
      <c r="AJ1592" s="398">
        <f t="shared" si="1397"/>
        <v>0</v>
      </c>
      <c r="AK1592" s="398">
        <f t="shared" si="1398"/>
        <v>0</v>
      </c>
      <c r="AL1592" s="398">
        <f t="shared" si="1399"/>
        <v>0</v>
      </c>
      <c r="AM1592" s="398">
        <f t="shared" si="1400"/>
        <v>0</v>
      </c>
      <c r="AN1592" s="398">
        <f t="shared" si="1401"/>
        <v>0</v>
      </c>
      <c r="AO1592" s="398">
        <f t="shared" si="1402"/>
        <v>0</v>
      </c>
      <c r="AP1592" s="398">
        <f t="shared" si="1403"/>
        <v>0</v>
      </c>
      <c r="AQ1592" s="399">
        <f t="shared" si="1404"/>
        <v>0</v>
      </c>
      <c r="AR1592" s="2243">
        <f t="shared" si="1410"/>
        <v>1250</v>
      </c>
      <c r="AS1592" s="2040" t="s">
        <v>994</v>
      </c>
      <c r="AT1592" s="984"/>
      <c r="AU1592" s="984" t="s">
        <v>3535</v>
      </c>
      <c r="AV1592" s="984" t="s">
        <v>3536</v>
      </c>
      <c r="AW1592" s="997">
        <v>46058</v>
      </c>
      <c r="AX1592" s="984" t="s">
        <v>3537</v>
      </c>
      <c r="AY1592" s="997">
        <v>46078</v>
      </c>
      <c r="AZ1592" s="984"/>
      <c r="BA1592" s="989" t="s">
        <v>3538</v>
      </c>
      <c r="BB1592" s="2041" t="s">
        <v>995</v>
      </c>
      <c r="BC1592" s="984" t="s">
        <v>3549</v>
      </c>
      <c r="BD1592" s="984" t="s">
        <v>3550</v>
      </c>
      <c r="BE1592" s="983" t="s">
        <v>3551</v>
      </c>
      <c r="BF1592" s="997">
        <v>46079</v>
      </c>
      <c r="BG1592" s="984"/>
      <c r="BH1592" s="698"/>
      <c r="BI1592" s="698"/>
      <c r="BJ1592" s="983"/>
      <c r="BK1592" s="698"/>
      <c r="BL1592" s="985"/>
      <c r="BM1592" s="985"/>
      <c r="BN1592" s="698">
        <v>3750</v>
      </c>
      <c r="BO1592" s="1000"/>
      <c r="BP1592" s="1000" t="s">
        <v>3532</v>
      </c>
      <c r="BQ1592" s="2144"/>
      <c r="BR1592" s="2144"/>
      <c r="BS1592" s="2078" t="s">
        <v>1617</v>
      </c>
      <c r="BT1592" s="381" t="s">
        <v>1618</v>
      </c>
      <c r="BU1592" s="381" t="s">
        <v>1619</v>
      </c>
      <c r="BV1592" s="1106">
        <v>72867449</v>
      </c>
      <c r="BW1592" s="1107">
        <v>10728674496</v>
      </c>
      <c r="BX1592" s="1003">
        <v>2500</v>
      </c>
      <c r="BY1592" s="997">
        <v>46082</v>
      </c>
      <c r="BZ1592" s="997">
        <v>46096</v>
      </c>
      <c r="CA1592" s="984"/>
      <c r="CB1592" s="984"/>
      <c r="CC1592" s="984"/>
      <c r="CD1592" s="984"/>
      <c r="CE1592" s="984"/>
      <c r="CF1592" s="984"/>
      <c r="CG1592" s="984"/>
      <c r="CH1592" s="984"/>
      <c r="CI1592" s="984"/>
      <c r="CJ1592" s="984"/>
      <c r="CK1592" s="984"/>
      <c r="CL1592" s="984"/>
      <c r="CM1592" s="984"/>
      <c r="CN1592" s="984"/>
      <c r="CO1592" s="984"/>
      <c r="CP1592" s="984"/>
      <c r="CQ1592" s="984"/>
      <c r="CR1592" s="984"/>
      <c r="CS1592" s="984"/>
      <c r="CT1592" s="984">
        <v>15</v>
      </c>
      <c r="CU1592" s="987">
        <f t="shared" si="1411"/>
        <v>1250</v>
      </c>
      <c r="CV1592" s="984">
        <v>15</v>
      </c>
      <c r="CW1592" s="988">
        <f t="shared" si="1412"/>
        <v>1250</v>
      </c>
      <c r="CX1592" s="984">
        <v>15</v>
      </c>
      <c r="CY1592" s="988">
        <f t="shared" si="1413"/>
        <v>1250</v>
      </c>
      <c r="CZ1592" s="988">
        <f>CU1592-CW1592</f>
        <v>0</v>
      </c>
      <c r="DA1592" s="988">
        <f>CU1592-CY1592</f>
        <v>0</v>
      </c>
      <c r="DB1592" s="984"/>
      <c r="DC1592" s="984">
        <f t="shared" si="1406"/>
        <v>0</v>
      </c>
      <c r="DD1592" s="1083">
        <f t="shared" si="1407"/>
        <v>0</v>
      </c>
      <c r="DE1592" s="984"/>
      <c r="DF1592" s="1083">
        <f t="shared" si="1408"/>
        <v>0</v>
      </c>
      <c r="DG1592" s="984"/>
      <c r="DH1592" s="1083">
        <f t="shared" si="1409"/>
        <v>0</v>
      </c>
      <c r="DI1592" s="984"/>
      <c r="DJ1592" s="989"/>
      <c r="DK1592" s="989"/>
      <c r="DL1592" s="989"/>
      <c r="DM1592" s="989"/>
      <c r="DN1592" s="989"/>
      <c r="DO1592" s="989"/>
      <c r="DP1592" s="989"/>
      <c r="DQ1592" s="989"/>
      <c r="DR1592" s="989"/>
      <c r="DS1592" s="989"/>
      <c r="DT1592" s="2044"/>
      <c r="DU1592" s="2079">
        <f t="shared" si="1361"/>
        <v>1250</v>
      </c>
      <c r="DV1592" s="2080">
        <f t="shared" si="1390"/>
        <v>1250</v>
      </c>
      <c r="DW1592" s="2080">
        <f t="shared" si="1391"/>
        <v>1250</v>
      </c>
      <c r="DX1592" s="2080">
        <f t="shared" si="1363"/>
        <v>0</v>
      </c>
      <c r="DY1592" s="2080">
        <f t="shared" si="1364"/>
        <v>0</v>
      </c>
      <c r="DZ1592" s="2044"/>
      <c r="EA1592" s="2044"/>
      <c r="EB1592" s="2044"/>
      <c r="EC1592" s="2044"/>
      <c r="ED1592" s="2044"/>
    </row>
    <row r="1593" spans="1:134" s="386" customFormat="1" ht="40.5" hidden="1" customHeight="1" x14ac:dyDescent="0.3">
      <c r="A1593" s="1776">
        <v>2026</v>
      </c>
      <c r="B1593" s="1776">
        <v>479</v>
      </c>
      <c r="C1593" s="1776" t="s">
        <v>58</v>
      </c>
      <c r="D1593" s="1776">
        <v>3000654</v>
      </c>
      <c r="E1593" s="1776">
        <v>5005023</v>
      </c>
      <c r="F1593" s="1776" t="s">
        <v>990</v>
      </c>
      <c r="G1593" s="1776" t="s">
        <v>3543</v>
      </c>
      <c r="H1593" s="1776">
        <v>97</v>
      </c>
      <c r="I1593" s="1777" t="s">
        <v>992</v>
      </c>
      <c r="J1593" s="1778" t="s">
        <v>10</v>
      </c>
      <c r="K1593" s="1778" t="s">
        <v>60</v>
      </c>
      <c r="L1593" s="1776" t="str">
        <f t="shared" si="1392"/>
        <v>2.3</v>
      </c>
      <c r="M1593" s="1779" t="s">
        <v>62</v>
      </c>
      <c r="N1593" s="1779"/>
      <c r="O1593" s="606" t="s">
        <v>1065</v>
      </c>
      <c r="P1593" s="1776" t="s">
        <v>65</v>
      </c>
      <c r="Q1593" s="1780">
        <v>1</v>
      </c>
      <c r="R1593" s="515">
        <v>7500</v>
      </c>
      <c r="S1593" s="1776"/>
      <c r="T1593" s="1776"/>
      <c r="U1593" s="1776">
        <v>15</v>
      </c>
      <c r="V1593" s="1776">
        <v>30</v>
      </c>
      <c r="W1593" s="397"/>
      <c r="X1593" s="397"/>
      <c r="Y1593" s="397"/>
      <c r="Z1593" s="397"/>
      <c r="AA1593" s="397"/>
      <c r="AB1593" s="397"/>
      <c r="AC1593" s="397"/>
      <c r="AD1593" s="397"/>
      <c r="AE1593" s="396"/>
      <c r="AF1593" s="500">
        <f t="shared" si="1393"/>
        <v>0</v>
      </c>
      <c r="AG1593" s="436">
        <f t="shared" si="1394"/>
        <v>0</v>
      </c>
      <c r="AH1593" s="436">
        <f t="shared" si="1395"/>
        <v>3750</v>
      </c>
      <c r="AI1593" s="436">
        <f t="shared" si="1396"/>
        <v>7500</v>
      </c>
      <c r="AJ1593" s="436">
        <f t="shared" si="1397"/>
        <v>0</v>
      </c>
      <c r="AK1593" s="436">
        <f t="shared" si="1398"/>
        <v>0</v>
      </c>
      <c r="AL1593" s="436">
        <f t="shared" si="1399"/>
        <v>0</v>
      </c>
      <c r="AM1593" s="436">
        <f t="shared" si="1400"/>
        <v>0</v>
      </c>
      <c r="AN1593" s="436">
        <f t="shared" si="1401"/>
        <v>0</v>
      </c>
      <c r="AO1593" s="436">
        <f t="shared" si="1402"/>
        <v>0</v>
      </c>
      <c r="AP1593" s="436">
        <f t="shared" si="1403"/>
        <v>0</v>
      </c>
      <c r="AQ1593" s="491">
        <f t="shared" si="1404"/>
        <v>0</v>
      </c>
      <c r="AR1593" s="399">
        <f t="shared" si="1410"/>
        <v>11250</v>
      </c>
      <c r="AS1593" s="896" t="s">
        <v>994</v>
      </c>
      <c r="AT1593" s="897"/>
      <c r="AU1593" s="897" t="s">
        <v>3535</v>
      </c>
      <c r="AV1593" s="897" t="s">
        <v>3536</v>
      </c>
      <c r="AW1593" s="940">
        <v>46058</v>
      </c>
      <c r="AX1593" s="897" t="s">
        <v>3537</v>
      </c>
      <c r="AY1593" s="940">
        <v>46078</v>
      </c>
      <c r="AZ1593" s="897"/>
      <c r="BA1593" s="898" t="s">
        <v>3538</v>
      </c>
      <c r="BB1593" s="899" t="s">
        <v>995</v>
      </c>
      <c r="BC1593" s="897" t="s">
        <v>3545</v>
      </c>
      <c r="BD1593" s="897" t="s">
        <v>3546</v>
      </c>
      <c r="BE1593" s="897" t="s">
        <v>3547</v>
      </c>
      <c r="BF1593" s="940">
        <v>46086</v>
      </c>
      <c r="BG1593" s="897"/>
      <c r="BH1593" s="687"/>
      <c r="BI1593" s="687"/>
      <c r="BJ1593" s="896"/>
      <c r="BK1593" s="687"/>
      <c r="BL1593" s="373"/>
      <c r="BM1593" s="373"/>
      <c r="BN1593" s="687">
        <v>5475</v>
      </c>
      <c r="BO1593" s="903"/>
      <c r="BP1593" s="903" t="s">
        <v>3458</v>
      </c>
      <c r="BQ1593" s="903"/>
      <c r="BR1593" s="903"/>
      <c r="BS1593" s="1004" t="s">
        <v>1070</v>
      </c>
      <c r="BT1593" s="1004" t="s">
        <v>1071</v>
      </c>
      <c r="BU1593" s="1004" t="s">
        <v>1072</v>
      </c>
      <c r="BV1593" s="1346">
        <v>41532507</v>
      </c>
      <c r="BW1593" s="1833">
        <v>10415325075</v>
      </c>
      <c r="BX1593" s="906">
        <v>7500</v>
      </c>
      <c r="BY1593" s="1376">
        <v>46097</v>
      </c>
      <c r="BZ1593" s="1376">
        <v>46142</v>
      </c>
      <c r="CA1593" s="897"/>
      <c r="CB1593" s="897"/>
      <c r="CC1593" s="897"/>
      <c r="CD1593" s="897"/>
      <c r="CE1593" s="897"/>
      <c r="CF1593" s="897"/>
      <c r="CG1593" s="897"/>
      <c r="CH1593" s="897"/>
      <c r="CI1593" s="897"/>
      <c r="CJ1593" s="897"/>
      <c r="CK1593" s="897"/>
      <c r="CL1593" s="897"/>
      <c r="CM1593" s="897"/>
      <c r="CN1593" s="897"/>
      <c r="CO1593" s="897"/>
      <c r="CP1593" s="897"/>
      <c r="CQ1593" s="897"/>
      <c r="CR1593" s="897"/>
      <c r="CS1593" s="897"/>
      <c r="CT1593" s="897">
        <v>15</v>
      </c>
      <c r="CU1593" s="909">
        <f t="shared" si="1411"/>
        <v>3750</v>
      </c>
      <c r="CV1593" s="897">
        <v>15</v>
      </c>
      <c r="CW1593" s="633">
        <f t="shared" si="1412"/>
        <v>3750</v>
      </c>
      <c r="CX1593" s="897">
        <v>15</v>
      </c>
      <c r="CY1593" s="633">
        <f t="shared" si="1413"/>
        <v>3750</v>
      </c>
      <c r="CZ1593" s="897"/>
      <c r="DA1593" s="897"/>
      <c r="DB1593" s="897"/>
      <c r="DC1593" s="897">
        <f t="shared" si="1406"/>
        <v>30</v>
      </c>
      <c r="DD1593" s="946">
        <f t="shared" si="1407"/>
        <v>7500</v>
      </c>
      <c r="DE1593" s="897">
        <v>30</v>
      </c>
      <c r="DF1593" s="946">
        <f t="shared" si="1408"/>
        <v>7500</v>
      </c>
      <c r="DG1593" s="897">
        <v>30</v>
      </c>
      <c r="DH1593" s="946">
        <f t="shared" si="1409"/>
        <v>7500</v>
      </c>
      <c r="DI1593" s="897"/>
      <c r="DJ1593" s="898"/>
      <c r="DK1593" s="898"/>
      <c r="DL1593" s="898"/>
      <c r="DM1593" s="898"/>
      <c r="DN1593" s="898"/>
      <c r="DO1593" s="898"/>
      <c r="DP1593" s="898"/>
      <c r="DQ1593" s="898"/>
      <c r="DR1593" s="898"/>
      <c r="DS1593" s="898"/>
      <c r="DT1593" s="897"/>
      <c r="DU1593" s="909">
        <f t="shared" si="1361"/>
        <v>11250</v>
      </c>
      <c r="DV1593" s="633">
        <f t="shared" si="1390"/>
        <v>11250</v>
      </c>
      <c r="DW1593" s="633">
        <f t="shared" si="1391"/>
        <v>11250</v>
      </c>
      <c r="DX1593" s="633">
        <f t="shared" si="1363"/>
        <v>0</v>
      </c>
      <c r="DY1593" s="633">
        <f t="shared" si="1364"/>
        <v>0</v>
      </c>
      <c r="DZ1593" s="897"/>
      <c r="EA1593" s="897"/>
      <c r="EB1593" s="897"/>
      <c r="EC1593" s="897"/>
      <c r="ED1593" s="897"/>
    </row>
    <row r="1594" spans="1:134" s="1761" customFormat="1" ht="40.5" hidden="1" customHeight="1" x14ac:dyDescent="0.3">
      <c r="A1594" s="1827">
        <v>2026</v>
      </c>
      <c r="B1594" s="1827">
        <v>479</v>
      </c>
      <c r="C1594" s="1827" t="s">
        <v>58</v>
      </c>
      <c r="D1594" s="1827">
        <v>3000654</v>
      </c>
      <c r="E1594" s="1827">
        <v>5005023</v>
      </c>
      <c r="F1594" s="1827" t="s">
        <v>990</v>
      </c>
      <c r="G1594" s="1827" t="s">
        <v>3543</v>
      </c>
      <c r="H1594" s="1827">
        <v>97</v>
      </c>
      <c r="I1594" s="1828" t="s">
        <v>992</v>
      </c>
      <c r="J1594" s="1829" t="s">
        <v>10</v>
      </c>
      <c r="K1594" s="1829" t="s">
        <v>60</v>
      </c>
      <c r="L1594" s="1827" t="str">
        <f t="shared" si="1392"/>
        <v>2.3</v>
      </c>
      <c r="M1594" s="1830" t="s">
        <v>62</v>
      </c>
      <c r="N1594" s="1830"/>
      <c r="O1594" s="1827" t="s">
        <v>4059</v>
      </c>
      <c r="P1594" s="1827" t="s">
        <v>65</v>
      </c>
      <c r="Q1594" s="1831">
        <v>1</v>
      </c>
      <c r="R1594" s="515">
        <v>5500</v>
      </c>
      <c r="S1594" s="1776"/>
      <c r="T1594" s="1776"/>
      <c r="U1594" s="1776">
        <v>30</v>
      </c>
      <c r="V1594" s="1776">
        <v>30</v>
      </c>
      <c r="W1594" s="397"/>
      <c r="X1594" s="397"/>
      <c r="Y1594" s="397"/>
      <c r="Z1594" s="397"/>
      <c r="AA1594" s="397"/>
      <c r="AB1594" s="397"/>
      <c r="AC1594" s="397"/>
      <c r="AD1594" s="397"/>
      <c r="AE1594" s="396"/>
      <c r="AF1594" s="501">
        <f t="shared" si="1393"/>
        <v>0</v>
      </c>
      <c r="AG1594" s="369">
        <f t="shared" si="1394"/>
        <v>0</v>
      </c>
      <c r="AH1594" s="369">
        <f t="shared" si="1395"/>
        <v>5500</v>
      </c>
      <c r="AI1594" s="369">
        <f t="shared" si="1396"/>
        <v>5500</v>
      </c>
      <c r="AJ1594" s="369">
        <f t="shared" si="1397"/>
        <v>0</v>
      </c>
      <c r="AK1594" s="369">
        <f t="shared" si="1398"/>
        <v>0</v>
      </c>
      <c r="AL1594" s="369">
        <f t="shared" si="1399"/>
        <v>0</v>
      </c>
      <c r="AM1594" s="369">
        <f t="shared" si="1400"/>
        <v>0</v>
      </c>
      <c r="AN1594" s="369">
        <f t="shared" si="1401"/>
        <v>0</v>
      </c>
      <c r="AO1594" s="369">
        <f t="shared" si="1402"/>
        <v>0</v>
      </c>
      <c r="AP1594" s="369">
        <f t="shared" si="1403"/>
        <v>0</v>
      </c>
      <c r="AQ1594" s="492">
        <f t="shared" si="1404"/>
        <v>0</v>
      </c>
      <c r="AR1594" s="399">
        <f t="shared" si="1410"/>
        <v>11000</v>
      </c>
      <c r="AS1594" s="971" t="s">
        <v>994</v>
      </c>
      <c r="AT1594" s="972"/>
      <c r="AU1594" s="972" t="s">
        <v>3535</v>
      </c>
      <c r="AV1594" s="972" t="s">
        <v>3536</v>
      </c>
      <c r="AW1594" s="1008">
        <v>46058</v>
      </c>
      <c r="AX1594" s="972" t="s">
        <v>3537</v>
      </c>
      <c r="AY1594" s="1008">
        <v>46078</v>
      </c>
      <c r="AZ1594" s="972"/>
      <c r="BA1594" s="977" t="s">
        <v>3538</v>
      </c>
      <c r="BB1594" s="1010" t="s">
        <v>995</v>
      </c>
      <c r="BC1594" s="972" t="s">
        <v>3622</v>
      </c>
      <c r="BD1594" s="972" t="s">
        <v>3623</v>
      </c>
      <c r="BE1594" s="972" t="s">
        <v>3766</v>
      </c>
      <c r="BF1594" s="1008">
        <v>46083</v>
      </c>
      <c r="BG1594" s="972"/>
      <c r="BH1594" s="694"/>
      <c r="BI1594" s="694"/>
      <c r="BJ1594" s="971"/>
      <c r="BK1594" s="694"/>
      <c r="BL1594" s="973"/>
      <c r="BM1594" s="973"/>
      <c r="BN1594" s="694">
        <v>4677</v>
      </c>
      <c r="BO1594" s="1011"/>
      <c r="BP1594" s="1011" t="s">
        <v>3532</v>
      </c>
      <c r="BQ1594" s="1011"/>
      <c r="BR1594" s="1011"/>
      <c r="BS1594" s="1787" t="s">
        <v>1532</v>
      </c>
      <c r="BT1594" s="1787" t="s">
        <v>1533</v>
      </c>
      <c r="BU1594" s="1787" t="s">
        <v>1534</v>
      </c>
      <c r="BV1594" s="1834">
        <v>73771409</v>
      </c>
      <c r="BW1594" s="1835">
        <v>10737714093</v>
      </c>
      <c r="BX1594" s="1012">
        <v>5500</v>
      </c>
      <c r="BY1594" s="1008">
        <v>46083</v>
      </c>
      <c r="BZ1594" s="1008">
        <v>46142</v>
      </c>
      <c r="CA1594" s="972"/>
      <c r="CB1594" s="972"/>
      <c r="CC1594" s="972"/>
      <c r="CD1594" s="972"/>
      <c r="CE1594" s="972"/>
      <c r="CF1594" s="972"/>
      <c r="CG1594" s="972"/>
      <c r="CH1594" s="972"/>
      <c r="CI1594" s="972"/>
      <c r="CJ1594" s="972"/>
      <c r="CK1594" s="972"/>
      <c r="CL1594" s="972"/>
      <c r="CM1594" s="972"/>
      <c r="CN1594" s="972"/>
      <c r="CO1594" s="972"/>
      <c r="CP1594" s="972"/>
      <c r="CQ1594" s="972"/>
      <c r="CR1594" s="972"/>
      <c r="CS1594" s="972"/>
      <c r="CT1594" s="972">
        <v>30</v>
      </c>
      <c r="CU1594" s="1043">
        <v>5500</v>
      </c>
      <c r="CV1594" s="972">
        <v>30</v>
      </c>
      <c r="CW1594" s="1043">
        <v>5500</v>
      </c>
      <c r="CX1594" s="972">
        <v>30</v>
      </c>
      <c r="CY1594" s="1043">
        <v>5500</v>
      </c>
      <c r="CZ1594" s="972"/>
      <c r="DA1594" s="972"/>
      <c r="DB1594" s="972"/>
      <c r="DC1594" s="972">
        <f t="shared" si="1406"/>
        <v>30</v>
      </c>
      <c r="DD1594" s="1043">
        <f t="shared" si="1407"/>
        <v>5500</v>
      </c>
      <c r="DE1594" s="972">
        <v>30</v>
      </c>
      <c r="DF1594" s="1043">
        <f t="shared" si="1408"/>
        <v>5500</v>
      </c>
      <c r="DG1594" s="972">
        <v>30</v>
      </c>
      <c r="DH1594" s="1043">
        <f t="shared" si="1409"/>
        <v>5500</v>
      </c>
      <c r="DI1594" s="972"/>
      <c r="DJ1594" s="977"/>
      <c r="DK1594" s="977"/>
      <c r="DL1594" s="977"/>
      <c r="DM1594" s="977"/>
      <c r="DN1594" s="977"/>
      <c r="DO1594" s="977"/>
      <c r="DP1594" s="977"/>
      <c r="DQ1594" s="977"/>
      <c r="DR1594" s="977"/>
      <c r="DS1594" s="977"/>
      <c r="DT1594" s="972"/>
      <c r="DU1594" s="975">
        <f t="shared" ref="DU1594:DU1657" si="1414">AR1594</f>
        <v>11000</v>
      </c>
      <c r="DV1594" s="976">
        <f t="shared" si="1390"/>
        <v>11000</v>
      </c>
      <c r="DW1594" s="976">
        <f t="shared" si="1391"/>
        <v>11000</v>
      </c>
      <c r="DX1594" s="976">
        <f t="shared" si="1363"/>
        <v>0</v>
      </c>
      <c r="DY1594" s="976">
        <f t="shared" si="1364"/>
        <v>0</v>
      </c>
      <c r="DZ1594" s="972"/>
      <c r="EA1594" s="972"/>
      <c r="EB1594" s="972"/>
      <c r="EC1594" s="972"/>
      <c r="ED1594" s="972"/>
    </row>
    <row r="1595" spans="1:134" s="1821" customFormat="1" ht="40.5" hidden="1" customHeight="1" x14ac:dyDescent="0.3">
      <c r="A1595" s="1816">
        <v>2026</v>
      </c>
      <c r="B1595" s="1816">
        <v>479</v>
      </c>
      <c r="C1595" s="1816" t="s">
        <v>58</v>
      </c>
      <c r="D1595" s="1816">
        <v>3000654</v>
      </c>
      <c r="E1595" s="1816">
        <v>5005023</v>
      </c>
      <c r="F1595" s="1816" t="s">
        <v>990</v>
      </c>
      <c r="G1595" s="1816" t="s">
        <v>3543</v>
      </c>
      <c r="H1595" s="1816">
        <v>97</v>
      </c>
      <c r="I1595" s="1817" t="s">
        <v>992</v>
      </c>
      <c r="J1595" s="1818" t="s">
        <v>10</v>
      </c>
      <c r="K1595" s="1818" t="s">
        <v>60</v>
      </c>
      <c r="L1595" s="1816" t="str">
        <f t="shared" si="1392"/>
        <v>2.3</v>
      </c>
      <c r="M1595" s="1819" t="s">
        <v>62</v>
      </c>
      <c r="N1595" s="1819"/>
      <c r="O1595" s="1816" t="s">
        <v>993</v>
      </c>
      <c r="P1595" s="1816" t="s">
        <v>65</v>
      </c>
      <c r="Q1595" s="1820">
        <v>1</v>
      </c>
      <c r="R1595" s="396">
        <v>7000</v>
      </c>
      <c r="S1595" s="1776"/>
      <c r="T1595" s="1776"/>
      <c r="U1595" s="1776"/>
      <c r="V1595" s="1776"/>
      <c r="W1595" s="397"/>
      <c r="X1595" s="397"/>
      <c r="Y1595" s="397"/>
      <c r="Z1595" s="397"/>
      <c r="AA1595" s="397"/>
      <c r="AB1595" s="397"/>
      <c r="AC1595" s="397"/>
      <c r="AD1595" s="397"/>
      <c r="AE1595" s="396"/>
      <c r="AF1595" s="501">
        <f t="shared" si="1393"/>
        <v>0</v>
      </c>
      <c r="AG1595" s="369">
        <f t="shared" si="1394"/>
        <v>0</v>
      </c>
      <c r="AH1595" s="369">
        <f t="shared" si="1395"/>
        <v>0</v>
      </c>
      <c r="AI1595" s="369">
        <f t="shared" si="1396"/>
        <v>0</v>
      </c>
      <c r="AJ1595" s="369">
        <f t="shared" si="1397"/>
        <v>0</v>
      </c>
      <c r="AK1595" s="369">
        <f t="shared" si="1398"/>
        <v>0</v>
      </c>
      <c r="AL1595" s="369">
        <f t="shared" si="1399"/>
        <v>0</v>
      </c>
      <c r="AM1595" s="369">
        <f t="shared" si="1400"/>
        <v>0</v>
      </c>
      <c r="AN1595" s="369">
        <f t="shared" si="1401"/>
        <v>0</v>
      </c>
      <c r="AO1595" s="369">
        <f t="shared" si="1402"/>
        <v>0</v>
      </c>
      <c r="AP1595" s="369">
        <f t="shared" si="1403"/>
        <v>0</v>
      </c>
      <c r="AQ1595" s="492">
        <f t="shared" si="1404"/>
        <v>0</v>
      </c>
      <c r="AR1595" s="398">
        <f t="shared" si="1410"/>
        <v>0</v>
      </c>
      <c r="AS1595" s="952" t="s">
        <v>994</v>
      </c>
      <c r="AT1595" s="953"/>
      <c r="AU1595" s="1117" t="s">
        <v>3535</v>
      </c>
      <c r="AV1595" s="1019" t="s">
        <v>3536</v>
      </c>
      <c r="AW1595" s="1206">
        <v>46058</v>
      </c>
      <c r="AX1595" s="1019" t="s">
        <v>3537</v>
      </c>
      <c r="AY1595" s="1206">
        <v>46078</v>
      </c>
      <c r="AZ1595" s="1141"/>
      <c r="BA1595" s="953" t="s">
        <v>3538</v>
      </c>
      <c r="BB1595" s="992" t="s">
        <v>1018</v>
      </c>
      <c r="BC1595" s="953"/>
      <c r="BD1595" s="953"/>
      <c r="BE1595" s="953"/>
      <c r="BF1595" s="958"/>
      <c r="BG1595" s="953"/>
      <c r="BH1595" s="1022"/>
      <c r="BI1595" s="1022"/>
      <c r="BJ1595" s="952"/>
      <c r="BK1595" s="1022"/>
      <c r="BL1595" s="955"/>
      <c r="BM1595" s="955"/>
      <c r="BN1595" s="1022"/>
      <c r="BO1595" s="956"/>
      <c r="BP1595" s="956"/>
      <c r="BQ1595" s="956"/>
      <c r="BR1595" s="956"/>
      <c r="BS1595" s="1836"/>
      <c r="BT1595" s="1836"/>
      <c r="BU1595" s="1836"/>
      <c r="BV1595" s="1834"/>
      <c r="BW1595" s="1835"/>
      <c r="BX1595" s="1014"/>
      <c r="BY1595" s="958"/>
      <c r="BZ1595" s="958"/>
      <c r="CA1595" s="953"/>
      <c r="CB1595" s="953"/>
      <c r="CC1595" s="953"/>
      <c r="CD1595" s="953"/>
      <c r="CE1595" s="953"/>
      <c r="CF1595" s="953"/>
      <c r="CG1595" s="953"/>
      <c r="CH1595" s="953"/>
      <c r="CI1595" s="953"/>
      <c r="CJ1595" s="953"/>
      <c r="CK1595" s="953"/>
      <c r="CL1595" s="953"/>
      <c r="CM1595" s="953"/>
      <c r="CN1595" s="953"/>
      <c r="CO1595" s="953"/>
      <c r="CP1595" s="953"/>
      <c r="CQ1595" s="953"/>
      <c r="CR1595" s="953"/>
      <c r="CS1595" s="953"/>
      <c r="CT1595" s="953"/>
      <c r="CU1595" s="995"/>
      <c r="CV1595" s="953"/>
      <c r="CW1595" s="995"/>
      <c r="CX1595" s="953"/>
      <c r="CY1595" s="995"/>
      <c r="CZ1595" s="953"/>
      <c r="DA1595" s="953"/>
      <c r="DB1595" s="953"/>
      <c r="DC1595" s="953">
        <f t="shared" si="1406"/>
        <v>0</v>
      </c>
      <c r="DD1595" s="995">
        <f t="shared" si="1407"/>
        <v>0</v>
      </c>
      <c r="DE1595" s="953"/>
      <c r="DF1595" s="995">
        <f t="shared" si="1408"/>
        <v>0</v>
      </c>
      <c r="DG1595" s="953"/>
      <c r="DH1595" s="995">
        <f t="shared" si="1409"/>
        <v>0</v>
      </c>
      <c r="DI1595" s="953"/>
      <c r="DJ1595" s="963"/>
      <c r="DK1595" s="963"/>
      <c r="DL1595" s="963"/>
      <c r="DM1595" s="963"/>
      <c r="DN1595" s="963"/>
      <c r="DO1595" s="963"/>
      <c r="DP1595" s="963"/>
      <c r="DQ1595" s="963"/>
      <c r="DR1595" s="963"/>
      <c r="DS1595" s="963"/>
      <c r="DT1595" s="953"/>
      <c r="DU1595" s="961">
        <f t="shared" si="1414"/>
        <v>0</v>
      </c>
      <c r="DV1595" s="962">
        <f t="shared" si="1390"/>
        <v>0</v>
      </c>
      <c r="DW1595" s="962">
        <f t="shared" si="1391"/>
        <v>0</v>
      </c>
      <c r="DX1595" s="962">
        <f t="shared" si="1363"/>
        <v>0</v>
      </c>
      <c r="DY1595" s="962">
        <f t="shared" si="1364"/>
        <v>0</v>
      </c>
      <c r="DZ1595" s="953"/>
      <c r="EA1595" s="953"/>
      <c r="EB1595" s="953"/>
      <c r="EC1595" s="953"/>
      <c r="ED1595" s="953"/>
    </row>
    <row r="1596" spans="1:134" s="386" customFormat="1" ht="40.5" hidden="1" customHeight="1" x14ac:dyDescent="0.3">
      <c r="A1596" s="1776">
        <v>2026</v>
      </c>
      <c r="B1596" s="1776">
        <v>479</v>
      </c>
      <c r="C1596" s="1776" t="s">
        <v>58</v>
      </c>
      <c r="D1596" s="1776">
        <v>3000654</v>
      </c>
      <c r="E1596" s="1776">
        <v>5005023</v>
      </c>
      <c r="F1596" s="1776" t="s">
        <v>990</v>
      </c>
      <c r="G1596" s="1776" t="s">
        <v>3543</v>
      </c>
      <c r="H1596" s="1776">
        <v>97</v>
      </c>
      <c r="I1596" s="1777" t="s">
        <v>992</v>
      </c>
      <c r="J1596" s="1778" t="s">
        <v>10</v>
      </c>
      <c r="K1596" s="1778" t="s">
        <v>60</v>
      </c>
      <c r="L1596" s="1776" t="str">
        <f t="shared" si="1392"/>
        <v>2.3</v>
      </c>
      <c r="M1596" s="1779" t="s">
        <v>62</v>
      </c>
      <c r="N1596" s="1779"/>
      <c r="O1596" s="1776" t="s">
        <v>1005</v>
      </c>
      <c r="P1596" s="1776" t="s">
        <v>65</v>
      </c>
      <c r="Q1596" s="1780">
        <v>1</v>
      </c>
      <c r="R1596" s="515">
        <v>7000</v>
      </c>
      <c r="S1596" s="1776"/>
      <c r="T1596" s="1776"/>
      <c r="U1596" s="1776">
        <v>30</v>
      </c>
      <c r="V1596" s="1776">
        <v>30</v>
      </c>
      <c r="W1596" s="397"/>
      <c r="X1596" s="397"/>
      <c r="Y1596" s="397"/>
      <c r="Z1596" s="397"/>
      <c r="AA1596" s="397"/>
      <c r="AB1596" s="397"/>
      <c r="AC1596" s="397"/>
      <c r="AD1596" s="397"/>
      <c r="AE1596" s="396"/>
      <c r="AF1596" s="501">
        <f t="shared" si="1393"/>
        <v>0</v>
      </c>
      <c r="AG1596" s="369">
        <f t="shared" si="1394"/>
        <v>0</v>
      </c>
      <c r="AH1596" s="369">
        <f t="shared" si="1395"/>
        <v>7000</v>
      </c>
      <c r="AI1596" s="369">
        <f t="shared" si="1396"/>
        <v>7000</v>
      </c>
      <c r="AJ1596" s="369">
        <f t="shared" si="1397"/>
        <v>0</v>
      </c>
      <c r="AK1596" s="369">
        <f t="shared" si="1398"/>
        <v>0</v>
      </c>
      <c r="AL1596" s="369">
        <f t="shared" si="1399"/>
        <v>0</v>
      </c>
      <c r="AM1596" s="369">
        <f t="shared" si="1400"/>
        <v>0</v>
      </c>
      <c r="AN1596" s="369">
        <f t="shared" si="1401"/>
        <v>0</v>
      </c>
      <c r="AO1596" s="369">
        <f t="shared" si="1402"/>
        <v>0</v>
      </c>
      <c r="AP1596" s="369">
        <f t="shared" si="1403"/>
        <v>0</v>
      </c>
      <c r="AQ1596" s="492">
        <f t="shared" si="1404"/>
        <v>0</v>
      </c>
      <c r="AR1596" s="399">
        <f t="shared" si="1410"/>
        <v>14000</v>
      </c>
      <c r="AS1596" s="896" t="s">
        <v>994</v>
      </c>
      <c r="AT1596" s="897"/>
      <c r="AU1596" s="897" t="s">
        <v>3535</v>
      </c>
      <c r="AV1596" s="897" t="s">
        <v>3536</v>
      </c>
      <c r="AW1596" s="940">
        <v>46058</v>
      </c>
      <c r="AX1596" s="897" t="s">
        <v>3537</v>
      </c>
      <c r="AY1596" s="940">
        <v>46078</v>
      </c>
      <c r="AZ1596" s="897"/>
      <c r="BA1596" s="898" t="s">
        <v>3538</v>
      </c>
      <c r="BB1596" s="899" t="s">
        <v>995</v>
      </c>
      <c r="BC1596" s="897" t="s">
        <v>3539</v>
      </c>
      <c r="BD1596" s="897" t="s">
        <v>3540</v>
      </c>
      <c r="BE1596" s="896" t="s">
        <v>3541</v>
      </c>
      <c r="BF1596" s="940">
        <v>46079</v>
      </c>
      <c r="BG1596" s="897"/>
      <c r="BH1596" s="687"/>
      <c r="BI1596" s="687"/>
      <c r="BJ1596" s="896"/>
      <c r="BK1596" s="687"/>
      <c r="BL1596" s="373"/>
      <c r="BM1596" s="373"/>
      <c r="BN1596" s="687">
        <v>2014</v>
      </c>
      <c r="BO1596" s="903"/>
      <c r="BP1596" s="903" t="s">
        <v>3532</v>
      </c>
      <c r="BQ1596" s="903" t="s">
        <v>3544</v>
      </c>
      <c r="BR1596" s="903"/>
      <c r="BS1596" s="336" t="s">
        <v>1006</v>
      </c>
      <c r="BT1596" s="336" t="s">
        <v>1007</v>
      </c>
      <c r="BU1596" s="336" t="s">
        <v>1008</v>
      </c>
      <c r="BV1596" s="474">
        <v>72077416</v>
      </c>
      <c r="BW1596" s="472">
        <v>10720774165</v>
      </c>
      <c r="BX1596" s="906">
        <v>7000</v>
      </c>
      <c r="BY1596" s="907">
        <v>46082</v>
      </c>
      <c r="BZ1596" s="907">
        <v>46142</v>
      </c>
      <c r="CA1596" s="897"/>
      <c r="CB1596" s="897"/>
      <c r="CC1596" s="897"/>
      <c r="CD1596" s="897"/>
      <c r="CE1596" s="897"/>
      <c r="CF1596" s="897"/>
      <c r="CG1596" s="897"/>
      <c r="CH1596" s="897"/>
      <c r="CI1596" s="897"/>
      <c r="CJ1596" s="897"/>
      <c r="CK1596" s="897"/>
      <c r="CL1596" s="897"/>
      <c r="CM1596" s="897"/>
      <c r="CN1596" s="897"/>
      <c r="CO1596" s="897"/>
      <c r="CP1596" s="897"/>
      <c r="CQ1596" s="897"/>
      <c r="CR1596" s="897"/>
      <c r="CS1596" s="897"/>
      <c r="CT1596" s="897">
        <v>30</v>
      </c>
      <c r="CU1596" s="946">
        <v>7000</v>
      </c>
      <c r="CV1596" s="897">
        <v>30</v>
      </c>
      <c r="CW1596" s="946">
        <v>7000</v>
      </c>
      <c r="CX1596" s="897">
        <v>30</v>
      </c>
      <c r="CY1596" s="946">
        <v>7000</v>
      </c>
      <c r="CZ1596" s="897"/>
      <c r="DA1596" s="897"/>
      <c r="DB1596" s="897"/>
      <c r="DC1596" s="897">
        <f t="shared" si="1406"/>
        <v>30</v>
      </c>
      <c r="DD1596" s="946">
        <f t="shared" si="1407"/>
        <v>7000</v>
      </c>
      <c r="DE1596" s="897">
        <v>30</v>
      </c>
      <c r="DF1596" s="946">
        <f t="shared" si="1408"/>
        <v>7000</v>
      </c>
      <c r="DG1596" s="897">
        <v>30</v>
      </c>
      <c r="DH1596" s="946">
        <f t="shared" si="1409"/>
        <v>7000</v>
      </c>
      <c r="DI1596" s="897"/>
      <c r="DJ1596" s="898"/>
      <c r="DK1596" s="898"/>
      <c r="DL1596" s="898"/>
      <c r="DM1596" s="898"/>
      <c r="DN1596" s="898"/>
      <c r="DO1596" s="898"/>
      <c r="DP1596" s="898"/>
      <c r="DQ1596" s="898"/>
      <c r="DR1596" s="898"/>
      <c r="DS1596" s="898"/>
      <c r="DT1596" s="897"/>
      <c r="DU1596" s="909">
        <f t="shared" si="1414"/>
        <v>14000</v>
      </c>
      <c r="DV1596" s="633">
        <f t="shared" si="1390"/>
        <v>14000</v>
      </c>
      <c r="DW1596" s="633">
        <f t="shared" si="1391"/>
        <v>14000</v>
      </c>
      <c r="DX1596" s="633">
        <f t="shared" si="1363"/>
        <v>0</v>
      </c>
      <c r="DY1596" s="633">
        <f t="shared" si="1364"/>
        <v>0</v>
      </c>
      <c r="DZ1596" s="897"/>
      <c r="EA1596" s="897"/>
      <c r="EB1596" s="897"/>
      <c r="EC1596" s="897"/>
      <c r="ED1596" s="897"/>
    </row>
    <row r="1597" spans="1:134" s="1821" customFormat="1" ht="49.5" hidden="1" x14ac:dyDescent="0.3">
      <c r="A1597" s="1816">
        <v>2026</v>
      </c>
      <c r="B1597" s="1816">
        <v>479</v>
      </c>
      <c r="C1597" s="1816" t="s">
        <v>58</v>
      </c>
      <c r="D1597" s="1816">
        <v>3000654</v>
      </c>
      <c r="E1597" s="1816">
        <v>5005023</v>
      </c>
      <c r="F1597" s="1816" t="s">
        <v>990</v>
      </c>
      <c r="G1597" s="1816" t="s">
        <v>3543</v>
      </c>
      <c r="H1597" s="1816">
        <v>97</v>
      </c>
      <c r="I1597" s="1817" t="s">
        <v>992</v>
      </c>
      <c r="J1597" s="1818" t="s">
        <v>10</v>
      </c>
      <c r="K1597" s="1818" t="s">
        <v>60</v>
      </c>
      <c r="L1597" s="1816" t="str">
        <f t="shared" si="1392"/>
        <v>2.3</v>
      </c>
      <c r="M1597" s="1819" t="s">
        <v>62</v>
      </c>
      <c r="N1597" s="1819"/>
      <c r="O1597" s="1837" t="s">
        <v>4060</v>
      </c>
      <c r="P1597" s="1816" t="s">
        <v>65</v>
      </c>
      <c r="Q1597" s="1820">
        <v>1</v>
      </c>
      <c r="R1597" s="396">
        <v>3500</v>
      </c>
      <c r="S1597" s="1776"/>
      <c r="T1597" s="1776"/>
      <c r="U1597" s="1776"/>
      <c r="V1597" s="1776">
        <v>30</v>
      </c>
      <c r="W1597" s="397"/>
      <c r="X1597" s="397"/>
      <c r="Y1597" s="397"/>
      <c r="Z1597" s="397"/>
      <c r="AA1597" s="397"/>
      <c r="AB1597" s="397"/>
      <c r="AC1597" s="397"/>
      <c r="AD1597" s="397"/>
      <c r="AE1597" s="396"/>
      <c r="AF1597" s="501">
        <f t="shared" si="1393"/>
        <v>0</v>
      </c>
      <c r="AG1597" s="369">
        <f t="shared" si="1394"/>
        <v>0</v>
      </c>
      <c r="AH1597" s="369">
        <f t="shared" si="1395"/>
        <v>0</v>
      </c>
      <c r="AI1597" s="369">
        <f t="shared" si="1396"/>
        <v>3500</v>
      </c>
      <c r="AJ1597" s="369">
        <f t="shared" si="1397"/>
        <v>0</v>
      </c>
      <c r="AK1597" s="369">
        <f t="shared" si="1398"/>
        <v>0</v>
      </c>
      <c r="AL1597" s="369">
        <f t="shared" si="1399"/>
        <v>0</v>
      </c>
      <c r="AM1597" s="369">
        <f t="shared" si="1400"/>
        <v>0</v>
      </c>
      <c r="AN1597" s="369">
        <f t="shared" si="1401"/>
        <v>0</v>
      </c>
      <c r="AO1597" s="369">
        <f t="shared" si="1402"/>
        <v>0</v>
      </c>
      <c r="AP1597" s="369">
        <f t="shared" si="1403"/>
        <v>0</v>
      </c>
      <c r="AQ1597" s="492">
        <f t="shared" si="1404"/>
        <v>0</v>
      </c>
      <c r="AR1597" s="398"/>
      <c r="AS1597" s="952" t="s">
        <v>994</v>
      </c>
      <c r="AT1597" s="953"/>
      <c r="AU1597" s="1117" t="s">
        <v>3535</v>
      </c>
      <c r="AV1597" s="1019" t="s">
        <v>3536</v>
      </c>
      <c r="AW1597" s="1206">
        <v>46058</v>
      </c>
      <c r="AX1597" s="1019" t="s">
        <v>3537</v>
      </c>
      <c r="AY1597" s="1206">
        <v>46078</v>
      </c>
      <c r="AZ1597" s="1141"/>
      <c r="BA1597" s="953" t="s">
        <v>3538</v>
      </c>
      <c r="BB1597" s="992" t="s">
        <v>1018</v>
      </c>
      <c r="BC1597" s="953"/>
      <c r="BD1597" s="953"/>
      <c r="BE1597" s="953"/>
      <c r="BF1597" s="958"/>
      <c r="BG1597" s="953"/>
      <c r="BH1597" s="1022"/>
      <c r="BI1597" s="1022"/>
      <c r="BJ1597" s="952"/>
      <c r="BK1597" s="1022"/>
      <c r="BL1597" s="955"/>
      <c r="BM1597" s="955"/>
      <c r="BN1597" s="1022"/>
      <c r="BO1597" s="956"/>
      <c r="BP1597" s="956"/>
      <c r="BQ1597" s="956"/>
      <c r="BR1597" s="956"/>
      <c r="BS1597" s="1802"/>
      <c r="BT1597" s="1802"/>
      <c r="BU1597" s="1802"/>
      <c r="BV1597" s="1834"/>
      <c r="BW1597" s="1835"/>
      <c r="BX1597" s="1014"/>
      <c r="BY1597" s="958"/>
      <c r="BZ1597" s="958"/>
      <c r="CA1597" s="953"/>
      <c r="CB1597" s="953"/>
      <c r="CC1597" s="953"/>
      <c r="CD1597" s="953"/>
      <c r="CE1597" s="953"/>
      <c r="CF1597" s="953"/>
      <c r="CG1597" s="953"/>
      <c r="CH1597" s="953"/>
      <c r="CI1597" s="953"/>
      <c r="CJ1597" s="953"/>
      <c r="CK1597" s="953"/>
      <c r="CL1597" s="953"/>
      <c r="CM1597" s="953"/>
      <c r="CN1597" s="953"/>
      <c r="CO1597" s="953"/>
      <c r="CP1597" s="953"/>
      <c r="CQ1597" s="953"/>
      <c r="CR1597" s="953"/>
      <c r="CS1597" s="953"/>
      <c r="CT1597" s="953"/>
      <c r="CU1597" s="995"/>
      <c r="CV1597" s="953"/>
      <c r="CW1597" s="995"/>
      <c r="CX1597" s="953"/>
      <c r="CY1597" s="995"/>
      <c r="CZ1597" s="953"/>
      <c r="DA1597" s="953"/>
      <c r="DB1597" s="953"/>
      <c r="DC1597" s="953">
        <f t="shared" si="1406"/>
        <v>30</v>
      </c>
      <c r="DD1597" s="995">
        <f t="shared" si="1407"/>
        <v>3500</v>
      </c>
      <c r="DE1597" s="953"/>
      <c r="DF1597" s="995">
        <f t="shared" si="1408"/>
        <v>0</v>
      </c>
      <c r="DG1597" s="953"/>
      <c r="DH1597" s="995">
        <f t="shared" si="1409"/>
        <v>0</v>
      </c>
      <c r="DI1597" s="953"/>
      <c r="DJ1597" s="963"/>
      <c r="DK1597" s="963"/>
      <c r="DL1597" s="963"/>
      <c r="DM1597" s="963"/>
      <c r="DN1597" s="963"/>
      <c r="DO1597" s="963"/>
      <c r="DP1597" s="963"/>
      <c r="DQ1597" s="963"/>
      <c r="DR1597" s="963"/>
      <c r="DS1597" s="963"/>
      <c r="DT1597" s="953"/>
      <c r="DU1597" s="961">
        <f t="shared" si="1414"/>
        <v>0</v>
      </c>
      <c r="DV1597" s="962">
        <f t="shared" si="1390"/>
        <v>0</v>
      </c>
      <c r="DW1597" s="962">
        <f t="shared" si="1391"/>
        <v>0</v>
      </c>
      <c r="DX1597" s="962">
        <f t="shared" si="1363"/>
        <v>0</v>
      </c>
      <c r="DY1597" s="962">
        <f t="shared" si="1364"/>
        <v>0</v>
      </c>
      <c r="DZ1597" s="953"/>
      <c r="EA1597" s="953"/>
      <c r="EB1597" s="953"/>
      <c r="EC1597" s="953"/>
      <c r="ED1597" s="953"/>
    </row>
    <row r="1598" spans="1:134" s="386" customFormat="1" ht="105.75" hidden="1" x14ac:dyDescent="0.3">
      <c r="A1598" s="1776">
        <v>2026</v>
      </c>
      <c r="B1598" s="1776">
        <v>479</v>
      </c>
      <c r="C1598" s="1776" t="s">
        <v>58</v>
      </c>
      <c r="D1598" s="1776">
        <v>3000654</v>
      </c>
      <c r="E1598" s="1776">
        <v>5005023</v>
      </c>
      <c r="F1598" s="1776" t="s">
        <v>990</v>
      </c>
      <c r="G1598" s="1776" t="s">
        <v>3543</v>
      </c>
      <c r="H1598" s="1776">
        <v>97</v>
      </c>
      <c r="I1598" s="1777" t="s">
        <v>992</v>
      </c>
      <c r="J1598" s="1778" t="s">
        <v>10</v>
      </c>
      <c r="K1598" s="1778" t="s">
        <v>60</v>
      </c>
      <c r="L1598" s="1776" t="str">
        <f t="shared" si="1392"/>
        <v>2.3</v>
      </c>
      <c r="M1598" s="1779" t="s">
        <v>62</v>
      </c>
      <c r="N1598" s="1779"/>
      <c r="O1598" s="606" t="s">
        <v>1701</v>
      </c>
      <c r="P1598" s="1776" t="s">
        <v>65</v>
      </c>
      <c r="Q1598" s="1780">
        <v>1</v>
      </c>
      <c r="R1598" s="515">
        <v>7000</v>
      </c>
      <c r="S1598" s="1776"/>
      <c r="T1598" s="1776"/>
      <c r="U1598" s="1776">
        <v>15</v>
      </c>
      <c r="V1598" s="1776">
        <v>30</v>
      </c>
      <c r="W1598" s="397"/>
      <c r="X1598" s="397"/>
      <c r="Y1598" s="397"/>
      <c r="Z1598" s="397"/>
      <c r="AA1598" s="397"/>
      <c r="AB1598" s="397"/>
      <c r="AC1598" s="397"/>
      <c r="AD1598" s="397"/>
      <c r="AE1598" s="396"/>
      <c r="AF1598" s="501">
        <f t="shared" si="1393"/>
        <v>0</v>
      </c>
      <c r="AG1598" s="369">
        <f t="shared" si="1394"/>
        <v>0</v>
      </c>
      <c r="AH1598" s="369">
        <f t="shared" si="1395"/>
        <v>3500</v>
      </c>
      <c r="AI1598" s="369">
        <f t="shared" si="1396"/>
        <v>7000</v>
      </c>
      <c r="AJ1598" s="369">
        <f t="shared" si="1397"/>
        <v>0</v>
      </c>
      <c r="AK1598" s="369">
        <f t="shared" si="1398"/>
        <v>0</v>
      </c>
      <c r="AL1598" s="369">
        <f t="shared" si="1399"/>
        <v>0</v>
      </c>
      <c r="AM1598" s="369">
        <f t="shared" si="1400"/>
        <v>0</v>
      </c>
      <c r="AN1598" s="369">
        <f t="shared" si="1401"/>
        <v>0</v>
      </c>
      <c r="AO1598" s="369">
        <f t="shared" si="1402"/>
        <v>0</v>
      </c>
      <c r="AP1598" s="369">
        <f t="shared" si="1403"/>
        <v>0</v>
      </c>
      <c r="AQ1598" s="492">
        <f t="shared" si="1404"/>
        <v>0</v>
      </c>
      <c r="AR1598" s="399">
        <f>+ROUNDUP(SUM(AF1598:AQ1598),0)</f>
        <v>10500</v>
      </c>
      <c r="AS1598" s="896" t="s">
        <v>994</v>
      </c>
      <c r="AT1598" s="897"/>
      <c r="AU1598" s="897" t="s">
        <v>3535</v>
      </c>
      <c r="AV1598" s="897" t="s">
        <v>3536</v>
      </c>
      <c r="AW1598" s="940">
        <v>46058</v>
      </c>
      <c r="AX1598" s="897" t="s">
        <v>3537</v>
      </c>
      <c r="AY1598" s="940">
        <v>46078</v>
      </c>
      <c r="AZ1598" s="897"/>
      <c r="BA1598" s="898" t="s">
        <v>3538</v>
      </c>
      <c r="BB1598" s="899" t="s">
        <v>995</v>
      </c>
      <c r="BC1598" s="897" t="s">
        <v>3545</v>
      </c>
      <c r="BD1598" s="897" t="s">
        <v>3546</v>
      </c>
      <c r="BE1598" s="897" t="s">
        <v>3547</v>
      </c>
      <c r="BF1598" s="940">
        <v>46086</v>
      </c>
      <c r="BG1598" s="897"/>
      <c r="BH1598" s="687"/>
      <c r="BI1598" s="687"/>
      <c r="BJ1598" s="896"/>
      <c r="BK1598" s="687"/>
      <c r="BL1598" s="373"/>
      <c r="BM1598" s="373"/>
      <c r="BN1598" s="687">
        <v>5474</v>
      </c>
      <c r="BO1598" s="903"/>
      <c r="BP1598" s="903" t="s">
        <v>3458</v>
      </c>
      <c r="BQ1598" s="903"/>
      <c r="BR1598" s="903"/>
      <c r="BS1598" s="336" t="s">
        <v>1704</v>
      </c>
      <c r="BT1598" s="336" t="s">
        <v>1049</v>
      </c>
      <c r="BU1598" s="336" t="s">
        <v>1705</v>
      </c>
      <c r="BV1598" s="546">
        <v>10677149</v>
      </c>
      <c r="BW1598" s="521">
        <v>10106771494</v>
      </c>
      <c r="BX1598" s="906">
        <v>7000</v>
      </c>
      <c r="BY1598" s="940">
        <v>46097</v>
      </c>
      <c r="BZ1598" s="940">
        <v>46142</v>
      </c>
      <c r="CA1598" s="897"/>
      <c r="CB1598" s="897"/>
      <c r="CC1598" s="897"/>
      <c r="CD1598" s="897"/>
      <c r="CE1598" s="897"/>
      <c r="CF1598" s="897"/>
      <c r="CG1598" s="897"/>
      <c r="CH1598" s="897"/>
      <c r="CI1598" s="897"/>
      <c r="CJ1598" s="897"/>
      <c r="CK1598" s="897"/>
      <c r="CL1598" s="897"/>
      <c r="CM1598" s="897"/>
      <c r="CN1598" s="897"/>
      <c r="CO1598" s="897"/>
      <c r="CP1598" s="897"/>
      <c r="CQ1598" s="897"/>
      <c r="CR1598" s="897"/>
      <c r="CS1598" s="897"/>
      <c r="CT1598" s="897">
        <v>15</v>
      </c>
      <c r="CU1598" s="909">
        <f>AH1598</f>
        <v>3500</v>
      </c>
      <c r="CV1598" s="897">
        <v>15</v>
      </c>
      <c r="CW1598" s="633">
        <f>(R1598/30*CV1598)*Q1598</f>
        <v>3500</v>
      </c>
      <c r="CX1598" s="897">
        <v>15</v>
      </c>
      <c r="CY1598" s="633">
        <f>(R1598/30*CX1598)*Q1598</f>
        <v>3500</v>
      </c>
      <c r="CZ1598" s="897"/>
      <c r="DA1598" s="897"/>
      <c r="DB1598" s="897"/>
      <c r="DC1598" s="897">
        <f t="shared" si="1406"/>
        <v>30</v>
      </c>
      <c r="DD1598" s="946">
        <f t="shared" si="1407"/>
        <v>7000</v>
      </c>
      <c r="DE1598" s="897">
        <v>30</v>
      </c>
      <c r="DF1598" s="946">
        <f t="shared" si="1408"/>
        <v>7000</v>
      </c>
      <c r="DG1598" s="897">
        <v>30</v>
      </c>
      <c r="DH1598" s="946">
        <f t="shared" si="1409"/>
        <v>7000</v>
      </c>
      <c r="DI1598" s="897"/>
      <c r="DJ1598" s="898"/>
      <c r="DK1598" s="898"/>
      <c r="DL1598" s="898"/>
      <c r="DM1598" s="898"/>
      <c r="DN1598" s="898"/>
      <c r="DO1598" s="898"/>
      <c r="DP1598" s="898"/>
      <c r="DQ1598" s="898"/>
      <c r="DR1598" s="898"/>
      <c r="DS1598" s="898"/>
      <c r="DT1598" s="897"/>
      <c r="DU1598" s="909">
        <f t="shared" si="1414"/>
        <v>10500</v>
      </c>
      <c r="DV1598" s="633">
        <f t="shared" ref="DV1598:DV1629" si="1415">CE1598+CN1598+CW1598+DF1598</f>
        <v>10500</v>
      </c>
      <c r="DW1598" s="633">
        <f t="shared" ref="DW1598:DW1629" si="1416">CG1598+CP1598+CY1598+DH1598</f>
        <v>10500</v>
      </c>
      <c r="DX1598" s="633">
        <f t="shared" si="1363"/>
        <v>0</v>
      </c>
      <c r="DY1598" s="633">
        <f t="shared" si="1364"/>
        <v>0</v>
      </c>
      <c r="DZ1598" s="897"/>
      <c r="EA1598" s="897"/>
      <c r="EB1598" s="897"/>
      <c r="EC1598" s="897"/>
      <c r="ED1598" s="897"/>
    </row>
    <row r="1599" spans="1:134" s="1959" customFormat="1" ht="16.5" hidden="1" x14ac:dyDescent="0.3">
      <c r="A1599" s="1947">
        <v>2026</v>
      </c>
      <c r="B1599" s="1816">
        <v>479</v>
      </c>
      <c r="C1599" s="1816" t="s">
        <v>58</v>
      </c>
      <c r="D1599" s="1816">
        <v>3000654</v>
      </c>
      <c r="E1599" s="1816">
        <v>5005023</v>
      </c>
      <c r="F1599" s="1816" t="s">
        <v>990</v>
      </c>
      <c r="G1599" s="1947" t="s">
        <v>3543</v>
      </c>
      <c r="H1599" s="1947">
        <v>97</v>
      </c>
      <c r="I1599" s="1817" t="s">
        <v>992</v>
      </c>
      <c r="J1599" s="1818" t="s">
        <v>10</v>
      </c>
      <c r="K1599" s="1818" t="s">
        <v>60</v>
      </c>
      <c r="L1599" s="1816" t="str">
        <f t="shared" ref="L1599:L1603" si="1417">+MID(M1599,1,3)</f>
        <v>2.3</v>
      </c>
      <c r="M1599" s="1948" t="s">
        <v>62</v>
      </c>
      <c r="N1599" s="1819"/>
      <c r="O1599" s="2449" t="s">
        <v>1020</v>
      </c>
      <c r="P1599" s="1947" t="s">
        <v>65</v>
      </c>
      <c r="Q1599" s="1949">
        <v>1</v>
      </c>
      <c r="R1599" s="2104">
        <v>6000</v>
      </c>
      <c r="S1599" s="2101"/>
      <c r="T1599" s="2101"/>
      <c r="U1599" s="2192">
        <v>30</v>
      </c>
      <c r="V1599" s="2187">
        <v>30</v>
      </c>
      <c r="W1599" s="2105"/>
      <c r="X1599" s="397"/>
      <c r="Y1599" s="397"/>
      <c r="Z1599" s="397"/>
      <c r="AA1599" s="397"/>
      <c r="AB1599" s="397"/>
      <c r="AC1599" s="397"/>
      <c r="AD1599" s="397"/>
      <c r="AE1599" s="2104"/>
      <c r="AF1599" s="501">
        <f t="shared" si="1393"/>
        <v>0</v>
      </c>
      <c r="AG1599" s="369">
        <f t="shared" si="1394"/>
        <v>0</v>
      </c>
      <c r="AH1599" s="369">
        <f t="shared" si="1395"/>
        <v>6000</v>
      </c>
      <c r="AI1599" s="369">
        <f t="shared" si="1396"/>
        <v>6000</v>
      </c>
      <c r="AJ1599" s="369">
        <f t="shared" si="1397"/>
        <v>0</v>
      </c>
      <c r="AK1599" s="369">
        <f t="shared" si="1398"/>
        <v>0</v>
      </c>
      <c r="AL1599" s="369">
        <f t="shared" si="1399"/>
        <v>0</v>
      </c>
      <c r="AM1599" s="369">
        <f t="shared" si="1400"/>
        <v>0</v>
      </c>
      <c r="AN1599" s="369">
        <f t="shared" si="1401"/>
        <v>0</v>
      </c>
      <c r="AO1599" s="369">
        <f t="shared" si="1402"/>
        <v>0</v>
      </c>
      <c r="AP1599" s="369">
        <f t="shared" si="1403"/>
        <v>0</v>
      </c>
      <c r="AQ1599" s="492">
        <f t="shared" si="1404"/>
        <v>0</v>
      </c>
      <c r="AR1599" s="2100"/>
      <c r="AS1599" s="1953" t="s">
        <v>994</v>
      </c>
      <c r="AT1599" s="953"/>
      <c r="AU1599" s="1117" t="s">
        <v>3535</v>
      </c>
      <c r="AV1599" s="1019" t="s">
        <v>3536</v>
      </c>
      <c r="AW1599" s="1206">
        <v>46058</v>
      </c>
      <c r="AX1599" s="1019" t="s">
        <v>3537</v>
      </c>
      <c r="AY1599" s="1206">
        <v>46078</v>
      </c>
      <c r="AZ1599" s="1141"/>
      <c r="BA1599" s="953" t="s">
        <v>3538</v>
      </c>
      <c r="BB1599" s="614" t="s">
        <v>1021</v>
      </c>
      <c r="BC1599" s="953"/>
      <c r="BD1599" s="953"/>
      <c r="BE1599" s="953"/>
      <c r="BF1599" s="958">
        <v>46083</v>
      </c>
      <c r="BG1599" s="953"/>
      <c r="BH1599" s="1022"/>
      <c r="BI1599" s="1022"/>
      <c r="BJ1599" s="952"/>
      <c r="BK1599" s="1022"/>
      <c r="BL1599" s="955"/>
      <c r="BM1599" s="955"/>
      <c r="BN1599" s="1022"/>
      <c r="BO1599" s="956"/>
      <c r="BP1599" s="956"/>
      <c r="BQ1599" s="2215"/>
      <c r="BR1599" s="2215"/>
      <c r="BS1599" s="2087"/>
      <c r="BT1599" s="1802"/>
      <c r="BU1599" s="1802"/>
      <c r="BV1599" s="1834"/>
      <c r="BW1599" s="1835"/>
      <c r="BX1599" s="1014"/>
      <c r="BY1599" s="958"/>
      <c r="BZ1599" s="958"/>
      <c r="CA1599" s="953"/>
      <c r="CB1599" s="953"/>
      <c r="CC1599" s="953"/>
      <c r="CD1599" s="953"/>
      <c r="CE1599" s="953"/>
      <c r="CF1599" s="953"/>
      <c r="CG1599" s="953"/>
      <c r="CH1599" s="953"/>
      <c r="CI1599" s="953"/>
      <c r="CJ1599" s="953"/>
      <c r="CK1599" s="953"/>
      <c r="CL1599" s="953"/>
      <c r="CM1599" s="953"/>
      <c r="CN1599" s="953"/>
      <c r="CO1599" s="953"/>
      <c r="CP1599" s="953"/>
      <c r="CQ1599" s="953"/>
      <c r="CR1599" s="953"/>
      <c r="CS1599" s="953"/>
      <c r="CT1599" s="953"/>
      <c r="CU1599" s="995"/>
      <c r="CV1599" s="953"/>
      <c r="CW1599" s="995"/>
      <c r="CX1599" s="953"/>
      <c r="CY1599" s="995"/>
      <c r="CZ1599" s="953"/>
      <c r="DA1599" s="953"/>
      <c r="DB1599" s="953"/>
      <c r="DC1599" s="953">
        <f t="shared" si="1406"/>
        <v>30</v>
      </c>
      <c r="DD1599" s="995">
        <f t="shared" si="1407"/>
        <v>6000</v>
      </c>
      <c r="DE1599" s="953"/>
      <c r="DF1599" s="995">
        <f t="shared" si="1408"/>
        <v>0</v>
      </c>
      <c r="DG1599" s="953"/>
      <c r="DH1599" s="995">
        <f t="shared" si="1409"/>
        <v>0</v>
      </c>
      <c r="DI1599" s="953"/>
      <c r="DJ1599" s="963"/>
      <c r="DK1599" s="963"/>
      <c r="DL1599" s="963"/>
      <c r="DM1599" s="963"/>
      <c r="DN1599" s="963"/>
      <c r="DO1599" s="963"/>
      <c r="DP1599" s="963"/>
      <c r="DQ1599" s="963"/>
      <c r="DR1599" s="963"/>
      <c r="DS1599" s="963"/>
      <c r="DT1599" s="1956"/>
      <c r="DU1599" s="2074">
        <f t="shared" si="1414"/>
        <v>0</v>
      </c>
      <c r="DV1599" s="2075">
        <f t="shared" si="1415"/>
        <v>0</v>
      </c>
      <c r="DW1599" s="2075">
        <f t="shared" si="1416"/>
        <v>0</v>
      </c>
      <c r="DX1599" s="2075">
        <f t="shared" ref="DX1599:DX1635" si="1418">DU1599-DV1599</f>
        <v>0</v>
      </c>
      <c r="DY1599" s="2075">
        <f t="shared" ref="DY1599:DY1662" si="1419">DU1599-DW1599</f>
        <v>0</v>
      </c>
      <c r="DZ1599" s="1956"/>
      <c r="EA1599" s="1956"/>
      <c r="EB1599" s="1956"/>
      <c r="EC1599" s="1956"/>
      <c r="ED1599" s="1956"/>
    </row>
    <row r="1600" spans="1:134" s="1154" customFormat="1" ht="105.75" hidden="1" x14ac:dyDescent="0.3">
      <c r="A1600" s="1797">
        <v>2026</v>
      </c>
      <c r="B1600" s="1797">
        <v>479</v>
      </c>
      <c r="C1600" s="1797" t="s">
        <v>58</v>
      </c>
      <c r="D1600" s="1797">
        <v>3000654</v>
      </c>
      <c r="E1600" s="1797">
        <v>5005023</v>
      </c>
      <c r="F1600" s="1797" t="s">
        <v>990</v>
      </c>
      <c r="G1600" s="1797" t="s">
        <v>3543</v>
      </c>
      <c r="H1600" s="1797">
        <v>97</v>
      </c>
      <c r="I1600" s="1798" t="s">
        <v>992</v>
      </c>
      <c r="J1600" s="1799" t="s">
        <v>10</v>
      </c>
      <c r="K1600" s="1799" t="s">
        <v>60</v>
      </c>
      <c r="L1600" s="1797" t="str">
        <f t="shared" si="1417"/>
        <v>2.3</v>
      </c>
      <c r="M1600" s="1800" t="s">
        <v>62</v>
      </c>
      <c r="N1600" s="1800"/>
      <c r="O1600" s="1797" t="s">
        <v>1022</v>
      </c>
      <c r="P1600" s="1797" t="s">
        <v>65</v>
      </c>
      <c r="Q1600" s="1801">
        <v>1</v>
      </c>
      <c r="R1600" s="515">
        <v>6000</v>
      </c>
      <c r="S1600" s="1776"/>
      <c r="T1600" s="1776"/>
      <c r="U1600" s="1776">
        <v>15</v>
      </c>
      <c r="V1600" s="1776">
        <v>30</v>
      </c>
      <c r="W1600" s="397"/>
      <c r="X1600" s="397"/>
      <c r="Y1600" s="397"/>
      <c r="Z1600" s="397"/>
      <c r="AA1600" s="397"/>
      <c r="AB1600" s="397"/>
      <c r="AC1600" s="397"/>
      <c r="AD1600" s="397"/>
      <c r="AE1600" s="396"/>
      <c r="AF1600" s="501">
        <f t="shared" si="1393"/>
        <v>0</v>
      </c>
      <c r="AG1600" s="369">
        <f t="shared" si="1394"/>
        <v>0</v>
      </c>
      <c r="AH1600" s="369">
        <f t="shared" si="1395"/>
        <v>3000</v>
      </c>
      <c r="AI1600" s="369">
        <f t="shared" si="1396"/>
        <v>6000</v>
      </c>
      <c r="AJ1600" s="369">
        <f t="shared" si="1397"/>
        <v>0</v>
      </c>
      <c r="AK1600" s="369">
        <f t="shared" si="1398"/>
        <v>0</v>
      </c>
      <c r="AL1600" s="369">
        <f t="shared" si="1399"/>
        <v>0</v>
      </c>
      <c r="AM1600" s="369">
        <f t="shared" si="1400"/>
        <v>0</v>
      </c>
      <c r="AN1600" s="369">
        <f t="shared" si="1401"/>
        <v>0</v>
      </c>
      <c r="AO1600" s="369">
        <f t="shared" si="1402"/>
        <v>0</v>
      </c>
      <c r="AP1600" s="369">
        <f t="shared" si="1403"/>
        <v>0</v>
      </c>
      <c r="AQ1600" s="492">
        <f t="shared" si="1404"/>
        <v>0</v>
      </c>
      <c r="AR1600" s="399">
        <f>+ROUNDUP(SUM(AF1600:AQ1600),0)</f>
        <v>9000</v>
      </c>
      <c r="AS1600" s="983" t="s">
        <v>994</v>
      </c>
      <c r="AT1600" s="984"/>
      <c r="AU1600" s="984" t="s">
        <v>3535</v>
      </c>
      <c r="AV1600" s="984" t="s">
        <v>3536</v>
      </c>
      <c r="AW1600" s="997">
        <v>46058</v>
      </c>
      <c r="AX1600" s="984" t="s">
        <v>3537</v>
      </c>
      <c r="AY1600" s="997">
        <v>46078</v>
      </c>
      <c r="AZ1600" s="984"/>
      <c r="BA1600" s="989" t="s">
        <v>3538</v>
      </c>
      <c r="BB1600" s="998" t="s">
        <v>995</v>
      </c>
      <c r="BC1600" s="984" t="s">
        <v>3545</v>
      </c>
      <c r="BD1600" s="984" t="s">
        <v>3546</v>
      </c>
      <c r="BE1600" s="984" t="s">
        <v>3547</v>
      </c>
      <c r="BF1600" s="997">
        <v>46086</v>
      </c>
      <c r="BG1600" s="984"/>
      <c r="BH1600" s="698"/>
      <c r="BI1600" s="698"/>
      <c r="BJ1600" s="983"/>
      <c r="BK1600" s="698"/>
      <c r="BL1600" s="985"/>
      <c r="BM1600" s="985"/>
      <c r="BN1600" s="698">
        <v>5473</v>
      </c>
      <c r="BO1600" s="1000"/>
      <c r="BP1600" s="1000" t="s">
        <v>3458</v>
      </c>
      <c r="BQ1600" s="1000"/>
      <c r="BR1600" s="1000"/>
      <c r="BS1600" s="381" t="s">
        <v>1023</v>
      </c>
      <c r="BT1600" s="381" t="s">
        <v>1024</v>
      </c>
      <c r="BU1600" s="381" t="s">
        <v>1025</v>
      </c>
      <c r="BV1600" s="546">
        <v>25558709</v>
      </c>
      <c r="BW1600" s="521">
        <v>10255587094</v>
      </c>
      <c r="BX1600" s="1003">
        <v>6000</v>
      </c>
      <c r="BY1600" s="997">
        <v>46097</v>
      </c>
      <c r="BZ1600" s="997">
        <v>46142</v>
      </c>
      <c r="CA1600" s="984"/>
      <c r="CB1600" s="984"/>
      <c r="CC1600" s="984"/>
      <c r="CD1600" s="984"/>
      <c r="CE1600" s="984"/>
      <c r="CF1600" s="984"/>
      <c r="CG1600" s="984"/>
      <c r="CH1600" s="984"/>
      <c r="CI1600" s="984"/>
      <c r="CJ1600" s="984"/>
      <c r="CK1600" s="984"/>
      <c r="CL1600" s="984"/>
      <c r="CM1600" s="984"/>
      <c r="CN1600" s="984"/>
      <c r="CO1600" s="984"/>
      <c r="CP1600" s="984"/>
      <c r="CQ1600" s="984"/>
      <c r="CR1600" s="984"/>
      <c r="CS1600" s="984"/>
      <c r="CT1600" s="984">
        <v>15</v>
      </c>
      <c r="CU1600" s="987">
        <f>AH1600</f>
        <v>3000</v>
      </c>
      <c r="CV1600" s="984">
        <v>15</v>
      </c>
      <c r="CW1600" s="988">
        <f>(R1600/30*CV1600)*Q1600</f>
        <v>3000</v>
      </c>
      <c r="CX1600" s="984">
        <v>15</v>
      </c>
      <c r="CY1600" s="988">
        <f>(R1600/30*CX1600)*Q1600</f>
        <v>3000</v>
      </c>
      <c r="CZ1600" s="984"/>
      <c r="DA1600" s="984"/>
      <c r="DB1600" s="984"/>
      <c r="DC1600" s="984">
        <f t="shared" si="1406"/>
        <v>30</v>
      </c>
      <c r="DD1600" s="1083">
        <f t="shared" si="1407"/>
        <v>6000</v>
      </c>
      <c r="DE1600" s="984">
        <v>30</v>
      </c>
      <c r="DF1600" s="1083">
        <f t="shared" si="1408"/>
        <v>6000</v>
      </c>
      <c r="DG1600" s="984">
        <v>30</v>
      </c>
      <c r="DH1600" s="1083">
        <f t="shared" si="1409"/>
        <v>6000</v>
      </c>
      <c r="DI1600" s="984"/>
      <c r="DJ1600" s="989"/>
      <c r="DK1600" s="989"/>
      <c r="DL1600" s="989"/>
      <c r="DM1600" s="989"/>
      <c r="DN1600" s="989"/>
      <c r="DO1600" s="989"/>
      <c r="DP1600" s="989"/>
      <c r="DQ1600" s="989"/>
      <c r="DR1600" s="989"/>
      <c r="DS1600" s="989"/>
      <c r="DT1600" s="984"/>
      <c r="DU1600" s="987">
        <f t="shared" si="1414"/>
        <v>9000</v>
      </c>
      <c r="DV1600" s="988">
        <f t="shared" si="1415"/>
        <v>9000</v>
      </c>
      <c r="DW1600" s="988">
        <f t="shared" si="1416"/>
        <v>9000</v>
      </c>
      <c r="DX1600" s="988">
        <f t="shared" si="1418"/>
        <v>0</v>
      </c>
      <c r="DY1600" s="988">
        <f t="shared" si="1419"/>
        <v>0</v>
      </c>
      <c r="DZ1600" s="984"/>
      <c r="EA1600" s="984"/>
      <c r="EB1600" s="984"/>
      <c r="EC1600" s="984"/>
      <c r="ED1600" s="984"/>
    </row>
    <row r="1601" spans="1:134" s="2107" customFormat="1" ht="16.5" hidden="1" x14ac:dyDescent="0.3">
      <c r="A1601" s="2101">
        <v>2026</v>
      </c>
      <c r="B1601" s="1776">
        <v>479</v>
      </c>
      <c r="C1601" s="1776" t="s">
        <v>58</v>
      </c>
      <c r="D1601" s="1776">
        <v>3000654</v>
      </c>
      <c r="E1601" s="1776">
        <v>5005023</v>
      </c>
      <c r="F1601" s="1776" t="s">
        <v>990</v>
      </c>
      <c r="G1601" s="2101" t="s">
        <v>3543</v>
      </c>
      <c r="H1601" s="2101">
        <v>97</v>
      </c>
      <c r="I1601" s="1777" t="s">
        <v>992</v>
      </c>
      <c r="J1601" s="1778" t="s">
        <v>10</v>
      </c>
      <c r="K1601" s="1778" t="s">
        <v>60</v>
      </c>
      <c r="L1601" s="1776" t="str">
        <f t="shared" si="1417"/>
        <v>2.3</v>
      </c>
      <c r="M1601" s="2102" t="s">
        <v>62</v>
      </c>
      <c r="N1601" s="1779"/>
      <c r="O1601" s="2187" t="s">
        <v>1022</v>
      </c>
      <c r="P1601" s="2101" t="s">
        <v>65</v>
      </c>
      <c r="Q1601" s="2103">
        <v>1</v>
      </c>
      <c r="R1601" s="2242">
        <v>6000</v>
      </c>
      <c r="S1601" s="2101"/>
      <c r="T1601" s="2101"/>
      <c r="U1601" s="2192">
        <v>15</v>
      </c>
      <c r="V1601" s="2187">
        <v>30</v>
      </c>
      <c r="W1601" s="2105"/>
      <c r="X1601" s="397"/>
      <c r="Y1601" s="397"/>
      <c r="Z1601" s="397"/>
      <c r="AA1601" s="397"/>
      <c r="AB1601" s="397"/>
      <c r="AC1601" s="397"/>
      <c r="AD1601" s="397"/>
      <c r="AE1601" s="2104"/>
      <c r="AF1601" s="501">
        <f t="shared" si="1393"/>
        <v>0</v>
      </c>
      <c r="AG1601" s="369">
        <f t="shared" si="1394"/>
        <v>0</v>
      </c>
      <c r="AH1601" s="369">
        <f t="shared" si="1395"/>
        <v>3000</v>
      </c>
      <c r="AI1601" s="369">
        <f t="shared" si="1396"/>
        <v>6000</v>
      </c>
      <c r="AJ1601" s="369">
        <f t="shared" si="1397"/>
        <v>0</v>
      </c>
      <c r="AK1601" s="369">
        <f t="shared" si="1398"/>
        <v>0</v>
      </c>
      <c r="AL1601" s="369">
        <f t="shared" si="1399"/>
        <v>0</v>
      </c>
      <c r="AM1601" s="369">
        <f t="shared" si="1400"/>
        <v>0</v>
      </c>
      <c r="AN1601" s="369">
        <f t="shared" si="1401"/>
        <v>0</v>
      </c>
      <c r="AO1601" s="369">
        <f t="shared" si="1402"/>
        <v>0</v>
      </c>
      <c r="AP1601" s="369">
        <f t="shared" si="1403"/>
        <v>0</v>
      </c>
      <c r="AQ1601" s="492">
        <f t="shared" si="1404"/>
        <v>0</v>
      </c>
      <c r="AR1601" s="2243">
        <v>6000</v>
      </c>
      <c r="AS1601" s="1990" t="s">
        <v>994</v>
      </c>
      <c r="AT1601" s="897"/>
      <c r="AU1601" s="897" t="s">
        <v>3535</v>
      </c>
      <c r="AV1601" s="897" t="s">
        <v>3536</v>
      </c>
      <c r="AW1601" s="940">
        <v>46058</v>
      </c>
      <c r="AX1601" s="897" t="s">
        <v>3537</v>
      </c>
      <c r="AY1601" s="940">
        <v>46078</v>
      </c>
      <c r="AZ1601" s="897"/>
      <c r="BA1601" s="897" t="s">
        <v>3538</v>
      </c>
      <c r="BB1601" s="614" t="s">
        <v>1021</v>
      </c>
      <c r="BC1601" s="897"/>
      <c r="BD1601" s="897"/>
      <c r="BE1601" s="897"/>
      <c r="BF1601" s="940"/>
      <c r="BG1601" s="897"/>
      <c r="BH1601" s="687"/>
      <c r="BI1601" s="687"/>
      <c r="BJ1601" s="896"/>
      <c r="BK1601" s="687"/>
      <c r="BL1601" s="373"/>
      <c r="BM1601" s="373"/>
      <c r="BN1601" s="687"/>
      <c r="BO1601" s="928"/>
      <c r="BP1601" s="687"/>
      <c r="BQ1601" s="2152"/>
      <c r="BR1601" s="2152"/>
      <c r="BS1601" s="2106"/>
      <c r="BT1601" s="1781"/>
      <c r="BU1601" s="1781"/>
      <c r="BV1601" s="1834"/>
      <c r="BW1601" s="1835"/>
      <c r="BX1601" s="906"/>
      <c r="BY1601" s="940"/>
      <c r="BZ1601" s="940"/>
      <c r="CA1601" s="897"/>
      <c r="CB1601" s="897"/>
      <c r="CC1601" s="897"/>
      <c r="CD1601" s="897"/>
      <c r="CE1601" s="897"/>
      <c r="CF1601" s="897"/>
      <c r="CG1601" s="897"/>
      <c r="CH1601" s="897"/>
      <c r="CI1601" s="897"/>
      <c r="CJ1601" s="897"/>
      <c r="CK1601" s="897"/>
      <c r="CL1601" s="897"/>
      <c r="CM1601" s="897"/>
      <c r="CN1601" s="897"/>
      <c r="CO1601" s="897"/>
      <c r="CP1601" s="897"/>
      <c r="CQ1601" s="897"/>
      <c r="CR1601" s="897"/>
      <c r="CS1601" s="897"/>
      <c r="CT1601" s="897"/>
      <c r="CU1601" s="909">
        <f>AH1601</f>
        <v>3000</v>
      </c>
      <c r="CV1601" s="897"/>
      <c r="CW1601" s="633">
        <f>(R1601/30*CV1601)*Q1601</f>
        <v>0</v>
      </c>
      <c r="CX1601" s="897"/>
      <c r="CY1601" s="633">
        <f>(R1601/30*CX1601)*Q1601</f>
        <v>0</v>
      </c>
      <c r="CZ1601" s="897"/>
      <c r="DA1601" s="897"/>
      <c r="DB1601" s="897"/>
      <c r="DC1601" s="897">
        <f t="shared" si="1406"/>
        <v>30</v>
      </c>
      <c r="DD1601" s="946">
        <f t="shared" si="1407"/>
        <v>6000</v>
      </c>
      <c r="DE1601" s="897"/>
      <c r="DF1601" s="946">
        <f t="shared" si="1408"/>
        <v>0</v>
      </c>
      <c r="DG1601" s="897"/>
      <c r="DH1601" s="946">
        <f t="shared" si="1409"/>
        <v>0</v>
      </c>
      <c r="DI1601" s="897"/>
      <c r="DJ1601" s="898"/>
      <c r="DK1601" s="898"/>
      <c r="DL1601" s="898"/>
      <c r="DM1601" s="898"/>
      <c r="DN1601" s="898"/>
      <c r="DO1601" s="898"/>
      <c r="DP1601" s="898"/>
      <c r="DQ1601" s="898"/>
      <c r="DR1601" s="898"/>
      <c r="DS1601" s="898"/>
      <c r="DT1601" s="1995"/>
      <c r="DU1601" s="1996">
        <f t="shared" si="1414"/>
        <v>6000</v>
      </c>
      <c r="DV1601" s="1997">
        <f t="shared" si="1415"/>
        <v>0</v>
      </c>
      <c r="DW1601" s="1997">
        <f t="shared" si="1416"/>
        <v>0</v>
      </c>
      <c r="DX1601" s="1997">
        <f t="shared" si="1418"/>
        <v>6000</v>
      </c>
      <c r="DY1601" s="1997">
        <f t="shared" si="1419"/>
        <v>6000</v>
      </c>
      <c r="DZ1601" s="1995"/>
      <c r="EA1601" s="1995"/>
      <c r="EB1601" s="1995"/>
      <c r="EC1601" s="1995"/>
      <c r="ED1601" s="1995"/>
    </row>
    <row r="1602" spans="1:134" s="1761" customFormat="1" ht="42" hidden="1" customHeight="1" x14ac:dyDescent="0.3">
      <c r="A1602" s="1827">
        <v>2026</v>
      </c>
      <c r="B1602" s="1827">
        <v>479</v>
      </c>
      <c r="C1602" s="1827" t="s">
        <v>58</v>
      </c>
      <c r="D1602" s="1827">
        <v>3000654</v>
      </c>
      <c r="E1602" s="1827">
        <v>5005023</v>
      </c>
      <c r="F1602" s="1827" t="s">
        <v>990</v>
      </c>
      <c r="G1602" s="1827" t="s">
        <v>3543</v>
      </c>
      <c r="H1602" s="1827">
        <v>97</v>
      </c>
      <c r="I1602" s="1828" t="s">
        <v>992</v>
      </c>
      <c r="J1602" s="1829" t="s">
        <v>10</v>
      </c>
      <c r="K1602" s="1829" t="s">
        <v>60</v>
      </c>
      <c r="L1602" s="1827" t="str">
        <f t="shared" si="1417"/>
        <v>2.3</v>
      </c>
      <c r="M1602" s="1830" t="s">
        <v>62</v>
      </c>
      <c r="N1602" s="1830"/>
      <c r="O1602" s="1827" t="s">
        <v>1720</v>
      </c>
      <c r="P1602" s="1827" t="s">
        <v>65</v>
      </c>
      <c r="Q1602" s="1831">
        <v>1</v>
      </c>
      <c r="R1602" s="515">
        <v>7000</v>
      </c>
      <c r="S1602" s="1776"/>
      <c r="T1602" s="1776"/>
      <c r="U1602" s="1776">
        <v>30</v>
      </c>
      <c r="V1602" s="1776">
        <v>30</v>
      </c>
      <c r="W1602" s="397"/>
      <c r="X1602" s="397"/>
      <c r="Y1602" s="397"/>
      <c r="Z1602" s="397"/>
      <c r="AA1602" s="397"/>
      <c r="AB1602" s="397"/>
      <c r="AC1602" s="397"/>
      <c r="AD1602" s="397"/>
      <c r="AE1602" s="396"/>
      <c r="AF1602" s="501">
        <f t="shared" si="1393"/>
        <v>0</v>
      </c>
      <c r="AG1602" s="369">
        <f t="shared" si="1394"/>
        <v>0</v>
      </c>
      <c r="AH1602" s="369">
        <f t="shared" si="1395"/>
        <v>7000</v>
      </c>
      <c r="AI1602" s="369">
        <f t="shared" si="1396"/>
        <v>7000</v>
      </c>
      <c r="AJ1602" s="369">
        <f t="shared" si="1397"/>
        <v>0</v>
      </c>
      <c r="AK1602" s="369">
        <f t="shared" si="1398"/>
        <v>0</v>
      </c>
      <c r="AL1602" s="369">
        <f t="shared" si="1399"/>
        <v>0</v>
      </c>
      <c r="AM1602" s="369">
        <f t="shared" si="1400"/>
        <v>0</v>
      </c>
      <c r="AN1602" s="369">
        <f t="shared" si="1401"/>
        <v>0</v>
      </c>
      <c r="AO1602" s="369">
        <f t="shared" si="1402"/>
        <v>0</v>
      </c>
      <c r="AP1602" s="369">
        <f t="shared" si="1403"/>
        <v>0</v>
      </c>
      <c r="AQ1602" s="492">
        <f t="shared" si="1404"/>
        <v>0</v>
      </c>
      <c r="AR1602" s="399">
        <f>+ROUNDUP(SUM(AF1602:AQ1602),0)</f>
        <v>14000</v>
      </c>
      <c r="AS1602" s="971" t="s">
        <v>994</v>
      </c>
      <c r="AT1602" s="972"/>
      <c r="AU1602" s="972" t="s">
        <v>3535</v>
      </c>
      <c r="AV1602" s="972" t="s">
        <v>3536</v>
      </c>
      <c r="AW1602" s="1008">
        <v>46058</v>
      </c>
      <c r="AX1602" s="972" t="s">
        <v>3537</v>
      </c>
      <c r="AY1602" s="1008">
        <v>46078</v>
      </c>
      <c r="AZ1602" s="972"/>
      <c r="BA1602" s="977" t="s">
        <v>3538</v>
      </c>
      <c r="BB1602" s="1010" t="s">
        <v>995</v>
      </c>
      <c r="BC1602" s="972" t="s">
        <v>3539</v>
      </c>
      <c r="BD1602" s="972" t="s">
        <v>3540</v>
      </c>
      <c r="BE1602" s="971" t="s">
        <v>3541</v>
      </c>
      <c r="BF1602" s="1008">
        <v>46079</v>
      </c>
      <c r="BG1602" s="972"/>
      <c r="BH1602" s="694"/>
      <c r="BI1602" s="694"/>
      <c r="BJ1602" s="971"/>
      <c r="BK1602" s="694"/>
      <c r="BL1602" s="973"/>
      <c r="BM1602" s="973"/>
      <c r="BN1602" s="694">
        <v>2003</v>
      </c>
      <c r="BO1602" s="1011"/>
      <c r="BP1602" s="1011" t="s">
        <v>3532</v>
      </c>
      <c r="BQ1602" s="903" t="s">
        <v>3544</v>
      </c>
      <c r="BR1602" s="1011"/>
      <c r="BS1602" s="383" t="s">
        <v>1040</v>
      </c>
      <c r="BT1602" s="383" t="s">
        <v>1721</v>
      </c>
      <c r="BU1602" s="383" t="s">
        <v>1722</v>
      </c>
      <c r="BV1602" s="474">
        <v>70315387</v>
      </c>
      <c r="BW1602" s="472">
        <v>10703153874</v>
      </c>
      <c r="BX1602" s="1012">
        <v>7000</v>
      </c>
      <c r="BY1602" s="1013">
        <v>46082</v>
      </c>
      <c r="BZ1602" s="1013">
        <v>46142</v>
      </c>
      <c r="CA1602" s="972"/>
      <c r="CB1602" s="972"/>
      <c r="CC1602" s="972"/>
      <c r="CD1602" s="972"/>
      <c r="CE1602" s="972"/>
      <c r="CF1602" s="972"/>
      <c r="CG1602" s="972"/>
      <c r="CH1602" s="972"/>
      <c r="CI1602" s="972"/>
      <c r="CJ1602" s="972"/>
      <c r="CK1602" s="972"/>
      <c r="CL1602" s="972"/>
      <c r="CM1602" s="972"/>
      <c r="CN1602" s="972"/>
      <c r="CO1602" s="972"/>
      <c r="CP1602" s="972"/>
      <c r="CQ1602" s="972"/>
      <c r="CR1602" s="972"/>
      <c r="CS1602" s="972"/>
      <c r="CT1602" s="972">
        <v>30</v>
      </c>
      <c r="CU1602" s="1043">
        <v>7000</v>
      </c>
      <c r="CV1602" s="972">
        <v>30</v>
      </c>
      <c r="CW1602" s="1043">
        <v>7000</v>
      </c>
      <c r="CX1602" s="972">
        <v>30</v>
      </c>
      <c r="CY1602" s="1043">
        <v>7000</v>
      </c>
      <c r="CZ1602" s="972"/>
      <c r="DA1602" s="972"/>
      <c r="DB1602" s="972"/>
      <c r="DC1602" s="972">
        <f t="shared" si="1406"/>
        <v>30</v>
      </c>
      <c r="DD1602" s="1043">
        <f t="shared" si="1407"/>
        <v>7000</v>
      </c>
      <c r="DE1602" s="972">
        <v>30</v>
      </c>
      <c r="DF1602" s="1043">
        <f t="shared" si="1408"/>
        <v>7000</v>
      </c>
      <c r="DG1602" s="972">
        <v>30</v>
      </c>
      <c r="DH1602" s="1043">
        <f t="shared" si="1409"/>
        <v>7000</v>
      </c>
      <c r="DI1602" s="972"/>
      <c r="DJ1602" s="977"/>
      <c r="DK1602" s="977"/>
      <c r="DL1602" s="977"/>
      <c r="DM1602" s="977"/>
      <c r="DN1602" s="977"/>
      <c r="DO1602" s="977"/>
      <c r="DP1602" s="977"/>
      <c r="DQ1602" s="977"/>
      <c r="DR1602" s="977"/>
      <c r="DS1602" s="977"/>
      <c r="DT1602" s="972"/>
      <c r="DU1602" s="975">
        <f t="shared" si="1414"/>
        <v>14000</v>
      </c>
      <c r="DV1602" s="976">
        <f t="shared" si="1415"/>
        <v>14000</v>
      </c>
      <c r="DW1602" s="976">
        <f t="shared" si="1416"/>
        <v>14000</v>
      </c>
      <c r="DX1602" s="976">
        <f t="shared" si="1418"/>
        <v>0</v>
      </c>
      <c r="DY1602" s="976">
        <f t="shared" si="1419"/>
        <v>0</v>
      </c>
      <c r="DZ1602" s="972"/>
      <c r="EA1602" s="972"/>
      <c r="EB1602" s="972"/>
      <c r="EC1602" s="972"/>
      <c r="ED1602" s="972"/>
    </row>
    <row r="1603" spans="1:134" s="386" customFormat="1" ht="48.75" hidden="1" customHeight="1" x14ac:dyDescent="0.3">
      <c r="A1603" s="1776">
        <v>2026</v>
      </c>
      <c r="B1603" s="1776">
        <v>479</v>
      </c>
      <c r="C1603" s="1776" t="s">
        <v>58</v>
      </c>
      <c r="D1603" s="1776">
        <v>3000654</v>
      </c>
      <c r="E1603" s="1776">
        <v>5005023</v>
      </c>
      <c r="F1603" s="1776" t="s">
        <v>990</v>
      </c>
      <c r="G1603" s="1776" t="s">
        <v>3543</v>
      </c>
      <c r="H1603" s="1776">
        <v>97</v>
      </c>
      <c r="I1603" s="1777" t="s">
        <v>992</v>
      </c>
      <c r="J1603" s="1778" t="s">
        <v>10</v>
      </c>
      <c r="K1603" s="1778" t="s">
        <v>60</v>
      </c>
      <c r="L1603" s="1776" t="str">
        <f t="shared" si="1417"/>
        <v>2.3</v>
      </c>
      <c r="M1603" s="1779" t="s">
        <v>62</v>
      </c>
      <c r="N1603" s="1779"/>
      <c r="O1603" s="1776" t="s">
        <v>1027</v>
      </c>
      <c r="P1603" s="1776" t="s">
        <v>65</v>
      </c>
      <c r="Q1603" s="1780">
        <v>1</v>
      </c>
      <c r="R1603" s="515">
        <v>6000</v>
      </c>
      <c r="S1603" s="1776"/>
      <c r="T1603" s="1776"/>
      <c r="U1603" s="1776">
        <v>30</v>
      </c>
      <c r="V1603" s="1776">
        <v>30</v>
      </c>
      <c r="W1603" s="397"/>
      <c r="X1603" s="397"/>
      <c r="Y1603" s="397"/>
      <c r="Z1603" s="397"/>
      <c r="AA1603" s="397"/>
      <c r="AB1603" s="397"/>
      <c r="AC1603" s="397"/>
      <c r="AD1603" s="397"/>
      <c r="AE1603" s="396"/>
      <c r="AF1603" s="501">
        <f t="shared" si="1393"/>
        <v>0</v>
      </c>
      <c r="AG1603" s="369">
        <f t="shared" si="1394"/>
        <v>0</v>
      </c>
      <c r="AH1603" s="369">
        <f t="shared" si="1395"/>
        <v>6000</v>
      </c>
      <c r="AI1603" s="369">
        <f t="shared" si="1396"/>
        <v>6000</v>
      </c>
      <c r="AJ1603" s="369">
        <f t="shared" si="1397"/>
        <v>0</v>
      </c>
      <c r="AK1603" s="369">
        <f t="shared" si="1398"/>
        <v>0</v>
      </c>
      <c r="AL1603" s="369">
        <f t="shared" si="1399"/>
        <v>0</v>
      </c>
      <c r="AM1603" s="369">
        <f t="shared" si="1400"/>
        <v>0</v>
      </c>
      <c r="AN1603" s="369">
        <f t="shared" si="1401"/>
        <v>0</v>
      </c>
      <c r="AO1603" s="369">
        <f t="shared" si="1402"/>
        <v>0</v>
      </c>
      <c r="AP1603" s="369">
        <f t="shared" si="1403"/>
        <v>0</v>
      </c>
      <c r="AQ1603" s="492">
        <f t="shared" si="1404"/>
        <v>0</v>
      </c>
      <c r="AR1603" s="399">
        <f>+ROUNDUP(SUM(AF1603:AQ1603),0)</f>
        <v>12000</v>
      </c>
      <c r="AS1603" s="896" t="s">
        <v>994</v>
      </c>
      <c r="AT1603" s="897"/>
      <c r="AU1603" s="897" t="s">
        <v>3535</v>
      </c>
      <c r="AV1603" s="897" t="s">
        <v>3536</v>
      </c>
      <c r="AW1603" s="940">
        <v>46058</v>
      </c>
      <c r="AX1603" s="897" t="s">
        <v>3537</v>
      </c>
      <c r="AY1603" s="940">
        <v>46078</v>
      </c>
      <c r="AZ1603" s="897"/>
      <c r="BA1603" s="898" t="s">
        <v>3538</v>
      </c>
      <c r="BB1603" s="899" t="s">
        <v>995</v>
      </c>
      <c r="BC1603" s="897" t="s">
        <v>3539</v>
      </c>
      <c r="BD1603" s="897" t="s">
        <v>3540</v>
      </c>
      <c r="BE1603" s="896" t="s">
        <v>3541</v>
      </c>
      <c r="BF1603" s="940">
        <v>46079</v>
      </c>
      <c r="BG1603" s="897"/>
      <c r="BH1603" s="687"/>
      <c r="BI1603" s="687"/>
      <c r="BJ1603" s="896"/>
      <c r="BK1603" s="687"/>
      <c r="BL1603" s="373"/>
      <c r="BM1603" s="373"/>
      <c r="BN1603" s="687">
        <v>2006</v>
      </c>
      <c r="BO1603" s="903"/>
      <c r="BP1603" s="903" t="s">
        <v>3532</v>
      </c>
      <c r="BQ1603" s="903" t="s">
        <v>3544</v>
      </c>
      <c r="BR1603" s="903"/>
      <c r="BS1603" s="336" t="s">
        <v>1028</v>
      </c>
      <c r="BT1603" s="336" t="s">
        <v>1029</v>
      </c>
      <c r="BU1603" s="336" t="s">
        <v>1030</v>
      </c>
      <c r="BV1603" s="391">
        <v>44486257</v>
      </c>
      <c r="BW1603" s="472">
        <v>10444862578</v>
      </c>
      <c r="BX1603" s="906">
        <v>6000</v>
      </c>
      <c r="BY1603" s="907">
        <v>46082</v>
      </c>
      <c r="BZ1603" s="907">
        <v>46142</v>
      </c>
      <c r="CA1603" s="897"/>
      <c r="CB1603" s="897"/>
      <c r="CC1603" s="897"/>
      <c r="CD1603" s="897"/>
      <c r="CE1603" s="897"/>
      <c r="CF1603" s="897"/>
      <c r="CG1603" s="897"/>
      <c r="CH1603" s="897"/>
      <c r="CI1603" s="897"/>
      <c r="CJ1603" s="897"/>
      <c r="CK1603" s="897"/>
      <c r="CL1603" s="897"/>
      <c r="CM1603" s="897"/>
      <c r="CN1603" s="897"/>
      <c r="CO1603" s="897"/>
      <c r="CP1603" s="897"/>
      <c r="CQ1603" s="897"/>
      <c r="CR1603" s="897"/>
      <c r="CS1603" s="897"/>
      <c r="CT1603" s="897">
        <v>30</v>
      </c>
      <c r="CU1603" s="946">
        <v>6000</v>
      </c>
      <c r="CV1603" s="897">
        <v>30</v>
      </c>
      <c r="CW1603" s="946">
        <v>6000</v>
      </c>
      <c r="CX1603" s="897">
        <v>30</v>
      </c>
      <c r="CY1603" s="946">
        <v>6000</v>
      </c>
      <c r="CZ1603" s="897"/>
      <c r="DA1603" s="897"/>
      <c r="DB1603" s="897"/>
      <c r="DC1603" s="897">
        <f t="shared" si="1406"/>
        <v>30</v>
      </c>
      <c r="DD1603" s="946">
        <f t="shared" si="1407"/>
        <v>6000</v>
      </c>
      <c r="DE1603" s="897">
        <v>30</v>
      </c>
      <c r="DF1603" s="946">
        <f t="shared" si="1408"/>
        <v>6000</v>
      </c>
      <c r="DG1603" s="897">
        <v>30</v>
      </c>
      <c r="DH1603" s="946">
        <f t="shared" si="1409"/>
        <v>6000</v>
      </c>
      <c r="DI1603" s="897"/>
      <c r="DJ1603" s="898"/>
      <c r="DK1603" s="898"/>
      <c r="DL1603" s="898"/>
      <c r="DM1603" s="898"/>
      <c r="DN1603" s="898"/>
      <c r="DO1603" s="898"/>
      <c r="DP1603" s="898"/>
      <c r="DQ1603" s="898"/>
      <c r="DR1603" s="898"/>
      <c r="DS1603" s="898"/>
      <c r="DT1603" s="897"/>
      <c r="DU1603" s="909">
        <f t="shared" si="1414"/>
        <v>12000</v>
      </c>
      <c r="DV1603" s="633">
        <f t="shared" si="1415"/>
        <v>12000</v>
      </c>
      <c r="DW1603" s="633">
        <f t="shared" si="1416"/>
        <v>12000</v>
      </c>
      <c r="DX1603" s="633">
        <f t="shared" si="1418"/>
        <v>0</v>
      </c>
      <c r="DY1603" s="633">
        <f t="shared" si="1419"/>
        <v>0</v>
      </c>
      <c r="DZ1603" s="897"/>
      <c r="EA1603" s="897"/>
      <c r="EB1603" s="897"/>
      <c r="EC1603" s="897"/>
      <c r="ED1603" s="897"/>
    </row>
    <row r="1604" spans="1:134" s="1154" customFormat="1" ht="16.5" hidden="1" x14ac:dyDescent="0.3">
      <c r="A1604" s="1797">
        <v>2026</v>
      </c>
      <c r="B1604" s="1797">
        <v>479</v>
      </c>
      <c r="C1604" s="1797" t="s">
        <v>58</v>
      </c>
      <c r="D1604" s="1797">
        <v>3000654</v>
      </c>
      <c r="E1604" s="1797">
        <v>5005023</v>
      </c>
      <c r="F1604" s="1797" t="s">
        <v>990</v>
      </c>
      <c r="G1604" s="1797" t="s">
        <v>3543</v>
      </c>
      <c r="H1604" s="1797">
        <v>97</v>
      </c>
      <c r="I1604" s="1798" t="s">
        <v>992</v>
      </c>
      <c r="J1604" s="1799" t="s">
        <v>10</v>
      </c>
      <c r="K1604" s="1799" t="s">
        <v>60</v>
      </c>
      <c r="L1604" s="1797" t="s">
        <v>3689</v>
      </c>
      <c r="M1604" s="1800" t="s">
        <v>62</v>
      </c>
      <c r="N1604" s="1800"/>
      <c r="O1604" s="1797" t="s">
        <v>1043</v>
      </c>
      <c r="P1604" s="1797" t="s">
        <v>65</v>
      </c>
      <c r="Q1604" s="1801">
        <v>1</v>
      </c>
      <c r="R1604" s="515">
        <v>6000</v>
      </c>
      <c r="S1604" s="1776"/>
      <c r="T1604" s="1776"/>
      <c r="U1604" s="1776"/>
      <c r="V1604" s="1776">
        <v>30</v>
      </c>
      <c r="W1604" s="397"/>
      <c r="X1604" s="397"/>
      <c r="Y1604" s="397"/>
      <c r="Z1604" s="397"/>
      <c r="AA1604" s="397"/>
      <c r="AB1604" s="397"/>
      <c r="AC1604" s="397"/>
      <c r="AD1604" s="397"/>
      <c r="AE1604" s="396"/>
      <c r="AF1604" s="501">
        <f t="shared" si="1393"/>
        <v>0</v>
      </c>
      <c r="AG1604" s="369">
        <f t="shared" si="1394"/>
        <v>0</v>
      </c>
      <c r="AH1604" s="369">
        <f t="shared" si="1395"/>
        <v>0</v>
      </c>
      <c r="AI1604" s="369">
        <f t="shared" si="1396"/>
        <v>6000</v>
      </c>
      <c r="AJ1604" s="369">
        <f t="shared" si="1397"/>
        <v>0</v>
      </c>
      <c r="AK1604" s="369">
        <f t="shared" si="1398"/>
        <v>0</v>
      </c>
      <c r="AL1604" s="369">
        <f t="shared" si="1399"/>
        <v>0</v>
      </c>
      <c r="AM1604" s="369">
        <f t="shared" si="1400"/>
        <v>0</v>
      </c>
      <c r="AN1604" s="369">
        <f t="shared" si="1401"/>
        <v>0</v>
      </c>
      <c r="AO1604" s="369">
        <f t="shared" si="1402"/>
        <v>0</v>
      </c>
      <c r="AP1604" s="369">
        <f t="shared" si="1403"/>
        <v>0</v>
      </c>
      <c r="AQ1604" s="492">
        <f t="shared" si="1404"/>
        <v>0</v>
      </c>
      <c r="AR1604" s="399"/>
      <c r="AS1604" s="983" t="s">
        <v>994</v>
      </c>
      <c r="AT1604" s="984"/>
      <c r="AU1604" s="984" t="s">
        <v>3535</v>
      </c>
      <c r="AV1604" s="984" t="s">
        <v>3536</v>
      </c>
      <c r="AW1604" s="997">
        <v>46058</v>
      </c>
      <c r="AX1604" s="984" t="s">
        <v>3537</v>
      </c>
      <c r="AY1604" s="997">
        <v>46078</v>
      </c>
      <c r="AZ1604" s="984"/>
      <c r="BA1604" s="984" t="s">
        <v>3538</v>
      </c>
      <c r="BB1604" s="998" t="s">
        <v>1018</v>
      </c>
      <c r="BC1604" s="984" t="s">
        <v>3548</v>
      </c>
      <c r="BD1604" s="984"/>
      <c r="BE1604" s="984"/>
      <c r="BF1604" s="997">
        <v>46083</v>
      </c>
      <c r="BG1604" s="984"/>
      <c r="BH1604" s="698"/>
      <c r="BI1604" s="698"/>
      <c r="BJ1604" s="983"/>
      <c r="BK1604" s="698"/>
      <c r="BL1604" s="985"/>
      <c r="BM1604" s="985"/>
      <c r="BN1604" s="698"/>
      <c r="BO1604" s="986"/>
      <c r="BP1604" s="1000"/>
      <c r="BQ1604" s="986"/>
      <c r="BR1604" s="986"/>
      <c r="BS1604" s="1803"/>
      <c r="BT1604" s="1803"/>
      <c r="BU1604" s="1803"/>
      <c r="BV1604" s="1834"/>
      <c r="BW1604" s="1835"/>
      <c r="BX1604" s="1003"/>
      <c r="BY1604" s="997"/>
      <c r="BZ1604" s="997"/>
      <c r="CA1604" s="984"/>
      <c r="CB1604" s="984"/>
      <c r="CC1604" s="984"/>
      <c r="CD1604" s="984"/>
      <c r="CE1604" s="984"/>
      <c r="CF1604" s="984"/>
      <c r="CG1604" s="984"/>
      <c r="CH1604" s="984"/>
      <c r="CI1604" s="984"/>
      <c r="CJ1604" s="984"/>
      <c r="CK1604" s="984"/>
      <c r="CL1604" s="984"/>
      <c r="CM1604" s="984"/>
      <c r="CN1604" s="984"/>
      <c r="CO1604" s="984"/>
      <c r="CP1604" s="984"/>
      <c r="CQ1604" s="984"/>
      <c r="CR1604" s="984"/>
      <c r="CS1604" s="984"/>
      <c r="CT1604" s="984"/>
      <c r="CU1604" s="1083"/>
      <c r="CV1604" s="984"/>
      <c r="CW1604" s="1083"/>
      <c r="CX1604" s="984"/>
      <c r="CY1604" s="1083"/>
      <c r="CZ1604" s="984"/>
      <c r="DA1604" s="984"/>
      <c r="DB1604" s="984"/>
      <c r="DC1604" s="984">
        <f t="shared" si="1406"/>
        <v>30</v>
      </c>
      <c r="DD1604" s="1083">
        <f t="shared" si="1407"/>
        <v>6000</v>
      </c>
      <c r="DE1604" s="984"/>
      <c r="DF1604" s="1083">
        <f t="shared" si="1408"/>
        <v>0</v>
      </c>
      <c r="DG1604" s="984"/>
      <c r="DH1604" s="1083">
        <f t="shared" si="1409"/>
        <v>0</v>
      </c>
      <c r="DI1604" s="984"/>
      <c r="DJ1604" s="989"/>
      <c r="DK1604" s="989"/>
      <c r="DL1604" s="989"/>
      <c r="DM1604" s="989"/>
      <c r="DN1604" s="989"/>
      <c r="DO1604" s="989"/>
      <c r="DP1604" s="989"/>
      <c r="DQ1604" s="989"/>
      <c r="DR1604" s="989"/>
      <c r="DS1604" s="989"/>
      <c r="DT1604" s="984"/>
      <c r="DU1604" s="987">
        <f t="shared" si="1414"/>
        <v>0</v>
      </c>
      <c r="DV1604" s="988">
        <f t="shared" si="1415"/>
        <v>0</v>
      </c>
      <c r="DW1604" s="988">
        <f t="shared" si="1416"/>
        <v>0</v>
      </c>
      <c r="DX1604" s="988">
        <f t="shared" si="1418"/>
        <v>0</v>
      </c>
      <c r="DY1604" s="988">
        <f t="shared" si="1419"/>
        <v>0</v>
      </c>
      <c r="DZ1604" s="984"/>
      <c r="EA1604" s="984"/>
      <c r="EB1604" s="984"/>
      <c r="EC1604" s="984"/>
      <c r="ED1604" s="984"/>
    </row>
    <row r="1605" spans="1:134" s="386" customFormat="1" ht="16.5" hidden="1" x14ac:dyDescent="0.3">
      <c r="A1605" s="1776">
        <v>2026</v>
      </c>
      <c r="B1605" s="1776">
        <v>479</v>
      </c>
      <c r="C1605" s="1776" t="s">
        <v>58</v>
      </c>
      <c r="D1605" s="1776">
        <v>3000654</v>
      </c>
      <c r="E1605" s="1776">
        <v>5005023</v>
      </c>
      <c r="F1605" s="1776" t="s">
        <v>990</v>
      </c>
      <c r="G1605" s="1776" t="s">
        <v>3543</v>
      </c>
      <c r="H1605" s="1776">
        <v>97</v>
      </c>
      <c r="I1605" s="1777" t="s">
        <v>992</v>
      </c>
      <c r="J1605" s="1778" t="s">
        <v>10</v>
      </c>
      <c r="K1605" s="1778" t="s">
        <v>60</v>
      </c>
      <c r="L1605" s="1776" t="s">
        <v>3689</v>
      </c>
      <c r="M1605" s="1779" t="s">
        <v>62</v>
      </c>
      <c r="N1605" s="1779"/>
      <c r="O1605" s="1776" t="s">
        <v>1048</v>
      </c>
      <c r="P1605" s="1776" t="s">
        <v>65</v>
      </c>
      <c r="Q1605" s="1780">
        <v>1</v>
      </c>
      <c r="R1605" s="2384">
        <v>5500</v>
      </c>
      <c r="S1605" s="1776"/>
      <c r="T1605" s="1776"/>
      <c r="U1605" s="1776"/>
      <c r="V1605" s="1776">
        <v>30</v>
      </c>
      <c r="W1605" s="397"/>
      <c r="X1605" s="397"/>
      <c r="Y1605" s="397"/>
      <c r="Z1605" s="397"/>
      <c r="AA1605" s="397"/>
      <c r="AB1605" s="397"/>
      <c r="AC1605" s="397"/>
      <c r="AD1605" s="397"/>
      <c r="AE1605" s="396"/>
      <c r="AF1605" s="501">
        <f t="shared" si="1393"/>
        <v>0</v>
      </c>
      <c r="AG1605" s="369">
        <f t="shared" si="1394"/>
        <v>0</v>
      </c>
      <c r="AH1605" s="369">
        <f t="shared" si="1395"/>
        <v>0</v>
      </c>
      <c r="AI1605" s="369">
        <f t="shared" si="1396"/>
        <v>5500</v>
      </c>
      <c r="AJ1605" s="369">
        <f t="shared" si="1397"/>
        <v>0</v>
      </c>
      <c r="AK1605" s="369">
        <f t="shared" si="1398"/>
        <v>0</v>
      </c>
      <c r="AL1605" s="369">
        <f t="shared" si="1399"/>
        <v>0</v>
      </c>
      <c r="AM1605" s="369">
        <f t="shared" si="1400"/>
        <v>0</v>
      </c>
      <c r="AN1605" s="369">
        <f t="shared" si="1401"/>
        <v>0</v>
      </c>
      <c r="AO1605" s="369">
        <f t="shared" si="1402"/>
        <v>0</v>
      </c>
      <c r="AP1605" s="369">
        <f t="shared" si="1403"/>
        <v>0</v>
      </c>
      <c r="AQ1605" s="492">
        <f t="shared" si="1404"/>
        <v>0</v>
      </c>
      <c r="AR1605" s="399"/>
      <c r="AS1605" s="896" t="s">
        <v>994</v>
      </c>
      <c r="AT1605" s="897"/>
      <c r="AU1605" s="897" t="s">
        <v>3535</v>
      </c>
      <c r="AV1605" s="897" t="s">
        <v>3536</v>
      </c>
      <c r="AW1605" s="940">
        <v>46058</v>
      </c>
      <c r="AX1605" s="897" t="s">
        <v>3537</v>
      </c>
      <c r="AY1605" s="940">
        <v>46078</v>
      </c>
      <c r="AZ1605" s="897"/>
      <c r="BA1605" s="897" t="s">
        <v>3538</v>
      </c>
      <c r="BB1605" s="899" t="s">
        <v>1018</v>
      </c>
      <c r="BC1605" s="897" t="s">
        <v>3548</v>
      </c>
      <c r="BD1605" s="897"/>
      <c r="BE1605" s="897"/>
      <c r="BF1605" s="940">
        <v>46083</v>
      </c>
      <c r="BG1605" s="897"/>
      <c r="BH1605" s="687"/>
      <c r="BI1605" s="687"/>
      <c r="BJ1605" s="896"/>
      <c r="BK1605" s="687"/>
      <c r="BL1605" s="373"/>
      <c r="BM1605" s="373"/>
      <c r="BN1605" s="687"/>
      <c r="BO1605" s="928"/>
      <c r="BP1605" s="687"/>
      <c r="BQ1605" s="928"/>
      <c r="BR1605" s="928"/>
      <c r="BS1605" s="1781"/>
      <c r="BT1605" s="1781"/>
      <c r="BU1605" s="1781"/>
      <c r="BV1605" s="1834"/>
      <c r="BW1605" s="1835"/>
      <c r="BX1605" s="906"/>
      <c r="BY1605" s="940"/>
      <c r="BZ1605" s="940"/>
      <c r="CA1605" s="897"/>
      <c r="CB1605" s="897"/>
      <c r="CC1605" s="897"/>
      <c r="CD1605" s="897"/>
      <c r="CE1605" s="897"/>
      <c r="CF1605" s="897"/>
      <c r="CG1605" s="897"/>
      <c r="CH1605" s="897"/>
      <c r="CI1605" s="897"/>
      <c r="CJ1605" s="897"/>
      <c r="CK1605" s="897"/>
      <c r="CL1605" s="897"/>
      <c r="CM1605" s="897"/>
      <c r="CN1605" s="897"/>
      <c r="CO1605" s="897"/>
      <c r="CP1605" s="897"/>
      <c r="CQ1605" s="897"/>
      <c r="CR1605" s="897"/>
      <c r="CS1605" s="897"/>
      <c r="CT1605" s="897"/>
      <c r="CU1605" s="946"/>
      <c r="CV1605" s="897"/>
      <c r="CW1605" s="946"/>
      <c r="CX1605" s="897"/>
      <c r="CY1605" s="946"/>
      <c r="CZ1605" s="897"/>
      <c r="DA1605" s="897"/>
      <c r="DB1605" s="897"/>
      <c r="DC1605" s="897">
        <f t="shared" si="1406"/>
        <v>30</v>
      </c>
      <c r="DD1605" s="946">
        <f t="shared" si="1407"/>
        <v>5500</v>
      </c>
      <c r="DE1605" s="897"/>
      <c r="DF1605" s="946">
        <f t="shared" si="1408"/>
        <v>0</v>
      </c>
      <c r="DG1605" s="897"/>
      <c r="DH1605" s="946">
        <f t="shared" si="1409"/>
        <v>0</v>
      </c>
      <c r="DI1605" s="897"/>
      <c r="DJ1605" s="898"/>
      <c r="DK1605" s="898"/>
      <c r="DL1605" s="898"/>
      <c r="DM1605" s="898"/>
      <c r="DN1605" s="898"/>
      <c r="DO1605" s="898"/>
      <c r="DP1605" s="898"/>
      <c r="DQ1605" s="898"/>
      <c r="DR1605" s="898"/>
      <c r="DS1605" s="898"/>
      <c r="DT1605" s="897"/>
      <c r="DU1605" s="909">
        <f t="shared" si="1414"/>
        <v>0</v>
      </c>
      <c r="DV1605" s="633">
        <f t="shared" si="1415"/>
        <v>0</v>
      </c>
      <c r="DW1605" s="633">
        <f t="shared" si="1416"/>
        <v>0</v>
      </c>
      <c r="DX1605" s="633">
        <f t="shared" si="1418"/>
        <v>0</v>
      </c>
      <c r="DY1605" s="633">
        <f t="shared" si="1419"/>
        <v>0</v>
      </c>
      <c r="DZ1605" s="897"/>
      <c r="EA1605" s="897"/>
      <c r="EB1605" s="897"/>
      <c r="EC1605" s="897"/>
      <c r="ED1605" s="897"/>
    </row>
    <row r="1606" spans="1:134" s="386" customFormat="1" ht="16.5" hidden="1" x14ac:dyDescent="0.3">
      <c r="A1606" s="1776">
        <v>2026</v>
      </c>
      <c r="B1606" s="1776">
        <v>479</v>
      </c>
      <c r="C1606" s="1776" t="s">
        <v>58</v>
      </c>
      <c r="D1606" s="1776">
        <v>3000654</v>
      </c>
      <c r="E1606" s="1776">
        <v>5005023</v>
      </c>
      <c r="F1606" s="1776" t="s">
        <v>990</v>
      </c>
      <c r="G1606" s="1776" t="s">
        <v>3543</v>
      </c>
      <c r="H1606" s="1776">
        <v>97</v>
      </c>
      <c r="I1606" s="1777" t="s">
        <v>992</v>
      </c>
      <c r="J1606" s="1778" t="s">
        <v>10</v>
      </c>
      <c r="K1606" s="1778" t="s">
        <v>60</v>
      </c>
      <c r="L1606" s="1776" t="str">
        <f t="shared" ref="L1606:L1637" si="1420">+MID(M1606,1,3)</f>
        <v>2.3</v>
      </c>
      <c r="M1606" s="1779" t="s">
        <v>62</v>
      </c>
      <c r="N1606" s="1779"/>
      <c r="O1606" s="1776" t="s">
        <v>1706</v>
      </c>
      <c r="P1606" s="1776" t="s">
        <v>65</v>
      </c>
      <c r="Q1606" s="1780">
        <v>1</v>
      </c>
      <c r="R1606" s="515">
        <v>5500</v>
      </c>
      <c r="S1606" s="1776"/>
      <c r="T1606" s="1776"/>
      <c r="U1606" s="1776"/>
      <c r="V1606" s="1776">
        <v>30</v>
      </c>
      <c r="W1606" s="397"/>
      <c r="X1606" s="397"/>
      <c r="Y1606" s="397"/>
      <c r="Z1606" s="397"/>
      <c r="AA1606" s="397"/>
      <c r="AB1606" s="397"/>
      <c r="AC1606" s="397"/>
      <c r="AD1606" s="397"/>
      <c r="AE1606" s="396"/>
      <c r="AF1606" s="501">
        <f t="shared" si="1393"/>
        <v>0</v>
      </c>
      <c r="AG1606" s="369">
        <f t="shared" si="1394"/>
        <v>0</v>
      </c>
      <c r="AH1606" s="369">
        <f t="shared" si="1395"/>
        <v>0</v>
      </c>
      <c r="AI1606" s="369">
        <f t="shared" si="1396"/>
        <v>5500</v>
      </c>
      <c r="AJ1606" s="369">
        <f t="shared" si="1397"/>
        <v>0</v>
      </c>
      <c r="AK1606" s="369">
        <f t="shared" si="1398"/>
        <v>0</v>
      </c>
      <c r="AL1606" s="369">
        <f t="shared" si="1399"/>
        <v>0</v>
      </c>
      <c r="AM1606" s="369">
        <f t="shared" si="1400"/>
        <v>0</v>
      </c>
      <c r="AN1606" s="369">
        <f t="shared" si="1401"/>
        <v>0</v>
      </c>
      <c r="AO1606" s="369">
        <f t="shared" si="1402"/>
        <v>0</v>
      </c>
      <c r="AP1606" s="369">
        <f t="shared" si="1403"/>
        <v>0</v>
      </c>
      <c r="AQ1606" s="492">
        <f t="shared" si="1404"/>
        <v>0</v>
      </c>
      <c r="AR1606" s="399"/>
      <c r="AS1606" s="896" t="s">
        <v>994</v>
      </c>
      <c r="AT1606" s="897"/>
      <c r="AU1606" s="897" t="s">
        <v>3535</v>
      </c>
      <c r="AV1606" s="897" t="s">
        <v>3536</v>
      </c>
      <c r="AW1606" s="940">
        <v>46058</v>
      </c>
      <c r="AX1606" s="897" t="s">
        <v>3537</v>
      </c>
      <c r="AY1606" s="940">
        <v>46078</v>
      </c>
      <c r="AZ1606" s="897"/>
      <c r="BA1606" s="897" t="s">
        <v>3538</v>
      </c>
      <c r="BB1606" s="899" t="s">
        <v>1018</v>
      </c>
      <c r="BC1606" s="897" t="s">
        <v>3548</v>
      </c>
      <c r="BD1606" s="897"/>
      <c r="BE1606" s="897"/>
      <c r="BF1606" s="940">
        <v>46083</v>
      </c>
      <c r="BG1606" s="897"/>
      <c r="BH1606" s="687"/>
      <c r="BI1606" s="687"/>
      <c r="BJ1606" s="896"/>
      <c r="BK1606" s="687"/>
      <c r="BL1606" s="373"/>
      <c r="BM1606" s="373"/>
      <c r="BN1606" s="687"/>
      <c r="BO1606" s="928"/>
      <c r="BP1606" s="687"/>
      <c r="BQ1606" s="928"/>
      <c r="BR1606" s="928"/>
      <c r="BS1606" s="1781"/>
      <c r="BT1606" s="1781"/>
      <c r="BU1606" s="1781"/>
      <c r="BV1606" s="1834"/>
      <c r="BW1606" s="1835"/>
      <c r="BX1606" s="906"/>
      <c r="BY1606" s="940"/>
      <c r="BZ1606" s="940"/>
      <c r="CA1606" s="897"/>
      <c r="CB1606" s="897"/>
      <c r="CC1606" s="897"/>
      <c r="CD1606" s="897"/>
      <c r="CE1606" s="897"/>
      <c r="CF1606" s="897"/>
      <c r="CG1606" s="897"/>
      <c r="CH1606" s="897"/>
      <c r="CI1606" s="897"/>
      <c r="CJ1606" s="897"/>
      <c r="CK1606" s="897"/>
      <c r="CL1606" s="897"/>
      <c r="CM1606" s="897"/>
      <c r="CN1606" s="897"/>
      <c r="CO1606" s="897"/>
      <c r="CP1606" s="897"/>
      <c r="CQ1606" s="897"/>
      <c r="CR1606" s="897"/>
      <c r="CS1606" s="897"/>
      <c r="CT1606" s="897"/>
      <c r="CU1606" s="946"/>
      <c r="CV1606" s="897"/>
      <c r="CW1606" s="946"/>
      <c r="CX1606" s="897"/>
      <c r="CY1606" s="946"/>
      <c r="CZ1606" s="897"/>
      <c r="DA1606" s="897"/>
      <c r="DB1606" s="897"/>
      <c r="DC1606" s="897">
        <f t="shared" si="1406"/>
        <v>30</v>
      </c>
      <c r="DD1606" s="946">
        <f t="shared" si="1407"/>
        <v>5500</v>
      </c>
      <c r="DE1606" s="897"/>
      <c r="DF1606" s="946">
        <f t="shared" si="1408"/>
        <v>0</v>
      </c>
      <c r="DG1606" s="897"/>
      <c r="DH1606" s="946">
        <f t="shared" si="1409"/>
        <v>0</v>
      </c>
      <c r="DI1606" s="897"/>
      <c r="DJ1606" s="898"/>
      <c r="DK1606" s="898"/>
      <c r="DL1606" s="898"/>
      <c r="DM1606" s="898"/>
      <c r="DN1606" s="898"/>
      <c r="DO1606" s="898"/>
      <c r="DP1606" s="898"/>
      <c r="DQ1606" s="898"/>
      <c r="DR1606" s="898"/>
      <c r="DS1606" s="898"/>
      <c r="DT1606" s="897"/>
      <c r="DU1606" s="909">
        <f t="shared" si="1414"/>
        <v>0</v>
      </c>
      <c r="DV1606" s="633">
        <f t="shared" si="1415"/>
        <v>0</v>
      </c>
      <c r="DW1606" s="633">
        <f t="shared" si="1416"/>
        <v>0</v>
      </c>
      <c r="DX1606" s="633">
        <f t="shared" si="1418"/>
        <v>0</v>
      </c>
      <c r="DY1606" s="633">
        <f t="shared" si="1419"/>
        <v>0</v>
      </c>
      <c r="DZ1606" s="897"/>
      <c r="EA1606" s="897"/>
      <c r="EB1606" s="897"/>
      <c r="EC1606" s="897"/>
      <c r="ED1606" s="897"/>
    </row>
    <row r="1607" spans="1:134" s="1761" customFormat="1" ht="16.5" hidden="1" x14ac:dyDescent="0.3">
      <c r="A1607" s="1827">
        <v>2026</v>
      </c>
      <c r="B1607" s="1827">
        <v>479</v>
      </c>
      <c r="C1607" s="1827" t="s">
        <v>58</v>
      </c>
      <c r="D1607" s="1827">
        <v>3000654</v>
      </c>
      <c r="E1607" s="1827">
        <v>5005023</v>
      </c>
      <c r="F1607" s="1827" t="s">
        <v>990</v>
      </c>
      <c r="G1607" s="1827" t="s">
        <v>3543</v>
      </c>
      <c r="H1607" s="1827">
        <v>97</v>
      </c>
      <c r="I1607" s="1828" t="s">
        <v>992</v>
      </c>
      <c r="J1607" s="1829" t="s">
        <v>10</v>
      </c>
      <c r="K1607" s="1829" t="s">
        <v>60</v>
      </c>
      <c r="L1607" s="1827" t="str">
        <f t="shared" si="1420"/>
        <v>2.3</v>
      </c>
      <c r="M1607" s="1830" t="s">
        <v>62</v>
      </c>
      <c r="N1607" s="1830"/>
      <c r="O1607" s="1827" t="s">
        <v>1094</v>
      </c>
      <c r="P1607" s="1827" t="s">
        <v>65</v>
      </c>
      <c r="Q1607" s="1831">
        <v>1</v>
      </c>
      <c r="R1607" s="396">
        <v>5500</v>
      </c>
      <c r="S1607" s="1776"/>
      <c r="T1607" s="1776"/>
      <c r="U1607" s="1776"/>
      <c r="V1607" s="1776">
        <v>30</v>
      </c>
      <c r="W1607" s="397"/>
      <c r="X1607" s="397"/>
      <c r="Y1607" s="397"/>
      <c r="Z1607" s="397"/>
      <c r="AA1607" s="397"/>
      <c r="AB1607" s="397"/>
      <c r="AC1607" s="397"/>
      <c r="AD1607" s="397"/>
      <c r="AE1607" s="396"/>
      <c r="AF1607" s="501">
        <f t="shared" si="1393"/>
        <v>0</v>
      </c>
      <c r="AG1607" s="369">
        <f t="shared" si="1394"/>
        <v>0</v>
      </c>
      <c r="AH1607" s="369">
        <f t="shared" si="1395"/>
        <v>0</v>
      </c>
      <c r="AI1607" s="369">
        <f t="shared" si="1396"/>
        <v>5500</v>
      </c>
      <c r="AJ1607" s="369">
        <f t="shared" si="1397"/>
        <v>0</v>
      </c>
      <c r="AK1607" s="369">
        <f t="shared" si="1398"/>
        <v>0</v>
      </c>
      <c r="AL1607" s="369">
        <f t="shared" si="1399"/>
        <v>0</v>
      </c>
      <c r="AM1607" s="369">
        <f t="shared" si="1400"/>
        <v>0</v>
      </c>
      <c r="AN1607" s="369">
        <f t="shared" si="1401"/>
        <v>0</v>
      </c>
      <c r="AO1607" s="369">
        <f t="shared" si="1402"/>
        <v>0</v>
      </c>
      <c r="AP1607" s="369">
        <f t="shared" si="1403"/>
        <v>0</v>
      </c>
      <c r="AQ1607" s="492">
        <f t="shared" si="1404"/>
        <v>0</v>
      </c>
      <c r="AR1607" s="398"/>
      <c r="AS1607" s="971" t="s">
        <v>994</v>
      </c>
      <c r="AT1607" s="972"/>
      <c r="AU1607" s="1171" t="s">
        <v>3535</v>
      </c>
      <c r="AV1607" s="675" t="s">
        <v>3536</v>
      </c>
      <c r="AW1607" s="1165">
        <v>46058</v>
      </c>
      <c r="AX1607" s="675" t="s">
        <v>3537</v>
      </c>
      <c r="AY1607" s="1165">
        <v>46078</v>
      </c>
      <c r="AZ1607" s="1326"/>
      <c r="BA1607" s="972" t="s">
        <v>3538</v>
      </c>
      <c r="BB1607" s="1010" t="s">
        <v>1018</v>
      </c>
      <c r="BC1607" s="972" t="s">
        <v>3548</v>
      </c>
      <c r="BD1607" s="972"/>
      <c r="BE1607" s="972"/>
      <c r="BF1607" s="1008">
        <v>46083</v>
      </c>
      <c r="BG1607" s="972"/>
      <c r="BH1607" s="694"/>
      <c r="BI1607" s="694"/>
      <c r="BJ1607" s="971"/>
      <c r="BK1607" s="694"/>
      <c r="BL1607" s="973"/>
      <c r="BM1607" s="973"/>
      <c r="BN1607" s="694"/>
      <c r="BO1607" s="974"/>
      <c r="BP1607" s="694"/>
      <c r="BQ1607" s="974"/>
      <c r="BR1607" s="974"/>
      <c r="BS1607" s="1787"/>
      <c r="BT1607" s="1787"/>
      <c r="BU1607" s="1787"/>
      <c r="BV1607" s="1834"/>
      <c r="BW1607" s="1835"/>
      <c r="BX1607" s="1012"/>
      <c r="BY1607" s="1008"/>
      <c r="BZ1607" s="1008"/>
      <c r="CA1607" s="972"/>
      <c r="CB1607" s="972"/>
      <c r="CC1607" s="972"/>
      <c r="CD1607" s="972"/>
      <c r="CE1607" s="972"/>
      <c r="CF1607" s="972"/>
      <c r="CG1607" s="972"/>
      <c r="CH1607" s="972"/>
      <c r="CI1607" s="972"/>
      <c r="CJ1607" s="972"/>
      <c r="CK1607" s="972"/>
      <c r="CL1607" s="972"/>
      <c r="CM1607" s="972"/>
      <c r="CN1607" s="972"/>
      <c r="CO1607" s="972"/>
      <c r="CP1607" s="972"/>
      <c r="CQ1607" s="972"/>
      <c r="CR1607" s="972"/>
      <c r="CS1607" s="972"/>
      <c r="CT1607" s="972"/>
      <c r="CU1607" s="1043"/>
      <c r="CV1607" s="972"/>
      <c r="CW1607" s="1043"/>
      <c r="CX1607" s="972"/>
      <c r="CY1607" s="1043"/>
      <c r="CZ1607" s="972"/>
      <c r="DA1607" s="972"/>
      <c r="DB1607" s="972"/>
      <c r="DC1607" s="972">
        <f t="shared" si="1406"/>
        <v>30</v>
      </c>
      <c r="DD1607" s="1043">
        <f t="shared" si="1407"/>
        <v>5500</v>
      </c>
      <c r="DE1607" s="972"/>
      <c r="DF1607" s="1043">
        <f t="shared" si="1408"/>
        <v>0</v>
      </c>
      <c r="DG1607" s="972"/>
      <c r="DH1607" s="1043">
        <f t="shared" si="1409"/>
        <v>0</v>
      </c>
      <c r="DI1607" s="972"/>
      <c r="DJ1607" s="977"/>
      <c r="DK1607" s="977"/>
      <c r="DL1607" s="977"/>
      <c r="DM1607" s="977"/>
      <c r="DN1607" s="977"/>
      <c r="DO1607" s="977"/>
      <c r="DP1607" s="977"/>
      <c r="DQ1607" s="977"/>
      <c r="DR1607" s="977"/>
      <c r="DS1607" s="977"/>
      <c r="DT1607" s="972"/>
      <c r="DU1607" s="975">
        <f t="shared" si="1414"/>
        <v>0</v>
      </c>
      <c r="DV1607" s="976">
        <f t="shared" si="1415"/>
        <v>0</v>
      </c>
      <c r="DW1607" s="976">
        <f t="shared" si="1416"/>
        <v>0</v>
      </c>
      <c r="DX1607" s="976">
        <f t="shared" si="1418"/>
        <v>0</v>
      </c>
      <c r="DY1607" s="976">
        <f t="shared" si="1419"/>
        <v>0</v>
      </c>
      <c r="DZ1607" s="972"/>
      <c r="EA1607" s="972"/>
      <c r="EB1607" s="972"/>
      <c r="EC1607" s="972"/>
      <c r="ED1607" s="972"/>
    </row>
    <row r="1608" spans="1:134" s="2107" customFormat="1" ht="16.5" hidden="1" x14ac:dyDescent="0.3">
      <c r="A1608" s="2101">
        <v>2026</v>
      </c>
      <c r="B1608" s="1776">
        <v>479</v>
      </c>
      <c r="C1608" s="1776" t="s">
        <v>58</v>
      </c>
      <c r="D1608" s="1776">
        <v>3000654</v>
      </c>
      <c r="E1608" s="1776">
        <v>5005023</v>
      </c>
      <c r="F1608" s="1776" t="s">
        <v>990</v>
      </c>
      <c r="G1608" s="2101" t="s">
        <v>3543</v>
      </c>
      <c r="H1608" s="2101">
        <v>97</v>
      </c>
      <c r="I1608" s="1777" t="s">
        <v>992</v>
      </c>
      <c r="J1608" s="1778" t="s">
        <v>10</v>
      </c>
      <c r="K1608" s="1778" t="s">
        <v>60</v>
      </c>
      <c r="L1608" s="1776" t="str">
        <f t="shared" si="1420"/>
        <v>2.3</v>
      </c>
      <c r="M1608" s="2102" t="s">
        <v>62</v>
      </c>
      <c r="N1608" s="1779"/>
      <c r="O1608" s="2451" t="s">
        <v>1122</v>
      </c>
      <c r="P1608" s="2451" t="s">
        <v>65</v>
      </c>
      <c r="Q1608" s="2452">
        <v>1</v>
      </c>
      <c r="R1608" s="2453">
        <v>7000</v>
      </c>
      <c r="S1608" s="2451"/>
      <c r="T1608" s="2451"/>
      <c r="U1608" s="2192"/>
      <c r="V1608" s="2187">
        <v>30</v>
      </c>
      <c r="W1608" s="2454"/>
      <c r="X1608" s="485"/>
      <c r="Y1608" s="485"/>
      <c r="Z1608" s="485"/>
      <c r="AA1608" s="485"/>
      <c r="AB1608" s="485"/>
      <c r="AC1608" s="485"/>
      <c r="AD1608" s="485"/>
      <c r="AE1608" s="2453"/>
      <c r="AF1608" s="501">
        <f t="shared" si="1393"/>
        <v>0</v>
      </c>
      <c r="AG1608" s="369">
        <f t="shared" si="1394"/>
        <v>0</v>
      </c>
      <c r="AH1608" s="369">
        <f t="shared" si="1395"/>
        <v>0</v>
      </c>
      <c r="AI1608" s="369">
        <f t="shared" si="1396"/>
        <v>7000</v>
      </c>
      <c r="AJ1608" s="369">
        <f t="shared" si="1397"/>
        <v>0</v>
      </c>
      <c r="AK1608" s="369">
        <f t="shared" si="1398"/>
        <v>0</v>
      </c>
      <c r="AL1608" s="369">
        <f t="shared" si="1399"/>
        <v>0</v>
      </c>
      <c r="AM1608" s="369">
        <f t="shared" si="1400"/>
        <v>0</v>
      </c>
      <c r="AN1608" s="369">
        <f t="shared" si="1401"/>
        <v>0</v>
      </c>
      <c r="AO1608" s="369">
        <f t="shared" si="1402"/>
        <v>0</v>
      </c>
      <c r="AP1608" s="369">
        <f t="shared" si="1403"/>
        <v>0</v>
      </c>
      <c r="AQ1608" s="492">
        <f t="shared" si="1404"/>
        <v>0</v>
      </c>
      <c r="AR1608" s="2455">
        <f>+ROUNDUP(SUM(AF1608:AQ1608),0)</f>
        <v>7000</v>
      </c>
      <c r="AS1608" s="2456" t="s">
        <v>994</v>
      </c>
      <c r="AT1608" s="1838"/>
      <c r="AU1608" s="1186" t="s">
        <v>3535</v>
      </c>
      <c r="AV1608" s="612" t="s">
        <v>3536</v>
      </c>
      <c r="AW1608" s="632">
        <v>46058</v>
      </c>
      <c r="AX1608" s="612" t="s">
        <v>3537</v>
      </c>
      <c r="AY1608" s="632">
        <v>46078</v>
      </c>
      <c r="AZ1608" s="1331"/>
      <c r="BA1608" s="1838" t="s">
        <v>3538</v>
      </c>
      <c r="BB1608" s="614" t="s">
        <v>1021</v>
      </c>
      <c r="BC1608" s="897"/>
      <c r="BD1608" s="897"/>
      <c r="BE1608" s="897"/>
      <c r="BF1608" s="940">
        <v>46083</v>
      </c>
      <c r="BG1608" s="897"/>
      <c r="BH1608" s="687"/>
      <c r="BI1608" s="687"/>
      <c r="BJ1608" s="896"/>
      <c r="BK1608" s="687"/>
      <c r="BL1608" s="373"/>
      <c r="BM1608" s="373"/>
      <c r="BN1608" s="687"/>
      <c r="BO1608" s="928"/>
      <c r="BP1608" s="687"/>
      <c r="BQ1608" s="2152"/>
      <c r="BR1608" s="2152"/>
      <c r="BS1608" s="2106"/>
      <c r="BT1608" s="1781"/>
      <c r="BU1608" s="1781"/>
      <c r="BV1608" s="1834"/>
      <c r="BW1608" s="1835"/>
      <c r="BX1608" s="906"/>
      <c r="BY1608" s="940"/>
      <c r="BZ1608" s="940"/>
      <c r="CA1608" s="897"/>
      <c r="CB1608" s="897"/>
      <c r="CC1608" s="897"/>
      <c r="CD1608" s="897"/>
      <c r="CE1608" s="897"/>
      <c r="CF1608" s="897"/>
      <c r="CG1608" s="897"/>
      <c r="CH1608" s="897"/>
      <c r="CI1608" s="897"/>
      <c r="CJ1608" s="897"/>
      <c r="CK1608" s="897"/>
      <c r="CL1608" s="897"/>
      <c r="CM1608" s="897"/>
      <c r="CN1608" s="897"/>
      <c r="CO1608" s="897"/>
      <c r="CP1608" s="897"/>
      <c r="CQ1608" s="897"/>
      <c r="CR1608" s="897"/>
      <c r="CS1608" s="897"/>
      <c r="CT1608" s="897"/>
      <c r="CU1608" s="946"/>
      <c r="CV1608" s="897"/>
      <c r="CW1608" s="946"/>
      <c r="CX1608" s="897"/>
      <c r="CY1608" s="946"/>
      <c r="CZ1608" s="897"/>
      <c r="DA1608" s="897"/>
      <c r="DB1608" s="897"/>
      <c r="DC1608" s="897">
        <f t="shared" si="1406"/>
        <v>30</v>
      </c>
      <c r="DD1608" s="946">
        <f t="shared" si="1407"/>
        <v>7000</v>
      </c>
      <c r="DE1608" s="897"/>
      <c r="DF1608" s="946">
        <f t="shared" si="1408"/>
        <v>0</v>
      </c>
      <c r="DG1608" s="897"/>
      <c r="DH1608" s="946">
        <f t="shared" si="1409"/>
        <v>0</v>
      </c>
      <c r="DI1608" s="897"/>
      <c r="DJ1608" s="898"/>
      <c r="DK1608" s="898"/>
      <c r="DL1608" s="898"/>
      <c r="DM1608" s="898"/>
      <c r="DN1608" s="898"/>
      <c r="DO1608" s="898"/>
      <c r="DP1608" s="898"/>
      <c r="DQ1608" s="898"/>
      <c r="DR1608" s="898"/>
      <c r="DS1608" s="898"/>
      <c r="DT1608" s="1995"/>
      <c r="DU1608" s="1996">
        <f t="shared" si="1414"/>
        <v>7000</v>
      </c>
      <c r="DV1608" s="1997">
        <f t="shared" si="1415"/>
        <v>0</v>
      </c>
      <c r="DW1608" s="1997">
        <f t="shared" si="1416"/>
        <v>0</v>
      </c>
      <c r="DX1608" s="1997">
        <f t="shared" si="1418"/>
        <v>7000</v>
      </c>
      <c r="DY1608" s="1997">
        <f t="shared" si="1419"/>
        <v>7000</v>
      </c>
      <c r="DZ1608" s="1995"/>
      <c r="EA1608" s="1995"/>
      <c r="EB1608" s="1995"/>
      <c r="EC1608" s="1995"/>
      <c r="ED1608" s="1995"/>
    </row>
    <row r="1609" spans="1:134" s="386" customFormat="1" ht="16.5" hidden="1" x14ac:dyDescent="0.3">
      <c r="A1609" s="1776">
        <v>2026</v>
      </c>
      <c r="B1609" s="1776">
        <v>479</v>
      </c>
      <c r="C1609" s="1776" t="s">
        <v>58</v>
      </c>
      <c r="D1609" s="1776">
        <v>3000654</v>
      </c>
      <c r="E1609" s="1776">
        <v>5005023</v>
      </c>
      <c r="F1609" s="1776" t="s">
        <v>990</v>
      </c>
      <c r="G1609" s="1776" t="s">
        <v>3543</v>
      </c>
      <c r="H1609" s="1776">
        <v>97</v>
      </c>
      <c r="I1609" s="1777" t="s">
        <v>992</v>
      </c>
      <c r="J1609" s="1778" t="s">
        <v>10</v>
      </c>
      <c r="K1609" s="1778" t="s">
        <v>60</v>
      </c>
      <c r="L1609" s="1776" t="str">
        <f t="shared" si="1420"/>
        <v>2.3</v>
      </c>
      <c r="M1609" s="1779" t="s">
        <v>62</v>
      </c>
      <c r="N1609" s="1779"/>
      <c r="O1609" s="1776" t="s">
        <v>1242</v>
      </c>
      <c r="P1609" s="1776" t="s">
        <v>65</v>
      </c>
      <c r="Q1609" s="1780">
        <v>1</v>
      </c>
      <c r="R1609" s="396">
        <v>6000</v>
      </c>
      <c r="S1609" s="1776"/>
      <c r="T1609" s="1776"/>
      <c r="U1609" s="1776"/>
      <c r="V1609" s="1776">
        <v>30</v>
      </c>
      <c r="W1609" s="397"/>
      <c r="X1609" s="397"/>
      <c r="Y1609" s="397"/>
      <c r="Z1609" s="397"/>
      <c r="AA1609" s="397"/>
      <c r="AB1609" s="397"/>
      <c r="AC1609" s="397"/>
      <c r="AD1609" s="397"/>
      <c r="AE1609" s="396"/>
      <c r="AF1609" s="501">
        <f t="shared" si="1393"/>
        <v>0</v>
      </c>
      <c r="AG1609" s="369">
        <f t="shared" si="1394"/>
        <v>0</v>
      </c>
      <c r="AH1609" s="369">
        <f t="shared" si="1395"/>
        <v>0</v>
      </c>
      <c r="AI1609" s="369">
        <f t="shared" si="1396"/>
        <v>6000</v>
      </c>
      <c r="AJ1609" s="369">
        <f t="shared" si="1397"/>
        <v>0</v>
      </c>
      <c r="AK1609" s="369">
        <f t="shared" si="1398"/>
        <v>0</v>
      </c>
      <c r="AL1609" s="369">
        <f t="shared" si="1399"/>
        <v>0</v>
      </c>
      <c r="AM1609" s="369">
        <f t="shared" si="1400"/>
        <v>0</v>
      </c>
      <c r="AN1609" s="369">
        <f t="shared" si="1401"/>
        <v>0</v>
      </c>
      <c r="AO1609" s="369">
        <f t="shared" si="1402"/>
        <v>0</v>
      </c>
      <c r="AP1609" s="369">
        <f t="shared" si="1403"/>
        <v>0</v>
      </c>
      <c r="AQ1609" s="492">
        <f t="shared" si="1404"/>
        <v>0</v>
      </c>
      <c r="AR1609" s="398"/>
      <c r="AS1609" s="896" t="s">
        <v>994</v>
      </c>
      <c r="AT1609" s="897"/>
      <c r="AU1609" s="1186" t="s">
        <v>3535</v>
      </c>
      <c r="AV1609" s="612" t="s">
        <v>3536</v>
      </c>
      <c r="AW1609" s="632">
        <v>46058</v>
      </c>
      <c r="AX1609" s="612" t="s">
        <v>3537</v>
      </c>
      <c r="AY1609" s="632">
        <v>46078</v>
      </c>
      <c r="AZ1609" s="1331"/>
      <c r="BA1609" s="897" t="s">
        <v>3538</v>
      </c>
      <c r="BB1609" s="899" t="s">
        <v>1018</v>
      </c>
      <c r="BC1609" s="897" t="s">
        <v>3548</v>
      </c>
      <c r="BD1609" s="897"/>
      <c r="BE1609" s="897"/>
      <c r="BF1609" s="940">
        <v>46083</v>
      </c>
      <c r="BG1609" s="897"/>
      <c r="BH1609" s="687"/>
      <c r="BI1609" s="687"/>
      <c r="BJ1609" s="896"/>
      <c r="BK1609" s="687"/>
      <c r="BL1609" s="373"/>
      <c r="BM1609" s="373"/>
      <c r="BN1609" s="687"/>
      <c r="BO1609" s="928"/>
      <c r="BP1609" s="687"/>
      <c r="BQ1609" s="928"/>
      <c r="BR1609" s="928"/>
      <c r="BS1609" s="1781"/>
      <c r="BT1609" s="1781"/>
      <c r="BU1609" s="1781"/>
      <c r="BV1609" s="1834"/>
      <c r="BW1609" s="1835"/>
      <c r="BX1609" s="906"/>
      <c r="BY1609" s="940"/>
      <c r="BZ1609" s="940"/>
      <c r="CA1609" s="897"/>
      <c r="CB1609" s="897"/>
      <c r="CC1609" s="897"/>
      <c r="CD1609" s="897"/>
      <c r="CE1609" s="897"/>
      <c r="CF1609" s="897"/>
      <c r="CG1609" s="897"/>
      <c r="CH1609" s="897"/>
      <c r="CI1609" s="897"/>
      <c r="CJ1609" s="897"/>
      <c r="CK1609" s="897"/>
      <c r="CL1609" s="897"/>
      <c r="CM1609" s="897"/>
      <c r="CN1609" s="897"/>
      <c r="CO1609" s="897"/>
      <c r="CP1609" s="897"/>
      <c r="CQ1609" s="897"/>
      <c r="CR1609" s="897"/>
      <c r="CS1609" s="897"/>
      <c r="CT1609" s="897"/>
      <c r="CU1609" s="946"/>
      <c r="CV1609" s="897"/>
      <c r="CW1609" s="946"/>
      <c r="CX1609" s="897"/>
      <c r="CY1609" s="946"/>
      <c r="CZ1609" s="897"/>
      <c r="DA1609" s="897"/>
      <c r="DB1609" s="897"/>
      <c r="DC1609" s="897">
        <f t="shared" si="1406"/>
        <v>30</v>
      </c>
      <c r="DD1609" s="946">
        <f t="shared" si="1407"/>
        <v>6000</v>
      </c>
      <c r="DE1609" s="897"/>
      <c r="DF1609" s="946">
        <f t="shared" si="1408"/>
        <v>0</v>
      </c>
      <c r="DG1609" s="897"/>
      <c r="DH1609" s="946">
        <f t="shared" si="1409"/>
        <v>0</v>
      </c>
      <c r="DI1609" s="897"/>
      <c r="DJ1609" s="898"/>
      <c r="DK1609" s="898"/>
      <c r="DL1609" s="898"/>
      <c r="DM1609" s="898"/>
      <c r="DN1609" s="898"/>
      <c r="DO1609" s="898"/>
      <c r="DP1609" s="898"/>
      <c r="DQ1609" s="898"/>
      <c r="DR1609" s="898"/>
      <c r="DS1609" s="898"/>
      <c r="DT1609" s="897"/>
      <c r="DU1609" s="909">
        <f t="shared" si="1414"/>
        <v>0</v>
      </c>
      <c r="DV1609" s="633">
        <f t="shared" si="1415"/>
        <v>0</v>
      </c>
      <c r="DW1609" s="633">
        <f t="shared" si="1416"/>
        <v>0</v>
      </c>
      <c r="DX1609" s="633">
        <f t="shared" si="1418"/>
        <v>0</v>
      </c>
      <c r="DY1609" s="633">
        <f t="shared" si="1419"/>
        <v>0</v>
      </c>
      <c r="DZ1609" s="897"/>
      <c r="EA1609" s="897"/>
      <c r="EB1609" s="897"/>
      <c r="EC1609" s="897"/>
      <c r="ED1609" s="897"/>
    </row>
    <row r="1610" spans="1:134" s="386" customFormat="1" ht="105.75" hidden="1" x14ac:dyDescent="0.3">
      <c r="A1610" s="1776">
        <v>2026</v>
      </c>
      <c r="B1610" s="1776">
        <v>479</v>
      </c>
      <c r="C1610" s="1776" t="s">
        <v>58</v>
      </c>
      <c r="D1610" s="1776">
        <v>3000654</v>
      </c>
      <c r="E1610" s="1776">
        <v>5005023</v>
      </c>
      <c r="F1610" s="1776" t="s">
        <v>990</v>
      </c>
      <c r="G1610" s="1776" t="s">
        <v>3543</v>
      </c>
      <c r="H1610" s="1776">
        <v>97</v>
      </c>
      <c r="I1610" s="1777" t="s">
        <v>992</v>
      </c>
      <c r="J1610" s="1778" t="s">
        <v>10</v>
      </c>
      <c r="K1610" s="1778" t="s">
        <v>60</v>
      </c>
      <c r="L1610" s="1776" t="str">
        <f t="shared" si="1420"/>
        <v>2.3</v>
      </c>
      <c r="M1610" s="1779" t="s">
        <v>62</v>
      </c>
      <c r="N1610" s="1779"/>
      <c r="O1610" s="1776" t="s">
        <v>1210</v>
      </c>
      <c r="P1610" s="1776" t="s">
        <v>65</v>
      </c>
      <c r="Q1610" s="1780">
        <v>1</v>
      </c>
      <c r="R1610" s="396">
        <v>6000</v>
      </c>
      <c r="S1610" s="1776"/>
      <c r="T1610" s="1776"/>
      <c r="U1610" s="1776"/>
      <c r="V1610" s="1776">
        <v>30</v>
      </c>
      <c r="W1610" s="397"/>
      <c r="X1610" s="397"/>
      <c r="Y1610" s="397"/>
      <c r="Z1610" s="397"/>
      <c r="AA1610" s="397"/>
      <c r="AB1610" s="397"/>
      <c r="AC1610" s="397"/>
      <c r="AD1610" s="397"/>
      <c r="AE1610" s="396"/>
      <c r="AF1610" s="501">
        <f t="shared" si="1393"/>
        <v>0</v>
      </c>
      <c r="AG1610" s="369">
        <f t="shared" si="1394"/>
        <v>0</v>
      </c>
      <c r="AH1610" s="369">
        <f t="shared" si="1395"/>
        <v>0</v>
      </c>
      <c r="AI1610" s="369">
        <f t="shared" si="1396"/>
        <v>6000</v>
      </c>
      <c r="AJ1610" s="369">
        <f t="shared" si="1397"/>
        <v>0</v>
      </c>
      <c r="AK1610" s="369">
        <f t="shared" si="1398"/>
        <v>0</v>
      </c>
      <c r="AL1610" s="369">
        <f t="shared" si="1399"/>
        <v>0</v>
      </c>
      <c r="AM1610" s="369">
        <f t="shared" si="1400"/>
        <v>0</v>
      </c>
      <c r="AN1610" s="369">
        <f t="shared" si="1401"/>
        <v>0</v>
      </c>
      <c r="AO1610" s="369">
        <f t="shared" si="1402"/>
        <v>0</v>
      </c>
      <c r="AP1610" s="369">
        <f t="shared" si="1403"/>
        <v>0</v>
      </c>
      <c r="AQ1610" s="492">
        <f t="shared" si="1404"/>
        <v>0</v>
      </c>
      <c r="AR1610" s="398"/>
      <c r="AS1610" s="896" t="s">
        <v>994</v>
      </c>
      <c r="AT1610" s="897"/>
      <c r="AU1610" s="1186" t="s">
        <v>3535</v>
      </c>
      <c r="AV1610" s="612" t="s">
        <v>3536</v>
      </c>
      <c r="AW1610" s="632">
        <v>46058</v>
      </c>
      <c r="AX1610" s="612" t="s">
        <v>3537</v>
      </c>
      <c r="AY1610" s="632">
        <v>46078</v>
      </c>
      <c r="AZ1610" s="1331"/>
      <c r="BA1610" s="898" t="s">
        <v>3538</v>
      </c>
      <c r="BB1610" s="899" t="s">
        <v>1018</v>
      </c>
      <c r="BC1610" s="897" t="s">
        <v>3548</v>
      </c>
      <c r="BD1610" s="897"/>
      <c r="BE1610" s="897"/>
      <c r="BF1610" s="940">
        <v>46083</v>
      </c>
      <c r="BG1610" s="897"/>
      <c r="BH1610" s="687"/>
      <c r="BI1610" s="687"/>
      <c r="BJ1610" s="896"/>
      <c r="BK1610" s="687"/>
      <c r="BL1610" s="373"/>
      <c r="BM1610" s="373"/>
      <c r="BN1610" s="687"/>
      <c r="BO1610" s="928"/>
      <c r="BP1610" s="928"/>
      <c r="BQ1610" s="928"/>
      <c r="BR1610" s="928"/>
      <c r="BS1610" s="1781"/>
      <c r="BT1610" s="1781"/>
      <c r="BU1610" s="1781"/>
      <c r="BV1610" s="1834"/>
      <c r="BW1610" s="1835"/>
      <c r="BX1610" s="906"/>
      <c r="BY1610" s="940"/>
      <c r="BZ1610" s="940"/>
      <c r="CA1610" s="897"/>
      <c r="CB1610" s="897"/>
      <c r="CC1610" s="897"/>
      <c r="CD1610" s="897"/>
      <c r="CE1610" s="897"/>
      <c r="CF1610" s="897"/>
      <c r="CG1610" s="897"/>
      <c r="CH1610" s="897"/>
      <c r="CI1610" s="897"/>
      <c r="CJ1610" s="897"/>
      <c r="CK1610" s="897"/>
      <c r="CL1610" s="897"/>
      <c r="CM1610" s="897"/>
      <c r="CN1610" s="897"/>
      <c r="CO1610" s="897"/>
      <c r="CP1610" s="897"/>
      <c r="CQ1610" s="897"/>
      <c r="CR1610" s="897"/>
      <c r="CS1610" s="897"/>
      <c r="CT1610" s="897"/>
      <c r="CU1610" s="946"/>
      <c r="CV1610" s="897"/>
      <c r="CW1610" s="946"/>
      <c r="CX1610" s="897"/>
      <c r="CY1610" s="946"/>
      <c r="CZ1610" s="897"/>
      <c r="DA1610" s="897"/>
      <c r="DB1610" s="897"/>
      <c r="DC1610" s="897">
        <f t="shared" si="1406"/>
        <v>30</v>
      </c>
      <c r="DD1610" s="946">
        <f t="shared" si="1407"/>
        <v>6000</v>
      </c>
      <c r="DE1610" s="897"/>
      <c r="DF1610" s="946">
        <f t="shared" si="1408"/>
        <v>0</v>
      </c>
      <c r="DG1610" s="897"/>
      <c r="DH1610" s="946">
        <f t="shared" si="1409"/>
        <v>0</v>
      </c>
      <c r="DI1610" s="897"/>
      <c r="DJ1610" s="898"/>
      <c r="DK1610" s="898"/>
      <c r="DL1610" s="898"/>
      <c r="DM1610" s="898"/>
      <c r="DN1610" s="898"/>
      <c r="DO1610" s="898"/>
      <c r="DP1610" s="898"/>
      <c r="DQ1610" s="898"/>
      <c r="DR1610" s="898"/>
      <c r="DS1610" s="898"/>
      <c r="DT1610" s="897"/>
      <c r="DU1610" s="909">
        <f t="shared" si="1414"/>
        <v>0</v>
      </c>
      <c r="DV1610" s="633">
        <f t="shared" si="1415"/>
        <v>0</v>
      </c>
      <c r="DW1610" s="633">
        <f t="shared" si="1416"/>
        <v>0</v>
      </c>
      <c r="DX1610" s="633">
        <f t="shared" si="1418"/>
        <v>0</v>
      </c>
      <c r="DY1610" s="633">
        <f t="shared" si="1419"/>
        <v>0</v>
      </c>
      <c r="DZ1610" s="897"/>
      <c r="EA1610" s="897"/>
      <c r="EB1610" s="897"/>
      <c r="EC1610" s="897"/>
      <c r="ED1610" s="897"/>
    </row>
    <row r="1611" spans="1:134" s="386" customFormat="1" ht="105.75" hidden="1" x14ac:dyDescent="0.3">
      <c r="A1611" s="1776">
        <v>2026</v>
      </c>
      <c r="B1611" s="1776">
        <v>479</v>
      </c>
      <c r="C1611" s="1776" t="s">
        <v>58</v>
      </c>
      <c r="D1611" s="1776">
        <v>3000654</v>
      </c>
      <c r="E1611" s="1776">
        <v>5005023</v>
      </c>
      <c r="F1611" s="1776" t="s">
        <v>990</v>
      </c>
      <c r="G1611" s="1776" t="s">
        <v>3543</v>
      </c>
      <c r="H1611" s="1776">
        <v>97</v>
      </c>
      <c r="I1611" s="1777" t="s">
        <v>992</v>
      </c>
      <c r="J1611" s="1778" t="s">
        <v>10</v>
      </c>
      <c r="K1611" s="1778" t="s">
        <v>60</v>
      </c>
      <c r="L1611" s="1776" t="str">
        <f t="shared" si="1420"/>
        <v>2.3</v>
      </c>
      <c r="M1611" s="1779" t="s">
        <v>62</v>
      </c>
      <c r="N1611" s="1779"/>
      <c r="O1611" s="1776" t="s">
        <v>1262</v>
      </c>
      <c r="P1611" s="1776" t="s">
        <v>65</v>
      </c>
      <c r="Q1611" s="1780">
        <v>1</v>
      </c>
      <c r="R1611" s="396">
        <v>8000</v>
      </c>
      <c r="S1611" s="1776"/>
      <c r="T1611" s="1776"/>
      <c r="U1611" s="1776"/>
      <c r="V1611" s="1776">
        <v>30</v>
      </c>
      <c r="W1611" s="397"/>
      <c r="X1611" s="397"/>
      <c r="Y1611" s="397"/>
      <c r="Z1611" s="397"/>
      <c r="AA1611" s="397"/>
      <c r="AB1611" s="397"/>
      <c r="AC1611" s="397"/>
      <c r="AD1611" s="397"/>
      <c r="AE1611" s="396"/>
      <c r="AF1611" s="501">
        <f t="shared" ref="AF1611:AF1635" si="1421">+$R1611*(S1611/30)*$Q1611</f>
        <v>0</v>
      </c>
      <c r="AG1611" s="369">
        <f t="shared" ref="AG1611:AG1635" si="1422">+$R1611*(T1611/30)*$Q1611</f>
        <v>0</v>
      </c>
      <c r="AH1611" s="369">
        <f t="shared" ref="AH1611:AH1635" si="1423">+$R1611*(U1611/30)*$Q1611</f>
        <v>0</v>
      </c>
      <c r="AI1611" s="369">
        <f t="shared" ref="AI1611:AI1635" si="1424">+$R1611*(V1611/30)*$Q1611</f>
        <v>8000</v>
      </c>
      <c r="AJ1611" s="369">
        <f t="shared" ref="AJ1611:AJ1635" si="1425">+$R1611*(W1611/30)*$Q1611</f>
        <v>0</v>
      </c>
      <c r="AK1611" s="369">
        <f t="shared" ref="AK1611:AK1635" si="1426">+$R1611*(X1611/30)*$Q1611</f>
        <v>0</v>
      </c>
      <c r="AL1611" s="369">
        <f t="shared" ref="AL1611:AL1635" si="1427">+$R1611*(Y1611/30)*$Q1611</f>
        <v>0</v>
      </c>
      <c r="AM1611" s="369">
        <f t="shared" ref="AM1611:AM1635" si="1428">+$R1611*(Z1611/30)*$Q1611</f>
        <v>0</v>
      </c>
      <c r="AN1611" s="369">
        <f t="shared" ref="AN1611:AN1635" si="1429">+$R1611*(AA1611/30)*$Q1611</f>
        <v>0</v>
      </c>
      <c r="AO1611" s="369">
        <f t="shared" ref="AO1611:AO1635" si="1430">+$R1611*(AB1611/30)*$Q1611</f>
        <v>0</v>
      </c>
      <c r="AP1611" s="369">
        <f t="shared" ref="AP1611:AP1635" si="1431">+$R1611*(AC1611/30)*$Q1611</f>
        <v>0</v>
      </c>
      <c r="AQ1611" s="492">
        <f t="shared" ref="AQ1611:AQ1635" si="1432">+$R1611*(AD1611/30)*$Q1611</f>
        <v>0</v>
      </c>
      <c r="AR1611" s="398"/>
      <c r="AS1611" s="896" t="s">
        <v>994</v>
      </c>
      <c r="AT1611" s="897"/>
      <c r="AU1611" s="1186" t="s">
        <v>3535</v>
      </c>
      <c r="AV1611" s="612" t="s">
        <v>3536</v>
      </c>
      <c r="AW1611" s="632">
        <v>46058</v>
      </c>
      <c r="AX1611" s="612" t="s">
        <v>3537</v>
      </c>
      <c r="AY1611" s="632">
        <v>46078</v>
      </c>
      <c r="AZ1611" s="1331"/>
      <c r="BA1611" s="898" t="s">
        <v>3538</v>
      </c>
      <c r="BB1611" s="899" t="s">
        <v>1018</v>
      </c>
      <c r="BC1611" s="897" t="s">
        <v>4061</v>
      </c>
      <c r="BD1611" s="897"/>
      <c r="BE1611" s="897"/>
      <c r="BF1611" s="940">
        <v>46083</v>
      </c>
      <c r="BG1611" s="897"/>
      <c r="BH1611" s="687"/>
      <c r="BI1611" s="687"/>
      <c r="BJ1611" s="896"/>
      <c r="BK1611" s="687"/>
      <c r="BL1611" s="373"/>
      <c r="BM1611" s="373"/>
      <c r="BN1611" s="687"/>
      <c r="BO1611" s="928"/>
      <c r="BP1611" s="687"/>
      <c r="BQ1611" s="928"/>
      <c r="BR1611" s="928"/>
      <c r="BS1611" s="1781"/>
      <c r="BT1611" s="1781"/>
      <c r="BU1611" s="1781"/>
      <c r="BV1611" s="1834"/>
      <c r="BW1611" s="1835"/>
      <c r="BX1611" s="906"/>
      <c r="BY1611" s="940"/>
      <c r="BZ1611" s="940"/>
      <c r="CA1611" s="897"/>
      <c r="CB1611" s="897"/>
      <c r="CC1611" s="897"/>
      <c r="CD1611" s="897"/>
      <c r="CE1611" s="897"/>
      <c r="CF1611" s="897"/>
      <c r="CG1611" s="897"/>
      <c r="CH1611" s="897"/>
      <c r="CI1611" s="897"/>
      <c r="CJ1611" s="897"/>
      <c r="CK1611" s="897"/>
      <c r="CL1611" s="897"/>
      <c r="CM1611" s="897"/>
      <c r="CN1611" s="897"/>
      <c r="CO1611" s="897"/>
      <c r="CP1611" s="897"/>
      <c r="CQ1611" s="897"/>
      <c r="CR1611" s="897"/>
      <c r="CS1611" s="897"/>
      <c r="CT1611" s="897"/>
      <c r="CU1611" s="946"/>
      <c r="CV1611" s="897"/>
      <c r="CW1611" s="946"/>
      <c r="CX1611" s="897"/>
      <c r="CY1611" s="946"/>
      <c r="CZ1611" s="897"/>
      <c r="DA1611" s="897"/>
      <c r="DB1611" s="897"/>
      <c r="DC1611" s="897">
        <f t="shared" si="1406"/>
        <v>30</v>
      </c>
      <c r="DD1611" s="946">
        <f t="shared" si="1407"/>
        <v>8000</v>
      </c>
      <c r="DE1611" s="897"/>
      <c r="DF1611" s="946">
        <f t="shared" si="1408"/>
        <v>0</v>
      </c>
      <c r="DG1611" s="897"/>
      <c r="DH1611" s="946">
        <f t="shared" si="1409"/>
        <v>0</v>
      </c>
      <c r="DI1611" s="897"/>
      <c r="DJ1611" s="898"/>
      <c r="DK1611" s="898"/>
      <c r="DL1611" s="898"/>
      <c r="DM1611" s="898"/>
      <c r="DN1611" s="898"/>
      <c r="DO1611" s="898"/>
      <c r="DP1611" s="898"/>
      <c r="DQ1611" s="898"/>
      <c r="DR1611" s="898"/>
      <c r="DS1611" s="898"/>
      <c r="DT1611" s="897"/>
      <c r="DU1611" s="909">
        <f t="shared" si="1414"/>
        <v>0</v>
      </c>
      <c r="DV1611" s="633">
        <f t="shared" si="1415"/>
        <v>0</v>
      </c>
      <c r="DW1611" s="633">
        <f t="shared" si="1416"/>
        <v>0</v>
      </c>
      <c r="DX1611" s="633">
        <f t="shared" si="1418"/>
        <v>0</v>
      </c>
      <c r="DY1611" s="633">
        <f t="shared" si="1419"/>
        <v>0</v>
      </c>
      <c r="DZ1611" s="897"/>
      <c r="EA1611" s="897"/>
      <c r="EB1611" s="897"/>
      <c r="EC1611" s="897"/>
      <c r="ED1611" s="897"/>
    </row>
    <row r="1612" spans="1:134" s="386" customFormat="1" ht="105.75" hidden="1" x14ac:dyDescent="0.3">
      <c r="A1612" s="1776">
        <v>2026</v>
      </c>
      <c r="B1612" s="1776">
        <v>479</v>
      </c>
      <c r="C1612" s="1776" t="s">
        <v>58</v>
      </c>
      <c r="D1612" s="1776">
        <v>3000654</v>
      </c>
      <c r="E1612" s="1776">
        <v>5005023</v>
      </c>
      <c r="F1612" s="1776" t="s">
        <v>990</v>
      </c>
      <c r="G1612" s="1776" t="s">
        <v>3543</v>
      </c>
      <c r="H1612" s="1776">
        <v>97</v>
      </c>
      <c r="I1612" s="1777" t="s">
        <v>992</v>
      </c>
      <c r="J1612" s="1778" t="s">
        <v>10</v>
      </c>
      <c r="K1612" s="1778" t="s">
        <v>60</v>
      </c>
      <c r="L1612" s="1776" t="str">
        <f t="shared" si="1420"/>
        <v>2.3</v>
      </c>
      <c r="M1612" s="1779" t="s">
        <v>62</v>
      </c>
      <c r="N1612" s="1779"/>
      <c r="O1612" s="1776" t="s">
        <v>1266</v>
      </c>
      <c r="P1612" s="1776" t="s">
        <v>65</v>
      </c>
      <c r="Q1612" s="1780">
        <v>1</v>
      </c>
      <c r="R1612" s="396">
        <v>8000</v>
      </c>
      <c r="S1612" s="1776"/>
      <c r="T1612" s="1776"/>
      <c r="U1612" s="1776"/>
      <c r="V1612" s="1776">
        <v>30</v>
      </c>
      <c r="W1612" s="397"/>
      <c r="X1612" s="397"/>
      <c r="Y1612" s="397"/>
      <c r="Z1612" s="397"/>
      <c r="AA1612" s="397"/>
      <c r="AB1612" s="397"/>
      <c r="AC1612" s="397"/>
      <c r="AD1612" s="397"/>
      <c r="AE1612" s="396"/>
      <c r="AF1612" s="501">
        <f t="shared" si="1421"/>
        <v>0</v>
      </c>
      <c r="AG1612" s="369">
        <f t="shared" si="1422"/>
        <v>0</v>
      </c>
      <c r="AH1612" s="369">
        <f t="shared" si="1423"/>
        <v>0</v>
      </c>
      <c r="AI1612" s="369">
        <f t="shared" si="1424"/>
        <v>8000</v>
      </c>
      <c r="AJ1612" s="369">
        <f t="shared" si="1425"/>
        <v>0</v>
      </c>
      <c r="AK1612" s="369">
        <f t="shared" si="1426"/>
        <v>0</v>
      </c>
      <c r="AL1612" s="369">
        <f t="shared" si="1427"/>
        <v>0</v>
      </c>
      <c r="AM1612" s="369">
        <f t="shared" si="1428"/>
        <v>0</v>
      </c>
      <c r="AN1612" s="369">
        <f t="shared" si="1429"/>
        <v>0</v>
      </c>
      <c r="AO1612" s="369">
        <f t="shared" si="1430"/>
        <v>0</v>
      </c>
      <c r="AP1612" s="369">
        <f t="shared" si="1431"/>
        <v>0</v>
      </c>
      <c r="AQ1612" s="492">
        <f t="shared" si="1432"/>
        <v>0</v>
      </c>
      <c r="AR1612" s="398"/>
      <c r="AS1612" s="896" t="s">
        <v>994</v>
      </c>
      <c r="AT1612" s="897"/>
      <c r="AU1612" s="1186" t="s">
        <v>3535</v>
      </c>
      <c r="AV1612" s="612" t="s">
        <v>3536</v>
      </c>
      <c r="AW1612" s="632">
        <v>46058</v>
      </c>
      <c r="AX1612" s="612" t="s">
        <v>3537</v>
      </c>
      <c r="AY1612" s="632">
        <v>46078</v>
      </c>
      <c r="AZ1612" s="1331"/>
      <c r="BA1612" s="898" t="s">
        <v>3538</v>
      </c>
      <c r="BB1612" s="899" t="s">
        <v>1018</v>
      </c>
      <c r="BC1612" s="897" t="s">
        <v>3548</v>
      </c>
      <c r="BD1612" s="897"/>
      <c r="BE1612" s="897"/>
      <c r="BF1612" s="940">
        <v>46083</v>
      </c>
      <c r="BG1612" s="897"/>
      <c r="BH1612" s="687"/>
      <c r="BI1612" s="687"/>
      <c r="BJ1612" s="896"/>
      <c r="BK1612" s="687"/>
      <c r="BL1612" s="373"/>
      <c r="BM1612" s="373"/>
      <c r="BN1612" s="687"/>
      <c r="BO1612" s="928"/>
      <c r="BP1612" s="928"/>
      <c r="BQ1612" s="928"/>
      <c r="BR1612" s="928"/>
      <c r="BS1612" s="1781"/>
      <c r="BT1612" s="1781"/>
      <c r="BU1612" s="1781"/>
      <c r="BV1612" s="1834"/>
      <c r="BW1612" s="1835"/>
      <c r="BX1612" s="906"/>
      <c r="BY1612" s="940"/>
      <c r="BZ1612" s="940"/>
      <c r="CA1612" s="897"/>
      <c r="CB1612" s="897"/>
      <c r="CC1612" s="897"/>
      <c r="CD1612" s="897"/>
      <c r="CE1612" s="897"/>
      <c r="CF1612" s="897"/>
      <c r="CG1612" s="897"/>
      <c r="CH1612" s="897"/>
      <c r="CI1612" s="897"/>
      <c r="CJ1612" s="897"/>
      <c r="CK1612" s="897"/>
      <c r="CL1612" s="897"/>
      <c r="CM1612" s="897"/>
      <c r="CN1612" s="897"/>
      <c r="CO1612" s="897"/>
      <c r="CP1612" s="897"/>
      <c r="CQ1612" s="897"/>
      <c r="CR1612" s="897"/>
      <c r="CS1612" s="897"/>
      <c r="CT1612" s="897"/>
      <c r="CU1612" s="946"/>
      <c r="CV1612" s="897"/>
      <c r="CW1612" s="946"/>
      <c r="CX1612" s="897"/>
      <c r="CY1612" s="946"/>
      <c r="CZ1612" s="897"/>
      <c r="DA1612" s="897"/>
      <c r="DB1612" s="897"/>
      <c r="DC1612" s="897">
        <f t="shared" si="1406"/>
        <v>30</v>
      </c>
      <c r="DD1612" s="946">
        <f t="shared" si="1407"/>
        <v>8000</v>
      </c>
      <c r="DE1612" s="897"/>
      <c r="DF1612" s="946">
        <f t="shared" si="1408"/>
        <v>0</v>
      </c>
      <c r="DG1612" s="897"/>
      <c r="DH1612" s="946">
        <f t="shared" si="1409"/>
        <v>0</v>
      </c>
      <c r="DI1612" s="897"/>
      <c r="DJ1612" s="898"/>
      <c r="DK1612" s="898"/>
      <c r="DL1612" s="898"/>
      <c r="DM1612" s="898"/>
      <c r="DN1612" s="898"/>
      <c r="DO1612" s="898"/>
      <c r="DP1612" s="898"/>
      <c r="DQ1612" s="898"/>
      <c r="DR1612" s="898"/>
      <c r="DS1612" s="898"/>
      <c r="DT1612" s="897"/>
      <c r="DU1612" s="909">
        <f t="shared" si="1414"/>
        <v>0</v>
      </c>
      <c r="DV1612" s="633">
        <f t="shared" si="1415"/>
        <v>0</v>
      </c>
      <c r="DW1612" s="633">
        <f t="shared" si="1416"/>
        <v>0</v>
      </c>
      <c r="DX1612" s="633">
        <f t="shared" si="1418"/>
        <v>0</v>
      </c>
      <c r="DY1612" s="633">
        <f t="shared" si="1419"/>
        <v>0</v>
      </c>
      <c r="DZ1612" s="897"/>
      <c r="EA1612" s="897"/>
      <c r="EB1612" s="897"/>
      <c r="EC1612" s="897"/>
      <c r="ED1612" s="897"/>
    </row>
    <row r="1613" spans="1:134" s="386" customFormat="1" ht="105.75" hidden="1" x14ac:dyDescent="0.3">
      <c r="A1613" s="1776">
        <v>2026</v>
      </c>
      <c r="B1613" s="1776">
        <v>479</v>
      </c>
      <c r="C1613" s="1776" t="s">
        <v>58</v>
      </c>
      <c r="D1613" s="1776">
        <v>3000654</v>
      </c>
      <c r="E1613" s="1776">
        <v>5005023</v>
      </c>
      <c r="F1613" s="1776" t="s">
        <v>990</v>
      </c>
      <c r="G1613" s="1776" t="s">
        <v>3543</v>
      </c>
      <c r="H1613" s="1776">
        <v>97</v>
      </c>
      <c r="I1613" s="1777" t="s">
        <v>992</v>
      </c>
      <c r="J1613" s="1778" t="s">
        <v>10</v>
      </c>
      <c r="K1613" s="1778" t="s">
        <v>60</v>
      </c>
      <c r="L1613" s="1776" t="str">
        <f t="shared" si="1420"/>
        <v>2.3</v>
      </c>
      <c r="M1613" s="1779" t="s">
        <v>62</v>
      </c>
      <c r="N1613" s="1779"/>
      <c r="O1613" s="1776" t="s">
        <v>1329</v>
      </c>
      <c r="P1613" s="1776" t="s">
        <v>65</v>
      </c>
      <c r="Q1613" s="1780">
        <v>1</v>
      </c>
      <c r="R1613" s="396">
        <v>8000</v>
      </c>
      <c r="S1613" s="1776"/>
      <c r="T1613" s="1776"/>
      <c r="U1613" s="1776"/>
      <c r="V1613" s="1776">
        <v>30</v>
      </c>
      <c r="W1613" s="397"/>
      <c r="X1613" s="397"/>
      <c r="Y1613" s="397"/>
      <c r="Z1613" s="397"/>
      <c r="AA1613" s="397"/>
      <c r="AB1613" s="397"/>
      <c r="AC1613" s="397"/>
      <c r="AD1613" s="397"/>
      <c r="AE1613" s="396"/>
      <c r="AF1613" s="501">
        <f t="shared" si="1421"/>
        <v>0</v>
      </c>
      <c r="AG1613" s="369">
        <f t="shared" si="1422"/>
        <v>0</v>
      </c>
      <c r="AH1613" s="369">
        <f t="shared" si="1423"/>
        <v>0</v>
      </c>
      <c r="AI1613" s="369">
        <f t="shared" si="1424"/>
        <v>8000</v>
      </c>
      <c r="AJ1613" s="369">
        <f t="shared" si="1425"/>
        <v>0</v>
      </c>
      <c r="AK1613" s="369">
        <f t="shared" si="1426"/>
        <v>0</v>
      </c>
      <c r="AL1613" s="369">
        <f t="shared" si="1427"/>
        <v>0</v>
      </c>
      <c r="AM1613" s="369">
        <f t="shared" si="1428"/>
        <v>0</v>
      </c>
      <c r="AN1613" s="369">
        <f t="shared" si="1429"/>
        <v>0</v>
      </c>
      <c r="AO1613" s="369">
        <f t="shared" si="1430"/>
        <v>0</v>
      </c>
      <c r="AP1613" s="369">
        <f t="shared" si="1431"/>
        <v>0</v>
      </c>
      <c r="AQ1613" s="492">
        <f t="shared" si="1432"/>
        <v>0</v>
      </c>
      <c r="AR1613" s="398"/>
      <c r="AS1613" s="896" t="s">
        <v>994</v>
      </c>
      <c r="AT1613" s="897"/>
      <c r="AU1613" s="1186" t="s">
        <v>3535</v>
      </c>
      <c r="AV1613" s="612" t="s">
        <v>3536</v>
      </c>
      <c r="AW1613" s="632">
        <v>46058</v>
      </c>
      <c r="AX1613" s="612" t="s">
        <v>3537</v>
      </c>
      <c r="AY1613" s="632">
        <v>46078</v>
      </c>
      <c r="AZ1613" s="1331"/>
      <c r="BA1613" s="898" t="s">
        <v>3538</v>
      </c>
      <c r="BB1613" s="899" t="s">
        <v>1018</v>
      </c>
      <c r="BC1613" s="897" t="s">
        <v>3548</v>
      </c>
      <c r="BD1613" s="897"/>
      <c r="BE1613" s="897"/>
      <c r="BF1613" s="940">
        <v>46083</v>
      </c>
      <c r="BG1613" s="897"/>
      <c r="BH1613" s="687"/>
      <c r="BI1613" s="687"/>
      <c r="BJ1613" s="896"/>
      <c r="BK1613" s="687"/>
      <c r="BL1613" s="373"/>
      <c r="BM1613" s="373"/>
      <c r="BN1613" s="687"/>
      <c r="BO1613" s="928"/>
      <c r="BP1613" s="928"/>
      <c r="BQ1613" s="928"/>
      <c r="BR1613" s="928"/>
      <c r="BS1613" s="1781"/>
      <c r="BT1613" s="1781"/>
      <c r="BU1613" s="1781"/>
      <c r="BV1613" s="1834"/>
      <c r="BW1613" s="1835"/>
      <c r="BX1613" s="906"/>
      <c r="BY1613" s="940"/>
      <c r="BZ1613" s="940"/>
      <c r="CA1613" s="897"/>
      <c r="CB1613" s="897"/>
      <c r="CC1613" s="897"/>
      <c r="CD1613" s="897"/>
      <c r="CE1613" s="897"/>
      <c r="CF1613" s="897"/>
      <c r="CG1613" s="897"/>
      <c r="CH1613" s="897"/>
      <c r="CI1613" s="897"/>
      <c r="CJ1613" s="897"/>
      <c r="CK1613" s="897"/>
      <c r="CL1613" s="897"/>
      <c r="CM1613" s="897"/>
      <c r="CN1613" s="897"/>
      <c r="CO1613" s="897"/>
      <c r="CP1613" s="897"/>
      <c r="CQ1613" s="897"/>
      <c r="CR1613" s="897"/>
      <c r="CS1613" s="897"/>
      <c r="CT1613" s="897"/>
      <c r="CU1613" s="946"/>
      <c r="CV1613" s="897"/>
      <c r="CW1613" s="946"/>
      <c r="CX1613" s="897"/>
      <c r="CY1613" s="946"/>
      <c r="CZ1613" s="897"/>
      <c r="DA1613" s="897"/>
      <c r="DB1613" s="897"/>
      <c r="DC1613" s="897">
        <f t="shared" si="1406"/>
        <v>30</v>
      </c>
      <c r="DD1613" s="946">
        <f t="shared" si="1407"/>
        <v>8000</v>
      </c>
      <c r="DE1613" s="897"/>
      <c r="DF1613" s="946">
        <f t="shared" si="1408"/>
        <v>0</v>
      </c>
      <c r="DG1613" s="897"/>
      <c r="DH1613" s="946">
        <f t="shared" si="1409"/>
        <v>0</v>
      </c>
      <c r="DI1613" s="897"/>
      <c r="DJ1613" s="898"/>
      <c r="DK1613" s="898"/>
      <c r="DL1613" s="898"/>
      <c r="DM1613" s="898"/>
      <c r="DN1613" s="898"/>
      <c r="DO1613" s="898"/>
      <c r="DP1613" s="898"/>
      <c r="DQ1613" s="898"/>
      <c r="DR1613" s="898"/>
      <c r="DS1613" s="898"/>
      <c r="DT1613" s="897"/>
      <c r="DU1613" s="909">
        <f t="shared" si="1414"/>
        <v>0</v>
      </c>
      <c r="DV1613" s="633">
        <f t="shared" si="1415"/>
        <v>0</v>
      </c>
      <c r="DW1613" s="633">
        <f t="shared" si="1416"/>
        <v>0</v>
      </c>
      <c r="DX1613" s="633">
        <f t="shared" si="1418"/>
        <v>0</v>
      </c>
      <c r="DY1613" s="633">
        <f t="shared" si="1419"/>
        <v>0</v>
      </c>
      <c r="DZ1613" s="897"/>
      <c r="EA1613" s="897"/>
      <c r="EB1613" s="897"/>
      <c r="EC1613" s="897"/>
      <c r="ED1613" s="897"/>
    </row>
    <row r="1614" spans="1:134" s="1154" customFormat="1" ht="105.75" hidden="1" x14ac:dyDescent="0.3">
      <c r="A1614" s="1797">
        <v>2026</v>
      </c>
      <c r="B1614" s="1797">
        <v>479</v>
      </c>
      <c r="C1614" s="1797" t="s">
        <v>58</v>
      </c>
      <c r="D1614" s="1797">
        <v>3000654</v>
      </c>
      <c r="E1614" s="1797">
        <v>5005023</v>
      </c>
      <c r="F1614" s="1797" t="s">
        <v>990</v>
      </c>
      <c r="G1614" s="1797" t="s">
        <v>3543</v>
      </c>
      <c r="H1614" s="1797">
        <v>97</v>
      </c>
      <c r="I1614" s="1798" t="s">
        <v>992</v>
      </c>
      <c r="J1614" s="1799" t="s">
        <v>10</v>
      </c>
      <c r="K1614" s="1799" t="s">
        <v>60</v>
      </c>
      <c r="L1614" s="1797" t="str">
        <f t="shared" si="1420"/>
        <v>2.3</v>
      </c>
      <c r="M1614" s="1800" t="s">
        <v>62</v>
      </c>
      <c r="N1614" s="1800"/>
      <c r="O1614" s="1797" t="s">
        <v>1270</v>
      </c>
      <c r="P1614" s="1797" t="s">
        <v>65</v>
      </c>
      <c r="Q1614" s="1801">
        <v>1</v>
      </c>
      <c r="R1614" s="396">
        <v>8000</v>
      </c>
      <c r="S1614" s="1776"/>
      <c r="T1614" s="1776"/>
      <c r="U1614" s="1776"/>
      <c r="V1614" s="1776">
        <v>30</v>
      </c>
      <c r="W1614" s="397"/>
      <c r="X1614" s="397"/>
      <c r="Y1614" s="397"/>
      <c r="Z1614" s="397"/>
      <c r="AA1614" s="397"/>
      <c r="AB1614" s="397"/>
      <c r="AC1614" s="397"/>
      <c r="AD1614" s="397"/>
      <c r="AE1614" s="396"/>
      <c r="AF1614" s="501">
        <f t="shared" si="1421"/>
        <v>0</v>
      </c>
      <c r="AG1614" s="369">
        <f t="shared" si="1422"/>
        <v>0</v>
      </c>
      <c r="AH1614" s="369">
        <f t="shared" si="1423"/>
        <v>0</v>
      </c>
      <c r="AI1614" s="369">
        <f t="shared" si="1424"/>
        <v>8000</v>
      </c>
      <c r="AJ1614" s="369">
        <f t="shared" si="1425"/>
        <v>0</v>
      </c>
      <c r="AK1614" s="369">
        <f t="shared" si="1426"/>
        <v>0</v>
      </c>
      <c r="AL1614" s="369">
        <f t="shared" si="1427"/>
        <v>0</v>
      </c>
      <c r="AM1614" s="369">
        <f t="shared" si="1428"/>
        <v>0</v>
      </c>
      <c r="AN1614" s="369">
        <f t="shared" si="1429"/>
        <v>0</v>
      </c>
      <c r="AO1614" s="369">
        <f t="shared" si="1430"/>
        <v>0</v>
      </c>
      <c r="AP1614" s="369">
        <f t="shared" si="1431"/>
        <v>0</v>
      </c>
      <c r="AQ1614" s="492">
        <f t="shared" si="1432"/>
        <v>0</v>
      </c>
      <c r="AR1614" s="398"/>
      <c r="AS1614" s="983" t="s">
        <v>994</v>
      </c>
      <c r="AT1614" s="984"/>
      <c r="AU1614" s="1157" t="s">
        <v>3535</v>
      </c>
      <c r="AV1614" s="880" t="s">
        <v>3536</v>
      </c>
      <c r="AW1614" s="769">
        <v>46058</v>
      </c>
      <c r="AX1614" s="880" t="s">
        <v>3537</v>
      </c>
      <c r="AY1614" s="769">
        <v>46078</v>
      </c>
      <c r="AZ1614" s="1149"/>
      <c r="BA1614" s="989" t="s">
        <v>3538</v>
      </c>
      <c r="BB1614" s="998" t="s">
        <v>1018</v>
      </c>
      <c r="BC1614" s="984" t="s">
        <v>3548</v>
      </c>
      <c r="BD1614" s="984"/>
      <c r="BE1614" s="984"/>
      <c r="BF1614" s="997">
        <v>46083</v>
      </c>
      <c r="BG1614" s="984"/>
      <c r="BH1614" s="698"/>
      <c r="BI1614" s="698"/>
      <c r="BJ1614" s="983"/>
      <c r="BK1614" s="698"/>
      <c r="BL1614" s="985"/>
      <c r="BM1614" s="985"/>
      <c r="BN1614" s="698"/>
      <c r="BO1614" s="986"/>
      <c r="BP1614" s="698"/>
      <c r="BQ1614" s="986"/>
      <c r="BR1614" s="986"/>
      <c r="BS1614" s="1803"/>
      <c r="BT1614" s="1803"/>
      <c r="BU1614" s="1803"/>
      <c r="BV1614" s="1834"/>
      <c r="BW1614" s="1835"/>
      <c r="BX1614" s="1003"/>
      <c r="BY1614" s="997"/>
      <c r="BZ1614" s="997"/>
      <c r="CA1614" s="984"/>
      <c r="CB1614" s="984"/>
      <c r="CC1614" s="984"/>
      <c r="CD1614" s="984"/>
      <c r="CE1614" s="984"/>
      <c r="CF1614" s="984"/>
      <c r="CG1614" s="984"/>
      <c r="CH1614" s="984"/>
      <c r="CI1614" s="984"/>
      <c r="CJ1614" s="984"/>
      <c r="CK1614" s="984"/>
      <c r="CL1614" s="984"/>
      <c r="CM1614" s="984"/>
      <c r="CN1614" s="984"/>
      <c r="CO1614" s="984"/>
      <c r="CP1614" s="984"/>
      <c r="CQ1614" s="984"/>
      <c r="CR1614" s="984"/>
      <c r="CS1614" s="984"/>
      <c r="CT1614" s="984"/>
      <c r="CU1614" s="987">
        <f>AH1614</f>
        <v>0</v>
      </c>
      <c r="CV1614" s="984"/>
      <c r="CW1614" s="988">
        <f>(R1614/30*CV1614)*Q1614</f>
        <v>0</v>
      </c>
      <c r="CX1614" s="984"/>
      <c r="CY1614" s="988">
        <f>(R1614/30*CX1614)*Q1614</f>
        <v>0</v>
      </c>
      <c r="CZ1614" s="988">
        <f>CU1614-CW1614</f>
        <v>0</v>
      </c>
      <c r="DA1614" s="984"/>
      <c r="DB1614" s="984"/>
      <c r="DC1614" s="984">
        <f t="shared" si="1406"/>
        <v>30</v>
      </c>
      <c r="DD1614" s="1083">
        <f t="shared" si="1407"/>
        <v>8000</v>
      </c>
      <c r="DE1614" s="984"/>
      <c r="DF1614" s="1083">
        <f t="shared" si="1408"/>
        <v>0</v>
      </c>
      <c r="DG1614" s="984"/>
      <c r="DH1614" s="1083">
        <f t="shared" si="1409"/>
        <v>0</v>
      </c>
      <c r="DI1614" s="984"/>
      <c r="DJ1614" s="989"/>
      <c r="DK1614" s="989"/>
      <c r="DL1614" s="989"/>
      <c r="DM1614" s="989"/>
      <c r="DN1614" s="989"/>
      <c r="DO1614" s="989"/>
      <c r="DP1614" s="989"/>
      <c r="DQ1614" s="989"/>
      <c r="DR1614" s="989"/>
      <c r="DS1614" s="989"/>
      <c r="DT1614" s="984"/>
      <c r="DU1614" s="987">
        <f t="shared" si="1414"/>
        <v>0</v>
      </c>
      <c r="DV1614" s="988">
        <f t="shared" si="1415"/>
        <v>0</v>
      </c>
      <c r="DW1614" s="988">
        <f t="shared" si="1416"/>
        <v>0</v>
      </c>
      <c r="DX1614" s="988">
        <f t="shared" si="1418"/>
        <v>0</v>
      </c>
      <c r="DY1614" s="988">
        <f t="shared" si="1419"/>
        <v>0</v>
      </c>
      <c r="DZ1614" s="984"/>
      <c r="EA1614" s="984"/>
      <c r="EB1614" s="984"/>
      <c r="EC1614" s="984"/>
      <c r="ED1614" s="984"/>
    </row>
    <row r="1615" spans="1:134" s="1154" customFormat="1" ht="105.75" hidden="1" x14ac:dyDescent="0.3">
      <c r="A1615" s="1797">
        <v>2026</v>
      </c>
      <c r="B1615" s="1797">
        <v>479</v>
      </c>
      <c r="C1615" s="1797" t="s">
        <v>58</v>
      </c>
      <c r="D1615" s="1797">
        <v>3000654</v>
      </c>
      <c r="E1615" s="1797">
        <v>5005023</v>
      </c>
      <c r="F1615" s="1797" t="s">
        <v>990</v>
      </c>
      <c r="G1615" s="1797" t="s">
        <v>3543</v>
      </c>
      <c r="H1615" s="1797">
        <v>97</v>
      </c>
      <c r="I1615" s="1798" t="s">
        <v>992</v>
      </c>
      <c r="J1615" s="1799" t="s">
        <v>10</v>
      </c>
      <c r="K1615" s="1799" t="s">
        <v>60</v>
      </c>
      <c r="L1615" s="1797" t="str">
        <f t="shared" si="1420"/>
        <v>2.3</v>
      </c>
      <c r="M1615" s="1800" t="s">
        <v>62</v>
      </c>
      <c r="N1615" s="1800"/>
      <c r="O1615" s="1797" t="s">
        <v>1333</v>
      </c>
      <c r="P1615" s="1797" t="s">
        <v>65</v>
      </c>
      <c r="Q1615" s="1801">
        <v>1</v>
      </c>
      <c r="R1615" s="515">
        <v>3500</v>
      </c>
      <c r="S1615" s="1776"/>
      <c r="T1615" s="1776"/>
      <c r="U1615" s="1776"/>
      <c r="V1615" s="1776">
        <v>30</v>
      </c>
      <c r="W1615" s="397"/>
      <c r="X1615" s="397"/>
      <c r="Y1615" s="397"/>
      <c r="Z1615" s="397"/>
      <c r="AA1615" s="397"/>
      <c r="AB1615" s="397"/>
      <c r="AC1615" s="397"/>
      <c r="AD1615" s="397"/>
      <c r="AE1615" s="396"/>
      <c r="AF1615" s="501">
        <f t="shared" si="1421"/>
        <v>0</v>
      </c>
      <c r="AG1615" s="369">
        <f t="shared" si="1422"/>
        <v>0</v>
      </c>
      <c r="AH1615" s="369">
        <f t="shared" si="1423"/>
        <v>0</v>
      </c>
      <c r="AI1615" s="369">
        <f t="shared" si="1424"/>
        <v>3500</v>
      </c>
      <c r="AJ1615" s="369">
        <f t="shared" si="1425"/>
        <v>0</v>
      </c>
      <c r="AK1615" s="369">
        <f t="shared" si="1426"/>
        <v>0</v>
      </c>
      <c r="AL1615" s="369">
        <f t="shared" si="1427"/>
        <v>0</v>
      </c>
      <c r="AM1615" s="369">
        <f t="shared" si="1428"/>
        <v>0</v>
      </c>
      <c r="AN1615" s="369">
        <f t="shared" si="1429"/>
        <v>0</v>
      </c>
      <c r="AO1615" s="369">
        <f t="shared" si="1430"/>
        <v>0</v>
      </c>
      <c r="AP1615" s="369">
        <f t="shared" si="1431"/>
        <v>0</v>
      </c>
      <c r="AQ1615" s="492">
        <f t="shared" si="1432"/>
        <v>0</v>
      </c>
      <c r="AR1615" s="399"/>
      <c r="AS1615" s="983" t="s">
        <v>994</v>
      </c>
      <c r="AT1615" s="984"/>
      <c r="AU1615" s="984" t="s">
        <v>3535</v>
      </c>
      <c r="AV1615" s="984" t="s">
        <v>3536</v>
      </c>
      <c r="AW1615" s="997">
        <v>46058</v>
      </c>
      <c r="AX1615" s="984" t="s">
        <v>3537</v>
      </c>
      <c r="AY1615" s="997">
        <v>46078</v>
      </c>
      <c r="AZ1615" s="984"/>
      <c r="BA1615" s="989" t="s">
        <v>3538</v>
      </c>
      <c r="BB1615" s="998" t="s">
        <v>1018</v>
      </c>
      <c r="BC1615" s="984" t="s">
        <v>3548</v>
      </c>
      <c r="BD1615" s="984"/>
      <c r="BE1615" s="984"/>
      <c r="BF1615" s="997">
        <v>46083</v>
      </c>
      <c r="BG1615" s="984"/>
      <c r="BH1615" s="698"/>
      <c r="BI1615" s="698"/>
      <c r="BJ1615" s="983"/>
      <c r="BK1615" s="698"/>
      <c r="BL1615" s="985"/>
      <c r="BM1615" s="985"/>
      <c r="BN1615" s="698"/>
      <c r="BO1615" s="986"/>
      <c r="BP1615" s="1000"/>
      <c r="BQ1615" s="986"/>
      <c r="BR1615" s="986"/>
      <c r="BS1615" s="1803"/>
      <c r="BT1615" s="1803"/>
      <c r="BU1615" s="1803"/>
      <c r="BV1615" s="1834"/>
      <c r="BW1615" s="1835"/>
      <c r="BX1615" s="1003"/>
      <c r="BY1615" s="997"/>
      <c r="BZ1615" s="997"/>
      <c r="CA1615" s="984"/>
      <c r="CB1615" s="984"/>
      <c r="CC1615" s="984"/>
      <c r="CD1615" s="984"/>
      <c r="CE1615" s="984"/>
      <c r="CF1615" s="984"/>
      <c r="CG1615" s="984"/>
      <c r="CH1615" s="984"/>
      <c r="CI1615" s="984"/>
      <c r="CJ1615" s="984"/>
      <c r="CK1615" s="984"/>
      <c r="CL1615" s="984"/>
      <c r="CM1615" s="984"/>
      <c r="CN1615" s="984"/>
      <c r="CO1615" s="984"/>
      <c r="CP1615" s="984"/>
      <c r="CQ1615" s="984"/>
      <c r="CR1615" s="984"/>
      <c r="CS1615" s="984"/>
      <c r="CT1615" s="984"/>
      <c r="CU1615" s="1083"/>
      <c r="CV1615" s="984"/>
      <c r="CW1615" s="1083"/>
      <c r="CX1615" s="984"/>
      <c r="CY1615" s="1083"/>
      <c r="CZ1615" s="984"/>
      <c r="DA1615" s="984"/>
      <c r="DB1615" s="984"/>
      <c r="DC1615" s="984">
        <f t="shared" si="1406"/>
        <v>30</v>
      </c>
      <c r="DD1615" s="1083">
        <f t="shared" ref="DD1615:DD1637" si="1433">AI1615</f>
        <v>3500</v>
      </c>
      <c r="DE1615" s="984"/>
      <c r="DF1615" s="1083">
        <f t="shared" ref="DF1615:DF1629" si="1434">(R1615/30*DE1615)*Q1615</f>
        <v>0</v>
      </c>
      <c r="DG1615" s="984"/>
      <c r="DH1615" s="1083">
        <f t="shared" ref="DH1615:DH1646" si="1435">(R1615/30*DG1615)*Q1615</f>
        <v>0</v>
      </c>
      <c r="DI1615" s="984"/>
      <c r="DJ1615" s="989"/>
      <c r="DK1615" s="989"/>
      <c r="DL1615" s="989"/>
      <c r="DM1615" s="989"/>
      <c r="DN1615" s="989"/>
      <c r="DO1615" s="989"/>
      <c r="DP1615" s="989"/>
      <c r="DQ1615" s="989"/>
      <c r="DR1615" s="989"/>
      <c r="DS1615" s="989"/>
      <c r="DT1615" s="984"/>
      <c r="DU1615" s="987">
        <f t="shared" si="1414"/>
        <v>0</v>
      </c>
      <c r="DV1615" s="988">
        <f t="shared" si="1415"/>
        <v>0</v>
      </c>
      <c r="DW1615" s="988">
        <f t="shared" si="1416"/>
        <v>0</v>
      </c>
      <c r="DX1615" s="988">
        <f t="shared" si="1418"/>
        <v>0</v>
      </c>
      <c r="DY1615" s="988">
        <f t="shared" si="1419"/>
        <v>0</v>
      </c>
      <c r="DZ1615" s="984"/>
      <c r="EA1615" s="984"/>
      <c r="EB1615" s="984"/>
      <c r="EC1615" s="984"/>
      <c r="ED1615" s="984"/>
    </row>
    <row r="1616" spans="1:134" s="386" customFormat="1" ht="105.75" hidden="1" x14ac:dyDescent="0.3">
      <c r="A1616" s="1776">
        <v>2026</v>
      </c>
      <c r="B1616" s="1776">
        <v>479</v>
      </c>
      <c r="C1616" s="1776" t="s">
        <v>58</v>
      </c>
      <c r="D1616" s="1776">
        <v>3000654</v>
      </c>
      <c r="E1616" s="1776">
        <v>5005023</v>
      </c>
      <c r="F1616" s="1776" t="s">
        <v>990</v>
      </c>
      <c r="G1616" s="1776" t="s">
        <v>3543</v>
      </c>
      <c r="H1616" s="1776">
        <v>97</v>
      </c>
      <c r="I1616" s="1777" t="s">
        <v>992</v>
      </c>
      <c r="J1616" s="1778" t="s">
        <v>10</v>
      </c>
      <c r="K1616" s="1778" t="s">
        <v>60</v>
      </c>
      <c r="L1616" s="1776" t="str">
        <f t="shared" si="1420"/>
        <v>2.3</v>
      </c>
      <c r="M1616" s="1779" t="s">
        <v>62</v>
      </c>
      <c r="N1616" s="1779"/>
      <c r="O1616" s="1776" t="s">
        <v>1349</v>
      </c>
      <c r="P1616" s="1776" t="s">
        <v>65</v>
      </c>
      <c r="Q1616" s="1780">
        <v>1</v>
      </c>
      <c r="R1616" s="515">
        <v>7000</v>
      </c>
      <c r="S1616" s="1776"/>
      <c r="T1616" s="1776"/>
      <c r="U1616" s="1776">
        <v>15</v>
      </c>
      <c r="V1616" s="1776">
        <v>30</v>
      </c>
      <c r="W1616" s="397"/>
      <c r="X1616" s="397"/>
      <c r="Y1616" s="397"/>
      <c r="Z1616" s="397"/>
      <c r="AA1616" s="397"/>
      <c r="AB1616" s="397"/>
      <c r="AC1616" s="397"/>
      <c r="AD1616" s="397"/>
      <c r="AE1616" s="396"/>
      <c r="AF1616" s="501">
        <f t="shared" si="1421"/>
        <v>0</v>
      </c>
      <c r="AG1616" s="369">
        <f t="shared" si="1422"/>
        <v>0</v>
      </c>
      <c r="AH1616" s="369">
        <f t="shared" si="1423"/>
        <v>3500</v>
      </c>
      <c r="AI1616" s="369">
        <f t="shared" si="1424"/>
        <v>7000</v>
      </c>
      <c r="AJ1616" s="369">
        <f t="shared" si="1425"/>
        <v>0</v>
      </c>
      <c r="AK1616" s="369">
        <f t="shared" si="1426"/>
        <v>0</v>
      </c>
      <c r="AL1616" s="369">
        <f t="shared" si="1427"/>
        <v>0</v>
      </c>
      <c r="AM1616" s="369">
        <f t="shared" si="1428"/>
        <v>0</v>
      </c>
      <c r="AN1616" s="369">
        <f t="shared" si="1429"/>
        <v>0</v>
      </c>
      <c r="AO1616" s="369">
        <f t="shared" si="1430"/>
        <v>0</v>
      </c>
      <c r="AP1616" s="369">
        <f t="shared" si="1431"/>
        <v>0</v>
      </c>
      <c r="AQ1616" s="492">
        <f t="shared" si="1432"/>
        <v>0</v>
      </c>
      <c r="AR1616" s="399">
        <f>+ROUNDUP(SUM(AF1616:AQ1616),0)</f>
        <v>10500</v>
      </c>
      <c r="AS1616" s="896" t="s">
        <v>994</v>
      </c>
      <c r="AT1616" s="897"/>
      <c r="AU1616" s="897" t="s">
        <v>3535</v>
      </c>
      <c r="AV1616" s="897" t="s">
        <v>3536</v>
      </c>
      <c r="AW1616" s="940">
        <v>46058</v>
      </c>
      <c r="AX1616" s="897" t="s">
        <v>3537</v>
      </c>
      <c r="AY1616" s="940">
        <v>46078</v>
      </c>
      <c r="AZ1616" s="897"/>
      <c r="BA1616" s="898" t="s">
        <v>3538</v>
      </c>
      <c r="BB1616" s="899" t="s">
        <v>995</v>
      </c>
      <c r="BC1616" s="897" t="s">
        <v>3545</v>
      </c>
      <c r="BD1616" s="897" t="s">
        <v>3546</v>
      </c>
      <c r="BE1616" s="897" t="s">
        <v>3547</v>
      </c>
      <c r="BF1616" s="940">
        <v>46086</v>
      </c>
      <c r="BG1616" s="897"/>
      <c r="BH1616" s="687"/>
      <c r="BI1616" s="687"/>
      <c r="BJ1616" s="896"/>
      <c r="BK1616" s="687"/>
      <c r="BL1616" s="373"/>
      <c r="BM1616" s="373"/>
      <c r="BN1616" s="687">
        <v>5461</v>
      </c>
      <c r="BO1616" s="687"/>
      <c r="BP1616" s="903" t="s">
        <v>3458</v>
      </c>
      <c r="BQ1616" s="687"/>
      <c r="BR1616" s="687"/>
      <c r="BS1616" s="336" t="s">
        <v>3468</v>
      </c>
      <c r="BT1616" s="336" t="s">
        <v>3469</v>
      </c>
      <c r="BU1616" s="336" t="s">
        <v>1302</v>
      </c>
      <c r="BV1616" s="1753">
        <v>77037007</v>
      </c>
      <c r="BW1616" s="1754">
        <v>10770370073</v>
      </c>
      <c r="BX1616" s="906">
        <v>7000</v>
      </c>
      <c r="BY1616" s="940">
        <v>46097</v>
      </c>
      <c r="BZ1616" s="940">
        <v>46142</v>
      </c>
      <c r="CA1616" s="897"/>
      <c r="CB1616" s="897"/>
      <c r="CC1616" s="897"/>
      <c r="CD1616" s="897"/>
      <c r="CE1616" s="897"/>
      <c r="CF1616" s="897"/>
      <c r="CG1616" s="897"/>
      <c r="CH1616" s="897"/>
      <c r="CI1616" s="897"/>
      <c r="CJ1616" s="897"/>
      <c r="CK1616" s="897"/>
      <c r="CL1616" s="897"/>
      <c r="CM1616" s="897"/>
      <c r="CN1616" s="897"/>
      <c r="CO1616" s="897"/>
      <c r="CP1616" s="897"/>
      <c r="CQ1616" s="897"/>
      <c r="CR1616" s="897"/>
      <c r="CS1616" s="897"/>
      <c r="CT1616" s="897">
        <v>15</v>
      </c>
      <c r="CU1616" s="909">
        <f>AH1616</f>
        <v>3500</v>
      </c>
      <c r="CV1616" s="897">
        <v>15</v>
      </c>
      <c r="CW1616" s="633">
        <f>(R1616/30*CV1616)*Q1616</f>
        <v>3500</v>
      </c>
      <c r="CX1616" s="897">
        <v>15</v>
      </c>
      <c r="CY1616" s="633">
        <f>(R1616/30*CX1616)*Q1616</f>
        <v>3500</v>
      </c>
      <c r="CZ1616" s="897"/>
      <c r="DA1616" s="897"/>
      <c r="DB1616" s="897"/>
      <c r="DC1616" s="897">
        <f t="shared" si="1406"/>
        <v>30</v>
      </c>
      <c r="DD1616" s="946">
        <f t="shared" si="1433"/>
        <v>7000</v>
      </c>
      <c r="DE1616" s="897">
        <v>30</v>
      </c>
      <c r="DF1616" s="946">
        <f t="shared" si="1434"/>
        <v>7000</v>
      </c>
      <c r="DG1616" s="897">
        <v>30</v>
      </c>
      <c r="DH1616" s="946">
        <f t="shared" si="1435"/>
        <v>7000</v>
      </c>
      <c r="DI1616" s="897"/>
      <c r="DJ1616" s="898"/>
      <c r="DK1616" s="898"/>
      <c r="DL1616" s="898"/>
      <c r="DM1616" s="898"/>
      <c r="DN1616" s="898"/>
      <c r="DO1616" s="898"/>
      <c r="DP1616" s="898"/>
      <c r="DQ1616" s="898"/>
      <c r="DR1616" s="898"/>
      <c r="DS1616" s="898"/>
      <c r="DT1616" s="897"/>
      <c r="DU1616" s="909">
        <f t="shared" si="1414"/>
        <v>10500</v>
      </c>
      <c r="DV1616" s="633">
        <f t="shared" si="1415"/>
        <v>10500</v>
      </c>
      <c r="DW1616" s="633">
        <f t="shared" si="1416"/>
        <v>10500</v>
      </c>
      <c r="DX1616" s="633">
        <f t="shared" si="1418"/>
        <v>0</v>
      </c>
      <c r="DY1616" s="633">
        <f t="shared" si="1419"/>
        <v>0</v>
      </c>
      <c r="DZ1616" s="897"/>
      <c r="EA1616" s="897"/>
      <c r="EB1616" s="897"/>
      <c r="EC1616" s="897"/>
      <c r="ED1616" s="897"/>
    </row>
    <row r="1617" spans="1:134" s="1761" customFormat="1" ht="39" hidden="1" customHeight="1" x14ac:dyDescent="0.3">
      <c r="A1617" s="1827">
        <v>2026</v>
      </c>
      <c r="B1617" s="1827">
        <v>479</v>
      </c>
      <c r="C1617" s="1827" t="s">
        <v>58</v>
      </c>
      <c r="D1617" s="1827">
        <v>3000654</v>
      </c>
      <c r="E1617" s="1827">
        <v>5005023</v>
      </c>
      <c r="F1617" s="1827" t="s">
        <v>990</v>
      </c>
      <c r="G1617" s="1827" t="s">
        <v>3543</v>
      </c>
      <c r="H1617" s="1827">
        <v>97</v>
      </c>
      <c r="I1617" s="1828" t="s">
        <v>992</v>
      </c>
      <c r="J1617" s="1829" t="s">
        <v>10</v>
      </c>
      <c r="K1617" s="1829" t="s">
        <v>60</v>
      </c>
      <c r="L1617" s="1827" t="str">
        <f t="shared" si="1420"/>
        <v>2.3</v>
      </c>
      <c r="M1617" s="1830" t="s">
        <v>62</v>
      </c>
      <c r="N1617" s="1830"/>
      <c r="O1617" s="1755" t="s">
        <v>1400</v>
      </c>
      <c r="P1617" s="1827" t="s">
        <v>65</v>
      </c>
      <c r="Q1617" s="1831">
        <v>1</v>
      </c>
      <c r="R1617" s="396">
        <v>7000</v>
      </c>
      <c r="S1617" s="1776"/>
      <c r="T1617" s="1776"/>
      <c r="U1617" s="1776"/>
      <c r="V1617" s="1776">
        <v>30</v>
      </c>
      <c r="W1617" s="397"/>
      <c r="X1617" s="397"/>
      <c r="Y1617" s="397"/>
      <c r="Z1617" s="397"/>
      <c r="AA1617" s="397"/>
      <c r="AB1617" s="397"/>
      <c r="AC1617" s="397"/>
      <c r="AD1617" s="397"/>
      <c r="AE1617" s="396"/>
      <c r="AF1617" s="501">
        <f t="shared" si="1421"/>
        <v>0</v>
      </c>
      <c r="AG1617" s="369">
        <f t="shared" si="1422"/>
        <v>0</v>
      </c>
      <c r="AH1617" s="369">
        <f t="shared" si="1423"/>
        <v>0</v>
      </c>
      <c r="AI1617" s="369">
        <f t="shared" si="1424"/>
        <v>7000</v>
      </c>
      <c r="AJ1617" s="369">
        <f t="shared" si="1425"/>
        <v>0</v>
      </c>
      <c r="AK1617" s="369">
        <f t="shared" si="1426"/>
        <v>0</v>
      </c>
      <c r="AL1617" s="369">
        <f t="shared" si="1427"/>
        <v>0</v>
      </c>
      <c r="AM1617" s="369">
        <f t="shared" si="1428"/>
        <v>0</v>
      </c>
      <c r="AN1617" s="369">
        <f t="shared" si="1429"/>
        <v>0</v>
      </c>
      <c r="AO1617" s="369">
        <f t="shared" si="1430"/>
        <v>0</v>
      </c>
      <c r="AP1617" s="369">
        <f t="shared" si="1431"/>
        <v>0</v>
      </c>
      <c r="AQ1617" s="492">
        <f t="shared" si="1432"/>
        <v>0</v>
      </c>
      <c r="AR1617" s="398"/>
      <c r="AS1617" s="971" t="s">
        <v>994</v>
      </c>
      <c r="AT1617" s="972"/>
      <c r="AU1617" s="1171" t="s">
        <v>3535</v>
      </c>
      <c r="AV1617" s="675" t="s">
        <v>3536</v>
      </c>
      <c r="AW1617" s="1165">
        <v>46058</v>
      </c>
      <c r="AX1617" s="675" t="s">
        <v>3537</v>
      </c>
      <c r="AY1617" s="1165">
        <v>46078</v>
      </c>
      <c r="AZ1617" s="1326"/>
      <c r="BA1617" s="977" t="s">
        <v>3538</v>
      </c>
      <c r="BB1617" s="1010" t="s">
        <v>1018</v>
      </c>
      <c r="BC1617" s="972" t="s">
        <v>3548</v>
      </c>
      <c r="BD1617" s="972"/>
      <c r="BE1617" s="972"/>
      <c r="BF1617" s="1008">
        <v>46083</v>
      </c>
      <c r="BG1617" s="972"/>
      <c r="BH1617" s="694"/>
      <c r="BI1617" s="694"/>
      <c r="BJ1617" s="971"/>
      <c r="BK1617" s="694"/>
      <c r="BL1617" s="1020"/>
      <c r="BM1617" s="1020"/>
      <c r="BN1617" s="694"/>
      <c r="BO1617" s="1839"/>
      <c r="BP1617" s="1011"/>
      <c r="BQ1617" s="903"/>
      <c r="BR1617" s="1011"/>
      <c r="BS1617" s="1787"/>
      <c r="BT1617" s="1787"/>
      <c r="BU1617" s="1787"/>
      <c r="BV1617" s="1834"/>
      <c r="BW1617" s="1835"/>
      <c r="BX1617" s="1012"/>
      <c r="BY1617" s="1008"/>
      <c r="BZ1617" s="1008"/>
      <c r="CA1617" s="972"/>
      <c r="CB1617" s="972"/>
      <c r="CC1617" s="972"/>
      <c r="CD1617" s="972"/>
      <c r="CE1617" s="972"/>
      <c r="CF1617" s="972"/>
      <c r="CG1617" s="972"/>
      <c r="CH1617" s="972"/>
      <c r="CI1617" s="972"/>
      <c r="CJ1617" s="972"/>
      <c r="CK1617" s="972"/>
      <c r="CL1617" s="972"/>
      <c r="CM1617" s="972"/>
      <c r="CN1617" s="972"/>
      <c r="CO1617" s="972"/>
      <c r="CP1617" s="972"/>
      <c r="CQ1617" s="972"/>
      <c r="CR1617" s="972"/>
      <c r="CS1617" s="972"/>
      <c r="CT1617" s="972"/>
      <c r="CU1617" s="1043"/>
      <c r="CV1617" s="972"/>
      <c r="CW1617" s="1043"/>
      <c r="CX1617" s="972"/>
      <c r="CY1617" s="1043"/>
      <c r="CZ1617" s="972"/>
      <c r="DA1617" s="972"/>
      <c r="DB1617" s="972"/>
      <c r="DC1617" s="972">
        <f t="shared" si="1406"/>
        <v>30</v>
      </c>
      <c r="DD1617" s="1043">
        <f t="shared" si="1433"/>
        <v>7000</v>
      </c>
      <c r="DE1617" s="972"/>
      <c r="DF1617" s="1043">
        <f t="shared" si="1434"/>
        <v>0</v>
      </c>
      <c r="DG1617" s="972"/>
      <c r="DH1617" s="1043">
        <f t="shared" si="1435"/>
        <v>0</v>
      </c>
      <c r="DI1617" s="972"/>
      <c r="DJ1617" s="977"/>
      <c r="DK1617" s="977"/>
      <c r="DL1617" s="977"/>
      <c r="DM1617" s="977"/>
      <c r="DN1617" s="977"/>
      <c r="DO1617" s="977"/>
      <c r="DP1617" s="977"/>
      <c r="DQ1617" s="977"/>
      <c r="DR1617" s="977"/>
      <c r="DS1617" s="977"/>
      <c r="DT1617" s="972"/>
      <c r="DU1617" s="975">
        <f t="shared" si="1414"/>
        <v>0</v>
      </c>
      <c r="DV1617" s="976">
        <f t="shared" si="1415"/>
        <v>0</v>
      </c>
      <c r="DW1617" s="976">
        <f t="shared" si="1416"/>
        <v>0</v>
      </c>
      <c r="DX1617" s="976">
        <f t="shared" si="1418"/>
        <v>0</v>
      </c>
      <c r="DY1617" s="976">
        <f t="shared" si="1419"/>
        <v>0</v>
      </c>
      <c r="DZ1617" s="972"/>
      <c r="EA1617" s="972"/>
      <c r="EB1617" s="972"/>
      <c r="EC1617" s="972"/>
      <c r="ED1617" s="972"/>
    </row>
    <row r="1618" spans="1:134" s="1154" customFormat="1" ht="24.75" hidden="1" customHeight="1" x14ac:dyDescent="0.3">
      <c r="A1618" s="1797">
        <v>2026</v>
      </c>
      <c r="B1618" s="1797">
        <v>479</v>
      </c>
      <c r="C1618" s="1797" t="s">
        <v>58</v>
      </c>
      <c r="D1618" s="1797">
        <v>3000654</v>
      </c>
      <c r="E1618" s="1797">
        <v>5005023</v>
      </c>
      <c r="F1618" s="1797" t="s">
        <v>990</v>
      </c>
      <c r="G1618" s="1797" t="s">
        <v>3543</v>
      </c>
      <c r="H1618" s="1797">
        <v>97</v>
      </c>
      <c r="I1618" s="1798" t="s">
        <v>992</v>
      </c>
      <c r="J1618" s="1799" t="s">
        <v>10</v>
      </c>
      <c r="K1618" s="1799" t="s">
        <v>60</v>
      </c>
      <c r="L1618" s="1797" t="str">
        <f t="shared" si="1420"/>
        <v>2.3</v>
      </c>
      <c r="M1618" s="1800" t="s">
        <v>62</v>
      </c>
      <c r="N1618" s="1800"/>
      <c r="O1618" s="1797" t="s">
        <v>1457</v>
      </c>
      <c r="P1618" s="1797" t="s">
        <v>65</v>
      </c>
      <c r="Q1618" s="1801">
        <v>1</v>
      </c>
      <c r="R1618" s="396">
        <v>7000</v>
      </c>
      <c r="S1618" s="1776"/>
      <c r="T1618" s="1776"/>
      <c r="U1618" s="1776"/>
      <c r="V1618" s="1776">
        <v>30</v>
      </c>
      <c r="W1618" s="397"/>
      <c r="X1618" s="397"/>
      <c r="Y1618" s="397"/>
      <c r="Z1618" s="397"/>
      <c r="AA1618" s="397"/>
      <c r="AB1618" s="397"/>
      <c r="AC1618" s="397"/>
      <c r="AD1618" s="397"/>
      <c r="AE1618" s="396"/>
      <c r="AF1618" s="501">
        <f t="shared" si="1421"/>
        <v>0</v>
      </c>
      <c r="AG1618" s="369">
        <f t="shared" si="1422"/>
        <v>0</v>
      </c>
      <c r="AH1618" s="369">
        <f t="shared" si="1423"/>
        <v>0</v>
      </c>
      <c r="AI1618" s="369">
        <f t="shared" si="1424"/>
        <v>7000</v>
      </c>
      <c r="AJ1618" s="369">
        <f t="shared" si="1425"/>
        <v>0</v>
      </c>
      <c r="AK1618" s="369">
        <f t="shared" si="1426"/>
        <v>0</v>
      </c>
      <c r="AL1618" s="369">
        <f t="shared" si="1427"/>
        <v>0</v>
      </c>
      <c r="AM1618" s="369">
        <f t="shared" si="1428"/>
        <v>0</v>
      </c>
      <c r="AN1618" s="369">
        <f t="shared" si="1429"/>
        <v>0</v>
      </c>
      <c r="AO1618" s="369">
        <f t="shared" si="1430"/>
        <v>0</v>
      </c>
      <c r="AP1618" s="369">
        <f t="shared" si="1431"/>
        <v>0</v>
      </c>
      <c r="AQ1618" s="492">
        <f t="shared" si="1432"/>
        <v>0</v>
      </c>
      <c r="AR1618" s="398"/>
      <c r="AS1618" s="983" t="s">
        <v>994</v>
      </c>
      <c r="AT1618" s="984"/>
      <c r="AU1618" s="1157" t="s">
        <v>3535</v>
      </c>
      <c r="AV1618" s="880" t="s">
        <v>3536</v>
      </c>
      <c r="AW1618" s="769">
        <v>46058</v>
      </c>
      <c r="AX1618" s="880" t="s">
        <v>3537</v>
      </c>
      <c r="AY1618" s="769">
        <v>46078</v>
      </c>
      <c r="AZ1618" s="1149"/>
      <c r="BA1618" s="989" t="s">
        <v>3538</v>
      </c>
      <c r="BB1618" s="998" t="s">
        <v>1018</v>
      </c>
      <c r="BC1618" s="984" t="s">
        <v>3548</v>
      </c>
      <c r="BD1618" s="984"/>
      <c r="BE1618" s="984"/>
      <c r="BF1618" s="997">
        <v>46083</v>
      </c>
      <c r="BG1618" s="984"/>
      <c r="BH1618" s="698"/>
      <c r="BI1618" s="698"/>
      <c r="BJ1618" s="983"/>
      <c r="BK1618" s="698"/>
      <c r="BL1618" s="985"/>
      <c r="BM1618" s="955"/>
      <c r="BN1618" s="1022"/>
      <c r="BO1618" s="986"/>
      <c r="BP1618" s="1000"/>
      <c r="BQ1618" s="986"/>
      <c r="BR1618" s="986"/>
      <c r="BS1618" s="1803"/>
      <c r="BT1618" s="1803"/>
      <c r="BU1618" s="1803"/>
      <c r="BV1618" s="1834"/>
      <c r="BW1618" s="1835"/>
      <c r="BX1618" s="1003"/>
      <c r="BY1618" s="997"/>
      <c r="BZ1618" s="997"/>
      <c r="CA1618" s="984"/>
      <c r="CB1618" s="984"/>
      <c r="CC1618" s="984"/>
      <c r="CD1618" s="984"/>
      <c r="CE1618" s="984"/>
      <c r="CF1618" s="984"/>
      <c r="CG1618" s="984"/>
      <c r="CH1618" s="984"/>
      <c r="CI1618" s="984"/>
      <c r="CJ1618" s="984"/>
      <c r="CK1618" s="984"/>
      <c r="CL1618" s="984"/>
      <c r="CM1618" s="984"/>
      <c r="CN1618" s="984"/>
      <c r="CO1618" s="984"/>
      <c r="CP1618" s="984"/>
      <c r="CQ1618" s="984"/>
      <c r="CR1618" s="984"/>
      <c r="CS1618" s="984"/>
      <c r="CT1618" s="984"/>
      <c r="CU1618" s="987">
        <f t="shared" ref="CU1618:CU1629" si="1436">AH1618</f>
        <v>0</v>
      </c>
      <c r="CV1618" s="984"/>
      <c r="CW1618" s="988">
        <f>(R1618/30*CV1618)*Q1618</f>
        <v>0</v>
      </c>
      <c r="CX1618" s="984"/>
      <c r="CY1618" s="988">
        <f>(R1618/30*CX1618)*Q1618</f>
        <v>0</v>
      </c>
      <c r="CZ1618" s="988">
        <f>CU1618-CW1618</f>
        <v>0</v>
      </c>
      <c r="DA1618" s="984"/>
      <c r="DB1618" s="984"/>
      <c r="DC1618" s="984">
        <f t="shared" si="1406"/>
        <v>30</v>
      </c>
      <c r="DD1618" s="1083">
        <f t="shared" si="1433"/>
        <v>7000</v>
      </c>
      <c r="DE1618" s="984"/>
      <c r="DF1618" s="1083">
        <f t="shared" si="1434"/>
        <v>0</v>
      </c>
      <c r="DG1618" s="984"/>
      <c r="DH1618" s="1083">
        <f t="shared" si="1435"/>
        <v>0</v>
      </c>
      <c r="DI1618" s="984"/>
      <c r="DJ1618" s="989"/>
      <c r="DK1618" s="989"/>
      <c r="DL1618" s="989"/>
      <c r="DM1618" s="989"/>
      <c r="DN1618" s="989"/>
      <c r="DO1618" s="989"/>
      <c r="DP1618" s="989"/>
      <c r="DQ1618" s="989"/>
      <c r="DR1618" s="989"/>
      <c r="DS1618" s="989"/>
      <c r="DT1618" s="984"/>
      <c r="DU1618" s="987">
        <f t="shared" si="1414"/>
        <v>0</v>
      </c>
      <c r="DV1618" s="988">
        <f t="shared" si="1415"/>
        <v>0</v>
      </c>
      <c r="DW1618" s="988">
        <f t="shared" si="1416"/>
        <v>0</v>
      </c>
      <c r="DX1618" s="988">
        <f t="shared" si="1418"/>
        <v>0</v>
      </c>
      <c r="DY1618" s="988">
        <f t="shared" si="1419"/>
        <v>0</v>
      </c>
      <c r="DZ1618" s="984"/>
      <c r="EA1618" s="984"/>
      <c r="EB1618" s="984"/>
      <c r="EC1618" s="984"/>
      <c r="ED1618" s="984"/>
    </row>
    <row r="1619" spans="1:134" s="984" customFormat="1" ht="34.5" hidden="1" customHeight="1" x14ac:dyDescent="0.3">
      <c r="A1619" s="1797">
        <v>2026</v>
      </c>
      <c r="B1619" s="1797">
        <v>479</v>
      </c>
      <c r="C1619" s="1797" t="s">
        <v>58</v>
      </c>
      <c r="D1619" s="1797">
        <v>3000654</v>
      </c>
      <c r="E1619" s="1797">
        <v>5005023</v>
      </c>
      <c r="F1619" s="1797" t="s">
        <v>990</v>
      </c>
      <c r="G1619" s="1797" t="s">
        <v>3543</v>
      </c>
      <c r="H1619" s="1797">
        <v>97</v>
      </c>
      <c r="I1619" s="1798" t="s">
        <v>992</v>
      </c>
      <c r="J1619" s="1799" t="s">
        <v>10</v>
      </c>
      <c r="K1619" s="1799" t="s">
        <v>60</v>
      </c>
      <c r="L1619" s="1797" t="str">
        <f t="shared" si="1420"/>
        <v>2.3</v>
      </c>
      <c r="M1619" s="1800" t="s">
        <v>62</v>
      </c>
      <c r="N1619" s="1800"/>
      <c r="O1619" s="1797" t="s">
        <v>4062</v>
      </c>
      <c r="P1619" s="1797" t="s">
        <v>65</v>
      </c>
      <c r="Q1619" s="1801">
        <v>1</v>
      </c>
      <c r="R1619" s="515">
        <v>7000</v>
      </c>
      <c r="S1619" s="1776"/>
      <c r="T1619" s="1776"/>
      <c r="U1619" s="1776">
        <v>30</v>
      </c>
      <c r="V1619" s="1776">
        <v>30</v>
      </c>
      <c r="W1619" s="397"/>
      <c r="X1619" s="397"/>
      <c r="Y1619" s="397"/>
      <c r="Z1619" s="397"/>
      <c r="AA1619" s="397"/>
      <c r="AB1619" s="397"/>
      <c r="AC1619" s="397"/>
      <c r="AD1619" s="397"/>
      <c r="AE1619" s="396"/>
      <c r="AF1619" s="502">
        <f t="shared" si="1421"/>
        <v>0</v>
      </c>
      <c r="AG1619" s="438">
        <f t="shared" si="1422"/>
        <v>0</v>
      </c>
      <c r="AH1619" s="438">
        <f t="shared" si="1423"/>
        <v>7000</v>
      </c>
      <c r="AI1619" s="438">
        <f t="shared" si="1424"/>
        <v>7000</v>
      </c>
      <c r="AJ1619" s="438">
        <f t="shared" si="1425"/>
        <v>0</v>
      </c>
      <c r="AK1619" s="438">
        <f t="shared" si="1426"/>
        <v>0</v>
      </c>
      <c r="AL1619" s="438">
        <f t="shared" si="1427"/>
        <v>0</v>
      </c>
      <c r="AM1619" s="438">
        <f t="shared" si="1428"/>
        <v>0</v>
      </c>
      <c r="AN1619" s="438">
        <f t="shared" si="1429"/>
        <v>0</v>
      </c>
      <c r="AO1619" s="438">
        <f t="shared" si="1430"/>
        <v>0</v>
      </c>
      <c r="AP1619" s="438">
        <f t="shared" si="1431"/>
        <v>0</v>
      </c>
      <c r="AQ1619" s="445">
        <f t="shared" si="1432"/>
        <v>0</v>
      </c>
      <c r="AR1619" s="399">
        <f t="shared" ref="AR1619:AR1624" si="1437">+ROUNDUP(SUM(AF1619:AQ1619),0)</f>
        <v>14000</v>
      </c>
      <c r="AS1619" s="983" t="s">
        <v>994</v>
      </c>
      <c r="AU1619" s="984" t="s">
        <v>3535</v>
      </c>
      <c r="AV1619" s="984" t="s">
        <v>3536</v>
      </c>
      <c r="AW1619" s="997">
        <v>46058</v>
      </c>
      <c r="AX1619" s="984" t="s">
        <v>3537</v>
      </c>
      <c r="AY1619" s="997">
        <v>46078</v>
      </c>
      <c r="BA1619" s="989" t="s">
        <v>3538</v>
      </c>
      <c r="BB1619" s="998" t="s">
        <v>995</v>
      </c>
      <c r="BC1619" s="984" t="s">
        <v>3622</v>
      </c>
      <c r="BD1619" s="984" t="s">
        <v>3623</v>
      </c>
      <c r="BE1619" s="984" t="s">
        <v>3766</v>
      </c>
      <c r="BF1619" s="997">
        <v>46083</v>
      </c>
      <c r="BH1619" s="698"/>
      <c r="BI1619" s="698"/>
      <c r="BJ1619" s="983"/>
      <c r="BK1619" s="698"/>
      <c r="BL1619" s="985"/>
      <c r="BM1619" s="985"/>
      <c r="BN1619" s="698">
        <v>4675</v>
      </c>
      <c r="BO1619" s="1000"/>
      <c r="BP1619" s="1000" t="s">
        <v>3532</v>
      </c>
      <c r="BQ1619" s="1000"/>
      <c r="BR1619" s="1000"/>
      <c r="BS1619" s="1803" t="s">
        <v>1231</v>
      </c>
      <c r="BT1619" s="1803" t="s">
        <v>1232</v>
      </c>
      <c r="BU1619" s="1803" t="s">
        <v>1233</v>
      </c>
      <c r="BV1619" s="1840">
        <v>47153325</v>
      </c>
      <c r="BW1619" s="1841">
        <v>10471533250</v>
      </c>
      <c r="BX1619" s="1003">
        <v>7000</v>
      </c>
      <c r="BY1619" s="997">
        <v>46083</v>
      </c>
      <c r="BZ1619" s="997">
        <v>46142</v>
      </c>
      <c r="CT1619" s="984">
        <v>30</v>
      </c>
      <c r="CU1619" s="1083">
        <f t="shared" si="1436"/>
        <v>7000</v>
      </c>
      <c r="CV1619" s="984">
        <v>30</v>
      </c>
      <c r="CW1619" s="1083">
        <v>7000</v>
      </c>
      <c r="CX1619" s="984">
        <v>30</v>
      </c>
      <c r="CY1619" s="1083">
        <v>7000</v>
      </c>
      <c r="DC1619" s="984">
        <f t="shared" si="1406"/>
        <v>30</v>
      </c>
      <c r="DD1619" s="1083">
        <f t="shared" si="1433"/>
        <v>7000</v>
      </c>
      <c r="DE1619" s="984">
        <v>30</v>
      </c>
      <c r="DF1619" s="1083">
        <f t="shared" si="1434"/>
        <v>7000</v>
      </c>
      <c r="DG1619" s="984">
        <v>30</v>
      </c>
      <c r="DH1619" s="1083">
        <f t="shared" si="1435"/>
        <v>7000</v>
      </c>
      <c r="DJ1619" s="989"/>
      <c r="DK1619" s="989"/>
      <c r="DL1619" s="989"/>
      <c r="DM1619" s="989"/>
      <c r="DN1619" s="989"/>
      <c r="DO1619" s="989"/>
      <c r="DP1619" s="989"/>
      <c r="DQ1619" s="989"/>
      <c r="DR1619" s="989"/>
      <c r="DS1619" s="989"/>
      <c r="DU1619" s="987">
        <f t="shared" si="1414"/>
        <v>14000</v>
      </c>
      <c r="DV1619" s="988">
        <f t="shared" si="1415"/>
        <v>14000</v>
      </c>
      <c r="DW1619" s="988">
        <f t="shared" si="1416"/>
        <v>14000</v>
      </c>
      <c r="DX1619" s="988">
        <f t="shared" si="1418"/>
        <v>0</v>
      </c>
      <c r="DY1619" s="988">
        <f t="shared" si="1419"/>
        <v>0</v>
      </c>
    </row>
    <row r="1620" spans="1:134" s="897" customFormat="1" ht="105" hidden="1" x14ac:dyDescent="0.25">
      <c r="A1620" s="1191">
        <v>2026</v>
      </c>
      <c r="B1620" s="1191">
        <v>479</v>
      </c>
      <c r="C1620" s="1191" t="s">
        <v>58</v>
      </c>
      <c r="D1620" s="1191">
        <v>3000654</v>
      </c>
      <c r="E1620" s="1191">
        <v>5005023</v>
      </c>
      <c r="F1620" s="1191" t="s">
        <v>1003</v>
      </c>
      <c r="G1620" s="1191" t="s">
        <v>3543</v>
      </c>
      <c r="H1620" s="1191">
        <v>97</v>
      </c>
      <c r="I1620" s="1192" t="s">
        <v>992</v>
      </c>
      <c r="J1620" s="1193" t="s">
        <v>10</v>
      </c>
      <c r="K1620" s="1193" t="s">
        <v>60</v>
      </c>
      <c r="L1620" s="1191" t="str">
        <f t="shared" si="1420"/>
        <v>2.3</v>
      </c>
      <c r="M1620" s="1194" t="s">
        <v>62</v>
      </c>
      <c r="N1620" s="1194"/>
      <c r="O1620" s="1191" t="s">
        <v>1477</v>
      </c>
      <c r="P1620" s="1191" t="s">
        <v>65</v>
      </c>
      <c r="Q1620" s="1195">
        <v>1</v>
      </c>
      <c r="R1620" s="516">
        <v>6500</v>
      </c>
      <c r="S1620" s="1191"/>
      <c r="T1620" s="1191"/>
      <c r="U1620" s="1191">
        <v>15</v>
      </c>
      <c r="V1620" s="1191">
        <v>30</v>
      </c>
      <c r="W1620" s="298"/>
      <c r="X1620" s="298"/>
      <c r="Y1620" s="298"/>
      <c r="Z1620" s="298"/>
      <c r="AA1620" s="298"/>
      <c r="AB1620" s="298"/>
      <c r="AC1620" s="298"/>
      <c r="AD1620" s="298"/>
      <c r="AE1620" s="349"/>
      <c r="AF1620" s="504">
        <f t="shared" si="1421"/>
        <v>0</v>
      </c>
      <c r="AG1620" s="340">
        <f t="shared" si="1422"/>
        <v>0</v>
      </c>
      <c r="AH1620" s="340">
        <f t="shared" si="1423"/>
        <v>3250</v>
      </c>
      <c r="AI1620" s="340">
        <f t="shared" si="1424"/>
        <v>6500</v>
      </c>
      <c r="AJ1620" s="340">
        <f t="shared" si="1425"/>
        <v>0</v>
      </c>
      <c r="AK1620" s="340">
        <f t="shared" si="1426"/>
        <v>0</v>
      </c>
      <c r="AL1620" s="340">
        <f t="shared" si="1427"/>
        <v>0</v>
      </c>
      <c r="AM1620" s="340">
        <f t="shared" si="1428"/>
        <v>0</v>
      </c>
      <c r="AN1620" s="340">
        <f t="shared" si="1429"/>
        <v>0</v>
      </c>
      <c r="AO1620" s="340">
        <f t="shared" si="1430"/>
        <v>0</v>
      </c>
      <c r="AP1620" s="340">
        <f t="shared" si="1431"/>
        <v>0</v>
      </c>
      <c r="AQ1620" s="493">
        <f t="shared" si="1432"/>
        <v>0</v>
      </c>
      <c r="AR1620" s="493">
        <f t="shared" si="1437"/>
        <v>9750</v>
      </c>
      <c r="AS1620" s="1159" t="s">
        <v>994</v>
      </c>
      <c r="AT1620" s="386"/>
      <c r="AU1620" s="897" t="s">
        <v>3535</v>
      </c>
      <c r="AV1620" s="897" t="s">
        <v>3536</v>
      </c>
      <c r="AW1620" s="940">
        <v>46058</v>
      </c>
      <c r="AX1620" s="897" t="s">
        <v>3537</v>
      </c>
      <c r="AY1620" s="940">
        <v>46078</v>
      </c>
      <c r="BA1620" s="898" t="s">
        <v>3538</v>
      </c>
      <c r="BB1620" s="899" t="s">
        <v>995</v>
      </c>
      <c r="BC1620" s="897" t="s">
        <v>3545</v>
      </c>
      <c r="BD1620" s="897" t="s">
        <v>3546</v>
      </c>
      <c r="BE1620" s="897" t="s">
        <v>3547</v>
      </c>
      <c r="BF1620" s="940">
        <v>46086</v>
      </c>
      <c r="BG1620" s="386"/>
      <c r="BH1620" s="2755"/>
      <c r="BI1620" s="2755"/>
      <c r="BJ1620" s="1159"/>
      <c r="BK1620" s="2755"/>
      <c r="BL1620" s="1766"/>
      <c r="BM1620" s="1766"/>
      <c r="BN1620" s="687">
        <v>5449</v>
      </c>
      <c r="BO1620" s="687"/>
      <c r="BP1620" s="903" t="s">
        <v>3458</v>
      </c>
      <c r="BQ1620" s="687"/>
      <c r="BR1620" s="687"/>
      <c r="BS1620" s="336" t="s">
        <v>1481</v>
      </c>
      <c r="BT1620" s="336" t="s">
        <v>1275</v>
      </c>
      <c r="BU1620" s="336" t="s">
        <v>1482</v>
      </c>
      <c r="BV1620" s="522" t="s">
        <v>1483</v>
      </c>
      <c r="BW1620" s="521">
        <v>10460625021</v>
      </c>
      <c r="BX1620" s="906">
        <v>6500</v>
      </c>
      <c r="BY1620" s="907">
        <v>46097</v>
      </c>
      <c r="BZ1620" s="907">
        <v>46142</v>
      </c>
      <c r="CA1620" s="386"/>
      <c r="CS1620" s="386"/>
      <c r="CT1620" s="897">
        <v>15</v>
      </c>
      <c r="CU1620" s="909">
        <f t="shared" si="1436"/>
        <v>3250</v>
      </c>
      <c r="CV1620" s="897">
        <v>15</v>
      </c>
      <c r="CW1620" s="633">
        <f t="shared" ref="CW1620:CW1629" si="1438">(R1620/30*CV1620)*Q1620</f>
        <v>3250</v>
      </c>
      <c r="CX1620" s="897">
        <v>15</v>
      </c>
      <c r="CY1620" s="633">
        <f t="shared" ref="CY1620:CY1629" si="1439">(R1620/30*CX1620)*Q1620</f>
        <v>3250</v>
      </c>
      <c r="CZ1620" s="386"/>
      <c r="DA1620" s="386"/>
      <c r="DB1620" s="386"/>
      <c r="DC1620" s="897">
        <f t="shared" si="1406"/>
        <v>30</v>
      </c>
      <c r="DD1620" s="909">
        <f t="shared" si="1433"/>
        <v>6500</v>
      </c>
      <c r="DE1620" s="897">
        <v>30</v>
      </c>
      <c r="DF1620" s="633">
        <f t="shared" si="1434"/>
        <v>6500</v>
      </c>
      <c r="DG1620" s="897">
        <v>30</v>
      </c>
      <c r="DH1620" s="633">
        <f t="shared" si="1435"/>
        <v>6500</v>
      </c>
      <c r="DI1620" s="386"/>
      <c r="DJ1620" s="1160"/>
      <c r="DK1620" s="1160"/>
      <c r="DL1620" s="1160"/>
      <c r="DM1620" s="1160"/>
      <c r="DN1620" s="1160"/>
      <c r="DO1620" s="1160"/>
      <c r="DP1620" s="1160"/>
      <c r="DQ1620" s="1160"/>
      <c r="DR1620" s="1160"/>
      <c r="DS1620" s="1160"/>
      <c r="DT1620" s="386"/>
      <c r="DU1620" s="909">
        <f t="shared" si="1414"/>
        <v>9750</v>
      </c>
      <c r="DV1620" s="633">
        <f t="shared" si="1415"/>
        <v>9750</v>
      </c>
      <c r="DW1620" s="633">
        <f t="shared" si="1416"/>
        <v>9750</v>
      </c>
      <c r="DX1620" s="633">
        <f t="shared" si="1418"/>
        <v>0</v>
      </c>
      <c r="DY1620" s="633">
        <f t="shared" si="1419"/>
        <v>0</v>
      </c>
      <c r="DZ1620" s="386"/>
      <c r="EA1620" s="386"/>
      <c r="EB1620" s="386"/>
      <c r="EC1620" s="386"/>
      <c r="ED1620" s="386"/>
    </row>
    <row r="1621" spans="1:134" s="897" customFormat="1" ht="105.75" hidden="1" x14ac:dyDescent="0.3">
      <c r="A1621" s="1776">
        <v>2026</v>
      </c>
      <c r="B1621" s="1776">
        <v>479</v>
      </c>
      <c r="C1621" s="1776" t="s">
        <v>58</v>
      </c>
      <c r="D1621" s="1776">
        <v>3000654</v>
      </c>
      <c r="E1621" s="1776">
        <v>5005023</v>
      </c>
      <c r="F1621" s="1776" t="s">
        <v>1003</v>
      </c>
      <c r="G1621" s="1776" t="s">
        <v>3543</v>
      </c>
      <c r="H1621" s="1776">
        <v>97</v>
      </c>
      <c r="I1621" s="1777" t="s">
        <v>992</v>
      </c>
      <c r="J1621" s="1778" t="s">
        <v>10</v>
      </c>
      <c r="K1621" s="1778" t="s">
        <v>60</v>
      </c>
      <c r="L1621" s="1776" t="str">
        <f t="shared" si="1420"/>
        <v>2.3</v>
      </c>
      <c r="M1621" s="1779" t="s">
        <v>62</v>
      </c>
      <c r="N1621" s="1779"/>
      <c r="O1621" s="1776" t="s">
        <v>1522</v>
      </c>
      <c r="P1621" s="1776" t="s">
        <v>65</v>
      </c>
      <c r="Q1621" s="1780">
        <v>1</v>
      </c>
      <c r="R1621" s="515">
        <v>9000</v>
      </c>
      <c r="S1621" s="1776"/>
      <c r="T1621" s="1776"/>
      <c r="U1621" s="1776">
        <v>15</v>
      </c>
      <c r="V1621" s="1776">
        <v>30</v>
      </c>
      <c r="W1621" s="397"/>
      <c r="X1621" s="397"/>
      <c r="Y1621" s="397"/>
      <c r="Z1621" s="397"/>
      <c r="AA1621" s="397"/>
      <c r="AB1621" s="397"/>
      <c r="AC1621" s="397"/>
      <c r="AD1621" s="397"/>
      <c r="AE1621" s="396"/>
      <c r="AF1621" s="500">
        <f t="shared" si="1421"/>
        <v>0</v>
      </c>
      <c r="AG1621" s="436">
        <f t="shared" si="1422"/>
        <v>0</v>
      </c>
      <c r="AH1621" s="436">
        <f t="shared" si="1423"/>
        <v>4500</v>
      </c>
      <c r="AI1621" s="436">
        <f t="shared" si="1424"/>
        <v>9000</v>
      </c>
      <c r="AJ1621" s="436">
        <f t="shared" si="1425"/>
        <v>0</v>
      </c>
      <c r="AK1621" s="436">
        <f t="shared" si="1426"/>
        <v>0</v>
      </c>
      <c r="AL1621" s="436">
        <f t="shared" si="1427"/>
        <v>0</v>
      </c>
      <c r="AM1621" s="436">
        <f t="shared" si="1428"/>
        <v>0</v>
      </c>
      <c r="AN1621" s="436">
        <f t="shared" si="1429"/>
        <v>0</v>
      </c>
      <c r="AO1621" s="436">
        <f t="shared" si="1430"/>
        <v>0</v>
      </c>
      <c r="AP1621" s="436">
        <f t="shared" si="1431"/>
        <v>0</v>
      </c>
      <c r="AQ1621" s="491">
        <f t="shared" si="1432"/>
        <v>0</v>
      </c>
      <c r="AR1621" s="399">
        <f t="shared" si="1437"/>
        <v>13500</v>
      </c>
      <c r="AS1621" s="896" t="s">
        <v>994</v>
      </c>
      <c r="AU1621" s="897" t="s">
        <v>3535</v>
      </c>
      <c r="AV1621" s="897" t="s">
        <v>3536</v>
      </c>
      <c r="AW1621" s="940">
        <v>46058</v>
      </c>
      <c r="AX1621" s="897" t="s">
        <v>3537</v>
      </c>
      <c r="AY1621" s="940">
        <v>46078</v>
      </c>
      <c r="BA1621" s="898" t="s">
        <v>3538</v>
      </c>
      <c r="BB1621" s="899" t="s">
        <v>995</v>
      </c>
      <c r="BC1621" s="897" t="s">
        <v>3545</v>
      </c>
      <c r="BD1621" s="897" t="s">
        <v>3546</v>
      </c>
      <c r="BE1621" s="897" t="s">
        <v>3547</v>
      </c>
      <c r="BF1621" s="940">
        <v>46086</v>
      </c>
      <c r="BH1621" s="687"/>
      <c r="BI1621" s="687"/>
      <c r="BJ1621" s="896"/>
      <c r="BK1621" s="687"/>
      <c r="BL1621" s="373"/>
      <c r="BM1621" s="373"/>
      <c r="BN1621" s="687">
        <v>5450</v>
      </c>
      <c r="BO1621" s="687"/>
      <c r="BP1621" s="903" t="s">
        <v>3458</v>
      </c>
      <c r="BQ1621" s="687"/>
      <c r="BR1621" s="687"/>
      <c r="BS1621" s="336" t="s">
        <v>1523</v>
      </c>
      <c r="BT1621" s="336" t="s">
        <v>1202</v>
      </c>
      <c r="BU1621" s="336" t="s">
        <v>1524</v>
      </c>
      <c r="BV1621" s="522">
        <v>47816158</v>
      </c>
      <c r="BW1621" s="521">
        <v>10478161587</v>
      </c>
      <c r="BX1621" s="906">
        <v>9000</v>
      </c>
      <c r="BY1621" s="907">
        <v>46097</v>
      </c>
      <c r="BZ1621" s="907">
        <v>46142</v>
      </c>
      <c r="CT1621" s="897">
        <v>15</v>
      </c>
      <c r="CU1621" s="909">
        <f t="shared" si="1436"/>
        <v>4500</v>
      </c>
      <c r="CV1621" s="897">
        <v>15</v>
      </c>
      <c r="CW1621" s="633">
        <f t="shared" si="1438"/>
        <v>4500</v>
      </c>
      <c r="CX1621" s="897">
        <v>15</v>
      </c>
      <c r="CY1621" s="633">
        <f t="shared" si="1439"/>
        <v>4500</v>
      </c>
      <c r="DC1621" s="897">
        <f t="shared" si="1406"/>
        <v>30</v>
      </c>
      <c r="DD1621" s="946">
        <f t="shared" si="1433"/>
        <v>9000</v>
      </c>
      <c r="DE1621" s="897">
        <v>30</v>
      </c>
      <c r="DF1621" s="946">
        <f t="shared" si="1434"/>
        <v>9000</v>
      </c>
      <c r="DG1621" s="897">
        <v>30</v>
      </c>
      <c r="DH1621" s="946">
        <f t="shared" si="1435"/>
        <v>9000</v>
      </c>
      <c r="DJ1621" s="898"/>
      <c r="DK1621" s="898"/>
      <c r="DL1621" s="898"/>
      <c r="DM1621" s="898"/>
      <c r="DN1621" s="898"/>
      <c r="DO1621" s="898"/>
      <c r="DP1621" s="898"/>
      <c r="DQ1621" s="898"/>
      <c r="DR1621" s="898"/>
      <c r="DS1621" s="898"/>
      <c r="DU1621" s="909">
        <f t="shared" si="1414"/>
        <v>13500</v>
      </c>
      <c r="DV1621" s="633">
        <f t="shared" si="1415"/>
        <v>13500</v>
      </c>
      <c r="DW1621" s="633">
        <f t="shared" si="1416"/>
        <v>13500</v>
      </c>
      <c r="DX1621" s="633">
        <f t="shared" si="1418"/>
        <v>0</v>
      </c>
      <c r="DY1621" s="633">
        <f t="shared" si="1419"/>
        <v>0</v>
      </c>
    </row>
    <row r="1622" spans="1:134" s="897" customFormat="1" ht="24" hidden="1" customHeight="1" x14ac:dyDescent="0.3">
      <c r="A1622" s="1776">
        <v>2026</v>
      </c>
      <c r="B1622" s="1776">
        <v>479</v>
      </c>
      <c r="C1622" s="1776" t="s">
        <v>58</v>
      </c>
      <c r="D1622" s="1776">
        <v>3000654</v>
      </c>
      <c r="E1622" s="1776">
        <v>5005023</v>
      </c>
      <c r="F1622" s="1776" t="s">
        <v>1003</v>
      </c>
      <c r="G1622" s="1776" t="s">
        <v>3543</v>
      </c>
      <c r="H1622" s="1776">
        <v>97</v>
      </c>
      <c r="I1622" s="1777" t="s">
        <v>992</v>
      </c>
      <c r="J1622" s="1778" t="s">
        <v>10</v>
      </c>
      <c r="K1622" s="1778" t="s">
        <v>60</v>
      </c>
      <c r="L1622" s="1776" t="str">
        <f t="shared" si="1420"/>
        <v>2.3</v>
      </c>
      <c r="M1622" s="1779" t="s">
        <v>62</v>
      </c>
      <c r="N1622" s="1779"/>
      <c r="O1622" s="1776" t="s">
        <v>1559</v>
      </c>
      <c r="P1622" s="1776" t="s">
        <v>65</v>
      </c>
      <c r="Q1622" s="1780">
        <v>1</v>
      </c>
      <c r="R1622" s="515">
        <v>8500</v>
      </c>
      <c r="S1622" s="1776"/>
      <c r="T1622" s="1776"/>
      <c r="U1622" s="1776">
        <v>15</v>
      </c>
      <c r="V1622" s="1776">
        <v>30</v>
      </c>
      <c r="W1622" s="397"/>
      <c r="X1622" s="397"/>
      <c r="Y1622" s="397"/>
      <c r="Z1622" s="397"/>
      <c r="AA1622" s="397"/>
      <c r="AB1622" s="397"/>
      <c r="AC1622" s="397"/>
      <c r="AD1622" s="397"/>
      <c r="AE1622" s="396"/>
      <c r="AF1622" s="501">
        <f t="shared" si="1421"/>
        <v>0</v>
      </c>
      <c r="AG1622" s="369">
        <f t="shared" si="1422"/>
        <v>0</v>
      </c>
      <c r="AH1622" s="369">
        <f t="shared" si="1423"/>
        <v>4250</v>
      </c>
      <c r="AI1622" s="369">
        <f t="shared" si="1424"/>
        <v>8500</v>
      </c>
      <c r="AJ1622" s="369">
        <f t="shared" si="1425"/>
        <v>0</v>
      </c>
      <c r="AK1622" s="369">
        <f t="shared" si="1426"/>
        <v>0</v>
      </c>
      <c r="AL1622" s="369">
        <f t="shared" si="1427"/>
        <v>0</v>
      </c>
      <c r="AM1622" s="369">
        <f t="shared" si="1428"/>
        <v>0</v>
      </c>
      <c r="AN1622" s="369">
        <f t="shared" si="1429"/>
        <v>0</v>
      </c>
      <c r="AO1622" s="369">
        <f t="shared" si="1430"/>
        <v>0</v>
      </c>
      <c r="AP1622" s="369">
        <f t="shared" si="1431"/>
        <v>0</v>
      </c>
      <c r="AQ1622" s="492">
        <f t="shared" si="1432"/>
        <v>0</v>
      </c>
      <c r="AR1622" s="399">
        <f t="shared" si="1437"/>
        <v>12750</v>
      </c>
      <c r="AS1622" s="896" t="s">
        <v>994</v>
      </c>
      <c r="AU1622" s="897" t="s">
        <v>3535</v>
      </c>
      <c r="AV1622" s="897" t="s">
        <v>3536</v>
      </c>
      <c r="AW1622" s="940">
        <v>46058</v>
      </c>
      <c r="AX1622" s="897" t="s">
        <v>3537</v>
      </c>
      <c r="AY1622" s="940">
        <v>46078</v>
      </c>
      <c r="BA1622" s="898" t="s">
        <v>3538</v>
      </c>
      <c r="BB1622" s="899" t="s">
        <v>995</v>
      </c>
      <c r="BC1622" s="897" t="s">
        <v>3545</v>
      </c>
      <c r="BD1622" s="897" t="s">
        <v>3546</v>
      </c>
      <c r="BE1622" s="897" t="s">
        <v>3547</v>
      </c>
      <c r="BF1622" s="940">
        <v>46086</v>
      </c>
      <c r="BH1622" s="687"/>
      <c r="BI1622" s="687"/>
      <c r="BJ1622" s="896"/>
      <c r="BK1622" s="687"/>
      <c r="BL1622" s="373"/>
      <c r="BM1622" s="373"/>
      <c r="BN1622" s="687">
        <v>5451</v>
      </c>
      <c r="BO1622" s="687"/>
      <c r="BP1622" s="903" t="s">
        <v>3458</v>
      </c>
      <c r="BQ1622" s="687"/>
      <c r="BR1622" s="687"/>
      <c r="BS1622" s="336" t="s">
        <v>1562</v>
      </c>
      <c r="BT1622" s="336" t="s">
        <v>1563</v>
      </c>
      <c r="BU1622" s="336" t="s">
        <v>1564</v>
      </c>
      <c r="BV1622" s="522">
        <v>47318665</v>
      </c>
      <c r="BW1622" s="521">
        <v>10473186654</v>
      </c>
      <c r="BX1622" s="906">
        <v>8500</v>
      </c>
      <c r="BY1622" s="907">
        <v>46097</v>
      </c>
      <c r="BZ1622" s="907">
        <v>46142</v>
      </c>
      <c r="CT1622" s="897">
        <v>15</v>
      </c>
      <c r="CU1622" s="909">
        <f t="shared" si="1436"/>
        <v>4250</v>
      </c>
      <c r="CV1622" s="897">
        <v>15</v>
      </c>
      <c r="CW1622" s="633">
        <f t="shared" si="1438"/>
        <v>4250</v>
      </c>
      <c r="CX1622" s="897">
        <v>15</v>
      </c>
      <c r="CY1622" s="633">
        <f t="shared" si="1439"/>
        <v>4250</v>
      </c>
      <c r="DC1622" s="897">
        <f t="shared" si="1406"/>
        <v>30</v>
      </c>
      <c r="DD1622" s="946">
        <f t="shared" si="1433"/>
        <v>8500</v>
      </c>
      <c r="DE1622" s="897">
        <v>30</v>
      </c>
      <c r="DF1622" s="946">
        <f t="shared" si="1434"/>
        <v>8500</v>
      </c>
      <c r="DG1622" s="897">
        <v>30</v>
      </c>
      <c r="DH1622" s="946">
        <f t="shared" si="1435"/>
        <v>8500</v>
      </c>
      <c r="DJ1622" s="898"/>
      <c r="DK1622" s="898"/>
      <c r="DL1622" s="898"/>
      <c r="DM1622" s="898"/>
      <c r="DN1622" s="898"/>
      <c r="DO1622" s="898"/>
      <c r="DP1622" s="898"/>
      <c r="DQ1622" s="898"/>
      <c r="DR1622" s="898"/>
      <c r="DS1622" s="898"/>
      <c r="DU1622" s="909">
        <f t="shared" si="1414"/>
        <v>12750</v>
      </c>
      <c r="DV1622" s="633">
        <f t="shared" si="1415"/>
        <v>12750</v>
      </c>
      <c r="DW1622" s="633">
        <f t="shared" si="1416"/>
        <v>12750</v>
      </c>
      <c r="DX1622" s="633">
        <f t="shared" si="1418"/>
        <v>0</v>
      </c>
      <c r="DY1622" s="633">
        <f t="shared" si="1419"/>
        <v>0</v>
      </c>
    </row>
    <row r="1623" spans="1:134" s="897" customFormat="1" ht="24" hidden="1" customHeight="1" x14ac:dyDescent="0.3">
      <c r="A1623" s="1776">
        <v>2026</v>
      </c>
      <c r="B1623" s="1776">
        <v>479</v>
      </c>
      <c r="C1623" s="1776" t="s">
        <v>58</v>
      </c>
      <c r="D1623" s="1776">
        <v>3000654</v>
      </c>
      <c r="E1623" s="1776">
        <v>5005023</v>
      </c>
      <c r="F1623" s="1776" t="s">
        <v>1003</v>
      </c>
      <c r="G1623" s="1776" t="s">
        <v>3543</v>
      </c>
      <c r="H1623" s="1776">
        <v>97</v>
      </c>
      <c r="I1623" s="1777" t="s">
        <v>992</v>
      </c>
      <c r="J1623" s="1778" t="s">
        <v>10</v>
      </c>
      <c r="K1623" s="1778" t="s">
        <v>60</v>
      </c>
      <c r="L1623" s="1776" t="str">
        <f t="shared" si="1420"/>
        <v>2.3</v>
      </c>
      <c r="M1623" s="1779" t="s">
        <v>62</v>
      </c>
      <c r="N1623" s="1779"/>
      <c r="O1623" s="1776" t="s">
        <v>3476</v>
      </c>
      <c r="P1623" s="1776" t="s">
        <v>65</v>
      </c>
      <c r="Q1623" s="1780">
        <v>1</v>
      </c>
      <c r="R1623" s="515">
        <v>8000</v>
      </c>
      <c r="S1623" s="1776"/>
      <c r="T1623" s="1776"/>
      <c r="U1623" s="1776">
        <v>15</v>
      </c>
      <c r="V1623" s="1776">
        <v>30</v>
      </c>
      <c r="W1623" s="397"/>
      <c r="X1623" s="397"/>
      <c r="Y1623" s="397"/>
      <c r="Z1623" s="397"/>
      <c r="AA1623" s="397"/>
      <c r="AB1623" s="397"/>
      <c r="AC1623" s="397"/>
      <c r="AD1623" s="397"/>
      <c r="AE1623" s="396"/>
      <c r="AF1623" s="502">
        <f t="shared" si="1421"/>
        <v>0</v>
      </c>
      <c r="AG1623" s="438">
        <f t="shared" si="1422"/>
        <v>0</v>
      </c>
      <c r="AH1623" s="438">
        <f t="shared" si="1423"/>
        <v>4000</v>
      </c>
      <c r="AI1623" s="438">
        <f t="shared" si="1424"/>
        <v>8000</v>
      </c>
      <c r="AJ1623" s="438">
        <f t="shared" si="1425"/>
        <v>0</v>
      </c>
      <c r="AK1623" s="438">
        <f t="shared" si="1426"/>
        <v>0</v>
      </c>
      <c r="AL1623" s="438">
        <f t="shared" si="1427"/>
        <v>0</v>
      </c>
      <c r="AM1623" s="438">
        <f t="shared" si="1428"/>
        <v>0</v>
      </c>
      <c r="AN1623" s="438">
        <f t="shared" si="1429"/>
        <v>0</v>
      </c>
      <c r="AO1623" s="438">
        <f t="shared" si="1430"/>
        <v>0</v>
      </c>
      <c r="AP1623" s="438">
        <f t="shared" si="1431"/>
        <v>0</v>
      </c>
      <c r="AQ1623" s="445">
        <f t="shared" si="1432"/>
        <v>0</v>
      </c>
      <c r="AR1623" s="399">
        <f t="shared" si="1437"/>
        <v>12000</v>
      </c>
      <c r="AS1623" s="896" t="s">
        <v>994</v>
      </c>
      <c r="AU1623" s="897" t="s">
        <v>3535</v>
      </c>
      <c r="AV1623" s="897" t="s">
        <v>3536</v>
      </c>
      <c r="AW1623" s="940">
        <v>46058</v>
      </c>
      <c r="AX1623" s="897" t="s">
        <v>3537</v>
      </c>
      <c r="AY1623" s="940">
        <v>46078</v>
      </c>
      <c r="BA1623" s="898" t="s">
        <v>3538</v>
      </c>
      <c r="BB1623" s="899" t="s">
        <v>995</v>
      </c>
      <c r="BC1623" s="897" t="s">
        <v>3545</v>
      </c>
      <c r="BD1623" s="897" t="s">
        <v>3546</v>
      </c>
      <c r="BE1623" s="897" t="s">
        <v>3547</v>
      </c>
      <c r="BF1623" s="940">
        <v>46086</v>
      </c>
      <c r="BH1623" s="687"/>
      <c r="BI1623" s="687"/>
      <c r="BJ1623" s="896"/>
      <c r="BK1623" s="687"/>
      <c r="BL1623" s="373"/>
      <c r="BM1623" s="373"/>
      <c r="BN1623" s="687">
        <v>5452</v>
      </c>
      <c r="BO1623" s="687"/>
      <c r="BP1623" s="903" t="s">
        <v>3458</v>
      </c>
      <c r="BQ1623" s="687"/>
      <c r="BR1623" s="687"/>
      <c r="BS1623" s="336" t="s">
        <v>3477</v>
      </c>
      <c r="BT1623" s="336" t="s">
        <v>1597</v>
      </c>
      <c r="BU1623" s="336" t="s">
        <v>3478</v>
      </c>
      <c r="BV1623" s="522">
        <v>41915781</v>
      </c>
      <c r="BW1623" s="521">
        <v>10419157819</v>
      </c>
      <c r="BX1623" s="906">
        <v>8000</v>
      </c>
      <c r="BY1623" s="940">
        <v>46097</v>
      </c>
      <c r="BZ1623" s="940">
        <v>46142</v>
      </c>
      <c r="CT1623" s="897">
        <v>15</v>
      </c>
      <c r="CU1623" s="909">
        <f t="shared" si="1436"/>
        <v>4000</v>
      </c>
      <c r="CV1623" s="897">
        <v>15</v>
      </c>
      <c r="CW1623" s="633">
        <f t="shared" si="1438"/>
        <v>4000.0000000000005</v>
      </c>
      <c r="CX1623" s="897">
        <v>15</v>
      </c>
      <c r="CY1623" s="633">
        <f t="shared" si="1439"/>
        <v>4000.0000000000005</v>
      </c>
      <c r="DC1623" s="897">
        <f t="shared" si="1406"/>
        <v>30</v>
      </c>
      <c r="DD1623" s="946">
        <f t="shared" si="1433"/>
        <v>8000</v>
      </c>
      <c r="DE1623" s="897">
        <v>30</v>
      </c>
      <c r="DF1623" s="946">
        <f t="shared" si="1434"/>
        <v>8000.0000000000009</v>
      </c>
      <c r="DG1623" s="897">
        <v>30</v>
      </c>
      <c r="DH1623" s="946">
        <f t="shared" si="1435"/>
        <v>8000.0000000000009</v>
      </c>
      <c r="DJ1623" s="898"/>
      <c r="DK1623" s="898"/>
      <c r="DL1623" s="898"/>
      <c r="DM1623" s="898"/>
      <c r="DN1623" s="898"/>
      <c r="DO1623" s="898"/>
      <c r="DP1623" s="898"/>
      <c r="DQ1623" s="898"/>
      <c r="DR1623" s="898"/>
      <c r="DS1623" s="898"/>
      <c r="DU1623" s="909">
        <f t="shared" si="1414"/>
        <v>12000</v>
      </c>
      <c r="DV1623" s="633">
        <f t="shared" si="1415"/>
        <v>12000.000000000002</v>
      </c>
      <c r="DW1623" s="633">
        <f t="shared" si="1416"/>
        <v>12000.000000000002</v>
      </c>
      <c r="DX1623" s="633">
        <f t="shared" si="1418"/>
        <v>0</v>
      </c>
      <c r="DY1623" s="633">
        <f t="shared" si="1419"/>
        <v>0</v>
      </c>
    </row>
    <row r="1624" spans="1:134" s="897" customFormat="1" ht="105" hidden="1" x14ac:dyDescent="0.25">
      <c r="A1624" s="1191">
        <v>2026</v>
      </c>
      <c r="B1624" s="1191">
        <v>479</v>
      </c>
      <c r="C1624" s="1191" t="s">
        <v>58</v>
      </c>
      <c r="D1624" s="1191">
        <v>3000654</v>
      </c>
      <c r="E1624" s="1191">
        <v>5005023</v>
      </c>
      <c r="F1624" s="1191" t="s">
        <v>1003</v>
      </c>
      <c r="G1624" s="1191" t="s">
        <v>3543</v>
      </c>
      <c r="H1624" s="1191">
        <v>97</v>
      </c>
      <c r="I1624" s="1192" t="s">
        <v>992</v>
      </c>
      <c r="J1624" s="1193" t="s">
        <v>10</v>
      </c>
      <c r="K1624" s="1193" t="s">
        <v>60</v>
      </c>
      <c r="L1624" s="1191" t="str">
        <f t="shared" si="1420"/>
        <v>2.3</v>
      </c>
      <c r="M1624" s="1194" t="s">
        <v>62</v>
      </c>
      <c r="N1624" s="1194"/>
      <c r="O1624" s="1191" t="s">
        <v>1567</v>
      </c>
      <c r="P1624" s="1191" t="s">
        <v>65</v>
      </c>
      <c r="Q1624" s="1195">
        <v>1</v>
      </c>
      <c r="R1624" s="516">
        <v>8000</v>
      </c>
      <c r="S1624" s="1191"/>
      <c r="T1624" s="1191"/>
      <c r="U1624" s="1191">
        <v>15</v>
      </c>
      <c r="V1624" s="1191">
        <v>30</v>
      </c>
      <c r="W1624" s="298"/>
      <c r="X1624" s="298"/>
      <c r="Y1624" s="298"/>
      <c r="Z1624" s="298"/>
      <c r="AA1624" s="298"/>
      <c r="AB1624" s="298"/>
      <c r="AC1624" s="298"/>
      <c r="AD1624" s="298"/>
      <c r="AE1624" s="349"/>
      <c r="AF1624" s="504">
        <f t="shared" si="1421"/>
        <v>0</v>
      </c>
      <c r="AG1624" s="340">
        <f t="shared" si="1422"/>
        <v>0</v>
      </c>
      <c r="AH1624" s="340">
        <f t="shared" si="1423"/>
        <v>4000</v>
      </c>
      <c r="AI1624" s="340">
        <f t="shared" si="1424"/>
        <v>8000</v>
      </c>
      <c r="AJ1624" s="340">
        <f t="shared" si="1425"/>
        <v>0</v>
      </c>
      <c r="AK1624" s="340">
        <f t="shared" si="1426"/>
        <v>0</v>
      </c>
      <c r="AL1624" s="340">
        <f t="shared" si="1427"/>
        <v>0</v>
      </c>
      <c r="AM1624" s="340">
        <f t="shared" si="1428"/>
        <v>0</v>
      </c>
      <c r="AN1624" s="340">
        <f t="shared" si="1429"/>
        <v>0</v>
      </c>
      <c r="AO1624" s="340">
        <f t="shared" si="1430"/>
        <v>0</v>
      </c>
      <c r="AP1624" s="340">
        <f t="shared" si="1431"/>
        <v>0</v>
      </c>
      <c r="AQ1624" s="493">
        <f t="shared" si="1432"/>
        <v>0</v>
      </c>
      <c r="AR1624" s="493">
        <f t="shared" si="1437"/>
        <v>12000</v>
      </c>
      <c r="AS1624" s="1159" t="s">
        <v>994</v>
      </c>
      <c r="AT1624" s="386"/>
      <c r="AU1624" s="897" t="s">
        <v>3535</v>
      </c>
      <c r="AV1624" s="897" t="s">
        <v>3536</v>
      </c>
      <c r="AW1624" s="940">
        <v>46058</v>
      </c>
      <c r="AX1624" s="897" t="s">
        <v>3537</v>
      </c>
      <c r="AY1624" s="940">
        <v>46078</v>
      </c>
      <c r="BA1624" s="898" t="s">
        <v>3538</v>
      </c>
      <c r="BB1624" s="899" t="s">
        <v>995</v>
      </c>
      <c r="BC1624" s="897" t="s">
        <v>3545</v>
      </c>
      <c r="BD1624" s="897" t="s">
        <v>3546</v>
      </c>
      <c r="BE1624" s="897" t="s">
        <v>3547</v>
      </c>
      <c r="BF1624" s="940">
        <v>46086</v>
      </c>
      <c r="BG1624" s="386"/>
      <c r="BH1624" s="2755"/>
      <c r="BI1624" s="2755"/>
      <c r="BJ1624" s="1159"/>
      <c r="BK1624" s="2755"/>
      <c r="BL1624" s="1766"/>
      <c r="BM1624" s="1766"/>
      <c r="BN1624" s="687">
        <v>5453</v>
      </c>
      <c r="BO1624" s="687"/>
      <c r="BP1624" s="903" t="s">
        <v>3458</v>
      </c>
      <c r="BQ1624" s="687"/>
      <c r="BR1624" s="687"/>
      <c r="BS1624" s="336" t="s">
        <v>1568</v>
      </c>
      <c r="BT1624" s="336" t="s">
        <v>1569</v>
      </c>
      <c r="BU1624" s="336" t="s">
        <v>1521</v>
      </c>
      <c r="BV1624" s="522">
        <v>43446209</v>
      </c>
      <c r="BW1624" s="521">
        <v>10434462091</v>
      </c>
      <c r="BX1624" s="906">
        <v>8000</v>
      </c>
      <c r="BY1624" s="907">
        <v>46097</v>
      </c>
      <c r="BZ1624" s="907">
        <v>46142</v>
      </c>
      <c r="CA1624" s="386"/>
      <c r="CS1624" s="386"/>
      <c r="CT1624" s="897">
        <v>15</v>
      </c>
      <c r="CU1624" s="909">
        <f t="shared" si="1436"/>
        <v>4000</v>
      </c>
      <c r="CV1624" s="897">
        <v>15</v>
      </c>
      <c r="CW1624" s="633">
        <f t="shared" si="1438"/>
        <v>4000.0000000000005</v>
      </c>
      <c r="CX1624" s="897">
        <v>15</v>
      </c>
      <c r="CY1624" s="633">
        <f t="shared" si="1439"/>
        <v>4000.0000000000005</v>
      </c>
      <c r="CZ1624" s="386"/>
      <c r="DA1624" s="386"/>
      <c r="DB1624" s="386"/>
      <c r="DC1624" s="897">
        <f t="shared" si="1406"/>
        <v>30</v>
      </c>
      <c r="DD1624" s="909">
        <f t="shared" si="1433"/>
        <v>8000</v>
      </c>
      <c r="DE1624" s="897">
        <v>30</v>
      </c>
      <c r="DF1624" s="633">
        <f t="shared" si="1434"/>
        <v>8000.0000000000009</v>
      </c>
      <c r="DG1624" s="897">
        <v>30</v>
      </c>
      <c r="DH1624" s="633">
        <f t="shared" si="1435"/>
        <v>8000.0000000000009</v>
      </c>
      <c r="DI1624" s="386"/>
      <c r="DJ1624" s="1160"/>
      <c r="DK1624" s="1160"/>
      <c r="DL1624" s="1160"/>
      <c r="DM1624" s="1160"/>
      <c r="DN1624" s="1160"/>
      <c r="DO1624" s="1160"/>
      <c r="DP1624" s="1160"/>
      <c r="DQ1624" s="1160"/>
      <c r="DR1624" s="1160"/>
      <c r="DS1624" s="1160"/>
      <c r="DT1624" s="386"/>
      <c r="DU1624" s="909">
        <f t="shared" si="1414"/>
        <v>12000</v>
      </c>
      <c r="DV1624" s="633">
        <f t="shared" si="1415"/>
        <v>12000.000000000002</v>
      </c>
      <c r="DW1624" s="633">
        <f t="shared" si="1416"/>
        <v>12000.000000000002</v>
      </c>
      <c r="DX1624" s="633">
        <f t="shared" si="1418"/>
        <v>0</v>
      </c>
      <c r="DY1624" s="633">
        <f t="shared" si="1419"/>
        <v>0</v>
      </c>
      <c r="DZ1624" s="386"/>
      <c r="EA1624" s="386"/>
      <c r="EB1624" s="386"/>
      <c r="EC1624" s="386"/>
      <c r="ED1624" s="386"/>
    </row>
    <row r="1625" spans="1:134" s="953" customFormat="1" ht="21.75" hidden="1" customHeight="1" x14ac:dyDescent="0.3">
      <c r="A1625" s="1816">
        <v>2026</v>
      </c>
      <c r="B1625" s="1816">
        <v>479</v>
      </c>
      <c r="C1625" s="1816" t="s">
        <v>58</v>
      </c>
      <c r="D1625" s="1816">
        <v>3000654</v>
      </c>
      <c r="E1625" s="1816">
        <v>5005023</v>
      </c>
      <c r="F1625" s="1816" t="s">
        <v>1003</v>
      </c>
      <c r="G1625" s="1816" t="s">
        <v>3543</v>
      </c>
      <c r="H1625" s="1816">
        <v>97</v>
      </c>
      <c r="I1625" s="1817" t="s">
        <v>992</v>
      </c>
      <c r="J1625" s="1818" t="s">
        <v>10</v>
      </c>
      <c r="K1625" s="1818" t="s">
        <v>60</v>
      </c>
      <c r="L1625" s="1816" t="str">
        <f t="shared" si="1420"/>
        <v>2.3</v>
      </c>
      <c r="M1625" s="1819" t="s">
        <v>62</v>
      </c>
      <c r="N1625" s="1819"/>
      <c r="O1625" s="1816" t="s">
        <v>1469</v>
      </c>
      <c r="P1625" s="1816" t="s">
        <v>65</v>
      </c>
      <c r="Q1625" s="1820">
        <v>1</v>
      </c>
      <c r="R1625" s="396">
        <v>5000</v>
      </c>
      <c r="S1625" s="1776"/>
      <c r="T1625" s="1776"/>
      <c r="U1625" s="1776"/>
      <c r="V1625" s="1776">
        <v>30</v>
      </c>
      <c r="W1625" s="397"/>
      <c r="X1625" s="397"/>
      <c r="Y1625" s="397"/>
      <c r="Z1625" s="397"/>
      <c r="AA1625" s="397"/>
      <c r="AB1625" s="397"/>
      <c r="AC1625" s="397"/>
      <c r="AD1625" s="397"/>
      <c r="AE1625" s="396"/>
      <c r="AF1625" s="500">
        <f t="shared" si="1421"/>
        <v>0</v>
      </c>
      <c r="AG1625" s="436">
        <f t="shared" si="1422"/>
        <v>0</v>
      </c>
      <c r="AH1625" s="436">
        <f t="shared" si="1423"/>
        <v>0</v>
      </c>
      <c r="AI1625" s="436">
        <f t="shared" si="1424"/>
        <v>5000</v>
      </c>
      <c r="AJ1625" s="436">
        <f t="shared" si="1425"/>
        <v>0</v>
      </c>
      <c r="AK1625" s="436">
        <f t="shared" si="1426"/>
        <v>0</v>
      </c>
      <c r="AL1625" s="436">
        <f t="shared" si="1427"/>
        <v>0</v>
      </c>
      <c r="AM1625" s="436">
        <f t="shared" si="1428"/>
        <v>0</v>
      </c>
      <c r="AN1625" s="436">
        <f t="shared" si="1429"/>
        <v>0</v>
      </c>
      <c r="AO1625" s="436">
        <f t="shared" si="1430"/>
        <v>0</v>
      </c>
      <c r="AP1625" s="436">
        <f t="shared" si="1431"/>
        <v>0</v>
      </c>
      <c r="AQ1625" s="491">
        <f t="shared" si="1432"/>
        <v>0</v>
      </c>
      <c r="AR1625" s="398"/>
      <c r="AS1625" s="952" t="s">
        <v>994</v>
      </c>
      <c r="AU1625" s="1117" t="s">
        <v>3535</v>
      </c>
      <c r="AV1625" s="1019" t="s">
        <v>3536</v>
      </c>
      <c r="AW1625" s="1206">
        <v>46058</v>
      </c>
      <c r="AX1625" s="1019" t="s">
        <v>3537</v>
      </c>
      <c r="AY1625" s="1206">
        <v>46078</v>
      </c>
      <c r="AZ1625" s="1141"/>
      <c r="BA1625" s="963" t="s">
        <v>3538</v>
      </c>
      <c r="BB1625" s="992" t="s">
        <v>1018</v>
      </c>
      <c r="BC1625" s="953" t="s">
        <v>3548</v>
      </c>
      <c r="BF1625" s="958">
        <v>46083</v>
      </c>
      <c r="BH1625" s="1022"/>
      <c r="BI1625" s="1022"/>
      <c r="BJ1625" s="952"/>
      <c r="BK1625" s="1022"/>
      <c r="BL1625" s="955"/>
      <c r="BM1625" s="955"/>
      <c r="BN1625" s="1022"/>
      <c r="BO1625" s="956"/>
      <c r="BP1625" s="956"/>
      <c r="BQ1625" s="956"/>
      <c r="BR1625" s="956"/>
      <c r="BS1625" s="1802"/>
      <c r="BT1625" s="1802"/>
      <c r="BU1625" s="1802"/>
      <c r="BV1625" s="1842"/>
      <c r="BW1625" s="1843"/>
      <c r="BX1625" s="1014"/>
      <c r="BY1625" s="958"/>
      <c r="BZ1625" s="958"/>
      <c r="CU1625" s="961">
        <f t="shared" si="1436"/>
        <v>0</v>
      </c>
      <c r="CW1625" s="962">
        <f t="shared" si="1438"/>
        <v>0</v>
      </c>
      <c r="CY1625" s="962">
        <f t="shared" si="1439"/>
        <v>0</v>
      </c>
      <c r="CZ1625" s="962">
        <f>CU1625-CW1625</f>
        <v>0</v>
      </c>
      <c r="DA1625" s="962">
        <f>CU1625-CY1625</f>
        <v>0</v>
      </c>
      <c r="DC1625" s="953">
        <f t="shared" si="1406"/>
        <v>30</v>
      </c>
      <c r="DD1625" s="995">
        <f t="shared" si="1433"/>
        <v>5000</v>
      </c>
      <c r="DF1625" s="995">
        <f t="shared" si="1434"/>
        <v>0</v>
      </c>
      <c r="DH1625" s="995">
        <f t="shared" si="1435"/>
        <v>0</v>
      </c>
      <c r="DJ1625" s="963"/>
      <c r="DK1625" s="963"/>
      <c r="DL1625" s="963"/>
      <c r="DM1625" s="963"/>
      <c r="DN1625" s="963"/>
      <c r="DO1625" s="963"/>
      <c r="DP1625" s="963"/>
      <c r="DQ1625" s="963"/>
      <c r="DR1625" s="963"/>
      <c r="DS1625" s="963"/>
      <c r="DU1625" s="961">
        <f t="shared" si="1414"/>
        <v>0</v>
      </c>
      <c r="DV1625" s="962">
        <f t="shared" si="1415"/>
        <v>0</v>
      </c>
      <c r="DW1625" s="962">
        <f t="shared" si="1416"/>
        <v>0</v>
      </c>
      <c r="DX1625" s="962">
        <f t="shared" si="1418"/>
        <v>0</v>
      </c>
      <c r="DY1625" s="962">
        <f t="shared" si="1419"/>
        <v>0</v>
      </c>
    </row>
    <row r="1626" spans="1:134" s="897" customFormat="1" ht="24" hidden="1" customHeight="1" x14ac:dyDescent="0.3">
      <c r="A1626" s="1776">
        <v>2026</v>
      </c>
      <c r="B1626" s="1776">
        <v>479</v>
      </c>
      <c r="C1626" s="1776" t="s">
        <v>58</v>
      </c>
      <c r="D1626" s="1776">
        <v>3000654</v>
      </c>
      <c r="E1626" s="1776">
        <v>5005023</v>
      </c>
      <c r="F1626" s="1776" t="s">
        <v>1003</v>
      </c>
      <c r="G1626" s="1776" t="s">
        <v>3543</v>
      </c>
      <c r="H1626" s="1776">
        <v>97</v>
      </c>
      <c r="I1626" s="1777" t="s">
        <v>992</v>
      </c>
      <c r="J1626" s="1778" t="s">
        <v>10</v>
      </c>
      <c r="K1626" s="1778" t="s">
        <v>60</v>
      </c>
      <c r="L1626" s="1776" t="str">
        <f t="shared" si="1420"/>
        <v>2.3</v>
      </c>
      <c r="M1626" s="1779" t="s">
        <v>62</v>
      </c>
      <c r="N1626" s="1779"/>
      <c r="O1626" s="1776" t="s">
        <v>1581</v>
      </c>
      <c r="P1626" s="1776" t="s">
        <v>65</v>
      </c>
      <c r="Q1626" s="1780">
        <v>1</v>
      </c>
      <c r="R1626" s="515">
        <v>4500</v>
      </c>
      <c r="S1626" s="1776"/>
      <c r="T1626" s="1776"/>
      <c r="U1626" s="1776">
        <v>15</v>
      </c>
      <c r="V1626" s="1776">
        <v>30</v>
      </c>
      <c r="W1626" s="397"/>
      <c r="X1626" s="397"/>
      <c r="Y1626" s="397"/>
      <c r="Z1626" s="397"/>
      <c r="AA1626" s="397"/>
      <c r="AB1626" s="397"/>
      <c r="AC1626" s="397"/>
      <c r="AD1626" s="397"/>
      <c r="AE1626" s="396"/>
      <c r="AF1626" s="501">
        <f t="shared" si="1421"/>
        <v>0</v>
      </c>
      <c r="AG1626" s="369">
        <f t="shared" si="1422"/>
        <v>0</v>
      </c>
      <c r="AH1626" s="369">
        <f t="shared" si="1423"/>
        <v>2250</v>
      </c>
      <c r="AI1626" s="369">
        <f t="shared" si="1424"/>
        <v>4500</v>
      </c>
      <c r="AJ1626" s="369">
        <f t="shared" si="1425"/>
        <v>0</v>
      </c>
      <c r="AK1626" s="369">
        <f t="shared" si="1426"/>
        <v>0</v>
      </c>
      <c r="AL1626" s="369">
        <f t="shared" si="1427"/>
        <v>0</v>
      </c>
      <c r="AM1626" s="369">
        <f t="shared" si="1428"/>
        <v>0</v>
      </c>
      <c r="AN1626" s="369">
        <f t="shared" si="1429"/>
        <v>0</v>
      </c>
      <c r="AO1626" s="369">
        <f t="shared" si="1430"/>
        <v>0</v>
      </c>
      <c r="AP1626" s="369">
        <f t="shared" si="1431"/>
        <v>0</v>
      </c>
      <c r="AQ1626" s="492">
        <f t="shared" si="1432"/>
        <v>0</v>
      </c>
      <c r="AR1626" s="399">
        <f>+ROUNDUP(SUM(AF1626:AQ1626),0)</f>
        <v>6750</v>
      </c>
      <c r="AS1626" s="896" t="s">
        <v>994</v>
      </c>
      <c r="AU1626" s="897" t="s">
        <v>3535</v>
      </c>
      <c r="AV1626" s="897" t="s">
        <v>3536</v>
      </c>
      <c r="AW1626" s="940">
        <v>46058</v>
      </c>
      <c r="AX1626" s="897" t="s">
        <v>3537</v>
      </c>
      <c r="AY1626" s="940">
        <v>46078</v>
      </c>
      <c r="BA1626" s="898" t="s">
        <v>3538</v>
      </c>
      <c r="BB1626" s="899" t="s">
        <v>995</v>
      </c>
      <c r="BC1626" s="897" t="s">
        <v>3545</v>
      </c>
      <c r="BD1626" s="897" t="s">
        <v>3546</v>
      </c>
      <c r="BE1626" s="897" t="s">
        <v>3547</v>
      </c>
      <c r="BF1626" s="940">
        <v>46086</v>
      </c>
      <c r="BH1626" s="687"/>
      <c r="BI1626" s="687"/>
      <c r="BJ1626" s="896"/>
      <c r="BK1626" s="687"/>
      <c r="BL1626" s="373"/>
      <c r="BM1626" s="373"/>
      <c r="BN1626" s="687">
        <v>5454</v>
      </c>
      <c r="BO1626" s="687"/>
      <c r="BP1626" s="903" t="s">
        <v>3458</v>
      </c>
      <c r="BQ1626" s="687"/>
      <c r="BR1626" s="687"/>
      <c r="BS1626" s="336" t="s">
        <v>1228</v>
      </c>
      <c r="BT1626" s="336" t="s">
        <v>3474</v>
      </c>
      <c r="BU1626" s="336" t="s">
        <v>3475</v>
      </c>
      <c r="BV1626" s="546">
        <v>44329546</v>
      </c>
      <c r="BW1626" s="521">
        <v>10443295467</v>
      </c>
      <c r="BX1626" s="906">
        <v>4500</v>
      </c>
      <c r="BY1626" s="940">
        <v>46097</v>
      </c>
      <c r="BZ1626" s="940">
        <v>46142</v>
      </c>
      <c r="CT1626" s="897">
        <v>15</v>
      </c>
      <c r="CU1626" s="909">
        <f t="shared" si="1436"/>
        <v>2250</v>
      </c>
      <c r="CV1626" s="897">
        <v>15</v>
      </c>
      <c r="CW1626" s="633">
        <f t="shared" si="1438"/>
        <v>2250</v>
      </c>
      <c r="CX1626" s="897">
        <v>15</v>
      </c>
      <c r="CY1626" s="633">
        <f t="shared" si="1439"/>
        <v>2250</v>
      </c>
      <c r="DC1626" s="897">
        <f t="shared" si="1406"/>
        <v>30</v>
      </c>
      <c r="DD1626" s="946">
        <f t="shared" si="1433"/>
        <v>4500</v>
      </c>
      <c r="DE1626" s="897">
        <v>30</v>
      </c>
      <c r="DF1626" s="946">
        <f t="shared" si="1434"/>
        <v>4500</v>
      </c>
      <c r="DG1626" s="897">
        <v>30</v>
      </c>
      <c r="DH1626" s="946">
        <f t="shared" si="1435"/>
        <v>4500</v>
      </c>
      <c r="DJ1626" s="898"/>
      <c r="DK1626" s="898"/>
      <c r="DL1626" s="898"/>
      <c r="DM1626" s="898"/>
      <c r="DN1626" s="898"/>
      <c r="DO1626" s="898"/>
      <c r="DP1626" s="898"/>
      <c r="DQ1626" s="898"/>
      <c r="DR1626" s="898"/>
      <c r="DS1626" s="898"/>
      <c r="DU1626" s="909">
        <f t="shared" si="1414"/>
        <v>6750</v>
      </c>
      <c r="DV1626" s="633">
        <f t="shared" si="1415"/>
        <v>6750</v>
      </c>
      <c r="DW1626" s="633">
        <f t="shared" si="1416"/>
        <v>6750</v>
      </c>
      <c r="DX1626" s="633">
        <f t="shared" si="1418"/>
        <v>0</v>
      </c>
      <c r="DY1626" s="633">
        <f t="shared" si="1419"/>
        <v>0</v>
      </c>
    </row>
    <row r="1627" spans="1:134" s="972" customFormat="1" ht="105.75" hidden="1" x14ac:dyDescent="0.3">
      <c r="A1627" s="1827">
        <v>2026</v>
      </c>
      <c r="B1627" s="1827">
        <v>479</v>
      </c>
      <c r="C1627" s="1827" t="s">
        <v>58</v>
      </c>
      <c r="D1627" s="1827">
        <v>3000654</v>
      </c>
      <c r="E1627" s="1827">
        <v>5005023</v>
      </c>
      <c r="F1627" s="1827" t="s">
        <v>1003</v>
      </c>
      <c r="G1627" s="1827" t="s">
        <v>3543</v>
      </c>
      <c r="H1627" s="1827">
        <v>97</v>
      </c>
      <c r="I1627" s="1828" t="s">
        <v>992</v>
      </c>
      <c r="J1627" s="1829" t="s">
        <v>10</v>
      </c>
      <c r="K1627" s="1829" t="s">
        <v>60</v>
      </c>
      <c r="L1627" s="1827" t="str">
        <f t="shared" si="1420"/>
        <v>2.3</v>
      </c>
      <c r="M1627" s="1830" t="s">
        <v>62</v>
      </c>
      <c r="N1627" s="1830"/>
      <c r="O1627" s="1827" t="s">
        <v>1603</v>
      </c>
      <c r="P1627" s="1827" t="s">
        <v>65</v>
      </c>
      <c r="Q1627" s="1831">
        <v>2</v>
      </c>
      <c r="R1627" s="396">
        <v>4500</v>
      </c>
      <c r="S1627" s="1776"/>
      <c r="T1627" s="1776"/>
      <c r="U1627" s="1776"/>
      <c r="V1627" s="1776">
        <v>30</v>
      </c>
      <c r="W1627" s="397"/>
      <c r="X1627" s="397"/>
      <c r="Y1627" s="397"/>
      <c r="Z1627" s="397"/>
      <c r="AA1627" s="397"/>
      <c r="AB1627" s="397"/>
      <c r="AC1627" s="397"/>
      <c r="AD1627" s="397"/>
      <c r="AE1627" s="396"/>
      <c r="AF1627" s="501">
        <f t="shared" si="1421"/>
        <v>0</v>
      </c>
      <c r="AG1627" s="369">
        <f t="shared" si="1422"/>
        <v>0</v>
      </c>
      <c r="AH1627" s="369">
        <f t="shared" si="1423"/>
        <v>0</v>
      </c>
      <c r="AI1627" s="369">
        <f t="shared" si="1424"/>
        <v>9000</v>
      </c>
      <c r="AJ1627" s="369">
        <f t="shared" si="1425"/>
        <v>0</v>
      </c>
      <c r="AK1627" s="369">
        <f t="shared" si="1426"/>
        <v>0</v>
      </c>
      <c r="AL1627" s="369">
        <f t="shared" si="1427"/>
        <v>0</v>
      </c>
      <c r="AM1627" s="369">
        <f t="shared" si="1428"/>
        <v>0</v>
      </c>
      <c r="AN1627" s="369">
        <f t="shared" si="1429"/>
        <v>0</v>
      </c>
      <c r="AO1627" s="369">
        <f t="shared" si="1430"/>
        <v>0</v>
      </c>
      <c r="AP1627" s="369">
        <f t="shared" si="1431"/>
        <v>0</v>
      </c>
      <c r="AQ1627" s="492">
        <f t="shared" si="1432"/>
        <v>0</v>
      </c>
      <c r="AR1627" s="398"/>
      <c r="AS1627" s="971" t="s">
        <v>994</v>
      </c>
      <c r="AU1627" s="1171" t="s">
        <v>3535</v>
      </c>
      <c r="AV1627" s="675" t="s">
        <v>3536</v>
      </c>
      <c r="AW1627" s="1165">
        <v>46058</v>
      </c>
      <c r="AX1627" s="675" t="s">
        <v>3537</v>
      </c>
      <c r="AY1627" s="1165">
        <v>46078</v>
      </c>
      <c r="AZ1627" s="1326"/>
      <c r="BA1627" s="977" t="s">
        <v>3538</v>
      </c>
      <c r="BB1627" s="1010" t="s">
        <v>1018</v>
      </c>
      <c r="BC1627" s="972" t="s">
        <v>3548</v>
      </c>
      <c r="BF1627" s="1008">
        <v>46083</v>
      </c>
      <c r="BH1627" s="694"/>
      <c r="BI1627" s="694"/>
      <c r="BJ1627" s="971"/>
      <c r="BK1627" s="694"/>
      <c r="BL1627" s="973"/>
      <c r="BM1627" s="973"/>
      <c r="BN1627" s="694"/>
      <c r="BO1627" s="974"/>
      <c r="BP1627" s="974"/>
      <c r="BQ1627" s="974"/>
      <c r="BR1627" s="974"/>
      <c r="BS1627" s="1787"/>
      <c r="BT1627" s="1787"/>
      <c r="BU1627" s="1787"/>
      <c r="BV1627" s="1834"/>
      <c r="BW1627" s="1835"/>
      <c r="BX1627" s="1012"/>
      <c r="BY1627" s="1008"/>
      <c r="BZ1627" s="1008"/>
      <c r="CL1627" s="975">
        <f>AG1627</f>
        <v>0</v>
      </c>
      <c r="CN1627" s="976"/>
      <c r="CP1627" s="976"/>
      <c r="CU1627" s="975">
        <f t="shared" si="1436"/>
        <v>0</v>
      </c>
      <c r="CW1627" s="976">
        <f t="shared" si="1438"/>
        <v>0</v>
      </c>
      <c r="CY1627" s="976">
        <f t="shared" si="1439"/>
        <v>0</v>
      </c>
      <c r="CZ1627" s="976">
        <f>CU1627-CW1627</f>
        <v>0</v>
      </c>
      <c r="DA1627" s="976">
        <f>CU1627-CY1627</f>
        <v>0</v>
      </c>
      <c r="DC1627" s="972">
        <f t="shared" si="1406"/>
        <v>30</v>
      </c>
      <c r="DD1627" s="1043">
        <f t="shared" si="1433"/>
        <v>9000</v>
      </c>
      <c r="DF1627" s="1043">
        <f t="shared" si="1434"/>
        <v>0</v>
      </c>
      <c r="DH1627" s="1043">
        <f t="shared" si="1435"/>
        <v>0</v>
      </c>
      <c r="DJ1627" s="977"/>
      <c r="DK1627" s="977"/>
      <c r="DL1627" s="977"/>
      <c r="DM1627" s="977"/>
      <c r="DN1627" s="977"/>
      <c r="DO1627" s="977"/>
      <c r="DP1627" s="977"/>
      <c r="DQ1627" s="977"/>
      <c r="DR1627" s="977"/>
      <c r="DS1627" s="977"/>
      <c r="DU1627" s="975">
        <f t="shared" si="1414"/>
        <v>0</v>
      </c>
      <c r="DV1627" s="976">
        <f t="shared" si="1415"/>
        <v>0</v>
      </c>
      <c r="DW1627" s="976">
        <f t="shared" si="1416"/>
        <v>0</v>
      </c>
      <c r="DX1627" s="976">
        <f t="shared" si="1418"/>
        <v>0</v>
      </c>
      <c r="DY1627" s="976">
        <f t="shared" si="1419"/>
        <v>0</v>
      </c>
    </row>
    <row r="1628" spans="1:134" s="984" customFormat="1" ht="105.75" hidden="1" x14ac:dyDescent="0.3">
      <c r="A1628" s="1797">
        <v>2026</v>
      </c>
      <c r="B1628" s="1797">
        <v>479</v>
      </c>
      <c r="C1628" s="1797" t="s">
        <v>58</v>
      </c>
      <c r="D1628" s="1797">
        <v>3000654</v>
      </c>
      <c r="E1628" s="1797">
        <v>5005023</v>
      </c>
      <c r="F1628" s="1797" t="s">
        <v>990</v>
      </c>
      <c r="G1628" s="1797" t="s">
        <v>3543</v>
      </c>
      <c r="H1628" s="1797">
        <v>97</v>
      </c>
      <c r="I1628" s="1798" t="s">
        <v>992</v>
      </c>
      <c r="J1628" s="1799" t="s">
        <v>10</v>
      </c>
      <c r="K1628" s="1799" t="s">
        <v>60</v>
      </c>
      <c r="L1628" s="1797" t="str">
        <f t="shared" si="1420"/>
        <v>2.3</v>
      </c>
      <c r="M1628" s="1800" t="s">
        <v>62</v>
      </c>
      <c r="N1628" s="1800"/>
      <c r="O1628" s="1797" t="s">
        <v>1621</v>
      </c>
      <c r="P1628" s="1797" t="s">
        <v>65</v>
      </c>
      <c r="Q1628" s="1801">
        <v>1</v>
      </c>
      <c r="R1628" s="396">
        <v>3000</v>
      </c>
      <c r="S1628" s="1776"/>
      <c r="T1628" s="1776"/>
      <c r="U1628" s="1776"/>
      <c r="V1628" s="1776">
        <v>30</v>
      </c>
      <c r="W1628" s="397"/>
      <c r="X1628" s="397"/>
      <c r="Y1628" s="397"/>
      <c r="Z1628" s="397"/>
      <c r="AA1628" s="397"/>
      <c r="AB1628" s="397"/>
      <c r="AC1628" s="397"/>
      <c r="AD1628" s="397"/>
      <c r="AE1628" s="396"/>
      <c r="AF1628" s="501">
        <f t="shared" si="1421"/>
        <v>0</v>
      </c>
      <c r="AG1628" s="369">
        <f t="shared" si="1422"/>
        <v>0</v>
      </c>
      <c r="AH1628" s="369">
        <f t="shared" si="1423"/>
        <v>0</v>
      </c>
      <c r="AI1628" s="369">
        <f t="shared" si="1424"/>
        <v>3000</v>
      </c>
      <c r="AJ1628" s="369">
        <f t="shared" si="1425"/>
        <v>0</v>
      </c>
      <c r="AK1628" s="369">
        <f t="shared" si="1426"/>
        <v>0</v>
      </c>
      <c r="AL1628" s="369">
        <f t="shared" si="1427"/>
        <v>0</v>
      </c>
      <c r="AM1628" s="369">
        <f t="shared" si="1428"/>
        <v>0</v>
      </c>
      <c r="AN1628" s="369">
        <f t="shared" si="1429"/>
        <v>0</v>
      </c>
      <c r="AO1628" s="369">
        <f t="shared" si="1430"/>
        <v>0</v>
      </c>
      <c r="AP1628" s="369">
        <f t="shared" si="1431"/>
        <v>0</v>
      </c>
      <c r="AQ1628" s="492">
        <f t="shared" si="1432"/>
        <v>0</v>
      </c>
      <c r="AR1628" s="398"/>
      <c r="AS1628" s="983" t="s">
        <v>994</v>
      </c>
      <c r="AU1628" s="1157" t="s">
        <v>3535</v>
      </c>
      <c r="AV1628" s="880" t="s">
        <v>3536</v>
      </c>
      <c r="AW1628" s="769">
        <v>46058</v>
      </c>
      <c r="AX1628" s="880" t="s">
        <v>3537</v>
      </c>
      <c r="AY1628" s="769">
        <v>46078</v>
      </c>
      <c r="AZ1628" s="1149"/>
      <c r="BA1628" s="989" t="s">
        <v>3538</v>
      </c>
      <c r="BB1628" s="998" t="s">
        <v>1018</v>
      </c>
      <c r="BC1628" s="984" t="s">
        <v>4063</v>
      </c>
      <c r="BF1628" s="997">
        <v>46083</v>
      </c>
      <c r="BH1628" s="698"/>
      <c r="BI1628" s="698"/>
      <c r="BJ1628" s="983"/>
      <c r="BK1628" s="698"/>
      <c r="BL1628" s="985"/>
      <c r="BM1628" s="985"/>
      <c r="BN1628" s="698"/>
      <c r="BO1628" s="986"/>
      <c r="BP1628" s="986"/>
      <c r="BQ1628" s="986"/>
      <c r="BR1628" s="986"/>
      <c r="BS1628" s="1803"/>
      <c r="BT1628" s="1803"/>
      <c r="BU1628" s="1803"/>
      <c r="BV1628" s="1834"/>
      <c r="BW1628" s="1835"/>
      <c r="BX1628" s="1003"/>
      <c r="BY1628" s="997"/>
      <c r="BZ1628" s="997"/>
      <c r="CU1628" s="987">
        <f t="shared" si="1436"/>
        <v>0</v>
      </c>
      <c r="CW1628" s="988">
        <f t="shared" si="1438"/>
        <v>0</v>
      </c>
      <c r="CY1628" s="988">
        <f t="shared" si="1439"/>
        <v>0</v>
      </c>
      <c r="CZ1628" s="988">
        <f>CU1628-CW1628</f>
        <v>0</v>
      </c>
      <c r="DA1628" s="988">
        <f>CU1628-CY1628</f>
        <v>0</v>
      </c>
      <c r="DC1628" s="984">
        <f t="shared" si="1406"/>
        <v>30</v>
      </c>
      <c r="DD1628" s="1083">
        <f t="shared" si="1433"/>
        <v>3000</v>
      </c>
      <c r="DF1628" s="1083">
        <f t="shared" si="1434"/>
        <v>0</v>
      </c>
      <c r="DH1628" s="1083">
        <f t="shared" si="1435"/>
        <v>0</v>
      </c>
      <c r="DJ1628" s="989"/>
      <c r="DK1628" s="989"/>
      <c r="DL1628" s="989"/>
      <c r="DM1628" s="989"/>
      <c r="DN1628" s="989"/>
      <c r="DO1628" s="989"/>
      <c r="DP1628" s="989"/>
      <c r="DQ1628" s="989"/>
      <c r="DR1628" s="989"/>
      <c r="DS1628" s="989"/>
      <c r="DU1628" s="987">
        <f t="shared" si="1414"/>
        <v>0</v>
      </c>
      <c r="DV1628" s="988">
        <f t="shared" si="1415"/>
        <v>0</v>
      </c>
      <c r="DW1628" s="988">
        <f t="shared" si="1416"/>
        <v>0</v>
      </c>
      <c r="DX1628" s="988">
        <f t="shared" si="1418"/>
        <v>0</v>
      </c>
      <c r="DY1628" s="988">
        <f t="shared" si="1419"/>
        <v>0</v>
      </c>
    </row>
    <row r="1629" spans="1:134" s="897" customFormat="1" ht="105.75" hidden="1" x14ac:dyDescent="0.3">
      <c r="A1629" s="1776">
        <v>2026</v>
      </c>
      <c r="B1629" s="1776">
        <v>479</v>
      </c>
      <c r="C1629" s="1776" t="s">
        <v>58</v>
      </c>
      <c r="D1629" s="1776">
        <v>3000654</v>
      </c>
      <c r="E1629" s="1776">
        <v>5005023</v>
      </c>
      <c r="F1629" s="1776" t="s">
        <v>990</v>
      </c>
      <c r="G1629" s="1776" t="s">
        <v>3543</v>
      </c>
      <c r="H1629" s="1776">
        <v>97</v>
      </c>
      <c r="I1629" s="1777" t="s">
        <v>992</v>
      </c>
      <c r="J1629" s="1778" t="s">
        <v>10</v>
      </c>
      <c r="K1629" s="1778" t="s">
        <v>60</v>
      </c>
      <c r="L1629" s="1776" t="str">
        <f t="shared" si="1420"/>
        <v>2.3</v>
      </c>
      <c r="M1629" s="1779" t="s">
        <v>62</v>
      </c>
      <c r="N1629" s="1779"/>
      <c r="O1629" s="1776" t="s">
        <v>4058</v>
      </c>
      <c r="P1629" s="1776" t="s">
        <v>65</v>
      </c>
      <c r="Q1629" s="1780">
        <v>1</v>
      </c>
      <c r="R1629" s="515">
        <v>2500</v>
      </c>
      <c r="S1629" s="1776"/>
      <c r="T1629" s="1776"/>
      <c r="U1629" s="1776">
        <v>15</v>
      </c>
      <c r="V1629" s="1776">
        <v>30</v>
      </c>
      <c r="W1629" s="397"/>
      <c r="X1629" s="397"/>
      <c r="Y1629" s="397"/>
      <c r="Z1629" s="397"/>
      <c r="AA1629" s="397"/>
      <c r="AB1629" s="397"/>
      <c r="AC1629" s="397"/>
      <c r="AD1629" s="397"/>
      <c r="AE1629" s="396"/>
      <c r="AF1629" s="502">
        <f t="shared" si="1421"/>
        <v>0</v>
      </c>
      <c r="AG1629" s="438">
        <f t="shared" si="1422"/>
        <v>0</v>
      </c>
      <c r="AH1629" s="438">
        <f t="shared" si="1423"/>
        <v>1250</v>
      </c>
      <c r="AI1629" s="438">
        <f t="shared" si="1424"/>
        <v>2500</v>
      </c>
      <c r="AJ1629" s="438">
        <f t="shared" si="1425"/>
        <v>0</v>
      </c>
      <c r="AK1629" s="438">
        <f t="shared" si="1426"/>
        <v>0</v>
      </c>
      <c r="AL1629" s="438">
        <f t="shared" si="1427"/>
        <v>0</v>
      </c>
      <c r="AM1629" s="438">
        <f t="shared" si="1428"/>
        <v>0</v>
      </c>
      <c r="AN1629" s="438">
        <f t="shared" si="1429"/>
        <v>0</v>
      </c>
      <c r="AO1629" s="438">
        <f t="shared" si="1430"/>
        <v>0</v>
      </c>
      <c r="AP1629" s="438">
        <f t="shared" si="1431"/>
        <v>0</v>
      </c>
      <c r="AQ1629" s="445">
        <f t="shared" si="1432"/>
        <v>0</v>
      </c>
      <c r="AR1629" s="399">
        <f t="shared" ref="AR1629:AR1636" si="1440">+ROUNDUP(SUM(AF1629:AQ1629),0)</f>
        <v>3750</v>
      </c>
      <c r="AS1629" s="896" t="s">
        <v>994</v>
      </c>
      <c r="AU1629" s="897" t="s">
        <v>3535</v>
      </c>
      <c r="AV1629" s="897" t="s">
        <v>3536</v>
      </c>
      <c r="AW1629" s="940">
        <v>46058</v>
      </c>
      <c r="AX1629" s="897" t="s">
        <v>3537</v>
      </c>
      <c r="AY1629" s="940">
        <v>46078</v>
      </c>
      <c r="BA1629" s="898" t="s">
        <v>3538</v>
      </c>
      <c r="BB1629" s="899" t="s">
        <v>995</v>
      </c>
      <c r="BC1629" s="897" t="s">
        <v>3545</v>
      </c>
      <c r="BD1629" s="897" t="s">
        <v>3546</v>
      </c>
      <c r="BE1629" s="897" t="s">
        <v>3547</v>
      </c>
      <c r="BF1629" s="940">
        <v>46086</v>
      </c>
      <c r="BH1629" s="687"/>
      <c r="BI1629" s="687"/>
      <c r="BJ1629" s="896"/>
      <c r="BK1629" s="687"/>
      <c r="BL1629" s="373"/>
      <c r="BM1629" s="373"/>
      <c r="BN1629" s="687">
        <v>5457</v>
      </c>
      <c r="BO1629" s="687"/>
      <c r="BP1629" s="903" t="s">
        <v>3458</v>
      </c>
      <c r="BQ1629" s="687"/>
      <c r="BR1629" s="687"/>
      <c r="BS1629" s="336" t="s">
        <v>1617</v>
      </c>
      <c r="BT1629" s="336" t="s">
        <v>1618</v>
      </c>
      <c r="BU1629" s="336" t="s">
        <v>1619</v>
      </c>
      <c r="BV1629" s="1753">
        <v>72867449</v>
      </c>
      <c r="BW1629" s="1754">
        <v>10728674496</v>
      </c>
      <c r="BX1629" s="906">
        <v>2500</v>
      </c>
      <c r="BY1629" s="940">
        <v>46097</v>
      </c>
      <c r="BZ1629" s="940">
        <v>46142</v>
      </c>
      <c r="CT1629" s="897">
        <v>15</v>
      </c>
      <c r="CU1629" s="909">
        <f t="shared" si="1436"/>
        <v>1250</v>
      </c>
      <c r="CV1629" s="897">
        <v>15</v>
      </c>
      <c r="CW1629" s="633">
        <f t="shared" si="1438"/>
        <v>1250</v>
      </c>
      <c r="CX1629" s="897">
        <v>15</v>
      </c>
      <c r="CY1629" s="633">
        <f t="shared" si="1439"/>
        <v>1250</v>
      </c>
      <c r="CZ1629" s="633">
        <f>CU1629-CW1629</f>
        <v>0</v>
      </c>
      <c r="DA1629" s="633">
        <f>CU1629-CY1629</f>
        <v>0</v>
      </c>
      <c r="DC1629" s="897">
        <v>30</v>
      </c>
      <c r="DD1629" s="946">
        <f t="shared" si="1433"/>
        <v>2500</v>
      </c>
      <c r="DE1629" s="897">
        <v>30</v>
      </c>
      <c r="DF1629" s="946">
        <f t="shared" si="1434"/>
        <v>2500</v>
      </c>
      <c r="DG1629" s="897">
        <v>30</v>
      </c>
      <c r="DH1629" s="946">
        <f t="shared" si="1435"/>
        <v>2500</v>
      </c>
      <c r="DJ1629" s="898"/>
      <c r="DK1629" s="898"/>
      <c r="DL1629" s="898"/>
      <c r="DM1629" s="898"/>
      <c r="DN1629" s="898"/>
      <c r="DO1629" s="898"/>
      <c r="DP1629" s="898"/>
      <c r="DQ1629" s="898"/>
      <c r="DR1629" s="898"/>
      <c r="DS1629" s="898"/>
      <c r="DU1629" s="909">
        <f t="shared" si="1414"/>
        <v>3750</v>
      </c>
      <c r="DV1629" s="633">
        <f t="shared" si="1415"/>
        <v>3750</v>
      </c>
      <c r="DW1629" s="633">
        <f t="shared" si="1416"/>
        <v>3750</v>
      </c>
      <c r="DX1629" s="633">
        <f t="shared" si="1418"/>
        <v>0</v>
      </c>
      <c r="DY1629" s="633">
        <f t="shared" si="1419"/>
        <v>0</v>
      </c>
    </row>
    <row r="1630" spans="1:134" s="972" customFormat="1" ht="54" hidden="1" customHeight="1" x14ac:dyDescent="0.25">
      <c r="A1630" s="1755">
        <v>2026</v>
      </c>
      <c r="B1630" s="1755">
        <v>479</v>
      </c>
      <c r="C1630" s="1755" t="s">
        <v>58</v>
      </c>
      <c r="D1630" s="1755">
        <v>3000654</v>
      </c>
      <c r="E1630" s="1755">
        <v>5005023</v>
      </c>
      <c r="F1630" s="1755" t="s">
        <v>1003</v>
      </c>
      <c r="G1630" s="1755" t="s">
        <v>3543</v>
      </c>
      <c r="H1630" s="1755">
        <v>97</v>
      </c>
      <c r="I1630" s="1756" t="s">
        <v>992</v>
      </c>
      <c r="J1630" s="1757" t="s">
        <v>10</v>
      </c>
      <c r="K1630" s="1757" t="s">
        <v>60</v>
      </c>
      <c r="L1630" s="1755" t="str">
        <f t="shared" si="1420"/>
        <v>2.3</v>
      </c>
      <c r="M1630" s="1758" t="s">
        <v>62</v>
      </c>
      <c r="N1630" s="1758"/>
      <c r="O1630" s="1755" t="s">
        <v>4064</v>
      </c>
      <c r="P1630" s="1755" t="s">
        <v>65</v>
      </c>
      <c r="Q1630" s="1759">
        <v>1</v>
      </c>
      <c r="R1630" s="516">
        <v>7500</v>
      </c>
      <c r="S1630" s="1191"/>
      <c r="T1630" s="1191"/>
      <c r="U1630" s="1191">
        <v>30</v>
      </c>
      <c r="V1630" s="1191">
        <v>30</v>
      </c>
      <c r="W1630" s="298"/>
      <c r="X1630" s="298"/>
      <c r="Y1630" s="298"/>
      <c r="Z1630" s="298"/>
      <c r="AA1630" s="298"/>
      <c r="AB1630" s="298"/>
      <c r="AC1630" s="298"/>
      <c r="AD1630" s="298"/>
      <c r="AE1630" s="349"/>
      <c r="AF1630" s="499">
        <f t="shared" si="1421"/>
        <v>0</v>
      </c>
      <c r="AG1630" s="366">
        <f t="shared" si="1422"/>
        <v>0</v>
      </c>
      <c r="AH1630" s="366">
        <f t="shared" si="1423"/>
        <v>7500</v>
      </c>
      <c r="AI1630" s="366">
        <f t="shared" si="1424"/>
        <v>7500</v>
      </c>
      <c r="AJ1630" s="366">
        <f t="shared" si="1425"/>
        <v>0</v>
      </c>
      <c r="AK1630" s="366">
        <f t="shared" si="1426"/>
        <v>0</v>
      </c>
      <c r="AL1630" s="366">
        <f t="shared" si="1427"/>
        <v>0</v>
      </c>
      <c r="AM1630" s="366">
        <f t="shared" si="1428"/>
        <v>0</v>
      </c>
      <c r="AN1630" s="366">
        <f t="shared" si="1429"/>
        <v>0</v>
      </c>
      <c r="AO1630" s="366">
        <f t="shared" si="1430"/>
        <v>0</v>
      </c>
      <c r="AP1630" s="366">
        <f t="shared" si="1431"/>
        <v>0</v>
      </c>
      <c r="AQ1630" s="370">
        <f t="shared" si="1432"/>
        <v>0</v>
      </c>
      <c r="AR1630" s="399">
        <f t="shared" si="1440"/>
        <v>15000</v>
      </c>
      <c r="AS1630" s="1760" t="s">
        <v>994</v>
      </c>
      <c r="AT1630" s="1761"/>
      <c r="AU1630" s="972" t="s">
        <v>3535</v>
      </c>
      <c r="AV1630" s="972" t="s">
        <v>3536</v>
      </c>
      <c r="AW1630" s="1008">
        <v>46058</v>
      </c>
      <c r="AX1630" s="972" t="s">
        <v>3537</v>
      </c>
      <c r="AY1630" s="1008">
        <v>46078</v>
      </c>
      <c r="BA1630" s="977" t="s">
        <v>3538</v>
      </c>
      <c r="BB1630" s="1010" t="s">
        <v>995</v>
      </c>
      <c r="BC1630" s="1010" t="s">
        <v>3622</v>
      </c>
      <c r="BD1630" s="1010" t="s">
        <v>3623</v>
      </c>
      <c r="BE1630" s="1010" t="s">
        <v>3766</v>
      </c>
      <c r="BF1630" s="1013">
        <v>46083</v>
      </c>
      <c r="BG1630" s="1761"/>
      <c r="BH1630" s="2786"/>
      <c r="BI1630" s="2786"/>
      <c r="BJ1630" s="1760"/>
      <c r="BK1630" s="2786"/>
      <c r="BL1630" s="1762"/>
      <c r="BM1630" s="1762"/>
      <c r="BN1630" s="694">
        <v>4676</v>
      </c>
      <c r="BO1630" s="1011"/>
      <c r="BP1630" s="1011" t="s">
        <v>3532</v>
      </c>
      <c r="BQ1630" s="1011"/>
      <c r="BR1630" s="1011"/>
      <c r="BS1630" s="1462" t="s">
        <v>1239</v>
      </c>
      <c r="BT1630" s="1763" t="s">
        <v>1475</v>
      </c>
      <c r="BU1630" s="1763" t="s">
        <v>1476</v>
      </c>
      <c r="BV1630" s="1131">
        <v>43611128</v>
      </c>
      <c r="BW1630" s="1768">
        <v>10436111288</v>
      </c>
      <c r="BX1630" s="1764">
        <v>7500</v>
      </c>
      <c r="BY1630" s="1013">
        <v>46083</v>
      </c>
      <c r="BZ1630" s="1013">
        <v>46142</v>
      </c>
      <c r="CA1630" s="1761"/>
      <c r="CS1630" s="1761"/>
      <c r="CT1630" s="972">
        <v>30</v>
      </c>
      <c r="CU1630" s="1043">
        <v>7500</v>
      </c>
      <c r="CV1630" s="972">
        <v>30</v>
      </c>
      <c r="CW1630" s="1043">
        <v>7500</v>
      </c>
      <c r="CX1630" s="972">
        <v>30</v>
      </c>
      <c r="CY1630" s="1043">
        <v>7500</v>
      </c>
      <c r="CZ1630" s="1761"/>
      <c r="DA1630" s="1761"/>
      <c r="DB1630" s="1761"/>
      <c r="DC1630" s="1761">
        <f t="shared" ref="DC1630:DC1637" si="1441">V1630</f>
        <v>30</v>
      </c>
      <c r="DD1630" s="1043">
        <f t="shared" si="1433"/>
        <v>7500</v>
      </c>
      <c r="DE1630" s="1761">
        <v>30</v>
      </c>
      <c r="DF1630" s="1043">
        <v>7500</v>
      </c>
      <c r="DG1630" s="1761">
        <v>30</v>
      </c>
      <c r="DH1630" s="1043">
        <f t="shared" si="1435"/>
        <v>7500</v>
      </c>
      <c r="DI1630" s="1761"/>
      <c r="DJ1630" s="1765"/>
      <c r="DK1630" s="1765"/>
      <c r="DL1630" s="1765"/>
      <c r="DM1630" s="1765"/>
      <c r="DN1630" s="1765"/>
      <c r="DO1630" s="1765"/>
      <c r="DP1630" s="1765"/>
      <c r="DQ1630" s="1765"/>
      <c r="DR1630" s="1765"/>
      <c r="DS1630" s="1765"/>
      <c r="DT1630" s="1761"/>
      <c r="DU1630" s="975">
        <f t="shared" si="1414"/>
        <v>15000</v>
      </c>
      <c r="DV1630" s="976">
        <f t="shared" ref="DV1630:DV1635" si="1442">CE1630+CN1630+CW1630+DF1630</f>
        <v>15000</v>
      </c>
      <c r="DW1630" s="976">
        <f t="shared" ref="DW1630:DW1635" si="1443">CG1630+CP1630+CY1630+DH1630</f>
        <v>15000</v>
      </c>
      <c r="DX1630" s="976">
        <f t="shared" si="1418"/>
        <v>0</v>
      </c>
      <c r="DY1630" s="976">
        <f t="shared" si="1419"/>
        <v>0</v>
      </c>
      <c r="DZ1630" s="1761"/>
      <c r="EA1630" s="1761"/>
      <c r="EB1630" s="1761"/>
      <c r="EC1630" s="1761"/>
      <c r="ED1630" s="1761"/>
    </row>
    <row r="1631" spans="1:134" s="972" customFormat="1" ht="105.75" hidden="1" x14ac:dyDescent="0.3">
      <c r="A1631" s="1827">
        <v>2026</v>
      </c>
      <c r="B1631" s="1827">
        <v>479</v>
      </c>
      <c r="C1631" s="1827" t="s">
        <v>58</v>
      </c>
      <c r="D1631" s="1827">
        <v>3000654</v>
      </c>
      <c r="E1631" s="1827">
        <v>5005023</v>
      </c>
      <c r="F1631" s="1827" t="s">
        <v>1003</v>
      </c>
      <c r="G1631" s="1827" t="s">
        <v>3543</v>
      </c>
      <c r="H1631" s="1827">
        <v>97</v>
      </c>
      <c r="I1631" s="1828" t="s">
        <v>992</v>
      </c>
      <c r="J1631" s="1829" t="s">
        <v>10</v>
      </c>
      <c r="K1631" s="1829" t="s">
        <v>60</v>
      </c>
      <c r="L1631" s="1827" t="str">
        <f t="shared" si="1420"/>
        <v>2.3</v>
      </c>
      <c r="M1631" s="1830" t="s">
        <v>62</v>
      </c>
      <c r="N1631" s="1830"/>
      <c r="O1631" s="1827" t="s">
        <v>4065</v>
      </c>
      <c r="P1631" s="1827" t="s">
        <v>65</v>
      </c>
      <c r="Q1631" s="1831">
        <v>1</v>
      </c>
      <c r="R1631" s="396">
        <v>8500</v>
      </c>
      <c r="S1631" s="1776"/>
      <c r="T1631" s="1776"/>
      <c r="U1631" s="1776">
        <v>9</v>
      </c>
      <c r="V1631" s="1776">
        <v>30</v>
      </c>
      <c r="W1631" s="397"/>
      <c r="X1631" s="397"/>
      <c r="Y1631" s="397"/>
      <c r="Z1631" s="397"/>
      <c r="AA1631" s="397"/>
      <c r="AB1631" s="397"/>
      <c r="AC1631" s="397"/>
      <c r="AD1631" s="397"/>
      <c r="AE1631" s="396"/>
      <c r="AF1631" s="503">
        <f t="shared" si="1421"/>
        <v>0</v>
      </c>
      <c r="AG1631" s="398">
        <f t="shared" si="1422"/>
        <v>0</v>
      </c>
      <c r="AH1631" s="398">
        <f t="shared" si="1423"/>
        <v>2550</v>
      </c>
      <c r="AI1631" s="398">
        <f t="shared" si="1424"/>
        <v>8500</v>
      </c>
      <c r="AJ1631" s="398">
        <f t="shared" si="1425"/>
        <v>0</v>
      </c>
      <c r="AK1631" s="398">
        <f t="shared" si="1426"/>
        <v>0</v>
      </c>
      <c r="AL1631" s="398">
        <f t="shared" si="1427"/>
        <v>0</v>
      </c>
      <c r="AM1631" s="398">
        <f t="shared" si="1428"/>
        <v>0</v>
      </c>
      <c r="AN1631" s="398">
        <f t="shared" si="1429"/>
        <v>0</v>
      </c>
      <c r="AO1631" s="398">
        <f t="shared" si="1430"/>
        <v>0</v>
      </c>
      <c r="AP1631" s="398">
        <f t="shared" si="1431"/>
        <v>0</v>
      </c>
      <c r="AQ1631" s="399">
        <f t="shared" si="1432"/>
        <v>0</v>
      </c>
      <c r="AR1631" s="398">
        <f t="shared" si="1440"/>
        <v>11050</v>
      </c>
      <c r="AS1631" s="971" t="s">
        <v>994</v>
      </c>
      <c r="AU1631" s="1007" t="s">
        <v>3535</v>
      </c>
      <c r="AV1631" s="972" t="s">
        <v>3536</v>
      </c>
      <c r="AW1631" s="1008">
        <v>46058</v>
      </c>
      <c r="AX1631" s="972" t="s">
        <v>3537</v>
      </c>
      <c r="AY1631" s="1008">
        <v>46078</v>
      </c>
      <c r="AZ1631" s="1009"/>
      <c r="BA1631" s="977" t="s">
        <v>3538</v>
      </c>
      <c r="BB1631" s="1010" t="s">
        <v>995</v>
      </c>
      <c r="BC1631" s="972" t="s">
        <v>4066</v>
      </c>
      <c r="BD1631" s="972" t="s">
        <v>4067</v>
      </c>
      <c r="BE1631" s="972" t="s">
        <v>4068</v>
      </c>
      <c r="BF1631" s="1008">
        <v>46098</v>
      </c>
      <c r="BH1631" s="694">
        <v>5817</v>
      </c>
      <c r="BI1631" s="694"/>
      <c r="BJ1631" s="971"/>
      <c r="BK1631" s="694"/>
      <c r="BL1631" s="971"/>
      <c r="BM1631" s="971"/>
      <c r="BN1631" s="694">
        <v>5817</v>
      </c>
      <c r="BO1631" s="974"/>
      <c r="BP1631" s="1023" t="s">
        <v>3556</v>
      </c>
      <c r="BQ1631" s="974"/>
      <c r="BR1631" s="974"/>
      <c r="BS1631" s="1844" t="s">
        <v>1597</v>
      </c>
      <c r="BT1631" s="1844" t="s">
        <v>1248</v>
      </c>
      <c r="BU1631" s="1844" t="s">
        <v>4069</v>
      </c>
      <c r="BV1631" s="1845">
        <v>43306779</v>
      </c>
      <c r="BW1631" s="1846">
        <v>10433067792</v>
      </c>
      <c r="BX1631" s="1012">
        <v>8500</v>
      </c>
      <c r="BY1631" s="1008">
        <v>46106</v>
      </c>
      <c r="BZ1631" s="1008">
        <v>46142</v>
      </c>
      <c r="CT1631" s="972">
        <v>9</v>
      </c>
      <c r="CU1631" s="1043">
        <v>2550</v>
      </c>
      <c r="CV1631" s="972">
        <v>7</v>
      </c>
      <c r="CW1631" s="1043">
        <v>1983.33</v>
      </c>
      <c r="CX1631" s="972">
        <v>7</v>
      </c>
      <c r="CY1631" s="1043">
        <v>1983.33</v>
      </c>
      <c r="DC1631" s="972">
        <f t="shared" si="1441"/>
        <v>30</v>
      </c>
      <c r="DD1631" s="1043">
        <f t="shared" si="1433"/>
        <v>8500</v>
      </c>
      <c r="DE1631" s="972">
        <v>30</v>
      </c>
      <c r="DF1631" s="1043">
        <f t="shared" ref="DF1631:DF1662" si="1444">(R1631/30*DE1631)*Q1631</f>
        <v>8500</v>
      </c>
      <c r="DG1631" s="972">
        <v>30</v>
      </c>
      <c r="DH1631" s="1043">
        <f t="shared" si="1435"/>
        <v>8500</v>
      </c>
      <c r="DJ1631" s="977"/>
      <c r="DK1631" s="977"/>
      <c r="DL1631" s="977"/>
      <c r="DM1631" s="977"/>
      <c r="DN1631" s="977"/>
      <c r="DO1631" s="977"/>
      <c r="DP1631" s="977"/>
      <c r="DQ1631" s="977"/>
      <c r="DR1631" s="977"/>
      <c r="DS1631" s="977"/>
      <c r="DU1631" s="975">
        <f t="shared" si="1414"/>
        <v>11050</v>
      </c>
      <c r="DV1631" s="976">
        <f t="shared" si="1442"/>
        <v>10483.33</v>
      </c>
      <c r="DW1631" s="976">
        <f t="shared" si="1443"/>
        <v>10483.33</v>
      </c>
      <c r="DX1631" s="976">
        <f t="shared" si="1418"/>
        <v>566.67000000000007</v>
      </c>
      <c r="DY1631" s="976">
        <f t="shared" si="1419"/>
        <v>566.67000000000007</v>
      </c>
    </row>
    <row r="1632" spans="1:134" s="971" customFormat="1" ht="225" hidden="1" x14ac:dyDescent="0.25">
      <c r="A1632" s="1827">
        <v>2026</v>
      </c>
      <c r="B1632" s="1827">
        <v>479</v>
      </c>
      <c r="C1632" s="1827" t="s">
        <v>58</v>
      </c>
      <c r="D1632" s="1827">
        <v>3000654</v>
      </c>
      <c r="E1632" s="1827">
        <v>5005020</v>
      </c>
      <c r="F1632" s="1827" t="s">
        <v>2269</v>
      </c>
      <c r="G1632" s="1827" t="s">
        <v>2270</v>
      </c>
      <c r="H1632" s="1827">
        <v>93</v>
      </c>
      <c r="I1632" s="1847" t="s">
        <v>992</v>
      </c>
      <c r="J1632" s="1829" t="s">
        <v>10</v>
      </c>
      <c r="K1632" s="1829" t="s">
        <v>60</v>
      </c>
      <c r="L1632" s="1827" t="str">
        <f t="shared" si="1420"/>
        <v>2.3</v>
      </c>
      <c r="M1632" s="1830" t="s">
        <v>62</v>
      </c>
      <c r="N1632" s="1830"/>
      <c r="O1632" s="1325" t="s">
        <v>4070</v>
      </c>
      <c r="P1632" s="1827" t="s">
        <v>65</v>
      </c>
      <c r="Q1632" s="1831">
        <v>1</v>
      </c>
      <c r="R1632" s="443">
        <v>3000</v>
      </c>
      <c r="S1632" s="1827"/>
      <c r="T1632" s="1827"/>
      <c r="U1632" s="1827">
        <v>30</v>
      </c>
      <c r="V1632" s="1827">
        <v>30</v>
      </c>
      <c r="W1632" s="429"/>
      <c r="X1632" s="429"/>
      <c r="Y1632" s="429"/>
      <c r="Z1632" s="429"/>
      <c r="AA1632" s="429"/>
      <c r="AB1632" s="429"/>
      <c r="AC1632" s="429"/>
      <c r="AD1632" s="429"/>
      <c r="AE1632" s="443"/>
      <c r="AF1632" s="444">
        <f t="shared" si="1421"/>
        <v>0</v>
      </c>
      <c r="AG1632" s="444">
        <f t="shared" si="1422"/>
        <v>0</v>
      </c>
      <c r="AH1632" s="444">
        <f t="shared" si="1423"/>
        <v>3000</v>
      </c>
      <c r="AI1632" s="444">
        <f t="shared" si="1424"/>
        <v>3000</v>
      </c>
      <c r="AJ1632" s="444">
        <f t="shared" si="1425"/>
        <v>0</v>
      </c>
      <c r="AK1632" s="444">
        <f t="shared" si="1426"/>
        <v>0</v>
      </c>
      <c r="AL1632" s="444">
        <f t="shared" si="1427"/>
        <v>0</v>
      </c>
      <c r="AM1632" s="444">
        <f t="shared" si="1428"/>
        <v>0</v>
      </c>
      <c r="AN1632" s="444">
        <f t="shared" si="1429"/>
        <v>0</v>
      </c>
      <c r="AO1632" s="444">
        <f t="shared" si="1430"/>
        <v>0</v>
      </c>
      <c r="AP1632" s="444">
        <f t="shared" si="1431"/>
        <v>0</v>
      </c>
      <c r="AQ1632" s="446">
        <f t="shared" si="1432"/>
        <v>0</v>
      </c>
      <c r="AR1632" s="444">
        <f t="shared" si="1440"/>
        <v>6000</v>
      </c>
      <c r="AS1632" s="1848" t="s">
        <v>1763</v>
      </c>
      <c r="AU1632" s="972" t="s">
        <v>4071</v>
      </c>
      <c r="AV1632" s="972" t="s">
        <v>4071</v>
      </c>
      <c r="AW1632" s="1008">
        <v>46068</v>
      </c>
      <c r="AX1632" s="972" t="s">
        <v>4072</v>
      </c>
      <c r="AY1632" s="1008">
        <v>46076</v>
      </c>
      <c r="AZ1632" s="972"/>
      <c r="BA1632" s="1823" t="s">
        <v>4073</v>
      </c>
      <c r="BB1632" s="1010" t="s">
        <v>995</v>
      </c>
      <c r="BC1632" s="1823" t="s">
        <v>4074</v>
      </c>
      <c r="BD1632" s="1823" t="s">
        <v>4075</v>
      </c>
      <c r="BE1632" s="1823" t="s">
        <v>4076</v>
      </c>
      <c r="BF1632" s="1849" t="s">
        <v>4077</v>
      </c>
      <c r="BH1632" s="694"/>
      <c r="BI1632" s="694"/>
      <c r="BK1632" s="694">
        <v>5383</v>
      </c>
      <c r="BL1632" s="973"/>
      <c r="BM1632" s="973"/>
      <c r="BN1632" s="694"/>
      <c r="BO1632" s="694" t="s">
        <v>3719</v>
      </c>
      <c r="BP1632" s="956"/>
      <c r="BQ1632" s="694"/>
      <c r="BR1632" s="694"/>
      <c r="BS1632" s="1010" t="s">
        <v>4078</v>
      </c>
      <c r="BT1632" s="1010" t="s">
        <v>2129</v>
      </c>
      <c r="BU1632" s="1010" t="s">
        <v>4079</v>
      </c>
      <c r="BV1632" s="687">
        <v>72510455</v>
      </c>
      <c r="BW1632" s="687">
        <v>10725104559</v>
      </c>
      <c r="BX1632" s="1591">
        <v>3000</v>
      </c>
      <c r="BY1632" s="1850">
        <v>46093</v>
      </c>
      <c r="BZ1632" s="1851">
        <v>46142</v>
      </c>
      <c r="CT1632" s="971">
        <v>30</v>
      </c>
      <c r="CU1632" s="1826">
        <f>AH1632</f>
        <v>3000</v>
      </c>
      <c r="CV1632" s="971">
        <v>20</v>
      </c>
      <c r="CW1632" s="1826">
        <f t="shared" ref="CW1632:CW1637" si="1445">(R1632/30*CV1632)*Q1632</f>
        <v>2000</v>
      </c>
      <c r="CX1632" s="971">
        <v>20</v>
      </c>
      <c r="CY1632" s="1826">
        <f t="shared" ref="CY1632:CY1637" si="1446">(R1632/30*CX1632)*Q1632</f>
        <v>2000</v>
      </c>
      <c r="DC1632" s="971">
        <f t="shared" si="1441"/>
        <v>30</v>
      </c>
      <c r="DD1632" s="1826">
        <f t="shared" si="1433"/>
        <v>3000</v>
      </c>
      <c r="DE1632" s="971">
        <v>30</v>
      </c>
      <c r="DF1632" s="1826">
        <f t="shared" si="1444"/>
        <v>3000</v>
      </c>
      <c r="DG1632" s="971">
        <v>30</v>
      </c>
      <c r="DH1632" s="1826">
        <f t="shared" si="1435"/>
        <v>3000</v>
      </c>
      <c r="DJ1632" s="1823"/>
      <c r="DK1632" s="1823"/>
      <c r="DL1632" s="1823"/>
      <c r="DM1632" s="1823"/>
      <c r="DN1632" s="1823"/>
      <c r="DO1632" s="1823"/>
      <c r="DP1632" s="1823"/>
      <c r="DQ1632" s="1823"/>
      <c r="DR1632" s="1823"/>
      <c r="DS1632" s="1823"/>
      <c r="DU1632" s="1269">
        <f t="shared" si="1414"/>
        <v>6000</v>
      </c>
      <c r="DV1632" s="1270">
        <f t="shared" si="1442"/>
        <v>5000</v>
      </c>
      <c r="DW1632" s="1270">
        <f t="shared" si="1443"/>
        <v>5000</v>
      </c>
      <c r="DX1632" s="1270">
        <f t="shared" si="1418"/>
        <v>1000</v>
      </c>
      <c r="DY1632" s="1270">
        <f t="shared" si="1419"/>
        <v>1000</v>
      </c>
      <c r="EC1632" s="971" t="s">
        <v>4080</v>
      </c>
    </row>
    <row r="1633" spans="1:134" s="897" customFormat="1" ht="225" hidden="1" x14ac:dyDescent="0.25">
      <c r="A1633" s="1776">
        <v>2026</v>
      </c>
      <c r="B1633" s="1776">
        <v>479</v>
      </c>
      <c r="C1633" s="1776" t="s">
        <v>58</v>
      </c>
      <c r="D1633" s="1776">
        <v>3000654</v>
      </c>
      <c r="E1633" s="1776">
        <v>5005020</v>
      </c>
      <c r="F1633" s="1776" t="s">
        <v>2269</v>
      </c>
      <c r="G1633" s="1776" t="s">
        <v>2270</v>
      </c>
      <c r="H1633" s="1776">
        <v>93</v>
      </c>
      <c r="I1633" s="1852" t="s">
        <v>992</v>
      </c>
      <c r="J1633" s="1778" t="s">
        <v>10</v>
      </c>
      <c r="K1633" s="1778" t="s">
        <v>60</v>
      </c>
      <c r="L1633" s="1776" t="str">
        <f t="shared" si="1420"/>
        <v>2.3</v>
      </c>
      <c r="M1633" s="1779" t="s">
        <v>62</v>
      </c>
      <c r="N1633" s="1779"/>
      <c r="O1633" s="1853" t="s">
        <v>4081</v>
      </c>
      <c r="P1633" s="1776" t="s">
        <v>65</v>
      </c>
      <c r="Q1633" s="1780">
        <v>1</v>
      </c>
      <c r="R1633" s="396">
        <v>3000</v>
      </c>
      <c r="S1633" s="1776"/>
      <c r="T1633" s="1776"/>
      <c r="U1633" s="1776">
        <v>30</v>
      </c>
      <c r="V1633" s="1776">
        <v>30</v>
      </c>
      <c r="W1633" s="397"/>
      <c r="X1633" s="397"/>
      <c r="Y1633" s="397"/>
      <c r="Z1633" s="397"/>
      <c r="AA1633" s="397"/>
      <c r="AB1633" s="397"/>
      <c r="AC1633" s="397"/>
      <c r="AD1633" s="397"/>
      <c r="AE1633" s="396"/>
      <c r="AF1633" s="398">
        <f t="shared" si="1421"/>
        <v>0</v>
      </c>
      <c r="AG1633" s="398">
        <f t="shared" si="1422"/>
        <v>0</v>
      </c>
      <c r="AH1633" s="398">
        <f t="shared" si="1423"/>
        <v>3000</v>
      </c>
      <c r="AI1633" s="398">
        <f t="shared" si="1424"/>
        <v>3000</v>
      </c>
      <c r="AJ1633" s="398">
        <f t="shared" si="1425"/>
        <v>0</v>
      </c>
      <c r="AK1633" s="398">
        <f t="shared" si="1426"/>
        <v>0</v>
      </c>
      <c r="AL1633" s="398">
        <f t="shared" si="1427"/>
        <v>0</v>
      </c>
      <c r="AM1633" s="398">
        <f t="shared" si="1428"/>
        <v>0</v>
      </c>
      <c r="AN1633" s="398">
        <f t="shared" si="1429"/>
        <v>0</v>
      </c>
      <c r="AO1633" s="398">
        <f t="shared" si="1430"/>
        <v>0</v>
      </c>
      <c r="AP1633" s="398">
        <f t="shared" si="1431"/>
        <v>0</v>
      </c>
      <c r="AQ1633" s="399">
        <f t="shared" si="1432"/>
        <v>0</v>
      </c>
      <c r="AR1633" s="398">
        <f t="shared" si="1440"/>
        <v>6000</v>
      </c>
      <c r="AS1633" s="688" t="s">
        <v>1763</v>
      </c>
      <c r="AU1633" s="897" t="s">
        <v>4071</v>
      </c>
      <c r="AV1633" s="897" t="s">
        <v>4071</v>
      </c>
      <c r="AW1633" s="940">
        <v>46068</v>
      </c>
      <c r="AX1633" s="897" t="s">
        <v>4072</v>
      </c>
      <c r="AY1633" s="940">
        <v>46076</v>
      </c>
      <c r="BA1633" s="898" t="s">
        <v>4073</v>
      </c>
      <c r="BB1633" s="899" t="s">
        <v>995</v>
      </c>
      <c r="BC1633" s="897" t="s">
        <v>4082</v>
      </c>
      <c r="BD1633" s="897" t="s">
        <v>4083</v>
      </c>
      <c r="BE1633" s="897" t="s">
        <v>4084</v>
      </c>
      <c r="BF1633" s="940">
        <v>46080</v>
      </c>
      <c r="BH1633" s="687"/>
      <c r="BI1633" s="687"/>
      <c r="BJ1633" s="896"/>
      <c r="BK1633" s="687"/>
      <c r="BL1633" s="373"/>
      <c r="BM1633" s="373"/>
      <c r="BN1633" s="687"/>
      <c r="BO1633" s="928"/>
      <c r="BP1633" s="986"/>
      <c r="BQ1633" s="957"/>
      <c r="BR1633" s="957"/>
      <c r="BS1633" s="1347" t="s">
        <v>4085</v>
      </c>
      <c r="BT1633" s="1231" t="s">
        <v>4086</v>
      </c>
      <c r="BU1633" s="1231" t="s">
        <v>4087</v>
      </c>
      <c r="BV1633" s="1345">
        <v>47357374</v>
      </c>
      <c r="BW1633" s="1346">
        <v>10473573747</v>
      </c>
      <c r="BX1633" s="1339" t="s">
        <v>4088</v>
      </c>
      <c r="BY1633" s="1299">
        <v>46083</v>
      </c>
      <c r="BZ1633" s="1300">
        <v>46142</v>
      </c>
      <c r="CT1633" s="897">
        <f>U1633</f>
        <v>30</v>
      </c>
      <c r="CU1633" s="946">
        <f>AH1633</f>
        <v>3000</v>
      </c>
      <c r="CV1633" s="897">
        <v>30</v>
      </c>
      <c r="CW1633" s="946">
        <f t="shared" si="1445"/>
        <v>3000</v>
      </c>
      <c r="CX1633" s="897">
        <v>30</v>
      </c>
      <c r="CY1633" s="946">
        <f t="shared" si="1446"/>
        <v>3000</v>
      </c>
      <c r="DC1633" s="897">
        <f t="shared" si="1441"/>
        <v>30</v>
      </c>
      <c r="DD1633" s="946">
        <f t="shared" si="1433"/>
        <v>3000</v>
      </c>
      <c r="DE1633" s="897">
        <v>30</v>
      </c>
      <c r="DF1633" s="946">
        <f t="shared" si="1444"/>
        <v>3000</v>
      </c>
      <c r="DG1633" s="897">
        <v>30</v>
      </c>
      <c r="DH1633" s="946">
        <f t="shared" si="1435"/>
        <v>3000</v>
      </c>
      <c r="DJ1633" s="898"/>
      <c r="DK1633" s="898"/>
      <c r="DL1633" s="898"/>
      <c r="DM1633" s="898"/>
      <c r="DN1633" s="898"/>
      <c r="DO1633" s="898"/>
      <c r="DP1633" s="898"/>
      <c r="DQ1633" s="898"/>
      <c r="DR1633" s="898"/>
      <c r="DS1633" s="898"/>
      <c r="DU1633" s="620">
        <f t="shared" si="1414"/>
        <v>6000</v>
      </c>
      <c r="DV1633" s="621">
        <f t="shared" si="1442"/>
        <v>6000</v>
      </c>
      <c r="DW1633" s="621">
        <f t="shared" si="1443"/>
        <v>6000</v>
      </c>
      <c r="DX1633" s="621">
        <f t="shared" si="1418"/>
        <v>0</v>
      </c>
      <c r="DY1633" s="621">
        <f t="shared" si="1419"/>
        <v>0</v>
      </c>
    </row>
    <row r="1634" spans="1:134" s="897" customFormat="1" ht="225" hidden="1" x14ac:dyDescent="0.25">
      <c r="A1634" s="1776">
        <v>2026</v>
      </c>
      <c r="B1634" s="1776">
        <v>479</v>
      </c>
      <c r="C1634" s="1776" t="s">
        <v>58</v>
      </c>
      <c r="D1634" s="1776">
        <v>3000654</v>
      </c>
      <c r="E1634" s="1776">
        <v>5005020</v>
      </c>
      <c r="F1634" s="1776" t="s">
        <v>2269</v>
      </c>
      <c r="G1634" s="1776" t="s">
        <v>2270</v>
      </c>
      <c r="H1634" s="1776">
        <v>93</v>
      </c>
      <c r="I1634" s="1852" t="s">
        <v>992</v>
      </c>
      <c r="J1634" s="1778" t="s">
        <v>10</v>
      </c>
      <c r="K1634" s="1778" t="s">
        <v>60</v>
      </c>
      <c r="L1634" s="1776" t="str">
        <f t="shared" si="1420"/>
        <v>2.3</v>
      </c>
      <c r="M1634" s="1779" t="s">
        <v>62</v>
      </c>
      <c r="N1634" s="1779"/>
      <c r="O1634" s="1325" t="s">
        <v>4081</v>
      </c>
      <c r="P1634" s="1776" t="s">
        <v>65</v>
      </c>
      <c r="Q1634" s="1780">
        <v>1</v>
      </c>
      <c r="R1634" s="396">
        <v>3000</v>
      </c>
      <c r="S1634" s="1776"/>
      <c r="T1634" s="1776"/>
      <c r="U1634" s="1776">
        <v>30</v>
      </c>
      <c r="V1634" s="1776">
        <v>30</v>
      </c>
      <c r="W1634" s="397"/>
      <c r="X1634" s="397"/>
      <c r="Y1634" s="397"/>
      <c r="Z1634" s="397"/>
      <c r="AA1634" s="397"/>
      <c r="AB1634" s="397"/>
      <c r="AC1634" s="397"/>
      <c r="AD1634" s="397"/>
      <c r="AE1634" s="396"/>
      <c r="AF1634" s="398">
        <f t="shared" si="1421"/>
        <v>0</v>
      </c>
      <c r="AG1634" s="398">
        <f t="shared" si="1422"/>
        <v>0</v>
      </c>
      <c r="AH1634" s="398">
        <f t="shared" si="1423"/>
        <v>3000</v>
      </c>
      <c r="AI1634" s="398">
        <f t="shared" si="1424"/>
        <v>3000</v>
      </c>
      <c r="AJ1634" s="398">
        <f t="shared" si="1425"/>
        <v>0</v>
      </c>
      <c r="AK1634" s="398">
        <f t="shared" si="1426"/>
        <v>0</v>
      </c>
      <c r="AL1634" s="398">
        <f t="shared" si="1427"/>
        <v>0</v>
      </c>
      <c r="AM1634" s="398">
        <f t="shared" si="1428"/>
        <v>0</v>
      </c>
      <c r="AN1634" s="398">
        <f t="shared" si="1429"/>
        <v>0</v>
      </c>
      <c r="AO1634" s="398">
        <f t="shared" si="1430"/>
        <v>0</v>
      </c>
      <c r="AP1634" s="398">
        <f t="shared" si="1431"/>
        <v>0</v>
      </c>
      <c r="AQ1634" s="399">
        <f t="shared" si="1432"/>
        <v>0</v>
      </c>
      <c r="AR1634" s="398">
        <f t="shared" si="1440"/>
        <v>6000</v>
      </c>
      <c r="AS1634" s="688" t="s">
        <v>1763</v>
      </c>
      <c r="AU1634" s="897" t="s">
        <v>4071</v>
      </c>
      <c r="AV1634" s="897" t="s">
        <v>4071</v>
      </c>
      <c r="AW1634" s="940">
        <v>46068</v>
      </c>
      <c r="AX1634" s="897" t="s">
        <v>4072</v>
      </c>
      <c r="AY1634" s="940">
        <v>46076</v>
      </c>
      <c r="BA1634" s="898" t="s">
        <v>4073</v>
      </c>
      <c r="BB1634" s="899" t="s">
        <v>995</v>
      </c>
      <c r="BC1634" s="897" t="s">
        <v>4082</v>
      </c>
      <c r="BD1634" s="897" t="s">
        <v>4083</v>
      </c>
      <c r="BE1634" s="897" t="s">
        <v>4084</v>
      </c>
      <c r="BF1634" s="940">
        <v>46080</v>
      </c>
      <c r="BH1634" s="687"/>
      <c r="BI1634" s="687"/>
      <c r="BJ1634" s="896"/>
      <c r="BK1634" s="687"/>
      <c r="BL1634" s="373"/>
      <c r="BM1634" s="373"/>
      <c r="BN1634" s="687"/>
      <c r="BO1634" s="928"/>
      <c r="BP1634" s="986"/>
      <c r="BQ1634" s="957"/>
      <c r="BR1634" s="957"/>
      <c r="BS1634" s="1347" t="s">
        <v>1586</v>
      </c>
      <c r="BT1634" s="1231" t="s">
        <v>2140</v>
      </c>
      <c r="BU1634" s="1231" t="s">
        <v>4089</v>
      </c>
      <c r="BV1634" s="1345">
        <v>72388901</v>
      </c>
      <c r="BW1634" s="1346">
        <v>10723889010</v>
      </c>
      <c r="BX1634" s="1339" t="s">
        <v>4088</v>
      </c>
      <c r="BY1634" s="1299">
        <v>46083</v>
      </c>
      <c r="BZ1634" s="1300">
        <v>46142</v>
      </c>
      <c r="CT1634" s="897">
        <f>U1634</f>
        <v>30</v>
      </c>
      <c r="CU1634" s="946">
        <f>AH1634</f>
        <v>3000</v>
      </c>
      <c r="CV1634" s="897">
        <v>30</v>
      </c>
      <c r="CW1634" s="946">
        <f t="shared" si="1445"/>
        <v>3000</v>
      </c>
      <c r="CX1634" s="897">
        <v>30</v>
      </c>
      <c r="CY1634" s="946">
        <f t="shared" si="1446"/>
        <v>3000</v>
      </c>
      <c r="DC1634" s="897">
        <f t="shared" si="1441"/>
        <v>30</v>
      </c>
      <c r="DD1634" s="946">
        <f t="shared" si="1433"/>
        <v>3000</v>
      </c>
      <c r="DE1634" s="897">
        <v>30</v>
      </c>
      <c r="DF1634" s="946">
        <f t="shared" si="1444"/>
        <v>3000</v>
      </c>
      <c r="DG1634" s="897">
        <v>30</v>
      </c>
      <c r="DH1634" s="946">
        <f t="shared" si="1435"/>
        <v>3000</v>
      </c>
      <c r="DJ1634" s="898"/>
      <c r="DK1634" s="898"/>
      <c r="DL1634" s="898"/>
      <c r="DM1634" s="898"/>
      <c r="DN1634" s="898"/>
      <c r="DO1634" s="898"/>
      <c r="DP1634" s="898"/>
      <c r="DQ1634" s="898"/>
      <c r="DR1634" s="898"/>
      <c r="DS1634" s="898"/>
      <c r="DU1634" s="620">
        <f t="shared" si="1414"/>
        <v>6000</v>
      </c>
      <c r="DV1634" s="621">
        <f t="shared" si="1442"/>
        <v>6000</v>
      </c>
      <c r="DW1634" s="621">
        <f t="shared" si="1443"/>
        <v>6000</v>
      </c>
      <c r="DX1634" s="621">
        <f t="shared" si="1418"/>
        <v>0</v>
      </c>
      <c r="DY1634" s="621">
        <f t="shared" si="1419"/>
        <v>0</v>
      </c>
    </row>
    <row r="1635" spans="1:134" s="896" customFormat="1" ht="225" hidden="1" x14ac:dyDescent="0.25">
      <c r="A1635" s="1776">
        <v>2026</v>
      </c>
      <c r="B1635" s="1776">
        <v>479</v>
      </c>
      <c r="C1635" s="1776" t="s">
        <v>58</v>
      </c>
      <c r="D1635" s="1776">
        <v>3000654</v>
      </c>
      <c r="E1635" s="1776">
        <v>5005020</v>
      </c>
      <c r="F1635" s="1776" t="s">
        <v>2269</v>
      </c>
      <c r="G1635" s="1776" t="s">
        <v>2270</v>
      </c>
      <c r="H1635" s="1776">
        <v>93</v>
      </c>
      <c r="I1635" s="1852" t="s">
        <v>992</v>
      </c>
      <c r="J1635" s="1778" t="s">
        <v>10</v>
      </c>
      <c r="K1635" s="1778" t="s">
        <v>60</v>
      </c>
      <c r="L1635" s="1776" t="str">
        <f t="shared" si="1420"/>
        <v>2.3</v>
      </c>
      <c r="M1635" s="1779" t="s">
        <v>62</v>
      </c>
      <c r="N1635" s="1779"/>
      <c r="O1635" s="1325" t="s">
        <v>4090</v>
      </c>
      <c r="P1635" s="1776" t="s">
        <v>65</v>
      </c>
      <c r="Q1635" s="1780">
        <v>1</v>
      </c>
      <c r="R1635" s="396">
        <v>3000</v>
      </c>
      <c r="S1635" s="1776"/>
      <c r="T1635" s="1776"/>
      <c r="U1635" s="1776">
        <v>30</v>
      </c>
      <c r="V1635" s="1776">
        <v>30</v>
      </c>
      <c r="W1635" s="397"/>
      <c r="X1635" s="397"/>
      <c r="Y1635" s="397"/>
      <c r="Z1635" s="397"/>
      <c r="AA1635" s="397"/>
      <c r="AB1635" s="397"/>
      <c r="AC1635" s="397"/>
      <c r="AD1635" s="397"/>
      <c r="AE1635" s="396"/>
      <c r="AF1635" s="398">
        <f t="shared" si="1421"/>
        <v>0</v>
      </c>
      <c r="AG1635" s="398">
        <f t="shared" si="1422"/>
        <v>0</v>
      </c>
      <c r="AH1635" s="398">
        <f t="shared" si="1423"/>
        <v>3000</v>
      </c>
      <c r="AI1635" s="398">
        <f t="shared" si="1424"/>
        <v>3000</v>
      </c>
      <c r="AJ1635" s="398">
        <f t="shared" si="1425"/>
        <v>0</v>
      </c>
      <c r="AK1635" s="398">
        <f t="shared" si="1426"/>
        <v>0</v>
      </c>
      <c r="AL1635" s="398">
        <f t="shared" si="1427"/>
        <v>0</v>
      </c>
      <c r="AM1635" s="398">
        <f t="shared" si="1428"/>
        <v>0</v>
      </c>
      <c r="AN1635" s="398">
        <f t="shared" si="1429"/>
        <v>0</v>
      </c>
      <c r="AO1635" s="398">
        <f t="shared" si="1430"/>
        <v>0</v>
      </c>
      <c r="AP1635" s="398">
        <f t="shared" si="1431"/>
        <v>0</v>
      </c>
      <c r="AQ1635" s="399">
        <f t="shared" si="1432"/>
        <v>0</v>
      </c>
      <c r="AR1635" s="398">
        <f t="shared" si="1440"/>
        <v>6000</v>
      </c>
      <c r="AS1635" s="688" t="s">
        <v>1763</v>
      </c>
      <c r="AU1635" s="896" t="s">
        <v>4071</v>
      </c>
      <c r="AV1635" s="896" t="s">
        <v>4071</v>
      </c>
      <c r="AW1635" s="907">
        <v>46068</v>
      </c>
      <c r="AX1635" s="896" t="s">
        <v>4072</v>
      </c>
      <c r="AY1635" s="907">
        <v>46076</v>
      </c>
      <c r="BA1635" s="1087" t="s">
        <v>4073</v>
      </c>
      <c r="BB1635" s="899" t="s">
        <v>995</v>
      </c>
      <c r="BC1635" s="1087" t="s">
        <v>4091</v>
      </c>
      <c r="BD1635" s="1087" t="s">
        <v>4092</v>
      </c>
      <c r="BE1635" s="1087" t="s">
        <v>4093</v>
      </c>
      <c r="BF1635" s="1854" t="s">
        <v>4094</v>
      </c>
      <c r="BH1635" s="687"/>
      <c r="BI1635" s="687"/>
      <c r="BK1635" s="687"/>
      <c r="BL1635" s="373"/>
      <c r="BM1635" s="373"/>
      <c r="BN1635" s="687"/>
      <c r="BO1635" s="928"/>
      <c r="BP1635" s="986"/>
      <c r="BQ1635" s="928"/>
      <c r="BR1635" s="928"/>
      <c r="BS1635" s="899" t="s">
        <v>1202</v>
      </c>
      <c r="BT1635" s="899" t="s">
        <v>2397</v>
      </c>
      <c r="BU1635" s="899" t="s">
        <v>4095</v>
      </c>
      <c r="BV1635" s="829">
        <v>72855734</v>
      </c>
      <c r="BW1635" s="829">
        <v>10728557341</v>
      </c>
      <c r="BX1635" s="1266" t="s">
        <v>4088</v>
      </c>
      <c r="BY1635" s="758">
        <v>46112</v>
      </c>
      <c r="BZ1635" s="759">
        <v>46142</v>
      </c>
      <c r="CT1635" s="896">
        <f>U1635</f>
        <v>30</v>
      </c>
      <c r="CU1635" s="1224">
        <f>AH1635</f>
        <v>3000</v>
      </c>
      <c r="CV1635" s="896">
        <v>1</v>
      </c>
      <c r="CW1635" s="1224">
        <f t="shared" si="1445"/>
        <v>100</v>
      </c>
      <c r="CX1635" s="896">
        <v>1</v>
      </c>
      <c r="CY1635" s="1224">
        <f t="shared" si="1446"/>
        <v>100</v>
      </c>
      <c r="DC1635" s="896">
        <f t="shared" si="1441"/>
        <v>30</v>
      </c>
      <c r="DD1635" s="1224">
        <f t="shared" si="1433"/>
        <v>3000</v>
      </c>
      <c r="DE1635" s="896">
        <v>30</v>
      </c>
      <c r="DF1635" s="1224">
        <f t="shared" si="1444"/>
        <v>3000</v>
      </c>
      <c r="DG1635" s="896">
        <v>30</v>
      </c>
      <c r="DH1635" s="1224">
        <f t="shared" si="1435"/>
        <v>3000</v>
      </c>
      <c r="DJ1635" s="1087"/>
      <c r="DK1635" s="1087"/>
      <c r="DL1635" s="1087"/>
      <c r="DM1635" s="1087"/>
      <c r="DN1635" s="1087"/>
      <c r="DO1635" s="1087"/>
      <c r="DP1635" s="1087"/>
      <c r="DQ1635" s="1087"/>
      <c r="DR1635" s="1087"/>
      <c r="DS1635" s="1087"/>
      <c r="DU1635" s="620">
        <f t="shared" si="1414"/>
        <v>6000</v>
      </c>
      <c r="DV1635" s="621">
        <f t="shared" si="1442"/>
        <v>3100</v>
      </c>
      <c r="DW1635" s="621">
        <f t="shared" si="1443"/>
        <v>3100</v>
      </c>
      <c r="DX1635" s="621">
        <f t="shared" si="1418"/>
        <v>2900</v>
      </c>
      <c r="DY1635" s="621">
        <f t="shared" si="1419"/>
        <v>2900</v>
      </c>
      <c r="EC1635" s="896" t="s">
        <v>4096</v>
      </c>
    </row>
    <row r="1636" spans="1:134" s="897" customFormat="1" ht="225" hidden="1" x14ac:dyDescent="0.25">
      <c r="A1636" s="1776">
        <v>2026</v>
      </c>
      <c r="B1636" s="1776">
        <v>479</v>
      </c>
      <c r="C1636" s="1776" t="s">
        <v>58</v>
      </c>
      <c r="D1636" s="1776">
        <v>3000654</v>
      </c>
      <c r="E1636" s="1776">
        <v>5005020</v>
      </c>
      <c r="F1636" s="1776" t="s">
        <v>2269</v>
      </c>
      <c r="G1636" s="1776" t="s">
        <v>2270</v>
      </c>
      <c r="H1636" s="1776">
        <v>93</v>
      </c>
      <c r="I1636" s="1852" t="s">
        <v>992</v>
      </c>
      <c r="J1636" s="1778" t="s">
        <v>10</v>
      </c>
      <c r="K1636" s="1778" t="s">
        <v>60</v>
      </c>
      <c r="L1636" s="1776" t="str">
        <f t="shared" si="1420"/>
        <v>2.3</v>
      </c>
      <c r="M1636" s="1779" t="s">
        <v>62</v>
      </c>
      <c r="N1636" s="1779"/>
      <c r="O1636" s="1325" t="s">
        <v>4081</v>
      </c>
      <c r="P1636" s="875" t="s">
        <v>65</v>
      </c>
      <c r="Q1636" s="1780">
        <v>1</v>
      </c>
      <c r="R1636" s="396">
        <v>3000</v>
      </c>
      <c r="S1636" s="1776"/>
      <c r="T1636" s="1776"/>
      <c r="U1636" s="1776">
        <v>6</v>
      </c>
      <c r="V1636" s="1776"/>
      <c r="W1636" s="397"/>
      <c r="X1636" s="397"/>
      <c r="Y1636" s="397"/>
      <c r="Z1636" s="397"/>
      <c r="AA1636" s="397"/>
      <c r="AB1636" s="397"/>
      <c r="AC1636" s="397"/>
      <c r="AD1636" s="397"/>
      <c r="AE1636" s="396"/>
      <c r="AF1636" s="398">
        <f>+$R1636*(S1636/30)*$Q1636</f>
        <v>0</v>
      </c>
      <c r="AG1636" s="398">
        <f>+$R1636*(T1636/30)*$Q1636</f>
        <v>0</v>
      </c>
      <c r="AH1636" s="398">
        <f>+$R1636*(U1636/30)*$Q1636</f>
        <v>600</v>
      </c>
      <c r="AI1636" s="398"/>
      <c r="AJ1636" s="398">
        <f t="shared" ref="AJ1636:AJ1667" si="1447">+$R1636*(W1636/30)*$Q1636</f>
        <v>0</v>
      </c>
      <c r="AK1636" s="398">
        <f t="shared" ref="AK1636:AK1667" si="1448">+$R1636*(X1636/30)*$Q1636</f>
        <v>0</v>
      </c>
      <c r="AL1636" s="398">
        <f t="shared" ref="AL1636:AL1667" si="1449">+$R1636*(Y1636/30)*$Q1636</f>
        <v>0</v>
      </c>
      <c r="AM1636" s="398">
        <f t="shared" ref="AM1636:AM1667" si="1450">+$R1636*(Z1636/30)*$Q1636</f>
        <v>0</v>
      </c>
      <c r="AN1636" s="398">
        <f t="shared" ref="AN1636:AN1667" si="1451">+$R1636*(AA1636/30)*$Q1636</f>
        <v>0</v>
      </c>
      <c r="AO1636" s="398">
        <f t="shared" ref="AO1636:AO1667" si="1452">+$R1636*(AB1636/30)*$Q1636</f>
        <v>0</v>
      </c>
      <c r="AP1636" s="398">
        <f t="shared" ref="AP1636:AP1667" si="1453">+$R1636*(AC1636/30)*$Q1636</f>
        <v>0</v>
      </c>
      <c r="AQ1636" s="399">
        <f t="shared" ref="AQ1636:AQ1667" si="1454">+$R1636*(AD1636/30)*$Q1636</f>
        <v>0</v>
      </c>
      <c r="AR1636" s="398">
        <f t="shared" si="1440"/>
        <v>600</v>
      </c>
      <c r="AS1636" s="688" t="s">
        <v>1763</v>
      </c>
      <c r="AU1636" s="897" t="s">
        <v>4071</v>
      </c>
      <c r="AV1636" s="897" t="s">
        <v>4071</v>
      </c>
      <c r="AW1636" s="940">
        <v>46068</v>
      </c>
      <c r="AX1636" s="897" t="s">
        <v>4072</v>
      </c>
      <c r="AY1636" s="940">
        <v>46076</v>
      </c>
      <c r="BA1636" s="898" t="s">
        <v>4073</v>
      </c>
      <c r="BB1636" s="899" t="s">
        <v>995</v>
      </c>
      <c r="BC1636" s="897" t="s">
        <v>4082</v>
      </c>
      <c r="BD1636" s="897" t="s">
        <v>4083</v>
      </c>
      <c r="BE1636" s="897" t="s">
        <v>4084</v>
      </c>
      <c r="BF1636" s="940">
        <v>46080</v>
      </c>
      <c r="BH1636" s="687"/>
      <c r="BI1636" s="687"/>
      <c r="BJ1636" s="896"/>
      <c r="BK1636" s="687"/>
      <c r="BL1636" s="373"/>
      <c r="BM1636" s="373"/>
      <c r="BN1636" s="687"/>
      <c r="BO1636" s="928"/>
      <c r="BP1636" s="986"/>
      <c r="BQ1636" s="957"/>
      <c r="BR1636" s="957"/>
      <c r="BS1636" s="1347" t="s">
        <v>4097</v>
      </c>
      <c r="BT1636" s="1231" t="s">
        <v>1103</v>
      </c>
      <c r="BU1636" s="1231" t="s">
        <v>4098</v>
      </c>
      <c r="BV1636" s="1855" t="s">
        <v>4099</v>
      </c>
      <c r="BW1636" s="1346">
        <v>10084459149</v>
      </c>
      <c r="BX1636" s="1339" t="s">
        <v>4088</v>
      </c>
      <c r="BY1636" s="1299">
        <v>46092</v>
      </c>
      <c r="BZ1636" s="1300">
        <v>46097</v>
      </c>
      <c r="CT1636" s="897">
        <f>U1636</f>
        <v>6</v>
      </c>
      <c r="CU1636" s="946">
        <f>AH1636</f>
        <v>600</v>
      </c>
      <c r="CV1636" s="897">
        <v>30</v>
      </c>
      <c r="CW1636" s="946">
        <f t="shared" si="1445"/>
        <v>3000</v>
      </c>
      <c r="CX1636" s="897">
        <v>30</v>
      </c>
      <c r="CY1636" s="946">
        <f t="shared" si="1446"/>
        <v>3000</v>
      </c>
      <c r="DC1636" s="897">
        <f t="shared" si="1441"/>
        <v>0</v>
      </c>
      <c r="DD1636" s="946">
        <f t="shared" si="1433"/>
        <v>0</v>
      </c>
      <c r="DE1636" s="897">
        <v>30</v>
      </c>
      <c r="DF1636" s="946">
        <f t="shared" si="1444"/>
        <v>3000</v>
      </c>
      <c r="DG1636" s="897">
        <v>30</v>
      </c>
      <c r="DH1636" s="946">
        <f t="shared" si="1435"/>
        <v>3000</v>
      </c>
      <c r="DJ1636" s="898"/>
      <c r="DK1636" s="898"/>
      <c r="DL1636" s="898"/>
      <c r="DM1636" s="898"/>
      <c r="DN1636" s="898"/>
      <c r="DO1636" s="898"/>
      <c r="DP1636" s="898"/>
      <c r="DQ1636" s="898"/>
      <c r="DR1636" s="898"/>
      <c r="DS1636" s="898"/>
      <c r="DU1636" s="620">
        <f t="shared" si="1414"/>
        <v>600</v>
      </c>
      <c r="DV1636" s="621">
        <v>600</v>
      </c>
      <c r="DW1636" s="621">
        <v>600</v>
      </c>
      <c r="DX1636" s="621">
        <v>600</v>
      </c>
      <c r="DY1636" s="621">
        <f t="shared" si="1419"/>
        <v>0</v>
      </c>
      <c r="EB1636" s="897" t="s">
        <v>4100</v>
      </c>
      <c r="EC1636" s="897" t="s">
        <v>4101</v>
      </c>
    </row>
    <row r="1637" spans="1:134" s="897" customFormat="1" ht="225" hidden="1" x14ac:dyDescent="0.25">
      <c r="A1637" s="1776">
        <v>2026</v>
      </c>
      <c r="B1637" s="1776">
        <v>479</v>
      </c>
      <c r="C1637" s="1776" t="s">
        <v>58</v>
      </c>
      <c r="D1637" s="1776">
        <v>3000654</v>
      </c>
      <c r="E1637" s="1776">
        <v>5005020</v>
      </c>
      <c r="F1637" s="1776" t="s">
        <v>2269</v>
      </c>
      <c r="G1637" s="1776" t="s">
        <v>2270</v>
      </c>
      <c r="H1637" s="1776">
        <v>93</v>
      </c>
      <c r="I1637" s="1852" t="s">
        <v>992</v>
      </c>
      <c r="J1637" s="1778" t="s">
        <v>10</v>
      </c>
      <c r="K1637" s="1778" t="s">
        <v>60</v>
      </c>
      <c r="L1637" s="1776" t="str">
        <f t="shared" si="1420"/>
        <v>2.3</v>
      </c>
      <c r="M1637" s="1779" t="s">
        <v>62</v>
      </c>
      <c r="N1637" s="1779"/>
      <c r="O1637" s="647" t="s">
        <v>4102</v>
      </c>
      <c r="P1637" s="875" t="s">
        <v>65</v>
      </c>
      <c r="Q1637" s="1780">
        <v>1</v>
      </c>
      <c r="R1637" s="396">
        <v>3000</v>
      </c>
      <c r="S1637" s="1776"/>
      <c r="T1637" s="1776"/>
      <c r="U1637" s="1776">
        <v>24</v>
      </c>
      <c r="V1637" s="1776">
        <v>17</v>
      </c>
      <c r="W1637" s="397"/>
      <c r="X1637" s="397"/>
      <c r="Y1637" s="397"/>
      <c r="Z1637" s="397"/>
      <c r="AA1637" s="397"/>
      <c r="AB1637" s="397"/>
      <c r="AC1637" s="397"/>
      <c r="AD1637" s="397"/>
      <c r="AE1637" s="396"/>
      <c r="AF1637" s="398">
        <f t="shared" ref="AF1637:AF1668" si="1455">+$R1637*(S1637/30)*$Q1637</f>
        <v>0</v>
      </c>
      <c r="AG1637" s="398">
        <f t="shared" ref="AG1637:AG1668" si="1456">+$R1637*(T1637/30)*$Q1637</f>
        <v>0</v>
      </c>
      <c r="AH1637" s="398">
        <v>2419</v>
      </c>
      <c r="AI1637" s="398">
        <f t="shared" ref="AI1637:AI1668" si="1457">+$R1637*(V1637/30)*$Q1637</f>
        <v>1700</v>
      </c>
      <c r="AJ1637" s="398">
        <f t="shared" si="1447"/>
        <v>0</v>
      </c>
      <c r="AK1637" s="398">
        <f t="shared" si="1448"/>
        <v>0</v>
      </c>
      <c r="AL1637" s="398">
        <f t="shared" si="1449"/>
        <v>0</v>
      </c>
      <c r="AM1637" s="398">
        <f t="shared" si="1450"/>
        <v>0</v>
      </c>
      <c r="AN1637" s="398">
        <f t="shared" si="1451"/>
        <v>0</v>
      </c>
      <c r="AO1637" s="398">
        <f t="shared" si="1452"/>
        <v>0</v>
      </c>
      <c r="AP1637" s="398">
        <f t="shared" si="1453"/>
        <v>0</v>
      </c>
      <c r="AQ1637" s="399">
        <f t="shared" si="1454"/>
        <v>0</v>
      </c>
      <c r="AR1637" s="398">
        <v>4100</v>
      </c>
      <c r="AS1637" s="688" t="s">
        <v>1763</v>
      </c>
      <c r="AU1637" s="897" t="s">
        <v>4071</v>
      </c>
      <c r="AV1637" s="897" t="s">
        <v>4071</v>
      </c>
      <c r="AW1637" s="940">
        <v>46068</v>
      </c>
      <c r="AX1637" s="897" t="s">
        <v>4072</v>
      </c>
      <c r="AY1637" s="940">
        <v>46076</v>
      </c>
      <c r="BA1637" s="898" t="s">
        <v>4073</v>
      </c>
      <c r="BB1637" s="614" t="s">
        <v>995</v>
      </c>
      <c r="BC1637" s="897" t="s">
        <v>4103</v>
      </c>
      <c r="BD1637" s="897" t="s">
        <v>4104</v>
      </c>
      <c r="BE1637" s="897" t="s">
        <v>4105</v>
      </c>
      <c r="BF1637" s="940">
        <v>46104</v>
      </c>
      <c r="BH1637" s="687"/>
      <c r="BI1637" s="687"/>
      <c r="BJ1637" s="896"/>
      <c r="BK1637" s="687"/>
      <c r="BL1637" s="373"/>
      <c r="BM1637" s="373"/>
      <c r="BN1637" s="687">
        <v>5813</v>
      </c>
      <c r="BO1637" s="755" t="s">
        <v>2435</v>
      </c>
      <c r="BP1637" s="986"/>
      <c r="BQ1637" s="834"/>
      <c r="BR1637" s="834"/>
      <c r="BS1637" s="1347" t="s">
        <v>1597</v>
      </c>
      <c r="BT1637" s="1231" t="s">
        <v>1275</v>
      </c>
      <c r="BU1637" s="1231" t="s">
        <v>4106</v>
      </c>
      <c r="BV1637" s="1345">
        <v>71909037</v>
      </c>
      <c r="BW1637" s="1346">
        <v>10719090376</v>
      </c>
      <c r="BX1637" s="1339" t="s">
        <v>4088</v>
      </c>
      <c r="BY1637" s="1299">
        <v>46105</v>
      </c>
      <c r="BZ1637" s="1300">
        <v>46142</v>
      </c>
      <c r="CT1637" s="897">
        <f>U1637</f>
        <v>24</v>
      </c>
      <c r="CU1637" s="946">
        <v>5400</v>
      </c>
      <c r="CV1637" s="897">
        <v>9</v>
      </c>
      <c r="CW1637" s="946">
        <f t="shared" si="1445"/>
        <v>900</v>
      </c>
      <c r="CX1637" s="897">
        <v>9</v>
      </c>
      <c r="CY1637" s="946">
        <f t="shared" si="1446"/>
        <v>900</v>
      </c>
      <c r="DC1637" s="897">
        <f t="shared" si="1441"/>
        <v>17</v>
      </c>
      <c r="DD1637" s="946">
        <f t="shared" si="1433"/>
        <v>1700</v>
      </c>
      <c r="DE1637" s="897">
        <v>17</v>
      </c>
      <c r="DF1637" s="946">
        <f t="shared" si="1444"/>
        <v>1700</v>
      </c>
      <c r="DG1637" s="897">
        <v>17</v>
      </c>
      <c r="DH1637" s="946">
        <f t="shared" si="1435"/>
        <v>1700</v>
      </c>
      <c r="DJ1637" s="898"/>
      <c r="DK1637" s="898"/>
      <c r="DL1637" s="898"/>
      <c r="DM1637" s="898"/>
      <c r="DN1637" s="898"/>
      <c r="DO1637" s="898"/>
      <c r="DP1637" s="898"/>
      <c r="DQ1637" s="898"/>
      <c r="DR1637" s="898"/>
      <c r="DS1637" s="898"/>
      <c r="DU1637" s="620">
        <f t="shared" si="1414"/>
        <v>4100</v>
      </c>
      <c r="DV1637" s="621">
        <f t="shared" ref="DV1637:DV1668" si="1458">CE1637+CN1637+CW1637+DF1637</f>
        <v>2600</v>
      </c>
      <c r="DW1637" s="621">
        <f t="shared" ref="DW1637:DW1668" si="1459">CG1637+CP1637+CY1637+DH1637</f>
        <v>2600</v>
      </c>
      <c r="DX1637" s="621">
        <f t="shared" ref="DX1637:DX1668" si="1460">DU1637-DV1637</f>
        <v>1500</v>
      </c>
      <c r="DY1637" s="621">
        <f t="shared" si="1419"/>
        <v>1500</v>
      </c>
      <c r="EB1637" s="897" t="s">
        <v>4107</v>
      </c>
      <c r="EC1637" s="897" t="s">
        <v>4108</v>
      </c>
    </row>
    <row r="1638" spans="1:134" s="897" customFormat="1" ht="225" hidden="1" x14ac:dyDescent="0.25">
      <c r="A1638" s="1776">
        <v>2026</v>
      </c>
      <c r="B1638" s="1776">
        <v>479</v>
      </c>
      <c r="C1638" s="1776" t="s">
        <v>58</v>
      </c>
      <c r="D1638" s="1776">
        <v>3000654</v>
      </c>
      <c r="E1638" s="1776">
        <v>5005020</v>
      </c>
      <c r="F1638" s="1776" t="s">
        <v>2269</v>
      </c>
      <c r="G1638" s="1776" t="s">
        <v>2270</v>
      </c>
      <c r="H1638" s="1776">
        <v>93</v>
      </c>
      <c r="I1638" s="1852" t="s">
        <v>992</v>
      </c>
      <c r="J1638" s="1778" t="s">
        <v>10</v>
      </c>
      <c r="K1638" s="1778" t="s">
        <v>60</v>
      </c>
      <c r="L1638" s="1776" t="str">
        <f t="shared" ref="L1638:L1669" si="1461">+MID(M1638,1,3)</f>
        <v>2.3</v>
      </c>
      <c r="M1638" s="1779" t="s">
        <v>62</v>
      </c>
      <c r="N1638" s="1779"/>
      <c r="O1638" s="647" t="s">
        <v>4109</v>
      </c>
      <c r="P1638" s="875" t="s">
        <v>65</v>
      </c>
      <c r="Q1638" s="1780">
        <v>1</v>
      </c>
      <c r="R1638" s="396">
        <v>3000</v>
      </c>
      <c r="S1638" s="1776"/>
      <c r="T1638" s="1776"/>
      <c r="U1638" s="1776">
        <v>0</v>
      </c>
      <c r="V1638" s="1776">
        <v>13</v>
      </c>
      <c r="W1638" s="397"/>
      <c r="X1638" s="397"/>
      <c r="Y1638" s="397"/>
      <c r="Z1638" s="397"/>
      <c r="AA1638" s="397"/>
      <c r="AB1638" s="397"/>
      <c r="AC1638" s="397"/>
      <c r="AD1638" s="397"/>
      <c r="AE1638" s="396"/>
      <c r="AF1638" s="398">
        <f t="shared" si="1455"/>
        <v>0</v>
      </c>
      <c r="AG1638" s="398">
        <f t="shared" si="1456"/>
        <v>0</v>
      </c>
      <c r="AH1638" s="398">
        <v>2419</v>
      </c>
      <c r="AI1638" s="398">
        <f t="shared" si="1457"/>
        <v>1300</v>
      </c>
      <c r="AJ1638" s="398">
        <f t="shared" si="1447"/>
        <v>0</v>
      </c>
      <c r="AK1638" s="398">
        <f t="shared" si="1448"/>
        <v>0</v>
      </c>
      <c r="AL1638" s="398">
        <f t="shared" si="1449"/>
        <v>0</v>
      </c>
      <c r="AM1638" s="398">
        <f t="shared" si="1450"/>
        <v>0</v>
      </c>
      <c r="AN1638" s="398">
        <f t="shared" si="1451"/>
        <v>0</v>
      </c>
      <c r="AO1638" s="398">
        <f t="shared" si="1452"/>
        <v>0</v>
      </c>
      <c r="AP1638" s="398">
        <f t="shared" si="1453"/>
        <v>0</v>
      </c>
      <c r="AQ1638" s="399">
        <f t="shared" si="1454"/>
        <v>0</v>
      </c>
      <c r="AR1638" s="398">
        <v>1300</v>
      </c>
      <c r="AS1638" s="688" t="s">
        <v>1763</v>
      </c>
      <c r="AU1638" s="897" t="s">
        <v>4071</v>
      </c>
      <c r="AV1638" s="897" t="s">
        <v>4071</v>
      </c>
      <c r="AW1638" s="940">
        <v>46068</v>
      </c>
      <c r="AX1638" s="897" t="s">
        <v>4072</v>
      </c>
      <c r="AY1638" s="940">
        <v>46076</v>
      </c>
      <c r="BA1638" s="898" t="s">
        <v>4073</v>
      </c>
      <c r="BB1638" s="614" t="s">
        <v>995</v>
      </c>
      <c r="BC1638" s="897" t="s">
        <v>4103</v>
      </c>
      <c r="BD1638" s="897" t="s">
        <v>4104</v>
      </c>
      <c r="BE1638" s="897" t="s">
        <v>4105</v>
      </c>
      <c r="BF1638" s="940">
        <v>46104</v>
      </c>
      <c r="BH1638" s="687"/>
      <c r="BI1638" s="687"/>
      <c r="BJ1638" s="896"/>
      <c r="BK1638" s="687"/>
      <c r="BL1638" s="373"/>
      <c r="BM1638" s="373"/>
      <c r="BN1638" s="687"/>
      <c r="BO1638" s="928"/>
      <c r="BP1638" s="986"/>
      <c r="BQ1638" s="957"/>
      <c r="BR1638" s="957"/>
      <c r="BS1638" s="1856" t="s">
        <v>4110</v>
      </c>
      <c r="BT1638" s="1313" t="s">
        <v>4111</v>
      </c>
      <c r="BU1638" s="1313" t="s">
        <v>4112</v>
      </c>
      <c r="BV1638" s="1334">
        <v>47692457</v>
      </c>
      <c r="BW1638" s="1335">
        <v>10476924575</v>
      </c>
      <c r="BX1638" s="1321" t="s">
        <v>4088</v>
      </c>
      <c r="BY1638" s="1661">
        <v>46132</v>
      </c>
      <c r="BZ1638" s="1662">
        <v>46142</v>
      </c>
      <c r="CU1638" s="946"/>
      <c r="CW1638" s="946"/>
      <c r="CY1638" s="946"/>
      <c r="DC1638" s="897">
        <v>13</v>
      </c>
      <c r="DD1638" s="946">
        <v>1300</v>
      </c>
      <c r="DE1638" s="897">
        <v>11</v>
      </c>
      <c r="DF1638" s="946">
        <f t="shared" si="1444"/>
        <v>1100</v>
      </c>
      <c r="DG1638" s="897">
        <v>11</v>
      </c>
      <c r="DH1638" s="946">
        <f t="shared" si="1435"/>
        <v>1100</v>
      </c>
      <c r="DJ1638" s="898"/>
      <c r="DK1638" s="898"/>
      <c r="DL1638" s="898"/>
      <c r="DM1638" s="898"/>
      <c r="DN1638" s="898"/>
      <c r="DO1638" s="898"/>
      <c r="DP1638" s="898"/>
      <c r="DQ1638" s="898"/>
      <c r="DR1638" s="898"/>
      <c r="DS1638" s="898"/>
      <c r="DU1638" s="620">
        <f t="shared" si="1414"/>
        <v>1300</v>
      </c>
      <c r="DV1638" s="621">
        <f t="shared" si="1458"/>
        <v>1100</v>
      </c>
      <c r="DW1638" s="621">
        <f t="shared" si="1459"/>
        <v>1100</v>
      </c>
      <c r="DX1638" s="621">
        <f t="shared" si="1460"/>
        <v>200</v>
      </c>
      <c r="DY1638" s="621">
        <f t="shared" si="1419"/>
        <v>200</v>
      </c>
      <c r="EC1638" s="897" t="s">
        <v>4113</v>
      </c>
    </row>
    <row r="1639" spans="1:134" s="897" customFormat="1" ht="225" hidden="1" x14ac:dyDescent="0.25">
      <c r="A1639" s="1776">
        <v>2026</v>
      </c>
      <c r="B1639" s="1776">
        <v>479</v>
      </c>
      <c r="C1639" s="1776" t="s">
        <v>58</v>
      </c>
      <c r="D1639" s="1776">
        <v>3000654</v>
      </c>
      <c r="E1639" s="1776">
        <v>5005020</v>
      </c>
      <c r="F1639" s="1776" t="s">
        <v>2269</v>
      </c>
      <c r="G1639" s="1776" t="s">
        <v>2270</v>
      </c>
      <c r="H1639" s="1776">
        <v>93</v>
      </c>
      <c r="I1639" s="1852" t="s">
        <v>992</v>
      </c>
      <c r="J1639" s="1778" t="s">
        <v>10</v>
      </c>
      <c r="K1639" s="1778" t="s">
        <v>60</v>
      </c>
      <c r="L1639" s="1776" t="str">
        <f t="shared" si="1461"/>
        <v>2.3</v>
      </c>
      <c r="M1639" s="1779" t="s">
        <v>62</v>
      </c>
      <c r="N1639" s="1779"/>
      <c r="O1639" s="647" t="s">
        <v>4081</v>
      </c>
      <c r="P1639" s="1776" t="s">
        <v>65</v>
      </c>
      <c r="Q1639" s="1780">
        <v>1</v>
      </c>
      <c r="R1639" s="396">
        <v>3000</v>
      </c>
      <c r="S1639" s="1776"/>
      <c r="T1639" s="1776"/>
      <c r="U1639" s="1776">
        <v>30</v>
      </c>
      <c r="V1639" s="1776">
        <v>30</v>
      </c>
      <c r="W1639" s="397"/>
      <c r="X1639" s="397"/>
      <c r="Y1639" s="397"/>
      <c r="Z1639" s="397"/>
      <c r="AA1639" s="397"/>
      <c r="AB1639" s="397"/>
      <c r="AC1639" s="397"/>
      <c r="AD1639" s="397"/>
      <c r="AE1639" s="396"/>
      <c r="AF1639" s="398">
        <f t="shared" si="1455"/>
        <v>0</v>
      </c>
      <c r="AG1639" s="398">
        <f t="shared" si="1456"/>
        <v>0</v>
      </c>
      <c r="AH1639" s="398">
        <f t="shared" ref="AH1639:AH1670" si="1462">+$R1639*(U1639/30)*$Q1639</f>
        <v>3000</v>
      </c>
      <c r="AI1639" s="398">
        <f t="shared" si="1457"/>
        <v>3000</v>
      </c>
      <c r="AJ1639" s="398">
        <f t="shared" si="1447"/>
        <v>0</v>
      </c>
      <c r="AK1639" s="398">
        <f t="shared" si="1448"/>
        <v>0</v>
      </c>
      <c r="AL1639" s="398">
        <f t="shared" si="1449"/>
        <v>0</v>
      </c>
      <c r="AM1639" s="398">
        <f t="shared" si="1450"/>
        <v>0</v>
      </c>
      <c r="AN1639" s="398">
        <f t="shared" si="1451"/>
        <v>0</v>
      </c>
      <c r="AO1639" s="398">
        <f t="shared" si="1452"/>
        <v>0</v>
      </c>
      <c r="AP1639" s="398">
        <f t="shared" si="1453"/>
        <v>0</v>
      </c>
      <c r="AQ1639" s="399">
        <f t="shared" si="1454"/>
        <v>0</v>
      </c>
      <c r="AR1639" s="398">
        <f t="shared" ref="AR1639:AR1670" si="1463">+ROUNDUP(SUM(AF1639:AQ1639),0)</f>
        <v>6000</v>
      </c>
      <c r="AS1639" s="688" t="s">
        <v>1763</v>
      </c>
      <c r="AU1639" s="897" t="s">
        <v>4071</v>
      </c>
      <c r="AV1639" s="897" t="s">
        <v>4071</v>
      </c>
      <c r="AW1639" s="940">
        <v>46068</v>
      </c>
      <c r="AX1639" s="897" t="s">
        <v>4072</v>
      </c>
      <c r="AY1639" s="940">
        <v>46076</v>
      </c>
      <c r="BA1639" s="898" t="s">
        <v>4073</v>
      </c>
      <c r="BB1639" s="899" t="s">
        <v>995</v>
      </c>
      <c r="BC1639" s="897" t="s">
        <v>4082</v>
      </c>
      <c r="BD1639" s="897" t="s">
        <v>4083</v>
      </c>
      <c r="BE1639" s="897" t="s">
        <v>4084</v>
      </c>
      <c r="BF1639" s="940">
        <v>46080</v>
      </c>
      <c r="BH1639" s="687"/>
      <c r="BI1639" s="687"/>
      <c r="BJ1639" s="896"/>
      <c r="BK1639" s="687"/>
      <c r="BL1639" s="373"/>
      <c r="BM1639" s="373"/>
      <c r="BN1639" s="687"/>
      <c r="BO1639" s="928"/>
      <c r="BP1639" s="986"/>
      <c r="BQ1639" s="957"/>
      <c r="BR1639" s="957"/>
      <c r="BS1639" s="1347" t="s">
        <v>4114</v>
      </c>
      <c r="BT1639" s="1231" t="s">
        <v>1568</v>
      </c>
      <c r="BU1639" s="1231" t="s">
        <v>4115</v>
      </c>
      <c r="BV1639" s="1345">
        <v>70055155</v>
      </c>
      <c r="BW1639" s="1346">
        <v>10700551551</v>
      </c>
      <c r="BX1639" s="1339" t="s">
        <v>4088</v>
      </c>
      <c r="BY1639" s="1299">
        <v>46083</v>
      </c>
      <c r="BZ1639" s="1300">
        <v>46142</v>
      </c>
      <c r="CT1639" s="897">
        <f t="shared" ref="CT1639:CT1670" si="1464">U1639</f>
        <v>30</v>
      </c>
      <c r="CU1639" s="946">
        <f t="shared" ref="CU1639:CU1670" si="1465">AH1639</f>
        <v>3000</v>
      </c>
      <c r="CV1639" s="897">
        <v>30</v>
      </c>
      <c r="CW1639" s="946">
        <f t="shared" ref="CW1639:CW1670" si="1466">(R1639/30*CV1639)*Q1639</f>
        <v>3000</v>
      </c>
      <c r="CX1639" s="897">
        <v>30</v>
      </c>
      <c r="CY1639" s="946">
        <f t="shared" ref="CY1639:CY1670" si="1467">(R1639/30*CX1639)*Q1639</f>
        <v>3000</v>
      </c>
      <c r="DC1639" s="897">
        <f t="shared" ref="DC1639:DC1670" si="1468">V1639</f>
        <v>30</v>
      </c>
      <c r="DD1639" s="946">
        <f t="shared" ref="DD1639:DD1670" si="1469">AI1639</f>
        <v>3000</v>
      </c>
      <c r="DE1639" s="897">
        <v>30</v>
      </c>
      <c r="DF1639" s="946">
        <f t="shared" si="1444"/>
        <v>3000</v>
      </c>
      <c r="DG1639" s="897">
        <v>30</v>
      </c>
      <c r="DH1639" s="946">
        <f t="shared" si="1435"/>
        <v>3000</v>
      </c>
      <c r="DJ1639" s="898"/>
      <c r="DK1639" s="898"/>
      <c r="DL1639" s="898"/>
      <c r="DM1639" s="898"/>
      <c r="DN1639" s="898"/>
      <c r="DO1639" s="898"/>
      <c r="DP1639" s="898"/>
      <c r="DQ1639" s="898"/>
      <c r="DR1639" s="898"/>
      <c r="DS1639" s="898"/>
      <c r="DU1639" s="620">
        <f t="shared" si="1414"/>
        <v>6000</v>
      </c>
      <c r="DV1639" s="621">
        <f t="shared" si="1458"/>
        <v>6000</v>
      </c>
      <c r="DW1639" s="621">
        <f t="shared" si="1459"/>
        <v>6000</v>
      </c>
      <c r="DX1639" s="621">
        <f t="shared" si="1460"/>
        <v>0</v>
      </c>
      <c r="DY1639" s="621">
        <f t="shared" si="1419"/>
        <v>0</v>
      </c>
    </row>
    <row r="1640" spans="1:134" s="897" customFormat="1" ht="225" hidden="1" x14ac:dyDescent="0.25">
      <c r="A1640" s="1776">
        <v>2026</v>
      </c>
      <c r="B1640" s="1776">
        <v>479</v>
      </c>
      <c r="C1640" s="1776" t="s">
        <v>58</v>
      </c>
      <c r="D1640" s="1776">
        <v>3000654</v>
      </c>
      <c r="E1640" s="1776">
        <v>5005020</v>
      </c>
      <c r="F1640" s="1776" t="s">
        <v>2269</v>
      </c>
      <c r="G1640" s="1776" t="s">
        <v>2270</v>
      </c>
      <c r="H1640" s="1776">
        <v>93</v>
      </c>
      <c r="I1640" s="1852" t="s">
        <v>992</v>
      </c>
      <c r="J1640" s="1778" t="s">
        <v>10</v>
      </c>
      <c r="K1640" s="1778" t="s">
        <v>60</v>
      </c>
      <c r="L1640" s="1776" t="str">
        <f t="shared" si="1461"/>
        <v>2.3</v>
      </c>
      <c r="M1640" s="1779" t="s">
        <v>62</v>
      </c>
      <c r="N1640" s="1779"/>
      <c r="O1640" s="647" t="s">
        <v>4081</v>
      </c>
      <c r="P1640" s="1776" t="s">
        <v>65</v>
      </c>
      <c r="Q1640" s="1780">
        <v>1</v>
      </c>
      <c r="R1640" s="396">
        <v>3000</v>
      </c>
      <c r="S1640" s="1776"/>
      <c r="T1640" s="1776"/>
      <c r="U1640" s="1776">
        <v>30</v>
      </c>
      <c r="V1640" s="1776">
        <v>30</v>
      </c>
      <c r="W1640" s="397"/>
      <c r="X1640" s="397"/>
      <c r="Y1640" s="397"/>
      <c r="Z1640" s="397"/>
      <c r="AA1640" s="397"/>
      <c r="AB1640" s="397"/>
      <c r="AC1640" s="397"/>
      <c r="AD1640" s="397"/>
      <c r="AE1640" s="396"/>
      <c r="AF1640" s="398">
        <f t="shared" si="1455"/>
        <v>0</v>
      </c>
      <c r="AG1640" s="398">
        <f t="shared" si="1456"/>
        <v>0</v>
      </c>
      <c r="AH1640" s="398">
        <f t="shared" si="1462"/>
        <v>3000</v>
      </c>
      <c r="AI1640" s="398">
        <f t="shared" si="1457"/>
        <v>3000</v>
      </c>
      <c r="AJ1640" s="398">
        <f t="shared" si="1447"/>
        <v>0</v>
      </c>
      <c r="AK1640" s="398">
        <f t="shared" si="1448"/>
        <v>0</v>
      </c>
      <c r="AL1640" s="398">
        <f t="shared" si="1449"/>
        <v>0</v>
      </c>
      <c r="AM1640" s="398">
        <f t="shared" si="1450"/>
        <v>0</v>
      </c>
      <c r="AN1640" s="398">
        <f t="shared" si="1451"/>
        <v>0</v>
      </c>
      <c r="AO1640" s="398">
        <f t="shared" si="1452"/>
        <v>0</v>
      </c>
      <c r="AP1640" s="398">
        <f t="shared" si="1453"/>
        <v>0</v>
      </c>
      <c r="AQ1640" s="398">
        <f t="shared" si="1454"/>
        <v>0</v>
      </c>
      <c r="AR1640" s="398">
        <f t="shared" si="1463"/>
        <v>6000</v>
      </c>
      <c r="AS1640" s="896" t="s">
        <v>1763</v>
      </c>
      <c r="AU1640" s="897" t="s">
        <v>4071</v>
      </c>
      <c r="AV1640" s="897" t="s">
        <v>4071</v>
      </c>
      <c r="AW1640" s="940">
        <v>46068</v>
      </c>
      <c r="AX1640" s="897" t="s">
        <v>4072</v>
      </c>
      <c r="AY1640" s="940">
        <v>46076</v>
      </c>
      <c r="BA1640" s="898" t="s">
        <v>4073</v>
      </c>
      <c r="BB1640" s="899" t="s">
        <v>995</v>
      </c>
      <c r="BC1640" s="897" t="s">
        <v>4082</v>
      </c>
      <c r="BD1640" s="897" t="s">
        <v>4083</v>
      </c>
      <c r="BE1640" s="897" t="s">
        <v>4084</v>
      </c>
      <c r="BF1640" s="940">
        <v>46080</v>
      </c>
      <c r="BH1640" s="687"/>
      <c r="BI1640" s="687"/>
      <c r="BJ1640" s="896"/>
      <c r="BK1640" s="687"/>
      <c r="BL1640" s="373"/>
      <c r="BM1640" s="373"/>
      <c r="BN1640" s="687"/>
      <c r="BO1640" s="928"/>
      <c r="BP1640" s="986"/>
      <c r="BQ1640" s="957"/>
      <c r="BR1640" s="957"/>
      <c r="BS1640" s="1347" t="s">
        <v>2326</v>
      </c>
      <c r="BT1640" s="1231" t="s">
        <v>4116</v>
      </c>
      <c r="BU1640" s="1231" t="s">
        <v>4117</v>
      </c>
      <c r="BV1640" s="1345">
        <v>76416513</v>
      </c>
      <c r="BW1640" s="1346">
        <v>10764165131</v>
      </c>
      <c r="BX1640" s="1339" t="s">
        <v>4088</v>
      </c>
      <c r="BY1640" s="1299">
        <v>46083</v>
      </c>
      <c r="BZ1640" s="1300">
        <v>46142</v>
      </c>
      <c r="CT1640" s="897">
        <f t="shared" si="1464"/>
        <v>30</v>
      </c>
      <c r="CU1640" s="946">
        <f t="shared" si="1465"/>
        <v>3000</v>
      </c>
      <c r="CV1640" s="897">
        <v>30</v>
      </c>
      <c r="CW1640" s="946">
        <f t="shared" si="1466"/>
        <v>3000</v>
      </c>
      <c r="CX1640" s="897">
        <v>30</v>
      </c>
      <c r="CY1640" s="946">
        <f t="shared" si="1467"/>
        <v>3000</v>
      </c>
      <c r="DC1640" s="897">
        <f t="shared" si="1468"/>
        <v>30</v>
      </c>
      <c r="DD1640" s="946">
        <f t="shared" si="1469"/>
        <v>3000</v>
      </c>
      <c r="DE1640" s="897">
        <v>30</v>
      </c>
      <c r="DF1640" s="946">
        <f t="shared" si="1444"/>
        <v>3000</v>
      </c>
      <c r="DG1640" s="897">
        <v>30</v>
      </c>
      <c r="DH1640" s="946">
        <f t="shared" si="1435"/>
        <v>3000</v>
      </c>
      <c r="DJ1640" s="898"/>
      <c r="DK1640" s="898"/>
      <c r="DL1640" s="898"/>
      <c r="DM1640" s="898"/>
      <c r="DN1640" s="898"/>
      <c r="DO1640" s="898"/>
      <c r="DP1640" s="898"/>
      <c r="DQ1640" s="898"/>
      <c r="DR1640" s="898"/>
      <c r="DS1640" s="898"/>
      <c r="DU1640" s="620">
        <f t="shared" si="1414"/>
        <v>6000</v>
      </c>
      <c r="DV1640" s="621">
        <f t="shared" si="1458"/>
        <v>6000</v>
      </c>
      <c r="DW1640" s="621">
        <f t="shared" si="1459"/>
        <v>6000</v>
      </c>
      <c r="DX1640" s="621">
        <f t="shared" si="1460"/>
        <v>0</v>
      </c>
      <c r="DY1640" s="621">
        <f t="shared" si="1419"/>
        <v>0</v>
      </c>
    </row>
    <row r="1641" spans="1:134" s="897" customFormat="1" ht="225" hidden="1" x14ac:dyDescent="0.25">
      <c r="A1641" s="1776">
        <v>2026</v>
      </c>
      <c r="B1641" s="1776">
        <v>479</v>
      </c>
      <c r="C1641" s="1776" t="s">
        <v>58</v>
      </c>
      <c r="D1641" s="1776">
        <v>3000654</v>
      </c>
      <c r="E1641" s="1776">
        <v>5005020</v>
      </c>
      <c r="F1641" s="1776" t="s">
        <v>2269</v>
      </c>
      <c r="G1641" s="1776" t="s">
        <v>2270</v>
      </c>
      <c r="H1641" s="1776">
        <v>93</v>
      </c>
      <c r="I1641" s="1852" t="s">
        <v>992</v>
      </c>
      <c r="J1641" s="1778" t="s">
        <v>10</v>
      </c>
      <c r="K1641" s="1778" t="s">
        <v>60</v>
      </c>
      <c r="L1641" s="1776" t="str">
        <f t="shared" si="1461"/>
        <v>2.3</v>
      </c>
      <c r="M1641" s="1779" t="s">
        <v>62</v>
      </c>
      <c r="N1641" s="1779"/>
      <c r="O1641" s="647" t="s">
        <v>4081</v>
      </c>
      <c r="P1641" s="1776" t="s">
        <v>65</v>
      </c>
      <c r="Q1641" s="1780">
        <v>1</v>
      </c>
      <c r="R1641" s="396">
        <v>3000</v>
      </c>
      <c r="S1641" s="1776"/>
      <c r="T1641" s="1776"/>
      <c r="U1641" s="1776">
        <v>30</v>
      </c>
      <c r="V1641" s="1776">
        <v>30</v>
      </c>
      <c r="W1641" s="397"/>
      <c r="X1641" s="397"/>
      <c r="Y1641" s="397"/>
      <c r="Z1641" s="397"/>
      <c r="AA1641" s="397"/>
      <c r="AB1641" s="397"/>
      <c r="AC1641" s="397"/>
      <c r="AD1641" s="397"/>
      <c r="AE1641" s="396"/>
      <c r="AF1641" s="398">
        <f t="shared" si="1455"/>
        <v>0</v>
      </c>
      <c r="AG1641" s="398">
        <f t="shared" si="1456"/>
        <v>0</v>
      </c>
      <c r="AH1641" s="398">
        <f t="shared" si="1462"/>
        <v>3000</v>
      </c>
      <c r="AI1641" s="398">
        <f t="shared" si="1457"/>
        <v>3000</v>
      </c>
      <c r="AJ1641" s="398">
        <f t="shared" si="1447"/>
        <v>0</v>
      </c>
      <c r="AK1641" s="398">
        <f t="shared" si="1448"/>
        <v>0</v>
      </c>
      <c r="AL1641" s="398">
        <f t="shared" si="1449"/>
        <v>0</v>
      </c>
      <c r="AM1641" s="398">
        <f t="shared" si="1450"/>
        <v>0</v>
      </c>
      <c r="AN1641" s="398">
        <f t="shared" si="1451"/>
        <v>0</v>
      </c>
      <c r="AO1641" s="398">
        <f t="shared" si="1452"/>
        <v>0</v>
      </c>
      <c r="AP1641" s="398">
        <f t="shared" si="1453"/>
        <v>0</v>
      </c>
      <c r="AQ1641" s="398">
        <f t="shared" si="1454"/>
        <v>0</v>
      </c>
      <c r="AR1641" s="398">
        <f t="shared" si="1463"/>
        <v>6000</v>
      </c>
      <c r="AS1641" s="896" t="s">
        <v>1763</v>
      </c>
      <c r="AU1641" s="897" t="s">
        <v>4071</v>
      </c>
      <c r="AV1641" s="897" t="s">
        <v>4071</v>
      </c>
      <c r="AW1641" s="940">
        <v>46068</v>
      </c>
      <c r="AX1641" s="897" t="s">
        <v>4072</v>
      </c>
      <c r="AY1641" s="940">
        <v>46076</v>
      </c>
      <c r="BA1641" s="898" t="s">
        <v>4073</v>
      </c>
      <c r="BB1641" s="899" t="s">
        <v>995</v>
      </c>
      <c r="BC1641" s="897" t="s">
        <v>4082</v>
      </c>
      <c r="BD1641" s="897" t="s">
        <v>4083</v>
      </c>
      <c r="BE1641" s="897" t="s">
        <v>4084</v>
      </c>
      <c r="BF1641" s="940">
        <v>46080</v>
      </c>
      <c r="BH1641" s="687"/>
      <c r="BI1641" s="687"/>
      <c r="BJ1641" s="896"/>
      <c r="BK1641" s="687"/>
      <c r="BL1641" s="373"/>
      <c r="BM1641" s="373"/>
      <c r="BN1641" s="687"/>
      <c r="BO1641" s="928"/>
      <c r="BP1641" s="903" t="s">
        <v>3597</v>
      </c>
      <c r="BQ1641" s="957"/>
      <c r="BR1641" s="957"/>
      <c r="BS1641" s="1347" t="s">
        <v>2326</v>
      </c>
      <c r="BT1641" s="1231" t="s">
        <v>1365</v>
      </c>
      <c r="BU1641" s="1231" t="s">
        <v>4118</v>
      </c>
      <c r="BV1641" s="1345">
        <v>73857128</v>
      </c>
      <c r="BW1641" s="1346">
        <v>10738571288</v>
      </c>
      <c r="BX1641" s="1339" t="s">
        <v>4088</v>
      </c>
      <c r="BY1641" s="1299">
        <v>46083</v>
      </c>
      <c r="BZ1641" s="1300">
        <v>46142</v>
      </c>
      <c r="CT1641" s="897">
        <f t="shared" si="1464"/>
        <v>30</v>
      </c>
      <c r="CU1641" s="946">
        <f t="shared" si="1465"/>
        <v>3000</v>
      </c>
      <c r="CV1641" s="897">
        <v>30</v>
      </c>
      <c r="CW1641" s="946">
        <f t="shared" si="1466"/>
        <v>3000</v>
      </c>
      <c r="CX1641" s="897">
        <v>30</v>
      </c>
      <c r="CY1641" s="946">
        <f t="shared" si="1467"/>
        <v>3000</v>
      </c>
      <c r="DC1641" s="897">
        <f t="shared" si="1468"/>
        <v>30</v>
      </c>
      <c r="DD1641" s="946">
        <f t="shared" si="1469"/>
        <v>3000</v>
      </c>
      <c r="DE1641" s="897">
        <v>30</v>
      </c>
      <c r="DF1641" s="946">
        <f t="shared" si="1444"/>
        <v>3000</v>
      </c>
      <c r="DG1641" s="897">
        <v>30</v>
      </c>
      <c r="DH1641" s="946">
        <f t="shared" si="1435"/>
        <v>3000</v>
      </c>
      <c r="DJ1641" s="898"/>
      <c r="DK1641" s="898"/>
      <c r="DL1641" s="898"/>
      <c r="DM1641" s="898"/>
      <c r="DN1641" s="898"/>
      <c r="DO1641" s="898"/>
      <c r="DP1641" s="898"/>
      <c r="DQ1641" s="898"/>
      <c r="DR1641" s="898"/>
      <c r="DS1641" s="898"/>
      <c r="DU1641" s="620">
        <f t="shared" si="1414"/>
        <v>6000</v>
      </c>
      <c r="DV1641" s="621">
        <f t="shared" si="1458"/>
        <v>6000</v>
      </c>
      <c r="DW1641" s="621">
        <f t="shared" si="1459"/>
        <v>6000</v>
      </c>
      <c r="DX1641" s="621">
        <f t="shared" si="1460"/>
        <v>0</v>
      </c>
      <c r="DY1641" s="621">
        <f t="shared" si="1419"/>
        <v>0</v>
      </c>
    </row>
    <row r="1642" spans="1:134" s="897" customFormat="1" ht="225" hidden="1" x14ac:dyDescent="0.25">
      <c r="A1642" s="1776">
        <v>2026</v>
      </c>
      <c r="B1642" s="1776">
        <v>479</v>
      </c>
      <c r="C1642" s="1776" t="s">
        <v>58</v>
      </c>
      <c r="D1642" s="1776">
        <v>3000654</v>
      </c>
      <c r="E1642" s="1776">
        <v>5005020</v>
      </c>
      <c r="F1642" s="1776" t="s">
        <v>2269</v>
      </c>
      <c r="G1642" s="1776" t="s">
        <v>2270</v>
      </c>
      <c r="H1642" s="1776">
        <v>93</v>
      </c>
      <c r="I1642" s="1852" t="s">
        <v>992</v>
      </c>
      <c r="J1642" s="1778" t="s">
        <v>10</v>
      </c>
      <c r="K1642" s="1778" t="s">
        <v>60</v>
      </c>
      <c r="L1642" s="1776" t="str">
        <f t="shared" si="1461"/>
        <v>2.3</v>
      </c>
      <c r="M1642" s="1779" t="s">
        <v>62</v>
      </c>
      <c r="N1642" s="1779"/>
      <c r="O1642" s="647" t="s">
        <v>4081</v>
      </c>
      <c r="P1642" s="1776" t="s">
        <v>65</v>
      </c>
      <c r="Q1642" s="1780">
        <v>1</v>
      </c>
      <c r="R1642" s="396">
        <v>3000</v>
      </c>
      <c r="S1642" s="1776"/>
      <c r="T1642" s="1776"/>
      <c r="U1642" s="1776">
        <v>30</v>
      </c>
      <c r="V1642" s="1776">
        <v>30</v>
      </c>
      <c r="W1642" s="397"/>
      <c r="X1642" s="397"/>
      <c r="Y1642" s="397"/>
      <c r="Z1642" s="397"/>
      <c r="AA1642" s="397"/>
      <c r="AB1642" s="397"/>
      <c r="AC1642" s="397"/>
      <c r="AD1642" s="397"/>
      <c r="AE1642" s="396"/>
      <c r="AF1642" s="398">
        <f t="shared" si="1455"/>
        <v>0</v>
      </c>
      <c r="AG1642" s="398">
        <f t="shared" si="1456"/>
        <v>0</v>
      </c>
      <c r="AH1642" s="398">
        <f t="shared" si="1462"/>
        <v>3000</v>
      </c>
      <c r="AI1642" s="398">
        <f t="shared" si="1457"/>
        <v>3000</v>
      </c>
      <c r="AJ1642" s="398">
        <f t="shared" si="1447"/>
        <v>0</v>
      </c>
      <c r="AK1642" s="398">
        <f t="shared" si="1448"/>
        <v>0</v>
      </c>
      <c r="AL1642" s="398">
        <f t="shared" si="1449"/>
        <v>0</v>
      </c>
      <c r="AM1642" s="398">
        <f t="shared" si="1450"/>
        <v>0</v>
      </c>
      <c r="AN1642" s="398">
        <f t="shared" si="1451"/>
        <v>0</v>
      </c>
      <c r="AO1642" s="398">
        <f t="shared" si="1452"/>
        <v>0</v>
      </c>
      <c r="AP1642" s="398">
        <f t="shared" si="1453"/>
        <v>0</v>
      </c>
      <c r="AQ1642" s="398">
        <f t="shared" si="1454"/>
        <v>0</v>
      </c>
      <c r="AR1642" s="398">
        <f t="shared" si="1463"/>
        <v>6000</v>
      </c>
      <c r="AS1642" s="896" t="s">
        <v>1763</v>
      </c>
      <c r="AU1642" s="897" t="s">
        <v>4071</v>
      </c>
      <c r="AV1642" s="897" t="s">
        <v>4071</v>
      </c>
      <c r="AW1642" s="940">
        <v>46068</v>
      </c>
      <c r="AX1642" s="897" t="s">
        <v>4072</v>
      </c>
      <c r="AY1642" s="940">
        <v>46076</v>
      </c>
      <c r="BA1642" s="898" t="s">
        <v>4073</v>
      </c>
      <c r="BB1642" s="899" t="s">
        <v>995</v>
      </c>
      <c r="BC1642" s="897" t="s">
        <v>4082</v>
      </c>
      <c r="BD1642" s="897" t="s">
        <v>4083</v>
      </c>
      <c r="BE1642" s="897" t="s">
        <v>4084</v>
      </c>
      <c r="BF1642" s="940">
        <v>46080</v>
      </c>
      <c r="BH1642" s="687"/>
      <c r="BI1642" s="687"/>
      <c r="BJ1642" s="896"/>
      <c r="BK1642" s="687"/>
      <c r="BL1642" s="373"/>
      <c r="BM1642" s="373"/>
      <c r="BN1642" s="687"/>
      <c r="BO1642" s="928"/>
      <c r="BP1642" s="957"/>
      <c r="BQ1642" s="957"/>
      <c r="BR1642" s="957"/>
      <c r="BS1642" s="1347" t="s">
        <v>4119</v>
      </c>
      <c r="BT1642" s="1231" t="s">
        <v>2995</v>
      </c>
      <c r="BU1642" s="1231" t="s">
        <v>4120</v>
      </c>
      <c r="BV1642" s="1345">
        <v>42865784</v>
      </c>
      <c r="BW1642" s="1346">
        <v>10428657841</v>
      </c>
      <c r="BX1642" s="1339" t="s">
        <v>4088</v>
      </c>
      <c r="BY1642" s="1299">
        <v>46083</v>
      </c>
      <c r="BZ1642" s="1300">
        <v>46142</v>
      </c>
      <c r="CT1642" s="897">
        <f t="shared" si="1464"/>
        <v>30</v>
      </c>
      <c r="CU1642" s="946">
        <f t="shared" si="1465"/>
        <v>3000</v>
      </c>
      <c r="CV1642" s="897">
        <v>30</v>
      </c>
      <c r="CW1642" s="946">
        <f t="shared" si="1466"/>
        <v>3000</v>
      </c>
      <c r="CX1642" s="897">
        <v>30</v>
      </c>
      <c r="CY1642" s="946">
        <f t="shared" si="1467"/>
        <v>3000</v>
      </c>
      <c r="DC1642" s="897">
        <f t="shared" si="1468"/>
        <v>30</v>
      </c>
      <c r="DD1642" s="946">
        <f t="shared" si="1469"/>
        <v>3000</v>
      </c>
      <c r="DE1642" s="897">
        <v>30</v>
      </c>
      <c r="DF1642" s="946">
        <f t="shared" si="1444"/>
        <v>3000</v>
      </c>
      <c r="DG1642" s="897">
        <v>30</v>
      </c>
      <c r="DH1642" s="946">
        <f t="shared" si="1435"/>
        <v>3000</v>
      </c>
      <c r="DJ1642" s="898"/>
      <c r="DK1642" s="898"/>
      <c r="DL1642" s="898"/>
      <c r="DM1642" s="898"/>
      <c r="DN1642" s="898"/>
      <c r="DO1642" s="898"/>
      <c r="DP1642" s="898"/>
      <c r="DQ1642" s="898"/>
      <c r="DR1642" s="898"/>
      <c r="DS1642" s="898"/>
      <c r="DU1642" s="620">
        <f t="shared" si="1414"/>
        <v>6000</v>
      </c>
      <c r="DV1642" s="621">
        <f t="shared" si="1458"/>
        <v>6000</v>
      </c>
      <c r="DW1642" s="621">
        <f t="shared" si="1459"/>
        <v>6000</v>
      </c>
      <c r="DX1642" s="621">
        <f t="shared" si="1460"/>
        <v>0</v>
      </c>
      <c r="DY1642" s="621">
        <f t="shared" si="1419"/>
        <v>0</v>
      </c>
    </row>
    <row r="1643" spans="1:134" s="897" customFormat="1" ht="225" hidden="1" x14ac:dyDescent="0.25">
      <c r="A1643" s="1776">
        <v>2026</v>
      </c>
      <c r="B1643" s="1776">
        <v>479</v>
      </c>
      <c r="C1643" s="1776" t="s">
        <v>58</v>
      </c>
      <c r="D1643" s="1776">
        <v>3000654</v>
      </c>
      <c r="E1643" s="1776">
        <v>5005020</v>
      </c>
      <c r="F1643" s="1776" t="s">
        <v>2269</v>
      </c>
      <c r="G1643" s="1776" t="s">
        <v>2270</v>
      </c>
      <c r="H1643" s="1776">
        <v>93</v>
      </c>
      <c r="I1643" s="1852" t="s">
        <v>992</v>
      </c>
      <c r="J1643" s="1778" t="s">
        <v>10</v>
      </c>
      <c r="K1643" s="1778" t="s">
        <v>60</v>
      </c>
      <c r="L1643" s="1776" t="str">
        <f t="shared" si="1461"/>
        <v>2.3</v>
      </c>
      <c r="M1643" s="1779" t="s">
        <v>62</v>
      </c>
      <c r="N1643" s="1779"/>
      <c r="O1643" s="647" t="s">
        <v>4081</v>
      </c>
      <c r="P1643" s="1776" t="s">
        <v>65</v>
      </c>
      <c r="Q1643" s="1780">
        <v>1</v>
      </c>
      <c r="R1643" s="396">
        <v>3000</v>
      </c>
      <c r="S1643" s="1776"/>
      <c r="T1643" s="1776"/>
      <c r="U1643" s="1776">
        <v>30</v>
      </c>
      <c r="V1643" s="1776">
        <v>30</v>
      </c>
      <c r="W1643" s="397"/>
      <c r="X1643" s="397"/>
      <c r="Y1643" s="397"/>
      <c r="Z1643" s="397"/>
      <c r="AA1643" s="397"/>
      <c r="AB1643" s="397"/>
      <c r="AC1643" s="397"/>
      <c r="AD1643" s="397"/>
      <c r="AE1643" s="396"/>
      <c r="AF1643" s="398">
        <f t="shared" si="1455"/>
        <v>0</v>
      </c>
      <c r="AG1643" s="398">
        <f t="shared" si="1456"/>
        <v>0</v>
      </c>
      <c r="AH1643" s="398">
        <f t="shared" si="1462"/>
        <v>3000</v>
      </c>
      <c r="AI1643" s="398">
        <f t="shared" si="1457"/>
        <v>3000</v>
      </c>
      <c r="AJ1643" s="398">
        <f t="shared" si="1447"/>
        <v>0</v>
      </c>
      <c r="AK1643" s="398">
        <f t="shared" si="1448"/>
        <v>0</v>
      </c>
      <c r="AL1643" s="398">
        <f t="shared" si="1449"/>
        <v>0</v>
      </c>
      <c r="AM1643" s="398">
        <f t="shared" si="1450"/>
        <v>0</v>
      </c>
      <c r="AN1643" s="398">
        <f t="shared" si="1451"/>
        <v>0</v>
      </c>
      <c r="AO1643" s="398">
        <f t="shared" si="1452"/>
        <v>0</v>
      </c>
      <c r="AP1643" s="398">
        <f t="shared" si="1453"/>
        <v>0</v>
      </c>
      <c r="AQ1643" s="398">
        <f t="shared" si="1454"/>
        <v>0</v>
      </c>
      <c r="AR1643" s="398">
        <f t="shared" si="1463"/>
        <v>6000</v>
      </c>
      <c r="AS1643" s="896" t="s">
        <v>1763</v>
      </c>
      <c r="AU1643" s="897" t="s">
        <v>4071</v>
      </c>
      <c r="AV1643" s="897" t="s">
        <v>4071</v>
      </c>
      <c r="AW1643" s="940">
        <v>46068</v>
      </c>
      <c r="AX1643" s="897" t="s">
        <v>4072</v>
      </c>
      <c r="AY1643" s="940">
        <v>46076</v>
      </c>
      <c r="BA1643" s="898" t="s">
        <v>4073</v>
      </c>
      <c r="BB1643" s="899" t="s">
        <v>995</v>
      </c>
      <c r="BC1643" s="897" t="s">
        <v>4082</v>
      </c>
      <c r="BD1643" s="897" t="s">
        <v>4083</v>
      </c>
      <c r="BE1643" s="897" t="s">
        <v>4084</v>
      </c>
      <c r="BF1643" s="940">
        <v>46080</v>
      </c>
      <c r="BH1643" s="687"/>
      <c r="BI1643" s="687"/>
      <c r="BJ1643" s="896"/>
      <c r="BK1643" s="687"/>
      <c r="BL1643" s="373"/>
      <c r="BM1643" s="373"/>
      <c r="BN1643" s="687"/>
      <c r="BO1643" s="928"/>
      <c r="BP1643" s="957"/>
      <c r="BQ1643" s="957"/>
      <c r="BR1643" s="957"/>
      <c r="BS1643" s="1347" t="s">
        <v>3059</v>
      </c>
      <c r="BT1643" s="1231" t="s">
        <v>4121</v>
      </c>
      <c r="BU1643" s="1231" t="s">
        <v>4122</v>
      </c>
      <c r="BV1643" s="1345">
        <v>74662758</v>
      </c>
      <c r="BW1643" s="1346">
        <v>10746627586</v>
      </c>
      <c r="BX1643" s="1339" t="s">
        <v>4088</v>
      </c>
      <c r="BY1643" s="1299">
        <v>46083</v>
      </c>
      <c r="BZ1643" s="1300">
        <v>46142</v>
      </c>
      <c r="CT1643" s="897">
        <f t="shared" si="1464"/>
        <v>30</v>
      </c>
      <c r="CU1643" s="946">
        <f t="shared" si="1465"/>
        <v>3000</v>
      </c>
      <c r="CV1643" s="897">
        <v>30</v>
      </c>
      <c r="CW1643" s="946">
        <f t="shared" si="1466"/>
        <v>3000</v>
      </c>
      <c r="CX1643" s="897">
        <v>30</v>
      </c>
      <c r="CY1643" s="946">
        <f t="shared" si="1467"/>
        <v>3000</v>
      </c>
      <c r="DC1643" s="897">
        <f t="shared" si="1468"/>
        <v>30</v>
      </c>
      <c r="DD1643" s="946">
        <f t="shared" si="1469"/>
        <v>3000</v>
      </c>
      <c r="DE1643" s="897">
        <v>30</v>
      </c>
      <c r="DF1643" s="946">
        <f t="shared" si="1444"/>
        <v>3000</v>
      </c>
      <c r="DG1643" s="897">
        <v>30</v>
      </c>
      <c r="DH1643" s="946">
        <f t="shared" si="1435"/>
        <v>3000</v>
      </c>
      <c r="DJ1643" s="898"/>
      <c r="DK1643" s="898"/>
      <c r="DL1643" s="898"/>
      <c r="DM1643" s="898"/>
      <c r="DN1643" s="898"/>
      <c r="DO1643" s="898"/>
      <c r="DP1643" s="898"/>
      <c r="DQ1643" s="898"/>
      <c r="DR1643" s="898"/>
      <c r="DS1643" s="898"/>
      <c r="DU1643" s="620">
        <f t="shared" si="1414"/>
        <v>6000</v>
      </c>
      <c r="DV1643" s="621">
        <f t="shared" si="1458"/>
        <v>6000</v>
      </c>
      <c r="DW1643" s="621">
        <f t="shared" si="1459"/>
        <v>6000</v>
      </c>
      <c r="DX1643" s="621">
        <f t="shared" si="1460"/>
        <v>0</v>
      </c>
      <c r="DY1643" s="621">
        <f t="shared" si="1419"/>
        <v>0</v>
      </c>
    </row>
    <row r="1644" spans="1:134" s="897" customFormat="1" ht="225" hidden="1" x14ac:dyDescent="0.25">
      <c r="A1644" s="1776">
        <v>2026</v>
      </c>
      <c r="B1644" s="1776">
        <v>479</v>
      </c>
      <c r="C1644" s="1776" t="s">
        <v>58</v>
      </c>
      <c r="D1644" s="1776">
        <v>3000654</v>
      </c>
      <c r="E1644" s="1776">
        <v>5005020</v>
      </c>
      <c r="F1644" s="1776" t="s">
        <v>2269</v>
      </c>
      <c r="G1644" s="1776" t="s">
        <v>2270</v>
      </c>
      <c r="H1644" s="1776">
        <v>93</v>
      </c>
      <c r="I1644" s="1852" t="s">
        <v>992</v>
      </c>
      <c r="J1644" s="1778" t="s">
        <v>10</v>
      </c>
      <c r="K1644" s="1778" t="s">
        <v>60</v>
      </c>
      <c r="L1644" s="1776" t="str">
        <f t="shared" si="1461"/>
        <v>2.3</v>
      </c>
      <c r="M1644" s="1779" t="s">
        <v>62</v>
      </c>
      <c r="N1644" s="1779"/>
      <c r="O1644" s="647" t="s">
        <v>4081</v>
      </c>
      <c r="P1644" s="1776" t="s">
        <v>65</v>
      </c>
      <c r="Q1644" s="1780">
        <v>1</v>
      </c>
      <c r="R1644" s="396">
        <v>3000</v>
      </c>
      <c r="S1644" s="1776"/>
      <c r="T1644" s="1776"/>
      <c r="U1644" s="1776">
        <v>30</v>
      </c>
      <c r="V1644" s="1776">
        <v>30</v>
      </c>
      <c r="W1644" s="397"/>
      <c r="X1644" s="397"/>
      <c r="Y1644" s="397"/>
      <c r="Z1644" s="397"/>
      <c r="AA1644" s="397"/>
      <c r="AB1644" s="397"/>
      <c r="AC1644" s="397"/>
      <c r="AD1644" s="397"/>
      <c r="AE1644" s="396"/>
      <c r="AF1644" s="398">
        <f t="shared" si="1455"/>
        <v>0</v>
      </c>
      <c r="AG1644" s="398">
        <f t="shared" si="1456"/>
        <v>0</v>
      </c>
      <c r="AH1644" s="398">
        <f t="shared" si="1462"/>
        <v>3000</v>
      </c>
      <c r="AI1644" s="398">
        <f t="shared" si="1457"/>
        <v>3000</v>
      </c>
      <c r="AJ1644" s="398">
        <f t="shared" si="1447"/>
        <v>0</v>
      </c>
      <c r="AK1644" s="398">
        <f t="shared" si="1448"/>
        <v>0</v>
      </c>
      <c r="AL1644" s="398">
        <f t="shared" si="1449"/>
        <v>0</v>
      </c>
      <c r="AM1644" s="398">
        <f t="shared" si="1450"/>
        <v>0</v>
      </c>
      <c r="AN1644" s="398">
        <f t="shared" si="1451"/>
        <v>0</v>
      </c>
      <c r="AO1644" s="398">
        <f t="shared" si="1452"/>
        <v>0</v>
      </c>
      <c r="AP1644" s="398">
        <f t="shared" si="1453"/>
        <v>0</v>
      </c>
      <c r="AQ1644" s="398">
        <f t="shared" si="1454"/>
        <v>0</v>
      </c>
      <c r="AR1644" s="398">
        <f t="shared" si="1463"/>
        <v>6000</v>
      </c>
      <c r="AS1644" s="896" t="s">
        <v>1763</v>
      </c>
      <c r="AU1644" s="897" t="s">
        <v>4071</v>
      </c>
      <c r="AV1644" s="897" t="s">
        <v>4071</v>
      </c>
      <c r="AW1644" s="940">
        <v>46068</v>
      </c>
      <c r="AX1644" s="897" t="s">
        <v>4072</v>
      </c>
      <c r="AY1644" s="940">
        <v>46076</v>
      </c>
      <c r="BA1644" s="898" t="s">
        <v>4073</v>
      </c>
      <c r="BB1644" s="899" t="s">
        <v>995</v>
      </c>
      <c r="BC1644" s="897" t="s">
        <v>4082</v>
      </c>
      <c r="BD1644" s="897" t="s">
        <v>4083</v>
      </c>
      <c r="BE1644" s="897" t="s">
        <v>4084</v>
      </c>
      <c r="BF1644" s="940">
        <v>46080</v>
      </c>
      <c r="BH1644" s="687"/>
      <c r="BI1644" s="687"/>
      <c r="BJ1644" s="896"/>
      <c r="BK1644" s="687"/>
      <c r="BL1644" s="373"/>
      <c r="BM1644" s="373"/>
      <c r="BN1644" s="687"/>
      <c r="BO1644" s="928"/>
      <c r="BP1644" s="957"/>
      <c r="BQ1644" s="957"/>
      <c r="BR1644" s="957"/>
      <c r="BS1644" s="1347" t="s">
        <v>4123</v>
      </c>
      <c r="BT1644" s="1231" t="s">
        <v>2266</v>
      </c>
      <c r="BU1644" s="1231" t="s">
        <v>4124</v>
      </c>
      <c r="BV1644" s="1345">
        <v>73252926</v>
      </c>
      <c r="BW1644" s="1346">
        <v>10732529263</v>
      </c>
      <c r="BX1644" s="1339" t="s">
        <v>4088</v>
      </c>
      <c r="BY1644" s="1299">
        <v>46083</v>
      </c>
      <c r="BZ1644" s="1300">
        <v>46142</v>
      </c>
      <c r="CT1644" s="897">
        <f t="shared" si="1464"/>
        <v>30</v>
      </c>
      <c r="CU1644" s="946">
        <f t="shared" si="1465"/>
        <v>3000</v>
      </c>
      <c r="CV1644" s="897">
        <v>30</v>
      </c>
      <c r="CW1644" s="946">
        <f t="shared" si="1466"/>
        <v>3000</v>
      </c>
      <c r="CX1644" s="897">
        <v>30</v>
      </c>
      <c r="CY1644" s="946">
        <f t="shared" si="1467"/>
        <v>3000</v>
      </c>
      <c r="DC1644" s="897">
        <f t="shared" si="1468"/>
        <v>30</v>
      </c>
      <c r="DD1644" s="946">
        <f t="shared" si="1469"/>
        <v>3000</v>
      </c>
      <c r="DE1644" s="897">
        <v>30</v>
      </c>
      <c r="DF1644" s="946">
        <f t="shared" si="1444"/>
        <v>3000</v>
      </c>
      <c r="DG1644" s="897">
        <v>30</v>
      </c>
      <c r="DH1644" s="946">
        <f t="shared" si="1435"/>
        <v>3000</v>
      </c>
      <c r="DJ1644" s="898"/>
      <c r="DK1644" s="898"/>
      <c r="DL1644" s="898"/>
      <c r="DM1644" s="898"/>
      <c r="DN1644" s="898"/>
      <c r="DO1644" s="898"/>
      <c r="DP1644" s="898"/>
      <c r="DQ1644" s="898"/>
      <c r="DR1644" s="898"/>
      <c r="DS1644" s="898"/>
      <c r="DU1644" s="620">
        <f t="shared" si="1414"/>
        <v>6000</v>
      </c>
      <c r="DV1644" s="621">
        <f t="shared" si="1458"/>
        <v>6000</v>
      </c>
      <c r="DW1644" s="621">
        <f t="shared" si="1459"/>
        <v>6000</v>
      </c>
      <c r="DX1644" s="621">
        <f t="shared" si="1460"/>
        <v>0</v>
      </c>
      <c r="DY1644" s="621">
        <f t="shared" si="1419"/>
        <v>0</v>
      </c>
    </row>
    <row r="1645" spans="1:134" s="897" customFormat="1" ht="225" hidden="1" x14ac:dyDescent="0.25">
      <c r="A1645" s="1776">
        <v>2026</v>
      </c>
      <c r="B1645" s="1776">
        <v>479</v>
      </c>
      <c r="C1645" s="1776" t="s">
        <v>58</v>
      </c>
      <c r="D1645" s="1776">
        <v>3000654</v>
      </c>
      <c r="E1645" s="1776">
        <v>5005020</v>
      </c>
      <c r="F1645" s="1776" t="s">
        <v>2269</v>
      </c>
      <c r="G1645" s="1776" t="s">
        <v>2270</v>
      </c>
      <c r="H1645" s="1776">
        <v>93</v>
      </c>
      <c r="I1645" s="1852" t="s">
        <v>992</v>
      </c>
      <c r="J1645" s="1778" t="s">
        <v>10</v>
      </c>
      <c r="K1645" s="1778" t="s">
        <v>60</v>
      </c>
      <c r="L1645" s="1776" t="str">
        <f t="shared" si="1461"/>
        <v>2.3</v>
      </c>
      <c r="M1645" s="1779" t="s">
        <v>62</v>
      </c>
      <c r="N1645" s="1779"/>
      <c r="O1645" s="1853" t="s">
        <v>4081</v>
      </c>
      <c r="P1645" s="1776" t="s">
        <v>65</v>
      </c>
      <c r="Q1645" s="1780">
        <v>1</v>
      </c>
      <c r="R1645" s="396">
        <v>3000</v>
      </c>
      <c r="S1645" s="1776"/>
      <c r="T1645" s="1776"/>
      <c r="U1645" s="1776">
        <v>30</v>
      </c>
      <c r="V1645" s="1776">
        <v>30</v>
      </c>
      <c r="W1645" s="397"/>
      <c r="X1645" s="397"/>
      <c r="Y1645" s="397"/>
      <c r="Z1645" s="397"/>
      <c r="AA1645" s="397"/>
      <c r="AB1645" s="397"/>
      <c r="AC1645" s="397"/>
      <c r="AD1645" s="397"/>
      <c r="AE1645" s="396"/>
      <c r="AF1645" s="398">
        <f t="shared" si="1455"/>
        <v>0</v>
      </c>
      <c r="AG1645" s="398">
        <f t="shared" si="1456"/>
        <v>0</v>
      </c>
      <c r="AH1645" s="398">
        <f t="shared" si="1462"/>
        <v>3000</v>
      </c>
      <c r="AI1645" s="398">
        <f t="shared" si="1457"/>
        <v>3000</v>
      </c>
      <c r="AJ1645" s="398">
        <f t="shared" si="1447"/>
        <v>0</v>
      </c>
      <c r="AK1645" s="398">
        <f t="shared" si="1448"/>
        <v>0</v>
      </c>
      <c r="AL1645" s="398">
        <f t="shared" si="1449"/>
        <v>0</v>
      </c>
      <c r="AM1645" s="398">
        <f t="shared" si="1450"/>
        <v>0</v>
      </c>
      <c r="AN1645" s="398">
        <f t="shared" si="1451"/>
        <v>0</v>
      </c>
      <c r="AO1645" s="398">
        <f t="shared" si="1452"/>
        <v>0</v>
      </c>
      <c r="AP1645" s="398">
        <f t="shared" si="1453"/>
        <v>0</v>
      </c>
      <c r="AQ1645" s="398">
        <f t="shared" si="1454"/>
        <v>0</v>
      </c>
      <c r="AR1645" s="398">
        <f t="shared" si="1463"/>
        <v>6000</v>
      </c>
      <c r="AS1645" s="896" t="s">
        <v>1763</v>
      </c>
      <c r="AU1645" s="897" t="s">
        <v>4071</v>
      </c>
      <c r="AV1645" s="897" t="s">
        <v>4071</v>
      </c>
      <c r="AW1645" s="940">
        <v>46068</v>
      </c>
      <c r="AX1645" s="897" t="s">
        <v>4072</v>
      </c>
      <c r="AY1645" s="940">
        <v>46076</v>
      </c>
      <c r="BA1645" s="898" t="s">
        <v>4073</v>
      </c>
      <c r="BB1645" s="899" t="s">
        <v>995</v>
      </c>
      <c r="BC1645" s="897" t="s">
        <v>4082</v>
      </c>
      <c r="BD1645" s="897" t="s">
        <v>4083</v>
      </c>
      <c r="BE1645" s="897" t="s">
        <v>4084</v>
      </c>
      <c r="BF1645" s="940">
        <v>46080</v>
      </c>
      <c r="BH1645" s="687"/>
      <c r="BI1645" s="687"/>
      <c r="BJ1645" s="896"/>
      <c r="BK1645" s="687"/>
      <c r="BL1645" s="373"/>
      <c r="BM1645" s="373"/>
      <c r="BN1645" s="687"/>
      <c r="BO1645" s="928"/>
      <c r="BP1645" s="957"/>
      <c r="BQ1645" s="957"/>
      <c r="BR1645" s="957"/>
      <c r="BS1645" s="1347" t="s">
        <v>4125</v>
      </c>
      <c r="BT1645" s="1231" t="s">
        <v>4126</v>
      </c>
      <c r="BU1645" s="1231" t="s">
        <v>4127</v>
      </c>
      <c r="BV1645" s="1345">
        <v>73252471</v>
      </c>
      <c r="BW1645" s="1346">
        <v>10732524717</v>
      </c>
      <c r="BX1645" s="1339" t="s">
        <v>4088</v>
      </c>
      <c r="BY1645" s="1299">
        <v>46083</v>
      </c>
      <c r="BZ1645" s="1300">
        <v>46142</v>
      </c>
      <c r="CT1645" s="897">
        <f t="shared" si="1464"/>
        <v>30</v>
      </c>
      <c r="CU1645" s="946">
        <f t="shared" si="1465"/>
        <v>3000</v>
      </c>
      <c r="CV1645" s="897">
        <v>30</v>
      </c>
      <c r="CW1645" s="946">
        <f t="shared" si="1466"/>
        <v>3000</v>
      </c>
      <c r="CX1645" s="897">
        <v>30</v>
      </c>
      <c r="CY1645" s="946">
        <f t="shared" si="1467"/>
        <v>3000</v>
      </c>
      <c r="DC1645" s="897">
        <f t="shared" si="1468"/>
        <v>30</v>
      </c>
      <c r="DD1645" s="946">
        <f t="shared" si="1469"/>
        <v>3000</v>
      </c>
      <c r="DE1645" s="897">
        <v>30</v>
      </c>
      <c r="DF1645" s="946">
        <f t="shared" si="1444"/>
        <v>3000</v>
      </c>
      <c r="DG1645" s="897">
        <v>30</v>
      </c>
      <c r="DH1645" s="946">
        <f t="shared" si="1435"/>
        <v>3000</v>
      </c>
      <c r="DJ1645" s="898"/>
      <c r="DK1645" s="898"/>
      <c r="DL1645" s="898"/>
      <c r="DM1645" s="898"/>
      <c r="DN1645" s="898"/>
      <c r="DO1645" s="898"/>
      <c r="DP1645" s="898"/>
      <c r="DQ1645" s="898"/>
      <c r="DR1645" s="898"/>
      <c r="DS1645" s="898"/>
      <c r="DU1645" s="620">
        <f t="shared" si="1414"/>
        <v>6000</v>
      </c>
      <c r="DV1645" s="621">
        <f t="shared" si="1458"/>
        <v>6000</v>
      </c>
      <c r="DW1645" s="621">
        <f t="shared" si="1459"/>
        <v>6000</v>
      </c>
      <c r="DX1645" s="621">
        <f t="shared" si="1460"/>
        <v>0</v>
      </c>
      <c r="DY1645" s="621">
        <f t="shared" si="1419"/>
        <v>0</v>
      </c>
    </row>
    <row r="1646" spans="1:134" s="897" customFormat="1" ht="225" hidden="1" x14ac:dyDescent="0.25">
      <c r="A1646" s="1776">
        <v>2026</v>
      </c>
      <c r="B1646" s="1776">
        <v>479</v>
      </c>
      <c r="C1646" s="1776" t="s">
        <v>58</v>
      </c>
      <c r="D1646" s="1776">
        <v>3000654</v>
      </c>
      <c r="E1646" s="1776">
        <v>5005020</v>
      </c>
      <c r="F1646" s="1776" t="s">
        <v>2269</v>
      </c>
      <c r="G1646" s="1776" t="s">
        <v>2270</v>
      </c>
      <c r="H1646" s="1776">
        <v>93</v>
      </c>
      <c r="I1646" s="1852" t="s">
        <v>992</v>
      </c>
      <c r="J1646" s="1778" t="s">
        <v>10</v>
      </c>
      <c r="K1646" s="1778" t="s">
        <v>60</v>
      </c>
      <c r="L1646" s="1776" t="str">
        <f t="shared" si="1461"/>
        <v>2.3</v>
      </c>
      <c r="M1646" s="1779" t="s">
        <v>62</v>
      </c>
      <c r="N1646" s="1779"/>
      <c r="O1646" s="1853" t="s">
        <v>4081</v>
      </c>
      <c r="P1646" s="1776" t="s">
        <v>65</v>
      </c>
      <c r="Q1646" s="1780">
        <v>1</v>
      </c>
      <c r="R1646" s="396">
        <v>3000</v>
      </c>
      <c r="S1646" s="1776"/>
      <c r="T1646" s="1776"/>
      <c r="U1646" s="1776">
        <v>30</v>
      </c>
      <c r="V1646" s="1776">
        <v>30</v>
      </c>
      <c r="W1646" s="397"/>
      <c r="X1646" s="397"/>
      <c r="Y1646" s="397"/>
      <c r="Z1646" s="397"/>
      <c r="AA1646" s="397"/>
      <c r="AB1646" s="397"/>
      <c r="AC1646" s="397"/>
      <c r="AD1646" s="397"/>
      <c r="AE1646" s="396"/>
      <c r="AF1646" s="398">
        <f t="shared" si="1455"/>
        <v>0</v>
      </c>
      <c r="AG1646" s="398">
        <f t="shared" si="1456"/>
        <v>0</v>
      </c>
      <c r="AH1646" s="398">
        <f t="shared" si="1462"/>
        <v>3000</v>
      </c>
      <c r="AI1646" s="398">
        <f t="shared" si="1457"/>
        <v>3000</v>
      </c>
      <c r="AJ1646" s="398">
        <f t="shared" si="1447"/>
        <v>0</v>
      </c>
      <c r="AK1646" s="398">
        <f t="shared" si="1448"/>
        <v>0</v>
      </c>
      <c r="AL1646" s="398">
        <f t="shared" si="1449"/>
        <v>0</v>
      </c>
      <c r="AM1646" s="398">
        <f t="shared" si="1450"/>
        <v>0</v>
      </c>
      <c r="AN1646" s="398">
        <f t="shared" si="1451"/>
        <v>0</v>
      </c>
      <c r="AO1646" s="398">
        <f t="shared" si="1452"/>
        <v>0</v>
      </c>
      <c r="AP1646" s="398">
        <f t="shared" si="1453"/>
        <v>0</v>
      </c>
      <c r="AQ1646" s="398">
        <f t="shared" si="1454"/>
        <v>0</v>
      </c>
      <c r="AR1646" s="398">
        <f t="shared" si="1463"/>
        <v>6000</v>
      </c>
      <c r="AS1646" s="896" t="s">
        <v>1763</v>
      </c>
      <c r="AU1646" s="897" t="s">
        <v>4071</v>
      </c>
      <c r="AV1646" s="897" t="s">
        <v>4071</v>
      </c>
      <c r="AW1646" s="940">
        <v>46068</v>
      </c>
      <c r="AX1646" s="897" t="s">
        <v>4072</v>
      </c>
      <c r="AY1646" s="940">
        <v>46076</v>
      </c>
      <c r="BA1646" s="898" t="s">
        <v>4073</v>
      </c>
      <c r="BB1646" s="899" t="s">
        <v>995</v>
      </c>
      <c r="BC1646" s="897" t="s">
        <v>4082</v>
      </c>
      <c r="BD1646" s="897" t="s">
        <v>4083</v>
      </c>
      <c r="BE1646" s="897" t="s">
        <v>4084</v>
      </c>
      <c r="BF1646" s="940">
        <v>46080</v>
      </c>
      <c r="BH1646" s="687"/>
      <c r="BI1646" s="687"/>
      <c r="BJ1646" s="896"/>
      <c r="BK1646" s="687"/>
      <c r="BL1646" s="373"/>
      <c r="BM1646" s="373"/>
      <c r="BN1646" s="687"/>
      <c r="BO1646" s="928"/>
      <c r="BP1646" s="957"/>
      <c r="BQ1646" s="957"/>
      <c r="BR1646" s="957"/>
      <c r="BS1646" s="1347" t="s">
        <v>2418</v>
      </c>
      <c r="BT1646" s="1231" t="s">
        <v>1582</v>
      </c>
      <c r="BU1646" s="1231" t="s">
        <v>2419</v>
      </c>
      <c r="BV1646" s="1345">
        <v>74932611</v>
      </c>
      <c r="BW1646" s="1346">
        <v>10749326111</v>
      </c>
      <c r="BX1646" s="1339" t="s">
        <v>4088</v>
      </c>
      <c r="BY1646" s="1299">
        <v>46083</v>
      </c>
      <c r="BZ1646" s="1300">
        <v>46142</v>
      </c>
      <c r="CT1646" s="897">
        <f t="shared" si="1464"/>
        <v>30</v>
      </c>
      <c r="CU1646" s="946">
        <f t="shared" si="1465"/>
        <v>3000</v>
      </c>
      <c r="CV1646" s="897">
        <v>30</v>
      </c>
      <c r="CW1646" s="946">
        <f t="shared" si="1466"/>
        <v>3000</v>
      </c>
      <c r="CX1646" s="897">
        <v>30</v>
      </c>
      <c r="CY1646" s="946">
        <f t="shared" si="1467"/>
        <v>3000</v>
      </c>
      <c r="DC1646" s="897">
        <f t="shared" si="1468"/>
        <v>30</v>
      </c>
      <c r="DD1646" s="946">
        <f t="shared" si="1469"/>
        <v>3000</v>
      </c>
      <c r="DE1646" s="897">
        <v>30</v>
      </c>
      <c r="DF1646" s="946">
        <f t="shared" si="1444"/>
        <v>3000</v>
      </c>
      <c r="DG1646" s="897">
        <v>30</v>
      </c>
      <c r="DH1646" s="946">
        <f t="shared" si="1435"/>
        <v>3000</v>
      </c>
      <c r="DJ1646" s="898"/>
      <c r="DK1646" s="898"/>
      <c r="DL1646" s="898"/>
      <c r="DM1646" s="898"/>
      <c r="DN1646" s="898"/>
      <c r="DO1646" s="898"/>
      <c r="DP1646" s="898"/>
      <c r="DQ1646" s="898"/>
      <c r="DR1646" s="898"/>
      <c r="DS1646" s="898"/>
      <c r="DU1646" s="620">
        <f t="shared" si="1414"/>
        <v>6000</v>
      </c>
      <c r="DV1646" s="621">
        <f t="shared" si="1458"/>
        <v>6000</v>
      </c>
      <c r="DW1646" s="621">
        <f t="shared" si="1459"/>
        <v>6000</v>
      </c>
      <c r="DX1646" s="621">
        <f t="shared" si="1460"/>
        <v>0</v>
      </c>
      <c r="DY1646" s="621">
        <f t="shared" si="1419"/>
        <v>0</v>
      </c>
    </row>
    <row r="1647" spans="1:134" s="897" customFormat="1" ht="225" hidden="1" x14ac:dyDescent="0.25">
      <c r="A1647" s="1776">
        <v>2026</v>
      </c>
      <c r="B1647" s="1776">
        <v>479</v>
      </c>
      <c r="C1647" s="1776" t="s">
        <v>58</v>
      </c>
      <c r="D1647" s="1776">
        <v>3000654</v>
      </c>
      <c r="E1647" s="1776">
        <v>5005020</v>
      </c>
      <c r="F1647" s="1776" t="s">
        <v>2269</v>
      </c>
      <c r="G1647" s="1776" t="s">
        <v>2270</v>
      </c>
      <c r="H1647" s="1776">
        <v>93</v>
      </c>
      <c r="I1647" s="1852" t="s">
        <v>992</v>
      </c>
      <c r="J1647" s="1778" t="s">
        <v>10</v>
      </c>
      <c r="K1647" s="1778" t="s">
        <v>60</v>
      </c>
      <c r="L1647" s="1776" t="str">
        <f t="shared" si="1461"/>
        <v>2.3</v>
      </c>
      <c r="M1647" s="1779" t="s">
        <v>62</v>
      </c>
      <c r="N1647" s="1779"/>
      <c r="O1647" s="1853" t="s">
        <v>4081</v>
      </c>
      <c r="P1647" s="1776" t="s">
        <v>65</v>
      </c>
      <c r="Q1647" s="1780">
        <v>1</v>
      </c>
      <c r="R1647" s="396">
        <v>3000</v>
      </c>
      <c r="S1647" s="1776"/>
      <c r="T1647" s="1776"/>
      <c r="U1647" s="1776">
        <v>30</v>
      </c>
      <c r="V1647" s="1776">
        <v>30</v>
      </c>
      <c r="W1647" s="397"/>
      <c r="X1647" s="397"/>
      <c r="Y1647" s="397"/>
      <c r="Z1647" s="397"/>
      <c r="AA1647" s="397"/>
      <c r="AB1647" s="397"/>
      <c r="AC1647" s="397"/>
      <c r="AD1647" s="397"/>
      <c r="AE1647" s="396"/>
      <c r="AF1647" s="398">
        <f t="shared" si="1455"/>
        <v>0</v>
      </c>
      <c r="AG1647" s="398">
        <f t="shared" si="1456"/>
        <v>0</v>
      </c>
      <c r="AH1647" s="398">
        <f t="shared" si="1462"/>
        <v>3000</v>
      </c>
      <c r="AI1647" s="398">
        <f t="shared" si="1457"/>
        <v>3000</v>
      </c>
      <c r="AJ1647" s="398">
        <f t="shared" si="1447"/>
        <v>0</v>
      </c>
      <c r="AK1647" s="398">
        <f t="shared" si="1448"/>
        <v>0</v>
      </c>
      <c r="AL1647" s="398">
        <f t="shared" si="1449"/>
        <v>0</v>
      </c>
      <c r="AM1647" s="398">
        <f t="shared" si="1450"/>
        <v>0</v>
      </c>
      <c r="AN1647" s="398">
        <f t="shared" si="1451"/>
        <v>0</v>
      </c>
      <c r="AO1647" s="398">
        <f t="shared" si="1452"/>
        <v>0</v>
      </c>
      <c r="AP1647" s="398">
        <f t="shared" si="1453"/>
        <v>0</v>
      </c>
      <c r="AQ1647" s="398">
        <f t="shared" si="1454"/>
        <v>0</v>
      </c>
      <c r="AR1647" s="398">
        <f t="shared" si="1463"/>
        <v>6000</v>
      </c>
      <c r="AS1647" s="896" t="s">
        <v>1763</v>
      </c>
      <c r="AU1647" s="897" t="s">
        <v>4071</v>
      </c>
      <c r="AV1647" s="897" t="s">
        <v>4071</v>
      </c>
      <c r="AW1647" s="940">
        <v>46068</v>
      </c>
      <c r="AX1647" s="897" t="s">
        <v>4072</v>
      </c>
      <c r="AY1647" s="940">
        <v>46076</v>
      </c>
      <c r="BA1647" s="898" t="s">
        <v>4073</v>
      </c>
      <c r="BB1647" s="899" t="s">
        <v>995</v>
      </c>
      <c r="BC1647" s="897" t="s">
        <v>4082</v>
      </c>
      <c r="BD1647" s="897" t="s">
        <v>4083</v>
      </c>
      <c r="BE1647" s="897" t="s">
        <v>4084</v>
      </c>
      <c r="BF1647" s="940">
        <v>46080</v>
      </c>
      <c r="BH1647" s="687"/>
      <c r="BI1647" s="687"/>
      <c r="BJ1647" s="896"/>
      <c r="BK1647" s="687"/>
      <c r="BL1647" s="373"/>
      <c r="BM1647" s="373"/>
      <c r="BN1647" s="687"/>
      <c r="BO1647" s="928"/>
      <c r="BP1647" s="957"/>
      <c r="BQ1647" s="957"/>
      <c r="BR1647" s="957"/>
      <c r="BS1647" s="1347" t="s">
        <v>1236</v>
      </c>
      <c r="BT1647" s="1231" t="s">
        <v>1202</v>
      </c>
      <c r="BU1647" s="1231" t="s">
        <v>4128</v>
      </c>
      <c r="BV1647" s="1345">
        <v>71831501</v>
      </c>
      <c r="BW1647" s="1346">
        <v>10718315013</v>
      </c>
      <c r="BX1647" s="1339" t="s">
        <v>4088</v>
      </c>
      <c r="BY1647" s="1299">
        <v>46083</v>
      </c>
      <c r="BZ1647" s="1300">
        <v>46142</v>
      </c>
      <c r="CT1647" s="897">
        <f t="shared" si="1464"/>
        <v>30</v>
      </c>
      <c r="CU1647" s="946">
        <f t="shared" si="1465"/>
        <v>3000</v>
      </c>
      <c r="CV1647" s="897">
        <v>30</v>
      </c>
      <c r="CW1647" s="946">
        <f t="shared" si="1466"/>
        <v>3000</v>
      </c>
      <c r="CX1647" s="897">
        <v>30</v>
      </c>
      <c r="CY1647" s="946">
        <f t="shared" si="1467"/>
        <v>3000</v>
      </c>
      <c r="DC1647" s="897">
        <f t="shared" si="1468"/>
        <v>30</v>
      </c>
      <c r="DD1647" s="946">
        <f t="shared" si="1469"/>
        <v>3000</v>
      </c>
      <c r="DE1647" s="897">
        <v>30</v>
      </c>
      <c r="DF1647" s="946">
        <f t="shared" si="1444"/>
        <v>3000</v>
      </c>
      <c r="DG1647" s="897">
        <v>30</v>
      </c>
      <c r="DH1647" s="946">
        <f t="shared" ref="DH1647:DH1678" si="1470">(R1647/30*DG1647)*Q1647</f>
        <v>3000</v>
      </c>
      <c r="DJ1647" s="898"/>
      <c r="DK1647" s="898"/>
      <c r="DL1647" s="898"/>
      <c r="DM1647" s="898"/>
      <c r="DN1647" s="898"/>
      <c r="DO1647" s="898"/>
      <c r="DP1647" s="898"/>
      <c r="DQ1647" s="898"/>
      <c r="DR1647" s="898"/>
      <c r="DS1647" s="898"/>
      <c r="DU1647" s="620">
        <f t="shared" si="1414"/>
        <v>6000</v>
      </c>
      <c r="DV1647" s="621">
        <f t="shared" si="1458"/>
        <v>6000</v>
      </c>
      <c r="DW1647" s="621">
        <f t="shared" si="1459"/>
        <v>6000</v>
      </c>
      <c r="DX1647" s="621">
        <f t="shared" si="1460"/>
        <v>0</v>
      </c>
      <c r="DY1647" s="621">
        <f t="shared" si="1419"/>
        <v>0</v>
      </c>
      <c r="EC1647" s="984"/>
    </row>
    <row r="1648" spans="1:134" s="896" customFormat="1" ht="225" hidden="1" x14ac:dyDescent="0.25">
      <c r="A1648" s="1776">
        <v>2026</v>
      </c>
      <c r="B1648" s="1776">
        <v>479</v>
      </c>
      <c r="C1648" s="1776" t="s">
        <v>58</v>
      </c>
      <c r="D1648" s="1776">
        <v>3000654</v>
      </c>
      <c r="E1648" s="1776">
        <v>5005020</v>
      </c>
      <c r="F1648" s="1776" t="s">
        <v>2269</v>
      </c>
      <c r="G1648" s="1776" t="s">
        <v>2270</v>
      </c>
      <c r="H1648" s="1776">
        <v>93</v>
      </c>
      <c r="I1648" s="1852" t="s">
        <v>992</v>
      </c>
      <c r="J1648" s="1778" t="s">
        <v>10</v>
      </c>
      <c r="K1648" s="1778" t="s">
        <v>60</v>
      </c>
      <c r="L1648" s="1776" t="str">
        <f t="shared" si="1461"/>
        <v>2.3</v>
      </c>
      <c r="M1648" s="1779" t="s">
        <v>62</v>
      </c>
      <c r="N1648" s="1779"/>
      <c r="O1648" s="1853" t="s">
        <v>4081</v>
      </c>
      <c r="P1648" s="1776" t="s">
        <v>65</v>
      </c>
      <c r="Q1648" s="1780">
        <v>1</v>
      </c>
      <c r="R1648" s="396">
        <v>3000</v>
      </c>
      <c r="S1648" s="1776"/>
      <c r="T1648" s="1776"/>
      <c r="U1648" s="1776">
        <v>30</v>
      </c>
      <c r="V1648" s="1776">
        <v>30</v>
      </c>
      <c r="W1648" s="397"/>
      <c r="X1648" s="397"/>
      <c r="Y1648" s="397"/>
      <c r="Z1648" s="397"/>
      <c r="AA1648" s="397"/>
      <c r="AB1648" s="397"/>
      <c r="AC1648" s="397"/>
      <c r="AD1648" s="397"/>
      <c r="AE1648" s="396"/>
      <c r="AF1648" s="398">
        <f t="shared" si="1455"/>
        <v>0</v>
      </c>
      <c r="AG1648" s="398">
        <f t="shared" si="1456"/>
        <v>0</v>
      </c>
      <c r="AH1648" s="398">
        <f t="shared" si="1462"/>
        <v>3000</v>
      </c>
      <c r="AI1648" s="398">
        <f t="shared" si="1457"/>
        <v>3000</v>
      </c>
      <c r="AJ1648" s="398">
        <f t="shared" si="1447"/>
        <v>0</v>
      </c>
      <c r="AK1648" s="398">
        <f t="shared" si="1448"/>
        <v>0</v>
      </c>
      <c r="AL1648" s="398">
        <f t="shared" si="1449"/>
        <v>0</v>
      </c>
      <c r="AM1648" s="398">
        <f t="shared" si="1450"/>
        <v>0</v>
      </c>
      <c r="AN1648" s="398">
        <f t="shared" si="1451"/>
        <v>0</v>
      </c>
      <c r="AO1648" s="398">
        <f t="shared" si="1452"/>
        <v>0</v>
      </c>
      <c r="AP1648" s="398">
        <f t="shared" si="1453"/>
        <v>0</v>
      </c>
      <c r="AQ1648" s="398">
        <f t="shared" si="1454"/>
        <v>0</v>
      </c>
      <c r="AR1648" s="398">
        <f t="shared" si="1463"/>
        <v>6000</v>
      </c>
      <c r="AS1648" s="896" t="s">
        <v>1763</v>
      </c>
      <c r="AU1648" s="896" t="s">
        <v>4071</v>
      </c>
      <c r="AV1648" s="896" t="s">
        <v>4071</v>
      </c>
      <c r="AW1648" s="907">
        <v>46068</v>
      </c>
      <c r="AX1648" s="896" t="s">
        <v>4072</v>
      </c>
      <c r="AY1648" s="907">
        <v>46076</v>
      </c>
      <c r="BA1648" s="1087" t="s">
        <v>4073</v>
      </c>
      <c r="BB1648" s="899" t="s">
        <v>995</v>
      </c>
      <c r="BC1648" s="1087" t="s">
        <v>4129</v>
      </c>
      <c r="BD1648" s="1087" t="s">
        <v>4130</v>
      </c>
      <c r="BE1648" s="1087" t="s">
        <v>4131</v>
      </c>
      <c r="BF1648" s="1854" t="s">
        <v>4132</v>
      </c>
      <c r="BH1648" s="687"/>
      <c r="BI1648" s="687"/>
      <c r="BK1648" s="687">
        <v>5508</v>
      </c>
      <c r="BL1648" s="985"/>
      <c r="BM1648" s="985"/>
      <c r="BN1648" s="698"/>
      <c r="BO1648" s="1857" t="s">
        <v>4133</v>
      </c>
      <c r="BP1648" s="1857"/>
      <c r="BQ1648" s="1857"/>
      <c r="BR1648" s="1857"/>
      <c r="BS1648" s="998" t="s">
        <v>4134</v>
      </c>
      <c r="BT1648" s="899" t="s">
        <v>4135</v>
      </c>
      <c r="BU1648" s="899" t="s">
        <v>4136</v>
      </c>
      <c r="BV1648" s="687">
        <v>73706314</v>
      </c>
      <c r="BW1648" s="687">
        <v>10737063149</v>
      </c>
      <c r="BX1648" s="1591" t="s">
        <v>4088</v>
      </c>
      <c r="BY1648" s="1728">
        <v>46093</v>
      </c>
      <c r="BZ1648" s="1729">
        <v>46142</v>
      </c>
      <c r="CT1648" s="896">
        <f t="shared" si="1464"/>
        <v>30</v>
      </c>
      <c r="CU1648" s="1224">
        <f t="shared" si="1465"/>
        <v>3000</v>
      </c>
      <c r="CV1648" s="896">
        <v>20</v>
      </c>
      <c r="CW1648" s="1224">
        <f t="shared" si="1466"/>
        <v>2000</v>
      </c>
      <c r="CX1648" s="896">
        <v>20</v>
      </c>
      <c r="CY1648" s="1224">
        <f t="shared" si="1467"/>
        <v>2000</v>
      </c>
      <c r="DC1648" s="896">
        <f t="shared" si="1468"/>
        <v>30</v>
      </c>
      <c r="DD1648" s="1224">
        <f t="shared" si="1469"/>
        <v>3000</v>
      </c>
      <c r="DE1648" s="896">
        <v>30</v>
      </c>
      <c r="DF1648" s="1224">
        <f t="shared" si="1444"/>
        <v>3000</v>
      </c>
      <c r="DG1648" s="896">
        <v>30</v>
      </c>
      <c r="DH1648" s="1224">
        <f t="shared" si="1470"/>
        <v>3000</v>
      </c>
      <c r="DJ1648" s="1087"/>
      <c r="DK1648" s="1087"/>
      <c r="DL1648" s="1087"/>
      <c r="DM1648" s="1087"/>
      <c r="DN1648" s="1087"/>
      <c r="DO1648" s="1087"/>
      <c r="DP1648" s="1087"/>
      <c r="DQ1648" s="1087"/>
      <c r="DR1648" s="1087"/>
      <c r="DS1648" s="1087"/>
      <c r="DU1648" s="620">
        <f t="shared" si="1414"/>
        <v>6000</v>
      </c>
      <c r="DV1648" s="621">
        <f t="shared" si="1458"/>
        <v>5000</v>
      </c>
      <c r="DW1648" s="621">
        <f t="shared" si="1459"/>
        <v>5000</v>
      </c>
      <c r="DX1648" s="621">
        <f t="shared" si="1460"/>
        <v>1000</v>
      </c>
      <c r="DY1648" s="621">
        <f t="shared" si="1419"/>
        <v>1000</v>
      </c>
      <c r="EB1648" s="1108"/>
      <c r="EC1648" s="896" t="s">
        <v>4137</v>
      </c>
      <c r="ED1648" s="688"/>
    </row>
    <row r="1649" spans="1:133" s="897" customFormat="1" ht="225" hidden="1" x14ac:dyDescent="0.25">
      <c r="A1649" s="1776">
        <v>2026</v>
      </c>
      <c r="B1649" s="1776">
        <v>479</v>
      </c>
      <c r="C1649" s="1776" t="s">
        <v>58</v>
      </c>
      <c r="D1649" s="1776">
        <v>3000654</v>
      </c>
      <c r="E1649" s="1776">
        <v>5005020</v>
      </c>
      <c r="F1649" s="1776" t="s">
        <v>2269</v>
      </c>
      <c r="G1649" s="1776" t="s">
        <v>2270</v>
      </c>
      <c r="H1649" s="1776">
        <v>93</v>
      </c>
      <c r="I1649" s="1852" t="s">
        <v>992</v>
      </c>
      <c r="J1649" s="1778" t="s">
        <v>10</v>
      </c>
      <c r="K1649" s="1778" t="s">
        <v>60</v>
      </c>
      <c r="L1649" s="1776" t="str">
        <f t="shared" si="1461"/>
        <v>2.3</v>
      </c>
      <c r="M1649" s="1779" t="s">
        <v>62</v>
      </c>
      <c r="N1649" s="1779"/>
      <c r="O1649" s="1853" t="s">
        <v>4081</v>
      </c>
      <c r="P1649" s="1776" t="s">
        <v>65</v>
      </c>
      <c r="Q1649" s="1780">
        <v>1</v>
      </c>
      <c r="R1649" s="396">
        <v>3000</v>
      </c>
      <c r="S1649" s="1776"/>
      <c r="T1649" s="1776"/>
      <c r="U1649" s="1776">
        <v>30</v>
      </c>
      <c r="V1649" s="1776">
        <v>30</v>
      </c>
      <c r="W1649" s="397"/>
      <c r="X1649" s="397"/>
      <c r="Y1649" s="397"/>
      <c r="Z1649" s="397"/>
      <c r="AA1649" s="397"/>
      <c r="AB1649" s="397"/>
      <c r="AC1649" s="397"/>
      <c r="AD1649" s="397"/>
      <c r="AE1649" s="396"/>
      <c r="AF1649" s="398">
        <f t="shared" si="1455"/>
        <v>0</v>
      </c>
      <c r="AG1649" s="398">
        <f t="shared" si="1456"/>
        <v>0</v>
      </c>
      <c r="AH1649" s="398">
        <f t="shared" si="1462"/>
        <v>3000</v>
      </c>
      <c r="AI1649" s="398">
        <f t="shared" si="1457"/>
        <v>3000</v>
      </c>
      <c r="AJ1649" s="398">
        <f t="shared" si="1447"/>
        <v>0</v>
      </c>
      <c r="AK1649" s="398">
        <f t="shared" si="1448"/>
        <v>0</v>
      </c>
      <c r="AL1649" s="398">
        <f t="shared" si="1449"/>
        <v>0</v>
      </c>
      <c r="AM1649" s="398">
        <f t="shared" si="1450"/>
        <v>0</v>
      </c>
      <c r="AN1649" s="398">
        <f t="shared" si="1451"/>
        <v>0</v>
      </c>
      <c r="AO1649" s="398">
        <f t="shared" si="1452"/>
        <v>0</v>
      </c>
      <c r="AP1649" s="398">
        <f t="shared" si="1453"/>
        <v>0</v>
      </c>
      <c r="AQ1649" s="398">
        <f t="shared" si="1454"/>
        <v>0</v>
      </c>
      <c r="AR1649" s="398">
        <f t="shared" si="1463"/>
        <v>6000</v>
      </c>
      <c r="AS1649" s="896" t="s">
        <v>1763</v>
      </c>
      <c r="AU1649" s="897" t="s">
        <v>4071</v>
      </c>
      <c r="AV1649" s="897" t="s">
        <v>4071</v>
      </c>
      <c r="AW1649" s="940">
        <v>46068</v>
      </c>
      <c r="AX1649" s="897" t="s">
        <v>4072</v>
      </c>
      <c r="AY1649" s="940">
        <v>46076</v>
      </c>
      <c r="BA1649" s="898" t="s">
        <v>4073</v>
      </c>
      <c r="BB1649" s="899" t="s">
        <v>995</v>
      </c>
      <c r="BC1649" s="897" t="s">
        <v>4082</v>
      </c>
      <c r="BD1649" s="897" t="s">
        <v>4083</v>
      </c>
      <c r="BE1649" s="897" t="s">
        <v>4084</v>
      </c>
      <c r="BF1649" s="940">
        <v>46080</v>
      </c>
      <c r="BH1649" s="687"/>
      <c r="BI1649" s="1017"/>
      <c r="BJ1649" s="1108"/>
      <c r="BK1649" s="1017"/>
      <c r="BL1649" s="1028"/>
      <c r="BM1649" s="1028"/>
      <c r="BN1649" s="687"/>
      <c r="BO1649" s="928"/>
      <c r="BP1649" s="928"/>
      <c r="BQ1649" s="928"/>
      <c r="BR1649" s="928"/>
      <c r="BS1649" s="1030" t="s">
        <v>1796</v>
      </c>
      <c r="BT1649" s="1231" t="s">
        <v>4138</v>
      </c>
      <c r="BU1649" s="1231" t="s">
        <v>4139</v>
      </c>
      <c r="BV1649" s="1345">
        <v>33263106</v>
      </c>
      <c r="BW1649" s="1346">
        <v>10332631069</v>
      </c>
      <c r="BX1649" s="1339" t="s">
        <v>4088</v>
      </c>
      <c r="BY1649" s="1299">
        <v>46083</v>
      </c>
      <c r="BZ1649" s="1300">
        <v>46142</v>
      </c>
      <c r="CT1649" s="897">
        <f t="shared" si="1464"/>
        <v>30</v>
      </c>
      <c r="CU1649" s="946">
        <f t="shared" si="1465"/>
        <v>3000</v>
      </c>
      <c r="CV1649" s="897">
        <v>30</v>
      </c>
      <c r="CW1649" s="946">
        <f t="shared" si="1466"/>
        <v>3000</v>
      </c>
      <c r="CX1649" s="897">
        <v>30</v>
      </c>
      <c r="CY1649" s="946">
        <f t="shared" si="1467"/>
        <v>3000</v>
      </c>
      <c r="DC1649" s="897">
        <f t="shared" si="1468"/>
        <v>30</v>
      </c>
      <c r="DD1649" s="946">
        <f t="shared" si="1469"/>
        <v>3000</v>
      </c>
      <c r="DE1649" s="897">
        <v>30</v>
      </c>
      <c r="DF1649" s="946">
        <f t="shared" si="1444"/>
        <v>3000</v>
      </c>
      <c r="DG1649" s="897">
        <v>30</v>
      </c>
      <c r="DH1649" s="946">
        <f t="shared" si="1470"/>
        <v>3000</v>
      </c>
      <c r="DJ1649" s="898"/>
      <c r="DK1649" s="898"/>
      <c r="DL1649" s="898"/>
      <c r="DM1649" s="898"/>
      <c r="DN1649" s="898"/>
      <c r="DO1649" s="898"/>
      <c r="DP1649" s="898"/>
      <c r="DQ1649" s="898"/>
      <c r="DR1649" s="898"/>
      <c r="DS1649" s="898"/>
      <c r="DU1649" s="620">
        <f t="shared" si="1414"/>
        <v>6000</v>
      </c>
      <c r="DV1649" s="621">
        <f t="shared" si="1458"/>
        <v>6000</v>
      </c>
      <c r="DW1649" s="621">
        <f t="shared" si="1459"/>
        <v>6000</v>
      </c>
      <c r="DX1649" s="621">
        <f t="shared" si="1460"/>
        <v>0</v>
      </c>
      <c r="DY1649" s="621">
        <f t="shared" si="1419"/>
        <v>0</v>
      </c>
      <c r="EC1649" s="972"/>
    </row>
    <row r="1650" spans="1:133" s="896" customFormat="1" ht="225" hidden="1" x14ac:dyDescent="0.25">
      <c r="A1650" s="1776">
        <v>2026</v>
      </c>
      <c r="B1650" s="1776">
        <v>479</v>
      </c>
      <c r="C1650" s="1776" t="s">
        <v>58</v>
      </c>
      <c r="D1650" s="1776">
        <v>3000654</v>
      </c>
      <c r="E1650" s="1776">
        <v>5005020</v>
      </c>
      <c r="F1650" s="1776" t="s">
        <v>2269</v>
      </c>
      <c r="G1650" s="1776" t="s">
        <v>2270</v>
      </c>
      <c r="H1650" s="1776">
        <v>93</v>
      </c>
      <c r="I1650" s="1852" t="s">
        <v>992</v>
      </c>
      <c r="J1650" s="1778" t="s">
        <v>10</v>
      </c>
      <c r="K1650" s="1778" t="s">
        <v>60</v>
      </c>
      <c r="L1650" s="1776" t="str">
        <f t="shared" si="1461"/>
        <v>2.3</v>
      </c>
      <c r="M1650" s="1779" t="s">
        <v>62</v>
      </c>
      <c r="N1650" s="1779"/>
      <c r="O1650" s="1853" t="s">
        <v>4081</v>
      </c>
      <c r="P1650" s="1776" t="s">
        <v>65</v>
      </c>
      <c r="Q1650" s="1780">
        <v>1</v>
      </c>
      <c r="R1650" s="396">
        <v>3000</v>
      </c>
      <c r="S1650" s="1776"/>
      <c r="T1650" s="1776"/>
      <c r="U1650" s="1776">
        <v>30</v>
      </c>
      <c r="V1650" s="1776">
        <v>30</v>
      </c>
      <c r="W1650" s="397"/>
      <c r="X1650" s="397"/>
      <c r="Y1650" s="397"/>
      <c r="Z1650" s="397"/>
      <c r="AA1650" s="397"/>
      <c r="AB1650" s="397"/>
      <c r="AC1650" s="397"/>
      <c r="AD1650" s="397"/>
      <c r="AE1650" s="396"/>
      <c r="AF1650" s="398">
        <f t="shared" si="1455"/>
        <v>0</v>
      </c>
      <c r="AG1650" s="398">
        <f t="shared" si="1456"/>
        <v>0</v>
      </c>
      <c r="AH1650" s="398">
        <f t="shared" si="1462"/>
        <v>3000</v>
      </c>
      <c r="AI1650" s="398">
        <f t="shared" si="1457"/>
        <v>3000</v>
      </c>
      <c r="AJ1650" s="398">
        <f t="shared" si="1447"/>
        <v>0</v>
      </c>
      <c r="AK1650" s="398">
        <f t="shared" si="1448"/>
        <v>0</v>
      </c>
      <c r="AL1650" s="398">
        <f t="shared" si="1449"/>
        <v>0</v>
      </c>
      <c r="AM1650" s="398">
        <f t="shared" si="1450"/>
        <v>0</v>
      </c>
      <c r="AN1650" s="398">
        <f t="shared" si="1451"/>
        <v>0</v>
      </c>
      <c r="AO1650" s="398">
        <f t="shared" si="1452"/>
        <v>0</v>
      </c>
      <c r="AP1650" s="398">
        <f t="shared" si="1453"/>
        <v>0</v>
      </c>
      <c r="AQ1650" s="398">
        <f t="shared" si="1454"/>
        <v>0</v>
      </c>
      <c r="AR1650" s="398">
        <f t="shared" si="1463"/>
        <v>6000</v>
      </c>
      <c r="AS1650" s="896" t="s">
        <v>1763</v>
      </c>
      <c r="AU1650" s="896" t="s">
        <v>4071</v>
      </c>
      <c r="AV1650" s="896" t="s">
        <v>4071</v>
      </c>
      <c r="AW1650" s="907">
        <v>46068</v>
      </c>
      <c r="AX1650" s="896" t="s">
        <v>4072</v>
      </c>
      <c r="AY1650" s="907">
        <v>46076</v>
      </c>
      <c r="BA1650" s="1087" t="s">
        <v>4073</v>
      </c>
      <c r="BB1650" s="899" t="s">
        <v>995</v>
      </c>
      <c r="BC1650" s="896" t="s">
        <v>4082</v>
      </c>
      <c r="BD1650" s="896" t="s">
        <v>4083</v>
      </c>
      <c r="BE1650" s="896" t="s">
        <v>4084</v>
      </c>
      <c r="BF1650" s="907">
        <v>46080</v>
      </c>
      <c r="BH1650" s="687"/>
      <c r="BI1650" s="2841"/>
      <c r="BK1650" s="687"/>
      <c r="BL1650" s="694"/>
      <c r="BM1650" s="694"/>
      <c r="BN1650" s="694"/>
      <c r="BO1650" s="694"/>
      <c r="BP1650" s="376"/>
      <c r="BQ1650" s="2844"/>
      <c r="BR1650" s="2844"/>
      <c r="BS1650" s="2845" t="s">
        <v>2109</v>
      </c>
      <c r="BT1650" s="2846" t="s">
        <v>4140</v>
      </c>
      <c r="BU1650" s="1223" t="s">
        <v>1678</v>
      </c>
      <c r="BV1650" s="1264">
        <v>48215220</v>
      </c>
      <c r="BW1650" s="1858">
        <v>10482152207</v>
      </c>
      <c r="BX1650" s="1266" t="s">
        <v>4088</v>
      </c>
      <c r="BY1650" s="758">
        <v>46083</v>
      </c>
      <c r="BZ1650" s="759">
        <v>46142</v>
      </c>
      <c r="CA1650" s="897"/>
      <c r="CB1650" s="897"/>
      <c r="CC1650" s="897"/>
      <c r="CD1650" s="897"/>
      <c r="CE1650" s="897"/>
      <c r="CF1650" s="897"/>
      <c r="CG1650" s="897"/>
      <c r="CH1650" s="897"/>
      <c r="CI1650" s="897"/>
      <c r="CJ1650" s="897"/>
      <c r="CK1650" s="897"/>
      <c r="CL1650" s="897"/>
      <c r="CM1650" s="897"/>
      <c r="CN1650" s="897"/>
      <c r="CO1650" s="897"/>
      <c r="CP1650" s="897"/>
      <c r="CQ1650" s="897"/>
      <c r="CR1650" s="897"/>
      <c r="CS1650" s="897"/>
      <c r="CT1650" s="897">
        <f t="shared" si="1464"/>
        <v>30</v>
      </c>
      <c r="CU1650" s="946">
        <f t="shared" si="1465"/>
        <v>3000</v>
      </c>
      <c r="CV1650" s="897">
        <v>30</v>
      </c>
      <c r="CW1650" s="946">
        <f t="shared" si="1466"/>
        <v>3000</v>
      </c>
      <c r="CX1650" s="897">
        <v>30</v>
      </c>
      <c r="CY1650" s="946">
        <f t="shared" si="1467"/>
        <v>3000</v>
      </c>
      <c r="CZ1650" s="897"/>
      <c r="DA1650" s="897"/>
      <c r="DB1650" s="897"/>
      <c r="DC1650" s="897">
        <f t="shared" si="1468"/>
        <v>30</v>
      </c>
      <c r="DD1650" s="946">
        <f t="shared" si="1469"/>
        <v>3000</v>
      </c>
      <c r="DE1650" s="897">
        <v>30</v>
      </c>
      <c r="DF1650" s="946">
        <f t="shared" si="1444"/>
        <v>3000</v>
      </c>
      <c r="DG1650" s="897">
        <v>30</v>
      </c>
      <c r="DH1650" s="946">
        <f t="shared" si="1470"/>
        <v>3000</v>
      </c>
      <c r="DI1650" s="897"/>
      <c r="DJ1650" s="898"/>
      <c r="DK1650" s="898"/>
      <c r="DL1650" s="898"/>
      <c r="DM1650" s="898"/>
      <c r="DN1650" s="898"/>
      <c r="DO1650" s="898"/>
      <c r="DP1650" s="898"/>
      <c r="DQ1650" s="898"/>
      <c r="DR1650" s="898"/>
      <c r="DS1650" s="898"/>
      <c r="DU1650" s="678">
        <f t="shared" si="1414"/>
        <v>6000</v>
      </c>
      <c r="DV1650" s="651">
        <f t="shared" si="1458"/>
        <v>6000</v>
      </c>
      <c r="DW1650" s="651">
        <f t="shared" si="1459"/>
        <v>6000</v>
      </c>
      <c r="DX1650" s="651">
        <f t="shared" si="1460"/>
        <v>0</v>
      </c>
      <c r="DY1650" s="651">
        <f t="shared" si="1419"/>
        <v>0</v>
      </c>
    </row>
    <row r="1651" spans="1:133" s="896" customFormat="1" ht="225" hidden="1" x14ac:dyDescent="0.25">
      <c r="A1651" s="1776">
        <v>2026</v>
      </c>
      <c r="B1651" s="1776">
        <v>479</v>
      </c>
      <c r="C1651" s="1776" t="s">
        <v>58</v>
      </c>
      <c r="D1651" s="1776">
        <v>3000654</v>
      </c>
      <c r="E1651" s="1776">
        <v>5005020</v>
      </c>
      <c r="F1651" s="1776" t="s">
        <v>2269</v>
      </c>
      <c r="G1651" s="1776" t="s">
        <v>2270</v>
      </c>
      <c r="H1651" s="1776">
        <v>93</v>
      </c>
      <c r="I1651" s="1852" t="s">
        <v>992</v>
      </c>
      <c r="J1651" s="1778" t="s">
        <v>10</v>
      </c>
      <c r="K1651" s="1778" t="s">
        <v>60</v>
      </c>
      <c r="L1651" s="1776" t="str">
        <f t="shared" si="1461"/>
        <v>2.3</v>
      </c>
      <c r="M1651" s="1779" t="s">
        <v>62</v>
      </c>
      <c r="N1651" s="1779"/>
      <c r="O1651" s="1853" t="s">
        <v>4081</v>
      </c>
      <c r="P1651" s="1776" t="s">
        <v>65</v>
      </c>
      <c r="Q1651" s="1780">
        <v>1</v>
      </c>
      <c r="R1651" s="396">
        <v>3000</v>
      </c>
      <c r="S1651" s="1776"/>
      <c r="T1651" s="1776"/>
      <c r="U1651" s="1776">
        <v>30</v>
      </c>
      <c r="V1651" s="1776">
        <v>30</v>
      </c>
      <c r="W1651" s="397"/>
      <c r="X1651" s="397"/>
      <c r="Y1651" s="397"/>
      <c r="Z1651" s="397"/>
      <c r="AA1651" s="397"/>
      <c r="AB1651" s="397"/>
      <c r="AC1651" s="397"/>
      <c r="AD1651" s="397"/>
      <c r="AE1651" s="396"/>
      <c r="AF1651" s="398">
        <f t="shared" si="1455"/>
        <v>0</v>
      </c>
      <c r="AG1651" s="398">
        <f t="shared" si="1456"/>
        <v>0</v>
      </c>
      <c r="AH1651" s="398">
        <f t="shared" si="1462"/>
        <v>3000</v>
      </c>
      <c r="AI1651" s="398">
        <f t="shared" si="1457"/>
        <v>3000</v>
      </c>
      <c r="AJ1651" s="398">
        <f t="shared" si="1447"/>
        <v>0</v>
      </c>
      <c r="AK1651" s="398">
        <f t="shared" si="1448"/>
        <v>0</v>
      </c>
      <c r="AL1651" s="398">
        <f t="shared" si="1449"/>
        <v>0</v>
      </c>
      <c r="AM1651" s="398">
        <f t="shared" si="1450"/>
        <v>0</v>
      </c>
      <c r="AN1651" s="398">
        <f t="shared" si="1451"/>
        <v>0</v>
      </c>
      <c r="AO1651" s="398">
        <f t="shared" si="1452"/>
        <v>0</v>
      </c>
      <c r="AP1651" s="398">
        <f t="shared" si="1453"/>
        <v>0</v>
      </c>
      <c r="AQ1651" s="398">
        <f t="shared" si="1454"/>
        <v>0</v>
      </c>
      <c r="AR1651" s="398">
        <f t="shared" si="1463"/>
        <v>6000</v>
      </c>
      <c r="AS1651" s="896" t="s">
        <v>1763</v>
      </c>
      <c r="AU1651" s="896" t="s">
        <v>4071</v>
      </c>
      <c r="AV1651" s="896" t="s">
        <v>4071</v>
      </c>
      <c r="AW1651" s="907">
        <v>46068</v>
      </c>
      <c r="AX1651" s="896" t="s">
        <v>4072</v>
      </c>
      <c r="AY1651" s="907">
        <v>46076</v>
      </c>
      <c r="BA1651" s="1087" t="s">
        <v>4073</v>
      </c>
      <c r="BB1651" s="899" t="s">
        <v>995</v>
      </c>
      <c r="BC1651" s="896" t="s">
        <v>4082</v>
      </c>
      <c r="BD1651" s="896" t="s">
        <v>4083</v>
      </c>
      <c r="BE1651" s="896" t="s">
        <v>4084</v>
      </c>
      <c r="BF1651" s="907">
        <v>46080</v>
      </c>
      <c r="BH1651" s="687"/>
      <c r="BI1651" s="687"/>
      <c r="BK1651" s="687"/>
      <c r="BL1651" s="373"/>
      <c r="BM1651" s="373"/>
      <c r="BN1651" s="687"/>
      <c r="BO1651" s="687"/>
      <c r="BP1651" s="376"/>
      <c r="BQ1651" s="376"/>
      <c r="BR1651" s="376"/>
      <c r="BS1651" s="1247" t="s">
        <v>4141</v>
      </c>
      <c r="BT1651" s="1223" t="s">
        <v>4142</v>
      </c>
      <c r="BU1651" s="1223" t="s">
        <v>4143</v>
      </c>
      <c r="BV1651" s="1264">
        <v>47975238</v>
      </c>
      <c r="BW1651" s="1858">
        <v>10479752384</v>
      </c>
      <c r="BX1651" s="1266" t="s">
        <v>4088</v>
      </c>
      <c r="BY1651" s="758">
        <v>46083</v>
      </c>
      <c r="BZ1651" s="759">
        <v>46142</v>
      </c>
      <c r="CA1651" s="897"/>
      <c r="CB1651" s="897"/>
      <c r="CC1651" s="897"/>
      <c r="CD1651" s="897"/>
      <c r="CE1651" s="897"/>
      <c r="CF1651" s="897"/>
      <c r="CG1651" s="897"/>
      <c r="CH1651" s="897"/>
      <c r="CI1651" s="897"/>
      <c r="CJ1651" s="897"/>
      <c r="CK1651" s="897"/>
      <c r="CL1651" s="897"/>
      <c r="CM1651" s="897"/>
      <c r="CN1651" s="897"/>
      <c r="CO1651" s="897"/>
      <c r="CP1651" s="897"/>
      <c r="CQ1651" s="897"/>
      <c r="CR1651" s="897"/>
      <c r="CS1651" s="897"/>
      <c r="CT1651" s="897">
        <f t="shared" si="1464"/>
        <v>30</v>
      </c>
      <c r="CU1651" s="946">
        <f t="shared" si="1465"/>
        <v>3000</v>
      </c>
      <c r="CV1651" s="897">
        <v>30</v>
      </c>
      <c r="CW1651" s="946">
        <f t="shared" si="1466"/>
        <v>3000</v>
      </c>
      <c r="CX1651" s="897">
        <v>30</v>
      </c>
      <c r="CY1651" s="946">
        <f t="shared" si="1467"/>
        <v>3000</v>
      </c>
      <c r="CZ1651" s="897"/>
      <c r="DA1651" s="897"/>
      <c r="DB1651" s="897"/>
      <c r="DC1651" s="897">
        <f t="shared" si="1468"/>
        <v>30</v>
      </c>
      <c r="DD1651" s="946">
        <f t="shared" si="1469"/>
        <v>3000</v>
      </c>
      <c r="DE1651" s="897">
        <v>30</v>
      </c>
      <c r="DF1651" s="946">
        <f t="shared" si="1444"/>
        <v>3000</v>
      </c>
      <c r="DG1651" s="897">
        <v>30</v>
      </c>
      <c r="DH1651" s="946">
        <f t="shared" si="1470"/>
        <v>3000</v>
      </c>
      <c r="DI1651" s="897"/>
      <c r="DJ1651" s="898"/>
      <c r="DK1651" s="898"/>
      <c r="DL1651" s="898"/>
      <c r="DM1651" s="898"/>
      <c r="DN1651" s="898"/>
      <c r="DO1651" s="898"/>
      <c r="DP1651" s="898"/>
      <c r="DQ1651" s="898"/>
      <c r="DR1651" s="898"/>
      <c r="DS1651" s="898"/>
      <c r="DU1651" s="678">
        <f t="shared" si="1414"/>
        <v>6000</v>
      </c>
      <c r="DV1651" s="651">
        <f t="shared" si="1458"/>
        <v>6000</v>
      </c>
      <c r="DW1651" s="651">
        <f t="shared" si="1459"/>
        <v>6000</v>
      </c>
      <c r="DX1651" s="651">
        <f t="shared" si="1460"/>
        <v>0</v>
      </c>
      <c r="DY1651" s="651">
        <f t="shared" si="1419"/>
        <v>0</v>
      </c>
    </row>
    <row r="1652" spans="1:133" s="896" customFormat="1" ht="225" hidden="1" x14ac:dyDescent="0.25">
      <c r="A1652" s="1776">
        <v>2026</v>
      </c>
      <c r="B1652" s="1776">
        <v>479</v>
      </c>
      <c r="C1652" s="1776" t="s">
        <v>58</v>
      </c>
      <c r="D1652" s="1776">
        <v>3000654</v>
      </c>
      <c r="E1652" s="1776">
        <v>5005020</v>
      </c>
      <c r="F1652" s="1776" t="s">
        <v>2269</v>
      </c>
      <c r="G1652" s="1776" t="s">
        <v>2270</v>
      </c>
      <c r="H1652" s="1776">
        <v>93</v>
      </c>
      <c r="I1652" s="1852" t="s">
        <v>992</v>
      </c>
      <c r="J1652" s="1778" t="s">
        <v>10</v>
      </c>
      <c r="K1652" s="1778" t="s">
        <v>60</v>
      </c>
      <c r="L1652" s="1776" t="str">
        <f t="shared" si="1461"/>
        <v>2.3</v>
      </c>
      <c r="M1652" s="1779" t="s">
        <v>62</v>
      </c>
      <c r="N1652" s="1779"/>
      <c r="O1652" s="1853" t="s">
        <v>4081</v>
      </c>
      <c r="P1652" s="1776" t="s">
        <v>65</v>
      </c>
      <c r="Q1652" s="1780">
        <v>1</v>
      </c>
      <c r="R1652" s="396">
        <v>3000</v>
      </c>
      <c r="S1652" s="1776"/>
      <c r="T1652" s="1776"/>
      <c r="U1652" s="1776">
        <v>30</v>
      </c>
      <c r="V1652" s="1776">
        <v>30</v>
      </c>
      <c r="W1652" s="397"/>
      <c r="X1652" s="397"/>
      <c r="Y1652" s="397"/>
      <c r="Z1652" s="397"/>
      <c r="AA1652" s="397"/>
      <c r="AB1652" s="397"/>
      <c r="AC1652" s="397"/>
      <c r="AD1652" s="397"/>
      <c r="AE1652" s="396"/>
      <c r="AF1652" s="398">
        <f t="shared" si="1455"/>
        <v>0</v>
      </c>
      <c r="AG1652" s="398">
        <f t="shared" si="1456"/>
        <v>0</v>
      </c>
      <c r="AH1652" s="398">
        <f t="shared" si="1462"/>
        <v>3000</v>
      </c>
      <c r="AI1652" s="398">
        <f t="shared" si="1457"/>
        <v>3000</v>
      </c>
      <c r="AJ1652" s="398">
        <f t="shared" si="1447"/>
        <v>0</v>
      </c>
      <c r="AK1652" s="398">
        <f t="shared" si="1448"/>
        <v>0</v>
      </c>
      <c r="AL1652" s="398">
        <f t="shared" si="1449"/>
        <v>0</v>
      </c>
      <c r="AM1652" s="398">
        <f t="shared" si="1450"/>
        <v>0</v>
      </c>
      <c r="AN1652" s="398">
        <f t="shared" si="1451"/>
        <v>0</v>
      </c>
      <c r="AO1652" s="398">
        <f t="shared" si="1452"/>
        <v>0</v>
      </c>
      <c r="AP1652" s="398">
        <f t="shared" si="1453"/>
        <v>0</v>
      </c>
      <c r="AQ1652" s="398">
        <f t="shared" si="1454"/>
        <v>0</v>
      </c>
      <c r="AR1652" s="398">
        <f t="shared" si="1463"/>
        <v>6000</v>
      </c>
      <c r="AS1652" s="896" t="s">
        <v>1763</v>
      </c>
      <c r="AU1652" s="896" t="s">
        <v>4071</v>
      </c>
      <c r="AV1652" s="896" t="s">
        <v>4071</v>
      </c>
      <c r="AW1652" s="907">
        <v>46068</v>
      </c>
      <c r="AX1652" s="896" t="s">
        <v>4072</v>
      </c>
      <c r="AY1652" s="907">
        <v>46076</v>
      </c>
      <c r="BA1652" s="1087" t="s">
        <v>4073</v>
      </c>
      <c r="BB1652" s="899" t="s">
        <v>995</v>
      </c>
      <c r="BC1652" s="896" t="s">
        <v>4082</v>
      </c>
      <c r="BD1652" s="896" t="s">
        <v>4083</v>
      </c>
      <c r="BE1652" s="896" t="s">
        <v>4084</v>
      </c>
      <c r="BF1652" s="907">
        <v>46080</v>
      </c>
      <c r="BH1652" s="687"/>
      <c r="BI1652" s="687"/>
      <c r="BK1652" s="687"/>
      <c r="BL1652" s="373"/>
      <c r="BM1652" s="373"/>
      <c r="BN1652" s="687"/>
      <c r="BO1652" s="687"/>
      <c r="BP1652" s="376"/>
      <c r="BQ1652" s="376"/>
      <c r="BR1652" s="376"/>
      <c r="BS1652" s="1247" t="s">
        <v>1197</v>
      </c>
      <c r="BT1652" s="1223" t="s">
        <v>4144</v>
      </c>
      <c r="BU1652" s="1223" t="s">
        <v>4145</v>
      </c>
      <c r="BV1652" s="1264">
        <v>46257932</v>
      </c>
      <c r="BW1652" s="1858">
        <v>10462579328</v>
      </c>
      <c r="BX1652" s="1266" t="s">
        <v>4088</v>
      </c>
      <c r="BY1652" s="758">
        <v>46083</v>
      </c>
      <c r="BZ1652" s="759">
        <v>46142</v>
      </c>
      <c r="CA1652" s="897"/>
      <c r="CB1652" s="897"/>
      <c r="CC1652" s="897"/>
      <c r="CD1652" s="897"/>
      <c r="CE1652" s="897"/>
      <c r="CF1652" s="897"/>
      <c r="CG1652" s="897"/>
      <c r="CH1652" s="897"/>
      <c r="CI1652" s="897"/>
      <c r="CJ1652" s="897"/>
      <c r="CK1652" s="897"/>
      <c r="CL1652" s="897"/>
      <c r="CM1652" s="897"/>
      <c r="CN1652" s="897"/>
      <c r="CO1652" s="897"/>
      <c r="CP1652" s="897"/>
      <c r="CQ1652" s="897"/>
      <c r="CR1652" s="897"/>
      <c r="CS1652" s="897"/>
      <c r="CT1652" s="897">
        <f t="shared" si="1464"/>
        <v>30</v>
      </c>
      <c r="CU1652" s="946">
        <f t="shared" si="1465"/>
        <v>3000</v>
      </c>
      <c r="CV1652" s="897">
        <v>30</v>
      </c>
      <c r="CW1652" s="946">
        <f t="shared" si="1466"/>
        <v>3000</v>
      </c>
      <c r="CX1652" s="897">
        <v>30</v>
      </c>
      <c r="CY1652" s="946">
        <f t="shared" si="1467"/>
        <v>3000</v>
      </c>
      <c r="CZ1652" s="897"/>
      <c r="DA1652" s="897"/>
      <c r="DB1652" s="897"/>
      <c r="DC1652" s="897">
        <f t="shared" si="1468"/>
        <v>30</v>
      </c>
      <c r="DD1652" s="946">
        <f t="shared" si="1469"/>
        <v>3000</v>
      </c>
      <c r="DE1652" s="897">
        <v>30</v>
      </c>
      <c r="DF1652" s="946">
        <f t="shared" si="1444"/>
        <v>3000</v>
      </c>
      <c r="DG1652" s="897">
        <v>30</v>
      </c>
      <c r="DH1652" s="946">
        <f t="shared" si="1470"/>
        <v>3000</v>
      </c>
      <c r="DI1652" s="897"/>
      <c r="DJ1652" s="898"/>
      <c r="DK1652" s="898"/>
      <c r="DL1652" s="898"/>
      <c r="DM1652" s="898"/>
      <c r="DN1652" s="898"/>
      <c r="DO1652" s="898"/>
      <c r="DP1652" s="898"/>
      <c r="DQ1652" s="898"/>
      <c r="DR1652" s="898"/>
      <c r="DS1652" s="898"/>
      <c r="DU1652" s="678">
        <f t="shared" si="1414"/>
        <v>6000</v>
      </c>
      <c r="DV1652" s="651">
        <f t="shared" si="1458"/>
        <v>6000</v>
      </c>
      <c r="DW1652" s="651">
        <f t="shared" si="1459"/>
        <v>6000</v>
      </c>
      <c r="DX1652" s="651">
        <f t="shared" si="1460"/>
        <v>0</v>
      </c>
      <c r="DY1652" s="651">
        <f t="shared" si="1419"/>
        <v>0</v>
      </c>
    </row>
    <row r="1653" spans="1:133" s="896" customFormat="1" ht="225" hidden="1" x14ac:dyDescent="0.25">
      <c r="A1653" s="1776">
        <v>2026</v>
      </c>
      <c r="B1653" s="1776">
        <v>479</v>
      </c>
      <c r="C1653" s="1776" t="s">
        <v>58</v>
      </c>
      <c r="D1653" s="1776">
        <v>3000654</v>
      </c>
      <c r="E1653" s="1776">
        <v>5005020</v>
      </c>
      <c r="F1653" s="1776" t="s">
        <v>2269</v>
      </c>
      <c r="G1653" s="1776" t="s">
        <v>2270</v>
      </c>
      <c r="H1653" s="1776">
        <v>93</v>
      </c>
      <c r="I1653" s="1852" t="s">
        <v>992</v>
      </c>
      <c r="J1653" s="1778" t="s">
        <v>10</v>
      </c>
      <c r="K1653" s="1778" t="s">
        <v>60</v>
      </c>
      <c r="L1653" s="1776" t="str">
        <f t="shared" si="1461"/>
        <v>2.3</v>
      </c>
      <c r="M1653" s="1779" t="s">
        <v>62</v>
      </c>
      <c r="N1653" s="1779"/>
      <c r="O1653" s="1853" t="s">
        <v>4081</v>
      </c>
      <c r="P1653" s="1776" t="s">
        <v>65</v>
      </c>
      <c r="Q1653" s="1780">
        <v>1</v>
      </c>
      <c r="R1653" s="396">
        <v>3000</v>
      </c>
      <c r="S1653" s="1776"/>
      <c r="T1653" s="1776"/>
      <c r="U1653" s="1776">
        <v>30</v>
      </c>
      <c r="V1653" s="1776">
        <v>30</v>
      </c>
      <c r="W1653" s="397"/>
      <c r="X1653" s="397"/>
      <c r="Y1653" s="397"/>
      <c r="Z1653" s="397"/>
      <c r="AA1653" s="397"/>
      <c r="AB1653" s="397"/>
      <c r="AC1653" s="397"/>
      <c r="AD1653" s="397"/>
      <c r="AE1653" s="396"/>
      <c r="AF1653" s="398">
        <f t="shared" si="1455"/>
        <v>0</v>
      </c>
      <c r="AG1653" s="398">
        <f t="shared" si="1456"/>
        <v>0</v>
      </c>
      <c r="AH1653" s="398">
        <f t="shared" si="1462"/>
        <v>3000</v>
      </c>
      <c r="AI1653" s="398">
        <f t="shared" si="1457"/>
        <v>3000</v>
      </c>
      <c r="AJ1653" s="398">
        <f t="shared" si="1447"/>
        <v>0</v>
      </c>
      <c r="AK1653" s="398">
        <f t="shared" si="1448"/>
        <v>0</v>
      </c>
      <c r="AL1653" s="398">
        <f t="shared" si="1449"/>
        <v>0</v>
      </c>
      <c r="AM1653" s="398">
        <f t="shared" si="1450"/>
        <v>0</v>
      </c>
      <c r="AN1653" s="398">
        <f t="shared" si="1451"/>
        <v>0</v>
      </c>
      <c r="AO1653" s="398">
        <f t="shared" si="1452"/>
        <v>0</v>
      </c>
      <c r="AP1653" s="398">
        <f t="shared" si="1453"/>
        <v>0</v>
      </c>
      <c r="AQ1653" s="398">
        <f t="shared" si="1454"/>
        <v>0</v>
      </c>
      <c r="AR1653" s="398">
        <f t="shared" si="1463"/>
        <v>6000</v>
      </c>
      <c r="AS1653" s="896" t="s">
        <v>1763</v>
      </c>
      <c r="AU1653" s="896" t="s">
        <v>4071</v>
      </c>
      <c r="AV1653" s="896" t="s">
        <v>4071</v>
      </c>
      <c r="AW1653" s="907">
        <v>46068</v>
      </c>
      <c r="AX1653" s="896" t="s">
        <v>4072</v>
      </c>
      <c r="AY1653" s="907">
        <v>46076</v>
      </c>
      <c r="BA1653" s="1087" t="s">
        <v>4073</v>
      </c>
      <c r="BB1653" s="899" t="s">
        <v>995</v>
      </c>
      <c r="BC1653" s="896" t="s">
        <v>4082</v>
      </c>
      <c r="BD1653" s="896" t="s">
        <v>4083</v>
      </c>
      <c r="BE1653" s="896" t="s">
        <v>4084</v>
      </c>
      <c r="BF1653" s="907">
        <v>46080</v>
      </c>
      <c r="BH1653" s="687"/>
      <c r="BI1653" s="687"/>
      <c r="BK1653" s="687"/>
      <c r="BL1653" s="373"/>
      <c r="BM1653" s="373"/>
      <c r="BN1653" s="687"/>
      <c r="BO1653" s="687"/>
      <c r="BP1653" s="376"/>
      <c r="BQ1653" s="376"/>
      <c r="BR1653" s="376"/>
      <c r="BS1653" s="1247" t="s">
        <v>4146</v>
      </c>
      <c r="BT1653" s="1223" t="s">
        <v>1249</v>
      </c>
      <c r="BU1653" s="1223" t="s">
        <v>4147</v>
      </c>
      <c r="BV1653" s="1264">
        <v>76370815</v>
      </c>
      <c r="BW1653" s="1858">
        <v>10763708158</v>
      </c>
      <c r="BX1653" s="1266" t="s">
        <v>4088</v>
      </c>
      <c r="BY1653" s="758">
        <v>46083</v>
      </c>
      <c r="BZ1653" s="759">
        <v>46142</v>
      </c>
      <c r="CA1653" s="897"/>
      <c r="CB1653" s="897"/>
      <c r="CC1653" s="897"/>
      <c r="CD1653" s="897"/>
      <c r="CE1653" s="897"/>
      <c r="CF1653" s="897"/>
      <c r="CG1653" s="897"/>
      <c r="CH1653" s="897"/>
      <c r="CI1653" s="897"/>
      <c r="CJ1653" s="897"/>
      <c r="CK1653" s="897"/>
      <c r="CL1653" s="897"/>
      <c r="CM1653" s="897"/>
      <c r="CN1653" s="897"/>
      <c r="CO1653" s="897"/>
      <c r="CP1653" s="897"/>
      <c r="CQ1653" s="897"/>
      <c r="CR1653" s="897"/>
      <c r="CS1653" s="897"/>
      <c r="CT1653" s="897">
        <f t="shared" si="1464"/>
        <v>30</v>
      </c>
      <c r="CU1653" s="946">
        <f t="shared" si="1465"/>
        <v>3000</v>
      </c>
      <c r="CV1653" s="897">
        <v>30</v>
      </c>
      <c r="CW1653" s="946">
        <f t="shared" si="1466"/>
        <v>3000</v>
      </c>
      <c r="CX1653" s="897">
        <v>30</v>
      </c>
      <c r="CY1653" s="946">
        <f t="shared" si="1467"/>
        <v>3000</v>
      </c>
      <c r="CZ1653" s="897"/>
      <c r="DA1653" s="897"/>
      <c r="DB1653" s="897"/>
      <c r="DC1653" s="897">
        <f t="shared" si="1468"/>
        <v>30</v>
      </c>
      <c r="DD1653" s="946">
        <f t="shared" si="1469"/>
        <v>3000</v>
      </c>
      <c r="DE1653" s="897">
        <v>30</v>
      </c>
      <c r="DF1653" s="946">
        <f t="shared" si="1444"/>
        <v>3000</v>
      </c>
      <c r="DG1653" s="897">
        <v>30</v>
      </c>
      <c r="DH1653" s="946">
        <f t="shared" si="1470"/>
        <v>3000</v>
      </c>
      <c r="DI1653" s="897"/>
      <c r="DJ1653" s="898"/>
      <c r="DK1653" s="898"/>
      <c r="DL1653" s="898"/>
      <c r="DM1653" s="898"/>
      <c r="DN1653" s="898"/>
      <c r="DO1653" s="898"/>
      <c r="DP1653" s="898"/>
      <c r="DQ1653" s="898"/>
      <c r="DR1653" s="898"/>
      <c r="DS1653" s="898"/>
      <c r="DU1653" s="678">
        <f t="shared" si="1414"/>
        <v>6000</v>
      </c>
      <c r="DV1653" s="651">
        <f t="shared" si="1458"/>
        <v>6000</v>
      </c>
      <c r="DW1653" s="651">
        <f t="shared" si="1459"/>
        <v>6000</v>
      </c>
      <c r="DX1653" s="651">
        <f t="shared" si="1460"/>
        <v>0</v>
      </c>
      <c r="DY1653" s="651">
        <f t="shared" si="1419"/>
        <v>0</v>
      </c>
    </row>
    <row r="1654" spans="1:133" s="896" customFormat="1" ht="225" hidden="1" x14ac:dyDescent="0.25">
      <c r="A1654" s="1776">
        <v>2026</v>
      </c>
      <c r="B1654" s="1776">
        <v>479</v>
      </c>
      <c r="C1654" s="1776" t="s">
        <v>58</v>
      </c>
      <c r="D1654" s="1776">
        <v>3000654</v>
      </c>
      <c r="E1654" s="1776">
        <v>5005020</v>
      </c>
      <c r="F1654" s="1776" t="s">
        <v>2269</v>
      </c>
      <c r="G1654" s="1776" t="s">
        <v>2270</v>
      </c>
      <c r="H1654" s="1776">
        <v>93</v>
      </c>
      <c r="I1654" s="1852" t="s">
        <v>992</v>
      </c>
      <c r="J1654" s="1778" t="s">
        <v>10</v>
      </c>
      <c r="K1654" s="1778" t="s">
        <v>60</v>
      </c>
      <c r="L1654" s="1776" t="str">
        <f t="shared" si="1461"/>
        <v>2.3</v>
      </c>
      <c r="M1654" s="1779" t="s">
        <v>62</v>
      </c>
      <c r="N1654" s="1779"/>
      <c r="O1654" s="1853" t="s">
        <v>4081</v>
      </c>
      <c r="P1654" s="1776" t="s">
        <v>65</v>
      </c>
      <c r="Q1654" s="1780">
        <v>1</v>
      </c>
      <c r="R1654" s="396">
        <v>3000</v>
      </c>
      <c r="S1654" s="1776"/>
      <c r="T1654" s="1776"/>
      <c r="U1654" s="1776">
        <v>30</v>
      </c>
      <c r="V1654" s="1776">
        <v>30</v>
      </c>
      <c r="W1654" s="397"/>
      <c r="X1654" s="397"/>
      <c r="Y1654" s="397"/>
      <c r="Z1654" s="397"/>
      <c r="AA1654" s="397"/>
      <c r="AB1654" s="397"/>
      <c r="AC1654" s="397"/>
      <c r="AD1654" s="397"/>
      <c r="AE1654" s="396"/>
      <c r="AF1654" s="398">
        <f t="shared" si="1455"/>
        <v>0</v>
      </c>
      <c r="AG1654" s="398">
        <f t="shared" si="1456"/>
        <v>0</v>
      </c>
      <c r="AH1654" s="398">
        <f t="shared" si="1462"/>
        <v>3000</v>
      </c>
      <c r="AI1654" s="398">
        <f t="shared" si="1457"/>
        <v>3000</v>
      </c>
      <c r="AJ1654" s="398">
        <f t="shared" si="1447"/>
        <v>0</v>
      </c>
      <c r="AK1654" s="398">
        <f t="shared" si="1448"/>
        <v>0</v>
      </c>
      <c r="AL1654" s="398">
        <f t="shared" si="1449"/>
        <v>0</v>
      </c>
      <c r="AM1654" s="398">
        <f t="shared" si="1450"/>
        <v>0</v>
      </c>
      <c r="AN1654" s="398">
        <f t="shared" si="1451"/>
        <v>0</v>
      </c>
      <c r="AO1654" s="398">
        <f t="shared" si="1452"/>
        <v>0</v>
      </c>
      <c r="AP1654" s="398">
        <f t="shared" si="1453"/>
        <v>0</v>
      </c>
      <c r="AQ1654" s="398">
        <f t="shared" si="1454"/>
        <v>0</v>
      </c>
      <c r="AR1654" s="398">
        <f t="shared" si="1463"/>
        <v>6000</v>
      </c>
      <c r="AS1654" s="896" t="s">
        <v>1763</v>
      </c>
      <c r="AU1654" s="896" t="s">
        <v>4071</v>
      </c>
      <c r="AV1654" s="896" t="s">
        <v>4071</v>
      </c>
      <c r="AW1654" s="907">
        <v>46068</v>
      </c>
      <c r="AX1654" s="896" t="s">
        <v>4072</v>
      </c>
      <c r="AY1654" s="907">
        <v>46076</v>
      </c>
      <c r="BA1654" s="1087" t="s">
        <v>4073</v>
      </c>
      <c r="BB1654" s="899" t="s">
        <v>995</v>
      </c>
      <c r="BC1654" s="896" t="s">
        <v>4082</v>
      </c>
      <c r="BD1654" s="896" t="s">
        <v>4083</v>
      </c>
      <c r="BE1654" s="896" t="s">
        <v>4084</v>
      </c>
      <c r="BF1654" s="907">
        <v>46080</v>
      </c>
      <c r="BH1654" s="687"/>
      <c r="BI1654" s="687"/>
      <c r="BK1654" s="687"/>
      <c r="BL1654" s="373"/>
      <c r="BM1654" s="373"/>
      <c r="BN1654" s="687"/>
      <c r="BO1654" s="687"/>
      <c r="BP1654" s="376"/>
      <c r="BQ1654" s="376"/>
      <c r="BR1654" s="376"/>
      <c r="BS1654" s="1247" t="s">
        <v>1028</v>
      </c>
      <c r="BT1654" s="1223" t="s">
        <v>1605</v>
      </c>
      <c r="BU1654" s="1223" t="s">
        <v>4148</v>
      </c>
      <c r="BV1654" s="1264">
        <v>4015809</v>
      </c>
      <c r="BW1654" s="1858">
        <v>10040158095</v>
      </c>
      <c r="BX1654" s="1266" t="s">
        <v>4088</v>
      </c>
      <c r="BY1654" s="758">
        <v>46083</v>
      </c>
      <c r="BZ1654" s="759">
        <v>46142</v>
      </c>
      <c r="CA1654" s="897"/>
      <c r="CB1654" s="897"/>
      <c r="CC1654" s="897"/>
      <c r="CD1654" s="897"/>
      <c r="CE1654" s="897"/>
      <c r="CF1654" s="897"/>
      <c r="CG1654" s="897"/>
      <c r="CH1654" s="897"/>
      <c r="CI1654" s="897"/>
      <c r="CJ1654" s="897"/>
      <c r="CK1654" s="897"/>
      <c r="CL1654" s="897"/>
      <c r="CM1654" s="897"/>
      <c r="CN1654" s="897"/>
      <c r="CO1654" s="897"/>
      <c r="CP1654" s="897"/>
      <c r="CQ1654" s="897"/>
      <c r="CR1654" s="897"/>
      <c r="CS1654" s="897"/>
      <c r="CT1654" s="897">
        <f t="shared" si="1464"/>
        <v>30</v>
      </c>
      <c r="CU1654" s="946">
        <f t="shared" si="1465"/>
        <v>3000</v>
      </c>
      <c r="CV1654" s="897">
        <v>30</v>
      </c>
      <c r="CW1654" s="946">
        <f t="shared" si="1466"/>
        <v>3000</v>
      </c>
      <c r="CX1654" s="897">
        <v>30</v>
      </c>
      <c r="CY1654" s="946">
        <f t="shared" si="1467"/>
        <v>3000</v>
      </c>
      <c r="CZ1654" s="897"/>
      <c r="DA1654" s="897"/>
      <c r="DB1654" s="897"/>
      <c r="DC1654" s="897">
        <f t="shared" si="1468"/>
        <v>30</v>
      </c>
      <c r="DD1654" s="946">
        <f t="shared" si="1469"/>
        <v>3000</v>
      </c>
      <c r="DE1654" s="897">
        <v>30</v>
      </c>
      <c r="DF1654" s="946">
        <f t="shared" si="1444"/>
        <v>3000</v>
      </c>
      <c r="DG1654" s="897">
        <v>30</v>
      </c>
      <c r="DH1654" s="946">
        <f t="shared" si="1470"/>
        <v>3000</v>
      </c>
      <c r="DI1654" s="897"/>
      <c r="DJ1654" s="898"/>
      <c r="DK1654" s="898"/>
      <c r="DL1654" s="898"/>
      <c r="DM1654" s="898"/>
      <c r="DN1654" s="898"/>
      <c r="DO1654" s="898"/>
      <c r="DP1654" s="898"/>
      <c r="DQ1654" s="898"/>
      <c r="DR1654" s="898"/>
      <c r="DS1654" s="898"/>
      <c r="DU1654" s="678">
        <f t="shared" si="1414"/>
        <v>6000</v>
      </c>
      <c r="DV1654" s="651">
        <f t="shared" si="1458"/>
        <v>6000</v>
      </c>
      <c r="DW1654" s="651">
        <f t="shared" si="1459"/>
        <v>6000</v>
      </c>
      <c r="DX1654" s="651">
        <f t="shared" si="1460"/>
        <v>0</v>
      </c>
      <c r="DY1654" s="651">
        <f t="shared" si="1419"/>
        <v>0</v>
      </c>
    </row>
    <row r="1655" spans="1:133" s="896" customFormat="1" ht="225" hidden="1" x14ac:dyDescent="0.25">
      <c r="A1655" s="1776">
        <v>2026</v>
      </c>
      <c r="B1655" s="1776">
        <v>479</v>
      </c>
      <c r="C1655" s="1776" t="s">
        <v>58</v>
      </c>
      <c r="D1655" s="1776">
        <v>3000654</v>
      </c>
      <c r="E1655" s="1776">
        <v>5005020</v>
      </c>
      <c r="F1655" s="1776" t="s">
        <v>2269</v>
      </c>
      <c r="G1655" s="1776" t="s">
        <v>2270</v>
      </c>
      <c r="H1655" s="1776">
        <v>93</v>
      </c>
      <c r="I1655" s="1852" t="s">
        <v>992</v>
      </c>
      <c r="J1655" s="1778" t="s">
        <v>10</v>
      </c>
      <c r="K1655" s="1778" t="s">
        <v>60</v>
      </c>
      <c r="L1655" s="1776" t="str">
        <f t="shared" si="1461"/>
        <v>2.3</v>
      </c>
      <c r="M1655" s="1779" t="s">
        <v>62</v>
      </c>
      <c r="N1655" s="1779"/>
      <c r="O1655" s="1853" t="s">
        <v>4081</v>
      </c>
      <c r="P1655" s="1776" t="s">
        <v>65</v>
      </c>
      <c r="Q1655" s="1780">
        <v>1</v>
      </c>
      <c r="R1655" s="396">
        <v>3000</v>
      </c>
      <c r="S1655" s="1776"/>
      <c r="T1655" s="1776"/>
      <c r="U1655" s="1776">
        <v>30</v>
      </c>
      <c r="V1655" s="1776">
        <v>30</v>
      </c>
      <c r="W1655" s="397"/>
      <c r="X1655" s="397"/>
      <c r="Y1655" s="397"/>
      <c r="Z1655" s="397"/>
      <c r="AA1655" s="397"/>
      <c r="AB1655" s="397"/>
      <c r="AC1655" s="397"/>
      <c r="AD1655" s="397"/>
      <c r="AE1655" s="396"/>
      <c r="AF1655" s="398">
        <f t="shared" si="1455"/>
        <v>0</v>
      </c>
      <c r="AG1655" s="398">
        <f t="shared" si="1456"/>
        <v>0</v>
      </c>
      <c r="AH1655" s="398">
        <f t="shared" si="1462"/>
        <v>3000</v>
      </c>
      <c r="AI1655" s="398">
        <f t="shared" si="1457"/>
        <v>3000</v>
      </c>
      <c r="AJ1655" s="398">
        <f t="shared" si="1447"/>
        <v>0</v>
      </c>
      <c r="AK1655" s="398">
        <f t="shared" si="1448"/>
        <v>0</v>
      </c>
      <c r="AL1655" s="398">
        <f t="shared" si="1449"/>
        <v>0</v>
      </c>
      <c r="AM1655" s="398">
        <f t="shared" si="1450"/>
        <v>0</v>
      </c>
      <c r="AN1655" s="398">
        <f t="shared" si="1451"/>
        <v>0</v>
      </c>
      <c r="AO1655" s="398">
        <f t="shared" si="1452"/>
        <v>0</v>
      </c>
      <c r="AP1655" s="398">
        <f t="shared" si="1453"/>
        <v>0</v>
      </c>
      <c r="AQ1655" s="398">
        <f t="shared" si="1454"/>
        <v>0</v>
      </c>
      <c r="AR1655" s="398">
        <f t="shared" si="1463"/>
        <v>6000</v>
      </c>
      <c r="AS1655" s="896" t="s">
        <v>1763</v>
      </c>
      <c r="AU1655" s="896" t="s">
        <v>4071</v>
      </c>
      <c r="AV1655" s="896" t="s">
        <v>4071</v>
      </c>
      <c r="AW1655" s="907">
        <v>46068</v>
      </c>
      <c r="AX1655" s="896" t="s">
        <v>4072</v>
      </c>
      <c r="AY1655" s="907">
        <v>46076</v>
      </c>
      <c r="BA1655" s="1087" t="s">
        <v>4073</v>
      </c>
      <c r="BB1655" s="899" t="s">
        <v>995</v>
      </c>
      <c r="BC1655" s="896" t="s">
        <v>4082</v>
      </c>
      <c r="BD1655" s="896" t="s">
        <v>4083</v>
      </c>
      <c r="BE1655" s="896" t="s">
        <v>4084</v>
      </c>
      <c r="BF1655" s="907">
        <v>46080</v>
      </c>
      <c r="BH1655" s="687"/>
      <c r="BI1655" s="687"/>
      <c r="BK1655" s="687"/>
      <c r="BL1655" s="373"/>
      <c r="BM1655" s="373"/>
      <c r="BN1655" s="687"/>
      <c r="BO1655" s="687"/>
      <c r="BP1655" s="376"/>
      <c r="BQ1655" s="376"/>
      <c r="BR1655" s="376"/>
      <c r="BS1655" s="1247" t="s">
        <v>4149</v>
      </c>
      <c r="BT1655" s="1223" t="s">
        <v>1571</v>
      </c>
      <c r="BU1655" s="1223" t="s">
        <v>4150</v>
      </c>
      <c r="BV1655" s="1264">
        <v>77223942</v>
      </c>
      <c r="BW1655" s="1858">
        <v>10772239420</v>
      </c>
      <c r="BX1655" s="1266" t="s">
        <v>4088</v>
      </c>
      <c r="BY1655" s="758">
        <v>46083</v>
      </c>
      <c r="BZ1655" s="759">
        <v>46142</v>
      </c>
      <c r="CA1655" s="897"/>
      <c r="CB1655" s="897"/>
      <c r="CC1655" s="897"/>
      <c r="CD1655" s="897"/>
      <c r="CE1655" s="897"/>
      <c r="CF1655" s="897"/>
      <c r="CG1655" s="897"/>
      <c r="CH1655" s="897"/>
      <c r="CI1655" s="897"/>
      <c r="CJ1655" s="897"/>
      <c r="CK1655" s="897"/>
      <c r="CL1655" s="897"/>
      <c r="CM1655" s="897"/>
      <c r="CN1655" s="897"/>
      <c r="CO1655" s="897"/>
      <c r="CP1655" s="897"/>
      <c r="CQ1655" s="897"/>
      <c r="CR1655" s="897"/>
      <c r="CS1655" s="897"/>
      <c r="CT1655" s="897">
        <f t="shared" si="1464"/>
        <v>30</v>
      </c>
      <c r="CU1655" s="946">
        <f t="shared" si="1465"/>
        <v>3000</v>
      </c>
      <c r="CV1655" s="897">
        <v>30</v>
      </c>
      <c r="CW1655" s="946">
        <f t="shared" si="1466"/>
        <v>3000</v>
      </c>
      <c r="CX1655" s="897">
        <v>30</v>
      </c>
      <c r="CY1655" s="946">
        <f t="shared" si="1467"/>
        <v>3000</v>
      </c>
      <c r="CZ1655" s="897"/>
      <c r="DA1655" s="897"/>
      <c r="DB1655" s="897"/>
      <c r="DC1655" s="897">
        <f t="shared" si="1468"/>
        <v>30</v>
      </c>
      <c r="DD1655" s="946">
        <f t="shared" si="1469"/>
        <v>3000</v>
      </c>
      <c r="DE1655" s="897">
        <v>30</v>
      </c>
      <c r="DF1655" s="946">
        <f t="shared" si="1444"/>
        <v>3000</v>
      </c>
      <c r="DG1655" s="897">
        <v>30</v>
      </c>
      <c r="DH1655" s="946">
        <f t="shared" si="1470"/>
        <v>3000</v>
      </c>
      <c r="DI1655" s="897"/>
      <c r="DJ1655" s="898"/>
      <c r="DK1655" s="898"/>
      <c r="DL1655" s="898"/>
      <c r="DM1655" s="898"/>
      <c r="DN1655" s="898"/>
      <c r="DO1655" s="898"/>
      <c r="DP1655" s="898"/>
      <c r="DQ1655" s="898"/>
      <c r="DR1655" s="898"/>
      <c r="DS1655" s="898"/>
      <c r="DU1655" s="678">
        <f t="shared" si="1414"/>
        <v>6000</v>
      </c>
      <c r="DV1655" s="651">
        <f t="shared" si="1458"/>
        <v>6000</v>
      </c>
      <c r="DW1655" s="651">
        <f t="shared" si="1459"/>
        <v>6000</v>
      </c>
      <c r="DX1655" s="651">
        <f t="shared" si="1460"/>
        <v>0</v>
      </c>
      <c r="DY1655" s="651">
        <f t="shared" si="1419"/>
        <v>0</v>
      </c>
    </row>
    <row r="1656" spans="1:133" s="896" customFormat="1" ht="225" hidden="1" x14ac:dyDescent="0.25">
      <c r="A1656" s="1776">
        <v>2026</v>
      </c>
      <c r="B1656" s="1776">
        <v>479</v>
      </c>
      <c r="C1656" s="1776" t="s">
        <v>58</v>
      </c>
      <c r="D1656" s="1776">
        <v>3000654</v>
      </c>
      <c r="E1656" s="1776">
        <v>5005020</v>
      </c>
      <c r="F1656" s="1776" t="s">
        <v>2269</v>
      </c>
      <c r="G1656" s="1776" t="s">
        <v>2270</v>
      </c>
      <c r="H1656" s="1776">
        <v>93</v>
      </c>
      <c r="I1656" s="1852" t="s">
        <v>992</v>
      </c>
      <c r="J1656" s="1778" t="s">
        <v>10</v>
      </c>
      <c r="K1656" s="1778" t="s">
        <v>60</v>
      </c>
      <c r="L1656" s="1776" t="str">
        <f t="shared" si="1461"/>
        <v>2.3</v>
      </c>
      <c r="M1656" s="1779" t="s">
        <v>62</v>
      </c>
      <c r="N1656" s="1779"/>
      <c r="O1656" s="1853" t="s">
        <v>4081</v>
      </c>
      <c r="P1656" s="1776" t="s">
        <v>65</v>
      </c>
      <c r="Q1656" s="1780">
        <v>1</v>
      </c>
      <c r="R1656" s="396">
        <v>3000</v>
      </c>
      <c r="S1656" s="1776"/>
      <c r="T1656" s="1776"/>
      <c r="U1656" s="1776">
        <v>30</v>
      </c>
      <c r="V1656" s="1776">
        <v>30</v>
      </c>
      <c r="W1656" s="397"/>
      <c r="X1656" s="397"/>
      <c r="Y1656" s="397"/>
      <c r="Z1656" s="397"/>
      <c r="AA1656" s="397"/>
      <c r="AB1656" s="397"/>
      <c r="AC1656" s="397"/>
      <c r="AD1656" s="397"/>
      <c r="AE1656" s="396"/>
      <c r="AF1656" s="398">
        <f t="shared" si="1455"/>
        <v>0</v>
      </c>
      <c r="AG1656" s="398">
        <f t="shared" si="1456"/>
        <v>0</v>
      </c>
      <c r="AH1656" s="398">
        <f t="shared" si="1462"/>
        <v>3000</v>
      </c>
      <c r="AI1656" s="398">
        <f t="shared" si="1457"/>
        <v>3000</v>
      </c>
      <c r="AJ1656" s="398">
        <f t="shared" si="1447"/>
        <v>0</v>
      </c>
      <c r="AK1656" s="398">
        <f t="shared" si="1448"/>
        <v>0</v>
      </c>
      <c r="AL1656" s="398">
        <f t="shared" si="1449"/>
        <v>0</v>
      </c>
      <c r="AM1656" s="398">
        <f t="shared" si="1450"/>
        <v>0</v>
      </c>
      <c r="AN1656" s="398">
        <f t="shared" si="1451"/>
        <v>0</v>
      </c>
      <c r="AO1656" s="398">
        <f t="shared" si="1452"/>
        <v>0</v>
      </c>
      <c r="AP1656" s="398">
        <f t="shared" si="1453"/>
        <v>0</v>
      </c>
      <c r="AQ1656" s="398">
        <f t="shared" si="1454"/>
        <v>0</v>
      </c>
      <c r="AR1656" s="398">
        <f t="shared" si="1463"/>
        <v>6000</v>
      </c>
      <c r="AS1656" s="896" t="s">
        <v>1763</v>
      </c>
      <c r="AU1656" s="896" t="s">
        <v>4071</v>
      </c>
      <c r="AV1656" s="896" t="s">
        <v>4071</v>
      </c>
      <c r="AW1656" s="907">
        <v>46068</v>
      </c>
      <c r="AX1656" s="896" t="s">
        <v>4072</v>
      </c>
      <c r="AY1656" s="907">
        <v>46076</v>
      </c>
      <c r="BA1656" s="1087" t="s">
        <v>4073</v>
      </c>
      <c r="BB1656" s="899" t="s">
        <v>995</v>
      </c>
      <c r="BC1656" s="896" t="s">
        <v>4082</v>
      </c>
      <c r="BD1656" s="896" t="s">
        <v>4083</v>
      </c>
      <c r="BE1656" s="896" t="s">
        <v>4084</v>
      </c>
      <c r="BF1656" s="907">
        <v>46080</v>
      </c>
      <c r="BH1656" s="687"/>
      <c r="BI1656" s="687"/>
      <c r="BK1656" s="687"/>
      <c r="BL1656" s="373"/>
      <c r="BM1656" s="373"/>
      <c r="BN1656" s="687">
        <v>4941</v>
      </c>
      <c r="BO1656" s="1021" t="s">
        <v>3719</v>
      </c>
      <c r="BP1656" s="1044"/>
      <c r="BQ1656" s="1044"/>
      <c r="BR1656" s="1044"/>
      <c r="BS1656" s="1247" t="s">
        <v>1804</v>
      </c>
      <c r="BT1656" s="1223" t="s">
        <v>4151</v>
      </c>
      <c r="BU1656" s="1223" t="s">
        <v>4152</v>
      </c>
      <c r="BV1656" s="1264">
        <v>41752664</v>
      </c>
      <c r="BW1656" s="1858">
        <v>10417526647</v>
      </c>
      <c r="BX1656" s="1266" t="s">
        <v>4088</v>
      </c>
      <c r="BY1656" s="758">
        <v>46083</v>
      </c>
      <c r="BZ1656" s="759">
        <v>46142</v>
      </c>
      <c r="CA1656" s="897"/>
      <c r="CB1656" s="897"/>
      <c r="CC1656" s="897"/>
      <c r="CD1656" s="897"/>
      <c r="CE1656" s="897"/>
      <c r="CF1656" s="897"/>
      <c r="CG1656" s="897"/>
      <c r="CH1656" s="897"/>
      <c r="CI1656" s="897"/>
      <c r="CJ1656" s="897"/>
      <c r="CK1656" s="897"/>
      <c r="CL1656" s="897"/>
      <c r="CM1656" s="897"/>
      <c r="CN1656" s="897"/>
      <c r="CO1656" s="897"/>
      <c r="CP1656" s="897"/>
      <c r="CQ1656" s="897"/>
      <c r="CR1656" s="897"/>
      <c r="CS1656" s="897"/>
      <c r="CT1656" s="897">
        <f t="shared" si="1464"/>
        <v>30</v>
      </c>
      <c r="CU1656" s="946">
        <f t="shared" si="1465"/>
        <v>3000</v>
      </c>
      <c r="CV1656" s="897">
        <v>30</v>
      </c>
      <c r="CW1656" s="946">
        <f t="shared" si="1466"/>
        <v>3000</v>
      </c>
      <c r="CX1656" s="897">
        <v>29</v>
      </c>
      <c r="CY1656" s="946">
        <f t="shared" si="1467"/>
        <v>2900</v>
      </c>
      <c r="CZ1656" s="897"/>
      <c r="DA1656" s="897"/>
      <c r="DB1656" s="897"/>
      <c r="DC1656" s="897">
        <f t="shared" si="1468"/>
        <v>30</v>
      </c>
      <c r="DD1656" s="946">
        <f t="shared" si="1469"/>
        <v>3000</v>
      </c>
      <c r="DE1656" s="897">
        <v>30</v>
      </c>
      <c r="DF1656" s="946">
        <f t="shared" si="1444"/>
        <v>3000</v>
      </c>
      <c r="DG1656" s="897">
        <v>30</v>
      </c>
      <c r="DH1656" s="946">
        <f t="shared" si="1470"/>
        <v>3000</v>
      </c>
      <c r="DI1656" s="897"/>
      <c r="DJ1656" s="898"/>
      <c r="DK1656" s="898"/>
      <c r="DL1656" s="898"/>
      <c r="DM1656" s="898"/>
      <c r="DN1656" s="898"/>
      <c r="DO1656" s="898"/>
      <c r="DP1656" s="898"/>
      <c r="DQ1656" s="898"/>
      <c r="DR1656" s="898"/>
      <c r="DS1656" s="898"/>
      <c r="DU1656" s="678">
        <f t="shared" si="1414"/>
        <v>6000</v>
      </c>
      <c r="DV1656" s="651">
        <f t="shared" si="1458"/>
        <v>6000</v>
      </c>
      <c r="DW1656" s="651">
        <f t="shared" si="1459"/>
        <v>5900</v>
      </c>
      <c r="DX1656" s="651">
        <f t="shared" si="1460"/>
        <v>0</v>
      </c>
      <c r="DY1656" s="651">
        <f t="shared" si="1419"/>
        <v>100</v>
      </c>
    </row>
    <row r="1657" spans="1:133" s="896" customFormat="1" ht="225" hidden="1" x14ac:dyDescent="0.25">
      <c r="A1657" s="1776">
        <v>2026</v>
      </c>
      <c r="B1657" s="1776">
        <v>479</v>
      </c>
      <c r="C1657" s="1776" t="s">
        <v>58</v>
      </c>
      <c r="D1657" s="1776">
        <v>3000654</v>
      </c>
      <c r="E1657" s="1776">
        <v>5005020</v>
      </c>
      <c r="F1657" s="1776" t="s">
        <v>2269</v>
      </c>
      <c r="G1657" s="1776" t="s">
        <v>2270</v>
      </c>
      <c r="H1657" s="1776">
        <v>93</v>
      </c>
      <c r="I1657" s="1852" t="s">
        <v>992</v>
      </c>
      <c r="J1657" s="1778" t="s">
        <v>10</v>
      </c>
      <c r="K1657" s="1778" t="s">
        <v>60</v>
      </c>
      <c r="L1657" s="1776" t="str">
        <f t="shared" si="1461"/>
        <v>2.3</v>
      </c>
      <c r="M1657" s="1779" t="s">
        <v>62</v>
      </c>
      <c r="N1657" s="1779"/>
      <c r="O1657" s="1853" t="s">
        <v>4081</v>
      </c>
      <c r="P1657" s="1776" t="s">
        <v>65</v>
      </c>
      <c r="Q1657" s="1780">
        <v>1</v>
      </c>
      <c r="R1657" s="396">
        <v>3000</v>
      </c>
      <c r="S1657" s="1776"/>
      <c r="T1657" s="1776"/>
      <c r="U1657" s="1776">
        <v>30</v>
      </c>
      <c r="V1657" s="1776">
        <v>30</v>
      </c>
      <c r="W1657" s="397"/>
      <c r="X1657" s="397"/>
      <c r="Y1657" s="397"/>
      <c r="Z1657" s="397"/>
      <c r="AA1657" s="397"/>
      <c r="AB1657" s="397"/>
      <c r="AC1657" s="397"/>
      <c r="AD1657" s="397"/>
      <c r="AE1657" s="396"/>
      <c r="AF1657" s="398">
        <f t="shared" si="1455"/>
        <v>0</v>
      </c>
      <c r="AG1657" s="398">
        <f t="shared" si="1456"/>
        <v>0</v>
      </c>
      <c r="AH1657" s="398">
        <f t="shared" si="1462"/>
        <v>3000</v>
      </c>
      <c r="AI1657" s="398">
        <f t="shared" si="1457"/>
        <v>3000</v>
      </c>
      <c r="AJ1657" s="398">
        <f t="shared" si="1447"/>
        <v>0</v>
      </c>
      <c r="AK1657" s="398">
        <f t="shared" si="1448"/>
        <v>0</v>
      </c>
      <c r="AL1657" s="398">
        <f t="shared" si="1449"/>
        <v>0</v>
      </c>
      <c r="AM1657" s="398">
        <f t="shared" si="1450"/>
        <v>0</v>
      </c>
      <c r="AN1657" s="398">
        <f t="shared" si="1451"/>
        <v>0</v>
      </c>
      <c r="AO1657" s="398">
        <f t="shared" si="1452"/>
        <v>0</v>
      </c>
      <c r="AP1657" s="398">
        <f t="shared" si="1453"/>
        <v>0</v>
      </c>
      <c r="AQ1657" s="398">
        <f t="shared" si="1454"/>
        <v>0</v>
      </c>
      <c r="AR1657" s="398">
        <f t="shared" si="1463"/>
        <v>6000</v>
      </c>
      <c r="AS1657" s="896" t="s">
        <v>1763</v>
      </c>
      <c r="AU1657" s="896" t="s">
        <v>4071</v>
      </c>
      <c r="AV1657" s="896" t="s">
        <v>4071</v>
      </c>
      <c r="AW1657" s="907">
        <v>46068</v>
      </c>
      <c r="AX1657" s="896" t="s">
        <v>4072</v>
      </c>
      <c r="AY1657" s="907">
        <v>46076</v>
      </c>
      <c r="BA1657" s="1087" t="s">
        <v>4073</v>
      </c>
      <c r="BB1657" s="899" t="s">
        <v>995</v>
      </c>
      <c r="BC1657" s="896" t="s">
        <v>4082</v>
      </c>
      <c r="BD1657" s="896" t="s">
        <v>4083</v>
      </c>
      <c r="BE1657" s="896" t="s">
        <v>4084</v>
      </c>
      <c r="BF1657" s="907">
        <v>46080</v>
      </c>
      <c r="BH1657" s="687"/>
      <c r="BI1657" s="687"/>
      <c r="BK1657" s="687"/>
      <c r="BL1657" s="373"/>
      <c r="BM1657" s="373"/>
      <c r="BN1657" s="687">
        <v>4942</v>
      </c>
      <c r="BO1657" s="1021" t="s">
        <v>3719</v>
      </c>
      <c r="BP1657" s="1044"/>
      <c r="BQ1657" s="1044"/>
      <c r="BR1657" s="1044"/>
      <c r="BS1657" s="1247" t="s">
        <v>4153</v>
      </c>
      <c r="BT1657" s="1223" t="s">
        <v>4154</v>
      </c>
      <c r="BU1657" s="1223" t="s">
        <v>4155</v>
      </c>
      <c r="BV1657" s="1264">
        <v>73362403</v>
      </c>
      <c r="BW1657" s="1858">
        <v>10733624031</v>
      </c>
      <c r="BX1657" s="1266" t="s">
        <v>4088</v>
      </c>
      <c r="BY1657" s="758">
        <v>46083</v>
      </c>
      <c r="BZ1657" s="759">
        <v>46142</v>
      </c>
      <c r="CA1657" s="897"/>
      <c r="CB1657" s="897"/>
      <c r="CC1657" s="897"/>
      <c r="CD1657" s="897"/>
      <c r="CE1657" s="897"/>
      <c r="CF1657" s="897"/>
      <c r="CG1657" s="897"/>
      <c r="CH1657" s="897"/>
      <c r="CI1657" s="897"/>
      <c r="CJ1657" s="897"/>
      <c r="CK1657" s="897"/>
      <c r="CL1657" s="897"/>
      <c r="CM1657" s="897"/>
      <c r="CN1657" s="897"/>
      <c r="CO1657" s="897"/>
      <c r="CP1657" s="897"/>
      <c r="CQ1657" s="897"/>
      <c r="CR1657" s="897"/>
      <c r="CS1657" s="897"/>
      <c r="CT1657" s="897">
        <f t="shared" si="1464"/>
        <v>30</v>
      </c>
      <c r="CU1657" s="946">
        <f t="shared" si="1465"/>
        <v>3000</v>
      </c>
      <c r="CV1657" s="897">
        <v>30</v>
      </c>
      <c r="CW1657" s="946">
        <f t="shared" si="1466"/>
        <v>3000</v>
      </c>
      <c r="CX1657" s="897">
        <v>29</v>
      </c>
      <c r="CY1657" s="946">
        <f t="shared" si="1467"/>
        <v>2900</v>
      </c>
      <c r="CZ1657" s="897"/>
      <c r="DA1657" s="897"/>
      <c r="DB1657" s="897"/>
      <c r="DC1657" s="897">
        <f t="shared" si="1468"/>
        <v>30</v>
      </c>
      <c r="DD1657" s="946">
        <f t="shared" si="1469"/>
        <v>3000</v>
      </c>
      <c r="DE1657" s="897">
        <v>30</v>
      </c>
      <c r="DF1657" s="946">
        <f t="shared" si="1444"/>
        <v>3000</v>
      </c>
      <c r="DG1657" s="897">
        <v>30</v>
      </c>
      <c r="DH1657" s="946">
        <f t="shared" si="1470"/>
        <v>3000</v>
      </c>
      <c r="DI1657" s="897"/>
      <c r="DJ1657" s="898"/>
      <c r="DK1657" s="898"/>
      <c r="DL1657" s="898"/>
      <c r="DM1657" s="898"/>
      <c r="DN1657" s="898"/>
      <c r="DO1657" s="898"/>
      <c r="DP1657" s="898"/>
      <c r="DQ1657" s="898"/>
      <c r="DR1657" s="898"/>
      <c r="DS1657" s="898"/>
      <c r="DU1657" s="678">
        <f t="shared" si="1414"/>
        <v>6000</v>
      </c>
      <c r="DV1657" s="651">
        <f t="shared" si="1458"/>
        <v>6000</v>
      </c>
      <c r="DW1657" s="651">
        <f t="shared" si="1459"/>
        <v>5900</v>
      </c>
      <c r="DX1657" s="651">
        <f t="shared" si="1460"/>
        <v>0</v>
      </c>
      <c r="DY1657" s="651">
        <f t="shared" si="1419"/>
        <v>100</v>
      </c>
    </row>
    <row r="1658" spans="1:133" s="896" customFormat="1" ht="225" hidden="1" x14ac:dyDescent="0.25">
      <c r="A1658" s="1776">
        <v>2026</v>
      </c>
      <c r="B1658" s="1776">
        <v>479</v>
      </c>
      <c r="C1658" s="1776" t="s">
        <v>58</v>
      </c>
      <c r="D1658" s="1776">
        <v>3000654</v>
      </c>
      <c r="E1658" s="1776">
        <v>5005020</v>
      </c>
      <c r="F1658" s="1776" t="s">
        <v>2269</v>
      </c>
      <c r="G1658" s="1776" t="s">
        <v>2270</v>
      </c>
      <c r="H1658" s="1776">
        <v>93</v>
      </c>
      <c r="I1658" s="1852" t="s">
        <v>992</v>
      </c>
      <c r="J1658" s="1778" t="s">
        <v>10</v>
      </c>
      <c r="K1658" s="1778" t="s">
        <v>60</v>
      </c>
      <c r="L1658" s="1776" t="str">
        <f t="shared" si="1461"/>
        <v>2.3</v>
      </c>
      <c r="M1658" s="1779" t="s">
        <v>62</v>
      </c>
      <c r="N1658" s="1779"/>
      <c r="O1658" s="1853" t="s">
        <v>4081</v>
      </c>
      <c r="P1658" s="1776" t="s">
        <v>65</v>
      </c>
      <c r="Q1658" s="1780">
        <v>1</v>
      </c>
      <c r="R1658" s="396">
        <v>3000</v>
      </c>
      <c r="S1658" s="1776"/>
      <c r="T1658" s="1776"/>
      <c r="U1658" s="1776">
        <v>30</v>
      </c>
      <c r="V1658" s="1776">
        <v>30</v>
      </c>
      <c r="W1658" s="397"/>
      <c r="X1658" s="397"/>
      <c r="Y1658" s="397"/>
      <c r="Z1658" s="397"/>
      <c r="AA1658" s="397"/>
      <c r="AB1658" s="397"/>
      <c r="AC1658" s="397"/>
      <c r="AD1658" s="397"/>
      <c r="AE1658" s="396"/>
      <c r="AF1658" s="398">
        <f t="shared" si="1455"/>
        <v>0</v>
      </c>
      <c r="AG1658" s="398">
        <f t="shared" si="1456"/>
        <v>0</v>
      </c>
      <c r="AH1658" s="398">
        <f t="shared" si="1462"/>
        <v>3000</v>
      </c>
      <c r="AI1658" s="398">
        <f t="shared" si="1457"/>
        <v>3000</v>
      </c>
      <c r="AJ1658" s="398">
        <f t="shared" si="1447"/>
        <v>0</v>
      </c>
      <c r="AK1658" s="398">
        <f t="shared" si="1448"/>
        <v>0</v>
      </c>
      <c r="AL1658" s="398">
        <f t="shared" si="1449"/>
        <v>0</v>
      </c>
      <c r="AM1658" s="398">
        <f t="shared" si="1450"/>
        <v>0</v>
      </c>
      <c r="AN1658" s="398">
        <f t="shared" si="1451"/>
        <v>0</v>
      </c>
      <c r="AO1658" s="398">
        <f t="shared" si="1452"/>
        <v>0</v>
      </c>
      <c r="AP1658" s="398">
        <f t="shared" si="1453"/>
        <v>0</v>
      </c>
      <c r="AQ1658" s="398">
        <f t="shared" si="1454"/>
        <v>0</v>
      </c>
      <c r="AR1658" s="398">
        <f t="shared" si="1463"/>
        <v>6000</v>
      </c>
      <c r="AS1658" s="896" t="s">
        <v>1763</v>
      </c>
      <c r="AU1658" s="896" t="s">
        <v>4071</v>
      </c>
      <c r="AV1658" s="896" t="s">
        <v>4071</v>
      </c>
      <c r="AW1658" s="907">
        <v>46068</v>
      </c>
      <c r="AX1658" s="896" t="s">
        <v>4072</v>
      </c>
      <c r="AY1658" s="907">
        <v>46076</v>
      </c>
      <c r="BA1658" s="1087" t="s">
        <v>4073</v>
      </c>
      <c r="BB1658" s="899" t="s">
        <v>995</v>
      </c>
      <c r="BC1658" s="896" t="s">
        <v>4082</v>
      </c>
      <c r="BD1658" s="896" t="s">
        <v>4083</v>
      </c>
      <c r="BE1658" s="896" t="s">
        <v>4084</v>
      </c>
      <c r="BF1658" s="907">
        <v>46080</v>
      </c>
      <c r="BH1658" s="687"/>
      <c r="BI1658" s="687"/>
      <c r="BK1658" s="687"/>
      <c r="BL1658" s="373"/>
      <c r="BM1658" s="373"/>
      <c r="BN1658" s="687"/>
      <c r="BO1658" s="687"/>
      <c r="BP1658" s="376"/>
      <c r="BQ1658" s="376"/>
      <c r="BR1658" s="376"/>
      <c r="BS1658" s="1247" t="s">
        <v>4156</v>
      </c>
      <c r="BT1658" s="1223" t="s">
        <v>4157</v>
      </c>
      <c r="BU1658" s="1223" t="s">
        <v>4158</v>
      </c>
      <c r="BV1658" s="1264">
        <v>40986913</v>
      </c>
      <c r="BW1658" s="1858">
        <v>10409869136</v>
      </c>
      <c r="BX1658" s="1266" t="s">
        <v>4088</v>
      </c>
      <c r="BY1658" s="758">
        <v>46083</v>
      </c>
      <c r="BZ1658" s="759">
        <v>46142</v>
      </c>
      <c r="CA1658" s="897"/>
      <c r="CB1658" s="897"/>
      <c r="CC1658" s="897"/>
      <c r="CD1658" s="897"/>
      <c r="CE1658" s="897"/>
      <c r="CF1658" s="897"/>
      <c r="CG1658" s="897"/>
      <c r="CH1658" s="897"/>
      <c r="CI1658" s="897"/>
      <c r="CJ1658" s="897"/>
      <c r="CK1658" s="897"/>
      <c r="CL1658" s="897"/>
      <c r="CM1658" s="897"/>
      <c r="CN1658" s="897"/>
      <c r="CO1658" s="897"/>
      <c r="CP1658" s="897"/>
      <c r="CQ1658" s="897"/>
      <c r="CR1658" s="897"/>
      <c r="CS1658" s="897"/>
      <c r="CT1658" s="897">
        <f t="shared" si="1464"/>
        <v>30</v>
      </c>
      <c r="CU1658" s="946">
        <f t="shared" si="1465"/>
        <v>3000</v>
      </c>
      <c r="CV1658" s="897">
        <v>30</v>
      </c>
      <c r="CW1658" s="946">
        <f t="shared" si="1466"/>
        <v>3000</v>
      </c>
      <c r="CX1658" s="897">
        <v>30</v>
      </c>
      <c r="CY1658" s="946">
        <f t="shared" si="1467"/>
        <v>3000</v>
      </c>
      <c r="CZ1658" s="897"/>
      <c r="DA1658" s="897"/>
      <c r="DB1658" s="897"/>
      <c r="DC1658" s="897">
        <f t="shared" si="1468"/>
        <v>30</v>
      </c>
      <c r="DD1658" s="946">
        <f t="shared" si="1469"/>
        <v>3000</v>
      </c>
      <c r="DE1658" s="897">
        <v>30</v>
      </c>
      <c r="DF1658" s="946">
        <f t="shared" si="1444"/>
        <v>3000</v>
      </c>
      <c r="DG1658" s="897">
        <v>30</v>
      </c>
      <c r="DH1658" s="946">
        <f t="shared" si="1470"/>
        <v>3000</v>
      </c>
      <c r="DI1658" s="897"/>
      <c r="DJ1658" s="898"/>
      <c r="DK1658" s="898"/>
      <c r="DL1658" s="898"/>
      <c r="DM1658" s="898"/>
      <c r="DN1658" s="898"/>
      <c r="DO1658" s="898"/>
      <c r="DP1658" s="898"/>
      <c r="DQ1658" s="898"/>
      <c r="DR1658" s="898"/>
      <c r="DS1658" s="898"/>
      <c r="DU1658" s="678">
        <f t="shared" ref="DU1658:DU1721" si="1471">AR1658</f>
        <v>6000</v>
      </c>
      <c r="DV1658" s="651">
        <f t="shared" si="1458"/>
        <v>6000</v>
      </c>
      <c r="DW1658" s="651">
        <f t="shared" si="1459"/>
        <v>6000</v>
      </c>
      <c r="DX1658" s="651">
        <f t="shared" si="1460"/>
        <v>0</v>
      </c>
      <c r="DY1658" s="651">
        <f t="shared" si="1419"/>
        <v>0</v>
      </c>
    </row>
    <row r="1659" spans="1:133" s="896" customFormat="1" ht="225" hidden="1" x14ac:dyDescent="0.25">
      <c r="A1659" s="1776">
        <v>2026</v>
      </c>
      <c r="B1659" s="1776">
        <v>479</v>
      </c>
      <c r="C1659" s="1776" t="s">
        <v>58</v>
      </c>
      <c r="D1659" s="1776">
        <v>3000654</v>
      </c>
      <c r="E1659" s="1776">
        <v>5005020</v>
      </c>
      <c r="F1659" s="1776" t="s">
        <v>2269</v>
      </c>
      <c r="G1659" s="1776" t="s">
        <v>2270</v>
      </c>
      <c r="H1659" s="1776">
        <v>93</v>
      </c>
      <c r="I1659" s="1852" t="s">
        <v>992</v>
      </c>
      <c r="J1659" s="1778" t="s">
        <v>10</v>
      </c>
      <c r="K1659" s="1778" t="s">
        <v>60</v>
      </c>
      <c r="L1659" s="1776" t="str">
        <f t="shared" si="1461"/>
        <v>2.3</v>
      </c>
      <c r="M1659" s="1779" t="s">
        <v>62</v>
      </c>
      <c r="N1659" s="1779"/>
      <c r="O1659" s="1853" t="s">
        <v>4081</v>
      </c>
      <c r="P1659" s="1776" t="s">
        <v>65</v>
      </c>
      <c r="Q1659" s="1780">
        <v>1</v>
      </c>
      <c r="R1659" s="396">
        <v>3000</v>
      </c>
      <c r="S1659" s="1776"/>
      <c r="T1659" s="1776"/>
      <c r="U1659" s="1776">
        <v>30</v>
      </c>
      <c r="V1659" s="1776">
        <v>30</v>
      </c>
      <c r="W1659" s="397"/>
      <c r="X1659" s="397"/>
      <c r="Y1659" s="397"/>
      <c r="Z1659" s="397"/>
      <c r="AA1659" s="397"/>
      <c r="AB1659" s="397"/>
      <c r="AC1659" s="397"/>
      <c r="AD1659" s="397"/>
      <c r="AE1659" s="396"/>
      <c r="AF1659" s="398">
        <f t="shared" si="1455"/>
        <v>0</v>
      </c>
      <c r="AG1659" s="398">
        <f t="shared" si="1456"/>
        <v>0</v>
      </c>
      <c r="AH1659" s="398">
        <f t="shared" si="1462"/>
        <v>3000</v>
      </c>
      <c r="AI1659" s="398">
        <f t="shared" si="1457"/>
        <v>3000</v>
      </c>
      <c r="AJ1659" s="398">
        <f t="shared" si="1447"/>
        <v>0</v>
      </c>
      <c r="AK1659" s="398">
        <f t="shared" si="1448"/>
        <v>0</v>
      </c>
      <c r="AL1659" s="398">
        <f t="shared" si="1449"/>
        <v>0</v>
      </c>
      <c r="AM1659" s="398">
        <f t="shared" si="1450"/>
        <v>0</v>
      </c>
      <c r="AN1659" s="398">
        <f t="shared" si="1451"/>
        <v>0</v>
      </c>
      <c r="AO1659" s="398">
        <f t="shared" si="1452"/>
        <v>0</v>
      </c>
      <c r="AP1659" s="398">
        <f t="shared" si="1453"/>
        <v>0</v>
      </c>
      <c r="AQ1659" s="398">
        <f t="shared" si="1454"/>
        <v>0</v>
      </c>
      <c r="AR1659" s="398">
        <f t="shared" si="1463"/>
        <v>6000</v>
      </c>
      <c r="AS1659" s="896" t="s">
        <v>1763</v>
      </c>
      <c r="AU1659" s="896" t="s">
        <v>4071</v>
      </c>
      <c r="AV1659" s="896" t="s">
        <v>4071</v>
      </c>
      <c r="AW1659" s="907">
        <v>46068</v>
      </c>
      <c r="AX1659" s="896" t="s">
        <v>4072</v>
      </c>
      <c r="AY1659" s="907">
        <v>46076</v>
      </c>
      <c r="BA1659" s="1087" t="s">
        <v>4073</v>
      </c>
      <c r="BB1659" s="899" t="s">
        <v>995</v>
      </c>
      <c r="BC1659" s="896" t="s">
        <v>4082</v>
      </c>
      <c r="BD1659" s="896" t="s">
        <v>4083</v>
      </c>
      <c r="BE1659" s="896" t="s">
        <v>4084</v>
      </c>
      <c r="BF1659" s="907">
        <v>46080</v>
      </c>
      <c r="BH1659" s="687"/>
      <c r="BI1659" s="687"/>
      <c r="BK1659" s="687"/>
      <c r="BL1659" s="373"/>
      <c r="BM1659" s="373"/>
      <c r="BN1659" s="687"/>
      <c r="BO1659" s="687"/>
      <c r="BP1659" s="376"/>
      <c r="BQ1659" s="376"/>
      <c r="BR1659" s="376"/>
      <c r="BS1659" s="1247" t="s">
        <v>2129</v>
      </c>
      <c r="BT1659" s="1223" t="s">
        <v>2659</v>
      </c>
      <c r="BU1659" s="1223" t="s">
        <v>4159</v>
      </c>
      <c r="BV1659" s="1264">
        <v>70862179</v>
      </c>
      <c r="BW1659" s="1858">
        <v>10708621795</v>
      </c>
      <c r="BX1659" s="1266" t="s">
        <v>4088</v>
      </c>
      <c r="BY1659" s="758">
        <v>46083</v>
      </c>
      <c r="BZ1659" s="759">
        <v>46142</v>
      </c>
      <c r="CA1659" s="897"/>
      <c r="CB1659" s="897"/>
      <c r="CC1659" s="897"/>
      <c r="CD1659" s="897"/>
      <c r="CE1659" s="897"/>
      <c r="CF1659" s="897"/>
      <c r="CG1659" s="897"/>
      <c r="CH1659" s="897"/>
      <c r="CI1659" s="897"/>
      <c r="CJ1659" s="897"/>
      <c r="CK1659" s="897"/>
      <c r="CL1659" s="897"/>
      <c r="CM1659" s="897"/>
      <c r="CN1659" s="897"/>
      <c r="CO1659" s="897"/>
      <c r="CP1659" s="897"/>
      <c r="CQ1659" s="897"/>
      <c r="CR1659" s="897"/>
      <c r="CS1659" s="897"/>
      <c r="CT1659" s="897">
        <f t="shared" si="1464"/>
        <v>30</v>
      </c>
      <c r="CU1659" s="946">
        <f t="shared" si="1465"/>
        <v>3000</v>
      </c>
      <c r="CV1659" s="897">
        <v>30</v>
      </c>
      <c r="CW1659" s="946">
        <f t="shared" si="1466"/>
        <v>3000</v>
      </c>
      <c r="CX1659" s="897">
        <v>30</v>
      </c>
      <c r="CY1659" s="946">
        <f t="shared" si="1467"/>
        <v>3000</v>
      </c>
      <c r="CZ1659" s="897"/>
      <c r="DA1659" s="897"/>
      <c r="DB1659" s="897"/>
      <c r="DC1659" s="897">
        <f t="shared" si="1468"/>
        <v>30</v>
      </c>
      <c r="DD1659" s="946">
        <f t="shared" si="1469"/>
        <v>3000</v>
      </c>
      <c r="DE1659" s="897">
        <v>30</v>
      </c>
      <c r="DF1659" s="946">
        <f t="shared" si="1444"/>
        <v>3000</v>
      </c>
      <c r="DG1659" s="897">
        <v>30</v>
      </c>
      <c r="DH1659" s="946">
        <f t="shared" si="1470"/>
        <v>3000</v>
      </c>
      <c r="DI1659" s="897"/>
      <c r="DJ1659" s="898"/>
      <c r="DK1659" s="898"/>
      <c r="DL1659" s="898"/>
      <c r="DM1659" s="898"/>
      <c r="DN1659" s="898"/>
      <c r="DO1659" s="898"/>
      <c r="DP1659" s="898"/>
      <c r="DQ1659" s="898"/>
      <c r="DR1659" s="898"/>
      <c r="DS1659" s="898"/>
      <c r="DU1659" s="678">
        <f t="shared" si="1471"/>
        <v>6000</v>
      </c>
      <c r="DV1659" s="651">
        <f t="shared" si="1458"/>
        <v>6000</v>
      </c>
      <c r="DW1659" s="651">
        <f t="shared" si="1459"/>
        <v>6000</v>
      </c>
      <c r="DX1659" s="651">
        <f t="shared" si="1460"/>
        <v>0</v>
      </c>
      <c r="DY1659" s="651">
        <f t="shared" si="1419"/>
        <v>0</v>
      </c>
    </row>
    <row r="1660" spans="1:133" s="896" customFormat="1" ht="225" hidden="1" x14ac:dyDescent="0.25">
      <c r="A1660" s="1776">
        <v>2026</v>
      </c>
      <c r="B1660" s="1776">
        <v>479</v>
      </c>
      <c r="C1660" s="1776" t="s">
        <v>58</v>
      </c>
      <c r="D1660" s="1776">
        <v>3000654</v>
      </c>
      <c r="E1660" s="1776">
        <v>5005020</v>
      </c>
      <c r="F1660" s="1776" t="s">
        <v>2269</v>
      </c>
      <c r="G1660" s="1776" t="s">
        <v>2270</v>
      </c>
      <c r="H1660" s="1776">
        <v>93</v>
      </c>
      <c r="I1660" s="1852" t="s">
        <v>992</v>
      </c>
      <c r="J1660" s="1778" t="s">
        <v>10</v>
      </c>
      <c r="K1660" s="1778" t="s">
        <v>60</v>
      </c>
      <c r="L1660" s="1776" t="str">
        <f t="shared" si="1461"/>
        <v>2.3</v>
      </c>
      <c r="M1660" s="1779" t="s">
        <v>62</v>
      </c>
      <c r="N1660" s="1779"/>
      <c r="O1660" s="1853" t="s">
        <v>4081</v>
      </c>
      <c r="P1660" s="1776" t="s">
        <v>65</v>
      </c>
      <c r="Q1660" s="1780">
        <v>1</v>
      </c>
      <c r="R1660" s="396">
        <v>3000</v>
      </c>
      <c r="S1660" s="1776"/>
      <c r="T1660" s="1776"/>
      <c r="U1660" s="1776">
        <v>30</v>
      </c>
      <c r="V1660" s="1776">
        <v>30</v>
      </c>
      <c r="W1660" s="397"/>
      <c r="X1660" s="397"/>
      <c r="Y1660" s="397"/>
      <c r="Z1660" s="397"/>
      <c r="AA1660" s="397"/>
      <c r="AB1660" s="397"/>
      <c r="AC1660" s="397"/>
      <c r="AD1660" s="397"/>
      <c r="AE1660" s="396"/>
      <c r="AF1660" s="398">
        <f t="shared" si="1455"/>
        <v>0</v>
      </c>
      <c r="AG1660" s="398">
        <f t="shared" si="1456"/>
        <v>0</v>
      </c>
      <c r="AH1660" s="398">
        <f t="shared" si="1462"/>
        <v>3000</v>
      </c>
      <c r="AI1660" s="398">
        <f t="shared" si="1457"/>
        <v>3000</v>
      </c>
      <c r="AJ1660" s="398">
        <f t="shared" si="1447"/>
        <v>0</v>
      </c>
      <c r="AK1660" s="398">
        <f t="shared" si="1448"/>
        <v>0</v>
      </c>
      <c r="AL1660" s="398">
        <f t="shared" si="1449"/>
        <v>0</v>
      </c>
      <c r="AM1660" s="398">
        <f t="shared" si="1450"/>
        <v>0</v>
      </c>
      <c r="AN1660" s="398">
        <f t="shared" si="1451"/>
        <v>0</v>
      </c>
      <c r="AO1660" s="398">
        <f t="shared" si="1452"/>
        <v>0</v>
      </c>
      <c r="AP1660" s="398">
        <f t="shared" si="1453"/>
        <v>0</v>
      </c>
      <c r="AQ1660" s="398">
        <f t="shared" si="1454"/>
        <v>0</v>
      </c>
      <c r="AR1660" s="398">
        <f t="shared" si="1463"/>
        <v>6000</v>
      </c>
      <c r="AS1660" s="896" t="s">
        <v>1763</v>
      </c>
      <c r="AU1660" s="896" t="s">
        <v>4071</v>
      </c>
      <c r="AV1660" s="896" t="s">
        <v>4071</v>
      </c>
      <c r="AW1660" s="907">
        <v>46068</v>
      </c>
      <c r="AX1660" s="896" t="s">
        <v>4072</v>
      </c>
      <c r="AY1660" s="907">
        <v>46076</v>
      </c>
      <c r="BA1660" s="1087" t="s">
        <v>4073</v>
      </c>
      <c r="BB1660" s="899" t="s">
        <v>995</v>
      </c>
      <c r="BC1660" s="896" t="s">
        <v>4082</v>
      </c>
      <c r="BD1660" s="896" t="s">
        <v>4083</v>
      </c>
      <c r="BE1660" s="896" t="s">
        <v>4084</v>
      </c>
      <c r="BF1660" s="907">
        <v>46080</v>
      </c>
      <c r="BH1660" s="687"/>
      <c r="BI1660" s="687"/>
      <c r="BK1660" s="687"/>
      <c r="BL1660" s="373"/>
      <c r="BM1660" s="373"/>
      <c r="BN1660" s="687"/>
      <c r="BO1660" s="687"/>
      <c r="BP1660" s="376"/>
      <c r="BQ1660" s="376"/>
      <c r="BR1660" s="376"/>
      <c r="BS1660" s="1247" t="s">
        <v>2129</v>
      </c>
      <c r="BT1660" s="1223" t="s">
        <v>1070</v>
      </c>
      <c r="BU1660" s="1223" t="s">
        <v>4160</v>
      </c>
      <c r="BV1660" s="1264">
        <v>74957448</v>
      </c>
      <c r="BW1660" s="1858">
        <v>10749574483</v>
      </c>
      <c r="BX1660" s="1266" t="s">
        <v>4088</v>
      </c>
      <c r="BY1660" s="758">
        <v>46083</v>
      </c>
      <c r="BZ1660" s="759">
        <v>46142</v>
      </c>
      <c r="CA1660" s="897"/>
      <c r="CB1660" s="897"/>
      <c r="CC1660" s="897"/>
      <c r="CD1660" s="897"/>
      <c r="CE1660" s="897"/>
      <c r="CF1660" s="897"/>
      <c r="CG1660" s="897"/>
      <c r="CH1660" s="897"/>
      <c r="CI1660" s="897"/>
      <c r="CJ1660" s="897"/>
      <c r="CK1660" s="897"/>
      <c r="CL1660" s="897"/>
      <c r="CM1660" s="897"/>
      <c r="CN1660" s="897"/>
      <c r="CO1660" s="897"/>
      <c r="CP1660" s="897"/>
      <c r="CQ1660" s="897"/>
      <c r="CR1660" s="897"/>
      <c r="CS1660" s="897"/>
      <c r="CT1660" s="897">
        <f t="shared" si="1464"/>
        <v>30</v>
      </c>
      <c r="CU1660" s="946">
        <f t="shared" si="1465"/>
        <v>3000</v>
      </c>
      <c r="CV1660" s="897">
        <v>30</v>
      </c>
      <c r="CW1660" s="946">
        <f t="shared" si="1466"/>
        <v>3000</v>
      </c>
      <c r="CX1660" s="897">
        <v>30</v>
      </c>
      <c r="CY1660" s="946">
        <f t="shared" si="1467"/>
        <v>3000</v>
      </c>
      <c r="CZ1660" s="897"/>
      <c r="DA1660" s="897"/>
      <c r="DB1660" s="897"/>
      <c r="DC1660" s="897">
        <f t="shared" si="1468"/>
        <v>30</v>
      </c>
      <c r="DD1660" s="946">
        <f t="shared" si="1469"/>
        <v>3000</v>
      </c>
      <c r="DE1660" s="897">
        <v>30</v>
      </c>
      <c r="DF1660" s="946">
        <f t="shared" si="1444"/>
        <v>3000</v>
      </c>
      <c r="DG1660" s="897">
        <v>30</v>
      </c>
      <c r="DH1660" s="946">
        <f t="shared" si="1470"/>
        <v>3000</v>
      </c>
      <c r="DI1660" s="897"/>
      <c r="DJ1660" s="898"/>
      <c r="DK1660" s="898"/>
      <c r="DL1660" s="898"/>
      <c r="DM1660" s="898"/>
      <c r="DN1660" s="898"/>
      <c r="DO1660" s="898"/>
      <c r="DP1660" s="898"/>
      <c r="DQ1660" s="898"/>
      <c r="DR1660" s="898"/>
      <c r="DS1660" s="898"/>
      <c r="DU1660" s="678">
        <f t="shared" si="1471"/>
        <v>6000</v>
      </c>
      <c r="DV1660" s="651">
        <f t="shared" si="1458"/>
        <v>6000</v>
      </c>
      <c r="DW1660" s="651">
        <f t="shared" si="1459"/>
        <v>6000</v>
      </c>
      <c r="DX1660" s="651">
        <f t="shared" si="1460"/>
        <v>0</v>
      </c>
      <c r="DY1660" s="651">
        <f t="shared" si="1419"/>
        <v>0</v>
      </c>
    </row>
    <row r="1661" spans="1:133" s="896" customFormat="1" ht="225" hidden="1" x14ac:dyDescent="0.25">
      <c r="A1661" s="1776">
        <v>2026</v>
      </c>
      <c r="B1661" s="1776">
        <v>479</v>
      </c>
      <c r="C1661" s="1776" t="s">
        <v>58</v>
      </c>
      <c r="D1661" s="1776">
        <v>3000654</v>
      </c>
      <c r="E1661" s="1776">
        <v>5005020</v>
      </c>
      <c r="F1661" s="1776" t="s">
        <v>2269</v>
      </c>
      <c r="G1661" s="1776" t="s">
        <v>2270</v>
      </c>
      <c r="H1661" s="1776">
        <v>93</v>
      </c>
      <c r="I1661" s="1852" t="s">
        <v>992</v>
      </c>
      <c r="J1661" s="1778" t="s">
        <v>10</v>
      </c>
      <c r="K1661" s="1778" t="s">
        <v>60</v>
      </c>
      <c r="L1661" s="1776" t="str">
        <f t="shared" si="1461"/>
        <v>2.3</v>
      </c>
      <c r="M1661" s="1779" t="s">
        <v>62</v>
      </c>
      <c r="N1661" s="1779"/>
      <c r="O1661" s="1853" t="s">
        <v>4081</v>
      </c>
      <c r="P1661" s="1776" t="s">
        <v>65</v>
      </c>
      <c r="Q1661" s="1780">
        <v>1</v>
      </c>
      <c r="R1661" s="396">
        <v>3000</v>
      </c>
      <c r="S1661" s="1776"/>
      <c r="T1661" s="1776"/>
      <c r="U1661" s="1776">
        <v>30</v>
      </c>
      <c r="V1661" s="1776">
        <v>30</v>
      </c>
      <c r="W1661" s="397"/>
      <c r="X1661" s="397"/>
      <c r="Y1661" s="397"/>
      <c r="Z1661" s="397"/>
      <c r="AA1661" s="397"/>
      <c r="AB1661" s="397"/>
      <c r="AC1661" s="397"/>
      <c r="AD1661" s="397"/>
      <c r="AE1661" s="396"/>
      <c r="AF1661" s="398">
        <f t="shared" si="1455"/>
        <v>0</v>
      </c>
      <c r="AG1661" s="398">
        <f t="shared" si="1456"/>
        <v>0</v>
      </c>
      <c r="AH1661" s="398">
        <f t="shared" si="1462"/>
        <v>3000</v>
      </c>
      <c r="AI1661" s="398">
        <f t="shared" si="1457"/>
        <v>3000</v>
      </c>
      <c r="AJ1661" s="398">
        <f t="shared" si="1447"/>
        <v>0</v>
      </c>
      <c r="AK1661" s="398">
        <f t="shared" si="1448"/>
        <v>0</v>
      </c>
      <c r="AL1661" s="398">
        <f t="shared" si="1449"/>
        <v>0</v>
      </c>
      <c r="AM1661" s="398">
        <f t="shared" si="1450"/>
        <v>0</v>
      </c>
      <c r="AN1661" s="398">
        <f t="shared" si="1451"/>
        <v>0</v>
      </c>
      <c r="AO1661" s="398">
        <f t="shared" si="1452"/>
        <v>0</v>
      </c>
      <c r="AP1661" s="398">
        <f t="shared" si="1453"/>
        <v>0</v>
      </c>
      <c r="AQ1661" s="398">
        <f t="shared" si="1454"/>
        <v>0</v>
      </c>
      <c r="AR1661" s="398">
        <f t="shared" si="1463"/>
        <v>6000</v>
      </c>
      <c r="AS1661" s="896" t="s">
        <v>1763</v>
      </c>
      <c r="AU1661" s="896" t="s">
        <v>4071</v>
      </c>
      <c r="AV1661" s="896" t="s">
        <v>4071</v>
      </c>
      <c r="AW1661" s="907">
        <v>46068</v>
      </c>
      <c r="AX1661" s="896" t="s">
        <v>4072</v>
      </c>
      <c r="AY1661" s="907">
        <v>46076</v>
      </c>
      <c r="BA1661" s="1087" t="s">
        <v>4073</v>
      </c>
      <c r="BB1661" s="899" t="s">
        <v>995</v>
      </c>
      <c r="BC1661" s="896" t="s">
        <v>4082</v>
      </c>
      <c r="BD1661" s="896" t="s">
        <v>4083</v>
      </c>
      <c r="BE1661" s="896" t="s">
        <v>4084</v>
      </c>
      <c r="BF1661" s="907">
        <v>46080</v>
      </c>
      <c r="BH1661" s="687"/>
      <c r="BI1661" s="687"/>
      <c r="BK1661" s="687"/>
      <c r="BL1661" s="373"/>
      <c r="BM1661" s="373"/>
      <c r="BN1661" s="687"/>
      <c r="BO1661" s="687"/>
      <c r="BP1661" s="376"/>
      <c r="BQ1661" s="376"/>
      <c r="BR1661" s="376"/>
      <c r="BS1661" s="1247" t="s">
        <v>1283</v>
      </c>
      <c r="BT1661" s="1223" t="s">
        <v>2174</v>
      </c>
      <c r="BU1661" s="1223" t="s">
        <v>4161</v>
      </c>
      <c r="BV1661" s="1264">
        <v>76083034</v>
      </c>
      <c r="BW1661" s="1858">
        <v>10760830343</v>
      </c>
      <c r="BX1661" s="1266" t="s">
        <v>4088</v>
      </c>
      <c r="BY1661" s="758">
        <v>46083</v>
      </c>
      <c r="BZ1661" s="759">
        <v>46142</v>
      </c>
      <c r="CA1661" s="897"/>
      <c r="CB1661" s="897"/>
      <c r="CC1661" s="897"/>
      <c r="CD1661" s="897"/>
      <c r="CE1661" s="897"/>
      <c r="CF1661" s="897"/>
      <c r="CG1661" s="897"/>
      <c r="CH1661" s="897"/>
      <c r="CI1661" s="897"/>
      <c r="CJ1661" s="897"/>
      <c r="CK1661" s="897"/>
      <c r="CL1661" s="897"/>
      <c r="CM1661" s="897"/>
      <c r="CN1661" s="897"/>
      <c r="CO1661" s="897"/>
      <c r="CP1661" s="897"/>
      <c r="CQ1661" s="897"/>
      <c r="CR1661" s="897"/>
      <c r="CS1661" s="897"/>
      <c r="CT1661" s="897">
        <f t="shared" si="1464"/>
        <v>30</v>
      </c>
      <c r="CU1661" s="946">
        <f t="shared" si="1465"/>
        <v>3000</v>
      </c>
      <c r="CV1661" s="897">
        <v>30</v>
      </c>
      <c r="CW1661" s="946">
        <f t="shared" si="1466"/>
        <v>3000</v>
      </c>
      <c r="CX1661" s="897">
        <v>30</v>
      </c>
      <c r="CY1661" s="946">
        <f t="shared" si="1467"/>
        <v>3000</v>
      </c>
      <c r="CZ1661" s="897"/>
      <c r="DA1661" s="897"/>
      <c r="DB1661" s="897"/>
      <c r="DC1661" s="897">
        <f t="shared" si="1468"/>
        <v>30</v>
      </c>
      <c r="DD1661" s="946">
        <f t="shared" si="1469"/>
        <v>3000</v>
      </c>
      <c r="DE1661" s="897">
        <v>30</v>
      </c>
      <c r="DF1661" s="946">
        <f t="shared" si="1444"/>
        <v>3000</v>
      </c>
      <c r="DG1661" s="897">
        <v>30</v>
      </c>
      <c r="DH1661" s="946">
        <f t="shared" si="1470"/>
        <v>3000</v>
      </c>
      <c r="DI1661" s="897"/>
      <c r="DJ1661" s="898"/>
      <c r="DK1661" s="898"/>
      <c r="DL1661" s="898"/>
      <c r="DM1661" s="898"/>
      <c r="DN1661" s="898"/>
      <c r="DO1661" s="898"/>
      <c r="DP1661" s="898"/>
      <c r="DQ1661" s="898"/>
      <c r="DR1661" s="898"/>
      <c r="DS1661" s="898"/>
      <c r="DU1661" s="678">
        <f t="shared" si="1471"/>
        <v>6000</v>
      </c>
      <c r="DV1661" s="651">
        <f t="shared" si="1458"/>
        <v>6000</v>
      </c>
      <c r="DW1661" s="651">
        <f t="shared" si="1459"/>
        <v>6000</v>
      </c>
      <c r="DX1661" s="651">
        <f t="shared" si="1460"/>
        <v>0</v>
      </c>
      <c r="DY1661" s="651">
        <f t="shared" si="1419"/>
        <v>0</v>
      </c>
    </row>
    <row r="1662" spans="1:133" s="896" customFormat="1" ht="225" hidden="1" x14ac:dyDescent="0.25">
      <c r="A1662" s="1776">
        <v>2026</v>
      </c>
      <c r="B1662" s="1776">
        <v>479</v>
      </c>
      <c r="C1662" s="1776" t="s">
        <v>58</v>
      </c>
      <c r="D1662" s="1776">
        <v>3000654</v>
      </c>
      <c r="E1662" s="1776">
        <v>5005020</v>
      </c>
      <c r="F1662" s="1776" t="s">
        <v>2269</v>
      </c>
      <c r="G1662" s="1776" t="s">
        <v>2270</v>
      </c>
      <c r="H1662" s="1776">
        <v>93</v>
      </c>
      <c r="I1662" s="1852" t="s">
        <v>992</v>
      </c>
      <c r="J1662" s="1778" t="s">
        <v>10</v>
      </c>
      <c r="K1662" s="1778" t="s">
        <v>60</v>
      </c>
      <c r="L1662" s="1776" t="str">
        <f t="shared" si="1461"/>
        <v>2.3</v>
      </c>
      <c r="M1662" s="1779" t="s">
        <v>62</v>
      </c>
      <c r="N1662" s="1779"/>
      <c r="O1662" s="1853" t="s">
        <v>4081</v>
      </c>
      <c r="P1662" s="1776" t="s">
        <v>65</v>
      </c>
      <c r="Q1662" s="1780">
        <v>1</v>
      </c>
      <c r="R1662" s="396">
        <v>3000</v>
      </c>
      <c r="S1662" s="1776"/>
      <c r="T1662" s="1776"/>
      <c r="U1662" s="1776">
        <v>30</v>
      </c>
      <c r="V1662" s="1776">
        <v>30</v>
      </c>
      <c r="W1662" s="397"/>
      <c r="X1662" s="397"/>
      <c r="Y1662" s="397"/>
      <c r="Z1662" s="397"/>
      <c r="AA1662" s="397"/>
      <c r="AB1662" s="397"/>
      <c r="AC1662" s="397"/>
      <c r="AD1662" s="397"/>
      <c r="AE1662" s="396"/>
      <c r="AF1662" s="398">
        <f t="shared" si="1455"/>
        <v>0</v>
      </c>
      <c r="AG1662" s="398">
        <f t="shared" si="1456"/>
        <v>0</v>
      </c>
      <c r="AH1662" s="398">
        <f t="shared" si="1462"/>
        <v>3000</v>
      </c>
      <c r="AI1662" s="398">
        <f t="shared" si="1457"/>
        <v>3000</v>
      </c>
      <c r="AJ1662" s="398">
        <f t="shared" si="1447"/>
        <v>0</v>
      </c>
      <c r="AK1662" s="398">
        <f t="shared" si="1448"/>
        <v>0</v>
      </c>
      <c r="AL1662" s="398">
        <f t="shared" si="1449"/>
        <v>0</v>
      </c>
      <c r="AM1662" s="398">
        <f t="shared" si="1450"/>
        <v>0</v>
      </c>
      <c r="AN1662" s="398">
        <f t="shared" si="1451"/>
        <v>0</v>
      </c>
      <c r="AO1662" s="398">
        <f t="shared" si="1452"/>
        <v>0</v>
      </c>
      <c r="AP1662" s="398">
        <f t="shared" si="1453"/>
        <v>0</v>
      </c>
      <c r="AQ1662" s="398">
        <f t="shared" si="1454"/>
        <v>0</v>
      </c>
      <c r="AR1662" s="398">
        <f t="shared" si="1463"/>
        <v>6000</v>
      </c>
      <c r="AS1662" s="896" t="s">
        <v>1763</v>
      </c>
      <c r="AU1662" s="896" t="s">
        <v>4071</v>
      </c>
      <c r="AV1662" s="896" t="s">
        <v>4071</v>
      </c>
      <c r="AW1662" s="907">
        <v>46068</v>
      </c>
      <c r="AX1662" s="896" t="s">
        <v>4072</v>
      </c>
      <c r="AY1662" s="907">
        <v>46076</v>
      </c>
      <c r="BA1662" s="1087" t="s">
        <v>4073</v>
      </c>
      <c r="BB1662" s="899" t="s">
        <v>995</v>
      </c>
      <c r="BC1662" s="896" t="s">
        <v>4082</v>
      </c>
      <c r="BD1662" s="896" t="s">
        <v>4083</v>
      </c>
      <c r="BE1662" s="896" t="s">
        <v>4084</v>
      </c>
      <c r="BF1662" s="907">
        <v>46080</v>
      </c>
      <c r="BH1662" s="687"/>
      <c r="BI1662" s="2841"/>
      <c r="BK1662" s="687"/>
      <c r="BL1662" s="373"/>
      <c r="BM1662" s="373"/>
      <c r="BN1662" s="687"/>
      <c r="BO1662" s="687"/>
      <c r="BP1662" s="376"/>
      <c r="BQ1662" s="2844"/>
      <c r="BR1662" s="2844"/>
      <c r="BS1662" s="2847" t="s">
        <v>2266</v>
      </c>
      <c r="BT1662" s="2846" t="s">
        <v>2267</v>
      </c>
      <c r="BU1662" s="1223" t="s">
        <v>4162</v>
      </c>
      <c r="BV1662" s="1264">
        <v>77145990</v>
      </c>
      <c r="BW1662" s="1858">
        <v>10771459906</v>
      </c>
      <c r="BX1662" s="1266" t="s">
        <v>4088</v>
      </c>
      <c r="BY1662" s="758">
        <v>46083</v>
      </c>
      <c r="BZ1662" s="759">
        <v>46142</v>
      </c>
      <c r="CA1662" s="897"/>
      <c r="CB1662" s="897"/>
      <c r="CC1662" s="897"/>
      <c r="CD1662" s="897"/>
      <c r="CE1662" s="897"/>
      <c r="CF1662" s="897"/>
      <c r="CG1662" s="897"/>
      <c r="CH1662" s="897"/>
      <c r="CI1662" s="897"/>
      <c r="CJ1662" s="897"/>
      <c r="CK1662" s="897"/>
      <c r="CL1662" s="897"/>
      <c r="CM1662" s="897"/>
      <c r="CN1662" s="897"/>
      <c r="CO1662" s="897"/>
      <c r="CP1662" s="897"/>
      <c r="CQ1662" s="897"/>
      <c r="CR1662" s="897"/>
      <c r="CS1662" s="897"/>
      <c r="CT1662" s="897">
        <f t="shared" si="1464"/>
        <v>30</v>
      </c>
      <c r="CU1662" s="946">
        <f t="shared" si="1465"/>
        <v>3000</v>
      </c>
      <c r="CV1662" s="897">
        <v>30</v>
      </c>
      <c r="CW1662" s="946">
        <f t="shared" si="1466"/>
        <v>3000</v>
      </c>
      <c r="CX1662" s="897">
        <v>30</v>
      </c>
      <c r="CY1662" s="946">
        <f t="shared" si="1467"/>
        <v>3000</v>
      </c>
      <c r="CZ1662" s="897"/>
      <c r="DA1662" s="897"/>
      <c r="DB1662" s="897"/>
      <c r="DC1662" s="897">
        <f t="shared" si="1468"/>
        <v>30</v>
      </c>
      <c r="DD1662" s="946">
        <f t="shared" si="1469"/>
        <v>3000</v>
      </c>
      <c r="DE1662" s="897">
        <v>30</v>
      </c>
      <c r="DF1662" s="946">
        <f t="shared" si="1444"/>
        <v>3000</v>
      </c>
      <c r="DG1662" s="897">
        <v>30</v>
      </c>
      <c r="DH1662" s="946">
        <f t="shared" si="1470"/>
        <v>3000</v>
      </c>
      <c r="DI1662" s="897"/>
      <c r="DJ1662" s="898"/>
      <c r="DK1662" s="898"/>
      <c r="DL1662" s="898"/>
      <c r="DM1662" s="898"/>
      <c r="DN1662" s="898"/>
      <c r="DO1662" s="898"/>
      <c r="DP1662" s="898"/>
      <c r="DQ1662" s="898"/>
      <c r="DR1662" s="898"/>
      <c r="DS1662" s="898"/>
      <c r="DU1662" s="678">
        <f t="shared" si="1471"/>
        <v>6000</v>
      </c>
      <c r="DV1662" s="651">
        <f t="shared" si="1458"/>
        <v>6000</v>
      </c>
      <c r="DW1662" s="651">
        <f t="shared" si="1459"/>
        <v>6000</v>
      </c>
      <c r="DX1662" s="651">
        <f t="shared" si="1460"/>
        <v>0</v>
      </c>
      <c r="DY1662" s="651">
        <f t="shared" si="1419"/>
        <v>0</v>
      </c>
    </row>
    <row r="1663" spans="1:133" s="896" customFormat="1" ht="225" hidden="1" x14ac:dyDescent="0.25">
      <c r="A1663" s="1776">
        <v>2026</v>
      </c>
      <c r="B1663" s="1776">
        <v>479</v>
      </c>
      <c r="C1663" s="1776" t="s">
        <v>58</v>
      </c>
      <c r="D1663" s="1776">
        <v>3000654</v>
      </c>
      <c r="E1663" s="1776">
        <v>5005020</v>
      </c>
      <c r="F1663" s="1776" t="s">
        <v>2269</v>
      </c>
      <c r="G1663" s="1776" t="s">
        <v>2270</v>
      </c>
      <c r="H1663" s="1776">
        <v>93</v>
      </c>
      <c r="I1663" s="1852" t="s">
        <v>992</v>
      </c>
      <c r="J1663" s="1778" t="s">
        <v>10</v>
      </c>
      <c r="K1663" s="1778" t="s">
        <v>60</v>
      </c>
      <c r="L1663" s="1776" t="str">
        <f t="shared" si="1461"/>
        <v>2.3</v>
      </c>
      <c r="M1663" s="1779" t="s">
        <v>62</v>
      </c>
      <c r="N1663" s="1779"/>
      <c r="O1663" s="1853" t="s">
        <v>4081</v>
      </c>
      <c r="P1663" s="1776" t="s">
        <v>65</v>
      </c>
      <c r="Q1663" s="1780">
        <v>1</v>
      </c>
      <c r="R1663" s="396">
        <v>3000</v>
      </c>
      <c r="S1663" s="1776"/>
      <c r="T1663" s="1776"/>
      <c r="U1663" s="1776">
        <v>30</v>
      </c>
      <c r="V1663" s="1776">
        <v>30</v>
      </c>
      <c r="W1663" s="397"/>
      <c r="X1663" s="397"/>
      <c r="Y1663" s="397"/>
      <c r="Z1663" s="397"/>
      <c r="AA1663" s="397"/>
      <c r="AB1663" s="397"/>
      <c r="AC1663" s="397"/>
      <c r="AD1663" s="397"/>
      <c r="AE1663" s="396"/>
      <c r="AF1663" s="398">
        <f t="shared" si="1455"/>
        <v>0</v>
      </c>
      <c r="AG1663" s="398">
        <f t="shared" si="1456"/>
        <v>0</v>
      </c>
      <c r="AH1663" s="398">
        <f t="shared" si="1462"/>
        <v>3000</v>
      </c>
      <c r="AI1663" s="398">
        <f t="shared" si="1457"/>
        <v>3000</v>
      </c>
      <c r="AJ1663" s="398">
        <f t="shared" si="1447"/>
        <v>0</v>
      </c>
      <c r="AK1663" s="398">
        <f t="shared" si="1448"/>
        <v>0</v>
      </c>
      <c r="AL1663" s="398">
        <f t="shared" si="1449"/>
        <v>0</v>
      </c>
      <c r="AM1663" s="398">
        <f t="shared" si="1450"/>
        <v>0</v>
      </c>
      <c r="AN1663" s="398">
        <f t="shared" si="1451"/>
        <v>0</v>
      </c>
      <c r="AO1663" s="398">
        <f t="shared" si="1452"/>
        <v>0</v>
      </c>
      <c r="AP1663" s="398">
        <f t="shared" si="1453"/>
        <v>0</v>
      </c>
      <c r="AQ1663" s="398">
        <f t="shared" si="1454"/>
        <v>0</v>
      </c>
      <c r="AR1663" s="398">
        <f t="shared" si="1463"/>
        <v>6000</v>
      </c>
      <c r="AS1663" s="896" t="s">
        <v>1763</v>
      </c>
      <c r="AU1663" s="896" t="s">
        <v>4071</v>
      </c>
      <c r="AV1663" s="896" t="s">
        <v>4071</v>
      </c>
      <c r="AW1663" s="907">
        <v>46068</v>
      </c>
      <c r="AX1663" s="896" t="s">
        <v>4072</v>
      </c>
      <c r="AY1663" s="907">
        <v>46076</v>
      </c>
      <c r="BA1663" s="1087" t="s">
        <v>4073</v>
      </c>
      <c r="BB1663" s="899" t="s">
        <v>995</v>
      </c>
      <c r="BC1663" s="896" t="s">
        <v>4082</v>
      </c>
      <c r="BD1663" s="896" t="s">
        <v>4083</v>
      </c>
      <c r="BE1663" s="896" t="s">
        <v>4084</v>
      </c>
      <c r="BF1663" s="907">
        <v>46080</v>
      </c>
      <c r="BH1663" s="687"/>
      <c r="BI1663" s="687"/>
      <c r="BK1663" s="687"/>
      <c r="BL1663" s="373"/>
      <c r="BM1663" s="373"/>
      <c r="BN1663" s="687"/>
      <c r="BO1663" s="687"/>
      <c r="BP1663" s="376"/>
      <c r="BQ1663" s="376"/>
      <c r="BR1663" s="376"/>
      <c r="BS1663" s="1247" t="s">
        <v>4163</v>
      </c>
      <c r="BT1663" s="1223" t="s">
        <v>1343</v>
      </c>
      <c r="BU1663" s="1223" t="s">
        <v>4164</v>
      </c>
      <c r="BV1663" s="1264">
        <v>41781595</v>
      </c>
      <c r="BW1663" s="1858">
        <v>10417815959</v>
      </c>
      <c r="BX1663" s="1266" t="s">
        <v>4088</v>
      </c>
      <c r="BY1663" s="758">
        <v>46083</v>
      </c>
      <c r="BZ1663" s="759">
        <v>46142</v>
      </c>
      <c r="CA1663" s="897"/>
      <c r="CB1663" s="897"/>
      <c r="CC1663" s="897"/>
      <c r="CD1663" s="897"/>
      <c r="CE1663" s="897"/>
      <c r="CF1663" s="897"/>
      <c r="CG1663" s="897"/>
      <c r="CH1663" s="897"/>
      <c r="CI1663" s="897"/>
      <c r="CJ1663" s="897"/>
      <c r="CK1663" s="897"/>
      <c r="CL1663" s="897"/>
      <c r="CM1663" s="897"/>
      <c r="CN1663" s="897"/>
      <c r="CO1663" s="897"/>
      <c r="CP1663" s="897"/>
      <c r="CQ1663" s="897"/>
      <c r="CR1663" s="897"/>
      <c r="CS1663" s="897"/>
      <c r="CT1663" s="897">
        <f t="shared" si="1464"/>
        <v>30</v>
      </c>
      <c r="CU1663" s="946">
        <f t="shared" si="1465"/>
        <v>3000</v>
      </c>
      <c r="CV1663" s="897">
        <v>30</v>
      </c>
      <c r="CW1663" s="946">
        <f t="shared" si="1466"/>
        <v>3000</v>
      </c>
      <c r="CX1663" s="897">
        <v>30</v>
      </c>
      <c r="CY1663" s="946">
        <f t="shared" si="1467"/>
        <v>3000</v>
      </c>
      <c r="CZ1663" s="897"/>
      <c r="DA1663" s="897"/>
      <c r="DB1663" s="897"/>
      <c r="DC1663" s="897">
        <f t="shared" si="1468"/>
        <v>30</v>
      </c>
      <c r="DD1663" s="946">
        <f t="shared" si="1469"/>
        <v>3000</v>
      </c>
      <c r="DE1663" s="897">
        <v>30</v>
      </c>
      <c r="DF1663" s="946">
        <f t="shared" ref="DF1663:DF1694" si="1472">(R1663/30*DE1663)*Q1663</f>
        <v>3000</v>
      </c>
      <c r="DG1663" s="897">
        <v>30</v>
      </c>
      <c r="DH1663" s="946">
        <f t="shared" si="1470"/>
        <v>3000</v>
      </c>
      <c r="DI1663" s="897"/>
      <c r="DJ1663" s="898"/>
      <c r="DK1663" s="898"/>
      <c r="DL1663" s="898"/>
      <c r="DM1663" s="898"/>
      <c r="DN1663" s="898"/>
      <c r="DO1663" s="898"/>
      <c r="DP1663" s="898"/>
      <c r="DQ1663" s="898"/>
      <c r="DR1663" s="898"/>
      <c r="DS1663" s="898"/>
      <c r="DU1663" s="678">
        <f t="shared" si="1471"/>
        <v>6000</v>
      </c>
      <c r="DV1663" s="651">
        <f t="shared" si="1458"/>
        <v>6000</v>
      </c>
      <c r="DW1663" s="651">
        <f t="shared" si="1459"/>
        <v>6000</v>
      </c>
      <c r="DX1663" s="651">
        <f t="shared" si="1460"/>
        <v>0</v>
      </c>
      <c r="DY1663" s="651">
        <f t="shared" ref="DY1663:DY1726" si="1473">DU1663-DW1663</f>
        <v>0</v>
      </c>
    </row>
    <row r="1664" spans="1:133" s="896" customFormat="1" ht="225" hidden="1" x14ac:dyDescent="0.25">
      <c r="A1664" s="1776">
        <v>2026</v>
      </c>
      <c r="B1664" s="1776">
        <v>479</v>
      </c>
      <c r="C1664" s="1776" t="s">
        <v>58</v>
      </c>
      <c r="D1664" s="1776">
        <v>3000654</v>
      </c>
      <c r="E1664" s="1776">
        <v>5005020</v>
      </c>
      <c r="F1664" s="1776" t="s">
        <v>2269</v>
      </c>
      <c r="G1664" s="1776" t="s">
        <v>2270</v>
      </c>
      <c r="H1664" s="1776">
        <v>93</v>
      </c>
      <c r="I1664" s="1852" t="s">
        <v>992</v>
      </c>
      <c r="J1664" s="1778" t="s">
        <v>10</v>
      </c>
      <c r="K1664" s="1778" t="s">
        <v>60</v>
      </c>
      <c r="L1664" s="1776" t="str">
        <f t="shared" si="1461"/>
        <v>2.3</v>
      </c>
      <c r="M1664" s="1779" t="s">
        <v>62</v>
      </c>
      <c r="N1664" s="1779"/>
      <c r="O1664" s="1853" t="s">
        <v>4081</v>
      </c>
      <c r="P1664" s="1776" t="s">
        <v>65</v>
      </c>
      <c r="Q1664" s="1780">
        <v>1</v>
      </c>
      <c r="R1664" s="396">
        <v>3000</v>
      </c>
      <c r="S1664" s="1776"/>
      <c r="T1664" s="1776"/>
      <c r="U1664" s="1776">
        <v>30</v>
      </c>
      <c r="V1664" s="1776">
        <v>30</v>
      </c>
      <c r="W1664" s="397"/>
      <c r="X1664" s="397"/>
      <c r="Y1664" s="397"/>
      <c r="Z1664" s="397"/>
      <c r="AA1664" s="397"/>
      <c r="AB1664" s="397"/>
      <c r="AC1664" s="397"/>
      <c r="AD1664" s="397"/>
      <c r="AE1664" s="396"/>
      <c r="AF1664" s="398">
        <f t="shared" si="1455"/>
        <v>0</v>
      </c>
      <c r="AG1664" s="398">
        <f t="shared" si="1456"/>
        <v>0</v>
      </c>
      <c r="AH1664" s="398">
        <f t="shared" si="1462"/>
        <v>3000</v>
      </c>
      <c r="AI1664" s="398">
        <f t="shared" si="1457"/>
        <v>3000</v>
      </c>
      <c r="AJ1664" s="398">
        <f t="shared" si="1447"/>
        <v>0</v>
      </c>
      <c r="AK1664" s="398">
        <f t="shared" si="1448"/>
        <v>0</v>
      </c>
      <c r="AL1664" s="398">
        <f t="shared" si="1449"/>
        <v>0</v>
      </c>
      <c r="AM1664" s="398">
        <f t="shared" si="1450"/>
        <v>0</v>
      </c>
      <c r="AN1664" s="398">
        <f t="shared" si="1451"/>
        <v>0</v>
      </c>
      <c r="AO1664" s="398">
        <f t="shared" si="1452"/>
        <v>0</v>
      </c>
      <c r="AP1664" s="398">
        <f t="shared" si="1453"/>
        <v>0</v>
      </c>
      <c r="AQ1664" s="398">
        <f t="shared" si="1454"/>
        <v>0</v>
      </c>
      <c r="AR1664" s="398">
        <f t="shared" si="1463"/>
        <v>6000</v>
      </c>
      <c r="AS1664" s="896" t="s">
        <v>1763</v>
      </c>
      <c r="AU1664" s="896" t="s">
        <v>4071</v>
      </c>
      <c r="AV1664" s="896" t="s">
        <v>4071</v>
      </c>
      <c r="AW1664" s="907">
        <v>46068</v>
      </c>
      <c r="AX1664" s="896" t="s">
        <v>4072</v>
      </c>
      <c r="AY1664" s="907">
        <v>46076</v>
      </c>
      <c r="BA1664" s="1087" t="s">
        <v>4073</v>
      </c>
      <c r="BB1664" s="899" t="s">
        <v>995</v>
      </c>
      <c r="BC1664" s="896" t="s">
        <v>4082</v>
      </c>
      <c r="BD1664" s="896" t="s">
        <v>4083</v>
      </c>
      <c r="BE1664" s="896" t="s">
        <v>4084</v>
      </c>
      <c r="BF1664" s="907">
        <v>46080</v>
      </c>
      <c r="BH1664" s="687"/>
      <c r="BI1664" s="687"/>
      <c r="BK1664" s="687"/>
      <c r="BL1664" s="373"/>
      <c r="BM1664" s="373"/>
      <c r="BN1664" s="687"/>
      <c r="BO1664" s="687"/>
      <c r="BP1664" s="376"/>
      <c r="BQ1664" s="376"/>
      <c r="BR1664" s="376"/>
      <c r="BS1664" s="1247" t="s">
        <v>4165</v>
      </c>
      <c r="BT1664" s="1223" t="s">
        <v>2532</v>
      </c>
      <c r="BU1664" s="1223" t="s">
        <v>4166</v>
      </c>
      <c r="BV1664" s="1264">
        <v>70272688</v>
      </c>
      <c r="BW1664" s="1858">
        <v>10702726889</v>
      </c>
      <c r="BX1664" s="1266" t="s">
        <v>4088</v>
      </c>
      <c r="BY1664" s="758">
        <v>46083</v>
      </c>
      <c r="BZ1664" s="759">
        <v>46142</v>
      </c>
      <c r="CA1664" s="897"/>
      <c r="CB1664" s="897"/>
      <c r="CC1664" s="897"/>
      <c r="CD1664" s="897"/>
      <c r="CE1664" s="897"/>
      <c r="CF1664" s="897"/>
      <c r="CG1664" s="897"/>
      <c r="CH1664" s="897"/>
      <c r="CI1664" s="897"/>
      <c r="CJ1664" s="897"/>
      <c r="CK1664" s="897"/>
      <c r="CL1664" s="897"/>
      <c r="CM1664" s="897"/>
      <c r="CN1664" s="897"/>
      <c r="CO1664" s="897"/>
      <c r="CP1664" s="897"/>
      <c r="CQ1664" s="897"/>
      <c r="CR1664" s="897"/>
      <c r="CS1664" s="897"/>
      <c r="CT1664" s="897">
        <f t="shared" si="1464"/>
        <v>30</v>
      </c>
      <c r="CU1664" s="946">
        <f t="shared" si="1465"/>
        <v>3000</v>
      </c>
      <c r="CV1664" s="897">
        <v>30</v>
      </c>
      <c r="CW1664" s="946">
        <f t="shared" si="1466"/>
        <v>3000</v>
      </c>
      <c r="CX1664" s="897">
        <v>30</v>
      </c>
      <c r="CY1664" s="946">
        <f t="shared" si="1467"/>
        <v>3000</v>
      </c>
      <c r="CZ1664" s="897"/>
      <c r="DA1664" s="897"/>
      <c r="DB1664" s="897"/>
      <c r="DC1664" s="897">
        <f t="shared" si="1468"/>
        <v>30</v>
      </c>
      <c r="DD1664" s="946">
        <f t="shared" si="1469"/>
        <v>3000</v>
      </c>
      <c r="DE1664" s="897">
        <v>30</v>
      </c>
      <c r="DF1664" s="946">
        <f t="shared" si="1472"/>
        <v>3000</v>
      </c>
      <c r="DG1664" s="897">
        <v>30</v>
      </c>
      <c r="DH1664" s="946">
        <f t="shared" si="1470"/>
        <v>3000</v>
      </c>
      <c r="DI1664" s="897"/>
      <c r="DJ1664" s="898"/>
      <c r="DK1664" s="898"/>
      <c r="DL1664" s="898"/>
      <c r="DM1664" s="898"/>
      <c r="DN1664" s="898"/>
      <c r="DO1664" s="898"/>
      <c r="DP1664" s="898"/>
      <c r="DQ1664" s="898"/>
      <c r="DR1664" s="898"/>
      <c r="DS1664" s="898"/>
      <c r="DU1664" s="678">
        <f t="shared" si="1471"/>
        <v>6000</v>
      </c>
      <c r="DV1664" s="651">
        <f t="shared" si="1458"/>
        <v>6000</v>
      </c>
      <c r="DW1664" s="651">
        <f t="shared" si="1459"/>
        <v>6000</v>
      </c>
      <c r="DX1664" s="651">
        <f t="shared" si="1460"/>
        <v>0</v>
      </c>
      <c r="DY1664" s="651">
        <f t="shared" si="1473"/>
        <v>0</v>
      </c>
    </row>
    <row r="1665" spans="1:129" s="896" customFormat="1" ht="225" hidden="1" x14ac:dyDescent="0.25">
      <c r="A1665" s="1776">
        <v>2026</v>
      </c>
      <c r="B1665" s="1776">
        <v>479</v>
      </c>
      <c r="C1665" s="1776" t="s">
        <v>58</v>
      </c>
      <c r="D1665" s="1776">
        <v>3000654</v>
      </c>
      <c r="E1665" s="1776">
        <v>5005020</v>
      </c>
      <c r="F1665" s="1776" t="s">
        <v>2269</v>
      </c>
      <c r="G1665" s="1776" t="s">
        <v>2270</v>
      </c>
      <c r="H1665" s="1776">
        <v>93</v>
      </c>
      <c r="I1665" s="1852" t="s">
        <v>992</v>
      </c>
      <c r="J1665" s="1778" t="s">
        <v>10</v>
      </c>
      <c r="K1665" s="1778" t="s">
        <v>60</v>
      </c>
      <c r="L1665" s="1776" t="str">
        <f t="shared" si="1461"/>
        <v>2.3</v>
      </c>
      <c r="M1665" s="1779" t="s">
        <v>62</v>
      </c>
      <c r="N1665" s="1779"/>
      <c r="O1665" s="1853" t="s">
        <v>4081</v>
      </c>
      <c r="P1665" s="1776" t="s">
        <v>65</v>
      </c>
      <c r="Q1665" s="1780">
        <v>1</v>
      </c>
      <c r="R1665" s="396">
        <v>3000</v>
      </c>
      <c r="S1665" s="1776"/>
      <c r="T1665" s="1776"/>
      <c r="U1665" s="1776">
        <v>30</v>
      </c>
      <c r="V1665" s="1776">
        <v>30</v>
      </c>
      <c r="W1665" s="397"/>
      <c r="X1665" s="397"/>
      <c r="Y1665" s="397"/>
      <c r="Z1665" s="397"/>
      <c r="AA1665" s="397"/>
      <c r="AB1665" s="397"/>
      <c r="AC1665" s="397"/>
      <c r="AD1665" s="397"/>
      <c r="AE1665" s="396"/>
      <c r="AF1665" s="398">
        <f t="shared" si="1455"/>
        <v>0</v>
      </c>
      <c r="AG1665" s="398">
        <f t="shared" si="1456"/>
        <v>0</v>
      </c>
      <c r="AH1665" s="398">
        <f t="shared" si="1462"/>
        <v>3000</v>
      </c>
      <c r="AI1665" s="398">
        <f t="shared" si="1457"/>
        <v>3000</v>
      </c>
      <c r="AJ1665" s="398">
        <f t="shared" si="1447"/>
        <v>0</v>
      </c>
      <c r="AK1665" s="398">
        <f t="shared" si="1448"/>
        <v>0</v>
      </c>
      <c r="AL1665" s="398">
        <f t="shared" si="1449"/>
        <v>0</v>
      </c>
      <c r="AM1665" s="398">
        <f t="shared" si="1450"/>
        <v>0</v>
      </c>
      <c r="AN1665" s="398">
        <f t="shared" si="1451"/>
        <v>0</v>
      </c>
      <c r="AO1665" s="398">
        <f t="shared" si="1452"/>
        <v>0</v>
      </c>
      <c r="AP1665" s="398">
        <f t="shared" si="1453"/>
        <v>0</v>
      </c>
      <c r="AQ1665" s="398">
        <f t="shared" si="1454"/>
        <v>0</v>
      </c>
      <c r="AR1665" s="398">
        <f t="shared" si="1463"/>
        <v>6000</v>
      </c>
      <c r="AS1665" s="896" t="s">
        <v>1763</v>
      </c>
      <c r="AU1665" s="896" t="s">
        <v>4071</v>
      </c>
      <c r="AV1665" s="896" t="s">
        <v>4071</v>
      </c>
      <c r="AW1665" s="907">
        <v>46068</v>
      </c>
      <c r="AX1665" s="896" t="s">
        <v>4072</v>
      </c>
      <c r="AY1665" s="907">
        <v>46076</v>
      </c>
      <c r="BA1665" s="1087" t="s">
        <v>4073</v>
      </c>
      <c r="BB1665" s="899" t="s">
        <v>995</v>
      </c>
      <c r="BC1665" s="896" t="s">
        <v>4082</v>
      </c>
      <c r="BD1665" s="896" t="s">
        <v>4083</v>
      </c>
      <c r="BE1665" s="896" t="s">
        <v>4084</v>
      </c>
      <c r="BF1665" s="907">
        <v>46080</v>
      </c>
      <c r="BH1665" s="687"/>
      <c r="BI1665" s="687"/>
      <c r="BK1665" s="687"/>
      <c r="BL1665" s="373"/>
      <c r="BM1665" s="373"/>
      <c r="BN1665" s="687"/>
      <c r="BO1665" s="687"/>
      <c r="BP1665" s="376"/>
      <c r="BQ1665" s="376"/>
      <c r="BR1665" s="376"/>
      <c r="BS1665" s="1247" t="s">
        <v>1001</v>
      </c>
      <c r="BT1665" s="1223" t="s">
        <v>1283</v>
      </c>
      <c r="BU1665" s="1223" t="s">
        <v>4167</v>
      </c>
      <c r="BV1665" s="1264">
        <v>10104479</v>
      </c>
      <c r="BW1665" s="1858">
        <v>10101044799</v>
      </c>
      <c r="BX1665" s="1266" t="s">
        <v>4088</v>
      </c>
      <c r="BY1665" s="758">
        <v>46083</v>
      </c>
      <c r="BZ1665" s="759">
        <v>46142</v>
      </c>
      <c r="CA1665" s="897"/>
      <c r="CB1665" s="897"/>
      <c r="CC1665" s="897"/>
      <c r="CD1665" s="897"/>
      <c r="CE1665" s="897"/>
      <c r="CF1665" s="897"/>
      <c r="CG1665" s="897"/>
      <c r="CH1665" s="897"/>
      <c r="CI1665" s="897"/>
      <c r="CJ1665" s="897"/>
      <c r="CK1665" s="897"/>
      <c r="CL1665" s="897"/>
      <c r="CM1665" s="897"/>
      <c r="CN1665" s="897"/>
      <c r="CO1665" s="897"/>
      <c r="CP1665" s="897"/>
      <c r="CQ1665" s="897"/>
      <c r="CR1665" s="897"/>
      <c r="CS1665" s="897"/>
      <c r="CT1665" s="897">
        <f t="shared" si="1464"/>
        <v>30</v>
      </c>
      <c r="CU1665" s="946">
        <f t="shared" si="1465"/>
        <v>3000</v>
      </c>
      <c r="CV1665" s="897">
        <v>30</v>
      </c>
      <c r="CW1665" s="946">
        <f t="shared" si="1466"/>
        <v>3000</v>
      </c>
      <c r="CX1665" s="897">
        <v>30</v>
      </c>
      <c r="CY1665" s="946">
        <f t="shared" si="1467"/>
        <v>3000</v>
      </c>
      <c r="CZ1665" s="897"/>
      <c r="DA1665" s="897"/>
      <c r="DB1665" s="897"/>
      <c r="DC1665" s="897">
        <f t="shared" si="1468"/>
        <v>30</v>
      </c>
      <c r="DD1665" s="946">
        <f t="shared" si="1469"/>
        <v>3000</v>
      </c>
      <c r="DE1665" s="897">
        <v>30</v>
      </c>
      <c r="DF1665" s="946">
        <f t="shared" si="1472"/>
        <v>3000</v>
      </c>
      <c r="DG1665" s="897">
        <v>30</v>
      </c>
      <c r="DH1665" s="946">
        <f t="shared" si="1470"/>
        <v>3000</v>
      </c>
      <c r="DI1665" s="897"/>
      <c r="DJ1665" s="898"/>
      <c r="DK1665" s="898"/>
      <c r="DL1665" s="898"/>
      <c r="DM1665" s="898"/>
      <c r="DN1665" s="898"/>
      <c r="DO1665" s="898"/>
      <c r="DP1665" s="898"/>
      <c r="DQ1665" s="898"/>
      <c r="DR1665" s="898"/>
      <c r="DS1665" s="898"/>
      <c r="DU1665" s="678">
        <f t="shared" si="1471"/>
        <v>6000</v>
      </c>
      <c r="DV1665" s="651">
        <f t="shared" si="1458"/>
        <v>6000</v>
      </c>
      <c r="DW1665" s="651">
        <f t="shared" si="1459"/>
        <v>6000</v>
      </c>
      <c r="DX1665" s="651">
        <f t="shared" si="1460"/>
        <v>0</v>
      </c>
      <c r="DY1665" s="651">
        <f t="shared" si="1473"/>
        <v>0</v>
      </c>
    </row>
    <row r="1666" spans="1:129" s="896" customFormat="1" ht="225" hidden="1" x14ac:dyDescent="0.25">
      <c r="A1666" s="1776">
        <v>2026</v>
      </c>
      <c r="B1666" s="1776">
        <v>479</v>
      </c>
      <c r="C1666" s="1776" t="s">
        <v>58</v>
      </c>
      <c r="D1666" s="1776">
        <v>3000654</v>
      </c>
      <c r="E1666" s="1776">
        <v>5005020</v>
      </c>
      <c r="F1666" s="1776" t="s">
        <v>2269</v>
      </c>
      <c r="G1666" s="1776" t="s">
        <v>2270</v>
      </c>
      <c r="H1666" s="1776">
        <v>93</v>
      </c>
      <c r="I1666" s="1852" t="s">
        <v>992</v>
      </c>
      <c r="J1666" s="1778" t="s">
        <v>10</v>
      </c>
      <c r="K1666" s="1778" t="s">
        <v>60</v>
      </c>
      <c r="L1666" s="1776" t="str">
        <f t="shared" si="1461"/>
        <v>2.3</v>
      </c>
      <c r="M1666" s="1779" t="s">
        <v>62</v>
      </c>
      <c r="N1666" s="1779"/>
      <c r="O1666" s="1853" t="s">
        <v>4081</v>
      </c>
      <c r="P1666" s="1776" t="s">
        <v>65</v>
      </c>
      <c r="Q1666" s="1780">
        <v>1</v>
      </c>
      <c r="R1666" s="396">
        <v>3000</v>
      </c>
      <c r="S1666" s="1776"/>
      <c r="T1666" s="1776"/>
      <c r="U1666" s="1776">
        <v>30</v>
      </c>
      <c r="V1666" s="1776">
        <v>30</v>
      </c>
      <c r="W1666" s="397"/>
      <c r="X1666" s="397"/>
      <c r="Y1666" s="397"/>
      <c r="Z1666" s="397"/>
      <c r="AA1666" s="397"/>
      <c r="AB1666" s="397"/>
      <c r="AC1666" s="397"/>
      <c r="AD1666" s="397"/>
      <c r="AE1666" s="396"/>
      <c r="AF1666" s="398">
        <f t="shared" si="1455"/>
        <v>0</v>
      </c>
      <c r="AG1666" s="398">
        <f t="shared" si="1456"/>
        <v>0</v>
      </c>
      <c r="AH1666" s="398">
        <f t="shared" si="1462"/>
        <v>3000</v>
      </c>
      <c r="AI1666" s="398">
        <f t="shared" si="1457"/>
        <v>3000</v>
      </c>
      <c r="AJ1666" s="398">
        <f t="shared" si="1447"/>
        <v>0</v>
      </c>
      <c r="AK1666" s="398">
        <f t="shared" si="1448"/>
        <v>0</v>
      </c>
      <c r="AL1666" s="398">
        <f t="shared" si="1449"/>
        <v>0</v>
      </c>
      <c r="AM1666" s="398">
        <f t="shared" si="1450"/>
        <v>0</v>
      </c>
      <c r="AN1666" s="398">
        <f t="shared" si="1451"/>
        <v>0</v>
      </c>
      <c r="AO1666" s="398">
        <f t="shared" si="1452"/>
        <v>0</v>
      </c>
      <c r="AP1666" s="398">
        <f t="shared" si="1453"/>
        <v>0</v>
      </c>
      <c r="AQ1666" s="398">
        <f t="shared" si="1454"/>
        <v>0</v>
      </c>
      <c r="AR1666" s="398">
        <f t="shared" si="1463"/>
        <v>6000</v>
      </c>
      <c r="AS1666" s="896" t="s">
        <v>1763</v>
      </c>
      <c r="AU1666" s="896" t="s">
        <v>4071</v>
      </c>
      <c r="AV1666" s="896" t="s">
        <v>4071</v>
      </c>
      <c r="AW1666" s="907">
        <v>46068</v>
      </c>
      <c r="AX1666" s="896" t="s">
        <v>4072</v>
      </c>
      <c r="AY1666" s="907">
        <v>46076</v>
      </c>
      <c r="BA1666" s="1087" t="s">
        <v>4073</v>
      </c>
      <c r="BB1666" s="899" t="s">
        <v>995</v>
      </c>
      <c r="BC1666" s="896" t="s">
        <v>4082</v>
      </c>
      <c r="BD1666" s="896" t="s">
        <v>4083</v>
      </c>
      <c r="BE1666" s="896" t="s">
        <v>4084</v>
      </c>
      <c r="BF1666" s="907">
        <v>46080</v>
      </c>
      <c r="BH1666" s="687"/>
      <c r="BI1666" s="687"/>
      <c r="BK1666" s="687"/>
      <c r="BL1666" s="373"/>
      <c r="BM1666" s="373"/>
      <c r="BN1666" s="687"/>
      <c r="BO1666" s="687"/>
      <c r="BP1666" s="376"/>
      <c r="BQ1666" s="376"/>
      <c r="BR1666" s="376"/>
      <c r="BS1666" s="1247" t="s">
        <v>3325</v>
      </c>
      <c r="BT1666" s="1223" t="s">
        <v>1796</v>
      </c>
      <c r="BU1666" s="1223" t="s">
        <v>4168</v>
      </c>
      <c r="BV1666" s="1264">
        <v>75281719</v>
      </c>
      <c r="BW1666" s="1858">
        <v>10752817192</v>
      </c>
      <c r="BX1666" s="1266" t="s">
        <v>4088</v>
      </c>
      <c r="BY1666" s="758">
        <v>46083</v>
      </c>
      <c r="BZ1666" s="759">
        <v>46142</v>
      </c>
      <c r="CA1666" s="897"/>
      <c r="CB1666" s="897"/>
      <c r="CC1666" s="897"/>
      <c r="CD1666" s="897"/>
      <c r="CE1666" s="897"/>
      <c r="CF1666" s="897"/>
      <c r="CG1666" s="897"/>
      <c r="CH1666" s="897"/>
      <c r="CI1666" s="897"/>
      <c r="CJ1666" s="897"/>
      <c r="CK1666" s="897"/>
      <c r="CL1666" s="897"/>
      <c r="CM1666" s="897"/>
      <c r="CN1666" s="897"/>
      <c r="CO1666" s="897"/>
      <c r="CP1666" s="897"/>
      <c r="CQ1666" s="897"/>
      <c r="CR1666" s="897"/>
      <c r="CS1666" s="897"/>
      <c r="CT1666" s="897">
        <f t="shared" si="1464"/>
        <v>30</v>
      </c>
      <c r="CU1666" s="946">
        <f t="shared" si="1465"/>
        <v>3000</v>
      </c>
      <c r="CV1666" s="897">
        <v>30</v>
      </c>
      <c r="CW1666" s="946">
        <f t="shared" si="1466"/>
        <v>3000</v>
      </c>
      <c r="CX1666" s="897">
        <v>30</v>
      </c>
      <c r="CY1666" s="946">
        <f t="shared" si="1467"/>
        <v>3000</v>
      </c>
      <c r="CZ1666" s="897"/>
      <c r="DA1666" s="897"/>
      <c r="DB1666" s="897"/>
      <c r="DC1666" s="897">
        <f t="shared" si="1468"/>
        <v>30</v>
      </c>
      <c r="DD1666" s="946">
        <f t="shared" si="1469"/>
        <v>3000</v>
      </c>
      <c r="DE1666" s="897">
        <v>30</v>
      </c>
      <c r="DF1666" s="946">
        <f t="shared" si="1472"/>
        <v>3000</v>
      </c>
      <c r="DG1666" s="897">
        <v>30</v>
      </c>
      <c r="DH1666" s="946">
        <f t="shared" si="1470"/>
        <v>3000</v>
      </c>
      <c r="DI1666" s="897"/>
      <c r="DJ1666" s="898"/>
      <c r="DK1666" s="898"/>
      <c r="DL1666" s="898"/>
      <c r="DM1666" s="898"/>
      <c r="DN1666" s="898"/>
      <c r="DO1666" s="898"/>
      <c r="DP1666" s="898"/>
      <c r="DQ1666" s="898"/>
      <c r="DR1666" s="898"/>
      <c r="DS1666" s="898"/>
      <c r="DU1666" s="678">
        <f t="shared" si="1471"/>
        <v>6000</v>
      </c>
      <c r="DV1666" s="651">
        <f t="shared" si="1458"/>
        <v>6000</v>
      </c>
      <c r="DW1666" s="651">
        <f t="shared" si="1459"/>
        <v>6000</v>
      </c>
      <c r="DX1666" s="651">
        <f t="shared" si="1460"/>
        <v>0</v>
      </c>
      <c r="DY1666" s="651">
        <f t="shared" si="1473"/>
        <v>0</v>
      </c>
    </row>
    <row r="1667" spans="1:129" s="896" customFormat="1" ht="225" hidden="1" x14ac:dyDescent="0.25">
      <c r="A1667" s="1776">
        <v>2026</v>
      </c>
      <c r="B1667" s="1776">
        <v>479</v>
      </c>
      <c r="C1667" s="1776" t="s">
        <v>58</v>
      </c>
      <c r="D1667" s="1776">
        <v>3000654</v>
      </c>
      <c r="E1667" s="1776">
        <v>5005020</v>
      </c>
      <c r="F1667" s="1776" t="s">
        <v>2269</v>
      </c>
      <c r="G1667" s="1776" t="s">
        <v>2270</v>
      </c>
      <c r="H1667" s="1776">
        <v>93</v>
      </c>
      <c r="I1667" s="1852" t="s">
        <v>992</v>
      </c>
      <c r="J1667" s="1778" t="s">
        <v>10</v>
      </c>
      <c r="K1667" s="1778" t="s">
        <v>60</v>
      </c>
      <c r="L1667" s="1776" t="str">
        <f t="shared" si="1461"/>
        <v>2.3</v>
      </c>
      <c r="M1667" s="1779" t="s">
        <v>62</v>
      </c>
      <c r="N1667" s="1779"/>
      <c r="O1667" s="1853" t="s">
        <v>4081</v>
      </c>
      <c r="P1667" s="1776" t="s">
        <v>65</v>
      </c>
      <c r="Q1667" s="1780">
        <v>1</v>
      </c>
      <c r="R1667" s="396">
        <v>3000</v>
      </c>
      <c r="S1667" s="1776"/>
      <c r="T1667" s="1776"/>
      <c r="U1667" s="1776">
        <v>30</v>
      </c>
      <c r="V1667" s="1776">
        <v>30</v>
      </c>
      <c r="W1667" s="397"/>
      <c r="X1667" s="397"/>
      <c r="Y1667" s="397"/>
      <c r="Z1667" s="397"/>
      <c r="AA1667" s="397"/>
      <c r="AB1667" s="397"/>
      <c r="AC1667" s="397"/>
      <c r="AD1667" s="397"/>
      <c r="AE1667" s="396"/>
      <c r="AF1667" s="398">
        <f t="shared" si="1455"/>
        <v>0</v>
      </c>
      <c r="AG1667" s="398">
        <f t="shared" si="1456"/>
        <v>0</v>
      </c>
      <c r="AH1667" s="398">
        <f t="shared" si="1462"/>
        <v>3000</v>
      </c>
      <c r="AI1667" s="398">
        <f t="shared" si="1457"/>
        <v>3000</v>
      </c>
      <c r="AJ1667" s="398">
        <f t="shared" si="1447"/>
        <v>0</v>
      </c>
      <c r="AK1667" s="398">
        <f t="shared" si="1448"/>
        <v>0</v>
      </c>
      <c r="AL1667" s="398">
        <f t="shared" si="1449"/>
        <v>0</v>
      </c>
      <c r="AM1667" s="398">
        <f t="shared" si="1450"/>
        <v>0</v>
      </c>
      <c r="AN1667" s="398">
        <f t="shared" si="1451"/>
        <v>0</v>
      </c>
      <c r="AO1667" s="398">
        <f t="shared" si="1452"/>
        <v>0</v>
      </c>
      <c r="AP1667" s="398">
        <f t="shared" si="1453"/>
        <v>0</v>
      </c>
      <c r="AQ1667" s="398">
        <f t="shared" si="1454"/>
        <v>0</v>
      </c>
      <c r="AR1667" s="398">
        <f t="shared" si="1463"/>
        <v>6000</v>
      </c>
      <c r="AS1667" s="896" t="s">
        <v>1763</v>
      </c>
      <c r="AU1667" s="896" t="s">
        <v>4071</v>
      </c>
      <c r="AV1667" s="896" t="s">
        <v>4071</v>
      </c>
      <c r="AW1667" s="907">
        <v>46068</v>
      </c>
      <c r="AX1667" s="896" t="s">
        <v>4072</v>
      </c>
      <c r="AY1667" s="907">
        <v>46076</v>
      </c>
      <c r="BA1667" s="1087" t="s">
        <v>4073</v>
      </c>
      <c r="BB1667" s="899" t="s">
        <v>995</v>
      </c>
      <c r="BC1667" s="896" t="s">
        <v>4082</v>
      </c>
      <c r="BD1667" s="896" t="s">
        <v>4083</v>
      </c>
      <c r="BE1667" s="896" t="s">
        <v>4084</v>
      </c>
      <c r="BF1667" s="907">
        <v>46080</v>
      </c>
      <c r="BH1667" s="687"/>
      <c r="BI1667" s="687"/>
      <c r="BK1667" s="687"/>
      <c r="BL1667" s="373"/>
      <c r="BM1667" s="373"/>
      <c r="BN1667" s="687"/>
      <c r="BO1667" s="687"/>
      <c r="BP1667" s="376"/>
      <c r="BQ1667" s="376"/>
      <c r="BR1667" s="376"/>
      <c r="BS1667" s="1247" t="s">
        <v>4169</v>
      </c>
      <c r="BT1667" s="1223" t="s">
        <v>4170</v>
      </c>
      <c r="BU1667" s="1223" t="s">
        <v>4171</v>
      </c>
      <c r="BV1667" s="1264">
        <v>40044349</v>
      </c>
      <c r="BW1667" s="1858">
        <v>10400443497</v>
      </c>
      <c r="BX1667" s="1266" t="s">
        <v>4088</v>
      </c>
      <c r="BY1667" s="758">
        <v>46083</v>
      </c>
      <c r="BZ1667" s="759">
        <v>46142</v>
      </c>
      <c r="CA1667" s="897"/>
      <c r="CB1667" s="897"/>
      <c r="CC1667" s="897"/>
      <c r="CD1667" s="897"/>
      <c r="CE1667" s="897"/>
      <c r="CF1667" s="897"/>
      <c r="CG1667" s="897"/>
      <c r="CH1667" s="897"/>
      <c r="CI1667" s="897"/>
      <c r="CJ1667" s="897"/>
      <c r="CK1667" s="897"/>
      <c r="CL1667" s="897"/>
      <c r="CM1667" s="897"/>
      <c r="CN1667" s="897"/>
      <c r="CO1667" s="897"/>
      <c r="CP1667" s="897"/>
      <c r="CQ1667" s="897"/>
      <c r="CR1667" s="897"/>
      <c r="CS1667" s="897"/>
      <c r="CT1667" s="897">
        <f t="shared" si="1464"/>
        <v>30</v>
      </c>
      <c r="CU1667" s="946">
        <f t="shared" si="1465"/>
        <v>3000</v>
      </c>
      <c r="CV1667" s="897">
        <v>30</v>
      </c>
      <c r="CW1667" s="946">
        <f t="shared" si="1466"/>
        <v>3000</v>
      </c>
      <c r="CX1667" s="897">
        <v>30</v>
      </c>
      <c r="CY1667" s="946">
        <f t="shared" si="1467"/>
        <v>3000</v>
      </c>
      <c r="CZ1667" s="897"/>
      <c r="DA1667" s="897"/>
      <c r="DB1667" s="897"/>
      <c r="DC1667" s="897">
        <f t="shared" si="1468"/>
        <v>30</v>
      </c>
      <c r="DD1667" s="946">
        <f t="shared" si="1469"/>
        <v>3000</v>
      </c>
      <c r="DE1667" s="897">
        <v>30</v>
      </c>
      <c r="DF1667" s="946">
        <f t="shared" si="1472"/>
        <v>3000</v>
      </c>
      <c r="DG1667" s="897">
        <v>30</v>
      </c>
      <c r="DH1667" s="946">
        <f t="shared" si="1470"/>
        <v>3000</v>
      </c>
      <c r="DI1667" s="897"/>
      <c r="DJ1667" s="898"/>
      <c r="DK1667" s="898"/>
      <c r="DL1667" s="898"/>
      <c r="DM1667" s="898"/>
      <c r="DN1667" s="898"/>
      <c r="DO1667" s="898"/>
      <c r="DP1667" s="898"/>
      <c r="DQ1667" s="898"/>
      <c r="DR1667" s="898"/>
      <c r="DS1667" s="898"/>
      <c r="DU1667" s="678">
        <f t="shared" si="1471"/>
        <v>6000</v>
      </c>
      <c r="DV1667" s="651">
        <f t="shared" si="1458"/>
        <v>6000</v>
      </c>
      <c r="DW1667" s="651">
        <f t="shared" si="1459"/>
        <v>6000</v>
      </c>
      <c r="DX1667" s="651">
        <f t="shared" si="1460"/>
        <v>0</v>
      </c>
      <c r="DY1667" s="651">
        <f t="shared" si="1473"/>
        <v>0</v>
      </c>
    </row>
    <row r="1668" spans="1:129" s="896" customFormat="1" ht="225" hidden="1" x14ac:dyDescent="0.25">
      <c r="A1668" s="1776">
        <v>2026</v>
      </c>
      <c r="B1668" s="1776">
        <v>479</v>
      </c>
      <c r="C1668" s="1776" t="s">
        <v>58</v>
      </c>
      <c r="D1668" s="1776">
        <v>3000654</v>
      </c>
      <c r="E1668" s="1776">
        <v>5005020</v>
      </c>
      <c r="F1668" s="1776" t="s">
        <v>2269</v>
      </c>
      <c r="G1668" s="1776" t="s">
        <v>2270</v>
      </c>
      <c r="H1668" s="1776">
        <v>93</v>
      </c>
      <c r="I1668" s="1852" t="s">
        <v>992</v>
      </c>
      <c r="J1668" s="1778" t="s">
        <v>10</v>
      </c>
      <c r="K1668" s="1778" t="s">
        <v>60</v>
      </c>
      <c r="L1668" s="1776" t="str">
        <f t="shared" si="1461"/>
        <v>2.3</v>
      </c>
      <c r="M1668" s="1779" t="s">
        <v>62</v>
      </c>
      <c r="N1668" s="1779"/>
      <c r="O1668" s="1853" t="s">
        <v>4081</v>
      </c>
      <c r="P1668" s="1776" t="s">
        <v>65</v>
      </c>
      <c r="Q1668" s="1780">
        <v>1</v>
      </c>
      <c r="R1668" s="396">
        <v>3000</v>
      </c>
      <c r="S1668" s="1776"/>
      <c r="T1668" s="1776"/>
      <c r="U1668" s="1776">
        <v>30</v>
      </c>
      <c r="V1668" s="1776">
        <v>30</v>
      </c>
      <c r="W1668" s="397"/>
      <c r="X1668" s="397"/>
      <c r="Y1668" s="397"/>
      <c r="Z1668" s="397"/>
      <c r="AA1668" s="397"/>
      <c r="AB1668" s="397"/>
      <c r="AC1668" s="397"/>
      <c r="AD1668" s="397"/>
      <c r="AE1668" s="396"/>
      <c r="AF1668" s="398">
        <f t="shared" si="1455"/>
        <v>0</v>
      </c>
      <c r="AG1668" s="398">
        <f t="shared" si="1456"/>
        <v>0</v>
      </c>
      <c r="AH1668" s="398">
        <f t="shared" si="1462"/>
        <v>3000</v>
      </c>
      <c r="AI1668" s="398">
        <f t="shared" si="1457"/>
        <v>3000</v>
      </c>
      <c r="AJ1668" s="398">
        <f t="shared" ref="AJ1668:AJ1699" si="1474">+$R1668*(W1668/30)*$Q1668</f>
        <v>0</v>
      </c>
      <c r="AK1668" s="398">
        <f t="shared" ref="AK1668:AK1699" si="1475">+$R1668*(X1668/30)*$Q1668</f>
        <v>0</v>
      </c>
      <c r="AL1668" s="398">
        <f t="shared" ref="AL1668:AL1699" si="1476">+$R1668*(Y1668/30)*$Q1668</f>
        <v>0</v>
      </c>
      <c r="AM1668" s="398">
        <f t="shared" ref="AM1668:AM1699" si="1477">+$R1668*(Z1668/30)*$Q1668</f>
        <v>0</v>
      </c>
      <c r="AN1668" s="398">
        <f t="shared" ref="AN1668:AN1699" si="1478">+$R1668*(AA1668/30)*$Q1668</f>
        <v>0</v>
      </c>
      <c r="AO1668" s="398">
        <f t="shared" ref="AO1668:AO1699" si="1479">+$R1668*(AB1668/30)*$Q1668</f>
        <v>0</v>
      </c>
      <c r="AP1668" s="398">
        <f t="shared" ref="AP1668:AP1699" si="1480">+$R1668*(AC1668/30)*$Q1668</f>
        <v>0</v>
      </c>
      <c r="AQ1668" s="398">
        <f t="shared" ref="AQ1668:AQ1699" si="1481">+$R1668*(AD1668/30)*$Q1668</f>
        <v>0</v>
      </c>
      <c r="AR1668" s="398">
        <f t="shared" si="1463"/>
        <v>6000</v>
      </c>
      <c r="AS1668" s="896" t="s">
        <v>1763</v>
      </c>
      <c r="AU1668" s="896" t="s">
        <v>4071</v>
      </c>
      <c r="AV1668" s="896" t="s">
        <v>4071</v>
      </c>
      <c r="AW1668" s="907">
        <v>46068</v>
      </c>
      <c r="AX1668" s="896" t="s">
        <v>4072</v>
      </c>
      <c r="AY1668" s="907">
        <v>46076</v>
      </c>
      <c r="BA1668" s="1087" t="s">
        <v>4073</v>
      </c>
      <c r="BB1668" s="899" t="s">
        <v>995</v>
      </c>
      <c r="BC1668" s="896" t="s">
        <v>4082</v>
      </c>
      <c r="BD1668" s="896" t="s">
        <v>4083</v>
      </c>
      <c r="BE1668" s="896" t="s">
        <v>4084</v>
      </c>
      <c r="BF1668" s="907">
        <v>46080</v>
      </c>
      <c r="BH1668" s="687"/>
      <c r="BI1668" s="687"/>
      <c r="BK1668" s="687"/>
      <c r="BL1668" s="373"/>
      <c r="BM1668" s="373"/>
      <c r="BN1668" s="687"/>
      <c r="BO1668" s="687"/>
      <c r="BP1668" s="376"/>
      <c r="BQ1668" s="376"/>
      <c r="BR1668" s="376"/>
      <c r="BS1668" s="1247" t="s">
        <v>1596</v>
      </c>
      <c r="BT1668" s="1223" t="s">
        <v>4172</v>
      </c>
      <c r="BU1668" s="1859" t="s">
        <v>4173</v>
      </c>
      <c r="BV1668" s="1264">
        <v>70082680</v>
      </c>
      <c r="BW1668" s="1858">
        <v>10700826801</v>
      </c>
      <c r="BX1668" s="1266" t="s">
        <v>4088</v>
      </c>
      <c r="BY1668" s="758">
        <v>46083</v>
      </c>
      <c r="BZ1668" s="759">
        <v>46142</v>
      </c>
      <c r="CA1668" s="897"/>
      <c r="CB1668" s="897"/>
      <c r="CC1668" s="897"/>
      <c r="CD1668" s="897"/>
      <c r="CE1668" s="897"/>
      <c r="CF1668" s="897"/>
      <c r="CG1668" s="897"/>
      <c r="CH1668" s="897"/>
      <c r="CI1668" s="897"/>
      <c r="CJ1668" s="897"/>
      <c r="CK1668" s="897"/>
      <c r="CL1668" s="897"/>
      <c r="CM1668" s="897"/>
      <c r="CN1668" s="897"/>
      <c r="CO1668" s="897"/>
      <c r="CP1668" s="897"/>
      <c r="CQ1668" s="897"/>
      <c r="CR1668" s="897"/>
      <c r="CS1668" s="897"/>
      <c r="CT1668" s="897">
        <f t="shared" si="1464"/>
        <v>30</v>
      </c>
      <c r="CU1668" s="946">
        <f t="shared" si="1465"/>
        <v>3000</v>
      </c>
      <c r="CV1668" s="897">
        <v>30</v>
      </c>
      <c r="CW1668" s="946">
        <f t="shared" si="1466"/>
        <v>3000</v>
      </c>
      <c r="CX1668" s="897">
        <v>30</v>
      </c>
      <c r="CY1668" s="946">
        <f t="shared" si="1467"/>
        <v>3000</v>
      </c>
      <c r="CZ1668" s="897"/>
      <c r="DA1668" s="897"/>
      <c r="DB1668" s="897"/>
      <c r="DC1668" s="897">
        <f t="shared" si="1468"/>
        <v>30</v>
      </c>
      <c r="DD1668" s="946">
        <f t="shared" si="1469"/>
        <v>3000</v>
      </c>
      <c r="DE1668" s="897">
        <v>30</v>
      </c>
      <c r="DF1668" s="946">
        <f t="shared" si="1472"/>
        <v>3000</v>
      </c>
      <c r="DG1668" s="897">
        <v>30</v>
      </c>
      <c r="DH1668" s="946">
        <f t="shared" si="1470"/>
        <v>3000</v>
      </c>
      <c r="DI1668" s="897"/>
      <c r="DJ1668" s="898"/>
      <c r="DK1668" s="898"/>
      <c r="DL1668" s="898"/>
      <c r="DM1668" s="898"/>
      <c r="DN1668" s="898"/>
      <c r="DO1668" s="898"/>
      <c r="DP1668" s="898"/>
      <c r="DQ1668" s="898"/>
      <c r="DR1668" s="898"/>
      <c r="DS1668" s="898"/>
      <c r="DU1668" s="678">
        <f t="shared" si="1471"/>
        <v>6000</v>
      </c>
      <c r="DV1668" s="651">
        <f t="shared" si="1458"/>
        <v>6000</v>
      </c>
      <c r="DW1668" s="651">
        <f t="shared" si="1459"/>
        <v>6000</v>
      </c>
      <c r="DX1668" s="651">
        <f t="shared" si="1460"/>
        <v>0</v>
      </c>
      <c r="DY1668" s="651">
        <f t="shared" si="1473"/>
        <v>0</v>
      </c>
    </row>
    <row r="1669" spans="1:129" s="896" customFormat="1" ht="225" hidden="1" x14ac:dyDescent="0.25">
      <c r="A1669" s="1776">
        <v>2026</v>
      </c>
      <c r="B1669" s="1776">
        <v>479</v>
      </c>
      <c r="C1669" s="1776" t="s">
        <v>58</v>
      </c>
      <c r="D1669" s="1776">
        <v>3000654</v>
      </c>
      <c r="E1669" s="1776">
        <v>5005020</v>
      </c>
      <c r="F1669" s="1776" t="s">
        <v>2269</v>
      </c>
      <c r="G1669" s="1776" t="s">
        <v>2270</v>
      </c>
      <c r="H1669" s="1776">
        <v>93</v>
      </c>
      <c r="I1669" s="1852" t="s">
        <v>992</v>
      </c>
      <c r="J1669" s="1778" t="s">
        <v>10</v>
      </c>
      <c r="K1669" s="1778" t="s">
        <v>60</v>
      </c>
      <c r="L1669" s="1776" t="str">
        <f t="shared" si="1461"/>
        <v>2.3</v>
      </c>
      <c r="M1669" s="1779" t="s">
        <v>62</v>
      </c>
      <c r="N1669" s="1779"/>
      <c r="O1669" s="1853" t="s">
        <v>4081</v>
      </c>
      <c r="P1669" s="1776" t="s">
        <v>65</v>
      </c>
      <c r="Q1669" s="1780">
        <v>1</v>
      </c>
      <c r="R1669" s="396">
        <v>3000</v>
      </c>
      <c r="S1669" s="1776"/>
      <c r="T1669" s="1776"/>
      <c r="U1669" s="1776">
        <v>30</v>
      </c>
      <c r="V1669" s="1776">
        <v>30</v>
      </c>
      <c r="W1669" s="397"/>
      <c r="X1669" s="397"/>
      <c r="Y1669" s="397"/>
      <c r="Z1669" s="397"/>
      <c r="AA1669" s="397"/>
      <c r="AB1669" s="397"/>
      <c r="AC1669" s="397"/>
      <c r="AD1669" s="397"/>
      <c r="AE1669" s="396"/>
      <c r="AF1669" s="398">
        <f t="shared" ref="AF1669:AF1700" si="1482">+$R1669*(S1669/30)*$Q1669</f>
        <v>0</v>
      </c>
      <c r="AG1669" s="398">
        <f t="shared" ref="AG1669:AG1700" si="1483">+$R1669*(T1669/30)*$Q1669</f>
        <v>0</v>
      </c>
      <c r="AH1669" s="398">
        <f t="shared" si="1462"/>
        <v>3000</v>
      </c>
      <c r="AI1669" s="398">
        <f t="shared" ref="AI1669:AI1700" si="1484">+$R1669*(V1669/30)*$Q1669</f>
        <v>3000</v>
      </c>
      <c r="AJ1669" s="398">
        <f t="shared" si="1474"/>
        <v>0</v>
      </c>
      <c r="AK1669" s="398">
        <f t="shared" si="1475"/>
        <v>0</v>
      </c>
      <c r="AL1669" s="398">
        <f t="shared" si="1476"/>
        <v>0</v>
      </c>
      <c r="AM1669" s="398">
        <f t="shared" si="1477"/>
        <v>0</v>
      </c>
      <c r="AN1669" s="398">
        <f t="shared" si="1478"/>
        <v>0</v>
      </c>
      <c r="AO1669" s="398">
        <f t="shared" si="1479"/>
        <v>0</v>
      </c>
      <c r="AP1669" s="398">
        <f t="shared" si="1480"/>
        <v>0</v>
      </c>
      <c r="AQ1669" s="398">
        <f t="shared" si="1481"/>
        <v>0</v>
      </c>
      <c r="AR1669" s="398">
        <f t="shared" si="1463"/>
        <v>6000</v>
      </c>
      <c r="AS1669" s="896" t="s">
        <v>1763</v>
      </c>
      <c r="AU1669" s="896" t="s">
        <v>4071</v>
      </c>
      <c r="AV1669" s="896" t="s">
        <v>4071</v>
      </c>
      <c r="AW1669" s="907">
        <v>46068</v>
      </c>
      <c r="AX1669" s="896" t="s">
        <v>4072</v>
      </c>
      <c r="AY1669" s="907">
        <v>46076</v>
      </c>
      <c r="BA1669" s="1087" t="s">
        <v>4073</v>
      </c>
      <c r="BB1669" s="899" t="s">
        <v>995</v>
      </c>
      <c r="BC1669" s="896" t="s">
        <v>4082</v>
      </c>
      <c r="BD1669" s="896" t="s">
        <v>4083</v>
      </c>
      <c r="BE1669" s="896" t="s">
        <v>4084</v>
      </c>
      <c r="BF1669" s="907">
        <v>46080</v>
      </c>
      <c r="BH1669" s="687"/>
      <c r="BI1669" s="687"/>
      <c r="BK1669" s="687"/>
      <c r="BL1669" s="373"/>
      <c r="BM1669" s="373"/>
      <c r="BN1669" s="687"/>
      <c r="BO1669" s="687"/>
      <c r="BP1669" s="376"/>
      <c r="BQ1669" s="376"/>
      <c r="BR1669" s="376"/>
      <c r="BS1669" s="1860" t="s">
        <v>4174</v>
      </c>
      <c r="BT1669" s="1223" t="s">
        <v>4175</v>
      </c>
      <c r="BU1669" s="1223" t="s">
        <v>4176</v>
      </c>
      <c r="BV1669" s="1264">
        <v>75927385</v>
      </c>
      <c r="BW1669" s="1858">
        <v>10759273856</v>
      </c>
      <c r="BX1669" s="1266" t="s">
        <v>4088</v>
      </c>
      <c r="BY1669" s="758">
        <v>46083</v>
      </c>
      <c r="BZ1669" s="759">
        <v>46142</v>
      </c>
      <c r="CA1669" s="897"/>
      <c r="CB1669" s="897"/>
      <c r="CC1669" s="897"/>
      <c r="CD1669" s="897"/>
      <c r="CE1669" s="897"/>
      <c r="CF1669" s="897"/>
      <c r="CG1669" s="897"/>
      <c r="CH1669" s="897"/>
      <c r="CI1669" s="897"/>
      <c r="CJ1669" s="897"/>
      <c r="CK1669" s="897"/>
      <c r="CL1669" s="897"/>
      <c r="CM1669" s="897"/>
      <c r="CN1669" s="897"/>
      <c r="CO1669" s="897"/>
      <c r="CP1669" s="897"/>
      <c r="CQ1669" s="897"/>
      <c r="CR1669" s="897"/>
      <c r="CS1669" s="897"/>
      <c r="CT1669" s="897">
        <f t="shared" si="1464"/>
        <v>30</v>
      </c>
      <c r="CU1669" s="946">
        <f t="shared" si="1465"/>
        <v>3000</v>
      </c>
      <c r="CV1669" s="897">
        <v>30</v>
      </c>
      <c r="CW1669" s="946">
        <f t="shared" si="1466"/>
        <v>3000</v>
      </c>
      <c r="CX1669" s="897">
        <v>30</v>
      </c>
      <c r="CY1669" s="946">
        <f t="shared" si="1467"/>
        <v>3000</v>
      </c>
      <c r="CZ1669" s="897"/>
      <c r="DA1669" s="897"/>
      <c r="DB1669" s="897"/>
      <c r="DC1669" s="897">
        <f t="shared" si="1468"/>
        <v>30</v>
      </c>
      <c r="DD1669" s="946">
        <f t="shared" si="1469"/>
        <v>3000</v>
      </c>
      <c r="DE1669" s="897">
        <v>30</v>
      </c>
      <c r="DF1669" s="946">
        <f t="shared" si="1472"/>
        <v>3000</v>
      </c>
      <c r="DG1669" s="897">
        <v>30</v>
      </c>
      <c r="DH1669" s="946">
        <f t="shared" si="1470"/>
        <v>3000</v>
      </c>
      <c r="DI1669" s="897"/>
      <c r="DJ1669" s="898"/>
      <c r="DK1669" s="898"/>
      <c r="DL1669" s="898"/>
      <c r="DM1669" s="898"/>
      <c r="DN1669" s="898"/>
      <c r="DO1669" s="898"/>
      <c r="DP1669" s="898"/>
      <c r="DQ1669" s="898"/>
      <c r="DR1669" s="898"/>
      <c r="DS1669" s="898"/>
      <c r="DU1669" s="678">
        <f t="shared" si="1471"/>
        <v>6000</v>
      </c>
      <c r="DV1669" s="651">
        <f t="shared" ref="DV1669:DV1700" si="1485">CE1669+CN1669+CW1669+DF1669</f>
        <v>6000</v>
      </c>
      <c r="DW1669" s="651">
        <f t="shared" ref="DW1669:DW1700" si="1486">CG1669+CP1669+CY1669+DH1669</f>
        <v>6000</v>
      </c>
      <c r="DX1669" s="651">
        <f t="shared" ref="DX1669:DX1700" si="1487">DU1669-DV1669</f>
        <v>0</v>
      </c>
      <c r="DY1669" s="651">
        <f t="shared" si="1473"/>
        <v>0</v>
      </c>
    </row>
    <row r="1670" spans="1:129" s="896" customFormat="1" ht="225" hidden="1" x14ac:dyDescent="0.25">
      <c r="A1670" s="1776">
        <v>2026</v>
      </c>
      <c r="B1670" s="1776">
        <v>479</v>
      </c>
      <c r="C1670" s="1776" t="s">
        <v>58</v>
      </c>
      <c r="D1670" s="1776">
        <v>3000654</v>
      </c>
      <c r="E1670" s="1776">
        <v>5005020</v>
      </c>
      <c r="F1670" s="1776" t="s">
        <v>2269</v>
      </c>
      <c r="G1670" s="1776" t="s">
        <v>2270</v>
      </c>
      <c r="H1670" s="1776">
        <v>93</v>
      </c>
      <c r="I1670" s="1852" t="s">
        <v>992</v>
      </c>
      <c r="J1670" s="1778" t="s">
        <v>10</v>
      </c>
      <c r="K1670" s="1778" t="s">
        <v>60</v>
      </c>
      <c r="L1670" s="1776" t="str">
        <f t="shared" ref="L1670:L1701" si="1488">+MID(M1670,1,3)</f>
        <v>2.3</v>
      </c>
      <c r="M1670" s="1779" t="s">
        <v>62</v>
      </c>
      <c r="N1670" s="1779"/>
      <c r="O1670" s="1853" t="s">
        <v>4081</v>
      </c>
      <c r="P1670" s="1776" t="s">
        <v>65</v>
      </c>
      <c r="Q1670" s="1780">
        <v>1</v>
      </c>
      <c r="R1670" s="396">
        <v>3000</v>
      </c>
      <c r="S1670" s="1776"/>
      <c r="T1670" s="1776"/>
      <c r="U1670" s="1776">
        <v>30</v>
      </c>
      <c r="V1670" s="1776">
        <v>30</v>
      </c>
      <c r="W1670" s="397"/>
      <c r="X1670" s="397"/>
      <c r="Y1670" s="397"/>
      <c r="Z1670" s="397"/>
      <c r="AA1670" s="397"/>
      <c r="AB1670" s="397"/>
      <c r="AC1670" s="397"/>
      <c r="AD1670" s="397"/>
      <c r="AE1670" s="396"/>
      <c r="AF1670" s="398">
        <f t="shared" si="1482"/>
        <v>0</v>
      </c>
      <c r="AG1670" s="398">
        <f t="shared" si="1483"/>
        <v>0</v>
      </c>
      <c r="AH1670" s="398">
        <f t="shared" si="1462"/>
        <v>3000</v>
      </c>
      <c r="AI1670" s="398">
        <f t="shared" si="1484"/>
        <v>3000</v>
      </c>
      <c r="AJ1670" s="398">
        <f t="shared" si="1474"/>
        <v>0</v>
      </c>
      <c r="AK1670" s="398">
        <f t="shared" si="1475"/>
        <v>0</v>
      </c>
      <c r="AL1670" s="398">
        <f t="shared" si="1476"/>
        <v>0</v>
      </c>
      <c r="AM1670" s="398">
        <f t="shared" si="1477"/>
        <v>0</v>
      </c>
      <c r="AN1670" s="398">
        <f t="shared" si="1478"/>
        <v>0</v>
      </c>
      <c r="AO1670" s="398">
        <f t="shared" si="1479"/>
        <v>0</v>
      </c>
      <c r="AP1670" s="398">
        <f t="shared" si="1480"/>
        <v>0</v>
      </c>
      <c r="AQ1670" s="398">
        <f t="shared" si="1481"/>
        <v>0</v>
      </c>
      <c r="AR1670" s="398">
        <f t="shared" si="1463"/>
        <v>6000</v>
      </c>
      <c r="AS1670" s="896" t="s">
        <v>1763</v>
      </c>
      <c r="AU1670" s="896" t="s">
        <v>4071</v>
      </c>
      <c r="AV1670" s="896" t="s">
        <v>4071</v>
      </c>
      <c r="AW1670" s="907">
        <v>46068</v>
      </c>
      <c r="AX1670" s="896" t="s">
        <v>4072</v>
      </c>
      <c r="AY1670" s="907">
        <v>46076</v>
      </c>
      <c r="BA1670" s="1087" t="s">
        <v>4073</v>
      </c>
      <c r="BB1670" s="899" t="s">
        <v>995</v>
      </c>
      <c r="BC1670" s="896" t="s">
        <v>4082</v>
      </c>
      <c r="BD1670" s="896" t="s">
        <v>4083</v>
      </c>
      <c r="BE1670" s="896" t="s">
        <v>4084</v>
      </c>
      <c r="BF1670" s="907">
        <v>46080</v>
      </c>
      <c r="BH1670" s="687"/>
      <c r="BI1670" s="687"/>
      <c r="BK1670" s="687"/>
      <c r="BL1670" s="373"/>
      <c r="BM1670" s="373"/>
      <c r="BN1670" s="687"/>
      <c r="BO1670" s="687"/>
      <c r="BP1670" s="376"/>
      <c r="BQ1670" s="376"/>
      <c r="BR1670" s="376"/>
      <c r="BS1670" s="1860" t="s">
        <v>1582</v>
      </c>
      <c r="BT1670" s="1223" t="s">
        <v>1070</v>
      </c>
      <c r="BU1670" s="1223" t="s">
        <v>4177</v>
      </c>
      <c r="BV1670" s="1264">
        <v>74294499</v>
      </c>
      <c r="BW1670" s="1858">
        <v>10742944994</v>
      </c>
      <c r="BX1670" s="1266" t="s">
        <v>4088</v>
      </c>
      <c r="BY1670" s="758">
        <v>46083</v>
      </c>
      <c r="BZ1670" s="759">
        <v>46142</v>
      </c>
      <c r="CA1670" s="897"/>
      <c r="CB1670" s="897"/>
      <c r="CC1670" s="897"/>
      <c r="CD1670" s="897"/>
      <c r="CE1670" s="897"/>
      <c r="CF1670" s="897"/>
      <c r="CG1670" s="897"/>
      <c r="CH1670" s="897"/>
      <c r="CI1670" s="897"/>
      <c r="CJ1670" s="897"/>
      <c r="CK1670" s="897"/>
      <c r="CL1670" s="897"/>
      <c r="CM1670" s="897"/>
      <c r="CN1670" s="897"/>
      <c r="CO1670" s="897"/>
      <c r="CP1670" s="897"/>
      <c r="CQ1670" s="897"/>
      <c r="CR1670" s="897"/>
      <c r="CS1670" s="897"/>
      <c r="CT1670" s="897">
        <f t="shared" si="1464"/>
        <v>30</v>
      </c>
      <c r="CU1670" s="946">
        <f t="shared" si="1465"/>
        <v>3000</v>
      </c>
      <c r="CV1670" s="897">
        <v>30</v>
      </c>
      <c r="CW1670" s="946">
        <f t="shared" si="1466"/>
        <v>3000</v>
      </c>
      <c r="CX1670" s="897">
        <v>30</v>
      </c>
      <c r="CY1670" s="946">
        <f t="shared" si="1467"/>
        <v>3000</v>
      </c>
      <c r="CZ1670" s="897"/>
      <c r="DA1670" s="897"/>
      <c r="DB1670" s="897"/>
      <c r="DC1670" s="897">
        <f t="shared" si="1468"/>
        <v>30</v>
      </c>
      <c r="DD1670" s="946">
        <f t="shared" si="1469"/>
        <v>3000</v>
      </c>
      <c r="DE1670" s="897">
        <v>30</v>
      </c>
      <c r="DF1670" s="946">
        <f t="shared" si="1472"/>
        <v>3000</v>
      </c>
      <c r="DG1670" s="897">
        <v>30</v>
      </c>
      <c r="DH1670" s="946">
        <f t="shared" si="1470"/>
        <v>3000</v>
      </c>
      <c r="DI1670" s="897"/>
      <c r="DJ1670" s="898"/>
      <c r="DK1670" s="898"/>
      <c r="DL1670" s="898"/>
      <c r="DM1670" s="898"/>
      <c r="DN1670" s="898"/>
      <c r="DO1670" s="898"/>
      <c r="DP1670" s="898"/>
      <c r="DQ1670" s="898"/>
      <c r="DR1670" s="898"/>
      <c r="DS1670" s="898"/>
      <c r="DU1670" s="678">
        <f t="shared" si="1471"/>
        <v>6000</v>
      </c>
      <c r="DV1670" s="651">
        <f t="shared" si="1485"/>
        <v>6000</v>
      </c>
      <c r="DW1670" s="651">
        <f t="shared" si="1486"/>
        <v>6000</v>
      </c>
      <c r="DX1670" s="651">
        <f t="shared" si="1487"/>
        <v>0</v>
      </c>
      <c r="DY1670" s="651">
        <f t="shared" si="1473"/>
        <v>0</v>
      </c>
    </row>
    <row r="1671" spans="1:129" s="896" customFormat="1" ht="225" hidden="1" x14ac:dyDescent="0.25">
      <c r="A1671" s="1776">
        <v>2026</v>
      </c>
      <c r="B1671" s="1776">
        <v>479</v>
      </c>
      <c r="C1671" s="1776" t="s">
        <v>58</v>
      </c>
      <c r="D1671" s="1776">
        <v>3000654</v>
      </c>
      <c r="E1671" s="1776">
        <v>5005020</v>
      </c>
      <c r="F1671" s="1776" t="s">
        <v>2269</v>
      </c>
      <c r="G1671" s="1776" t="s">
        <v>2270</v>
      </c>
      <c r="H1671" s="1776">
        <v>93</v>
      </c>
      <c r="I1671" s="1852" t="s">
        <v>992</v>
      </c>
      <c r="J1671" s="1778" t="s">
        <v>10</v>
      </c>
      <c r="K1671" s="1778" t="s">
        <v>60</v>
      </c>
      <c r="L1671" s="1776" t="str">
        <f t="shared" si="1488"/>
        <v>2.3</v>
      </c>
      <c r="M1671" s="1779" t="s">
        <v>62</v>
      </c>
      <c r="N1671" s="1779"/>
      <c r="O1671" s="1853" t="s">
        <v>4081</v>
      </c>
      <c r="P1671" s="1776" t="s">
        <v>65</v>
      </c>
      <c r="Q1671" s="1780">
        <v>1</v>
      </c>
      <c r="R1671" s="396">
        <v>3000</v>
      </c>
      <c r="S1671" s="1776"/>
      <c r="T1671" s="1776"/>
      <c r="U1671" s="1776">
        <v>30</v>
      </c>
      <c r="V1671" s="1776">
        <v>30</v>
      </c>
      <c r="W1671" s="397"/>
      <c r="X1671" s="397"/>
      <c r="Y1671" s="397"/>
      <c r="Z1671" s="397"/>
      <c r="AA1671" s="397"/>
      <c r="AB1671" s="397"/>
      <c r="AC1671" s="397"/>
      <c r="AD1671" s="397"/>
      <c r="AE1671" s="396"/>
      <c r="AF1671" s="398">
        <f t="shared" si="1482"/>
        <v>0</v>
      </c>
      <c r="AG1671" s="398">
        <f t="shared" si="1483"/>
        <v>0</v>
      </c>
      <c r="AH1671" s="398">
        <f t="shared" ref="AH1671:AH1702" si="1489">+$R1671*(U1671/30)*$Q1671</f>
        <v>3000</v>
      </c>
      <c r="AI1671" s="398">
        <f t="shared" si="1484"/>
        <v>3000</v>
      </c>
      <c r="AJ1671" s="398">
        <f t="shared" si="1474"/>
        <v>0</v>
      </c>
      <c r="AK1671" s="398">
        <f t="shared" si="1475"/>
        <v>0</v>
      </c>
      <c r="AL1671" s="398">
        <f t="shared" si="1476"/>
        <v>0</v>
      </c>
      <c r="AM1671" s="398">
        <f t="shared" si="1477"/>
        <v>0</v>
      </c>
      <c r="AN1671" s="398">
        <f t="shared" si="1478"/>
        <v>0</v>
      </c>
      <c r="AO1671" s="398">
        <f t="shared" si="1479"/>
        <v>0</v>
      </c>
      <c r="AP1671" s="398">
        <f t="shared" si="1480"/>
        <v>0</v>
      </c>
      <c r="AQ1671" s="398">
        <f t="shared" si="1481"/>
        <v>0</v>
      </c>
      <c r="AR1671" s="398">
        <f t="shared" ref="AR1671:AR1702" si="1490">+ROUNDUP(SUM(AF1671:AQ1671),0)</f>
        <v>6000</v>
      </c>
      <c r="AS1671" s="896" t="s">
        <v>1763</v>
      </c>
      <c r="AU1671" s="896" t="s">
        <v>4071</v>
      </c>
      <c r="AV1671" s="896" t="s">
        <v>4071</v>
      </c>
      <c r="AW1671" s="907">
        <v>46068</v>
      </c>
      <c r="AX1671" s="896" t="s">
        <v>4072</v>
      </c>
      <c r="AY1671" s="907">
        <v>46076</v>
      </c>
      <c r="BA1671" s="1087" t="s">
        <v>4073</v>
      </c>
      <c r="BB1671" s="899" t="s">
        <v>995</v>
      </c>
      <c r="BC1671" s="896" t="s">
        <v>4082</v>
      </c>
      <c r="BD1671" s="896" t="s">
        <v>4083</v>
      </c>
      <c r="BE1671" s="896" t="s">
        <v>4084</v>
      </c>
      <c r="BF1671" s="907">
        <v>46080</v>
      </c>
      <c r="BH1671" s="687"/>
      <c r="BI1671" s="687"/>
      <c r="BK1671" s="687"/>
      <c r="BL1671" s="373"/>
      <c r="BM1671" s="373"/>
      <c r="BN1671" s="687"/>
      <c r="BO1671" s="687"/>
      <c r="BP1671" s="376"/>
      <c r="BQ1671" s="376"/>
      <c r="BR1671" s="376"/>
      <c r="BS1671" s="1860" t="s">
        <v>2559</v>
      </c>
      <c r="BT1671" s="1223" t="s">
        <v>1526</v>
      </c>
      <c r="BU1671" s="1223" t="s">
        <v>4178</v>
      </c>
      <c r="BV1671" s="1264">
        <v>72195672</v>
      </c>
      <c r="BW1671" s="1858">
        <v>10721956721</v>
      </c>
      <c r="BX1671" s="1266" t="s">
        <v>4088</v>
      </c>
      <c r="BY1671" s="758">
        <v>46083</v>
      </c>
      <c r="BZ1671" s="759">
        <v>46142</v>
      </c>
      <c r="CA1671" s="897"/>
      <c r="CB1671" s="897"/>
      <c r="CC1671" s="897"/>
      <c r="CD1671" s="897"/>
      <c r="CE1671" s="897"/>
      <c r="CF1671" s="897"/>
      <c r="CG1671" s="897"/>
      <c r="CH1671" s="897"/>
      <c r="CI1671" s="897"/>
      <c r="CJ1671" s="897"/>
      <c r="CK1671" s="897"/>
      <c r="CL1671" s="897"/>
      <c r="CM1671" s="897"/>
      <c r="CN1671" s="897"/>
      <c r="CO1671" s="897"/>
      <c r="CP1671" s="897"/>
      <c r="CQ1671" s="897"/>
      <c r="CR1671" s="897"/>
      <c r="CS1671" s="897"/>
      <c r="CT1671" s="897">
        <f t="shared" ref="CT1671:CT1692" si="1491">U1671</f>
        <v>30</v>
      </c>
      <c r="CU1671" s="946">
        <f t="shared" ref="CU1671:CU1696" si="1492">AH1671</f>
        <v>3000</v>
      </c>
      <c r="CV1671" s="897">
        <v>30</v>
      </c>
      <c r="CW1671" s="946">
        <f t="shared" ref="CW1671:CW1696" si="1493">(R1671/30*CV1671)*Q1671</f>
        <v>3000</v>
      </c>
      <c r="CX1671" s="897">
        <v>30</v>
      </c>
      <c r="CY1671" s="946">
        <f t="shared" ref="CY1671:CY1696" si="1494">(R1671/30*CX1671)*Q1671</f>
        <v>3000</v>
      </c>
      <c r="CZ1671" s="897"/>
      <c r="DA1671" s="897"/>
      <c r="DB1671" s="897"/>
      <c r="DC1671" s="897">
        <f t="shared" ref="DC1671:DC1702" si="1495">V1671</f>
        <v>30</v>
      </c>
      <c r="DD1671" s="946">
        <f t="shared" ref="DD1671:DD1702" si="1496">AI1671</f>
        <v>3000</v>
      </c>
      <c r="DE1671" s="897">
        <v>30</v>
      </c>
      <c r="DF1671" s="946">
        <f t="shared" si="1472"/>
        <v>3000</v>
      </c>
      <c r="DG1671" s="897">
        <v>30</v>
      </c>
      <c r="DH1671" s="946">
        <f t="shared" si="1470"/>
        <v>3000</v>
      </c>
      <c r="DI1671" s="897"/>
      <c r="DJ1671" s="898"/>
      <c r="DK1671" s="898"/>
      <c r="DL1671" s="898"/>
      <c r="DM1671" s="898"/>
      <c r="DN1671" s="898"/>
      <c r="DO1671" s="898"/>
      <c r="DP1671" s="898"/>
      <c r="DQ1671" s="898"/>
      <c r="DR1671" s="898"/>
      <c r="DS1671" s="898"/>
      <c r="DU1671" s="678">
        <f t="shared" si="1471"/>
        <v>6000</v>
      </c>
      <c r="DV1671" s="651">
        <f t="shared" si="1485"/>
        <v>6000</v>
      </c>
      <c r="DW1671" s="651">
        <f t="shared" si="1486"/>
        <v>6000</v>
      </c>
      <c r="DX1671" s="651">
        <f t="shared" si="1487"/>
        <v>0</v>
      </c>
      <c r="DY1671" s="651">
        <f t="shared" si="1473"/>
        <v>0</v>
      </c>
    </row>
    <row r="1672" spans="1:129" s="896" customFormat="1" ht="225" hidden="1" x14ac:dyDescent="0.25">
      <c r="A1672" s="1776">
        <v>2026</v>
      </c>
      <c r="B1672" s="1776">
        <v>479</v>
      </c>
      <c r="C1672" s="1776" t="s">
        <v>58</v>
      </c>
      <c r="D1672" s="1776">
        <v>3000654</v>
      </c>
      <c r="E1672" s="1776">
        <v>5005020</v>
      </c>
      <c r="F1672" s="1776" t="s">
        <v>2269</v>
      </c>
      <c r="G1672" s="1776" t="s">
        <v>2270</v>
      </c>
      <c r="H1672" s="1776">
        <v>93</v>
      </c>
      <c r="I1672" s="1852" t="s">
        <v>992</v>
      </c>
      <c r="J1672" s="1778" t="s">
        <v>10</v>
      </c>
      <c r="K1672" s="1778" t="s">
        <v>60</v>
      </c>
      <c r="L1672" s="1776" t="str">
        <f t="shared" si="1488"/>
        <v>2.3</v>
      </c>
      <c r="M1672" s="1779" t="s">
        <v>62</v>
      </c>
      <c r="N1672" s="1779"/>
      <c r="O1672" s="1853" t="s">
        <v>4081</v>
      </c>
      <c r="P1672" s="1776" t="s">
        <v>65</v>
      </c>
      <c r="Q1672" s="1780">
        <v>1</v>
      </c>
      <c r="R1672" s="396">
        <v>3000</v>
      </c>
      <c r="S1672" s="1776"/>
      <c r="T1672" s="1776"/>
      <c r="U1672" s="1776">
        <v>30</v>
      </c>
      <c r="V1672" s="1776">
        <v>30</v>
      </c>
      <c r="W1672" s="397"/>
      <c r="X1672" s="397"/>
      <c r="Y1672" s="397"/>
      <c r="Z1672" s="397"/>
      <c r="AA1672" s="397"/>
      <c r="AB1672" s="397"/>
      <c r="AC1672" s="397"/>
      <c r="AD1672" s="397"/>
      <c r="AE1672" s="396"/>
      <c r="AF1672" s="398">
        <f t="shared" si="1482"/>
        <v>0</v>
      </c>
      <c r="AG1672" s="398">
        <f t="shared" si="1483"/>
        <v>0</v>
      </c>
      <c r="AH1672" s="398">
        <f t="shared" si="1489"/>
        <v>3000</v>
      </c>
      <c r="AI1672" s="398">
        <f t="shared" si="1484"/>
        <v>3000</v>
      </c>
      <c r="AJ1672" s="398">
        <f t="shared" si="1474"/>
        <v>0</v>
      </c>
      <c r="AK1672" s="398">
        <f t="shared" si="1475"/>
        <v>0</v>
      </c>
      <c r="AL1672" s="398">
        <f t="shared" si="1476"/>
        <v>0</v>
      </c>
      <c r="AM1672" s="398">
        <f t="shared" si="1477"/>
        <v>0</v>
      </c>
      <c r="AN1672" s="398">
        <f t="shared" si="1478"/>
        <v>0</v>
      </c>
      <c r="AO1672" s="398">
        <f t="shared" si="1479"/>
        <v>0</v>
      </c>
      <c r="AP1672" s="398">
        <f t="shared" si="1480"/>
        <v>0</v>
      </c>
      <c r="AQ1672" s="398">
        <f t="shared" si="1481"/>
        <v>0</v>
      </c>
      <c r="AR1672" s="398">
        <f t="shared" si="1490"/>
        <v>6000</v>
      </c>
      <c r="AS1672" s="896" t="s">
        <v>1763</v>
      </c>
      <c r="AU1672" s="896" t="s">
        <v>4071</v>
      </c>
      <c r="AV1672" s="896" t="s">
        <v>4071</v>
      </c>
      <c r="AW1672" s="907">
        <v>46068</v>
      </c>
      <c r="AX1672" s="896" t="s">
        <v>4072</v>
      </c>
      <c r="AY1672" s="907">
        <v>46076</v>
      </c>
      <c r="BA1672" s="1087" t="s">
        <v>4073</v>
      </c>
      <c r="BB1672" s="899" t="s">
        <v>995</v>
      </c>
      <c r="BC1672" s="896" t="s">
        <v>4082</v>
      </c>
      <c r="BD1672" s="896" t="s">
        <v>4083</v>
      </c>
      <c r="BE1672" s="896" t="s">
        <v>4084</v>
      </c>
      <c r="BF1672" s="907">
        <v>46080</v>
      </c>
      <c r="BH1672" s="687"/>
      <c r="BI1672" s="687"/>
      <c r="BK1672" s="687"/>
      <c r="BL1672" s="373"/>
      <c r="BM1672" s="373"/>
      <c r="BN1672" s="687"/>
      <c r="BO1672" s="687"/>
      <c r="BP1672" s="376"/>
      <c r="BQ1672" s="376"/>
      <c r="BR1672" s="376"/>
      <c r="BS1672" s="1860" t="s">
        <v>4179</v>
      </c>
      <c r="BT1672" s="1223" t="s">
        <v>3260</v>
      </c>
      <c r="BU1672" s="1223" t="s">
        <v>4180</v>
      </c>
      <c r="BV1672" s="1264">
        <v>72402982</v>
      </c>
      <c r="BW1672" s="1858">
        <v>10724029821</v>
      </c>
      <c r="BX1672" s="1266" t="s">
        <v>4088</v>
      </c>
      <c r="BY1672" s="758">
        <v>46083</v>
      </c>
      <c r="BZ1672" s="759">
        <v>46142</v>
      </c>
      <c r="CA1672" s="897"/>
      <c r="CB1672" s="897"/>
      <c r="CC1672" s="897"/>
      <c r="CD1672" s="897"/>
      <c r="CE1672" s="897"/>
      <c r="CF1672" s="897"/>
      <c r="CG1672" s="897"/>
      <c r="CH1672" s="897"/>
      <c r="CI1672" s="897"/>
      <c r="CJ1672" s="897"/>
      <c r="CK1672" s="897"/>
      <c r="CL1672" s="897"/>
      <c r="CM1672" s="897"/>
      <c r="CN1672" s="897"/>
      <c r="CO1672" s="897"/>
      <c r="CP1672" s="897"/>
      <c r="CQ1672" s="897"/>
      <c r="CR1672" s="897"/>
      <c r="CS1672" s="897"/>
      <c r="CT1672" s="897">
        <f t="shared" si="1491"/>
        <v>30</v>
      </c>
      <c r="CU1672" s="946">
        <f t="shared" si="1492"/>
        <v>3000</v>
      </c>
      <c r="CV1672" s="897">
        <v>30</v>
      </c>
      <c r="CW1672" s="946">
        <f t="shared" si="1493"/>
        <v>3000</v>
      </c>
      <c r="CX1672" s="897">
        <v>30</v>
      </c>
      <c r="CY1672" s="946">
        <f t="shared" si="1494"/>
        <v>3000</v>
      </c>
      <c r="CZ1672" s="897"/>
      <c r="DA1672" s="897"/>
      <c r="DB1672" s="897"/>
      <c r="DC1672" s="897">
        <f t="shared" si="1495"/>
        <v>30</v>
      </c>
      <c r="DD1672" s="946">
        <f t="shared" si="1496"/>
        <v>3000</v>
      </c>
      <c r="DE1672" s="897">
        <v>30</v>
      </c>
      <c r="DF1672" s="946">
        <f t="shared" si="1472"/>
        <v>3000</v>
      </c>
      <c r="DG1672" s="897">
        <v>30</v>
      </c>
      <c r="DH1672" s="946">
        <f t="shared" si="1470"/>
        <v>3000</v>
      </c>
      <c r="DI1672" s="897"/>
      <c r="DJ1672" s="898"/>
      <c r="DK1672" s="898"/>
      <c r="DL1672" s="898"/>
      <c r="DM1672" s="898"/>
      <c r="DN1672" s="898"/>
      <c r="DO1672" s="898"/>
      <c r="DP1672" s="898"/>
      <c r="DQ1672" s="898"/>
      <c r="DR1672" s="898"/>
      <c r="DS1672" s="898"/>
      <c r="DU1672" s="678">
        <f t="shared" si="1471"/>
        <v>6000</v>
      </c>
      <c r="DV1672" s="651">
        <f t="shared" si="1485"/>
        <v>6000</v>
      </c>
      <c r="DW1672" s="651">
        <f t="shared" si="1486"/>
        <v>6000</v>
      </c>
      <c r="DX1672" s="651">
        <f t="shared" si="1487"/>
        <v>0</v>
      </c>
      <c r="DY1672" s="651">
        <f t="shared" si="1473"/>
        <v>0</v>
      </c>
    </row>
    <row r="1673" spans="1:129" s="896" customFormat="1" ht="225" hidden="1" x14ac:dyDescent="0.25">
      <c r="A1673" s="1776">
        <v>2026</v>
      </c>
      <c r="B1673" s="1776">
        <v>479</v>
      </c>
      <c r="C1673" s="1776" t="s">
        <v>58</v>
      </c>
      <c r="D1673" s="1776">
        <v>3000654</v>
      </c>
      <c r="E1673" s="1776">
        <v>5005020</v>
      </c>
      <c r="F1673" s="1776" t="s">
        <v>2269</v>
      </c>
      <c r="G1673" s="1776" t="s">
        <v>2270</v>
      </c>
      <c r="H1673" s="1776">
        <v>93</v>
      </c>
      <c r="I1673" s="1852" t="s">
        <v>992</v>
      </c>
      <c r="J1673" s="1778" t="s">
        <v>10</v>
      </c>
      <c r="K1673" s="1778" t="s">
        <v>60</v>
      </c>
      <c r="L1673" s="1776" t="str">
        <f t="shared" si="1488"/>
        <v>2.3</v>
      </c>
      <c r="M1673" s="1779" t="s">
        <v>62</v>
      </c>
      <c r="N1673" s="1779"/>
      <c r="O1673" s="1853" t="s">
        <v>4081</v>
      </c>
      <c r="P1673" s="1776" t="s">
        <v>65</v>
      </c>
      <c r="Q1673" s="1780">
        <v>1</v>
      </c>
      <c r="R1673" s="396">
        <v>3000</v>
      </c>
      <c r="S1673" s="1776"/>
      <c r="T1673" s="1776"/>
      <c r="U1673" s="1776">
        <v>30</v>
      </c>
      <c r="V1673" s="1776">
        <v>30</v>
      </c>
      <c r="W1673" s="397"/>
      <c r="X1673" s="397"/>
      <c r="Y1673" s="397"/>
      <c r="Z1673" s="397"/>
      <c r="AA1673" s="397"/>
      <c r="AB1673" s="397"/>
      <c r="AC1673" s="397"/>
      <c r="AD1673" s="397"/>
      <c r="AE1673" s="396"/>
      <c r="AF1673" s="398">
        <f t="shared" si="1482"/>
        <v>0</v>
      </c>
      <c r="AG1673" s="398">
        <f t="shared" si="1483"/>
        <v>0</v>
      </c>
      <c r="AH1673" s="398">
        <f t="shared" si="1489"/>
        <v>3000</v>
      </c>
      <c r="AI1673" s="398">
        <f t="shared" si="1484"/>
        <v>3000</v>
      </c>
      <c r="AJ1673" s="398">
        <f t="shared" si="1474"/>
        <v>0</v>
      </c>
      <c r="AK1673" s="398">
        <f t="shared" si="1475"/>
        <v>0</v>
      </c>
      <c r="AL1673" s="398">
        <f t="shared" si="1476"/>
        <v>0</v>
      </c>
      <c r="AM1673" s="398">
        <f t="shared" si="1477"/>
        <v>0</v>
      </c>
      <c r="AN1673" s="398">
        <f t="shared" si="1478"/>
        <v>0</v>
      </c>
      <c r="AO1673" s="398">
        <f t="shared" si="1479"/>
        <v>0</v>
      </c>
      <c r="AP1673" s="398">
        <f t="shared" si="1480"/>
        <v>0</v>
      </c>
      <c r="AQ1673" s="398">
        <f t="shared" si="1481"/>
        <v>0</v>
      </c>
      <c r="AR1673" s="398">
        <f t="shared" si="1490"/>
        <v>6000</v>
      </c>
      <c r="AS1673" s="896" t="s">
        <v>1763</v>
      </c>
      <c r="AU1673" s="896" t="s">
        <v>4071</v>
      </c>
      <c r="AV1673" s="896" t="s">
        <v>4071</v>
      </c>
      <c r="AW1673" s="907">
        <v>46068</v>
      </c>
      <c r="AX1673" s="896" t="s">
        <v>4072</v>
      </c>
      <c r="AY1673" s="907">
        <v>46076</v>
      </c>
      <c r="BA1673" s="1087" t="s">
        <v>4073</v>
      </c>
      <c r="BB1673" s="899" t="s">
        <v>995</v>
      </c>
      <c r="BC1673" s="896" t="s">
        <v>4082</v>
      </c>
      <c r="BD1673" s="896" t="s">
        <v>4083</v>
      </c>
      <c r="BE1673" s="896" t="s">
        <v>4084</v>
      </c>
      <c r="BF1673" s="907">
        <v>46080</v>
      </c>
      <c r="BH1673" s="687"/>
      <c r="BI1673" s="687"/>
      <c r="BK1673" s="687"/>
      <c r="BL1673" s="373"/>
      <c r="BM1673" s="373"/>
      <c r="BN1673" s="687"/>
      <c r="BO1673" s="687"/>
      <c r="BP1673" s="376"/>
      <c r="BQ1673" s="376"/>
      <c r="BR1673" s="376"/>
      <c r="BS1673" s="1860" t="s">
        <v>1248</v>
      </c>
      <c r="BT1673" s="1223" t="s">
        <v>4181</v>
      </c>
      <c r="BU1673" s="1223" t="s">
        <v>4182</v>
      </c>
      <c r="BV1673" s="1264">
        <v>74041895</v>
      </c>
      <c r="BW1673" s="1858">
        <v>10740418951</v>
      </c>
      <c r="BX1673" s="1266" t="s">
        <v>4088</v>
      </c>
      <c r="BY1673" s="758">
        <v>46083</v>
      </c>
      <c r="BZ1673" s="759">
        <v>46142</v>
      </c>
      <c r="CA1673" s="897"/>
      <c r="CB1673" s="897"/>
      <c r="CC1673" s="897"/>
      <c r="CD1673" s="897"/>
      <c r="CE1673" s="897"/>
      <c r="CF1673" s="897"/>
      <c r="CG1673" s="897"/>
      <c r="CH1673" s="897"/>
      <c r="CI1673" s="897"/>
      <c r="CJ1673" s="897"/>
      <c r="CK1673" s="897"/>
      <c r="CL1673" s="897"/>
      <c r="CM1673" s="897"/>
      <c r="CN1673" s="897"/>
      <c r="CO1673" s="897"/>
      <c r="CP1673" s="897"/>
      <c r="CQ1673" s="897"/>
      <c r="CR1673" s="897"/>
      <c r="CS1673" s="897"/>
      <c r="CT1673" s="897">
        <f t="shared" si="1491"/>
        <v>30</v>
      </c>
      <c r="CU1673" s="946">
        <f t="shared" si="1492"/>
        <v>3000</v>
      </c>
      <c r="CV1673" s="897">
        <v>30</v>
      </c>
      <c r="CW1673" s="946">
        <f t="shared" si="1493"/>
        <v>3000</v>
      </c>
      <c r="CX1673" s="897">
        <v>30</v>
      </c>
      <c r="CY1673" s="946">
        <f t="shared" si="1494"/>
        <v>3000</v>
      </c>
      <c r="CZ1673" s="897"/>
      <c r="DA1673" s="897"/>
      <c r="DB1673" s="897"/>
      <c r="DC1673" s="897">
        <f t="shared" si="1495"/>
        <v>30</v>
      </c>
      <c r="DD1673" s="946">
        <f t="shared" si="1496"/>
        <v>3000</v>
      </c>
      <c r="DE1673" s="897">
        <v>30</v>
      </c>
      <c r="DF1673" s="946">
        <f t="shared" si="1472"/>
        <v>3000</v>
      </c>
      <c r="DG1673" s="897">
        <v>30</v>
      </c>
      <c r="DH1673" s="946">
        <f t="shared" si="1470"/>
        <v>3000</v>
      </c>
      <c r="DI1673" s="897"/>
      <c r="DJ1673" s="898"/>
      <c r="DK1673" s="898"/>
      <c r="DL1673" s="898"/>
      <c r="DM1673" s="898"/>
      <c r="DN1673" s="898"/>
      <c r="DO1673" s="898"/>
      <c r="DP1673" s="898"/>
      <c r="DQ1673" s="898"/>
      <c r="DR1673" s="898"/>
      <c r="DS1673" s="898"/>
      <c r="DU1673" s="678">
        <f t="shared" si="1471"/>
        <v>6000</v>
      </c>
      <c r="DV1673" s="651">
        <f t="shared" si="1485"/>
        <v>6000</v>
      </c>
      <c r="DW1673" s="651">
        <f t="shared" si="1486"/>
        <v>6000</v>
      </c>
      <c r="DX1673" s="651">
        <f t="shared" si="1487"/>
        <v>0</v>
      </c>
      <c r="DY1673" s="651">
        <f t="shared" si="1473"/>
        <v>0</v>
      </c>
    </row>
    <row r="1674" spans="1:129" s="896" customFormat="1" ht="225" hidden="1" x14ac:dyDescent="0.25">
      <c r="A1674" s="1776">
        <v>2026</v>
      </c>
      <c r="B1674" s="1776">
        <v>479</v>
      </c>
      <c r="C1674" s="1776" t="s">
        <v>58</v>
      </c>
      <c r="D1674" s="1776">
        <v>3000654</v>
      </c>
      <c r="E1674" s="1776">
        <v>5005020</v>
      </c>
      <c r="F1674" s="1776" t="s">
        <v>2269</v>
      </c>
      <c r="G1674" s="1776" t="s">
        <v>2270</v>
      </c>
      <c r="H1674" s="1776">
        <v>93</v>
      </c>
      <c r="I1674" s="1852" t="s">
        <v>992</v>
      </c>
      <c r="J1674" s="1778" t="s">
        <v>10</v>
      </c>
      <c r="K1674" s="1778" t="s">
        <v>60</v>
      </c>
      <c r="L1674" s="1776" t="str">
        <f t="shared" si="1488"/>
        <v>2.3</v>
      </c>
      <c r="M1674" s="1779" t="s">
        <v>62</v>
      </c>
      <c r="N1674" s="1779"/>
      <c r="O1674" s="1853" t="s">
        <v>4081</v>
      </c>
      <c r="P1674" s="1776" t="s">
        <v>65</v>
      </c>
      <c r="Q1674" s="1780">
        <v>1</v>
      </c>
      <c r="R1674" s="396">
        <v>3000</v>
      </c>
      <c r="S1674" s="1776"/>
      <c r="T1674" s="1776"/>
      <c r="U1674" s="1776">
        <v>30</v>
      </c>
      <c r="V1674" s="1776">
        <v>30</v>
      </c>
      <c r="W1674" s="397"/>
      <c r="X1674" s="397"/>
      <c r="Y1674" s="397"/>
      <c r="Z1674" s="397"/>
      <c r="AA1674" s="397"/>
      <c r="AB1674" s="397"/>
      <c r="AC1674" s="397"/>
      <c r="AD1674" s="397"/>
      <c r="AE1674" s="396"/>
      <c r="AF1674" s="398">
        <f t="shared" si="1482"/>
        <v>0</v>
      </c>
      <c r="AG1674" s="398">
        <f t="shared" si="1483"/>
        <v>0</v>
      </c>
      <c r="AH1674" s="398">
        <f t="shared" si="1489"/>
        <v>3000</v>
      </c>
      <c r="AI1674" s="398">
        <f t="shared" si="1484"/>
        <v>3000</v>
      </c>
      <c r="AJ1674" s="398">
        <f t="shared" si="1474"/>
        <v>0</v>
      </c>
      <c r="AK1674" s="398">
        <f t="shared" si="1475"/>
        <v>0</v>
      </c>
      <c r="AL1674" s="398">
        <f t="shared" si="1476"/>
        <v>0</v>
      </c>
      <c r="AM1674" s="398">
        <f t="shared" si="1477"/>
        <v>0</v>
      </c>
      <c r="AN1674" s="398">
        <f t="shared" si="1478"/>
        <v>0</v>
      </c>
      <c r="AO1674" s="398">
        <f t="shared" si="1479"/>
        <v>0</v>
      </c>
      <c r="AP1674" s="398">
        <f t="shared" si="1480"/>
        <v>0</v>
      </c>
      <c r="AQ1674" s="398">
        <f t="shared" si="1481"/>
        <v>0</v>
      </c>
      <c r="AR1674" s="398">
        <f t="shared" si="1490"/>
        <v>6000</v>
      </c>
      <c r="AS1674" s="896" t="s">
        <v>1763</v>
      </c>
      <c r="AU1674" s="896" t="s">
        <v>4071</v>
      </c>
      <c r="AV1674" s="896" t="s">
        <v>4071</v>
      </c>
      <c r="AW1674" s="907">
        <v>46068</v>
      </c>
      <c r="AX1674" s="896" t="s">
        <v>4072</v>
      </c>
      <c r="AY1674" s="907">
        <v>46076</v>
      </c>
      <c r="BA1674" s="1087" t="s">
        <v>4073</v>
      </c>
      <c r="BB1674" s="899" t="s">
        <v>995</v>
      </c>
      <c r="BC1674" s="896" t="s">
        <v>4082</v>
      </c>
      <c r="BD1674" s="896" t="s">
        <v>4083</v>
      </c>
      <c r="BE1674" s="896" t="s">
        <v>4084</v>
      </c>
      <c r="BF1674" s="907">
        <v>46080</v>
      </c>
      <c r="BH1674" s="687"/>
      <c r="BI1674" s="687"/>
      <c r="BK1674" s="687"/>
      <c r="BL1674" s="373"/>
      <c r="BM1674" s="373"/>
      <c r="BN1674" s="687"/>
      <c r="BO1674" s="687"/>
      <c r="BP1674" s="376"/>
      <c r="BQ1674" s="376"/>
      <c r="BR1674" s="376"/>
      <c r="BS1674" s="1860" t="s">
        <v>2253</v>
      </c>
      <c r="BT1674" s="1223" t="s">
        <v>2254</v>
      </c>
      <c r="BU1674" s="1223" t="s">
        <v>4183</v>
      </c>
      <c r="BV1674" s="1264">
        <v>70267134</v>
      </c>
      <c r="BW1674" s="1858">
        <v>10702671341</v>
      </c>
      <c r="BX1674" s="1266" t="s">
        <v>4088</v>
      </c>
      <c r="BY1674" s="758">
        <v>46083</v>
      </c>
      <c r="BZ1674" s="759">
        <v>46142</v>
      </c>
      <c r="CA1674" s="897"/>
      <c r="CB1674" s="897"/>
      <c r="CC1674" s="897"/>
      <c r="CD1674" s="897"/>
      <c r="CE1674" s="897"/>
      <c r="CF1674" s="897"/>
      <c r="CG1674" s="897"/>
      <c r="CH1674" s="897"/>
      <c r="CI1674" s="897"/>
      <c r="CJ1674" s="897"/>
      <c r="CK1674" s="897"/>
      <c r="CL1674" s="897"/>
      <c r="CM1674" s="897"/>
      <c r="CN1674" s="897"/>
      <c r="CO1674" s="897"/>
      <c r="CP1674" s="897"/>
      <c r="CQ1674" s="897"/>
      <c r="CR1674" s="897"/>
      <c r="CS1674" s="897"/>
      <c r="CT1674" s="897">
        <f t="shared" si="1491"/>
        <v>30</v>
      </c>
      <c r="CU1674" s="946">
        <f t="shared" si="1492"/>
        <v>3000</v>
      </c>
      <c r="CV1674" s="897">
        <v>30</v>
      </c>
      <c r="CW1674" s="946">
        <f t="shared" si="1493"/>
        <v>3000</v>
      </c>
      <c r="CX1674" s="897">
        <v>30</v>
      </c>
      <c r="CY1674" s="946">
        <f t="shared" si="1494"/>
        <v>3000</v>
      </c>
      <c r="CZ1674" s="897"/>
      <c r="DA1674" s="897"/>
      <c r="DB1674" s="897"/>
      <c r="DC1674" s="897">
        <f t="shared" si="1495"/>
        <v>30</v>
      </c>
      <c r="DD1674" s="946">
        <f t="shared" si="1496"/>
        <v>3000</v>
      </c>
      <c r="DE1674" s="897">
        <v>30</v>
      </c>
      <c r="DF1674" s="946">
        <f t="shared" si="1472"/>
        <v>3000</v>
      </c>
      <c r="DG1674" s="897">
        <v>30</v>
      </c>
      <c r="DH1674" s="946">
        <f t="shared" si="1470"/>
        <v>3000</v>
      </c>
      <c r="DI1674" s="897"/>
      <c r="DJ1674" s="898"/>
      <c r="DK1674" s="898"/>
      <c r="DL1674" s="898"/>
      <c r="DM1674" s="898"/>
      <c r="DN1674" s="898"/>
      <c r="DO1674" s="898"/>
      <c r="DP1674" s="898"/>
      <c r="DQ1674" s="898"/>
      <c r="DR1674" s="898"/>
      <c r="DS1674" s="898"/>
      <c r="DU1674" s="678">
        <f t="shared" si="1471"/>
        <v>6000</v>
      </c>
      <c r="DV1674" s="651">
        <f t="shared" si="1485"/>
        <v>6000</v>
      </c>
      <c r="DW1674" s="651">
        <f t="shared" si="1486"/>
        <v>6000</v>
      </c>
      <c r="DX1674" s="651">
        <f t="shared" si="1487"/>
        <v>0</v>
      </c>
      <c r="DY1674" s="651">
        <f t="shared" si="1473"/>
        <v>0</v>
      </c>
    </row>
    <row r="1675" spans="1:129" s="896" customFormat="1" ht="225" hidden="1" x14ac:dyDescent="0.25">
      <c r="A1675" s="1776">
        <v>2026</v>
      </c>
      <c r="B1675" s="1776">
        <v>479</v>
      </c>
      <c r="C1675" s="1776" t="s">
        <v>58</v>
      </c>
      <c r="D1675" s="1776">
        <v>3000654</v>
      </c>
      <c r="E1675" s="1776">
        <v>5005020</v>
      </c>
      <c r="F1675" s="1776" t="s">
        <v>2269</v>
      </c>
      <c r="G1675" s="1776" t="s">
        <v>2270</v>
      </c>
      <c r="H1675" s="1776">
        <v>93</v>
      </c>
      <c r="I1675" s="1852" t="s">
        <v>992</v>
      </c>
      <c r="J1675" s="1778" t="s">
        <v>10</v>
      </c>
      <c r="K1675" s="1778" t="s">
        <v>60</v>
      </c>
      <c r="L1675" s="1776" t="str">
        <f t="shared" si="1488"/>
        <v>2.3</v>
      </c>
      <c r="M1675" s="1779" t="s">
        <v>62</v>
      </c>
      <c r="N1675" s="1779"/>
      <c r="O1675" s="1853" t="s">
        <v>4081</v>
      </c>
      <c r="P1675" s="1776" t="s">
        <v>65</v>
      </c>
      <c r="Q1675" s="1780">
        <v>1</v>
      </c>
      <c r="R1675" s="396">
        <v>3000</v>
      </c>
      <c r="S1675" s="1776"/>
      <c r="T1675" s="1776"/>
      <c r="U1675" s="1776">
        <v>30</v>
      </c>
      <c r="V1675" s="1776">
        <v>30</v>
      </c>
      <c r="W1675" s="397"/>
      <c r="X1675" s="397"/>
      <c r="Y1675" s="397"/>
      <c r="Z1675" s="397"/>
      <c r="AA1675" s="397"/>
      <c r="AB1675" s="397"/>
      <c r="AC1675" s="397"/>
      <c r="AD1675" s="397"/>
      <c r="AE1675" s="396"/>
      <c r="AF1675" s="398">
        <f t="shared" si="1482"/>
        <v>0</v>
      </c>
      <c r="AG1675" s="398">
        <f t="shared" si="1483"/>
        <v>0</v>
      </c>
      <c r="AH1675" s="398">
        <f t="shared" si="1489"/>
        <v>3000</v>
      </c>
      <c r="AI1675" s="398">
        <f t="shared" si="1484"/>
        <v>3000</v>
      </c>
      <c r="AJ1675" s="398">
        <f t="shared" si="1474"/>
        <v>0</v>
      </c>
      <c r="AK1675" s="398">
        <f t="shared" si="1475"/>
        <v>0</v>
      </c>
      <c r="AL1675" s="398">
        <f t="shared" si="1476"/>
        <v>0</v>
      </c>
      <c r="AM1675" s="398">
        <f t="shared" si="1477"/>
        <v>0</v>
      </c>
      <c r="AN1675" s="398">
        <f t="shared" si="1478"/>
        <v>0</v>
      </c>
      <c r="AO1675" s="398">
        <f t="shared" si="1479"/>
        <v>0</v>
      </c>
      <c r="AP1675" s="398">
        <f t="shared" si="1480"/>
        <v>0</v>
      </c>
      <c r="AQ1675" s="398">
        <f t="shared" si="1481"/>
        <v>0</v>
      </c>
      <c r="AR1675" s="398">
        <f t="shared" si="1490"/>
        <v>6000</v>
      </c>
      <c r="AS1675" s="896" t="s">
        <v>1763</v>
      </c>
      <c r="AU1675" s="896" t="s">
        <v>4071</v>
      </c>
      <c r="AV1675" s="896" t="s">
        <v>4071</v>
      </c>
      <c r="AW1675" s="907">
        <v>46068</v>
      </c>
      <c r="AX1675" s="896" t="s">
        <v>4072</v>
      </c>
      <c r="AY1675" s="907">
        <v>46076</v>
      </c>
      <c r="BA1675" s="1087" t="s">
        <v>4073</v>
      </c>
      <c r="BB1675" s="899" t="s">
        <v>995</v>
      </c>
      <c r="BC1675" s="896" t="s">
        <v>4082</v>
      </c>
      <c r="BD1675" s="896" t="s">
        <v>4083</v>
      </c>
      <c r="BE1675" s="896" t="s">
        <v>4084</v>
      </c>
      <c r="BF1675" s="907">
        <v>46080</v>
      </c>
      <c r="BH1675" s="687"/>
      <c r="BI1675" s="687"/>
      <c r="BK1675" s="687"/>
      <c r="BL1675" s="373"/>
      <c r="BM1675" s="373"/>
      <c r="BN1675" s="687"/>
      <c r="BO1675" s="687"/>
      <c r="BP1675" s="376"/>
      <c r="BQ1675" s="376"/>
      <c r="BR1675" s="376"/>
      <c r="BS1675" s="1860" t="s">
        <v>3273</v>
      </c>
      <c r="BT1675" s="1223" t="s">
        <v>1433</v>
      </c>
      <c r="BU1675" s="1223" t="s">
        <v>4184</v>
      </c>
      <c r="BV1675" s="1264">
        <v>44090684</v>
      </c>
      <c r="BW1675" s="1858">
        <v>10440906848</v>
      </c>
      <c r="BX1675" s="1266" t="s">
        <v>4088</v>
      </c>
      <c r="BY1675" s="758">
        <v>46083</v>
      </c>
      <c r="BZ1675" s="759">
        <v>46142</v>
      </c>
      <c r="CA1675" s="897"/>
      <c r="CB1675" s="897"/>
      <c r="CC1675" s="897"/>
      <c r="CD1675" s="897"/>
      <c r="CE1675" s="897"/>
      <c r="CF1675" s="897"/>
      <c r="CG1675" s="897"/>
      <c r="CH1675" s="897"/>
      <c r="CI1675" s="897"/>
      <c r="CJ1675" s="897"/>
      <c r="CK1675" s="897"/>
      <c r="CL1675" s="897"/>
      <c r="CM1675" s="897"/>
      <c r="CN1675" s="897"/>
      <c r="CO1675" s="897"/>
      <c r="CP1675" s="897"/>
      <c r="CQ1675" s="897"/>
      <c r="CR1675" s="897"/>
      <c r="CS1675" s="897"/>
      <c r="CT1675" s="897">
        <f t="shared" si="1491"/>
        <v>30</v>
      </c>
      <c r="CU1675" s="946">
        <f t="shared" si="1492"/>
        <v>3000</v>
      </c>
      <c r="CV1675" s="897">
        <v>30</v>
      </c>
      <c r="CW1675" s="946">
        <f t="shared" si="1493"/>
        <v>3000</v>
      </c>
      <c r="CX1675" s="897">
        <v>30</v>
      </c>
      <c r="CY1675" s="946">
        <f t="shared" si="1494"/>
        <v>3000</v>
      </c>
      <c r="CZ1675" s="897"/>
      <c r="DA1675" s="897"/>
      <c r="DB1675" s="897"/>
      <c r="DC1675" s="897">
        <f t="shared" si="1495"/>
        <v>30</v>
      </c>
      <c r="DD1675" s="946">
        <f t="shared" si="1496"/>
        <v>3000</v>
      </c>
      <c r="DE1675" s="897">
        <v>30</v>
      </c>
      <c r="DF1675" s="946">
        <f t="shared" si="1472"/>
        <v>3000</v>
      </c>
      <c r="DG1675" s="897">
        <v>30</v>
      </c>
      <c r="DH1675" s="946">
        <f t="shared" si="1470"/>
        <v>3000</v>
      </c>
      <c r="DI1675" s="897"/>
      <c r="DJ1675" s="898"/>
      <c r="DK1675" s="898"/>
      <c r="DL1675" s="898"/>
      <c r="DM1675" s="898"/>
      <c r="DN1675" s="898"/>
      <c r="DO1675" s="898"/>
      <c r="DP1675" s="898"/>
      <c r="DQ1675" s="898"/>
      <c r="DR1675" s="898"/>
      <c r="DS1675" s="898"/>
      <c r="DU1675" s="678">
        <f t="shared" si="1471"/>
        <v>6000</v>
      </c>
      <c r="DV1675" s="651">
        <f t="shared" si="1485"/>
        <v>6000</v>
      </c>
      <c r="DW1675" s="651">
        <f t="shared" si="1486"/>
        <v>6000</v>
      </c>
      <c r="DX1675" s="651">
        <f t="shared" si="1487"/>
        <v>0</v>
      </c>
      <c r="DY1675" s="651">
        <f t="shared" si="1473"/>
        <v>0</v>
      </c>
    </row>
    <row r="1676" spans="1:129" s="896" customFormat="1" ht="225" hidden="1" x14ac:dyDescent="0.25">
      <c r="A1676" s="1776">
        <v>2026</v>
      </c>
      <c r="B1676" s="1776">
        <v>479</v>
      </c>
      <c r="C1676" s="1776" t="s">
        <v>58</v>
      </c>
      <c r="D1676" s="1776">
        <v>3000654</v>
      </c>
      <c r="E1676" s="1776">
        <v>5005020</v>
      </c>
      <c r="F1676" s="1776" t="s">
        <v>2269</v>
      </c>
      <c r="G1676" s="1776" t="s">
        <v>2270</v>
      </c>
      <c r="H1676" s="1776">
        <v>93</v>
      </c>
      <c r="I1676" s="1852" t="s">
        <v>992</v>
      </c>
      <c r="J1676" s="1778" t="s">
        <v>10</v>
      </c>
      <c r="K1676" s="1778" t="s">
        <v>60</v>
      </c>
      <c r="L1676" s="1776" t="str">
        <f t="shared" si="1488"/>
        <v>2.3</v>
      </c>
      <c r="M1676" s="1779" t="s">
        <v>62</v>
      </c>
      <c r="N1676" s="1779"/>
      <c r="O1676" s="1853" t="s">
        <v>4081</v>
      </c>
      <c r="P1676" s="1776" t="s">
        <v>65</v>
      </c>
      <c r="Q1676" s="1780">
        <v>1</v>
      </c>
      <c r="R1676" s="396">
        <v>3000</v>
      </c>
      <c r="S1676" s="1776"/>
      <c r="T1676" s="1776"/>
      <c r="U1676" s="1776">
        <v>30</v>
      </c>
      <c r="V1676" s="1776">
        <v>30</v>
      </c>
      <c r="W1676" s="397"/>
      <c r="X1676" s="397"/>
      <c r="Y1676" s="397"/>
      <c r="Z1676" s="397"/>
      <c r="AA1676" s="397"/>
      <c r="AB1676" s="397"/>
      <c r="AC1676" s="397"/>
      <c r="AD1676" s="397"/>
      <c r="AE1676" s="396"/>
      <c r="AF1676" s="398">
        <f t="shared" si="1482"/>
        <v>0</v>
      </c>
      <c r="AG1676" s="398">
        <f t="shared" si="1483"/>
        <v>0</v>
      </c>
      <c r="AH1676" s="398">
        <f t="shared" si="1489"/>
        <v>3000</v>
      </c>
      <c r="AI1676" s="398">
        <f t="shared" si="1484"/>
        <v>3000</v>
      </c>
      <c r="AJ1676" s="398">
        <f t="shared" si="1474"/>
        <v>0</v>
      </c>
      <c r="AK1676" s="398">
        <f t="shared" si="1475"/>
        <v>0</v>
      </c>
      <c r="AL1676" s="398">
        <f t="shared" si="1476"/>
        <v>0</v>
      </c>
      <c r="AM1676" s="398">
        <f t="shared" si="1477"/>
        <v>0</v>
      </c>
      <c r="AN1676" s="398">
        <f t="shared" si="1478"/>
        <v>0</v>
      </c>
      <c r="AO1676" s="398">
        <f t="shared" si="1479"/>
        <v>0</v>
      </c>
      <c r="AP1676" s="398">
        <f t="shared" si="1480"/>
        <v>0</v>
      </c>
      <c r="AQ1676" s="398">
        <f t="shared" si="1481"/>
        <v>0</v>
      </c>
      <c r="AR1676" s="398">
        <f t="shared" si="1490"/>
        <v>6000</v>
      </c>
      <c r="AS1676" s="896" t="s">
        <v>1763</v>
      </c>
      <c r="AU1676" s="896" t="s">
        <v>4071</v>
      </c>
      <c r="AV1676" s="896" t="s">
        <v>4071</v>
      </c>
      <c r="AW1676" s="907">
        <v>46068</v>
      </c>
      <c r="AX1676" s="896" t="s">
        <v>4072</v>
      </c>
      <c r="AY1676" s="907">
        <v>46076</v>
      </c>
      <c r="BA1676" s="1087" t="s">
        <v>4073</v>
      </c>
      <c r="BB1676" s="899" t="s">
        <v>995</v>
      </c>
      <c r="BC1676" s="896" t="s">
        <v>4082</v>
      </c>
      <c r="BD1676" s="896" t="s">
        <v>4083</v>
      </c>
      <c r="BE1676" s="896" t="s">
        <v>4084</v>
      </c>
      <c r="BF1676" s="907">
        <v>46080</v>
      </c>
      <c r="BH1676" s="687"/>
      <c r="BI1676" s="687"/>
      <c r="BK1676" s="687"/>
      <c r="BL1676" s="373"/>
      <c r="BM1676" s="373"/>
      <c r="BN1676" s="687"/>
      <c r="BO1676" s="687"/>
      <c r="BP1676" s="376"/>
      <c r="BQ1676" s="376"/>
      <c r="BR1676" s="376"/>
      <c r="BS1676" s="1860" t="s">
        <v>1401</v>
      </c>
      <c r="BT1676" s="1223" t="s">
        <v>1172</v>
      </c>
      <c r="BU1676" s="1223" t="s">
        <v>4185</v>
      </c>
      <c r="BV1676" s="1264">
        <v>72452936</v>
      </c>
      <c r="BW1676" s="1858">
        <v>10724529360</v>
      </c>
      <c r="BX1676" s="1266" t="s">
        <v>4088</v>
      </c>
      <c r="BY1676" s="758">
        <v>46083</v>
      </c>
      <c r="BZ1676" s="759">
        <v>46142</v>
      </c>
      <c r="CA1676" s="897"/>
      <c r="CB1676" s="897"/>
      <c r="CC1676" s="897"/>
      <c r="CD1676" s="897"/>
      <c r="CE1676" s="897"/>
      <c r="CF1676" s="897"/>
      <c r="CG1676" s="897"/>
      <c r="CH1676" s="897"/>
      <c r="CI1676" s="897"/>
      <c r="CJ1676" s="897"/>
      <c r="CK1676" s="897"/>
      <c r="CL1676" s="897"/>
      <c r="CM1676" s="897"/>
      <c r="CN1676" s="897"/>
      <c r="CO1676" s="897"/>
      <c r="CP1676" s="897"/>
      <c r="CQ1676" s="897"/>
      <c r="CR1676" s="897"/>
      <c r="CS1676" s="897"/>
      <c r="CT1676" s="897">
        <f t="shared" si="1491"/>
        <v>30</v>
      </c>
      <c r="CU1676" s="946">
        <f t="shared" si="1492"/>
        <v>3000</v>
      </c>
      <c r="CV1676" s="897">
        <v>30</v>
      </c>
      <c r="CW1676" s="946">
        <f t="shared" si="1493"/>
        <v>3000</v>
      </c>
      <c r="CX1676" s="897">
        <v>30</v>
      </c>
      <c r="CY1676" s="946">
        <f t="shared" si="1494"/>
        <v>3000</v>
      </c>
      <c r="CZ1676" s="897"/>
      <c r="DA1676" s="897"/>
      <c r="DB1676" s="897"/>
      <c r="DC1676" s="897">
        <f t="shared" si="1495"/>
        <v>30</v>
      </c>
      <c r="DD1676" s="946">
        <f t="shared" si="1496"/>
        <v>3000</v>
      </c>
      <c r="DE1676" s="897">
        <v>30</v>
      </c>
      <c r="DF1676" s="946">
        <f t="shared" si="1472"/>
        <v>3000</v>
      </c>
      <c r="DG1676" s="897">
        <v>30</v>
      </c>
      <c r="DH1676" s="946">
        <f t="shared" si="1470"/>
        <v>3000</v>
      </c>
      <c r="DI1676" s="897"/>
      <c r="DJ1676" s="898"/>
      <c r="DK1676" s="898"/>
      <c r="DL1676" s="898"/>
      <c r="DM1676" s="898"/>
      <c r="DN1676" s="898"/>
      <c r="DO1676" s="898"/>
      <c r="DP1676" s="898"/>
      <c r="DQ1676" s="898"/>
      <c r="DR1676" s="898"/>
      <c r="DS1676" s="898"/>
      <c r="DU1676" s="678">
        <f t="shared" si="1471"/>
        <v>6000</v>
      </c>
      <c r="DV1676" s="651">
        <f t="shared" si="1485"/>
        <v>6000</v>
      </c>
      <c r="DW1676" s="651">
        <f t="shared" si="1486"/>
        <v>6000</v>
      </c>
      <c r="DX1676" s="651">
        <f t="shared" si="1487"/>
        <v>0</v>
      </c>
      <c r="DY1676" s="651">
        <f t="shared" si="1473"/>
        <v>0</v>
      </c>
    </row>
    <row r="1677" spans="1:129" s="896" customFormat="1" ht="225" hidden="1" x14ac:dyDescent="0.25">
      <c r="A1677" s="1776">
        <v>2026</v>
      </c>
      <c r="B1677" s="1776">
        <v>479</v>
      </c>
      <c r="C1677" s="1776" t="s">
        <v>58</v>
      </c>
      <c r="D1677" s="1776">
        <v>3000654</v>
      </c>
      <c r="E1677" s="1776">
        <v>5005020</v>
      </c>
      <c r="F1677" s="1776" t="s">
        <v>2269</v>
      </c>
      <c r="G1677" s="1776" t="s">
        <v>2270</v>
      </c>
      <c r="H1677" s="1776">
        <v>93</v>
      </c>
      <c r="I1677" s="1852" t="s">
        <v>992</v>
      </c>
      <c r="J1677" s="1778" t="s">
        <v>10</v>
      </c>
      <c r="K1677" s="1778" t="s">
        <v>60</v>
      </c>
      <c r="L1677" s="1776" t="str">
        <f t="shared" si="1488"/>
        <v>2.3</v>
      </c>
      <c r="M1677" s="1779" t="s">
        <v>62</v>
      </c>
      <c r="N1677" s="1779"/>
      <c r="O1677" s="1853" t="s">
        <v>4081</v>
      </c>
      <c r="P1677" s="1776" t="s">
        <v>65</v>
      </c>
      <c r="Q1677" s="1780">
        <v>1</v>
      </c>
      <c r="R1677" s="396">
        <v>3000</v>
      </c>
      <c r="S1677" s="1776"/>
      <c r="T1677" s="1776"/>
      <c r="U1677" s="1776">
        <v>30</v>
      </c>
      <c r="V1677" s="1776">
        <v>30</v>
      </c>
      <c r="W1677" s="397"/>
      <c r="X1677" s="397"/>
      <c r="Y1677" s="397"/>
      <c r="Z1677" s="397"/>
      <c r="AA1677" s="397"/>
      <c r="AB1677" s="397"/>
      <c r="AC1677" s="397"/>
      <c r="AD1677" s="397"/>
      <c r="AE1677" s="396"/>
      <c r="AF1677" s="398">
        <f t="shared" si="1482"/>
        <v>0</v>
      </c>
      <c r="AG1677" s="398">
        <f t="shared" si="1483"/>
        <v>0</v>
      </c>
      <c r="AH1677" s="398">
        <f t="shared" si="1489"/>
        <v>3000</v>
      </c>
      <c r="AI1677" s="398">
        <f t="shared" si="1484"/>
        <v>3000</v>
      </c>
      <c r="AJ1677" s="398">
        <f t="shared" si="1474"/>
        <v>0</v>
      </c>
      <c r="AK1677" s="398">
        <f t="shared" si="1475"/>
        <v>0</v>
      </c>
      <c r="AL1677" s="398">
        <f t="shared" si="1476"/>
        <v>0</v>
      </c>
      <c r="AM1677" s="398">
        <f t="shared" si="1477"/>
        <v>0</v>
      </c>
      <c r="AN1677" s="398">
        <f t="shared" si="1478"/>
        <v>0</v>
      </c>
      <c r="AO1677" s="398">
        <f t="shared" si="1479"/>
        <v>0</v>
      </c>
      <c r="AP1677" s="398">
        <f t="shared" si="1480"/>
        <v>0</v>
      </c>
      <c r="AQ1677" s="398">
        <f t="shared" si="1481"/>
        <v>0</v>
      </c>
      <c r="AR1677" s="398">
        <f t="shared" si="1490"/>
        <v>6000</v>
      </c>
      <c r="AS1677" s="896" t="s">
        <v>1763</v>
      </c>
      <c r="AU1677" s="896" t="s">
        <v>4071</v>
      </c>
      <c r="AV1677" s="896" t="s">
        <v>4071</v>
      </c>
      <c r="AW1677" s="907">
        <v>46068</v>
      </c>
      <c r="AX1677" s="896" t="s">
        <v>4072</v>
      </c>
      <c r="AY1677" s="907">
        <v>46076</v>
      </c>
      <c r="BA1677" s="1087" t="s">
        <v>4073</v>
      </c>
      <c r="BB1677" s="899" t="s">
        <v>995</v>
      </c>
      <c r="BC1677" s="896" t="s">
        <v>4082</v>
      </c>
      <c r="BD1677" s="896" t="s">
        <v>4083</v>
      </c>
      <c r="BE1677" s="896" t="s">
        <v>4084</v>
      </c>
      <c r="BF1677" s="907">
        <v>46080</v>
      </c>
      <c r="BH1677" s="687"/>
      <c r="BI1677" s="687"/>
      <c r="BK1677" s="687"/>
      <c r="BL1677" s="373"/>
      <c r="BM1677" s="373"/>
      <c r="BN1677" s="687"/>
      <c r="BO1677" s="687"/>
      <c r="BP1677" s="376"/>
      <c r="BQ1677" s="376"/>
      <c r="BR1677" s="376"/>
      <c r="BS1677" s="1860" t="s">
        <v>1275</v>
      </c>
      <c r="BT1677" s="1223" t="s">
        <v>1283</v>
      </c>
      <c r="BU1677" s="1223" t="s">
        <v>4186</v>
      </c>
      <c r="BV1677" s="1264">
        <v>29659572</v>
      </c>
      <c r="BW1677" s="1858">
        <v>10296595727</v>
      </c>
      <c r="BX1677" s="1266" t="s">
        <v>4088</v>
      </c>
      <c r="BY1677" s="758">
        <v>46083</v>
      </c>
      <c r="BZ1677" s="759">
        <v>46142</v>
      </c>
      <c r="CA1677" s="897"/>
      <c r="CB1677" s="897"/>
      <c r="CC1677" s="897"/>
      <c r="CD1677" s="897"/>
      <c r="CE1677" s="897"/>
      <c r="CF1677" s="897"/>
      <c r="CG1677" s="897"/>
      <c r="CH1677" s="897"/>
      <c r="CI1677" s="897"/>
      <c r="CJ1677" s="897"/>
      <c r="CK1677" s="897"/>
      <c r="CL1677" s="897"/>
      <c r="CM1677" s="897"/>
      <c r="CN1677" s="897"/>
      <c r="CO1677" s="897"/>
      <c r="CP1677" s="897"/>
      <c r="CQ1677" s="897"/>
      <c r="CR1677" s="897"/>
      <c r="CS1677" s="897"/>
      <c r="CT1677" s="897">
        <f t="shared" si="1491"/>
        <v>30</v>
      </c>
      <c r="CU1677" s="946">
        <f t="shared" si="1492"/>
        <v>3000</v>
      </c>
      <c r="CV1677" s="897">
        <v>30</v>
      </c>
      <c r="CW1677" s="946">
        <f t="shared" si="1493"/>
        <v>3000</v>
      </c>
      <c r="CX1677" s="897">
        <v>30</v>
      </c>
      <c r="CY1677" s="946">
        <f t="shared" si="1494"/>
        <v>3000</v>
      </c>
      <c r="CZ1677" s="897"/>
      <c r="DA1677" s="897"/>
      <c r="DB1677" s="897"/>
      <c r="DC1677" s="897">
        <f t="shared" si="1495"/>
        <v>30</v>
      </c>
      <c r="DD1677" s="946">
        <f t="shared" si="1496"/>
        <v>3000</v>
      </c>
      <c r="DE1677" s="897">
        <v>30</v>
      </c>
      <c r="DF1677" s="946">
        <f t="shared" si="1472"/>
        <v>3000</v>
      </c>
      <c r="DG1677" s="897">
        <v>30</v>
      </c>
      <c r="DH1677" s="946">
        <f t="shared" si="1470"/>
        <v>3000</v>
      </c>
      <c r="DI1677" s="897"/>
      <c r="DJ1677" s="898"/>
      <c r="DK1677" s="898"/>
      <c r="DL1677" s="898"/>
      <c r="DM1677" s="898"/>
      <c r="DN1677" s="898"/>
      <c r="DO1677" s="898"/>
      <c r="DP1677" s="898"/>
      <c r="DQ1677" s="898"/>
      <c r="DR1677" s="898"/>
      <c r="DS1677" s="898"/>
      <c r="DU1677" s="678">
        <f t="shared" si="1471"/>
        <v>6000</v>
      </c>
      <c r="DV1677" s="651">
        <f t="shared" si="1485"/>
        <v>6000</v>
      </c>
      <c r="DW1677" s="651">
        <f t="shared" si="1486"/>
        <v>6000</v>
      </c>
      <c r="DX1677" s="651">
        <f t="shared" si="1487"/>
        <v>0</v>
      </c>
      <c r="DY1677" s="651">
        <f t="shared" si="1473"/>
        <v>0</v>
      </c>
    </row>
    <row r="1678" spans="1:129" s="983" customFormat="1" ht="225" hidden="1" x14ac:dyDescent="0.25">
      <c r="A1678" s="1797">
        <v>2026</v>
      </c>
      <c r="B1678" s="1797">
        <v>479</v>
      </c>
      <c r="C1678" s="1797" t="s">
        <v>58</v>
      </c>
      <c r="D1678" s="1797">
        <v>3000654</v>
      </c>
      <c r="E1678" s="1797">
        <v>5005020</v>
      </c>
      <c r="F1678" s="1797" t="s">
        <v>2269</v>
      </c>
      <c r="G1678" s="1797" t="s">
        <v>2270</v>
      </c>
      <c r="H1678" s="1797">
        <v>93</v>
      </c>
      <c r="I1678" s="1861" t="s">
        <v>992</v>
      </c>
      <c r="J1678" s="1799" t="s">
        <v>10</v>
      </c>
      <c r="K1678" s="1799" t="s">
        <v>60</v>
      </c>
      <c r="L1678" s="1797" t="str">
        <f t="shared" si="1488"/>
        <v>2.3</v>
      </c>
      <c r="M1678" s="1800" t="s">
        <v>62</v>
      </c>
      <c r="N1678" s="1800"/>
      <c r="O1678" s="1862" t="s">
        <v>4081</v>
      </c>
      <c r="P1678" s="1797" t="s">
        <v>65</v>
      </c>
      <c r="Q1678" s="1801">
        <v>1</v>
      </c>
      <c r="R1678" s="439">
        <v>3000</v>
      </c>
      <c r="S1678" s="1797"/>
      <c r="T1678" s="1797"/>
      <c r="U1678" s="1797">
        <v>30</v>
      </c>
      <c r="V1678" s="1797">
        <v>30</v>
      </c>
      <c r="W1678" s="427"/>
      <c r="X1678" s="427"/>
      <c r="Y1678" s="427"/>
      <c r="Z1678" s="427"/>
      <c r="AA1678" s="427"/>
      <c r="AB1678" s="427"/>
      <c r="AC1678" s="427"/>
      <c r="AD1678" s="427"/>
      <c r="AE1678" s="439"/>
      <c r="AF1678" s="440">
        <f t="shared" si="1482"/>
        <v>0</v>
      </c>
      <c r="AG1678" s="440">
        <f t="shared" si="1483"/>
        <v>0</v>
      </c>
      <c r="AH1678" s="440">
        <f t="shared" si="1489"/>
        <v>3000</v>
      </c>
      <c r="AI1678" s="440">
        <f t="shared" si="1484"/>
        <v>3000</v>
      </c>
      <c r="AJ1678" s="440">
        <f t="shared" si="1474"/>
        <v>0</v>
      </c>
      <c r="AK1678" s="440">
        <f t="shared" si="1475"/>
        <v>0</v>
      </c>
      <c r="AL1678" s="440">
        <f t="shared" si="1476"/>
        <v>0</v>
      </c>
      <c r="AM1678" s="440">
        <f t="shared" si="1477"/>
        <v>0</v>
      </c>
      <c r="AN1678" s="440">
        <f t="shared" si="1478"/>
        <v>0</v>
      </c>
      <c r="AO1678" s="440">
        <f t="shared" si="1479"/>
        <v>0</v>
      </c>
      <c r="AP1678" s="440">
        <f t="shared" si="1480"/>
        <v>0</v>
      </c>
      <c r="AQ1678" s="440">
        <f t="shared" si="1481"/>
        <v>0</v>
      </c>
      <c r="AR1678" s="440">
        <f t="shared" si="1490"/>
        <v>6000</v>
      </c>
      <c r="AS1678" s="983" t="s">
        <v>1763</v>
      </c>
      <c r="AU1678" s="983" t="s">
        <v>4071</v>
      </c>
      <c r="AV1678" s="983" t="s">
        <v>4071</v>
      </c>
      <c r="AW1678" s="1045">
        <v>46068</v>
      </c>
      <c r="AX1678" s="983" t="s">
        <v>4072</v>
      </c>
      <c r="AY1678" s="1045">
        <v>46076</v>
      </c>
      <c r="BA1678" s="1863" t="s">
        <v>4073</v>
      </c>
      <c r="BB1678" s="998" t="s">
        <v>995</v>
      </c>
      <c r="BC1678" s="983" t="s">
        <v>4082</v>
      </c>
      <c r="BD1678" s="983" t="s">
        <v>4083</v>
      </c>
      <c r="BE1678" s="983" t="s">
        <v>4084</v>
      </c>
      <c r="BF1678" s="1045">
        <v>46080</v>
      </c>
      <c r="BH1678" s="698"/>
      <c r="BI1678" s="698"/>
      <c r="BK1678" s="698"/>
      <c r="BL1678" s="985"/>
      <c r="BM1678" s="985"/>
      <c r="BN1678" s="698"/>
      <c r="BO1678" s="698"/>
      <c r="BP1678" s="376"/>
      <c r="BQ1678" s="376"/>
      <c r="BR1678" s="376"/>
      <c r="BS1678" s="1860" t="s">
        <v>1605</v>
      </c>
      <c r="BT1678" s="1223" t="s">
        <v>1263</v>
      </c>
      <c r="BU1678" s="1223" t="s">
        <v>4187</v>
      </c>
      <c r="BV1678" s="1719">
        <v>73137739</v>
      </c>
      <c r="BW1678" s="1864">
        <v>10731377397</v>
      </c>
      <c r="BX1678" s="1774" t="s">
        <v>4088</v>
      </c>
      <c r="BY1678" s="758">
        <v>46083</v>
      </c>
      <c r="BZ1678" s="759">
        <v>46142</v>
      </c>
      <c r="CA1678" s="984"/>
      <c r="CB1678" s="984"/>
      <c r="CC1678" s="984"/>
      <c r="CD1678" s="984"/>
      <c r="CE1678" s="984"/>
      <c r="CF1678" s="984"/>
      <c r="CG1678" s="984"/>
      <c r="CH1678" s="984"/>
      <c r="CI1678" s="984"/>
      <c r="CJ1678" s="984"/>
      <c r="CK1678" s="984"/>
      <c r="CL1678" s="984"/>
      <c r="CM1678" s="984"/>
      <c r="CN1678" s="984"/>
      <c r="CO1678" s="984"/>
      <c r="CP1678" s="984"/>
      <c r="CQ1678" s="984"/>
      <c r="CR1678" s="984"/>
      <c r="CS1678" s="984"/>
      <c r="CT1678" s="984">
        <f t="shared" si="1491"/>
        <v>30</v>
      </c>
      <c r="CU1678" s="1083">
        <f t="shared" si="1492"/>
        <v>3000</v>
      </c>
      <c r="CV1678" s="984">
        <v>30</v>
      </c>
      <c r="CW1678" s="1083">
        <f t="shared" si="1493"/>
        <v>3000</v>
      </c>
      <c r="CX1678" s="984">
        <v>30</v>
      </c>
      <c r="CY1678" s="1083">
        <f t="shared" si="1494"/>
        <v>3000</v>
      </c>
      <c r="CZ1678" s="984"/>
      <c r="DA1678" s="984"/>
      <c r="DB1678" s="984"/>
      <c r="DC1678" s="984">
        <f t="shared" si="1495"/>
        <v>30</v>
      </c>
      <c r="DD1678" s="1083">
        <f t="shared" si="1496"/>
        <v>3000</v>
      </c>
      <c r="DE1678" s="984">
        <v>30</v>
      </c>
      <c r="DF1678" s="1083">
        <f t="shared" si="1472"/>
        <v>3000</v>
      </c>
      <c r="DG1678" s="984">
        <v>30</v>
      </c>
      <c r="DH1678" s="1083">
        <f t="shared" si="1470"/>
        <v>3000</v>
      </c>
      <c r="DI1678" s="984"/>
      <c r="DJ1678" s="989"/>
      <c r="DK1678" s="989"/>
      <c r="DL1678" s="989"/>
      <c r="DM1678" s="989"/>
      <c r="DN1678" s="989"/>
      <c r="DO1678" s="989"/>
      <c r="DP1678" s="989"/>
      <c r="DQ1678" s="989"/>
      <c r="DR1678" s="989"/>
      <c r="DS1678" s="989"/>
      <c r="DU1678" s="678">
        <f t="shared" si="1471"/>
        <v>6000</v>
      </c>
      <c r="DV1678" s="651">
        <f t="shared" si="1485"/>
        <v>6000</v>
      </c>
      <c r="DW1678" s="651">
        <f t="shared" si="1486"/>
        <v>6000</v>
      </c>
      <c r="DX1678" s="651">
        <f t="shared" si="1487"/>
        <v>0</v>
      </c>
      <c r="DY1678" s="651">
        <f t="shared" si="1473"/>
        <v>0</v>
      </c>
    </row>
    <row r="1679" spans="1:129" s="896" customFormat="1" ht="225" hidden="1" x14ac:dyDescent="0.25">
      <c r="A1679" s="1776">
        <v>2026</v>
      </c>
      <c r="B1679" s="1776">
        <v>479</v>
      </c>
      <c r="C1679" s="1776" t="s">
        <v>58</v>
      </c>
      <c r="D1679" s="1776">
        <v>3000654</v>
      </c>
      <c r="E1679" s="1776">
        <v>5005020</v>
      </c>
      <c r="F1679" s="1776" t="s">
        <v>2269</v>
      </c>
      <c r="G1679" s="1776" t="s">
        <v>2270</v>
      </c>
      <c r="H1679" s="1776">
        <v>93</v>
      </c>
      <c r="I1679" s="1852" t="s">
        <v>992</v>
      </c>
      <c r="J1679" s="1778" t="s">
        <v>10</v>
      </c>
      <c r="K1679" s="1778" t="s">
        <v>60</v>
      </c>
      <c r="L1679" s="1776" t="str">
        <f t="shared" si="1488"/>
        <v>2.3</v>
      </c>
      <c r="M1679" s="1779" t="s">
        <v>62</v>
      </c>
      <c r="N1679" s="1779"/>
      <c r="O1679" s="1853" t="s">
        <v>4081</v>
      </c>
      <c r="P1679" s="1776" t="s">
        <v>65</v>
      </c>
      <c r="Q1679" s="1780">
        <v>1</v>
      </c>
      <c r="R1679" s="396">
        <v>3000</v>
      </c>
      <c r="S1679" s="1776"/>
      <c r="T1679" s="1776"/>
      <c r="U1679" s="1776">
        <v>30</v>
      </c>
      <c r="V1679" s="1776">
        <v>30</v>
      </c>
      <c r="W1679" s="397"/>
      <c r="X1679" s="397"/>
      <c r="Y1679" s="397"/>
      <c r="Z1679" s="397"/>
      <c r="AA1679" s="397"/>
      <c r="AB1679" s="397"/>
      <c r="AC1679" s="397"/>
      <c r="AD1679" s="397"/>
      <c r="AE1679" s="396"/>
      <c r="AF1679" s="398">
        <f t="shared" si="1482"/>
        <v>0</v>
      </c>
      <c r="AG1679" s="398">
        <f t="shared" si="1483"/>
        <v>0</v>
      </c>
      <c r="AH1679" s="398">
        <f t="shared" si="1489"/>
        <v>3000</v>
      </c>
      <c r="AI1679" s="398">
        <f t="shared" si="1484"/>
        <v>3000</v>
      </c>
      <c r="AJ1679" s="398">
        <f t="shared" si="1474"/>
        <v>0</v>
      </c>
      <c r="AK1679" s="398">
        <f t="shared" si="1475"/>
        <v>0</v>
      </c>
      <c r="AL1679" s="398">
        <f t="shared" si="1476"/>
        <v>0</v>
      </c>
      <c r="AM1679" s="398">
        <f t="shared" si="1477"/>
        <v>0</v>
      </c>
      <c r="AN1679" s="398">
        <f t="shared" si="1478"/>
        <v>0</v>
      </c>
      <c r="AO1679" s="398">
        <f t="shared" si="1479"/>
        <v>0</v>
      </c>
      <c r="AP1679" s="398">
        <f t="shared" si="1480"/>
        <v>0</v>
      </c>
      <c r="AQ1679" s="398">
        <f t="shared" si="1481"/>
        <v>0</v>
      </c>
      <c r="AR1679" s="398">
        <f t="shared" si="1490"/>
        <v>6000</v>
      </c>
      <c r="AS1679" s="896" t="s">
        <v>1763</v>
      </c>
      <c r="AU1679" s="896" t="s">
        <v>4071</v>
      </c>
      <c r="AV1679" s="896" t="s">
        <v>4071</v>
      </c>
      <c r="AW1679" s="907">
        <v>46068</v>
      </c>
      <c r="AX1679" s="896" t="s">
        <v>4072</v>
      </c>
      <c r="AY1679" s="907">
        <v>46076</v>
      </c>
      <c r="BA1679" s="1087" t="s">
        <v>4073</v>
      </c>
      <c r="BB1679" s="899" t="s">
        <v>995</v>
      </c>
      <c r="BC1679" s="896" t="s">
        <v>4082</v>
      </c>
      <c r="BD1679" s="896" t="s">
        <v>4083</v>
      </c>
      <c r="BE1679" s="896" t="s">
        <v>4084</v>
      </c>
      <c r="BF1679" s="907">
        <v>46080</v>
      </c>
      <c r="BH1679" s="687"/>
      <c r="BI1679" s="1017"/>
      <c r="BJ1679" s="1108"/>
      <c r="BK1679" s="1017"/>
      <c r="BL1679" s="1028"/>
      <c r="BM1679" s="1028"/>
      <c r="BN1679" s="687"/>
      <c r="BO1679" s="687"/>
      <c r="BP1679" s="687"/>
      <c r="BQ1679" s="687"/>
      <c r="BR1679" s="687"/>
      <c r="BS1679" s="1004" t="s">
        <v>1049</v>
      </c>
      <c r="BT1679" s="1213" t="s">
        <v>4188</v>
      </c>
      <c r="BU1679" s="1004" t="s">
        <v>4189</v>
      </c>
      <c r="BV1679" s="775">
        <v>48171089</v>
      </c>
      <c r="BW1679" s="1865">
        <v>10481710893</v>
      </c>
      <c r="BX1679" s="1222" t="s">
        <v>4088</v>
      </c>
      <c r="BY1679" s="1376">
        <v>46083</v>
      </c>
      <c r="BZ1679" s="1376">
        <v>46142</v>
      </c>
      <c r="CA1679" s="897"/>
      <c r="CB1679" s="897"/>
      <c r="CC1679" s="897"/>
      <c r="CD1679" s="897"/>
      <c r="CE1679" s="897"/>
      <c r="CF1679" s="897"/>
      <c r="CG1679" s="897"/>
      <c r="CH1679" s="897"/>
      <c r="CI1679" s="897"/>
      <c r="CJ1679" s="897"/>
      <c r="CK1679" s="897"/>
      <c r="CL1679" s="897"/>
      <c r="CM1679" s="897"/>
      <c r="CN1679" s="897"/>
      <c r="CO1679" s="897"/>
      <c r="CP1679" s="897"/>
      <c r="CQ1679" s="897"/>
      <c r="CR1679" s="897"/>
      <c r="CS1679" s="897"/>
      <c r="CT1679" s="897">
        <f t="shared" si="1491"/>
        <v>30</v>
      </c>
      <c r="CU1679" s="946">
        <f t="shared" si="1492"/>
        <v>3000</v>
      </c>
      <c r="CV1679" s="897">
        <v>30</v>
      </c>
      <c r="CW1679" s="946">
        <f t="shared" si="1493"/>
        <v>3000</v>
      </c>
      <c r="CX1679" s="897">
        <v>30</v>
      </c>
      <c r="CY1679" s="946">
        <f t="shared" si="1494"/>
        <v>3000</v>
      </c>
      <c r="CZ1679" s="897"/>
      <c r="DA1679" s="897"/>
      <c r="DB1679" s="897"/>
      <c r="DC1679" s="897">
        <f t="shared" si="1495"/>
        <v>30</v>
      </c>
      <c r="DD1679" s="946">
        <f t="shared" si="1496"/>
        <v>3000</v>
      </c>
      <c r="DE1679" s="897">
        <v>30</v>
      </c>
      <c r="DF1679" s="946">
        <f t="shared" si="1472"/>
        <v>3000</v>
      </c>
      <c r="DG1679" s="897">
        <v>30</v>
      </c>
      <c r="DH1679" s="946">
        <f t="shared" ref="DH1679:DH1710" si="1497">(R1679/30*DG1679)*Q1679</f>
        <v>3000</v>
      </c>
      <c r="DI1679" s="897"/>
      <c r="DJ1679" s="898"/>
      <c r="DK1679" s="898"/>
      <c r="DL1679" s="898"/>
      <c r="DM1679" s="898"/>
      <c r="DN1679" s="898"/>
      <c r="DO1679" s="898"/>
      <c r="DP1679" s="898"/>
      <c r="DQ1679" s="898"/>
      <c r="DR1679" s="898"/>
      <c r="DS1679" s="898"/>
      <c r="DU1679" s="678">
        <f t="shared" si="1471"/>
        <v>6000</v>
      </c>
      <c r="DV1679" s="651">
        <f t="shared" si="1485"/>
        <v>6000</v>
      </c>
      <c r="DW1679" s="651">
        <f t="shared" si="1486"/>
        <v>6000</v>
      </c>
      <c r="DX1679" s="651">
        <f t="shared" si="1487"/>
        <v>0</v>
      </c>
      <c r="DY1679" s="651">
        <f t="shared" si="1473"/>
        <v>0</v>
      </c>
    </row>
    <row r="1680" spans="1:129" s="971" customFormat="1" ht="225" hidden="1" x14ac:dyDescent="0.25">
      <c r="A1680" s="1827">
        <v>2026</v>
      </c>
      <c r="B1680" s="1827">
        <v>479</v>
      </c>
      <c r="C1680" s="1827" t="s">
        <v>58</v>
      </c>
      <c r="D1680" s="1827">
        <v>3000654</v>
      </c>
      <c r="E1680" s="1827">
        <v>5005020</v>
      </c>
      <c r="F1680" s="1827" t="s">
        <v>2269</v>
      </c>
      <c r="G1680" s="1827" t="s">
        <v>2270</v>
      </c>
      <c r="H1680" s="1827">
        <v>93</v>
      </c>
      <c r="I1680" s="1847" t="s">
        <v>992</v>
      </c>
      <c r="J1680" s="1829" t="s">
        <v>10</v>
      </c>
      <c r="K1680" s="1829" t="s">
        <v>60</v>
      </c>
      <c r="L1680" s="1827" t="str">
        <f t="shared" si="1488"/>
        <v>2.3</v>
      </c>
      <c r="M1680" s="1830" t="s">
        <v>62</v>
      </c>
      <c r="N1680" s="1830"/>
      <c r="O1680" s="1866" t="s">
        <v>4081</v>
      </c>
      <c r="P1680" s="1827" t="s">
        <v>65</v>
      </c>
      <c r="Q1680" s="1831">
        <v>1</v>
      </c>
      <c r="R1680" s="443">
        <v>3000</v>
      </c>
      <c r="S1680" s="1827"/>
      <c r="T1680" s="1827"/>
      <c r="U1680" s="1827">
        <v>30</v>
      </c>
      <c r="V1680" s="1827">
        <v>30</v>
      </c>
      <c r="W1680" s="429"/>
      <c r="X1680" s="429"/>
      <c r="Y1680" s="429"/>
      <c r="Z1680" s="429"/>
      <c r="AA1680" s="429"/>
      <c r="AB1680" s="429"/>
      <c r="AC1680" s="429"/>
      <c r="AD1680" s="429"/>
      <c r="AE1680" s="443"/>
      <c r="AF1680" s="444">
        <f t="shared" si="1482"/>
        <v>0</v>
      </c>
      <c r="AG1680" s="444">
        <f t="shared" si="1483"/>
        <v>0</v>
      </c>
      <c r="AH1680" s="444">
        <f t="shared" si="1489"/>
        <v>3000</v>
      </c>
      <c r="AI1680" s="444">
        <f t="shared" si="1484"/>
        <v>3000</v>
      </c>
      <c r="AJ1680" s="444">
        <f t="shared" si="1474"/>
        <v>0</v>
      </c>
      <c r="AK1680" s="444">
        <f t="shared" si="1475"/>
        <v>0</v>
      </c>
      <c r="AL1680" s="444">
        <f t="shared" si="1476"/>
        <v>0</v>
      </c>
      <c r="AM1680" s="444">
        <f t="shared" si="1477"/>
        <v>0</v>
      </c>
      <c r="AN1680" s="444">
        <f t="shared" si="1478"/>
        <v>0</v>
      </c>
      <c r="AO1680" s="444">
        <f t="shared" si="1479"/>
        <v>0</v>
      </c>
      <c r="AP1680" s="444">
        <f t="shared" si="1480"/>
        <v>0</v>
      </c>
      <c r="AQ1680" s="444">
        <f t="shared" si="1481"/>
        <v>0</v>
      </c>
      <c r="AR1680" s="444">
        <f t="shared" si="1490"/>
        <v>6000</v>
      </c>
      <c r="AS1680" s="971" t="s">
        <v>1763</v>
      </c>
      <c r="AU1680" s="971" t="s">
        <v>4071</v>
      </c>
      <c r="AV1680" s="971" t="s">
        <v>4071</v>
      </c>
      <c r="AW1680" s="1013">
        <v>46068</v>
      </c>
      <c r="AX1680" s="971" t="s">
        <v>4072</v>
      </c>
      <c r="AY1680" s="1013">
        <v>46076</v>
      </c>
      <c r="BA1680" s="1823" t="s">
        <v>4073</v>
      </c>
      <c r="BB1680" s="1010" t="s">
        <v>995</v>
      </c>
      <c r="BC1680" s="971" t="s">
        <v>4082</v>
      </c>
      <c r="BD1680" s="971" t="s">
        <v>4083</v>
      </c>
      <c r="BE1680" s="971" t="s">
        <v>4084</v>
      </c>
      <c r="BF1680" s="1013">
        <v>46080</v>
      </c>
      <c r="BH1680" s="694"/>
      <c r="BI1680" s="694"/>
      <c r="BK1680" s="694"/>
      <c r="BL1680" s="973"/>
      <c r="BM1680" s="973"/>
      <c r="BN1680" s="694">
        <v>5055</v>
      </c>
      <c r="BO1680" s="1051" t="s">
        <v>3719</v>
      </c>
      <c r="BP1680" s="1046"/>
      <c r="BQ1680" s="1046"/>
      <c r="BR1680" s="1046"/>
      <c r="BS1680" s="1032" t="s">
        <v>1973</v>
      </c>
      <c r="BT1680" s="1033" t="s">
        <v>1974</v>
      </c>
      <c r="BU1680" s="1033" t="s">
        <v>4190</v>
      </c>
      <c r="BV1680" s="1264">
        <v>72174241</v>
      </c>
      <c r="BW1680" s="1858">
        <v>10721742411</v>
      </c>
      <c r="BX1680" s="1266" t="s">
        <v>4088</v>
      </c>
      <c r="BY1680" s="1267">
        <v>46083</v>
      </c>
      <c r="BZ1680" s="1268">
        <v>46142</v>
      </c>
      <c r="CA1680" s="972"/>
      <c r="CB1680" s="972"/>
      <c r="CC1680" s="972"/>
      <c r="CD1680" s="972"/>
      <c r="CE1680" s="972"/>
      <c r="CF1680" s="972"/>
      <c r="CG1680" s="972"/>
      <c r="CH1680" s="972"/>
      <c r="CI1680" s="972"/>
      <c r="CJ1680" s="972"/>
      <c r="CK1680" s="972"/>
      <c r="CL1680" s="972"/>
      <c r="CM1680" s="972"/>
      <c r="CN1680" s="972"/>
      <c r="CO1680" s="972"/>
      <c r="CP1680" s="972"/>
      <c r="CQ1680" s="972"/>
      <c r="CR1680" s="972"/>
      <c r="CS1680" s="972"/>
      <c r="CT1680" s="972">
        <f t="shared" si="1491"/>
        <v>30</v>
      </c>
      <c r="CU1680" s="1043">
        <f t="shared" si="1492"/>
        <v>3000</v>
      </c>
      <c r="CV1680" s="972">
        <v>30</v>
      </c>
      <c r="CW1680" s="1043">
        <f t="shared" si="1493"/>
        <v>3000</v>
      </c>
      <c r="CX1680" s="972">
        <v>27</v>
      </c>
      <c r="CY1680" s="1043">
        <f t="shared" si="1494"/>
        <v>2700</v>
      </c>
      <c r="CZ1680" s="972"/>
      <c r="DA1680" s="972"/>
      <c r="DB1680" s="972"/>
      <c r="DC1680" s="972">
        <f t="shared" si="1495"/>
        <v>30</v>
      </c>
      <c r="DD1680" s="1043">
        <f t="shared" si="1496"/>
        <v>3000</v>
      </c>
      <c r="DE1680" s="972">
        <v>30</v>
      </c>
      <c r="DF1680" s="1043">
        <f t="shared" si="1472"/>
        <v>3000</v>
      </c>
      <c r="DG1680" s="972">
        <v>30</v>
      </c>
      <c r="DH1680" s="1043">
        <f t="shared" si="1497"/>
        <v>3000</v>
      </c>
      <c r="DI1680" s="972"/>
      <c r="DJ1680" s="977"/>
      <c r="DK1680" s="977"/>
      <c r="DL1680" s="977"/>
      <c r="DM1680" s="977"/>
      <c r="DN1680" s="977"/>
      <c r="DO1680" s="977"/>
      <c r="DP1680" s="977"/>
      <c r="DQ1680" s="977"/>
      <c r="DR1680" s="977"/>
      <c r="DS1680" s="977"/>
      <c r="DU1680" s="678">
        <f t="shared" si="1471"/>
        <v>6000</v>
      </c>
      <c r="DV1680" s="651">
        <f t="shared" si="1485"/>
        <v>6000</v>
      </c>
      <c r="DW1680" s="651">
        <f t="shared" si="1486"/>
        <v>5700</v>
      </c>
      <c r="DX1680" s="651">
        <f t="shared" si="1487"/>
        <v>0</v>
      </c>
      <c r="DY1680" s="651">
        <f t="shared" si="1473"/>
        <v>300</v>
      </c>
    </row>
    <row r="1681" spans="1:134" s="896" customFormat="1" ht="225" hidden="1" x14ac:dyDescent="0.25">
      <c r="A1681" s="1776">
        <v>2026</v>
      </c>
      <c r="B1681" s="1776">
        <v>479</v>
      </c>
      <c r="C1681" s="1776" t="s">
        <v>58</v>
      </c>
      <c r="D1681" s="1776">
        <v>3000654</v>
      </c>
      <c r="E1681" s="1776">
        <v>5005020</v>
      </c>
      <c r="F1681" s="1776" t="s">
        <v>2269</v>
      </c>
      <c r="G1681" s="1776" t="s">
        <v>2270</v>
      </c>
      <c r="H1681" s="1776">
        <v>93</v>
      </c>
      <c r="I1681" s="1852" t="s">
        <v>992</v>
      </c>
      <c r="J1681" s="1778" t="s">
        <v>10</v>
      </c>
      <c r="K1681" s="1778" t="s">
        <v>60</v>
      </c>
      <c r="L1681" s="1776" t="str">
        <f t="shared" si="1488"/>
        <v>2.3</v>
      </c>
      <c r="M1681" s="1779" t="s">
        <v>62</v>
      </c>
      <c r="N1681" s="1779"/>
      <c r="O1681" s="1853" t="s">
        <v>4081</v>
      </c>
      <c r="P1681" s="1776" t="s">
        <v>65</v>
      </c>
      <c r="Q1681" s="1780">
        <v>1</v>
      </c>
      <c r="R1681" s="396">
        <v>3000</v>
      </c>
      <c r="S1681" s="1776"/>
      <c r="T1681" s="1776"/>
      <c r="U1681" s="1776">
        <v>30</v>
      </c>
      <c r="V1681" s="1776">
        <v>30</v>
      </c>
      <c r="W1681" s="397"/>
      <c r="X1681" s="397"/>
      <c r="Y1681" s="397"/>
      <c r="Z1681" s="397"/>
      <c r="AA1681" s="397"/>
      <c r="AB1681" s="397"/>
      <c r="AC1681" s="397"/>
      <c r="AD1681" s="397"/>
      <c r="AE1681" s="396"/>
      <c r="AF1681" s="398">
        <f t="shared" si="1482"/>
        <v>0</v>
      </c>
      <c r="AG1681" s="398">
        <f t="shared" si="1483"/>
        <v>0</v>
      </c>
      <c r="AH1681" s="398">
        <f t="shared" si="1489"/>
        <v>3000</v>
      </c>
      <c r="AI1681" s="398">
        <f t="shared" si="1484"/>
        <v>3000</v>
      </c>
      <c r="AJ1681" s="398">
        <f t="shared" si="1474"/>
        <v>0</v>
      </c>
      <c r="AK1681" s="398">
        <f t="shared" si="1475"/>
        <v>0</v>
      </c>
      <c r="AL1681" s="398">
        <f t="shared" si="1476"/>
        <v>0</v>
      </c>
      <c r="AM1681" s="398">
        <f t="shared" si="1477"/>
        <v>0</v>
      </c>
      <c r="AN1681" s="398">
        <f t="shared" si="1478"/>
        <v>0</v>
      </c>
      <c r="AO1681" s="398">
        <f t="shared" si="1479"/>
        <v>0</v>
      </c>
      <c r="AP1681" s="398">
        <f t="shared" si="1480"/>
        <v>0</v>
      </c>
      <c r="AQ1681" s="398">
        <f t="shared" si="1481"/>
        <v>0</v>
      </c>
      <c r="AR1681" s="398">
        <f t="shared" si="1490"/>
        <v>6000</v>
      </c>
      <c r="AS1681" s="896" t="s">
        <v>1763</v>
      </c>
      <c r="AU1681" s="896" t="s">
        <v>4071</v>
      </c>
      <c r="AV1681" s="896" t="s">
        <v>4071</v>
      </c>
      <c r="AW1681" s="907">
        <v>46068</v>
      </c>
      <c r="AX1681" s="896" t="s">
        <v>4072</v>
      </c>
      <c r="AY1681" s="907">
        <v>46076</v>
      </c>
      <c r="BA1681" s="1087" t="s">
        <v>4073</v>
      </c>
      <c r="BB1681" s="899" t="s">
        <v>995</v>
      </c>
      <c r="BC1681" s="896" t="s">
        <v>4082</v>
      </c>
      <c r="BD1681" s="896" t="s">
        <v>4083</v>
      </c>
      <c r="BE1681" s="896" t="s">
        <v>4084</v>
      </c>
      <c r="BF1681" s="907">
        <v>46080</v>
      </c>
      <c r="BH1681" s="687"/>
      <c r="BI1681" s="687"/>
      <c r="BK1681" s="687"/>
      <c r="BL1681" s="373"/>
      <c r="BM1681" s="373"/>
      <c r="BN1681" s="687"/>
      <c r="BO1681" s="687"/>
      <c r="BP1681" s="376"/>
      <c r="BQ1681" s="376"/>
      <c r="BR1681" s="376"/>
      <c r="BS1681" s="1860" t="s">
        <v>1278</v>
      </c>
      <c r="BT1681" s="1223" t="s">
        <v>4191</v>
      </c>
      <c r="BU1681" s="1223" t="s">
        <v>4192</v>
      </c>
      <c r="BV1681" s="1264">
        <v>75116964</v>
      </c>
      <c r="BW1681" s="1858">
        <v>10751169642</v>
      </c>
      <c r="BX1681" s="1266" t="s">
        <v>4088</v>
      </c>
      <c r="BY1681" s="758">
        <v>46083</v>
      </c>
      <c r="BZ1681" s="759">
        <v>46142</v>
      </c>
      <c r="CA1681" s="984"/>
      <c r="CB1681" s="984"/>
      <c r="CC1681" s="984"/>
      <c r="CD1681" s="984"/>
      <c r="CE1681" s="984"/>
      <c r="CF1681" s="984"/>
      <c r="CG1681" s="984"/>
      <c r="CH1681" s="984"/>
      <c r="CI1681" s="984"/>
      <c r="CJ1681" s="984"/>
      <c r="CK1681" s="984"/>
      <c r="CL1681" s="984"/>
      <c r="CM1681" s="984"/>
      <c r="CN1681" s="984"/>
      <c r="CO1681" s="984"/>
      <c r="CP1681" s="984"/>
      <c r="CQ1681" s="984"/>
      <c r="CR1681" s="984"/>
      <c r="CS1681" s="897"/>
      <c r="CT1681" s="897">
        <f t="shared" si="1491"/>
        <v>30</v>
      </c>
      <c r="CU1681" s="946">
        <f t="shared" si="1492"/>
        <v>3000</v>
      </c>
      <c r="CV1681" s="897">
        <v>30</v>
      </c>
      <c r="CW1681" s="946">
        <f t="shared" si="1493"/>
        <v>3000</v>
      </c>
      <c r="CX1681" s="897">
        <v>30</v>
      </c>
      <c r="CY1681" s="946">
        <f t="shared" si="1494"/>
        <v>3000</v>
      </c>
      <c r="CZ1681" s="897"/>
      <c r="DA1681" s="897"/>
      <c r="DB1681" s="897"/>
      <c r="DC1681" s="897">
        <f t="shared" si="1495"/>
        <v>30</v>
      </c>
      <c r="DD1681" s="946">
        <f t="shared" si="1496"/>
        <v>3000</v>
      </c>
      <c r="DE1681" s="897">
        <v>30</v>
      </c>
      <c r="DF1681" s="946">
        <f t="shared" si="1472"/>
        <v>3000</v>
      </c>
      <c r="DG1681" s="897">
        <v>30</v>
      </c>
      <c r="DH1681" s="946">
        <f t="shared" si="1497"/>
        <v>3000</v>
      </c>
      <c r="DI1681" s="897"/>
      <c r="DJ1681" s="898"/>
      <c r="DK1681" s="898"/>
      <c r="DL1681" s="898"/>
      <c r="DM1681" s="898"/>
      <c r="DN1681" s="898"/>
      <c r="DO1681" s="898"/>
      <c r="DP1681" s="898"/>
      <c r="DQ1681" s="898"/>
      <c r="DR1681" s="898"/>
      <c r="DS1681" s="898"/>
      <c r="DU1681" s="678">
        <f t="shared" si="1471"/>
        <v>6000</v>
      </c>
      <c r="DV1681" s="651">
        <f t="shared" si="1485"/>
        <v>6000</v>
      </c>
      <c r="DW1681" s="651">
        <f t="shared" si="1486"/>
        <v>6000</v>
      </c>
      <c r="DX1681" s="651">
        <f t="shared" si="1487"/>
        <v>0</v>
      </c>
      <c r="DY1681" s="651">
        <f t="shared" si="1473"/>
        <v>0</v>
      </c>
    </row>
    <row r="1682" spans="1:134" s="896" customFormat="1" ht="225" hidden="1" x14ac:dyDescent="0.25">
      <c r="A1682" s="1776">
        <v>2026</v>
      </c>
      <c r="B1682" s="1776">
        <v>479</v>
      </c>
      <c r="C1682" s="1776" t="s">
        <v>58</v>
      </c>
      <c r="D1682" s="1776">
        <v>3000654</v>
      </c>
      <c r="E1682" s="1776">
        <v>5005020</v>
      </c>
      <c r="F1682" s="1776" t="s">
        <v>2269</v>
      </c>
      <c r="G1682" s="1776" t="s">
        <v>2270</v>
      </c>
      <c r="H1682" s="1776">
        <v>93</v>
      </c>
      <c r="I1682" s="1852" t="s">
        <v>992</v>
      </c>
      <c r="J1682" s="1778" t="s">
        <v>10</v>
      </c>
      <c r="K1682" s="1778" t="s">
        <v>60</v>
      </c>
      <c r="L1682" s="1776" t="str">
        <f t="shared" si="1488"/>
        <v>2.3</v>
      </c>
      <c r="M1682" s="1779" t="s">
        <v>62</v>
      </c>
      <c r="N1682" s="1779"/>
      <c r="O1682" s="1853" t="s">
        <v>4081</v>
      </c>
      <c r="P1682" s="1776" t="s">
        <v>65</v>
      </c>
      <c r="Q1682" s="1780">
        <v>1</v>
      </c>
      <c r="R1682" s="396">
        <v>3000</v>
      </c>
      <c r="S1682" s="1776"/>
      <c r="T1682" s="1776"/>
      <c r="U1682" s="1776">
        <v>30</v>
      </c>
      <c r="V1682" s="1776">
        <v>30</v>
      </c>
      <c r="W1682" s="397"/>
      <c r="X1682" s="397"/>
      <c r="Y1682" s="397"/>
      <c r="Z1682" s="397"/>
      <c r="AA1682" s="397"/>
      <c r="AB1682" s="397"/>
      <c r="AC1682" s="397"/>
      <c r="AD1682" s="397"/>
      <c r="AE1682" s="396"/>
      <c r="AF1682" s="398">
        <f t="shared" si="1482"/>
        <v>0</v>
      </c>
      <c r="AG1682" s="398">
        <f t="shared" si="1483"/>
        <v>0</v>
      </c>
      <c r="AH1682" s="398">
        <f t="shared" si="1489"/>
        <v>3000</v>
      </c>
      <c r="AI1682" s="398">
        <f t="shared" si="1484"/>
        <v>3000</v>
      </c>
      <c r="AJ1682" s="398">
        <f t="shared" si="1474"/>
        <v>0</v>
      </c>
      <c r="AK1682" s="398">
        <f t="shared" si="1475"/>
        <v>0</v>
      </c>
      <c r="AL1682" s="398">
        <f t="shared" si="1476"/>
        <v>0</v>
      </c>
      <c r="AM1682" s="398">
        <f t="shared" si="1477"/>
        <v>0</v>
      </c>
      <c r="AN1682" s="398">
        <f t="shared" si="1478"/>
        <v>0</v>
      </c>
      <c r="AO1682" s="398">
        <f t="shared" si="1479"/>
        <v>0</v>
      </c>
      <c r="AP1682" s="398">
        <f t="shared" si="1480"/>
        <v>0</v>
      </c>
      <c r="AQ1682" s="398">
        <f t="shared" si="1481"/>
        <v>0</v>
      </c>
      <c r="AR1682" s="398">
        <f t="shared" si="1490"/>
        <v>6000</v>
      </c>
      <c r="AS1682" s="896" t="s">
        <v>1763</v>
      </c>
      <c r="AU1682" s="896" t="s">
        <v>4071</v>
      </c>
      <c r="AV1682" s="896" t="s">
        <v>4071</v>
      </c>
      <c r="AW1682" s="907">
        <v>46068</v>
      </c>
      <c r="AX1682" s="896" t="s">
        <v>4072</v>
      </c>
      <c r="AY1682" s="907">
        <v>46076</v>
      </c>
      <c r="BA1682" s="1087" t="s">
        <v>4073</v>
      </c>
      <c r="BB1682" s="899" t="s">
        <v>995</v>
      </c>
      <c r="BC1682" s="896" t="s">
        <v>4082</v>
      </c>
      <c r="BD1682" s="896" t="s">
        <v>4083</v>
      </c>
      <c r="BE1682" s="896" t="s">
        <v>4084</v>
      </c>
      <c r="BF1682" s="907">
        <v>46080</v>
      </c>
      <c r="BH1682" s="687"/>
      <c r="BI1682" s="687"/>
      <c r="BK1682" s="687"/>
      <c r="BL1682" s="373"/>
      <c r="BM1682" s="373"/>
      <c r="BN1682" s="687"/>
      <c r="BO1682" s="687"/>
      <c r="BP1682" s="376"/>
      <c r="BQ1682" s="376"/>
      <c r="BR1682" s="376"/>
      <c r="BS1682" s="1860" t="s">
        <v>1062</v>
      </c>
      <c r="BT1682" s="1223" t="s">
        <v>1062</v>
      </c>
      <c r="BU1682" s="1223" t="s">
        <v>4193</v>
      </c>
      <c r="BV1682" s="1264">
        <v>44489481</v>
      </c>
      <c r="BW1682" s="1858">
        <v>10444894810</v>
      </c>
      <c r="BX1682" s="1266" t="s">
        <v>4088</v>
      </c>
      <c r="BY1682" s="758">
        <v>46083</v>
      </c>
      <c r="BZ1682" s="1867">
        <v>46142</v>
      </c>
      <c r="CA1682" s="897"/>
      <c r="CB1682" s="897"/>
      <c r="CC1682" s="897"/>
      <c r="CD1682" s="897"/>
      <c r="CE1682" s="897"/>
      <c r="CF1682" s="897"/>
      <c r="CG1682" s="897"/>
      <c r="CH1682" s="897"/>
      <c r="CI1682" s="897"/>
      <c r="CJ1682" s="897"/>
      <c r="CK1682" s="897"/>
      <c r="CL1682" s="897"/>
      <c r="CM1682" s="897"/>
      <c r="CN1682" s="897"/>
      <c r="CO1682" s="897"/>
      <c r="CP1682" s="897"/>
      <c r="CQ1682" s="897"/>
      <c r="CR1682" s="897"/>
      <c r="CS1682" s="944"/>
      <c r="CT1682" s="897">
        <f t="shared" si="1491"/>
        <v>30</v>
      </c>
      <c r="CU1682" s="946">
        <f t="shared" si="1492"/>
        <v>3000</v>
      </c>
      <c r="CV1682" s="897">
        <v>30</v>
      </c>
      <c r="CW1682" s="946">
        <f t="shared" si="1493"/>
        <v>3000</v>
      </c>
      <c r="CX1682" s="897">
        <v>30</v>
      </c>
      <c r="CY1682" s="946">
        <f t="shared" si="1494"/>
        <v>3000</v>
      </c>
      <c r="CZ1682" s="897"/>
      <c r="DA1682" s="897"/>
      <c r="DB1682" s="897"/>
      <c r="DC1682" s="897">
        <f t="shared" si="1495"/>
        <v>30</v>
      </c>
      <c r="DD1682" s="946">
        <f t="shared" si="1496"/>
        <v>3000</v>
      </c>
      <c r="DE1682" s="897">
        <v>30</v>
      </c>
      <c r="DF1682" s="946">
        <f t="shared" si="1472"/>
        <v>3000</v>
      </c>
      <c r="DG1682" s="897">
        <v>30</v>
      </c>
      <c r="DH1682" s="946">
        <f t="shared" si="1497"/>
        <v>3000</v>
      </c>
      <c r="DI1682" s="897"/>
      <c r="DJ1682" s="898"/>
      <c r="DK1682" s="898"/>
      <c r="DL1682" s="898"/>
      <c r="DM1682" s="898"/>
      <c r="DN1682" s="898"/>
      <c r="DO1682" s="898"/>
      <c r="DP1682" s="898"/>
      <c r="DQ1682" s="898"/>
      <c r="DR1682" s="898"/>
      <c r="DS1682" s="898"/>
      <c r="DU1682" s="678">
        <f t="shared" si="1471"/>
        <v>6000</v>
      </c>
      <c r="DV1682" s="651">
        <f t="shared" si="1485"/>
        <v>6000</v>
      </c>
      <c r="DW1682" s="651">
        <f t="shared" si="1486"/>
        <v>6000</v>
      </c>
      <c r="DX1682" s="651">
        <f t="shared" si="1487"/>
        <v>0</v>
      </c>
      <c r="DY1682" s="651">
        <f t="shared" si="1473"/>
        <v>0</v>
      </c>
    </row>
    <row r="1683" spans="1:134" s="896" customFormat="1" ht="225" hidden="1" x14ac:dyDescent="0.25">
      <c r="A1683" s="1776">
        <v>2026</v>
      </c>
      <c r="B1683" s="1776">
        <v>479</v>
      </c>
      <c r="C1683" s="1776" t="s">
        <v>58</v>
      </c>
      <c r="D1683" s="1776">
        <v>3000654</v>
      </c>
      <c r="E1683" s="1776">
        <v>5005020</v>
      </c>
      <c r="F1683" s="1776" t="s">
        <v>2269</v>
      </c>
      <c r="G1683" s="1776" t="s">
        <v>2270</v>
      </c>
      <c r="H1683" s="1776">
        <v>93</v>
      </c>
      <c r="I1683" s="1852" t="s">
        <v>992</v>
      </c>
      <c r="J1683" s="1778" t="s">
        <v>10</v>
      </c>
      <c r="K1683" s="1778" t="s">
        <v>60</v>
      </c>
      <c r="L1683" s="1776" t="str">
        <f t="shared" si="1488"/>
        <v>2.3</v>
      </c>
      <c r="M1683" s="1779" t="s">
        <v>62</v>
      </c>
      <c r="N1683" s="1779"/>
      <c r="O1683" s="1853" t="s">
        <v>4081</v>
      </c>
      <c r="P1683" s="1776" t="s">
        <v>65</v>
      </c>
      <c r="Q1683" s="1780">
        <v>1</v>
      </c>
      <c r="R1683" s="396">
        <v>3000</v>
      </c>
      <c r="S1683" s="1776"/>
      <c r="T1683" s="1776"/>
      <c r="U1683" s="1776">
        <v>30</v>
      </c>
      <c r="V1683" s="1776">
        <v>30</v>
      </c>
      <c r="W1683" s="397"/>
      <c r="X1683" s="397"/>
      <c r="Y1683" s="397"/>
      <c r="Z1683" s="397"/>
      <c r="AA1683" s="397"/>
      <c r="AB1683" s="397"/>
      <c r="AC1683" s="397"/>
      <c r="AD1683" s="397"/>
      <c r="AE1683" s="396"/>
      <c r="AF1683" s="398">
        <f t="shared" si="1482"/>
        <v>0</v>
      </c>
      <c r="AG1683" s="398">
        <f t="shared" si="1483"/>
        <v>0</v>
      </c>
      <c r="AH1683" s="398">
        <f t="shared" si="1489"/>
        <v>3000</v>
      </c>
      <c r="AI1683" s="398">
        <f t="shared" si="1484"/>
        <v>3000</v>
      </c>
      <c r="AJ1683" s="398">
        <f t="shared" si="1474"/>
        <v>0</v>
      </c>
      <c r="AK1683" s="398">
        <f t="shared" si="1475"/>
        <v>0</v>
      </c>
      <c r="AL1683" s="398">
        <f t="shared" si="1476"/>
        <v>0</v>
      </c>
      <c r="AM1683" s="398">
        <f t="shared" si="1477"/>
        <v>0</v>
      </c>
      <c r="AN1683" s="398">
        <f t="shared" si="1478"/>
        <v>0</v>
      </c>
      <c r="AO1683" s="398">
        <f t="shared" si="1479"/>
        <v>0</v>
      </c>
      <c r="AP1683" s="398">
        <f t="shared" si="1480"/>
        <v>0</v>
      </c>
      <c r="AQ1683" s="398">
        <f t="shared" si="1481"/>
        <v>0</v>
      </c>
      <c r="AR1683" s="398">
        <f t="shared" si="1490"/>
        <v>6000</v>
      </c>
      <c r="AS1683" s="896" t="s">
        <v>1763</v>
      </c>
      <c r="AU1683" s="896" t="s">
        <v>4071</v>
      </c>
      <c r="AV1683" s="896" t="s">
        <v>4071</v>
      </c>
      <c r="AW1683" s="907">
        <v>46068</v>
      </c>
      <c r="AX1683" s="896" t="s">
        <v>4072</v>
      </c>
      <c r="AY1683" s="907">
        <v>46076</v>
      </c>
      <c r="BA1683" s="1087" t="s">
        <v>4073</v>
      </c>
      <c r="BB1683" s="899" t="s">
        <v>995</v>
      </c>
      <c r="BC1683" s="896" t="s">
        <v>4082</v>
      </c>
      <c r="BD1683" s="896" t="s">
        <v>4083</v>
      </c>
      <c r="BE1683" s="896" t="s">
        <v>4084</v>
      </c>
      <c r="BF1683" s="907">
        <v>46080</v>
      </c>
      <c r="BH1683" s="687"/>
      <c r="BI1683" s="687"/>
      <c r="BJ1683" s="687"/>
      <c r="BK1683" s="687"/>
      <c r="BL1683" s="373"/>
      <c r="BM1683" s="373"/>
      <c r="BN1683" s="687"/>
      <c r="BO1683" s="687"/>
      <c r="BP1683" s="376"/>
      <c r="BQ1683" s="376"/>
      <c r="BR1683" s="376"/>
      <c r="BS1683" s="1860" t="s">
        <v>1120</v>
      </c>
      <c r="BT1683" s="1223" t="s">
        <v>3028</v>
      </c>
      <c r="BU1683" s="1223" t="s">
        <v>3721</v>
      </c>
      <c r="BV1683" s="1264">
        <v>48113648</v>
      </c>
      <c r="BW1683" s="1858">
        <v>10481136488</v>
      </c>
      <c r="BX1683" s="1266" t="s">
        <v>4088</v>
      </c>
      <c r="BY1683" s="758">
        <v>46083</v>
      </c>
      <c r="BZ1683" s="759">
        <v>46142</v>
      </c>
      <c r="CA1683" s="971"/>
      <c r="CB1683" s="971"/>
      <c r="CC1683" s="972"/>
      <c r="CD1683" s="972"/>
      <c r="CE1683" s="972"/>
      <c r="CF1683" s="972"/>
      <c r="CG1683" s="972"/>
      <c r="CH1683" s="972"/>
      <c r="CI1683" s="972"/>
      <c r="CJ1683" s="972"/>
      <c r="CK1683" s="972"/>
      <c r="CL1683" s="972"/>
      <c r="CM1683" s="972"/>
      <c r="CN1683" s="972"/>
      <c r="CO1683" s="972"/>
      <c r="CP1683" s="972"/>
      <c r="CQ1683" s="972"/>
      <c r="CR1683" s="972"/>
      <c r="CS1683" s="897"/>
      <c r="CT1683" s="897">
        <f t="shared" si="1491"/>
        <v>30</v>
      </c>
      <c r="CU1683" s="946">
        <f t="shared" si="1492"/>
        <v>3000</v>
      </c>
      <c r="CV1683" s="897">
        <v>30</v>
      </c>
      <c r="CW1683" s="946">
        <f t="shared" si="1493"/>
        <v>3000</v>
      </c>
      <c r="CX1683" s="897">
        <v>30</v>
      </c>
      <c r="CY1683" s="946">
        <f t="shared" si="1494"/>
        <v>3000</v>
      </c>
      <c r="CZ1683" s="897"/>
      <c r="DA1683" s="897"/>
      <c r="DB1683" s="897"/>
      <c r="DC1683" s="897">
        <f t="shared" si="1495"/>
        <v>30</v>
      </c>
      <c r="DD1683" s="946">
        <f t="shared" si="1496"/>
        <v>3000</v>
      </c>
      <c r="DE1683" s="897">
        <v>30</v>
      </c>
      <c r="DF1683" s="946">
        <f t="shared" si="1472"/>
        <v>3000</v>
      </c>
      <c r="DG1683" s="897">
        <v>30</v>
      </c>
      <c r="DH1683" s="946">
        <f t="shared" si="1497"/>
        <v>3000</v>
      </c>
      <c r="DI1683" s="897"/>
      <c r="DJ1683" s="898"/>
      <c r="DK1683" s="898"/>
      <c r="DL1683" s="898"/>
      <c r="DM1683" s="898"/>
      <c r="DN1683" s="898"/>
      <c r="DO1683" s="898"/>
      <c r="DP1683" s="898"/>
      <c r="DQ1683" s="898"/>
      <c r="DR1683" s="898"/>
      <c r="DS1683" s="898"/>
      <c r="DU1683" s="678">
        <f t="shared" si="1471"/>
        <v>6000</v>
      </c>
      <c r="DV1683" s="651">
        <f t="shared" si="1485"/>
        <v>6000</v>
      </c>
      <c r="DW1683" s="651">
        <f t="shared" si="1486"/>
        <v>6000</v>
      </c>
      <c r="DX1683" s="651">
        <f t="shared" si="1487"/>
        <v>0</v>
      </c>
      <c r="DY1683" s="651">
        <f t="shared" si="1473"/>
        <v>0</v>
      </c>
    </row>
    <row r="1684" spans="1:134" s="896" customFormat="1" ht="225" hidden="1" x14ac:dyDescent="0.25">
      <c r="A1684" s="1776">
        <v>2026</v>
      </c>
      <c r="B1684" s="1776">
        <v>479</v>
      </c>
      <c r="C1684" s="1776" t="s">
        <v>58</v>
      </c>
      <c r="D1684" s="1776">
        <v>3000654</v>
      </c>
      <c r="E1684" s="1776">
        <v>5005020</v>
      </c>
      <c r="F1684" s="1776" t="s">
        <v>2269</v>
      </c>
      <c r="G1684" s="1776" t="s">
        <v>2270</v>
      </c>
      <c r="H1684" s="1776">
        <v>93</v>
      </c>
      <c r="I1684" s="1852" t="s">
        <v>992</v>
      </c>
      <c r="J1684" s="1778" t="s">
        <v>10</v>
      </c>
      <c r="K1684" s="1778" t="s">
        <v>60</v>
      </c>
      <c r="L1684" s="1776" t="str">
        <f t="shared" si="1488"/>
        <v>2.3</v>
      </c>
      <c r="M1684" s="1779" t="s">
        <v>62</v>
      </c>
      <c r="N1684" s="1779"/>
      <c r="O1684" s="1853" t="s">
        <v>4081</v>
      </c>
      <c r="P1684" s="1776" t="s">
        <v>65</v>
      </c>
      <c r="Q1684" s="1780">
        <v>1</v>
      </c>
      <c r="R1684" s="396">
        <v>3000</v>
      </c>
      <c r="S1684" s="1776"/>
      <c r="T1684" s="1776"/>
      <c r="U1684" s="1776">
        <v>30</v>
      </c>
      <c r="V1684" s="1776">
        <v>30</v>
      </c>
      <c r="W1684" s="397"/>
      <c r="X1684" s="397"/>
      <c r="Y1684" s="397"/>
      <c r="Z1684" s="397"/>
      <c r="AA1684" s="397"/>
      <c r="AB1684" s="397"/>
      <c r="AC1684" s="397"/>
      <c r="AD1684" s="397"/>
      <c r="AE1684" s="396"/>
      <c r="AF1684" s="398">
        <f t="shared" si="1482"/>
        <v>0</v>
      </c>
      <c r="AG1684" s="398">
        <f t="shared" si="1483"/>
        <v>0</v>
      </c>
      <c r="AH1684" s="398">
        <f t="shared" si="1489"/>
        <v>3000</v>
      </c>
      <c r="AI1684" s="398">
        <f t="shared" si="1484"/>
        <v>3000</v>
      </c>
      <c r="AJ1684" s="398">
        <f t="shared" si="1474"/>
        <v>0</v>
      </c>
      <c r="AK1684" s="398">
        <f t="shared" si="1475"/>
        <v>0</v>
      </c>
      <c r="AL1684" s="398">
        <f t="shared" si="1476"/>
        <v>0</v>
      </c>
      <c r="AM1684" s="398">
        <f t="shared" si="1477"/>
        <v>0</v>
      </c>
      <c r="AN1684" s="398">
        <f t="shared" si="1478"/>
        <v>0</v>
      </c>
      <c r="AO1684" s="398">
        <f t="shared" si="1479"/>
        <v>0</v>
      </c>
      <c r="AP1684" s="398">
        <f t="shared" si="1480"/>
        <v>0</v>
      </c>
      <c r="AQ1684" s="398">
        <f t="shared" si="1481"/>
        <v>0</v>
      </c>
      <c r="AR1684" s="398">
        <f t="shared" si="1490"/>
        <v>6000</v>
      </c>
      <c r="AS1684" s="896" t="s">
        <v>1763</v>
      </c>
      <c r="AU1684" s="896" t="s">
        <v>4071</v>
      </c>
      <c r="AV1684" s="896" t="s">
        <v>4071</v>
      </c>
      <c r="AW1684" s="907">
        <v>46068</v>
      </c>
      <c r="AX1684" s="896" t="s">
        <v>4072</v>
      </c>
      <c r="AY1684" s="907">
        <v>46076</v>
      </c>
      <c r="BA1684" s="1087" t="s">
        <v>4073</v>
      </c>
      <c r="BB1684" s="899" t="s">
        <v>995</v>
      </c>
      <c r="BC1684" s="896" t="s">
        <v>4082</v>
      </c>
      <c r="BD1684" s="896" t="s">
        <v>4083</v>
      </c>
      <c r="BE1684" s="896" t="s">
        <v>4084</v>
      </c>
      <c r="BF1684" s="907">
        <v>46080</v>
      </c>
      <c r="BH1684" s="687"/>
      <c r="BI1684" s="687"/>
      <c r="BK1684" s="687">
        <v>4940</v>
      </c>
      <c r="BL1684" s="687"/>
      <c r="BM1684" s="687"/>
      <c r="BN1684" s="687"/>
      <c r="BO1684" s="687" t="s">
        <v>3719</v>
      </c>
      <c r="BP1684" s="376"/>
      <c r="BQ1684" s="376"/>
      <c r="BR1684" s="376"/>
      <c r="BS1684" s="1860" t="s">
        <v>1041</v>
      </c>
      <c r="BT1684" s="1223" t="s">
        <v>1256</v>
      </c>
      <c r="BU1684" s="1223" t="s">
        <v>4194</v>
      </c>
      <c r="BV1684" s="1264">
        <v>72435137</v>
      </c>
      <c r="BW1684" s="1858">
        <v>10724351374</v>
      </c>
      <c r="BX1684" s="1266" t="s">
        <v>4088</v>
      </c>
      <c r="BY1684" s="758">
        <v>46083</v>
      </c>
      <c r="BZ1684" s="759">
        <v>46142</v>
      </c>
      <c r="CA1684" s="897"/>
      <c r="CB1684" s="897"/>
      <c r="CC1684" s="897"/>
      <c r="CD1684" s="897"/>
      <c r="CE1684" s="897"/>
      <c r="CF1684" s="897"/>
      <c r="CG1684" s="897"/>
      <c r="CH1684" s="897"/>
      <c r="CI1684" s="897"/>
      <c r="CJ1684" s="897"/>
      <c r="CK1684" s="897"/>
      <c r="CL1684" s="897"/>
      <c r="CM1684" s="897"/>
      <c r="CN1684" s="897"/>
      <c r="CO1684" s="897"/>
      <c r="CP1684" s="897"/>
      <c r="CQ1684" s="897"/>
      <c r="CR1684" s="897"/>
      <c r="CS1684" s="897"/>
      <c r="CT1684" s="897">
        <f t="shared" si="1491"/>
        <v>30</v>
      </c>
      <c r="CU1684" s="946">
        <f t="shared" si="1492"/>
        <v>3000</v>
      </c>
      <c r="CV1684" s="897">
        <v>30</v>
      </c>
      <c r="CW1684" s="946">
        <f t="shared" si="1493"/>
        <v>3000</v>
      </c>
      <c r="CX1684" s="897">
        <v>29</v>
      </c>
      <c r="CY1684" s="946">
        <f t="shared" si="1494"/>
        <v>2900</v>
      </c>
      <c r="CZ1684" s="897"/>
      <c r="DA1684" s="897"/>
      <c r="DB1684" s="897"/>
      <c r="DC1684" s="897">
        <f t="shared" si="1495"/>
        <v>30</v>
      </c>
      <c r="DD1684" s="946">
        <f t="shared" si="1496"/>
        <v>3000</v>
      </c>
      <c r="DE1684" s="897">
        <v>30</v>
      </c>
      <c r="DF1684" s="946">
        <f t="shared" si="1472"/>
        <v>3000</v>
      </c>
      <c r="DG1684" s="897">
        <v>30</v>
      </c>
      <c r="DH1684" s="946">
        <f t="shared" si="1497"/>
        <v>3000</v>
      </c>
      <c r="DI1684" s="897"/>
      <c r="DJ1684" s="898"/>
      <c r="DK1684" s="898"/>
      <c r="DL1684" s="898"/>
      <c r="DM1684" s="898"/>
      <c r="DN1684" s="898"/>
      <c r="DO1684" s="898"/>
      <c r="DP1684" s="898"/>
      <c r="DQ1684" s="898"/>
      <c r="DR1684" s="898"/>
      <c r="DS1684" s="898"/>
      <c r="DU1684" s="678">
        <f t="shared" si="1471"/>
        <v>6000</v>
      </c>
      <c r="DV1684" s="651">
        <f t="shared" si="1485"/>
        <v>6000</v>
      </c>
      <c r="DW1684" s="651">
        <f t="shared" si="1486"/>
        <v>5900</v>
      </c>
      <c r="DX1684" s="651">
        <f t="shared" si="1487"/>
        <v>0</v>
      </c>
      <c r="DY1684" s="651">
        <f t="shared" si="1473"/>
        <v>100</v>
      </c>
      <c r="EC1684" s="983"/>
    </row>
    <row r="1685" spans="1:134" s="1873" customFormat="1" ht="240" hidden="1" x14ac:dyDescent="0.25">
      <c r="A1685" s="1868">
        <v>2026</v>
      </c>
      <c r="B1685" s="1868">
        <v>479</v>
      </c>
      <c r="C1685" s="1868" t="s">
        <v>58</v>
      </c>
      <c r="D1685" s="1868">
        <v>3000654</v>
      </c>
      <c r="E1685" s="1868">
        <v>5005020</v>
      </c>
      <c r="F1685" s="1868" t="s">
        <v>2269</v>
      </c>
      <c r="G1685" s="1868" t="s">
        <v>2270</v>
      </c>
      <c r="H1685" s="1868">
        <v>93</v>
      </c>
      <c r="I1685" s="1869" t="s">
        <v>992</v>
      </c>
      <c r="J1685" s="1870" t="s">
        <v>10</v>
      </c>
      <c r="K1685" s="1870" t="s">
        <v>60</v>
      </c>
      <c r="L1685" s="1868" t="str">
        <f t="shared" si="1488"/>
        <v>2.3</v>
      </c>
      <c r="M1685" s="1871" t="s">
        <v>62</v>
      </c>
      <c r="N1685" s="1871"/>
      <c r="O1685" s="647" t="s">
        <v>4090</v>
      </c>
      <c r="P1685" s="1868" t="s">
        <v>65</v>
      </c>
      <c r="Q1685" s="1872">
        <v>1</v>
      </c>
      <c r="R1685" s="400">
        <v>3000</v>
      </c>
      <c r="S1685" s="1868"/>
      <c r="T1685" s="1868"/>
      <c r="U1685" s="1868">
        <v>30</v>
      </c>
      <c r="V1685" s="1868">
        <v>30</v>
      </c>
      <c r="W1685" s="401"/>
      <c r="X1685" s="401"/>
      <c r="Y1685" s="401"/>
      <c r="Z1685" s="401"/>
      <c r="AA1685" s="401"/>
      <c r="AB1685" s="401"/>
      <c r="AC1685" s="401"/>
      <c r="AD1685" s="401"/>
      <c r="AE1685" s="400"/>
      <c r="AF1685" s="371">
        <f t="shared" si="1482"/>
        <v>0</v>
      </c>
      <c r="AG1685" s="371">
        <f t="shared" si="1483"/>
        <v>0</v>
      </c>
      <c r="AH1685" s="371">
        <f t="shared" si="1489"/>
        <v>3000</v>
      </c>
      <c r="AI1685" s="371">
        <f t="shared" si="1484"/>
        <v>3000</v>
      </c>
      <c r="AJ1685" s="371">
        <f t="shared" si="1474"/>
        <v>0</v>
      </c>
      <c r="AK1685" s="371">
        <f t="shared" si="1475"/>
        <v>0</v>
      </c>
      <c r="AL1685" s="371">
        <f t="shared" si="1476"/>
        <v>0</v>
      </c>
      <c r="AM1685" s="371">
        <f t="shared" si="1477"/>
        <v>0</v>
      </c>
      <c r="AN1685" s="371">
        <f t="shared" si="1478"/>
        <v>0</v>
      </c>
      <c r="AO1685" s="371">
        <f t="shared" si="1479"/>
        <v>0</v>
      </c>
      <c r="AP1685" s="371">
        <f t="shared" si="1480"/>
        <v>0</v>
      </c>
      <c r="AQ1685" s="371">
        <f t="shared" si="1481"/>
        <v>0</v>
      </c>
      <c r="AR1685" s="398">
        <f t="shared" si="1490"/>
        <v>6000</v>
      </c>
      <c r="AS1685" s="1873" t="s">
        <v>1763</v>
      </c>
      <c r="AU1685" s="1873" t="s">
        <v>4071</v>
      </c>
      <c r="AV1685" s="1873" t="s">
        <v>4071</v>
      </c>
      <c r="AW1685" s="1874">
        <v>46068</v>
      </c>
      <c r="AX1685" s="1873" t="s">
        <v>4072</v>
      </c>
      <c r="AY1685" s="1874">
        <v>46076</v>
      </c>
      <c r="BA1685" s="1875" t="s">
        <v>4073</v>
      </c>
      <c r="BB1685" s="1876" t="s">
        <v>995</v>
      </c>
      <c r="BC1685" s="1875" t="s">
        <v>4195</v>
      </c>
      <c r="BD1685" s="1875" t="s">
        <v>4196</v>
      </c>
      <c r="BE1685" s="1875" t="s">
        <v>4197</v>
      </c>
      <c r="BF1685" s="1877" t="s">
        <v>4198</v>
      </c>
      <c r="BH1685" s="2787"/>
      <c r="BI1685" s="2787"/>
      <c r="BK1685" s="687"/>
      <c r="BL1685" s="373"/>
      <c r="BM1685" s="373"/>
      <c r="BN1685" s="687">
        <v>5503</v>
      </c>
      <c r="BO1685" s="755" t="s">
        <v>2435</v>
      </c>
      <c r="BP1685" s="1225"/>
      <c r="BQ1685" s="1225"/>
      <c r="BR1685" s="1225"/>
      <c r="BS1685" s="899" t="s">
        <v>1028</v>
      </c>
      <c r="BT1685" s="899" t="s">
        <v>1759</v>
      </c>
      <c r="BU1685" s="899" t="s">
        <v>4199</v>
      </c>
      <c r="BV1685" s="687">
        <v>70856388</v>
      </c>
      <c r="BW1685" s="687">
        <v>10708563884</v>
      </c>
      <c r="BX1685" s="1591" t="s">
        <v>4088</v>
      </c>
      <c r="BY1685" s="1728">
        <v>46093</v>
      </c>
      <c r="BZ1685" s="1729">
        <v>46142</v>
      </c>
      <c r="CT1685" s="1873">
        <f t="shared" si="1491"/>
        <v>30</v>
      </c>
      <c r="CU1685" s="1878">
        <f t="shared" si="1492"/>
        <v>3000</v>
      </c>
      <c r="CV1685" s="1873">
        <v>20</v>
      </c>
      <c r="CW1685" s="1878">
        <f t="shared" si="1493"/>
        <v>2000</v>
      </c>
      <c r="CX1685" s="1873">
        <v>20</v>
      </c>
      <c r="CY1685" s="1878">
        <f t="shared" si="1494"/>
        <v>2000</v>
      </c>
      <c r="DC1685" s="1873">
        <f t="shared" si="1495"/>
        <v>30</v>
      </c>
      <c r="DD1685" s="1878">
        <f t="shared" si="1496"/>
        <v>3000</v>
      </c>
      <c r="DE1685" s="1873">
        <v>30</v>
      </c>
      <c r="DF1685" s="1878">
        <f t="shared" si="1472"/>
        <v>3000</v>
      </c>
      <c r="DG1685" s="1873">
        <v>30</v>
      </c>
      <c r="DH1685" s="1878">
        <f t="shared" si="1497"/>
        <v>3000</v>
      </c>
      <c r="DJ1685" s="1875"/>
      <c r="DK1685" s="1875"/>
      <c r="DL1685" s="1875"/>
      <c r="DM1685" s="1875"/>
      <c r="DN1685" s="1875"/>
      <c r="DO1685" s="1875"/>
      <c r="DP1685" s="1875"/>
      <c r="DQ1685" s="1875"/>
      <c r="DR1685" s="1875"/>
      <c r="DS1685" s="1875"/>
      <c r="DU1685" s="678">
        <f t="shared" si="1471"/>
        <v>6000</v>
      </c>
      <c r="DV1685" s="651">
        <f t="shared" si="1485"/>
        <v>5000</v>
      </c>
      <c r="DW1685" s="651">
        <f t="shared" si="1486"/>
        <v>5000</v>
      </c>
      <c r="DX1685" s="651">
        <f t="shared" si="1487"/>
        <v>1000</v>
      </c>
      <c r="DY1685" s="651">
        <f t="shared" si="1473"/>
        <v>1000</v>
      </c>
      <c r="EB1685" s="1879"/>
      <c r="EC1685" s="1880" t="s">
        <v>4200</v>
      </c>
      <c r="ED1685" s="1881"/>
    </row>
    <row r="1686" spans="1:134" s="896" customFormat="1" ht="225" hidden="1" x14ac:dyDescent="0.25">
      <c r="A1686" s="1776">
        <v>2026</v>
      </c>
      <c r="B1686" s="1776">
        <v>479</v>
      </c>
      <c r="C1686" s="1776" t="s">
        <v>58</v>
      </c>
      <c r="D1686" s="1776">
        <v>3000654</v>
      </c>
      <c r="E1686" s="1776">
        <v>5005020</v>
      </c>
      <c r="F1686" s="1776" t="s">
        <v>2269</v>
      </c>
      <c r="G1686" s="1776" t="s">
        <v>2270</v>
      </c>
      <c r="H1686" s="1776">
        <v>93</v>
      </c>
      <c r="I1686" s="1852" t="s">
        <v>992</v>
      </c>
      <c r="J1686" s="1778" t="s">
        <v>10</v>
      </c>
      <c r="K1686" s="1778" t="s">
        <v>60</v>
      </c>
      <c r="L1686" s="1776" t="str">
        <f t="shared" si="1488"/>
        <v>2.3</v>
      </c>
      <c r="M1686" s="1779" t="s">
        <v>62</v>
      </c>
      <c r="N1686" s="1779"/>
      <c r="O1686" s="647" t="s">
        <v>4090</v>
      </c>
      <c r="P1686" s="1776" t="s">
        <v>65</v>
      </c>
      <c r="Q1686" s="1780">
        <v>1</v>
      </c>
      <c r="R1686" s="396">
        <v>3000</v>
      </c>
      <c r="S1686" s="1776"/>
      <c r="T1686" s="1776"/>
      <c r="U1686" s="1776">
        <v>30</v>
      </c>
      <c r="V1686" s="1776">
        <v>30</v>
      </c>
      <c r="W1686" s="397"/>
      <c r="X1686" s="397"/>
      <c r="Y1686" s="397"/>
      <c r="Z1686" s="397"/>
      <c r="AA1686" s="397"/>
      <c r="AB1686" s="397"/>
      <c r="AC1686" s="397"/>
      <c r="AD1686" s="397"/>
      <c r="AE1686" s="396"/>
      <c r="AF1686" s="398">
        <f t="shared" si="1482"/>
        <v>0</v>
      </c>
      <c r="AG1686" s="398">
        <f t="shared" si="1483"/>
        <v>0</v>
      </c>
      <c r="AH1686" s="398">
        <f t="shared" si="1489"/>
        <v>3000</v>
      </c>
      <c r="AI1686" s="398">
        <f t="shared" si="1484"/>
        <v>3000</v>
      </c>
      <c r="AJ1686" s="398">
        <f t="shared" si="1474"/>
        <v>0</v>
      </c>
      <c r="AK1686" s="398">
        <f t="shared" si="1475"/>
        <v>0</v>
      </c>
      <c r="AL1686" s="398">
        <f t="shared" si="1476"/>
        <v>0</v>
      </c>
      <c r="AM1686" s="398">
        <f t="shared" si="1477"/>
        <v>0</v>
      </c>
      <c r="AN1686" s="398">
        <f t="shared" si="1478"/>
        <v>0</v>
      </c>
      <c r="AO1686" s="398">
        <f t="shared" si="1479"/>
        <v>0</v>
      </c>
      <c r="AP1686" s="398">
        <f t="shared" si="1480"/>
        <v>0</v>
      </c>
      <c r="AQ1686" s="398">
        <f t="shared" si="1481"/>
        <v>0</v>
      </c>
      <c r="AR1686" s="398">
        <f t="shared" si="1490"/>
        <v>6000</v>
      </c>
      <c r="AS1686" s="896" t="s">
        <v>1763</v>
      </c>
      <c r="AU1686" s="896" t="s">
        <v>4071</v>
      </c>
      <c r="AV1686" s="896" t="s">
        <v>4071</v>
      </c>
      <c r="AW1686" s="907">
        <v>46068</v>
      </c>
      <c r="AX1686" s="896" t="s">
        <v>4072</v>
      </c>
      <c r="AY1686" s="907">
        <v>46076</v>
      </c>
      <c r="BA1686" s="1087" t="s">
        <v>4073</v>
      </c>
      <c r="BB1686" s="899" t="s">
        <v>995</v>
      </c>
      <c r="BC1686" s="1087" t="s">
        <v>4201</v>
      </c>
      <c r="BD1686" s="1087" t="s">
        <v>4202</v>
      </c>
      <c r="BE1686" s="1087" t="s">
        <v>4203</v>
      </c>
      <c r="BF1686" s="1854" t="s">
        <v>4204</v>
      </c>
      <c r="BH1686" s="687"/>
      <c r="BI1686" s="687"/>
      <c r="BK1686" s="687"/>
      <c r="BL1686" s="373"/>
      <c r="BM1686" s="373"/>
      <c r="BN1686" s="687"/>
      <c r="BO1686" s="687"/>
      <c r="BP1686" s="687"/>
      <c r="BQ1686" s="687"/>
      <c r="BR1686" s="687"/>
      <c r="BS1686" s="899" t="s">
        <v>1045</v>
      </c>
      <c r="BT1686" s="899" t="s">
        <v>1284</v>
      </c>
      <c r="BU1686" s="899" t="s">
        <v>4205</v>
      </c>
      <c r="BV1686" s="687">
        <v>48592723</v>
      </c>
      <c r="BW1686" s="687">
        <v>10485927234</v>
      </c>
      <c r="BX1686" s="1266" t="s">
        <v>4088</v>
      </c>
      <c r="BY1686" s="758">
        <v>46093</v>
      </c>
      <c r="BZ1686" s="759">
        <v>46142</v>
      </c>
      <c r="CT1686" s="896">
        <f t="shared" si="1491"/>
        <v>30</v>
      </c>
      <c r="CU1686" s="1224">
        <f t="shared" si="1492"/>
        <v>3000</v>
      </c>
      <c r="CV1686" s="896">
        <v>20</v>
      </c>
      <c r="CW1686" s="1224">
        <f t="shared" si="1493"/>
        <v>2000</v>
      </c>
      <c r="CX1686" s="896">
        <v>20</v>
      </c>
      <c r="CY1686" s="1224">
        <f t="shared" si="1494"/>
        <v>2000</v>
      </c>
      <c r="DC1686" s="896">
        <f t="shared" si="1495"/>
        <v>30</v>
      </c>
      <c r="DD1686" s="1224">
        <f t="shared" si="1496"/>
        <v>3000</v>
      </c>
      <c r="DE1686" s="896">
        <v>30</v>
      </c>
      <c r="DF1686" s="1224">
        <f t="shared" si="1472"/>
        <v>3000</v>
      </c>
      <c r="DG1686" s="896">
        <v>30</v>
      </c>
      <c r="DH1686" s="1224">
        <f t="shared" si="1497"/>
        <v>3000</v>
      </c>
      <c r="DJ1686" s="1087"/>
      <c r="DK1686" s="1087"/>
      <c r="DL1686" s="1087"/>
      <c r="DM1686" s="1087"/>
      <c r="DN1686" s="1087"/>
      <c r="DO1686" s="1087"/>
      <c r="DP1686" s="1087"/>
      <c r="DQ1686" s="1087"/>
      <c r="DR1686" s="1087"/>
      <c r="DS1686" s="1087"/>
      <c r="DU1686" s="678">
        <f t="shared" si="1471"/>
        <v>6000</v>
      </c>
      <c r="DV1686" s="651">
        <f t="shared" si="1485"/>
        <v>5000</v>
      </c>
      <c r="DW1686" s="651">
        <f t="shared" si="1486"/>
        <v>5000</v>
      </c>
      <c r="DX1686" s="651">
        <f t="shared" si="1487"/>
        <v>1000</v>
      </c>
      <c r="DY1686" s="651">
        <f t="shared" si="1473"/>
        <v>1000</v>
      </c>
      <c r="EB1686" s="1108"/>
      <c r="EC1686" s="1880" t="s">
        <v>4206</v>
      </c>
      <c r="ED1686" s="688"/>
    </row>
    <row r="1687" spans="1:134" s="896" customFormat="1" ht="225" hidden="1" x14ac:dyDescent="0.25">
      <c r="A1687" s="1776">
        <v>2026</v>
      </c>
      <c r="B1687" s="1776">
        <v>479</v>
      </c>
      <c r="C1687" s="1776" t="s">
        <v>58</v>
      </c>
      <c r="D1687" s="1776">
        <v>3000654</v>
      </c>
      <c r="E1687" s="1776">
        <v>5005020</v>
      </c>
      <c r="F1687" s="1776" t="s">
        <v>2269</v>
      </c>
      <c r="G1687" s="1776" t="s">
        <v>2270</v>
      </c>
      <c r="H1687" s="1776">
        <v>93</v>
      </c>
      <c r="I1687" s="1852" t="s">
        <v>992</v>
      </c>
      <c r="J1687" s="1778" t="s">
        <v>10</v>
      </c>
      <c r="K1687" s="1778" t="s">
        <v>60</v>
      </c>
      <c r="L1687" s="1776" t="str">
        <f t="shared" si="1488"/>
        <v>2.3</v>
      </c>
      <c r="M1687" s="1779" t="s">
        <v>62</v>
      </c>
      <c r="N1687" s="1779"/>
      <c r="O1687" s="1853" t="s">
        <v>4081</v>
      </c>
      <c r="P1687" s="1776" t="s">
        <v>65</v>
      </c>
      <c r="Q1687" s="1780">
        <v>1</v>
      </c>
      <c r="R1687" s="396">
        <v>3000</v>
      </c>
      <c r="S1687" s="1776"/>
      <c r="T1687" s="1776"/>
      <c r="U1687" s="1776">
        <v>30</v>
      </c>
      <c r="V1687" s="1776">
        <v>30</v>
      </c>
      <c r="W1687" s="397"/>
      <c r="X1687" s="397"/>
      <c r="Y1687" s="397"/>
      <c r="Z1687" s="397"/>
      <c r="AA1687" s="397"/>
      <c r="AB1687" s="397"/>
      <c r="AC1687" s="397"/>
      <c r="AD1687" s="397"/>
      <c r="AE1687" s="396"/>
      <c r="AF1687" s="398">
        <f t="shared" si="1482"/>
        <v>0</v>
      </c>
      <c r="AG1687" s="398">
        <f t="shared" si="1483"/>
        <v>0</v>
      </c>
      <c r="AH1687" s="398">
        <f t="shared" si="1489"/>
        <v>3000</v>
      </c>
      <c r="AI1687" s="398">
        <f t="shared" si="1484"/>
        <v>3000</v>
      </c>
      <c r="AJ1687" s="398">
        <f t="shared" si="1474"/>
        <v>0</v>
      </c>
      <c r="AK1687" s="398">
        <f t="shared" si="1475"/>
        <v>0</v>
      </c>
      <c r="AL1687" s="398">
        <f t="shared" si="1476"/>
        <v>0</v>
      </c>
      <c r="AM1687" s="398">
        <f t="shared" si="1477"/>
        <v>0</v>
      </c>
      <c r="AN1687" s="398">
        <f t="shared" si="1478"/>
        <v>0</v>
      </c>
      <c r="AO1687" s="398">
        <f t="shared" si="1479"/>
        <v>0</v>
      </c>
      <c r="AP1687" s="398">
        <f t="shared" si="1480"/>
        <v>0</v>
      </c>
      <c r="AQ1687" s="398">
        <f t="shared" si="1481"/>
        <v>0</v>
      </c>
      <c r="AR1687" s="398">
        <f t="shared" si="1490"/>
        <v>6000</v>
      </c>
      <c r="AS1687" s="896" t="s">
        <v>1763</v>
      </c>
      <c r="AU1687" s="896" t="s">
        <v>4071</v>
      </c>
      <c r="AV1687" s="896" t="s">
        <v>4071</v>
      </c>
      <c r="AW1687" s="907">
        <v>46068</v>
      </c>
      <c r="AX1687" s="896" t="s">
        <v>4072</v>
      </c>
      <c r="AY1687" s="907">
        <v>46076</v>
      </c>
      <c r="BA1687" s="1087" t="s">
        <v>4073</v>
      </c>
      <c r="BB1687" s="899" t="s">
        <v>995</v>
      </c>
      <c r="BC1687" s="896" t="s">
        <v>4082</v>
      </c>
      <c r="BD1687" s="896" t="s">
        <v>4083</v>
      </c>
      <c r="BE1687" s="896" t="s">
        <v>4084</v>
      </c>
      <c r="BF1687" s="907">
        <v>46080</v>
      </c>
      <c r="BH1687" s="687"/>
      <c r="BI1687" s="687"/>
      <c r="BJ1687" s="687"/>
      <c r="BK1687" s="687">
        <v>4931</v>
      </c>
      <c r="BL1687" s="373"/>
      <c r="BM1687" s="373"/>
      <c r="BN1687" s="687"/>
      <c r="BO1687" s="755" t="s">
        <v>3720</v>
      </c>
      <c r="BP1687" s="834"/>
      <c r="BQ1687" s="834"/>
      <c r="BR1687" s="834"/>
      <c r="BS1687" s="1860" t="s">
        <v>1526</v>
      </c>
      <c r="BT1687" s="1223" t="s">
        <v>3424</v>
      </c>
      <c r="BU1687" s="1223" t="s">
        <v>4207</v>
      </c>
      <c r="BV1687" s="1264">
        <v>41276016</v>
      </c>
      <c r="BW1687" s="1858">
        <v>10412760161</v>
      </c>
      <c r="BX1687" s="1266" t="s">
        <v>4088</v>
      </c>
      <c r="BY1687" s="758">
        <v>46083</v>
      </c>
      <c r="BZ1687" s="759">
        <v>46142</v>
      </c>
      <c r="CC1687" s="897"/>
      <c r="CD1687" s="897"/>
      <c r="CE1687" s="897"/>
      <c r="CF1687" s="897"/>
      <c r="CG1687" s="897"/>
      <c r="CH1687" s="897"/>
      <c r="CI1687" s="897"/>
      <c r="CJ1687" s="897"/>
      <c r="CK1687" s="897"/>
      <c r="CL1687" s="897"/>
      <c r="CM1687" s="897"/>
      <c r="CN1687" s="897"/>
      <c r="CO1687" s="897"/>
      <c r="CP1687" s="897"/>
      <c r="CQ1687" s="897"/>
      <c r="CR1687" s="897"/>
      <c r="CS1687" s="897"/>
      <c r="CT1687" s="897">
        <f t="shared" si="1491"/>
        <v>30</v>
      </c>
      <c r="CU1687" s="946">
        <f t="shared" si="1492"/>
        <v>3000</v>
      </c>
      <c r="CV1687" s="897">
        <v>30</v>
      </c>
      <c r="CW1687" s="946">
        <f t="shared" si="1493"/>
        <v>3000</v>
      </c>
      <c r="CX1687" s="897">
        <v>29</v>
      </c>
      <c r="CY1687" s="946">
        <f t="shared" si="1494"/>
        <v>2900</v>
      </c>
      <c r="CZ1687" s="897"/>
      <c r="DA1687" s="897"/>
      <c r="DB1687" s="897"/>
      <c r="DC1687" s="897">
        <f t="shared" si="1495"/>
        <v>30</v>
      </c>
      <c r="DD1687" s="946">
        <f t="shared" si="1496"/>
        <v>3000</v>
      </c>
      <c r="DE1687" s="897">
        <v>30</v>
      </c>
      <c r="DF1687" s="946">
        <f t="shared" si="1472"/>
        <v>3000</v>
      </c>
      <c r="DG1687" s="897">
        <v>30</v>
      </c>
      <c r="DH1687" s="946">
        <f t="shared" si="1497"/>
        <v>3000</v>
      </c>
      <c r="DI1687" s="897"/>
      <c r="DJ1687" s="898"/>
      <c r="DK1687" s="898"/>
      <c r="DL1687" s="898"/>
      <c r="DM1687" s="898"/>
      <c r="DN1687" s="898"/>
      <c r="DO1687" s="898"/>
      <c r="DP1687" s="898"/>
      <c r="DQ1687" s="898"/>
      <c r="DR1687" s="898"/>
      <c r="DS1687" s="898"/>
      <c r="DU1687" s="678">
        <f t="shared" si="1471"/>
        <v>6000</v>
      </c>
      <c r="DV1687" s="651">
        <f t="shared" si="1485"/>
        <v>6000</v>
      </c>
      <c r="DW1687" s="651">
        <f t="shared" si="1486"/>
        <v>5900</v>
      </c>
      <c r="DX1687" s="651">
        <f t="shared" si="1487"/>
        <v>0</v>
      </c>
      <c r="DY1687" s="651">
        <f t="shared" si="1473"/>
        <v>100</v>
      </c>
      <c r="EC1687" s="971"/>
    </row>
    <row r="1688" spans="1:134" s="896" customFormat="1" ht="225" hidden="1" x14ac:dyDescent="0.25">
      <c r="A1688" s="1776">
        <v>2026</v>
      </c>
      <c r="B1688" s="1776">
        <v>479</v>
      </c>
      <c r="C1688" s="1776" t="s">
        <v>58</v>
      </c>
      <c r="D1688" s="1776">
        <v>3000654</v>
      </c>
      <c r="E1688" s="1776">
        <v>5005020</v>
      </c>
      <c r="F1688" s="1776" t="s">
        <v>2269</v>
      </c>
      <c r="G1688" s="1776" t="s">
        <v>2270</v>
      </c>
      <c r="H1688" s="1776">
        <v>93</v>
      </c>
      <c r="I1688" s="1852" t="s">
        <v>992</v>
      </c>
      <c r="J1688" s="1778" t="s">
        <v>10</v>
      </c>
      <c r="K1688" s="1778" t="s">
        <v>60</v>
      </c>
      <c r="L1688" s="1776" t="str">
        <f t="shared" si="1488"/>
        <v>2.3</v>
      </c>
      <c r="M1688" s="1779" t="s">
        <v>62</v>
      </c>
      <c r="N1688" s="1779"/>
      <c r="O1688" s="1853" t="s">
        <v>4081</v>
      </c>
      <c r="P1688" s="1776" t="s">
        <v>65</v>
      </c>
      <c r="Q1688" s="1780">
        <v>1</v>
      </c>
      <c r="R1688" s="396">
        <v>3000</v>
      </c>
      <c r="S1688" s="1776"/>
      <c r="T1688" s="1776"/>
      <c r="U1688" s="1776">
        <v>30</v>
      </c>
      <c r="V1688" s="1776">
        <v>30</v>
      </c>
      <c r="W1688" s="397"/>
      <c r="X1688" s="397"/>
      <c r="Y1688" s="397"/>
      <c r="Z1688" s="397"/>
      <c r="AA1688" s="397"/>
      <c r="AB1688" s="397"/>
      <c r="AC1688" s="397"/>
      <c r="AD1688" s="397"/>
      <c r="AE1688" s="396"/>
      <c r="AF1688" s="398">
        <f t="shared" si="1482"/>
        <v>0</v>
      </c>
      <c r="AG1688" s="398">
        <f t="shared" si="1483"/>
        <v>0</v>
      </c>
      <c r="AH1688" s="398">
        <f t="shared" si="1489"/>
        <v>3000</v>
      </c>
      <c r="AI1688" s="398">
        <f t="shared" si="1484"/>
        <v>3000</v>
      </c>
      <c r="AJ1688" s="398">
        <f t="shared" si="1474"/>
        <v>0</v>
      </c>
      <c r="AK1688" s="398">
        <f t="shared" si="1475"/>
        <v>0</v>
      </c>
      <c r="AL1688" s="398">
        <f t="shared" si="1476"/>
        <v>0</v>
      </c>
      <c r="AM1688" s="398">
        <f t="shared" si="1477"/>
        <v>0</v>
      </c>
      <c r="AN1688" s="398">
        <f t="shared" si="1478"/>
        <v>0</v>
      </c>
      <c r="AO1688" s="398">
        <f t="shared" si="1479"/>
        <v>0</v>
      </c>
      <c r="AP1688" s="398">
        <f t="shared" si="1480"/>
        <v>0</v>
      </c>
      <c r="AQ1688" s="398">
        <f t="shared" si="1481"/>
        <v>0</v>
      </c>
      <c r="AR1688" s="398">
        <f t="shared" si="1490"/>
        <v>6000</v>
      </c>
      <c r="AS1688" s="896" t="s">
        <v>1763</v>
      </c>
      <c r="AU1688" s="896" t="s">
        <v>4071</v>
      </c>
      <c r="AV1688" s="896" t="s">
        <v>4071</v>
      </c>
      <c r="AW1688" s="907">
        <v>46068</v>
      </c>
      <c r="AX1688" s="896" t="s">
        <v>4072</v>
      </c>
      <c r="AY1688" s="907">
        <v>46076</v>
      </c>
      <c r="BA1688" s="1087" t="s">
        <v>4073</v>
      </c>
      <c r="BB1688" s="899" t="s">
        <v>995</v>
      </c>
      <c r="BC1688" s="896" t="s">
        <v>4082</v>
      </c>
      <c r="BD1688" s="896" t="s">
        <v>4083</v>
      </c>
      <c r="BE1688" s="896" t="s">
        <v>4084</v>
      </c>
      <c r="BF1688" s="907">
        <v>46080</v>
      </c>
      <c r="BH1688" s="687"/>
      <c r="BI1688" s="687"/>
      <c r="BJ1688" s="687"/>
      <c r="BK1688" s="687">
        <v>4932</v>
      </c>
      <c r="BL1688" s="373"/>
      <c r="BM1688" s="373"/>
      <c r="BN1688" s="687"/>
      <c r="BO1688" s="755" t="s">
        <v>3720</v>
      </c>
      <c r="BP1688" s="834"/>
      <c r="BQ1688" s="834"/>
      <c r="BR1688" s="834"/>
      <c r="BS1688" s="1860" t="s">
        <v>3358</v>
      </c>
      <c r="BT1688" s="1223" t="s">
        <v>4208</v>
      </c>
      <c r="BU1688" s="1223" t="s">
        <v>4209</v>
      </c>
      <c r="BV1688" s="1264">
        <v>47786397</v>
      </c>
      <c r="BW1688" s="1858">
        <v>10477863979</v>
      </c>
      <c r="BX1688" s="1266" t="s">
        <v>4088</v>
      </c>
      <c r="BY1688" s="758">
        <v>46083</v>
      </c>
      <c r="BZ1688" s="759">
        <v>46142</v>
      </c>
      <c r="CC1688" s="897"/>
      <c r="CD1688" s="897"/>
      <c r="CE1688" s="897"/>
      <c r="CF1688" s="897"/>
      <c r="CG1688" s="897"/>
      <c r="CH1688" s="897"/>
      <c r="CI1688" s="897"/>
      <c r="CJ1688" s="897"/>
      <c r="CK1688" s="897"/>
      <c r="CL1688" s="897"/>
      <c r="CM1688" s="897"/>
      <c r="CN1688" s="897"/>
      <c r="CO1688" s="897"/>
      <c r="CP1688" s="897"/>
      <c r="CQ1688" s="897"/>
      <c r="CR1688" s="897"/>
      <c r="CS1688" s="897"/>
      <c r="CT1688" s="897">
        <f t="shared" si="1491"/>
        <v>30</v>
      </c>
      <c r="CU1688" s="946">
        <f t="shared" si="1492"/>
        <v>3000</v>
      </c>
      <c r="CV1688" s="897">
        <v>30</v>
      </c>
      <c r="CW1688" s="946">
        <f t="shared" si="1493"/>
        <v>3000</v>
      </c>
      <c r="CX1688" s="897">
        <v>30</v>
      </c>
      <c r="CY1688" s="946">
        <f t="shared" si="1494"/>
        <v>3000</v>
      </c>
      <c r="CZ1688" s="897"/>
      <c r="DA1688" s="897"/>
      <c r="DB1688" s="897"/>
      <c r="DC1688" s="897">
        <f t="shared" si="1495"/>
        <v>30</v>
      </c>
      <c r="DD1688" s="946">
        <f t="shared" si="1496"/>
        <v>3000</v>
      </c>
      <c r="DE1688" s="897">
        <v>30</v>
      </c>
      <c r="DF1688" s="946">
        <f t="shared" si="1472"/>
        <v>3000</v>
      </c>
      <c r="DG1688" s="897">
        <v>30</v>
      </c>
      <c r="DH1688" s="946">
        <f t="shared" si="1497"/>
        <v>3000</v>
      </c>
      <c r="DI1688" s="897"/>
      <c r="DJ1688" s="898"/>
      <c r="DK1688" s="898"/>
      <c r="DL1688" s="898"/>
      <c r="DM1688" s="898"/>
      <c r="DN1688" s="898"/>
      <c r="DO1688" s="898"/>
      <c r="DP1688" s="898"/>
      <c r="DQ1688" s="898"/>
      <c r="DR1688" s="898"/>
      <c r="DS1688" s="898"/>
      <c r="DU1688" s="678">
        <f t="shared" si="1471"/>
        <v>6000</v>
      </c>
      <c r="DV1688" s="651">
        <f t="shared" si="1485"/>
        <v>6000</v>
      </c>
      <c r="DW1688" s="651">
        <f t="shared" si="1486"/>
        <v>6000</v>
      </c>
      <c r="DX1688" s="651">
        <f t="shared" si="1487"/>
        <v>0</v>
      </c>
      <c r="DY1688" s="651">
        <f t="shared" si="1473"/>
        <v>0</v>
      </c>
    </row>
    <row r="1689" spans="1:134" s="896" customFormat="1" ht="225" hidden="1" x14ac:dyDescent="0.25">
      <c r="A1689" s="1776">
        <v>2026</v>
      </c>
      <c r="B1689" s="1776">
        <v>479</v>
      </c>
      <c r="C1689" s="1776" t="s">
        <v>58</v>
      </c>
      <c r="D1689" s="1776">
        <v>3000654</v>
      </c>
      <c r="E1689" s="1776">
        <v>5005020</v>
      </c>
      <c r="F1689" s="1776" t="s">
        <v>2269</v>
      </c>
      <c r="G1689" s="1776" t="s">
        <v>2270</v>
      </c>
      <c r="H1689" s="1776">
        <v>93</v>
      </c>
      <c r="I1689" s="1852" t="s">
        <v>992</v>
      </c>
      <c r="J1689" s="1778" t="s">
        <v>10</v>
      </c>
      <c r="K1689" s="1778" t="s">
        <v>60</v>
      </c>
      <c r="L1689" s="1776" t="str">
        <f t="shared" si="1488"/>
        <v>2.3</v>
      </c>
      <c r="M1689" s="1779" t="s">
        <v>62</v>
      </c>
      <c r="N1689" s="1779"/>
      <c r="O1689" s="1853" t="s">
        <v>4081</v>
      </c>
      <c r="P1689" s="1776" t="s">
        <v>65</v>
      </c>
      <c r="Q1689" s="1780">
        <v>1</v>
      </c>
      <c r="R1689" s="396">
        <v>3000</v>
      </c>
      <c r="S1689" s="1776"/>
      <c r="T1689" s="1776"/>
      <c r="U1689" s="1776">
        <v>30</v>
      </c>
      <c r="V1689" s="1776">
        <v>30</v>
      </c>
      <c r="W1689" s="397"/>
      <c r="X1689" s="397"/>
      <c r="Y1689" s="397"/>
      <c r="Z1689" s="397"/>
      <c r="AA1689" s="397"/>
      <c r="AB1689" s="397"/>
      <c r="AC1689" s="397"/>
      <c r="AD1689" s="397"/>
      <c r="AE1689" s="396"/>
      <c r="AF1689" s="398">
        <f t="shared" si="1482"/>
        <v>0</v>
      </c>
      <c r="AG1689" s="398">
        <f t="shared" si="1483"/>
        <v>0</v>
      </c>
      <c r="AH1689" s="398">
        <f t="shared" si="1489"/>
        <v>3000</v>
      </c>
      <c r="AI1689" s="398">
        <f t="shared" si="1484"/>
        <v>3000</v>
      </c>
      <c r="AJ1689" s="398">
        <f t="shared" si="1474"/>
        <v>0</v>
      </c>
      <c r="AK1689" s="398">
        <f t="shared" si="1475"/>
        <v>0</v>
      </c>
      <c r="AL1689" s="398">
        <f t="shared" si="1476"/>
        <v>0</v>
      </c>
      <c r="AM1689" s="398">
        <f t="shared" si="1477"/>
        <v>0</v>
      </c>
      <c r="AN1689" s="398">
        <f t="shared" si="1478"/>
        <v>0</v>
      </c>
      <c r="AO1689" s="398">
        <f t="shared" si="1479"/>
        <v>0</v>
      </c>
      <c r="AP1689" s="398">
        <f t="shared" si="1480"/>
        <v>0</v>
      </c>
      <c r="AQ1689" s="398">
        <f t="shared" si="1481"/>
        <v>0</v>
      </c>
      <c r="AR1689" s="398">
        <f t="shared" si="1490"/>
        <v>6000</v>
      </c>
      <c r="AS1689" s="896" t="s">
        <v>1763</v>
      </c>
      <c r="AU1689" s="896" t="s">
        <v>4071</v>
      </c>
      <c r="AV1689" s="896" t="s">
        <v>4071</v>
      </c>
      <c r="AW1689" s="907">
        <v>46068</v>
      </c>
      <c r="AX1689" s="896" t="s">
        <v>4072</v>
      </c>
      <c r="AY1689" s="907">
        <v>46076</v>
      </c>
      <c r="BA1689" s="1087" t="s">
        <v>4073</v>
      </c>
      <c r="BB1689" s="899" t="s">
        <v>995</v>
      </c>
      <c r="BC1689" s="896" t="s">
        <v>4082</v>
      </c>
      <c r="BD1689" s="896" t="s">
        <v>4083</v>
      </c>
      <c r="BE1689" s="896" t="s">
        <v>4084</v>
      </c>
      <c r="BF1689" s="907">
        <v>46080</v>
      </c>
      <c r="BH1689" s="687"/>
      <c r="BI1689" s="687"/>
      <c r="BJ1689" s="687"/>
      <c r="BK1689" s="687">
        <v>4933</v>
      </c>
      <c r="BL1689" s="373"/>
      <c r="BM1689" s="373"/>
      <c r="BN1689" s="687"/>
      <c r="BO1689" s="755" t="s">
        <v>3720</v>
      </c>
      <c r="BP1689" s="834"/>
      <c r="BQ1689" s="834"/>
      <c r="BR1689" s="834"/>
      <c r="BS1689" s="1860" t="s">
        <v>4210</v>
      </c>
      <c r="BT1689" s="1223" t="s">
        <v>4211</v>
      </c>
      <c r="BU1689" s="1223" t="s">
        <v>4212</v>
      </c>
      <c r="BV1689" s="1264">
        <v>61330248</v>
      </c>
      <c r="BW1689" s="1858">
        <v>10613302480</v>
      </c>
      <c r="BX1689" s="1266" t="s">
        <v>4088</v>
      </c>
      <c r="BY1689" s="758">
        <v>46083</v>
      </c>
      <c r="BZ1689" s="759">
        <v>46142</v>
      </c>
      <c r="CA1689" s="897"/>
      <c r="CB1689" s="897"/>
      <c r="CC1689" s="897"/>
      <c r="CD1689" s="897"/>
      <c r="CE1689" s="897"/>
      <c r="CF1689" s="897"/>
      <c r="CG1689" s="897"/>
      <c r="CH1689" s="897"/>
      <c r="CI1689" s="897"/>
      <c r="CJ1689" s="897"/>
      <c r="CK1689" s="897"/>
      <c r="CL1689" s="897"/>
      <c r="CM1689" s="897"/>
      <c r="CN1689" s="897"/>
      <c r="CO1689" s="897"/>
      <c r="CP1689" s="897"/>
      <c r="CQ1689" s="897"/>
      <c r="CR1689" s="897"/>
      <c r="CS1689" s="897"/>
      <c r="CT1689" s="897">
        <f t="shared" si="1491"/>
        <v>30</v>
      </c>
      <c r="CU1689" s="946">
        <f t="shared" si="1492"/>
        <v>3000</v>
      </c>
      <c r="CV1689" s="897">
        <v>30</v>
      </c>
      <c r="CW1689" s="946">
        <f t="shared" si="1493"/>
        <v>3000</v>
      </c>
      <c r="CX1689" s="897">
        <v>30</v>
      </c>
      <c r="CY1689" s="946">
        <f t="shared" si="1494"/>
        <v>3000</v>
      </c>
      <c r="CZ1689" s="897"/>
      <c r="DA1689" s="897"/>
      <c r="DB1689" s="897"/>
      <c r="DC1689" s="897">
        <f t="shared" si="1495"/>
        <v>30</v>
      </c>
      <c r="DD1689" s="946">
        <f t="shared" si="1496"/>
        <v>3000</v>
      </c>
      <c r="DE1689" s="897">
        <v>30</v>
      </c>
      <c r="DF1689" s="946">
        <f t="shared" si="1472"/>
        <v>3000</v>
      </c>
      <c r="DG1689" s="897">
        <v>30</v>
      </c>
      <c r="DH1689" s="946">
        <f t="shared" si="1497"/>
        <v>3000</v>
      </c>
      <c r="DI1689" s="897"/>
      <c r="DJ1689" s="898"/>
      <c r="DK1689" s="898"/>
      <c r="DL1689" s="898"/>
      <c r="DM1689" s="898"/>
      <c r="DN1689" s="898"/>
      <c r="DO1689" s="898"/>
      <c r="DP1689" s="898"/>
      <c r="DQ1689" s="898"/>
      <c r="DR1689" s="898"/>
      <c r="DS1689" s="898"/>
      <c r="DU1689" s="678">
        <f t="shared" si="1471"/>
        <v>6000</v>
      </c>
      <c r="DV1689" s="651">
        <f t="shared" si="1485"/>
        <v>6000</v>
      </c>
      <c r="DW1689" s="651">
        <f t="shared" si="1486"/>
        <v>6000</v>
      </c>
      <c r="DX1689" s="651">
        <f t="shared" si="1487"/>
        <v>0</v>
      </c>
      <c r="DY1689" s="651">
        <f t="shared" si="1473"/>
        <v>0</v>
      </c>
    </row>
    <row r="1690" spans="1:134" s="896" customFormat="1" ht="225" hidden="1" x14ac:dyDescent="0.25">
      <c r="A1690" s="1776">
        <v>2026</v>
      </c>
      <c r="B1690" s="1776">
        <v>479</v>
      </c>
      <c r="C1690" s="1776" t="s">
        <v>58</v>
      </c>
      <c r="D1690" s="1776">
        <v>3000654</v>
      </c>
      <c r="E1690" s="1776">
        <v>5005020</v>
      </c>
      <c r="F1690" s="1776" t="s">
        <v>2269</v>
      </c>
      <c r="G1690" s="1776" t="s">
        <v>2270</v>
      </c>
      <c r="H1690" s="1776">
        <v>93</v>
      </c>
      <c r="I1690" s="1852" t="s">
        <v>992</v>
      </c>
      <c r="J1690" s="1778" t="s">
        <v>10</v>
      </c>
      <c r="K1690" s="1778" t="s">
        <v>60</v>
      </c>
      <c r="L1690" s="1776" t="str">
        <f t="shared" si="1488"/>
        <v>2.3</v>
      </c>
      <c r="M1690" s="1779" t="s">
        <v>62</v>
      </c>
      <c r="N1690" s="1779"/>
      <c r="O1690" s="1853" t="s">
        <v>4081</v>
      </c>
      <c r="P1690" s="1776" t="s">
        <v>65</v>
      </c>
      <c r="Q1690" s="1780">
        <v>1</v>
      </c>
      <c r="R1690" s="396">
        <v>3000</v>
      </c>
      <c r="S1690" s="1776"/>
      <c r="T1690" s="1776"/>
      <c r="U1690" s="1776">
        <v>30</v>
      </c>
      <c r="V1690" s="1776">
        <v>30</v>
      </c>
      <c r="W1690" s="397"/>
      <c r="X1690" s="397"/>
      <c r="Y1690" s="397"/>
      <c r="Z1690" s="397"/>
      <c r="AA1690" s="397"/>
      <c r="AB1690" s="397"/>
      <c r="AC1690" s="397"/>
      <c r="AD1690" s="397"/>
      <c r="AE1690" s="396"/>
      <c r="AF1690" s="398">
        <f t="shared" si="1482"/>
        <v>0</v>
      </c>
      <c r="AG1690" s="398">
        <f t="shared" si="1483"/>
        <v>0</v>
      </c>
      <c r="AH1690" s="398">
        <f t="shared" si="1489"/>
        <v>3000</v>
      </c>
      <c r="AI1690" s="398">
        <f t="shared" si="1484"/>
        <v>3000</v>
      </c>
      <c r="AJ1690" s="398">
        <f t="shared" si="1474"/>
        <v>0</v>
      </c>
      <c r="AK1690" s="398">
        <f t="shared" si="1475"/>
        <v>0</v>
      </c>
      <c r="AL1690" s="398">
        <f t="shared" si="1476"/>
        <v>0</v>
      </c>
      <c r="AM1690" s="398">
        <f t="shared" si="1477"/>
        <v>0</v>
      </c>
      <c r="AN1690" s="398">
        <f t="shared" si="1478"/>
        <v>0</v>
      </c>
      <c r="AO1690" s="398">
        <f t="shared" si="1479"/>
        <v>0</v>
      </c>
      <c r="AP1690" s="398">
        <f t="shared" si="1480"/>
        <v>0</v>
      </c>
      <c r="AQ1690" s="398">
        <f t="shared" si="1481"/>
        <v>0</v>
      </c>
      <c r="AR1690" s="398">
        <f t="shared" si="1490"/>
        <v>6000</v>
      </c>
      <c r="AS1690" s="896" t="s">
        <v>1763</v>
      </c>
      <c r="AU1690" s="896" t="s">
        <v>4071</v>
      </c>
      <c r="AV1690" s="896" t="s">
        <v>4071</v>
      </c>
      <c r="AW1690" s="907">
        <v>46068</v>
      </c>
      <c r="AX1690" s="896" t="s">
        <v>4072</v>
      </c>
      <c r="AY1690" s="907">
        <v>46076</v>
      </c>
      <c r="BA1690" s="1087" t="s">
        <v>4073</v>
      </c>
      <c r="BB1690" s="899" t="s">
        <v>995</v>
      </c>
      <c r="BC1690" s="896" t="s">
        <v>4082</v>
      </c>
      <c r="BD1690" s="896" t="s">
        <v>4083</v>
      </c>
      <c r="BE1690" s="896" t="s">
        <v>4084</v>
      </c>
      <c r="BF1690" s="907">
        <v>46080</v>
      </c>
      <c r="BH1690" s="687"/>
      <c r="BI1690" s="687"/>
      <c r="BJ1690" s="687"/>
      <c r="BK1690" s="687">
        <v>4934</v>
      </c>
      <c r="BN1690" s="687"/>
      <c r="BO1690" s="755" t="s">
        <v>3720</v>
      </c>
      <c r="BP1690" s="834"/>
      <c r="BQ1690" s="834"/>
      <c r="BR1690" s="834"/>
      <c r="BS1690" s="1860" t="s">
        <v>2401</v>
      </c>
      <c r="BT1690" s="1223" t="s">
        <v>4213</v>
      </c>
      <c r="BU1690" s="1223" t="s">
        <v>4214</v>
      </c>
      <c r="BV1690" s="1264">
        <v>46504601</v>
      </c>
      <c r="BW1690" s="1858">
        <v>10465046011</v>
      </c>
      <c r="BX1690" s="1266" t="s">
        <v>4088</v>
      </c>
      <c r="BY1690" s="758">
        <v>46083</v>
      </c>
      <c r="BZ1690" s="759">
        <v>46142</v>
      </c>
      <c r="CG1690" s="897"/>
      <c r="CH1690" s="897"/>
      <c r="CI1690" s="897"/>
      <c r="CJ1690" s="897"/>
      <c r="CK1690" s="897"/>
      <c r="CL1690" s="897"/>
      <c r="CM1690" s="897"/>
      <c r="CN1690" s="897"/>
      <c r="CO1690" s="897"/>
      <c r="CP1690" s="897"/>
      <c r="CQ1690" s="897"/>
      <c r="CR1690" s="897"/>
      <c r="CS1690" s="897"/>
      <c r="CT1690" s="897">
        <f t="shared" si="1491"/>
        <v>30</v>
      </c>
      <c r="CU1690" s="946">
        <f t="shared" si="1492"/>
        <v>3000</v>
      </c>
      <c r="CV1690" s="897">
        <v>30</v>
      </c>
      <c r="CW1690" s="946">
        <f t="shared" si="1493"/>
        <v>3000</v>
      </c>
      <c r="CX1690" s="897">
        <v>30</v>
      </c>
      <c r="CY1690" s="946">
        <f t="shared" si="1494"/>
        <v>3000</v>
      </c>
      <c r="CZ1690" s="897"/>
      <c r="DA1690" s="897"/>
      <c r="DB1690" s="897"/>
      <c r="DC1690" s="897">
        <f t="shared" si="1495"/>
        <v>30</v>
      </c>
      <c r="DD1690" s="946">
        <f t="shared" si="1496"/>
        <v>3000</v>
      </c>
      <c r="DE1690" s="897">
        <v>30</v>
      </c>
      <c r="DF1690" s="946">
        <f t="shared" si="1472"/>
        <v>3000</v>
      </c>
      <c r="DG1690" s="897">
        <v>30</v>
      </c>
      <c r="DH1690" s="946">
        <f t="shared" si="1497"/>
        <v>3000</v>
      </c>
      <c r="DI1690" s="897"/>
      <c r="DJ1690" s="898"/>
      <c r="DK1690" s="898"/>
      <c r="DL1690" s="898"/>
      <c r="DM1690" s="898"/>
      <c r="DN1690" s="898"/>
      <c r="DO1690" s="898"/>
      <c r="DP1690" s="898"/>
      <c r="DQ1690" s="898"/>
      <c r="DR1690" s="898"/>
      <c r="DS1690" s="898"/>
      <c r="DU1690" s="678">
        <f t="shared" si="1471"/>
        <v>6000</v>
      </c>
      <c r="DV1690" s="651">
        <f t="shared" si="1485"/>
        <v>6000</v>
      </c>
      <c r="DW1690" s="651">
        <f t="shared" si="1486"/>
        <v>6000</v>
      </c>
      <c r="DX1690" s="651">
        <f t="shared" si="1487"/>
        <v>0</v>
      </c>
      <c r="DY1690" s="651">
        <f t="shared" si="1473"/>
        <v>0</v>
      </c>
      <c r="EC1690" s="983"/>
    </row>
    <row r="1691" spans="1:134" s="896" customFormat="1" ht="48.75" hidden="1" customHeight="1" x14ac:dyDescent="0.25">
      <c r="A1691" s="1776">
        <v>2026</v>
      </c>
      <c r="B1691" s="1776">
        <v>479</v>
      </c>
      <c r="C1691" s="1776" t="s">
        <v>58</v>
      </c>
      <c r="D1691" s="1776">
        <v>3000654</v>
      </c>
      <c r="E1691" s="1776">
        <v>5005020</v>
      </c>
      <c r="F1691" s="1776" t="s">
        <v>2269</v>
      </c>
      <c r="G1691" s="1776" t="s">
        <v>2270</v>
      </c>
      <c r="H1691" s="1776">
        <v>93</v>
      </c>
      <c r="I1691" s="1852" t="s">
        <v>992</v>
      </c>
      <c r="J1691" s="1778" t="s">
        <v>10</v>
      </c>
      <c r="K1691" s="1778" t="s">
        <v>60</v>
      </c>
      <c r="L1691" s="1776" t="str">
        <f t="shared" si="1488"/>
        <v>2.3</v>
      </c>
      <c r="M1691" s="1779" t="s">
        <v>62</v>
      </c>
      <c r="N1691" s="1779"/>
      <c r="O1691" s="647" t="s">
        <v>4090</v>
      </c>
      <c r="P1691" s="1776" t="s">
        <v>65</v>
      </c>
      <c r="Q1691" s="1780">
        <v>1</v>
      </c>
      <c r="R1691" s="396">
        <v>3000</v>
      </c>
      <c r="S1691" s="1776"/>
      <c r="T1691" s="1776"/>
      <c r="U1691" s="1776">
        <v>30</v>
      </c>
      <c r="V1691" s="1776">
        <v>30</v>
      </c>
      <c r="W1691" s="397"/>
      <c r="X1691" s="397"/>
      <c r="Y1691" s="397"/>
      <c r="Z1691" s="397"/>
      <c r="AA1691" s="397"/>
      <c r="AB1691" s="397"/>
      <c r="AC1691" s="397"/>
      <c r="AD1691" s="397"/>
      <c r="AE1691" s="396"/>
      <c r="AF1691" s="398">
        <f t="shared" si="1482"/>
        <v>0</v>
      </c>
      <c r="AG1691" s="398">
        <f t="shared" si="1483"/>
        <v>0</v>
      </c>
      <c r="AH1691" s="398">
        <f t="shared" si="1489"/>
        <v>3000</v>
      </c>
      <c r="AI1691" s="398">
        <f t="shared" si="1484"/>
        <v>3000</v>
      </c>
      <c r="AJ1691" s="398">
        <f t="shared" si="1474"/>
        <v>0</v>
      </c>
      <c r="AK1691" s="398">
        <f t="shared" si="1475"/>
        <v>0</v>
      </c>
      <c r="AL1691" s="398">
        <f t="shared" si="1476"/>
        <v>0</v>
      </c>
      <c r="AM1691" s="398">
        <f t="shared" si="1477"/>
        <v>0</v>
      </c>
      <c r="AN1691" s="398">
        <f t="shared" si="1478"/>
        <v>0</v>
      </c>
      <c r="AO1691" s="398">
        <f t="shared" si="1479"/>
        <v>0</v>
      </c>
      <c r="AP1691" s="398">
        <f t="shared" si="1480"/>
        <v>0</v>
      </c>
      <c r="AQ1691" s="398">
        <f t="shared" si="1481"/>
        <v>0</v>
      </c>
      <c r="AR1691" s="398">
        <f t="shared" si="1490"/>
        <v>6000</v>
      </c>
      <c r="AS1691" s="896" t="s">
        <v>1763</v>
      </c>
      <c r="AU1691" s="896" t="s">
        <v>4071</v>
      </c>
      <c r="AV1691" s="896" t="s">
        <v>4071</v>
      </c>
      <c r="AW1691" s="907">
        <v>46068</v>
      </c>
      <c r="AX1691" s="896" t="s">
        <v>4072</v>
      </c>
      <c r="AY1691" s="907">
        <v>46076</v>
      </c>
      <c r="BA1691" s="1087" t="s">
        <v>4073</v>
      </c>
      <c r="BB1691" s="899" t="s">
        <v>995</v>
      </c>
      <c r="BC1691" s="1087" t="s">
        <v>4215</v>
      </c>
      <c r="BD1691" s="1087" t="s">
        <v>4216</v>
      </c>
      <c r="BE1691" s="1087" t="s">
        <v>4217</v>
      </c>
      <c r="BF1691" s="1854" t="s">
        <v>4218</v>
      </c>
      <c r="BH1691" s="687"/>
      <c r="BI1691" s="687"/>
      <c r="BK1691" s="687"/>
      <c r="BL1691" s="373"/>
      <c r="BM1691" s="373"/>
      <c r="BN1691" s="687"/>
      <c r="BO1691" s="903"/>
      <c r="BP1691" s="903"/>
      <c r="BQ1691" s="903"/>
      <c r="BR1691" s="903"/>
      <c r="BS1691" s="899" t="s">
        <v>2318</v>
      </c>
      <c r="BT1691" s="899" t="s">
        <v>1523</v>
      </c>
      <c r="BU1691" s="899" t="s">
        <v>4219</v>
      </c>
      <c r="BV1691" s="687">
        <v>70922420</v>
      </c>
      <c r="BW1691" s="687">
        <v>10709224200</v>
      </c>
      <c r="BX1691" s="1266" t="s">
        <v>4088</v>
      </c>
      <c r="BY1691" s="758">
        <v>46093</v>
      </c>
      <c r="BZ1691" s="759">
        <v>46142</v>
      </c>
      <c r="CT1691" s="896">
        <f t="shared" si="1491"/>
        <v>30</v>
      </c>
      <c r="CU1691" s="1224">
        <f t="shared" si="1492"/>
        <v>3000</v>
      </c>
      <c r="CV1691" s="896">
        <v>20</v>
      </c>
      <c r="CW1691" s="1224">
        <f t="shared" si="1493"/>
        <v>2000</v>
      </c>
      <c r="CX1691" s="896">
        <v>20</v>
      </c>
      <c r="CY1691" s="1224">
        <f t="shared" si="1494"/>
        <v>2000</v>
      </c>
      <c r="DC1691" s="896">
        <f t="shared" si="1495"/>
        <v>30</v>
      </c>
      <c r="DD1691" s="1224">
        <f t="shared" si="1496"/>
        <v>3000</v>
      </c>
      <c r="DE1691" s="896">
        <v>30</v>
      </c>
      <c r="DF1691" s="1224">
        <f t="shared" si="1472"/>
        <v>3000</v>
      </c>
      <c r="DG1691" s="896">
        <v>30</v>
      </c>
      <c r="DH1691" s="1224">
        <f t="shared" si="1497"/>
        <v>3000</v>
      </c>
      <c r="DJ1691" s="1087"/>
      <c r="DK1691" s="1087"/>
      <c r="DL1691" s="1087"/>
      <c r="DM1691" s="1087"/>
      <c r="DN1691" s="1087"/>
      <c r="DO1691" s="1087"/>
      <c r="DP1691" s="1087"/>
      <c r="DQ1691" s="1087"/>
      <c r="DR1691" s="1087"/>
      <c r="DS1691" s="1087"/>
      <c r="DU1691" s="620">
        <f t="shared" si="1471"/>
        <v>6000</v>
      </c>
      <c r="DV1691" s="621">
        <f t="shared" si="1485"/>
        <v>5000</v>
      </c>
      <c r="DW1691" s="621">
        <f t="shared" si="1486"/>
        <v>5000</v>
      </c>
      <c r="DX1691" s="621">
        <f t="shared" si="1487"/>
        <v>1000</v>
      </c>
      <c r="DY1691" s="621">
        <f t="shared" si="1473"/>
        <v>1000</v>
      </c>
      <c r="EB1691" s="1108"/>
      <c r="EC1691" s="1882" t="s">
        <v>4220</v>
      </c>
      <c r="ED1691" s="688"/>
    </row>
    <row r="1692" spans="1:134" s="897" customFormat="1" ht="225" hidden="1" x14ac:dyDescent="0.25">
      <c r="A1692" s="1776">
        <v>2026</v>
      </c>
      <c r="B1692" s="1776">
        <v>479</v>
      </c>
      <c r="C1692" s="1776" t="s">
        <v>58</v>
      </c>
      <c r="D1692" s="1776">
        <v>3000654</v>
      </c>
      <c r="E1692" s="1776">
        <v>5005020</v>
      </c>
      <c r="F1692" s="1776" t="s">
        <v>2269</v>
      </c>
      <c r="G1692" s="1776" t="s">
        <v>2270</v>
      </c>
      <c r="H1692" s="1776">
        <v>93</v>
      </c>
      <c r="I1692" s="1852" t="s">
        <v>992</v>
      </c>
      <c r="J1692" s="1778" t="s">
        <v>10</v>
      </c>
      <c r="K1692" s="1778" t="s">
        <v>60</v>
      </c>
      <c r="L1692" s="1776" t="str">
        <f t="shared" si="1488"/>
        <v>2.3</v>
      </c>
      <c r="M1692" s="1779" t="s">
        <v>62</v>
      </c>
      <c r="N1692" s="1779"/>
      <c r="O1692" s="1853" t="s">
        <v>4081</v>
      </c>
      <c r="P1692" s="1776" t="s">
        <v>65</v>
      </c>
      <c r="Q1692" s="1780">
        <v>1</v>
      </c>
      <c r="R1692" s="396">
        <v>3000</v>
      </c>
      <c r="S1692" s="1776"/>
      <c r="T1692" s="1776"/>
      <c r="U1692" s="1776">
        <v>30</v>
      </c>
      <c r="V1692" s="1776">
        <v>30</v>
      </c>
      <c r="W1692" s="397"/>
      <c r="X1692" s="397"/>
      <c r="Y1692" s="397"/>
      <c r="Z1692" s="397"/>
      <c r="AA1692" s="397"/>
      <c r="AB1692" s="397"/>
      <c r="AC1692" s="397"/>
      <c r="AD1692" s="397"/>
      <c r="AE1692" s="396"/>
      <c r="AF1692" s="398">
        <f t="shared" si="1482"/>
        <v>0</v>
      </c>
      <c r="AG1692" s="398">
        <f t="shared" si="1483"/>
        <v>0</v>
      </c>
      <c r="AH1692" s="398">
        <f t="shared" si="1489"/>
        <v>3000</v>
      </c>
      <c r="AI1692" s="398">
        <f t="shared" si="1484"/>
        <v>3000</v>
      </c>
      <c r="AJ1692" s="398">
        <f t="shared" si="1474"/>
        <v>0</v>
      </c>
      <c r="AK1692" s="398">
        <f t="shared" si="1475"/>
        <v>0</v>
      </c>
      <c r="AL1692" s="398">
        <f t="shared" si="1476"/>
        <v>0</v>
      </c>
      <c r="AM1692" s="398">
        <f t="shared" si="1477"/>
        <v>0</v>
      </c>
      <c r="AN1692" s="398">
        <f t="shared" si="1478"/>
        <v>0</v>
      </c>
      <c r="AO1692" s="398">
        <f t="shared" si="1479"/>
        <v>0</v>
      </c>
      <c r="AP1692" s="398">
        <f t="shared" si="1480"/>
        <v>0</v>
      </c>
      <c r="AQ1692" s="398">
        <f t="shared" si="1481"/>
        <v>0</v>
      </c>
      <c r="AR1692" s="398">
        <f t="shared" si="1490"/>
        <v>6000</v>
      </c>
      <c r="AS1692" s="896" t="s">
        <v>1763</v>
      </c>
      <c r="AU1692" s="897" t="s">
        <v>4071</v>
      </c>
      <c r="AV1692" s="897" t="s">
        <v>4071</v>
      </c>
      <c r="AW1692" s="940">
        <v>46068</v>
      </c>
      <c r="AX1692" s="897" t="s">
        <v>4072</v>
      </c>
      <c r="AY1692" s="940">
        <v>46076</v>
      </c>
      <c r="BA1692" s="898" t="s">
        <v>4073</v>
      </c>
      <c r="BB1692" s="899" t="s">
        <v>995</v>
      </c>
      <c r="BC1692" s="896" t="s">
        <v>4082</v>
      </c>
      <c r="BD1692" s="896" t="s">
        <v>4083</v>
      </c>
      <c r="BE1692" s="896" t="s">
        <v>4084</v>
      </c>
      <c r="BF1692" s="907">
        <v>46080</v>
      </c>
      <c r="BG1692" s="896"/>
      <c r="BH1692" s="687"/>
      <c r="BI1692" s="2841"/>
      <c r="BJ1692" s="896"/>
      <c r="BK1692" s="687">
        <v>4935</v>
      </c>
      <c r="BL1692" s="687"/>
      <c r="BM1692" s="687"/>
      <c r="BN1692" s="687"/>
      <c r="BO1692" s="687" t="s">
        <v>3719</v>
      </c>
      <c r="BP1692" s="376"/>
      <c r="BQ1692" s="2844"/>
      <c r="BR1692" s="2844"/>
      <c r="BS1692" s="2848" t="s">
        <v>2109</v>
      </c>
      <c r="BT1692" s="2846" t="s">
        <v>4140</v>
      </c>
      <c r="BU1692" s="1223" t="s">
        <v>4221</v>
      </c>
      <c r="BV1692" s="1264">
        <v>45010289</v>
      </c>
      <c r="BW1692" s="1858">
        <v>10450102895</v>
      </c>
      <c r="BX1692" s="1266" t="s">
        <v>4088</v>
      </c>
      <c r="BY1692" s="758">
        <v>46083</v>
      </c>
      <c r="BZ1692" s="759">
        <v>46142</v>
      </c>
      <c r="CA1692" s="896"/>
      <c r="CT1692" s="897">
        <f t="shared" si="1491"/>
        <v>30</v>
      </c>
      <c r="CU1692" s="946">
        <f t="shared" si="1492"/>
        <v>3000</v>
      </c>
      <c r="CV1692" s="897">
        <v>30</v>
      </c>
      <c r="CW1692" s="946">
        <f t="shared" si="1493"/>
        <v>3000</v>
      </c>
      <c r="CX1692" s="897">
        <v>29</v>
      </c>
      <c r="CY1692" s="946">
        <f t="shared" si="1494"/>
        <v>2900</v>
      </c>
      <c r="DC1692" s="897">
        <f t="shared" si="1495"/>
        <v>30</v>
      </c>
      <c r="DD1692" s="946">
        <f t="shared" si="1496"/>
        <v>3000</v>
      </c>
      <c r="DE1692" s="897">
        <v>30</v>
      </c>
      <c r="DF1692" s="946">
        <f t="shared" si="1472"/>
        <v>3000</v>
      </c>
      <c r="DG1692" s="897">
        <v>30</v>
      </c>
      <c r="DH1692" s="946">
        <f t="shared" si="1497"/>
        <v>3000</v>
      </c>
      <c r="DJ1692" s="898"/>
      <c r="DK1692" s="898"/>
      <c r="DL1692" s="898"/>
      <c r="DM1692" s="898"/>
      <c r="DN1692" s="898"/>
      <c r="DO1692" s="898"/>
      <c r="DP1692" s="898"/>
      <c r="DQ1692" s="898"/>
      <c r="DR1692" s="898"/>
      <c r="DS1692" s="898"/>
      <c r="DT1692" s="896"/>
      <c r="DU1692" s="678">
        <f t="shared" si="1471"/>
        <v>6000</v>
      </c>
      <c r="DV1692" s="651">
        <f t="shared" si="1485"/>
        <v>6000</v>
      </c>
      <c r="DW1692" s="651">
        <f t="shared" si="1486"/>
        <v>5900</v>
      </c>
      <c r="DX1692" s="621">
        <f t="shared" si="1487"/>
        <v>0</v>
      </c>
      <c r="DY1692" s="621">
        <f t="shared" si="1473"/>
        <v>100</v>
      </c>
      <c r="EC1692" s="972"/>
    </row>
    <row r="1693" spans="1:134" s="897" customFormat="1" ht="225" hidden="1" x14ac:dyDescent="0.25">
      <c r="A1693" s="1776">
        <v>2026</v>
      </c>
      <c r="B1693" s="1776">
        <v>479</v>
      </c>
      <c r="C1693" s="1776" t="s">
        <v>58</v>
      </c>
      <c r="D1693" s="1776">
        <v>3000654</v>
      </c>
      <c r="E1693" s="1776">
        <v>5005020</v>
      </c>
      <c r="F1693" s="1776" t="s">
        <v>2269</v>
      </c>
      <c r="G1693" s="1776" t="s">
        <v>2270</v>
      </c>
      <c r="H1693" s="1776">
        <v>93</v>
      </c>
      <c r="I1693" s="1852" t="s">
        <v>992</v>
      </c>
      <c r="J1693" s="1778" t="s">
        <v>10</v>
      </c>
      <c r="K1693" s="1778" t="s">
        <v>60</v>
      </c>
      <c r="L1693" s="1776" t="str">
        <f t="shared" si="1488"/>
        <v>2.3</v>
      </c>
      <c r="M1693" s="1779" t="s">
        <v>62</v>
      </c>
      <c r="N1693" s="1779"/>
      <c r="O1693" s="647" t="s">
        <v>4090</v>
      </c>
      <c r="P1693" s="1776" t="s">
        <v>65</v>
      </c>
      <c r="Q1693" s="1780">
        <v>1</v>
      </c>
      <c r="R1693" s="396">
        <v>3000</v>
      </c>
      <c r="S1693" s="1776"/>
      <c r="T1693" s="1776"/>
      <c r="U1693" s="1776">
        <v>30</v>
      </c>
      <c r="V1693" s="1776">
        <v>30</v>
      </c>
      <c r="W1693" s="397"/>
      <c r="X1693" s="397"/>
      <c r="Y1693" s="397"/>
      <c r="Z1693" s="397"/>
      <c r="AA1693" s="397"/>
      <c r="AB1693" s="397"/>
      <c r="AC1693" s="397"/>
      <c r="AD1693" s="397"/>
      <c r="AE1693" s="396"/>
      <c r="AF1693" s="398">
        <f t="shared" si="1482"/>
        <v>0</v>
      </c>
      <c r="AG1693" s="398">
        <f t="shared" si="1483"/>
        <v>0</v>
      </c>
      <c r="AH1693" s="398">
        <f t="shared" si="1489"/>
        <v>3000</v>
      </c>
      <c r="AI1693" s="398">
        <f t="shared" si="1484"/>
        <v>3000</v>
      </c>
      <c r="AJ1693" s="398">
        <f t="shared" si="1474"/>
        <v>0</v>
      </c>
      <c r="AK1693" s="398">
        <f t="shared" si="1475"/>
        <v>0</v>
      </c>
      <c r="AL1693" s="398">
        <f t="shared" si="1476"/>
        <v>0</v>
      </c>
      <c r="AM1693" s="398">
        <f t="shared" si="1477"/>
        <v>0</v>
      </c>
      <c r="AN1693" s="398">
        <f t="shared" si="1478"/>
        <v>0</v>
      </c>
      <c r="AO1693" s="398">
        <f t="shared" si="1479"/>
        <v>0</v>
      </c>
      <c r="AP1693" s="398">
        <f t="shared" si="1480"/>
        <v>0</v>
      </c>
      <c r="AQ1693" s="398">
        <f t="shared" si="1481"/>
        <v>0</v>
      </c>
      <c r="AR1693" s="398">
        <f t="shared" si="1490"/>
        <v>6000</v>
      </c>
      <c r="AS1693" s="896" t="s">
        <v>1763</v>
      </c>
      <c r="AU1693" s="897" t="s">
        <v>4071</v>
      </c>
      <c r="AV1693" s="897" t="s">
        <v>4071</v>
      </c>
      <c r="AW1693" s="940">
        <v>46068</v>
      </c>
      <c r="AX1693" s="897" t="s">
        <v>4072</v>
      </c>
      <c r="AY1693" s="940">
        <v>46076</v>
      </c>
      <c r="BA1693" s="898" t="s">
        <v>4073</v>
      </c>
      <c r="BB1693" s="899" t="s">
        <v>995</v>
      </c>
      <c r="BC1693" s="1087" t="s">
        <v>4222</v>
      </c>
      <c r="BD1693" s="1087" t="s">
        <v>4223</v>
      </c>
      <c r="BE1693" s="1087" t="s">
        <v>4224</v>
      </c>
      <c r="BF1693" s="1854" t="s">
        <v>4225</v>
      </c>
      <c r="BH1693" s="687"/>
      <c r="BI1693" s="687"/>
      <c r="BJ1693" s="896"/>
      <c r="BK1693" s="687"/>
      <c r="BL1693" s="373"/>
      <c r="BM1693" s="373"/>
      <c r="BN1693" s="687">
        <v>5502</v>
      </c>
      <c r="BO1693" s="755" t="s">
        <v>2435</v>
      </c>
      <c r="BP1693" s="1225"/>
      <c r="BQ1693" s="1225"/>
      <c r="BR1693" s="1225"/>
      <c r="BS1693" s="899" t="s">
        <v>4226</v>
      </c>
      <c r="BT1693" s="899" t="s">
        <v>1062</v>
      </c>
      <c r="BU1693" s="899" t="s">
        <v>4227</v>
      </c>
      <c r="BV1693" s="687">
        <v>77505566</v>
      </c>
      <c r="BW1693" s="687">
        <v>10775055664</v>
      </c>
      <c r="BX1693" s="1591" t="s">
        <v>4088</v>
      </c>
      <c r="BY1693" s="1728">
        <v>46093</v>
      </c>
      <c r="BZ1693" s="1729">
        <v>46142</v>
      </c>
      <c r="CT1693" s="897">
        <v>30</v>
      </c>
      <c r="CU1693" s="946">
        <f t="shared" si="1492"/>
        <v>3000</v>
      </c>
      <c r="CV1693" s="897">
        <v>19</v>
      </c>
      <c r="CW1693" s="946">
        <f t="shared" si="1493"/>
        <v>1900</v>
      </c>
      <c r="CX1693" s="897">
        <v>19</v>
      </c>
      <c r="CY1693" s="946">
        <f t="shared" si="1494"/>
        <v>1900</v>
      </c>
      <c r="DC1693" s="897">
        <f t="shared" si="1495"/>
        <v>30</v>
      </c>
      <c r="DD1693" s="946">
        <f t="shared" si="1496"/>
        <v>3000</v>
      </c>
      <c r="DE1693" s="897">
        <v>30</v>
      </c>
      <c r="DF1693" s="946">
        <f t="shared" si="1472"/>
        <v>3000</v>
      </c>
      <c r="DG1693" s="897">
        <v>30</v>
      </c>
      <c r="DH1693" s="946">
        <f t="shared" si="1497"/>
        <v>3000</v>
      </c>
      <c r="DJ1693" s="898"/>
      <c r="DK1693" s="898"/>
      <c r="DL1693" s="898"/>
      <c r="DM1693" s="898"/>
      <c r="DN1693" s="898"/>
      <c r="DO1693" s="898"/>
      <c r="DP1693" s="898"/>
      <c r="DQ1693" s="898"/>
      <c r="DR1693" s="898"/>
      <c r="DS1693" s="898"/>
      <c r="DU1693" s="620">
        <f t="shared" si="1471"/>
        <v>6000</v>
      </c>
      <c r="DV1693" s="621">
        <f t="shared" si="1485"/>
        <v>4900</v>
      </c>
      <c r="DW1693" s="621">
        <f t="shared" si="1486"/>
        <v>4900</v>
      </c>
      <c r="DX1693" s="621">
        <f t="shared" si="1487"/>
        <v>1100</v>
      </c>
      <c r="DY1693" s="621">
        <f t="shared" si="1473"/>
        <v>1100</v>
      </c>
      <c r="EC1693" s="1883" t="s">
        <v>4228</v>
      </c>
    </row>
    <row r="1694" spans="1:134" s="897" customFormat="1" ht="225" hidden="1" x14ac:dyDescent="0.25">
      <c r="A1694" s="1776">
        <v>2026</v>
      </c>
      <c r="B1694" s="1776">
        <v>479</v>
      </c>
      <c r="C1694" s="1776" t="s">
        <v>58</v>
      </c>
      <c r="D1694" s="1776">
        <v>3000654</v>
      </c>
      <c r="E1694" s="1776">
        <v>5005020</v>
      </c>
      <c r="F1694" s="1776" t="s">
        <v>2269</v>
      </c>
      <c r="G1694" s="1776" t="s">
        <v>2270</v>
      </c>
      <c r="H1694" s="1776">
        <v>93</v>
      </c>
      <c r="I1694" s="1852" t="s">
        <v>992</v>
      </c>
      <c r="J1694" s="1778" t="s">
        <v>10</v>
      </c>
      <c r="K1694" s="1778" t="s">
        <v>60</v>
      </c>
      <c r="L1694" s="1776" t="str">
        <f t="shared" si="1488"/>
        <v>2.3</v>
      </c>
      <c r="M1694" s="1779" t="s">
        <v>62</v>
      </c>
      <c r="N1694" s="1779"/>
      <c r="O1694" s="1853" t="s">
        <v>4081</v>
      </c>
      <c r="P1694" s="1776" t="s">
        <v>65</v>
      </c>
      <c r="Q1694" s="1780">
        <v>1</v>
      </c>
      <c r="R1694" s="396">
        <v>3000</v>
      </c>
      <c r="S1694" s="1776"/>
      <c r="T1694" s="1776"/>
      <c r="U1694" s="1776">
        <v>30</v>
      </c>
      <c r="V1694" s="1776">
        <v>30</v>
      </c>
      <c r="W1694" s="397"/>
      <c r="X1694" s="397"/>
      <c r="Y1694" s="397"/>
      <c r="Z1694" s="397"/>
      <c r="AA1694" s="397"/>
      <c r="AB1694" s="397"/>
      <c r="AC1694" s="397"/>
      <c r="AD1694" s="397"/>
      <c r="AE1694" s="396"/>
      <c r="AF1694" s="398">
        <f t="shared" si="1482"/>
        <v>0</v>
      </c>
      <c r="AG1694" s="398">
        <f t="shared" si="1483"/>
        <v>0</v>
      </c>
      <c r="AH1694" s="398">
        <f t="shared" si="1489"/>
        <v>3000</v>
      </c>
      <c r="AI1694" s="398">
        <f t="shared" si="1484"/>
        <v>3000</v>
      </c>
      <c r="AJ1694" s="398">
        <f t="shared" si="1474"/>
        <v>0</v>
      </c>
      <c r="AK1694" s="398">
        <f t="shared" si="1475"/>
        <v>0</v>
      </c>
      <c r="AL1694" s="398">
        <f t="shared" si="1476"/>
        <v>0</v>
      </c>
      <c r="AM1694" s="398">
        <f t="shared" si="1477"/>
        <v>0</v>
      </c>
      <c r="AN1694" s="398">
        <f t="shared" si="1478"/>
        <v>0</v>
      </c>
      <c r="AO1694" s="398">
        <f t="shared" si="1479"/>
        <v>0</v>
      </c>
      <c r="AP1694" s="398">
        <f t="shared" si="1480"/>
        <v>0</v>
      </c>
      <c r="AQ1694" s="398">
        <f t="shared" si="1481"/>
        <v>0</v>
      </c>
      <c r="AR1694" s="398">
        <f t="shared" si="1490"/>
        <v>6000</v>
      </c>
      <c r="AS1694" s="896" t="s">
        <v>1763</v>
      </c>
      <c r="AU1694" s="897" t="s">
        <v>4071</v>
      </c>
      <c r="AV1694" s="897" t="s">
        <v>4071</v>
      </c>
      <c r="AW1694" s="940">
        <v>46068</v>
      </c>
      <c r="AX1694" s="897" t="s">
        <v>4072</v>
      </c>
      <c r="AY1694" s="940">
        <v>46076</v>
      </c>
      <c r="BA1694" s="898" t="s">
        <v>4073</v>
      </c>
      <c r="BB1694" s="899" t="s">
        <v>995</v>
      </c>
      <c r="BC1694" s="896" t="s">
        <v>4082</v>
      </c>
      <c r="BD1694" s="896" t="s">
        <v>4083</v>
      </c>
      <c r="BE1694" s="896" t="s">
        <v>4084</v>
      </c>
      <c r="BF1694" s="907">
        <v>46080</v>
      </c>
      <c r="BG1694" s="896"/>
      <c r="BH1694" s="687"/>
      <c r="BI1694" s="687"/>
      <c r="BJ1694" s="896"/>
      <c r="BK1694" s="687">
        <v>4937</v>
      </c>
      <c r="BL1694" s="687"/>
      <c r="BM1694" s="687"/>
      <c r="BN1694" s="687"/>
      <c r="BO1694" s="1115" t="s">
        <v>4229</v>
      </c>
      <c r="BP1694" s="1422"/>
      <c r="BQ1694" s="1422"/>
      <c r="BR1694" s="1422"/>
      <c r="BS1694" s="1860" t="s">
        <v>4230</v>
      </c>
      <c r="BT1694" s="1223" t="s">
        <v>1334</v>
      </c>
      <c r="BU1694" s="1223" t="s">
        <v>4231</v>
      </c>
      <c r="BV1694" s="1264">
        <v>45932538</v>
      </c>
      <c r="BW1694" s="1858">
        <v>10459325382</v>
      </c>
      <c r="BX1694" s="1266" t="s">
        <v>4088</v>
      </c>
      <c r="BY1694" s="758">
        <v>46083</v>
      </c>
      <c r="BZ1694" s="759">
        <v>46142</v>
      </c>
      <c r="CA1694" s="896"/>
      <c r="CB1694" s="896"/>
      <c r="CC1694" s="896"/>
      <c r="CD1694" s="896"/>
      <c r="CE1694" s="896"/>
      <c r="CF1694" s="896"/>
      <c r="CG1694" s="896"/>
      <c r="CH1694" s="896"/>
      <c r="CI1694" s="896"/>
      <c r="CT1694" s="897">
        <f>U1694</f>
        <v>30</v>
      </c>
      <c r="CU1694" s="946">
        <f t="shared" si="1492"/>
        <v>3000</v>
      </c>
      <c r="CV1694" s="897">
        <v>30</v>
      </c>
      <c r="CW1694" s="946">
        <f t="shared" si="1493"/>
        <v>3000</v>
      </c>
      <c r="CX1694" s="897">
        <v>29</v>
      </c>
      <c r="CY1694" s="946">
        <f t="shared" si="1494"/>
        <v>2900</v>
      </c>
      <c r="DC1694" s="897">
        <f t="shared" si="1495"/>
        <v>30</v>
      </c>
      <c r="DD1694" s="946">
        <f t="shared" si="1496"/>
        <v>3000</v>
      </c>
      <c r="DE1694" s="897">
        <v>30</v>
      </c>
      <c r="DF1694" s="946">
        <f t="shared" si="1472"/>
        <v>3000</v>
      </c>
      <c r="DG1694" s="897">
        <v>30</v>
      </c>
      <c r="DH1694" s="946">
        <f t="shared" si="1497"/>
        <v>3000</v>
      </c>
      <c r="DJ1694" s="898"/>
      <c r="DK1694" s="898"/>
      <c r="DL1694" s="898"/>
      <c r="DM1694" s="898"/>
      <c r="DN1694" s="898"/>
      <c r="DO1694" s="898"/>
      <c r="DP1694" s="898"/>
      <c r="DQ1694" s="898"/>
      <c r="DR1694" s="898"/>
      <c r="DS1694" s="898"/>
      <c r="DU1694" s="620">
        <f t="shared" si="1471"/>
        <v>6000</v>
      </c>
      <c r="DV1694" s="621">
        <f t="shared" si="1485"/>
        <v>6000</v>
      </c>
      <c r="DW1694" s="621">
        <f t="shared" si="1486"/>
        <v>5900</v>
      </c>
      <c r="DX1694" s="621">
        <f t="shared" si="1487"/>
        <v>0</v>
      </c>
      <c r="DY1694" s="621">
        <f t="shared" si="1473"/>
        <v>100</v>
      </c>
      <c r="EC1694" s="897" t="s">
        <v>4232</v>
      </c>
    </row>
    <row r="1695" spans="1:134" s="897" customFormat="1" ht="225" hidden="1" x14ac:dyDescent="0.25">
      <c r="A1695" s="1776">
        <v>2026</v>
      </c>
      <c r="B1695" s="1776">
        <v>479</v>
      </c>
      <c r="C1695" s="1776" t="s">
        <v>58</v>
      </c>
      <c r="D1695" s="1776">
        <v>3000654</v>
      </c>
      <c r="E1695" s="1776">
        <v>5005020</v>
      </c>
      <c r="F1695" s="1776" t="s">
        <v>2269</v>
      </c>
      <c r="G1695" s="1776" t="s">
        <v>2270</v>
      </c>
      <c r="H1695" s="1776">
        <v>93</v>
      </c>
      <c r="I1695" s="1852" t="s">
        <v>992</v>
      </c>
      <c r="J1695" s="1778" t="s">
        <v>10</v>
      </c>
      <c r="K1695" s="1778" t="s">
        <v>60</v>
      </c>
      <c r="L1695" s="1776" t="str">
        <f t="shared" si="1488"/>
        <v>2.3</v>
      </c>
      <c r="M1695" s="1779" t="s">
        <v>62</v>
      </c>
      <c r="N1695" s="1779"/>
      <c r="O1695" s="1853" t="s">
        <v>4081</v>
      </c>
      <c r="P1695" s="1776" t="s">
        <v>65</v>
      </c>
      <c r="Q1695" s="1780">
        <v>1</v>
      </c>
      <c r="R1695" s="396">
        <v>3000</v>
      </c>
      <c r="S1695" s="1776"/>
      <c r="T1695" s="1776"/>
      <c r="U1695" s="1776">
        <v>30</v>
      </c>
      <c r="V1695" s="1776">
        <v>30</v>
      </c>
      <c r="W1695" s="397"/>
      <c r="X1695" s="397"/>
      <c r="Y1695" s="397"/>
      <c r="Z1695" s="397"/>
      <c r="AA1695" s="397"/>
      <c r="AB1695" s="397"/>
      <c r="AC1695" s="397"/>
      <c r="AD1695" s="397"/>
      <c r="AE1695" s="396"/>
      <c r="AF1695" s="398">
        <f t="shared" si="1482"/>
        <v>0</v>
      </c>
      <c r="AG1695" s="398">
        <f t="shared" si="1483"/>
        <v>0</v>
      </c>
      <c r="AH1695" s="398">
        <f t="shared" si="1489"/>
        <v>3000</v>
      </c>
      <c r="AI1695" s="398">
        <f t="shared" si="1484"/>
        <v>3000</v>
      </c>
      <c r="AJ1695" s="398">
        <f t="shared" si="1474"/>
        <v>0</v>
      </c>
      <c r="AK1695" s="398">
        <f t="shared" si="1475"/>
        <v>0</v>
      </c>
      <c r="AL1695" s="398">
        <f t="shared" si="1476"/>
        <v>0</v>
      </c>
      <c r="AM1695" s="398">
        <f t="shared" si="1477"/>
        <v>0</v>
      </c>
      <c r="AN1695" s="398">
        <f t="shared" si="1478"/>
        <v>0</v>
      </c>
      <c r="AO1695" s="398">
        <f t="shared" si="1479"/>
        <v>0</v>
      </c>
      <c r="AP1695" s="398">
        <f t="shared" si="1480"/>
        <v>0</v>
      </c>
      <c r="AQ1695" s="398">
        <f t="shared" si="1481"/>
        <v>0</v>
      </c>
      <c r="AR1695" s="398">
        <f t="shared" si="1490"/>
        <v>6000</v>
      </c>
      <c r="AS1695" s="896" t="s">
        <v>1763</v>
      </c>
      <c r="AU1695" s="897" t="s">
        <v>4071</v>
      </c>
      <c r="AV1695" s="897" t="s">
        <v>4071</v>
      </c>
      <c r="AW1695" s="940">
        <v>46068</v>
      </c>
      <c r="AX1695" s="897" t="s">
        <v>4072</v>
      </c>
      <c r="AY1695" s="940">
        <v>46076</v>
      </c>
      <c r="BA1695" s="898" t="s">
        <v>4073</v>
      </c>
      <c r="BB1695" s="899" t="s">
        <v>995</v>
      </c>
      <c r="BC1695" s="897" t="s">
        <v>4082</v>
      </c>
      <c r="BD1695" s="897" t="s">
        <v>4083</v>
      </c>
      <c r="BE1695" s="897" t="s">
        <v>4084</v>
      </c>
      <c r="BF1695" s="940">
        <v>46080</v>
      </c>
      <c r="BH1695" s="687"/>
      <c r="BI1695" s="687"/>
      <c r="BJ1695" s="896"/>
      <c r="BK1695" s="687">
        <v>4938</v>
      </c>
      <c r="BL1695" s="687"/>
      <c r="BM1695" s="687"/>
      <c r="BN1695" s="687"/>
      <c r="BO1695" s="698" t="s">
        <v>3719</v>
      </c>
      <c r="BP1695" s="376"/>
      <c r="BQ1695" s="376"/>
      <c r="BR1695" s="376"/>
      <c r="BS1695" s="1296" t="s">
        <v>4233</v>
      </c>
      <c r="BT1695" s="1231" t="s">
        <v>4234</v>
      </c>
      <c r="BU1695" s="1231" t="s">
        <v>4235</v>
      </c>
      <c r="BV1695" s="1884">
        <v>75574350</v>
      </c>
      <c r="BW1695" s="1725">
        <v>10755743505</v>
      </c>
      <c r="BX1695" s="1885" t="s">
        <v>4088</v>
      </c>
      <c r="BY1695" s="1299">
        <v>46083</v>
      </c>
      <c r="BZ1695" s="1300">
        <v>46142</v>
      </c>
      <c r="CT1695" s="897">
        <f>U1695</f>
        <v>30</v>
      </c>
      <c r="CU1695" s="946">
        <f t="shared" si="1492"/>
        <v>3000</v>
      </c>
      <c r="CV1695" s="897">
        <v>30</v>
      </c>
      <c r="CW1695" s="946">
        <f t="shared" si="1493"/>
        <v>3000</v>
      </c>
      <c r="CX1695" s="897">
        <v>30</v>
      </c>
      <c r="CY1695" s="946">
        <f t="shared" si="1494"/>
        <v>3000</v>
      </c>
      <c r="DC1695" s="897">
        <f t="shared" si="1495"/>
        <v>30</v>
      </c>
      <c r="DD1695" s="946">
        <f t="shared" si="1496"/>
        <v>3000</v>
      </c>
      <c r="DE1695" s="897">
        <v>30</v>
      </c>
      <c r="DF1695" s="946">
        <f t="shared" ref="DF1695:DF1725" si="1498">(R1695/30*DE1695)*Q1695</f>
        <v>3000</v>
      </c>
      <c r="DG1695" s="897">
        <v>30</v>
      </c>
      <c r="DH1695" s="946">
        <f t="shared" si="1497"/>
        <v>3000</v>
      </c>
      <c r="DJ1695" s="898"/>
      <c r="DK1695" s="898"/>
      <c r="DL1695" s="898"/>
      <c r="DM1695" s="898"/>
      <c r="DN1695" s="898"/>
      <c r="DO1695" s="898"/>
      <c r="DP1695" s="898"/>
      <c r="DQ1695" s="898"/>
      <c r="DR1695" s="898"/>
      <c r="DS1695" s="898"/>
      <c r="DU1695" s="620">
        <f t="shared" si="1471"/>
        <v>6000</v>
      </c>
      <c r="DV1695" s="621">
        <f t="shared" si="1485"/>
        <v>6000</v>
      </c>
      <c r="DW1695" s="621">
        <f t="shared" si="1486"/>
        <v>6000</v>
      </c>
      <c r="DX1695" s="621">
        <f t="shared" si="1487"/>
        <v>0</v>
      </c>
      <c r="DY1695" s="621">
        <f t="shared" si="1473"/>
        <v>0</v>
      </c>
    </row>
    <row r="1696" spans="1:134" s="897" customFormat="1" ht="225" hidden="1" x14ac:dyDescent="0.25">
      <c r="A1696" s="1776">
        <v>2026</v>
      </c>
      <c r="B1696" s="1776">
        <v>479</v>
      </c>
      <c r="C1696" s="1776" t="s">
        <v>58</v>
      </c>
      <c r="D1696" s="1776">
        <v>3000654</v>
      </c>
      <c r="E1696" s="1776">
        <v>5005020</v>
      </c>
      <c r="F1696" s="1776" t="s">
        <v>2269</v>
      </c>
      <c r="G1696" s="1776" t="s">
        <v>2270</v>
      </c>
      <c r="H1696" s="1776">
        <v>93</v>
      </c>
      <c r="I1696" s="1852" t="s">
        <v>992</v>
      </c>
      <c r="J1696" s="1778" t="s">
        <v>10</v>
      </c>
      <c r="K1696" s="1778" t="s">
        <v>60</v>
      </c>
      <c r="L1696" s="1776" t="str">
        <f t="shared" si="1488"/>
        <v>2.3</v>
      </c>
      <c r="M1696" s="1779" t="s">
        <v>62</v>
      </c>
      <c r="N1696" s="1779"/>
      <c r="O1696" s="1853" t="s">
        <v>4081</v>
      </c>
      <c r="P1696" s="1776" t="s">
        <v>65</v>
      </c>
      <c r="Q1696" s="1780">
        <v>1</v>
      </c>
      <c r="R1696" s="396">
        <v>3000</v>
      </c>
      <c r="S1696" s="1776"/>
      <c r="T1696" s="1776"/>
      <c r="U1696" s="1776">
        <v>30</v>
      </c>
      <c r="V1696" s="1776">
        <v>30</v>
      </c>
      <c r="W1696" s="397"/>
      <c r="X1696" s="397"/>
      <c r="Y1696" s="397"/>
      <c r="Z1696" s="397"/>
      <c r="AA1696" s="397"/>
      <c r="AB1696" s="397"/>
      <c r="AC1696" s="397"/>
      <c r="AD1696" s="397"/>
      <c r="AE1696" s="396"/>
      <c r="AF1696" s="398">
        <f t="shared" si="1482"/>
        <v>0</v>
      </c>
      <c r="AG1696" s="398">
        <f t="shared" si="1483"/>
        <v>0</v>
      </c>
      <c r="AH1696" s="398">
        <f t="shared" si="1489"/>
        <v>3000</v>
      </c>
      <c r="AI1696" s="398">
        <f t="shared" si="1484"/>
        <v>3000</v>
      </c>
      <c r="AJ1696" s="398">
        <f t="shared" si="1474"/>
        <v>0</v>
      </c>
      <c r="AK1696" s="398">
        <f t="shared" si="1475"/>
        <v>0</v>
      </c>
      <c r="AL1696" s="398">
        <f t="shared" si="1476"/>
        <v>0</v>
      </c>
      <c r="AM1696" s="398">
        <f t="shared" si="1477"/>
        <v>0</v>
      </c>
      <c r="AN1696" s="398">
        <f t="shared" si="1478"/>
        <v>0</v>
      </c>
      <c r="AO1696" s="398">
        <f t="shared" si="1479"/>
        <v>0</v>
      </c>
      <c r="AP1696" s="398">
        <f t="shared" si="1480"/>
        <v>0</v>
      </c>
      <c r="AQ1696" s="398">
        <f t="shared" si="1481"/>
        <v>0</v>
      </c>
      <c r="AR1696" s="398">
        <f t="shared" si="1490"/>
        <v>6000</v>
      </c>
      <c r="AS1696" s="896" t="s">
        <v>1763</v>
      </c>
      <c r="AU1696" s="897" t="s">
        <v>4071</v>
      </c>
      <c r="AV1696" s="897" t="s">
        <v>4071</v>
      </c>
      <c r="AW1696" s="940">
        <v>46068</v>
      </c>
      <c r="AX1696" s="897" t="s">
        <v>4072</v>
      </c>
      <c r="AY1696" s="940">
        <v>46076</v>
      </c>
      <c r="BA1696" s="898" t="s">
        <v>4073</v>
      </c>
      <c r="BB1696" s="899" t="s">
        <v>995</v>
      </c>
      <c r="BC1696" s="896" t="s">
        <v>4082</v>
      </c>
      <c r="BD1696" s="896" t="s">
        <v>4083</v>
      </c>
      <c r="BE1696" s="896" t="s">
        <v>4084</v>
      </c>
      <c r="BF1696" s="907">
        <v>46080</v>
      </c>
      <c r="BG1696" s="896"/>
      <c r="BH1696" s="687"/>
      <c r="BI1696" s="687"/>
      <c r="BJ1696" s="896"/>
      <c r="BK1696" s="687">
        <v>4939</v>
      </c>
      <c r="BL1696" s="1017"/>
      <c r="BM1696" s="1017"/>
      <c r="BN1696" s="1017"/>
      <c r="BO1696" s="687" t="s">
        <v>3719</v>
      </c>
      <c r="BP1696" s="687"/>
      <c r="BQ1696" s="687"/>
      <c r="BR1696" s="687"/>
      <c r="BS1696" s="1004" t="s">
        <v>2477</v>
      </c>
      <c r="BT1696" s="1004" t="s">
        <v>4236</v>
      </c>
      <c r="BU1696" s="1004" t="s">
        <v>4237</v>
      </c>
      <c r="BV1696" s="775">
        <v>70352328</v>
      </c>
      <c r="BW1696" s="1865">
        <v>10703523281</v>
      </c>
      <c r="BX1696" s="1222" t="s">
        <v>4088</v>
      </c>
      <c r="BY1696" s="1376">
        <v>46083</v>
      </c>
      <c r="BZ1696" s="1376">
        <v>46142</v>
      </c>
      <c r="CA1696" s="944"/>
      <c r="CT1696" s="897">
        <f>U1696</f>
        <v>30</v>
      </c>
      <c r="CU1696" s="946">
        <f t="shared" si="1492"/>
        <v>3000</v>
      </c>
      <c r="CV1696" s="897">
        <v>29</v>
      </c>
      <c r="CW1696" s="946">
        <f t="shared" si="1493"/>
        <v>2900</v>
      </c>
      <c r="CX1696" s="897">
        <v>29</v>
      </c>
      <c r="CY1696" s="946">
        <f t="shared" si="1494"/>
        <v>2900</v>
      </c>
      <c r="DC1696" s="897">
        <f t="shared" si="1495"/>
        <v>30</v>
      </c>
      <c r="DD1696" s="946">
        <f t="shared" si="1496"/>
        <v>3000</v>
      </c>
      <c r="DE1696" s="897">
        <v>30</v>
      </c>
      <c r="DF1696" s="946">
        <f t="shared" si="1498"/>
        <v>3000</v>
      </c>
      <c r="DG1696" s="897">
        <v>30</v>
      </c>
      <c r="DH1696" s="946">
        <f t="shared" si="1497"/>
        <v>3000</v>
      </c>
      <c r="DJ1696" s="898"/>
      <c r="DK1696" s="898"/>
      <c r="DL1696" s="898"/>
      <c r="DM1696" s="898"/>
      <c r="DN1696" s="898"/>
      <c r="DO1696" s="898"/>
      <c r="DP1696" s="898"/>
      <c r="DQ1696" s="898"/>
      <c r="DR1696" s="898"/>
      <c r="DS1696" s="898"/>
      <c r="DU1696" s="620">
        <f t="shared" si="1471"/>
        <v>6000</v>
      </c>
      <c r="DV1696" s="621">
        <f t="shared" si="1485"/>
        <v>5900</v>
      </c>
      <c r="DW1696" s="621">
        <f t="shared" si="1486"/>
        <v>5900</v>
      </c>
      <c r="DX1696" s="621">
        <f t="shared" si="1487"/>
        <v>100</v>
      </c>
      <c r="DY1696" s="621">
        <f t="shared" si="1473"/>
        <v>100</v>
      </c>
    </row>
    <row r="1697" spans="1:164" s="984" customFormat="1" ht="225" hidden="1" x14ac:dyDescent="0.25">
      <c r="A1697" s="1797">
        <v>2026</v>
      </c>
      <c r="B1697" s="1797">
        <v>479</v>
      </c>
      <c r="C1697" s="1797" t="s">
        <v>58</v>
      </c>
      <c r="D1697" s="1797">
        <v>3000654</v>
      </c>
      <c r="E1697" s="1797">
        <v>5005020</v>
      </c>
      <c r="F1697" s="1797" t="s">
        <v>2269</v>
      </c>
      <c r="G1697" s="1797" t="s">
        <v>2270</v>
      </c>
      <c r="H1697" s="1797">
        <v>93</v>
      </c>
      <c r="I1697" s="1861" t="s">
        <v>992</v>
      </c>
      <c r="J1697" s="1799" t="s">
        <v>10</v>
      </c>
      <c r="K1697" s="1799" t="s">
        <v>60</v>
      </c>
      <c r="L1697" s="1797" t="str">
        <f t="shared" si="1488"/>
        <v>2.3</v>
      </c>
      <c r="M1697" s="1800" t="s">
        <v>62</v>
      </c>
      <c r="N1697" s="1800"/>
      <c r="O1697" s="1797" t="s">
        <v>4238</v>
      </c>
      <c r="P1697" s="1797" t="s">
        <v>65</v>
      </c>
      <c r="Q1697" s="1801">
        <v>1</v>
      </c>
      <c r="R1697" s="439">
        <v>3000</v>
      </c>
      <c r="S1697" s="1797"/>
      <c r="T1697" s="1797"/>
      <c r="U1697" s="1797">
        <v>30</v>
      </c>
      <c r="V1697" s="1797">
        <v>30</v>
      </c>
      <c r="W1697" s="427"/>
      <c r="X1697" s="427"/>
      <c r="Y1697" s="427"/>
      <c r="Z1697" s="427"/>
      <c r="AA1697" s="427"/>
      <c r="AB1697" s="427"/>
      <c r="AC1697" s="427"/>
      <c r="AD1697" s="427"/>
      <c r="AE1697" s="439"/>
      <c r="AF1697" s="440">
        <f t="shared" si="1482"/>
        <v>0</v>
      </c>
      <c r="AG1697" s="440">
        <f t="shared" si="1483"/>
        <v>0</v>
      </c>
      <c r="AH1697" s="440">
        <f t="shared" si="1489"/>
        <v>3000</v>
      </c>
      <c r="AI1697" s="440">
        <f t="shared" si="1484"/>
        <v>3000</v>
      </c>
      <c r="AJ1697" s="440">
        <f t="shared" si="1474"/>
        <v>0</v>
      </c>
      <c r="AK1697" s="440">
        <f t="shared" si="1475"/>
        <v>0</v>
      </c>
      <c r="AL1697" s="440">
        <f t="shared" si="1476"/>
        <v>0</v>
      </c>
      <c r="AM1697" s="440">
        <f t="shared" si="1477"/>
        <v>0</v>
      </c>
      <c r="AN1697" s="440">
        <f t="shared" si="1478"/>
        <v>0</v>
      </c>
      <c r="AO1697" s="440">
        <f t="shared" si="1479"/>
        <v>0</v>
      </c>
      <c r="AP1697" s="440">
        <f t="shared" si="1480"/>
        <v>0</v>
      </c>
      <c r="AQ1697" s="440">
        <f t="shared" si="1481"/>
        <v>0</v>
      </c>
      <c r="AR1697" s="440">
        <f t="shared" si="1490"/>
        <v>6000</v>
      </c>
      <c r="AS1697" s="983" t="s">
        <v>1763</v>
      </c>
      <c r="AU1697" s="984" t="s">
        <v>4071</v>
      </c>
      <c r="AV1697" s="984" t="s">
        <v>4071</v>
      </c>
      <c r="AW1697" s="997">
        <v>46068</v>
      </c>
      <c r="AX1697" s="984" t="s">
        <v>4072</v>
      </c>
      <c r="AY1697" s="997">
        <v>46076</v>
      </c>
      <c r="BA1697" s="989" t="s">
        <v>4073</v>
      </c>
      <c r="BB1697" s="998" t="s">
        <v>995</v>
      </c>
      <c r="BC1697" s="984" t="s">
        <v>4239</v>
      </c>
      <c r="BD1697" s="984" t="s">
        <v>4240</v>
      </c>
      <c r="BE1697" s="984" t="s">
        <v>3766</v>
      </c>
      <c r="BF1697" s="997">
        <v>46083</v>
      </c>
      <c r="BH1697" s="698"/>
      <c r="BI1697" s="698"/>
      <c r="BJ1697" s="983"/>
      <c r="BK1697" s="698"/>
      <c r="BL1697" s="985"/>
      <c r="BM1697" s="985"/>
      <c r="BN1697" s="698"/>
      <c r="BO1697" s="956"/>
      <c r="BP1697" s="956"/>
      <c r="BQ1697" s="956"/>
      <c r="BR1697" s="956"/>
      <c r="BS1697" s="1802" t="s">
        <v>4241</v>
      </c>
      <c r="BT1697" s="1802" t="s">
        <v>1523</v>
      </c>
      <c r="BU1697" s="1802" t="s">
        <v>4242</v>
      </c>
      <c r="BV1697" s="1886">
        <v>48372369</v>
      </c>
      <c r="BW1697" s="1886">
        <v>10483723691</v>
      </c>
      <c r="BX1697" s="1014" t="s">
        <v>4088</v>
      </c>
      <c r="BY1697" s="958">
        <v>46085</v>
      </c>
      <c r="BZ1697" s="958">
        <v>46142</v>
      </c>
      <c r="CT1697" s="984">
        <v>30</v>
      </c>
      <c r="CU1697" s="1083">
        <v>3000</v>
      </c>
      <c r="CV1697" s="984">
        <v>28</v>
      </c>
      <c r="CW1697" s="1083">
        <v>2800</v>
      </c>
      <c r="CX1697" s="984">
        <v>28</v>
      </c>
      <c r="CY1697" s="1083">
        <v>2800</v>
      </c>
      <c r="DC1697" s="984">
        <f t="shared" si="1495"/>
        <v>30</v>
      </c>
      <c r="DD1697" s="1083">
        <f t="shared" si="1496"/>
        <v>3000</v>
      </c>
      <c r="DE1697" s="984">
        <v>30</v>
      </c>
      <c r="DF1697" s="1083">
        <f t="shared" si="1498"/>
        <v>3000</v>
      </c>
      <c r="DG1697" s="984">
        <v>30</v>
      </c>
      <c r="DH1697" s="1083">
        <f t="shared" si="1497"/>
        <v>3000</v>
      </c>
      <c r="DJ1697" s="989"/>
      <c r="DK1697" s="989"/>
      <c r="DL1697" s="989"/>
      <c r="DM1697" s="989"/>
      <c r="DN1697" s="989"/>
      <c r="DO1697" s="989"/>
      <c r="DP1697" s="989"/>
      <c r="DQ1697" s="989"/>
      <c r="DR1697" s="989"/>
      <c r="DS1697" s="989"/>
      <c r="DU1697" s="620">
        <f t="shared" si="1471"/>
        <v>6000</v>
      </c>
      <c r="DV1697" s="621">
        <f t="shared" si="1485"/>
        <v>5800</v>
      </c>
      <c r="DW1697" s="621">
        <f t="shared" si="1486"/>
        <v>5800</v>
      </c>
      <c r="DX1697" s="621">
        <f t="shared" si="1487"/>
        <v>200</v>
      </c>
      <c r="DY1697" s="621">
        <f t="shared" si="1473"/>
        <v>200</v>
      </c>
    </row>
    <row r="1698" spans="1:164" s="896" customFormat="1" ht="225" hidden="1" x14ac:dyDescent="0.25">
      <c r="A1698" s="1776">
        <v>2026</v>
      </c>
      <c r="B1698" s="1776">
        <v>479</v>
      </c>
      <c r="C1698" s="1776" t="s">
        <v>58</v>
      </c>
      <c r="D1698" s="1776">
        <v>3000654</v>
      </c>
      <c r="E1698" s="1776">
        <v>5005020</v>
      </c>
      <c r="F1698" s="1776" t="s">
        <v>2269</v>
      </c>
      <c r="G1698" s="1776" t="s">
        <v>2270</v>
      </c>
      <c r="H1698" s="1776">
        <v>93</v>
      </c>
      <c r="I1698" s="1852" t="s">
        <v>992</v>
      </c>
      <c r="J1698" s="1778" t="s">
        <v>10</v>
      </c>
      <c r="K1698" s="1778" t="s">
        <v>60</v>
      </c>
      <c r="L1698" s="1776" t="str">
        <f t="shared" si="1488"/>
        <v>2.3</v>
      </c>
      <c r="M1698" s="1779" t="s">
        <v>62</v>
      </c>
      <c r="N1698" s="1779"/>
      <c r="O1698" s="647" t="s">
        <v>4238</v>
      </c>
      <c r="P1698" s="1776" t="s">
        <v>65</v>
      </c>
      <c r="Q1698" s="1780">
        <v>1</v>
      </c>
      <c r="R1698" s="396">
        <v>3000</v>
      </c>
      <c r="S1698" s="1776"/>
      <c r="T1698" s="1776"/>
      <c r="U1698" s="1776">
        <v>30</v>
      </c>
      <c r="V1698" s="1776">
        <v>30</v>
      </c>
      <c r="W1698" s="397"/>
      <c r="X1698" s="397"/>
      <c r="Y1698" s="397"/>
      <c r="Z1698" s="397"/>
      <c r="AA1698" s="397"/>
      <c r="AB1698" s="397"/>
      <c r="AC1698" s="397"/>
      <c r="AD1698" s="397"/>
      <c r="AE1698" s="396"/>
      <c r="AF1698" s="398">
        <f t="shared" si="1482"/>
        <v>0</v>
      </c>
      <c r="AG1698" s="398">
        <f t="shared" si="1483"/>
        <v>0</v>
      </c>
      <c r="AH1698" s="398">
        <f t="shared" si="1489"/>
        <v>3000</v>
      </c>
      <c r="AI1698" s="398">
        <f t="shared" si="1484"/>
        <v>3000</v>
      </c>
      <c r="AJ1698" s="398">
        <f t="shared" si="1474"/>
        <v>0</v>
      </c>
      <c r="AK1698" s="398">
        <f t="shared" si="1475"/>
        <v>0</v>
      </c>
      <c r="AL1698" s="398">
        <f t="shared" si="1476"/>
        <v>0</v>
      </c>
      <c r="AM1698" s="398">
        <f t="shared" si="1477"/>
        <v>0</v>
      </c>
      <c r="AN1698" s="398">
        <f t="shared" si="1478"/>
        <v>0</v>
      </c>
      <c r="AO1698" s="398">
        <f t="shared" si="1479"/>
        <v>0</v>
      </c>
      <c r="AP1698" s="398">
        <f t="shared" si="1480"/>
        <v>0</v>
      </c>
      <c r="AQ1698" s="398">
        <f t="shared" si="1481"/>
        <v>0</v>
      </c>
      <c r="AR1698" s="398">
        <f t="shared" si="1490"/>
        <v>6000</v>
      </c>
      <c r="AS1698" s="896" t="s">
        <v>1763</v>
      </c>
      <c r="AU1698" s="896" t="s">
        <v>4071</v>
      </c>
      <c r="AV1698" s="896" t="s">
        <v>4071</v>
      </c>
      <c r="AW1698" s="907">
        <v>46068</v>
      </c>
      <c r="AX1698" s="896" t="s">
        <v>4072</v>
      </c>
      <c r="AY1698" s="907">
        <v>46076</v>
      </c>
      <c r="BA1698" s="1087" t="s">
        <v>4073</v>
      </c>
      <c r="BB1698" s="899" t="s">
        <v>995</v>
      </c>
      <c r="BC1698" s="1087" t="s">
        <v>4243</v>
      </c>
      <c r="BD1698" s="1087" t="s">
        <v>4244</v>
      </c>
      <c r="BE1698" s="1087" t="s">
        <v>4245</v>
      </c>
      <c r="BF1698" s="1854" t="s">
        <v>4246</v>
      </c>
      <c r="BH1698" s="687"/>
      <c r="BI1698" s="687"/>
      <c r="BK1698" s="687"/>
      <c r="BL1698" s="373"/>
      <c r="BM1698" s="373"/>
      <c r="BN1698" s="687">
        <v>5506</v>
      </c>
      <c r="BO1698" s="755" t="s">
        <v>2435</v>
      </c>
      <c r="BP1698" s="1225"/>
      <c r="BQ1698" s="1225"/>
      <c r="BR1698" s="1225"/>
      <c r="BS1698" s="1803" t="s">
        <v>1275</v>
      </c>
      <c r="BT1698" s="1803" t="s">
        <v>1342</v>
      </c>
      <c r="BU1698" s="1803" t="s">
        <v>4247</v>
      </c>
      <c r="BV1698" s="775">
        <v>61487883</v>
      </c>
      <c r="BW1698" s="1865">
        <v>10614878831</v>
      </c>
      <c r="BX1698" s="906" t="s">
        <v>4088</v>
      </c>
      <c r="BY1698" s="1376">
        <v>46094</v>
      </c>
      <c r="BZ1698" s="1376">
        <v>46142</v>
      </c>
      <c r="CT1698" s="896">
        <v>30</v>
      </c>
      <c r="CU1698" s="1224">
        <v>3000</v>
      </c>
      <c r="CV1698" s="896">
        <v>19</v>
      </c>
      <c r="CW1698" s="1224">
        <v>2800</v>
      </c>
      <c r="CX1698" s="896">
        <v>19</v>
      </c>
      <c r="CY1698" s="1224">
        <v>2800</v>
      </c>
      <c r="DC1698" s="896">
        <f t="shared" si="1495"/>
        <v>30</v>
      </c>
      <c r="DD1698" s="1224">
        <f t="shared" si="1496"/>
        <v>3000</v>
      </c>
      <c r="DE1698" s="896">
        <v>30</v>
      </c>
      <c r="DF1698" s="1224">
        <f t="shared" si="1498"/>
        <v>3000</v>
      </c>
      <c r="DG1698" s="896">
        <v>30</v>
      </c>
      <c r="DH1698" s="1224">
        <f t="shared" si="1497"/>
        <v>3000</v>
      </c>
      <c r="DJ1698" s="1087"/>
      <c r="DK1698" s="1087"/>
      <c r="DL1698" s="1087"/>
      <c r="DM1698" s="1087"/>
      <c r="DN1698" s="1087"/>
      <c r="DO1698" s="1087"/>
      <c r="DP1698" s="1087"/>
      <c r="DQ1698" s="1087"/>
      <c r="DR1698" s="1087"/>
      <c r="DS1698" s="1087"/>
      <c r="DU1698" s="620">
        <f t="shared" si="1471"/>
        <v>6000</v>
      </c>
      <c r="DV1698" s="621">
        <f t="shared" si="1485"/>
        <v>5800</v>
      </c>
      <c r="DW1698" s="621">
        <f t="shared" si="1486"/>
        <v>5800</v>
      </c>
      <c r="DX1698" s="621">
        <f t="shared" si="1487"/>
        <v>200</v>
      </c>
      <c r="DY1698" s="621">
        <f t="shared" si="1473"/>
        <v>200</v>
      </c>
      <c r="EC1698" s="896" t="s">
        <v>4248</v>
      </c>
    </row>
    <row r="1699" spans="1:164" s="971" customFormat="1" ht="225" hidden="1" x14ac:dyDescent="0.25">
      <c r="A1699" s="1827">
        <v>2026</v>
      </c>
      <c r="B1699" s="1827">
        <v>479</v>
      </c>
      <c r="C1699" s="1827" t="s">
        <v>58</v>
      </c>
      <c r="D1699" s="1827">
        <v>3000654</v>
      </c>
      <c r="E1699" s="1827">
        <v>5005020</v>
      </c>
      <c r="F1699" s="1827" t="s">
        <v>2269</v>
      </c>
      <c r="G1699" s="1827" t="s">
        <v>2270</v>
      </c>
      <c r="H1699" s="1827">
        <v>93</v>
      </c>
      <c r="I1699" s="1847" t="s">
        <v>992</v>
      </c>
      <c r="J1699" s="1829" t="s">
        <v>10</v>
      </c>
      <c r="K1699" s="1829" t="s">
        <v>60</v>
      </c>
      <c r="L1699" s="1827" t="str">
        <f t="shared" si="1488"/>
        <v>2.3</v>
      </c>
      <c r="M1699" s="1830" t="s">
        <v>62</v>
      </c>
      <c r="N1699" s="1830"/>
      <c r="O1699" s="647" t="s">
        <v>4238</v>
      </c>
      <c r="P1699" s="1827" t="s">
        <v>65</v>
      </c>
      <c r="Q1699" s="1831">
        <v>1</v>
      </c>
      <c r="R1699" s="443">
        <v>3000</v>
      </c>
      <c r="S1699" s="1827"/>
      <c r="T1699" s="1827"/>
      <c r="U1699" s="1827">
        <v>30</v>
      </c>
      <c r="V1699" s="1827">
        <v>30</v>
      </c>
      <c r="W1699" s="429"/>
      <c r="X1699" s="429"/>
      <c r="Y1699" s="429"/>
      <c r="Z1699" s="429"/>
      <c r="AA1699" s="429"/>
      <c r="AB1699" s="429"/>
      <c r="AC1699" s="429"/>
      <c r="AD1699" s="429"/>
      <c r="AE1699" s="443"/>
      <c r="AF1699" s="444">
        <f t="shared" si="1482"/>
        <v>0</v>
      </c>
      <c r="AG1699" s="444">
        <f t="shared" si="1483"/>
        <v>0</v>
      </c>
      <c r="AH1699" s="444">
        <f t="shared" si="1489"/>
        <v>3000</v>
      </c>
      <c r="AI1699" s="444">
        <f t="shared" si="1484"/>
        <v>3000</v>
      </c>
      <c r="AJ1699" s="444">
        <f t="shared" si="1474"/>
        <v>0</v>
      </c>
      <c r="AK1699" s="444">
        <f t="shared" si="1475"/>
        <v>0</v>
      </c>
      <c r="AL1699" s="444">
        <f t="shared" si="1476"/>
        <v>0</v>
      </c>
      <c r="AM1699" s="444">
        <f t="shared" si="1477"/>
        <v>0</v>
      </c>
      <c r="AN1699" s="444">
        <f t="shared" si="1478"/>
        <v>0</v>
      </c>
      <c r="AO1699" s="444">
        <f t="shared" si="1479"/>
        <v>0</v>
      </c>
      <c r="AP1699" s="444">
        <f t="shared" si="1480"/>
        <v>0</v>
      </c>
      <c r="AQ1699" s="444">
        <f t="shared" si="1481"/>
        <v>0</v>
      </c>
      <c r="AR1699" s="444">
        <f t="shared" si="1490"/>
        <v>6000</v>
      </c>
      <c r="AS1699" s="971" t="s">
        <v>1763</v>
      </c>
      <c r="AU1699" s="971" t="s">
        <v>4071</v>
      </c>
      <c r="AV1699" s="971" t="s">
        <v>4071</v>
      </c>
      <c r="AW1699" s="1013">
        <v>46068</v>
      </c>
      <c r="AX1699" s="971" t="s">
        <v>4072</v>
      </c>
      <c r="AY1699" s="1013">
        <v>46076</v>
      </c>
      <c r="BA1699" s="1823" t="s">
        <v>4073</v>
      </c>
      <c r="BB1699" s="1010" t="s">
        <v>995</v>
      </c>
      <c r="BC1699" s="1823" t="s">
        <v>4249</v>
      </c>
      <c r="BD1699" s="1823" t="s">
        <v>4250</v>
      </c>
      <c r="BE1699" s="1823" t="s">
        <v>4251</v>
      </c>
      <c r="BF1699" s="1849" t="s">
        <v>4252</v>
      </c>
      <c r="BH1699" s="694"/>
      <c r="BI1699" s="694"/>
      <c r="BK1699" s="694"/>
      <c r="BL1699" s="973"/>
      <c r="BM1699" s="973"/>
      <c r="BN1699" s="694">
        <v>5507</v>
      </c>
      <c r="BO1699" s="755" t="s">
        <v>2435</v>
      </c>
      <c r="BP1699" s="1225"/>
      <c r="BQ1699" s="1225"/>
      <c r="BR1699" s="1225"/>
      <c r="BS1699" s="1803" t="s">
        <v>2188</v>
      </c>
      <c r="BT1699" s="1803" t="s">
        <v>4253</v>
      </c>
      <c r="BU1699" s="1803" t="s">
        <v>4254</v>
      </c>
      <c r="BV1699" s="1264">
        <v>73869191</v>
      </c>
      <c r="BW1699" s="1858">
        <v>10738691917</v>
      </c>
      <c r="BX1699" s="1012" t="s">
        <v>4088</v>
      </c>
      <c r="BY1699" s="1608">
        <v>46094</v>
      </c>
      <c r="BZ1699" s="1609">
        <v>46142</v>
      </c>
      <c r="CT1699" s="971">
        <v>30</v>
      </c>
      <c r="CU1699" s="1826">
        <v>3000</v>
      </c>
      <c r="CV1699" s="971">
        <v>19</v>
      </c>
      <c r="CW1699" s="1826">
        <v>2800</v>
      </c>
      <c r="CX1699" s="971">
        <v>19</v>
      </c>
      <c r="CY1699" s="1826">
        <v>2800</v>
      </c>
      <c r="DC1699" s="971">
        <f t="shared" si="1495"/>
        <v>30</v>
      </c>
      <c r="DD1699" s="1826">
        <f t="shared" si="1496"/>
        <v>3000</v>
      </c>
      <c r="DE1699" s="971">
        <v>30</v>
      </c>
      <c r="DF1699" s="1826">
        <f t="shared" si="1498"/>
        <v>3000</v>
      </c>
      <c r="DG1699" s="971">
        <v>30</v>
      </c>
      <c r="DH1699" s="1826">
        <f t="shared" si="1497"/>
        <v>3000</v>
      </c>
      <c r="DJ1699" s="1823"/>
      <c r="DK1699" s="1823"/>
      <c r="DL1699" s="1823"/>
      <c r="DM1699" s="1823"/>
      <c r="DN1699" s="1823"/>
      <c r="DO1699" s="1823"/>
      <c r="DP1699" s="1823"/>
      <c r="DQ1699" s="1823"/>
      <c r="DR1699" s="1823"/>
      <c r="DS1699" s="1823"/>
      <c r="DU1699" s="620">
        <f t="shared" si="1471"/>
        <v>6000</v>
      </c>
      <c r="DV1699" s="621">
        <f t="shared" si="1485"/>
        <v>5800</v>
      </c>
      <c r="DW1699" s="621">
        <f t="shared" si="1486"/>
        <v>5800</v>
      </c>
      <c r="DX1699" s="621">
        <f t="shared" si="1487"/>
        <v>200</v>
      </c>
      <c r="DY1699" s="621">
        <f t="shared" si="1473"/>
        <v>200</v>
      </c>
      <c r="EC1699" s="971" t="s">
        <v>4255</v>
      </c>
    </row>
    <row r="1700" spans="1:164" s="971" customFormat="1" ht="225" hidden="1" x14ac:dyDescent="0.25">
      <c r="A1700" s="1783">
        <v>2026</v>
      </c>
      <c r="B1700" s="1783">
        <v>479</v>
      </c>
      <c r="C1700" s="1783" t="s">
        <v>58</v>
      </c>
      <c r="D1700" s="1783">
        <v>3000654</v>
      </c>
      <c r="E1700" s="1783">
        <v>5005020</v>
      </c>
      <c r="F1700" s="1783" t="s">
        <v>2269</v>
      </c>
      <c r="G1700" s="1783" t="s">
        <v>2270</v>
      </c>
      <c r="H1700" s="1783">
        <v>93</v>
      </c>
      <c r="I1700" s="1887" t="s">
        <v>992</v>
      </c>
      <c r="J1700" s="1785" t="s">
        <v>10</v>
      </c>
      <c r="K1700" s="1785" t="s">
        <v>60</v>
      </c>
      <c r="L1700" s="1783" t="str">
        <f t="shared" si="1488"/>
        <v>2.3</v>
      </c>
      <c r="M1700" s="1786" t="s">
        <v>62</v>
      </c>
      <c r="N1700" s="1786"/>
      <c r="O1700" s="647" t="s">
        <v>4238</v>
      </c>
      <c r="P1700" s="1783" t="s">
        <v>65</v>
      </c>
      <c r="Q1700" s="1888">
        <v>1</v>
      </c>
      <c r="R1700" s="435">
        <v>3000</v>
      </c>
      <c r="S1700" s="1783"/>
      <c r="T1700" s="1783"/>
      <c r="U1700" s="1783">
        <v>30</v>
      </c>
      <c r="V1700" s="1783">
        <v>30</v>
      </c>
      <c r="W1700" s="420"/>
      <c r="X1700" s="420"/>
      <c r="Y1700" s="420"/>
      <c r="Z1700" s="420"/>
      <c r="AA1700" s="420"/>
      <c r="AB1700" s="420"/>
      <c r="AC1700" s="420"/>
      <c r="AD1700" s="420"/>
      <c r="AE1700" s="435"/>
      <c r="AF1700" s="436">
        <f t="shared" si="1482"/>
        <v>0</v>
      </c>
      <c r="AG1700" s="436">
        <f t="shared" si="1483"/>
        <v>0</v>
      </c>
      <c r="AH1700" s="436">
        <f t="shared" si="1489"/>
        <v>3000</v>
      </c>
      <c r="AI1700" s="436">
        <f t="shared" si="1484"/>
        <v>3000</v>
      </c>
      <c r="AJ1700" s="436">
        <f t="shared" ref="AJ1700:AJ1717" si="1499">+$R1700*(W1700/30)*$Q1700</f>
        <v>0</v>
      </c>
      <c r="AK1700" s="436">
        <f t="shared" ref="AK1700:AK1717" si="1500">+$R1700*(X1700/30)*$Q1700</f>
        <v>0</v>
      </c>
      <c r="AL1700" s="436">
        <f t="shared" ref="AL1700:AL1717" si="1501">+$R1700*(Y1700/30)*$Q1700</f>
        <v>0</v>
      </c>
      <c r="AM1700" s="436">
        <f t="shared" ref="AM1700:AM1717" si="1502">+$R1700*(Z1700/30)*$Q1700</f>
        <v>0</v>
      </c>
      <c r="AN1700" s="436">
        <f t="shared" ref="AN1700:AN1717" si="1503">+$R1700*(AA1700/30)*$Q1700</f>
        <v>0</v>
      </c>
      <c r="AO1700" s="436">
        <f t="shared" ref="AO1700:AO1717" si="1504">+$R1700*(AB1700/30)*$Q1700</f>
        <v>0</v>
      </c>
      <c r="AP1700" s="436">
        <f t="shared" ref="AP1700:AP1717" si="1505">+$R1700*(AC1700/30)*$Q1700</f>
        <v>0</v>
      </c>
      <c r="AQ1700" s="436">
        <f t="shared" ref="AQ1700:AQ1717" si="1506">+$R1700*(AD1700/30)*$Q1700</f>
        <v>0</v>
      </c>
      <c r="AR1700" s="436">
        <f t="shared" si="1490"/>
        <v>6000</v>
      </c>
      <c r="AS1700" s="849" t="s">
        <v>1763</v>
      </c>
      <c r="AT1700" s="849"/>
      <c r="AU1700" s="849" t="s">
        <v>4071</v>
      </c>
      <c r="AV1700" s="849" t="s">
        <v>4071</v>
      </c>
      <c r="AW1700" s="920">
        <v>46068</v>
      </c>
      <c r="AX1700" s="849" t="s">
        <v>4072</v>
      </c>
      <c r="AY1700" s="920">
        <v>46076</v>
      </c>
      <c r="AZ1700" s="849"/>
      <c r="BA1700" s="1262" t="s">
        <v>4073</v>
      </c>
      <c r="BB1700" s="662" t="s">
        <v>995</v>
      </c>
      <c r="BC1700" s="1262" t="s">
        <v>4256</v>
      </c>
      <c r="BD1700" s="1262" t="s">
        <v>4257</v>
      </c>
      <c r="BE1700" s="1823" t="s">
        <v>4258</v>
      </c>
      <c r="BF1700" s="1849" t="s">
        <v>4252</v>
      </c>
      <c r="BG1700" s="849"/>
      <c r="BH1700" s="847"/>
      <c r="BI1700" s="847"/>
      <c r="BJ1700" s="849"/>
      <c r="BK1700" s="847"/>
      <c r="BL1700" s="1208"/>
      <c r="BM1700" s="1208"/>
      <c r="BN1700" s="1311">
        <v>5505</v>
      </c>
      <c r="BO1700" s="834" t="s">
        <v>2435</v>
      </c>
      <c r="BP1700" s="1225"/>
      <c r="BQ1700" s="1225"/>
      <c r="BR1700" s="1225"/>
      <c r="BS1700" s="1803" t="s">
        <v>1156</v>
      </c>
      <c r="BT1700" s="1803" t="s">
        <v>4259</v>
      </c>
      <c r="BU1700" s="1803" t="s">
        <v>4260</v>
      </c>
      <c r="BV1700" s="777">
        <v>80275672</v>
      </c>
      <c r="BW1700" s="757">
        <v>10802756726</v>
      </c>
      <c r="BX1700" s="1018" t="s">
        <v>4088</v>
      </c>
      <c r="BY1700" s="758">
        <v>46094</v>
      </c>
      <c r="BZ1700" s="759">
        <v>46142</v>
      </c>
      <c r="CA1700" s="1205"/>
      <c r="CB1700" s="296"/>
      <c r="CC1700" s="296"/>
      <c r="CD1700" s="296"/>
      <c r="CE1700" s="296"/>
      <c r="CF1700" s="296"/>
      <c r="CG1700" s="296"/>
      <c r="CH1700" s="296"/>
      <c r="CI1700" s="296"/>
      <c r="CJ1700" s="296"/>
      <c r="CK1700" s="296"/>
      <c r="CL1700" s="296"/>
      <c r="CM1700" s="296"/>
      <c r="CN1700" s="296"/>
      <c r="CO1700" s="296"/>
      <c r="CP1700" s="296"/>
      <c r="CQ1700" s="296"/>
      <c r="CR1700" s="296"/>
      <c r="CS1700" s="1205"/>
      <c r="CT1700" s="952">
        <v>30</v>
      </c>
      <c r="CU1700" s="1826">
        <v>3000</v>
      </c>
      <c r="CV1700" s="971">
        <v>28</v>
      </c>
      <c r="CW1700" s="1826">
        <v>2800</v>
      </c>
      <c r="CX1700" s="971">
        <v>28</v>
      </c>
      <c r="CY1700" s="1826">
        <v>2800</v>
      </c>
      <c r="CZ1700" s="849"/>
      <c r="DA1700" s="849"/>
      <c r="DB1700" s="849"/>
      <c r="DC1700" s="849">
        <f t="shared" si="1495"/>
        <v>30</v>
      </c>
      <c r="DD1700" s="1248">
        <f t="shared" si="1496"/>
        <v>3000</v>
      </c>
      <c r="DE1700" s="849">
        <v>30</v>
      </c>
      <c r="DF1700" s="1248">
        <f t="shared" si="1498"/>
        <v>3000</v>
      </c>
      <c r="DG1700" s="849">
        <v>30</v>
      </c>
      <c r="DH1700" s="1248">
        <f t="shared" si="1497"/>
        <v>3000</v>
      </c>
      <c r="DI1700" s="849"/>
      <c r="DJ1700" s="1262"/>
      <c r="DK1700" s="1262"/>
      <c r="DL1700" s="1262"/>
      <c r="DM1700" s="1262"/>
      <c r="DN1700" s="1262"/>
      <c r="DO1700" s="1262"/>
      <c r="DP1700" s="1262"/>
      <c r="DQ1700" s="1262"/>
      <c r="DR1700" s="1262"/>
      <c r="DS1700" s="1262"/>
      <c r="DT1700" s="849"/>
      <c r="DU1700" s="620">
        <f t="shared" si="1471"/>
        <v>6000</v>
      </c>
      <c r="DV1700" s="621">
        <f t="shared" si="1485"/>
        <v>5800</v>
      </c>
      <c r="DW1700" s="621">
        <f t="shared" si="1486"/>
        <v>5800</v>
      </c>
      <c r="DX1700" s="621">
        <f t="shared" si="1487"/>
        <v>200</v>
      </c>
      <c r="DY1700" s="621">
        <f t="shared" si="1473"/>
        <v>200</v>
      </c>
      <c r="DZ1700" s="849"/>
      <c r="EA1700" s="849"/>
      <c r="EB1700" s="849"/>
      <c r="EC1700" s="849" t="s">
        <v>4261</v>
      </c>
      <c r="ED1700" s="849"/>
    </row>
    <row r="1701" spans="1:164" s="896" customFormat="1" ht="225" hidden="1" x14ac:dyDescent="0.25">
      <c r="A1701" s="1889">
        <v>2026</v>
      </c>
      <c r="B1701" s="1889">
        <v>479</v>
      </c>
      <c r="C1701" s="1889" t="s">
        <v>58</v>
      </c>
      <c r="D1701" s="1889">
        <v>3000654</v>
      </c>
      <c r="E1701" s="1889">
        <v>5005020</v>
      </c>
      <c r="F1701" s="1889" t="s">
        <v>2269</v>
      </c>
      <c r="G1701" s="1889" t="s">
        <v>2270</v>
      </c>
      <c r="H1701" s="1889">
        <v>93</v>
      </c>
      <c r="I1701" s="1890" t="s">
        <v>992</v>
      </c>
      <c r="J1701" s="1891" t="s">
        <v>10</v>
      </c>
      <c r="K1701" s="1891" t="s">
        <v>60</v>
      </c>
      <c r="L1701" s="1889" t="str">
        <f t="shared" si="1488"/>
        <v>2.3</v>
      </c>
      <c r="M1701" s="1892" t="s">
        <v>62</v>
      </c>
      <c r="N1701" s="1892"/>
      <c r="O1701" s="1889" t="s">
        <v>4238</v>
      </c>
      <c r="P1701" s="1889" t="s">
        <v>65</v>
      </c>
      <c r="Q1701" s="1893">
        <v>1</v>
      </c>
      <c r="R1701" s="367">
        <v>3000</v>
      </c>
      <c r="S1701" s="1889"/>
      <c r="T1701" s="1889"/>
      <c r="U1701" s="1889">
        <v>30</v>
      </c>
      <c r="V1701" s="1889">
        <v>30</v>
      </c>
      <c r="W1701" s="368"/>
      <c r="X1701" s="368"/>
      <c r="Y1701" s="368"/>
      <c r="Z1701" s="368"/>
      <c r="AA1701" s="368"/>
      <c r="AB1701" s="368"/>
      <c r="AC1701" s="368"/>
      <c r="AD1701" s="368"/>
      <c r="AE1701" s="367"/>
      <c r="AF1701" s="369">
        <f t="shared" ref="AF1701:AF1727" si="1507">+$R1701*(S1701/30)*$Q1701</f>
        <v>0</v>
      </c>
      <c r="AG1701" s="369">
        <f t="shared" ref="AG1701:AG1727" si="1508">+$R1701*(T1701/30)*$Q1701</f>
        <v>0</v>
      </c>
      <c r="AH1701" s="369">
        <f t="shared" si="1489"/>
        <v>3000</v>
      </c>
      <c r="AI1701" s="369">
        <f t="shared" ref="AI1701:AI1732" si="1509">+$R1701*(V1701/30)*$Q1701</f>
        <v>3000</v>
      </c>
      <c r="AJ1701" s="369">
        <f t="shared" si="1499"/>
        <v>0</v>
      </c>
      <c r="AK1701" s="369">
        <f t="shared" si="1500"/>
        <v>0</v>
      </c>
      <c r="AL1701" s="369">
        <f t="shared" si="1501"/>
        <v>0</v>
      </c>
      <c r="AM1701" s="369">
        <f t="shared" si="1502"/>
        <v>0</v>
      </c>
      <c r="AN1701" s="369">
        <f t="shared" si="1503"/>
        <v>0</v>
      </c>
      <c r="AO1701" s="369">
        <f t="shared" si="1504"/>
        <v>0</v>
      </c>
      <c r="AP1701" s="369">
        <f t="shared" si="1505"/>
        <v>0</v>
      </c>
      <c r="AQ1701" s="369">
        <f t="shared" si="1506"/>
        <v>0</v>
      </c>
      <c r="AR1701" s="369">
        <f t="shared" si="1490"/>
        <v>6000</v>
      </c>
      <c r="AS1701" s="611" t="s">
        <v>1763</v>
      </c>
      <c r="AT1701" s="611"/>
      <c r="AU1701" s="612" t="s">
        <v>4071</v>
      </c>
      <c r="AV1701" s="612" t="s">
        <v>4071</v>
      </c>
      <c r="AW1701" s="632">
        <v>46068</v>
      </c>
      <c r="AX1701" s="612" t="s">
        <v>4072</v>
      </c>
      <c r="AY1701" s="632">
        <v>46076</v>
      </c>
      <c r="AZ1701" s="612"/>
      <c r="BA1701" s="665" t="s">
        <v>4073</v>
      </c>
      <c r="BB1701" s="614" t="s">
        <v>995</v>
      </c>
      <c r="BC1701" s="611" t="s">
        <v>4239</v>
      </c>
      <c r="BD1701" s="611" t="s">
        <v>4240</v>
      </c>
      <c r="BE1701" s="896" t="s">
        <v>3766</v>
      </c>
      <c r="BF1701" s="907">
        <v>46083</v>
      </c>
      <c r="BG1701" s="611"/>
      <c r="BH1701" s="639"/>
      <c r="BI1701" s="1301"/>
      <c r="BJ1701" s="1057"/>
      <c r="BK1701" s="1301"/>
      <c r="BL1701" s="255"/>
      <c r="BM1701" s="255"/>
      <c r="BN1701" s="687">
        <v>5096</v>
      </c>
      <c r="BO1701" s="687" t="s">
        <v>4262</v>
      </c>
      <c r="BP1701" s="687"/>
      <c r="BQ1701" s="687"/>
      <c r="BR1701" s="687"/>
      <c r="BS1701" s="1781" t="s">
        <v>2004</v>
      </c>
      <c r="BT1701" s="1894" t="s">
        <v>4154</v>
      </c>
      <c r="BU1701" s="1781" t="s">
        <v>4263</v>
      </c>
      <c r="BV1701" s="1834">
        <v>40217388</v>
      </c>
      <c r="BW1701" s="1835">
        <v>10402173888</v>
      </c>
      <c r="BX1701" s="906" t="s">
        <v>4088</v>
      </c>
      <c r="BY1701" s="907">
        <v>46085</v>
      </c>
      <c r="BZ1701" s="907">
        <v>46142</v>
      </c>
      <c r="CT1701" s="896">
        <v>30</v>
      </c>
      <c r="CU1701" s="1895">
        <v>3000</v>
      </c>
      <c r="CV1701" s="896">
        <v>28</v>
      </c>
      <c r="CW1701" s="1224">
        <v>2800</v>
      </c>
      <c r="CX1701" s="896">
        <v>26</v>
      </c>
      <c r="CY1701" s="651">
        <f>(R1701/30*CX1701)*Q1701</f>
        <v>2600</v>
      </c>
      <c r="CZ1701" s="611"/>
      <c r="DA1701" s="611"/>
      <c r="DB1701" s="611"/>
      <c r="DC1701" s="611">
        <f t="shared" si="1495"/>
        <v>30</v>
      </c>
      <c r="DD1701" s="1357">
        <f t="shared" si="1496"/>
        <v>3000</v>
      </c>
      <c r="DE1701" s="611">
        <v>30</v>
      </c>
      <c r="DF1701" s="1357">
        <f t="shared" si="1498"/>
        <v>3000</v>
      </c>
      <c r="DG1701" s="611">
        <v>30</v>
      </c>
      <c r="DH1701" s="1357">
        <f t="shared" si="1497"/>
        <v>3000</v>
      </c>
      <c r="DI1701" s="611"/>
      <c r="DJ1701" s="665"/>
      <c r="DK1701" s="665"/>
      <c r="DL1701" s="665"/>
      <c r="DM1701" s="665"/>
      <c r="DN1701" s="665"/>
      <c r="DO1701" s="665"/>
      <c r="DP1701" s="665"/>
      <c r="DQ1701" s="665"/>
      <c r="DR1701" s="665"/>
      <c r="DS1701" s="665"/>
      <c r="DT1701" s="611"/>
      <c r="DU1701" s="678">
        <f t="shared" si="1471"/>
        <v>6000</v>
      </c>
      <c r="DV1701" s="651">
        <f t="shared" ref="DV1701:DV1732" si="1510">CE1701+CN1701+CW1701+DF1701</f>
        <v>5800</v>
      </c>
      <c r="DW1701" s="651">
        <f t="shared" ref="DW1701:DW1732" si="1511">CG1701+CP1701+CY1701+DH1701</f>
        <v>5600</v>
      </c>
      <c r="DX1701" s="651">
        <f t="shared" ref="DX1701:DX1732" si="1512">DU1701-DV1701</f>
        <v>200</v>
      </c>
      <c r="DY1701" s="651">
        <f t="shared" si="1473"/>
        <v>400</v>
      </c>
      <c r="DZ1701" s="611"/>
      <c r="EA1701" s="611"/>
      <c r="EB1701" s="611"/>
      <c r="EC1701" s="611"/>
      <c r="ED1701" s="611"/>
    </row>
    <row r="1702" spans="1:164" s="896" customFormat="1" ht="225" hidden="1" x14ac:dyDescent="0.25">
      <c r="A1702" s="1889">
        <v>2026</v>
      </c>
      <c r="B1702" s="1889">
        <v>479</v>
      </c>
      <c r="C1702" s="1889" t="s">
        <v>58</v>
      </c>
      <c r="D1702" s="1889">
        <v>3000654</v>
      </c>
      <c r="E1702" s="1889">
        <v>5005020</v>
      </c>
      <c r="F1702" s="1889" t="s">
        <v>2269</v>
      </c>
      <c r="G1702" s="1889" t="s">
        <v>2270</v>
      </c>
      <c r="H1702" s="1889">
        <v>93</v>
      </c>
      <c r="I1702" s="1890" t="s">
        <v>992</v>
      </c>
      <c r="J1702" s="1891" t="s">
        <v>10</v>
      </c>
      <c r="K1702" s="1891" t="s">
        <v>60</v>
      </c>
      <c r="L1702" s="1889" t="str">
        <f t="shared" ref="L1702:L1727" si="1513">+MID(M1702,1,3)</f>
        <v>2.3</v>
      </c>
      <c r="M1702" s="1892" t="s">
        <v>62</v>
      </c>
      <c r="N1702" s="1892"/>
      <c r="O1702" s="1889" t="s">
        <v>4238</v>
      </c>
      <c r="P1702" s="1889" t="s">
        <v>65</v>
      </c>
      <c r="Q1702" s="1893">
        <v>1</v>
      </c>
      <c r="R1702" s="367">
        <v>3000</v>
      </c>
      <c r="S1702" s="1889"/>
      <c r="T1702" s="1889"/>
      <c r="U1702" s="1889">
        <v>30</v>
      </c>
      <c r="V1702" s="1889">
        <v>30</v>
      </c>
      <c r="W1702" s="368"/>
      <c r="X1702" s="368"/>
      <c r="Y1702" s="368"/>
      <c r="Z1702" s="368"/>
      <c r="AA1702" s="368"/>
      <c r="AB1702" s="368"/>
      <c r="AC1702" s="368"/>
      <c r="AD1702" s="368"/>
      <c r="AE1702" s="367"/>
      <c r="AF1702" s="369">
        <f t="shared" si="1507"/>
        <v>0</v>
      </c>
      <c r="AG1702" s="369">
        <f t="shared" si="1508"/>
        <v>0</v>
      </c>
      <c r="AH1702" s="369">
        <f t="shared" si="1489"/>
        <v>3000</v>
      </c>
      <c r="AI1702" s="369">
        <f t="shared" si="1509"/>
        <v>3000</v>
      </c>
      <c r="AJ1702" s="369">
        <f t="shared" si="1499"/>
        <v>0</v>
      </c>
      <c r="AK1702" s="369">
        <f t="shared" si="1500"/>
        <v>0</v>
      </c>
      <c r="AL1702" s="369">
        <f t="shared" si="1501"/>
        <v>0</v>
      </c>
      <c r="AM1702" s="369">
        <f t="shared" si="1502"/>
        <v>0</v>
      </c>
      <c r="AN1702" s="369">
        <f t="shared" si="1503"/>
        <v>0</v>
      </c>
      <c r="AO1702" s="369">
        <f t="shared" si="1504"/>
        <v>0</v>
      </c>
      <c r="AP1702" s="369">
        <f t="shared" si="1505"/>
        <v>0</v>
      </c>
      <c r="AQ1702" s="369">
        <f t="shared" si="1506"/>
        <v>0</v>
      </c>
      <c r="AR1702" s="369">
        <f t="shared" si="1490"/>
        <v>6000</v>
      </c>
      <c r="AS1702" s="611" t="s">
        <v>1763</v>
      </c>
      <c r="AT1702" s="611"/>
      <c r="AU1702" s="612" t="s">
        <v>4071</v>
      </c>
      <c r="AV1702" s="612" t="s">
        <v>4071</v>
      </c>
      <c r="AW1702" s="632">
        <v>46068</v>
      </c>
      <c r="AX1702" s="612" t="s">
        <v>4072</v>
      </c>
      <c r="AY1702" s="632">
        <v>46076</v>
      </c>
      <c r="AZ1702" s="612"/>
      <c r="BA1702" s="665" t="s">
        <v>4073</v>
      </c>
      <c r="BB1702" s="614" t="s">
        <v>995</v>
      </c>
      <c r="BC1702" s="611" t="s">
        <v>4239</v>
      </c>
      <c r="BD1702" s="611" t="s">
        <v>4240</v>
      </c>
      <c r="BE1702" s="896" t="s">
        <v>3766</v>
      </c>
      <c r="BF1702" s="907">
        <v>46083</v>
      </c>
      <c r="BG1702" s="611"/>
      <c r="BH1702" s="639"/>
      <c r="BI1702" s="639"/>
      <c r="BJ1702" s="611"/>
      <c r="BK1702" s="639"/>
      <c r="BL1702" s="846"/>
      <c r="BM1702" s="846"/>
      <c r="BN1702" s="847">
        <v>5093</v>
      </c>
      <c r="BO1702" s="687" t="s">
        <v>4262</v>
      </c>
      <c r="BP1702" s="694"/>
      <c r="BQ1702" s="694"/>
      <c r="BR1702" s="694"/>
      <c r="BS1702" s="1787" t="s">
        <v>4264</v>
      </c>
      <c r="BT1702" s="1896" t="s">
        <v>1197</v>
      </c>
      <c r="BU1702" s="1781" t="s">
        <v>4265</v>
      </c>
      <c r="BV1702" s="1834">
        <v>8681149</v>
      </c>
      <c r="BW1702" s="1835">
        <v>1086811494</v>
      </c>
      <c r="BX1702" s="906" t="s">
        <v>4088</v>
      </c>
      <c r="BY1702" s="907">
        <v>46085</v>
      </c>
      <c r="BZ1702" s="907">
        <v>46142</v>
      </c>
      <c r="CT1702" s="896">
        <v>30</v>
      </c>
      <c r="CU1702" s="1895">
        <v>3000</v>
      </c>
      <c r="CV1702" s="896">
        <v>28</v>
      </c>
      <c r="CW1702" s="1224">
        <v>2800</v>
      </c>
      <c r="CX1702" s="896">
        <v>26</v>
      </c>
      <c r="CY1702" s="651">
        <f>(R1702/30*CX1702)*Q1702</f>
        <v>2600</v>
      </c>
      <c r="CZ1702" s="611"/>
      <c r="DA1702" s="611"/>
      <c r="DB1702" s="611"/>
      <c r="DC1702" s="611">
        <f t="shared" si="1495"/>
        <v>30</v>
      </c>
      <c r="DD1702" s="1357">
        <f t="shared" si="1496"/>
        <v>3000</v>
      </c>
      <c r="DE1702" s="611">
        <v>30</v>
      </c>
      <c r="DF1702" s="1357">
        <f t="shared" si="1498"/>
        <v>3000</v>
      </c>
      <c r="DG1702" s="611">
        <v>30</v>
      </c>
      <c r="DH1702" s="1357">
        <f t="shared" si="1497"/>
        <v>3000</v>
      </c>
      <c r="DI1702" s="611"/>
      <c r="DJ1702" s="665"/>
      <c r="DK1702" s="665"/>
      <c r="DL1702" s="665"/>
      <c r="DM1702" s="665"/>
      <c r="DN1702" s="665"/>
      <c r="DO1702" s="665"/>
      <c r="DP1702" s="665"/>
      <c r="DQ1702" s="665"/>
      <c r="DR1702" s="665"/>
      <c r="DS1702" s="665"/>
      <c r="DT1702" s="611"/>
      <c r="DU1702" s="678">
        <f t="shared" si="1471"/>
        <v>6000</v>
      </c>
      <c r="DV1702" s="651">
        <f t="shared" si="1510"/>
        <v>5800</v>
      </c>
      <c r="DW1702" s="651">
        <f t="shared" si="1511"/>
        <v>5600</v>
      </c>
      <c r="DX1702" s="651">
        <f t="shared" si="1512"/>
        <v>200</v>
      </c>
      <c r="DY1702" s="651">
        <f t="shared" si="1473"/>
        <v>400</v>
      </c>
      <c r="DZ1702" s="611"/>
      <c r="EA1702" s="611"/>
      <c r="EB1702" s="611"/>
      <c r="EC1702" s="611"/>
      <c r="ED1702" s="611"/>
    </row>
    <row r="1703" spans="1:164" s="896" customFormat="1" ht="225" hidden="1" x14ac:dyDescent="0.25">
      <c r="A1703" s="1889">
        <v>2026</v>
      </c>
      <c r="B1703" s="1889">
        <v>479</v>
      </c>
      <c r="C1703" s="1889" t="s">
        <v>58</v>
      </c>
      <c r="D1703" s="1889">
        <v>3000654</v>
      </c>
      <c r="E1703" s="1889">
        <v>5005020</v>
      </c>
      <c r="F1703" s="1889" t="s">
        <v>2269</v>
      </c>
      <c r="G1703" s="1889" t="s">
        <v>2270</v>
      </c>
      <c r="H1703" s="1889">
        <v>93</v>
      </c>
      <c r="I1703" s="1890" t="s">
        <v>992</v>
      </c>
      <c r="J1703" s="1891" t="s">
        <v>10</v>
      </c>
      <c r="K1703" s="1891" t="s">
        <v>60</v>
      </c>
      <c r="L1703" s="1889" t="str">
        <f t="shared" si="1513"/>
        <v>2.3</v>
      </c>
      <c r="M1703" s="1892" t="s">
        <v>62</v>
      </c>
      <c r="N1703" s="1892"/>
      <c r="O1703" s="1889" t="s">
        <v>4238</v>
      </c>
      <c r="P1703" s="1889" t="s">
        <v>65</v>
      </c>
      <c r="Q1703" s="1893">
        <v>1</v>
      </c>
      <c r="R1703" s="367">
        <v>3000</v>
      </c>
      <c r="S1703" s="1889"/>
      <c r="T1703" s="1889"/>
      <c r="U1703" s="1889">
        <v>30</v>
      </c>
      <c r="V1703" s="1889">
        <v>30</v>
      </c>
      <c r="W1703" s="368"/>
      <c r="X1703" s="368"/>
      <c r="Y1703" s="368"/>
      <c r="Z1703" s="368"/>
      <c r="AA1703" s="368"/>
      <c r="AB1703" s="368"/>
      <c r="AC1703" s="368"/>
      <c r="AD1703" s="368"/>
      <c r="AE1703" s="367"/>
      <c r="AF1703" s="369">
        <f t="shared" si="1507"/>
        <v>0</v>
      </c>
      <c r="AG1703" s="369">
        <f t="shared" si="1508"/>
        <v>0</v>
      </c>
      <c r="AH1703" s="369">
        <f t="shared" ref="AH1703:AH1727" si="1514">+$R1703*(U1703/30)*$Q1703</f>
        <v>3000</v>
      </c>
      <c r="AI1703" s="369">
        <f t="shared" si="1509"/>
        <v>3000</v>
      </c>
      <c r="AJ1703" s="369">
        <f t="shared" si="1499"/>
        <v>0</v>
      </c>
      <c r="AK1703" s="369">
        <f t="shared" si="1500"/>
        <v>0</v>
      </c>
      <c r="AL1703" s="369">
        <f t="shared" si="1501"/>
        <v>0</v>
      </c>
      <c r="AM1703" s="369">
        <f t="shared" si="1502"/>
        <v>0</v>
      </c>
      <c r="AN1703" s="369">
        <f t="shared" si="1503"/>
        <v>0</v>
      </c>
      <c r="AO1703" s="369">
        <f t="shared" si="1504"/>
        <v>0</v>
      </c>
      <c r="AP1703" s="369">
        <f t="shared" si="1505"/>
        <v>0</v>
      </c>
      <c r="AQ1703" s="369">
        <f t="shared" si="1506"/>
        <v>0</v>
      </c>
      <c r="AR1703" s="369">
        <f t="shared" ref="AR1703:AR1715" si="1515">+ROUNDUP(SUM(AF1703:AQ1703),0)</f>
        <v>6000</v>
      </c>
      <c r="AS1703" s="611" t="s">
        <v>1763</v>
      </c>
      <c r="AT1703" s="611"/>
      <c r="AU1703" s="612" t="s">
        <v>4071</v>
      </c>
      <c r="AV1703" s="612" t="s">
        <v>4071</v>
      </c>
      <c r="AW1703" s="632">
        <v>46068</v>
      </c>
      <c r="AX1703" s="612" t="s">
        <v>4072</v>
      </c>
      <c r="AY1703" s="632">
        <v>46076</v>
      </c>
      <c r="AZ1703" s="612"/>
      <c r="BA1703" s="665" t="s">
        <v>4073</v>
      </c>
      <c r="BB1703" s="614" t="s">
        <v>995</v>
      </c>
      <c r="BC1703" s="611" t="s">
        <v>4239</v>
      </c>
      <c r="BD1703" s="611" t="s">
        <v>4240</v>
      </c>
      <c r="BE1703" s="896" t="s">
        <v>3766</v>
      </c>
      <c r="BF1703" s="907">
        <v>46083</v>
      </c>
      <c r="BG1703" s="611"/>
      <c r="BH1703" s="639"/>
      <c r="BI1703" s="639"/>
      <c r="BJ1703" s="611"/>
      <c r="BK1703" s="639"/>
      <c r="BL1703" s="623"/>
      <c r="BM1703" s="623"/>
      <c r="BN1703" s="639">
        <v>5092</v>
      </c>
      <c r="BO1703" s="687" t="s">
        <v>4262</v>
      </c>
      <c r="BP1703" s="687"/>
      <c r="BQ1703" s="687"/>
      <c r="BR1703" s="687"/>
      <c r="BS1703" s="1781" t="s">
        <v>4266</v>
      </c>
      <c r="BT1703" s="1894" t="s">
        <v>4267</v>
      </c>
      <c r="BU1703" s="1781" t="s">
        <v>4268</v>
      </c>
      <c r="BV1703" s="1834">
        <v>73305664</v>
      </c>
      <c r="BW1703" s="1835">
        <v>10733056644</v>
      </c>
      <c r="BX1703" s="906" t="s">
        <v>4088</v>
      </c>
      <c r="BY1703" s="907">
        <v>46085</v>
      </c>
      <c r="BZ1703" s="907">
        <v>46142</v>
      </c>
      <c r="CT1703" s="896">
        <v>30</v>
      </c>
      <c r="CU1703" s="1895">
        <v>3000</v>
      </c>
      <c r="CV1703" s="896">
        <v>28</v>
      </c>
      <c r="CW1703" s="1224">
        <v>2800</v>
      </c>
      <c r="CX1703" s="896">
        <v>26</v>
      </c>
      <c r="CY1703" s="651">
        <f>(R1703/30*CX1703)*Q1703</f>
        <v>2600</v>
      </c>
      <c r="CZ1703" s="611"/>
      <c r="DA1703" s="611"/>
      <c r="DB1703" s="611"/>
      <c r="DC1703" s="611">
        <f t="shared" ref="DC1703:DC1715" si="1516">V1703</f>
        <v>30</v>
      </c>
      <c r="DD1703" s="1357">
        <f t="shared" ref="DD1703:DD1723" si="1517">AI1703</f>
        <v>3000</v>
      </c>
      <c r="DE1703" s="611">
        <v>30</v>
      </c>
      <c r="DF1703" s="1357">
        <f t="shared" si="1498"/>
        <v>3000</v>
      </c>
      <c r="DG1703" s="611">
        <v>30</v>
      </c>
      <c r="DH1703" s="1357">
        <f t="shared" si="1497"/>
        <v>3000</v>
      </c>
      <c r="DI1703" s="611"/>
      <c r="DJ1703" s="665"/>
      <c r="DK1703" s="665"/>
      <c r="DL1703" s="665"/>
      <c r="DM1703" s="665"/>
      <c r="DN1703" s="665"/>
      <c r="DO1703" s="665"/>
      <c r="DP1703" s="665"/>
      <c r="DQ1703" s="665"/>
      <c r="DR1703" s="665"/>
      <c r="DS1703" s="665"/>
      <c r="DT1703" s="611"/>
      <c r="DU1703" s="678">
        <f t="shared" si="1471"/>
        <v>6000</v>
      </c>
      <c r="DV1703" s="651">
        <f t="shared" si="1510"/>
        <v>5800</v>
      </c>
      <c r="DW1703" s="651">
        <f t="shared" si="1511"/>
        <v>5600</v>
      </c>
      <c r="DX1703" s="651">
        <f t="shared" si="1512"/>
        <v>200</v>
      </c>
      <c r="DY1703" s="651">
        <f t="shared" si="1473"/>
        <v>400</v>
      </c>
      <c r="DZ1703" s="611"/>
      <c r="EA1703" s="611"/>
      <c r="EB1703" s="611"/>
      <c r="EC1703" s="611"/>
      <c r="ED1703" s="611"/>
    </row>
    <row r="1704" spans="1:164" s="896" customFormat="1" ht="225" hidden="1" x14ac:dyDescent="0.25">
      <c r="A1704" s="1889">
        <v>2026</v>
      </c>
      <c r="B1704" s="1889">
        <v>479</v>
      </c>
      <c r="C1704" s="1889" t="s">
        <v>58</v>
      </c>
      <c r="D1704" s="1889">
        <v>3000654</v>
      </c>
      <c r="E1704" s="1889">
        <v>5005020</v>
      </c>
      <c r="F1704" s="1889" t="s">
        <v>2269</v>
      </c>
      <c r="G1704" s="1889" t="s">
        <v>2270</v>
      </c>
      <c r="H1704" s="1889">
        <v>93</v>
      </c>
      <c r="I1704" s="1890" t="s">
        <v>992</v>
      </c>
      <c r="J1704" s="1891" t="s">
        <v>10</v>
      </c>
      <c r="K1704" s="1891" t="s">
        <v>60</v>
      </c>
      <c r="L1704" s="1889" t="str">
        <f t="shared" si="1513"/>
        <v>2.3</v>
      </c>
      <c r="M1704" s="1892" t="s">
        <v>62</v>
      </c>
      <c r="N1704" s="1892"/>
      <c r="O1704" s="1889" t="s">
        <v>4238</v>
      </c>
      <c r="P1704" s="1889" t="s">
        <v>65</v>
      </c>
      <c r="Q1704" s="1893">
        <v>1</v>
      </c>
      <c r="R1704" s="367">
        <v>3000</v>
      </c>
      <c r="S1704" s="1889"/>
      <c r="T1704" s="1889"/>
      <c r="U1704" s="1889">
        <v>30</v>
      </c>
      <c r="V1704" s="1889">
        <v>30</v>
      </c>
      <c r="W1704" s="368"/>
      <c r="X1704" s="368"/>
      <c r="Y1704" s="368"/>
      <c r="Z1704" s="368"/>
      <c r="AA1704" s="368"/>
      <c r="AB1704" s="368"/>
      <c r="AC1704" s="368"/>
      <c r="AD1704" s="368"/>
      <c r="AE1704" s="367"/>
      <c r="AF1704" s="369">
        <f t="shared" si="1507"/>
        <v>0</v>
      </c>
      <c r="AG1704" s="369">
        <f t="shared" si="1508"/>
        <v>0</v>
      </c>
      <c r="AH1704" s="369">
        <f t="shared" si="1514"/>
        <v>3000</v>
      </c>
      <c r="AI1704" s="369">
        <f t="shared" si="1509"/>
        <v>3000</v>
      </c>
      <c r="AJ1704" s="369">
        <f t="shared" si="1499"/>
        <v>0</v>
      </c>
      <c r="AK1704" s="369">
        <f t="shared" si="1500"/>
        <v>0</v>
      </c>
      <c r="AL1704" s="369">
        <f t="shared" si="1501"/>
        <v>0</v>
      </c>
      <c r="AM1704" s="369">
        <f t="shared" si="1502"/>
        <v>0</v>
      </c>
      <c r="AN1704" s="369">
        <f t="shared" si="1503"/>
        <v>0</v>
      </c>
      <c r="AO1704" s="369">
        <f t="shared" si="1504"/>
        <v>0</v>
      </c>
      <c r="AP1704" s="369">
        <f t="shared" si="1505"/>
        <v>0</v>
      </c>
      <c r="AQ1704" s="369">
        <f t="shared" si="1506"/>
        <v>0</v>
      </c>
      <c r="AR1704" s="369">
        <f t="shared" si="1515"/>
        <v>6000</v>
      </c>
      <c r="AS1704" s="611" t="s">
        <v>1763</v>
      </c>
      <c r="AT1704" s="611"/>
      <c r="AU1704" s="611" t="s">
        <v>4071</v>
      </c>
      <c r="AV1704" s="611" t="s">
        <v>4071</v>
      </c>
      <c r="AW1704" s="618">
        <v>46068</v>
      </c>
      <c r="AX1704" s="611" t="s">
        <v>4072</v>
      </c>
      <c r="AY1704" s="618">
        <v>46076</v>
      </c>
      <c r="AZ1704" s="611"/>
      <c r="BA1704" s="665" t="s">
        <v>4073</v>
      </c>
      <c r="BB1704" s="614" t="s">
        <v>995</v>
      </c>
      <c r="BC1704" s="665" t="s">
        <v>4269</v>
      </c>
      <c r="BD1704" s="665" t="s">
        <v>4270</v>
      </c>
      <c r="BE1704" s="1087" t="s">
        <v>4271</v>
      </c>
      <c r="BF1704" s="1854" t="s">
        <v>4246</v>
      </c>
      <c r="BG1704" s="611"/>
      <c r="BH1704" s="639"/>
      <c r="BI1704" s="639"/>
      <c r="BJ1704" s="611"/>
      <c r="BK1704" s="639"/>
      <c r="BL1704" s="786"/>
      <c r="BM1704" s="786"/>
      <c r="BN1704" s="785">
        <v>5810</v>
      </c>
      <c r="BO1704" s="755" t="s">
        <v>2435</v>
      </c>
      <c r="BP1704" s="1051"/>
      <c r="BQ1704" s="1051"/>
      <c r="BR1704" s="1051"/>
      <c r="BS1704" s="1338" t="s">
        <v>3129</v>
      </c>
      <c r="BT1704" s="1337" t="s">
        <v>4272</v>
      </c>
      <c r="BU1704" s="1338" t="s">
        <v>4273</v>
      </c>
      <c r="BV1704" s="1304">
        <v>7552119</v>
      </c>
      <c r="BW1704" s="1302">
        <v>10075521192</v>
      </c>
      <c r="BX1704" s="919" t="s">
        <v>4088</v>
      </c>
      <c r="BY1704" s="920">
        <v>46104</v>
      </c>
      <c r="BZ1704" s="920">
        <v>46142</v>
      </c>
      <c r="CA1704" s="1205"/>
      <c r="CB1704" s="296"/>
      <c r="CC1704" s="296"/>
      <c r="CD1704" s="296"/>
      <c r="CE1704" s="296"/>
      <c r="CF1704" s="296"/>
      <c r="CG1704" s="296"/>
      <c r="CH1704" s="296"/>
      <c r="CI1704" s="296"/>
      <c r="CJ1704" s="296"/>
      <c r="CK1704" s="296"/>
      <c r="CL1704" s="296"/>
      <c r="CM1704" s="296"/>
      <c r="CN1704" s="296"/>
      <c r="CO1704" s="296"/>
      <c r="CP1704" s="296"/>
      <c r="CQ1704" s="296"/>
      <c r="CR1704" s="296"/>
      <c r="CS1704" s="849"/>
      <c r="CT1704" s="971">
        <v>30</v>
      </c>
      <c r="CU1704" s="1224">
        <v>3000</v>
      </c>
      <c r="CV1704" s="896">
        <v>9</v>
      </c>
      <c r="CW1704" s="1224">
        <v>900</v>
      </c>
      <c r="CX1704" s="896">
        <v>9</v>
      </c>
      <c r="CY1704" s="1224">
        <v>900</v>
      </c>
      <c r="CZ1704" s="611"/>
      <c r="DA1704" s="611"/>
      <c r="DB1704" s="611"/>
      <c r="DC1704" s="611">
        <f t="shared" si="1516"/>
        <v>30</v>
      </c>
      <c r="DD1704" s="1357">
        <f t="shared" si="1517"/>
        <v>3000</v>
      </c>
      <c r="DE1704" s="611">
        <v>30</v>
      </c>
      <c r="DF1704" s="1357">
        <f t="shared" si="1498"/>
        <v>3000</v>
      </c>
      <c r="DG1704" s="611">
        <v>30</v>
      </c>
      <c r="DH1704" s="1357">
        <f t="shared" si="1497"/>
        <v>3000</v>
      </c>
      <c r="DI1704" s="611"/>
      <c r="DJ1704" s="665"/>
      <c r="DK1704" s="665"/>
      <c r="DL1704" s="665"/>
      <c r="DM1704" s="665"/>
      <c r="DN1704" s="665"/>
      <c r="DO1704" s="665"/>
      <c r="DP1704" s="665"/>
      <c r="DQ1704" s="665"/>
      <c r="DR1704" s="665"/>
      <c r="DS1704" s="665"/>
      <c r="DT1704" s="611"/>
      <c r="DU1704" s="620">
        <f t="shared" si="1471"/>
        <v>6000</v>
      </c>
      <c r="DV1704" s="621">
        <f t="shared" si="1510"/>
        <v>3900</v>
      </c>
      <c r="DW1704" s="621">
        <f t="shared" si="1511"/>
        <v>3900</v>
      </c>
      <c r="DX1704" s="621">
        <f t="shared" si="1512"/>
        <v>2100</v>
      </c>
      <c r="DY1704" s="621">
        <f t="shared" si="1473"/>
        <v>2100</v>
      </c>
      <c r="DZ1704" s="611"/>
      <c r="EA1704" s="611"/>
      <c r="EB1704" s="611"/>
      <c r="EC1704" s="1897" t="s">
        <v>4274</v>
      </c>
      <c r="ED1704" s="611"/>
    </row>
    <row r="1705" spans="1:164" s="897" customFormat="1" ht="225" hidden="1" x14ac:dyDescent="0.25">
      <c r="A1705" s="1889">
        <v>2026</v>
      </c>
      <c r="B1705" s="1889">
        <v>479</v>
      </c>
      <c r="C1705" s="1889" t="s">
        <v>58</v>
      </c>
      <c r="D1705" s="1889">
        <v>3000654</v>
      </c>
      <c r="E1705" s="1889">
        <v>5005020</v>
      </c>
      <c r="F1705" s="1889" t="s">
        <v>2269</v>
      </c>
      <c r="G1705" s="1889" t="s">
        <v>2270</v>
      </c>
      <c r="H1705" s="1889">
        <v>93</v>
      </c>
      <c r="I1705" s="1890" t="s">
        <v>992</v>
      </c>
      <c r="J1705" s="1891" t="s">
        <v>10</v>
      </c>
      <c r="K1705" s="1891" t="s">
        <v>60</v>
      </c>
      <c r="L1705" s="1889" t="str">
        <f t="shared" si="1513"/>
        <v>2.3</v>
      </c>
      <c r="M1705" s="1892" t="s">
        <v>62</v>
      </c>
      <c r="N1705" s="1892"/>
      <c r="O1705" s="1889" t="s">
        <v>4238</v>
      </c>
      <c r="P1705" s="1889" t="s">
        <v>65</v>
      </c>
      <c r="Q1705" s="1893">
        <v>1</v>
      </c>
      <c r="R1705" s="367">
        <v>3000</v>
      </c>
      <c r="S1705" s="1889"/>
      <c r="T1705" s="1889"/>
      <c r="U1705" s="1889">
        <v>30</v>
      </c>
      <c r="V1705" s="1889">
        <v>30</v>
      </c>
      <c r="W1705" s="368"/>
      <c r="X1705" s="368"/>
      <c r="Y1705" s="368"/>
      <c r="Z1705" s="368"/>
      <c r="AA1705" s="368"/>
      <c r="AB1705" s="368"/>
      <c r="AC1705" s="368"/>
      <c r="AD1705" s="368"/>
      <c r="AE1705" s="367"/>
      <c r="AF1705" s="369">
        <f t="shared" si="1507"/>
        <v>0</v>
      </c>
      <c r="AG1705" s="369">
        <f t="shared" si="1508"/>
        <v>0</v>
      </c>
      <c r="AH1705" s="369">
        <f t="shared" si="1514"/>
        <v>3000</v>
      </c>
      <c r="AI1705" s="369">
        <f t="shared" si="1509"/>
        <v>3000</v>
      </c>
      <c r="AJ1705" s="369">
        <f t="shared" si="1499"/>
        <v>0</v>
      </c>
      <c r="AK1705" s="369">
        <f t="shared" si="1500"/>
        <v>0</v>
      </c>
      <c r="AL1705" s="369">
        <f t="shared" si="1501"/>
        <v>0</v>
      </c>
      <c r="AM1705" s="369">
        <f t="shared" si="1502"/>
        <v>0</v>
      </c>
      <c r="AN1705" s="369">
        <f t="shared" si="1503"/>
        <v>0</v>
      </c>
      <c r="AO1705" s="369">
        <f t="shared" si="1504"/>
        <v>0</v>
      </c>
      <c r="AP1705" s="369">
        <f t="shared" si="1505"/>
        <v>0</v>
      </c>
      <c r="AQ1705" s="369">
        <f t="shared" si="1506"/>
        <v>0</v>
      </c>
      <c r="AR1705" s="369">
        <f t="shared" si="1515"/>
        <v>6000</v>
      </c>
      <c r="AS1705" s="611" t="s">
        <v>1763</v>
      </c>
      <c r="AT1705" s="612"/>
      <c r="AU1705" s="612" t="s">
        <v>4071</v>
      </c>
      <c r="AV1705" s="612" t="s">
        <v>4071</v>
      </c>
      <c r="AW1705" s="632">
        <v>46068</v>
      </c>
      <c r="AX1705" s="612" t="s">
        <v>4072</v>
      </c>
      <c r="AY1705" s="632">
        <v>46076</v>
      </c>
      <c r="AZ1705" s="612"/>
      <c r="BA1705" s="613" t="s">
        <v>4073</v>
      </c>
      <c r="BB1705" s="614" t="s">
        <v>995</v>
      </c>
      <c r="BC1705" s="612" t="s">
        <v>4239</v>
      </c>
      <c r="BD1705" s="612" t="s">
        <v>4240</v>
      </c>
      <c r="BE1705" s="897" t="s">
        <v>3766</v>
      </c>
      <c r="BF1705" s="940">
        <v>46083</v>
      </c>
      <c r="BG1705" s="612"/>
      <c r="BH1705" s="639"/>
      <c r="BI1705" s="1301"/>
      <c r="BJ1705" s="1057"/>
      <c r="BK1705" s="1301">
        <v>5088</v>
      </c>
      <c r="BL1705" s="376"/>
      <c r="BM1705" s="376"/>
      <c r="BN1705" s="687"/>
      <c r="BO1705" s="1021" t="s">
        <v>3719</v>
      </c>
      <c r="BP1705" s="1225"/>
      <c r="BQ1705" s="1225"/>
      <c r="BR1705" s="1225"/>
      <c r="BS1705" s="1803" t="s">
        <v>4275</v>
      </c>
      <c r="BT1705" s="1803" t="s">
        <v>4276</v>
      </c>
      <c r="BU1705" s="1803" t="s">
        <v>4277</v>
      </c>
      <c r="BV1705" s="1412">
        <v>61692422</v>
      </c>
      <c r="BW1705" s="1412">
        <v>10616924228</v>
      </c>
      <c r="BX1705" s="886" t="s">
        <v>4088</v>
      </c>
      <c r="BY1705" s="769">
        <v>46085</v>
      </c>
      <c r="BZ1705" s="1898">
        <v>46142</v>
      </c>
      <c r="CS1705" s="1186"/>
      <c r="CT1705" s="897">
        <v>30</v>
      </c>
      <c r="CU1705" s="946">
        <v>3000</v>
      </c>
      <c r="CV1705" s="897">
        <v>28</v>
      </c>
      <c r="CW1705" s="946">
        <f>(R1705/30*CV1705)*Q1705</f>
        <v>2800</v>
      </c>
      <c r="CX1705" s="897">
        <v>26</v>
      </c>
      <c r="CY1705" s="946">
        <f t="shared" ref="CY1705:CY1711" si="1518">(R1705/30*CX1705)*Q1705</f>
        <v>2600</v>
      </c>
      <c r="CZ1705" s="612"/>
      <c r="DA1705" s="612"/>
      <c r="DB1705" s="612"/>
      <c r="DC1705" s="612">
        <f t="shared" si="1516"/>
        <v>30</v>
      </c>
      <c r="DD1705" s="1158">
        <f t="shared" si="1517"/>
        <v>3000</v>
      </c>
      <c r="DE1705" s="612">
        <v>30</v>
      </c>
      <c r="DF1705" s="1158">
        <f t="shared" si="1498"/>
        <v>3000</v>
      </c>
      <c r="DG1705" s="612">
        <v>30</v>
      </c>
      <c r="DH1705" s="1158">
        <f t="shared" si="1497"/>
        <v>3000</v>
      </c>
      <c r="DI1705" s="612"/>
      <c r="DJ1705" s="613"/>
      <c r="DK1705" s="613"/>
      <c r="DL1705" s="613"/>
      <c r="DM1705" s="613"/>
      <c r="DN1705" s="613"/>
      <c r="DO1705" s="613"/>
      <c r="DP1705" s="613"/>
      <c r="DQ1705" s="613"/>
      <c r="DR1705" s="613"/>
      <c r="DS1705" s="613"/>
      <c r="DT1705" s="612"/>
      <c r="DU1705" s="620">
        <f t="shared" si="1471"/>
        <v>6000</v>
      </c>
      <c r="DV1705" s="621">
        <f t="shared" si="1510"/>
        <v>5800</v>
      </c>
      <c r="DW1705" s="621">
        <f t="shared" si="1511"/>
        <v>5600</v>
      </c>
      <c r="DX1705" s="621">
        <f t="shared" si="1512"/>
        <v>200</v>
      </c>
      <c r="DY1705" s="621">
        <f t="shared" si="1473"/>
        <v>400</v>
      </c>
      <c r="DZ1705" s="612"/>
      <c r="EA1705" s="612"/>
      <c r="EB1705" s="612"/>
      <c r="EC1705" s="612"/>
      <c r="ED1705" s="612"/>
    </row>
    <row r="1706" spans="1:164" s="897" customFormat="1" ht="225" hidden="1" x14ac:dyDescent="0.25">
      <c r="A1706" s="1789">
        <v>2026</v>
      </c>
      <c r="B1706" s="1789">
        <v>479</v>
      </c>
      <c r="C1706" s="1789" t="s">
        <v>58</v>
      </c>
      <c r="D1706" s="1789">
        <v>3000654</v>
      </c>
      <c r="E1706" s="1789">
        <v>5005020</v>
      </c>
      <c r="F1706" s="1789" t="s">
        <v>2269</v>
      </c>
      <c r="G1706" s="1789" t="s">
        <v>2270</v>
      </c>
      <c r="H1706" s="1789">
        <v>93</v>
      </c>
      <c r="I1706" s="1899" t="s">
        <v>992</v>
      </c>
      <c r="J1706" s="1791" t="s">
        <v>10</v>
      </c>
      <c r="K1706" s="1791" t="s">
        <v>60</v>
      </c>
      <c r="L1706" s="1789" t="str">
        <f t="shared" si="1513"/>
        <v>2.3</v>
      </c>
      <c r="M1706" s="1792" t="s">
        <v>62</v>
      </c>
      <c r="N1706" s="1792"/>
      <c r="O1706" s="1789" t="s">
        <v>4238</v>
      </c>
      <c r="P1706" s="1789" t="s">
        <v>65</v>
      </c>
      <c r="Q1706" s="1793">
        <v>1</v>
      </c>
      <c r="R1706" s="437">
        <v>3000</v>
      </c>
      <c r="S1706" s="1789"/>
      <c r="T1706" s="1789"/>
      <c r="U1706" s="1789">
        <v>30</v>
      </c>
      <c r="V1706" s="1789">
        <v>30</v>
      </c>
      <c r="W1706" s="417"/>
      <c r="X1706" s="417"/>
      <c r="Y1706" s="417"/>
      <c r="Z1706" s="417"/>
      <c r="AA1706" s="417"/>
      <c r="AB1706" s="417"/>
      <c r="AC1706" s="417"/>
      <c r="AD1706" s="417"/>
      <c r="AE1706" s="437"/>
      <c r="AF1706" s="438">
        <f t="shared" si="1507"/>
        <v>0</v>
      </c>
      <c r="AG1706" s="438">
        <f t="shared" si="1508"/>
        <v>0</v>
      </c>
      <c r="AH1706" s="438">
        <f t="shared" si="1514"/>
        <v>3000</v>
      </c>
      <c r="AI1706" s="438">
        <f t="shared" si="1509"/>
        <v>3000</v>
      </c>
      <c r="AJ1706" s="438">
        <f t="shared" si="1499"/>
        <v>0</v>
      </c>
      <c r="AK1706" s="438">
        <f t="shared" si="1500"/>
        <v>0</v>
      </c>
      <c r="AL1706" s="438">
        <f t="shared" si="1501"/>
        <v>0</v>
      </c>
      <c r="AM1706" s="438">
        <f t="shared" si="1502"/>
        <v>0</v>
      </c>
      <c r="AN1706" s="438">
        <f t="shared" si="1503"/>
        <v>0</v>
      </c>
      <c r="AO1706" s="438">
        <f t="shared" si="1504"/>
        <v>0</v>
      </c>
      <c r="AP1706" s="438">
        <f t="shared" si="1505"/>
        <v>0</v>
      </c>
      <c r="AQ1706" s="438">
        <f t="shared" si="1506"/>
        <v>0</v>
      </c>
      <c r="AR1706" s="438">
        <f t="shared" si="1515"/>
        <v>6000</v>
      </c>
      <c r="AS1706" s="696" t="s">
        <v>1763</v>
      </c>
      <c r="AT1706" s="880"/>
      <c r="AU1706" s="880" t="s">
        <v>4071</v>
      </c>
      <c r="AV1706" s="880" t="s">
        <v>4071</v>
      </c>
      <c r="AW1706" s="769">
        <v>46068</v>
      </c>
      <c r="AX1706" s="880" t="s">
        <v>4072</v>
      </c>
      <c r="AY1706" s="769">
        <v>46076</v>
      </c>
      <c r="AZ1706" s="880"/>
      <c r="BA1706" s="881" t="s">
        <v>4073</v>
      </c>
      <c r="BB1706" s="841" t="s">
        <v>995</v>
      </c>
      <c r="BC1706" s="880" t="s">
        <v>4239</v>
      </c>
      <c r="BD1706" s="880" t="s">
        <v>4240</v>
      </c>
      <c r="BE1706" s="984" t="s">
        <v>3766</v>
      </c>
      <c r="BF1706" s="997">
        <v>46083</v>
      </c>
      <c r="BG1706" s="880"/>
      <c r="BH1706" s="785"/>
      <c r="BI1706" s="1900"/>
      <c r="BJ1706" s="1294"/>
      <c r="BK1706" s="1900">
        <v>5087</v>
      </c>
      <c r="BL1706" s="376"/>
      <c r="BM1706" s="376"/>
      <c r="BN1706" s="687"/>
      <c r="BO1706" s="1085" t="s">
        <v>3719</v>
      </c>
      <c r="BP1706" s="1225"/>
      <c r="BQ1706" s="1225"/>
      <c r="BR1706" s="1225"/>
      <c r="BS1706" s="1781" t="s">
        <v>1928</v>
      </c>
      <c r="BT1706" s="1781" t="s">
        <v>4278</v>
      </c>
      <c r="BU1706" s="1781" t="s">
        <v>4279</v>
      </c>
      <c r="BV1706" s="1840">
        <v>72865699</v>
      </c>
      <c r="BW1706" s="1841">
        <v>10728656994</v>
      </c>
      <c r="BX1706" s="906" t="s">
        <v>4088</v>
      </c>
      <c r="BY1706" s="940">
        <v>46085</v>
      </c>
      <c r="BZ1706" s="1901">
        <v>46142</v>
      </c>
      <c r="CS1706" s="1157"/>
      <c r="CT1706" s="984">
        <v>30</v>
      </c>
      <c r="CU1706" s="1083">
        <v>3000</v>
      </c>
      <c r="CV1706" s="984">
        <v>28</v>
      </c>
      <c r="CW1706" s="946">
        <f>(R1706/30*CV1706)*Q1706</f>
        <v>2800</v>
      </c>
      <c r="CX1706" s="984">
        <v>26</v>
      </c>
      <c r="CY1706" s="946">
        <f t="shared" si="1518"/>
        <v>2600</v>
      </c>
      <c r="CZ1706" s="880"/>
      <c r="DA1706" s="880"/>
      <c r="DB1706" s="880"/>
      <c r="DC1706" s="880">
        <f t="shared" si="1516"/>
        <v>30</v>
      </c>
      <c r="DD1706" s="1158">
        <f t="shared" si="1517"/>
        <v>3000</v>
      </c>
      <c r="DE1706" s="880">
        <v>30</v>
      </c>
      <c r="DF1706" s="1158">
        <f t="shared" si="1498"/>
        <v>3000</v>
      </c>
      <c r="DG1706" s="880">
        <v>30</v>
      </c>
      <c r="DH1706" s="1158">
        <f t="shared" si="1497"/>
        <v>3000</v>
      </c>
      <c r="DI1706" s="880"/>
      <c r="DJ1706" s="881"/>
      <c r="DK1706" s="881"/>
      <c r="DL1706" s="881"/>
      <c r="DM1706" s="881"/>
      <c r="DN1706" s="881"/>
      <c r="DO1706" s="881"/>
      <c r="DP1706" s="881"/>
      <c r="DQ1706" s="881"/>
      <c r="DR1706" s="881"/>
      <c r="DS1706" s="881"/>
      <c r="DT1706" s="880"/>
      <c r="DU1706" s="620">
        <f t="shared" si="1471"/>
        <v>6000</v>
      </c>
      <c r="DV1706" s="621">
        <f t="shared" si="1510"/>
        <v>5800</v>
      </c>
      <c r="DW1706" s="621">
        <f t="shared" si="1511"/>
        <v>5600</v>
      </c>
      <c r="DX1706" s="621">
        <f t="shared" si="1512"/>
        <v>200</v>
      </c>
      <c r="DY1706" s="621">
        <f t="shared" si="1473"/>
        <v>400</v>
      </c>
      <c r="DZ1706" s="880"/>
      <c r="EA1706" s="880"/>
      <c r="EB1706" s="880"/>
      <c r="EC1706" s="880"/>
      <c r="ED1706" s="880"/>
      <c r="EE1706" s="984"/>
      <c r="EF1706" s="984"/>
      <c r="EG1706" s="984"/>
      <c r="EH1706" s="984"/>
      <c r="EI1706" s="984"/>
      <c r="EJ1706" s="984"/>
      <c r="EK1706" s="984"/>
      <c r="EL1706" s="984"/>
      <c r="EM1706" s="984"/>
      <c r="EN1706" s="984"/>
      <c r="EO1706" s="984"/>
      <c r="EP1706" s="984"/>
      <c r="EQ1706" s="984"/>
      <c r="ER1706" s="984"/>
      <c r="ES1706" s="984"/>
      <c r="ET1706" s="984"/>
      <c r="EU1706" s="984"/>
      <c r="EV1706" s="984"/>
      <c r="EW1706" s="984"/>
      <c r="EX1706" s="984"/>
      <c r="EY1706" s="984"/>
      <c r="EZ1706" s="984"/>
      <c r="FA1706" s="984"/>
      <c r="FB1706" s="984"/>
      <c r="FC1706" s="984"/>
      <c r="FD1706" s="984"/>
      <c r="FE1706" s="984"/>
      <c r="FF1706" s="984"/>
      <c r="FG1706" s="984"/>
      <c r="FH1706" s="984"/>
    </row>
    <row r="1707" spans="1:164" s="897" customFormat="1" ht="225" hidden="1" x14ac:dyDescent="0.25">
      <c r="A1707" s="1783">
        <v>2026</v>
      </c>
      <c r="B1707" s="1783">
        <v>479</v>
      </c>
      <c r="C1707" s="1783" t="s">
        <v>58</v>
      </c>
      <c r="D1707" s="1783">
        <v>3000654</v>
      </c>
      <c r="E1707" s="1783">
        <v>5005020</v>
      </c>
      <c r="F1707" s="1783" t="s">
        <v>2269</v>
      </c>
      <c r="G1707" s="1783" t="s">
        <v>2270</v>
      </c>
      <c r="H1707" s="1783">
        <v>93</v>
      </c>
      <c r="I1707" s="1887" t="s">
        <v>992</v>
      </c>
      <c r="J1707" s="1785" t="s">
        <v>10</v>
      </c>
      <c r="K1707" s="1785" t="s">
        <v>60</v>
      </c>
      <c r="L1707" s="1783" t="str">
        <f t="shared" si="1513"/>
        <v>2.3</v>
      </c>
      <c r="M1707" s="1786" t="s">
        <v>62</v>
      </c>
      <c r="N1707" s="1786"/>
      <c r="O1707" s="1783" t="s">
        <v>4238</v>
      </c>
      <c r="P1707" s="1783" t="s">
        <v>65</v>
      </c>
      <c r="Q1707" s="1888">
        <v>1</v>
      </c>
      <c r="R1707" s="435">
        <v>3000</v>
      </c>
      <c r="S1707" s="1783"/>
      <c r="T1707" s="1783"/>
      <c r="U1707" s="1783">
        <v>30</v>
      </c>
      <c r="V1707" s="1783">
        <v>30</v>
      </c>
      <c r="W1707" s="420"/>
      <c r="X1707" s="420"/>
      <c r="Y1707" s="420"/>
      <c r="Z1707" s="420"/>
      <c r="AA1707" s="420"/>
      <c r="AB1707" s="420"/>
      <c r="AC1707" s="420"/>
      <c r="AD1707" s="420"/>
      <c r="AE1707" s="435"/>
      <c r="AF1707" s="436">
        <f t="shared" si="1507"/>
        <v>0</v>
      </c>
      <c r="AG1707" s="436">
        <f t="shared" si="1508"/>
        <v>0</v>
      </c>
      <c r="AH1707" s="436">
        <f t="shared" si="1514"/>
        <v>3000</v>
      </c>
      <c r="AI1707" s="436">
        <f t="shared" si="1509"/>
        <v>3000</v>
      </c>
      <c r="AJ1707" s="436">
        <f t="shared" si="1499"/>
        <v>0</v>
      </c>
      <c r="AK1707" s="436">
        <f t="shared" si="1500"/>
        <v>0</v>
      </c>
      <c r="AL1707" s="436">
        <f t="shared" si="1501"/>
        <v>0</v>
      </c>
      <c r="AM1707" s="436">
        <f t="shared" si="1502"/>
        <v>0</v>
      </c>
      <c r="AN1707" s="436">
        <f t="shared" si="1503"/>
        <v>0</v>
      </c>
      <c r="AO1707" s="436">
        <f t="shared" si="1504"/>
        <v>0</v>
      </c>
      <c r="AP1707" s="436">
        <f t="shared" si="1505"/>
        <v>0</v>
      </c>
      <c r="AQ1707" s="436">
        <f t="shared" si="1506"/>
        <v>0</v>
      </c>
      <c r="AR1707" s="436">
        <f t="shared" si="1515"/>
        <v>6000</v>
      </c>
      <c r="AS1707" s="849" t="s">
        <v>1763</v>
      </c>
      <c r="AT1707" s="675"/>
      <c r="AU1707" s="675" t="s">
        <v>4071</v>
      </c>
      <c r="AV1707" s="675" t="s">
        <v>4071</v>
      </c>
      <c r="AW1707" s="1165">
        <v>46068</v>
      </c>
      <c r="AX1707" s="675" t="s">
        <v>4072</v>
      </c>
      <c r="AY1707" s="1165">
        <v>46076</v>
      </c>
      <c r="AZ1707" s="675"/>
      <c r="BA1707" s="916" t="s">
        <v>4073</v>
      </c>
      <c r="BB1707" s="662" t="s">
        <v>995</v>
      </c>
      <c r="BC1707" s="675" t="s">
        <v>4239</v>
      </c>
      <c r="BD1707" s="675" t="s">
        <v>4240</v>
      </c>
      <c r="BE1707" s="972" t="s">
        <v>3766</v>
      </c>
      <c r="BF1707" s="1008">
        <v>46083</v>
      </c>
      <c r="BG1707" s="675"/>
      <c r="BH1707" s="847"/>
      <c r="BI1707" s="1060"/>
      <c r="BJ1707" s="1312"/>
      <c r="BK1707" s="1060">
        <v>5084</v>
      </c>
      <c r="BL1707" s="376"/>
      <c r="BM1707" s="376"/>
      <c r="BN1707" s="687"/>
      <c r="BO1707" s="1085" t="s">
        <v>3719</v>
      </c>
      <c r="BP1707" s="1225"/>
      <c r="BQ1707" s="1225"/>
      <c r="BR1707" s="1225"/>
      <c r="BS1707" s="1781" t="s">
        <v>4280</v>
      </c>
      <c r="BT1707" s="1781" t="s">
        <v>1643</v>
      </c>
      <c r="BU1707" s="1781" t="s">
        <v>4281</v>
      </c>
      <c r="BV1707" s="1842">
        <v>46980683</v>
      </c>
      <c r="BW1707" s="1843">
        <v>10469806834</v>
      </c>
      <c r="BX1707" s="906" t="s">
        <v>4088</v>
      </c>
      <c r="BY1707" s="940">
        <v>46085</v>
      </c>
      <c r="BZ1707" s="1901">
        <v>46142</v>
      </c>
      <c r="CS1707" s="1171"/>
      <c r="CT1707" s="972">
        <v>30</v>
      </c>
      <c r="CU1707" s="1043">
        <v>3000</v>
      </c>
      <c r="CV1707" s="972">
        <v>28</v>
      </c>
      <c r="CW1707" s="946">
        <f>(R1707/30*CV1707)*Q1707</f>
        <v>2800</v>
      </c>
      <c r="CX1707" s="972">
        <v>26</v>
      </c>
      <c r="CY1707" s="946">
        <f t="shared" si="1518"/>
        <v>2600</v>
      </c>
      <c r="CZ1707" s="675"/>
      <c r="DA1707" s="675"/>
      <c r="DB1707" s="675"/>
      <c r="DC1707" s="675">
        <f t="shared" si="1516"/>
        <v>30</v>
      </c>
      <c r="DD1707" s="996">
        <f t="shared" si="1517"/>
        <v>3000</v>
      </c>
      <c r="DE1707" s="675">
        <v>30</v>
      </c>
      <c r="DF1707" s="996">
        <f t="shared" si="1498"/>
        <v>3000</v>
      </c>
      <c r="DG1707" s="675">
        <v>30</v>
      </c>
      <c r="DH1707" s="996">
        <f t="shared" si="1497"/>
        <v>3000</v>
      </c>
      <c r="DI1707" s="675"/>
      <c r="DJ1707" s="916"/>
      <c r="DK1707" s="916"/>
      <c r="DL1707" s="916"/>
      <c r="DM1707" s="916"/>
      <c r="DN1707" s="916"/>
      <c r="DO1707" s="916"/>
      <c r="DP1707" s="916"/>
      <c r="DQ1707" s="916"/>
      <c r="DR1707" s="916"/>
      <c r="DS1707" s="916"/>
      <c r="DT1707" s="675"/>
      <c r="DU1707" s="620">
        <f t="shared" si="1471"/>
        <v>6000</v>
      </c>
      <c r="DV1707" s="621">
        <f t="shared" si="1510"/>
        <v>5800</v>
      </c>
      <c r="DW1707" s="621">
        <f t="shared" si="1511"/>
        <v>5600</v>
      </c>
      <c r="DX1707" s="621">
        <f t="shared" si="1512"/>
        <v>200</v>
      </c>
      <c r="DY1707" s="621">
        <f t="shared" si="1473"/>
        <v>400</v>
      </c>
      <c r="DZ1707" s="675"/>
      <c r="EA1707" s="675"/>
      <c r="EB1707" s="675"/>
      <c r="EC1707" s="675"/>
      <c r="ED1707" s="675"/>
      <c r="EE1707" s="972"/>
      <c r="EF1707" s="972"/>
      <c r="EG1707" s="972"/>
      <c r="EH1707" s="972"/>
      <c r="EI1707" s="972"/>
      <c r="EJ1707" s="972"/>
      <c r="EK1707" s="972"/>
      <c r="EL1707" s="972"/>
      <c r="EM1707" s="972"/>
      <c r="EN1707" s="972"/>
      <c r="EO1707" s="972"/>
      <c r="EP1707" s="972"/>
      <c r="EQ1707" s="972"/>
      <c r="ER1707" s="972"/>
      <c r="ES1707" s="972"/>
      <c r="ET1707" s="972"/>
      <c r="EU1707" s="972"/>
      <c r="EV1707" s="972"/>
      <c r="EW1707" s="972"/>
      <c r="EX1707" s="972"/>
      <c r="EY1707" s="972"/>
      <c r="EZ1707" s="972"/>
      <c r="FA1707" s="972"/>
      <c r="FB1707" s="972"/>
      <c r="FC1707" s="972"/>
      <c r="FD1707" s="972"/>
      <c r="FE1707" s="972"/>
      <c r="FF1707" s="972"/>
      <c r="FG1707" s="972"/>
      <c r="FH1707" s="972"/>
    </row>
    <row r="1708" spans="1:164" s="897" customFormat="1" ht="225" hidden="1" x14ac:dyDescent="0.25">
      <c r="A1708" s="1889">
        <v>2026</v>
      </c>
      <c r="B1708" s="1889">
        <v>479</v>
      </c>
      <c r="C1708" s="1889" t="s">
        <v>58</v>
      </c>
      <c r="D1708" s="1889">
        <v>3000654</v>
      </c>
      <c r="E1708" s="1889">
        <v>5005020</v>
      </c>
      <c r="F1708" s="1889" t="s">
        <v>2269</v>
      </c>
      <c r="G1708" s="1889" t="s">
        <v>2270</v>
      </c>
      <c r="H1708" s="1889">
        <v>93</v>
      </c>
      <c r="I1708" s="1890" t="s">
        <v>992</v>
      </c>
      <c r="J1708" s="1891" t="s">
        <v>10</v>
      </c>
      <c r="K1708" s="1891" t="s">
        <v>60</v>
      </c>
      <c r="L1708" s="1889" t="str">
        <f t="shared" si="1513"/>
        <v>2.3</v>
      </c>
      <c r="M1708" s="1892" t="s">
        <v>62</v>
      </c>
      <c r="N1708" s="1892"/>
      <c r="O1708" s="1889" t="s">
        <v>4238</v>
      </c>
      <c r="P1708" s="1889" t="s">
        <v>65</v>
      </c>
      <c r="Q1708" s="1893">
        <v>1</v>
      </c>
      <c r="R1708" s="367">
        <v>3000</v>
      </c>
      <c r="S1708" s="1889"/>
      <c r="T1708" s="1889"/>
      <c r="U1708" s="1889">
        <v>30</v>
      </c>
      <c r="V1708" s="1889">
        <v>30</v>
      </c>
      <c r="W1708" s="368"/>
      <c r="X1708" s="368"/>
      <c r="Y1708" s="368"/>
      <c r="Z1708" s="368"/>
      <c r="AA1708" s="368"/>
      <c r="AB1708" s="368"/>
      <c r="AC1708" s="368"/>
      <c r="AD1708" s="368"/>
      <c r="AE1708" s="367"/>
      <c r="AF1708" s="369">
        <f t="shared" si="1507"/>
        <v>0</v>
      </c>
      <c r="AG1708" s="369">
        <f t="shared" si="1508"/>
        <v>0</v>
      </c>
      <c r="AH1708" s="369">
        <f t="shared" si="1514"/>
        <v>3000</v>
      </c>
      <c r="AI1708" s="369">
        <f t="shared" si="1509"/>
        <v>3000</v>
      </c>
      <c r="AJ1708" s="369">
        <f t="shared" si="1499"/>
        <v>0</v>
      </c>
      <c r="AK1708" s="369">
        <f t="shared" si="1500"/>
        <v>0</v>
      </c>
      <c r="AL1708" s="369">
        <f t="shared" si="1501"/>
        <v>0</v>
      </c>
      <c r="AM1708" s="369">
        <f t="shared" si="1502"/>
        <v>0</v>
      </c>
      <c r="AN1708" s="369">
        <f t="shared" si="1503"/>
        <v>0</v>
      </c>
      <c r="AO1708" s="369">
        <f t="shared" si="1504"/>
        <v>0</v>
      </c>
      <c r="AP1708" s="369">
        <f t="shared" si="1505"/>
        <v>0</v>
      </c>
      <c r="AQ1708" s="369">
        <f t="shared" si="1506"/>
        <v>0</v>
      </c>
      <c r="AR1708" s="369">
        <f t="shared" si="1515"/>
        <v>6000</v>
      </c>
      <c r="AS1708" s="611" t="s">
        <v>1763</v>
      </c>
      <c r="AT1708" s="612"/>
      <c r="AU1708" s="612" t="s">
        <v>4071</v>
      </c>
      <c r="AV1708" s="612" t="s">
        <v>4071</v>
      </c>
      <c r="AW1708" s="632">
        <v>46068</v>
      </c>
      <c r="AX1708" s="612" t="s">
        <v>4072</v>
      </c>
      <c r="AY1708" s="632">
        <v>46076</v>
      </c>
      <c r="AZ1708" s="612"/>
      <c r="BA1708" s="613" t="s">
        <v>4073</v>
      </c>
      <c r="BB1708" s="614" t="s">
        <v>995</v>
      </c>
      <c r="BC1708" s="612" t="s">
        <v>4239</v>
      </c>
      <c r="BD1708" s="612" t="s">
        <v>4240</v>
      </c>
      <c r="BE1708" s="897" t="s">
        <v>3766</v>
      </c>
      <c r="BF1708" s="940">
        <v>46083</v>
      </c>
      <c r="BG1708" s="612"/>
      <c r="BH1708" s="639"/>
      <c r="BI1708" s="1301"/>
      <c r="BJ1708" s="1057"/>
      <c r="BK1708" s="1301">
        <v>5081</v>
      </c>
      <c r="BL1708" s="376"/>
      <c r="BM1708" s="376"/>
      <c r="BN1708" s="687"/>
      <c r="BO1708" s="1021" t="s">
        <v>3719</v>
      </c>
      <c r="BP1708" s="1225"/>
      <c r="BQ1708" s="1225"/>
      <c r="BR1708" s="1225"/>
      <c r="BS1708" s="1787" t="s">
        <v>1062</v>
      </c>
      <c r="BT1708" s="1787" t="s">
        <v>4282</v>
      </c>
      <c r="BU1708" s="1787" t="s">
        <v>4283</v>
      </c>
      <c r="BV1708" s="1412">
        <v>47199151</v>
      </c>
      <c r="BW1708" s="1412">
        <v>10471991517</v>
      </c>
      <c r="BX1708" s="919" t="s">
        <v>4088</v>
      </c>
      <c r="BY1708" s="1165">
        <v>46085</v>
      </c>
      <c r="BZ1708" s="1902">
        <v>46142</v>
      </c>
      <c r="CS1708" s="1186"/>
      <c r="CT1708" s="897">
        <v>30</v>
      </c>
      <c r="CU1708" s="946">
        <v>3000</v>
      </c>
      <c r="CV1708" s="897">
        <v>28</v>
      </c>
      <c r="CW1708" s="946">
        <f>(R1708/30*CV1708)*Q1708</f>
        <v>2800</v>
      </c>
      <c r="CX1708" s="897">
        <v>26</v>
      </c>
      <c r="CY1708" s="946">
        <f t="shared" si="1518"/>
        <v>2600</v>
      </c>
      <c r="CZ1708" s="612"/>
      <c r="DA1708" s="612"/>
      <c r="DB1708" s="612"/>
      <c r="DC1708" s="612">
        <f t="shared" si="1516"/>
        <v>30</v>
      </c>
      <c r="DD1708" s="1158">
        <f t="shared" si="1517"/>
        <v>3000</v>
      </c>
      <c r="DE1708" s="612">
        <v>30</v>
      </c>
      <c r="DF1708" s="1158">
        <f t="shared" si="1498"/>
        <v>3000</v>
      </c>
      <c r="DG1708" s="612">
        <v>30</v>
      </c>
      <c r="DH1708" s="1158">
        <f t="shared" si="1497"/>
        <v>3000</v>
      </c>
      <c r="DI1708" s="612"/>
      <c r="DJ1708" s="613"/>
      <c r="DK1708" s="613"/>
      <c r="DL1708" s="613"/>
      <c r="DM1708" s="613"/>
      <c r="DN1708" s="613"/>
      <c r="DO1708" s="613"/>
      <c r="DP1708" s="613"/>
      <c r="DQ1708" s="613"/>
      <c r="DR1708" s="613"/>
      <c r="DS1708" s="613"/>
      <c r="DT1708" s="612"/>
      <c r="DU1708" s="620">
        <f t="shared" si="1471"/>
        <v>6000</v>
      </c>
      <c r="DV1708" s="621">
        <f t="shared" si="1510"/>
        <v>5800</v>
      </c>
      <c r="DW1708" s="621">
        <f t="shared" si="1511"/>
        <v>5600</v>
      </c>
      <c r="DX1708" s="621">
        <f t="shared" si="1512"/>
        <v>200</v>
      </c>
      <c r="DY1708" s="621">
        <f t="shared" si="1473"/>
        <v>400</v>
      </c>
      <c r="DZ1708" s="612"/>
      <c r="EA1708" s="612"/>
      <c r="EB1708" s="612"/>
      <c r="EC1708" s="612"/>
      <c r="ED1708" s="612"/>
    </row>
    <row r="1709" spans="1:164" s="897" customFormat="1" ht="225" hidden="1" x14ac:dyDescent="0.25">
      <c r="A1709" s="1889">
        <v>2026</v>
      </c>
      <c r="B1709" s="1889">
        <v>479</v>
      </c>
      <c r="C1709" s="1889" t="s">
        <v>58</v>
      </c>
      <c r="D1709" s="1889">
        <v>3000654</v>
      </c>
      <c r="E1709" s="1889">
        <v>5005020</v>
      </c>
      <c r="F1709" s="1889" t="s">
        <v>2269</v>
      </c>
      <c r="G1709" s="1889" t="s">
        <v>2270</v>
      </c>
      <c r="H1709" s="1889">
        <v>93</v>
      </c>
      <c r="I1709" s="1890" t="s">
        <v>992</v>
      </c>
      <c r="J1709" s="1891" t="s">
        <v>10</v>
      </c>
      <c r="K1709" s="1891" t="s">
        <v>60</v>
      </c>
      <c r="L1709" s="1889" t="str">
        <f t="shared" si="1513"/>
        <v>2.3</v>
      </c>
      <c r="M1709" s="1892" t="s">
        <v>62</v>
      </c>
      <c r="N1709" s="1892"/>
      <c r="O1709" s="1889" t="s">
        <v>4238</v>
      </c>
      <c r="P1709" s="1889" t="s">
        <v>65</v>
      </c>
      <c r="Q1709" s="1893">
        <v>1</v>
      </c>
      <c r="R1709" s="367">
        <v>3000</v>
      </c>
      <c r="S1709" s="1889"/>
      <c r="T1709" s="1889"/>
      <c r="U1709" s="1889">
        <v>30</v>
      </c>
      <c r="V1709" s="1889">
        <v>30</v>
      </c>
      <c r="W1709" s="368"/>
      <c r="X1709" s="368"/>
      <c r="Y1709" s="368"/>
      <c r="Z1709" s="368"/>
      <c r="AA1709" s="368"/>
      <c r="AB1709" s="368"/>
      <c r="AC1709" s="368"/>
      <c r="AD1709" s="368"/>
      <c r="AE1709" s="367"/>
      <c r="AF1709" s="369">
        <f t="shared" si="1507"/>
        <v>0</v>
      </c>
      <c r="AG1709" s="369">
        <f t="shared" si="1508"/>
        <v>0</v>
      </c>
      <c r="AH1709" s="369">
        <f t="shared" si="1514"/>
        <v>3000</v>
      </c>
      <c r="AI1709" s="369">
        <f t="shared" si="1509"/>
        <v>3000</v>
      </c>
      <c r="AJ1709" s="369">
        <f t="shared" si="1499"/>
        <v>0</v>
      </c>
      <c r="AK1709" s="369">
        <f t="shared" si="1500"/>
        <v>0</v>
      </c>
      <c r="AL1709" s="369">
        <f t="shared" si="1501"/>
        <v>0</v>
      </c>
      <c r="AM1709" s="369">
        <f t="shared" si="1502"/>
        <v>0</v>
      </c>
      <c r="AN1709" s="369">
        <f t="shared" si="1503"/>
        <v>0</v>
      </c>
      <c r="AO1709" s="369">
        <f t="shared" si="1504"/>
        <v>0</v>
      </c>
      <c r="AP1709" s="369">
        <f t="shared" si="1505"/>
        <v>0</v>
      </c>
      <c r="AQ1709" s="369">
        <f t="shared" si="1506"/>
        <v>0</v>
      </c>
      <c r="AR1709" s="369">
        <f t="shared" si="1515"/>
        <v>6000</v>
      </c>
      <c r="AS1709" s="611" t="s">
        <v>1763</v>
      </c>
      <c r="AT1709" s="612"/>
      <c r="AU1709" s="612" t="s">
        <v>4071</v>
      </c>
      <c r="AV1709" s="612" t="s">
        <v>4071</v>
      </c>
      <c r="AW1709" s="632">
        <v>46068</v>
      </c>
      <c r="AX1709" s="612" t="s">
        <v>4072</v>
      </c>
      <c r="AY1709" s="632">
        <v>46076</v>
      </c>
      <c r="AZ1709" s="612"/>
      <c r="BA1709" s="613" t="s">
        <v>4073</v>
      </c>
      <c r="BB1709" s="614" t="s">
        <v>995</v>
      </c>
      <c r="BC1709" s="612" t="s">
        <v>4239</v>
      </c>
      <c r="BD1709" s="612" t="s">
        <v>4240</v>
      </c>
      <c r="BE1709" s="897" t="s">
        <v>3766</v>
      </c>
      <c r="BF1709" s="940">
        <v>46083</v>
      </c>
      <c r="BG1709" s="612"/>
      <c r="BH1709" s="639"/>
      <c r="BI1709" s="1301"/>
      <c r="BJ1709" s="1057"/>
      <c r="BK1709" s="1301">
        <v>5082</v>
      </c>
      <c r="BL1709" s="376"/>
      <c r="BM1709" s="376"/>
      <c r="BN1709" s="687"/>
      <c r="BO1709" s="1021" t="s">
        <v>3719</v>
      </c>
      <c r="BP1709" s="1225"/>
      <c r="BQ1709" s="1225"/>
      <c r="BR1709" s="1225"/>
      <c r="BS1709" s="1781" t="s">
        <v>1278</v>
      </c>
      <c r="BT1709" s="1781" t="s">
        <v>2850</v>
      </c>
      <c r="BU1709" s="1781" t="s">
        <v>4284</v>
      </c>
      <c r="BV1709" s="1412">
        <v>72704973</v>
      </c>
      <c r="BW1709" s="1412">
        <v>10727049733</v>
      </c>
      <c r="BX1709" s="617" t="s">
        <v>4088</v>
      </c>
      <c r="BY1709" s="632">
        <v>46085</v>
      </c>
      <c r="BZ1709" s="1903">
        <v>46142</v>
      </c>
      <c r="CS1709" s="1186"/>
      <c r="CT1709" s="897">
        <v>30</v>
      </c>
      <c r="CU1709" s="946">
        <v>3000</v>
      </c>
      <c r="CV1709" s="897">
        <v>28</v>
      </c>
      <c r="CW1709" s="946">
        <v>2800</v>
      </c>
      <c r="CX1709" s="897">
        <v>26</v>
      </c>
      <c r="CY1709" s="946">
        <f t="shared" si="1518"/>
        <v>2600</v>
      </c>
      <c r="CZ1709" s="612"/>
      <c r="DA1709" s="612"/>
      <c r="DB1709" s="612"/>
      <c r="DC1709" s="612">
        <f t="shared" si="1516"/>
        <v>30</v>
      </c>
      <c r="DD1709" s="1158">
        <f t="shared" si="1517"/>
        <v>3000</v>
      </c>
      <c r="DE1709" s="612">
        <v>30</v>
      </c>
      <c r="DF1709" s="1158">
        <f t="shared" si="1498"/>
        <v>3000</v>
      </c>
      <c r="DG1709" s="612">
        <v>30</v>
      </c>
      <c r="DH1709" s="1158">
        <f t="shared" si="1497"/>
        <v>3000</v>
      </c>
      <c r="DI1709" s="612"/>
      <c r="DJ1709" s="613"/>
      <c r="DK1709" s="613"/>
      <c r="DL1709" s="613"/>
      <c r="DM1709" s="613"/>
      <c r="DN1709" s="613"/>
      <c r="DO1709" s="613"/>
      <c r="DP1709" s="613"/>
      <c r="DQ1709" s="613"/>
      <c r="DR1709" s="613"/>
      <c r="DS1709" s="613"/>
      <c r="DT1709" s="612"/>
      <c r="DU1709" s="620">
        <f t="shared" si="1471"/>
        <v>6000</v>
      </c>
      <c r="DV1709" s="621">
        <f t="shared" si="1510"/>
        <v>5800</v>
      </c>
      <c r="DW1709" s="621">
        <f t="shared" si="1511"/>
        <v>5600</v>
      </c>
      <c r="DX1709" s="621">
        <f t="shared" si="1512"/>
        <v>200</v>
      </c>
      <c r="DY1709" s="621">
        <f t="shared" si="1473"/>
        <v>400</v>
      </c>
      <c r="DZ1709" s="612"/>
      <c r="EA1709" s="612"/>
      <c r="EB1709" s="612"/>
      <c r="EC1709" s="612"/>
      <c r="ED1709" s="612"/>
    </row>
    <row r="1710" spans="1:164" s="897" customFormat="1" ht="225" hidden="1" x14ac:dyDescent="0.25">
      <c r="A1710" s="1889">
        <v>2026</v>
      </c>
      <c r="B1710" s="1889">
        <v>479</v>
      </c>
      <c r="C1710" s="1889" t="s">
        <v>58</v>
      </c>
      <c r="D1710" s="1889">
        <v>3000654</v>
      </c>
      <c r="E1710" s="1889">
        <v>5005020</v>
      </c>
      <c r="F1710" s="1889" t="s">
        <v>2269</v>
      </c>
      <c r="G1710" s="1889" t="s">
        <v>2270</v>
      </c>
      <c r="H1710" s="1889">
        <v>93</v>
      </c>
      <c r="I1710" s="1890" t="s">
        <v>992</v>
      </c>
      <c r="J1710" s="1891" t="s">
        <v>10</v>
      </c>
      <c r="K1710" s="1891" t="s">
        <v>60</v>
      </c>
      <c r="L1710" s="1889" t="str">
        <f t="shared" si="1513"/>
        <v>2.3</v>
      </c>
      <c r="M1710" s="1892" t="s">
        <v>62</v>
      </c>
      <c r="N1710" s="1892"/>
      <c r="O1710" s="1889" t="s">
        <v>4238</v>
      </c>
      <c r="P1710" s="1889" t="s">
        <v>65</v>
      </c>
      <c r="Q1710" s="1893">
        <v>1</v>
      </c>
      <c r="R1710" s="367">
        <v>3000</v>
      </c>
      <c r="S1710" s="1889"/>
      <c r="T1710" s="1889"/>
      <c r="U1710" s="1889">
        <v>30</v>
      </c>
      <c r="V1710" s="1889">
        <v>30</v>
      </c>
      <c r="W1710" s="368"/>
      <c r="X1710" s="368"/>
      <c r="Y1710" s="368"/>
      <c r="Z1710" s="368"/>
      <c r="AA1710" s="368"/>
      <c r="AB1710" s="368"/>
      <c r="AC1710" s="368"/>
      <c r="AD1710" s="368"/>
      <c r="AE1710" s="367"/>
      <c r="AF1710" s="369">
        <f t="shared" si="1507"/>
        <v>0</v>
      </c>
      <c r="AG1710" s="369">
        <f t="shared" si="1508"/>
        <v>0</v>
      </c>
      <c r="AH1710" s="369">
        <f t="shared" si="1514"/>
        <v>3000</v>
      </c>
      <c r="AI1710" s="369">
        <f t="shared" si="1509"/>
        <v>3000</v>
      </c>
      <c r="AJ1710" s="369">
        <f t="shared" si="1499"/>
        <v>0</v>
      </c>
      <c r="AK1710" s="369">
        <f t="shared" si="1500"/>
        <v>0</v>
      </c>
      <c r="AL1710" s="369">
        <f t="shared" si="1501"/>
        <v>0</v>
      </c>
      <c r="AM1710" s="369">
        <f t="shared" si="1502"/>
        <v>0</v>
      </c>
      <c r="AN1710" s="369">
        <f t="shared" si="1503"/>
        <v>0</v>
      </c>
      <c r="AO1710" s="369">
        <f t="shared" si="1504"/>
        <v>0</v>
      </c>
      <c r="AP1710" s="369">
        <f t="shared" si="1505"/>
        <v>0</v>
      </c>
      <c r="AQ1710" s="369">
        <f t="shared" si="1506"/>
        <v>0</v>
      </c>
      <c r="AR1710" s="369">
        <f t="shared" si="1515"/>
        <v>6000</v>
      </c>
      <c r="AS1710" s="611" t="s">
        <v>1763</v>
      </c>
      <c r="AT1710" s="612"/>
      <c r="AU1710" s="612" t="s">
        <v>4071</v>
      </c>
      <c r="AV1710" s="612" t="s">
        <v>4071</v>
      </c>
      <c r="AW1710" s="632">
        <v>46068</v>
      </c>
      <c r="AX1710" s="612" t="s">
        <v>4072</v>
      </c>
      <c r="AY1710" s="632">
        <v>46076</v>
      </c>
      <c r="AZ1710" s="612"/>
      <c r="BA1710" s="613" t="s">
        <v>4073</v>
      </c>
      <c r="BB1710" s="614" t="s">
        <v>995</v>
      </c>
      <c r="BC1710" s="612" t="s">
        <v>4239</v>
      </c>
      <c r="BD1710" s="612" t="s">
        <v>4240</v>
      </c>
      <c r="BE1710" s="897" t="s">
        <v>3766</v>
      </c>
      <c r="BF1710" s="940">
        <v>46083</v>
      </c>
      <c r="BG1710" s="612"/>
      <c r="BH1710" s="639"/>
      <c r="BI1710" s="639"/>
      <c r="BJ1710" s="611"/>
      <c r="BK1710" s="639">
        <v>5080</v>
      </c>
      <c r="BL1710" s="847"/>
      <c r="BM1710" s="847"/>
      <c r="BN1710" s="847"/>
      <c r="BO1710" s="1021" t="s">
        <v>3719</v>
      </c>
      <c r="BP1710" s="1225"/>
      <c r="BQ1710" s="1225"/>
      <c r="BR1710" s="1225"/>
      <c r="BS1710" s="1781" t="s">
        <v>2649</v>
      </c>
      <c r="BT1710" s="1781" t="s">
        <v>4285</v>
      </c>
      <c r="BU1710" s="1781" t="s">
        <v>4286</v>
      </c>
      <c r="BV1710" s="1412">
        <v>15451467</v>
      </c>
      <c r="BW1710" s="1412">
        <v>10154514673</v>
      </c>
      <c r="BX1710" s="617" t="s">
        <v>4088</v>
      </c>
      <c r="BY1710" s="632">
        <v>46085</v>
      </c>
      <c r="BZ1710" s="1903">
        <v>46142</v>
      </c>
      <c r="CS1710" s="1186"/>
      <c r="CT1710" s="897">
        <v>30</v>
      </c>
      <c r="CU1710" s="946">
        <v>3000</v>
      </c>
      <c r="CV1710" s="897">
        <v>28</v>
      </c>
      <c r="CW1710" s="946">
        <v>2800</v>
      </c>
      <c r="CX1710" s="897">
        <v>26</v>
      </c>
      <c r="CY1710" s="946">
        <f t="shared" si="1518"/>
        <v>2600</v>
      </c>
      <c r="CZ1710" s="612"/>
      <c r="DA1710" s="612"/>
      <c r="DB1710" s="612"/>
      <c r="DC1710" s="612">
        <f t="shared" si="1516"/>
        <v>30</v>
      </c>
      <c r="DD1710" s="1158">
        <f t="shared" si="1517"/>
        <v>3000</v>
      </c>
      <c r="DE1710" s="612">
        <v>30</v>
      </c>
      <c r="DF1710" s="1158">
        <f t="shared" si="1498"/>
        <v>3000</v>
      </c>
      <c r="DG1710" s="612">
        <v>30</v>
      </c>
      <c r="DH1710" s="1158">
        <f t="shared" si="1497"/>
        <v>3000</v>
      </c>
      <c r="DI1710" s="612"/>
      <c r="DJ1710" s="613"/>
      <c r="DK1710" s="613"/>
      <c r="DL1710" s="613"/>
      <c r="DM1710" s="613"/>
      <c r="DN1710" s="613"/>
      <c r="DO1710" s="613"/>
      <c r="DP1710" s="613"/>
      <c r="DQ1710" s="613"/>
      <c r="DR1710" s="613"/>
      <c r="DS1710" s="613"/>
      <c r="DT1710" s="612"/>
      <c r="DU1710" s="620">
        <f t="shared" si="1471"/>
        <v>6000</v>
      </c>
      <c r="DV1710" s="621">
        <f t="shared" si="1510"/>
        <v>5800</v>
      </c>
      <c r="DW1710" s="621">
        <f t="shared" si="1511"/>
        <v>5600</v>
      </c>
      <c r="DX1710" s="621">
        <f t="shared" si="1512"/>
        <v>200</v>
      </c>
      <c r="DY1710" s="621">
        <f t="shared" si="1473"/>
        <v>400</v>
      </c>
      <c r="DZ1710" s="612"/>
      <c r="EA1710" s="612"/>
      <c r="EB1710" s="612"/>
      <c r="EC1710" s="612"/>
      <c r="ED1710" s="612"/>
    </row>
    <row r="1711" spans="1:164" s="984" customFormat="1" ht="225" hidden="1" x14ac:dyDescent="0.25">
      <c r="A1711" s="1789">
        <v>2026</v>
      </c>
      <c r="B1711" s="1789">
        <v>479</v>
      </c>
      <c r="C1711" s="1789" t="s">
        <v>58</v>
      </c>
      <c r="D1711" s="1789">
        <v>3000654</v>
      </c>
      <c r="E1711" s="1789">
        <v>5005020</v>
      </c>
      <c r="F1711" s="1789" t="s">
        <v>2269</v>
      </c>
      <c r="G1711" s="1789" t="s">
        <v>2270</v>
      </c>
      <c r="H1711" s="1789">
        <v>93</v>
      </c>
      <c r="I1711" s="1899" t="s">
        <v>992</v>
      </c>
      <c r="J1711" s="1791" t="s">
        <v>10</v>
      </c>
      <c r="K1711" s="1791" t="s">
        <v>60</v>
      </c>
      <c r="L1711" s="1789" t="str">
        <f t="shared" si="1513"/>
        <v>2.3</v>
      </c>
      <c r="M1711" s="1792" t="s">
        <v>62</v>
      </c>
      <c r="N1711" s="1792"/>
      <c r="O1711" s="1789" t="s">
        <v>4238</v>
      </c>
      <c r="P1711" s="1789" t="s">
        <v>65</v>
      </c>
      <c r="Q1711" s="1793">
        <v>1</v>
      </c>
      <c r="R1711" s="437">
        <v>3000</v>
      </c>
      <c r="S1711" s="1789"/>
      <c r="T1711" s="1789"/>
      <c r="U1711" s="1789">
        <v>30</v>
      </c>
      <c r="V1711" s="1789">
        <v>30</v>
      </c>
      <c r="W1711" s="417"/>
      <c r="X1711" s="417"/>
      <c r="Y1711" s="417"/>
      <c r="Z1711" s="417"/>
      <c r="AA1711" s="417"/>
      <c r="AB1711" s="417"/>
      <c r="AC1711" s="417"/>
      <c r="AD1711" s="417"/>
      <c r="AE1711" s="437"/>
      <c r="AF1711" s="438">
        <f t="shared" si="1507"/>
        <v>0</v>
      </c>
      <c r="AG1711" s="438">
        <f t="shared" si="1508"/>
        <v>0</v>
      </c>
      <c r="AH1711" s="438">
        <f t="shared" si="1514"/>
        <v>3000</v>
      </c>
      <c r="AI1711" s="438">
        <f t="shared" si="1509"/>
        <v>3000</v>
      </c>
      <c r="AJ1711" s="438">
        <f t="shared" si="1499"/>
        <v>0</v>
      </c>
      <c r="AK1711" s="438">
        <f t="shared" si="1500"/>
        <v>0</v>
      </c>
      <c r="AL1711" s="438">
        <f t="shared" si="1501"/>
        <v>0</v>
      </c>
      <c r="AM1711" s="438">
        <f t="shared" si="1502"/>
        <v>0</v>
      </c>
      <c r="AN1711" s="438">
        <f t="shared" si="1503"/>
        <v>0</v>
      </c>
      <c r="AO1711" s="438">
        <f t="shared" si="1504"/>
        <v>0</v>
      </c>
      <c r="AP1711" s="438">
        <f t="shared" si="1505"/>
        <v>0</v>
      </c>
      <c r="AQ1711" s="438">
        <f t="shared" si="1506"/>
        <v>0</v>
      </c>
      <c r="AR1711" s="438">
        <f t="shared" si="1515"/>
        <v>6000</v>
      </c>
      <c r="AS1711" s="696" t="s">
        <v>1763</v>
      </c>
      <c r="AT1711" s="880"/>
      <c r="AU1711" s="612" t="s">
        <v>4071</v>
      </c>
      <c r="AV1711" s="612" t="s">
        <v>4071</v>
      </c>
      <c r="AW1711" s="632">
        <v>46068</v>
      </c>
      <c r="AX1711" s="612" t="s">
        <v>4072</v>
      </c>
      <c r="AY1711" s="632">
        <v>46076</v>
      </c>
      <c r="AZ1711" s="612"/>
      <c r="BA1711" s="881" t="s">
        <v>4073</v>
      </c>
      <c r="BB1711" s="841" t="s">
        <v>995</v>
      </c>
      <c r="BC1711" s="880" t="s">
        <v>4239</v>
      </c>
      <c r="BD1711" s="880" t="s">
        <v>4240</v>
      </c>
      <c r="BE1711" s="984" t="s">
        <v>3766</v>
      </c>
      <c r="BF1711" s="997">
        <v>46083</v>
      </c>
      <c r="BG1711" s="880"/>
      <c r="BH1711" s="785"/>
      <c r="BI1711" s="785"/>
      <c r="BJ1711" s="696"/>
      <c r="BK1711" s="785">
        <v>5081</v>
      </c>
      <c r="BL1711" s="785"/>
      <c r="BM1711" s="785"/>
      <c r="BN1711" s="785"/>
      <c r="BO1711" s="1021" t="s">
        <v>3719</v>
      </c>
      <c r="BP1711" s="1225"/>
      <c r="BQ1711" s="1225"/>
      <c r="BR1711" s="1225"/>
      <c r="BS1711" s="1803" t="s">
        <v>4287</v>
      </c>
      <c r="BT1711" s="1803" t="s">
        <v>1196</v>
      </c>
      <c r="BU1711" s="1803" t="s">
        <v>4288</v>
      </c>
      <c r="BV1711" s="1795">
        <v>45909186</v>
      </c>
      <c r="BW1711" s="1795">
        <v>10459091861</v>
      </c>
      <c r="BX1711" s="886" t="s">
        <v>4088</v>
      </c>
      <c r="BY1711" s="769">
        <v>46085</v>
      </c>
      <c r="BZ1711" s="1898">
        <v>46142</v>
      </c>
      <c r="CA1711" s="897"/>
      <c r="CB1711" s="897"/>
      <c r="CC1711" s="897"/>
      <c r="CD1711" s="897"/>
      <c r="CE1711" s="897"/>
      <c r="CF1711" s="897"/>
      <c r="CG1711" s="897"/>
      <c r="CH1711" s="897"/>
      <c r="CI1711" s="897"/>
      <c r="CJ1711" s="897"/>
      <c r="CK1711" s="897"/>
      <c r="CL1711" s="897"/>
      <c r="CM1711" s="897"/>
      <c r="CN1711" s="897"/>
      <c r="CO1711" s="897"/>
      <c r="CP1711" s="897"/>
      <c r="CQ1711" s="897"/>
      <c r="CR1711" s="897"/>
      <c r="CS1711" s="1157"/>
      <c r="CT1711" s="984">
        <v>30</v>
      </c>
      <c r="CU1711" s="1083">
        <v>3000</v>
      </c>
      <c r="CV1711" s="984">
        <v>28</v>
      </c>
      <c r="CW1711" s="1083">
        <v>2800</v>
      </c>
      <c r="CX1711" s="984">
        <v>26</v>
      </c>
      <c r="CY1711" s="946">
        <f t="shared" si="1518"/>
        <v>2600</v>
      </c>
      <c r="CZ1711" s="880"/>
      <c r="DA1711" s="880"/>
      <c r="DB1711" s="880"/>
      <c r="DC1711" s="880">
        <f t="shared" si="1516"/>
        <v>30</v>
      </c>
      <c r="DD1711" s="1158">
        <f t="shared" si="1517"/>
        <v>3000</v>
      </c>
      <c r="DE1711" s="880">
        <v>30</v>
      </c>
      <c r="DF1711" s="1158">
        <f t="shared" si="1498"/>
        <v>3000</v>
      </c>
      <c r="DG1711" s="880">
        <v>30</v>
      </c>
      <c r="DH1711" s="1158">
        <f t="shared" ref="DH1711:DH1723" si="1519">(R1711/30*DG1711)*Q1711</f>
        <v>3000</v>
      </c>
      <c r="DI1711" s="880"/>
      <c r="DJ1711" s="881"/>
      <c r="DK1711" s="881"/>
      <c r="DL1711" s="881"/>
      <c r="DM1711" s="881"/>
      <c r="DN1711" s="881"/>
      <c r="DO1711" s="881"/>
      <c r="DP1711" s="881"/>
      <c r="DQ1711" s="881"/>
      <c r="DR1711" s="881"/>
      <c r="DS1711" s="881"/>
      <c r="DT1711" s="880"/>
      <c r="DU1711" s="620">
        <f t="shared" si="1471"/>
        <v>6000</v>
      </c>
      <c r="DV1711" s="621">
        <f t="shared" si="1510"/>
        <v>5800</v>
      </c>
      <c r="DW1711" s="621">
        <f t="shared" si="1511"/>
        <v>5600</v>
      </c>
      <c r="DX1711" s="621">
        <f t="shared" si="1512"/>
        <v>200</v>
      </c>
      <c r="DY1711" s="621">
        <f t="shared" si="1473"/>
        <v>400</v>
      </c>
      <c r="DZ1711" s="880"/>
      <c r="EA1711" s="880"/>
      <c r="EB1711" s="880"/>
      <c r="EC1711" s="880"/>
      <c r="ED1711" s="880"/>
    </row>
    <row r="1712" spans="1:164" s="896" customFormat="1" ht="225" hidden="1" x14ac:dyDescent="0.25">
      <c r="A1712" s="1776">
        <v>2026</v>
      </c>
      <c r="B1712" s="1776">
        <v>479</v>
      </c>
      <c r="C1712" s="1776" t="s">
        <v>58</v>
      </c>
      <c r="D1712" s="1776">
        <v>3000654</v>
      </c>
      <c r="E1712" s="1776">
        <v>5005020</v>
      </c>
      <c r="F1712" s="1776" t="s">
        <v>2269</v>
      </c>
      <c r="G1712" s="1776" t="s">
        <v>2270</v>
      </c>
      <c r="H1712" s="1776">
        <v>93</v>
      </c>
      <c r="I1712" s="1852" t="s">
        <v>992</v>
      </c>
      <c r="J1712" s="1778" t="s">
        <v>10</v>
      </c>
      <c r="K1712" s="1778" t="s">
        <v>60</v>
      </c>
      <c r="L1712" s="1776" t="str">
        <f t="shared" si="1513"/>
        <v>2.3</v>
      </c>
      <c r="M1712" s="1779" t="s">
        <v>62</v>
      </c>
      <c r="N1712" s="1779"/>
      <c r="O1712" s="1776" t="s">
        <v>4238</v>
      </c>
      <c r="P1712" s="1776" t="s">
        <v>65</v>
      </c>
      <c r="Q1712" s="1780">
        <v>1</v>
      </c>
      <c r="R1712" s="396">
        <v>3000</v>
      </c>
      <c r="S1712" s="1776"/>
      <c r="T1712" s="1776"/>
      <c r="U1712" s="1776">
        <v>30</v>
      </c>
      <c r="V1712" s="1776">
        <v>30</v>
      </c>
      <c r="W1712" s="397"/>
      <c r="X1712" s="397"/>
      <c r="Y1712" s="397"/>
      <c r="Z1712" s="397"/>
      <c r="AA1712" s="397"/>
      <c r="AB1712" s="397"/>
      <c r="AC1712" s="397"/>
      <c r="AD1712" s="397"/>
      <c r="AE1712" s="396"/>
      <c r="AF1712" s="398">
        <f t="shared" si="1507"/>
        <v>0</v>
      </c>
      <c r="AG1712" s="398">
        <f t="shared" si="1508"/>
        <v>0</v>
      </c>
      <c r="AH1712" s="398">
        <f t="shared" si="1514"/>
        <v>3000</v>
      </c>
      <c r="AI1712" s="398">
        <f t="shared" si="1509"/>
        <v>3000</v>
      </c>
      <c r="AJ1712" s="398">
        <f t="shared" si="1499"/>
        <v>0</v>
      </c>
      <c r="AK1712" s="398">
        <f t="shared" si="1500"/>
        <v>0</v>
      </c>
      <c r="AL1712" s="398">
        <f t="shared" si="1501"/>
        <v>0</v>
      </c>
      <c r="AM1712" s="398">
        <f t="shared" si="1502"/>
        <v>0</v>
      </c>
      <c r="AN1712" s="398">
        <f t="shared" si="1503"/>
        <v>0</v>
      </c>
      <c r="AO1712" s="398">
        <f t="shared" si="1504"/>
        <v>0</v>
      </c>
      <c r="AP1712" s="398">
        <f t="shared" si="1505"/>
        <v>0</v>
      </c>
      <c r="AQ1712" s="398">
        <f t="shared" si="1506"/>
        <v>0</v>
      </c>
      <c r="AR1712" s="398">
        <f t="shared" si="1515"/>
        <v>6000</v>
      </c>
      <c r="AS1712" s="896" t="s">
        <v>1763</v>
      </c>
      <c r="AU1712" s="1186" t="s">
        <v>4071</v>
      </c>
      <c r="AV1712" s="612" t="s">
        <v>4071</v>
      </c>
      <c r="AW1712" s="632">
        <v>46068</v>
      </c>
      <c r="AX1712" s="612" t="s">
        <v>4072</v>
      </c>
      <c r="AY1712" s="632">
        <v>46076</v>
      </c>
      <c r="AZ1712" s="1331"/>
      <c r="BA1712" s="1087" t="s">
        <v>4073</v>
      </c>
      <c r="BB1712" s="899" t="s">
        <v>995</v>
      </c>
      <c r="BC1712" s="896" t="s">
        <v>4289</v>
      </c>
      <c r="BD1712" s="896" t="s">
        <v>4290</v>
      </c>
      <c r="BE1712" s="896" t="s">
        <v>4291</v>
      </c>
      <c r="BF1712" s="907">
        <v>46104</v>
      </c>
      <c r="BH1712" s="687"/>
      <c r="BI1712" s="687"/>
      <c r="BK1712" s="687"/>
      <c r="BL1712" s="373"/>
      <c r="BM1712" s="373"/>
      <c r="BN1712" s="687">
        <v>5836</v>
      </c>
      <c r="BO1712" s="755" t="s">
        <v>2435</v>
      </c>
      <c r="BP1712" s="1225"/>
      <c r="BQ1712" s="1225"/>
      <c r="BR1712" s="1225"/>
      <c r="BS1712" s="1222" t="s">
        <v>1228</v>
      </c>
      <c r="BT1712" s="1222" t="s">
        <v>4292</v>
      </c>
      <c r="BU1712" s="1222" t="s">
        <v>4293</v>
      </c>
      <c r="BV1712" s="1904">
        <v>70206377</v>
      </c>
      <c r="BW1712" s="1904">
        <v>10702063774</v>
      </c>
      <c r="BX1712" s="906" t="s">
        <v>4088</v>
      </c>
      <c r="BY1712" s="907">
        <v>46104</v>
      </c>
      <c r="BZ1712" s="907">
        <v>46142</v>
      </c>
      <c r="CA1712" s="952"/>
      <c r="CB1712" s="952"/>
      <c r="CC1712" s="952"/>
      <c r="CD1712" s="952"/>
      <c r="CE1712" s="952"/>
      <c r="CF1712" s="952"/>
      <c r="CG1712" s="952"/>
      <c r="CH1712" s="952"/>
      <c r="CI1712" s="952"/>
      <c r="CJ1712" s="952"/>
      <c r="CK1712" s="952"/>
      <c r="CL1712" s="952"/>
      <c r="CM1712" s="952"/>
      <c r="CN1712" s="952"/>
      <c r="CO1712" s="952"/>
      <c r="CP1712" s="952"/>
      <c r="CQ1712" s="952"/>
      <c r="CR1712" s="952"/>
      <c r="CT1712" s="896">
        <v>30</v>
      </c>
      <c r="CU1712" s="1224">
        <v>3000</v>
      </c>
      <c r="CV1712" s="896">
        <v>9</v>
      </c>
      <c r="CW1712" s="1224">
        <v>900</v>
      </c>
      <c r="CX1712" s="896">
        <v>9</v>
      </c>
      <c r="CY1712" s="1224">
        <v>900</v>
      </c>
      <c r="DC1712" s="896">
        <f t="shared" si="1516"/>
        <v>30</v>
      </c>
      <c r="DD1712" s="1224">
        <f t="shared" si="1517"/>
        <v>3000</v>
      </c>
      <c r="DE1712" s="896">
        <v>30</v>
      </c>
      <c r="DF1712" s="1224">
        <f t="shared" si="1498"/>
        <v>3000</v>
      </c>
      <c r="DG1712" s="896">
        <v>30</v>
      </c>
      <c r="DH1712" s="1224">
        <f t="shared" si="1519"/>
        <v>3000</v>
      </c>
      <c r="DJ1712" s="1087"/>
      <c r="DK1712" s="1087"/>
      <c r="DL1712" s="1087"/>
      <c r="DM1712" s="1087"/>
      <c r="DN1712" s="1087"/>
      <c r="DO1712" s="1087"/>
      <c r="DP1712" s="1087"/>
      <c r="DQ1712" s="1087"/>
      <c r="DR1712" s="1087"/>
      <c r="DS1712" s="1087"/>
      <c r="DU1712" s="620">
        <f t="shared" si="1471"/>
        <v>6000</v>
      </c>
      <c r="DV1712" s="621">
        <f t="shared" si="1510"/>
        <v>3900</v>
      </c>
      <c r="DW1712" s="621">
        <f t="shared" si="1511"/>
        <v>3900</v>
      </c>
      <c r="DX1712" s="621">
        <f t="shared" si="1512"/>
        <v>2100</v>
      </c>
      <c r="DY1712" s="621">
        <f t="shared" si="1473"/>
        <v>2100</v>
      </c>
      <c r="EC1712" s="896" t="s">
        <v>4294</v>
      </c>
    </row>
    <row r="1713" spans="1:341" s="972" customFormat="1" ht="225" hidden="1" x14ac:dyDescent="0.25">
      <c r="A1713" s="1783">
        <v>2026</v>
      </c>
      <c r="B1713" s="1783">
        <v>479</v>
      </c>
      <c r="C1713" s="1783" t="s">
        <v>58</v>
      </c>
      <c r="D1713" s="1783">
        <v>3000654</v>
      </c>
      <c r="E1713" s="1783">
        <v>5005020</v>
      </c>
      <c r="F1713" s="1783" t="s">
        <v>2269</v>
      </c>
      <c r="G1713" s="1783" t="s">
        <v>2270</v>
      </c>
      <c r="H1713" s="1783">
        <v>93</v>
      </c>
      <c r="I1713" s="1887" t="s">
        <v>992</v>
      </c>
      <c r="J1713" s="1785" t="s">
        <v>10</v>
      </c>
      <c r="K1713" s="1785" t="s">
        <v>60</v>
      </c>
      <c r="L1713" s="1783" t="str">
        <f t="shared" si="1513"/>
        <v>2.3</v>
      </c>
      <c r="M1713" s="1786" t="s">
        <v>62</v>
      </c>
      <c r="N1713" s="1786"/>
      <c r="O1713" s="1783" t="s">
        <v>4238</v>
      </c>
      <c r="P1713" s="1783" t="s">
        <v>65</v>
      </c>
      <c r="Q1713" s="1888">
        <v>1</v>
      </c>
      <c r="R1713" s="435">
        <v>3000</v>
      </c>
      <c r="S1713" s="1783"/>
      <c r="T1713" s="1783"/>
      <c r="U1713" s="1783">
        <v>30</v>
      </c>
      <c r="V1713" s="1783">
        <v>30</v>
      </c>
      <c r="W1713" s="420"/>
      <c r="X1713" s="420"/>
      <c r="Y1713" s="420"/>
      <c r="Z1713" s="420"/>
      <c r="AA1713" s="420"/>
      <c r="AB1713" s="420"/>
      <c r="AC1713" s="420"/>
      <c r="AD1713" s="420"/>
      <c r="AE1713" s="435"/>
      <c r="AF1713" s="436">
        <f t="shared" si="1507"/>
        <v>0</v>
      </c>
      <c r="AG1713" s="436">
        <f t="shared" si="1508"/>
        <v>0</v>
      </c>
      <c r="AH1713" s="436">
        <f t="shared" si="1514"/>
        <v>3000</v>
      </c>
      <c r="AI1713" s="436">
        <f t="shared" si="1509"/>
        <v>3000</v>
      </c>
      <c r="AJ1713" s="436">
        <f t="shared" si="1499"/>
        <v>0</v>
      </c>
      <c r="AK1713" s="436">
        <f t="shared" si="1500"/>
        <v>0</v>
      </c>
      <c r="AL1713" s="436">
        <f t="shared" si="1501"/>
        <v>0</v>
      </c>
      <c r="AM1713" s="436">
        <f t="shared" si="1502"/>
        <v>0</v>
      </c>
      <c r="AN1713" s="436">
        <f t="shared" si="1503"/>
        <v>0</v>
      </c>
      <c r="AO1713" s="436">
        <f t="shared" si="1504"/>
        <v>0</v>
      </c>
      <c r="AP1713" s="436">
        <f t="shared" si="1505"/>
        <v>0</v>
      </c>
      <c r="AQ1713" s="436">
        <f t="shared" si="1506"/>
        <v>0</v>
      </c>
      <c r="AR1713" s="436">
        <f t="shared" si="1515"/>
        <v>6000</v>
      </c>
      <c r="AS1713" s="849" t="s">
        <v>1763</v>
      </c>
      <c r="AT1713" s="675"/>
      <c r="AU1713" s="612" t="s">
        <v>4071</v>
      </c>
      <c r="AV1713" s="612" t="s">
        <v>4071</v>
      </c>
      <c r="AW1713" s="632">
        <v>46068</v>
      </c>
      <c r="AX1713" s="612" t="s">
        <v>4072</v>
      </c>
      <c r="AY1713" s="632">
        <v>46076</v>
      </c>
      <c r="AZ1713" s="612"/>
      <c r="BA1713" s="916" t="s">
        <v>4073</v>
      </c>
      <c r="BB1713" s="662" t="s">
        <v>995</v>
      </c>
      <c r="BC1713" s="675" t="s">
        <v>4239</v>
      </c>
      <c r="BD1713" s="675" t="s">
        <v>4240</v>
      </c>
      <c r="BE1713" s="972" t="s">
        <v>3766</v>
      </c>
      <c r="BF1713" s="1008">
        <v>46083</v>
      </c>
      <c r="BG1713" s="675"/>
      <c r="BH1713" s="847"/>
      <c r="BI1713" s="847"/>
      <c r="BJ1713" s="849"/>
      <c r="BK1713" s="847">
        <v>5078</v>
      </c>
      <c r="BL1713" s="847"/>
      <c r="BM1713" s="847"/>
      <c r="BN1713" s="847"/>
      <c r="BO1713" s="1021" t="s">
        <v>3719</v>
      </c>
      <c r="BP1713" s="1225"/>
      <c r="BQ1713" s="1225"/>
      <c r="BR1713" s="1225"/>
      <c r="BS1713" s="1787" t="s">
        <v>4295</v>
      </c>
      <c r="BT1713" s="1787" t="s">
        <v>4296</v>
      </c>
      <c r="BU1713" s="1787" t="s">
        <v>4297</v>
      </c>
      <c r="BV1713" s="1788">
        <v>9556218</v>
      </c>
      <c r="BW1713" s="1788">
        <v>10095562189</v>
      </c>
      <c r="BX1713" s="919" t="s">
        <v>4088</v>
      </c>
      <c r="BY1713" s="1165">
        <v>46085</v>
      </c>
      <c r="BZ1713" s="1902">
        <v>46142</v>
      </c>
      <c r="CA1713" s="897"/>
      <c r="CB1713" s="897"/>
      <c r="CC1713" s="897"/>
      <c r="CD1713" s="897"/>
      <c r="CE1713" s="897"/>
      <c r="CF1713" s="897"/>
      <c r="CG1713" s="897"/>
      <c r="CH1713" s="897"/>
      <c r="CI1713" s="897"/>
      <c r="CJ1713" s="897"/>
      <c r="CK1713" s="897"/>
      <c r="CL1713" s="897"/>
      <c r="CM1713" s="897"/>
      <c r="CN1713" s="897"/>
      <c r="CO1713" s="897"/>
      <c r="CP1713" s="897"/>
      <c r="CQ1713" s="897"/>
      <c r="CR1713" s="897"/>
      <c r="CS1713" s="1171"/>
      <c r="CT1713" s="972">
        <v>30</v>
      </c>
      <c r="CU1713" s="1043">
        <v>3000</v>
      </c>
      <c r="CV1713" s="972">
        <v>28</v>
      </c>
      <c r="CW1713" s="1043">
        <v>2800</v>
      </c>
      <c r="CX1713" s="972">
        <v>28</v>
      </c>
      <c r="CY1713" s="946">
        <f>(R1713/30*CX1713)*Q1713</f>
        <v>2800</v>
      </c>
      <c r="CZ1713" s="675"/>
      <c r="DA1713" s="675"/>
      <c r="DB1713" s="675"/>
      <c r="DC1713" s="675">
        <f t="shared" si="1516"/>
        <v>30</v>
      </c>
      <c r="DD1713" s="996">
        <f t="shared" si="1517"/>
        <v>3000</v>
      </c>
      <c r="DE1713" s="675">
        <v>30</v>
      </c>
      <c r="DF1713" s="996">
        <f t="shared" si="1498"/>
        <v>3000</v>
      </c>
      <c r="DG1713" s="675">
        <v>30</v>
      </c>
      <c r="DH1713" s="996">
        <f t="shared" si="1519"/>
        <v>3000</v>
      </c>
      <c r="DI1713" s="675"/>
      <c r="DJ1713" s="916"/>
      <c r="DK1713" s="916"/>
      <c r="DL1713" s="916"/>
      <c r="DM1713" s="916"/>
      <c r="DN1713" s="916"/>
      <c r="DO1713" s="916"/>
      <c r="DP1713" s="916"/>
      <c r="DQ1713" s="916"/>
      <c r="DR1713" s="916"/>
      <c r="DS1713" s="916"/>
      <c r="DT1713" s="675"/>
      <c r="DU1713" s="620">
        <f t="shared" si="1471"/>
        <v>6000</v>
      </c>
      <c r="DV1713" s="621">
        <f t="shared" si="1510"/>
        <v>5800</v>
      </c>
      <c r="DW1713" s="621">
        <f t="shared" si="1511"/>
        <v>5800</v>
      </c>
      <c r="DX1713" s="621">
        <f t="shared" si="1512"/>
        <v>200</v>
      </c>
      <c r="DY1713" s="621">
        <f t="shared" si="1473"/>
        <v>200</v>
      </c>
      <c r="DZ1713" s="675"/>
      <c r="EA1713" s="675"/>
      <c r="EB1713" s="675"/>
      <c r="EC1713" s="675"/>
      <c r="ED1713" s="675"/>
    </row>
    <row r="1714" spans="1:341" s="897" customFormat="1" ht="225" hidden="1" x14ac:dyDescent="0.25">
      <c r="A1714" s="1889">
        <v>2026</v>
      </c>
      <c r="B1714" s="1889">
        <v>479</v>
      </c>
      <c r="C1714" s="1889" t="s">
        <v>58</v>
      </c>
      <c r="D1714" s="1889">
        <v>3000654</v>
      </c>
      <c r="E1714" s="1889">
        <v>5005020</v>
      </c>
      <c r="F1714" s="1889" t="s">
        <v>2269</v>
      </c>
      <c r="G1714" s="1889" t="s">
        <v>2270</v>
      </c>
      <c r="H1714" s="1889">
        <v>93</v>
      </c>
      <c r="I1714" s="1890" t="s">
        <v>992</v>
      </c>
      <c r="J1714" s="1891" t="s">
        <v>10</v>
      </c>
      <c r="K1714" s="1891" t="s">
        <v>60</v>
      </c>
      <c r="L1714" s="1889" t="str">
        <f t="shared" si="1513"/>
        <v>2.3</v>
      </c>
      <c r="M1714" s="1892" t="s">
        <v>62</v>
      </c>
      <c r="N1714" s="1892"/>
      <c r="O1714" s="1889" t="s">
        <v>4238</v>
      </c>
      <c r="P1714" s="1889" t="s">
        <v>65</v>
      </c>
      <c r="Q1714" s="1893">
        <v>1</v>
      </c>
      <c r="R1714" s="367">
        <v>3000</v>
      </c>
      <c r="S1714" s="1889"/>
      <c r="T1714" s="1889"/>
      <c r="U1714" s="1889">
        <v>30</v>
      </c>
      <c r="V1714" s="1889">
        <v>30</v>
      </c>
      <c r="W1714" s="368"/>
      <c r="X1714" s="368"/>
      <c r="Y1714" s="368"/>
      <c r="Z1714" s="368"/>
      <c r="AA1714" s="368"/>
      <c r="AB1714" s="368"/>
      <c r="AC1714" s="368"/>
      <c r="AD1714" s="368"/>
      <c r="AE1714" s="367"/>
      <c r="AF1714" s="369">
        <f t="shared" si="1507"/>
        <v>0</v>
      </c>
      <c r="AG1714" s="369">
        <f t="shared" si="1508"/>
        <v>0</v>
      </c>
      <c r="AH1714" s="369">
        <f t="shared" si="1514"/>
        <v>3000</v>
      </c>
      <c r="AI1714" s="369">
        <f t="shared" si="1509"/>
        <v>3000</v>
      </c>
      <c r="AJ1714" s="369">
        <f t="shared" si="1499"/>
        <v>0</v>
      </c>
      <c r="AK1714" s="369">
        <f t="shared" si="1500"/>
        <v>0</v>
      </c>
      <c r="AL1714" s="369">
        <f t="shared" si="1501"/>
        <v>0</v>
      </c>
      <c r="AM1714" s="369">
        <f t="shared" si="1502"/>
        <v>0</v>
      </c>
      <c r="AN1714" s="369">
        <f t="shared" si="1503"/>
        <v>0</v>
      </c>
      <c r="AO1714" s="369">
        <f t="shared" si="1504"/>
        <v>0</v>
      </c>
      <c r="AP1714" s="369">
        <f t="shared" si="1505"/>
        <v>0</v>
      </c>
      <c r="AQ1714" s="369">
        <f t="shared" si="1506"/>
        <v>0</v>
      </c>
      <c r="AR1714" s="369">
        <f t="shared" si="1515"/>
        <v>6000</v>
      </c>
      <c r="AS1714" s="611" t="s">
        <v>1763</v>
      </c>
      <c r="AT1714" s="612"/>
      <c r="AU1714" s="612" t="s">
        <v>4071</v>
      </c>
      <c r="AV1714" s="612" t="s">
        <v>4071</v>
      </c>
      <c r="AW1714" s="632">
        <v>46068</v>
      </c>
      <c r="AX1714" s="612" t="s">
        <v>4072</v>
      </c>
      <c r="AY1714" s="632">
        <v>46076</v>
      </c>
      <c r="AZ1714" s="612"/>
      <c r="BA1714" s="613" t="s">
        <v>4073</v>
      </c>
      <c r="BB1714" s="614" t="s">
        <v>995</v>
      </c>
      <c r="BC1714" s="612" t="s">
        <v>4239</v>
      </c>
      <c r="BD1714" s="612" t="s">
        <v>4240</v>
      </c>
      <c r="BE1714" s="897" t="s">
        <v>3766</v>
      </c>
      <c r="BF1714" s="940">
        <v>46083</v>
      </c>
      <c r="BG1714" s="612"/>
      <c r="BH1714" s="639"/>
      <c r="BI1714" s="639"/>
      <c r="BJ1714" s="611"/>
      <c r="BK1714" s="639">
        <v>5077</v>
      </c>
      <c r="BL1714" s="639"/>
      <c r="BM1714" s="639"/>
      <c r="BN1714" s="639"/>
      <c r="BO1714" s="1021" t="s">
        <v>3719</v>
      </c>
      <c r="BP1714" s="1225"/>
      <c r="BQ1714" s="1225"/>
      <c r="BR1714" s="1225"/>
      <c r="BS1714" s="1781" t="s">
        <v>1115</v>
      </c>
      <c r="BT1714" s="1781" t="s">
        <v>4298</v>
      </c>
      <c r="BU1714" s="1781" t="s">
        <v>4299</v>
      </c>
      <c r="BV1714" s="1412">
        <v>72888335</v>
      </c>
      <c r="BW1714" s="1412">
        <v>10728883354</v>
      </c>
      <c r="BX1714" s="617" t="s">
        <v>4088</v>
      </c>
      <c r="BY1714" s="632">
        <v>46085</v>
      </c>
      <c r="BZ1714" s="1903">
        <v>46142</v>
      </c>
      <c r="CS1714" s="1186"/>
      <c r="CT1714" s="897">
        <v>30</v>
      </c>
      <c r="CU1714" s="946">
        <v>3000</v>
      </c>
      <c r="CV1714" s="897">
        <v>28</v>
      </c>
      <c r="CW1714" s="946">
        <v>2800</v>
      </c>
      <c r="CX1714" s="897">
        <v>28</v>
      </c>
      <c r="CY1714" s="946">
        <v>2800</v>
      </c>
      <c r="CZ1714" s="612"/>
      <c r="DA1714" s="612"/>
      <c r="DB1714" s="612"/>
      <c r="DC1714" s="612">
        <f t="shared" si="1516"/>
        <v>30</v>
      </c>
      <c r="DD1714" s="1158">
        <f t="shared" si="1517"/>
        <v>3000</v>
      </c>
      <c r="DE1714" s="612">
        <v>30</v>
      </c>
      <c r="DF1714" s="1158">
        <f t="shared" si="1498"/>
        <v>3000</v>
      </c>
      <c r="DG1714" s="612">
        <v>30</v>
      </c>
      <c r="DH1714" s="1158">
        <f t="shared" si="1519"/>
        <v>3000</v>
      </c>
      <c r="DI1714" s="612"/>
      <c r="DJ1714" s="613"/>
      <c r="DK1714" s="613"/>
      <c r="DL1714" s="613"/>
      <c r="DM1714" s="613"/>
      <c r="DN1714" s="613"/>
      <c r="DO1714" s="613"/>
      <c r="DP1714" s="613"/>
      <c r="DQ1714" s="613"/>
      <c r="DR1714" s="613"/>
      <c r="DS1714" s="613"/>
      <c r="DT1714" s="612"/>
      <c r="DU1714" s="620">
        <f t="shared" si="1471"/>
        <v>6000</v>
      </c>
      <c r="DV1714" s="621">
        <f t="shared" si="1510"/>
        <v>5800</v>
      </c>
      <c r="DW1714" s="621">
        <f t="shared" si="1511"/>
        <v>5800</v>
      </c>
      <c r="DX1714" s="621">
        <f t="shared" si="1512"/>
        <v>200</v>
      </c>
      <c r="DY1714" s="621">
        <f t="shared" si="1473"/>
        <v>200</v>
      </c>
      <c r="DZ1714" s="612"/>
      <c r="EA1714" s="612"/>
      <c r="EB1714" s="612"/>
      <c r="EC1714" s="612"/>
      <c r="ED1714" s="612"/>
    </row>
    <row r="1715" spans="1:341" s="897" customFormat="1" ht="225" hidden="1" x14ac:dyDescent="0.25">
      <c r="A1715" s="1789">
        <v>2026</v>
      </c>
      <c r="B1715" s="1789">
        <v>479</v>
      </c>
      <c r="C1715" s="1789" t="s">
        <v>58</v>
      </c>
      <c r="D1715" s="1789">
        <v>3000654</v>
      </c>
      <c r="E1715" s="1789">
        <v>5005020</v>
      </c>
      <c r="F1715" s="1789" t="s">
        <v>2269</v>
      </c>
      <c r="G1715" s="1789" t="s">
        <v>2270</v>
      </c>
      <c r="H1715" s="1789">
        <v>93</v>
      </c>
      <c r="I1715" s="1899" t="s">
        <v>992</v>
      </c>
      <c r="J1715" s="1791" t="s">
        <v>10</v>
      </c>
      <c r="K1715" s="1791" t="s">
        <v>60</v>
      </c>
      <c r="L1715" s="1789" t="str">
        <f t="shared" si="1513"/>
        <v>2.3</v>
      </c>
      <c r="M1715" s="1792" t="s">
        <v>62</v>
      </c>
      <c r="N1715" s="1792"/>
      <c r="O1715" s="1789" t="s">
        <v>4238</v>
      </c>
      <c r="P1715" s="1789" t="s">
        <v>65</v>
      </c>
      <c r="Q1715" s="1793">
        <v>1</v>
      </c>
      <c r="R1715" s="437">
        <v>3000</v>
      </c>
      <c r="S1715" s="1789"/>
      <c r="T1715" s="1789"/>
      <c r="U1715" s="1789">
        <v>30</v>
      </c>
      <c r="V1715" s="1789">
        <v>30</v>
      </c>
      <c r="W1715" s="417"/>
      <c r="X1715" s="417"/>
      <c r="Y1715" s="417"/>
      <c r="Z1715" s="417"/>
      <c r="AA1715" s="417"/>
      <c r="AB1715" s="417"/>
      <c r="AC1715" s="417"/>
      <c r="AD1715" s="417"/>
      <c r="AE1715" s="437"/>
      <c r="AF1715" s="438">
        <f t="shared" si="1507"/>
        <v>0</v>
      </c>
      <c r="AG1715" s="438">
        <f t="shared" si="1508"/>
        <v>0</v>
      </c>
      <c r="AH1715" s="438">
        <f t="shared" si="1514"/>
        <v>3000</v>
      </c>
      <c r="AI1715" s="438">
        <f t="shared" si="1509"/>
        <v>3000</v>
      </c>
      <c r="AJ1715" s="438">
        <f t="shared" si="1499"/>
        <v>0</v>
      </c>
      <c r="AK1715" s="438">
        <f t="shared" si="1500"/>
        <v>0</v>
      </c>
      <c r="AL1715" s="438">
        <f t="shared" si="1501"/>
        <v>0</v>
      </c>
      <c r="AM1715" s="438">
        <f t="shared" si="1502"/>
        <v>0</v>
      </c>
      <c r="AN1715" s="438">
        <f t="shared" si="1503"/>
        <v>0</v>
      </c>
      <c r="AO1715" s="438">
        <f t="shared" si="1504"/>
        <v>0</v>
      </c>
      <c r="AP1715" s="438">
        <f t="shared" si="1505"/>
        <v>0</v>
      </c>
      <c r="AQ1715" s="438">
        <f t="shared" si="1506"/>
        <v>0</v>
      </c>
      <c r="AR1715" s="438">
        <f t="shared" si="1515"/>
        <v>6000</v>
      </c>
      <c r="AS1715" s="696" t="s">
        <v>1763</v>
      </c>
      <c r="AT1715" s="880"/>
      <c r="AU1715" s="880" t="s">
        <v>4071</v>
      </c>
      <c r="AV1715" s="880" t="s">
        <v>4071</v>
      </c>
      <c r="AW1715" s="769">
        <v>46068</v>
      </c>
      <c r="AX1715" s="880" t="s">
        <v>4072</v>
      </c>
      <c r="AY1715" s="769">
        <v>46076</v>
      </c>
      <c r="AZ1715" s="880"/>
      <c r="BA1715" s="881" t="s">
        <v>4073</v>
      </c>
      <c r="BB1715" s="998" t="s">
        <v>995</v>
      </c>
      <c r="BC1715" s="880" t="s">
        <v>4239</v>
      </c>
      <c r="BD1715" s="880" t="s">
        <v>4240</v>
      </c>
      <c r="BE1715" s="984" t="s">
        <v>3766</v>
      </c>
      <c r="BF1715" s="997">
        <v>46083</v>
      </c>
      <c r="BG1715" s="880"/>
      <c r="BH1715" s="785"/>
      <c r="BI1715" s="785"/>
      <c r="BJ1715" s="696"/>
      <c r="BK1715" s="785">
        <v>5076</v>
      </c>
      <c r="BL1715" s="785"/>
      <c r="BM1715" s="785"/>
      <c r="BN1715" s="785"/>
      <c r="BO1715" s="1021" t="s">
        <v>3719</v>
      </c>
      <c r="BP1715" s="1225"/>
      <c r="BQ1715" s="1225"/>
      <c r="BR1715" s="1225"/>
      <c r="BS1715" s="1803" t="s">
        <v>2397</v>
      </c>
      <c r="BT1715" s="1803" t="s">
        <v>4300</v>
      </c>
      <c r="BU1715" s="1803" t="s">
        <v>3878</v>
      </c>
      <c r="BV1715" s="1795">
        <v>46546176</v>
      </c>
      <c r="BW1715" s="1795">
        <v>10465461760</v>
      </c>
      <c r="BX1715" s="886" t="s">
        <v>4088</v>
      </c>
      <c r="BY1715" s="769">
        <v>46085</v>
      </c>
      <c r="BZ1715" s="1898">
        <v>46142</v>
      </c>
      <c r="CS1715" s="1157"/>
      <c r="CT1715" s="984">
        <v>30</v>
      </c>
      <c r="CU1715" s="1083">
        <v>3000</v>
      </c>
      <c r="CV1715" s="984">
        <v>28</v>
      </c>
      <c r="CW1715" s="1083">
        <v>2800</v>
      </c>
      <c r="CX1715" s="984">
        <v>28</v>
      </c>
      <c r="CY1715" s="1083">
        <v>2800</v>
      </c>
      <c r="CZ1715" s="880"/>
      <c r="DA1715" s="880"/>
      <c r="DB1715" s="880"/>
      <c r="DC1715" s="880">
        <f t="shared" si="1516"/>
        <v>30</v>
      </c>
      <c r="DD1715" s="1158">
        <f t="shared" si="1517"/>
        <v>3000</v>
      </c>
      <c r="DE1715" s="880">
        <v>30</v>
      </c>
      <c r="DF1715" s="1158">
        <f t="shared" si="1498"/>
        <v>3000</v>
      </c>
      <c r="DG1715" s="880">
        <v>30</v>
      </c>
      <c r="DH1715" s="1158">
        <f t="shared" si="1519"/>
        <v>3000</v>
      </c>
      <c r="DI1715" s="880"/>
      <c r="DJ1715" s="881"/>
      <c r="DK1715" s="881"/>
      <c r="DL1715" s="881"/>
      <c r="DM1715" s="881"/>
      <c r="DN1715" s="881"/>
      <c r="DO1715" s="881"/>
      <c r="DP1715" s="881"/>
      <c r="DQ1715" s="881"/>
      <c r="DR1715" s="881"/>
      <c r="DS1715" s="881"/>
      <c r="DT1715" s="880"/>
      <c r="DU1715" s="620">
        <f t="shared" si="1471"/>
        <v>6000</v>
      </c>
      <c r="DV1715" s="621">
        <f t="shared" si="1510"/>
        <v>5800</v>
      </c>
      <c r="DW1715" s="621">
        <f t="shared" si="1511"/>
        <v>5800</v>
      </c>
      <c r="DX1715" s="621">
        <f t="shared" si="1512"/>
        <v>200</v>
      </c>
      <c r="DY1715" s="621">
        <f t="shared" si="1473"/>
        <v>200</v>
      </c>
      <c r="DZ1715" s="880"/>
      <c r="EA1715" s="880"/>
      <c r="EB1715" s="880"/>
      <c r="EC1715" s="880"/>
      <c r="ED1715" s="880"/>
      <c r="EE1715" s="984"/>
      <c r="EF1715" s="984"/>
      <c r="EG1715" s="984"/>
      <c r="EH1715" s="984"/>
      <c r="EI1715" s="984"/>
      <c r="EJ1715" s="984"/>
      <c r="EK1715" s="984"/>
      <c r="EL1715" s="984"/>
      <c r="EM1715" s="984"/>
      <c r="EN1715" s="984"/>
      <c r="EO1715" s="984"/>
      <c r="EP1715" s="984"/>
      <c r="EQ1715" s="984"/>
      <c r="ER1715" s="984"/>
      <c r="ES1715" s="984"/>
      <c r="ET1715" s="984"/>
      <c r="EU1715" s="984"/>
      <c r="EV1715" s="984"/>
      <c r="EW1715" s="984"/>
      <c r="EX1715" s="984"/>
      <c r="EY1715" s="984"/>
      <c r="EZ1715" s="984"/>
      <c r="FA1715" s="984"/>
      <c r="FB1715" s="984"/>
      <c r="FC1715" s="984"/>
      <c r="FD1715" s="984"/>
      <c r="FE1715" s="984"/>
      <c r="FF1715" s="984"/>
      <c r="FG1715" s="984"/>
      <c r="FH1715" s="984"/>
    </row>
    <row r="1716" spans="1:341" s="2326" customFormat="1" ht="87.75" hidden="1" customHeight="1" x14ac:dyDescent="0.25">
      <c r="A1716" s="2322">
        <v>2026</v>
      </c>
      <c r="B1716" s="1365">
        <v>479</v>
      </c>
      <c r="C1716" s="1365" t="s">
        <v>58</v>
      </c>
      <c r="D1716" s="1365">
        <v>3000654</v>
      </c>
      <c r="E1716" s="1365">
        <v>5005023</v>
      </c>
      <c r="F1716" s="1365" t="s">
        <v>3011</v>
      </c>
      <c r="G1716" s="2322" t="s">
        <v>3012</v>
      </c>
      <c r="H1716" s="2322">
        <v>95</v>
      </c>
      <c r="I1716" s="1366" t="s">
        <v>992</v>
      </c>
      <c r="J1716" s="1367" t="s">
        <v>10</v>
      </c>
      <c r="K1716" s="1367" t="s">
        <v>60</v>
      </c>
      <c r="L1716" s="1365" t="str">
        <f t="shared" si="1513"/>
        <v>2.3</v>
      </c>
      <c r="M1716" s="2323" t="s">
        <v>62</v>
      </c>
      <c r="N1716" s="1368"/>
      <c r="O1716" s="2347" t="s">
        <v>4301</v>
      </c>
      <c r="P1716" s="2322" t="s">
        <v>65</v>
      </c>
      <c r="Q1716" s="2324">
        <v>1</v>
      </c>
      <c r="R1716" s="2325">
        <v>5000</v>
      </c>
      <c r="U1716" s="2322">
        <v>30</v>
      </c>
      <c r="V1716" s="2322">
        <v>30</v>
      </c>
      <c r="W1716" s="2327"/>
      <c r="X1716" s="286"/>
      <c r="Y1716" s="286"/>
      <c r="Z1716" s="287"/>
      <c r="AA1716" s="287"/>
      <c r="AB1716" s="287"/>
      <c r="AC1716" s="287"/>
      <c r="AD1716" s="287"/>
      <c r="AE1716" s="2325"/>
      <c r="AF1716" s="284">
        <f t="shared" si="1507"/>
        <v>0</v>
      </c>
      <c r="AG1716" s="284">
        <f t="shared" si="1508"/>
        <v>0</v>
      </c>
      <c r="AH1716" s="284">
        <f t="shared" si="1514"/>
        <v>5000</v>
      </c>
      <c r="AI1716" s="284">
        <f t="shared" si="1509"/>
        <v>5000</v>
      </c>
      <c r="AJ1716" s="284">
        <f t="shared" si="1499"/>
        <v>0</v>
      </c>
      <c r="AK1716" s="284">
        <f t="shared" si="1500"/>
        <v>0</v>
      </c>
      <c r="AL1716" s="284">
        <f t="shared" si="1501"/>
        <v>0</v>
      </c>
      <c r="AM1716" s="284">
        <f t="shared" si="1502"/>
        <v>0</v>
      </c>
      <c r="AN1716" s="284">
        <f t="shared" si="1503"/>
        <v>0</v>
      </c>
      <c r="AO1716" s="284">
        <f t="shared" si="1504"/>
        <v>0</v>
      </c>
      <c r="AP1716" s="284">
        <f t="shared" si="1505"/>
        <v>0</v>
      </c>
      <c r="AQ1716" s="284">
        <f t="shared" si="1506"/>
        <v>0</v>
      </c>
      <c r="AR1716" s="2328">
        <v>9667</v>
      </c>
      <c r="AS1716" s="2326" t="s">
        <v>2578</v>
      </c>
      <c r="AT1716" s="373" t="s">
        <v>4018</v>
      </c>
      <c r="AU1716" s="373" t="s">
        <v>4019</v>
      </c>
      <c r="AV1716" s="373"/>
      <c r="AW1716" s="375"/>
      <c r="AX1716" s="387" t="s">
        <v>3287</v>
      </c>
      <c r="AY1716" s="375">
        <v>46083</v>
      </c>
      <c r="AZ1716" s="373"/>
      <c r="BA1716" s="373" t="s">
        <v>4022</v>
      </c>
      <c r="BB1716" s="2329" t="s">
        <v>995</v>
      </c>
      <c r="BC1716" s="373" t="s">
        <v>3764</v>
      </c>
      <c r="BD1716" s="373" t="s">
        <v>3765</v>
      </c>
      <c r="BE1716" s="373" t="s">
        <v>3766</v>
      </c>
      <c r="BF1716" s="375">
        <v>46083</v>
      </c>
      <c r="BG1716" s="373"/>
      <c r="BH1716" s="687">
        <v>5089</v>
      </c>
      <c r="BI1716" s="687"/>
      <c r="BJ1716" s="373"/>
      <c r="BK1716" s="687"/>
      <c r="BL1716" s="373">
        <v>5089</v>
      </c>
      <c r="BM1716" s="373"/>
      <c r="BN1716" s="687">
        <v>5089</v>
      </c>
      <c r="BO1716" s="616" t="s">
        <v>3758</v>
      </c>
      <c r="BP1716" s="670" t="s">
        <v>3759</v>
      </c>
      <c r="BQ1716" s="2139" t="s">
        <v>3760</v>
      </c>
      <c r="BR1716" s="2139"/>
      <c r="BS1716" s="2341" t="s">
        <v>2177</v>
      </c>
      <c r="BT1716" s="1375" t="s">
        <v>1582</v>
      </c>
      <c r="BU1716" s="1375" t="s">
        <v>2770</v>
      </c>
      <c r="BV1716" s="775">
        <v>47131930</v>
      </c>
      <c r="BW1716" s="775">
        <v>10471319304</v>
      </c>
      <c r="BX1716" s="798">
        <v>5000</v>
      </c>
      <c r="BY1716" s="907">
        <v>46087</v>
      </c>
      <c r="BZ1716" s="907">
        <v>46142</v>
      </c>
      <c r="CA1716" s="973"/>
      <c r="CB1716" s="973"/>
      <c r="CC1716" s="973"/>
      <c r="CD1716" s="973"/>
      <c r="CE1716" s="973"/>
      <c r="CF1716" s="973"/>
      <c r="CG1716" s="973"/>
      <c r="CH1716" s="973"/>
      <c r="CI1716" s="973"/>
      <c r="CJ1716" s="973"/>
      <c r="CK1716" s="973"/>
      <c r="CL1716" s="973"/>
      <c r="CM1716" s="973"/>
      <c r="CN1716" s="973"/>
      <c r="CO1716" s="973"/>
      <c r="CP1716" s="973"/>
      <c r="CQ1716" s="973"/>
      <c r="CR1716" s="973"/>
      <c r="CS1716" s="373"/>
      <c r="CT1716" s="373">
        <v>30</v>
      </c>
      <c r="CU1716" s="1371">
        <v>5000</v>
      </c>
      <c r="CV1716" s="373">
        <v>28</v>
      </c>
      <c r="CW1716" s="1371">
        <v>4666.67</v>
      </c>
      <c r="CX1716" s="373">
        <v>28</v>
      </c>
      <c r="CY1716" s="1371">
        <v>4666.67</v>
      </c>
      <c r="CZ1716" s="373"/>
      <c r="DA1716" s="373"/>
      <c r="DB1716" s="373"/>
      <c r="DC1716" s="373">
        <v>30</v>
      </c>
      <c r="DD1716" s="1371">
        <f t="shared" si="1517"/>
        <v>5000</v>
      </c>
      <c r="DE1716" s="373">
        <v>30</v>
      </c>
      <c r="DF1716" s="1371">
        <f t="shared" si="1498"/>
        <v>5000</v>
      </c>
      <c r="DG1716" s="373">
        <v>30</v>
      </c>
      <c r="DH1716" s="1371">
        <f t="shared" si="1519"/>
        <v>5000</v>
      </c>
      <c r="DI1716" s="373"/>
      <c r="DJ1716" s="373"/>
      <c r="DK1716" s="373"/>
      <c r="DL1716" s="373"/>
      <c r="DM1716" s="373"/>
      <c r="DN1716" s="373"/>
      <c r="DO1716" s="373"/>
      <c r="DP1716" s="373"/>
      <c r="DQ1716" s="373"/>
      <c r="DR1716" s="373"/>
      <c r="DS1716" s="373"/>
      <c r="DU1716" s="2320">
        <f t="shared" si="1471"/>
        <v>9667</v>
      </c>
      <c r="DV1716" s="2321">
        <f t="shared" si="1510"/>
        <v>9666.67</v>
      </c>
      <c r="DW1716" s="2321">
        <f t="shared" si="1511"/>
        <v>9666.67</v>
      </c>
      <c r="DX1716" s="2321">
        <f t="shared" si="1512"/>
        <v>0.32999999999992724</v>
      </c>
      <c r="DY1716" s="2321">
        <f t="shared" si="1473"/>
        <v>0.32999999999992724</v>
      </c>
      <c r="FI1716" s="2332"/>
    </row>
    <row r="1717" spans="1:341" s="2335" customFormat="1" ht="44.25" hidden="1" customHeight="1" x14ac:dyDescent="0.25">
      <c r="A1717" s="2322">
        <v>2026</v>
      </c>
      <c r="B1717" s="1365">
        <v>479</v>
      </c>
      <c r="C1717" s="1365" t="s">
        <v>58</v>
      </c>
      <c r="D1717" s="1365">
        <v>3000654</v>
      </c>
      <c r="E1717" s="1365">
        <v>5005023</v>
      </c>
      <c r="F1717" s="1365" t="s">
        <v>3011</v>
      </c>
      <c r="G1717" s="2322" t="s">
        <v>3012</v>
      </c>
      <c r="H1717" s="2322">
        <v>95</v>
      </c>
      <c r="I1717" s="1366" t="s">
        <v>992</v>
      </c>
      <c r="J1717" s="1367" t="s">
        <v>10</v>
      </c>
      <c r="K1717" s="1367" t="s">
        <v>60</v>
      </c>
      <c r="L1717" s="1365" t="str">
        <f t="shared" si="1513"/>
        <v>2.3</v>
      </c>
      <c r="M1717" s="2323" t="s">
        <v>62</v>
      </c>
      <c r="N1717" s="1368"/>
      <c r="O1717" s="2347" t="s">
        <v>4302</v>
      </c>
      <c r="P1717" s="2322" t="s">
        <v>65</v>
      </c>
      <c r="Q1717" s="2324">
        <v>1</v>
      </c>
      <c r="R1717" s="2325">
        <v>5500</v>
      </c>
      <c r="S1717" s="2326"/>
      <c r="T1717" s="2326"/>
      <c r="U1717" s="2322">
        <v>30</v>
      </c>
      <c r="V1717" s="2322">
        <v>30</v>
      </c>
      <c r="W1717" s="2327"/>
      <c r="X1717" s="286"/>
      <c r="Y1717" s="286"/>
      <c r="Z1717" s="287"/>
      <c r="AA1717" s="287"/>
      <c r="AB1717" s="287"/>
      <c r="AC1717" s="287"/>
      <c r="AD1717" s="287"/>
      <c r="AE1717" s="2325"/>
      <c r="AF1717" s="284">
        <f t="shared" si="1507"/>
        <v>0</v>
      </c>
      <c r="AG1717" s="284">
        <f t="shared" si="1508"/>
        <v>0</v>
      </c>
      <c r="AH1717" s="284">
        <f t="shared" si="1514"/>
        <v>5500</v>
      </c>
      <c r="AI1717" s="284">
        <f t="shared" si="1509"/>
        <v>5500</v>
      </c>
      <c r="AJ1717" s="284">
        <f t="shared" si="1499"/>
        <v>0</v>
      </c>
      <c r="AK1717" s="284">
        <f t="shared" si="1500"/>
        <v>0</v>
      </c>
      <c r="AL1717" s="284">
        <f t="shared" si="1501"/>
        <v>0</v>
      </c>
      <c r="AM1717" s="284">
        <f t="shared" si="1502"/>
        <v>0</v>
      </c>
      <c r="AN1717" s="284">
        <f t="shared" si="1503"/>
        <v>0</v>
      </c>
      <c r="AO1717" s="284">
        <f t="shared" si="1504"/>
        <v>0</v>
      </c>
      <c r="AP1717" s="284">
        <f t="shared" si="1505"/>
        <v>0</v>
      </c>
      <c r="AQ1717" s="284">
        <f t="shared" si="1506"/>
        <v>0</v>
      </c>
      <c r="AR1717" s="2328">
        <f t="shared" ref="AR1717:AR1746" si="1520">+ROUNDUP(SUM(AF1717:AQ1717),0)</f>
        <v>11000</v>
      </c>
      <c r="AS1717" s="2326" t="s">
        <v>2578</v>
      </c>
      <c r="AT1717" s="373" t="s">
        <v>4018</v>
      </c>
      <c r="AU1717" s="373" t="s">
        <v>4019</v>
      </c>
      <c r="AV1717" s="373"/>
      <c r="AW1717" s="375"/>
      <c r="AX1717" s="387" t="s">
        <v>3287</v>
      </c>
      <c r="AY1717" s="375"/>
      <c r="AZ1717" s="373"/>
      <c r="BA1717" s="373" t="s">
        <v>4022</v>
      </c>
      <c r="BB1717" s="2329" t="s">
        <v>995</v>
      </c>
      <c r="BC1717" s="373"/>
      <c r="BD1717" s="373"/>
      <c r="BE1717" s="373"/>
      <c r="BF1717" s="375"/>
      <c r="BG1717" s="373"/>
      <c r="BH1717" s="687">
        <v>5831</v>
      </c>
      <c r="BI1717" s="687"/>
      <c r="BJ1717" s="373"/>
      <c r="BK1717" s="687"/>
      <c r="BL1717" s="373">
        <v>5831</v>
      </c>
      <c r="BM1717" s="373"/>
      <c r="BN1717" s="687"/>
      <c r="BO1717" s="687"/>
      <c r="BP1717" s="376"/>
      <c r="BQ1717" s="2139" t="s">
        <v>3760</v>
      </c>
      <c r="BR1717" s="2139"/>
      <c r="BS1717" s="2034" t="s">
        <v>4303</v>
      </c>
      <c r="BT1717" s="1905" t="s">
        <v>4304</v>
      </c>
      <c r="BU1717" s="1905" t="s">
        <v>4305</v>
      </c>
      <c r="BV1717" s="1332">
        <v>70812730</v>
      </c>
      <c r="BW1717" s="1635">
        <v>10701371262</v>
      </c>
      <c r="BX1717" s="798" t="s">
        <v>4306</v>
      </c>
      <c r="BY1717" s="907">
        <v>46107</v>
      </c>
      <c r="BZ1717" s="907">
        <v>46142</v>
      </c>
      <c r="CA1717" s="373"/>
      <c r="CB1717" s="373"/>
      <c r="CC1717" s="373"/>
      <c r="CD1717" s="373"/>
      <c r="CE1717" s="373"/>
      <c r="CF1717" s="373"/>
      <c r="CG1717" s="373"/>
      <c r="CH1717" s="373"/>
      <c r="CI1717" s="373"/>
      <c r="CJ1717" s="373"/>
      <c r="CK1717" s="373"/>
      <c r="CL1717" s="373"/>
      <c r="CM1717" s="373"/>
      <c r="CN1717" s="373"/>
      <c r="CO1717" s="373"/>
      <c r="CP1717" s="373"/>
      <c r="CQ1717" s="373"/>
      <c r="CR1717" s="373"/>
      <c r="CS1717" s="373"/>
      <c r="CT1717" s="373">
        <v>30</v>
      </c>
      <c r="CU1717" s="1371">
        <f t="shared" ref="CU1717:CU1727" si="1521">AH1717</f>
        <v>5500</v>
      </c>
      <c r="CV1717" s="373">
        <v>30</v>
      </c>
      <c r="CW1717" s="1371">
        <f t="shared" ref="CW1717:CW1727" si="1522">(R1717/30*CV1717)*Q1717</f>
        <v>5500</v>
      </c>
      <c r="CX1717" s="373">
        <v>6</v>
      </c>
      <c r="CY1717" s="1371">
        <f t="shared" ref="CY1717:CY1727" si="1523">(R1717/30*CX1717)*Q1717</f>
        <v>1100</v>
      </c>
      <c r="CZ1717" s="373"/>
      <c r="DA1717" s="373"/>
      <c r="DB1717" s="373"/>
      <c r="DC1717" s="373">
        <v>30</v>
      </c>
      <c r="DD1717" s="1371">
        <f t="shared" si="1517"/>
        <v>5500</v>
      </c>
      <c r="DE1717" s="373">
        <v>30</v>
      </c>
      <c r="DF1717" s="1371">
        <f t="shared" si="1498"/>
        <v>5500</v>
      </c>
      <c r="DG1717" s="373">
        <v>30</v>
      </c>
      <c r="DH1717" s="1371">
        <f t="shared" si="1519"/>
        <v>5500</v>
      </c>
      <c r="DI1717" s="373"/>
      <c r="DJ1717" s="373"/>
      <c r="DK1717" s="373"/>
      <c r="DL1717" s="373"/>
      <c r="DM1717" s="373"/>
      <c r="DN1717" s="373"/>
      <c r="DO1717" s="373"/>
      <c r="DP1717" s="373"/>
      <c r="DQ1717" s="373"/>
      <c r="DR1717" s="373"/>
      <c r="DS1717" s="373"/>
      <c r="DT1717" s="2326"/>
      <c r="DU1717" s="2320">
        <f t="shared" si="1471"/>
        <v>11000</v>
      </c>
      <c r="DV1717" s="2321">
        <f t="shared" si="1510"/>
        <v>11000</v>
      </c>
      <c r="DW1717" s="2321">
        <f t="shared" si="1511"/>
        <v>6600</v>
      </c>
      <c r="DX1717" s="2321">
        <f t="shared" si="1512"/>
        <v>0</v>
      </c>
      <c r="DY1717" s="2321">
        <f t="shared" si="1473"/>
        <v>4400</v>
      </c>
      <c r="DZ1717" s="2326"/>
      <c r="EA1717" s="2326"/>
      <c r="EB1717" s="2326"/>
      <c r="EC1717" s="2326"/>
      <c r="ED1717" s="2326"/>
      <c r="EE1717" s="2326"/>
      <c r="EF1717" s="2326"/>
      <c r="EG1717" s="2326"/>
      <c r="EH1717" s="2326"/>
      <c r="EI1717" s="2326"/>
      <c r="EJ1717" s="2326"/>
      <c r="EK1717" s="2326"/>
      <c r="EL1717" s="2326"/>
      <c r="EM1717" s="2326"/>
      <c r="EN1717" s="2326"/>
      <c r="EO1717" s="2326"/>
      <c r="EP1717" s="2326"/>
      <c r="EQ1717" s="2326"/>
      <c r="ER1717" s="2326"/>
      <c r="ES1717" s="2326"/>
      <c r="ET1717" s="2326"/>
      <c r="EU1717" s="2326"/>
      <c r="EV1717" s="2326"/>
      <c r="EW1717" s="2326"/>
      <c r="EX1717" s="2326"/>
      <c r="EY1717" s="2326"/>
      <c r="EZ1717" s="2326"/>
      <c r="FA1717" s="2326"/>
      <c r="FB1717" s="2326"/>
      <c r="FC1717" s="2326"/>
      <c r="FD1717" s="2326"/>
      <c r="FE1717" s="2326"/>
      <c r="FF1717" s="2326"/>
      <c r="FG1717" s="2326"/>
      <c r="FH1717" s="2326"/>
      <c r="FI1717" s="2334"/>
    </row>
    <row r="1718" spans="1:341" s="2345" customFormat="1" ht="44.25" hidden="1" customHeight="1" x14ac:dyDescent="0.25">
      <c r="A1718" s="2322">
        <v>2026</v>
      </c>
      <c r="B1718" s="1365">
        <v>479</v>
      </c>
      <c r="C1718" s="1365" t="s">
        <v>58</v>
      </c>
      <c r="D1718" s="1365">
        <v>3000654</v>
      </c>
      <c r="E1718" s="1365">
        <v>5005023</v>
      </c>
      <c r="F1718" s="1365" t="s">
        <v>3011</v>
      </c>
      <c r="G1718" s="2322" t="s">
        <v>3012</v>
      </c>
      <c r="H1718" s="2322">
        <v>95</v>
      </c>
      <c r="I1718" s="1366" t="s">
        <v>992</v>
      </c>
      <c r="J1718" s="1367" t="s">
        <v>10</v>
      </c>
      <c r="K1718" s="1367" t="s">
        <v>60</v>
      </c>
      <c r="L1718" s="1365" t="str">
        <f t="shared" si="1513"/>
        <v>2.3</v>
      </c>
      <c r="M1718" s="2323" t="s">
        <v>62</v>
      </c>
      <c r="N1718" s="1368"/>
      <c r="O1718" s="2347" t="s">
        <v>4302</v>
      </c>
      <c r="P1718" s="2322" t="s">
        <v>65</v>
      </c>
      <c r="Q1718" s="2324">
        <v>1</v>
      </c>
      <c r="R1718" s="2325">
        <v>5500</v>
      </c>
      <c r="S1718" s="2326"/>
      <c r="T1718" s="2326"/>
      <c r="U1718" s="2322">
        <v>30</v>
      </c>
      <c r="V1718" s="2322">
        <v>30</v>
      </c>
      <c r="W1718" s="2327"/>
      <c r="X1718" s="286"/>
      <c r="Y1718" s="286"/>
      <c r="Z1718" s="287"/>
      <c r="AA1718" s="287"/>
      <c r="AB1718" s="287"/>
      <c r="AC1718" s="287"/>
      <c r="AD1718" s="287"/>
      <c r="AE1718" s="2325"/>
      <c r="AF1718" s="284">
        <f t="shared" si="1507"/>
        <v>0</v>
      </c>
      <c r="AG1718" s="284">
        <f t="shared" si="1508"/>
        <v>0</v>
      </c>
      <c r="AH1718" s="284">
        <f t="shared" si="1514"/>
        <v>5500</v>
      </c>
      <c r="AI1718" s="284">
        <f t="shared" si="1509"/>
        <v>5500</v>
      </c>
      <c r="AJ1718" s="284"/>
      <c r="AK1718" s="284"/>
      <c r="AL1718" s="284"/>
      <c r="AM1718" s="284"/>
      <c r="AN1718" s="284"/>
      <c r="AO1718" s="284"/>
      <c r="AP1718" s="284"/>
      <c r="AQ1718" s="284"/>
      <c r="AR1718" s="2328">
        <f t="shared" si="1520"/>
        <v>11000</v>
      </c>
      <c r="AS1718" s="2326" t="s">
        <v>2578</v>
      </c>
      <c r="AT1718" s="373" t="s">
        <v>4018</v>
      </c>
      <c r="AU1718" s="373" t="s">
        <v>4019</v>
      </c>
      <c r="AV1718" s="373"/>
      <c r="AW1718" s="375"/>
      <c r="AX1718" s="387" t="s">
        <v>3287</v>
      </c>
      <c r="AY1718" s="375"/>
      <c r="AZ1718" s="373"/>
      <c r="BA1718" s="373" t="s">
        <v>4022</v>
      </c>
      <c r="BB1718" s="2329" t="s">
        <v>995</v>
      </c>
      <c r="BC1718" s="373"/>
      <c r="BD1718" s="373"/>
      <c r="BE1718" s="373"/>
      <c r="BF1718" s="375"/>
      <c r="BG1718" s="373"/>
      <c r="BH1718" s="687">
        <v>5833</v>
      </c>
      <c r="BI1718" s="687"/>
      <c r="BJ1718" s="373"/>
      <c r="BK1718" s="687"/>
      <c r="BL1718" s="373">
        <v>5833</v>
      </c>
      <c r="BM1718" s="373"/>
      <c r="BN1718" s="687"/>
      <c r="BO1718" s="687"/>
      <c r="BP1718" s="376"/>
      <c r="BQ1718" s="2139" t="s">
        <v>3760</v>
      </c>
      <c r="BR1718" s="2139"/>
      <c r="BS1718" s="2361" t="s">
        <v>4307</v>
      </c>
      <c r="BT1718" s="220" t="s">
        <v>4308</v>
      </c>
      <c r="BU1718" s="220" t="s">
        <v>4309</v>
      </c>
      <c r="BV1718" s="1334">
        <v>70137126</v>
      </c>
      <c r="BW1718" s="1660">
        <v>10708127308</v>
      </c>
      <c r="BX1718" s="798" t="s">
        <v>4306</v>
      </c>
      <c r="BY1718" s="907">
        <v>46107</v>
      </c>
      <c r="BZ1718" s="907">
        <v>46142</v>
      </c>
      <c r="CA1718" s="373"/>
      <c r="CB1718" s="373"/>
      <c r="CC1718" s="373"/>
      <c r="CD1718" s="373"/>
      <c r="CE1718" s="373"/>
      <c r="CF1718" s="373"/>
      <c r="CG1718" s="373"/>
      <c r="CH1718" s="373"/>
      <c r="CI1718" s="373"/>
      <c r="CJ1718" s="373"/>
      <c r="CK1718" s="373"/>
      <c r="CL1718" s="373"/>
      <c r="CM1718" s="373"/>
      <c r="CN1718" s="373"/>
      <c r="CO1718" s="373"/>
      <c r="CP1718" s="373"/>
      <c r="CQ1718" s="373"/>
      <c r="CR1718" s="373"/>
      <c r="CS1718" s="373"/>
      <c r="CT1718" s="373">
        <v>30</v>
      </c>
      <c r="CU1718" s="1371">
        <f t="shared" si="1521"/>
        <v>5500</v>
      </c>
      <c r="CV1718" s="373">
        <v>30</v>
      </c>
      <c r="CW1718" s="1371">
        <f t="shared" si="1522"/>
        <v>5500</v>
      </c>
      <c r="CX1718" s="373">
        <v>6</v>
      </c>
      <c r="CY1718" s="1371">
        <f t="shared" si="1523"/>
        <v>1100</v>
      </c>
      <c r="CZ1718" s="373"/>
      <c r="DA1718" s="373"/>
      <c r="DB1718" s="373"/>
      <c r="DC1718" s="373">
        <v>30</v>
      </c>
      <c r="DD1718" s="1371">
        <f t="shared" si="1517"/>
        <v>5500</v>
      </c>
      <c r="DE1718" s="373">
        <v>30</v>
      </c>
      <c r="DF1718" s="1371">
        <f t="shared" si="1498"/>
        <v>5500</v>
      </c>
      <c r="DG1718" s="373">
        <v>30</v>
      </c>
      <c r="DH1718" s="1371">
        <f t="shared" si="1519"/>
        <v>5500</v>
      </c>
      <c r="DI1718" s="373"/>
      <c r="DJ1718" s="373"/>
      <c r="DK1718" s="373"/>
      <c r="DL1718" s="373"/>
      <c r="DM1718" s="373"/>
      <c r="DN1718" s="373"/>
      <c r="DO1718" s="373"/>
      <c r="DP1718" s="373"/>
      <c r="DQ1718" s="373"/>
      <c r="DR1718" s="373"/>
      <c r="DS1718" s="373"/>
      <c r="DT1718" s="2326"/>
      <c r="DU1718" s="2320">
        <f t="shared" si="1471"/>
        <v>11000</v>
      </c>
      <c r="DV1718" s="2321">
        <f t="shared" si="1510"/>
        <v>11000</v>
      </c>
      <c r="DW1718" s="2321">
        <f t="shared" si="1511"/>
        <v>6600</v>
      </c>
      <c r="DX1718" s="2321">
        <f t="shared" si="1512"/>
        <v>0</v>
      </c>
      <c r="DY1718" s="2321">
        <f t="shared" si="1473"/>
        <v>4400</v>
      </c>
      <c r="DZ1718" s="2326"/>
      <c r="EA1718" s="2326"/>
      <c r="EB1718" s="2326"/>
      <c r="EC1718" s="2326"/>
      <c r="ED1718" s="2326"/>
      <c r="EE1718" s="2326"/>
      <c r="EF1718" s="2326"/>
      <c r="EG1718" s="2326"/>
      <c r="EH1718" s="2326"/>
      <c r="EI1718" s="2326"/>
      <c r="EJ1718" s="2326"/>
      <c r="EK1718" s="2326"/>
      <c r="EL1718" s="2326"/>
      <c r="EM1718" s="2326"/>
      <c r="EN1718" s="2326"/>
      <c r="EO1718" s="2326"/>
      <c r="EP1718" s="2326"/>
      <c r="EQ1718" s="2326"/>
      <c r="ER1718" s="2326"/>
      <c r="ES1718" s="2326"/>
      <c r="ET1718" s="2326"/>
      <c r="EU1718" s="2326"/>
      <c r="EV1718" s="2326"/>
      <c r="EW1718" s="2326"/>
      <c r="EX1718" s="2326"/>
      <c r="EY1718" s="2326"/>
      <c r="EZ1718" s="2326"/>
      <c r="FA1718" s="2326"/>
      <c r="FB1718" s="2326"/>
      <c r="FC1718" s="2326"/>
      <c r="FD1718" s="2326"/>
      <c r="FE1718" s="2326"/>
      <c r="FF1718" s="2326"/>
      <c r="FG1718" s="2326"/>
      <c r="FH1718" s="2326"/>
      <c r="FI1718" s="2344"/>
    </row>
    <row r="1719" spans="1:341" s="2345" customFormat="1" ht="44.25" hidden="1" customHeight="1" x14ac:dyDescent="0.25">
      <c r="A1719" s="2322">
        <v>2026</v>
      </c>
      <c r="B1719" s="1365">
        <v>479</v>
      </c>
      <c r="C1719" s="1365" t="s">
        <v>58</v>
      </c>
      <c r="D1719" s="1365">
        <v>3000654</v>
      </c>
      <c r="E1719" s="1365">
        <v>5005023</v>
      </c>
      <c r="F1719" s="1365" t="s">
        <v>3011</v>
      </c>
      <c r="G1719" s="2322" t="s">
        <v>3012</v>
      </c>
      <c r="H1719" s="2322">
        <v>95</v>
      </c>
      <c r="I1719" s="1366" t="s">
        <v>992</v>
      </c>
      <c r="J1719" s="1367" t="s">
        <v>10</v>
      </c>
      <c r="K1719" s="1367" t="s">
        <v>60</v>
      </c>
      <c r="L1719" s="1365" t="str">
        <f t="shared" si="1513"/>
        <v>2.3</v>
      </c>
      <c r="M1719" s="2323" t="s">
        <v>62</v>
      </c>
      <c r="N1719" s="1368"/>
      <c r="O1719" s="2347" t="s">
        <v>4302</v>
      </c>
      <c r="P1719" s="2322" t="s">
        <v>65</v>
      </c>
      <c r="Q1719" s="2324">
        <v>1</v>
      </c>
      <c r="R1719" s="2325">
        <v>5500</v>
      </c>
      <c r="S1719" s="2326"/>
      <c r="T1719" s="2326"/>
      <c r="U1719" s="2322">
        <v>30</v>
      </c>
      <c r="V1719" s="2322">
        <v>30</v>
      </c>
      <c r="W1719" s="2327"/>
      <c r="X1719" s="286"/>
      <c r="Y1719" s="286"/>
      <c r="Z1719" s="287"/>
      <c r="AA1719" s="287"/>
      <c r="AB1719" s="287"/>
      <c r="AC1719" s="287"/>
      <c r="AD1719" s="287"/>
      <c r="AE1719" s="2325"/>
      <c r="AF1719" s="284">
        <f t="shared" si="1507"/>
        <v>0</v>
      </c>
      <c r="AG1719" s="284">
        <f t="shared" si="1508"/>
        <v>0</v>
      </c>
      <c r="AH1719" s="284">
        <f t="shared" si="1514"/>
        <v>5500</v>
      </c>
      <c r="AI1719" s="284">
        <f t="shared" si="1509"/>
        <v>5500</v>
      </c>
      <c r="AJ1719" s="284"/>
      <c r="AK1719" s="284"/>
      <c r="AL1719" s="284"/>
      <c r="AM1719" s="284"/>
      <c r="AN1719" s="284"/>
      <c r="AO1719" s="284"/>
      <c r="AP1719" s="284"/>
      <c r="AQ1719" s="284"/>
      <c r="AR1719" s="2328">
        <f t="shared" si="1520"/>
        <v>11000</v>
      </c>
      <c r="AS1719" s="2326" t="s">
        <v>2578</v>
      </c>
      <c r="AT1719" s="373" t="s">
        <v>4018</v>
      </c>
      <c r="AU1719" s="373" t="s">
        <v>4019</v>
      </c>
      <c r="AV1719" s="373"/>
      <c r="AW1719" s="375"/>
      <c r="AX1719" s="387" t="s">
        <v>3287</v>
      </c>
      <c r="AY1719" s="375"/>
      <c r="AZ1719" s="373"/>
      <c r="BA1719" s="373" t="s">
        <v>4022</v>
      </c>
      <c r="BB1719" s="2329" t="s">
        <v>995</v>
      </c>
      <c r="BC1719" s="373"/>
      <c r="BD1719" s="373"/>
      <c r="BE1719" s="373"/>
      <c r="BF1719" s="375"/>
      <c r="BG1719" s="373"/>
      <c r="BH1719" s="687">
        <v>5835</v>
      </c>
      <c r="BI1719" s="687"/>
      <c r="BJ1719" s="373"/>
      <c r="BK1719" s="687"/>
      <c r="BL1719" s="373">
        <v>5835</v>
      </c>
      <c r="BM1719" s="373"/>
      <c r="BN1719" s="687"/>
      <c r="BO1719" s="687"/>
      <c r="BP1719" s="376"/>
      <c r="BQ1719" s="2139" t="s">
        <v>3760</v>
      </c>
      <c r="BR1719" s="2139"/>
      <c r="BS1719" s="2361" t="s">
        <v>4310</v>
      </c>
      <c r="BT1719" s="220" t="s">
        <v>1571</v>
      </c>
      <c r="BU1719" s="220" t="s">
        <v>4311</v>
      </c>
      <c r="BV1719" s="1334">
        <v>40587593</v>
      </c>
      <c r="BW1719" s="1660">
        <v>10436448410</v>
      </c>
      <c r="BX1719" s="798" t="s">
        <v>4306</v>
      </c>
      <c r="BY1719" s="907">
        <v>46107</v>
      </c>
      <c r="BZ1719" s="907">
        <v>46142</v>
      </c>
      <c r="CA1719" s="373"/>
      <c r="CB1719" s="373"/>
      <c r="CC1719" s="373"/>
      <c r="CD1719" s="373"/>
      <c r="CE1719" s="373"/>
      <c r="CF1719" s="373"/>
      <c r="CG1719" s="373"/>
      <c r="CH1719" s="373"/>
      <c r="CI1719" s="373"/>
      <c r="CJ1719" s="373"/>
      <c r="CK1719" s="373"/>
      <c r="CL1719" s="373"/>
      <c r="CM1719" s="373"/>
      <c r="CN1719" s="373"/>
      <c r="CO1719" s="373"/>
      <c r="CP1719" s="373"/>
      <c r="CQ1719" s="373"/>
      <c r="CR1719" s="373"/>
      <c r="CS1719" s="373"/>
      <c r="CT1719" s="373">
        <v>30</v>
      </c>
      <c r="CU1719" s="1371">
        <f t="shared" si="1521"/>
        <v>5500</v>
      </c>
      <c r="CV1719" s="373">
        <v>30</v>
      </c>
      <c r="CW1719" s="1371">
        <f t="shared" si="1522"/>
        <v>5500</v>
      </c>
      <c r="CX1719" s="373">
        <v>6</v>
      </c>
      <c r="CY1719" s="1371">
        <f t="shared" si="1523"/>
        <v>1100</v>
      </c>
      <c r="CZ1719" s="373"/>
      <c r="DA1719" s="373"/>
      <c r="DB1719" s="373"/>
      <c r="DC1719" s="373">
        <v>30</v>
      </c>
      <c r="DD1719" s="1371">
        <f t="shared" si="1517"/>
        <v>5500</v>
      </c>
      <c r="DE1719" s="373">
        <v>30</v>
      </c>
      <c r="DF1719" s="1371">
        <f t="shared" si="1498"/>
        <v>5500</v>
      </c>
      <c r="DG1719" s="373">
        <v>30</v>
      </c>
      <c r="DH1719" s="1371">
        <f t="shared" si="1519"/>
        <v>5500</v>
      </c>
      <c r="DI1719" s="373"/>
      <c r="DJ1719" s="373"/>
      <c r="DK1719" s="373"/>
      <c r="DL1719" s="373"/>
      <c r="DM1719" s="373"/>
      <c r="DN1719" s="373"/>
      <c r="DO1719" s="373"/>
      <c r="DP1719" s="373"/>
      <c r="DQ1719" s="373"/>
      <c r="DR1719" s="373"/>
      <c r="DS1719" s="373"/>
      <c r="DT1719" s="2326"/>
      <c r="DU1719" s="2320">
        <f t="shared" si="1471"/>
        <v>11000</v>
      </c>
      <c r="DV1719" s="2321">
        <f t="shared" si="1510"/>
        <v>11000</v>
      </c>
      <c r="DW1719" s="2321">
        <f t="shared" si="1511"/>
        <v>6600</v>
      </c>
      <c r="DX1719" s="2321">
        <f t="shared" si="1512"/>
        <v>0</v>
      </c>
      <c r="DY1719" s="2321">
        <f t="shared" si="1473"/>
        <v>4400</v>
      </c>
      <c r="DZ1719" s="2326"/>
      <c r="EA1719" s="2326"/>
      <c r="EB1719" s="2326"/>
      <c r="EC1719" s="2326"/>
      <c r="ED1719" s="2326"/>
      <c r="EE1719" s="2326"/>
      <c r="EF1719" s="2326"/>
      <c r="EG1719" s="2326"/>
      <c r="EH1719" s="2326"/>
      <c r="EI1719" s="2326"/>
      <c r="EJ1719" s="2326"/>
      <c r="EK1719" s="2326"/>
      <c r="EL1719" s="2326"/>
      <c r="EM1719" s="2326"/>
      <c r="EN1719" s="2326"/>
      <c r="EO1719" s="2326"/>
      <c r="EP1719" s="2326"/>
      <c r="EQ1719" s="2326"/>
      <c r="ER1719" s="2326"/>
      <c r="ES1719" s="2326"/>
      <c r="ET1719" s="2326"/>
      <c r="EU1719" s="2326"/>
      <c r="EV1719" s="2326"/>
      <c r="EW1719" s="2326"/>
      <c r="EX1719" s="2326"/>
      <c r="EY1719" s="2326"/>
      <c r="EZ1719" s="2326"/>
      <c r="FA1719" s="2326"/>
      <c r="FB1719" s="2326"/>
      <c r="FC1719" s="2326"/>
      <c r="FD1719" s="2326"/>
      <c r="FE1719" s="2326"/>
      <c r="FF1719" s="2326"/>
      <c r="FG1719" s="2326"/>
      <c r="FH1719" s="2326"/>
      <c r="FI1719" s="2344"/>
    </row>
    <row r="1720" spans="1:341" s="2345" customFormat="1" ht="44.25" hidden="1" customHeight="1" x14ac:dyDescent="0.25">
      <c r="A1720" s="2322">
        <v>2026</v>
      </c>
      <c r="B1720" s="1365">
        <v>479</v>
      </c>
      <c r="C1720" s="1365" t="s">
        <v>58</v>
      </c>
      <c r="D1720" s="1365">
        <v>3000654</v>
      </c>
      <c r="E1720" s="1365">
        <v>5005023</v>
      </c>
      <c r="F1720" s="1365" t="s">
        <v>3011</v>
      </c>
      <c r="G1720" s="2322" t="s">
        <v>3012</v>
      </c>
      <c r="H1720" s="2322">
        <v>95</v>
      </c>
      <c r="I1720" s="1366" t="s">
        <v>992</v>
      </c>
      <c r="J1720" s="1367" t="s">
        <v>10</v>
      </c>
      <c r="K1720" s="1367" t="s">
        <v>60</v>
      </c>
      <c r="L1720" s="1365" t="str">
        <f t="shared" si="1513"/>
        <v>2.3</v>
      </c>
      <c r="M1720" s="2323" t="s">
        <v>62</v>
      </c>
      <c r="N1720" s="1368"/>
      <c r="O1720" s="2347" t="s">
        <v>4302</v>
      </c>
      <c r="P1720" s="2322" t="s">
        <v>65</v>
      </c>
      <c r="Q1720" s="2324">
        <v>1</v>
      </c>
      <c r="R1720" s="2325">
        <v>5500</v>
      </c>
      <c r="S1720" s="2326"/>
      <c r="T1720" s="2326"/>
      <c r="U1720" s="2322">
        <v>30</v>
      </c>
      <c r="V1720" s="2322">
        <v>30</v>
      </c>
      <c r="W1720" s="2327"/>
      <c r="X1720" s="286"/>
      <c r="Y1720" s="286"/>
      <c r="Z1720" s="287"/>
      <c r="AA1720" s="287"/>
      <c r="AB1720" s="287"/>
      <c r="AC1720" s="287"/>
      <c r="AD1720" s="287"/>
      <c r="AE1720" s="2325"/>
      <c r="AF1720" s="284">
        <f t="shared" si="1507"/>
        <v>0</v>
      </c>
      <c r="AG1720" s="284">
        <f t="shared" si="1508"/>
        <v>0</v>
      </c>
      <c r="AH1720" s="284">
        <f t="shared" si="1514"/>
        <v>5500</v>
      </c>
      <c r="AI1720" s="284">
        <f t="shared" si="1509"/>
        <v>5500</v>
      </c>
      <c r="AJ1720" s="284"/>
      <c r="AK1720" s="284"/>
      <c r="AL1720" s="284"/>
      <c r="AM1720" s="284"/>
      <c r="AN1720" s="284"/>
      <c r="AO1720" s="284"/>
      <c r="AP1720" s="284"/>
      <c r="AQ1720" s="284"/>
      <c r="AR1720" s="2328">
        <f t="shared" si="1520"/>
        <v>11000</v>
      </c>
      <c r="AS1720" s="2326" t="s">
        <v>2578</v>
      </c>
      <c r="AT1720" s="373" t="s">
        <v>4018</v>
      </c>
      <c r="AU1720" s="373" t="s">
        <v>4019</v>
      </c>
      <c r="AV1720" s="373"/>
      <c r="AW1720" s="375"/>
      <c r="AX1720" s="387" t="s">
        <v>3287</v>
      </c>
      <c r="AY1720" s="375"/>
      <c r="AZ1720" s="373"/>
      <c r="BA1720" s="373" t="s">
        <v>4022</v>
      </c>
      <c r="BB1720" s="2329" t="s">
        <v>995</v>
      </c>
      <c r="BC1720" s="373"/>
      <c r="BD1720" s="373"/>
      <c r="BE1720" s="373"/>
      <c r="BF1720" s="375"/>
      <c r="BG1720" s="373"/>
      <c r="BH1720" s="687">
        <v>5876</v>
      </c>
      <c r="BI1720" s="687"/>
      <c r="BJ1720" s="373"/>
      <c r="BK1720" s="687"/>
      <c r="BL1720" s="373">
        <v>5876</v>
      </c>
      <c r="BM1720" s="373"/>
      <c r="BN1720" s="687"/>
      <c r="BO1720" s="687"/>
      <c r="BP1720" s="376"/>
      <c r="BQ1720" s="2139" t="s">
        <v>3760</v>
      </c>
      <c r="BR1720" s="2139"/>
      <c r="BS1720" s="2361" t="s">
        <v>4138</v>
      </c>
      <c r="BT1720" s="220" t="s">
        <v>4312</v>
      </c>
      <c r="BU1720" s="220" t="s">
        <v>4313</v>
      </c>
      <c r="BV1720" s="1334">
        <v>43373054</v>
      </c>
      <c r="BW1720" s="1660">
        <v>10433730548</v>
      </c>
      <c r="BX1720" s="798" t="s">
        <v>4306</v>
      </c>
      <c r="BY1720" s="907">
        <v>46111</v>
      </c>
      <c r="BZ1720" s="907">
        <v>46142</v>
      </c>
      <c r="CA1720" s="373"/>
      <c r="CB1720" s="373"/>
      <c r="CC1720" s="373"/>
      <c r="CD1720" s="373"/>
      <c r="CE1720" s="373"/>
      <c r="CF1720" s="373"/>
      <c r="CG1720" s="373"/>
      <c r="CH1720" s="373"/>
      <c r="CI1720" s="373"/>
      <c r="CJ1720" s="373"/>
      <c r="CK1720" s="373"/>
      <c r="CL1720" s="373"/>
      <c r="CM1720" s="373"/>
      <c r="CN1720" s="373"/>
      <c r="CO1720" s="373"/>
      <c r="CP1720" s="373"/>
      <c r="CQ1720" s="373"/>
      <c r="CR1720" s="373"/>
      <c r="CS1720" s="373"/>
      <c r="CT1720" s="373">
        <v>30</v>
      </c>
      <c r="CU1720" s="1371">
        <f t="shared" si="1521"/>
        <v>5500</v>
      </c>
      <c r="CV1720" s="373">
        <v>30</v>
      </c>
      <c r="CW1720" s="1371">
        <f t="shared" si="1522"/>
        <v>5500</v>
      </c>
      <c r="CX1720" s="373">
        <v>1</v>
      </c>
      <c r="CY1720" s="1371">
        <f t="shared" si="1523"/>
        <v>183.33333333333334</v>
      </c>
      <c r="CZ1720" s="373"/>
      <c r="DA1720" s="373"/>
      <c r="DB1720" s="373"/>
      <c r="DC1720" s="373">
        <v>30</v>
      </c>
      <c r="DD1720" s="1371">
        <f t="shared" si="1517"/>
        <v>5500</v>
      </c>
      <c r="DE1720" s="373">
        <v>30</v>
      </c>
      <c r="DF1720" s="1371">
        <f t="shared" si="1498"/>
        <v>5500</v>
      </c>
      <c r="DG1720" s="373">
        <v>30</v>
      </c>
      <c r="DH1720" s="1371">
        <f t="shared" si="1519"/>
        <v>5500</v>
      </c>
      <c r="DI1720" s="373"/>
      <c r="DJ1720" s="373"/>
      <c r="DK1720" s="373"/>
      <c r="DL1720" s="373"/>
      <c r="DM1720" s="373"/>
      <c r="DN1720" s="373"/>
      <c r="DO1720" s="373"/>
      <c r="DP1720" s="373"/>
      <c r="DQ1720" s="373"/>
      <c r="DR1720" s="373"/>
      <c r="DS1720" s="373"/>
      <c r="DT1720" s="2326"/>
      <c r="DU1720" s="2320">
        <f t="shared" si="1471"/>
        <v>11000</v>
      </c>
      <c r="DV1720" s="2321">
        <f t="shared" si="1510"/>
        <v>11000</v>
      </c>
      <c r="DW1720" s="2321">
        <f t="shared" si="1511"/>
        <v>5683.333333333333</v>
      </c>
      <c r="DX1720" s="2321">
        <f t="shared" si="1512"/>
        <v>0</v>
      </c>
      <c r="DY1720" s="2321">
        <f t="shared" si="1473"/>
        <v>5316.666666666667</v>
      </c>
      <c r="DZ1720" s="2326"/>
      <c r="EA1720" s="2326"/>
      <c r="EB1720" s="2326"/>
      <c r="EC1720" s="2326"/>
      <c r="ED1720" s="2326"/>
      <c r="EE1720" s="2326"/>
      <c r="EF1720" s="2326"/>
      <c r="EG1720" s="2326"/>
      <c r="EH1720" s="2326"/>
      <c r="EI1720" s="2326"/>
      <c r="EJ1720" s="2326"/>
      <c r="EK1720" s="2326"/>
      <c r="EL1720" s="2326"/>
      <c r="EM1720" s="2326"/>
      <c r="EN1720" s="2326"/>
      <c r="EO1720" s="2326"/>
      <c r="EP1720" s="2326"/>
      <c r="EQ1720" s="2326"/>
      <c r="ER1720" s="2326"/>
      <c r="ES1720" s="2326"/>
      <c r="ET1720" s="2326"/>
      <c r="EU1720" s="2326"/>
      <c r="EV1720" s="2326"/>
      <c r="EW1720" s="2326"/>
      <c r="EX1720" s="2326"/>
      <c r="EY1720" s="2326"/>
      <c r="EZ1720" s="2326"/>
      <c r="FA1720" s="2326"/>
      <c r="FB1720" s="2326"/>
      <c r="FC1720" s="2326"/>
      <c r="FD1720" s="2326"/>
      <c r="FE1720" s="2326"/>
      <c r="FF1720" s="2326"/>
      <c r="FG1720" s="2326"/>
      <c r="FH1720" s="2326"/>
      <c r="FI1720" s="2344"/>
    </row>
    <row r="1721" spans="1:341" s="2345" customFormat="1" ht="44.25" hidden="1" customHeight="1" x14ac:dyDescent="0.25">
      <c r="A1721" s="2322">
        <v>2026</v>
      </c>
      <c r="B1721" s="1365">
        <v>479</v>
      </c>
      <c r="C1721" s="1365" t="s">
        <v>58</v>
      </c>
      <c r="D1721" s="1365">
        <v>3000654</v>
      </c>
      <c r="E1721" s="1365">
        <v>5005023</v>
      </c>
      <c r="F1721" s="1365" t="s">
        <v>3011</v>
      </c>
      <c r="G1721" s="2322" t="s">
        <v>3012</v>
      </c>
      <c r="H1721" s="2322">
        <v>95</v>
      </c>
      <c r="I1721" s="1366" t="s">
        <v>992</v>
      </c>
      <c r="J1721" s="1367" t="s">
        <v>10</v>
      </c>
      <c r="K1721" s="1367" t="s">
        <v>60</v>
      </c>
      <c r="L1721" s="1365" t="str">
        <f t="shared" si="1513"/>
        <v>2.3</v>
      </c>
      <c r="M1721" s="2323" t="s">
        <v>62</v>
      </c>
      <c r="N1721" s="1368"/>
      <c r="O1721" s="2347" t="s">
        <v>4302</v>
      </c>
      <c r="P1721" s="2322" t="s">
        <v>65</v>
      </c>
      <c r="Q1721" s="2324">
        <v>1</v>
      </c>
      <c r="R1721" s="2325">
        <v>5500</v>
      </c>
      <c r="S1721" s="2326"/>
      <c r="T1721" s="2326"/>
      <c r="U1721" s="2322">
        <v>30</v>
      </c>
      <c r="V1721" s="2322">
        <v>30</v>
      </c>
      <c r="W1721" s="2327"/>
      <c r="X1721" s="286"/>
      <c r="Y1721" s="286"/>
      <c r="Z1721" s="287"/>
      <c r="AA1721" s="287"/>
      <c r="AB1721" s="287"/>
      <c r="AC1721" s="287"/>
      <c r="AD1721" s="287"/>
      <c r="AE1721" s="2325"/>
      <c r="AF1721" s="284">
        <f t="shared" si="1507"/>
        <v>0</v>
      </c>
      <c r="AG1721" s="284">
        <f t="shared" si="1508"/>
        <v>0</v>
      </c>
      <c r="AH1721" s="284">
        <f t="shared" si="1514"/>
        <v>5500</v>
      </c>
      <c r="AI1721" s="284">
        <f t="shared" si="1509"/>
        <v>5500</v>
      </c>
      <c r="AJ1721" s="284"/>
      <c r="AK1721" s="284"/>
      <c r="AL1721" s="284"/>
      <c r="AM1721" s="284"/>
      <c r="AN1721" s="284"/>
      <c r="AO1721" s="284"/>
      <c r="AP1721" s="284"/>
      <c r="AQ1721" s="284"/>
      <c r="AR1721" s="2328">
        <f t="shared" si="1520"/>
        <v>11000</v>
      </c>
      <c r="AS1721" s="2326" t="s">
        <v>2578</v>
      </c>
      <c r="AT1721" s="373" t="s">
        <v>4018</v>
      </c>
      <c r="AU1721" s="373" t="s">
        <v>4019</v>
      </c>
      <c r="AV1721" s="373"/>
      <c r="AW1721" s="375"/>
      <c r="AX1721" s="387" t="s">
        <v>3287</v>
      </c>
      <c r="AY1721" s="375"/>
      <c r="AZ1721" s="373"/>
      <c r="BA1721" s="373" t="s">
        <v>4022</v>
      </c>
      <c r="BB1721" s="2329" t="s">
        <v>995</v>
      </c>
      <c r="BC1721" s="373"/>
      <c r="BD1721" s="373"/>
      <c r="BE1721" s="373"/>
      <c r="BF1721" s="375"/>
      <c r="BG1721" s="373"/>
      <c r="BH1721" s="687">
        <v>5879</v>
      </c>
      <c r="BI1721" s="687"/>
      <c r="BJ1721" s="373"/>
      <c r="BK1721" s="687"/>
      <c r="BL1721" s="373">
        <v>5879</v>
      </c>
      <c r="BM1721" s="373"/>
      <c r="BN1721" s="687"/>
      <c r="BO1721" s="687"/>
      <c r="BP1721" s="376"/>
      <c r="BQ1721" s="2139" t="s">
        <v>3760</v>
      </c>
      <c r="BR1721" s="2139"/>
      <c r="BS1721" s="2361" t="s">
        <v>2935</v>
      </c>
      <c r="BT1721" s="220" t="s">
        <v>1145</v>
      </c>
      <c r="BU1721" s="220" t="s">
        <v>4314</v>
      </c>
      <c r="BV1721" s="1334">
        <v>29597940</v>
      </c>
      <c r="BW1721" s="1660">
        <v>15502428206</v>
      </c>
      <c r="BX1721" s="798" t="s">
        <v>4306</v>
      </c>
      <c r="BY1721" s="907">
        <v>46111</v>
      </c>
      <c r="BZ1721" s="907">
        <v>46142</v>
      </c>
      <c r="CA1721" s="373"/>
      <c r="CB1721" s="373"/>
      <c r="CC1721" s="373"/>
      <c r="CD1721" s="373"/>
      <c r="CE1721" s="373"/>
      <c r="CF1721" s="373"/>
      <c r="CG1721" s="373"/>
      <c r="CH1721" s="373"/>
      <c r="CI1721" s="373"/>
      <c r="CJ1721" s="373"/>
      <c r="CK1721" s="373"/>
      <c r="CL1721" s="373"/>
      <c r="CM1721" s="373"/>
      <c r="CN1721" s="373"/>
      <c r="CO1721" s="373"/>
      <c r="CP1721" s="373"/>
      <c r="CQ1721" s="373"/>
      <c r="CR1721" s="373"/>
      <c r="CS1721" s="373"/>
      <c r="CT1721" s="373">
        <v>30</v>
      </c>
      <c r="CU1721" s="1371">
        <f t="shared" si="1521"/>
        <v>5500</v>
      </c>
      <c r="CV1721" s="373">
        <v>30</v>
      </c>
      <c r="CW1721" s="1371">
        <f t="shared" si="1522"/>
        <v>5500</v>
      </c>
      <c r="CX1721" s="373">
        <v>1</v>
      </c>
      <c r="CY1721" s="1371">
        <f t="shared" si="1523"/>
        <v>183.33333333333334</v>
      </c>
      <c r="CZ1721" s="373"/>
      <c r="DA1721" s="373"/>
      <c r="DB1721" s="373"/>
      <c r="DC1721" s="373">
        <v>30</v>
      </c>
      <c r="DD1721" s="1371">
        <f t="shared" si="1517"/>
        <v>5500</v>
      </c>
      <c r="DE1721" s="373">
        <v>30</v>
      </c>
      <c r="DF1721" s="1371">
        <f t="shared" si="1498"/>
        <v>5500</v>
      </c>
      <c r="DG1721" s="373">
        <v>30</v>
      </c>
      <c r="DH1721" s="1371">
        <f t="shared" si="1519"/>
        <v>5500</v>
      </c>
      <c r="DI1721" s="373"/>
      <c r="DJ1721" s="373"/>
      <c r="DK1721" s="373"/>
      <c r="DL1721" s="373"/>
      <c r="DM1721" s="373"/>
      <c r="DN1721" s="373"/>
      <c r="DO1721" s="373"/>
      <c r="DP1721" s="373"/>
      <c r="DQ1721" s="373"/>
      <c r="DR1721" s="373"/>
      <c r="DS1721" s="373"/>
      <c r="DT1721" s="2326"/>
      <c r="DU1721" s="2320">
        <f t="shared" si="1471"/>
        <v>11000</v>
      </c>
      <c r="DV1721" s="2321">
        <f t="shared" si="1510"/>
        <v>11000</v>
      </c>
      <c r="DW1721" s="2321">
        <f t="shared" si="1511"/>
        <v>5683.333333333333</v>
      </c>
      <c r="DX1721" s="2321">
        <f t="shared" si="1512"/>
        <v>0</v>
      </c>
      <c r="DY1721" s="2321">
        <f t="shared" si="1473"/>
        <v>5316.666666666667</v>
      </c>
      <c r="DZ1721" s="2326"/>
      <c r="EA1721" s="2326"/>
      <c r="EB1721" s="2326"/>
      <c r="EC1721" s="2326"/>
      <c r="ED1721" s="2326"/>
      <c r="EE1721" s="2326"/>
      <c r="EF1721" s="2326"/>
      <c r="EG1721" s="2326"/>
      <c r="EH1721" s="2326"/>
      <c r="EI1721" s="2326"/>
      <c r="EJ1721" s="2326"/>
      <c r="EK1721" s="2326"/>
      <c r="EL1721" s="2326"/>
      <c r="EM1721" s="2326"/>
      <c r="EN1721" s="2326"/>
      <c r="EO1721" s="2326"/>
      <c r="EP1721" s="2326"/>
      <c r="EQ1721" s="2326"/>
      <c r="ER1721" s="2326"/>
      <c r="ES1721" s="2326"/>
      <c r="ET1721" s="2326"/>
      <c r="EU1721" s="2326"/>
      <c r="EV1721" s="2326"/>
      <c r="EW1721" s="2326"/>
      <c r="EX1721" s="2326"/>
      <c r="EY1721" s="2326"/>
      <c r="EZ1721" s="2326"/>
      <c r="FA1721" s="2326"/>
      <c r="FB1721" s="2326"/>
      <c r="FC1721" s="2326"/>
      <c r="FD1721" s="2326"/>
      <c r="FE1721" s="2326"/>
      <c r="FF1721" s="2326"/>
      <c r="FG1721" s="2326"/>
      <c r="FH1721" s="2326"/>
      <c r="FI1721" s="2344"/>
    </row>
    <row r="1722" spans="1:341" s="2345" customFormat="1" ht="44.25" hidden="1" customHeight="1" x14ac:dyDescent="0.25">
      <c r="A1722" s="2322">
        <v>2026</v>
      </c>
      <c r="B1722" s="1365">
        <v>479</v>
      </c>
      <c r="C1722" s="1365" t="s">
        <v>58</v>
      </c>
      <c r="D1722" s="1365">
        <v>3000654</v>
      </c>
      <c r="E1722" s="1365">
        <v>5005023</v>
      </c>
      <c r="F1722" s="1365" t="s">
        <v>3011</v>
      </c>
      <c r="G1722" s="2322" t="s">
        <v>3012</v>
      </c>
      <c r="H1722" s="2322">
        <v>95</v>
      </c>
      <c r="I1722" s="1366" t="s">
        <v>992</v>
      </c>
      <c r="J1722" s="1367" t="s">
        <v>10</v>
      </c>
      <c r="K1722" s="1367" t="s">
        <v>60</v>
      </c>
      <c r="L1722" s="1365" t="str">
        <f t="shared" si="1513"/>
        <v>2.3</v>
      </c>
      <c r="M1722" s="2323" t="s">
        <v>62</v>
      </c>
      <c r="N1722" s="1368"/>
      <c r="O1722" s="2347" t="s">
        <v>4302</v>
      </c>
      <c r="P1722" s="2322" t="s">
        <v>65</v>
      </c>
      <c r="Q1722" s="2324">
        <v>1</v>
      </c>
      <c r="R1722" s="2325">
        <v>5500</v>
      </c>
      <c r="S1722" s="2326"/>
      <c r="T1722" s="2326"/>
      <c r="U1722" s="2322">
        <v>30</v>
      </c>
      <c r="V1722" s="2322">
        <v>30</v>
      </c>
      <c r="W1722" s="2327"/>
      <c r="X1722" s="286"/>
      <c r="Y1722" s="286"/>
      <c r="Z1722" s="287"/>
      <c r="AA1722" s="287"/>
      <c r="AB1722" s="287"/>
      <c r="AC1722" s="287"/>
      <c r="AD1722" s="287"/>
      <c r="AE1722" s="2325"/>
      <c r="AF1722" s="284">
        <f t="shared" si="1507"/>
        <v>0</v>
      </c>
      <c r="AG1722" s="284">
        <f t="shared" si="1508"/>
        <v>0</v>
      </c>
      <c r="AH1722" s="284">
        <f t="shared" si="1514"/>
        <v>5500</v>
      </c>
      <c r="AI1722" s="284">
        <f t="shared" si="1509"/>
        <v>5500</v>
      </c>
      <c r="AJ1722" s="284"/>
      <c r="AK1722" s="284"/>
      <c r="AL1722" s="284"/>
      <c r="AM1722" s="284"/>
      <c r="AN1722" s="284"/>
      <c r="AO1722" s="284"/>
      <c r="AP1722" s="284"/>
      <c r="AQ1722" s="284"/>
      <c r="AR1722" s="2328">
        <f t="shared" si="1520"/>
        <v>11000</v>
      </c>
      <c r="AS1722" s="2326" t="s">
        <v>2578</v>
      </c>
      <c r="AT1722" s="373" t="s">
        <v>4018</v>
      </c>
      <c r="AU1722" s="373" t="s">
        <v>4019</v>
      </c>
      <c r="AV1722" s="373"/>
      <c r="AW1722" s="375"/>
      <c r="AX1722" s="387" t="s">
        <v>3287</v>
      </c>
      <c r="AY1722" s="375"/>
      <c r="AZ1722" s="373"/>
      <c r="BA1722" s="373" t="s">
        <v>4022</v>
      </c>
      <c r="BB1722" s="2329" t="s">
        <v>995</v>
      </c>
      <c r="BC1722" s="373"/>
      <c r="BD1722" s="373"/>
      <c r="BE1722" s="373"/>
      <c r="BF1722" s="375"/>
      <c r="BG1722" s="373"/>
      <c r="BH1722" s="687">
        <v>6198</v>
      </c>
      <c r="BI1722" s="687"/>
      <c r="BJ1722" s="373"/>
      <c r="BK1722" s="687"/>
      <c r="BL1722" s="373">
        <v>6198</v>
      </c>
      <c r="BM1722" s="373"/>
      <c r="BN1722" s="687"/>
      <c r="BO1722" s="687"/>
      <c r="BP1722" s="376"/>
      <c r="BQ1722" s="2295" t="s">
        <v>4315</v>
      </c>
      <c r="BR1722" s="2295"/>
      <c r="BS1722" s="2361" t="s">
        <v>4316</v>
      </c>
      <c r="BT1722" s="220" t="s">
        <v>2369</v>
      </c>
      <c r="BU1722" s="220" t="s">
        <v>4317</v>
      </c>
      <c r="BV1722" s="1334">
        <v>7009807</v>
      </c>
      <c r="BW1722" s="1660">
        <v>10070098071</v>
      </c>
      <c r="BX1722" s="798" t="s">
        <v>4306</v>
      </c>
      <c r="BY1722" s="907">
        <v>46118</v>
      </c>
      <c r="BZ1722" s="907">
        <v>46142</v>
      </c>
      <c r="CA1722" s="373"/>
      <c r="CB1722" s="373"/>
      <c r="CC1722" s="373"/>
      <c r="CD1722" s="373"/>
      <c r="CE1722" s="373"/>
      <c r="CF1722" s="373"/>
      <c r="CG1722" s="373"/>
      <c r="CH1722" s="373"/>
      <c r="CI1722" s="373"/>
      <c r="CJ1722" s="373"/>
      <c r="CK1722" s="373"/>
      <c r="CL1722" s="373"/>
      <c r="CM1722" s="373"/>
      <c r="CN1722" s="373"/>
      <c r="CO1722" s="373"/>
      <c r="CP1722" s="373"/>
      <c r="CQ1722" s="373"/>
      <c r="CR1722" s="373"/>
      <c r="CS1722" s="373"/>
      <c r="CT1722" s="373">
        <v>30</v>
      </c>
      <c r="CU1722" s="1371">
        <f t="shared" si="1521"/>
        <v>5500</v>
      </c>
      <c r="CV1722" s="373">
        <v>30</v>
      </c>
      <c r="CW1722" s="1371">
        <f t="shared" si="1522"/>
        <v>5500</v>
      </c>
      <c r="CX1722" s="373">
        <v>24</v>
      </c>
      <c r="CY1722" s="1371">
        <f t="shared" si="1523"/>
        <v>4400</v>
      </c>
      <c r="CZ1722" s="373"/>
      <c r="DA1722" s="373"/>
      <c r="DB1722" s="373"/>
      <c r="DC1722" s="373">
        <v>30</v>
      </c>
      <c r="DD1722" s="1371">
        <f t="shared" si="1517"/>
        <v>5500</v>
      </c>
      <c r="DE1722" s="373">
        <v>30</v>
      </c>
      <c r="DF1722" s="1371">
        <f t="shared" si="1498"/>
        <v>5500</v>
      </c>
      <c r="DG1722" s="373">
        <v>30</v>
      </c>
      <c r="DH1722" s="1371">
        <f t="shared" si="1519"/>
        <v>5500</v>
      </c>
      <c r="DI1722" s="373"/>
      <c r="DJ1722" s="373"/>
      <c r="DK1722" s="373"/>
      <c r="DL1722" s="373"/>
      <c r="DM1722" s="373"/>
      <c r="DN1722" s="373"/>
      <c r="DO1722" s="373"/>
      <c r="DP1722" s="373"/>
      <c r="DQ1722" s="373"/>
      <c r="DR1722" s="373"/>
      <c r="DS1722" s="373"/>
      <c r="DT1722" s="2326"/>
      <c r="DU1722" s="2320">
        <f t="shared" ref="DU1722:DU1746" si="1524">AR1722</f>
        <v>11000</v>
      </c>
      <c r="DV1722" s="2321">
        <f t="shared" si="1510"/>
        <v>11000</v>
      </c>
      <c r="DW1722" s="2321">
        <f t="shared" si="1511"/>
        <v>9900</v>
      </c>
      <c r="DX1722" s="2321">
        <f t="shared" si="1512"/>
        <v>0</v>
      </c>
      <c r="DY1722" s="2321">
        <f t="shared" si="1473"/>
        <v>1100</v>
      </c>
      <c r="DZ1722" s="2326"/>
      <c r="EA1722" s="2326"/>
      <c r="EB1722" s="2326"/>
      <c r="EC1722" s="2326"/>
      <c r="ED1722" s="2326"/>
      <c r="EE1722" s="2326"/>
      <c r="EF1722" s="2326"/>
      <c r="EG1722" s="2326"/>
      <c r="EH1722" s="2326"/>
      <c r="EI1722" s="2326"/>
      <c r="EJ1722" s="2326"/>
      <c r="EK1722" s="2326"/>
      <c r="EL1722" s="2326"/>
      <c r="EM1722" s="2326"/>
      <c r="EN1722" s="2326"/>
      <c r="EO1722" s="2326"/>
      <c r="EP1722" s="2326"/>
      <c r="EQ1722" s="2326"/>
      <c r="ER1722" s="2326"/>
      <c r="ES1722" s="2326"/>
      <c r="ET1722" s="2326"/>
      <c r="EU1722" s="2326"/>
      <c r="EV1722" s="2326"/>
      <c r="EW1722" s="2326"/>
      <c r="EX1722" s="2326"/>
      <c r="EY1722" s="2326"/>
      <c r="EZ1722" s="2326"/>
      <c r="FA1722" s="2326"/>
      <c r="FB1722" s="2326"/>
      <c r="FC1722" s="2326"/>
      <c r="FD1722" s="2326"/>
      <c r="FE1722" s="2326"/>
      <c r="FF1722" s="2326"/>
      <c r="FG1722" s="2326"/>
      <c r="FH1722" s="2326"/>
      <c r="FI1722" s="2344"/>
    </row>
    <row r="1723" spans="1:341" s="2345" customFormat="1" ht="44.25" hidden="1" customHeight="1" x14ac:dyDescent="0.25">
      <c r="A1723" s="2322">
        <v>2026</v>
      </c>
      <c r="B1723" s="1365">
        <v>479</v>
      </c>
      <c r="C1723" s="1365" t="s">
        <v>58</v>
      </c>
      <c r="D1723" s="1365">
        <v>3000654</v>
      </c>
      <c r="E1723" s="1365">
        <v>5005023</v>
      </c>
      <c r="F1723" s="1365" t="s">
        <v>3011</v>
      </c>
      <c r="G1723" s="2322" t="s">
        <v>3012</v>
      </c>
      <c r="H1723" s="2322">
        <v>95</v>
      </c>
      <c r="I1723" s="1366" t="s">
        <v>992</v>
      </c>
      <c r="J1723" s="1367" t="s">
        <v>10</v>
      </c>
      <c r="K1723" s="1367" t="s">
        <v>60</v>
      </c>
      <c r="L1723" s="1365" t="str">
        <f t="shared" si="1513"/>
        <v>2.3</v>
      </c>
      <c r="M1723" s="2323" t="s">
        <v>62</v>
      </c>
      <c r="N1723" s="1368"/>
      <c r="O1723" s="2347" t="s">
        <v>4302</v>
      </c>
      <c r="P1723" s="2322" t="s">
        <v>65</v>
      </c>
      <c r="Q1723" s="2324">
        <v>1</v>
      </c>
      <c r="R1723" s="2325">
        <v>5500</v>
      </c>
      <c r="S1723" s="2326"/>
      <c r="T1723" s="2326"/>
      <c r="U1723" s="2322">
        <v>30</v>
      </c>
      <c r="V1723" s="2322">
        <v>30</v>
      </c>
      <c r="W1723" s="2327"/>
      <c r="X1723" s="286"/>
      <c r="Y1723" s="286"/>
      <c r="Z1723" s="287"/>
      <c r="AA1723" s="287"/>
      <c r="AB1723" s="287"/>
      <c r="AC1723" s="287"/>
      <c r="AD1723" s="287"/>
      <c r="AE1723" s="2325"/>
      <c r="AF1723" s="284">
        <f t="shared" si="1507"/>
        <v>0</v>
      </c>
      <c r="AG1723" s="284">
        <f t="shared" si="1508"/>
        <v>0</v>
      </c>
      <c r="AH1723" s="284">
        <f t="shared" si="1514"/>
        <v>5500</v>
      </c>
      <c r="AI1723" s="284">
        <f t="shared" si="1509"/>
        <v>5500</v>
      </c>
      <c r="AJ1723" s="284"/>
      <c r="AK1723" s="284"/>
      <c r="AL1723" s="284"/>
      <c r="AM1723" s="284"/>
      <c r="AN1723" s="284"/>
      <c r="AO1723" s="284"/>
      <c r="AP1723" s="284"/>
      <c r="AQ1723" s="284"/>
      <c r="AR1723" s="2328">
        <f t="shared" si="1520"/>
        <v>11000</v>
      </c>
      <c r="AS1723" s="2326" t="s">
        <v>2578</v>
      </c>
      <c r="AT1723" s="373" t="s">
        <v>4018</v>
      </c>
      <c r="AU1723" s="373" t="s">
        <v>4019</v>
      </c>
      <c r="AV1723" s="373"/>
      <c r="AW1723" s="375"/>
      <c r="AX1723" s="387" t="s">
        <v>3287</v>
      </c>
      <c r="AY1723" s="375"/>
      <c r="AZ1723" s="373"/>
      <c r="BA1723" s="373" t="s">
        <v>4022</v>
      </c>
      <c r="BB1723" s="2329" t="s">
        <v>995</v>
      </c>
      <c r="BC1723" s="373"/>
      <c r="BD1723" s="373"/>
      <c r="BE1723" s="373"/>
      <c r="BF1723" s="375"/>
      <c r="BG1723" s="373"/>
      <c r="BH1723" s="687">
        <v>6214</v>
      </c>
      <c r="BI1723" s="687"/>
      <c r="BJ1723" s="373"/>
      <c r="BK1723" s="687"/>
      <c r="BL1723" s="373">
        <v>6214</v>
      </c>
      <c r="BM1723" s="373"/>
      <c r="BN1723" s="687"/>
      <c r="BO1723" s="687"/>
      <c r="BP1723" s="376"/>
      <c r="BQ1723" s="2139" t="s">
        <v>3760</v>
      </c>
      <c r="BR1723" s="2139"/>
      <c r="BS1723" s="2361" t="s">
        <v>4318</v>
      </c>
      <c r="BT1723" s="220" t="s">
        <v>3163</v>
      </c>
      <c r="BU1723" s="220" t="s">
        <v>4319</v>
      </c>
      <c r="BV1723" s="1334">
        <v>40031209</v>
      </c>
      <c r="BW1723" s="1660">
        <v>10400312091</v>
      </c>
      <c r="BX1723" s="798" t="s">
        <v>4306</v>
      </c>
      <c r="BY1723" s="907">
        <v>46120</v>
      </c>
      <c r="BZ1723" s="907">
        <v>46142</v>
      </c>
      <c r="CA1723" s="373"/>
      <c r="CB1723" s="373"/>
      <c r="CC1723" s="373"/>
      <c r="CD1723" s="373"/>
      <c r="CE1723" s="373"/>
      <c r="CF1723" s="373"/>
      <c r="CG1723" s="373"/>
      <c r="CH1723" s="373"/>
      <c r="CI1723" s="373"/>
      <c r="CJ1723" s="373"/>
      <c r="CK1723" s="373"/>
      <c r="CL1723" s="373"/>
      <c r="CM1723" s="373"/>
      <c r="CN1723" s="373"/>
      <c r="CO1723" s="373"/>
      <c r="CP1723" s="373"/>
      <c r="CQ1723" s="373"/>
      <c r="CR1723" s="373"/>
      <c r="CS1723" s="373"/>
      <c r="CT1723" s="373">
        <v>30</v>
      </c>
      <c r="CU1723" s="1371">
        <f t="shared" si="1521"/>
        <v>5500</v>
      </c>
      <c r="CV1723" s="373">
        <v>30</v>
      </c>
      <c r="CW1723" s="1371">
        <f t="shared" si="1522"/>
        <v>5500</v>
      </c>
      <c r="CX1723" s="373">
        <v>22</v>
      </c>
      <c r="CY1723" s="1371">
        <f t="shared" si="1523"/>
        <v>4033.3333333333335</v>
      </c>
      <c r="CZ1723" s="373"/>
      <c r="DA1723" s="373"/>
      <c r="DB1723" s="373"/>
      <c r="DC1723" s="373">
        <v>30</v>
      </c>
      <c r="DD1723" s="1371">
        <f t="shared" si="1517"/>
        <v>5500</v>
      </c>
      <c r="DE1723" s="373">
        <v>30</v>
      </c>
      <c r="DF1723" s="1371">
        <f t="shared" si="1498"/>
        <v>5500</v>
      </c>
      <c r="DG1723" s="373">
        <v>30</v>
      </c>
      <c r="DH1723" s="1371">
        <f t="shared" si="1519"/>
        <v>5500</v>
      </c>
      <c r="DI1723" s="373"/>
      <c r="DJ1723" s="373"/>
      <c r="DK1723" s="373"/>
      <c r="DL1723" s="373"/>
      <c r="DM1723" s="373"/>
      <c r="DN1723" s="373"/>
      <c r="DO1723" s="373"/>
      <c r="DP1723" s="373"/>
      <c r="DQ1723" s="373"/>
      <c r="DR1723" s="373"/>
      <c r="DS1723" s="373"/>
      <c r="DT1723" s="2326"/>
      <c r="DU1723" s="2320">
        <f t="shared" si="1524"/>
        <v>11000</v>
      </c>
      <c r="DV1723" s="2321">
        <f t="shared" si="1510"/>
        <v>11000</v>
      </c>
      <c r="DW1723" s="2321">
        <f t="shared" si="1511"/>
        <v>9533.3333333333339</v>
      </c>
      <c r="DX1723" s="2321">
        <f t="shared" si="1512"/>
        <v>0</v>
      </c>
      <c r="DY1723" s="2321">
        <f t="shared" si="1473"/>
        <v>1466.6666666666661</v>
      </c>
      <c r="DZ1723" s="2326"/>
      <c r="EA1723" s="2326"/>
      <c r="EB1723" s="2326"/>
      <c r="EC1723" s="2326"/>
      <c r="ED1723" s="2326"/>
      <c r="EE1723" s="2326"/>
      <c r="EF1723" s="2326"/>
      <c r="EG1723" s="2326"/>
      <c r="EH1723" s="2326"/>
      <c r="EI1723" s="2326"/>
      <c r="EJ1723" s="2326"/>
      <c r="EK1723" s="2326"/>
      <c r="EL1723" s="2326"/>
      <c r="EM1723" s="2326"/>
      <c r="EN1723" s="2326"/>
      <c r="EO1723" s="2326"/>
      <c r="EP1723" s="2326"/>
      <c r="EQ1723" s="2326"/>
      <c r="ER1723" s="2326"/>
      <c r="ES1723" s="2326"/>
      <c r="ET1723" s="2326"/>
      <c r="EU1723" s="2326"/>
      <c r="EV1723" s="2326"/>
      <c r="EW1723" s="2326"/>
      <c r="EX1723" s="2326"/>
      <c r="EY1723" s="2326"/>
      <c r="EZ1723" s="2326"/>
      <c r="FA1723" s="2326"/>
      <c r="FB1723" s="2326"/>
      <c r="FC1723" s="2326"/>
      <c r="FD1723" s="2326"/>
      <c r="FE1723" s="2326"/>
      <c r="FF1723" s="2326"/>
      <c r="FG1723" s="2326"/>
      <c r="FH1723" s="2326"/>
      <c r="FI1723" s="2344"/>
    </row>
    <row r="1724" spans="1:341" s="2345" customFormat="1" ht="44.25" hidden="1" customHeight="1" x14ac:dyDescent="0.25">
      <c r="A1724" s="2322">
        <v>2026</v>
      </c>
      <c r="B1724" s="1365">
        <v>479</v>
      </c>
      <c r="C1724" s="1365" t="s">
        <v>58</v>
      </c>
      <c r="D1724" s="1365">
        <v>3000654</v>
      </c>
      <c r="E1724" s="1365">
        <v>5005023</v>
      </c>
      <c r="F1724" s="1365" t="s">
        <v>3011</v>
      </c>
      <c r="G1724" s="2322" t="s">
        <v>3012</v>
      </c>
      <c r="H1724" s="2322">
        <v>95</v>
      </c>
      <c r="I1724" s="1366" t="s">
        <v>992</v>
      </c>
      <c r="J1724" s="1367" t="s">
        <v>10</v>
      </c>
      <c r="K1724" s="1367" t="s">
        <v>60</v>
      </c>
      <c r="L1724" s="1365" t="str">
        <f t="shared" si="1513"/>
        <v>2.3</v>
      </c>
      <c r="M1724" s="2323" t="s">
        <v>62</v>
      </c>
      <c r="N1724" s="1368"/>
      <c r="O1724" s="2347" t="s">
        <v>4302</v>
      </c>
      <c r="P1724" s="2322" t="s">
        <v>65</v>
      </c>
      <c r="Q1724" s="2324">
        <v>1</v>
      </c>
      <c r="R1724" s="2325">
        <v>5500</v>
      </c>
      <c r="S1724" s="2326"/>
      <c r="T1724" s="2326"/>
      <c r="U1724" s="2322">
        <v>30</v>
      </c>
      <c r="V1724" s="2322">
        <v>30</v>
      </c>
      <c r="W1724" s="2327"/>
      <c r="X1724" s="286"/>
      <c r="Y1724" s="286"/>
      <c r="Z1724" s="287"/>
      <c r="AA1724" s="287"/>
      <c r="AB1724" s="287"/>
      <c r="AC1724" s="287"/>
      <c r="AD1724" s="287"/>
      <c r="AE1724" s="2325"/>
      <c r="AF1724" s="284">
        <f t="shared" si="1507"/>
        <v>0</v>
      </c>
      <c r="AG1724" s="284">
        <f t="shared" si="1508"/>
        <v>0</v>
      </c>
      <c r="AH1724" s="284">
        <f t="shared" si="1514"/>
        <v>5500</v>
      </c>
      <c r="AI1724" s="284">
        <f t="shared" si="1509"/>
        <v>5500</v>
      </c>
      <c r="AJ1724" s="284">
        <f t="shared" ref="AJ1724:AJ1746" si="1525">+$R1724*(W1724/30)*$Q1724</f>
        <v>0</v>
      </c>
      <c r="AK1724" s="284">
        <f t="shared" ref="AK1724:AK1746" si="1526">+$R1724*(X1724/30)*$Q1724</f>
        <v>0</v>
      </c>
      <c r="AL1724" s="284">
        <f t="shared" ref="AL1724:AL1746" si="1527">+$R1724*(Y1724/30)*$Q1724</f>
        <v>0</v>
      </c>
      <c r="AM1724" s="284">
        <f t="shared" ref="AM1724:AM1746" si="1528">+$R1724*(Z1724/30)*$Q1724</f>
        <v>0</v>
      </c>
      <c r="AN1724" s="284">
        <f t="shared" ref="AN1724:AN1746" si="1529">+$R1724*(AA1724/30)*$Q1724</f>
        <v>0</v>
      </c>
      <c r="AO1724" s="284">
        <f t="shared" ref="AO1724:AO1746" si="1530">+$R1724*(AB1724/30)*$Q1724</f>
        <v>0</v>
      </c>
      <c r="AP1724" s="284">
        <f t="shared" ref="AP1724:AP1746" si="1531">+$R1724*(AC1724/30)*$Q1724</f>
        <v>0</v>
      </c>
      <c r="AQ1724" s="284">
        <f t="shared" ref="AQ1724:AQ1746" si="1532">+$R1724*(AD1724/30)*$Q1724</f>
        <v>0</v>
      </c>
      <c r="AR1724" s="2328">
        <f t="shared" si="1520"/>
        <v>11000</v>
      </c>
      <c r="AS1724" s="2326" t="s">
        <v>2578</v>
      </c>
      <c r="AT1724" s="373" t="s">
        <v>4018</v>
      </c>
      <c r="AU1724" s="373" t="s">
        <v>4019</v>
      </c>
      <c r="AV1724" s="373"/>
      <c r="AW1724" s="375"/>
      <c r="AX1724" s="387" t="s">
        <v>3287</v>
      </c>
      <c r="AY1724" s="375">
        <v>46083</v>
      </c>
      <c r="AZ1724" s="373"/>
      <c r="BA1724" s="373" t="s">
        <v>4022</v>
      </c>
      <c r="BB1724" s="2318" t="s">
        <v>995</v>
      </c>
      <c r="BC1724" s="373" t="s">
        <v>3798</v>
      </c>
      <c r="BD1724" s="373" t="s">
        <v>3799</v>
      </c>
      <c r="BE1724" s="373" t="s">
        <v>3800</v>
      </c>
      <c r="BF1724" s="375">
        <v>46119</v>
      </c>
      <c r="BG1724" s="373"/>
      <c r="BH1724" s="687">
        <v>6293</v>
      </c>
      <c r="BI1724" s="687"/>
      <c r="BJ1724" s="373"/>
      <c r="BK1724" s="687"/>
      <c r="BL1724" s="373">
        <v>6293</v>
      </c>
      <c r="BM1724" s="373"/>
      <c r="BN1724" s="687"/>
      <c r="BO1724" s="687"/>
      <c r="BP1724" s="376"/>
      <c r="BQ1724" s="2139" t="s">
        <v>3760</v>
      </c>
      <c r="BR1724" s="2139"/>
      <c r="BS1724" s="2362" t="s">
        <v>1115</v>
      </c>
      <c r="BT1724" s="1434" t="s">
        <v>4320</v>
      </c>
      <c r="BU1724" s="1434" t="s">
        <v>4321</v>
      </c>
      <c r="BV1724" s="1345">
        <v>72744606</v>
      </c>
      <c r="BW1724" s="1435">
        <v>10727446066</v>
      </c>
      <c r="BX1724" s="798">
        <v>5500</v>
      </c>
      <c r="BY1724" s="1906">
        <v>46121</v>
      </c>
      <c r="BZ1724" s="1907">
        <v>46142</v>
      </c>
      <c r="CA1724" s="373"/>
      <c r="CB1724" s="373"/>
      <c r="CC1724" s="373"/>
      <c r="CD1724" s="373"/>
      <c r="CE1724" s="373"/>
      <c r="CF1724" s="373"/>
      <c r="CG1724" s="373"/>
      <c r="CH1724" s="373"/>
      <c r="CI1724" s="373"/>
      <c r="CJ1724" s="373"/>
      <c r="CK1724" s="373"/>
      <c r="CL1724" s="373"/>
      <c r="CM1724" s="373"/>
      <c r="CN1724" s="373"/>
      <c r="CO1724" s="373"/>
      <c r="CP1724" s="373"/>
      <c r="CQ1724" s="373"/>
      <c r="CR1724" s="373"/>
      <c r="CS1724" s="373"/>
      <c r="CT1724" s="373">
        <v>30</v>
      </c>
      <c r="CU1724" s="1371">
        <f t="shared" si="1521"/>
        <v>5500</v>
      </c>
      <c r="CV1724" s="373">
        <v>30</v>
      </c>
      <c r="CW1724" s="1371">
        <f t="shared" si="1522"/>
        <v>5500</v>
      </c>
      <c r="CX1724" s="373">
        <v>0</v>
      </c>
      <c r="CY1724" s="1371">
        <f t="shared" si="1523"/>
        <v>0</v>
      </c>
      <c r="CZ1724" s="373"/>
      <c r="DA1724" s="373"/>
      <c r="DB1724" s="373"/>
      <c r="DC1724" s="373">
        <v>30</v>
      </c>
      <c r="DD1724" s="1371">
        <f>R1724</f>
        <v>5500</v>
      </c>
      <c r="DE1724" s="373">
        <v>30</v>
      </c>
      <c r="DF1724" s="1371">
        <f t="shared" si="1498"/>
        <v>5500</v>
      </c>
      <c r="DG1724" s="373">
        <v>22</v>
      </c>
      <c r="DH1724" s="1371">
        <f>(AI1724/30*DG1724)*Q1724</f>
        <v>4033.3333333333335</v>
      </c>
      <c r="DI1724" s="373"/>
      <c r="DJ1724" s="373"/>
      <c r="DK1724" s="373"/>
      <c r="DL1724" s="373"/>
      <c r="DM1724" s="373"/>
      <c r="DN1724" s="373"/>
      <c r="DO1724" s="373"/>
      <c r="DP1724" s="373"/>
      <c r="DQ1724" s="373"/>
      <c r="DR1724" s="373"/>
      <c r="DS1724" s="373"/>
      <c r="DT1724" s="2326"/>
      <c r="DU1724" s="2320">
        <f t="shared" si="1524"/>
        <v>11000</v>
      </c>
      <c r="DV1724" s="2321">
        <f t="shared" si="1510"/>
        <v>11000</v>
      </c>
      <c r="DW1724" s="2321">
        <f t="shared" si="1511"/>
        <v>4033.3333333333335</v>
      </c>
      <c r="DX1724" s="2321">
        <f t="shared" si="1512"/>
        <v>0</v>
      </c>
      <c r="DY1724" s="2321">
        <f t="shared" si="1473"/>
        <v>6966.6666666666661</v>
      </c>
      <c r="DZ1724" s="2326"/>
      <c r="EA1724" s="2326"/>
      <c r="EB1724" s="2326"/>
      <c r="EC1724" s="2326"/>
      <c r="ED1724" s="2326"/>
      <c r="EE1724" s="2326"/>
      <c r="EF1724" s="2326"/>
      <c r="EG1724" s="2326"/>
      <c r="EH1724" s="2326"/>
      <c r="EI1724" s="2326"/>
      <c r="EJ1724" s="2326"/>
      <c r="EK1724" s="2326"/>
      <c r="EL1724" s="2326"/>
      <c r="EM1724" s="2326"/>
      <c r="EN1724" s="2326"/>
      <c r="EO1724" s="2326"/>
      <c r="EP1724" s="2326"/>
      <c r="EQ1724" s="2326"/>
      <c r="ER1724" s="2326"/>
      <c r="ES1724" s="2326"/>
      <c r="ET1724" s="2326"/>
      <c r="EU1724" s="2326"/>
      <c r="EV1724" s="2326"/>
      <c r="EW1724" s="2326"/>
      <c r="EX1724" s="2326"/>
      <c r="EY1724" s="2326"/>
      <c r="EZ1724" s="2326"/>
      <c r="FA1724" s="2326"/>
      <c r="FB1724" s="2326"/>
      <c r="FC1724" s="2326"/>
      <c r="FD1724" s="2326"/>
      <c r="FE1724" s="2326"/>
      <c r="FF1724" s="2326"/>
      <c r="FG1724" s="2326"/>
      <c r="FH1724" s="2326"/>
      <c r="FI1724" s="2342"/>
      <c r="FJ1724" s="2343"/>
      <c r="FK1724" s="2343"/>
      <c r="FL1724" s="2343"/>
      <c r="FM1724" s="2343"/>
      <c r="FN1724" s="2343"/>
      <c r="FO1724" s="2343"/>
      <c r="FP1724" s="2343"/>
      <c r="FQ1724" s="2343"/>
      <c r="FR1724" s="2343"/>
      <c r="FS1724" s="2343"/>
      <c r="FT1724" s="2343"/>
      <c r="FU1724" s="2343"/>
      <c r="FV1724" s="2343"/>
      <c r="FW1724" s="2343"/>
      <c r="FX1724" s="2343"/>
      <c r="FY1724" s="2343"/>
      <c r="FZ1724" s="2343"/>
      <c r="GA1724" s="2343"/>
      <c r="GB1724" s="2343"/>
      <c r="GC1724" s="2343"/>
      <c r="GD1724" s="2343"/>
      <c r="GE1724" s="2343"/>
      <c r="GF1724" s="2343"/>
      <c r="GG1724" s="2343"/>
      <c r="GH1724" s="2343"/>
      <c r="GI1724" s="2343"/>
      <c r="GJ1724" s="2343"/>
      <c r="GK1724" s="2343"/>
      <c r="GL1724" s="2343"/>
      <c r="GM1724" s="2343"/>
      <c r="GN1724" s="2343"/>
      <c r="GO1724" s="2343"/>
      <c r="GP1724" s="2343"/>
      <c r="GQ1724" s="2343"/>
      <c r="GR1724" s="2343"/>
      <c r="GS1724" s="2343"/>
      <c r="GT1724" s="2343"/>
      <c r="GU1724" s="2343"/>
      <c r="GV1724" s="2343"/>
      <c r="GW1724" s="2343"/>
      <c r="GX1724" s="2343"/>
      <c r="GY1724" s="2343"/>
      <c r="GZ1724" s="2343"/>
      <c r="HA1724" s="2343"/>
      <c r="HB1724" s="2343"/>
      <c r="HC1724" s="2343"/>
      <c r="HD1724" s="2343"/>
      <c r="HE1724" s="2343"/>
      <c r="HF1724" s="2343"/>
      <c r="HG1724" s="2343"/>
      <c r="HH1724" s="2343"/>
      <c r="HI1724" s="2343"/>
      <c r="HJ1724" s="2343"/>
      <c r="HK1724" s="2343"/>
      <c r="HL1724" s="2343"/>
      <c r="HM1724" s="2343"/>
      <c r="HN1724" s="2343"/>
      <c r="HO1724" s="2343"/>
      <c r="HP1724" s="2343"/>
      <c r="HQ1724" s="2343"/>
      <c r="HR1724" s="2343"/>
      <c r="HS1724" s="2343"/>
      <c r="HT1724" s="2343"/>
      <c r="HU1724" s="2343"/>
      <c r="HV1724" s="2343"/>
      <c r="HW1724" s="2343"/>
      <c r="HX1724" s="2343"/>
      <c r="HY1724" s="2343"/>
      <c r="HZ1724" s="2343"/>
      <c r="IA1724" s="2343"/>
      <c r="IB1724" s="2343"/>
      <c r="IC1724" s="2343"/>
      <c r="ID1724" s="2343"/>
      <c r="IE1724" s="2343"/>
      <c r="IF1724" s="2343"/>
      <c r="IG1724" s="2343"/>
      <c r="IH1724" s="2343"/>
      <c r="II1724" s="2343"/>
      <c r="IJ1724" s="2343"/>
      <c r="IK1724" s="2343"/>
      <c r="IL1724" s="2343"/>
      <c r="IM1724" s="2343"/>
      <c r="IN1724" s="2343"/>
      <c r="IO1724" s="2343"/>
      <c r="IP1724" s="2343"/>
      <c r="IQ1724" s="2343"/>
      <c r="IR1724" s="2343"/>
      <c r="IS1724" s="2343"/>
      <c r="IT1724" s="2343"/>
      <c r="IU1724" s="2343"/>
      <c r="IV1724" s="2343"/>
      <c r="IW1724" s="2343"/>
      <c r="IX1724" s="2343"/>
      <c r="IY1724" s="2343"/>
      <c r="IZ1724" s="2343"/>
      <c r="JA1724" s="2343"/>
      <c r="JB1724" s="2343"/>
      <c r="JC1724" s="2343"/>
      <c r="JD1724" s="2343"/>
      <c r="JE1724" s="2343"/>
      <c r="JF1724" s="2343"/>
      <c r="JG1724" s="2343"/>
      <c r="JH1724" s="2343"/>
      <c r="JI1724" s="2343"/>
      <c r="JJ1724" s="2343"/>
      <c r="JK1724" s="2343"/>
      <c r="JL1724" s="2343"/>
      <c r="JM1724" s="2343"/>
      <c r="JN1724" s="2343"/>
      <c r="JO1724" s="2343"/>
      <c r="JP1724" s="2343"/>
      <c r="JQ1724" s="2343"/>
      <c r="JR1724" s="2343"/>
      <c r="JS1724" s="2343"/>
      <c r="JT1724" s="2343"/>
      <c r="JU1724" s="2343"/>
      <c r="JV1724" s="2343"/>
      <c r="JW1724" s="2343"/>
      <c r="JX1724" s="2343"/>
      <c r="JY1724" s="2343"/>
      <c r="JZ1724" s="2343"/>
      <c r="KA1724" s="2343"/>
      <c r="KB1724" s="2343"/>
      <c r="KC1724" s="2343"/>
      <c r="KD1724" s="2343"/>
      <c r="KE1724" s="2343"/>
      <c r="KF1724" s="2343"/>
      <c r="KG1724" s="2343"/>
      <c r="KH1724" s="2343"/>
      <c r="KI1724" s="2343"/>
      <c r="KJ1724" s="2343"/>
      <c r="KK1724" s="2343"/>
      <c r="KL1724" s="2343"/>
      <c r="KM1724" s="2343"/>
      <c r="KN1724" s="2343"/>
      <c r="KO1724" s="2343"/>
      <c r="KP1724" s="2343"/>
      <c r="KQ1724" s="2343"/>
      <c r="KR1724" s="2343"/>
      <c r="KS1724" s="2343"/>
      <c r="KT1724" s="2343"/>
      <c r="KU1724" s="2343"/>
      <c r="KV1724" s="2343"/>
      <c r="KW1724" s="2343"/>
      <c r="KX1724" s="2343"/>
      <c r="KY1724" s="2343"/>
      <c r="KZ1724" s="2343"/>
      <c r="LA1724" s="2343"/>
      <c r="LB1724" s="2343"/>
      <c r="LC1724" s="2343"/>
      <c r="LD1724" s="2343"/>
      <c r="LE1724" s="2343"/>
      <c r="LF1724" s="2343"/>
      <c r="LG1724" s="2343"/>
      <c r="LH1724" s="2343"/>
      <c r="LI1724" s="2343"/>
      <c r="LJ1724" s="2343"/>
      <c r="LK1724" s="2343"/>
      <c r="LL1724" s="2343"/>
      <c r="LM1724" s="2343"/>
      <c r="LN1724" s="2343"/>
      <c r="LO1724" s="2343"/>
      <c r="LP1724" s="2343"/>
      <c r="LQ1724" s="2343"/>
      <c r="LR1724" s="2343"/>
      <c r="LS1724" s="2343"/>
      <c r="LT1724" s="2343"/>
      <c r="LU1724" s="2343"/>
      <c r="LV1724" s="2343"/>
      <c r="LW1724" s="2343"/>
      <c r="LX1724" s="2343"/>
      <c r="LY1724" s="2343"/>
      <c r="LZ1724" s="2343"/>
      <c r="MA1724" s="2343"/>
      <c r="MB1724" s="2343"/>
      <c r="MC1724" s="2343"/>
    </row>
    <row r="1725" spans="1:341" s="2343" customFormat="1" hidden="1" x14ac:dyDescent="0.25">
      <c r="A1725" s="2353">
        <v>2026</v>
      </c>
      <c r="B1725" s="1739">
        <v>479</v>
      </c>
      <c r="C1725" s="1739" t="s">
        <v>58</v>
      </c>
      <c r="D1725" s="1739">
        <v>3000654</v>
      </c>
      <c r="E1725" s="1739">
        <v>5005023</v>
      </c>
      <c r="F1725" s="1739" t="s">
        <v>3011</v>
      </c>
      <c r="G1725" s="2353" t="s">
        <v>3012</v>
      </c>
      <c r="H1725" s="2353">
        <v>95</v>
      </c>
      <c r="I1725" s="1740" t="s">
        <v>992</v>
      </c>
      <c r="J1725" s="1741" t="s">
        <v>10</v>
      </c>
      <c r="K1725" s="1741" t="s">
        <v>60</v>
      </c>
      <c r="L1725" s="1739" t="str">
        <f t="shared" si="1513"/>
        <v>2.3</v>
      </c>
      <c r="M1725" s="2354" t="s">
        <v>62</v>
      </c>
      <c r="N1725" s="1742"/>
      <c r="O1725" s="2355" t="s">
        <v>4302</v>
      </c>
      <c r="P1725" s="2353" t="s">
        <v>65</v>
      </c>
      <c r="Q1725" s="2356">
        <v>8</v>
      </c>
      <c r="R1725" s="2357">
        <v>5500</v>
      </c>
      <c r="S1725" s="2358"/>
      <c r="T1725" s="2358"/>
      <c r="U1725" s="2353">
        <v>30</v>
      </c>
      <c r="V1725" s="2353">
        <v>30</v>
      </c>
      <c r="W1725" s="2359"/>
      <c r="X1725" s="507"/>
      <c r="Y1725" s="507"/>
      <c r="Z1725" s="508"/>
      <c r="AA1725" s="508"/>
      <c r="AB1725" s="508"/>
      <c r="AC1725" s="508"/>
      <c r="AD1725" s="508"/>
      <c r="AE1725" s="2357"/>
      <c r="AF1725" s="284">
        <f t="shared" si="1507"/>
        <v>0</v>
      </c>
      <c r="AG1725" s="284">
        <f t="shared" si="1508"/>
        <v>0</v>
      </c>
      <c r="AH1725" s="284">
        <f t="shared" si="1514"/>
        <v>44000</v>
      </c>
      <c r="AI1725" s="284">
        <f t="shared" si="1509"/>
        <v>44000</v>
      </c>
      <c r="AJ1725" s="284">
        <f t="shared" si="1525"/>
        <v>0</v>
      </c>
      <c r="AK1725" s="284">
        <f t="shared" si="1526"/>
        <v>0</v>
      </c>
      <c r="AL1725" s="284">
        <f t="shared" si="1527"/>
        <v>0</v>
      </c>
      <c r="AM1725" s="284">
        <f t="shared" si="1528"/>
        <v>0</v>
      </c>
      <c r="AN1725" s="284">
        <f t="shared" si="1529"/>
        <v>0</v>
      </c>
      <c r="AO1725" s="284">
        <f t="shared" si="1530"/>
        <v>0</v>
      </c>
      <c r="AP1725" s="284">
        <f t="shared" si="1531"/>
        <v>0</v>
      </c>
      <c r="AQ1725" s="284">
        <f t="shared" si="1532"/>
        <v>0</v>
      </c>
      <c r="AR1725" s="2360">
        <f t="shared" si="1520"/>
        <v>88000</v>
      </c>
      <c r="AS1725" s="2358" t="s">
        <v>2578</v>
      </c>
      <c r="AT1725" s="985" t="s">
        <v>4018</v>
      </c>
      <c r="AU1725" s="373" t="s">
        <v>4019</v>
      </c>
      <c r="AV1725" s="373"/>
      <c r="AW1725" s="375"/>
      <c r="AX1725" s="373" t="s">
        <v>3287</v>
      </c>
      <c r="AY1725" s="375">
        <v>46083</v>
      </c>
      <c r="AZ1725" s="373"/>
      <c r="BA1725" s="985" t="s">
        <v>4022</v>
      </c>
      <c r="BB1725" s="614" t="s">
        <v>1021</v>
      </c>
      <c r="BC1725" s="985"/>
      <c r="BD1725" s="985"/>
      <c r="BE1725" s="985"/>
      <c r="BF1725" s="1745"/>
      <c r="BG1725" s="985"/>
      <c r="BH1725" s="698"/>
      <c r="BI1725" s="698"/>
      <c r="BJ1725" s="985"/>
      <c r="BK1725" s="698"/>
      <c r="BL1725" s="985"/>
      <c r="BM1725" s="985"/>
      <c r="BN1725" s="698"/>
      <c r="BO1725" s="698"/>
      <c r="BP1725" s="698"/>
      <c r="BQ1725" s="2363"/>
      <c r="BR1725" s="2363"/>
      <c r="BS1725" s="2364"/>
      <c r="BT1725" s="1908"/>
      <c r="BU1725" s="1908"/>
      <c r="BV1725" s="775"/>
      <c r="BW1725" s="775"/>
      <c r="BX1725" s="1746"/>
      <c r="BY1725" s="1045"/>
      <c r="BZ1725" s="1045"/>
      <c r="CA1725" s="985"/>
      <c r="CB1725" s="985"/>
      <c r="CC1725" s="985"/>
      <c r="CD1725" s="985"/>
      <c r="CE1725" s="985"/>
      <c r="CF1725" s="985"/>
      <c r="CG1725" s="985"/>
      <c r="CH1725" s="985"/>
      <c r="CI1725" s="985"/>
      <c r="CJ1725" s="985"/>
      <c r="CK1725" s="985"/>
      <c r="CL1725" s="985"/>
      <c r="CM1725" s="985"/>
      <c r="CN1725" s="985"/>
      <c r="CO1725" s="985"/>
      <c r="CP1725" s="985"/>
      <c r="CQ1725" s="985"/>
      <c r="CR1725" s="985"/>
      <c r="CS1725" s="985"/>
      <c r="CT1725" s="985">
        <v>30</v>
      </c>
      <c r="CU1725" s="1747">
        <f t="shared" si="1521"/>
        <v>44000</v>
      </c>
      <c r="CV1725" s="985">
        <v>30</v>
      </c>
      <c r="CW1725" s="1747">
        <f t="shared" si="1522"/>
        <v>44000</v>
      </c>
      <c r="CX1725" s="985">
        <v>0</v>
      </c>
      <c r="CY1725" s="1747">
        <f t="shared" si="1523"/>
        <v>0</v>
      </c>
      <c r="CZ1725" s="985"/>
      <c r="DA1725" s="985"/>
      <c r="DB1725" s="985"/>
      <c r="DC1725" s="985">
        <v>30</v>
      </c>
      <c r="DD1725" s="1747">
        <f>R1725</f>
        <v>5500</v>
      </c>
      <c r="DE1725" s="985">
        <v>30</v>
      </c>
      <c r="DF1725" s="1747">
        <f t="shared" si="1498"/>
        <v>44000</v>
      </c>
      <c r="DG1725" s="985"/>
      <c r="DH1725" s="1747">
        <f>(AI1725/30*DG1725)*Q1725</f>
        <v>0</v>
      </c>
      <c r="DI1725" s="985"/>
      <c r="DJ1725" s="985"/>
      <c r="DK1725" s="985"/>
      <c r="DL1725" s="985"/>
      <c r="DM1725" s="985"/>
      <c r="DN1725" s="985"/>
      <c r="DO1725" s="985"/>
      <c r="DP1725" s="985"/>
      <c r="DQ1725" s="985"/>
      <c r="DR1725" s="985"/>
      <c r="DS1725" s="985"/>
      <c r="DT1725" s="2358"/>
      <c r="DU1725" s="2365">
        <f t="shared" si="1524"/>
        <v>88000</v>
      </c>
      <c r="DV1725" s="2366">
        <f t="shared" si="1510"/>
        <v>88000</v>
      </c>
      <c r="DW1725" s="2366">
        <f t="shared" si="1511"/>
        <v>0</v>
      </c>
      <c r="DX1725" s="2366">
        <f t="shared" si="1512"/>
        <v>0</v>
      </c>
      <c r="DY1725" s="2366">
        <f t="shared" si="1473"/>
        <v>88000</v>
      </c>
      <c r="DZ1725" s="2358"/>
      <c r="EA1725" s="2358"/>
      <c r="EB1725" s="2358"/>
      <c r="EC1725" s="2358"/>
      <c r="ED1725" s="2358"/>
      <c r="EE1725" s="2358"/>
      <c r="EF1725" s="2358"/>
      <c r="EG1725" s="2358"/>
      <c r="EH1725" s="2358"/>
      <c r="EI1725" s="2358"/>
      <c r="EJ1725" s="2358"/>
      <c r="EK1725" s="2358"/>
      <c r="EL1725" s="2358"/>
      <c r="EM1725" s="2358"/>
      <c r="EN1725" s="2358"/>
      <c r="EO1725" s="2358"/>
      <c r="EP1725" s="2358"/>
      <c r="EQ1725" s="2358"/>
      <c r="ER1725" s="2358"/>
      <c r="ES1725" s="2358"/>
      <c r="ET1725" s="2358"/>
      <c r="EU1725" s="2358"/>
      <c r="EV1725" s="2358"/>
      <c r="EW1725" s="2358"/>
      <c r="EX1725" s="2358"/>
      <c r="EY1725" s="2358"/>
      <c r="EZ1725" s="2358"/>
      <c r="FA1725" s="2358"/>
      <c r="FB1725" s="2358"/>
      <c r="FC1725" s="2358"/>
      <c r="FD1725" s="2358"/>
      <c r="FE1725" s="2358"/>
      <c r="FF1725" s="2358"/>
      <c r="FG1725" s="2358"/>
      <c r="FH1725" s="2358"/>
      <c r="FI1725" s="2342"/>
    </row>
    <row r="1726" spans="1:341" s="897" customFormat="1" ht="52.5" hidden="1" customHeight="1" x14ac:dyDescent="0.25">
      <c r="A1726" s="891">
        <v>2026</v>
      </c>
      <c r="B1726" s="891">
        <v>479</v>
      </c>
      <c r="C1726" s="891" t="s">
        <v>58</v>
      </c>
      <c r="D1726" s="891">
        <v>3000654</v>
      </c>
      <c r="E1726" s="891">
        <v>5005023</v>
      </c>
      <c r="F1726" s="891" t="s">
        <v>1003</v>
      </c>
      <c r="G1726" s="891" t="s">
        <v>3543</v>
      </c>
      <c r="H1726" s="891">
        <v>97</v>
      </c>
      <c r="I1726" s="892" t="s">
        <v>992</v>
      </c>
      <c r="J1726" s="893" t="s">
        <v>10</v>
      </c>
      <c r="K1726" s="893" t="s">
        <v>60</v>
      </c>
      <c r="L1726" s="891" t="str">
        <f t="shared" si="1513"/>
        <v>2.3</v>
      </c>
      <c r="M1726" s="894" t="s">
        <v>62</v>
      </c>
      <c r="N1726" s="894"/>
      <c r="O1726" s="891" t="s">
        <v>1654</v>
      </c>
      <c r="P1726" s="891" t="s">
        <v>65</v>
      </c>
      <c r="Q1726" s="895">
        <v>1</v>
      </c>
      <c r="R1726" s="297">
        <v>5000</v>
      </c>
      <c r="S1726" s="891"/>
      <c r="T1726" s="891"/>
      <c r="U1726" s="284">
        <v>30</v>
      </c>
      <c r="V1726" s="284">
        <v>30</v>
      </c>
      <c r="W1726" s="298"/>
      <c r="X1726" s="298"/>
      <c r="Y1726" s="298"/>
      <c r="Z1726" s="299"/>
      <c r="AA1726" s="299"/>
      <c r="AB1726" s="299"/>
      <c r="AC1726" s="299"/>
      <c r="AD1726" s="299"/>
      <c r="AE1726" s="297"/>
      <c r="AF1726" s="380">
        <f t="shared" si="1507"/>
        <v>0</v>
      </c>
      <c r="AG1726" s="301">
        <f t="shared" si="1508"/>
        <v>0</v>
      </c>
      <c r="AH1726" s="301">
        <f t="shared" si="1514"/>
        <v>5000</v>
      </c>
      <c r="AI1726" s="301">
        <f t="shared" si="1509"/>
        <v>5000</v>
      </c>
      <c r="AJ1726" s="301">
        <f t="shared" si="1525"/>
        <v>0</v>
      </c>
      <c r="AK1726" s="301">
        <f t="shared" si="1526"/>
        <v>0</v>
      </c>
      <c r="AL1726" s="301">
        <f t="shared" si="1527"/>
        <v>0</v>
      </c>
      <c r="AM1726" s="301">
        <f t="shared" si="1528"/>
        <v>0</v>
      </c>
      <c r="AN1726" s="301">
        <f t="shared" si="1529"/>
        <v>0</v>
      </c>
      <c r="AO1726" s="301">
        <f t="shared" si="1530"/>
        <v>0</v>
      </c>
      <c r="AP1726" s="301">
        <f t="shared" si="1531"/>
        <v>0</v>
      </c>
      <c r="AQ1726" s="378">
        <f t="shared" si="1532"/>
        <v>0</v>
      </c>
      <c r="AR1726" s="284">
        <f t="shared" si="1520"/>
        <v>10000</v>
      </c>
      <c r="AS1726" s="896" t="s">
        <v>994</v>
      </c>
      <c r="AU1726" s="1007" t="s">
        <v>3535</v>
      </c>
      <c r="AV1726" s="972" t="s">
        <v>3536</v>
      </c>
      <c r="AW1726" s="1008">
        <v>46058</v>
      </c>
      <c r="AX1726" s="972" t="s">
        <v>3537</v>
      </c>
      <c r="AY1726" s="1008">
        <v>46078</v>
      </c>
      <c r="AZ1726" s="1009"/>
      <c r="BA1726" s="897" t="s">
        <v>3538</v>
      </c>
      <c r="BB1726" s="899" t="s">
        <v>995</v>
      </c>
      <c r="BC1726" s="897" t="s">
        <v>3549</v>
      </c>
      <c r="BD1726" s="897" t="s">
        <v>4322</v>
      </c>
      <c r="BE1726" s="896" t="s">
        <v>3551</v>
      </c>
      <c r="BF1726" s="940">
        <v>46079</v>
      </c>
      <c r="BH1726" s="687"/>
      <c r="BI1726" s="687"/>
      <c r="BJ1726" s="896"/>
      <c r="BK1726" s="687"/>
      <c r="BL1726" s="1028"/>
      <c r="BM1726" s="1028"/>
      <c r="BN1726" s="687">
        <v>1925</v>
      </c>
      <c r="BO1726" s="1029"/>
      <c r="BP1726" s="834" t="s">
        <v>3552</v>
      </c>
      <c r="BQ1726" s="903" t="s">
        <v>3544</v>
      </c>
      <c r="BR1726" s="903"/>
      <c r="BS1726" s="470" t="s">
        <v>1523</v>
      </c>
      <c r="BT1726" s="470" t="s">
        <v>1655</v>
      </c>
      <c r="BU1726" s="470" t="s">
        <v>1656</v>
      </c>
      <c r="BV1726" s="1102">
        <v>47093005</v>
      </c>
      <c r="BW1726" s="1103">
        <v>10470930051</v>
      </c>
      <c r="BX1726" s="906">
        <v>5000</v>
      </c>
      <c r="BY1726" s="907">
        <v>46082</v>
      </c>
      <c r="BZ1726" s="907">
        <v>46142</v>
      </c>
      <c r="CT1726" s="897">
        <v>30</v>
      </c>
      <c r="CU1726" s="909">
        <f t="shared" si="1521"/>
        <v>5000</v>
      </c>
      <c r="CV1726" s="897">
        <v>30</v>
      </c>
      <c r="CW1726" s="633">
        <f t="shared" si="1522"/>
        <v>5000</v>
      </c>
      <c r="CX1726" s="897">
        <v>30</v>
      </c>
      <c r="CY1726" s="633">
        <f t="shared" si="1523"/>
        <v>5000</v>
      </c>
      <c r="CZ1726" s="633">
        <f>CU1726-CW1726</f>
        <v>0</v>
      </c>
      <c r="DA1726" s="633">
        <f>CU1726-CY1726</f>
        <v>0</v>
      </c>
      <c r="DC1726" s="897">
        <f>V1726</f>
        <v>30</v>
      </c>
      <c r="DD1726" s="946">
        <f>AI1726</f>
        <v>5000</v>
      </c>
      <c r="DE1726" s="897">
        <v>30</v>
      </c>
      <c r="DF1726" s="946">
        <v>5000</v>
      </c>
      <c r="DG1726" s="897">
        <v>30</v>
      </c>
      <c r="DH1726" s="633">
        <f>(R1726/30*DG1726)*Q1726</f>
        <v>5000</v>
      </c>
      <c r="DU1726" s="909">
        <f t="shared" si="1524"/>
        <v>10000</v>
      </c>
      <c r="DV1726" s="633">
        <f t="shared" si="1510"/>
        <v>10000</v>
      </c>
      <c r="DW1726" s="633">
        <f t="shared" si="1511"/>
        <v>10000</v>
      </c>
      <c r="DX1726" s="633">
        <f t="shared" si="1512"/>
        <v>0</v>
      </c>
      <c r="DY1726" s="633">
        <f t="shared" si="1473"/>
        <v>0</v>
      </c>
    </row>
    <row r="1727" spans="1:341" s="1925" customFormat="1" ht="60" hidden="1" x14ac:dyDescent="0.25">
      <c r="A1727" s="1909">
        <v>2026</v>
      </c>
      <c r="B1727" s="1909">
        <v>479</v>
      </c>
      <c r="C1727" s="1909" t="s">
        <v>58</v>
      </c>
      <c r="D1727" s="1909">
        <v>3000654</v>
      </c>
      <c r="E1727" s="1909">
        <v>5005023</v>
      </c>
      <c r="F1727" s="1909" t="s">
        <v>3011</v>
      </c>
      <c r="G1727" s="1909" t="s">
        <v>3012</v>
      </c>
      <c r="H1727" s="1909">
        <v>95</v>
      </c>
      <c r="I1727" s="1910" t="s">
        <v>992</v>
      </c>
      <c r="J1727" s="1911" t="s">
        <v>10</v>
      </c>
      <c r="K1727" s="1911" t="s">
        <v>60</v>
      </c>
      <c r="L1727" s="1909" t="str">
        <f t="shared" si="1513"/>
        <v>2.3</v>
      </c>
      <c r="M1727" s="1912" t="s">
        <v>62</v>
      </c>
      <c r="N1727" s="1912"/>
      <c r="O1727" s="1909" t="s">
        <v>4021</v>
      </c>
      <c r="P1727" s="1909" t="s">
        <v>65</v>
      </c>
      <c r="Q1727" s="1913">
        <v>1</v>
      </c>
      <c r="R1727" s="510">
        <v>5000</v>
      </c>
      <c r="S1727" s="955"/>
      <c r="T1727" s="955"/>
      <c r="U1727" s="1909">
        <v>30</v>
      </c>
      <c r="V1727" s="1909">
        <v>30</v>
      </c>
      <c r="W1727" s="511"/>
      <c r="X1727" s="511"/>
      <c r="Y1727" s="511"/>
      <c r="Z1727" s="512"/>
      <c r="AA1727" s="512"/>
      <c r="AB1727" s="512"/>
      <c r="AC1727" s="512"/>
      <c r="AD1727" s="512"/>
      <c r="AE1727" s="510"/>
      <c r="AF1727" s="284">
        <f t="shared" si="1507"/>
        <v>0</v>
      </c>
      <c r="AG1727" s="284">
        <f t="shared" si="1508"/>
        <v>0</v>
      </c>
      <c r="AH1727" s="284">
        <f t="shared" si="1514"/>
        <v>5000</v>
      </c>
      <c r="AI1727" s="284">
        <f t="shared" si="1509"/>
        <v>5000</v>
      </c>
      <c r="AJ1727" s="284">
        <f t="shared" si="1525"/>
        <v>0</v>
      </c>
      <c r="AK1727" s="284">
        <f t="shared" si="1526"/>
        <v>0</v>
      </c>
      <c r="AL1727" s="284">
        <f t="shared" si="1527"/>
        <v>0</v>
      </c>
      <c r="AM1727" s="284">
        <f t="shared" si="1528"/>
        <v>0</v>
      </c>
      <c r="AN1727" s="284">
        <f t="shared" si="1529"/>
        <v>0</v>
      </c>
      <c r="AO1727" s="284">
        <f t="shared" si="1530"/>
        <v>0</v>
      </c>
      <c r="AP1727" s="284">
        <f t="shared" si="1531"/>
        <v>0</v>
      </c>
      <c r="AQ1727" s="284">
        <f t="shared" si="1532"/>
        <v>0</v>
      </c>
      <c r="AR1727" s="1914">
        <f t="shared" si="1520"/>
        <v>10000</v>
      </c>
      <c r="AS1727" s="955" t="s">
        <v>2578</v>
      </c>
      <c r="AT1727" s="955" t="s">
        <v>4018</v>
      </c>
      <c r="AU1727" s="373" t="s">
        <v>4019</v>
      </c>
      <c r="AV1727" s="373"/>
      <c r="AW1727" s="375"/>
      <c r="AX1727" s="387" t="s">
        <v>3287</v>
      </c>
      <c r="AY1727" s="375">
        <v>46083</v>
      </c>
      <c r="AZ1727" s="373"/>
      <c r="BA1727" s="955" t="s">
        <v>4022</v>
      </c>
      <c r="BB1727" s="614" t="s">
        <v>1021</v>
      </c>
      <c r="BC1727" s="955"/>
      <c r="BD1727" s="955"/>
      <c r="BE1727" s="955"/>
      <c r="BF1727" s="1916"/>
      <c r="BG1727" s="955"/>
      <c r="BH1727" s="1022"/>
      <c r="BI1727" s="1022"/>
      <c r="BJ1727" s="955"/>
      <c r="BK1727" s="1022"/>
      <c r="BL1727" s="955"/>
      <c r="BM1727" s="955"/>
      <c r="BN1727" s="1022"/>
      <c r="BO1727" s="1022"/>
      <c r="BP1727" s="376"/>
      <c r="BQ1727" s="376"/>
      <c r="BR1727" s="376"/>
      <c r="BS1727" s="1917"/>
      <c r="BT1727" s="1530"/>
      <c r="BU1727" s="1530"/>
      <c r="BV1727" s="1327"/>
      <c r="BW1727" s="1328"/>
      <c r="BX1727" s="1918"/>
      <c r="BY1727" s="1919"/>
      <c r="BZ1727" s="1920"/>
      <c r="CA1727" s="955"/>
      <c r="CB1727" s="955"/>
      <c r="CC1727" s="955"/>
      <c r="CD1727" s="955"/>
      <c r="CE1727" s="955"/>
      <c r="CF1727" s="955"/>
      <c r="CG1727" s="955"/>
      <c r="CH1727" s="955"/>
      <c r="CI1727" s="955"/>
      <c r="CJ1727" s="955"/>
      <c r="CK1727" s="955"/>
      <c r="CL1727" s="955"/>
      <c r="CM1727" s="955"/>
      <c r="CN1727" s="955"/>
      <c r="CO1727" s="955"/>
      <c r="CP1727" s="955"/>
      <c r="CQ1727" s="955"/>
      <c r="CR1727" s="955"/>
      <c r="CS1727" s="955"/>
      <c r="CT1727" s="955">
        <v>30</v>
      </c>
      <c r="CU1727" s="1921">
        <f t="shared" si="1521"/>
        <v>5000</v>
      </c>
      <c r="CV1727" s="955">
        <v>30</v>
      </c>
      <c r="CW1727" s="1921">
        <f t="shared" si="1522"/>
        <v>5000</v>
      </c>
      <c r="CX1727" s="955">
        <v>0</v>
      </c>
      <c r="CY1727" s="1921">
        <f t="shared" si="1523"/>
        <v>0</v>
      </c>
      <c r="CZ1727" s="955"/>
      <c r="DA1727" s="955"/>
      <c r="DB1727" s="955"/>
      <c r="DC1727" s="955">
        <v>30</v>
      </c>
      <c r="DD1727" s="1921">
        <f>R1727</f>
        <v>5000</v>
      </c>
      <c r="DE1727" s="955">
        <v>0</v>
      </c>
      <c r="DF1727" s="1921">
        <f>(R1727/30*DE1727)*Q1727</f>
        <v>0</v>
      </c>
      <c r="DG1727" s="955">
        <v>0</v>
      </c>
      <c r="DH1727" s="1921">
        <f>(AI1727/30*DG1727)*Q1727</f>
        <v>0</v>
      </c>
      <c r="DI1727" s="955"/>
      <c r="DJ1727" s="955"/>
      <c r="DK1727" s="955"/>
      <c r="DL1727" s="955"/>
      <c r="DM1727" s="955"/>
      <c r="DN1727" s="955"/>
      <c r="DO1727" s="955"/>
      <c r="DP1727" s="955"/>
      <c r="DQ1727" s="955"/>
      <c r="DR1727" s="955"/>
      <c r="DS1727" s="955"/>
      <c r="DT1727" s="955"/>
      <c r="DU1727" s="1922">
        <f t="shared" si="1524"/>
        <v>10000</v>
      </c>
      <c r="DV1727" s="1923">
        <f t="shared" si="1510"/>
        <v>5000</v>
      </c>
      <c r="DW1727" s="1923">
        <f t="shared" si="1511"/>
        <v>0</v>
      </c>
      <c r="DX1727" s="1923">
        <f t="shared" si="1512"/>
        <v>5000</v>
      </c>
      <c r="DY1727" s="1923">
        <f t="shared" ref="DY1727:DY1746" si="1533">DU1727-DW1727</f>
        <v>10000</v>
      </c>
      <c r="DZ1727" s="955"/>
      <c r="EA1727" s="955"/>
      <c r="EB1727" s="955"/>
      <c r="EC1727" s="1924" t="s">
        <v>4323</v>
      </c>
      <c r="ED1727" s="955"/>
      <c r="EE1727" s="955"/>
      <c r="EF1727" s="955"/>
      <c r="EG1727" s="955"/>
      <c r="EH1727" s="955"/>
      <c r="EI1727" s="955"/>
      <c r="EJ1727" s="955"/>
      <c r="EK1727" s="955"/>
      <c r="EL1727" s="955"/>
      <c r="EM1727" s="955"/>
      <c r="EN1727" s="955"/>
      <c r="EO1727" s="955"/>
      <c r="EP1727" s="955"/>
      <c r="EQ1727" s="955"/>
      <c r="ER1727" s="955"/>
      <c r="ES1727" s="955"/>
      <c r="ET1727" s="955"/>
      <c r="EU1727" s="955"/>
      <c r="EV1727" s="955"/>
      <c r="EW1727" s="955"/>
      <c r="EX1727" s="955"/>
      <c r="EY1727" s="955"/>
      <c r="EZ1727" s="955"/>
      <c r="FA1727" s="955"/>
      <c r="FB1727" s="955"/>
      <c r="FC1727" s="955"/>
      <c r="FD1727" s="955"/>
      <c r="FE1727" s="955"/>
      <c r="FF1727" s="955"/>
      <c r="FG1727" s="955"/>
      <c r="FH1727" s="955"/>
      <c r="FI1727" s="1377"/>
      <c r="FJ1727" s="1208"/>
      <c r="FK1727" s="1208"/>
      <c r="FL1727" s="1208"/>
      <c r="FM1727" s="1208"/>
      <c r="FN1727" s="1208"/>
      <c r="FO1727" s="1208"/>
      <c r="FP1727" s="1208"/>
      <c r="FQ1727" s="1208"/>
      <c r="FR1727" s="1208"/>
      <c r="FS1727" s="1208"/>
      <c r="FT1727" s="1208"/>
      <c r="FU1727" s="1208"/>
      <c r="FV1727" s="1208"/>
      <c r="FW1727" s="1208"/>
      <c r="FX1727" s="1208"/>
      <c r="FY1727" s="1208"/>
      <c r="FZ1727" s="1208"/>
      <c r="GA1727" s="1208"/>
      <c r="GB1727" s="1208"/>
      <c r="GC1727" s="1208"/>
      <c r="GD1727" s="1208"/>
      <c r="GE1727" s="1208"/>
      <c r="GF1727" s="1208"/>
      <c r="GG1727" s="1208"/>
      <c r="GH1727" s="1208"/>
      <c r="GI1727" s="1208"/>
      <c r="GJ1727" s="1208"/>
      <c r="GK1727" s="1208"/>
      <c r="GL1727" s="1208"/>
      <c r="GM1727" s="1208"/>
      <c r="GN1727" s="1208"/>
      <c r="GO1727" s="1208"/>
      <c r="GP1727" s="1208"/>
      <c r="GQ1727" s="1208"/>
      <c r="GR1727" s="1208"/>
      <c r="GS1727" s="1208"/>
      <c r="GT1727" s="1208"/>
      <c r="GU1727" s="1208"/>
      <c r="GV1727" s="1208"/>
      <c r="GW1727" s="1208"/>
      <c r="GX1727" s="1208"/>
      <c r="GY1727" s="1208"/>
      <c r="GZ1727" s="1208"/>
      <c r="HA1727" s="1208"/>
      <c r="HB1727" s="1208"/>
      <c r="HC1727" s="1208"/>
      <c r="HD1727" s="1208"/>
      <c r="HE1727" s="1208"/>
      <c r="HF1727" s="1208"/>
      <c r="HG1727" s="1208"/>
      <c r="HH1727" s="1208"/>
      <c r="HI1727" s="1208"/>
      <c r="HJ1727" s="1208"/>
      <c r="HK1727" s="1208"/>
      <c r="HL1727" s="1208"/>
      <c r="HM1727" s="1208"/>
      <c r="HN1727" s="1208"/>
      <c r="HO1727" s="1208"/>
      <c r="HP1727" s="1208"/>
      <c r="HQ1727" s="1208"/>
      <c r="HR1727" s="1208"/>
      <c r="HS1727" s="1208"/>
      <c r="HT1727" s="1208"/>
      <c r="HU1727" s="1208"/>
      <c r="HV1727" s="1208"/>
      <c r="HW1727" s="1208"/>
      <c r="HX1727" s="1208"/>
      <c r="HY1727" s="1208"/>
      <c r="HZ1727" s="1208"/>
      <c r="IA1727" s="1208"/>
      <c r="IB1727" s="1208"/>
      <c r="IC1727" s="1208"/>
      <c r="ID1727" s="1208"/>
      <c r="IE1727" s="1208"/>
      <c r="IF1727" s="1208"/>
      <c r="IG1727" s="1208"/>
      <c r="IH1727" s="1208"/>
      <c r="II1727" s="1208"/>
      <c r="IJ1727" s="1208"/>
      <c r="IK1727" s="1208"/>
      <c r="IL1727" s="1208"/>
      <c r="IM1727" s="1208"/>
      <c r="IN1727" s="1208"/>
      <c r="IO1727" s="1208"/>
      <c r="IP1727" s="1208"/>
      <c r="IQ1727" s="1208"/>
      <c r="IR1727" s="1208"/>
      <c r="IS1727" s="1208"/>
      <c r="IT1727" s="1208"/>
      <c r="IU1727" s="1208"/>
      <c r="IV1727" s="1208"/>
      <c r="IW1727" s="1208"/>
      <c r="IX1727" s="1208"/>
      <c r="IY1727" s="1208"/>
      <c r="IZ1727" s="1208"/>
      <c r="JA1727" s="1208"/>
      <c r="JB1727" s="1208"/>
      <c r="JC1727" s="1208"/>
      <c r="JD1727" s="1208"/>
      <c r="JE1727" s="1208"/>
      <c r="JF1727" s="1208"/>
      <c r="JG1727" s="1208"/>
      <c r="JH1727" s="1208"/>
      <c r="JI1727" s="1208"/>
      <c r="JJ1727" s="1208"/>
      <c r="JK1727" s="1208"/>
      <c r="JL1727" s="1208"/>
      <c r="JM1727" s="1208"/>
      <c r="JN1727" s="1208"/>
      <c r="JO1727" s="1208"/>
      <c r="JP1727" s="1208"/>
      <c r="JQ1727" s="1208"/>
      <c r="JR1727" s="1208"/>
      <c r="JS1727" s="1208"/>
      <c r="JT1727" s="1208"/>
      <c r="JU1727" s="1208"/>
      <c r="JV1727" s="1208"/>
      <c r="JW1727" s="1208"/>
      <c r="JX1727" s="1208"/>
      <c r="JY1727" s="1208"/>
      <c r="JZ1727" s="1208"/>
      <c r="KA1727" s="1208"/>
      <c r="KB1727" s="1208"/>
      <c r="KC1727" s="1208"/>
      <c r="KD1727" s="1208"/>
      <c r="KE1727" s="1208"/>
      <c r="KF1727" s="1208"/>
      <c r="KG1727" s="1208"/>
      <c r="KH1727" s="1208"/>
      <c r="KI1727" s="1208"/>
      <c r="KJ1727" s="1208"/>
      <c r="KK1727" s="1208"/>
      <c r="KL1727" s="1208"/>
      <c r="KM1727" s="1208"/>
      <c r="KN1727" s="1208"/>
      <c r="KO1727" s="1208"/>
      <c r="KP1727" s="1208"/>
      <c r="KQ1727" s="1208"/>
      <c r="KR1727" s="1208"/>
      <c r="KS1727" s="1208"/>
      <c r="KT1727" s="1208"/>
      <c r="KU1727" s="1208"/>
      <c r="KV1727" s="1208"/>
      <c r="KW1727" s="1208"/>
      <c r="KX1727" s="1208"/>
      <c r="KY1727" s="1208"/>
      <c r="KZ1727" s="1208"/>
      <c r="LA1727" s="1208"/>
      <c r="LB1727" s="1208"/>
      <c r="LC1727" s="1208"/>
      <c r="LD1727" s="1208"/>
      <c r="LE1727" s="1208"/>
      <c r="LF1727" s="1208"/>
      <c r="LG1727" s="1208"/>
      <c r="LH1727" s="1208"/>
      <c r="LI1727" s="1208"/>
      <c r="LJ1727" s="1208"/>
      <c r="LK1727" s="1208"/>
      <c r="LL1727" s="1208"/>
      <c r="LM1727" s="1208"/>
      <c r="LN1727" s="1208"/>
      <c r="LO1727" s="1208"/>
      <c r="LP1727" s="1208"/>
      <c r="LQ1727" s="1208"/>
      <c r="LR1727" s="1208"/>
      <c r="LS1727" s="1208"/>
      <c r="LT1727" s="1208"/>
      <c r="LU1727" s="1208"/>
      <c r="LV1727" s="1208"/>
      <c r="LW1727" s="1208"/>
      <c r="LX1727" s="1208"/>
      <c r="LY1727" s="1208"/>
      <c r="LZ1727" s="1208"/>
      <c r="MA1727" s="1208"/>
      <c r="MB1727" s="1208"/>
      <c r="MC1727" s="1208"/>
    </row>
    <row r="1728" spans="1:341" s="897" customFormat="1" ht="105" hidden="1" x14ac:dyDescent="0.25">
      <c r="A1728" s="891">
        <v>2026</v>
      </c>
      <c r="B1728" s="891">
        <v>479</v>
      </c>
      <c r="C1728" s="891" t="s">
        <v>58</v>
      </c>
      <c r="D1728" s="891">
        <v>3000654</v>
      </c>
      <c r="E1728" s="891">
        <v>5005023</v>
      </c>
      <c r="F1728" s="891" t="s">
        <v>1003</v>
      </c>
      <c r="G1728" s="891" t="s">
        <v>3543</v>
      </c>
      <c r="H1728" s="891">
        <v>97</v>
      </c>
      <c r="I1728" s="891">
        <v>97</v>
      </c>
      <c r="J1728" s="891">
        <v>97</v>
      </c>
      <c r="K1728" s="891">
        <v>97</v>
      </c>
      <c r="L1728" s="891">
        <v>97</v>
      </c>
      <c r="M1728" s="891">
        <v>97</v>
      </c>
      <c r="N1728" s="891"/>
      <c r="O1728" s="990" t="s">
        <v>993</v>
      </c>
      <c r="P1728" s="891" t="s">
        <v>65</v>
      </c>
      <c r="Q1728" s="895">
        <v>1</v>
      </c>
      <c r="R1728" s="297">
        <v>7000</v>
      </c>
      <c r="S1728" s="891"/>
      <c r="T1728" s="891"/>
      <c r="U1728" s="284"/>
      <c r="V1728" s="284">
        <v>30</v>
      </c>
      <c r="W1728" s="298"/>
      <c r="X1728" s="298"/>
      <c r="Y1728" s="298"/>
      <c r="Z1728" s="299"/>
      <c r="AA1728" s="299"/>
      <c r="AB1728" s="299"/>
      <c r="AC1728" s="299"/>
      <c r="AD1728" s="299"/>
      <c r="AE1728" s="297"/>
      <c r="AF1728" s="380">
        <f t="shared" ref="AF1728:AF1744" si="1534">-AG1728-AG1728</f>
        <v>0</v>
      </c>
      <c r="AG1728" s="301">
        <f t="shared" ref="AG1728:AG1744" si="1535">-AH1728</f>
        <v>0</v>
      </c>
      <c r="AH1728" s="301">
        <f t="shared" ref="AH1728:AH1744" si="1536">-AH158</f>
        <v>0</v>
      </c>
      <c r="AI1728" s="301">
        <f t="shared" si="1509"/>
        <v>7000</v>
      </c>
      <c r="AJ1728" s="301">
        <f t="shared" si="1525"/>
        <v>0</v>
      </c>
      <c r="AK1728" s="301">
        <f t="shared" si="1526"/>
        <v>0</v>
      </c>
      <c r="AL1728" s="301">
        <f t="shared" si="1527"/>
        <v>0</v>
      </c>
      <c r="AM1728" s="301">
        <f t="shared" si="1528"/>
        <v>0</v>
      </c>
      <c r="AN1728" s="301">
        <f t="shared" si="1529"/>
        <v>0</v>
      </c>
      <c r="AO1728" s="301">
        <f t="shared" si="1530"/>
        <v>0</v>
      </c>
      <c r="AP1728" s="301">
        <f t="shared" si="1531"/>
        <v>0</v>
      </c>
      <c r="AQ1728" s="378">
        <f t="shared" si="1532"/>
        <v>0</v>
      </c>
      <c r="AR1728" s="284">
        <f t="shared" si="1520"/>
        <v>7000</v>
      </c>
      <c r="AS1728" s="896" t="s">
        <v>994</v>
      </c>
      <c r="AT1728" s="897" t="s">
        <v>4018</v>
      </c>
      <c r="AU1728" s="1007" t="s">
        <v>3535</v>
      </c>
      <c r="AV1728" s="972" t="s">
        <v>3536</v>
      </c>
      <c r="AW1728" s="1008">
        <v>46058</v>
      </c>
      <c r="AX1728" s="972" t="s">
        <v>3537</v>
      </c>
      <c r="AY1728" s="1008">
        <v>46078</v>
      </c>
      <c r="AZ1728" s="1009"/>
      <c r="BA1728" s="898" t="s">
        <v>3538</v>
      </c>
      <c r="BB1728" s="899" t="s">
        <v>995</v>
      </c>
      <c r="BC1728" s="896" t="s">
        <v>3548</v>
      </c>
      <c r="BD1728" s="896" t="s">
        <v>4324</v>
      </c>
      <c r="BE1728" s="896" t="s">
        <v>4325</v>
      </c>
      <c r="BF1728" s="900">
        <v>46101</v>
      </c>
      <c r="BH1728" s="687"/>
      <c r="BI1728" s="687"/>
      <c r="BJ1728" s="896"/>
      <c r="BK1728" s="687"/>
      <c r="BL1728" s="373"/>
      <c r="BM1728" s="373"/>
      <c r="BN1728" s="687"/>
      <c r="BO1728" s="903"/>
      <c r="BP1728" s="903"/>
      <c r="BQ1728" s="903"/>
      <c r="BR1728" s="903"/>
      <c r="BS1728" s="990" t="s">
        <v>1000</v>
      </c>
      <c r="BT1728" s="990" t="s">
        <v>1001</v>
      </c>
      <c r="BU1728" s="990" t="s">
        <v>1002</v>
      </c>
      <c r="BV1728" s="1346">
        <v>40455836</v>
      </c>
      <c r="BW1728" s="1833">
        <v>10404558361</v>
      </c>
      <c r="BX1728" s="1030" t="s">
        <v>4326</v>
      </c>
      <c r="BY1728" s="1025">
        <v>46113</v>
      </c>
      <c r="BZ1728" s="1025">
        <v>46142</v>
      </c>
      <c r="CU1728" s="1030"/>
      <c r="CW1728" s="1030"/>
      <c r="CY1728" s="1030"/>
      <c r="CZ1728" s="633"/>
      <c r="DA1728" s="633"/>
      <c r="DC1728" s="897">
        <v>30</v>
      </c>
      <c r="DD1728" s="946">
        <v>7000</v>
      </c>
      <c r="DE1728" s="897">
        <v>30</v>
      </c>
      <c r="DF1728" s="946">
        <v>7000</v>
      </c>
      <c r="DG1728" s="897">
        <v>30</v>
      </c>
      <c r="DH1728" s="946">
        <v>7000</v>
      </c>
      <c r="DJ1728" s="898"/>
      <c r="DK1728" s="898"/>
      <c r="DL1728" s="898"/>
      <c r="DM1728" s="898"/>
      <c r="DN1728" s="898"/>
      <c r="DO1728" s="898"/>
      <c r="DP1728" s="898"/>
      <c r="DQ1728" s="898"/>
      <c r="DR1728" s="898"/>
      <c r="DS1728" s="898"/>
      <c r="DU1728" s="909">
        <f t="shared" si="1524"/>
        <v>7000</v>
      </c>
      <c r="DV1728" s="633">
        <f t="shared" si="1510"/>
        <v>7000</v>
      </c>
      <c r="DW1728" s="633">
        <f t="shared" si="1511"/>
        <v>7000</v>
      </c>
      <c r="DX1728" s="633">
        <f t="shared" si="1512"/>
        <v>0</v>
      </c>
      <c r="DY1728" s="633">
        <f t="shared" si="1533"/>
        <v>0</v>
      </c>
    </row>
    <row r="1729" spans="1:129" s="897" customFormat="1" ht="105" hidden="1" x14ac:dyDescent="0.25">
      <c r="A1729" s="891">
        <v>2026</v>
      </c>
      <c r="B1729" s="891">
        <v>479</v>
      </c>
      <c r="C1729" s="891" t="s">
        <v>58</v>
      </c>
      <c r="D1729" s="891">
        <v>3000654</v>
      </c>
      <c r="E1729" s="891">
        <v>5005023</v>
      </c>
      <c r="F1729" s="891" t="s">
        <v>1003</v>
      </c>
      <c r="G1729" s="891" t="s">
        <v>3543</v>
      </c>
      <c r="H1729" s="891">
        <v>97</v>
      </c>
      <c r="I1729" s="891">
        <v>97</v>
      </c>
      <c r="J1729" s="891">
        <v>97</v>
      </c>
      <c r="K1729" s="891">
        <v>97</v>
      </c>
      <c r="L1729" s="891">
        <v>97</v>
      </c>
      <c r="M1729" s="891">
        <v>97</v>
      </c>
      <c r="N1729" s="891"/>
      <c r="O1729" s="990" t="s">
        <v>1009</v>
      </c>
      <c r="P1729" s="891" t="s">
        <v>65</v>
      </c>
      <c r="Q1729" s="895">
        <v>1</v>
      </c>
      <c r="R1729" s="297">
        <v>3500</v>
      </c>
      <c r="S1729" s="891"/>
      <c r="T1729" s="891"/>
      <c r="U1729" s="284"/>
      <c r="V1729" s="284">
        <v>30</v>
      </c>
      <c r="W1729" s="298"/>
      <c r="X1729" s="298"/>
      <c r="Y1729" s="298"/>
      <c r="Z1729" s="299"/>
      <c r="AA1729" s="299"/>
      <c r="AB1729" s="299"/>
      <c r="AC1729" s="299"/>
      <c r="AD1729" s="299"/>
      <c r="AE1729" s="297"/>
      <c r="AF1729" s="379">
        <f t="shared" si="1534"/>
        <v>0</v>
      </c>
      <c r="AG1729" s="284">
        <f t="shared" si="1535"/>
        <v>0</v>
      </c>
      <c r="AH1729" s="284">
        <f t="shared" si="1536"/>
        <v>0</v>
      </c>
      <c r="AI1729" s="284">
        <f t="shared" si="1509"/>
        <v>3500</v>
      </c>
      <c r="AJ1729" s="284">
        <f t="shared" si="1525"/>
        <v>0</v>
      </c>
      <c r="AK1729" s="284">
        <f t="shared" si="1526"/>
        <v>0</v>
      </c>
      <c r="AL1729" s="284">
        <f t="shared" si="1527"/>
        <v>0</v>
      </c>
      <c r="AM1729" s="284">
        <f t="shared" si="1528"/>
        <v>0</v>
      </c>
      <c r="AN1729" s="284">
        <f t="shared" si="1529"/>
        <v>0</v>
      </c>
      <c r="AO1729" s="284">
        <f t="shared" si="1530"/>
        <v>0</v>
      </c>
      <c r="AP1729" s="284">
        <f t="shared" si="1531"/>
        <v>0</v>
      </c>
      <c r="AQ1729" s="377">
        <f t="shared" si="1532"/>
        <v>0</v>
      </c>
      <c r="AR1729" s="284">
        <f t="shared" si="1520"/>
        <v>3500</v>
      </c>
      <c r="AS1729" s="896" t="s">
        <v>994</v>
      </c>
      <c r="AT1729" s="897" t="s">
        <v>4018</v>
      </c>
      <c r="AU1729" s="944" t="s">
        <v>3535</v>
      </c>
      <c r="AV1729" s="897" t="s">
        <v>3536</v>
      </c>
      <c r="AW1729" s="940">
        <v>46058</v>
      </c>
      <c r="AX1729" s="897" t="s">
        <v>3537</v>
      </c>
      <c r="AY1729" s="940">
        <v>46078</v>
      </c>
      <c r="AZ1729" s="945"/>
      <c r="BA1729" s="898" t="s">
        <v>3538</v>
      </c>
      <c r="BB1729" s="899" t="s">
        <v>995</v>
      </c>
      <c r="BC1729" s="896" t="s">
        <v>3548</v>
      </c>
      <c r="BD1729" s="896" t="s">
        <v>4324</v>
      </c>
      <c r="BE1729" s="896" t="s">
        <v>4325</v>
      </c>
      <c r="BF1729" s="907">
        <v>46101</v>
      </c>
      <c r="BH1729" s="687"/>
      <c r="BI1729" s="687"/>
      <c r="BJ1729" s="896"/>
      <c r="BK1729" s="687"/>
      <c r="BL1729" s="373"/>
      <c r="BM1729" s="373"/>
      <c r="BN1729" s="687"/>
      <c r="BO1729" s="928"/>
      <c r="BP1729" s="928"/>
      <c r="BQ1729" s="928"/>
      <c r="BR1729" s="928"/>
      <c r="BS1729" s="990" t="s">
        <v>1010</v>
      </c>
      <c r="BT1729" s="990" t="s">
        <v>1011</v>
      </c>
      <c r="BU1729" s="990" t="s">
        <v>1012</v>
      </c>
      <c r="BV1729" s="1346">
        <v>73046143</v>
      </c>
      <c r="BW1729" s="1833">
        <v>10730461432</v>
      </c>
      <c r="BX1729" s="1030" t="s">
        <v>4327</v>
      </c>
      <c r="BY1729" s="1025">
        <v>46113</v>
      </c>
      <c r="BZ1729" s="1025">
        <v>46142</v>
      </c>
      <c r="CU1729" s="1030"/>
      <c r="CW1729" s="1030"/>
      <c r="CY1729" s="1030"/>
      <c r="CZ1729" s="633"/>
      <c r="DA1729" s="633"/>
      <c r="DC1729" s="897">
        <v>30</v>
      </c>
      <c r="DD1729" s="946">
        <v>3500</v>
      </c>
      <c r="DE1729" s="897">
        <v>30</v>
      </c>
      <c r="DF1729" s="946">
        <v>3500</v>
      </c>
      <c r="DG1729" s="897">
        <v>30</v>
      </c>
      <c r="DH1729" s="946">
        <v>3500</v>
      </c>
      <c r="DJ1729" s="898"/>
      <c r="DK1729" s="898"/>
      <c r="DL1729" s="898"/>
      <c r="DM1729" s="898"/>
      <c r="DN1729" s="898"/>
      <c r="DO1729" s="898"/>
      <c r="DP1729" s="898"/>
      <c r="DQ1729" s="898"/>
      <c r="DR1729" s="898"/>
      <c r="DS1729" s="898"/>
      <c r="DU1729" s="909">
        <f t="shared" si="1524"/>
        <v>3500</v>
      </c>
      <c r="DV1729" s="633">
        <f t="shared" si="1510"/>
        <v>3500</v>
      </c>
      <c r="DW1729" s="633">
        <f t="shared" si="1511"/>
        <v>3500</v>
      </c>
      <c r="DX1729" s="633">
        <f t="shared" si="1512"/>
        <v>0</v>
      </c>
      <c r="DY1729" s="633">
        <f t="shared" si="1533"/>
        <v>0</v>
      </c>
    </row>
    <row r="1730" spans="1:129" s="897" customFormat="1" ht="105" hidden="1" x14ac:dyDescent="0.25">
      <c r="A1730" s="891">
        <v>2026</v>
      </c>
      <c r="B1730" s="891">
        <v>479</v>
      </c>
      <c r="C1730" s="891" t="s">
        <v>58</v>
      </c>
      <c r="D1730" s="891">
        <v>3000654</v>
      </c>
      <c r="E1730" s="891">
        <v>5005023</v>
      </c>
      <c r="F1730" s="891" t="s">
        <v>1003</v>
      </c>
      <c r="G1730" s="891" t="s">
        <v>3543</v>
      </c>
      <c r="H1730" s="891">
        <v>97</v>
      </c>
      <c r="I1730" s="891">
        <v>97</v>
      </c>
      <c r="J1730" s="891">
        <v>97</v>
      </c>
      <c r="K1730" s="891">
        <v>97</v>
      </c>
      <c r="L1730" s="891">
        <v>97</v>
      </c>
      <c r="M1730" s="891">
        <v>97</v>
      </c>
      <c r="N1730" s="891"/>
      <c r="O1730" s="990" t="s">
        <v>1043</v>
      </c>
      <c r="P1730" s="891" t="s">
        <v>65</v>
      </c>
      <c r="Q1730" s="895">
        <v>1</v>
      </c>
      <c r="R1730" s="297">
        <v>6000</v>
      </c>
      <c r="S1730" s="891"/>
      <c r="T1730" s="891"/>
      <c r="U1730" s="284"/>
      <c r="V1730" s="284">
        <v>30</v>
      </c>
      <c r="W1730" s="298"/>
      <c r="X1730" s="298"/>
      <c r="Y1730" s="298"/>
      <c r="Z1730" s="299"/>
      <c r="AA1730" s="299"/>
      <c r="AB1730" s="299"/>
      <c r="AC1730" s="299"/>
      <c r="AD1730" s="299"/>
      <c r="AE1730" s="297"/>
      <c r="AF1730" s="505">
        <f t="shared" si="1534"/>
        <v>0</v>
      </c>
      <c r="AG1730" s="333">
        <f t="shared" si="1535"/>
        <v>0</v>
      </c>
      <c r="AH1730" s="333">
        <f t="shared" si="1536"/>
        <v>0</v>
      </c>
      <c r="AI1730" s="333">
        <f t="shared" si="1509"/>
        <v>6000</v>
      </c>
      <c r="AJ1730" s="333">
        <f t="shared" si="1525"/>
        <v>0</v>
      </c>
      <c r="AK1730" s="333">
        <f t="shared" si="1526"/>
        <v>0</v>
      </c>
      <c r="AL1730" s="333">
        <f t="shared" si="1527"/>
        <v>0</v>
      </c>
      <c r="AM1730" s="333">
        <f t="shared" si="1528"/>
        <v>0</v>
      </c>
      <c r="AN1730" s="333">
        <f t="shared" si="1529"/>
        <v>0</v>
      </c>
      <c r="AO1730" s="333">
        <f t="shared" si="1530"/>
        <v>0</v>
      </c>
      <c r="AP1730" s="333">
        <f t="shared" si="1531"/>
        <v>0</v>
      </c>
      <c r="AQ1730" s="494">
        <f t="shared" si="1532"/>
        <v>0</v>
      </c>
      <c r="AR1730" s="284">
        <f t="shared" si="1520"/>
        <v>6000</v>
      </c>
      <c r="AS1730" s="896" t="s">
        <v>994</v>
      </c>
      <c r="AT1730" s="897" t="s">
        <v>4018</v>
      </c>
      <c r="AU1730" s="1001" t="s">
        <v>3535</v>
      </c>
      <c r="AV1730" s="984" t="s">
        <v>3536</v>
      </c>
      <c r="AW1730" s="997">
        <v>46058</v>
      </c>
      <c r="AX1730" s="984" t="s">
        <v>3537</v>
      </c>
      <c r="AY1730" s="997">
        <v>46078</v>
      </c>
      <c r="AZ1730" s="1002"/>
      <c r="BA1730" s="898" t="s">
        <v>3538</v>
      </c>
      <c r="BB1730" s="899" t="s">
        <v>995</v>
      </c>
      <c r="BC1730" s="896" t="s">
        <v>3548</v>
      </c>
      <c r="BD1730" s="896" t="s">
        <v>4324</v>
      </c>
      <c r="BE1730" s="896" t="s">
        <v>4325</v>
      </c>
      <c r="BF1730" s="907">
        <v>46101</v>
      </c>
      <c r="BH1730" s="687"/>
      <c r="BI1730" s="687"/>
      <c r="BJ1730" s="896"/>
      <c r="BK1730" s="687"/>
      <c r="BL1730" s="373"/>
      <c r="BM1730" s="373"/>
      <c r="BN1730" s="687"/>
      <c r="BO1730" s="903"/>
      <c r="BP1730" s="903"/>
      <c r="BQ1730" s="903"/>
      <c r="BR1730" s="903"/>
      <c r="BS1730" s="990" t="s">
        <v>1044</v>
      </c>
      <c r="BT1730" s="990" t="s">
        <v>1045</v>
      </c>
      <c r="BU1730" s="990" t="s">
        <v>1046</v>
      </c>
      <c r="BV1730" s="1725">
        <v>41222635</v>
      </c>
      <c r="BW1730" s="1600">
        <v>10412226351</v>
      </c>
      <c r="BX1730" s="1030" t="s">
        <v>3569</v>
      </c>
      <c r="BY1730" s="1025">
        <v>46113</v>
      </c>
      <c r="BZ1730" s="1025">
        <v>46142</v>
      </c>
      <c r="CU1730" s="1030"/>
      <c r="CW1730" s="1030"/>
      <c r="CY1730" s="1030"/>
      <c r="CZ1730" s="633"/>
      <c r="DA1730" s="633"/>
      <c r="DC1730" s="897">
        <v>30</v>
      </c>
      <c r="DD1730" s="946">
        <v>6000</v>
      </c>
      <c r="DE1730" s="897">
        <v>30</v>
      </c>
      <c r="DF1730" s="946">
        <v>6000</v>
      </c>
      <c r="DG1730" s="897">
        <v>30</v>
      </c>
      <c r="DH1730" s="946">
        <v>6000</v>
      </c>
      <c r="DJ1730" s="898"/>
      <c r="DK1730" s="898"/>
      <c r="DL1730" s="898"/>
      <c r="DM1730" s="898"/>
      <c r="DN1730" s="898"/>
      <c r="DO1730" s="898"/>
      <c r="DP1730" s="898"/>
      <c r="DQ1730" s="898"/>
      <c r="DR1730" s="898"/>
      <c r="DS1730" s="898"/>
      <c r="DU1730" s="909">
        <f t="shared" si="1524"/>
        <v>6000</v>
      </c>
      <c r="DV1730" s="633">
        <f t="shared" si="1510"/>
        <v>6000</v>
      </c>
      <c r="DW1730" s="633">
        <f t="shared" si="1511"/>
        <v>6000</v>
      </c>
      <c r="DX1730" s="633">
        <f t="shared" si="1512"/>
        <v>0</v>
      </c>
      <c r="DY1730" s="633">
        <f t="shared" si="1533"/>
        <v>0</v>
      </c>
    </row>
    <row r="1731" spans="1:129" s="897" customFormat="1" ht="105" hidden="1" x14ac:dyDescent="0.25">
      <c r="A1731" s="891">
        <v>2026</v>
      </c>
      <c r="B1731" s="891">
        <v>479</v>
      </c>
      <c r="C1731" s="891" t="s">
        <v>58</v>
      </c>
      <c r="D1731" s="891">
        <v>3000654</v>
      </c>
      <c r="E1731" s="891">
        <v>5005023</v>
      </c>
      <c r="F1731" s="891" t="s">
        <v>1003</v>
      </c>
      <c r="G1731" s="891" t="s">
        <v>3543</v>
      </c>
      <c r="H1731" s="891">
        <v>97</v>
      </c>
      <c r="I1731" s="891">
        <v>97</v>
      </c>
      <c r="J1731" s="891">
        <v>97</v>
      </c>
      <c r="K1731" s="891">
        <v>97</v>
      </c>
      <c r="L1731" s="891">
        <v>97</v>
      </c>
      <c r="M1731" s="891">
        <v>97</v>
      </c>
      <c r="N1731" s="891"/>
      <c r="O1731" s="990" t="s">
        <v>1048</v>
      </c>
      <c r="P1731" s="891" t="s">
        <v>65</v>
      </c>
      <c r="Q1731" s="895">
        <v>1</v>
      </c>
      <c r="R1731" s="2385">
        <v>5500</v>
      </c>
      <c r="S1731" s="891"/>
      <c r="T1731" s="891"/>
      <c r="U1731" s="284"/>
      <c r="V1731" s="284">
        <v>30</v>
      </c>
      <c r="W1731" s="298"/>
      <c r="X1731" s="298"/>
      <c r="Y1731" s="298"/>
      <c r="Z1731" s="299"/>
      <c r="AA1731" s="299"/>
      <c r="AB1731" s="299"/>
      <c r="AC1731" s="299"/>
      <c r="AD1731" s="299"/>
      <c r="AE1731" s="297"/>
      <c r="AF1731" s="379">
        <f t="shared" si="1534"/>
        <v>0</v>
      </c>
      <c r="AG1731" s="284">
        <f t="shared" si="1535"/>
        <v>0</v>
      </c>
      <c r="AH1731" s="284">
        <f t="shared" si="1536"/>
        <v>0</v>
      </c>
      <c r="AI1731" s="284">
        <f t="shared" si="1509"/>
        <v>5500</v>
      </c>
      <c r="AJ1731" s="284">
        <f t="shared" si="1525"/>
        <v>0</v>
      </c>
      <c r="AK1731" s="284">
        <f t="shared" si="1526"/>
        <v>0</v>
      </c>
      <c r="AL1731" s="284">
        <f t="shared" si="1527"/>
        <v>0</v>
      </c>
      <c r="AM1731" s="284">
        <f t="shared" si="1528"/>
        <v>0</v>
      </c>
      <c r="AN1731" s="284">
        <f t="shared" si="1529"/>
        <v>0</v>
      </c>
      <c r="AO1731" s="284">
        <f t="shared" si="1530"/>
        <v>0</v>
      </c>
      <c r="AP1731" s="284">
        <f t="shared" si="1531"/>
        <v>0</v>
      </c>
      <c r="AQ1731" s="377">
        <f t="shared" si="1532"/>
        <v>0</v>
      </c>
      <c r="AR1731" s="284">
        <f t="shared" si="1520"/>
        <v>5500</v>
      </c>
      <c r="AS1731" s="896" t="s">
        <v>994</v>
      </c>
      <c r="AT1731" s="897" t="s">
        <v>4018</v>
      </c>
      <c r="AU1731" s="944" t="s">
        <v>3535</v>
      </c>
      <c r="AV1731" s="897" t="s">
        <v>3536</v>
      </c>
      <c r="AW1731" s="940">
        <v>46058</v>
      </c>
      <c r="AX1731" s="897" t="s">
        <v>3537</v>
      </c>
      <c r="AY1731" s="940">
        <v>46078</v>
      </c>
      <c r="AZ1731" s="945"/>
      <c r="BA1731" s="898" t="s">
        <v>3538</v>
      </c>
      <c r="BB1731" s="899" t="s">
        <v>995</v>
      </c>
      <c r="BC1731" s="896" t="s">
        <v>3548</v>
      </c>
      <c r="BD1731" s="896" t="s">
        <v>4324</v>
      </c>
      <c r="BE1731" s="896" t="s">
        <v>4325</v>
      </c>
      <c r="BF1731" s="907">
        <v>46101</v>
      </c>
      <c r="BH1731" s="687"/>
      <c r="BI1731" s="687"/>
      <c r="BJ1731" s="896"/>
      <c r="BK1731" s="687"/>
      <c r="BL1731" s="373"/>
      <c r="BM1731" s="373"/>
      <c r="BN1731" s="687"/>
      <c r="BO1731" s="903"/>
      <c r="BP1731" s="903"/>
      <c r="BQ1731" s="903"/>
      <c r="BR1731" s="903"/>
      <c r="BS1731" s="990" t="s">
        <v>1049</v>
      </c>
      <c r="BT1731" s="990" t="s">
        <v>1050</v>
      </c>
      <c r="BU1731" s="990" t="s">
        <v>1051</v>
      </c>
      <c r="BV1731" s="1527">
        <v>76444237</v>
      </c>
      <c r="BW1731" s="1926">
        <v>10764442372</v>
      </c>
      <c r="BX1731" s="1030" t="s">
        <v>4328</v>
      </c>
      <c r="BY1731" s="1025">
        <v>46113</v>
      </c>
      <c r="BZ1731" s="1025">
        <v>46142</v>
      </c>
      <c r="CU1731" s="1030"/>
      <c r="CW1731" s="1030"/>
      <c r="CY1731" s="1030"/>
      <c r="CZ1731" s="633"/>
      <c r="DA1731" s="633"/>
      <c r="DC1731" s="897">
        <v>30</v>
      </c>
      <c r="DD1731" s="946">
        <v>5500</v>
      </c>
      <c r="DE1731" s="897">
        <v>30</v>
      </c>
      <c r="DF1731" s="946">
        <v>5500</v>
      </c>
      <c r="DG1731" s="897">
        <v>30</v>
      </c>
      <c r="DH1731" s="946">
        <v>5500</v>
      </c>
      <c r="DJ1731" s="898"/>
      <c r="DK1731" s="898"/>
      <c r="DL1731" s="898"/>
      <c r="DM1731" s="898"/>
      <c r="DN1731" s="898"/>
      <c r="DO1731" s="898"/>
      <c r="DP1731" s="898"/>
      <c r="DQ1731" s="898"/>
      <c r="DR1731" s="898"/>
      <c r="DS1731" s="898"/>
      <c r="DU1731" s="909">
        <f t="shared" si="1524"/>
        <v>5500</v>
      </c>
      <c r="DV1731" s="633">
        <f t="shared" si="1510"/>
        <v>5500</v>
      </c>
      <c r="DW1731" s="633">
        <f t="shared" si="1511"/>
        <v>5500</v>
      </c>
      <c r="DX1731" s="633">
        <f t="shared" si="1512"/>
        <v>0</v>
      </c>
      <c r="DY1731" s="633">
        <f t="shared" si="1533"/>
        <v>0</v>
      </c>
    </row>
    <row r="1732" spans="1:129" s="897" customFormat="1" ht="105" hidden="1" x14ac:dyDescent="0.25">
      <c r="A1732" s="891">
        <v>2026</v>
      </c>
      <c r="B1732" s="891">
        <v>479</v>
      </c>
      <c r="C1732" s="891" t="s">
        <v>58</v>
      </c>
      <c r="D1732" s="891">
        <v>3000654</v>
      </c>
      <c r="E1732" s="891">
        <v>5005023</v>
      </c>
      <c r="F1732" s="891" t="s">
        <v>1003</v>
      </c>
      <c r="G1732" s="891" t="s">
        <v>3543</v>
      </c>
      <c r="H1732" s="891">
        <v>97</v>
      </c>
      <c r="I1732" s="891">
        <v>97</v>
      </c>
      <c r="J1732" s="891">
        <v>97</v>
      </c>
      <c r="K1732" s="891">
        <v>97</v>
      </c>
      <c r="L1732" s="891">
        <v>97</v>
      </c>
      <c r="M1732" s="891">
        <v>97</v>
      </c>
      <c r="N1732" s="891"/>
      <c r="O1732" s="990" t="s">
        <v>1094</v>
      </c>
      <c r="P1732" s="891" t="s">
        <v>65</v>
      </c>
      <c r="Q1732" s="895">
        <v>1</v>
      </c>
      <c r="R1732" s="297">
        <v>5500</v>
      </c>
      <c r="S1732" s="891"/>
      <c r="T1732" s="891"/>
      <c r="U1732" s="284"/>
      <c r="V1732" s="284">
        <v>30</v>
      </c>
      <c r="W1732" s="298"/>
      <c r="X1732" s="298"/>
      <c r="Y1732" s="298"/>
      <c r="Z1732" s="299"/>
      <c r="AA1732" s="299"/>
      <c r="AB1732" s="299"/>
      <c r="AC1732" s="299"/>
      <c r="AD1732" s="299"/>
      <c r="AE1732" s="297"/>
      <c r="AF1732" s="380">
        <f t="shared" si="1534"/>
        <v>0</v>
      </c>
      <c r="AG1732" s="301">
        <f t="shared" si="1535"/>
        <v>0</v>
      </c>
      <c r="AH1732" s="301">
        <f t="shared" si="1536"/>
        <v>0</v>
      </c>
      <c r="AI1732" s="301">
        <f t="shared" si="1509"/>
        <v>5500</v>
      </c>
      <c r="AJ1732" s="301">
        <f t="shared" si="1525"/>
        <v>0</v>
      </c>
      <c r="AK1732" s="301">
        <f t="shared" si="1526"/>
        <v>0</v>
      </c>
      <c r="AL1732" s="301">
        <f t="shared" si="1527"/>
        <v>0</v>
      </c>
      <c r="AM1732" s="301">
        <f t="shared" si="1528"/>
        <v>0</v>
      </c>
      <c r="AN1732" s="301">
        <f t="shared" si="1529"/>
        <v>0</v>
      </c>
      <c r="AO1732" s="301">
        <f t="shared" si="1530"/>
        <v>0</v>
      </c>
      <c r="AP1732" s="301">
        <f t="shared" si="1531"/>
        <v>0</v>
      </c>
      <c r="AQ1732" s="378">
        <f t="shared" si="1532"/>
        <v>0</v>
      </c>
      <c r="AR1732" s="284">
        <f t="shared" si="1520"/>
        <v>5500</v>
      </c>
      <c r="AS1732" s="896" t="s">
        <v>994</v>
      </c>
      <c r="AT1732" s="897" t="s">
        <v>4018</v>
      </c>
      <c r="AU1732" s="1007" t="s">
        <v>3535</v>
      </c>
      <c r="AV1732" s="972" t="s">
        <v>3536</v>
      </c>
      <c r="AW1732" s="1008">
        <v>46058</v>
      </c>
      <c r="AX1732" s="972" t="s">
        <v>3537</v>
      </c>
      <c r="AY1732" s="1008">
        <v>46078</v>
      </c>
      <c r="AZ1732" s="1009"/>
      <c r="BA1732" s="898" t="s">
        <v>3538</v>
      </c>
      <c r="BB1732" s="899" t="s">
        <v>995</v>
      </c>
      <c r="BC1732" s="896" t="s">
        <v>3548</v>
      </c>
      <c r="BD1732" s="896" t="s">
        <v>4324</v>
      </c>
      <c r="BE1732" s="896" t="s">
        <v>4325</v>
      </c>
      <c r="BF1732" s="907">
        <v>46101</v>
      </c>
      <c r="BH1732" s="687"/>
      <c r="BI1732" s="687"/>
      <c r="BJ1732" s="896"/>
      <c r="BK1732" s="687"/>
      <c r="BL1732" s="373"/>
      <c r="BM1732" s="373"/>
      <c r="BN1732" s="687"/>
      <c r="BO1732" s="928"/>
      <c r="BP1732" s="928"/>
      <c r="BQ1732" s="928"/>
      <c r="BR1732" s="928"/>
      <c r="BS1732" s="990" t="s">
        <v>1095</v>
      </c>
      <c r="BT1732" s="990" t="s">
        <v>1096</v>
      </c>
      <c r="BU1732" s="990" t="s">
        <v>1097</v>
      </c>
      <c r="BV1732" s="1346">
        <v>44929399</v>
      </c>
      <c r="BW1732" s="1833">
        <v>10449293997</v>
      </c>
      <c r="BX1732" s="1030" t="s">
        <v>4328</v>
      </c>
      <c r="BY1732" s="1025">
        <v>46113</v>
      </c>
      <c r="BZ1732" s="1025">
        <v>46142</v>
      </c>
      <c r="CU1732" s="1030"/>
      <c r="CW1732" s="1030"/>
      <c r="CY1732" s="1030"/>
      <c r="CZ1732" s="633"/>
      <c r="DA1732" s="633"/>
      <c r="DC1732" s="897">
        <v>30</v>
      </c>
      <c r="DD1732" s="946">
        <v>5500</v>
      </c>
      <c r="DE1732" s="897">
        <v>30</v>
      </c>
      <c r="DF1732" s="946">
        <v>5500</v>
      </c>
      <c r="DG1732" s="897">
        <v>30</v>
      </c>
      <c r="DH1732" s="946">
        <v>5500</v>
      </c>
      <c r="DJ1732" s="898"/>
      <c r="DK1732" s="898"/>
      <c r="DL1732" s="898"/>
      <c r="DM1732" s="898"/>
      <c r="DN1732" s="898"/>
      <c r="DO1732" s="898"/>
      <c r="DP1732" s="898"/>
      <c r="DQ1732" s="898"/>
      <c r="DR1732" s="898"/>
      <c r="DS1732" s="898"/>
      <c r="DU1732" s="909">
        <f t="shared" si="1524"/>
        <v>5500</v>
      </c>
      <c r="DV1732" s="633">
        <f t="shared" si="1510"/>
        <v>5500</v>
      </c>
      <c r="DW1732" s="633">
        <f t="shared" si="1511"/>
        <v>5500</v>
      </c>
      <c r="DX1732" s="633">
        <f t="shared" si="1512"/>
        <v>0</v>
      </c>
      <c r="DY1732" s="633">
        <f t="shared" si="1533"/>
        <v>0</v>
      </c>
    </row>
    <row r="1733" spans="1:129" s="897" customFormat="1" ht="105" hidden="1" x14ac:dyDescent="0.25">
      <c r="A1733" s="891">
        <v>2026</v>
      </c>
      <c r="B1733" s="891">
        <v>479</v>
      </c>
      <c r="C1733" s="891" t="s">
        <v>58</v>
      </c>
      <c r="D1733" s="891">
        <v>3000654</v>
      </c>
      <c r="E1733" s="891">
        <v>5005023</v>
      </c>
      <c r="F1733" s="891" t="s">
        <v>1003</v>
      </c>
      <c r="G1733" s="891" t="s">
        <v>3543</v>
      </c>
      <c r="H1733" s="891">
        <v>97</v>
      </c>
      <c r="I1733" s="891">
        <v>97</v>
      </c>
      <c r="J1733" s="891">
        <v>97</v>
      </c>
      <c r="K1733" s="891">
        <v>97</v>
      </c>
      <c r="L1733" s="891">
        <v>97</v>
      </c>
      <c r="M1733" s="891">
        <v>97</v>
      </c>
      <c r="N1733" s="891"/>
      <c r="O1733" s="990" t="s">
        <v>1706</v>
      </c>
      <c r="P1733" s="891" t="s">
        <v>65</v>
      </c>
      <c r="Q1733" s="895">
        <v>1</v>
      </c>
      <c r="R1733" s="297">
        <v>5500</v>
      </c>
      <c r="S1733" s="891"/>
      <c r="T1733" s="891"/>
      <c r="U1733" s="284"/>
      <c r="V1733" s="284">
        <v>30</v>
      </c>
      <c r="W1733" s="298"/>
      <c r="X1733" s="298"/>
      <c r="Y1733" s="298"/>
      <c r="Z1733" s="299"/>
      <c r="AA1733" s="299"/>
      <c r="AB1733" s="299"/>
      <c r="AC1733" s="299"/>
      <c r="AD1733" s="299"/>
      <c r="AE1733" s="297"/>
      <c r="AF1733" s="379">
        <f t="shared" si="1534"/>
        <v>0</v>
      </c>
      <c r="AG1733" s="284">
        <f t="shared" si="1535"/>
        <v>0</v>
      </c>
      <c r="AH1733" s="284">
        <f t="shared" si="1536"/>
        <v>0</v>
      </c>
      <c r="AI1733" s="284">
        <f t="shared" ref="AI1733:AI1746" si="1537">+$R1733*(V1733/30)*$Q1733</f>
        <v>5500</v>
      </c>
      <c r="AJ1733" s="284">
        <f t="shared" si="1525"/>
        <v>0</v>
      </c>
      <c r="AK1733" s="284">
        <f t="shared" si="1526"/>
        <v>0</v>
      </c>
      <c r="AL1733" s="284">
        <f t="shared" si="1527"/>
        <v>0</v>
      </c>
      <c r="AM1733" s="284">
        <f t="shared" si="1528"/>
        <v>0</v>
      </c>
      <c r="AN1733" s="284">
        <f t="shared" si="1529"/>
        <v>0</v>
      </c>
      <c r="AO1733" s="284">
        <f t="shared" si="1530"/>
        <v>0</v>
      </c>
      <c r="AP1733" s="284">
        <f t="shared" si="1531"/>
        <v>0</v>
      </c>
      <c r="AQ1733" s="377">
        <f t="shared" si="1532"/>
        <v>0</v>
      </c>
      <c r="AR1733" s="284">
        <f t="shared" si="1520"/>
        <v>5500</v>
      </c>
      <c r="AS1733" s="896" t="s">
        <v>994</v>
      </c>
      <c r="AT1733" s="897" t="s">
        <v>4018</v>
      </c>
      <c r="AU1733" s="944" t="s">
        <v>3535</v>
      </c>
      <c r="AV1733" s="897" t="s">
        <v>3536</v>
      </c>
      <c r="AW1733" s="940">
        <v>46058</v>
      </c>
      <c r="AX1733" s="897" t="s">
        <v>3537</v>
      </c>
      <c r="AY1733" s="940">
        <v>46078</v>
      </c>
      <c r="AZ1733" s="945"/>
      <c r="BA1733" s="898" t="s">
        <v>3538</v>
      </c>
      <c r="BB1733" s="899" t="s">
        <v>995</v>
      </c>
      <c r="BC1733" s="896" t="s">
        <v>3548</v>
      </c>
      <c r="BD1733" s="896" t="s">
        <v>4324</v>
      </c>
      <c r="BE1733" s="896" t="s">
        <v>4325</v>
      </c>
      <c r="BF1733" s="907">
        <v>46101</v>
      </c>
      <c r="BH1733" s="687"/>
      <c r="BI1733" s="687"/>
      <c r="BJ1733" s="896"/>
      <c r="BK1733" s="687"/>
      <c r="BL1733" s="373"/>
      <c r="BM1733" s="373"/>
      <c r="BN1733" s="687"/>
      <c r="BO1733" s="928"/>
      <c r="BP1733" s="928"/>
      <c r="BQ1733" s="928"/>
      <c r="BR1733" s="928"/>
      <c r="BS1733" s="1004" t="s">
        <v>1454</v>
      </c>
      <c r="BT1733" s="1004"/>
      <c r="BU1733" s="1004" t="s">
        <v>1708</v>
      </c>
      <c r="BV1733" s="1346">
        <v>15443532</v>
      </c>
      <c r="BW1733" s="1833">
        <v>10154435323</v>
      </c>
      <c r="BX1733" s="1222" t="s">
        <v>4328</v>
      </c>
      <c r="BY1733" s="1376">
        <v>46113</v>
      </c>
      <c r="BZ1733" s="1376">
        <v>46142</v>
      </c>
      <c r="CU1733" s="1030"/>
      <c r="CW1733" s="1030"/>
      <c r="CY1733" s="1030"/>
      <c r="CZ1733" s="633"/>
      <c r="DA1733" s="633"/>
      <c r="DC1733" s="897">
        <v>30</v>
      </c>
      <c r="DD1733" s="946">
        <v>5500</v>
      </c>
      <c r="DE1733" s="897">
        <v>30</v>
      </c>
      <c r="DF1733" s="946">
        <v>5500</v>
      </c>
      <c r="DG1733" s="897">
        <v>30</v>
      </c>
      <c r="DH1733" s="946">
        <v>5500</v>
      </c>
      <c r="DJ1733" s="898"/>
      <c r="DK1733" s="898"/>
      <c r="DL1733" s="898"/>
      <c r="DM1733" s="898"/>
      <c r="DN1733" s="898"/>
      <c r="DO1733" s="898"/>
      <c r="DP1733" s="898"/>
      <c r="DQ1733" s="898"/>
      <c r="DR1733" s="898"/>
      <c r="DS1733" s="898"/>
      <c r="DU1733" s="909">
        <f t="shared" si="1524"/>
        <v>5500</v>
      </c>
      <c r="DV1733" s="633">
        <f t="shared" ref="DV1733:DV1746" si="1538">CE1733+CN1733+CW1733+DF1733</f>
        <v>5500</v>
      </c>
      <c r="DW1733" s="633">
        <f t="shared" ref="DW1733:DW1746" si="1539">CG1733+CP1733+CY1733+DH1733</f>
        <v>5500</v>
      </c>
      <c r="DX1733" s="633">
        <f t="shared" ref="DX1733:DX1746" si="1540">DU1733-DV1733</f>
        <v>0</v>
      </c>
      <c r="DY1733" s="633">
        <f t="shared" si="1533"/>
        <v>0</v>
      </c>
    </row>
    <row r="1734" spans="1:129" s="897" customFormat="1" ht="105" hidden="1" x14ac:dyDescent="0.25">
      <c r="A1734" s="891">
        <v>2026</v>
      </c>
      <c r="B1734" s="891">
        <v>479</v>
      </c>
      <c r="C1734" s="891" t="s">
        <v>58</v>
      </c>
      <c r="D1734" s="891">
        <v>3000654</v>
      </c>
      <c r="E1734" s="891">
        <v>5005023</v>
      </c>
      <c r="F1734" s="891" t="s">
        <v>1003</v>
      </c>
      <c r="G1734" s="891" t="s">
        <v>3543</v>
      </c>
      <c r="H1734" s="891">
        <v>97</v>
      </c>
      <c r="I1734" s="891">
        <v>97</v>
      </c>
      <c r="J1734" s="891">
        <v>97</v>
      </c>
      <c r="K1734" s="891">
        <v>97</v>
      </c>
      <c r="L1734" s="891">
        <v>97</v>
      </c>
      <c r="M1734" s="891">
        <v>97</v>
      </c>
      <c r="N1734" s="891"/>
      <c r="O1734" s="990" t="s">
        <v>1139</v>
      </c>
      <c r="P1734" s="891" t="s">
        <v>65</v>
      </c>
      <c r="Q1734" s="895">
        <v>1</v>
      </c>
      <c r="R1734" s="297">
        <v>7000</v>
      </c>
      <c r="S1734" s="891"/>
      <c r="T1734" s="891"/>
      <c r="U1734" s="284"/>
      <c r="V1734" s="284">
        <v>30</v>
      </c>
      <c r="W1734" s="298"/>
      <c r="X1734" s="298"/>
      <c r="Y1734" s="298"/>
      <c r="Z1734" s="299"/>
      <c r="AA1734" s="299"/>
      <c r="AB1734" s="299"/>
      <c r="AC1734" s="299"/>
      <c r="AD1734" s="299"/>
      <c r="AE1734" s="297"/>
      <c r="AF1734" s="379">
        <f t="shared" si="1534"/>
        <v>0</v>
      </c>
      <c r="AG1734" s="284">
        <f t="shared" si="1535"/>
        <v>0</v>
      </c>
      <c r="AH1734" s="284">
        <f t="shared" si="1536"/>
        <v>0</v>
      </c>
      <c r="AI1734" s="284">
        <f t="shared" si="1537"/>
        <v>7000</v>
      </c>
      <c r="AJ1734" s="284">
        <f t="shared" si="1525"/>
        <v>0</v>
      </c>
      <c r="AK1734" s="284">
        <f t="shared" si="1526"/>
        <v>0</v>
      </c>
      <c r="AL1734" s="284">
        <f t="shared" si="1527"/>
        <v>0</v>
      </c>
      <c r="AM1734" s="284">
        <f t="shared" si="1528"/>
        <v>0</v>
      </c>
      <c r="AN1734" s="284">
        <f t="shared" si="1529"/>
        <v>0</v>
      </c>
      <c r="AO1734" s="284">
        <f t="shared" si="1530"/>
        <v>0</v>
      </c>
      <c r="AP1734" s="284">
        <f t="shared" si="1531"/>
        <v>0</v>
      </c>
      <c r="AQ1734" s="377">
        <f t="shared" si="1532"/>
        <v>0</v>
      </c>
      <c r="AR1734" s="284">
        <f t="shared" si="1520"/>
        <v>7000</v>
      </c>
      <c r="AS1734" s="896" t="s">
        <v>994</v>
      </c>
      <c r="AT1734" s="897" t="s">
        <v>4018</v>
      </c>
      <c r="AU1734" s="944" t="s">
        <v>3535</v>
      </c>
      <c r="AV1734" s="897" t="s">
        <v>3536</v>
      </c>
      <c r="AW1734" s="940">
        <v>46058</v>
      </c>
      <c r="AX1734" s="897" t="s">
        <v>3537</v>
      </c>
      <c r="AY1734" s="940">
        <v>46078</v>
      </c>
      <c r="AZ1734" s="945"/>
      <c r="BA1734" s="898" t="s">
        <v>3538</v>
      </c>
      <c r="BB1734" s="899" t="s">
        <v>995</v>
      </c>
      <c r="BC1734" s="896" t="s">
        <v>3548</v>
      </c>
      <c r="BD1734" s="896" t="s">
        <v>4324</v>
      </c>
      <c r="BE1734" s="896" t="s">
        <v>4325</v>
      </c>
      <c r="BF1734" s="907">
        <v>46101</v>
      </c>
      <c r="BH1734" s="687"/>
      <c r="BI1734" s="687"/>
      <c r="BJ1734" s="896"/>
      <c r="BK1734" s="687"/>
      <c r="BL1734" s="373"/>
      <c r="BM1734" s="373"/>
      <c r="BN1734" s="687"/>
      <c r="BO1734" s="928"/>
      <c r="BP1734" s="928"/>
      <c r="BQ1734" s="928"/>
      <c r="BR1734" s="928"/>
      <c r="BS1734" s="990" t="s">
        <v>1119</v>
      </c>
      <c r="BT1734" s="990" t="s">
        <v>1710</v>
      </c>
      <c r="BU1734" s="990" t="s">
        <v>1711</v>
      </c>
      <c r="BV1734" s="1346">
        <v>73696074</v>
      </c>
      <c r="BW1734" s="1833">
        <v>10736960741</v>
      </c>
      <c r="BX1734" s="1030" t="s">
        <v>4326</v>
      </c>
      <c r="BY1734" s="1025">
        <v>46113</v>
      </c>
      <c r="BZ1734" s="1025">
        <v>46142</v>
      </c>
      <c r="CU1734" s="1030"/>
      <c r="CW1734" s="1030"/>
      <c r="CY1734" s="1030"/>
      <c r="CZ1734" s="633"/>
      <c r="DA1734" s="633"/>
      <c r="DC1734" s="897">
        <v>30</v>
      </c>
      <c r="DD1734" s="946">
        <v>7000</v>
      </c>
      <c r="DE1734" s="897">
        <v>30</v>
      </c>
      <c r="DF1734" s="946">
        <v>7000</v>
      </c>
      <c r="DG1734" s="897">
        <v>30</v>
      </c>
      <c r="DH1734" s="946">
        <v>7000</v>
      </c>
      <c r="DJ1734" s="898"/>
      <c r="DK1734" s="898"/>
      <c r="DL1734" s="898"/>
      <c r="DM1734" s="898"/>
      <c r="DN1734" s="898"/>
      <c r="DO1734" s="898"/>
      <c r="DP1734" s="898"/>
      <c r="DQ1734" s="898"/>
      <c r="DR1734" s="898"/>
      <c r="DS1734" s="898"/>
      <c r="DU1734" s="909">
        <f t="shared" si="1524"/>
        <v>7000</v>
      </c>
      <c r="DV1734" s="633">
        <f t="shared" si="1538"/>
        <v>7000</v>
      </c>
      <c r="DW1734" s="633">
        <f t="shared" si="1539"/>
        <v>7000</v>
      </c>
      <c r="DX1734" s="633">
        <f t="shared" si="1540"/>
        <v>0</v>
      </c>
      <c r="DY1734" s="633">
        <f t="shared" si="1533"/>
        <v>0</v>
      </c>
    </row>
    <row r="1735" spans="1:129" s="897" customFormat="1" ht="105" hidden="1" x14ac:dyDescent="0.25">
      <c r="A1735" s="891">
        <v>2026</v>
      </c>
      <c r="B1735" s="891">
        <v>479</v>
      </c>
      <c r="C1735" s="891" t="s">
        <v>58</v>
      </c>
      <c r="D1735" s="891">
        <v>3000654</v>
      </c>
      <c r="E1735" s="891">
        <v>5005023</v>
      </c>
      <c r="F1735" s="891" t="s">
        <v>1003</v>
      </c>
      <c r="G1735" s="891" t="s">
        <v>3543</v>
      </c>
      <c r="H1735" s="891">
        <v>97</v>
      </c>
      <c r="I1735" s="891">
        <v>97</v>
      </c>
      <c r="J1735" s="891">
        <v>97</v>
      </c>
      <c r="K1735" s="891">
        <v>97</v>
      </c>
      <c r="L1735" s="891">
        <v>97</v>
      </c>
      <c r="M1735" s="891">
        <v>97</v>
      </c>
      <c r="N1735" s="891"/>
      <c r="O1735" s="990" t="s">
        <v>1242</v>
      </c>
      <c r="P1735" s="891" t="s">
        <v>65</v>
      </c>
      <c r="Q1735" s="895">
        <v>1</v>
      </c>
      <c r="R1735" s="297">
        <v>6000</v>
      </c>
      <c r="S1735" s="891"/>
      <c r="T1735" s="891"/>
      <c r="U1735" s="284"/>
      <c r="V1735" s="284">
        <v>30</v>
      </c>
      <c r="W1735" s="298"/>
      <c r="X1735" s="298"/>
      <c r="Y1735" s="298"/>
      <c r="Z1735" s="299"/>
      <c r="AA1735" s="299"/>
      <c r="AB1735" s="299"/>
      <c r="AC1735" s="299"/>
      <c r="AD1735" s="299"/>
      <c r="AE1735" s="297"/>
      <c r="AF1735" s="379">
        <f t="shared" si="1534"/>
        <v>0</v>
      </c>
      <c r="AG1735" s="284">
        <f t="shared" si="1535"/>
        <v>0</v>
      </c>
      <c r="AH1735" s="284">
        <f t="shared" si="1536"/>
        <v>0</v>
      </c>
      <c r="AI1735" s="284">
        <f t="shared" si="1537"/>
        <v>6000</v>
      </c>
      <c r="AJ1735" s="284">
        <f t="shared" si="1525"/>
        <v>0</v>
      </c>
      <c r="AK1735" s="284">
        <f t="shared" si="1526"/>
        <v>0</v>
      </c>
      <c r="AL1735" s="284">
        <f t="shared" si="1527"/>
        <v>0</v>
      </c>
      <c r="AM1735" s="284">
        <f t="shared" si="1528"/>
        <v>0</v>
      </c>
      <c r="AN1735" s="284">
        <f t="shared" si="1529"/>
        <v>0</v>
      </c>
      <c r="AO1735" s="284">
        <f t="shared" si="1530"/>
        <v>0</v>
      </c>
      <c r="AP1735" s="284">
        <f t="shared" si="1531"/>
        <v>0</v>
      </c>
      <c r="AQ1735" s="377">
        <f t="shared" si="1532"/>
        <v>0</v>
      </c>
      <c r="AR1735" s="284">
        <f t="shared" si="1520"/>
        <v>6000</v>
      </c>
      <c r="AS1735" s="896" t="s">
        <v>994</v>
      </c>
      <c r="AT1735" s="897" t="s">
        <v>4018</v>
      </c>
      <c r="AU1735" s="944" t="s">
        <v>3535</v>
      </c>
      <c r="AV1735" s="897" t="s">
        <v>3536</v>
      </c>
      <c r="AW1735" s="940">
        <v>46058</v>
      </c>
      <c r="AX1735" s="897" t="s">
        <v>3537</v>
      </c>
      <c r="AY1735" s="940">
        <v>46078</v>
      </c>
      <c r="AZ1735" s="945"/>
      <c r="BA1735" s="898" t="s">
        <v>3538</v>
      </c>
      <c r="BB1735" s="899" t="s">
        <v>995</v>
      </c>
      <c r="BC1735" s="896" t="s">
        <v>3548</v>
      </c>
      <c r="BD1735" s="896" t="s">
        <v>4324</v>
      </c>
      <c r="BE1735" s="896" t="s">
        <v>4325</v>
      </c>
      <c r="BF1735" s="907">
        <v>46101</v>
      </c>
      <c r="BH1735" s="687"/>
      <c r="BI1735" s="687"/>
      <c r="BJ1735" s="896"/>
      <c r="BK1735" s="687"/>
      <c r="BL1735" s="373"/>
      <c r="BM1735" s="373"/>
      <c r="BN1735" s="687"/>
      <c r="BO1735" s="928"/>
      <c r="BP1735" s="928"/>
      <c r="BQ1735" s="928"/>
      <c r="BR1735" s="928"/>
      <c r="BS1735" s="990" t="s">
        <v>1103</v>
      </c>
      <c r="BT1735" s="990" t="s">
        <v>1049</v>
      </c>
      <c r="BU1735" s="990" t="s">
        <v>1243</v>
      </c>
      <c r="BV1735" s="1346">
        <v>71283906</v>
      </c>
      <c r="BW1735" s="1833">
        <v>10712839061</v>
      </c>
      <c r="BX1735" s="1030" t="s">
        <v>3569</v>
      </c>
      <c r="BY1735" s="1025">
        <v>46113</v>
      </c>
      <c r="BZ1735" s="1025">
        <v>46142</v>
      </c>
      <c r="CU1735" s="1030"/>
      <c r="CW1735" s="1030"/>
      <c r="CY1735" s="1030"/>
      <c r="CZ1735" s="633"/>
      <c r="DA1735" s="633"/>
      <c r="DC1735" s="897">
        <v>30</v>
      </c>
      <c r="DD1735" s="946">
        <v>6000</v>
      </c>
      <c r="DE1735" s="897">
        <v>30</v>
      </c>
      <c r="DF1735" s="946">
        <v>6000</v>
      </c>
      <c r="DG1735" s="897">
        <v>30</v>
      </c>
      <c r="DH1735" s="946">
        <v>6000</v>
      </c>
      <c r="DJ1735" s="898"/>
      <c r="DK1735" s="898"/>
      <c r="DL1735" s="898"/>
      <c r="DM1735" s="898"/>
      <c r="DN1735" s="898"/>
      <c r="DO1735" s="898"/>
      <c r="DP1735" s="898"/>
      <c r="DQ1735" s="898"/>
      <c r="DR1735" s="898"/>
      <c r="DS1735" s="898"/>
      <c r="DU1735" s="909">
        <f t="shared" si="1524"/>
        <v>6000</v>
      </c>
      <c r="DV1735" s="633">
        <f t="shared" si="1538"/>
        <v>6000</v>
      </c>
      <c r="DW1735" s="633">
        <f t="shared" si="1539"/>
        <v>6000</v>
      </c>
      <c r="DX1735" s="633">
        <f t="shared" si="1540"/>
        <v>0</v>
      </c>
      <c r="DY1735" s="633">
        <f t="shared" si="1533"/>
        <v>0</v>
      </c>
    </row>
    <row r="1736" spans="1:129" s="897" customFormat="1" ht="105" hidden="1" x14ac:dyDescent="0.25">
      <c r="A1736" s="891">
        <v>2026</v>
      </c>
      <c r="B1736" s="891">
        <v>479</v>
      </c>
      <c r="C1736" s="891" t="s">
        <v>58</v>
      </c>
      <c r="D1736" s="891">
        <v>3000654</v>
      </c>
      <c r="E1736" s="891">
        <v>5005023</v>
      </c>
      <c r="F1736" s="891" t="s">
        <v>1003</v>
      </c>
      <c r="G1736" s="891" t="s">
        <v>3543</v>
      </c>
      <c r="H1736" s="891">
        <v>97</v>
      </c>
      <c r="I1736" s="891">
        <v>97</v>
      </c>
      <c r="J1736" s="891">
        <v>97</v>
      </c>
      <c r="K1736" s="891">
        <v>97</v>
      </c>
      <c r="L1736" s="891">
        <v>97</v>
      </c>
      <c r="M1736" s="891">
        <v>97</v>
      </c>
      <c r="N1736" s="891"/>
      <c r="O1736" s="990" t="s">
        <v>1210</v>
      </c>
      <c r="P1736" s="891" t="s">
        <v>65</v>
      </c>
      <c r="Q1736" s="895">
        <v>1</v>
      </c>
      <c r="R1736" s="297">
        <v>6000</v>
      </c>
      <c r="S1736" s="891"/>
      <c r="T1736" s="891"/>
      <c r="U1736" s="284"/>
      <c r="V1736" s="284">
        <v>30</v>
      </c>
      <c r="W1736" s="298"/>
      <c r="X1736" s="298"/>
      <c r="Y1736" s="298"/>
      <c r="Z1736" s="299"/>
      <c r="AA1736" s="299"/>
      <c r="AB1736" s="299"/>
      <c r="AC1736" s="299"/>
      <c r="AD1736" s="299"/>
      <c r="AE1736" s="297"/>
      <c r="AF1736" s="379">
        <f t="shared" si="1534"/>
        <v>0</v>
      </c>
      <c r="AG1736" s="284">
        <f t="shared" si="1535"/>
        <v>0</v>
      </c>
      <c r="AH1736" s="284">
        <f t="shared" si="1536"/>
        <v>0</v>
      </c>
      <c r="AI1736" s="284">
        <f t="shared" si="1537"/>
        <v>6000</v>
      </c>
      <c r="AJ1736" s="284">
        <f t="shared" si="1525"/>
        <v>0</v>
      </c>
      <c r="AK1736" s="284">
        <f t="shared" si="1526"/>
        <v>0</v>
      </c>
      <c r="AL1736" s="284">
        <f t="shared" si="1527"/>
        <v>0</v>
      </c>
      <c r="AM1736" s="284">
        <f t="shared" si="1528"/>
        <v>0</v>
      </c>
      <c r="AN1736" s="284">
        <f t="shared" si="1529"/>
        <v>0</v>
      </c>
      <c r="AO1736" s="284">
        <f t="shared" si="1530"/>
        <v>0</v>
      </c>
      <c r="AP1736" s="284">
        <f t="shared" si="1531"/>
        <v>0</v>
      </c>
      <c r="AQ1736" s="377">
        <f t="shared" si="1532"/>
        <v>0</v>
      </c>
      <c r="AR1736" s="284">
        <f t="shared" si="1520"/>
        <v>6000</v>
      </c>
      <c r="AS1736" s="896" t="s">
        <v>994</v>
      </c>
      <c r="AT1736" s="897" t="s">
        <v>4018</v>
      </c>
      <c r="AU1736" s="944" t="s">
        <v>3535</v>
      </c>
      <c r="AV1736" s="897" t="s">
        <v>3536</v>
      </c>
      <c r="AW1736" s="940">
        <v>46058</v>
      </c>
      <c r="AX1736" s="897" t="s">
        <v>3537</v>
      </c>
      <c r="AY1736" s="940">
        <v>46078</v>
      </c>
      <c r="AZ1736" s="945"/>
      <c r="BA1736" s="898" t="s">
        <v>3538</v>
      </c>
      <c r="BB1736" s="899" t="s">
        <v>995</v>
      </c>
      <c r="BC1736" s="896" t="s">
        <v>3548</v>
      </c>
      <c r="BD1736" s="896" t="s">
        <v>4324</v>
      </c>
      <c r="BE1736" s="896" t="s">
        <v>4325</v>
      </c>
      <c r="BF1736" s="907">
        <v>46101</v>
      </c>
      <c r="BH1736" s="687"/>
      <c r="BI1736" s="687"/>
      <c r="BJ1736" s="896"/>
      <c r="BK1736" s="687"/>
      <c r="BL1736" s="373"/>
      <c r="BM1736" s="373"/>
      <c r="BN1736" s="687"/>
      <c r="BO1736" s="928"/>
      <c r="BP1736" s="928"/>
      <c r="BQ1736" s="928"/>
      <c r="BR1736" s="928"/>
      <c r="BS1736" s="990" t="s">
        <v>1033</v>
      </c>
      <c r="BT1736" s="990" t="s">
        <v>1213</v>
      </c>
      <c r="BU1736" s="990" t="s">
        <v>1214</v>
      </c>
      <c r="BV1736" s="1346">
        <v>75548766</v>
      </c>
      <c r="BW1736" s="1833">
        <v>10755487665</v>
      </c>
      <c r="BX1736" s="1030" t="s">
        <v>3569</v>
      </c>
      <c r="BY1736" s="1025">
        <v>46113</v>
      </c>
      <c r="BZ1736" s="1025">
        <v>46142</v>
      </c>
      <c r="CU1736" s="1030"/>
      <c r="CW1736" s="1030"/>
      <c r="CY1736" s="1030"/>
      <c r="CZ1736" s="633"/>
      <c r="DA1736" s="633"/>
      <c r="DC1736" s="897">
        <v>30</v>
      </c>
      <c r="DD1736" s="946">
        <v>6000</v>
      </c>
      <c r="DE1736" s="897">
        <v>30</v>
      </c>
      <c r="DF1736" s="946">
        <v>6000</v>
      </c>
      <c r="DG1736" s="897">
        <v>30</v>
      </c>
      <c r="DH1736" s="946">
        <v>6000</v>
      </c>
      <c r="DJ1736" s="898"/>
      <c r="DK1736" s="898"/>
      <c r="DL1736" s="898"/>
      <c r="DM1736" s="898"/>
      <c r="DN1736" s="898"/>
      <c r="DO1736" s="898"/>
      <c r="DP1736" s="898"/>
      <c r="DQ1736" s="898"/>
      <c r="DR1736" s="898"/>
      <c r="DS1736" s="898"/>
      <c r="DU1736" s="909">
        <f t="shared" si="1524"/>
        <v>6000</v>
      </c>
      <c r="DV1736" s="633">
        <f t="shared" si="1538"/>
        <v>6000</v>
      </c>
      <c r="DW1736" s="633">
        <f t="shared" si="1539"/>
        <v>6000</v>
      </c>
      <c r="DX1736" s="633">
        <f t="shared" si="1540"/>
        <v>0</v>
      </c>
      <c r="DY1736" s="633">
        <f t="shared" si="1533"/>
        <v>0</v>
      </c>
    </row>
    <row r="1737" spans="1:129" s="897" customFormat="1" ht="105" hidden="1" x14ac:dyDescent="0.25">
      <c r="A1737" s="891">
        <v>2026</v>
      </c>
      <c r="B1737" s="891">
        <v>479</v>
      </c>
      <c r="C1737" s="891" t="s">
        <v>58</v>
      </c>
      <c r="D1737" s="891">
        <v>3000654</v>
      </c>
      <c r="E1737" s="891">
        <v>5005023</v>
      </c>
      <c r="F1737" s="891" t="s">
        <v>1003</v>
      </c>
      <c r="G1737" s="891" t="s">
        <v>3543</v>
      </c>
      <c r="H1737" s="891">
        <v>97</v>
      </c>
      <c r="I1737" s="891">
        <v>97</v>
      </c>
      <c r="J1737" s="891">
        <v>97</v>
      </c>
      <c r="K1737" s="891">
        <v>97</v>
      </c>
      <c r="L1737" s="891">
        <v>97</v>
      </c>
      <c r="M1737" s="891">
        <v>97</v>
      </c>
      <c r="N1737" s="891"/>
      <c r="O1737" s="990" t="s">
        <v>1262</v>
      </c>
      <c r="P1737" s="891" t="s">
        <v>65</v>
      </c>
      <c r="Q1737" s="895">
        <v>1</v>
      </c>
      <c r="R1737" s="297">
        <v>8000</v>
      </c>
      <c r="S1737" s="891"/>
      <c r="T1737" s="891"/>
      <c r="U1737" s="284"/>
      <c r="V1737" s="284">
        <v>30</v>
      </c>
      <c r="W1737" s="298"/>
      <c r="X1737" s="298"/>
      <c r="Y1737" s="298"/>
      <c r="Z1737" s="299"/>
      <c r="AA1737" s="299"/>
      <c r="AB1737" s="299"/>
      <c r="AC1737" s="299"/>
      <c r="AD1737" s="299"/>
      <c r="AE1737" s="297"/>
      <c r="AF1737" s="379">
        <f t="shared" si="1534"/>
        <v>0</v>
      </c>
      <c r="AG1737" s="284">
        <f t="shared" si="1535"/>
        <v>0</v>
      </c>
      <c r="AH1737" s="284">
        <f t="shared" si="1536"/>
        <v>0</v>
      </c>
      <c r="AI1737" s="284">
        <f t="shared" si="1537"/>
        <v>8000</v>
      </c>
      <c r="AJ1737" s="284">
        <f t="shared" si="1525"/>
        <v>0</v>
      </c>
      <c r="AK1737" s="284">
        <f t="shared" si="1526"/>
        <v>0</v>
      </c>
      <c r="AL1737" s="284">
        <f t="shared" si="1527"/>
        <v>0</v>
      </c>
      <c r="AM1737" s="284">
        <f t="shared" si="1528"/>
        <v>0</v>
      </c>
      <c r="AN1737" s="284">
        <f t="shared" si="1529"/>
        <v>0</v>
      </c>
      <c r="AO1737" s="284">
        <f t="shared" si="1530"/>
        <v>0</v>
      </c>
      <c r="AP1737" s="284">
        <f t="shared" si="1531"/>
        <v>0</v>
      </c>
      <c r="AQ1737" s="377">
        <f t="shared" si="1532"/>
        <v>0</v>
      </c>
      <c r="AR1737" s="284">
        <f t="shared" si="1520"/>
        <v>8000</v>
      </c>
      <c r="AS1737" s="896" t="s">
        <v>994</v>
      </c>
      <c r="AT1737" s="897" t="s">
        <v>4018</v>
      </c>
      <c r="AU1737" s="944" t="s">
        <v>3535</v>
      </c>
      <c r="AV1737" s="897" t="s">
        <v>3536</v>
      </c>
      <c r="AW1737" s="940">
        <v>46058</v>
      </c>
      <c r="AX1737" s="897" t="s">
        <v>3537</v>
      </c>
      <c r="AY1737" s="940">
        <v>46078</v>
      </c>
      <c r="AZ1737" s="945"/>
      <c r="BA1737" s="898" t="s">
        <v>3538</v>
      </c>
      <c r="BB1737" s="899" t="s">
        <v>995</v>
      </c>
      <c r="BC1737" s="896" t="s">
        <v>3548</v>
      </c>
      <c r="BD1737" s="896" t="s">
        <v>4324</v>
      </c>
      <c r="BE1737" s="896" t="s">
        <v>4325</v>
      </c>
      <c r="BF1737" s="907">
        <v>46101</v>
      </c>
      <c r="BH1737" s="687"/>
      <c r="BI1737" s="687"/>
      <c r="BJ1737" s="896"/>
      <c r="BK1737" s="687"/>
      <c r="BL1737" s="373"/>
      <c r="BM1737" s="373"/>
      <c r="BN1737" s="687"/>
      <c r="BO1737" s="928"/>
      <c r="BP1737" s="928"/>
      <c r="BQ1737" s="928"/>
      <c r="BR1737" s="928"/>
      <c r="BS1737" s="990" t="s">
        <v>1263</v>
      </c>
      <c r="BT1737" s="990" t="s">
        <v>1264</v>
      </c>
      <c r="BU1737" s="990" t="s">
        <v>1265</v>
      </c>
      <c r="BV1737" s="1346">
        <v>70213603</v>
      </c>
      <c r="BW1737" s="1833">
        <v>10702136038</v>
      </c>
      <c r="BX1737" s="1030" t="s">
        <v>4329</v>
      </c>
      <c r="BY1737" s="1025">
        <v>46113</v>
      </c>
      <c r="BZ1737" s="1025">
        <v>46142</v>
      </c>
      <c r="CU1737" s="1030"/>
      <c r="CW1737" s="1030"/>
      <c r="CY1737" s="1030"/>
      <c r="CZ1737" s="633"/>
      <c r="DA1737" s="633"/>
      <c r="DC1737" s="897">
        <v>30</v>
      </c>
      <c r="DD1737" s="946">
        <v>8000</v>
      </c>
      <c r="DE1737" s="897">
        <v>30</v>
      </c>
      <c r="DF1737" s="946">
        <v>8000</v>
      </c>
      <c r="DG1737" s="897">
        <v>30</v>
      </c>
      <c r="DH1737" s="946">
        <v>8000</v>
      </c>
      <c r="DJ1737" s="898"/>
      <c r="DK1737" s="898"/>
      <c r="DL1737" s="898"/>
      <c r="DM1737" s="898"/>
      <c r="DN1737" s="898"/>
      <c r="DO1737" s="898"/>
      <c r="DP1737" s="898"/>
      <c r="DQ1737" s="898"/>
      <c r="DR1737" s="898"/>
      <c r="DS1737" s="898"/>
      <c r="DU1737" s="909">
        <f t="shared" si="1524"/>
        <v>8000</v>
      </c>
      <c r="DV1737" s="633">
        <f t="shared" si="1538"/>
        <v>8000</v>
      </c>
      <c r="DW1737" s="633">
        <f t="shared" si="1539"/>
        <v>8000</v>
      </c>
      <c r="DX1737" s="633">
        <f t="shared" si="1540"/>
        <v>0</v>
      </c>
      <c r="DY1737" s="633">
        <f t="shared" si="1533"/>
        <v>0</v>
      </c>
    </row>
    <row r="1738" spans="1:129" s="897" customFormat="1" ht="105" hidden="1" x14ac:dyDescent="0.25">
      <c r="A1738" s="891">
        <v>2026</v>
      </c>
      <c r="B1738" s="891">
        <v>479</v>
      </c>
      <c r="C1738" s="891" t="s">
        <v>58</v>
      </c>
      <c r="D1738" s="891">
        <v>3000654</v>
      </c>
      <c r="E1738" s="891">
        <v>5005023</v>
      </c>
      <c r="F1738" s="891" t="s">
        <v>1003</v>
      </c>
      <c r="G1738" s="891" t="s">
        <v>3543</v>
      </c>
      <c r="H1738" s="891">
        <v>97</v>
      </c>
      <c r="I1738" s="891">
        <v>97</v>
      </c>
      <c r="J1738" s="891">
        <v>97</v>
      </c>
      <c r="K1738" s="891">
        <v>97</v>
      </c>
      <c r="L1738" s="891">
        <v>97</v>
      </c>
      <c r="M1738" s="891">
        <v>97</v>
      </c>
      <c r="N1738" s="891"/>
      <c r="O1738" s="990" t="s">
        <v>1266</v>
      </c>
      <c r="P1738" s="891" t="s">
        <v>65</v>
      </c>
      <c r="Q1738" s="895">
        <v>1</v>
      </c>
      <c r="R1738" s="297">
        <v>8000</v>
      </c>
      <c r="S1738" s="891"/>
      <c r="T1738" s="891"/>
      <c r="U1738" s="284"/>
      <c r="V1738" s="284">
        <v>30</v>
      </c>
      <c r="W1738" s="298"/>
      <c r="X1738" s="298"/>
      <c r="Y1738" s="298"/>
      <c r="Z1738" s="299"/>
      <c r="AA1738" s="299"/>
      <c r="AB1738" s="299"/>
      <c r="AC1738" s="299"/>
      <c r="AD1738" s="299"/>
      <c r="AE1738" s="297"/>
      <c r="AF1738" s="379">
        <f t="shared" si="1534"/>
        <v>0</v>
      </c>
      <c r="AG1738" s="284">
        <f t="shared" si="1535"/>
        <v>0</v>
      </c>
      <c r="AH1738" s="284">
        <f t="shared" si="1536"/>
        <v>0</v>
      </c>
      <c r="AI1738" s="284">
        <f t="shared" si="1537"/>
        <v>8000</v>
      </c>
      <c r="AJ1738" s="284">
        <f t="shared" si="1525"/>
        <v>0</v>
      </c>
      <c r="AK1738" s="284">
        <f t="shared" si="1526"/>
        <v>0</v>
      </c>
      <c r="AL1738" s="284">
        <f t="shared" si="1527"/>
        <v>0</v>
      </c>
      <c r="AM1738" s="284">
        <f t="shared" si="1528"/>
        <v>0</v>
      </c>
      <c r="AN1738" s="284">
        <f t="shared" si="1529"/>
        <v>0</v>
      </c>
      <c r="AO1738" s="284">
        <f t="shared" si="1530"/>
        <v>0</v>
      </c>
      <c r="AP1738" s="284">
        <f t="shared" si="1531"/>
        <v>0</v>
      </c>
      <c r="AQ1738" s="377">
        <f t="shared" si="1532"/>
        <v>0</v>
      </c>
      <c r="AR1738" s="284">
        <f t="shared" si="1520"/>
        <v>8000</v>
      </c>
      <c r="AS1738" s="896" t="s">
        <v>994</v>
      </c>
      <c r="AT1738" s="897" t="s">
        <v>4018</v>
      </c>
      <c r="AU1738" s="944" t="s">
        <v>3535</v>
      </c>
      <c r="AV1738" s="897" t="s">
        <v>3536</v>
      </c>
      <c r="AW1738" s="940">
        <v>46058</v>
      </c>
      <c r="AX1738" s="897" t="s">
        <v>3537</v>
      </c>
      <c r="AY1738" s="940">
        <v>46078</v>
      </c>
      <c r="AZ1738" s="945"/>
      <c r="BA1738" s="898" t="s">
        <v>3538</v>
      </c>
      <c r="BB1738" s="899" t="s">
        <v>995</v>
      </c>
      <c r="BC1738" s="896" t="s">
        <v>3548</v>
      </c>
      <c r="BD1738" s="896" t="s">
        <v>4324</v>
      </c>
      <c r="BE1738" s="896" t="s">
        <v>4325</v>
      </c>
      <c r="BF1738" s="907">
        <v>46101</v>
      </c>
      <c r="BH1738" s="687"/>
      <c r="BI1738" s="687"/>
      <c r="BJ1738" s="896"/>
      <c r="BK1738" s="687"/>
      <c r="BL1738" s="373"/>
      <c r="BM1738" s="373"/>
      <c r="BN1738" s="687"/>
      <c r="BO1738" s="928"/>
      <c r="BP1738" s="928"/>
      <c r="BQ1738" s="928"/>
      <c r="BR1738" s="928"/>
      <c r="BS1738" s="990" t="s">
        <v>1267</v>
      </c>
      <c r="BT1738" s="990" t="s">
        <v>1268</v>
      </c>
      <c r="BU1738" s="990" t="s">
        <v>1269</v>
      </c>
      <c r="BV1738" s="1346">
        <v>46485570</v>
      </c>
      <c r="BW1738" s="1833">
        <v>10464855705</v>
      </c>
      <c r="BX1738" s="1030" t="s">
        <v>4329</v>
      </c>
      <c r="BY1738" s="1025">
        <v>46113</v>
      </c>
      <c r="BZ1738" s="1025">
        <v>46142</v>
      </c>
      <c r="CU1738" s="1030"/>
      <c r="CW1738" s="1030"/>
      <c r="CY1738" s="1030"/>
      <c r="CZ1738" s="633"/>
      <c r="DA1738" s="633"/>
      <c r="DC1738" s="897">
        <v>30</v>
      </c>
      <c r="DD1738" s="946">
        <v>8000</v>
      </c>
      <c r="DE1738" s="897">
        <v>30</v>
      </c>
      <c r="DF1738" s="946">
        <v>8000</v>
      </c>
      <c r="DG1738" s="897">
        <v>30</v>
      </c>
      <c r="DH1738" s="946">
        <v>8000</v>
      </c>
      <c r="DJ1738" s="898"/>
      <c r="DK1738" s="898"/>
      <c r="DL1738" s="898"/>
      <c r="DM1738" s="898"/>
      <c r="DN1738" s="898"/>
      <c r="DO1738" s="898"/>
      <c r="DP1738" s="898"/>
      <c r="DQ1738" s="898"/>
      <c r="DR1738" s="898"/>
      <c r="DS1738" s="898"/>
      <c r="DU1738" s="909">
        <f t="shared" si="1524"/>
        <v>8000</v>
      </c>
      <c r="DV1738" s="633">
        <f t="shared" si="1538"/>
        <v>8000</v>
      </c>
      <c r="DW1738" s="633">
        <f t="shared" si="1539"/>
        <v>8000</v>
      </c>
      <c r="DX1738" s="633">
        <f t="shared" si="1540"/>
        <v>0</v>
      </c>
      <c r="DY1738" s="633">
        <f t="shared" si="1533"/>
        <v>0</v>
      </c>
    </row>
    <row r="1739" spans="1:129" s="897" customFormat="1" ht="105" hidden="1" x14ac:dyDescent="0.25">
      <c r="A1739" s="891">
        <v>2026</v>
      </c>
      <c r="B1739" s="891">
        <v>479</v>
      </c>
      <c r="C1739" s="891" t="s">
        <v>58</v>
      </c>
      <c r="D1739" s="891">
        <v>3000654</v>
      </c>
      <c r="E1739" s="891">
        <v>5005023</v>
      </c>
      <c r="F1739" s="891" t="s">
        <v>1003</v>
      </c>
      <c r="G1739" s="891" t="s">
        <v>3543</v>
      </c>
      <c r="H1739" s="891">
        <v>97</v>
      </c>
      <c r="I1739" s="891">
        <v>97</v>
      </c>
      <c r="J1739" s="891">
        <v>97</v>
      </c>
      <c r="K1739" s="891">
        <v>97</v>
      </c>
      <c r="L1739" s="891">
        <v>97</v>
      </c>
      <c r="M1739" s="891">
        <v>97</v>
      </c>
      <c r="N1739" s="891"/>
      <c r="O1739" s="990" t="s">
        <v>1270</v>
      </c>
      <c r="P1739" s="891" t="s">
        <v>65</v>
      </c>
      <c r="Q1739" s="895">
        <v>1</v>
      </c>
      <c r="R1739" s="297">
        <v>8000</v>
      </c>
      <c r="S1739" s="891"/>
      <c r="T1739" s="891"/>
      <c r="U1739" s="284"/>
      <c r="V1739" s="284">
        <v>30</v>
      </c>
      <c r="W1739" s="298"/>
      <c r="X1739" s="298"/>
      <c r="Y1739" s="298"/>
      <c r="Z1739" s="299"/>
      <c r="AA1739" s="299"/>
      <c r="AB1739" s="299"/>
      <c r="AC1739" s="299"/>
      <c r="AD1739" s="299"/>
      <c r="AE1739" s="297"/>
      <c r="AF1739" s="379">
        <f t="shared" si="1534"/>
        <v>0</v>
      </c>
      <c r="AG1739" s="284">
        <f t="shared" si="1535"/>
        <v>0</v>
      </c>
      <c r="AH1739" s="284">
        <f t="shared" si="1536"/>
        <v>0</v>
      </c>
      <c r="AI1739" s="284">
        <f t="shared" si="1537"/>
        <v>8000</v>
      </c>
      <c r="AJ1739" s="284">
        <f t="shared" si="1525"/>
        <v>0</v>
      </c>
      <c r="AK1739" s="284">
        <f t="shared" si="1526"/>
        <v>0</v>
      </c>
      <c r="AL1739" s="284">
        <f t="shared" si="1527"/>
        <v>0</v>
      </c>
      <c r="AM1739" s="284">
        <f t="shared" si="1528"/>
        <v>0</v>
      </c>
      <c r="AN1739" s="284">
        <f t="shared" si="1529"/>
        <v>0</v>
      </c>
      <c r="AO1739" s="284">
        <f t="shared" si="1530"/>
        <v>0</v>
      </c>
      <c r="AP1739" s="284">
        <f t="shared" si="1531"/>
        <v>0</v>
      </c>
      <c r="AQ1739" s="377">
        <f t="shared" si="1532"/>
        <v>0</v>
      </c>
      <c r="AR1739" s="284">
        <f t="shared" si="1520"/>
        <v>8000</v>
      </c>
      <c r="AS1739" s="896" t="s">
        <v>994</v>
      </c>
      <c r="AT1739" s="897" t="s">
        <v>4018</v>
      </c>
      <c r="AU1739" s="944" t="s">
        <v>3535</v>
      </c>
      <c r="AV1739" s="897" t="s">
        <v>3536</v>
      </c>
      <c r="AW1739" s="940">
        <v>46058</v>
      </c>
      <c r="AX1739" s="897" t="s">
        <v>3537</v>
      </c>
      <c r="AY1739" s="940">
        <v>46078</v>
      </c>
      <c r="AZ1739" s="945"/>
      <c r="BA1739" s="898" t="s">
        <v>3538</v>
      </c>
      <c r="BB1739" s="899" t="s">
        <v>995</v>
      </c>
      <c r="BC1739" s="896" t="s">
        <v>3548</v>
      </c>
      <c r="BD1739" s="896" t="s">
        <v>4324</v>
      </c>
      <c r="BE1739" s="896" t="s">
        <v>4325</v>
      </c>
      <c r="BF1739" s="907">
        <v>46101</v>
      </c>
      <c r="BH1739" s="687"/>
      <c r="BI1739" s="687"/>
      <c r="BJ1739" s="896"/>
      <c r="BK1739" s="687"/>
      <c r="BL1739" s="373"/>
      <c r="BM1739" s="373"/>
      <c r="BN1739" s="687"/>
      <c r="BO1739" s="928"/>
      <c r="BP1739" s="928"/>
      <c r="BQ1739" s="928"/>
      <c r="BR1739" s="928"/>
      <c r="BS1739" s="990" t="s">
        <v>1127</v>
      </c>
      <c r="BT1739" s="990" t="s">
        <v>1271</v>
      </c>
      <c r="BU1739" s="990" t="s">
        <v>1272</v>
      </c>
      <c r="BV1739" s="1435">
        <v>45592486</v>
      </c>
      <c r="BW1739" s="1927">
        <v>10455924869</v>
      </c>
      <c r="BX1739" s="1030" t="s">
        <v>4329</v>
      </c>
      <c r="BY1739" s="1025">
        <v>46113</v>
      </c>
      <c r="BZ1739" s="1025">
        <v>46142</v>
      </c>
      <c r="CU1739" s="1030"/>
      <c r="CW1739" s="1030"/>
      <c r="CY1739" s="1030"/>
      <c r="CZ1739" s="633"/>
      <c r="DA1739" s="633"/>
      <c r="DC1739" s="897">
        <v>30</v>
      </c>
      <c r="DD1739" s="946">
        <v>8000</v>
      </c>
      <c r="DE1739" s="897">
        <v>30</v>
      </c>
      <c r="DF1739" s="946">
        <v>8000</v>
      </c>
      <c r="DG1739" s="897">
        <v>30</v>
      </c>
      <c r="DH1739" s="946">
        <v>8000</v>
      </c>
      <c r="DJ1739" s="898"/>
      <c r="DK1739" s="898"/>
      <c r="DL1739" s="898"/>
      <c r="DM1739" s="898"/>
      <c r="DN1739" s="898"/>
      <c r="DO1739" s="898"/>
      <c r="DP1739" s="898"/>
      <c r="DQ1739" s="898"/>
      <c r="DR1739" s="898"/>
      <c r="DS1739" s="898"/>
      <c r="DU1739" s="909">
        <f t="shared" si="1524"/>
        <v>8000</v>
      </c>
      <c r="DV1739" s="633">
        <f t="shared" si="1538"/>
        <v>8000</v>
      </c>
      <c r="DW1739" s="633">
        <f t="shared" si="1539"/>
        <v>8000</v>
      </c>
      <c r="DX1739" s="633">
        <f t="shared" si="1540"/>
        <v>0</v>
      </c>
      <c r="DY1739" s="633">
        <f t="shared" si="1533"/>
        <v>0</v>
      </c>
    </row>
    <row r="1740" spans="1:129" s="897" customFormat="1" ht="105" hidden="1" x14ac:dyDescent="0.25">
      <c r="A1740" s="891">
        <v>2026</v>
      </c>
      <c r="B1740" s="891">
        <v>479</v>
      </c>
      <c r="C1740" s="891" t="s">
        <v>58</v>
      </c>
      <c r="D1740" s="891">
        <v>3000654</v>
      </c>
      <c r="E1740" s="891">
        <v>5005023</v>
      </c>
      <c r="F1740" s="891" t="s">
        <v>1003</v>
      </c>
      <c r="G1740" s="891" t="s">
        <v>3543</v>
      </c>
      <c r="H1740" s="891">
        <v>97</v>
      </c>
      <c r="I1740" s="891">
        <v>97</v>
      </c>
      <c r="J1740" s="891">
        <v>97</v>
      </c>
      <c r="K1740" s="891">
        <v>97</v>
      </c>
      <c r="L1740" s="891">
        <v>97</v>
      </c>
      <c r="M1740" s="891">
        <v>97</v>
      </c>
      <c r="N1740" s="891"/>
      <c r="O1740" s="990" t="s">
        <v>1329</v>
      </c>
      <c r="P1740" s="891" t="s">
        <v>65</v>
      </c>
      <c r="Q1740" s="895">
        <v>1</v>
      </c>
      <c r="R1740" s="297">
        <v>8000</v>
      </c>
      <c r="S1740" s="891"/>
      <c r="T1740" s="891"/>
      <c r="U1740" s="284"/>
      <c r="V1740" s="284">
        <v>30</v>
      </c>
      <c r="W1740" s="298"/>
      <c r="X1740" s="298"/>
      <c r="Y1740" s="298"/>
      <c r="Z1740" s="299"/>
      <c r="AA1740" s="299"/>
      <c r="AB1740" s="299"/>
      <c r="AC1740" s="299"/>
      <c r="AD1740" s="299"/>
      <c r="AE1740" s="297"/>
      <c r="AF1740" s="379">
        <f t="shared" si="1534"/>
        <v>0</v>
      </c>
      <c r="AG1740" s="284">
        <f t="shared" si="1535"/>
        <v>0</v>
      </c>
      <c r="AH1740" s="284">
        <f t="shared" si="1536"/>
        <v>0</v>
      </c>
      <c r="AI1740" s="284">
        <f t="shared" si="1537"/>
        <v>8000</v>
      </c>
      <c r="AJ1740" s="284">
        <f t="shared" si="1525"/>
        <v>0</v>
      </c>
      <c r="AK1740" s="284">
        <f t="shared" si="1526"/>
        <v>0</v>
      </c>
      <c r="AL1740" s="284">
        <f t="shared" si="1527"/>
        <v>0</v>
      </c>
      <c r="AM1740" s="284">
        <f t="shared" si="1528"/>
        <v>0</v>
      </c>
      <c r="AN1740" s="284">
        <f t="shared" si="1529"/>
        <v>0</v>
      </c>
      <c r="AO1740" s="284">
        <f t="shared" si="1530"/>
        <v>0</v>
      </c>
      <c r="AP1740" s="284">
        <f t="shared" si="1531"/>
        <v>0</v>
      </c>
      <c r="AQ1740" s="377">
        <f t="shared" si="1532"/>
        <v>0</v>
      </c>
      <c r="AR1740" s="284">
        <f t="shared" si="1520"/>
        <v>8000</v>
      </c>
      <c r="AS1740" s="896" t="s">
        <v>994</v>
      </c>
      <c r="AT1740" s="897" t="s">
        <v>4018</v>
      </c>
      <c r="AU1740" s="944" t="s">
        <v>3535</v>
      </c>
      <c r="AV1740" s="897" t="s">
        <v>3536</v>
      </c>
      <c r="AW1740" s="940">
        <v>46058</v>
      </c>
      <c r="AX1740" s="897" t="s">
        <v>3537</v>
      </c>
      <c r="AY1740" s="940">
        <v>46078</v>
      </c>
      <c r="AZ1740" s="945"/>
      <c r="BA1740" s="898" t="s">
        <v>3538</v>
      </c>
      <c r="BB1740" s="899" t="s">
        <v>995</v>
      </c>
      <c r="BC1740" s="896" t="s">
        <v>3548</v>
      </c>
      <c r="BD1740" s="896" t="s">
        <v>4324</v>
      </c>
      <c r="BE1740" s="896" t="s">
        <v>4325</v>
      </c>
      <c r="BF1740" s="907">
        <v>46101</v>
      </c>
      <c r="BH1740" s="687"/>
      <c r="BI1740" s="687"/>
      <c r="BJ1740" s="896"/>
      <c r="BK1740" s="687"/>
      <c r="BL1740" s="373"/>
      <c r="BM1740" s="373"/>
      <c r="BN1740" s="687"/>
      <c r="BO1740" s="928"/>
      <c r="BP1740" s="928"/>
      <c r="BQ1740" s="928"/>
      <c r="BR1740" s="928"/>
      <c r="BS1740" s="990" t="s">
        <v>1330</v>
      </c>
      <c r="BT1740" s="990" t="s">
        <v>1331</v>
      </c>
      <c r="BU1740" s="990" t="s">
        <v>1332</v>
      </c>
      <c r="BV1740" s="1346">
        <v>46435523</v>
      </c>
      <c r="BW1740" s="1833">
        <v>10464355231</v>
      </c>
      <c r="BX1740" s="1030" t="s">
        <v>4329</v>
      </c>
      <c r="BY1740" s="1025">
        <v>46113</v>
      </c>
      <c r="BZ1740" s="1025">
        <v>46142</v>
      </c>
      <c r="CU1740" s="1030"/>
      <c r="CW1740" s="1030"/>
      <c r="CY1740" s="1030"/>
      <c r="CZ1740" s="633"/>
      <c r="DA1740" s="633"/>
      <c r="DC1740" s="897">
        <v>30</v>
      </c>
      <c r="DD1740" s="946">
        <v>8000</v>
      </c>
      <c r="DE1740" s="897">
        <v>30</v>
      </c>
      <c r="DF1740" s="946">
        <v>8000</v>
      </c>
      <c r="DG1740" s="897">
        <v>30</v>
      </c>
      <c r="DH1740" s="946">
        <v>8000</v>
      </c>
      <c r="DJ1740" s="898"/>
      <c r="DK1740" s="898"/>
      <c r="DL1740" s="898"/>
      <c r="DM1740" s="898"/>
      <c r="DN1740" s="898"/>
      <c r="DO1740" s="898"/>
      <c r="DP1740" s="898"/>
      <c r="DQ1740" s="898"/>
      <c r="DR1740" s="898"/>
      <c r="DS1740" s="898"/>
      <c r="DU1740" s="909">
        <f t="shared" si="1524"/>
        <v>8000</v>
      </c>
      <c r="DV1740" s="633">
        <f t="shared" si="1538"/>
        <v>8000</v>
      </c>
      <c r="DW1740" s="633">
        <f t="shared" si="1539"/>
        <v>8000</v>
      </c>
      <c r="DX1740" s="633">
        <f t="shared" si="1540"/>
        <v>0</v>
      </c>
      <c r="DY1740" s="633">
        <f t="shared" si="1533"/>
        <v>0</v>
      </c>
    </row>
    <row r="1741" spans="1:129" s="897" customFormat="1" ht="105" hidden="1" x14ac:dyDescent="0.25">
      <c r="A1741" s="891">
        <v>2026</v>
      </c>
      <c r="B1741" s="891">
        <v>479</v>
      </c>
      <c r="C1741" s="891" t="s">
        <v>58</v>
      </c>
      <c r="D1741" s="891">
        <v>3000654</v>
      </c>
      <c r="E1741" s="891">
        <v>5005023</v>
      </c>
      <c r="F1741" s="891" t="s">
        <v>1003</v>
      </c>
      <c r="G1741" s="891" t="s">
        <v>3543</v>
      </c>
      <c r="H1741" s="891">
        <v>97</v>
      </c>
      <c r="I1741" s="891">
        <v>97</v>
      </c>
      <c r="J1741" s="891">
        <v>97</v>
      </c>
      <c r="K1741" s="891">
        <v>97</v>
      </c>
      <c r="L1741" s="891">
        <v>97</v>
      </c>
      <c r="M1741" s="891">
        <v>97</v>
      </c>
      <c r="N1741" s="891"/>
      <c r="O1741" s="990" t="s">
        <v>1333</v>
      </c>
      <c r="P1741" s="891" t="s">
        <v>65</v>
      </c>
      <c r="Q1741" s="895">
        <v>1</v>
      </c>
      <c r="R1741" s="297">
        <v>3500</v>
      </c>
      <c r="S1741" s="891"/>
      <c r="T1741" s="891"/>
      <c r="U1741" s="284"/>
      <c r="V1741" s="284">
        <v>30</v>
      </c>
      <c r="W1741" s="298"/>
      <c r="X1741" s="298"/>
      <c r="Y1741" s="298"/>
      <c r="Z1741" s="299"/>
      <c r="AA1741" s="299"/>
      <c r="AB1741" s="299"/>
      <c r="AC1741" s="299"/>
      <c r="AD1741" s="299"/>
      <c r="AE1741" s="297"/>
      <c r="AF1741" s="379">
        <f t="shared" si="1534"/>
        <v>0</v>
      </c>
      <c r="AG1741" s="284">
        <f t="shared" si="1535"/>
        <v>0</v>
      </c>
      <c r="AH1741" s="284">
        <f t="shared" si="1536"/>
        <v>0</v>
      </c>
      <c r="AI1741" s="284">
        <f t="shared" si="1537"/>
        <v>3500</v>
      </c>
      <c r="AJ1741" s="284">
        <f t="shared" si="1525"/>
        <v>0</v>
      </c>
      <c r="AK1741" s="284">
        <f t="shared" si="1526"/>
        <v>0</v>
      </c>
      <c r="AL1741" s="284">
        <f t="shared" si="1527"/>
        <v>0</v>
      </c>
      <c r="AM1741" s="284">
        <f t="shared" si="1528"/>
        <v>0</v>
      </c>
      <c r="AN1741" s="284">
        <f t="shared" si="1529"/>
        <v>0</v>
      </c>
      <c r="AO1741" s="284">
        <f t="shared" si="1530"/>
        <v>0</v>
      </c>
      <c r="AP1741" s="284">
        <f t="shared" si="1531"/>
        <v>0</v>
      </c>
      <c r="AQ1741" s="377">
        <f t="shared" si="1532"/>
        <v>0</v>
      </c>
      <c r="AR1741" s="284">
        <f t="shared" si="1520"/>
        <v>3500</v>
      </c>
      <c r="AS1741" s="896" t="s">
        <v>994</v>
      </c>
      <c r="AT1741" s="897" t="s">
        <v>4018</v>
      </c>
      <c r="AU1741" s="944" t="s">
        <v>3535</v>
      </c>
      <c r="AV1741" s="897" t="s">
        <v>3536</v>
      </c>
      <c r="AW1741" s="940">
        <v>46058</v>
      </c>
      <c r="AX1741" s="897" t="s">
        <v>3537</v>
      </c>
      <c r="AY1741" s="940">
        <v>46078</v>
      </c>
      <c r="AZ1741" s="945"/>
      <c r="BA1741" s="898" t="s">
        <v>3538</v>
      </c>
      <c r="BB1741" s="899" t="s">
        <v>995</v>
      </c>
      <c r="BC1741" s="896" t="s">
        <v>3548</v>
      </c>
      <c r="BD1741" s="896" t="s">
        <v>4324</v>
      </c>
      <c r="BE1741" s="896" t="s">
        <v>4325</v>
      </c>
      <c r="BF1741" s="907">
        <v>46101</v>
      </c>
      <c r="BH1741" s="687"/>
      <c r="BI1741" s="687"/>
      <c r="BJ1741" s="896"/>
      <c r="BK1741" s="687"/>
      <c r="BL1741" s="373"/>
      <c r="BM1741" s="373"/>
      <c r="BN1741" s="687"/>
      <c r="BO1741" s="928"/>
      <c r="BP1741" s="928"/>
      <c r="BQ1741" s="928"/>
      <c r="BR1741" s="928"/>
      <c r="BS1741" s="990" t="s">
        <v>1334</v>
      </c>
      <c r="BT1741" s="990" t="s">
        <v>1284</v>
      </c>
      <c r="BU1741" s="990" t="s">
        <v>1335</v>
      </c>
      <c r="BV1741" s="1346">
        <v>72758321</v>
      </c>
      <c r="BW1741" s="1833">
        <v>10727583217</v>
      </c>
      <c r="BX1741" s="1030" t="s">
        <v>4327</v>
      </c>
      <c r="BY1741" s="1025">
        <v>46113</v>
      </c>
      <c r="BZ1741" s="1025">
        <v>46142</v>
      </c>
      <c r="CU1741" s="1030"/>
      <c r="CW1741" s="1030"/>
      <c r="CY1741" s="1030"/>
      <c r="CZ1741" s="633"/>
      <c r="DA1741" s="633"/>
      <c r="DC1741" s="897">
        <v>30</v>
      </c>
      <c r="DD1741" s="946">
        <v>3500</v>
      </c>
      <c r="DE1741" s="897">
        <v>30</v>
      </c>
      <c r="DF1741" s="946">
        <v>3500</v>
      </c>
      <c r="DG1741" s="897">
        <v>30</v>
      </c>
      <c r="DH1741" s="946">
        <v>3500</v>
      </c>
      <c r="DJ1741" s="898"/>
      <c r="DK1741" s="898"/>
      <c r="DL1741" s="898"/>
      <c r="DM1741" s="898"/>
      <c r="DN1741" s="898"/>
      <c r="DO1741" s="898"/>
      <c r="DP1741" s="898"/>
      <c r="DQ1741" s="898"/>
      <c r="DR1741" s="898"/>
      <c r="DS1741" s="898"/>
      <c r="DU1741" s="909">
        <f t="shared" si="1524"/>
        <v>3500</v>
      </c>
      <c r="DV1741" s="633">
        <f t="shared" si="1538"/>
        <v>3500</v>
      </c>
      <c r="DW1741" s="633">
        <f t="shared" si="1539"/>
        <v>3500</v>
      </c>
      <c r="DX1741" s="633">
        <f t="shared" si="1540"/>
        <v>0</v>
      </c>
      <c r="DY1741" s="633">
        <f t="shared" si="1533"/>
        <v>0</v>
      </c>
    </row>
    <row r="1742" spans="1:129" s="897" customFormat="1" ht="105" hidden="1" x14ac:dyDescent="0.25">
      <c r="A1742" s="891">
        <v>2026</v>
      </c>
      <c r="B1742" s="891">
        <v>479</v>
      </c>
      <c r="C1742" s="891" t="s">
        <v>58</v>
      </c>
      <c r="D1742" s="891">
        <v>3000654</v>
      </c>
      <c r="E1742" s="891">
        <v>5005023</v>
      </c>
      <c r="F1742" s="891" t="s">
        <v>1003</v>
      </c>
      <c r="G1742" s="891" t="s">
        <v>3543</v>
      </c>
      <c r="H1742" s="891">
        <v>97</v>
      </c>
      <c r="I1742" s="891">
        <v>97</v>
      </c>
      <c r="J1742" s="891">
        <v>97</v>
      </c>
      <c r="K1742" s="891">
        <v>97</v>
      </c>
      <c r="L1742" s="891">
        <v>97</v>
      </c>
      <c r="M1742" s="891">
        <v>97</v>
      </c>
      <c r="N1742" s="891"/>
      <c r="O1742" s="990" t="s">
        <v>1349</v>
      </c>
      <c r="P1742" s="891" t="s">
        <v>65</v>
      </c>
      <c r="Q1742" s="895">
        <v>1</v>
      </c>
      <c r="R1742" s="297">
        <v>7000</v>
      </c>
      <c r="S1742" s="891"/>
      <c r="T1742" s="891"/>
      <c r="U1742" s="284"/>
      <c r="V1742" s="284">
        <v>30</v>
      </c>
      <c r="W1742" s="298"/>
      <c r="X1742" s="298"/>
      <c r="Y1742" s="298"/>
      <c r="Z1742" s="299"/>
      <c r="AA1742" s="299"/>
      <c r="AB1742" s="299"/>
      <c r="AC1742" s="299"/>
      <c r="AD1742" s="299"/>
      <c r="AE1742" s="297"/>
      <c r="AF1742" s="379">
        <f t="shared" si="1534"/>
        <v>0</v>
      </c>
      <c r="AG1742" s="284">
        <f t="shared" si="1535"/>
        <v>0</v>
      </c>
      <c r="AH1742" s="284">
        <f t="shared" si="1536"/>
        <v>0</v>
      </c>
      <c r="AI1742" s="284">
        <f t="shared" si="1537"/>
        <v>7000</v>
      </c>
      <c r="AJ1742" s="284">
        <f t="shared" si="1525"/>
        <v>0</v>
      </c>
      <c r="AK1742" s="284">
        <f t="shared" si="1526"/>
        <v>0</v>
      </c>
      <c r="AL1742" s="284">
        <f t="shared" si="1527"/>
        <v>0</v>
      </c>
      <c r="AM1742" s="284">
        <f t="shared" si="1528"/>
        <v>0</v>
      </c>
      <c r="AN1742" s="284">
        <f t="shared" si="1529"/>
        <v>0</v>
      </c>
      <c r="AO1742" s="284">
        <f t="shared" si="1530"/>
        <v>0</v>
      </c>
      <c r="AP1742" s="284">
        <f t="shared" si="1531"/>
        <v>0</v>
      </c>
      <c r="AQ1742" s="377">
        <f t="shared" si="1532"/>
        <v>0</v>
      </c>
      <c r="AR1742" s="284">
        <f t="shared" si="1520"/>
        <v>7000</v>
      </c>
      <c r="AS1742" s="896" t="s">
        <v>994</v>
      </c>
      <c r="AT1742" s="897" t="s">
        <v>4018</v>
      </c>
      <c r="AU1742" s="944" t="s">
        <v>3535</v>
      </c>
      <c r="AV1742" s="897" t="s">
        <v>3536</v>
      </c>
      <c r="AW1742" s="940">
        <v>46058</v>
      </c>
      <c r="AX1742" s="897" t="s">
        <v>3537</v>
      </c>
      <c r="AY1742" s="940">
        <v>46078</v>
      </c>
      <c r="AZ1742" s="945"/>
      <c r="BA1742" s="898" t="s">
        <v>3538</v>
      </c>
      <c r="BB1742" s="899" t="s">
        <v>995</v>
      </c>
      <c r="BC1742" s="896" t="s">
        <v>3548</v>
      </c>
      <c r="BD1742" s="896" t="s">
        <v>4324</v>
      </c>
      <c r="BE1742" s="896" t="s">
        <v>4325</v>
      </c>
      <c r="BF1742" s="907">
        <v>46101</v>
      </c>
      <c r="BH1742" s="687"/>
      <c r="BI1742" s="687"/>
      <c r="BJ1742" s="896"/>
      <c r="BK1742" s="687"/>
      <c r="BL1742" s="373"/>
      <c r="BM1742" s="373"/>
      <c r="BN1742" s="687"/>
      <c r="BO1742" s="928"/>
      <c r="BP1742" s="928"/>
      <c r="BQ1742" s="928"/>
      <c r="BR1742" s="928"/>
      <c r="BS1742" s="990" t="s">
        <v>1350</v>
      </c>
      <c r="BT1742" s="990" t="s">
        <v>1351</v>
      </c>
      <c r="BU1742" s="990" t="s">
        <v>1352</v>
      </c>
      <c r="BV1742" s="1346">
        <v>70409180</v>
      </c>
      <c r="BW1742" s="1833">
        <v>10704091805</v>
      </c>
      <c r="BX1742" s="1030" t="s">
        <v>4326</v>
      </c>
      <c r="BY1742" s="1025">
        <v>46113</v>
      </c>
      <c r="BZ1742" s="1025">
        <v>46142</v>
      </c>
      <c r="CU1742" s="1030"/>
      <c r="CW1742" s="1030"/>
      <c r="CY1742" s="1030"/>
      <c r="CZ1742" s="633"/>
      <c r="DA1742" s="633"/>
      <c r="DC1742" s="897">
        <v>30</v>
      </c>
      <c r="DD1742" s="946">
        <v>7000</v>
      </c>
      <c r="DE1742" s="897">
        <v>30</v>
      </c>
      <c r="DF1742" s="946">
        <v>7000</v>
      </c>
      <c r="DG1742" s="897">
        <v>30</v>
      </c>
      <c r="DH1742" s="946">
        <v>7000</v>
      </c>
      <c r="DJ1742" s="898"/>
      <c r="DK1742" s="898"/>
      <c r="DL1742" s="898"/>
      <c r="DM1742" s="898"/>
      <c r="DN1742" s="898"/>
      <c r="DO1742" s="898"/>
      <c r="DP1742" s="898"/>
      <c r="DQ1742" s="898"/>
      <c r="DR1742" s="898"/>
      <c r="DS1742" s="898"/>
      <c r="DU1742" s="909">
        <f t="shared" si="1524"/>
        <v>7000</v>
      </c>
      <c r="DV1742" s="633">
        <f t="shared" si="1538"/>
        <v>7000</v>
      </c>
      <c r="DW1742" s="633">
        <f t="shared" si="1539"/>
        <v>7000</v>
      </c>
      <c r="DX1742" s="633">
        <f t="shared" si="1540"/>
        <v>0</v>
      </c>
      <c r="DY1742" s="633">
        <f t="shared" si="1533"/>
        <v>0</v>
      </c>
    </row>
    <row r="1743" spans="1:129" s="897" customFormat="1" ht="105" hidden="1" x14ac:dyDescent="0.25">
      <c r="A1743" s="891">
        <v>2026</v>
      </c>
      <c r="B1743" s="891">
        <v>479</v>
      </c>
      <c r="C1743" s="891" t="s">
        <v>58</v>
      </c>
      <c r="D1743" s="891">
        <v>3000654</v>
      </c>
      <c r="E1743" s="891">
        <v>5005023</v>
      </c>
      <c r="F1743" s="891" t="s">
        <v>1003</v>
      </c>
      <c r="G1743" s="891" t="s">
        <v>3543</v>
      </c>
      <c r="H1743" s="891">
        <v>97</v>
      </c>
      <c r="I1743" s="892" t="s">
        <v>992</v>
      </c>
      <c r="J1743" s="893" t="s">
        <v>10</v>
      </c>
      <c r="K1743" s="893" t="s">
        <v>60</v>
      </c>
      <c r="L1743" s="891" t="str">
        <f>+MID(M1743,1,3)</f>
        <v>2.3</v>
      </c>
      <c r="M1743" s="894" t="s">
        <v>62</v>
      </c>
      <c r="N1743" s="891"/>
      <c r="O1743" s="258" t="s">
        <v>3470</v>
      </c>
      <c r="P1743" s="891" t="s">
        <v>65</v>
      </c>
      <c r="Q1743" s="895">
        <v>1</v>
      </c>
      <c r="R1743" s="297">
        <v>7000</v>
      </c>
      <c r="S1743" s="891"/>
      <c r="T1743" s="891"/>
      <c r="U1743" s="284"/>
      <c r="V1743" s="284">
        <v>30</v>
      </c>
      <c r="W1743" s="298"/>
      <c r="X1743" s="298"/>
      <c r="Y1743" s="298"/>
      <c r="Z1743" s="299"/>
      <c r="AA1743" s="299"/>
      <c r="AB1743" s="299"/>
      <c r="AC1743" s="299"/>
      <c r="AD1743" s="299"/>
      <c r="AE1743" s="297"/>
      <c r="AF1743" s="379">
        <f t="shared" si="1534"/>
        <v>0</v>
      </c>
      <c r="AG1743" s="284">
        <f t="shared" si="1535"/>
        <v>0</v>
      </c>
      <c r="AH1743" s="284">
        <f t="shared" si="1536"/>
        <v>0</v>
      </c>
      <c r="AI1743" s="284">
        <f t="shared" si="1537"/>
        <v>7000</v>
      </c>
      <c r="AJ1743" s="284">
        <f t="shared" si="1525"/>
        <v>0</v>
      </c>
      <c r="AK1743" s="284">
        <f t="shared" si="1526"/>
        <v>0</v>
      </c>
      <c r="AL1743" s="284">
        <f t="shared" si="1527"/>
        <v>0</v>
      </c>
      <c r="AM1743" s="284">
        <f t="shared" si="1528"/>
        <v>0</v>
      </c>
      <c r="AN1743" s="284">
        <f t="shared" si="1529"/>
        <v>0</v>
      </c>
      <c r="AO1743" s="284">
        <f t="shared" si="1530"/>
        <v>0</v>
      </c>
      <c r="AP1743" s="284">
        <f t="shared" si="1531"/>
        <v>0</v>
      </c>
      <c r="AQ1743" s="377">
        <f t="shared" si="1532"/>
        <v>0</v>
      </c>
      <c r="AR1743" s="284">
        <f t="shared" si="1520"/>
        <v>7000</v>
      </c>
      <c r="AS1743" s="896" t="s">
        <v>994</v>
      </c>
      <c r="AT1743" s="897" t="s">
        <v>4018</v>
      </c>
      <c r="AU1743" s="944" t="s">
        <v>3535</v>
      </c>
      <c r="AV1743" s="897" t="s">
        <v>3536</v>
      </c>
      <c r="AW1743" s="940">
        <v>46058</v>
      </c>
      <c r="AX1743" s="897" t="s">
        <v>3537</v>
      </c>
      <c r="AY1743" s="940">
        <v>46078</v>
      </c>
      <c r="AZ1743" s="945"/>
      <c r="BA1743" s="898" t="s">
        <v>3538</v>
      </c>
      <c r="BB1743" s="899" t="s">
        <v>995</v>
      </c>
      <c r="BC1743" s="896" t="s">
        <v>3548</v>
      </c>
      <c r="BD1743" s="896" t="s">
        <v>4324</v>
      </c>
      <c r="BE1743" s="896" t="s">
        <v>4325</v>
      </c>
      <c r="BF1743" s="907">
        <v>46101</v>
      </c>
      <c r="BH1743" s="687"/>
      <c r="BI1743" s="687"/>
      <c r="BJ1743" s="896"/>
      <c r="BK1743" s="687"/>
      <c r="BL1743" s="373"/>
      <c r="BM1743" s="373"/>
      <c r="BN1743" s="687"/>
      <c r="BO1743" s="928"/>
      <c r="BP1743" s="928"/>
      <c r="BQ1743" s="928"/>
      <c r="BR1743" s="928"/>
      <c r="BS1743" s="990" t="s">
        <v>3471</v>
      </c>
      <c r="BT1743" s="990" t="s">
        <v>3472</v>
      </c>
      <c r="BU1743" s="990" t="s">
        <v>3473</v>
      </c>
      <c r="BV1743" s="1346">
        <v>75596254</v>
      </c>
      <c r="BW1743" s="1833">
        <v>10755962541</v>
      </c>
      <c r="BX1743" s="1030" t="s">
        <v>4326</v>
      </c>
      <c r="BY1743" s="1025">
        <v>46113</v>
      </c>
      <c r="BZ1743" s="1025">
        <v>46142</v>
      </c>
      <c r="CU1743" s="1030"/>
      <c r="CW1743" s="1030"/>
      <c r="CY1743" s="1030"/>
      <c r="CZ1743" s="633"/>
      <c r="DA1743" s="633"/>
      <c r="DC1743" s="897">
        <v>30</v>
      </c>
      <c r="DD1743" s="946">
        <v>7000</v>
      </c>
      <c r="DE1743" s="897">
        <v>30</v>
      </c>
      <c r="DF1743" s="946">
        <v>7000</v>
      </c>
      <c r="DG1743" s="897">
        <v>30</v>
      </c>
      <c r="DH1743" s="946">
        <v>7000</v>
      </c>
      <c r="DJ1743" s="898"/>
      <c r="DK1743" s="898"/>
      <c r="DL1743" s="898"/>
      <c r="DM1743" s="898"/>
      <c r="DN1743" s="898"/>
      <c r="DO1743" s="898"/>
      <c r="DP1743" s="898"/>
      <c r="DQ1743" s="898"/>
      <c r="DR1743" s="898"/>
      <c r="DS1743" s="898"/>
      <c r="DU1743" s="909">
        <f t="shared" si="1524"/>
        <v>7000</v>
      </c>
      <c r="DV1743" s="633">
        <f t="shared" si="1538"/>
        <v>7000</v>
      </c>
      <c r="DW1743" s="633">
        <f t="shared" si="1539"/>
        <v>7000</v>
      </c>
      <c r="DX1743" s="633">
        <f t="shared" si="1540"/>
        <v>0</v>
      </c>
      <c r="DY1743" s="633">
        <f t="shared" si="1533"/>
        <v>0</v>
      </c>
    </row>
    <row r="1744" spans="1:129" s="897" customFormat="1" ht="105" hidden="1" x14ac:dyDescent="0.25">
      <c r="A1744" s="891">
        <v>2026</v>
      </c>
      <c r="B1744" s="891">
        <v>479</v>
      </c>
      <c r="C1744" s="891" t="s">
        <v>58</v>
      </c>
      <c r="D1744" s="891">
        <v>3000654</v>
      </c>
      <c r="E1744" s="891">
        <v>5005023</v>
      </c>
      <c r="F1744" s="891" t="s">
        <v>1003</v>
      </c>
      <c r="G1744" s="891" t="s">
        <v>3543</v>
      </c>
      <c r="H1744" s="891">
        <v>97</v>
      </c>
      <c r="I1744" s="891">
        <v>97</v>
      </c>
      <c r="J1744" s="891">
        <v>97</v>
      </c>
      <c r="K1744" s="891">
        <v>97</v>
      </c>
      <c r="L1744" s="891">
        <v>97</v>
      </c>
      <c r="M1744" s="891">
        <v>97</v>
      </c>
      <c r="N1744" s="891"/>
      <c r="O1744" s="990" t="s">
        <v>1400</v>
      </c>
      <c r="P1744" s="891" t="s">
        <v>65</v>
      </c>
      <c r="Q1744" s="895">
        <v>1</v>
      </c>
      <c r="R1744" s="297">
        <v>7000</v>
      </c>
      <c r="S1744" s="891"/>
      <c r="T1744" s="891"/>
      <c r="U1744" s="284"/>
      <c r="V1744" s="284">
        <v>30</v>
      </c>
      <c r="W1744" s="298"/>
      <c r="X1744" s="298"/>
      <c r="Y1744" s="298"/>
      <c r="Z1744" s="299"/>
      <c r="AA1744" s="299"/>
      <c r="AB1744" s="299"/>
      <c r="AC1744" s="299"/>
      <c r="AD1744" s="299"/>
      <c r="AE1744" s="297"/>
      <c r="AF1744" s="379">
        <f t="shared" si="1534"/>
        <v>0</v>
      </c>
      <c r="AG1744" s="284">
        <f t="shared" si="1535"/>
        <v>0</v>
      </c>
      <c r="AH1744" s="284">
        <f t="shared" si="1536"/>
        <v>0</v>
      </c>
      <c r="AI1744" s="284">
        <f t="shared" si="1537"/>
        <v>7000</v>
      </c>
      <c r="AJ1744" s="284">
        <f t="shared" si="1525"/>
        <v>0</v>
      </c>
      <c r="AK1744" s="284">
        <f t="shared" si="1526"/>
        <v>0</v>
      </c>
      <c r="AL1744" s="284">
        <f t="shared" si="1527"/>
        <v>0</v>
      </c>
      <c r="AM1744" s="284">
        <f t="shared" si="1528"/>
        <v>0</v>
      </c>
      <c r="AN1744" s="284">
        <f t="shared" si="1529"/>
        <v>0</v>
      </c>
      <c r="AO1744" s="284">
        <f t="shared" si="1530"/>
        <v>0</v>
      </c>
      <c r="AP1744" s="284">
        <f t="shared" si="1531"/>
        <v>0</v>
      </c>
      <c r="AQ1744" s="377">
        <f t="shared" si="1532"/>
        <v>0</v>
      </c>
      <c r="AR1744" s="284">
        <f t="shared" si="1520"/>
        <v>7000</v>
      </c>
      <c r="AS1744" s="896" t="s">
        <v>994</v>
      </c>
      <c r="AT1744" s="897" t="s">
        <v>4018</v>
      </c>
      <c r="AU1744" s="944" t="s">
        <v>3535</v>
      </c>
      <c r="AV1744" s="897" t="s">
        <v>3536</v>
      </c>
      <c r="AW1744" s="940">
        <v>46058</v>
      </c>
      <c r="AX1744" s="897" t="s">
        <v>3537</v>
      </c>
      <c r="AY1744" s="940">
        <v>46078</v>
      </c>
      <c r="AZ1744" s="945"/>
      <c r="BA1744" s="898" t="s">
        <v>3538</v>
      </c>
      <c r="BB1744" s="899" t="s">
        <v>995</v>
      </c>
      <c r="BC1744" s="896" t="s">
        <v>3548</v>
      </c>
      <c r="BD1744" s="896" t="s">
        <v>4324</v>
      </c>
      <c r="BE1744" s="896" t="s">
        <v>4325</v>
      </c>
      <c r="BF1744" s="907">
        <v>46101</v>
      </c>
      <c r="BH1744" s="687"/>
      <c r="BI1744" s="687"/>
      <c r="BJ1744" s="896"/>
      <c r="BK1744" s="687"/>
      <c r="BL1744" s="373"/>
      <c r="BM1744" s="373"/>
      <c r="BN1744" s="687"/>
      <c r="BO1744" s="928"/>
      <c r="BP1744" s="928"/>
      <c r="BQ1744" s="928"/>
      <c r="BR1744" s="928"/>
      <c r="BS1744" s="1004" t="s">
        <v>1248</v>
      </c>
      <c r="BT1744" s="1004" t="s">
        <v>1401</v>
      </c>
      <c r="BU1744" s="1004" t="s">
        <v>1402</v>
      </c>
      <c r="BV1744" s="1346">
        <v>72459743</v>
      </c>
      <c r="BW1744" s="1833">
        <v>10724597438</v>
      </c>
      <c r="BX1744" s="1222" t="s">
        <v>4326</v>
      </c>
      <c r="BY1744" s="1376">
        <v>46113</v>
      </c>
      <c r="BZ1744" s="1376">
        <v>46142</v>
      </c>
      <c r="CU1744" s="1030"/>
      <c r="CW1744" s="1030"/>
      <c r="CY1744" s="1030"/>
      <c r="CZ1744" s="633"/>
      <c r="DA1744" s="633"/>
      <c r="DC1744" s="897">
        <v>30</v>
      </c>
      <c r="DD1744" s="946">
        <v>7000</v>
      </c>
      <c r="DE1744" s="897">
        <v>30</v>
      </c>
      <c r="DF1744" s="946">
        <v>7000</v>
      </c>
      <c r="DG1744" s="897">
        <v>30</v>
      </c>
      <c r="DH1744" s="946">
        <v>7000</v>
      </c>
      <c r="DJ1744" s="898"/>
      <c r="DK1744" s="898"/>
      <c r="DL1744" s="898"/>
      <c r="DM1744" s="898"/>
      <c r="DN1744" s="898"/>
      <c r="DO1744" s="898"/>
      <c r="DP1744" s="898"/>
      <c r="DQ1744" s="898"/>
      <c r="DR1744" s="898"/>
      <c r="DS1744" s="898"/>
      <c r="DU1744" s="909">
        <f t="shared" si="1524"/>
        <v>7000</v>
      </c>
      <c r="DV1744" s="633">
        <f t="shared" si="1538"/>
        <v>7000</v>
      </c>
      <c r="DW1744" s="633">
        <f t="shared" si="1539"/>
        <v>7000</v>
      </c>
      <c r="DX1744" s="633">
        <f t="shared" si="1540"/>
        <v>0</v>
      </c>
      <c r="DY1744" s="633">
        <f t="shared" si="1533"/>
        <v>0</v>
      </c>
    </row>
    <row r="1745" spans="1:129" s="897" customFormat="1" ht="105" hidden="1" x14ac:dyDescent="0.25">
      <c r="A1745" s="891">
        <v>2026</v>
      </c>
      <c r="B1745" s="891">
        <v>479</v>
      </c>
      <c r="C1745" s="891" t="s">
        <v>58</v>
      </c>
      <c r="D1745" s="891">
        <v>3000654</v>
      </c>
      <c r="E1745" s="891">
        <v>5005023</v>
      </c>
      <c r="F1745" s="891" t="s">
        <v>1003</v>
      </c>
      <c r="G1745" s="891" t="s">
        <v>3543</v>
      </c>
      <c r="H1745" s="891">
        <v>97</v>
      </c>
      <c r="I1745" s="892" t="s">
        <v>992</v>
      </c>
      <c r="J1745" s="893" t="s">
        <v>10</v>
      </c>
      <c r="K1745" s="893" t="s">
        <v>60</v>
      </c>
      <c r="L1745" s="891" t="str">
        <f>+MID(M1745,1,3)</f>
        <v>2.3</v>
      </c>
      <c r="M1745" s="894" t="s">
        <v>62</v>
      </c>
      <c r="N1745" s="891"/>
      <c r="O1745" s="990" t="s">
        <v>1412</v>
      </c>
      <c r="P1745" s="891" t="s">
        <v>65</v>
      </c>
      <c r="Q1745" s="895">
        <v>1</v>
      </c>
      <c r="R1745" s="297">
        <v>7000</v>
      </c>
      <c r="S1745" s="891"/>
      <c r="T1745" s="891"/>
      <c r="U1745" s="284">
        <v>30</v>
      </c>
      <c r="V1745" s="284">
        <v>30</v>
      </c>
      <c r="W1745" s="298"/>
      <c r="X1745" s="298"/>
      <c r="Y1745" s="298"/>
      <c r="Z1745" s="299"/>
      <c r="AA1745" s="299"/>
      <c r="AB1745" s="299"/>
      <c r="AC1745" s="299"/>
      <c r="AD1745" s="299"/>
      <c r="AE1745" s="297"/>
      <c r="AF1745" s="379"/>
      <c r="AG1745" s="284"/>
      <c r="AH1745" s="284">
        <v>7000</v>
      </c>
      <c r="AI1745" s="284">
        <f t="shared" si="1537"/>
        <v>7000</v>
      </c>
      <c r="AJ1745" s="284">
        <f t="shared" si="1525"/>
        <v>0</v>
      </c>
      <c r="AK1745" s="284">
        <f t="shared" si="1526"/>
        <v>0</v>
      </c>
      <c r="AL1745" s="284">
        <f t="shared" si="1527"/>
        <v>0</v>
      </c>
      <c r="AM1745" s="284">
        <f t="shared" si="1528"/>
        <v>0</v>
      </c>
      <c r="AN1745" s="284">
        <f t="shared" si="1529"/>
        <v>0</v>
      </c>
      <c r="AO1745" s="284">
        <f t="shared" si="1530"/>
        <v>0</v>
      </c>
      <c r="AP1745" s="284">
        <f t="shared" si="1531"/>
        <v>0</v>
      </c>
      <c r="AQ1745" s="377">
        <f t="shared" si="1532"/>
        <v>0</v>
      </c>
      <c r="AR1745" s="284">
        <f t="shared" si="1520"/>
        <v>14000</v>
      </c>
      <c r="AS1745" s="896" t="s">
        <v>994</v>
      </c>
      <c r="AT1745" s="897" t="s">
        <v>4018</v>
      </c>
      <c r="AU1745" s="944" t="s">
        <v>3535</v>
      </c>
      <c r="AV1745" s="897" t="s">
        <v>3536</v>
      </c>
      <c r="AW1745" s="940">
        <v>46058</v>
      </c>
      <c r="AX1745" s="897" t="s">
        <v>3537</v>
      </c>
      <c r="AY1745" s="940">
        <v>46078</v>
      </c>
      <c r="AZ1745" s="945"/>
      <c r="BA1745" s="898" t="s">
        <v>3538</v>
      </c>
      <c r="BB1745" s="899" t="s">
        <v>995</v>
      </c>
      <c r="BC1745" s="896" t="s">
        <v>3548</v>
      </c>
      <c r="BD1745" s="896" t="s">
        <v>4324</v>
      </c>
      <c r="BE1745" s="896" t="s">
        <v>4325</v>
      </c>
      <c r="BF1745" s="907">
        <v>46101</v>
      </c>
      <c r="BH1745" s="687"/>
      <c r="BI1745" s="687"/>
      <c r="BJ1745" s="896"/>
      <c r="BK1745" s="687"/>
      <c r="BL1745" s="373"/>
      <c r="BM1745" s="373"/>
      <c r="BN1745" s="687"/>
      <c r="BO1745" s="928"/>
      <c r="BP1745" s="928"/>
      <c r="BQ1745" s="928"/>
      <c r="BR1745" s="928"/>
      <c r="BS1745" s="990" t="s">
        <v>1413</v>
      </c>
      <c r="BT1745" s="990" t="s">
        <v>1414</v>
      </c>
      <c r="BU1745" s="990" t="s">
        <v>1415</v>
      </c>
      <c r="BV1745" s="1346">
        <v>73130710</v>
      </c>
      <c r="BW1745" s="1833">
        <v>10731307101</v>
      </c>
      <c r="BX1745" s="1030" t="s">
        <v>4326</v>
      </c>
      <c r="BY1745" s="1025">
        <v>46113</v>
      </c>
      <c r="BZ1745" s="1025">
        <v>46142</v>
      </c>
      <c r="CU1745" s="1030"/>
      <c r="CW1745" s="1030"/>
      <c r="CY1745" s="1030"/>
      <c r="CZ1745" s="633"/>
      <c r="DA1745" s="633"/>
      <c r="DC1745" s="897">
        <v>30</v>
      </c>
      <c r="DD1745" s="946">
        <v>7000</v>
      </c>
      <c r="DE1745" s="897">
        <v>30</v>
      </c>
      <c r="DF1745" s="946">
        <v>7000</v>
      </c>
      <c r="DG1745" s="897">
        <v>30</v>
      </c>
      <c r="DH1745" s="946">
        <v>7000</v>
      </c>
      <c r="DJ1745" s="898"/>
      <c r="DK1745" s="898"/>
      <c r="DL1745" s="898"/>
      <c r="DM1745" s="898"/>
      <c r="DN1745" s="898"/>
      <c r="DO1745" s="898"/>
      <c r="DP1745" s="898"/>
      <c r="DQ1745" s="898"/>
      <c r="DR1745" s="898"/>
      <c r="DS1745" s="898"/>
      <c r="DU1745" s="909">
        <f t="shared" si="1524"/>
        <v>14000</v>
      </c>
      <c r="DV1745" s="633">
        <f t="shared" si="1538"/>
        <v>7000</v>
      </c>
      <c r="DW1745" s="633">
        <f t="shared" si="1539"/>
        <v>7000</v>
      </c>
      <c r="DX1745" s="633">
        <f t="shared" si="1540"/>
        <v>7000</v>
      </c>
      <c r="DY1745" s="633">
        <f t="shared" si="1533"/>
        <v>7000</v>
      </c>
    </row>
    <row r="1746" spans="1:129" s="897" customFormat="1" ht="105" hidden="1" x14ac:dyDescent="0.25">
      <c r="A1746" s="891">
        <v>2026</v>
      </c>
      <c r="B1746" s="891">
        <v>479</v>
      </c>
      <c r="C1746" s="891" t="s">
        <v>58</v>
      </c>
      <c r="D1746" s="891">
        <v>3000654</v>
      </c>
      <c r="E1746" s="891">
        <v>5005023</v>
      </c>
      <c r="F1746" s="891" t="s">
        <v>1003</v>
      </c>
      <c r="G1746" s="891" t="s">
        <v>3543</v>
      </c>
      <c r="H1746" s="891">
        <v>97</v>
      </c>
      <c r="I1746" s="891">
        <v>97</v>
      </c>
      <c r="J1746" s="891">
        <v>97</v>
      </c>
      <c r="K1746" s="891">
        <v>97</v>
      </c>
      <c r="L1746" s="891">
        <v>97</v>
      </c>
      <c r="M1746" s="891">
        <v>97</v>
      </c>
      <c r="N1746" s="891"/>
      <c r="O1746" s="990" t="s">
        <v>1457</v>
      </c>
      <c r="P1746" s="891" t="s">
        <v>65</v>
      </c>
      <c r="Q1746" s="895">
        <v>1</v>
      </c>
      <c r="R1746" s="297">
        <v>7000</v>
      </c>
      <c r="S1746" s="891"/>
      <c r="T1746" s="891"/>
      <c r="U1746" s="284"/>
      <c r="V1746" s="284">
        <v>30</v>
      </c>
      <c r="W1746" s="298"/>
      <c r="X1746" s="298"/>
      <c r="Y1746" s="298"/>
      <c r="Z1746" s="299"/>
      <c r="AA1746" s="299"/>
      <c r="AB1746" s="299"/>
      <c r="AC1746" s="299"/>
      <c r="AD1746" s="299"/>
      <c r="AE1746" s="297"/>
      <c r="AF1746" s="379">
        <f>-AG1746-AG1746</f>
        <v>0</v>
      </c>
      <c r="AG1746" s="284">
        <f>-AH1746</f>
        <v>0</v>
      </c>
      <c r="AH1746" s="284">
        <f>-AH176</f>
        <v>0</v>
      </c>
      <c r="AI1746" s="284">
        <f t="shared" si="1537"/>
        <v>7000</v>
      </c>
      <c r="AJ1746" s="284">
        <f t="shared" si="1525"/>
        <v>0</v>
      </c>
      <c r="AK1746" s="284">
        <f t="shared" si="1526"/>
        <v>0</v>
      </c>
      <c r="AL1746" s="284">
        <f t="shared" si="1527"/>
        <v>0</v>
      </c>
      <c r="AM1746" s="284">
        <f t="shared" si="1528"/>
        <v>0</v>
      </c>
      <c r="AN1746" s="284">
        <f t="shared" si="1529"/>
        <v>0</v>
      </c>
      <c r="AO1746" s="284">
        <f t="shared" si="1530"/>
        <v>0</v>
      </c>
      <c r="AP1746" s="284">
        <f t="shared" si="1531"/>
        <v>0</v>
      </c>
      <c r="AQ1746" s="377">
        <f t="shared" si="1532"/>
        <v>0</v>
      </c>
      <c r="AR1746" s="284">
        <f t="shared" si="1520"/>
        <v>7000</v>
      </c>
      <c r="AS1746" s="896" t="s">
        <v>994</v>
      </c>
      <c r="AT1746" s="897" t="s">
        <v>4018</v>
      </c>
      <c r="AU1746" s="944" t="s">
        <v>3535</v>
      </c>
      <c r="AV1746" s="897" t="s">
        <v>3536</v>
      </c>
      <c r="AW1746" s="940">
        <v>46058</v>
      </c>
      <c r="AX1746" s="897" t="s">
        <v>3537</v>
      </c>
      <c r="AY1746" s="940">
        <v>46078</v>
      </c>
      <c r="AZ1746" s="945"/>
      <c r="BA1746" s="898" t="s">
        <v>3538</v>
      </c>
      <c r="BB1746" s="899" t="s">
        <v>995</v>
      </c>
      <c r="BC1746" s="896" t="s">
        <v>3548</v>
      </c>
      <c r="BD1746" s="896" t="s">
        <v>4324</v>
      </c>
      <c r="BE1746" s="896" t="s">
        <v>4325</v>
      </c>
      <c r="BF1746" s="907">
        <v>46101</v>
      </c>
      <c r="BH1746" s="687"/>
      <c r="BI1746" s="687"/>
      <c r="BJ1746" s="896"/>
      <c r="BK1746" s="687"/>
      <c r="BL1746" s="373"/>
      <c r="BM1746" s="373"/>
      <c r="BN1746" s="687"/>
      <c r="BO1746" s="928"/>
      <c r="BP1746" s="928"/>
      <c r="BQ1746" s="928"/>
      <c r="BR1746" s="928"/>
      <c r="BS1746" s="990" t="s">
        <v>1458</v>
      </c>
      <c r="BT1746" s="990" t="s">
        <v>1459</v>
      </c>
      <c r="BU1746" s="990" t="s">
        <v>1460</v>
      </c>
      <c r="BV1746" s="1346">
        <v>43128117</v>
      </c>
      <c r="BW1746" s="1833">
        <v>10431281177</v>
      </c>
      <c r="BX1746" s="1030" t="s">
        <v>4326</v>
      </c>
      <c r="BY1746" s="1025">
        <v>46113</v>
      </c>
      <c r="BZ1746" s="1025">
        <v>46142</v>
      </c>
      <c r="CU1746" s="1030"/>
      <c r="CW1746" s="1030"/>
      <c r="CY1746" s="1030"/>
      <c r="CZ1746" s="633"/>
      <c r="DA1746" s="633"/>
      <c r="DC1746" s="897">
        <v>30</v>
      </c>
      <c r="DD1746" s="946">
        <v>7000</v>
      </c>
      <c r="DE1746" s="897">
        <v>30</v>
      </c>
      <c r="DF1746" s="946">
        <v>7000</v>
      </c>
      <c r="DG1746" s="897">
        <v>30</v>
      </c>
      <c r="DH1746" s="946">
        <v>7000</v>
      </c>
      <c r="DJ1746" s="898"/>
      <c r="DK1746" s="898"/>
      <c r="DL1746" s="898"/>
      <c r="DM1746" s="898"/>
      <c r="DN1746" s="898"/>
      <c r="DO1746" s="898"/>
      <c r="DP1746" s="898"/>
      <c r="DQ1746" s="898"/>
      <c r="DR1746" s="898"/>
      <c r="DS1746" s="898"/>
      <c r="DU1746" s="909">
        <f t="shared" si="1524"/>
        <v>7000</v>
      </c>
      <c r="DV1746" s="633">
        <f t="shared" si="1538"/>
        <v>7000</v>
      </c>
      <c r="DW1746" s="633">
        <f t="shared" si="1539"/>
        <v>7000</v>
      </c>
      <c r="DX1746" s="633">
        <f t="shared" si="1540"/>
        <v>0</v>
      </c>
      <c r="DY1746" s="633">
        <f t="shared" si="1533"/>
        <v>0</v>
      </c>
    </row>
    <row r="1747" spans="1:129" s="897" customFormat="1" ht="105" hidden="1" x14ac:dyDescent="0.25">
      <c r="A1747" s="891">
        <v>2026</v>
      </c>
      <c r="B1747" s="891">
        <v>479</v>
      </c>
      <c r="C1747" s="891" t="s">
        <v>58</v>
      </c>
      <c r="D1747" s="891">
        <v>3000654</v>
      </c>
      <c r="E1747" s="891">
        <v>5005023</v>
      </c>
      <c r="F1747" s="891" t="s">
        <v>1003</v>
      </c>
      <c r="G1747" s="891" t="s">
        <v>3543</v>
      </c>
      <c r="H1747" s="891">
        <v>97</v>
      </c>
      <c r="I1747" s="891">
        <v>97</v>
      </c>
      <c r="J1747" s="891">
        <v>97</v>
      </c>
      <c r="K1747" s="891">
        <v>97</v>
      </c>
      <c r="L1747" s="891">
        <v>97</v>
      </c>
      <c r="M1747" s="891">
        <v>97</v>
      </c>
      <c r="N1747" s="891"/>
      <c r="O1747" s="990" t="s">
        <v>1469</v>
      </c>
      <c r="P1747" s="891" t="s">
        <v>65</v>
      </c>
      <c r="Q1747" s="895">
        <v>1</v>
      </c>
      <c r="R1747" s="297">
        <v>5000</v>
      </c>
      <c r="S1747" s="891"/>
      <c r="T1747" s="891"/>
      <c r="U1747" s="284"/>
      <c r="V1747" s="284">
        <v>30</v>
      </c>
      <c r="W1747" s="298"/>
      <c r="X1747" s="298"/>
      <c r="Y1747" s="298"/>
      <c r="Z1747" s="299"/>
      <c r="AA1747" s="299"/>
      <c r="AB1747" s="299"/>
      <c r="AC1747" s="299"/>
      <c r="AD1747" s="299"/>
      <c r="AE1747" s="297"/>
      <c r="AF1747" s="379">
        <f>-AG1747-AG1747</f>
        <v>0</v>
      </c>
      <c r="AG1747" s="284">
        <f>-AH1747</f>
        <v>0</v>
      </c>
      <c r="AH1747" s="284">
        <f>-AH177</f>
        <v>0</v>
      </c>
      <c r="AI1747" s="284">
        <f t="shared" ref="AI1747:AI1751" si="1541">+$R1747*(V1747/30)*$Q1747</f>
        <v>5000</v>
      </c>
      <c r="AJ1747" s="284">
        <f t="shared" ref="AJ1747:AJ1751" si="1542">+$R1747*(W1747/30)*$Q1747</f>
        <v>0</v>
      </c>
      <c r="AK1747" s="284">
        <f t="shared" ref="AK1747:AK1751" si="1543">+$R1747*(X1747/30)*$Q1747</f>
        <v>0</v>
      </c>
      <c r="AL1747" s="284">
        <f t="shared" ref="AL1747:AL1751" si="1544">+$R1747*(Y1747/30)*$Q1747</f>
        <v>0</v>
      </c>
      <c r="AM1747" s="284">
        <f t="shared" ref="AM1747:AM1751" si="1545">+$R1747*(Z1747/30)*$Q1747</f>
        <v>0</v>
      </c>
      <c r="AN1747" s="284">
        <f t="shared" ref="AN1747:AN1751" si="1546">+$R1747*(AA1747/30)*$Q1747</f>
        <v>0</v>
      </c>
      <c r="AO1747" s="284">
        <f t="shared" ref="AO1747:AO1751" si="1547">+$R1747*(AB1747/30)*$Q1747</f>
        <v>0</v>
      </c>
      <c r="AP1747" s="284">
        <f t="shared" ref="AP1747:AP1751" si="1548">+$R1747*(AC1747/30)*$Q1747</f>
        <v>0</v>
      </c>
      <c r="AQ1747" s="377">
        <f t="shared" ref="AQ1747:AQ1751" si="1549">+$R1747*(AD1747/30)*$Q1747</f>
        <v>0</v>
      </c>
      <c r="AR1747" s="284">
        <f t="shared" ref="AR1747:AR1751" si="1550">+ROUNDUP(SUM(AF1747:AQ1747),0)</f>
        <v>5000</v>
      </c>
      <c r="AS1747" s="896" t="s">
        <v>994</v>
      </c>
      <c r="AT1747" s="897" t="s">
        <v>4018</v>
      </c>
      <c r="AU1747" s="944" t="s">
        <v>3535</v>
      </c>
      <c r="AV1747" s="897" t="s">
        <v>3536</v>
      </c>
      <c r="AW1747" s="940">
        <v>46058</v>
      </c>
      <c r="AX1747" s="897" t="s">
        <v>3537</v>
      </c>
      <c r="AY1747" s="940">
        <v>46078</v>
      </c>
      <c r="AZ1747" s="945"/>
      <c r="BA1747" s="898" t="s">
        <v>3538</v>
      </c>
      <c r="BB1747" s="899" t="s">
        <v>995</v>
      </c>
      <c r="BC1747" s="896" t="s">
        <v>3548</v>
      </c>
      <c r="BD1747" s="896" t="s">
        <v>4324</v>
      </c>
      <c r="BE1747" s="896" t="s">
        <v>4325</v>
      </c>
      <c r="BF1747" s="907">
        <v>46101</v>
      </c>
      <c r="BH1747" s="687"/>
      <c r="BI1747" s="687"/>
      <c r="BJ1747" s="896"/>
      <c r="BK1747" s="687"/>
      <c r="BL1747" s="373"/>
      <c r="BM1747" s="373"/>
      <c r="BN1747" s="687"/>
      <c r="BO1747" s="928"/>
      <c r="BP1747" s="928"/>
      <c r="BQ1747" s="928"/>
      <c r="BR1747" s="928"/>
      <c r="BS1747" s="990" t="s">
        <v>1470</v>
      </c>
      <c r="BT1747" s="990" t="s">
        <v>1471</v>
      </c>
      <c r="BU1747" s="990" t="s">
        <v>1472</v>
      </c>
      <c r="BV1747" s="1346">
        <v>72728538</v>
      </c>
      <c r="BW1747" s="1833">
        <v>10727285381</v>
      </c>
      <c r="BX1747" s="1030" t="s">
        <v>4330</v>
      </c>
      <c r="BY1747" s="1025">
        <v>46113</v>
      </c>
      <c r="BZ1747" s="1025">
        <v>46142</v>
      </c>
      <c r="CU1747" s="1030"/>
      <c r="CW1747" s="1030"/>
      <c r="CY1747" s="1030"/>
      <c r="CZ1747" s="633"/>
      <c r="DA1747" s="633"/>
      <c r="DC1747" s="897">
        <v>30</v>
      </c>
      <c r="DD1747" s="946">
        <v>5000</v>
      </c>
      <c r="DE1747" s="897">
        <v>30</v>
      </c>
      <c r="DF1747" s="946">
        <v>5000</v>
      </c>
      <c r="DG1747" s="897">
        <v>30</v>
      </c>
      <c r="DH1747" s="946">
        <v>5000</v>
      </c>
      <c r="DJ1747" s="898"/>
      <c r="DK1747" s="898"/>
      <c r="DL1747" s="898"/>
      <c r="DM1747" s="898"/>
      <c r="DN1747" s="898"/>
      <c r="DO1747" s="898"/>
      <c r="DP1747" s="898"/>
      <c r="DQ1747" s="898"/>
      <c r="DR1747" s="898"/>
      <c r="DS1747" s="898"/>
      <c r="DU1747" s="909">
        <f t="shared" ref="DU1747:DU1752" si="1551">AR1747</f>
        <v>5000</v>
      </c>
      <c r="DV1747" s="633">
        <f t="shared" ref="DV1747:DV1751" si="1552">CE1747+CN1747+CW1747+DF1747</f>
        <v>5000</v>
      </c>
      <c r="DW1747" s="633">
        <f t="shared" ref="DW1747:DW1751" si="1553">CG1747+CP1747+CY1747+DH1747</f>
        <v>5000</v>
      </c>
      <c r="DX1747" s="633">
        <f t="shared" ref="DX1747:DX1752" si="1554">DU1747-DV1747</f>
        <v>0</v>
      </c>
      <c r="DY1747" s="633">
        <f t="shared" ref="DY1747:DY1752" si="1555">DU1747-DW1747</f>
        <v>0</v>
      </c>
    </row>
    <row r="1748" spans="1:129" s="897" customFormat="1" ht="105" hidden="1" x14ac:dyDescent="0.25">
      <c r="A1748" s="891">
        <v>2026</v>
      </c>
      <c r="B1748" s="891">
        <v>479</v>
      </c>
      <c r="C1748" s="891" t="s">
        <v>58</v>
      </c>
      <c r="D1748" s="891">
        <v>3000654</v>
      </c>
      <c r="E1748" s="891">
        <v>5005023</v>
      </c>
      <c r="F1748" s="891" t="s">
        <v>1003</v>
      </c>
      <c r="G1748" s="891" t="s">
        <v>3543</v>
      </c>
      <c r="H1748" s="891">
        <v>97</v>
      </c>
      <c r="I1748" s="891">
        <v>97</v>
      </c>
      <c r="J1748" s="891">
        <v>97</v>
      </c>
      <c r="K1748" s="891">
        <v>97</v>
      </c>
      <c r="L1748" s="891">
        <v>97</v>
      </c>
      <c r="M1748" s="891">
        <v>97</v>
      </c>
      <c r="N1748" s="891"/>
      <c r="O1748" s="990" t="s">
        <v>1603</v>
      </c>
      <c r="P1748" s="891" t="s">
        <v>65</v>
      </c>
      <c r="Q1748" s="895">
        <v>1</v>
      </c>
      <c r="R1748" s="297">
        <v>4500</v>
      </c>
      <c r="S1748" s="891"/>
      <c r="T1748" s="891"/>
      <c r="U1748" s="284"/>
      <c r="V1748" s="284">
        <v>30</v>
      </c>
      <c r="W1748" s="298"/>
      <c r="X1748" s="298"/>
      <c r="Y1748" s="298"/>
      <c r="Z1748" s="299"/>
      <c r="AA1748" s="299"/>
      <c r="AB1748" s="299"/>
      <c r="AC1748" s="299"/>
      <c r="AD1748" s="299"/>
      <c r="AE1748" s="297"/>
      <c r="AF1748" s="379">
        <f>-AG1748-AG1748</f>
        <v>0</v>
      </c>
      <c r="AG1748" s="284">
        <f>-AH1748</f>
        <v>0</v>
      </c>
      <c r="AH1748" s="284">
        <f>-AH178</f>
        <v>0</v>
      </c>
      <c r="AI1748" s="284">
        <f t="shared" si="1541"/>
        <v>4500</v>
      </c>
      <c r="AJ1748" s="284">
        <f t="shared" si="1542"/>
        <v>0</v>
      </c>
      <c r="AK1748" s="284">
        <f t="shared" si="1543"/>
        <v>0</v>
      </c>
      <c r="AL1748" s="284">
        <f t="shared" si="1544"/>
        <v>0</v>
      </c>
      <c r="AM1748" s="284">
        <f t="shared" si="1545"/>
        <v>0</v>
      </c>
      <c r="AN1748" s="284">
        <f t="shared" si="1546"/>
        <v>0</v>
      </c>
      <c r="AO1748" s="284">
        <f t="shared" si="1547"/>
        <v>0</v>
      </c>
      <c r="AP1748" s="284">
        <f t="shared" si="1548"/>
        <v>0</v>
      </c>
      <c r="AQ1748" s="377">
        <f t="shared" si="1549"/>
        <v>0</v>
      </c>
      <c r="AR1748" s="284">
        <f t="shared" si="1550"/>
        <v>4500</v>
      </c>
      <c r="AS1748" s="896" t="s">
        <v>994</v>
      </c>
      <c r="AT1748" s="897" t="s">
        <v>4018</v>
      </c>
      <c r="AU1748" s="944" t="s">
        <v>3535</v>
      </c>
      <c r="AV1748" s="897" t="s">
        <v>3536</v>
      </c>
      <c r="AW1748" s="940">
        <v>46058</v>
      </c>
      <c r="AX1748" s="897" t="s">
        <v>3537</v>
      </c>
      <c r="AY1748" s="940">
        <v>46078</v>
      </c>
      <c r="AZ1748" s="945"/>
      <c r="BA1748" s="898" t="s">
        <v>3538</v>
      </c>
      <c r="BB1748" s="899" t="s">
        <v>995</v>
      </c>
      <c r="BC1748" s="896" t="s">
        <v>3548</v>
      </c>
      <c r="BD1748" s="896" t="s">
        <v>4324</v>
      </c>
      <c r="BE1748" s="896" t="s">
        <v>4325</v>
      </c>
      <c r="BF1748" s="907">
        <v>46101</v>
      </c>
      <c r="BH1748" s="687"/>
      <c r="BI1748" s="687"/>
      <c r="BJ1748" s="896"/>
      <c r="BK1748" s="687"/>
      <c r="BL1748" s="373"/>
      <c r="BM1748" s="373"/>
      <c r="BN1748" s="687"/>
      <c r="BO1748" s="928"/>
      <c r="BP1748" s="928"/>
      <c r="BQ1748" s="928"/>
      <c r="BR1748" s="928"/>
      <c r="BS1748" s="990" t="s">
        <v>1604</v>
      </c>
      <c r="BT1748" s="990" t="s">
        <v>1605</v>
      </c>
      <c r="BU1748" s="990" t="s">
        <v>1606</v>
      </c>
      <c r="BV1748" s="1346">
        <v>40538903</v>
      </c>
      <c r="BW1748" s="1833">
        <v>10405389032</v>
      </c>
      <c r="BX1748" s="1030" t="s">
        <v>4015</v>
      </c>
      <c r="BY1748" s="1025">
        <v>46113</v>
      </c>
      <c r="BZ1748" s="1025">
        <v>46142</v>
      </c>
      <c r="CU1748" s="1030"/>
      <c r="CW1748" s="1030"/>
      <c r="CY1748" s="1030"/>
      <c r="CZ1748" s="633"/>
      <c r="DA1748" s="633"/>
      <c r="DC1748" s="897">
        <v>30</v>
      </c>
      <c r="DD1748" s="946">
        <v>4500</v>
      </c>
      <c r="DE1748" s="897">
        <v>30</v>
      </c>
      <c r="DF1748" s="946">
        <v>4500</v>
      </c>
      <c r="DG1748" s="897">
        <v>30</v>
      </c>
      <c r="DH1748" s="946">
        <v>4500</v>
      </c>
      <c r="DJ1748" s="898"/>
      <c r="DK1748" s="898"/>
      <c r="DL1748" s="898"/>
      <c r="DM1748" s="898"/>
      <c r="DN1748" s="898"/>
      <c r="DO1748" s="898"/>
      <c r="DP1748" s="898"/>
      <c r="DQ1748" s="898"/>
      <c r="DR1748" s="898"/>
      <c r="DS1748" s="898"/>
      <c r="DU1748" s="909">
        <f t="shared" si="1551"/>
        <v>4500</v>
      </c>
      <c r="DV1748" s="633">
        <f t="shared" si="1552"/>
        <v>4500</v>
      </c>
      <c r="DW1748" s="633">
        <f t="shared" si="1553"/>
        <v>4500</v>
      </c>
      <c r="DX1748" s="633">
        <f t="shared" si="1554"/>
        <v>0</v>
      </c>
      <c r="DY1748" s="633">
        <f t="shared" si="1555"/>
        <v>0</v>
      </c>
    </row>
    <row r="1749" spans="1:129" s="897" customFormat="1" ht="105" hidden="1" x14ac:dyDescent="0.25">
      <c r="A1749" s="891">
        <v>2026</v>
      </c>
      <c r="B1749" s="891">
        <v>479</v>
      </c>
      <c r="C1749" s="891" t="s">
        <v>58</v>
      </c>
      <c r="D1749" s="891">
        <v>3000654</v>
      </c>
      <c r="E1749" s="891">
        <v>5005023</v>
      </c>
      <c r="F1749" s="891" t="s">
        <v>1003</v>
      </c>
      <c r="G1749" s="891" t="s">
        <v>3543</v>
      </c>
      <c r="H1749" s="891">
        <v>97</v>
      </c>
      <c r="I1749" s="891">
        <v>97</v>
      </c>
      <c r="J1749" s="891">
        <v>97</v>
      </c>
      <c r="K1749" s="891">
        <v>97</v>
      </c>
      <c r="L1749" s="891">
        <v>97</v>
      </c>
      <c r="M1749" s="891">
        <v>97</v>
      </c>
      <c r="N1749" s="891"/>
      <c r="O1749" s="990" t="s">
        <v>1603</v>
      </c>
      <c r="P1749" s="891" t="s">
        <v>65</v>
      </c>
      <c r="Q1749" s="895">
        <v>1</v>
      </c>
      <c r="R1749" s="297">
        <v>4500</v>
      </c>
      <c r="S1749" s="891"/>
      <c r="T1749" s="891"/>
      <c r="U1749" s="284"/>
      <c r="V1749" s="284">
        <v>30</v>
      </c>
      <c r="W1749" s="298"/>
      <c r="X1749" s="298"/>
      <c r="Y1749" s="298"/>
      <c r="Z1749" s="299"/>
      <c r="AA1749" s="299"/>
      <c r="AB1749" s="299"/>
      <c r="AC1749" s="299"/>
      <c r="AD1749" s="299"/>
      <c r="AE1749" s="297"/>
      <c r="AF1749" s="379">
        <f>-AG1749-AG1749</f>
        <v>0</v>
      </c>
      <c r="AG1749" s="284">
        <f>-AH1749</f>
        <v>0</v>
      </c>
      <c r="AH1749" s="284">
        <f>-AH179</f>
        <v>0</v>
      </c>
      <c r="AI1749" s="284">
        <f t="shared" si="1541"/>
        <v>4500</v>
      </c>
      <c r="AJ1749" s="284">
        <f t="shared" si="1542"/>
        <v>0</v>
      </c>
      <c r="AK1749" s="284">
        <f t="shared" si="1543"/>
        <v>0</v>
      </c>
      <c r="AL1749" s="284">
        <f t="shared" si="1544"/>
        <v>0</v>
      </c>
      <c r="AM1749" s="284">
        <f t="shared" si="1545"/>
        <v>0</v>
      </c>
      <c r="AN1749" s="284">
        <f t="shared" si="1546"/>
        <v>0</v>
      </c>
      <c r="AO1749" s="284">
        <f t="shared" si="1547"/>
        <v>0</v>
      </c>
      <c r="AP1749" s="284">
        <f t="shared" si="1548"/>
        <v>0</v>
      </c>
      <c r="AQ1749" s="377">
        <f t="shared" si="1549"/>
        <v>0</v>
      </c>
      <c r="AR1749" s="284">
        <f t="shared" si="1550"/>
        <v>4500</v>
      </c>
      <c r="AS1749" s="896" t="s">
        <v>994</v>
      </c>
      <c r="AT1749" s="897" t="s">
        <v>4018</v>
      </c>
      <c r="AU1749" s="944" t="s">
        <v>3535</v>
      </c>
      <c r="AV1749" s="897" t="s">
        <v>3536</v>
      </c>
      <c r="AW1749" s="940">
        <v>46058</v>
      </c>
      <c r="AX1749" s="897" t="s">
        <v>3537</v>
      </c>
      <c r="AY1749" s="940">
        <v>46078</v>
      </c>
      <c r="AZ1749" s="945"/>
      <c r="BA1749" s="898" t="s">
        <v>3538</v>
      </c>
      <c r="BB1749" s="899" t="s">
        <v>995</v>
      </c>
      <c r="BC1749" s="896" t="s">
        <v>3548</v>
      </c>
      <c r="BD1749" s="896" t="s">
        <v>4324</v>
      </c>
      <c r="BE1749" s="896" t="s">
        <v>4325</v>
      </c>
      <c r="BF1749" s="907">
        <v>46101</v>
      </c>
      <c r="BH1749" s="687"/>
      <c r="BI1749" s="687"/>
      <c r="BJ1749" s="896"/>
      <c r="BK1749" s="687"/>
      <c r="BL1749" s="373"/>
      <c r="BM1749" s="373"/>
      <c r="BN1749" s="687"/>
      <c r="BO1749" s="928"/>
      <c r="BP1749" s="928"/>
      <c r="BQ1749" s="928"/>
      <c r="BR1749" s="928"/>
      <c r="BS1749" s="990" t="s">
        <v>1562</v>
      </c>
      <c r="BT1749" s="990" t="s">
        <v>1563</v>
      </c>
      <c r="BU1749" s="990" t="s">
        <v>1607</v>
      </c>
      <c r="BV1749" s="1346">
        <v>42138246</v>
      </c>
      <c r="BW1749" s="1833">
        <v>10421382463</v>
      </c>
      <c r="BX1749" s="1030" t="s">
        <v>4015</v>
      </c>
      <c r="BY1749" s="1025">
        <v>46113</v>
      </c>
      <c r="BZ1749" s="1025">
        <v>46142</v>
      </c>
      <c r="CU1749" s="1030"/>
      <c r="CW1749" s="1030"/>
      <c r="CY1749" s="1030"/>
      <c r="CZ1749" s="633"/>
      <c r="DA1749" s="633"/>
      <c r="DC1749" s="897">
        <v>30</v>
      </c>
      <c r="DD1749" s="946">
        <v>4500</v>
      </c>
      <c r="DE1749" s="897">
        <v>30</v>
      </c>
      <c r="DF1749" s="946">
        <v>4500</v>
      </c>
      <c r="DG1749" s="897">
        <v>30</v>
      </c>
      <c r="DH1749" s="946">
        <v>4500</v>
      </c>
      <c r="DJ1749" s="898"/>
      <c r="DK1749" s="898"/>
      <c r="DL1749" s="898"/>
      <c r="DM1749" s="898"/>
      <c r="DN1749" s="898"/>
      <c r="DO1749" s="898"/>
      <c r="DP1749" s="898"/>
      <c r="DQ1749" s="898"/>
      <c r="DR1749" s="898"/>
      <c r="DS1749" s="898"/>
      <c r="DU1749" s="909">
        <f t="shared" si="1551"/>
        <v>4500</v>
      </c>
      <c r="DV1749" s="633">
        <f t="shared" si="1552"/>
        <v>4500</v>
      </c>
      <c r="DW1749" s="633">
        <f t="shared" si="1553"/>
        <v>4500</v>
      </c>
      <c r="DX1749" s="633">
        <f t="shared" si="1554"/>
        <v>0</v>
      </c>
      <c r="DY1749" s="633">
        <f t="shared" si="1555"/>
        <v>0</v>
      </c>
    </row>
    <row r="1750" spans="1:129" s="897" customFormat="1" ht="105" hidden="1" x14ac:dyDescent="0.25">
      <c r="A1750" s="891">
        <v>2026</v>
      </c>
      <c r="B1750" s="891">
        <v>479</v>
      </c>
      <c r="C1750" s="891" t="s">
        <v>58</v>
      </c>
      <c r="D1750" s="891">
        <v>3000654</v>
      </c>
      <c r="E1750" s="891">
        <v>5005023</v>
      </c>
      <c r="F1750" s="891" t="s">
        <v>1003</v>
      </c>
      <c r="G1750" s="891" t="s">
        <v>3543</v>
      </c>
      <c r="H1750" s="891">
        <v>97</v>
      </c>
      <c r="I1750" s="891">
        <v>97</v>
      </c>
      <c r="J1750" s="891">
        <v>97</v>
      </c>
      <c r="K1750" s="891">
        <v>97</v>
      </c>
      <c r="L1750" s="891">
        <v>97</v>
      </c>
      <c r="M1750" s="891">
        <v>97</v>
      </c>
      <c r="N1750" s="891"/>
      <c r="O1750" s="990" t="s">
        <v>1621</v>
      </c>
      <c r="P1750" s="891" t="s">
        <v>65</v>
      </c>
      <c r="Q1750" s="895">
        <v>1</v>
      </c>
      <c r="R1750" s="297">
        <v>3000</v>
      </c>
      <c r="S1750" s="891"/>
      <c r="T1750" s="891"/>
      <c r="U1750" s="284"/>
      <c r="V1750" s="284">
        <v>30</v>
      </c>
      <c r="W1750" s="298"/>
      <c r="X1750" s="298"/>
      <c r="Y1750" s="298"/>
      <c r="Z1750" s="299"/>
      <c r="AA1750" s="299"/>
      <c r="AB1750" s="299"/>
      <c r="AC1750" s="299"/>
      <c r="AD1750" s="299"/>
      <c r="AE1750" s="297"/>
      <c r="AF1750" s="505">
        <f>-AG1750-AG1750</f>
        <v>0</v>
      </c>
      <c r="AG1750" s="333">
        <f>-AH1750</f>
        <v>0</v>
      </c>
      <c r="AH1750" s="333">
        <f>-AH180</f>
        <v>0</v>
      </c>
      <c r="AI1750" s="333">
        <f t="shared" si="1541"/>
        <v>3000</v>
      </c>
      <c r="AJ1750" s="333">
        <f t="shared" si="1542"/>
        <v>0</v>
      </c>
      <c r="AK1750" s="333">
        <f t="shared" si="1543"/>
        <v>0</v>
      </c>
      <c r="AL1750" s="333">
        <f t="shared" si="1544"/>
        <v>0</v>
      </c>
      <c r="AM1750" s="333">
        <f t="shared" si="1545"/>
        <v>0</v>
      </c>
      <c r="AN1750" s="333">
        <f t="shared" si="1546"/>
        <v>0</v>
      </c>
      <c r="AO1750" s="333">
        <f t="shared" si="1547"/>
        <v>0</v>
      </c>
      <c r="AP1750" s="333">
        <f t="shared" si="1548"/>
        <v>0</v>
      </c>
      <c r="AQ1750" s="494">
        <f t="shared" si="1549"/>
        <v>0</v>
      </c>
      <c r="AR1750" s="284">
        <f t="shared" si="1550"/>
        <v>3000</v>
      </c>
      <c r="AS1750" s="896" t="s">
        <v>994</v>
      </c>
      <c r="AT1750" s="897" t="s">
        <v>4018</v>
      </c>
      <c r="AU1750" s="1001" t="s">
        <v>3535</v>
      </c>
      <c r="AV1750" s="984" t="s">
        <v>3536</v>
      </c>
      <c r="AW1750" s="997">
        <v>46058</v>
      </c>
      <c r="AX1750" s="984" t="s">
        <v>3537</v>
      </c>
      <c r="AY1750" s="997">
        <v>46078</v>
      </c>
      <c r="AZ1750" s="1002"/>
      <c r="BA1750" s="898" t="s">
        <v>3538</v>
      </c>
      <c r="BB1750" s="899" t="s">
        <v>995</v>
      </c>
      <c r="BC1750" s="896" t="s">
        <v>3548</v>
      </c>
      <c r="BD1750" s="896" t="s">
        <v>4324</v>
      </c>
      <c r="BE1750" s="896" t="s">
        <v>4325</v>
      </c>
      <c r="BF1750" s="907">
        <v>46101</v>
      </c>
      <c r="BH1750" s="687"/>
      <c r="BI1750" s="687"/>
      <c r="BJ1750" s="896"/>
      <c r="BK1750" s="687"/>
      <c r="BL1750" s="373"/>
      <c r="BM1750" s="373"/>
      <c r="BN1750" s="687"/>
      <c r="BO1750" s="928"/>
      <c r="BP1750" s="928"/>
      <c r="BQ1750" s="928"/>
      <c r="BR1750" s="928"/>
      <c r="BS1750" s="990" t="s">
        <v>1622</v>
      </c>
      <c r="BT1750" s="990" t="s">
        <v>1623</v>
      </c>
      <c r="BU1750" s="990" t="s">
        <v>1624</v>
      </c>
      <c r="BV1750" s="1725">
        <v>76286818</v>
      </c>
      <c r="BW1750" s="1600">
        <v>10762868186</v>
      </c>
      <c r="BX1750" s="1030" t="s">
        <v>2834</v>
      </c>
      <c r="BY1750" s="1025">
        <v>46113</v>
      </c>
      <c r="BZ1750" s="1025">
        <v>46142</v>
      </c>
      <c r="CU1750" s="1030"/>
      <c r="CW1750" s="1030"/>
      <c r="CY1750" s="1030"/>
      <c r="CZ1750" s="633"/>
      <c r="DA1750" s="633"/>
      <c r="DC1750" s="897">
        <v>30</v>
      </c>
      <c r="DD1750" s="946">
        <v>3000</v>
      </c>
      <c r="DE1750" s="897">
        <v>30</v>
      </c>
      <c r="DF1750" s="946">
        <v>3000</v>
      </c>
      <c r="DG1750" s="897">
        <v>30</v>
      </c>
      <c r="DH1750" s="946">
        <v>3000</v>
      </c>
      <c r="DJ1750" s="898"/>
      <c r="DK1750" s="898"/>
      <c r="DL1750" s="898"/>
      <c r="DM1750" s="898"/>
      <c r="DN1750" s="898"/>
      <c r="DO1750" s="898"/>
      <c r="DP1750" s="898"/>
      <c r="DQ1750" s="898"/>
      <c r="DR1750" s="898"/>
      <c r="DS1750" s="898"/>
      <c r="DU1750" s="909">
        <f t="shared" si="1551"/>
        <v>3000</v>
      </c>
      <c r="DV1750" s="633">
        <f t="shared" si="1552"/>
        <v>3000</v>
      </c>
      <c r="DW1750" s="633">
        <f t="shared" si="1553"/>
        <v>3000</v>
      </c>
      <c r="DX1750" s="633">
        <f t="shared" si="1554"/>
        <v>0</v>
      </c>
      <c r="DY1750" s="633">
        <f t="shared" si="1555"/>
        <v>0</v>
      </c>
    </row>
    <row r="1751" spans="1:129" s="1956" customFormat="1" hidden="1" x14ac:dyDescent="0.25">
      <c r="A1751" s="1980">
        <v>2026</v>
      </c>
      <c r="B1751" s="947">
        <v>479</v>
      </c>
      <c r="C1751" s="947" t="s">
        <v>58</v>
      </c>
      <c r="D1751" s="947">
        <v>3000654</v>
      </c>
      <c r="E1751" s="947">
        <v>5005023</v>
      </c>
      <c r="F1751" s="947" t="s">
        <v>990</v>
      </c>
      <c r="G1751" s="1980" t="s">
        <v>991</v>
      </c>
      <c r="H1751" s="1980">
        <v>94</v>
      </c>
      <c r="I1751" s="948" t="s">
        <v>992</v>
      </c>
      <c r="J1751" s="949" t="s">
        <v>10</v>
      </c>
      <c r="K1751" s="949" t="s">
        <v>60</v>
      </c>
      <c r="L1751" s="947" t="str">
        <f t="shared" ref="L1751:L1782" si="1556">+MID(M1751,1,3)</f>
        <v>2.3</v>
      </c>
      <c r="M1751" s="1982" t="s">
        <v>62</v>
      </c>
      <c r="N1751" s="950"/>
      <c r="O1751" s="1980" t="s">
        <v>2569</v>
      </c>
      <c r="P1751" s="1980" t="s">
        <v>65</v>
      </c>
      <c r="Q1751" s="1987">
        <v>1</v>
      </c>
      <c r="R1751" s="1988">
        <v>6000</v>
      </c>
      <c r="U1751" s="1980">
        <v>30</v>
      </c>
      <c r="V1751" s="1980">
        <v>30</v>
      </c>
      <c r="W1751" s="1989"/>
      <c r="X1751" s="361"/>
      <c r="Y1751" s="361"/>
      <c r="Z1751" s="362"/>
      <c r="AA1751" s="362"/>
      <c r="AB1751" s="362"/>
      <c r="AC1751" s="362"/>
      <c r="AD1751" s="362"/>
      <c r="AE1751" s="1988"/>
      <c r="AF1751" s="333">
        <f>+$R1751*(S1751/30)*$Q1751</f>
        <v>0</v>
      </c>
      <c r="AG1751" s="333">
        <f>+$R1751*(T1751/30)*$Q1751</f>
        <v>0</v>
      </c>
      <c r="AH1751" s="333">
        <f>+$R1751*(U1751/30)*$Q1751</f>
        <v>6000</v>
      </c>
      <c r="AI1751" s="333">
        <f t="shared" si="1541"/>
        <v>6000</v>
      </c>
      <c r="AJ1751" s="333">
        <f t="shared" si="1542"/>
        <v>0</v>
      </c>
      <c r="AK1751" s="333">
        <f t="shared" si="1543"/>
        <v>0</v>
      </c>
      <c r="AL1751" s="333">
        <f t="shared" si="1544"/>
        <v>0</v>
      </c>
      <c r="AM1751" s="333">
        <f t="shared" si="1545"/>
        <v>0</v>
      </c>
      <c r="AN1751" s="333">
        <f t="shared" si="1546"/>
        <v>0</v>
      </c>
      <c r="AO1751" s="333">
        <f t="shared" si="1547"/>
        <v>0</v>
      </c>
      <c r="AP1751" s="333">
        <f t="shared" si="1548"/>
        <v>0</v>
      </c>
      <c r="AQ1751" s="333">
        <f t="shared" si="1549"/>
        <v>0</v>
      </c>
      <c r="AR1751" s="1991">
        <f t="shared" si="1550"/>
        <v>12000</v>
      </c>
      <c r="AS1751" s="1953" t="s">
        <v>10</v>
      </c>
      <c r="AT1751" s="953"/>
      <c r="AU1751" s="984" t="s">
        <v>3535</v>
      </c>
      <c r="AV1751" s="984" t="s">
        <v>3536</v>
      </c>
      <c r="AW1751" s="997">
        <v>46058</v>
      </c>
      <c r="AX1751" s="984" t="s">
        <v>3537</v>
      </c>
      <c r="AY1751" s="997">
        <v>46078</v>
      </c>
      <c r="AZ1751" s="984"/>
      <c r="BA1751" s="953" t="s">
        <v>3538</v>
      </c>
      <c r="BB1751" s="1993" t="s">
        <v>995</v>
      </c>
      <c r="BC1751" s="953" t="s">
        <v>3753</v>
      </c>
      <c r="BD1751" s="953"/>
      <c r="BE1751" s="953" t="s">
        <v>3754</v>
      </c>
      <c r="BF1751" s="958">
        <v>46079</v>
      </c>
      <c r="BG1751" s="953"/>
      <c r="BH1751" s="1022">
        <v>4862</v>
      </c>
      <c r="BI1751" s="1022"/>
      <c r="BJ1751" s="952"/>
      <c r="BK1751" s="1022"/>
      <c r="BL1751" s="952"/>
      <c r="BM1751" s="952"/>
      <c r="BN1751" s="1022"/>
      <c r="BO1751" s="956"/>
      <c r="BP1751" s="957"/>
      <c r="BQ1751" s="2114"/>
      <c r="BR1751" s="2114"/>
      <c r="BS1751" s="2115" t="s">
        <v>2573</v>
      </c>
      <c r="BT1751" s="1342" t="s">
        <v>2574</v>
      </c>
      <c r="BU1751" s="1342" t="s">
        <v>1285</v>
      </c>
      <c r="BV1751" s="1359">
        <v>46480250</v>
      </c>
      <c r="BW1751" s="1722">
        <v>10464802504</v>
      </c>
      <c r="BX1751" s="994">
        <v>6000</v>
      </c>
      <c r="BY1751" s="958">
        <v>46082</v>
      </c>
      <c r="BZ1751" s="958">
        <v>46142</v>
      </c>
      <c r="CA1751" s="953"/>
      <c r="CB1751" s="953"/>
      <c r="CC1751" s="953"/>
      <c r="CD1751" s="953"/>
      <c r="CE1751" s="953"/>
      <c r="CF1751" s="953"/>
      <c r="CG1751" s="953"/>
      <c r="CH1751" s="953"/>
      <c r="CI1751" s="953"/>
      <c r="CJ1751" s="953"/>
      <c r="CK1751" s="953"/>
      <c r="CL1751" s="953"/>
      <c r="CM1751" s="953"/>
      <c r="CN1751" s="953"/>
      <c r="CO1751" s="953"/>
      <c r="CP1751" s="953"/>
      <c r="CQ1751" s="953"/>
      <c r="CR1751" s="953"/>
      <c r="CS1751" s="953"/>
      <c r="CT1751" s="953">
        <v>30</v>
      </c>
      <c r="CU1751" s="995">
        <v>6000</v>
      </c>
      <c r="CV1751" s="953">
        <v>30</v>
      </c>
      <c r="CW1751" s="995">
        <v>6000</v>
      </c>
      <c r="CX1751" s="953">
        <v>30</v>
      </c>
      <c r="CY1751" s="995">
        <v>6000</v>
      </c>
      <c r="CZ1751" s="953"/>
      <c r="DA1751" s="953"/>
      <c r="DB1751" s="953"/>
      <c r="DC1751" s="953">
        <f>V1751</f>
        <v>30</v>
      </c>
      <c r="DD1751" s="995">
        <f>AI1751</f>
        <v>6000</v>
      </c>
      <c r="DE1751" s="953">
        <v>30</v>
      </c>
      <c r="DF1751" s="995">
        <f>(R1751/30*DE1751)*Q1751</f>
        <v>6000</v>
      </c>
      <c r="DG1751" s="953">
        <v>30</v>
      </c>
      <c r="DH1751" s="995">
        <f>(R1751/30*DG1751)*Q1751</f>
        <v>6000</v>
      </c>
      <c r="DI1751" s="953"/>
      <c r="DJ1751" s="953"/>
      <c r="DK1751" s="953"/>
      <c r="DL1751" s="953"/>
      <c r="DM1751" s="995"/>
      <c r="DN1751" s="953"/>
      <c r="DO1751" s="995"/>
      <c r="DP1751" s="953"/>
      <c r="DQ1751" s="995"/>
      <c r="DR1751" s="953"/>
      <c r="DS1751" s="953"/>
      <c r="DU1751" s="1998">
        <f t="shared" si="1551"/>
        <v>12000</v>
      </c>
      <c r="DV1751" s="1999">
        <f t="shared" si="1552"/>
        <v>12000</v>
      </c>
      <c r="DW1751" s="1999">
        <f t="shared" si="1553"/>
        <v>12000</v>
      </c>
      <c r="DX1751" s="1999">
        <f t="shared" si="1554"/>
        <v>0</v>
      </c>
      <c r="DY1751" s="1999">
        <f t="shared" si="1555"/>
        <v>0</v>
      </c>
    </row>
    <row r="1752" spans="1:129" s="897" customFormat="1" ht="54.75" hidden="1" customHeight="1" x14ac:dyDescent="0.25">
      <c r="A1752" s="891">
        <v>2026</v>
      </c>
      <c r="B1752" s="891">
        <v>479</v>
      </c>
      <c r="C1752" s="891" t="s">
        <v>58</v>
      </c>
      <c r="D1752" s="891">
        <v>3000654</v>
      </c>
      <c r="E1752" s="891">
        <v>5005023</v>
      </c>
      <c r="F1752" s="891" t="s">
        <v>1003</v>
      </c>
      <c r="G1752" s="891" t="s">
        <v>3543</v>
      </c>
      <c r="H1752" s="891">
        <v>97</v>
      </c>
      <c r="I1752" s="892" t="s">
        <v>992</v>
      </c>
      <c r="J1752" s="893" t="s">
        <v>10</v>
      </c>
      <c r="K1752" s="893" t="s">
        <v>60</v>
      </c>
      <c r="L1752" s="891" t="str">
        <f t="shared" si="1556"/>
        <v>2.3</v>
      </c>
      <c r="M1752" s="894" t="s">
        <v>62</v>
      </c>
      <c r="N1752" s="894"/>
      <c r="O1752" s="1027" t="s">
        <v>4331</v>
      </c>
      <c r="P1752" s="891" t="s">
        <v>65</v>
      </c>
      <c r="Q1752" s="895">
        <v>1</v>
      </c>
      <c r="R1752" s="297">
        <v>6000</v>
      </c>
      <c r="S1752" s="891"/>
      <c r="T1752" s="891"/>
      <c r="U1752" s="284">
        <v>30</v>
      </c>
      <c r="V1752" s="284">
        <v>30</v>
      </c>
      <c r="W1752" s="298"/>
      <c r="X1752" s="298"/>
      <c r="Y1752" s="298"/>
      <c r="Z1752" s="299"/>
      <c r="AA1752" s="299"/>
      <c r="AB1752" s="299"/>
      <c r="AC1752" s="299"/>
      <c r="AD1752" s="299"/>
      <c r="AE1752" s="297"/>
      <c r="AF1752" s="346"/>
      <c r="AG1752" s="346"/>
      <c r="AH1752" s="346"/>
      <c r="AI1752" s="346"/>
      <c r="AJ1752" s="346"/>
      <c r="AK1752" s="346"/>
      <c r="AL1752" s="346"/>
      <c r="AM1752" s="346"/>
      <c r="AN1752" s="346"/>
      <c r="AO1752" s="346"/>
      <c r="AP1752" s="346"/>
      <c r="AQ1752" s="346"/>
      <c r="AR1752" s="284">
        <v>12000</v>
      </c>
      <c r="AS1752" s="896" t="s">
        <v>994</v>
      </c>
      <c r="AU1752" s="944" t="s">
        <v>3535</v>
      </c>
      <c r="AV1752" s="897" t="s">
        <v>3536</v>
      </c>
      <c r="AW1752" s="940">
        <v>46058</v>
      </c>
      <c r="AX1752" s="897" t="s">
        <v>3537</v>
      </c>
      <c r="AY1752" s="940">
        <v>46078</v>
      </c>
      <c r="AZ1752" s="945"/>
      <c r="BA1752" s="898" t="s">
        <v>3564</v>
      </c>
      <c r="BB1752" s="899" t="s">
        <v>995</v>
      </c>
      <c r="BC1752" s="896" t="s">
        <v>3565</v>
      </c>
      <c r="BD1752" s="896" t="s">
        <v>3540</v>
      </c>
      <c r="BE1752" s="896" t="s">
        <v>3567</v>
      </c>
      <c r="BF1752" s="907">
        <v>46079</v>
      </c>
      <c r="BH1752" s="687"/>
      <c r="BI1752" s="687"/>
      <c r="BJ1752" s="896"/>
      <c r="BK1752" s="687"/>
      <c r="BL1752" s="896"/>
      <c r="BM1752" s="896"/>
      <c r="BN1752" s="687">
        <v>4944</v>
      </c>
      <c r="BO1752" s="903"/>
      <c r="BP1752" s="903" t="s">
        <v>3532</v>
      </c>
      <c r="BQ1752" s="903"/>
      <c r="BR1752" s="903"/>
      <c r="BS1752" s="336" t="s">
        <v>3746</v>
      </c>
      <c r="BT1752" s="336" t="s">
        <v>4332</v>
      </c>
      <c r="BU1752" s="336" t="s">
        <v>4333</v>
      </c>
      <c r="BV1752" s="525">
        <v>46223581</v>
      </c>
      <c r="BW1752" s="535">
        <v>10462235815</v>
      </c>
      <c r="BX1752" s="906">
        <v>6000</v>
      </c>
      <c r="BY1752" s="907">
        <v>46084</v>
      </c>
      <c r="BZ1752" s="907">
        <v>46142</v>
      </c>
      <c r="CU1752" s="946"/>
      <c r="CW1752" s="946"/>
      <c r="CY1752" s="946"/>
      <c r="DD1752" s="946"/>
      <c r="DF1752" s="946"/>
      <c r="DH1752" s="946"/>
      <c r="DL1752" s="953"/>
      <c r="DM1752" s="995"/>
      <c r="DN1752" s="953"/>
      <c r="DO1752" s="995"/>
      <c r="DP1752" s="953"/>
      <c r="DQ1752" s="995"/>
      <c r="DR1752" s="953"/>
      <c r="DS1752" s="953"/>
      <c r="DU1752" s="909">
        <f t="shared" si="1551"/>
        <v>12000</v>
      </c>
      <c r="DV1752" s="633">
        <v>11800</v>
      </c>
      <c r="DW1752" s="633">
        <v>11800</v>
      </c>
      <c r="DX1752" s="633">
        <f t="shared" si="1554"/>
        <v>200</v>
      </c>
      <c r="DY1752" s="633">
        <f t="shared" si="1555"/>
        <v>200</v>
      </c>
    </row>
    <row r="1753" spans="1:129" s="1093" customFormat="1" hidden="1" x14ac:dyDescent="0.25">
      <c r="A1753" s="1928">
        <v>2026</v>
      </c>
      <c r="B1753" s="1928">
        <v>479</v>
      </c>
      <c r="C1753" s="1928" t="s">
        <v>58</v>
      </c>
      <c r="D1753" s="1928">
        <v>3000654</v>
      </c>
      <c r="E1753" s="1928">
        <v>5005020</v>
      </c>
      <c r="F1753" s="1928" t="s">
        <v>2269</v>
      </c>
      <c r="G1753" s="1928" t="s">
        <v>2270</v>
      </c>
      <c r="H1753" s="1928">
        <v>93</v>
      </c>
      <c r="I1753" s="1576" t="s">
        <v>992</v>
      </c>
      <c r="J1753" s="1929" t="s">
        <v>10</v>
      </c>
      <c r="K1753" s="1929" t="s">
        <v>60</v>
      </c>
      <c r="L1753" s="1928" t="str">
        <f t="shared" si="1556"/>
        <v>2.3</v>
      </c>
      <c r="M1753" s="1930" t="s">
        <v>62</v>
      </c>
      <c r="N1753" s="1930"/>
      <c r="O1753" s="1928" t="s">
        <v>2641</v>
      </c>
      <c r="P1753" s="1928" t="s">
        <v>65</v>
      </c>
      <c r="Q1753" s="1931">
        <v>6</v>
      </c>
      <c r="R1753" s="300">
        <v>3000</v>
      </c>
      <c r="S1753" s="973"/>
      <c r="T1753" s="973"/>
      <c r="U1753" s="1928">
        <v>30</v>
      </c>
      <c r="V1753" s="1928">
        <v>30</v>
      </c>
      <c r="W1753" s="395"/>
      <c r="X1753" s="395"/>
      <c r="Y1753" s="395"/>
      <c r="Z1753" s="345"/>
      <c r="AA1753" s="345"/>
      <c r="AB1753" s="345"/>
      <c r="AC1753" s="345"/>
      <c r="AD1753" s="345"/>
      <c r="AE1753" s="342"/>
      <c r="AF1753" s="284">
        <f t="shared" ref="AF1753:AQ1753" si="1557">+$R1753*(S1753/30)*$Q1753</f>
        <v>0</v>
      </c>
      <c r="AG1753" s="284">
        <f t="shared" si="1557"/>
        <v>0</v>
      </c>
      <c r="AH1753" s="284">
        <f t="shared" si="1557"/>
        <v>18000</v>
      </c>
      <c r="AI1753" s="284">
        <f t="shared" si="1557"/>
        <v>18000</v>
      </c>
      <c r="AJ1753" s="284">
        <f t="shared" si="1557"/>
        <v>0</v>
      </c>
      <c r="AK1753" s="284">
        <f t="shared" si="1557"/>
        <v>0</v>
      </c>
      <c r="AL1753" s="284">
        <f t="shared" si="1557"/>
        <v>0</v>
      </c>
      <c r="AM1753" s="284">
        <f t="shared" si="1557"/>
        <v>0</v>
      </c>
      <c r="AN1753" s="284">
        <f t="shared" si="1557"/>
        <v>0</v>
      </c>
      <c r="AO1753" s="284">
        <f t="shared" si="1557"/>
        <v>0</v>
      </c>
      <c r="AP1753" s="284">
        <f t="shared" si="1557"/>
        <v>0</v>
      </c>
      <c r="AQ1753" s="284">
        <f t="shared" si="1557"/>
        <v>0</v>
      </c>
      <c r="AR1753" s="2457"/>
      <c r="AS1753" s="973" t="s">
        <v>2578</v>
      </c>
      <c r="AU1753" s="373" t="s">
        <v>3535</v>
      </c>
      <c r="AV1753" s="373" t="s">
        <v>3536</v>
      </c>
      <c r="AW1753" s="375">
        <v>46058</v>
      </c>
      <c r="AX1753" s="373" t="s">
        <v>3537</v>
      </c>
      <c r="AY1753" s="375">
        <v>46078</v>
      </c>
      <c r="BA1753" s="973" t="s">
        <v>3538</v>
      </c>
      <c r="BB1753" s="614" t="s">
        <v>1021</v>
      </c>
      <c r="BF1753" s="1094"/>
      <c r="BH1753" s="376"/>
      <c r="BI1753" s="376"/>
      <c r="BJ1753" s="255"/>
      <c r="BK1753" s="376"/>
      <c r="BL1753" s="296"/>
      <c r="BM1753" s="296"/>
      <c r="BN1753" s="376"/>
      <c r="BO1753" s="957"/>
      <c r="BP1753" s="957"/>
      <c r="BQ1753" s="957"/>
      <c r="BR1753" s="957"/>
      <c r="BS1753" s="1932"/>
      <c r="BT1753" s="1932"/>
      <c r="BU1753" s="1932"/>
      <c r="BV1753" s="1582"/>
      <c r="BW1753" s="1582"/>
      <c r="BX1753" s="1933"/>
      <c r="BY1753" s="1094"/>
      <c r="BZ1753" s="1094"/>
      <c r="CU1753" s="1934"/>
      <c r="CW1753" s="1934"/>
      <c r="CY1753" s="1934"/>
      <c r="DD1753" s="1934"/>
      <c r="DF1753" s="1934"/>
      <c r="DH1753" s="1934"/>
      <c r="DL1753" s="953"/>
      <c r="DM1753" s="995"/>
      <c r="DN1753" s="953"/>
      <c r="DO1753" s="995"/>
      <c r="DP1753" s="953"/>
      <c r="DQ1753" s="995"/>
      <c r="DR1753" s="953"/>
      <c r="DS1753" s="953"/>
      <c r="DU1753" s="1935"/>
      <c r="DV1753" s="1936"/>
      <c r="DW1753" s="1936"/>
      <c r="DX1753" s="1936"/>
      <c r="DY1753" s="1936"/>
    </row>
    <row r="1754" spans="1:129" s="1093" customFormat="1" ht="45" hidden="1" x14ac:dyDescent="0.25">
      <c r="A1754" s="2372">
        <v>2026</v>
      </c>
      <c r="B1754" s="2372">
        <v>479</v>
      </c>
      <c r="C1754" s="2372" t="s">
        <v>58</v>
      </c>
      <c r="D1754" s="2372">
        <v>3000654</v>
      </c>
      <c r="E1754" s="2372">
        <v>5005023</v>
      </c>
      <c r="F1754" s="2372" t="s">
        <v>3011</v>
      </c>
      <c r="G1754" s="2372" t="s">
        <v>3012</v>
      </c>
      <c r="H1754" s="2372">
        <v>95</v>
      </c>
      <c r="I1754" s="2373" t="s">
        <v>992</v>
      </c>
      <c r="J1754" s="2374" t="s">
        <v>10</v>
      </c>
      <c r="K1754" s="2374" t="s">
        <v>60</v>
      </c>
      <c r="L1754" s="2372" t="str">
        <f t="shared" si="1556"/>
        <v>2.3</v>
      </c>
      <c r="M1754" s="2375" t="s">
        <v>62</v>
      </c>
      <c r="N1754" s="2370"/>
      <c r="O1754" s="2376" t="s">
        <v>4334</v>
      </c>
      <c r="P1754" s="2378" t="s">
        <v>65</v>
      </c>
      <c r="Q1754" s="2379">
        <v>1</v>
      </c>
      <c r="R1754" s="2378" t="s">
        <v>4335</v>
      </c>
      <c r="S1754" s="255"/>
      <c r="T1754" s="255"/>
      <c r="U1754" s="2369"/>
      <c r="V1754" s="2369"/>
      <c r="W1754" s="2378">
        <v>30</v>
      </c>
      <c r="X1754" s="395"/>
      <c r="Y1754" s="395"/>
      <c r="Z1754" s="345"/>
      <c r="AA1754" s="345"/>
      <c r="AB1754" s="345"/>
      <c r="AC1754" s="345"/>
      <c r="AD1754" s="345"/>
      <c r="AE1754" s="342" t="s">
        <v>3528</v>
      </c>
      <c r="AF1754" s="346"/>
      <c r="AG1754" s="346"/>
      <c r="AH1754" s="346"/>
      <c r="AI1754" s="346"/>
      <c r="AJ1754" s="346"/>
      <c r="AK1754" s="346"/>
      <c r="AL1754" s="346"/>
      <c r="AM1754" s="346"/>
      <c r="AN1754" s="346"/>
      <c r="AO1754" s="346"/>
      <c r="AP1754" s="346"/>
      <c r="AQ1754" s="346"/>
      <c r="AR1754" s="2458">
        <v>2500</v>
      </c>
      <c r="AS1754" s="955" t="s">
        <v>2578</v>
      </c>
      <c r="AT1754" s="955" t="s">
        <v>4018</v>
      </c>
      <c r="AU1754" s="255" t="s">
        <v>4336</v>
      </c>
      <c r="AV1754" s="255"/>
      <c r="AW1754" s="2371"/>
      <c r="AX1754" s="255" t="s">
        <v>4337</v>
      </c>
      <c r="AY1754" s="2371">
        <v>46141</v>
      </c>
      <c r="BA1754" s="255" t="s">
        <v>4338</v>
      </c>
      <c r="BB1754" s="1915" t="s">
        <v>995</v>
      </c>
      <c r="BC1754" s="1093" t="s">
        <v>4339</v>
      </c>
      <c r="BD1754" s="1093" t="s">
        <v>4340</v>
      </c>
      <c r="BE1754" s="1093" t="s">
        <v>4341</v>
      </c>
      <c r="BF1754" s="1094">
        <v>46142</v>
      </c>
      <c r="BH1754" s="376"/>
      <c r="BI1754" s="376"/>
      <c r="BJ1754" s="255"/>
      <c r="BK1754" s="376"/>
      <c r="BL1754" s="296"/>
      <c r="BM1754" s="2497">
        <v>6058</v>
      </c>
      <c r="BN1754" s="376"/>
      <c r="BO1754" s="2498"/>
      <c r="BP1754" s="957"/>
      <c r="BQ1754" s="957"/>
      <c r="BR1754" s="2626" t="s">
        <v>4342</v>
      </c>
      <c r="BS1754" s="2460" t="s">
        <v>2585</v>
      </c>
      <c r="BT1754" s="2461" t="s">
        <v>1582</v>
      </c>
      <c r="BU1754" s="2461" t="s">
        <v>2586</v>
      </c>
      <c r="BV1754" s="2468">
        <v>9777744</v>
      </c>
      <c r="BW1754" s="2469">
        <v>10097777441</v>
      </c>
      <c r="BX1754" s="2476" t="s">
        <v>4343</v>
      </c>
      <c r="BY1754" s="2472">
        <v>46143</v>
      </c>
      <c r="BZ1754" s="2473">
        <v>46173</v>
      </c>
      <c r="CU1754" s="1934"/>
      <c r="CW1754" s="1934"/>
      <c r="CY1754" s="1934"/>
      <c r="DD1754" s="1934"/>
      <c r="DF1754" s="1934"/>
      <c r="DH1754" s="1934"/>
      <c r="DL1754" s="953">
        <v>30</v>
      </c>
      <c r="DM1754" s="995" t="str">
        <f t="shared" ref="DM1754:DM1767" si="1558">R1755</f>
        <v xml:space="preserve">              2,500.00</v>
      </c>
      <c r="DN1754" s="953">
        <v>30</v>
      </c>
      <c r="DO1754" s="995">
        <v>2500</v>
      </c>
      <c r="DP1754" s="953">
        <v>30</v>
      </c>
      <c r="DQ1754" s="995">
        <v>2500</v>
      </c>
      <c r="DR1754" s="953"/>
      <c r="DS1754" s="953"/>
      <c r="DU1754" s="909">
        <f t="shared" ref="DU1754:DU1785" si="1559">AR1754</f>
        <v>2500</v>
      </c>
      <c r="DV1754" s="1936">
        <f t="shared" ref="DV1754:DV1766" si="1560">DO1754+DF1754</f>
        <v>2500</v>
      </c>
      <c r="DW1754" s="1936">
        <f t="shared" ref="DW1754:DW1766" si="1561">DQ1754+DH1754</f>
        <v>2500</v>
      </c>
      <c r="DX1754" s="633">
        <f t="shared" ref="DX1754:DX1785" si="1562">DU1754-DV1754</f>
        <v>0</v>
      </c>
      <c r="DY1754" s="633">
        <f t="shared" ref="DY1754:DY1766" si="1563">DU1754-DW1754</f>
        <v>0</v>
      </c>
    </row>
    <row r="1755" spans="1:129" s="1093" customFormat="1" ht="45" hidden="1" x14ac:dyDescent="0.25">
      <c r="A1755" s="2372">
        <v>2026</v>
      </c>
      <c r="B1755" s="2372">
        <v>479</v>
      </c>
      <c r="C1755" s="2372" t="s">
        <v>58</v>
      </c>
      <c r="D1755" s="2372">
        <v>3000654</v>
      </c>
      <c r="E1755" s="2372">
        <v>5005023</v>
      </c>
      <c r="F1755" s="2372" t="s">
        <v>3011</v>
      </c>
      <c r="G1755" s="2372" t="s">
        <v>3012</v>
      </c>
      <c r="H1755" s="2372">
        <v>95</v>
      </c>
      <c r="I1755" s="2373" t="s">
        <v>992</v>
      </c>
      <c r="J1755" s="2374" t="s">
        <v>10</v>
      </c>
      <c r="K1755" s="2374" t="s">
        <v>60</v>
      </c>
      <c r="L1755" s="2372" t="str">
        <f t="shared" si="1556"/>
        <v>2.3</v>
      </c>
      <c r="M1755" s="2375" t="s">
        <v>62</v>
      </c>
      <c r="N1755" s="2370"/>
      <c r="O1755" s="2376" t="s">
        <v>4334</v>
      </c>
      <c r="P1755" s="2378" t="s">
        <v>65</v>
      </c>
      <c r="Q1755" s="2379">
        <v>1</v>
      </c>
      <c r="R1755" s="2378" t="s">
        <v>4335</v>
      </c>
      <c r="S1755" s="255"/>
      <c r="T1755" s="255"/>
      <c r="U1755" s="2369"/>
      <c r="V1755" s="2369"/>
      <c r="W1755" s="2378">
        <v>30</v>
      </c>
      <c r="X1755" s="395"/>
      <c r="Y1755" s="395"/>
      <c r="Z1755" s="345"/>
      <c r="AA1755" s="345"/>
      <c r="AB1755" s="345"/>
      <c r="AC1755" s="345"/>
      <c r="AD1755" s="345"/>
      <c r="AE1755" s="342" t="s">
        <v>3528</v>
      </c>
      <c r="AF1755" s="346"/>
      <c r="AG1755" s="346"/>
      <c r="AH1755" s="346"/>
      <c r="AI1755" s="346"/>
      <c r="AJ1755" s="346"/>
      <c r="AK1755" s="346"/>
      <c r="AL1755" s="346"/>
      <c r="AM1755" s="346"/>
      <c r="AN1755" s="346"/>
      <c r="AO1755" s="346"/>
      <c r="AP1755" s="346"/>
      <c r="AQ1755" s="346"/>
      <c r="AR1755" s="2458">
        <v>2500</v>
      </c>
      <c r="AS1755" s="955" t="s">
        <v>2578</v>
      </c>
      <c r="AT1755" s="955" t="s">
        <v>4018</v>
      </c>
      <c r="AU1755" s="255" t="s">
        <v>4336</v>
      </c>
      <c r="AV1755" s="255"/>
      <c r="AW1755" s="2371"/>
      <c r="AX1755" s="255" t="s">
        <v>4337</v>
      </c>
      <c r="AY1755" s="2371">
        <v>46141</v>
      </c>
      <c r="BA1755" s="255" t="s">
        <v>4338</v>
      </c>
      <c r="BB1755" s="1915" t="s">
        <v>995</v>
      </c>
      <c r="BC1755" s="1093" t="s">
        <v>4339</v>
      </c>
      <c r="BD1755" s="1093" t="s">
        <v>4340</v>
      </c>
      <c r="BE1755" s="1093" t="s">
        <v>4341</v>
      </c>
      <c r="BF1755" s="1094">
        <v>46142</v>
      </c>
      <c r="BH1755" s="376"/>
      <c r="BI1755" s="376"/>
      <c r="BJ1755" s="255"/>
      <c r="BK1755" s="376"/>
      <c r="BL1755" s="296"/>
      <c r="BM1755" s="2497">
        <v>6059</v>
      </c>
      <c r="BN1755" s="376"/>
      <c r="BO1755" s="2498"/>
      <c r="BP1755" s="957"/>
      <c r="BQ1755" s="957"/>
      <c r="BR1755" s="2626" t="s">
        <v>4342</v>
      </c>
      <c r="BS1755" s="2462" t="s">
        <v>2599</v>
      </c>
      <c r="BT1755" s="2463" t="s">
        <v>2599</v>
      </c>
      <c r="BU1755" s="2463" t="s">
        <v>2600</v>
      </c>
      <c r="BV1755" s="2470">
        <v>43850082</v>
      </c>
      <c r="BW1755" s="2471">
        <v>10438500826</v>
      </c>
      <c r="BX1755" s="2476" t="s">
        <v>4343</v>
      </c>
      <c r="BY1755" s="2474">
        <v>46143</v>
      </c>
      <c r="BZ1755" s="2475">
        <v>46173</v>
      </c>
      <c r="CU1755" s="1934"/>
      <c r="CW1755" s="1934"/>
      <c r="CY1755" s="1934"/>
      <c r="DD1755" s="1934"/>
      <c r="DF1755" s="1934"/>
      <c r="DH1755" s="1934"/>
      <c r="DL1755" s="953">
        <v>30</v>
      </c>
      <c r="DM1755" s="995" t="str">
        <f t="shared" si="1558"/>
        <v xml:space="preserve">              2,500.00</v>
      </c>
      <c r="DN1755" s="953">
        <v>30</v>
      </c>
      <c r="DO1755" s="995">
        <v>2500</v>
      </c>
      <c r="DP1755" s="953">
        <v>30</v>
      </c>
      <c r="DQ1755" s="995">
        <v>2500</v>
      </c>
      <c r="DR1755" s="953"/>
      <c r="DS1755" s="953"/>
      <c r="DU1755" s="909">
        <f t="shared" si="1559"/>
        <v>2500</v>
      </c>
      <c r="DV1755" s="1936">
        <f t="shared" si="1560"/>
        <v>2500</v>
      </c>
      <c r="DW1755" s="1936">
        <f t="shared" si="1561"/>
        <v>2500</v>
      </c>
      <c r="DX1755" s="633">
        <f t="shared" si="1562"/>
        <v>0</v>
      </c>
      <c r="DY1755" s="633">
        <f t="shared" si="1563"/>
        <v>0</v>
      </c>
    </row>
    <row r="1756" spans="1:129" s="1093" customFormat="1" ht="45" hidden="1" x14ac:dyDescent="0.25">
      <c r="A1756" s="2372">
        <v>2026</v>
      </c>
      <c r="B1756" s="2372">
        <v>479</v>
      </c>
      <c r="C1756" s="2372" t="s">
        <v>58</v>
      </c>
      <c r="D1756" s="2372">
        <v>3000654</v>
      </c>
      <c r="E1756" s="2372">
        <v>5005023</v>
      </c>
      <c r="F1756" s="2372" t="s">
        <v>3011</v>
      </c>
      <c r="G1756" s="2372" t="s">
        <v>3012</v>
      </c>
      <c r="H1756" s="2372">
        <v>95</v>
      </c>
      <c r="I1756" s="2373" t="s">
        <v>992</v>
      </c>
      <c r="J1756" s="2374" t="s">
        <v>10</v>
      </c>
      <c r="K1756" s="2374" t="s">
        <v>60</v>
      </c>
      <c r="L1756" s="2372" t="str">
        <f t="shared" si="1556"/>
        <v>2.3</v>
      </c>
      <c r="M1756" s="2375" t="s">
        <v>62</v>
      </c>
      <c r="N1756" s="2370"/>
      <c r="O1756" s="2376" t="s">
        <v>4334</v>
      </c>
      <c r="P1756" s="2378" t="s">
        <v>65</v>
      </c>
      <c r="Q1756" s="2379">
        <v>1</v>
      </c>
      <c r="R1756" s="2378" t="s">
        <v>4335</v>
      </c>
      <c r="S1756" s="255"/>
      <c r="T1756" s="255"/>
      <c r="U1756" s="2369"/>
      <c r="V1756" s="2369"/>
      <c r="W1756" s="2378">
        <v>30</v>
      </c>
      <c r="X1756" s="395"/>
      <c r="Y1756" s="395"/>
      <c r="Z1756" s="345"/>
      <c r="AA1756" s="345"/>
      <c r="AB1756" s="345"/>
      <c r="AC1756" s="345"/>
      <c r="AD1756" s="345"/>
      <c r="AE1756" s="342" t="s">
        <v>3528</v>
      </c>
      <c r="AF1756" s="346"/>
      <c r="AG1756" s="346"/>
      <c r="AH1756" s="346"/>
      <c r="AI1756" s="346"/>
      <c r="AJ1756" s="346"/>
      <c r="AK1756" s="346"/>
      <c r="AL1756" s="346"/>
      <c r="AM1756" s="346"/>
      <c r="AN1756" s="346"/>
      <c r="AO1756" s="346"/>
      <c r="AP1756" s="346"/>
      <c r="AQ1756" s="346"/>
      <c r="AR1756" s="2458">
        <v>2500</v>
      </c>
      <c r="AS1756" s="955" t="s">
        <v>2578</v>
      </c>
      <c r="AT1756" s="955" t="s">
        <v>4018</v>
      </c>
      <c r="AU1756" s="255" t="s">
        <v>4336</v>
      </c>
      <c r="AV1756" s="255"/>
      <c r="AW1756" s="2371"/>
      <c r="AX1756" s="255" t="s">
        <v>4337</v>
      </c>
      <c r="AY1756" s="2371">
        <v>46141</v>
      </c>
      <c r="BA1756" s="255" t="s">
        <v>4338</v>
      </c>
      <c r="BB1756" s="1915" t="s">
        <v>995</v>
      </c>
      <c r="BC1756" s="1093" t="s">
        <v>4339</v>
      </c>
      <c r="BD1756" s="1093" t="s">
        <v>4340</v>
      </c>
      <c r="BE1756" s="1093" t="s">
        <v>4341</v>
      </c>
      <c r="BF1756" s="1094">
        <v>46142</v>
      </c>
      <c r="BH1756" s="376"/>
      <c r="BI1756" s="376"/>
      <c r="BJ1756" s="255"/>
      <c r="BK1756" s="376"/>
      <c r="BL1756" s="296"/>
      <c r="BM1756" s="2497">
        <v>6060</v>
      </c>
      <c r="BN1756" s="376"/>
      <c r="BO1756" s="2498"/>
      <c r="BP1756" s="957"/>
      <c r="BQ1756" s="957"/>
      <c r="BR1756" s="2626" t="s">
        <v>4342</v>
      </c>
      <c r="BS1756" s="2464" t="s">
        <v>1409</v>
      </c>
      <c r="BT1756" s="2465" t="s">
        <v>2604</v>
      </c>
      <c r="BU1756" s="2465" t="s">
        <v>2605</v>
      </c>
      <c r="BV1756" s="2466">
        <v>73232173</v>
      </c>
      <c r="BW1756" s="2467">
        <v>10732321735</v>
      </c>
      <c r="BX1756" s="2476" t="s">
        <v>4343</v>
      </c>
      <c r="BY1756" s="2474">
        <v>46143</v>
      </c>
      <c r="BZ1756" s="2475">
        <v>46173</v>
      </c>
      <c r="CU1756" s="1934"/>
      <c r="CW1756" s="1934"/>
      <c r="CY1756" s="1934"/>
      <c r="DD1756" s="1934"/>
      <c r="DF1756" s="1934"/>
      <c r="DH1756" s="1934"/>
      <c r="DL1756" s="953">
        <v>30</v>
      </c>
      <c r="DM1756" s="995" t="str">
        <f t="shared" si="1558"/>
        <v xml:space="preserve">              2,500.00</v>
      </c>
      <c r="DN1756" s="953">
        <v>30</v>
      </c>
      <c r="DO1756" s="995">
        <v>2500</v>
      </c>
      <c r="DP1756" s="953">
        <v>30</v>
      </c>
      <c r="DQ1756" s="995">
        <v>2500</v>
      </c>
      <c r="DR1756" s="953"/>
      <c r="DS1756" s="953"/>
      <c r="DU1756" s="909">
        <f t="shared" si="1559"/>
        <v>2500</v>
      </c>
      <c r="DV1756" s="1936">
        <f t="shared" si="1560"/>
        <v>2500</v>
      </c>
      <c r="DW1756" s="1936">
        <f t="shared" si="1561"/>
        <v>2500</v>
      </c>
      <c r="DX1756" s="633">
        <f t="shared" si="1562"/>
        <v>0</v>
      </c>
      <c r="DY1756" s="633">
        <f t="shared" si="1563"/>
        <v>0</v>
      </c>
    </row>
    <row r="1757" spans="1:129" s="1093" customFormat="1" ht="45" hidden="1" x14ac:dyDescent="0.25">
      <c r="A1757" s="2372">
        <v>2026</v>
      </c>
      <c r="B1757" s="2372">
        <v>479</v>
      </c>
      <c r="C1757" s="2372" t="s">
        <v>58</v>
      </c>
      <c r="D1757" s="2372">
        <v>3000654</v>
      </c>
      <c r="E1757" s="2372">
        <v>5005023</v>
      </c>
      <c r="F1757" s="2372" t="s">
        <v>3011</v>
      </c>
      <c r="G1757" s="2372" t="s">
        <v>3012</v>
      </c>
      <c r="H1757" s="2372">
        <v>95</v>
      </c>
      <c r="I1757" s="2373" t="s">
        <v>992</v>
      </c>
      <c r="J1757" s="2374" t="s">
        <v>10</v>
      </c>
      <c r="K1757" s="2374" t="s">
        <v>60</v>
      </c>
      <c r="L1757" s="2372" t="str">
        <f t="shared" si="1556"/>
        <v>2.3</v>
      </c>
      <c r="M1757" s="2375" t="s">
        <v>62</v>
      </c>
      <c r="N1757" s="2370"/>
      <c r="O1757" s="2376" t="s">
        <v>4334</v>
      </c>
      <c r="P1757" s="2378" t="s">
        <v>65</v>
      </c>
      <c r="Q1757" s="2379">
        <v>1</v>
      </c>
      <c r="R1757" s="2378" t="s">
        <v>4335</v>
      </c>
      <c r="S1757" s="255"/>
      <c r="T1757" s="255"/>
      <c r="U1757" s="2369"/>
      <c r="V1757" s="2369"/>
      <c r="W1757" s="2378">
        <v>30</v>
      </c>
      <c r="X1757" s="395"/>
      <c r="Y1757" s="395"/>
      <c r="Z1757" s="345"/>
      <c r="AA1757" s="345"/>
      <c r="AB1757" s="345"/>
      <c r="AC1757" s="345"/>
      <c r="AD1757" s="345"/>
      <c r="AE1757" s="342" t="s">
        <v>3528</v>
      </c>
      <c r="AF1757" s="346"/>
      <c r="AG1757" s="346"/>
      <c r="AH1757" s="346"/>
      <c r="AI1757" s="346"/>
      <c r="AJ1757" s="346"/>
      <c r="AK1757" s="346"/>
      <c r="AL1757" s="346"/>
      <c r="AM1757" s="346"/>
      <c r="AN1757" s="346"/>
      <c r="AO1757" s="346"/>
      <c r="AP1757" s="346"/>
      <c r="AQ1757" s="346"/>
      <c r="AR1757" s="2458">
        <v>2500</v>
      </c>
      <c r="AS1757" s="955" t="s">
        <v>2578</v>
      </c>
      <c r="AT1757" s="955" t="s">
        <v>4018</v>
      </c>
      <c r="AU1757" s="255" t="s">
        <v>4336</v>
      </c>
      <c r="AV1757" s="255"/>
      <c r="AW1757" s="2371"/>
      <c r="AX1757" s="255" t="s">
        <v>4337</v>
      </c>
      <c r="AY1757" s="2371">
        <v>46141</v>
      </c>
      <c r="BA1757" s="255" t="s">
        <v>4338</v>
      </c>
      <c r="BB1757" s="1915" t="s">
        <v>995</v>
      </c>
      <c r="BC1757" s="1093" t="s">
        <v>4339</v>
      </c>
      <c r="BD1757" s="1093" t="s">
        <v>4340</v>
      </c>
      <c r="BE1757" s="1093" t="s">
        <v>4341</v>
      </c>
      <c r="BF1757" s="1094">
        <v>46142</v>
      </c>
      <c r="BH1757" s="376"/>
      <c r="BI1757" s="376"/>
      <c r="BJ1757" s="255"/>
      <c r="BK1757" s="376"/>
      <c r="BL1757" s="296"/>
      <c r="BM1757" s="2497">
        <v>6062</v>
      </c>
      <c r="BN1757" s="376"/>
      <c r="BO1757" s="2498"/>
      <c r="BP1757" s="957"/>
      <c r="BQ1757" s="957"/>
      <c r="BR1757" s="2626" t="s">
        <v>4342</v>
      </c>
      <c r="BS1757" s="2462" t="s">
        <v>1582</v>
      </c>
      <c r="BT1757" s="2463" t="s">
        <v>2611</v>
      </c>
      <c r="BU1757" s="2463" t="s">
        <v>2612</v>
      </c>
      <c r="BV1757" s="2462">
        <v>74715982</v>
      </c>
      <c r="BW1757" s="2463">
        <v>10747159829</v>
      </c>
      <c r="BX1757" s="2476" t="s">
        <v>4343</v>
      </c>
      <c r="BY1757" s="2472">
        <v>46143</v>
      </c>
      <c r="BZ1757" s="2473">
        <v>46173</v>
      </c>
      <c r="CU1757" s="1934"/>
      <c r="CW1757" s="1934"/>
      <c r="CY1757" s="1934"/>
      <c r="DD1757" s="1934"/>
      <c r="DF1757" s="1934"/>
      <c r="DH1757" s="1934"/>
      <c r="DL1757" s="953">
        <v>30</v>
      </c>
      <c r="DM1757" s="995" t="str">
        <f t="shared" si="1558"/>
        <v xml:space="preserve">              2,500.00</v>
      </c>
      <c r="DN1757" s="953">
        <v>30</v>
      </c>
      <c r="DO1757" s="995">
        <v>2500</v>
      </c>
      <c r="DP1757" s="953">
        <v>30</v>
      </c>
      <c r="DQ1757" s="995">
        <v>2500</v>
      </c>
      <c r="DR1757" s="953"/>
      <c r="DS1757" s="953"/>
      <c r="DU1757" s="909">
        <f t="shared" si="1559"/>
        <v>2500</v>
      </c>
      <c r="DV1757" s="1936">
        <f t="shared" si="1560"/>
        <v>2500</v>
      </c>
      <c r="DW1757" s="1936">
        <f t="shared" si="1561"/>
        <v>2500</v>
      </c>
      <c r="DX1757" s="633">
        <f t="shared" si="1562"/>
        <v>0</v>
      </c>
      <c r="DY1757" s="633">
        <f t="shared" si="1563"/>
        <v>0</v>
      </c>
    </row>
    <row r="1758" spans="1:129" s="1093" customFormat="1" ht="45" hidden="1" x14ac:dyDescent="0.25">
      <c r="A1758" s="2372">
        <v>2026</v>
      </c>
      <c r="B1758" s="2372">
        <v>479</v>
      </c>
      <c r="C1758" s="2372" t="s">
        <v>58</v>
      </c>
      <c r="D1758" s="2372">
        <v>3000654</v>
      </c>
      <c r="E1758" s="2372">
        <v>5005023</v>
      </c>
      <c r="F1758" s="2372" t="s">
        <v>3011</v>
      </c>
      <c r="G1758" s="2372" t="s">
        <v>3012</v>
      </c>
      <c r="H1758" s="2372">
        <v>95</v>
      </c>
      <c r="I1758" s="2373" t="s">
        <v>992</v>
      </c>
      <c r="J1758" s="2374" t="s">
        <v>10</v>
      </c>
      <c r="K1758" s="2374" t="s">
        <v>60</v>
      </c>
      <c r="L1758" s="2372" t="str">
        <f t="shared" si="1556"/>
        <v>2.3</v>
      </c>
      <c r="M1758" s="2375" t="s">
        <v>62</v>
      </c>
      <c r="N1758" s="2370"/>
      <c r="O1758" s="2376" t="s">
        <v>4334</v>
      </c>
      <c r="P1758" s="2378" t="s">
        <v>65</v>
      </c>
      <c r="Q1758" s="2379">
        <v>1</v>
      </c>
      <c r="R1758" s="2378" t="s">
        <v>4335</v>
      </c>
      <c r="S1758" s="255"/>
      <c r="T1758" s="255"/>
      <c r="U1758" s="2369"/>
      <c r="V1758" s="2369"/>
      <c r="W1758" s="2378">
        <v>30</v>
      </c>
      <c r="X1758" s="395"/>
      <c r="Y1758" s="395"/>
      <c r="Z1758" s="345"/>
      <c r="AA1758" s="345"/>
      <c r="AB1758" s="345"/>
      <c r="AC1758" s="345"/>
      <c r="AD1758" s="345"/>
      <c r="AE1758" s="342" t="s">
        <v>3528</v>
      </c>
      <c r="AF1758" s="346"/>
      <c r="AG1758" s="346"/>
      <c r="AH1758" s="346"/>
      <c r="AI1758" s="346"/>
      <c r="AJ1758" s="346"/>
      <c r="AK1758" s="346"/>
      <c r="AL1758" s="346"/>
      <c r="AM1758" s="346"/>
      <c r="AN1758" s="346"/>
      <c r="AO1758" s="346"/>
      <c r="AP1758" s="346"/>
      <c r="AQ1758" s="346"/>
      <c r="AR1758" s="2458">
        <v>2500</v>
      </c>
      <c r="AS1758" s="955" t="s">
        <v>2578</v>
      </c>
      <c r="AT1758" s="955" t="s">
        <v>4018</v>
      </c>
      <c r="AU1758" s="255" t="s">
        <v>4336</v>
      </c>
      <c r="AV1758" s="255"/>
      <c r="AW1758" s="2371"/>
      <c r="AX1758" s="255" t="s">
        <v>4337</v>
      </c>
      <c r="AY1758" s="2371">
        <v>46141</v>
      </c>
      <c r="BA1758" s="255" t="s">
        <v>4338</v>
      </c>
      <c r="BB1758" s="1915" t="s">
        <v>995</v>
      </c>
      <c r="BC1758" s="1093" t="s">
        <v>4339</v>
      </c>
      <c r="BD1758" s="1093" t="s">
        <v>4340</v>
      </c>
      <c r="BE1758" s="1093" t="s">
        <v>4341</v>
      </c>
      <c r="BF1758" s="1094">
        <v>46142</v>
      </c>
      <c r="BH1758" s="376"/>
      <c r="BI1758" s="376"/>
      <c r="BJ1758" s="255"/>
      <c r="BK1758" s="376"/>
      <c r="BL1758" s="296"/>
      <c r="BM1758" s="2497">
        <v>6063</v>
      </c>
      <c r="BN1758" s="376"/>
      <c r="BO1758" s="2498"/>
      <c r="BP1758" s="957"/>
      <c r="BQ1758" s="957"/>
      <c r="BR1758" s="2626" t="s">
        <v>4342</v>
      </c>
      <c r="BS1758" s="2464" t="s">
        <v>1284</v>
      </c>
      <c r="BT1758" s="2465" t="s">
        <v>2614</v>
      </c>
      <c r="BU1758" s="2465" t="s">
        <v>2615</v>
      </c>
      <c r="BV1758" s="2466">
        <v>46954988</v>
      </c>
      <c r="BW1758" s="2467">
        <v>10469549882</v>
      </c>
      <c r="BX1758" s="2476" t="s">
        <v>4343</v>
      </c>
      <c r="BY1758" s="2474">
        <v>46143</v>
      </c>
      <c r="BZ1758" s="2475">
        <v>46173</v>
      </c>
      <c r="CU1758" s="1934"/>
      <c r="CW1758" s="1934"/>
      <c r="CY1758" s="1934"/>
      <c r="DD1758" s="1934"/>
      <c r="DF1758" s="1934"/>
      <c r="DH1758" s="1934"/>
      <c r="DL1758" s="953">
        <v>30</v>
      </c>
      <c r="DM1758" s="995" t="str">
        <f t="shared" si="1558"/>
        <v xml:space="preserve">              2,500.00</v>
      </c>
      <c r="DN1758" s="953">
        <v>30</v>
      </c>
      <c r="DO1758" s="995">
        <v>2500</v>
      </c>
      <c r="DP1758" s="953">
        <v>30</v>
      </c>
      <c r="DQ1758" s="995">
        <v>2500</v>
      </c>
      <c r="DR1758" s="953"/>
      <c r="DS1758" s="953"/>
      <c r="DU1758" s="909">
        <f t="shared" si="1559"/>
        <v>2500</v>
      </c>
      <c r="DV1758" s="1936">
        <f t="shared" si="1560"/>
        <v>2500</v>
      </c>
      <c r="DW1758" s="1936">
        <f t="shared" si="1561"/>
        <v>2500</v>
      </c>
      <c r="DX1758" s="633">
        <f t="shared" si="1562"/>
        <v>0</v>
      </c>
      <c r="DY1758" s="633">
        <f t="shared" si="1563"/>
        <v>0</v>
      </c>
    </row>
    <row r="1759" spans="1:129" s="1093" customFormat="1" ht="45" hidden="1" x14ac:dyDescent="0.25">
      <c r="A1759" s="2372">
        <v>2026</v>
      </c>
      <c r="B1759" s="2372">
        <v>479</v>
      </c>
      <c r="C1759" s="2372" t="s">
        <v>58</v>
      </c>
      <c r="D1759" s="2372">
        <v>3000654</v>
      </c>
      <c r="E1759" s="2372">
        <v>5005023</v>
      </c>
      <c r="F1759" s="2372" t="s">
        <v>3011</v>
      </c>
      <c r="G1759" s="2372" t="s">
        <v>3012</v>
      </c>
      <c r="H1759" s="2372">
        <v>95</v>
      </c>
      <c r="I1759" s="2373" t="s">
        <v>992</v>
      </c>
      <c r="J1759" s="2374" t="s">
        <v>10</v>
      </c>
      <c r="K1759" s="2374" t="s">
        <v>60</v>
      </c>
      <c r="L1759" s="2372" t="str">
        <f t="shared" si="1556"/>
        <v>2.3</v>
      </c>
      <c r="M1759" s="2375" t="s">
        <v>62</v>
      </c>
      <c r="N1759" s="2370"/>
      <c r="O1759" s="2376" t="s">
        <v>4334</v>
      </c>
      <c r="P1759" s="2378" t="s">
        <v>65</v>
      </c>
      <c r="Q1759" s="2379">
        <v>1</v>
      </c>
      <c r="R1759" s="2378" t="s">
        <v>4335</v>
      </c>
      <c r="S1759" s="255"/>
      <c r="T1759" s="255"/>
      <c r="U1759" s="2369"/>
      <c r="V1759" s="2369"/>
      <c r="W1759" s="2378">
        <v>30</v>
      </c>
      <c r="X1759" s="395"/>
      <c r="Y1759" s="395"/>
      <c r="Z1759" s="345"/>
      <c r="AA1759" s="345"/>
      <c r="AB1759" s="345"/>
      <c r="AC1759" s="345"/>
      <c r="AD1759" s="345"/>
      <c r="AE1759" s="342" t="s">
        <v>3528</v>
      </c>
      <c r="AF1759" s="346"/>
      <c r="AG1759" s="346"/>
      <c r="AH1759" s="346"/>
      <c r="AI1759" s="346"/>
      <c r="AJ1759" s="346"/>
      <c r="AK1759" s="346"/>
      <c r="AL1759" s="346"/>
      <c r="AM1759" s="346"/>
      <c r="AN1759" s="346"/>
      <c r="AO1759" s="346"/>
      <c r="AP1759" s="346"/>
      <c r="AQ1759" s="346"/>
      <c r="AR1759" s="2458">
        <v>2500</v>
      </c>
      <c r="AS1759" s="955" t="s">
        <v>2578</v>
      </c>
      <c r="AT1759" s="955" t="s">
        <v>4018</v>
      </c>
      <c r="AU1759" s="255" t="s">
        <v>4336</v>
      </c>
      <c r="AV1759" s="255"/>
      <c r="AW1759" s="2371"/>
      <c r="AX1759" s="255" t="s">
        <v>4337</v>
      </c>
      <c r="AY1759" s="2371">
        <v>46141</v>
      </c>
      <c r="BA1759" s="255" t="s">
        <v>4338</v>
      </c>
      <c r="BB1759" s="1915" t="s">
        <v>995</v>
      </c>
      <c r="BC1759" s="1093" t="s">
        <v>4339</v>
      </c>
      <c r="BD1759" s="1093" t="s">
        <v>4340</v>
      </c>
      <c r="BE1759" s="1093" t="s">
        <v>4341</v>
      </c>
      <c r="BF1759" s="1094">
        <v>46142</v>
      </c>
      <c r="BH1759" s="376"/>
      <c r="BI1759" s="376"/>
      <c r="BJ1759" s="255"/>
      <c r="BK1759" s="376"/>
      <c r="BL1759" s="296"/>
      <c r="BM1759" s="2497">
        <v>6064</v>
      </c>
      <c r="BN1759" s="376"/>
      <c r="BO1759" s="2498"/>
      <c r="BP1759" s="957"/>
      <c r="BQ1759" s="957"/>
      <c r="BR1759" s="2626" t="s">
        <v>4342</v>
      </c>
      <c r="BS1759" s="2464" t="s">
        <v>2619</v>
      </c>
      <c r="BT1759" s="2465" t="s">
        <v>2620</v>
      </c>
      <c r="BU1759" s="2465" t="s">
        <v>2621</v>
      </c>
      <c r="BV1759" s="2464">
        <v>77505551</v>
      </c>
      <c r="BW1759" s="2465">
        <v>10775055516</v>
      </c>
      <c r="BX1759" s="2476" t="s">
        <v>4343</v>
      </c>
      <c r="BY1759" s="2474">
        <v>46143</v>
      </c>
      <c r="BZ1759" s="2475">
        <v>46173</v>
      </c>
      <c r="CU1759" s="1934"/>
      <c r="CW1759" s="1934"/>
      <c r="CY1759" s="1934"/>
      <c r="DD1759" s="1934"/>
      <c r="DF1759" s="1934"/>
      <c r="DH1759" s="1934"/>
      <c r="DL1759" s="953">
        <v>30</v>
      </c>
      <c r="DM1759" s="995" t="str">
        <f t="shared" si="1558"/>
        <v xml:space="preserve">              2,500.00</v>
      </c>
      <c r="DN1759" s="953">
        <v>30</v>
      </c>
      <c r="DO1759" s="995">
        <v>2500</v>
      </c>
      <c r="DP1759" s="953">
        <v>30</v>
      </c>
      <c r="DQ1759" s="995">
        <v>2500</v>
      </c>
      <c r="DR1759" s="953"/>
      <c r="DS1759" s="953"/>
      <c r="DU1759" s="909">
        <f t="shared" si="1559"/>
        <v>2500</v>
      </c>
      <c r="DV1759" s="1936">
        <f t="shared" si="1560"/>
        <v>2500</v>
      </c>
      <c r="DW1759" s="1936">
        <f t="shared" si="1561"/>
        <v>2500</v>
      </c>
      <c r="DX1759" s="633">
        <f t="shared" si="1562"/>
        <v>0</v>
      </c>
      <c r="DY1759" s="633">
        <f t="shared" si="1563"/>
        <v>0</v>
      </c>
    </row>
    <row r="1760" spans="1:129" s="1093" customFormat="1" ht="45" hidden="1" x14ac:dyDescent="0.25">
      <c r="A1760" s="2372">
        <v>2026</v>
      </c>
      <c r="B1760" s="2372">
        <v>479</v>
      </c>
      <c r="C1760" s="2372" t="s">
        <v>58</v>
      </c>
      <c r="D1760" s="2372">
        <v>3000654</v>
      </c>
      <c r="E1760" s="2372">
        <v>5005023</v>
      </c>
      <c r="F1760" s="2372" t="s">
        <v>3011</v>
      </c>
      <c r="G1760" s="2372" t="s">
        <v>3012</v>
      </c>
      <c r="H1760" s="2372">
        <v>95</v>
      </c>
      <c r="I1760" s="2373" t="s">
        <v>992</v>
      </c>
      <c r="J1760" s="2374" t="s">
        <v>10</v>
      </c>
      <c r="K1760" s="2374" t="s">
        <v>60</v>
      </c>
      <c r="L1760" s="2372" t="str">
        <f t="shared" si="1556"/>
        <v>2.3</v>
      </c>
      <c r="M1760" s="2375" t="s">
        <v>62</v>
      </c>
      <c r="N1760" s="2370"/>
      <c r="O1760" s="2376" t="s">
        <v>4334</v>
      </c>
      <c r="P1760" s="2378" t="s">
        <v>65</v>
      </c>
      <c r="Q1760" s="2379">
        <v>1</v>
      </c>
      <c r="R1760" s="2378" t="s">
        <v>4335</v>
      </c>
      <c r="S1760" s="255"/>
      <c r="T1760" s="255"/>
      <c r="U1760" s="2369"/>
      <c r="V1760" s="2369"/>
      <c r="W1760" s="2378">
        <v>30</v>
      </c>
      <c r="X1760" s="395"/>
      <c r="Y1760" s="395"/>
      <c r="Z1760" s="345"/>
      <c r="AA1760" s="345"/>
      <c r="AB1760" s="345"/>
      <c r="AC1760" s="345"/>
      <c r="AD1760" s="345"/>
      <c r="AE1760" s="342" t="s">
        <v>3528</v>
      </c>
      <c r="AF1760" s="346"/>
      <c r="AG1760" s="346"/>
      <c r="AH1760" s="346"/>
      <c r="AI1760" s="346"/>
      <c r="AJ1760" s="346"/>
      <c r="AK1760" s="346"/>
      <c r="AL1760" s="346"/>
      <c r="AM1760" s="346"/>
      <c r="AN1760" s="346"/>
      <c r="AO1760" s="346"/>
      <c r="AP1760" s="346"/>
      <c r="AQ1760" s="346"/>
      <c r="AR1760" s="2458">
        <v>2500</v>
      </c>
      <c r="AS1760" s="955" t="s">
        <v>2578</v>
      </c>
      <c r="AT1760" s="955" t="s">
        <v>4018</v>
      </c>
      <c r="AU1760" s="255" t="s">
        <v>4336</v>
      </c>
      <c r="AV1760" s="255"/>
      <c r="AW1760" s="2371"/>
      <c r="AX1760" s="255" t="s">
        <v>4337</v>
      </c>
      <c r="AY1760" s="2371">
        <v>46141</v>
      </c>
      <c r="BA1760" s="255" t="s">
        <v>4338</v>
      </c>
      <c r="BB1760" s="1915" t="s">
        <v>995</v>
      </c>
      <c r="BC1760" s="1093" t="s">
        <v>4339</v>
      </c>
      <c r="BD1760" s="1093" t="s">
        <v>4340</v>
      </c>
      <c r="BE1760" s="1093" t="s">
        <v>4341</v>
      </c>
      <c r="BF1760" s="1094">
        <v>46142</v>
      </c>
      <c r="BH1760" s="376"/>
      <c r="BI1760" s="376"/>
      <c r="BJ1760" s="255"/>
      <c r="BK1760" s="376"/>
      <c r="BL1760" s="296"/>
      <c r="BM1760" s="2497">
        <v>6065</v>
      </c>
      <c r="BN1760" s="376"/>
      <c r="BO1760" s="2498"/>
      <c r="BP1760" s="957"/>
      <c r="BQ1760" s="957"/>
      <c r="BR1760" s="2626" t="s">
        <v>4342</v>
      </c>
      <c r="BS1760" s="2464" t="s">
        <v>2623</v>
      </c>
      <c r="BT1760" s="2465" t="s">
        <v>1001</v>
      </c>
      <c r="BU1760" s="2465" t="s">
        <v>2624</v>
      </c>
      <c r="BV1760" s="2464">
        <v>72381754</v>
      </c>
      <c r="BW1760" s="2465">
        <v>10723817540</v>
      </c>
      <c r="BX1760" s="2476" t="s">
        <v>4343</v>
      </c>
      <c r="BY1760" s="2474">
        <v>46143</v>
      </c>
      <c r="BZ1760" s="2475">
        <v>46173</v>
      </c>
      <c r="CU1760" s="1934"/>
      <c r="CW1760" s="1934"/>
      <c r="CY1760" s="1934"/>
      <c r="DD1760" s="1934"/>
      <c r="DF1760" s="1934"/>
      <c r="DH1760" s="1934"/>
      <c r="DL1760" s="953">
        <v>30</v>
      </c>
      <c r="DM1760" s="995" t="str">
        <f t="shared" si="1558"/>
        <v xml:space="preserve">              2,500.00</v>
      </c>
      <c r="DN1760" s="953">
        <v>30</v>
      </c>
      <c r="DO1760" s="995">
        <v>2500</v>
      </c>
      <c r="DP1760" s="953">
        <v>30</v>
      </c>
      <c r="DQ1760" s="995">
        <v>2500</v>
      </c>
      <c r="DR1760" s="953"/>
      <c r="DS1760" s="953"/>
      <c r="DU1760" s="909">
        <f t="shared" si="1559"/>
        <v>2500</v>
      </c>
      <c r="DV1760" s="1936">
        <f t="shared" si="1560"/>
        <v>2500</v>
      </c>
      <c r="DW1760" s="1936">
        <f t="shared" si="1561"/>
        <v>2500</v>
      </c>
      <c r="DX1760" s="633">
        <f t="shared" si="1562"/>
        <v>0</v>
      </c>
      <c r="DY1760" s="633">
        <f t="shared" si="1563"/>
        <v>0</v>
      </c>
    </row>
    <row r="1761" spans="1:133" s="1093" customFormat="1" ht="45" hidden="1" x14ac:dyDescent="0.25">
      <c r="A1761" s="2372">
        <v>2026</v>
      </c>
      <c r="B1761" s="2372">
        <v>479</v>
      </c>
      <c r="C1761" s="2372" t="s">
        <v>58</v>
      </c>
      <c r="D1761" s="2372">
        <v>3000654</v>
      </c>
      <c r="E1761" s="2372">
        <v>5005023</v>
      </c>
      <c r="F1761" s="2372" t="s">
        <v>3011</v>
      </c>
      <c r="G1761" s="2372" t="s">
        <v>3012</v>
      </c>
      <c r="H1761" s="2372">
        <v>95</v>
      </c>
      <c r="I1761" s="2373" t="s">
        <v>992</v>
      </c>
      <c r="J1761" s="2374" t="s">
        <v>10</v>
      </c>
      <c r="K1761" s="2374" t="s">
        <v>60</v>
      </c>
      <c r="L1761" s="2372" t="str">
        <f t="shared" si="1556"/>
        <v>2.3</v>
      </c>
      <c r="M1761" s="2375" t="s">
        <v>62</v>
      </c>
      <c r="N1761" s="2370"/>
      <c r="O1761" s="2376" t="s">
        <v>4334</v>
      </c>
      <c r="P1761" s="2378" t="s">
        <v>65</v>
      </c>
      <c r="Q1761" s="2379">
        <v>1</v>
      </c>
      <c r="R1761" s="2378" t="s">
        <v>4335</v>
      </c>
      <c r="S1761" s="255"/>
      <c r="T1761" s="255"/>
      <c r="U1761" s="2369"/>
      <c r="V1761" s="2369"/>
      <c r="W1761" s="2378">
        <v>30</v>
      </c>
      <c r="X1761" s="395"/>
      <c r="Y1761" s="395"/>
      <c r="Z1761" s="345"/>
      <c r="AA1761" s="345"/>
      <c r="AB1761" s="345"/>
      <c r="AC1761" s="345"/>
      <c r="AD1761" s="345"/>
      <c r="AE1761" s="342" t="s">
        <v>3528</v>
      </c>
      <c r="AF1761" s="346"/>
      <c r="AG1761" s="346"/>
      <c r="AH1761" s="346"/>
      <c r="AI1761" s="346"/>
      <c r="AJ1761" s="346"/>
      <c r="AK1761" s="346"/>
      <c r="AL1761" s="346"/>
      <c r="AM1761" s="346"/>
      <c r="AN1761" s="346"/>
      <c r="AO1761" s="346"/>
      <c r="AP1761" s="346"/>
      <c r="AQ1761" s="346"/>
      <c r="AR1761" s="2458">
        <v>2500</v>
      </c>
      <c r="AS1761" s="955" t="s">
        <v>2578</v>
      </c>
      <c r="AT1761" s="955" t="s">
        <v>4018</v>
      </c>
      <c r="AU1761" s="255" t="s">
        <v>4336</v>
      </c>
      <c r="AV1761" s="255"/>
      <c r="AW1761" s="2371"/>
      <c r="AX1761" s="255" t="s">
        <v>4337</v>
      </c>
      <c r="AY1761" s="2371">
        <v>46141</v>
      </c>
      <c r="BA1761" s="255" t="s">
        <v>4338</v>
      </c>
      <c r="BB1761" s="1915" t="s">
        <v>995</v>
      </c>
      <c r="BC1761" s="1093" t="s">
        <v>4339</v>
      </c>
      <c r="BD1761" s="1093" t="s">
        <v>4340</v>
      </c>
      <c r="BE1761" s="1093" t="s">
        <v>4341</v>
      </c>
      <c r="BF1761" s="1094">
        <v>46142</v>
      </c>
      <c r="BH1761" s="376"/>
      <c r="BI1761" s="376"/>
      <c r="BJ1761" s="255"/>
      <c r="BK1761" s="376"/>
      <c r="BL1761" s="296"/>
      <c r="BM1761" s="2497">
        <v>6066</v>
      </c>
      <c r="BN1761" s="376"/>
      <c r="BO1761" s="2498"/>
      <c r="BP1761" s="957"/>
      <c r="BQ1761" s="957"/>
      <c r="BR1761" s="2626" t="s">
        <v>4342</v>
      </c>
      <c r="BS1761" s="2464" t="s">
        <v>2627</v>
      </c>
      <c r="BT1761" s="2465" t="s">
        <v>2628</v>
      </c>
      <c r="BU1761" s="2465" t="s">
        <v>4344</v>
      </c>
      <c r="BV1761" s="2466">
        <v>17623086</v>
      </c>
      <c r="BW1761" s="2467">
        <v>10176230865</v>
      </c>
      <c r="BX1761" s="2476" t="s">
        <v>4343</v>
      </c>
      <c r="BY1761" s="2474">
        <v>46143</v>
      </c>
      <c r="BZ1761" s="2475">
        <v>46173</v>
      </c>
      <c r="CU1761" s="1934"/>
      <c r="CW1761" s="1934"/>
      <c r="CY1761" s="1934"/>
      <c r="DD1761" s="1934"/>
      <c r="DF1761" s="1934"/>
      <c r="DH1761" s="1934"/>
      <c r="DL1761" s="953">
        <v>30</v>
      </c>
      <c r="DM1761" s="995" t="str">
        <f t="shared" si="1558"/>
        <v xml:space="preserve">              2,500.00</v>
      </c>
      <c r="DN1761" s="953">
        <v>30</v>
      </c>
      <c r="DO1761" s="995">
        <v>2500</v>
      </c>
      <c r="DP1761" s="953">
        <v>30</v>
      </c>
      <c r="DQ1761" s="995">
        <v>2500</v>
      </c>
      <c r="DR1761" s="953"/>
      <c r="DS1761" s="953"/>
      <c r="DU1761" s="909">
        <f t="shared" si="1559"/>
        <v>2500</v>
      </c>
      <c r="DV1761" s="1936">
        <f t="shared" si="1560"/>
        <v>2500</v>
      </c>
      <c r="DW1761" s="1936">
        <f t="shared" si="1561"/>
        <v>2500</v>
      </c>
      <c r="DX1761" s="633">
        <f t="shared" si="1562"/>
        <v>0</v>
      </c>
      <c r="DY1761" s="633">
        <f t="shared" si="1563"/>
        <v>0</v>
      </c>
    </row>
    <row r="1762" spans="1:133" s="2601" customFormat="1" ht="45" hidden="1" x14ac:dyDescent="0.25">
      <c r="A1762" s="2579">
        <v>2026</v>
      </c>
      <c r="B1762" s="2372">
        <v>479</v>
      </c>
      <c r="C1762" s="2372" t="s">
        <v>58</v>
      </c>
      <c r="D1762" s="2372">
        <v>3000654</v>
      </c>
      <c r="E1762" s="2372">
        <v>5005023</v>
      </c>
      <c r="F1762" s="2372" t="s">
        <v>3011</v>
      </c>
      <c r="G1762" s="2579" t="s">
        <v>3012</v>
      </c>
      <c r="H1762" s="2579">
        <v>95</v>
      </c>
      <c r="I1762" s="2373" t="s">
        <v>992</v>
      </c>
      <c r="J1762" s="2374" t="s">
        <v>10</v>
      </c>
      <c r="K1762" s="2374" t="s">
        <v>60</v>
      </c>
      <c r="L1762" s="2372" t="str">
        <f t="shared" si="1556"/>
        <v>2.3</v>
      </c>
      <c r="M1762" s="2580" t="s">
        <v>62</v>
      </c>
      <c r="N1762" s="2370"/>
      <c r="O1762" s="2599" t="s">
        <v>4334</v>
      </c>
      <c r="P1762" s="2599" t="s">
        <v>65</v>
      </c>
      <c r="Q1762" s="2600">
        <v>1</v>
      </c>
      <c r="R1762" s="2599" t="s">
        <v>4335</v>
      </c>
      <c r="S1762" s="2581"/>
      <c r="T1762" s="2581"/>
      <c r="U1762" s="2582"/>
      <c r="V1762" s="2582"/>
      <c r="W1762" s="2599">
        <v>30</v>
      </c>
      <c r="X1762" s="395"/>
      <c r="Y1762" s="395"/>
      <c r="Z1762" s="345"/>
      <c r="AA1762" s="345"/>
      <c r="AB1762" s="345"/>
      <c r="AC1762" s="345"/>
      <c r="AD1762" s="345"/>
      <c r="AE1762" s="2583" t="s">
        <v>3528</v>
      </c>
      <c r="AF1762" s="346"/>
      <c r="AG1762" s="346"/>
      <c r="AH1762" s="346"/>
      <c r="AI1762" s="346"/>
      <c r="AJ1762" s="346"/>
      <c r="AK1762" s="346"/>
      <c r="AL1762" s="346"/>
      <c r="AM1762" s="346"/>
      <c r="AN1762" s="346"/>
      <c r="AO1762" s="346"/>
      <c r="AP1762" s="346"/>
      <c r="AQ1762" s="346"/>
      <c r="AR1762" s="2584">
        <v>2500</v>
      </c>
      <c r="AS1762" s="2585" t="s">
        <v>2578</v>
      </c>
      <c r="AT1762" s="955" t="s">
        <v>4018</v>
      </c>
      <c r="AU1762" s="255" t="s">
        <v>4336</v>
      </c>
      <c r="AV1762" s="255"/>
      <c r="AW1762" s="2371"/>
      <c r="AX1762" s="255" t="s">
        <v>4337</v>
      </c>
      <c r="AY1762" s="2371">
        <v>46141</v>
      </c>
      <c r="AZ1762" s="1093"/>
      <c r="BA1762" s="255" t="s">
        <v>4338</v>
      </c>
      <c r="BB1762" s="2586" t="s">
        <v>995</v>
      </c>
      <c r="BC1762" s="2601" t="s">
        <v>4339</v>
      </c>
      <c r="BD1762" s="2601" t="s">
        <v>4340</v>
      </c>
      <c r="BE1762" s="2601" t="s">
        <v>4341</v>
      </c>
      <c r="BF1762" s="2602">
        <v>46142</v>
      </c>
      <c r="BH1762" s="1689"/>
      <c r="BI1762" s="1689"/>
      <c r="BJ1762" s="2581"/>
      <c r="BK1762" s="1689"/>
      <c r="BL1762" s="2587"/>
      <c r="BM1762" s="2534">
        <v>6067</v>
      </c>
      <c r="BN1762" s="1689"/>
      <c r="BO1762" s="2535"/>
      <c r="BP1762" s="2588"/>
      <c r="BQ1762" s="2588"/>
      <c r="BR1762" s="2625" t="s">
        <v>4345</v>
      </c>
      <c r="BS1762" s="2603" t="s">
        <v>2633</v>
      </c>
      <c r="BT1762" s="2604" t="s">
        <v>2634</v>
      </c>
      <c r="BU1762" s="2604" t="s">
        <v>2635</v>
      </c>
      <c r="BV1762" s="2603">
        <v>70435966</v>
      </c>
      <c r="BW1762" s="2604">
        <v>10704359662</v>
      </c>
      <c r="BX1762" s="2589" t="s">
        <v>4343</v>
      </c>
      <c r="BY1762" s="2605">
        <v>46143</v>
      </c>
      <c r="BZ1762" s="2606">
        <v>46149</v>
      </c>
      <c r="CU1762" s="2607"/>
      <c r="CW1762" s="2607"/>
      <c r="CY1762" s="2607"/>
      <c r="DD1762" s="2607"/>
      <c r="DF1762" s="2607"/>
      <c r="DH1762" s="2607"/>
      <c r="DL1762" s="2608">
        <v>30</v>
      </c>
      <c r="DM1762" s="2609" t="str">
        <f t="shared" si="1558"/>
        <v xml:space="preserve">              2,500.00</v>
      </c>
      <c r="DN1762" s="2608">
        <v>7</v>
      </c>
      <c r="DO1762" s="2609">
        <v>583.33000000000004</v>
      </c>
      <c r="DP1762" s="2608">
        <v>7</v>
      </c>
      <c r="DQ1762" s="2609">
        <v>583.33000000000004</v>
      </c>
      <c r="DR1762" s="2608"/>
      <c r="DS1762" s="2608"/>
      <c r="DU1762" s="2610">
        <f t="shared" si="1559"/>
        <v>2500</v>
      </c>
      <c r="DV1762" s="2611">
        <f t="shared" si="1560"/>
        <v>583.33000000000004</v>
      </c>
      <c r="DW1762" s="2611">
        <f t="shared" si="1561"/>
        <v>583.33000000000004</v>
      </c>
      <c r="DX1762" s="2612">
        <f t="shared" si="1562"/>
        <v>1916.67</v>
      </c>
      <c r="DY1762" s="2612">
        <f t="shared" si="1563"/>
        <v>1916.67</v>
      </c>
      <c r="EB1762" s="2601" t="s">
        <v>4346</v>
      </c>
      <c r="EC1762" s="2601" t="s">
        <v>4347</v>
      </c>
    </row>
    <row r="1763" spans="1:133" s="1093" customFormat="1" ht="45" hidden="1" x14ac:dyDescent="0.25">
      <c r="A1763" s="2372">
        <v>2026</v>
      </c>
      <c r="B1763" s="2372">
        <v>479</v>
      </c>
      <c r="C1763" s="2372" t="s">
        <v>58</v>
      </c>
      <c r="D1763" s="2372">
        <v>3000654</v>
      </c>
      <c r="E1763" s="2372">
        <v>5005023</v>
      </c>
      <c r="F1763" s="2372" t="s">
        <v>3011</v>
      </c>
      <c r="G1763" s="2372" t="s">
        <v>3012</v>
      </c>
      <c r="H1763" s="2372">
        <v>95</v>
      </c>
      <c r="I1763" s="2373" t="s">
        <v>992</v>
      </c>
      <c r="J1763" s="2374" t="s">
        <v>10</v>
      </c>
      <c r="K1763" s="2374" t="s">
        <v>60</v>
      </c>
      <c r="L1763" s="2372" t="str">
        <f t="shared" si="1556"/>
        <v>2.3</v>
      </c>
      <c r="M1763" s="2375" t="s">
        <v>62</v>
      </c>
      <c r="N1763" s="2370"/>
      <c r="O1763" s="2376" t="s">
        <v>4334</v>
      </c>
      <c r="P1763" s="2378" t="s">
        <v>65</v>
      </c>
      <c r="Q1763" s="2379">
        <v>1</v>
      </c>
      <c r="R1763" s="2378" t="s">
        <v>4335</v>
      </c>
      <c r="S1763" s="255"/>
      <c r="T1763" s="255"/>
      <c r="U1763" s="2369"/>
      <c r="V1763" s="2369"/>
      <c r="W1763" s="2378">
        <v>30</v>
      </c>
      <c r="X1763" s="395"/>
      <c r="Y1763" s="395"/>
      <c r="Z1763" s="345"/>
      <c r="AA1763" s="345"/>
      <c r="AB1763" s="345"/>
      <c r="AC1763" s="345"/>
      <c r="AD1763" s="345"/>
      <c r="AE1763" s="342" t="s">
        <v>3528</v>
      </c>
      <c r="AF1763" s="346"/>
      <c r="AG1763" s="346"/>
      <c r="AH1763" s="346"/>
      <c r="AI1763" s="346"/>
      <c r="AJ1763" s="346"/>
      <c r="AK1763" s="346"/>
      <c r="AL1763" s="346"/>
      <c r="AM1763" s="346"/>
      <c r="AN1763" s="346"/>
      <c r="AO1763" s="346"/>
      <c r="AP1763" s="346"/>
      <c r="AQ1763" s="346"/>
      <c r="AR1763" s="2458">
        <v>2500</v>
      </c>
      <c r="AS1763" s="955" t="s">
        <v>2578</v>
      </c>
      <c r="AT1763" s="955" t="s">
        <v>4018</v>
      </c>
      <c r="AU1763" s="255" t="s">
        <v>4336</v>
      </c>
      <c r="AV1763" s="255"/>
      <c r="AW1763" s="2371"/>
      <c r="AX1763" s="255" t="s">
        <v>4337</v>
      </c>
      <c r="AY1763" s="2371">
        <v>46141</v>
      </c>
      <c r="BA1763" s="255" t="s">
        <v>4338</v>
      </c>
      <c r="BB1763" s="1915" t="s">
        <v>995</v>
      </c>
      <c r="BC1763" s="1093" t="s">
        <v>4339</v>
      </c>
      <c r="BD1763" s="1093" t="s">
        <v>4340</v>
      </c>
      <c r="BE1763" s="1093" t="s">
        <v>4341</v>
      </c>
      <c r="BF1763" s="1094">
        <v>46142</v>
      </c>
      <c r="BH1763" s="376"/>
      <c r="BI1763" s="376"/>
      <c r="BJ1763" s="255"/>
      <c r="BK1763" s="376"/>
      <c r="BL1763" s="296"/>
      <c r="BM1763" s="2497">
        <v>6291</v>
      </c>
      <c r="BN1763" s="376"/>
      <c r="BO1763" s="2498"/>
      <c r="BP1763" s="957"/>
      <c r="BQ1763" s="957"/>
      <c r="BR1763" s="2626" t="s">
        <v>4345</v>
      </c>
      <c r="BS1763" s="2466" t="s">
        <v>2611</v>
      </c>
      <c r="BT1763" s="2467" t="s">
        <v>2995</v>
      </c>
      <c r="BU1763" s="2467" t="s">
        <v>3816</v>
      </c>
      <c r="BV1763" s="2466">
        <v>74924000</v>
      </c>
      <c r="BW1763" s="2467">
        <v>10749240003</v>
      </c>
      <c r="BX1763" s="2476" t="s">
        <v>4343</v>
      </c>
      <c r="BY1763" s="2474">
        <v>46143</v>
      </c>
      <c r="BZ1763" s="2475">
        <v>46173</v>
      </c>
      <c r="CU1763" s="1934"/>
      <c r="CW1763" s="1934"/>
      <c r="CY1763" s="1934"/>
      <c r="DD1763" s="1934"/>
      <c r="DF1763" s="1934"/>
      <c r="DH1763" s="1934"/>
      <c r="DL1763" s="953">
        <v>30</v>
      </c>
      <c r="DM1763" s="995" t="str">
        <f t="shared" si="1558"/>
        <v xml:space="preserve">              2,500.00</v>
      </c>
      <c r="DN1763" s="953">
        <v>30</v>
      </c>
      <c r="DO1763" s="995">
        <v>2500</v>
      </c>
      <c r="DP1763" s="953">
        <v>30</v>
      </c>
      <c r="DQ1763" s="995">
        <v>2500</v>
      </c>
      <c r="DR1763" s="953"/>
      <c r="DS1763" s="953"/>
      <c r="DU1763" s="909">
        <f t="shared" si="1559"/>
        <v>2500</v>
      </c>
      <c r="DV1763" s="1936">
        <f t="shared" si="1560"/>
        <v>2500</v>
      </c>
      <c r="DW1763" s="1936">
        <f t="shared" si="1561"/>
        <v>2500</v>
      </c>
      <c r="DX1763" s="633">
        <f t="shared" si="1562"/>
        <v>0</v>
      </c>
      <c r="DY1763" s="633">
        <f t="shared" si="1563"/>
        <v>0</v>
      </c>
    </row>
    <row r="1764" spans="1:133" s="1093" customFormat="1" ht="45" hidden="1" x14ac:dyDescent="0.25">
      <c r="A1764" s="2372">
        <v>2026</v>
      </c>
      <c r="B1764" s="2372">
        <v>479</v>
      </c>
      <c r="C1764" s="2372" t="s">
        <v>58</v>
      </c>
      <c r="D1764" s="2372">
        <v>3000654</v>
      </c>
      <c r="E1764" s="2372">
        <v>5005023</v>
      </c>
      <c r="F1764" s="2372" t="s">
        <v>3011</v>
      </c>
      <c r="G1764" s="2372" t="s">
        <v>3012</v>
      </c>
      <c r="H1764" s="2372">
        <v>95</v>
      </c>
      <c r="I1764" s="2373" t="s">
        <v>992</v>
      </c>
      <c r="J1764" s="2374" t="s">
        <v>10</v>
      </c>
      <c r="K1764" s="2374" t="s">
        <v>60</v>
      </c>
      <c r="L1764" s="2372" t="str">
        <f t="shared" si="1556"/>
        <v>2.3</v>
      </c>
      <c r="M1764" s="2375" t="s">
        <v>62</v>
      </c>
      <c r="N1764" s="2370"/>
      <c r="O1764" s="2376" t="s">
        <v>4334</v>
      </c>
      <c r="P1764" s="2378" t="s">
        <v>65</v>
      </c>
      <c r="Q1764" s="2379">
        <v>1</v>
      </c>
      <c r="R1764" s="2378" t="s">
        <v>4335</v>
      </c>
      <c r="S1764" s="255"/>
      <c r="T1764" s="255"/>
      <c r="U1764" s="2369"/>
      <c r="V1764" s="2369"/>
      <c r="W1764" s="2378">
        <v>30</v>
      </c>
      <c r="X1764" s="395"/>
      <c r="Y1764" s="395"/>
      <c r="Z1764" s="345"/>
      <c r="AA1764" s="345"/>
      <c r="AB1764" s="345"/>
      <c r="AC1764" s="345"/>
      <c r="AD1764" s="345"/>
      <c r="AE1764" s="342" t="s">
        <v>3528</v>
      </c>
      <c r="AF1764" s="346"/>
      <c r="AG1764" s="346"/>
      <c r="AH1764" s="346"/>
      <c r="AI1764" s="346"/>
      <c r="AJ1764" s="346"/>
      <c r="AK1764" s="346"/>
      <c r="AL1764" s="346"/>
      <c r="AM1764" s="346"/>
      <c r="AN1764" s="346"/>
      <c r="AO1764" s="346"/>
      <c r="AP1764" s="346"/>
      <c r="AQ1764" s="346"/>
      <c r="AR1764" s="2458">
        <v>2500</v>
      </c>
      <c r="AS1764" s="955" t="s">
        <v>2578</v>
      </c>
      <c r="AT1764" s="955" t="s">
        <v>4018</v>
      </c>
      <c r="AU1764" s="255" t="s">
        <v>4336</v>
      </c>
      <c r="AV1764" s="255"/>
      <c r="AW1764" s="2371"/>
      <c r="AX1764" s="255" t="s">
        <v>4337</v>
      </c>
      <c r="AY1764" s="2371">
        <v>46141</v>
      </c>
      <c r="BA1764" s="255" t="s">
        <v>4338</v>
      </c>
      <c r="BB1764" s="1915" t="s">
        <v>995</v>
      </c>
      <c r="BC1764" s="1093" t="s">
        <v>4339</v>
      </c>
      <c r="BD1764" s="1093" t="s">
        <v>4340</v>
      </c>
      <c r="BE1764" s="1093" t="s">
        <v>4341</v>
      </c>
      <c r="BF1764" s="1094">
        <v>46142</v>
      </c>
      <c r="BH1764" s="376"/>
      <c r="BI1764" s="376"/>
      <c r="BJ1764" s="255"/>
      <c r="BK1764" s="376"/>
      <c r="BL1764" s="296"/>
      <c r="BM1764" s="2497">
        <v>6068</v>
      </c>
      <c r="BN1764" s="376"/>
      <c r="BO1764" s="2498"/>
      <c r="BP1764" s="957"/>
      <c r="BQ1764" s="957"/>
      <c r="BR1764" s="2626" t="s">
        <v>4342</v>
      </c>
      <c r="BS1764" s="2466" t="s">
        <v>3825</v>
      </c>
      <c r="BT1764" s="2467" t="s">
        <v>1441</v>
      </c>
      <c r="BU1764" s="2467" t="s">
        <v>3826</v>
      </c>
      <c r="BV1764" s="2466">
        <v>77270574</v>
      </c>
      <c r="BW1764" s="2467">
        <v>10772705749</v>
      </c>
      <c r="BX1764" s="2476" t="s">
        <v>4343</v>
      </c>
      <c r="BY1764" s="2474">
        <v>46143</v>
      </c>
      <c r="BZ1764" s="2475">
        <v>46173</v>
      </c>
      <c r="CU1764" s="1934"/>
      <c r="CW1764" s="1934"/>
      <c r="CY1764" s="1934"/>
      <c r="DD1764" s="1934"/>
      <c r="DF1764" s="1934"/>
      <c r="DH1764" s="1934"/>
      <c r="DL1764" s="953">
        <v>30</v>
      </c>
      <c r="DM1764" s="995" t="str">
        <f t="shared" si="1558"/>
        <v xml:space="preserve">              2,500.00</v>
      </c>
      <c r="DN1764" s="953">
        <v>30</v>
      </c>
      <c r="DO1764" s="995">
        <v>2500</v>
      </c>
      <c r="DP1764" s="953">
        <v>30</v>
      </c>
      <c r="DQ1764" s="995">
        <v>2500</v>
      </c>
      <c r="DR1764" s="953"/>
      <c r="DS1764" s="953"/>
      <c r="DU1764" s="909">
        <f t="shared" si="1559"/>
        <v>2500</v>
      </c>
      <c r="DV1764" s="1936">
        <f t="shared" si="1560"/>
        <v>2500</v>
      </c>
      <c r="DW1764" s="1936">
        <f t="shared" si="1561"/>
        <v>2500</v>
      </c>
      <c r="DX1764" s="633">
        <f t="shared" si="1562"/>
        <v>0</v>
      </c>
      <c r="DY1764" s="633">
        <f t="shared" si="1563"/>
        <v>0</v>
      </c>
    </row>
    <row r="1765" spans="1:133" s="2495" customFormat="1" hidden="1" x14ac:dyDescent="0.25">
      <c r="A1765" s="2479">
        <v>2026</v>
      </c>
      <c r="B1765" s="2372">
        <v>479</v>
      </c>
      <c r="C1765" s="2372" t="s">
        <v>58</v>
      </c>
      <c r="D1765" s="2372">
        <v>3000654</v>
      </c>
      <c r="E1765" s="2372">
        <v>5005023</v>
      </c>
      <c r="F1765" s="2372" t="s">
        <v>3011</v>
      </c>
      <c r="G1765" s="2479" t="s">
        <v>3012</v>
      </c>
      <c r="H1765" s="2479">
        <v>95</v>
      </c>
      <c r="I1765" s="2373" t="s">
        <v>992</v>
      </c>
      <c r="J1765" s="2374" t="s">
        <v>10</v>
      </c>
      <c r="K1765" s="2374" t="s">
        <v>60</v>
      </c>
      <c r="L1765" s="2372" t="str">
        <f t="shared" si="1556"/>
        <v>2.3</v>
      </c>
      <c r="M1765" s="2482" t="s">
        <v>62</v>
      </c>
      <c r="N1765" s="2370"/>
      <c r="O1765" s="2484" t="s">
        <v>4334</v>
      </c>
      <c r="P1765" s="2485" t="s">
        <v>65</v>
      </c>
      <c r="Q1765" s="2486">
        <v>1</v>
      </c>
      <c r="R1765" s="2485" t="s">
        <v>4335</v>
      </c>
      <c r="S1765" s="2487"/>
      <c r="T1765" s="2487"/>
      <c r="U1765" s="2488"/>
      <c r="V1765" s="2488"/>
      <c r="W1765" s="2485">
        <v>30</v>
      </c>
      <c r="X1765" s="395"/>
      <c r="Y1765" s="395"/>
      <c r="Z1765" s="345"/>
      <c r="AA1765" s="345"/>
      <c r="AB1765" s="345"/>
      <c r="AC1765" s="345"/>
      <c r="AD1765" s="345"/>
      <c r="AE1765" s="2491" t="s">
        <v>3528</v>
      </c>
      <c r="AF1765" s="346"/>
      <c r="AG1765" s="346"/>
      <c r="AH1765" s="346"/>
      <c r="AI1765" s="346"/>
      <c r="AJ1765" s="346"/>
      <c r="AK1765" s="346"/>
      <c r="AL1765" s="346"/>
      <c r="AM1765" s="346"/>
      <c r="AN1765" s="346"/>
      <c r="AO1765" s="346"/>
      <c r="AP1765" s="346"/>
      <c r="AQ1765" s="346"/>
      <c r="AR1765" s="2493">
        <v>2500</v>
      </c>
      <c r="AS1765" s="1284" t="s">
        <v>2578</v>
      </c>
      <c r="AT1765" s="955" t="s">
        <v>4018</v>
      </c>
      <c r="AU1765" s="255" t="s">
        <v>4336</v>
      </c>
      <c r="AV1765" s="255"/>
      <c r="AW1765" s="2371"/>
      <c r="AX1765" s="255" t="s">
        <v>4337</v>
      </c>
      <c r="AY1765" s="2371">
        <v>46141</v>
      </c>
      <c r="AZ1765" s="1093"/>
      <c r="BA1765" s="255" t="s">
        <v>4338</v>
      </c>
      <c r="BB1765" s="614" t="s">
        <v>1021</v>
      </c>
      <c r="BF1765" s="2496"/>
      <c r="BH1765" s="1612"/>
      <c r="BI1765" s="1612"/>
      <c r="BJ1765" s="2487"/>
      <c r="BK1765" s="1612"/>
      <c r="BL1765" s="2497"/>
      <c r="BM1765" s="2497"/>
      <c r="BN1765" s="1612"/>
      <c r="BO1765" s="2498"/>
      <c r="BP1765" s="2498"/>
      <c r="BQ1765" s="2498"/>
      <c r="BR1765" s="2498"/>
      <c r="BS1765" s="2570"/>
      <c r="BT1765" s="2571"/>
      <c r="BU1765" s="2571"/>
      <c r="BV1765" s="2570"/>
      <c r="BW1765" s="2571"/>
      <c r="BX1765" s="2572"/>
      <c r="BY1765" s="2573"/>
      <c r="BZ1765" s="2574"/>
      <c r="CU1765" s="2502"/>
      <c r="CW1765" s="2502"/>
      <c r="CY1765" s="2502"/>
      <c r="DD1765" s="2502"/>
      <c r="DF1765" s="2502"/>
      <c r="DH1765" s="2502"/>
      <c r="DL1765" s="1282">
        <v>30</v>
      </c>
      <c r="DM1765" s="2637" t="str">
        <f t="shared" si="1558"/>
        <v xml:space="preserve">              2,500.00</v>
      </c>
      <c r="DN1765" s="1282">
        <v>0</v>
      </c>
      <c r="DO1765" s="1287"/>
      <c r="DP1765" s="1282">
        <v>0</v>
      </c>
      <c r="DQ1765" s="1287"/>
      <c r="DR1765" s="1282"/>
      <c r="DS1765" s="1282"/>
      <c r="DU1765" s="2575">
        <f t="shared" si="1559"/>
        <v>2500</v>
      </c>
      <c r="DV1765" s="2504">
        <f t="shared" si="1560"/>
        <v>0</v>
      </c>
      <c r="DW1765" s="2504">
        <f t="shared" si="1561"/>
        <v>0</v>
      </c>
      <c r="DX1765" s="1645">
        <f t="shared" si="1562"/>
        <v>2500</v>
      </c>
      <c r="DY1765" s="1645">
        <f t="shared" si="1563"/>
        <v>2500</v>
      </c>
      <c r="EC1765" s="2629" t="s">
        <v>4348</v>
      </c>
    </row>
    <row r="1766" spans="1:133" s="1093" customFormat="1" ht="45" hidden="1" x14ac:dyDescent="0.25">
      <c r="A1766" s="2372">
        <v>2026</v>
      </c>
      <c r="B1766" s="2372">
        <v>479</v>
      </c>
      <c r="C1766" s="2372" t="s">
        <v>58</v>
      </c>
      <c r="D1766" s="2372">
        <v>3000654</v>
      </c>
      <c r="E1766" s="2372">
        <v>5005023</v>
      </c>
      <c r="F1766" s="2372" t="s">
        <v>3011</v>
      </c>
      <c r="G1766" s="2372" t="s">
        <v>3012</v>
      </c>
      <c r="H1766" s="2372">
        <v>95</v>
      </c>
      <c r="I1766" s="2373" t="s">
        <v>992</v>
      </c>
      <c r="J1766" s="2374" t="s">
        <v>10</v>
      </c>
      <c r="K1766" s="2374" t="s">
        <v>60</v>
      </c>
      <c r="L1766" s="2372" t="str">
        <f t="shared" si="1556"/>
        <v>2.3</v>
      </c>
      <c r="M1766" s="2375" t="s">
        <v>62</v>
      </c>
      <c r="N1766" s="2370"/>
      <c r="O1766" s="2376" t="s">
        <v>4334</v>
      </c>
      <c r="P1766" s="2378" t="s">
        <v>65</v>
      </c>
      <c r="Q1766" s="2379">
        <v>1</v>
      </c>
      <c r="R1766" s="2378" t="s">
        <v>4335</v>
      </c>
      <c r="S1766" s="255"/>
      <c r="T1766" s="255"/>
      <c r="U1766" s="2369"/>
      <c r="V1766" s="2369"/>
      <c r="W1766" s="2378">
        <v>30</v>
      </c>
      <c r="X1766" s="395"/>
      <c r="Y1766" s="395"/>
      <c r="Z1766" s="345"/>
      <c r="AA1766" s="345"/>
      <c r="AB1766" s="345"/>
      <c r="AC1766" s="345"/>
      <c r="AD1766" s="345"/>
      <c r="AE1766" s="342" t="s">
        <v>3528</v>
      </c>
      <c r="AF1766" s="346"/>
      <c r="AG1766" s="346"/>
      <c r="AH1766" s="346"/>
      <c r="AI1766" s="346"/>
      <c r="AJ1766" s="346"/>
      <c r="AK1766" s="346"/>
      <c r="AL1766" s="346"/>
      <c r="AM1766" s="346"/>
      <c r="AN1766" s="346"/>
      <c r="AO1766" s="346"/>
      <c r="AP1766" s="346"/>
      <c r="AQ1766" s="346"/>
      <c r="AR1766" s="2458">
        <v>2500</v>
      </c>
      <c r="AS1766" s="955" t="s">
        <v>2578</v>
      </c>
      <c r="AT1766" s="955" t="s">
        <v>4018</v>
      </c>
      <c r="AU1766" s="255" t="s">
        <v>4336</v>
      </c>
      <c r="AV1766" s="255"/>
      <c r="AW1766" s="2371"/>
      <c r="AX1766" s="255" t="s">
        <v>4337</v>
      </c>
      <c r="AY1766" s="2371">
        <v>46141</v>
      </c>
      <c r="BA1766" s="255" t="s">
        <v>4338</v>
      </c>
      <c r="BB1766" s="1915" t="s">
        <v>995</v>
      </c>
      <c r="BC1766" s="1093" t="s">
        <v>4339</v>
      </c>
      <c r="BD1766" s="1093" t="s">
        <v>4340</v>
      </c>
      <c r="BE1766" s="1093" t="s">
        <v>4341</v>
      </c>
      <c r="BF1766" s="1094">
        <v>46142</v>
      </c>
      <c r="BH1766" s="376"/>
      <c r="BI1766" s="376"/>
      <c r="BJ1766" s="255"/>
      <c r="BK1766" s="376"/>
      <c r="BL1766" s="296"/>
      <c r="BM1766" s="2497">
        <v>6070</v>
      </c>
      <c r="BN1766" s="376"/>
      <c r="BO1766" s="2498"/>
      <c r="BP1766" s="957"/>
      <c r="BQ1766" s="957"/>
      <c r="BR1766" s="2626" t="s">
        <v>4342</v>
      </c>
      <c r="BS1766" s="2466" t="s">
        <v>3831</v>
      </c>
      <c r="BT1766" s="2467" t="s">
        <v>1155</v>
      </c>
      <c r="BU1766" s="2467" t="s">
        <v>3832</v>
      </c>
      <c r="BV1766" s="2466">
        <v>72500103</v>
      </c>
      <c r="BW1766" s="2467">
        <v>10725001032</v>
      </c>
      <c r="BX1766" s="2476" t="s">
        <v>4343</v>
      </c>
      <c r="BY1766" s="2474">
        <v>46143</v>
      </c>
      <c r="BZ1766" s="2475">
        <v>46173</v>
      </c>
      <c r="CU1766" s="1934"/>
      <c r="CW1766" s="1934"/>
      <c r="CY1766" s="1934"/>
      <c r="DD1766" s="1934"/>
      <c r="DF1766" s="1934"/>
      <c r="DH1766" s="1934"/>
      <c r="DL1766" s="953">
        <v>30</v>
      </c>
      <c r="DM1766" s="995" t="str">
        <f t="shared" si="1558"/>
        <v xml:space="preserve">              2,500.00</v>
      </c>
      <c r="DN1766" s="953">
        <v>30</v>
      </c>
      <c r="DO1766" s="995">
        <v>2500</v>
      </c>
      <c r="DP1766" s="953">
        <v>30</v>
      </c>
      <c r="DQ1766" s="995">
        <v>2500</v>
      </c>
      <c r="DR1766" s="953"/>
      <c r="DS1766" s="953"/>
      <c r="DU1766" s="909">
        <f t="shared" si="1559"/>
        <v>2500</v>
      </c>
      <c r="DV1766" s="1936">
        <f t="shared" si="1560"/>
        <v>2500</v>
      </c>
      <c r="DW1766" s="1936">
        <f t="shared" si="1561"/>
        <v>2500</v>
      </c>
      <c r="DX1766" s="633">
        <f t="shared" si="1562"/>
        <v>0</v>
      </c>
      <c r="DY1766" s="633">
        <f t="shared" si="1563"/>
        <v>0</v>
      </c>
    </row>
    <row r="1767" spans="1:133" s="2495" customFormat="1" hidden="1" x14ac:dyDescent="0.25">
      <c r="A1767" s="2479">
        <v>2026</v>
      </c>
      <c r="B1767" s="2479">
        <v>479</v>
      </c>
      <c r="C1767" s="2479" t="s">
        <v>58</v>
      </c>
      <c r="D1767" s="2479">
        <v>3000654</v>
      </c>
      <c r="E1767" s="2479">
        <v>5005023</v>
      </c>
      <c r="F1767" s="2479" t="s">
        <v>3011</v>
      </c>
      <c r="G1767" s="2479" t="s">
        <v>3012</v>
      </c>
      <c r="H1767" s="2479">
        <v>95</v>
      </c>
      <c r="I1767" s="2480" t="s">
        <v>992</v>
      </c>
      <c r="J1767" s="2481" t="s">
        <v>10</v>
      </c>
      <c r="K1767" s="2481" t="s">
        <v>60</v>
      </c>
      <c r="L1767" s="2479" t="str">
        <f t="shared" si="1556"/>
        <v>2.3</v>
      </c>
      <c r="M1767" s="2482" t="s">
        <v>62</v>
      </c>
      <c r="N1767" s="2483"/>
      <c r="O1767" s="2484" t="s">
        <v>4334</v>
      </c>
      <c r="P1767" s="2485" t="s">
        <v>65</v>
      </c>
      <c r="Q1767" s="2486">
        <v>1</v>
      </c>
      <c r="R1767" s="2485" t="s">
        <v>4335</v>
      </c>
      <c r="S1767" s="2487"/>
      <c r="T1767" s="2487"/>
      <c r="U1767" s="2488"/>
      <c r="V1767" s="2488"/>
      <c r="W1767" s="2485">
        <v>30</v>
      </c>
      <c r="X1767" s="2489"/>
      <c r="Y1767" s="2489"/>
      <c r="Z1767" s="2490"/>
      <c r="AA1767" s="2490"/>
      <c r="AB1767" s="2490"/>
      <c r="AC1767" s="2490"/>
      <c r="AD1767" s="2490"/>
      <c r="AE1767" s="2491" t="s">
        <v>3528</v>
      </c>
      <c r="AF1767" s="2492"/>
      <c r="AG1767" s="2492"/>
      <c r="AH1767" s="2492"/>
      <c r="AI1767" s="2492"/>
      <c r="AJ1767" s="2492"/>
      <c r="AK1767" s="2492"/>
      <c r="AL1767" s="2492"/>
      <c r="AM1767" s="2492"/>
      <c r="AN1767" s="2492"/>
      <c r="AO1767" s="2492"/>
      <c r="AP1767" s="2492"/>
      <c r="AQ1767" s="2492"/>
      <c r="AR1767" s="2493">
        <v>2500</v>
      </c>
      <c r="AS1767" s="1284" t="s">
        <v>2578</v>
      </c>
      <c r="AT1767" s="1284" t="s">
        <v>4018</v>
      </c>
      <c r="AU1767" s="255" t="s">
        <v>4336</v>
      </c>
      <c r="AV1767" s="2487"/>
      <c r="AW1767" s="2494"/>
      <c r="AX1767" s="2487" t="s">
        <v>4337</v>
      </c>
      <c r="AY1767" s="2494">
        <v>46141</v>
      </c>
      <c r="BA1767" s="2487" t="s">
        <v>4338</v>
      </c>
      <c r="BB1767" s="614" t="s">
        <v>1021</v>
      </c>
      <c r="BF1767" s="2496"/>
      <c r="BH1767" s="1612"/>
      <c r="BI1767" s="1612"/>
      <c r="BJ1767" s="2487"/>
      <c r="BK1767" s="1612"/>
      <c r="BL1767" s="2497"/>
      <c r="BM1767" s="2497"/>
      <c r="BN1767" s="1612"/>
      <c r="BO1767" s="2498"/>
      <c r="BP1767" s="2498"/>
      <c r="BQ1767" s="2498"/>
      <c r="BR1767" s="2498"/>
      <c r="BS1767" s="2499"/>
      <c r="BT1767" s="2499"/>
      <c r="BU1767" s="2499"/>
      <c r="BV1767" s="2500"/>
      <c r="BW1767" s="2500"/>
      <c r="BX1767" s="2501"/>
      <c r="BY1767" s="2496"/>
      <c r="BZ1767" s="2496"/>
      <c r="CU1767" s="2502"/>
      <c r="CW1767" s="2502"/>
      <c r="CY1767" s="2502"/>
      <c r="DD1767" s="2502"/>
      <c r="DF1767" s="2502"/>
      <c r="DH1767" s="2502"/>
      <c r="DL1767" s="1282">
        <v>30</v>
      </c>
      <c r="DM1767" s="2637" t="str">
        <f t="shared" si="1558"/>
        <v xml:space="preserve">              6,500.00</v>
      </c>
      <c r="DN1767" s="1282">
        <v>0</v>
      </c>
      <c r="DU1767" s="2575">
        <f t="shared" si="1559"/>
        <v>2500</v>
      </c>
      <c r="DV1767" s="2504"/>
      <c r="DW1767" s="2504"/>
      <c r="DX1767" s="1645">
        <f t="shared" si="1562"/>
        <v>2500</v>
      </c>
      <c r="DY1767" s="2504"/>
      <c r="EC1767" s="2629" t="s">
        <v>4349</v>
      </c>
    </row>
    <row r="1768" spans="1:133" s="1093" customFormat="1" ht="45" hidden="1" x14ac:dyDescent="0.25">
      <c r="A1768" s="2372">
        <v>2026</v>
      </c>
      <c r="B1768" s="2372">
        <v>479</v>
      </c>
      <c r="C1768" s="2372" t="s">
        <v>58</v>
      </c>
      <c r="D1768" s="2372">
        <v>3000654</v>
      </c>
      <c r="E1768" s="2372">
        <v>5005023</v>
      </c>
      <c r="F1768" s="2372" t="s">
        <v>3011</v>
      </c>
      <c r="G1768" s="2372" t="s">
        <v>3012</v>
      </c>
      <c r="H1768" s="2372">
        <v>95</v>
      </c>
      <c r="I1768" s="2373" t="s">
        <v>992</v>
      </c>
      <c r="J1768" s="2374" t="s">
        <v>10</v>
      </c>
      <c r="K1768" s="2374" t="s">
        <v>60</v>
      </c>
      <c r="L1768" s="2372" t="str">
        <f t="shared" si="1556"/>
        <v>2.3</v>
      </c>
      <c r="M1768" s="2375" t="s">
        <v>62</v>
      </c>
      <c r="N1768" s="2370"/>
      <c r="O1768" s="2377" t="s">
        <v>2637</v>
      </c>
      <c r="P1768" s="2380" t="s">
        <v>65</v>
      </c>
      <c r="Q1768" s="2381">
        <v>1</v>
      </c>
      <c r="R1768" s="2380" t="s">
        <v>4350</v>
      </c>
      <c r="S1768" s="255"/>
      <c r="T1768" s="255"/>
      <c r="U1768" s="2369"/>
      <c r="V1768" s="2369"/>
      <c r="W1768" s="2380">
        <v>30</v>
      </c>
      <c r="X1768" s="395"/>
      <c r="Y1768" s="395"/>
      <c r="Z1768" s="345"/>
      <c r="AA1768" s="345"/>
      <c r="AB1768" s="345"/>
      <c r="AC1768" s="345"/>
      <c r="AD1768" s="345"/>
      <c r="AE1768" s="342" t="s">
        <v>3528</v>
      </c>
      <c r="AF1768" s="346"/>
      <c r="AG1768" s="346"/>
      <c r="AH1768" s="346"/>
      <c r="AI1768" s="346"/>
      <c r="AJ1768" s="346"/>
      <c r="AK1768" s="346"/>
      <c r="AL1768" s="346"/>
      <c r="AM1768" s="346"/>
      <c r="AN1768" s="346"/>
      <c r="AO1768" s="346"/>
      <c r="AP1768" s="346"/>
      <c r="AQ1768" s="346"/>
      <c r="AR1768" s="2458">
        <v>6500</v>
      </c>
      <c r="AS1768" s="955" t="s">
        <v>2578</v>
      </c>
      <c r="AT1768" s="955" t="s">
        <v>4018</v>
      </c>
      <c r="AU1768" s="255" t="s">
        <v>4336</v>
      </c>
      <c r="AV1768" s="255"/>
      <c r="AW1768" s="2371"/>
      <c r="AX1768" s="255" t="s">
        <v>4337</v>
      </c>
      <c r="AY1768" s="2371">
        <v>46141</v>
      </c>
      <c r="BA1768" s="255" t="s">
        <v>4338</v>
      </c>
      <c r="BB1768" s="1915" t="s">
        <v>995</v>
      </c>
      <c r="BC1768" s="1093" t="s">
        <v>4339</v>
      </c>
      <c r="BD1768" s="1093" t="s">
        <v>4340</v>
      </c>
      <c r="BE1768" s="1093" t="s">
        <v>4341</v>
      </c>
      <c r="BF1768" s="1094">
        <v>46142</v>
      </c>
      <c r="BH1768" s="376"/>
      <c r="BI1768" s="376"/>
      <c r="BJ1768" s="255"/>
      <c r="BK1768" s="376"/>
      <c r="BL1768" s="296"/>
      <c r="BM1768" s="2497">
        <v>6071</v>
      </c>
      <c r="BN1768" s="376"/>
      <c r="BO1768" s="2498"/>
      <c r="BP1768" s="957"/>
      <c r="BQ1768" s="957"/>
      <c r="BR1768" s="2626" t="s">
        <v>4342</v>
      </c>
      <c r="BS1768" s="2462" t="s">
        <v>2639</v>
      </c>
      <c r="BT1768" s="2463" t="s">
        <v>2640</v>
      </c>
      <c r="BU1768" s="2463" t="s">
        <v>1422</v>
      </c>
      <c r="BV1768" s="2462">
        <v>40634534</v>
      </c>
      <c r="BW1768" s="2463">
        <v>10406345349</v>
      </c>
      <c r="BX1768" s="2476" t="s">
        <v>4351</v>
      </c>
      <c r="BY1768" s="2472">
        <v>46143</v>
      </c>
      <c r="BZ1768" s="2473">
        <v>46173</v>
      </c>
      <c r="CU1768" s="1934"/>
      <c r="CW1768" s="1934"/>
      <c r="CY1768" s="1934"/>
      <c r="DD1768" s="1934"/>
      <c r="DF1768" s="1934"/>
      <c r="DH1768" s="1934"/>
      <c r="DL1768" s="953">
        <v>30</v>
      </c>
      <c r="DM1768" s="995">
        <v>6500</v>
      </c>
      <c r="DN1768" s="953">
        <v>30</v>
      </c>
      <c r="DO1768" s="995">
        <v>6500</v>
      </c>
      <c r="DP1768" s="953">
        <v>30</v>
      </c>
      <c r="DQ1768" s="995">
        <v>6500</v>
      </c>
      <c r="DU1768" s="909">
        <f t="shared" si="1559"/>
        <v>6500</v>
      </c>
      <c r="DV1768" s="1936">
        <f t="shared" ref="DV1768:DV1799" si="1564">DO1768+DF1768</f>
        <v>6500</v>
      </c>
      <c r="DW1768" s="1936">
        <f t="shared" ref="DW1768:DW1799" si="1565">DQ1768+DH1768</f>
        <v>6500</v>
      </c>
      <c r="DX1768" s="633">
        <f t="shared" si="1562"/>
        <v>0</v>
      </c>
      <c r="DY1768" s="633">
        <f t="shared" ref="DY1768:DY1799" si="1566">DU1768-DW1768</f>
        <v>0</v>
      </c>
    </row>
    <row r="1769" spans="1:133" s="1093" customFormat="1" ht="45" hidden="1" x14ac:dyDescent="0.25">
      <c r="A1769" s="2372">
        <v>2026</v>
      </c>
      <c r="B1769" s="2372">
        <v>479</v>
      </c>
      <c r="C1769" s="2372" t="s">
        <v>58</v>
      </c>
      <c r="D1769" s="2372">
        <v>3000654</v>
      </c>
      <c r="E1769" s="2372">
        <v>5005023</v>
      </c>
      <c r="F1769" s="2372" t="s">
        <v>3011</v>
      </c>
      <c r="G1769" s="2372" t="s">
        <v>3012</v>
      </c>
      <c r="H1769" s="2372">
        <v>95</v>
      </c>
      <c r="I1769" s="2373" t="s">
        <v>992</v>
      </c>
      <c r="J1769" s="2374" t="s">
        <v>10</v>
      </c>
      <c r="K1769" s="2374" t="s">
        <v>60</v>
      </c>
      <c r="L1769" s="2372" t="str">
        <f t="shared" si="1556"/>
        <v>2.3</v>
      </c>
      <c r="M1769" s="2375" t="s">
        <v>62</v>
      </c>
      <c r="N1769" s="2370"/>
      <c r="O1769" s="2377" t="s">
        <v>4352</v>
      </c>
      <c r="P1769" s="2380" t="s">
        <v>65</v>
      </c>
      <c r="Q1769" s="2381">
        <v>1</v>
      </c>
      <c r="R1769" s="2380" t="s">
        <v>4353</v>
      </c>
      <c r="S1769" s="255"/>
      <c r="T1769" s="255"/>
      <c r="U1769" s="2369"/>
      <c r="V1769" s="2369"/>
      <c r="W1769" s="2380">
        <v>30</v>
      </c>
      <c r="X1769" s="395"/>
      <c r="Y1769" s="395"/>
      <c r="Z1769" s="345"/>
      <c r="AA1769" s="345"/>
      <c r="AB1769" s="345"/>
      <c r="AC1769" s="345"/>
      <c r="AD1769" s="345"/>
      <c r="AE1769" s="342" t="s">
        <v>3528</v>
      </c>
      <c r="AF1769" s="346"/>
      <c r="AG1769" s="346"/>
      <c r="AH1769" s="346"/>
      <c r="AI1769" s="346"/>
      <c r="AJ1769" s="346"/>
      <c r="AK1769" s="346"/>
      <c r="AL1769" s="346"/>
      <c r="AM1769" s="346"/>
      <c r="AN1769" s="346"/>
      <c r="AO1769" s="346"/>
      <c r="AP1769" s="346"/>
      <c r="AQ1769" s="346"/>
      <c r="AR1769" s="2458">
        <v>3000</v>
      </c>
      <c r="AS1769" s="955" t="s">
        <v>2578</v>
      </c>
      <c r="AT1769" s="955" t="s">
        <v>4018</v>
      </c>
      <c r="AU1769" s="255" t="s">
        <v>4336</v>
      </c>
      <c r="AV1769" s="255"/>
      <c r="AW1769" s="2371"/>
      <c r="AX1769" s="255" t="s">
        <v>4337</v>
      </c>
      <c r="AY1769" s="2371">
        <v>46141</v>
      </c>
      <c r="BA1769" s="255" t="s">
        <v>4338</v>
      </c>
      <c r="BB1769" s="1915" t="s">
        <v>995</v>
      </c>
      <c r="BC1769" s="1093" t="s">
        <v>4339</v>
      </c>
      <c r="BD1769" s="1093" t="s">
        <v>4340</v>
      </c>
      <c r="BE1769" s="1093" t="s">
        <v>4341</v>
      </c>
      <c r="BF1769" s="1094">
        <v>46142</v>
      </c>
      <c r="BH1769" s="376"/>
      <c r="BI1769" s="376"/>
      <c r="BJ1769" s="255"/>
      <c r="BK1769" s="376"/>
      <c r="BL1769" s="296"/>
      <c r="BM1769" s="2497">
        <v>6072</v>
      </c>
      <c r="BN1769" s="376"/>
      <c r="BO1769" s="2498"/>
      <c r="BP1769" s="957"/>
      <c r="BQ1769" s="957"/>
      <c r="BR1769" s="2626" t="s">
        <v>4342</v>
      </c>
      <c r="BS1769" s="2462" t="s">
        <v>2653</v>
      </c>
      <c r="BT1769" s="2463" t="s">
        <v>2654</v>
      </c>
      <c r="BU1769" s="2463" t="s">
        <v>2655</v>
      </c>
      <c r="BV1769" s="2470">
        <v>45620539</v>
      </c>
      <c r="BW1769" s="2471">
        <v>10456205394</v>
      </c>
      <c r="BX1769" s="2510" t="s">
        <v>2834</v>
      </c>
      <c r="BY1769" s="2472">
        <v>46143</v>
      </c>
      <c r="BZ1769" s="2473">
        <v>46173</v>
      </c>
      <c r="CU1769" s="1934"/>
      <c r="CW1769" s="1934"/>
      <c r="CY1769" s="1934"/>
      <c r="DD1769" s="1934"/>
      <c r="DF1769" s="1934"/>
      <c r="DH1769" s="1934"/>
      <c r="DL1769" s="953">
        <v>30</v>
      </c>
      <c r="DM1769" s="995">
        <v>3000</v>
      </c>
      <c r="DN1769" s="953">
        <v>30</v>
      </c>
      <c r="DO1769" s="995">
        <v>3000</v>
      </c>
      <c r="DP1769" s="953">
        <v>30</v>
      </c>
      <c r="DQ1769" s="995">
        <v>3000</v>
      </c>
      <c r="DU1769" s="909">
        <f t="shared" si="1559"/>
        <v>3000</v>
      </c>
      <c r="DV1769" s="1936">
        <f t="shared" si="1564"/>
        <v>3000</v>
      </c>
      <c r="DW1769" s="1936">
        <f t="shared" si="1565"/>
        <v>3000</v>
      </c>
      <c r="DX1769" s="633">
        <f t="shared" si="1562"/>
        <v>0</v>
      </c>
      <c r="DY1769" s="633">
        <f t="shared" si="1566"/>
        <v>0</v>
      </c>
    </row>
    <row r="1770" spans="1:133" s="1093" customFormat="1" ht="45" hidden="1" x14ac:dyDescent="0.25">
      <c r="A1770" s="2372">
        <v>2026</v>
      </c>
      <c r="B1770" s="2372">
        <v>479</v>
      </c>
      <c r="C1770" s="2372" t="s">
        <v>58</v>
      </c>
      <c r="D1770" s="2372">
        <v>3000654</v>
      </c>
      <c r="E1770" s="2372">
        <v>5005023</v>
      </c>
      <c r="F1770" s="2372" t="s">
        <v>3011</v>
      </c>
      <c r="G1770" s="2372" t="s">
        <v>3012</v>
      </c>
      <c r="H1770" s="2372">
        <v>95</v>
      </c>
      <c r="I1770" s="2373" t="s">
        <v>992</v>
      </c>
      <c r="J1770" s="2374" t="s">
        <v>10</v>
      </c>
      <c r="K1770" s="2374" t="s">
        <v>60</v>
      </c>
      <c r="L1770" s="2372" t="str">
        <f t="shared" si="1556"/>
        <v>2.3</v>
      </c>
      <c r="M1770" s="2375" t="s">
        <v>62</v>
      </c>
      <c r="N1770" s="2370"/>
      <c r="O1770" s="2377" t="s">
        <v>4352</v>
      </c>
      <c r="P1770" s="2380" t="s">
        <v>65</v>
      </c>
      <c r="Q1770" s="2381">
        <v>1</v>
      </c>
      <c r="R1770" s="2380" t="s">
        <v>4353</v>
      </c>
      <c r="S1770" s="255"/>
      <c r="T1770" s="255"/>
      <c r="U1770" s="2369"/>
      <c r="V1770" s="2369"/>
      <c r="W1770" s="2380">
        <v>30</v>
      </c>
      <c r="X1770" s="395"/>
      <c r="Y1770" s="395"/>
      <c r="Z1770" s="345"/>
      <c r="AA1770" s="345"/>
      <c r="AB1770" s="345"/>
      <c r="AC1770" s="345"/>
      <c r="AD1770" s="345"/>
      <c r="AE1770" s="342" t="s">
        <v>3528</v>
      </c>
      <c r="AF1770" s="346"/>
      <c r="AG1770" s="346"/>
      <c r="AH1770" s="346"/>
      <c r="AI1770" s="346"/>
      <c r="AJ1770" s="346"/>
      <c r="AK1770" s="346"/>
      <c r="AL1770" s="346"/>
      <c r="AM1770" s="346"/>
      <c r="AN1770" s="346"/>
      <c r="AO1770" s="346"/>
      <c r="AP1770" s="346"/>
      <c r="AQ1770" s="346"/>
      <c r="AR1770" s="2458">
        <v>3000</v>
      </c>
      <c r="AS1770" s="955" t="s">
        <v>2578</v>
      </c>
      <c r="AT1770" s="955" t="s">
        <v>4018</v>
      </c>
      <c r="AU1770" s="255" t="s">
        <v>4336</v>
      </c>
      <c r="AV1770" s="255"/>
      <c r="AW1770" s="2371"/>
      <c r="AX1770" s="255" t="s">
        <v>4337</v>
      </c>
      <c r="AY1770" s="2371">
        <v>46141</v>
      </c>
      <c r="BA1770" s="255" t="s">
        <v>4338</v>
      </c>
      <c r="BB1770" s="1915" t="s">
        <v>995</v>
      </c>
      <c r="BC1770" s="1093" t="s">
        <v>4339</v>
      </c>
      <c r="BD1770" s="1093" t="s">
        <v>4340</v>
      </c>
      <c r="BE1770" s="1093" t="s">
        <v>4341</v>
      </c>
      <c r="BF1770" s="1094">
        <v>46142</v>
      </c>
      <c r="BH1770" s="376"/>
      <c r="BI1770" s="376"/>
      <c r="BJ1770" s="255"/>
      <c r="BK1770" s="376"/>
      <c r="BL1770" s="296"/>
      <c r="BM1770" s="2497">
        <v>6073</v>
      </c>
      <c r="BN1770" s="376"/>
      <c r="BO1770" s="2498"/>
      <c r="BP1770" s="957"/>
      <c r="BQ1770" s="957"/>
      <c r="BR1770" s="2626" t="s">
        <v>4342</v>
      </c>
      <c r="BS1770" s="2464" t="s">
        <v>2659</v>
      </c>
      <c r="BT1770" s="2465" t="s">
        <v>2664</v>
      </c>
      <c r="BU1770" s="2465" t="s">
        <v>2665</v>
      </c>
      <c r="BV1770" s="2466">
        <v>41044435</v>
      </c>
      <c r="BW1770" s="2467">
        <v>10410444351</v>
      </c>
      <c r="BX1770" s="2510" t="s">
        <v>2834</v>
      </c>
      <c r="BY1770" s="2474">
        <v>46143</v>
      </c>
      <c r="BZ1770" s="2475">
        <v>46173</v>
      </c>
      <c r="CU1770" s="1934"/>
      <c r="CW1770" s="1934"/>
      <c r="CY1770" s="1934"/>
      <c r="DD1770" s="1934"/>
      <c r="DF1770" s="1934"/>
      <c r="DH1770" s="1934"/>
      <c r="DL1770" s="953">
        <v>30</v>
      </c>
      <c r="DM1770" s="995">
        <v>3000</v>
      </c>
      <c r="DN1770" s="953">
        <v>30</v>
      </c>
      <c r="DO1770" s="995">
        <v>3000</v>
      </c>
      <c r="DP1770" s="953">
        <v>30</v>
      </c>
      <c r="DQ1770" s="995">
        <v>3000</v>
      </c>
      <c r="DU1770" s="909">
        <f t="shared" si="1559"/>
        <v>3000</v>
      </c>
      <c r="DV1770" s="1936">
        <f t="shared" si="1564"/>
        <v>3000</v>
      </c>
      <c r="DW1770" s="1936">
        <f t="shared" si="1565"/>
        <v>3000</v>
      </c>
      <c r="DX1770" s="633">
        <f t="shared" si="1562"/>
        <v>0</v>
      </c>
      <c r="DY1770" s="633">
        <f t="shared" si="1566"/>
        <v>0</v>
      </c>
    </row>
    <row r="1771" spans="1:133" s="1093" customFormat="1" ht="45" hidden="1" x14ac:dyDescent="0.25">
      <c r="A1771" s="2372">
        <v>2026</v>
      </c>
      <c r="B1771" s="2372">
        <v>479</v>
      </c>
      <c r="C1771" s="2372" t="s">
        <v>58</v>
      </c>
      <c r="D1771" s="2372">
        <v>3000654</v>
      </c>
      <c r="E1771" s="2372">
        <v>5005023</v>
      </c>
      <c r="F1771" s="2372" t="s">
        <v>3011</v>
      </c>
      <c r="G1771" s="2372" t="s">
        <v>3012</v>
      </c>
      <c r="H1771" s="2372">
        <v>95</v>
      </c>
      <c r="I1771" s="2373" t="s">
        <v>992</v>
      </c>
      <c r="J1771" s="2374" t="s">
        <v>10</v>
      </c>
      <c r="K1771" s="2374" t="s">
        <v>60</v>
      </c>
      <c r="L1771" s="2372" t="str">
        <f t="shared" si="1556"/>
        <v>2.3</v>
      </c>
      <c r="M1771" s="2375" t="s">
        <v>62</v>
      </c>
      <c r="N1771" s="2370"/>
      <c r="O1771" s="2377" t="s">
        <v>4352</v>
      </c>
      <c r="P1771" s="2380" t="s">
        <v>65</v>
      </c>
      <c r="Q1771" s="2381">
        <v>1</v>
      </c>
      <c r="R1771" s="2380" t="s">
        <v>4353</v>
      </c>
      <c r="S1771" s="255"/>
      <c r="T1771" s="255"/>
      <c r="U1771" s="2369"/>
      <c r="V1771" s="2369"/>
      <c r="W1771" s="2380">
        <v>30</v>
      </c>
      <c r="X1771" s="395"/>
      <c r="Y1771" s="395"/>
      <c r="Z1771" s="345"/>
      <c r="AA1771" s="345"/>
      <c r="AB1771" s="345"/>
      <c r="AC1771" s="345"/>
      <c r="AD1771" s="345"/>
      <c r="AE1771" s="342" t="s">
        <v>3528</v>
      </c>
      <c r="AF1771" s="346"/>
      <c r="AG1771" s="346"/>
      <c r="AH1771" s="346"/>
      <c r="AI1771" s="346"/>
      <c r="AJ1771" s="346"/>
      <c r="AK1771" s="346"/>
      <c r="AL1771" s="346"/>
      <c r="AM1771" s="346"/>
      <c r="AN1771" s="346"/>
      <c r="AO1771" s="346"/>
      <c r="AP1771" s="346"/>
      <c r="AQ1771" s="346"/>
      <c r="AR1771" s="2458">
        <v>3000</v>
      </c>
      <c r="AS1771" s="955" t="s">
        <v>2578</v>
      </c>
      <c r="AT1771" s="955" t="s">
        <v>4018</v>
      </c>
      <c r="AU1771" s="255" t="s">
        <v>4336</v>
      </c>
      <c r="AV1771" s="255"/>
      <c r="AW1771" s="2371"/>
      <c r="AX1771" s="255" t="s">
        <v>4337</v>
      </c>
      <c r="AY1771" s="2371">
        <v>46141</v>
      </c>
      <c r="BA1771" s="255" t="s">
        <v>4338</v>
      </c>
      <c r="BB1771" s="1915" t="s">
        <v>995</v>
      </c>
      <c r="BC1771" s="1093" t="s">
        <v>4339</v>
      </c>
      <c r="BD1771" s="1093" t="s">
        <v>4340</v>
      </c>
      <c r="BE1771" s="1093" t="s">
        <v>4341</v>
      </c>
      <c r="BF1771" s="1094">
        <v>46142</v>
      </c>
      <c r="BH1771" s="376"/>
      <c r="BI1771" s="376"/>
      <c r="BJ1771" s="255"/>
      <c r="BK1771" s="376"/>
      <c r="BL1771" s="296"/>
      <c r="BM1771" s="2497">
        <v>6074</v>
      </c>
      <c r="BN1771" s="376"/>
      <c r="BO1771" s="2498"/>
      <c r="BP1771" s="957"/>
      <c r="BQ1771" s="957"/>
      <c r="BR1771" s="2626" t="s">
        <v>4342</v>
      </c>
      <c r="BS1771" s="2464" t="s">
        <v>2659</v>
      </c>
      <c r="BT1771" s="2465" t="s">
        <v>1365</v>
      </c>
      <c r="BU1771" s="2465" t="s">
        <v>2660</v>
      </c>
      <c r="BV1771" s="2466">
        <v>71778915</v>
      </c>
      <c r="BW1771" s="2467">
        <v>10717789151</v>
      </c>
      <c r="BX1771" s="2510" t="s">
        <v>2834</v>
      </c>
      <c r="BY1771" s="2474">
        <v>46143</v>
      </c>
      <c r="BZ1771" s="2475">
        <v>46173</v>
      </c>
      <c r="CU1771" s="1934"/>
      <c r="CW1771" s="1934"/>
      <c r="CY1771" s="1934"/>
      <c r="DD1771" s="1934"/>
      <c r="DF1771" s="1934"/>
      <c r="DH1771" s="1934"/>
      <c r="DL1771" s="953">
        <v>30</v>
      </c>
      <c r="DM1771" s="995">
        <v>3000</v>
      </c>
      <c r="DN1771" s="953">
        <v>30</v>
      </c>
      <c r="DO1771" s="995">
        <v>3000</v>
      </c>
      <c r="DP1771" s="953">
        <v>30</v>
      </c>
      <c r="DQ1771" s="995">
        <v>3000</v>
      </c>
      <c r="DU1771" s="909">
        <f t="shared" si="1559"/>
        <v>3000</v>
      </c>
      <c r="DV1771" s="1936">
        <f t="shared" si="1564"/>
        <v>3000</v>
      </c>
      <c r="DW1771" s="1936">
        <f t="shared" si="1565"/>
        <v>3000</v>
      </c>
      <c r="DX1771" s="633">
        <f t="shared" si="1562"/>
        <v>0</v>
      </c>
      <c r="DY1771" s="633">
        <f t="shared" si="1566"/>
        <v>0</v>
      </c>
    </row>
    <row r="1772" spans="1:133" s="1093" customFormat="1" ht="45" hidden="1" x14ac:dyDescent="0.25">
      <c r="A1772" s="2372">
        <v>2026</v>
      </c>
      <c r="B1772" s="2372">
        <v>479</v>
      </c>
      <c r="C1772" s="2372" t="s">
        <v>58</v>
      </c>
      <c r="D1772" s="2372">
        <v>3000654</v>
      </c>
      <c r="E1772" s="2372">
        <v>5005023</v>
      </c>
      <c r="F1772" s="2372" t="s">
        <v>3011</v>
      </c>
      <c r="G1772" s="2372" t="s">
        <v>3012</v>
      </c>
      <c r="H1772" s="2372">
        <v>95</v>
      </c>
      <c r="I1772" s="2373" t="s">
        <v>992</v>
      </c>
      <c r="J1772" s="2374" t="s">
        <v>10</v>
      </c>
      <c r="K1772" s="2374" t="s">
        <v>60</v>
      </c>
      <c r="L1772" s="2372" t="str">
        <f t="shared" si="1556"/>
        <v>2.3</v>
      </c>
      <c r="M1772" s="2375" t="s">
        <v>62</v>
      </c>
      <c r="N1772" s="2370"/>
      <c r="O1772" s="2377" t="s">
        <v>4352</v>
      </c>
      <c r="P1772" s="2380" t="s">
        <v>65</v>
      </c>
      <c r="Q1772" s="2381">
        <v>1</v>
      </c>
      <c r="R1772" s="2380" t="s">
        <v>4353</v>
      </c>
      <c r="S1772" s="255"/>
      <c r="T1772" s="255"/>
      <c r="U1772" s="2369"/>
      <c r="V1772" s="2369"/>
      <c r="W1772" s="2380">
        <v>30</v>
      </c>
      <c r="X1772" s="395"/>
      <c r="Y1772" s="395"/>
      <c r="Z1772" s="345"/>
      <c r="AA1772" s="345"/>
      <c r="AB1772" s="345"/>
      <c r="AC1772" s="345"/>
      <c r="AD1772" s="345"/>
      <c r="AE1772" s="342" t="s">
        <v>3528</v>
      </c>
      <c r="AF1772" s="346"/>
      <c r="AG1772" s="346"/>
      <c r="AH1772" s="346"/>
      <c r="AI1772" s="346"/>
      <c r="AJ1772" s="346"/>
      <c r="AK1772" s="346"/>
      <c r="AL1772" s="346"/>
      <c r="AM1772" s="346"/>
      <c r="AN1772" s="346"/>
      <c r="AO1772" s="346"/>
      <c r="AP1772" s="346"/>
      <c r="AQ1772" s="346"/>
      <c r="AR1772" s="2458">
        <v>3000</v>
      </c>
      <c r="AS1772" s="955" t="s">
        <v>2578</v>
      </c>
      <c r="AT1772" s="955" t="s">
        <v>4018</v>
      </c>
      <c r="AU1772" s="255" t="s">
        <v>4336</v>
      </c>
      <c r="AV1772" s="255"/>
      <c r="AW1772" s="2371"/>
      <c r="AX1772" s="255" t="s">
        <v>4337</v>
      </c>
      <c r="AY1772" s="2371">
        <v>46141</v>
      </c>
      <c r="BA1772" s="255" t="s">
        <v>4338</v>
      </c>
      <c r="BB1772" s="1915" t="s">
        <v>995</v>
      </c>
      <c r="BC1772" s="1093" t="s">
        <v>4339</v>
      </c>
      <c r="BD1772" s="1093" t="s">
        <v>4340</v>
      </c>
      <c r="BE1772" s="1093" t="s">
        <v>4341</v>
      </c>
      <c r="BF1772" s="1094">
        <v>46142</v>
      </c>
      <c r="BH1772" s="376"/>
      <c r="BI1772" s="376"/>
      <c r="BJ1772" s="255"/>
      <c r="BK1772" s="376"/>
      <c r="BL1772" s="296"/>
      <c r="BM1772" s="2497">
        <v>6075</v>
      </c>
      <c r="BN1772" s="376"/>
      <c r="BO1772" s="2498"/>
      <c r="BP1772" s="957"/>
      <c r="BQ1772" s="957"/>
      <c r="BR1772" s="2626" t="s">
        <v>4342</v>
      </c>
      <c r="BS1772" s="2464" t="s">
        <v>2659</v>
      </c>
      <c r="BT1772" s="2465" t="s">
        <v>1365</v>
      </c>
      <c r="BU1772" s="2465" t="s">
        <v>2662</v>
      </c>
      <c r="BV1772" s="2466">
        <v>45022363</v>
      </c>
      <c r="BW1772" s="2467">
        <v>10450223633</v>
      </c>
      <c r="BX1772" s="2510" t="s">
        <v>2834</v>
      </c>
      <c r="BY1772" s="2474">
        <v>46143</v>
      </c>
      <c r="BZ1772" s="2475">
        <v>46173</v>
      </c>
      <c r="CU1772" s="1934"/>
      <c r="CW1772" s="1934"/>
      <c r="CY1772" s="1934"/>
      <c r="DD1772" s="1934"/>
      <c r="DF1772" s="1934"/>
      <c r="DH1772" s="1934"/>
      <c r="DL1772" s="953">
        <v>30</v>
      </c>
      <c r="DM1772" s="995">
        <v>3000</v>
      </c>
      <c r="DN1772" s="953">
        <v>30</v>
      </c>
      <c r="DO1772" s="995">
        <v>3000</v>
      </c>
      <c r="DP1772" s="953">
        <v>30</v>
      </c>
      <c r="DQ1772" s="995">
        <v>3000</v>
      </c>
      <c r="DU1772" s="909">
        <f t="shared" si="1559"/>
        <v>3000</v>
      </c>
      <c r="DV1772" s="1936">
        <f t="shared" si="1564"/>
        <v>3000</v>
      </c>
      <c r="DW1772" s="1936">
        <f t="shared" si="1565"/>
        <v>3000</v>
      </c>
      <c r="DX1772" s="633">
        <f t="shared" si="1562"/>
        <v>0</v>
      </c>
      <c r="DY1772" s="633">
        <f t="shared" si="1566"/>
        <v>0</v>
      </c>
    </row>
    <row r="1773" spans="1:133" s="1093" customFormat="1" ht="45" hidden="1" x14ac:dyDescent="0.25">
      <c r="A1773" s="2372">
        <v>2026</v>
      </c>
      <c r="B1773" s="2372">
        <v>479</v>
      </c>
      <c r="C1773" s="2372" t="s">
        <v>58</v>
      </c>
      <c r="D1773" s="2372">
        <v>3000654</v>
      </c>
      <c r="E1773" s="2372">
        <v>5005023</v>
      </c>
      <c r="F1773" s="2372" t="s">
        <v>3011</v>
      </c>
      <c r="G1773" s="2372" t="s">
        <v>3012</v>
      </c>
      <c r="H1773" s="2372">
        <v>95</v>
      </c>
      <c r="I1773" s="2373" t="s">
        <v>992</v>
      </c>
      <c r="J1773" s="2374" t="s">
        <v>10</v>
      </c>
      <c r="K1773" s="2374" t="s">
        <v>60</v>
      </c>
      <c r="L1773" s="2372" t="str">
        <f t="shared" si="1556"/>
        <v>2.3</v>
      </c>
      <c r="M1773" s="2375" t="s">
        <v>62</v>
      </c>
      <c r="N1773" s="2370"/>
      <c r="O1773" s="2377" t="s">
        <v>4352</v>
      </c>
      <c r="P1773" s="2380" t="s">
        <v>65</v>
      </c>
      <c r="Q1773" s="2381">
        <v>1</v>
      </c>
      <c r="R1773" s="2380" t="s">
        <v>4353</v>
      </c>
      <c r="S1773" s="255"/>
      <c r="T1773" s="255"/>
      <c r="U1773" s="2369"/>
      <c r="V1773" s="2369"/>
      <c r="W1773" s="2380">
        <v>30</v>
      </c>
      <c r="X1773" s="395"/>
      <c r="Y1773" s="395"/>
      <c r="Z1773" s="345"/>
      <c r="AA1773" s="345"/>
      <c r="AB1773" s="345"/>
      <c r="AC1773" s="345"/>
      <c r="AD1773" s="345"/>
      <c r="AE1773" s="342" t="s">
        <v>3528</v>
      </c>
      <c r="AF1773" s="346"/>
      <c r="AG1773" s="346"/>
      <c r="AH1773" s="346"/>
      <c r="AI1773" s="346"/>
      <c r="AJ1773" s="346"/>
      <c r="AK1773" s="346"/>
      <c r="AL1773" s="346"/>
      <c r="AM1773" s="346"/>
      <c r="AN1773" s="346"/>
      <c r="AO1773" s="346"/>
      <c r="AP1773" s="346"/>
      <c r="AQ1773" s="346"/>
      <c r="AR1773" s="2458">
        <v>3000</v>
      </c>
      <c r="AS1773" s="955" t="s">
        <v>2578</v>
      </c>
      <c r="AT1773" s="955" t="s">
        <v>4018</v>
      </c>
      <c r="AU1773" s="255" t="s">
        <v>4336</v>
      </c>
      <c r="AV1773" s="255"/>
      <c r="AW1773" s="2371"/>
      <c r="AX1773" s="255" t="s">
        <v>4337</v>
      </c>
      <c r="AY1773" s="2371">
        <v>46141</v>
      </c>
      <c r="BA1773" s="255" t="s">
        <v>4338</v>
      </c>
      <c r="BB1773" s="1915" t="s">
        <v>995</v>
      </c>
      <c r="BC1773" s="1093" t="s">
        <v>4339</v>
      </c>
      <c r="BD1773" s="1093" t="s">
        <v>4340</v>
      </c>
      <c r="BE1773" s="1093" t="s">
        <v>4341</v>
      </c>
      <c r="BF1773" s="1094">
        <v>46142</v>
      </c>
      <c r="BH1773" s="376"/>
      <c r="BI1773" s="376"/>
      <c r="BJ1773" s="255"/>
      <c r="BK1773" s="376"/>
      <c r="BL1773" s="296"/>
      <c r="BM1773" s="2497">
        <v>6077</v>
      </c>
      <c r="BN1773" s="376"/>
      <c r="BO1773" s="2498"/>
      <c r="BP1773" s="957"/>
      <c r="BQ1773" s="957"/>
      <c r="BR1773" s="2626" t="s">
        <v>4342</v>
      </c>
      <c r="BS1773" s="2464" t="s">
        <v>3371</v>
      </c>
      <c r="BT1773" s="2465" t="s">
        <v>2639</v>
      </c>
      <c r="BU1773" s="2465" t="s">
        <v>3954</v>
      </c>
      <c r="BV1773" s="2466">
        <v>47404675</v>
      </c>
      <c r="BW1773" s="2467">
        <v>10474046759</v>
      </c>
      <c r="BX1773" s="2510" t="s">
        <v>2834</v>
      </c>
      <c r="BY1773" s="2474">
        <v>46143</v>
      </c>
      <c r="BZ1773" s="2475">
        <v>46173</v>
      </c>
      <c r="CU1773" s="1934"/>
      <c r="CW1773" s="1934"/>
      <c r="CY1773" s="1934"/>
      <c r="DD1773" s="1934"/>
      <c r="DF1773" s="1934"/>
      <c r="DH1773" s="1934"/>
      <c r="DL1773" s="953">
        <v>30</v>
      </c>
      <c r="DM1773" s="995">
        <v>3000</v>
      </c>
      <c r="DN1773" s="953">
        <v>30</v>
      </c>
      <c r="DO1773" s="995">
        <v>3000</v>
      </c>
      <c r="DP1773" s="953">
        <v>30</v>
      </c>
      <c r="DQ1773" s="995">
        <v>3000</v>
      </c>
      <c r="DU1773" s="909">
        <f t="shared" si="1559"/>
        <v>3000</v>
      </c>
      <c r="DV1773" s="1936">
        <f t="shared" si="1564"/>
        <v>3000</v>
      </c>
      <c r="DW1773" s="1936">
        <f t="shared" si="1565"/>
        <v>3000</v>
      </c>
      <c r="DX1773" s="633">
        <f t="shared" si="1562"/>
        <v>0</v>
      </c>
      <c r="DY1773" s="633">
        <f t="shared" si="1566"/>
        <v>0</v>
      </c>
    </row>
    <row r="1774" spans="1:133" s="1093" customFormat="1" ht="45" hidden="1" x14ac:dyDescent="0.25">
      <c r="A1774" s="2372">
        <v>2026</v>
      </c>
      <c r="B1774" s="2372">
        <v>479</v>
      </c>
      <c r="C1774" s="2372" t="s">
        <v>58</v>
      </c>
      <c r="D1774" s="2372">
        <v>3000654</v>
      </c>
      <c r="E1774" s="2372">
        <v>5005023</v>
      </c>
      <c r="F1774" s="2372" t="s">
        <v>3011</v>
      </c>
      <c r="G1774" s="2372" t="s">
        <v>3012</v>
      </c>
      <c r="H1774" s="2372">
        <v>95</v>
      </c>
      <c r="I1774" s="2373" t="s">
        <v>992</v>
      </c>
      <c r="J1774" s="2374" t="s">
        <v>10</v>
      </c>
      <c r="K1774" s="2374" t="s">
        <v>60</v>
      </c>
      <c r="L1774" s="2372" t="str">
        <f t="shared" si="1556"/>
        <v>2.3</v>
      </c>
      <c r="M1774" s="2375" t="s">
        <v>62</v>
      </c>
      <c r="N1774" s="2370"/>
      <c r="O1774" s="2377" t="s">
        <v>4352</v>
      </c>
      <c r="P1774" s="2380" t="s">
        <v>65</v>
      </c>
      <c r="Q1774" s="2381">
        <v>1</v>
      </c>
      <c r="R1774" s="2380" t="s">
        <v>4353</v>
      </c>
      <c r="S1774" s="255"/>
      <c r="T1774" s="255"/>
      <c r="U1774" s="2369"/>
      <c r="V1774" s="2369"/>
      <c r="W1774" s="2380">
        <v>30</v>
      </c>
      <c r="X1774" s="395"/>
      <c r="Y1774" s="395"/>
      <c r="Z1774" s="345"/>
      <c r="AA1774" s="345"/>
      <c r="AB1774" s="345"/>
      <c r="AC1774" s="345"/>
      <c r="AD1774" s="345"/>
      <c r="AE1774" s="342" t="s">
        <v>3528</v>
      </c>
      <c r="AF1774" s="346"/>
      <c r="AG1774" s="346"/>
      <c r="AH1774" s="346"/>
      <c r="AI1774" s="346"/>
      <c r="AJ1774" s="346"/>
      <c r="AK1774" s="346"/>
      <c r="AL1774" s="346"/>
      <c r="AM1774" s="346"/>
      <c r="AN1774" s="346"/>
      <c r="AO1774" s="346"/>
      <c r="AP1774" s="346"/>
      <c r="AQ1774" s="346"/>
      <c r="AR1774" s="2458">
        <v>3000</v>
      </c>
      <c r="AS1774" s="955" t="s">
        <v>2578</v>
      </c>
      <c r="AT1774" s="955" t="s">
        <v>4018</v>
      </c>
      <c r="AU1774" s="255" t="s">
        <v>4336</v>
      </c>
      <c r="AV1774" s="255"/>
      <c r="AW1774" s="2371"/>
      <c r="AX1774" s="255" t="s">
        <v>4337</v>
      </c>
      <c r="AY1774" s="2371">
        <v>46141</v>
      </c>
      <c r="BA1774" s="255" t="s">
        <v>4338</v>
      </c>
      <c r="BB1774" s="1915" t="s">
        <v>995</v>
      </c>
      <c r="BC1774" s="1093" t="s">
        <v>4339</v>
      </c>
      <c r="BD1774" s="1093" t="s">
        <v>4340</v>
      </c>
      <c r="BE1774" s="1093" t="s">
        <v>4341</v>
      </c>
      <c r="BF1774" s="1094">
        <v>46142</v>
      </c>
      <c r="BH1774" s="376"/>
      <c r="BI1774" s="376"/>
      <c r="BJ1774" s="255"/>
      <c r="BK1774" s="376"/>
      <c r="BL1774" s="296"/>
      <c r="BM1774" s="2497">
        <v>6078</v>
      </c>
      <c r="BN1774" s="376"/>
      <c r="BO1774" s="2498"/>
      <c r="BP1774" s="957"/>
      <c r="BQ1774" s="957"/>
      <c r="BR1774" s="2626" t="s">
        <v>4342</v>
      </c>
      <c r="BS1774" s="2464" t="s">
        <v>2669</v>
      </c>
      <c r="BT1774" s="2465" t="s">
        <v>2649</v>
      </c>
      <c r="BU1774" s="2465" t="s">
        <v>2670</v>
      </c>
      <c r="BV1774" s="2466">
        <v>32542514</v>
      </c>
      <c r="BW1774" s="2467">
        <v>10325425143</v>
      </c>
      <c r="BX1774" s="2510" t="s">
        <v>2834</v>
      </c>
      <c r="BY1774" s="2474">
        <v>46143</v>
      </c>
      <c r="BZ1774" s="2475">
        <v>46173</v>
      </c>
      <c r="CU1774" s="1934"/>
      <c r="CW1774" s="1934"/>
      <c r="CY1774" s="1934"/>
      <c r="DD1774" s="1934"/>
      <c r="DF1774" s="1934"/>
      <c r="DH1774" s="1934"/>
      <c r="DL1774" s="953">
        <v>30</v>
      </c>
      <c r="DM1774" s="995">
        <v>3000</v>
      </c>
      <c r="DN1774" s="953">
        <v>30</v>
      </c>
      <c r="DO1774" s="995">
        <v>3000</v>
      </c>
      <c r="DP1774" s="953">
        <v>30</v>
      </c>
      <c r="DQ1774" s="995">
        <v>3000</v>
      </c>
      <c r="DU1774" s="909">
        <f t="shared" si="1559"/>
        <v>3000</v>
      </c>
      <c r="DV1774" s="1936">
        <f t="shared" si="1564"/>
        <v>3000</v>
      </c>
      <c r="DW1774" s="1936">
        <f t="shared" si="1565"/>
        <v>3000</v>
      </c>
      <c r="DX1774" s="633">
        <f t="shared" si="1562"/>
        <v>0</v>
      </c>
      <c r="DY1774" s="633">
        <f t="shared" si="1566"/>
        <v>0</v>
      </c>
    </row>
    <row r="1775" spans="1:133" s="1093" customFormat="1" ht="45" hidden="1" x14ac:dyDescent="0.25">
      <c r="A1775" s="2372">
        <v>2026</v>
      </c>
      <c r="B1775" s="2372">
        <v>479</v>
      </c>
      <c r="C1775" s="2372" t="s">
        <v>58</v>
      </c>
      <c r="D1775" s="2372">
        <v>3000654</v>
      </c>
      <c r="E1775" s="2372">
        <v>5005023</v>
      </c>
      <c r="F1775" s="2372" t="s">
        <v>3011</v>
      </c>
      <c r="G1775" s="2372" t="s">
        <v>3012</v>
      </c>
      <c r="H1775" s="2372">
        <v>95</v>
      </c>
      <c r="I1775" s="2373" t="s">
        <v>992</v>
      </c>
      <c r="J1775" s="2374" t="s">
        <v>10</v>
      </c>
      <c r="K1775" s="2374" t="s">
        <v>60</v>
      </c>
      <c r="L1775" s="2372" t="str">
        <f t="shared" si="1556"/>
        <v>2.3</v>
      </c>
      <c r="M1775" s="2375" t="s">
        <v>62</v>
      </c>
      <c r="N1775" s="2370"/>
      <c r="O1775" s="2377" t="s">
        <v>4352</v>
      </c>
      <c r="P1775" s="2380" t="s">
        <v>65</v>
      </c>
      <c r="Q1775" s="2381">
        <v>1</v>
      </c>
      <c r="R1775" s="2380" t="s">
        <v>4353</v>
      </c>
      <c r="S1775" s="255"/>
      <c r="T1775" s="255"/>
      <c r="U1775" s="2369"/>
      <c r="V1775" s="2369"/>
      <c r="W1775" s="2380">
        <v>30</v>
      </c>
      <c r="X1775" s="395"/>
      <c r="Y1775" s="395"/>
      <c r="Z1775" s="345"/>
      <c r="AA1775" s="345"/>
      <c r="AB1775" s="345"/>
      <c r="AC1775" s="345"/>
      <c r="AD1775" s="345"/>
      <c r="AE1775" s="342" t="s">
        <v>3528</v>
      </c>
      <c r="AF1775" s="346"/>
      <c r="AG1775" s="346"/>
      <c r="AH1775" s="346"/>
      <c r="AI1775" s="346"/>
      <c r="AJ1775" s="346"/>
      <c r="AK1775" s="346"/>
      <c r="AL1775" s="346"/>
      <c r="AM1775" s="346"/>
      <c r="AN1775" s="346"/>
      <c r="AO1775" s="346"/>
      <c r="AP1775" s="346"/>
      <c r="AQ1775" s="346"/>
      <c r="AR1775" s="2458">
        <v>3000</v>
      </c>
      <c r="AS1775" s="955" t="s">
        <v>2578</v>
      </c>
      <c r="AT1775" s="955" t="s">
        <v>4018</v>
      </c>
      <c r="AU1775" s="255" t="s">
        <v>4336</v>
      </c>
      <c r="AV1775" s="255"/>
      <c r="AW1775" s="2371"/>
      <c r="AX1775" s="255" t="s">
        <v>4337</v>
      </c>
      <c r="AY1775" s="2371">
        <v>46141</v>
      </c>
      <c r="BA1775" s="255" t="s">
        <v>4338</v>
      </c>
      <c r="BB1775" s="1915" t="s">
        <v>995</v>
      </c>
      <c r="BC1775" s="1093" t="s">
        <v>4339</v>
      </c>
      <c r="BD1775" s="1093" t="s">
        <v>4340</v>
      </c>
      <c r="BE1775" s="1093" t="s">
        <v>4341</v>
      </c>
      <c r="BF1775" s="1094">
        <v>46142</v>
      </c>
      <c r="BH1775" s="376"/>
      <c r="BI1775" s="376"/>
      <c r="BJ1775" s="255"/>
      <c r="BK1775" s="376"/>
      <c r="BL1775" s="296"/>
      <c r="BM1775" s="2497">
        <v>6079</v>
      </c>
      <c r="BN1775" s="376"/>
      <c r="BO1775" s="2498"/>
      <c r="BP1775" s="957"/>
      <c r="BQ1775" s="957"/>
      <c r="BR1775" s="2626" t="s">
        <v>4342</v>
      </c>
      <c r="BS1775" s="2464" t="s">
        <v>1865</v>
      </c>
      <c r="BT1775" s="2465" t="s">
        <v>2675</v>
      </c>
      <c r="BU1775" s="2465" t="s">
        <v>1285</v>
      </c>
      <c r="BV1775" s="2466">
        <v>33262868</v>
      </c>
      <c r="BW1775" s="2467">
        <v>10332628688</v>
      </c>
      <c r="BX1775" s="2510" t="s">
        <v>2834</v>
      </c>
      <c r="BY1775" s="2474">
        <v>46143</v>
      </c>
      <c r="BZ1775" s="2475">
        <v>46173</v>
      </c>
      <c r="CU1775" s="1934"/>
      <c r="CW1775" s="1934"/>
      <c r="CY1775" s="1934"/>
      <c r="DD1775" s="1934"/>
      <c r="DF1775" s="1934"/>
      <c r="DH1775" s="1934"/>
      <c r="DL1775" s="953">
        <v>30</v>
      </c>
      <c r="DM1775" s="995">
        <v>3000</v>
      </c>
      <c r="DN1775" s="953">
        <v>30</v>
      </c>
      <c r="DO1775" s="995">
        <v>3000</v>
      </c>
      <c r="DP1775" s="953">
        <v>30</v>
      </c>
      <c r="DQ1775" s="995">
        <v>3000</v>
      </c>
      <c r="DU1775" s="909">
        <f t="shared" si="1559"/>
        <v>3000</v>
      </c>
      <c r="DV1775" s="1936">
        <f t="shared" si="1564"/>
        <v>3000</v>
      </c>
      <c r="DW1775" s="1936">
        <f t="shared" si="1565"/>
        <v>3000</v>
      </c>
      <c r="DX1775" s="633">
        <f t="shared" si="1562"/>
        <v>0</v>
      </c>
      <c r="DY1775" s="633">
        <f t="shared" si="1566"/>
        <v>0</v>
      </c>
    </row>
    <row r="1776" spans="1:133" s="1093" customFormat="1" ht="45" hidden="1" x14ac:dyDescent="0.25">
      <c r="A1776" s="2372">
        <v>2026</v>
      </c>
      <c r="B1776" s="2372">
        <v>479</v>
      </c>
      <c r="C1776" s="2372" t="s">
        <v>58</v>
      </c>
      <c r="D1776" s="2372">
        <v>3000654</v>
      </c>
      <c r="E1776" s="2372">
        <v>5005023</v>
      </c>
      <c r="F1776" s="2372" t="s">
        <v>3011</v>
      </c>
      <c r="G1776" s="2372" t="s">
        <v>3012</v>
      </c>
      <c r="H1776" s="2372">
        <v>95</v>
      </c>
      <c r="I1776" s="2373" t="s">
        <v>992</v>
      </c>
      <c r="J1776" s="2374" t="s">
        <v>10</v>
      </c>
      <c r="K1776" s="2374" t="s">
        <v>60</v>
      </c>
      <c r="L1776" s="2372" t="str">
        <f t="shared" si="1556"/>
        <v>2.3</v>
      </c>
      <c r="M1776" s="2375" t="s">
        <v>62</v>
      </c>
      <c r="N1776" s="2370"/>
      <c r="O1776" s="2377" t="s">
        <v>4352</v>
      </c>
      <c r="P1776" s="2380" t="s">
        <v>65</v>
      </c>
      <c r="Q1776" s="2381">
        <v>1</v>
      </c>
      <c r="R1776" s="2380" t="s">
        <v>4353</v>
      </c>
      <c r="S1776" s="255"/>
      <c r="T1776" s="255"/>
      <c r="U1776" s="2369"/>
      <c r="V1776" s="2369"/>
      <c r="W1776" s="2380">
        <v>30</v>
      </c>
      <c r="X1776" s="395"/>
      <c r="Y1776" s="395"/>
      <c r="Z1776" s="345"/>
      <c r="AA1776" s="345"/>
      <c r="AB1776" s="345"/>
      <c r="AC1776" s="345"/>
      <c r="AD1776" s="345"/>
      <c r="AE1776" s="342" t="s">
        <v>3528</v>
      </c>
      <c r="AF1776" s="346"/>
      <c r="AG1776" s="346"/>
      <c r="AH1776" s="346"/>
      <c r="AI1776" s="346"/>
      <c r="AJ1776" s="346"/>
      <c r="AK1776" s="346"/>
      <c r="AL1776" s="346"/>
      <c r="AM1776" s="346"/>
      <c r="AN1776" s="346"/>
      <c r="AO1776" s="346"/>
      <c r="AP1776" s="346"/>
      <c r="AQ1776" s="346"/>
      <c r="AR1776" s="2458">
        <v>3000</v>
      </c>
      <c r="AS1776" s="955" t="s">
        <v>2578</v>
      </c>
      <c r="AT1776" s="955" t="s">
        <v>4018</v>
      </c>
      <c r="AU1776" s="255" t="s">
        <v>4336</v>
      </c>
      <c r="AV1776" s="255"/>
      <c r="AW1776" s="2371"/>
      <c r="AX1776" s="255" t="s">
        <v>4337</v>
      </c>
      <c r="AY1776" s="2371">
        <v>46141</v>
      </c>
      <c r="BA1776" s="255" t="s">
        <v>4338</v>
      </c>
      <c r="BB1776" s="1915" t="s">
        <v>995</v>
      </c>
      <c r="BC1776" s="1093" t="s">
        <v>4339</v>
      </c>
      <c r="BD1776" s="1093" t="s">
        <v>4340</v>
      </c>
      <c r="BE1776" s="1093" t="s">
        <v>4341</v>
      </c>
      <c r="BF1776" s="1094">
        <v>46142</v>
      </c>
      <c r="BH1776" s="376"/>
      <c r="BI1776" s="376"/>
      <c r="BJ1776" s="255"/>
      <c r="BK1776" s="376"/>
      <c r="BL1776" s="296"/>
      <c r="BM1776" s="2497">
        <v>6080</v>
      </c>
      <c r="BN1776" s="376"/>
      <c r="BO1776" s="2498"/>
      <c r="BP1776" s="957"/>
      <c r="BQ1776" s="957"/>
      <c r="BR1776" s="2626" t="s">
        <v>4342</v>
      </c>
      <c r="BS1776" s="2464" t="s">
        <v>3837</v>
      </c>
      <c r="BT1776" s="2465" t="s">
        <v>1409</v>
      </c>
      <c r="BU1776" s="2465" t="s">
        <v>3838</v>
      </c>
      <c r="BV1776" s="2466">
        <v>41741304</v>
      </c>
      <c r="BW1776" s="2467">
        <v>10417413044</v>
      </c>
      <c r="BX1776" s="2510" t="s">
        <v>2834</v>
      </c>
      <c r="BY1776" s="2474">
        <v>46143</v>
      </c>
      <c r="BZ1776" s="2475">
        <v>46173</v>
      </c>
      <c r="CU1776" s="1934"/>
      <c r="CW1776" s="1934"/>
      <c r="CY1776" s="1934"/>
      <c r="DD1776" s="1934"/>
      <c r="DF1776" s="1934"/>
      <c r="DH1776" s="1934"/>
      <c r="DL1776" s="953">
        <v>30</v>
      </c>
      <c r="DM1776" s="995">
        <v>3000</v>
      </c>
      <c r="DN1776" s="953">
        <v>30</v>
      </c>
      <c r="DO1776" s="995">
        <v>3000</v>
      </c>
      <c r="DP1776" s="953">
        <v>30</v>
      </c>
      <c r="DQ1776" s="995">
        <v>3000</v>
      </c>
      <c r="DU1776" s="909">
        <f t="shared" si="1559"/>
        <v>3000</v>
      </c>
      <c r="DV1776" s="1936">
        <f t="shared" si="1564"/>
        <v>3000</v>
      </c>
      <c r="DW1776" s="1936">
        <f t="shared" si="1565"/>
        <v>3000</v>
      </c>
      <c r="DX1776" s="633">
        <f t="shared" si="1562"/>
        <v>0</v>
      </c>
      <c r="DY1776" s="633">
        <f t="shared" si="1566"/>
        <v>0</v>
      </c>
    </row>
    <row r="1777" spans="1:133" s="1093" customFormat="1" ht="45" hidden="1" x14ac:dyDescent="0.25">
      <c r="A1777" s="2372">
        <v>2026</v>
      </c>
      <c r="B1777" s="2372">
        <v>479</v>
      </c>
      <c r="C1777" s="2372" t="s">
        <v>58</v>
      </c>
      <c r="D1777" s="2372">
        <v>3000654</v>
      </c>
      <c r="E1777" s="2372">
        <v>5005023</v>
      </c>
      <c r="F1777" s="2372" t="s">
        <v>3011</v>
      </c>
      <c r="G1777" s="2372" t="s">
        <v>3012</v>
      </c>
      <c r="H1777" s="2372">
        <v>95</v>
      </c>
      <c r="I1777" s="2373" t="s">
        <v>992</v>
      </c>
      <c r="J1777" s="2374" t="s">
        <v>10</v>
      </c>
      <c r="K1777" s="2374" t="s">
        <v>60</v>
      </c>
      <c r="L1777" s="2372" t="str">
        <f t="shared" si="1556"/>
        <v>2.3</v>
      </c>
      <c r="M1777" s="2375" t="s">
        <v>62</v>
      </c>
      <c r="N1777" s="2370"/>
      <c r="O1777" s="2377" t="s">
        <v>4352</v>
      </c>
      <c r="P1777" s="2380" t="s">
        <v>65</v>
      </c>
      <c r="Q1777" s="2381">
        <v>1</v>
      </c>
      <c r="R1777" s="2380" t="s">
        <v>4353</v>
      </c>
      <c r="S1777" s="255"/>
      <c r="T1777" s="255"/>
      <c r="U1777" s="2369"/>
      <c r="V1777" s="2369"/>
      <c r="W1777" s="2380">
        <v>30</v>
      </c>
      <c r="X1777" s="395"/>
      <c r="Y1777" s="395"/>
      <c r="Z1777" s="345"/>
      <c r="AA1777" s="345"/>
      <c r="AB1777" s="345"/>
      <c r="AC1777" s="345"/>
      <c r="AD1777" s="345"/>
      <c r="AE1777" s="342" t="s">
        <v>3528</v>
      </c>
      <c r="AF1777" s="346"/>
      <c r="AG1777" s="346"/>
      <c r="AH1777" s="346"/>
      <c r="AI1777" s="346"/>
      <c r="AJ1777" s="346"/>
      <c r="AK1777" s="346"/>
      <c r="AL1777" s="346"/>
      <c r="AM1777" s="346"/>
      <c r="AN1777" s="346"/>
      <c r="AO1777" s="346"/>
      <c r="AP1777" s="346"/>
      <c r="AQ1777" s="346"/>
      <c r="AR1777" s="2458">
        <v>3000</v>
      </c>
      <c r="AS1777" s="955" t="s">
        <v>2578</v>
      </c>
      <c r="AT1777" s="955" t="s">
        <v>4018</v>
      </c>
      <c r="AU1777" s="255" t="s">
        <v>4336</v>
      </c>
      <c r="AV1777" s="255"/>
      <c r="AW1777" s="2371"/>
      <c r="AX1777" s="255" t="s">
        <v>4337</v>
      </c>
      <c r="AY1777" s="2371">
        <v>46141</v>
      </c>
      <c r="BA1777" s="255" t="s">
        <v>4338</v>
      </c>
      <c r="BB1777" s="1915" t="s">
        <v>995</v>
      </c>
      <c r="BC1777" s="1093" t="s">
        <v>4339</v>
      </c>
      <c r="BD1777" s="1093" t="s">
        <v>4340</v>
      </c>
      <c r="BE1777" s="1093" t="s">
        <v>4341</v>
      </c>
      <c r="BF1777" s="1094">
        <v>46142</v>
      </c>
      <c r="BH1777" s="376"/>
      <c r="BI1777" s="376"/>
      <c r="BJ1777" s="255"/>
      <c r="BK1777" s="376"/>
      <c r="BL1777" s="296"/>
      <c r="BM1777" s="2497">
        <v>6081</v>
      </c>
      <c r="BN1777" s="376"/>
      <c r="BO1777" s="2498"/>
      <c r="BP1777" s="957"/>
      <c r="BQ1777" s="957"/>
      <c r="BR1777" s="2626" t="s">
        <v>4342</v>
      </c>
      <c r="BS1777" s="2464" t="s">
        <v>2900</v>
      </c>
      <c r="BT1777" s="2465" t="s">
        <v>3322</v>
      </c>
      <c r="BU1777" s="2465" t="s">
        <v>3839</v>
      </c>
      <c r="BV1777" s="2466">
        <v>44138402</v>
      </c>
      <c r="BW1777" s="2467">
        <v>10441384021</v>
      </c>
      <c r="BX1777" s="2510" t="s">
        <v>2834</v>
      </c>
      <c r="BY1777" s="2474">
        <v>46143</v>
      </c>
      <c r="BZ1777" s="2475">
        <v>46173</v>
      </c>
      <c r="CU1777" s="1934"/>
      <c r="CW1777" s="1934"/>
      <c r="CY1777" s="1934"/>
      <c r="DD1777" s="1934"/>
      <c r="DF1777" s="1934"/>
      <c r="DH1777" s="1934"/>
      <c r="DL1777" s="953">
        <v>30</v>
      </c>
      <c r="DM1777" s="995">
        <v>3000</v>
      </c>
      <c r="DN1777" s="953">
        <v>30</v>
      </c>
      <c r="DO1777" s="995">
        <v>3000</v>
      </c>
      <c r="DP1777" s="953">
        <v>30</v>
      </c>
      <c r="DQ1777" s="995">
        <v>3000</v>
      </c>
      <c r="DU1777" s="909">
        <f t="shared" si="1559"/>
        <v>3000</v>
      </c>
      <c r="DV1777" s="1936">
        <f t="shared" si="1564"/>
        <v>3000</v>
      </c>
      <c r="DW1777" s="1936">
        <f t="shared" si="1565"/>
        <v>3000</v>
      </c>
      <c r="DX1777" s="633">
        <f t="shared" si="1562"/>
        <v>0</v>
      </c>
      <c r="DY1777" s="633">
        <f t="shared" si="1566"/>
        <v>0</v>
      </c>
    </row>
    <row r="1778" spans="1:133" s="1093" customFormat="1" ht="45" hidden="1" x14ac:dyDescent="0.25">
      <c r="A1778" s="2372">
        <v>2026</v>
      </c>
      <c r="B1778" s="2372">
        <v>479</v>
      </c>
      <c r="C1778" s="2372" t="s">
        <v>58</v>
      </c>
      <c r="D1778" s="2372">
        <v>3000654</v>
      </c>
      <c r="E1778" s="2372">
        <v>5005023</v>
      </c>
      <c r="F1778" s="2372" t="s">
        <v>3011</v>
      </c>
      <c r="G1778" s="2372" t="s">
        <v>3012</v>
      </c>
      <c r="H1778" s="2372">
        <v>95</v>
      </c>
      <c r="I1778" s="2373" t="s">
        <v>992</v>
      </c>
      <c r="J1778" s="2374" t="s">
        <v>10</v>
      </c>
      <c r="K1778" s="2374" t="s">
        <v>60</v>
      </c>
      <c r="L1778" s="2372" t="str">
        <f t="shared" si="1556"/>
        <v>2.3</v>
      </c>
      <c r="M1778" s="2375" t="s">
        <v>62</v>
      </c>
      <c r="N1778" s="2370"/>
      <c r="O1778" s="2377" t="s">
        <v>4352</v>
      </c>
      <c r="P1778" s="2380" t="s">
        <v>65</v>
      </c>
      <c r="Q1778" s="2381">
        <v>1</v>
      </c>
      <c r="R1778" s="2380" t="s">
        <v>4353</v>
      </c>
      <c r="S1778" s="255"/>
      <c r="T1778" s="255"/>
      <c r="U1778" s="2369"/>
      <c r="V1778" s="2369"/>
      <c r="W1778" s="2380">
        <v>30</v>
      </c>
      <c r="X1778" s="395"/>
      <c r="Y1778" s="395"/>
      <c r="Z1778" s="345"/>
      <c r="AA1778" s="345"/>
      <c r="AB1778" s="345"/>
      <c r="AC1778" s="345"/>
      <c r="AD1778" s="345"/>
      <c r="AE1778" s="342" t="s">
        <v>3528</v>
      </c>
      <c r="AF1778" s="346"/>
      <c r="AG1778" s="346"/>
      <c r="AH1778" s="346"/>
      <c r="AI1778" s="346"/>
      <c r="AJ1778" s="346"/>
      <c r="AK1778" s="346"/>
      <c r="AL1778" s="346"/>
      <c r="AM1778" s="346"/>
      <c r="AN1778" s="346"/>
      <c r="AO1778" s="346"/>
      <c r="AP1778" s="346"/>
      <c r="AQ1778" s="346"/>
      <c r="AR1778" s="2458">
        <v>3000</v>
      </c>
      <c r="AS1778" s="955" t="s">
        <v>2578</v>
      </c>
      <c r="AT1778" s="955" t="s">
        <v>4018</v>
      </c>
      <c r="AU1778" s="255" t="s">
        <v>4336</v>
      </c>
      <c r="AV1778" s="255"/>
      <c r="AW1778" s="2371"/>
      <c r="AX1778" s="255" t="s">
        <v>4337</v>
      </c>
      <c r="AY1778" s="2371">
        <v>46141</v>
      </c>
      <c r="BA1778" s="255" t="s">
        <v>4338</v>
      </c>
      <c r="BB1778" s="1915" t="s">
        <v>995</v>
      </c>
      <c r="BC1778" s="1093" t="s">
        <v>4339</v>
      </c>
      <c r="BD1778" s="1093" t="s">
        <v>4340</v>
      </c>
      <c r="BE1778" s="1093" t="s">
        <v>4341</v>
      </c>
      <c r="BF1778" s="1094">
        <v>46142</v>
      </c>
      <c r="BH1778" s="376"/>
      <c r="BI1778" s="376"/>
      <c r="BJ1778" s="255"/>
      <c r="BK1778" s="376"/>
      <c r="BL1778" s="296"/>
      <c r="BM1778" s="2497">
        <v>6082</v>
      </c>
      <c r="BN1778" s="376"/>
      <c r="BO1778" s="2498"/>
      <c r="BP1778" s="957"/>
      <c r="BQ1778" s="957"/>
      <c r="BR1778" s="2626" t="s">
        <v>4342</v>
      </c>
      <c r="BS1778" s="2464" t="s">
        <v>2686</v>
      </c>
      <c r="BT1778" s="2465" t="s">
        <v>2687</v>
      </c>
      <c r="BU1778" s="2465" t="s">
        <v>2688</v>
      </c>
      <c r="BV1778" s="2466">
        <v>41423937</v>
      </c>
      <c r="BW1778" s="2467">
        <v>10414239370</v>
      </c>
      <c r="BX1778" s="2510" t="s">
        <v>2834</v>
      </c>
      <c r="BY1778" s="2474">
        <v>46143</v>
      </c>
      <c r="BZ1778" s="2475">
        <v>46173</v>
      </c>
      <c r="CU1778" s="1934"/>
      <c r="CW1778" s="1934"/>
      <c r="CY1778" s="1934"/>
      <c r="DD1778" s="1934"/>
      <c r="DF1778" s="1934"/>
      <c r="DH1778" s="1934"/>
      <c r="DL1778" s="953">
        <v>30</v>
      </c>
      <c r="DM1778" s="995">
        <v>3000</v>
      </c>
      <c r="DN1778" s="953">
        <v>30</v>
      </c>
      <c r="DO1778" s="995">
        <v>3000</v>
      </c>
      <c r="DP1778" s="953">
        <v>30</v>
      </c>
      <c r="DQ1778" s="995">
        <v>3000</v>
      </c>
      <c r="DU1778" s="909">
        <f t="shared" si="1559"/>
        <v>3000</v>
      </c>
      <c r="DV1778" s="1936">
        <f t="shared" si="1564"/>
        <v>3000</v>
      </c>
      <c r="DW1778" s="1936">
        <f t="shared" si="1565"/>
        <v>3000</v>
      </c>
      <c r="DX1778" s="633">
        <f t="shared" si="1562"/>
        <v>0</v>
      </c>
      <c r="DY1778" s="633">
        <f t="shared" si="1566"/>
        <v>0</v>
      </c>
    </row>
    <row r="1779" spans="1:133" s="1093" customFormat="1" ht="45" hidden="1" x14ac:dyDescent="0.25">
      <c r="A1779" s="2372">
        <v>2026</v>
      </c>
      <c r="B1779" s="2372">
        <v>479</v>
      </c>
      <c r="C1779" s="2372" t="s">
        <v>58</v>
      </c>
      <c r="D1779" s="2372">
        <v>3000654</v>
      </c>
      <c r="E1779" s="2372">
        <v>5005023</v>
      </c>
      <c r="F1779" s="2372" t="s">
        <v>3011</v>
      </c>
      <c r="G1779" s="2372" t="s">
        <v>3012</v>
      </c>
      <c r="H1779" s="2372">
        <v>95</v>
      </c>
      <c r="I1779" s="2373" t="s">
        <v>992</v>
      </c>
      <c r="J1779" s="2374" t="s">
        <v>10</v>
      </c>
      <c r="K1779" s="2374" t="s">
        <v>60</v>
      </c>
      <c r="L1779" s="2372" t="str">
        <f t="shared" si="1556"/>
        <v>2.3</v>
      </c>
      <c r="M1779" s="2375" t="s">
        <v>62</v>
      </c>
      <c r="N1779" s="2370"/>
      <c r="O1779" s="2377" t="s">
        <v>4352</v>
      </c>
      <c r="P1779" s="2380" t="s">
        <v>65</v>
      </c>
      <c r="Q1779" s="2381">
        <v>1</v>
      </c>
      <c r="R1779" s="2380" t="s">
        <v>4353</v>
      </c>
      <c r="S1779" s="255"/>
      <c r="T1779" s="255"/>
      <c r="U1779" s="2369"/>
      <c r="V1779" s="2369"/>
      <c r="W1779" s="2380">
        <v>30</v>
      </c>
      <c r="X1779" s="395"/>
      <c r="Y1779" s="395"/>
      <c r="Z1779" s="345"/>
      <c r="AA1779" s="345"/>
      <c r="AB1779" s="345"/>
      <c r="AC1779" s="345"/>
      <c r="AD1779" s="345"/>
      <c r="AE1779" s="342" t="s">
        <v>3528</v>
      </c>
      <c r="AF1779" s="346"/>
      <c r="AG1779" s="346"/>
      <c r="AH1779" s="346"/>
      <c r="AI1779" s="346"/>
      <c r="AJ1779" s="346"/>
      <c r="AK1779" s="346"/>
      <c r="AL1779" s="346"/>
      <c r="AM1779" s="346"/>
      <c r="AN1779" s="346"/>
      <c r="AO1779" s="346"/>
      <c r="AP1779" s="346"/>
      <c r="AQ1779" s="346"/>
      <c r="AR1779" s="2458">
        <v>3000</v>
      </c>
      <c r="AS1779" s="955" t="s">
        <v>2578</v>
      </c>
      <c r="AT1779" s="955" t="s">
        <v>4018</v>
      </c>
      <c r="AU1779" s="255" t="s">
        <v>4336</v>
      </c>
      <c r="AV1779" s="255"/>
      <c r="AW1779" s="2371"/>
      <c r="AX1779" s="255" t="s">
        <v>4337</v>
      </c>
      <c r="AY1779" s="2371">
        <v>46141</v>
      </c>
      <c r="BA1779" s="255" t="s">
        <v>4338</v>
      </c>
      <c r="BB1779" s="1915" t="s">
        <v>995</v>
      </c>
      <c r="BC1779" s="1093" t="s">
        <v>4339</v>
      </c>
      <c r="BD1779" s="1093" t="s">
        <v>4340</v>
      </c>
      <c r="BE1779" s="1093" t="s">
        <v>4341</v>
      </c>
      <c r="BF1779" s="1094">
        <v>46142</v>
      </c>
      <c r="BH1779" s="376"/>
      <c r="BI1779" s="376"/>
      <c r="BJ1779" s="255"/>
      <c r="BK1779" s="376"/>
      <c r="BL1779" s="296"/>
      <c r="BM1779" s="2497">
        <v>6083</v>
      </c>
      <c r="BN1779" s="376"/>
      <c r="BO1779" s="2498"/>
      <c r="BP1779" s="957"/>
      <c r="BQ1779" s="957"/>
      <c r="BR1779" s="2626" t="s">
        <v>4342</v>
      </c>
      <c r="BS1779" s="2464" t="s">
        <v>3328</v>
      </c>
      <c r="BT1779" s="2465" t="s">
        <v>1523</v>
      </c>
      <c r="BU1779" s="2465" t="s">
        <v>3329</v>
      </c>
      <c r="BV1779" s="2466">
        <v>70098651</v>
      </c>
      <c r="BW1779" s="2467">
        <v>10700986514</v>
      </c>
      <c r="BX1779" s="2510" t="s">
        <v>2834</v>
      </c>
      <c r="BY1779" s="2474">
        <v>46143</v>
      </c>
      <c r="BZ1779" s="2475">
        <v>46173</v>
      </c>
      <c r="CU1779" s="1934"/>
      <c r="CW1779" s="1934"/>
      <c r="CY1779" s="1934"/>
      <c r="DD1779" s="1934"/>
      <c r="DF1779" s="1934"/>
      <c r="DH1779" s="1934"/>
      <c r="DL1779" s="953">
        <v>30</v>
      </c>
      <c r="DM1779" s="995">
        <v>3000</v>
      </c>
      <c r="DN1779" s="953">
        <v>30</v>
      </c>
      <c r="DO1779" s="995">
        <v>3000</v>
      </c>
      <c r="DP1779" s="953">
        <v>30</v>
      </c>
      <c r="DQ1779" s="995">
        <v>3000</v>
      </c>
      <c r="DU1779" s="909">
        <f t="shared" si="1559"/>
        <v>3000</v>
      </c>
      <c r="DV1779" s="1936">
        <f t="shared" si="1564"/>
        <v>3000</v>
      </c>
      <c r="DW1779" s="1936">
        <f t="shared" si="1565"/>
        <v>3000</v>
      </c>
      <c r="DX1779" s="633">
        <f t="shared" si="1562"/>
        <v>0</v>
      </c>
      <c r="DY1779" s="633">
        <f t="shared" si="1566"/>
        <v>0</v>
      </c>
    </row>
    <row r="1780" spans="1:133" s="1093" customFormat="1" ht="45" hidden="1" x14ac:dyDescent="0.25">
      <c r="A1780" s="2372">
        <v>2026</v>
      </c>
      <c r="B1780" s="2372">
        <v>479</v>
      </c>
      <c r="C1780" s="2372" t="s">
        <v>58</v>
      </c>
      <c r="D1780" s="2372">
        <v>3000654</v>
      </c>
      <c r="E1780" s="2372">
        <v>5005023</v>
      </c>
      <c r="F1780" s="2372" t="s">
        <v>3011</v>
      </c>
      <c r="G1780" s="2372" t="s">
        <v>3012</v>
      </c>
      <c r="H1780" s="2372">
        <v>95</v>
      </c>
      <c r="I1780" s="2373" t="s">
        <v>992</v>
      </c>
      <c r="J1780" s="2374" t="s">
        <v>10</v>
      </c>
      <c r="K1780" s="2374" t="s">
        <v>60</v>
      </c>
      <c r="L1780" s="2372" t="str">
        <f t="shared" si="1556"/>
        <v>2.3</v>
      </c>
      <c r="M1780" s="2375" t="s">
        <v>62</v>
      </c>
      <c r="N1780" s="2370"/>
      <c r="O1780" s="2377" t="s">
        <v>4352</v>
      </c>
      <c r="P1780" s="2380" t="s">
        <v>65</v>
      </c>
      <c r="Q1780" s="2381">
        <v>1</v>
      </c>
      <c r="R1780" s="2380" t="s">
        <v>4353</v>
      </c>
      <c r="S1780" s="255"/>
      <c r="T1780" s="255"/>
      <c r="U1780" s="2369"/>
      <c r="V1780" s="2369"/>
      <c r="W1780" s="2380">
        <v>30</v>
      </c>
      <c r="X1780" s="395"/>
      <c r="Y1780" s="395"/>
      <c r="Z1780" s="345"/>
      <c r="AA1780" s="345"/>
      <c r="AB1780" s="345"/>
      <c r="AC1780" s="345"/>
      <c r="AD1780" s="345"/>
      <c r="AE1780" s="342" t="s">
        <v>3528</v>
      </c>
      <c r="AF1780" s="346"/>
      <c r="AG1780" s="346"/>
      <c r="AH1780" s="346"/>
      <c r="AI1780" s="346"/>
      <c r="AJ1780" s="346"/>
      <c r="AK1780" s="346"/>
      <c r="AL1780" s="346"/>
      <c r="AM1780" s="346"/>
      <c r="AN1780" s="346"/>
      <c r="AO1780" s="346"/>
      <c r="AP1780" s="346"/>
      <c r="AQ1780" s="346"/>
      <c r="AR1780" s="2458">
        <v>3000</v>
      </c>
      <c r="AS1780" s="955" t="s">
        <v>2578</v>
      </c>
      <c r="AT1780" s="955" t="s">
        <v>4018</v>
      </c>
      <c r="AU1780" s="255" t="s">
        <v>4336</v>
      </c>
      <c r="AV1780" s="255"/>
      <c r="AW1780" s="2371"/>
      <c r="AX1780" s="255" t="s">
        <v>4337</v>
      </c>
      <c r="AY1780" s="2371">
        <v>46141</v>
      </c>
      <c r="BA1780" s="255" t="s">
        <v>4338</v>
      </c>
      <c r="BB1780" s="1915" t="s">
        <v>995</v>
      </c>
      <c r="BC1780" s="1093" t="s">
        <v>4339</v>
      </c>
      <c r="BD1780" s="1093" t="s">
        <v>4340</v>
      </c>
      <c r="BE1780" s="1093" t="s">
        <v>4341</v>
      </c>
      <c r="BF1780" s="1094">
        <v>46142</v>
      </c>
      <c r="BH1780" s="376"/>
      <c r="BI1780" s="376"/>
      <c r="BJ1780" s="255"/>
      <c r="BK1780" s="376"/>
      <c r="BL1780" s="296"/>
      <c r="BM1780" s="2497">
        <v>6084</v>
      </c>
      <c r="BN1780" s="376"/>
      <c r="BO1780" s="2498"/>
      <c r="BP1780" s="957"/>
      <c r="BQ1780" s="957"/>
      <c r="BR1780" s="2626" t="s">
        <v>4342</v>
      </c>
      <c r="BS1780" s="2464" t="s">
        <v>2692</v>
      </c>
      <c r="BT1780" s="2465" t="s">
        <v>2253</v>
      </c>
      <c r="BU1780" s="2465" t="s">
        <v>2693</v>
      </c>
      <c r="BV1780" s="2466">
        <v>41896582</v>
      </c>
      <c r="BW1780" s="2467">
        <v>10418965822</v>
      </c>
      <c r="BX1780" s="2510" t="s">
        <v>2834</v>
      </c>
      <c r="BY1780" s="2474">
        <v>46143</v>
      </c>
      <c r="BZ1780" s="2475">
        <v>46173</v>
      </c>
      <c r="CU1780" s="1934"/>
      <c r="CW1780" s="1934"/>
      <c r="CY1780" s="1934"/>
      <c r="DD1780" s="1934"/>
      <c r="DF1780" s="1934"/>
      <c r="DH1780" s="1934"/>
      <c r="DL1780" s="953">
        <v>30</v>
      </c>
      <c r="DM1780" s="995">
        <v>3000</v>
      </c>
      <c r="DN1780" s="953">
        <v>30</v>
      </c>
      <c r="DO1780" s="995">
        <v>3000</v>
      </c>
      <c r="DP1780" s="953">
        <v>30</v>
      </c>
      <c r="DQ1780" s="995">
        <v>3000</v>
      </c>
      <c r="DU1780" s="909">
        <f t="shared" si="1559"/>
        <v>3000</v>
      </c>
      <c r="DV1780" s="1936">
        <f t="shared" si="1564"/>
        <v>3000</v>
      </c>
      <c r="DW1780" s="1936">
        <f t="shared" si="1565"/>
        <v>3000</v>
      </c>
      <c r="DX1780" s="633">
        <f t="shared" si="1562"/>
        <v>0</v>
      </c>
      <c r="DY1780" s="633">
        <f t="shared" si="1566"/>
        <v>0</v>
      </c>
    </row>
    <row r="1781" spans="1:133" s="1093" customFormat="1" ht="45" hidden="1" x14ac:dyDescent="0.25">
      <c r="A1781" s="2372">
        <v>2026</v>
      </c>
      <c r="B1781" s="2372">
        <v>479</v>
      </c>
      <c r="C1781" s="2372" t="s">
        <v>58</v>
      </c>
      <c r="D1781" s="2372">
        <v>3000654</v>
      </c>
      <c r="E1781" s="2372">
        <v>5005023</v>
      </c>
      <c r="F1781" s="2372" t="s">
        <v>3011</v>
      </c>
      <c r="G1781" s="2372" t="s">
        <v>3012</v>
      </c>
      <c r="H1781" s="2372">
        <v>95</v>
      </c>
      <c r="I1781" s="2373" t="s">
        <v>992</v>
      </c>
      <c r="J1781" s="2374" t="s">
        <v>10</v>
      </c>
      <c r="K1781" s="2374" t="s">
        <v>60</v>
      </c>
      <c r="L1781" s="2372" t="str">
        <f t="shared" si="1556"/>
        <v>2.3</v>
      </c>
      <c r="M1781" s="2375" t="s">
        <v>62</v>
      </c>
      <c r="N1781" s="2370"/>
      <c r="O1781" s="2377" t="s">
        <v>4352</v>
      </c>
      <c r="P1781" s="2380" t="s">
        <v>65</v>
      </c>
      <c r="Q1781" s="2381">
        <v>1</v>
      </c>
      <c r="R1781" s="2380" t="s">
        <v>4353</v>
      </c>
      <c r="S1781" s="255"/>
      <c r="T1781" s="255"/>
      <c r="U1781" s="2369"/>
      <c r="V1781" s="2369"/>
      <c r="W1781" s="2380">
        <v>30</v>
      </c>
      <c r="X1781" s="395"/>
      <c r="Y1781" s="395"/>
      <c r="Z1781" s="345"/>
      <c r="AA1781" s="345"/>
      <c r="AB1781" s="345"/>
      <c r="AC1781" s="345"/>
      <c r="AD1781" s="345"/>
      <c r="AE1781" s="342" t="s">
        <v>3528</v>
      </c>
      <c r="AF1781" s="346"/>
      <c r="AG1781" s="346"/>
      <c r="AH1781" s="346"/>
      <c r="AI1781" s="346"/>
      <c r="AJ1781" s="346"/>
      <c r="AK1781" s="346"/>
      <c r="AL1781" s="346"/>
      <c r="AM1781" s="346"/>
      <c r="AN1781" s="346"/>
      <c r="AO1781" s="346"/>
      <c r="AP1781" s="346"/>
      <c r="AQ1781" s="346"/>
      <c r="AR1781" s="2458">
        <v>3000</v>
      </c>
      <c r="AS1781" s="955" t="s">
        <v>2578</v>
      </c>
      <c r="AT1781" s="955" t="s">
        <v>4018</v>
      </c>
      <c r="AU1781" s="255" t="s">
        <v>4336</v>
      </c>
      <c r="AV1781" s="255"/>
      <c r="AW1781" s="2371"/>
      <c r="AX1781" s="255" t="s">
        <v>4337</v>
      </c>
      <c r="AY1781" s="2371">
        <v>46141</v>
      </c>
      <c r="BA1781" s="255" t="s">
        <v>4338</v>
      </c>
      <c r="BB1781" s="1915" t="s">
        <v>995</v>
      </c>
      <c r="BC1781" s="1093" t="s">
        <v>4339</v>
      </c>
      <c r="BD1781" s="1093" t="s">
        <v>4340</v>
      </c>
      <c r="BE1781" s="1093" t="s">
        <v>4341</v>
      </c>
      <c r="BF1781" s="1094">
        <v>46142</v>
      </c>
      <c r="BH1781" s="376"/>
      <c r="BI1781" s="376"/>
      <c r="BJ1781" s="255"/>
      <c r="BK1781" s="376"/>
      <c r="BL1781" s="296"/>
      <c r="BM1781" s="2497">
        <v>6085</v>
      </c>
      <c r="BN1781" s="376"/>
      <c r="BO1781" s="2498"/>
      <c r="BP1781" s="957"/>
      <c r="BQ1781" s="957"/>
      <c r="BR1781" s="2626" t="s">
        <v>4342</v>
      </c>
      <c r="BS1781" s="2464" t="s">
        <v>2697</v>
      </c>
      <c r="BT1781" s="2465" t="s">
        <v>931</v>
      </c>
      <c r="BU1781" s="2465" t="s">
        <v>2698</v>
      </c>
      <c r="BV1781" s="2466">
        <v>20724712</v>
      </c>
      <c r="BW1781" s="2467">
        <v>10207247125</v>
      </c>
      <c r="BX1781" s="2510" t="s">
        <v>2834</v>
      </c>
      <c r="BY1781" s="2474">
        <v>46143</v>
      </c>
      <c r="BZ1781" s="2475">
        <v>46173</v>
      </c>
      <c r="CU1781" s="1934"/>
      <c r="CW1781" s="1934"/>
      <c r="CY1781" s="1934"/>
      <c r="DD1781" s="1934"/>
      <c r="DF1781" s="1934"/>
      <c r="DH1781" s="1934"/>
      <c r="DL1781" s="953">
        <v>30</v>
      </c>
      <c r="DM1781" s="995">
        <v>3000</v>
      </c>
      <c r="DN1781" s="953">
        <v>30</v>
      </c>
      <c r="DO1781" s="995">
        <v>3000</v>
      </c>
      <c r="DP1781" s="953">
        <v>30</v>
      </c>
      <c r="DQ1781" s="995">
        <v>3000</v>
      </c>
      <c r="DU1781" s="909">
        <f t="shared" si="1559"/>
        <v>3000</v>
      </c>
      <c r="DV1781" s="1936">
        <f t="shared" si="1564"/>
        <v>3000</v>
      </c>
      <c r="DW1781" s="1936">
        <f t="shared" si="1565"/>
        <v>3000</v>
      </c>
      <c r="DX1781" s="633">
        <f t="shared" si="1562"/>
        <v>0</v>
      </c>
      <c r="DY1781" s="633">
        <f t="shared" si="1566"/>
        <v>0</v>
      </c>
    </row>
    <row r="1782" spans="1:133" s="1093" customFormat="1" ht="45" hidden="1" x14ac:dyDescent="0.25">
      <c r="A1782" s="2372">
        <v>2026</v>
      </c>
      <c r="B1782" s="2372">
        <v>479</v>
      </c>
      <c r="C1782" s="2372" t="s">
        <v>58</v>
      </c>
      <c r="D1782" s="2372">
        <v>3000654</v>
      </c>
      <c r="E1782" s="2372">
        <v>5005023</v>
      </c>
      <c r="F1782" s="2372" t="s">
        <v>3011</v>
      </c>
      <c r="G1782" s="2372" t="s">
        <v>3012</v>
      </c>
      <c r="H1782" s="2372">
        <v>95</v>
      </c>
      <c r="I1782" s="2373" t="s">
        <v>992</v>
      </c>
      <c r="J1782" s="2374" t="s">
        <v>10</v>
      </c>
      <c r="K1782" s="2374" t="s">
        <v>60</v>
      </c>
      <c r="L1782" s="2372" t="str">
        <f t="shared" si="1556"/>
        <v>2.3</v>
      </c>
      <c r="M1782" s="2375" t="s">
        <v>62</v>
      </c>
      <c r="N1782" s="2370"/>
      <c r="O1782" s="2377" t="s">
        <v>4352</v>
      </c>
      <c r="P1782" s="2380" t="s">
        <v>65</v>
      </c>
      <c r="Q1782" s="2381">
        <v>1</v>
      </c>
      <c r="R1782" s="2380" t="s">
        <v>4353</v>
      </c>
      <c r="S1782" s="255"/>
      <c r="T1782" s="255"/>
      <c r="U1782" s="2369"/>
      <c r="V1782" s="2369"/>
      <c r="W1782" s="2380">
        <v>30</v>
      </c>
      <c r="X1782" s="395"/>
      <c r="Y1782" s="395"/>
      <c r="Z1782" s="345"/>
      <c r="AA1782" s="345"/>
      <c r="AB1782" s="345"/>
      <c r="AC1782" s="345"/>
      <c r="AD1782" s="345"/>
      <c r="AE1782" s="342" t="s">
        <v>3528</v>
      </c>
      <c r="AF1782" s="346"/>
      <c r="AG1782" s="346"/>
      <c r="AH1782" s="346"/>
      <c r="AI1782" s="346"/>
      <c r="AJ1782" s="346"/>
      <c r="AK1782" s="346"/>
      <c r="AL1782" s="346"/>
      <c r="AM1782" s="346"/>
      <c r="AN1782" s="346"/>
      <c r="AO1782" s="346"/>
      <c r="AP1782" s="346"/>
      <c r="AQ1782" s="346"/>
      <c r="AR1782" s="2458">
        <v>3000</v>
      </c>
      <c r="AS1782" s="955" t="s">
        <v>2578</v>
      </c>
      <c r="AT1782" s="955" t="s">
        <v>4018</v>
      </c>
      <c r="AU1782" s="255" t="s">
        <v>4336</v>
      </c>
      <c r="AV1782" s="255"/>
      <c r="AW1782" s="2371"/>
      <c r="AX1782" s="255" t="s">
        <v>4337</v>
      </c>
      <c r="AY1782" s="2371">
        <v>46141</v>
      </c>
      <c r="BA1782" s="255" t="s">
        <v>4338</v>
      </c>
      <c r="BB1782" s="1915" t="s">
        <v>995</v>
      </c>
      <c r="BC1782" s="1093" t="s">
        <v>4339</v>
      </c>
      <c r="BD1782" s="1093" t="s">
        <v>4340</v>
      </c>
      <c r="BE1782" s="1093" t="s">
        <v>4341</v>
      </c>
      <c r="BF1782" s="1094">
        <v>46142</v>
      </c>
      <c r="BH1782" s="376"/>
      <c r="BI1782" s="376"/>
      <c r="BJ1782" s="255"/>
      <c r="BK1782" s="376"/>
      <c r="BL1782" s="296"/>
      <c r="BM1782" s="2497">
        <v>6086</v>
      </c>
      <c r="BN1782" s="376"/>
      <c r="BO1782" s="2498"/>
      <c r="BP1782" s="957"/>
      <c r="BQ1782" s="957"/>
      <c r="BR1782" s="2626" t="s">
        <v>4342</v>
      </c>
      <c r="BS1782" s="2464" t="s">
        <v>2700</v>
      </c>
      <c r="BT1782" s="2465" t="s">
        <v>2701</v>
      </c>
      <c r="BU1782" s="2465" t="s">
        <v>2702</v>
      </c>
      <c r="BV1782" s="2466">
        <v>10235197</v>
      </c>
      <c r="BW1782" s="2467">
        <v>10102351971</v>
      </c>
      <c r="BX1782" s="2510" t="s">
        <v>2834</v>
      </c>
      <c r="BY1782" s="2474">
        <v>46143</v>
      </c>
      <c r="BZ1782" s="2475">
        <v>46173</v>
      </c>
      <c r="CU1782" s="1934"/>
      <c r="CW1782" s="1934"/>
      <c r="CY1782" s="1934"/>
      <c r="DD1782" s="1934"/>
      <c r="DF1782" s="1934"/>
      <c r="DH1782" s="1934"/>
      <c r="DL1782" s="953">
        <v>30</v>
      </c>
      <c r="DM1782" s="995">
        <v>3000</v>
      </c>
      <c r="DN1782" s="953">
        <v>30</v>
      </c>
      <c r="DO1782" s="995">
        <v>3000</v>
      </c>
      <c r="DP1782" s="953">
        <v>30</v>
      </c>
      <c r="DQ1782" s="995">
        <v>3000</v>
      </c>
      <c r="DU1782" s="909">
        <f t="shared" si="1559"/>
        <v>3000</v>
      </c>
      <c r="DV1782" s="1936">
        <f t="shared" si="1564"/>
        <v>3000</v>
      </c>
      <c r="DW1782" s="1936">
        <f t="shared" si="1565"/>
        <v>3000</v>
      </c>
      <c r="DX1782" s="633">
        <f t="shared" si="1562"/>
        <v>0</v>
      </c>
      <c r="DY1782" s="633">
        <f t="shared" si="1566"/>
        <v>0</v>
      </c>
    </row>
    <row r="1783" spans="1:133" s="1093" customFormat="1" ht="45" hidden="1" x14ac:dyDescent="0.25">
      <c r="A1783" s="2372">
        <v>2026</v>
      </c>
      <c r="B1783" s="2372">
        <v>479</v>
      </c>
      <c r="C1783" s="2372" t="s">
        <v>58</v>
      </c>
      <c r="D1783" s="2372">
        <v>3000654</v>
      </c>
      <c r="E1783" s="2372">
        <v>5005023</v>
      </c>
      <c r="F1783" s="2372" t="s">
        <v>3011</v>
      </c>
      <c r="G1783" s="2372" t="s">
        <v>3012</v>
      </c>
      <c r="H1783" s="2372">
        <v>95</v>
      </c>
      <c r="I1783" s="2373" t="s">
        <v>992</v>
      </c>
      <c r="J1783" s="2374" t="s">
        <v>10</v>
      </c>
      <c r="K1783" s="2374" t="s">
        <v>60</v>
      </c>
      <c r="L1783" s="2372" t="str">
        <f t="shared" ref="L1783:L1814" si="1567">+MID(M1783,1,3)</f>
        <v>2.3</v>
      </c>
      <c r="M1783" s="2375" t="s">
        <v>62</v>
      </c>
      <c r="N1783" s="2370"/>
      <c r="O1783" s="2377" t="s">
        <v>4352</v>
      </c>
      <c r="P1783" s="2380" t="s">
        <v>65</v>
      </c>
      <c r="Q1783" s="2381">
        <v>1</v>
      </c>
      <c r="R1783" s="2380" t="s">
        <v>4353</v>
      </c>
      <c r="S1783" s="255"/>
      <c r="T1783" s="255"/>
      <c r="U1783" s="2369"/>
      <c r="V1783" s="2369"/>
      <c r="W1783" s="2380">
        <v>30</v>
      </c>
      <c r="X1783" s="395"/>
      <c r="Y1783" s="395"/>
      <c r="Z1783" s="345"/>
      <c r="AA1783" s="345"/>
      <c r="AB1783" s="345"/>
      <c r="AC1783" s="345"/>
      <c r="AD1783" s="345"/>
      <c r="AE1783" s="342" t="s">
        <v>3528</v>
      </c>
      <c r="AF1783" s="346"/>
      <c r="AG1783" s="346"/>
      <c r="AH1783" s="346"/>
      <c r="AI1783" s="346"/>
      <c r="AJ1783" s="346"/>
      <c r="AK1783" s="346"/>
      <c r="AL1783" s="346"/>
      <c r="AM1783" s="346"/>
      <c r="AN1783" s="346"/>
      <c r="AO1783" s="346"/>
      <c r="AP1783" s="346"/>
      <c r="AQ1783" s="346"/>
      <c r="AR1783" s="2458">
        <v>3000</v>
      </c>
      <c r="AS1783" s="955" t="s">
        <v>2578</v>
      </c>
      <c r="AT1783" s="955" t="s">
        <v>4018</v>
      </c>
      <c r="AU1783" s="255" t="s">
        <v>4336</v>
      </c>
      <c r="AV1783" s="255"/>
      <c r="AW1783" s="2371"/>
      <c r="AX1783" s="255" t="s">
        <v>4337</v>
      </c>
      <c r="AY1783" s="2371">
        <v>46141</v>
      </c>
      <c r="BA1783" s="255" t="s">
        <v>4338</v>
      </c>
      <c r="BB1783" s="1915" t="s">
        <v>995</v>
      </c>
      <c r="BC1783" s="1093" t="s">
        <v>4339</v>
      </c>
      <c r="BD1783" s="1093" t="s">
        <v>4340</v>
      </c>
      <c r="BE1783" s="1093" t="s">
        <v>4341</v>
      </c>
      <c r="BF1783" s="1094">
        <v>46142</v>
      </c>
      <c r="BH1783" s="376"/>
      <c r="BI1783" s="376"/>
      <c r="BJ1783" s="255"/>
      <c r="BK1783" s="376"/>
      <c r="BL1783" s="296"/>
      <c r="BM1783" s="2497">
        <v>6087</v>
      </c>
      <c r="BN1783" s="376"/>
      <c r="BO1783" s="2498"/>
      <c r="BP1783" s="957"/>
      <c r="BQ1783" s="957"/>
      <c r="BR1783" s="2626" t="s">
        <v>4342</v>
      </c>
      <c r="BS1783" s="2464" t="s">
        <v>2706</v>
      </c>
      <c r="BT1783" s="2465" t="s">
        <v>1928</v>
      </c>
      <c r="BU1783" s="2465" t="s">
        <v>2707</v>
      </c>
      <c r="BV1783" s="2466">
        <v>46487865</v>
      </c>
      <c r="BW1783" s="2467">
        <v>10464878659</v>
      </c>
      <c r="BX1783" s="2510" t="s">
        <v>2834</v>
      </c>
      <c r="BY1783" s="2474">
        <v>46143</v>
      </c>
      <c r="BZ1783" s="2475">
        <v>46173</v>
      </c>
      <c r="CU1783" s="1934"/>
      <c r="CW1783" s="1934"/>
      <c r="CY1783" s="1934"/>
      <c r="DD1783" s="1934"/>
      <c r="DF1783" s="1934"/>
      <c r="DH1783" s="1934"/>
      <c r="DL1783" s="953">
        <v>30</v>
      </c>
      <c r="DM1783" s="995">
        <v>3000</v>
      </c>
      <c r="DN1783" s="953">
        <v>30</v>
      </c>
      <c r="DO1783" s="995">
        <v>3000</v>
      </c>
      <c r="DP1783" s="953">
        <v>30</v>
      </c>
      <c r="DQ1783" s="995">
        <v>3000</v>
      </c>
      <c r="DU1783" s="909">
        <f t="shared" si="1559"/>
        <v>3000</v>
      </c>
      <c r="DV1783" s="1936">
        <f t="shared" si="1564"/>
        <v>3000</v>
      </c>
      <c r="DW1783" s="1936">
        <f t="shared" si="1565"/>
        <v>3000</v>
      </c>
      <c r="DX1783" s="633">
        <f t="shared" si="1562"/>
        <v>0</v>
      </c>
      <c r="DY1783" s="633">
        <f t="shared" si="1566"/>
        <v>0</v>
      </c>
    </row>
    <row r="1784" spans="1:133" s="1093" customFormat="1" ht="45" hidden="1" x14ac:dyDescent="0.25">
      <c r="A1784" s="2372">
        <v>2026</v>
      </c>
      <c r="B1784" s="2372">
        <v>479</v>
      </c>
      <c r="C1784" s="2372" t="s">
        <v>58</v>
      </c>
      <c r="D1784" s="2372">
        <v>3000654</v>
      </c>
      <c r="E1784" s="2372">
        <v>5005023</v>
      </c>
      <c r="F1784" s="2372" t="s">
        <v>3011</v>
      </c>
      <c r="G1784" s="2372" t="s">
        <v>3012</v>
      </c>
      <c r="H1784" s="2372">
        <v>95</v>
      </c>
      <c r="I1784" s="2373" t="s">
        <v>992</v>
      </c>
      <c r="J1784" s="2374" t="s">
        <v>10</v>
      </c>
      <c r="K1784" s="2374" t="s">
        <v>60</v>
      </c>
      <c r="L1784" s="2372" t="str">
        <f t="shared" si="1567"/>
        <v>2.3</v>
      </c>
      <c r="M1784" s="2375" t="s">
        <v>62</v>
      </c>
      <c r="N1784" s="2370"/>
      <c r="O1784" s="2377" t="s">
        <v>4352</v>
      </c>
      <c r="P1784" s="2380" t="s">
        <v>65</v>
      </c>
      <c r="Q1784" s="2381">
        <v>1</v>
      </c>
      <c r="R1784" s="2380" t="s">
        <v>4353</v>
      </c>
      <c r="S1784" s="255"/>
      <c r="T1784" s="255"/>
      <c r="U1784" s="2369"/>
      <c r="V1784" s="2369"/>
      <c r="W1784" s="2380">
        <v>30</v>
      </c>
      <c r="X1784" s="395"/>
      <c r="Y1784" s="395"/>
      <c r="Z1784" s="345"/>
      <c r="AA1784" s="345"/>
      <c r="AB1784" s="345"/>
      <c r="AC1784" s="345"/>
      <c r="AD1784" s="345"/>
      <c r="AE1784" s="342" t="s">
        <v>3528</v>
      </c>
      <c r="AF1784" s="346"/>
      <c r="AG1784" s="346"/>
      <c r="AH1784" s="346"/>
      <c r="AI1784" s="346"/>
      <c r="AJ1784" s="346"/>
      <c r="AK1784" s="346"/>
      <c r="AL1784" s="346"/>
      <c r="AM1784" s="346"/>
      <c r="AN1784" s="346"/>
      <c r="AO1784" s="346"/>
      <c r="AP1784" s="346"/>
      <c r="AQ1784" s="346"/>
      <c r="AR1784" s="2458">
        <v>3000</v>
      </c>
      <c r="AS1784" s="955" t="s">
        <v>2578</v>
      </c>
      <c r="AT1784" s="955" t="s">
        <v>4018</v>
      </c>
      <c r="AU1784" s="255" t="s">
        <v>4336</v>
      </c>
      <c r="AV1784" s="255"/>
      <c r="AW1784" s="2371"/>
      <c r="AX1784" s="255" t="s">
        <v>4337</v>
      </c>
      <c r="AY1784" s="2371">
        <v>46141</v>
      </c>
      <c r="BA1784" s="255" t="s">
        <v>4338</v>
      </c>
      <c r="BB1784" s="1915" t="s">
        <v>995</v>
      </c>
      <c r="BC1784" s="1093" t="s">
        <v>4339</v>
      </c>
      <c r="BD1784" s="1093" t="s">
        <v>4340</v>
      </c>
      <c r="BE1784" s="1093" t="s">
        <v>4341</v>
      </c>
      <c r="BF1784" s="1094">
        <v>46142</v>
      </c>
      <c r="BH1784" s="376"/>
      <c r="BI1784" s="376"/>
      <c r="BJ1784" s="255"/>
      <c r="BK1784" s="376"/>
      <c r="BL1784" s="296"/>
      <c r="BM1784" s="2497">
        <v>6088</v>
      </c>
      <c r="BN1784" s="376"/>
      <c r="BO1784" s="2498"/>
      <c r="BP1784" s="957"/>
      <c r="BQ1784" s="957"/>
      <c r="BR1784" s="2626" t="s">
        <v>4342</v>
      </c>
      <c r="BS1784" s="2464" t="s">
        <v>2724</v>
      </c>
      <c r="BT1784" s="2465" t="s">
        <v>2654</v>
      </c>
      <c r="BU1784" s="2465" t="s">
        <v>1521</v>
      </c>
      <c r="BV1784" s="2466">
        <v>43843393</v>
      </c>
      <c r="BW1784" s="2467">
        <v>10438433932</v>
      </c>
      <c r="BX1784" s="2510" t="s">
        <v>2834</v>
      </c>
      <c r="BY1784" s="2474">
        <v>46143</v>
      </c>
      <c r="BZ1784" s="2475">
        <v>46173</v>
      </c>
      <c r="CU1784" s="1934"/>
      <c r="CW1784" s="1934"/>
      <c r="CY1784" s="1934"/>
      <c r="DD1784" s="1934"/>
      <c r="DF1784" s="1934"/>
      <c r="DH1784" s="1934"/>
      <c r="DL1784" s="953">
        <v>30</v>
      </c>
      <c r="DM1784" s="995">
        <v>3000</v>
      </c>
      <c r="DN1784" s="953">
        <v>30</v>
      </c>
      <c r="DO1784" s="995">
        <v>3000</v>
      </c>
      <c r="DP1784" s="953">
        <v>30</v>
      </c>
      <c r="DQ1784" s="995">
        <v>3000</v>
      </c>
      <c r="DU1784" s="909">
        <f t="shared" si="1559"/>
        <v>3000</v>
      </c>
      <c r="DV1784" s="1936">
        <f t="shared" si="1564"/>
        <v>3000</v>
      </c>
      <c r="DW1784" s="1936">
        <f t="shared" si="1565"/>
        <v>3000</v>
      </c>
      <c r="DX1784" s="633">
        <f t="shared" si="1562"/>
        <v>0</v>
      </c>
      <c r="DY1784" s="633">
        <f t="shared" si="1566"/>
        <v>0</v>
      </c>
    </row>
    <row r="1785" spans="1:133" s="1093" customFormat="1" ht="45" hidden="1" x14ac:dyDescent="0.25">
      <c r="A1785" s="2372">
        <v>2026</v>
      </c>
      <c r="B1785" s="2372">
        <v>479</v>
      </c>
      <c r="C1785" s="2372" t="s">
        <v>58</v>
      </c>
      <c r="D1785" s="2372">
        <v>3000654</v>
      </c>
      <c r="E1785" s="2372">
        <v>5005023</v>
      </c>
      <c r="F1785" s="2372" t="s">
        <v>3011</v>
      </c>
      <c r="G1785" s="2372" t="s">
        <v>3012</v>
      </c>
      <c r="H1785" s="2372">
        <v>95</v>
      </c>
      <c r="I1785" s="2373" t="s">
        <v>992</v>
      </c>
      <c r="J1785" s="2374" t="s">
        <v>10</v>
      </c>
      <c r="K1785" s="2374" t="s">
        <v>60</v>
      </c>
      <c r="L1785" s="2372" t="str">
        <f t="shared" si="1567"/>
        <v>2.3</v>
      </c>
      <c r="M1785" s="2375" t="s">
        <v>62</v>
      </c>
      <c r="N1785" s="2370"/>
      <c r="O1785" s="2377" t="s">
        <v>4352</v>
      </c>
      <c r="P1785" s="2380" t="s">
        <v>65</v>
      </c>
      <c r="Q1785" s="2381">
        <v>1</v>
      </c>
      <c r="R1785" s="2380" t="s">
        <v>4353</v>
      </c>
      <c r="S1785" s="255"/>
      <c r="T1785" s="255"/>
      <c r="U1785" s="2369"/>
      <c r="V1785" s="2369"/>
      <c r="W1785" s="2380">
        <v>30</v>
      </c>
      <c r="X1785" s="395"/>
      <c r="Y1785" s="395"/>
      <c r="Z1785" s="345"/>
      <c r="AA1785" s="345"/>
      <c r="AB1785" s="345"/>
      <c r="AC1785" s="345"/>
      <c r="AD1785" s="345"/>
      <c r="AE1785" s="342" t="s">
        <v>3528</v>
      </c>
      <c r="AF1785" s="346"/>
      <c r="AG1785" s="346"/>
      <c r="AH1785" s="346"/>
      <c r="AI1785" s="346"/>
      <c r="AJ1785" s="346"/>
      <c r="AK1785" s="346"/>
      <c r="AL1785" s="346"/>
      <c r="AM1785" s="346"/>
      <c r="AN1785" s="346"/>
      <c r="AO1785" s="346"/>
      <c r="AP1785" s="346"/>
      <c r="AQ1785" s="346"/>
      <c r="AR1785" s="2458">
        <v>3000</v>
      </c>
      <c r="AS1785" s="955" t="s">
        <v>2578</v>
      </c>
      <c r="AT1785" s="955" t="s">
        <v>4018</v>
      </c>
      <c r="AU1785" s="255" t="s">
        <v>4336</v>
      </c>
      <c r="AV1785" s="255"/>
      <c r="AW1785" s="2371"/>
      <c r="AX1785" s="255" t="s">
        <v>4337</v>
      </c>
      <c r="AY1785" s="2371">
        <v>46141</v>
      </c>
      <c r="BA1785" s="255" t="s">
        <v>4338</v>
      </c>
      <c r="BB1785" s="1915" t="s">
        <v>995</v>
      </c>
      <c r="BC1785" s="1093" t="s">
        <v>4339</v>
      </c>
      <c r="BD1785" s="1093" t="s">
        <v>4340</v>
      </c>
      <c r="BE1785" s="1093" t="s">
        <v>4341</v>
      </c>
      <c r="BF1785" s="1094">
        <v>46142</v>
      </c>
      <c r="BH1785" s="376"/>
      <c r="BI1785" s="376"/>
      <c r="BJ1785" s="255"/>
      <c r="BK1785" s="376"/>
      <c r="BL1785" s="296"/>
      <c r="BM1785" s="2497">
        <v>6089</v>
      </c>
      <c r="BN1785" s="376"/>
      <c r="BO1785" s="2498"/>
      <c r="BP1785" s="957"/>
      <c r="BQ1785" s="957"/>
      <c r="BR1785" s="2626" t="s">
        <v>4342</v>
      </c>
      <c r="BS1785" s="2464" t="s">
        <v>3324</v>
      </c>
      <c r="BT1785" s="2465" t="s">
        <v>3325</v>
      </c>
      <c r="BU1785" s="2465" t="s">
        <v>3846</v>
      </c>
      <c r="BV1785" s="2466">
        <v>41662966</v>
      </c>
      <c r="BW1785" s="2467">
        <v>10416629663</v>
      </c>
      <c r="BX1785" s="2510" t="s">
        <v>2834</v>
      </c>
      <c r="BY1785" s="2474">
        <v>46143</v>
      </c>
      <c r="BZ1785" s="2475">
        <v>46173</v>
      </c>
      <c r="CU1785" s="1934"/>
      <c r="CW1785" s="1934"/>
      <c r="CY1785" s="1934"/>
      <c r="DD1785" s="1934"/>
      <c r="DF1785" s="1934"/>
      <c r="DH1785" s="1934"/>
      <c r="DL1785" s="953">
        <v>30</v>
      </c>
      <c r="DM1785" s="995">
        <v>3000</v>
      </c>
      <c r="DN1785" s="953">
        <v>30</v>
      </c>
      <c r="DO1785" s="995">
        <v>3000</v>
      </c>
      <c r="DP1785" s="953">
        <v>30</v>
      </c>
      <c r="DQ1785" s="995">
        <v>3000</v>
      </c>
      <c r="DU1785" s="909">
        <f t="shared" si="1559"/>
        <v>3000</v>
      </c>
      <c r="DV1785" s="1936">
        <f t="shared" si="1564"/>
        <v>3000</v>
      </c>
      <c r="DW1785" s="1936">
        <f t="shared" si="1565"/>
        <v>3000</v>
      </c>
      <c r="DX1785" s="633">
        <f t="shared" si="1562"/>
        <v>0</v>
      </c>
      <c r="DY1785" s="633">
        <f t="shared" si="1566"/>
        <v>0</v>
      </c>
    </row>
    <row r="1786" spans="1:133" s="1093" customFormat="1" ht="45" hidden="1" x14ac:dyDescent="0.25">
      <c r="A1786" s="2372">
        <v>2026</v>
      </c>
      <c r="B1786" s="2372">
        <v>479</v>
      </c>
      <c r="C1786" s="2372" t="s">
        <v>58</v>
      </c>
      <c r="D1786" s="2372">
        <v>3000654</v>
      </c>
      <c r="E1786" s="2372">
        <v>5005023</v>
      </c>
      <c r="F1786" s="2372" t="s">
        <v>3011</v>
      </c>
      <c r="G1786" s="2372" t="s">
        <v>3012</v>
      </c>
      <c r="H1786" s="2372">
        <v>95</v>
      </c>
      <c r="I1786" s="2373" t="s">
        <v>992</v>
      </c>
      <c r="J1786" s="2374" t="s">
        <v>10</v>
      </c>
      <c r="K1786" s="2374" t="s">
        <v>60</v>
      </c>
      <c r="L1786" s="2372" t="str">
        <f t="shared" si="1567"/>
        <v>2.3</v>
      </c>
      <c r="M1786" s="2375" t="s">
        <v>62</v>
      </c>
      <c r="N1786" s="2370"/>
      <c r="O1786" s="2377" t="s">
        <v>4352</v>
      </c>
      <c r="P1786" s="2380" t="s">
        <v>65</v>
      </c>
      <c r="Q1786" s="2381">
        <v>1</v>
      </c>
      <c r="R1786" s="2380" t="s">
        <v>4353</v>
      </c>
      <c r="S1786" s="255"/>
      <c r="T1786" s="255"/>
      <c r="U1786" s="2369"/>
      <c r="V1786" s="2369"/>
      <c r="W1786" s="2380">
        <v>30</v>
      </c>
      <c r="X1786" s="395"/>
      <c r="Y1786" s="395"/>
      <c r="Z1786" s="345"/>
      <c r="AA1786" s="345"/>
      <c r="AB1786" s="345"/>
      <c r="AC1786" s="345"/>
      <c r="AD1786" s="345"/>
      <c r="AE1786" s="342" t="s">
        <v>3528</v>
      </c>
      <c r="AF1786" s="346"/>
      <c r="AG1786" s="346"/>
      <c r="AH1786" s="346"/>
      <c r="AI1786" s="346"/>
      <c r="AJ1786" s="346"/>
      <c r="AK1786" s="346"/>
      <c r="AL1786" s="346"/>
      <c r="AM1786" s="346"/>
      <c r="AN1786" s="346"/>
      <c r="AO1786" s="346"/>
      <c r="AP1786" s="346"/>
      <c r="AQ1786" s="346"/>
      <c r="AR1786" s="2458">
        <v>3000</v>
      </c>
      <c r="AS1786" s="955" t="s">
        <v>2578</v>
      </c>
      <c r="AT1786" s="955" t="s">
        <v>4018</v>
      </c>
      <c r="AU1786" s="255" t="s">
        <v>4336</v>
      </c>
      <c r="AV1786" s="255"/>
      <c r="AW1786" s="2371"/>
      <c r="AX1786" s="255" t="s">
        <v>4337</v>
      </c>
      <c r="AY1786" s="2371">
        <v>46141</v>
      </c>
      <c r="BA1786" s="255" t="s">
        <v>4338</v>
      </c>
      <c r="BB1786" s="1915" t="s">
        <v>995</v>
      </c>
      <c r="BC1786" s="1093" t="s">
        <v>4339</v>
      </c>
      <c r="BD1786" s="1093" t="s">
        <v>4340</v>
      </c>
      <c r="BE1786" s="1093" t="s">
        <v>4341</v>
      </c>
      <c r="BF1786" s="1094">
        <v>46142</v>
      </c>
      <c r="BH1786" s="376"/>
      <c r="BI1786" s="376"/>
      <c r="BJ1786" s="255"/>
      <c r="BK1786" s="376"/>
      <c r="BL1786" s="296"/>
      <c r="BM1786" s="2497">
        <v>6090</v>
      </c>
      <c r="BN1786" s="376"/>
      <c r="BO1786" s="2498"/>
      <c r="BP1786" s="957"/>
      <c r="BQ1786" s="957"/>
      <c r="BR1786" s="2626" t="s">
        <v>4342</v>
      </c>
      <c r="BS1786" s="2464" t="s">
        <v>2728</v>
      </c>
      <c r="BT1786" s="2465" t="s">
        <v>2729</v>
      </c>
      <c r="BU1786" s="2465" t="s">
        <v>2730</v>
      </c>
      <c r="BV1786" s="2466">
        <v>79299994</v>
      </c>
      <c r="BW1786" s="2467">
        <v>10792999943</v>
      </c>
      <c r="BX1786" s="2510" t="s">
        <v>2834</v>
      </c>
      <c r="BY1786" s="2474">
        <v>46143</v>
      </c>
      <c r="BZ1786" s="2475">
        <v>46173</v>
      </c>
      <c r="CU1786" s="1934"/>
      <c r="CW1786" s="1934"/>
      <c r="CY1786" s="1934"/>
      <c r="DD1786" s="1934"/>
      <c r="DF1786" s="1934"/>
      <c r="DH1786" s="1934"/>
      <c r="DL1786" s="953">
        <v>30</v>
      </c>
      <c r="DM1786" s="995">
        <v>3000</v>
      </c>
      <c r="DN1786" s="953">
        <v>30</v>
      </c>
      <c r="DO1786" s="995">
        <v>3000</v>
      </c>
      <c r="DP1786" s="953">
        <v>30</v>
      </c>
      <c r="DQ1786" s="995">
        <v>3000</v>
      </c>
      <c r="DU1786" s="909">
        <f t="shared" ref="DU1786:DU1817" si="1568">AR1786</f>
        <v>3000</v>
      </c>
      <c r="DV1786" s="1936">
        <f t="shared" si="1564"/>
        <v>3000</v>
      </c>
      <c r="DW1786" s="1936">
        <f t="shared" si="1565"/>
        <v>3000</v>
      </c>
      <c r="DX1786" s="633">
        <f t="shared" ref="DX1786:DX1817" si="1569">DU1786-DV1786</f>
        <v>0</v>
      </c>
      <c r="DY1786" s="633">
        <f t="shared" si="1566"/>
        <v>0</v>
      </c>
    </row>
    <row r="1787" spans="1:133" s="2495" customFormat="1" hidden="1" x14ac:dyDescent="0.25">
      <c r="A1787" s="2479">
        <v>2026</v>
      </c>
      <c r="B1787" s="2372">
        <v>479</v>
      </c>
      <c r="C1787" s="2372" t="s">
        <v>58</v>
      </c>
      <c r="D1787" s="2372">
        <v>3000654</v>
      </c>
      <c r="E1787" s="2372">
        <v>5005023</v>
      </c>
      <c r="F1787" s="2372" t="s">
        <v>3011</v>
      </c>
      <c r="G1787" s="2479" t="s">
        <v>3012</v>
      </c>
      <c r="H1787" s="2479">
        <v>95</v>
      </c>
      <c r="I1787" s="2373" t="s">
        <v>992</v>
      </c>
      <c r="J1787" s="2374" t="s">
        <v>10</v>
      </c>
      <c r="K1787" s="2374" t="s">
        <v>60</v>
      </c>
      <c r="L1787" s="2372" t="str">
        <f t="shared" si="1567"/>
        <v>2.3</v>
      </c>
      <c r="M1787" s="2482" t="s">
        <v>62</v>
      </c>
      <c r="N1787" s="2370"/>
      <c r="O1787" s="2511" t="s">
        <v>4352</v>
      </c>
      <c r="P1787" s="2512" t="s">
        <v>65</v>
      </c>
      <c r="Q1787" s="2513">
        <v>1</v>
      </c>
      <c r="R1787" s="2512" t="s">
        <v>4353</v>
      </c>
      <c r="S1787" s="2487"/>
      <c r="T1787" s="2487"/>
      <c r="U1787" s="2488"/>
      <c r="V1787" s="2488"/>
      <c r="W1787" s="2512">
        <v>30</v>
      </c>
      <c r="X1787" s="395"/>
      <c r="Y1787" s="395"/>
      <c r="Z1787" s="345"/>
      <c r="AA1787" s="345"/>
      <c r="AB1787" s="345"/>
      <c r="AC1787" s="345"/>
      <c r="AD1787" s="345"/>
      <c r="AE1787" s="2491" t="s">
        <v>3528</v>
      </c>
      <c r="AF1787" s="346"/>
      <c r="AG1787" s="346"/>
      <c r="AH1787" s="346"/>
      <c r="AI1787" s="346"/>
      <c r="AJ1787" s="346"/>
      <c r="AK1787" s="346"/>
      <c r="AL1787" s="346"/>
      <c r="AM1787" s="346"/>
      <c r="AN1787" s="346"/>
      <c r="AO1787" s="346"/>
      <c r="AP1787" s="346"/>
      <c r="AQ1787" s="346"/>
      <c r="AR1787" s="2493">
        <v>3000</v>
      </c>
      <c r="AS1787" s="1284" t="s">
        <v>2578</v>
      </c>
      <c r="AT1787" s="955" t="s">
        <v>4018</v>
      </c>
      <c r="AU1787" s="255" t="s">
        <v>4336</v>
      </c>
      <c r="AV1787" s="255"/>
      <c r="AW1787" s="2371"/>
      <c r="AX1787" s="255" t="s">
        <v>4337</v>
      </c>
      <c r="AY1787" s="2371">
        <v>46141</v>
      </c>
      <c r="AZ1787" s="1093"/>
      <c r="BA1787" s="255" t="s">
        <v>4338</v>
      </c>
      <c r="BB1787" s="614" t="s">
        <v>1021</v>
      </c>
      <c r="BF1787" s="2496"/>
      <c r="BH1787" s="1612"/>
      <c r="BI1787" s="1612"/>
      <c r="BJ1787" s="2487"/>
      <c r="BK1787" s="1612"/>
      <c r="BL1787" s="2497"/>
      <c r="BM1787" s="2497"/>
      <c r="BN1787" s="1612"/>
      <c r="BO1787" s="2498"/>
      <c r="BP1787" s="2498"/>
      <c r="BQ1787" s="2498"/>
      <c r="BR1787" s="2498"/>
      <c r="BS1787" s="2576"/>
      <c r="BT1787" s="2577"/>
      <c r="BU1787" s="2577"/>
      <c r="BV1787" s="2570"/>
      <c r="BW1787" s="2571"/>
      <c r="BX1787" s="2578"/>
      <c r="BY1787" s="2573"/>
      <c r="BZ1787" s="2574"/>
      <c r="CU1787" s="2502"/>
      <c r="CW1787" s="2502"/>
      <c r="CY1787" s="2502"/>
      <c r="DD1787" s="2502"/>
      <c r="DF1787" s="2502"/>
      <c r="DH1787" s="2502"/>
      <c r="DL1787" s="1282">
        <v>30</v>
      </c>
      <c r="DM1787" s="1287">
        <v>3000</v>
      </c>
      <c r="DN1787" s="1282"/>
      <c r="DO1787" s="1287"/>
      <c r="DP1787" s="1282">
        <v>0</v>
      </c>
      <c r="DQ1787" s="1287"/>
      <c r="DU1787" s="2575">
        <f t="shared" si="1568"/>
        <v>3000</v>
      </c>
      <c r="DV1787" s="2504">
        <f t="shared" si="1564"/>
        <v>0</v>
      </c>
      <c r="DW1787" s="2504">
        <f t="shared" si="1565"/>
        <v>0</v>
      </c>
      <c r="DX1787" s="1645">
        <f t="shared" si="1569"/>
        <v>3000</v>
      </c>
      <c r="DY1787" s="1645">
        <f t="shared" si="1566"/>
        <v>3000</v>
      </c>
      <c r="EC1787" s="2629" t="s">
        <v>4354</v>
      </c>
    </row>
    <row r="1788" spans="1:133" s="1093" customFormat="1" ht="45" hidden="1" x14ac:dyDescent="0.25">
      <c r="A1788" s="2372">
        <v>2026</v>
      </c>
      <c r="B1788" s="2372">
        <v>479</v>
      </c>
      <c r="C1788" s="2372" t="s">
        <v>58</v>
      </c>
      <c r="D1788" s="2372">
        <v>3000654</v>
      </c>
      <c r="E1788" s="2372">
        <v>5005023</v>
      </c>
      <c r="F1788" s="2372" t="s">
        <v>3011</v>
      </c>
      <c r="G1788" s="2372" t="s">
        <v>3012</v>
      </c>
      <c r="H1788" s="2372">
        <v>95</v>
      </c>
      <c r="I1788" s="2373" t="s">
        <v>992</v>
      </c>
      <c r="J1788" s="2374" t="s">
        <v>10</v>
      </c>
      <c r="K1788" s="2374" t="s">
        <v>60</v>
      </c>
      <c r="L1788" s="2372" t="str">
        <f t="shared" si="1567"/>
        <v>2.3</v>
      </c>
      <c r="M1788" s="2375" t="s">
        <v>62</v>
      </c>
      <c r="N1788" s="2370"/>
      <c r="O1788" s="2377" t="s">
        <v>4352</v>
      </c>
      <c r="P1788" s="2380" t="s">
        <v>65</v>
      </c>
      <c r="Q1788" s="2381">
        <v>1</v>
      </c>
      <c r="R1788" s="2380" t="s">
        <v>4353</v>
      </c>
      <c r="S1788" s="255"/>
      <c r="T1788" s="255"/>
      <c r="U1788" s="2369"/>
      <c r="V1788" s="2369"/>
      <c r="W1788" s="2380">
        <v>30</v>
      </c>
      <c r="X1788" s="395"/>
      <c r="Y1788" s="395"/>
      <c r="Z1788" s="345"/>
      <c r="AA1788" s="345"/>
      <c r="AB1788" s="345"/>
      <c r="AC1788" s="345"/>
      <c r="AD1788" s="345"/>
      <c r="AE1788" s="342" t="s">
        <v>3528</v>
      </c>
      <c r="AF1788" s="346"/>
      <c r="AG1788" s="346"/>
      <c r="AH1788" s="346"/>
      <c r="AI1788" s="346"/>
      <c r="AJ1788" s="346"/>
      <c r="AK1788" s="346"/>
      <c r="AL1788" s="346"/>
      <c r="AM1788" s="346"/>
      <c r="AN1788" s="346"/>
      <c r="AO1788" s="346"/>
      <c r="AP1788" s="346"/>
      <c r="AQ1788" s="346"/>
      <c r="AR1788" s="2458">
        <v>3000</v>
      </c>
      <c r="AS1788" s="955" t="s">
        <v>2578</v>
      </c>
      <c r="AT1788" s="955" t="s">
        <v>4018</v>
      </c>
      <c r="AU1788" s="255" t="s">
        <v>4336</v>
      </c>
      <c r="AV1788" s="255"/>
      <c r="AW1788" s="2371"/>
      <c r="AX1788" s="255" t="s">
        <v>4337</v>
      </c>
      <c r="AY1788" s="2371">
        <v>46141</v>
      </c>
      <c r="BA1788" s="255" t="s">
        <v>4338</v>
      </c>
      <c r="BB1788" s="1915" t="s">
        <v>995</v>
      </c>
      <c r="BC1788" s="1093" t="s">
        <v>4339</v>
      </c>
      <c r="BD1788" s="1093" t="s">
        <v>4340</v>
      </c>
      <c r="BE1788" s="1093" t="s">
        <v>4341</v>
      </c>
      <c r="BF1788" s="1094">
        <v>46142</v>
      </c>
      <c r="BH1788" s="376"/>
      <c r="BI1788" s="376"/>
      <c r="BJ1788" s="255"/>
      <c r="BK1788" s="376"/>
      <c r="BL1788" s="296"/>
      <c r="BM1788" s="2497">
        <v>6092</v>
      </c>
      <c r="BN1788" s="376"/>
      <c r="BO1788" s="2498"/>
      <c r="BP1788" s="957"/>
      <c r="BQ1788" s="957"/>
      <c r="BR1788" s="2626" t="s">
        <v>4342</v>
      </c>
      <c r="BS1788" s="2464" t="s">
        <v>2648</v>
      </c>
      <c r="BT1788" s="2465" t="s">
        <v>2649</v>
      </c>
      <c r="BU1788" s="2465" t="s">
        <v>1476</v>
      </c>
      <c r="BV1788" s="2466">
        <v>70490549</v>
      </c>
      <c r="BW1788" s="2467">
        <v>10704905497</v>
      </c>
      <c r="BX1788" s="2510" t="s">
        <v>2834</v>
      </c>
      <c r="BY1788" s="2474">
        <v>46143</v>
      </c>
      <c r="BZ1788" s="2475">
        <v>46173</v>
      </c>
      <c r="CU1788" s="1934"/>
      <c r="CW1788" s="1934"/>
      <c r="CY1788" s="1934"/>
      <c r="DD1788" s="1934"/>
      <c r="DF1788" s="1934"/>
      <c r="DH1788" s="1934"/>
      <c r="DL1788" s="953">
        <v>30</v>
      </c>
      <c r="DM1788" s="995">
        <v>3000</v>
      </c>
      <c r="DN1788" s="953">
        <v>30</v>
      </c>
      <c r="DO1788" s="995">
        <v>3000</v>
      </c>
      <c r="DP1788" s="953">
        <v>30</v>
      </c>
      <c r="DQ1788" s="995">
        <v>3000</v>
      </c>
      <c r="DU1788" s="909">
        <f t="shared" si="1568"/>
        <v>3000</v>
      </c>
      <c r="DV1788" s="1936">
        <f t="shared" si="1564"/>
        <v>3000</v>
      </c>
      <c r="DW1788" s="1936">
        <f t="shared" si="1565"/>
        <v>3000</v>
      </c>
      <c r="DX1788" s="633">
        <f t="shared" si="1569"/>
        <v>0</v>
      </c>
      <c r="DY1788" s="633">
        <f t="shared" si="1566"/>
        <v>0</v>
      </c>
    </row>
    <row r="1789" spans="1:133" s="1093" customFormat="1" ht="45" hidden="1" x14ac:dyDescent="0.25">
      <c r="A1789" s="2372">
        <v>2026</v>
      </c>
      <c r="B1789" s="2372">
        <v>479</v>
      </c>
      <c r="C1789" s="2372" t="s">
        <v>58</v>
      </c>
      <c r="D1789" s="2372">
        <v>3000654</v>
      </c>
      <c r="E1789" s="2372">
        <v>5005023</v>
      </c>
      <c r="F1789" s="2372" t="s">
        <v>3011</v>
      </c>
      <c r="G1789" s="2372" t="s">
        <v>3012</v>
      </c>
      <c r="H1789" s="2372">
        <v>95</v>
      </c>
      <c r="I1789" s="2373" t="s">
        <v>992</v>
      </c>
      <c r="J1789" s="2374" t="s">
        <v>10</v>
      </c>
      <c r="K1789" s="2374" t="s">
        <v>60</v>
      </c>
      <c r="L1789" s="2372" t="str">
        <f t="shared" si="1567"/>
        <v>2.3</v>
      </c>
      <c r="M1789" s="2375" t="s">
        <v>62</v>
      </c>
      <c r="N1789" s="2370"/>
      <c r="O1789" s="2377" t="s">
        <v>4352</v>
      </c>
      <c r="P1789" s="2380" t="s">
        <v>65</v>
      </c>
      <c r="Q1789" s="2381">
        <v>1</v>
      </c>
      <c r="R1789" s="2380" t="s">
        <v>4353</v>
      </c>
      <c r="S1789" s="255"/>
      <c r="T1789" s="255"/>
      <c r="U1789" s="2369"/>
      <c r="V1789" s="2369"/>
      <c r="W1789" s="2380">
        <v>30</v>
      </c>
      <c r="X1789" s="395"/>
      <c r="Y1789" s="395"/>
      <c r="Z1789" s="345"/>
      <c r="AA1789" s="345"/>
      <c r="AB1789" s="345"/>
      <c r="AC1789" s="345"/>
      <c r="AD1789" s="345"/>
      <c r="AE1789" s="342" t="s">
        <v>3528</v>
      </c>
      <c r="AF1789" s="346"/>
      <c r="AG1789" s="346"/>
      <c r="AH1789" s="346"/>
      <c r="AI1789" s="346"/>
      <c r="AJ1789" s="346"/>
      <c r="AK1789" s="346"/>
      <c r="AL1789" s="346"/>
      <c r="AM1789" s="346"/>
      <c r="AN1789" s="346"/>
      <c r="AO1789" s="346"/>
      <c r="AP1789" s="346"/>
      <c r="AQ1789" s="346"/>
      <c r="AR1789" s="2458">
        <v>3000</v>
      </c>
      <c r="AS1789" s="955" t="s">
        <v>2578</v>
      </c>
      <c r="AT1789" s="955" t="s">
        <v>4018</v>
      </c>
      <c r="AU1789" s="255" t="s">
        <v>4336</v>
      </c>
      <c r="AV1789" s="255"/>
      <c r="AW1789" s="2371"/>
      <c r="AX1789" s="255" t="s">
        <v>4337</v>
      </c>
      <c r="AY1789" s="2371">
        <v>46141</v>
      </c>
      <c r="BA1789" s="255" t="s">
        <v>4338</v>
      </c>
      <c r="BB1789" s="1915" t="s">
        <v>995</v>
      </c>
      <c r="BC1789" s="1093" t="s">
        <v>4339</v>
      </c>
      <c r="BD1789" s="1093" t="s">
        <v>4340</v>
      </c>
      <c r="BE1789" s="1093" t="s">
        <v>4341</v>
      </c>
      <c r="BF1789" s="1094">
        <v>46142</v>
      </c>
      <c r="BH1789" s="376"/>
      <c r="BI1789" s="376"/>
      <c r="BJ1789" s="255"/>
      <c r="BK1789" s="376"/>
      <c r="BL1789" s="296"/>
      <c r="BM1789" s="2497">
        <v>6093</v>
      </c>
      <c r="BN1789" s="376"/>
      <c r="BO1789" s="2498"/>
      <c r="BP1789" s="957"/>
      <c r="BQ1789" s="957"/>
      <c r="BR1789" s="2626" t="s">
        <v>4342</v>
      </c>
      <c r="BS1789" s="2464" t="s">
        <v>2740</v>
      </c>
      <c r="BT1789" s="2465" t="s">
        <v>2741</v>
      </c>
      <c r="BU1789" s="2465" t="s">
        <v>2742</v>
      </c>
      <c r="BV1789" s="2466">
        <v>6772388</v>
      </c>
      <c r="BW1789" s="2467">
        <v>10067723886</v>
      </c>
      <c r="BX1789" s="2510" t="s">
        <v>2834</v>
      </c>
      <c r="BY1789" s="2474">
        <v>46143</v>
      </c>
      <c r="BZ1789" s="2475">
        <v>46173</v>
      </c>
      <c r="CU1789" s="1934"/>
      <c r="CW1789" s="1934"/>
      <c r="CY1789" s="1934"/>
      <c r="DD1789" s="1934"/>
      <c r="DF1789" s="1934"/>
      <c r="DH1789" s="1934"/>
      <c r="DL1789" s="953">
        <v>30</v>
      </c>
      <c r="DM1789" s="995">
        <v>3000</v>
      </c>
      <c r="DN1789" s="953">
        <v>30</v>
      </c>
      <c r="DO1789" s="995">
        <v>3000</v>
      </c>
      <c r="DP1789" s="953">
        <v>30</v>
      </c>
      <c r="DQ1789" s="995">
        <v>3000</v>
      </c>
      <c r="DU1789" s="909">
        <f t="shared" si="1568"/>
        <v>3000</v>
      </c>
      <c r="DV1789" s="1936">
        <f t="shared" si="1564"/>
        <v>3000</v>
      </c>
      <c r="DW1789" s="1936">
        <f t="shared" si="1565"/>
        <v>3000</v>
      </c>
      <c r="DX1789" s="633">
        <f t="shared" si="1569"/>
        <v>0</v>
      </c>
      <c r="DY1789" s="633">
        <f t="shared" si="1566"/>
        <v>0</v>
      </c>
    </row>
    <row r="1790" spans="1:133" s="1093" customFormat="1" ht="45" hidden="1" x14ac:dyDescent="0.25">
      <c r="A1790" s="2372">
        <v>2026</v>
      </c>
      <c r="B1790" s="2372">
        <v>479</v>
      </c>
      <c r="C1790" s="2372" t="s">
        <v>58</v>
      </c>
      <c r="D1790" s="2372">
        <v>3000654</v>
      </c>
      <c r="E1790" s="2372">
        <v>5005023</v>
      </c>
      <c r="F1790" s="2372" t="s">
        <v>3011</v>
      </c>
      <c r="G1790" s="2372" t="s">
        <v>3012</v>
      </c>
      <c r="H1790" s="2372">
        <v>95</v>
      </c>
      <c r="I1790" s="2373" t="s">
        <v>992</v>
      </c>
      <c r="J1790" s="2374" t="s">
        <v>10</v>
      </c>
      <c r="K1790" s="2374" t="s">
        <v>60</v>
      </c>
      <c r="L1790" s="2372" t="str">
        <f t="shared" si="1567"/>
        <v>2.3</v>
      </c>
      <c r="M1790" s="2375" t="s">
        <v>62</v>
      </c>
      <c r="N1790" s="2370"/>
      <c r="O1790" s="2377" t="s">
        <v>4352</v>
      </c>
      <c r="P1790" s="2380" t="s">
        <v>65</v>
      </c>
      <c r="Q1790" s="2381">
        <v>1</v>
      </c>
      <c r="R1790" s="2380" t="s">
        <v>4353</v>
      </c>
      <c r="S1790" s="255"/>
      <c r="T1790" s="255"/>
      <c r="U1790" s="2369"/>
      <c r="V1790" s="2369"/>
      <c r="W1790" s="2380">
        <v>30</v>
      </c>
      <c r="X1790" s="395"/>
      <c r="Y1790" s="395"/>
      <c r="Z1790" s="345"/>
      <c r="AA1790" s="345"/>
      <c r="AB1790" s="345"/>
      <c r="AC1790" s="345"/>
      <c r="AD1790" s="345"/>
      <c r="AE1790" s="342" t="s">
        <v>3528</v>
      </c>
      <c r="AF1790" s="346"/>
      <c r="AG1790" s="346"/>
      <c r="AH1790" s="346"/>
      <c r="AI1790" s="346"/>
      <c r="AJ1790" s="346"/>
      <c r="AK1790" s="346"/>
      <c r="AL1790" s="346"/>
      <c r="AM1790" s="346"/>
      <c r="AN1790" s="346"/>
      <c r="AO1790" s="346"/>
      <c r="AP1790" s="346"/>
      <c r="AQ1790" s="346"/>
      <c r="AR1790" s="2458">
        <v>3000</v>
      </c>
      <c r="AS1790" s="955" t="s">
        <v>2578</v>
      </c>
      <c r="AT1790" s="955" t="s">
        <v>4018</v>
      </c>
      <c r="AU1790" s="255" t="s">
        <v>4336</v>
      </c>
      <c r="AV1790" s="255"/>
      <c r="AW1790" s="2371"/>
      <c r="AX1790" s="255" t="s">
        <v>4337</v>
      </c>
      <c r="AY1790" s="2371">
        <v>46141</v>
      </c>
      <c r="BA1790" s="255" t="s">
        <v>4338</v>
      </c>
      <c r="BB1790" s="1915" t="s">
        <v>995</v>
      </c>
      <c r="BC1790" s="1093" t="s">
        <v>4339</v>
      </c>
      <c r="BD1790" s="1093" t="s">
        <v>4340</v>
      </c>
      <c r="BE1790" s="1093" t="s">
        <v>4341</v>
      </c>
      <c r="BF1790" s="1094">
        <v>46142</v>
      </c>
      <c r="BH1790" s="376"/>
      <c r="BI1790" s="376"/>
      <c r="BJ1790" s="255"/>
      <c r="BK1790" s="376"/>
      <c r="BL1790" s="296"/>
      <c r="BM1790" s="2497">
        <v>6094</v>
      </c>
      <c r="BN1790" s="376"/>
      <c r="BO1790" s="2498"/>
      <c r="BP1790" s="957"/>
      <c r="BQ1790" s="957"/>
      <c r="BR1790" s="2626" t="s">
        <v>4342</v>
      </c>
      <c r="BS1790" s="2464" t="s">
        <v>1028</v>
      </c>
      <c r="BT1790" s="2465" t="s">
        <v>1284</v>
      </c>
      <c r="BU1790" s="2465" t="s">
        <v>2754</v>
      </c>
      <c r="BV1790" s="2466">
        <v>44912602</v>
      </c>
      <c r="BW1790" s="2467">
        <v>10449126021</v>
      </c>
      <c r="BX1790" s="2510" t="s">
        <v>2834</v>
      </c>
      <c r="BY1790" s="2474">
        <v>46143</v>
      </c>
      <c r="BZ1790" s="2475">
        <v>46173</v>
      </c>
      <c r="CU1790" s="1934"/>
      <c r="CW1790" s="1934"/>
      <c r="CY1790" s="1934"/>
      <c r="DD1790" s="1934"/>
      <c r="DF1790" s="1934"/>
      <c r="DH1790" s="1934"/>
      <c r="DL1790" s="953">
        <v>30</v>
      </c>
      <c r="DM1790" s="995">
        <v>3000</v>
      </c>
      <c r="DN1790" s="953">
        <v>30</v>
      </c>
      <c r="DO1790" s="995">
        <v>3000</v>
      </c>
      <c r="DP1790" s="953">
        <v>30</v>
      </c>
      <c r="DQ1790" s="995">
        <v>3000</v>
      </c>
      <c r="DU1790" s="909">
        <f t="shared" si="1568"/>
        <v>3000</v>
      </c>
      <c r="DV1790" s="1936">
        <f t="shared" si="1564"/>
        <v>3000</v>
      </c>
      <c r="DW1790" s="1936">
        <f t="shared" si="1565"/>
        <v>3000</v>
      </c>
      <c r="DX1790" s="633">
        <f t="shared" si="1569"/>
        <v>0</v>
      </c>
      <c r="DY1790" s="633">
        <f t="shared" si="1566"/>
        <v>0</v>
      </c>
    </row>
    <row r="1791" spans="1:133" s="1093" customFormat="1" ht="45" hidden="1" x14ac:dyDescent="0.25">
      <c r="A1791" s="2372">
        <v>2026</v>
      </c>
      <c r="B1791" s="2372">
        <v>479</v>
      </c>
      <c r="C1791" s="2372" t="s">
        <v>58</v>
      </c>
      <c r="D1791" s="2372">
        <v>3000654</v>
      </c>
      <c r="E1791" s="2372">
        <v>5005023</v>
      </c>
      <c r="F1791" s="2372" t="s">
        <v>3011</v>
      </c>
      <c r="G1791" s="2372" t="s">
        <v>3012</v>
      </c>
      <c r="H1791" s="2372">
        <v>95</v>
      </c>
      <c r="I1791" s="2373" t="s">
        <v>992</v>
      </c>
      <c r="J1791" s="2374" t="s">
        <v>10</v>
      </c>
      <c r="K1791" s="2374" t="s">
        <v>60</v>
      </c>
      <c r="L1791" s="2372" t="str">
        <f t="shared" si="1567"/>
        <v>2.3</v>
      </c>
      <c r="M1791" s="2375" t="s">
        <v>62</v>
      </c>
      <c r="N1791" s="2370"/>
      <c r="O1791" s="2377" t="s">
        <v>4352</v>
      </c>
      <c r="P1791" s="2380" t="s">
        <v>65</v>
      </c>
      <c r="Q1791" s="2381">
        <v>1</v>
      </c>
      <c r="R1791" s="2380" t="s">
        <v>4353</v>
      </c>
      <c r="S1791" s="255"/>
      <c r="T1791" s="255"/>
      <c r="U1791" s="2369"/>
      <c r="V1791" s="2369"/>
      <c r="W1791" s="2380">
        <v>30</v>
      </c>
      <c r="X1791" s="395"/>
      <c r="Y1791" s="395"/>
      <c r="Z1791" s="345"/>
      <c r="AA1791" s="345"/>
      <c r="AB1791" s="345"/>
      <c r="AC1791" s="345"/>
      <c r="AD1791" s="345"/>
      <c r="AE1791" s="342" t="s">
        <v>3528</v>
      </c>
      <c r="AF1791" s="346"/>
      <c r="AG1791" s="346"/>
      <c r="AH1791" s="346"/>
      <c r="AI1791" s="346"/>
      <c r="AJ1791" s="346"/>
      <c r="AK1791" s="346"/>
      <c r="AL1791" s="346"/>
      <c r="AM1791" s="346"/>
      <c r="AN1791" s="346"/>
      <c r="AO1791" s="346"/>
      <c r="AP1791" s="346"/>
      <c r="AQ1791" s="346"/>
      <c r="AR1791" s="2458">
        <v>3000</v>
      </c>
      <c r="AS1791" s="955" t="s">
        <v>2578</v>
      </c>
      <c r="AT1791" s="955" t="s">
        <v>4018</v>
      </c>
      <c r="AU1791" s="255" t="s">
        <v>4336</v>
      </c>
      <c r="AV1791" s="255"/>
      <c r="AW1791" s="2371"/>
      <c r="AX1791" s="255" t="s">
        <v>4337</v>
      </c>
      <c r="AY1791" s="2371">
        <v>46141</v>
      </c>
      <c r="BA1791" s="255" t="s">
        <v>4338</v>
      </c>
      <c r="BB1791" s="1915" t="s">
        <v>995</v>
      </c>
      <c r="BC1791" s="1093" t="s">
        <v>4339</v>
      </c>
      <c r="BD1791" s="1093" t="s">
        <v>4340</v>
      </c>
      <c r="BE1791" s="1093" t="s">
        <v>4341</v>
      </c>
      <c r="BF1791" s="1094">
        <v>46142</v>
      </c>
      <c r="BH1791" s="376"/>
      <c r="BI1791" s="376"/>
      <c r="BJ1791" s="255"/>
      <c r="BK1791" s="376"/>
      <c r="BL1791" s="296"/>
      <c r="BM1791" s="2497">
        <v>6095</v>
      </c>
      <c r="BN1791" s="376"/>
      <c r="BO1791" s="2498"/>
      <c r="BP1791" s="957"/>
      <c r="BQ1791" s="957"/>
      <c r="BR1791" s="2626" t="s">
        <v>4342</v>
      </c>
      <c r="BS1791" s="2464" t="s">
        <v>2756</v>
      </c>
      <c r="BT1791" s="2465" t="s">
        <v>2757</v>
      </c>
      <c r="BU1791" s="2465" t="s">
        <v>2758</v>
      </c>
      <c r="BV1791" s="2466">
        <v>41010758</v>
      </c>
      <c r="BW1791" s="2467">
        <v>10410107584</v>
      </c>
      <c r="BX1791" s="2510" t="s">
        <v>2834</v>
      </c>
      <c r="BY1791" s="2474">
        <v>46143</v>
      </c>
      <c r="BZ1791" s="2475">
        <v>46173</v>
      </c>
      <c r="CU1791" s="1934"/>
      <c r="CW1791" s="1934"/>
      <c r="CY1791" s="1934"/>
      <c r="DD1791" s="1934"/>
      <c r="DF1791" s="1934"/>
      <c r="DH1791" s="1934"/>
      <c r="DL1791" s="953">
        <v>30</v>
      </c>
      <c r="DM1791" s="995">
        <v>3000</v>
      </c>
      <c r="DN1791" s="953">
        <v>30</v>
      </c>
      <c r="DO1791" s="995">
        <v>3000</v>
      </c>
      <c r="DP1791" s="953">
        <v>30</v>
      </c>
      <c r="DQ1791" s="995">
        <v>3000</v>
      </c>
      <c r="DU1791" s="909">
        <f t="shared" si="1568"/>
        <v>3000</v>
      </c>
      <c r="DV1791" s="1936">
        <f t="shared" si="1564"/>
        <v>3000</v>
      </c>
      <c r="DW1791" s="1936">
        <f t="shared" si="1565"/>
        <v>3000</v>
      </c>
      <c r="DX1791" s="633">
        <f t="shared" si="1569"/>
        <v>0</v>
      </c>
      <c r="DY1791" s="633">
        <f t="shared" si="1566"/>
        <v>0</v>
      </c>
    </row>
    <row r="1792" spans="1:133" s="1093" customFormat="1" ht="45" hidden="1" x14ac:dyDescent="0.25">
      <c r="A1792" s="2372">
        <v>2026</v>
      </c>
      <c r="B1792" s="2372">
        <v>479</v>
      </c>
      <c r="C1792" s="2372" t="s">
        <v>58</v>
      </c>
      <c r="D1792" s="2372">
        <v>3000654</v>
      </c>
      <c r="E1792" s="2372">
        <v>5005023</v>
      </c>
      <c r="F1792" s="2372" t="s">
        <v>3011</v>
      </c>
      <c r="G1792" s="2372" t="s">
        <v>3012</v>
      </c>
      <c r="H1792" s="2372">
        <v>95</v>
      </c>
      <c r="I1792" s="2373" t="s">
        <v>992</v>
      </c>
      <c r="J1792" s="2374" t="s">
        <v>10</v>
      </c>
      <c r="K1792" s="2374" t="s">
        <v>60</v>
      </c>
      <c r="L1792" s="2372" t="str">
        <f t="shared" si="1567"/>
        <v>2.3</v>
      </c>
      <c r="M1792" s="2375" t="s">
        <v>62</v>
      </c>
      <c r="N1792" s="2370"/>
      <c r="O1792" s="2377" t="s">
        <v>4352</v>
      </c>
      <c r="P1792" s="2380" t="s">
        <v>65</v>
      </c>
      <c r="Q1792" s="2381">
        <v>1</v>
      </c>
      <c r="R1792" s="2380" t="s">
        <v>4353</v>
      </c>
      <c r="S1792" s="255"/>
      <c r="T1792" s="255"/>
      <c r="U1792" s="2369"/>
      <c r="V1792" s="2369"/>
      <c r="W1792" s="2380">
        <v>30</v>
      </c>
      <c r="X1792" s="395"/>
      <c r="Y1792" s="395"/>
      <c r="Z1792" s="345"/>
      <c r="AA1792" s="345"/>
      <c r="AB1792" s="345"/>
      <c r="AC1792" s="345"/>
      <c r="AD1792" s="345"/>
      <c r="AE1792" s="342" t="s">
        <v>3528</v>
      </c>
      <c r="AF1792" s="346"/>
      <c r="AG1792" s="346"/>
      <c r="AH1792" s="346"/>
      <c r="AI1792" s="346"/>
      <c r="AJ1792" s="346"/>
      <c r="AK1792" s="346"/>
      <c r="AL1792" s="346"/>
      <c r="AM1792" s="346"/>
      <c r="AN1792" s="346"/>
      <c r="AO1792" s="346"/>
      <c r="AP1792" s="346"/>
      <c r="AQ1792" s="346"/>
      <c r="AR1792" s="2458">
        <v>3000</v>
      </c>
      <c r="AS1792" s="955" t="s">
        <v>2578</v>
      </c>
      <c r="AT1792" s="955" t="s">
        <v>4018</v>
      </c>
      <c r="AU1792" s="255" t="s">
        <v>4336</v>
      </c>
      <c r="AV1792" s="255"/>
      <c r="AW1792" s="2371"/>
      <c r="AX1792" s="255" t="s">
        <v>4337</v>
      </c>
      <c r="AY1792" s="2371">
        <v>46141</v>
      </c>
      <c r="BA1792" s="255" t="s">
        <v>4338</v>
      </c>
      <c r="BB1792" s="1915" t="s">
        <v>995</v>
      </c>
      <c r="BC1792" s="1093" t="s">
        <v>4339</v>
      </c>
      <c r="BD1792" s="1093" t="s">
        <v>4340</v>
      </c>
      <c r="BE1792" s="1093" t="s">
        <v>4341</v>
      </c>
      <c r="BF1792" s="1094">
        <v>46142</v>
      </c>
      <c r="BH1792" s="376"/>
      <c r="BI1792" s="376"/>
      <c r="BJ1792" s="255"/>
      <c r="BK1792" s="376"/>
      <c r="BL1792" s="296"/>
      <c r="BM1792" s="2497">
        <v>6096</v>
      </c>
      <c r="BN1792" s="376"/>
      <c r="BO1792" s="2498"/>
      <c r="BP1792" s="957"/>
      <c r="BQ1792" s="957"/>
      <c r="BR1792" s="2626" t="s">
        <v>4342</v>
      </c>
      <c r="BS1792" s="2464" t="s">
        <v>3301</v>
      </c>
      <c r="BT1792" s="2465" t="s">
        <v>3852</v>
      </c>
      <c r="BU1792" s="2465" t="s">
        <v>3853</v>
      </c>
      <c r="BV1792" s="2466">
        <v>42252203</v>
      </c>
      <c r="BW1792" s="2467">
        <v>10422522030</v>
      </c>
      <c r="BX1792" s="2510" t="s">
        <v>2834</v>
      </c>
      <c r="BY1792" s="2474">
        <v>46143</v>
      </c>
      <c r="BZ1792" s="2475">
        <v>46173</v>
      </c>
      <c r="CU1792" s="1934"/>
      <c r="CW1792" s="1934"/>
      <c r="CY1792" s="1934"/>
      <c r="DD1792" s="1934"/>
      <c r="DF1792" s="1934"/>
      <c r="DH1792" s="1934"/>
      <c r="DL1792" s="953">
        <v>30</v>
      </c>
      <c r="DM1792" s="995">
        <v>3000</v>
      </c>
      <c r="DN1792" s="953">
        <v>30</v>
      </c>
      <c r="DO1792" s="995">
        <v>3000</v>
      </c>
      <c r="DP1792" s="953">
        <v>30</v>
      </c>
      <c r="DQ1792" s="995">
        <v>3000</v>
      </c>
      <c r="DU1792" s="909">
        <f t="shared" si="1568"/>
        <v>3000</v>
      </c>
      <c r="DV1792" s="1936">
        <f t="shared" si="1564"/>
        <v>3000</v>
      </c>
      <c r="DW1792" s="1936">
        <f t="shared" si="1565"/>
        <v>3000</v>
      </c>
      <c r="DX1792" s="633">
        <f t="shared" si="1569"/>
        <v>0</v>
      </c>
      <c r="DY1792" s="633">
        <f t="shared" si="1566"/>
        <v>0</v>
      </c>
    </row>
    <row r="1793" spans="1:129" s="1093" customFormat="1" ht="45" hidden="1" x14ac:dyDescent="0.25">
      <c r="A1793" s="2372">
        <v>2026</v>
      </c>
      <c r="B1793" s="2372">
        <v>479</v>
      </c>
      <c r="C1793" s="2372" t="s">
        <v>58</v>
      </c>
      <c r="D1793" s="2372">
        <v>3000654</v>
      </c>
      <c r="E1793" s="2372">
        <v>5005023</v>
      </c>
      <c r="F1793" s="2372" t="s">
        <v>3011</v>
      </c>
      <c r="G1793" s="2372" t="s">
        <v>3012</v>
      </c>
      <c r="H1793" s="2372">
        <v>95</v>
      </c>
      <c r="I1793" s="2373" t="s">
        <v>992</v>
      </c>
      <c r="J1793" s="2374" t="s">
        <v>10</v>
      </c>
      <c r="K1793" s="2374" t="s">
        <v>60</v>
      </c>
      <c r="L1793" s="2372" t="str">
        <f t="shared" si="1567"/>
        <v>2.3</v>
      </c>
      <c r="M1793" s="2375" t="s">
        <v>62</v>
      </c>
      <c r="N1793" s="2370"/>
      <c r="O1793" s="2377" t="s">
        <v>4352</v>
      </c>
      <c r="P1793" s="2380" t="s">
        <v>65</v>
      </c>
      <c r="Q1793" s="2381">
        <v>1</v>
      </c>
      <c r="R1793" s="2380" t="s">
        <v>4353</v>
      </c>
      <c r="S1793" s="255"/>
      <c r="T1793" s="255"/>
      <c r="U1793" s="2369"/>
      <c r="V1793" s="2369"/>
      <c r="W1793" s="2380">
        <v>30</v>
      </c>
      <c r="X1793" s="395"/>
      <c r="Y1793" s="395"/>
      <c r="Z1793" s="345"/>
      <c r="AA1793" s="345"/>
      <c r="AB1793" s="345"/>
      <c r="AC1793" s="345"/>
      <c r="AD1793" s="345"/>
      <c r="AE1793" s="342" t="s">
        <v>3528</v>
      </c>
      <c r="AF1793" s="346"/>
      <c r="AG1793" s="346"/>
      <c r="AH1793" s="346"/>
      <c r="AI1793" s="346"/>
      <c r="AJ1793" s="346"/>
      <c r="AK1793" s="346"/>
      <c r="AL1793" s="346"/>
      <c r="AM1793" s="346"/>
      <c r="AN1793" s="346"/>
      <c r="AO1793" s="346"/>
      <c r="AP1793" s="346"/>
      <c r="AQ1793" s="346"/>
      <c r="AR1793" s="2458">
        <v>3000</v>
      </c>
      <c r="AS1793" s="955" t="s">
        <v>2578</v>
      </c>
      <c r="AT1793" s="955" t="s">
        <v>4018</v>
      </c>
      <c r="AU1793" s="255" t="s">
        <v>4336</v>
      </c>
      <c r="AV1793" s="255"/>
      <c r="AW1793" s="2371"/>
      <c r="AX1793" s="255" t="s">
        <v>4337</v>
      </c>
      <c r="AY1793" s="2371">
        <v>46141</v>
      </c>
      <c r="BA1793" s="255" t="s">
        <v>4338</v>
      </c>
      <c r="BB1793" s="1915" t="s">
        <v>995</v>
      </c>
      <c r="BC1793" s="1093" t="s">
        <v>4339</v>
      </c>
      <c r="BD1793" s="1093" t="s">
        <v>4340</v>
      </c>
      <c r="BE1793" s="1093" t="s">
        <v>4341</v>
      </c>
      <c r="BF1793" s="1094">
        <v>46142</v>
      </c>
      <c r="BH1793" s="376"/>
      <c r="BI1793" s="376"/>
      <c r="BJ1793" s="255"/>
      <c r="BK1793" s="376"/>
      <c r="BL1793" s="296"/>
      <c r="BM1793" s="2497">
        <v>6097</v>
      </c>
      <c r="BN1793" s="376"/>
      <c r="BO1793" s="2498"/>
      <c r="BP1793" s="957"/>
      <c r="BQ1793" s="957"/>
      <c r="BR1793" s="2626" t="s">
        <v>4342</v>
      </c>
      <c r="BS1793" s="2464" t="s">
        <v>2129</v>
      </c>
      <c r="BT1793" s="2465" t="s">
        <v>1070</v>
      </c>
      <c r="BU1793" s="2465" t="s">
        <v>3855</v>
      </c>
      <c r="BV1793" s="2466">
        <v>47381386</v>
      </c>
      <c r="BW1793" s="2467">
        <v>10473813861</v>
      </c>
      <c r="BX1793" s="2510" t="s">
        <v>2834</v>
      </c>
      <c r="BY1793" s="2474">
        <v>46143</v>
      </c>
      <c r="BZ1793" s="2475">
        <v>46173</v>
      </c>
      <c r="CU1793" s="1934"/>
      <c r="CW1793" s="1934"/>
      <c r="CY1793" s="1934"/>
      <c r="DD1793" s="1934"/>
      <c r="DF1793" s="1934"/>
      <c r="DH1793" s="1934"/>
      <c r="DL1793" s="953">
        <v>30</v>
      </c>
      <c r="DM1793" s="995">
        <v>3000</v>
      </c>
      <c r="DN1793" s="953">
        <v>30</v>
      </c>
      <c r="DO1793" s="995">
        <v>3000</v>
      </c>
      <c r="DP1793" s="953">
        <v>30</v>
      </c>
      <c r="DQ1793" s="995">
        <v>3000</v>
      </c>
      <c r="DU1793" s="909">
        <f t="shared" si="1568"/>
        <v>3000</v>
      </c>
      <c r="DV1793" s="1936">
        <f t="shared" si="1564"/>
        <v>3000</v>
      </c>
      <c r="DW1793" s="1936">
        <f t="shared" si="1565"/>
        <v>3000</v>
      </c>
      <c r="DX1793" s="633">
        <f t="shared" si="1569"/>
        <v>0</v>
      </c>
      <c r="DY1793" s="633">
        <f t="shared" si="1566"/>
        <v>0</v>
      </c>
    </row>
    <row r="1794" spans="1:129" s="1093" customFormat="1" ht="45" hidden="1" x14ac:dyDescent="0.25">
      <c r="A1794" s="2372">
        <v>2026</v>
      </c>
      <c r="B1794" s="2372">
        <v>479</v>
      </c>
      <c r="C1794" s="2372" t="s">
        <v>58</v>
      </c>
      <c r="D1794" s="2372">
        <v>3000654</v>
      </c>
      <c r="E1794" s="2372">
        <v>5005023</v>
      </c>
      <c r="F1794" s="2372" t="s">
        <v>3011</v>
      </c>
      <c r="G1794" s="2372" t="s">
        <v>3012</v>
      </c>
      <c r="H1794" s="2372">
        <v>95</v>
      </c>
      <c r="I1794" s="2373" t="s">
        <v>992</v>
      </c>
      <c r="J1794" s="2374" t="s">
        <v>10</v>
      </c>
      <c r="K1794" s="2374" t="s">
        <v>60</v>
      </c>
      <c r="L1794" s="2372" t="str">
        <f t="shared" si="1567"/>
        <v>2.3</v>
      </c>
      <c r="M1794" s="2375" t="s">
        <v>62</v>
      </c>
      <c r="N1794" s="2370"/>
      <c r="O1794" s="2377" t="s">
        <v>4352</v>
      </c>
      <c r="P1794" s="2380" t="s">
        <v>65</v>
      </c>
      <c r="Q1794" s="2381">
        <v>1</v>
      </c>
      <c r="R1794" s="2380" t="s">
        <v>4353</v>
      </c>
      <c r="S1794" s="255"/>
      <c r="T1794" s="255"/>
      <c r="U1794" s="2369"/>
      <c r="V1794" s="2369"/>
      <c r="W1794" s="2380">
        <v>30</v>
      </c>
      <c r="X1794" s="395"/>
      <c r="Y1794" s="395"/>
      <c r="Z1794" s="345"/>
      <c r="AA1794" s="345"/>
      <c r="AB1794" s="345"/>
      <c r="AC1794" s="345"/>
      <c r="AD1794" s="345"/>
      <c r="AE1794" s="342" t="s">
        <v>3528</v>
      </c>
      <c r="AF1794" s="346"/>
      <c r="AG1794" s="346"/>
      <c r="AH1794" s="346"/>
      <c r="AI1794" s="346"/>
      <c r="AJ1794" s="346"/>
      <c r="AK1794" s="346"/>
      <c r="AL1794" s="346"/>
      <c r="AM1794" s="346"/>
      <c r="AN1794" s="346"/>
      <c r="AO1794" s="346"/>
      <c r="AP1794" s="346"/>
      <c r="AQ1794" s="346"/>
      <c r="AR1794" s="2458">
        <v>3000</v>
      </c>
      <c r="AS1794" s="955" t="s">
        <v>2578</v>
      </c>
      <c r="AT1794" s="955" t="s">
        <v>4018</v>
      </c>
      <c r="AU1794" s="255" t="s">
        <v>4336</v>
      </c>
      <c r="AV1794" s="255"/>
      <c r="AW1794" s="2371"/>
      <c r="AX1794" s="255" t="s">
        <v>4337</v>
      </c>
      <c r="AY1794" s="2371">
        <v>46141</v>
      </c>
      <c r="BA1794" s="255" t="s">
        <v>4338</v>
      </c>
      <c r="BB1794" s="1915" t="s">
        <v>995</v>
      </c>
      <c r="BC1794" s="1093" t="s">
        <v>4339</v>
      </c>
      <c r="BD1794" s="1093" t="s">
        <v>4340</v>
      </c>
      <c r="BE1794" s="1093" t="s">
        <v>4341</v>
      </c>
      <c r="BF1794" s="1094">
        <v>46142</v>
      </c>
      <c r="BH1794" s="376"/>
      <c r="BI1794" s="376"/>
      <c r="BJ1794" s="255"/>
      <c r="BK1794" s="376"/>
      <c r="BL1794" s="296"/>
      <c r="BM1794" s="2497">
        <v>6098</v>
      </c>
      <c r="BN1794" s="376"/>
      <c r="BO1794" s="2498"/>
      <c r="BP1794" s="957"/>
      <c r="BQ1794" s="957"/>
      <c r="BR1794" s="2626" t="s">
        <v>4342</v>
      </c>
      <c r="BS1794" s="2464" t="s">
        <v>2762</v>
      </c>
      <c r="BT1794" s="2465" t="s">
        <v>2763</v>
      </c>
      <c r="BU1794" s="2465" t="s">
        <v>2764</v>
      </c>
      <c r="BV1794" s="2466">
        <v>74829796</v>
      </c>
      <c r="BW1794" s="2467">
        <v>10748297966</v>
      </c>
      <c r="BX1794" s="2510" t="s">
        <v>2834</v>
      </c>
      <c r="BY1794" s="2474">
        <v>46143</v>
      </c>
      <c r="BZ1794" s="2475">
        <v>46173</v>
      </c>
      <c r="CU1794" s="1934"/>
      <c r="CW1794" s="1934"/>
      <c r="CY1794" s="1934"/>
      <c r="DD1794" s="1934"/>
      <c r="DF1794" s="1934"/>
      <c r="DH1794" s="1934"/>
      <c r="DL1794" s="953">
        <v>30</v>
      </c>
      <c r="DM1794" s="995">
        <v>3000</v>
      </c>
      <c r="DN1794" s="953">
        <v>30</v>
      </c>
      <c r="DO1794" s="995">
        <v>3000</v>
      </c>
      <c r="DP1794" s="953">
        <v>30</v>
      </c>
      <c r="DQ1794" s="995">
        <v>3000</v>
      </c>
      <c r="DU1794" s="909">
        <f t="shared" si="1568"/>
        <v>3000</v>
      </c>
      <c r="DV1794" s="1936">
        <f t="shared" si="1564"/>
        <v>3000</v>
      </c>
      <c r="DW1794" s="1936">
        <f t="shared" si="1565"/>
        <v>3000</v>
      </c>
      <c r="DX1794" s="633">
        <f t="shared" si="1569"/>
        <v>0</v>
      </c>
      <c r="DY1794" s="633">
        <f t="shared" si="1566"/>
        <v>0</v>
      </c>
    </row>
    <row r="1795" spans="1:129" s="1093" customFormat="1" ht="45" hidden="1" x14ac:dyDescent="0.25">
      <c r="A1795" s="2372">
        <v>2026</v>
      </c>
      <c r="B1795" s="2372">
        <v>479</v>
      </c>
      <c r="C1795" s="2372" t="s">
        <v>58</v>
      </c>
      <c r="D1795" s="2372">
        <v>3000654</v>
      </c>
      <c r="E1795" s="2372">
        <v>5005023</v>
      </c>
      <c r="F1795" s="2372" t="s">
        <v>3011</v>
      </c>
      <c r="G1795" s="2372" t="s">
        <v>3012</v>
      </c>
      <c r="H1795" s="2372">
        <v>95</v>
      </c>
      <c r="I1795" s="2373" t="s">
        <v>992</v>
      </c>
      <c r="J1795" s="2374" t="s">
        <v>10</v>
      </c>
      <c r="K1795" s="2374" t="s">
        <v>60</v>
      </c>
      <c r="L1795" s="2372" t="str">
        <f t="shared" si="1567"/>
        <v>2.3</v>
      </c>
      <c r="M1795" s="2375" t="s">
        <v>62</v>
      </c>
      <c r="N1795" s="2370"/>
      <c r="O1795" s="2377" t="s">
        <v>4352</v>
      </c>
      <c r="P1795" s="2380" t="s">
        <v>65</v>
      </c>
      <c r="Q1795" s="2381">
        <v>1</v>
      </c>
      <c r="R1795" s="2380" t="s">
        <v>4353</v>
      </c>
      <c r="S1795" s="255"/>
      <c r="T1795" s="255"/>
      <c r="U1795" s="2369"/>
      <c r="V1795" s="2369"/>
      <c r="W1795" s="2380">
        <v>30</v>
      </c>
      <c r="X1795" s="395"/>
      <c r="Y1795" s="395"/>
      <c r="Z1795" s="345"/>
      <c r="AA1795" s="345"/>
      <c r="AB1795" s="345"/>
      <c r="AC1795" s="345"/>
      <c r="AD1795" s="345"/>
      <c r="AE1795" s="342" t="s">
        <v>3528</v>
      </c>
      <c r="AF1795" s="346"/>
      <c r="AG1795" s="346"/>
      <c r="AH1795" s="346"/>
      <c r="AI1795" s="346"/>
      <c r="AJ1795" s="346"/>
      <c r="AK1795" s="346"/>
      <c r="AL1795" s="346"/>
      <c r="AM1795" s="346"/>
      <c r="AN1795" s="346"/>
      <c r="AO1795" s="346"/>
      <c r="AP1795" s="346"/>
      <c r="AQ1795" s="346"/>
      <c r="AR1795" s="2458">
        <v>3000</v>
      </c>
      <c r="AS1795" s="955" t="s">
        <v>2578</v>
      </c>
      <c r="AT1795" s="955" t="s">
        <v>4018</v>
      </c>
      <c r="AU1795" s="255" t="s">
        <v>4336</v>
      </c>
      <c r="AV1795" s="255"/>
      <c r="AW1795" s="2371"/>
      <c r="AX1795" s="255" t="s">
        <v>4337</v>
      </c>
      <c r="AY1795" s="2371">
        <v>46141</v>
      </c>
      <c r="BA1795" s="255" t="s">
        <v>4338</v>
      </c>
      <c r="BB1795" s="1915" t="s">
        <v>995</v>
      </c>
      <c r="BC1795" s="1093" t="s">
        <v>4339</v>
      </c>
      <c r="BD1795" s="1093" t="s">
        <v>4340</v>
      </c>
      <c r="BE1795" s="1093" t="s">
        <v>4341</v>
      </c>
      <c r="BF1795" s="1094">
        <v>46142</v>
      </c>
      <c r="BH1795" s="376"/>
      <c r="BI1795" s="376"/>
      <c r="BJ1795" s="255"/>
      <c r="BK1795" s="376"/>
      <c r="BL1795" s="296"/>
      <c r="BM1795" s="2497">
        <v>6100</v>
      </c>
      <c r="BN1795" s="376"/>
      <c r="BO1795" s="2498"/>
      <c r="BP1795" s="957"/>
      <c r="BQ1795" s="957"/>
      <c r="BR1795" s="2626" t="s">
        <v>4342</v>
      </c>
      <c r="BS1795" s="2464" t="s">
        <v>2774</v>
      </c>
      <c r="BT1795" s="2465" t="s">
        <v>2775</v>
      </c>
      <c r="BU1795" s="2465" t="s">
        <v>2776</v>
      </c>
      <c r="BV1795" s="2466">
        <v>44647089</v>
      </c>
      <c r="BW1795" s="2467">
        <v>10446470898</v>
      </c>
      <c r="BX1795" s="2510" t="s">
        <v>2834</v>
      </c>
      <c r="BY1795" s="2474">
        <v>46143</v>
      </c>
      <c r="BZ1795" s="2475">
        <v>46173</v>
      </c>
      <c r="CU1795" s="1934"/>
      <c r="CW1795" s="1934"/>
      <c r="CY1795" s="1934"/>
      <c r="DD1795" s="1934"/>
      <c r="DF1795" s="1934"/>
      <c r="DH1795" s="1934"/>
      <c r="DL1795" s="953">
        <v>30</v>
      </c>
      <c r="DM1795" s="995">
        <v>3000</v>
      </c>
      <c r="DN1795" s="953">
        <v>30</v>
      </c>
      <c r="DO1795" s="995">
        <v>3000</v>
      </c>
      <c r="DP1795" s="953">
        <v>30</v>
      </c>
      <c r="DQ1795" s="995">
        <v>3000</v>
      </c>
      <c r="DU1795" s="909">
        <f t="shared" si="1568"/>
        <v>3000</v>
      </c>
      <c r="DV1795" s="1936">
        <f t="shared" si="1564"/>
        <v>3000</v>
      </c>
      <c r="DW1795" s="1936">
        <f t="shared" si="1565"/>
        <v>3000</v>
      </c>
      <c r="DX1795" s="633">
        <f t="shared" si="1569"/>
        <v>0</v>
      </c>
      <c r="DY1795" s="633">
        <f t="shared" si="1566"/>
        <v>0</v>
      </c>
    </row>
    <row r="1796" spans="1:129" s="1093" customFormat="1" ht="45" hidden="1" x14ac:dyDescent="0.25">
      <c r="A1796" s="2372">
        <v>2026</v>
      </c>
      <c r="B1796" s="2372">
        <v>479</v>
      </c>
      <c r="C1796" s="2372" t="s">
        <v>58</v>
      </c>
      <c r="D1796" s="2372">
        <v>3000654</v>
      </c>
      <c r="E1796" s="2372">
        <v>5005023</v>
      </c>
      <c r="F1796" s="2372" t="s">
        <v>3011</v>
      </c>
      <c r="G1796" s="2372" t="s">
        <v>3012</v>
      </c>
      <c r="H1796" s="2372">
        <v>95</v>
      </c>
      <c r="I1796" s="2373" t="s">
        <v>992</v>
      </c>
      <c r="J1796" s="2374" t="s">
        <v>10</v>
      </c>
      <c r="K1796" s="2374" t="s">
        <v>60</v>
      </c>
      <c r="L1796" s="2372" t="str">
        <f t="shared" si="1567"/>
        <v>2.3</v>
      </c>
      <c r="M1796" s="2375" t="s">
        <v>62</v>
      </c>
      <c r="N1796" s="2370"/>
      <c r="O1796" s="2377" t="s">
        <v>4352</v>
      </c>
      <c r="P1796" s="2380" t="s">
        <v>65</v>
      </c>
      <c r="Q1796" s="2381">
        <v>1</v>
      </c>
      <c r="R1796" s="2380" t="s">
        <v>4353</v>
      </c>
      <c r="S1796" s="255"/>
      <c r="T1796" s="255"/>
      <c r="U1796" s="2369"/>
      <c r="V1796" s="2369"/>
      <c r="W1796" s="2380">
        <v>30</v>
      </c>
      <c r="X1796" s="395"/>
      <c r="Y1796" s="395"/>
      <c r="Z1796" s="345"/>
      <c r="AA1796" s="345"/>
      <c r="AB1796" s="345"/>
      <c r="AC1796" s="345"/>
      <c r="AD1796" s="345"/>
      <c r="AE1796" s="342" t="s">
        <v>3528</v>
      </c>
      <c r="AF1796" s="346"/>
      <c r="AG1796" s="346"/>
      <c r="AH1796" s="346"/>
      <c r="AI1796" s="346"/>
      <c r="AJ1796" s="346"/>
      <c r="AK1796" s="346"/>
      <c r="AL1796" s="346"/>
      <c r="AM1796" s="346"/>
      <c r="AN1796" s="346"/>
      <c r="AO1796" s="346"/>
      <c r="AP1796" s="346"/>
      <c r="AQ1796" s="346"/>
      <c r="AR1796" s="2458">
        <v>3000</v>
      </c>
      <c r="AS1796" s="955" t="s">
        <v>2578</v>
      </c>
      <c r="AT1796" s="955" t="s">
        <v>4018</v>
      </c>
      <c r="AU1796" s="255" t="s">
        <v>4336</v>
      </c>
      <c r="AV1796" s="255"/>
      <c r="AW1796" s="2371"/>
      <c r="AX1796" s="255" t="s">
        <v>4337</v>
      </c>
      <c r="AY1796" s="2371">
        <v>46141</v>
      </c>
      <c r="BA1796" s="255" t="s">
        <v>4338</v>
      </c>
      <c r="BB1796" s="1915" t="s">
        <v>995</v>
      </c>
      <c r="BC1796" s="1093" t="s">
        <v>4339</v>
      </c>
      <c r="BD1796" s="1093" t="s">
        <v>4340</v>
      </c>
      <c r="BE1796" s="1093" t="s">
        <v>4341</v>
      </c>
      <c r="BF1796" s="1094">
        <v>46142</v>
      </c>
      <c r="BH1796" s="376"/>
      <c r="BI1796" s="376"/>
      <c r="BJ1796" s="255"/>
      <c r="BK1796" s="376"/>
      <c r="BL1796" s="296"/>
      <c r="BM1796" s="2497">
        <v>6101</v>
      </c>
      <c r="BN1796" s="376"/>
      <c r="BO1796" s="2498"/>
      <c r="BP1796" s="957"/>
      <c r="BQ1796" s="957"/>
      <c r="BR1796" s="2626" t="s">
        <v>4342</v>
      </c>
      <c r="BS1796" s="2464" t="s">
        <v>2643</v>
      </c>
      <c r="BT1796" s="2465" t="s">
        <v>1091</v>
      </c>
      <c r="BU1796" s="2465" t="s">
        <v>2644</v>
      </c>
      <c r="BV1796" s="2466">
        <v>41033325</v>
      </c>
      <c r="BW1796" s="2467">
        <v>10410333258</v>
      </c>
      <c r="BX1796" s="2510" t="s">
        <v>2834</v>
      </c>
      <c r="BY1796" s="2474">
        <v>46143</v>
      </c>
      <c r="BZ1796" s="2475">
        <v>46173</v>
      </c>
      <c r="CU1796" s="1934"/>
      <c r="CW1796" s="1934"/>
      <c r="CY1796" s="1934"/>
      <c r="DD1796" s="1934"/>
      <c r="DF1796" s="1934"/>
      <c r="DH1796" s="1934"/>
      <c r="DL1796" s="953">
        <v>30</v>
      </c>
      <c r="DM1796" s="995" t="str">
        <f t="shared" ref="DM1796:DM1827" si="1570">R1797</f>
        <v xml:space="preserve">              3,000.00</v>
      </c>
      <c r="DN1796" s="953">
        <v>30</v>
      </c>
      <c r="DO1796" s="995">
        <v>3000</v>
      </c>
      <c r="DP1796" s="953">
        <v>30</v>
      </c>
      <c r="DQ1796" s="995">
        <v>3000</v>
      </c>
      <c r="DU1796" s="909">
        <f t="shared" si="1568"/>
        <v>3000</v>
      </c>
      <c r="DV1796" s="1936">
        <f t="shared" si="1564"/>
        <v>3000</v>
      </c>
      <c r="DW1796" s="1936">
        <f t="shared" si="1565"/>
        <v>3000</v>
      </c>
      <c r="DX1796" s="633">
        <f t="shared" si="1569"/>
        <v>0</v>
      </c>
      <c r="DY1796" s="633">
        <f t="shared" si="1566"/>
        <v>0</v>
      </c>
    </row>
    <row r="1797" spans="1:129" s="1093" customFormat="1" ht="45" hidden="1" x14ac:dyDescent="0.25">
      <c r="A1797" s="2372">
        <v>2026</v>
      </c>
      <c r="B1797" s="2372">
        <v>479</v>
      </c>
      <c r="C1797" s="2372" t="s">
        <v>58</v>
      </c>
      <c r="D1797" s="2372">
        <v>3000654</v>
      </c>
      <c r="E1797" s="2372">
        <v>5005023</v>
      </c>
      <c r="F1797" s="2372" t="s">
        <v>3011</v>
      </c>
      <c r="G1797" s="2372" t="s">
        <v>3012</v>
      </c>
      <c r="H1797" s="2372">
        <v>95</v>
      </c>
      <c r="I1797" s="2373" t="s">
        <v>992</v>
      </c>
      <c r="J1797" s="2374" t="s">
        <v>10</v>
      </c>
      <c r="K1797" s="2374" t="s">
        <v>60</v>
      </c>
      <c r="L1797" s="2372" t="str">
        <f t="shared" si="1567"/>
        <v>2.3</v>
      </c>
      <c r="M1797" s="2375" t="s">
        <v>62</v>
      </c>
      <c r="N1797" s="2370"/>
      <c r="O1797" s="2377" t="s">
        <v>4352</v>
      </c>
      <c r="P1797" s="2380" t="s">
        <v>65</v>
      </c>
      <c r="Q1797" s="2381">
        <v>1</v>
      </c>
      <c r="R1797" s="2380" t="s">
        <v>4353</v>
      </c>
      <c r="S1797" s="255"/>
      <c r="T1797" s="255"/>
      <c r="U1797" s="2369"/>
      <c r="V1797" s="2369"/>
      <c r="W1797" s="2380">
        <v>30</v>
      </c>
      <c r="X1797" s="395"/>
      <c r="Y1797" s="395"/>
      <c r="Z1797" s="345"/>
      <c r="AA1797" s="345"/>
      <c r="AB1797" s="345"/>
      <c r="AC1797" s="345"/>
      <c r="AD1797" s="345"/>
      <c r="AE1797" s="342" t="s">
        <v>3528</v>
      </c>
      <c r="AF1797" s="346"/>
      <c r="AG1797" s="346"/>
      <c r="AH1797" s="346"/>
      <c r="AI1797" s="346"/>
      <c r="AJ1797" s="346"/>
      <c r="AK1797" s="346"/>
      <c r="AL1797" s="346"/>
      <c r="AM1797" s="346"/>
      <c r="AN1797" s="346"/>
      <c r="AO1797" s="346"/>
      <c r="AP1797" s="346"/>
      <c r="AQ1797" s="346"/>
      <c r="AR1797" s="2458">
        <v>3000</v>
      </c>
      <c r="AS1797" s="955" t="s">
        <v>2578</v>
      </c>
      <c r="AT1797" s="955" t="s">
        <v>4018</v>
      </c>
      <c r="AU1797" s="255" t="s">
        <v>4336</v>
      </c>
      <c r="AV1797" s="255"/>
      <c r="AW1797" s="2371"/>
      <c r="AX1797" s="255" t="s">
        <v>4337</v>
      </c>
      <c r="AY1797" s="2371">
        <v>46141</v>
      </c>
      <c r="BA1797" s="255" t="s">
        <v>4338</v>
      </c>
      <c r="BB1797" s="1915" t="s">
        <v>995</v>
      </c>
      <c r="BC1797" s="1093" t="s">
        <v>4339</v>
      </c>
      <c r="BD1797" s="1093" t="s">
        <v>4340</v>
      </c>
      <c r="BE1797" s="1093" t="s">
        <v>4341</v>
      </c>
      <c r="BF1797" s="1094">
        <v>46142</v>
      </c>
      <c r="BH1797" s="376"/>
      <c r="BI1797" s="376"/>
      <c r="BJ1797" s="255"/>
      <c r="BK1797" s="376"/>
      <c r="BL1797" s="296"/>
      <c r="BM1797" s="2497">
        <v>6102</v>
      </c>
      <c r="BN1797" s="376"/>
      <c r="BO1797" s="2498"/>
      <c r="BP1797" s="957"/>
      <c r="BQ1797" s="957"/>
      <c r="BR1797" s="2626" t="s">
        <v>4342</v>
      </c>
      <c r="BS1797" s="2464" t="s">
        <v>3352</v>
      </c>
      <c r="BT1797" s="2465" t="s">
        <v>3353</v>
      </c>
      <c r="BU1797" s="2465" t="s">
        <v>3354</v>
      </c>
      <c r="BV1797" s="2466">
        <v>9590920</v>
      </c>
      <c r="BW1797" s="2467">
        <v>10095909201</v>
      </c>
      <c r="BX1797" s="2510" t="s">
        <v>2834</v>
      </c>
      <c r="BY1797" s="2474">
        <v>46143</v>
      </c>
      <c r="BZ1797" s="2475">
        <v>46173</v>
      </c>
      <c r="CU1797" s="1934"/>
      <c r="CW1797" s="1934"/>
      <c r="CY1797" s="1934"/>
      <c r="DD1797" s="1934"/>
      <c r="DF1797" s="1934"/>
      <c r="DH1797" s="1934"/>
      <c r="DL1797" s="953">
        <v>30</v>
      </c>
      <c r="DM1797" s="995" t="str">
        <f t="shared" si="1570"/>
        <v xml:space="preserve">              3,000.00</v>
      </c>
      <c r="DN1797" s="953">
        <v>30</v>
      </c>
      <c r="DO1797" s="995">
        <v>3000</v>
      </c>
      <c r="DP1797" s="953">
        <v>30</v>
      </c>
      <c r="DQ1797" s="995">
        <v>3000</v>
      </c>
      <c r="DU1797" s="909">
        <f t="shared" si="1568"/>
        <v>3000</v>
      </c>
      <c r="DV1797" s="1936">
        <f t="shared" si="1564"/>
        <v>3000</v>
      </c>
      <c r="DW1797" s="1936">
        <f t="shared" si="1565"/>
        <v>3000</v>
      </c>
      <c r="DX1797" s="633">
        <f t="shared" si="1569"/>
        <v>0</v>
      </c>
      <c r="DY1797" s="633">
        <f t="shared" si="1566"/>
        <v>0</v>
      </c>
    </row>
    <row r="1798" spans="1:129" s="1093" customFormat="1" ht="45" hidden="1" x14ac:dyDescent="0.25">
      <c r="A1798" s="2372">
        <v>2026</v>
      </c>
      <c r="B1798" s="2372">
        <v>479</v>
      </c>
      <c r="C1798" s="2372" t="s">
        <v>58</v>
      </c>
      <c r="D1798" s="2372">
        <v>3000654</v>
      </c>
      <c r="E1798" s="2372">
        <v>5005023</v>
      </c>
      <c r="F1798" s="2372" t="s">
        <v>3011</v>
      </c>
      <c r="G1798" s="2372" t="s">
        <v>3012</v>
      </c>
      <c r="H1798" s="2372">
        <v>95</v>
      </c>
      <c r="I1798" s="2373" t="s">
        <v>992</v>
      </c>
      <c r="J1798" s="2374" t="s">
        <v>10</v>
      </c>
      <c r="K1798" s="2374" t="s">
        <v>60</v>
      </c>
      <c r="L1798" s="2372" t="str">
        <f t="shared" si="1567"/>
        <v>2.3</v>
      </c>
      <c r="M1798" s="2375" t="s">
        <v>62</v>
      </c>
      <c r="N1798" s="2370"/>
      <c r="O1798" s="2377" t="s">
        <v>4352</v>
      </c>
      <c r="P1798" s="2380" t="s">
        <v>65</v>
      </c>
      <c r="Q1798" s="2381">
        <v>1</v>
      </c>
      <c r="R1798" s="2380" t="s">
        <v>4353</v>
      </c>
      <c r="S1798" s="255"/>
      <c r="T1798" s="255"/>
      <c r="U1798" s="2369"/>
      <c r="V1798" s="2369"/>
      <c r="W1798" s="2380">
        <v>30</v>
      </c>
      <c r="X1798" s="395"/>
      <c r="Y1798" s="395"/>
      <c r="Z1798" s="345"/>
      <c r="AA1798" s="345"/>
      <c r="AB1798" s="345"/>
      <c r="AC1798" s="345"/>
      <c r="AD1798" s="345"/>
      <c r="AE1798" s="342" t="s">
        <v>3528</v>
      </c>
      <c r="AF1798" s="346"/>
      <c r="AG1798" s="346"/>
      <c r="AH1798" s="346"/>
      <c r="AI1798" s="346"/>
      <c r="AJ1798" s="346"/>
      <c r="AK1798" s="346"/>
      <c r="AL1798" s="346"/>
      <c r="AM1798" s="346"/>
      <c r="AN1798" s="346"/>
      <c r="AO1798" s="346"/>
      <c r="AP1798" s="346"/>
      <c r="AQ1798" s="346"/>
      <c r="AR1798" s="2458">
        <v>3000</v>
      </c>
      <c r="AS1798" s="955" t="s">
        <v>2578</v>
      </c>
      <c r="AT1798" s="955" t="s">
        <v>4018</v>
      </c>
      <c r="AU1798" s="255" t="s">
        <v>4336</v>
      </c>
      <c r="AV1798" s="255"/>
      <c r="AW1798" s="2371"/>
      <c r="AX1798" s="255" t="s">
        <v>4337</v>
      </c>
      <c r="AY1798" s="2371">
        <v>46141</v>
      </c>
      <c r="BA1798" s="255" t="s">
        <v>4338</v>
      </c>
      <c r="BB1798" s="1915" t="s">
        <v>995</v>
      </c>
      <c r="BC1798" s="1093" t="s">
        <v>4339</v>
      </c>
      <c r="BD1798" s="1093" t="s">
        <v>4340</v>
      </c>
      <c r="BE1798" s="1093" t="s">
        <v>4341</v>
      </c>
      <c r="BF1798" s="1094">
        <v>46142</v>
      </c>
      <c r="BH1798" s="376"/>
      <c r="BI1798" s="376"/>
      <c r="BJ1798" s="255"/>
      <c r="BK1798" s="376"/>
      <c r="BL1798" s="296"/>
      <c r="BM1798" s="2497">
        <v>6103</v>
      </c>
      <c r="BN1798" s="376"/>
      <c r="BO1798" s="2498"/>
      <c r="BP1798" s="957"/>
      <c r="BQ1798" s="957"/>
      <c r="BR1798" s="2626" t="s">
        <v>4342</v>
      </c>
      <c r="BS1798" s="2466" t="s">
        <v>2369</v>
      </c>
      <c r="BT1798" s="2467" t="s">
        <v>1062</v>
      </c>
      <c r="BU1798" s="2467" t="s">
        <v>2780</v>
      </c>
      <c r="BV1798" s="2466">
        <v>10355243</v>
      </c>
      <c r="BW1798" s="2467">
        <v>10103552431</v>
      </c>
      <c r="BX1798" s="2510" t="s">
        <v>2834</v>
      </c>
      <c r="BY1798" s="2474">
        <v>46143</v>
      </c>
      <c r="BZ1798" s="2475">
        <v>46173</v>
      </c>
      <c r="CU1798" s="1934"/>
      <c r="CW1798" s="1934"/>
      <c r="CY1798" s="1934"/>
      <c r="DD1798" s="1934"/>
      <c r="DF1798" s="1934"/>
      <c r="DH1798" s="1934"/>
      <c r="DL1798" s="953">
        <v>30</v>
      </c>
      <c r="DM1798" s="995" t="str">
        <f t="shared" si="1570"/>
        <v xml:space="preserve">              3,000.00</v>
      </c>
      <c r="DN1798" s="953">
        <v>30</v>
      </c>
      <c r="DO1798" s="995">
        <v>3000</v>
      </c>
      <c r="DP1798" s="953">
        <v>30</v>
      </c>
      <c r="DQ1798" s="995">
        <v>3000</v>
      </c>
      <c r="DU1798" s="909">
        <f t="shared" si="1568"/>
        <v>3000</v>
      </c>
      <c r="DV1798" s="1936">
        <f t="shared" si="1564"/>
        <v>3000</v>
      </c>
      <c r="DW1798" s="1936">
        <f t="shared" si="1565"/>
        <v>3000</v>
      </c>
      <c r="DX1798" s="633">
        <f t="shared" si="1569"/>
        <v>0</v>
      </c>
      <c r="DY1798" s="633">
        <f t="shared" si="1566"/>
        <v>0</v>
      </c>
    </row>
    <row r="1799" spans="1:129" s="1093" customFormat="1" ht="45" hidden="1" x14ac:dyDescent="0.25">
      <c r="A1799" s="2372">
        <v>2026</v>
      </c>
      <c r="B1799" s="2372">
        <v>479</v>
      </c>
      <c r="C1799" s="2372" t="s">
        <v>58</v>
      </c>
      <c r="D1799" s="2372">
        <v>3000654</v>
      </c>
      <c r="E1799" s="2372">
        <v>5005023</v>
      </c>
      <c r="F1799" s="2372" t="s">
        <v>3011</v>
      </c>
      <c r="G1799" s="2372" t="s">
        <v>3012</v>
      </c>
      <c r="H1799" s="2372">
        <v>95</v>
      </c>
      <c r="I1799" s="2373" t="s">
        <v>992</v>
      </c>
      <c r="J1799" s="2374" t="s">
        <v>10</v>
      </c>
      <c r="K1799" s="2374" t="s">
        <v>60</v>
      </c>
      <c r="L1799" s="2372" t="str">
        <f t="shared" si="1567"/>
        <v>2.3</v>
      </c>
      <c r="M1799" s="2375" t="s">
        <v>62</v>
      </c>
      <c r="N1799" s="2370"/>
      <c r="O1799" s="2377" t="s">
        <v>4352</v>
      </c>
      <c r="P1799" s="2380" t="s">
        <v>65</v>
      </c>
      <c r="Q1799" s="2381">
        <v>1</v>
      </c>
      <c r="R1799" s="2380" t="s">
        <v>4353</v>
      </c>
      <c r="S1799" s="255"/>
      <c r="T1799" s="255"/>
      <c r="U1799" s="2369"/>
      <c r="V1799" s="2369"/>
      <c r="W1799" s="2380">
        <v>30</v>
      </c>
      <c r="X1799" s="395"/>
      <c r="Y1799" s="395"/>
      <c r="Z1799" s="345"/>
      <c r="AA1799" s="345"/>
      <c r="AB1799" s="345"/>
      <c r="AC1799" s="345"/>
      <c r="AD1799" s="345"/>
      <c r="AE1799" s="342" t="s">
        <v>3528</v>
      </c>
      <c r="AF1799" s="346"/>
      <c r="AG1799" s="346"/>
      <c r="AH1799" s="346"/>
      <c r="AI1799" s="346"/>
      <c r="AJ1799" s="346"/>
      <c r="AK1799" s="346"/>
      <c r="AL1799" s="346"/>
      <c r="AM1799" s="346"/>
      <c r="AN1799" s="346"/>
      <c r="AO1799" s="346"/>
      <c r="AP1799" s="346"/>
      <c r="AQ1799" s="346"/>
      <c r="AR1799" s="2458">
        <v>3000</v>
      </c>
      <c r="AS1799" s="955" t="s">
        <v>2578</v>
      </c>
      <c r="AT1799" s="955" t="s">
        <v>4018</v>
      </c>
      <c r="AU1799" s="255" t="s">
        <v>4336</v>
      </c>
      <c r="AV1799" s="255"/>
      <c r="AW1799" s="2371"/>
      <c r="AX1799" s="255" t="s">
        <v>4337</v>
      </c>
      <c r="AY1799" s="2371">
        <v>46141</v>
      </c>
      <c r="BA1799" s="255" t="s">
        <v>4338</v>
      </c>
      <c r="BB1799" s="1915" t="s">
        <v>995</v>
      </c>
      <c r="BC1799" s="1093" t="s">
        <v>4339</v>
      </c>
      <c r="BD1799" s="1093" t="s">
        <v>4340</v>
      </c>
      <c r="BE1799" s="1093" t="s">
        <v>4341</v>
      </c>
      <c r="BF1799" s="1094">
        <v>46142</v>
      </c>
      <c r="BH1799" s="376"/>
      <c r="BI1799" s="376"/>
      <c r="BJ1799" s="255"/>
      <c r="BK1799" s="376"/>
      <c r="BL1799" s="296"/>
      <c r="BM1799" s="2497">
        <v>6104</v>
      </c>
      <c r="BN1799" s="376"/>
      <c r="BO1799" s="2498"/>
      <c r="BP1799" s="957"/>
      <c r="BQ1799" s="957"/>
      <c r="BR1799" s="2626" t="s">
        <v>4342</v>
      </c>
      <c r="BS1799" s="2464" t="s">
        <v>2783</v>
      </c>
      <c r="BT1799" s="2465" t="s">
        <v>1485</v>
      </c>
      <c r="BU1799" s="2465" t="s">
        <v>2784</v>
      </c>
      <c r="BV1799" s="2466">
        <v>73058650</v>
      </c>
      <c r="BW1799" s="2467">
        <v>10730586502</v>
      </c>
      <c r="BX1799" s="2510" t="s">
        <v>2834</v>
      </c>
      <c r="BY1799" s="2474">
        <v>46143</v>
      </c>
      <c r="BZ1799" s="2475">
        <v>46173</v>
      </c>
      <c r="CU1799" s="1934"/>
      <c r="CW1799" s="1934"/>
      <c r="CY1799" s="1934"/>
      <c r="DD1799" s="1934"/>
      <c r="DF1799" s="1934"/>
      <c r="DH1799" s="1934"/>
      <c r="DL1799" s="953">
        <v>30</v>
      </c>
      <c r="DM1799" s="995" t="str">
        <f t="shared" si="1570"/>
        <v xml:space="preserve">              3,000.00</v>
      </c>
      <c r="DN1799" s="953">
        <v>30</v>
      </c>
      <c r="DO1799" s="995">
        <v>3000</v>
      </c>
      <c r="DP1799" s="953">
        <v>30</v>
      </c>
      <c r="DQ1799" s="995">
        <v>3000</v>
      </c>
      <c r="DU1799" s="909">
        <f t="shared" si="1568"/>
        <v>3000</v>
      </c>
      <c r="DV1799" s="1936">
        <f t="shared" si="1564"/>
        <v>3000</v>
      </c>
      <c r="DW1799" s="1936">
        <f t="shared" si="1565"/>
        <v>3000</v>
      </c>
      <c r="DX1799" s="633">
        <f t="shared" si="1569"/>
        <v>0</v>
      </c>
      <c r="DY1799" s="633">
        <f t="shared" si="1566"/>
        <v>0</v>
      </c>
    </row>
    <row r="1800" spans="1:129" s="1093" customFormat="1" ht="45" hidden="1" x14ac:dyDescent="0.25">
      <c r="A1800" s="2372">
        <v>2026</v>
      </c>
      <c r="B1800" s="2372">
        <v>479</v>
      </c>
      <c r="C1800" s="2372" t="s">
        <v>58</v>
      </c>
      <c r="D1800" s="2372">
        <v>3000654</v>
      </c>
      <c r="E1800" s="2372">
        <v>5005023</v>
      </c>
      <c r="F1800" s="2372" t="s">
        <v>3011</v>
      </c>
      <c r="G1800" s="2372" t="s">
        <v>3012</v>
      </c>
      <c r="H1800" s="2372">
        <v>95</v>
      </c>
      <c r="I1800" s="2373" t="s">
        <v>992</v>
      </c>
      <c r="J1800" s="2374" t="s">
        <v>10</v>
      </c>
      <c r="K1800" s="2374" t="s">
        <v>60</v>
      </c>
      <c r="L1800" s="2372" t="str">
        <f t="shared" si="1567"/>
        <v>2.3</v>
      </c>
      <c r="M1800" s="2375" t="s">
        <v>62</v>
      </c>
      <c r="N1800" s="2370"/>
      <c r="O1800" s="2377" t="s">
        <v>4352</v>
      </c>
      <c r="P1800" s="2380" t="s">
        <v>65</v>
      </c>
      <c r="Q1800" s="2381">
        <v>1</v>
      </c>
      <c r="R1800" s="2380" t="s">
        <v>4353</v>
      </c>
      <c r="S1800" s="255"/>
      <c r="T1800" s="255"/>
      <c r="U1800" s="2369"/>
      <c r="V1800" s="2369"/>
      <c r="W1800" s="2380">
        <v>30</v>
      </c>
      <c r="X1800" s="395"/>
      <c r="Y1800" s="395"/>
      <c r="Z1800" s="345"/>
      <c r="AA1800" s="345"/>
      <c r="AB1800" s="345"/>
      <c r="AC1800" s="345"/>
      <c r="AD1800" s="345"/>
      <c r="AE1800" s="342" t="s">
        <v>3528</v>
      </c>
      <c r="AF1800" s="346"/>
      <c r="AG1800" s="346"/>
      <c r="AH1800" s="346"/>
      <c r="AI1800" s="346"/>
      <c r="AJ1800" s="346"/>
      <c r="AK1800" s="346"/>
      <c r="AL1800" s="346"/>
      <c r="AM1800" s="346"/>
      <c r="AN1800" s="346"/>
      <c r="AO1800" s="346"/>
      <c r="AP1800" s="346"/>
      <c r="AQ1800" s="346"/>
      <c r="AR1800" s="2458">
        <v>3000</v>
      </c>
      <c r="AS1800" s="955" t="s">
        <v>2578</v>
      </c>
      <c r="AT1800" s="955" t="s">
        <v>4018</v>
      </c>
      <c r="AU1800" s="255" t="s">
        <v>4336</v>
      </c>
      <c r="AV1800" s="255"/>
      <c r="AW1800" s="2371"/>
      <c r="AX1800" s="255" t="s">
        <v>4337</v>
      </c>
      <c r="AY1800" s="2371">
        <v>46141</v>
      </c>
      <c r="BA1800" s="255" t="s">
        <v>4338</v>
      </c>
      <c r="BB1800" s="1915" t="s">
        <v>995</v>
      </c>
      <c r="BC1800" s="1093" t="s">
        <v>4339</v>
      </c>
      <c r="BD1800" s="1093" t="s">
        <v>4340</v>
      </c>
      <c r="BE1800" s="1093" t="s">
        <v>4341</v>
      </c>
      <c r="BF1800" s="1094">
        <v>46142</v>
      </c>
      <c r="BH1800" s="376"/>
      <c r="BI1800" s="376"/>
      <c r="BJ1800" s="255"/>
      <c r="BK1800" s="376"/>
      <c r="BL1800" s="296"/>
      <c r="BM1800" s="2497">
        <v>6105</v>
      </c>
      <c r="BN1800" s="376"/>
      <c r="BO1800" s="2498"/>
      <c r="BP1800" s="957"/>
      <c r="BQ1800" s="957"/>
      <c r="BR1800" s="2626" t="s">
        <v>4342</v>
      </c>
      <c r="BS1800" s="2464" t="s">
        <v>2611</v>
      </c>
      <c r="BT1800" s="2465" t="s">
        <v>2995</v>
      </c>
      <c r="BU1800" s="2465" t="s">
        <v>3292</v>
      </c>
      <c r="BV1800" s="2466">
        <v>74924001</v>
      </c>
      <c r="BW1800" s="2467">
        <v>10749240011</v>
      </c>
      <c r="BX1800" s="2510" t="s">
        <v>2834</v>
      </c>
      <c r="BY1800" s="2474">
        <v>46143</v>
      </c>
      <c r="BZ1800" s="2475">
        <v>46173</v>
      </c>
      <c r="CU1800" s="1934"/>
      <c r="CW1800" s="1934"/>
      <c r="CY1800" s="1934"/>
      <c r="DD1800" s="1934"/>
      <c r="DF1800" s="1934"/>
      <c r="DH1800" s="1934"/>
      <c r="DL1800" s="953">
        <v>30</v>
      </c>
      <c r="DM1800" s="995" t="str">
        <f t="shared" si="1570"/>
        <v xml:space="preserve">              3,000.00</v>
      </c>
      <c r="DN1800" s="953">
        <v>30</v>
      </c>
      <c r="DO1800" s="995">
        <v>3000</v>
      </c>
      <c r="DP1800" s="953">
        <v>30</v>
      </c>
      <c r="DQ1800" s="995">
        <v>3000</v>
      </c>
      <c r="DU1800" s="909">
        <f t="shared" si="1568"/>
        <v>3000</v>
      </c>
      <c r="DV1800" s="1936">
        <f t="shared" ref="DV1800:DV1831" si="1571">DO1800+DF1800</f>
        <v>3000</v>
      </c>
      <c r="DW1800" s="1936">
        <f t="shared" ref="DW1800:DW1831" si="1572">DQ1800+DH1800</f>
        <v>3000</v>
      </c>
      <c r="DX1800" s="633">
        <f t="shared" si="1569"/>
        <v>0</v>
      </c>
      <c r="DY1800" s="633">
        <f t="shared" ref="DY1800:DY1831" si="1573">DU1800-DW1800</f>
        <v>0</v>
      </c>
    </row>
    <row r="1801" spans="1:129" s="1093" customFormat="1" ht="45" hidden="1" x14ac:dyDescent="0.25">
      <c r="A1801" s="2372">
        <v>2026</v>
      </c>
      <c r="B1801" s="2372">
        <v>479</v>
      </c>
      <c r="C1801" s="2372" t="s">
        <v>58</v>
      </c>
      <c r="D1801" s="2372">
        <v>3000654</v>
      </c>
      <c r="E1801" s="2372">
        <v>5005023</v>
      </c>
      <c r="F1801" s="2372" t="s">
        <v>3011</v>
      </c>
      <c r="G1801" s="2372" t="s">
        <v>3012</v>
      </c>
      <c r="H1801" s="2372">
        <v>95</v>
      </c>
      <c r="I1801" s="2373" t="s">
        <v>992</v>
      </c>
      <c r="J1801" s="2374" t="s">
        <v>10</v>
      </c>
      <c r="K1801" s="2374" t="s">
        <v>60</v>
      </c>
      <c r="L1801" s="2372" t="str">
        <f t="shared" si="1567"/>
        <v>2.3</v>
      </c>
      <c r="M1801" s="2375" t="s">
        <v>62</v>
      </c>
      <c r="N1801" s="2370"/>
      <c r="O1801" s="2377" t="s">
        <v>4352</v>
      </c>
      <c r="P1801" s="2380" t="s">
        <v>65</v>
      </c>
      <c r="Q1801" s="2381">
        <v>1</v>
      </c>
      <c r="R1801" s="2380" t="s">
        <v>4353</v>
      </c>
      <c r="S1801" s="255"/>
      <c r="T1801" s="255"/>
      <c r="U1801" s="2369"/>
      <c r="V1801" s="2369"/>
      <c r="W1801" s="2380">
        <v>30</v>
      </c>
      <c r="X1801" s="395"/>
      <c r="Y1801" s="395"/>
      <c r="Z1801" s="345"/>
      <c r="AA1801" s="345"/>
      <c r="AB1801" s="345"/>
      <c r="AC1801" s="345"/>
      <c r="AD1801" s="345"/>
      <c r="AE1801" s="342" t="s">
        <v>3528</v>
      </c>
      <c r="AF1801" s="346"/>
      <c r="AG1801" s="346"/>
      <c r="AH1801" s="346"/>
      <c r="AI1801" s="346"/>
      <c r="AJ1801" s="346"/>
      <c r="AK1801" s="346"/>
      <c r="AL1801" s="346"/>
      <c r="AM1801" s="346"/>
      <c r="AN1801" s="346"/>
      <c r="AO1801" s="346"/>
      <c r="AP1801" s="346"/>
      <c r="AQ1801" s="346"/>
      <c r="AR1801" s="2458">
        <v>3000</v>
      </c>
      <c r="AS1801" s="955" t="s">
        <v>2578</v>
      </c>
      <c r="AT1801" s="955" t="s">
        <v>4018</v>
      </c>
      <c r="AU1801" s="255" t="s">
        <v>4336</v>
      </c>
      <c r="AV1801" s="255"/>
      <c r="AW1801" s="2371"/>
      <c r="AX1801" s="255" t="s">
        <v>4337</v>
      </c>
      <c r="AY1801" s="2371">
        <v>46141</v>
      </c>
      <c r="BA1801" s="255" t="s">
        <v>4338</v>
      </c>
      <c r="BB1801" s="1915" t="s">
        <v>995</v>
      </c>
      <c r="BC1801" s="1093" t="s">
        <v>4339</v>
      </c>
      <c r="BD1801" s="1093" t="s">
        <v>4340</v>
      </c>
      <c r="BE1801" s="1093" t="s">
        <v>4341</v>
      </c>
      <c r="BF1801" s="1094">
        <v>46142</v>
      </c>
      <c r="BH1801" s="376"/>
      <c r="BI1801" s="376"/>
      <c r="BJ1801" s="255"/>
      <c r="BK1801" s="376"/>
      <c r="BL1801" s="296"/>
      <c r="BM1801" s="2497">
        <v>6106</v>
      </c>
      <c r="BN1801" s="376"/>
      <c r="BO1801" s="2498"/>
      <c r="BP1801" s="957"/>
      <c r="BQ1801" s="957"/>
      <c r="BR1801" s="2626" t="s">
        <v>4342</v>
      </c>
      <c r="BS1801" s="2464" t="s">
        <v>2786</v>
      </c>
      <c r="BT1801" s="2465" t="s">
        <v>2787</v>
      </c>
      <c r="BU1801" s="2465" t="s">
        <v>2788</v>
      </c>
      <c r="BV1801" s="2466">
        <v>72215339</v>
      </c>
      <c r="BW1801" s="2467">
        <v>10722153397</v>
      </c>
      <c r="BX1801" s="2510" t="s">
        <v>2834</v>
      </c>
      <c r="BY1801" s="2474">
        <v>46143</v>
      </c>
      <c r="BZ1801" s="2475">
        <v>46173</v>
      </c>
      <c r="CU1801" s="1934"/>
      <c r="CW1801" s="1934"/>
      <c r="CY1801" s="1934"/>
      <c r="DD1801" s="1934"/>
      <c r="DF1801" s="1934"/>
      <c r="DH1801" s="1934"/>
      <c r="DL1801" s="953">
        <v>30</v>
      </c>
      <c r="DM1801" s="995" t="str">
        <f t="shared" si="1570"/>
        <v xml:space="preserve">              3,000.00</v>
      </c>
      <c r="DN1801" s="953">
        <v>30</v>
      </c>
      <c r="DO1801" s="995">
        <v>3000</v>
      </c>
      <c r="DP1801" s="953">
        <v>30</v>
      </c>
      <c r="DQ1801" s="995">
        <v>3000</v>
      </c>
      <c r="DU1801" s="909">
        <f t="shared" si="1568"/>
        <v>3000</v>
      </c>
      <c r="DV1801" s="1936">
        <f t="shared" si="1571"/>
        <v>3000</v>
      </c>
      <c r="DW1801" s="1936">
        <f t="shared" si="1572"/>
        <v>3000</v>
      </c>
      <c r="DX1801" s="633">
        <f t="shared" si="1569"/>
        <v>0</v>
      </c>
      <c r="DY1801" s="633">
        <f t="shared" si="1573"/>
        <v>0</v>
      </c>
    </row>
    <row r="1802" spans="1:129" s="1093" customFormat="1" ht="45" hidden="1" x14ac:dyDescent="0.25">
      <c r="A1802" s="2372">
        <v>2026</v>
      </c>
      <c r="B1802" s="2372">
        <v>479</v>
      </c>
      <c r="C1802" s="2372" t="s">
        <v>58</v>
      </c>
      <c r="D1802" s="2372">
        <v>3000654</v>
      </c>
      <c r="E1802" s="2372">
        <v>5005023</v>
      </c>
      <c r="F1802" s="2372" t="s">
        <v>3011</v>
      </c>
      <c r="G1802" s="2372" t="s">
        <v>3012</v>
      </c>
      <c r="H1802" s="2372">
        <v>95</v>
      </c>
      <c r="I1802" s="2373" t="s">
        <v>992</v>
      </c>
      <c r="J1802" s="2374" t="s">
        <v>10</v>
      </c>
      <c r="K1802" s="2374" t="s">
        <v>60</v>
      </c>
      <c r="L1802" s="2372" t="str">
        <f t="shared" si="1567"/>
        <v>2.3</v>
      </c>
      <c r="M1802" s="2375" t="s">
        <v>62</v>
      </c>
      <c r="N1802" s="2370"/>
      <c r="O1802" s="2377" t="s">
        <v>4352</v>
      </c>
      <c r="P1802" s="2380" t="s">
        <v>65</v>
      </c>
      <c r="Q1802" s="2381">
        <v>1</v>
      </c>
      <c r="R1802" s="2380" t="s">
        <v>4353</v>
      </c>
      <c r="S1802" s="255"/>
      <c r="T1802" s="255"/>
      <c r="U1802" s="2369"/>
      <c r="V1802" s="2369"/>
      <c r="W1802" s="2380">
        <v>30</v>
      </c>
      <c r="X1802" s="395"/>
      <c r="Y1802" s="395"/>
      <c r="Z1802" s="345"/>
      <c r="AA1802" s="345"/>
      <c r="AB1802" s="345"/>
      <c r="AC1802" s="345"/>
      <c r="AD1802" s="345"/>
      <c r="AE1802" s="342" t="s">
        <v>3528</v>
      </c>
      <c r="AF1802" s="346"/>
      <c r="AG1802" s="346"/>
      <c r="AH1802" s="346"/>
      <c r="AI1802" s="346"/>
      <c r="AJ1802" s="346"/>
      <c r="AK1802" s="346"/>
      <c r="AL1802" s="346"/>
      <c r="AM1802" s="346"/>
      <c r="AN1802" s="346"/>
      <c r="AO1802" s="346"/>
      <c r="AP1802" s="346"/>
      <c r="AQ1802" s="346"/>
      <c r="AR1802" s="2458">
        <v>3000</v>
      </c>
      <c r="AS1802" s="955" t="s">
        <v>2578</v>
      </c>
      <c r="AT1802" s="955" t="s">
        <v>4018</v>
      </c>
      <c r="AU1802" s="255" t="s">
        <v>4336</v>
      </c>
      <c r="AV1802" s="255"/>
      <c r="AW1802" s="2371"/>
      <c r="AX1802" s="255" t="s">
        <v>4337</v>
      </c>
      <c r="AY1802" s="2371">
        <v>46141</v>
      </c>
      <c r="BA1802" s="255" t="s">
        <v>4338</v>
      </c>
      <c r="BB1802" s="1915" t="s">
        <v>995</v>
      </c>
      <c r="BC1802" s="1093" t="s">
        <v>4339</v>
      </c>
      <c r="BD1802" s="1093" t="s">
        <v>4340</v>
      </c>
      <c r="BE1802" s="1093" t="s">
        <v>4341</v>
      </c>
      <c r="BF1802" s="1094">
        <v>46142</v>
      </c>
      <c r="BH1802" s="376"/>
      <c r="BI1802" s="376"/>
      <c r="BJ1802" s="255"/>
      <c r="BK1802" s="376"/>
      <c r="BL1802" s="296"/>
      <c r="BM1802" s="2497">
        <v>6107</v>
      </c>
      <c r="BN1802" s="376"/>
      <c r="BO1802" s="2498"/>
      <c r="BP1802" s="957"/>
      <c r="BQ1802" s="957"/>
      <c r="BR1802" s="2626" t="s">
        <v>4342</v>
      </c>
      <c r="BS1802" s="2464" t="s">
        <v>1537</v>
      </c>
      <c r="BT1802" s="2465" t="s">
        <v>3308</v>
      </c>
      <c r="BU1802" s="2465" t="s">
        <v>3957</v>
      </c>
      <c r="BV1802" s="2466">
        <v>9570961</v>
      </c>
      <c r="BW1802" s="2467">
        <v>10095709619</v>
      </c>
      <c r="BX1802" s="2510" t="s">
        <v>2834</v>
      </c>
      <c r="BY1802" s="2474">
        <v>46143</v>
      </c>
      <c r="BZ1802" s="2475">
        <v>46173</v>
      </c>
      <c r="CU1802" s="1934"/>
      <c r="CW1802" s="1934"/>
      <c r="CY1802" s="1934"/>
      <c r="DD1802" s="1934"/>
      <c r="DF1802" s="1934"/>
      <c r="DH1802" s="1934"/>
      <c r="DL1802" s="953">
        <v>30</v>
      </c>
      <c r="DM1802" s="995" t="str">
        <f t="shared" si="1570"/>
        <v xml:space="preserve">              3,000.00</v>
      </c>
      <c r="DN1802" s="953">
        <v>30</v>
      </c>
      <c r="DO1802" s="995">
        <v>3000</v>
      </c>
      <c r="DP1802" s="953">
        <v>30</v>
      </c>
      <c r="DQ1802" s="995">
        <v>3000</v>
      </c>
      <c r="DU1802" s="909">
        <f t="shared" si="1568"/>
        <v>3000</v>
      </c>
      <c r="DV1802" s="1936">
        <f t="shared" si="1571"/>
        <v>3000</v>
      </c>
      <c r="DW1802" s="1936">
        <f t="shared" si="1572"/>
        <v>3000</v>
      </c>
      <c r="DX1802" s="633">
        <f t="shared" si="1569"/>
        <v>0</v>
      </c>
      <c r="DY1802" s="633">
        <f t="shared" si="1573"/>
        <v>0</v>
      </c>
    </row>
    <row r="1803" spans="1:129" s="1093" customFormat="1" ht="45" hidden="1" x14ac:dyDescent="0.25">
      <c r="A1803" s="2372">
        <v>2026</v>
      </c>
      <c r="B1803" s="2372">
        <v>479</v>
      </c>
      <c r="C1803" s="2372" t="s">
        <v>58</v>
      </c>
      <c r="D1803" s="2372">
        <v>3000654</v>
      </c>
      <c r="E1803" s="2372">
        <v>5005023</v>
      </c>
      <c r="F1803" s="2372" t="s">
        <v>3011</v>
      </c>
      <c r="G1803" s="2372" t="s">
        <v>3012</v>
      </c>
      <c r="H1803" s="2372">
        <v>95</v>
      </c>
      <c r="I1803" s="2373" t="s">
        <v>992</v>
      </c>
      <c r="J1803" s="2374" t="s">
        <v>10</v>
      </c>
      <c r="K1803" s="2374" t="s">
        <v>60</v>
      </c>
      <c r="L1803" s="2372" t="str">
        <f t="shared" si="1567"/>
        <v>2.3</v>
      </c>
      <c r="M1803" s="2375" t="s">
        <v>62</v>
      </c>
      <c r="N1803" s="2370"/>
      <c r="O1803" s="2377" t="s">
        <v>4352</v>
      </c>
      <c r="P1803" s="2380" t="s">
        <v>65</v>
      </c>
      <c r="Q1803" s="2381">
        <v>1</v>
      </c>
      <c r="R1803" s="2380" t="s">
        <v>4353</v>
      </c>
      <c r="S1803" s="255"/>
      <c r="T1803" s="255"/>
      <c r="U1803" s="2369"/>
      <c r="V1803" s="2369"/>
      <c r="W1803" s="2380">
        <v>30</v>
      </c>
      <c r="X1803" s="395"/>
      <c r="Y1803" s="395"/>
      <c r="Z1803" s="345"/>
      <c r="AA1803" s="345"/>
      <c r="AB1803" s="345"/>
      <c r="AC1803" s="345"/>
      <c r="AD1803" s="345"/>
      <c r="AE1803" s="342" t="s">
        <v>3528</v>
      </c>
      <c r="AF1803" s="346"/>
      <c r="AG1803" s="346"/>
      <c r="AH1803" s="346"/>
      <c r="AI1803" s="346"/>
      <c r="AJ1803" s="346"/>
      <c r="AK1803" s="346"/>
      <c r="AL1803" s="346"/>
      <c r="AM1803" s="346"/>
      <c r="AN1803" s="346"/>
      <c r="AO1803" s="346"/>
      <c r="AP1803" s="346"/>
      <c r="AQ1803" s="346"/>
      <c r="AR1803" s="2458">
        <v>3000</v>
      </c>
      <c r="AS1803" s="955" t="s">
        <v>2578</v>
      </c>
      <c r="AT1803" s="955" t="s">
        <v>4018</v>
      </c>
      <c r="AU1803" s="255" t="s">
        <v>4336</v>
      </c>
      <c r="AV1803" s="255"/>
      <c r="AW1803" s="2371"/>
      <c r="AX1803" s="255" t="s">
        <v>4337</v>
      </c>
      <c r="AY1803" s="2371">
        <v>46141</v>
      </c>
      <c r="BA1803" s="255" t="s">
        <v>4338</v>
      </c>
      <c r="BB1803" s="1915" t="s">
        <v>995</v>
      </c>
      <c r="BC1803" s="1093" t="s">
        <v>4339</v>
      </c>
      <c r="BD1803" s="1093" t="s">
        <v>4340</v>
      </c>
      <c r="BE1803" s="1093" t="s">
        <v>4341</v>
      </c>
      <c r="BF1803" s="1094">
        <v>46142</v>
      </c>
      <c r="BH1803" s="376"/>
      <c r="BI1803" s="376"/>
      <c r="BJ1803" s="255"/>
      <c r="BK1803" s="376"/>
      <c r="BL1803" s="296"/>
      <c r="BM1803" s="2497">
        <v>6108</v>
      </c>
      <c r="BN1803" s="376"/>
      <c r="BO1803" s="2498"/>
      <c r="BP1803" s="957"/>
      <c r="BQ1803" s="957"/>
      <c r="BR1803" s="2626" t="s">
        <v>4342</v>
      </c>
      <c r="BS1803" s="2464" t="s">
        <v>2790</v>
      </c>
      <c r="BT1803" s="2465" t="s">
        <v>2775</v>
      </c>
      <c r="BU1803" s="2465" t="s">
        <v>2791</v>
      </c>
      <c r="BV1803" s="2466">
        <v>41102440</v>
      </c>
      <c r="BW1803" s="2467">
        <v>10411024402</v>
      </c>
      <c r="BX1803" s="2510" t="s">
        <v>2834</v>
      </c>
      <c r="BY1803" s="2474">
        <v>46143</v>
      </c>
      <c r="BZ1803" s="2475">
        <v>46173</v>
      </c>
      <c r="CU1803" s="1934"/>
      <c r="CW1803" s="1934"/>
      <c r="CY1803" s="1934"/>
      <c r="DD1803" s="1934"/>
      <c r="DF1803" s="1934"/>
      <c r="DH1803" s="1934"/>
      <c r="DL1803" s="953">
        <v>30</v>
      </c>
      <c r="DM1803" s="995" t="str">
        <f t="shared" si="1570"/>
        <v xml:space="preserve">              3,000.00</v>
      </c>
      <c r="DN1803" s="953">
        <v>30</v>
      </c>
      <c r="DO1803" s="995">
        <v>3000</v>
      </c>
      <c r="DP1803" s="953">
        <v>30</v>
      </c>
      <c r="DQ1803" s="995">
        <v>3000</v>
      </c>
      <c r="DU1803" s="909">
        <f t="shared" si="1568"/>
        <v>3000</v>
      </c>
      <c r="DV1803" s="1936">
        <f t="shared" si="1571"/>
        <v>3000</v>
      </c>
      <c r="DW1803" s="1936">
        <f t="shared" si="1572"/>
        <v>3000</v>
      </c>
      <c r="DX1803" s="633">
        <f t="shared" si="1569"/>
        <v>0</v>
      </c>
      <c r="DY1803" s="633">
        <f t="shared" si="1573"/>
        <v>0</v>
      </c>
    </row>
    <row r="1804" spans="1:129" s="1093" customFormat="1" ht="45" hidden="1" x14ac:dyDescent="0.25">
      <c r="A1804" s="2372">
        <v>2026</v>
      </c>
      <c r="B1804" s="2372">
        <v>479</v>
      </c>
      <c r="C1804" s="2372" t="s">
        <v>58</v>
      </c>
      <c r="D1804" s="2372">
        <v>3000654</v>
      </c>
      <c r="E1804" s="2372">
        <v>5005023</v>
      </c>
      <c r="F1804" s="2372" t="s">
        <v>3011</v>
      </c>
      <c r="G1804" s="2372" t="s">
        <v>3012</v>
      </c>
      <c r="H1804" s="2372">
        <v>95</v>
      </c>
      <c r="I1804" s="2373" t="s">
        <v>992</v>
      </c>
      <c r="J1804" s="2374" t="s">
        <v>10</v>
      </c>
      <c r="K1804" s="2374" t="s">
        <v>60</v>
      </c>
      <c r="L1804" s="2372" t="str">
        <f t="shared" si="1567"/>
        <v>2.3</v>
      </c>
      <c r="M1804" s="2375" t="s">
        <v>62</v>
      </c>
      <c r="N1804" s="2370"/>
      <c r="O1804" s="2377" t="s">
        <v>4352</v>
      </c>
      <c r="P1804" s="2380" t="s">
        <v>65</v>
      </c>
      <c r="Q1804" s="2381">
        <v>1</v>
      </c>
      <c r="R1804" s="2380" t="s">
        <v>4353</v>
      </c>
      <c r="S1804" s="255"/>
      <c r="T1804" s="255"/>
      <c r="U1804" s="2369"/>
      <c r="V1804" s="2369"/>
      <c r="W1804" s="2380">
        <v>30</v>
      </c>
      <c r="X1804" s="395"/>
      <c r="Y1804" s="395"/>
      <c r="Z1804" s="345"/>
      <c r="AA1804" s="345"/>
      <c r="AB1804" s="345"/>
      <c r="AC1804" s="345"/>
      <c r="AD1804" s="345"/>
      <c r="AE1804" s="342" t="s">
        <v>3528</v>
      </c>
      <c r="AF1804" s="346"/>
      <c r="AG1804" s="346"/>
      <c r="AH1804" s="346"/>
      <c r="AI1804" s="346"/>
      <c r="AJ1804" s="346"/>
      <c r="AK1804" s="346"/>
      <c r="AL1804" s="346"/>
      <c r="AM1804" s="346"/>
      <c r="AN1804" s="346"/>
      <c r="AO1804" s="346"/>
      <c r="AP1804" s="346"/>
      <c r="AQ1804" s="346"/>
      <c r="AR1804" s="2458">
        <v>3000</v>
      </c>
      <c r="AS1804" s="955" t="s">
        <v>2578</v>
      </c>
      <c r="AT1804" s="955" t="s">
        <v>4018</v>
      </c>
      <c r="AU1804" s="255" t="s">
        <v>4336</v>
      </c>
      <c r="AV1804" s="255"/>
      <c r="AW1804" s="2371"/>
      <c r="AX1804" s="255" t="s">
        <v>4337</v>
      </c>
      <c r="AY1804" s="2371">
        <v>46141</v>
      </c>
      <c r="BA1804" s="255" t="s">
        <v>4338</v>
      </c>
      <c r="BB1804" s="1915" t="s">
        <v>995</v>
      </c>
      <c r="BC1804" s="1093" t="s">
        <v>4339</v>
      </c>
      <c r="BD1804" s="1093" t="s">
        <v>4340</v>
      </c>
      <c r="BE1804" s="1093" t="s">
        <v>4341</v>
      </c>
      <c r="BF1804" s="1094">
        <v>46142</v>
      </c>
      <c r="BH1804" s="376"/>
      <c r="BI1804" s="376"/>
      <c r="BJ1804" s="255"/>
      <c r="BK1804" s="376"/>
      <c r="BL1804" s="296"/>
      <c r="BM1804" s="2497">
        <v>6109</v>
      </c>
      <c r="BN1804" s="376"/>
      <c r="BO1804" s="2498"/>
      <c r="BP1804" s="957"/>
      <c r="BQ1804" s="957"/>
      <c r="BR1804" s="2626" t="s">
        <v>4342</v>
      </c>
      <c r="BS1804" s="2464" t="s">
        <v>2795</v>
      </c>
      <c r="BT1804" s="2465" t="s">
        <v>2796</v>
      </c>
      <c r="BU1804" s="2465" t="s">
        <v>2797</v>
      </c>
      <c r="BV1804" s="2466">
        <v>73026272</v>
      </c>
      <c r="BW1804" s="2467">
        <v>10730262723</v>
      </c>
      <c r="BX1804" s="2510" t="s">
        <v>2834</v>
      </c>
      <c r="BY1804" s="2474">
        <v>46143</v>
      </c>
      <c r="BZ1804" s="2475">
        <v>46173</v>
      </c>
      <c r="CU1804" s="1934"/>
      <c r="CW1804" s="1934"/>
      <c r="CY1804" s="1934"/>
      <c r="DD1804" s="1934"/>
      <c r="DF1804" s="1934"/>
      <c r="DH1804" s="1934"/>
      <c r="DL1804" s="953">
        <v>30</v>
      </c>
      <c r="DM1804" s="995" t="str">
        <f t="shared" si="1570"/>
        <v xml:space="preserve">              3,000.00</v>
      </c>
      <c r="DN1804" s="953">
        <v>30</v>
      </c>
      <c r="DO1804" s="995">
        <v>3000</v>
      </c>
      <c r="DP1804" s="953">
        <v>30</v>
      </c>
      <c r="DQ1804" s="995">
        <v>3000</v>
      </c>
      <c r="DU1804" s="909">
        <f t="shared" si="1568"/>
        <v>3000</v>
      </c>
      <c r="DV1804" s="1936">
        <f t="shared" si="1571"/>
        <v>3000</v>
      </c>
      <c r="DW1804" s="1936">
        <f t="shared" si="1572"/>
        <v>3000</v>
      </c>
      <c r="DX1804" s="633">
        <f t="shared" si="1569"/>
        <v>0</v>
      </c>
      <c r="DY1804" s="633">
        <f t="shared" si="1573"/>
        <v>0</v>
      </c>
    </row>
    <row r="1805" spans="1:129" s="1093" customFormat="1" ht="45" hidden="1" x14ac:dyDescent="0.25">
      <c r="A1805" s="2372">
        <v>2026</v>
      </c>
      <c r="B1805" s="2372">
        <v>479</v>
      </c>
      <c r="C1805" s="2372" t="s">
        <v>58</v>
      </c>
      <c r="D1805" s="2372">
        <v>3000654</v>
      </c>
      <c r="E1805" s="2372">
        <v>5005023</v>
      </c>
      <c r="F1805" s="2372" t="s">
        <v>3011</v>
      </c>
      <c r="G1805" s="2372" t="s">
        <v>3012</v>
      </c>
      <c r="H1805" s="2372">
        <v>95</v>
      </c>
      <c r="I1805" s="2373" t="s">
        <v>992</v>
      </c>
      <c r="J1805" s="2374" t="s">
        <v>10</v>
      </c>
      <c r="K1805" s="2374" t="s">
        <v>60</v>
      </c>
      <c r="L1805" s="2372" t="str">
        <f t="shared" si="1567"/>
        <v>2.3</v>
      </c>
      <c r="M1805" s="2375" t="s">
        <v>62</v>
      </c>
      <c r="N1805" s="2370"/>
      <c r="O1805" s="2377" t="s">
        <v>4352</v>
      </c>
      <c r="P1805" s="2380" t="s">
        <v>65</v>
      </c>
      <c r="Q1805" s="2381">
        <v>1</v>
      </c>
      <c r="R1805" s="2380" t="s">
        <v>4353</v>
      </c>
      <c r="S1805" s="255"/>
      <c r="T1805" s="255"/>
      <c r="U1805" s="2369"/>
      <c r="V1805" s="2369"/>
      <c r="W1805" s="2380">
        <v>30</v>
      </c>
      <c r="X1805" s="395"/>
      <c r="Y1805" s="395"/>
      <c r="Z1805" s="345"/>
      <c r="AA1805" s="345"/>
      <c r="AB1805" s="345"/>
      <c r="AC1805" s="345"/>
      <c r="AD1805" s="345"/>
      <c r="AE1805" s="342" t="s">
        <v>3528</v>
      </c>
      <c r="AF1805" s="346"/>
      <c r="AG1805" s="346"/>
      <c r="AH1805" s="346"/>
      <c r="AI1805" s="346"/>
      <c r="AJ1805" s="346"/>
      <c r="AK1805" s="346"/>
      <c r="AL1805" s="346"/>
      <c r="AM1805" s="346"/>
      <c r="AN1805" s="346"/>
      <c r="AO1805" s="346"/>
      <c r="AP1805" s="346"/>
      <c r="AQ1805" s="346"/>
      <c r="AR1805" s="2458">
        <v>3000</v>
      </c>
      <c r="AS1805" s="955" t="s">
        <v>2578</v>
      </c>
      <c r="AT1805" s="955" t="s">
        <v>4018</v>
      </c>
      <c r="AU1805" s="255" t="s">
        <v>4336</v>
      </c>
      <c r="AV1805" s="255"/>
      <c r="AW1805" s="2371"/>
      <c r="AX1805" s="255" t="s">
        <v>4337</v>
      </c>
      <c r="AY1805" s="2371">
        <v>46141</v>
      </c>
      <c r="BA1805" s="255" t="s">
        <v>4338</v>
      </c>
      <c r="BB1805" s="1915" t="s">
        <v>995</v>
      </c>
      <c r="BC1805" s="1093" t="s">
        <v>4339</v>
      </c>
      <c r="BD1805" s="1093" t="s">
        <v>4340</v>
      </c>
      <c r="BE1805" s="1093" t="s">
        <v>4341</v>
      </c>
      <c r="BF1805" s="1094">
        <v>46142</v>
      </c>
      <c r="BH1805" s="376"/>
      <c r="BI1805" s="376"/>
      <c r="BJ1805" s="255"/>
      <c r="BK1805" s="376"/>
      <c r="BL1805" s="296"/>
      <c r="BM1805" s="2497">
        <v>6110</v>
      </c>
      <c r="BN1805" s="376"/>
      <c r="BO1805" s="2498"/>
      <c r="BP1805" s="957"/>
      <c r="BQ1805" s="957"/>
      <c r="BR1805" s="2626" t="s">
        <v>4342</v>
      </c>
      <c r="BS1805" s="2464" t="s">
        <v>1334</v>
      </c>
      <c r="BT1805" s="2465" t="s">
        <v>2809</v>
      </c>
      <c r="BU1805" s="2465" t="s">
        <v>2810</v>
      </c>
      <c r="BV1805" s="2466">
        <v>40314508</v>
      </c>
      <c r="BW1805" s="2467">
        <v>10403145080</v>
      </c>
      <c r="BX1805" s="2510" t="s">
        <v>2834</v>
      </c>
      <c r="BY1805" s="2474">
        <v>46143</v>
      </c>
      <c r="BZ1805" s="2475">
        <v>46173</v>
      </c>
      <c r="CU1805" s="1934"/>
      <c r="CW1805" s="1934"/>
      <c r="CY1805" s="1934"/>
      <c r="DD1805" s="1934"/>
      <c r="DF1805" s="1934"/>
      <c r="DH1805" s="1934"/>
      <c r="DL1805" s="953">
        <v>30</v>
      </c>
      <c r="DM1805" s="995" t="str">
        <f t="shared" si="1570"/>
        <v xml:space="preserve">              3,000.00</v>
      </c>
      <c r="DN1805" s="953">
        <v>30</v>
      </c>
      <c r="DO1805" s="995">
        <v>3000</v>
      </c>
      <c r="DP1805" s="953">
        <v>30</v>
      </c>
      <c r="DQ1805" s="995">
        <v>3000</v>
      </c>
      <c r="DU1805" s="909">
        <f t="shared" si="1568"/>
        <v>3000</v>
      </c>
      <c r="DV1805" s="1936">
        <f t="shared" si="1571"/>
        <v>3000</v>
      </c>
      <c r="DW1805" s="1936">
        <f t="shared" si="1572"/>
        <v>3000</v>
      </c>
      <c r="DX1805" s="633">
        <f t="shared" si="1569"/>
        <v>0</v>
      </c>
      <c r="DY1805" s="633">
        <f t="shared" si="1573"/>
        <v>0</v>
      </c>
    </row>
    <row r="1806" spans="1:129" s="1093" customFormat="1" ht="45" hidden="1" x14ac:dyDescent="0.25">
      <c r="A1806" s="2372">
        <v>2026</v>
      </c>
      <c r="B1806" s="2372">
        <v>479</v>
      </c>
      <c r="C1806" s="2372" t="s">
        <v>58</v>
      </c>
      <c r="D1806" s="2372">
        <v>3000654</v>
      </c>
      <c r="E1806" s="2372">
        <v>5005023</v>
      </c>
      <c r="F1806" s="2372" t="s">
        <v>3011</v>
      </c>
      <c r="G1806" s="2372" t="s">
        <v>3012</v>
      </c>
      <c r="H1806" s="2372">
        <v>95</v>
      </c>
      <c r="I1806" s="2373" t="s">
        <v>992</v>
      </c>
      <c r="J1806" s="2374" t="s">
        <v>10</v>
      </c>
      <c r="K1806" s="2374" t="s">
        <v>60</v>
      </c>
      <c r="L1806" s="2372" t="str">
        <f t="shared" si="1567"/>
        <v>2.3</v>
      </c>
      <c r="M1806" s="2375" t="s">
        <v>62</v>
      </c>
      <c r="N1806" s="2370"/>
      <c r="O1806" s="2377" t="s">
        <v>4352</v>
      </c>
      <c r="P1806" s="2380" t="s">
        <v>65</v>
      </c>
      <c r="Q1806" s="2381">
        <v>1</v>
      </c>
      <c r="R1806" s="2380" t="s">
        <v>4353</v>
      </c>
      <c r="S1806" s="255"/>
      <c r="T1806" s="255"/>
      <c r="U1806" s="2369"/>
      <c r="V1806" s="2369"/>
      <c r="W1806" s="2380">
        <v>30</v>
      </c>
      <c r="X1806" s="395"/>
      <c r="Y1806" s="395"/>
      <c r="Z1806" s="345"/>
      <c r="AA1806" s="345"/>
      <c r="AB1806" s="345"/>
      <c r="AC1806" s="345"/>
      <c r="AD1806" s="345"/>
      <c r="AE1806" s="342" t="s">
        <v>3528</v>
      </c>
      <c r="AF1806" s="346"/>
      <c r="AG1806" s="346"/>
      <c r="AH1806" s="346"/>
      <c r="AI1806" s="346"/>
      <c r="AJ1806" s="346"/>
      <c r="AK1806" s="346"/>
      <c r="AL1806" s="346"/>
      <c r="AM1806" s="346"/>
      <c r="AN1806" s="346"/>
      <c r="AO1806" s="346"/>
      <c r="AP1806" s="346"/>
      <c r="AQ1806" s="346"/>
      <c r="AR1806" s="2458">
        <v>3000</v>
      </c>
      <c r="AS1806" s="955" t="s">
        <v>2578</v>
      </c>
      <c r="AT1806" s="955" t="s">
        <v>4018</v>
      </c>
      <c r="AU1806" s="255" t="s">
        <v>4336</v>
      </c>
      <c r="AV1806" s="255"/>
      <c r="AW1806" s="2371"/>
      <c r="AX1806" s="255" t="s">
        <v>4337</v>
      </c>
      <c r="AY1806" s="2371">
        <v>46141</v>
      </c>
      <c r="BA1806" s="255" t="s">
        <v>4338</v>
      </c>
      <c r="BB1806" s="1915" t="s">
        <v>995</v>
      </c>
      <c r="BC1806" s="1093" t="s">
        <v>4339</v>
      </c>
      <c r="BD1806" s="1093" t="s">
        <v>4340</v>
      </c>
      <c r="BE1806" s="1093" t="s">
        <v>4341</v>
      </c>
      <c r="BF1806" s="1094">
        <v>46142</v>
      </c>
      <c r="BH1806" s="376"/>
      <c r="BI1806" s="376"/>
      <c r="BJ1806" s="255"/>
      <c r="BK1806" s="376"/>
      <c r="BL1806" s="296"/>
      <c r="BM1806" s="2497">
        <v>6111</v>
      </c>
      <c r="BN1806" s="376"/>
      <c r="BO1806" s="2498"/>
      <c r="BP1806" s="957"/>
      <c r="BQ1806" s="957"/>
      <c r="BR1806" s="2626" t="s">
        <v>4342</v>
      </c>
      <c r="BS1806" s="2464" t="s">
        <v>1334</v>
      </c>
      <c r="BT1806" s="2465" t="s">
        <v>2804</v>
      </c>
      <c r="BU1806" s="2465" t="s">
        <v>2805</v>
      </c>
      <c r="BV1806" s="2466">
        <v>41592865</v>
      </c>
      <c r="BW1806" s="2467">
        <v>10415928659</v>
      </c>
      <c r="BX1806" s="2510" t="s">
        <v>2834</v>
      </c>
      <c r="BY1806" s="2474">
        <v>46143</v>
      </c>
      <c r="BZ1806" s="2475">
        <v>46173</v>
      </c>
      <c r="CU1806" s="1934"/>
      <c r="CW1806" s="1934"/>
      <c r="CY1806" s="1934"/>
      <c r="DD1806" s="1934"/>
      <c r="DF1806" s="1934"/>
      <c r="DH1806" s="1934"/>
      <c r="DL1806" s="953">
        <v>30</v>
      </c>
      <c r="DM1806" s="995" t="str">
        <f t="shared" si="1570"/>
        <v xml:space="preserve">              3,000.00</v>
      </c>
      <c r="DN1806" s="953">
        <v>30</v>
      </c>
      <c r="DO1806" s="995">
        <v>3000</v>
      </c>
      <c r="DP1806" s="953">
        <v>30</v>
      </c>
      <c r="DQ1806" s="995">
        <v>3000</v>
      </c>
      <c r="DU1806" s="909">
        <f t="shared" si="1568"/>
        <v>3000</v>
      </c>
      <c r="DV1806" s="1936">
        <f t="shared" si="1571"/>
        <v>3000</v>
      </c>
      <c r="DW1806" s="1936">
        <f t="shared" si="1572"/>
        <v>3000</v>
      </c>
      <c r="DX1806" s="633">
        <f t="shared" si="1569"/>
        <v>0</v>
      </c>
      <c r="DY1806" s="633">
        <f t="shared" si="1573"/>
        <v>0</v>
      </c>
    </row>
    <row r="1807" spans="1:129" s="1093" customFormat="1" ht="45" hidden="1" x14ac:dyDescent="0.25">
      <c r="A1807" s="2372">
        <v>2026</v>
      </c>
      <c r="B1807" s="2372">
        <v>479</v>
      </c>
      <c r="C1807" s="2372" t="s">
        <v>58</v>
      </c>
      <c r="D1807" s="2372">
        <v>3000654</v>
      </c>
      <c r="E1807" s="2372">
        <v>5005023</v>
      </c>
      <c r="F1807" s="2372" t="s">
        <v>3011</v>
      </c>
      <c r="G1807" s="2372" t="s">
        <v>3012</v>
      </c>
      <c r="H1807" s="2372">
        <v>95</v>
      </c>
      <c r="I1807" s="2373" t="s">
        <v>992</v>
      </c>
      <c r="J1807" s="2374" t="s">
        <v>10</v>
      </c>
      <c r="K1807" s="2374" t="s">
        <v>60</v>
      </c>
      <c r="L1807" s="2372" t="str">
        <f t="shared" si="1567"/>
        <v>2.3</v>
      </c>
      <c r="M1807" s="2375" t="s">
        <v>62</v>
      </c>
      <c r="N1807" s="2370"/>
      <c r="O1807" s="2377" t="s">
        <v>4352</v>
      </c>
      <c r="P1807" s="2380" t="s">
        <v>65</v>
      </c>
      <c r="Q1807" s="2381">
        <v>1</v>
      </c>
      <c r="R1807" s="2380" t="s">
        <v>4353</v>
      </c>
      <c r="S1807" s="255"/>
      <c r="T1807" s="255"/>
      <c r="U1807" s="2369"/>
      <c r="V1807" s="2369"/>
      <c r="W1807" s="2380">
        <v>30</v>
      </c>
      <c r="X1807" s="395"/>
      <c r="Y1807" s="395"/>
      <c r="Z1807" s="345"/>
      <c r="AA1807" s="345"/>
      <c r="AB1807" s="345"/>
      <c r="AC1807" s="345"/>
      <c r="AD1807" s="345"/>
      <c r="AE1807" s="342" t="s">
        <v>3528</v>
      </c>
      <c r="AF1807" s="346"/>
      <c r="AG1807" s="346"/>
      <c r="AH1807" s="346"/>
      <c r="AI1807" s="346"/>
      <c r="AJ1807" s="346"/>
      <c r="AK1807" s="346"/>
      <c r="AL1807" s="346"/>
      <c r="AM1807" s="346"/>
      <c r="AN1807" s="346"/>
      <c r="AO1807" s="346"/>
      <c r="AP1807" s="346"/>
      <c r="AQ1807" s="346"/>
      <c r="AR1807" s="2458">
        <v>3000</v>
      </c>
      <c r="AS1807" s="955" t="s">
        <v>2578</v>
      </c>
      <c r="AT1807" s="955" t="s">
        <v>4018</v>
      </c>
      <c r="AU1807" s="255" t="s">
        <v>4336</v>
      </c>
      <c r="AV1807" s="255"/>
      <c r="AW1807" s="2371"/>
      <c r="AX1807" s="255" t="s">
        <v>4337</v>
      </c>
      <c r="AY1807" s="2371">
        <v>46141</v>
      </c>
      <c r="BA1807" s="255" t="s">
        <v>4338</v>
      </c>
      <c r="BB1807" s="1915" t="s">
        <v>995</v>
      </c>
      <c r="BC1807" s="1093" t="s">
        <v>4339</v>
      </c>
      <c r="BD1807" s="1093" t="s">
        <v>4340</v>
      </c>
      <c r="BE1807" s="1093" t="s">
        <v>4341</v>
      </c>
      <c r="BF1807" s="1094">
        <v>46142</v>
      </c>
      <c r="BH1807" s="376"/>
      <c r="BI1807" s="376"/>
      <c r="BJ1807" s="255"/>
      <c r="BK1807" s="376"/>
      <c r="BL1807" s="296"/>
      <c r="BM1807" s="2497">
        <v>6112</v>
      </c>
      <c r="BN1807" s="376"/>
      <c r="BO1807" s="2498"/>
      <c r="BP1807" s="957"/>
      <c r="BQ1807" s="957"/>
      <c r="BR1807" s="2626" t="s">
        <v>4342</v>
      </c>
      <c r="BS1807" s="2464" t="s">
        <v>1334</v>
      </c>
      <c r="BT1807" s="2465" t="s">
        <v>2799</v>
      </c>
      <c r="BU1807" s="2465" t="s">
        <v>2800</v>
      </c>
      <c r="BV1807" s="2466">
        <v>8155438</v>
      </c>
      <c r="BW1807" s="2467">
        <v>10081554388</v>
      </c>
      <c r="BX1807" s="2510" t="s">
        <v>2834</v>
      </c>
      <c r="BY1807" s="2474">
        <v>46143</v>
      </c>
      <c r="BZ1807" s="2475">
        <v>46173</v>
      </c>
      <c r="CU1807" s="1934"/>
      <c r="CW1807" s="1934"/>
      <c r="CY1807" s="1934"/>
      <c r="DD1807" s="1934"/>
      <c r="DF1807" s="1934"/>
      <c r="DH1807" s="1934"/>
      <c r="DL1807" s="953">
        <v>30</v>
      </c>
      <c r="DM1807" s="995" t="str">
        <f t="shared" si="1570"/>
        <v xml:space="preserve">              3,000.00</v>
      </c>
      <c r="DN1807" s="953">
        <v>30</v>
      </c>
      <c r="DO1807" s="995">
        <v>3000</v>
      </c>
      <c r="DP1807" s="953">
        <v>30</v>
      </c>
      <c r="DQ1807" s="995">
        <v>3000</v>
      </c>
      <c r="DU1807" s="909">
        <f t="shared" si="1568"/>
        <v>3000</v>
      </c>
      <c r="DV1807" s="1936">
        <f t="shared" si="1571"/>
        <v>3000</v>
      </c>
      <c r="DW1807" s="1936">
        <f t="shared" si="1572"/>
        <v>3000</v>
      </c>
      <c r="DX1807" s="633">
        <f t="shared" si="1569"/>
        <v>0</v>
      </c>
      <c r="DY1807" s="633">
        <f t="shared" si="1573"/>
        <v>0</v>
      </c>
    </row>
    <row r="1808" spans="1:129" s="1093" customFormat="1" ht="45" hidden="1" x14ac:dyDescent="0.25">
      <c r="A1808" s="2372">
        <v>2026</v>
      </c>
      <c r="B1808" s="2372">
        <v>479</v>
      </c>
      <c r="C1808" s="2372" t="s">
        <v>58</v>
      </c>
      <c r="D1808" s="2372">
        <v>3000654</v>
      </c>
      <c r="E1808" s="2372">
        <v>5005023</v>
      </c>
      <c r="F1808" s="2372" t="s">
        <v>3011</v>
      </c>
      <c r="G1808" s="2372" t="s">
        <v>3012</v>
      </c>
      <c r="H1808" s="2372">
        <v>95</v>
      </c>
      <c r="I1808" s="2373" t="s">
        <v>992</v>
      </c>
      <c r="J1808" s="2374" t="s">
        <v>10</v>
      </c>
      <c r="K1808" s="2374" t="s">
        <v>60</v>
      </c>
      <c r="L1808" s="2372" t="str">
        <f t="shared" si="1567"/>
        <v>2.3</v>
      </c>
      <c r="M1808" s="2375" t="s">
        <v>62</v>
      </c>
      <c r="N1808" s="2370"/>
      <c r="O1808" s="2377" t="s">
        <v>4352</v>
      </c>
      <c r="P1808" s="2380" t="s">
        <v>65</v>
      </c>
      <c r="Q1808" s="2381">
        <v>1</v>
      </c>
      <c r="R1808" s="2380" t="s">
        <v>4353</v>
      </c>
      <c r="S1808" s="255"/>
      <c r="T1808" s="255"/>
      <c r="U1808" s="2369"/>
      <c r="V1808" s="2369"/>
      <c r="W1808" s="2380">
        <v>30</v>
      </c>
      <c r="X1808" s="395"/>
      <c r="Y1808" s="395"/>
      <c r="Z1808" s="345"/>
      <c r="AA1808" s="345"/>
      <c r="AB1808" s="345"/>
      <c r="AC1808" s="345"/>
      <c r="AD1808" s="345"/>
      <c r="AE1808" s="342" t="s">
        <v>3528</v>
      </c>
      <c r="AF1808" s="346"/>
      <c r="AG1808" s="346"/>
      <c r="AH1808" s="346"/>
      <c r="AI1808" s="346"/>
      <c r="AJ1808" s="346"/>
      <c r="AK1808" s="346"/>
      <c r="AL1808" s="346"/>
      <c r="AM1808" s="346"/>
      <c r="AN1808" s="346"/>
      <c r="AO1808" s="346"/>
      <c r="AP1808" s="346"/>
      <c r="AQ1808" s="346"/>
      <c r="AR1808" s="2458">
        <v>3000</v>
      </c>
      <c r="AS1808" s="955" t="s">
        <v>2578</v>
      </c>
      <c r="AT1808" s="955" t="s">
        <v>4018</v>
      </c>
      <c r="AU1808" s="255" t="s">
        <v>4336</v>
      </c>
      <c r="AV1808" s="255"/>
      <c r="AW1808" s="2371"/>
      <c r="AX1808" s="255" t="s">
        <v>4337</v>
      </c>
      <c r="AY1808" s="2371">
        <v>46141</v>
      </c>
      <c r="BA1808" s="255" t="s">
        <v>4338</v>
      </c>
      <c r="BB1808" s="1915" t="s">
        <v>995</v>
      </c>
      <c r="BC1808" s="1093" t="s">
        <v>4339</v>
      </c>
      <c r="BD1808" s="1093" t="s">
        <v>4340</v>
      </c>
      <c r="BE1808" s="1093" t="s">
        <v>4341</v>
      </c>
      <c r="BF1808" s="1094">
        <v>46142</v>
      </c>
      <c r="BH1808" s="376"/>
      <c r="BI1808" s="376"/>
      <c r="BJ1808" s="255"/>
      <c r="BK1808" s="376"/>
      <c r="BL1808" s="296"/>
      <c r="BM1808" s="2497">
        <v>6113</v>
      </c>
      <c r="BN1808" s="376"/>
      <c r="BO1808" s="2498"/>
      <c r="BP1808" s="957"/>
      <c r="BQ1808" s="957"/>
      <c r="BR1808" s="2626" t="s">
        <v>4342</v>
      </c>
      <c r="BS1808" s="2464" t="s">
        <v>1605</v>
      </c>
      <c r="BT1808" s="2465" t="s">
        <v>1275</v>
      </c>
      <c r="BU1808" s="2465" t="s">
        <v>2816</v>
      </c>
      <c r="BV1808" s="2466">
        <v>40964993</v>
      </c>
      <c r="BW1808" s="2467">
        <v>10409649934</v>
      </c>
      <c r="BX1808" s="2510" t="s">
        <v>2834</v>
      </c>
      <c r="BY1808" s="2474">
        <v>46143</v>
      </c>
      <c r="BZ1808" s="2475">
        <v>46173</v>
      </c>
      <c r="CU1808" s="1934"/>
      <c r="CW1808" s="1934"/>
      <c r="CY1808" s="1934"/>
      <c r="DD1808" s="1934"/>
      <c r="DF1808" s="1934"/>
      <c r="DH1808" s="1934"/>
      <c r="DL1808" s="953">
        <v>30</v>
      </c>
      <c r="DM1808" s="995" t="str">
        <f t="shared" si="1570"/>
        <v xml:space="preserve">              3,000.00</v>
      </c>
      <c r="DN1808" s="953">
        <v>30</v>
      </c>
      <c r="DO1808" s="995">
        <v>3000</v>
      </c>
      <c r="DP1808" s="953">
        <v>30</v>
      </c>
      <c r="DQ1808" s="995">
        <v>3000</v>
      </c>
      <c r="DU1808" s="909">
        <f t="shared" si="1568"/>
        <v>3000</v>
      </c>
      <c r="DV1808" s="1936">
        <f t="shared" si="1571"/>
        <v>3000</v>
      </c>
      <c r="DW1808" s="1936">
        <f t="shared" si="1572"/>
        <v>3000</v>
      </c>
      <c r="DX1808" s="633">
        <f t="shared" si="1569"/>
        <v>0</v>
      </c>
      <c r="DY1808" s="633">
        <f t="shared" si="1573"/>
        <v>0</v>
      </c>
    </row>
    <row r="1809" spans="1:133" s="1093" customFormat="1" ht="45" hidden="1" x14ac:dyDescent="0.25">
      <c r="A1809" s="2372">
        <v>2026</v>
      </c>
      <c r="B1809" s="2372">
        <v>479</v>
      </c>
      <c r="C1809" s="2372" t="s">
        <v>58</v>
      </c>
      <c r="D1809" s="2372">
        <v>3000654</v>
      </c>
      <c r="E1809" s="2372">
        <v>5005023</v>
      </c>
      <c r="F1809" s="2372" t="s">
        <v>3011</v>
      </c>
      <c r="G1809" s="2372" t="s">
        <v>3012</v>
      </c>
      <c r="H1809" s="2372">
        <v>95</v>
      </c>
      <c r="I1809" s="2373" t="s">
        <v>992</v>
      </c>
      <c r="J1809" s="2374" t="s">
        <v>10</v>
      </c>
      <c r="K1809" s="2374" t="s">
        <v>60</v>
      </c>
      <c r="L1809" s="2372" t="str">
        <f t="shared" si="1567"/>
        <v>2.3</v>
      </c>
      <c r="M1809" s="2375" t="s">
        <v>62</v>
      </c>
      <c r="N1809" s="2370"/>
      <c r="O1809" s="2377" t="s">
        <v>4352</v>
      </c>
      <c r="P1809" s="2380" t="s">
        <v>65</v>
      </c>
      <c r="Q1809" s="2381">
        <v>1</v>
      </c>
      <c r="R1809" s="2380" t="s">
        <v>4353</v>
      </c>
      <c r="S1809" s="255"/>
      <c r="T1809" s="255"/>
      <c r="U1809" s="2369"/>
      <c r="V1809" s="2369"/>
      <c r="W1809" s="2380">
        <v>30</v>
      </c>
      <c r="X1809" s="395"/>
      <c r="Y1809" s="395"/>
      <c r="Z1809" s="345"/>
      <c r="AA1809" s="345"/>
      <c r="AB1809" s="345"/>
      <c r="AC1809" s="345"/>
      <c r="AD1809" s="345"/>
      <c r="AE1809" s="342" t="s">
        <v>3528</v>
      </c>
      <c r="AF1809" s="346"/>
      <c r="AG1809" s="346"/>
      <c r="AH1809" s="346"/>
      <c r="AI1809" s="346"/>
      <c r="AJ1809" s="346"/>
      <c r="AK1809" s="346"/>
      <c r="AL1809" s="346"/>
      <c r="AM1809" s="346"/>
      <c r="AN1809" s="346"/>
      <c r="AO1809" s="346"/>
      <c r="AP1809" s="346"/>
      <c r="AQ1809" s="346"/>
      <c r="AR1809" s="2458">
        <v>3000</v>
      </c>
      <c r="AS1809" s="955" t="s">
        <v>2578</v>
      </c>
      <c r="AT1809" s="955" t="s">
        <v>4018</v>
      </c>
      <c r="AU1809" s="255" t="s">
        <v>4336</v>
      </c>
      <c r="AV1809" s="255"/>
      <c r="AW1809" s="2371"/>
      <c r="AX1809" s="255" t="s">
        <v>4337</v>
      </c>
      <c r="AY1809" s="2371">
        <v>46141</v>
      </c>
      <c r="BA1809" s="255" t="s">
        <v>4338</v>
      </c>
      <c r="BB1809" s="1915" t="s">
        <v>995</v>
      </c>
      <c r="BC1809" s="1093" t="s">
        <v>4339</v>
      </c>
      <c r="BD1809" s="1093" t="s">
        <v>4340</v>
      </c>
      <c r="BE1809" s="1093" t="s">
        <v>4341</v>
      </c>
      <c r="BF1809" s="1094">
        <v>46142</v>
      </c>
      <c r="BH1809" s="376"/>
      <c r="BI1809" s="376"/>
      <c r="BJ1809" s="255"/>
      <c r="BK1809" s="376"/>
      <c r="BL1809" s="296"/>
      <c r="BM1809" s="2497">
        <v>6114</v>
      </c>
      <c r="BN1809" s="376"/>
      <c r="BO1809" s="2498"/>
      <c r="BP1809" s="957"/>
      <c r="BQ1809" s="957"/>
      <c r="BR1809" s="2626" t="s">
        <v>4342</v>
      </c>
      <c r="BS1809" s="2464" t="s">
        <v>1605</v>
      </c>
      <c r="BT1809" s="2465" t="s">
        <v>3010</v>
      </c>
      <c r="BU1809" s="2465" t="s">
        <v>1722</v>
      </c>
      <c r="BV1809" s="2466">
        <v>48344547</v>
      </c>
      <c r="BW1809" s="2467">
        <v>10483445470</v>
      </c>
      <c r="BX1809" s="2510" t="s">
        <v>2834</v>
      </c>
      <c r="BY1809" s="2474">
        <v>46143</v>
      </c>
      <c r="BZ1809" s="2475">
        <v>46173</v>
      </c>
      <c r="CU1809" s="1934"/>
      <c r="CW1809" s="1934"/>
      <c r="CY1809" s="1934"/>
      <c r="DD1809" s="1934"/>
      <c r="DF1809" s="1934"/>
      <c r="DH1809" s="1934"/>
      <c r="DL1809" s="953">
        <v>30</v>
      </c>
      <c r="DM1809" s="995" t="str">
        <f t="shared" si="1570"/>
        <v xml:space="preserve">              3,000.00</v>
      </c>
      <c r="DN1809" s="953">
        <v>30</v>
      </c>
      <c r="DO1809" s="995">
        <v>3000</v>
      </c>
      <c r="DP1809" s="953">
        <v>30</v>
      </c>
      <c r="DQ1809" s="995">
        <v>3000</v>
      </c>
      <c r="DU1809" s="909">
        <f t="shared" si="1568"/>
        <v>3000</v>
      </c>
      <c r="DV1809" s="1936">
        <f t="shared" si="1571"/>
        <v>3000</v>
      </c>
      <c r="DW1809" s="1936">
        <f t="shared" si="1572"/>
        <v>3000</v>
      </c>
      <c r="DX1809" s="633">
        <f t="shared" si="1569"/>
        <v>0</v>
      </c>
      <c r="DY1809" s="633">
        <f t="shared" si="1573"/>
        <v>0</v>
      </c>
    </row>
    <row r="1810" spans="1:133" s="1093" customFormat="1" ht="45" hidden="1" x14ac:dyDescent="0.25">
      <c r="A1810" s="2372">
        <v>2026</v>
      </c>
      <c r="B1810" s="2372">
        <v>479</v>
      </c>
      <c r="C1810" s="2372" t="s">
        <v>58</v>
      </c>
      <c r="D1810" s="2372">
        <v>3000654</v>
      </c>
      <c r="E1810" s="2372">
        <v>5005023</v>
      </c>
      <c r="F1810" s="2372" t="s">
        <v>3011</v>
      </c>
      <c r="G1810" s="2372" t="s">
        <v>3012</v>
      </c>
      <c r="H1810" s="2372">
        <v>95</v>
      </c>
      <c r="I1810" s="2373" t="s">
        <v>992</v>
      </c>
      <c r="J1810" s="2374" t="s">
        <v>10</v>
      </c>
      <c r="K1810" s="2374" t="s">
        <v>60</v>
      </c>
      <c r="L1810" s="2372" t="str">
        <f t="shared" si="1567"/>
        <v>2.3</v>
      </c>
      <c r="M1810" s="2375" t="s">
        <v>62</v>
      </c>
      <c r="N1810" s="2370"/>
      <c r="O1810" s="2377" t="s">
        <v>4352</v>
      </c>
      <c r="P1810" s="2380" t="s">
        <v>65</v>
      </c>
      <c r="Q1810" s="2381">
        <v>1</v>
      </c>
      <c r="R1810" s="2380" t="s">
        <v>4353</v>
      </c>
      <c r="S1810" s="255"/>
      <c r="T1810" s="255"/>
      <c r="U1810" s="2369"/>
      <c r="V1810" s="2369"/>
      <c r="W1810" s="2380">
        <v>30</v>
      </c>
      <c r="X1810" s="395"/>
      <c r="Y1810" s="395"/>
      <c r="Z1810" s="345"/>
      <c r="AA1810" s="345"/>
      <c r="AB1810" s="345"/>
      <c r="AC1810" s="345"/>
      <c r="AD1810" s="345"/>
      <c r="AE1810" s="342" t="s">
        <v>3528</v>
      </c>
      <c r="AF1810" s="346"/>
      <c r="AG1810" s="346"/>
      <c r="AH1810" s="346"/>
      <c r="AI1810" s="346"/>
      <c r="AJ1810" s="346"/>
      <c r="AK1810" s="346"/>
      <c r="AL1810" s="346"/>
      <c r="AM1810" s="346"/>
      <c r="AN1810" s="346"/>
      <c r="AO1810" s="346"/>
      <c r="AP1810" s="346"/>
      <c r="AQ1810" s="346"/>
      <c r="AR1810" s="2458">
        <v>3000</v>
      </c>
      <c r="AS1810" s="955" t="s">
        <v>2578</v>
      </c>
      <c r="AT1810" s="955" t="s">
        <v>4018</v>
      </c>
      <c r="AU1810" s="255" t="s">
        <v>4336</v>
      </c>
      <c r="AV1810" s="255"/>
      <c r="AW1810" s="2371"/>
      <c r="AX1810" s="255" t="s">
        <v>4337</v>
      </c>
      <c r="AY1810" s="2371">
        <v>46141</v>
      </c>
      <c r="BA1810" s="255" t="s">
        <v>4338</v>
      </c>
      <c r="BB1810" s="1915" t="s">
        <v>995</v>
      </c>
      <c r="BC1810" s="1093" t="s">
        <v>4339</v>
      </c>
      <c r="BD1810" s="1093" t="s">
        <v>4340</v>
      </c>
      <c r="BE1810" s="1093" t="s">
        <v>4341</v>
      </c>
      <c r="BF1810" s="1094">
        <v>46142</v>
      </c>
      <c r="BH1810" s="376"/>
      <c r="BI1810" s="376"/>
      <c r="BJ1810" s="255"/>
      <c r="BK1810" s="376"/>
      <c r="BL1810" s="296"/>
      <c r="BM1810" s="2497">
        <v>6115</v>
      </c>
      <c r="BN1810" s="376"/>
      <c r="BO1810" s="2498"/>
      <c r="BP1810" s="957"/>
      <c r="BQ1810" s="957"/>
      <c r="BR1810" s="2626" t="s">
        <v>4342</v>
      </c>
      <c r="BS1810" s="2464" t="s">
        <v>1605</v>
      </c>
      <c r="BT1810" s="2465" t="s">
        <v>1796</v>
      </c>
      <c r="BU1810" s="2465" t="s">
        <v>2814</v>
      </c>
      <c r="BV1810" s="2466">
        <v>10204182</v>
      </c>
      <c r="BW1810" s="2467">
        <v>10102041823</v>
      </c>
      <c r="BX1810" s="2510" t="s">
        <v>2834</v>
      </c>
      <c r="BY1810" s="2474">
        <v>46143</v>
      </c>
      <c r="BZ1810" s="2475">
        <v>46173</v>
      </c>
      <c r="CU1810" s="1934"/>
      <c r="CW1810" s="1934"/>
      <c r="CY1810" s="1934"/>
      <c r="DD1810" s="1934"/>
      <c r="DF1810" s="1934"/>
      <c r="DH1810" s="1934"/>
      <c r="DL1810" s="953">
        <v>30</v>
      </c>
      <c r="DM1810" s="995" t="str">
        <f t="shared" si="1570"/>
        <v xml:space="preserve">              3,000.00</v>
      </c>
      <c r="DN1810" s="953">
        <v>30</v>
      </c>
      <c r="DO1810" s="995">
        <v>3000</v>
      </c>
      <c r="DP1810" s="953">
        <v>30</v>
      </c>
      <c r="DQ1810" s="995">
        <v>3000</v>
      </c>
      <c r="DU1810" s="909">
        <f t="shared" si="1568"/>
        <v>3000</v>
      </c>
      <c r="DV1810" s="1936">
        <f t="shared" si="1571"/>
        <v>3000</v>
      </c>
      <c r="DW1810" s="1936">
        <f t="shared" si="1572"/>
        <v>3000</v>
      </c>
      <c r="DX1810" s="633">
        <f t="shared" si="1569"/>
        <v>0</v>
      </c>
      <c r="DY1810" s="633">
        <f t="shared" si="1573"/>
        <v>0</v>
      </c>
    </row>
    <row r="1811" spans="1:133" s="1093" customFormat="1" ht="45" hidden="1" x14ac:dyDescent="0.25">
      <c r="A1811" s="2372">
        <v>2026</v>
      </c>
      <c r="B1811" s="2372">
        <v>479</v>
      </c>
      <c r="C1811" s="2372" t="s">
        <v>58</v>
      </c>
      <c r="D1811" s="2372">
        <v>3000654</v>
      </c>
      <c r="E1811" s="2372">
        <v>5005023</v>
      </c>
      <c r="F1811" s="2372" t="s">
        <v>3011</v>
      </c>
      <c r="G1811" s="2372" t="s">
        <v>3012</v>
      </c>
      <c r="H1811" s="2372">
        <v>95</v>
      </c>
      <c r="I1811" s="2373" t="s">
        <v>992</v>
      </c>
      <c r="J1811" s="2374" t="s">
        <v>10</v>
      </c>
      <c r="K1811" s="2374" t="s">
        <v>60</v>
      </c>
      <c r="L1811" s="2372" t="str">
        <f t="shared" si="1567"/>
        <v>2.3</v>
      </c>
      <c r="M1811" s="2375" t="s">
        <v>62</v>
      </c>
      <c r="N1811" s="2370"/>
      <c r="O1811" s="2377" t="s">
        <v>4352</v>
      </c>
      <c r="P1811" s="2380" t="s">
        <v>65</v>
      </c>
      <c r="Q1811" s="2381">
        <v>1</v>
      </c>
      <c r="R1811" s="2380" t="s">
        <v>4353</v>
      </c>
      <c r="S1811" s="255"/>
      <c r="T1811" s="255"/>
      <c r="U1811" s="2369"/>
      <c r="V1811" s="2369"/>
      <c r="W1811" s="2380">
        <v>30</v>
      </c>
      <c r="X1811" s="395"/>
      <c r="Y1811" s="395"/>
      <c r="Z1811" s="345"/>
      <c r="AA1811" s="345"/>
      <c r="AB1811" s="345"/>
      <c r="AC1811" s="345"/>
      <c r="AD1811" s="345"/>
      <c r="AE1811" s="342" t="s">
        <v>3528</v>
      </c>
      <c r="AF1811" s="346"/>
      <c r="AG1811" s="346"/>
      <c r="AH1811" s="346"/>
      <c r="AI1811" s="346"/>
      <c r="AJ1811" s="346"/>
      <c r="AK1811" s="346"/>
      <c r="AL1811" s="346"/>
      <c r="AM1811" s="346"/>
      <c r="AN1811" s="346"/>
      <c r="AO1811" s="346"/>
      <c r="AP1811" s="346"/>
      <c r="AQ1811" s="346"/>
      <c r="AR1811" s="2458">
        <v>3000</v>
      </c>
      <c r="AS1811" s="955" t="s">
        <v>2578</v>
      </c>
      <c r="AT1811" s="955" t="s">
        <v>4018</v>
      </c>
      <c r="AU1811" s="255" t="s">
        <v>4336</v>
      </c>
      <c r="AV1811" s="255"/>
      <c r="AW1811" s="2371"/>
      <c r="AX1811" s="255" t="s">
        <v>4337</v>
      </c>
      <c r="AY1811" s="2371">
        <v>46141</v>
      </c>
      <c r="BA1811" s="255" t="s">
        <v>4338</v>
      </c>
      <c r="BB1811" s="1915" t="s">
        <v>995</v>
      </c>
      <c r="BC1811" s="1093" t="s">
        <v>4339</v>
      </c>
      <c r="BD1811" s="1093" t="s">
        <v>4340</v>
      </c>
      <c r="BE1811" s="1093" t="s">
        <v>4341</v>
      </c>
      <c r="BF1811" s="1094">
        <v>46142</v>
      </c>
      <c r="BH1811" s="376"/>
      <c r="BI1811" s="376"/>
      <c r="BJ1811" s="255"/>
      <c r="BK1811" s="376"/>
      <c r="BL1811" s="296"/>
      <c r="BM1811" s="2497">
        <v>6116</v>
      </c>
      <c r="BN1811" s="376"/>
      <c r="BO1811" s="2498"/>
      <c r="BP1811" s="957"/>
      <c r="BQ1811" s="957"/>
      <c r="BR1811" s="2626" t="s">
        <v>4342</v>
      </c>
      <c r="BS1811" s="2464" t="s">
        <v>1278</v>
      </c>
      <c r="BT1811" s="2465" t="s">
        <v>2462</v>
      </c>
      <c r="BU1811" s="2465" t="s">
        <v>1337</v>
      </c>
      <c r="BV1811" s="2466">
        <v>10077097</v>
      </c>
      <c r="BW1811" s="2467">
        <v>10100770976</v>
      </c>
      <c r="BX1811" s="2510" t="s">
        <v>2834</v>
      </c>
      <c r="BY1811" s="2474">
        <v>46143</v>
      </c>
      <c r="BZ1811" s="2475">
        <v>46173</v>
      </c>
      <c r="CU1811" s="1934"/>
      <c r="CW1811" s="1934"/>
      <c r="CY1811" s="1934"/>
      <c r="DD1811" s="1934"/>
      <c r="DF1811" s="1934"/>
      <c r="DH1811" s="1934"/>
      <c r="DL1811" s="953">
        <v>30</v>
      </c>
      <c r="DM1811" s="995" t="str">
        <f t="shared" si="1570"/>
        <v xml:space="preserve">              3,000.00</v>
      </c>
      <c r="DN1811" s="953">
        <v>30</v>
      </c>
      <c r="DO1811" s="995">
        <v>3000</v>
      </c>
      <c r="DP1811" s="953">
        <v>30</v>
      </c>
      <c r="DQ1811" s="995">
        <v>3000</v>
      </c>
      <c r="DU1811" s="909">
        <f t="shared" si="1568"/>
        <v>3000</v>
      </c>
      <c r="DV1811" s="1936">
        <f t="shared" si="1571"/>
        <v>3000</v>
      </c>
      <c r="DW1811" s="1936">
        <f t="shared" si="1572"/>
        <v>3000</v>
      </c>
      <c r="DX1811" s="633">
        <f t="shared" si="1569"/>
        <v>0</v>
      </c>
      <c r="DY1811" s="633">
        <f t="shared" si="1573"/>
        <v>0</v>
      </c>
    </row>
    <row r="1812" spans="1:133" s="1093" customFormat="1" ht="45" hidden="1" x14ac:dyDescent="0.25">
      <c r="A1812" s="2372">
        <v>2026</v>
      </c>
      <c r="B1812" s="2372">
        <v>479</v>
      </c>
      <c r="C1812" s="2372" t="s">
        <v>58</v>
      </c>
      <c r="D1812" s="2372">
        <v>3000654</v>
      </c>
      <c r="E1812" s="2372">
        <v>5005023</v>
      </c>
      <c r="F1812" s="2372" t="s">
        <v>3011</v>
      </c>
      <c r="G1812" s="2372" t="s">
        <v>3012</v>
      </c>
      <c r="H1812" s="2372">
        <v>95</v>
      </c>
      <c r="I1812" s="2373" t="s">
        <v>992</v>
      </c>
      <c r="J1812" s="2374" t="s">
        <v>10</v>
      </c>
      <c r="K1812" s="2374" t="s">
        <v>60</v>
      </c>
      <c r="L1812" s="2372" t="str">
        <f t="shared" si="1567"/>
        <v>2.3</v>
      </c>
      <c r="M1812" s="2375" t="s">
        <v>62</v>
      </c>
      <c r="N1812" s="2370"/>
      <c r="O1812" s="2377" t="s">
        <v>4352</v>
      </c>
      <c r="P1812" s="2380" t="s">
        <v>65</v>
      </c>
      <c r="Q1812" s="2381">
        <v>1</v>
      </c>
      <c r="R1812" s="2380" t="s">
        <v>4353</v>
      </c>
      <c r="S1812" s="255"/>
      <c r="T1812" s="255"/>
      <c r="U1812" s="2369"/>
      <c r="V1812" s="2369"/>
      <c r="W1812" s="2380">
        <v>30</v>
      </c>
      <c r="X1812" s="395"/>
      <c r="Y1812" s="395"/>
      <c r="Z1812" s="345"/>
      <c r="AA1812" s="345"/>
      <c r="AB1812" s="345"/>
      <c r="AC1812" s="345"/>
      <c r="AD1812" s="345"/>
      <c r="AE1812" s="342" t="s">
        <v>3528</v>
      </c>
      <c r="AF1812" s="346"/>
      <c r="AG1812" s="346"/>
      <c r="AH1812" s="346"/>
      <c r="AI1812" s="346"/>
      <c r="AJ1812" s="346"/>
      <c r="AK1812" s="346"/>
      <c r="AL1812" s="346"/>
      <c r="AM1812" s="346"/>
      <c r="AN1812" s="346"/>
      <c r="AO1812" s="346"/>
      <c r="AP1812" s="346"/>
      <c r="AQ1812" s="346"/>
      <c r="AR1812" s="2458">
        <v>3000</v>
      </c>
      <c r="AS1812" s="955" t="s">
        <v>2578</v>
      </c>
      <c r="AT1812" s="955" t="s">
        <v>4018</v>
      </c>
      <c r="AU1812" s="255" t="s">
        <v>4336</v>
      </c>
      <c r="AV1812" s="255"/>
      <c r="AW1812" s="2371"/>
      <c r="AX1812" s="255" t="s">
        <v>4337</v>
      </c>
      <c r="AY1812" s="2371">
        <v>46141</v>
      </c>
      <c r="BA1812" s="255" t="s">
        <v>4338</v>
      </c>
      <c r="BB1812" s="1915" t="s">
        <v>995</v>
      </c>
      <c r="BC1812" s="1093" t="s">
        <v>4339</v>
      </c>
      <c r="BD1812" s="1093" t="s">
        <v>4340</v>
      </c>
      <c r="BE1812" s="1093" t="s">
        <v>4341</v>
      </c>
      <c r="BF1812" s="1094">
        <v>46142</v>
      </c>
      <c r="BH1812" s="376"/>
      <c r="BI1812" s="376"/>
      <c r="BJ1812" s="255"/>
      <c r="BK1812" s="376"/>
      <c r="BL1812" s="296"/>
      <c r="BM1812" s="2497">
        <v>6117</v>
      </c>
      <c r="BN1812" s="376"/>
      <c r="BO1812" s="2498"/>
      <c r="BP1812" s="957"/>
      <c r="BQ1812" s="957"/>
      <c r="BR1812" s="2626" t="s">
        <v>4342</v>
      </c>
      <c r="BS1812" s="2464" t="s">
        <v>2821</v>
      </c>
      <c r="BT1812" s="2465" t="s">
        <v>1236</v>
      </c>
      <c r="BU1812" s="2465" t="s">
        <v>2822</v>
      </c>
      <c r="BV1812" s="2466">
        <v>72696054</v>
      </c>
      <c r="BW1812" s="2467">
        <v>10726960548</v>
      </c>
      <c r="BX1812" s="2510" t="s">
        <v>2834</v>
      </c>
      <c r="BY1812" s="2474">
        <v>46143</v>
      </c>
      <c r="BZ1812" s="2475">
        <v>46173</v>
      </c>
      <c r="CU1812" s="1934"/>
      <c r="CW1812" s="1934"/>
      <c r="CY1812" s="1934"/>
      <c r="DD1812" s="1934"/>
      <c r="DF1812" s="1934"/>
      <c r="DH1812" s="1934"/>
      <c r="DL1812" s="953">
        <v>30</v>
      </c>
      <c r="DM1812" s="995" t="str">
        <f t="shared" si="1570"/>
        <v xml:space="preserve">              3,000.00</v>
      </c>
      <c r="DN1812" s="953">
        <v>30</v>
      </c>
      <c r="DO1812" s="995">
        <v>3000</v>
      </c>
      <c r="DP1812" s="953">
        <v>30</v>
      </c>
      <c r="DQ1812" s="995">
        <v>3000</v>
      </c>
      <c r="DU1812" s="909">
        <f t="shared" si="1568"/>
        <v>3000</v>
      </c>
      <c r="DV1812" s="1936">
        <f t="shared" si="1571"/>
        <v>3000</v>
      </c>
      <c r="DW1812" s="1936">
        <f t="shared" si="1572"/>
        <v>3000</v>
      </c>
      <c r="DX1812" s="633">
        <f t="shared" si="1569"/>
        <v>0</v>
      </c>
      <c r="DY1812" s="633">
        <f t="shared" si="1573"/>
        <v>0</v>
      </c>
    </row>
    <row r="1813" spans="1:133" s="2531" customFormat="1" ht="45" hidden="1" x14ac:dyDescent="0.25">
      <c r="A1813" s="2514">
        <v>2026</v>
      </c>
      <c r="B1813" s="2514">
        <v>479</v>
      </c>
      <c r="C1813" s="2514" t="s">
        <v>58</v>
      </c>
      <c r="D1813" s="2514">
        <v>3000654</v>
      </c>
      <c r="E1813" s="2514">
        <v>5005023</v>
      </c>
      <c r="F1813" s="2514" t="s">
        <v>3011</v>
      </c>
      <c r="G1813" s="2514" t="s">
        <v>3012</v>
      </c>
      <c r="H1813" s="2514">
        <v>95</v>
      </c>
      <c r="I1813" s="2515" t="s">
        <v>992</v>
      </c>
      <c r="J1813" s="2516" t="s">
        <v>10</v>
      </c>
      <c r="K1813" s="2516" t="s">
        <v>60</v>
      </c>
      <c r="L1813" s="2514" t="str">
        <f t="shared" si="1567"/>
        <v>2.3</v>
      </c>
      <c r="M1813" s="2517" t="s">
        <v>62</v>
      </c>
      <c r="N1813" s="2518"/>
      <c r="O1813" s="2519" t="s">
        <v>4352</v>
      </c>
      <c r="P1813" s="2520" t="s">
        <v>65</v>
      </c>
      <c r="Q1813" s="2521">
        <v>1</v>
      </c>
      <c r="R1813" s="2520" t="s">
        <v>4353</v>
      </c>
      <c r="S1813" s="2522"/>
      <c r="T1813" s="2522"/>
      <c r="U1813" s="2523"/>
      <c r="V1813" s="2523"/>
      <c r="W1813" s="2520">
        <v>30</v>
      </c>
      <c r="X1813" s="2524"/>
      <c r="Y1813" s="2524"/>
      <c r="Z1813" s="2525"/>
      <c r="AA1813" s="2525"/>
      <c r="AB1813" s="2525"/>
      <c r="AC1813" s="2525"/>
      <c r="AD1813" s="2525"/>
      <c r="AE1813" s="2526" t="s">
        <v>3528</v>
      </c>
      <c r="AF1813" s="2527"/>
      <c r="AG1813" s="2527"/>
      <c r="AH1813" s="2527"/>
      <c r="AI1813" s="2527"/>
      <c r="AJ1813" s="2527"/>
      <c r="AK1813" s="2527"/>
      <c r="AL1813" s="2527"/>
      <c r="AM1813" s="2527"/>
      <c r="AN1813" s="2527"/>
      <c r="AO1813" s="2527"/>
      <c r="AP1813" s="2527"/>
      <c r="AQ1813" s="2527"/>
      <c r="AR1813" s="2528">
        <v>3000</v>
      </c>
      <c r="AS1813" s="2529" t="s">
        <v>2578</v>
      </c>
      <c r="AT1813" s="2529" t="s">
        <v>4018</v>
      </c>
      <c r="AU1813" s="255" t="s">
        <v>4336</v>
      </c>
      <c r="AV1813" s="2522"/>
      <c r="AW1813" s="2530"/>
      <c r="AX1813" s="2522" t="s">
        <v>4337</v>
      </c>
      <c r="AY1813" s="2530">
        <v>46141</v>
      </c>
      <c r="BA1813" s="2522" t="s">
        <v>4338</v>
      </c>
      <c r="BB1813" s="2532" t="s">
        <v>995</v>
      </c>
      <c r="BC1813" s="2531" t="s">
        <v>4339</v>
      </c>
      <c r="BD1813" s="2531" t="s">
        <v>4340</v>
      </c>
      <c r="BE1813" s="2531" t="s">
        <v>4341</v>
      </c>
      <c r="BF1813" s="2533">
        <v>46142</v>
      </c>
      <c r="BH1813" s="2788"/>
      <c r="BI1813" s="2788"/>
      <c r="BJ1813" s="2522"/>
      <c r="BK1813" s="2788"/>
      <c r="BL1813" s="2534"/>
      <c r="BM1813" s="2534">
        <v>6118</v>
      </c>
      <c r="BN1813" s="2788"/>
      <c r="BO1813" s="2535"/>
      <c r="BP1813" s="2535"/>
      <c r="BQ1813" s="2535"/>
      <c r="BR1813" s="2625" t="s">
        <v>4342</v>
      </c>
      <c r="BS1813" s="2537" t="s">
        <v>2824</v>
      </c>
      <c r="BT1813" s="2538" t="s">
        <v>2825</v>
      </c>
      <c r="BU1813" s="2538" t="s">
        <v>2826</v>
      </c>
      <c r="BV1813" s="2537">
        <v>70790869</v>
      </c>
      <c r="BW1813" s="2538">
        <v>10707908691</v>
      </c>
      <c r="BX1813" s="2539" t="s">
        <v>2834</v>
      </c>
      <c r="BY1813" s="2540">
        <v>46143</v>
      </c>
      <c r="BZ1813" s="2541">
        <v>46173</v>
      </c>
      <c r="CU1813" s="2536"/>
      <c r="CW1813" s="2536"/>
      <c r="CY1813" s="2536"/>
      <c r="DD1813" s="2536"/>
      <c r="DF1813" s="2536"/>
      <c r="DH1813" s="2536"/>
      <c r="DL1813" s="2542">
        <v>30</v>
      </c>
      <c r="DM1813" s="2543" t="str">
        <f t="shared" si="1570"/>
        <v xml:space="preserve">              3,000.00</v>
      </c>
      <c r="DN1813" s="2542">
        <v>4</v>
      </c>
      <c r="DO1813" s="2543">
        <v>400</v>
      </c>
      <c r="DP1813" s="2542">
        <v>4</v>
      </c>
      <c r="DQ1813" s="2543">
        <v>400</v>
      </c>
      <c r="DU1813" s="909">
        <f t="shared" si="1568"/>
        <v>3000</v>
      </c>
      <c r="DV1813" s="1936">
        <f t="shared" si="1571"/>
        <v>400</v>
      </c>
      <c r="DW1813" s="1936">
        <f t="shared" si="1572"/>
        <v>400</v>
      </c>
      <c r="DX1813" s="633">
        <f t="shared" si="1569"/>
        <v>2600</v>
      </c>
      <c r="DY1813" s="633">
        <f t="shared" si="1573"/>
        <v>2600</v>
      </c>
      <c r="EB1813" s="2531" t="s">
        <v>4355</v>
      </c>
      <c r="EC1813" s="2531" t="s">
        <v>4356</v>
      </c>
    </row>
    <row r="1814" spans="1:133" s="1093" customFormat="1" ht="45" hidden="1" x14ac:dyDescent="0.25">
      <c r="A1814" s="2372">
        <v>2026</v>
      </c>
      <c r="B1814" s="2372">
        <v>479</v>
      </c>
      <c r="C1814" s="2372" t="s">
        <v>58</v>
      </c>
      <c r="D1814" s="2372">
        <v>3000654</v>
      </c>
      <c r="E1814" s="2372">
        <v>5005023</v>
      </c>
      <c r="F1814" s="2372" t="s">
        <v>3011</v>
      </c>
      <c r="G1814" s="2372" t="s">
        <v>3012</v>
      </c>
      <c r="H1814" s="2372">
        <v>95</v>
      </c>
      <c r="I1814" s="2373" t="s">
        <v>992</v>
      </c>
      <c r="J1814" s="2374" t="s">
        <v>10</v>
      </c>
      <c r="K1814" s="2374" t="s">
        <v>60</v>
      </c>
      <c r="L1814" s="2372" t="str">
        <f t="shared" si="1567"/>
        <v>2.3</v>
      </c>
      <c r="M1814" s="2375" t="s">
        <v>62</v>
      </c>
      <c r="N1814" s="2370"/>
      <c r="O1814" s="2377" t="s">
        <v>4352</v>
      </c>
      <c r="P1814" s="2380" t="s">
        <v>65</v>
      </c>
      <c r="Q1814" s="2381">
        <v>1</v>
      </c>
      <c r="R1814" s="2380" t="s">
        <v>4353</v>
      </c>
      <c r="S1814" s="255"/>
      <c r="T1814" s="255"/>
      <c r="U1814" s="2369"/>
      <c r="V1814" s="2369"/>
      <c r="W1814" s="2380">
        <v>30</v>
      </c>
      <c r="X1814" s="395"/>
      <c r="Y1814" s="395"/>
      <c r="Z1814" s="345"/>
      <c r="AA1814" s="345"/>
      <c r="AB1814" s="345"/>
      <c r="AC1814" s="345"/>
      <c r="AD1814" s="345"/>
      <c r="AE1814" s="342" t="s">
        <v>3528</v>
      </c>
      <c r="AF1814" s="346"/>
      <c r="AG1814" s="346"/>
      <c r="AH1814" s="346"/>
      <c r="AI1814" s="346"/>
      <c r="AJ1814" s="346"/>
      <c r="AK1814" s="346"/>
      <c r="AL1814" s="346"/>
      <c r="AM1814" s="346"/>
      <c r="AN1814" s="346"/>
      <c r="AO1814" s="346"/>
      <c r="AP1814" s="346"/>
      <c r="AQ1814" s="346"/>
      <c r="AR1814" s="2458">
        <v>3000</v>
      </c>
      <c r="AS1814" s="955" t="s">
        <v>2578</v>
      </c>
      <c r="AT1814" s="955" t="s">
        <v>4018</v>
      </c>
      <c r="AU1814" s="255" t="s">
        <v>4336</v>
      </c>
      <c r="AV1814" s="255"/>
      <c r="AW1814" s="2371"/>
      <c r="AX1814" s="255" t="s">
        <v>4337</v>
      </c>
      <c r="AY1814" s="2371">
        <v>46141</v>
      </c>
      <c r="BA1814" s="255" t="s">
        <v>4338</v>
      </c>
      <c r="BB1814" s="1915" t="s">
        <v>995</v>
      </c>
      <c r="BC1814" s="1093" t="s">
        <v>4339</v>
      </c>
      <c r="BD1814" s="1093" t="s">
        <v>4340</v>
      </c>
      <c r="BE1814" s="1093" t="s">
        <v>4341</v>
      </c>
      <c r="BF1814" s="1094">
        <v>46142</v>
      </c>
      <c r="BH1814" s="376"/>
      <c r="BI1814" s="376"/>
      <c r="BJ1814" s="255"/>
      <c r="BK1814" s="376"/>
      <c r="BL1814" s="296"/>
      <c r="BM1814" s="2497">
        <v>6120</v>
      </c>
      <c r="BN1814" s="376"/>
      <c r="BO1814" s="2498"/>
      <c r="BP1814" s="957"/>
      <c r="BQ1814" s="957"/>
      <c r="BR1814" s="2626" t="s">
        <v>4342</v>
      </c>
      <c r="BS1814" s="2464" t="s">
        <v>2844</v>
      </c>
      <c r="BT1814" s="2465" t="s">
        <v>2845</v>
      </c>
      <c r="BU1814" s="2465" t="s">
        <v>2846</v>
      </c>
      <c r="BV1814" s="2466">
        <v>6816201</v>
      </c>
      <c r="BW1814" s="2467">
        <v>10068162012</v>
      </c>
      <c r="BX1814" s="2510" t="s">
        <v>2834</v>
      </c>
      <c r="BY1814" s="2474">
        <v>46143</v>
      </c>
      <c r="BZ1814" s="2475">
        <v>46173</v>
      </c>
      <c r="CU1814" s="1934"/>
      <c r="CW1814" s="1934"/>
      <c r="CY1814" s="1934"/>
      <c r="DD1814" s="1934"/>
      <c r="DF1814" s="1934"/>
      <c r="DH1814" s="1934"/>
      <c r="DL1814" s="953">
        <v>30</v>
      </c>
      <c r="DM1814" s="995" t="str">
        <f t="shared" si="1570"/>
        <v xml:space="preserve">              3,000.00</v>
      </c>
      <c r="DN1814" s="953">
        <v>30</v>
      </c>
      <c r="DO1814" s="995">
        <v>3000</v>
      </c>
      <c r="DP1814" s="953">
        <v>30</v>
      </c>
      <c r="DQ1814" s="995">
        <v>3000</v>
      </c>
      <c r="DU1814" s="909">
        <f t="shared" si="1568"/>
        <v>3000</v>
      </c>
      <c r="DV1814" s="1936">
        <f t="shared" si="1571"/>
        <v>3000</v>
      </c>
      <c r="DW1814" s="1936">
        <f t="shared" si="1572"/>
        <v>3000</v>
      </c>
      <c r="DX1814" s="633">
        <f t="shared" si="1569"/>
        <v>0</v>
      </c>
      <c r="DY1814" s="633">
        <f t="shared" si="1573"/>
        <v>0</v>
      </c>
    </row>
    <row r="1815" spans="1:133" s="1093" customFormat="1" ht="45" hidden="1" x14ac:dyDescent="0.25">
      <c r="A1815" s="2372">
        <v>2026</v>
      </c>
      <c r="B1815" s="2372">
        <v>479</v>
      </c>
      <c r="C1815" s="2372" t="s">
        <v>58</v>
      </c>
      <c r="D1815" s="2372">
        <v>3000654</v>
      </c>
      <c r="E1815" s="2372">
        <v>5005023</v>
      </c>
      <c r="F1815" s="2372" t="s">
        <v>3011</v>
      </c>
      <c r="G1815" s="2372" t="s">
        <v>3012</v>
      </c>
      <c r="H1815" s="2372">
        <v>95</v>
      </c>
      <c r="I1815" s="2373" t="s">
        <v>992</v>
      </c>
      <c r="J1815" s="2374" t="s">
        <v>10</v>
      </c>
      <c r="K1815" s="2374" t="s">
        <v>60</v>
      </c>
      <c r="L1815" s="2372" t="str">
        <f t="shared" ref="L1815:L1846" si="1574">+MID(M1815,1,3)</f>
        <v>2.3</v>
      </c>
      <c r="M1815" s="2375" t="s">
        <v>62</v>
      </c>
      <c r="N1815" s="2370"/>
      <c r="O1815" s="2377" t="s">
        <v>4352</v>
      </c>
      <c r="P1815" s="2380" t="s">
        <v>65</v>
      </c>
      <c r="Q1815" s="2381">
        <v>1</v>
      </c>
      <c r="R1815" s="2380" t="s">
        <v>4353</v>
      </c>
      <c r="S1815" s="255"/>
      <c r="T1815" s="255"/>
      <c r="U1815" s="2369"/>
      <c r="V1815" s="2369"/>
      <c r="W1815" s="2380">
        <v>30</v>
      </c>
      <c r="X1815" s="395"/>
      <c r="Y1815" s="395"/>
      <c r="Z1815" s="345"/>
      <c r="AA1815" s="345"/>
      <c r="AB1815" s="345"/>
      <c r="AC1815" s="345"/>
      <c r="AD1815" s="345"/>
      <c r="AE1815" s="342" t="s">
        <v>3528</v>
      </c>
      <c r="AF1815" s="346"/>
      <c r="AG1815" s="346"/>
      <c r="AH1815" s="346"/>
      <c r="AI1815" s="346"/>
      <c r="AJ1815" s="346"/>
      <c r="AK1815" s="346"/>
      <c r="AL1815" s="346"/>
      <c r="AM1815" s="346"/>
      <c r="AN1815" s="346"/>
      <c r="AO1815" s="346"/>
      <c r="AP1815" s="346"/>
      <c r="AQ1815" s="346"/>
      <c r="AR1815" s="2458">
        <v>3000</v>
      </c>
      <c r="AS1815" s="955" t="s">
        <v>2578</v>
      </c>
      <c r="AT1815" s="955" t="s">
        <v>4018</v>
      </c>
      <c r="AU1815" s="255" t="s">
        <v>4336</v>
      </c>
      <c r="AV1815" s="255"/>
      <c r="AW1815" s="2371"/>
      <c r="AX1815" s="255" t="s">
        <v>4337</v>
      </c>
      <c r="AY1815" s="2371">
        <v>46141</v>
      </c>
      <c r="BA1815" s="255" t="s">
        <v>4338</v>
      </c>
      <c r="BB1815" s="1915" t="s">
        <v>995</v>
      </c>
      <c r="BC1815" s="1093" t="s">
        <v>4339</v>
      </c>
      <c r="BD1815" s="1093" t="s">
        <v>4340</v>
      </c>
      <c r="BE1815" s="1093" t="s">
        <v>4341</v>
      </c>
      <c r="BF1815" s="1094">
        <v>46142</v>
      </c>
      <c r="BH1815" s="376"/>
      <c r="BI1815" s="376"/>
      <c r="BJ1815" s="255"/>
      <c r="BK1815" s="376"/>
      <c r="BL1815" s="296"/>
      <c r="BM1815" s="2497">
        <v>6121</v>
      </c>
      <c r="BN1815" s="376"/>
      <c r="BO1815" s="2498"/>
      <c r="BP1815" s="957"/>
      <c r="BQ1815" s="957"/>
      <c r="BR1815" s="2626" t="s">
        <v>4342</v>
      </c>
      <c r="BS1815" s="2464" t="s">
        <v>2849</v>
      </c>
      <c r="BT1815" s="2465" t="s">
        <v>2850</v>
      </c>
      <c r="BU1815" s="2465" t="s">
        <v>2851</v>
      </c>
      <c r="BV1815" s="2466">
        <v>9909014</v>
      </c>
      <c r="BW1815" s="2467">
        <v>10099090141</v>
      </c>
      <c r="BX1815" s="2510" t="s">
        <v>2834</v>
      </c>
      <c r="BY1815" s="2474">
        <v>46143</v>
      </c>
      <c r="BZ1815" s="2475">
        <v>46173</v>
      </c>
      <c r="CU1815" s="1934"/>
      <c r="CW1815" s="1934"/>
      <c r="CY1815" s="1934"/>
      <c r="DD1815" s="1934"/>
      <c r="DF1815" s="1934"/>
      <c r="DH1815" s="1934"/>
      <c r="DL1815" s="953">
        <v>30</v>
      </c>
      <c r="DM1815" s="995" t="str">
        <f t="shared" si="1570"/>
        <v xml:space="preserve">              3,000.00</v>
      </c>
      <c r="DN1815" s="953">
        <v>30</v>
      </c>
      <c r="DO1815" s="995">
        <v>3000</v>
      </c>
      <c r="DP1815" s="953">
        <v>30</v>
      </c>
      <c r="DQ1815" s="995">
        <v>3000</v>
      </c>
      <c r="DU1815" s="909">
        <f t="shared" si="1568"/>
        <v>3000</v>
      </c>
      <c r="DV1815" s="1936">
        <f t="shared" si="1571"/>
        <v>3000</v>
      </c>
      <c r="DW1815" s="1936">
        <f t="shared" si="1572"/>
        <v>3000</v>
      </c>
      <c r="DX1815" s="633">
        <f t="shared" si="1569"/>
        <v>0</v>
      </c>
      <c r="DY1815" s="633">
        <f t="shared" si="1573"/>
        <v>0</v>
      </c>
    </row>
    <row r="1816" spans="1:133" s="1093" customFormat="1" ht="45" hidden="1" x14ac:dyDescent="0.25">
      <c r="A1816" s="2372">
        <v>2026</v>
      </c>
      <c r="B1816" s="2372">
        <v>479</v>
      </c>
      <c r="C1816" s="2372" t="s">
        <v>58</v>
      </c>
      <c r="D1816" s="2372">
        <v>3000654</v>
      </c>
      <c r="E1816" s="2372">
        <v>5005023</v>
      </c>
      <c r="F1816" s="2372" t="s">
        <v>3011</v>
      </c>
      <c r="G1816" s="2372" t="s">
        <v>3012</v>
      </c>
      <c r="H1816" s="2372">
        <v>95</v>
      </c>
      <c r="I1816" s="2373" t="s">
        <v>992</v>
      </c>
      <c r="J1816" s="2374" t="s">
        <v>10</v>
      </c>
      <c r="K1816" s="2374" t="s">
        <v>60</v>
      </c>
      <c r="L1816" s="2372" t="str">
        <f t="shared" si="1574"/>
        <v>2.3</v>
      </c>
      <c r="M1816" s="2375" t="s">
        <v>62</v>
      </c>
      <c r="N1816" s="2370"/>
      <c r="O1816" s="2377" t="s">
        <v>4352</v>
      </c>
      <c r="P1816" s="2380" t="s">
        <v>65</v>
      </c>
      <c r="Q1816" s="2381">
        <v>1</v>
      </c>
      <c r="R1816" s="2380" t="s">
        <v>4353</v>
      </c>
      <c r="S1816" s="255"/>
      <c r="T1816" s="255"/>
      <c r="U1816" s="2369"/>
      <c r="V1816" s="2369"/>
      <c r="W1816" s="2380">
        <v>30</v>
      </c>
      <c r="X1816" s="395"/>
      <c r="Y1816" s="395"/>
      <c r="Z1816" s="345"/>
      <c r="AA1816" s="345"/>
      <c r="AB1816" s="345"/>
      <c r="AC1816" s="345"/>
      <c r="AD1816" s="345"/>
      <c r="AE1816" s="342" t="s">
        <v>3528</v>
      </c>
      <c r="AF1816" s="346"/>
      <c r="AG1816" s="346"/>
      <c r="AH1816" s="346"/>
      <c r="AI1816" s="346"/>
      <c r="AJ1816" s="346"/>
      <c r="AK1816" s="346"/>
      <c r="AL1816" s="346"/>
      <c r="AM1816" s="346"/>
      <c r="AN1816" s="346"/>
      <c r="AO1816" s="346"/>
      <c r="AP1816" s="346"/>
      <c r="AQ1816" s="346"/>
      <c r="AR1816" s="2458">
        <v>3000</v>
      </c>
      <c r="AS1816" s="955" t="s">
        <v>2578</v>
      </c>
      <c r="AT1816" s="955" t="s">
        <v>4018</v>
      </c>
      <c r="AU1816" s="255" t="s">
        <v>4336</v>
      </c>
      <c r="AV1816" s="255"/>
      <c r="AW1816" s="2371"/>
      <c r="AX1816" s="255" t="s">
        <v>4337</v>
      </c>
      <c r="AY1816" s="2371">
        <v>46141</v>
      </c>
      <c r="BA1816" s="255" t="s">
        <v>4338</v>
      </c>
      <c r="BB1816" s="1915" t="s">
        <v>995</v>
      </c>
      <c r="BC1816" s="1093" t="s">
        <v>4339</v>
      </c>
      <c r="BD1816" s="1093" t="s">
        <v>4340</v>
      </c>
      <c r="BE1816" s="1093" t="s">
        <v>4341</v>
      </c>
      <c r="BF1816" s="1094">
        <v>46142</v>
      </c>
      <c r="BH1816" s="376"/>
      <c r="BI1816" s="376"/>
      <c r="BJ1816" s="255"/>
      <c r="BK1816" s="376"/>
      <c r="BL1816" s="296"/>
      <c r="BM1816" s="2497">
        <v>6122</v>
      </c>
      <c r="BN1816" s="376"/>
      <c r="BO1816" s="2498"/>
      <c r="BP1816" s="957"/>
      <c r="BQ1816" s="957"/>
      <c r="BR1816" s="2626" t="s">
        <v>4342</v>
      </c>
      <c r="BS1816" s="2464" t="s">
        <v>2855</v>
      </c>
      <c r="BT1816" s="2465" t="s">
        <v>1568</v>
      </c>
      <c r="BU1816" s="2465" t="s">
        <v>2856</v>
      </c>
      <c r="BV1816" s="2466">
        <v>43522269</v>
      </c>
      <c r="BW1816" s="2467">
        <v>10435222698</v>
      </c>
      <c r="BX1816" s="2510" t="s">
        <v>2834</v>
      </c>
      <c r="BY1816" s="2474">
        <v>46143</v>
      </c>
      <c r="BZ1816" s="2475">
        <v>46173</v>
      </c>
      <c r="CU1816" s="1934"/>
      <c r="CW1816" s="1934"/>
      <c r="CY1816" s="1934"/>
      <c r="DD1816" s="1934"/>
      <c r="DF1816" s="1934"/>
      <c r="DH1816" s="1934"/>
      <c r="DL1816" s="953">
        <v>30</v>
      </c>
      <c r="DM1816" s="995" t="str">
        <f t="shared" si="1570"/>
        <v xml:space="preserve">              3,000.00</v>
      </c>
      <c r="DN1816" s="953">
        <v>30</v>
      </c>
      <c r="DO1816" s="995">
        <v>3000</v>
      </c>
      <c r="DP1816" s="953">
        <v>30</v>
      </c>
      <c r="DQ1816" s="995">
        <v>3000</v>
      </c>
      <c r="DU1816" s="909">
        <f t="shared" si="1568"/>
        <v>3000</v>
      </c>
      <c r="DV1816" s="1936">
        <f t="shared" si="1571"/>
        <v>3000</v>
      </c>
      <c r="DW1816" s="1936">
        <f t="shared" si="1572"/>
        <v>3000</v>
      </c>
      <c r="DX1816" s="633">
        <f t="shared" si="1569"/>
        <v>0</v>
      </c>
      <c r="DY1816" s="633">
        <f t="shared" si="1573"/>
        <v>0</v>
      </c>
    </row>
    <row r="1817" spans="1:133" s="1093" customFormat="1" ht="45" hidden="1" x14ac:dyDescent="0.25">
      <c r="A1817" s="2372">
        <v>2026</v>
      </c>
      <c r="B1817" s="2372">
        <v>479</v>
      </c>
      <c r="C1817" s="2372" t="s">
        <v>58</v>
      </c>
      <c r="D1817" s="2372">
        <v>3000654</v>
      </c>
      <c r="E1817" s="2372">
        <v>5005023</v>
      </c>
      <c r="F1817" s="2372" t="s">
        <v>3011</v>
      </c>
      <c r="G1817" s="2372" t="s">
        <v>3012</v>
      </c>
      <c r="H1817" s="2372">
        <v>95</v>
      </c>
      <c r="I1817" s="2373" t="s">
        <v>992</v>
      </c>
      <c r="J1817" s="2374" t="s">
        <v>10</v>
      </c>
      <c r="K1817" s="2374" t="s">
        <v>60</v>
      </c>
      <c r="L1817" s="2372" t="str">
        <f t="shared" si="1574"/>
        <v>2.3</v>
      </c>
      <c r="M1817" s="2375" t="s">
        <v>62</v>
      </c>
      <c r="N1817" s="2370"/>
      <c r="O1817" s="2377" t="s">
        <v>4352</v>
      </c>
      <c r="P1817" s="2380" t="s">
        <v>65</v>
      </c>
      <c r="Q1817" s="2381">
        <v>1</v>
      </c>
      <c r="R1817" s="2380" t="s">
        <v>4353</v>
      </c>
      <c r="S1817" s="255"/>
      <c r="T1817" s="255"/>
      <c r="U1817" s="2369"/>
      <c r="V1817" s="2369"/>
      <c r="W1817" s="2380">
        <v>30</v>
      </c>
      <c r="X1817" s="395"/>
      <c r="Y1817" s="395"/>
      <c r="Z1817" s="345"/>
      <c r="AA1817" s="345"/>
      <c r="AB1817" s="345"/>
      <c r="AC1817" s="345"/>
      <c r="AD1817" s="345"/>
      <c r="AE1817" s="342" t="s">
        <v>3528</v>
      </c>
      <c r="AF1817" s="346"/>
      <c r="AG1817" s="346"/>
      <c r="AH1817" s="346"/>
      <c r="AI1817" s="346"/>
      <c r="AJ1817" s="346"/>
      <c r="AK1817" s="346"/>
      <c r="AL1817" s="346"/>
      <c r="AM1817" s="346"/>
      <c r="AN1817" s="346"/>
      <c r="AO1817" s="346"/>
      <c r="AP1817" s="346"/>
      <c r="AQ1817" s="346"/>
      <c r="AR1817" s="2458">
        <v>3000</v>
      </c>
      <c r="AS1817" s="955" t="s">
        <v>2578</v>
      </c>
      <c r="AT1817" s="955" t="s">
        <v>4018</v>
      </c>
      <c r="AU1817" s="255" t="s">
        <v>4336</v>
      </c>
      <c r="AV1817" s="255"/>
      <c r="AW1817" s="2371"/>
      <c r="AX1817" s="255" t="s">
        <v>4337</v>
      </c>
      <c r="AY1817" s="2371">
        <v>46141</v>
      </c>
      <c r="BA1817" s="255" t="s">
        <v>4338</v>
      </c>
      <c r="BB1817" s="1915" t="s">
        <v>995</v>
      </c>
      <c r="BC1817" s="1093" t="s">
        <v>4339</v>
      </c>
      <c r="BD1817" s="1093" t="s">
        <v>4340</v>
      </c>
      <c r="BE1817" s="1093" t="s">
        <v>4341</v>
      </c>
      <c r="BF1817" s="1094">
        <v>46142</v>
      </c>
      <c r="BH1817" s="376"/>
      <c r="BI1817" s="376"/>
      <c r="BJ1817" s="255"/>
      <c r="BK1817" s="376"/>
      <c r="BL1817" s="296"/>
      <c r="BM1817" s="2497">
        <v>6123</v>
      </c>
      <c r="BN1817" s="376"/>
      <c r="BO1817" s="2498"/>
      <c r="BP1817" s="957"/>
      <c r="BQ1817" s="957"/>
      <c r="BR1817" s="2626" t="s">
        <v>4342</v>
      </c>
      <c r="BS1817" s="2464" t="s">
        <v>2860</v>
      </c>
      <c r="BT1817" s="2465" t="s">
        <v>2397</v>
      </c>
      <c r="BU1817" s="2465" t="s">
        <v>2861</v>
      </c>
      <c r="BV1817" s="2466">
        <v>42761228</v>
      </c>
      <c r="BW1817" s="2467">
        <v>10427612282</v>
      </c>
      <c r="BX1817" s="2510" t="s">
        <v>2834</v>
      </c>
      <c r="BY1817" s="2474">
        <v>46143</v>
      </c>
      <c r="BZ1817" s="2475">
        <v>46173</v>
      </c>
      <c r="CU1817" s="1934"/>
      <c r="CW1817" s="1934"/>
      <c r="CY1817" s="1934"/>
      <c r="DD1817" s="1934"/>
      <c r="DF1817" s="1934"/>
      <c r="DH1817" s="1934"/>
      <c r="DL1817" s="953">
        <v>30</v>
      </c>
      <c r="DM1817" s="995" t="str">
        <f t="shared" si="1570"/>
        <v xml:space="preserve">              3,000.00</v>
      </c>
      <c r="DN1817" s="953">
        <v>30</v>
      </c>
      <c r="DO1817" s="995">
        <v>3000</v>
      </c>
      <c r="DP1817" s="953">
        <v>30</v>
      </c>
      <c r="DQ1817" s="995">
        <v>3000</v>
      </c>
      <c r="DU1817" s="909">
        <f t="shared" si="1568"/>
        <v>3000</v>
      </c>
      <c r="DV1817" s="1936">
        <f t="shared" si="1571"/>
        <v>3000</v>
      </c>
      <c r="DW1817" s="1936">
        <f t="shared" si="1572"/>
        <v>3000</v>
      </c>
      <c r="DX1817" s="633">
        <f t="shared" si="1569"/>
        <v>0</v>
      </c>
      <c r="DY1817" s="633">
        <f t="shared" si="1573"/>
        <v>0</v>
      </c>
    </row>
    <row r="1818" spans="1:133" s="1093" customFormat="1" ht="45" hidden="1" x14ac:dyDescent="0.25">
      <c r="A1818" s="2372">
        <v>2026</v>
      </c>
      <c r="B1818" s="2372">
        <v>479</v>
      </c>
      <c r="C1818" s="2372" t="s">
        <v>58</v>
      </c>
      <c r="D1818" s="2372">
        <v>3000654</v>
      </c>
      <c r="E1818" s="2372">
        <v>5005023</v>
      </c>
      <c r="F1818" s="2372" t="s">
        <v>3011</v>
      </c>
      <c r="G1818" s="2372" t="s">
        <v>3012</v>
      </c>
      <c r="H1818" s="2372">
        <v>95</v>
      </c>
      <c r="I1818" s="2373" t="s">
        <v>992</v>
      </c>
      <c r="J1818" s="2374" t="s">
        <v>10</v>
      </c>
      <c r="K1818" s="2374" t="s">
        <v>60</v>
      </c>
      <c r="L1818" s="2372" t="str">
        <f t="shared" si="1574"/>
        <v>2.3</v>
      </c>
      <c r="M1818" s="2375" t="s">
        <v>62</v>
      </c>
      <c r="N1818" s="2370"/>
      <c r="O1818" s="2377" t="s">
        <v>4352</v>
      </c>
      <c r="P1818" s="2380" t="s">
        <v>65</v>
      </c>
      <c r="Q1818" s="2381">
        <v>1</v>
      </c>
      <c r="R1818" s="2380" t="s">
        <v>4353</v>
      </c>
      <c r="S1818" s="255"/>
      <c r="T1818" s="255"/>
      <c r="U1818" s="2369"/>
      <c r="V1818" s="2369"/>
      <c r="W1818" s="2380">
        <v>30</v>
      </c>
      <c r="X1818" s="395"/>
      <c r="Y1818" s="395"/>
      <c r="Z1818" s="345"/>
      <c r="AA1818" s="345"/>
      <c r="AB1818" s="345"/>
      <c r="AC1818" s="345"/>
      <c r="AD1818" s="345"/>
      <c r="AE1818" s="342" t="s">
        <v>3528</v>
      </c>
      <c r="AF1818" s="346"/>
      <c r="AG1818" s="346"/>
      <c r="AH1818" s="346"/>
      <c r="AI1818" s="346"/>
      <c r="AJ1818" s="346"/>
      <c r="AK1818" s="346"/>
      <c r="AL1818" s="346"/>
      <c r="AM1818" s="346"/>
      <c r="AN1818" s="346"/>
      <c r="AO1818" s="346"/>
      <c r="AP1818" s="346"/>
      <c r="AQ1818" s="346"/>
      <c r="AR1818" s="2458">
        <v>3000</v>
      </c>
      <c r="AS1818" s="955" t="s">
        <v>2578</v>
      </c>
      <c r="AT1818" s="955" t="s">
        <v>4018</v>
      </c>
      <c r="AU1818" s="255" t="s">
        <v>4336</v>
      </c>
      <c r="AV1818" s="255"/>
      <c r="AW1818" s="2371"/>
      <c r="AX1818" s="255" t="s">
        <v>4337</v>
      </c>
      <c r="AY1818" s="2371">
        <v>46141</v>
      </c>
      <c r="BA1818" s="255" t="s">
        <v>4338</v>
      </c>
      <c r="BB1818" s="1915" t="s">
        <v>995</v>
      </c>
      <c r="BC1818" s="1093" t="s">
        <v>4339</v>
      </c>
      <c r="BD1818" s="1093" t="s">
        <v>4340</v>
      </c>
      <c r="BE1818" s="1093" t="s">
        <v>4341</v>
      </c>
      <c r="BF1818" s="1094">
        <v>46142</v>
      </c>
      <c r="BH1818" s="376"/>
      <c r="BI1818" s="376"/>
      <c r="BJ1818" s="255"/>
      <c r="BK1818" s="376"/>
      <c r="BL1818" s="296"/>
      <c r="BM1818" s="2497">
        <v>6124</v>
      </c>
      <c r="BN1818" s="376"/>
      <c r="BO1818" s="2498"/>
      <c r="BP1818" s="957"/>
      <c r="BQ1818" s="957"/>
      <c r="BR1818" s="2626" t="s">
        <v>4342</v>
      </c>
      <c r="BS1818" s="2464" t="s">
        <v>1424</v>
      </c>
      <c r="BT1818" s="2465" t="s">
        <v>1284</v>
      </c>
      <c r="BU1818" s="2465" t="s">
        <v>2865</v>
      </c>
      <c r="BV1818" s="2466">
        <v>76626538</v>
      </c>
      <c r="BW1818" s="2467">
        <v>10766265389</v>
      </c>
      <c r="BX1818" s="2510" t="s">
        <v>2834</v>
      </c>
      <c r="BY1818" s="2474">
        <v>46143</v>
      </c>
      <c r="BZ1818" s="2475">
        <v>46173</v>
      </c>
      <c r="CU1818" s="1934"/>
      <c r="CW1818" s="1934"/>
      <c r="CY1818" s="1934"/>
      <c r="DD1818" s="1934"/>
      <c r="DF1818" s="1934"/>
      <c r="DH1818" s="1934"/>
      <c r="DL1818" s="953">
        <v>30</v>
      </c>
      <c r="DM1818" s="995" t="str">
        <f t="shared" si="1570"/>
        <v xml:space="preserve">              3,000.00</v>
      </c>
      <c r="DN1818" s="953">
        <v>30</v>
      </c>
      <c r="DO1818" s="995">
        <v>3000</v>
      </c>
      <c r="DP1818" s="953">
        <v>30</v>
      </c>
      <c r="DQ1818" s="995">
        <v>3000</v>
      </c>
      <c r="DU1818" s="909">
        <f t="shared" ref="DU1818:DU1849" si="1575">AR1818</f>
        <v>3000</v>
      </c>
      <c r="DV1818" s="1936">
        <f t="shared" si="1571"/>
        <v>3000</v>
      </c>
      <c r="DW1818" s="1936">
        <f t="shared" si="1572"/>
        <v>3000</v>
      </c>
      <c r="DX1818" s="633">
        <f t="shared" ref="DX1818:DX1849" si="1576">DU1818-DV1818</f>
        <v>0</v>
      </c>
      <c r="DY1818" s="633">
        <f t="shared" si="1573"/>
        <v>0</v>
      </c>
    </row>
    <row r="1819" spans="1:133" s="1093" customFormat="1" ht="45" hidden="1" x14ac:dyDescent="0.25">
      <c r="A1819" s="2372">
        <v>2026</v>
      </c>
      <c r="B1819" s="2372">
        <v>479</v>
      </c>
      <c r="C1819" s="2372" t="s">
        <v>58</v>
      </c>
      <c r="D1819" s="2372">
        <v>3000654</v>
      </c>
      <c r="E1819" s="2372">
        <v>5005023</v>
      </c>
      <c r="F1819" s="2372" t="s">
        <v>3011</v>
      </c>
      <c r="G1819" s="2372" t="s">
        <v>3012</v>
      </c>
      <c r="H1819" s="2372">
        <v>95</v>
      </c>
      <c r="I1819" s="2373" t="s">
        <v>992</v>
      </c>
      <c r="J1819" s="2374" t="s">
        <v>10</v>
      </c>
      <c r="K1819" s="2374" t="s">
        <v>60</v>
      </c>
      <c r="L1819" s="2372" t="str">
        <f t="shared" si="1574"/>
        <v>2.3</v>
      </c>
      <c r="M1819" s="2375" t="s">
        <v>62</v>
      </c>
      <c r="N1819" s="2370"/>
      <c r="O1819" s="2377" t="s">
        <v>4352</v>
      </c>
      <c r="P1819" s="2380" t="s">
        <v>65</v>
      </c>
      <c r="Q1819" s="2381">
        <v>1</v>
      </c>
      <c r="R1819" s="2380" t="s">
        <v>4353</v>
      </c>
      <c r="S1819" s="255"/>
      <c r="T1819" s="255"/>
      <c r="U1819" s="2369"/>
      <c r="V1819" s="2369"/>
      <c r="W1819" s="2380">
        <v>30</v>
      </c>
      <c r="X1819" s="395"/>
      <c r="Y1819" s="395"/>
      <c r="Z1819" s="345"/>
      <c r="AA1819" s="345"/>
      <c r="AB1819" s="345"/>
      <c r="AC1819" s="345"/>
      <c r="AD1819" s="345"/>
      <c r="AE1819" s="342" t="s">
        <v>3528</v>
      </c>
      <c r="AF1819" s="346"/>
      <c r="AG1819" s="346"/>
      <c r="AH1819" s="346"/>
      <c r="AI1819" s="346"/>
      <c r="AJ1819" s="346"/>
      <c r="AK1819" s="346"/>
      <c r="AL1819" s="346"/>
      <c r="AM1819" s="346"/>
      <c r="AN1819" s="346"/>
      <c r="AO1819" s="346"/>
      <c r="AP1819" s="346"/>
      <c r="AQ1819" s="346"/>
      <c r="AR1819" s="2458">
        <v>3000</v>
      </c>
      <c r="AS1819" s="955" t="s">
        <v>2578</v>
      </c>
      <c r="AT1819" s="955" t="s">
        <v>4018</v>
      </c>
      <c r="AU1819" s="255" t="s">
        <v>4336</v>
      </c>
      <c r="AV1819" s="255"/>
      <c r="AW1819" s="2371"/>
      <c r="AX1819" s="255" t="s">
        <v>4337</v>
      </c>
      <c r="AY1819" s="2371">
        <v>46141</v>
      </c>
      <c r="BA1819" s="255" t="s">
        <v>4338</v>
      </c>
      <c r="BB1819" s="1915" t="s">
        <v>995</v>
      </c>
      <c r="BC1819" s="1093" t="s">
        <v>4339</v>
      </c>
      <c r="BD1819" s="1093" t="s">
        <v>4340</v>
      </c>
      <c r="BE1819" s="1093" t="s">
        <v>4341</v>
      </c>
      <c r="BF1819" s="1094">
        <v>46142</v>
      </c>
      <c r="BH1819" s="376"/>
      <c r="BI1819" s="376"/>
      <c r="BJ1819" s="255"/>
      <c r="BK1819" s="376"/>
      <c r="BL1819" s="296"/>
      <c r="BM1819" s="2497">
        <v>6125</v>
      </c>
      <c r="BN1819" s="376"/>
      <c r="BO1819" s="2498"/>
      <c r="BP1819" s="957"/>
      <c r="BQ1819" s="957"/>
      <c r="BR1819" s="2626" t="s">
        <v>4342</v>
      </c>
      <c r="BS1819" s="2464" t="s">
        <v>1471</v>
      </c>
      <c r="BT1819" s="2465" t="s">
        <v>1537</v>
      </c>
      <c r="BU1819" s="2465" t="s">
        <v>2869</v>
      </c>
      <c r="BV1819" s="2466">
        <v>75481106</v>
      </c>
      <c r="BW1819" s="2467">
        <v>10754811060</v>
      </c>
      <c r="BX1819" s="2510" t="s">
        <v>2834</v>
      </c>
      <c r="BY1819" s="2474">
        <v>46143</v>
      </c>
      <c r="BZ1819" s="2475">
        <v>46173</v>
      </c>
      <c r="CU1819" s="1934"/>
      <c r="CW1819" s="1934"/>
      <c r="CY1819" s="1934"/>
      <c r="DD1819" s="1934"/>
      <c r="DF1819" s="1934"/>
      <c r="DH1819" s="1934"/>
      <c r="DL1819" s="953">
        <v>30</v>
      </c>
      <c r="DM1819" s="995" t="str">
        <f t="shared" si="1570"/>
        <v xml:space="preserve">              3,000.00</v>
      </c>
      <c r="DN1819" s="953">
        <v>30</v>
      </c>
      <c r="DO1819" s="995">
        <v>3000</v>
      </c>
      <c r="DP1819" s="953">
        <v>30</v>
      </c>
      <c r="DQ1819" s="995">
        <v>3000</v>
      </c>
      <c r="DU1819" s="909">
        <f t="shared" si="1575"/>
        <v>3000</v>
      </c>
      <c r="DV1819" s="1936">
        <f t="shared" si="1571"/>
        <v>3000</v>
      </c>
      <c r="DW1819" s="1936">
        <f t="shared" si="1572"/>
        <v>3000</v>
      </c>
      <c r="DX1819" s="633">
        <f t="shared" si="1576"/>
        <v>0</v>
      </c>
      <c r="DY1819" s="633">
        <f t="shared" si="1573"/>
        <v>0</v>
      </c>
    </row>
    <row r="1820" spans="1:133" s="1093" customFormat="1" ht="45" hidden="1" x14ac:dyDescent="0.25">
      <c r="A1820" s="2372">
        <v>2026</v>
      </c>
      <c r="B1820" s="2372">
        <v>479</v>
      </c>
      <c r="C1820" s="2372" t="s">
        <v>58</v>
      </c>
      <c r="D1820" s="2372">
        <v>3000654</v>
      </c>
      <c r="E1820" s="2372">
        <v>5005023</v>
      </c>
      <c r="F1820" s="2372" t="s">
        <v>3011</v>
      </c>
      <c r="G1820" s="2372" t="s">
        <v>3012</v>
      </c>
      <c r="H1820" s="2372">
        <v>95</v>
      </c>
      <c r="I1820" s="2373" t="s">
        <v>992</v>
      </c>
      <c r="J1820" s="2374" t="s">
        <v>10</v>
      </c>
      <c r="K1820" s="2374" t="s">
        <v>60</v>
      </c>
      <c r="L1820" s="2372" t="str">
        <f t="shared" si="1574"/>
        <v>2.3</v>
      </c>
      <c r="M1820" s="2375" t="s">
        <v>62</v>
      </c>
      <c r="N1820" s="2370"/>
      <c r="O1820" s="2377" t="s">
        <v>4352</v>
      </c>
      <c r="P1820" s="2380" t="s">
        <v>65</v>
      </c>
      <c r="Q1820" s="2381">
        <v>1</v>
      </c>
      <c r="R1820" s="2380" t="s">
        <v>4353</v>
      </c>
      <c r="S1820" s="255"/>
      <c r="T1820" s="255"/>
      <c r="U1820" s="2369"/>
      <c r="V1820" s="2369"/>
      <c r="W1820" s="2380">
        <v>30</v>
      </c>
      <c r="X1820" s="395"/>
      <c r="Y1820" s="395"/>
      <c r="Z1820" s="345"/>
      <c r="AA1820" s="345"/>
      <c r="AB1820" s="345"/>
      <c r="AC1820" s="345"/>
      <c r="AD1820" s="345"/>
      <c r="AE1820" s="342" t="s">
        <v>3528</v>
      </c>
      <c r="AF1820" s="346"/>
      <c r="AG1820" s="346"/>
      <c r="AH1820" s="346"/>
      <c r="AI1820" s="346"/>
      <c r="AJ1820" s="346"/>
      <c r="AK1820" s="346"/>
      <c r="AL1820" s="346"/>
      <c r="AM1820" s="346"/>
      <c r="AN1820" s="346"/>
      <c r="AO1820" s="346"/>
      <c r="AP1820" s="346"/>
      <c r="AQ1820" s="346"/>
      <c r="AR1820" s="2458">
        <v>3000</v>
      </c>
      <c r="AS1820" s="955" t="s">
        <v>2578</v>
      </c>
      <c r="AT1820" s="955" t="s">
        <v>4018</v>
      </c>
      <c r="AU1820" s="255" t="s">
        <v>4336</v>
      </c>
      <c r="AV1820" s="255"/>
      <c r="AW1820" s="2371"/>
      <c r="AX1820" s="255" t="s">
        <v>4337</v>
      </c>
      <c r="AY1820" s="2371">
        <v>46141</v>
      </c>
      <c r="BA1820" s="255" t="s">
        <v>4338</v>
      </c>
      <c r="BB1820" s="1915" t="s">
        <v>995</v>
      </c>
      <c r="BC1820" s="1093" t="s">
        <v>4339</v>
      </c>
      <c r="BD1820" s="1093" t="s">
        <v>4340</v>
      </c>
      <c r="BE1820" s="1093" t="s">
        <v>4341</v>
      </c>
      <c r="BF1820" s="1094">
        <v>46142</v>
      </c>
      <c r="BH1820" s="376"/>
      <c r="BI1820" s="376"/>
      <c r="BJ1820" s="255"/>
      <c r="BK1820" s="376"/>
      <c r="BL1820" s="296"/>
      <c r="BM1820" s="2497">
        <v>6126</v>
      </c>
      <c r="BN1820" s="376"/>
      <c r="BO1820" s="2498"/>
      <c r="BP1820" s="957"/>
      <c r="BQ1820" s="957"/>
      <c r="BR1820" s="2626" t="s">
        <v>4342</v>
      </c>
      <c r="BS1820" s="2464" t="s">
        <v>2873</v>
      </c>
      <c r="BT1820" s="2465" t="s">
        <v>1220</v>
      </c>
      <c r="BU1820" s="2465" t="s">
        <v>2874</v>
      </c>
      <c r="BV1820" s="2466">
        <v>49002496</v>
      </c>
      <c r="BW1820" s="2467">
        <v>15603191703</v>
      </c>
      <c r="BX1820" s="2510" t="s">
        <v>2834</v>
      </c>
      <c r="BY1820" s="2474">
        <v>46143</v>
      </c>
      <c r="BZ1820" s="2475">
        <v>46173</v>
      </c>
      <c r="CU1820" s="1934"/>
      <c r="CW1820" s="1934"/>
      <c r="CY1820" s="1934"/>
      <c r="DD1820" s="1934"/>
      <c r="DF1820" s="1934"/>
      <c r="DH1820" s="1934"/>
      <c r="DL1820" s="953">
        <v>30</v>
      </c>
      <c r="DM1820" s="995" t="str">
        <f t="shared" si="1570"/>
        <v xml:space="preserve">              3,000.00</v>
      </c>
      <c r="DN1820" s="953">
        <v>30</v>
      </c>
      <c r="DO1820" s="995">
        <v>3000</v>
      </c>
      <c r="DP1820" s="953">
        <v>30</v>
      </c>
      <c r="DQ1820" s="995">
        <v>3000</v>
      </c>
      <c r="DU1820" s="909">
        <f t="shared" si="1575"/>
        <v>3000</v>
      </c>
      <c r="DV1820" s="1936">
        <f t="shared" si="1571"/>
        <v>3000</v>
      </c>
      <c r="DW1820" s="1936">
        <f t="shared" si="1572"/>
        <v>3000</v>
      </c>
      <c r="DX1820" s="633">
        <f t="shared" si="1576"/>
        <v>0</v>
      </c>
      <c r="DY1820" s="633">
        <f t="shared" si="1573"/>
        <v>0</v>
      </c>
    </row>
    <row r="1821" spans="1:133" s="1093" customFormat="1" ht="45" hidden="1" x14ac:dyDescent="0.25">
      <c r="A1821" s="2372">
        <v>2026</v>
      </c>
      <c r="B1821" s="2372">
        <v>479</v>
      </c>
      <c r="C1821" s="2372" t="s">
        <v>58</v>
      </c>
      <c r="D1821" s="2372">
        <v>3000654</v>
      </c>
      <c r="E1821" s="2372">
        <v>5005023</v>
      </c>
      <c r="F1821" s="2372" t="s">
        <v>3011</v>
      </c>
      <c r="G1821" s="2372" t="s">
        <v>3012</v>
      </c>
      <c r="H1821" s="2372">
        <v>95</v>
      </c>
      <c r="I1821" s="2373" t="s">
        <v>992</v>
      </c>
      <c r="J1821" s="2374" t="s">
        <v>10</v>
      </c>
      <c r="K1821" s="2374" t="s">
        <v>60</v>
      </c>
      <c r="L1821" s="2372" t="str">
        <f t="shared" si="1574"/>
        <v>2.3</v>
      </c>
      <c r="M1821" s="2375" t="s">
        <v>62</v>
      </c>
      <c r="N1821" s="2370"/>
      <c r="O1821" s="2377" t="s">
        <v>4352</v>
      </c>
      <c r="P1821" s="2380" t="s">
        <v>65</v>
      </c>
      <c r="Q1821" s="2381">
        <v>1</v>
      </c>
      <c r="R1821" s="2380" t="s">
        <v>4353</v>
      </c>
      <c r="S1821" s="255"/>
      <c r="T1821" s="255"/>
      <c r="U1821" s="2369"/>
      <c r="V1821" s="2369"/>
      <c r="W1821" s="2380">
        <v>30</v>
      </c>
      <c r="X1821" s="395"/>
      <c r="Y1821" s="395"/>
      <c r="Z1821" s="345"/>
      <c r="AA1821" s="345"/>
      <c r="AB1821" s="345"/>
      <c r="AC1821" s="345"/>
      <c r="AD1821" s="345"/>
      <c r="AE1821" s="342" t="s">
        <v>3528</v>
      </c>
      <c r="AF1821" s="346"/>
      <c r="AG1821" s="346"/>
      <c r="AH1821" s="346"/>
      <c r="AI1821" s="346"/>
      <c r="AJ1821" s="346"/>
      <c r="AK1821" s="346"/>
      <c r="AL1821" s="346"/>
      <c r="AM1821" s="346"/>
      <c r="AN1821" s="346"/>
      <c r="AO1821" s="346"/>
      <c r="AP1821" s="346"/>
      <c r="AQ1821" s="346"/>
      <c r="AR1821" s="2458">
        <v>3000</v>
      </c>
      <c r="AS1821" s="955" t="s">
        <v>2578</v>
      </c>
      <c r="AT1821" s="955" t="s">
        <v>4018</v>
      </c>
      <c r="AU1821" s="255" t="s">
        <v>4336</v>
      </c>
      <c r="AV1821" s="255"/>
      <c r="AW1821" s="2371"/>
      <c r="AX1821" s="255" t="s">
        <v>4337</v>
      </c>
      <c r="AY1821" s="2371">
        <v>46141</v>
      </c>
      <c r="BA1821" s="255" t="s">
        <v>4338</v>
      </c>
      <c r="BB1821" s="1915" t="s">
        <v>995</v>
      </c>
      <c r="BC1821" s="1093" t="s">
        <v>4339</v>
      </c>
      <c r="BD1821" s="1093" t="s">
        <v>4340</v>
      </c>
      <c r="BE1821" s="1093" t="s">
        <v>4341</v>
      </c>
      <c r="BF1821" s="1094">
        <v>46142</v>
      </c>
      <c r="BH1821" s="376"/>
      <c r="BI1821" s="376"/>
      <c r="BJ1821" s="255"/>
      <c r="BK1821" s="376"/>
      <c r="BL1821" s="296"/>
      <c r="BM1821" s="2497">
        <v>6127</v>
      </c>
      <c r="BN1821" s="376"/>
      <c r="BO1821" s="2498"/>
      <c r="BP1821" s="957"/>
      <c r="BQ1821" s="957"/>
      <c r="BR1821" s="2626" t="s">
        <v>4342</v>
      </c>
      <c r="BS1821" s="2464" t="s">
        <v>2063</v>
      </c>
      <c r="BT1821" s="2465" t="s">
        <v>1751</v>
      </c>
      <c r="BU1821" s="2465" t="s">
        <v>3875</v>
      </c>
      <c r="BV1821" s="2466">
        <v>47933807</v>
      </c>
      <c r="BW1821" s="2467">
        <v>10479338073</v>
      </c>
      <c r="BX1821" s="2510" t="s">
        <v>2834</v>
      </c>
      <c r="BY1821" s="2474">
        <v>46143</v>
      </c>
      <c r="BZ1821" s="2475">
        <v>46173</v>
      </c>
      <c r="CU1821" s="1934"/>
      <c r="CW1821" s="1934"/>
      <c r="CY1821" s="1934"/>
      <c r="DD1821" s="1934"/>
      <c r="DF1821" s="1934"/>
      <c r="DH1821" s="1934"/>
      <c r="DL1821" s="953">
        <v>30</v>
      </c>
      <c r="DM1821" s="995" t="str">
        <f t="shared" si="1570"/>
        <v xml:space="preserve">              3,000.00</v>
      </c>
      <c r="DN1821" s="953">
        <v>30</v>
      </c>
      <c r="DO1821" s="995">
        <v>3000</v>
      </c>
      <c r="DP1821" s="953">
        <v>30</v>
      </c>
      <c r="DQ1821" s="995">
        <v>3000</v>
      </c>
      <c r="DU1821" s="909">
        <f t="shared" si="1575"/>
        <v>3000</v>
      </c>
      <c r="DV1821" s="1936">
        <f t="shared" si="1571"/>
        <v>3000</v>
      </c>
      <c r="DW1821" s="1936">
        <f t="shared" si="1572"/>
        <v>3000</v>
      </c>
      <c r="DX1821" s="633">
        <f t="shared" si="1576"/>
        <v>0</v>
      </c>
      <c r="DY1821" s="633">
        <f t="shared" si="1573"/>
        <v>0</v>
      </c>
    </row>
    <row r="1822" spans="1:133" s="1093" customFormat="1" ht="45" hidden="1" x14ac:dyDescent="0.25">
      <c r="A1822" s="2372">
        <v>2026</v>
      </c>
      <c r="B1822" s="2372">
        <v>479</v>
      </c>
      <c r="C1822" s="2372" t="s">
        <v>58</v>
      </c>
      <c r="D1822" s="2372">
        <v>3000654</v>
      </c>
      <c r="E1822" s="2372">
        <v>5005023</v>
      </c>
      <c r="F1822" s="2372" t="s">
        <v>3011</v>
      </c>
      <c r="G1822" s="2372" t="s">
        <v>3012</v>
      </c>
      <c r="H1822" s="2372">
        <v>95</v>
      </c>
      <c r="I1822" s="2373" t="s">
        <v>992</v>
      </c>
      <c r="J1822" s="2374" t="s">
        <v>10</v>
      </c>
      <c r="K1822" s="2374" t="s">
        <v>60</v>
      </c>
      <c r="L1822" s="2372" t="str">
        <f t="shared" si="1574"/>
        <v>2.3</v>
      </c>
      <c r="M1822" s="2375" t="s">
        <v>62</v>
      </c>
      <c r="N1822" s="2370"/>
      <c r="O1822" s="2377" t="s">
        <v>4352</v>
      </c>
      <c r="P1822" s="2380" t="s">
        <v>65</v>
      </c>
      <c r="Q1822" s="2381">
        <v>1</v>
      </c>
      <c r="R1822" s="2380" t="s">
        <v>4353</v>
      </c>
      <c r="S1822" s="255"/>
      <c r="T1822" s="255"/>
      <c r="U1822" s="2369"/>
      <c r="V1822" s="2369"/>
      <c r="W1822" s="2380">
        <v>30</v>
      </c>
      <c r="X1822" s="395"/>
      <c r="Y1822" s="395"/>
      <c r="Z1822" s="345"/>
      <c r="AA1822" s="345"/>
      <c r="AB1822" s="345"/>
      <c r="AC1822" s="345"/>
      <c r="AD1822" s="345"/>
      <c r="AE1822" s="342" t="s">
        <v>3528</v>
      </c>
      <c r="AF1822" s="346"/>
      <c r="AG1822" s="346"/>
      <c r="AH1822" s="346"/>
      <c r="AI1822" s="346"/>
      <c r="AJ1822" s="346"/>
      <c r="AK1822" s="346"/>
      <c r="AL1822" s="346"/>
      <c r="AM1822" s="346"/>
      <c r="AN1822" s="346"/>
      <c r="AO1822" s="346"/>
      <c r="AP1822" s="346"/>
      <c r="AQ1822" s="346"/>
      <c r="AR1822" s="2458">
        <v>3000</v>
      </c>
      <c r="AS1822" s="955" t="s">
        <v>2578</v>
      </c>
      <c r="AT1822" s="955" t="s">
        <v>4018</v>
      </c>
      <c r="AU1822" s="255" t="s">
        <v>4336</v>
      </c>
      <c r="AV1822" s="255"/>
      <c r="AW1822" s="2371"/>
      <c r="AX1822" s="255" t="s">
        <v>4337</v>
      </c>
      <c r="AY1822" s="2371">
        <v>46141</v>
      </c>
      <c r="BA1822" s="255" t="s">
        <v>4338</v>
      </c>
      <c r="BB1822" s="1915" t="s">
        <v>995</v>
      </c>
      <c r="BC1822" s="1093" t="s">
        <v>4339</v>
      </c>
      <c r="BD1822" s="1093" t="s">
        <v>4340</v>
      </c>
      <c r="BE1822" s="1093" t="s">
        <v>4341</v>
      </c>
      <c r="BF1822" s="1094">
        <v>46142</v>
      </c>
      <c r="BH1822" s="376"/>
      <c r="BI1822" s="376"/>
      <c r="BJ1822" s="255"/>
      <c r="BK1822" s="376"/>
      <c r="BL1822" s="296"/>
      <c r="BM1822" s="2497">
        <v>6128</v>
      </c>
      <c r="BN1822" s="376"/>
      <c r="BO1822" s="2498"/>
      <c r="BP1822" s="957"/>
      <c r="BQ1822" s="957"/>
      <c r="BR1822" s="2626" t="s">
        <v>4342</v>
      </c>
      <c r="BS1822" s="2464" t="s">
        <v>1127</v>
      </c>
      <c r="BT1822" s="2465" t="s">
        <v>2884</v>
      </c>
      <c r="BU1822" s="2465" t="s">
        <v>2885</v>
      </c>
      <c r="BV1822" s="2466">
        <v>45710070</v>
      </c>
      <c r="BW1822" s="2467">
        <v>10457100707</v>
      </c>
      <c r="BX1822" s="2510" t="s">
        <v>2834</v>
      </c>
      <c r="BY1822" s="2474">
        <v>46143</v>
      </c>
      <c r="BZ1822" s="2475">
        <v>46173</v>
      </c>
      <c r="CU1822" s="1934"/>
      <c r="CW1822" s="1934"/>
      <c r="CY1822" s="1934"/>
      <c r="DD1822" s="1934"/>
      <c r="DF1822" s="1934"/>
      <c r="DH1822" s="1934"/>
      <c r="DL1822" s="953">
        <v>30</v>
      </c>
      <c r="DM1822" s="995" t="str">
        <f t="shared" si="1570"/>
        <v xml:space="preserve">              3,000.00</v>
      </c>
      <c r="DN1822" s="953">
        <v>30</v>
      </c>
      <c r="DO1822" s="995">
        <v>3000</v>
      </c>
      <c r="DP1822" s="953">
        <v>30</v>
      </c>
      <c r="DQ1822" s="995">
        <v>3000</v>
      </c>
      <c r="DU1822" s="909">
        <f t="shared" si="1575"/>
        <v>3000</v>
      </c>
      <c r="DV1822" s="1936">
        <f t="shared" si="1571"/>
        <v>3000</v>
      </c>
      <c r="DW1822" s="1936">
        <f t="shared" si="1572"/>
        <v>3000</v>
      </c>
      <c r="DX1822" s="633">
        <f t="shared" si="1576"/>
        <v>0</v>
      </c>
      <c r="DY1822" s="633">
        <f t="shared" si="1573"/>
        <v>0</v>
      </c>
    </row>
    <row r="1823" spans="1:133" s="1093" customFormat="1" ht="45" hidden="1" x14ac:dyDescent="0.25">
      <c r="A1823" s="2372">
        <v>2026</v>
      </c>
      <c r="B1823" s="2372">
        <v>479</v>
      </c>
      <c r="C1823" s="2372" t="s">
        <v>58</v>
      </c>
      <c r="D1823" s="2372">
        <v>3000654</v>
      </c>
      <c r="E1823" s="2372">
        <v>5005023</v>
      </c>
      <c r="F1823" s="2372" t="s">
        <v>3011</v>
      </c>
      <c r="G1823" s="2372" t="s">
        <v>3012</v>
      </c>
      <c r="H1823" s="2372">
        <v>95</v>
      </c>
      <c r="I1823" s="2373" t="s">
        <v>992</v>
      </c>
      <c r="J1823" s="2374" t="s">
        <v>10</v>
      </c>
      <c r="K1823" s="2374" t="s">
        <v>60</v>
      </c>
      <c r="L1823" s="2372" t="str">
        <f t="shared" si="1574"/>
        <v>2.3</v>
      </c>
      <c r="M1823" s="2375" t="s">
        <v>62</v>
      </c>
      <c r="N1823" s="2370"/>
      <c r="O1823" s="2377" t="s">
        <v>4352</v>
      </c>
      <c r="P1823" s="2380" t="s">
        <v>65</v>
      </c>
      <c r="Q1823" s="2381">
        <v>1</v>
      </c>
      <c r="R1823" s="2380" t="s">
        <v>4353</v>
      </c>
      <c r="S1823" s="255"/>
      <c r="T1823" s="255"/>
      <c r="U1823" s="2369"/>
      <c r="V1823" s="2369"/>
      <c r="W1823" s="2380">
        <v>30</v>
      </c>
      <c r="X1823" s="395"/>
      <c r="Y1823" s="395"/>
      <c r="Z1823" s="345"/>
      <c r="AA1823" s="345"/>
      <c r="AB1823" s="345"/>
      <c r="AC1823" s="345"/>
      <c r="AD1823" s="345"/>
      <c r="AE1823" s="342" t="s">
        <v>3528</v>
      </c>
      <c r="AF1823" s="346"/>
      <c r="AG1823" s="346"/>
      <c r="AH1823" s="346"/>
      <c r="AI1823" s="346"/>
      <c r="AJ1823" s="346"/>
      <c r="AK1823" s="346"/>
      <c r="AL1823" s="346"/>
      <c r="AM1823" s="346"/>
      <c r="AN1823" s="346"/>
      <c r="AO1823" s="346"/>
      <c r="AP1823" s="346"/>
      <c r="AQ1823" s="346"/>
      <c r="AR1823" s="2458">
        <v>3000</v>
      </c>
      <c r="AS1823" s="955" t="s">
        <v>2578</v>
      </c>
      <c r="AT1823" s="955" t="s">
        <v>4018</v>
      </c>
      <c r="AU1823" s="255" t="s">
        <v>4336</v>
      </c>
      <c r="AV1823" s="255"/>
      <c r="AW1823" s="2371"/>
      <c r="AX1823" s="255" t="s">
        <v>4337</v>
      </c>
      <c r="AY1823" s="2371">
        <v>46141</v>
      </c>
      <c r="BA1823" s="255" t="s">
        <v>4338</v>
      </c>
      <c r="BB1823" s="1915" t="s">
        <v>995</v>
      </c>
      <c r="BC1823" s="1093" t="s">
        <v>4339</v>
      </c>
      <c r="BD1823" s="1093" t="s">
        <v>4340</v>
      </c>
      <c r="BE1823" s="1093" t="s">
        <v>4341</v>
      </c>
      <c r="BF1823" s="1094">
        <v>46142</v>
      </c>
      <c r="BH1823" s="376"/>
      <c r="BI1823" s="376"/>
      <c r="BJ1823" s="255"/>
      <c r="BK1823" s="376"/>
      <c r="BL1823" s="296"/>
      <c r="BM1823" s="2497">
        <v>6129</v>
      </c>
      <c r="BN1823" s="376"/>
      <c r="BO1823" s="2498"/>
      <c r="BP1823" s="957"/>
      <c r="BQ1823" s="957"/>
      <c r="BR1823" s="2626" t="s">
        <v>4342</v>
      </c>
      <c r="BS1823" s="2464" t="s">
        <v>2889</v>
      </c>
      <c r="BT1823" s="2465" t="s">
        <v>2890</v>
      </c>
      <c r="BU1823" s="2465" t="s">
        <v>2125</v>
      </c>
      <c r="BV1823" s="2466">
        <v>73515951</v>
      </c>
      <c r="BW1823" s="2467">
        <v>10735159513</v>
      </c>
      <c r="BX1823" s="2510" t="s">
        <v>2834</v>
      </c>
      <c r="BY1823" s="2474">
        <v>46143</v>
      </c>
      <c r="BZ1823" s="2475">
        <v>46173</v>
      </c>
      <c r="CU1823" s="1934"/>
      <c r="CW1823" s="1934"/>
      <c r="CY1823" s="1934"/>
      <c r="DD1823" s="1934"/>
      <c r="DF1823" s="1934"/>
      <c r="DH1823" s="1934"/>
      <c r="DL1823" s="953">
        <v>30</v>
      </c>
      <c r="DM1823" s="995" t="str">
        <f t="shared" si="1570"/>
        <v xml:space="preserve">              3,000.00</v>
      </c>
      <c r="DN1823" s="953">
        <v>30</v>
      </c>
      <c r="DO1823" s="995">
        <v>3000</v>
      </c>
      <c r="DP1823" s="953">
        <v>30</v>
      </c>
      <c r="DQ1823" s="995">
        <v>3000</v>
      </c>
      <c r="DU1823" s="909">
        <f t="shared" si="1575"/>
        <v>3000</v>
      </c>
      <c r="DV1823" s="1936">
        <f t="shared" si="1571"/>
        <v>3000</v>
      </c>
      <c r="DW1823" s="1936">
        <f t="shared" si="1572"/>
        <v>3000</v>
      </c>
      <c r="DX1823" s="633">
        <f t="shared" si="1576"/>
        <v>0</v>
      </c>
      <c r="DY1823" s="633">
        <f t="shared" si="1573"/>
        <v>0</v>
      </c>
    </row>
    <row r="1824" spans="1:133" s="1093" customFormat="1" ht="45" hidden="1" x14ac:dyDescent="0.25">
      <c r="A1824" s="2372">
        <v>2026</v>
      </c>
      <c r="B1824" s="2372">
        <v>479</v>
      </c>
      <c r="C1824" s="2372" t="s">
        <v>58</v>
      </c>
      <c r="D1824" s="2372">
        <v>3000654</v>
      </c>
      <c r="E1824" s="2372">
        <v>5005023</v>
      </c>
      <c r="F1824" s="2372" t="s">
        <v>3011</v>
      </c>
      <c r="G1824" s="2372" t="s">
        <v>3012</v>
      </c>
      <c r="H1824" s="2372">
        <v>95</v>
      </c>
      <c r="I1824" s="2373" t="s">
        <v>992</v>
      </c>
      <c r="J1824" s="2374" t="s">
        <v>10</v>
      </c>
      <c r="K1824" s="2374" t="s">
        <v>60</v>
      </c>
      <c r="L1824" s="2372" t="str">
        <f t="shared" si="1574"/>
        <v>2.3</v>
      </c>
      <c r="M1824" s="2375" t="s">
        <v>62</v>
      </c>
      <c r="N1824" s="2370"/>
      <c r="O1824" s="2377" t="s">
        <v>4352</v>
      </c>
      <c r="P1824" s="2380" t="s">
        <v>65</v>
      </c>
      <c r="Q1824" s="2381">
        <v>1</v>
      </c>
      <c r="R1824" s="2380" t="s">
        <v>4353</v>
      </c>
      <c r="S1824" s="255"/>
      <c r="T1824" s="255"/>
      <c r="U1824" s="2369"/>
      <c r="V1824" s="2369"/>
      <c r="W1824" s="2380">
        <v>30</v>
      </c>
      <c r="X1824" s="395"/>
      <c r="Y1824" s="395"/>
      <c r="Z1824" s="345"/>
      <c r="AA1824" s="345"/>
      <c r="AB1824" s="345"/>
      <c r="AC1824" s="345"/>
      <c r="AD1824" s="345"/>
      <c r="AE1824" s="342" t="s">
        <v>3528</v>
      </c>
      <c r="AF1824" s="346"/>
      <c r="AG1824" s="346"/>
      <c r="AH1824" s="346"/>
      <c r="AI1824" s="346"/>
      <c r="AJ1824" s="346"/>
      <c r="AK1824" s="346"/>
      <c r="AL1824" s="346"/>
      <c r="AM1824" s="346"/>
      <c r="AN1824" s="346"/>
      <c r="AO1824" s="346"/>
      <c r="AP1824" s="346"/>
      <c r="AQ1824" s="346"/>
      <c r="AR1824" s="2458">
        <v>3000</v>
      </c>
      <c r="AS1824" s="955" t="s">
        <v>2578</v>
      </c>
      <c r="AT1824" s="955" t="s">
        <v>4018</v>
      </c>
      <c r="AU1824" s="255" t="s">
        <v>4336</v>
      </c>
      <c r="AV1824" s="255"/>
      <c r="AW1824" s="2371"/>
      <c r="AX1824" s="255" t="s">
        <v>4337</v>
      </c>
      <c r="AY1824" s="2371">
        <v>46141</v>
      </c>
      <c r="BA1824" s="255" t="s">
        <v>4338</v>
      </c>
      <c r="BB1824" s="1915" t="s">
        <v>995</v>
      </c>
      <c r="BC1824" s="1093" t="s">
        <v>4339</v>
      </c>
      <c r="BD1824" s="1093" t="s">
        <v>4340</v>
      </c>
      <c r="BE1824" s="1093" t="s">
        <v>4341</v>
      </c>
      <c r="BF1824" s="1094">
        <v>46142</v>
      </c>
      <c r="BH1824" s="376"/>
      <c r="BI1824" s="376"/>
      <c r="BJ1824" s="255"/>
      <c r="BK1824" s="376"/>
      <c r="BL1824" s="296"/>
      <c r="BM1824" s="2497">
        <v>6130</v>
      </c>
      <c r="BN1824" s="376"/>
      <c r="BO1824" s="2498"/>
      <c r="BP1824" s="957"/>
      <c r="BQ1824" s="957"/>
      <c r="BR1824" s="2626" t="s">
        <v>4342</v>
      </c>
      <c r="BS1824" s="2505" t="s">
        <v>3367</v>
      </c>
      <c r="BT1824" s="2506" t="s">
        <v>3028</v>
      </c>
      <c r="BU1824" s="2506" t="s">
        <v>3878</v>
      </c>
      <c r="BV1824" s="2466">
        <v>76699118</v>
      </c>
      <c r="BW1824" s="2467">
        <v>10766991187</v>
      </c>
      <c r="BX1824" s="2510" t="s">
        <v>2834</v>
      </c>
      <c r="BY1824" s="2474">
        <v>46143</v>
      </c>
      <c r="BZ1824" s="2475">
        <v>46173</v>
      </c>
      <c r="CU1824" s="1934"/>
      <c r="CW1824" s="1934"/>
      <c r="CY1824" s="1934"/>
      <c r="DD1824" s="1934"/>
      <c r="DF1824" s="1934"/>
      <c r="DH1824" s="1934"/>
      <c r="DL1824" s="953">
        <v>30</v>
      </c>
      <c r="DM1824" s="995" t="str">
        <f t="shared" si="1570"/>
        <v xml:space="preserve">              3,000.00</v>
      </c>
      <c r="DN1824" s="953">
        <v>30</v>
      </c>
      <c r="DO1824" s="995">
        <v>3000</v>
      </c>
      <c r="DP1824" s="953">
        <v>30</v>
      </c>
      <c r="DQ1824" s="995">
        <v>3000</v>
      </c>
      <c r="DU1824" s="909">
        <f t="shared" si="1575"/>
        <v>3000</v>
      </c>
      <c r="DV1824" s="1936">
        <f t="shared" si="1571"/>
        <v>3000</v>
      </c>
      <c r="DW1824" s="1936">
        <f t="shared" si="1572"/>
        <v>3000</v>
      </c>
      <c r="DX1824" s="633">
        <f t="shared" si="1576"/>
        <v>0</v>
      </c>
      <c r="DY1824" s="633">
        <f t="shared" si="1573"/>
        <v>0</v>
      </c>
    </row>
    <row r="1825" spans="1:133" s="1093" customFormat="1" ht="45" hidden="1" x14ac:dyDescent="0.25">
      <c r="A1825" s="2372">
        <v>2026</v>
      </c>
      <c r="B1825" s="2372">
        <v>479</v>
      </c>
      <c r="C1825" s="2372" t="s">
        <v>58</v>
      </c>
      <c r="D1825" s="2372">
        <v>3000654</v>
      </c>
      <c r="E1825" s="2372">
        <v>5005023</v>
      </c>
      <c r="F1825" s="2372" t="s">
        <v>3011</v>
      </c>
      <c r="G1825" s="2372" t="s">
        <v>3012</v>
      </c>
      <c r="H1825" s="2372">
        <v>95</v>
      </c>
      <c r="I1825" s="2373" t="s">
        <v>992</v>
      </c>
      <c r="J1825" s="2374" t="s">
        <v>10</v>
      </c>
      <c r="K1825" s="2374" t="s">
        <v>60</v>
      </c>
      <c r="L1825" s="2372" t="str">
        <f t="shared" si="1574"/>
        <v>2.3</v>
      </c>
      <c r="M1825" s="2375" t="s">
        <v>62</v>
      </c>
      <c r="N1825" s="2370"/>
      <c r="O1825" s="2377" t="s">
        <v>4352</v>
      </c>
      <c r="P1825" s="2380" t="s">
        <v>65</v>
      </c>
      <c r="Q1825" s="2381">
        <v>1</v>
      </c>
      <c r="R1825" s="2380" t="s">
        <v>4353</v>
      </c>
      <c r="S1825" s="255"/>
      <c r="T1825" s="255"/>
      <c r="U1825" s="2369"/>
      <c r="V1825" s="2369"/>
      <c r="W1825" s="2380">
        <v>30</v>
      </c>
      <c r="X1825" s="395"/>
      <c r="Y1825" s="395"/>
      <c r="Z1825" s="345"/>
      <c r="AA1825" s="345"/>
      <c r="AB1825" s="345"/>
      <c r="AC1825" s="345"/>
      <c r="AD1825" s="345"/>
      <c r="AE1825" s="342" t="s">
        <v>3528</v>
      </c>
      <c r="AF1825" s="346"/>
      <c r="AG1825" s="346"/>
      <c r="AH1825" s="346"/>
      <c r="AI1825" s="346"/>
      <c r="AJ1825" s="346"/>
      <c r="AK1825" s="346"/>
      <c r="AL1825" s="346"/>
      <c r="AM1825" s="346"/>
      <c r="AN1825" s="346"/>
      <c r="AO1825" s="346"/>
      <c r="AP1825" s="346"/>
      <c r="AQ1825" s="346"/>
      <c r="AR1825" s="2458">
        <v>3000</v>
      </c>
      <c r="AS1825" s="955" t="s">
        <v>2578</v>
      </c>
      <c r="AT1825" s="955" t="s">
        <v>4018</v>
      </c>
      <c r="AU1825" s="255" t="s">
        <v>4336</v>
      </c>
      <c r="AV1825" s="255"/>
      <c r="AW1825" s="2371"/>
      <c r="AX1825" s="255" t="s">
        <v>4337</v>
      </c>
      <c r="AY1825" s="2371">
        <v>46141</v>
      </c>
      <c r="BA1825" s="255" t="s">
        <v>4338</v>
      </c>
      <c r="BB1825" s="1915" t="s">
        <v>995</v>
      </c>
      <c r="BC1825" s="1093" t="s">
        <v>4339</v>
      </c>
      <c r="BD1825" s="1093" t="s">
        <v>4340</v>
      </c>
      <c r="BE1825" s="1093" t="s">
        <v>4341</v>
      </c>
      <c r="BF1825" s="1094">
        <v>46142</v>
      </c>
      <c r="BH1825" s="376"/>
      <c r="BI1825" s="376"/>
      <c r="BJ1825" s="255"/>
      <c r="BK1825" s="376"/>
      <c r="BL1825" s="296"/>
      <c r="BM1825" s="2497">
        <v>6131</v>
      </c>
      <c r="BN1825" s="376"/>
      <c r="BO1825" s="2498"/>
      <c r="BP1825" s="957"/>
      <c r="BQ1825" s="957"/>
      <c r="BR1825" s="2626" t="s">
        <v>4342</v>
      </c>
      <c r="BS1825" s="2462" t="s">
        <v>2894</v>
      </c>
      <c r="BT1825" s="2463" t="s">
        <v>1537</v>
      </c>
      <c r="BU1825" s="2461" t="s">
        <v>2895</v>
      </c>
      <c r="BV1825" s="2466">
        <v>41364821</v>
      </c>
      <c r="BW1825" s="2467">
        <v>10413648217</v>
      </c>
      <c r="BX1825" s="2510" t="s">
        <v>2834</v>
      </c>
      <c r="BY1825" s="2474">
        <v>46143</v>
      </c>
      <c r="BZ1825" s="2475">
        <v>46173</v>
      </c>
      <c r="CU1825" s="1934"/>
      <c r="CW1825" s="1934"/>
      <c r="CY1825" s="1934"/>
      <c r="DD1825" s="1934"/>
      <c r="DF1825" s="1934"/>
      <c r="DH1825" s="1934"/>
      <c r="DL1825" s="953">
        <v>30</v>
      </c>
      <c r="DM1825" s="995" t="str">
        <f t="shared" si="1570"/>
        <v xml:space="preserve">              3,000.00</v>
      </c>
      <c r="DN1825" s="953">
        <v>30</v>
      </c>
      <c r="DO1825" s="995">
        <v>3000</v>
      </c>
      <c r="DP1825" s="953">
        <v>30</v>
      </c>
      <c r="DQ1825" s="995">
        <v>3000</v>
      </c>
      <c r="DU1825" s="909">
        <f t="shared" si="1575"/>
        <v>3000</v>
      </c>
      <c r="DV1825" s="1936">
        <f t="shared" si="1571"/>
        <v>3000</v>
      </c>
      <c r="DW1825" s="1936">
        <f t="shared" si="1572"/>
        <v>3000</v>
      </c>
      <c r="DX1825" s="633">
        <f t="shared" si="1576"/>
        <v>0</v>
      </c>
      <c r="DY1825" s="633">
        <f t="shared" si="1573"/>
        <v>0</v>
      </c>
    </row>
    <row r="1826" spans="1:133" s="1093" customFormat="1" ht="45" hidden="1" x14ac:dyDescent="0.25">
      <c r="A1826" s="2372">
        <v>2026</v>
      </c>
      <c r="B1826" s="2372">
        <v>479</v>
      </c>
      <c r="C1826" s="2372" t="s">
        <v>58</v>
      </c>
      <c r="D1826" s="2372">
        <v>3000654</v>
      </c>
      <c r="E1826" s="2372">
        <v>5005023</v>
      </c>
      <c r="F1826" s="2372" t="s">
        <v>3011</v>
      </c>
      <c r="G1826" s="2372" t="s">
        <v>3012</v>
      </c>
      <c r="H1826" s="2372">
        <v>95</v>
      </c>
      <c r="I1826" s="2373" t="s">
        <v>992</v>
      </c>
      <c r="J1826" s="2374" t="s">
        <v>10</v>
      </c>
      <c r="K1826" s="2374" t="s">
        <v>60</v>
      </c>
      <c r="L1826" s="2372" t="str">
        <f t="shared" si="1574"/>
        <v>2.3</v>
      </c>
      <c r="M1826" s="2375" t="s">
        <v>62</v>
      </c>
      <c r="N1826" s="2370"/>
      <c r="O1826" s="2377" t="s">
        <v>4352</v>
      </c>
      <c r="P1826" s="2380" t="s">
        <v>65</v>
      </c>
      <c r="Q1826" s="2381">
        <v>1</v>
      </c>
      <c r="R1826" s="2380" t="s">
        <v>4353</v>
      </c>
      <c r="S1826" s="255"/>
      <c r="T1826" s="255"/>
      <c r="U1826" s="2369"/>
      <c r="V1826" s="2369"/>
      <c r="W1826" s="2380">
        <v>30</v>
      </c>
      <c r="X1826" s="395"/>
      <c r="Y1826" s="395"/>
      <c r="Z1826" s="345"/>
      <c r="AA1826" s="345"/>
      <c r="AB1826" s="345"/>
      <c r="AC1826" s="345"/>
      <c r="AD1826" s="345"/>
      <c r="AE1826" s="342" t="s">
        <v>3528</v>
      </c>
      <c r="AF1826" s="346"/>
      <c r="AG1826" s="346"/>
      <c r="AH1826" s="346"/>
      <c r="AI1826" s="346"/>
      <c r="AJ1826" s="346"/>
      <c r="AK1826" s="346"/>
      <c r="AL1826" s="346"/>
      <c r="AM1826" s="346"/>
      <c r="AN1826" s="346"/>
      <c r="AO1826" s="346"/>
      <c r="AP1826" s="346"/>
      <c r="AQ1826" s="346"/>
      <c r="AR1826" s="2458">
        <v>3000</v>
      </c>
      <c r="AS1826" s="955" t="s">
        <v>2578</v>
      </c>
      <c r="AT1826" s="955" t="s">
        <v>4018</v>
      </c>
      <c r="AU1826" s="255" t="s">
        <v>4336</v>
      </c>
      <c r="AV1826" s="255"/>
      <c r="AW1826" s="2371"/>
      <c r="AX1826" s="255" t="s">
        <v>4337</v>
      </c>
      <c r="AY1826" s="2371">
        <v>46141</v>
      </c>
      <c r="BA1826" s="255" t="s">
        <v>4338</v>
      </c>
      <c r="BB1826" s="1915" t="s">
        <v>995</v>
      </c>
      <c r="BC1826" s="1093" t="s">
        <v>4339</v>
      </c>
      <c r="BD1826" s="1093" t="s">
        <v>4340</v>
      </c>
      <c r="BE1826" s="1093" t="s">
        <v>4341</v>
      </c>
      <c r="BF1826" s="1094">
        <v>46142</v>
      </c>
      <c r="BH1826" s="376"/>
      <c r="BI1826" s="376"/>
      <c r="BJ1826" s="255"/>
      <c r="BK1826" s="376"/>
      <c r="BL1826" s="296"/>
      <c r="BM1826" s="2497">
        <v>6132</v>
      </c>
      <c r="BN1826" s="376"/>
      <c r="BO1826" s="2498"/>
      <c r="BP1826" s="957"/>
      <c r="BQ1826" s="957"/>
      <c r="BR1826" s="2626" t="s">
        <v>4342</v>
      </c>
      <c r="BS1826" s="2464" t="s">
        <v>2899</v>
      </c>
      <c r="BT1826" s="2465" t="s">
        <v>2900</v>
      </c>
      <c r="BU1826" s="2461" t="s">
        <v>2901</v>
      </c>
      <c r="BV1826" s="2466">
        <v>77361388</v>
      </c>
      <c r="BW1826" s="2467">
        <v>10773613881</v>
      </c>
      <c r="BX1826" s="2510" t="s">
        <v>2834</v>
      </c>
      <c r="BY1826" s="2474">
        <v>46143</v>
      </c>
      <c r="BZ1826" s="2475">
        <v>46173</v>
      </c>
      <c r="CU1826" s="1934"/>
      <c r="CW1826" s="1934"/>
      <c r="CY1826" s="1934"/>
      <c r="DD1826" s="1934"/>
      <c r="DF1826" s="1934"/>
      <c r="DH1826" s="1934"/>
      <c r="DL1826" s="953">
        <v>30</v>
      </c>
      <c r="DM1826" s="995" t="str">
        <f t="shared" si="1570"/>
        <v xml:space="preserve">              3,000.00</v>
      </c>
      <c r="DN1826" s="953">
        <v>30</v>
      </c>
      <c r="DO1826" s="995">
        <v>3000</v>
      </c>
      <c r="DP1826" s="953">
        <v>30</v>
      </c>
      <c r="DQ1826" s="995">
        <v>3000</v>
      </c>
      <c r="DU1826" s="909">
        <f t="shared" si="1575"/>
        <v>3000</v>
      </c>
      <c r="DV1826" s="1936">
        <f t="shared" si="1571"/>
        <v>3000</v>
      </c>
      <c r="DW1826" s="1936">
        <f t="shared" si="1572"/>
        <v>3000</v>
      </c>
      <c r="DX1826" s="633">
        <f t="shared" si="1576"/>
        <v>0</v>
      </c>
      <c r="DY1826" s="633">
        <f t="shared" si="1573"/>
        <v>0</v>
      </c>
    </row>
    <row r="1827" spans="1:133" s="1093" customFormat="1" ht="45" hidden="1" x14ac:dyDescent="0.25">
      <c r="A1827" s="2372">
        <v>2026</v>
      </c>
      <c r="B1827" s="2372">
        <v>479</v>
      </c>
      <c r="C1827" s="2372" t="s">
        <v>58</v>
      </c>
      <c r="D1827" s="2372">
        <v>3000654</v>
      </c>
      <c r="E1827" s="2372">
        <v>5005023</v>
      </c>
      <c r="F1827" s="2372" t="s">
        <v>3011</v>
      </c>
      <c r="G1827" s="2372" t="s">
        <v>3012</v>
      </c>
      <c r="H1827" s="2372">
        <v>95</v>
      </c>
      <c r="I1827" s="2373" t="s">
        <v>992</v>
      </c>
      <c r="J1827" s="2374" t="s">
        <v>10</v>
      </c>
      <c r="K1827" s="2374" t="s">
        <v>60</v>
      </c>
      <c r="L1827" s="2372" t="str">
        <f t="shared" si="1574"/>
        <v>2.3</v>
      </c>
      <c r="M1827" s="2375" t="s">
        <v>62</v>
      </c>
      <c r="N1827" s="2370"/>
      <c r="O1827" s="2377" t="s">
        <v>4352</v>
      </c>
      <c r="P1827" s="2380" t="s">
        <v>65</v>
      </c>
      <c r="Q1827" s="2381">
        <v>1</v>
      </c>
      <c r="R1827" s="2380" t="s">
        <v>4353</v>
      </c>
      <c r="S1827" s="255"/>
      <c r="T1827" s="255"/>
      <c r="U1827" s="2369"/>
      <c r="V1827" s="2369"/>
      <c r="W1827" s="2380">
        <v>30</v>
      </c>
      <c r="X1827" s="395"/>
      <c r="Y1827" s="395"/>
      <c r="Z1827" s="345"/>
      <c r="AA1827" s="345"/>
      <c r="AB1827" s="345"/>
      <c r="AC1827" s="345"/>
      <c r="AD1827" s="345"/>
      <c r="AE1827" s="342" t="s">
        <v>3528</v>
      </c>
      <c r="AF1827" s="346"/>
      <c r="AG1827" s="346"/>
      <c r="AH1827" s="346"/>
      <c r="AI1827" s="346"/>
      <c r="AJ1827" s="346"/>
      <c r="AK1827" s="346"/>
      <c r="AL1827" s="346"/>
      <c r="AM1827" s="346"/>
      <c r="AN1827" s="346"/>
      <c r="AO1827" s="346"/>
      <c r="AP1827" s="346"/>
      <c r="AQ1827" s="346"/>
      <c r="AR1827" s="2458">
        <v>3000</v>
      </c>
      <c r="AS1827" s="955" t="s">
        <v>2578</v>
      </c>
      <c r="AT1827" s="955" t="s">
        <v>4018</v>
      </c>
      <c r="AU1827" s="255" t="s">
        <v>4336</v>
      </c>
      <c r="AV1827" s="255"/>
      <c r="AW1827" s="2371"/>
      <c r="AX1827" s="255" t="s">
        <v>4337</v>
      </c>
      <c r="AY1827" s="2371">
        <v>46141</v>
      </c>
      <c r="BA1827" s="255" t="s">
        <v>4338</v>
      </c>
      <c r="BB1827" s="1915" t="s">
        <v>995</v>
      </c>
      <c r="BC1827" s="1093" t="s">
        <v>4339</v>
      </c>
      <c r="BD1827" s="1093" t="s">
        <v>4340</v>
      </c>
      <c r="BE1827" s="1093" t="s">
        <v>4341</v>
      </c>
      <c r="BF1827" s="1094">
        <v>46142</v>
      </c>
      <c r="BH1827" s="376"/>
      <c r="BI1827" s="376"/>
      <c r="BJ1827" s="255"/>
      <c r="BK1827" s="376"/>
      <c r="BL1827" s="296"/>
      <c r="BM1827" s="2497">
        <v>6133</v>
      </c>
      <c r="BN1827" s="376"/>
      <c r="BO1827" s="2498"/>
      <c r="BP1827" s="957"/>
      <c r="BQ1827" s="957"/>
      <c r="BR1827" s="2626" t="s">
        <v>4342</v>
      </c>
      <c r="BS1827" s="2464" t="s">
        <v>2903</v>
      </c>
      <c r="BT1827" s="2465" t="s">
        <v>1034</v>
      </c>
      <c r="BU1827" s="2463" t="s">
        <v>2904</v>
      </c>
      <c r="BV1827" s="2466">
        <v>74727117</v>
      </c>
      <c r="BW1827" s="2467">
        <v>10747271173</v>
      </c>
      <c r="BX1827" s="2510" t="s">
        <v>2834</v>
      </c>
      <c r="BY1827" s="2474">
        <v>46143</v>
      </c>
      <c r="BZ1827" s="2475">
        <v>46173</v>
      </c>
      <c r="CU1827" s="1934"/>
      <c r="CW1827" s="1934"/>
      <c r="CY1827" s="1934"/>
      <c r="DD1827" s="1934"/>
      <c r="DF1827" s="1934"/>
      <c r="DH1827" s="1934"/>
      <c r="DL1827" s="953">
        <v>30</v>
      </c>
      <c r="DM1827" s="995" t="str">
        <f t="shared" si="1570"/>
        <v xml:space="preserve">              3,000.00</v>
      </c>
      <c r="DN1827" s="953">
        <v>30</v>
      </c>
      <c r="DO1827" s="995">
        <v>3000</v>
      </c>
      <c r="DP1827" s="953">
        <v>30</v>
      </c>
      <c r="DQ1827" s="995">
        <v>3000</v>
      </c>
      <c r="DU1827" s="909">
        <f t="shared" si="1575"/>
        <v>3000</v>
      </c>
      <c r="DV1827" s="1936">
        <f t="shared" si="1571"/>
        <v>3000</v>
      </c>
      <c r="DW1827" s="1936">
        <f t="shared" si="1572"/>
        <v>3000</v>
      </c>
      <c r="DX1827" s="633">
        <f t="shared" si="1576"/>
        <v>0</v>
      </c>
      <c r="DY1827" s="633">
        <f t="shared" si="1573"/>
        <v>0</v>
      </c>
    </row>
    <row r="1828" spans="1:133" s="1093" customFormat="1" ht="45" hidden="1" x14ac:dyDescent="0.25">
      <c r="A1828" s="2372">
        <v>2026</v>
      </c>
      <c r="B1828" s="2372">
        <v>479</v>
      </c>
      <c r="C1828" s="2372" t="s">
        <v>58</v>
      </c>
      <c r="D1828" s="2372">
        <v>3000654</v>
      </c>
      <c r="E1828" s="2372">
        <v>5005023</v>
      </c>
      <c r="F1828" s="2372" t="s">
        <v>3011</v>
      </c>
      <c r="G1828" s="2372" t="s">
        <v>3012</v>
      </c>
      <c r="H1828" s="2372">
        <v>95</v>
      </c>
      <c r="I1828" s="2373" t="s">
        <v>992</v>
      </c>
      <c r="J1828" s="2374" t="s">
        <v>10</v>
      </c>
      <c r="K1828" s="2374" t="s">
        <v>60</v>
      </c>
      <c r="L1828" s="2372" t="str">
        <f t="shared" si="1574"/>
        <v>2.3</v>
      </c>
      <c r="M1828" s="2375" t="s">
        <v>62</v>
      </c>
      <c r="N1828" s="2370"/>
      <c r="O1828" s="2377" t="s">
        <v>4352</v>
      </c>
      <c r="P1828" s="2380" t="s">
        <v>65</v>
      </c>
      <c r="Q1828" s="2381">
        <v>1</v>
      </c>
      <c r="R1828" s="2380" t="s">
        <v>4353</v>
      </c>
      <c r="S1828" s="255"/>
      <c r="T1828" s="255"/>
      <c r="U1828" s="2369"/>
      <c r="V1828" s="2369"/>
      <c r="W1828" s="2380">
        <v>30</v>
      </c>
      <c r="X1828" s="395"/>
      <c r="Y1828" s="395"/>
      <c r="Z1828" s="345"/>
      <c r="AA1828" s="345"/>
      <c r="AB1828" s="345"/>
      <c r="AC1828" s="345"/>
      <c r="AD1828" s="345"/>
      <c r="AE1828" s="342" t="s">
        <v>3528</v>
      </c>
      <c r="AF1828" s="346"/>
      <c r="AG1828" s="346"/>
      <c r="AH1828" s="346"/>
      <c r="AI1828" s="346"/>
      <c r="AJ1828" s="346"/>
      <c r="AK1828" s="346"/>
      <c r="AL1828" s="346"/>
      <c r="AM1828" s="346"/>
      <c r="AN1828" s="346"/>
      <c r="AO1828" s="346"/>
      <c r="AP1828" s="346"/>
      <c r="AQ1828" s="346"/>
      <c r="AR1828" s="2458">
        <v>3000</v>
      </c>
      <c r="AS1828" s="955" t="s">
        <v>2578</v>
      </c>
      <c r="AT1828" s="955" t="s">
        <v>4018</v>
      </c>
      <c r="AU1828" s="255" t="s">
        <v>4336</v>
      </c>
      <c r="AV1828" s="255"/>
      <c r="AW1828" s="2371"/>
      <c r="AX1828" s="255" t="s">
        <v>4337</v>
      </c>
      <c r="AY1828" s="2371">
        <v>46141</v>
      </c>
      <c r="BA1828" s="255" t="s">
        <v>4338</v>
      </c>
      <c r="BB1828" s="1915" t="s">
        <v>995</v>
      </c>
      <c r="BC1828" s="1093" t="s">
        <v>4339</v>
      </c>
      <c r="BD1828" s="1093" t="s">
        <v>4340</v>
      </c>
      <c r="BE1828" s="1093" t="s">
        <v>4341</v>
      </c>
      <c r="BF1828" s="1094">
        <v>46142</v>
      </c>
      <c r="BH1828" s="376"/>
      <c r="BI1828" s="376"/>
      <c r="BJ1828" s="255"/>
      <c r="BK1828" s="376"/>
      <c r="BL1828" s="296"/>
      <c r="BM1828" s="2497">
        <v>6134</v>
      </c>
      <c r="BN1828" s="376"/>
      <c r="BO1828" s="2498"/>
      <c r="BP1828" s="957"/>
      <c r="BQ1828" s="957"/>
      <c r="BR1828" s="2626" t="s">
        <v>4342</v>
      </c>
      <c r="BS1828" s="2464" t="s">
        <v>1526</v>
      </c>
      <c r="BT1828" s="2465" t="s">
        <v>3358</v>
      </c>
      <c r="BU1828" s="2465" t="s">
        <v>3959</v>
      </c>
      <c r="BV1828" s="2466">
        <v>74737913</v>
      </c>
      <c r="BW1828" s="2467">
        <v>10747379136</v>
      </c>
      <c r="BX1828" s="2510" t="s">
        <v>2834</v>
      </c>
      <c r="BY1828" s="2474">
        <v>46143</v>
      </c>
      <c r="BZ1828" s="2475">
        <v>46173</v>
      </c>
      <c r="CU1828" s="1934"/>
      <c r="CW1828" s="1934"/>
      <c r="CY1828" s="1934"/>
      <c r="DD1828" s="1934"/>
      <c r="DF1828" s="1934"/>
      <c r="DH1828" s="1934"/>
      <c r="DL1828" s="953">
        <v>30</v>
      </c>
      <c r="DM1828" s="995" t="str">
        <f t="shared" ref="DM1828:DM1855" si="1577">R1829</f>
        <v xml:space="preserve">              3,000.00</v>
      </c>
      <c r="DN1828" s="953">
        <v>30</v>
      </c>
      <c r="DO1828" s="995">
        <v>3000</v>
      </c>
      <c r="DP1828" s="953">
        <v>30</v>
      </c>
      <c r="DQ1828" s="995">
        <v>3000</v>
      </c>
      <c r="DU1828" s="909">
        <f t="shared" si="1575"/>
        <v>3000</v>
      </c>
      <c r="DV1828" s="1936">
        <f t="shared" si="1571"/>
        <v>3000</v>
      </c>
      <c r="DW1828" s="1936">
        <f t="shared" si="1572"/>
        <v>3000</v>
      </c>
      <c r="DX1828" s="633">
        <f t="shared" si="1576"/>
        <v>0</v>
      </c>
      <c r="DY1828" s="633">
        <f t="shared" si="1573"/>
        <v>0</v>
      </c>
    </row>
    <row r="1829" spans="1:133" s="1093" customFormat="1" ht="45" hidden="1" x14ac:dyDescent="0.25">
      <c r="A1829" s="2372">
        <v>2026</v>
      </c>
      <c r="B1829" s="2372">
        <v>479</v>
      </c>
      <c r="C1829" s="2372" t="s">
        <v>58</v>
      </c>
      <c r="D1829" s="2372">
        <v>3000654</v>
      </c>
      <c r="E1829" s="2372">
        <v>5005023</v>
      </c>
      <c r="F1829" s="2372" t="s">
        <v>3011</v>
      </c>
      <c r="G1829" s="2372" t="s">
        <v>3012</v>
      </c>
      <c r="H1829" s="2372">
        <v>95</v>
      </c>
      <c r="I1829" s="2373" t="s">
        <v>992</v>
      </c>
      <c r="J1829" s="2374" t="s">
        <v>10</v>
      </c>
      <c r="K1829" s="2374" t="s">
        <v>60</v>
      </c>
      <c r="L1829" s="2372" t="str">
        <f t="shared" si="1574"/>
        <v>2.3</v>
      </c>
      <c r="M1829" s="2375" t="s">
        <v>62</v>
      </c>
      <c r="N1829" s="2370"/>
      <c r="O1829" s="2377" t="s">
        <v>4352</v>
      </c>
      <c r="P1829" s="2380" t="s">
        <v>65</v>
      </c>
      <c r="Q1829" s="2381">
        <v>1</v>
      </c>
      <c r="R1829" s="2380" t="s">
        <v>4353</v>
      </c>
      <c r="S1829" s="255"/>
      <c r="T1829" s="255"/>
      <c r="U1829" s="2369"/>
      <c r="V1829" s="2369"/>
      <c r="W1829" s="2380">
        <v>30</v>
      </c>
      <c r="X1829" s="395"/>
      <c r="Y1829" s="395"/>
      <c r="Z1829" s="345"/>
      <c r="AA1829" s="345"/>
      <c r="AB1829" s="345"/>
      <c r="AC1829" s="345"/>
      <c r="AD1829" s="345"/>
      <c r="AE1829" s="342" t="s">
        <v>3528</v>
      </c>
      <c r="AF1829" s="346"/>
      <c r="AG1829" s="346"/>
      <c r="AH1829" s="346"/>
      <c r="AI1829" s="346"/>
      <c r="AJ1829" s="346"/>
      <c r="AK1829" s="346"/>
      <c r="AL1829" s="346"/>
      <c r="AM1829" s="346"/>
      <c r="AN1829" s="346"/>
      <c r="AO1829" s="346"/>
      <c r="AP1829" s="346"/>
      <c r="AQ1829" s="346"/>
      <c r="AR1829" s="2458">
        <v>3000</v>
      </c>
      <c r="AS1829" s="955" t="s">
        <v>2578</v>
      </c>
      <c r="AT1829" s="955" t="s">
        <v>4018</v>
      </c>
      <c r="AU1829" s="255" t="s">
        <v>4336</v>
      </c>
      <c r="AV1829" s="255"/>
      <c r="AW1829" s="2371"/>
      <c r="AX1829" s="255" t="s">
        <v>4337</v>
      </c>
      <c r="AY1829" s="2371">
        <v>46141</v>
      </c>
      <c r="BA1829" s="255" t="s">
        <v>4338</v>
      </c>
      <c r="BB1829" s="1915" t="s">
        <v>995</v>
      </c>
      <c r="BC1829" s="1093" t="s">
        <v>4339</v>
      </c>
      <c r="BD1829" s="1093" t="s">
        <v>4340</v>
      </c>
      <c r="BE1829" s="1093" t="s">
        <v>4341</v>
      </c>
      <c r="BF1829" s="1094">
        <v>46142</v>
      </c>
      <c r="BH1829" s="376"/>
      <c r="BI1829" s="376"/>
      <c r="BJ1829" s="255"/>
      <c r="BK1829" s="376"/>
      <c r="BL1829" s="296"/>
      <c r="BM1829" s="2497">
        <v>6136</v>
      </c>
      <c r="BN1829" s="376"/>
      <c r="BO1829" s="2498"/>
      <c r="BP1829" s="957"/>
      <c r="BQ1829" s="957"/>
      <c r="BR1829" s="2626" t="s">
        <v>4342</v>
      </c>
      <c r="BS1829" s="2464" t="s">
        <v>2917</v>
      </c>
      <c r="BT1829" s="2465" t="s">
        <v>1485</v>
      </c>
      <c r="BU1829" s="2465" t="s">
        <v>2918</v>
      </c>
      <c r="BV1829" s="2466">
        <v>42199456</v>
      </c>
      <c r="BW1829" s="2467">
        <v>10421994566</v>
      </c>
      <c r="BX1829" s="2510" t="s">
        <v>2834</v>
      </c>
      <c r="BY1829" s="2474">
        <v>46143</v>
      </c>
      <c r="BZ1829" s="2475">
        <v>46173</v>
      </c>
      <c r="CU1829" s="1934"/>
      <c r="CW1829" s="1934"/>
      <c r="CY1829" s="1934"/>
      <c r="DD1829" s="1934"/>
      <c r="DF1829" s="1934"/>
      <c r="DH1829" s="1934"/>
      <c r="DL1829" s="953">
        <v>30</v>
      </c>
      <c r="DM1829" s="995" t="str">
        <f t="shared" si="1577"/>
        <v xml:space="preserve">              3,000.00</v>
      </c>
      <c r="DN1829" s="953">
        <v>30</v>
      </c>
      <c r="DO1829" s="995">
        <v>3000</v>
      </c>
      <c r="DP1829" s="953">
        <v>30</v>
      </c>
      <c r="DQ1829" s="995">
        <v>3000</v>
      </c>
      <c r="DU1829" s="909">
        <f t="shared" si="1575"/>
        <v>3000</v>
      </c>
      <c r="DV1829" s="1936">
        <f t="shared" si="1571"/>
        <v>3000</v>
      </c>
      <c r="DW1829" s="1936">
        <f t="shared" si="1572"/>
        <v>3000</v>
      </c>
      <c r="DX1829" s="633">
        <f t="shared" si="1576"/>
        <v>0</v>
      </c>
      <c r="DY1829" s="633">
        <f t="shared" si="1573"/>
        <v>0</v>
      </c>
    </row>
    <row r="1830" spans="1:133" s="1093" customFormat="1" ht="45" hidden="1" x14ac:dyDescent="0.25">
      <c r="A1830" s="2372">
        <v>2026</v>
      </c>
      <c r="B1830" s="2372">
        <v>479</v>
      </c>
      <c r="C1830" s="2372" t="s">
        <v>58</v>
      </c>
      <c r="D1830" s="2372">
        <v>3000654</v>
      </c>
      <c r="E1830" s="2372">
        <v>5005023</v>
      </c>
      <c r="F1830" s="2372" t="s">
        <v>3011</v>
      </c>
      <c r="G1830" s="2372" t="s">
        <v>3012</v>
      </c>
      <c r="H1830" s="2372">
        <v>95</v>
      </c>
      <c r="I1830" s="2373" t="s">
        <v>992</v>
      </c>
      <c r="J1830" s="2374" t="s">
        <v>10</v>
      </c>
      <c r="K1830" s="2374" t="s">
        <v>60</v>
      </c>
      <c r="L1830" s="2372" t="str">
        <f t="shared" si="1574"/>
        <v>2.3</v>
      </c>
      <c r="M1830" s="2375" t="s">
        <v>62</v>
      </c>
      <c r="N1830" s="2370"/>
      <c r="O1830" s="2377" t="s">
        <v>4352</v>
      </c>
      <c r="P1830" s="2380" t="s">
        <v>65</v>
      </c>
      <c r="Q1830" s="2381">
        <v>1</v>
      </c>
      <c r="R1830" s="2380" t="s">
        <v>4353</v>
      </c>
      <c r="S1830" s="255"/>
      <c r="T1830" s="255"/>
      <c r="U1830" s="2369"/>
      <c r="V1830" s="2369"/>
      <c r="W1830" s="2380">
        <v>30</v>
      </c>
      <c r="X1830" s="395"/>
      <c r="Y1830" s="395"/>
      <c r="Z1830" s="345"/>
      <c r="AA1830" s="345"/>
      <c r="AB1830" s="345"/>
      <c r="AC1830" s="345"/>
      <c r="AD1830" s="345"/>
      <c r="AE1830" s="342" t="s">
        <v>3528</v>
      </c>
      <c r="AF1830" s="346"/>
      <c r="AG1830" s="346"/>
      <c r="AH1830" s="346"/>
      <c r="AI1830" s="346"/>
      <c r="AJ1830" s="346"/>
      <c r="AK1830" s="346"/>
      <c r="AL1830" s="346"/>
      <c r="AM1830" s="346"/>
      <c r="AN1830" s="346"/>
      <c r="AO1830" s="346"/>
      <c r="AP1830" s="346"/>
      <c r="AQ1830" s="346"/>
      <c r="AR1830" s="2458">
        <v>3000</v>
      </c>
      <c r="AS1830" s="955" t="s">
        <v>2578</v>
      </c>
      <c r="AT1830" s="955" t="s">
        <v>4018</v>
      </c>
      <c r="AU1830" s="255" t="s">
        <v>4336</v>
      </c>
      <c r="AV1830" s="255"/>
      <c r="AW1830" s="2371"/>
      <c r="AX1830" s="255" t="s">
        <v>4337</v>
      </c>
      <c r="AY1830" s="2371">
        <v>46141</v>
      </c>
      <c r="BA1830" s="255" t="s">
        <v>4338</v>
      </c>
      <c r="BB1830" s="1915" t="s">
        <v>995</v>
      </c>
      <c r="BC1830" s="1093" t="s">
        <v>4339</v>
      </c>
      <c r="BD1830" s="1093" t="s">
        <v>4340</v>
      </c>
      <c r="BE1830" s="1093" t="s">
        <v>4341</v>
      </c>
      <c r="BF1830" s="1094">
        <v>46142</v>
      </c>
      <c r="BH1830" s="376"/>
      <c r="BI1830" s="376"/>
      <c r="BJ1830" s="255"/>
      <c r="BK1830" s="376"/>
      <c r="BL1830" s="296"/>
      <c r="BM1830" s="2497">
        <v>6137</v>
      </c>
      <c r="BN1830" s="376"/>
      <c r="BO1830" s="2498"/>
      <c r="BP1830" s="957"/>
      <c r="BQ1830" s="957"/>
      <c r="BR1830" s="2626" t="s">
        <v>4342</v>
      </c>
      <c r="BS1830" s="2464" t="s">
        <v>1904</v>
      </c>
      <c r="BT1830" s="2465" t="s">
        <v>2756</v>
      </c>
      <c r="BU1830" s="2465" t="s">
        <v>2125</v>
      </c>
      <c r="BV1830" s="2466">
        <v>48143534</v>
      </c>
      <c r="BW1830" s="2467">
        <v>10481435345</v>
      </c>
      <c r="BX1830" s="2510" t="s">
        <v>2834</v>
      </c>
      <c r="BY1830" s="2474">
        <v>46143</v>
      </c>
      <c r="BZ1830" s="2475">
        <v>46173</v>
      </c>
      <c r="CU1830" s="1934"/>
      <c r="CW1830" s="1934"/>
      <c r="CY1830" s="1934"/>
      <c r="DD1830" s="1934"/>
      <c r="DF1830" s="1934"/>
      <c r="DH1830" s="1934"/>
      <c r="DL1830" s="953">
        <v>30</v>
      </c>
      <c r="DM1830" s="995" t="str">
        <f t="shared" si="1577"/>
        <v xml:space="preserve">              3,000.00</v>
      </c>
      <c r="DN1830" s="953">
        <v>30</v>
      </c>
      <c r="DO1830" s="995">
        <v>3000</v>
      </c>
      <c r="DP1830" s="953">
        <v>30</v>
      </c>
      <c r="DQ1830" s="995">
        <v>3000</v>
      </c>
      <c r="DU1830" s="909">
        <f t="shared" si="1575"/>
        <v>3000</v>
      </c>
      <c r="DV1830" s="1936">
        <f t="shared" si="1571"/>
        <v>3000</v>
      </c>
      <c r="DW1830" s="1936">
        <f t="shared" si="1572"/>
        <v>3000</v>
      </c>
      <c r="DX1830" s="633">
        <f t="shared" si="1576"/>
        <v>0</v>
      </c>
      <c r="DY1830" s="633">
        <f t="shared" si="1573"/>
        <v>0</v>
      </c>
    </row>
    <row r="1831" spans="1:133" s="1093" customFormat="1" ht="45" hidden="1" x14ac:dyDescent="0.25">
      <c r="A1831" s="2372">
        <v>2026</v>
      </c>
      <c r="B1831" s="2372">
        <v>479</v>
      </c>
      <c r="C1831" s="2372" t="s">
        <v>58</v>
      </c>
      <c r="D1831" s="2372">
        <v>3000654</v>
      </c>
      <c r="E1831" s="2372">
        <v>5005023</v>
      </c>
      <c r="F1831" s="2372" t="s">
        <v>3011</v>
      </c>
      <c r="G1831" s="2372" t="s">
        <v>3012</v>
      </c>
      <c r="H1831" s="2372">
        <v>95</v>
      </c>
      <c r="I1831" s="2373" t="s">
        <v>992</v>
      </c>
      <c r="J1831" s="2374" t="s">
        <v>10</v>
      </c>
      <c r="K1831" s="2374" t="s">
        <v>60</v>
      </c>
      <c r="L1831" s="2372" t="str">
        <f t="shared" si="1574"/>
        <v>2.3</v>
      </c>
      <c r="M1831" s="2375" t="s">
        <v>62</v>
      </c>
      <c r="N1831" s="2370"/>
      <c r="O1831" s="2377" t="s">
        <v>4352</v>
      </c>
      <c r="P1831" s="2380" t="s">
        <v>65</v>
      </c>
      <c r="Q1831" s="2381">
        <v>1</v>
      </c>
      <c r="R1831" s="2380" t="s">
        <v>4353</v>
      </c>
      <c r="S1831" s="255"/>
      <c r="T1831" s="255"/>
      <c r="U1831" s="2369"/>
      <c r="V1831" s="2369"/>
      <c r="W1831" s="2380">
        <v>30</v>
      </c>
      <c r="X1831" s="395"/>
      <c r="Y1831" s="395"/>
      <c r="Z1831" s="345"/>
      <c r="AA1831" s="345"/>
      <c r="AB1831" s="345"/>
      <c r="AC1831" s="345"/>
      <c r="AD1831" s="345"/>
      <c r="AE1831" s="342" t="s">
        <v>3528</v>
      </c>
      <c r="AF1831" s="346"/>
      <c r="AG1831" s="346"/>
      <c r="AH1831" s="346"/>
      <c r="AI1831" s="346"/>
      <c r="AJ1831" s="346"/>
      <c r="AK1831" s="346"/>
      <c r="AL1831" s="346"/>
      <c r="AM1831" s="346"/>
      <c r="AN1831" s="346"/>
      <c r="AO1831" s="346"/>
      <c r="AP1831" s="346"/>
      <c r="AQ1831" s="346"/>
      <c r="AR1831" s="2458">
        <v>3000</v>
      </c>
      <c r="AS1831" s="955" t="s">
        <v>2578</v>
      </c>
      <c r="AT1831" s="955" t="s">
        <v>4018</v>
      </c>
      <c r="AU1831" s="255" t="s">
        <v>4336</v>
      </c>
      <c r="AV1831" s="255"/>
      <c r="AW1831" s="2371"/>
      <c r="AX1831" s="255" t="s">
        <v>4337</v>
      </c>
      <c r="AY1831" s="2371">
        <v>46141</v>
      </c>
      <c r="BA1831" s="255" t="s">
        <v>4338</v>
      </c>
      <c r="BB1831" s="1915" t="s">
        <v>995</v>
      </c>
      <c r="BC1831" s="1093" t="s">
        <v>4339</v>
      </c>
      <c r="BD1831" s="1093" t="s">
        <v>4340</v>
      </c>
      <c r="BE1831" s="1093" t="s">
        <v>4341</v>
      </c>
      <c r="BF1831" s="1094">
        <v>46142</v>
      </c>
      <c r="BH1831" s="376"/>
      <c r="BI1831" s="376"/>
      <c r="BJ1831" s="255"/>
      <c r="BK1831" s="376"/>
      <c r="BL1831" s="296"/>
      <c r="BM1831" s="2497">
        <v>6138</v>
      </c>
      <c r="BN1831" s="376"/>
      <c r="BO1831" s="2498"/>
      <c r="BP1831" s="957"/>
      <c r="BQ1831" s="957"/>
      <c r="BR1831" s="2626" t="s">
        <v>4342</v>
      </c>
      <c r="BS1831" s="2464" t="s">
        <v>2924</v>
      </c>
      <c r="BT1831" s="2465" t="s">
        <v>1424</v>
      </c>
      <c r="BU1831" s="2465" t="s">
        <v>2925</v>
      </c>
      <c r="BV1831" s="2466">
        <v>41380060</v>
      </c>
      <c r="BW1831" s="2467">
        <v>10413800604</v>
      </c>
      <c r="BX1831" s="2510" t="s">
        <v>2834</v>
      </c>
      <c r="BY1831" s="2474">
        <v>46143</v>
      </c>
      <c r="BZ1831" s="2475">
        <v>46173</v>
      </c>
      <c r="CU1831" s="1934"/>
      <c r="CW1831" s="1934"/>
      <c r="CY1831" s="1934"/>
      <c r="DD1831" s="1934"/>
      <c r="DF1831" s="1934"/>
      <c r="DH1831" s="1934"/>
      <c r="DL1831" s="953">
        <v>30</v>
      </c>
      <c r="DM1831" s="995" t="str">
        <f t="shared" si="1577"/>
        <v xml:space="preserve">              3,000.00</v>
      </c>
      <c r="DN1831" s="953">
        <v>30</v>
      </c>
      <c r="DO1831" s="995">
        <v>3000</v>
      </c>
      <c r="DP1831" s="953">
        <v>30</v>
      </c>
      <c r="DQ1831" s="995">
        <v>3000</v>
      </c>
      <c r="DU1831" s="909">
        <f t="shared" si="1575"/>
        <v>3000</v>
      </c>
      <c r="DV1831" s="1936">
        <f t="shared" si="1571"/>
        <v>3000</v>
      </c>
      <c r="DW1831" s="1936">
        <f t="shared" si="1572"/>
        <v>3000</v>
      </c>
      <c r="DX1831" s="633">
        <f t="shared" si="1576"/>
        <v>0</v>
      </c>
      <c r="DY1831" s="633">
        <f t="shared" si="1573"/>
        <v>0</v>
      </c>
    </row>
    <row r="1832" spans="1:133" s="1093" customFormat="1" ht="45" hidden="1" x14ac:dyDescent="0.25">
      <c r="A1832" s="2372">
        <v>2026</v>
      </c>
      <c r="B1832" s="2372">
        <v>479</v>
      </c>
      <c r="C1832" s="2372" t="s">
        <v>58</v>
      </c>
      <c r="D1832" s="2372">
        <v>3000654</v>
      </c>
      <c r="E1832" s="2372">
        <v>5005023</v>
      </c>
      <c r="F1832" s="2372" t="s">
        <v>3011</v>
      </c>
      <c r="G1832" s="2372" t="s">
        <v>3012</v>
      </c>
      <c r="H1832" s="2372">
        <v>95</v>
      </c>
      <c r="I1832" s="2373" t="s">
        <v>992</v>
      </c>
      <c r="J1832" s="2374" t="s">
        <v>10</v>
      </c>
      <c r="K1832" s="2374" t="s">
        <v>60</v>
      </c>
      <c r="L1832" s="2372" t="str">
        <f t="shared" si="1574"/>
        <v>2.3</v>
      </c>
      <c r="M1832" s="2375" t="s">
        <v>62</v>
      </c>
      <c r="N1832" s="2370"/>
      <c r="O1832" s="2377" t="s">
        <v>4352</v>
      </c>
      <c r="P1832" s="2380" t="s">
        <v>65</v>
      </c>
      <c r="Q1832" s="2381">
        <v>1</v>
      </c>
      <c r="R1832" s="2380" t="s">
        <v>4353</v>
      </c>
      <c r="S1832" s="255"/>
      <c r="T1832" s="255"/>
      <c r="U1832" s="2369"/>
      <c r="V1832" s="2369"/>
      <c r="W1832" s="2380">
        <v>30</v>
      </c>
      <c r="X1832" s="395"/>
      <c r="Y1832" s="395"/>
      <c r="Z1832" s="345"/>
      <c r="AA1832" s="345"/>
      <c r="AB1832" s="345"/>
      <c r="AC1832" s="345"/>
      <c r="AD1832" s="345"/>
      <c r="AE1832" s="342" t="s">
        <v>3528</v>
      </c>
      <c r="AF1832" s="346"/>
      <c r="AG1832" s="346"/>
      <c r="AH1832" s="346"/>
      <c r="AI1832" s="346"/>
      <c r="AJ1832" s="346"/>
      <c r="AK1832" s="346"/>
      <c r="AL1832" s="346"/>
      <c r="AM1832" s="346"/>
      <c r="AN1832" s="346"/>
      <c r="AO1832" s="346"/>
      <c r="AP1832" s="346"/>
      <c r="AQ1832" s="346"/>
      <c r="AR1832" s="2458">
        <v>3000</v>
      </c>
      <c r="AS1832" s="955" t="s">
        <v>2578</v>
      </c>
      <c r="AT1832" s="955" t="s">
        <v>4018</v>
      </c>
      <c r="AU1832" s="255" t="s">
        <v>4336</v>
      </c>
      <c r="AV1832" s="255"/>
      <c r="AW1832" s="2371"/>
      <c r="AX1832" s="255" t="s">
        <v>4337</v>
      </c>
      <c r="AY1832" s="2371">
        <v>46141</v>
      </c>
      <c r="BA1832" s="255" t="s">
        <v>4338</v>
      </c>
      <c r="BB1832" s="1915" t="s">
        <v>995</v>
      </c>
      <c r="BC1832" s="1093" t="s">
        <v>4339</v>
      </c>
      <c r="BD1832" s="1093" t="s">
        <v>4340</v>
      </c>
      <c r="BE1832" s="1093" t="s">
        <v>4341</v>
      </c>
      <c r="BF1832" s="1094">
        <v>46142</v>
      </c>
      <c r="BH1832" s="376"/>
      <c r="BI1832" s="376"/>
      <c r="BJ1832" s="255"/>
      <c r="BK1832" s="376"/>
      <c r="BL1832" s="296"/>
      <c r="BM1832" s="2497">
        <v>6139</v>
      </c>
      <c r="BN1832" s="376"/>
      <c r="BO1832" s="2498"/>
      <c r="BP1832" s="957"/>
      <c r="BQ1832" s="957"/>
      <c r="BR1832" s="2626" t="s">
        <v>4342</v>
      </c>
      <c r="BS1832" s="2464" t="s">
        <v>1100</v>
      </c>
      <c r="BT1832" s="2465" t="s">
        <v>2929</v>
      </c>
      <c r="BU1832" s="2465" t="s">
        <v>2930</v>
      </c>
      <c r="BV1832" s="2466">
        <v>46057190</v>
      </c>
      <c r="BW1832" s="2467">
        <v>10460571907</v>
      </c>
      <c r="BX1832" s="2510" t="s">
        <v>2834</v>
      </c>
      <c r="BY1832" s="2474">
        <v>46143</v>
      </c>
      <c r="BZ1832" s="2475">
        <v>46173</v>
      </c>
      <c r="CU1832" s="1934"/>
      <c r="CW1832" s="1934"/>
      <c r="CY1832" s="1934"/>
      <c r="DD1832" s="1934"/>
      <c r="DF1832" s="1934"/>
      <c r="DH1832" s="1934"/>
      <c r="DL1832" s="953">
        <v>30</v>
      </c>
      <c r="DM1832" s="995" t="str">
        <f t="shared" si="1577"/>
        <v xml:space="preserve">              3,000.00</v>
      </c>
      <c r="DN1832" s="953">
        <v>30</v>
      </c>
      <c r="DO1832" s="995">
        <v>3000</v>
      </c>
      <c r="DP1832" s="953">
        <v>30</v>
      </c>
      <c r="DQ1832" s="995">
        <v>3000</v>
      </c>
      <c r="DU1832" s="909">
        <f t="shared" si="1575"/>
        <v>3000</v>
      </c>
      <c r="DV1832" s="1936">
        <f t="shared" ref="DV1832:DV1857" si="1578">DO1832+DF1832</f>
        <v>3000</v>
      </c>
      <c r="DW1832" s="1936">
        <f t="shared" ref="DW1832:DW1857" si="1579">DQ1832+DH1832</f>
        <v>3000</v>
      </c>
      <c r="DX1832" s="633">
        <f t="shared" si="1576"/>
        <v>0</v>
      </c>
      <c r="DY1832" s="633">
        <f t="shared" ref="DY1832:DY1858" si="1580">DU1832-DW1832</f>
        <v>0</v>
      </c>
    </row>
    <row r="1833" spans="1:133" s="1093" customFormat="1" ht="45" hidden="1" x14ac:dyDescent="0.25">
      <c r="A1833" s="2372">
        <v>2026</v>
      </c>
      <c r="B1833" s="2372">
        <v>479</v>
      </c>
      <c r="C1833" s="2372" t="s">
        <v>58</v>
      </c>
      <c r="D1833" s="2372">
        <v>3000654</v>
      </c>
      <c r="E1833" s="2372">
        <v>5005023</v>
      </c>
      <c r="F1833" s="2372" t="s">
        <v>3011</v>
      </c>
      <c r="G1833" s="2372" t="s">
        <v>3012</v>
      </c>
      <c r="H1833" s="2372">
        <v>95</v>
      </c>
      <c r="I1833" s="2373" t="s">
        <v>992</v>
      </c>
      <c r="J1833" s="2374" t="s">
        <v>10</v>
      </c>
      <c r="K1833" s="2374" t="s">
        <v>60</v>
      </c>
      <c r="L1833" s="2372" t="str">
        <f t="shared" si="1574"/>
        <v>2.3</v>
      </c>
      <c r="M1833" s="2375" t="s">
        <v>62</v>
      </c>
      <c r="N1833" s="2370"/>
      <c r="O1833" s="2377" t="s">
        <v>4352</v>
      </c>
      <c r="P1833" s="2380" t="s">
        <v>65</v>
      </c>
      <c r="Q1833" s="2381">
        <v>1</v>
      </c>
      <c r="R1833" s="2380" t="s">
        <v>4353</v>
      </c>
      <c r="S1833" s="255"/>
      <c r="T1833" s="255"/>
      <c r="U1833" s="2369"/>
      <c r="V1833" s="2369"/>
      <c r="W1833" s="2380">
        <v>30</v>
      </c>
      <c r="X1833" s="395"/>
      <c r="Y1833" s="395"/>
      <c r="Z1833" s="345"/>
      <c r="AA1833" s="345"/>
      <c r="AB1833" s="345"/>
      <c r="AC1833" s="345"/>
      <c r="AD1833" s="345"/>
      <c r="AE1833" s="342" t="s">
        <v>3528</v>
      </c>
      <c r="AF1833" s="346"/>
      <c r="AG1833" s="346"/>
      <c r="AH1833" s="346"/>
      <c r="AI1833" s="346"/>
      <c r="AJ1833" s="346"/>
      <c r="AK1833" s="346"/>
      <c r="AL1833" s="346"/>
      <c r="AM1833" s="346"/>
      <c r="AN1833" s="346"/>
      <c r="AO1833" s="346"/>
      <c r="AP1833" s="346"/>
      <c r="AQ1833" s="346"/>
      <c r="AR1833" s="2458">
        <v>3000</v>
      </c>
      <c r="AS1833" s="955" t="s">
        <v>2578</v>
      </c>
      <c r="AT1833" s="955" t="s">
        <v>4018</v>
      </c>
      <c r="AU1833" s="255" t="s">
        <v>4336</v>
      </c>
      <c r="AV1833" s="255"/>
      <c r="AW1833" s="2371"/>
      <c r="AX1833" s="255" t="s">
        <v>4337</v>
      </c>
      <c r="AY1833" s="2371">
        <v>46141</v>
      </c>
      <c r="BA1833" s="255" t="s">
        <v>4338</v>
      </c>
      <c r="BB1833" s="1915" t="s">
        <v>995</v>
      </c>
      <c r="BC1833" s="1093" t="s">
        <v>4339</v>
      </c>
      <c r="BD1833" s="1093" t="s">
        <v>4340</v>
      </c>
      <c r="BE1833" s="1093" t="s">
        <v>4341</v>
      </c>
      <c r="BF1833" s="1094">
        <v>46142</v>
      </c>
      <c r="BH1833" s="376"/>
      <c r="BI1833" s="376"/>
      <c r="BJ1833" s="255"/>
      <c r="BK1833" s="376"/>
      <c r="BL1833" s="296"/>
      <c r="BM1833" s="2497">
        <v>6140</v>
      </c>
      <c r="BN1833" s="376"/>
      <c r="BO1833" s="2498"/>
      <c r="BP1833" s="957"/>
      <c r="BQ1833" s="957"/>
      <c r="BR1833" s="2626" t="s">
        <v>4342</v>
      </c>
      <c r="BS1833" s="2464" t="s">
        <v>2943</v>
      </c>
      <c r="BT1833" s="2465" t="s">
        <v>2944</v>
      </c>
      <c r="BU1833" s="2465" t="s">
        <v>2945</v>
      </c>
      <c r="BV1833" s="2466">
        <v>47175451</v>
      </c>
      <c r="BW1833" s="2467">
        <v>10471754515</v>
      </c>
      <c r="BX1833" s="2510" t="s">
        <v>2834</v>
      </c>
      <c r="BY1833" s="2474">
        <v>46143</v>
      </c>
      <c r="BZ1833" s="2475">
        <v>46173</v>
      </c>
      <c r="CU1833" s="1934"/>
      <c r="CW1833" s="1934"/>
      <c r="CY1833" s="1934"/>
      <c r="DD1833" s="1934"/>
      <c r="DF1833" s="1934"/>
      <c r="DH1833" s="1934"/>
      <c r="DL1833" s="953">
        <v>30</v>
      </c>
      <c r="DM1833" s="995" t="str">
        <f t="shared" si="1577"/>
        <v xml:space="preserve">              3,000.00</v>
      </c>
      <c r="DN1833" s="953">
        <v>30</v>
      </c>
      <c r="DO1833" s="995">
        <v>3000</v>
      </c>
      <c r="DP1833" s="953">
        <v>30</v>
      </c>
      <c r="DQ1833" s="995">
        <v>3000</v>
      </c>
      <c r="DU1833" s="909">
        <f t="shared" si="1575"/>
        <v>3000</v>
      </c>
      <c r="DV1833" s="1936">
        <f t="shared" si="1578"/>
        <v>3000</v>
      </c>
      <c r="DW1833" s="1936">
        <f t="shared" si="1579"/>
        <v>3000</v>
      </c>
      <c r="DX1833" s="633">
        <f t="shared" si="1576"/>
        <v>0</v>
      </c>
      <c r="DY1833" s="633">
        <f t="shared" si="1580"/>
        <v>0</v>
      </c>
    </row>
    <row r="1834" spans="1:133" s="2531" customFormat="1" ht="45" hidden="1" x14ac:dyDescent="0.25">
      <c r="A1834" s="2514">
        <v>2026</v>
      </c>
      <c r="B1834" s="2372">
        <v>479</v>
      </c>
      <c r="C1834" s="2372" t="s">
        <v>58</v>
      </c>
      <c r="D1834" s="2372">
        <v>3000654</v>
      </c>
      <c r="E1834" s="2372">
        <v>5005023</v>
      </c>
      <c r="F1834" s="2372" t="s">
        <v>3011</v>
      </c>
      <c r="G1834" s="2514" t="s">
        <v>3012</v>
      </c>
      <c r="H1834" s="2514">
        <v>95</v>
      </c>
      <c r="I1834" s="2373" t="s">
        <v>992</v>
      </c>
      <c r="J1834" s="2374" t="s">
        <v>10</v>
      </c>
      <c r="K1834" s="2374" t="s">
        <v>60</v>
      </c>
      <c r="L1834" s="2372" t="str">
        <f t="shared" si="1574"/>
        <v>2.3</v>
      </c>
      <c r="M1834" s="2517" t="s">
        <v>62</v>
      </c>
      <c r="N1834" s="2370"/>
      <c r="O1834" s="2519" t="s">
        <v>4352</v>
      </c>
      <c r="P1834" s="2520" t="s">
        <v>65</v>
      </c>
      <c r="Q1834" s="2521">
        <v>1</v>
      </c>
      <c r="R1834" s="2520" t="s">
        <v>4353</v>
      </c>
      <c r="S1834" s="2522"/>
      <c r="T1834" s="2522"/>
      <c r="U1834" s="2523"/>
      <c r="V1834" s="2523"/>
      <c r="W1834" s="2520">
        <v>30</v>
      </c>
      <c r="X1834" s="395"/>
      <c r="Y1834" s="395"/>
      <c r="Z1834" s="345"/>
      <c r="AA1834" s="345"/>
      <c r="AB1834" s="345"/>
      <c r="AC1834" s="345"/>
      <c r="AD1834" s="345"/>
      <c r="AE1834" s="2526" t="s">
        <v>3528</v>
      </c>
      <c r="AF1834" s="346"/>
      <c r="AG1834" s="346"/>
      <c r="AH1834" s="346"/>
      <c r="AI1834" s="346"/>
      <c r="AJ1834" s="346"/>
      <c r="AK1834" s="346"/>
      <c r="AL1834" s="346"/>
      <c r="AM1834" s="346"/>
      <c r="AN1834" s="346"/>
      <c r="AO1834" s="346"/>
      <c r="AP1834" s="346"/>
      <c r="AQ1834" s="346"/>
      <c r="AR1834" s="2528">
        <v>3000</v>
      </c>
      <c r="AS1834" s="2529" t="s">
        <v>2578</v>
      </c>
      <c r="AT1834" s="955" t="s">
        <v>4018</v>
      </c>
      <c r="AU1834" s="255" t="s">
        <v>4336</v>
      </c>
      <c r="AV1834" s="255"/>
      <c r="AW1834" s="2371"/>
      <c r="AX1834" s="255" t="s">
        <v>4337</v>
      </c>
      <c r="AY1834" s="2371">
        <v>46141</v>
      </c>
      <c r="AZ1834" s="1093"/>
      <c r="BA1834" s="255" t="s">
        <v>4338</v>
      </c>
      <c r="BB1834" s="2532" t="s">
        <v>995</v>
      </c>
      <c r="BC1834" s="2531" t="s">
        <v>4339</v>
      </c>
      <c r="BD1834" s="2531" t="s">
        <v>4340</v>
      </c>
      <c r="BE1834" s="2531" t="s">
        <v>4341</v>
      </c>
      <c r="BF1834" s="2533">
        <v>46142</v>
      </c>
      <c r="BH1834" s="2788"/>
      <c r="BI1834" s="2788"/>
      <c r="BJ1834" s="2522"/>
      <c r="BK1834" s="2788"/>
      <c r="BL1834" s="2534"/>
      <c r="BM1834" s="2534">
        <v>6141</v>
      </c>
      <c r="BN1834" s="2788"/>
      <c r="BO1834" s="2535"/>
      <c r="BP1834" s="2535"/>
      <c r="BQ1834" s="2535"/>
      <c r="BR1834" s="2625" t="s">
        <v>4357</v>
      </c>
      <c r="BS1834" s="2537" t="s">
        <v>1239</v>
      </c>
      <c r="BT1834" s="2538" t="s">
        <v>1228</v>
      </c>
      <c r="BU1834" s="2538" t="s">
        <v>2949</v>
      </c>
      <c r="BV1834" s="2537">
        <v>48170938</v>
      </c>
      <c r="BW1834" s="2538">
        <v>10481709381</v>
      </c>
      <c r="BX1834" s="2539" t="s">
        <v>2834</v>
      </c>
      <c r="BY1834" s="2540">
        <v>46143</v>
      </c>
      <c r="BZ1834" s="2541">
        <v>46157</v>
      </c>
      <c r="CU1834" s="2536"/>
      <c r="CW1834" s="2536"/>
      <c r="CY1834" s="2536"/>
      <c r="DD1834" s="2536"/>
      <c r="DF1834" s="2536"/>
      <c r="DH1834" s="2536"/>
      <c r="DL1834" s="2542">
        <v>30</v>
      </c>
      <c r="DM1834" s="2543" t="str">
        <f t="shared" si="1577"/>
        <v xml:space="preserve">              3,000.00</v>
      </c>
      <c r="DN1834" s="2542">
        <v>15</v>
      </c>
      <c r="DO1834" s="2543">
        <v>1451.61</v>
      </c>
      <c r="DP1834" s="2542">
        <v>15</v>
      </c>
      <c r="DQ1834" s="2543">
        <v>1451.61</v>
      </c>
      <c r="DU1834" s="2590">
        <f t="shared" si="1575"/>
        <v>3000</v>
      </c>
      <c r="DV1834" s="2591">
        <f t="shared" si="1578"/>
        <v>1451.61</v>
      </c>
      <c r="DW1834" s="2591">
        <f t="shared" si="1579"/>
        <v>1451.61</v>
      </c>
      <c r="DX1834" s="2592">
        <f t="shared" si="1576"/>
        <v>1548.39</v>
      </c>
      <c r="DY1834" s="2592">
        <f t="shared" si="1580"/>
        <v>1548.39</v>
      </c>
      <c r="EB1834" s="2531" t="s">
        <v>4358</v>
      </c>
      <c r="EC1834" s="2531" t="s">
        <v>4359</v>
      </c>
    </row>
    <row r="1835" spans="1:133" s="1093" customFormat="1" ht="45" hidden="1" x14ac:dyDescent="0.25">
      <c r="A1835" s="2372">
        <v>2026</v>
      </c>
      <c r="B1835" s="2372">
        <v>479</v>
      </c>
      <c r="C1835" s="2372" t="s">
        <v>58</v>
      </c>
      <c r="D1835" s="2372">
        <v>3000654</v>
      </c>
      <c r="E1835" s="2372">
        <v>5005023</v>
      </c>
      <c r="F1835" s="2372" t="s">
        <v>3011</v>
      </c>
      <c r="G1835" s="2372" t="s">
        <v>3012</v>
      </c>
      <c r="H1835" s="2372">
        <v>95</v>
      </c>
      <c r="I1835" s="2373" t="s">
        <v>992</v>
      </c>
      <c r="J1835" s="2374" t="s">
        <v>10</v>
      </c>
      <c r="K1835" s="2374" t="s">
        <v>60</v>
      </c>
      <c r="L1835" s="2372" t="str">
        <f t="shared" si="1574"/>
        <v>2.3</v>
      </c>
      <c r="M1835" s="2375" t="s">
        <v>62</v>
      </c>
      <c r="N1835" s="2370"/>
      <c r="O1835" s="2377" t="s">
        <v>4352</v>
      </c>
      <c r="P1835" s="2380" t="s">
        <v>65</v>
      </c>
      <c r="Q1835" s="2381">
        <v>1</v>
      </c>
      <c r="R1835" s="2380" t="s">
        <v>4353</v>
      </c>
      <c r="S1835" s="255"/>
      <c r="T1835" s="255"/>
      <c r="U1835" s="2369"/>
      <c r="V1835" s="2369"/>
      <c r="W1835" s="2380">
        <v>30</v>
      </c>
      <c r="X1835" s="395"/>
      <c r="Y1835" s="395"/>
      <c r="Z1835" s="345"/>
      <c r="AA1835" s="345"/>
      <c r="AB1835" s="345"/>
      <c r="AC1835" s="345"/>
      <c r="AD1835" s="345"/>
      <c r="AE1835" s="342" t="s">
        <v>3528</v>
      </c>
      <c r="AF1835" s="346"/>
      <c r="AG1835" s="346"/>
      <c r="AH1835" s="346"/>
      <c r="AI1835" s="346"/>
      <c r="AJ1835" s="346"/>
      <c r="AK1835" s="346"/>
      <c r="AL1835" s="346"/>
      <c r="AM1835" s="346"/>
      <c r="AN1835" s="346"/>
      <c r="AO1835" s="346"/>
      <c r="AP1835" s="346"/>
      <c r="AQ1835" s="346"/>
      <c r="AR1835" s="2458">
        <v>3000</v>
      </c>
      <c r="AS1835" s="955" t="s">
        <v>2578</v>
      </c>
      <c r="AT1835" s="955" t="s">
        <v>4018</v>
      </c>
      <c r="AU1835" s="255" t="s">
        <v>4336</v>
      </c>
      <c r="AV1835" s="255"/>
      <c r="AW1835" s="2371"/>
      <c r="AX1835" s="255" t="s">
        <v>4337</v>
      </c>
      <c r="AY1835" s="2371">
        <v>46141</v>
      </c>
      <c r="BA1835" s="255" t="s">
        <v>4338</v>
      </c>
      <c r="BB1835" s="1915" t="s">
        <v>995</v>
      </c>
      <c r="BC1835" s="1093" t="s">
        <v>4339</v>
      </c>
      <c r="BD1835" s="1093" t="s">
        <v>4340</v>
      </c>
      <c r="BE1835" s="1093" t="s">
        <v>4341</v>
      </c>
      <c r="BF1835" s="1094">
        <v>46142</v>
      </c>
      <c r="BH1835" s="376"/>
      <c r="BI1835" s="376"/>
      <c r="BJ1835" s="255"/>
      <c r="BK1835" s="376"/>
      <c r="BL1835" s="296"/>
      <c r="BM1835" s="2497">
        <v>6142</v>
      </c>
      <c r="BN1835" s="376"/>
      <c r="BO1835" s="2498"/>
      <c r="BP1835" s="957"/>
      <c r="BQ1835" s="957"/>
      <c r="BR1835" s="2626" t="s">
        <v>4342</v>
      </c>
      <c r="BS1835" s="2464" t="s">
        <v>2953</v>
      </c>
      <c r="BT1835" s="2465" t="s">
        <v>2954</v>
      </c>
      <c r="BU1835" s="2465" t="s">
        <v>2955</v>
      </c>
      <c r="BV1835" s="2466">
        <v>72841826</v>
      </c>
      <c r="BW1835" s="2467">
        <v>10728418261</v>
      </c>
      <c r="BX1835" s="2510" t="s">
        <v>2834</v>
      </c>
      <c r="BY1835" s="2474">
        <v>46143</v>
      </c>
      <c r="BZ1835" s="2475">
        <v>46173</v>
      </c>
      <c r="CU1835" s="1934"/>
      <c r="CW1835" s="1934"/>
      <c r="CY1835" s="1934"/>
      <c r="DD1835" s="1934"/>
      <c r="DF1835" s="1934"/>
      <c r="DH1835" s="1934"/>
      <c r="DL1835" s="953">
        <v>30</v>
      </c>
      <c r="DM1835" s="995" t="str">
        <f t="shared" si="1577"/>
        <v xml:space="preserve">              3,000.00</v>
      </c>
      <c r="DN1835" s="953">
        <v>30</v>
      </c>
      <c r="DO1835" s="995">
        <v>3000</v>
      </c>
      <c r="DP1835" s="953">
        <v>30</v>
      </c>
      <c r="DQ1835" s="995">
        <v>3000</v>
      </c>
      <c r="DU1835" s="909">
        <f t="shared" si="1575"/>
        <v>3000</v>
      </c>
      <c r="DV1835" s="1936">
        <f t="shared" si="1578"/>
        <v>3000</v>
      </c>
      <c r="DW1835" s="1936">
        <f t="shared" si="1579"/>
        <v>3000</v>
      </c>
      <c r="DX1835" s="633">
        <f t="shared" si="1576"/>
        <v>0</v>
      </c>
      <c r="DY1835" s="633">
        <f t="shared" si="1580"/>
        <v>0</v>
      </c>
    </row>
    <row r="1836" spans="1:133" s="1093" customFormat="1" ht="45" hidden="1" x14ac:dyDescent="0.25">
      <c r="A1836" s="2372">
        <v>2026</v>
      </c>
      <c r="B1836" s="2372">
        <v>479</v>
      </c>
      <c r="C1836" s="2372" t="s">
        <v>58</v>
      </c>
      <c r="D1836" s="2372">
        <v>3000654</v>
      </c>
      <c r="E1836" s="2372">
        <v>5005023</v>
      </c>
      <c r="F1836" s="2372" t="s">
        <v>3011</v>
      </c>
      <c r="G1836" s="2372" t="s">
        <v>3012</v>
      </c>
      <c r="H1836" s="2372">
        <v>95</v>
      </c>
      <c r="I1836" s="2373" t="s">
        <v>992</v>
      </c>
      <c r="J1836" s="2374" t="s">
        <v>10</v>
      </c>
      <c r="K1836" s="2374" t="s">
        <v>60</v>
      </c>
      <c r="L1836" s="2372" t="str">
        <f t="shared" si="1574"/>
        <v>2.3</v>
      </c>
      <c r="M1836" s="2375" t="s">
        <v>62</v>
      </c>
      <c r="N1836" s="2370"/>
      <c r="O1836" s="2377" t="s">
        <v>4352</v>
      </c>
      <c r="P1836" s="2380" t="s">
        <v>65</v>
      </c>
      <c r="Q1836" s="2381">
        <v>1</v>
      </c>
      <c r="R1836" s="2380" t="s">
        <v>4353</v>
      </c>
      <c r="S1836" s="255"/>
      <c r="T1836" s="255"/>
      <c r="U1836" s="2369"/>
      <c r="V1836" s="2369"/>
      <c r="W1836" s="2380">
        <v>30</v>
      </c>
      <c r="X1836" s="395"/>
      <c r="Y1836" s="395"/>
      <c r="Z1836" s="345"/>
      <c r="AA1836" s="345"/>
      <c r="AB1836" s="345"/>
      <c r="AC1836" s="345"/>
      <c r="AD1836" s="345"/>
      <c r="AE1836" s="342" t="s">
        <v>3528</v>
      </c>
      <c r="AF1836" s="346"/>
      <c r="AG1836" s="346"/>
      <c r="AH1836" s="346"/>
      <c r="AI1836" s="346"/>
      <c r="AJ1836" s="346"/>
      <c r="AK1836" s="346"/>
      <c r="AL1836" s="346"/>
      <c r="AM1836" s="346"/>
      <c r="AN1836" s="346"/>
      <c r="AO1836" s="346"/>
      <c r="AP1836" s="346"/>
      <c r="AQ1836" s="346"/>
      <c r="AR1836" s="2458">
        <v>3000</v>
      </c>
      <c r="AS1836" s="955" t="s">
        <v>2578</v>
      </c>
      <c r="AT1836" s="955" t="s">
        <v>4018</v>
      </c>
      <c r="AU1836" s="255" t="s">
        <v>4336</v>
      </c>
      <c r="AV1836" s="255"/>
      <c r="AW1836" s="2371"/>
      <c r="AX1836" s="255" t="s">
        <v>4337</v>
      </c>
      <c r="AY1836" s="2371">
        <v>46141</v>
      </c>
      <c r="BA1836" s="255" t="s">
        <v>4338</v>
      </c>
      <c r="BB1836" s="1915" t="s">
        <v>995</v>
      </c>
      <c r="BC1836" s="1093" t="s">
        <v>4339</v>
      </c>
      <c r="BD1836" s="1093" t="s">
        <v>4340</v>
      </c>
      <c r="BE1836" s="1093" t="s">
        <v>4341</v>
      </c>
      <c r="BF1836" s="1094">
        <v>46142</v>
      </c>
      <c r="BH1836" s="376"/>
      <c r="BI1836" s="376"/>
      <c r="BJ1836" s="255"/>
      <c r="BK1836" s="376"/>
      <c r="BL1836" s="296"/>
      <c r="BM1836" s="2497">
        <v>6143</v>
      </c>
      <c r="BN1836" s="376"/>
      <c r="BO1836" s="2498"/>
      <c r="BP1836" s="957"/>
      <c r="BQ1836" s="957"/>
      <c r="BR1836" s="2626" t="s">
        <v>4342</v>
      </c>
      <c r="BS1836" s="2464" t="s">
        <v>3330</v>
      </c>
      <c r="BT1836" s="2465" t="s">
        <v>1526</v>
      </c>
      <c r="BU1836" s="2465" t="s">
        <v>3960</v>
      </c>
      <c r="BV1836" s="2466">
        <v>40037714</v>
      </c>
      <c r="BW1836" s="2467">
        <v>10400377141</v>
      </c>
      <c r="BX1836" s="2510" t="s">
        <v>2834</v>
      </c>
      <c r="BY1836" s="2474">
        <v>46143</v>
      </c>
      <c r="BZ1836" s="2475">
        <v>46173</v>
      </c>
      <c r="CU1836" s="1934"/>
      <c r="CW1836" s="1934"/>
      <c r="CY1836" s="1934"/>
      <c r="DD1836" s="1934"/>
      <c r="DF1836" s="1934"/>
      <c r="DH1836" s="1934"/>
      <c r="DL1836" s="953">
        <v>30</v>
      </c>
      <c r="DM1836" s="995" t="str">
        <f t="shared" si="1577"/>
        <v xml:space="preserve">              3,000.00</v>
      </c>
      <c r="DN1836" s="953">
        <v>30</v>
      </c>
      <c r="DO1836" s="995">
        <v>3000</v>
      </c>
      <c r="DP1836" s="953">
        <v>30</v>
      </c>
      <c r="DQ1836" s="995">
        <v>3000</v>
      </c>
      <c r="DU1836" s="909">
        <f t="shared" si="1575"/>
        <v>3000</v>
      </c>
      <c r="DV1836" s="1936">
        <f t="shared" si="1578"/>
        <v>3000</v>
      </c>
      <c r="DW1836" s="1936">
        <f t="shared" si="1579"/>
        <v>3000</v>
      </c>
      <c r="DX1836" s="633">
        <f t="shared" si="1576"/>
        <v>0</v>
      </c>
      <c r="DY1836" s="633">
        <f t="shared" si="1580"/>
        <v>0</v>
      </c>
    </row>
    <row r="1837" spans="1:133" s="1093" customFormat="1" ht="45" hidden="1" x14ac:dyDescent="0.25">
      <c r="A1837" s="2372">
        <v>2026</v>
      </c>
      <c r="B1837" s="2372">
        <v>479</v>
      </c>
      <c r="C1837" s="2372" t="s">
        <v>58</v>
      </c>
      <c r="D1837" s="2372">
        <v>3000654</v>
      </c>
      <c r="E1837" s="2372">
        <v>5005023</v>
      </c>
      <c r="F1837" s="2372" t="s">
        <v>3011</v>
      </c>
      <c r="G1837" s="2372" t="s">
        <v>3012</v>
      </c>
      <c r="H1837" s="2372">
        <v>95</v>
      </c>
      <c r="I1837" s="2373" t="s">
        <v>992</v>
      </c>
      <c r="J1837" s="2374" t="s">
        <v>10</v>
      </c>
      <c r="K1837" s="2374" t="s">
        <v>60</v>
      </c>
      <c r="L1837" s="2372" t="str">
        <f t="shared" si="1574"/>
        <v>2.3</v>
      </c>
      <c r="M1837" s="2375" t="s">
        <v>62</v>
      </c>
      <c r="N1837" s="2370"/>
      <c r="O1837" s="2377" t="s">
        <v>4352</v>
      </c>
      <c r="P1837" s="2380" t="s">
        <v>65</v>
      </c>
      <c r="Q1837" s="2381">
        <v>1</v>
      </c>
      <c r="R1837" s="2380" t="s">
        <v>4353</v>
      </c>
      <c r="S1837" s="255"/>
      <c r="T1837" s="255"/>
      <c r="U1837" s="2369"/>
      <c r="V1837" s="2369"/>
      <c r="W1837" s="2380">
        <v>30</v>
      </c>
      <c r="X1837" s="395"/>
      <c r="Y1837" s="395"/>
      <c r="Z1837" s="345"/>
      <c r="AA1837" s="345"/>
      <c r="AB1837" s="345"/>
      <c r="AC1837" s="345"/>
      <c r="AD1837" s="345"/>
      <c r="AE1837" s="342" t="s">
        <v>3528</v>
      </c>
      <c r="AF1837" s="346"/>
      <c r="AG1837" s="346"/>
      <c r="AH1837" s="346"/>
      <c r="AI1837" s="346"/>
      <c r="AJ1837" s="346"/>
      <c r="AK1837" s="346"/>
      <c r="AL1837" s="346"/>
      <c r="AM1837" s="346"/>
      <c r="AN1837" s="346"/>
      <c r="AO1837" s="346"/>
      <c r="AP1837" s="346"/>
      <c r="AQ1837" s="346"/>
      <c r="AR1837" s="2458">
        <v>3000</v>
      </c>
      <c r="AS1837" s="955" t="s">
        <v>2578</v>
      </c>
      <c r="AT1837" s="955" t="s">
        <v>4018</v>
      </c>
      <c r="AU1837" s="255" t="s">
        <v>4336</v>
      </c>
      <c r="AV1837" s="255"/>
      <c r="AW1837" s="2371"/>
      <c r="AX1837" s="255" t="s">
        <v>4337</v>
      </c>
      <c r="AY1837" s="2371">
        <v>46141</v>
      </c>
      <c r="BA1837" s="255" t="s">
        <v>4338</v>
      </c>
      <c r="BB1837" s="1915" t="s">
        <v>995</v>
      </c>
      <c r="BC1837" s="1093" t="s">
        <v>4339</v>
      </c>
      <c r="BD1837" s="1093" t="s">
        <v>4340</v>
      </c>
      <c r="BE1837" s="1093" t="s">
        <v>4341</v>
      </c>
      <c r="BF1837" s="1094">
        <v>46142</v>
      </c>
      <c r="BH1837" s="376"/>
      <c r="BI1837" s="376"/>
      <c r="BJ1837" s="255"/>
      <c r="BK1837" s="376"/>
      <c r="BL1837" s="296"/>
      <c r="BM1837" s="2497">
        <v>6144</v>
      </c>
      <c r="BN1837" s="376"/>
      <c r="BO1837" s="2498"/>
      <c r="BP1837" s="957"/>
      <c r="BQ1837" s="957"/>
      <c r="BR1837" s="2626" t="s">
        <v>4342</v>
      </c>
      <c r="BS1837" s="2464" t="s">
        <v>2959</v>
      </c>
      <c r="BT1837" s="2465" t="s">
        <v>2850</v>
      </c>
      <c r="BU1837" s="2465" t="s">
        <v>2960</v>
      </c>
      <c r="BV1837" s="2466">
        <v>43256578</v>
      </c>
      <c r="BW1837" s="2467">
        <v>10432565781</v>
      </c>
      <c r="BX1837" s="2510" t="s">
        <v>2834</v>
      </c>
      <c r="BY1837" s="2474">
        <v>46143</v>
      </c>
      <c r="BZ1837" s="2475">
        <v>46173</v>
      </c>
      <c r="CU1837" s="1934"/>
      <c r="CW1837" s="1934"/>
      <c r="CY1837" s="1934"/>
      <c r="DD1837" s="1934"/>
      <c r="DF1837" s="1934"/>
      <c r="DH1837" s="1934"/>
      <c r="DL1837" s="953">
        <v>30</v>
      </c>
      <c r="DM1837" s="995" t="str">
        <f t="shared" si="1577"/>
        <v xml:space="preserve">              3,000.00</v>
      </c>
      <c r="DN1837" s="953">
        <v>30</v>
      </c>
      <c r="DO1837" s="995">
        <v>3000</v>
      </c>
      <c r="DP1837" s="953">
        <v>30</v>
      </c>
      <c r="DQ1837" s="995">
        <v>3000</v>
      </c>
      <c r="DU1837" s="909">
        <f t="shared" si="1575"/>
        <v>3000</v>
      </c>
      <c r="DV1837" s="1936">
        <f t="shared" si="1578"/>
        <v>3000</v>
      </c>
      <c r="DW1837" s="1936">
        <f t="shared" si="1579"/>
        <v>3000</v>
      </c>
      <c r="DX1837" s="633">
        <f t="shared" si="1576"/>
        <v>0</v>
      </c>
      <c r="DY1837" s="633">
        <f t="shared" si="1580"/>
        <v>0</v>
      </c>
    </row>
    <row r="1838" spans="1:133" s="1093" customFormat="1" ht="45" hidden="1" x14ac:dyDescent="0.25">
      <c r="A1838" s="2372">
        <v>2026</v>
      </c>
      <c r="B1838" s="2372">
        <v>479</v>
      </c>
      <c r="C1838" s="2372" t="s">
        <v>58</v>
      </c>
      <c r="D1838" s="2372">
        <v>3000654</v>
      </c>
      <c r="E1838" s="2372">
        <v>5005023</v>
      </c>
      <c r="F1838" s="2372" t="s">
        <v>3011</v>
      </c>
      <c r="G1838" s="2372" t="s">
        <v>3012</v>
      </c>
      <c r="H1838" s="2372">
        <v>95</v>
      </c>
      <c r="I1838" s="2373" t="s">
        <v>992</v>
      </c>
      <c r="J1838" s="2374" t="s">
        <v>10</v>
      </c>
      <c r="K1838" s="2374" t="s">
        <v>60</v>
      </c>
      <c r="L1838" s="2372" t="str">
        <f t="shared" si="1574"/>
        <v>2.3</v>
      </c>
      <c r="M1838" s="2375" t="s">
        <v>62</v>
      </c>
      <c r="N1838" s="2370"/>
      <c r="O1838" s="2377" t="s">
        <v>4352</v>
      </c>
      <c r="P1838" s="2380" t="s">
        <v>65</v>
      </c>
      <c r="Q1838" s="2381">
        <v>1</v>
      </c>
      <c r="R1838" s="2380" t="s">
        <v>4353</v>
      </c>
      <c r="S1838" s="255"/>
      <c r="T1838" s="255"/>
      <c r="U1838" s="2369"/>
      <c r="V1838" s="2369"/>
      <c r="W1838" s="2380">
        <v>30</v>
      </c>
      <c r="X1838" s="395"/>
      <c r="Y1838" s="395"/>
      <c r="Z1838" s="345"/>
      <c r="AA1838" s="345"/>
      <c r="AB1838" s="345"/>
      <c r="AC1838" s="345"/>
      <c r="AD1838" s="345"/>
      <c r="AE1838" s="342" t="s">
        <v>3528</v>
      </c>
      <c r="AF1838" s="346"/>
      <c r="AG1838" s="346"/>
      <c r="AH1838" s="346"/>
      <c r="AI1838" s="346"/>
      <c r="AJ1838" s="346"/>
      <c r="AK1838" s="346"/>
      <c r="AL1838" s="346"/>
      <c r="AM1838" s="346"/>
      <c r="AN1838" s="346"/>
      <c r="AO1838" s="346"/>
      <c r="AP1838" s="346"/>
      <c r="AQ1838" s="346"/>
      <c r="AR1838" s="2458">
        <v>3000</v>
      </c>
      <c r="AS1838" s="955" t="s">
        <v>2578</v>
      </c>
      <c r="AT1838" s="955" t="s">
        <v>4018</v>
      </c>
      <c r="AU1838" s="255" t="s">
        <v>4336</v>
      </c>
      <c r="AV1838" s="255"/>
      <c r="AW1838" s="2371"/>
      <c r="AX1838" s="255" t="s">
        <v>4337</v>
      </c>
      <c r="AY1838" s="2371">
        <v>46141</v>
      </c>
      <c r="BA1838" s="255" t="s">
        <v>4338</v>
      </c>
      <c r="BB1838" s="1915" t="s">
        <v>995</v>
      </c>
      <c r="BC1838" s="1093" t="s">
        <v>4339</v>
      </c>
      <c r="BD1838" s="1093" t="s">
        <v>4340</v>
      </c>
      <c r="BE1838" s="1093" t="s">
        <v>4341</v>
      </c>
      <c r="BF1838" s="1094">
        <v>46142</v>
      </c>
      <c r="BH1838" s="376"/>
      <c r="BI1838" s="376"/>
      <c r="BJ1838" s="255"/>
      <c r="BK1838" s="376"/>
      <c r="BL1838" s="296"/>
      <c r="BM1838" s="2497">
        <v>6145</v>
      </c>
      <c r="BN1838" s="376"/>
      <c r="BO1838" s="2498"/>
      <c r="BP1838" s="957"/>
      <c r="BQ1838" s="957"/>
      <c r="BR1838" s="2626" t="s">
        <v>4342</v>
      </c>
      <c r="BS1838" s="2464" t="s">
        <v>2964</v>
      </c>
      <c r="BT1838" s="2465" t="s">
        <v>2965</v>
      </c>
      <c r="BU1838" s="2465" t="s">
        <v>2966</v>
      </c>
      <c r="BV1838" s="2466">
        <v>40620206</v>
      </c>
      <c r="BW1838" s="2467">
        <v>10406202068</v>
      </c>
      <c r="BX1838" s="2510" t="s">
        <v>2834</v>
      </c>
      <c r="BY1838" s="2474">
        <v>46143</v>
      </c>
      <c r="BZ1838" s="2475">
        <v>46173</v>
      </c>
      <c r="CU1838" s="1934"/>
      <c r="CW1838" s="1934"/>
      <c r="CY1838" s="1934"/>
      <c r="DD1838" s="1934"/>
      <c r="DF1838" s="1934"/>
      <c r="DH1838" s="1934"/>
      <c r="DL1838" s="953">
        <v>30</v>
      </c>
      <c r="DM1838" s="995" t="str">
        <f t="shared" si="1577"/>
        <v xml:space="preserve">              3,000.00</v>
      </c>
      <c r="DN1838" s="953">
        <v>30</v>
      </c>
      <c r="DO1838" s="995">
        <v>3000</v>
      </c>
      <c r="DP1838" s="953">
        <v>30</v>
      </c>
      <c r="DQ1838" s="995">
        <v>3000</v>
      </c>
      <c r="DU1838" s="909">
        <f t="shared" si="1575"/>
        <v>3000</v>
      </c>
      <c r="DV1838" s="1936">
        <f t="shared" si="1578"/>
        <v>3000</v>
      </c>
      <c r="DW1838" s="1936">
        <f t="shared" si="1579"/>
        <v>3000</v>
      </c>
      <c r="DX1838" s="633">
        <f t="shared" si="1576"/>
        <v>0</v>
      </c>
      <c r="DY1838" s="633">
        <f t="shared" si="1580"/>
        <v>0</v>
      </c>
    </row>
    <row r="1839" spans="1:133" s="1093" customFormat="1" ht="45" hidden="1" x14ac:dyDescent="0.25">
      <c r="A1839" s="2372">
        <v>2026</v>
      </c>
      <c r="B1839" s="2372">
        <v>479</v>
      </c>
      <c r="C1839" s="2372" t="s">
        <v>58</v>
      </c>
      <c r="D1839" s="2372">
        <v>3000654</v>
      </c>
      <c r="E1839" s="2372">
        <v>5005023</v>
      </c>
      <c r="F1839" s="2372" t="s">
        <v>3011</v>
      </c>
      <c r="G1839" s="2372" t="s">
        <v>3012</v>
      </c>
      <c r="H1839" s="2372">
        <v>95</v>
      </c>
      <c r="I1839" s="2373" t="s">
        <v>992</v>
      </c>
      <c r="J1839" s="2374" t="s">
        <v>10</v>
      </c>
      <c r="K1839" s="2374" t="s">
        <v>60</v>
      </c>
      <c r="L1839" s="2372" t="str">
        <f t="shared" si="1574"/>
        <v>2.3</v>
      </c>
      <c r="M1839" s="2375" t="s">
        <v>62</v>
      </c>
      <c r="N1839" s="2370"/>
      <c r="O1839" s="2377" t="s">
        <v>4352</v>
      </c>
      <c r="P1839" s="2380" t="s">
        <v>65</v>
      </c>
      <c r="Q1839" s="2381">
        <v>1</v>
      </c>
      <c r="R1839" s="2380" t="s">
        <v>4353</v>
      </c>
      <c r="S1839" s="255"/>
      <c r="T1839" s="255"/>
      <c r="U1839" s="2369"/>
      <c r="V1839" s="2369"/>
      <c r="W1839" s="2380">
        <v>30</v>
      </c>
      <c r="X1839" s="395"/>
      <c r="Y1839" s="395"/>
      <c r="Z1839" s="345"/>
      <c r="AA1839" s="345"/>
      <c r="AB1839" s="345"/>
      <c r="AC1839" s="345"/>
      <c r="AD1839" s="345"/>
      <c r="AE1839" s="342" t="s">
        <v>3528</v>
      </c>
      <c r="AF1839" s="346"/>
      <c r="AG1839" s="346"/>
      <c r="AH1839" s="346"/>
      <c r="AI1839" s="346"/>
      <c r="AJ1839" s="346"/>
      <c r="AK1839" s="346"/>
      <c r="AL1839" s="346"/>
      <c r="AM1839" s="346"/>
      <c r="AN1839" s="346"/>
      <c r="AO1839" s="346"/>
      <c r="AP1839" s="346"/>
      <c r="AQ1839" s="346"/>
      <c r="AR1839" s="2458">
        <v>3000</v>
      </c>
      <c r="AS1839" s="955" t="s">
        <v>2578</v>
      </c>
      <c r="AT1839" s="955" t="s">
        <v>4018</v>
      </c>
      <c r="AU1839" s="255" t="s">
        <v>4336</v>
      </c>
      <c r="AV1839" s="255"/>
      <c r="AW1839" s="2371"/>
      <c r="AX1839" s="255" t="s">
        <v>4337</v>
      </c>
      <c r="AY1839" s="2371">
        <v>46141</v>
      </c>
      <c r="BA1839" s="255" t="s">
        <v>4338</v>
      </c>
      <c r="BB1839" s="1915" t="s">
        <v>995</v>
      </c>
      <c r="BC1839" s="1093" t="s">
        <v>4339</v>
      </c>
      <c r="BD1839" s="1093" t="s">
        <v>4340</v>
      </c>
      <c r="BE1839" s="1093" t="s">
        <v>4341</v>
      </c>
      <c r="BF1839" s="1094">
        <v>46142</v>
      </c>
      <c r="BH1839" s="376"/>
      <c r="BI1839" s="376"/>
      <c r="BJ1839" s="255"/>
      <c r="BK1839" s="376"/>
      <c r="BL1839" s="296"/>
      <c r="BM1839" s="2497">
        <v>6146</v>
      </c>
      <c r="BN1839" s="376"/>
      <c r="BO1839" s="2498"/>
      <c r="BP1839" s="957"/>
      <c r="BQ1839" s="957"/>
      <c r="BR1839" s="2626" t="s">
        <v>4342</v>
      </c>
      <c r="BS1839" s="2464" t="s">
        <v>2397</v>
      </c>
      <c r="BT1839" s="2465" t="s">
        <v>3336</v>
      </c>
      <c r="BU1839" s="2465" t="s">
        <v>3337</v>
      </c>
      <c r="BV1839" s="2466">
        <v>47170479</v>
      </c>
      <c r="BW1839" s="2467">
        <v>10471704798</v>
      </c>
      <c r="BX1839" s="2510" t="s">
        <v>2834</v>
      </c>
      <c r="BY1839" s="2474">
        <v>46143</v>
      </c>
      <c r="BZ1839" s="2475">
        <v>46173</v>
      </c>
      <c r="CU1839" s="1934"/>
      <c r="CW1839" s="1934"/>
      <c r="CY1839" s="1934"/>
      <c r="DD1839" s="1934"/>
      <c r="DF1839" s="1934"/>
      <c r="DH1839" s="1934"/>
      <c r="DL1839" s="953">
        <v>30</v>
      </c>
      <c r="DM1839" s="995" t="str">
        <f t="shared" si="1577"/>
        <v xml:space="preserve">              3,000.00</v>
      </c>
      <c r="DN1839" s="953">
        <v>30</v>
      </c>
      <c r="DO1839" s="995">
        <v>3000</v>
      </c>
      <c r="DP1839" s="953">
        <v>30</v>
      </c>
      <c r="DQ1839" s="995">
        <v>3000</v>
      </c>
      <c r="DU1839" s="909">
        <f t="shared" si="1575"/>
        <v>3000</v>
      </c>
      <c r="DV1839" s="1936">
        <f t="shared" si="1578"/>
        <v>3000</v>
      </c>
      <c r="DW1839" s="1936">
        <f t="shared" si="1579"/>
        <v>3000</v>
      </c>
      <c r="DX1839" s="633">
        <f t="shared" si="1576"/>
        <v>0</v>
      </c>
      <c r="DY1839" s="633">
        <f t="shared" si="1580"/>
        <v>0</v>
      </c>
    </row>
    <row r="1840" spans="1:133" s="1093" customFormat="1" ht="45" hidden="1" x14ac:dyDescent="0.25">
      <c r="A1840" s="2372">
        <v>2026</v>
      </c>
      <c r="B1840" s="2372">
        <v>479</v>
      </c>
      <c r="C1840" s="2372" t="s">
        <v>58</v>
      </c>
      <c r="D1840" s="2372">
        <v>3000654</v>
      </c>
      <c r="E1840" s="2372">
        <v>5005023</v>
      </c>
      <c r="F1840" s="2372" t="s">
        <v>3011</v>
      </c>
      <c r="G1840" s="2372" t="s">
        <v>3012</v>
      </c>
      <c r="H1840" s="2372">
        <v>95</v>
      </c>
      <c r="I1840" s="2373" t="s">
        <v>992</v>
      </c>
      <c r="J1840" s="2374" t="s">
        <v>10</v>
      </c>
      <c r="K1840" s="2374" t="s">
        <v>60</v>
      </c>
      <c r="L1840" s="2372" t="str">
        <f t="shared" si="1574"/>
        <v>2.3</v>
      </c>
      <c r="M1840" s="2375" t="s">
        <v>62</v>
      </c>
      <c r="N1840" s="2370"/>
      <c r="O1840" s="2377" t="s">
        <v>4352</v>
      </c>
      <c r="P1840" s="2380" t="s">
        <v>65</v>
      </c>
      <c r="Q1840" s="2381">
        <v>1</v>
      </c>
      <c r="R1840" s="2380" t="s">
        <v>4353</v>
      </c>
      <c r="S1840" s="255"/>
      <c r="T1840" s="255"/>
      <c r="U1840" s="2369"/>
      <c r="V1840" s="2369"/>
      <c r="W1840" s="2380">
        <v>30</v>
      </c>
      <c r="X1840" s="395"/>
      <c r="Y1840" s="395"/>
      <c r="Z1840" s="345"/>
      <c r="AA1840" s="345"/>
      <c r="AB1840" s="345"/>
      <c r="AC1840" s="345"/>
      <c r="AD1840" s="345"/>
      <c r="AE1840" s="342" t="s">
        <v>3528</v>
      </c>
      <c r="AF1840" s="346"/>
      <c r="AG1840" s="346"/>
      <c r="AH1840" s="346"/>
      <c r="AI1840" s="346"/>
      <c r="AJ1840" s="346"/>
      <c r="AK1840" s="346"/>
      <c r="AL1840" s="346"/>
      <c r="AM1840" s="346"/>
      <c r="AN1840" s="346"/>
      <c r="AO1840" s="346"/>
      <c r="AP1840" s="346"/>
      <c r="AQ1840" s="346"/>
      <c r="AR1840" s="2458">
        <v>3000</v>
      </c>
      <c r="AS1840" s="955" t="s">
        <v>2578</v>
      </c>
      <c r="AT1840" s="955" t="s">
        <v>4018</v>
      </c>
      <c r="AU1840" s="255" t="s">
        <v>4336</v>
      </c>
      <c r="AV1840" s="255"/>
      <c r="AW1840" s="2371"/>
      <c r="AX1840" s="255" t="s">
        <v>4337</v>
      </c>
      <c r="AY1840" s="2371">
        <v>46141</v>
      </c>
      <c r="BA1840" s="255" t="s">
        <v>4338</v>
      </c>
      <c r="BB1840" s="1915" t="s">
        <v>995</v>
      </c>
      <c r="BC1840" s="1093" t="s">
        <v>4339</v>
      </c>
      <c r="BD1840" s="1093" t="s">
        <v>4340</v>
      </c>
      <c r="BE1840" s="1093" t="s">
        <v>4341</v>
      </c>
      <c r="BF1840" s="1094">
        <v>46142</v>
      </c>
      <c r="BH1840" s="376"/>
      <c r="BI1840" s="376"/>
      <c r="BJ1840" s="255"/>
      <c r="BK1840" s="376"/>
      <c r="BL1840" s="296"/>
      <c r="BM1840" s="2497">
        <v>6147</v>
      </c>
      <c r="BN1840" s="376"/>
      <c r="BO1840" s="2498"/>
      <c r="BP1840" s="957"/>
      <c r="BQ1840" s="957"/>
      <c r="BR1840" s="2626" t="s">
        <v>4342</v>
      </c>
      <c r="BS1840" s="2466" t="s">
        <v>3898</v>
      </c>
      <c r="BT1840" s="2467" t="s">
        <v>3899</v>
      </c>
      <c r="BU1840" s="2467" t="s">
        <v>3900</v>
      </c>
      <c r="BV1840" s="2466">
        <v>46643867</v>
      </c>
      <c r="BW1840" s="2467">
        <v>10466438672</v>
      </c>
      <c r="BX1840" s="2510" t="s">
        <v>2834</v>
      </c>
      <c r="BY1840" s="2474">
        <v>46143</v>
      </c>
      <c r="BZ1840" s="2475">
        <v>46173</v>
      </c>
      <c r="CU1840" s="1934"/>
      <c r="CW1840" s="1934"/>
      <c r="CY1840" s="1934"/>
      <c r="DD1840" s="1934"/>
      <c r="DF1840" s="1934"/>
      <c r="DH1840" s="1934"/>
      <c r="DL1840" s="953">
        <v>30</v>
      </c>
      <c r="DM1840" s="995" t="str">
        <f t="shared" si="1577"/>
        <v xml:space="preserve">              3,000.00</v>
      </c>
      <c r="DN1840" s="953">
        <v>30</v>
      </c>
      <c r="DO1840" s="995">
        <v>3000</v>
      </c>
      <c r="DP1840" s="953">
        <v>30</v>
      </c>
      <c r="DQ1840" s="995">
        <v>3000</v>
      </c>
      <c r="DU1840" s="909">
        <f t="shared" si="1575"/>
        <v>3000</v>
      </c>
      <c r="DV1840" s="1936">
        <f t="shared" si="1578"/>
        <v>3000</v>
      </c>
      <c r="DW1840" s="1936">
        <f t="shared" si="1579"/>
        <v>3000</v>
      </c>
      <c r="DX1840" s="633">
        <f t="shared" si="1576"/>
        <v>0</v>
      </c>
      <c r="DY1840" s="633">
        <f t="shared" si="1580"/>
        <v>0</v>
      </c>
    </row>
    <row r="1841" spans="1:133" s="1093" customFormat="1" ht="45" hidden="1" x14ac:dyDescent="0.25">
      <c r="A1841" s="2372">
        <v>2026</v>
      </c>
      <c r="B1841" s="2372">
        <v>479</v>
      </c>
      <c r="C1841" s="2372" t="s">
        <v>58</v>
      </c>
      <c r="D1841" s="2372">
        <v>3000654</v>
      </c>
      <c r="E1841" s="2372">
        <v>5005023</v>
      </c>
      <c r="F1841" s="2372" t="s">
        <v>3011</v>
      </c>
      <c r="G1841" s="2372" t="s">
        <v>3012</v>
      </c>
      <c r="H1841" s="2372">
        <v>95</v>
      </c>
      <c r="I1841" s="2373" t="s">
        <v>992</v>
      </c>
      <c r="J1841" s="2374" t="s">
        <v>10</v>
      </c>
      <c r="K1841" s="2374" t="s">
        <v>60</v>
      </c>
      <c r="L1841" s="2372" t="str">
        <f t="shared" si="1574"/>
        <v>2.3</v>
      </c>
      <c r="M1841" s="2375" t="s">
        <v>62</v>
      </c>
      <c r="N1841" s="2370"/>
      <c r="O1841" s="2377" t="s">
        <v>4352</v>
      </c>
      <c r="P1841" s="2380" t="s">
        <v>65</v>
      </c>
      <c r="Q1841" s="2381">
        <v>1</v>
      </c>
      <c r="R1841" s="2380" t="s">
        <v>4353</v>
      </c>
      <c r="S1841" s="255"/>
      <c r="T1841" s="255"/>
      <c r="U1841" s="2369"/>
      <c r="V1841" s="2369"/>
      <c r="W1841" s="2380">
        <v>30</v>
      </c>
      <c r="X1841" s="395"/>
      <c r="Y1841" s="395"/>
      <c r="Z1841" s="345"/>
      <c r="AA1841" s="345"/>
      <c r="AB1841" s="345"/>
      <c r="AC1841" s="345"/>
      <c r="AD1841" s="345"/>
      <c r="AE1841" s="342" t="s">
        <v>3528</v>
      </c>
      <c r="AF1841" s="346"/>
      <c r="AG1841" s="346"/>
      <c r="AH1841" s="346"/>
      <c r="AI1841" s="346"/>
      <c r="AJ1841" s="346"/>
      <c r="AK1841" s="346"/>
      <c r="AL1841" s="346"/>
      <c r="AM1841" s="346"/>
      <c r="AN1841" s="346"/>
      <c r="AO1841" s="346"/>
      <c r="AP1841" s="346"/>
      <c r="AQ1841" s="346"/>
      <c r="AR1841" s="2458">
        <v>3000</v>
      </c>
      <c r="AS1841" s="955" t="s">
        <v>2578</v>
      </c>
      <c r="AT1841" s="955" t="s">
        <v>4018</v>
      </c>
      <c r="AU1841" s="255" t="s">
        <v>4336</v>
      </c>
      <c r="AV1841" s="255"/>
      <c r="AW1841" s="2371"/>
      <c r="AX1841" s="255" t="s">
        <v>4337</v>
      </c>
      <c r="AY1841" s="2371">
        <v>46141</v>
      </c>
      <c r="BA1841" s="255" t="s">
        <v>4338</v>
      </c>
      <c r="BB1841" s="1915" t="s">
        <v>995</v>
      </c>
      <c r="BC1841" s="1093" t="s">
        <v>4339</v>
      </c>
      <c r="BD1841" s="1093" t="s">
        <v>4340</v>
      </c>
      <c r="BE1841" s="1093" t="s">
        <v>4341</v>
      </c>
      <c r="BF1841" s="1094">
        <v>46142</v>
      </c>
      <c r="BH1841" s="376"/>
      <c r="BI1841" s="376"/>
      <c r="BJ1841" s="255"/>
      <c r="BK1841" s="376"/>
      <c r="BL1841" s="296"/>
      <c r="BM1841" s="2497">
        <v>6148</v>
      </c>
      <c r="BN1841" s="376"/>
      <c r="BO1841" s="2498"/>
      <c r="BP1841" s="957"/>
      <c r="BQ1841" s="957"/>
      <c r="BR1841" s="2626" t="s">
        <v>4342</v>
      </c>
      <c r="BS1841" s="2466" t="s">
        <v>3902</v>
      </c>
      <c r="BT1841" s="2467" t="s">
        <v>3903</v>
      </c>
      <c r="BU1841" s="2467" t="s">
        <v>3904</v>
      </c>
      <c r="BV1841" s="2466">
        <v>74722301</v>
      </c>
      <c r="BW1841" s="2467">
        <v>10747223012</v>
      </c>
      <c r="BX1841" s="2510" t="s">
        <v>2834</v>
      </c>
      <c r="BY1841" s="2474">
        <v>46143</v>
      </c>
      <c r="BZ1841" s="2475">
        <v>46173</v>
      </c>
      <c r="CU1841" s="1934"/>
      <c r="CW1841" s="1934"/>
      <c r="CY1841" s="1934"/>
      <c r="DD1841" s="1934"/>
      <c r="DF1841" s="1934"/>
      <c r="DH1841" s="1934"/>
      <c r="DL1841" s="953">
        <v>30</v>
      </c>
      <c r="DM1841" s="995" t="str">
        <f t="shared" si="1577"/>
        <v xml:space="preserve">              3,000.00</v>
      </c>
      <c r="DN1841" s="953">
        <v>30</v>
      </c>
      <c r="DO1841" s="995">
        <v>3000</v>
      </c>
      <c r="DP1841" s="953">
        <v>30</v>
      </c>
      <c r="DQ1841" s="995">
        <v>3000</v>
      </c>
      <c r="DU1841" s="909">
        <f t="shared" si="1575"/>
        <v>3000</v>
      </c>
      <c r="DV1841" s="1936">
        <f t="shared" si="1578"/>
        <v>3000</v>
      </c>
      <c r="DW1841" s="1936">
        <f t="shared" si="1579"/>
        <v>3000</v>
      </c>
      <c r="DX1841" s="633">
        <f t="shared" si="1576"/>
        <v>0</v>
      </c>
      <c r="DY1841" s="633">
        <f t="shared" si="1580"/>
        <v>0</v>
      </c>
    </row>
    <row r="1842" spans="1:133" s="1093" customFormat="1" ht="45" hidden="1" x14ac:dyDescent="0.25">
      <c r="A1842" s="2372">
        <v>2026</v>
      </c>
      <c r="B1842" s="2372">
        <v>479</v>
      </c>
      <c r="C1842" s="2372" t="s">
        <v>58</v>
      </c>
      <c r="D1842" s="2372">
        <v>3000654</v>
      </c>
      <c r="E1842" s="2372">
        <v>5005023</v>
      </c>
      <c r="F1842" s="2372" t="s">
        <v>3011</v>
      </c>
      <c r="G1842" s="2372" t="s">
        <v>3012</v>
      </c>
      <c r="H1842" s="2372">
        <v>95</v>
      </c>
      <c r="I1842" s="2373" t="s">
        <v>992</v>
      </c>
      <c r="J1842" s="2374" t="s">
        <v>10</v>
      </c>
      <c r="K1842" s="2374" t="s">
        <v>60</v>
      </c>
      <c r="L1842" s="2372" t="str">
        <f t="shared" si="1574"/>
        <v>2.3</v>
      </c>
      <c r="M1842" s="2375" t="s">
        <v>62</v>
      </c>
      <c r="N1842" s="2370"/>
      <c r="O1842" s="2377" t="s">
        <v>4352</v>
      </c>
      <c r="P1842" s="2380" t="s">
        <v>65</v>
      </c>
      <c r="Q1842" s="2381">
        <v>1</v>
      </c>
      <c r="R1842" s="2380" t="s">
        <v>4353</v>
      </c>
      <c r="S1842" s="255"/>
      <c r="T1842" s="255"/>
      <c r="U1842" s="2369"/>
      <c r="V1842" s="2369"/>
      <c r="W1842" s="2380">
        <v>30</v>
      </c>
      <c r="X1842" s="395"/>
      <c r="Y1842" s="395"/>
      <c r="Z1842" s="345"/>
      <c r="AA1842" s="345"/>
      <c r="AB1842" s="345"/>
      <c r="AC1842" s="345"/>
      <c r="AD1842" s="345"/>
      <c r="AE1842" s="342" t="s">
        <v>3528</v>
      </c>
      <c r="AF1842" s="346"/>
      <c r="AG1842" s="346"/>
      <c r="AH1842" s="346"/>
      <c r="AI1842" s="346"/>
      <c r="AJ1842" s="346"/>
      <c r="AK1842" s="346"/>
      <c r="AL1842" s="346"/>
      <c r="AM1842" s="346"/>
      <c r="AN1842" s="346"/>
      <c r="AO1842" s="346"/>
      <c r="AP1842" s="346"/>
      <c r="AQ1842" s="346"/>
      <c r="AR1842" s="2458">
        <v>3000</v>
      </c>
      <c r="AS1842" s="955" t="s">
        <v>2578</v>
      </c>
      <c r="AT1842" s="955" t="s">
        <v>4018</v>
      </c>
      <c r="AU1842" s="255" t="s">
        <v>4336</v>
      </c>
      <c r="AV1842" s="255"/>
      <c r="AW1842" s="2371"/>
      <c r="AX1842" s="255" t="s">
        <v>4337</v>
      </c>
      <c r="AY1842" s="2371">
        <v>46141</v>
      </c>
      <c r="BA1842" s="255" t="s">
        <v>4338</v>
      </c>
      <c r="BB1842" s="1915" t="s">
        <v>995</v>
      </c>
      <c r="BC1842" s="1093" t="s">
        <v>4339</v>
      </c>
      <c r="BD1842" s="1093" t="s">
        <v>4340</v>
      </c>
      <c r="BE1842" s="1093" t="s">
        <v>4341</v>
      </c>
      <c r="BF1842" s="1094">
        <v>46142</v>
      </c>
      <c r="BH1842" s="376"/>
      <c r="BI1842" s="376"/>
      <c r="BJ1842" s="255"/>
      <c r="BK1842" s="376"/>
      <c r="BL1842" s="296"/>
      <c r="BM1842" s="2497">
        <v>6149</v>
      </c>
      <c r="BN1842" s="376"/>
      <c r="BO1842" s="2498"/>
      <c r="BP1842" s="957"/>
      <c r="BQ1842" s="957"/>
      <c r="BR1842" s="2626" t="s">
        <v>4342</v>
      </c>
      <c r="BS1842" s="2466" t="s">
        <v>1360</v>
      </c>
      <c r="BT1842" s="2467" t="s">
        <v>1597</v>
      </c>
      <c r="BU1842" s="2467" t="s">
        <v>3083</v>
      </c>
      <c r="BV1842" s="2466">
        <v>71466866</v>
      </c>
      <c r="BW1842" s="2467">
        <v>10714668663</v>
      </c>
      <c r="BX1842" s="2510" t="s">
        <v>2834</v>
      </c>
      <c r="BY1842" s="2474">
        <v>46143</v>
      </c>
      <c r="BZ1842" s="2475">
        <v>46173</v>
      </c>
      <c r="CU1842" s="1934"/>
      <c r="CW1842" s="1934"/>
      <c r="CY1842" s="1934"/>
      <c r="DD1842" s="1934"/>
      <c r="DF1842" s="1934"/>
      <c r="DH1842" s="1934"/>
      <c r="DL1842" s="953">
        <v>30</v>
      </c>
      <c r="DM1842" s="995" t="str">
        <f t="shared" si="1577"/>
        <v xml:space="preserve">              3,000.00</v>
      </c>
      <c r="DN1842" s="953">
        <v>30</v>
      </c>
      <c r="DO1842" s="995">
        <v>3000</v>
      </c>
      <c r="DP1842" s="953">
        <v>30</v>
      </c>
      <c r="DQ1842" s="995">
        <v>3000</v>
      </c>
      <c r="DU1842" s="909">
        <f t="shared" si="1575"/>
        <v>3000</v>
      </c>
      <c r="DV1842" s="1936">
        <f t="shared" si="1578"/>
        <v>3000</v>
      </c>
      <c r="DW1842" s="1936">
        <f t="shared" si="1579"/>
        <v>3000</v>
      </c>
      <c r="DX1842" s="633">
        <f t="shared" si="1576"/>
        <v>0</v>
      </c>
      <c r="DY1842" s="633">
        <f t="shared" si="1580"/>
        <v>0</v>
      </c>
    </row>
    <row r="1843" spans="1:133" s="1093" customFormat="1" ht="45" hidden="1" x14ac:dyDescent="0.25">
      <c r="A1843" s="2372">
        <v>2026</v>
      </c>
      <c r="B1843" s="2372">
        <v>479</v>
      </c>
      <c r="C1843" s="2372" t="s">
        <v>58</v>
      </c>
      <c r="D1843" s="2372">
        <v>3000654</v>
      </c>
      <c r="E1843" s="2372">
        <v>5005023</v>
      </c>
      <c r="F1843" s="2372" t="s">
        <v>3011</v>
      </c>
      <c r="G1843" s="2372" t="s">
        <v>3012</v>
      </c>
      <c r="H1843" s="2372">
        <v>95</v>
      </c>
      <c r="I1843" s="2373" t="s">
        <v>992</v>
      </c>
      <c r="J1843" s="2374" t="s">
        <v>10</v>
      </c>
      <c r="K1843" s="2374" t="s">
        <v>60</v>
      </c>
      <c r="L1843" s="2372" t="str">
        <f t="shared" si="1574"/>
        <v>2.3</v>
      </c>
      <c r="M1843" s="2375" t="s">
        <v>62</v>
      </c>
      <c r="N1843" s="2370"/>
      <c r="O1843" s="2377" t="s">
        <v>4352</v>
      </c>
      <c r="P1843" s="2380" t="s">
        <v>65</v>
      </c>
      <c r="Q1843" s="2381">
        <v>1</v>
      </c>
      <c r="R1843" s="2380" t="s">
        <v>4353</v>
      </c>
      <c r="S1843" s="255"/>
      <c r="T1843" s="255"/>
      <c r="U1843" s="2369"/>
      <c r="V1843" s="2369"/>
      <c r="W1843" s="2380">
        <v>30</v>
      </c>
      <c r="X1843" s="395"/>
      <c r="Y1843" s="395"/>
      <c r="Z1843" s="345"/>
      <c r="AA1843" s="345"/>
      <c r="AB1843" s="345"/>
      <c r="AC1843" s="345"/>
      <c r="AD1843" s="345"/>
      <c r="AE1843" s="342" t="s">
        <v>3528</v>
      </c>
      <c r="AF1843" s="346"/>
      <c r="AG1843" s="346"/>
      <c r="AH1843" s="346"/>
      <c r="AI1843" s="346"/>
      <c r="AJ1843" s="346"/>
      <c r="AK1843" s="346"/>
      <c r="AL1843" s="346"/>
      <c r="AM1843" s="346"/>
      <c r="AN1843" s="346"/>
      <c r="AO1843" s="346"/>
      <c r="AP1843" s="346"/>
      <c r="AQ1843" s="346"/>
      <c r="AR1843" s="2458">
        <v>3000</v>
      </c>
      <c r="AS1843" s="955" t="s">
        <v>2578</v>
      </c>
      <c r="AT1843" s="955" t="s">
        <v>4018</v>
      </c>
      <c r="AU1843" s="255" t="s">
        <v>4336</v>
      </c>
      <c r="AV1843" s="255"/>
      <c r="AW1843" s="2371"/>
      <c r="AX1843" s="255" t="s">
        <v>4337</v>
      </c>
      <c r="AY1843" s="2371">
        <v>46141</v>
      </c>
      <c r="BA1843" s="255" t="s">
        <v>4338</v>
      </c>
      <c r="BB1843" s="1915" t="s">
        <v>995</v>
      </c>
      <c r="BC1843" s="1093" t="s">
        <v>4339</v>
      </c>
      <c r="BD1843" s="1093" t="s">
        <v>4340</v>
      </c>
      <c r="BE1843" s="1093" t="s">
        <v>4341</v>
      </c>
      <c r="BF1843" s="1094">
        <v>46142</v>
      </c>
      <c r="BH1843" s="376"/>
      <c r="BI1843" s="376"/>
      <c r="BJ1843" s="255"/>
      <c r="BK1843" s="376"/>
      <c r="BL1843" s="296"/>
      <c r="BM1843" s="2497">
        <v>6150</v>
      </c>
      <c r="BN1843" s="376"/>
      <c r="BO1843" s="2498"/>
      <c r="BP1843" s="957"/>
      <c r="BQ1843" s="957"/>
      <c r="BR1843" s="2626" t="s">
        <v>4342</v>
      </c>
      <c r="BS1843" s="2466" t="s">
        <v>3908</v>
      </c>
      <c r="BT1843" s="2467" t="s">
        <v>3909</v>
      </c>
      <c r="BU1843" s="2467" t="s">
        <v>3910</v>
      </c>
      <c r="BV1843" s="2466">
        <v>73018597</v>
      </c>
      <c r="BW1843" s="2467">
        <v>10730185974</v>
      </c>
      <c r="BX1843" s="2510" t="s">
        <v>2834</v>
      </c>
      <c r="BY1843" s="2474">
        <v>46143</v>
      </c>
      <c r="BZ1843" s="2475">
        <v>46173</v>
      </c>
      <c r="CU1843" s="1934"/>
      <c r="CW1843" s="1934"/>
      <c r="CY1843" s="1934"/>
      <c r="DD1843" s="1934"/>
      <c r="DF1843" s="1934"/>
      <c r="DH1843" s="1934"/>
      <c r="DL1843" s="953">
        <v>30</v>
      </c>
      <c r="DM1843" s="995" t="str">
        <f t="shared" si="1577"/>
        <v xml:space="preserve">              3,000.00</v>
      </c>
      <c r="DN1843" s="953">
        <v>30</v>
      </c>
      <c r="DO1843" s="995">
        <v>3000</v>
      </c>
      <c r="DP1843" s="953">
        <v>30</v>
      </c>
      <c r="DQ1843" s="995">
        <v>3000</v>
      </c>
      <c r="DU1843" s="909">
        <f t="shared" si="1575"/>
        <v>3000</v>
      </c>
      <c r="DV1843" s="1936">
        <f t="shared" si="1578"/>
        <v>3000</v>
      </c>
      <c r="DW1843" s="1936">
        <f t="shared" si="1579"/>
        <v>3000</v>
      </c>
      <c r="DX1843" s="633">
        <f t="shared" si="1576"/>
        <v>0</v>
      </c>
      <c r="DY1843" s="633">
        <f t="shared" si="1580"/>
        <v>0</v>
      </c>
    </row>
    <row r="1844" spans="1:133" s="1093" customFormat="1" ht="45" hidden="1" x14ac:dyDescent="0.25">
      <c r="A1844" s="2372">
        <v>2026</v>
      </c>
      <c r="B1844" s="2372">
        <v>479</v>
      </c>
      <c r="C1844" s="2372" t="s">
        <v>58</v>
      </c>
      <c r="D1844" s="2372">
        <v>3000654</v>
      </c>
      <c r="E1844" s="2372">
        <v>5005023</v>
      </c>
      <c r="F1844" s="2372" t="s">
        <v>3011</v>
      </c>
      <c r="G1844" s="2372" t="s">
        <v>3012</v>
      </c>
      <c r="H1844" s="2372">
        <v>95</v>
      </c>
      <c r="I1844" s="2373" t="s">
        <v>992</v>
      </c>
      <c r="J1844" s="2374" t="s">
        <v>10</v>
      </c>
      <c r="K1844" s="2374" t="s">
        <v>60</v>
      </c>
      <c r="L1844" s="2372" t="str">
        <f t="shared" si="1574"/>
        <v>2.3</v>
      </c>
      <c r="M1844" s="2375" t="s">
        <v>62</v>
      </c>
      <c r="N1844" s="2370"/>
      <c r="O1844" s="2377" t="s">
        <v>4352</v>
      </c>
      <c r="P1844" s="2380" t="s">
        <v>65</v>
      </c>
      <c r="Q1844" s="2381">
        <v>1</v>
      </c>
      <c r="R1844" s="2380" t="s">
        <v>4353</v>
      </c>
      <c r="S1844" s="255"/>
      <c r="T1844" s="255"/>
      <c r="U1844" s="2369"/>
      <c r="V1844" s="2369"/>
      <c r="W1844" s="2380">
        <v>30</v>
      </c>
      <c r="X1844" s="395"/>
      <c r="Y1844" s="395"/>
      <c r="Z1844" s="345"/>
      <c r="AA1844" s="345"/>
      <c r="AB1844" s="345"/>
      <c r="AC1844" s="345"/>
      <c r="AD1844" s="345"/>
      <c r="AE1844" s="342" t="s">
        <v>3528</v>
      </c>
      <c r="AF1844" s="346"/>
      <c r="AG1844" s="346"/>
      <c r="AH1844" s="346"/>
      <c r="AI1844" s="346"/>
      <c r="AJ1844" s="346"/>
      <c r="AK1844" s="346"/>
      <c r="AL1844" s="346"/>
      <c r="AM1844" s="346"/>
      <c r="AN1844" s="346"/>
      <c r="AO1844" s="346"/>
      <c r="AP1844" s="346"/>
      <c r="AQ1844" s="346"/>
      <c r="AR1844" s="2458">
        <v>3000</v>
      </c>
      <c r="AS1844" s="955" t="s">
        <v>2578</v>
      </c>
      <c r="AT1844" s="955" t="s">
        <v>4018</v>
      </c>
      <c r="AU1844" s="255" t="s">
        <v>4336</v>
      </c>
      <c r="AV1844" s="255"/>
      <c r="AW1844" s="2371"/>
      <c r="AX1844" s="255" t="s">
        <v>4337</v>
      </c>
      <c r="AY1844" s="2371">
        <v>46141</v>
      </c>
      <c r="BA1844" s="255" t="s">
        <v>4338</v>
      </c>
      <c r="BB1844" s="1915" t="s">
        <v>995</v>
      </c>
      <c r="BC1844" s="1093" t="s">
        <v>4339</v>
      </c>
      <c r="BD1844" s="1093" t="s">
        <v>4340</v>
      </c>
      <c r="BE1844" s="1093" t="s">
        <v>4341</v>
      </c>
      <c r="BF1844" s="1094">
        <v>46142</v>
      </c>
      <c r="BH1844" s="376"/>
      <c r="BI1844" s="376"/>
      <c r="BJ1844" s="255"/>
      <c r="BK1844" s="376"/>
      <c r="BL1844" s="296"/>
      <c r="BM1844" s="2497">
        <v>6151</v>
      </c>
      <c r="BN1844" s="376"/>
      <c r="BO1844" s="2498"/>
      <c r="BP1844" s="957"/>
      <c r="BQ1844" s="957"/>
      <c r="BR1844" s="2626" t="s">
        <v>4342</v>
      </c>
      <c r="BS1844" s="2466" t="s">
        <v>3067</v>
      </c>
      <c r="BT1844" s="2467" t="s">
        <v>3284</v>
      </c>
      <c r="BU1844" s="2467" t="s">
        <v>3962</v>
      </c>
      <c r="BV1844" s="2466">
        <v>43808333</v>
      </c>
      <c r="BW1844" s="2467">
        <v>10438083338</v>
      </c>
      <c r="BX1844" s="2510" t="s">
        <v>2834</v>
      </c>
      <c r="BY1844" s="2474">
        <v>46143</v>
      </c>
      <c r="BZ1844" s="2475">
        <v>46173</v>
      </c>
      <c r="CU1844" s="1934"/>
      <c r="CW1844" s="1934"/>
      <c r="CY1844" s="1934"/>
      <c r="DD1844" s="1934"/>
      <c r="DF1844" s="1934"/>
      <c r="DH1844" s="1934"/>
      <c r="DL1844" s="953">
        <v>30</v>
      </c>
      <c r="DM1844" s="995" t="str">
        <f t="shared" si="1577"/>
        <v xml:space="preserve">              3,000.00</v>
      </c>
      <c r="DN1844" s="953">
        <v>30</v>
      </c>
      <c r="DO1844" s="995">
        <v>3000</v>
      </c>
      <c r="DP1844" s="953">
        <v>30</v>
      </c>
      <c r="DQ1844" s="995">
        <v>3000</v>
      </c>
      <c r="DU1844" s="909">
        <f t="shared" si="1575"/>
        <v>3000</v>
      </c>
      <c r="DV1844" s="1936">
        <f t="shared" si="1578"/>
        <v>3000</v>
      </c>
      <c r="DW1844" s="1936">
        <f t="shared" si="1579"/>
        <v>3000</v>
      </c>
      <c r="DX1844" s="633">
        <f t="shared" si="1576"/>
        <v>0</v>
      </c>
      <c r="DY1844" s="633">
        <f t="shared" si="1580"/>
        <v>0</v>
      </c>
    </row>
    <row r="1845" spans="1:133" s="1093" customFormat="1" ht="45" hidden="1" x14ac:dyDescent="0.25">
      <c r="A1845" s="2372">
        <v>2026</v>
      </c>
      <c r="B1845" s="2372">
        <v>479</v>
      </c>
      <c r="C1845" s="2372" t="s">
        <v>58</v>
      </c>
      <c r="D1845" s="2372">
        <v>3000654</v>
      </c>
      <c r="E1845" s="2372">
        <v>5005023</v>
      </c>
      <c r="F1845" s="2372" t="s">
        <v>3011</v>
      </c>
      <c r="G1845" s="2372" t="s">
        <v>3012</v>
      </c>
      <c r="H1845" s="2372">
        <v>95</v>
      </c>
      <c r="I1845" s="2373" t="s">
        <v>992</v>
      </c>
      <c r="J1845" s="2374" t="s">
        <v>10</v>
      </c>
      <c r="K1845" s="2374" t="s">
        <v>60</v>
      </c>
      <c r="L1845" s="2372" t="str">
        <f t="shared" si="1574"/>
        <v>2.3</v>
      </c>
      <c r="M1845" s="2375" t="s">
        <v>62</v>
      </c>
      <c r="N1845" s="2370"/>
      <c r="O1845" s="2377" t="s">
        <v>4352</v>
      </c>
      <c r="P1845" s="2380" t="s">
        <v>65</v>
      </c>
      <c r="Q1845" s="2381">
        <v>1</v>
      </c>
      <c r="R1845" s="2380" t="s">
        <v>4353</v>
      </c>
      <c r="S1845" s="255"/>
      <c r="T1845" s="255"/>
      <c r="U1845" s="2369"/>
      <c r="V1845" s="2369"/>
      <c r="W1845" s="2380">
        <v>30</v>
      </c>
      <c r="X1845" s="395"/>
      <c r="Y1845" s="395"/>
      <c r="Z1845" s="345"/>
      <c r="AA1845" s="345"/>
      <c r="AB1845" s="345"/>
      <c r="AC1845" s="345"/>
      <c r="AD1845" s="345"/>
      <c r="AE1845" s="342" t="s">
        <v>3528</v>
      </c>
      <c r="AF1845" s="346"/>
      <c r="AG1845" s="346"/>
      <c r="AH1845" s="346"/>
      <c r="AI1845" s="346"/>
      <c r="AJ1845" s="346"/>
      <c r="AK1845" s="346"/>
      <c r="AL1845" s="346"/>
      <c r="AM1845" s="346"/>
      <c r="AN1845" s="346"/>
      <c r="AO1845" s="346"/>
      <c r="AP1845" s="346"/>
      <c r="AQ1845" s="346"/>
      <c r="AR1845" s="2458">
        <v>3000</v>
      </c>
      <c r="AS1845" s="955" t="s">
        <v>2578</v>
      </c>
      <c r="AT1845" s="955" t="s">
        <v>4018</v>
      </c>
      <c r="AU1845" s="255" t="s">
        <v>4336</v>
      </c>
      <c r="AV1845" s="255"/>
      <c r="AW1845" s="2371"/>
      <c r="AX1845" s="255" t="s">
        <v>4337</v>
      </c>
      <c r="AY1845" s="2371">
        <v>46141</v>
      </c>
      <c r="BA1845" s="255" t="s">
        <v>4338</v>
      </c>
      <c r="BB1845" s="1915" t="s">
        <v>995</v>
      </c>
      <c r="BC1845" s="1093" t="s">
        <v>4339</v>
      </c>
      <c r="BD1845" s="1093" t="s">
        <v>4340</v>
      </c>
      <c r="BE1845" s="1093" t="s">
        <v>4341</v>
      </c>
      <c r="BF1845" s="1094">
        <v>46142</v>
      </c>
      <c r="BH1845" s="376"/>
      <c r="BI1845" s="376"/>
      <c r="BJ1845" s="255"/>
      <c r="BK1845" s="376"/>
      <c r="BL1845" s="296"/>
      <c r="BM1845" s="2497">
        <v>6152</v>
      </c>
      <c r="BN1845" s="376"/>
      <c r="BO1845" s="2498"/>
      <c r="BP1845" s="957"/>
      <c r="BQ1845" s="957"/>
      <c r="BR1845" s="2626" t="s">
        <v>4342</v>
      </c>
      <c r="BS1845" s="2466" t="s">
        <v>3922</v>
      </c>
      <c r="BT1845" s="2467" t="s">
        <v>1568</v>
      </c>
      <c r="BU1845" s="2467" t="s">
        <v>3923</v>
      </c>
      <c r="BV1845" s="2466">
        <v>9650851</v>
      </c>
      <c r="BW1845" s="2467">
        <v>10096508510</v>
      </c>
      <c r="BX1845" s="2510" t="s">
        <v>2834</v>
      </c>
      <c r="BY1845" s="2474">
        <v>46143</v>
      </c>
      <c r="BZ1845" s="2475">
        <v>46173</v>
      </c>
      <c r="CU1845" s="1934"/>
      <c r="CW1845" s="1934"/>
      <c r="CY1845" s="1934"/>
      <c r="DD1845" s="1934"/>
      <c r="DF1845" s="1934"/>
      <c r="DH1845" s="1934"/>
      <c r="DL1845" s="953">
        <v>30</v>
      </c>
      <c r="DM1845" s="995" t="str">
        <f t="shared" si="1577"/>
        <v xml:space="preserve">              3,000.00</v>
      </c>
      <c r="DN1845" s="953">
        <v>30</v>
      </c>
      <c r="DO1845" s="995">
        <v>3000</v>
      </c>
      <c r="DP1845" s="953">
        <v>30</v>
      </c>
      <c r="DQ1845" s="995">
        <v>3000</v>
      </c>
      <c r="DU1845" s="909">
        <f t="shared" si="1575"/>
        <v>3000</v>
      </c>
      <c r="DV1845" s="1936">
        <f t="shared" si="1578"/>
        <v>3000</v>
      </c>
      <c r="DW1845" s="1936">
        <f t="shared" si="1579"/>
        <v>3000</v>
      </c>
      <c r="DX1845" s="633">
        <f t="shared" si="1576"/>
        <v>0</v>
      </c>
      <c r="DY1845" s="633">
        <f t="shared" si="1580"/>
        <v>0</v>
      </c>
    </row>
    <row r="1846" spans="1:133" s="1093" customFormat="1" ht="45" hidden="1" x14ac:dyDescent="0.25">
      <c r="A1846" s="2372">
        <v>2026</v>
      </c>
      <c r="B1846" s="2372">
        <v>479</v>
      </c>
      <c r="C1846" s="2372" t="s">
        <v>58</v>
      </c>
      <c r="D1846" s="2372">
        <v>3000654</v>
      </c>
      <c r="E1846" s="2372">
        <v>5005023</v>
      </c>
      <c r="F1846" s="2372" t="s">
        <v>3011</v>
      </c>
      <c r="G1846" s="2372" t="s">
        <v>3012</v>
      </c>
      <c r="H1846" s="2372">
        <v>95</v>
      </c>
      <c r="I1846" s="2373" t="s">
        <v>992</v>
      </c>
      <c r="J1846" s="2374" t="s">
        <v>10</v>
      </c>
      <c r="K1846" s="2374" t="s">
        <v>60</v>
      </c>
      <c r="L1846" s="2372" t="str">
        <f t="shared" si="1574"/>
        <v>2.3</v>
      </c>
      <c r="M1846" s="2375" t="s">
        <v>62</v>
      </c>
      <c r="N1846" s="2370"/>
      <c r="O1846" s="2377" t="s">
        <v>4352</v>
      </c>
      <c r="P1846" s="2380" t="s">
        <v>65</v>
      </c>
      <c r="Q1846" s="2381">
        <v>1</v>
      </c>
      <c r="R1846" s="2380" t="s">
        <v>4353</v>
      </c>
      <c r="S1846" s="255"/>
      <c r="T1846" s="255"/>
      <c r="U1846" s="2369"/>
      <c r="V1846" s="2369"/>
      <c r="W1846" s="2380">
        <v>30</v>
      </c>
      <c r="X1846" s="395"/>
      <c r="Y1846" s="395"/>
      <c r="Z1846" s="345"/>
      <c r="AA1846" s="345"/>
      <c r="AB1846" s="345"/>
      <c r="AC1846" s="345"/>
      <c r="AD1846" s="345"/>
      <c r="AE1846" s="342" t="s">
        <v>3528</v>
      </c>
      <c r="AF1846" s="346"/>
      <c r="AG1846" s="346"/>
      <c r="AH1846" s="346"/>
      <c r="AI1846" s="346"/>
      <c r="AJ1846" s="346"/>
      <c r="AK1846" s="346"/>
      <c r="AL1846" s="346"/>
      <c r="AM1846" s="346"/>
      <c r="AN1846" s="346"/>
      <c r="AO1846" s="346"/>
      <c r="AP1846" s="346"/>
      <c r="AQ1846" s="346"/>
      <c r="AR1846" s="2458">
        <v>3000</v>
      </c>
      <c r="AS1846" s="955" t="s">
        <v>2578</v>
      </c>
      <c r="AT1846" s="955" t="s">
        <v>4018</v>
      </c>
      <c r="AU1846" s="255" t="s">
        <v>4336</v>
      </c>
      <c r="AV1846" s="255"/>
      <c r="AW1846" s="2371"/>
      <c r="AX1846" s="255" t="s">
        <v>4337</v>
      </c>
      <c r="AY1846" s="2371">
        <v>46141</v>
      </c>
      <c r="BA1846" s="255" t="s">
        <v>4338</v>
      </c>
      <c r="BB1846" s="1915" t="s">
        <v>995</v>
      </c>
      <c r="BC1846" s="1093" t="s">
        <v>4339</v>
      </c>
      <c r="BD1846" s="1093" t="s">
        <v>4340</v>
      </c>
      <c r="BE1846" s="1093" t="s">
        <v>4341</v>
      </c>
      <c r="BF1846" s="1094">
        <v>46142</v>
      </c>
      <c r="BH1846" s="376"/>
      <c r="BI1846" s="376"/>
      <c r="BJ1846" s="255"/>
      <c r="BK1846" s="376"/>
      <c r="BL1846" s="296"/>
      <c r="BM1846" s="2497">
        <v>6153</v>
      </c>
      <c r="BN1846" s="376"/>
      <c r="BO1846" s="2498"/>
      <c r="BP1846" s="957"/>
      <c r="BQ1846" s="957"/>
      <c r="BR1846" s="2626" t="s">
        <v>4342</v>
      </c>
      <c r="BS1846" s="2466" t="s">
        <v>1062</v>
      </c>
      <c r="BT1846" s="2467" t="s">
        <v>3928</v>
      </c>
      <c r="BU1846" s="2467" t="s">
        <v>3929</v>
      </c>
      <c r="BV1846" s="2466">
        <v>17867276</v>
      </c>
      <c r="BW1846" s="2467">
        <v>10178672768</v>
      </c>
      <c r="BX1846" s="2510" t="s">
        <v>2834</v>
      </c>
      <c r="BY1846" s="2474">
        <v>46143</v>
      </c>
      <c r="BZ1846" s="2475">
        <v>46173</v>
      </c>
      <c r="CU1846" s="1934"/>
      <c r="CW1846" s="1934"/>
      <c r="CY1846" s="1934"/>
      <c r="DD1846" s="1934"/>
      <c r="DF1846" s="1934"/>
      <c r="DH1846" s="1934"/>
      <c r="DL1846" s="953">
        <v>30</v>
      </c>
      <c r="DM1846" s="995" t="str">
        <f t="shared" si="1577"/>
        <v xml:space="preserve">              3,000.00</v>
      </c>
      <c r="DN1846" s="953">
        <v>30</v>
      </c>
      <c r="DO1846" s="995">
        <v>3000</v>
      </c>
      <c r="DP1846" s="953">
        <v>30</v>
      </c>
      <c r="DQ1846" s="995">
        <v>3000</v>
      </c>
      <c r="DU1846" s="909">
        <f t="shared" si="1575"/>
        <v>3000</v>
      </c>
      <c r="DV1846" s="1936">
        <f t="shared" si="1578"/>
        <v>3000</v>
      </c>
      <c r="DW1846" s="1936">
        <f t="shared" si="1579"/>
        <v>3000</v>
      </c>
      <c r="DX1846" s="633">
        <f t="shared" si="1576"/>
        <v>0</v>
      </c>
      <c r="DY1846" s="633">
        <f t="shared" si="1580"/>
        <v>0</v>
      </c>
    </row>
    <row r="1847" spans="1:133" s="1093" customFormat="1" ht="45" hidden="1" x14ac:dyDescent="0.25">
      <c r="A1847" s="2372">
        <v>2026</v>
      </c>
      <c r="B1847" s="2372">
        <v>479</v>
      </c>
      <c r="C1847" s="2372" t="s">
        <v>58</v>
      </c>
      <c r="D1847" s="2372">
        <v>3000654</v>
      </c>
      <c r="E1847" s="2372">
        <v>5005023</v>
      </c>
      <c r="F1847" s="2372" t="s">
        <v>3011</v>
      </c>
      <c r="G1847" s="2372" t="s">
        <v>3012</v>
      </c>
      <c r="H1847" s="2372">
        <v>95</v>
      </c>
      <c r="I1847" s="2373" t="s">
        <v>992</v>
      </c>
      <c r="J1847" s="2374" t="s">
        <v>10</v>
      </c>
      <c r="K1847" s="2374" t="s">
        <v>60</v>
      </c>
      <c r="L1847" s="2372" t="str">
        <f t="shared" ref="L1847:L1878" si="1581">+MID(M1847,1,3)</f>
        <v>2.3</v>
      </c>
      <c r="M1847" s="2375" t="s">
        <v>62</v>
      </c>
      <c r="N1847" s="2370"/>
      <c r="O1847" s="2377" t="s">
        <v>4352</v>
      </c>
      <c r="P1847" s="2380" t="s">
        <v>65</v>
      </c>
      <c r="Q1847" s="2381">
        <v>1</v>
      </c>
      <c r="R1847" s="2380" t="s">
        <v>4353</v>
      </c>
      <c r="S1847" s="255"/>
      <c r="T1847" s="255"/>
      <c r="U1847" s="2369"/>
      <c r="V1847" s="2369"/>
      <c r="W1847" s="2380">
        <v>30</v>
      </c>
      <c r="X1847" s="395"/>
      <c r="Y1847" s="395"/>
      <c r="Z1847" s="345"/>
      <c r="AA1847" s="345"/>
      <c r="AB1847" s="345"/>
      <c r="AC1847" s="345"/>
      <c r="AD1847" s="345"/>
      <c r="AE1847" s="342" t="s">
        <v>3528</v>
      </c>
      <c r="AF1847" s="346"/>
      <c r="AG1847" s="346"/>
      <c r="AH1847" s="346"/>
      <c r="AI1847" s="346"/>
      <c r="AJ1847" s="346"/>
      <c r="AK1847" s="346"/>
      <c r="AL1847" s="346"/>
      <c r="AM1847" s="346"/>
      <c r="AN1847" s="346"/>
      <c r="AO1847" s="346"/>
      <c r="AP1847" s="346"/>
      <c r="AQ1847" s="346"/>
      <c r="AR1847" s="2458">
        <v>3000</v>
      </c>
      <c r="AS1847" s="955" t="s">
        <v>2578</v>
      </c>
      <c r="AT1847" s="955" t="s">
        <v>4018</v>
      </c>
      <c r="AU1847" s="255" t="s">
        <v>4336</v>
      </c>
      <c r="AV1847" s="255"/>
      <c r="AW1847" s="2371"/>
      <c r="AX1847" s="255" t="s">
        <v>4337</v>
      </c>
      <c r="AY1847" s="2371">
        <v>46141</v>
      </c>
      <c r="BA1847" s="255" t="s">
        <v>4338</v>
      </c>
      <c r="BB1847" s="1915" t="s">
        <v>995</v>
      </c>
      <c r="BC1847" s="1093" t="s">
        <v>4339</v>
      </c>
      <c r="BD1847" s="1093" t="s">
        <v>4340</v>
      </c>
      <c r="BE1847" s="1093" t="s">
        <v>4341</v>
      </c>
      <c r="BF1847" s="1094">
        <v>46142</v>
      </c>
      <c r="BH1847" s="376"/>
      <c r="BI1847" s="376"/>
      <c r="BJ1847" s="255"/>
      <c r="BK1847" s="376"/>
      <c r="BL1847" s="296"/>
      <c r="BM1847" s="2497">
        <v>6154</v>
      </c>
      <c r="BN1847" s="376"/>
      <c r="BO1847" s="2498"/>
      <c r="BP1847" s="957"/>
      <c r="BQ1847" s="957"/>
      <c r="BR1847" s="2626" t="s">
        <v>4342</v>
      </c>
      <c r="BS1847" s="2466" t="s">
        <v>1727</v>
      </c>
      <c r="BT1847" s="2467" t="s">
        <v>2462</v>
      </c>
      <c r="BU1847" s="2467" t="s">
        <v>3934</v>
      </c>
      <c r="BV1847" s="2466">
        <v>72481360</v>
      </c>
      <c r="BW1847" s="2467">
        <v>10724813602</v>
      </c>
      <c r="BX1847" s="2510" t="s">
        <v>2834</v>
      </c>
      <c r="BY1847" s="2474">
        <v>46143</v>
      </c>
      <c r="BZ1847" s="2475">
        <v>46173</v>
      </c>
      <c r="CU1847" s="1934"/>
      <c r="CW1847" s="1934"/>
      <c r="CY1847" s="1934"/>
      <c r="DD1847" s="1934"/>
      <c r="DF1847" s="1934"/>
      <c r="DH1847" s="1934"/>
      <c r="DL1847" s="953">
        <v>30</v>
      </c>
      <c r="DM1847" s="995" t="str">
        <f t="shared" si="1577"/>
        <v xml:space="preserve">              3,000.00</v>
      </c>
      <c r="DN1847" s="953">
        <v>30</v>
      </c>
      <c r="DO1847" s="995">
        <v>3000</v>
      </c>
      <c r="DP1847" s="953">
        <v>30</v>
      </c>
      <c r="DQ1847" s="995">
        <v>3000</v>
      </c>
      <c r="DU1847" s="909">
        <f t="shared" si="1575"/>
        <v>3000</v>
      </c>
      <c r="DV1847" s="1936">
        <f t="shared" si="1578"/>
        <v>3000</v>
      </c>
      <c r="DW1847" s="1936">
        <f t="shared" si="1579"/>
        <v>3000</v>
      </c>
      <c r="DX1847" s="633">
        <f t="shared" si="1576"/>
        <v>0</v>
      </c>
      <c r="DY1847" s="633">
        <f t="shared" si="1580"/>
        <v>0</v>
      </c>
    </row>
    <row r="1848" spans="1:133" s="1093" customFormat="1" ht="45" hidden="1" x14ac:dyDescent="0.25">
      <c r="A1848" s="2372">
        <v>2026</v>
      </c>
      <c r="B1848" s="2372">
        <v>479</v>
      </c>
      <c r="C1848" s="2372" t="s">
        <v>58</v>
      </c>
      <c r="D1848" s="2372">
        <v>3000654</v>
      </c>
      <c r="E1848" s="2372">
        <v>5005023</v>
      </c>
      <c r="F1848" s="2372" t="s">
        <v>3011</v>
      </c>
      <c r="G1848" s="2372" t="s">
        <v>3012</v>
      </c>
      <c r="H1848" s="2372">
        <v>95</v>
      </c>
      <c r="I1848" s="2373" t="s">
        <v>992</v>
      </c>
      <c r="J1848" s="2374" t="s">
        <v>10</v>
      </c>
      <c r="K1848" s="2374" t="s">
        <v>60</v>
      </c>
      <c r="L1848" s="2372" t="str">
        <f t="shared" si="1581"/>
        <v>2.3</v>
      </c>
      <c r="M1848" s="2375" t="s">
        <v>62</v>
      </c>
      <c r="N1848" s="2370"/>
      <c r="O1848" s="2377" t="s">
        <v>4352</v>
      </c>
      <c r="P1848" s="2380" t="s">
        <v>65</v>
      </c>
      <c r="Q1848" s="2381">
        <v>1</v>
      </c>
      <c r="R1848" s="2380" t="s">
        <v>4353</v>
      </c>
      <c r="S1848" s="255"/>
      <c r="T1848" s="255"/>
      <c r="U1848" s="2369"/>
      <c r="V1848" s="2369"/>
      <c r="W1848" s="2380">
        <v>30</v>
      </c>
      <c r="X1848" s="395"/>
      <c r="Y1848" s="395"/>
      <c r="Z1848" s="345"/>
      <c r="AA1848" s="345"/>
      <c r="AB1848" s="345"/>
      <c r="AC1848" s="345"/>
      <c r="AD1848" s="345"/>
      <c r="AE1848" s="342" t="s">
        <v>3528</v>
      </c>
      <c r="AF1848" s="346"/>
      <c r="AG1848" s="346"/>
      <c r="AH1848" s="346"/>
      <c r="AI1848" s="346"/>
      <c r="AJ1848" s="346"/>
      <c r="AK1848" s="346"/>
      <c r="AL1848" s="346"/>
      <c r="AM1848" s="346"/>
      <c r="AN1848" s="346"/>
      <c r="AO1848" s="346"/>
      <c r="AP1848" s="346"/>
      <c r="AQ1848" s="346"/>
      <c r="AR1848" s="2458">
        <v>3000</v>
      </c>
      <c r="AS1848" s="955" t="s">
        <v>2578</v>
      </c>
      <c r="AT1848" s="955" t="s">
        <v>4018</v>
      </c>
      <c r="AU1848" s="255" t="s">
        <v>4336</v>
      </c>
      <c r="AV1848" s="255"/>
      <c r="AW1848" s="2371"/>
      <c r="AX1848" s="255" t="s">
        <v>4337</v>
      </c>
      <c r="AY1848" s="2371">
        <v>46141</v>
      </c>
      <c r="BA1848" s="255" t="s">
        <v>4338</v>
      </c>
      <c r="BB1848" s="1915" t="s">
        <v>995</v>
      </c>
      <c r="BC1848" s="1093" t="s">
        <v>4339</v>
      </c>
      <c r="BD1848" s="1093" t="s">
        <v>4340</v>
      </c>
      <c r="BE1848" s="1093" t="s">
        <v>4341</v>
      </c>
      <c r="BF1848" s="1094">
        <v>46142</v>
      </c>
      <c r="BH1848" s="376"/>
      <c r="BI1848" s="376"/>
      <c r="BJ1848" s="255"/>
      <c r="BK1848" s="376"/>
      <c r="BL1848" s="296"/>
      <c r="BM1848" s="2497">
        <v>6155</v>
      </c>
      <c r="BN1848" s="376"/>
      <c r="BO1848" s="2498"/>
      <c r="BP1848" s="957"/>
      <c r="BQ1848" s="957"/>
      <c r="BR1848" s="2626" t="s">
        <v>4342</v>
      </c>
      <c r="BS1848" s="2466" t="s">
        <v>1127</v>
      </c>
      <c r="BT1848" s="2467" t="s">
        <v>1119</v>
      </c>
      <c r="BU1848" s="2467" t="s">
        <v>3936</v>
      </c>
      <c r="BV1848" s="2466">
        <v>46613681</v>
      </c>
      <c r="BW1848" s="2467">
        <v>10466136811</v>
      </c>
      <c r="BX1848" s="2510" t="s">
        <v>2834</v>
      </c>
      <c r="BY1848" s="2474">
        <v>46143</v>
      </c>
      <c r="BZ1848" s="2475">
        <v>46173</v>
      </c>
      <c r="CU1848" s="1934"/>
      <c r="CW1848" s="1934"/>
      <c r="CY1848" s="1934"/>
      <c r="DD1848" s="1934"/>
      <c r="DF1848" s="1934"/>
      <c r="DH1848" s="1934"/>
      <c r="DL1848" s="953">
        <v>30</v>
      </c>
      <c r="DM1848" s="995" t="str">
        <f t="shared" si="1577"/>
        <v xml:space="preserve">              3,000.00</v>
      </c>
      <c r="DN1848" s="953">
        <v>30</v>
      </c>
      <c r="DO1848" s="995">
        <v>3000</v>
      </c>
      <c r="DP1848" s="953">
        <v>30</v>
      </c>
      <c r="DQ1848" s="995">
        <v>3000</v>
      </c>
      <c r="DU1848" s="909">
        <f t="shared" si="1575"/>
        <v>3000</v>
      </c>
      <c r="DV1848" s="1936">
        <f t="shared" si="1578"/>
        <v>3000</v>
      </c>
      <c r="DW1848" s="1936">
        <f t="shared" si="1579"/>
        <v>3000</v>
      </c>
      <c r="DX1848" s="633">
        <f t="shared" si="1576"/>
        <v>0</v>
      </c>
      <c r="DY1848" s="633">
        <f t="shared" si="1580"/>
        <v>0</v>
      </c>
    </row>
    <row r="1849" spans="1:133" s="1093" customFormat="1" ht="45" hidden="1" x14ac:dyDescent="0.25">
      <c r="A1849" s="2372">
        <v>2026</v>
      </c>
      <c r="B1849" s="2372">
        <v>479</v>
      </c>
      <c r="C1849" s="2372" t="s">
        <v>58</v>
      </c>
      <c r="D1849" s="2372">
        <v>3000654</v>
      </c>
      <c r="E1849" s="2372">
        <v>5005023</v>
      </c>
      <c r="F1849" s="2372" t="s">
        <v>3011</v>
      </c>
      <c r="G1849" s="2372" t="s">
        <v>3012</v>
      </c>
      <c r="H1849" s="2372">
        <v>95</v>
      </c>
      <c r="I1849" s="2373" t="s">
        <v>992</v>
      </c>
      <c r="J1849" s="2374" t="s">
        <v>10</v>
      </c>
      <c r="K1849" s="2374" t="s">
        <v>60</v>
      </c>
      <c r="L1849" s="2372" t="str">
        <f t="shared" si="1581"/>
        <v>2.3</v>
      </c>
      <c r="M1849" s="2375" t="s">
        <v>62</v>
      </c>
      <c r="N1849" s="2370"/>
      <c r="O1849" s="2377" t="s">
        <v>4352</v>
      </c>
      <c r="P1849" s="2380" t="s">
        <v>65</v>
      </c>
      <c r="Q1849" s="2381">
        <v>1</v>
      </c>
      <c r="R1849" s="2380" t="s">
        <v>4353</v>
      </c>
      <c r="S1849" s="255"/>
      <c r="T1849" s="255"/>
      <c r="U1849" s="2369"/>
      <c r="V1849" s="2369"/>
      <c r="W1849" s="2380">
        <v>30</v>
      </c>
      <c r="X1849" s="395"/>
      <c r="Y1849" s="395"/>
      <c r="Z1849" s="345"/>
      <c r="AA1849" s="345"/>
      <c r="AB1849" s="345"/>
      <c r="AC1849" s="345"/>
      <c r="AD1849" s="345"/>
      <c r="AE1849" s="342" t="s">
        <v>3528</v>
      </c>
      <c r="AF1849" s="346"/>
      <c r="AG1849" s="346"/>
      <c r="AH1849" s="346"/>
      <c r="AI1849" s="346"/>
      <c r="AJ1849" s="346"/>
      <c r="AK1849" s="346"/>
      <c r="AL1849" s="346"/>
      <c r="AM1849" s="346"/>
      <c r="AN1849" s="346"/>
      <c r="AO1849" s="346"/>
      <c r="AP1849" s="346"/>
      <c r="AQ1849" s="346"/>
      <c r="AR1849" s="2458">
        <v>3000</v>
      </c>
      <c r="AS1849" s="955" t="s">
        <v>2578</v>
      </c>
      <c r="AT1849" s="955" t="s">
        <v>4018</v>
      </c>
      <c r="AU1849" s="255" t="s">
        <v>4336</v>
      </c>
      <c r="AV1849" s="255"/>
      <c r="AW1849" s="2371"/>
      <c r="AX1849" s="255" t="s">
        <v>4337</v>
      </c>
      <c r="AY1849" s="2371">
        <v>46141</v>
      </c>
      <c r="BA1849" s="255" t="s">
        <v>4338</v>
      </c>
      <c r="BB1849" s="1915" t="s">
        <v>995</v>
      </c>
      <c r="BC1849" s="1093" t="s">
        <v>4339</v>
      </c>
      <c r="BD1849" s="1093" t="s">
        <v>4340</v>
      </c>
      <c r="BE1849" s="1093" t="s">
        <v>4341</v>
      </c>
      <c r="BF1849" s="1094">
        <v>46142</v>
      </c>
      <c r="BH1849" s="376"/>
      <c r="BI1849" s="376"/>
      <c r="BJ1849" s="255"/>
      <c r="BK1849" s="376"/>
      <c r="BL1849" s="296"/>
      <c r="BM1849" s="2497">
        <v>6156</v>
      </c>
      <c r="BN1849" s="376"/>
      <c r="BO1849" s="2498"/>
      <c r="BP1849" s="957"/>
      <c r="BQ1849" s="957"/>
      <c r="BR1849" s="2626" t="s">
        <v>4342</v>
      </c>
      <c r="BS1849" s="2466" t="s">
        <v>1599</v>
      </c>
      <c r="BT1849" s="2467" t="s">
        <v>3369</v>
      </c>
      <c r="BU1849" s="2467" t="s">
        <v>3912</v>
      </c>
      <c r="BV1849" s="2466">
        <v>10667696</v>
      </c>
      <c r="BW1849" s="2467">
        <v>10106676963</v>
      </c>
      <c r="BX1849" s="2510" t="s">
        <v>2834</v>
      </c>
      <c r="BY1849" s="2474">
        <v>46143</v>
      </c>
      <c r="BZ1849" s="2475">
        <v>46173</v>
      </c>
      <c r="CU1849" s="1934"/>
      <c r="CW1849" s="1934"/>
      <c r="CY1849" s="1934"/>
      <c r="DD1849" s="1934"/>
      <c r="DF1849" s="1934"/>
      <c r="DH1849" s="1934"/>
      <c r="DL1849" s="953">
        <v>30</v>
      </c>
      <c r="DM1849" s="995" t="str">
        <f t="shared" si="1577"/>
        <v xml:space="preserve">              3,000.00</v>
      </c>
      <c r="DN1849" s="953">
        <v>30</v>
      </c>
      <c r="DO1849" s="995">
        <v>3000</v>
      </c>
      <c r="DP1849" s="953">
        <v>30</v>
      </c>
      <c r="DQ1849" s="995">
        <v>3000</v>
      </c>
      <c r="DU1849" s="909">
        <f t="shared" si="1575"/>
        <v>3000</v>
      </c>
      <c r="DV1849" s="1936">
        <f t="shared" si="1578"/>
        <v>3000</v>
      </c>
      <c r="DW1849" s="1936">
        <f t="shared" si="1579"/>
        <v>3000</v>
      </c>
      <c r="DX1849" s="633">
        <f t="shared" si="1576"/>
        <v>0</v>
      </c>
      <c r="DY1849" s="633">
        <f t="shared" si="1580"/>
        <v>0</v>
      </c>
    </row>
    <row r="1850" spans="1:133" s="1093" customFormat="1" ht="45" hidden="1" x14ac:dyDescent="0.25">
      <c r="A1850" s="2372">
        <v>2026</v>
      </c>
      <c r="B1850" s="2372">
        <v>479</v>
      </c>
      <c r="C1850" s="2372" t="s">
        <v>58</v>
      </c>
      <c r="D1850" s="2372">
        <v>3000654</v>
      </c>
      <c r="E1850" s="2372">
        <v>5005023</v>
      </c>
      <c r="F1850" s="2372" t="s">
        <v>3011</v>
      </c>
      <c r="G1850" s="2372" t="s">
        <v>3012</v>
      </c>
      <c r="H1850" s="2372">
        <v>95</v>
      </c>
      <c r="I1850" s="2373" t="s">
        <v>992</v>
      </c>
      <c r="J1850" s="2374" t="s">
        <v>10</v>
      </c>
      <c r="K1850" s="2374" t="s">
        <v>60</v>
      </c>
      <c r="L1850" s="2372" t="str">
        <f t="shared" si="1581"/>
        <v>2.3</v>
      </c>
      <c r="M1850" s="2375" t="s">
        <v>62</v>
      </c>
      <c r="N1850" s="2370"/>
      <c r="O1850" s="2377" t="s">
        <v>4352</v>
      </c>
      <c r="P1850" s="2380" t="s">
        <v>65</v>
      </c>
      <c r="Q1850" s="2381">
        <v>1</v>
      </c>
      <c r="R1850" s="2380" t="s">
        <v>4353</v>
      </c>
      <c r="S1850" s="255"/>
      <c r="T1850" s="255"/>
      <c r="U1850" s="2369"/>
      <c r="V1850" s="2369"/>
      <c r="W1850" s="2380">
        <v>30</v>
      </c>
      <c r="X1850" s="395"/>
      <c r="Y1850" s="395"/>
      <c r="Z1850" s="345"/>
      <c r="AA1850" s="345"/>
      <c r="AB1850" s="345"/>
      <c r="AC1850" s="345"/>
      <c r="AD1850" s="345"/>
      <c r="AE1850" s="342" t="s">
        <v>3528</v>
      </c>
      <c r="AF1850" s="346"/>
      <c r="AG1850" s="346"/>
      <c r="AH1850" s="346"/>
      <c r="AI1850" s="346"/>
      <c r="AJ1850" s="346"/>
      <c r="AK1850" s="346"/>
      <c r="AL1850" s="346"/>
      <c r="AM1850" s="346"/>
      <c r="AN1850" s="346"/>
      <c r="AO1850" s="346"/>
      <c r="AP1850" s="346"/>
      <c r="AQ1850" s="346"/>
      <c r="AR1850" s="2458">
        <v>3000</v>
      </c>
      <c r="AS1850" s="955" t="s">
        <v>2578</v>
      </c>
      <c r="AT1850" s="955" t="s">
        <v>4018</v>
      </c>
      <c r="AU1850" s="255" t="s">
        <v>4336</v>
      </c>
      <c r="AV1850" s="255"/>
      <c r="AW1850" s="2371"/>
      <c r="AX1850" s="255" t="s">
        <v>4337</v>
      </c>
      <c r="AY1850" s="2371">
        <v>46141</v>
      </c>
      <c r="BA1850" s="255" t="s">
        <v>4338</v>
      </c>
      <c r="BB1850" s="1915" t="s">
        <v>995</v>
      </c>
      <c r="BC1850" s="1093" t="s">
        <v>4339</v>
      </c>
      <c r="BD1850" s="1093" t="s">
        <v>4340</v>
      </c>
      <c r="BE1850" s="1093" t="s">
        <v>4341</v>
      </c>
      <c r="BF1850" s="1094">
        <v>46142</v>
      </c>
      <c r="BH1850" s="376"/>
      <c r="BI1850" s="376"/>
      <c r="BJ1850" s="255"/>
      <c r="BK1850" s="376"/>
      <c r="BL1850" s="296"/>
      <c r="BM1850" s="2497">
        <v>6157</v>
      </c>
      <c r="BN1850" s="376"/>
      <c r="BO1850" s="2498"/>
      <c r="BP1850" s="957"/>
      <c r="BQ1850" s="957"/>
      <c r="BR1850" s="2626" t="s">
        <v>4342</v>
      </c>
      <c r="BS1850" s="2466" t="s">
        <v>1485</v>
      </c>
      <c r="BT1850" s="2467" t="s">
        <v>3893</v>
      </c>
      <c r="BU1850" s="2507" t="s">
        <v>3894</v>
      </c>
      <c r="BV1850" s="2466">
        <v>70501035</v>
      </c>
      <c r="BW1850" s="2467">
        <v>10705010353</v>
      </c>
      <c r="BX1850" s="2510" t="s">
        <v>2834</v>
      </c>
      <c r="BY1850" s="2474">
        <v>46143</v>
      </c>
      <c r="BZ1850" s="2475">
        <v>46173</v>
      </c>
      <c r="CU1850" s="1934"/>
      <c r="CW1850" s="1934"/>
      <c r="CY1850" s="1934"/>
      <c r="DD1850" s="1934"/>
      <c r="DF1850" s="1934"/>
      <c r="DH1850" s="1934"/>
      <c r="DL1850" s="953">
        <v>30</v>
      </c>
      <c r="DM1850" s="995" t="str">
        <f t="shared" si="1577"/>
        <v xml:space="preserve">              3,000.00</v>
      </c>
      <c r="DN1850" s="953">
        <v>30</v>
      </c>
      <c r="DO1850" s="995">
        <v>3000</v>
      </c>
      <c r="DP1850" s="953">
        <v>30</v>
      </c>
      <c r="DQ1850" s="995">
        <v>3000</v>
      </c>
      <c r="DU1850" s="909">
        <f t="shared" ref="DU1850:DU1858" si="1582">AR1850</f>
        <v>3000</v>
      </c>
      <c r="DV1850" s="1936">
        <f t="shared" si="1578"/>
        <v>3000</v>
      </c>
      <c r="DW1850" s="1936">
        <f t="shared" si="1579"/>
        <v>3000</v>
      </c>
      <c r="DX1850" s="633">
        <f t="shared" ref="DX1850:DX1858" si="1583">DU1850-DV1850</f>
        <v>0</v>
      </c>
      <c r="DY1850" s="633">
        <f t="shared" si="1580"/>
        <v>0</v>
      </c>
    </row>
    <row r="1851" spans="1:133" s="1093" customFormat="1" ht="45" hidden="1" x14ac:dyDescent="0.25">
      <c r="A1851" s="2372">
        <v>2026</v>
      </c>
      <c r="B1851" s="2372">
        <v>479</v>
      </c>
      <c r="C1851" s="2372" t="s">
        <v>58</v>
      </c>
      <c r="D1851" s="2372">
        <v>3000654</v>
      </c>
      <c r="E1851" s="2372">
        <v>5005023</v>
      </c>
      <c r="F1851" s="2372" t="s">
        <v>3011</v>
      </c>
      <c r="G1851" s="2372" t="s">
        <v>3012</v>
      </c>
      <c r="H1851" s="2372">
        <v>95</v>
      </c>
      <c r="I1851" s="2373" t="s">
        <v>992</v>
      </c>
      <c r="J1851" s="2374" t="s">
        <v>10</v>
      </c>
      <c r="K1851" s="2374" t="s">
        <v>60</v>
      </c>
      <c r="L1851" s="2372" t="str">
        <f t="shared" si="1581"/>
        <v>2.3</v>
      </c>
      <c r="M1851" s="2375" t="s">
        <v>62</v>
      </c>
      <c r="N1851" s="2370"/>
      <c r="O1851" s="2377" t="s">
        <v>4352</v>
      </c>
      <c r="P1851" s="2380" t="s">
        <v>65</v>
      </c>
      <c r="Q1851" s="2381">
        <v>1</v>
      </c>
      <c r="R1851" s="2380" t="s">
        <v>4353</v>
      </c>
      <c r="S1851" s="255"/>
      <c r="T1851" s="255"/>
      <c r="U1851" s="2369"/>
      <c r="V1851" s="2369"/>
      <c r="W1851" s="2380">
        <v>30</v>
      </c>
      <c r="X1851" s="395"/>
      <c r="Y1851" s="395"/>
      <c r="Z1851" s="345"/>
      <c r="AA1851" s="345"/>
      <c r="AB1851" s="345"/>
      <c r="AC1851" s="345"/>
      <c r="AD1851" s="345"/>
      <c r="AE1851" s="342" t="s">
        <v>3528</v>
      </c>
      <c r="AF1851" s="346"/>
      <c r="AG1851" s="346"/>
      <c r="AH1851" s="346"/>
      <c r="AI1851" s="346"/>
      <c r="AJ1851" s="346"/>
      <c r="AK1851" s="346"/>
      <c r="AL1851" s="346"/>
      <c r="AM1851" s="346"/>
      <c r="AN1851" s="346"/>
      <c r="AO1851" s="346"/>
      <c r="AP1851" s="346"/>
      <c r="AQ1851" s="346"/>
      <c r="AR1851" s="2458">
        <v>3000</v>
      </c>
      <c r="AS1851" s="955" t="s">
        <v>2578</v>
      </c>
      <c r="AT1851" s="955" t="s">
        <v>4018</v>
      </c>
      <c r="AU1851" s="255" t="s">
        <v>4336</v>
      </c>
      <c r="AV1851" s="255"/>
      <c r="AW1851" s="2371"/>
      <c r="AX1851" s="255" t="s">
        <v>4337</v>
      </c>
      <c r="AY1851" s="2371">
        <v>46141</v>
      </c>
      <c r="BA1851" s="255" t="s">
        <v>4338</v>
      </c>
      <c r="BB1851" s="1915" t="s">
        <v>995</v>
      </c>
      <c r="BC1851" s="1093" t="s">
        <v>4339</v>
      </c>
      <c r="BD1851" s="1093" t="s">
        <v>4340</v>
      </c>
      <c r="BE1851" s="1093" t="s">
        <v>4341</v>
      </c>
      <c r="BF1851" s="1094">
        <v>46142</v>
      </c>
      <c r="BH1851" s="376"/>
      <c r="BI1851" s="376"/>
      <c r="BJ1851" s="255"/>
      <c r="BK1851" s="376"/>
      <c r="BL1851" s="296"/>
      <c r="BM1851" s="2497">
        <v>6158</v>
      </c>
      <c r="BN1851" s="376"/>
      <c r="BO1851" s="2498"/>
      <c r="BP1851" s="957"/>
      <c r="BQ1851" s="957"/>
      <c r="BR1851" s="2626" t="s">
        <v>4342</v>
      </c>
      <c r="BS1851" s="2466" t="s">
        <v>1114</v>
      </c>
      <c r="BT1851" s="2467" t="s">
        <v>3938</v>
      </c>
      <c r="BU1851" s="2508" t="s">
        <v>3939</v>
      </c>
      <c r="BV1851" s="2466">
        <v>47330063</v>
      </c>
      <c r="BW1851" s="2467">
        <v>10473300635</v>
      </c>
      <c r="BX1851" s="2510" t="s">
        <v>2834</v>
      </c>
      <c r="BY1851" s="2474">
        <v>46143</v>
      </c>
      <c r="BZ1851" s="2475">
        <v>46173</v>
      </c>
      <c r="CU1851" s="1934"/>
      <c r="CW1851" s="1934"/>
      <c r="CY1851" s="1934"/>
      <c r="DD1851" s="1934"/>
      <c r="DF1851" s="1934"/>
      <c r="DH1851" s="1934"/>
      <c r="DL1851" s="953">
        <v>30</v>
      </c>
      <c r="DM1851" s="995" t="str">
        <f t="shared" si="1577"/>
        <v xml:space="preserve">              3,000.00</v>
      </c>
      <c r="DN1851" s="953">
        <v>30</v>
      </c>
      <c r="DO1851" s="995">
        <v>3000</v>
      </c>
      <c r="DP1851" s="953">
        <v>30</v>
      </c>
      <c r="DQ1851" s="995">
        <v>3000</v>
      </c>
      <c r="DU1851" s="909">
        <f t="shared" si="1582"/>
        <v>3000</v>
      </c>
      <c r="DV1851" s="1936">
        <f t="shared" si="1578"/>
        <v>3000</v>
      </c>
      <c r="DW1851" s="1936">
        <f t="shared" si="1579"/>
        <v>3000</v>
      </c>
      <c r="DX1851" s="633">
        <f t="shared" si="1583"/>
        <v>0</v>
      </c>
      <c r="DY1851" s="633">
        <f t="shared" si="1580"/>
        <v>0</v>
      </c>
    </row>
    <row r="1852" spans="1:133" s="1093" customFormat="1" ht="45" hidden="1" x14ac:dyDescent="0.25">
      <c r="A1852" s="2372">
        <v>2026</v>
      </c>
      <c r="B1852" s="2372">
        <v>479</v>
      </c>
      <c r="C1852" s="2372" t="s">
        <v>58</v>
      </c>
      <c r="D1852" s="2372">
        <v>3000654</v>
      </c>
      <c r="E1852" s="2372">
        <v>5005023</v>
      </c>
      <c r="F1852" s="2372" t="s">
        <v>3011</v>
      </c>
      <c r="G1852" s="2372" t="s">
        <v>3012</v>
      </c>
      <c r="H1852" s="2372">
        <v>95</v>
      </c>
      <c r="I1852" s="2373" t="s">
        <v>992</v>
      </c>
      <c r="J1852" s="2374" t="s">
        <v>10</v>
      </c>
      <c r="K1852" s="2374" t="s">
        <v>60</v>
      </c>
      <c r="L1852" s="2372" t="str">
        <f t="shared" si="1581"/>
        <v>2.3</v>
      </c>
      <c r="M1852" s="2375" t="s">
        <v>62</v>
      </c>
      <c r="N1852" s="2370"/>
      <c r="O1852" s="2377" t="s">
        <v>4352</v>
      </c>
      <c r="P1852" s="2380" t="s">
        <v>65</v>
      </c>
      <c r="Q1852" s="2381">
        <v>1</v>
      </c>
      <c r="R1852" s="2380" t="s">
        <v>4353</v>
      </c>
      <c r="S1852" s="255"/>
      <c r="T1852" s="255"/>
      <c r="U1852" s="2369"/>
      <c r="V1852" s="2369"/>
      <c r="W1852" s="2380">
        <v>30</v>
      </c>
      <c r="X1852" s="395"/>
      <c r="Y1852" s="395"/>
      <c r="Z1852" s="345"/>
      <c r="AA1852" s="345"/>
      <c r="AB1852" s="345"/>
      <c r="AC1852" s="345"/>
      <c r="AD1852" s="345"/>
      <c r="AE1852" s="342" t="s">
        <v>3528</v>
      </c>
      <c r="AF1852" s="346"/>
      <c r="AG1852" s="346"/>
      <c r="AH1852" s="346"/>
      <c r="AI1852" s="346"/>
      <c r="AJ1852" s="346"/>
      <c r="AK1852" s="346"/>
      <c r="AL1852" s="346"/>
      <c r="AM1852" s="346"/>
      <c r="AN1852" s="346"/>
      <c r="AO1852" s="346"/>
      <c r="AP1852" s="346"/>
      <c r="AQ1852" s="346"/>
      <c r="AR1852" s="2458">
        <v>3000</v>
      </c>
      <c r="AS1852" s="955" t="s">
        <v>2578</v>
      </c>
      <c r="AT1852" s="955" t="s">
        <v>4018</v>
      </c>
      <c r="AU1852" s="255" t="s">
        <v>4336</v>
      </c>
      <c r="AV1852" s="255"/>
      <c r="AW1852" s="2371"/>
      <c r="AX1852" s="255" t="s">
        <v>4337</v>
      </c>
      <c r="AY1852" s="2371">
        <v>46141</v>
      </c>
      <c r="BA1852" s="255" t="s">
        <v>4338</v>
      </c>
      <c r="BB1852" s="1915" t="s">
        <v>995</v>
      </c>
      <c r="BC1852" s="1093" t="s">
        <v>4339</v>
      </c>
      <c r="BD1852" s="1093" t="s">
        <v>4340</v>
      </c>
      <c r="BE1852" s="1093" t="s">
        <v>4341</v>
      </c>
      <c r="BF1852" s="1094">
        <v>46142</v>
      </c>
      <c r="BH1852" s="376"/>
      <c r="BI1852" s="376"/>
      <c r="BJ1852" s="255"/>
      <c r="BK1852" s="376"/>
      <c r="BL1852" s="296"/>
      <c r="BM1852" s="2497">
        <v>6159</v>
      </c>
      <c r="BN1852" s="376"/>
      <c r="BO1852" s="2498"/>
      <c r="BP1852" s="957"/>
      <c r="BQ1852" s="957"/>
      <c r="BR1852" s="2626" t="s">
        <v>4342</v>
      </c>
      <c r="BS1852" s="2466" t="s">
        <v>1070</v>
      </c>
      <c r="BT1852" s="2467" t="s">
        <v>3942</v>
      </c>
      <c r="BU1852" s="2471" t="s">
        <v>3943</v>
      </c>
      <c r="BV1852" s="2466">
        <v>73779226</v>
      </c>
      <c r="BW1852" s="2467">
        <v>10737792264</v>
      </c>
      <c r="BX1852" s="2510" t="s">
        <v>2834</v>
      </c>
      <c r="BY1852" s="2474">
        <v>46143</v>
      </c>
      <c r="BZ1852" s="2475">
        <v>46173</v>
      </c>
      <c r="CU1852" s="1934"/>
      <c r="CW1852" s="1934"/>
      <c r="CY1852" s="1934"/>
      <c r="DD1852" s="1934"/>
      <c r="DF1852" s="1934"/>
      <c r="DH1852" s="1934"/>
      <c r="DL1852" s="953">
        <v>30</v>
      </c>
      <c r="DM1852" s="995" t="str">
        <f t="shared" si="1577"/>
        <v xml:space="preserve">              3,000.00</v>
      </c>
      <c r="DN1852" s="953">
        <v>30</v>
      </c>
      <c r="DO1852" s="995">
        <v>3000</v>
      </c>
      <c r="DP1852" s="953">
        <v>30</v>
      </c>
      <c r="DQ1852" s="995">
        <v>3000</v>
      </c>
      <c r="DU1852" s="909">
        <f t="shared" si="1582"/>
        <v>3000</v>
      </c>
      <c r="DV1852" s="1936">
        <f t="shared" si="1578"/>
        <v>3000</v>
      </c>
      <c r="DW1852" s="1936">
        <f t="shared" si="1579"/>
        <v>3000</v>
      </c>
      <c r="DX1852" s="633">
        <f t="shared" si="1583"/>
        <v>0</v>
      </c>
      <c r="DY1852" s="633">
        <f t="shared" si="1580"/>
        <v>0</v>
      </c>
    </row>
    <row r="1853" spans="1:133" s="2495" customFormat="1" hidden="1" x14ac:dyDescent="0.25">
      <c r="A1853" s="2479">
        <v>2026</v>
      </c>
      <c r="B1853" s="2372">
        <v>479</v>
      </c>
      <c r="C1853" s="2372" t="s">
        <v>58</v>
      </c>
      <c r="D1853" s="2372">
        <v>3000654</v>
      </c>
      <c r="E1853" s="2372">
        <v>5005023</v>
      </c>
      <c r="F1853" s="2372" t="s">
        <v>3011</v>
      </c>
      <c r="G1853" s="2479" t="s">
        <v>3012</v>
      </c>
      <c r="H1853" s="2479">
        <v>95</v>
      </c>
      <c r="I1853" s="2373" t="s">
        <v>992</v>
      </c>
      <c r="J1853" s="2374" t="s">
        <v>10</v>
      </c>
      <c r="K1853" s="2374" t="s">
        <v>60</v>
      </c>
      <c r="L1853" s="2372" t="str">
        <f t="shared" si="1581"/>
        <v>2.3</v>
      </c>
      <c r="M1853" s="2482" t="s">
        <v>62</v>
      </c>
      <c r="N1853" s="2370"/>
      <c r="O1853" s="2511" t="s">
        <v>4352</v>
      </c>
      <c r="P1853" s="2512" t="s">
        <v>65</v>
      </c>
      <c r="Q1853" s="2513">
        <v>1</v>
      </c>
      <c r="R1853" s="2512" t="s">
        <v>4353</v>
      </c>
      <c r="S1853" s="2487"/>
      <c r="T1853" s="2487"/>
      <c r="U1853" s="2488"/>
      <c r="V1853" s="2488"/>
      <c r="W1853" s="2512">
        <v>30</v>
      </c>
      <c r="X1853" s="395"/>
      <c r="Y1853" s="395"/>
      <c r="Z1853" s="345"/>
      <c r="AA1853" s="345"/>
      <c r="AB1853" s="345"/>
      <c r="AC1853" s="345"/>
      <c r="AD1853" s="345"/>
      <c r="AE1853" s="2491" t="s">
        <v>3528</v>
      </c>
      <c r="AF1853" s="346"/>
      <c r="AG1853" s="346"/>
      <c r="AH1853" s="346"/>
      <c r="AI1853" s="346"/>
      <c r="AJ1853" s="346"/>
      <c r="AK1853" s="346"/>
      <c r="AL1853" s="346"/>
      <c r="AM1853" s="346"/>
      <c r="AN1853" s="346"/>
      <c r="AO1853" s="346"/>
      <c r="AP1853" s="346"/>
      <c r="AQ1853" s="346"/>
      <c r="AR1853" s="2493">
        <v>3000</v>
      </c>
      <c r="AS1853" s="1284" t="s">
        <v>2578</v>
      </c>
      <c r="AT1853" s="955" t="s">
        <v>4018</v>
      </c>
      <c r="AU1853" s="255" t="s">
        <v>4336</v>
      </c>
      <c r="AV1853" s="255"/>
      <c r="AW1853" s="2371"/>
      <c r="AX1853" s="255" t="s">
        <v>4337</v>
      </c>
      <c r="AY1853" s="2371">
        <v>46141</v>
      </c>
      <c r="AZ1853" s="1093"/>
      <c r="BA1853" s="255" t="s">
        <v>4338</v>
      </c>
      <c r="BB1853" s="614" t="s">
        <v>1021</v>
      </c>
      <c r="BF1853" s="2496"/>
      <c r="BH1853" s="1612"/>
      <c r="BI1853" s="1612"/>
      <c r="BJ1853" s="2487"/>
      <c r="BK1853" s="1612"/>
      <c r="BL1853" s="2497"/>
      <c r="BM1853" s="2497"/>
      <c r="BN1853" s="1612"/>
      <c r="BO1853" s="2498"/>
      <c r="BP1853" s="2498"/>
      <c r="BQ1853" s="2498"/>
      <c r="BR1853" s="2498"/>
      <c r="BS1853" s="2570"/>
      <c r="BT1853" s="2571"/>
      <c r="BU1853" s="2571"/>
      <c r="BV1853" s="2570"/>
      <c r="BW1853" s="2571"/>
      <c r="BX1853" s="2578"/>
      <c r="BY1853" s="2573"/>
      <c r="BZ1853" s="2574"/>
      <c r="CU1853" s="2502"/>
      <c r="CW1853" s="2502"/>
      <c r="CY1853" s="2502"/>
      <c r="DD1853" s="2502"/>
      <c r="DF1853" s="2502"/>
      <c r="DH1853" s="2502"/>
      <c r="DL1853" s="1282">
        <v>30</v>
      </c>
      <c r="DM1853" s="2637" t="str">
        <f t="shared" si="1577"/>
        <v xml:space="preserve">              3,000.00</v>
      </c>
      <c r="DN1853" s="1282"/>
      <c r="DO1853" s="1287"/>
      <c r="DP1853" s="1282"/>
      <c r="DQ1853" s="1287"/>
      <c r="DU1853" s="2575">
        <f t="shared" si="1582"/>
        <v>3000</v>
      </c>
      <c r="DV1853" s="2504">
        <f t="shared" si="1578"/>
        <v>0</v>
      </c>
      <c r="DW1853" s="2504">
        <f t="shared" si="1579"/>
        <v>0</v>
      </c>
      <c r="DX1853" s="1645">
        <f t="shared" si="1583"/>
        <v>3000</v>
      </c>
      <c r="DY1853" s="1645">
        <f t="shared" si="1580"/>
        <v>3000</v>
      </c>
      <c r="EC1853" s="2629" t="s">
        <v>4360</v>
      </c>
    </row>
    <row r="1854" spans="1:133" s="1093" customFormat="1" ht="45" hidden="1" x14ac:dyDescent="0.25">
      <c r="A1854" s="2372">
        <v>2026</v>
      </c>
      <c r="B1854" s="2372">
        <v>479</v>
      </c>
      <c r="C1854" s="2372" t="s">
        <v>58</v>
      </c>
      <c r="D1854" s="2372">
        <v>3000654</v>
      </c>
      <c r="E1854" s="2372">
        <v>5005023</v>
      </c>
      <c r="F1854" s="2372" t="s">
        <v>3011</v>
      </c>
      <c r="G1854" s="2372" t="s">
        <v>3012</v>
      </c>
      <c r="H1854" s="2372">
        <v>95</v>
      </c>
      <c r="I1854" s="2373" t="s">
        <v>992</v>
      </c>
      <c r="J1854" s="2374" t="s">
        <v>10</v>
      </c>
      <c r="K1854" s="2374" t="s">
        <v>60</v>
      </c>
      <c r="L1854" s="2372" t="str">
        <f t="shared" si="1581"/>
        <v>2.3</v>
      </c>
      <c r="M1854" s="2375" t="s">
        <v>62</v>
      </c>
      <c r="N1854" s="2370"/>
      <c r="O1854" s="2377" t="s">
        <v>4352</v>
      </c>
      <c r="P1854" s="2380" t="s">
        <v>65</v>
      </c>
      <c r="Q1854" s="2381">
        <v>1</v>
      </c>
      <c r="R1854" s="2380" t="s">
        <v>4353</v>
      </c>
      <c r="S1854" s="255"/>
      <c r="T1854" s="255"/>
      <c r="U1854" s="2369"/>
      <c r="V1854" s="2369"/>
      <c r="W1854" s="2380">
        <v>30</v>
      </c>
      <c r="X1854" s="395"/>
      <c r="Y1854" s="395"/>
      <c r="Z1854" s="345"/>
      <c r="AA1854" s="345"/>
      <c r="AB1854" s="345"/>
      <c r="AC1854" s="345"/>
      <c r="AD1854" s="345"/>
      <c r="AE1854" s="342" t="s">
        <v>3528</v>
      </c>
      <c r="AF1854" s="346"/>
      <c r="AG1854" s="346"/>
      <c r="AH1854" s="346"/>
      <c r="AI1854" s="346"/>
      <c r="AJ1854" s="346"/>
      <c r="AK1854" s="346"/>
      <c r="AL1854" s="346"/>
      <c r="AM1854" s="346"/>
      <c r="AN1854" s="346"/>
      <c r="AO1854" s="346"/>
      <c r="AP1854" s="346"/>
      <c r="AQ1854" s="346"/>
      <c r="AR1854" s="2458">
        <v>3000</v>
      </c>
      <c r="AS1854" s="955" t="s">
        <v>2578</v>
      </c>
      <c r="AT1854" s="955" t="s">
        <v>4018</v>
      </c>
      <c r="AU1854" s="255" t="s">
        <v>4336</v>
      </c>
      <c r="AV1854" s="255"/>
      <c r="AW1854" s="2371"/>
      <c r="AX1854" s="255" t="s">
        <v>4337</v>
      </c>
      <c r="AY1854" s="2371">
        <v>46141</v>
      </c>
      <c r="BA1854" s="255" t="s">
        <v>4338</v>
      </c>
      <c r="BB1854" s="1915" t="s">
        <v>995</v>
      </c>
      <c r="BC1854" s="1093" t="s">
        <v>4339</v>
      </c>
      <c r="BD1854" s="1093" t="s">
        <v>4340</v>
      </c>
      <c r="BE1854" s="1093" t="s">
        <v>4341</v>
      </c>
      <c r="BF1854" s="1094">
        <v>46142</v>
      </c>
      <c r="BH1854" s="376"/>
      <c r="BI1854" s="376"/>
      <c r="BJ1854" s="255"/>
      <c r="BK1854" s="376"/>
      <c r="BL1854" s="296"/>
      <c r="BM1854" s="2497">
        <v>6312</v>
      </c>
      <c r="BN1854" s="376"/>
      <c r="BO1854" s="2498"/>
      <c r="BP1854" s="957"/>
      <c r="BQ1854" s="957"/>
      <c r="BR1854" s="2626" t="s">
        <v>4345</v>
      </c>
      <c r="BS1854" s="2466" t="s">
        <v>3925</v>
      </c>
      <c r="BT1854" s="2467" t="s">
        <v>1115</v>
      </c>
      <c r="BU1854" s="2467" t="s">
        <v>3926</v>
      </c>
      <c r="BV1854" s="2466">
        <v>40029711</v>
      </c>
      <c r="BW1854" s="2467">
        <v>10400297113</v>
      </c>
      <c r="BX1854" s="2510" t="s">
        <v>2834</v>
      </c>
      <c r="BY1854" s="2474">
        <v>46143</v>
      </c>
      <c r="BZ1854" s="2475">
        <v>46173</v>
      </c>
      <c r="CU1854" s="1934"/>
      <c r="CW1854" s="1934"/>
      <c r="CY1854" s="1934"/>
      <c r="DD1854" s="1934"/>
      <c r="DF1854" s="1934"/>
      <c r="DH1854" s="1934"/>
      <c r="DL1854" s="953">
        <v>30</v>
      </c>
      <c r="DM1854" s="995" t="str">
        <f t="shared" si="1577"/>
        <v xml:space="preserve">              3,000.00</v>
      </c>
      <c r="DN1854" s="953">
        <v>30</v>
      </c>
      <c r="DO1854" s="995">
        <v>3000</v>
      </c>
      <c r="DP1854" s="953">
        <v>30</v>
      </c>
      <c r="DQ1854" s="995">
        <v>3000</v>
      </c>
      <c r="DU1854" s="909">
        <f t="shared" si="1582"/>
        <v>3000</v>
      </c>
      <c r="DV1854" s="1936">
        <f t="shared" si="1578"/>
        <v>3000</v>
      </c>
      <c r="DW1854" s="1936">
        <f t="shared" si="1579"/>
        <v>3000</v>
      </c>
      <c r="DX1854" s="633">
        <f t="shared" si="1583"/>
        <v>0</v>
      </c>
      <c r="DY1854" s="633">
        <f t="shared" si="1580"/>
        <v>0</v>
      </c>
    </row>
    <row r="1855" spans="1:133" s="1093" customFormat="1" ht="45" hidden="1" x14ac:dyDescent="0.25">
      <c r="A1855" s="2372">
        <v>2026</v>
      </c>
      <c r="B1855" s="2372">
        <v>479</v>
      </c>
      <c r="C1855" s="2372" t="s">
        <v>58</v>
      </c>
      <c r="D1855" s="2372">
        <v>3000654</v>
      </c>
      <c r="E1855" s="2372">
        <v>5005023</v>
      </c>
      <c r="F1855" s="2372" t="s">
        <v>3011</v>
      </c>
      <c r="G1855" s="2372" t="s">
        <v>3012</v>
      </c>
      <c r="H1855" s="2372">
        <v>95</v>
      </c>
      <c r="I1855" s="2373" t="s">
        <v>992</v>
      </c>
      <c r="J1855" s="2374" t="s">
        <v>10</v>
      </c>
      <c r="K1855" s="2374" t="s">
        <v>60</v>
      </c>
      <c r="L1855" s="2372" t="str">
        <f t="shared" si="1581"/>
        <v>2.3</v>
      </c>
      <c r="M1855" s="2375" t="s">
        <v>62</v>
      </c>
      <c r="N1855" s="2370"/>
      <c r="O1855" s="2377" t="s">
        <v>4352</v>
      </c>
      <c r="P1855" s="2380" t="s">
        <v>65</v>
      </c>
      <c r="Q1855" s="2381">
        <v>1</v>
      </c>
      <c r="R1855" s="2380" t="s">
        <v>4353</v>
      </c>
      <c r="S1855" s="255"/>
      <c r="T1855" s="255"/>
      <c r="U1855" s="2369"/>
      <c r="V1855" s="2369"/>
      <c r="W1855" s="2380">
        <v>30</v>
      </c>
      <c r="X1855" s="395"/>
      <c r="Y1855" s="395"/>
      <c r="Z1855" s="345"/>
      <c r="AA1855" s="345"/>
      <c r="AB1855" s="345"/>
      <c r="AC1855" s="345"/>
      <c r="AD1855" s="345"/>
      <c r="AE1855" s="342" t="s">
        <v>3528</v>
      </c>
      <c r="AF1855" s="346"/>
      <c r="AG1855" s="346"/>
      <c r="AH1855" s="346"/>
      <c r="AI1855" s="346"/>
      <c r="AJ1855" s="346"/>
      <c r="AK1855" s="346"/>
      <c r="AL1855" s="346"/>
      <c r="AM1855" s="346"/>
      <c r="AN1855" s="346"/>
      <c r="AO1855" s="346"/>
      <c r="AP1855" s="346"/>
      <c r="AQ1855" s="346"/>
      <c r="AR1855" s="2458">
        <v>3000</v>
      </c>
      <c r="AS1855" s="955" t="s">
        <v>2578</v>
      </c>
      <c r="AT1855" s="955" t="s">
        <v>4018</v>
      </c>
      <c r="AU1855" s="255" t="s">
        <v>4336</v>
      </c>
      <c r="AV1855" s="255"/>
      <c r="AW1855" s="2371"/>
      <c r="AX1855" s="255" t="s">
        <v>4337</v>
      </c>
      <c r="AY1855" s="2371">
        <v>46141</v>
      </c>
      <c r="BA1855" s="255" t="s">
        <v>4338</v>
      </c>
      <c r="BB1855" s="1915" t="s">
        <v>995</v>
      </c>
      <c r="BC1855" s="1093" t="s">
        <v>4339</v>
      </c>
      <c r="BD1855" s="1093" t="s">
        <v>4340</v>
      </c>
      <c r="BE1855" s="1093" t="s">
        <v>4341</v>
      </c>
      <c r="BF1855" s="1094">
        <v>46142</v>
      </c>
      <c r="BH1855" s="376"/>
      <c r="BI1855" s="376"/>
      <c r="BJ1855" s="255"/>
      <c r="BK1855" s="376"/>
      <c r="BL1855" s="296"/>
      <c r="BM1855" s="2497">
        <v>6294</v>
      </c>
      <c r="BN1855" s="376"/>
      <c r="BO1855" s="2498"/>
      <c r="BP1855" s="957"/>
      <c r="BQ1855" s="957"/>
      <c r="BR1855" s="2626" t="s">
        <v>4345</v>
      </c>
      <c r="BS1855" s="2466" t="s">
        <v>1271</v>
      </c>
      <c r="BT1855" s="2467" t="s">
        <v>3175</v>
      </c>
      <c r="BU1855" s="2467" t="s">
        <v>3931</v>
      </c>
      <c r="BV1855" s="2466">
        <v>73570303</v>
      </c>
      <c r="BW1855" s="2467">
        <v>10735703035</v>
      </c>
      <c r="BX1855" s="2510" t="s">
        <v>2834</v>
      </c>
      <c r="BY1855" s="2474">
        <v>46143</v>
      </c>
      <c r="BZ1855" s="2475">
        <v>46173</v>
      </c>
      <c r="CU1855" s="1934"/>
      <c r="CW1855" s="1934"/>
      <c r="CY1855" s="1934"/>
      <c r="DD1855" s="1934"/>
      <c r="DF1855" s="1934"/>
      <c r="DH1855" s="1934"/>
      <c r="DL1855" s="953">
        <v>30</v>
      </c>
      <c r="DM1855" s="995" t="str">
        <f t="shared" si="1577"/>
        <v xml:space="preserve">              3,000.00</v>
      </c>
      <c r="DN1855" s="953">
        <v>30</v>
      </c>
      <c r="DO1855" s="995">
        <v>3000</v>
      </c>
      <c r="DP1855" s="953">
        <v>30</v>
      </c>
      <c r="DQ1855" s="995">
        <v>3000</v>
      </c>
      <c r="DU1855" s="909">
        <f t="shared" si="1582"/>
        <v>3000</v>
      </c>
      <c r="DV1855" s="1936">
        <f t="shared" si="1578"/>
        <v>3000</v>
      </c>
      <c r="DW1855" s="1936">
        <f t="shared" si="1579"/>
        <v>3000</v>
      </c>
      <c r="DX1855" s="633">
        <f t="shared" si="1583"/>
        <v>0</v>
      </c>
      <c r="DY1855" s="633">
        <f t="shared" si="1580"/>
        <v>0</v>
      </c>
    </row>
    <row r="1856" spans="1:133" s="1093" customFormat="1" ht="45" hidden="1" x14ac:dyDescent="0.25">
      <c r="A1856" s="2372">
        <v>2026</v>
      </c>
      <c r="B1856" s="2372">
        <v>479</v>
      </c>
      <c r="C1856" s="2372" t="s">
        <v>58</v>
      </c>
      <c r="D1856" s="2372">
        <v>3000654</v>
      </c>
      <c r="E1856" s="2372">
        <v>5005023</v>
      </c>
      <c r="F1856" s="2372" t="s">
        <v>3011</v>
      </c>
      <c r="G1856" s="2372" t="s">
        <v>3012</v>
      </c>
      <c r="H1856" s="2372">
        <v>95</v>
      </c>
      <c r="I1856" s="2373" t="s">
        <v>992</v>
      </c>
      <c r="J1856" s="2374" t="s">
        <v>10</v>
      </c>
      <c r="K1856" s="2374" t="s">
        <v>60</v>
      </c>
      <c r="L1856" s="2372" t="str">
        <f t="shared" si="1581"/>
        <v>2.3</v>
      </c>
      <c r="M1856" s="2375" t="s">
        <v>62</v>
      </c>
      <c r="N1856" s="2370"/>
      <c r="O1856" s="2377" t="s">
        <v>4352</v>
      </c>
      <c r="P1856" s="2380" t="s">
        <v>65</v>
      </c>
      <c r="Q1856" s="2381">
        <v>1</v>
      </c>
      <c r="R1856" s="2380" t="s">
        <v>4353</v>
      </c>
      <c r="S1856" s="255"/>
      <c r="T1856" s="255"/>
      <c r="U1856" s="2369"/>
      <c r="V1856" s="2369"/>
      <c r="W1856" s="2380">
        <v>30</v>
      </c>
      <c r="X1856" s="395"/>
      <c r="Y1856" s="395"/>
      <c r="Z1856" s="345"/>
      <c r="AA1856" s="345"/>
      <c r="AB1856" s="345"/>
      <c r="AC1856" s="345"/>
      <c r="AD1856" s="345"/>
      <c r="AE1856" s="342" t="s">
        <v>3528</v>
      </c>
      <c r="AF1856" s="346"/>
      <c r="AG1856" s="346"/>
      <c r="AH1856" s="346"/>
      <c r="AI1856" s="346"/>
      <c r="AJ1856" s="346"/>
      <c r="AK1856" s="346"/>
      <c r="AL1856" s="346"/>
      <c r="AM1856" s="346"/>
      <c r="AN1856" s="346"/>
      <c r="AO1856" s="346"/>
      <c r="AP1856" s="346"/>
      <c r="AQ1856" s="346"/>
      <c r="AR1856" s="2458">
        <v>3000</v>
      </c>
      <c r="AS1856" s="955" t="s">
        <v>2578</v>
      </c>
      <c r="AT1856" s="955" t="s">
        <v>4018</v>
      </c>
      <c r="AU1856" s="255" t="s">
        <v>4336</v>
      </c>
      <c r="AV1856" s="255"/>
      <c r="AW1856" s="2371"/>
      <c r="AX1856" s="255" t="s">
        <v>4337</v>
      </c>
      <c r="AY1856" s="2371">
        <v>46141</v>
      </c>
      <c r="BA1856" s="255" t="s">
        <v>4338</v>
      </c>
      <c r="BB1856" s="1915" t="s">
        <v>995</v>
      </c>
      <c r="BC1856" s="1093" t="s">
        <v>4339</v>
      </c>
      <c r="BD1856" s="1093" t="s">
        <v>4340</v>
      </c>
      <c r="BE1856" s="1093" t="s">
        <v>4341</v>
      </c>
      <c r="BF1856" s="1094">
        <v>46142</v>
      </c>
      <c r="BH1856" s="376"/>
      <c r="BI1856" s="376"/>
      <c r="BJ1856" s="255"/>
      <c r="BK1856" s="376"/>
      <c r="BL1856" s="296"/>
      <c r="BM1856" s="2497">
        <v>6295</v>
      </c>
      <c r="BN1856" s="376"/>
      <c r="BO1856" s="2498"/>
      <c r="BP1856" s="957"/>
      <c r="BQ1856" s="957"/>
      <c r="BR1856" s="2626" t="s">
        <v>4345</v>
      </c>
      <c r="BS1856" s="2466" t="s">
        <v>3969</v>
      </c>
      <c r="BT1856" s="2467" t="s">
        <v>3970</v>
      </c>
      <c r="BU1856" s="2467" t="s">
        <v>3971</v>
      </c>
      <c r="BV1856" s="2466">
        <v>77916757</v>
      </c>
      <c r="BW1856" s="2467">
        <v>10779167572</v>
      </c>
      <c r="BX1856" s="2510" t="s">
        <v>2834</v>
      </c>
      <c r="BY1856" s="2474">
        <v>46143</v>
      </c>
      <c r="BZ1856" s="2475">
        <v>46173</v>
      </c>
      <c r="CU1856" s="1934"/>
      <c r="CW1856" s="1934"/>
      <c r="CY1856" s="1934"/>
      <c r="DD1856" s="1934"/>
      <c r="DF1856" s="1934"/>
      <c r="DH1856" s="1934"/>
      <c r="DL1856" s="953">
        <v>30</v>
      </c>
      <c r="DM1856" s="995">
        <v>3000</v>
      </c>
      <c r="DN1856" s="953">
        <v>30</v>
      </c>
      <c r="DO1856" s="995">
        <v>3000</v>
      </c>
      <c r="DP1856" s="953">
        <v>30</v>
      </c>
      <c r="DQ1856" s="995">
        <v>3000</v>
      </c>
      <c r="DU1856" s="909">
        <f t="shared" si="1582"/>
        <v>3000</v>
      </c>
      <c r="DV1856" s="1936">
        <f t="shared" si="1578"/>
        <v>3000</v>
      </c>
      <c r="DW1856" s="1936">
        <f t="shared" si="1579"/>
        <v>3000</v>
      </c>
      <c r="DX1856" s="633">
        <f t="shared" si="1583"/>
        <v>0</v>
      </c>
      <c r="DY1856" s="633">
        <f t="shared" si="1580"/>
        <v>0</v>
      </c>
    </row>
    <row r="1857" spans="1:133" s="1093" customFormat="1" ht="45" hidden="1" x14ac:dyDescent="0.25">
      <c r="A1857" s="2372">
        <v>2026</v>
      </c>
      <c r="B1857" s="2372">
        <v>479</v>
      </c>
      <c r="C1857" s="2372" t="s">
        <v>58</v>
      </c>
      <c r="D1857" s="2372">
        <v>3000654</v>
      </c>
      <c r="E1857" s="2372">
        <v>5005023</v>
      </c>
      <c r="F1857" s="2372" t="s">
        <v>3011</v>
      </c>
      <c r="G1857" s="2372" t="s">
        <v>3012</v>
      </c>
      <c r="H1857" s="2372">
        <v>95</v>
      </c>
      <c r="I1857" s="2373" t="s">
        <v>992</v>
      </c>
      <c r="J1857" s="2374" t="s">
        <v>10</v>
      </c>
      <c r="K1857" s="2374" t="s">
        <v>60</v>
      </c>
      <c r="L1857" s="2372" t="str">
        <f t="shared" si="1581"/>
        <v>2.3</v>
      </c>
      <c r="M1857" s="2375" t="s">
        <v>62</v>
      </c>
      <c r="N1857" s="2370"/>
      <c r="O1857" s="2377" t="s">
        <v>4352</v>
      </c>
      <c r="P1857" s="2380" t="s">
        <v>65</v>
      </c>
      <c r="Q1857" s="2381">
        <v>1</v>
      </c>
      <c r="R1857" s="2380" t="s">
        <v>4353</v>
      </c>
      <c r="S1857" s="255"/>
      <c r="T1857" s="255"/>
      <c r="U1857" s="2369"/>
      <c r="V1857" s="2369"/>
      <c r="W1857" s="2380">
        <v>30</v>
      </c>
      <c r="X1857" s="395"/>
      <c r="Y1857" s="395"/>
      <c r="Z1857" s="345"/>
      <c r="AA1857" s="345"/>
      <c r="AB1857" s="345"/>
      <c r="AC1857" s="345"/>
      <c r="AD1857" s="345"/>
      <c r="AE1857" s="342" t="s">
        <v>3528</v>
      </c>
      <c r="AF1857" s="346"/>
      <c r="AG1857" s="346"/>
      <c r="AH1857" s="346"/>
      <c r="AI1857" s="346"/>
      <c r="AJ1857" s="346"/>
      <c r="AK1857" s="346"/>
      <c r="AL1857" s="346"/>
      <c r="AM1857" s="346"/>
      <c r="AN1857" s="346"/>
      <c r="AO1857" s="346"/>
      <c r="AP1857" s="346"/>
      <c r="AQ1857" s="346"/>
      <c r="AR1857" s="2458">
        <v>3000</v>
      </c>
      <c r="AS1857" s="955" t="s">
        <v>2578</v>
      </c>
      <c r="AT1857" s="955" t="s">
        <v>4018</v>
      </c>
      <c r="AU1857" s="255" t="s">
        <v>4336</v>
      </c>
      <c r="AV1857" s="255"/>
      <c r="AW1857" s="2371"/>
      <c r="AX1857" s="255" t="s">
        <v>4337</v>
      </c>
      <c r="AY1857" s="2371">
        <v>46141</v>
      </c>
      <c r="BA1857" s="255" t="s">
        <v>4338</v>
      </c>
      <c r="BB1857" s="1915" t="s">
        <v>995</v>
      </c>
      <c r="BC1857" s="1093" t="s">
        <v>4339</v>
      </c>
      <c r="BD1857" s="1093" t="s">
        <v>4340</v>
      </c>
      <c r="BE1857" s="1093" t="s">
        <v>4341</v>
      </c>
      <c r="BF1857" s="1094">
        <v>46142</v>
      </c>
      <c r="BH1857" s="376"/>
      <c r="BI1857" s="376"/>
      <c r="BJ1857" s="255"/>
      <c r="BK1857" s="376"/>
      <c r="BL1857" s="296"/>
      <c r="BM1857" s="2497">
        <v>6296</v>
      </c>
      <c r="BN1857" s="376"/>
      <c r="BO1857" s="2498"/>
      <c r="BP1857" s="957"/>
      <c r="BQ1857" s="957"/>
      <c r="BR1857" s="2626" t="s">
        <v>4345</v>
      </c>
      <c r="BS1857" s="2466" t="s">
        <v>2019</v>
      </c>
      <c r="BT1857" s="2467" t="s">
        <v>3972</v>
      </c>
      <c r="BU1857" s="2467" t="s">
        <v>3973</v>
      </c>
      <c r="BV1857" s="2466">
        <v>43385266</v>
      </c>
      <c r="BW1857" s="2467">
        <v>10433852660</v>
      </c>
      <c r="BX1857" s="2510" t="s">
        <v>2834</v>
      </c>
      <c r="BY1857" s="2474">
        <v>46143</v>
      </c>
      <c r="BZ1857" s="2475">
        <v>46173</v>
      </c>
      <c r="CU1857" s="1934"/>
      <c r="CW1857" s="1934"/>
      <c r="CY1857" s="1934"/>
      <c r="DD1857" s="1934"/>
      <c r="DF1857" s="1934"/>
      <c r="DH1857" s="1934"/>
      <c r="DL1857" s="953">
        <v>30</v>
      </c>
      <c r="DM1857" s="995">
        <v>3000</v>
      </c>
      <c r="DN1857" s="953">
        <v>30</v>
      </c>
      <c r="DO1857" s="995">
        <v>3000</v>
      </c>
      <c r="DP1857" s="953"/>
      <c r="DQ1857" s="995">
        <v>3000</v>
      </c>
      <c r="DU1857" s="909">
        <f t="shared" si="1582"/>
        <v>3000</v>
      </c>
      <c r="DV1857" s="1936">
        <f t="shared" si="1578"/>
        <v>3000</v>
      </c>
      <c r="DW1857" s="1936">
        <f t="shared" si="1579"/>
        <v>3000</v>
      </c>
      <c r="DX1857" s="633">
        <f t="shared" si="1583"/>
        <v>0</v>
      </c>
      <c r="DY1857" s="633">
        <f t="shared" si="1580"/>
        <v>0</v>
      </c>
    </row>
    <row r="1858" spans="1:133" s="2495" customFormat="1" hidden="1" x14ac:dyDescent="0.25">
      <c r="A1858" s="2479">
        <v>2026</v>
      </c>
      <c r="B1858" s="2372">
        <v>479</v>
      </c>
      <c r="C1858" s="2372" t="s">
        <v>58</v>
      </c>
      <c r="D1858" s="2372">
        <v>3000654</v>
      </c>
      <c r="E1858" s="2372">
        <v>5005023</v>
      </c>
      <c r="F1858" s="2372" t="s">
        <v>3011</v>
      </c>
      <c r="G1858" s="2479" t="s">
        <v>3012</v>
      </c>
      <c r="H1858" s="2479">
        <v>95</v>
      </c>
      <c r="I1858" s="2373" t="s">
        <v>992</v>
      </c>
      <c r="J1858" s="2374" t="s">
        <v>10</v>
      </c>
      <c r="K1858" s="2374" t="s">
        <v>60</v>
      </c>
      <c r="L1858" s="2372" t="str">
        <f t="shared" si="1581"/>
        <v>2.3</v>
      </c>
      <c r="M1858" s="2482" t="s">
        <v>62</v>
      </c>
      <c r="N1858" s="2370"/>
      <c r="O1858" s="2511" t="s">
        <v>4352</v>
      </c>
      <c r="P1858" s="2512" t="s">
        <v>65</v>
      </c>
      <c r="Q1858" s="2513">
        <v>1</v>
      </c>
      <c r="R1858" s="2512" t="s">
        <v>4353</v>
      </c>
      <c r="S1858" s="2487"/>
      <c r="T1858" s="2487"/>
      <c r="U1858" s="2488"/>
      <c r="V1858" s="2488"/>
      <c r="W1858" s="2512">
        <v>30</v>
      </c>
      <c r="X1858" s="395"/>
      <c r="Y1858" s="395"/>
      <c r="Z1858" s="345"/>
      <c r="AA1858" s="345"/>
      <c r="AB1858" s="345"/>
      <c r="AC1858" s="345"/>
      <c r="AD1858" s="345"/>
      <c r="AE1858" s="2491" t="s">
        <v>3528</v>
      </c>
      <c r="AF1858" s="346"/>
      <c r="AG1858" s="346"/>
      <c r="AH1858" s="346"/>
      <c r="AI1858" s="346"/>
      <c r="AJ1858" s="346"/>
      <c r="AK1858" s="346"/>
      <c r="AL1858" s="346"/>
      <c r="AM1858" s="346"/>
      <c r="AN1858" s="346"/>
      <c r="AO1858" s="346"/>
      <c r="AP1858" s="346"/>
      <c r="AQ1858" s="346"/>
      <c r="AR1858" s="2493">
        <v>3000</v>
      </c>
      <c r="AS1858" s="1284" t="s">
        <v>2578</v>
      </c>
      <c r="AT1858" s="955" t="s">
        <v>4018</v>
      </c>
      <c r="AU1858" s="255" t="s">
        <v>4336</v>
      </c>
      <c r="AV1858" s="255"/>
      <c r="AW1858" s="2371"/>
      <c r="AX1858" s="255" t="s">
        <v>4337</v>
      </c>
      <c r="AY1858" s="2371">
        <v>46141</v>
      </c>
      <c r="AZ1858" s="1093"/>
      <c r="BA1858" s="255" t="s">
        <v>4338</v>
      </c>
      <c r="BB1858" s="614" t="s">
        <v>1021</v>
      </c>
      <c r="BC1858" s="107"/>
      <c r="BD1858" s="107"/>
      <c r="BE1858" s="107"/>
      <c r="BF1858" s="2549"/>
      <c r="BH1858" s="1612"/>
      <c r="BI1858" s="1612"/>
      <c r="BJ1858" s="2487"/>
      <c r="BK1858" s="1612"/>
      <c r="BL1858" s="2497"/>
      <c r="BM1858" s="2497"/>
      <c r="BN1858" s="1612"/>
      <c r="BO1858" s="2498"/>
      <c r="BP1858" s="2498"/>
      <c r="BQ1858" s="2498"/>
      <c r="BR1858" s="2498"/>
      <c r="BS1858" s="2570"/>
      <c r="BT1858" s="2571"/>
      <c r="BU1858" s="2571"/>
      <c r="BV1858" s="2570"/>
      <c r="BW1858" s="2571"/>
      <c r="BX1858" s="2578"/>
      <c r="BY1858" s="2573"/>
      <c r="BZ1858" s="2574"/>
      <c r="CU1858" s="2502"/>
      <c r="CW1858" s="2502"/>
      <c r="CY1858" s="2502"/>
      <c r="DD1858" s="2502"/>
      <c r="DF1858" s="2502"/>
      <c r="DH1858" s="2502"/>
      <c r="DL1858" s="1282">
        <v>30</v>
      </c>
      <c r="DM1858" s="1287">
        <v>3000</v>
      </c>
      <c r="DN1858" s="953"/>
      <c r="DO1858" s="995"/>
      <c r="DP1858" s="953"/>
      <c r="DQ1858" s="995"/>
      <c r="DU1858" s="2575">
        <f t="shared" si="1582"/>
        <v>3000</v>
      </c>
      <c r="DV1858" s="2504"/>
      <c r="DW1858" s="2504">
        <v>0</v>
      </c>
      <c r="DX1858" s="1645">
        <f t="shared" si="1583"/>
        <v>3000</v>
      </c>
      <c r="DY1858" s="1645">
        <f t="shared" si="1580"/>
        <v>3000</v>
      </c>
      <c r="EC1858" s="2629" t="s">
        <v>4361</v>
      </c>
    </row>
    <row r="1859" spans="1:133" s="2495" customFormat="1" hidden="1" x14ac:dyDescent="0.25">
      <c r="A1859" s="2479">
        <v>2026</v>
      </c>
      <c r="B1859" s="2479">
        <v>479</v>
      </c>
      <c r="C1859" s="2479" t="s">
        <v>58</v>
      </c>
      <c r="D1859" s="2479">
        <v>3000654</v>
      </c>
      <c r="E1859" s="2479">
        <v>5005023</v>
      </c>
      <c r="F1859" s="2479" t="s">
        <v>3011</v>
      </c>
      <c r="G1859" s="2479" t="s">
        <v>3012</v>
      </c>
      <c r="H1859" s="2479">
        <v>95</v>
      </c>
      <c r="I1859" s="2480" t="s">
        <v>992</v>
      </c>
      <c r="J1859" s="2481" t="s">
        <v>10</v>
      </c>
      <c r="K1859" s="2481" t="s">
        <v>60</v>
      </c>
      <c r="L1859" s="2479" t="str">
        <f t="shared" si="1581"/>
        <v>2.3</v>
      </c>
      <c r="M1859" s="2482" t="s">
        <v>62</v>
      </c>
      <c r="N1859" s="2636"/>
      <c r="O1859" s="2511" t="s">
        <v>4352</v>
      </c>
      <c r="P1859" s="2512" t="s">
        <v>65</v>
      </c>
      <c r="Q1859" s="2513">
        <v>1</v>
      </c>
      <c r="R1859" s="2564">
        <v>3000</v>
      </c>
      <c r="S1859" s="2487"/>
      <c r="T1859" s="2487"/>
      <c r="U1859" s="2630"/>
      <c r="V1859" s="2630"/>
      <c r="W1859" s="2512">
        <v>30</v>
      </c>
      <c r="X1859" s="2631"/>
      <c r="Y1859" s="2631"/>
      <c r="Z1859" s="2631"/>
      <c r="AA1859" s="2631"/>
      <c r="AB1859" s="2631"/>
      <c r="AC1859" s="2631"/>
      <c r="AD1859" s="2631"/>
      <c r="AE1859" s="2632" t="s">
        <v>3528</v>
      </c>
      <c r="AF1859" s="2633"/>
      <c r="AG1859" s="2633"/>
      <c r="AH1859" s="2633"/>
      <c r="AI1859" s="2633"/>
      <c r="AJ1859" s="2633"/>
      <c r="AK1859" s="2633"/>
      <c r="AL1859" s="2633"/>
      <c r="AM1859" s="2633"/>
      <c r="AN1859" s="2633"/>
      <c r="AO1859" s="2633"/>
      <c r="AP1859" s="2633"/>
      <c r="AQ1859" s="2633"/>
      <c r="AR1859" s="2493">
        <v>9000</v>
      </c>
      <c r="AS1859" s="1284" t="s">
        <v>2578</v>
      </c>
      <c r="AT1859" s="1284" t="s">
        <v>4018</v>
      </c>
      <c r="AU1859" s="255" t="s">
        <v>4336</v>
      </c>
      <c r="AV1859" s="2487"/>
      <c r="AW1859" s="2494"/>
      <c r="AX1859" s="2487" t="s">
        <v>4337</v>
      </c>
      <c r="AY1859" s="2494">
        <v>46141</v>
      </c>
      <c r="BA1859" s="2487" t="s">
        <v>4338</v>
      </c>
      <c r="BB1859" s="614" t="s">
        <v>1021</v>
      </c>
      <c r="BF1859" s="2496"/>
      <c r="BH1859" s="1612"/>
      <c r="BI1859" s="1612"/>
      <c r="BJ1859" s="2487"/>
      <c r="BK1859" s="1612"/>
      <c r="BL1859" s="2497"/>
      <c r="BM1859" s="2497"/>
      <c r="BN1859" s="1612"/>
      <c r="BO1859" s="2498"/>
      <c r="BP1859" s="2498"/>
      <c r="BQ1859" s="2498"/>
      <c r="BR1859" s="2498"/>
      <c r="BS1859" s="2634"/>
      <c r="BT1859" s="2634"/>
      <c r="BU1859" s="2634"/>
      <c r="BV1859" s="2635"/>
      <c r="BW1859" s="2635"/>
      <c r="BX1859" s="2501"/>
      <c r="BY1859" s="2496"/>
      <c r="BZ1859" s="2496"/>
      <c r="CU1859" s="2502"/>
      <c r="CW1859" s="2502"/>
      <c r="CY1859" s="2502"/>
      <c r="DD1859" s="2502"/>
      <c r="DF1859" s="2502"/>
      <c r="DH1859" s="2502"/>
      <c r="DL1859" s="1282">
        <v>30</v>
      </c>
      <c r="DM1859" s="1287">
        <v>3000</v>
      </c>
      <c r="DN1859" s="953"/>
      <c r="DO1859" s="995"/>
      <c r="DP1859" s="953"/>
      <c r="DQ1859" s="995"/>
      <c r="DU1859" s="909">
        <v>3000</v>
      </c>
      <c r="DV1859" s="1936"/>
      <c r="DW1859" s="1936">
        <v>0</v>
      </c>
      <c r="DX1859" s="2504">
        <v>3000</v>
      </c>
      <c r="DY1859" s="2504">
        <v>3000</v>
      </c>
      <c r="EC1859" s="2629" t="s">
        <v>4362</v>
      </c>
    </row>
    <row r="1860" spans="1:133" s="2495" customFormat="1" hidden="1" x14ac:dyDescent="0.25">
      <c r="A1860" s="2479">
        <v>2026</v>
      </c>
      <c r="B1860" s="2479">
        <v>479</v>
      </c>
      <c r="C1860" s="2479" t="s">
        <v>58</v>
      </c>
      <c r="D1860" s="2479">
        <v>3000654</v>
      </c>
      <c r="E1860" s="2479">
        <v>5005023</v>
      </c>
      <c r="F1860" s="2479" t="s">
        <v>3011</v>
      </c>
      <c r="G1860" s="2479" t="s">
        <v>3012</v>
      </c>
      <c r="H1860" s="2479">
        <v>95</v>
      </c>
      <c r="I1860" s="2480" t="s">
        <v>992</v>
      </c>
      <c r="J1860" s="2481" t="s">
        <v>10</v>
      </c>
      <c r="K1860" s="2481" t="s">
        <v>60</v>
      </c>
      <c r="L1860" s="2479" t="str">
        <f t="shared" si="1581"/>
        <v>2.3</v>
      </c>
      <c r="M1860" s="2482" t="s">
        <v>62</v>
      </c>
      <c r="N1860" s="2483"/>
      <c r="O1860" s="2511" t="s">
        <v>4352</v>
      </c>
      <c r="P1860" s="2512" t="s">
        <v>65</v>
      </c>
      <c r="Q1860" s="2513">
        <v>2</v>
      </c>
      <c r="R1860" s="2564">
        <v>3000</v>
      </c>
      <c r="S1860" s="2487"/>
      <c r="T1860" s="2487"/>
      <c r="U1860" s="2488"/>
      <c r="V1860" s="2488"/>
      <c r="W1860" s="2512">
        <v>30</v>
      </c>
      <c r="X1860" s="2489"/>
      <c r="Y1860" s="2489"/>
      <c r="Z1860" s="2490"/>
      <c r="AA1860" s="2490"/>
      <c r="AB1860" s="2490"/>
      <c r="AC1860" s="2490"/>
      <c r="AD1860" s="2490"/>
      <c r="AE1860" s="2491" t="s">
        <v>3528</v>
      </c>
      <c r="AF1860" s="2492"/>
      <c r="AG1860" s="2492"/>
      <c r="AH1860" s="2492"/>
      <c r="AI1860" s="2492"/>
      <c r="AJ1860" s="2492"/>
      <c r="AK1860" s="2492"/>
      <c r="AL1860" s="2492"/>
      <c r="AM1860" s="2492"/>
      <c r="AN1860" s="2492"/>
      <c r="AO1860" s="2492"/>
      <c r="AP1860" s="2492"/>
      <c r="AQ1860" s="2492"/>
      <c r="AR1860" s="2493">
        <v>6000</v>
      </c>
      <c r="AS1860" s="1284" t="s">
        <v>2578</v>
      </c>
      <c r="AT1860" s="1284" t="s">
        <v>4018</v>
      </c>
      <c r="AU1860" s="255" t="s">
        <v>4336</v>
      </c>
      <c r="AV1860" s="2487"/>
      <c r="AW1860" s="2494"/>
      <c r="AX1860" s="2487" t="s">
        <v>4337</v>
      </c>
      <c r="AY1860" s="2494">
        <v>46141</v>
      </c>
      <c r="BA1860" s="2487" t="s">
        <v>4338</v>
      </c>
      <c r="BB1860" s="614" t="s">
        <v>1021</v>
      </c>
      <c r="BF1860" s="2496"/>
      <c r="BH1860" s="1612"/>
      <c r="BI1860" s="1612"/>
      <c r="BJ1860" s="2487"/>
      <c r="BK1860" s="1612"/>
      <c r="BL1860" s="2497"/>
      <c r="BM1860" s="2497"/>
      <c r="BN1860" s="1612"/>
      <c r="BO1860" s="2498"/>
      <c r="BP1860" s="2498"/>
      <c r="BQ1860" s="2498"/>
      <c r="BR1860" s="2498"/>
      <c r="BS1860" s="2499"/>
      <c r="BT1860" s="2499"/>
      <c r="BU1860" s="2499"/>
      <c r="BV1860" s="2500"/>
      <c r="BW1860" s="2500"/>
      <c r="BX1860" s="2501"/>
      <c r="BY1860" s="2496"/>
      <c r="BZ1860" s="2496"/>
      <c r="CU1860" s="2502"/>
      <c r="CW1860" s="2502"/>
      <c r="CY1860" s="2502"/>
      <c r="DD1860" s="2502"/>
      <c r="DF1860" s="2502"/>
      <c r="DH1860" s="2502"/>
      <c r="DL1860" s="1282">
        <v>30</v>
      </c>
      <c r="DM1860" s="1287">
        <v>3000</v>
      </c>
      <c r="DN1860" s="953">
        <v>30</v>
      </c>
      <c r="DO1860" s="995">
        <v>3000</v>
      </c>
      <c r="DP1860" s="953"/>
      <c r="DQ1860" s="995">
        <v>3000</v>
      </c>
      <c r="DU1860" s="2503"/>
      <c r="DV1860" s="2504"/>
      <c r="DW1860" s="2504"/>
      <c r="DX1860" s="2504"/>
      <c r="DY1860" s="2504"/>
      <c r="EC1860" s="2629"/>
    </row>
    <row r="1861" spans="1:133" s="1093" customFormat="1" ht="45" hidden="1" x14ac:dyDescent="0.25">
      <c r="A1861" s="2372">
        <v>2026</v>
      </c>
      <c r="B1861" s="2372">
        <v>479</v>
      </c>
      <c r="C1861" s="2372" t="s">
        <v>58</v>
      </c>
      <c r="D1861" s="2372">
        <v>3000654</v>
      </c>
      <c r="E1861" s="2372">
        <v>5005023</v>
      </c>
      <c r="F1861" s="2372" t="s">
        <v>3011</v>
      </c>
      <c r="G1861" s="2372" t="s">
        <v>3012</v>
      </c>
      <c r="H1861" s="2372">
        <v>95</v>
      </c>
      <c r="I1861" s="2373" t="s">
        <v>992</v>
      </c>
      <c r="J1861" s="2374" t="s">
        <v>10</v>
      </c>
      <c r="K1861" s="2374" t="s">
        <v>60</v>
      </c>
      <c r="L1861" s="2372" t="str">
        <f t="shared" si="1581"/>
        <v>2.3</v>
      </c>
      <c r="M1861" s="2375" t="s">
        <v>62</v>
      </c>
      <c r="N1861" s="2370"/>
      <c r="O1861" s="2377" t="s">
        <v>4363</v>
      </c>
      <c r="P1861" s="2380" t="s">
        <v>65</v>
      </c>
      <c r="Q1861" s="2381">
        <v>1</v>
      </c>
      <c r="R1861" s="2380" t="s">
        <v>4353</v>
      </c>
      <c r="S1861" s="255"/>
      <c r="T1861" s="255"/>
      <c r="U1861" s="2369"/>
      <c r="V1861" s="2369"/>
      <c r="W1861" s="2380">
        <v>30</v>
      </c>
      <c r="X1861" s="395"/>
      <c r="Y1861" s="395"/>
      <c r="Z1861" s="345"/>
      <c r="AA1861" s="345"/>
      <c r="AB1861" s="345"/>
      <c r="AC1861" s="345"/>
      <c r="AD1861" s="345"/>
      <c r="AE1861" s="342" t="s">
        <v>3528</v>
      </c>
      <c r="AF1861" s="346"/>
      <c r="AG1861" s="346"/>
      <c r="AH1861" s="346"/>
      <c r="AI1861" s="346"/>
      <c r="AJ1861" s="346"/>
      <c r="AK1861" s="346"/>
      <c r="AL1861" s="346"/>
      <c r="AM1861" s="346"/>
      <c r="AN1861" s="346"/>
      <c r="AO1861" s="346"/>
      <c r="AP1861" s="346"/>
      <c r="AQ1861" s="346"/>
      <c r="AR1861" s="2458">
        <v>3000</v>
      </c>
      <c r="AS1861" s="955" t="s">
        <v>2578</v>
      </c>
      <c r="AT1861" s="955" t="s">
        <v>4018</v>
      </c>
      <c r="AU1861" s="255" t="s">
        <v>4336</v>
      </c>
      <c r="AV1861" s="255"/>
      <c r="AW1861" s="2371"/>
      <c r="AX1861" s="255" t="s">
        <v>4337</v>
      </c>
      <c r="AY1861" s="2371">
        <v>46141</v>
      </c>
      <c r="BA1861" s="255" t="s">
        <v>4338</v>
      </c>
      <c r="BB1861" s="1915" t="s">
        <v>995</v>
      </c>
      <c r="BC1861" t="s">
        <v>4339</v>
      </c>
      <c r="BD1861" t="s">
        <v>4340</v>
      </c>
      <c r="BE1861" t="s">
        <v>4341</v>
      </c>
      <c r="BF1861" s="146">
        <v>46142</v>
      </c>
      <c r="BH1861" s="376"/>
      <c r="BI1861" s="376"/>
      <c r="BJ1861" s="255"/>
      <c r="BK1861" s="376"/>
      <c r="BL1861" s="296"/>
      <c r="BM1861" s="2497">
        <v>6160</v>
      </c>
      <c r="BN1861" s="376"/>
      <c r="BO1861" s="2498"/>
      <c r="BP1861" s="957"/>
      <c r="BQ1861" s="957"/>
      <c r="BR1861" s="2626" t="s">
        <v>4342</v>
      </c>
      <c r="BS1861" s="2470" t="s">
        <v>3987</v>
      </c>
      <c r="BT1861" s="2471" t="s">
        <v>3441</v>
      </c>
      <c r="BU1861" s="2471" t="s">
        <v>2165</v>
      </c>
      <c r="BV1861" s="2470">
        <v>40906902</v>
      </c>
      <c r="BW1861" s="2471">
        <v>10409069024</v>
      </c>
      <c r="BX1861" s="2510" t="s">
        <v>2834</v>
      </c>
      <c r="BY1861" s="2472">
        <v>46143</v>
      </c>
      <c r="BZ1861" s="2473">
        <v>46173</v>
      </c>
      <c r="CU1861" s="1934"/>
      <c r="CW1861" s="1934"/>
      <c r="CY1861" s="1934"/>
      <c r="DD1861" s="1934"/>
      <c r="DF1861" s="1934"/>
      <c r="DH1861" s="1934"/>
      <c r="DL1861" s="953">
        <v>30</v>
      </c>
      <c r="DM1861" s="995">
        <v>3000</v>
      </c>
      <c r="DN1861" s="953">
        <v>30</v>
      </c>
      <c r="DO1861" s="995">
        <v>3000</v>
      </c>
      <c r="DP1861" s="953">
        <v>30</v>
      </c>
      <c r="DQ1861" s="995">
        <v>3000</v>
      </c>
      <c r="DU1861" s="909">
        <f t="shared" ref="DU1861:DU1874" si="1584">AR1861</f>
        <v>3000</v>
      </c>
      <c r="DV1861" s="1936">
        <f t="shared" ref="DV1861:DV1874" si="1585">DO1861+DF1861</f>
        <v>3000</v>
      </c>
      <c r="DW1861" s="1936">
        <f t="shared" ref="DW1861:DW1874" si="1586">DQ1861+DH1861</f>
        <v>3000</v>
      </c>
      <c r="DX1861" s="633">
        <f t="shared" ref="DX1861:DX1874" si="1587">DU1861-DV1861</f>
        <v>0</v>
      </c>
      <c r="DY1861" s="633">
        <f t="shared" ref="DY1861:DY1867" si="1588">DU1861-DW1861</f>
        <v>0</v>
      </c>
    </row>
    <row r="1862" spans="1:133" s="1093" customFormat="1" ht="45" hidden="1" x14ac:dyDescent="0.25">
      <c r="A1862" s="2372">
        <v>2026</v>
      </c>
      <c r="B1862" s="2372">
        <v>479</v>
      </c>
      <c r="C1862" s="2372" t="s">
        <v>58</v>
      </c>
      <c r="D1862" s="2372">
        <v>3000654</v>
      </c>
      <c r="E1862" s="2372">
        <v>5005023</v>
      </c>
      <c r="F1862" s="2372" t="s">
        <v>3011</v>
      </c>
      <c r="G1862" s="2372" t="s">
        <v>3012</v>
      </c>
      <c r="H1862" s="2372">
        <v>95</v>
      </c>
      <c r="I1862" s="2373" t="s">
        <v>992</v>
      </c>
      <c r="J1862" s="2374" t="s">
        <v>10</v>
      </c>
      <c r="K1862" s="2374" t="s">
        <v>60</v>
      </c>
      <c r="L1862" s="2372" t="str">
        <f t="shared" si="1581"/>
        <v>2.3</v>
      </c>
      <c r="M1862" s="2375" t="s">
        <v>62</v>
      </c>
      <c r="N1862" s="2370"/>
      <c r="O1862" s="2377" t="s">
        <v>4363</v>
      </c>
      <c r="P1862" s="2380" t="s">
        <v>65</v>
      </c>
      <c r="Q1862" s="2381">
        <v>1</v>
      </c>
      <c r="R1862" s="2380" t="s">
        <v>4353</v>
      </c>
      <c r="S1862" s="255"/>
      <c r="T1862" s="255"/>
      <c r="U1862" s="2369"/>
      <c r="V1862" s="2369"/>
      <c r="W1862" s="2380">
        <v>30</v>
      </c>
      <c r="X1862" s="395"/>
      <c r="Y1862" s="395"/>
      <c r="Z1862" s="345"/>
      <c r="AA1862" s="345"/>
      <c r="AB1862" s="345"/>
      <c r="AC1862" s="345"/>
      <c r="AD1862" s="345"/>
      <c r="AE1862" s="342" t="s">
        <v>3528</v>
      </c>
      <c r="AF1862" s="346"/>
      <c r="AG1862" s="346"/>
      <c r="AH1862" s="346"/>
      <c r="AI1862" s="346"/>
      <c r="AJ1862" s="346"/>
      <c r="AK1862" s="346"/>
      <c r="AL1862" s="346"/>
      <c r="AM1862" s="346"/>
      <c r="AN1862" s="346"/>
      <c r="AO1862" s="346"/>
      <c r="AP1862" s="346"/>
      <c r="AQ1862" s="346"/>
      <c r="AR1862" s="2458">
        <v>3000</v>
      </c>
      <c r="AS1862" s="955" t="s">
        <v>2578</v>
      </c>
      <c r="AT1862" s="955" t="s">
        <v>4018</v>
      </c>
      <c r="AU1862" s="255" t="s">
        <v>4336</v>
      </c>
      <c r="AV1862" s="255"/>
      <c r="AW1862" s="2371"/>
      <c r="AX1862" s="255" t="s">
        <v>4337</v>
      </c>
      <c r="AY1862" s="2371">
        <v>46141</v>
      </c>
      <c r="BA1862" s="255" t="s">
        <v>4338</v>
      </c>
      <c r="BB1862" s="1915" t="s">
        <v>995</v>
      </c>
      <c r="BC1862" t="s">
        <v>4339</v>
      </c>
      <c r="BD1862" t="s">
        <v>4340</v>
      </c>
      <c r="BE1862" t="s">
        <v>4341</v>
      </c>
      <c r="BF1862" s="146">
        <v>46142</v>
      </c>
      <c r="BH1862" s="376"/>
      <c r="BI1862" s="376"/>
      <c r="BJ1862" s="255"/>
      <c r="BK1862" s="376"/>
      <c r="BL1862" s="296"/>
      <c r="BM1862" s="2497">
        <v>6161</v>
      </c>
      <c r="BN1862" s="376"/>
      <c r="BO1862" s="2498"/>
      <c r="BP1862" s="957"/>
      <c r="BQ1862" s="957"/>
      <c r="BR1862" s="2626" t="s">
        <v>4342</v>
      </c>
      <c r="BS1862" s="2464" t="s">
        <v>3379</v>
      </c>
      <c r="BT1862" s="2465" t="s">
        <v>3380</v>
      </c>
      <c r="BU1862" s="2465" t="s">
        <v>3381</v>
      </c>
      <c r="BV1862" s="2466">
        <v>41991771</v>
      </c>
      <c r="BW1862" s="2467">
        <v>10419917716</v>
      </c>
      <c r="BX1862" s="2510" t="s">
        <v>2834</v>
      </c>
      <c r="BY1862" s="2474">
        <v>46143</v>
      </c>
      <c r="BZ1862" s="2475">
        <v>46173</v>
      </c>
      <c r="CU1862" s="1934"/>
      <c r="CW1862" s="1934"/>
      <c r="CY1862" s="1934"/>
      <c r="DD1862" s="1934"/>
      <c r="DF1862" s="1934"/>
      <c r="DH1862" s="1934"/>
      <c r="DL1862" s="953">
        <v>30</v>
      </c>
      <c r="DM1862" s="995">
        <v>3000</v>
      </c>
      <c r="DN1862" s="953">
        <v>30</v>
      </c>
      <c r="DO1862" s="995">
        <v>3000</v>
      </c>
      <c r="DP1862" s="953">
        <v>30</v>
      </c>
      <c r="DQ1862" s="995">
        <v>3000</v>
      </c>
      <c r="DU1862" s="909">
        <f t="shared" si="1584"/>
        <v>3000</v>
      </c>
      <c r="DV1862" s="1936">
        <f t="shared" si="1585"/>
        <v>3000</v>
      </c>
      <c r="DW1862" s="1936">
        <f t="shared" si="1586"/>
        <v>3000</v>
      </c>
      <c r="DX1862" s="633">
        <f t="shared" si="1587"/>
        <v>0</v>
      </c>
      <c r="DY1862" s="633">
        <f t="shared" si="1588"/>
        <v>0</v>
      </c>
    </row>
    <row r="1863" spans="1:133" s="1093" customFormat="1" ht="45" hidden="1" x14ac:dyDescent="0.25">
      <c r="A1863" s="2372">
        <v>2026</v>
      </c>
      <c r="B1863" s="2372">
        <v>479</v>
      </c>
      <c r="C1863" s="2372" t="s">
        <v>58</v>
      </c>
      <c r="D1863" s="2372">
        <v>3000654</v>
      </c>
      <c r="E1863" s="2372">
        <v>5005023</v>
      </c>
      <c r="F1863" s="2372" t="s">
        <v>3011</v>
      </c>
      <c r="G1863" s="2372" t="s">
        <v>3012</v>
      </c>
      <c r="H1863" s="2372">
        <v>95</v>
      </c>
      <c r="I1863" s="2373" t="s">
        <v>992</v>
      </c>
      <c r="J1863" s="2374" t="s">
        <v>10</v>
      </c>
      <c r="K1863" s="2374" t="s">
        <v>60</v>
      </c>
      <c r="L1863" s="2372" t="str">
        <f t="shared" si="1581"/>
        <v>2.3</v>
      </c>
      <c r="M1863" s="2375" t="s">
        <v>62</v>
      </c>
      <c r="N1863" s="2370"/>
      <c r="O1863" s="2377" t="s">
        <v>4363</v>
      </c>
      <c r="P1863" s="2380" t="s">
        <v>65</v>
      </c>
      <c r="Q1863" s="2381">
        <v>1</v>
      </c>
      <c r="R1863" s="2380" t="s">
        <v>4353</v>
      </c>
      <c r="S1863" s="255"/>
      <c r="T1863" s="255"/>
      <c r="U1863" s="2369"/>
      <c r="V1863" s="2369"/>
      <c r="W1863" s="2380">
        <v>30</v>
      </c>
      <c r="X1863" s="395"/>
      <c r="Y1863" s="395"/>
      <c r="Z1863" s="345"/>
      <c r="AA1863" s="345"/>
      <c r="AB1863" s="345"/>
      <c r="AC1863" s="345"/>
      <c r="AD1863" s="345"/>
      <c r="AE1863" s="342" t="s">
        <v>3528</v>
      </c>
      <c r="AF1863" s="346"/>
      <c r="AG1863" s="346"/>
      <c r="AH1863" s="346"/>
      <c r="AI1863" s="346"/>
      <c r="AJ1863" s="346"/>
      <c r="AK1863" s="346"/>
      <c r="AL1863" s="346"/>
      <c r="AM1863" s="346"/>
      <c r="AN1863" s="346"/>
      <c r="AO1863" s="346"/>
      <c r="AP1863" s="346"/>
      <c r="AQ1863" s="346"/>
      <c r="AR1863" s="2458">
        <v>3000</v>
      </c>
      <c r="AS1863" s="955" t="s">
        <v>2578</v>
      </c>
      <c r="AT1863" s="955" t="s">
        <v>4018</v>
      </c>
      <c r="AU1863" s="255" t="s">
        <v>4336</v>
      </c>
      <c r="AV1863" s="255"/>
      <c r="AW1863" s="2371"/>
      <c r="AX1863" s="255" t="s">
        <v>4337</v>
      </c>
      <c r="AY1863" s="2371">
        <v>46141</v>
      </c>
      <c r="BA1863" s="255" t="s">
        <v>4338</v>
      </c>
      <c r="BB1863" s="1915" t="s">
        <v>995</v>
      </c>
      <c r="BC1863" t="s">
        <v>4339</v>
      </c>
      <c r="BD1863" t="s">
        <v>4340</v>
      </c>
      <c r="BE1863" t="s">
        <v>4341</v>
      </c>
      <c r="BF1863" s="146">
        <v>46142</v>
      </c>
      <c r="BH1863" s="376"/>
      <c r="BI1863" s="376"/>
      <c r="BJ1863" s="255"/>
      <c r="BK1863" s="376"/>
      <c r="BL1863" s="296"/>
      <c r="BM1863" s="2497">
        <v>6162</v>
      </c>
      <c r="BN1863" s="376"/>
      <c r="BO1863" s="2498"/>
      <c r="BP1863" s="957"/>
      <c r="BQ1863" s="957"/>
      <c r="BR1863" s="2626" t="s">
        <v>4342</v>
      </c>
      <c r="BS1863" s="2464" t="s">
        <v>1835</v>
      </c>
      <c r="BT1863" s="2465" t="s">
        <v>1141</v>
      </c>
      <c r="BU1863" s="2465" t="s">
        <v>3949</v>
      </c>
      <c r="BV1863" s="2466">
        <v>10783889</v>
      </c>
      <c r="BW1863" s="2467">
        <v>10107838894</v>
      </c>
      <c r="BX1863" s="2510" t="s">
        <v>2834</v>
      </c>
      <c r="BY1863" s="2474">
        <v>46143</v>
      </c>
      <c r="BZ1863" s="2475">
        <v>46173</v>
      </c>
      <c r="CU1863" s="1934"/>
      <c r="CW1863" s="1934"/>
      <c r="CY1863" s="1934"/>
      <c r="DD1863" s="1934"/>
      <c r="DF1863" s="1934"/>
      <c r="DH1863" s="1934"/>
      <c r="DL1863" s="953">
        <v>30</v>
      </c>
      <c r="DM1863" s="995">
        <v>3000</v>
      </c>
      <c r="DN1863" s="953">
        <v>30</v>
      </c>
      <c r="DO1863" s="995">
        <v>3000</v>
      </c>
      <c r="DP1863" s="953">
        <v>30</v>
      </c>
      <c r="DQ1863" s="995">
        <v>3000</v>
      </c>
      <c r="DU1863" s="909">
        <f t="shared" si="1584"/>
        <v>3000</v>
      </c>
      <c r="DV1863" s="1936">
        <f t="shared" si="1585"/>
        <v>3000</v>
      </c>
      <c r="DW1863" s="1936">
        <f t="shared" si="1586"/>
        <v>3000</v>
      </c>
      <c r="DX1863" s="633">
        <f t="shared" si="1587"/>
        <v>0</v>
      </c>
      <c r="DY1863" s="633">
        <f t="shared" si="1588"/>
        <v>0</v>
      </c>
    </row>
    <row r="1864" spans="1:133" s="1093" customFormat="1" ht="45" hidden="1" x14ac:dyDescent="0.25">
      <c r="A1864" s="2372">
        <v>2026</v>
      </c>
      <c r="B1864" s="2372">
        <v>479</v>
      </c>
      <c r="C1864" s="2372" t="s">
        <v>58</v>
      </c>
      <c r="D1864" s="2372">
        <v>3000654</v>
      </c>
      <c r="E1864" s="2372">
        <v>5005023</v>
      </c>
      <c r="F1864" s="2372" t="s">
        <v>3011</v>
      </c>
      <c r="G1864" s="2372" t="s">
        <v>3012</v>
      </c>
      <c r="H1864" s="2372">
        <v>95</v>
      </c>
      <c r="I1864" s="2373" t="s">
        <v>992</v>
      </c>
      <c r="J1864" s="2374" t="s">
        <v>10</v>
      </c>
      <c r="K1864" s="2374" t="s">
        <v>60</v>
      </c>
      <c r="L1864" s="2372" t="str">
        <f t="shared" si="1581"/>
        <v>2.3</v>
      </c>
      <c r="M1864" s="2375" t="s">
        <v>62</v>
      </c>
      <c r="N1864" s="2370"/>
      <c r="O1864" s="2377" t="s">
        <v>4363</v>
      </c>
      <c r="P1864" s="2380" t="s">
        <v>65</v>
      </c>
      <c r="Q1864" s="2381">
        <v>1</v>
      </c>
      <c r="R1864" s="2380" t="s">
        <v>4353</v>
      </c>
      <c r="S1864" s="255"/>
      <c r="T1864" s="255"/>
      <c r="U1864" s="2369"/>
      <c r="V1864" s="2369"/>
      <c r="W1864" s="2380">
        <v>30</v>
      </c>
      <c r="X1864" s="395"/>
      <c r="Y1864" s="395"/>
      <c r="Z1864" s="345"/>
      <c r="AA1864" s="345"/>
      <c r="AB1864" s="345"/>
      <c r="AC1864" s="345"/>
      <c r="AD1864" s="345"/>
      <c r="AE1864" s="342" t="s">
        <v>3528</v>
      </c>
      <c r="AF1864" s="346"/>
      <c r="AG1864" s="346"/>
      <c r="AH1864" s="346"/>
      <c r="AI1864" s="346"/>
      <c r="AJ1864" s="346"/>
      <c r="AK1864" s="346"/>
      <c r="AL1864" s="346"/>
      <c r="AM1864" s="346"/>
      <c r="AN1864" s="346"/>
      <c r="AO1864" s="346"/>
      <c r="AP1864" s="346"/>
      <c r="AQ1864" s="346"/>
      <c r="AR1864" s="2458">
        <v>3000</v>
      </c>
      <c r="AS1864" s="955" t="s">
        <v>2578</v>
      </c>
      <c r="AT1864" s="955" t="s">
        <v>4018</v>
      </c>
      <c r="AU1864" s="255" t="s">
        <v>4336</v>
      </c>
      <c r="AV1864" s="255"/>
      <c r="AW1864" s="2371"/>
      <c r="AX1864" s="255" t="s">
        <v>4337</v>
      </c>
      <c r="AY1864" s="2371">
        <v>46141</v>
      </c>
      <c r="BA1864" s="255" t="s">
        <v>4338</v>
      </c>
      <c r="BB1864" s="1915" t="s">
        <v>995</v>
      </c>
      <c r="BC1864" t="s">
        <v>4339</v>
      </c>
      <c r="BD1864" t="s">
        <v>4340</v>
      </c>
      <c r="BE1864" t="s">
        <v>4341</v>
      </c>
      <c r="BF1864" s="146">
        <v>46142</v>
      </c>
      <c r="BH1864" s="376"/>
      <c r="BI1864" s="376"/>
      <c r="BJ1864" s="255"/>
      <c r="BK1864" s="376"/>
      <c r="BL1864" s="296"/>
      <c r="BM1864" s="2497">
        <v>6163</v>
      </c>
      <c r="BN1864" s="376"/>
      <c r="BO1864" s="2498"/>
      <c r="BP1864" s="957"/>
      <c r="BQ1864" s="957"/>
      <c r="BR1864" s="2626" t="s">
        <v>4342</v>
      </c>
      <c r="BS1864" s="2464" t="s">
        <v>1319</v>
      </c>
      <c r="BT1864" s="2465" t="s">
        <v>1100</v>
      </c>
      <c r="BU1864" s="2465" t="s">
        <v>3388</v>
      </c>
      <c r="BV1864" s="2466">
        <v>75911353</v>
      </c>
      <c r="BW1864" s="2547">
        <v>10759113531</v>
      </c>
      <c r="BX1864" s="2510" t="s">
        <v>2834</v>
      </c>
      <c r="BY1864" s="2474">
        <v>46143</v>
      </c>
      <c r="BZ1864" s="2475">
        <v>46173</v>
      </c>
      <c r="CU1864" s="1934"/>
      <c r="CW1864" s="1934"/>
      <c r="CY1864" s="1934"/>
      <c r="DD1864" s="1934"/>
      <c r="DF1864" s="1934"/>
      <c r="DH1864" s="1934"/>
      <c r="DL1864" s="953">
        <v>30</v>
      </c>
      <c r="DM1864" s="995">
        <v>3000</v>
      </c>
      <c r="DN1864" s="953">
        <v>30</v>
      </c>
      <c r="DO1864" s="995">
        <v>3000</v>
      </c>
      <c r="DP1864" s="953">
        <v>30</v>
      </c>
      <c r="DQ1864" s="995">
        <v>3000</v>
      </c>
      <c r="DU1864" s="909">
        <f t="shared" si="1584"/>
        <v>3000</v>
      </c>
      <c r="DV1864" s="1936">
        <f t="shared" si="1585"/>
        <v>3000</v>
      </c>
      <c r="DW1864" s="1936">
        <f t="shared" si="1586"/>
        <v>3000</v>
      </c>
      <c r="DX1864" s="633">
        <f t="shared" si="1587"/>
        <v>0</v>
      </c>
      <c r="DY1864" s="633">
        <f t="shared" si="1588"/>
        <v>0</v>
      </c>
    </row>
    <row r="1865" spans="1:133" s="1093" customFormat="1" ht="45" hidden="1" x14ac:dyDescent="0.25">
      <c r="A1865" s="2372">
        <v>2026</v>
      </c>
      <c r="B1865" s="2372">
        <v>479</v>
      </c>
      <c r="C1865" s="2372" t="s">
        <v>58</v>
      </c>
      <c r="D1865" s="2372">
        <v>3000654</v>
      </c>
      <c r="E1865" s="2372">
        <v>5005023</v>
      </c>
      <c r="F1865" s="2372" t="s">
        <v>3011</v>
      </c>
      <c r="G1865" s="2372" t="s">
        <v>3012</v>
      </c>
      <c r="H1865" s="2372">
        <v>95</v>
      </c>
      <c r="I1865" s="2373" t="s">
        <v>992</v>
      </c>
      <c r="J1865" s="2374" t="s">
        <v>10</v>
      </c>
      <c r="K1865" s="2374" t="s">
        <v>60</v>
      </c>
      <c r="L1865" s="2372" t="str">
        <f t="shared" si="1581"/>
        <v>2.3</v>
      </c>
      <c r="M1865" s="2375" t="s">
        <v>62</v>
      </c>
      <c r="N1865" s="2370"/>
      <c r="O1865" s="2377" t="s">
        <v>4363</v>
      </c>
      <c r="P1865" s="2380" t="s">
        <v>65</v>
      </c>
      <c r="Q1865" s="2381">
        <v>1</v>
      </c>
      <c r="R1865" s="2380" t="s">
        <v>4353</v>
      </c>
      <c r="S1865" s="255"/>
      <c r="T1865" s="255"/>
      <c r="U1865" s="2369"/>
      <c r="V1865" s="2369"/>
      <c r="W1865" s="2380">
        <v>30</v>
      </c>
      <c r="X1865" s="395"/>
      <c r="Y1865" s="395"/>
      <c r="Z1865" s="345"/>
      <c r="AA1865" s="345"/>
      <c r="AB1865" s="345"/>
      <c r="AC1865" s="345"/>
      <c r="AD1865" s="345"/>
      <c r="AE1865" s="342" t="s">
        <v>3528</v>
      </c>
      <c r="AF1865" s="346"/>
      <c r="AG1865" s="346"/>
      <c r="AH1865" s="346"/>
      <c r="AI1865" s="346"/>
      <c r="AJ1865" s="346"/>
      <c r="AK1865" s="346"/>
      <c r="AL1865" s="346"/>
      <c r="AM1865" s="346"/>
      <c r="AN1865" s="346"/>
      <c r="AO1865" s="346"/>
      <c r="AP1865" s="346"/>
      <c r="AQ1865" s="346"/>
      <c r="AR1865" s="2458">
        <v>3000</v>
      </c>
      <c r="AS1865" s="955" t="s">
        <v>2578</v>
      </c>
      <c r="AT1865" s="955" t="s">
        <v>4018</v>
      </c>
      <c r="AU1865" s="255" t="s">
        <v>4336</v>
      </c>
      <c r="AV1865" s="255"/>
      <c r="AW1865" s="2371"/>
      <c r="AX1865" s="255" t="s">
        <v>4337</v>
      </c>
      <c r="AY1865" s="2371">
        <v>46141</v>
      </c>
      <c r="BA1865" s="255" t="s">
        <v>4338</v>
      </c>
      <c r="BB1865" s="1915" t="s">
        <v>995</v>
      </c>
      <c r="BC1865" t="s">
        <v>4339</v>
      </c>
      <c r="BD1865" t="s">
        <v>4340</v>
      </c>
      <c r="BE1865" t="s">
        <v>4341</v>
      </c>
      <c r="BF1865" s="146">
        <v>46142</v>
      </c>
      <c r="BH1865" s="376"/>
      <c r="BI1865" s="376"/>
      <c r="BJ1865" s="255"/>
      <c r="BK1865" s="376"/>
      <c r="BL1865" s="296"/>
      <c r="BM1865" s="2497">
        <v>6164</v>
      </c>
      <c r="BN1865" s="376"/>
      <c r="BO1865" s="2498"/>
      <c r="BP1865" s="957"/>
      <c r="BQ1865" s="957"/>
      <c r="BR1865" s="2626" t="s">
        <v>4342</v>
      </c>
      <c r="BS1865" s="2505" t="s">
        <v>3391</v>
      </c>
      <c r="BT1865" s="2506" t="s">
        <v>2821</v>
      </c>
      <c r="BU1865" s="2506" t="s">
        <v>3392</v>
      </c>
      <c r="BV1865" s="2546">
        <v>10543524</v>
      </c>
      <c r="BW1865" s="2507">
        <v>10105435245</v>
      </c>
      <c r="BX1865" s="2510" t="s">
        <v>2834</v>
      </c>
      <c r="BY1865" s="2474">
        <v>46143</v>
      </c>
      <c r="BZ1865" s="2475">
        <v>46173</v>
      </c>
      <c r="CU1865" s="1934"/>
      <c r="CW1865" s="1934"/>
      <c r="CY1865" s="1934"/>
      <c r="DD1865" s="1934"/>
      <c r="DF1865" s="1934"/>
      <c r="DH1865" s="1934"/>
      <c r="DL1865" s="953">
        <v>30</v>
      </c>
      <c r="DM1865" s="995">
        <v>3000</v>
      </c>
      <c r="DN1865" s="953">
        <v>30</v>
      </c>
      <c r="DO1865" s="995">
        <v>3000</v>
      </c>
      <c r="DP1865" s="953">
        <v>30</v>
      </c>
      <c r="DQ1865" s="995">
        <v>3000</v>
      </c>
      <c r="DU1865" s="909">
        <f t="shared" si="1584"/>
        <v>3000</v>
      </c>
      <c r="DV1865" s="1936">
        <f t="shared" si="1585"/>
        <v>3000</v>
      </c>
      <c r="DW1865" s="1936">
        <f t="shared" si="1586"/>
        <v>3000</v>
      </c>
      <c r="DX1865" s="633">
        <f t="shared" si="1587"/>
        <v>0</v>
      </c>
      <c r="DY1865" s="633">
        <f t="shared" si="1588"/>
        <v>0</v>
      </c>
    </row>
    <row r="1866" spans="1:133" s="1093" customFormat="1" ht="45" hidden="1" x14ac:dyDescent="0.25">
      <c r="A1866" s="2372">
        <v>2026</v>
      </c>
      <c r="B1866" s="2372">
        <v>479</v>
      </c>
      <c r="C1866" s="2372" t="s">
        <v>58</v>
      </c>
      <c r="D1866" s="2372">
        <v>3000654</v>
      </c>
      <c r="E1866" s="2372">
        <v>5005023</v>
      </c>
      <c r="F1866" s="2372" t="s">
        <v>3011</v>
      </c>
      <c r="G1866" s="2372" t="s">
        <v>3012</v>
      </c>
      <c r="H1866" s="2372">
        <v>95</v>
      </c>
      <c r="I1866" s="2373" t="s">
        <v>992</v>
      </c>
      <c r="J1866" s="2374" t="s">
        <v>10</v>
      </c>
      <c r="K1866" s="2374" t="s">
        <v>60</v>
      </c>
      <c r="L1866" s="2372" t="str">
        <f t="shared" si="1581"/>
        <v>2.3</v>
      </c>
      <c r="M1866" s="2375" t="s">
        <v>62</v>
      </c>
      <c r="N1866" s="2370"/>
      <c r="O1866" s="2377" t="s">
        <v>4363</v>
      </c>
      <c r="P1866" s="2380" t="s">
        <v>65</v>
      </c>
      <c r="Q1866" s="2381">
        <v>1</v>
      </c>
      <c r="R1866" s="2380" t="s">
        <v>4353</v>
      </c>
      <c r="S1866" s="255"/>
      <c r="T1866" s="255"/>
      <c r="U1866" s="2369"/>
      <c r="V1866" s="2369"/>
      <c r="W1866" s="2380">
        <v>30</v>
      </c>
      <c r="X1866" s="395"/>
      <c r="Y1866" s="395"/>
      <c r="Z1866" s="345"/>
      <c r="AA1866" s="345"/>
      <c r="AB1866" s="345"/>
      <c r="AC1866" s="345"/>
      <c r="AD1866" s="345"/>
      <c r="AE1866" s="342" t="s">
        <v>3528</v>
      </c>
      <c r="AF1866" s="346"/>
      <c r="AG1866" s="346"/>
      <c r="AH1866" s="346"/>
      <c r="AI1866" s="346"/>
      <c r="AJ1866" s="346"/>
      <c r="AK1866" s="346"/>
      <c r="AL1866" s="346"/>
      <c r="AM1866" s="346"/>
      <c r="AN1866" s="346"/>
      <c r="AO1866" s="346"/>
      <c r="AP1866" s="346"/>
      <c r="AQ1866" s="346"/>
      <c r="AR1866" s="2458">
        <v>3000</v>
      </c>
      <c r="AS1866" s="955" t="s">
        <v>2578</v>
      </c>
      <c r="AT1866" s="955" t="s">
        <v>4018</v>
      </c>
      <c r="AU1866" s="255" t="s">
        <v>4336</v>
      </c>
      <c r="AV1866" s="255"/>
      <c r="AW1866" s="2371"/>
      <c r="AX1866" s="255" t="s">
        <v>4337</v>
      </c>
      <c r="AY1866" s="2371">
        <v>46141</v>
      </c>
      <c r="BA1866" s="255" t="s">
        <v>4338</v>
      </c>
      <c r="BB1866" s="1915" t="s">
        <v>995</v>
      </c>
      <c r="BC1866" t="s">
        <v>4339</v>
      </c>
      <c r="BD1866" t="s">
        <v>4340</v>
      </c>
      <c r="BE1866" t="s">
        <v>4341</v>
      </c>
      <c r="BF1866" s="146">
        <v>46142</v>
      </c>
      <c r="BH1866" s="376"/>
      <c r="BI1866" s="376"/>
      <c r="BJ1866" s="255"/>
      <c r="BK1866" s="376"/>
      <c r="BL1866" s="296"/>
      <c r="BM1866" s="2497">
        <v>6165</v>
      </c>
      <c r="BN1866" s="376"/>
      <c r="BO1866" s="2498"/>
      <c r="BP1866" s="957"/>
      <c r="BQ1866" s="957"/>
      <c r="BR1866" s="2626" t="s">
        <v>4345</v>
      </c>
      <c r="BS1866" s="2460" t="s">
        <v>1450</v>
      </c>
      <c r="BT1866" s="2461" t="s">
        <v>3363</v>
      </c>
      <c r="BU1866" s="2461" t="s">
        <v>3398</v>
      </c>
      <c r="BV1866" s="2509">
        <v>75455342</v>
      </c>
      <c r="BW1866" s="2508">
        <v>10754553427</v>
      </c>
      <c r="BX1866" s="2510" t="s">
        <v>2834</v>
      </c>
      <c r="BY1866" s="2474">
        <v>46143</v>
      </c>
      <c r="BZ1866" s="2475">
        <v>46173</v>
      </c>
      <c r="CU1866" s="1934"/>
      <c r="CW1866" s="1934"/>
      <c r="CY1866" s="1934"/>
      <c r="DD1866" s="1934"/>
      <c r="DF1866" s="1934"/>
      <c r="DH1866" s="1934"/>
      <c r="DL1866" s="953">
        <v>30</v>
      </c>
      <c r="DM1866" s="995">
        <v>3000</v>
      </c>
      <c r="DN1866" s="953">
        <v>30</v>
      </c>
      <c r="DO1866" s="995">
        <v>3000</v>
      </c>
      <c r="DP1866" s="953">
        <v>30</v>
      </c>
      <c r="DQ1866" s="995">
        <v>3000</v>
      </c>
      <c r="DU1866" s="909">
        <f t="shared" si="1584"/>
        <v>3000</v>
      </c>
      <c r="DV1866" s="1936">
        <f t="shared" si="1585"/>
        <v>3000</v>
      </c>
      <c r="DW1866" s="1936">
        <f t="shared" si="1586"/>
        <v>3000</v>
      </c>
      <c r="DX1866" s="633">
        <f t="shared" si="1587"/>
        <v>0</v>
      </c>
      <c r="DY1866" s="633">
        <f t="shared" si="1588"/>
        <v>0</v>
      </c>
    </row>
    <row r="1867" spans="1:133" s="1093" customFormat="1" ht="45" hidden="1" x14ac:dyDescent="0.25">
      <c r="A1867" s="2372">
        <v>2026</v>
      </c>
      <c r="B1867" s="2372">
        <v>479</v>
      </c>
      <c r="C1867" s="2372" t="s">
        <v>58</v>
      </c>
      <c r="D1867" s="2372">
        <v>3000654</v>
      </c>
      <c r="E1867" s="2372">
        <v>5005023</v>
      </c>
      <c r="F1867" s="2372" t="s">
        <v>3011</v>
      </c>
      <c r="G1867" s="2372" t="s">
        <v>3012</v>
      </c>
      <c r="H1867" s="2372">
        <v>95</v>
      </c>
      <c r="I1867" s="2373" t="s">
        <v>992</v>
      </c>
      <c r="J1867" s="2374" t="s">
        <v>10</v>
      </c>
      <c r="K1867" s="2374" t="s">
        <v>60</v>
      </c>
      <c r="L1867" s="2372" t="str">
        <f t="shared" si="1581"/>
        <v>2.3</v>
      </c>
      <c r="M1867" s="2375" t="s">
        <v>62</v>
      </c>
      <c r="N1867" s="2370"/>
      <c r="O1867" s="2377" t="s">
        <v>4363</v>
      </c>
      <c r="P1867" s="2380" t="s">
        <v>65</v>
      </c>
      <c r="Q1867" s="2381">
        <v>1</v>
      </c>
      <c r="R1867" s="2380" t="s">
        <v>4353</v>
      </c>
      <c r="S1867" s="255"/>
      <c r="T1867" s="255"/>
      <c r="U1867" s="2369"/>
      <c r="V1867" s="2369"/>
      <c r="W1867" s="2380">
        <v>30</v>
      </c>
      <c r="X1867" s="395"/>
      <c r="Y1867" s="395"/>
      <c r="Z1867" s="345"/>
      <c r="AA1867" s="345"/>
      <c r="AB1867" s="345"/>
      <c r="AC1867" s="345"/>
      <c r="AD1867" s="345"/>
      <c r="AE1867" s="342" t="s">
        <v>3528</v>
      </c>
      <c r="AF1867" s="346"/>
      <c r="AG1867" s="346"/>
      <c r="AH1867" s="346"/>
      <c r="AI1867" s="346"/>
      <c r="AJ1867" s="346"/>
      <c r="AK1867" s="346"/>
      <c r="AL1867" s="346"/>
      <c r="AM1867" s="346"/>
      <c r="AN1867" s="346"/>
      <c r="AO1867" s="346"/>
      <c r="AP1867" s="346"/>
      <c r="AQ1867" s="346"/>
      <c r="AR1867" s="2458">
        <v>3000</v>
      </c>
      <c r="AS1867" s="955" t="s">
        <v>2578</v>
      </c>
      <c r="AT1867" s="955" t="s">
        <v>4018</v>
      </c>
      <c r="AU1867" s="255" t="s">
        <v>4336</v>
      </c>
      <c r="AV1867" s="255"/>
      <c r="AW1867" s="2371"/>
      <c r="AX1867" s="255" t="s">
        <v>4337</v>
      </c>
      <c r="AY1867" s="2371">
        <v>46141</v>
      </c>
      <c r="BA1867" s="255" t="s">
        <v>4338</v>
      </c>
      <c r="BB1867" s="1915" t="s">
        <v>995</v>
      </c>
      <c r="BC1867" t="s">
        <v>4339</v>
      </c>
      <c r="BD1867" t="s">
        <v>4340</v>
      </c>
      <c r="BE1867" t="s">
        <v>4341</v>
      </c>
      <c r="BF1867" s="146">
        <v>46142</v>
      </c>
      <c r="BH1867" s="376"/>
      <c r="BI1867" s="376"/>
      <c r="BJ1867" s="255"/>
      <c r="BK1867" s="376"/>
      <c r="BL1867" s="296"/>
      <c r="BM1867" s="2497">
        <v>6166</v>
      </c>
      <c r="BN1867" s="376"/>
      <c r="BO1867" s="2498"/>
      <c r="BP1867" s="957"/>
      <c r="BQ1867" s="957"/>
      <c r="BR1867" s="2626" t="s">
        <v>4345</v>
      </c>
      <c r="BS1867" s="2460" t="s">
        <v>2462</v>
      </c>
      <c r="BT1867" s="2461" t="s">
        <v>1197</v>
      </c>
      <c r="BU1867" s="2461" t="s">
        <v>2125</v>
      </c>
      <c r="BV1867" s="2509">
        <v>9611731</v>
      </c>
      <c r="BW1867" s="2508">
        <v>10096117316</v>
      </c>
      <c r="BX1867" s="2510" t="s">
        <v>2834</v>
      </c>
      <c r="BY1867" s="2474">
        <v>46143</v>
      </c>
      <c r="BZ1867" s="2475">
        <v>46173</v>
      </c>
      <c r="CU1867" s="1934"/>
      <c r="CW1867" s="1934"/>
      <c r="CY1867" s="1934"/>
      <c r="DD1867" s="1934"/>
      <c r="DF1867" s="1934"/>
      <c r="DH1867" s="1934"/>
      <c r="DL1867" s="953">
        <v>30</v>
      </c>
      <c r="DM1867" s="995">
        <v>3000</v>
      </c>
      <c r="DN1867" s="953">
        <v>30</v>
      </c>
      <c r="DO1867" s="995">
        <v>3000</v>
      </c>
      <c r="DP1867" s="953">
        <v>30</v>
      </c>
      <c r="DQ1867" s="995">
        <v>3000</v>
      </c>
      <c r="DU1867" s="909">
        <f t="shared" si="1584"/>
        <v>3000</v>
      </c>
      <c r="DV1867" s="1936">
        <f t="shared" si="1585"/>
        <v>3000</v>
      </c>
      <c r="DW1867" s="1936">
        <f t="shared" si="1586"/>
        <v>3000</v>
      </c>
      <c r="DX1867" s="633">
        <f t="shared" si="1587"/>
        <v>0</v>
      </c>
      <c r="DY1867" s="633">
        <f t="shared" si="1588"/>
        <v>0</v>
      </c>
    </row>
    <row r="1868" spans="1:133" s="2495" customFormat="1" hidden="1" x14ac:dyDescent="0.25">
      <c r="A1868" s="2479">
        <v>2026</v>
      </c>
      <c r="B1868" s="2372">
        <v>479</v>
      </c>
      <c r="C1868" s="2372" t="s">
        <v>58</v>
      </c>
      <c r="D1868" s="2372">
        <v>3000654</v>
      </c>
      <c r="E1868" s="2372">
        <v>5005023</v>
      </c>
      <c r="F1868" s="2372" t="s">
        <v>3011</v>
      </c>
      <c r="G1868" s="2479" t="s">
        <v>3012</v>
      </c>
      <c r="H1868" s="2479">
        <v>95</v>
      </c>
      <c r="I1868" s="2373" t="s">
        <v>992</v>
      </c>
      <c r="J1868" s="2374" t="s">
        <v>10</v>
      </c>
      <c r="K1868" s="2374" t="s">
        <v>60</v>
      </c>
      <c r="L1868" s="2372" t="str">
        <f t="shared" si="1581"/>
        <v>2.3</v>
      </c>
      <c r="M1868" s="2482" t="s">
        <v>62</v>
      </c>
      <c r="N1868" s="2370"/>
      <c r="O1868" s="2593" t="s">
        <v>4363</v>
      </c>
      <c r="P1868" s="2594" t="s">
        <v>65</v>
      </c>
      <c r="Q1868" s="2595">
        <v>1</v>
      </c>
      <c r="R1868" s="2594" t="s">
        <v>4353</v>
      </c>
      <c r="S1868" s="2487"/>
      <c r="T1868" s="2487"/>
      <c r="U1868" s="2488"/>
      <c r="V1868" s="2488"/>
      <c r="W1868" s="2594">
        <v>30</v>
      </c>
      <c r="X1868" s="395"/>
      <c r="Y1868" s="395"/>
      <c r="Z1868" s="345"/>
      <c r="AA1868" s="345"/>
      <c r="AB1868" s="345"/>
      <c r="AC1868" s="345"/>
      <c r="AD1868" s="345"/>
      <c r="AE1868" s="2491" t="s">
        <v>3528</v>
      </c>
      <c r="AF1868" s="346"/>
      <c r="AG1868" s="346"/>
      <c r="AH1868" s="346"/>
      <c r="AI1868" s="346"/>
      <c r="AJ1868" s="346"/>
      <c r="AK1868" s="346"/>
      <c r="AL1868" s="346"/>
      <c r="AM1868" s="346"/>
      <c r="AN1868" s="346"/>
      <c r="AO1868" s="346"/>
      <c r="AP1868" s="346"/>
      <c r="AQ1868" s="346"/>
      <c r="AR1868" s="2493">
        <v>3000</v>
      </c>
      <c r="AS1868" s="1284" t="s">
        <v>2578</v>
      </c>
      <c r="AT1868" s="955" t="s">
        <v>4018</v>
      </c>
      <c r="AU1868" s="255" t="s">
        <v>4336</v>
      </c>
      <c r="AV1868" s="255"/>
      <c r="AW1868" s="2371"/>
      <c r="AX1868" s="255" t="s">
        <v>4337</v>
      </c>
      <c r="AY1868" s="2371">
        <v>46141</v>
      </c>
      <c r="AZ1868" s="1093"/>
      <c r="BA1868" s="255" t="s">
        <v>4338</v>
      </c>
      <c r="BB1868" s="614" t="s">
        <v>1021</v>
      </c>
      <c r="BF1868" s="2496"/>
      <c r="BH1868" s="1612"/>
      <c r="BI1868" s="1612"/>
      <c r="BJ1868" s="2487"/>
      <c r="BK1868" s="1612"/>
      <c r="BL1868" s="2497"/>
      <c r="BM1868" s="2497"/>
      <c r="BN1868" s="1612"/>
      <c r="BO1868" s="2498"/>
      <c r="BP1868" s="2498"/>
      <c r="BQ1868" s="2498"/>
      <c r="BR1868" s="2498"/>
      <c r="BS1868" s="2596"/>
      <c r="BT1868" s="2597"/>
      <c r="BU1868" s="2597"/>
      <c r="BV1868" s="2596"/>
      <c r="BW1868" s="2597"/>
      <c r="BX1868" s="2598"/>
      <c r="BY1868" s="2573"/>
      <c r="BZ1868" s="2574"/>
      <c r="CU1868" s="2502"/>
      <c r="CW1868" s="2502"/>
      <c r="CY1868" s="2502"/>
      <c r="DD1868" s="2502"/>
      <c r="DF1868" s="2502"/>
      <c r="DH1868" s="2502"/>
      <c r="DL1868" s="1282">
        <v>30</v>
      </c>
      <c r="DM1868" s="1287">
        <v>3000</v>
      </c>
      <c r="DN1868" s="1282"/>
      <c r="DO1868" s="1287"/>
      <c r="DP1868" s="1282"/>
      <c r="DQ1868" s="1287"/>
      <c r="DU1868" s="2575">
        <f t="shared" si="1584"/>
        <v>3000</v>
      </c>
      <c r="DV1868" s="2504">
        <f t="shared" si="1585"/>
        <v>0</v>
      </c>
      <c r="DW1868" s="2504">
        <f t="shared" si="1586"/>
        <v>0</v>
      </c>
      <c r="DX1868" s="1645">
        <f t="shared" si="1587"/>
        <v>3000</v>
      </c>
      <c r="DY1868" s="2504">
        <v>3000</v>
      </c>
      <c r="EC1868" s="2629" t="s">
        <v>4364</v>
      </c>
    </row>
    <row r="1869" spans="1:133" s="1093" customFormat="1" ht="45" hidden="1" x14ac:dyDescent="0.25">
      <c r="A1869" s="2372">
        <v>2026</v>
      </c>
      <c r="B1869" s="2372">
        <v>479</v>
      </c>
      <c r="C1869" s="2372" t="s">
        <v>58</v>
      </c>
      <c r="D1869" s="2372">
        <v>3000654</v>
      </c>
      <c r="E1869" s="2372">
        <v>5005023</v>
      </c>
      <c r="F1869" s="2372" t="s">
        <v>3011</v>
      </c>
      <c r="G1869" s="2372" t="s">
        <v>3012</v>
      </c>
      <c r="H1869" s="2372">
        <v>95</v>
      </c>
      <c r="I1869" s="2373" t="s">
        <v>992</v>
      </c>
      <c r="J1869" s="2374" t="s">
        <v>10</v>
      </c>
      <c r="K1869" s="2374" t="s">
        <v>60</v>
      </c>
      <c r="L1869" s="2372" t="str">
        <f t="shared" si="1581"/>
        <v>2.3</v>
      </c>
      <c r="M1869" s="2375" t="s">
        <v>62</v>
      </c>
      <c r="N1869" s="2370"/>
      <c r="O1869" s="2377" t="s">
        <v>4363</v>
      </c>
      <c r="P1869" s="2380" t="s">
        <v>65</v>
      </c>
      <c r="Q1869" s="2381">
        <v>1</v>
      </c>
      <c r="R1869" s="2380" t="s">
        <v>4353</v>
      </c>
      <c r="S1869" s="255"/>
      <c r="T1869" s="255"/>
      <c r="U1869" s="2369"/>
      <c r="V1869" s="2369"/>
      <c r="W1869" s="2380">
        <v>30</v>
      </c>
      <c r="X1869" s="395"/>
      <c r="Y1869" s="395"/>
      <c r="Z1869" s="345"/>
      <c r="AA1869" s="345"/>
      <c r="AB1869" s="345"/>
      <c r="AC1869" s="345"/>
      <c r="AD1869" s="345"/>
      <c r="AE1869" s="342" t="s">
        <v>3528</v>
      </c>
      <c r="AF1869" s="346"/>
      <c r="AG1869" s="346"/>
      <c r="AH1869" s="346"/>
      <c r="AI1869" s="346"/>
      <c r="AJ1869" s="346"/>
      <c r="AK1869" s="346"/>
      <c r="AL1869" s="346"/>
      <c r="AM1869" s="346"/>
      <c r="AN1869" s="346"/>
      <c r="AO1869" s="346"/>
      <c r="AP1869" s="346"/>
      <c r="AQ1869" s="346"/>
      <c r="AR1869" s="2458">
        <v>3000</v>
      </c>
      <c r="AS1869" s="955" t="s">
        <v>2578</v>
      </c>
      <c r="AT1869" s="955" t="s">
        <v>4018</v>
      </c>
      <c r="AU1869" s="255" t="s">
        <v>4336</v>
      </c>
      <c r="AV1869" s="255"/>
      <c r="AW1869" s="2371"/>
      <c r="AX1869" s="255" t="s">
        <v>4337</v>
      </c>
      <c r="AY1869" s="2371">
        <v>46141</v>
      </c>
      <c r="BA1869" s="255" t="s">
        <v>4338</v>
      </c>
      <c r="BB1869" s="1915" t="s">
        <v>995</v>
      </c>
      <c r="BC1869" t="s">
        <v>4339</v>
      </c>
      <c r="BD1869" t="s">
        <v>4340</v>
      </c>
      <c r="BE1869" t="s">
        <v>4341</v>
      </c>
      <c r="BF1869" s="146">
        <v>46142</v>
      </c>
      <c r="BH1869" s="376"/>
      <c r="BI1869" s="376"/>
      <c r="BJ1869" s="255"/>
      <c r="BK1869" s="376"/>
      <c r="BL1869" s="296"/>
      <c r="BM1869" s="2497">
        <v>6169</v>
      </c>
      <c r="BN1869" s="376"/>
      <c r="BO1869" s="2498"/>
      <c r="BP1869" s="957"/>
      <c r="BQ1869" s="957"/>
      <c r="BR1869" s="2626" t="s">
        <v>4345</v>
      </c>
      <c r="BS1869" s="2544" t="s">
        <v>2463</v>
      </c>
      <c r="BT1869" s="2545" t="s">
        <v>1202</v>
      </c>
      <c r="BU1869" s="2545" t="s">
        <v>3319</v>
      </c>
      <c r="BV1869" s="2548">
        <v>41875310</v>
      </c>
      <c r="BW1869" s="2547">
        <v>10418753108</v>
      </c>
      <c r="BX1869" s="2510" t="s">
        <v>2834</v>
      </c>
      <c r="BY1869" s="2474">
        <v>46143</v>
      </c>
      <c r="BZ1869" s="2475">
        <v>46173</v>
      </c>
      <c r="CU1869" s="1934"/>
      <c r="CW1869" s="1934"/>
      <c r="CY1869" s="1934"/>
      <c r="DD1869" s="1934"/>
      <c r="DF1869" s="1934"/>
      <c r="DH1869" s="1934"/>
      <c r="DL1869" s="953">
        <v>30</v>
      </c>
      <c r="DM1869" s="995">
        <v>3000</v>
      </c>
      <c r="DN1869" s="953">
        <v>30</v>
      </c>
      <c r="DO1869" s="995">
        <v>3000</v>
      </c>
      <c r="DP1869" s="953">
        <v>30</v>
      </c>
      <c r="DQ1869" s="995">
        <v>3000</v>
      </c>
      <c r="DU1869" s="909">
        <f t="shared" si="1584"/>
        <v>3000</v>
      </c>
      <c r="DV1869" s="1936">
        <f t="shared" si="1585"/>
        <v>3000</v>
      </c>
      <c r="DW1869" s="1936">
        <f t="shared" si="1586"/>
        <v>3000</v>
      </c>
      <c r="DX1869" s="633">
        <f t="shared" si="1587"/>
        <v>0</v>
      </c>
      <c r="DY1869" s="633">
        <f t="shared" ref="DY1869:DY1874" si="1589">DU1869-DW1869</f>
        <v>0</v>
      </c>
    </row>
    <row r="1870" spans="1:133" s="2033" customFormat="1" ht="32.25" hidden="1" customHeight="1" x14ac:dyDescent="0.25">
      <c r="A1870" s="2638">
        <v>2026</v>
      </c>
      <c r="B1870" s="2638">
        <v>479</v>
      </c>
      <c r="C1870" s="2638" t="s">
        <v>58</v>
      </c>
      <c r="D1870" s="2638">
        <v>3000654</v>
      </c>
      <c r="E1870" s="2638">
        <v>5005023</v>
      </c>
      <c r="F1870" s="2638" t="s">
        <v>3011</v>
      </c>
      <c r="G1870" s="2638" t="s">
        <v>3012</v>
      </c>
      <c r="H1870" s="2638">
        <v>95</v>
      </c>
      <c r="I1870" s="2639" t="s">
        <v>992</v>
      </c>
      <c r="J1870" s="2640" t="s">
        <v>10</v>
      </c>
      <c r="K1870" s="2640" t="s">
        <v>60</v>
      </c>
      <c r="L1870" s="2638" t="str">
        <f t="shared" si="1581"/>
        <v>2.3</v>
      </c>
      <c r="M1870" s="2641" t="s">
        <v>62</v>
      </c>
      <c r="N1870" s="2642"/>
      <c r="O1870" s="2643" t="s">
        <v>4363</v>
      </c>
      <c r="P1870" s="2644" t="s">
        <v>65</v>
      </c>
      <c r="Q1870" s="2645">
        <v>1</v>
      </c>
      <c r="R1870" s="2644" t="s">
        <v>4353</v>
      </c>
      <c r="S1870" s="323"/>
      <c r="T1870" s="323"/>
      <c r="U1870" s="2646"/>
      <c r="V1870" s="2646"/>
      <c r="W1870" s="2644">
        <v>30</v>
      </c>
      <c r="X1870" s="2647"/>
      <c r="Y1870" s="2647"/>
      <c r="Z1870" s="2648"/>
      <c r="AA1870" s="2648"/>
      <c r="AB1870" s="2648"/>
      <c r="AC1870" s="2648"/>
      <c r="AD1870" s="2648"/>
      <c r="AE1870" s="2022" t="s">
        <v>3528</v>
      </c>
      <c r="AF1870" s="2024"/>
      <c r="AG1870" s="2024"/>
      <c r="AH1870" s="2024"/>
      <c r="AI1870" s="2024"/>
      <c r="AJ1870" s="2024"/>
      <c r="AK1870" s="2024"/>
      <c r="AL1870" s="2024"/>
      <c r="AM1870" s="2024"/>
      <c r="AN1870" s="2024"/>
      <c r="AO1870" s="2024"/>
      <c r="AP1870" s="2024"/>
      <c r="AQ1870" s="2024"/>
      <c r="AR1870" s="2649">
        <v>3000</v>
      </c>
      <c r="AS1870" s="2650" t="s">
        <v>2578</v>
      </c>
      <c r="AT1870" s="2650" t="s">
        <v>4018</v>
      </c>
      <c r="AU1870" s="323" t="s">
        <v>4336</v>
      </c>
      <c r="AV1870" s="323"/>
      <c r="AW1870" s="2651"/>
      <c r="AX1870" s="323" t="s">
        <v>4337</v>
      </c>
      <c r="AY1870" s="2651">
        <v>46141</v>
      </c>
      <c r="BA1870" s="323" t="s">
        <v>4338</v>
      </c>
      <c r="BB1870" s="2652" t="s">
        <v>995</v>
      </c>
      <c r="BC1870" s="262" t="s">
        <v>4339</v>
      </c>
      <c r="BD1870" s="262" t="s">
        <v>4340</v>
      </c>
      <c r="BE1870" s="262" t="s">
        <v>4341</v>
      </c>
      <c r="BF1870" s="295">
        <v>46142</v>
      </c>
      <c r="BH1870" s="2295"/>
      <c r="BI1870" s="2295"/>
      <c r="BJ1870" s="323"/>
      <c r="BK1870" s="2295"/>
      <c r="BL1870" s="2025"/>
      <c r="BM1870" s="2653">
        <v>6170</v>
      </c>
      <c r="BN1870" s="2295"/>
      <c r="BO1870" s="2654"/>
      <c r="BP1870" s="2114"/>
      <c r="BQ1870" s="2114"/>
      <c r="BR1870" s="2655" t="s">
        <v>4345</v>
      </c>
      <c r="BS1870" s="2656" t="s">
        <v>2008</v>
      </c>
      <c r="BT1870" s="2657" t="s">
        <v>3416</v>
      </c>
      <c r="BU1870" s="2657" t="s">
        <v>3986</v>
      </c>
      <c r="BV1870" s="2658">
        <v>40600456</v>
      </c>
      <c r="BW1870" s="2659">
        <v>10406004568</v>
      </c>
      <c r="BX1870" s="2660" t="s">
        <v>2834</v>
      </c>
      <c r="BY1870" s="2661">
        <v>46143</v>
      </c>
      <c r="BZ1870" s="2662">
        <v>46173</v>
      </c>
      <c r="CU1870" s="2663"/>
      <c r="CW1870" s="2663"/>
      <c r="CY1870" s="2663"/>
      <c r="DD1870" s="2663"/>
      <c r="DF1870" s="2663"/>
      <c r="DH1870" s="2663"/>
      <c r="DL1870" s="1956">
        <v>30</v>
      </c>
      <c r="DM1870" s="2664">
        <v>3000</v>
      </c>
      <c r="DN1870" s="1956">
        <v>30</v>
      </c>
      <c r="DO1870" s="2664">
        <v>3000</v>
      </c>
      <c r="DP1870" s="1956">
        <v>30</v>
      </c>
      <c r="DQ1870" s="2664">
        <v>3000</v>
      </c>
      <c r="DU1870" s="1996">
        <f t="shared" si="1584"/>
        <v>3000</v>
      </c>
      <c r="DV1870" s="2665">
        <f t="shared" si="1585"/>
        <v>3000</v>
      </c>
      <c r="DW1870" s="2665">
        <f t="shared" si="1586"/>
        <v>3000</v>
      </c>
      <c r="DX1870" s="1997">
        <f t="shared" si="1587"/>
        <v>0</v>
      </c>
      <c r="DY1870" s="1997">
        <f t="shared" si="1589"/>
        <v>0</v>
      </c>
    </row>
    <row r="1871" spans="1:133" s="1093" customFormat="1" ht="45" hidden="1" x14ac:dyDescent="0.25">
      <c r="A1871" s="2372">
        <v>2026</v>
      </c>
      <c r="B1871" s="2372">
        <v>479</v>
      </c>
      <c r="C1871" s="2372" t="s">
        <v>58</v>
      </c>
      <c r="D1871" s="2372">
        <v>3000654</v>
      </c>
      <c r="E1871" s="2372">
        <v>5005023</v>
      </c>
      <c r="F1871" s="2372" t="s">
        <v>3011</v>
      </c>
      <c r="G1871" s="2372" t="s">
        <v>3012</v>
      </c>
      <c r="H1871" s="2372">
        <v>95</v>
      </c>
      <c r="I1871" s="2373" t="s">
        <v>992</v>
      </c>
      <c r="J1871" s="2374" t="s">
        <v>10</v>
      </c>
      <c r="K1871" s="2374" t="s">
        <v>60</v>
      </c>
      <c r="L1871" s="2372" t="str">
        <f t="shared" si="1581"/>
        <v>2.3</v>
      </c>
      <c r="M1871" s="2375" t="s">
        <v>62</v>
      </c>
      <c r="N1871" s="2370"/>
      <c r="O1871" s="2377" t="s">
        <v>4363</v>
      </c>
      <c r="P1871" s="2380" t="s">
        <v>65</v>
      </c>
      <c r="Q1871" s="2381">
        <v>1</v>
      </c>
      <c r="R1871" s="2380" t="s">
        <v>4353</v>
      </c>
      <c r="S1871" s="255"/>
      <c r="T1871" s="255"/>
      <c r="U1871" s="2369"/>
      <c r="V1871" s="2369"/>
      <c r="W1871" s="2380">
        <v>30</v>
      </c>
      <c r="X1871" s="395"/>
      <c r="Y1871" s="395"/>
      <c r="Z1871" s="345"/>
      <c r="AA1871" s="345"/>
      <c r="AB1871" s="345"/>
      <c r="AC1871" s="345"/>
      <c r="AD1871" s="345"/>
      <c r="AE1871" s="342" t="s">
        <v>3528</v>
      </c>
      <c r="AF1871" s="346"/>
      <c r="AG1871" s="346"/>
      <c r="AH1871" s="346"/>
      <c r="AI1871" s="346"/>
      <c r="AJ1871" s="346"/>
      <c r="AK1871" s="346"/>
      <c r="AL1871" s="346"/>
      <c r="AM1871" s="346"/>
      <c r="AN1871" s="346"/>
      <c r="AO1871" s="346"/>
      <c r="AP1871" s="346"/>
      <c r="AQ1871" s="346"/>
      <c r="AR1871" s="2458">
        <v>3000</v>
      </c>
      <c r="AS1871" s="955" t="s">
        <v>2578</v>
      </c>
      <c r="AT1871" s="955" t="s">
        <v>4018</v>
      </c>
      <c r="AU1871" s="255" t="s">
        <v>4336</v>
      </c>
      <c r="AV1871" s="255"/>
      <c r="AW1871" s="2371"/>
      <c r="AX1871" s="255" t="s">
        <v>4337</v>
      </c>
      <c r="AY1871" s="2371">
        <v>46141</v>
      </c>
      <c r="BA1871" s="255" t="s">
        <v>4338</v>
      </c>
      <c r="BB1871" s="1915" t="s">
        <v>995</v>
      </c>
      <c r="BC1871" t="s">
        <v>4339</v>
      </c>
      <c r="BD1871" t="s">
        <v>4340</v>
      </c>
      <c r="BE1871" t="s">
        <v>4341</v>
      </c>
      <c r="BF1871" s="146">
        <v>46142</v>
      </c>
      <c r="BH1871" s="376"/>
      <c r="BI1871" s="376"/>
      <c r="BJ1871" s="255"/>
      <c r="BK1871" s="376"/>
      <c r="BL1871" s="296"/>
      <c r="BM1871" s="2497">
        <v>6173</v>
      </c>
      <c r="BN1871" s="376"/>
      <c r="BO1871" s="2498"/>
      <c r="BP1871" s="957"/>
      <c r="BQ1871" s="957"/>
      <c r="BR1871" s="2626" t="s">
        <v>4345</v>
      </c>
      <c r="BS1871" s="2466" t="s">
        <v>1100</v>
      </c>
      <c r="BT1871" s="2467" t="s">
        <v>3991</v>
      </c>
      <c r="BU1871" s="2467" t="s">
        <v>3992</v>
      </c>
      <c r="BV1871" s="2466">
        <v>46631832</v>
      </c>
      <c r="BW1871" s="2467">
        <v>10466318324</v>
      </c>
      <c r="BX1871" s="2510" t="s">
        <v>2834</v>
      </c>
      <c r="BY1871" s="2474">
        <v>46143</v>
      </c>
      <c r="BZ1871" s="2475">
        <v>46173</v>
      </c>
      <c r="CU1871" s="1934"/>
      <c r="CW1871" s="1934"/>
      <c r="CY1871" s="1934"/>
      <c r="DD1871" s="1934"/>
      <c r="DF1871" s="1934"/>
      <c r="DH1871" s="1934"/>
      <c r="DL1871" s="953">
        <v>30</v>
      </c>
      <c r="DM1871" s="995">
        <v>3000</v>
      </c>
      <c r="DN1871" s="953">
        <v>30</v>
      </c>
      <c r="DO1871" s="995">
        <v>3000</v>
      </c>
      <c r="DP1871" s="953">
        <v>30</v>
      </c>
      <c r="DQ1871" s="995">
        <v>3000</v>
      </c>
      <c r="DU1871" s="909">
        <f t="shared" si="1584"/>
        <v>3000</v>
      </c>
      <c r="DV1871" s="1936">
        <f t="shared" si="1585"/>
        <v>3000</v>
      </c>
      <c r="DW1871" s="1936">
        <f t="shared" si="1586"/>
        <v>3000</v>
      </c>
      <c r="DX1871" s="633">
        <f t="shared" si="1587"/>
        <v>0</v>
      </c>
      <c r="DY1871" s="633">
        <f t="shared" si="1589"/>
        <v>0</v>
      </c>
    </row>
    <row r="1872" spans="1:133" s="1093" customFormat="1" ht="45" hidden="1" x14ac:dyDescent="0.25">
      <c r="A1872" s="2372">
        <v>2026</v>
      </c>
      <c r="B1872" s="2372">
        <v>479</v>
      </c>
      <c r="C1872" s="2372" t="s">
        <v>58</v>
      </c>
      <c r="D1872" s="2372">
        <v>3000654</v>
      </c>
      <c r="E1872" s="2372">
        <v>5005023</v>
      </c>
      <c r="F1872" s="2372" t="s">
        <v>3011</v>
      </c>
      <c r="G1872" s="2372" t="s">
        <v>3012</v>
      </c>
      <c r="H1872" s="2372">
        <v>95</v>
      </c>
      <c r="I1872" s="2373" t="s">
        <v>992</v>
      </c>
      <c r="J1872" s="2374" t="s">
        <v>10</v>
      </c>
      <c r="K1872" s="2374" t="s">
        <v>60</v>
      </c>
      <c r="L1872" s="2372" t="str">
        <f t="shared" si="1581"/>
        <v>2.3</v>
      </c>
      <c r="M1872" s="2375" t="s">
        <v>62</v>
      </c>
      <c r="N1872" s="2370"/>
      <c r="O1872" s="2377" t="s">
        <v>4363</v>
      </c>
      <c r="P1872" s="2380" t="s">
        <v>65</v>
      </c>
      <c r="Q1872" s="2381">
        <v>1</v>
      </c>
      <c r="R1872" s="2380" t="s">
        <v>4353</v>
      </c>
      <c r="S1872" s="255"/>
      <c r="T1872" s="255"/>
      <c r="U1872" s="2369"/>
      <c r="V1872" s="2369"/>
      <c r="W1872" s="2380">
        <v>30</v>
      </c>
      <c r="X1872" s="395"/>
      <c r="Y1872" s="395"/>
      <c r="Z1872" s="345"/>
      <c r="AA1872" s="345"/>
      <c r="AB1872" s="345"/>
      <c r="AC1872" s="345"/>
      <c r="AD1872" s="345"/>
      <c r="AE1872" s="342" t="s">
        <v>3528</v>
      </c>
      <c r="AF1872" s="346"/>
      <c r="AG1872" s="346"/>
      <c r="AH1872" s="346"/>
      <c r="AI1872" s="346"/>
      <c r="AJ1872" s="346"/>
      <c r="AK1872" s="346"/>
      <c r="AL1872" s="346"/>
      <c r="AM1872" s="346"/>
      <c r="AN1872" s="346"/>
      <c r="AO1872" s="346"/>
      <c r="AP1872" s="346"/>
      <c r="AQ1872" s="346"/>
      <c r="AR1872" s="2458">
        <v>3000</v>
      </c>
      <c r="AS1872" s="955" t="s">
        <v>2578</v>
      </c>
      <c r="AT1872" s="955" t="s">
        <v>4018</v>
      </c>
      <c r="AU1872" s="255" t="s">
        <v>4336</v>
      </c>
      <c r="AV1872" s="255"/>
      <c r="AW1872" s="2371"/>
      <c r="AX1872" s="255" t="s">
        <v>4337</v>
      </c>
      <c r="AY1872" s="2371">
        <v>46141</v>
      </c>
      <c r="BA1872" s="255" t="s">
        <v>4338</v>
      </c>
      <c r="BB1872" s="1915" t="s">
        <v>995</v>
      </c>
      <c r="BC1872" t="s">
        <v>4339</v>
      </c>
      <c r="BD1872" t="s">
        <v>4340</v>
      </c>
      <c r="BE1872" t="s">
        <v>4341</v>
      </c>
      <c r="BF1872" s="146">
        <v>46142</v>
      </c>
      <c r="BH1872" s="376"/>
      <c r="BI1872" s="376"/>
      <c r="BJ1872" s="255"/>
      <c r="BK1872" s="376"/>
      <c r="BL1872" s="296"/>
      <c r="BM1872" s="2497">
        <v>6298</v>
      </c>
      <c r="BN1872" s="376"/>
      <c r="BO1872" s="2498"/>
      <c r="BP1872" s="957"/>
      <c r="BQ1872" s="957"/>
      <c r="BR1872" s="2626" t="s">
        <v>4345</v>
      </c>
      <c r="BS1872" s="2546" t="s">
        <v>3980</v>
      </c>
      <c r="BT1872" s="2507" t="s">
        <v>1605</v>
      </c>
      <c r="BU1872" s="2507" t="s">
        <v>3981</v>
      </c>
      <c r="BV1872" s="2546">
        <v>73213606</v>
      </c>
      <c r="BW1872" s="2507">
        <v>10732136067</v>
      </c>
      <c r="BX1872" s="2510" t="s">
        <v>2834</v>
      </c>
      <c r="BY1872" s="2474">
        <v>46143</v>
      </c>
      <c r="BZ1872" s="2475">
        <v>46173</v>
      </c>
      <c r="CU1872" s="1934"/>
      <c r="CW1872" s="1934"/>
      <c r="CY1872" s="1934"/>
      <c r="DD1872" s="1934"/>
      <c r="DF1872" s="1934"/>
      <c r="DH1872" s="1934"/>
      <c r="DL1872" s="953">
        <v>30</v>
      </c>
      <c r="DM1872" s="995">
        <v>3000</v>
      </c>
      <c r="DN1872" s="953">
        <v>30</v>
      </c>
      <c r="DO1872" s="995">
        <v>3000</v>
      </c>
      <c r="DP1872" s="953">
        <v>30</v>
      </c>
      <c r="DQ1872" s="995">
        <v>3000</v>
      </c>
      <c r="DU1872" s="909">
        <f t="shared" si="1584"/>
        <v>3000</v>
      </c>
      <c r="DV1872" s="1936">
        <f t="shared" si="1585"/>
        <v>3000</v>
      </c>
      <c r="DW1872" s="1936">
        <f t="shared" si="1586"/>
        <v>3000</v>
      </c>
      <c r="DX1872" s="633">
        <f t="shared" si="1587"/>
        <v>0</v>
      </c>
      <c r="DY1872" s="633">
        <f t="shared" si="1589"/>
        <v>0</v>
      </c>
    </row>
    <row r="1873" spans="1:129" s="1093" customFormat="1" ht="45" hidden="1" x14ac:dyDescent="0.25">
      <c r="A1873" s="2372">
        <v>2026</v>
      </c>
      <c r="B1873" s="2372">
        <v>479</v>
      </c>
      <c r="C1873" s="2372" t="s">
        <v>58</v>
      </c>
      <c r="D1873" s="2372">
        <v>3000654</v>
      </c>
      <c r="E1873" s="2372">
        <v>5005023</v>
      </c>
      <c r="F1873" s="2372" t="s">
        <v>3011</v>
      </c>
      <c r="G1873" s="2372" t="s">
        <v>3012</v>
      </c>
      <c r="H1873" s="2372">
        <v>95</v>
      </c>
      <c r="I1873" s="2373" t="s">
        <v>992</v>
      </c>
      <c r="J1873" s="2374" t="s">
        <v>10</v>
      </c>
      <c r="K1873" s="2374" t="s">
        <v>60</v>
      </c>
      <c r="L1873" s="2372" t="str">
        <f t="shared" si="1581"/>
        <v>2.3</v>
      </c>
      <c r="M1873" s="2375" t="s">
        <v>62</v>
      </c>
      <c r="N1873" s="2370"/>
      <c r="O1873" s="2377" t="s">
        <v>4363</v>
      </c>
      <c r="P1873" s="2380" t="s">
        <v>65</v>
      </c>
      <c r="Q1873" s="2381">
        <v>1</v>
      </c>
      <c r="R1873" s="2380" t="s">
        <v>4353</v>
      </c>
      <c r="S1873" s="255"/>
      <c r="T1873" s="255"/>
      <c r="U1873" s="2369"/>
      <c r="V1873" s="2369"/>
      <c r="W1873" s="2380">
        <v>30</v>
      </c>
      <c r="X1873" s="395"/>
      <c r="Y1873" s="395"/>
      <c r="Z1873" s="345"/>
      <c r="AA1873" s="345"/>
      <c r="AB1873" s="345"/>
      <c r="AC1873" s="345"/>
      <c r="AD1873" s="345"/>
      <c r="AE1873" s="342" t="s">
        <v>3528</v>
      </c>
      <c r="AF1873" s="346"/>
      <c r="AG1873" s="346"/>
      <c r="AH1873" s="346"/>
      <c r="AI1873" s="346"/>
      <c r="AJ1873" s="346"/>
      <c r="AK1873" s="346"/>
      <c r="AL1873" s="346"/>
      <c r="AM1873" s="346"/>
      <c r="AN1873" s="346"/>
      <c r="AO1873" s="346"/>
      <c r="AP1873" s="346"/>
      <c r="AQ1873" s="346"/>
      <c r="AR1873" s="2458">
        <v>3000</v>
      </c>
      <c r="AS1873" s="955" t="s">
        <v>2578</v>
      </c>
      <c r="AT1873" s="955" t="s">
        <v>4018</v>
      </c>
      <c r="AU1873" s="255" t="s">
        <v>4336</v>
      </c>
      <c r="AV1873" s="255"/>
      <c r="AW1873" s="2371"/>
      <c r="AX1873" s="255" t="s">
        <v>4337</v>
      </c>
      <c r="AY1873" s="2371">
        <v>46141</v>
      </c>
      <c r="BA1873" s="255" t="s">
        <v>4338</v>
      </c>
      <c r="BB1873" s="1915" t="s">
        <v>995</v>
      </c>
      <c r="BC1873" t="s">
        <v>4339</v>
      </c>
      <c r="BD1873" t="s">
        <v>4340</v>
      </c>
      <c r="BE1873" t="s">
        <v>4341</v>
      </c>
      <c r="BF1873" s="146">
        <v>46142</v>
      </c>
      <c r="BH1873" s="376"/>
      <c r="BI1873" s="376"/>
      <c r="BJ1873" s="255"/>
      <c r="BK1873" s="376"/>
      <c r="BL1873" s="296"/>
      <c r="BM1873" s="2497">
        <v>6299</v>
      </c>
      <c r="BN1873" s="376"/>
      <c r="BO1873" s="2498"/>
      <c r="BP1873" s="957"/>
      <c r="BQ1873" s="957"/>
      <c r="BR1873" s="2626" t="s">
        <v>4345</v>
      </c>
      <c r="BS1873" s="2470" t="s">
        <v>1796</v>
      </c>
      <c r="BT1873" s="2471" t="s">
        <v>3983</v>
      </c>
      <c r="BU1873" s="2471" t="s">
        <v>3984</v>
      </c>
      <c r="BV1873" s="2470">
        <v>76058112</v>
      </c>
      <c r="BW1873" s="2471">
        <v>10760581122</v>
      </c>
      <c r="BX1873" s="2510" t="s">
        <v>2834</v>
      </c>
      <c r="BY1873" s="2474">
        <v>46143</v>
      </c>
      <c r="BZ1873" s="2475">
        <v>46173</v>
      </c>
      <c r="CU1873" s="1934"/>
      <c r="CW1873" s="1934"/>
      <c r="CY1873" s="1934"/>
      <c r="DD1873" s="1934"/>
      <c r="DF1873" s="1934"/>
      <c r="DH1873" s="1934"/>
      <c r="DL1873" s="953">
        <v>30</v>
      </c>
      <c r="DM1873" s="995">
        <v>3000</v>
      </c>
      <c r="DN1873" s="953">
        <v>30</v>
      </c>
      <c r="DO1873" s="995">
        <v>3000</v>
      </c>
      <c r="DP1873" s="953">
        <v>30</v>
      </c>
      <c r="DQ1873" s="995">
        <v>3000</v>
      </c>
      <c r="DU1873" s="909">
        <f t="shared" si="1584"/>
        <v>3000</v>
      </c>
      <c r="DV1873" s="1936">
        <f t="shared" si="1585"/>
        <v>3000</v>
      </c>
      <c r="DW1873" s="1936">
        <f t="shared" si="1586"/>
        <v>3000</v>
      </c>
      <c r="DX1873" s="633">
        <f t="shared" si="1587"/>
        <v>0</v>
      </c>
      <c r="DY1873" s="633">
        <f t="shared" si="1589"/>
        <v>0</v>
      </c>
    </row>
    <row r="1874" spans="1:129" s="1093" customFormat="1" ht="45" hidden="1" x14ac:dyDescent="0.25">
      <c r="A1874" s="2372">
        <v>2026</v>
      </c>
      <c r="B1874" s="2372">
        <v>479</v>
      </c>
      <c r="C1874" s="2372" t="s">
        <v>58</v>
      </c>
      <c r="D1874" s="2372">
        <v>3000654</v>
      </c>
      <c r="E1874" s="2372">
        <v>5005023</v>
      </c>
      <c r="F1874" s="2372" t="s">
        <v>3011</v>
      </c>
      <c r="G1874" s="2372" t="s">
        <v>3012</v>
      </c>
      <c r="H1874" s="2372">
        <v>95</v>
      </c>
      <c r="I1874" s="2373" t="s">
        <v>992</v>
      </c>
      <c r="J1874" s="2374" t="s">
        <v>10</v>
      </c>
      <c r="K1874" s="2374" t="s">
        <v>60</v>
      </c>
      <c r="L1874" s="2372" t="str">
        <f t="shared" si="1581"/>
        <v>2.3</v>
      </c>
      <c r="M1874" s="2375" t="s">
        <v>62</v>
      </c>
      <c r="N1874" s="2370"/>
      <c r="O1874" s="2377" t="s">
        <v>4363</v>
      </c>
      <c r="P1874" s="2380" t="s">
        <v>65</v>
      </c>
      <c r="Q1874" s="2381">
        <v>1</v>
      </c>
      <c r="R1874" s="2380" t="s">
        <v>4353</v>
      </c>
      <c r="S1874" s="255"/>
      <c r="T1874" s="255"/>
      <c r="U1874" s="2369"/>
      <c r="V1874" s="2369"/>
      <c r="W1874" s="2380">
        <v>30</v>
      </c>
      <c r="X1874" s="395"/>
      <c r="Y1874" s="395"/>
      <c r="Z1874" s="345"/>
      <c r="AA1874" s="345"/>
      <c r="AB1874" s="345"/>
      <c r="AC1874" s="345"/>
      <c r="AD1874" s="345"/>
      <c r="AE1874" s="342" t="s">
        <v>3528</v>
      </c>
      <c r="AF1874" s="346"/>
      <c r="AG1874" s="346"/>
      <c r="AH1874" s="346"/>
      <c r="AI1874" s="346"/>
      <c r="AJ1874" s="346"/>
      <c r="AK1874" s="346"/>
      <c r="AL1874" s="346"/>
      <c r="AM1874" s="346"/>
      <c r="AN1874" s="346"/>
      <c r="AO1874" s="346"/>
      <c r="AP1874" s="346"/>
      <c r="AQ1874" s="346"/>
      <c r="AR1874" s="2458">
        <v>3000</v>
      </c>
      <c r="AS1874" s="955" t="s">
        <v>2578</v>
      </c>
      <c r="AT1874" s="955" t="s">
        <v>4018</v>
      </c>
      <c r="AU1874" s="255" t="s">
        <v>4336</v>
      </c>
      <c r="AV1874" s="255"/>
      <c r="AW1874" s="2371"/>
      <c r="AX1874" s="255" t="s">
        <v>4337</v>
      </c>
      <c r="AY1874" s="2371">
        <v>46141</v>
      </c>
      <c r="BA1874" s="255" t="s">
        <v>4338</v>
      </c>
      <c r="BB1874" s="1915" t="s">
        <v>995</v>
      </c>
      <c r="BC1874" t="s">
        <v>4339</v>
      </c>
      <c r="BD1874" t="s">
        <v>4340</v>
      </c>
      <c r="BE1874" t="s">
        <v>4341</v>
      </c>
      <c r="BF1874" s="146">
        <v>46142</v>
      </c>
      <c r="BH1874" s="376"/>
      <c r="BI1874" s="376"/>
      <c r="BJ1874" s="255"/>
      <c r="BK1874" s="376"/>
      <c r="BL1874" s="296"/>
      <c r="BM1874" s="2497">
        <v>6304</v>
      </c>
      <c r="BN1874" s="376"/>
      <c r="BO1874" s="2498"/>
      <c r="BP1874" s="957"/>
      <c r="BQ1874" s="957"/>
      <c r="BR1874" s="2626" t="s">
        <v>4345</v>
      </c>
      <c r="BS1874" s="2546" t="s">
        <v>1334</v>
      </c>
      <c r="BT1874" s="2507" t="s">
        <v>3988</v>
      </c>
      <c r="BU1874" s="2507" t="s">
        <v>3989</v>
      </c>
      <c r="BV1874" s="2546">
        <v>47769288</v>
      </c>
      <c r="BW1874" s="2507">
        <v>10477692881</v>
      </c>
      <c r="BX1874" s="2510" t="s">
        <v>2834</v>
      </c>
      <c r="BY1874" s="2474">
        <v>46143</v>
      </c>
      <c r="BZ1874" s="2475">
        <v>46173</v>
      </c>
      <c r="CU1874" s="1934"/>
      <c r="CW1874" s="1934"/>
      <c r="CY1874" s="1934"/>
      <c r="DD1874" s="1934"/>
      <c r="DF1874" s="1934"/>
      <c r="DH1874" s="1934"/>
      <c r="DL1874" s="953">
        <v>30</v>
      </c>
      <c r="DM1874" s="995">
        <v>3000</v>
      </c>
      <c r="DN1874" s="953">
        <v>30</v>
      </c>
      <c r="DO1874" s="995">
        <v>3000</v>
      </c>
      <c r="DP1874" s="953">
        <v>30</v>
      </c>
      <c r="DQ1874" s="995">
        <v>3000</v>
      </c>
      <c r="DU1874" s="909">
        <f t="shared" si="1584"/>
        <v>3000</v>
      </c>
      <c r="DV1874" s="1936">
        <f t="shared" si="1585"/>
        <v>3000</v>
      </c>
      <c r="DW1874" s="1936">
        <f t="shared" si="1586"/>
        <v>3000</v>
      </c>
      <c r="DX1874" s="633">
        <f t="shared" si="1587"/>
        <v>0</v>
      </c>
      <c r="DY1874" s="633">
        <f t="shared" si="1589"/>
        <v>0</v>
      </c>
    </row>
    <row r="1875" spans="1:129" s="2495" customFormat="1" hidden="1" x14ac:dyDescent="0.25">
      <c r="A1875" s="2479">
        <v>2026</v>
      </c>
      <c r="B1875" s="2479">
        <v>479</v>
      </c>
      <c r="C1875" s="2479" t="s">
        <v>58</v>
      </c>
      <c r="D1875" s="2479">
        <v>3000654</v>
      </c>
      <c r="E1875" s="2479">
        <v>5005023</v>
      </c>
      <c r="F1875" s="2479" t="s">
        <v>3011</v>
      </c>
      <c r="G1875" s="2479" t="s">
        <v>3012</v>
      </c>
      <c r="H1875" s="2479">
        <v>95</v>
      </c>
      <c r="I1875" s="2480" t="s">
        <v>992</v>
      </c>
      <c r="J1875" s="2481" t="s">
        <v>10</v>
      </c>
      <c r="K1875" s="2481" t="s">
        <v>60</v>
      </c>
      <c r="L1875" s="2479" t="str">
        <f t="shared" si="1581"/>
        <v>2.3</v>
      </c>
      <c r="M1875" s="2482" t="s">
        <v>62</v>
      </c>
      <c r="N1875" s="2483"/>
      <c r="O1875" s="2511" t="s">
        <v>4363</v>
      </c>
      <c r="P1875" s="2512" t="s">
        <v>65</v>
      </c>
      <c r="Q1875" s="2513">
        <v>7</v>
      </c>
      <c r="R1875" s="2512" t="s">
        <v>4353</v>
      </c>
      <c r="S1875" s="2487"/>
      <c r="T1875" s="2487"/>
      <c r="U1875" s="2488"/>
      <c r="V1875" s="2488"/>
      <c r="W1875" s="2512">
        <v>30</v>
      </c>
      <c r="X1875" s="2489"/>
      <c r="Y1875" s="2489"/>
      <c r="Z1875" s="2490"/>
      <c r="AA1875" s="2490"/>
      <c r="AB1875" s="2490"/>
      <c r="AC1875" s="2490"/>
      <c r="AD1875" s="2490"/>
      <c r="AE1875" s="2491" t="s">
        <v>3528</v>
      </c>
      <c r="AF1875" s="2492"/>
      <c r="AG1875" s="2492"/>
      <c r="AH1875" s="2492"/>
      <c r="AI1875" s="2492"/>
      <c r="AJ1875" s="2492"/>
      <c r="AK1875" s="2492"/>
      <c r="AL1875" s="2492"/>
      <c r="AM1875" s="2492"/>
      <c r="AN1875" s="2492"/>
      <c r="AO1875" s="2492"/>
      <c r="AP1875" s="2492"/>
      <c r="AQ1875" s="2492"/>
      <c r="AR1875" s="2493">
        <v>21000</v>
      </c>
      <c r="AS1875" s="1284" t="s">
        <v>2578</v>
      </c>
      <c r="AT1875" s="1284" t="s">
        <v>4018</v>
      </c>
      <c r="AU1875" s="255" t="s">
        <v>4336</v>
      </c>
      <c r="AV1875" s="2487"/>
      <c r="AW1875" s="2494"/>
      <c r="AX1875" s="2487" t="s">
        <v>4337</v>
      </c>
      <c r="AY1875" s="2494">
        <v>46141</v>
      </c>
      <c r="BA1875" s="2487" t="s">
        <v>4338</v>
      </c>
      <c r="BB1875" s="614" t="s">
        <v>1021</v>
      </c>
      <c r="BC1875" s="107"/>
      <c r="BD1875" s="107"/>
      <c r="BE1875" s="107"/>
      <c r="BF1875" s="2549"/>
      <c r="BH1875" s="1612"/>
      <c r="BI1875" s="1612"/>
      <c r="BJ1875" s="2487"/>
      <c r="BK1875" s="1612"/>
      <c r="BL1875" s="2497"/>
      <c r="BM1875" s="2497"/>
      <c r="BN1875" s="1612"/>
      <c r="BO1875" s="2498"/>
      <c r="BP1875" s="2498"/>
      <c r="BQ1875" s="2498"/>
      <c r="BR1875" s="2498"/>
      <c r="BS1875" s="2499"/>
      <c r="BT1875" s="2499"/>
      <c r="BU1875" s="2499"/>
      <c r="BV1875" s="2500"/>
      <c r="BW1875" s="2500"/>
      <c r="BX1875" s="2501"/>
      <c r="BY1875" s="2496"/>
      <c r="BZ1875" s="2496"/>
      <c r="CU1875" s="2502"/>
      <c r="CW1875" s="2502"/>
      <c r="CY1875" s="2502"/>
      <c r="DD1875" s="2502"/>
      <c r="DF1875" s="2502"/>
      <c r="DH1875" s="2502"/>
      <c r="DU1875" s="2503"/>
      <c r="DV1875" s="2504"/>
      <c r="DW1875" s="2504"/>
      <c r="DX1875" s="2504"/>
      <c r="DY1875" s="2504"/>
    </row>
    <row r="1876" spans="1:129" s="1093" customFormat="1" ht="45" hidden="1" x14ac:dyDescent="0.25">
      <c r="A1876" s="2372">
        <v>2026</v>
      </c>
      <c r="B1876" s="2372">
        <v>479</v>
      </c>
      <c r="C1876" s="2372" t="s">
        <v>58</v>
      </c>
      <c r="D1876" s="2372">
        <v>3000654</v>
      </c>
      <c r="E1876" s="2372">
        <v>5005023</v>
      </c>
      <c r="F1876" s="2372" t="s">
        <v>3011</v>
      </c>
      <c r="G1876" s="2372" t="s">
        <v>3012</v>
      </c>
      <c r="H1876" s="2372">
        <v>95</v>
      </c>
      <c r="I1876" s="2373" t="s">
        <v>992</v>
      </c>
      <c r="J1876" s="2374" t="s">
        <v>10</v>
      </c>
      <c r="K1876" s="2374" t="s">
        <v>60</v>
      </c>
      <c r="L1876" s="2372" t="str">
        <f t="shared" si="1581"/>
        <v>2.3</v>
      </c>
      <c r="M1876" s="2375" t="s">
        <v>62</v>
      </c>
      <c r="N1876" s="2370"/>
      <c r="O1876" s="2377" t="s">
        <v>2969</v>
      </c>
      <c r="P1876" s="2380" t="s">
        <v>65</v>
      </c>
      <c r="Q1876" s="2381">
        <v>1</v>
      </c>
      <c r="R1876" s="2380" t="s">
        <v>4353</v>
      </c>
      <c r="S1876" s="255"/>
      <c r="T1876" s="255"/>
      <c r="U1876" s="2369"/>
      <c r="V1876" s="2369"/>
      <c r="W1876" s="2380">
        <v>30</v>
      </c>
      <c r="X1876" s="395"/>
      <c r="Y1876" s="395"/>
      <c r="Z1876" s="345"/>
      <c r="AA1876" s="345"/>
      <c r="AB1876" s="345"/>
      <c r="AC1876" s="345"/>
      <c r="AD1876" s="345"/>
      <c r="AE1876" s="342" t="s">
        <v>3528</v>
      </c>
      <c r="AF1876" s="346"/>
      <c r="AG1876" s="346"/>
      <c r="AH1876" s="346"/>
      <c r="AI1876" s="346"/>
      <c r="AJ1876" s="346"/>
      <c r="AK1876" s="346"/>
      <c r="AL1876" s="346"/>
      <c r="AM1876" s="346"/>
      <c r="AN1876" s="346"/>
      <c r="AO1876" s="346"/>
      <c r="AP1876" s="346"/>
      <c r="AQ1876" s="346"/>
      <c r="AR1876" s="2458">
        <v>3000</v>
      </c>
      <c r="AS1876" s="955" t="s">
        <v>2578</v>
      </c>
      <c r="AT1876" s="955" t="s">
        <v>4018</v>
      </c>
      <c r="AU1876" s="255" t="s">
        <v>4336</v>
      </c>
      <c r="AV1876" s="255"/>
      <c r="AW1876" s="2371"/>
      <c r="AX1876" s="255" t="s">
        <v>4337</v>
      </c>
      <c r="AY1876" s="2371">
        <v>46141</v>
      </c>
      <c r="BA1876" s="255" t="s">
        <v>4338</v>
      </c>
      <c r="BB1876" s="1915" t="s">
        <v>995</v>
      </c>
      <c r="BC1876" t="s">
        <v>4339</v>
      </c>
      <c r="BD1876" t="s">
        <v>4340</v>
      </c>
      <c r="BE1876" t="s">
        <v>4341</v>
      </c>
      <c r="BF1876" s="146">
        <v>46142</v>
      </c>
      <c r="BH1876" s="376"/>
      <c r="BI1876" s="376"/>
      <c r="BJ1876" s="255"/>
      <c r="BK1876" s="376"/>
      <c r="BL1876" s="296"/>
      <c r="BM1876" s="2497">
        <v>6174</v>
      </c>
      <c r="BN1876" s="376"/>
      <c r="BO1876" s="2498"/>
      <c r="BP1876" s="957"/>
      <c r="BQ1876" s="957"/>
      <c r="BR1876" s="2626" t="s">
        <v>4345</v>
      </c>
      <c r="BS1876" s="2460" t="s">
        <v>2971</v>
      </c>
      <c r="BT1876" s="2461" t="s">
        <v>2972</v>
      </c>
      <c r="BU1876" s="2461" t="s">
        <v>2973</v>
      </c>
      <c r="BV1876" s="2509">
        <v>2891442</v>
      </c>
      <c r="BW1876" s="2508">
        <v>10028914429</v>
      </c>
      <c r="BX1876" s="2510" t="s">
        <v>2834</v>
      </c>
      <c r="BY1876" s="2472">
        <v>46143</v>
      </c>
      <c r="BZ1876" s="2473">
        <v>46173</v>
      </c>
      <c r="CU1876" s="1934"/>
      <c r="CW1876" s="1934"/>
      <c r="CY1876" s="1934"/>
      <c r="DD1876" s="1934"/>
      <c r="DF1876" s="1934"/>
      <c r="DH1876" s="1934"/>
      <c r="DL1876" s="953">
        <v>30</v>
      </c>
      <c r="DM1876" s="995">
        <v>3000</v>
      </c>
      <c r="DN1876" s="953">
        <v>30</v>
      </c>
      <c r="DO1876" s="995">
        <v>3000</v>
      </c>
      <c r="DP1876" s="953">
        <v>30</v>
      </c>
      <c r="DQ1876" s="995">
        <v>3000</v>
      </c>
      <c r="DU1876" s="909">
        <f t="shared" ref="DU1876:DU1898" si="1590">AR1876</f>
        <v>3000</v>
      </c>
      <c r="DV1876" s="1936">
        <f t="shared" ref="DV1876:DV1898" si="1591">DO1876+DF1876</f>
        <v>3000</v>
      </c>
      <c r="DW1876" s="1936">
        <f t="shared" ref="DW1876:DW1898" si="1592">DQ1876+DH1876</f>
        <v>3000</v>
      </c>
      <c r="DX1876" s="633">
        <f t="shared" ref="DX1876:DX1898" si="1593">DU1876-DV1876</f>
        <v>0</v>
      </c>
      <c r="DY1876" s="633">
        <f t="shared" ref="DY1876:DY1898" si="1594">DU1876-DW1876</f>
        <v>0</v>
      </c>
    </row>
    <row r="1877" spans="1:129" s="1093" customFormat="1" ht="45" hidden="1" x14ac:dyDescent="0.25">
      <c r="A1877" s="2372">
        <v>2026</v>
      </c>
      <c r="B1877" s="2372">
        <v>479</v>
      </c>
      <c r="C1877" s="2372" t="s">
        <v>58</v>
      </c>
      <c r="D1877" s="2372">
        <v>3000654</v>
      </c>
      <c r="E1877" s="2372">
        <v>5005023</v>
      </c>
      <c r="F1877" s="2372" t="s">
        <v>3011</v>
      </c>
      <c r="G1877" s="2372" t="s">
        <v>3012</v>
      </c>
      <c r="H1877" s="2372">
        <v>95</v>
      </c>
      <c r="I1877" s="2373" t="s">
        <v>992</v>
      </c>
      <c r="J1877" s="2374" t="s">
        <v>10</v>
      </c>
      <c r="K1877" s="2374" t="s">
        <v>60</v>
      </c>
      <c r="L1877" s="2372" t="str">
        <f t="shared" si="1581"/>
        <v>2.3</v>
      </c>
      <c r="M1877" s="2375" t="s">
        <v>62</v>
      </c>
      <c r="N1877" s="2370"/>
      <c r="O1877" s="2377" t="s">
        <v>2969</v>
      </c>
      <c r="P1877" s="2380" t="s">
        <v>65</v>
      </c>
      <c r="Q1877" s="2381">
        <v>1</v>
      </c>
      <c r="R1877" s="2380" t="s">
        <v>4353</v>
      </c>
      <c r="S1877" s="255"/>
      <c r="T1877" s="255"/>
      <c r="U1877" s="2369"/>
      <c r="V1877" s="2369"/>
      <c r="W1877" s="2380">
        <v>30</v>
      </c>
      <c r="X1877" s="395"/>
      <c r="Y1877" s="395"/>
      <c r="Z1877" s="345"/>
      <c r="AA1877" s="345"/>
      <c r="AB1877" s="345"/>
      <c r="AC1877" s="345"/>
      <c r="AD1877" s="345"/>
      <c r="AE1877" s="342" t="s">
        <v>3528</v>
      </c>
      <c r="AF1877" s="346"/>
      <c r="AG1877" s="346"/>
      <c r="AH1877" s="346"/>
      <c r="AI1877" s="346"/>
      <c r="AJ1877" s="346"/>
      <c r="AK1877" s="346"/>
      <c r="AL1877" s="346"/>
      <c r="AM1877" s="346"/>
      <c r="AN1877" s="346"/>
      <c r="AO1877" s="346"/>
      <c r="AP1877" s="346"/>
      <c r="AQ1877" s="346"/>
      <c r="AR1877" s="2458">
        <v>3000</v>
      </c>
      <c r="AS1877" s="955" t="s">
        <v>2578</v>
      </c>
      <c r="AT1877" s="955" t="s">
        <v>4018</v>
      </c>
      <c r="AU1877" s="255" t="s">
        <v>4336</v>
      </c>
      <c r="AV1877" s="255"/>
      <c r="AW1877" s="2371"/>
      <c r="AX1877" s="255" t="s">
        <v>4337</v>
      </c>
      <c r="AY1877" s="2371">
        <v>46141</v>
      </c>
      <c r="BA1877" s="255" t="s">
        <v>4338</v>
      </c>
      <c r="BB1877" s="1915" t="s">
        <v>995</v>
      </c>
      <c r="BC1877" t="s">
        <v>4339</v>
      </c>
      <c r="BD1877" t="s">
        <v>4340</v>
      </c>
      <c r="BE1877" t="s">
        <v>4341</v>
      </c>
      <c r="BF1877" s="146">
        <v>46142</v>
      </c>
      <c r="BH1877" s="376"/>
      <c r="BI1877" s="376"/>
      <c r="BJ1877" s="255"/>
      <c r="BK1877" s="376"/>
      <c r="BL1877" s="296"/>
      <c r="BM1877" s="2497">
        <v>6175</v>
      </c>
      <c r="BN1877" s="376"/>
      <c r="BO1877" s="2498"/>
      <c r="BP1877" s="957"/>
      <c r="BQ1877" s="957"/>
      <c r="BR1877" s="2626" t="s">
        <v>4345</v>
      </c>
      <c r="BS1877" s="2460" t="s">
        <v>2977</v>
      </c>
      <c r="BT1877" s="2461" t="s">
        <v>2462</v>
      </c>
      <c r="BU1877" s="2461" t="s">
        <v>2978</v>
      </c>
      <c r="BV1877" s="2509">
        <v>71337438</v>
      </c>
      <c r="BW1877" s="2508">
        <v>10713374381</v>
      </c>
      <c r="BX1877" s="2510" t="s">
        <v>2834</v>
      </c>
      <c r="BY1877" s="2474">
        <v>46143</v>
      </c>
      <c r="BZ1877" s="2475">
        <v>46173</v>
      </c>
      <c r="CU1877" s="1934"/>
      <c r="CW1877" s="1934"/>
      <c r="CY1877" s="1934"/>
      <c r="DD1877" s="1934"/>
      <c r="DF1877" s="1934"/>
      <c r="DH1877" s="1934"/>
      <c r="DL1877" s="953">
        <v>30</v>
      </c>
      <c r="DM1877" s="995">
        <v>3000</v>
      </c>
      <c r="DN1877" s="953">
        <v>30</v>
      </c>
      <c r="DO1877" s="995">
        <v>3000</v>
      </c>
      <c r="DP1877" s="953">
        <v>30</v>
      </c>
      <c r="DQ1877" s="995">
        <v>3000</v>
      </c>
      <c r="DU1877" s="909">
        <f t="shared" si="1590"/>
        <v>3000</v>
      </c>
      <c r="DV1877" s="1936">
        <f t="shared" si="1591"/>
        <v>3000</v>
      </c>
      <c r="DW1877" s="1936">
        <f t="shared" si="1592"/>
        <v>3000</v>
      </c>
      <c r="DX1877" s="633">
        <f t="shared" si="1593"/>
        <v>0</v>
      </c>
      <c r="DY1877" s="633">
        <f t="shared" si="1594"/>
        <v>0</v>
      </c>
    </row>
    <row r="1878" spans="1:129" s="1093" customFormat="1" ht="45" hidden="1" x14ac:dyDescent="0.25">
      <c r="A1878" s="2372">
        <v>2026</v>
      </c>
      <c r="B1878" s="2372">
        <v>479</v>
      </c>
      <c r="C1878" s="2372" t="s">
        <v>58</v>
      </c>
      <c r="D1878" s="2372">
        <v>3000654</v>
      </c>
      <c r="E1878" s="2372">
        <v>5005023</v>
      </c>
      <c r="F1878" s="2372" t="s">
        <v>3011</v>
      </c>
      <c r="G1878" s="2372" t="s">
        <v>3012</v>
      </c>
      <c r="H1878" s="2372">
        <v>95</v>
      </c>
      <c r="I1878" s="2373" t="s">
        <v>992</v>
      </c>
      <c r="J1878" s="2374" t="s">
        <v>10</v>
      </c>
      <c r="K1878" s="2374" t="s">
        <v>60</v>
      </c>
      <c r="L1878" s="2372" t="str">
        <f t="shared" si="1581"/>
        <v>2.3</v>
      </c>
      <c r="M1878" s="2375" t="s">
        <v>62</v>
      </c>
      <c r="N1878" s="2370"/>
      <c r="O1878" s="2377" t="s">
        <v>2969</v>
      </c>
      <c r="P1878" s="2380" t="s">
        <v>65</v>
      </c>
      <c r="Q1878" s="2381">
        <v>1</v>
      </c>
      <c r="R1878" s="2380" t="s">
        <v>4353</v>
      </c>
      <c r="S1878" s="255"/>
      <c r="T1878" s="255"/>
      <c r="U1878" s="2369"/>
      <c r="V1878" s="2369"/>
      <c r="W1878" s="2380">
        <v>30</v>
      </c>
      <c r="X1878" s="395"/>
      <c r="Y1878" s="395"/>
      <c r="Z1878" s="345"/>
      <c r="AA1878" s="345"/>
      <c r="AB1878" s="345"/>
      <c r="AC1878" s="345"/>
      <c r="AD1878" s="345"/>
      <c r="AE1878" s="342" t="s">
        <v>3528</v>
      </c>
      <c r="AF1878" s="346"/>
      <c r="AG1878" s="346"/>
      <c r="AH1878" s="346"/>
      <c r="AI1878" s="346"/>
      <c r="AJ1878" s="346"/>
      <c r="AK1878" s="346"/>
      <c r="AL1878" s="346"/>
      <c r="AM1878" s="346"/>
      <c r="AN1878" s="346"/>
      <c r="AO1878" s="346"/>
      <c r="AP1878" s="346"/>
      <c r="AQ1878" s="346"/>
      <c r="AR1878" s="2458">
        <v>3000</v>
      </c>
      <c r="AS1878" s="955" t="s">
        <v>2578</v>
      </c>
      <c r="AT1878" s="955" t="s">
        <v>4018</v>
      </c>
      <c r="AU1878" s="255" t="s">
        <v>4336</v>
      </c>
      <c r="AV1878" s="255"/>
      <c r="AW1878" s="2371"/>
      <c r="AX1878" s="255" t="s">
        <v>4337</v>
      </c>
      <c r="AY1878" s="2371">
        <v>46141</v>
      </c>
      <c r="BA1878" s="255" t="s">
        <v>4338</v>
      </c>
      <c r="BB1878" s="1915" t="s">
        <v>995</v>
      </c>
      <c r="BC1878" t="s">
        <v>4339</v>
      </c>
      <c r="BD1878" t="s">
        <v>4340</v>
      </c>
      <c r="BE1878" t="s">
        <v>4341</v>
      </c>
      <c r="BF1878" s="146">
        <v>46142</v>
      </c>
      <c r="BH1878" s="376"/>
      <c r="BI1878" s="376"/>
      <c r="BJ1878" s="255"/>
      <c r="BK1878" s="376"/>
      <c r="BL1878" s="296"/>
      <c r="BM1878" s="2497">
        <v>6176</v>
      </c>
      <c r="BN1878" s="376"/>
      <c r="BO1878" s="2498"/>
      <c r="BP1878" s="957"/>
      <c r="BQ1878" s="957"/>
      <c r="BR1878" s="2626" t="s">
        <v>4345</v>
      </c>
      <c r="BS1878" s="2462" t="s">
        <v>3423</v>
      </c>
      <c r="BT1878" s="2463" t="s">
        <v>3424</v>
      </c>
      <c r="BU1878" s="2463" t="s">
        <v>3425</v>
      </c>
      <c r="BV1878" s="2470">
        <v>41097100</v>
      </c>
      <c r="BW1878" s="2471">
        <v>10410971009</v>
      </c>
      <c r="BX1878" s="2510" t="s">
        <v>2834</v>
      </c>
      <c r="BY1878" s="2474">
        <v>46143</v>
      </c>
      <c r="BZ1878" s="2475">
        <v>46173</v>
      </c>
      <c r="CU1878" s="1934"/>
      <c r="CW1878" s="1934"/>
      <c r="CY1878" s="1934"/>
      <c r="DD1878" s="1934"/>
      <c r="DF1878" s="1934"/>
      <c r="DH1878" s="1934"/>
      <c r="DL1878" s="953">
        <v>30</v>
      </c>
      <c r="DM1878" s="995">
        <v>3000</v>
      </c>
      <c r="DN1878" s="953">
        <v>30</v>
      </c>
      <c r="DO1878" s="995">
        <v>3000</v>
      </c>
      <c r="DP1878" s="953">
        <v>30</v>
      </c>
      <c r="DQ1878" s="995">
        <v>3000</v>
      </c>
      <c r="DU1878" s="909">
        <f t="shared" si="1590"/>
        <v>3000</v>
      </c>
      <c r="DV1878" s="1936">
        <f t="shared" si="1591"/>
        <v>3000</v>
      </c>
      <c r="DW1878" s="1936">
        <f t="shared" si="1592"/>
        <v>3000</v>
      </c>
      <c r="DX1878" s="633">
        <f t="shared" si="1593"/>
        <v>0</v>
      </c>
      <c r="DY1878" s="633">
        <f t="shared" si="1594"/>
        <v>0</v>
      </c>
    </row>
    <row r="1879" spans="1:129" s="1093" customFormat="1" ht="45" hidden="1" x14ac:dyDescent="0.25">
      <c r="A1879" s="2372">
        <v>2026</v>
      </c>
      <c r="B1879" s="2372">
        <v>479</v>
      </c>
      <c r="C1879" s="2372" t="s">
        <v>58</v>
      </c>
      <c r="D1879" s="2372">
        <v>3000654</v>
      </c>
      <c r="E1879" s="2372">
        <v>5005023</v>
      </c>
      <c r="F1879" s="2372" t="s">
        <v>3011</v>
      </c>
      <c r="G1879" s="2372" t="s">
        <v>3012</v>
      </c>
      <c r="H1879" s="2372">
        <v>95</v>
      </c>
      <c r="I1879" s="2373" t="s">
        <v>992</v>
      </c>
      <c r="J1879" s="2374" t="s">
        <v>10</v>
      </c>
      <c r="K1879" s="2374" t="s">
        <v>60</v>
      </c>
      <c r="L1879" s="2372" t="str">
        <f t="shared" ref="L1879:L1898" si="1595">+MID(M1879,1,3)</f>
        <v>2.3</v>
      </c>
      <c r="M1879" s="2375" t="s">
        <v>62</v>
      </c>
      <c r="N1879" s="2370"/>
      <c r="O1879" s="2377" t="s">
        <v>2969</v>
      </c>
      <c r="P1879" s="2380" t="s">
        <v>65</v>
      </c>
      <c r="Q1879" s="2381">
        <v>1</v>
      </c>
      <c r="R1879" s="2380" t="s">
        <v>4353</v>
      </c>
      <c r="S1879" s="255"/>
      <c r="T1879" s="255"/>
      <c r="U1879" s="2369"/>
      <c r="V1879" s="2369"/>
      <c r="W1879" s="2380">
        <v>30</v>
      </c>
      <c r="X1879" s="395"/>
      <c r="Y1879" s="395"/>
      <c r="Z1879" s="345"/>
      <c r="AA1879" s="345"/>
      <c r="AB1879" s="345"/>
      <c r="AC1879" s="345"/>
      <c r="AD1879" s="345"/>
      <c r="AE1879" s="342" t="s">
        <v>3528</v>
      </c>
      <c r="AF1879" s="346"/>
      <c r="AG1879" s="346"/>
      <c r="AH1879" s="346"/>
      <c r="AI1879" s="346"/>
      <c r="AJ1879" s="346"/>
      <c r="AK1879" s="346"/>
      <c r="AL1879" s="346"/>
      <c r="AM1879" s="346"/>
      <c r="AN1879" s="346"/>
      <c r="AO1879" s="346"/>
      <c r="AP1879" s="346"/>
      <c r="AQ1879" s="346"/>
      <c r="AR1879" s="2458">
        <v>3000</v>
      </c>
      <c r="AS1879" s="955" t="s">
        <v>2578</v>
      </c>
      <c r="AT1879" s="955" t="s">
        <v>4018</v>
      </c>
      <c r="AU1879" s="255" t="s">
        <v>4336</v>
      </c>
      <c r="AV1879" s="255"/>
      <c r="AW1879" s="2371"/>
      <c r="AX1879" s="255" t="s">
        <v>4337</v>
      </c>
      <c r="AY1879" s="2371">
        <v>46141</v>
      </c>
      <c r="BA1879" s="255" t="s">
        <v>4338</v>
      </c>
      <c r="BB1879" s="1915" t="s">
        <v>995</v>
      </c>
      <c r="BC1879" t="s">
        <v>4339</v>
      </c>
      <c r="BD1879" t="s">
        <v>4340</v>
      </c>
      <c r="BE1879" t="s">
        <v>4341</v>
      </c>
      <c r="BF1879" s="146">
        <v>46142</v>
      </c>
      <c r="BH1879" s="376"/>
      <c r="BI1879" s="376"/>
      <c r="BJ1879" s="255"/>
      <c r="BK1879" s="376"/>
      <c r="BL1879" s="296"/>
      <c r="BM1879" s="2497">
        <v>6177</v>
      </c>
      <c r="BN1879" s="376"/>
      <c r="BO1879" s="2498"/>
      <c r="BP1879" s="957"/>
      <c r="BQ1879" s="957"/>
      <c r="BR1879" s="2626" t="s">
        <v>4345</v>
      </c>
      <c r="BS1879" s="2505" t="s">
        <v>2980</v>
      </c>
      <c r="BT1879" s="2506" t="s">
        <v>1429</v>
      </c>
      <c r="BU1879" s="2506" t="s">
        <v>2981</v>
      </c>
      <c r="BV1879" s="2546">
        <v>40675283</v>
      </c>
      <c r="BW1879" s="2507">
        <v>10406752831</v>
      </c>
      <c r="BX1879" s="2510" t="s">
        <v>2834</v>
      </c>
      <c r="BY1879" s="2474">
        <v>46143</v>
      </c>
      <c r="BZ1879" s="2475">
        <v>46173</v>
      </c>
      <c r="CU1879" s="1934"/>
      <c r="CW1879" s="1934"/>
      <c r="CY1879" s="1934"/>
      <c r="DD1879" s="1934"/>
      <c r="DF1879" s="1934"/>
      <c r="DH1879" s="1934"/>
      <c r="DL1879" s="953">
        <v>30</v>
      </c>
      <c r="DM1879" s="995">
        <v>3000</v>
      </c>
      <c r="DN1879" s="953">
        <v>30</v>
      </c>
      <c r="DO1879" s="995">
        <v>3000</v>
      </c>
      <c r="DP1879" s="953">
        <v>30</v>
      </c>
      <c r="DQ1879" s="995">
        <v>3000</v>
      </c>
      <c r="DU1879" s="909">
        <f t="shared" si="1590"/>
        <v>3000</v>
      </c>
      <c r="DV1879" s="1936">
        <f t="shared" si="1591"/>
        <v>3000</v>
      </c>
      <c r="DW1879" s="1936">
        <f t="shared" si="1592"/>
        <v>3000</v>
      </c>
      <c r="DX1879" s="633">
        <f t="shared" si="1593"/>
        <v>0</v>
      </c>
      <c r="DY1879" s="633">
        <f t="shared" si="1594"/>
        <v>0</v>
      </c>
    </row>
    <row r="1880" spans="1:129" s="1093" customFormat="1" ht="45" hidden="1" x14ac:dyDescent="0.25">
      <c r="A1880" s="2372">
        <v>2026</v>
      </c>
      <c r="B1880" s="2372">
        <v>479</v>
      </c>
      <c r="C1880" s="2372" t="s">
        <v>58</v>
      </c>
      <c r="D1880" s="2372">
        <v>3000654</v>
      </c>
      <c r="E1880" s="2372">
        <v>5005023</v>
      </c>
      <c r="F1880" s="2372" t="s">
        <v>3011</v>
      </c>
      <c r="G1880" s="2372" t="s">
        <v>3012</v>
      </c>
      <c r="H1880" s="2372">
        <v>95</v>
      </c>
      <c r="I1880" s="2373" t="s">
        <v>992</v>
      </c>
      <c r="J1880" s="2374" t="s">
        <v>10</v>
      </c>
      <c r="K1880" s="2374" t="s">
        <v>60</v>
      </c>
      <c r="L1880" s="2372" t="str">
        <f t="shared" si="1595"/>
        <v>2.3</v>
      </c>
      <c r="M1880" s="2375" t="s">
        <v>62</v>
      </c>
      <c r="N1880" s="2370"/>
      <c r="O1880" s="2377" t="s">
        <v>2969</v>
      </c>
      <c r="P1880" s="2380" t="s">
        <v>65</v>
      </c>
      <c r="Q1880" s="2381">
        <v>1</v>
      </c>
      <c r="R1880" s="2380" t="s">
        <v>4353</v>
      </c>
      <c r="S1880" s="255"/>
      <c r="T1880" s="255"/>
      <c r="U1880" s="2369"/>
      <c r="V1880" s="2369"/>
      <c r="W1880" s="2380">
        <v>30</v>
      </c>
      <c r="X1880" s="395"/>
      <c r="Y1880" s="395"/>
      <c r="Z1880" s="345"/>
      <c r="AA1880" s="345"/>
      <c r="AB1880" s="345"/>
      <c r="AC1880" s="345"/>
      <c r="AD1880" s="345"/>
      <c r="AE1880" s="342" t="s">
        <v>3528</v>
      </c>
      <c r="AF1880" s="346"/>
      <c r="AG1880" s="346"/>
      <c r="AH1880" s="346"/>
      <c r="AI1880" s="346"/>
      <c r="AJ1880" s="346"/>
      <c r="AK1880" s="346"/>
      <c r="AL1880" s="346"/>
      <c r="AM1880" s="346"/>
      <c r="AN1880" s="346"/>
      <c r="AO1880" s="346"/>
      <c r="AP1880" s="346"/>
      <c r="AQ1880" s="346"/>
      <c r="AR1880" s="2458">
        <v>3000</v>
      </c>
      <c r="AS1880" s="955" t="s">
        <v>2578</v>
      </c>
      <c r="AT1880" s="955" t="s">
        <v>4018</v>
      </c>
      <c r="AU1880" s="255" t="s">
        <v>4336</v>
      </c>
      <c r="AV1880" s="255"/>
      <c r="AW1880" s="2371"/>
      <c r="AX1880" s="255" t="s">
        <v>4337</v>
      </c>
      <c r="AY1880" s="2371">
        <v>46141</v>
      </c>
      <c r="BA1880" s="255" t="s">
        <v>4338</v>
      </c>
      <c r="BB1880" s="1915" t="s">
        <v>995</v>
      </c>
      <c r="BC1880" t="s">
        <v>4339</v>
      </c>
      <c r="BD1880" t="s">
        <v>4340</v>
      </c>
      <c r="BE1880" t="s">
        <v>4341</v>
      </c>
      <c r="BF1880" s="146">
        <v>46142</v>
      </c>
      <c r="BH1880" s="376"/>
      <c r="BI1880" s="376"/>
      <c r="BJ1880" s="255"/>
      <c r="BK1880" s="376"/>
      <c r="BL1880" s="296"/>
      <c r="BM1880" s="2497">
        <v>6178</v>
      </c>
      <c r="BN1880" s="376"/>
      <c r="BO1880" s="2498"/>
      <c r="BP1880" s="957"/>
      <c r="BQ1880" s="957"/>
      <c r="BR1880" s="2626" t="s">
        <v>4345</v>
      </c>
      <c r="BS1880" s="2462" t="s">
        <v>1390</v>
      </c>
      <c r="BT1880" s="2463" t="s">
        <v>1283</v>
      </c>
      <c r="BU1880" s="2463" t="s">
        <v>2983</v>
      </c>
      <c r="BV1880" s="2470">
        <v>41094057</v>
      </c>
      <c r="BW1880" s="2471">
        <v>10410940570</v>
      </c>
      <c r="BX1880" s="2510" t="s">
        <v>2834</v>
      </c>
      <c r="BY1880" s="2474">
        <v>46143</v>
      </c>
      <c r="BZ1880" s="2475">
        <v>46173</v>
      </c>
      <c r="CU1880" s="1934"/>
      <c r="CW1880" s="1934"/>
      <c r="CY1880" s="1934"/>
      <c r="DD1880" s="1934"/>
      <c r="DF1880" s="1934"/>
      <c r="DH1880" s="1934"/>
      <c r="DL1880" s="953">
        <v>30</v>
      </c>
      <c r="DM1880" s="995">
        <v>3000</v>
      </c>
      <c r="DN1880" s="953">
        <v>30</v>
      </c>
      <c r="DO1880" s="995">
        <v>3000</v>
      </c>
      <c r="DP1880" s="953">
        <v>30</v>
      </c>
      <c r="DQ1880" s="995">
        <v>3000</v>
      </c>
      <c r="DU1880" s="909">
        <f t="shared" si="1590"/>
        <v>3000</v>
      </c>
      <c r="DV1880" s="1936">
        <f t="shared" si="1591"/>
        <v>3000</v>
      </c>
      <c r="DW1880" s="1936">
        <f t="shared" si="1592"/>
        <v>3000</v>
      </c>
      <c r="DX1880" s="633">
        <f t="shared" si="1593"/>
        <v>0</v>
      </c>
      <c r="DY1880" s="633">
        <f t="shared" si="1594"/>
        <v>0</v>
      </c>
    </row>
    <row r="1881" spans="1:129" s="1093" customFormat="1" ht="45" hidden="1" x14ac:dyDescent="0.25">
      <c r="A1881" s="2372">
        <v>2026</v>
      </c>
      <c r="B1881" s="2372">
        <v>479</v>
      </c>
      <c r="C1881" s="2372" t="s">
        <v>58</v>
      </c>
      <c r="D1881" s="2372">
        <v>3000654</v>
      </c>
      <c r="E1881" s="2372">
        <v>5005023</v>
      </c>
      <c r="F1881" s="2372" t="s">
        <v>3011</v>
      </c>
      <c r="G1881" s="2372" t="s">
        <v>3012</v>
      </c>
      <c r="H1881" s="2372">
        <v>95</v>
      </c>
      <c r="I1881" s="2373" t="s">
        <v>992</v>
      </c>
      <c r="J1881" s="2374" t="s">
        <v>10</v>
      </c>
      <c r="K1881" s="2374" t="s">
        <v>60</v>
      </c>
      <c r="L1881" s="2372" t="str">
        <f t="shared" si="1595"/>
        <v>2.3</v>
      </c>
      <c r="M1881" s="2375" t="s">
        <v>62</v>
      </c>
      <c r="N1881" s="2370"/>
      <c r="O1881" s="2377" t="s">
        <v>2969</v>
      </c>
      <c r="P1881" s="2380" t="s">
        <v>65</v>
      </c>
      <c r="Q1881" s="2381">
        <v>1</v>
      </c>
      <c r="R1881" s="2380" t="s">
        <v>4353</v>
      </c>
      <c r="S1881" s="255"/>
      <c r="T1881" s="255"/>
      <c r="U1881" s="2369"/>
      <c r="V1881" s="2369"/>
      <c r="W1881" s="2380">
        <v>30</v>
      </c>
      <c r="X1881" s="395"/>
      <c r="Y1881" s="395"/>
      <c r="Z1881" s="345"/>
      <c r="AA1881" s="345"/>
      <c r="AB1881" s="345"/>
      <c r="AC1881" s="345"/>
      <c r="AD1881" s="345"/>
      <c r="AE1881" s="342" t="s">
        <v>3528</v>
      </c>
      <c r="AF1881" s="346"/>
      <c r="AG1881" s="346"/>
      <c r="AH1881" s="346"/>
      <c r="AI1881" s="346"/>
      <c r="AJ1881" s="346"/>
      <c r="AK1881" s="346"/>
      <c r="AL1881" s="346"/>
      <c r="AM1881" s="346"/>
      <c r="AN1881" s="346"/>
      <c r="AO1881" s="346"/>
      <c r="AP1881" s="346"/>
      <c r="AQ1881" s="346"/>
      <c r="AR1881" s="2458">
        <v>3000</v>
      </c>
      <c r="AS1881" s="955" t="s">
        <v>2578</v>
      </c>
      <c r="AT1881" s="955" t="s">
        <v>4018</v>
      </c>
      <c r="AU1881" s="255" t="s">
        <v>4336</v>
      </c>
      <c r="AV1881" s="255"/>
      <c r="AW1881" s="2371"/>
      <c r="AX1881" s="255" t="s">
        <v>4337</v>
      </c>
      <c r="AY1881" s="2371">
        <v>46141</v>
      </c>
      <c r="BA1881" s="255" t="s">
        <v>4338</v>
      </c>
      <c r="BB1881" s="1915" t="s">
        <v>995</v>
      </c>
      <c r="BC1881" t="s">
        <v>4339</v>
      </c>
      <c r="BD1881" t="s">
        <v>4340</v>
      </c>
      <c r="BE1881" t="s">
        <v>4341</v>
      </c>
      <c r="BF1881" s="146">
        <v>46142</v>
      </c>
      <c r="BH1881" s="376"/>
      <c r="BI1881" s="376"/>
      <c r="BJ1881" s="255"/>
      <c r="BK1881" s="376"/>
      <c r="BL1881" s="296"/>
      <c r="BM1881" s="2497">
        <v>6179</v>
      </c>
      <c r="BN1881" s="376"/>
      <c r="BO1881" s="2498"/>
      <c r="BP1881" s="957"/>
      <c r="BQ1881" s="957"/>
      <c r="BR1881" s="2626" t="s">
        <v>4345</v>
      </c>
      <c r="BS1881" s="2464" t="s">
        <v>2987</v>
      </c>
      <c r="BT1881" s="2465" t="s">
        <v>1279</v>
      </c>
      <c r="BU1881" s="2465" t="s">
        <v>2988</v>
      </c>
      <c r="BV1881" s="2466">
        <v>60368474</v>
      </c>
      <c r="BW1881" s="2467">
        <v>10603684741</v>
      </c>
      <c r="BX1881" s="2510" t="s">
        <v>2834</v>
      </c>
      <c r="BY1881" s="2474">
        <v>46143</v>
      </c>
      <c r="BZ1881" s="2475">
        <v>46173</v>
      </c>
      <c r="CU1881" s="1934"/>
      <c r="CW1881" s="1934"/>
      <c r="CY1881" s="1934"/>
      <c r="DD1881" s="1934"/>
      <c r="DF1881" s="1934"/>
      <c r="DH1881" s="1934"/>
      <c r="DL1881" s="953">
        <v>30</v>
      </c>
      <c r="DM1881" s="995">
        <v>3000</v>
      </c>
      <c r="DN1881" s="953">
        <v>30</v>
      </c>
      <c r="DO1881" s="995">
        <v>3000</v>
      </c>
      <c r="DP1881" s="953">
        <v>30</v>
      </c>
      <c r="DQ1881" s="995">
        <v>3000</v>
      </c>
      <c r="DU1881" s="909">
        <f t="shared" si="1590"/>
        <v>3000</v>
      </c>
      <c r="DV1881" s="1936">
        <f t="shared" si="1591"/>
        <v>3000</v>
      </c>
      <c r="DW1881" s="1936">
        <f t="shared" si="1592"/>
        <v>3000</v>
      </c>
      <c r="DX1881" s="633">
        <f t="shared" si="1593"/>
        <v>0</v>
      </c>
      <c r="DY1881" s="633">
        <f t="shared" si="1594"/>
        <v>0</v>
      </c>
    </row>
    <row r="1882" spans="1:129" s="1093" customFormat="1" ht="45" hidden="1" x14ac:dyDescent="0.25">
      <c r="A1882" s="2372">
        <v>2026</v>
      </c>
      <c r="B1882" s="2372">
        <v>479</v>
      </c>
      <c r="C1882" s="2372" t="s">
        <v>58</v>
      </c>
      <c r="D1882" s="2372">
        <v>3000654</v>
      </c>
      <c r="E1882" s="2372">
        <v>5005023</v>
      </c>
      <c r="F1882" s="2372" t="s">
        <v>3011</v>
      </c>
      <c r="G1882" s="2372" t="s">
        <v>3012</v>
      </c>
      <c r="H1882" s="2372">
        <v>95</v>
      </c>
      <c r="I1882" s="2373" t="s">
        <v>992</v>
      </c>
      <c r="J1882" s="2374" t="s">
        <v>10</v>
      </c>
      <c r="K1882" s="2374" t="s">
        <v>60</v>
      </c>
      <c r="L1882" s="2372" t="str">
        <f t="shared" si="1595"/>
        <v>2.3</v>
      </c>
      <c r="M1882" s="2375" t="s">
        <v>62</v>
      </c>
      <c r="N1882" s="2370"/>
      <c r="O1882" s="2377" t="s">
        <v>2969</v>
      </c>
      <c r="P1882" s="2380" t="s">
        <v>65</v>
      </c>
      <c r="Q1882" s="2381">
        <v>1</v>
      </c>
      <c r="R1882" s="2380" t="s">
        <v>4353</v>
      </c>
      <c r="S1882" s="255"/>
      <c r="T1882" s="255"/>
      <c r="U1882" s="2369"/>
      <c r="V1882" s="2369"/>
      <c r="W1882" s="2380">
        <v>30</v>
      </c>
      <c r="X1882" s="395"/>
      <c r="Y1882" s="395"/>
      <c r="Z1882" s="345"/>
      <c r="AA1882" s="345"/>
      <c r="AB1882" s="345"/>
      <c r="AC1882" s="345"/>
      <c r="AD1882" s="345"/>
      <c r="AE1882" s="342" t="s">
        <v>3528</v>
      </c>
      <c r="AF1882" s="346"/>
      <c r="AG1882" s="346"/>
      <c r="AH1882" s="346"/>
      <c r="AI1882" s="346"/>
      <c r="AJ1882" s="346"/>
      <c r="AK1882" s="346"/>
      <c r="AL1882" s="346"/>
      <c r="AM1882" s="346"/>
      <c r="AN1882" s="346"/>
      <c r="AO1882" s="346"/>
      <c r="AP1882" s="346"/>
      <c r="AQ1882" s="346"/>
      <c r="AR1882" s="2458">
        <v>3000</v>
      </c>
      <c r="AS1882" s="955" t="s">
        <v>2578</v>
      </c>
      <c r="AT1882" s="955" t="s">
        <v>4018</v>
      </c>
      <c r="AU1882" s="255" t="s">
        <v>4336</v>
      </c>
      <c r="AV1882" s="255"/>
      <c r="AW1882" s="2371"/>
      <c r="AX1882" s="255" t="s">
        <v>4337</v>
      </c>
      <c r="AY1882" s="2371">
        <v>46141</v>
      </c>
      <c r="BA1882" s="255" t="s">
        <v>4338</v>
      </c>
      <c r="BB1882" s="1915" t="s">
        <v>995</v>
      </c>
      <c r="BC1882" t="s">
        <v>4339</v>
      </c>
      <c r="BD1882" t="s">
        <v>4340</v>
      </c>
      <c r="BE1882" t="s">
        <v>4341</v>
      </c>
      <c r="BF1882" s="146">
        <v>46142</v>
      </c>
      <c r="BH1882" s="376"/>
      <c r="BI1882" s="376"/>
      <c r="BJ1882" s="255"/>
      <c r="BK1882" s="376"/>
      <c r="BL1882" s="296"/>
      <c r="BM1882" s="2497">
        <v>6180</v>
      </c>
      <c r="BN1882" s="376"/>
      <c r="BO1882" s="2498"/>
      <c r="BP1882" s="957"/>
      <c r="BQ1882" s="957"/>
      <c r="BR1882" s="2626" t="s">
        <v>4345</v>
      </c>
      <c r="BS1882" s="2505" t="s">
        <v>2873</v>
      </c>
      <c r="BT1882" s="2506" t="s">
        <v>3431</v>
      </c>
      <c r="BU1882" s="2506" t="s">
        <v>3432</v>
      </c>
      <c r="BV1882" s="2546">
        <v>71043254</v>
      </c>
      <c r="BW1882" s="2507">
        <v>10710432541</v>
      </c>
      <c r="BX1882" s="2510" t="s">
        <v>2834</v>
      </c>
      <c r="BY1882" s="2474">
        <v>46143</v>
      </c>
      <c r="BZ1882" s="2475">
        <v>46173</v>
      </c>
      <c r="CU1882" s="1934"/>
      <c r="CW1882" s="1934"/>
      <c r="CY1882" s="1934"/>
      <c r="DD1882" s="1934"/>
      <c r="DF1882" s="1934"/>
      <c r="DH1882" s="1934"/>
      <c r="DL1882" s="953">
        <v>30</v>
      </c>
      <c r="DM1882" s="995">
        <v>3000</v>
      </c>
      <c r="DN1882" s="953">
        <v>30</v>
      </c>
      <c r="DO1882" s="995">
        <v>3000</v>
      </c>
      <c r="DP1882" s="953">
        <v>30</v>
      </c>
      <c r="DQ1882" s="995">
        <v>3000</v>
      </c>
      <c r="DU1882" s="909">
        <f t="shared" si="1590"/>
        <v>3000</v>
      </c>
      <c r="DV1882" s="1936">
        <f t="shared" si="1591"/>
        <v>3000</v>
      </c>
      <c r="DW1882" s="1936">
        <f t="shared" si="1592"/>
        <v>3000</v>
      </c>
      <c r="DX1882" s="633">
        <f t="shared" si="1593"/>
        <v>0</v>
      </c>
      <c r="DY1882" s="633">
        <f t="shared" si="1594"/>
        <v>0</v>
      </c>
    </row>
    <row r="1883" spans="1:129" s="1093" customFormat="1" ht="45" hidden="1" x14ac:dyDescent="0.25">
      <c r="A1883" s="2372">
        <v>2026</v>
      </c>
      <c r="B1883" s="2372">
        <v>479</v>
      </c>
      <c r="C1883" s="2372" t="s">
        <v>58</v>
      </c>
      <c r="D1883" s="2372">
        <v>3000654</v>
      </c>
      <c r="E1883" s="2372">
        <v>5005023</v>
      </c>
      <c r="F1883" s="2372" t="s">
        <v>3011</v>
      </c>
      <c r="G1883" s="2372" t="s">
        <v>3012</v>
      </c>
      <c r="H1883" s="2372">
        <v>95</v>
      </c>
      <c r="I1883" s="2373" t="s">
        <v>992</v>
      </c>
      <c r="J1883" s="2374" t="s">
        <v>10</v>
      </c>
      <c r="K1883" s="2374" t="s">
        <v>60</v>
      </c>
      <c r="L1883" s="2372" t="str">
        <f t="shared" si="1595"/>
        <v>2.3</v>
      </c>
      <c r="M1883" s="2375" t="s">
        <v>62</v>
      </c>
      <c r="N1883" s="2370"/>
      <c r="O1883" s="2377" t="s">
        <v>2969</v>
      </c>
      <c r="P1883" s="2380" t="s">
        <v>65</v>
      </c>
      <c r="Q1883" s="2381">
        <v>1</v>
      </c>
      <c r="R1883" s="2380" t="s">
        <v>4353</v>
      </c>
      <c r="S1883" s="255"/>
      <c r="T1883" s="255"/>
      <c r="U1883" s="2369"/>
      <c r="V1883" s="2369"/>
      <c r="W1883" s="2380">
        <v>30</v>
      </c>
      <c r="X1883" s="395"/>
      <c r="Y1883" s="395"/>
      <c r="Z1883" s="345"/>
      <c r="AA1883" s="345"/>
      <c r="AB1883" s="345"/>
      <c r="AC1883" s="345"/>
      <c r="AD1883" s="345"/>
      <c r="AE1883" s="342" t="s">
        <v>3528</v>
      </c>
      <c r="AF1883" s="346"/>
      <c r="AG1883" s="346"/>
      <c r="AH1883" s="346"/>
      <c r="AI1883" s="346"/>
      <c r="AJ1883" s="346"/>
      <c r="AK1883" s="346"/>
      <c r="AL1883" s="346"/>
      <c r="AM1883" s="346"/>
      <c r="AN1883" s="346"/>
      <c r="AO1883" s="346"/>
      <c r="AP1883" s="346"/>
      <c r="AQ1883" s="346"/>
      <c r="AR1883" s="2458">
        <v>3000</v>
      </c>
      <c r="AS1883" s="955" t="s">
        <v>2578</v>
      </c>
      <c r="AT1883" s="955" t="s">
        <v>4018</v>
      </c>
      <c r="AU1883" s="255" t="s">
        <v>4336</v>
      </c>
      <c r="AV1883" s="255"/>
      <c r="AW1883" s="2371"/>
      <c r="AX1883" s="255" t="s">
        <v>4337</v>
      </c>
      <c r="AY1883" s="2371">
        <v>46141</v>
      </c>
      <c r="BA1883" s="255" t="s">
        <v>4338</v>
      </c>
      <c r="BB1883" s="1915" t="s">
        <v>995</v>
      </c>
      <c r="BC1883" t="s">
        <v>4339</v>
      </c>
      <c r="BD1883" t="s">
        <v>4340</v>
      </c>
      <c r="BE1883" t="s">
        <v>4341</v>
      </c>
      <c r="BF1883" s="146">
        <v>46142</v>
      </c>
      <c r="BH1883" s="376"/>
      <c r="BI1883" s="376"/>
      <c r="BJ1883" s="255"/>
      <c r="BK1883" s="376"/>
      <c r="BL1883" s="296"/>
      <c r="BM1883" s="2497">
        <v>6181</v>
      </c>
      <c r="BN1883" s="376"/>
      <c r="BO1883" s="2498"/>
      <c r="BP1883" s="957"/>
      <c r="BQ1883" s="957"/>
      <c r="BR1883" s="2626" t="s">
        <v>4345</v>
      </c>
      <c r="BS1883" s="2550" t="s">
        <v>2449</v>
      </c>
      <c r="BT1883" s="2551" t="s">
        <v>1284</v>
      </c>
      <c r="BU1883" s="2551" t="s">
        <v>3440</v>
      </c>
      <c r="BV1883" s="2554">
        <v>40655345</v>
      </c>
      <c r="BW1883" s="2555">
        <v>10406553456</v>
      </c>
      <c r="BX1883" s="2510" t="s">
        <v>2834</v>
      </c>
      <c r="BY1883" s="2474">
        <v>46143</v>
      </c>
      <c r="BZ1883" s="2475">
        <v>46173</v>
      </c>
      <c r="CU1883" s="1934"/>
      <c r="CW1883" s="1934"/>
      <c r="CY1883" s="1934"/>
      <c r="DD1883" s="1934"/>
      <c r="DF1883" s="1934"/>
      <c r="DH1883" s="1934"/>
      <c r="DL1883" s="953">
        <v>30</v>
      </c>
      <c r="DM1883" s="995">
        <v>3000</v>
      </c>
      <c r="DN1883" s="953">
        <v>30</v>
      </c>
      <c r="DO1883" s="995">
        <v>3000</v>
      </c>
      <c r="DP1883" s="953">
        <v>30</v>
      </c>
      <c r="DQ1883" s="995">
        <v>3000</v>
      </c>
      <c r="DU1883" s="909">
        <f t="shared" si="1590"/>
        <v>3000</v>
      </c>
      <c r="DV1883" s="1936">
        <f t="shared" si="1591"/>
        <v>3000</v>
      </c>
      <c r="DW1883" s="1936">
        <f t="shared" si="1592"/>
        <v>3000</v>
      </c>
      <c r="DX1883" s="633">
        <f t="shared" si="1593"/>
        <v>0</v>
      </c>
      <c r="DY1883" s="633">
        <f t="shared" si="1594"/>
        <v>0</v>
      </c>
    </row>
    <row r="1884" spans="1:129" s="1093" customFormat="1" ht="45" hidden="1" x14ac:dyDescent="0.25">
      <c r="A1884" s="2372">
        <v>2026</v>
      </c>
      <c r="B1884" s="2372">
        <v>479</v>
      </c>
      <c r="C1884" s="2372" t="s">
        <v>58</v>
      </c>
      <c r="D1884" s="2372">
        <v>3000654</v>
      </c>
      <c r="E1884" s="2372">
        <v>5005023</v>
      </c>
      <c r="F1884" s="2372" t="s">
        <v>3011</v>
      </c>
      <c r="G1884" s="2372" t="s">
        <v>3012</v>
      </c>
      <c r="H1884" s="2372">
        <v>95</v>
      </c>
      <c r="I1884" s="2373" t="s">
        <v>992</v>
      </c>
      <c r="J1884" s="2374" t="s">
        <v>10</v>
      </c>
      <c r="K1884" s="2374" t="s">
        <v>60</v>
      </c>
      <c r="L1884" s="2372" t="str">
        <f t="shared" si="1595"/>
        <v>2.3</v>
      </c>
      <c r="M1884" s="2375" t="s">
        <v>62</v>
      </c>
      <c r="N1884" s="2370"/>
      <c r="O1884" s="2377" t="s">
        <v>2969</v>
      </c>
      <c r="P1884" s="2380" t="s">
        <v>65</v>
      </c>
      <c r="Q1884" s="2381">
        <v>1</v>
      </c>
      <c r="R1884" s="2380" t="s">
        <v>4353</v>
      </c>
      <c r="S1884" s="255"/>
      <c r="T1884" s="255"/>
      <c r="U1884" s="2369"/>
      <c r="V1884" s="2369"/>
      <c r="W1884" s="2380">
        <v>30</v>
      </c>
      <c r="X1884" s="395"/>
      <c r="Y1884" s="395"/>
      <c r="Z1884" s="345"/>
      <c r="AA1884" s="345"/>
      <c r="AB1884" s="345"/>
      <c r="AC1884" s="345"/>
      <c r="AD1884" s="345"/>
      <c r="AE1884" s="342" t="s">
        <v>3528</v>
      </c>
      <c r="AF1884" s="346"/>
      <c r="AG1884" s="346"/>
      <c r="AH1884" s="346"/>
      <c r="AI1884" s="346"/>
      <c r="AJ1884" s="346"/>
      <c r="AK1884" s="346"/>
      <c r="AL1884" s="346"/>
      <c r="AM1884" s="346"/>
      <c r="AN1884" s="346"/>
      <c r="AO1884" s="346"/>
      <c r="AP1884" s="346"/>
      <c r="AQ1884" s="346"/>
      <c r="AR1884" s="2458">
        <v>3000</v>
      </c>
      <c r="AS1884" s="955" t="s">
        <v>2578</v>
      </c>
      <c r="AT1884" s="955" t="s">
        <v>4018</v>
      </c>
      <c r="AU1884" s="255" t="s">
        <v>4336</v>
      </c>
      <c r="AV1884" s="255"/>
      <c r="AW1884" s="2371"/>
      <c r="AX1884" s="255" t="s">
        <v>4337</v>
      </c>
      <c r="AY1884" s="2371">
        <v>46141</v>
      </c>
      <c r="BA1884" s="255" t="s">
        <v>4338</v>
      </c>
      <c r="BB1884" s="1915" t="s">
        <v>995</v>
      </c>
      <c r="BC1884" t="s">
        <v>4339</v>
      </c>
      <c r="BD1884" t="s">
        <v>4340</v>
      </c>
      <c r="BE1884" t="s">
        <v>4341</v>
      </c>
      <c r="BF1884" s="146">
        <v>46142</v>
      </c>
      <c r="BH1884" s="376"/>
      <c r="BI1884" s="376"/>
      <c r="BJ1884" s="255"/>
      <c r="BK1884" s="376"/>
      <c r="BL1884" s="296"/>
      <c r="BM1884" s="2497">
        <v>6182</v>
      </c>
      <c r="BN1884" s="376"/>
      <c r="BO1884" s="2498"/>
      <c r="BP1884" s="957"/>
      <c r="BQ1884" s="957"/>
      <c r="BR1884" s="2626" t="s">
        <v>4345</v>
      </c>
      <c r="BS1884" s="2552" t="s">
        <v>1119</v>
      </c>
      <c r="BT1884" s="2553" t="s">
        <v>3441</v>
      </c>
      <c r="BU1884" s="2553" t="s">
        <v>2718</v>
      </c>
      <c r="BV1884" s="2556">
        <v>44993053</v>
      </c>
      <c r="BW1884" s="2557">
        <v>10449930539</v>
      </c>
      <c r="BX1884" s="2510" t="s">
        <v>2834</v>
      </c>
      <c r="BY1884" s="2474">
        <v>46143</v>
      </c>
      <c r="BZ1884" s="2475">
        <v>46173</v>
      </c>
      <c r="CU1884" s="1934"/>
      <c r="CW1884" s="1934"/>
      <c r="CY1884" s="1934"/>
      <c r="DD1884" s="1934"/>
      <c r="DF1884" s="1934"/>
      <c r="DH1884" s="1934"/>
      <c r="DL1884" s="953">
        <v>30</v>
      </c>
      <c r="DM1884" s="995">
        <v>3000</v>
      </c>
      <c r="DN1884" s="953">
        <v>30</v>
      </c>
      <c r="DO1884" s="995">
        <v>3000</v>
      </c>
      <c r="DP1884" s="953">
        <v>30</v>
      </c>
      <c r="DQ1884" s="995">
        <v>3000</v>
      </c>
      <c r="DU1884" s="909">
        <f t="shared" si="1590"/>
        <v>3000</v>
      </c>
      <c r="DV1884" s="1936">
        <f t="shared" si="1591"/>
        <v>3000</v>
      </c>
      <c r="DW1884" s="1936">
        <f t="shared" si="1592"/>
        <v>3000</v>
      </c>
      <c r="DX1884" s="633">
        <f t="shared" si="1593"/>
        <v>0</v>
      </c>
      <c r="DY1884" s="633">
        <f t="shared" si="1594"/>
        <v>0</v>
      </c>
    </row>
    <row r="1885" spans="1:129" s="1093" customFormat="1" ht="45" hidden="1" x14ac:dyDescent="0.25">
      <c r="A1885" s="2372">
        <v>2026</v>
      </c>
      <c r="B1885" s="2372">
        <v>479</v>
      </c>
      <c r="C1885" s="2372" t="s">
        <v>58</v>
      </c>
      <c r="D1885" s="2372">
        <v>3000654</v>
      </c>
      <c r="E1885" s="2372">
        <v>5005023</v>
      </c>
      <c r="F1885" s="2372" t="s">
        <v>3011</v>
      </c>
      <c r="G1885" s="2372" t="s">
        <v>3012</v>
      </c>
      <c r="H1885" s="2372">
        <v>95</v>
      </c>
      <c r="I1885" s="2373" t="s">
        <v>992</v>
      </c>
      <c r="J1885" s="2374" t="s">
        <v>10</v>
      </c>
      <c r="K1885" s="2374" t="s">
        <v>60</v>
      </c>
      <c r="L1885" s="2372" t="str">
        <f t="shared" si="1595"/>
        <v>2.3</v>
      </c>
      <c r="M1885" s="2375" t="s">
        <v>62</v>
      </c>
      <c r="N1885" s="2370"/>
      <c r="O1885" s="2377" t="s">
        <v>2969</v>
      </c>
      <c r="P1885" s="2380" t="s">
        <v>65</v>
      </c>
      <c r="Q1885" s="2381">
        <v>1</v>
      </c>
      <c r="R1885" s="2380" t="s">
        <v>4353</v>
      </c>
      <c r="S1885" s="255"/>
      <c r="T1885" s="255"/>
      <c r="U1885" s="2369"/>
      <c r="V1885" s="2369"/>
      <c r="W1885" s="2380">
        <v>30</v>
      </c>
      <c r="X1885" s="395"/>
      <c r="Y1885" s="395"/>
      <c r="Z1885" s="345"/>
      <c r="AA1885" s="345"/>
      <c r="AB1885" s="345"/>
      <c r="AC1885" s="345"/>
      <c r="AD1885" s="345"/>
      <c r="AE1885" s="342" t="s">
        <v>3528</v>
      </c>
      <c r="AF1885" s="346"/>
      <c r="AG1885" s="346"/>
      <c r="AH1885" s="346"/>
      <c r="AI1885" s="346"/>
      <c r="AJ1885" s="346"/>
      <c r="AK1885" s="346"/>
      <c r="AL1885" s="346"/>
      <c r="AM1885" s="346"/>
      <c r="AN1885" s="346"/>
      <c r="AO1885" s="346"/>
      <c r="AP1885" s="346"/>
      <c r="AQ1885" s="346"/>
      <c r="AR1885" s="2458">
        <v>3000</v>
      </c>
      <c r="AS1885" s="955" t="s">
        <v>2578</v>
      </c>
      <c r="AT1885" s="955" t="s">
        <v>4018</v>
      </c>
      <c r="AU1885" s="255" t="s">
        <v>4336</v>
      </c>
      <c r="AV1885" s="255"/>
      <c r="AW1885" s="2371"/>
      <c r="AX1885" s="255" t="s">
        <v>4337</v>
      </c>
      <c r="AY1885" s="2371">
        <v>46141</v>
      </c>
      <c r="BA1885" s="255" t="s">
        <v>4338</v>
      </c>
      <c r="BB1885" s="1915" t="s">
        <v>995</v>
      </c>
      <c r="BC1885" t="s">
        <v>4339</v>
      </c>
      <c r="BD1885" t="s">
        <v>4340</v>
      </c>
      <c r="BE1885" t="s">
        <v>4341</v>
      </c>
      <c r="BF1885" s="146">
        <v>46142</v>
      </c>
      <c r="BH1885" s="376"/>
      <c r="BI1885" s="376"/>
      <c r="BJ1885" s="255"/>
      <c r="BK1885" s="376"/>
      <c r="BL1885" s="296"/>
      <c r="BM1885" s="2497">
        <v>6183</v>
      </c>
      <c r="BN1885" s="376"/>
      <c r="BO1885" s="2498"/>
      <c r="BP1885" s="957"/>
      <c r="BQ1885" s="957"/>
      <c r="BR1885" s="2626" t="s">
        <v>4345</v>
      </c>
      <c r="BS1885" s="2544" t="s">
        <v>3443</v>
      </c>
      <c r="BT1885" s="2545" t="s">
        <v>1119</v>
      </c>
      <c r="BU1885" s="2545" t="s">
        <v>3444</v>
      </c>
      <c r="BV1885" s="2548">
        <v>77530077</v>
      </c>
      <c r="BW1885" s="2547">
        <v>10775300774</v>
      </c>
      <c r="BX1885" s="2510" t="s">
        <v>2834</v>
      </c>
      <c r="BY1885" s="2474">
        <v>46143</v>
      </c>
      <c r="BZ1885" s="2475">
        <v>46173</v>
      </c>
      <c r="CU1885" s="1934"/>
      <c r="CW1885" s="1934"/>
      <c r="CY1885" s="1934"/>
      <c r="DD1885" s="1934"/>
      <c r="DF1885" s="1934"/>
      <c r="DH1885" s="1934"/>
      <c r="DL1885" s="953">
        <v>30</v>
      </c>
      <c r="DM1885" s="995">
        <v>3000</v>
      </c>
      <c r="DN1885" s="953">
        <v>30</v>
      </c>
      <c r="DO1885" s="995">
        <v>3000</v>
      </c>
      <c r="DP1885" s="953">
        <v>30</v>
      </c>
      <c r="DQ1885" s="995">
        <v>3000</v>
      </c>
      <c r="DU1885" s="909">
        <f t="shared" si="1590"/>
        <v>3000</v>
      </c>
      <c r="DV1885" s="1936">
        <f t="shared" si="1591"/>
        <v>3000</v>
      </c>
      <c r="DW1885" s="1936">
        <f t="shared" si="1592"/>
        <v>3000</v>
      </c>
      <c r="DX1885" s="633">
        <f t="shared" si="1593"/>
        <v>0</v>
      </c>
      <c r="DY1885" s="633">
        <f t="shared" si="1594"/>
        <v>0</v>
      </c>
    </row>
    <row r="1886" spans="1:129" s="1093" customFormat="1" ht="45" hidden="1" x14ac:dyDescent="0.25">
      <c r="A1886" s="2372">
        <v>2026</v>
      </c>
      <c r="B1886" s="2372">
        <v>479</v>
      </c>
      <c r="C1886" s="2372" t="s">
        <v>58</v>
      </c>
      <c r="D1886" s="2372">
        <v>3000654</v>
      </c>
      <c r="E1886" s="2372">
        <v>5005023</v>
      </c>
      <c r="F1886" s="2372" t="s">
        <v>3011</v>
      </c>
      <c r="G1886" s="2372" t="s">
        <v>3012</v>
      </c>
      <c r="H1886" s="2372">
        <v>95</v>
      </c>
      <c r="I1886" s="2373" t="s">
        <v>992</v>
      </c>
      <c r="J1886" s="2374" t="s">
        <v>10</v>
      </c>
      <c r="K1886" s="2374" t="s">
        <v>60</v>
      </c>
      <c r="L1886" s="2372" t="str">
        <f t="shared" si="1595"/>
        <v>2.3</v>
      </c>
      <c r="M1886" s="2375" t="s">
        <v>62</v>
      </c>
      <c r="N1886" s="2370"/>
      <c r="O1886" s="2377" t="s">
        <v>2969</v>
      </c>
      <c r="P1886" s="2380" t="s">
        <v>65</v>
      </c>
      <c r="Q1886" s="2381">
        <v>1</v>
      </c>
      <c r="R1886" s="2380" t="s">
        <v>4353</v>
      </c>
      <c r="S1886" s="255"/>
      <c r="T1886" s="255"/>
      <c r="U1886" s="2369"/>
      <c r="V1886" s="2369"/>
      <c r="W1886" s="2380">
        <v>30</v>
      </c>
      <c r="X1886" s="395"/>
      <c r="Y1886" s="395"/>
      <c r="Z1886" s="345"/>
      <c r="AA1886" s="345"/>
      <c r="AB1886" s="345"/>
      <c r="AC1886" s="345"/>
      <c r="AD1886" s="345"/>
      <c r="AE1886" s="342" t="s">
        <v>3528</v>
      </c>
      <c r="AF1886" s="346"/>
      <c r="AG1886" s="346"/>
      <c r="AH1886" s="346"/>
      <c r="AI1886" s="346"/>
      <c r="AJ1886" s="346"/>
      <c r="AK1886" s="346"/>
      <c r="AL1886" s="346"/>
      <c r="AM1886" s="346"/>
      <c r="AN1886" s="346"/>
      <c r="AO1886" s="346"/>
      <c r="AP1886" s="346"/>
      <c r="AQ1886" s="346"/>
      <c r="AR1886" s="2458">
        <v>3000</v>
      </c>
      <c r="AS1886" s="955" t="s">
        <v>2578</v>
      </c>
      <c r="AT1886" s="955" t="s">
        <v>4018</v>
      </c>
      <c r="AU1886" s="255" t="s">
        <v>4336</v>
      </c>
      <c r="AV1886" s="255"/>
      <c r="AW1886" s="2371"/>
      <c r="AX1886" s="255" t="s">
        <v>4337</v>
      </c>
      <c r="AY1886" s="2371">
        <v>46141</v>
      </c>
      <c r="BA1886" s="255" t="s">
        <v>4338</v>
      </c>
      <c r="BB1886" s="1915" t="s">
        <v>995</v>
      </c>
      <c r="BC1886" t="s">
        <v>4339</v>
      </c>
      <c r="BD1886" t="s">
        <v>4340</v>
      </c>
      <c r="BE1886" t="s">
        <v>4341</v>
      </c>
      <c r="BF1886" s="146">
        <v>46142</v>
      </c>
      <c r="BH1886" s="376"/>
      <c r="BI1886" s="376"/>
      <c r="BJ1886" s="255"/>
      <c r="BK1886" s="376"/>
      <c r="BL1886" s="296"/>
      <c r="BM1886" s="2497">
        <v>6184</v>
      </c>
      <c r="BN1886" s="376"/>
      <c r="BO1886" s="2498"/>
      <c r="BP1886" s="957"/>
      <c r="BQ1886" s="957"/>
      <c r="BR1886" s="2626" t="s">
        <v>4345</v>
      </c>
      <c r="BS1886" s="2505" t="s">
        <v>2659</v>
      </c>
      <c r="BT1886" s="2506" t="s">
        <v>3428</v>
      </c>
      <c r="BU1886" s="2506" t="s">
        <v>4365</v>
      </c>
      <c r="BV1886" s="2546">
        <v>71335562</v>
      </c>
      <c r="BW1886" s="2507">
        <v>10713355629</v>
      </c>
      <c r="BX1886" s="2510" t="s">
        <v>2834</v>
      </c>
      <c r="BY1886" s="2474">
        <v>46143</v>
      </c>
      <c r="BZ1886" s="2475">
        <v>46173</v>
      </c>
      <c r="CU1886" s="1934"/>
      <c r="CW1886" s="1934"/>
      <c r="CY1886" s="1934"/>
      <c r="DD1886" s="1934"/>
      <c r="DF1886" s="1934"/>
      <c r="DH1886" s="1934"/>
      <c r="DL1886" s="953">
        <v>30</v>
      </c>
      <c r="DM1886" s="995">
        <v>3000</v>
      </c>
      <c r="DN1886" s="953">
        <v>30</v>
      </c>
      <c r="DO1886" s="995">
        <v>3000</v>
      </c>
      <c r="DP1886" s="953">
        <v>30</v>
      </c>
      <c r="DQ1886" s="995">
        <v>3000</v>
      </c>
      <c r="DU1886" s="909">
        <f t="shared" si="1590"/>
        <v>3000</v>
      </c>
      <c r="DV1886" s="1936">
        <f t="shared" si="1591"/>
        <v>3000</v>
      </c>
      <c r="DW1886" s="1936">
        <f t="shared" si="1592"/>
        <v>3000</v>
      </c>
      <c r="DX1886" s="633">
        <f t="shared" si="1593"/>
        <v>0</v>
      </c>
      <c r="DY1886" s="633">
        <f t="shared" si="1594"/>
        <v>0</v>
      </c>
    </row>
    <row r="1887" spans="1:129" s="1093" customFormat="1" ht="45" hidden="1" x14ac:dyDescent="0.25">
      <c r="A1887" s="2372">
        <v>2026</v>
      </c>
      <c r="B1887" s="2372">
        <v>479</v>
      </c>
      <c r="C1887" s="2372" t="s">
        <v>58</v>
      </c>
      <c r="D1887" s="2372">
        <v>3000654</v>
      </c>
      <c r="E1887" s="2372">
        <v>5005023</v>
      </c>
      <c r="F1887" s="2372" t="s">
        <v>3011</v>
      </c>
      <c r="G1887" s="2372" t="s">
        <v>3012</v>
      </c>
      <c r="H1887" s="2372">
        <v>95</v>
      </c>
      <c r="I1887" s="2373" t="s">
        <v>992</v>
      </c>
      <c r="J1887" s="2374" t="s">
        <v>10</v>
      </c>
      <c r="K1887" s="2374" t="s">
        <v>60</v>
      </c>
      <c r="L1887" s="2372" t="str">
        <f t="shared" si="1595"/>
        <v>2.3</v>
      </c>
      <c r="M1887" s="2375" t="s">
        <v>62</v>
      </c>
      <c r="N1887" s="2370"/>
      <c r="O1887" s="2377" t="s">
        <v>2969</v>
      </c>
      <c r="P1887" s="2380" t="s">
        <v>65</v>
      </c>
      <c r="Q1887" s="2381">
        <v>1</v>
      </c>
      <c r="R1887" s="2380" t="s">
        <v>4353</v>
      </c>
      <c r="S1887" s="255"/>
      <c r="T1887" s="255"/>
      <c r="U1887" s="2369"/>
      <c r="V1887" s="2369"/>
      <c r="W1887" s="2380">
        <v>30</v>
      </c>
      <c r="X1887" s="395"/>
      <c r="Y1887" s="395"/>
      <c r="Z1887" s="345"/>
      <c r="AA1887" s="345"/>
      <c r="AB1887" s="345"/>
      <c r="AC1887" s="345"/>
      <c r="AD1887" s="345"/>
      <c r="AE1887" s="342" t="s">
        <v>3528</v>
      </c>
      <c r="AF1887" s="346"/>
      <c r="AG1887" s="346"/>
      <c r="AH1887" s="346"/>
      <c r="AI1887" s="346"/>
      <c r="AJ1887" s="346"/>
      <c r="AK1887" s="346"/>
      <c r="AL1887" s="346"/>
      <c r="AM1887" s="346"/>
      <c r="AN1887" s="346"/>
      <c r="AO1887" s="346"/>
      <c r="AP1887" s="346"/>
      <c r="AQ1887" s="346"/>
      <c r="AR1887" s="2458">
        <v>3000</v>
      </c>
      <c r="AS1887" s="955" t="s">
        <v>2578</v>
      </c>
      <c r="AT1887" s="955" t="s">
        <v>4018</v>
      </c>
      <c r="AU1887" s="255" t="s">
        <v>4336</v>
      </c>
      <c r="AV1887" s="255"/>
      <c r="AW1887" s="2371"/>
      <c r="AX1887" s="255" t="s">
        <v>4337</v>
      </c>
      <c r="AY1887" s="2371">
        <v>46141</v>
      </c>
      <c r="BA1887" s="255" t="s">
        <v>4338</v>
      </c>
      <c r="BB1887" s="1915" t="s">
        <v>995</v>
      </c>
      <c r="BC1887" t="s">
        <v>4339</v>
      </c>
      <c r="BD1887" t="s">
        <v>4340</v>
      </c>
      <c r="BE1887" t="s">
        <v>4341</v>
      </c>
      <c r="BF1887" s="146">
        <v>46142</v>
      </c>
      <c r="BH1887" s="376"/>
      <c r="BI1887" s="376"/>
      <c r="BJ1887" s="255"/>
      <c r="BK1887" s="376"/>
      <c r="BL1887" s="296"/>
      <c r="BM1887" s="2497">
        <v>6185</v>
      </c>
      <c r="BN1887" s="376"/>
      <c r="BO1887" s="2498"/>
      <c r="BP1887" s="957"/>
      <c r="BQ1887" s="957"/>
      <c r="BR1887" s="2626" t="s">
        <v>4345</v>
      </c>
      <c r="BS1887" s="2470" t="s">
        <v>2795</v>
      </c>
      <c r="BT1887" s="2471" t="s">
        <v>2796</v>
      </c>
      <c r="BU1887" s="2471" t="s">
        <v>4007</v>
      </c>
      <c r="BV1887" s="2470">
        <v>73026268</v>
      </c>
      <c r="BW1887" s="2471">
        <v>10730262685</v>
      </c>
      <c r="BX1887" s="2510" t="s">
        <v>2834</v>
      </c>
      <c r="BY1887" s="2474">
        <v>46143</v>
      </c>
      <c r="BZ1887" s="2475">
        <v>46173</v>
      </c>
      <c r="CU1887" s="1934"/>
      <c r="CW1887" s="1934"/>
      <c r="CY1887" s="1934"/>
      <c r="DD1887" s="1934"/>
      <c r="DF1887" s="1934"/>
      <c r="DH1887" s="1934"/>
      <c r="DL1887" s="953">
        <v>30</v>
      </c>
      <c r="DM1887" s="995">
        <v>3000</v>
      </c>
      <c r="DN1887" s="953">
        <v>30</v>
      </c>
      <c r="DO1887" s="995">
        <v>3000</v>
      </c>
      <c r="DP1887" s="953">
        <v>30</v>
      </c>
      <c r="DQ1887" s="995">
        <v>3000</v>
      </c>
      <c r="DU1887" s="909">
        <f t="shared" si="1590"/>
        <v>3000</v>
      </c>
      <c r="DV1887" s="1936">
        <f t="shared" si="1591"/>
        <v>3000</v>
      </c>
      <c r="DW1887" s="1936">
        <f t="shared" si="1592"/>
        <v>3000</v>
      </c>
      <c r="DX1887" s="633">
        <f t="shared" si="1593"/>
        <v>0</v>
      </c>
      <c r="DY1887" s="633">
        <f t="shared" si="1594"/>
        <v>0</v>
      </c>
    </row>
    <row r="1888" spans="1:129" s="1093" customFormat="1" ht="45" hidden="1" x14ac:dyDescent="0.25">
      <c r="A1888" s="2372">
        <v>2026</v>
      </c>
      <c r="B1888" s="2372">
        <v>479</v>
      </c>
      <c r="C1888" s="2372" t="s">
        <v>58</v>
      </c>
      <c r="D1888" s="2372">
        <v>3000654</v>
      </c>
      <c r="E1888" s="2372">
        <v>5005023</v>
      </c>
      <c r="F1888" s="2372" t="s">
        <v>3011</v>
      </c>
      <c r="G1888" s="2372" t="s">
        <v>3012</v>
      </c>
      <c r="H1888" s="2372">
        <v>95</v>
      </c>
      <c r="I1888" s="2373" t="s">
        <v>992</v>
      </c>
      <c r="J1888" s="2374" t="s">
        <v>10</v>
      </c>
      <c r="K1888" s="2374" t="s">
        <v>60</v>
      </c>
      <c r="L1888" s="2372" t="str">
        <f t="shared" si="1595"/>
        <v>2.3</v>
      </c>
      <c r="M1888" s="2375" t="s">
        <v>62</v>
      </c>
      <c r="N1888" s="2370"/>
      <c r="O1888" s="2377" t="s">
        <v>4366</v>
      </c>
      <c r="P1888" s="2380" t="s">
        <v>65</v>
      </c>
      <c r="Q1888" s="2381">
        <v>1</v>
      </c>
      <c r="R1888" s="2380" t="s">
        <v>4367</v>
      </c>
      <c r="S1888" s="255"/>
      <c r="T1888" s="255"/>
      <c r="U1888" s="2369"/>
      <c r="V1888" s="2369"/>
      <c r="W1888" s="2380">
        <v>30</v>
      </c>
      <c r="X1888" s="395"/>
      <c r="Y1888" s="395"/>
      <c r="Z1888" s="345"/>
      <c r="AA1888" s="345"/>
      <c r="AB1888" s="345"/>
      <c r="AC1888" s="345"/>
      <c r="AD1888" s="345"/>
      <c r="AE1888" s="342" t="s">
        <v>3528</v>
      </c>
      <c r="AF1888" s="346"/>
      <c r="AG1888" s="346"/>
      <c r="AH1888" s="346"/>
      <c r="AI1888" s="346"/>
      <c r="AJ1888" s="346"/>
      <c r="AK1888" s="346"/>
      <c r="AL1888" s="346"/>
      <c r="AM1888" s="346"/>
      <c r="AN1888" s="346"/>
      <c r="AO1888" s="346"/>
      <c r="AP1888" s="346"/>
      <c r="AQ1888" s="346"/>
      <c r="AR1888" s="2458">
        <v>4500</v>
      </c>
      <c r="AS1888" s="955" t="s">
        <v>2578</v>
      </c>
      <c r="AT1888" s="955" t="s">
        <v>4018</v>
      </c>
      <c r="AU1888" s="255" t="s">
        <v>4336</v>
      </c>
      <c r="AV1888" s="255"/>
      <c r="AW1888" s="2371"/>
      <c r="AX1888" s="255" t="s">
        <v>4337</v>
      </c>
      <c r="AY1888" s="2371">
        <v>46141</v>
      </c>
      <c r="BA1888" s="255" t="s">
        <v>4338</v>
      </c>
      <c r="BB1888" s="1915" t="s">
        <v>995</v>
      </c>
      <c r="BC1888" t="s">
        <v>4339</v>
      </c>
      <c r="BD1888" t="s">
        <v>4340</v>
      </c>
      <c r="BE1888" t="s">
        <v>4341</v>
      </c>
      <c r="BF1888" s="146">
        <v>46142</v>
      </c>
      <c r="BH1888" s="376"/>
      <c r="BI1888" s="376"/>
      <c r="BJ1888" s="255"/>
      <c r="BK1888" s="376"/>
      <c r="BL1888" s="296"/>
      <c r="BM1888" s="2497">
        <v>6186</v>
      </c>
      <c r="BN1888" s="376"/>
      <c r="BO1888" s="2498"/>
      <c r="BP1888" s="957"/>
      <c r="BQ1888" s="957"/>
      <c r="BR1888" s="2626" t="s">
        <v>4345</v>
      </c>
      <c r="BS1888" s="2462" t="s">
        <v>2080</v>
      </c>
      <c r="BT1888" s="2463" t="s">
        <v>2369</v>
      </c>
      <c r="BU1888" s="2463" t="s">
        <v>2993</v>
      </c>
      <c r="BV1888" s="2462">
        <v>16014484</v>
      </c>
      <c r="BW1888" s="2463">
        <v>10160144845</v>
      </c>
      <c r="BX1888" s="2510" t="s">
        <v>4015</v>
      </c>
      <c r="BY1888" s="2472">
        <v>46143</v>
      </c>
      <c r="BZ1888" s="2473">
        <v>46173</v>
      </c>
      <c r="CU1888" s="1934"/>
      <c r="CW1888" s="1934"/>
      <c r="CY1888" s="1934"/>
      <c r="DD1888" s="1934"/>
      <c r="DF1888" s="1934"/>
      <c r="DH1888" s="1934"/>
      <c r="DL1888" s="953">
        <v>30</v>
      </c>
      <c r="DM1888" s="995">
        <v>4500</v>
      </c>
      <c r="DN1888" s="953">
        <v>30</v>
      </c>
      <c r="DO1888" s="995">
        <v>4500</v>
      </c>
      <c r="DP1888" s="953">
        <v>30</v>
      </c>
      <c r="DQ1888" s="995">
        <v>4500</v>
      </c>
      <c r="DU1888" s="909">
        <f t="shared" si="1590"/>
        <v>4500</v>
      </c>
      <c r="DV1888" s="1936">
        <f t="shared" si="1591"/>
        <v>4500</v>
      </c>
      <c r="DW1888" s="1936">
        <f t="shared" si="1592"/>
        <v>4500</v>
      </c>
      <c r="DX1888" s="633">
        <f t="shared" si="1593"/>
        <v>0</v>
      </c>
      <c r="DY1888" s="633">
        <f t="shared" si="1594"/>
        <v>0</v>
      </c>
    </row>
    <row r="1889" spans="1:132" s="1093" customFormat="1" ht="45" hidden="1" x14ac:dyDescent="0.25">
      <c r="A1889" s="2372">
        <v>2026</v>
      </c>
      <c r="B1889" s="2372">
        <v>479</v>
      </c>
      <c r="C1889" s="2372" t="s">
        <v>58</v>
      </c>
      <c r="D1889" s="2372">
        <v>3000654</v>
      </c>
      <c r="E1889" s="2372">
        <v>5005023</v>
      </c>
      <c r="F1889" s="2372" t="s">
        <v>3011</v>
      </c>
      <c r="G1889" s="2372" t="s">
        <v>3012</v>
      </c>
      <c r="H1889" s="2372">
        <v>95</v>
      </c>
      <c r="I1889" s="2373" t="s">
        <v>992</v>
      </c>
      <c r="J1889" s="2374" t="s">
        <v>10</v>
      </c>
      <c r="K1889" s="2374" t="s">
        <v>60</v>
      </c>
      <c r="L1889" s="2372" t="str">
        <f t="shared" si="1595"/>
        <v>2.3</v>
      </c>
      <c r="M1889" s="2375" t="s">
        <v>62</v>
      </c>
      <c r="N1889" s="2370"/>
      <c r="O1889" s="2377" t="s">
        <v>4366</v>
      </c>
      <c r="P1889" s="2380" t="s">
        <v>65</v>
      </c>
      <c r="Q1889" s="2381">
        <v>1</v>
      </c>
      <c r="R1889" s="2380" t="s">
        <v>4367</v>
      </c>
      <c r="S1889" s="255"/>
      <c r="T1889" s="255"/>
      <c r="U1889" s="2369"/>
      <c r="V1889" s="2369"/>
      <c r="W1889" s="2380">
        <v>30</v>
      </c>
      <c r="X1889" s="395"/>
      <c r="Y1889" s="395"/>
      <c r="Z1889" s="345"/>
      <c r="AA1889" s="345"/>
      <c r="AB1889" s="345"/>
      <c r="AC1889" s="345"/>
      <c r="AD1889" s="345"/>
      <c r="AE1889" s="342" t="s">
        <v>3528</v>
      </c>
      <c r="AF1889" s="346"/>
      <c r="AG1889" s="346"/>
      <c r="AH1889" s="346"/>
      <c r="AI1889" s="346"/>
      <c r="AJ1889" s="346"/>
      <c r="AK1889" s="346"/>
      <c r="AL1889" s="346"/>
      <c r="AM1889" s="346"/>
      <c r="AN1889" s="346"/>
      <c r="AO1889" s="346"/>
      <c r="AP1889" s="346"/>
      <c r="AQ1889" s="346"/>
      <c r="AR1889" s="2458">
        <v>4500</v>
      </c>
      <c r="AS1889" s="955" t="s">
        <v>2578</v>
      </c>
      <c r="AT1889" s="955" t="s">
        <v>4018</v>
      </c>
      <c r="AU1889" s="255" t="s">
        <v>4336</v>
      </c>
      <c r="AV1889" s="255"/>
      <c r="AW1889" s="2371"/>
      <c r="AX1889" s="255" t="s">
        <v>4337</v>
      </c>
      <c r="AY1889" s="2371">
        <v>46141</v>
      </c>
      <c r="BA1889" s="255" t="s">
        <v>4338</v>
      </c>
      <c r="BB1889" s="1915" t="s">
        <v>995</v>
      </c>
      <c r="BC1889" t="s">
        <v>4339</v>
      </c>
      <c r="BD1889" t="s">
        <v>4340</v>
      </c>
      <c r="BE1889" t="s">
        <v>4341</v>
      </c>
      <c r="BF1889" s="146">
        <v>46142</v>
      </c>
      <c r="BH1889" s="376"/>
      <c r="BI1889" s="376"/>
      <c r="BJ1889" s="255"/>
      <c r="BK1889" s="376"/>
      <c r="BL1889" s="296"/>
      <c r="BM1889" s="2497">
        <v>6187</v>
      </c>
      <c r="BN1889" s="376"/>
      <c r="BO1889" s="2498"/>
      <c r="BP1889" s="957"/>
      <c r="BQ1889" s="957"/>
      <c r="BR1889" s="2626" t="s">
        <v>4345</v>
      </c>
      <c r="BS1889" s="2505" t="s">
        <v>2995</v>
      </c>
      <c r="BT1889" s="2465" t="s">
        <v>2996</v>
      </c>
      <c r="BU1889" s="2465" t="s">
        <v>2997</v>
      </c>
      <c r="BV1889" s="2464">
        <v>47282710</v>
      </c>
      <c r="BW1889" s="2465">
        <v>10472827109</v>
      </c>
      <c r="BX1889" s="2510" t="s">
        <v>4015</v>
      </c>
      <c r="BY1889" s="2474">
        <v>46143</v>
      </c>
      <c r="BZ1889" s="2475">
        <v>46173</v>
      </c>
      <c r="CU1889" s="1934"/>
      <c r="CW1889" s="1934"/>
      <c r="CY1889" s="1934"/>
      <c r="DD1889" s="1934"/>
      <c r="DF1889" s="1934"/>
      <c r="DH1889" s="1934"/>
      <c r="DL1889" s="953">
        <v>30</v>
      </c>
      <c r="DM1889" s="995">
        <v>4500</v>
      </c>
      <c r="DN1889" s="953">
        <v>30</v>
      </c>
      <c r="DO1889" s="995">
        <v>4500</v>
      </c>
      <c r="DP1889" s="953">
        <v>30</v>
      </c>
      <c r="DQ1889" s="995">
        <v>4500</v>
      </c>
      <c r="DU1889" s="909">
        <f t="shared" si="1590"/>
        <v>4500</v>
      </c>
      <c r="DV1889" s="1936">
        <f t="shared" si="1591"/>
        <v>4500</v>
      </c>
      <c r="DW1889" s="1936">
        <f t="shared" si="1592"/>
        <v>4500</v>
      </c>
      <c r="DX1889" s="633">
        <f t="shared" si="1593"/>
        <v>0</v>
      </c>
      <c r="DY1889" s="633">
        <f t="shared" si="1594"/>
        <v>0</v>
      </c>
    </row>
    <row r="1890" spans="1:132" s="1093" customFormat="1" ht="45" hidden="1" x14ac:dyDescent="0.25">
      <c r="A1890" s="2372">
        <v>2026</v>
      </c>
      <c r="B1890" s="2372">
        <v>479</v>
      </c>
      <c r="C1890" s="2372" t="s">
        <v>58</v>
      </c>
      <c r="D1890" s="2372">
        <v>3000654</v>
      </c>
      <c r="E1890" s="2372">
        <v>5005023</v>
      </c>
      <c r="F1890" s="2372" t="s">
        <v>3011</v>
      </c>
      <c r="G1890" s="2372" t="s">
        <v>3012</v>
      </c>
      <c r="H1890" s="2372">
        <v>95</v>
      </c>
      <c r="I1890" s="2373" t="s">
        <v>992</v>
      </c>
      <c r="J1890" s="2374" t="s">
        <v>10</v>
      </c>
      <c r="K1890" s="2374" t="s">
        <v>60</v>
      </c>
      <c r="L1890" s="2372" t="str">
        <f t="shared" si="1595"/>
        <v>2.3</v>
      </c>
      <c r="M1890" s="2375" t="s">
        <v>62</v>
      </c>
      <c r="N1890" s="2370"/>
      <c r="O1890" s="2377" t="s">
        <v>4366</v>
      </c>
      <c r="P1890" s="2380" t="s">
        <v>65</v>
      </c>
      <c r="Q1890" s="2381">
        <v>1</v>
      </c>
      <c r="R1890" s="2380" t="s">
        <v>4367</v>
      </c>
      <c r="S1890" s="255"/>
      <c r="T1890" s="255"/>
      <c r="U1890" s="2369"/>
      <c r="V1890" s="2369"/>
      <c r="W1890" s="2380">
        <v>30</v>
      </c>
      <c r="X1890" s="395"/>
      <c r="Y1890" s="395"/>
      <c r="Z1890" s="345"/>
      <c r="AA1890" s="345"/>
      <c r="AB1890" s="345"/>
      <c r="AC1890" s="345"/>
      <c r="AD1890" s="345"/>
      <c r="AE1890" s="342" t="s">
        <v>3528</v>
      </c>
      <c r="AF1890" s="346"/>
      <c r="AG1890" s="346"/>
      <c r="AH1890" s="346"/>
      <c r="AI1890" s="346"/>
      <c r="AJ1890" s="346"/>
      <c r="AK1890" s="346"/>
      <c r="AL1890" s="346"/>
      <c r="AM1890" s="346"/>
      <c r="AN1890" s="346"/>
      <c r="AO1890" s="346"/>
      <c r="AP1890" s="346"/>
      <c r="AQ1890" s="346"/>
      <c r="AR1890" s="2458">
        <v>4500</v>
      </c>
      <c r="AS1890" s="955" t="s">
        <v>2578</v>
      </c>
      <c r="AT1890" s="955" t="s">
        <v>4018</v>
      </c>
      <c r="AU1890" s="255" t="s">
        <v>4336</v>
      </c>
      <c r="AV1890" s="255"/>
      <c r="AW1890" s="2371"/>
      <c r="AX1890" s="255" t="s">
        <v>4337</v>
      </c>
      <c r="AY1890" s="2371">
        <v>46141</v>
      </c>
      <c r="BA1890" s="255" t="s">
        <v>4338</v>
      </c>
      <c r="BB1890" s="1915" t="s">
        <v>995</v>
      </c>
      <c r="BC1890" t="s">
        <v>4339</v>
      </c>
      <c r="BD1890" t="s">
        <v>4340</v>
      </c>
      <c r="BE1890" t="s">
        <v>4341</v>
      </c>
      <c r="BF1890" s="146">
        <v>46142</v>
      </c>
      <c r="BH1890" s="376"/>
      <c r="BI1890" s="376"/>
      <c r="BJ1890" s="255"/>
      <c r="BK1890" s="376"/>
      <c r="BL1890" s="296"/>
      <c r="BM1890" s="2497">
        <v>6188</v>
      </c>
      <c r="BN1890" s="376"/>
      <c r="BO1890" s="2498"/>
      <c r="BP1890" s="957"/>
      <c r="BQ1890" s="957"/>
      <c r="BR1890" s="2626" t="s">
        <v>4345</v>
      </c>
      <c r="BS1890" s="2468" t="s">
        <v>1800</v>
      </c>
      <c r="BT1890" s="2465" t="s">
        <v>2999</v>
      </c>
      <c r="BU1890" s="2465" t="s">
        <v>3000</v>
      </c>
      <c r="BV1890" s="2465">
        <v>41220505</v>
      </c>
      <c r="BW1890" s="2465">
        <v>10412205052</v>
      </c>
      <c r="BX1890" s="2510" t="s">
        <v>4015</v>
      </c>
      <c r="BY1890" s="2474">
        <v>46143</v>
      </c>
      <c r="BZ1890" s="2475">
        <v>46173</v>
      </c>
      <c r="CU1890" s="1934"/>
      <c r="CW1890" s="1934"/>
      <c r="CY1890" s="1934"/>
      <c r="DD1890" s="1934"/>
      <c r="DF1890" s="1934"/>
      <c r="DH1890" s="1934"/>
      <c r="DL1890" s="953">
        <v>30</v>
      </c>
      <c r="DM1890" s="995">
        <v>4500</v>
      </c>
      <c r="DN1890" s="953">
        <v>30</v>
      </c>
      <c r="DO1890" s="995">
        <v>4500</v>
      </c>
      <c r="DP1890" s="953">
        <v>30</v>
      </c>
      <c r="DQ1890" s="995">
        <v>4500</v>
      </c>
      <c r="DU1890" s="909">
        <f t="shared" si="1590"/>
        <v>4500</v>
      </c>
      <c r="DV1890" s="1936">
        <f t="shared" si="1591"/>
        <v>4500</v>
      </c>
      <c r="DW1890" s="1936">
        <f t="shared" si="1592"/>
        <v>4500</v>
      </c>
      <c r="DX1890" s="633">
        <f t="shared" si="1593"/>
        <v>0</v>
      </c>
      <c r="DY1890" s="633">
        <f t="shared" si="1594"/>
        <v>0</v>
      </c>
    </row>
    <row r="1891" spans="1:132" s="1093" customFormat="1" ht="45" hidden="1" x14ac:dyDescent="0.25">
      <c r="A1891" s="2372">
        <v>2026</v>
      </c>
      <c r="B1891" s="2372">
        <v>479</v>
      </c>
      <c r="C1891" s="2372" t="s">
        <v>58</v>
      </c>
      <c r="D1891" s="2372">
        <v>3000654</v>
      </c>
      <c r="E1891" s="2372">
        <v>5005023</v>
      </c>
      <c r="F1891" s="2372" t="s">
        <v>3011</v>
      </c>
      <c r="G1891" s="2372" t="s">
        <v>3012</v>
      </c>
      <c r="H1891" s="2372">
        <v>95</v>
      </c>
      <c r="I1891" s="2373" t="s">
        <v>992</v>
      </c>
      <c r="J1891" s="2374" t="s">
        <v>10</v>
      </c>
      <c r="K1891" s="2374" t="s">
        <v>60</v>
      </c>
      <c r="L1891" s="2372" t="str">
        <f t="shared" si="1595"/>
        <v>2.3</v>
      </c>
      <c r="M1891" s="2375" t="s">
        <v>62</v>
      </c>
      <c r="N1891" s="2370"/>
      <c r="O1891" s="2377" t="s">
        <v>4366</v>
      </c>
      <c r="P1891" s="2380" t="s">
        <v>65</v>
      </c>
      <c r="Q1891" s="2381">
        <v>1</v>
      </c>
      <c r="R1891" s="2380" t="s">
        <v>4367</v>
      </c>
      <c r="S1891" s="255"/>
      <c r="T1891" s="255"/>
      <c r="U1891" s="2369"/>
      <c r="V1891" s="2369"/>
      <c r="W1891" s="2380">
        <v>30</v>
      </c>
      <c r="X1891" s="395"/>
      <c r="Y1891" s="395"/>
      <c r="Z1891" s="345"/>
      <c r="AA1891" s="345"/>
      <c r="AB1891" s="345"/>
      <c r="AC1891" s="345"/>
      <c r="AD1891" s="345"/>
      <c r="AE1891" s="342" t="s">
        <v>3528</v>
      </c>
      <c r="AF1891" s="346"/>
      <c r="AG1891" s="346"/>
      <c r="AH1891" s="346"/>
      <c r="AI1891" s="346"/>
      <c r="AJ1891" s="346"/>
      <c r="AK1891" s="346"/>
      <c r="AL1891" s="346"/>
      <c r="AM1891" s="346"/>
      <c r="AN1891" s="346"/>
      <c r="AO1891" s="346"/>
      <c r="AP1891" s="346"/>
      <c r="AQ1891" s="346"/>
      <c r="AR1891" s="2458">
        <v>4500</v>
      </c>
      <c r="AS1891" s="955" t="s">
        <v>2578</v>
      </c>
      <c r="AT1891" s="955" t="s">
        <v>4018</v>
      </c>
      <c r="AU1891" s="255" t="s">
        <v>4336</v>
      </c>
      <c r="AV1891" s="255"/>
      <c r="AW1891" s="2371"/>
      <c r="AX1891" s="255" t="s">
        <v>4337</v>
      </c>
      <c r="AY1891" s="2371">
        <v>46141</v>
      </c>
      <c r="BA1891" s="255" t="s">
        <v>4338</v>
      </c>
      <c r="BB1891" s="1915" t="s">
        <v>995</v>
      </c>
      <c r="BC1891" t="s">
        <v>4339</v>
      </c>
      <c r="BD1891" t="s">
        <v>4340</v>
      </c>
      <c r="BE1891" t="s">
        <v>4341</v>
      </c>
      <c r="BF1891" s="146">
        <v>46142</v>
      </c>
      <c r="BH1891" s="376"/>
      <c r="BI1891" s="376"/>
      <c r="BJ1891" s="255"/>
      <c r="BK1891" s="376"/>
      <c r="BL1891" s="296"/>
      <c r="BM1891" s="2497">
        <v>6189</v>
      </c>
      <c r="BN1891" s="376"/>
      <c r="BO1891" s="2498"/>
      <c r="BP1891" s="957"/>
      <c r="BQ1891" s="957"/>
      <c r="BR1891" s="2626" t="s">
        <v>4345</v>
      </c>
      <c r="BS1891" s="2468" t="s">
        <v>3002</v>
      </c>
      <c r="BT1891" s="2465" t="s">
        <v>3003</v>
      </c>
      <c r="BU1891" s="2465" t="s">
        <v>3004</v>
      </c>
      <c r="BV1891" s="2465">
        <v>43204279</v>
      </c>
      <c r="BW1891" s="2465">
        <v>10432042796</v>
      </c>
      <c r="BX1891" s="2510" t="s">
        <v>4015</v>
      </c>
      <c r="BY1891" s="2474">
        <v>46143</v>
      </c>
      <c r="BZ1891" s="2475">
        <v>46173</v>
      </c>
      <c r="CU1891" s="1934"/>
      <c r="CW1891" s="1934"/>
      <c r="CY1891" s="1934"/>
      <c r="DD1891" s="1934"/>
      <c r="DF1891" s="1934"/>
      <c r="DH1891" s="1934"/>
      <c r="DL1891" s="953">
        <v>30</v>
      </c>
      <c r="DM1891" s="995">
        <v>4500</v>
      </c>
      <c r="DN1891" s="953">
        <v>30</v>
      </c>
      <c r="DO1891" s="995">
        <v>4500</v>
      </c>
      <c r="DP1891" s="953">
        <v>30</v>
      </c>
      <c r="DQ1891" s="995">
        <v>4500</v>
      </c>
      <c r="DU1891" s="909">
        <f t="shared" si="1590"/>
        <v>4500</v>
      </c>
      <c r="DV1891" s="1936">
        <f t="shared" si="1591"/>
        <v>4500</v>
      </c>
      <c r="DW1891" s="1936">
        <f t="shared" si="1592"/>
        <v>4500</v>
      </c>
      <c r="DX1891" s="633">
        <f t="shared" si="1593"/>
        <v>0</v>
      </c>
      <c r="DY1891" s="633">
        <f t="shared" si="1594"/>
        <v>0</v>
      </c>
    </row>
    <row r="1892" spans="1:132" s="1093" customFormat="1" ht="45" hidden="1" x14ac:dyDescent="0.25">
      <c r="A1892" s="2372">
        <v>2026</v>
      </c>
      <c r="B1892" s="2372">
        <v>479</v>
      </c>
      <c r="C1892" s="2372" t="s">
        <v>58</v>
      </c>
      <c r="D1892" s="2372">
        <v>3000654</v>
      </c>
      <c r="E1892" s="2372">
        <v>5005023</v>
      </c>
      <c r="F1892" s="2372" t="s">
        <v>3011</v>
      </c>
      <c r="G1892" s="2372" t="s">
        <v>3012</v>
      </c>
      <c r="H1892" s="2372">
        <v>95</v>
      </c>
      <c r="I1892" s="2373" t="s">
        <v>992</v>
      </c>
      <c r="J1892" s="2374" t="s">
        <v>10</v>
      </c>
      <c r="K1892" s="2374" t="s">
        <v>60</v>
      </c>
      <c r="L1892" s="2372" t="str">
        <f t="shared" si="1595"/>
        <v>2.3</v>
      </c>
      <c r="M1892" s="2375" t="s">
        <v>62</v>
      </c>
      <c r="N1892" s="2370"/>
      <c r="O1892" s="2377" t="s">
        <v>4366</v>
      </c>
      <c r="P1892" s="2380" t="s">
        <v>65</v>
      </c>
      <c r="Q1892" s="2381">
        <v>1</v>
      </c>
      <c r="R1892" s="2380" t="s">
        <v>4367</v>
      </c>
      <c r="S1892" s="255"/>
      <c r="T1892" s="255"/>
      <c r="U1892" s="2369"/>
      <c r="V1892" s="2369"/>
      <c r="W1892" s="2380">
        <v>30</v>
      </c>
      <c r="X1892" s="395"/>
      <c r="Y1892" s="395"/>
      <c r="Z1892" s="345"/>
      <c r="AA1892" s="345"/>
      <c r="AB1892" s="345"/>
      <c r="AC1892" s="345"/>
      <c r="AD1892" s="345"/>
      <c r="AE1892" s="342" t="s">
        <v>3528</v>
      </c>
      <c r="AF1892" s="346"/>
      <c r="AG1892" s="346"/>
      <c r="AH1892" s="346"/>
      <c r="AI1892" s="346"/>
      <c r="AJ1892" s="346"/>
      <c r="AK1892" s="346"/>
      <c r="AL1892" s="346"/>
      <c r="AM1892" s="346"/>
      <c r="AN1892" s="346"/>
      <c r="AO1892" s="346"/>
      <c r="AP1892" s="346"/>
      <c r="AQ1892" s="346"/>
      <c r="AR1892" s="2458">
        <v>4500</v>
      </c>
      <c r="AS1892" s="955" t="s">
        <v>2578</v>
      </c>
      <c r="AT1892" s="955" t="s">
        <v>4018</v>
      </c>
      <c r="AU1892" s="255" t="s">
        <v>4336</v>
      </c>
      <c r="AV1892" s="255"/>
      <c r="AW1892" s="2371"/>
      <c r="AX1892" s="255" t="s">
        <v>4337</v>
      </c>
      <c r="AY1892" s="2371">
        <v>46141</v>
      </c>
      <c r="BA1892" s="255" t="s">
        <v>4338</v>
      </c>
      <c r="BB1892" s="1915" t="s">
        <v>995</v>
      </c>
      <c r="BC1892" t="s">
        <v>4339</v>
      </c>
      <c r="BD1892" t="s">
        <v>4340</v>
      </c>
      <c r="BE1892" t="s">
        <v>4341</v>
      </c>
      <c r="BF1892" s="146">
        <v>46142</v>
      </c>
      <c r="BH1892" s="376"/>
      <c r="BI1892" s="376"/>
      <c r="BJ1892" s="255"/>
      <c r="BK1892" s="376"/>
      <c r="BL1892" s="296"/>
      <c r="BM1892" s="2497">
        <v>6190</v>
      </c>
      <c r="BN1892" s="376"/>
      <c r="BO1892" s="2498"/>
      <c r="BP1892" s="957"/>
      <c r="BQ1892" s="957"/>
      <c r="BR1892" s="2626" t="s">
        <v>4345</v>
      </c>
      <c r="BS1892" s="2468" t="s">
        <v>1284</v>
      </c>
      <c r="BT1892" s="2465" t="s">
        <v>1141</v>
      </c>
      <c r="BU1892" s="2465" t="s">
        <v>3006</v>
      </c>
      <c r="BV1892" s="2465">
        <v>77418580</v>
      </c>
      <c r="BW1892" s="2465">
        <v>10774185807</v>
      </c>
      <c r="BX1892" s="2510" t="s">
        <v>4015</v>
      </c>
      <c r="BY1892" s="2474">
        <v>46143</v>
      </c>
      <c r="BZ1892" s="2475">
        <v>46173</v>
      </c>
      <c r="CU1892" s="1934"/>
      <c r="CW1892" s="1934"/>
      <c r="CY1892" s="1934"/>
      <c r="DD1892" s="1934"/>
      <c r="DF1892" s="1934"/>
      <c r="DH1892" s="1934"/>
      <c r="DL1892" s="953">
        <v>30</v>
      </c>
      <c r="DM1892" s="995">
        <v>4500</v>
      </c>
      <c r="DN1892" s="953">
        <v>30</v>
      </c>
      <c r="DO1892" s="995">
        <v>4500</v>
      </c>
      <c r="DP1892" s="953">
        <v>30</v>
      </c>
      <c r="DQ1892" s="995">
        <v>4500</v>
      </c>
      <c r="DU1892" s="909">
        <f t="shared" si="1590"/>
        <v>4500</v>
      </c>
      <c r="DV1892" s="1936">
        <f t="shared" si="1591"/>
        <v>4500</v>
      </c>
      <c r="DW1892" s="1936">
        <f t="shared" si="1592"/>
        <v>4500</v>
      </c>
      <c r="DX1892" s="633">
        <f t="shared" si="1593"/>
        <v>0</v>
      </c>
      <c r="DY1892" s="633">
        <f t="shared" si="1594"/>
        <v>0</v>
      </c>
    </row>
    <row r="1893" spans="1:132" s="1093" customFormat="1" ht="45" hidden="1" x14ac:dyDescent="0.25">
      <c r="A1893" s="2372">
        <v>2026</v>
      </c>
      <c r="B1893" s="2372">
        <v>479</v>
      </c>
      <c r="C1893" s="2372" t="s">
        <v>58</v>
      </c>
      <c r="D1893" s="2372">
        <v>3000654</v>
      </c>
      <c r="E1893" s="2372">
        <v>5005023</v>
      </c>
      <c r="F1893" s="2372" t="s">
        <v>3011</v>
      </c>
      <c r="G1893" s="2372" t="s">
        <v>3012</v>
      </c>
      <c r="H1893" s="2372">
        <v>95</v>
      </c>
      <c r="I1893" s="2373" t="s">
        <v>992</v>
      </c>
      <c r="J1893" s="2374" t="s">
        <v>10</v>
      </c>
      <c r="K1893" s="2374" t="s">
        <v>60</v>
      </c>
      <c r="L1893" s="2372" t="str">
        <f t="shared" si="1595"/>
        <v>2.3</v>
      </c>
      <c r="M1893" s="2375" t="s">
        <v>62</v>
      </c>
      <c r="N1893" s="2370"/>
      <c r="O1893" s="2377" t="s">
        <v>4366</v>
      </c>
      <c r="P1893" s="2380" t="s">
        <v>65</v>
      </c>
      <c r="Q1893" s="2381">
        <v>1</v>
      </c>
      <c r="R1893" s="2380" t="s">
        <v>4367</v>
      </c>
      <c r="S1893" s="255"/>
      <c r="T1893" s="255"/>
      <c r="U1893" s="2369"/>
      <c r="V1893" s="2369"/>
      <c r="W1893" s="2380">
        <v>30</v>
      </c>
      <c r="X1893" s="395"/>
      <c r="Y1893" s="395"/>
      <c r="Z1893" s="345"/>
      <c r="AA1893" s="345"/>
      <c r="AB1893" s="345"/>
      <c r="AC1893" s="345"/>
      <c r="AD1893" s="345"/>
      <c r="AE1893" s="342" t="s">
        <v>3528</v>
      </c>
      <c r="AF1893" s="346"/>
      <c r="AG1893" s="346"/>
      <c r="AH1893" s="346"/>
      <c r="AI1893" s="346"/>
      <c r="AJ1893" s="346"/>
      <c r="AK1893" s="346"/>
      <c r="AL1893" s="346"/>
      <c r="AM1893" s="346"/>
      <c r="AN1893" s="346"/>
      <c r="AO1893" s="346"/>
      <c r="AP1893" s="346"/>
      <c r="AQ1893" s="346"/>
      <c r="AR1893" s="2458">
        <v>4500</v>
      </c>
      <c r="AS1893" s="955" t="s">
        <v>2578</v>
      </c>
      <c r="AT1893" s="955" t="s">
        <v>4018</v>
      </c>
      <c r="AU1893" s="255" t="s">
        <v>4336</v>
      </c>
      <c r="AV1893" s="255"/>
      <c r="AW1893" s="2371"/>
      <c r="AX1893" s="255" t="s">
        <v>4337</v>
      </c>
      <c r="AY1893" s="2371">
        <v>46141</v>
      </c>
      <c r="BA1893" s="255" t="s">
        <v>4338</v>
      </c>
      <c r="BB1893" s="1915" t="s">
        <v>995</v>
      </c>
      <c r="BC1893" t="s">
        <v>4339</v>
      </c>
      <c r="BD1893" t="s">
        <v>4340</v>
      </c>
      <c r="BE1893" t="s">
        <v>4341</v>
      </c>
      <c r="BF1893" s="146">
        <v>46142</v>
      </c>
      <c r="BH1893" s="376"/>
      <c r="BI1893" s="376"/>
      <c r="BJ1893" s="255"/>
      <c r="BK1893" s="376"/>
      <c r="BL1893" s="296"/>
      <c r="BM1893" s="2497">
        <v>6191</v>
      </c>
      <c r="BN1893" s="376"/>
      <c r="BO1893" s="2498"/>
      <c r="BP1893" s="957"/>
      <c r="BQ1893" s="957"/>
      <c r="BR1893" s="2626" t="s">
        <v>4345</v>
      </c>
      <c r="BS1893" s="2468" t="s">
        <v>1605</v>
      </c>
      <c r="BT1893" s="2465" t="s">
        <v>3448</v>
      </c>
      <c r="BU1893" s="2465" t="s">
        <v>4368</v>
      </c>
      <c r="BV1893" s="2467">
        <v>47817178</v>
      </c>
      <c r="BW1893" s="2467">
        <v>10478171787</v>
      </c>
      <c r="BX1893" s="2510" t="s">
        <v>4015</v>
      </c>
      <c r="BY1893" s="2474">
        <v>46143</v>
      </c>
      <c r="BZ1893" s="2475">
        <v>46173</v>
      </c>
      <c r="CU1893" s="1934"/>
      <c r="CW1893" s="1934"/>
      <c r="CY1893" s="1934"/>
      <c r="DD1893" s="1934"/>
      <c r="DF1893" s="1934"/>
      <c r="DH1893" s="1934"/>
      <c r="DL1893" s="953">
        <v>30</v>
      </c>
      <c r="DM1893" s="995">
        <v>4500</v>
      </c>
      <c r="DN1893" s="953">
        <v>30</v>
      </c>
      <c r="DO1893" s="995">
        <v>4500</v>
      </c>
      <c r="DP1893" s="953">
        <v>30</v>
      </c>
      <c r="DQ1893" s="995">
        <v>4500</v>
      </c>
      <c r="DU1893" s="909">
        <f t="shared" si="1590"/>
        <v>4500</v>
      </c>
      <c r="DV1893" s="1936">
        <f t="shared" si="1591"/>
        <v>4500</v>
      </c>
      <c r="DW1893" s="1936">
        <f t="shared" si="1592"/>
        <v>4500</v>
      </c>
      <c r="DX1893" s="633">
        <f t="shared" si="1593"/>
        <v>0</v>
      </c>
      <c r="DY1893" s="633">
        <f t="shared" si="1594"/>
        <v>0</v>
      </c>
    </row>
    <row r="1894" spans="1:132" s="1093" customFormat="1" ht="45" hidden="1" x14ac:dyDescent="0.25">
      <c r="A1894" s="2372">
        <v>2026</v>
      </c>
      <c r="B1894" s="2372">
        <v>479</v>
      </c>
      <c r="C1894" s="2372" t="s">
        <v>58</v>
      </c>
      <c r="D1894" s="2372">
        <v>3000654</v>
      </c>
      <c r="E1894" s="2372">
        <v>5005023</v>
      </c>
      <c r="F1894" s="2372" t="s">
        <v>3011</v>
      </c>
      <c r="G1894" s="2372" t="s">
        <v>3012</v>
      </c>
      <c r="H1894" s="2372">
        <v>95</v>
      </c>
      <c r="I1894" s="2373" t="s">
        <v>992</v>
      </c>
      <c r="J1894" s="2374" t="s">
        <v>10</v>
      </c>
      <c r="K1894" s="2374" t="s">
        <v>60</v>
      </c>
      <c r="L1894" s="2372" t="str">
        <f t="shared" si="1595"/>
        <v>2.3</v>
      </c>
      <c r="M1894" s="2375" t="s">
        <v>62</v>
      </c>
      <c r="N1894" s="2370"/>
      <c r="O1894" s="2377" t="s">
        <v>4366</v>
      </c>
      <c r="P1894" s="2380" t="s">
        <v>65</v>
      </c>
      <c r="Q1894" s="2381">
        <v>1</v>
      </c>
      <c r="R1894" s="2380" t="s">
        <v>4367</v>
      </c>
      <c r="S1894" s="255"/>
      <c r="T1894" s="255"/>
      <c r="U1894" s="2369"/>
      <c r="V1894" s="2369"/>
      <c r="W1894" s="2380">
        <v>30</v>
      </c>
      <c r="X1894" s="395"/>
      <c r="Y1894" s="395"/>
      <c r="Z1894" s="345"/>
      <c r="AA1894" s="345"/>
      <c r="AB1894" s="345"/>
      <c r="AC1894" s="345"/>
      <c r="AD1894" s="345"/>
      <c r="AE1894" s="342" t="s">
        <v>3528</v>
      </c>
      <c r="AF1894" s="346"/>
      <c r="AG1894" s="346"/>
      <c r="AH1894" s="346"/>
      <c r="AI1894" s="346"/>
      <c r="AJ1894" s="346"/>
      <c r="AK1894" s="346"/>
      <c r="AL1894" s="346"/>
      <c r="AM1894" s="346"/>
      <c r="AN1894" s="346"/>
      <c r="AO1894" s="346"/>
      <c r="AP1894" s="346"/>
      <c r="AQ1894" s="346"/>
      <c r="AR1894" s="2458">
        <v>4500</v>
      </c>
      <c r="AS1894" s="955" t="s">
        <v>2578</v>
      </c>
      <c r="AT1894" s="955" t="s">
        <v>4018</v>
      </c>
      <c r="AU1894" s="255" t="s">
        <v>4336</v>
      </c>
      <c r="AV1894" s="255"/>
      <c r="AW1894" s="2371"/>
      <c r="AX1894" s="255" t="s">
        <v>4337</v>
      </c>
      <c r="AY1894" s="2371">
        <v>46141</v>
      </c>
      <c r="BA1894" s="255" t="s">
        <v>4338</v>
      </c>
      <c r="BB1894" s="1915" t="s">
        <v>995</v>
      </c>
      <c r="BC1894" t="s">
        <v>4339</v>
      </c>
      <c r="BD1894" t="s">
        <v>4340</v>
      </c>
      <c r="BE1894" t="s">
        <v>4341</v>
      </c>
      <c r="BF1894" s="146">
        <v>46142</v>
      </c>
      <c r="BH1894" s="376"/>
      <c r="BI1894" s="376"/>
      <c r="BJ1894" s="255"/>
      <c r="BK1894" s="376"/>
      <c r="BL1894" s="296"/>
      <c r="BM1894" s="2497">
        <v>6192</v>
      </c>
      <c r="BN1894" s="376"/>
      <c r="BO1894" s="2498"/>
      <c r="BP1894" s="957"/>
      <c r="BQ1894" s="957"/>
      <c r="BR1894" s="2626" t="s">
        <v>4345</v>
      </c>
      <c r="BS1894" s="2468" t="s">
        <v>3446</v>
      </c>
      <c r="BT1894" s="2465" t="s">
        <v>1249</v>
      </c>
      <c r="BU1894" s="2465" t="s">
        <v>4369</v>
      </c>
      <c r="BV1894" s="2467">
        <v>46710125</v>
      </c>
      <c r="BW1894" s="2467">
        <v>10467101256</v>
      </c>
      <c r="BX1894" s="2510" t="s">
        <v>4015</v>
      </c>
      <c r="BY1894" s="2474">
        <v>46143</v>
      </c>
      <c r="BZ1894" s="2475">
        <v>46173</v>
      </c>
      <c r="CU1894" s="1934"/>
      <c r="CW1894" s="1934"/>
      <c r="CY1894" s="1934"/>
      <c r="DD1894" s="1934"/>
      <c r="DF1894" s="1934"/>
      <c r="DH1894" s="1934"/>
      <c r="DL1894" s="953">
        <v>30</v>
      </c>
      <c r="DM1894" s="995">
        <v>4500</v>
      </c>
      <c r="DN1894" s="953">
        <v>30</v>
      </c>
      <c r="DO1894" s="995">
        <v>4500</v>
      </c>
      <c r="DP1894" s="953">
        <v>30</v>
      </c>
      <c r="DQ1894" s="995">
        <v>4500</v>
      </c>
      <c r="DU1894" s="909">
        <f t="shared" si="1590"/>
        <v>4500</v>
      </c>
      <c r="DV1894" s="1936">
        <f t="shared" si="1591"/>
        <v>4500</v>
      </c>
      <c r="DW1894" s="1936">
        <f t="shared" si="1592"/>
        <v>4500</v>
      </c>
      <c r="DX1894" s="633">
        <f t="shared" si="1593"/>
        <v>0</v>
      </c>
      <c r="DY1894" s="633">
        <f t="shared" si="1594"/>
        <v>0</v>
      </c>
    </row>
    <row r="1895" spans="1:132" s="1093" customFormat="1" ht="45" hidden="1" x14ac:dyDescent="0.25">
      <c r="A1895" s="2372">
        <v>2026</v>
      </c>
      <c r="B1895" s="2372">
        <v>479</v>
      </c>
      <c r="C1895" s="2372" t="s">
        <v>58</v>
      </c>
      <c r="D1895" s="2372">
        <v>3000654</v>
      </c>
      <c r="E1895" s="2372">
        <v>5005023</v>
      </c>
      <c r="F1895" s="2372" t="s">
        <v>3011</v>
      </c>
      <c r="G1895" s="2372" t="s">
        <v>3012</v>
      </c>
      <c r="H1895" s="2372">
        <v>95</v>
      </c>
      <c r="I1895" s="2373" t="s">
        <v>992</v>
      </c>
      <c r="J1895" s="2374" t="s">
        <v>10</v>
      </c>
      <c r="K1895" s="2374" t="s">
        <v>60</v>
      </c>
      <c r="L1895" s="2372" t="str">
        <f t="shared" si="1595"/>
        <v>2.3</v>
      </c>
      <c r="M1895" s="2375" t="s">
        <v>62</v>
      </c>
      <c r="N1895" s="2370"/>
      <c r="O1895" s="2377" t="s">
        <v>4366</v>
      </c>
      <c r="P1895" s="2380" t="s">
        <v>65</v>
      </c>
      <c r="Q1895" s="2381">
        <v>1</v>
      </c>
      <c r="R1895" s="2380" t="s">
        <v>4367</v>
      </c>
      <c r="S1895" s="255"/>
      <c r="T1895" s="255"/>
      <c r="U1895" s="2369"/>
      <c r="V1895" s="2369"/>
      <c r="W1895" s="2380">
        <v>30</v>
      </c>
      <c r="X1895" s="395"/>
      <c r="Y1895" s="395"/>
      <c r="Z1895" s="345"/>
      <c r="AA1895" s="345"/>
      <c r="AB1895" s="345"/>
      <c r="AC1895" s="345"/>
      <c r="AD1895" s="345"/>
      <c r="AE1895" s="342" t="s">
        <v>3528</v>
      </c>
      <c r="AF1895" s="346"/>
      <c r="AG1895" s="346"/>
      <c r="AH1895" s="346"/>
      <c r="AI1895" s="346"/>
      <c r="AJ1895" s="346"/>
      <c r="AK1895" s="346"/>
      <c r="AL1895" s="346"/>
      <c r="AM1895" s="346"/>
      <c r="AN1895" s="346"/>
      <c r="AO1895" s="346"/>
      <c r="AP1895" s="346"/>
      <c r="AQ1895" s="346"/>
      <c r="AR1895" s="2458">
        <v>4500</v>
      </c>
      <c r="AS1895" s="955" t="s">
        <v>2578</v>
      </c>
      <c r="AT1895" s="955" t="s">
        <v>4018</v>
      </c>
      <c r="AU1895" s="255" t="s">
        <v>4336</v>
      </c>
      <c r="AV1895" s="255"/>
      <c r="AW1895" s="2371"/>
      <c r="AX1895" s="255" t="s">
        <v>4337</v>
      </c>
      <c r="AY1895" s="2371">
        <v>46141</v>
      </c>
      <c r="BA1895" s="255" t="s">
        <v>4338</v>
      </c>
      <c r="BB1895" s="1915" t="s">
        <v>995</v>
      </c>
      <c r="BC1895" t="s">
        <v>4339</v>
      </c>
      <c r="BD1895" t="s">
        <v>4340</v>
      </c>
      <c r="BE1895" t="s">
        <v>4341</v>
      </c>
      <c r="BF1895" s="146">
        <v>46142</v>
      </c>
      <c r="BH1895" s="376"/>
      <c r="BI1895" s="376"/>
      <c r="BJ1895" s="255"/>
      <c r="BK1895" s="376"/>
      <c r="BL1895" s="296"/>
      <c r="BM1895" s="2497">
        <v>6193</v>
      </c>
      <c r="BN1895" s="376"/>
      <c r="BO1895" s="2498"/>
      <c r="BP1895" s="957"/>
      <c r="BQ1895" s="957"/>
      <c r="BR1895" s="2626" t="s">
        <v>4345</v>
      </c>
      <c r="BS1895" s="2468" t="s">
        <v>1759</v>
      </c>
      <c r="BT1895" s="2465" t="s">
        <v>3008</v>
      </c>
      <c r="BU1895" s="2465" t="s">
        <v>3009</v>
      </c>
      <c r="BV1895" s="2465">
        <v>72788476</v>
      </c>
      <c r="BW1895" s="2465">
        <v>10727884764</v>
      </c>
      <c r="BX1895" s="2510" t="s">
        <v>4015</v>
      </c>
      <c r="BY1895" s="2474">
        <v>46143</v>
      </c>
      <c r="BZ1895" s="2475">
        <v>46173</v>
      </c>
      <c r="CU1895" s="1934"/>
      <c r="CW1895" s="1934"/>
      <c r="CY1895" s="1934"/>
      <c r="DD1895" s="1934"/>
      <c r="DF1895" s="1934"/>
      <c r="DH1895" s="1934"/>
      <c r="DL1895" s="953">
        <v>30</v>
      </c>
      <c r="DM1895" s="995">
        <v>4500</v>
      </c>
      <c r="DN1895" s="953">
        <v>30</v>
      </c>
      <c r="DO1895" s="995">
        <v>4500</v>
      </c>
      <c r="DP1895" s="953">
        <v>30</v>
      </c>
      <c r="DQ1895" s="995">
        <v>4500</v>
      </c>
      <c r="DU1895" s="909">
        <f t="shared" si="1590"/>
        <v>4500</v>
      </c>
      <c r="DV1895" s="1936">
        <f t="shared" si="1591"/>
        <v>4500</v>
      </c>
      <c r="DW1895" s="1936">
        <f t="shared" si="1592"/>
        <v>4500</v>
      </c>
      <c r="DX1895" s="633">
        <f t="shared" si="1593"/>
        <v>0</v>
      </c>
      <c r="DY1895" s="633">
        <f t="shared" si="1594"/>
        <v>0</v>
      </c>
    </row>
    <row r="1896" spans="1:132" s="1093" customFormat="1" ht="45" hidden="1" x14ac:dyDescent="0.25">
      <c r="A1896" s="2372">
        <v>2026</v>
      </c>
      <c r="B1896" s="2372">
        <v>479</v>
      </c>
      <c r="C1896" s="2372" t="s">
        <v>58</v>
      </c>
      <c r="D1896" s="2372">
        <v>3000654</v>
      </c>
      <c r="E1896" s="2372">
        <v>5005023</v>
      </c>
      <c r="F1896" s="2372" t="s">
        <v>3011</v>
      </c>
      <c r="G1896" s="2372" t="s">
        <v>3012</v>
      </c>
      <c r="H1896" s="2372">
        <v>95</v>
      </c>
      <c r="I1896" s="2373" t="s">
        <v>992</v>
      </c>
      <c r="J1896" s="2374" t="s">
        <v>10</v>
      </c>
      <c r="K1896" s="2374" t="s">
        <v>60</v>
      </c>
      <c r="L1896" s="2372" t="str">
        <f t="shared" si="1595"/>
        <v>2.3</v>
      </c>
      <c r="M1896" s="2375" t="s">
        <v>62</v>
      </c>
      <c r="N1896" s="2370"/>
      <c r="O1896" s="2377" t="s">
        <v>4366</v>
      </c>
      <c r="P1896" s="2380" t="s">
        <v>65</v>
      </c>
      <c r="Q1896" s="2381">
        <v>1</v>
      </c>
      <c r="R1896" s="2380" t="s">
        <v>4367</v>
      </c>
      <c r="S1896" s="255"/>
      <c r="T1896" s="255"/>
      <c r="U1896" s="2369"/>
      <c r="V1896" s="2369"/>
      <c r="W1896" s="2380">
        <v>30</v>
      </c>
      <c r="X1896" s="395"/>
      <c r="Y1896" s="395"/>
      <c r="Z1896" s="345"/>
      <c r="AA1896" s="345"/>
      <c r="AB1896" s="345"/>
      <c r="AC1896" s="345"/>
      <c r="AD1896" s="345"/>
      <c r="AE1896" s="342" t="s">
        <v>3528</v>
      </c>
      <c r="AF1896" s="346"/>
      <c r="AG1896" s="346"/>
      <c r="AH1896" s="346"/>
      <c r="AI1896" s="346"/>
      <c r="AJ1896" s="346"/>
      <c r="AK1896" s="346"/>
      <c r="AL1896" s="346"/>
      <c r="AM1896" s="346"/>
      <c r="AN1896" s="346"/>
      <c r="AO1896" s="346"/>
      <c r="AP1896" s="346"/>
      <c r="AQ1896" s="346"/>
      <c r="AR1896" s="2458">
        <v>4500</v>
      </c>
      <c r="AS1896" s="955" t="s">
        <v>2578</v>
      </c>
      <c r="AT1896" s="955" t="s">
        <v>4018</v>
      </c>
      <c r="AU1896" s="255" t="s">
        <v>4336</v>
      </c>
      <c r="AV1896" s="255"/>
      <c r="AW1896" s="2371"/>
      <c r="AX1896" s="255" t="s">
        <v>4337</v>
      </c>
      <c r="AY1896" s="2371">
        <v>46141</v>
      </c>
      <c r="BA1896" s="255" t="s">
        <v>4338</v>
      </c>
      <c r="BB1896" s="1915" t="s">
        <v>995</v>
      </c>
      <c r="BC1896" t="s">
        <v>4339</v>
      </c>
      <c r="BD1896" t="s">
        <v>4340</v>
      </c>
      <c r="BE1896" t="s">
        <v>4341</v>
      </c>
      <c r="BF1896" s="146">
        <v>46142</v>
      </c>
      <c r="BH1896" s="376"/>
      <c r="BI1896" s="376"/>
      <c r="BJ1896" s="255"/>
      <c r="BK1896" s="376"/>
      <c r="BL1896" s="296"/>
      <c r="BM1896" s="2497">
        <v>6194</v>
      </c>
      <c r="BN1896" s="376"/>
      <c r="BO1896" s="2498"/>
      <c r="BP1896" s="957"/>
      <c r="BQ1896" s="957"/>
      <c r="BR1896" s="2626" t="s">
        <v>4345</v>
      </c>
      <c r="BS1896" s="2627" t="s">
        <v>1263</v>
      </c>
      <c r="BT1896" s="2558" t="s">
        <v>3296</v>
      </c>
      <c r="BU1896" s="2558" t="s">
        <v>3297</v>
      </c>
      <c r="BV1896" s="2559">
        <v>46599303</v>
      </c>
      <c r="BW1896" s="2559">
        <v>10465993036</v>
      </c>
      <c r="BX1896" s="2510" t="s">
        <v>4015</v>
      </c>
      <c r="BY1896" s="2560">
        <v>46143</v>
      </c>
      <c r="BZ1896" s="2561">
        <v>46173</v>
      </c>
      <c r="CU1896" s="1934"/>
      <c r="CW1896" s="1934"/>
      <c r="CY1896" s="1934"/>
      <c r="DD1896" s="1934"/>
      <c r="DF1896" s="1934"/>
      <c r="DH1896" s="1934"/>
      <c r="DL1896" s="953">
        <v>30</v>
      </c>
      <c r="DM1896" s="995">
        <v>4500</v>
      </c>
      <c r="DN1896" s="953">
        <v>30</v>
      </c>
      <c r="DO1896" s="995">
        <v>4500</v>
      </c>
      <c r="DP1896" s="953">
        <v>30</v>
      </c>
      <c r="DQ1896" s="995">
        <v>4500</v>
      </c>
      <c r="DU1896" s="909">
        <f t="shared" si="1590"/>
        <v>4500</v>
      </c>
      <c r="DV1896" s="1936">
        <f t="shared" si="1591"/>
        <v>4500</v>
      </c>
      <c r="DW1896" s="1936">
        <f t="shared" si="1592"/>
        <v>4500</v>
      </c>
      <c r="DX1896" s="633">
        <f t="shared" si="1593"/>
        <v>0</v>
      </c>
      <c r="DY1896" s="633">
        <f t="shared" si="1594"/>
        <v>0</v>
      </c>
    </row>
    <row r="1897" spans="1:132" s="1093" customFormat="1" ht="45" hidden="1" x14ac:dyDescent="0.25">
      <c r="A1897" s="2372">
        <v>2026</v>
      </c>
      <c r="B1897" s="2372">
        <v>479</v>
      </c>
      <c r="C1897" s="2372" t="s">
        <v>58</v>
      </c>
      <c r="D1897" s="2372">
        <v>3000654</v>
      </c>
      <c r="E1897" s="2372">
        <v>5005023</v>
      </c>
      <c r="F1897" s="2372" t="s">
        <v>3011</v>
      </c>
      <c r="G1897" s="2372" t="s">
        <v>3012</v>
      </c>
      <c r="H1897" s="2372">
        <v>95</v>
      </c>
      <c r="I1897" s="2373" t="s">
        <v>992</v>
      </c>
      <c r="J1897" s="2374" t="s">
        <v>10</v>
      </c>
      <c r="K1897" s="2374" t="s">
        <v>60</v>
      </c>
      <c r="L1897" s="2372" t="str">
        <f t="shared" si="1595"/>
        <v>2.3</v>
      </c>
      <c r="M1897" s="2375" t="s">
        <v>62</v>
      </c>
      <c r="N1897" s="2370"/>
      <c r="O1897" s="2377" t="s">
        <v>4366</v>
      </c>
      <c r="P1897" s="2380" t="s">
        <v>65</v>
      </c>
      <c r="Q1897" s="2381">
        <v>1</v>
      </c>
      <c r="R1897" s="2380" t="s">
        <v>4367</v>
      </c>
      <c r="S1897" s="255"/>
      <c r="T1897" s="255"/>
      <c r="U1897" s="2369"/>
      <c r="V1897" s="2369"/>
      <c r="W1897" s="2380">
        <v>30</v>
      </c>
      <c r="X1897" s="395"/>
      <c r="Y1897" s="395"/>
      <c r="Z1897" s="345"/>
      <c r="AA1897" s="345"/>
      <c r="AB1897" s="345"/>
      <c r="AC1897" s="345"/>
      <c r="AD1897" s="345"/>
      <c r="AE1897" s="342" t="s">
        <v>3528</v>
      </c>
      <c r="AF1897" s="346"/>
      <c r="AG1897" s="346"/>
      <c r="AH1897" s="346"/>
      <c r="AI1897" s="346"/>
      <c r="AJ1897" s="346"/>
      <c r="AK1897" s="346"/>
      <c r="AL1897" s="346"/>
      <c r="AM1897" s="346"/>
      <c r="AN1897" s="346"/>
      <c r="AO1897" s="346"/>
      <c r="AP1897" s="346"/>
      <c r="AQ1897" s="346"/>
      <c r="AR1897" s="2458">
        <v>4500</v>
      </c>
      <c r="AS1897" s="955" t="s">
        <v>2578</v>
      </c>
      <c r="AT1897" s="955" t="s">
        <v>4018</v>
      </c>
      <c r="AU1897" s="255" t="s">
        <v>4336</v>
      </c>
      <c r="AV1897" s="255"/>
      <c r="AW1897" s="2371"/>
      <c r="AX1897" s="255" t="s">
        <v>4337</v>
      </c>
      <c r="AY1897" s="2371">
        <v>46141</v>
      </c>
      <c r="BA1897" s="255" t="s">
        <v>4338</v>
      </c>
      <c r="BB1897" s="1915" t="s">
        <v>995</v>
      </c>
      <c r="BC1897" t="s">
        <v>4339</v>
      </c>
      <c r="BD1897" t="s">
        <v>4340</v>
      </c>
      <c r="BE1897" t="s">
        <v>4341</v>
      </c>
      <c r="BF1897" s="146">
        <v>46142</v>
      </c>
      <c r="BH1897" s="376"/>
      <c r="BI1897" s="376"/>
      <c r="BJ1897" s="255"/>
      <c r="BK1897" s="376"/>
      <c r="BL1897" s="296"/>
      <c r="BM1897" s="2497">
        <v>6195</v>
      </c>
      <c r="BN1897" s="376"/>
      <c r="BO1897" s="2498"/>
      <c r="BP1897" s="957"/>
      <c r="BQ1897" s="957"/>
      <c r="BR1897" s="2626" t="s">
        <v>4345</v>
      </c>
      <c r="BS1897" s="2628" t="s">
        <v>2729</v>
      </c>
      <c r="BT1897" s="2471" t="s">
        <v>4011</v>
      </c>
      <c r="BU1897" s="2471" t="s">
        <v>4012</v>
      </c>
      <c r="BV1897" s="2470">
        <v>45337108</v>
      </c>
      <c r="BW1897" s="2471">
        <v>10453371081</v>
      </c>
      <c r="BX1897" s="2562" t="s">
        <v>4015</v>
      </c>
      <c r="BY1897" s="2472">
        <v>46143</v>
      </c>
      <c r="BZ1897" s="2473">
        <v>46173</v>
      </c>
      <c r="CU1897" s="1934"/>
      <c r="CW1897" s="1934"/>
      <c r="CY1897" s="1934"/>
      <c r="DD1897" s="1934"/>
      <c r="DF1897" s="1934"/>
      <c r="DH1897" s="1934"/>
      <c r="DL1897" s="953">
        <v>30</v>
      </c>
      <c r="DM1897" s="995">
        <v>4500</v>
      </c>
      <c r="DN1897" s="953">
        <v>30</v>
      </c>
      <c r="DO1897" s="995">
        <v>4500</v>
      </c>
      <c r="DP1897" s="953">
        <v>30</v>
      </c>
      <c r="DQ1897" s="995">
        <v>4500</v>
      </c>
      <c r="DU1897" s="909">
        <f t="shared" si="1590"/>
        <v>4500</v>
      </c>
      <c r="DV1897" s="1936">
        <f t="shared" si="1591"/>
        <v>4500</v>
      </c>
      <c r="DW1897" s="1936">
        <f t="shared" si="1592"/>
        <v>4500</v>
      </c>
      <c r="DX1897" s="633">
        <f t="shared" si="1593"/>
        <v>0</v>
      </c>
      <c r="DY1897" s="633">
        <f t="shared" si="1594"/>
        <v>0</v>
      </c>
    </row>
    <row r="1898" spans="1:132" s="1093" customFormat="1" ht="45" hidden="1" x14ac:dyDescent="0.25">
      <c r="A1898" s="2372">
        <v>2026</v>
      </c>
      <c r="B1898" s="2372">
        <v>479</v>
      </c>
      <c r="C1898" s="2372" t="s">
        <v>58</v>
      </c>
      <c r="D1898" s="2372">
        <v>3000654</v>
      </c>
      <c r="E1898" s="2372">
        <v>5005023</v>
      </c>
      <c r="F1898" s="2372" t="s">
        <v>3011</v>
      </c>
      <c r="G1898" s="2372" t="s">
        <v>3012</v>
      </c>
      <c r="H1898" s="2372">
        <v>95</v>
      </c>
      <c r="I1898" s="2373" t="s">
        <v>992</v>
      </c>
      <c r="J1898" s="2374" t="s">
        <v>10</v>
      </c>
      <c r="K1898" s="2374" t="s">
        <v>60</v>
      </c>
      <c r="L1898" s="2372" t="str">
        <f t="shared" si="1595"/>
        <v>2.3</v>
      </c>
      <c r="M1898" s="2375" t="s">
        <v>62</v>
      </c>
      <c r="N1898" s="2370"/>
      <c r="O1898" s="2377" t="s">
        <v>4366</v>
      </c>
      <c r="P1898" s="2380" t="s">
        <v>65</v>
      </c>
      <c r="Q1898" s="2381">
        <v>1</v>
      </c>
      <c r="R1898" s="2380" t="s">
        <v>4367</v>
      </c>
      <c r="S1898" s="255"/>
      <c r="T1898" s="255"/>
      <c r="U1898" s="2369"/>
      <c r="V1898" s="2369"/>
      <c r="W1898" s="2380">
        <v>30</v>
      </c>
      <c r="X1898" s="395"/>
      <c r="Y1898" s="395"/>
      <c r="Z1898" s="345"/>
      <c r="AA1898" s="345"/>
      <c r="AB1898" s="345"/>
      <c r="AC1898" s="345"/>
      <c r="AD1898" s="345"/>
      <c r="AE1898" s="342" t="s">
        <v>3528</v>
      </c>
      <c r="AF1898" s="346"/>
      <c r="AG1898" s="346"/>
      <c r="AH1898" s="346"/>
      <c r="AI1898" s="346"/>
      <c r="AJ1898" s="346"/>
      <c r="AK1898" s="346"/>
      <c r="AL1898" s="346"/>
      <c r="AM1898" s="346"/>
      <c r="AN1898" s="346"/>
      <c r="AO1898" s="346"/>
      <c r="AP1898" s="346"/>
      <c r="AQ1898" s="346"/>
      <c r="AR1898" s="2458">
        <v>4500</v>
      </c>
      <c r="AS1898" s="955" t="s">
        <v>2578</v>
      </c>
      <c r="AT1898" s="955" t="s">
        <v>4018</v>
      </c>
      <c r="AU1898" s="255" t="s">
        <v>4336</v>
      </c>
      <c r="AV1898" s="255"/>
      <c r="AW1898" s="2371"/>
      <c r="AX1898" s="255" t="s">
        <v>4337</v>
      </c>
      <c r="AY1898" s="2371">
        <v>46141</v>
      </c>
      <c r="BA1898" s="255" t="s">
        <v>4338</v>
      </c>
      <c r="BB1898" s="1915" t="s">
        <v>995</v>
      </c>
      <c r="BC1898" t="s">
        <v>4339</v>
      </c>
      <c r="BD1898" t="s">
        <v>4340</v>
      </c>
      <c r="BE1898" t="s">
        <v>4341</v>
      </c>
      <c r="BF1898" s="146">
        <v>46142</v>
      </c>
      <c r="BH1898" s="376"/>
      <c r="BI1898" s="376"/>
      <c r="BJ1898" s="255"/>
      <c r="BK1898" s="376"/>
      <c r="BL1898" s="296"/>
      <c r="BM1898" s="2497">
        <v>6309</v>
      </c>
      <c r="BN1898" s="376"/>
      <c r="BO1898" s="2498"/>
      <c r="BP1898" s="957"/>
      <c r="BQ1898" s="957"/>
      <c r="BR1898" s="2626" t="s">
        <v>4345</v>
      </c>
      <c r="BS1898" s="2628" t="s">
        <v>1228</v>
      </c>
      <c r="BT1898" s="2467" t="s">
        <v>4013</v>
      </c>
      <c r="BU1898" s="2467" t="s">
        <v>4014</v>
      </c>
      <c r="BV1898" s="2466">
        <v>40674295</v>
      </c>
      <c r="BW1898" s="2467">
        <v>10406742950</v>
      </c>
      <c r="BX1898" s="2563" t="s">
        <v>4015</v>
      </c>
      <c r="BY1898" s="2474">
        <v>46143</v>
      </c>
      <c r="BZ1898" s="2475">
        <v>46173</v>
      </c>
      <c r="CU1898" s="1934"/>
      <c r="CW1898" s="1934"/>
      <c r="CY1898" s="1934"/>
      <c r="DD1898" s="1934"/>
      <c r="DF1898" s="1934"/>
      <c r="DH1898" s="1934"/>
      <c r="DL1898" s="953">
        <v>30</v>
      </c>
      <c r="DM1898" s="995">
        <v>4500</v>
      </c>
      <c r="DN1898" s="953">
        <v>30</v>
      </c>
      <c r="DO1898" s="995">
        <v>4500</v>
      </c>
      <c r="DP1898" s="953">
        <v>30</v>
      </c>
      <c r="DQ1898" s="995">
        <v>4500</v>
      </c>
      <c r="DU1898" s="909">
        <f t="shared" si="1590"/>
        <v>4500</v>
      </c>
      <c r="DV1898" s="1936">
        <f t="shared" si="1591"/>
        <v>4500</v>
      </c>
      <c r="DW1898" s="1936">
        <f t="shared" si="1592"/>
        <v>4500</v>
      </c>
      <c r="DX1898" s="633">
        <f t="shared" si="1593"/>
        <v>0</v>
      </c>
      <c r="DY1898" s="633">
        <f t="shared" si="1594"/>
        <v>0</v>
      </c>
    </row>
    <row r="1899" spans="1:132" s="584" customFormat="1" ht="15" customHeight="1" x14ac:dyDescent="0.25">
      <c r="X1899" s="323"/>
      <c r="Y1899" s="323"/>
      <c r="Z1899" s="323"/>
      <c r="AA1899" s="323"/>
      <c r="AB1899" s="323"/>
      <c r="AC1899" s="323"/>
      <c r="AD1899" s="323"/>
      <c r="AE1899" s="585">
        <f>SUBTOTAL(9,AE4:AE1753)</f>
        <v>240000</v>
      </c>
      <c r="AF1899" s="372">
        <f>SUBTOTAL(9,AF4:AF1750)</f>
        <v>120000</v>
      </c>
      <c r="AG1899" s="372">
        <f>SUBTOTAL(9,AG4:AG1750)</f>
        <v>120000</v>
      </c>
      <c r="AH1899" s="372">
        <f>SUBTOTAL(9,AH4:AH1753)</f>
        <v>120000</v>
      </c>
      <c r="AI1899" s="372">
        <f>SUBTOTAL(9,AI4:AI1753)</f>
        <v>120000</v>
      </c>
      <c r="AJ1899" s="372">
        <f t="shared" ref="AJ1899:AQ1899" si="1596">SUBTOTAL(9,AJ4:AJ1750)</f>
        <v>0</v>
      </c>
      <c r="AK1899" s="372">
        <f t="shared" si="1596"/>
        <v>0</v>
      </c>
      <c r="AL1899" s="372">
        <f t="shared" si="1596"/>
        <v>0</v>
      </c>
      <c r="AM1899" s="372">
        <f t="shared" si="1596"/>
        <v>0</v>
      </c>
      <c r="AN1899" s="372">
        <f t="shared" si="1596"/>
        <v>0</v>
      </c>
      <c r="AO1899" s="372">
        <f t="shared" si="1596"/>
        <v>0</v>
      </c>
      <c r="AP1899" s="372">
        <f t="shared" si="1596"/>
        <v>0</v>
      </c>
      <c r="AQ1899" s="372">
        <f t="shared" si="1596"/>
        <v>0</v>
      </c>
      <c r="AR1899" s="585">
        <f>SUBTOTAL(9,AR4:AR1898)</f>
        <v>430000</v>
      </c>
      <c r="AS1899" s="585"/>
      <c r="AT1899" s="585"/>
      <c r="AU1899" s="585"/>
      <c r="AV1899" s="585"/>
      <c r="AW1899" s="585"/>
      <c r="AX1899" s="585"/>
      <c r="AY1899" s="585"/>
      <c r="AZ1899" s="585"/>
      <c r="BA1899" s="585"/>
      <c r="BB1899" s="585"/>
      <c r="BC1899" s="585"/>
      <c r="BD1899" s="585"/>
      <c r="BE1899" s="585"/>
      <c r="BF1899" s="585"/>
      <c r="BG1899" s="585"/>
      <c r="BH1899" s="586"/>
      <c r="BI1899" s="586"/>
      <c r="BJ1899" s="585"/>
      <c r="BK1899" s="586"/>
      <c r="BL1899" s="585"/>
      <c r="BM1899" s="585"/>
      <c r="BN1899" s="586"/>
      <c r="BO1899" s="586"/>
      <c r="BP1899" s="586"/>
      <c r="BQ1899" s="586"/>
      <c r="BR1899" s="586"/>
      <c r="BS1899" s="585"/>
      <c r="BT1899" s="585"/>
      <c r="BU1899" s="585"/>
      <c r="BV1899" s="586"/>
      <c r="BW1899" s="586"/>
      <c r="BX1899" s="2884"/>
      <c r="BY1899" s="587"/>
      <c r="BZ1899" s="587"/>
      <c r="CA1899" s="585"/>
      <c r="CB1899" s="585"/>
      <c r="CC1899" s="585"/>
      <c r="CD1899" s="585"/>
      <c r="CE1899" s="585"/>
      <c r="CF1899" s="585"/>
      <c r="CG1899" s="585"/>
      <c r="CH1899" s="585"/>
      <c r="CI1899" s="585"/>
      <c r="CJ1899" s="585"/>
      <c r="CK1899" s="585"/>
      <c r="CL1899" s="585"/>
      <c r="CM1899" s="585"/>
      <c r="CN1899" s="585"/>
      <c r="CO1899" s="585"/>
      <c r="CP1899" s="585"/>
      <c r="CQ1899" s="585"/>
      <c r="CR1899" s="585"/>
      <c r="CS1899" s="585"/>
      <c r="CT1899" s="585"/>
      <c r="CU1899" s="585"/>
      <c r="CV1899" s="585"/>
      <c r="CW1899" s="585"/>
      <c r="CX1899" s="585"/>
      <c r="CY1899" s="585"/>
      <c r="CZ1899" s="585"/>
      <c r="DA1899" s="585"/>
      <c r="DB1899" s="585"/>
      <c r="DC1899" s="585"/>
      <c r="DD1899" s="585"/>
      <c r="DE1899" s="585"/>
      <c r="DF1899" s="585"/>
      <c r="DG1899" s="585"/>
      <c r="DH1899" s="585"/>
      <c r="DI1899" s="585"/>
      <c r="DJ1899" s="585"/>
      <c r="DK1899" s="585"/>
      <c r="DL1899" s="585"/>
      <c r="DM1899" s="585"/>
      <c r="DN1899" s="585"/>
      <c r="DO1899" s="585"/>
      <c r="DP1899" s="585"/>
      <c r="DQ1899" s="585"/>
      <c r="DR1899" s="585"/>
      <c r="DS1899" s="585"/>
      <c r="DT1899" s="585">
        <f>SUBTOTAL(9,DT4:DT1750)</f>
        <v>0</v>
      </c>
      <c r="DU1899" s="585">
        <f>SUBTOTAL(9,DU4:DU1898)</f>
        <v>430000</v>
      </c>
      <c r="DV1899" s="585">
        <f>SUBTOTAL(9,DV4:DV1898)</f>
        <v>413833.33666666667</v>
      </c>
      <c r="DW1899" s="585">
        <f>SUBTOTAL(9,DW4:DW1898)</f>
        <v>408833.33666666667</v>
      </c>
      <c r="DX1899" s="585">
        <f>SUBTOTAL(9,DX4:DX1898)</f>
        <v>16166.663333333334</v>
      </c>
      <c r="DY1899" s="585">
        <f>SUBTOTAL(9,DY4:DY1898)</f>
        <v>21166.663333333334</v>
      </c>
      <c r="DZ1899" s="585">
        <f>SUBTOTAL(9,DZ4:DZ1750)</f>
        <v>0</v>
      </c>
      <c r="EA1899" s="585">
        <f>SUBTOTAL(9,EA4:EA1750)</f>
        <v>0</v>
      </c>
      <c r="EB1899" s="585">
        <f>SUBTOTAL(9,EB4:EB1750)</f>
        <v>0</v>
      </c>
    </row>
    <row r="1901" spans="1:132" ht="15" customHeight="1" x14ac:dyDescent="0.25">
      <c r="AI1901" s="591"/>
      <c r="AR1901" s="456"/>
    </row>
    <row r="1902" spans="1:132" ht="15" customHeight="1" x14ac:dyDescent="0.25">
      <c r="AI1902" s="591"/>
    </row>
    <row r="1903" spans="1:132" ht="15" customHeight="1" x14ac:dyDescent="0.25">
      <c r="AR1903" s="456"/>
      <c r="BV1903" s="328"/>
    </row>
    <row r="1904" spans="1:132" ht="15" customHeight="1" x14ac:dyDescent="0.25">
      <c r="BW1904" s="376" t="s">
        <v>4370</v>
      </c>
    </row>
    <row r="1906" spans="46:54" ht="15" customHeight="1" x14ac:dyDescent="0.2">
      <c r="AT1906" s="386"/>
      <c r="AU1906" s="373"/>
      <c r="AV1906" s="373"/>
      <c r="AW1906" s="375"/>
      <c r="AX1906" s="387"/>
      <c r="AY1906" s="375"/>
      <c r="AZ1906" s="373"/>
      <c r="BA1906" s="387"/>
      <c r="BB1906" s="384"/>
    </row>
    <row r="1912" spans="46:54" ht="15" customHeight="1" x14ac:dyDescent="0.25">
      <c r="BB1912" s="255" t="s">
        <v>4371</v>
      </c>
    </row>
  </sheetData>
  <autoFilter ref="A3:ACS1898" xr:uid="{9CA9D498-16F7-469E-8C20-55FF763BFC65}">
    <filterColumn colId="14">
      <filters>
        <filter val="SOPORTE TECNICO"/>
      </filters>
    </filterColumn>
  </autoFilter>
  <mergeCells count="26">
    <mergeCell ref="DC1:DJ1"/>
    <mergeCell ref="DC2:DD2"/>
    <mergeCell ref="DE2:DF2"/>
    <mergeCell ref="DG2:DH2"/>
    <mergeCell ref="DI2:DJ2"/>
    <mergeCell ref="CT1:DA1"/>
    <mergeCell ref="CO2:CP2"/>
    <mergeCell ref="CQ2:CR2"/>
    <mergeCell ref="CT2:CU2"/>
    <mergeCell ref="CV2:CW2"/>
    <mergeCell ref="CX2:CY2"/>
    <mergeCell ref="CZ2:DA2"/>
    <mergeCell ref="CK2:CL2"/>
    <mergeCell ref="CM2:CN2"/>
    <mergeCell ref="AU2:BA2"/>
    <mergeCell ref="CB1:CI1"/>
    <mergeCell ref="CK1:CR1"/>
    <mergeCell ref="CB2:CC2"/>
    <mergeCell ref="CD2:CE2"/>
    <mergeCell ref="CF2:CG2"/>
    <mergeCell ref="CH2:CI2"/>
    <mergeCell ref="DL1:DS1"/>
    <mergeCell ref="DL2:DM2"/>
    <mergeCell ref="DN2:DO2"/>
    <mergeCell ref="DP2:DQ2"/>
    <mergeCell ref="DR2:DS2"/>
  </mergeCells>
  <conditionalFormatting sqref="BV416">
    <cfRule type="duplicateValues" dxfId="100" priority="141"/>
    <cfRule type="duplicateValues" dxfId="99" priority="142"/>
    <cfRule type="duplicateValues" dxfId="98" priority="143"/>
    <cfRule type="duplicateValues" dxfId="97" priority="144"/>
    <cfRule type="duplicateValues" dxfId="96" priority="145"/>
  </conditionalFormatting>
  <conditionalFormatting sqref="BV423">
    <cfRule type="duplicateValues" dxfId="95" priority="138"/>
    <cfRule type="duplicateValues" dxfId="94" priority="139"/>
    <cfRule type="duplicateValues" dxfId="93" priority="137"/>
    <cfRule type="duplicateValues" dxfId="92" priority="136"/>
    <cfRule type="duplicateValues" dxfId="91" priority="135"/>
  </conditionalFormatting>
  <conditionalFormatting sqref="BV424">
    <cfRule type="duplicateValues" dxfId="90" priority="147"/>
  </conditionalFormatting>
  <conditionalFormatting sqref="BV534:BV539">
    <cfRule type="duplicateValues" dxfId="89" priority="155"/>
  </conditionalFormatting>
  <conditionalFormatting sqref="BV546:BV547">
    <cfRule type="duplicateValues" dxfId="88" priority="115"/>
  </conditionalFormatting>
  <conditionalFormatting sqref="BV550:BV568 BV608:BV609 BV570:BV606 BV611:BV616">
    <cfRule type="duplicateValues" dxfId="87" priority="157"/>
  </conditionalFormatting>
  <conditionalFormatting sqref="BV607">
    <cfRule type="duplicateValues" dxfId="86" priority="123"/>
  </conditionalFormatting>
  <conditionalFormatting sqref="BV617:BV618">
    <cfRule type="duplicateValues" dxfId="85" priority="151"/>
  </conditionalFormatting>
  <conditionalFormatting sqref="BV619:BV620">
    <cfRule type="duplicateValues" dxfId="84" priority="111"/>
  </conditionalFormatting>
  <conditionalFormatting sqref="BV625">
    <cfRule type="duplicateValues" dxfId="83" priority="169"/>
  </conditionalFormatting>
  <conditionalFormatting sqref="BV631:BV647 BV621:BV624 BV626:BV628">
    <cfRule type="duplicateValues" dxfId="82" priority="113"/>
  </conditionalFormatting>
  <conditionalFormatting sqref="BV649 BV651:BV654">
    <cfRule type="duplicateValues" dxfId="81" priority="149"/>
  </conditionalFormatting>
  <conditionalFormatting sqref="BV650">
    <cfRule type="duplicateValues" dxfId="80" priority="121"/>
  </conditionalFormatting>
  <conditionalFormatting sqref="BV655:BV657">
    <cfRule type="duplicateValues" dxfId="79" priority="117"/>
  </conditionalFormatting>
  <conditionalFormatting sqref="BV674 BV663:BV672 BV659:BV661 BV676">
    <cfRule type="duplicateValues" dxfId="78" priority="105"/>
  </conditionalFormatting>
  <conditionalFormatting sqref="BV680:BV681">
    <cfRule type="duplicateValues" dxfId="77" priority="107"/>
  </conditionalFormatting>
  <conditionalFormatting sqref="BV682:BV684">
    <cfRule type="duplicateValues" dxfId="76" priority="102"/>
  </conditionalFormatting>
  <conditionalFormatting sqref="BV685:BV686">
    <cfRule type="duplicateValues" dxfId="75" priority="119"/>
  </conditionalFormatting>
  <conditionalFormatting sqref="BV687">
    <cfRule type="duplicateValues" dxfId="74" priority="56"/>
  </conditionalFormatting>
  <conditionalFormatting sqref="BV1217">
    <cfRule type="duplicateValues" dxfId="73" priority="206"/>
  </conditionalFormatting>
  <conditionalFormatting sqref="BV1255:BV1256 BV1252">
    <cfRule type="duplicateValues" dxfId="72" priority="84"/>
  </conditionalFormatting>
  <conditionalFormatting sqref="BV1336">
    <cfRule type="duplicateValues" dxfId="71" priority="66"/>
  </conditionalFormatting>
  <conditionalFormatting sqref="BV1337">
    <cfRule type="duplicateValues" dxfId="70" priority="64"/>
  </conditionalFormatting>
  <conditionalFormatting sqref="BV1338:BV1339">
    <cfRule type="duplicateValues" dxfId="69" priority="62"/>
  </conditionalFormatting>
  <conditionalFormatting sqref="BV1341:BV1346">
    <cfRule type="duplicateValues" dxfId="68" priority="72"/>
  </conditionalFormatting>
  <conditionalFormatting sqref="BV1347">
    <cfRule type="duplicateValues" dxfId="67" priority="60"/>
  </conditionalFormatting>
  <conditionalFormatting sqref="BV1348:BV1350">
    <cfRule type="duplicateValues" dxfId="66" priority="70"/>
  </conditionalFormatting>
  <conditionalFormatting sqref="BV1351">
    <cfRule type="duplicateValues" dxfId="65" priority="68"/>
  </conditionalFormatting>
  <conditionalFormatting sqref="BV1353">
    <cfRule type="duplicateValues" dxfId="64" priority="58"/>
  </conditionalFormatting>
  <conditionalFormatting sqref="BV1369:BV1372">
    <cfRule type="duplicateValues" dxfId="63" priority="52"/>
  </conditionalFormatting>
  <conditionalFormatting sqref="BV1374">
    <cfRule type="duplicateValues" dxfId="62" priority="177"/>
  </conditionalFormatting>
  <conditionalFormatting sqref="BV1375:BV1377 BV1324:BV1328 BV1293:BV1322 BV1283:BV1290">
    <cfRule type="duplicateValues" dxfId="61" priority="200"/>
  </conditionalFormatting>
  <conditionalFormatting sqref="BV1408">
    <cfRule type="duplicateValues" dxfId="60" priority="1"/>
  </conditionalFormatting>
  <conditionalFormatting sqref="BV1497:BV1500">
    <cfRule type="duplicateValues" dxfId="59" priority="78"/>
  </conditionalFormatting>
  <conditionalFormatting sqref="BV1501:BV1503">
    <cfRule type="duplicateValues" dxfId="58" priority="42"/>
  </conditionalFormatting>
  <conditionalFormatting sqref="BV1518:BV1525">
    <cfRule type="duplicateValues" dxfId="57" priority="80"/>
  </conditionalFormatting>
  <conditionalFormatting sqref="BV1526:BV1527">
    <cfRule type="duplicateValues" dxfId="56" priority="184"/>
  </conditionalFormatting>
  <conditionalFormatting sqref="BV416:BW416">
    <cfRule type="duplicateValues" dxfId="55" priority="146"/>
  </conditionalFormatting>
  <conditionalFormatting sqref="BV419:BW419">
    <cfRule type="duplicateValues" dxfId="54" priority="132"/>
    <cfRule type="duplicateValues" dxfId="53" priority="133"/>
    <cfRule type="duplicateValues" dxfId="52" priority="134"/>
    <cfRule type="duplicateValues" dxfId="51" priority="129"/>
    <cfRule type="duplicateValues" dxfId="50" priority="130"/>
    <cfRule type="duplicateValues" dxfId="49" priority="131"/>
  </conditionalFormatting>
  <conditionalFormatting sqref="BV423:BW423">
    <cfRule type="duplicateValues" dxfId="48" priority="140"/>
  </conditionalFormatting>
  <conditionalFormatting sqref="BV662:BW662">
    <cfRule type="duplicateValues" dxfId="47" priority="104"/>
  </conditionalFormatting>
  <conditionalFormatting sqref="BV1374:BW1374">
    <cfRule type="duplicateValues" dxfId="46" priority="44"/>
  </conditionalFormatting>
  <conditionalFormatting sqref="BW424">
    <cfRule type="duplicateValues" dxfId="45" priority="148"/>
  </conditionalFormatting>
  <conditionalFormatting sqref="BW534:BW539">
    <cfRule type="duplicateValues" dxfId="44" priority="156"/>
  </conditionalFormatting>
  <conditionalFormatting sqref="BW546:BW547">
    <cfRule type="duplicateValues" dxfId="43" priority="116"/>
  </conditionalFormatting>
  <conditionalFormatting sqref="BW550:BW568 BW608:BW609 BW570:BW606 BW611:BW616">
    <cfRule type="duplicateValues" dxfId="42" priority="162"/>
  </conditionalFormatting>
  <conditionalFormatting sqref="BW607">
    <cfRule type="duplicateValues" dxfId="41" priority="124"/>
  </conditionalFormatting>
  <conditionalFormatting sqref="BW617:BW618">
    <cfRule type="duplicateValues" dxfId="40" priority="152"/>
  </conditionalFormatting>
  <conditionalFormatting sqref="BW619:BW620">
    <cfRule type="duplicateValues" dxfId="39" priority="112"/>
  </conditionalFormatting>
  <conditionalFormatting sqref="BW625">
    <cfRule type="duplicateValues" dxfId="38" priority="170"/>
  </conditionalFormatting>
  <conditionalFormatting sqref="BW631:BW647 BW621:BW624 BW626:BW628">
    <cfRule type="duplicateValues" dxfId="37" priority="114"/>
  </conditionalFormatting>
  <conditionalFormatting sqref="BW649 BW651:BW654">
    <cfRule type="duplicateValues" dxfId="36" priority="150"/>
  </conditionalFormatting>
  <conditionalFormatting sqref="BW650">
    <cfRule type="duplicateValues" dxfId="35" priority="122"/>
  </conditionalFormatting>
  <conditionalFormatting sqref="BW655:BW657">
    <cfRule type="duplicateValues" dxfId="34" priority="118"/>
  </conditionalFormatting>
  <conditionalFormatting sqref="BW663:BW674 BW659:BW661 BW676">
    <cfRule type="duplicateValues" dxfId="33" priority="106"/>
  </conditionalFormatting>
  <conditionalFormatting sqref="BW680:BW681">
    <cfRule type="duplicateValues" dxfId="32" priority="108"/>
  </conditionalFormatting>
  <conditionalFormatting sqref="BW682:BW684">
    <cfRule type="duplicateValues" dxfId="31" priority="103"/>
  </conditionalFormatting>
  <conditionalFormatting sqref="BW685:BW686">
    <cfRule type="duplicateValues" dxfId="30" priority="120"/>
  </conditionalFormatting>
  <conditionalFormatting sqref="BW687">
    <cfRule type="duplicateValues" dxfId="29" priority="57"/>
  </conditionalFormatting>
  <conditionalFormatting sqref="BW1217">
    <cfRule type="duplicateValues" dxfId="28" priority="209"/>
  </conditionalFormatting>
  <conditionalFormatting sqref="BW1255:BW1256 BW1252">
    <cfRule type="duplicateValues" dxfId="27" priority="85"/>
  </conditionalFormatting>
  <conditionalFormatting sqref="BW1336">
    <cfRule type="duplicateValues" dxfId="26" priority="67"/>
  </conditionalFormatting>
  <conditionalFormatting sqref="BW1337">
    <cfRule type="duplicateValues" dxfId="25" priority="65"/>
  </conditionalFormatting>
  <conditionalFormatting sqref="BW1338:BW1339">
    <cfRule type="duplicateValues" dxfId="24" priority="63"/>
  </conditionalFormatting>
  <conditionalFormatting sqref="BW1341:BW1346">
    <cfRule type="duplicateValues" dxfId="23" priority="73"/>
  </conditionalFormatting>
  <conditionalFormatting sqref="BW1347">
    <cfRule type="duplicateValues" dxfId="22" priority="61"/>
  </conditionalFormatting>
  <conditionalFormatting sqref="BW1348:BW1350">
    <cfRule type="duplicateValues" dxfId="21" priority="71"/>
  </conditionalFormatting>
  <conditionalFormatting sqref="BW1351:BW1352">
    <cfRule type="duplicateValues" dxfId="20" priority="69"/>
  </conditionalFormatting>
  <conditionalFormatting sqref="BW1353">
    <cfRule type="duplicateValues" dxfId="19" priority="59"/>
  </conditionalFormatting>
  <conditionalFormatting sqref="BW1369:BW1372">
    <cfRule type="duplicateValues" dxfId="18" priority="53"/>
  </conditionalFormatting>
  <conditionalFormatting sqref="BW1374">
    <cfRule type="duplicateValues" dxfId="17" priority="183"/>
  </conditionalFormatting>
  <conditionalFormatting sqref="BW1375:BW1377 BW1324:BW1328 BW1293:BW1322 BW1283:BW1290">
    <cfRule type="duplicateValues" dxfId="16" priority="205"/>
  </conditionalFormatting>
  <conditionalFormatting sqref="BW1497:BW1500">
    <cfRule type="duplicateValues" dxfId="15" priority="79"/>
  </conditionalFormatting>
  <conditionalFormatting sqref="BW1501:BW1503">
    <cfRule type="duplicateValues" dxfId="14" priority="43"/>
  </conditionalFormatting>
  <conditionalFormatting sqref="BW1518:BW1525">
    <cfRule type="duplicateValues" dxfId="13" priority="81"/>
  </conditionalFormatting>
  <conditionalFormatting sqref="BW1526:BW1527">
    <cfRule type="duplicateValues" dxfId="12" priority="186"/>
  </conditionalFormatting>
  <conditionalFormatting sqref="CT1217">
    <cfRule type="duplicateValues" dxfId="11" priority="99"/>
  </conditionalFormatting>
  <conditionalFormatting sqref="CV1217">
    <cfRule type="duplicateValues" dxfId="10" priority="98"/>
  </conditionalFormatting>
  <conditionalFormatting sqref="CX1217">
    <cfRule type="duplicateValues" dxfId="9" priority="97"/>
  </conditionalFormatting>
  <conditionalFormatting sqref="DC1217">
    <cfRule type="duplicateValues" dxfId="8" priority="90"/>
  </conditionalFormatting>
  <conditionalFormatting sqref="DE1217">
    <cfRule type="duplicateValues" dxfId="7" priority="89"/>
  </conditionalFormatting>
  <conditionalFormatting sqref="DG1217">
    <cfRule type="duplicateValues" dxfId="6" priority="88"/>
  </conditionalFormatting>
  <conditionalFormatting sqref="HY1292 BC1292">
    <cfRule type="duplicateValues" dxfId="5" priority="2"/>
  </conditionalFormatting>
  <conditionalFormatting sqref="HZ1292 BD1292">
    <cfRule type="duplicateValues" dxfId="4" priority="3"/>
  </conditionalFormatting>
  <conditionalFormatting sqref="IE1291 BK1291">
    <cfRule type="duplicateValues" dxfId="3" priority="4"/>
  </conditionalFormatting>
  <conditionalFormatting sqref="IF1291">
    <cfRule type="duplicateValues" dxfId="2" priority="5"/>
  </conditionalFormatting>
  <dataValidations count="2">
    <dataValidation type="list" allowBlank="1" showInputMessage="1" showErrorMessage="1" sqref="BC3 A1465 A1471:A1898 A3:A1377" xr:uid="{A3BC0E30-A4DA-4714-86BC-FC1402AD9DB6}">
      <formula1>#REF!</formula1>
    </dataValidation>
    <dataValidation allowBlank="1" showInputMessage="1" showErrorMessage="1" sqref="BD3" xr:uid="{6EFD2CEC-C2D6-460A-830B-8318A42A41AF}"/>
  </dataValidations>
  <printOptions horizontalCentered="1"/>
  <pageMargins left="0.7" right="0.7" top="0.75" bottom="0.75" header="0.3" footer="0.3"/>
  <pageSetup paperSize="9" scale="65"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4872000-2C20-4E91-9A47-2763C9626B7C}">
          <x14:formula1>
            <xm:f>Hoja6!$C$4:$C$8</xm:f>
          </x14:formula1>
          <xm:sqref>S1021 AP1506:AP1517 BB1906 BB1281:BB1377 BB1465 BB880:BB969 BB3:BB7 BB9:BB11 BB13:BB33 BB35:BB49 BB51:BB116 BB118:BB131 BB133:BB147 BB149 BB151:BB155 BB157:BB168 BB170:BB172 BB174:BB191 BB193:BB201 BB203:BB249 BB251:BB303 BB1876:BB1898 BB427:BB428 BB430:BB599 BB601 BB603 BB606:BB607 BB610:BB611 BB613:BB620 BB624:BB626 BB629:BB676 BB678:BB687 BB697:BB703 BB705:BB706 BB709:BB717 BB719:BB730 BB732:BB734 BB736 BB738:BB756 BB759:BB761 BB763:BB854 BB856:BB869 BB871:BB872 BB874:BB878 BB973:BB1007 BB1009:BB1025 BB1027:BB1133 BB1135:BB1137 BB1139:BB1141 BB1143:BB1144 BB1146 BB1148:BB1158 BB1161:BB1166 BB1168:BB1169 BB1172:BB1173 BB1175:BB1191 BB1194:BB1238 BB1240 BB1242:BB1243 BB1245:BB1279 BB1471:BB1492 BB1494:BB1526 BB1528:BB1540 BB1542:BB1548 BB1551 BB1553:BB1577 BB1579:BB1581 BB1583:BB1598 BB1600 BB1602:BB1607 BB1609:BB1724 BB1726 BB1728:BB1752 BB1754:BB1764 BB1766 BB1788:BB1852 BB1854:BB1857 BB1768:BB1786 BB1861:BB1867 BB1869:BB1874 BB305:BB425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B34F-65C4-480F-B774-B2C2E3F43193}">
  <dimension ref="A3:B85"/>
  <sheetViews>
    <sheetView topLeftCell="A60" workbookViewId="0">
      <selection activeCell="A4" sqref="A4:A83"/>
    </sheetView>
  </sheetViews>
  <sheetFormatPr baseColWidth="10" defaultColWidth="9.140625" defaultRowHeight="15" x14ac:dyDescent="0.25"/>
  <cols>
    <col min="1" max="1" width="26.28515625" bestFit="1" customWidth="1"/>
    <col min="2" max="2" width="47.85546875" bestFit="1" customWidth="1"/>
    <col min="3" max="6" width="4.42578125" bestFit="1" customWidth="1"/>
    <col min="7" max="7" width="5.42578125" bestFit="1" customWidth="1"/>
    <col min="8" max="10" width="6.5703125" bestFit="1" customWidth="1"/>
    <col min="11" max="11" width="5.42578125" bestFit="1" customWidth="1"/>
    <col min="12" max="13" width="10.42578125" bestFit="1" customWidth="1"/>
    <col min="14" max="14" width="5.42578125" bestFit="1" customWidth="1"/>
    <col min="15" max="19" width="10.42578125" bestFit="1" customWidth="1"/>
    <col min="20" max="21" width="6" bestFit="1" customWidth="1"/>
    <col min="22" max="22" width="10.42578125" bestFit="1" customWidth="1"/>
    <col min="23" max="24" width="4.42578125" bestFit="1" customWidth="1"/>
    <col min="25" max="25" width="9.42578125" bestFit="1" customWidth="1"/>
    <col min="26" max="26" width="5.42578125" bestFit="1" customWidth="1"/>
    <col min="27" max="38" width="9.42578125" bestFit="1" customWidth="1"/>
    <col min="39" max="39" width="10.42578125" bestFit="1" customWidth="1"/>
    <col min="40" max="41" width="9.42578125" bestFit="1" customWidth="1"/>
    <col min="42" max="45" width="10.42578125" bestFit="1" customWidth="1"/>
    <col min="46" max="46" width="9.42578125" bestFit="1" customWidth="1"/>
    <col min="47" max="47" width="10.42578125" bestFit="1" customWidth="1"/>
    <col min="48" max="48" width="9.42578125" bestFit="1" customWidth="1"/>
    <col min="49" max="50" width="10.42578125" bestFit="1" customWidth="1"/>
    <col min="51" max="52" width="9.42578125" bestFit="1" customWidth="1"/>
    <col min="53" max="53" width="10.42578125" bestFit="1" customWidth="1"/>
    <col min="54" max="54" width="9.42578125" bestFit="1" customWidth="1"/>
    <col min="55" max="55" width="10.42578125" bestFit="1" customWidth="1"/>
    <col min="56" max="80" width="9.42578125" bestFit="1" customWidth="1"/>
    <col min="81" max="81" width="26.5703125" bestFit="1" customWidth="1"/>
    <col min="82" max="82" width="11.140625" bestFit="1" customWidth="1"/>
    <col min="83" max="83" width="12.85546875" bestFit="1" customWidth="1"/>
  </cols>
  <sheetData>
    <row r="3" spans="1:2" x14ac:dyDescent="0.25">
      <c r="A3" s="24" t="s">
        <v>4372</v>
      </c>
      <c r="B3" t="s">
        <v>4373</v>
      </c>
    </row>
    <row r="4" spans="1:2" x14ac:dyDescent="0.25">
      <c r="A4">
        <v>127</v>
      </c>
      <c r="B4">
        <v>2</v>
      </c>
    </row>
    <row r="5" spans="1:2" x14ac:dyDescent="0.25">
      <c r="A5">
        <v>131</v>
      </c>
      <c r="B5">
        <v>1</v>
      </c>
    </row>
    <row r="6" spans="1:2" x14ac:dyDescent="0.25">
      <c r="A6">
        <v>284</v>
      </c>
      <c r="B6">
        <v>1</v>
      </c>
    </row>
    <row r="7" spans="1:2" x14ac:dyDescent="0.25">
      <c r="A7">
        <v>479</v>
      </c>
      <c r="B7">
        <v>1</v>
      </c>
    </row>
    <row r="8" spans="1:2" x14ac:dyDescent="0.25">
      <c r="A8">
        <v>625</v>
      </c>
      <c r="B8">
        <v>1</v>
      </c>
    </row>
    <row r="9" spans="1:2" x14ac:dyDescent="0.25">
      <c r="A9">
        <v>1306</v>
      </c>
      <c r="B9">
        <v>1</v>
      </c>
    </row>
    <row r="10" spans="1:2" x14ac:dyDescent="0.25">
      <c r="A10" t="s">
        <v>4374</v>
      </c>
      <c r="B10">
        <v>2</v>
      </c>
    </row>
    <row r="11" spans="1:2" x14ac:dyDescent="0.25">
      <c r="A11" t="s">
        <v>4375</v>
      </c>
      <c r="B11">
        <v>1</v>
      </c>
    </row>
    <row r="12" spans="1:2" x14ac:dyDescent="0.25">
      <c r="A12" t="s">
        <v>4376</v>
      </c>
      <c r="B12">
        <v>1</v>
      </c>
    </row>
    <row r="13" spans="1:2" x14ac:dyDescent="0.25">
      <c r="A13" t="s">
        <v>4377</v>
      </c>
      <c r="B13">
        <v>26</v>
      </c>
    </row>
    <row r="14" spans="1:2" x14ac:dyDescent="0.25">
      <c r="A14" t="s">
        <v>4378</v>
      </c>
      <c r="B14">
        <v>1</v>
      </c>
    </row>
    <row r="15" spans="1:2" x14ac:dyDescent="0.25">
      <c r="A15" t="s">
        <v>4379</v>
      </c>
      <c r="B15">
        <v>1</v>
      </c>
    </row>
    <row r="16" spans="1:2" x14ac:dyDescent="0.25">
      <c r="A16" t="s">
        <v>4380</v>
      </c>
      <c r="B16">
        <v>1</v>
      </c>
    </row>
    <row r="17" spans="1:2" x14ac:dyDescent="0.25">
      <c r="A17" t="s">
        <v>4381</v>
      </c>
      <c r="B17">
        <v>1</v>
      </c>
    </row>
    <row r="18" spans="1:2" x14ac:dyDescent="0.25">
      <c r="A18" t="s">
        <v>4382</v>
      </c>
      <c r="B18">
        <v>2</v>
      </c>
    </row>
    <row r="19" spans="1:2" x14ac:dyDescent="0.25">
      <c r="A19" t="s">
        <v>4383</v>
      </c>
      <c r="B19">
        <v>2</v>
      </c>
    </row>
    <row r="20" spans="1:2" x14ac:dyDescent="0.25">
      <c r="A20" t="s">
        <v>4384</v>
      </c>
      <c r="B20">
        <v>1</v>
      </c>
    </row>
    <row r="21" spans="1:2" x14ac:dyDescent="0.25">
      <c r="A21" t="s">
        <v>4385</v>
      </c>
      <c r="B21">
        <v>1</v>
      </c>
    </row>
    <row r="22" spans="1:2" x14ac:dyDescent="0.25">
      <c r="A22" t="s">
        <v>4386</v>
      </c>
      <c r="B22">
        <v>1</v>
      </c>
    </row>
    <row r="23" spans="1:2" x14ac:dyDescent="0.25">
      <c r="A23" t="s">
        <v>4387</v>
      </c>
      <c r="B23">
        <v>1</v>
      </c>
    </row>
    <row r="24" spans="1:2" x14ac:dyDescent="0.25">
      <c r="A24" t="s">
        <v>4388</v>
      </c>
      <c r="B24">
        <v>1</v>
      </c>
    </row>
    <row r="25" spans="1:2" x14ac:dyDescent="0.25">
      <c r="A25" t="s">
        <v>4389</v>
      </c>
      <c r="B25">
        <v>1</v>
      </c>
    </row>
    <row r="26" spans="1:2" x14ac:dyDescent="0.25">
      <c r="A26" t="s">
        <v>4390</v>
      </c>
      <c r="B26">
        <v>1</v>
      </c>
    </row>
    <row r="27" spans="1:2" x14ac:dyDescent="0.25">
      <c r="A27" t="s">
        <v>4391</v>
      </c>
      <c r="B27">
        <v>1</v>
      </c>
    </row>
    <row r="28" spans="1:2" x14ac:dyDescent="0.25">
      <c r="A28" t="s">
        <v>4392</v>
      </c>
      <c r="B28">
        <v>1</v>
      </c>
    </row>
    <row r="29" spans="1:2" x14ac:dyDescent="0.25">
      <c r="A29" t="s">
        <v>4393</v>
      </c>
      <c r="B29">
        <v>3</v>
      </c>
    </row>
    <row r="30" spans="1:2" x14ac:dyDescent="0.25">
      <c r="A30" t="s">
        <v>4394</v>
      </c>
      <c r="B30">
        <v>5</v>
      </c>
    </row>
    <row r="31" spans="1:2" x14ac:dyDescent="0.25">
      <c r="A31" t="s">
        <v>4395</v>
      </c>
      <c r="B31">
        <v>4</v>
      </c>
    </row>
    <row r="32" spans="1:2" x14ac:dyDescent="0.25">
      <c r="A32" t="s">
        <v>4396</v>
      </c>
      <c r="B32">
        <v>1</v>
      </c>
    </row>
    <row r="33" spans="1:2" x14ac:dyDescent="0.25">
      <c r="A33" t="s">
        <v>4397</v>
      </c>
      <c r="B33">
        <v>1</v>
      </c>
    </row>
    <row r="34" spans="1:2" x14ac:dyDescent="0.25">
      <c r="A34" t="s">
        <v>4398</v>
      </c>
      <c r="B34">
        <v>1</v>
      </c>
    </row>
    <row r="35" spans="1:2" x14ac:dyDescent="0.25">
      <c r="A35" t="s">
        <v>4399</v>
      </c>
      <c r="B35">
        <v>1</v>
      </c>
    </row>
    <row r="36" spans="1:2" x14ac:dyDescent="0.25">
      <c r="A36" t="s">
        <v>4400</v>
      </c>
      <c r="B36">
        <v>1</v>
      </c>
    </row>
    <row r="37" spans="1:2" x14ac:dyDescent="0.25">
      <c r="A37" t="s">
        <v>4401</v>
      </c>
      <c r="B37">
        <v>1</v>
      </c>
    </row>
    <row r="38" spans="1:2" x14ac:dyDescent="0.25">
      <c r="A38" t="s">
        <v>4402</v>
      </c>
      <c r="B38">
        <v>1</v>
      </c>
    </row>
    <row r="39" spans="1:2" x14ac:dyDescent="0.25">
      <c r="A39" t="s">
        <v>4403</v>
      </c>
      <c r="B39">
        <v>1</v>
      </c>
    </row>
    <row r="40" spans="1:2" x14ac:dyDescent="0.25">
      <c r="A40" t="s">
        <v>4404</v>
      </c>
      <c r="B40">
        <v>2</v>
      </c>
    </row>
    <row r="41" spans="1:2" x14ac:dyDescent="0.25">
      <c r="A41" t="s">
        <v>4405</v>
      </c>
      <c r="B41">
        <v>1</v>
      </c>
    </row>
    <row r="42" spans="1:2" x14ac:dyDescent="0.25">
      <c r="A42" t="s">
        <v>4406</v>
      </c>
      <c r="B42">
        <v>1</v>
      </c>
    </row>
    <row r="43" spans="1:2" x14ac:dyDescent="0.25">
      <c r="A43" t="s">
        <v>4407</v>
      </c>
      <c r="B43">
        <v>2</v>
      </c>
    </row>
    <row r="44" spans="1:2" x14ac:dyDescent="0.25">
      <c r="A44" t="s">
        <v>4408</v>
      </c>
      <c r="B44">
        <v>1</v>
      </c>
    </row>
    <row r="45" spans="1:2" x14ac:dyDescent="0.25">
      <c r="A45" t="s">
        <v>4409</v>
      </c>
      <c r="B45">
        <v>1</v>
      </c>
    </row>
    <row r="46" spans="1:2" x14ac:dyDescent="0.25">
      <c r="A46" t="s">
        <v>4410</v>
      </c>
      <c r="B46">
        <v>2</v>
      </c>
    </row>
    <row r="47" spans="1:2" x14ac:dyDescent="0.25">
      <c r="A47" t="s">
        <v>4411</v>
      </c>
      <c r="B47">
        <v>1</v>
      </c>
    </row>
    <row r="48" spans="1:2" x14ac:dyDescent="0.25">
      <c r="A48" t="s">
        <v>4412</v>
      </c>
      <c r="B48">
        <v>2</v>
      </c>
    </row>
    <row r="49" spans="1:2" x14ac:dyDescent="0.25">
      <c r="A49" t="s">
        <v>4413</v>
      </c>
      <c r="B49">
        <v>1</v>
      </c>
    </row>
    <row r="50" spans="1:2" x14ac:dyDescent="0.25">
      <c r="A50" t="s">
        <v>4414</v>
      </c>
    </row>
    <row r="51" spans="1:2" x14ac:dyDescent="0.25">
      <c r="A51" t="s">
        <v>4415</v>
      </c>
      <c r="B51">
        <v>1</v>
      </c>
    </row>
    <row r="52" spans="1:2" x14ac:dyDescent="0.25">
      <c r="A52" t="s">
        <v>4416</v>
      </c>
      <c r="B52">
        <v>1</v>
      </c>
    </row>
    <row r="53" spans="1:2" x14ac:dyDescent="0.25">
      <c r="A53" t="s">
        <v>4417</v>
      </c>
      <c r="B53">
        <v>1</v>
      </c>
    </row>
    <row r="54" spans="1:2" x14ac:dyDescent="0.25">
      <c r="A54" t="s">
        <v>4418</v>
      </c>
      <c r="B54">
        <v>1</v>
      </c>
    </row>
    <row r="55" spans="1:2" x14ac:dyDescent="0.25">
      <c r="A55" t="s">
        <v>4419</v>
      </c>
      <c r="B55">
        <v>1</v>
      </c>
    </row>
    <row r="56" spans="1:2" x14ac:dyDescent="0.25">
      <c r="A56" t="s">
        <v>4420</v>
      </c>
      <c r="B56">
        <v>2</v>
      </c>
    </row>
    <row r="57" spans="1:2" x14ac:dyDescent="0.25">
      <c r="A57" t="s">
        <v>4421</v>
      </c>
      <c r="B57">
        <v>1</v>
      </c>
    </row>
    <row r="58" spans="1:2" x14ac:dyDescent="0.25">
      <c r="A58" t="s">
        <v>4422</v>
      </c>
      <c r="B58">
        <v>2</v>
      </c>
    </row>
    <row r="59" spans="1:2" x14ac:dyDescent="0.25">
      <c r="A59" t="s">
        <v>4423</v>
      </c>
      <c r="B59">
        <v>1</v>
      </c>
    </row>
    <row r="60" spans="1:2" x14ac:dyDescent="0.25">
      <c r="A60" t="s">
        <v>4424</v>
      </c>
      <c r="B60">
        <v>1</v>
      </c>
    </row>
    <row r="61" spans="1:2" x14ac:dyDescent="0.25">
      <c r="A61" t="s">
        <v>4425</v>
      </c>
      <c r="B61">
        <v>1</v>
      </c>
    </row>
    <row r="62" spans="1:2" x14ac:dyDescent="0.25">
      <c r="A62" t="s">
        <v>4426</v>
      </c>
      <c r="B62">
        <v>1</v>
      </c>
    </row>
    <row r="63" spans="1:2" x14ac:dyDescent="0.25">
      <c r="A63" t="s">
        <v>4427</v>
      </c>
      <c r="B63">
        <v>1</v>
      </c>
    </row>
    <row r="64" spans="1:2" x14ac:dyDescent="0.25">
      <c r="A64" t="s">
        <v>4428</v>
      </c>
      <c r="B64">
        <v>1</v>
      </c>
    </row>
    <row r="65" spans="1:2" x14ac:dyDescent="0.25">
      <c r="A65" t="s">
        <v>4429</v>
      </c>
      <c r="B65">
        <v>1</v>
      </c>
    </row>
    <row r="66" spans="1:2" x14ac:dyDescent="0.25">
      <c r="A66" t="s">
        <v>4430</v>
      </c>
      <c r="B66">
        <v>1</v>
      </c>
    </row>
    <row r="67" spans="1:2" x14ac:dyDescent="0.25">
      <c r="A67" t="s">
        <v>4431</v>
      </c>
      <c r="B67">
        <v>1</v>
      </c>
    </row>
    <row r="68" spans="1:2" x14ac:dyDescent="0.25">
      <c r="A68" t="s">
        <v>4432</v>
      </c>
      <c r="B68">
        <v>1</v>
      </c>
    </row>
    <row r="69" spans="1:2" x14ac:dyDescent="0.25">
      <c r="A69" t="s">
        <v>4433</v>
      </c>
      <c r="B69">
        <v>1</v>
      </c>
    </row>
    <row r="70" spans="1:2" x14ac:dyDescent="0.25">
      <c r="A70" t="s">
        <v>4434</v>
      </c>
      <c r="B70">
        <v>1</v>
      </c>
    </row>
    <row r="71" spans="1:2" x14ac:dyDescent="0.25">
      <c r="A71" t="s">
        <v>4435</v>
      </c>
      <c r="B71">
        <v>1</v>
      </c>
    </row>
    <row r="72" spans="1:2" x14ac:dyDescent="0.25">
      <c r="A72" t="s">
        <v>4436</v>
      </c>
      <c r="B72">
        <v>1</v>
      </c>
    </row>
    <row r="73" spans="1:2" x14ac:dyDescent="0.25">
      <c r="A73" t="s">
        <v>4437</v>
      </c>
      <c r="B73">
        <v>1</v>
      </c>
    </row>
    <row r="74" spans="1:2" x14ac:dyDescent="0.25">
      <c r="A74" t="s">
        <v>4438</v>
      </c>
      <c r="B74">
        <v>1</v>
      </c>
    </row>
    <row r="75" spans="1:2" x14ac:dyDescent="0.25">
      <c r="A75" t="s">
        <v>4439</v>
      </c>
      <c r="B75">
        <v>1</v>
      </c>
    </row>
    <row r="76" spans="1:2" x14ac:dyDescent="0.25">
      <c r="A76" t="s">
        <v>4440</v>
      </c>
      <c r="B76">
        <v>1</v>
      </c>
    </row>
    <row r="77" spans="1:2" x14ac:dyDescent="0.25">
      <c r="A77" t="s">
        <v>4441</v>
      </c>
      <c r="B77">
        <v>1</v>
      </c>
    </row>
    <row r="78" spans="1:2" x14ac:dyDescent="0.25">
      <c r="A78" t="s">
        <v>4442</v>
      </c>
      <c r="B78">
        <v>1</v>
      </c>
    </row>
    <row r="79" spans="1:2" x14ac:dyDescent="0.25">
      <c r="A79" t="s">
        <v>4443</v>
      </c>
      <c r="B79">
        <v>1</v>
      </c>
    </row>
    <row r="80" spans="1:2" x14ac:dyDescent="0.25">
      <c r="A80" t="s">
        <v>4444</v>
      </c>
      <c r="B80">
        <v>1</v>
      </c>
    </row>
    <row r="81" spans="1:2" x14ac:dyDescent="0.25">
      <c r="A81" t="s">
        <v>4445</v>
      </c>
      <c r="B81">
        <v>1</v>
      </c>
    </row>
    <row r="82" spans="1:2" x14ac:dyDescent="0.25">
      <c r="A82" t="s">
        <v>4446</v>
      </c>
      <c r="B82">
        <v>1</v>
      </c>
    </row>
    <row r="83" spans="1:2" x14ac:dyDescent="0.25">
      <c r="A83" t="s">
        <v>4447</v>
      </c>
      <c r="B83">
        <v>3</v>
      </c>
    </row>
    <row r="84" spans="1:2" x14ac:dyDescent="0.25">
      <c r="A84" t="s">
        <v>4448</v>
      </c>
    </row>
    <row r="85" spans="1:2" x14ac:dyDescent="0.25">
      <c r="A85" t="s">
        <v>4</v>
      </c>
      <c r="B85">
        <v>125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A3C97-1B13-452E-8065-B42952E42F52}">
  <sheetPr filterMode="1">
    <tabColor theme="9" tint="-0.499984740745262"/>
    <pageSetUpPr fitToPage="1"/>
  </sheetPr>
  <dimension ref="A1:CK189"/>
  <sheetViews>
    <sheetView tabSelected="1" zoomScale="70" zoomScaleNormal="70" workbookViewId="0">
      <pane ySplit="3" topLeftCell="A4" activePane="bottomLeft" state="frozen"/>
      <selection pane="bottomLeft" activeCell="BU3" sqref="A3:BU159"/>
    </sheetView>
  </sheetViews>
  <sheetFormatPr baseColWidth="10" defaultColWidth="11.42578125" defaultRowHeight="15" outlineLevelCol="1" x14ac:dyDescent="0.25"/>
  <cols>
    <col min="1" max="1" width="8" customWidth="1"/>
    <col min="2" max="2" width="8" hidden="1" customWidth="1"/>
    <col min="3" max="3" width="19.7109375" hidden="1" customWidth="1"/>
    <col min="4" max="5" width="8" hidden="1" customWidth="1"/>
    <col min="6" max="6" width="18.5703125" hidden="1" customWidth="1"/>
    <col min="7" max="7" width="27.28515625" style="144" customWidth="1"/>
    <col min="8" max="8" width="8.42578125" style="26" hidden="1" customWidth="1"/>
    <col min="9" max="10" width="6" hidden="1" customWidth="1"/>
    <col min="11" max="11" width="9.7109375" hidden="1" customWidth="1"/>
    <col min="12" max="12" width="8.5703125" hidden="1" customWidth="1"/>
    <col min="13" max="13" width="14.85546875" customWidth="1"/>
    <col min="14" max="14" width="14" hidden="1" customWidth="1"/>
    <col min="15" max="15" width="32.7109375" style="53" customWidth="1"/>
    <col min="16" max="16" width="11.42578125" customWidth="1"/>
    <col min="17" max="17" width="5.42578125" hidden="1" customWidth="1" outlineLevel="1"/>
    <col min="18" max="18" width="22.85546875" hidden="1" customWidth="1" outlineLevel="1"/>
    <col min="19" max="23" width="6" customWidth="1" outlineLevel="1"/>
    <col min="24" max="30" width="1.28515625" customWidth="1" outlineLevel="1"/>
    <col min="31" max="31" width="14.7109375" hidden="1" customWidth="1"/>
    <col min="32" max="43" width="6.85546875" hidden="1" customWidth="1" outlineLevel="1"/>
    <col min="44" max="44" width="15.5703125" customWidth="1" collapsed="1"/>
    <col min="45" max="45" width="11.42578125" customWidth="1"/>
    <col min="46" max="46" width="9.42578125" hidden="1" customWidth="1"/>
    <col min="47" max="47" width="12.85546875" hidden="1" customWidth="1"/>
    <col min="48" max="48" width="9.85546875" hidden="1" customWidth="1" outlineLevel="1"/>
    <col min="49" max="49" width="21.5703125" hidden="1" customWidth="1" outlineLevel="1"/>
    <col min="50" max="50" width="9.140625" hidden="1" customWidth="1" outlineLevel="1"/>
    <col min="51" max="51" width="19.7109375" hidden="1" customWidth="1" outlineLevel="1"/>
    <col min="52" max="52" width="18.5703125" hidden="1" customWidth="1" collapsed="1"/>
    <col min="53" max="53" width="17.7109375" hidden="1" customWidth="1"/>
    <col min="54" max="54" width="28" hidden="1" customWidth="1"/>
    <col min="55" max="55" width="11.42578125" hidden="1" customWidth="1"/>
    <col min="56" max="56" width="11.42578125" customWidth="1"/>
    <col min="57" max="63" width="11.42578125" hidden="1" customWidth="1"/>
    <col min="64" max="64" width="32.5703125" hidden="1" customWidth="1"/>
    <col min="65" max="65" width="11.42578125" hidden="1" customWidth="1"/>
    <col min="66" max="66" width="11.42578125" style="53" hidden="1" customWidth="1"/>
    <col min="67" max="67" width="16.42578125" hidden="1" customWidth="1"/>
    <col min="68" max="68" width="20.5703125" hidden="1" customWidth="1"/>
    <col min="69" max="69" width="30.5703125" style="201" customWidth="1"/>
    <col min="70" max="70" width="22.85546875" style="53" customWidth="1"/>
    <col min="71" max="71" width="13.85546875" style="53" customWidth="1"/>
    <col min="72" max="72" width="17.28515625" style="53" hidden="1" customWidth="1"/>
    <col min="73" max="73" width="16.85546875" style="53" customWidth="1"/>
    <col min="74" max="74" width="17.5703125" style="53" hidden="1" customWidth="1"/>
    <col min="75" max="75" width="11.42578125" hidden="1" customWidth="1" outlineLevel="1"/>
    <col min="76" max="76" width="5.42578125" hidden="1" customWidth="1" collapsed="1"/>
    <col min="77" max="80" width="5.42578125" hidden="1" customWidth="1"/>
    <col min="81" max="82" width="11.42578125" hidden="1" customWidth="1"/>
    <col min="83" max="83" width="11.42578125" style="201" hidden="1" customWidth="1"/>
    <col min="84" max="88" width="11.42578125" hidden="1" customWidth="1"/>
    <col min="89" max="91" width="0" hidden="1" customWidth="1"/>
    <col min="16374" max="16374" width="11.42578125" bestFit="1" customWidth="1"/>
  </cols>
  <sheetData>
    <row r="1" spans="1:89" hidden="1" x14ac:dyDescent="0.25">
      <c r="BL1" s="53"/>
      <c r="BN1"/>
      <c r="BQ1"/>
      <c r="BR1"/>
      <c r="BS1"/>
      <c r="BT1"/>
      <c r="BU1"/>
      <c r="BV1"/>
    </row>
    <row r="2" spans="1:89" ht="25.5" hidden="1" customHeight="1" x14ac:dyDescent="0.35">
      <c r="Q2" s="3018" t="s">
        <v>4449</v>
      </c>
      <c r="R2" s="3018"/>
      <c r="S2" s="3018"/>
      <c r="T2" s="3018"/>
      <c r="U2" s="3018"/>
      <c r="V2" s="3018"/>
      <c r="W2" s="3018"/>
      <c r="X2" s="3018"/>
      <c r="Y2" s="3018"/>
      <c r="Z2" s="3018"/>
      <c r="AA2" s="3018"/>
      <c r="AB2" s="3018"/>
      <c r="AC2" s="3018"/>
      <c r="AD2" s="3018"/>
      <c r="AE2" s="3018"/>
      <c r="AF2" s="3018"/>
      <c r="AG2" s="3018"/>
      <c r="AH2" s="3018"/>
      <c r="AI2" s="3018"/>
      <c r="AJ2" s="3018"/>
      <c r="AK2" s="3018"/>
      <c r="AL2" s="3018"/>
      <c r="AM2" s="3018"/>
      <c r="AN2" s="3018"/>
      <c r="AO2" s="3018"/>
      <c r="AP2" s="3018"/>
      <c r="AQ2" s="3018"/>
      <c r="AR2" s="3018"/>
      <c r="AS2" s="70"/>
      <c r="AV2" s="3019" t="s">
        <v>4450</v>
      </c>
      <c r="AW2" s="3019"/>
      <c r="AX2" s="3019"/>
      <c r="AY2" s="3019"/>
      <c r="AZ2" s="143"/>
      <c r="BA2" s="3020" t="s">
        <v>4451</v>
      </c>
      <c r="BB2" s="3020"/>
      <c r="BC2" s="3020"/>
      <c r="BD2" s="3020"/>
      <c r="BE2" s="3020"/>
      <c r="BF2" s="3020"/>
      <c r="BG2" s="3020"/>
      <c r="BH2" s="3020"/>
      <c r="BI2" s="3020"/>
      <c r="BJ2" s="3020"/>
      <c r="BK2" s="3020"/>
      <c r="BL2" s="180"/>
      <c r="BM2" s="72"/>
      <c r="BN2" s="3021" t="s">
        <v>4452</v>
      </c>
      <c r="BO2" s="3021"/>
      <c r="BP2" s="3021"/>
      <c r="BQ2" s="3021"/>
      <c r="BR2" s="3021"/>
      <c r="BS2" s="3021"/>
      <c r="BT2" s="3021"/>
      <c r="BU2" s="3021"/>
      <c r="BV2" s="3021"/>
      <c r="BW2" s="2911"/>
      <c r="BX2" s="3017" t="s">
        <v>4453</v>
      </c>
      <c r="BY2" s="3017"/>
      <c r="BZ2" s="3017"/>
      <c r="CA2" s="3017"/>
      <c r="CB2" s="3017"/>
      <c r="CC2" s="3017"/>
      <c r="CD2" s="3017"/>
      <c r="CE2" s="3017"/>
      <c r="CF2" s="3017"/>
      <c r="CG2" s="3017"/>
      <c r="CH2" s="3017"/>
      <c r="CI2" s="3017"/>
      <c r="CJ2" s="90"/>
    </row>
    <row r="3" spans="1:89" s="75" customFormat="1" ht="64.5" customHeight="1" x14ac:dyDescent="0.25">
      <c r="A3" s="226" t="s">
        <v>18</v>
      </c>
      <c r="B3" s="226" t="s">
        <v>19</v>
      </c>
      <c r="C3" s="226" t="s">
        <v>22</v>
      </c>
      <c r="D3" s="226" t="s">
        <v>23</v>
      </c>
      <c r="E3" s="226" t="s">
        <v>24</v>
      </c>
      <c r="F3" s="226" t="s">
        <v>29</v>
      </c>
      <c r="G3" s="227" t="s">
        <v>30</v>
      </c>
      <c r="H3" s="226" t="s">
        <v>4454</v>
      </c>
      <c r="I3" s="226" t="s">
        <v>32</v>
      </c>
      <c r="J3" s="226" t="s">
        <v>33</v>
      </c>
      <c r="K3" s="226" t="s">
        <v>34</v>
      </c>
      <c r="L3" s="226" t="s">
        <v>7</v>
      </c>
      <c r="M3" s="226" t="s">
        <v>36</v>
      </c>
      <c r="N3" s="226" t="s">
        <v>4455</v>
      </c>
      <c r="O3" s="226" t="s">
        <v>37</v>
      </c>
      <c r="P3" s="226" t="s">
        <v>39</v>
      </c>
      <c r="Q3" s="226" t="s">
        <v>4456</v>
      </c>
      <c r="R3" s="226" t="s">
        <v>41</v>
      </c>
      <c r="S3" s="226" t="s">
        <v>42</v>
      </c>
      <c r="T3" s="226" t="s">
        <v>43</v>
      </c>
      <c r="U3" s="226" t="s">
        <v>44</v>
      </c>
      <c r="V3" s="226" t="s">
        <v>45</v>
      </c>
      <c r="W3" s="226" t="s">
        <v>46</v>
      </c>
      <c r="X3" s="226" t="s">
        <v>47</v>
      </c>
      <c r="Y3" s="226" t="s">
        <v>48</v>
      </c>
      <c r="Z3" s="226" t="s">
        <v>49</v>
      </c>
      <c r="AA3" s="226" t="s">
        <v>50</v>
      </c>
      <c r="AB3" s="226" t="s">
        <v>51</v>
      </c>
      <c r="AC3" s="226" t="s">
        <v>52</v>
      </c>
      <c r="AD3" s="226" t="s">
        <v>53</v>
      </c>
      <c r="AE3" s="228" t="s">
        <v>54</v>
      </c>
      <c r="AF3" s="226" t="s">
        <v>42</v>
      </c>
      <c r="AG3" s="226" t="s">
        <v>43</v>
      </c>
      <c r="AH3" s="226" t="s">
        <v>44</v>
      </c>
      <c r="AI3" s="226" t="s">
        <v>45</v>
      </c>
      <c r="AJ3" s="226" t="s">
        <v>46</v>
      </c>
      <c r="AK3" s="226" t="s">
        <v>47</v>
      </c>
      <c r="AL3" s="226" t="s">
        <v>48</v>
      </c>
      <c r="AM3" s="226" t="s">
        <v>49</v>
      </c>
      <c r="AN3" s="226" t="s">
        <v>50</v>
      </c>
      <c r="AO3" s="226" t="s">
        <v>51</v>
      </c>
      <c r="AP3" s="226" t="s">
        <v>52</v>
      </c>
      <c r="AQ3" s="226" t="s">
        <v>53</v>
      </c>
      <c r="AR3" s="229" t="s">
        <v>4457</v>
      </c>
      <c r="AS3" s="229" t="s">
        <v>946</v>
      </c>
      <c r="AT3" s="230" t="s">
        <v>4458</v>
      </c>
      <c r="AU3" s="230" t="s">
        <v>4459</v>
      </c>
      <c r="AV3" s="231" t="s">
        <v>4460</v>
      </c>
      <c r="AW3" s="231" t="s">
        <v>4461</v>
      </c>
      <c r="AX3" s="231" t="s">
        <v>4462</v>
      </c>
      <c r="AY3" s="231" t="s">
        <v>4463</v>
      </c>
      <c r="AZ3" s="231" t="s">
        <v>4464</v>
      </c>
      <c r="BA3" s="232" t="s">
        <v>4465</v>
      </c>
      <c r="BB3" s="233" t="s">
        <v>4466</v>
      </c>
      <c r="BC3" s="234" t="s">
        <v>4467</v>
      </c>
      <c r="BD3" s="235" t="s">
        <v>4468</v>
      </c>
      <c r="BE3" s="235" t="s">
        <v>4469</v>
      </c>
      <c r="BF3" s="235" t="s">
        <v>956</v>
      </c>
      <c r="BG3" s="235" t="s">
        <v>4470</v>
      </c>
      <c r="BH3" s="236" t="s">
        <v>4471</v>
      </c>
      <c r="BI3" s="236" t="s">
        <v>4472</v>
      </c>
      <c r="BJ3" s="237" t="s">
        <v>4473</v>
      </c>
      <c r="BK3" s="237" t="s">
        <v>959</v>
      </c>
      <c r="BL3" s="569" t="s">
        <v>4474</v>
      </c>
      <c r="BM3" s="238" t="s">
        <v>4475</v>
      </c>
      <c r="BN3" s="239" t="s">
        <v>4476</v>
      </c>
      <c r="BO3" s="239" t="s">
        <v>4477</v>
      </c>
      <c r="BP3" s="239" t="s">
        <v>4478</v>
      </c>
      <c r="BQ3" s="240" t="s">
        <v>4479</v>
      </c>
      <c r="BR3" s="240" t="s">
        <v>4372</v>
      </c>
      <c r="BS3" s="240" t="s">
        <v>4480</v>
      </c>
      <c r="BT3" s="239" t="s">
        <v>984</v>
      </c>
      <c r="BU3" s="239" t="s">
        <v>4481</v>
      </c>
      <c r="BV3" s="239" t="s">
        <v>4482</v>
      </c>
      <c r="BW3" s="241" t="s">
        <v>4483</v>
      </c>
      <c r="BX3" s="242" t="s">
        <v>4484</v>
      </c>
      <c r="BY3" s="242" t="s">
        <v>4485</v>
      </c>
      <c r="BZ3" s="242" t="s">
        <v>4486</v>
      </c>
      <c r="CA3" s="242" t="s">
        <v>4487</v>
      </c>
      <c r="CB3" s="242" t="s">
        <v>4488</v>
      </c>
      <c r="CC3" s="242" t="s">
        <v>4489</v>
      </c>
      <c r="CD3" s="242" t="s">
        <v>4490</v>
      </c>
      <c r="CE3" s="242" t="s">
        <v>960</v>
      </c>
      <c r="CF3" s="242" t="s">
        <v>4491</v>
      </c>
      <c r="CG3" s="242" t="s">
        <v>4492</v>
      </c>
      <c r="CH3" s="242" t="s">
        <v>4493</v>
      </c>
      <c r="CI3" s="242" t="s">
        <v>4494</v>
      </c>
      <c r="CJ3" s="243" t="s">
        <v>4495</v>
      </c>
      <c r="CK3" s="560" t="s">
        <v>4496</v>
      </c>
    </row>
    <row r="4" spans="1:89" s="214" customFormat="1" ht="52.5" hidden="1" customHeight="1" x14ac:dyDescent="0.25">
      <c r="A4" s="2681">
        <v>2026</v>
      </c>
      <c r="B4" s="2681">
        <v>479</v>
      </c>
      <c r="C4" s="2682" t="s">
        <v>58</v>
      </c>
      <c r="D4" s="2681">
        <v>3000654</v>
      </c>
      <c r="E4" s="2681">
        <v>5005023</v>
      </c>
      <c r="F4" s="2683" t="s">
        <v>3011</v>
      </c>
      <c r="G4" s="2684" t="s">
        <v>3012</v>
      </c>
      <c r="H4" s="2681">
        <v>95</v>
      </c>
      <c r="I4" s="2685" t="s">
        <v>992</v>
      </c>
      <c r="J4" s="2686" t="s">
        <v>10</v>
      </c>
      <c r="K4" s="2686" t="s">
        <v>60</v>
      </c>
      <c r="L4" s="2681" t="str">
        <f t="shared" ref="L4:L37" si="0">+MID(M4,1,3)</f>
        <v>2.3</v>
      </c>
      <c r="M4" s="2687" t="s">
        <v>185</v>
      </c>
      <c r="N4" s="2687"/>
      <c r="O4" s="2682" t="s">
        <v>399</v>
      </c>
      <c r="P4" s="2688" t="s">
        <v>74</v>
      </c>
      <c r="Q4" s="2689"/>
      <c r="R4" s="221">
        <v>144306000</v>
      </c>
      <c r="S4" s="2681">
        <v>0</v>
      </c>
      <c r="T4" s="2681"/>
      <c r="U4" s="2681">
        <v>0</v>
      </c>
      <c r="V4" s="2681">
        <v>1</v>
      </c>
      <c r="W4" s="222"/>
      <c r="X4" s="222"/>
      <c r="Y4" s="222"/>
      <c r="Z4" s="222"/>
      <c r="AA4" s="222"/>
      <c r="AB4" s="222"/>
      <c r="AC4" s="222"/>
      <c r="AD4" s="222"/>
      <c r="AE4" s="207">
        <f t="shared" ref="AE4:AE23" si="1">ROUNDUP(IFERROR(IF(OR(P4="LOCADOR",P4="VIATICOS",P4="CAJA CHICA"),IF(P4="LOCADOR",Q4*(R4/30)*SUM(S4:AD4),Q4*R4*SUM(S4:AD4)),R4*SUM(S4:AD4)),""),0)</f>
        <v>144306000</v>
      </c>
      <c r="AF4" s="223">
        <f t="shared" ref="AF4:AQ25" si="2">+$R4*S4</f>
        <v>0</v>
      </c>
      <c r="AG4" s="223">
        <f t="shared" si="2"/>
        <v>0</v>
      </c>
      <c r="AH4" s="223">
        <f t="shared" si="2"/>
        <v>0</v>
      </c>
      <c r="AI4" s="223">
        <f t="shared" si="2"/>
        <v>144306000</v>
      </c>
      <c r="AJ4" s="223">
        <f t="shared" si="2"/>
        <v>0</v>
      </c>
      <c r="AK4" s="223">
        <f t="shared" si="2"/>
        <v>0</v>
      </c>
      <c r="AL4" s="223">
        <f t="shared" si="2"/>
        <v>0</v>
      </c>
      <c r="AM4" s="223">
        <f t="shared" si="2"/>
        <v>0</v>
      </c>
      <c r="AN4" s="223">
        <f t="shared" si="2"/>
        <v>0</v>
      </c>
      <c r="AO4" s="223">
        <f t="shared" si="2"/>
        <v>0</v>
      </c>
      <c r="AP4" s="223">
        <f t="shared" si="2"/>
        <v>0</v>
      </c>
      <c r="AQ4" s="223">
        <f t="shared" si="2"/>
        <v>0</v>
      </c>
      <c r="AR4" s="223">
        <f t="shared" ref="AR4" si="3">+ROUNDUP(SUM(AF4:AQ4),0)</f>
        <v>144306000</v>
      </c>
      <c r="AS4" s="217" t="s">
        <v>2578</v>
      </c>
      <c r="AT4" s="2690" t="s">
        <v>4497</v>
      </c>
      <c r="AU4" s="214" t="s">
        <v>4498</v>
      </c>
      <c r="AY4" s="2691">
        <v>144306000</v>
      </c>
      <c r="BB4" s="2683" t="s">
        <v>399</v>
      </c>
      <c r="BC4" s="2692">
        <f>AR4</f>
        <v>144306000</v>
      </c>
      <c r="BD4" s="214" t="s">
        <v>4499</v>
      </c>
      <c r="BE4" s="214" t="s">
        <v>4500</v>
      </c>
      <c r="BF4" s="214" t="s">
        <v>4501</v>
      </c>
      <c r="BG4" s="2693">
        <v>45960</v>
      </c>
      <c r="BH4" s="214" t="s">
        <v>4501</v>
      </c>
      <c r="BI4" s="2693">
        <v>45960</v>
      </c>
      <c r="BJ4" s="214" t="s">
        <v>4502</v>
      </c>
      <c r="BK4" s="2693">
        <v>45965</v>
      </c>
      <c r="BL4" s="215" t="s">
        <v>4503</v>
      </c>
      <c r="BM4" s="215" t="s">
        <v>4504</v>
      </c>
      <c r="BN4" s="214" t="s">
        <v>4505</v>
      </c>
      <c r="BO4" s="2691">
        <v>144306000</v>
      </c>
      <c r="BP4" s="2691">
        <f>AR4-BO4</f>
        <v>0</v>
      </c>
      <c r="BQ4" s="2944" t="s">
        <v>4506</v>
      </c>
      <c r="BR4" s="2694" t="s">
        <v>4376</v>
      </c>
      <c r="BS4" s="2693">
        <v>46056</v>
      </c>
      <c r="BT4" s="2691">
        <f>AR4</f>
        <v>144306000</v>
      </c>
      <c r="BU4" s="2691">
        <v>144306000</v>
      </c>
      <c r="BV4" s="2691">
        <f t="shared" ref="BV4:BV31" si="4">BT4-BU4</f>
        <v>0</v>
      </c>
      <c r="BW4" s="214" t="s">
        <v>4507</v>
      </c>
      <c r="CE4" s="2695" t="s">
        <v>4508</v>
      </c>
      <c r="CF4" s="214" t="s">
        <v>4509</v>
      </c>
      <c r="CG4" s="214" t="s">
        <v>4509</v>
      </c>
      <c r="CH4" s="214" t="s">
        <v>4509</v>
      </c>
      <c r="CI4" s="214" t="s">
        <v>4509</v>
      </c>
      <c r="CJ4" s="214" t="s">
        <v>4509</v>
      </c>
    </row>
    <row r="5" spans="1:89" s="214" customFormat="1" ht="52.5" hidden="1" customHeight="1" x14ac:dyDescent="0.25">
      <c r="A5" s="2681">
        <v>2026</v>
      </c>
      <c r="B5" s="2681">
        <v>479</v>
      </c>
      <c r="C5" s="2682" t="s">
        <v>58</v>
      </c>
      <c r="D5" s="2681">
        <v>3000654</v>
      </c>
      <c r="E5" s="2681">
        <v>5005020</v>
      </c>
      <c r="F5" s="2682" t="s">
        <v>2269</v>
      </c>
      <c r="G5" s="2684" t="s">
        <v>2270</v>
      </c>
      <c r="H5" s="2681">
        <v>93</v>
      </c>
      <c r="I5" s="2685" t="s">
        <v>992</v>
      </c>
      <c r="J5" s="2686" t="s">
        <v>10</v>
      </c>
      <c r="K5" s="2686" t="s">
        <v>60</v>
      </c>
      <c r="L5" s="2681" t="str">
        <f t="shared" si="0"/>
        <v>2.3</v>
      </c>
      <c r="M5" s="2687" t="s">
        <v>107</v>
      </c>
      <c r="N5" s="2687">
        <v>503300220006</v>
      </c>
      <c r="O5" s="2682" t="s">
        <v>401</v>
      </c>
      <c r="P5" s="2688" t="s">
        <v>70</v>
      </c>
      <c r="Q5" s="2689" t="s">
        <v>4510</v>
      </c>
      <c r="R5" s="221">
        <v>75</v>
      </c>
      <c r="S5" s="2681">
        <v>200</v>
      </c>
      <c r="T5" s="2681">
        <v>0</v>
      </c>
      <c r="U5" s="2681">
        <v>0</v>
      </c>
      <c r="V5" s="2681">
        <v>0</v>
      </c>
      <c r="W5" s="222"/>
      <c r="X5" s="222"/>
      <c r="Y5" s="222"/>
      <c r="Z5" s="222"/>
      <c r="AA5" s="222"/>
      <c r="AB5" s="222"/>
      <c r="AC5" s="222"/>
      <c r="AD5" s="222"/>
      <c r="AE5" s="207">
        <f t="shared" si="1"/>
        <v>15000</v>
      </c>
      <c r="AF5" s="223">
        <f t="shared" si="2"/>
        <v>15000</v>
      </c>
      <c r="AG5" s="223">
        <f t="shared" si="2"/>
        <v>0</v>
      </c>
      <c r="AH5" s="223">
        <f t="shared" si="2"/>
        <v>0</v>
      </c>
      <c r="AI5" s="223">
        <f t="shared" si="2"/>
        <v>0</v>
      </c>
      <c r="AJ5" s="223">
        <f t="shared" si="2"/>
        <v>0</v>
      </c>
      <c r="AK5" s="223">
        <f t="shared" si="2"/>
        <v>0</v>
      </c>
      <c r="AL5" s="223">
        <f t="shared" si="2"/>
        <v>0</v>
      </c>
      <c r="AM5" s="223">
        <f t="shared" si="2"/>
        <v>0</v>
      </c>
      <c r="AN5" s="223">
        <f t="shared" si="2"/>
        <v>0</v>
      </c>
      <c r="AO5" s="223">
        <f t="shared" si="2"/>
        <v>0</v>
      </c>
      <c r="AP5" s="223">
        <f t="shared" si="2"/>
        <v>0</v>
      </c>
      <c r="AQ5" s="223">
        <f t="shared" si="2"/>
        <v>0</v>
      </c>
      <c r="AR5" s="223">
        <v>5980</v>
      </c>
      <c r="AS5" s="217" t="s">
        <v>2578</v>
      </c>
      <c r="AT5" s="2690" t="s">
        <v>4497</v>
      </c>
      <c r="AU5" s="214" t="s">
        <v>4498</v>
      </c>
      <c r="AY5" s="2691">
        <f>AR5</f>
        <v>5980</v>
      </c>
      <c r="BB5" s="2683" t="s">
        <v>4511</v>
      </c>
      <c r="BC5" s="2692">
        <f t="shared" ref="BC5:BC68" si="5">AR5</f>
        <v>5980</v>
      </c>
      <c r="BD5" s="2697" t="s">
        <v>4512</v>
      </c>
      <c r="BE5" s="214" t="s">
        <v>4513</v>
      </c>
      <c r="BF5" s="215" t="s">
        <v>4514</v>
      </c>
      <c r="BG5" s="2698">
        <v>46042</v>
      </c>
      <c r="BH5" s="215" t="s">
        <v>4515</v>
      </c>
      <c r="BI5" s="2698">
        <v>46042</v>
      </c>
      <c r="BJ5" s="214" t="s">
        <v>4516</v>
      </c>
      <c r="BK5" s="2693">
        <v>46044</v>
      </c>
      <c r="BL5" s="214" t="s">
        <v>4503</v>
      </c>
      <c r="BM5" s="215" t="s">
        <v>4517</v>
      </c>
      <c r="BN5" s="214" t="s">
        <v>4518</v>
      </c>
      <c r="BO5" s="214">
        <v>5980</v>
      </c>
      <c r="BP5" s="2691">
        <f t="shared" ref="BP5:BP68" si="6">AR5-BO5</f>
        <v>0</v>
      </c>
      <c r="BQ5" s="2944" t="s">
        <v>4506</v>
      </c>
      <c r="BR5" s="2694" t="s">
        <v>4382</v>
      </c>
      <c r="BS5" s="2693">
        <v>46087</v>
      </c>
      <c r="BT5" s="2691">
        <f t="shared" ref="BT5:BT17" si="7">AR5</f>
        <v>5980</v>
      </c>
      <c r="BU5" s="2691">
        <v>5980</v>
      </c>
      <c r="BV5" s="2691">
        <f t="shared" si="4"/>
        <v>0</v>
      </c>
      <c r="BW5" s="214" t="s">
        <v>4519</v>
      </c>
      <c r="CE5" s="2695" t="s">
        <v>4520</v>
      </c>
      <c r="CF5" s="214" t="s">
        <v>4491</v>
      </c>
      <c r="CG5" s="214" t="s">
        <v>4492</v>
      </c>
      <c r="CH5" s="214" t="s">
        <v>4493</v>
      </c>
      <c r="CI5" s="2693">
        <v>46101</v>
      </c>
      <c r="CJ5" s="214" t="s">
        <v>4521</v>
      </c>
    </row>
    <row r="6" spans="1:89" s="214" customFormat="1" ht="52.5" hidden="1" customHeight="1" x14ac:dyDescent="0.25">
      <c r="A6" s="2681">
        <v>2026</v>
      </c>
      <c r="B6" s="2681">
        <v>479</v>
      </c>
      <c r="C6" s="2682" t="s">
        <v>58</v>
      </c>
      <c r="D6" s="2681">
        <v>3000654</v>
      </c>
      <c r="E6" s="2681">
        <v>5005023</v>
      </c>
      <c r="F6" s="2682" t="s">
        <v>990</v>
      </c>
      <c r="G6" s="2684" t="s">
        <v>991</v>
      </c>
      <c r="H6" s="2681">
        <v>94</v>
      </c>
      <c r="I6" s="2685" t="s">
        <v>992</v>
      </c>
      <c r="J6" s="2686" t="s">
        <v>10</v>
      </c>
      <c r="K6" s="2686" t="s">
        <v>60</v>
      </c>
      <c r="L6" s="2681" t="str">
        <f t="shared" si="0"/>
        <v>2.3</v>
      </c>
      <c r="M6" s="2687" t="s">
        <v>95</v>
      </c>
      <c r="N6" s="2687">
        <v>767400061351</v>
      </c>
      <c r="O6" s="2683" t="s">
        <v>403</v>
      </c>
      <c r="P6" s="2688" t="s">
        <v>70</v>
      </c>
      <c r="Q6" s="2689" t="s">
        <v>4510</v>
      </c>
      <c r="R6" s="221">
        <v>500</v>
      </c>
      <c r="S6" s="2681">
        <v>10</v>
      </c>
      <c r="T6" s="2681">
        <v>0</v>
      </c>
      <c r="U6" s="2681">
        <v>0</v>
      </c>
      <c r="V6" s="2681">
        <v>0</v>
      </c>
      <c r="W6" s="222"/>
      <c r="X6" s="222"/>
      <c r="Y6" s="222"/>
      <c r="Z6" s="222"/>
      <c r="AA6" s="222"/>
      <c r="AB6" s="222"/>
      <c r="AC6" s="222"/>
      <c r="AD6" s="222"/>
      <c r="AE6" s="207">
        <f t="shared" si="1"/>
        <v>5000</v>
      </c>
      <c r="AF6" s="223">
        <f t="shared" si="2"/>
        <v>5000</v>
      </c>
      <c r="AG6" s="223">
        <f t="shared" si="2"/>
        <v>0</v>
      </c>
      <c r="AH6" s="223">
        <f t="shared" si="2"/>
        <v>0</v>
      </c>
      <c r="AI6" s="223">
        <f t="shared" si="2"/>
        <v>0</v>
      </c>
      <c r="AJ6" s="223">
        <f t="shared" si="2"/>
        <v>0</v>
      </c>
      <c r="AK6" s="223">
        <f t="shared" si="2"/>
        <v>0</v>
      </c>
      <c r="AL6" s="223">
        <f t="shared" si="2"/>
        <v>0</v>
      </c>
      <c r="AM6" s="223">
        <f t="shared" si="2"/>
        <v>0</v>
      </c>
      <c r="AN6" s="223">
        <f t="shared" si="2"/>
        <v>0</v>
      </c>
      <c r="AO6" s="223">
        <f t="shared" si="2"/>
        <v>0</v>
      </c>
      <c r="AP6" s="223">
        <f t="shared" si="2"/>
        <v>0</v>
      </c>
      <c r="AQ6" s="223">
        <f t="shared" si="2"/>
        <v>0</v>
      </c>
      <c r="AR6" s="223">
        <v>4586</v>
      </c>
      <c r="AS6" s="217" t="s">
        <v>10</v>
      </c>
      <c r="AT6" s="2690" t="s">
        <v>4497</v>
      </c>
      <c r="AU6" s="214" t="s">
        <v>4498</v>
      </c>
      <c r="AV6" s="214" t="s">
        <v>4522</v>
      </c>
      <c r="AW6" s="214" t="s">
        <v>4522</v>
      </c>
      <c r="AX6" s="214" t="s">
        <v>4523</v>
      </c>
      <c r="AY6" s="2691">
        <f t="shared" ref="AY6:AY12" si="8">AR6</f>
        <v>4586</v>
      </c>
      <c r="BB6" s="2683" t="s">
        <v>403</v>
      </c>
      <c r="BC6" s="2692">
        <f t="shared" si="5"/>
        <v>4586</v>
      </c>
      <c r="BD6" s="2694" t="s">
        <v>4524</v>
      </c>
      <c r="BE6" s="214" t="s">
        <v>4525</v>
      </c>
      <c r="BF6" s="214" t="s">
        <v>4526</v>
      </c>
      <c r="BG6" s="2693">
        <v>46048</v>
      </c>
      <c r="BH6" s="214" t="s">
        <v>4527</v>
      </c>
      <c r="BI6" s="2693">
        <v>46051</v>
      </c>
      <c r="BJ6" s="215" t="s">
        <v>4528</v>
      </c>
      <c r="BK6" s="2693">
        <v>46051</v>
      </c>
      <c r="BL6" s="214" t="s">
        <v>4503</v>
      </c>
      <c r="BM6" s="215" t="s">
        <v>4529</v>
      </c>
      <c r="BN6" s="214" t="s">
        <v>4530</v>
      </c>
      <c r="BO6" s="214">
        <v>4586</v>
      </c>
      <c r="BP6" s="2691">
        <f t="shared" si="6"/>
        <v>0</v>
      </c>
      <c r="BQ6" s="2945" t="s">
        <v>4506</v>
      </c>
      <c r="BR6" s="2694" t="s">
        <v>4398</v>
      </c>
      <c r="BS6" s="2693">
        <v>46090</v>
      </c>
      <c r="BT6" s="2691">
        <f t="shared" si="7"/>
        <v>4586</v>
      </c>
      <c r="BU6" s="2691">
        <v>4586</v>
      </c>
      <c r="BV6" s="2691">
        <f t="shared" si="4"/>
        <v>0</v>
      </c>
      <c r="BW6" s="214" t="s">
        <v>4531</v>
      </c>
      <c r="BY6" s="2691"/>
      <c r="CE6" s="2695" t="s">
        <v>4532</v>
      </c>
      <c r="CF6" s="214" t="s">
        <v>4533</v>
      </c>
      <c r="CG6" s="214" t="s">
        <v>4533</v>
      </c>
      <c r="CH6" s="214" t="s">
        <v>4533</v>
      </c>
      <c r="CI6" s="214" t="s">
        <v>4533</v>
      </c>
      <c r="CJ6" s="2695" t="s">
        <v>4532</v>
      </c>
    </row>
    <row r="7" spans="1:89" s="214" customFormat="1" ht="52.5" hidden="1" customHeight="1" x14ac:dyDescent="0.25">
      <c r="A7" s="2681">
        <v>2026</v>
      </c>
      <c r="B7" s="2681">
        <v>479</v>
      </c>
      <c r="C7" s="2682" t="s">
        <v>58</v>
      </c>
      <c r="D7" s="2681">
        <v>3000654</v>
      </c>
      <c r="E7" s="2681">
        <v>5005020</v>
      </c>
      <c r="F7" s="2682" t="s">
        <v>2269</v>
      </c>
      <c r="G7" s="2684" t="s">
        <v>2270</v>
      </c>
      <c r="H7" s="2681">
        <v>93</v>
      </c>
      <c r="I7" s="2685" t="s">
        <v>992</v>
      </c>
      <c r="J7" s="2686" t="s">
        <v>10</v>
      </c>
      <c r="K7" s="2686" t="s">
        <v>60</v>
      </c>
      <c r="L7" s="2681" t="str">
        <f t="shared" si="0"/>
        <v>NUE</v>
      </c>
      <c r="M7" s="2699" t="s">
        <v>4534</v>
      </c>
      <c r="N7" s="2687">
        <v>586600290011</v>
      </c>
      <c r="O7" s="2682" t="s">
        <v>404</v>
      </c>
      <c r="P7" s="2688" t="s">
        <v>70</v>
      </c>
      <c r="Q7" s="2689"/>
      <c r="R7" s="221">
        <v>22</v>
      </c>
      <c r="S7" s="2681">
        <v>100</v>
      </c>
      <c r="T7" s="2681"/>
      <c r="U7" s="2681"/>
      <c r="V7" s="2681"/>
      <c r="W7" s="222"/>
      <c r="X7" s="222"/>
      <c r="Y7" s="222"/>
      <c r="Z7" s="222"/>
      <c r="AA7" s="222"/>
      <c r="AB7" s="222"/>
      <c r="AC7" s="222"/>
      <c r="AD7" s="222"/>
      <c r="AE7" s="207">
        <f t="shared" si="1"/>
        <v>2200</v>
      </c>
      <c r="AF7" s="223">
        <f t="shared" si="2"/>
        <v>2200</v>
      </c>
      <c r="AG7" s="223">
        <f t="shared" si="2"/>
        <v>0</v>
      </c>
      <c r="AH7" s="223">
        <f t="shared" si="2"/>
        <v>0</v>
      </c>
      <c r="AI7" s="223">
        <f t="shared" si="2"/>
        <v>0</v>
      </c>
      <c r="AJ7" s="223">
        <f t="shared" si="2"/>
        <v>0</v>
      </c>
      <c r="AK7" s="223">
        <f t="shared" si="2"/>
        <v>0</v>
      </c>
      <c r="AL7" s="223">
        <f t="shared" si="2"/>
        <v>0</v>
      </c>
      <c r="AM7" s="223">
        <f t="shared" si="2"/>
        <v>0</v>
      </c>
      <c r="AN7" s="223">
        <f t="shared" si="2"/>
        <v>0</v>
      </c>
      <c r="AO7" s="223">
        <f t="shared" si="2"/>
        <v>0</v>
      </c>
      <c r="AP7" s="223">
        <f t="shared" si="2"/>
        <v>0</v>
      </c>
      <c r="AQ7" s="223">
        <f t="shared" si="2"/>
        <v>0</v>
      </c>
      <c r="AR7" s="223">
        <v>891</v>
      </c>
      <c r="AS7" s="217" t="s">
        <v>2578</v>
      </c>
      <c r="AT7" s="2700" t="s">
        <v>4535</v>
      </c>
      <c r="AY7" s="2691">
        <f t="shared" si="8"/>
        <v>891</v>
      </c>
      <c r="BA7" s="215" t="s">
        <v>4536</v>
      </c>
      <c r="BB7" s="215" t="s">
        <v>4537</v>
      </c>
      <c r="BC7" s="2692">
        <f t="shared" si="5"/>
        <v>891</v>
      </c>
      <c r="BD7" s="2694" t="s">
        <v>4538</v>
      </c>
      <c r="BE7" s="214" t="s">
        <v>4513</v>
      </c>
      <c r="BF7" s="215" t="s">
        <v>4539</v>
      </c>
      <c r="BG7" s="2693">
        <v>46055</v>
      </c>
      <c r="BH7" s="214" t="s">
        <v>4540</v>
      </c>
      <c r="BI7" s="2693">
        <v>46055</v>
      </c>
      <c r="BJ7" s="214" t="s">
        <v>4541</v>
      </c>
      <c r="BK7" s="2693">
        <v>46055</v>
      </c>
      <c r="BL7" s="2701" t="s">
        <v>4503</v>
      </c>
      <c r="BM7" s="215" t="s">
        <v>4542</v>
      </c>
      <c r="BN7" s="214" t="s">
        <v>4543</v>
      </c>
      <c r="BO7" s="214">
        <v>890.9</v>
      </c>
      <c r="BP7" s="2691">
        <f t="shared" si="6"/>
        <v>0.10000000000002274</v>
      </c>
      <c r="BQ7" s="258" t="s">
        <v>4506</v>
      </c>
      <c r="BR7" s="2694" t="s">
        <v>4378</v>
      </c>
      <c r="BS7" s="2693">
        <v>46080</v>
      </c>
      <c r="BT7" s="2691">
        <f t="shared" si="7"/>
        <v>891</v>
      </c>
      <c r="BU7" s="2691">
        <v>890.9</v>
      </c>
      <c r="BV7" s="2691">
        <f t="shared" si="4"/>
        <v>0.10000000000002274</v>
      </c>
      <c r="BW7" s="214" t="s">
        <v>4544</v>
      </c>
      <c r="BX7" s="215" t="s">
        <v>4545</v>
      </c>
      <c r="CE7" s="2695" t="s">
        <v>4546</v>
      </c>
      <c r="CF7" s="214" t="s">
        <v>4491</v>
      </c>
      <c r="CG7" s="214" t="s">
        <v>4492</v>
      </c>
      <c r="CH7" s="214" t="s">
        <v>4493</v>
      </c>
      <c r="CI7" s="2693">
        <v>46098</v>
      </c>
      <c r="CJ7" s="2695" t="s">
        <v>4546</v>
      </c>
      <c r="CK7" s="214">
        <v>891</v>
      </c>
    </row>
    <row r="8" spans="1:89" s="214" customFormat="1" ht="52.5" hidden="1" customHeight="1" x14ac:dyDescent="0.25">
      <c r="A8" s="2681">
        <v>2026</v>
      </c>
      <c r="B8" s="2681">
        <v>479</v>
      </c>
      <c r="C8" s="2682" t="s">
        <v>58</v>
      </c>
      <c r="D8" s="2681">
        <v>3000654</v>
      </c>
      <c r="E8" s="2681">
        <v>5005020</v>
      </c>
      <c r="F8" s="2682" t="s">
        <v>2269</v>
      </c>
      <c r="G8" s="2684" t="s">
        <v>2270</v>
      </c>
      <c r="H8" s="2681">
        <v>93</v>
      </c>
      <c r="I8" s="2685" t="s">
        <v>992</v>
      </c>
      <c r="J8" s="2686" t="s">
        <v>10</v>
      </c>
      <c r="K8" s="2686" t="s">
        <v>60</v>
      </c>
      <c r="L8" s="2681" t="str">
        <f t="shared" si="0"/>
        <v>2.3</v>
      </c>
      <c r="M8" s="2687" t="s">
        <v>100</v>
      </c>
      <c r="N8" s="2687">
        <v>805000050345</v>
      </c>
      <c r="O8" s="2682" t="s">
        <v>405</v>
      </c>
      <c r="P8" s="2688" t="s">
        <v>70</v>
      </c>
      <c r="Q8" s="2689" t="s">
        <v>4547</v>
      </c>
      <c r="R8" s="221">
        <v>10</v>
      </c>
      <c r="S8" s="2681">
        <v>80</v>
      </c>
      <c r="T8" s="2681">
        <v>0</v>
      </c>
      <c r="U8" s="2681">
        <v>0</v>
      </c>
      <c r="V8" s="2681">
        <v>0</v>
      </c>
      <c r="W8" s="222"/>
      <c r="X8" s="222"/>
      <c r="Y8" s="222"/>
      <c r="Z8" s="222"/>
      <c r="AA8" s="222"/>
      <c r="AB8" s="222"/>
      <c r="AC8" s="222"/>
      <c r="AD8" s="222"/>
      <c r="AE8" s="207">
        <f t="shared" si="1"/>
        <v>800</v>
      </c>
      <c r="AF8" s="223">
        <f t="shared" si="2"/>
        <v>800</v>
      </c>
      <c r="AG8" s="223">
        <f t="shared" si="2"/>
        <v>0</v>
      </c>
      <c r="AH8" s="223">
        <f t="shared" si="2"/>
        <v>0</v>
      </c>
      <c r="AI8" s="223">
        <f t="shared" si="2"/>
        <v>0</v>
      </c>
      <c r="AJ8" s="223">
        <f t="shared" si="2"/>
        <v>0</v>
      </c>
      <c r="AK8" s="223">
        <f t="shared" si="2"/>
        <v>0</v>
      </c>
      <c r="AL8" s="223">
        <f t="shared" si="2"/>
        <v>0</v>
      </c>
      <c r="AM8" s="223">
        <f t="shared" si="2"/>
        <v>0</v>
      </c>
      <c r="AN8" s="223">
        <f t="shared" si="2"/>
        <v>0</v>
      </c>
      <c r="AO8" s="223">
        <f t="shared" si="2"/>
        <v>0</v>
      </c>
      <c r="AP8" s="223">
        <f t="shared" si="2"/>
        <v>0</v>
      </c>
      <c r="AQ8" s="223">
        <f t="shared" si="2"/>
        <v>0</v>
      </c>
      <c r="AR8" s="223">
        <v>314</v>
      </c>
      <c r="AS8" s="217" t="s">
        <v>2578</v>
      </c>
      <c r="AT8" s="2690" t="s">
        <v>4497</v>
      </c>
      <c r="AU8" s="214" t="s">
        <v>4498</v>
      </c>
      <c r="AV8" s="214" t="s">
        <v>4548</v>
      </c>
      <c r="AW8" s="214" t="s">
        <v>4548</v>
      </c>
      <c r="AX8" s="214" t="s">
        <v>4549</v>
      </c>
      <c r="AY8" s="2691">
        <f t="shared" si="8"/>
        <v>314</v>
      </c>
      <c r="AZ8" s="214" t="s">
        <v>4550</v>
      </c>
      <c r="BB8" s="215" t="s">
        <v>4551</v>
      </c>
      <c r="BC8" s="2692">
        <f t="shared" si="5"/>
        <v>314</v>
      </c>
      <c r="BD8" s="2702" t="s">
        <v>4552</v>
      </c>
      <c r="BE8" s="214" t="s">
        <v>4513</v>
      </c>
      <c r="BF8" s="215" t="s">
        <v>4553</v>
      </c>
      <c r="BG8" s="2698">
        <v>46042</v>
      </c>
      <c r="BH8" s="215" t="s">
        <v>4515</v>
      </c>
      <c r="BI8" s="2698">
        <v>46042</v>
      </c>
      <c r="BJ8" s="214" t="s">
        <v>4516</v>
      </c>
      <c r="BK8" s="2693">
        <v>46044</v>
      </c>
      <c r="BL8" s="214" t="s">
        <v>4503</v>
      </c>
      <c r="BM8" s="215" t="s">
        <v>4554</v>
      </c>
      <c r="BN8" s="214" t="s">
        <v>4555</v>
      </c>
      <c r="BO8" s="214">
        <v>313.60000000000002</v>
      </c>
      <c r="BP8" s="2691">
        <f t="shared" si="6"/>
        <v>0.39999999999997726</v>
      </c>
      <c r="BQ8" s="2944" t="s">
        <v>4506</v>
      </c>
      <c r="BR8" s="2694" t="s">
        <v>4393</v>
      </c>
      <c r="BS8" s="2693">
        <v>46083</v>
      </c>
      <c r="BT8" s="2691">
        <f t="shared" si="7"/>
        <v>314</v>
      </c>
      <c r="BU8" s="214">
        <v>313.60000000000002</v>
      </c>
      <c r="BV8" s="2691">
        <f t="shared" si="4"/>
        <v>0.39999999999997726</v>
      </c>
      <c r="BW8" s="214" t="s">
        <v>4556</v>
      </c>
      <c r="BX8" s="214" t="s">
        <v>4557</v>
      </c>
      <c r="BY8" s="214" t="s">
        <v>4558</v>
      </c>
      <c r="BZ8" s="2693">
        <v>46101</v>
      </c>
      <c r="CA8" s="214" t="s">
        <v>4559</v>
      </c>
      <c r="CE8" s="2695" t="s">
        <v>4560</v>
      </c>
      <c r="CF8" s="214" t="s">
        <v>4491</v>
      </c>
      <c r="CG8" s="214" t="s">
        <v>4492</v>
      </c>
      <c r="CH8" s="214" t="s">
        <v>4493</v>
      </c>
      <c r="CI8" s="2693">
        <v>46107</v>
      </c>
      <c r="CJ8" s="215" t="s">
        <v>4561</v>
      </c>
    </row>
    <row r="9" spans="1:89" s="214" customFormat="1" ht="52.5" hidden="1" customHeight="1" x14ac:dyDescent="0.25">
      <c r="A9" s="2681">
        <v>2026</v>
      </c>
      <c r="B9" s="2681">
        <v>479</v>
      </c>
      <c r="C9" s="2682" t="s">
        <v>58</v>
      </c>
      <c r="D9" s="2681">
        <v>3000654</v>
      </c>
      <c r="E9" s="2681">
        <v>5005023</v>
      </c>
      <c r="F9" s="2682" t="s">
        <v>990</v>
      </c>
      <c r="G9" s="2684" t="s">
        <v>991</v>
      </c>
      <c r="H9" s="2681">
        <v>94</v>
      </c>
      <c r="I9" s="2685" t="s">
        <v>992</v>
      </c>
      <c r="J9" s="2686" t="s">
        <v>10</v>
      </c>
      <c r="K9" s="2686" t="s">
        <v>60</v>
      </c>
      <c r="L9" s="2681" t="str">
        <f t="shared" si="0"/>
        <v>2.3</v>
      </c>
      <c r="M9" s="2687" t="s">
        <v>95</v>
      </c>
      <c r="N9" s="2687">
        <v>767400062930</v>
      </c>
      <c r="O9" s="2683" t="s">
        <v>406</v>
      </c>
      <c r="P9" s="2688" t="s">
        <v>70</v>
      </c>
      <c r="Q9" s="2689"/>
      <c r="R9" s="221">
        <v>500</v>
      </c>
      <c r="S9" s="2681">
        <v>4</v>
      </c>
      <c r="T9" s="2681">
        <v>0</v>
      </c>
      <c r="U9" s="2681">
        <v>0</v>
      </c>
      <c r="V9" s="2681">
        <v>0</v>
      </c>
      <c r="W9" s="222"/>
      <c r="X9" s="222"/>
      <c r="Y9" s="222"/>
      <c r="Z9" s="222"/>
      <c r="AA9" s="222"/>
      <c r="AB9" s="222"/>
      <c r="AC9" s="222"/>
      <c r="AD9" s="222"/>
      <c r="AE9" s="207">
        <f t="shared" si="1"/>
        <v>2000</v>
      </c>
      <c r="AF9" s="223">
        <f t="shared" si="2"/>
        <v>2000</v>
      </c>
      <c r="AG9" s="223">
        <f t="shared" si="2"/>
        <v>0</v>
      </c>
      <c r="AH9" s="223">
        <f t="shared" si="2"/>
        <v>0</v>
      </c>
      <c r="AI9" s="223">
        <f t="shared" si="2"/>
        <v>0</v>
      </c>
      <c r="AJ9" s="223">
        <f t="shared" si="2"/>
        <v>0</v>
      </c>
      <c r="AK9" s="223">
        <f t="shared" si="2"/>
        <v>0</v>
      </c>
      <c r="AL9" s="223">
        <f t="shared" si="2"/>
        <v>0</v>
      </c>
      <c r="AM9" s="223">
        <f t="shared" si="2"/>
        <v>0</v>
      </c>
      <c r="AN9" s="223">
        <f t="shared" si="2"/>
        <v>0</v>
      </c>
      <c r="AO9" s="223">
        <f t="shared" si="2"/>
        <v>0</v>
      </c>
      <c r="AP9" s="223">
        <f t="shared" si="2"/>
        <v>0</v>
      </c>
      <c r="AQ9" s="223">
        <f t="shared" si="2"/>
        <v>0</v>
      </c>
      <c r="AR9" s="223">
        <v>1953</v>
      </c>
      <c r="AS9" s="217" t="s">
        <v>10</v>
      </c>
      <c r="AT9" s="2690" t="s">
        <v>4497</v>
      </c>
      <c r="AU9" s="214" t="s">
        <v>4498</v>
      </c>
      <c r="AY9" s="2691">
        <f t="shared" si="8"/>
        <v>1953</v>
      </c>
      <c r="BB9" s="2683" t="s">
        <v>406</v>
      </c>
      <c r="BC9" s="2692">
        <f t="shared" si="5"/>
        <v>1953</v>
      </c>
      <c r="BD9" s="2694" t="s">
        <v>4524</v>
      </c>
      <c r="BE9" s="214" t="s">
        <v>4525</v>
      </c>
      <c r="BF9" s="214" t="s">
        <v>4526</v>
      </c>
      <c r="BG9" s="2693">
        <v>46048</v>
      </c>
      <c r="BH9" s="214" t="s">
        <v>4527</v>
      </c>
      <c r="BI9" s="2693">
        <v>46051</v>
      </c>
      <c r="BJ9" s="214" t="s">
        <v>4528</v>
      </c>
      <c r="BK9" s="2693">
        <v>46051</v>
      </c>
      <c r="BL9" s="214" t="s">
        <v>4503</v>
      </c>
      <c r="BM9" s="215" t="s">
        <v>4562</v>
      </c>
      <c r="BN9" s="214" t="s">
        <v>4563</v>
      </c>
      <c r="BO9" s="214">
        <v>1952.48</v>
      </c>
      <c r="BP9" s="2691">
        <f t="shared" si="6"/>
        <v>0.51999999999998181</v>
      </c>
      <c r="BQ9" s="2944" t="s">
        <v>4506</v>
      </c>
      <c r="BR9" s="2694" t="s">
        <v>4418</v>
      </c>
      <c r="BS9" s="2693">
        <v>46099</v>
      </c>
      <c r="BT9" s="2691">
        <f t="shared" si="7"/>
        <v>1953</v>
      </c>
      <c r="BU9" s="2691">
        <v>1952.48</v>
      </c>
      <c r="BV9" s="2691">
        <f t="shared" si="4"/>
        <v>0.51999999999998181</v>
      </c>
      <c r="BW9" s="214" t="s">
        <v>4564</v>
      </c>
      <c r="BX9" s="214" t="s">
        <v>4565</v>
      </c>
      <c r="CE9" s="2695" t="s">
        <v>4566</v>
      </c>
      <c r="CF9" s="214" t="s">
        <v>4491</v>
      </c>
      <c r="CG9" s="214" t="s">
        <v>4492</v>
      </c>
      <c r="CH9" s="214" t="s">
        <v>4493</v>
      </c>
      <c r="CI9" s="2693">
        <v>46125</v>
      </c>
      <c r="CJ9" s="2695" t="s">
        <v>4566</v>
      </c>
    </row>
    <row r="10" spans="1:89" s="214" customFormat="1" ht="52.5" hidden="1" customHeight="1" x14ac:dyDescent="0.25">
      <c r="A10" s="2681">
        <v>2026</v>
      </c>
      <c r="B10" s="2681">
        <v>479</v>
      </c>
      <c r="C10" s="2682" t="s">
        <v>58</v>
      </c>
      <c r="D10" s="2681">
        <v>3000654</v>
      </c>
      <c r="E10" s="2681">
        <v>5005023</v>
      </c>
      <c r="F10" s="2682" t="s">
        <v>990</v>
      </c>
      <c r="G10" s="2684" t="s">
        <v>991</v>
      </c>
      <c r="H10" s="2681">
        <v>94</v>
      </c>
      <c r="I10" s="2685" t="s">
        <v>992</v>
      </c>
      <c r="J10" s="2686" t="s">
        <v>10</v>
      </c>
      <c r="K10" s="2686" t="s">
        <v>60</v>
      </c>
      <c r="L10" s="2681" t="str">
        <f t="shared" si="0"/>
        <v>2.3</v>
      </c>
      <c r="M10" s="2687" t="s">
        <v>95</v>
      </c>
      <c r="N10" s="2687">
        <v>767400063262</v>
      </c>
      <c r="O10" s="2683" t="s">
        <v>407</v>
      </c>
      <c r="P10" s="2688" t="s">
        <v>70</v>
      </c>
      <c r="Q10" s="2689"/>
      <c r="R10" s="221">
        <v>1000</v>
      </c>
      <c r="S10" s="2681">
        <v>2</v>
      </c>
      <c r="T10" s="2681">
        <v>0</v>
      </c>
      <c r="U10" s="2681">
        <v>0</v>
      </c>
      <c r="V10" s="2681">
        <v>0</v>
      </c>
      <c r="W10" s="222"/>
      <c r="X10" s="222"/>
      <c r="Y10" s="222"/>
      <c r="Z10" s="222"/>
      <c r="AA10" s="222"/>
      <c r="AB10" s="222"/>
      <c r="AC10" s="222"/>
      <c r="AD10" s="222"/>
      <c r="AE10" s="207">
        <f t="shared" si="1"/>
        <v>2000</v>
      </c>
      <c r="AF10" s="223">
        <f t="shared" si="2"/>
        <v>2000</v>
      </c>
      <c r="AG10" s="223">
        <f t="shared" si="2"/>
        <v>0</v>
      </c>
      <c r="AH10" s="223">
        <f t="shared" si="2"/>
        <v>0</v>
      </c>
      <c r="AI10" s="223">
        <f t="shared" si="2"/>
        <v>0</v>
      </c>
      <c r="AJ10" s="223">
        <f t="shared" si="2"/>
        <v>0</v>
      </c>
      <c r="AK10" s="223">
        <f t="shared" si="2"/>
        <v>0</v>
      </c>
      <c r="AL10" s="223">
        <f t="shared" si="2"/>
        <v>0</v>
      </c>
      <c r="AM10" s="223">
        <f t="shared" si="2"/>
        <v>0</v>
      </c>
      <c r="AN10" s="223">
        <f t="shared" si="2"/>
        <v>0</v>
      </c>
      <c r="AO10" s="223">
        <f t="shared" si="2"/>
        <v>0</v>
      </c>
      <c r="AP10" s="223">
        <f t="shared" si="2"/>
        <v>0</v>
      </c>
      <c r="AQ10" s="223">
        <f t="shared" si="2"/>
        <v>0</v>
      </c>
      <c r="AR10" s="223">
        <v>1275</v>
      </c>
      <c r="AS10" s="217" t="s">
        <v>10</v>
      </c>
      <c r="AT10" s="2690" t="s">
        <v>4497</v>
      </c>
      <c r="AU10" s="214" t="s">
        <v>4498</v>
      </c>
      <c r="AY10" s="2691">
        <f t="shared" si="8"/>
        <v>1275</v>
      </c>
      <c r="BB10" s="2683" t="s">
        <v>407</v>
      </c>
      <c r="BC10" s="2692">
        <f t="shared" si="5"/>
        <v>1275</v>
      </c>
      <c r="BD10" s="2694" t="s">
        <v>4524</v>
      </c>
      <c r="BE10" s="214" t="s">
        <v>4525</v>
      </c>
      <c r="BF10" s="214" t="s">
        <v>4526</v>
      </c>
      <c r="BG10" s="2693">
        <v>46048</v>
      </c>
      <c r="BH10" s="214" t="s">
        <v>4527</v>
      </c>
      <c r="BI10" s="2693">
        <v>46051</v>
      </c>
      <c r="BJ10" s="215" t="s">
        <v>4528</v>
      </c>
      <c r="BK10" s="2693">
        <v>46051</v>
      </c>
      <c r="BL10" s="214" t="s">
        <v>4503</v>
      </c>
      <c r="BM10" s="215" t="s">
        <v>4529</v>
      </c>
      <c r="BN10" s="214" t="s">
        <v>4567</v>
      </c>
      <c r="BO10" s="214">
        <v>1274</v>
      </c>
      <c r="BP10" s="2691">
        <f t="shared" si="6"/>
        <v>1</v>
      </c>
      <c r="BQ10" s="2945" t="s">
        <v>4506</v>
      </c>
      <c r="BR10" s="2694" t="s">
        <v>4399</v>
      </c>
      <c r="BS10" s="2693">
        <v>46090</v>
      </c>
      <c r="BT10" s="2691">
        <f t="shared" si="7"/>
        <v>1275</v>
      </c>
      <c r="BU10" s="2691">
        <v>1152.53</v>
      </c>
      <c r="BV10" s="2691">
        <f t="shared" si="4"/>
        <v>122.47000000000003</v>
      </c>
      <c r="BW10" s="214" t="s">
        <v>4531</v>
      </c>
      <c r="CE10" s="2695" t="s">
        <v>4568</v>
      </c>
      <c r="CF10" s="214" t="s">
        <v>4533</v>
      </c>
      <c r="CG10" s="214" t="s">
        <v>4533</v>
      </c>
      <c r="CH10" s="214" t="s">
        <v>4533</v>
      </c>
      <c r="CI10" s="214" t="s">
        <v>4533</v>
      </c>
      <c r="CJ10" s="2695" t="s">
        <v>4568</v>
      </c>
    </row>
    <row r="11" spans="1:89" s="214" customFormat="1" ht="52.5" hidden="1" customHeight="1" x14ac:dyDescent="0.25">
      <c r="A11" s="2681">
        <v>2026</v>
      </c>
      <c r="B11" s="2681">
        <v>479</v>
      </c>
      <c r="C11" s="2682" t="s">
        <v>58</v>
      </c>
      <c r="D11" s="2681">
        <v>3000654</v>
      </c>
      <c r="E11" s="2681">
        <v>5005023</v>
      </c>
      <c r="F11" s="2682" t="s">
        <v>990</v>
      </c>
      <c r="G11" s="2684" t="s">
        <v>991</v>
      </c>
      <c r="H11" s="2681">
        <v>94</v>
      </c>
      <c r="I11" s="2685" t="s">
        <v>992</v>
      </c>
      <c r="J11" s="2686" t="s">
        <v>10</v>
      </c>
      <c r="K11" s="2686" t="s">
        <v>60</v>
      </c>
      <c r="L11" s="2681" t="str">
        <f t="shared" si="0"/>
        <v>2.3</v>
      </c>
      <c r="M11" s="2687" t="s">
        <v>95</v>
      </c>
      <c r="N11" s="2687"/>
      <c r="O11" s="2683" t="s">
        <v>408</v>
      </c>
      <c r="P11" s="2688" t="s">
        <v>70</v>
      </c>
      <c r="Q11" s="2689"/>
      <c r="R11" s="221">
        <v>1000</v>
      </c>
      <c r="S11" s="2681">
        <v>2</v>
      </c>
      <c r="T11" s="2681">
        <v>0</v>
      </c>
      <c r="U11" s="2681">
        <v>0</v>
      </c>
      <c r="V11" s="2681">
        <v>0</v>
      </c>
      <c r="W11" s="222"/>
      <c r="X11" s="222"/>
      <c r="Y11" s="222"/>
      <c r="Z11" s="222"/>
      <c r="AA11" s="222"/>
      <c r="AB11" s="222"/>
      <c r="AC11" s="222"/>
      <c r="AD11" s="222"/>
      <c r="AE11" s="207">
        <f t="shared" si="1"/>
        <v>2000</v>
      </c>
      <c r="AF11" s="223">
        <f t="shared" si="2"/>
        <v>2000</v>
      </c>
      <c r="AG11" s="223">
        <f t="shared" si="2"/>
        <v>0</v>
      </c>
      <c r="AH11" s="223">
        <f t="shared" si="2"/>
        <v>0</v>
      </c>
      <c r="AI11" s="223">
        <f t="shared" si="2"/>
        <v>0</v>
      </c>
      <c r="AJ11" s="223">
        <f t="shared" si="2"/>
        <v>0</v>
      </c>
      <c r="AK11" s="223">
        <f t="shared" si="2"/>
        <v>0</v>
      </c>
      <c r="AL11" s="223">
        <f t="shared" si="2"/>
        <v>0</v>
      </c>
      <c r="AM11" s="223">
        <f t="shared" si="2"/>
        <v>0</v>
      </c>
      <c r="AN11" s="223">
        <f t="shared" si="2"/>
        <v>0</v>
      </c>
      <c r="AO11" s="223">
        <f t="shared" si="2"/>
        <v>0</v>
      </c>
      <c r="AP11" s="223">
        <f t="shared" si="2"/>
        <v>0</v>
      </c>
      <c r="AQ11" s="223">
        <f t="shared" si="2"/>
        <v>0</v>
      </c>
      <c r="AR11" s="223">
        <v>1765</v>
      </c>
      <c r="AS11" s="217" t="s">
        <v>10</v>
      </c>
      <c r="AT11" s="2690" t="s">
        <v>4497</v>
      </c>
      <c r="AU11" s="214" t="s">
        <v>4498</v>
      </c>
      <c r="AY11" s="2691">
        <f t="shared" si="8"/>
        <v>1765</v>
      </c>
      <c r="BB11" s="2683" t="s">
        <v>408</v>
      </c>
      <c r="BC11" s="2692">
        <f t="shared" si="5"/>
        <v>1765</v>
      </c>
      <c r="BD11" s="2694" t="s">
        <v>4524</v>
      </c>
      <c r="BE11" s="214" t="s">
        <v>4525</v>
      </c>
      <c r="BF11" s="214" t="s">
        <v>4526</v>
      </c>
      <c r="BG11" s="2693">
        <v>46048</v>
      </c>
      <c r="BH11" s="214" t="s">
        <v>4527</v>
      </c>
      <c r="BI11" s="2693">
        <v>46051</v>
      </c>
      <c r="BJ11" s="214" t="s">
        <v>4528</v>
      </c>
      <c r="BK11" s="2693">
        <v>46051</v>
      </c>
      <c r="BL11" s="214" t="s">
        <v>4503</v>
      </c>
      <c r="BM11" s="215" t="s">
        <v>4529</v>
      </c>
      <c r="BN11" s="214" t="s">
        <v>4567</v>
      </c>
      <c r="BO11" s="214">
        <v>1549.95</v>
      </c>
      <c r="BP11" s="2691">
        <f t="shared" si="6"/>
        <v>215.04999999999995</v>
      </c>
      <c r="BQ11" s="213" t="s">
        <v>4506</v>
      </c>
      <c r="BR11" s="2694" t="s">
        <v>4402</v>
      </c>
      <c r="BS11" s="2693">
        <v>46090</v>
      </c>
      <c r="BT11" s="2691">
        <f t="shared" si="7"/>
        <v>1765</v>
      </c>
      <c r="BU11" s="2691">
        <v>1549.95</v>
      </c>
      <c r="BV11" s="2691">
        <f t="shared" si="4"/>
        <v>215.04999999999995</v>
      </c>
      <c r="BW11" s="214" t="s">
        <v>4569</v>
      </c>
      <c r="CE11" s="2695" t="s">
        <v>4570</v>
      </c>
      <c r="CF11" s="214" t="s">
        <v>4571</v>
      </c>
      <c r="CG11" s="214" t="s">
        <v>4492</v>
      </c>
      <c r="CH11" s="214" t="s">
        <v>4493</v>
      </c>
      <c r="CI11" s="2693">
        <v>46108</v>
      </c>
      <c r="CJ11" s="214" t="s">
        <v>4572</v>
      </c>
    </row>
    <row r="12" spans="1:89" s="214" customFormat="1" ht="52.5" hidden="1" customHeight="1" x14ac:dyDescent="0.25">
      <c r="A12" s="2681">
        <v>2026</v>
      </c>
      <c r="B12" s="2681">
        <v>479</v>
      </c>
      <c r="C12" s="2682" t="s">
        <v>58</v>
      </c>
      <c r="D12" s="2681">
        <v>3000654</v>
      </c>
      <c r="E12" s="2681">
        <v>5005023</v>
      </c>
      <c r="F12" s="2682" t="s">
        <v>990</v>
      </c>
      <c r="G12" s="2684" t="s">
        <v>991</v>
      </c>
      <c r="H12" s="2681">
        <v>94</v>
      </c>
      <c r="I12" s="2685" t="s">
        <v>992</v>
      </c>
      <c r="J12" s="2686" t="s">
        <v>10</v>
      </c>
      <c r="K12" s="2686" t="s">
        <v>60</v>
      </c>
      <c r="L12" s="2681" t="str">
        <f t="shared" si="0"/>
        <v>2.3</v>
      </c>
      <c r="M12" s="2687" t="s">
        <v>95</v>
      </c>
      <c r="N12" s="2687">
        <v>767400062977</v>
      </c>
      <c r="O12" s="2683" t="s">
        <v>409</v>
      </c>
      <c r="P12" s="2688" t="s">
        <v>70</v>
      </c>
      <c r="Q12" s="2689" t="s">
        <v>4510</v>
      </c>
      <c r="R12" s="221">
        <v>600</v>
      </c>
      <c r="S12" s="2681">
        <v>3</v>
      </c>
      <c r="T12" s="2681">
        <v>0</v>
      </c>
      <c r="U12" s="2681">
        <v>0</v>
      </c>
      <c r="V12" s="2681">
        <v>0</v>
      </c>
      <c r="W12" s="222"/>
      <c r="X12" s="222"/>
      <c r="Y12" s="222"/>
      <c r="Z12" s="222"/>
      <c r="AA12" s="222"/>
      <c r="AB12" s="222"/>
      <c r="AC12" s="222"/>
      <c r="AD12" s="222"/>
      <c r="AE12" s="207">
        <f t="shared" si="1"/>
        <v>1800</v>
      </c>
      <c r="AF12" s="223">
        <f t="shared" si="2"/>
        <v>1800</v>
      </c>
      <c r="AG12" s="223">
        <f t="shared" si="2"/>
        <v>0</v>
      </c>
      <c r="AH12" s="223">
        <f t="shared" si="2"/>
        <v>0</v>
      </c>
      <c r="AI12" s="223">
        <f t="shared" si="2"/>
        <v>0</v>
      </c>
      <c r="AJ12" s="223">
        <f t="shared" si="2"/>
        <v>0</v>
      </c>
      <c r="AK12" s="223">
        <f t="shared" si="2"/>
        <v>0</v>
      </c>
      <c r="AL12" s="223">
        <f t="shared" si="2"/>
        <v>0</v>
      </c>
      <c r="AM12" s="223">
        <f t="shared" si="2"/>
        <v>0</v>
      </c>
      <c r="AN12" s="223">
        <f t="shared" si="2"/>
        <v>0</v>
      </c>
      <c r="AO12" s="223">
        <f t="shared" si="2"/>
        <v>0</v>
      </c>
      <c r="AP12" s="223">
        <f t="shared" si="2"/>
        <v>0</v>
      </c>
      <c r="AQ12" s="223">
        <f t="shared" si="2"/>
        <v>0</v>
      </c>
      <c r="AR12" s="223">
        <v>916.5</v>
      </c>
      <c r="AS12" s="217" t="s">
        <v>10</v>
      </c>
      <c r="AT12" s="2690" t="s">
        <v>4497</v>
      </c>
      <c r="AU12" s="214" t="s">
        <v>4498</v>
      </c>
      <c r="AY12" s="2691">
        <f t="shared" si="8"/>
        <v>916.5</v>
      </c>
      <c r="BB12" s="2683" t="s">
        <v>409</v>
      </c>
      <c r="BC12" s="2692">
        <f t="shared" si="5"/>
        <v>916.5</v>
      </c>
      <c r="BD12" s="2694" t="s">
        <v>4524</v>
      </c>
      <c r="BE12" s="214" t="s">
        <v>4525</v>
      </c>
      <c r="BF12" s="214" t="s">
        <v>4526</v>
      </c>
      <c r="BG12" s="2693">
        <v>46048</v>
      </c>
      <c r="BH12" s="214" t="s">
        <v>4527</v>
      </c>
      <c r="BI12" s="2693">
        <v>46051</v>
      </c>
      <c r="BJ12" s="214" t="s">
        <v>4528</v>
      </c>
      <c r="BK12" s="2693">
        <v>46051</v>
      </c>
      <c r="BL12" s="214" t="s">
        <v>4503</v>
      </c>
      <c r="BM12" s="215" t="s">
        <v>4573</v>
      </c>
      <c r="BN12" s="214" t="s">
        <v>4574</v>
      </c>
      <c r="BO12" s="214">
        <v>866.61</v>
      </c>
      <c r="BP12" s="2691">
        <f t="shared" si="6"/>
        <v>49.889999999999986</v>
      </c>
      <c r="BQ12" s="2944" t="s">
        <v>4506</v>
      </c>
      <c r="BR12" s="2694" t="s">
        <v>4381</v>
      </c>
      <c r="BS12" s="2693">
        <v>46084</v>
      </c>
      <c r="BT12" s="2691">
        <f t="shared" si="7"/>
        <v>916.5</v>
      </c>
      <c r="BU12" s="2691">
        <v>866.61</v>
      </c>
      <c r="BV12" s="2691">
        <f t="shared" si="4"/>
        <v>49.889999999999986</v>
      </c>
      <c r="BW12" s="214" t="s">
        <v>4564</v>
      </c>
      <c r="BX12" s="214" t="s">
        <v>4565</v>
      </c>
      <c r="CE12" s="2695" t="s">
        <v>4575</v>
      </c>
      <c r="CF12" s="214" t="s">
        <v>4533</v>
      </c>
      <c r="CG12" s="214" t="s">
        <v>4533</v>
      </c>
      <c r="CH12" s="214" t="s">
        <v>4533</v>
      </c>
      <c r="CI12" s="214" t="s">
        <v>4533</v>
      </c>
      <c r="CJ12" s="2695" t="s">
        <v>4575</v>
      </c>
    </row>
    <row r="13" spans="1:89" s="214" customFormat="1" ht="52.5" hidden="1" customHeight="1" x14ac:dyDescent="0.25">
      <c r="A13" s="2681">
        <v>2026</v>
      </c>
      <c r="B13" s="2681">
        <v>479</v>
      </c>
      <c r="C13" s="2682" t="s">
        <v>58</v>
      </c>
      <c r="D13" s="2681">
        <v>3000654</v>
      </c>
      <c r="E13" s="2681">
        <v>5005023</v>
      </c>
      <c r="F13" s="2683" t="s">
        <v>3011</v>
      </c>
      <c r="G13" s="2684" t="s">
        <v>3012</v>
      </c>
      <c r="H13" s="2681">
        <v>95</v>
      </c>
      <c r="I13" s="2685" t="s">
        <v>992</v>
      </c>
      <c r="J13" s="2686" t="s">
        <v>10</v>
      </c>
      <c r="K13" s="2686" t="s">
        <v>60</v>
      </c>
      <c r="L13" s="2681" t="str">
        <f t="shared" si="0"/>
        <v>2.3</v>
      </c>
      <c r="M13" s="2687" t="s">
        <v>289</v>
      </c>
      <c r="N13" s="2687"/>
      <c r="O13" s="2682" t="s">
        <v>410</v>
      </c>
      <c r="P13" s="2688" t="s">
        <v>74</v>
      </c>
      <c r="Q13" s="2689"/>
      <c r="R13" s="221">
        <v>19760531</v>
      </c>
      <c r="S13" s="2681">
        <v>0</v>
      </c>
      <c r="T13" s="2681">
        <v>0</v>
      </c>
      <c r="U13" s="2681">
        <v>0</v>
      </c>
      <c r="V13" s="2681">
        <v>1</v>
      </c>
      <c r="W13" s="222"/>
      <c r="X13" s="222"/>
      <c r="Y13" s="222"/>
      <c r="Z13" s="222"/>
      <c r="AA13" s="222"/>
      <c r="AB13" s="222"/>
      <c r="AC13" s="222"/>
      <c r="AD13" s="222"/>
      <c r="AE13" s="207">
        <f t="shared" si="1"/>
        <v>19760531</v>
      </c>
      <c r="AF13" s="223">
        <f t="shared" si="2"/>
        <v>0</v>
      </c>
      <c r="AG13" s="223">
        <f t="shared" si="2"/>
        <v>0</v>
      </c>
      <c r="AH13" s="223">
        <f t="shared" si="2"/>
        <v>0</v>
      </c>
      <c r="AI13" s="223">
        <f t="shared" si="2"/>
        <v>19760531</v>
      </c>
      <c r="AJ13" s="223">
        <f t="shared" si="2"/>
        <v>0</v>
      </c>
      <c r="AK13" s="223">
        <f t="shared" si="2"/>
        <v>0</v>
      </c>
      <c r="AL13" s="223">
        <f t="shared" si="2"/>
        <v>0</v>
      </c>
      <c r="AM13" s="223">
        <f t="shared" si="2"/>
        <v>0</v>
      </c>
      <c r="AN13" s="223">
        <f t="shared" si="2"/>
        <v>0</v>
      </c>
      <c r="AO13" s="223">
        <f t="shared" si="2"/>
        <v>0</v>
      </c>
      <c r="AP13" s="223">
        <f t="shared" si="2"/>
        <v>0</v>
      </c>
      <c r="AQ13" s="223">
        <f t="shared" si="2"/>
        <v>0</v>
      </c>
      <c r="AR13" s="223">
        <f>20227700+175925</f>
        <v>20403625</v>
      </c>
      <c r="AS13" s="217" t="s">
        <v>2578</v>
      </c>
      <c r="AT13" s="2690" t="s">
        <v>4497</v>
      </c>
      <c r="AU13" s="214" t="s">
        <v>4498</v>
      </c>
      <c r="AV13" s="215" t="s">
        <v>4576</v>
      </c>
      <c r="AW13" s="215" t="s">
        <v>4577</v>
      </c>
      <c r="AX13" s="215" t="s">
        <v>4578</v>
      </c>
      <c r="AY13" s="2691">
        <f>AE13+720128</f>
        <v>20480659</v>
      </c>
      <c r="AZ13" s="215" t="s">
        <v>4579</v>
      </c>
      <c r="BB13" s="2683" t="s">
        <v>410</v>
      </c>
      <c r="BC13" s="2692">
        <f t="shared" si="5"/>
        <v>20403625</v>
      </c>
      <c r="BD13" s="214" t="s">
        <v>4499</v>
      </c>
      <c r="BE13" s="214" t="s">
        <v>4500</v>
      </c>
      <c r="BF13" s="214">
        <v>2025</v>
      </c>
      <c r="BG13" s="214">
        <v>2025</v>
      </c>
      <c r="BH13" s="214">
        <v>2025</v>
      </c>
      <c r="BI13" s="214">
        <v>2025</v>
      </c>
      <c r="BJ13" s="214">
        <v>2025</v>
      </c>
      <c r="BK13" s="214">
        <v>2025</v>
      </c>
      <c r="BL13" s="215" t="s">
        <v>4503</v>
      </c>
      <c r="BM13" s="215" t="s">
        <v>4580</v>
      </c>
      <c r="BN13" s="214" t="s">
        <v>4581</v>
      </c>
      <c r="BO13" s="225">
        <f>20227700+175925</f>
        <v>20403625</v>
      </c>
      <c r="BP13" s="2691">
        <f t="shared" si="6"/>
        <v>0</v>
      </c>
      <c r="BQ13" s="2944" t="s">
        <v>4506</v>
      </c>
      <c r="BR13" s="2694" t="s">
        <v>4387</v>
      </c>
      <c r="BS13" s="2693">
        <v>46057</v>
      </c>
      <c r="BT13" s="2691">
        <f t="shared" si="7"/>
        <v>20403625</v>
      </c>
      <c r="BU13" s="2691">
        <v>19760530.18</v>
      </c>
      <c r="BV13" s="2691">
        <f t="shared" si="4"/>
        <v>643094.8200000003</v>
      </c>
      <c r="BW13" s="214" t="s">
        <v>4582</v>
      </c>
      <c r="BX13" s="214" t="s">
        <v>4583</v>
      </c>
      <c r="CE13" s="2695" t="s">
        <v>4584</v>
      </c>
      <c r="CF13" s="214" t="s">
        <v>4509</v>
      </c>
      <c r="CG13" s="214" t="s">
        <v>4509</v>
      </c>
      <c r="CH13" s="214" t="s">
        <v>4509</v>
      </c>
      <c r="CI13" s="214" t="s">
        <v>4509</v>
      </c>
      <c r="CJ13" s="214" t="s">
        <v>4509</v>
      </c>
    </row>
    <row r="14" spans="1:89" s="214" customFormat="1" ht="52.5" hidden="1" customHeight="1" x14ac:dyDescent="0.25">
      <c r="A14" s="2681">
        <v>2026</v>
      </c>
      <c r="B14" s="2681">
        <v>479</v>
      </c>
      <c r="C14" s="2682" t="s">
        <v>58</v>
      </c>
      <c r="D14" s="2681">
        <v>3000654</v>
      </c>
      <c r="E14" s="2681">
        <v>5005023</v>
      </c>
      <c r="F14" s="2683" t="s">
        <v>3011</v>
      </c>
      <c r="G14" s="2684" t="s">
        <v>3012</v>
      </c>
      <c r="H14" s="2681">
        <v>95</v>
      </c>
      <c r="I14" s="2685" t="s">
        <v>992</v>
      </c>
      <c r="J14" s="2686" t="s">
        <v>10</v>
      </c>
      <c r="K14" s="2686" t="s">
        <v>60</v>
      </c>
      <c r="L14" s="2681" t="str">
        <f t="shared" si="0"/>
        <v>2.3</v>
      </c>
      <c r="M14" s="2687" t="s">
        <v>289</v>
      </c>
      <c r="N14" s="2687"/>
      <c r="O14" s="2682" t="s">
        <v>411</v>
      </c>
      <c r="P14" s="2688" t="s">
        <v>74</v>
      </c>
      <c r="Q14" s="2689"/>
      <c r="R14" s="221">
        <v>5806684.4100000001</v>
      </c>
      <c r="S14" s="2681">
        <v>0</v>
      </c>
      <c r="T14" s="2681">
        <v>0</v>
      </c>
      <c r="U14" s="2681"/>
      <c r="V14" s="2681">
        <v>1</v>
      </c>
      <c r="W14" s="222"/>
      <c r="X14" s="222"/>
      <c r="Y14" s="222"/>
      <c r="Z14" s="222"/>
      <c r="AA14" s="222"/>
      <c r="AB14" s="222"/>
      <c r="AC14" s="222"/>
      <c r="AD14" s="222"/>
      <c r="AE14" s="207">
        <f t="shared" si="1"/>
        <v>5806685</v>
      </c>
      <c r="AF14" s="223">
        <f t="shared" si="2"/>
        <v>0</v>
      </c>
      <c r="AG14" s="223">
        <f t="shared" si="2"/>
        <v>0</v>
      </c>
      <c r="AH14" s="223">
        <f t="shared" si="2"/>
        <v>0</v>
      </c>
      <c r="AI14" s="223">
        <f t="shared" si="2"/>
        <v>5806684.4100000001</v>
      </c>
      <c r="AJ14" s="223">
        <f t="shared" si="2"/>
        <v>0</v>
      </c>
      <c r="AK14" s="223">
        <f t="shared" si="2"/>
        <v>0</v>
      </c>
      <c r="AL14" s="223">
        <f t="shared" si="2"/>
        <v>0</v>
      </c>
      <c r="AM14" s="223">
        <f t="shared" si="2"/>
        <v>0</v>
      </c>
      <c r="AN14" s="223">
        <f t="shared" si="2"/>
        <v>0</v>
      </c>
      <c r="AO14" s="223">
        <f t="shared" si="2"/>
        <v>0</v>
      </c>
      <c r="AP14" s="223">
        <f t="shared" si="2"/>
        <v>0</v>
      </c>
      <c r="AQ14" s="223">
        <f t="shared" si="2"/>
        <v>0</v>
      </c>
      <c r="AR14" s="223">
        <f>7099404-1825218</f>
        <v>5274186</v>
      </c>
      <c r="AS14" s="217" t="s">
        <v>2578</v>
      </c>
      <c r="AT14" s="2690" t="s">
        <v>4497</v>
      </c>
      <c r="AU14" s="214" t="s">
        <v>4498</v>
      </c>
      <c r="AV14" s="214" t="s">
        <v>4585</v>
      </c>
      <c r="AW14" s="214" t="s">
        <v>4585</v>
      </c>
      <c r="AX14" s="214" t="s">
        <v>4586</v>
      </c>
      <c r="AY14" s="2691">
        <f t="shared" ref="AY14:AY15" si="9">AR14</f>
        <v>5274186</v>
      </c>
      <c r="AZ14" s="214" t="s">
        <v>4587</v>
      </c>
      <c r="BB14" s="2682" t="s">
        <v>411</v>
      </c>
      <c r="BC14" s="2692">
        <f t="shared" si="5"/>
        <v>5274186</v>
      </c>
      <c r="BL14" s="215" t="s">
        <v>4503</v>
      </c>
      <c r="BM14" s="215" t="s">
        <v>4588</v>
      </c>
      <c r="BN14" s="214" t="s">
        <v>4589</v>
      </c>
      <c r="BO14" s="214">
        <f>7099403.28-1825217.47</f>
        <v>5274185.8100000005</v>
      </c>
      <c r="BP14" s="2691">
        <f t="shared" si="6"/>
        <v>0.18999999947845936</v>
      </c>
      <c r="BQ14" s="2944" t="s">
        <v>4506</v>
      </c>
      <c r="BR14" s="215" t="s">
        <v>4446</v>
      </c>
      <c r="BS14" s="2693">
        <v>46057</v>
      </c>
      <c r="BT14" s="2691">
        <f t="shared" si="7"/>
        <v>5274186</v>
      </c>
      <c r="BU14" s="225">
        <v>5274185.55</v>
      </c>
      <c r="BV14" s="2691">
        <f t="shared" si="4"/>
        <v>0.45000000018626451</v>
      </c>
      <c r="BW14" s="2940" t="s">
        <v>4590</v>
      </c>
      <c r="BX14" s="214" t="s">
        <v>4591</v>
      </c>
      <c r="BY14" s="215" t="s">
        <v>4592</v>
      </c>
      <c r="BZ14" s="2698" t="s">
        <v>4593</v>
      </c>
      <c r="CA14" s="215" t="s">
        <v>4594</v>
      </c>
      <c r="CB14" s="2698" t="s">
        <v>4595</v>
      </c>
      <c r="CE14" s="2695" t="s">
        <v>4596</v>
      </c>
      <c r="CF14" s="214" t="s">
        <v>4491</v>
      </c>
      <c r="CG14" s="214" t="s">
        <v>4492</v>
      </c>
      <c r="CH14" s="214" t="s">
        <v>4493</v>
      </c>
      <c r="CI14" s="2693">
        <v>46178</v>
      </c>
      <c r="CJ14" s="215" t="s">
        <v>4597</v>
      </c>
    </row>
    <row r="15" spans="1:89" s="2703" customFormat="1" ht="52.5" hidden="1" customHeight="1" x14ac:dyDescent="0.25">
      <c r="A15" s="2681">
        <v>2026</v>
      </c>
      <c r="B15" s="2681">
        <v>479</v>
      </c>
      <c r="C15" s="2682" t="s">
        <v>58</v>
      </c>
      <c r="D15" s="2681">
        <v>3000654</v>
      </c>
      <c r="E15" s="2681">
        <v>5005023</v>
      </c>
      <c r="F15" s="2683" t="s">
        <v>990</v>
      </c>
      <c r="G15" s="2684" t="s">
        <v>991</v>
      </c>
      <c r="H15" s="2681">
        <v>94</v>
      </c>
      <c r="I15" s="3008" t="s">
        <v>992</v>
      </c>
      <c r="J15" s="2686" t="s">
        <v>10</v>
      </c>
      <c r="K15" s="2686" t="s">
        <v>60</v>
      </c>
      <c r="L15" s="2681" t="str">
        <f t="shared" si="0"/>
        <v>2.3</v>
      </c>
      <c r="M15" s="2687" t="s">
        <v>185</v>
      </c>
      <c r="N15" s="2687"/>
      <c r="O15" s="2682" t="s">
        <v>412</v>
      </c>
      <c r="P15" s="2688" t="s">
        <v>74</v>
      </c>
      <c r="Q15" s="2689"/>
      <c r="R15" s="221">
        <v>1421700</v>
      </c>
      <c r="S15" s="2681"/>
      <c r="T15" s="2681">
        <v>0</v>
      </c>
      <c r="U15" s="2681">
        <v>0</v>
      </c>
      <c r="V15" s="2681">
        <v>1</v>
      </c>
      <c r="W15" s="222"/>
      <c r="X15" s="222"/>
      <c r="Y15" s="222"/>
      <c r="Z15" s="222"/>
      <c r="AA15" s="222"/>
      <c r="AB15" s="222"/>
      <c r="AC15" s="222"/>
      <c r="AD15" s="222"/>
      <c r="AE15" s="207">
        <f t="shared" si="1"/>
        <v>1421700</v>
      </c>
      <c r="AF15" s="223">
        <f t="shared" si="2"/>
        <v>0</v>
      </c>
      <c r="AG15" s="223">
        <f t="shared" si="2"/>
        <v>0</v>
      </c>
      <c r="AH15" s="223">
        <f t="shared" si="2"/>
        <v>0</v>
      </c>
      <c r="AI15" s="223">
        <f t="shared" si="2"/>
        <v>1421700</v>
      </c>
      <c r="AJ15" s="223">
        <f t="shared" si="2"/>
        <v>0</v>
      </c>
      <c r="AK15" s="223">
        <f t="shared" si="2"/>
        <v>0</v>
      </c>
      <c r="AL15" s="223">
        <f t="shared" si="2"/>
        <v>0</v>
      </c>
      <c r="AM15" s="223">
        <f t="shared" si="2"/>
        <v>0</v>
      </c>
      <c r="AN15" s="223">
        <f t="shared" si="2"/>
        <v>0</v>
      </c>
      <c r="AO15" s="223">
        <f t="shared" si="2"/>
        <v>0</v>
      </c>
      <c r="AP15" s="223">
        <f t="shared" si="2"/>
        <v>0</v>
      </c>
      <c r="AQ15" s="223">
        <f t="shared" si="2"/>
        <v>0</v>
      </c>
      <c r="AR15" s="223">
        <v>994378</v>
      </c>
      <c r="AS15" s="2943" t="s">
        <v>1763</v>
      </c>
      <c r="AT15" s="2690" t="s">
        <v>4497</v>
      </c>
      <c r="AU15" s="214" t="s">
        <v>4498</v>
      </c>
      <c r="AY15" s="2691">
        <f t="shared" si="9"/>
        <v>994378</v>
      </c>
      <c r="BB15" s="2682" t="s">
        <v>412</v>
      </c>
      <c r="BC15" s="2692">
        <f t="shared" si="5"/>
        <v>994378</v>
      </c>
      <c r="BL15" s="214" t="s">
        <v>4503</v>
      </c>
      <c r="BM15" s="2695" t="s">
        <v>4598</v>
      </c>
      <c r="BN15" s="214" t="s">
        <v>4599</v>
      </c>
      <c r="BO15" s="223">
        <v>994378</v>
      </c>
      <c r="BP15" s="2691">
        <f t="shared" si="6"/>
        <v>0</v>
      </c>
      <c r="BQ15" s="2944" t="s">
        <v>4506</v>
      </c>
      <c r="BR15" s="2695" t="s">
        <v>4411</v>
      </c>
      <c r="BS15" s="2946">
        <v>46097</v>
      </c>
      <c r="BT15" s="2691">
        <f t="shared" si="7"/>
        <v>994378</v>
      </c>
      <c r="BU15" s="223">
        <v>994378</v>
      </c>
      <c r="BV15" s="2691">
        <f t="shared" si="4"/>
        <v>0</v>
      </c>
      <c r="BW15" s="2941" t="s">
        <v>4600</v>
      </c>
      <c r="BY15" s="2695" t="s">
        <v>4601</v>
      </c>
      <c r="BZ15" s="2947" t="s">
        <v>4602</v>
      </c>
      <c r="CA15" s="2695" t="s">
        <v>4603</v>
      </c>
      <c r="CB15" s="2947" t="s">
        <v>4604</v>
      </c>
      <c r="CE15" s="2695" t="s">
        <v>4605</v>
      </c>
      <c r="CF15" s="2703" t="s">
        <v>4491</v>
      </c>
      <c r="CG15" s="2703" t="s">
        <v>4492</v>
      </c>
      <c r="CH15" s="2703" t="s">
        <v>4493</v>
      </c>
      <c r="CI15" s="2946">
        <v>46156</v>
      </c>
      <c r="CJ15" s="2695" t="s">
        <v>4606</v>
      </c>
    </row>
    <row r="16" spans="1:89" s="214" customFormat="1" ht="52.5" hidden="1" customHeight="1" x14ac:dyDescent="0.25">
      <c r="A16" s="2681">
        <v>2026</v>
      </c>
      <c r="B16" s="2681">
        <v>479</v>
      </c>
      <c r="C16" s="2682" t="s">
        <v>58</v>
      </c>
      <c r="D16" s="2681">
        <v>3000654</v>
      </c>
      <c r="E16" s="2681">
        <v>5005023</v>
      </c>
      <c r="F16" s="2683" t="s">
        <v>990</v>
      </c>
      <c r="G16" s="2684" t="s">
        <v>991</v>
      </c>
      <c r="H16" s="2681">
        <v>94</v>
      </c>
      <c r="I16" s="2685" t="s">
        <v>992</v>
      </c>
      <c r="J16" s="2686" t="s">
        <v>10</v>
      </c>
      <c r="K16" s="2686" t="s">
        <v>60</v>
      </c>
      <c r="L16" s="2681" t="str">
        <f t="shared" si="0"/>
        <v>2.3</v>
      </c>
      <c r="M16" s="2687" t="s">
        <v>185</v>
      </c>
      <c r="N16" s="2687"/>
      <c r="O16" s="2682" t="s">
        <v>413</v>
      </c>
      <c r="P16" s="2688" t="s">
        <v>74</v>
      </c>
      <c r="Q16" s="2689"/>
      <c r="R16" s="221">
        <v>755200</v>
      </c>
      <c r="S16" s="2681"/>
      <c r="T16" s="2681">
        <v>1</v>
      </c>
      <c r="U16" s="2681"/>
      <c r="V16" s="2681">
        <v>0</v>
      </c>
      <c r="W16" s="222"/>
      <c r="X16" s="222"/>
      <c r="Y16" s="222"/>
      <c r="Z16" s="222"/>
      <c r="AA16" s="222"/>
      <c r="AB16" s="222"/>
      <c r="AC16" s="222"/>
      <c r="AD16" s="222"/>
      <c r="AE16" s="207">
        <f t="shared" si="1"/>
        <v>755200</v>
      </c>
      <c r="AF16" s="223">
        <f t="shared" si="2"/>
        <v>0</v>
      </c>
      <c r="AG16" s="223">
        <f t="shared" si="2"/>
        <v>755200</v>
      </c>
      <c r="AH16" s="223">
        <f t="shared" si="2"/>
        <v>0</v>
      </c>
      <c r="AI16" s="223">
        <f t="shared" si="2"/>
        <v>0</v>
      </c>
      <c r="AJ16" s="223">
        <f t="shared" si="2"/>
        <v>0</v>
      </c>
      <c r="AK16" s="223">
        <f t="shared" si="2"/>
        <v>0</v>
      </c>
      <c r="AL16" s="223">
        <f t="shared" si="2"/>
        <v>0</v>
      </c>
      <c r="AM16" s="223">
        <f t="shared" si="2"/>
        <v>0</v>
      </c>
      <c r="AN16" s="223">
        <f t="shared" si="2"/>
        <v>0</v>
      </c>
      <c r="AO16" s="223">
        <f t="shared" si="2"/>
        <v>0</v>
      </c>
      <c r="AP16" s="223">
        <f t="shared" si="2"/>
        <v>0</v>
      </c>
      <c r="AQ16" s="223">
        <f t="shared" si="2"/>
        <v>0</v>
      </c>
      <c r="AR16" s="223">
        <f t="shared" ref="AR16:AR30" si="10">+ROUNDUP(SUM(AF16:AQ16),0)</f>
        <v>755200</v>
      </c>
      <c r="AS16" s="2943" t="s">
        <v>994</v>
      </c>
      <c r="AT16" s="2690" t="s">
        <v>4497</v>
      </c>
      <c r="AU16" s="214" t="s">
        <v>4498</v>
      </c>
      <c r="AY16" s="2691">
        <v>755200</v>
      </c>
      <c r="BB16" s="2683" t="s">
        <v>413</v>
      </c>
      <c r="BC16" s="2692">
        <f t="shared" si="5"/>
        <v>755200</v>
      </c>
      <c r="BD16" s="2702" t="s">
        <v>4607</v>
      </c>
      <c r="BE16" s="214">
        <v>755200</v>
      </c>
      <c r="BF16" s="214">
        <v>2025</v>
      </c>
      <c r="BG16" s="214">
        <v>2025</v>
      </c>
      <c r="BH16" s="214">
        <v>2025</v>
      </c>
      <c r="BI16" s="214">
        <v>2025</v>
      </c>
      <c r="BJ16" s="214">
        <v>2025</v>
      </c>
      <c r="BK16" s="214">
        <v>2025</v>
      </c>
      <c r="BL16" s="214" t="s">
        <v>4503</v>
      </c>
      <c r="BM16" s="215" t="s">
        <v>4608</v>
      </c>
      <c r="BN16" s="214" t="s">
        <v>4609</v>
      </c>
      <c r="BO16" s="2691">
        <v>755200</v>
      </c>
      <c r="BP16" s="2691">
        <f t="shared" si="6"/>
        <v>0</v>
      </c>
      <c r="BQ16" s="258" t="s">
        <v>4506</v>
      </c>
      <c r="BR16" s="214">
        <v>284</v>
      </c>
      <c r="BS16" s="2693">
        <v>46056</v>
      </c>
      <c r="BT16" s="2691">
        <f t="shared" si="7"/>
        <v>755200</v>
      </c>
      <c r="BU16" s="2691">
        <v>755200</v>
      </c>
      <c r="BV16" s="2691">
        <f t="shared" si="4"/>
        <v>0</v>
      </c>
      <c r="BW16" s="2940" t="s">
        <v>4610</v>
      </c>
      <c r="BY16" s="215" t="s">
        <v>4611</v>
      </c>
      <c r="BZ16" s="2698" t="s">
        <v>4612</v>
      </c>
      <c r="CA16" s="215" t="s">
        <v>4613</v>
      </c>
      <c r="CB16" s="2693" t="s">
        <v>4614</v>
      </c>
      <c r="CE16" s="2695" t="s">
        <v>4615</v>
      </c>
      <c r="CF16" s="215" t="s">
        <v>4491</v>
      </c>
      <c r="CG16" s="215" t="s">
        <v>4492</v>
      </c>
      <c r="CH16" s="215" t="s">
        <v>4493</v>
      </c>
      <c r="CI16" s="2698">
        <v>46178</v>
      </c>
      <c r="CJ16" s="215" t="s">
        <v>4616</v>
      </c>
    </row>
    <row r="17" spans="1:89" s="214" customFormat="1" ht="52.5" hidden="1" customHeight="1" x14ac:dyDescent="0.25">
      <c r="A17" s="2681">
        <v>2026</v>
      </c>
      <c r="B17" s="2681">
        <v>479</v>
      </c>
      <c r="C17" s="2682" t="s">
        <v>58</v>
      </c>
      <c r="D17" s="2681">
        <v>3000654</v>
      </c>
      <c r="E17" s="2681">
        <v>5005023</v>
      </c>
      <c r="F17" s="2683" t="s">
        <v>3011</v>
      </c>
      <c r="G17" s="2684" t="s">
        <v>3012</v>
      </c>
      <c r="H17" s="2681">
        <v>95</v>
      </c>
      <c r="I17" s="2685" t="s">
        <v>992</v>
      </c>
      <c r="J17" s="2686" t="s">
        <v>10</v>
      </c>
      <c r="K17" s="2686" t="s">
        <v>60</v>
      </c>
      <c r="L17" s="2681" t="str">
        <f t="shared" si="0"/>
        <v>2.3</v>
      </c>
      <c r="M17" s="2687" t="s">
        <v>153</v>
      </c>
      <c r="N17" s="2687"/>
      <c r="O17" s="2682" t="s">
        <v>414</v>
      </c>
      <c r="P17" s="2688" t="s">
        <v>74</v>
      </c>
      <c r="Q17" s="2689"/>
      <c r="R17" s="221">
        <v>840000</v>
      </c>
      <c r="S17" s="2681">
        <v>1</v>
      </c>
      <c r="T17" s="2681">
        <v>0</v>
      </c>
      <c r="U17" s="2681">
        <v>0</v>
      </c>
      <c r="V17" s="2681">
        <v>0</v>
      </c>
      <c r="W17" s="222"/>
      <c r="X17" s="222"/>
      <c r="Y17" s="222"/>
      <c r="Z17" s="222"/>
      <c r="AA17" s="222"/>
      <c r="AB17" s="222"/>
      <c r="AC17" s="222"/>
      <c r="AD17" s="222"/>
      <c r="AE17" s="207">
        <f t="shared" si="1"/>
        <v>840000</v>
      </c>
      <c r="AF17" s="223">
        <f t="shared" si="2"/>
        <v>840000</v>
      </c>
      <c r="AG17" s="223">
        <f t="shared" si="2"/>
        <v>0</v>
      </c>
      <c r="AH17" s="223">
        <f t="shared" si="2"/>
        <v>0</v>
      </c>
      <c r="AI17" s="223">
        <f t="shared" si="2"/>
        <v>0</v>
      </c>
      <c r="AJ17" s="223">
        <f t="shared" si="2"/>
        <v>0</v>
      </c>
      <c r="AK17" s="223">
        <f t="shared" si="2"/>
        <v>0</v>
      </c>
      <c r="AL17" s="223">
        <f t="shared" si="2"/>
        <v>0</v>
      </c>
      <c r="AM17" s="223">
        <f t="shared" si="2"/>
        <v>0</v>
      </c>
      <c r="AN17" s="223">
        <f t="shared" si="2"/>
        <v>0</v>
      </c>
      <c r="AO17" s="223">
        <f t="shared" si="2"/>
        <v>0</v>
      </c>
      <c r="AP17" s="223">
        <f t="shared" si="2"/>
        <v>0</v>
      </c>
      <c r="AQ17" s="223">
        <f t="shared" si="2"/>
        <v>0</v>
      </c>
      <c r="AR17" s="223">
        <f t="shared" si="10"/>
        <v>840000</v>
      </c>
      <c r="AS17" s="217" t="s">
        <v>2578</v>
      </c>
      <c r="AT17" s="2690" t="s">
        <v>4497</v>
      </c>
      <c r="AU17" s="214" t="s">
        <v>4498</v>
      </c>
      <c r="AY17" s="2691">
        <v>840000</v>
      </c>
      <c r="BB17" s="2682" t="s">
        <v>414</v>
      </c>
      <c r="BC17" s="2692">
        <f t="shared" si="5"/>
        <v>840000</v>
      </c>
      <c r="BE17" s="215" t="s">
        <v>4617</v>
      </c>
      <c r="BF17" s="215" t="s">
        <v>4618</v>
      </c>
      <c r="BG17" s="2698">
        <v>45966</v>
      </c>
      <c r="BH17" s="215" t="s">
        <v>4619</v>
      </c>
      <c r="BI17" s="2698">
        <v>45966</v>
      </c>
      <c r="BJ17" s="215" t="s">
        <v>4620</v>
      </c>
      <c r="BK17" s="2698">
        <v>45966</v>
      </c>
      <c r="BL17" s="215" t="s">
        <v>4503</v>
      </c>
      <c r="BM17" s="215" t="s">
        <v>4621</v>
      </c>
      <c r="BN17" s="214" t="s">
        <v>4622</v>
      </c>
      <c r="BO17" s="2691">
        <v>840000</v>
      </c>
      <c r="BP17" s="2691">
        <f t="shared" si="6"/>
        <v>0</v>
      </c>
      <c r="BQ17" s="2944" t="s">
        <v>4506</v>
      </c>
      <c r="BR17" s="215">
        <v>479</v>
      </c>
      <c r="BS17" s="2693">
        <v>46010</v>
      </c>
      <c r="BT17" s="2691">
        <f t="shared" si="7"/>
        <v>840000</v>
      </c>
      <c r="BU17" s="2691">
        <v>840000</v>
      </c>
      <c r="BV17" s="2691">
        <f t="shared" si="4"/>
        <v>0</v>
      </c>
      <c r="BW17" s="2940"/>
      <c r="BX17" s="214" t="s">
        <v>4623</v>
      </c>
      <c r="BY17" s="215" t="s">
        <v>4624</v>
      </c>
      <c r="BZ17" s="2698" t="s">
        <v>4625</v>
      </c>
      <c r="CA17" s="215" t="s">
        <v>4626</v>
      </c>
      <c r="CB17" s="2693" t="s">
        <v>4627</v>
      </c>
      <c r="CE17" s="2695" t="s">
        <v>4628</v>
      </c>
      <c r="CF17" s="214" t="s">
        <v>4491</v>
      </c>
      <c r="CG17" s="214" t="s">
        <v>4492</v>
      </c>
      <c r="CH17" s="214" t="s">
        <v>4493</v>
      </c>
      <c r="CJ17" s="215" t="s">
        <v>4629</v>
      </c>
    </row>
    <row r="18" spans="1:89" s="214" customFormat="1" ht="52.5" hidden="1" customHeight="1" x14ac:dyDescent="0.25">
      <c r="A18" s="2681">
        <v>2026</v>
      </c>
      <c r="B18" s="2681">
        <v>479</v>
      </c>
      <c r="C18" s="2682" t="s">
        <v>58</v>
      </c>
      <c r="D18" s="2681">
        <v>3000654</v>
      </c>
      <c r="E18" s="2681">
        <v>5005023</v>
      </c>
      <c r="F18" s="2683" t="s">
        <v>3011</v>
      </c>
      <c r="G18" s="2684" t="s">
        <v>3012</v>
      </c>
      <c r="H18" s="2681">
        <v>95</v>
      </c>
      <c r="I18" s="2685" t="s">
        <v>992</v>
      </c>
      <c r="J18" s="2686" t="s">
        <v>10</v>
      </c>
      <c r="K18" s="2686" t="s">
        <v>60</v>
      </c>
      <c r="L18" s="2681" t="str">
        <f t="shared" si="0"/>
        <v>2.3</v>
      </c>
      <c r="M18" s="2687" t="s">
        <v>191</v>
      </c>
      <c r="N18" s="2687"/>
      <c r="O18" s="2683" t="s">
        <v>4630</v>
      </c>
      <c r="P18" s="2688" t="s">
        <v>74</v>
      </c>
      <c r="Q18" s="2689"/>
      <c r="R18" s="221">
        <v>150000</v>
      </c>
      <c r="S18" s="2681">
        <v>1</v>
      </c>
      <c r="T18" s="2681">
        <v>0</v>
      </c>
      <c r="U18" s="2681">
        <v>0</v>
      </c>
      <c r="V18" s="2681">
        <v>0</v>
      </c>
      <c r="W18" s="222"/>
      <c r="X18" s="222"/>
      <c r="Y18" s="222"/>
      <c r="Z18" s="222"/>
      <c r="AA18" s="222"/>
      <c r="AB18" s="222"/>
      <c r="AC18" s="222"/>
      <c r="AD18" s="222"/>
      <c r="AE18" s="207">
        <f t="shared" si="1"/>
        <v>150000</v>
      </c>
      <c r="AF18" s="223">
        <f t="shared" si="2"/>
        <v>150000</v>
      </c>
      <c r="AG18" s="223">
        <f t="shared" si="2"/>
        <v>0</v>
      </c>
      <c r="AH18" s="223">
        <f t="shared" si="2"/>
        <v>0</v>
      </c>
      <c r="AI18" s="223">
        <f t="shared" si="2"/>
        <v>0</v>
      </c>
      <c r="AJ18" s="223">
        <f t="shared" si="2"/>
        <v>0</v>
      </c>
      <c r="AK18" s="223">
        <f t="shared" si="2"/>
        <v>0</v>
      </c>
      <c r="AL18" s="223">
        <f t="shared" si="2"/>
        <v>0</v>
      </c>
      <c r="AM18" s="223">
        <f t="shared" si="2"/>
        <v>0</v>
      </c>
      <c r="AN18" s="223">
        <f t="shared" si="2"/>
        <v>0</v>
      </c>
      <c r="AO18" s="223">
        <f t="shared" si="2"/>
        <v>0</v>
      </c>
      <c r="AP18" s="223">
        <f t="shared" si="2"/>
        <v>0</v>
      </c>
      <c r="AQ18" s="223">
        <f t="shared" si="2"/>
        <v>0</v>
      </c>
      <c r="AR18" s="223">
        <f t="shared" si="10"/>
        <v>150000</v>
      </c>
      <c r="AS18" s="217" t="s">
        <v>2578</v>
      </c>
      <c r="AT18" s="2690" t="s">
        <v>4497</v>
      </c>
      <c r="AU18" s="214" t="s">
        <v>4498</v>
      </c>
      <c r="AY18" s="2691">
        <f>AR18</f>
        <v>150000</v>
      </c>
      <c r="AZ18" s="214" t="s">
        <v>4631</v>
      </c>
      <c r="BB18" s="2683" t="s">
        <v>4630</v>
      </c>
      <c r="BC18" s="2692">
        <f t="shared" si="5"/>
        <v>150000</v>
      </c>
      <c r="BD18" s="2704" t="s">
        <v>4632</v>
      </c>
      <c r="BE18" s="215" t="s">
        <v>4525</v>
      </c>
      <c r="BF18" s="215" t="s">
        <v>4633</v>
      </c>
      <c r="BG18" s="2698">
        <v>46055</v>
      </c>
      <c r="BH18" s="215" t="s">
        <v>4634</v>
      </c>
      <c r="BI18" s="2698">
        <v>46055</v>
      </c>
      <c r="BJ18" s="215" t="s">
        <v>4635</v>
      </c>
      <c r="BK18" s="2698">
        <v>46055</v>
      </c>
      <c r="BL18" s="215" t="s">
        <v>4636</v>
      </c>
      <c r="BM18" s="215" t="s">
        <v>4637</v>
      </c>
      <c r="BN18" s="214" t="s">
        <v>4638</v>
      </c>
      <c r="BO18" s="2691">
        <v>150000</v>
      </c>
      <c r="BP18" s="2691">
        <f t="shared" si="6"/>
        <v>0</v>
      </c>
      <c r="BQ18" s="215" t="s">
        <v>4636</v>
      </c>
      <c r="BR18" s="215"/>
      <c r="BT18" s="2691">
        <f t="shared" ref="BT18" si="11">AY18</f>
        <v>150000</v>
      </c>
      <c r="BU18" s="2691"/>
      <c r="BV18" s="2691">
        <f t="shared" ref="BV18" si="12">BT18-BU18</f>
        <v>150000</v>
      </c>
      <c r="CE18" s="2695"/>
    </row>
    <row r="19" spans="1:89" s="214" customFormat="1" ht="52.5" hidden="1" customHeight="1" x14ac:dyDescent="0.25">
      <c r="A19" s="2681">
        <v>2026</v>
      </c>
      <c r="B19" s="2681">
        <v>479</v>
      </c>
      <c r="C19" s="2682" t="s">
        <v>58</v>
      </c>
      <c r="D19" s="2681">
        <v>3000654</v>
      </c>
      <c r="E19" s="2681">
        <v>5005023</v>
      </c>
      <c r="F19" s="2683" t="s">
        <v>2523</v>
      </c>
      <c r="G19" s="2684" t="s">
        <v>2524</v>
      </c>
      <c r="H19" s="2681">
        <v>96</v>
      </c>
      <c r="I19" s="2685" t="s">
        <v>992</v>
      </c>
      <c r="J19" s="2686" t="s">
        <v>10</v>
      </c>
      <c r="K19" s="2686" t="s">
        <v>60</v>
      </c>
      <c r="L19" s="2681" t="str">
        <f t="shared" si="0"/>
        <v>2.3</v>
      </c>
      <c r="M19" s="2687" t="s">
        <v>153</v>
      </c>
      <c r="N19" s="2687"/>
      <c r="O19" s="2682" t="s">
        <v>418</v>
      </c>
      <c r="P19" s="2688" t="s">
        <v>74</v>
      </c>
      <c r="Q19" s="2689"/>
      <c r="R19" s="221">
        <v>80000</v>
      </c>
      <c r="S19" s="2681">
        <v>0</v>
      </c>
      <c r="T19" s="2681">
        <v>1</v>
      </c>
      <c r="U19" s="2681">
        <v>0</v>
      </c>
      <c r="V19" s="2681">
        <v>0</v>
      </c>
      <c r="W19" s="222"/>
      <c r="X19" s="222"/>
      <c r="Y19" s="222"/>
      <c r="Z19" s="222"/>
      <c r="AA19" s="222"/>
      <c r="AB19" s="222"/>
      <c r="AC19" s="222"/>
      <c r="AD19" s="222"/>
      <c r="AE19" s="207">
        <f t="shared" si="1"/>
        <v>80000</v>
      </c>
      <c r="AF19" s="223">
        <f t="shared" si="2"/>
        <v>0</v>
      </c>
      <c r="AG19" s="223">
        <f t="shared" si="2"/>
        <v>80000</v>
      </c>
      <c r="AH19" s="223">
        <f t="shared" si="2"/>
        <v>0</v>
      </c>
      <c r="AI19" s="223">
        <f t="shared" si="2"/>
        <v>0</v>
      </c>
      <c r="AJ19" s="223">
        <f t="shared" si="2"/>
        <v>0</v>
      </c>
      <c r="AK19" s="223">
        <f t="shared" si="2"/>
        <v>0</v>
      </c>
      <c r="AL19" s="223">
        <f t="shared" si="2"/>
        <v>0</v>
      </c>
      <c r="AM19" s="223">
        <f t="shared" si="2"/>
        <v>0</v>
      </c>
      <c r="AN19" s="223">
        <f t="shared" si="2"/>
        <v>0</v>
      </c>
      <c r="AO19" s="223">
        <f t="shared" si="2"/>
        <v>0</v>
      </c>
      <c r="AP19" s="223">
        <f t="shared" si="2"/>
        <v>0</v>
      </c>
      <c r="AQ19" s="223">
        <f t="shared" si="2"/>
        <v>0</v>
      </c>
      <c r="AR19" s="223">
        <v>61000</v>
      </c>
      <c r="AS19" s="217" t="s">
        <v>2578</v>
      </c>
      <c r="AT19" s="2690" t="s">
        <v>4497</v>
      </c>
      <c r="AU19" s="214" t="s">
        <v>4498</v>
      </c>
      <c r="AY19" s="2691">
        <v>80000</v>
      </c>
      <c r="BB19" s="2683" t="s">
        <v>418</v>
      </c>
      <c r="BC19" s="2692">
        <f t="shared" si="5"/>
        <v>61000</v>
      </c>
      <c r="BD19" s="2705"/>
      <c r="BE19" s="214" t="s">
        <v>4639</v>
      </c>
      <c r="BF19" s="214">
        <v>2025</v>
      </c>
      <c r="BG19" s="214">
        <v>2025</v>
      </c>
      <c r="BH19" s="214">
        <v>2025</v>
      </c>
      <c r="BI19" s="214">
        <v>2025</v>
      </c>
      <c r="BJ19" s="214">
        <v>2025</v>
      </c>
      <c r="BK19" s="214">
        <v>2025</v>
      </c>
      <c r="BL19" s="215" t="s">
        <v>4503</v>
      </c>
      <c r="BM19" s="215" t="s">
        <v>4640</v>
      </c>
      <c r="BN19" s="214" t="s">
        <v>4641</v>
      </c>
      <c r="BO19" s="2691">
        <v>61000</v>
      </c>
      <c r="BP19" s="2691">
        <f t="shared" si="6"/>
        <v>0</v>
      </c>
      <c r="BQ19" s="2944" t="s">
        <v>4506</v>
      </c>
      <c r="BR19" s="2694" t="s">
        <v>4386</v>
      </c>
      <c r="BS19" s="2693">
        <v>46057</v>
      </c>
      <c r="BT19" s="2691">
        <f>AR19</f>
        <v>61000</v>
      </c>
      <c r="BU19" s="2691">
        <v>61000</v>
      </c>
      <c r="BV19" s="2691">
        <f t="shared" si="4"/>
        <v>0</v>
      </c>
      <c r="BW19" s="2940" t="s">
        <v>4642</v>
      </c>
      <c r="BX19" s="214" t="s">
        <v>4643</v>
      </c>
      <c r="BY19" s="215" t="s">
        <v>4644</v>
      </c>
      <c r="BZ19" s="2693">
        <v>46185</v>
      </c>
      <c r="CA19" s="214" t="s">
        <v>4645</v>
      </c>
      <c r="CB19" s="2693">
        <v>46185</v>
      </c>
      <c r="CE19" s="2695" t="s">
        <v>4646</v>
      </c>
      <c r="CF19" s="214" t="s">
        <v>4491</v>
      </c>
      <c r="CG19" s="214" t="s">
        <v>4647</v>
      </c>
      <c r="CH19" s="214" t="s">
        <v>4509</v>
      </c>
      <c r="CI19" s="214" t="s">
        <v>4509</v>
      </c>
      <c r="CJ19" s="2693" t="s">
        <v>4648</v>
      </c>
    </row>
    <row r="20" spans="1:89" s="214" customFormat="1" ht="52.5" hidden="1" customHeight="1" x14ac:dyDescent="0.25">
      <c r="A20" s="2681">
        <v>2026</v>
      </c>
      <c r="B20" s="2681">
        <v>479</v>
      </c>
      <c r="C20" s="2682" t="s">
        <v>58</v>
      </c>
      <c r="D20" s="2681">
        <v>3000654</v>
      </c>
      <c r="E20" s="2681">
        <v>5005020</v>
      </c>
      <c r="F20" s="2682" t="s">
        <v>2269</v>
      </c>
      <c r="G20" s="2684" t="s">
        <v>2270</v>
      </c>
      <c r="H20" s="2681">
        <v>93</v>
      </c>
      <c r="I20" s="2685" t="s">
        <v>992</v>
      </c>
      <c r="J20" s="2686" t="s">
        <v>10</v>
      </c>
      <c r="K20" s="2686" t="s">
        <v>60</v>
      </c>
      <c r="L20" s="2681" t="str">
        <f t="shared" si="0"/>
        <v>2.3</v>
      </c>
      <c r="M20" s="2687" t="s">
        <v>269</v>
      </c>
      <c r="N20" s="2687">
        <v>495700280141</v>
      </c>
      <c r="O20" s="2682" t="s">
        <v>419</v>
      </c>
      <c r="P20" s="2688" t="s">
        <v>70</v>
      </c>
      <c r="Q20" s="2689" t="s">
        <v>4510</v>
      </c>
      <c r="R20" s="221">
        <v>17.5</v>
      </c>
      <c r="S20" s="2681">
        <v>70</v>
      </c>
      <c r="T20" s="2681">
        <v>0</v>
      </c>
      <c r="U20" s="2681">
        <v>0</v>
      </c>
      <c r="V20" s="2681">
        <v>0</v>
      </c>
      <c r="W20" s="222"/>
      <c r="X20" s="222"/>
      <c r="Y20" s="222"/>
      <c r="Z20" s="222"/>
      <c r="AA20" s="222"/>
      <c r="AB20" s="222"/>
      <c r="AC20" s="222"/>
      <c r="AD20" s="222"/>
      <c r="AE20" s="207">
        <f t="shared" si="1"/>
        <v>1225</v>
      </c>
      <c r="AF20" s="223">
        <f t="shared" si="2"/>
        <v>1225</v>
      </c>
      <c r="AG20" s="223">
        <f t="shared" si="2"/>
        <v>0</v>
      </c>
      <c r="AH20" s="223">
        <f t="shared" si="2"/>
        <v>0</v>
      </c>
      <c r="AI20" s="223">
        <f t="shared" si="2"/>
        <v>0</v>
      </c>
      <c r="AJ20" s="223">
        <f t="shared" si="2"/>
        <v>0</v>
      </c>
      <c r="AK20" s="223">
        <f t="shared" si="2"/>
        <v>0</v>
      </c>
      <c r="AL20" s="223">
        <f t="shared" si="2"/>
        <v>0</v>
      </c>
      <c r="AM20" s="223">
        <f t="shared" si="2"/>
        <v>0</v>
      </c>
      <c r="AN20" s="223">
        <f t="shared" si="2"/>
        <v>0</v>
      </c>
      <c r="AO20" s="223">
        <f t="shared" si="2"/>
        <v>0</v>
      </c>
      <c r="AP20" s="223">
        <f t="shared" si="2"/>
        <v>0</v>
      </c>
      <c r="AQ20" s="223">
        <f t="shared" si="2"/>
        <v>0</v>
      </c>
      <c r="AR20" s="223">
        <v>665</v>
      </c>
      <c r="AS20" s="217" t="s">
        <v>2578</v>
      </c>
      <c r="AT20" s="2690" t="s">
        <v>4497</v>
      </c>
      <c r="AU20" s="214" t="s">
        <v>4498</v>
      </c>
      <c r="AY20" s="2691">
        <f t="shared" ref="AY20:AY22" si="13">AR20</f>
        <v>665</v>
      </c>
      <c r="BA20" s="214" t="s">
        <v>4649</v>
      </c>
      <c r="BB20" s="2683" t="s">
        <v>419</v>
      </c>
      <c r="BC20" s="2692">
        <f t="shared" si="5"/>
        <v>665</v>
      </c>
      <c r="BD20" s="2702" t="s">
        <v>4650</v>
      </c>
      <c r="BE20" s="214" t="s">
        <v>4651</v>
      </c>
      <c r="BF20" s="215" t="s">
        <v>4652</v>
      </c>
      <c r="BG20" s="2698">
        <v>46042</v>
      </c>
      <c r="BH20" s="215" t="s">
        <v>4652</v>
      </c>
      <c r="BI20" s="2698">
        <v>46042</v>
      </c>
      <c r="BJ20" s="214" t="s">
        <v>4653</v>
      </c>
      <c r="BK20" s="2693">
        <v>46078</v>
      </c>
      <c r="BL20" s="214" t="s">
        <v>4503</v>
      </c>
      <c r="BM20" s="215" t="s">
        <v>4654</v>
      </c>
      <c r="BN20" s="214" t="s">
        <v>4655</v>
      </c>
      <c r="BO20" s="2691">
        <v>665</v>
      </c>
      <c r="BP20" s="2691">
        <f t="shared" si="6"/>
        <v>0</v>
      </c>
      <c r="BQ20" s="213" t="s">
        <v>4506</v>
      </c>
      <c r="BR20" s="214" t="s">
        <v>4412</v>
      </c>
      <c r="BS20" s="2693">
        <v>46098</v>
      </c>
      <c r="BT20" s="2691">
        <f>AR20</f>
        <v>665</v>
      </c>
      <c r="BU20" s="2691">
        <v>665</v>
      </c>
      <c r="BV20" s="2691">
        <f t="shared" si="4"/>
        <v>0</v>
      </c>
      <c r="BW20" s="214" t="s">
        <v>4656</v>
      </c>
      <c r="BX20" s="214" t="s">
        <v>4657</v>
      </c>
      <c r="CE20" s="2695" t="s">
        <v>4658</v>
      </c>
      <c r="CF20" s="214" t="s">
        <v>4491</v>
      </c>
      <c r="CG20" s="214" t="s">
        <v>4492</v>
      </c>
      <c r="CH20" s="214" t="s">
        <v>4493</v>
      </c>
      <c r="CI20" s="2693">
        <v>46125</v>
      </c>
      <c r="CJ20" s="2695" t="s">
        <v>4658</v>
      </c>
    </row>
    <row r="21" spans="1:89" s="214" customFormat="1" ht="52.5" hidden="1" customHeight="1" x14ac:dyDescent="0.25">
      <c r="A21" s="2681">
        <v>2026</v>
      </c>
      <c r="B21" s="2681">
        <v>479</v>
      </c>
      <c r="C21" s="2682" t="s">
        <v>58</v>
      </c>
      <c r="D21" s="2681">
        <v>3000654</v>
      </c>
      <c r="E21" s="2681">
        <v>5005020</v>
      </c>
      <c r="F21" s="2682" t="s">
        <v>2269</v>
      </c>
      <c r="G21" s="2684" t="s">
        <v>2270</v>
      </c>
      <c r="H21" s="2681">
        <v>93</v>
      </c>
      <c r="I21" s="2685" t="s">
        <v>992</v>
      </c>
      <c r="J21" s="2686" t="s">
        <v>10</v>
      </c>
      <c r="K21" s="2686" t="s">
        <v>60</v>
      </c>
      <c r="L21" s="2681" t="str">
        <f t="shared" si="0"/>
        <v>2.3</v>
      </c>
      <c r="M21" s="2687" t="s">
        <v>269</v>
      </c>
      <c r="N21" s="2687">
        <v>495700280142</v>
      </c>
      <c r="O21" s="2682" t="s">
        <v>270</v>
      </c>
      <c r="P21" s="2688" t="s">
        <v>70</v>
      </c>
      <c r="Q21" s="2689" t="s">
        <v>4510</v>
      </c>
      <c r="R21" s="221">
        <v>17.5</v>
      </c>
      <c r="S21" s="2681">
        <v>70</v>
      </c>
      <c r="T21" s="2681">
        <v>0</v>
      </c>
      <c r="U21" s="2681">
        <v>0</v>
      </c>
      <c r="V21" s="2681">
        <v>0</v>
      </c>
      <c r="W21" s="222"/>
      <c r="X21" s="222"/>
      <c r="Y21" s="222"/>
      <c r="Z21" s="222"/>
      <c r="AA21" s="222"/>
      <c r="AB21" s="222"/>
      <c r="AC21" s="222"/>
      <c r="AD21" s="222"/>
      <c r="AE21" s="207">
        <f t="shared" si="1"/>
        <v>1225</v>
      </c>
      <c r="AF21" s="223">
        <f t="shared" si="2"/>
        <v>1225</v>
      </c>
      <c r="AG21" s="223">
        <f t="shared" si="2"/>
        <v>0</v>
      </c>
      <c r="AH21" s="223">
        <f t="shared" si="2"/>
        <v>0</v>
      </c>
      <c r="AI21" s="223">
        <f t="shared" si="2"/>
        <v>0</v>
      </c>
      <c r="AJ21" s="223">
        <f t="shared" si="2"/>
        <v>0</v>
      </c>
      <c r="AK21" s="223">
        <f t="shared" si="2"/>
        <v>0</v>
      </c>
      <c r="AL21" s="223">
        <f t="shared" si="2"/>
        <v>0</v>
      </c>
      <c r="AM21" s="223">
        <f t="shared" si="2"/>
        <v>0</v>
      </c>
      <c r="AN21" s="223">
        <f t="shared" si="2"/>
        <v>0</v>
      </c>
      <c r="AO21" s="223">
        <f t="shared" si="2"/>
        <v>0</v>
      </c>
      <c r="AP21" s="223">
        <f t="shared" si="2"/>
        <v>0</v>
      </c>
      <c r="AQ21" s="223">
        <f t="shared" si="2"/>
        <v>0</v>
      </c>
      <c r="AR21" s="223">
        <v>665</v>
      </c>
      <c r="AS21" s="217" t="s">
        <v>2578</v>
      </c>
      <c r="AT21" s="2690" t="s">
        <v>4497</v>
      </c>
      <c r="AU21" s="214" t="s">
        <v>4498</v>
      </c>
      <c r="AY21" s="2691">
        <f t="shared" si="13"/>
        <v>665</v>
      </c>
      <c r="BA21" s="214" t="s">
        <v>4649</v>
      </c>
      <c r="BB21" s="2683" t="s">
        <v>270</v>
      </c>
      <c r="BC21" s="2692">
        <f t="shared" si="5"/>
        <v>665</v>
      </c>
      <c r="BD21" s="2702" t="s">
        <v>4659</v>
      </c>
      <c r="BE21" s="214" t="s">
        <v>4651</v>
      </c>
      <c r="BF21" s="215" t="s">
        <v>4652</v>
      </c>
      <c r="BG21" s="2698">
        <v>46042</v>
      </c>
      <c r="BH21" s="215" t="s">
        <v>4652</v>
      </c>
      <c r="BI21" s="2698">
        <v>46042</v>
      </c>
      <c r="BJ21" s="214" t="s">
        <v>4653</v>
      </c>
      <c r="BK21" s="2693">
        <v>46078</v>
      </c>
      <c r="BL21" s="214" t="s">
        <v>4503</v>
      </c>
      <c r="BM21" s="215" t="s">
        <v>4654</v>
      </c>
      <c r="BN21" s="214" t="s">
        <v>4655</v>
      </c>
      <c r="BO21" s="2691">
        <v>665</v>
      </c>
      <c r="BP21" s="2691">
        <f t="shared" si="6"/>
        <v>0</v>
      </c>
      <c r="BQ21" s="213" t="s">
        <v>4506</v>
      </c>
      <c r="BR21" s="214" t="s">
        <v>4412</v>
      </c>
      <c r="BS21" s="2693">
        <v>46098</v>
      </c>
      <c r="BT21" s="2691">
        <f>AR21</f>
        <v>665</v>
      </c>
      <c r="BU21" s="2691">
        <v>665</v>
      </c>
      <c r="BV21" s="2691">
        <f t="shared" si="4"/>
        <v>0</v>
      </c>
      <c r="BW21" s="214" t="s">
        <v>4656</v>
      </c>
      <c r="BX21" s="214" t="s">
        <v>4657</v>
      </c>
      <c r="CE21" s="2695" t="s">
        <v>4658</v>
      </c>
      <c r="CF21" s="214" t="s">
        <v>4491</v>
      </c>
      <c r="CG21" s="214" t="s">
        <v>4492</v>
      </c>
      <c r="CH21" s="214" t="s">
        <v>4493</v>
      </c>
      <c r="CI21" s="2693">
        <v>46125</v>
      </c>
      <c r="CJ21" s="2695" t="s">
        <v>4658</v>
      </c>
    </row>
    <row r="22" spans="1:89" s="214" customFormat="1" ht="52.5" hidden="1" customHeight="1" x14ac:dyDescent="0.25">
      <c r="A22" s="2681">
        <v>2026</v>
      </c>
      <c r="B22" s="2681">
        <v>479</v>
      </c>
      <c r="C22" s="2682" t="s">
        <v>58</v>
      </c>
      <c r="D22" s="2681">
        <v>3000654</v>
      </c>
      <c r="E22" s="2681">
        <v>5005020</v>
      </c>
      <c r="F22" s="2682" t="s">
        <v>2269</v>
      </c>
      <c r="G22" s="2684" t="s">
        <v>2270</v>
      </c>
      <c r="H22" s="2681">
        <v>93</v>
      </c>
      <c r="I22" s="2685" t="s">
        <v>992</v>
      </c>
      <c r="J22" s="2686" t="s">
        <v>10</v>
      </c>
      <c r="K22" s="2686" t="s">
        <v>60</v>
      </c>
      <c r="L22" s="2681" t="str">
        <f t="shared" si="0"/>
        <v>2.3</v>
      </c>
      <c r="M22" s="2687" t="s">
        <v>96</v>
      </c>
      <c r="N22" s="2687">
        <v>737100040001</v>
      </c>
      <c r="O22" s="2682" t="s">
        <v>420</v>
      </c>
      <c r="P22" s="2688" t="s">
        <v>70</v>
      </c>
      <c r="Q22" s="2689" t="s">
        <v>4660</v>
      </c>
      <c r="R22" s="221">
        <v>5</v>
      </c>
      <c r="S22" s="2681">
        <v>250</v>
      </c>
      <c r="T22" s="2681">
        <v>0</v>
      </c>
      <c r="U22" s="2681">
        <v>0</v>
      </c>
      <c r="V22" s="2681">
        <v>0</v>
      </c>
      <c r="W22" s="222"/>
      <c r="X22" s="222"/>
      <c r="Y22" s="222"/>
      <c r="Z22" s="222"/>
      <c r="AA22" s="222"/>
      <c r="AB22" s="222"/>
      <c r="AC22" s="222"/>
      <c r="AD22" s="222"/>
      <c r="AE22" s="207">
        <f t="shared" si="1"/>
        <v>1250</v>
      </c>
      <c r="AF22" s="223">
        <f t="shared" si="2"/>
        <v>1250</v>
      </c>
      <c r="AG22" s="223">
        <f t="shared" si="2"/>
        <v>0</v>
      </c>
      <c r="AH22" s="223">
        <f t="shared" si="2"/>
        <v>0</v>
      </c>
      <c r="AI22" s="223">
        <f t="shared" si="2"/>
        <v>0</v>
      </c>
      <c r="AJ22" s="223">
        <f t="shared" si="2"/>
        <v>0</v>
      </c>
      <c r="AK22" s="223">
        <f t="shared" si="2"/>
        <v>0</v>
      </c>
      <c r="AL22" s="223">
        <f t="shared" si="2"/>
        <v>0</v>
      </c>
      <c r="AM22" s="223">
        <f t="shared" si="2"/>
        <v>0</v>
      </c>
      <c r="AN22" s="223">
        <f t="shared" si="2"/>
        <v>0</v>
      </c>
      <c r="AO22" s="223">
        <f t="shared" si="2"/>
        <v>0</v>
      </c>
      <c r="AP22" s="223">
        <f t="shared" si="2"/>
        <v>0</v>
      </c>
      <c r="AQ22" s="223">
        <f t="shared" si="2"/>
        <v>0</v>
      </c>
      <c r="AR22" s="223">
        <f t="shared" si="10"/>
        <v>1250</v>
      </c>
      <c r="AS22" s="217" t="s">
        <v>2578</v>
      </c>
      <c r="AT22" s="2690" t="s">
        <v>4497</v>
      </c>
      <c r="AU22" s="214" t="s">
        <v>4498</v>
      </c>
      <c r="AY22" s="2691">
        <f t="shared" si="13"/>
        <v>1250</v>
      </c>
      <c r="BB22" s="2682" t="s">
        <v>420</v>
      </c>
      <c r="BC22" s="2692">
        <f t="shared" si="5"/>
        <v>1250</v>
      </c>
      <c r="BD22" s="2702" t="s">
        <v>4661</v>
      </c>
      <c r="BE22" s="214" t="s">
        <v>4513</v>
      </c>
      <c r="BF22" s="215" t="s">
        <v>4553</v>
      </c>
      <c r="BG22" s="2698">
        <v>46042</v>
      </c>
      <c r="BH22" s="215" t="s">
        <v>4515</v>
      </c>
      <c r="BI22" s="2698">
        <v>46042</v>
      </c>
      <c r="BJ22" s="214" t="s">
        <v>4516</v>
      </c>
      <c r="BK22" s="2693">
        <v>46044</v>
      </c>
      <c r="BL22" s="214" t="s">
        <v>4503</v>
      </c>
      <c r="BM22" s="215" t="s">
        <v>4554</v>
      </c>
      <c r="BN22" s="214" t="s">
        <v>4555</v>
      </c>
      <c r="BO22" s="2691">
        <v>1250</v>
      </c>
      <c r="BP22" s="2691">
        <f t="shared" si="6"/>
        <v>0</v>
      </c>
      <c r="BQ22" s="2944" t="s">
        <v>4506</v>
      </c>
      <c r="BR22" s="2694" t="s">
        <v>4393</v>
      </c>
      <c r="BS22" s="2693">
        <v>46083</v>
      </c>
      <c r="BT22" s="2691">
        <f>AR22</f>
        <v>1250</v>
      </c>
      <c r="BU22" s="2691">
        <v>1247.5</v>
      </c>
      <c r="BV22" s="2691">
        <f t="shared" si="4"/>
        <v>2.5</v>
      </c>
      <c r="BW22" s="214" t="s">
        <v>4556</v>
      </c>
      <c r="BX22" s="214" t="s">
        <v>4557</v>
      </c>
      <c r="BY22" s="214" t="s">
        <v>4662</v>
      </c>
      <c r="BZ22" s="2693">
        <v>46101</v>
      </c>
      <c r="CA22" s="214" t="s">
        <v>4559</v>
      </c>
      <c r="CE22" s="2695" t="s">
        <v>4560</v>
      </c>
      <c r="CF22" s="214" t="s">
        <v>4491</v>
      </c>
      <c r="CG22" s="214" t="s">
        <v>4492</v>
      </c>
      <c r="CH22" s="214" t="s">
        <v>4493</v>
      </c>
      <c r="CI22" s="2693">
        <v>46107</v>
      </c>
      <c r="CJ22" s="215" t="s">
        <v>4561</v>
      </c>
    </row>
    <row r="23" spans="1:89" s="214" customFormat="1" ht="52.5" hidden="1" customHeight="1" x14ac:dyDescent="0.25">
      <c r="A23" s="2681">
        <v>2026</v>
      </c>
      <c r="B23" s="2681">
        <v>479</v>
      </c>
      <c r="C23" s="2682" t="s">
        <v>58</v>
      </c>
      <c r="D23" s="2681">
        <v>3000654</v>
      </c>
      <c r="E23" s="2681">
        <v>5005020</v>
      </c>
      <c r="F23" s="2682" t="s">
        <v>2269</v>
      </c>
      <c r="G23" s="2684" t="s">
        <v>2270</v>
      </c>
      <c r="H23" s="2681">
        <v>93</v>
      </c>
      <c r="I23" s="2685" t="s">
        <v>992</v>
      </c>
      <c r="J23" s="2686" t="s">
        <v>10</v>
      </c>
      <c r="K23" s="2686" t="s">
        <v>60</v>
      </c>
      <c r="L23" s="2681" t="str">
        <f t="shared" si="0"/>
        <v>2.3</v>
      </c>
      <c r="M23" s="2687" t="s">
        <v>100</v>
      </c>
      <c r="N23" s="2687">
        <v>805000050155</v>
      </c>
      <c r="O23" s="2682" t="s">
        <v>421</v>
      </c>
      <c r="P23" s="2688" t="s">
        <v>70</v>
      </c>
      <c r="Q23" s="2689" t="s">
        <v>4547</v>
      </c>
      <c r="R23" s="221">
        <v>15</v>
      </c>
      <c r="S23" s="2681">
        <v>10</v>
      </c>
      <c r="T23" s="2681">
        <v>0</v>
      </c>
      <c r="U23" s="2681">
        <v>0</v>
      </c>
      <c r="V23" s="2681">
        <v>0</v>
      </c>
      <c r="W23" s="222"/>
      <c r="X23" s="222"/>
      <c r="Y23" s="222"/>
      <c r="Z23" s="222"/>
      <c r="AA23" s="222"/>
      <c r="AB23" s="222"/>
      <c r="AC23" s="222"/>
      <c r="AD23" s="222"/>
      <c r="AE23" s="207">
        <f t="shared" si="1"/>
        <v>150</v>
      </c>
      <c r="AF23" s="223">
        <f t="shared" si="2"/>
        <v>150</v>
      </c>
      <c r="AG23" s="223">
        <f t="shared" si="2"/>
        <v>0</v>
      </c>
      <c r="AH23" s="223">
        <f t="shared" si="2"/>
        <v>0</v>
      </c>
      <c r="AI23" s="223">
        <f t="shared" si="2"/>
        <v>0</v>
      </c>
      <c r="AJ23" s="223">
        <f t="shared" si="2"/>
        <v>0</v>
      </c>
      <c r="AK23" s="223">
        <f t="shared" si="2"/>
        <v>0</v>
      </c>
      <c r="AL23" s="223">
        <f t="shared" si="2"/>
        <v>0</v>
      </c>
      <c r="AM23" s="223">
        <f t="shared" si="2"/>
        <v>0</v>
      </c>
      <c r="AN23" s="223">
        <f t="shared" si="2"/>
        <v>0</v>
      </c>
      <c r="AO23" s="223">
        <f t="shared" si="2"/>
        <v>0</v>
      </c>
      <c r="AP23" s="223">
        <f t="shared" si="2"/>
        <v>0</v>
      </c>
      <c r="AQ23" s="223">
        <f t="shared" si="2"/>
        <v>0</v>
      </c>
      <c r="AR23" s="2696">
        <f>+ROUNDUP(SUM(AF23:AQ23),0)-150</f>
        <v>0</v>
      </c>
      <c r="AS23" s="217" t="s">
        <v>2578</v>
      </c>
      <c r="AT23" s="2690" t="s">
        <v>4497</v>
      </c>
      <c r="AU23" s="214" t="s">
        <v>4498</v>
      </c>
      <c r="AV23" s="214" t="s">
        <v>4663</v>
      </c>
      <c r="AW23" s="214" t="s">
        <v>4663</v>
      </c>
      <c r="AX23" s="214" t="s">
        <v>4664</v>
      </c>
      <c r="AY23" s="2691">
        <v>150</v>
      </c>
      <c r="AZ23" s="214" t="s">
        <v>4665</v>
      </c>
      <c r="BB23" s="2682" t="s">
        <v>421</v>
      </c>
      <c r="BC23" s="2692">
        <f t="shared" si="5"/>
        <v>0</v>
      </c>
      <c r="BL23" s="220" t="s">
        <v>4636</v>
      </c>
      <c r="BO23" s="2691"/>
      <c r="BP23" s="2691">
        <f t="shared" si="6"/>
        <v>0</v>
      </c>
      <c r="BQ23" s="215" t="s">
        <v>4636</v>
      </c>
      <c r="BU23" s="2691"/>
      <c r="CE23" s="2695"/>
    </row>
    <row r="24" spans="1:89" s="2707" customFormat="1" ht="52.5" hidden="1" customHeight="1" x14ac:dyDescent="0.25">
      <c r="A24" s="2706">
        <v>2026</v>
      </c>
      <c r="B24" s="2681">
        <v>479</v>
      </c>
      <c r="C24" s="2682" t="s">
        <v>58</v>
      </c>
      <c r="D24" s="2681">
        <v>3000654</v>
      </c>
      <c r="E24" s="2681">
        <v>5005023</v>
      </c>
      <c r="F24" s="2682" t="s">
        <v>990</v>
      </c>
      <c r="G24" s="2948" t="s">
        <v>991</v>
      </c>
      <c r="H24" s="2706">
        <v>94</v>
      </c>
      <c r="I24" s="2685" t="s">
        <v>992</v>
      </c>
      <c r="J24" s="2686" t="s">
        <v>10</v>
      </c>
      <c r="K24" s="2686" t="s">
        <v>60</v>
      </c>
      <c r="L24" s="2681" t="str">
        <f t="shared" si="0"/>
        <v>2.3</v>
      </c>
      <c r="M24" s="2949" t="s">
        <v>95</v>
      </c>
      <c r="N24" s="2687"/>
      <c r="O24" s="2950" t="s">
        <v>422</v>
      </c>
      <c r="P24" s="2706" t="s">
        <v>70</v>
      </c>
      <c r="Q24" s="2689"/>
      <c r="R24" s="221">
        <v>1000</v>
      </c>
      <c r="S24" s="2706">
        <v>1</v>
      </c>
      <c r="T24" s="2706">
        <v>0</v>
      </c>
      <c r="U24" s="2706">
        <v>0</v>
      </c>
      <c r="V24" s="2706">
        <v>0</v>
      </c>
      <c r="W24" s="561"/>
      <c r="X24" s="561"/>
      <c r="Y24" s="561"/>
      <c r="Z24" s="561"/>
      <c r="AA24" s="561"/>
      <c r="AB24" s="561"/>
      <c r="AC24" s="561"/>
      <c r="AD24" s="561"/>
      <c r="AE24" s="562">
        <f t="shared" ref="AE24:AE37" si="14">ROUNDUP(IFERROR(IF(OR(P24="LOCADOR",P24="VIATICOS",P24="CAJA CHICA"),IF(P24="LOCADOR",Q24*(R24/30)*SUM(S24:AD24),Q24*R24*SUM(S24:AD24)),R24*SUM(S24:AD24)),""),0)</f>
        <v>1000</v>
      </c>
      <c r="AF24" s="223">
        <f t="shared" si="2"/>
        <v>1000</v>
      </c>
      <c r="AG24" s="223">
        <f t="shared" si="2"/>
        <v>0</v>
      </c>
      <c r="AH24" s="223">
        <f t="shared" si="2"/>
        <v>0</v>
      </c>
      <c r="AI24" s="223">
        <f t="shared" si="2"/>
        <v>0</v>
      </c>
      <c r="AJ24" s="223">
        <f t="shared" si="2"/>
        <v>0</v>
      </c>
      <c r="AK24" s="223">
        <f t="shared" si="2"/>
        <v>0</v>
      </c>
      <c r="AL24" s="223">
        <f t="shared" si="2"/>
        <v>0</v>
      </c>
      <c r="AM24" s="223">
        <f t="shared" si="2"/>
        <v>0</v>
      </c>
      <c r="AN24" s="223">
        <f t="shared" si="2"/>
        <v>0</v>
      </c>
      <c r="AO24" s="223">
        <f t="shared" si="2"/>
        <v>0</v>
      </c>
      <c r="AP24" s="223">
        <f t="shared" si="2"/>
        <v>0</v>
      </c>
      <c r="AQ24" s="223">
        <f t="shared" si="2"/>
        <v>0</v>
      </c>
      <c r="AR24" s="223">
        <v>506</v>
      </c>
      <c r="AS24" s="468" t="s">
        <v>10</v>
      </c>
      <c r="AT24" s="2690" t="s">
        <v>4497</v>
      </c>
      <c r="AU24" s="214" t="s">
        <v>4498</v>
      </c>
      <c r="AV24" s="214"/>
      <c r="AW24" s="214"/>
      <c r="AX24" s="214"/>
      <c r="AY24" s="2691">
        <f t="shared" ref="AY24:AY27" si="15">AR24</f>
        <v>506</v>
      </c>
      <c r="AZ24" s="214"/>
      <c r="BA24" s="214"/>
      <c r="BB24" s="2950" t="s">
        <v>422</v>
      </c>
      <c r="BC24" s="2692">
        <f t="shared" si="5"/>
        <v>506</v>
      </c>
      <c r="BD24" s="2694" t="s">
        <v>4524</v>
      </c>
      <c r="BE24" s="214" t="s">
        <v>4525</v>
      </c>
      <c r="BF24" s="214" t="s">
        <v>4526</v>
      </c>
      <c r="BG24" s="2693">
        <v>46048</v>
      </c>
      <c r="BH24" s="214" t="s">
        <v>4527</v>
      </c>
      <c r="BI24" s="2693">
        <v>46051</v>
      </c>
      <c r="BJ24" s="214" t="s">
        <v>4528</v>
      </c>
      <c r="BK24" s="2693">
        <v>46051</v>
      </c>
      <c r="BL24" s="2707" t="s">
        <v>4503</v>
      </c>
      <c r="BM24" s="2951" t="s">
        <v>4666</v>
      </c>
      <c r="BN24" s="2707" t="s">
        <v>4567</v>
      </c>
      <c r="BO24" s="2952">
        <v>505.44</v>
      </c>
      <c r="BP24" s="2691">
        <f t="shared" si="6"/>
        <v>0.56000000000000227</v>
      </c>
      <c r="BQ24" s="2953" t="s">
        <v>4506</v>
      </c>
      <c r="BR24" s="2954" t="s">
        <v>4401</v>
      </c>
      <c r="BS24" s="2955">
        <v>46090</v>
      </c>
      <c r="BT24" s="2691">
        <f>AR24</f>
        <v>506</v>
      </c>
      <c r="BU24" s="2952">
        <v>505.44</v>
      </c>
      <c r="BV24" s="2691">
        <f t="shared" si="4"/>
        <v>0.56000000000000227</v>
      </c>
      <c r="BW24" s="214" t="s">
        <v>4569</v>
      </c>
      <c r="BX24" s="214" t="s">
        <v>4667</v>
      </c>
      <c r="BY24" s="214"/>
      <c r="BZ24" s="214"/>
      <c r="CA24" s="214"/>
      <c r="CB24" s="214"/>
      <c r="CC24" s="214"/>
      <c r="CD24" s="214"/>
      <c r="CE24" s="2695" t="s">
        <v>4668</v>
      </c>
      <c r="CF24" s="214" t="s">
        <v>4491</v>
      </c>
      <c r="CG24" s="214" t="s">
        <v>4492</v>
      </c>
      <c r="CH24" s="214" t="s">
        <v>4493</v>
      </c>
      <c r="CI24" s="2693">
        <v>46113</v>
      </c>
      <c r="CJ24" s="214" t="s">
        <v>4669</v>
      </c>
    </row>
    <row r="25" spans="1:89" s="214" customFormat="1" ht="52.5" hidden="1" customHeight="1" x14ac:dyDescent="0.25">
      <c r="A25" s="2681">
        <v>2026</v>
      </c>
      <c r="B25" s="2681">
        <v>479</v>
      </c>
      <c r="C25" s="2682" t="s">
        <v>58</v>
      </c>
      <c r="D25" s="2681">
        <v>3000654</v>
      </c>
      <c r="E25" s="2681">
        <v>5005023</v>
      </c>
      <c r="F25" s="2682" t="s">
        <v>990</v>
      </c>
      <c r="G25" s="2684" t="s">
        <v>991</v>
      </c>
      <c r="H25" s="2681">
        <v>94</v>
      </c>
      <c r="I25" s="2685" t="s">
        <v>992</v>
      </c>
      <c r="J25" s="2686" t="s">
        <v>10</v>
      </c>
      <c r="K25" s="2686" t="s">
        <v>60</v>
      </c>
      <c r="L25" s="2681" t="str">
        <f t="shared" si="0"/>
        <v>2.3</v>
      </c>
      <c r="M25" s="2687" t="s">
        <v>95</v>
      </c>
      <c r="N25" s="2687"/>
      <c r="O25" s="2683" t="s">
        <v>423</v>
      </c>
      <c r="P25" s="2688" t="s">
        <v>70</v>
      </c>
      <c r="Q25" s="2689"/>
      <c r="R25" s="221">
        <v>1000</v>
      </c>
      <c r="S25" s="2681">
        <v>1</v>
      </c>
      <c r="T25" s="2681">
        <v>0</v>
      </c>
      <c r="U25" s="2681">
        <v>0</v>
      </c>
      <c r="V25" s="2681">
        <v>0</v>
      </c>
      <c r="W25" s="222"/>
      <c r="X25" s="222"/>
      <c r="Y25" s="222"/>
      <c r="Z25" s="222"/>
      <c r="AA25" s="222"/>
      <c r="AB25" s="222"/>
      <c r="AC25" s="222"/>
      <c r="AD25" s="222"/>
      <c r="AE25" s="207">
        <f t="shared" si="14"/>
        <v>1000</v>
      </c>
      <c r="AF25" s="223">
        <f t="shared" si="2"/>
        <v>1000</v>
      </c>
      <c r="AG25" s="223">
        <f t="shared" si="2"/>
        <v>0</v>
      </c>
      <c r="AH25" s="223">
        <f t="shared" si="2"/>
        <v>0</v>
      </c>
      <c r="AI25" s="223">
        <f t="shared" ref="AI25:AQ37" si="16">+$R25*V25</f>
        <v>0</v>
      </c>
      <c r="AJ25" s="223">
        <f t="shared" si="16"/>
        <v>0</v>
      </c>
      <c r="AK25" s="223">
        <f t="shared" si="16"/>
        <v>0</v>
      </c>
      <c r="AL25" s="223">
        <f t="shared" si="16"/>
        <v>0</v>
      </c>
      <c r="AM25" s="223">
        <f t="shared" si="16"/>
        <v>0</v>
      </c>
      <c r="AN25" s="223">
        <f t="shared" si="16"/>
        <v>0</v>
      </c>
      <c r="AO25" s="223">
        <f t="shared" si="16"/>
        <v>0</v>
      </c>
      <c r="AP25" s="223">
        <f t="shared" si="16"/>
        <v>0</v>
      </c>
      <c r="AQ25" s="223">
        <f t="shared" si="16"/>
        <v>0</v>
      </c>
      <c r="AR25" s="223">
        <v>883</v>
      </c>
      <c r="AS25" s="217" t="s">
        <v>10</v>
      </c>
      <c r="AT25" s="2690" t="s">
        <v>4497</v>
      </c>
      <c r="AU25" s="214" t="s">
        <v>4498</v>
      </c>
      <c r="AY25" s="2691">
        <f t="shared" si="15"/>
        <v>883</v>
      </c>
      <c r="BB25" s="2683" t="s">
        <v>423</v>
      </c>
      <c r="BC25" s="2692">
        <f t="shared" si="5"/>
        <v>883</v>
      </c>
      <c r="BD25" s="2694" t="s">
        <v>4524</v>
      </c>
      <c r="BE25" s="214" t="s">
        <v>4525</v>
      </c>
      <c r="BF25" s="214" t="s">
        <v>4526</v>
      </c>
      <c r="BG25" s="2693">
        <v>46048</v>
      </c>
      <c r="BH25" s="214" t="s">
        <v>4527</v>
      </c>
      <c r="BI25" s="2693">
        <v>46051</v>
      </c>
      <c r="BJ25" s="214" t="s">
        <v>4528</v>
      </c>
      <c r="BK25" s="2693">
        <v>46051</v>
      </c>
      <c r="BL25" s="214" t="s">
        <v>4503</v>
      </c>
      <c r="BM25" s="215" t="s">
        <v>4670</v>
      </c>
      <c r="BN25" s="214" t="s">
        <v>4567</v>
      </c>
      <c r="BO25" s="2691">
        <v>882.37</v>
      </c>
      <c r="BP25" s="2691">
        <f t="shared" si="6"/>
        <v>0.62999999999999545</v>
      </c>
      <c r="BQ25" s="258" t="s">
        <v>4506</v>
      </c>
      <c r="BR25" s="2694" t="s">
        <v>4403</v>
      </c>
      <c r="BS25" s="2693">
        <v>46090</v>
      </c>
      <c r="BT25" s="2691">
        <f>AR25</f>
        <v>883</v>
      </c>
      <c r="BU25" s="2691">
        <v>774.98</v>
      </c>
      <c r="BV25" s="2691">
        <f t="shared" si="4"/>
        <v>108.01999999999998</v>
      </c>
      <c r="BW25" s="214" t="s">
        <v>4671</v>
      </c>
      <c r="BX25" s="217" t="s">
        <v>4667</v>
      </c>
      <c r="CE25" s="2695" t="s">
        <v>4672</v>
      </c>
      <c r="CF25" s="214" t="s">
        <v>4491</v>
      </c>
      <c r="CG25" s="214" t="s">
        <v>4492</v>
      </c>
      <c r="CH25" s="214" t="s">
        <v>4493</v>
      </c>
      <c r="CI25" s="2693">
        <v>46127</v>
      </c>
      <c r="CJ25" s="214" t="s">
        <v>4673</v>
      </c>
    </row>
    <row r="26" spans="1:89" s="214" customFormat="1" ht="52.5" hidden="1" customHeight="1" x14ac:dyDescent="0.25">
      <c r="A26" s="2681">
        <v>2026</v>
      </c>
      <c r="B26" s="2681">
        <v>479</v>
      </c>
      <c r="C26" s="2682" t="s">
        <v>58</v>
      </c>
      <c r="D26" s="2681">
        <v>3000654</v>
      </c>
      <c r="E26" s="2681">
        <v>5005023</v>
      </c>
      <c r="F26" s="2683" t="s">
        <v>3011</v>
      </c>
      <c r="G26" s="2684" t="s">
        <v>3012</v>
      </c>
      <c r="H26" s="2681">
        <v>95</v>
      </c>
      <c r="I26" s="2685" t="s">
        <v>992</v>
      </c>
      <c r="J26" s="2686" t="s">
        <v>10</v>
      </c>
      <c r="K26" s="2686" t="s">
        <v>60</v>
      </c>
      <c r="L26" s="2681" t="str">
        <f t="shared" si="0"/>
        <v>nue</v>
      </c>
      <c r="M26" s="2699" t="s">
        <v>4674</v>
      </c>
      <c r="N26" s="2687"/>
      <c r="O26" s="2682" t="s">
        <v>424</v>
      </c>
      <c r="P26" s="2688" t="s">
        <v>74</v>
      </c>
      <c r="Q26" s="2689"/>
      <c r="R26" s="221">
        <v>60000</v>
      </c>
      <c r="S26" s="2681">
        <v>0</v>
      </c>
      <c r="T26" s="2681">
        <v>1</v>
      </c>
      <c r="U26" s="2681">
        <v>0</v>
      </c>
      <c r="V26" s="2681">
        <v>0</v>
      </c>
      <c r="W26" s="222"/>
      <c r="X26" s="222"/>
      <c r="Y26" s="222"/>
      <c r="Z26" s="222"/>
      <c r="AA26" s="222"/>
      <c r="AB26" s="222"/>
      <c r="AC26" s="222"/>
      <c r="AD26" s="222"/>
      <c r="AE26" s="207">
        <f t="shared" si="14"/>
        <v>60000</v>
      </c>
      <c r="AF26" s="223">
        <f t="shared" ref="AF26:AH37" si="17">+$R26*S26</f>
        <v>0</v>
      </c>
      <c r="AG26" s="223">
        <f t="shared" si="17"/>
        <v>60000</v>
      </c>
      <c r="AH26" s="223">
        <f t="shared" si="17"/>
        <v>0</v>
      </c>
      <c r="AI26" s="223">
        <f t="shared" si="16"/>
        <v>0</v>
      </c>
      <c r="AJ26" s="223">
        <f t="shared" si="16"/>
        <v>0</v>
      </c>
      <c r="AK26" s="223">
        <f t="shared" si="16"/>
        <v>0</v>
      </c>
      <c r="AL26" s="223">
        <f t="shared" si="16"/>
        <v>0</v>
      </c>
      <c r="AM26" s="223">
        <f t="shared" si="16"/>
        <v>0</v>
      </c>
      <c r="AN26" s="223">
        <f t="shared" si="16"/>
        <v>0</v>
      </c>
      <c r="AO26" s="223">
        <f t="shared" si="16"/>
        <v>0</v>
      </c>
      <c r="AP26" s="223">
        <f t="shared" si="16"/>
        <v>0</v>
      </c>
      <c r="AQ26" s="223">
        <f t="shared" si="16"/>
        <v>0</v>
      </c>
      <c r="AR26" s="223">
        <v>42150</v>
      </c>
      <c r="AS26" s="217" t="s">
        <v>2578</v>
      </c>
      <c r="AT26" s="2690" t="s">
        <v>4497</v>
      </c>
      <c r="AU26" s="214" t="s">
        <v>4498</v>
      </c>
      <c r="AV26" s="215" t="s">
        <v>4675</v>
      </c>
      <c r="AW26" s="215" t="s">
        <v>4676</v>
      </c>
      <c r="AX26" s="215" t="s">
        <v>4677</v>
      </c>
      <c r="AY26" s="2691">
        <f t="shared" si="15"/>
        <v>42150</v>
      </c>
      <c r="AZ26" s="2708" t="s">
        <v>4678</v>
      </c>
      <c r="BB26" s="2683" t="s">
        <v>424</v>
      </c>
      <c r="BC26" s="2692">
        <v>44000</v>
      </c>
      <c r="BD26" s="2704" t="s">
        <v>4679</v>
      </c>
      <c r="BE26" s="214" t="s">
        <v>4513</v>
      </c>
      <c r="BF26" s="215" t="s">
        <v>4680</v>
      </c>
      <c r="BG26" s="2698" t="s">
        <v>4681</v>
      </c>
      <c r="BH26" s="214" t="s">
        <v>4682</v>
      </c>
      <c r="BI26" s="2693">
        <v>46077</v>
      </c>
      <c r="BJ26" s="214" t="s">
        <v>4683</v>
      </c>
      <c r="BK26" s="2693">
        <v>46078</v>
      </c>
      <c r="BL26" s="215" t="s">
        <v>4503</v>
      </c>
      <c r="BM26" s="215" t="s">
        <v>4684</v>
      </c>
      <c r="BN26" s="214" t="s">
        <v>4685</v>
      </c>
      <c r="BO26" s="2691">
        <v>42150</v>
      </c>
      <c r="BP26" s="2691">
        <f t="shared" si="6"/>
        <v>0</v>
      </c>
      <c r="BQ26" s="213" t="s">
        <v>4506</v>
      </c>
      <c r="BR26" s="215" t="s">
        <v>4415</v>
      </c>
      <c r="BS26" s="2693">
        <v>46099</v>
      </c>
      <c r="BT26" s="2691">
        <f>AR26</f>
        <v>42150</v>
      </c>
      <c r="BU26" s="2691">
        <v>42150</v>
      </c>
      <c r="BV26" s="2691">
        <f t="shared" si="4"/>
        <v>0</v>
      </c>
      <c r="BW26" s="2940" t="s">
        <v>4686</v>
      </c>
      <c r="BX26" s="214" t="s">
        <v>4687</v>
      </c>
      <c r="BY26" s="214" t="s">
        <v>4688</v>
      </c>
      <c r="BZ26" s="2693">
        <v>46155</v>
      </c>
      <c r="CA26" s="214" t="s">
        <v>4689</v>
      </c>
      <c r="CB26" s="2693">
        <v>46156</v>
      </c>
      <c r="CE26" s="2695" t="s">
        <v>4690</v>
      </c>
      <c r="CF26" s="214" t="s">
        <v>4491</v>
      </c>
      <c r="CG26" s="214" t="s">
        <v>4492</v>
      </c>
      <c r="CH26" s="214" t="s">
        <v>4493</v>
      </c>
      <c r="CI26" s="2693">
        <v>46177</v>
      </c>
      <c r="CJ26" s="215" t="s">
        <v>4691</v>
      </c>
    </row>
    <row r="27" spans="1:89" s="214" customFormat="1" ht="52.5" hidden="1" customHeight="1" x14ac:dyDescent="0.25">
      <c r="A27" s="2681">
        <v>2026</v>
      </c>
      <c r="B27" s="2681">
        <v>479</v>
      </c>
      <c r="C27" s="2682" t="s">
        <v>58</v>
      </c>
      <c r="D27" s="2681">
        <v>3000654</v>
      </c>
      <c r="E27" s="2681">
        <v>5005023</v>
      </c>
      <c r="F27" s="2683" t="s">
        <v>3011</v>
      </c>
      <c r="G27" s="2684" t="s">
        <v>3012</v>
      </c>
      <c r="H27" s="2681">
        <v>95</v>
      </c>
      <c r="I27" s="2685" t="s">
        <v>992</v>
      </c>
      <c r="J27" s="2686" t="s">
        <v>10</v>
      </c>
      <c r="K27" s="2686" t="s">
        <v>60</v>
      </c>
      <c r="L27" s="2681" t="str">
        <f t="shared" si="0"/>
        <v>2.3</v>
      </c>
      <c r="M27" s="2687" t="s">
        <v>67</v>
      </c>
      <c r="N27" s="2687"/>
      <c r="O27" s="2682" t="s">
        <v>425</v>
      </c>
      <c r="P27" s="2688" t="s">
        <v>74</v>
      </c>
      <c r="Q27" s="2689"/>
      <c r="R27" s="221">
        <v>44000</v>
      </c>
      <c r="S27" s="2681"/>
      <c r="T27" s="2681">
        <v>1</v>
      </c>
      <c r="U27" s="2681">
        <v>1</v>
      </c>
      <c r="V27" s="2681"/>
      <c r="W27" s="222"/>
      <c r="X27" s="222"/>
      <c r="Y27" s="222"/>
      <c r="Z27" s="222"/>
      <c r="AA27" s="222"/>
      <c r="AB27" s="222"/>
      <c r="AC27" s="222"/>
      <c r="AD27" s="222"/>
      <c r="AE27" s="207">
        <f t="shared" si="14"/>
        <v>88000</v>
      </c>
      <c r="AF27" s="223">
        <f t="shared" si="17"/>
        <v>0</v>
      </c>
      <c r="AG27" s="223">
        <f t="shared" si="17"/>
        <v>44000</v>
      </c>
      <c r="AH27" s="223">
        <f t="shared" si="17"/>
        <v>44000</v>
      </c>
      <c r="AI27" s="223">
        <f t="shared" si="16"/>
        <v>0</v>
      </c>
      <c r="AJ27" s="223">
        <f t="shared" si="16"/>
        <v>0</v>
      </c>
      <c r="AK27" s="223">
        <f t="shared" si="16"/>
        <v>0</v>
      </c>
      <c r="AL27" s="223">
        <f t="shared" si="16"/>
        <v>0</v>
      </c>
      <c r="AM27" s="223">
        <f t="shared" si="16"/>
        <v>0</v>
      </c>
      <c r="AN27" s="223">
        <f t="shared" si="16"/>
        <v>0</v>
      </c>
      <c r="AO27" s="223">
        <f t="shared" si="16"/>
        <v>0</v>
      </c>
      <c r="AP27" s="223">
        <f t="shared" si="16"/>
        <v>0</v>
      </c>
      <c r="AQ27" s="223">
        <f t="shared" si="16"/>
        <v>0</v>
      </c>
      <c r="AR27" s="223">
        <v>43896</v>
      </c>
      <c r="AS27" s="217" t="s">
        <v>2578</v>
      </c>
      <c r="AT27" s="2690" t="s">
        <v>4497</v>
      </c>
      <c r="AU27" s="214" t="s">
        <v>4498</v>
      </c>
      <c r="AV27" s="215" t="s">
        <v>4692</v>
      </c>
      <c r="AW27" s="215" t="s">
        <v>4692</v>
      </c>
      <c r="AX27" s="215" t="s">
        <v>4693</v>
      </c>
      <c r="AY27" s="2691">
        <f t="shared" si="15"/>
        <v>43896</v>
      </c>
      <c r="AZ27" s="215" t="s">
        <v>4694</v>
      </c>
      <c r="BB27" s="2682" t="s">
        <v>425</v>
      </c>
      <c r="BC27" s="2692">
        <v>44000</v>
      </c>
      <c r="BD27" s="2694" t="s">
        <v>4695</v>
      </c>
      <c r="BF27" s="214" t="s">
        <v>4696</v>
      </c>
      <c r="BG27" s="2693">
        <v>46065</v>
      </c>
      <c r="BH27" s="214" t="s">
        <v>4697</v>
      </c>
      <c r="BI27" s="2693">
        <v>46065</v>
      </c>
      <c r="BJ27" s="214" t="s">
        <v>4698</v>
      </c>
      <c r="BK27" s="2693">
        <v>46066</v>
      </c>
      <c r="BL27" s="215" t="s">
        <v>4503</v>
      </c>
      <c r="BM27" s="215" t="s">
        <v>4699</v>
      </c>
      <c r="BN27" s="214" t="s">
        <v>4700</v>
      </c>
      <c r="BO27" s="2691">
        <v>43896</v>
      </c>
      <c r="BP27" s="2691">
        <f t="shared" si="6"/>
        <v>0</v>
      </c>
      <c r="BQ27" s="213" t="s">
        <v>4506</v>
      </c>
      <c r="BR27" s="215" t="s">
        <v>4416</v>
      </c>
      <c r="BS27" s="2693">
        <v>46100</v>
      </c>
      <c r="BT27" s="2691">
        <f>AR27</f>
        <v>43896</v>
      </c>
      <c r="BU27" s="2691">
        <v>43896</v>
      </c>
      <c r="BV27" s="2691">
        <f t="shared" si="4"/>
        <v>0</v>
      </c>
      <c r="BW27" s="2940" t="s">
        <v>4701</v>
      </c>
      <c r="BX27" s="214" t="s">
        <v>4702</v>
      </c>
      <c r="BY27" s="215" t="s">
        <v>4703</v>
      </c>
      <c r="BZ27" s="2698" t="s">
        <v>4704</v>
      </c>
      <c r="CA27" s="215" t="s">
        <v>4705</v>
      </c>
      <c r="CB27" s="2698" t="s">
        <v>4706</v>
      </c>
      <c r="CC27" s="215"/>
      <c r="CD27" s="215"/>
      <c r="CE27" s="2695" t="s">
        <v>4707</v>
      </c>
      <c r="CF27" s="215" t="s">
        <v>4491</v>
      </c>
      <c r="CG27" s="215" t="s">
        <v>4492</v>
      </c>
      <c r="CH27" s="215" t="s">
        <v>4493</v>
      </c>
      <c r="CI27" s="2698">
        <v>46171</v>
      </c>
      <c r="CJ27" s="215" t="s">
        <v>4708</v>
      </c>
    </row>
    <row r="28" spans="1:89" s="214" customFormat="1" ht="52.5" hidden="1" customHeight="1" x14ac:dyDescent="0.25">
      <c r="A28" s="2681">
        <v>2026</v>
      </c>
      <c r="B28" s="2681">
        <v>479</v>
      </c>
      <c r="C28" s="2682" t="s">
        <v>58</v>
      </c>
      <c r="D28" s="2681">
        <v>3000654</v>
      </c>
      <c r="E28" s="2681">
        <v>5005023</v>
      </c>
      <c r="F28" s="2683" t="s">
        <v>2523</v>
      </c>
      <c r="G28" s="2684" t="s">
        <v>2524</v>
      </c>
      <c r="H28" s="2681">
        <v>96</v>
      </c>
      <c r="I28" s="2685" t="s">
        <v>992</v>
      </c>
      <c r="J28" s="2686" t="s">
        <v>10</v>
      </c>
      <c r="K28" s="2686" t="s">
        <v>60</v>
      </c>
      <c r="L28" s="2681" t="str">
        <f t="shared" si="0"/>
        <v>2.3</v>
      </c>
      <c r="M28" s="2687" t="s">
        <v>153</v>
      </c>
      <c r="N28" s="2686">
        <v>170100040091</v>
      </c>
      <c r="O28" s="2683" t="s">
        <v>4709</v>
      </c>
      <c r="P28" s="2688" t="s">
        <v>74</v>
      </c>
      <c r="Q28" s="2689"/>
      <c r="R28" s="221">
        <v>42000</v>
      </c>
      <c r="S28" s="2681"/>
      <c r="T28" s="2681">
        <v>1</v>
      </c>
      <c r="U28" s="2681"/>
      <c r="V28" s="2681"/>
      <c r="W28" s="222"/>
      <c r="X28" s="222"/>
      <c r="Y28" s="222"/>
      <c r="Z28" s="222"/>
      <c r="AA28" s="222"/>
      <c r="AB28" s="222"/>
      <c r="AC28" s="222"/>
      <c r="AD28" s="222"/>
      <c r="AE28" s="207">
        <f t="shared" si="14"/>
        <v>42000</v>
      </c>
      <c r="AF28" s="223">
        <f t="shared" si="17"/>
        <v>0</v>
      </c>
      <c r="AG28" s="223">
        <f t="shared" si="17"/>
        <v>42000</v>
      </c>
      <c r="AH28" s="223">
        <f t="shared" si="17"/>
        <v>0</v>
      </c>
      <c r="AI28" s="223">
        <f t="shared" si="16"/>
        <v>0</v>
      </c>
      <c r="AJ28" s="223">
        <f t="shared" si="16"/>
        <v>0</v>
      </c>
      <c r="AK28" s="223">
        <f t="shared" si="16"/>
        <v>0</v>
      </c>
      <c r="AL28" s="223">
        <f t="shared" si="16"/>
        <v>0</v>
      </c>
      <c r="AM28" s="223">
        <f t="shared" si="16"/>
        <v>0</v>
      </c>
      <c r="AN28" s="223">
        <f t="shared" si="16"/>
        <v>0</v>
      </c>
      <c r="AO28" s="223">
        <f t="shared" si="16"/>
        <v>0</v>
      </c>
      <c r="AP28" s="223">
        <f t="shared" si="16"/>
        <v>0</v>
      </c>
      <c r="AQ28" s="223">
        <f t="shared" si="16"/>
        <v>0</v>
      </c>
      <c r="AR28" s="223"/>
      <c r="AS28" s="217" t="s">
        <v>2578</v>
      </c>
      <c r="AT28" s="2690" t="s">
        <v>4497</v>
      </c>
      <c r="AU28" s="214" t="s">
        <v>4498</v>
      </c>
      <c r="AV28" s="2709" t="s">
        <v>4710</v>
      </c>
      <c r="AW28" s="2709" t="s">
        <v>4710</v>
      </c>
      <c r="AX28" s="2709" t="s">
        <v>4711</v>
      </c>
      <c r="AY28" s="2691">
        <v>42000</v>
      </c>
      <c r="AZ28" s="215" t="s">
        <v>4712</v>
      </c>
      <c r="BB28" s="214" t="s">
        <v>4713</v>
      </c>
      <c r="BC28" s="2692">
        <f t="shared" si="5"/>
        <v>0</v>
      </c>
      <c r="BL28" s="213" t="s">
        <v>4636</v>
      </c>
      <c r="BO28" s="2691"/>
      <c r="BP28" s="2691">
        <f t="shared" si="6"/>
        <v>0</v>
      </c>
      <c r="BQ28" s="215" t="s">
        <v>4636</v>
      </c>
      <c r="BU28" s="2691"/>
      <c r="CE28" s="2695"/>
    </row>
    <row r="29" spans="1:89" s="214" customFormat="1" ht="52.5" hidden="1" customHeight="1" x14ac:dyDescent="0.25">
      <c r="A29" s="2681">
        <v>2026</v>
      </c>
      <c r="B29" s="2681">
        <v>479</v>
      </c>
      <c r="C29" s="2682" t="s">
        <v>58</v>
      </c>
      <c r="D29" s="2681">
        <v>3000654</v>
      </c>
      <c r="E29" s="2681">
        <v>5005023</v>
      </c>
      <c r="F29" s="2683" t="s">
        <v>990</v>
      </c>
      <c r="G29" s="2684" t="s">
        <v>991</v>
      </c>
      <c r="H29" s="2681">
        <v>94</v>
      </c>
      <c r="I29" s="2685" t="s">
        <v>992</v>
      </c>
      <c r="J29" s="2686" t="s">
        <v>10</v>
      </c>
      <c r="K29" s="2686" t="s">
        <v>60</v>
      </c>
      <c r="L29" s="2681" t="str">
        <f t="shared" si="0"/>
        <v>2.3</v>
      </c>
      <c r="M29" s="2687" t="s">
        <v>153</v>
      </c>
      <c r="N29" s="2687"/>
      <c r="O29" s="2683" t="s">
        <v>427</v>
      </c>
      <c r="P29" s="2688" t="s">
        <v>74</v>
      </c>
      <c r="Q29" s="2689"/>
      <c r="R29" s="221">
        <v>35000</v>
      </c>
      <c r="S29" s="2681"/>
      <c r="T29" s="2681">
        <v>1</v>
      </c>
      <c r="U29" s="2681"/>
      <c r="V29" s="2681"/>
      <c r="W29" s="222"/>
      <c r="X29" s="222"/>
      <c r="Y29" s="222"/>
      <c r="Z29" s="222"/>
      <c r="AA29" s="222"/>
      <c r="AB29" s="222"/>
      <c r="AC29" s="222"/>
      <c r="AD29" s="222"/>
      <c r="AE29" s="207">
        <f t="shared" si="14"/>
        <v>35000</v>
      </c>
      <c r="AF29" s="223">
        <f t="shared" si="17"/>
        <v>0</v>
      </c>
      <c r="AG29" s="223">
        <f t="shared" si="17"/>
        <v>35000</v>
      </c>
      <c r="AH29" s="223">
        <f t="shared" si="17"/>
        <v>0</v>
      </c>
      <c r="AI29" s="223">
        <f t="shared" si="16"/>
        <v>0</v>
      </c>
      <c r="AJ29" s="223">
        <f t="shared" si="16"/>
        <v>0</v>
      </c>
      <c r="AK29" s="223">
        <f t="shared" si="16"/>
        <v>0</v>
      </c>
      <c r="AL29" s="223">
        <f t="shared" si="16"/>
        <v>0</v>
      </c>
      <c r="AM29" s="223">
        <f t="shared" si="16"/>
        <v>0</v>
      </c>
      <c r="AN29" s="223">
        <f t="shared" si="16"/>
        <v>0</v>
      </c>
      <c r="AO29" s="223">
        <f t="shared" si="16"/>
        <v>0</v>
      </c>
      <c r="AP29" s="223">
        <f t="shared" si="16"/>
        <v>0</v>
      </c>
      <c r="AQ29" s="223">
        <f t="shared" si="16"/>
        <v>0</v>
      </c>
      <c r="AR29" s="223">
        <v>19791</v>
      </c>
      <c r="AS29" s="217" t="s">
        <v>994</v>
      </c>
      <c r="AT29" s="2690" t="s">
        <v>4497</v>
      </c>
      <c r="AU29" s="214" t="s">
        <v>4498</v>
      </c>
      <c r="AY29" s="2691">
        <f t="shared" ref="AY29:AY35" si="18">AR29</f>
        <v>19791</v>
      </c>
      <c r="BB29" s="2682" t="s">
        <v>427</v>
      </c>
      <c r="BC29" s="2692">
        <f t="shared" si="5"/>
        <v>19791</v>
      </c>
      <c r="BD29" s="2694" t="s">
        <v>4714</v>
      </c>
      <c r="BE29" s="214" t="s">
        <v>4513</v>
      </c>
      <c r="BF29" s="214" t="s">
        <v>4715</v>
      </c>
      <c r="BG29" s="2693">
        <v>46065</v>
      </c>
      <c r="BH29" s="214" t="s">
        <v>4716</v>
      </c>
      <c r="BI29" s="2693">
        <v>46066</v>
      </c>
      <c r="BJ29" s="214" t="s">
        <v>4717</v>
      </c>
      <c r="BK29" s="214" t="s">
        <v>4718</v>
      </c>
      <c r="BL29" s="214" t="s">
        <v>4503</v>
      </c>
      <c r="BM29" s="215" t="s">
        <v>4719</v>
      </c>
      <c r="BN29" s="214" t="s">
        <v>4720</v>
      </c>
      <c r="BO29" s="2691">
        <v>19790.400000000001</v>
      </c>
      <c r="BP29" s="2691">
        <f t="shared" si="6"/>
        <v>0.59999999999854481</v>
      </c>
      <c r="BQ29" s="2944" t="s">
        <v>4506</v>
      </c>
      <c r="BR29" s="215" t="s">
        <v>4405</v>
      </c>
      <c r="BS29" s="2693">
        <v>46085</v>
      </c>
      <c r="BT29" s="2691">
        <f>AR29</f>
        <v>19791</v>
      </c>
      <c r="BU29" s="2691">
        <v>19790.400000000001</v>
      </c>
      <c r="BV29" s="2691">
        <f t="shared" si="4"/>
        <v>0.59999999999854481</v>
      </c>
      <c r="BW29" s="215" t="s">
        <v>4721</v>
      </c>
      <c r="CE29" s="2695" t="s">
        <v>4722</v>
      </c>
      <c r="CF29" s="214" t="s">
        <v>4533</v>
      </c>
      <c r="CG29" s="214" t="s">
        <v>4533</v>
      </c>
      <c r="CH29" s="214" t="s">
        <v>4533</v>
      </c>
      <c r="CI29" s="214" t="s">
        <v>4533</v>
      </c>
      <c r="CJ29" s="2695" t="s">
        <v>4722</v>
      </c>
    </row>
    <row r="30" spans="1:89" s="214" customFormat="1" ht="52.5" hidden="1" customHeight="1" x14ac:dyDescent="0.25">
      <c r="A30" s="2681">
        <v>2026</v>
      </c>
      <c r="B30" s="2681">
        <v>479</v>
      </c>
      <c r="C30" s="2682" t="s">
        <v>58</v>
      </c>
      <c r="D30" s="2681">
        <v>3000654</v>
      </c>
      <c r="E30" s="2681">
        <v>5005023</v>
      </c>
      <c r="F30" s="2683" t="s">
        <v>990</v>
      </c>
      <c r="G30" s="2684" t="s">
        <v>991</v>
      </c>
      <c r="H30" s="2681">
        <v>94</v>
      </c>
      <c r="I30" s="2685" t="s">
        <v>992</v>
      </c>
      <c r="J30" s="2686" t="s">
        <v>10</v>
      </c>
      <c r="K30" s="2686" t="s">
        <v>60</v>
      </c>
      <c r="L30" s="2681" t="str">
        <f t="shared" si="0"/>
        <v>nue</v>
      </c>
      <c r="M30" s="2699" t="s">
        <v>4723</v>
      </c>
      <c r="N30" s="2687"/>
      <c r="O30" s="2683" t="s">
        <v>428</v>
      </c>
      <c r="P30" s="2688" t="s">
        <v>74</v>
      </c>
      <c r="Q30" s="2689"/>
      <c r="R30" s="221">
        <v>30000</v>
      </c>
      <c r="S30" s="2681"/>
      <c r="T30" s="2681">
        <v>1</v>
      </c>
      <c r="U30" s="2681"/>
      <c r="V30" s="2681"/>
      <c r="W30" s="222"/>
      <c r="X30" s="222"/>
      <c r="Y30" s="222"/>
      <c r="Z30" s="222"/>
      <c r="AA30" s="222"/>
      <c r="AB30" s="222"/>
      <c r="AC30" s="222"/>
      <c r="AD30" s="222"/>
      <c r="AE30" s="207">
        <f t="shared" si="14"/>
        <v>30000</v>
      </c>
      <c r="AF30" s="223">
        <f t="shared" si="17"/>
        <v>0</v>
      </c>
      <c r="AG30" s="223">
        <f t="shared" si="17"/>
        <v>30000</v>
      </c>
      <c r="AH30" s="223">
        <f t="shared" si="17"/>
        <v>0</v>
      </c>
      <c r="AI30" s="223">
        <f t="shared" si="16"/>
        <v>0</v>
      </c>
      <c r="AJ30" s="223">
        <f t="shared" si="16"/>
        <v>0</v>
      </c>
      <c r="AK30" s="223">
        <f t="shared" si="16"/>
        <v>0</v>
      </c>
      <c r="AL30" s="223">
        <f t="shared" si="16"/>
        <v>0</v>
      </c>
      <c r="AM30" s="223">
        <f t="shared" si="16"/>
        <v>0</v>
      </c>
      <c r="AN30" s="223">
        <f t="shared" si="16"/>
        <v>0</v>
      </c>
      <c r="AO30" s="223">
        <f t="shared" si="16"/>
        <v>0</v>
      </c>
      <c r="AP30" s="223">
        <f t="shared" si="16"/>
        <v>0</v>
      </c>
      <c r="AQ30" s="223">
        <f t="shared" si="16"/>
        <v>0</v>
      </c>
      <c r="AR30" s="223">
        <f t="shared" si="10"/>
        <v>30000</v>
      </c>
      <c r="AS30" s="217" t="s">
        <v>994</v>
      </c>
      <c r="AT30" s="2700" t="s">
        <v>4724</v>
      </c>
      <c r="AU30" s="214" t="s">
        <v>4498</v>
      </c>
      <c r="AV30" s="2709" t="s">
        <v>4725</v>
      </c>
      <c r="AW30" s="2709" t="s">
        <v>4725</v>
      </c>
      <c r="AX30" s="2709" t="s">
        <v>4726</v>
      </c>
      <c r="AY30" s="2691">
        <f t="shared" si="18"/>
        <v>30000</v>
      </c>
      <c r="AZ30" s="2709" t="s">
        <v>4727</v>
      </c>
      <c r="BA30" s="2709"/>
      <c r="BB30" s="2682" t="s">
        <v>428</v>
      </c>
      <c r="BC30" s="2692">
        <f t="shared" si="5"/>
        <v>30000</v>
      </c>
      <c r="BD30" s="2694" t="s">
        <v>4728</v>
      </c>
      <c r="BE30" s="214" t="s">
        <v>4525</v>
      </c>
      <c r="BF30" s="214" t="s">
        <v>4729</v>
      </c>
      <c r="BG30" s="2693">
        <v>46069</v>
      </c>
      <c r="BH30" s="214" t="s">
        <v>4730</v>
      </c>
      <c r="BI30" s="2693">
        <v>46070</v>
      </c>
      <c r="BJ30" s="214" t="s">
        <v>4731</v>
      </c>
      <c r="BK30" s="2693">
        <v>46070</v>
      </c>
      <c r="BL30" s="214" t="s">
        <v>4503</v>
      </c>
      <c r="BM30" s="215" t="s">
        <v>4732</v>
      </c>
      <c r="BN30" s="214" t="s">
        <v>4733</v>
      </c>
      <c r="BO30" s="2691">
        <v>29999.4</v>
      </c>
      <c r="BP30" s="2691">
        <f t="shared" si="6"/>
        <v>0.59999999999854481</v>
      </c>
      <c r="BQ30" s="213" t="s">
        <v>4506</v>
      </c>
      <c r="BR30" s="215" t="s">
        <v>4408</v>
      </c>
      <c r="BS30" s="2693">
        <v>44998</v>
      </c>
      <c r="BT30" s="2691">
        <f>AR30</f>
        <v>30000</v>
      </c>
      <c r="BU30" s="2691">
        <v>29999.4</v>
      </c>
      <c r="BV30" s="2691">
        <f t="shared" si="4"/>
        <v>0.59999999999854481</v>
      </c>
      <c r="BW30" s="2940" t="s">
        <v>4734</v>
      </c>
      <c r="BY30" s="215" t="s">
        <v>4735</v>
      </c>
      <c r="BZ30" s="2698" t="s">
        <v>4736</v>
      </c>
      <c r="CA30" s="214" t="s">
        <v>4737</v>
      </c>
      <c r="CB30" s="2693">
        <v>46121</v>
      </c>
      <c r="CE30" s="2695" t="s">
        <v>4738</v>
      </c>
      <c r="CF30" s="214" t="s">
        <v>4491</v>
      </c>
      <c r="CG30" s="214" t="s">
        <v>4492</v>
      </c>
      <c r="CH30" s="214" t="s">
        <v>4493</v>
      </c>
      <c r="CI30" s="2693">
        <v>46128</v>
      </c>
      <c r="CJ30" s="215" t="s">
        <v>4739</v>
      </c>
    </row>
    <row r="31" spans="1:89" s="214" customFormat="1" ht="52.5" hidden="1" customHeight="1" x14ac:dyDescent="0.25">
      <c r="A31" s="2681">
        <v>2026</v>
      </c>
      <c r="B31" s="2681">
        <v>479</v>
      </c>
      <c r="C31" s="2682" t="s">
        <v>58</v>
      </c>
      <c r="D31" s="2681">
        <v>3000654</v>
      </c>
      <c r="E31" s="2681">
        <v>5005020</v>
      </c>
      <c r="F31" s="2683" t="s">
        <v>2269</v>
      </c>
      <c r="G31" s="2684" t="s">
        <v>2270</v>
      </c>
      <c r="H31" s="2681">
        <v>93</v>
      </c>
      <c r="I31" s="2685" t="s">
        <v>992</v>
      </c>
      <c r="J31" s="2686" t="s">
        <v>10</v>
      </c>
      <c r="K31" s="2686" t="s">
        <v>60</v>
      </c>
      <c r="L31" s="2681" t="str">
        <f t="shared" si="0"/>
        <v>2.3</v>
      </c>
      <c r="M31" s="2687" t="s">
        <v>120</v>
      </c>
      <c r="N31" s="2687">
        <v>941000010052</v>
      </c>
      <c r="O31" s="2683" t="s">
        <v>429</v>
      </c>
      <c r="P31" s="2688" t="s">
        <v>74</v>
      </c>
      <c r="Q31" s="2689" t="s">
        <v>74</v>
      </c>
      <c r="R31" s="221">
        <v>52000</v>
      </c>
      <c r="S31" s="2681">
        <v>1</v>
      </c>
      <c r="T31" s="2681"/>
      <c r="U31" s="2681"/>
      <c r="V31" s="2681"/>
      <c r="W31" s="222"/>
      <c r="X31" s="222"/>
      <c r="Y31" s="222"/>
      <c r="Z31" s="222"/>
      <c r="AA31" s="222"/>
      <c r="AB31" s="222"/>
      <c r="AC31" s="222"/>
      <c r="AD31" s="222"/>
      <c r="AE31" s="207">
        <f t="shared" si="14"/>
        <v>52000</v>
      </c>
      <c r="AF31" s="223">
        <f t="shared" si="17"/>
        <v>52000</v>
      </c>
      <c r="AG31" s="223">
        <f t="shared" si="17"/>
        <v>0</v>
      </c>
      <c r="AH31" s="223">
        <f t="shared" si="17"/>
        <v>0</v>
      </c>
      <c r="AI31" s="223">
        <f t="shared" si="16"/>
        <v>0</v>
      </c>
      <c r="AJ31" s="223">
        <f t="shared" si="16"/>
        <v>0</v>
      </c>
      <c r="AK31" s="223">
        <f t="shared" si="16"/>
        <v>0</v>
      </c>
      <c r="AL31" s="223">
        <f t="shared" si="16"/>
        <v>0</v>
      </c>
      <c r="AM31" s="223">
        <f t="shared" si="16"/>
        <v>0</v>
      </c>
      <c r="AN31" s="223">
        <f t="shared" si="16"/>
        <v>0</v>
      </c>
      <c r="AO31" s="223">
        <f t="shared" si="16"/>
        <v>0</v>
      </c>
      <c r="AP31" s="223">
        <f t="shared" si="16"/>
        <v>0</v>
      </c>
      <c r="AQ31" s="223">
        <f t="shared" si="16"/>
        <v>0</v>
      </c>
      <c r="AR31" s="223">
        <v>21988.05</v>
      </c>
      <c r="AS31" s="217" t="s">
        <v>2578</v>
      </c>
      <c r="AT31" s="2690" t="s">
        <v>4497</v>
      </c>
      <c r="AU31" s="214" t="s">
        <v>4498</v>
      </c>
      <c r="AV31" s="214" t="s">
        <v>4740</v>
      </c>
      <c r="AW31" s="214" t="s">
        <v>4740</v>
      </c>
      <c r="AX31" s="214" t="s">
        <v>4741</v>
      </c>
      <c r="AY31" s="2691">
        <f t="shared" si="18"/>
        <v>21988.05</v>
      </c>
      <c r="AZ31" s="214" t="s">
        <v>4742</v>
      </c>
      <c r="BB31" s="215" t="s">
        <v>184</v>
      </c>
      <c r="BC31" s="2692">
        <v>22000</v>
      </c>
      <c r="BD31" s="2694" t="s">
        <v>4743</v>
      </c>
      <c r="BF31" s="214" t="s">
        <v>4744</v>
      </c>
      <c r="BG31" s="2693">
        <v>46084</v>
      </c>
      <c r="BH31" s="214" t="s">
        <v>4745</v>
      </c>
      <c r="BI31" s="2693">
        <v>46084</v>
      </c>
      <c r="BJ31" s="214" t="s">
        <v>4746</v>
      </c>
      <c r="BK31" s="2693">
        <v>46084</v>
      </c>
      <c r="BL31" s="214" t="s">
        <v>4503</v>
      </c>
      <c r="BM31" s="215" t="s">
        <v>4747</v>
      </c>
      <c r="BN31" s="214" t="s">
        <v>4748</v>
      </c>
      <c r="BO31" s="2691">
        <v>21988.05</v>
      </c>
      <c r="BP31" s="2691">
        <f t="shared" si="6"/>
        <v>0</v>
      </c>
      <c r="BQ31" s="213" t="s">
        <v>4506</v>
      </c>
      <c r="BR31" s="215" t="s">
        <v>4410</v>
      </c>
      <c r="BS31" s="2693">
        <v>46094</v>
      </c>
      <c r="BT31" s="2691">
        <f>AR31</f>
        <v>21988.05</v>
      </c>
      <c r="BU31" s="2691">
        <v>21988.05</v>
      </c>
      <c r="BV31" s="2691">
        <f t="shared" si="4"/>
        <v>0</v>
      </c>
      <c r="BW31" s="2940" t="s">
        <v>4749</v>
      </c>
      <c r="BY31" s="215" t="s">
        <v>4750</v>
      </c>
      <c r="BZ31" s="2698" t="s">
        <v>4751</v>
      </c>
      <c r="CA31" s="215" t="s">
        <v>4752</v>
      </c>
      <c r="CB31" s="2698" t="s">
        <v>4753</v>
      </c>
      <c r="CE31" s="2695" t="s">
        <v>4754</v>
      </c>
      <c r="CF31" s="214" t="s">
        <v>4491</v>
      </c>
      <c r="CG31" s="214" t="s">
        <v>4492</v>
      </c>
      <c r="CH31" s="214" t="s">
        <v>4493</v>
      </c>
      <c r="CI31" s="2693">
        <v>46155</v>
      </c>
      <c r="CJ31" s="214" t="s">
        <v>4755</v>
      </c>
      <c r="CK31" s="214" t="s">
        <v>4756</v>
      </c>
    </row>
    <row r="32" spans="1:89" s="214" customFormat="1" ht="52.5" hidden="1" customHeight="1" x14ac:dyDescent="0.25">
      <c r="A32" s="2681">
        <v>2026</v>
      </c>
      <c r="B32" s="2681">
        <v>479</v>
      </c>
      <c r="C32" s="2682" t="s">
        <v>58</v>
      </c>
      <c r="D32" s="2681">
        <v>3000654</v>
      </c>
      <c r="E32" s="2681">
        <v>5005023</v>
      </c>
      <c r="F32" s="2683" t="s">
        <v>990</v>
      </c>
      <c r="G32" s="2684" t="s">
        <v>991</v>
      </c>
      <c r="H32" s="2681">
        <v>94</v>
      </c>
      <c r="I32" s="2685" t="s">
        <v>992</v>
      </c>
      <c r="J32" s="2686" t="s">
        <v>10</v>
      </c>
      <c r="K32" s="2686" t="s">
        <v>60</v>
      </c>
      <c r="L32" s="2681" t="str">
        <f t="shared" si="0"/>
        <v>2.3</v>
      </c>
      <c r="M32" s="2687" t="s">
        <v>120</v>
      </c>
      <c r="N32" s="2687"/>
      <c r="O32" s="2683" t="s">
        <v>430</v>
      </c>
      <c r="P32" s="2688" t="s">
        <v>74</v>
      </c>
      <c r="Q32" s="2689"/>
      <c r="R32" s="221">
        <v>19500</v>
      </c>
      <c r="S32" s="2681">
        <v>1</v>
      </c>
      <c r="T32" s="2681">
        <v>1</v>
      </c>
      <c r="U32" s="2681">
        <v>1</v>
      </c>
      <c r="V32" s="2681">
        <v>1</v>
      </c>
      <c r="W32" s="222"/>
      <c r="X32" s="222"/>
      <c r="Y32" s="222"/>
      <c r="Z32" s="222"/>
      <c r="AA32" s="222"/>
      <c r="AB32" s="222"/>
      <c r="AC32" s="222"/>
      <c r="AD32" s="222"/>
      <c r="AE32" s="207">
        <f t="shared" si="14"/>
        <v>78000</v>
      </c>
      <c r="AF32" s="223">
        <f t="shared" si="17"/>
        <v>19500</v>
      </c>
      <c r="AG32" s="223">
        <f t="shared" si="17"/>
        <v>19500</v>
      </c>
      <c r="AH32" s="223">
        <f t="shared" si="17"/>
        <v>19500</v>
      </c>
      <c r="AI32" s="223">
        <f t="shared" si="16"/>
        <v>19500</v>
      </c>
      <c r="AJ32" s="223">
        <f t="shared" si="16"/>
        <v>0</v>
      </c>
      <c r="AK32" s="223">
        <f t="shared" si="16"/>
        <v>0</v>
      </c>
      <c r="AL32" s="223">
        <f t="shared" si="16"/>
        <v>0</v>
      </c>
      <c r="AM32" s="223">
        <f t="shared" si="16"/>
        <v>0</v>
      </c>
      <c r="AN32" s="223">
        <f t="shared" si="16"/>
        <v>0</v>
      </c>
      <c r="AO32" s="223">
        <f t="shared" si="16"/>
        <v>0</v>
      </c>
      <c r="AP32" s="223">
        <f t="shared" si="16"/>
        <v>0</v>
      </c>
      <c r="AQ32" s="223">
        <f t="shared" si="16"/>
        <v>0</v>
      </c>
      <c r="AR32" s="223"/>
      <c r="AS32" s="217" t="s">
        <v>994</v>
      </c>
      <c r="AT32" s="2690" t="s">
        <v>4497</v>
      </c>
      <c r="AU32" s="214" t="s">
        <v>4498</v>
      </c>
      <c r="AV32" s="215" t="s">
        <v>4757</v>
      </c>
      <c r="AW32" s="215" t="s">
        <v>4757</v>
      </c>
      <c r="AX32" s="215" t="s">
        <v>4758</v>
      </c>
      <c r="AY32" s="2691">
        <f t="shared" si="18"/>
        <v>0</v>
      </c>
      <c r="AZ32" s="214" t="s">
        <v>2522</v>
      </c>
      <c r="BB32" s="214" t="s">
        <v>184</v>
      </c>
      <c r="BC32" s="2692"/>
      <c r="BD32" s="2694"/>
      <c r="BG32" s="2693"/>
      <c r="BI32" s="2693"/>
      <c r="BK32" s="2693"/>
      <c r="BL32" s="215" t="s">
        <v>4636</v>
      </c>
      <c r="BM32" s="215" t="s">
        <v>4759</v>
      </c>
      <c r="BN32" s="214" t="s">
        <v>4760</v>
      </c>
      <c r="BO32" s="2691"/>
      <c r="BP32" s="2691">
        <f t="shared" si="6"/>
        <v>0</v>
      </c>
      <c r="BQ32" s="215" t="s">
        <v>4636</v>
      </c>
      <c r="BR32" s="215"/>
      <c r="BT32" s="2691">
        <f t="shared" ref="BT32:BT35" si="19">AY32</f>
        <v>0</v>
      </c>
      <c r="BU32" s="2691"/>
      <c r="BV32" s="2691">
        <f t="shared" ref="BV32:BV37" si="20">BT32-BU32</f>
        <v>0</v>
      </c>
      <c r="CE32" s="2695"/>
    </row>
    <row r="33" spans="1:88" s="214" customFormat="1" ht="52.5" hidden="1" customHeight="1" x14ac:dyDescent="0.25">
      <c r="A33" s="2681">
        <v>2026</v>
      </c>
      <c r="B33" s="2681">
        <v>479</v>
      </c>
      <c r="C33" s="2682" t="s">
        <v>58</v>
      </c>
      <c r="D33" s="2681">
        <v>3000654</v>
      </c>
      <c r="E33" s="2681">
        <v>5005023</v>
      </c>
      <c r="F33" s="2683" t="s">
        <v>3011</v>
      </c>
      <c r="G33" s="2684" t="s">
        <v>3012</v>
      </c>
      <c r="H33" s="2681">
        <v>95</v>
      </c>
      <c r="I33" s="2685" t="s">
        <v>992</v>
      </c>
      <c r="J33" s="2686" t="s">
        <v>10</v>
      </c>
      <c r="K33" s="2686" t="s">
        <v>60</v>
      </c>
      <c r="L33" s="2681" t="str">
        <f t="shared" si="0"/>
        <v>2.3</v>
      </c>
      <c r="M33" s="2687" t="s">
        <v>120</v>
      </c>
      <c r="N33" s="2687"/>
      <c r="O33" s="2683" t="s">
        <v>431</v>
      </c>
      <c r="P33" s="2688" t="s">
        <v>74</v>
      </c>
      <c r="Q33" s="2689"/>
      <c r="R33" s="221">
        <v>12480</v>
      </c>
      <c r="S33" s="2681">
        <v>1</v>
      </c>
      <c r="T33" s="2681">
        <v>1</v>
      </c>
      <c r="U33" s="2681">
        <v>1</v>
      </c>
      <c r="V33" s="2681">
        <v>1</v>
      </c>
      <c r="W33" s="222"/>
      <c r="X33" s="222"/>
      <c r="Y33" s="222"/>
      <c r="Z33" s="222"/>
      <c r="AA33" s="222"/>
      <c r="AB33" s="222"/>
      <c r="AC33" s="222"/>
      <c r="AD33" s="222"/>
      <c r="AE33" s="207">
        <f t="shared" si="14"/>
        <v>49920</v>
      </c>
      <c r="AF33" s="223">
        <f t="shared" si="17"/>
        <v>12480</v>
      </c>
      <c r="AG33" s="223">
        <f t="shared" si="17"/>
        <v>12480</v>
      </c>
      <c r="AH33" s="223">
        <f t="shared" si="17"/>
        <v>12480</v>
      </c>
      <c r="AI33" s="223">
        <f t="shared" si="16"/>
        <v>12480</v>
      </c>
      <c r="AJ33" s="223">
        <f t="shared" si="16"/>
        <v>0</v>
      </c>
      <c r="AK33" s="223">
        <f t="shared" si="16"/>
        <v>0</v>
      </c>
      <c r="AL33" s="223">
        <f t="shared" si="16"/>
        <v>0</v>
      </c>
      <c r="AM33" s="223">
        <f t="shared" si="16"/>
        <v>0</v>
      </c>
      <c r="AN33" s="223">
        <f t="shared" si="16"/>
        <v>0</v>
      </c>
      <c r="AO33" s="223">
        <f t="shared" si="16"/>
        <v>0</v>
      </c>
      <c r="AP33" s="223">
        <f t="shared" si="16"/>
        <v>0</v>
      </c>
      <c r="AQ33" s="223">
        <f t="shared" si="16"/>
        <v>0</v>
      </c>
      <c r="AR33" s="223"/>
      <c r="AS33" s="217" t="s">
        <v>2578</v>
      </c>
      <c r="AT33" s="2690" t="s">
        <v>4497</v>
      </c>
      <c r="AV33" s="214" t="s">
        <v>4740</v>
      </c>
      <c r="AW33" s="214" t="s">
        <v>4740</v>
      </c>
      <c r="AX33" s="214" t="s">
        <v>4741</v>
      </c>
      <c r="AY33" s="2691">
        <f>AR33</f>
        <v>0</v>
      </c>
      <c r="AZ33" s="214" t="s">
        <v>4761</v>
      </c>
      <c r="BB33" s="214" t="s">
        <v>184</v>
      </c>
      <c r="BC33" s="2692"/>
      <c r="BD33" s="2694"/>
      <c r="BF33" s="215" t="s">
        <v>4762</v>
      </c>
      <c r="BG33" s="2698" t="s">
        <v>4763</v>
      </c>
      <c r="BH33" s="214" t="s">
        <v>4764</v>
      </c>
      <c r="BI33" s="2693">
        <v>46073</v>
      </c>
      <c r="BJ33" s="214" t="s">
        <v>4765</v>
      </c>
      <c r="BK33" s="2693">
        <v>46076</v>
      </c>
      <c r="BL33" s="215" t="s">
        <v>4636</v>
      </c>
      <c r="BM33" s="215" t="s">
        <v>4759</v>
      </c>
      <c r="BN33" s="214" t="s">
        <v>4760</v>
      </c>
      <c r="BO33" s="2691"/>
      <c r="BP33" s="2691">
        <f t="shared" si="6"/>
        <v>0</v>
      </c>
      <c r="BQ33" s="215" t="s">
        <v>4636</v>
      </c>
      <c r="BR33" s="215"/>
      <c r="BT33" s="2691">
        <f t="shared" si="19"/>
        <v>0</v>
      </c>
      <c r="BU33" s="2691"/>
      <c r="BV33" s="2691">
        <f t="shared" si="20"/>
        <v>0</v>
      </c>
      <c r="CE33" s="2695"/>
    </row>
    <row r="34" spans="1:88" s="214" customFormat="1" ht="52.5" hidden="1" customHeight="1" x14ac:dyDescent="0.25">
      <c r="A34" s="2681">
        <v>2026</v>
      </c>
      <c r="B34" s="2681">
        <v>479</v>
      </c>
      <c r="C34" s="2682" t="s">
        <v>58</v>
      </c>
      <c r="D34" s="2681">
        <v>3000654</v>
      </c>
      <c r="E34" s="2681">
        <v>5005023</v>
      </c>
      <c r="F34" s="2683" t="s">
        <v>3011</v>
      </c>
      <c r="G34" s="2684" t="s">
        <v>3012</v>
      </c>
      <c r="H34" s="2681">
        <v>95</v>
      </c>
      <c r="I34" s="2685" t="s">
        <v>992</v>
      </c>
      <c r="J34" s="2686" t="s">
        <v>10</v>
      </c>
      <c r="K34" s="2686" t="s">
        <v>60</v>
      </c>
      <c r="L34" s="2681" t="str">
        <f t="shared" si="0"/>
        <v>2.3</v>
      </c>
      <c r="M34" s="2687" t="s">
        <v>120</v>
      </c>
      <c r="N34" s="2687"/>
      <c r="O34" s="2683" t="s">
        <v>432</v>
      </c>
      <c r="P34" s="2688" t="s">
        <v>74</v>
      </c>
      <c r="Q34" s="2689"/>
      <c r="R34" s="221">
        <v>9600</v>
      </c>
      <c r="S34" s="2681">
        <v>1</v>
      </c>
      <c r="T34" s="2681">
        <v>1</v>
      </c>
      <c r="U34" s="2681">
        <v>1</v>
      </c>
      <c r="V34" s="2681">
        <v>1</v>
      </c>
      <c r="W34" s="222"/>
      <c r="X34" s="222"/>
      <c r="Y34" s="222"/>
      <c r="Z34" s="222"/>
      <c r="AA34" s="222"/>
      <c r="AB34" s="222"/>
      <c r="AC34" s="222"/>
      <c r="AD34" s="222"/>
      <c r="AE34" s="207">
        <f t="shared" si="14"/>
        <v>38400</v>
      </c>
      <c r="AF34" s="223">
        <f t="shared" si="17"/>
        <v>9600</v>
      </c>
      <c r="AG34" s="223">
        <f t="shared" si="17"/>
        <v>9600</v>
      </c>
      <c r="AH34" s="223">
        <f t="shared" si="17"/>
        <v>9600</v>
      </c>
      <c r="AI34" s="223">
        <f t="shared" si="16"/>
        <v>9600</v>
      </c>
      <c r="AJ34" s="223">
        <f t="shared" si="16"/>
        <v>0</v>
      </c>
      <c r="AK34" s="223">
        <f t="shared" si="16"/>
        <v>0</v>
      </c>
      <c r="AL34" s="223">
        <f t="shared" si="16"/>
        <v>0</v>
      </c>
      <c r="AM34" s="223">
        <f t="shared" si="16"/>
        <v>0</v>
      </c>
      <c r="AN34" s="223">
        <f t="shared" si="16"/>
        <v>0</v>
      </c>
      <c r="AO34" s="223">
        <f t="shared" si="16"/>
        <v>0</v>
      </c>
      <c r="AP34" s="223">
        <f t="shared" si="16"/>
        <v>0</v>
      </c>
      <c r="AQ34" s="223">
        <f t="shared" si="16"/>
        <v>0</v>
      </c>
      <c r="AR34" s="223"/>
      <c r="AS34" s="217" t="s">
        <v>2578</v>
      </c>
      <c r="AT34" s="2690" t="s">
        <v>4497</v>
      </c>
      <c r="AV34" s="214" t="s">
        <v>4740</v>
      </c>
      <c r="AW34" s="214" t="s">
        <v>4740</v>
      </c>
      <c r="AX34" s="214" t="s">
        <v>4741</v>
      </c>
      <c r="AY34" s="2691">
        <f t="shared" si="18"/>
        <v>0</v>
      </c>
      <c r="AZ34" s="214" t="s">
        <v>4761</v>
      </c>
      <c r="BB34" s="214" t="s">
        <v>184</v>
      </c>
      <c r="BC34" s="2692">
        <f t="shared" si="5"/>
        <v>0</v>
      </c>
      <c r="BD34" s="214">
        <v>1275</v>
      </c>
      <c r="BF34" s="215" t="s">
        <v>4762</v>
      </c>
      <c r="BG34" s="2698" t="s">
        <v>4763</v>
      </c>
      <c r="BI34" s="2693"/>
      <c r="BK34" s="2693"/>
      <c r="BL34" s="215" t="s">
        <v>4636</v>
      </c>
      <c r="BM34" s="215" t="s">
        <v>4759</v>
      </c>
      <c r="BN34" s="214" t="s">
        <v>4760</v>
      </c>
      <c r="BO34" s="2691"/>
      <c r="BP34" s="2691">
        <f t="shared" si="6"/>
        <v>0</v>
      </c>
      <c r="BQ34" s="215" t="s">
        <v>4636</v>
      </c>
      <c r="BR34" s="215"/>
      <c r="BT34" s="2691">
        <f t="shared" si="19"/>
        <v>0</v>
      </c>
      <c r="BU34" s="2691"/>
      <c r="BV34" s="2691">
        <f t="shared" si="20"/>
        <v>0</v>
      </c>
      <c r="CE34" s="2695"/>
    </row>
    <row r="35" spans="1:88" s="214" customFormat="1" ht="52.5" hidden="1" customHeight="1" x14ac:dyDescent="0.25">
      <c r="A35" s="2681">
        <v>2026</v>
      </c>
      <c r="B35" s="2681">
        <v>479</v>
      </c>
      <c r="C35" s="2682" t="s">
        <v>58</v>
      </c>
      <c r="D35" s="2681">
        <v>3000654</v>
      </c>
      <c r="E35" s="2681">
        <v>5005023</v>
      </c>
      <c r="F35" s="2683" t="s">
        <v>990</v>
      </c>
      <c r="G35" s="2684" t="s">
        <v>991</v>
      </c>
      <c r="H35" s="2681">
        <v>94</v>
      </c>
      <c r="I35" s="2685" t="s">
        <v>992</v>
      </c>
      <c r="J35" s="2686" t="s">
        <v>10</v>
      </c>
      <c r="K35" s="2686" t="s">
        <v>60</v>
      </c>
      <c r="L35" s="2681" t="str">
        <f t="shared" si="0"/>
        <v>2.3</v>
      </c>
      <c r="M35" s="2687" t="s">
        <v>120</v>
      </c>
      <c r="N35" s="2687"/>
      <c r="O35" s="2683" t="s">
        <v>432</v>
      </c>
      <c r="P35" s="2688" t="s">
        <v>74</v>
      </c>
      <c r="Q35" s="2689"/>
      <c r="R35" s="221">
        <v>12000</v>
      </c>
      <c r="S35" s="2681">
        <v>1</v>
      </c>
      <c r="T35" s="2681">
        <v>1</v>
      </c>
      <c r="U35" s="2681">
        <v>1</v>
      </c>
      <c r="V35" s="2681">
        <v>1</v>
      </c>
      <c r="W35" s="222"/>
      <c r="X35" s="222"/>
      <c r="Y35" s="222"/>
      <c r="Z35" s="222"/>
      <c r="AA35" s="222"/>
      <c r="AB35" s="222"/>
      <c r="AC35" s="222"/>
      <c r="AD35" s="222"/>
      <c r="AE35" s="207">
        <f t="shared" si="14"/>
        <v>48000</v>
      </c>
      <c r="AF35" s="223">
        <f t="shared" si="17"/>
        <v>12000</v>
      </c>
      <c r="AG35" s="223">
        <f t="shared" si="17"/>
        <v>12000</v>
      </c>
      <c r="AH35" s="223">
        <f t="shared" si="17"/>
        <v>12000</v>
      </c>
      <c r="AI35" s="223">
        <f t="shared" si="16"/>
        <v>12000</v>
      </c>
      <c r="AJ35" s="223">
        <f t="shared" si="16"/>
        <v>0</v>
      </c>
      <c r="AK35" s="223">
        <f t="shared" si="16"/>
        <v>0</v>
      </c>
      <c r="AL35" s="223">
        <f t="shared" si="16"/>
        <v>0</v>
      </c>
      <c r="AM35" s="223">
        <f t="shared" si="16"/>
        <v>0</v>
      </c>
      <c r="AN35" s="223">
        <f t="shared" si="16"/>
        <v>0</v>
      </c>
      <c r="AO35" s="223">
        <f t="shared" si="16"/>
        <v>0</v>
      </c>
      <c r="AP35" s="223">
        <f t="shared" si="16"/>
        <v>0</v>
      </c>
      <c r="AQ35" s="223">
        <f t="shared" si="16"/>
        <v>0</v>
      </c>
      <c r="AR35" s="223"/>
      <c r="AS35" s="217" t="s">
        <v>994</v>
      </c>
      <c r="AT35" s="2690" t="s">
        <v>4497</v>
      </c>
      <c r="AV35" s="215" t="s">
        <v>4757</v>
      </c>
      <c r="AW35" s="215" t="s">
        <v>4757</v>
      </c>
      <c r="AX35" s="215" t="s">
        <v>4758</v>
      </c>
      <c r="AY35" s="2691">
        <f t="shared" si="18"/>
        <v>0</v>
      </c>
      <c r="AZ35" s="214" t="s">
        <v>2522</v>
      </c>
      <c r="BB35" s="214" t="s">
        <v>184</v>
      </c>
      <c r="BC35" s="2692">
        <v>15000</v>
      </c>
      <c r="BD35" s="214">
        <v>1275</v>
      </c>
      <c r="BG35" s="2693"/>
      <c r="BI35" s="2693"/>
      <c r="BK35" s="2693"/>
      <c r="BL35" s="215" t="s">
        <v>4636</v>
      </c>
      <c r="BM35" s="215" t="s">
        <v>4759</v>
      </c>
      <c r="BN35" s="214" t="s">
        <v>4760</v>
      </c>
      <c r="BO35" s="2691"/>
      <c r="BP35" s="2691">
        <f t="shared" si="6"/>
        <v>0</v>
      </c>
      <c r="BQ35" s="215" t="s">
        <v>4636</v>
      </c>
      <c r="BR35" s="215"/>
      <c r="BT35" s="2691">
        <f t="shared" si="19"/>
        <v>0</v>
      </c>
      <c r="BU35" s="2691"/>
      <c r="BV35" s="2691">
        <f t="shared" si="20"/>
        <v>0</v>
      </c>
      <c r="CE35" s="2695"/>
    </row>
    <row r="36" spans="1:88" s="214" customFormat="1" ht="52.5" hidden="1" customHeight="1" x14ac:dyDescent="0.25">
      <c r="A36" s="2681">
        <v>2026</v>
      </c>
      <c r="B36" s="2681">
        <v>479</v>
      </c>
      <c r="C36" s="2682" t="s">
        <v>58</v>
      </c>
      <c r="D36" s="2681">
        <v>3000654</v>
      </c>
      <c r="E36" s="2681">
        <v>5005023</v>
      </c>
      <c r="F36" s="2683" t="s">
        <v>3011</v>
      </c>
      <c r="G36" s="2684" t="s">
        <v>3012</v>
      </c>
      <c r="H36" s="2681">
        <v>95</v>
      </c>
      <c r="I36" s="2685" t="s">
        <v>992</v>
      </c>
      <c r="J36" s="2686" t="s">
        <v>10</v>
      </c>
      <c r="K36" s="2686" t="s">
        <v>60</v>
      </c>
      <c r="L36" s="2681" t="str">
        <f t="shared" si="0"/>
        <v>2.3</v>
      </c>
      <c r="M36" s="2687" t="s">
        <v>67</v>
      </c>
      <c r="N36" s="2687"/>
      <c r="O36" s="2683" t="s">
        <v>434</v>
      </c>
      <c r="P36" s="2688" t="s">
        <v>74</v>
      </c>
      <c r="Q36" s="2689"/>
      <c r="R36" s="221">
        <v>6000</v>
      </c>
      <c r="S36" s="2681">
        <v>1</v>
      </c>
      <c r="T36" s="2681">
        <v>1</v>
      </c>
      <c r="U36" s="2681">
        <v>1</v>
      </c>
      <c r="V36" s="2681">
        <v>1</v>
      </c>
      <c r="W36" s="222"/>
      <c r="X36" s="222"/>
      <c r="Y36" s="222"/>
      <c r="Z36" s="222"/>
      <c r="AA36" s="222"/>
      <c r="AB36" s="222"/>
      <c r="AC36" s="222"/>
      <c r="AD36" s="222"/>
      <c r="AE36" s="207">
        <f t="shared" si="14"/>
        <v>24000</v>
      </c>
      <c r="AF36" s="223">
        <f t="shared" si="17"/>
        <v>6000</v>
      </c>
      <c r="AG36" s="223">
        <f t="shared" si="17"/>
        <v>6000</v>
      </c>
      <c r="AH36" s="223">
        <f t="shared" si="17"/>
        <v>6000</v>
      </c>
      <c r="AI36" s="223">
        <f t="shared" si="16"/>
        <v>6000</v>
      </c>
      <c r="AJ36" s="223">
        <f t="shared" si="16"/>
        <v>0</v>
      </c>
      <c r="AK36" s="223">
        <f t="shared" si="16"/>
        <v>0</v>
      </c>
      <c r="AL36" s="223">
        <f t="shared" si="16"/>
        <v>0</v>
      </c>
      <c r="AM36" s="223">
        <f t="shared" si="16"/>
        <v>0</v>
      </c>
      <c r="AN36" s="223">
        <f t="shared" si="16"/>
        <v>0</v>
      </c>
      <c r="AO36" s="223">
        <f t="shared" si="16"/>
        <v>0</v>
      </c>
      <c r="AP36" s="223">
        <f t="shared" si="16"/>
        <v>0</v>
      </c>
      <c r="AQ36" s="223">
        <f t="shared" si="16"/>
        <v>0</v>
      </c>
      <c r="AR36" s="223">
        <v>13548.15</v>
      </c>
      <c r="AS36" s="217" t="s">
        <v>2578</v>
      </c>
      <c r="AT36" s="2690" t="s">
        <v>4497</v>
      </c>
      <c r="AU36" s="214" t="s">
        <v>4498</v>
      </c>
      <c r="AV36" s="214" t="s">
        <v>4766</v>
      </c>
      <c r="AW36" s="214" t="s">
        <v>4767</v>
      </c>
      <c r="AX36" s="214" t="s">
        <v>4768</v>
      </c>
      <c r="AY36" s="2691">
        <f>AE36+4011</f>
        <v>28011</v>
      </c>
      <c r="AZ36" s="2708" t="s">
        <v>4769</v>
      </c>
      <c r="BB36" s="214" t="s">
        <v>4770</v>
      </c>
      <c r="BC36" s="2692">
        <f t="shared" si="5"/>
        <v>13548.15</v>
      </c>
      <c r="BD36" s="2705">
        <v>240</v>
      </c>
      <c r="BF36" s="215" t="s">
        <v>4771</v>
      </c>
      <c r="BG36" s="2698">
        <v>46041</v>
      </c>
      <c r="BH36" s="215" t="s">
        <v>4772</v>
      </c>
      <c r="BI36" s="2698">
        <v>46041</v>
      </c>
      <c r="BJ36" s="214" t="s">
        <v>4773</v>
      </c>
      <c r="BK36" s="2693">
        <v>46042</v>
      </c>
      <c r="BL36" s="215" t="s">
        <v>4503</v>
      </c>
      <c r="BM36" s="215" t="s">
        <v>4774</v>
      </c>
      <c r="BN36" s="214" t="s">
        <v>4775</v>
      </c>
      <c r="BO36" s="2691">
        <v>13548.15</v>
      </c>
      <c r="BP36" s="2691">
        <f t="shared" si="6"/>
        <v>0</v>
      </c>
      <c r="BQ36" s="2944" t="s">
        <v>4506</v>
      </c>
      <c r="BR36" s="2694" t="s">
        <v>4392</v>
      </c>
      <c r="BS36" s="2693">
        <v>46058</v>
      </c>
      <c r="BT36" s="2691">
        <f>AR36</f>
        <v>13548.15</v>
      </c>
      <c r="BU36" s="2691">
        <v>13548.15</v>
      </c>
      <c r="BV36" s="2691">
        <f t="shared" si="20"/>
        <v>0</v>
      </c>
      <c r="BW36" s="2940" t="s">
        <v>4776</v>
      </c>
      <c r="BY36" s="215" t="s">
        <v>4777</v>
      </c>
      <c r="BZ36" s="2698" t="s">
        <v>4778</v>
      </c>
      <c r="CA36" s="215" t="s">
        <v>4779</v>
      </c>
      <c r="CB36" s="2698" t="s">
        <v>4780</v>
      </c>
      <c r="CE36" s="2695" t="s">
        <v>4781</v>
      </c>
      <c r="CF36" s="214" t="s">
        <v>4491</v>
      </c>
      <c r="CG36" s="214" t="s">
        <v>4492</v>
      </c>
      <c r="CH36" s="214" t="s">
        <v>4493</v>
      </c>
      <c r="CI36" s="214" t="s">
        <v>4782</v>
      </c>
      <c r="CJ36" s="215" t="s">
        <v>4783</v>
      </c>
    </row>
    <row r="37" spans="1:88" s="214" customFormat="1" ht="52.5" hidden="1" customHeight="1" x14ac:dyDescent="0.25">
      <c r="A37" s="2681">
        <v>2026</v>
      </c>
      <c r="B37" s="2681">
        <v>479</v>
      </c>
      <c r="C37" s="2682" t="s">
        <v>58</v>
      </c>
      <c r="D37" s="2681">
        <v>3000654</v>
      </c>
      <c r="E37" s="2681">
        <v>5005023</v>
      </c>
      <c r="F37" s="2683" t="s">
        <v>3011</v>
      </c>
      <c r="G37" s="2684" t="s">
        <v>3012</v>
      </c>
      <c r="H37" s="2681">
        <v>95</v>
      </c>
      <c r="I37" s="2685" t="s">
        <v>992</v>
      </c>
      <c r="J37" s="2686" t="s">
        <v>10</v>
      </c>
      <c r="K37" s="2686" t="s">
        <v>60</v>
      </c>
      <c r="L37" s="2681" t="str">
        <f t="shared" si="0"/>
        <v>2.3</v>
      </c>
      <c r="M37" s="2687" t="s">
        <v>67</v>
      </c>
      <c r="N37" s="2687"/>
      <c r="O37" s="2682" t="s">
        <v>435</v>
      </c>
      <c r="P37" s="2688" t="s">
        <v>74</v>
      </c>
      <c r="Q37" s="2689"/>
      <c r="R37" s="221">
        <v>850</v>
      </c>
      <c r="S37" s="2681">
        <v>2</v>
      </c>
      <c r="T37" s="2681">
        <v>2</v>
      </c>
      <c r="U37" s="2681">
        <v>2</v>
      </c>
      <c r="V37" s="2681">
        <v>2</v>
      </c>
      <c r="W37" s="222"/>
      <c r="X37" s="222"/>
      <c r="Y37" s="222"/>
      <c r="Z37" s="222"/>
      <c r="AA37" s="222"/>
      <c r="AB37" s="222"/>
      <c r="AC37" s="222"/>
      <c r="AD37" s="222"/>
      <c r="AE37" s="207">
        <f t="shared" si="14"/>
        <v>6800</v>
      </c>
      <c r="AF37" s="223">
        <f t="shared" si="17"/>
        <v>1700</v>
      </c>
      <c r="AG37" s="223">
        <f t="shared" si="17"/>
        <v>1700</v>
      </c>
      <c r="AH37" s="223">
        <f t="shared" si="17"/>
        <v>1700</v>
      </c>
      <c r="AI37" s="223">
        <f t="shared" si="16"/>
        <v>1700</v>
      </c>
      <c r="AJ37" s="223">
        <f t="shared" si="16"/>
        <v>0</v>
      </c>
      <c r="AK37" s="223">
        <f t="shared" si="16"/>
        <v>0</v>
      </c>
      <c r="AL37" s="223">
        <f t="shared" si="16"/>
        <v>0</v>
      </c>
      <c r="AM37" s="223">
        <f t="shared" si="16"/>
        <v>0</v>
      </c>
      <c r="AN37" s="223">
        <f t="shared" si="16"/>
        <v>0</v>
      </c>
      <c r="AO37" s="223">
        <f t="shared" si="16"/>
        <v>0</v>
      </c>
      <c r="AP37" s="223">
        <f t="shared" si="16"/>
        <v>0</v>
      </c>
      <c r="AQ37" s="223">
        <f t="shared" si="16"/>
        <v>0</v>
      </c>
      <c r="AR37" s="223">
        <v>3000</v>
      </c>
      <c r="AS37" s="217" t="s">
        <v>2578</v>
      </c>
      <c r="AT37" s="2690" t="s">
        <v>4497</v>
      </c>
      <c r="AU37" s="214" t="s">
        <v>4498</v>
      </c>
      <c r="AY37" s="2691">
        <f>AR37</f>
        <v>3000</v>
      </c>
      <c r="BB37" s="215" t="s">
        <v>4784</v>
      </c>
      <c r="BC37" s="2692">
        <f t="shared" si="5"/>
        <v>3000</v>
      </c>
      <c r="BD37" s="2694" t="s">
        <v>4785</v>
      </c>
      <c r="BF37" s="214" t="s">
        <v>4786</v>
      </c>
      <c r="BG37" s="2693">
        <v>46057</v>
      </c>
      <c r="BH37" s="214" t="s">
        <v>4787</v>
      </c>
      <c r="BI37" s="2693">
        <v>46057</v>
      </c>
      <c r="BJ37" s="214" t="s">
        <v>4788</v>
      </c>
      <c r="BK37" s="2693">
        <v>46079</v>
      </c>
      <c r="BL37" s="2701" t="s">
        <v>4503</v>
      </c>
      <c r="BM37" s="215" t="s">
        <v>4789</v>
      </c>
      <c r="BN37" s="214" t="s">
        <v>4790</v>
      </c>
      <c r="BO37" s="2691">
        <v>3000</v>
      </c>
      <c r="BP37" s="2691">
        <f t="shared" si="6"/>
        <v>0</v>
      </c>
      <c r="BQ37" s="213" t="s">
        <v>4506</v>
      </c>
      <c r="BR37" s="215" t="s">
        <v>4409</v>
      </c>
      <c r="BS37" s="2693">
        <v>46094</v>
      </c>
      <c r="BT37" s="2691">
        <f>AR37</f>
        <v>3000</v>
      </c>
      <c r="BU37" s="2691">
        <v>3000</v>
      </c>
      <c r="BV37" s="2691">
        <f t="shared" si="20"/>
        <v>0</v>
      </c>
      <c r="BW37" s="2940" t="s">
        <v>4791</v>
      </c>
      <c r="CE37" s="2695" t="s">
        <v>4792</v>
      </c>
      <c r="CF37" s="214" t="s">
        <v>4491</v>
      </c>
      <c r="CG37" s="214" t="s">
        <v>4492</v>
      </c>
      <c r="CH37" s="214" t="s">
        <v>4493</v>
      </c>
      <c r="CI37" s="2693">
        <v>46174</v>
      </c>
      <c r="CJ37" s="256" t="s">
        <v>4792</v>
      </c>
    </row>
    <row r="38" spans="1:88" s="214" customFormat="1" ht="52.5" hidden="1" customHeight="1" x14ac:dyDescent="0.25">
      <c r="A38" s="2681">
        <v>2026</v>
      </c>
      <c r="B38" s="2681">
        <v>479</v>
      </c>
      <c r="C38" s="2682" t="s">
        <v>58</v>
      </c>
      <c r="D38" s="2681">
        <v>3000654</v>
      </c>
      <c r="E38" s="2681">
        <v>5005023</v>
      </c>
      <c r="F38" s="2683" t="s">
        <v>990</v>
      </c>
      <c r="G38" s="2684" t="s">
        <v>991</v>
      </c>
      <c r="H38" s="2681">
        <v>94</v>
      </c>
      <c r="I38" s="2685" t="s">
        <v>992</v>
      </c>
      <c r="J38" s="2686" t="s">
        <v>10</v>
      </c>
      <c r="K38" s="2686" t="s">
        <v>60</v>
      </c>
      <c r="L38" s="2681" t="str">
        <f t="shared" ref="L38:L39" si="21">+MID(M38,1,3)</f>
        <v>2.3</v>
      </c>
      <c r="M38" s="2687" t="s">
        <v>115</v>
      </c>
      <c r="N38" s="2687"/>
      <c r="O38" s="2683" t="s">
        <v>4793</v>
      </c>
      <c r="P38" s="2688" t="s">
        <v>74</v>
      </c>
      <c r="Q38" s="2689"/>
      <c r="R38" s="221">
        <v>12000</v>
      </c>
      <c r="S38" s="2681">
        <v>1</v>
      </c>
      <c r="T38" s="2681">
        <v>1</v>
      </c>
      <c r="U38" s="2681">
        <v>1</v>
      </c>
      <c r="V38" s="2681">
        <v>1</v>
      </c>
      <c r="W38" s="222"/>
      <c r="X38" s="222"/>
      <c r="Y38" s="222"/>
      <c r="Z38" s="222"/>
      <c r="AA38" s="222"/>
      <c r="AB38" s="222"/>
      <c r="AC38" s="222"/>
      <c r="AD38" s="222"/>
      <c r="AE38" s="207">
        <f t="shared" ref="AE38:AE39" si="22">ROUNDUP(IFERROR(IF(OR(P38="LOCADOR",P38="VIATICOS",P38="CAJA CHICA"),IF(P38="LOCADOR",Q38*(R38/30)*SUM(S38:AD38),Q38*R38*SUM(S38:AD38)),R38*SUM(S38:AD38)),""),0)</f>
        <v>48000</v>
      </c>
      <c r="AF38" s="223">
        <f>+$R38*S38</f>
        <v>12000</v>
      </c>
      <c r="AG38" s="223">
        <f>+$R38*T38</f>
        <v>12000</v>
      </c>
      <c r="AH38" s="223">
        <f t="shared" ref="AH38:AM39" si="23">+$R38*U38</f>
        <v>12000</v>
      </c>
      <c r="AI38" s="223">
        <f t="shared" si="23"/>
        <v>12000</v>
      </c>
      <c r="AJ38" s="223">
        <f t="shared" si="23"/>
        <v>0</v>
      </c>
      <c r="AK38" s="223">
        <f t="shared" si="23"/>
        <v>0</v>
      </c>
      <c r="AL38" s="223">
        <f t="shared" si="23"/>
        <v>0</v>
      </c>
      <c r="AM38" s="223">
        <f t="shared" si="23"/>
        <v>0</v>
      </c>
      <c r="AN38" s="223">
        <f t="shared" ref="AN38:AQ39" si="24">+$R38*AA38</f>
        <v>0</v>
      </c>
      <c r="AO38" s="223">
        <f t="shared" si="24"/>
        <v>0</v>
      </c>
      <c r="AP38" s="223">
        <f t="shared" si="24"/>
        <v>0</v>
      </c>
      <c r="AQ38" s="223">
        <f t="shared" si="24"/>
        <v>0</v>
      </c>
      <c r="AR38" s="223"/>
      <c r="AS38" s="217" t="s">
        <v>994</v>
      </c>
      <c r="AT38" s="2690" t="s">
        <v>4497</v>
      </c>
      <c r="AU38" s="214" t="s">
        <v>4498</v>
      </c>
      <c r="AY38" s="2691">
        <v>48000</v>
      </c>
      <c r="BB38" s="214" t="s">
        <v>4794</v>
      </c>
      <c r="BC38" s="2692">
        <f t="shared" si="5"/>
        <v>0</v>
      </c>
      <c r="BL38" s="215" t="s">
        <v>4636</v>
      </c>
      <c r="BO38" s="2691"/>
      <c r="BP38" s="2691">
        <f t="shared" si="6"/>
        <v>0</v>
      </c>
      <c r="BQ38" s="215" t="s">
        <v>4636</v>
      </c>
      <c r="BU38" s="2691"/>
      <c r="CE38" s="2695"/>
    </row>
    <row r="39" spans="1:88" s="214" customFormat="1" ht="52.5" hidden="1" customHeight="1" x14ac:dyDescent="0.25">
      <c r="A39" s="2681">
        <v>2026</v>
      </c>
      <c r="B39" s="2681">
        <v>479</v>
      </c>
      <c r="C39" s="2682" t="s">
        <v>58</v>
      </c>
      <c r="D39" s="2681">
        <v>3000654</v>
      </c>
      <c r="E39" s="2681">
        <v>5005023</v>
      </c>
      <c r="F39" s="2683" t="s">
        <v>990</v>
      </c>
      <c r="G39" s="2684" t="s">
        <v>991</v>
      </c>
      <c r="H39" s="2681">
        <v>94</v>
      </c>
      <c r="I39" s="2685" t="s">
        <v>992</v>
      </c>
      <c r="J39" s="2686" t="s">
        <v>10</v>
      </c>
      <c r="K39" s="2686" t="s">
        <v>60</v>
      </c>
      <c r="L39" s="2681" t="str">
        <f t="shared" si="21"/>
        <v>2.3</v>
      </c>
      <c r="M39" s="2687" t="s">
        <v>115</v>
      </c>
      <c r="N39" s="2687"/>
      <c r="O39" s="2682" t="s">
        <v>4795</v>
      </c>
      <c r="P39" s="2688" t="s">
        <v>74</v>
      </c>
      <c r="Q39" s="2689"/>
      <c r="R39" s="221">
        <v>12000</v>
      </c>
      <c r="S39" s="2681">
        <v>1</v>
      </c>
      <c r="T39" s="2681">
        <v>1</v>
      </c>
      <c r="U39" s="2681">
        <v>1</v>
      </c>
      <c r="V39" s="2681">
        <v>1</v>
      </c>
      <c r="W39" s="222"/>
      <c r="X39" s="222"/>
      <c r="Y39" s="222"/>
      <c r="Z39" s="222"/>
      <c r="AA39" s="222"/>
      <c r="AB39" s="222"/>
      <c r="AC39" s="222"/>
      <c r="AD39" s="222"/>
      <c r="AE39" s="207">
        <f t="shared" si="22"/>
        <v>48000</v>
      </c>
      <c r="AF39" s="223">
        <f>+$R39*S39</f>
        <v>12000</v>
      </c>
      <c r="AG39" s="223">
        <f>+$R39*T39</f>
        <v>12000</v>
      </c>
      <c r="AH39" s="223">
        <f t="shared" si="23"/>
        <v>12000</v>
      </c>
      <c r="AI39" s="223">
        <f t="shared" si="23"/>
        <v>12000</v>
      </c>
      <c r="AJ39" s="223">
        <f t="shared" si="23"/>
        <v>0</v>
      </c>
      <c r="AK39" s="223">
        <f t="shared" si="23"/>
        <v>0</v>
      </c>
      <c r="AL39" s="223">
        <f t="shared" si="23"/>
        <v>0</v>
      </c>
      <c r="AM39" s="223">
        <f t="shared" si="23"/>
        <v>0</v>
      </c>
      <c r="AN39" s="223">
        <f t="shared" si="24"/>
        <v>0</v>
      </c>
      <c r="AO39" s="223">
        <f t="shared" si="24"/>
        <v>0</v>
      </c>
      <c r="AP39" s="223">
        <f t="shared" si="24"/>
        <v>0</v>
      </c>
      <c r="AQ39" s="223">
        <f t="shared" si="24"/>
        <v>0</v>
      </c>
      <c r="AR39" s="223"/>
      <c r="AS39" s="217" t="s">
        <v>1763</v>
      </c>
      <c r="AT39" s="2690" t="s">
        <v>4497</v>
      </c>
      <c r="AU39" s="214" t="s">
        <v>4498</v>
      </c>
      <c r="AY39" s="2691">
        <v>48000</v>
      </c>
      <c r="BB39" s="214" t="s">
        <v>4794</v>
      </c>
      <c r="BC39" s="2692">
        <f t="shared" si="5"/>
        <v>0</v>
      </c>
      <c r="BL39" s="215" t="s">
        <v>4636</v>
      </c>
      <c r="BO39" s="2691"/>
      <c r="BP39" s="2691">
        <f t="shared" si="6"/>
        <v>0</v>
      </c>
      <c r="BQ39" s="215" t="s">
        <v>4636</v>
      </c>
      <c r="BU39" s="2691"/>
      <c r="CE39" s="2695"/>
    </row>
    <row r="40" spans="1:88" s="2707" customFormat="1" ht="52.5" hidden="1" customHeight="1" x14ac:dyDescent="0.25">
      <c r="A40" s="2706">
        <v>2026</v>
      </c>
      <c r="B40" s="2681">
        <v>479</v>
      </c>
      <c r="C40" s="2682" t="s">
        <v>58</v>
      </c>
      <c r="D40" s="2681">
        <v>3000654</v>
      </c>
      <c r="E40" s="2681">
        <v>5005023</v>
      </c>
      <c r="F40" s="2682" t="s">
        <v>990</v>
      </c>
      <c r="G40" s="2948" t="s">
        <v>991</v>
      </c>
      <c r="H40" s="2706">
        <v>94</v>
      </c>
      <c r="I40" s="2685" t="s">
        <v>992</v>
      </c>
      <c r="J40" s="2686" t="s">
        <v>10</v>
      </c>
      <c r="K40" s="2686" t="s">
        <v>60</v>
      </c>
      <c r="L40" s="2681" t="str">
        <f t="shared" ref="L40:L44" si="25">+MID(M40,1,3)</f>
        <v>2.3</v>
      </c>
      <c r="M40" s="2949" t="s">
        <v>95</v>
      </c>
      <c r="N40" s="2687"/>
      <c r="O40" s="2950" t="s">
        <v>4796</v>
      </c>
      <c r="P40" s="2706" t="s">
        <v>70</v>
      </c>
      <c r="Q40" s="2689"/>
      <c r="R40" s="221">
        <v>13.5</v>
      </c>
      <c r="S40" s="2706">
        <v>3</v>
      </c>
      <c r="T40" s="2706">
        <v>0</v>
      </c>
      <c r="U40" s="2706">
        <v>0</v>
      </c>
      <c r="V40" s="2706">
        <v>0</v>
      </c>
      <c r="W40" s="561"/>
      <c r="X40" s="561"/>
      <c r="Y40" s="561"/>
      <c r="Z40" s="561"/>
      <c r="AA40" s="561"/>
      <c r="AB40" s="561"/>
      <c r="AC40" s="561"/>
      <c r="AD40" s="561"/>
      <c r="AE40" s="562">
        <f t="shared" ref="AE40:AE57" si="26">ROUNDUP(IFERROR(IF(OR(P40="LOCADOR",P40="VIATICOS",P40="CAJA CHICA"),IF(P40="LOCADOR",Q40*(R40/30)*SUM(S40:AD40),Q40*R40*SUM(S40:AD40)),R40*SUM(S40:AD40)),""),0)</f>
        <v>41</v>
      </c>
      <c r="AF40" s="223">
        <f t="shared" ref="AF40:AH57" si="27">+$R40*S40</f>
        <v>40.5</v>
      </c>
      <c r="AG40" s="223">
        <f t="shared" si="27"/>
        <v>0</v>
      </c>
      <c r="AH40" s="223">
        <f t="shared" si="27"/>
        <v>0</v>
      </c>
      <c r="AI40" s="223">
        <f t="shared" ref="AI40:AL84" si="28">+$R40*V40</f>
        <v>0</v>
      </c>
      <c r="AJ40" s="223">
        <f t="shared" ref="AJ40:AQ57" si="29">+$R40*W40</f>
        <v>0</v>
      </c>
      <c r="AK40" s="223">
        <f t="shared" si="29"/>
        <v>0</v>
      </c>
      <c r="AL40" s="223">
        <f t="shared" si="29"/>
        <v>0</v>
      </c>
      <c r="AM40" s="223">
        <f t="shared" si="29"/>
        <v>0</v>
      </c>
      <c r="AN40" s="223">
        <f t="shared" si="29"/>
        <v>0</v>
      </c>
      <c r="AO40" s="223">
        <f t="shared" si="29"/>
        <v>0</v>
      </c>
      <c r="AP40" s="223">
        <f t="shared" si="29"/>
        <v>0</v>
      </c>
      <c r="AQ40" s="223">
        <f t="shared" ref="AQ40:AQ49" si="30">+$R40*AD40</f>
        <v>0</v>
      </c>
      <c r="AR40" s="223">
        <f t="shared" ref="AR40:AR55" si="31">+ROUNDUP(SUM(AF40:AQ40),0)</f>
        <v>41</v>
      </c>
      <c r="AS40" s="468" t="s">
        <v>10</v>
      </c>
      <c r="AT40" s="2690" t="s">
        <v>4497</v>
      </c>
      <c r="AU40" s="214" t="s">
        <v>4498</v>
      </c>
      <c r="AV40" s="214"/>
      <c r="AW40" s="214"/>
      <c r="AX40" s="214"/>
      <c r="AY40" s="2691">
        <v>41</v>
      </c>
      <c r="AZ40" s="214"/>
      <c r="BA40" s="214"/>
      <c r="BB40" s="2950" t="s">
        <v>4796</v>
      </c>
      <c r="BC40" s="2692">
        <f t="shared" si="5"/>
        <v>41</v>
      </c>
      <c r="BD40" s="2694" t="s">
        <v>4797</v>
      </c>
      <c r="BE40" s="214" t="s">
        <v>4798</v>
      </c>
      <c r="BF40" s="214" t="s">
        <v>4799</v>
      </c>
      <c r="BG40" s="2693">
        <v>46048</v>
      </c>
      <c r="BH40" s="214" t="s">
        <v>4799</v>
      </c>
      <c r="BI40" s="2693">
        <v>46048</v>
      </c>
      <c r="BJ40" s="214" t="s">
        <v>4800</v>
      </c>
      <c r="BK40" s="2693">
        <v>46048</v>
      </c>
      <c r="BL40" s="2707" t="s">
        <v>4503</v>
      </c>
      <c r="BM40" s="2951" t="s">
        <v>4801</v>
      </c>
      <c r="BN40" s="2707" t="s">
        <v>4802</v>
      </c>
      <c r="BO40" s="2952">
        <f>AR40</f>
        <v>41</v>
      </c>
      <c r="BP40" s="2691">
        <f t="shared" si="6"/>
        <v>0</v>
      </c>
      <c r="BQ40" s="2956" t="s">
        <v>4506</v>
      </c>
      <c r="BR40" s="2954" t="s">
        <v>4377</v>
      </c>
      <c r="BS40" s="2955">
        <v>46072</v>
      </c>
      <c r="BT40" s="2691">
        <f t="shared" ref="BT40:BT77" si="32">AR40</f>
        <v>41</v>
      </c>
      <c r="BU40" s="2952">
        <v>7.5</v>
      </c>
      <c r="BV40" s="2691">
        <f t="shared" ref="BV40:BV77" si="33">BT40-BU40</f>
        <v>33.5</v>
      </c>
      <c r="BW40" s="214"/>
      <c r="BX40" s="214"/>
      <c r="BY40" s="214"/>
      <c r="BZ40" s="214"/>
      <c r="CA40" s="214"/>
      <c r="CB40" s="214"/>
      <c r="CC40" s="214"/>
      <c r="CD40" s="214"/>
      <c r="CE40" s="2695" t="s">
        <v>4803</v>
      </c>
      <c r="CF40" s="214" t="s">
        <v>4491</v>
      </c>
      <c r="CG40" s="214" t="s">
        <v>4492</v>
      </c>
      <c r="CH40" s="214" t="s">
        <v>4493</v>
      </c>
      <c r="CI40" s="2693">
        <v>46085</v>
      </c>
      <c r="CJ40" s="214" t="s">
        <v>4804</v>
      </c>
    </row>
    <row r="41" spans="1:88" s="214" customFormat="1" ht="52.5" hidden="1" customHeight="1" x14ac:dyDescent="0.25">
      <c r="A41" s="2681">
        <v>2026</v>
      </c>
      <c r="B41" s="2681">
        <v>479</v>
      </c>
      <c r="C41" s="2682" t="s">
        <v>58</v>
      </c>
      <c r="D41" s="2681">
        <v>3000654</v>
      </c>
      <c r="E41" s="2681">
        <v>5005023</v>
      </c>
      <c r="F41" s="2682" t="s">
        <v>990</v>
      </c>
      <c r="G41" s="2684" t="s">
        <v>991</v>
      </c>
      <c r="H41" s="2681">
        <v>94</v>
      </c>
      <c r="I41" s="2685" t="s">
        <v>992</v>
      </c>
      <c r="J41" s="2686" t="s">
        <v>10</v>
      </c>
      <c r="K41" s="2686" t="s">
        <v>60</v>
      </c>
      <c r="L41" s="2681" t="str">
        <f t="shared" si="25"/>
        <v>2.3</v>
      </c>
      <c r="M41" s="2687" t="s">
        <v>95</v>
      </c>
      <c r="N41" s="2687">
        <v>710300050295</v>
      </c>
      <c r="O41" s="2683" t="s">
        <v>4805</v>
      </c>
      <c r="P41" s="2688" t="s">
        <v>70</v>
      </c>
      <c r="Q41" s="2689"/>
      <c r="R41" s="221">
        <v>10</v>
      </c>
      <c r="S41" s="2681">
        <v>18</v>
      </c>
      <c r="T41" s="2681">
        <v>0</v>
      </c>
      <c r="U41" s="2681">
        <v>0</v>
      </c>
      <c r="V41" s="2681">
        <v>0</v>
      </c>
      <c r="W41" s="222"/>
      <c r="X41" s="222"/>
      <c r="Y41" s="222"/>
      <c r="Z41" s="222"/>
      <c r="AA41" s="222"/>
      <c r="AB41" s="222"/>
      <c r="AC41" s="222"/>
      <c r="AD41" s="222"/>
      <c r="AE41" s="207">
        <f t="shared" si="26"/>
        <v>180</v>
      </c>
      <c r="AF41" s="223">
        <f t="shared" si="27"/>
        <v>180</v>
      </c>
      <c r="AG41" s="223">
        <f t="shared" si="27"/>
        <v>0</v>
      </c>
      <c r="AH41" s="223">
        <f t="shared" si="27"/>
        <v>0</v>
      </c>
      <c r="AI41" s="223">
        <f t="shared" si="28"/>
        <v>0</v>
      </c>
      <c r="AJ41" s="223">
        <f t="shared" si="29"/>
        <v>0</v>
      </c>
      <c r="AK41" s="223">
        <f t="shared" si="29"/>
        <v>0</v>
      </c>
      <c r="AL41" s="223">
        <f t="shared" si="29"/>
        <v>0</v>
      </c>
      <c r="AM41" s="223">
        <f t="shared" si="29"/>
        <v>0</v>
      </c>
      <c r="AN41" s="223">
        <f t="shared" si="29"/>
        <v>0</v>
      </c>
      <c r="AO41" s="223">
        <f t="shared" si="29"/>
        <v>0</v>
      </c>
      <c r="AP41" s="223">
        <f t="shared" si="29"/>
        <v>0</v>
      </c>
      <c r="AQ41" s="223">
        <f t="shared" si="30"/>
        <v>0</v>
      </c>
      <c r="AR41" s="223">
        <f>+ROUNDUP(SUM(AF41:AQ41),0)+171</f>
        <v>351</v>
      </c>
      <c r="AS41" s="217" t="s">
        <v>10</v>
      </c>
      <c r="AT41" s="2690" t="s">
        <v>4497</v>
      </c>
      <c r="AU41" s="214" t="s">
        <v>4498</v>
      </c>
      <c r="AV41" s="214" t="s">
        <v>4806</v>
      </c>
      <c r="AW41" s="214" t="s">
        <v>4806</v>
      </c>
      <c r="AX41" s="214" t="s">
        <v>4807</v>
      </c>
      <c r="AY41" s="2691">
        <f>AR41</f>
        <v>351</v>
      </c>
      <c r="BB41" s="2683" t="s">
        <v>4805</v>
      </c>
      <c r="BC41" s="2692">
        <f t="shared" si="5"/>
        <v>351</v>
      </c>
      <c r="BD41" s="2694" t="s">
        <v>4808</v>
      </c>
      <c r="BE41" s="214" t="s">
        <v>4513</v>
      </c>
      <c r="BF41" s="214" t="s">
        <v>4809</v>
      </c>
      <c r="BG41" s="2693">
        <v>46048</v>
      </c>
      <c r="BH41" s="214" t="s">
        <v>4810</v>
      </c>
      <c r="BI41" s="2693">
        <v>46052</v>
      </c>
      <c r="BJ41" s="214" t="s">
        <v>4811</v>
      </c>
      <c r="BK41" s="2693">
        <v>46052</v>
      </c>
      <c r="BL41" s="215" t="s">
        <v>4503</v>
      </c>
      <c r="BM41" s="215" t="s">
        <v>4812</v>
      </c>
      <c r="BN41" s="214" t="s">
        <v>4813</v>
      </c>
      <c r="BO41" s="2691">
        <v>350.2</v>
      </c>
      <c r="BP41" s="2691">
        <f t="shared" si="6"/>
        <v>0.80000000000001137</v>
      </c>
      <c r="BQ41" s="2944" t="s">
        <v>4506</v>
      </c>
      <c r="BR41" s="2694" t="s">
        <v>4395</v>
      </c>
      <c r="BS41" s="2693">
        <v>46085</v>
      </c>
      <c r="BT41" s="2691">
        <f t="shared" si="32"/>
        <v>351</v>
      </c>
      <c r="BU41" s="2691">
        <v>350.1</v>
      </c>
      <c r="BV41" s="2691">
        <f t="shared" si="33"/>
        <v>0.89999999999997726</v>
      </c>
      <c r="CE41" s="2695" t="s">
        <v>4814</v>
      </c>
      <c r="CF41" s="214" t="s">
        <v>4491</v>
      </c>
      <c r="CG41" s="214" t="s">
        <v>4492</v>
      </c>
      <c r="CH41" s="214" t="s">
        <v>4493</v>
      </c>
      <c r="CI41" s="2693">
        <v>46106</v>
      </c>
      <c r="CJ41" s="214" t="s">
        <v>4815</v>
      </c>
    </row>
    <row r="42" spans="1:88" s="214" customFormat="1" ht="52.5" hidden="1" customHeight="1" x14ac:dyDescent="0.25">
      <c r="A42" s="2681">
        <v>2026</v>
      </c>
      <c r="B42" s="2681">
        <v>479</v>
      </c>
      <c r="C42" s="2682" t="s">
        <v>58</v>
      </c>
      <c r="D42" s="2681">
        <v>3000654</v>
      </c>
      <c r="E42" s="2681">
        <v>5005023</v>
      </c>
      <c r="F42" s="2682" t="s">
        <v>990</v>
      </c>
      <c r="G42" s="2684" t="s">
        <v>991</v>
      </c>
      <c r="H42" s="2681">
        <v>94</v>
      </c>
      <c r="I42" s="2685" t="s">
        <v>992</v>
      </c>
      <c r="J42" s="2686" t="s">
        <v>10</v>
      </c>
      <c r="K42" s="2686" t="s">
        <v>60</v>
      </c>
      <c r="L42" s="2681" t="str">
        <f t="shared" si="25"/>
        <v>2.3</v>
      </c>
      <c r="M42" s="2687" t="s">
        <v>95</v>
      </c>
      <c r="N42" s="2687">
        <v>710300160006</v>
      </c>
      <c r="O42" s="2683" t="s">
        <v>4816</v>
      </c>
      <c r="P42" s="2688" t="s">
        <v>70</v>
      </c>
      <c r="Q42" s="2689"/>
      <c r="R42" s="221">
        <v>15</v>
      </c>
      <c r="S42" s="2681">
        <v>3</v>
      </c>
      <c r="T42" s="2681">
        <v>0</v>
      </c>
      <c r="U42" s="2681">
        <v>0</v>
      </c>
      <c r="V42" s="2681">
        <v>0</v>
      </c>
      <c r="W42" s="222"/>
      <c r="X42" s="222"/>
      <c r="Y42" s="222"/>
      <c r="Z42" s="222"/>
      <c r="AA42" s="222"/>
      <c r="AB42" s="222"/>
      <c r="AC42" s="222"/>
      <c r="AD42" s="222"/>
      <c r="AE42" s="207">
        <f t="shared" si="26"/>
        <v>45</v>
      </c>
      <c r="AF42" s="223">
        <f t="shared" si="27"/>
        <v>45</v>
      </c>
      <c r="AG42" s="223">
        <f t="shared" si="27"/>
        <v>0</v>
      </c>
      <c r="AH42" s="223">
        <f t="shared" si="27"/>
        <v>0</v>
      </c>
      <c r="AI42" s="223">
        <f t="shared" si="28"/>
        <v>0</v>
      </c>
      <c r="AJ42" s="223">
        <f t="shared" si="29"/>
        <v>0</v>
      </c>
      <c r="AK42" s="223">
        <f t="shared" si="29"/>
        <v>0</v>
      </c>
      <c r="AL42" s="223">
        <f t="shared" si="29"/>
        <v>0</v>
      </c>
      <c r="AM42" s="223">
        <f t="shared" si="29"/>
        <v>0</v>
      </c>
      <c r="AN42" s="223">
        <f t="shared" si="29"/>
        <v>0</v>
      </c>
      <c r="AO42" s="223">
        <f t="shared" si="29"/>
        <v>0</v>
      </c>
      <c r="AP42" s="223">
        <f t="shared" si="29"/>
        <v>0</v>
      </c>
      <c r="AQ42" s="223">
        <f t="shared" si="30"/>
        <v>0</v>
      </c>
      <c r="AR42" s="223">
        <v>15</v>
      </c>
      <c r="AS42" s="217" t="s">
        <v>10</v>
      </c>
      <c r="AT42" s="2690" t="s">
        <v>4497</v>
      </c>
      <c r="AU42" s="214" t="s">
        <v>4498</v>
      </c>
      <c r="AY42" s="2691">
        <v>45</v>
      </c>
      <c r="BB42" s="217" t="s">
        <v>4817</v>
      </c>
      <c r="BC42" s="2692">
        <f t="shared" si="5"/>
        <v>15</v>
      </c>
      <c r="BD42" s="2694" t="s">
        <v>4818</v>
      </c>
      <c r="BE42" s="214" t="s">
        <v>4798</v>
      </c>
      <c r="BF42" s="214" t="s">
        <v>4799</v>
      </c>
      <c r="BG42" s="2693">
        <v>46048</v>
      </c>
      <c r="BH42" s="214" t="s">
        <v>4799</v>
      </c>
      <c r="BI42" s="2693">
        <v>46048</v>
      </c>
      <c r="BJ42" s="214" t="s">
        <v>4800</v>
      </c>
      <c r="BK42" s="2693">
        <v>46048</v>
      </c>
      <c r="BL42" s="214" t="s">
        <v>4503</v>
      </c>
      <c r="BM42" s="215" t="s">
        <v>4801</v>
      </c>
      <c r="BN42" s="214" t="s">
        <v>4802</v>
      </c>
      <c r="BO42" s="2691">
        <v>15.2</v>
      </c>
      <c r="BP42" s="2691">
        <f t="shared" si="6"/>
        <v>-0.19999999999999929</v>
      </c>
      <c r="BQ42" s="2944" t="s">
        <v>4506</v>
      </c>
      <c r="BR42" s="2694" t="s">
        <v>4377</v>
      </c>
      <c r="BS42" s="2693">
        <v>46072</v>
      </c>
      <c r="BT42" s="2691">
        <f t="shared" si="32"/>
        <v>15</v>
      </c>
      <c r="BU42" s="2691">
        <v>14.7</v>
      </c>
      <c r="BV42" s="2691">
        <f t="shared" si="33"/>
        <v>0.30000000000000071</v>
      </c>
      <c r="CE42" s="2695" t="s">
        <v>4803</v>
      </c>
      <c r="CF42" s="214" t="s">
        <v>4491</v>
      </c>
      <c r="CG42" s="214" t="s">
        <v>4492</v>
      </c>
      <c r="CH42" s="214" t="s">
        <v>4493</v>
      </c>
      <c r="CI42" s="2693">
        <v>46085</v>
      </c>
      <c r="CJ42" s="214" t="s">
        <v>4804</v>
      </c>
    </row>
    <row r="43" spans="1:88" s="214" customFormat="1" ht="52.5" customHeight="1" x14ac:dyDescent="0.25">
      <c r="A43" s="2681">
        <v>2026</v>
      </c>
      <c r="B43" s="2681">
        <v>479</v>
      </c>
      <c r="C43" s="2682" t="s">
        <v>58</v>
      </c>
      <c r="D43" s="2681">
        <v>3000654</v>
      </c>
      <c r="E43" s="2681">
        <v>5005023</v>
      </c>
      <c r="F43" s="2682" t="s">
        <v>990</v>
      </c>
      <c r="G43" s="2684" t="s">
        <v>991</v>
      </c>
      <c r="H43" s="2681">
        <v>94</v>
      </c>
      <c r="I43" s="2685" t="s">
        <v>992</v>
      </c>
      <c r="J43" s="2686" t="s">
        <v>10</v>
      </c>
      <c r="K43" s="2686" t="s">
        <v>60</v>
      </c>
      <c r="L43" s="2681" t="str">
        <f t="shared" si="25"/>
        <v>2.3</v>
      </c>
      <c r="M43" s="2687" t="s">
        <v>95</v>
      </c>
      <c r="N43" s="2687">
        <v>710600040004</v>
      </c>
      <c r="O43" s="2683" t="s">
        <v>4819</v>
      </c>
      <c r="P43" s="2688" t="s">
        <v>70</v>
      </c>
      <c r="Q43" s="2689"/>
      <c r="R43" s="221">
        <v>0.5</v>
      </c>
      <c r="S43" s="2681">
        <v>10</v>
      </c>
      <c r="T43" s="2681">
        <v>0</v>
      </c>
      <c r="U43" s="2681">
        <v>0</v>
      </c>
      <c r="V43" s="2681">
        <v>0</v>
      </c>
      <c r="W43" s="222"/>
      <c r="X43" s="222"/>
      <c r="Y43" s="222"/>
      <c r="Z43" s="222"/>
      <c r="AA43" s="222"/>
      <c r="AB43" s="222"/>
      <c r="AC43" s="222"/>
      <c r="AD43" s="222"/>
      <c r="AE43" s="207">
        <f t="shared" si="26"/>
        <v>5</v>
      </c>
      <c r="AF43" s="223">
        <f t="shared" si="27"/>
        <v>5</v>
      </c>
      <c r="AG43" s="223">
        <f t="shared" si="27"/>
        <v>0</v>
      </c>
      <c r="AH43" s="223">
        <f t="shared" si="27"/>
        <v>0</v>
      </c>
      <c r="AI43" s="223">
        <f t="shared" si="28"/>
        <v>0</v>
      </c>
      <c r="AJ43" s="223">
        <f t="shared" si="29"/>
        <v>0</v>
      </c>
      <c r="AK43" s="223">
        <f t="shared" si="29"/>
        <v>0</v>
      </c>
      <c r="AL43" s="223">
        <f t="shared" si="29"/>
        <v>0</v>
      </c>
      <c r="AM43" s="223">
        <f t="shared" si="29"/>
        <v>0</v>
      </c>
      <c r="AN43" s="223">
        <f t="shared" si="29"/>
        <v>0</v>
      </c>
      <c r="AO43" s="223">
        <f t="shared" si="29"/>
        <v>0</v>
      </c>
      <c r="AP43" s="223">
        <f t="shared" si="29"/>
        <v>0</v>
      </c>
      <c r="AQ43" s="223">
        <f t="shared" si="30"/>
        <v>0</v>
      </c>
      <c r="AR43" s="223">
        <v>4</v>
      </c>
      <c r="AS43" s="217" t="s">
        <v>1763</v>
      </c>
      <c r="AT43" s="2690" t="s">
        <v>4497</v>
      </c>
      <c r="AY43" s="2691">
        <v>5</v>
      </c>
      <c r="BB43" s="2683" t="s">
        <v>4819</v>
      </c>
      <c r="BC43" s="2692">
        <f t="shared" si="5"/>
        <v>4</v>
      </c>
      <c r="BD43" s="3014" t="s">
        <v>4797</v>
      </c>
      <c r="BE43" s="214" t="s">
        <v>4798</v>
      </c>
      <c r="BF43" s="214" t="s">
        <v>4799</v>
      </c>
      <c r="BG43" s="2693">
        <v>46048</v>
      </c>
      <c r="BH43" s="214" t="s">
        <v>4799</v>
      </c>
      <c r="BI43" s="2693">
        <v>46048</v>
      </c>
      <c r="BJ43" s="214" t="s">
        <v>4800</v>
      </c>
      <c r="BK43" s="2693">
        <v>46048</v>
      </c>
      <c r="BL43" s="214" t="s">
        <v>4503</v>
      </c>
      <c r="BM43" s="215" t="s">
        <v>4801</v>
      </c>
      <c r="BN43" s="214" t="s">
        <v>4802</v>
      </c>
      <c r="BO43" s="2691">
        <f t="shared" ref="BO43:BO52" si="34">AR43</f>
        <v>4</v>
      </c>
      <c r="BP43" s="2691">
        <f t="shared" si="6"/>
        <v>0</v>
      </c>
      <c r="BQ43" s="2944" t="s">
        <v>4506</v>
      </c>
      <c r="BR43" s="3009" t="s">
        <v>4377</v>
      </c>
      <c r="BS43" s="2693">
        <v>46072</v>
      </c>
      <c r="BT43" s="2691">
        <f t="shared" si="32"/>
        <v>4</v>
      </c>
      <c r="BU43" s="2691">
        <v>4</v>
      </c>
      <c r="BV43" s="2691">
        <f t="shared" si="33"/>
        <v>0</v>
      </c>
      <c r="CE43" s="2695" t="s">
        <v>4803</v>
      </c>
      <c r="CF43" s="214" t="s">
        <v>4491</v>
      </c>
      <c r="CG43" s="214" t="s">
        <v>4492</v>
      </c>
      <c r="CH43" s="214" t="s">
        <v>4493</v>
      </c>
      <c r="CI43" s="2693">
        <v>46085</v>
      </c>
      <c r="CJ43" s="214" t="s">
        <v>4804</v>
      </c>
    </row>
    <row r="44" spans="1:88" s="214" customFormat="1" ht="52.5" customHeight="1" x14ac:dyDescent="0.25">
      <c r="A44" s="2681">
        <v>2026</v>
      </c>
      <c r="B44" s="2681">
        <v>479</v>
      </c>
      <c r="C44" s="2682" t="s">
        <v>58</v>
      </c>
      <c r="D44" s="2681">
        <v>3000654</v>
      </c>
      <c r="E44" s="2681">
        <v>5005023</v>
      </c>
      <c r="F44" s="2682" t="s">
        <v>990</v>
      </c>
      <c r="G44" s="2684" t="s">
        <v>991</v>
      </c>
      <c r="H44" s="2681">
        <v>94</v>
      </c>
      <c r="I44" s="2685" t="s">
        <v>992</v>
      </c>
      <c r="J44" s="2686" t="s">
        <v>10</v>
      </c>
      <c r="K44" s="2686" t="s">
        <v>60</v>
      </c>
      <c r="L44" s="2681" t="str">
        <f t="shared" si="25"/>
        <v>2.3</v>
      </c>
      <c r="M44" s="2687" t="s">
        <v>95</v>
      </c>
      <c r="N44" s="2687">
        <v>710600100234</v>
      </c>
      <c r="O44" s="2683" t="s">
        <v>4820</v>
      </c>
      <c r="P44" s="2688" t="s">
        <v>70</v>
      </c>
      <c r="Q44" s="2689" t="s">
        <v>4821</v>
      </c>
      <c r="R44" s="221">
        <v>11.8</v>
      </c>
      <c r="S44" s="2681">
        <v>30</v>
      </c>
      <c r="T44" s="2681">
        <v>0</v>
      </c>
      <c r="U44" s="2681">
        <v>0</v>
      </c>
      <c r="V44" s="2681">
        <v>0</v>
      </c>
      <c r="W44" s="222"/>
      <c r="X44" s="222"/>
      <c r="Y44" s="222"/>
      <c r="Z44" s="222"/>
      <c r="AA44" s="222"/>
      <c r="AB44" s="222"/>
      <c r="AC44" s="222"/>
      <c r="AD44" s="222"/>
      <c r="AE44" s="207">
        <f t="shared" si="26"/>
        <v>354</v>
      </c>
      <c r="AF44" s="223">
        <f t="shared" si="27"/>
        <v>354</v>
      </c>
      <c r="AG44" s="223">
        <f t="shared" si="27"/>
        <v>0</v>
      </c>
      <c r="AH44" s="223">
        <f t="shared" si="27"/>
        <v>0</v>
      </c>
      <c r="AI44" s="223">
        <f t="shared" si="28"/>
        <v>0</v>
      </c>
      <c r="AJ44" s="223">
        <f t="shared" si="29"/>
        <v>0</v>
      </c>
      <c r="AK44" s="223">
        <f t="shared" si="29"/>
        <v>0</v>
      </c>
      <c r="AL44" s="223">
        <f t="shared" si="29"/>
        <v>0</v>
      </c>
      <c r="AM44" s="223">
        <f t="shared" si="29"/>
        <v>0</v>
      </c>
      <c r="AN44" s="223">
        <f t="shared" si="29"/>
        <v>0</v>
      </c>
      <c r="AO44" s="223">
        <f t="shared" si="29"/>
        <v>0</v>
      </c>
      <c r="AP44" s="223">
        <f t="shared" si="29"/>
        <v>0</v>
      </c>
      <c r="AQ44" s="223">
        <f t="shared" si="30"/>
        <v>0</v>
      </c>
      <c r="AR44" s="223">
        <v>270</v>
      </c>
      <c r="AS44" s="217" t="s">
        <v>1763</v>
      </c>
      <c r="AT44" s="2690" t="s">
        <v>4497</v>
      </c>
      <c r="AY44" s="2691">
        <v>354</v>
      </c>
      <c r="BB44" s="2683" t="s">
        <v>4820</v>
      </c>
      <c r="BC44" s="2692">
        <f t="shared" si="5"/>
        <v>270</v>
      </c>
      <c r="BD44" s="3014" t="s">
        <v>4818</v>
      </c>
      <c r="BE44" s="214" t="s">
        <v>4798</v>
      </c>
      <c r="BF44" s="214" t="s">
        <v>4799</v>
      </c>
      <c r="BG44" s="2693">
        <v>46048</v>
      </c>
      <c r="BH44" s="214" t="s">
        <v>4799</v>
      </c>
      <c r="BI44" s="2693">
        <v>46048</v>
      </c>
      <c r="BJ44" s="214" t="s">
        <v>4800</v>
      </c>
      <c r="BK44" s="2693">
        <v>46048</v>
      </c>
      <c r="BL44" s="214" t="s">
        <v>4503</v>
      </c>
      <c r="BM44" s="215" t="s">
        <v>4801</v>
      </c>
      <c r="BN44" s="214" t="s">
        <v>4802</v>
      </c>
      <c r="BO44" s="2691">
        <f t="shared" si="34"/>
        <v>270</v>
      </c>
      <c r="BP44" s="2691">
        <f t="shared" si="6"/>
        <v>0</v>
      </c>
      <c r="BQ44" s="2944" t="s">
        <v>4506</v>
      </c>
      <c r="BR44" s="3009" t="s">
        <v>4377</v>
      </c>
      <c r="BS44" s="2693">
        <v>46072</v>
      </c>
      <c r="BT44" s="2691">
        <f t="shared" si="32"/>
        <v>270</v>
      </c>
      <c r="BU44" s="2691">
        <v>225</v>
      </c>
      <c r="BV44" s="2691">
        <f t="shared" si="33"/>
        <v>45</v>
      </c>
      <c r="CE44" s="2695" t="s">
        <v>4803</v>
      </c>
      <c r="CF44" s="214" t="s">
        <v>4491</v>
      </c>
      <c r="CG44" s="214" t="s">
        <v>4492</v>
      </c>
      <c r="CH44" s="214" t="s">
        <v>4493</v>
      </c>
      <c r="CI44" s="2693">
        <v>46085</v>
      </c>
      <c r="CJ44" s="214" t="s">
        <v>4804</v>
      </c>
    </row>
    <row r="45" spans="1:88" s="214" customFormat="1" ht="52.5" hidden="1" customHeight="1" x14ac:dyDescent="0.25">
      <c r="A45" s="2681">
        <v>2026</v>
      </c>
      <c r="B45" s="2681">
        <v>479</v>
      </c>
      <c r="C45" s="2682" t="s">
        <v>58</v>
      </c>
      <c r="D45" s="2681">
        <v>3000654</v>
      </c>
      <c r="E45" s="2681">
        <v>5005023</v>
      </c>
      <c r="F45" s="2682" t="s">
        <v>990</v>
      </c>
      <c r="G45" s="2684" t="s">
        <v>991</v>
      </c>
      <c r="H45" s="2681">
        <v>94</v>
      </c>
      <c r="I45" s="2685" t="s">
        <v>992</v>
      </c>
      <c r="J45" s="2686" t="s">
        <v>10</v>
      </c>
      <c r="K45" s="2686" t="s">
        <v>60</v>
      </c>
      <c r="L45" s="2681" t="str">
        <f t="shared" ref="L45:L90" si="35">+MID(M45,1,3)</f>
        <v>2.3</v>
      </c>
      <c r="M45" s="2687" t="s">
        <v>95</v>
      </c>
      <c r="N45" s="2687"/>
      <c r="O45" s="2683" t="s">
        <v>4822</v>
      </c>
      <c r="P45" s="2688" t="s">
        <v>70</v>
      </c>
      <c r="Q45" s="2689"/>
      <c r="R45" s="221">
        <v>2</v>
      </c>
      <c r="S45" s="2681">
        <v>110</v>
      </c>
      <c r="T45" s="2681">
        <v>0</v>
      </c>
      <c r="U45" s="2681">
        <v>0</v>
      </c>
      <c r="V45" s="2681">
        <v>0</v>
      </c>
      <c r="W45" s="222"/>
      <c r="X45" s="222"/>
      <c r="Y45" s="222"/>
      <c r="Z45" s="222"/>
      <c r="AA45" s="222"/>
      <c r="AB45" s="222"/>
      <c r="AC45" s="222"/>
      <c r="AD45" s="222"/>
      <c r="AE45" s="207">
        <f t="shared" si="26"/>
        <v>220</v>
      </c>
      <c r="AF45" s="223">
        <f t="shared" si="27"/>
        <v>220</v>
      </c>
      <c r="AG45" s="223">
        <f t="shared" si="27"/>
        <v>0</v>
      </c>
      <c r="AH45" s="223">
        <f t="shared" si="27"/>
        <v>0</v>
      </c>
      <c r="AI45" s="223">
        <f t="shared" si="28"/>
        <v>0</v>
      </c>
      <c r="AJ45" s="223">
        <f t="shared" si="29"/>
        <v>0</v>
      </c>
      <c r="AK45" s="223">
        <f t="shared" si="29"/>
        <v>0</v>
      </c>
      <c r="AL45" s="223">
        <f t="shared" si="29"/>
        <v>0</v>
      </c>
      <c r="AM45" s="223">
        <f t="shared" si="29"/>
        <v>0</v>
      </c>
      <c r="AN45" s="223">
        <f t="shared" si="29"/>
        <v>0</v>
      </c>
      <c r="AO45" s="223">
        <f t="shared" si="29"/>
        <v>0</v>
      </c>
      <c r="AP45" s="223">
        <f t="shared" si="29"/>
        <v>0</v>
      </c>
      <c r="AQ45" s="223">
        <f t="shared" si="30"/>
        <v>0</v>
      </c>
      <c r="AR45" s="223">
        <v>41.9</v>
      </c>
      <c r="AS45" s="217" t="s">
        <v>10</v>
      </c>
      <c r="AT45" s="2690" t="s">
        <v>4497</v>
      </c>
      <c r="AU45" s="214" t="s">
        <v>4498</v>
      </c>
      <c r="AY45" s="2691">
        <v>220</v>
      </c>
      <c r="BB45" s="2683" t="s">
        <v>4822</v>
      </c>
      <c r="BC45" s="2692">
        <f t="shared" si="5"/>
        <v>41.9</v>
      </c>
      <c r="BD45" s="2694" t="s">
        <v>4797</v>
      </c>
      <c r="BE45" s="214" t="s">
        <v>4798</v>
      </c>
      <c r="BF45" s="214" t="s">
        <v>4799</v>
      </c>
      <c r="BG45" s="2693">
        <v>46048</v>
      </c>
      <c r="BH45" s="214" t="s">
        <v>4799</v>
      </c>
      <c r="BI45" s="2693">
        <v>46048</v>
      </c>
      <c r="BJ45" s="214" t="s">
        <v>4800</v>
      </c>
      <c r="BK45" s="2693">
        <v>46048</v>
      </c>
      <c r="BL45" s="214" t="s">
        <v>4503</v>
      </c>
      <c r="BM45" s="215" t="s">
        <v>4801</v>
      </c>
      <c r="BN45" s="214" t="s">
        <v>4802</v>
      </c>
      <c r="BO45" s="2691">
        <f t="shared" si="34"/>
        <v>41.9</v>
      </c>
      <c r="BP45" s="2691">
        <f t="shared" si="6"/>
        <v>0</v>
      </c>
      <c r="BQ45" s="2944" t="s">
        <v>4506</v>
      </c>
      <c r="BR45" s="2694" t="s">
        <v>4377</v>
      </c>
      <c r="BS45" s="2693">
        <v>46072</v>
      </c>
      <c r="BT45" s="2691">
        <f t="shared" si="32"/>
        <v>41.9</v>
      </c>
      <c r="BU45" s="2691">
        <v>41.8</v>
      </c>
      <c r="BV45" s="2691">
        <f t="shared" si="33"/>
        <v>0.10000000000000142</v>
      </c>
      <c r="CE45" s="2695" t="s">
        <v>4803</v>
      </c>
      <c r="CF45" s="214" t="s">
        <v>4491</v>
      </c>
      <c r="CG45" s="214" t="s">
        <v>4492</v>
      </c>
      <c r="CH45" s="214" t="s">
        <v>4493</v>
      </c>
      <c r="CI45" s="2693">
        <v>46085</v>
      </c>
      <c r="CJ45" s="214" t="s">
        <v>4804</v>
      </c>
    </row>
    <row r="46" spans="1:88" s="214" customFormat="1" ht="52.5" hidden="1" customHeight="1" x14ac:dyDescent="0.25">
      <c r="A46" s="2681">
        <v>2026</v>
      </c>
      <c r="B46" s="2681">
        <v>479</v>
      </c>
      <c r="C46" s="2682" t="s">
        <v>58</v>
      </c>
      <c r="D46" s="2681">
        <v>3000654</v>
      </c>
      <c r="E46" s="2681">
        <v>5005023</v>
      </c>
      <c r="F46" s="2682" t="s">
        <v>990</v>
      </c>
      <c r="G46" s="2684" t="s">
        <v>991</v>
      </c>
      <c r="H46" s="2681">
        <v>94</v>
      </c>
      <c r="I46" s="2685" t="s">
        <v>992</v>
      </c>
      <c r="J46" s="2686" t="s">
        <v>10</v>
      </c>
      <c r="K46" s="2686" t="s">
        <v>60</v>
      </c>
      <c r="L46" s="2681" t="str">
        <f t="shared" si="35"/>
        <v>2.3</v>
      </c>
      <c r="M46" s="2687" t="s">
        <v>95</v>
      </c>
      <c r="N46" s="2687"/>
      <c r="O46" s="2683" t="s">
        <v>4823</v>
      </c>
      <c r="P46" s="2688" t="s">
        <v>70</v>
      </c>
      <c r="Q46" s="2689"/>
      <c r="R46" s="221">
        <v>2</v>
      </c>
      <c r="S46" s="2681">
        <v>150</v>
      </c>
      <c r="T46" s="2681">
        <v>0</v>
      </c>
      <c r="U46" s="2681">
        <v>0</v>
      </c>
      <c r="V46" s="2681">
        <v>0</v>
      </c>
      <c r="W46" s="222"/>
      <c r="X46" s="222"/>
      <c r="Y46" s="222"/>
      <c r="Z46" s="222"/>
      <c r="AA46" s="222"/>
      <c r="AB46" s="222"/>
      <c r="AC46" s="222"/>
      <c r="AD46" s="222"/>
      <c r="AE46" s="207">
        <f t="shared" si="26"/>
        <v>300</v>
      </c>
      <c r="AF46" s="223">
        <f t="shared" si="27"/>
        <v>300</v>
      </c>
      <c r="AG46" s="223">
        <f t="shared" si="27"/>
        <v>0</v>
      </c>
      <c r="AH46" s="223">
        <f t="shared" si="27"/>
        <v>0</v>
      </c>
      <c r="AI46" s="223">
        <f t="shared" si="28"/>
        <v>0</v>
      </c>
      <c r="AJ46" s="223">
        <f t="shared" si="29"/>
        <v>0</v>
      </c>
      <c r="AK46" s="223">
        <f t="shared" si="29"/>
        <v>0</v>
      </c>
      <c r="AL46" s="223">
        <f t="shared" si="29"/>
        <v>0</v>
      </c>
      <c r="AM46" s="223">
        <f t="shared" si="29"/>
        <v>0</v>
      </c>
      <c r="AN46" s="223">
        <f t="shared" si="29"/>
        <v>0</v>
      </c>
      <c r="AO46" s="223">
        <f t="shared" si="29"/>
        <v>0</v>
      </c>
      <c r="AP46" s="223">
        <f t="shared" si="29"/>
        <v>0</v>
      </c>
      <c r="AQ46" s="223">
        <f t="shared" si="30"/>
        <v>0</v>
      </c>
      <c r="AR46" s="223">
        <v>57</v>
      </c>
      <c r="AS46" s="217" t="s">
        <v>10</v>
      </c>
      <c r="AT46" s="2690" t="s">
        <v>4497</v>
      </c>
      <c r="AU46" s="214" t="s">
        <v>4498</v>
      </c>
      <c r="AY46" s="2691">
        <v>300</v>
      </c>
      <c r="BB46" s="2683" t="s">
        <v>4823</v>
      </c>
      <c r="BC46" s="2692">
        <f t="shared" si="5"/>
        <v>57</v>
      </c>
      <c r="BD46" s="2694" t="s">
        <v>4797</v>
      </c>
      <c r="BE46" s="214" t="s">
        <v>4798</v>
      </c>
      <c r="BF46" s="214" t="s">
        <v>4799</v>
      </c>
      <c r="BG46" s="2693">
        <v>46048</v>
      </c>
      <c r="BH46" s="214" t="s">
        <v>4799</v>
      </c>
      <c r="BI46" s="2693">
        <v>46048</v>
      </c>
      <c r="BJ46" s="214" t="s">
        <v>4800</v>
      </c>
      <c r="BK46" s="2693">
        <v>46048</v>
      </c>
      <c r="BL46" s="214" t="s">
        <v>4503</v>
      </c>
      <c r="BM46" s="215" t="s">
        <v>4801</v>
      </c>
      <c r="BN46" s="214" t="s">
        <v>4802</v>
      </c>
      <c r="BO46" s="2691">
        <f t="shared" si="34"/>
        <v>57</v>
      </c>
      <c r="BP46" s="2691">
        <f t="shared" si="6"/>
        <v>0</v>
      </c>
      <c r="BQ46" s="2944" t="s">
        <v>4506</v>
      </c>
      <c r="BR46" s="2957" t="s">
        <v>4377</v>
      </c>
      <c r="BS46" s="2693">
        <v>46072</v>
      </c>
      <c r="BT46" s="2691">
        <f t="shared" si="32"/>
        <v>57</v>
      </c>
      <c r="BU46" s="2691">
        <v>57</v>
      </c>
      <c r="BV46" s="2691">
        <f t="shared" si="33"/>
        <v>0</v>
      </c>
      <c r="CE46" s="2695" t="s">
        <v>4803</v>
      </c>
      <c r="CF46" s="214" t="s">
        <v>4491</v>
      </c>
      <c r="CG46" s="214" t="s">
        <v>4492</v>
      </c>
      <c r="CH46" s="214" t="s">
        <v>4493</v>
      </c>
      <c r="CI46" s="2693">
        <v>46085</v>
      </c>
      <c r="CJ46" s="214" t="s">
        <v>4804</v>
      </c>
    </row>
    <row r="47" spans="1:88" s="214" customFormat="1" ht="52.5" customHeight="1" x14ac:dyDescent="0.25">
      <c r="A47" s="2681">
        <v>2026</v>
      </c>
      <c r="B47" s="2681">
        <v>479</v>
      </c>
      <c r="C47" s="2682" t="s">
        <v>58</v>
      </c>
      <c r="D47" s="2681">
        <v>3000654</v>
      </c>
      <c r="E47" s="2681">
        <v>5005023</v>
      </c>
      <c r="F47" s="2682" t="s">
        <v>990</v>
      </c>
      <c r="G47" s="2684" t="s">
        <v>991</v>
      </c>
      <c r="H47" s="2681">
        <v>94</v>
      </c>
      <c r="I47" s="2685" t="s">
        <v>992</v>
      </c>
      <c r="J47" s="2686" t="s">
        <v>10</v>
      </c>
      <c r="K47" s="2686" t="s">
        <v>60</v>
      </c>
      <c r="L47" s="2681" t="str">
        <f t="shared" si="35"/>
        <v>2.3</v>
      </c>
      <c r="M47" s="2687" t="s">
        <v>95</v>
      </c>
      <c r="N47" s="2687"/>
      <c r="O47" s="2683" t="s">
        <v>4824</v>
      </c>
      <c r="P47" s="2688" t="s">
        <v>70</v>
      </c>
      <c r="Q47" s="2689"/>
      <c r="R47" s="221">
        <v>2</v>
      </c>
      <c r="S47" s="2681">
        <v>110</v>
      </c>
      <c r="T47" s="2681">
        <v>0</v>
      </c>
      <c r="U47" s="2681">
        <v>0</v>
      </c>
      <c r="V47" s="2681">
        <v>0</v>
      </c>
      <c r="W47" s="222"/>
      <c r="X47" s="222"/>
      <c r="Y47" s="222"/>
      <c r="Z47" s="222"/>
      <c r="AA47" s="222"/>
      <c r="AB47" s="222"/>
      <c r="AC47" s="222"/>
      <c r="AD47" s="222"/>
      <c r="AE47" s="207">
        <f t="shared" si="26"/>
        <v>220</v>
      </c>
      <c r="AF47" s="223">
        <f t="shared" si="27"/>
        <v>220</v>
      </c>
      <c r="AG47" s="223">
        <f t="shared" si="27"/>
        <v>0</v>
      </c>
      <c r="AH47" s="223">
        <f t="shared" si="27"/>
        <v>0</v>
      </c>
      <c r="AI47" s="223">
        <f t="shared" si="28"/>
        <v>0</v>
      </c>
      <c r="AJ47" s="223">
        <f t="shared" si="29"/>
        <v>0</v>
      </c>
      <c r="AK47" s="223">
        <f t="shared" si="29"/>
        <v>0</v>
      </c>
      <c r="AL47" s="223">
        <f t="shared" si="29"/>
        <v>0</v>
      </c>
      <c r="AM47" s="223">
        <f t="shared" si="29"/>
        <v>0</v>
      </c>
      <c r="AN47" s="223">
        <f t="shared" si="29"/>
        <v>0</v>
      </c>
      <c r="AO47" s="223">
        <f t="shared" si="29"/>
        <v>0</v>
      </c>
      <c r="AP47" s="223">
        <f t="shared" si="29"/>
        <v>0</v>
      </c>
      <c r="AQ47" s="223">
        <f t="shared" si="30"/>
        <v>0</v>
      </c>
      <c r="AR47" s="223">
        <v>51</v>
      </c>
      <c r="AS47" s="217" t="s">
        <v>1763</v>
      </c>
      <c r="AT47" s="2690" t="s">
        <v>4497</v>
      </c>
      <c r="AU47" s="214" t="s">
        <v>4498</v>
      </c>
      <c r="AY47" s="2691">
        <v>220</v>
      </c>
      <c r="BB47" s="2683" t="s">
        <v>4824</v>
      </c>
      <c r="BC47" s="2692">
        <f t="shared" si="5"/>
        <v>51</v>
      </c>
      <c r="BD47" s="3014" t="s">
        <v>4797</v>
      </c>
      <c r="BE47" s="214" t="s">
        <v>4798</v>
      </c>
      <c r="BF47" s="214" t="s">
        <v>4799</v>
      </c>
      <c r="BG47" s="2693">
        <v>46048</v>
      </c>
      <c r="BH47" s="214" t="s">
        <v>4799</v>
      </c>
      <c r="BI47" s="2693">
        <v>46048</v>
      </c>
      <c r="BJ47" s="214" t="s">
        <v>4800</v>
      </c>
      <c r="BK47" s="2693">
        <v>46048</v>
      </c>
      <c r="BL47" s="214" t="s">
        <v>4503</v>
      </c>
      <c r="BM47" s="215" t="s">
        <v>4801</v>
      </c>
      <c r="BN47" s="214" t="s">
        <v>4802</v>
      </c>
      <c r="BO47" s="2691">
        <f t="shared" si="34"/>
        <v>51</v>
      </c>
      <c r="BP47" s="2691">
        <f t="shared" si="6"/>
        <v>0</v>
      </c>
      <c r="BQ47" s="2944" t="s">
        <v>4506</v>
      </c>
      <c r="BR47" s="3009" t="s">
        <v>4377</v>
      </c>
      <c r="BS47" s="2693">
        <v>46072</v>
      </c>
      <c r="BT47" s="2691">
        <f t="shared" si="32"/>
        <v>51</v>
      </c>
      <c r="BU47" s="2691">
        <v>41.8</v>
      </c>
      <c r="BV47" s="2691">
        <f t="shared" si="33"/>
        <v>9.2000000000000028</v>
      </c>
      <c r="CE47" s="2695" t="s">
        <v>4803</v>
      </c>
      <c r="CF47" s="214" t="s">
        <v>4491</v>
      </c>
      <c r="CG47" s="214" t="s">
        <v>4492</v>
      </c>
      <c r="CH47" s="214" t="s">
        <v>4493</v>
      </c>
      <c r="CI47" s="2693">
        <v>46085</v>
      </c>
      <c r="CJ47" s="214" t="s">
        <v>4804</v>
      </c>
    </row>
    <row r="48" spans="1:88" s="214" customFormat="1" ht="52.5" hidden="1" customHeight="1" x14ac:dyDescent="0.25">
      <c r="A48" s="2681">
        <v>2026</v>
      </c>
      <c r="B48" s="2681">
        <v>479</v>
      </c>
      <c r="C48" s="2682" t="s">
        <v>58</v>
      </c>
      <c r="D48" s="2681">
        <v>3000654</v>
      </c>
      <c r="E48" s="2681">
        <v>5005023</v>
      </c>
      <c r="F48" s="2682" t="s">
        <v>990</v>
      </c>
      <c r="G48" s="2684" t="s">
        <v>991</v>
      </c>
      <c r="H48" s="2681">
        <v>94</v>
      </c>
      <c r="I48" s="2685" t="s">
        <v>992</v>
      </c>
      <c r="J48" s="2686" t="s">
        <v>10</v>
      </c>
      <c r="K48" s="2686" t="s">
        <v>60</v>
      </c>
      <c r="L48" s="2681" t="str">
        <f t="shared" si="35"/>
        <v>2.3</v>
      </c>
      <c r="M48" s="2687" t="s">
        <v>95</v>
      </c>
      <c r="N48" s="2687"/>
      <c r="O48" s="2683" t="s">
        <v>4825</v>
      </c>
      <c r="P48" s="2688" t="s">
        <v>70</v>
      </c>
      <c r="Q48" s="2689"/>
      <c r="R48" s="221">
        <v>1</v>
      </c>
      <c r="S48" s="2681">
        <v>28</v>
      </c>
      <c r="T48" s="2681">
        <v>0</v>
      </c>
      <c r="U48" s="2681">
        <v>0</v>
      </c>
      <c r="V48" s="2681">
        <v>0</v>
      </c>
      <c r="W48" s="222"/>
      <c r="X48" s="222"/>
      <c r="Y48" s="222"/>
      <c r="Z48" s="222"/>
      <c r="AA48" s="222"/>
      <c r="AB48" s="222"/>
      <c r="AC48" s="222"/>
      <c r="AD48" s="222"/>
      <c r="AE48" s="207">
        <f t="shared" si="26"/>
        <v>28</v>
      </c>
      <c r="AF48" s="223">
        <f t="shared" si="27"/>
        <v>28</v>
      </c>
      <c r="AG48" s="223">
        <f t="shared" si="27"/>
        <v>0</v>
      </c>
      <c r="AH48" s="223">
        <f t="shared" si="27"/>
        <v>0</v>
      </c>
      <c r="AI48" s="223">
        <f t="shared" si="28"/>
        <v>0</v>
      </c>
      <c r="AJ48" s="223">
        <f t="shared" si="29"/>
        <v>0</v>
      </c>
      <c r="AK48" s="223">
        <f t="shared" si="29"/>
        <v>0</v>
      </c>
      <c r="AL48" s="223">
        <f t="shared" si="29"/>
        <v>0</v>
      </c>
      <c r="AM48" s="223">
        <f t="shared" si="29"/>
        <v>0</v>
      </c>
      <c r="AN48" s="223">
        <f t="shared" si="29"/>
        <v>0</v>
      </c>
      <c r="AO48" s="223">
        <f t="shared" si="29"/>
        <v>0</v>
      </c>
      <c r="AP48" s="223">
        <f t="shared" si="29"/>
        <v>0</v>
      </c>
      <c r="AQ48" s="223">
        <f t="shared" si="30"/>
        <v>0</v>
      </c>
      <c r="AR48" s="223">
        <v>8.3800000000000008</v>
      </c>
      <c r="AS48" s="217" t="s">
        <v>10</v>
      </c>
      <c r="AT48" s="2690" t="s">
        <v>4497</v>
      </c>
      <c r="AU48" s="214" t="s">
        <v>4498</v>
      </c>
      <c r="AY48" s="2691">
        <v>28</v>
      </c>
      <c r="BB48" s="2683" t="s">
        <v>4825</v>
      </c>
      <c r="BC48" s="2692">
        <f t="shared" si="5"/>
        <v>8.3800000000000008</v>
      </c>
      <c r="BD48" s="2694" t="s">
        <v>4818</v>
      </c>
      <c r="BE48" s="214" t="s">
        <v>4798</v>
      </c>
      <c r="BF48" s="214" t="s">
        <v>4799</v>
      </c>
      <c r="BG48" s="2693">
        <v>46048</v>
      </c>
      <c r="BH48" s="214" t="s">
        <v>4799</v>
      </c>
      <c r="BI48" s="2693">
        <v>46048</v>
      </c>
      <c r="BJ48" s="214" t="s">
        <v>4800</v>
      </c>
      <c r="BK48" s="2693">
        <v>46048</v>
      </c>
      <c r="BL48" s="214" t="s">
        <v>4503</v>
      </c>
      <c r="BM48" s="215" t="s">
        <v>4801</v>
      </c>
      <c r="BN48" s="214" t="s">
        <v>4802</v>
      </c>
      <c r="BO48" s="2691">
        <f t="shared" si="34"/>
        <v>8.3800000000000008</v>
      </c>
      <c r="BP48" s="2691">
        <f t="shared" si="6"/>
        <v>0</v>
      </c>
      <c r="BQ48" s="2944" t="s">
        <v>4506</v>
      </c>
      <c r="BR48" s="2694" t="s">
        <v>4377</v>
      </c>
      <c r="BS48" s="2693">
        <v>46072</v>
      </c>
      <c r="BT48" s="2691">
        <f t="shared" si="32"/>
        <v>8.3800000000000008</v>
      </c>
      <c r="BU48" s="2691">
        <v>8.3800000000000008</v>
      </c>
      <c r="BV48" s="2691">
        <f t="shared" si="33"/>
        <v>0</v>
      </c>
      <c r="CE48" s="2695" t="s">
        <v>4803</v>
      </c>
      <c r="CF48" s="214" t="s">
        <v>4491</v>
      </c>
      <c r="CG48" s="214" t="s">
        <v>4492</v>
      </c>
      <c r="CH48" s="214" t="s">
        <v>4493</v>
      </c>
      <c r="CI48" s="2693">
        <v>46085</v>
      </c>
      <c r="CJ48" s="214" t="s">
        <v>4804</v>
      </c>
    </row>
    <row r="49" spans="1:89" s="214" customFormat="1" ht="52.5" hidden="1" customHeight="1" x14ac:dyDescent="0.25">
      <c r="A49" s="2681">
        <v>2026</v>
      </c>
      <c r="B49" s="2681">
        <v>479</v>
      </c>
      <c r="C49" s="2682" t="s">
        <v>58</v>
      </c>
      <c r="D49" s="2681">
        <v>3000654</v>
      </c>
      <c r="E49" s="2681">
        <v>5005023</v>
      </c>
      <c r="F49" s="2682" t="s">
        <v>990</v>
      </c>
      <c r="G49" s="2684" t="s">
        <v>991</v>
      </c>
      <c r="H49" s="2681">
        <v>94</v>
      </c>
      <c r="I49" s="2685" t="s">
        <v>992</v>
      </c>
      <c r="J49" s="2686" t="s">
        <v>10</v>
      </c>
      <c r="K49" s="2686" t="s">
        <v>60</v>
      </c>
      <c r="L49" s="2681" t="str">
        <f t="shared" si="35"/>
        <v>2.3</v>
      </c>
      <c r="M49" s="2687" t="s">
        <v>95</v>
      </c>
      <c r="N49" s="2687">
        <v>716000060413</v>
      </c>
      <c r="O49" s="2683" t="s">
        <v>4826</v>
      </c>
      <c r="P49" s="2688" t="s">
        <v>70</v>
      </c>
      <c r="Q49" s="2689" t="s">
        <v>4510</v>
      </c>
      <c r="R49" s="221">
        <v>3</v>
      </c>
      <c r="S49" s="2681">
        <v>5</v>
      </c>
      <c r="T49" s="2681">
        <v>0</v>
      </c>
      <c r="U49" s="2681">
        <v>0</v>
      </c>
      <c r="V49" s="2681">
        <v>0</v>
      </c>
      <c r="W49" s="222"/>
      <c r="X49" s="222"/>
      <c r="Y49" s="222"/>
      <c r="Z49" s="222"/>
      <c r="AA49" s="222"/>
      <c r="AB49" s="222"/>
      <c r="AC49" s="222"/>
      <c r="AD49" s="222"/>
      <c r="AE49" s="207">
        <f t="shared" si="26"/>
        <v>15</v>
      </c>
      <c r="AF49" s="223">
        <f t="shared" si="27"/>
        <v>15</v>
      </c>
      <c r="AG49" s="223">
        <f t="shared" si="27"/>
        <v>0</v>
      </c>
      <c r="AH49" s="223">
        <f t="shared" si="27"/>
        <v>0</v>
      </c>
      <c r="AI49" s="223">
        <f t="shared" si="28"/>
        <v>0</v>
      </c>
      <c r="AJ49" s="223">
        <f t="shared" si="29"/>
        <v>0</v>
      </c>
      <c r="AK49" s="223">
        <f t="shared" si="29"/>
        <v>0</v>
      </c>
      <c r="AL49" s="223">
        <f t="shared" si="29"/>
        <v>0</v>
      </c>
      <c r="AM49" s="223">
        <f t="shared" si="29"/>
        <v>0</v>
      </c>
      <c r="AN49" s="223">
        <f t="shared" si="29"/>
        <v>0</v>
      </c>
      <c r="AO49" s="223">
        <f t="shared" si="29"/>
        <v>0</v>
      </c>
      <c r="AP49" s="223">
        <f t="shared" si="29"/>
        <v>0</v>
      </c>
      <c r="AQ49" s="223">
        <f t="shared" si="30"/>
        <v>0</v>
      </c>
      <c r="AR49" s="223">
        <v>5.5</v>
      </c>
      <c r="AS49" s="217" t="s">
        <v>10</v>
      </c>
      <c r="AT49" s="2690" t="s">
        <v>4497</v>
      </c>
      <c r="AU49" s="214" t="s">
        <v>4498</v>
      </c>
      <c r="AY49" s="2691">
        <v>15</v>
      </c>
      <c r="BB49" s="2683" t="s">
        <v>4826</v>
      </c>
      <c r="BC49" s="2692">
        <f t="shared" si="5"/>
        <v>5.5</v>
      </c>
      <c r="BD49" s="2694" t="s">
        <v>4818</v>
      </c>
      <c r="BE49" s="214" t="s">
        <v>4798</v>
      </c>
      <c r="BF49" s="214" t="s">
        <v>4799</v>
      </c>
      <c r="BG49" s="2693">
        <v>46048</v>
      </c>
      <c r="BH49" s="214" t="s">
        <v>4799</v>
      </c>
      <c r="BI49" s="2693">
        <v>46048</v>
      </c>
      <c r="BJ49" s="214" t="s">
        <v>4800</v>
      </c>
      <c r="BK49" s="2693">
        <v>46048</v>
      </c>
      <c r="BL49" s="214" t="s">
        <v>4503</v>
      </c>
      <c r="BM49" s="215" t="s">
        <v>4801</v>
      </c>
      <c r="BN49" s="214" t="s">
        <v>4802</v>
      </c>
      <c r="BO49" s="2691">
        <f t="shared" si="34"/>
        <v>5.5</v>
      </c>
      <c r="BP49" s="2691">
        <f t="shared" si="6"/>
        <v>0</v>
      </c>
      <c r="BQ49" s="2944" t="s">
        <v>4506</v>
      </c>
      <c r="BR49" s="2694" t="s">
        <v>4377</v>
      </c>
      <c r="BS49" s="2693">
        <v>46072</v>
      </c>
      <c r="BT49" s="2691">
        <f t="shared" si="32"/>
        <v>5.5</v>
      </c>
      <c r="BU49" s="2691">
        <v>5.3</v>
      </c>
      <c r="BV49" s="2691">
        <f t="shared" si="33"/>
        <v>0.20000000000000018</v>
      </c>
      <c r="CE49" s="2695" t="s">
        <v>4803</v>
      </c>
      <c r="CF49" s="214" t="s">
        <v>4491</v>
      </c>
      <c r="CG49" s="214" t="s">
        <v>4492</v>
      </c>
      <c r="CH49" s="214" t="s">
        <v>4493</v>
      </c>
      <c r="CI49" s="2693">
        <v>46085</v>
      </c>
      <c r="CJ49" s="214" t="s">
        <v>4804</v>
      </c>
    </row>
    <row r="50" spans="1:89" s="214" customFormat="1" ht="52.5" hidden="1" customHeight="1" x14ac:dyDescent="0.25">
      <c r="A50" s="2681">
        <v>2026</v>
      </c>
      <c r="B50" s="2681">
        <v>479</v>
      </c>
      <c r="C50" s="2682" t="s">
        <v>58</v>
      </c>
      <c r="D50" s="2681">
        <v>3000654</v>
      </c>
      <c r="E50" s="2681">
        <v>5005023</v>
      </c>
      <c r="F50" s="2682" t="s">
        <v>990</v>
      </c>
      <c r="G50" s="2684" t="s">
        <v>991</v>
      </c>
      <c r="H50" s="2681">
        <v>94</v>
      </c>
      <c r="I50" s="2685" t="s">
        <v>992</v>
      </c>
      <c r="J50" s="2686" t="s">
        <v>10</v>
      </c>
      <c r="K50" s="2686" t="s">
        <v>60</v>
      </c>
      <c r="L50" s="2681" t="str">
        <f t="shared" si="35"/>
        <v>2.3</v>
      </c>
      <c r="M50" s="2687" t="s">
        <v>95</v>
      </c>
      <c r="N50" s="2687">
        <v>716000060432</v>
      </c>
      <c r="O50" s="2683" t="s">
        <v>4827</v>
      </c>
      <c r="P50" s="2688" t="s">
        <v>70</v>
      </c>
      <c r="Q50" s="2689" t="s">
        <v>4510</v>
      </c>
      <c r="R50" s="221">
        <v>2.7021999999999999</v>
      </c>
      <c r="S50" s="2681">
        <v>4</v>
      </c>
      <c r="T50" s="2681">
        <v>0</v>
      </c>
      <c r="U50" s="2681">
        <v>0</v>
      </c>
      <c r="V50" s="2681">
        <v>0</v>
      </c>
      <c r="W50" s="222"/>
      <c r="X50" s="222"/>
      <c r="Y50" s="222"/>
      <c r="Z50" s="222"/>
      <c r="AA50" s="222"/>
      <c r="AB50" s="222"/>
      <c r="AC50" s="222"/>
      <c r="AD50" s="222"/>
      <c r="AE50" s="207">
        <f t="shared" si="26"/>
        <v>11</v>
      </c>
      <c r="AF50" s="223">
        <f t="shared" si="27"/>
        <v>10.8088</v>
      </c>
      <c r="AG50" s="223">
        <f t="shared" si="27"/>
        <v>0</v>
      </c>
      <c r="AH50" s="223">
        <f t="shared" si="27"/>
        <v>0</v>
      </c>
      <c r="AI50" s="223">
        <f t="shared" si="28"/>
        <v>0</v>
      </c>
      <c r="AJ50" s="223">
        <f t="shared" si="29"/>
        <v>0</v>
      </c>
      <c r="AK50" s="223">
        <f t="shared" si="29"/>
        <v>0</v>
      </c>
      <c r="AL50" s="223">
        <f t="shared" si="29"/>
        <v>0</v>
      </c>
      <c r="AM50" s="223">
        <f t="shared" si="29"/>
        <v>0</v>
      </c>
      <c r="AN50" s="223">
        <f t="shared" si="29"/>
        <v>0</v>
      </c>
      <c r="AO50" s="223">
        <f t="shared" si="29"/>
        <v>0</v>
      </c>
      <c r="AP50" s="223">
        <f t="shared" si="29"/>
        <v>0</v>
      </c>
      <c r="AQ50" s="223">
        <f t="shared" si="29"/>
        <v>0</v>
      </c>
      <c r="AR50" s="223">
        <v>5</v>
      </c>
      <c r="AS50" s="217" t="s">
        <v>10</v>
      </c>
      <c r="AT50" s="2690" t="s">
        <v>4497</v>
      </c>
      <c r="AU50" s="214" t="s">
        <v>4498</v>
      </c>
      <c r="AY50" s="2691">
        <v>11</v>
      </c>
      <c r="BB50" s="2683" t="s">
        <v>4827</v>
      </c>
      <c r="BC50" s="2692">
        <f t="shared" si="5"/>
        <v>5</v>
      </c>
      <c r="BD50" s="2694" t="s">
        <v>4818</v>
      </c>
      <c r="BE50" s="214" t="s">
        <v>4798</v>
      </c>
      <c r="BF50" s="214" t="s">
        <v>4799</v>
      </c>
      <c r="BG50" s="2693">
        <v>46048</v>
      </c>
      <c r="BH50" s="214" t="s">
        <v>4799</v>
      </c>
      <c r="BI50" s="2693">
        <v>46048</v>
      </c>
      <c r="BJ50" s="214" t="s">
        <v>4800</v>
      </c>
      <c r="BK50" s="2693">
        <v>46048</v>
      </c>
      <c r="BL50" s="214" t="s">
        <v>4503</v>
      </c>
      <c r="BM50" s="215" t="s">
        <v>4801</v>
      </c>
      <c r="BN50" s="214" t="s">
        <v>4802</v>
      </c>
      <c r="BO50" s="2691">
        <v>4.8</v>
      </c>
      <c r="BP50" s="2691">
        <f t="shared" si="6"/>
        <v>0.20000000000000018</v>
      </c>
      <c r="BQ50" s="2944" t="s">
        <v>4506</v>
      </c>
      <c r="BR50" s="2694" t="s">
        <v>4377</v>
      </c>
      <c r="BS50" s="2693">
        <v>46072</v>
      </c>
      <c r="BT50" s="2691">
        <f t="shared" si="32"/>
        <v>5</v>
      </c>
      <c r="BU50" s="2691">
        <v>4.8</v>
      </c>
      <c r="BV50" s="2691">
        <f t="shared" si="33"/>
        <v>0.20000000000000018</v>
      </c>
      <c r="CE50" s="2695" t="s">
        <v>4803</v>
      </c>
      <c r="CF50" s="214" t="s">
        <v>4491</v>
      </c>
      <c r="CG50" s="214" t="s">
        <v>4492</v>
      </c>
      <c r="CH50" s="214" t="s">
        <v>4493</v>
      </c>
      <c r="CI50" s="2693">
        <v>46085</v>
      </c>
      <c r="CJ50" s="214" t="s">
        <v>4804</v>
      </c>
    </row>
    <row r="51" spans="1:89" s="214" customFormat="1" ht="52.5" hidden="1" customHeight="1" x14ac:dyDescent="0.25">
      <c r="A51" s="2681">
        <v>2026</v>
      </c>
      <c r="B51" s="2681">
        <v>479</v>
      </c>
      <c r="C51" s="2682" t="s">
        <v>58</v>
      </c>
      <c r="D51" s="2681">
        <v>3000654</v>
      </c>
      <c r="E51" s="2681">
        <v>5005023</v>
      </c>
      <c r="F51" s="2682" t="s">
        <v>990</v>
      </c>
      <c r="G51" s="2684" t="s">
        <v>991</v>
      </c>
      <c r="H51" s="2681">
        <v>94</v>
      </c>
      <c r="I51" s="2685" t="s">
        <v>992</v>
      </c>
      <c r="J51" s="2686" t="s">
        <v>10</v>
      </c>
      <c r="K51" s="2686" t="s">
        <v>60</v>
      </c>
      <c r="L51" s="2681" t="str">
        <f t="shared" si="35"/>
        <v>2.3</v>
      </c>
      <c r="M51" s="2687" t="s">
        <v>95</v>
      </c>
      <c r="N51" s="2687"/>
      <c r="O51" s="2683" t="s">
        <v>4828</v>
      </c>
      <c r="P51" s="2688" t="s">
        <v>70</v>
      </c>
      <c r="Q51" s="2689"/>
      <c r="R51" s="221">
        <v>1.5</v>
      </c>
      <c r="S51" s="2681">
        <v>7</v>
      </c>
      <c r="T51" s="2681">
        <v>0</v>
      </c>
      <c r="U51" s="2681">
        <v>0</v>
      </c>
      <c r="V51" s="2681">
        <v>0</v>
      </c>
      <c r="W51" s="222"/>
      <c r="X51" s="222"/>
      <c r="Y51" s="222"/>
      <c r="Z51" s="222"/>
      <c r="AA51" s="222"/>
      <c r="AB51" s="222"/>
      <c r="AC51" s="222"/>
      <c r="AD51" s="222"/>
      <c r="AE51" s="207">
        <f t="shared" si="26"/>
        <v>11</v>
      </c>
      <c r="AF51" s="223">
        <f t="shared" si="27"/>
        <v>10.5</v>
      </c>
      <c r="AG51" s="223">
        <f t="shared" si="27"/>
        <v>0</v>
      </c>
      <c r="AH51" s="223">
        <f t="shared" si="27"/>
        <v>0</v>
      </c>
      <c r="AI51" s="223">
        <f t="shared" si="28"/>
        <v>0</v>
      </c>
      <c r="AJ51" s="223">
        <f t="shared" si="29"/>
        <v>0</v>
      </c>
      <c r="AK51" s="223">
        <f t="shared" si="29"/>
        <v>0</v>
      </c>
      <c r="AL51" s="223">
        <f t="shared" si="29"/>
        <v>0</v>
      </c>
      <c r="AM51" s="223">
        <f t="shared" si="29"/>
        <v>0</v>
      </c>
      <c r="AN51" s="223">
        <f t="shared" si="29"/>
        <v>0</v>
      </c>
      <c r="AO51" s="223">
        <f t="shared" si="29"/>
        <v>0</v>
      </c>
      <c r="AP51" s="223">
        <f t="shared" si="29"/>
        <v>0</v>
      </c>
      <c r="AQ51" s="223">
        <f t="shared" si="29"/>
        <v>0</v>
      </c>
      <c r="AR51" s="223">
        <v>5.5</v>
      </c>
      <c r="AS51" s="217" t="s">
        <v>10</v>
      </c>
      <c r="AT51" s="2690" t="s">
        <v>4497</v>
      </c>
      <c r="AU51" s="214" t="s">
        <v>4498</v>
      </c>
      <c r="AY51" s="2691">
        <v>11</v>
      </c>
      <c r="BB51" s="2683" t="s">
        <v>4828</v>
      </c>
      <c r="BC51" s="2692">
        <f t="shared" si="5"/>
        <v>5.5</v>
      </c>
      <c r="BD51" s="2694" t="s">
        <v>4818</v>
      </c>
      <c r="BE51" s="214" t="s">
        <v>4798</v>
      </c>
      <c r="BF51" s="214" t="s">
        <v>4799</v>
      </c>
      <c r="BG51" s="2693">
        <v>46048</v>
      </c>
      <c r="BH51" s="214" t="s">
        <v>4799</v>
      </c>
      <c r="BI51" s="2693">
        <v>46048</v>
      </c>
      <c r="BJ51" s="214" t="s">
        <v>4800</v>
      </c>
      <c r="BK51" s="2693">
        <v>46048</v>
      </c>
      <c r="BL51" s="214" t="s">
        <v>4503</v>
      </c>
      <c r="BM51" s="215" t="s">
        <v>4801</v>
      </c>
      <c r="BN51" s="214" t="s">
        <v>4802</v>
      </c>
      <c r="BO51" s="2691">
        <f t="shared" si="34"/>
        <v>5.5</v>
      </c>
      <c r="BP51" s="2691">
        <f t="shared" si="6"/>
        <v>0</v>
      </c>
      <c r="BQ51" s="2944" t="s">
        <v>4506</v>
      </c>
      <c r="BR51" s="2694" t="s">
        <v>4377</v>
      </c>
      <c r="BS51" s="2693">
        <v>46072</v>
      </c>
      <c r="BT51" s="2691">
        <f t="shared" si="32"/>
        <v>5.5</v>
      </c>
      <c r="BU51" s="2691">
        <v>5.5</v>
      </c>
      <c r="BV51" s="2691">
        <f t="shared" si="33"/>
        <v>0</v>
      </c>
      <c r="CE51" s="2695" t="s">
        <v>4803</v>
      </c>
      <c r="CF51" s="214" t="s">
        <v>4491</v>
      </c>
      <c r="CG51" s="214" t="s">
        <v>4492</v>
      </c>
      <c r="CH51" s="214" t="s">
        <v>4493</v>
      </c>
      <c r="CI51" s="2693">
        <v>46085</v>
      </c>
      <c r="CJ51" s="214" t="s">
        <v>4804</v>
      </c>
    </row>
    <row r="52" spans="1:89" s="214" customFormat="1" ht="52.5" hidden="1" customHeight="1" x14ac:dyDescent="0.25">
      <c r="A52" s="2681">
        <v>2026</v>
      </c>
      <c r="B52" s="2681">
        <v>479</v>
      </c>
      <c r="C52" s="2682" t="s">
        <v>58</v>
      </c>
      <c r="D52" s="2681">
        <v>3000654</v>
      </c>
      <c r="E52" s="2681">
        <v>5005023</v>
      </c>
      <c r="F52" s="2682" t="s">
        <v>990</v>
      </c>
      <c r="G52" s="2684" t="s">
        <v>991</v>
      </c>
      <c r="H52" s="2681">
        <v>94</v>
      </c>
      <c r="I52" s="2685" t="s">
        <v>992</v>
      </c>
      <c r="J52" s="2686" t="s">
        <v>10</v>
      </c>
      <c r="K52" s="2686" t="s">
        <v>60</v>
      </c>
      <c r="L52" s="2681" t="str">
        <f t="shared" si="35"/>
        <v>2.3</v>
      </c>
      <c r="M52" s="2687" t="s">
        <v>95</v>
      </c>
      <c r="N52" s="2687">
        <v>717200030372</v>
      </c>
      <c r="O52" s="2683" t="s">
        <v>4829</v>
      </c>
      <c r="P52" s="2688" t="s">
        <v>70</v>
      </c>
      <c r="Q52" s="2689" t="s">
        <v>4510</v>
      </c>
      <c r="R52" s="221">
        <v>8</v>
      </c>
      <c r="S52" s="2681">
        <v>28</v>
      </c>
      <c r="T52" s="2681">
        <v>0</v>
      </c>
      <c r="U52" s="2681">
        <v>0</v>
      </c>
      <c r="V52" s="2681">
        <v>0</v>
      </c>
      <c r="W52" s="222"/>
      <c r="X52" s="222"/>
      <c r="Y52" s="222"/>
      <c r="Z52" s="222"/>
      <c r="AA52" s="222"/>
      <c r="AB52" s="222"/>
      <c r="AC52" s="222"/>
      <c r="AD52" s="222"/>
      <c r="AE52" s="207">
        <f t="shared" si="26"/>
        <v>224</v>
      </c>
      <c r="AF52" s="223">
        <f t="shared" si="27"/>
        <v>224</v>
      </c>
      <c r="AG52" s="223">
        <f t="shared" si="27"/>
        <v>0</v>
      </c>
      <c r="AH52" s="223">
        <f t="shared" si="27"/>
        <v>0</v>
      </c>
      <c r="AI52" s="223">
        <f t="shared" si="28"/>
        <v>0</v>
      </c>
      <c r="AJ52" s="223">
        <f t="shared" si="29"/>
        <v>0</v>
      </c>
      <c r="AK52" s="223">
        <f t="shared" si="29"/>
        <v>0</v>
      </c>
      <c r="AL52" s="223">
        <f t="shared" si="29"/>
        <v>0</v>
      </c>
      <c r="AM52" s="223">
        <f t="shared" si="29"/>
        <v>0</v>
      </c>
      <c r="AN52" s="223">
        <f t="shared" si="29"/>
        <v>0</v>
      </c>
      <c r="AO52" s="223">
        <f t="shared" si="29"/>
        <v>0</v>
      </c>
      <c r="AP52" s="223">
        <f t="shared" si="29"/>
        <v>0</v>
      </c>
      <c r="AQ52" s="223">
        <f t="shared" si="29"/>
        <v>0</v>
      </c>
      <c r="AR52" s="223">
        <v>112</v>
      </c>
      <c r="AS52" s="217" t="s">
        <v>10</v>
      </c>
      <c r="AT52" s="2690" t="s">
        <v>4497</v>
      </c>
      <c r="AU52" s="214" t="s">
        <v>4498</v>
      </c>
      <c r="AY52" s="2691">
        <v>224</v>
      </c>
      <c r="BB52" s="2683" t="s">
        <v>4829</v>
      </c>
      <c r="BC52" s="2692">
        <f t="shared" si="5"/>
        <v>112</v>
      </c>
      <c r="BD52" s="2694" t="s">
        <v>4797</v>
      </c>
      <c r="BE52" s="214" t="s">
        <v>4798</v>
      </c>
      <c r="BF52" s="214" t="s">
        <v>4799</v>
      </c>
      <c r="BG52" s="2693">
        <v>46048</v>
      </c>
      <c r="BH52" s="214" t="s">
        <v>4799</v>
      </c>
      <c r="BI52" s="2693">
        <v>46048</v>
      </c>
      <c r="BJ52" s="214" t="s">
        <v>4800</v>
      </c>
      <c r="BK52" s="2693">
        <v>46048</v>
      </c>
      <c r="BL52" s="214" t="s">
        <v>4503</v>
      </c>
      <c r="BM52" s="215" t="s">
        <v>4801</v>
      </c>
      <c r="BN52" s="214" t="s">
        <v>4802</v>
      </c>
      <c r="BO52" s="2691">
        <f t="shared" si="34"/>
        <v>112</v>
      </c>
      <c r="BP52" s="2691">
        <f t="shared" si="6"/>
        <v>0</v>
      </c>
      <c r="BQ52" s="2944" t="s">
        <v>4506</v>
      </c>
      <c r="BR52" s="2694" t="s">
        <v>4377</v>
      </c>
      <c r="BS52" s="2693">
        <v>46072</v>
      </c>
      <c r="BT52" s="2691">
        <f t="shared" si="32"/>
        <v>112</v>
      </c>
      <c r="BU52" s="2691">
        <v>112</v>
      </c>
      <c r="BV52" s="2691">
        <f t="shared" si="33"/>
        <v>0</v>
      </c>
      <c r="CE52" s="2695" t="s">
        <v>4803</v>
      </c>
      <c r="CF52" s="214" t="s">
        <v>4491</v>
      </c>
      <c r="CG52" s="214" t="s">
        <v>4492</v>
      </c>
      <c r="CH52" s="214" t="s">
        <v>4493</v>
      </c>
      <c r="CI52" s="2693">
        <v>46085</v>
      </c>
      <c r="CJ52" s="214" t="s">
        <v>4804</v>
      </c>
    </row>
    <row r="53" spans="1:89" s="214" customFormat="1" ht="52.5" hidden="1" customHeight="1" x14ac:dyDescent="0.25">
      <c r="A53" s="2681">
        <v>2026</v>
      </c>
      <c r="B53" s="2681">
        <v>479</v>
      </c>
      <c r="C53" s="2682" t="s">
        <v>58</v>
      </c>
      <c r="D53" s="2681">
        <v>3000654</v>
      </c>
      <c r="E53" s="2681">
        <v>5005023</v>
      </c>
      <c r="F53" s="2682" t="s">
        <v>990</v>
      </c>
      <c r="G53" s="2684" t="s">
        <v>991</v>
      </c>
      <c r="H53" s="2681">
        <v>94</v>
      </c>
      <c r="I53" s="2685" t="s">
        <v>992</v>
      </c>
      <c r="J53" s="2686" t="s">
        <v>10</v>
      </c>
      <c r="K53" s="2686" t="s">
        <v>60</v>
      </c>
      <c r="L53" s="2681" t="str">
        <f t="shared" si="35"/>
        <v>2.3</v>
      </c>
      <c r="M53" s="2687" t="s">
        <v>95</v>
      </c>
      <c r="N53" s="2687">
        <v>717200050224</v>
      </c>
      <c r="O53" s="2683" t="s">
        <v>638</v>
      </c>
      <c r="P53" s="2688" t="s">
        <v>70</v>
      </c>
      <c r="Q53" s="2689"/>
      <c r="R53" s="221">
        <v>11.776400000000001</v>
      </c>
      <c r="S53" s="2681">
        <v>200</v>
      </c>
      <c r="T53" s="2681">
        <v>0</v>
      </c>
      <c r="U53" s="2681">
        <v>0</v>
      </c>
      <c r="V53" s="2681">
        <v>0</v>
      </c>
      <c r="W53" s="222"/>
      <c r="X53" s="222"/>
      <c r="Y53" s="222"/>
      <c r="Z53" s="222"/>
      <c r="AA53" s="222"/>
      <c r="AB53" s="222"/>
      <c r="AC53" s="222"/>
      <c r="AD53" s="222"/>
      <c r="AE53" s="207">
        <f t="shared" si="26"/>
        <v>2356</v>
      </c>
      <c r="AF53" s="223">
        <f t="shared" si="27"/>
        <v>2355.2800000000002</v>
      </c>
      <c r="AG53" s="223">
        <f t="shared" si="27"/>
        <v>0</v>
      </c>
      <c r="AH53" s="223">
        <f t="shared" si="27"/>
        <v>0</v>
      </c>
      <c r="AI53" s="223">
        <f t="shared" si="28"/>
        <v>0</v>
      </c>
      <c r="AJ53" s="223">
        <f t="shared" si="29"/>
        <v>0</v>
      </c>
      <c r="AK53" s="223">
        <f t="shared" si="29"/>
        <v>0</v>
      </c>
      <c r="AL53" s="223">
        <f t="shared" si="29"/>
        <v>0</v>
      </c>
      <c r="AM53" s="223">
        <f t="shared" si="29"/>
        <v>0</v>
      </c>
      <c r="AN53" s="223">
        <f t="shared" si="29"/>
        <v>0</v>
      </c>
      <c r="AO53" s="223">
        <f t="shared" si="29"/>
        <v>0</v>
      </c>
      <c r="AP53" s="223">
        <f t="shared" si="29"/>
        <v>0</v>
      </c>
      <c r="AQ53" s="223">
        <f t="shared" si="29"/>
        <v>0</v>
      </c>
      <c r="AR53" s="223">
        <v>2614</v>
      </c>
      <c r="AS53" s="217" t="s">
        <v>10</v>
      </c>
      <c r="AT53" s="2690" t="s">
        <v>4497</v>
      </c>
      <c r="AU53" s="214" t="s">
        <v>4498</v>
      </c>
      <c r="AV53" s="214" t="s">
        <v>4830</v>
      </c>
      <c r="AW53" s="214" t="s">
        <v>4830</v>
      </c>
      <c r="AX53" s="214" t="s">
        <v>4831</v>
      </c>
      <c r="AY53" s="2691">
        <f>AR53</f>
        <v>2614</v>
      </c>
      <c r="BB53" s="2683" t="s">
        <v>638</v>
      </c>
      <c r="BC53" s="2692">
        <f t="shared" si="5"/>
        <v>2614</v>
      </c>
      <c r="BD53" s="2694" t="s">
        <v>4832</v>
      </c>
      <c r="BE53" s="214" t="s">
        <v>4798</v>
      </c>
      <c r="BF53" s="214" t="s">
        <v>4799</v>
      </c>
      <c r="BG53" s="2693">
        <v>46048</v>
      </c>
      <c r="BH53" s="214" t="s">
        <v>4799</v>
      </c>
      <c r="BI53" s="2693">
        <v>46048</v>
      </c>
      <c r="BJ53" s="214" t="s">
        <v>4800</v>
      </c>
      <c r="BK53" s="2693">
        <v>46048</v>
      </c>
      <c r="BL53" s="214" t="s">
        <v>4503</v>
      </c>
      <c r="BM53" s="215" t="s">
        <v>4833</v>
      </c>
      <c r="BN53" s="214" t="s">
        <v>4834</v>
      </c>
      <c r="BO53" s="2691">
        <v>2613</v>
      </c>
      <c r="BP53" s="2691">
        <f t="shared" si="6"/>
        <v>1</v>
      </c>
      <c r="BQ53" s="2944" t="s">
        <v>4506</v>
      </c>
      <c r="BR53" s="2694" t="s">
        <v>4404</v>
      </c>
      <c r="BS53" s="2693">
        <v>46090</v>
      </c>
      <c r="BT53" s="2691">
        <f t="shared" si="32"/>
        <v>2614</v>
      </c>
      <c r="BU53" s="2691">
        <v>2613</v>
      </c>
      <c r="BV53" s="2691">
        <f t="shared" si="33"/>
        <v>1</v>
      </c>
      <c r="BW53" s="214" t="s">
        <v>4835</v>
      </c>
      <c r="CE53" s="2695" t="s">
        <v>4836</v>
      </c>
      <c r="CF53" s="214" t="s">
        <v>4491</v>
      </c>
      <c r="CG53" s="214" t="s">
        <v>4492</v>
      </c>
      <c r="CH53" s="214" t="s">
        <v>4493</v>
      </c>
      <c r="CI53" s="2693">
        <v>46098</v>
      </c>
      <c r="CJ53" s="2695" t="s">
        <v>4836</v>
      </c>
    </row>
    <row r="54" spans="1:89" s="214" customFormat="1" ht="52.5" hidden="1" customHeight="1" x14ac:dyDescent="0.25">
      <c r="A54" s="2681">
        <v>2026</v>
      </c>
      <c r="B54" s="2681">
        <v>479</v>
      </c>
      <c r="C54" s="2682" t="s">
        <v>58</v>
      </c>
      <c r="D54" s="2681">
        <v>3000654</v>
      </c>
      <c r="E54" s="2681">
        <v>5005023</v>
      </c>
      <c r="F54" s="2682" t="s">
        <v>990</v>
      </c>
      <c r="G54" s="2684" t="s">
        <v>991</v>
      </c>
      <c r="H54" s="2681">
        <v>94</v>
      </c>
      <c r="I54" s="2685" t="s">
        <v>992</v>
      </c>
      <c r="J54" s="2686" t="s">
        <v>10</v>
      </c>
      <c r="K54" s="2686" t="s">
        <v>60</v>
      </c>
      <c r="L54" s="2681" t="str">
        <f t="shared" si="35"/>
        <v>2.3</v>
      </c>
      <c r="M54" s="2687" t="s">
        <v>95</v>
      </c>
      <c r="N54" s="2687">
        <v>718500050041</v>
      </c>
      <c r="O54" s="2683" t="s">
        <v>4837</v>
      </c>
      <c r="P54" s="2688" t="s">
        <v>70</v>
      </c>
      <c r="Q54" s="2689" t="s">
        <v>4510</v>
      </c>
      <c r="R54" s="221">
        <v>4</v>
      </c>
      <c r="S54" s="2681">
        <v>5</v>
      </c>
      <c r="T54" s="2681">
        <v>0</v>
      </c>
      <c r="U54" s="2681">
        <v>0</v>
      </c>
      <c r="V54" s="2681">
        <v>0</v>
      </c>
      <c r="W54" s="222"/>
      <c r="X54" s="222"/>
      <c r="Y54" s="222"/>
      <c r="Z54" s="222"/>
      <c r="AA54" s="222"/>
      <c r="AB54" s="222"/>
      <c r="AC54" s="222"/>
      <c r="AD54" s="222"/>
      <c r="AE54" s="207">
        <f t="shared" si="26"/>
        <v>20</v>
      </c>
      <c r="AF54" s="223">
        <f t="shared" si="27"/>
        <v>20</v>
      </c>
      <c r="AG54" s="223">
        <f t="shared" si="27"/>
        <v>0</v>
      </c>
      <c r="AH54" s="223">
        <f t="shared" si="27"/>
        <v>0</v>
      </c>
      <c r="AI54" s="223">
        <f t="shared" si="28"/>
        <v>0</v>
      </c>
      <c r="AJ54" s="223">
        <f t="shared" si="29"/>
        <v>0</v>
      </c>
      <c r="AK54" s="223">
        <f t="shared" si="29"/>
        <v>0</v>
      </c>
      <c r="AL54" s="223">
        <f t="shared" si="29"/>
        <v>0</v>
      </c>
      <c r="AM54" s="223">
        <f t="shared" si="29"/>
        <v>0</v>
      </c>
      <c r="AN54" s="223">
        <f t="shared" si="29"/>
        <v>0</v>
      </c>
      <c r="AO54" s="223">
        <f t="shared" si="29"/>
        <v>0</v>
      </c>
      <c r="AP54" s="223">
        <f t="shared" si="29"/>
        <v>0</v>
      </c>
      <c r="AQ54" s="223">
        <f t="shared" si="29"/>
        <v>0</v>
      </c>
      <c r="AR54" s="223">
        <f t="shared" si="31"/>
        <v>20</v>
      </c>
      <c r="AS54" s="217" t="s">
        <v>10</v>
      </c>
      <c r="AT54" s="2690" t="s">
        <v>4497</v>
      </c>
      <c r="AU54" s="214" t="s">
        <v>4498</v>
      </c>
      <c r="AY54" s="2691">
        <v>20</v>
      </c>
      <c r="BB54" s="2683" t="s">
        <v>4837</v>
      </c>
      <c r="BC54" s="2692">
        <f t="shared" si="5"/>
        <v>20</v>
      </c>
      <c r="BD54" s="2694" t="s">
        <v>4797</v>
      </c>
      <c r="BE54" s="214" t="s">
        <v>4798</v>
      </c>
      <c r="BF54" s="214" t="s">
        <v>4799</v>
      </c>
      <c r="BG54" s="2693">
        <v>46048</v>
      </c>
      <c r="BH54" s="214" t="s">
        <v>4799</v>
      </c>
      <c r="BI54" s="2693">
        <v>46048</v>
      </c>
      <c r="BJ54" s="214" t="s">
        <v>4800</v>
      </c>
      <c r="BK54" s="2693">
        <v>46048</v>
      </c>
      <c r="BL54" s="214" t="s">
        <v>4503</v>
      </c>
      <c r="BM54" s="215" t="s">
        <v>4801</v>
      </c>
      <c r="BN54" s="214" t="s">
        <v>4802</v>
      </c>
      <c r="BO54" s="2691">
        <f t="shared" ref="BO54:BO55" si="36">AR54</f>
        <v>20</v>
      </c>
      <c r="BP54" s="2691">
        <f t="shared" si="6"/>
        <v>0</v>
      </c>
      <c r="BQ54" s="2944" t="s">
        <v>4506</v>
      </c>
      <c r="BR54" s="2694" t="s">
        <v>4377</v>
      </c>
      <c r="BS54" s="2693">
        <v>46072</v>
      </c>
      <c r="BT54" s="2691">
        <f t="shared" si="32"/>
        <v>20</v>
      </c>
      <c r="BU54" s="2691">
        <v>20</v>
      </c>
      <c r="BV54" s="2691">
        <f t="shared" si="33"/>
        <v>0</v>
      </c>
      <c r="CE54" s="2695" t="s">
        <v>4803</v>
      </c>
      <c r="CF54" s="214" t="s">
        <v>4491</v>
      </c>
      <c r="CG54" s="214" t="s">
        <v>4492</v>
      </c>
      <c r="CH54" s="214" t="s">
        <v>4493</v>
      </c>
      <c r="CI54" s="2693">
        <v>46085</v>
      </c>
      <c r="CJ54" s="214" t="s">
        <v>4804</v>
      </c>
    </row>
    <row r="55" spans="1:89" s="214" customFormat="1" ht="52.5" hidden="1" customHeight="1" x14ac:dyDescent="0.25">
      <c r="A55" s="2681">
        <v>2026</v>
      </c>
      <c r="B55" s="2681">
        <v>479</v>
      </c>
      <c r="C55" s="2682" t="s">
        <v>58</v>
      </c>
      <c r="D55" s="2681">
        <v>3000654</v>
      </c>
      <c r="E55" s="2681">
        <v>5005023</v>
      </c>
      <c r="F55" s="2682" t="s">
        <v>990</v>
      </c>
      <c r="G55" s="2684" t="s">
        <v>991</v>
      </c>
      <c r="H55" s="2681">
        <v>94</v>
      </c>
      <c r="I55" s="2685" t="s">
        <v>992</v>
      </c>
      <c r="J55" s="2686" t="s">
        <v>10</v>
      </c>
      <c r="K55" s="2686" t="s">
        <v>60</v>
      </c>
      <c r="L55" s="2681" t="str">
        <f t="shared" si="35"/>
        <v>2.3</v>
      </c>
      <c r="M55" s="2687" t="s">
        <v>95</v>
      </c>
      <c r="N55" s="2687">
        <v>718500050058</v>
      </c>
      <c r="O55" s="2683" t="s">
        <v>4838</v>
      </c>
      <c r="P55" s="2688" t="s">
        <v>70</v>
      </c>
      <c r="Q55" s="2689" t="s">
        <v>4510</v>
      </c>
      <c r="R55" s="221">
        <v>2</v>
      </c>
      <c r="S55" s="2681">
        <v>10</v>
      </c>
      <c r="T55" s="2681">
        <v>0</v>
      </c>
      <c r="U55" s="2681">
        <v>0</v>
      </c>
      <c r="V55" s="2681">
        <v>0</v>
      </c>
      <c r="W55" s="222"/>
      <c r="X55" s="222"/>
      <c r="Y55" s="222"/>
      <c r="Z55" s="222"/>
      <c r="AA55" s="222"/>
      <c r="AB55" s="222"/>
      <c r="AC55" s="222"/>
      <c r="AD55" s="222"/>
      <c r="AE55" s="207">
        <f t="shared" si="26"/>
        <v>20</v>
      </c>
      <c r="AF55" s="223">
        <f t="shared" si="27"/>
        <v>20</v>
      </c>
      <c r="AG55" s="223">
        <f t="shared" si="27"/>
        <v>0</v>
      </c>
      <c r="AH55" s="223">
        <f t="shared" si="27"/>
        <v>0</v>
      </c>
      <c r="AI55" s="223">
        <f t="shared" si="28"/>
        <v>0</v>
      </c>
      <c r="AJ55" s="223">
        <f t="shared" si="29"/>
        <v>0</v>
      </c>
      <c r="AK55" s="223">
        <f t="shared" si="29"/>
        <v>0</v>
      </c>
      <c r="AL55" s="223">
        <f t="shared" si="29"/>
        <v>0</v>
      </c>
      <c r="AM55" s="223">
        <f t="shared" si="29"/>
        <v>0</v>
      </c>
      <c r="AN55" s="223">
        <f t="shared" si="29"/>
        <v>0</v>
      </c>
      <c r="AO55" s="223">
        <f t="shared" si="29"/>
        <v>0</v>
      </c>
      <c r="AP55" s="223">
        <f t="shared" si="29"/>
        <v>0</v>
      </c>
      <c r="AQ55" s="223">
        <f t="shared" si="29"/>
        <v>0</v>
      </c>
      <c r="AR55" s="223">
        <f t="shared" si="31"/>
        <v>20</v>
      </c>
      <c r="AS55" s="217" t="s">
        <v>10</v>
      </c>
      <c r="AT55" s="2690" t="s">
        <v>4497</v>
      </c>
      <c r="AU55" s="214" t="s">
        <v>4498</v>
      </c>
      <c r="AY55" s="2691">
        <v>20</v>
      </c>
      <c r="BB55" s="2683" t="s">
        <v>4839</v>
      </c>
      <c r="BC55" s="2692">
        <f t="shared" si="5"/>
        <v>20</v>
      </c>
      <c r="BD55" s="2694" t="s">
        <v>4797</v>
      </c>
      <c r="BE55" s="214" t="s">
        <v>4798</v>
      </c>
      <c r="BF55" s="214" t="s">
        <v>4799</v>
      </c>
      <c r="BG55" s="2693">
        <v>46048</v>
      </c>
      <c r="BH55" s="214" t="s">
        <v>4799</v>
      </c>
      <c r="BI55" s="2693">
        <v>46048</v>
      </c>
      <c r="BJ55" s="214" t="s">
        <v>4800</v>
      </c>
      <c r="BK55" s="2693">
        <v>46048</v>
      </c>
      <c r="BL55" s="214" t="s">
        <v>4503</v>
      </c>
      <c r="BM55" s="215" t="s">
        <v>4801</v>
      </c>
      <c r="BN55" s="214" t="s">
        <v>4802</v>
      </c>
      <c r="BO55" s="2691">
        <f t="shared" si="36"/>
        <v>20</v>
      </c>
      <c r="BP55" s="2691">
        <f t="shared" si="6"/>
        <v>0</v>
      </c>
      <c r="BQ55" s="2944" t="s">
        <v>4506</v>
      </c>
      <c r="BR55" s="2694" t="s">
        <v>4377</v>
      </c>
      <c r="BS55" s="2693">
        <v>46072</v>
      </c>
      <c r="BT55" s="2691">
        <f t="shared" si="32"/>
        <v>20</v>
      </c>
      <c r="BU55" s="2691">
        <v>9.5</v>
      </c>
      <c r="BV55" s="2691">
        <f t="shared" si="33"/>
        <v>10.5</v>
      </c>
      <c r="CE55" s="2695" t="s">
        <v>4803</v>
      </c>
      <c r="CF55" s="214" t="s">
        <v>4491</v>
      </c>
      <c r="CG55" s="214" t="s">
        <v>4492</v>
      </c>
      <c r="CH55" s="214" t="s">
        <v>4493</v>
      </c>
      <c r="CI55" s="2693">
        <v>46085</v>
      </c>
      <c r="CJ55" s="214" t="s">
        <v>4804</v>
      </c>
    </row>
    <row r="56" spans="1:89" s="214" customFormat="1" ht="52.5" hidden="1" customHeight="1" x14ac:dyDescent="0.25">
      <c r="A56" s="2681">
        <v>2026</v>
      </c>
      <c r="B56" s="2681">
        <v>479</v>
      </c>
      <c r="C56" s="2682" t="s">
        <v>58</v>
      </c>
      <c r="D56" s="2681">
        <v>3000654</v>
      </c>
      <c r="E56" s="2681">
        <v>5005023</v>
      </c>
      <c r="F56" s="2682" t="s">
        <v>990</v>
      </c>
      <c r="G56" s="2684" t="s">
        <v>991</v>
      </c>
      <c r="H56" s="2681">
        <v>94</v>
      </c>
      <c r="I56" s="2685" t="s">
        <v>992</v>
      </c>
      <c r="J56" s="2686" t="s">
        <v>10</v>
      </c>
      <c r="K56" s="2686" t="s">
        <v>60</v>
      </c>
      <c r="L56" s="2681" t="str">
        <f t="shared" si="35"/>
        <v>2.3</v>
      </c>
      <c r="M56" s="2687" t="s">
        <v>95</v>
      </c>
      <c r="N56" s="2687">
        <v>718500080026</v>
      </c>
      <c r="O56" s="2683" t="s">
        <v>4840</v>
      </c>
      <c r="P56" s="2688" t="s">
        <v>70</v>
      </c>
      <c r="Q56" s="2689" t="s">
        <v>4510</v>
      </c>
      <c r="R56" s="221">
        <v>5</v>
      </c>
      <c r="S56" s="2681">
        <v>13</v>
      </c>
      <c r="T56" s="2681">
        <v>0</v>
      </c>
      <c r="U56" s="2681">
        <v>0</v>
      </c>
      <c r="V56" s="2681">
        <v>0</v>
      </c>
      <c r="W56" s="222"/>
      <c r="X56" s="222"/>
      <c r="Y56" s="222"/>
      <c r="Z56" s="222"/>
      <c r="AA56" s="222"/>
      <c r="AB56" s="222"/>
      <c r="AC56" s="222"/>
      <c r="AD56" s="222"/>
      <c r="AE56" s="207">
        <f t="shared" si="26"/>
        <v>65</v>
      </c>
      <c r="AF56" s="223">
        <f t="shared" si="27"/>
        <v>65</v>
      </c>
      <c r="AG56" s="223">
        <f t="shared" si="27"/>
        <v>0</v>
      </c>
      <c r="AH56" s="223">
        <f t="shared" si="27"/>
        <v>0</v>
      </c>
      <c r="AI56" s="223">
        <f t="shared" si="28"/>
        <v>0</v>
      </c>
      <c r="AJ56" s="223">
        <f t="shared" si="29"/>
        <v>0</v>
      </c>
      <c r="AK56" s="223">
        <f t="shared" si="29"/>
        <v>0</v>
      </c>
      <c r="AL56" s="223">
        <f t="shared" si="29"/>
        <v>0</v>
      </c>
      <c r="AM56" s="223">
        <f t="shared" si="29"/>
        <v>0</v>
      </c>
      <c r="AN56" s="223">
        <f t="shared" si="29"/>
        <v>0</v>
      </c>
      <c r="AO56" s="223">
        <f t="shared" si="29"/>
        <v>0</v>
      </c>
      <c r="AP56" s="223">
        <f t="shared" si="29"/>
        <v>0</v>
      </c>
      <c r="AQ56" s="223">
        <f t="shared" si="29"/>
        <v>0</v>
      </c>
      <c r="AR56" s="223">
        <v>38.6</v>
      </c>
      <c r="AS56" s="217" t="s">
        <v>10</v>
      </c>
      <c r="AT56" s="2690" t="s">
        <v>4497</v>
      </c>
      <c r="AU56" s="214" t="s">
        <v>4498</v>
      </c>
      <c r="AY56" s="2691">
        <f t="shared" ref="AY56" si="37">AR56</f>
        <v>38.6</v>
      </c>
      <c r="BB56" s="2683" t="s">
        <v>4840</v>
      </c>
      <c r="BC56" s="2692">
        <f t="shared" si="5"/>
        <v>38.6</v>
      </c>
      <c r="BD56" s="2694" t="s">
        <v>4841</v>
      </c>
      <c r="BF56" s="214" t="s">
        <v>4842</v>
      </c>
      <c r="BG56" s="2693">
        <v>46065</v>
      </c>
      <c r="BH56" s="214" t="s">
        <v>4842</v>
      </c>
      <c r="BI56" s="2693">
        <v>46065</v>
      </c>
      <c r="BJ56" s="214" t="s">
        <v>4843</v>
      </c>
      <c r="BK56" s="2693">
        <v>46065</v>
      </c>
      <c r="BL56" s="214" t="s">
        <v>4503</v>
      </c>
      <c r="BM56" s="215" t="s">
        <v>4844</v>
      </c>
      <c r="BN56" s="214" t="s">
        <v>4845</v>
      </c>
      <c r="BO56" s="2691">
        <v>38.35</v>
      </c>
      <c r="BP56" s="2691">
        <f t="shared" si="6"/>
        <v>0.25</v>
      </c>
      <c r="BQ56" s="213" t="s">
        <v>4506</v>
      </c>
      <c r="BR56" s="214">
        <v>127</v>
      </c>
      <c r="BS56" s="2693">
        <v>46106</v>
      </c>
      <c r="BT56" s="2691">
        <f t="shared" si="32"/>
        <v>38.6</v>
      </c>
      <c r="BU56" s="2691">
        <v>38.35</v>
      </c>
      <c r="BV56" s="2691">
        <f t="shared" si="33"/>
        <v>0.25</v>
      </c>
      <c r="CE56" s="2695" t="s">
        <v>4846</v>
      </c>
      <c r="CF56" s="214" t="s">
        <v>4491</v>
      </c>
      <c r="CG56" s="214" t="s">
        <v>4492</v>
      </c>
      <c r="CH56" s="214" t="s">
        <v>4493</v>
      </c>
      <c r="CI56" s="2693">
        <v>46120</v>
      </c>
      <c r="CJ56" s="215" t="s">
        <v>4847</v>
      </c>
    </row>
    <row r="57" spans="1:89" s="214" customFormat="1" ht="52.5" hidden="1" customHeight="1" x14ac:dyDescent="0.25">
      <c r="A57" s="2681">
        <v>2026</v>
      </c>
      <c r="B57" s="2681">
        <v>479</v>
      </c>
      <c r="C57" s="2682" t="s">
        <v>58</v>
      </c>
      <c r="D57" s="2681">
        <v>3000654</v>
      </c>
      <c r="E57" s="2681">
        <v>5005023</v>
      </c>
      <c r="F57" s="2682" t="s">
        <v>990</v>
      </c>
      <c r="G57" s="2684" t="s">
        <v>991</v>
      </c>
      <c r="H57" s="2681">
        <v>94</v>
      </c>
      <c r="I57" s="2685" t="s">
        <v>992</v>
      </c>
      <c r="J57" s="2686" t="s">
        <v>10</v>
      </c>
      <c r="K57" s="2686" t="s">
        <v>60</v>
      </c>
      <c r="L57" s="2681" t="str">
        <f t="shared" si="35"/>
        <v>2.3</v>
      </c>
      <c r="M57" s="2687" t="s">
        <v>95</v>
      </c>
      <c r="N57" s="2687">
        <v>767400090293</v>
      </c>
      <c r="O57" s="2683" t="s">
        <v>4848</v>
      </c>
      <c r="P57" s="2688" t="s">
        <v>70</v>
      </c>
      <c r="Q57" s="2689" t="s">
        <v>4510</v>
      </c>
      <c r="R57" s="221">
        <v>20</v>
      </c>
      <c r="S57" s="2681">
        <v>8</v>
      </c>
      <c r="T57" s="2681">
        <v>0</v>
      </c>
      <c r="U57" s="2681">
        <v>0</v>
      </c>
      <c r="V57" s="2681">
        <v>0</v>
      </c>
      <c r="W57" s="222"/>
      <c r="X57" s="222"/>
      <c r="Y57" s="222"/>
      <c r="Z57" s="222"/>
      <c r="AA57" s="222"/>
      <c r="AB57" s="222"/>
      <c r="AC57" s="222"/>
      <c r="AD57" s="222"/>
      <c r="AE57" s="207">
        <f t="shared" si="26"/>
        <v>160</v>
      </c>
      <c r="AF57" s="223">
        <f t="shared" si="27"/>
        <v>160</v>
      </c>
      <c r="AG57" s="223">
        <f t="shared" si="27"/>
        <v>0</v>
      </c>
      <c r="AH57" s="223">
        <f t="shared" si="27"/>
        <v>0</v>
      </c>
      <c r="AI57" s="223">
        <f t="shared" si="28"/>
        <v>0</v>
      </c>
      <c r="AJ57" s="223">
        <f t="shared" si="29"/>
        <v>0</v>
      </c>
      <c r="AK57" s="223">
        <f t="shared" si="29"/>
        <v>0</v>
      </c>
      <c r="AL57" s="223">
        <f t="shared" si="29"/>
        <v>0</v>
      </c>
      <c r="AM57" s="223">
        <f t="shared" si="29"/>
        <v>0</v>
      </c>
      <c r="AN57" s="223">
        <f t="shared" si="29"/>
        <v>0</v>
      </c>
      <c r="AO57" s="223">
        <f t="shared" si="29"/>
        <v>0</v>
      </c>
      <c r="AP57" s="223">
        <f t="shared" si="29"/>
        <v>0</v>
      </c>
      <c r="AQ57" s="223">
        <f t="shared" si="29"/>
        <v>0</v>
      </c>
      <c r="AR57" s="223">
        <f>+ROUNDUP(SUM(AF57:AQ57),0)+35</f>
        <v>195</v>
      </c>
      <c r="AS57" s="217" t="s">
        <v>10</v>
      </c>
      <c r="AT57" s="2690" t="s">
        <v>4497</v>
      </c>
      <c r="AU57" s="214" t="s">
        <v>4498</v>
      </c>
      <c r="AV57" s="214" t="s">
        <v>4806</v>
      </c>
      <c r="AW57" s="214" t="s">
        <v>4806</v>
      </c>
      <c r="AX57" s="214" t="s">
        <v>4807</v>
      </c>
      <c r="AY57" s="2691">
        <f>AR57</f>
        <v>195</v>
      </c>
      <c r="BB57" s="2683" t="s">
        <v>4848</v>
      </c>
      <c r="BC57" s="2692">
        <f t="shared" si="5"/>
        <v>195</v>
      </c>
      <c r="BD57" s="2694" t="s">
        <v>4377</v>
      </c>
      <c r="BE57" s="214" t="s">
        <v>4513</v>
      </c>
      <c r="BF57" s="214" t="s">
        <v>4809</v>
      </c>
      <c r="BG57" s="2693">
        <v>46048</v>
      </c>
      <c r="BH57" s="214" t="s">
        <v>4810</v>
      </c>
      <c r="BI57" s="2693">
        <v>46052</v>
      </c>
      <c r="BJ57" s="214" t="s">
        <v>4811</v>
      </c>
      <c r="BK57" s="2693">
        <v>46052</v>
      </c>
      <c r="BL57" s="215" t="s">
        <v>4503</v>
      </c>
      <c r="BM57" s="215" t="s">
        <v>4812</v>
      </c>
      <c r="BN57" s="214" t="s">
        <v>4813</v>
      </c>
      <c r="BO57" s="2691">
        <v>195</v>
      </c>
      <c r="BP57" s="2691">
        <f t="shared" si="6"/>
        <v>0</v>
      </c>
      <c r="BQ57" s="2944" t="s">
        <v>4506</v>
      </c>
      <c r="BR57" s="2694" t="s">
        <v>4395</v>
      </c>
      <c r="BS57" s="2693">
        <v>46085</v>
      </c>
      <c r="BT57" s="2691">
        <f t="shared" si="32"/>
        <v>195</v>
      </c>
      <c r="BU57" s="2691">
        <v>194.4</v>
      </c>
      <c r="BV57" s="2691">
        <f t="shared" si="33"/>
        <v>0.59999999999999432</v>
      </c>
      <c r="BW57" s="214" t="s">
        <v>4849</v>
      </c>
      <c r="CE57" s="2695" t="s">
        <v>4814</v>
      </c>
      <c r="CF57" s="214" t="s">
        <v>4491</v>
      </c>
      <c r="CG57" s="214" t="s">
        <v>4492</v>
      </c>
      <c r="CH57" s="214" t="s">
        <v>4493</v>
      </c>
      <c r="CI57" s="2693">
        <v>46106</v>
      </c>
      <c r="CJ57" s="214" t="s">
        <v>4815</v>
      </c>
    </row>
    <row r="58" spans="1:89" s="2707" customFormat="1" ht="52.5" customHeight="1" x14ac:dyDescent="0.25">
      <c r="A58" s="2706">
        <v>2026</v>
      </c>
      <c r="B58" s="2681">
        <v>479</v>
      </c>
      <c r="C58" s="2682" t="s">
        <v>58</v>
      </c>
      <c r="D58" s="2681">
        <v>3000654</v>
      </c>
      <c r="E58" s="2681">
        <v>5005023</v>
      </c>
      <c r="F58" s="2682" t="s">
        <v>990</v>
      </c>
      <c r="G58" s="2948" t="s">
        <v>991</v>
      </c>
      <c r="H58" s="2706">
        <v>94</v>
      </c>
      <c r="I58" s="2685" t="s">
        <v>992</v>
      </c>
      <c r="J58" s="2686" t="s">
        <v>10</v>
      </c>
      <c r="K58" s="2686" t="s">
        <v>60</v>
      </c>
      <c r="L58" s="2681" t="str">
        <f t="shared" si="35"/>
        <v>2.3</v>
      </c>
      <c r="M58" s="2949" t="s">
        <v>95</v>
      </c>
      <c r="N58" s="2687"/>
      <c r="O58" s="2950" t="s">
        <v>4796</v>
      </c>
      <c r="P58" s="2706" t="s">
        <v>70</v>
      </c>
      <c r="Q58" s="2689"/>
      <c r="R58" s="221">
        <v>13.5</v>
      </c>
      <c r="S58" s="2706">
        <v>3</v>
      </c>
      <c r="T58" s="2706">
        <v>0</v>
      </c>
      <c r="U58" s="2706">
        <v>0</v>
      </c>
      <c r="V58" s="2706">
        <v>0</v>
      </c>
      <c r="W58" s="561"/>
      <c r="X58" s="561"/>
      <c r="Y58" s="561"/>
      <c r="Z58" s="561"/>
      <c r="AA58" s="561"/>
      <c r="AB58" s="561"/>
      <c r="AC58" s="561"/>
      <c r="AD58" s="561"/>
      <c r="AE58" s="562">
        <f t="shared" ref="AE58:AE91" si="38">ROUNDUP(IFERROR(IF(OR(P58="LOCADOR",P58="VIATICOS",P58="CAJA CHICA"),IF(P58="LOCADOR",Q58*(R58/30)*SUM(S58:AD58),Q58*R58*SUM(S58:AD58)),R58*SUM(S58:AD58)),""),0)</f>
        <v>41</v>
      </c>
      <c r="AF58" s="223">
        <f t="shared" ref="AF58:AL91" si="39">+$R58*S58</f>
        <v>40.5</v>
      </c>
      <c r="AG58" s="223">
        <f t="shared" si="39"/>
        <v>0</v>
      </c>
      <c r="AH58" s="223">
        <f t="shared" ref="AH58:AL85" si="40">+$R58*U58</f>
        <v>0</v>
      </c>
      <c r="AI58" s="223">
        <f t="shared" si="28"/>
        <v>0</v>
      </c>
      <c r="AJ58" s="223">
        <f t="shared" si="28"/>
        <v>0</v>
      </c>
      <c r="AK58" s="223">
        <f t="shared" si="28"/>
        <v>0</v>
      </c>
      <c r="AL58" s="223">
        <f t="shared" si="28"/>
        <v>0</v>
      </c>
      <c r="AM58" s="223">
        <f t="shared" ref="AM58:AQ91" si="41">+$R58*Z58</f>
        <v>0</v>
      </c>
      <c r="AN58" s="223">
        <f t="shared" si="41"/>
        <v>0</v>
      </c>
      <c r="AO58" s="223">
        <f t="shared" si="41"/>
        <v>0</v>
      </c>
      <c r="AP58" s="223">
        <f t="shared" si="41"/>
        <v>0</v>
      </c>
      <c r="AQ58" s="223">
        <f t="shared" si="41"/>
        <v>0</v>
      </c>
      <c r="AR58" s="223">
        <f t="shared" ref="AR58:AR71" si="42">+ROUNDUP(SUM(AF58:AQ58),0)</f>
        <v>41</v>
      </c>
      <c r="AS58" s="468" t="s">
        <v>1763</v>
      </c>
      <c r="AT58" s="2690" t="s">
        <v>4497</v>
      </c>
      <c r="AU58" s="214" t="s">
        <v>4498</v>
      </c>
      <c r="AV58" s="214"/>
      <c r="AW58" s="214"/>
      <c r="AX58" s="214"/>
      <c r="AY58" s="2691">
        <v>41</v>
      </c>
      <c r="AZ58" s="214"/>
      <c r="BA58" s="214"/>
      <c r="BB58" s="2950" t="s">
        <v>4796</v>
      </c>
      <c r="BC58" s="2692">
        <f t="shared" si="5"/>
        <v>41</v>
      </c>
      <c r="BD58" s="3014" t="s">
        <v>4797</v>
      </c>
      <c r="BE58" s="214" t="s">
        <v>4798</v>
      </c>
      <c r="BF58" s="214" t="s">
        <v>4799</v>
      </c>
      <c r="BG58" s="2693">
        <v>46048</v>
      </c>
      <c r="BH58" s="214" t="s">
        <v>4799</v>
      </c>
      <c r="BI58" s="2693">
        <v>46048</v>
      </c>
      <c r="BJ58" s="214" t="s">
        <v>4800</v>
      </c>
      <c r="BK58" s="2693">
        <v>46048</v>
      </c>
      <c r="BL58" s="2707" t="s">
        <v>4503</v>
      </c>
      <c r="BM58" s="2951" t="s">
        <v>4801</v>
      </c>
      <c r="BN58" s="2707" t="s">
        <v>4802</v>
      </c>
      <c r="BO58" s="2952">
        <f>AR58</f>
        <v>41</v>
      </c>
      <c r="BP58" s="2691">
        <f t="shared" si="6"/>
        <v>0</v>
      </c>
      <c r="BQ58" s="2956" t="s">
        <v>4506</v>
      </c>
      <c r="BR58" s="3010" t="s">
        <v>4377</v>
      </c>
      <c r="BS58" s="2955">
        <v>46072</v>
      </c>
      <c r="BT58" s="2691">
        <f t="shared" si="32"/>
        <v>41</v>
      </c>
      <c r="BU58" s="2952">
        <v>7.5</v>
      </c>
      <c r="BV58" s="2691">
        <f t="shared" si="33"/>
        <v>33.5</v>
      </c>
      <c r="BW58" s="214"/>
      <c r="BX58" s="214"/>
      <c r="BY58" s="214"/>
      <c r="BZ58" s="214"/>
      <c r="CA58" s="214"/>
      <c r="CB58" s="214"/>
      <c r="CC58" s="214"/>
      <c r="CD58" s="214"/>
      <c r="CE58" s="2695" t="s">
        <v>4803</v>
      </c>
      <c r="CF58" s="214" t="s">
        <v>4491</v>
      </c>
      <c r="CG58" s="214" t="s">
        <v>4492</v>
      </c>
      <c r="CH58" s="214" t="s">
        <v>4493</v>
      </c>
      <c r="CI58" s="2693">
        <v>46085</v>
      </c>
      <c r="CJ58" s="214" t="s">
        <v>4804</v>
      </c>
      <c r="CK58" s="214"/>
    </row>
    <row r="59" spans="1:89" s="214" customFormat="1" ht="52.5" customHeight="1" x14ac:dyDescent="0.25">
      <c r="A59" s="2681">
        <v>2026</v>
      </c>
      <c r="B59" s="2681">
        <v>479</v>
      </c>
      <c r="C59" s="2682" t="s">
        <v>58</v>
      </c>
      <c r="D59" s="2681">
        <v>3000654</v>
      </c>
      <c r="E59" s="2681">
        <v>5005023</v>
      </c>
      <c r="F59" s="2682" t="s">
        <v>990</v>
      </c>
      <c r="G59" s="2684" t="s">
        <v>991</v>
      </c>
      <c r="H59" s="2681">
        <v>94</v>
      </c>
      <c r="I59" s="2685" t="s">
        <v>992</v>
      </c>
      <c r="J59" s="2686" t="s">
        <v>10</v>
      </c>
      <c r="K59" s="2686" t="s">
        <v>60</v>
      </c>
      <c r="L59" s="2681" t="str">
        <f t="shared" si="35"/>
        <v>2.3</v>
      </c>
      <c r="M59" s="2687" t="s">
        <v>95</v>
      </c>
      <c r="N59" s="2687">
        <v>710300050295</v>
      </c>
      <c r="O59" s="2683" t="s">
        <v>4805</v>
      </c>
      <c r="P59" s="2688" t="s">
        <v>70</v>
      </c>
      <c r="Q59" s="2689"/>
      <c r="R59" s="221">
        <v>10</v>
      </c>
      <c r="S59" s="2681">
        <v>18</v>
      </c>
      <c r="T59" s="2681">
        <v>0</v>
      </c>
      <c r="U59" s="2681">
        <v>0</v>
      </c>
      <c r="V59" s="2681">
        <v>0</v>
      </c>
      <c r="W59" s="222"/>
      <c r="X59" s="222"/>
      <c r="Y59" s="222"/>
      <c r="Z59" s="222"/>
      <c r="AA59" s="222"/>
      <c r="AB59" s="222"/>
      <c r="AC59" s="222"/>
      <c r="AD59" s="222"/>
      <c r="AE59" s="207">
        <f t="shared" si="38"/>
        <v>180</v>
      </c>
      <c r="AF59" s="223">
        <f t="shared" si="39"/>
        <v>180</v>
      </c>
      <c r="AG59" s="223">
        <f t="shared" si="39"/>
        <v>0</v>
      </c>
      <c r="AH59" s="223">
        <f t="shared" si="40"/>
        <v>0</v>
      </c>
      <c r="AI59" s="223">
        <f t="shared" si="28"/>
        <v>0</v>
      </c>
      <c r="AJ59" s="223">
        <f t="shared" si="28"/>
        <v>0</v>
      </c>
      <c r="AK59" s="223">
        <f t="shared" si="28"/>
        <v>0</v>
      </c>
      <c r="AL59" s="223">
        <f t="shared" si="28"/>
        <v>0</v>
      </c>
      <c r="AM59" s="223">
        <f t="shared" si="41"/>
        <v>0</v>
      </c>
      <c r="AN59" s="223">
        <f t="shared" si="41"/>
        <v>0</v>
      </c>
      <c r="AO59" s="223">
        <f t="shared" si="41"/>
        <v>0</v>
      </c>
      <c r="AP59" s="223">
        <f t="shared" si="41"/>
        <v>0</v>
      </c>
      <c r="AQ59" s="223">
        <f t="shared" si="41"/>
        <v>0</v>
      </c>
      <c r="AR59" s="223">
        <f>+ROUNDUP(SUM(AF59:AQ59),0)+170</f>
        <v>350</v>
      </c>
      <c r="AS59" s="217" t="s">
        <v>1763</v>
      </c>
      <c r="AT59" s="2690" t="s">
        <v>4497</v>
      </c>
      <c r="AU59" s="214" t="s">
        <v>4498</v>
      </c>
      <c r="AV59" s="214" t="s">
        <v>4806</v>
      </c>
      <c r="AW59" s="214" t="s">
        <v>4806</v>
      </c>
      <c r="AX59" s="214" t="s">
        <v>4807</v>
      </c>
      <c r="AY59" s="2691">
        <f>AR59</f>
        <v>350</v>
      </c>
      <c r="BB59" s="2683" t="s">
        <v>4805</v>
      </c>
      <c r="BC59" s="2692">
        <f t="shared" si="5"/>
        <v>350</v>
      </c>
      <c r="BD59" s="3014" t="s">
        <v>4808</v>
      </c>
      <c r="BE59" s="214" t="s">
        <v>4513</v>
      </c>
      <c r="BF59" s="214" t="s">
        <v>4809</v>
      </c>
      <c r="BG59" s="2693">
        <v>46048</v>
      </c>
      <c r="BH59" s="214" t="s">
        <v>4810</v>
      </c>
      <c r="BI59" s="2693">
        <v>46052</v>
      </c>
      <c r="BJ59" s="214" t="s">
        <v>4811</v>
      </c>
      <c r="BK59" s="2693">
        <v>46052</v>
      </c>
      <c r="BL59" s="214" t="s">
        <v>4503</v>
      </c>
      <c r="BM59" s="215" t="s">
        <v>4812</v>
      </c>
      <c r="BN59" s="214" t="s">
        <v>4813</v>
      </c>
      <c r="BO59" s="2691">
        <v>350</v>
      </c>
      <c r="BP59" s="2691">
        <f t="shared" si="6"/>
        <v>0</v>
      </c>
      <c r="BQ59" s="2944" t="s">
        <v>4506</v>
      </c>
      <c r="BR59" s="3009" t="s">
        <v>4395</v>
      </c>
      <c r="BS59" s="2693">
        <v>46085</v>
      </c>
      <c r="BT59" s="2691">
        <f t="shared" si="32"/>
        <v>350</v>
      </c>
      <c r="BU59" s="2691">
        <v>350</v>
      </c>
      <c r="BV59" s="2691">
        <f t="shared" si="33"/>
        <v>0</v>
      </c>
      <c r="CE59" s="2695" t="s">
        <v>4814</v>
      </c>
      <c r="CF59" s="214" t="s">
        <v>4491</v>
      </c>
      <c r="CG59" s="214" t="s">
        <v>4492</v>
      </c>
      <c r="CH59" s="214" t="s">
        <v>4493</v>
      </c>
      <c r="CI59" s="2693">
        <v>46106</v>
      </c>
      <c r="CJ59" s="214" t="s">
        <v>4815</v>
      </c>
    </row>
    <row r="60" spans="1:89" s="214" customFormat="1" ht="52.5" customHeight="1" x14ac:dyDescent="0.25">
      <c r="A60" s="2681">
        <v>2026</v>
      </c>
      <c r="B60" s="2681">
        <v>479</v>
      </c>
      <c r="C60" s="2682" t="s">
        <v>58</v>
      </c>
      <c r="D60" s="2681">
        <v>3000654</v>
      </c>
      <c r="E60" s="2681">
        <v>5005023</v>
      </c>
      <c r="F60" s="2682" t="s">
        <v>990</v>
      </c>
      <c r="G60" s="2684" t="s">
        <v>991</v>
      </c>
      <c r="H60" s="2681">
        <v>94</v>
      </c>
      <c r="I60" s="2685" t="s">
        <v>992</v>
      </c>
      <c r="J60" s="2686" t="s">
        <v>10</v>
      </c>
      <c r="K60" s="2686" t="s">
        <v>60</v>
      </c>
      <c r="L60" s="2681" t="str">
        <f t="shared" si="35"/>
        <v>2.3</v>
      </c>
      <c r="M60" s="2687" t="s">
        <v>95</v>
      </c>
      <c r="N60" s="2687">
        <v>710300160006</v>
      </c>
      <c r="O60" s="2683" t="s">
        <v>4816</v>
      </c>
      <c r="P60" s="2688" t="s">
        <v>70</v>
      </c>
      <c r="Q60" s="2689"/>
      <c r="R60" s="221">
        <v>15</v>
      </c>
      <c r="S60" s="2681">
        <v>3</v>
      </c>
      <c r="T60" s="2681">
        <v>0</v>
      </c>
      <c r="U60" s="2681">
        <v>0</v>
      </c>
      <c r="V60" s="2681">
        <v>0</v>
      </c>
      <c r="W60" s="222"/>
      <c r="X60" s="222"/>
      <c r="Y60" s="222"/>
      <c r="Z60" s="222"/>
      <c r="AA60" s="222"/>
      <c r="AB60" s="222"/>
      <c r="AC60" s="222"/>
      <c r="AD60" s="222"/>
      <c r="AE60" s="207">
        <f t="shared" si="38"/>
        <v>45</v>
      </c>
      <c r="AF60" s="223">
        <f t="shared" si="39"/>
        <v>45</v>
      </c>
      <c r="AG60" s="223">
        <f t="shared" si="39"/>
        <v>0</v>
      </c>
      <c r="AH60" s="223">
        <f t="shared" si="40"/>
        <v>0</v>
      </c>
      <c r="AI60" s="223">
        <f t="shared" si="28"/>
        <v>0</v>
      </c>
      <c r="AJ60" s="223">
        <f t="shared" si="28"/>
        <v>0</v>
      </c>
      <c r="AK60" s="223">
        <f t="shared" si="28"/>
        <v>0</v>
      </c>
      <c r="AL60" s="223">
        <f t="shared" si="28"/>
        <v>0</v>
      </c>
      <c r="AM60" s="223">
        <f t="shared" si="41"/>
        <v>0</v>
      </c>
      <c r="AN60" s="223">
        <f t="shared" si="41"/>
        <v>0</v>
      </c>
      <c r="AO60" s="223">
        <f t="shared" si="41"/>
        <v>0</v>
      </c>
      <c r="AP60" s="223">
        <f t="shared" si="41"/>
        <v>0</v>
      </c>
      <c r="AQ60" s="223">
        <f t="shared" si="41"/>
        <v>0</v>
      </c>
      <c r="AR60" s="223">
        <v>30</v>
      </c>
      <c r="AS60" s="217" t="s">
        <v>1763</v>
      </c>
      <c r="AT60" s="2690" t="s">
        <v>4497</v>
      </c>
      <c r="AU60" s="214" t="s">
        <v>4498</v>
      </c>
      <c r="AY60" s="2691">
        <v>45</v>
      </c>
      <c r="BB60" s="217" t="s">
        <v>4817</v>
      </c>
      <c r="BC60" s="2692">
        <f t="shared" si="5"/>
        <v>30</v>
      </c>
      <c r="BD60" s="3014" t="s">
        <v>4818</v>
      </c>
      <c r="BE60" s="214" t="s">
        <v>4798</v>
      </c>
      <c r="BF60" s="214" t="s">
        <v>4799</v>
      </c>
      <c r="BG60" s="2693">
        <v>46048</v>
      </c>
      <c r="BH60" s="214" t="s">
        <v>4799</v>
      </c>
      <c r="BI60" s="2693">
        <v>46048</v>
      </c>
      <c r="BJ60" s="214" t="s">
        <v>4800</v>
      </c>
      <c r="BK60" s="2693">
        <v>46048</v>
      </c>
      <c r="BL60" s="214" t="s">
        <v>4503</v>
      </c>
      <c r="BM60" s="215" t="s">
        <v>4801</v>
      </c>
      <c r="BN60" s="214" t="s">
        <v>4802</v>
      </c>
      <c r="BO60" s="2691">
        <v>29.2</v>
      </c>
      <c r="BP60" s="2691">
        <f t="shared" si="6"/>
        <v>0.80000000000000071</v>
      </c>
      <c r="BQ60" s="2944" t="s">
        <v>4506</v>
      </c>
      <c r="BR60" s="3009" t="s">
        <v>4377</v>
      </c>
      <c r="BS60" s="2693">
        <v>46072</v>
      </c>
      <c r="BT60" s="2691">
        <f t="shared" si="32"/>
        <v>30</v>
      </c>
      <c r="BU60" s="2691">
        <v>14.7</v>
      </c>
      <c r="BV60" s="2691">
        <f t="shared" si="33"/>
        <v>15.3</v>
      </c>
      <c r="CE60" s="2695" t="s">
        <v>4803</v>
      </c>
      <c r="CF60" s="214" t="s">
        <v>4491</v>
      </c>
      <c r="CG60" s="214" t="s">
        <v>4492</v>
      </c>
      <c r="CH60" s="214" t="s">
        <v>4493</v>
      </c>
      <c r="CI60" s="2693">
        <v>46085</v>
      </c>
      <c r="CJ60" s="214" t="s">
        <v>4804</v>
      </c>
    </row>
    <row r="61" spans="1:89" s="214" customFormat="1" ht="52.5" customHeight="1" x14ac:dyDescent="0.25">
      <c r="A61" s="2681">
        <v>2026</v>
      </c>
      <c r="B61" s="2681">
        <v>479</v>
      </c>
      <c r="C61" s="2682" t="s">
        <v>58</v>
      </c>
      <c r="D61" s="2681">
        <v>3000654</v>
      </c>
      <c r="E61" s="2681">
        <v>5005023</v>
      </c>
      <c r="F61" s="2682" t="s">
        <v>990</v>
      </c>
      <c r="G61" s="2684" t="s">
        <v>991</v>
      </c>
      <c r="H61" s="2681">
        <v>94</v>
      </c>
      <c r="I61" s="2685" t="s">
        <v>992</v>
      </c>
      <c r="J61" s="2686" t="s">
        <v>10</v>
      </c>
      <c r="K61" s="2686" t="s">
        <v>60</v>
      </c>
      <c r="L61" s="2681" t="str">
        <f t="shared" si="35"/>
        <v>2.3</v>
      </c>
      <c r="M61" s="2687" t="s">
        <v>95</v>
      </c>
      <c r="N61" s="2687"/>
      <c r="O61" s="2683" t="s">
        <v>4822</v>
      </c>
      <c r="P61" s="2688" t="s">
        <v>70</v>
      </c>
      <c r="Q61" s="2689"/>
      <c r="R61" s="221">
        <v>2</v>
      </c>
      <c r="S61" s="2681">
        <v>110</v>
      </c>
      <c r="T61" s="2681">
        <v>0</v>
      </c>
      <c r="U61" s="2681">
        <v>0</v>
      </c>
      <c r="V61" s="2681">
        <v>0</v>
      </c>
      <c r="W61" s="222"/>
      <c r="X61" s="222"/>
      <c r="Y61" s="222"/>
      <c r="Z61" s="222"/>
      <c r="AA61" s="222"/>
      <c r="AB61" s="222"/>
      <c r="AC61" s="222"/>
      <c r="AD61" s="222"/>
      <c r="AE61" s="207">
        <f t="shared" si="38"/>
        <v>220</v>
      </c>
      <c r="AF61" s="223">
        <f t="shared" si="39"/>
        <v>220</v>
      </c>
      <c r="AG61" s="223">
        <f t="shared" si="39"/>
        <v>0</v>
      </c>
      <c r="AH61" s="223">
        <f t="shared" si="40"/>
        <v>0</v>
      </c>
      <c r="AI61" s="223">
        <f t="shared" si="28"/>
        <v>0</v>
      </c>
      <c r="AJ61" s="223">
        <f t="shared" si="28"/>
        <v>0</v>
      </c>
      <c r="AK61" s="223">
        <f t="shared" si="28"/>
        <v>0</v>
      </c>
      <c r="AL61" s="223">
        <f t="shared" si="28"/>
        <v>0</v>
      </c>
      <c r="AM61" s="223">
        <f t="shared" si="41"/>
        <v>0</v>
      </c>
      <c r="AN61" s="223">
        <f t="shared" si="41"/>
        <v>0</v>
      </c>
      <c r="AO61" s="223">
        <f t="shared" si="41"/>
        <v>0</v>
      </c>
      <c r="AP61" s="223">
        <f t="shared" si="41"/>
        <v>0</v>
      </c>
      <c r="AQ61" s="223">
        <f t="shared" si="41"/>
        <v>0</v>
      </c>
      <c r="AR61" s="223">
        <v>42.1</v>
      </c>
      <c r="AS61" s="217" t="s">
        <v>1763</v>
      </c>
      <c r="AT61" s="2690" t="s">
        <v>4497</v>
      </c>
      <c r="AU61" s="214" t="s">
        <v>4498</v>
      </c>
      <c r="AY61" s="2691">
        <v>220</v>
      </c>
      <c r="BB61" s="2683" t="s">
        <v>4822</v>
      </c>
      <c r="BC61" s="2692">
        <f t="shared" si="5"/>
        <v>42.1</v>
      </c>
      <c r="BD61" s="3014" t="s">
        <v>4797</v>
      </c>
      <c r="BE61" s="214" t="s">
        <v>4798</v>
      </c>
      <c r="BF61" s="214" t="s">
        <v>4799</v>
      </c>
      <c r="BG61" s="2693">
        <v>46048</v>
      </c>
      <c r="BH61" s="214" t="s">
        <v>4799</v>
      </c>
      <c r="BI61" s="2693">
        <v>46048</v>
      </c>
      <c r="BJ61" s="214" t="s">
        <v>4800</v>
      </c>
      <c r="BK61" s="2693">
        <v>46048</v>
      </c>
      <c r="BL61" s="214" t="s">
        <v>4503</v>
      </c>
      <c r="BM61" s="215" t="s">
        <v>4801</v>
      </c>
      <c r="BN61" s="214" t="s">
        <v>4802</v>
      </c>
      <c r="BO61" s="2691">
        <f t="shared" ref="BO61:BO62" si="43">AR61</f>
        <v>42.1</v>
      </c>
      <c r="BP61" s="2691">
        <f t="shared" si="6"/>
        <v>0</v>
      </c>
      <c r="BQ61" s="2944" t="s">
        <v>4506</v>
      </c>
      <c r="BR61" s="3009" t="s">
        <v>4377</v>
      </c>
      <c r="BS61" s="2693">
        <v>46072</v>
      </c>
      <c r="BT61" s="2691">
        <f t="shared" si="32"/>
        <v>42.1</v>
      </c>
      <c r="BU61" s="2691">
        <v>41.8</v>
      </c>
      <c r="BV61" s="2691">
        <f t="shared" si="33"/>
        <v>0.30000000000000426</v>
      </c>
      <c r="CE61" s="2695" t="s">
        <v>4803</v>
      </c>
      <c r="CF61" s="214" t="s">
        <v>4491</v>
      </c>
      <c r="CG61" s="214" t="s">
        <v>4492</v>
      </c>
      <c r="CH61" s="214" t="s">
        <v>4493</v>
      </c>
      <c r="CI61" s="2693">
        <v>46085</v>
      </c>
      <c r="CJ61" s="214" t="s">
        <v>4804</v>
      </c>
    </row>
    <row r="62" spans="1:89" s="214" customFormat="1" ht="52.5" customHeight="1" x14ac:dyDescent="0.25">
      <c r="A62" s="2681">
        <v>2026</v>
      </c>
      <c r="B62" s="2681">
        <v>479</v>
      </c>
      <c r="C62" s="2682" t="s">
        <v>58</v>
      </c>
      <c r="D62" s="2681">
        <v>3000654</v>
      </c>
      <c r="E62" s="2681">
        <v>5005023</v>
      </c>
      <c r="F62" s="2682" t="s">
        <v>990</v>
      </c>
      <c r="G62" s="2684" t="s">
        <v>991</v>
      </c>
      <c r="H62" s="2681">
        <v>94</v>
      </c>
      <c r="I62" s="2685" t="s">
        <v>992</v>
      </c>
      <c r="J62" s="2686" t="s">
        <v>10</v>
      </c>
      <c r="K62" s="2686" t="s">
        <v>60</v>
      </c>
      <c r="L62" s="2681" t="str">
        <f t="shared" si="35"/>
        <v>2.3</v>
      </c>
      <c r="M62" s="2687" t="s">
        <v>95</v>
      </c>
      <c r="N62" s="2687"/>
      <c r="O62" s="2683" t="s">
        <v>4823</v>
      </c>
      <c r="P62" s="2688" t="s">
        <v>70</v>
      </c>
      <c r="Q62" s="2689"/>
      <c r="R62" s="221">
        <v>2</v>
      </c>
      <c r="S62" s="2681">
        <v>150</v>
      </c>
      <c r="T62" s="2681">
        <v>0</v>
      </c>
      <c r="U62" s="2681">
        <v>0</v>
      </c>
      <c r="V62" s="2681">
        <v>0</v>
      </c>
      <c r="W62" s="222"/>
      <c r="X62" s="222"/>
      <c r="Y62" s="222"/>
      <c r="Z62" s="222"/>
      <c r="AA62" s="222"/>
      <c r="AB62" s="222"/>
      <c r="AC62" s="222"/>
      <c r="AD62" s="222"/>
      <c r="AE62" s="207">
        <f t="shared" si="38"/>
        <v>300</v>
      </c>
      <c r="AF62" s="223">
        <f t="shared" si="39"/>
        <v>300</v>
      </c>
      <c r="AG62" s="223">
        <f t="shared" si="39"/>
        <v>0</v>
      </c>
      <c r="AH62" s="223">
        <f t="shared" si="40"/>
        <v>0</v>
      </c>
      <c r="AI62" s="223">
        <f t="shared" si="28"/>
        <v>0</v>
      </c>
      <c r="AJ62" s="223">
        <f t="shared" si="28"/>
        <v>0</v>
      </c>
      <c r="AK62" s="223">
        <f t="shared" si="28"/>
        <v>0</v>
      </c>
      <c r="AL62" s="223">
        <f t="shared" si="28"/>
        <v>0</v>
      </c>
      <c r="AM62" s="223">
        <f t="shared" si="41"/>
        <v>0</v>
      </c>
      <c r="AN62" s="223">
        <f t="shared" si="41"/>
        <v>0</v>
      </c>
      <c r="AO62" s="223">
        <f t="shared" si="41"/>
        <v>0</v>
      </c>
      <c r="AP62" s="223">
        <f t="shared" si="41"/>
        <v>0</v>
      </c>
      <c r="AQ62" s="223">
        <f t="shared" si="41"/>
        <v>0</v>
      </c>
      <c r="AR62" s="223">
        <v>57</v>
      </c>
      <c r="AS62" s="217" t="s">
        <v>1763</v>
      </c>
      <c r="AT62" s="2690" t="s">
        <v>4497</v>
      </c>
      <c r="AU62" s="214" t="s">
        <v>4498</v>
      </c>
      <c r="AY62" s="2691">
        <v>300</v>
      </c>
      <c r="BB62" s="2683" t="s">
        <v>4823</v>
      </c>
      <c r="BC62" s="2692">
        <f t="shared" si="5"/>
        <v>57</v>
      </c>
      <c r="BD62" s="3014" t="s">
        <v>4797</v>
      </c>
      <c r="BE62" s="214" t="s">
        <v>4798</v>
      </c>
      <c r="BF62" s="214" t="s">
        <v>4799</v>
      </c>
      <c r="BG62" s="2693">
        <v>46048</v>
      </c>
      <c r="BH62" s="214" t="s">
        <v>4799</v>
      </c>
      <c r="BI62" s="2693">
        <v>46048</v>
      </c>
      <c r="BJ62" s="214" t="s">
        <v>4800</v>
      </c>
      <c r="BK62" s="2693">
        <v>46048</v>
      </c>
      <c r="BL62" s="214" t="s">
        <v>4503</v>
      </c>
      <c r="BM62" s="215" t="s">
        <v>4801</v>
      </c>
      <c r="BN62" s="214" t="s">
        <v>4802</v>
      </c>
      <c r="BO62" s="2691">
        <f t="shared" si="43"/>
        <v>57</v>
      </c>
      <c r="BP62" s="2691">
        <f t="shared" si="6"/>
        <v>0</v>
      </c>
      <c r="BQ62" s="2944" t="s">
        <v>4506</v>
      </c>
      <c r="BR62" s="3009" t="s">
        <v>4377</v>
      </c>
      <c r="BS62" s="2693">
        <v>46072</v>
      </c>
      <c r="BT62" s="2691">
        <f t="shared" si="32"/>
        <v>57</v>
      </c>
      <c r="BU62" s="2691">
        <v>57</v>
      </c>
      <c r="BV62" s="2691">
        <f t="shared" si="33"/>
        <v>0</v>
      </c>
      <c r="CE62" s="2695" t="s">
        <v>4803</v>
      </c>
      <c r="CF62" s="214" t="s">
        <v>4491</v>
      </c>
      <c r="CG62" s="214" t="s">
        <v>4492</v>
      </c>
      <c r="CH62" s="214" t="s">
        <v>4493</v>
      </c>
      <c r="CI62" s="2693">
        <v>46085</v>
      </c>
      <c r="CJ62" s="214" t="s">
        <v>4804</v>
      </c>
    </row>
    <row r="63" spans="1:89" s="214" customFormat="1" ht="52.5" hidden="1" customHeight="1" x14ac:dyDescent="0.25">
      <c r="A63" s="2681">
        <v>2026</v>
      </c>
      <c r="B63" s="2681">
        <v>479</v>
      </c>
      <c r="C63" s="2682" t="s">
        <v>58</v>
      </c>
      <c r="D63" s="2681">
        <v>3000654</v>
      </c>
      <c r="E63" s="2681">
        <v>5005023</v>
      </c>
      <c r="F63" s="2682" t="s">
        <v>990</v>
      </c>
      <c r="G63" s="2684" t="s">
        <v>991</v>
      </c>
      <c r="H63" s="2681">
        <v>94</v>
      </c>
      <c r="I63" s="2685" t="s">
        <v>992</v>
      </c>
      <c r="J63" s="2686" t="s">
        <v>10</v>
      </c>
      <c r="K63" s="2686" t="s">
        <v>60</v>
      </c>
      <c r="L63" s="2681" t="str">
        <f t="shared" si="35"/>
        <v>2.3</v>
      </c>
      <c r="M63" s="2687" t="s">
        <v>95</v>
      </c>
      <c r="N63" s="2687"/>
      <c r="O63" s="2683" t="s">
        <v>4824</v>
      </c>
      <c r="P63" s="2688" t="s">
        <v>70</v>
      </c>
      <c r="Q63" s="2689"/>
      <c r="R63" s="221">
        <v>2</v>
      </c>
      <c r="S63" s="2681">
        <v>50</v>
      </c>
      <c r="T63" s="2681">
        <v>0</v>
      </c>
      <c r="U63" s="2681">
        <v>0</v>
      </c>
      <c r="V63" s="2681">
        <v>0</v>
      </c>
      <c r="W63" s="222"/>
      <c r="X63" s="222"/>
      <c r="Y63" s="222"/>
      <c r="Z63" s="222"/>
      <c r="AA63" s="222"/>
      <c r="AB63" s="222"/>
      <c r="AC63" s="222"/>
      <c r="AD63" s="222"/>
      <c r="AE63" s="207">
        <f t="shared" si="38"/>
        <v>100</v>
      </c>
      <c r="AF63" s="223">
        <f t="shared" si="39"/>
        <v>100</v>
      </c>
      <c r="AG63" s="223">
        <f t="shared" si="39"/>
        <v>0</v>
      </c>
      <c r="AH63" s="223">
        <f t="shared" si="40"/>
        <v>0</v>
      </c>
      <c r="AI63" s="223">
        <f t="shared" si="28"/>
        <v>0</v>
      </c>
      <c r="AJ63" s="223">
        <f t="shared" si="28"/>
        <v>0</v>
      </c>
      <c r="AK63" s="223">
        <f t="shared" si="28"/>
        <v>0</v>
      </c>
      <c r="AL63" s="223">
        <f t="shared" si="28"/>
        <v>0</v>
      </c>
      <c r="AM63" s="223">
        <f t="shared" si="41"/>
        <v>0</v>
      </c>
      <c r="AN63" s="223">
        <f t="shared" si="41"/>
        <v>0</v>
      </c>
      <c r="AO63" s="223">
        <f t="shared" si="41"/>
        <v>0</v>
      </c>
      <c r="AP63" s="223">
        <f t="shared" si="41"/>
        <v>0</v>
      </c>
      <c r="AQ63" s="223">
        <f t="shared" si="41"/>
        <v>0</v>
      </c>
      <c r="AR63" s="223">
        <v>20</v>
      </c>
      <c r="AS63" s="217" t="s">
        <v>10</v>
      </c>
      <c r="AT63" s="2690" t="s">
        <v>4497</v>
      </c>
      <c r="AU63" s="214" t="s">
        <v>4498</v>
      </c>
      <c r="AY63" s="2691">
        <v>100</v>
      </c>
      <c r="BB63" s="2683" t="s">
        <v>4824</v>
      </c>
      <c r="BC63" s="2692">
        <f t="shared" si="5"/>
        <v>20</v>
      </c>
      <c r="BD63" s="2694" t="s">
        <v>4797</v>
      </c>
      <c r="BE63" s="214" t="s">
        <v>4798</v>
      </c>
      <c r="BF63" s="214" t="s">
        <v>4799</v>
      </c>
      <c r="BG63" s="2693">
        <v>46048</v>
      </c>
      <c r="BH63" s="214" t="s">
        <v>4799</v>
      </c>
      <c r="BI63" s="2693">
        <v>46048</v>
      </c>
      <c r="BJ63" s="214" t="s">
        <v>4800</v>
      </c>
      <c r="BK63" s="2693">
        <v>46048</v>
      </c>
      <c r="BL63" s="214" t="s">
        <v>4503</v>
      </c>
      <c r="BM63" s="215" t="s">
        <v>4801</v>
      </c>
      <c r="BN63" s="214" t="s">
        <v>4802</v>
      </c>
      <c r="BO63" s="2691">
        <f t="shared" ref="BO63:BO68" si="44">AR63</f>
        <v>20</v>
      </c>
      <c r="BP63" s="2691">
        <f t="shared" si="6"/>
        <v>0</v>
      </c>
      <c r="BQ63" s="2944" t="s">
        <v>4506</v>
      </c>
      <c r="BR63" s="2694" t="s">
        <v>4377</v>
      </c>
      <c r="BS63" s="2693">
        <v>46072</v>
      </c>
      <c r="BT63" s="2691">
        <f t="shared" si="32"/>
        <v>20</v>
      </c>
      <c r="BU63" s="2691">
        <v>19</v>
      </c>
      <c r="BV63" s="2691">
        <f t="shared" si="33"/>
        <v>1</v>
      </c>
      <c r="CE63" s="2695" t="s">
        <v>4803</v>
      </c>
      <c r="CF63" s="214" t="s">
        <v>4491</v>
      </c>
      <c r="CG63" s="214" t="s">
        <v>4492</v>
      </c>
      <c r="CH63" s="214" t="s">
        <v>4493</v>
      </c>
      <c r="CI63" s="2693">
        <v>46085</v>
      </c>
      <c r="CJ63" s="214" t="s">
        <v>4804</v>
      </c>
    </row>
    <row r="64" spans="1:89" s="214" customFormat="1" ht="52.5" customHeight="1" x14ac:dyDescent="0.25">
      <c r="A64" s="2681">
        <v>2026</v>
      </c>
      <c r="B64" s="2681">
        <v>479</v>
      </c>
      <c r="C64" s="2682" t="s">
        <v>58</v>
      </c>
      <c r="D64" s="2681">
        <v>3000654</v>
      </c>
      <c r="E64" s="2681">
        <v>5005023</v>
      </c>
      <c r="F64" s="2682" t="s">
        <v>990</v>
      </c>
      <c r="G64" s="2684" t="s">
        <v>991</v>
      </c>
      <c r="H64" s="2681">
        <v>94</v>
      </c>
      <c r="I64" s="2685" t="s">
        <v>992</v>
      </c>
      <c r="J64" s="2686" t="s">
        <v>10</v>
      </c>
      <c r="K64" s="2686" t="s">
        <v>60</v>
      </c>
      <c r="L64" s="2681" t="str">
        <f t="shared" si="35"/>
        <v>2.3</v>
      </c>
      <c r="M64" s="2687" t="s">
        <v>95</v>
      </c>
      <c r="N64" s="2687"/>
      <c r="O64" s="2683" t="s">
        <v>4825</v>
      </c>
      <c r="P64" s="2688" t="s">
        <v>70</v>
      </c>
      <c r="Q64" s="2689"/>
      <c r="R64" s="221">
        <v>1</v>
      </c>
      <c r="S64" s="2681">
        <v>28</v>
      </c>
      <c r="T64" s="2681">
        <v>0</v>
      </c>
      <c r="U64" s="2681">
        <v>0</v>
      </c>
      <c r="V64" s="2681">
        <v>0</v>
      </c>
      <c r="W64" s="222"/>
      <c r="X64" s="222"/>
      <c r="Y64" s="222"/>
      <c r="Z64" s="222"/>
      <c r="AA64" s="222"/>
      <c r="AB64" s="222"/>
      <c r="AC64" s="222"/>
      <c r="AD64" s="222"/>
      <c r="AE64" s="207">
        <f t="shared" si="38"/>
        <v>28</v>
      </c>
      <c r="AF64" s="223">
        <f t="shared" si="39"/>
        <v>28</v>
      </c>
      <c r="AG64" s="223">
        <f t="shared" si="39"/>
        <v>0</v>
      </c>
      <c r="AH64" s="223">
        <f t="shared" si="40"/>
        <v>0</v>
      </c>
      <c r="AI64" s="223">
        <f t="shared" si="28"/>
        <v>0</v>
      </c>
      <c r="AJ64" s="223">
        <f t="shared" si="28"/>
        <v>0</v>
      </c>
      <c r="AK64" s="223">
        <f t="shared" si="28"/>
        <v>0</v>
      </c>
      <c r="AL64" s="223">
        <f t="shared" si="28"/>
        <v>0</v>
      </c>
      <c r="AM64" s="223">
        <f t="shared" si="41"/>
        <v>0</v>
      </c>
      <c r="AN64" s="223">
        <f t="shared" si="41"/>
        <v>0</v>
      </c>
      <c r="AO64" s="223">
        <f t="shared" si="41"/>
        <v>0</v>
      </c>
      <c r="AP64" s="223">
        <f t="shared" si="41"/>
        <v>0</v>
      </c>
      <c r="AQ64" s="223">
        <f t="shared" si="41"/>
        <v>0</v>
      </c>
      <c r="AR64" s="223">
        <v>8.6199999999999992</v>
      </c>
      <c r="AS64" s="217" t="s">
        <v>1763</v>
      </c>
      <c r="AT64" s="2690" t="s">
        <v>4497</v>
      </c>
      <c r="AU64" s="214" t="s">
        <v>4498</v>
      </c>
      <c r="AY64" s="2691">
        <v>28</v>
      </c>
      <c r="BB64" s="2683" t="s">
        <v>4825</v>
      </c>
      <c r="BC64" s="2692">
        <f t="shared" si="5"/>
        <v>8.6199999999999992</v>
      </c>
      <c r="BD64" s="3014" t="s">
        <v>4818</v>
      </c>
      <c r="BE64" s="214" t="s">
        <v>4798</v>
      </c>
      <c r="BF64" s="214" t="s">
        <v>4799</v>
      </c>
      <c r="BG64" s="2693">
        <v>46048</v>
      </c>
      <c r="BH64" s="214" t="s">
        <v>4799</v>
      </c>
      <c r="BI64" s="2693">
        <v>46048</v>
      </c>
      <c r="BJ64" s="214" t="s">
        <v>4800</v>
      </c>
      <c r="BK64" s="2693">
        <v>46048</v>
      </c>
      <c r="BL64" s="214" t="s">
        <v>4503</v>
      </c>
      <c r="BM64" s="215" t="s">
        <v>4801</v>
      </c>
      <c r="BN64" s="214" t="s">
        <v>4802</v>
      </c>
      <c r="BO64" s="2691">
        <f t="shared" si="44"/>
        <v>8.6199999999999992</v>
      </c>
      <c r="BP64" s="2691">
        <f t="shared" si="6"/>
        <v>0</v>
      </c>
      <c r="BQ64" s="2944" t="s">
        <v>4506</v>
      </c>
      <c r="BR64" s="3009" t="s">
        <v>4377</v>
      </c>
      <c r="BS64" s="2693">
        <v>46072</v>
      </c>
      <c r="BT64" s="2691">
        <f t="shared" si="32"/>
        <v>8.6199999999999992</v>
      </c>
      <c r="BU64" s="2691">
        <v>8.6199999999999992</v>
      </c>
      <c r="BV64" s="2691">
        <f t="shared" si="33"/>
        <v>0</v>
      </c>
      <c r="CE64" s="2695" t="s">
        <v>4803</v>
      </c>
      <c r="CF64" s="214" t="s">
        <v>4491</v>
      </c>
      <c r="CG64" s="214" t="s">
        <v>4492</v>
      </c>
      <c r="CH64" s="214" t="s">
        <v>4493</v>
      </c>
      <c r="CI64" s="2693">
        <v>46085</v>
      </c>
      <c r="CJ64" s="214" t="s">
        <v>4804</v>
      </c>
    </row>
    <row r="65" spans="1:89" s="214" customFormat="1" ht="52.5" customHeight="1" x14ac:dyDescent="0.25">
      <c r="A65" s="2681">
        <v>2026</v>
      </c>
      <c r="B65" s="2681">
        <v>479</v>
      </c>
      <c r="C65" s="2682" t="s">
        <v>58</v>
      </c>
      <c r="D65" s="2681">
        <v>3000654</v>
      </c>
      <c r="E65" s="2681">
        <v>5005023</v>
      </c>
      <c r="F65" s="2682" t="s">
        <v>990</v>
      </c>
      <c r="G65" s="2684" t="s">
        <v>991</v>
      </c>
      <c r="H65" s="2681">
        <v>94</v>
      </c>
      <c r="I65" s="2685" t="s">
        <v>992</v>
      </c>
      <c r="J65" s="2686" t="s">
        <v>10</v>
      </c>
      <c r="K65" s="2686" t="s">
        <v>60</v>
      </c>
      <c r="L65" s="2681" t="str">
        <f t="shared" si="35"/>
        <v>2.3</v>
      </c>
      <c r="M65" s="2687" t="s">
        <v>95</v>
      </c>
      <c r="N65" s="2687">
        <v>716000060413</v>
      </c>
      <c r="O65" s="2683" t="s">
        <v>4826</v>
      </c>
      <c r="P65" s="2688" t="s">
        <v>70</v>
      </c>
      <c r="Q65" s="2689" t="s">
        <v>4510</v>
      </c>
      <c r="R65" s="221">
        <v>3</v>
      </c>
      <c r="S65" s="2681">
        <v>5</v>
      </c>
      <c r="T65" s="2681">
        <v>0</v>
      </c>
      <c r="U65" s="2681">
        <v>0</v>
      </c>
      <c r="V65" s="2681">
        <v>0</v>
      </c>
      <c r="W65" s="222"/>
      <c r="X65" s="222"/>
      <c r="Y65" s="222"/>
      <c r="Z65" s="222"/>
      <c r="AA65" s="222"/>
      <c r="AB65" s="222"/>
      <c r="AC65" s="222"/>
      <c r="AD65" s="222"/>
      <c r="AE65" s="207">
        <f t="shared" si="38"/>
        <v>15</v>
      </c>
      <c r="AF65" s="223">
        <f t="shared" si="39"/>
        <v>15</v>
      </c>
      <c r="AG65" s="223">
        <f t="shared" si="39"/>
        <v>0</v>
      </c>
      <c r="AH65" s="223">
        <f t="shared" si="40"/>
        <v>0</v>
      </c>
      <c r="AI65" s="223">
        <f t="shared" si="28"/>
        <v>0</v>
      </c>
      <c r="AJ65" s="223">
        <f t="shared" si="28"/>
        <v>0</v>
      </c>
      <c r="AK65" s="223">
        <f t="shared" si="28"/>
        <v>0</v>
      </c>
      <c r="AL65" s="223">
        <f t="shared" si="28"/>
        <v>0</v>
      </c>
      <c r="AM65" s="223">
        <f t="shared" si="41"/>
        <v>0</v>
      </c>
      <c r="AN65" s="223">
        <f t="shared" si="41"/>
        <v>0</v>
      </c>
      <c r="AO65" s="223">
        <f t="shared" si="41"/>
        <v>0</v>
      </c>
      <c r="AP65" s="223">
        <f t="shared" si="41"/>
        <v>0</v>
      </c>
      <c r="AQ65" s="223">
        <f t="shared" si="41"/>
        <v>0</v>
      </c>
      <c r="AR65" s="223">
        <v>5.5</v>
      </c>
      <c r="AS65" s="217" t="s">
        <v>1763</v>
      </c>
      <c r="AT65" s="2690" t="s">
        <v>4497</v>
      </c>
      <c r="AU65" s="214" t="s">
        <v>4498</v>
      </c>
      <c r="AY65" s="2691">
        <v>15</v>
      </c>
      <c r="BB65" s="2683" t="s">
        <v>4826</v>
      </c>
      <c r="BC65" s="2692">
        <f t="shared" si="5"/>
        <v>5.5</v>
      </c>
      <c r="BD65" s="3014" t="s">
        <v>4818</v>
      </c>
      <c r="BE65" s="214" t="s">
        <v>4798</v>
      </c>
      <c r="BF65" s="214" t="s">
        <v>4799</v>
      </c>
      <c r="BG65" s="2693">
        <v>46048</v>
      </c>
      <c r="BH65" s="214" t="s">
        <v>4799</v>
      </c>
      <c r="BI65" s="2693">
        <v>46048</v>
      </c>
      <c r="BJ65" s="214" t="s">
        <v>4800</v>
      </c>
      <c r="BK65" s="2693">
        <v>46048</v>
      </c>
      <c r="BL65" s="214" t="s">
        <v>4503</v>
      </c>
      <c r="BM65" s="215" t="s">
        <v>4801</v>
      </c>
      <c r="BN65" s="214" t="s">
        <v>4802</v>
      </c>
      <c r="BO65" s="2691">
        <v>5.26</v>
      </c>
      <c r="BP65" s="2691">
        <f t="shared" si="6"/>
        <v>0.24000000000000021</v>
      </c>
      <c r="BQ65" s="2944" t="s">
        <v>4506</v>
      </c>
      <c r="BR65" s="3009" t="s">
        <v>4377</v>
      </c>
      <c r="BS65" s="2693">
        <v>46072</v>
      </c>
      <c r="BT65" s="2691">
        <f t="shared" si="32"/>
        <v>5.5</v>
      </c>
      <c r="BU65" s="2691">
        <v>5.3</v>
      </c>
      <c r="BV65" s="2691">
        <f t="shared" si="33"/>
        <v>0.20000000000000018</v>
      </c>
      <c r="CE65" s="2695" t="s">
        <v>4803</v>
      </c>
      <c r="CF65" s="214" t="s">
        <v>4491</v>
      </c>
      <c r="CG65" s="214" t="s">
        <v>4492</v>
      </c>
      <c r="CH65" s="214" t="s">
        <v>4493</v>
      </c>
      <c r="CI65" s="2693">
        <v>46085</v>
      </c>
      <c r="CJ65" s="214" t="s">
        <v>4804</v>
      </c>
    </row>
    <row r="66" spans="1:89" s="214" customFormat="1" ht="52.5" customHeight="1" x14ac:dyDescent="0.25">
      <c r="A66" s="2681">
        <v>2026</v>
      </c>
      <c r="B66" s="2681">
        <v>479</v>
      </c>
      <c r="C66" s="2682" t="s">
        <v>58</v>
      </c>
      <c r="D66" s="2681">
        <v>3000654</v>
      </c>
      <c r="E66" s="2681">
        <v>5005023</v>
      </c>
      <c r="F66" s="2682" t="s">
        <v>990</v>
      </c>
      <c r="G66" s="2684" t="s">
        <v>991</v>
      </c>
      <c r="H66" s="2681">
        <v>94</v>
      </c>
      <c r="I66" s="2685" t="s">
        <v>992</v>
      </c>
      <c r="J66" s="2686" t="s">
        <v>10</v>
      </c>
      <c r="K66" s="2686" t="s">
        <v>60</v>
      </c>
      <c r="L66" s="2681" t="str">
        <f t="shared" si="35"/>
        <v>2.3</v>
      </c>
      <c r="M66" s="2687" t="s">
        <v>95</v>
      </c>
      <c r="N66" s="2687">
        <v>716000060432</v>
      </c>
      <c r="O66" s="2683" t="s">
        <v>4827</v>
      </c>
      <c r="P66" s="2688" t="s">
        <v>70</v>
      </c>
      <c r="Q66" s="2689" t="s">
        <v>4510</v>
      </c>
      <c r="R66" s="221">
        <v>2.7021999999999999</v>
      </c>
      <c r="S66" s="2681">
        <v>4</v>
      </c>
      <c r="T66" s="2681">
        <v>0</v>
      </c>
      <c r="U66" s="2681">
        <v>0</v>
      </c>
      <c r="V66" s="2681">
        <v>0</v>
      </c>
      <c r="W66" s="222"/>
      <c r="X66" s="222"/>
      <c r="Y66" s="222"/>
      <c r="Z66" s="222"/>
      <c r="AA66" s="222"/>
      <c r="AB66" s="222"/>
      <c r="AC66" s="222"/>
      <c r="AD66" s="222"/>
      <c r="AE66" s="207">
        <f t="shared" si="38"/>
        <v>11</v>
      </c>
      <c r="AF66" s="223">
        <f t="shared" si="39"/>
        <v>10.8088</v>
      </c>
      <c r="AG66" s="223">
        <f t="shared" si="39"/>
        <v>0</v>
      </c>
      <c r="AH66" s="223">
        <f t="shared" si="40"/>
        <v>0</v>
      </c>
      <c r="AI66" s="223">
        <f t="shared" si="28"/>
        <v>0</v>
      </c>
      <c r="AJ66" s="223">
        <f t="shared" si="28"/>
        <v>0</v>
      </c>
      <c r="AK66" s="223">
        <f t="shared" si="28"/>
        <v>0</v>
      </c>
      <c r="AL66" s="223">
        <f t="shared" si="28"/>
        <v>0</v>
      </c>
      <c r="AM66" s="223">
        <f t="shared" si="41"/>
        <v>0</v>
      </c>
      <c r="AN66" s="223">
        <f t="shared" si="41"/>
        <v>0</v>
      </c>
      <c r="AO66" s="223">
        <f t="shared" si="41"/>
        <v>0</v>
      </c>
      <c r="AP66" s="223">
        <f t="shared" si="41"/>
        <v>0</v>
      </c>
      <c r="AQ66" s="223">
        <f t="shared" si="41"/>
        <v>0</v>
      </c>
      <c r="AR66" s="223">
        <v>5</v>
      </c>
      <c r="AS66" s="217" t="s">
        <v>1763</v>
      </c>
      <c r="AT66" s="2690" t="s">
        <v>4497</v>
      </c>
      <c r="AU66" s="214" t="s">
        <v>4498</v>
      </c>
      <c r="AY66" s="2691">
        <v>11</v>
      </c>
      <c r="BB66" s="2683" t="s">
        <v>4827</v>
      </c>
      <c r="BC66" s="2692">
        <f t="shared" si="5"/>
        <v>5</v>
      </c>
      <c r="BD66" s="3014" t="s">
        <v>4818</v>
      </c>
      <c r="BE66" s="214" t="s">
        <v>4798</v>
      </c>
      <c r="BF66" s="214" t="s">
        <v>4799</v>
      </c>
      <c r="BG66" s="2693">
        <v>46048</v>
      </c>
      <c r="BH66" s="214" t="s">
        <v>4799</v>
      </c>
      <c r="BI66" s="2693">
        <v>46048</v>
      </c>
      <c r="BJ66" s="214" t="s">
        <v>4800</v>
      </c>
      <c r="BK66" s="2693">
        <v>46048</v>
      </c>
      <c r="BL66" s="214" t="s">
        <v>4503</v>
      </c>
      <c r="BM66" s="215" t="s">
        <v>4801</v>
      </c>
      <c r="BN66" s="214" t="s">
        <v>4802</v>
      </c>
      <c r="BO66" s="2691">
        <v>4.8</v>
      </c>
      <c r="BP66" s="2691">
        <f t="shared" si="6"/>
        <v>0.20000000000000018</v>
      </c>
      <c r="BQ66" s="2944" t="s">
        <v>4506</v>
      </c>
      <c r="BR66" s="3009" t="s">
        <v>4377</v>
      </c>
      <c r="BS66" s="2693">
        <v>46072</v>
      </c>
      <c r="BT66" s="2691">
        <f t="shared" si="32"/>
        <v>5</v>
      </c>
      <c r="BU66" s="2691">
        <v>4.8</v>
      </c>
      <c r="BV66" s="2691">
        <f t="shared" si="33"/>
        <v>0.20000000000000018</v>
      </c>
      <c r="CE66" s="2695" t="s">
        <v>4803</v>
      </c>
      <c r="CF66" s="214" t="s">
        <v>4491</v>
      </c>
      <c r="CG66" s="214" t="s">
        <v>4492</v>
      </c>
      <c r="CH66" s="214" t="s">
        <v>4493</v>
      </c>
      <c r="CI66" s="2693">
        <v>46085</v>
      </c>
      <c r="CJ66" s="214" t="s">
        <v>4804</v>
      </c>
    </row>
    <row r="67" spans="1:89" s="214" customFormat="1" ht="52.5" customHeight="1" x14ac:dyDescent="0.25">
      <c r="A67" s="2681">
        <v>2026</v>
      </c>
      <c r="B67" s="2681">
        <v>479</v>
      </c>
      <c r="C67" s="2682" t="s">
        <v>58</v>
      </c>
      <c r="D67" s="2681">
        <v>3000654</v>
      </c>
      <c r="E67" s="2681">
        <v>5005023</v>
      </c>
      <c r="F67" s="2682" t="s">
        <v>990</v>
      </c>
      <c r="G67" s="2684" t="s">
        <v>991</v>
      </c>
      <c r="H67" s="2681">
        <v>94</v>
      </c>
      <c r="I67" s="2685" t="s">
        <v>992</v>
      </c>
      <c r="J67" s="2686" t="s">
        <v>10</v>
      </c>
      <c r="K67" s="2686" t="s">
        <v>60</v>
      </c>
      <c r="L67" s="2681" t="str">
        <f t="shared" si="35"/>
        <v>2.3</v>
      </c>
      <c r="M67" s="2687" t="s">
        <v>95</v>
      </c>
      <c r="N67" s="2687"/>
      <c r="O67" s="2683" t="s">
        <v>4828</v>
      </c>
      <c r="P67" s="2688" t="s">
        <v>70</v>
      </c>
      <c r="Q67" s="2689"/>
      <c r="R67" s="221">
        <v>1.5</v>
      </c>
      <c r="S67" s="2681">
        <v>7</v>
      </c>
      <c r="T67" s="2681">
        <v>0</v>
      </c>
      <c r="U67" s="2681">
        <v>0</v>
      </c>
      <c r="V67" s="2681">
        <v>0</v>
      </c>
      <c r="W67" s="222"/>
      <c r="X67" s="222"/>
      <c r="Y67" s="222"/>
      <c r="Z67" s="222"/>
      <c r="AA67" s="222"/>
      <c r="AB67" s="222"/>
      <c r="AC67" s="222"/>
      <c r="AD67" s="222"/>
      <c r="AE67" s="207">
        <f t="shared" si="38"/>
        <v>11</v>
      </c>
      <c r="AF67" s="223">
        <f t="shared" si="39"/>
        <v>10.5</v>
      </c>
      <c r="AG67" s="223">
        <f t="shared" si="39"/>
        <v>0</v>
      </c>
      <c r="AH67" s="223">
        <f t="shared" si="40"/>
        <v>0</v>
      </c>
      <c r="AI67" s="223">
        <f t="shared" si="28"/>
        <v>0</v>
      </c>
      <c r="AJ67" s="223">
        <f t="shared" si="28"/>
        <v>0</v>
      </c>
      <c r="AK67" s="223">
        <f t="shared" si="28"/>
        <v>0</v>
      </c>
      <c r="AL67" s="223">
        <f t="shared" si="28"/>
        <v>0</v>
      </c>
      <c r="AM67" s="223">
        <f t="shared" si="41"/>
        <v>0</v>
      </c>
      <c r="AN67" s="223">
        <f t="shared" si="41"/>
        <v>0</v>
      </c>
      <c r="AO67" s="223">
        <f t="shared" si="41"/>
        <v>0</v>
      </c>
      <c r="AP67" s="223">
        <f t="shared" si="41"/>
        <v>0</v>
      </c>
      <c r="AQ67" s="223">
        <f t="shared" si="41"/>
        <v>0</v>
      </c>
      <c r="AR67" s="223">
        <v>5.5</v>
      </c>
      <c r="AS67" s="217" t="s">
        <v>1763</v>
      </c>
      <c r="AT67" s="2690" t="s">
        <v>4497</v>
      </c>
      <c r="AU67" s="214" t="s">
        <v>4498</v>
      </c>
      <c r="AY67" s="2691">
        <v>11</v>
      </c>
      <c r="BB67" s="2683" t="s">
        <v>4828</v>
      </c>
      <c r="BC67" s="2692">
        <f t="shared" si="5"/>
        <v>5.5</v>
      </c>
      <c r="BD67" s="3014" t="s">
        <v>4818</v>
      </c>
      <c r="BE67" s="214" t="s">
        <v>4798</v>
      </c>
      <c r="BF67" s="214" t="s">
        <v>4799</v>
      </c>
      <c r="BG67" s="2693">
        <v>46048</v>
      </c>
      <c r="BH67" s="214" t="s">
        <v>4799</v>
      </c>
      <c r="BI67" s="2693">
        <v>46048</v>
      </c>
      <c r="BJ67" s="214" t="s">
        <v>4800</v>
      </c>
      <c r="BK67" s="2693">
        <v>46048</v>
      </c>
      <c r="BL67" s="214" t="s">
        <v>4503</v>
      </c>
      <c r="BM67" s="215" t="s">
        <v>4801</v>
      </c>
      <c r="BN67" s="214" t="s">
        <v>4802</v>
      </c>
      <c r="BO67" s="2691">
        <f t="shared" si="44"/>
        <v>5.5</v>
      </c>
      <c r="BP67" s="2691">
        <f t="shared" si="6"/>
        <v>0</v>
      </c>
      <c r="BQ67" s="2944" t="s">
        <v>4506</v>
      </c>
      <c r="BR67" s="3009" t="s">
        <v>4377</v>
      </c>
      <c r="BS67" s="2693">
        <v>46072</v>
      </c>
      <c r="BT67" s="2691">
        <f t="shared" si="32"/>
        <v>5.5</v>
      </c>
      <c r="BU67" s="2691">
        <v>5.5</v>
      </c>
      <c r="BV67" s="2691">
        <f t="shared" si="33"/>
        <v>0</v>
      </c>
      <c r="CE67" s="2695" t="s">
        <v>4803</v>
      </c>
      <c r="CF67" s="214" t="s">
        <v>4491</v>
      </c>
      <c r="CG67" s="214" t="s">
        <v>4492</v>
      </c>
      <c r="CH67" s="214" t="s">
        <v>4493</v>
      </c>
      <c r="CI67" s="2693">
        <v>46085</v>
      </c>
      <c r="CJ67" s="214" t="s">
        <v>4804</v>
      </c>
    </row>
    <row r="68" spans="1:89" s="214" customFormat="1" ht="52.5" customHeight="1" x14ac:dyDescent="0.25">
      <c r="A68" s="2681">
        <v>2026</v>
      </c>
      <c r="B68" s="2681">
        <v>479</v>
      </c>
      <c r="C68" s="2682" t="s">
        <v>58</v>
      </c>
      <c r="D68" s="2681">
        <v>3000654</v>
      </c>
      <c r="E68" s="2681">
        <v>5005023</v>
      </c>
      <c r="F68" s="2682" t="s">
        <v>990</v>
      </c>
      <c r="G68" s="2684" t="s">
        <v>991</v>
      </c>
      <c r="H68" s="2681">
        <v>94</v>
      </c>
      <c r="I68" s="2685" t="s">
        <v>992</v>
      </c>
      <c r="J68" s="2686" t="s">
        <v>10</v>
      </c>
      <c r="K68" s="2686" t="s">
        <v>60</v>
      </c>
      <c r="L68" s="2681" t="str">
        <f t="shared" si="35"/>
        <v>2.3</v>
      </c>
      <c r="M68" s="2687" t="s">
        <v>95</v>
      </c>
      <c r="N68" s="2687">
        <v>717200030372</v>
      </c>
      <c r="O68" s="2683" t="s">
        <v>4829</v>
      </c>
      <c r="P68" s="2688" t="s">
        <v>70</v>
      </c>
      <c r="Q68" s="2689" t="s">
        <v>4510</v>
      </c>
      <c r="R68" s="221">
        <v>8</v>
      </c>
      <c r="S68" s="2681">
        <v>28</v>
      </c>
      <c r="T68" s="2681">
        <v>0</v>
      </c>
      <c r="U68" s="2681">
        <v>0</v>
      </c>
      <c r="V68" s="2681">
        <v>0</v>
      </c>
      <c r="W68" s="222"/>
      <c r="X68" s="222"/>
      <c r="Y68" s="222"/>
      <c r="Z68" s="222"/>
      <c r="AA68" s="222"/>
      <c r="AB68" s="222"/>
      <c r="AC68" s="222"/>
      <c r="AD68" s="222"/>
      <c r="AE68" s="207">
        <f t="shared" si="38"/>
        <v>224</v>
      </c>
      <c r="AF68" s="223">
        <f t="shared" si="39"/>
        <v>224</v>
      </c>
      <c r="AG68" s="223">
        <f t="shared" si="39"/>
        <v>0</v>
      </c>
      <c r="AH68" s="223">
        <f t="shared" si="40"/>
        <v>0</v>
      </c>
      <c r="AI68" s="223">
        <f t="shared" si="28"/>
        <v>0</v>
      </c>
      <c r="AJ68" s="223">
        <f t="shared" si="28"/>
        <v>0</v>
      </c>
      <c r="AK68" s="223">
        <f t="shared" si="28"/>
        <v>0</v>
      </c>
      <c r="AL68" s="223">
        <f t="shared" si="28"/>
        <v>0</v>
      </c>
      <c r="AM68" s="223">
        <f t="shared" si="41"/>
        <v>0</v>
      </c>
      <c r="AN68" s="223">
        <f t="shared" si="41"/>
        <v>0</v>
      </c>
      <c r="AO68" s="223">
        <f t="shared" si="41"/>
        <v>0</v>
      </c>
      <c r="AP68" s="223">
        <f t="shared" si="41"/>
        <v>0</v>
      </c>
      <c r="AQ68" s="223">
        <f t="shared" si="41"/>
        <v>0</v>
      </c>
      <c r="AR68" s="223">
        <v>112</v>
      </c>
      <c r="AS68" s="217" t="s">
        <v>1763</v>
      </c>
      <c r="AT68" s="2690" t="s">
        <v>4497</v>
      </c>
      <c r="AU68" s="214" t="s">
        <v>4498</v>
      </c>
      <c r="AY68" s="2691">
        <v>224</v>
      </c>
      <c r="BB68" s="2683" t="s">
        <v>4829</v>
      </c>
      <c r="BC68" s="2692">
        <f t="shared" si="5"/>
        <v>112</v>
      </c>
      <c r="BD68" s="3014" t="s">
        <v>4797</v>
      </c>
      <c r="BE68" s="214" t="s">
        <v>4798</v>
      </c>
      <c r="BF68" s="214" t="s">
        <v>4799</v>
      </c>
      <c r="BG68" s="2693">
        <v>46048</v>
      </c>
      <c r="BH68" s="214" t="s">
        <v>4799</v>
      </c>
      <c r="BI68" s="2693">
        <v>46048</v>
      </c>
      <c r="BJ68" s="214" t="s">
        <v>4800</v>
      </c>
      <c r="BK68" s="2693">
        <v>46048</v>
      </c>
      <c r="BL68" s="214" t="s">
        <v>4503</v>
      </c>
      <c r="BM68" s="215" t="s">
        <v>4801</v>
      </c>
      <c r="BN68" s="214" t="s">
        <v>4802</v>
      </c>
      <c r="BO68" s="2691">
        <f t="shared" si="44"/>
        <v>112</v>
      </c>
      <c r="BP68" s="2691">
        <f t="shared" si="6"/>
        <v>0</v>
      </c>
      <c r="BQ68" s="2944" t="s">
        <v>4506</v>
      </c>
      <c r="BR68" s="3009" t="s">
        <v>4377</v>
      </c>
      <c r="BS68" s="2693">
        <v>46072</v>
      </c>
      <c r="BT68" s="2691">
        <f t="shared" si="32"/>
        <v>112</v>
      </c>
      <c r="BU68" s="2691">
        <v>112</v>
      </c>
      <c r="BV68" s="2691">
        <f t="shared" si="33"/>
        <v>0</v>
      </c>
      <c r="CE68" s="2695" t="s">
        <v>4803</v>
      </c>
      <c r="CF68" s="214" t="s">
        <v>4491</v>
      </c>
      <c r="CG68" s="214" t="s">
        <v>4492</v>
      </c>
      <c r="CH68" s="214" t="s">
        <v>4493</v>
      </c>
      <c r="CI68" s="2693">
        <v>46085</v>
      </c>
      <c r="CJ68" s="214" t="s">
        <v>4804</v>
      </c>
    </row>
    <row r="69" spans="1:89" s="214" customFormat="1" ht="52.5" customHeight="1" x14ac:dyDescent="0.25">
      <c r="A69" s="2681">
        <v>2026</v>
      </c>
      <c r="B69" s="2681">
        <v>479</v>
      </c>
      <c r="C69" s="2682" t="s">
        <v>58</v>
      </c>
      <c r="D69" s="2681">
        <v>3000654</v>
      </c>
      <c r="E69" s="2681">
        <v>5005023</v>
      </c>
      <c r="F69" s="2682" t="s">
        <v>990</v>
      </c>
      <c r="G69" s="2684" t="s">
        <v>991</v>
      </c>
      <c r="H69" s="2681">
        <v>94</v>
      </c>
      <c r="I69" s="2685" t="s">
        <v>992</v>
      </c>
      <c r="J69" s="2686" t="s">
        <v>10</v>
      </c>
      <c r="K69" s="2686" t="s">
        <v>60</v>
      </c>
      <c r="L69" s="2681" t="str">
        <f t="shared" si="35"/>
        <v>2.3</v>
      </c>
      <c r="M69" s="2687" t="s">
        <v>95</v>
      </c>
      <c r="N69" s="2687">
        <v>717200050224</v>
      </c>
      <c r="O69" s="2683" t="s">
        <v>638</v>
      </c>
      <c r="P69" s="2688" t="s">
        <v>70</v>
      </c>
      <c r="Q69" s="2689"/>
      <c r="R69" s="221">
        <v>11.776400000000001</v>
      </c>
      <c r="S69" s="2681">
        <v>200</v>
      </c>
      <c r="T69" s="2681">
        <v>0</v>
      </c>
      <c r="U69" s="2681">
        <v>0</v>
      </c>
      <c r="V69" s="2681">
        <v>0</v>
      </c>
      <c r="W69" s="222"/>
      <c r="X69" s="222"/>
      <c r="Y69" s="222"/>
      <c r="Z69" s="222"/>
      <c r="AA69" s="222"/>
      <c r="AB69" s="222"/>
      <c r="AC69" s="222"/>
      <c r="AD69" s="222"/>
      <c r="AE69" s="207">
        <f t="shared" si="38"/>
        <v>2356</v>
      </c>
      <c r="AF69" s="223">
        <f t="shared" si="39"/>
        <v>2355.2800000000002</v>
      </c>
      <c r="AG69" s="223">
        <f t="shared" si="39"/>
        <v>0</v>
      </c>
      <c r="AH69" s="223">
        <f t="shared" si="40"/>
        <v>0</v>
      </c>
      <c r="AI69" s="223">
        <f t="shared" si="28"/>
        <v>0</v>
      </c>
      <c r="AJ69" s="223">
        <f t="shared" si="28"/>
        <v>0</v>
      </c>
      <c r="AK69" s="223">
        <f t="shared" si="28"/>
        <v>0</v>
      </c>
      <c r="AL69" s="223">
        <f t="shared" si="28"/>
        <v>0</v>
      </c>
      <c r="AM69" s="223">
        <f t="shared" si="41"/>
        <v>0</v>
      </c>
      <c r="AN69" s="223">
        <f t="shared" si="41"/>
        <v>0</v>
      </c>
      <c r="AO69" s="223">
        <f t="shared" si="41"/>
        <v>0</v>
      </c>
      <c r="AP69" s="223">
        <f t="shared" si="41"/>
        <v>0</v>
      </c>
      <c r="AQ69" s="223">
        <f t="shared" si="41"/>
        <v>0</v>
      </c>
      <c r="AR69" s="223">
        <v>1281</v>
      </c>
      <c r="AS69" s="217" t="s">
        <v>1763</v>
      </c>
      <c r="AT69" s="2690" t="s">
        <v>4497</v>
      </c>
      <c r="AU69" s="214" t="s">
        <v>4498</v>
      </c>
      <c r="AV69" s="214" t="s">
        <v>4830</v>
      </c>
      <c r="AW69" s="214" t="s">
        <v>4830</v>
      </c>
      <c r="AX69" s="214" t="s">
        <v>4831</v>
      </c>
      <c r="AY69" s="2691">
        <f>AR69</f>
        <v>1281</v>
      </c>
      <c r="BB69" s="2683" t="s">
        <v>638</v>
      </c>
      <c r="BC69" s="2692">
        <f t="shared" ref="BC69:BC125" si="45">AR69</f>
        <v>1281</v>
      </c>
      <c r="BD69" s="3014" t="s">
        <v>4832</v>
      </c>
      <c r="BE69" s="214" t="s">
        <v>4798</v>
      </c>
      <c r="BF69" s="214" t="s">
        <v>4799</v>
      </c>
      <c r="BG69" s="2693">
        <v>46048</v>
      </c>
      <c r="BH69" s="214" t="s">
        <v>4799</v>
      </c>
      <c r="BI69" s="2693">
        <v>46048</v>
      </c>
      <c r="BJ69" s="214" t="s">
        <v>4800</v>
      </c>
      <c r="BK69" s="2693">
        <v>46048</v>
      </c>
      <c r="BL69" s="214" t="s">
        <v>4503</v>
      </c>
      <c r="BM69" s="215" t="s">
        <v>4833</v>
      </c>
      <c r="BN69" s="214" t="s">
        <v>4834</v>
      </c>
      <c r="BO69" s="2691">
        <v>1281</v>
      </c>
      <c r="BP69" s="2691">
        <f t="shared" ref="BP69:BP131" si="46">AR69-BO69</f>
        <v>0</v>
      </c>
      <c r="BQ69" s="2944" t="s">
        <v>4506</v>
      </c>
      <c r="BR69" s="3009" t="s">
        <v>4404</v>
      </c>
      <c r="BS69" s="2693">
        <v>46090</v>
      </c>
      <c r="BT69" s="2691">
        <f t="shared" si="32"/>
        <v>1281</v>
      </c>
      <c r="BU69" s="2691">
        <v>1281</v>
      </c>
      <c r="BV69" s="2691">
        <f t="shared" si="33"/>
        <v>0</v>
      </c>
      <c r="BW69" s="214" t="s">
        <v>4835</v>
      </c>
      <c r="CE69" s="2695" t="s">
        <v>4836</v>
      </c>
      <c r="CF69" s="214" t="s">
        <v>4491</v>
      </c>
      <c r="CG69" s="214" t="s">
        <v>4492</v>
      </c>
      <c r="CH69" s="214" t="s">
        <v>4493</v>
      </c>
      <c r="CI69" s="2693">
        <v>46098</v>
      </c>
      <c r="CJ69" s="2695" t="s">
        <v>4836</v>
      </c>
    </row>
    <row r="70" spans="1:89" s="214" customFormat="1" ht="52.5" customHeight="1" x14ac:dyDescent="0.25">
      <c r="A70" s="2681">
        <v>2026</v>
      </c>
      <c r="B70" s="2681">
        <v>479</v>
      </c>
      <c r="C70" s="2682" t="s">
        <v>58</v>
      </c>
      <c r="D70" s="2681">
        <v>3000654</v>
      </c>
      <c r="E70" s="2681">
        <v>5005023</v>
      </c>
      <c r="F70" s="2682" t="s">
        <v>990</v>
      </c>
      <c r="G70" s="2684" t="s">
        <v>991</v>
      </c>
      <c r="H70" s="2681">
        <v>94</v>
      </c>
      <c r="I70" s="2685" t="s">
        <v>992</v>
      </c>
      <c r="J70" s="2686" t="s">
        <v>10</v>
      </c>
      <c r="K70" s="2686" t="s">
        <v>60</v>
      </c>
      <c r="L70" s="2681" t="str">
        <f t="shared" si="35"/>
        <v>2.3</v>
      </c>
      <c r="M70" s="2687" t="s">
        <v>95</v>
      </c>
      <c r="N70" s="2687">
        <v>718500050041</v>
      </c>
      <c r="O70" s="2683" t="s">
        <v>4837</v>
      </c>
      <c r="P70" s="2688" t="s">
        <v>70</v>
      </c>
      <c r="Q70" s="2689" t="s">
        <v>4510</v>
      </c>
      <c r="R70" s="221">
        <v>4</v>
      </c>
      <c r="S70" s="2681">
        <v>5</v>
      </c>
      <c r="T70" s="2681">
        <v>0</v>
      </c>
      <c r="U70" s="2681">
        <v>0</v>
      </c>
      <c r="V70" s="2681">
        <v>0</v>
      </c>
      <c r="W70" s="222"/>
      <c r="X70" s="222"/>
      <c r="Y70" s="222"/>
      <c r="Z70" s="222"/>
      <c r="AA70" s="222"/>
      <c r="AB70" s="222"/>
      <c r="AC70" s="222"/>
      <c r="AD70" s="222"/>
      <c r="AE70" s="207">
        <f t="shared" si="38"/>
        <v>20</v>
      </c>
      <c r="AF70" s="223">
        <f t="shared" si="39"/>
        <v>20</v>
      </c>
      <c r="AG70" s="223">
        <f t="shared" si="39"/>
        <v>0</v>
      </c>
      <c r="AH70" s="223">
        <f t="shared" si="40"/>
        <v>0</v>
      </c>
      <c r="AI70" s="223">
        <f t="shared" si="28"/>
        <v>0</v>
      </c>
      <c r="AJ70" s="223">
        <f t="shared" si="28"/>
        <v>0</v>
      </c>
      <c r="AK70" s="223">
        <f t="shared" si="28"/>
        <v>0</v>
      </c>
      <c r="AL70" s="223">
        <f t="shared" si="28"/>
        <v>0</v>
      </c>
      <c r="AM70" s="223">
        <f t="shared" si="41"/>
        <v>0</v>
      </c>
      <c r="AN70" s="223">
        <f t="shared" si="41"/>
        <v>0</v>
      </c>
      <c r="AO70" s="223">
        <f t="shared" si="41"/>
        <v>0</v>
      </c>
      <c r="AP70" s="223">
        <f t="shared" si="41"/>
        <v>0</v>
      </c>
      <c r="AQ70" s="223">
        <f t="shared" si="41"/>
        <v>0</v>
      </c>
      <c r="AR70" s="223"/>
      <c r="AS70" s="217" t="s">
        <v>1763</v>
      </c>
      <c r="AT70" s="2690" t="s">
        <v>4497</v>
      </c>
      <c r="AU70" s="214" t="s">
        <v>4498</v>
      </c>
      <c r="AY70" s="2691">
        <v>20</v>
      </c>
      <c r="BB70" s="2683" t="s">
        <v>4837</v>
      </c>
      <c r="BC70" s="2692">
        <f t="shared" si="45"/>
        <v>0</v>
      </c>
      <c r="BD70" s="3014" t="s">
        <v>4797</v>
      </c>
      <c r="BE70" s="214" t="s">
        <v>4798</v>
      </c>
      <c r="BF70" s="214" t="s">
        <v>4799</v>
      </c>
      <c r="BG70" s="2693">
        <v>46048</v>
      </c>
      <c r="BH70" s="214" t="s">
        <v>4799</v>
      </c>
      <c r="BI70" s="2693">
        <v>46048</v>
      </c>
      <c r="BJ70" s="214" t="s">
        <v>4800</v>
      </c>
      <c r="BK70" s="2693">
        <v>46048</v>
      </c>
      <c r="BL70" s="214" t="s">
        <v>4503</v>
      </c>
      <c r="BM70" s="215" t="s">
        <v>4801</v>
      </c>
      <c r="BN70" s="214" t="s">
        <v>4802</v>
      </c>
      <c r="BO70" s="2691">
        <f t="shared" ref="BO70:BO71" si="47">AR70</f>
        <v>0</v>
      </c>
      <c r="BP70" s="2691">
        <f t="shared" si="46"/>
        <v>0</v>
      </c>
      <c r="BQ70" s="2944" t="s">
        <v>4506</v>
      </c>
      <c r="BR70" s="3009" t="s">
        <v>4377</v>
      </c>
      <c r="BS70" s="2693">
        <v>46072</v>
      </c>
      <c r="BT70" s="2691">
        <f t="shared" si="32"/>
        <v>0</v>
      </c>
      <c r="BU70" s="2691">
        <v>0</v>
      </c>
      <c r="BV70" s="2691">
        <f t="shared" si="33"/>
        <v>0</v>
      </c>
      <c r="CE70" s="2695" t="s">
        <v>4803</v>
      </c>
      <c r="CF70" s="214" t="s">
        <v>4491</v>
      </c>
      <c r="CG70" s="214" t="s">
        <v>4492</v>
      </c>
      <c r="CH70" s="214" t="s">
        <v>4493</v>
      </c>
      <c r="CI70" s="2693">
        <v>46085</v>
      </c>
      <c r="CJ70" s="214" t="s">
        <v>4804</v>
      </c>
    </row>
    <row r="71" spans="1:89" s="214" customFormat="1" ht="52.5" customHeight="1" x14ac:dyDescent="0.25">
      <c r="A71" s="2681">
        <v>2026</v>
      </c>
      <c r="B71" s="2681">
        <v>479</v>
      </c>
      <c r="C71" s="2682" t="s">
        <v>58</v>
      </c>
      <c r="D71" s="2681">
        <v>3000654</v>
      </c>
      <c r="E71" s="2681">
        <v>5005023</v>
      </c>
      <c r="F71" s="2682" t="s">
        <v>990</v>
      </c>
      <c r="G71" s="2684" t="s">
        <v>991</v>
      </c>
      <c r="H71" s="2681">
        <v>94</v>
      </c>
      <c r="I71" s="2685" t="s">
        <v>992</v>
      </c>
      <c r="J71" s="2686" t="s">
        <v>10</v>
      </c>
      <c r="K71" s="2686" t="s">
        <v>60</v>
      </c>
      <c r="L71" s="2681" t="str">
        <f t="shared" si="35"/>
        <v>2.3</v>
      </c>
      <c r="M71" s="2687" t="s">
        <v>95</v>
      </c>
      <c r="N71" s="2687">
        <v>718500050058</v>
      </c>
      <c r="O71" s="2683" t="s">
        <v>4838</v>
      </c>
      <c r="P71" s="2688" t="s">
        <v>70</v>
      </c>
      <c r="Q71" s="2689" t="s">
        <v>4510</v>
      </c>
      <c r="R71" s="221">
        <v>2</v>
      </c>
      <c r="S71" s="2681">
        <v>10</v>
      </c>
      <c r="T71" s="2681">
        <v>0</v>
      </c>
      <c r="U71" s="2681">
        <v>0</v>
      </c>
      <c r="V71" s="2681">
        <v>0</v>
      </c>
      <c r="W71" s="222"/>
      <c r="X71" s="222"/>
      <c r="Y71" s="222"/>
      <c r="Z71" s="222"/>
      <c r="AA71" s="222"/>
      <c r="AB71" s="222"/>
      <c r="AC71" s="222"/>
      <c r="AD71" s="222"/>
      <c r="AE71" s="207">
        <f t="shared" si="38"/>
        <v>20</v>
      </c>
      <c r="AF71" s="223">
        <f t="shared" si="39"/>
        <v>20</v>
      </c>
      <c r="AG71" s="223">
        <f t="shared" si="39"/>
        <v>0</v>
      </c>
      <c r="AH71" s="223">
        <f t="shared" si="40"/>
        <v>0</v>
      </c>
      <c r="AI71" s="223">
        <f t="shared" si="28"/>
        <v>0</v>
      </c>
      <c r="AJ71" s="223">
        <f t="shared" si="28"/>
        <v>0</v>
      </c>
      <c r="AK71" s="223">
        <f t="shared" si="28"/>
        <v>0</v>
      </c>
      <c r="AL71" s="223">
        <f t="shared" si="28"/>
        <v>0</v>
      </c>
      <c r="AM71" s="223">
        <f t="shared" si="41"/>
        <v>0</v>
      </c>
      <c r="AN71" s="223">
        <f t="shared" si="41"/>
        <v>0</v>
      </c>
      <c r="AO71" s="223">
        <f t="shared" si="41"/>
        <v>0</v>
      </c>
      <c r="AP71" s="223">
        <f t="shared" si="41"/>
        <v>0</v>
      </c>
      <c r="AQ71" s="223">
        <f t="shared" si="41"/>
        <v>0</v>
      </c>
      <c r="AR71" s="223">
        <f t="shared" si="42"/>
        <v>20</v>
      </c>
      <c r="AS71" s="217" t="s">
        <v>1763</v>
      </c>
      <c r="AT71" s="2690" t="s">
        <v>4497</v>
      </c>
      <c r="AU71" s="214" t="s">
        <v>4498</v>
      </c>
      <c r="AY71" s="2691">
        <v>20</v>
      </c>
      <c r="BB71" s="2683" t="s">
        <v>4839</v>
      </c>
      <c r="BC71" s="2692">
        <f t="shared" si="45"/>
        <v>20</v>
      </c>
      <c r="BD71" s="3014" t="s">
        <v>4797</v>
      </c>
      <c r="BE71" s="214" t="s">
        <v>4798</v>
      </c>
      <c r="BF71" s="214" t="s">
        <v>4799</v>
      </c>
      <c r="BG71" s="2693">
        <v>46048</v>
      </c>
      <c r="BH71" s="214" t="s">
        <v>4799</v>
      </c>
      <c r="BI71" s="2693">
        <v>46048</v>
      </c>
      <c r="BJ71" s="214" t="s">
        <v>4800</v>
      </c>
      <c r="BK71" s="2693">
        <v>46048</v>
      </c>
      <c r="BL71" s="214" t="s">
        <v>4503</v>
      </c>
      <c r="BM71" s="215" t="s">
        <v>4801</v>
      </c>
      <c r="BN71" s="214" t="s">
        <v>4802</v>
      </c>
      <c r="BO71" s="2691">
        <f t="shared" si="47"/>
        <v>20</v>
      </c>
      <c r="BP71" s="2691">
        <f t="shared" si="46"/>
        <v>0</v>
      </c>
      <c r="BQ71" s="2944" t="s">
        <v>4506</v>
      </c>
      <c r="BR71" s="3009" t="s">
        <v>4377</v>
      </c>
      <c r="BS71" s="2693">
        <v>46072</v>
      </c>
      <c r="BT71" s="2691">
        <f t="shared" si="32"/>
        <v>20</v>
      </c>
      <c r="BU71" s="2691">
        <v>9.5</v>
      </c>
      <c r="BV71" s="2691">
        <f t="shared" si="33"/>
        <v>10.5</v>
      </c>
      <c r="CE71" s="2695" t="s">
        <v>4803</v>
      </c>
      <c r="CF71" s="214" t="s">
        <v>4491</v>
      </c>
      <c r="CG71" s="214" t="s">
        <v>4492</v>
      </c>
      <c r="CH71" s="214" t="s">
        <v>4493</v>
      </c>
      <c r="CI71" s="2693">
        <v>46085</v>
      </c>
      <c r="CJ71" s="214" t="s">
        <v>4804</v>
      </c>
    </row>
    <row r="72" spans="1:89" s="214" customFormat="1" ht="52.5" customHeight="1" x14ac:dyDescent="0.25">
      <c r="A72" s="2681">
        <v>2026</v>
      </c>
      <c r="B72" s="2681">
        <v>479</v>
      </c>
      <c r="C72" s="2682" t="s">
        <v>58</v>
      </c>
      <c r="D72" s="2681">
        <v>3000654</v>
      </c>
      <c r="E72" s="2681">
        <v>5005023</v>
      </c>
      <c r="F72" s="2682" t="s">
        <v>990</v>
      </c>
      <c r="G72" s="2684" t="s">
        <v>991</v>
      </c>
      <c r="H72" s="2681">
        <v>94</v>
      </c>
      <c r="I72" s="2685" t="s">
        <v>992</v>
      </c>
      <c r="J72" s="2686" t="s">
        <v>10</v>
      </c>
      <c r="K72" s="2686" t="s">
        <v>60</v>
      </c>
      <c r="L72" s="2681" t="str">
        <f t="shared" si="35"/>
        <v>2.3</v>
      </c>
      <c r="M72" s="2687" t="s">
        <v>95</v>
      </c>
      <c r="N72" s="2687">
        <v>718500080026</v>
      </c>
      <c r="O72" s="2683" t="s">
        <v>4840</v>
      </c>
      <c r="P72" s="2688" t="s">
        <v>70</v>
      </c>
      <c r="Q72" s="2689" t="s">
        <v>4510</v>
      </c>
      <c r="R72" s="221">
        <v>5</v>
      </c>
      <c r="S72" s="2681">
        <v>13</v>
      </c>
      <c r="T72" s="2681">
        <v>0</v>
      </c>
      <c r="U72" s="2681">
        <v>0</v>
      </c>
      <c r="V72" s="2681">
        <v>0</v>
      </c>
      <c r="W72" s="222"/>
      <c r="X72" s="222"/>
      <c r="Y72" s="222"/>
      <c r="Z72" s="222"/>
      <c r="AA72" s="222"/>
      <c r="AB72" s="222"/>
      <c r="AC72" s="222"/>
      <c r="AD72" s="222"/>
      <c r="AE72" s="207">
        <f t="shared" si="38"/>
        <v>65</v>
      </c>
      <c r="AF72" s="223">
        <f t="shared" si="39"/>
        <v>65</v>
      </c>
      <c r="AG72" s="223">
        <f t="shared" si="39"/>
        <v>0</v>
      </c>
      <c r="AH72" s="223">
        <f t="shared" si="40"/>
        <v>0</v>
      </c>
      <c r="AI72" s="223">
        <f t="shared" si="28"/>
        <v>0</v>
      </c>
      <c r="AJ72" s="223">
        <f t="shared" si="28"/>
        <v>0</v>
      </c>
      <c r="AK72" s="223">
        <f t="shared" si="28"/>
        <v>0</v>
      </c>
      <c r="AL72" s="223">
        <f t="shared" si="28"/>
        <v>0</v>
      </c>
      <c r="AM72" s="223">
        <f t="shared" si="41"/>
        <v>0</v>
      </c>
      <c r="AN72" s="223">
        <f t="shared" si="41"/>
        <v>0</v>
      </c>
      <c r="AO72" s="223">
        <f t="shared" si="41"/>
        <v>0</v>
      </c>
      <c r="AP72" s="223">
        <f t="shared" si="41"/>
        <v>0</v>
      </c>
      <c r="AQ72" s="223">
        <f t="shared" si="41"/>
        <v>0</v>
      </c>
      <c r="AR72" s="223">
        <v>38.4</v>
      </c>
      <c r="AS72" s="217" t="s">
        <v>1763</v>
      </c>
      <c r="AT72" s="2690" t="s">
        <v>4497</v>
      </c>
      <c r="AU72" s="214" t="s">
        <v>4498</v>
      </c>
      <c r="AY72" s="2691">
        <f t="shared" ref="AY72:AY77" si="48">AR72</f>
        <v>38.4</v>
      </c>
      <c r="BB72" s="2683" t="s">
        <v>4840</v>
      </c>
      <c r="BC72" s="2692">
        <f t="shared" si="45"/>
        <v>38.4</v>
      </c>
      <c r="BD72" s="3014" t="s">
        <v>4841</v>
      </c>
      <c r="BF72" s="214" t="s">
        <v>4842</v>
      </c>
      <c r="BG72" s="2693">
        <v>46065</v>
      </c>
      <c r="BH72" s="214" t="s">
        <v>4842</v>
      </c>
      <c r="BI72" s="2693">
        <v>46065</v>
      </c>
      <c r="BJ72" s="214" t="s">
        <v>4843</v>
      </c>
      <c r="BK72" s="2693">
        <v>46065</v>
      </c>
      <c r="BL72" s="214" t="s">
        <v>4503</v>
      </c>
      <c r="BM72" s="215" t="s">
        <v>4844</v>
      </c>
      <c r="BN72" s="214" t="s">
        <v>4845</v>
      </c>
      <c r="BO72" s="2691">
        <v>38.35</v>
      </c>
      <c r="BP72" s="2691">
        <f t="shared" si="46"/>
        <v>4.9999999999997158E-2</v>
      </c>
      <c r="BQ72" s="213" t="s">
        <v>4506</v>
      </c>
      <c r="BR72" s="3011">
        <v>127</v>
      </c>
      <c r="BS72" s="2693">
        <v>46106</v>
      </c>
      <c r="BT72" s="2691">
        <f t="shared" si="32"/>
        <v>38.4</v>
      </c>
      <c r="BU72" s="2691">
        <v>38.35</v>
      </c>
      <c r="BV72" s="2691">
        <f t="shared" si="33"/>
        <v>4.9999999999997158E-2</v>
      </c>
      <c r="CE72" s="2695" t="s">
        <v>4846</v>
      </c>
      <c r="CF72" s="214" t="s">
        <v>4491</v>
      </c>
      <c r="CG72" s="214" t="s">
        <v>4492</v>
      </c>
      <c r="CH72" s="214" t="s">
        <v>4493</v>
      </c>
      <c r="CI72" s="2693">
        <v>46120</v>
      </c>
      <c r="CJ72" s="215" t="s">
        <v>4847</v>
      </c>
    </row>
    <row r="73" spans="1:89" s="214" customFormat="1" ht="52.5" customHeight="1" x14ac:dyDescent="0.25">
      <c r="A73" s="2681">
        <v>2026</v>
      </c>
      <c r="B73" s="2681">
        <v>479</v>
      </c>
      <c r="C73" s="2682" t="s">
        <v>58</v>
      </c>
      <c r="D73" s="2681">
        <v>3000654</v>
      </c>
      <c r="E73" s="2681">
        <v>5005023</v>
      </c>
      <c r="F73" s="2682" t="s">
        <v>990</v>
      </c>
      <c r="G73" s="2684" t="s">
        <v>991</v>
      </c>
      <c r="H73" s="2681">
        <v>94</v>
      </c>
      <c r="I73" s="2685" t="s">
        <v>992</v>
      </c>
      <c r="J73" s="2686" t="s">
        <v>10</v>
      </c>
      <c r="K73" s="2686" t="s">
        <v>60</v>
      </c>
      <c r="L73" s="2681" t="str">
        <f t="shared" si="35"/>
        <v>2.3</v>
      </c>
      <c r="M73" s="2687" t="s">
        <v>95</v>
      </c>
      <c r="N73" s="2687">
        <v>767400090293</v>
      </c>
      <c r="O73" s="2683" t="s">
        <v>4848</v>
      </c>
      <c r="P73" s="2688" t="s">
        <v>70</v>
      </c>
      <c r="Q73" s="2689" t="s">
        <v>4510</v>
      </c>
      <c r="R73" s="221">
        <v>20</v>
      </c>
      <c r="S73" s="2681">
        <v>8</v>
      </c>
      <c r="T73" s="2681">
        <v>0</v>
      </c>
      <c r="U73" s="2681">
        <v>0</v>
      </c>
      <c r="V73" s="2681">
        <v>0</v>
      </c>
      <c r="W73" s="222"/>
      <c r="X73" s="222"/>
      <c r="Y73" s="222"/>
      <c r="Z73" s="222"/>
      <c r="AA73" s="222"/>
      <c r="AB73" s="222"/>
      <c r="AC73" s="222"/>
      <c r="AD73" s="222"/>
      <c r="AE73" s="207">
        <f t="shared" si="38"/>
        <v>160</v>
      </c>
      <c r="AF73" s="223">
        <f t="shared" si="39"/>
        <v>160</v>
      </c>
      <c r="AG73" s="223">
        <f t="shared" si="39"/>
        <v>0</v>
      </c>
      <c r="AH73" s="223">
        <f t="shared" si="40"/>
        <v>0</v>
      </c>
      <c r="AI73" s="223">
        <f t="shared" si="28"/>
        <v>0</v>
      </c>
      <c r="AJ73" s="223">
        <f t="shared" si="28"/>
        <v>0</v>
      </c>
      <c r="AK73" s="223">
        <f t="shared" si="28"/>
        <v>0</v>
      </c>
      <c r="AL73" s="223">
        <f t="shared" si="28"/>
        <v>0</v>
      </c>
      <c r="AM73" s="223">
        <f t="shared" si="41"/>
        <v>0</v>
      </c>
      <c r="AN73" s="223">
        <f t="shared" si="41"/>
        <v>0</v>
      </c>
      <c r="AO73" s="223">
        <f t="shared" si="41"/>
        <v>0</v>
      </c>
      <c r="AP73" s="223">
        <f t="shared" si="41"/>
        <v>0</v>
      </c>
      <c r="AQ73" s="223">
        <f t="shared" si="41"/>
        <v>0</v>
      </c>
      <c r="AR73" s="223">
        <f>+ROUNDUP(SUM(AF73:AQ73),0)+34</f>
        <v>194</v>
      </c>
      <c r="AS73" s="217" t="s">
        <v>1763</v>
      </c>
      <c r="AT73" s="2690" t="s">
        <v>4497</v>
      </c>
      <c r="AU73" s="214" t="s">
        <v>4498</v>
      </c>
      <c r="AV73" s="214" t="s">
        <v>4806</v>
      </c>
      <c r="AW73" s="214" t="s">
        <v>4806</v>
      </c>
      <c r="AX73" s="214" t="s">
        <v>4807</v>
      </c>
      <c r="AY73" s="2691">
        <f>AR73</f>
        <v>194</v>
      </c>
      <c r="BB73" s="2683" t="s">
        <v>4848</v>
      </c>
      <c r="BC73" s="2692">
        <f t="shared" si="45"/>
        <v>194</v>
      </c>
      <c r="BD73" s="3014" t="s">
        <v>4377</v>
      </c>
      <c r="BE73" s="214" t="s">
        <v>4513</v>
      </c>
      <c r="BF73" s="214" t="s">
        <v>4809</v>
      </c>
      <c r="BG73" s="2693">
        <v>46048</v>
      </c>
      <c r="BH73" s="214" t="s">
        <v>4810</v>
      </c>
      <c r="BI73" s="2693">
        <v>46052</v>
      </c>
      <c r="BJ73" s="214" t="s">
        <v>4811</v>
      </c>
      <c r="BK73" s="2693">
        <v>46052</v>
      </c>
      <c r="BL73" s="214" t="s">
        <v>4503</v>
      </c>
      <c r="BM73" s="215" t="s">
        <v>4812</v>
      </c>
      <c r="BN73" s="214" t="s">
        <v>4813</v>
      </c>
      <c r="BO73" s="2691">
        <v>193.8</v>
      </c>
      <c r="BP73" s="2691">
        <f t="shared" si="46"/>
        <v>0.19999999999998863</v>
      </c>
      <c r="BQ73" s="2944" t="s">
        <v>4506</v>
      </c>
      <c r="BR73" s="3009" t="s">
        <v>4395</v>
      </c>
      <c r="BS73" s="2693">
        <v>46085</v>
      </c>
      <c r="BT73" s="2691">
        <f t="shared" si="32"/>
        <v>194</v>
      </c>
      <c r="BU73" s="2691">
        <v>194</v>
      </c>
      <c r="BV73" s="2691">
        <f t="shared" si="33"/>
        <v>0</v>
      </c>
      <c r="BW73" s="214" t="s">
        <v>4849</v>
      </c>
      <c r="CE73" s="2695" t="s">
        <v>4814</v>
      </c>
      <c r="CF73" s="214" t="s">
        <v>4491</v>
      </c>
      <c r="CG73" s="214" t="s">
        <v>4492</v>
      </c>
      <c r="CH73" s="214" t="s">
        <v>4493</v>
      </c>
      <c r="CI73" s="2693">
        <v>46106</v>
      </c>
      <c r="CJ73" s="214" t="s">
        <v>4815</v>
      </c>
    </row>
    <row r="74" spans="1:89" s="214" customFormat="1" ht="52.5" hidden="1" customHeight="1" x14ac:dyDescent="0.25">
      <c r="A74" s="2681">
        <v>2026</v>
      </c>
      <c r="B74" s="2681">
        <v>479</v>
      </c>
      <c r="C74" s="2682" t="s">
        <v>58</v>
      </c>
      <c r="D74" s="2681">
        <v>3000654</v>
      </c>
      <c r="E74" s="2681">
        <v>5005023</v>
      </c>
      <c r="F74" s="2682" t="s">
        <v>990</v>
      </c>
      <c r="G74" s="2684" t="s">
        <v>991</v>
      </c>
      <c r="H74" s="2681">
        <v>94</v>
      </c>
      <c r="I74" s="2685" t="s">
        <v>992</v>
      </c>
      <c r="J74" s="2686" t="s">
        <v>10</v>
      </c>
      <c r="K74" s="2686" t="s">
        <v>60</v>
      </c>
      <c r="L74" s="2681" t="str">
        <f t="shared" si="35"/>
        <v>2.3</v>
      </c>
      <c r="M74" s="2687" t="s">
        <v>95</v>
      </c>
      <c r="N74" s="2687"/>
      <c r="O74" s="2683" t="s">
        <v>4850</v>
      </c>
      <c r="P74" s="2688" t="s">
        <v>70</v>
      </c>
      <c r="Q74" s="2689"/>
      <c r="R74" s="221">
        <v>300</v>
      </c>
      <c r="S74" s="2681">
        <v>6</v>
      </c>
      <c r="T74" s="2681">
        <v>0</v>
      </c>
      <c r="U74" s="2681">
        <v>0</v>
      </c>
      <c r="V74" s="2681">
        <v>0</v>
      </c>
      <c r="W74" s="222"/>
      <c r="X74" s="222"/>
      <c r="Y74" s="222"/>
      <c r="Z74" s="222"/>
      <c r="AA74" s="222"/>
      <c r="AB74" s="222"/>
      <c r="AC74" s="222"/>
      <c r="AD74" s="222"/>
      <c r="AE74" s="207">
        <f t="shared" si="38"/>
        <v>1800</v>
      </c>
      <c r="AF74" s="223">
        <f t="shared" si="39"/>
        <v>1800</v>
      </c>
      <c r="AG74" s="223">
        <f t="shared" si="39"/>
        <v>0</v>
      </c>
      <c r="AH74" s="223">
        <f t="shared" si="40"/>
        <v>0</v>
      </c>
      <c r="AI74" s="223">
        <f t="shared" si="28"/>
        <v>0</v>
      </c>
      <c r="AJ74" s="223">
        <f t="shared" si="28"/>
        <v>0</v>
      </c>
      <c r="AK74" s="223">
        <f t="shared" si="28"/>
        <v>0</v>
      </c>
      <c r="AL74" s="223">
        <f t="shared" si="28"/>
        <v>0</v>
      </c>
      <c r="AM74" s="223">
        <f t="shared" si="41"/>
        <v>0</v>
      </c>
      <c r="AN74" s="223">
        <f t="shared" si="41"/>
        <v>0</v>
      </c>
      <c r="AO74" s="223">
        <f t="shared" si="41"/>
        <v>0</v>
      </c>
      <c r="AP74" s="223">
        <f t="shared" si="41"/>
        <v>0</v>
      </c>
      <c r="AQ74" s="223">
        <f t="shared" si="41"/>
        <v>0</v>
      </c>
      <c r="AR74" s="223">
        <v>4779</v>
      </c>
      <c r="AS74" s="217" t="s">
        <v>10</v>
      </c>
      <c r="AT74" s="2690" t="s">
        <v>4497</v>
      </c>
      <c r="AU74" s="214" t="s">
        <v>4498</v>
      </c>
      <c r="AV74" s="214" t="s">
        <v>4522</v>
      </c>
      <c r="AW74" s="214" t="s">
        <v>4522</v>
      </c>
      <c r="AX74" s="214" t="s">
        <v>4523</v>
      </c>
      <c r="AY74" s="2691">
        <f t="shared" si="48"/>
        <v>4779</v>
      </c>
      <c r="BB74" s="2683" t="s">
        <v>4850</v>
      </c>
      <c r="BC74" s="2692">
        <f t="shared" si="45"/>
        <v>4779</v>
      </c>
      <c r="BD74" s="2694" t="s">
        <v>4524</v>
      </c>
      <c r="BE74" s="214" t="s">
        <v>4525</v>
      </c>
      <c r="BF74" s="214" t="s">
        <v>4526</v>
      </c>
      <c r="BG74" s="2693">
        <v>0</v>
      </c>
      <c r="BH74" s="214" t="s">
        <v>4527</v>
      </c>
      <c r="BI74" s="2693">
        <v>46051</v>
      </c>
      <c r="BJ74" s="215" t="s">
        <v>4528</v>
      </c>
      <c r="BK74" s="2693">
        <v>46051</v>
      </c>
      <c r="BL74" s="214" t="s">
        <v>4503</v>
      </c>
      <c r="BM74" s="215" t="s">
        <v>4851</v>
      </c>
      <c r="BN74" s="214" t="s">
        <v>4530</v>
      </c>
      <c r="BO74" s="2691">
        <v>4244.46</v>
      </c>
      <c r="BP74" s="2691">
        <f t="shared" si="46"/>
        <v>534.54</v>
      </c>
      <c r="BQ74" s="1781" t="s">
        <v>4506</v>
      </c>
      <c r="BR74" s="2694" t="s">
        <v>4397</v>
      </c>
      <c r="BS74" s="2693">
        <v>46090</v>
      </c>
      <c r="BT74" s="2691">
        <f t="shared" si="32"/>
        <v>4779</v>
      </c>
      <c r="BU74" s="2691">
        <v>4244.46</v>
      </c>
      <c r="BV74" s="2691">
        <f t="shared" si="33"/>
        <v>534.54</v>
      </c>
      <c r="BW74" s="214" t="s">
        <v>4852</v>
      </c>
      <c r="BX74" s="214" t="s">
        <v>4667</v>
      </c>
      <c r="CE74" s="2695" t="s">
        <v>4853</v>
      </c>
      <c r="CF74" s="214" t="s">
        <v>4533</v>
      </c>
      <c r="CG74" s="214" t="s">
        <v>4533</v>
      </c>
      <c r="CH74" s="214" t="s">
        <v>4533</v>
      </c>
      <c r="CI74" s="214" t="s">
        <v>4533</v>
      </c>
      <c r="CJ74" s="2695" t="s">
        <v>4853</v>
      </c>
    </row>
    <row r="75" spans="1:89" s="214" customFormat="1" ht="52.5" hidden="1" customHeight="1" x14ac:dyDescent="0.25">
      <c r="A75" s="2681">
        <v>2026</v>
      </c>
      <c r="B75" s="2681">
        <v>479</v>
      </c>
      <c r="C75" s="2682" t="s">
        <v>58</v>
      </c>
      <c r="D75" s="2681">
        <v>3000654</v>
      </c>
      <c r="E75" s="2681">
        <v>5005023</v>
      </c>
      <c r="F75" s="2682" t="s">
        <v>990</v>
      </c>
      <c r="G75" s="2684" t="s">
        <v>991</v>
      </c>
      <c r="H75" s="2681">
        <v>94</v>
      </c>
      <c r="I75" s="2685" t="s">
        <v>992</v>
      </c>
      <c r="J75" s="2686" t="s">
        <v>10</v>
      </c>
      <c r="K75" s="2686" t="s">
        <v>60</v>
      </c>
      <c r="L75" s="2681" t="str">
        <f t="shared" si="35"/>
        <v>2.3</v>
      </c>
      <c r="M75" s="2687" t="s">
        <v>95</v>
      </c>
      <c r="N75" s="2687"/>
      <c r="O75" s="2683" t="s">
        <v>4854</v>
      </c>
      <c r="P75" s="2688" t="s">
        <v>70</v>
      </c>
      <c r="Q75" s="2689"/>
      <c r="R75" s="221">
        <v>500.86</v>
      </c>
      <c r="S75" s="2681">
        <v>2</v>
      </c>
      <c r="T75" s="2681">
        <v>0</v>
      </c>
      <c r="U75" s="2681">
        <v>0</v>
      </c>
      <c r="V75" s="2681">
        <v>0</v>
      </c>
      <c r="W75" s="222"/>
      <c r="X75" s="222"/>
      <c r="Y75" s="222"/>
      <c r="Z75" s="222"/>
      <c r="AA75" s="222"/>
      <c r="AB75" s="222"/>
      <c r="AC75" s="222"/>
      <c r="AD75" s="222"/>
      <c r="AE75" s="207">
        <f t="shared" si="38"/>
        <v>1002</v>
      </c>
      <c r="AF75" s="223">
        <f t="shared" si="39"/>
        <v>1001.72</v>
      </c>
      <c r="AG75" s="223">
        <f t="shared" si="39"/>
        <v>0</v>
      </c>
      <c r="AH75" s="223">
        <f t="shared" si="40"/>
        <v>0</v>
      </c>
      <c r="AI75" s="223">
        <f t="shared" si="28"/>
        <v>0</v>
      </c>
      <c r="AJ75" s="223">
        <f t="shared" si="28"/>
        <v>0</v>
      </c>
      <c r="AK75" s="223">
        <f t="shared" si="28"/>
        <v>0</v>
      </c>
      <c r="AL75" s="223">
        <f t="shared" si="28"/>
        <v>0</v>
      </c>
      <c r="AM75" s="223">
        <f t="shared" si="41"/>
        <v>0</v>
      </c>
      <c r="AN75" s="223">
        <f t="shared" si="41"/>
        <v>0</v>
      </c>
      <c r="AO75" s="223">
        <f t="shared" si="41"/>
        <v>0</v>
      </c>
      <c r="AP75" s="223">
        <f t="shared" si="41"/>
        <v>0</v>
      </c>
      <c r="AQ75" s="223">
        <f t="shared" si="41"/>
        <v>0</v>
      </c>
      <c r="AR75" s="223">
        <v>699</v>
      </c>
      <c r="AS75" s="217" t="s">
        <v>10</v>
      </c>
      <c r="AT75" s="2690" t="s">
        <v>4497</v>
      </c>
      <c r="AU75" s="214" t="s">
        <v>4498</v>
      </c>
      <c r="AY75" s="2691">
        <f t="shared" si="48"/>
        <v>699</v>
      </c>
      <c r="BB75" s="2683" t="s">
        <v>4854</v>
      </c>
      <c r="BC75" s="2692">
        <f t="shared" si="45"/>
        <v>699</v>
      </c>
      <c r="BD75" s="2694" t="s">
        <v>4524</v>
      </c>
      <c r="BE75" s="214" t="s">
        <v>4525</v>
      </c>
      <c r="BF75" s="214" t="s">
        <v>4526</v>
      </c>
      <c r="BG75" s="2693">
        <v>46048</v>
      </c>
      <c r="BH75" s="214" t="s">
        <v>4527</v>
      </c>
      <c r="BI75" s="2693">
        <v>46051</v>
      </c>
      <c r="BJ75" s="214" t="s">
        <v>4528</v>
      </c>
      <c r="BK75" s="2693">
        <v>46051</v>
      </c>
      <c r="BL75" s="214" t="s">
        <v>4503</v>
      </c>
      <c r="BM75" s="215" t="s">
        <v>4529</v>
      </c>
      <c r="BN75" s="214" t="s">
        <v>4567</v>
      </c>
      <c r="BO75" s="2691">
        <v>627.92999999999995</v>
      </c>
      <c r="BP75" s="2691">
        <f t="shared" si="46"/>
        <v>71.07000000000005</v>
      </c>
      <c r="BQ75" s="213" t="s">
        <v>4506</v>
      </c>
      <c r="BR75" s="2694" t="s">
        <v>4400</v>
      </c>
      <c r="BS75" s="2693">
        <v>46090</v>
      </c>
      <c r="BT75" s="2691">
        <f t="shared" si="32"/>
        <v>699</v>
      </c>
      <c r="BU75" s="2691">
        <v>627.92999999999995</v>
      </c>
      <c r="BV75" s="2691">
        <f t="shared" si="33"/>
        <v>71.07000000000005</v>
      </c>
      <c r="BW75" s="214" t="s">
        <v>4855</v>
      </c>
      <c r="CE75" s="2695" t="s">
        <v>4856</v>
      </c>
      <c r="CF75" s="214" t="s">
        <v>4491</v>
      </c>
      <c r="CG75" s="214" t="s">
        <v>4492</v>
      </c>
      <c r="CH75" s="214" t="s">
        <v>4493</v>
      </c>
      <c r="CI75" s="2693">
        <v>46106</v>
      </c>
      <c r="CJ75" s="2695" t="s">
        <v>4857</v>
      </c>
    </row>
    <row r="76" spans="1:89" s="214" customFormat="1" ht="52.5" hidden="1" customHeight="1" x14ac:dyDescent="0.25">
      <c r="A76" s="2681">
        <v>2026</v>
      </c>
      <c r="B76" s="2681">
        <v>479</v>
      </c>
      <c r="C76" s="2682" t="s">
        <v>58</v>
      </c>
      <c r="D76" s="2681">
        <v>3000654</v>
      </c>
      <c r="E76" s="2681">
        <v>5005020</v>
      </c>
      <c r="F76" s="2682" t="s">
        <v>2269</v>
      </c>
      <c r="G76" s="2684" t="s">
        <v>2270</v>
      </c>
      <c r="H76" s="2681">
        <v>93</v>
      </c>
      <c r="I76" s="2685" t="s">
        <v>992</v>
      </c>
      <c r="J76" s="2686" t="s">
        <v>10</v>
      </c>
      <c r="K76" s="2686" t="s">
        <v>60</v>
      </c>
      <c r="L76" s="2681" t="str">
        <f t="shared" si="35"/>
        <v>2.3</v>
      </c>
      <c r="M76" s="2687" t="s">
        <v>95</v>
      </c>
      <c r="N76" s="2687">
        <v>503300250045</v>
      </c>
      <c r="O76" s="2682" t="s">
        <v>4858</v>
      </c>
      <c r="P76" s="2688" t="s">
        <v>70</v>
      </c>
      <c r="Q76" s="2689" t="s">
        <v>4510</v>
      </c>
      <c r="R76" s="221">
        <v>5.29</v>
      </c>
      <c r="S76" s="2681">
        <v>100</v>
      </c>
      <c r="T76" s="2681">
        <v>0</v>
      </c>
      <c r="U76" s="2681">
        <v>0</v>
      </c>
      <c r="V76" s="2681">
        <v>0</v>
      </c>
      <c r="W76" s="222"/>
      <c r="X76" s="222"/>
      <c r="Y76" s="222"/>
      <c r="Z76" s="222"/>
      <c r="AA76" s="222"/>
      <c r="AB76" s="222"/>
      <c r="AC76" s="222"/>
      <c r="AD76" s="222"/>
      <c r="AE76" s="207">
        <f t="shared" si="38"/>
        <v>529</v>
      </c>
      <c r="AF76" s="223">
        <f t="shared" si="39"/>
        <v>529</v>
      </c>
      <c r="AG76" s="223">
        <f t="shared" si="39"/>
        <v>0</v>
      </c>
      <c r="AH76" s="223">
        <f t="shared" si="40"/>
        <v>0</v>
      </c>
      <c r="AI76" s="223">
        <f t="shared" si="28"/>
        <v>0</v>
      </c>
      <c r="AJ76" s="223">
        <f t="shared" si="28"/>
        <v>0</v>
      </c>
      <c r="AK76" s="223">
        <f t="shared" si="28"/>
        <v>0</v>
      </c>
      <c r="AL76" s="223">
        <f t="shared" si="28"/>
        <v>0</v>
      </c>
      <c r="AM76" s="223">
        <f t="shared" si="41"/>
        <v>0</v>
      </c>
      <c r="AN76" s="223">
        <f t="shared" si="41"/>
        <v>0</v>
      </c>
      <c r="AO76" s="223">
        <f t="shared" si="41"/>
        <v>0</v>
      </c>
      <c r="AP76" s="223">
        <f t="shared" si="41"/>
        <v>0</v>
      </c>
      <c r="AQ76" s="223">
        <f t="shared" si="41"/>
        <v>0</v>
      </c>
      <c r="AR76" s="223">
        <v>614</v>
      </c>
      <c r="AS76" s="217" t="s">
        <v>2578</v>
      </c>
      <c r="AT76" s="2690" t="s">
        <v>4497</v>
      </c>
      <c r="AU76" s="214" t="s">
        <v>4498</v>
      </c>
      <c r="AV76" s="215" t="s">
        <v>4859</v>
      </c>
      <c r="AW76" s="214" t="s">
        <v>4859</v>
      </c>
      <c r="AX76" s="214" t="s">
        <v>4860</v>
      </c>
      <c r="AY76" s="2691">
        <f t="shared" si="48"/>
        <v>614</v>
      </c>
      <c r="AZ76" s="214" t="s">
        <v>4861</v>
      </c>
      <c r="BA76" s="214" t="s">
        <v>4536</v>
      </c>
      <c r="BB76" s="2683" t="s">
        <v>4858</v>
      </c>
      <c r="BC76" s="2692">
        <f t="shared" si="45"/>
        <v>614</v>
      </c>
      <c r="BD76" s="2694" t="s">
        <v>4862</v>
      </c>
      <c r="BE76" s="214" t="s">
        <v>4513</v>
      </c>
      <c r="BF76" s="214" t="s">
        <v>4539</v>
      </c>
      <c r="BG76" s="2693">
        <v>46055</v>
      </c>
      <c r="BH76" s="214" t="s">
        <v>4540</v>
      </c>
      <c r="BI76" s="2693">
        <v>46055</v>
      </c>
      <c r="BJ76" s="214" t="s">
        <v>4541</v>
      </c>
      <c r="BK76" s="2693">
        <v>46055</v>
      </c>
      <c r="BL76" s="2710" t="s">
        <v>4503</v>
      </c>
      <c r="BM76" s="215" t="s">
        <v>4863</v>
      </c>
      <c r="BN76" s="214" t="s">
        <v>4864</v>
      </c>
      <c r="BO76" s="2691">
        <v>614</v>
      </c>
      <c r="BP76" s="2691">
        <f t="shared" si="46"/>
        <v>0</v>
      </c>
      <c r="BQ76" s="2944" t="s">
        <v>4506</v>
      </c>
      <c r="BR76" s="2694" t="s">
        <v>4391</v>
      </c>
      <c r="BS76" s="2693">
        <v>46080</v>
      </c>
      <c r="BT76" s="2691">
        <f t="shared" si="32"/>
        <v>614</v>
      </c>
      <c r="BU76" s="2691">
        <v>613.6</v>
      </c>
      <c r="BV76" s="2691">
        <f t="shared" si="33"/>
        <v>0.39999999999997726</v>
      </c>
      <c r="BW76" s="214" t="s">
        <v>4865</v>
      </c>
      <c r="BX76" s="214" t="s">
        <v>4545</v>
      </c>
      <c r="BY76" s="214" t="s">
        <v>4866</v>
      </c>
      <c r="BZ76" s="2693">
        <v>46092</v>
      </c>
      <c r="CA76" s="214" t="s">
        <v>4867</v>
      </c>
      <c r="CB76" s="2693">
        <v>46093</v>
      </c>
      <c r="CE76" s="2695" t="s">
        <v>4868</v>
      </c>
      <c r="CF76" s="214" t="s">
        <v>4491</v>
      </c>
      <c r="CG76" s="214" t="s">
        <v>4492</v>
      </c>
      <c r="CH76" s="214" t="s">
        <v>4493</v>
      </c>
      <c r="CI76" s="2693">
        <v>46098</v>
      </c>
      <c r="CJ76" s="215" t="s">
        <v>4869</v>
      </c>
    </row>
    <row r="77" spans="1:89" s="214" customFormat="1" ht="52.5" hidden="1" customHeight="1" x14ac:dyDescent="0.25">
      <c r="A77" s="2681">
        <v>2026</v>
      </c>
      <c r="B77" s="2681">
        <v>479</v>
      </c>
      <c r="C77" s="2682" t="s">
        <v>58</v>
      </c>
      <c r="D77" s="2681">
        <v>3000654</v>
      </c>
      <c r="E77" s="2681">
        <v>5005020</v>
      </c>
      <c r="F77" s="2682" t="s">
        <v>2269</v>
      </c>
      <c r="G77" s="2684" t="s">
        <v>2270</v>
      </c>
      <c r="H77" s="2681">
        <v>93</v>
      </c>
      <c r="I77" s="2685" t="s">
        <v>992</v>
      </c>
      <c r="J77" s="2686" t="s">
        <v>10</v>
      </c>
      <c r="K77" s="2686" t="s">
        <v>60</v>
      </c>
      <c r="L77" s="2681" t="str">
        <f t="shared" si="35"/>
        <v>2.3</v>
      </c>
      <c r="M77" s="2687" t="s">
        <v>95</v>
      </c>
      <c r="N77" s="2699" t="s">
        <v>4870</v>
      </c>
      <c r="O77" s="2683" t="s">
        <v>4871</v>
      </c>
      <c r="P77" s="2688" t="s">
        <v>70</v>
      </c>
      <c r="Q77" s="2689" t="s">
        <v>4510</v>
      </c>
      <c r="R77" s="221">
        <v>18</v>
      </c>
      <c r="S77" s="2681">
        <v>50</v>
      </c>
      <c r="T77" s="2681">
        <v>0</v>
      </c>
      <c r="U77" s="2681">
        <v>0</v>
      </c>
      <c r="V77" s="2681">
        <v>0</v>
      </c>
      <c r="W77" s="222"/>
      <c r="X77" s="222"/>
      <c r="Y77" s="222"/>
      <c r="Z77" s="222"/>
      <c r="AA77" s="222"/>
      <c r="AB77" s="222"/>
      <c r="AC77" s="222"/>
      <c r="AD77" s="222"/>
      <c r="AE77" s="207">
        <f t="shared" si="38"/>
        <v>900</v>
      </c>
      <c r="AF77" s="223">
        <f t="shared" si="39"/>
        <v>900</v>
      </c>
      <c r="AG77" s="223">
        <f t="shared" si="39"/>
        <v>0</v>
      </c>
      <c r="AH77" s="223">
        <f t="shared" si="40"/>
        <v>0</v>
      </c>
      <c r="AI77" s="223">
        <f t="shared" si="28"/>
        <v>0</v>
      </c>
      <c r="AJ77" s="223">
        <f t="shared" si="28"/>
        <v>0</v>
      </c>
      <c r="AK77" s="223">
        <f t="shared" si="28"/>
        <v>0</v>
      </c>
      <c r="AL77" s="223">
        <f t="shared" si="28"/>
        <v>0</v>
      </c>
      <c r="AM77" s="223">
        <f t="shared" si="41"/>
        <v>0</v>
      </c>
      <c r="AN77" s="223">
        <f t="shared" si="41"/>
        <v>0</v>
      </c>
      <c r="AO77" s="223">
        <f t="shared" si="41"/>
        <v>0</v>
      </c>
      <c r="AP77" s="223">
        <f t="shared" si="41"/>
        <v>0</v>
      </c>
      <c r="AQ77" s="223">
        <f t="shared" si="41"/>
        <v>0</v>
      </c>
      <c r="AR77" s="223">
        <f>+ROUNDUP(SUM(AF77:AQ77),0)+350</f>
        <v>1250</v>
      </c>
      <c r="AS77" s="217" t="s">
        <v>2578</v>
      </c>
      <c r="AT77" s="2690" t="s">
        <v>4872</v>
      </c>
      <c r="AU77" s="214" t="s">
        <v>4498</v>
      </c>
      <c r="AV77" s="215" t="s">
        <v>4873</v>
      </c>
      <c r="AW77" s="215" t="s">
        <v>4873</v>
      </c>
      <c r="AX77" s="215" t="s">
        <v>4874</v>
      </c>
      <c r="AY77" s="2691">
        <f t="shared" si="48"/>
        <v>1250</v>
      </c>
      <c r="BB77" s="2683" t="s">
        <v>4871</v>
      </c>
      <c r="BC77" s="2692">
        <f t="shared" si="45"/>
        <v>1250</v>
      </c>
      <c r="BD77" s="2694" t="s">
        <v>4875</v>
      </c>
      <c r="BE77" s="214" t="s">
        <v>4525</v>
      </c>
      <c r="BF77" s="214" t="s">
        <v>4876</v>
      </c>
      <c r="BG77" s="2693">
        <v>46050</v>
      </c>
      <c r="BH77" s="214" t="s">
        <v>4877</v>
      </c>
      <c r="BI77" s="2693">
        <v>46051</v>
      </c>
      <c r="BJ77" s="214" t="s">
        <v>4878</v>
      </c>
      <c r="BK77" s="2693">
        <v>46051</v>
      </c>
      <c r="BL77" s="214" t="s">
        <v>4503</v>
      </c>
      <c r="BM77" s="215" t="s">
        <v>4879</v>
      </c>
      <c r="BN77" s="214" t="s">
        <v>4880</v>
      </c>
      <c r="BO77" s="2691">
        <v>1250</v>
      </c>
      <c r="BP77" s="2691">
        <f t="shared" si="46"/>
        <v>0</v>
      </c>
      <c r="BQ77" s="213" t="s">
        <v>4506</v>
      </c>
      <c r="BR77" s="2694" t="s">
        <v>4383</v>
      </c>
      <c r="BS77" s="2693">
        <v>46099</v>
      </c>
      <c r="BT77" s="2691">
        <f t="shared" si="32"/>
        <v>1250</v>
      </c>
      <c r="BU77" s="2691">
        <v>1250</v>
      </c>
      <c r="BV77" s="2691">
        <f t="shared" si="33"/>
        <v>0</v>
      </c>
      <c r="BW77" s="214" t="s">
        <v>4881</v>
      </c>
      <c r="CE77" s="2695" t="s">
        <v>4882</v>
      </c>
      <c r="CF77" s="214" t="s">
        <v>4491</v>
      </c>
      <c r="CG77" s="214" t="s">
        <v>4492</v>
      </c>
      <c r="CH77" s="214" t="s">
        <v>4493</v>
      </c>
      <c r="CI77" s="2693">
        <v>46132</v>
      </c>
      <c r="CJ77" s="2695" t="s">
        <v>4882</v>
      </c>
    </row>
    <row r="78" spans="1:89" s="214" customFormat="1" ht="52.5" hidden="1" customHeight="1" x14ac:dyDescent="0.25">
      <c r="A78" s="2681">
        <v>2026</v>
      </c>
      <c r="B78" s="2681">
        <v>479</v>
      </c>
      <c r="C78" s="2682" t="s">
        <v>58</v>
      </c>
      <c r="D78" s="2681">
        <v>3000654</v>
      </c>
      <c r="E78" s="2681">
        <v>5005020</v>
      </c>
      <c r="F78" s="2682" t="s">
        <v>2269</v>
      </c>
      <c r="G78" s="2684" t="s">
        <v>2270</v>
      </c>
      <c r="H78" s="2681">
        <v>93</v>
      </c>
      <c r="I78" s="2685" t="s">
        <v>992</v>
      </c>
      <c r="J78" s="2686" t="s">
        <v>10</v>
      </c>
      <c r="K78" s="2686" t="s">
        <v>60</v>
      </c>
      <c r="L78" s="2681" t="str">
        <f t="shared" si="35"/>
        <v>2.3</v>
      </c>
      <c r="M78" s="2687" t="s">
        <v>95</v>
      </c>
      <c r="N78" s="2687">
        <v>710300050914</v>
      </c>
      <c r="O78" s="2683" t="s">
        <v>4883</v>
      </c>
      <c r="P78" s="2688" t="s">
        <v>70</v>
      </c>
      <c r="Q78" s="2689" t="s">
        <v>4510</v>
      </c>
      <c r="R78" s="221">
        <v>0.16</v>
      </c>
      <c r="S78" s="2681">
        <v>15000</v>
      </c>
      <c r="T78" s="2681">
        <v>0</v>
      </c>
      <c r="U78" s="2681">
        <v>0</v>
      </c>
      <c r="V78" s="2681">
        <v>0</v>
      </c>
      <c r="W78" s="222"/>
      <c r="X78" s="222"/>
      <c r="Y78" s="222"/>
      <c r="Z78" s="222"/>
      <c r="AA78" s="222"/>
      <c r="AB78" s="222"/>
      <c r="AC78" s="222"/>
      <c r="AD78" s="222"/>
      <c r="AE78" s="207">
        <f t="shared" si="38"/>
        <v>2400</v>
      </c>
      <c r="AF78" s="223">
        <f t="shared" si="39"/>
        <v>2400</v>
      </c>
      <c r="AG78" s="223">
        <f t="shared" si="39"/>
        <v>0</v>
      </c>
      <c r="AH78" s="223">
        <f t="shared" si="40"/>
        <v>0</v>
      </c>
      <c r="AI78" s="223">
        <f t="shared" si="28"/>
        <v>0</v>
      </c>
      <c r="AJ78" s="223">
        <f t="shared" si="28"/>
        <v>0</v>
      </c>
      <c r="AK78" s="223">
        <f t="shared" si="28"/>
        <v>0</v>
      </c>
      <c r="AL78" s="223">
        <f t="shared" si="28"/>
        <v>0</v>
      </c>
      <c r="AM78" s="223">
        <f t="shared" si="41"/>
        <v>0</v>
      </c>
      <c r="AN78" s="223">
        <f t="shared" si="41"/>
        <v>0</v>
      </c>
      <c r="AO78" s="223">
        <f t="shared" si="41"/>
        <v>0</v>
      </c>
      <c r="AP78" s="223">
        <f t="shared" si="41"/>
        <v>0</v>
      </c>
      <c r="AQ78" s="223">
        <f t="shared" si="41"/>
        <v>0</v>
      </c>
      <c r="AR78" s="2696"/>
      <c r="AS78" s="217" t="s">
        <v>2578</v>
      </c>
      <c r="AT78" s="2690" t="s">
        <v>4497</v>
      </c>
      <c r="AV78" s="215" t="s">
        <v>4884</v>
      </c>
      <c r="AW78" s="215" t="s">
        <v>4884</v>
      </c>
      <c r="AX78" s="215" t="s">
        <v>4885</v>
      </c>
      <c r="AY78" s="2691">
        <f>AR78</f>
        <v>0</v>
      </c>
      <c r="AZ78" s="214" t="s">
        <v>4665</v>
      </c>
      <c r="BB78" s="2682" t="s">
        <v>4883</v>
      </c>
      <c r="BC78" s="2692">
        <f t="shared" si="45"/>
        <v>0</v>
      </c>
      <c r="BL78" s="220" t="s">
        <v>4636</v>
      </c>
      <c r="BO78" s="2691"/>
      <c r="BP78" s="2691">
        <f t="shared" si="46"/>
        <v>0</v>
      </c>
      <c r="BQ78" s="215" t="s">
        <v>4636</v>
      </c>
      <c r="BU78" s="2691"/>
      <c r="CE78" s="2695"/>
    </row>
    <row r="79" spans="1:89" s="214" customFormat="1" ht="52.5" hidden="1" customHeight="1" x14ac:dyDescent="0.25">
      <c r="A79" s="2681">
        <v>2026</v>
      </c>
      <c r="B79" s="2681">
        <v>479</v>
      </c>
      <c r="C79" s="2682" t="s">
        <v>58</v>
      </c>
      <c r="D79" s="2681">
        <v>3000654</v>
      </c>
      <c r="E79" s="2681">
        <v>5005020</v>
      </c>
      <c r="F79" s="2682" t="s">
        <v>2269</v>
      </c>
      <c r="G79" s="2684" t="s">
        <v>2270</v>
      </c>
      <c r="H79" s="2681">
        <v>93</v>
      </c>
      <c r="I79" s="2685" t="s">
        <v>992</v>
      </c>
      <c r="J79" s="2686" t="s">
        <v>10</v>
      </c>
      <c r="K79" s="2686" t="s">
        <v>60</v>
      </c>
      <c r="L79" s="2681" t="str">
        <f t="shared" si="35"/>
        <v>2.3</v>
      </c>
      <c r="M79" s="2687" t="s">
        <v>95</v>
      </c>
      <c r="N79" s="2687">
        <v>767400090293</v>
      </c>
      <c r="O79" s="2682" t="s">
        <v>4848</v>
      </c>
      <c r="P79" s="2688" t="s">
        <v>70</v>
      </c>
      <c r="Q79" s="2689" t="s">
        <v>4510</v>
      </c>
      <c r="R79" s="221">
        <v>20</v>
      </c>
      <c r="S79" s="2681">
        <v>50</v>
      </c>
      <c r="T79" s="2681">
        <v>0</v>
      </c>
      <c r="U79" s="2681">
        <v>0</v>
      </c>
      <c r="V79" s="2681">
        <v>0</v>
      </c>
      <c r="W79" s="222"/>
      <c r="X79" s="222"/>
      <c r="Y79" s="222"/>
      <c r="Z79" s="222"/>
      <c r="AA79" s="222"/>
      <c r="AB79" s="222"/>
      <c r="AC79" s="222"/>
      <c r="AD79" s="222"/>
      <c r="AE79" s="207">
        <f t="shared" si="38"/>
        <v>1000</v>
      </c>
      <c r="AF79" s="223">
        <f t="shared" si="39"/>
        <v>1000</v>
      </c>
      <c r="AG79" s="223">
        <f t="shared" si="39"/>
        <v>0</v>
      </c>
      <c r="AH79" s="223">
        <f t="shared" si="40"/>
        <v>0</v>
      </c>
      <c r="AI79" s="223">
        <f t="shared" si="28"/>
        <v>0</v>
      </c>
      <c r="AJ79" s="223">
        <f t="shared" si="28"/>
        <v>0</v>
      </c>
      <c r="AK79" s="223">
        <f t="shared" si="28"/>
        <v>0</v>
      </c>
      <c r="AL79" s="223">
        <f t="shared" si="28"/>
        <v>0</v>
      </c>
      <c r="AM79" s="223">
        <f t="shared" si="41"/>
        <v>0</v>
      </c>
      <c r="AN79" s="223">
        <f t="shared" si="41"/>
        <v>0</v>
      </c>
      <c r="AO79" s="223">
        <f t="shared" si="41"/>
        <v>0</v>
      </c>
      <c r="AP79" s="223">
        <f t="shared" si="41"/>
        <v>0</v>
      </c>
      <c r="AQ79" s="223">
        <f t="shared" si="41"/>
        <v>0</v>
      </c>
      <c r="AR79" s="223">
        <f>+ROUNDUP(SUM(AF79:AQ79),0)+148</f>
        <v>1148</v>
      </c>
      <c r="AS79" s="217" t="s">
        <v>2578</v>
      </c>
      <c r="AT79" s="2690" t="s">
        <v>4497</v>
      </c>
      <c r="AV79" s="215" t="s">
        <v>4873</v>
      </c>
      <c r="AW79" s="215" t="s">
        <v>4873</v>
      </c>
      <c r="AX79" s="215" t="s">
        <v>4874</v>
      </c>
      <c r="AY79" s="2691">
        <f>AR79</f>
        <v>1148</v>
      </c>
      <c r="BB79" s="2682" t="s">
        <v>4848</v>
      </c>
      <c r="BC79" s="2692">
        <f t="shared" si="45"/>
        <v>1148</v>
      </c>
      <c r="BD79" s="2694" t="s">
        <v>4886</v>
      </c>
      <c r="BE79" s="214" t="s">
        <v>4525</v>
      </c>
      <c r="BF79" s="214" t="s">
        <v>4876</v>
      </c>
      <c r="BG79" s="2693">
        <v>46050</v>
      </c>
      <c r="BH79" s="214" t="s">
        <v>4877</v>
      </c>
      <c r="BI79" s="2693">
        <v>46051</v>
      </c>
      <c r="BJ79" s="214" t="s">
        <v>4878</v>
      </c>
      <c r="BK79" s="2693">
        <v>46051</v>
      </c>
      <c r="BL79" s="214" t="s">
        <v>4503</v>
      </c>
      <c r="BM79" s="215" t="s">
        <v>4879</v>
      </c>
      <c r="BN79" s="214" t="s">
        <v>4887</v>
      </c>
      <c r="BO79" s="2691">
        <v>1148</v>
      </c>
      <c r="BP79" s="2691">
        <f t="shared" si="46"/>
        <v>0</v>
      </c>
      <c r="BQ79" s="213" t="s">
        <v>4506</v>
      </c>
      <c r="BR79" s="2694" t="s">
        <v>4384</v>
      </c>
      <c r="BS79" s="2693">
        <v>46099</v>
      </c>
      <c r="BT79" s="2691">
        <f t="shared" ref="BT79:BT83" si="49">AR79</f>
        <v>1148</v>
      </c>
      <c r="BU79" s="2691">
        <v>363.29115000000002</v>
      </c>
      <c r="BV79" s="2691">
        <f t="shared" ref="BV79:BV83" si="50">BT79-BU79</f>
        <v>784.70884999999998</v>
      </c>
      <c r="BW79" s="214" t="s">
        <v>4564</v>
      </c>
      <c r="BY79" s="215" t="s">
        <v>4888</v>
      </c>
      <c r="BZ79" s="214" t="s">
        <v>4889</v>
      </c>
      <c r="CA79" s="214" t="s">
        <v>4890</v>
      </c>
      <c r="CB79" s="214" t="s">
        <v>4889</v>
      </c>
      <c r="CE79" s="2695" t="s">
        <v>4891</v>
      </c>
      <c r="CF79" s="214" t="s">
        <v>4491</v>
      </c>
      <c r="CG79" s="214" t="s">
        <v>4492</v>
      </c>
      <c r="CH79" s="214" t="s">
        <v>4493</v>
      </c>
      <c r="CI79" s="2693">
        <v>46128</v>
      </c>
      <c r="CJ79" s="256" t="s">
        <v>4892</v>
      </c>
    </row>
    <row r="80" spans="1:89" s="214" customFormat="1" ht="52.5" hidden="1" customHeight="1" x14ac:dyDescent="0.25">
      <c r="A80" s="2681">
        <v>2026</v>
      </c>
      <c r="B80" s="2681">
        <v>479</v>
      </c>
      <c r="C80" s="2682" t="s">
        <v>58</v>
      </c>
      <c r="D80" s="2681">
        <v>3000654</v>
      </c>
      <c r="E80" s="2681">
        <v>5005020</v>
      </c>
      <c r="F80" s="2682" t="s">
        <v>2269</v>
      </c>
      <c r="G80" s="2684" t="s">
        <v>2270</v>
      </c>
      <c r="H80" s="2681">
        <v>93</v>
      </c>
      <c r="I80" s="2685" t="s">
        <v>992</v>
      </c>
      <c r="J80" s="2686" t="s">
        <v>10</v>
      </c>
      <c r="K80" s="2686" t="s">
        <v>60</v>
      </c>
      <c r="L80" s="2681" t="str">
        <f t="shared" si="35"/>
        <v>2.3</v>
      </c>
      <c r="M80" s="2687" t="s">
        <v>221</v>
      </c>
      <c r="N80" s="2687"/>
      <c r="O80" s="2682" t="s">
        <v>4893</v>
      </c>
      <c r="P80" s="2688" t="s">
        <v>70</v>
      </c>
      <c r="Q80" s="2689" t="s">
        <v>4510</v>
      </c>
      <c r="R80" s="221">
        <v>25</v>
      </c>
      <c r="S80" s="2681">
        <v>11</v>
      </c>
      <c r="T80" s="2681">
        <v>11</v>
      </c>
      <c r="U80" s="2681">
        <v>11</v>
      </c>
      <c r="V80" s="2681"/>
      <c r="W80" s="222"/>
      <c r="X80" s="222"/>
      <c r="Y80" s="222"/>
      <c r="Z80" s="222"/>
      <c r="AA80" s="222"/>
      <c r="AB80" s="222"/>
      <c r="AC80" s="222"/>
      <c r="AD80" s="222"/>
      <c r="AE80" s="207">
        <f t="shared" si="38"/>
        <v>825</v>
      </c>
      <c r="AF80" s="223">
        <f t="shared" si="39"/>
        <v>275</v>
      </c>
      <c r="AG80" s="223">
        <f t="shared" si="39"/>
        <v>275</v>
      </c>
      <c r="AH80" s="223">
        <f t="shared" si="40"/>
        <v>275</v>
      </c>
      <c r="AI80" s="223">
        <f t="shared" si="28"/>
        <v>0</v>
      </c>
      <c r="AJ80" s="223">
        <f t="shared" si="28"/>
        <v>0</v>
      </c>
      <c r="AK80" s="223">
        <f t="shared" si="28"/>
        <v>0</v>
      </c>
      <c r="AL80" s="223">
        <f t="shared" si="28"/>
        <v>0</v>
      </c>
      <c r="AM80" s="223">
        <f t="shared" si="41"/>
        <v>0</v>
      </c>
      <c r="AN80" s="223">
        <f t="shared" si="41"/>
        <v>0</v>
      </c>
      <c r="AO80" s="223">
        <f t="shared" si="41"/>
        <v>0</v>
      </c>
      <c r="AP80" s="223">
        <f t="shared" si="41"/>
        <v>0</v>
      </c>
      <c r="AQ80" s="223">
        <f t="shared" si="41"/>
        <v>0</v>
      </c>
      <c r="AR80" s="223">
        <v>760</v>
      </c>
      <c r="AS80" s="217" t="s">
        <v>2578</v>
      </c>
      <c r="AT80" s="2690" t="s">
        <v>4497</v>
      </c>
      <c r="AY80" s="2691">
        <v>825</v>
      </c>
      <c r="BB80" s="215" t="s">
        <v>4894</v>
      </c>
      <c r="BC80" s="2692">
        <f t="shared" si="45"/>
        <v>760</v>
      </c>
      <c r="BD80" s="2694" t="s">
        <v>4895</v>
      </c>
      <c r="BE80" s="214" t="s">
        <v>4525</v>
      </c>
      <c r="BF80" s="214" t="s">
        <v>4896</v>
      </c>
      <c r="BG80" s="2693">
        <v>46049</v>
      </c>
      <c r="BH80" s="214" t="s">
        <v>4897</v>
      </c>
      <c r="BI80" s="2693">
        <v>46049</v>
      </c>
      <c r="BJ80" s="214" t="s">
        <v>4898</v>
      </c>
      <c r="BK80" s="2693">
        <v>46050</v>
      </c>
      <c r="BL80" s="214" t="s">
        <v>4503</v>
      </c>
      <c r="BM80" s="215" t="s">
        <v>4899</v>
      </c>
      <c r="BN80" s="214" t="s">
        <v>4900</v>
      </c>
      <c r="BO80" s="2691">
        <v>760</v>
      </c>
      <c r="BP80" s="2691">
        <f t="shared" si="46"/>
        <v>0</v>
      </c>
      <c r="BQ80" s="2944" t="s">
        <v>4506</v>
      </c>
      <c r="BR80" s="2694" t="s">
        <v>4390</v>
      </c>
      <c r="BS80" s="2693">
        <v>46072</v>
      </c>
      <c r="BT80" s="2691">
        <f t="shared" si="49"/>
        <v>760</v>
      </c>
      <c r="BU80" s="2691">
        <v>759.72</v>
      </c>
      <c r="BV80" s="2691">
        <f t="shared" si="50"/>
        <v>0.27999999999997272</v>
      </c>
      <c r="BW80" s="214" t="s">
        <v>4901</v>
      </c>
      <c r="BX80" s="214" t="s">
        <v>4902</v>
      </c>
      <c r="BY80" s="214" t="s">
        <v>4903</v>
      </c>
      <c r="BZ80" s="2693">
        <v>46087</v>
      </c>
      <c r="CA80" s="214" t="s">
        <v>4904</v>
      </c>
      <c r="CB80" s="2693">
        <v>46090</v>
      </c>
      <c r="CE80" s="2695" t="s">
        <v>4905</v>
      </c>
      <c r="CF80" s="214" t="s">
        <v>4491</v>
      </c>
      <c r="CG80" s="214" t="s">
        <v>4492</v>
      </c>
      <c r="CH80" s="214" t="s">
        <v>4493</v>
      </c>
      <c r="CI80" s="2693">
        <v>46101</v>
      </c>
      <c r="CJ80" s="215" t="s">
        <v>4906</v>
      </c>
      <c r="CK80" s="214">
        <v>760</v>
      </c>
    </row>
    <row r="81" spans="1:89" s="214" customFormat="1" ht="52.5" hidden="1" customHeight="1" x14ac:dyDescent="0.25">
      <c r="A81" s="2681">
        <v>2026</v>
      </c>
      <c r="B81" s="2681">
        <v>479</v>
      </c>
      <c r="C81" s="2682" t="s">
        <v>58</v>
      </c>
      <c r="D81" s="2681">
        <v>3000654</v>
      </c>
      <c r="E81" s="2681">
        <v>5005020</v>
      </c>
      <c r="F81" s="2682" t="s">
        <v>2269</v>
      </c>
      <c r="G81" s="2684" t="s">
        <v>2270</v>
      </c>
      <c r="H81" s="2681">
        <v>93</v>
      </c>
      <c r="I81" s="2685" t="s">
        <v>992</v>
      </c>
      <c r="J81" s="2686" t="s">
        <v>10</v>
      </c>
      <c r="K81" s="2686" t="s">
        <v>60</v>
      </c>
      <c r="L81" s="2681" t="str">
        <f t="shared" si="35"/>
        <v>2.3</v>
      </c>
      <c r="M81" s="2687" t="s">
        <v>96</v>
      </c>
      <c r="N81" s="2687">
        <v>133000370102</v>
      </c>
      <c r="O81" s="2682" t="s">
        <v>4907</v>
      </c>
      <c r="P81" s="2688" t="s">
        <v>70</v>
      </c>
      <c r="Q81" s="2689" t="s">
        <v>198</v>
      </c>
      <c r="R81" s="221">
        <v>20</v>
      </c>
      <c r="S81" s="2681">
        <v>230</v>
      </c>
      <c r="T81" s="2681">
        <v>0</v>
      </c>
      <c r="U81" s="2681">
        <v>0</v>
      </c>
      <c r="V81" s="2681">
        <v>0</v>
      </c>
      <c r="W81" s="222"/>
      <c r="X81" s="222"/>
      <c r="Y81" s="222"/>
      <c r="Z81" s="222"/>
      <c r="AA81" s="222"/>
      <c r="AB81" s="222"/>
      <c r="AC81" s="222"/>
      <c r="AD81" s="222"/>
      <c r="AE81" s="207">
        <f t="shared" si="38"/>
        <v>4600</v>
      </c>
      <c r="AF81" s="223">
        <f t="shared" si="39"/>
        <v>4600</v>
      </c>
      <c r="AG81" s="223">
        <f t="shared" si="39"/>
        <v>0</v>
      </c>
      <c r="AH81" s="223">
        <f t="shared" si="40"/>
        <v>0</v>
      </c>
      <c r="AI81" s="223">
        <f t="shared" si="28"/>
        <v>0</v>
      </c>
      <c r="AJ81" s="223">
        <f t="shared" si="28"/>
        <v>0</v>
      </c>
      <c r="AK81" s="223">
        <f t="shared" si="28"/>
        <v>0</v>
      </c>
      <c r="AL81" s="223">
        <f t="shared" si="28"/>
        <v>0</v>
      </c>
      <c r="AM81" s="223">
        <f t="shared" si="41"/>
        <v>0</v>
      </c>
      <c r="AN81" s="223">
        <f t="shared" si="41"/>
        <v>0</v>
      </c>
      <c r="AO81" s="223">
        <f t="shared" si="41"/>
        <v>0</v>
      </c>
      <c r="AP81" s="223">
        <f t="shared" si="41"/>
        <v>0</v>
      </c>
      <c r="AQ81" s="223">
        <f t="shared" si="41"/>
        <v>0</v>
      </c>
      <c r="AR81" s="223">
        <v>1794</v>
      </c>
      <c r="AS81" s="217" t="s">
        <v>2578</v>
      </c>
      <c r="AT81" s="2690" t="s">
        <v>4497</v>
      </c>
      <c r="AU81" s="214" t="s">
        <v>4498</v>
      </c>
      <c r="AY81" s="2691">
        <f t="shared" ref="AY81:AY83" si="51">AR81</f>
        <v>1794</v>
      </c>
      <c r="BB81" s="2682" t="s">
        <v>4907</v>
      </c>
      <c r="BC81" s="2692">
        <f t="shared" si="45"/>
        <v>1794</v>
      </c>
      <c r="BD81" s="2702" t="s">
        <v>4908</v>
      </c>
      <c r="BE81" s="214" t="s">
        <v>4513</v>
      </c>
      <c r="BF81" s="215" t="s">
        <v>4553</v>
      </c>
      <c r="BG81" s="2698">
        <v>46042</v>
      </c>
      <c r="BH81" s="215" t="s">
        <v>4515</v>
      </c>
      <c r="BI81" s="2698">
        <v>46042</v>
      </c>
      <c r="BJ81" s="214" t="s">
        <v>4516</v>
      </c>
      <c r="BK81" s="2693">
        <v>46044</v>
      </c>
      <c r="BL81" s="214" t="s">
        <v>4503</v>
      </c>
      <c r="BM81" s="215" t="s">
        <v>4554</v>
      </c>
      <c r="BN81" s="214" t="s">
        <v>4555</v>
      </c>
      <c r="BO81" s="214">
        <v>1794</v>
      </c>
      <c r="BP81" s="2691">
        <f t="shared" si="46"/>
        <v>0</v>
      </c>
      <c r="BQ81" s="2944" t="s">
        <v>4506</v>
      </c>
      <c r="BR81" s="2694" t="s">
        <v>4393</v>
      </c>
      <c r="BS81" s="2693">
        <v>46083</v>
      </c>
      <c r="BT81" s="2691">
        <f t="shared" si="49"/>
        <v>1794</v>
      </c>
      <c r="BU81" s="214">
        <v>1794</v>
      </c>
      <c r="BV81" s="2691">
        <f t="shared" si="50"/>
        <v>0</v>
      </c>
      <c r="BW81" s="214" t="s">
        <v>4556</v>
      </c>
      <c r="BX81" s="214" t="s">
        <v>4557</v>
      </c>
      <c r="BY81" s="214" t="s">
        <v>4662</v>
      </c>
      <c r="BZ81" s="2693">
        <v>46101</v>
      </c>
      <c r="CA81" s="214" t="s">
        <v>4559</v>
      </c>
      <c r="CE81" s="2695" t="s">
        <v>4560</v>
      </c>
      <c r="CF81" s="214" t="s">
        <v>4491</v>
      </c>
      <c r="CG81" s="214" t="s">
        <v>4492</v>
      </c>
      <c r="CH81" s="214" t="s">
        <v>4493</v>
      </c>
      <c r="CI81" s="2693">
        <v>46107</v>
      </c>
      <c r="CJ81" s="215" t="s">
        <v>4561</v>
      </c>
    </row>
    <row r="82" spans="1:89" s="214" customFormat="1" ht="52.5" hidden="1" customHeight="1" x14ac:dyDescent="0.25">
      <c r="A82" s="2681">
        <v>2026</v>
      </c>
      <c r="B82" s="2681">
        <v>479</v>
      </c>
      <c r="C82" s="2682" t="s">
        <v>58</v>
      </c>
      <c r="D82" s="2681">
        <v>3000654</v>
      </c>
      <c r="E82" s="2681">
        <v>5005020</v>
      </c>
      <c r="F82" s="2682" t="s">
        <v>2269</v>
      </c>
      <c r="G82" s="2684" t="s">
        <v>2270</v>
      </c>
      <c r="H82" s="2681">
        <v>93</v>
      </c>
      <c r="I82" s="2685" t="s">
        <v>992</v>
      </c>
      <c r="J82" s="2686" t="s">
        <v>10</v>
      </c>
      <c r="K82" s="2686" t="s">
        <v>60</v>
      </c>
      <c r="L82" s="2681" t="str">
        <f t="shared" si="35"/>
        <v>2.3</v>
      </c>
      <c r="M82" s="2687" t="s">
        <v>96</v>
      </c>
      <c r="N82" s="2687">
        <v>133000370109</v>
      </c>
      <c r="O82" s="2682" t="s">
        <v>4909</v>
      </c>
      <c r="P82" s="2688" t="s">
        <v>70</v>
      </c>
      <c r="Q82" s="2689" t="s">
        <v>198</v>
      </c>
      <c r="R82" s="221">
        <v>10</v>
      </c>
      <c r="S82" s="2681">
        <v>230</v>
      </c>
      <c r="T82" s="2681">
        <v>0</v>
      </c>
      <c r="U82" s="2681">
        <v>0</v>
      </c>
      <c r="V82" s="2681">
        <v>0</v>
      </c>
      <c r="W82" s="222"/>
      <c r="X82" s="222"/>
      <c r="Y82" s="222"/>
      <c r="Z82" s="222"/>
      <c r="AA82" s="222"/>
      <c r="AB82" s="222"/>
      <c r="AC82" s="222"/>
      <c r="AD82" s="222"/>
      <c r="AE82" s="207">
        <f t="shared" si="38"/>
        <v>2300</v>
      </c>
      <c r="AF82" s="223">
        <f t="shared" si="39"/>
        <v>2300</v>
      </c>
      <c r="AG82" s="223">
        <f t="shared" si="39"/>
        <v>0</v>
      </c>
      <c r="AH82" s="223">
        <f t="shared" si="40"/>
        <v>0</v>
      </c>
      <c r="AI82" s="223">
        <f t="shared" si="28"/>
        <v>0</v>
      </c>
      <c r="AJ82" s="223">
        <f t="shared" si="28"/>
        <v>0</v>
      </c>
      <c r="AK82" s="223">
        <f t="shared" si="28"/>
        <v>0</v>
      </c>
      <c r="AL82" s="223">
        <f t="shared" si="28"/>
        <v>0</v>
      </c>
      <c r="AM82" s="223">
        <f t="shared" si="41"/>
        <v>0</v>
      </c>
      <c r="AN82" s="223">
        <f t="shared" si="41"/>
        <v>0</v>
      </c>
      <c r="AO82" s="223">
        <f t="shared" si="41"/>
        <v>0</v>
      </c>
      <c r="AP82" s="223">
        <f t="shared" si="41"/>
        <v>0</v>
      </c>
      <c r="AQ82" s="223">
        <f t="shared" si="41"/>
        <v>0</v>
      </c>
      <c r="AR82" s="223">
        <v>1971</v>
      </c>
      <c r="AS82" s="217" t="s">
        <v>2578</v>
      </c>
      <c r="AT82" s="2690" t="s">
        <v>4497</v>
      </c>
      <c r="AU82" s="214" t="s">
        <v>4498</v>
      </c>
      <c r="AV82" s="215" t="s">
        <v>4859</v>
      </c>
      <c r="AW82" s="214" t="s">
        <v>4859</v>
      </c>
      <c r="AX82" s="214" t="s">
        <v>4860</v>
      </c>
      <c r="AY82" s="2691">
        <f t="shared" si="51"/>
        <v>1971</v>
      </c>
      <c r="AZ82" s="214" t="s">
        <v>4861</v>
      </c>
      <c r="BA82" s="214" t="s">
        <v>4536</v>
      </c>
      <c r="BB82" s="2682" t="s">
        <v>4909</v>
      </c>
      <c r="BC82" s="2692">
        <f t="shared" si="45"/>
        <v>1971</v>
      </c>
      <c r="BD82" s="2694" t="s">
        <v>4910</v>
      </c>
      <c r="BE82" s="214" t="s">
        <v>4513</v>
      </c>
      <c r="BF82" s="214" t="s">
        <v>4539</v>
      </c>
      <c r="BG82" s="2693">
        <v>46055</v>
      </c>
      <c r="BH82" s="214" t="s">
        <v>4540</v>
      </c>
      <c r="BI82" s="2693">
        <v>46055</v>
      </c>
      <c r="BJ82" s="214" t="s">
        <v>4541</v>
      </c>
      <c r="BK82" s="2693">
        <v>46055</v>
      </c>
      <c r="BL82" s="2710" t="s">
        <v>4503</v>
      </c>
      <c r="BM82" s="215" t="s">
        <v>4911</v>
      </c>
      <c r="BN82" s="214" t="s">
        <v>4912</v>
      </c>
      <c r="BO82" s="214">
        <v>1970.58</v>
      </c>
      <c r="BP82" s="2691">
        <f t="shared" si="46"/>
        <v>0.42000000000007276</v>
      </c>
      <c r="BQ82" s="2944" t="s">
        <v>4506</v>
      </c>
      <c r="BR82" s="2694" t="s">
        <v>4380</v>
      </c>
      <c r="BS82" s="2693">
        <v>46080</v>
      </c>
      <c r="BT82" s="2691">
        <f t="shared" si="49"/>
        <v>1971</v>
      </c>
      <c r="BU82" s="2691">
        <v>1970.5</v>
      </c>
      <c r="BV82" s="2691">
        <f t="shared" si="50"/>
        <v>0.5</v>
      </c>
      <c r="BW82" s="214" t="s">
        <v>4913</v>
      </c>
      <c r="BX82" s="214" t="s">
        <v>4545</v>
      </c>
      <c r="CE82" s="2695" t="s">
        <v>4914</v>
      </c>
      <c r="CF82" s="214" t="s">
        <v>4491</v>
      </c>
      <c r="CG82" s="214" t="s">
        <v>4492</v>
      </c>
      <c r="CH82" s="214" t="s">
        <v>4493</v>
      </c>
      <c r="CI82" s="2693">
        <v>46121</v>
      </c>
      <c r="CJ82" s="2695" t="s">
        <v>4914</v>
      </c>
    </row>
    <row r="83" spans="1:89" s="214" customFormat="1" ht="52.5" hidden="1" customHeight="1" x14ac:dyDescent="0.25">
      <c r="A83" s="2681">
        <v>2026</v>
      </c>
      <c r="B83" s="2681">
        <v>479</v>
      </c>
      <c r="C83" s="2682" t="s">
        <v>58</v>
      </c>
      <c r="D83" s="2681">
        <v>3000654</v>
      </c>
      <c r="E83" s="2681">
        <v>5005020</v>
      </c>
      <c r="F83" s="2682" t="s">
        <v>2269</v>
      </c>
      <c r="G83" s="2684" t="s">
        <v>2270</v>
      </c>
      <c r="H83" s="2681">
        <v>93</v>
      </c>
      <c r="I83" s="2685" t="s">
        <v>992</v>
      </c>
      <c r="J83" s="2686" t="s">
        <v>10</v>
      </c>
      <c r="K83" s="2686" t="s">
        <v>60</v>
      </c>
      <c r="L83" s="2681" t="str">
        <f t="shared" si="35"/>
        <v>2.3</v>
      </c>
      <c r="M83" s="2699" t="s">
        <v>100</v>
      </c>
      <c r="N83" s="2686">
        <v>805000080753</v>
      </c>
      <c r="O83" s="2682" t="s">
        <v>4915</v>
      </c>
      <c r="P83" s="2688" t="s">
        <v>70</v>
      </c>
      <c r="Q83" s="2689" t="s">
        <v>4547</v>
      </c>
      <c r="R83" s="221">
        <v>50</v>
      </c>
      <c r="S83" s="2681">
        <v>20</v>
      </c>
      <c r="T83" s="2681">
        <v>0</v>
      </c>
      <c r="U83" s="2681">
        <v>0</v>
      </c>
      <c r="V83" s="2681">
        <v>0</v>
      </c>
      <c r="W83" s="222"/>
      <c r="X83" s="222"/>
      <c r="Y83" s="222"/>
      <c r="Z83" s="222"/>
      <c r="AA83" s="222"/>
      <c r="AB83" s="222"/>
      <c r="AC83" s="222"/>
      <c r="AD83" s="222"/>
      <c r="AE83" s="207">
        <f t="shared" si="38"/>
        <v>1000</v>
      </c>
      <c r="AF83" s="223">
        <f t="shared" si="39"/>
        <v>1000</v>
      </c>
      <c r="AG83" s="223">
        <f t="shared" si="39"/>
        <v>0</v>
      </c>
      <c r="AH83" s="223">
        <f t="shared" si="40"/>
        <v>0</v>
      </c>
      <c r="AI83" s="223">
        <f t="shared" si="28"/>
        <v>0</v>
      </c>
      <c r="AJ83" s="223">
        <f t="shared" si="28"/>
        <v>0</v>
      </c>
      <c r="AK83" s="223">
        <f t="shared" si="28"/>
        <v>0</v>
      </c>
      <c r="AL83" s="223">
        <f t="shared" si="28"/>
        <v>0</v>
      </c>
      <c r="AM83" s="223">
        <f t="shared" si="41"/>
        <v>0</v>
      </c>
      <c r="AN83" s="223">
        <f t="shared" si="41"/>
        <v>0</v>
      </c>
      <c r="AO83" s="223">
        <f t="shared" si="41"/>
        <v>0</v>
      </c>
      <c r="AP83" s="223">
        <f t="shared" si="41"/>
        <v>0</v>
      </c>
      <c r="AQ83" s="223">
        <f t="shared" si="41"/>
        <v>0</v>
      </c>
      <c r="AR83" s="223">
        <f>+ROUNDUP(SUM(AF83:AQ83),0)+550</f>
        <v>1550</v>
      </c>
      <c r="AS83" s="217" t="s">
        <v>2578</v>
      </c>
      <c r="AT83" s="2690" t="s">
        <v>4916</v>
      </c>
      <c r="AV83" s="214" t="s">
        <v>4663</v>
      </c>
      <c r="AW83" s="214" t="s">
        <v>4663</v>
      </c>
      <c r="AX83" s="214" t="s">
        <v>4664</v>
      </c>
      <c r="AY83" s="2691">
        <f t="shared" si="51"/>
        <v>1550</v>
      </c>
      <c r="AZ83" s="214" t="s">
        <v>4665</v>
      </c>
      <c r="BA83" s="214" t="s">
        <v>4917</v>
      </c>
      <c r="BB83" s="2682" t="s">
        <v>4915</v>
      </c>
      <c r="BC83" s="2692">
        <f t="shared" si="45"/>
        <v>1550</v>
      </c>
      <c r="BD83" s="2694" t="s">
        <v>4918</v>
      </c>
      <c r="BE83" s="214" t="s">
        <v>4798</v>
      </c>
      <c r="BF83" s="215" t="s">
        <v>4919</v>
      </c>
      <c r="BG83" s="2698">
        <v>46055</v>
      </c>
      <c r="BH83" s="215" t="s">
        <v>4920</v>
      </c>
      <c r="BI83" s="2698">
        <v>46055</v>
      </c>
      <c r="BJ83" s="215" t="s">
        <v>4921</v>
      </c>
      <c r="BK83" s="2698">
        <v>46055</v>
      </c>
      <c r="BL83" s="214" t="s">
        <v>4503</v>
      </c>
      <c r="BM83" s="215" t="s">
        <v>4922</v>
      </c>
      <c r="BN83" s="214" t="s">
        <v>4923</v>
      </c>
      <c r="BO83" s="214">
        <v>1550</v>
      </c>
      <c r="BP83" s="2691">
        <f t="shared" si="46"/>
        <v>0</v>
      </c>
      <c r="BQ83" s="2944" t="s">
        <v>4506</v>
      </c>
      <c r="BR83" s="2694" t="s">
        <v>4394</v>
      </c>
      <c r="BS83" s="2693">
        <v>46084</v>
      </c>
      <c r="BT83" s="2691">
        <f t="shared" si="49"/>
        <v>1550</v>
      </c>
      <c r="BU83" s="2691">
        <v>1550</v>
      </c>
      <c r="BV83" s="2691">
        <f t="shared" si="50"/>
        <v>0</v>
      </c>
      <c r="CE83" s="2695" t="s">
        <v>4924</v>
      </c>
      <c r="CF83" s="214" t="s">
        <v>4491</v>
      </c>
      <c r="CG83" s="214" t="s">
        <v>4492</v>
      </c>
      <c r="CH83" s="214" t="s">
        <v>4493</v>
      </c>
      <c r="CI83" s="2693">
        <v>46104</v>
      </c>
      <c r="CJ83" s="2695" t="s">
        <v>4924</v>
      </c>
    </row>
    <row r="84" spans="1:89" s="214" customFormat="1" ht="52.5" hidden="1" customHeight="1" x14ac:dyDescent="0.25">
      <c r="A84" s="2681">
        <v>2026</v>
      </c>
      <c r="B84" s="2681">
        <v>479</v>
      </c>
      <c r="C84" s="2682" t="s">
        <v>58</v>
      </c>
      <c r="D84" s="2681">
        <v>3000654</v>
      </c>
      <c r="E84" s="2681">
        <v>5005020</v>
      </c>
      <c r="F84" s="2682" t="s">
        <v>2269</v>
      </c>
      <c r="G84" s="2684" t="s">
        <v>2270</v>
      </c>
      <c r="H84" s="2681">
        <v>93</v>
      </c>
      <c r="I84" s="2685" t="s">
        <v>992</v>
      </c>
      <c r="J84" s="2686" t="s">
        <v>10</v>
      </c>
      <c r="K84" s="2686" t="s">
        <v>60</v>
      </c>
      <c r="L84" s="2681" t="str">
        <f t="shared" si="35"/>
        <v>2.3</v>
      </c>
      <c r="M84" s="2687" t="s">
        <v>269</v>
      </c>
      <c r="N84" s="2687">
        <v>495700280133</v>
      </c>
      <c r="O84" s="2682" t="s">
        <v>4925</v>
      </c>
      <c r="P84" s="2688" t="s">
        <v>70</v>
      </c>
      <c r="Q84" s="2689" t="s">
        <v>198</v>
      </c>
      <c r="R84" s="221">
        <v>0.2</v>
      </c>
      <c r="S84" s="2681">
        <v>500</v>
      </c>
      <c r="T84" s="2681">
        <v>0</v>
      </c>
      <c r="U84" s="2681">
        <v>0</v>
      </c>
      <c r="V84" s="2681">
        <v>0</v>
      </c>
      <c r="W84" s="222"/>
      <c r="X84" s="222"/>
      <c r="Y84" s="222"/>
      <c r="Z84" s="222"/>
      <c r="AA84" s="222"/>
      <c r="AB84" s="222"/>
      <c r="AC84" s="222"/>
      <c r="AD84" s="222"/>
      <c r="AE84" s="207">
        <f t="shared" si="38"/>
        <v>100</v>
      </c>
      <c r="AF84" s="223">
        <f t="shared" si="39"/>
        <v>100</v>
      </c>
      <c r="AG84" s="223">
        <f t="shared" si="39"/>
        <v>0</v>
      </c>
      <c r="AH84" s="223">
        <f t="shared" si="40"/>
        <v>0</v>
      </c>
      <c r="AI84" s="223">
        <f t="shared" si="28"/>
        <v>0</v>
      </c>
      <c r="AJ84" s="223">
        <f t="shared" si="28"/>
        <v>0</v>
      </c>
      <c r="AK84" s="223">
        <f t="shared" si="28"/>
        <v>0</v>
      </c>
      <c r="AL84" s="223">
        <f t="shared" si="28"/>
        <v>0</v>
      </c>
      <c r="AM84" s="223">
        <f t="shared" si="41"/>
        <v>0</v>
      </c>
      <c r="AN84" s="223">
        <f t="shared" si="41"/>
        <v>0</v>
      </c>
      <c r="AO84" s="223">
        <f t="shared" si="41"/>
        <v>0</v>
      </c>
      <c r="AP84" s="223">
        <f t="shared" si="41"/>
        <v>0</v>
      </c>
      <c r="AQ84" s="223">
        <f t="shared" si="41"/>
        <v>0</v>
      </c>
      <c r="AR84" s="2696">
        <f>+ROUNDUP(SUM(AF84:AQ84),0)-47-53</f>
        <v>0</v>
      </c>
      <c r="AS84" s="217" t="s">
        <v>2578</v>
      </c>
      <c r="AT84" s="2690" t="s">
        <v>4497</v>
      </c>
      <c r="AU84" s="214" t="s">
        <v>4498</v>
      </c>
      <c r="AV84" s="215" t="s">
        <v>4926</v>
      </c>
      <c r="AW84" s="215" t="s">
        <v>4927</v>
      </c>
      <c r="AX84" s="215" t="s">
        <v>4928</v>
      </c>
      <c r="AY84" s="2691">
        <f>100-47</f>
        <v>53</v>
      </c>
      <c r="AZ84" s="215" t="s">
        <v>4929</v>
      </c>
      <c r="BB84" s="2682" t="s">
        <v>4925</v>
      </c>
      <c r="BC84" s="2692">
        <f t="shared" si="45"/>
        <v>0</v>
      </c>
      <c r="BL84" s="220" t="s">
        <v>4636</v>
      </c>
      <c r="BP84" s="2691">
        <f t="shared" si="46"/>
        <v>0</v>
      </c>
      <c r="BQ84" s="215" t="s">
        <v>4636</v>
      </c>
      <c r="BU84" s="2691"/>
      <c r="CE84" s="2695"/>
      <c r="CJ84" s="215"/>
    </row>
    <row r="85" spans="1:89" s="214" customFormat="1" ht="52.5" hidden="1" customHeight="1" x14ac:dyDescent="0.25">
      <c r="A85" s="2681">
        <v>2026</v>
      </c>
      <c r="B85" s="2681">
        <v>479</v>
      </c>
      <c r="C85" s="2682" t="s">
        <v>58</v>
      </c>
      <c r="D85" s="2681">
        <v>3000654</v>
      </c>
      <c r="E85" s="2681">
        <v>5005020</v>
      </c>
      <c r="F85" s="2682" t="s">
        <v>2269</v>
      </c>
      <c r="G85" s="2684" t="s">
        <v>2270</v>
      </c>
      <c r="H85" s="2681">
        <v>93</v>
      </c>
      <c r="I85" s="2685" t="s">
        <v>992</v>
      </c>
      <c r="J85" s="2686" t="s">
        <v>10</v>
      </c>
      <c r="K85" s="2686" t="s">
        <v>60</v>
      </c>
      <c r="L85" s="2681" t="str">
        <f t="shared" si="35"/>
        <v>2.3</v>
      </c>
      <c r="M85" s="2687" t="s">
        <v>269</v>
      </c>
      <c r="N85" s="2687">
        <v>496900320025</v>
      </c>
      <c r="O85" s="2682" t="s">
        <v>4930</v>
      </c>
      <c r="P85" s="2688" t="s">
        <v>70</v>
      </c>
      <c r="Q85" s="2689" t="s">
        <v>4510</v>
      </c>
      <c r="R85" s="221">
        <v>10</v>
      </c>
      <c r="S85" s="2681">
        <v>10</v>
      </c>
      <c r="T85" s="2681">
        <v>0</v>
      </c>
      <c r="U85" s="2681">
        <v>0</v>
      </c>
      <c r="V85" s="2681">
        <v>0</v>
      </c>
      <c r="W85" s="222"/>
      <c r="X85" s="222"/>
      <c r="Y85" s="222"/>
      <c r="Z85" s="222"/>
      <c r="AA85" s="222"/>
      <c r="AB85" s="222"/>
      <c r="AC85" s="222"/>
      <c r="AD85" s="222"/>
      <c r="AE85" s="207">
        <f t="shared" si="38"/>
        <v>100</v>
      </c>
      <c r="AF85" s="223">
        <f t="shared" si="39"/>
        <v>100</v>
      </c>
      <c r="AG85" s="223">
        <f t="shared" si="39"/>
        <v>0</v>
      </c>
      <c r="AH85" s="223">
        <f t="shared" si="40"/>
        <v>0</v>
      </c>
      <c r="AI85" s="223">
        <f t="shared" si="40"/>
        <v>0</v>
      </c>
      <c r="AJ85" s="223">
        <f t="shared" si="40"/>
        <v>0</v>
      </c>
      <c r="AK85" s="223">
        <f t="shared" si="40"/>
        <v>0</v>
      </c>
      <c r="AL85" s="223">
        <f t="shared" si="40"/>
        <v>0</v>
      </c>
      <c r="AM85" s="223">
        <f t="shared" si="41"/>
        <v>0</v>
      </c>
      <c r="AN85" s="223">
        <f t="shared" si="41"/>
        <v>0</v>
      </c>
      <c r="AO85" s="223">
        <f t="shared" si="41"/>
        <v>0</v>
      </c>
      <c r="AP85" s="223">
        <f t="shared" si="41"/>
        <v>0</v>
      </c>
      <c r="AQ85" s="223">
        <f t="shared" si="41"/>
        <v>0</v>
      </c>
      <c r="AR85" s="223">
        <f>+ROUNDUP(SUM(AF85:AQ85),0)+175</f>
        <v>275</v>
      </c>
      <c r="AS85" s="217" t="s">
        <v>2578</v>
      </c>
      <c r="AT85" s="2690" t="s">
        <v>4497</v>
      </c>
      <c r="AU85" s="214" t="s">
        <v>4498</v>
      </c>
      <c r="AV85" s="214" t="s">
        <v>4663</v>
      </c>
      <c r="AW85" s="214" t="s">
        <v>4663</v>
      </c>
      <c r="AX85" s="214" t="s">
        <v>4664</v>
      </c>
      <c r="AY85" s="2691">
        <f t="shared" ref="AY85:AY89" si="52">AR85</f>
        <v>275</v>
      </c>
      <c r="AZ85" s="214" t="s">
        <v>4665</v>
      </c>
      <c r="BA85" s="214" t="s">
        <v>4917</v>
      </c>
      <c r="BB85" s="2682" t="s">
        <v>4930</v>
      </c>
      <c r="BC85" s="2692">
        <f t="shared" si="45"/>
        <v>275</v>
      </c>
      <c r="BD85" s="2694" t="s">
        <v>4931</v>
      </c>
      <c r="BE85" s="214" t="s">
        <v>4798</v>
      </c>
      <c r="BF85" s="215" t="s">
        <v>4919</v>
      </c>
      <c r="BG85" s="2698">
        <v>46055</v>
      </c>
      <c r="BH85" s="215" t="s">
        <v>4920</v>
      </c>
      <c r="BI85" s="2698">
        <v>46055</v>
      </c>
      <c r="BJ85" s="215" t="s">
        <v>4921</v>
      </c>
      <c r="BK85" s="2698">
        <v>46055</v>
      </c>
      <c r="BL85" s="214" t="s">
        <v>4503</v>
      </c>
      <c r="BM85" s="215" t="s">
        <v>4922</v>
      </c>
      <c r="BN85" s="214" t="s">
        <v>4923</v>
      </c>
      <c r="BO85" s="214">
        <v>275</v>
      </c>
      <c r="BP85" s="2691">
        <f t="shared" si="46"/>
        <v>0</v>
      </c>
      <c r="BQ85" s="2944" t="s">
        <v>4506</v>
      </c>
      <c r="BR85" s="2694" t="s">
        <v>4394</v>
      </c>
      <c r="BS85" s="2693">
        <v>46084</v>
      </c>
      <c r="BT85" s="2691">
        <f>AR85</f>
        <v>275</v>
      </c>
      <c r="BU85" s="2691">
        <v>275</v>
      </c>
      <c r="BV85" s="2691">
        <f t="shared" ref="BV85:BV89" si="53">BT85-BU85</f>
        <v>0</v>
      </c>
      <c r="CE85" s="2695" t="s">
        <v>4924</v>
      </c>
      <c r="CF85" s="214" t="s">
        <v>4491</v>
      </c>
      <c r="CG85" s="214" t="s">
        <v>4492</v>
      </c>
      <c r="CH85" s="214" t="s">
        <v>4493</v>
      </c>
      <c r="CI85" s="2693">
        <v>46104</v>
      </c>
      <c r="CJ85" s="2695" t="s">
        <v>4924</v>
      </c>
    </row>
    <row r="86" spans="1:89" s="214" customFormat="1" ht="52.5" hidden="1" customHeight="1" x14ac:dyDescent="0.25">
      <c r="A86" s="2681">
        <v>2026</v>
      </c>
      <c r="B86" s="2681">
        <v>479</v>
      </c>
      <c r="C86" s="2682" t="s">
        <v>58</v>
      </c>
      <c r="D86" s="2681">
        <v>3000654</v>
      </c>
      <c r="E86" s="2681">
        <v>5005020</v>
      </c>
      <c r="F86" s="2682" t="s">
        <v>2269</v>
      </c>
      <c r="G86" s="2684" t="s">
        <v>2270</v>
      </c>
      <c r="H86" s="2681">
        <v>93</v>
      </c>
      <c r="I86" s="2685" t="s">
        <v>992</v>
      </c>
      <c r="J86" s="2686" t="s">
        <v>10</v>
      </c>
      <c r="K86" s="2686" t="s">
        <v>60</v>
      </c>
      <c r="L86" s="2681" t="str">
        <f t="shared" si="35"/>
        <v>2.3</v>
      </c>
      <c r="M86" s="2687" t="s">
        <v>269</v>
      </c>
      <c r="N86" s="2687">
        <v>496900320051</v>
      </c>
      <c r="O86" s="2682" t="s">
        <v>4932</v>
      </c>
      <c r="P86" s="2688" t="s">
        <v>70</v>
      </c>
      <c r="Q86" s="2689" t="s">
        <v>4510</v>
      </c>
      <c r="R86" s="221">
        <v>20</v>
      </c>
      <c r="S86" s="2681">
        <v>10</v>
      </c>
      <c r="T86" s="2681">
        <v>0</v>
      </c>
      <c r="U86" s="2681">
        <v>0</v>
      </c>
      <c r="V86" s="2681">
        <v>0</v>
      </c>
      <c r="W86" s="222"/>
      <c r="X86" s="222"/>
      <c r="Y86" s="222"/>
      <c r="Z86" s="222"/>
      <c r="AA86" s="222"/>
      <c r="AB86" s="222"/>
      <c r="AC86" s="222"/>
      <c r="AD86" s="222"/>
      <c r="AE86" s="207">
        <f t="shared" si="38"/>
        <v>200</v>
      </c>
      <c r="AF86" s="223">
        <f t="shared" si="39"/>
        <v>200</v>
      </c>
      <c r="AG86" s="223">
        <f t="shared" si="39"/>
        <v>0</v>
      </c>
      <c r="AH86" s="223">
        <f t="shared" si="39"/>
        <v>0</v>
      </c>
      <c r="AI86" s="223">
        <f t="shared" si="39"/>
        <v>0</v>
      </c>
      <c r="AJ86" s="223">
        <f t="shared" si="39"/>
        <v>0</v>
      </c>
      <c r="AK86" s="223">
        <f t="shared" si="39"/>
        <v>0</v>
      </c>
      <c r="AL86" s="223">
        <f t="shared" si="39"/>
        <v>0</v>
      </c>
      <c r="AM86" s="223">
        <f t="shared" si="41"/>
        <v>0</v>
      </c>
      <c r="AN86" s="223">
        <f t="shared" si="41"/>
        <v>0</v>
      </c>
      <c r="AO86" s="223">
        <f t="shared" si="41"/>
        <v>0</v>
      </c>
      <c r="AP86" s="223">
        <f t="shared" si="41"/>
        <v>0</v>
      </c>
      <c r="AQ86" s="223">
        <f t="shared" si="41"/>
        <v>0</v>
      </c>
      <c r="AR86" s="223">
        <f>+ROUNDUP(SUM(AF86:AQ86),0)+75</f>
        <v>275</v>
      </c>
      <c r="AS86" s="217" t="s">
        <v>2578</v>
      </c>
      <c r="AT86" s="2690" t="s">
        <v>4497</v>
      </c>
      <c r="AU86" s="214" t="s">
        <v>4498</v>
      </c>
      <c r="AV86" s="214" t="s">
        <v>4663</v>
      </c>
      <c r="AW86" s="214" t="s">
        <v>4663</v>
      </c>
      <c r="AX86" s="214" t="s">
        <v>4664</v>
      </c>
      <c r="AY86" s="2691">
        <f t="shared" si="52"/>
        <v>275</v>
      </c>
      <c r="AZ86" s="214" t="s">
        <v>4665</v>
      </c>
      <c r="BA86" s="214" t="s">
        <v>4917</v>
      </c>
      <c r="BB86" s="2682" t="s">
        <v>4932</v>
      </c>
      <c r="BC86" s="2692">
        <f t="shared" si="45"/>
        <v>275</v>
      </c>
      <c r="BD86" s="2694" t="s">
        <v>4933</v>
      </c>
      <c r="BE86" s="214" t="s">
        <v>4798</v>
      </c>
      <c r="BF86" s="215" t="s">
        <v>4919</v>
      </c>
      <c r="BG86" s="2698">
        <v>46055</v>
      </c>
      <c r="BH86" s="215" t="s">
        <v>4920</v>
      </c>
      <c r="BI86" s="2698">
        <v>46055</v>
      </c>
      <c r="BJ86" s="215" t="s">
        <v>4921</v>
      </c>
      <c r="BK86" s="2698">
        <v>46055</v>
      </c>
      <c r="BL86" s="214" t="s">
        <v>4503</v>
      </c>
      <c r="BM86" s="215" t="s">
        <v>4922</v>
      </c>
      <c r="BN86" s="214" t="s">
        <v>4923</v>
      </c>
      <c r="BO86" s="214">
        <v>275</v>
      </c>
      <c r="BP86" s="2691">
        <f t="shared" si="46"/>
        <v>0</v>
      </c>
      <c r="BQ86" s="2944" t="s">
        <v>4506</v>
      </c>
      <c r="BR86" s="2694" t="s">
        <v>4394</v>
      </c>
      <c r="BS86" s="2693">
        <v>46084</v>
      </c>
      <c r="BT86" s="2691">
        <f>AR86</f>
        <v>275</v>
      </c>
      <c r="BU86" s="2691">
        <v>275</v>
      </c>
      <c r="BV86" s="2691">
        <f t="shared" si="53"/>
        <v>0</v>
      </c>
      <c r="CE86" s="2695" t="s">
        <v>4924</v>
      </c>
      <c r="CF86" s="214" t="s">
        <v>4491</v>
      </c>
      <c r="CG86" s="214" t="s">
        <v>4492</v>
      </c>
      <c r="CH86" s="214" t="s">
        <v>4493</v>
      </c>
      <c r="CI86" s="2693">
        <v>46104</v>
      </c>
      <c r="CJ86" s="2695" t="s">
        <v>4924</v>
      </c>
    </row>
    <row r="87" spans="1:89" s="214" customFormat="1" ht="52.5" hidden="1" customHeight="1" x14ac:dyDescent="0.25">
      <c r="A87" s="2681">
        <v>2026</v>
      </c>
      <c r="B87" s="2681">
        <v>479</v>
      </c>
      <c r="C87" s="2682" t="s">
        <v>58</v>
      </c>
      <c r="D87" s="2681">
        <v>3000654</v>
      </c>
      <c r="E87" s="2681">
        <v>5005020</v>
      </c>
      <c r="F87" s="2682" t="s">
        <v>2269</v>
      </c>
      <c r="G87" s="2684" t="s">
        <v>2270</v>
      </c>
      <c r="H87" s="2681">
        <v>93</v>
      </c>
      <c r="I87" s="2685" t="s">
        <v>992</v>
      </c>
      <c r="J87" s="2686" t="s">
        <v>10</v>
      </c>
      <c r="K87" s="2686" t="s">
        <v>60</v>
      </c>
      <c r="L87" s="2681" t="str">
        <f t="shared" si="35"/>
        <v>2.3</v>
      </c>
      <c r="M87" s="2687" t="s">
        <v>105</v>
      </c>
      <c r="N87" s="2958" t="s">
        <v>4934</v>
      </c>
      <c r="O87" s="2683" t="s">
        <v>4935</v>
      </c>
      <c r="P87" s="2688" t="s">
        <v>70</v>
      </c>
      <c r="Q87" s="2689" t="s">
        <v>4510</v>
      </c>
      <c r="R87" s="221">
        <v>25</v>
      </c>
      <c r="S87" s="2681">
        <v>50</v>
      </c>
      <c r="T87" s="2681">
        <v>0</v>
      </c>
      <c r="U87" s="2681">
        <v>0</v>
      </c>
      <c r="V87" s="2681">
        <v>0</v>
      </c>
      <c r="W87" s="222"/>
      <c r="X87" s="222"/>
      <c r="Y87" s="222"/>
      <c r="Z87" s="222"/>
      <c r="AA87" s="222"/>
      <c r="AB87" s="222"/>
      <c r="AC87" s="222"/>
      <c r="AD87" s="222"/>
      <c r="AE87" s="207">
        <f t="shared" si="38"/>
        <v>1250</v>
      </c>
      <c r="AF87" s="223">
        <f t="shared" si="39"/>
        <v>1250</v>
      </c>
      <c r="AG87" s="223">
        <f t="shared" si="39"/>
        <v>0</v>
      </c>
      <c r="AH87" s="223">
        <f t="shared" si="39"/>
        <v>0</v>
      </c>
      <c r="AI87" s="223">
        <f t="shared" si="39"/>
        <v>0</v>
      </c>
      <c r="AJ87" s="223">
        <f t="shared" si="39"/>
        <v>0</v>
      </c>
      <c r="AK87" s="223">
        <f t="shared" si="39"/>
        <v>0</v>
      </c>
      <c r="AL87" s="223">
        <f t="shared" si="39"/>
        <v>0</v>
      </c>
      <c r="AM87" s="223">
        <f t="shared" si="41"/>
        <v>0</v>
      </c>
      <c r="AN87" s="223">
        <f t="shared" si="41"/>
        <v>0</v>
      </c>
      <c r="AO87" s="223">
        <f t="shared" si="41"/>
        <v>0</v>
      </c>
      <c r="AP87" s="223">
        <f t="shared" si="41"/>
        <v>0</v>
      </c>
      <c r="AQ87" s="223">
        <f t="shared" si="41"/>
        <v>0</v>
      </c>
      <c r="AR87" s="223">
        <f>+ROUNDUP(SUM(AF87:AQ87),0)+230</f>
        <v>1480</v>
      </c>
      <c r="AS87" s="217" t="s">
        <v>2578</v>
      </c>
      <c r="AT87" s="2690" t="s">
        <v>4497</v>
      </c>
      <c r="AU87" s="214" t="s">
        <v>4498</v>
      </c>
      <c r="AV87" s="215" t="s">
        <v>4873</v>
      </c>
      <c r="AW87" s="215" t="s">
        <v>4873</v>
      </c>
      <c r="AX87" s="215" t="s">
        <v>4874</v>
      </c>
      <c r="AY87" s="2691">
        <f t="shared" si="52"/>
        <v>1480</v>
      </c>
      <c r="BB87" s="2682" t="s">
        <v>4935</v>
      </c>
      <c r="BC87" s="2692">
        <f t="shared" si="45"/>
        <v>1480</v>
      </c>
      <c r="BD87" s="2702" t="s">
        <v>4936</v>
      </c>
      <c r="BE87" s="214" t="s">
        <v>4513</v>
      </c>
      <c r="BF87" s="215" t="s">
        <v>4553</v>
      </c>
      <c r="BG87" s="2698">
        <v>46042</v>
      </c>
      <c r="BH87" s="215" t="s">
        <v>4515</v>
      </c>
      <c r="BI87" s="2698">
        <v>46042</v>
      </c>
      <c r="BJ87" s="214" t="s">
        <v>4516</v>
      </c>
      <c r="BK87" s="2693">
        <v>46044</v>
      </c>
      <c r="BL87" s="214" t="s">
        <v>4503</v>
      </c>
      <c r="BM87" s="215" t="s">
        <v>4937</v>
      </c>
      <c r="BN87" s="214" t="s">
        <v>4518</v>
      </c>
      <c r="BO87" s="214">
        <v>1479.5</v>
      </c>
      <c r="BP87" s="2691">
        <f t="shared" si="46"/>
        <v>0.5</v>
      </c>
      <c r="BQ87" s="2944" t="s">
        <v>4506</v>
      </c>
      <c r="BR87" s="2694" t="s">
        <v>4382</v>
      </c>
      <c r="BS87" s="2693">
        <v>46087</v>
      </c>
      <c r="BT87" s="2691">
        <f>AR87</f>
        <v>1480</v>
      </c>
      <c r="BU87" s="2691">
        <v>1479.5</v>
      </c>
      <c r="BV87" s="2691">
        <f t="shared" si="53"/>
        <v>0.5</v>
      </c>
      <c r="BW87" s="214" t="s">
        <v>4519</v>
      </c>
      <c r="CE87" s="2695" t="s">
        <v>4520</v>
      </c>
      <c r="CF87" s="214" t="s">
        <v>4491</v>
      </c>
      <c r="CG87" s="214" t="s">
        <v>4492</v>
      </c>
      <c r="CH87" s="214" t="s">
        <v>4493</v>
      </c>
      <c r="CI87" s="2693">
        <v>46101</v>
      </c>
      <c r="CJ87" s="214" t="s">
        <v>4521</v>
      </c>
    </row>
    <row r="88" spans="1:89" s="214" customFormat="1" ht="52.5" hidden="1" customHeight="1" x14ac:dyDescent="0.25">
      <c r="A88" s="2681">
        <v>2026</v>
      </c>
      <c r="B88" s="2681">
        <v>479</v>
      </c>
      <c r="C88" s="2682" t="s">
        <v>58</v>
      </c>
      <c r="D88" s="2681">
        <v>3000654</v>
      </c>
      <c r="E88" s="2681">
        <v>5005020</v>
      </c>
      <c r="F88" s="2682" t="s">
        <v>2269</v>
      </c>
      <c r="G88" s="2684" t="s">
        <v>2270</v>
      </c>
      <c r="H88" s="2681">
        <v>93</v>
      </c>
      <c r="I88" s="2685" t="s">
        <v>992</v>
      </c>
      <c r="J88" s="2686" t="s">
        <v>10</v>
      </c>
      <c r="K88" s="2686" t="s">
        <v>60</v>
      </c>
      <c r="L88" s="2681" t="str">
        <f t="shared" si="35"/>
        <v>2.3</v>
      </c>
      <c r="M88" s="2687" t="s">
        <v>269</v>
      </c>
      <c r="N88" s="2687">
        <v>496900320024</v>
      </c>
      <c r="O88" s="2682" t="s">
        <v>4938</v>
      </c>
      <c r="P88" s="2688" t="s">
        <v>70</v>
      </c>
      <c r="Q88" s="2689" t="s">
        <v>4510</v>
      </c>
      <c r="R88" s="221">
        <v>10</v>
      </c>
      <c r="S88" s="2681">
        <v>15</v>
      </c>
      <c r="T88" s="2681">
        <v>0</v>
      </c>
      <c r="U88" s="2681">
        <v>0</v>
      </c>
      <c r="V88" s="2681">
        <v>0</v>
      </c>
      <c r="W88" s="222"/>
      <c r="X88" s="222"/>
      <c r="Y88" s="222"/>
      <c r="Z88" s="222"/>
      <c r="AA88" s="222"/>
      <c r="AB88" s="222"/>
      <c r="AC88" s="222"/>
      <c r="AD88" s="222"/>
      <c r="AE88" s="207">
        <f t="shared" si="38"/>
        <v>150</v>
      </c>
      <c r="AF88" s="223">
        <f t="shared" si="39"/>
        <v>150</v>
      </c>
      <c r="AG88" s="223">
        <f t="shared" si="39"/>
        <v>0</v>
      </c>
      <c r="AH88" s="223">
        <f t="shared" si="39"/>
        <v>0</v>
      </c>
      <c r="AI88" s="223">
        <f t="shared" si="39"/>
        <v>0</v>
      </c>
      <c r="AJ88" s="223">
        <f t="shared" si="39"/>
        <v>0</v>
      </c>
      <c r="AK88" s="223">
        <f t="shared" si="39"/>
        <v>0</v>
      </c>
      <c r="AL88" s="223">
        <f t="shared" si="39"/>
        <v>0</v>
      </c>
      <c r="AM88" s="223">
        <f t="shared" si="41"/>
        <v>0</v>
      </c>
      <c r="AN88" s="223">
        <f t="shared" si="41"/>
        <v>0</v>
      </c>
      <c r="AO88" s="223">
        <f t="shared" si="41"/>
        <v>0</v>
      </c>
      <c r="AP88" s="223">
        <f t="shared" si="41"/>
        <v>0</v>
      </c>
      <c r="AQ88" s="223">
        <f t="shared" si="41"/>
        <v>0</v>
      </c>
      <c r="AR88" s="223">
        <v>412</v>
      </c>
      <c r="AS88" s="217" t="s">
        <v>2578</v>
      </c>
      <c r="AT88" s="2690" t="s">
        <v>4497</v>
      </c>
      <c r="AU88" s="214" t="s">
        <v>4498</v>
      </c>
      <c r="AV88" s="214" t="s">
        <v>4663</v>
      </c>
      <c r="AW88" s="214" t="s">
        <v>4663</v>
      </c>
      <c r="AX88" s="214" t="s">
        <v>4664</v>
      </c>
      <c r="AY88" s="2691">
        <f t="shared" si="52"/>
        <v>412</v>
      </c>
      <c r="AZ88" s="214" t="s">
        <v>4665</v>
      </c>
      <c r="BA88" s="214" t="s">
        <v>4917</v>
      </c>
      <c r="BB88" s="2682" t="s">
        <v>4938</v>
      </c>
      <c r="BC88" s="2692">
        <f t="shared" si="45"/>
        <v>412</v>
      </c>
      <c r="BD88" s="2694" t="s">
        <v>4939</v>
      </c>
      <c r="BE88" s="214" t="s">
        <v>4798</v>
      </c>
      <c r="BF88" s="215" t="s">
        <v>4919</v>
      </c>
      <c r="BG88" s="2698">
        <v>46055</v>
      </c>
      <c r="BH88" s="215" t="s">
        <v>4920</v>
      </c>
      <c r="BI88" s="2698">
        <v>46055</v>
      </c>
      <c r="BJ88" s="215" t="s">
        <v>4921</v>
      </c>
      <c r="BK88" s="2698">
        <v>46055</v>
      </c>
      <c r="BL88" s="214" t="s">
        <v>4503</v>
      </c>
      <c r="BM88" s="215" t="s">
        <v>4922</v>
      </c>
      <c r="BN88" s="214" t="s">
        <v>4923</v>
      </c>
      <c r="BO88" s="214">
        <v>412</v>
      </c>
      <c r="BP88" s="2691">
        <f t="shared" si="46"/>
        <v>0</v>
      </c>
      <c r="BQ88" s="2944" t="s">
        <v>4506</v>
      </c>
      <c r="BR88" s="2694" t="s">
        <v>4394</v>
      </c>
      <c r="BS88" s="2693">
        <v>46084</v>
      </c>
      <c r="BT88" s="2691">
        <f>AR88</f>
        <v>412</v>
      </c>
      <c r="BU88" s="2691">
        <v>412</v>
      </c>
      <c r="BV88" s="2691">
        <f t="shared" si="53"/>
        <v>0</v>
      </c>
      <c r="CE88" s="2695" t="s">
        <v>4924</v>
      </c>
      <c r="CF88" s="214" t="s">
        <v>4491</v>
      </c>
      <c r="CG88" s="214" t="s">
        <v>4492</v>
      </c>
      <c r="CH88" s="214" t="s">
        <v>4493</v>
      </c>
      <c r="CI88" s="2693">
        <v>46104</v>
      </c>
      <c r="CJ88" s="2695" t="s">
        <v>4924</v>
      </c>
    </row>
    <row r="89" spans="1:89" s="214" customFormat="1" ht="52.5" hidden="1" customHeight="1" x14ac:dyDescent="0.25">
      <c r="A89" s="2681">
        <v>2026</v>
      </c>
      <c r="B89" s="2681">
        <v>479</v>
      </c>
      <c r="C89" s="2682" t="s">
        <v>58</v>
      </c>
      <c r="D89" s="2681">
        <v>3000654</v>
      </c>
      <c r="E89" s="2681">
        <v>5005020</v>
      </c>
      <c r="F89" s="2682" t="s">
        <v>2269</v>
      </c>
      <c r="G89" s="2684" t="s">
        <v>2270</v>
      </c>
      <c r="H89" s="2681">
        <v>93</v>
      </c>
      <c r="I89" s="2685" t="s">
        <v>992</v>
      </c>
      <c r="J89" s="2686" t="s">
        <v>10</v>
      </c>
      <c r="K89" s="2686" t="s">
        <v>60</v>
      </c>
      <c r="L89" s="2681" t="str">
        <f t="shared" si="35"/>
        <v>2.3</v>
      </c>
      <c r="M89" s="2687" t="s">
        <v>269</v>
      </c>
      <c r="N89" s="2687">
        <v>496900320032</v>
      </c>
      <c r="O89" s="2682" t="s">
        <v>4940</v>
      </c>
      <c r="P89" s="2688" t="s">
        <v>70</v>
      </c>
      <c r="Q89" s="2689" t="s">
        <v>4510</v>
      </c>
      <c r="R89" s="221">
        <v>10</v>
      </c>
      <c r="S89" s="2681">
        <v>15</v>
      </c>
      <c r="T89" s="2681">
        <v>0</v>
      </c>
      <c r="U89" s="2681">
        <v>0</v>
      </c>
      <c r="V89" s="2681">
        <v>0</v>
      </c>
      <c r="W89" s="222"/>
      <c r="X89" s="222"/>
      <c r="Y89" s="222"/>
      <c r="Z89" s="222"/>
      <c r="AA89" s="222"/>
      <c r="AB89" s="222"/>
      <c r="AC89" s="222"/>
      <c r="AD89" s="222"/>
      <c r="AE89" s="207">
        <f t="shared" si="38"/>
        <v>150</v>
      </c>
      <c r="AF89" s="223">
        <f t="shared" si="39"/>
        <v>150</v>
      </c>
      <c r="AG89" s="223">
        <f t="shared" si="39"/>
        <v>0</v>
      </c>
      <c r="AH89" s="223">
        <f t="shared" si="39"/>
        <v>0</v>
      </c>
      <c r="AI89" s="223">
        <f t="shared" si="39"/>
        <v>0</v>
      </c>
      <c r="AJ89" s="223">
        <f t="shared" si="39"/>
        <v>0</v>
      </c>
      <c r="AK89" s="223">
        <f t="shared" si="39"/>
        <v>0</v>
      </c>
      <c r="AL89" s="223">
        <f t="shared" si="39"/>
        <v>0</v>
      </c>
      <c r="AM89" s="223">
        <f t="shared" si="41"/>
        <v>0</v>
      </c>
      <c r="AN89" s="223">
        <f t="shared" si="41"/>
        <v>0</v>
      </c>
      <c r="AO89" s="223">
        <f t="shared" si="41"/>
        <v>0</v>
      </c>
      <c r="AP89" s="223">
        <f t="shared" si="41"/>
        <v>0</v>
      </c>
      <c r="AQ89" s="223">
        <f t="shared" si="41"/>
        <v>0</v>
      </c>
      <c r="AR89" s="223">
        <v>413</v>
      </c>
      <c r="AS89" s="217" t="s">
        <v>2578</v>
      </c>
      <c r="AT89" s="2690" t="s">
        <v>4497</v>
      </c>
      <c r="AU89" s="214" t="s">
        <v>4498</v>
      </c>
      <c r="AV89" s="214" t="s">
        <v>4663</v>
      </c>
      <c r="AW89" s="214" t="s">
        <v>4663</v>
      </c>
      <c r="AX89" s="214" t="s">
        <v>4664</v>
      </c>
      <c r="AY89" s="2691">
        <f t="shared" si="52"/>
        <v>413</v>
      </c>
      <c r="AZ89" s="214" t="s">
        <v>4665</v>
      </c>
      <c r="BA89" s="214" t="s">
        <v>4917</v>
      </c>
      <c r="BB89" s="2682" t="s">
        <v>4940</v>
      </c>
      <c r="BC89" s="2692">
        <f t="shared" si="45"/>
        <v>413</v>
      </c>
      <c r="BD89" s="2694" t="s">
        <v>4941</v>
      </c>
      <c r="BE89" s="214" t="s">
        <v>4798</v>
      </c>
      <c r="BF89" s="215" t="s">
        <v>4919</v>
      </c>
      <c r="BG89" s="2698">
        <v>46055</v>
      </c>
      <c r="BH89" s="215" t="s">
        <v>4920</v>
      </c>
      <c r="BI89" s="2698">
        <v>46055</v>
      </c>
      <c r="BJ89" s="215" t="s">
        <v>4921</v>
      </c>
      <c r="BK89" s="2698">
        <v>46055</v>
      </c>
      <c r="BL89" s="214" t="s">
        <v>4503</v>
      </c>
      <c r="BM89" s="215" t="s">
        <v>4922</v>
      </c>
      <c r="BN89" s="214" t="s">
        <v>4923</v>
      </c>
      <c r="BO89" s="214">
        <v>413</v>
      </c>
      <c r="BP89" s="2691">
        <f t="shared" si="46"/>
        <v>0</v>
      </c>
      <c r="BQ89" s="2944" t="s">
        <v>4506</v>
      </c>
      <c r="BR89" s="2694" t="s">
        <v>4394</v>
      </c>
      <c r="BS89" s="2693">
        <v>46084</v>
      </c>
      <c r="BT89" s="2691">
        <v>413</v>
      </c>
      <c r="BU89" s="2691">
        <v>412.5</v>
      </c>
      <c r="BV89" s="2691">
        <f t="shared" si="53"/>
        <v>0.5</v>
      </c>
      <c r="CE89" s="2695" t="s">
        <v>4924</v>
      </c>
      <c r="CF89" s="214" t="s">
        <v>4491</v>
      </c>
      <c r="CG89" s="214" t="s">
        <v>4492</v>
      </c>
      <c r="CH89" s="214" t="s">
        <v>4493</v>
      </c>
      <c r="CI89" s="2693">
        <v>46104</v>
      </c>
      <c r="CJ89" s="2695" t="s">
        <v>4924</v>
      </c>
    </row>
    <row r="90" spans="1:89" s="214" customFormat="1" ht="52.5" hidden="1" customHeight="1" x14ac:dyDescent="0.25">
      <c r="A90" s="2681">
        <v>2026</v>
      </c>
      <c r="B90" s="2681">
        <v>479</v>
      </c>
      <c r="C90" s="2682" t="s">
        <v>58</v>
      </c>
      <c r="D90" s="2681">
        <v>3000654</v>
      </c>
      <c r="E90" s="2681">
        <v>5005020</v>
      </c>
      <c r="F90" s="2682" t="s">
        <v>2269</v>
      </c>
      <c r="G90" s="2684" t="s">
        <v>2270</v>
      </c>
      <c r="H90" s="2681">
        <v>93</v>
      </c>
      <c r="I90" s="2685" t="s">
        <v>992</v>
      </c>
      <c r="J90" s="2686" t="s">
        <v>10</v>
      </c>
      <c r="K90" s="2686" t="s">
        <v>60</v>
      </c>
      <c r="L90" s="2681" t="str">
        <f t="shared" si="35"/>
        <v>2.3</v>
      </c>
      <c r="M90" s="2687" t="s">
        <v>269</v>
      </c>
      <c r="N90" s="2687">
        <v>496900320042</v>
      </c>
      <c r="O90" s="2682" t="s">
        <v>4942</v>
      </c>
      <c r="P90" s="2688" t="s">
        <v>70</v>
      </c>
      <c r="Q90" s="2689" t="s">
        <v>4510</v>
      </c>
      <c r="R90" s="221">
        <v>10</v>
      </c>
      <c r="S90" s="2681">
        <v>25</v>
      </c>
      <c r="T90" s="2681">
        <v>0</v>
      </c>
      <c r="U90" s="2681">
        <v>0</v>
      </c>
      <c r="V90" s="2681">
        <v>0</v>
      </c>
      <c r="W90" s="222"/>
      <c r="X90" s="222"/>
      <c r="Y90" s="222"/>
      <c r="Z90" s="222"/>
      <c r="AA90" s="222"/>
      <c r="AB90" s="222"/>
      <c r="AC90" s="222"/>
      <c r="AD90" s="222"/>
      <c r="AE90" s="207">
        <f t="shared" si="38"/>
        <v>250</v>
      </c>
      <c r="AF90" s="223">
        <f t="shared" si="39"/>
        <v>250</v>
      </c>
      <c r="AG90" s="223">
        <f t="shared" si="39"/>
        <v>0</v>
      </c>
      <c r="AH90" s="223">
        <f t="shared" si="39"/>
        <v>0</v>
      </c>
      <c r="AI90" s="223">
        <f t="shared" si="39"/>
        <v>0</v>
      </c>
      <c r="AJ90" s="223">
        <f t="shared" si="39"/>
        <v>0</v>
      </c>
      <c r="AK90" s="223">
        <f t="shared" si="39"/>
        <v>0</v>
      </c>
      <c r="AL90" s="223">
        <f t="shared" si="39"/>
        <v>0</v>
      </c>
      <c r="AM90" s="223">
        <f t="shared" si="41"/>
        <v>0</v>
      </c>
      <c r="AN90" s="223">
        <f t="shared" si="41"/>
        <v>0</v>
      </c>
      <c r="AO90" s="223">
        <f t="shared" si="41"/>
        <v>0</v>
      </c>
      <c r="AP90" s="223">
        <f t="shared" si="41"/>
        <v>0</v>
      </c>
      <c r="AQ90" s="223">
        <f t="shared" si="41"/>
        <v>0</v>
      </c>
      <c r="AR90" s="2696">
        <f>+ROUNDUP(SUM(AF90:AQ90),0)-250</f>
        <v>0</v>
      </c>
      <c r="AS90" s="217" t="s">
        <v>2578</v>
      </c>
      <c r="AT90" s="2690" t="s">
        <v>4497</v>
      </c>
      <c r="AU90" s="214" t="s">
        <v>4498</v>
      </c>
      <c r="AV90" s="215" t="s">
        <v>4859</v>
      </c>
      <c r="AW90" s="214" t="s">
        <v>4859</v>
      </c>
      <c r="AX90" s="214" t="s">
        <v>4860</v>
      </c>
      <c r="AY90" s="2691">
        <f>250-250</f>
        <v>0</v>
      </c>
      <c r="AZ90" s="214" t="s">
        <v>4861</v>
      </c>
      <c r="BB90" s="2682" t="s">
        <v>4942</v>
      </c>
      <c r="BC90" s="2692">
        <f t="shared" si="45"/>
        <v>0</v>
      </c>
      <c r="BL90" s="220" t="s">
        <v>4636</v>
      </c>
      <c r="BP90" s="2691">
        <f t="shared" si="46"/>
        <v>0</v>
      </c>
      <c r="BQ90" s="215" t="s">
        <v>4636</v>
      </c>
      <c r="BU90" s="2691"/>
      <c r="CE90" s="2695"/>
      <c r="CJ90" s="215"/>
    </row>
    <row r="91" spans="1:89" s="214" customFormat="1" ht="52.5" hidden="1" customHeight="1" x14ac:dyDescent="0.25">
      <c r="A91" s="2681">
        <v>2026</v>
      </c>
      <c r="B91" s="2681">
        <v>479</v>
      </c>
      <c r="C91" s="2682" t="s">
        <v>58</v>
      </c>
      <c r="D91" s="2681">
        <v>3000654</v>
      </c>
      <c r="E91" s="2681">
        <v>5005020</v>
      </c>
      <c r="F91" s="2682" t="s">
        <v>2269</v>
      </c>
      <c r="G91" s="2684" t="s">
        <v>2270</v>
      </c>
      <c r="H91" s="2681">
        <v>93</v>
      </c>
      <c r="I91" s="2685" t="s">
        <v>992</v>
      </c>
      <c r="J91" s="2686" t="s">
        <v>10</v>
      </c>
      <c r="K91" s="2686" t="s">
        <v>60</v>
      </c>
      <c r="L91" s="2681" t="str">
        <f t="shared" ref="L91:L97" si="54">+MID(M91,1,3)</f>
        <v>2.3</v>
      </c>
      <c r="M91" s="2687" t="s">
        <v>107</v>
      </c>
      <c r="N91" s="2687">
        <v>501100041599</v>
      </c>
      <c r="O91" s="2682" t="s">
        <v>4943</v>
      </c>
      <c r="P91" s="2688" t="s">
        <v>70</v>
      </c>
      <c r="Q91" s="2689" t="s">
        <v>4510</v>
      </c>
      <c r="R91" s="221">
        <v>0.23</v>
      </c>
      <c r="S91" s="2681">
        <v>2000</v>
      </c>
      <c r="T91" s="2681">
        <v>0</v>
      </c>
      <c r="U91" s="2681">
        <v>0</v>
      </c>
      <c r="V91" s="2681">
        <v>0</v>
      </c>
      <c r="W91" s="222"/>
      <c r="X91" s="222"/>
      <c r="Y91" s="222"/>
      <c r="Z91" s="222"/>
      <c r="AA91" s="222"/>
      <c r="AB91" s="222"/>
      <c r="AC91" s="222"/>
      <c r="AD91" s="222"/>
      <c r="AE91" s="207">
        <f t="shared" si="38"/>
        <v>460</v>
      </c>
      <c r="AF91" s="223">
        <f t="shared" si="39"/>
        <v>460</v>
      </c>
      <c r="AG91" s="223">
        <f t="shared" si="39"/>
        <v>0</v>
      </c>
      <c r="AH91" s="223">
        <f t="shared" si="39"/>
        <v>0</v>
      </c>
      <c r="AI91" s="223">
        <f t="shared" si="39"/>
        <v>0</v>
      </c>
      <c r="AJ91" s="223">
        <f t="shared" si="39"/>
        <v>0</v>
      </c>
      <c r="AK91" s="223">
        <f t="shared" si="39"/>
        <v>0</v>
      </c>
      <c r="AL91" s="223">
        <f t="shared" si="39"/>
        <v>0</v>
      </c>
      <c r="AM91" s="223">
        <f t="shared" si="41"/>
        <v>0</v>
      </c>
      <c r="AN91" s="223">
        <f t="shared" si="41"/>
        <v>0</v>
      </c>
      <c r="AO91" s="223">
        <f t="shared" si="41"/>
        <v>0</v>
      </c>
      <c r="AP91" s="223">
        <f t="shared" si="41"/>
        <v>0</v>
      </c>
      <c r="AQ91" s="223">
        <f t="shared" si="41"/>
        <v>0</v>
      </c>
      <c r="AR91" s="2696">
        <f>+ROUNDUP(SUM(AF91:AQ91),0)-460</f>
        <v>0</v>
      </c>
      <c r="AS91" s="217" t="s">
        <v>2578</v>
      </c>
      <c r="AT91" s="2690" t="s">
        <v>4497</v>
      </c>
      <c r="AU91" s="214" t="s">
        <v>4498</v>
      </c>
      <c r="AV91" s="215" t="s">
        <v>4859</v>
      </c>
      <c r="AW91" s="214" t="s">
        <v>4859</v>
      </c>
      <c r="AX91" s="214" t="s">
        <v>4860</v>
      </c>
      <c r="AY91" s="2691">
        <f>460-460</f>
        <v>0</v>
      </c>
      <c r="AZ91" s="214" t="s">
        <v>4861</v>
      </c>
      <c r="BB91" s="2682" t="s">
        <v>4943</v>
      </c>
      <c r="BC91" s="2692">
        <f t="shared" si="45"/>
        <v>0</v>
      </c>
      <c r="BL91" s="220" t="s">
        <v>4636</v>
      </c>
      <c r="BP91" s="2691">
        <f t="shared" si="46"/>
        <v>0</v>
      </c>
      <c r="BQ91" s="215" t="s">
        <v>4636</v>
      </c>
      <c r="BU91" s="2691"/>
      <c r="CE91" s="2695"/>
      <c r="CJ91" s="215"/>
    </row>
    <row r="92" spans="1:89" s="214" customFormat="1" ht="52.5" hidden="1" customHeight="1" x14ac:dyDescent="0.25">
      <c r="A92" s="2681">
        <v>2026</v>
      </c>
      <c r="B92" s="2681">
        <v>479</v>
      </c>
      <c r="C92" s="2682" t="s">
        <v>58</v>
      </c>
      <c r="D92" s="2681">
        <v>3000654</v>
      </c>
      <c r="E92" s="2681">
        <v>5005023</v>
      </c>
      <c r="F92" s="2683" t="s">
        <v>3011</v>
      </c>
      <c r="G92" s="2684" t="s">
        <v>3012</v>
      </c>
      <c r="H92" s="2681">
        <v>95</v>
      </c>
      <c r="I92" s="2685" t="s">
        <v>992</v>
      </c>
      <c r="J92" s="2686" t="s">
        <v>10</v>
      </c>
      <c r="K92" s="2686" t="s">
        <v>60</v>
      </c>
      <c r="L92" s="2681" t="str">
        <f t="shared" si="54"/>
        <v>2.3</v>
      </c>
      <c r="M92" s="2687" t="s">
        <v>151</v>
      </c>
      <c r="N92" s="2687"/>
      <c r="O92" s="2682" t="s">
        <v>4944</v>
      </c>
      <c r="P92" s="2688" t="s">
        <v>74</v>
      </c>
      <c r="Q92" s="2689"/>
      <c r="R92" s="221">
        <v>30026</v>
      </c>
      <c r="S92" s="2681"/>
      <c r="T92" s="2681"/>
      <c r="U92" s="2681"/>
      <c r="V92" s="2681">
        <v>1</v>
      </c>
      <c r="W92" s="222"/>
      <c r="X92" s="222"/>
      <c r="Y92" s="222"/>
      <c r="Z92" s="222"/>
      <c r="AA92" s="222"/>
      <c r="AB92" s="222"/>
      <c r="AC92" s="222"/>
      <c r="AD92" s="222"/>
      <c r="AE92" s="207">
        <f t="shared" ref="AE92:AE100" si="55">ROUNDUP(IFERROR(IF(OR(P92="LOCADOR",P92="VIATICOS",P92="CAJA CHICA"),IF(P92="LOCADOR",Q92*(R92/30)*SUM(S92:AD92),Q92*R92*SUM(S92:AD92)),R92*SUM(S92:AD92)),""),0)</f>
        <v>30026</v>
      </c>
      <c r="AF92" s="223">
        <f t="shared" ref="AF92:AL100" si="56">+$R92*S92</f>
        <v>0</v>
      </c>
      <c r="AG92" s="223">
        <f t="shared" si="56"/>
        <v>0</v>
      </c>
      <c r="AH92" s="223">
        <f t="shared" ref="AH92:AL98" si="57">+$R92*U92</f>
        <v>0</v>
      </c>
      <c r="AI92" s="223">
        <f t="shared" si="57"/>
        <v>30026</v>
      </c>
      <c r="AJ92" s="223">
        <f t="shared" si="57"/>
        <v>0</v>
      </c>
      <c r="AK92" s="223">
        <f t="shared" si="57"/>
        <v>0</v>
      </c>
      <c r="AL92" s="223">
        <f t="shared" si="57"/>
        <v>0</v>
      </c>
      <c r="AM92" s="223">
        <f t="shared" ref="AM92:AQ100" si="58">+$R92*Z92</f>
        <v>0</v>
      </c>
      <c r="AN92" s="223">
        <f t="shared" si="58"/>
        <v>0</v>
      </c>
      <c r="AO92" s="223">
        <f t="shared" si="58"/>
        <v>0</v>
      </c>
      <c r="AP92" s="223">
        <f t="shared" si="58"/>
        <v>0</v>
      </c>
      <c r="AQ92" s="223">
        <f t="shared" si="58"/>
        <v>0</v>
      </c>
      <c r="AR92" s="223">
        <f t="shared" ref="AR92:AR100" si="59">+ROUNDUP(SUM(AF92:AQ92),0)</f>
        <v>30026</v>
      </c>
      <c r="AS92" s="217" t="s">
        <v>2578</v>
      </c>
      <c r="AT92" s="2690" t="s">
        <v>4497</v>
      </c>
      <c r="AU92" s="214" t="s">
        <v>4498</v>
      </c>
      <c r="AY92" s="2691">
        <f>AR92</f>
        <v>30026</v>
      </c>
      <c r="BB92" s="2682" t="s">
        <v>852</v>
      </c>
      <c r="BC92" s="2692">
        <f t="shared" si="45"/>
        <v>30026</v>
      </c>
      <c r="BD92" s="2694" t="s">
        <v>4945</v>
      </c>
      <c r="BE92" s="214" t="s">
        <v>4946</v>
      </c>
      <c r="BF92" s="214" t="s">
        <v>4947</v>
      </c>
      <c r="BG92" s="2693">
        <v>46063</v>
      </c>
      <c r="BH92" s="214" t="s">
        <v>4947</v>
      </c>
      <c r="BI92" s="2693">
        <v>46063</v>
      </c>
      <c r="BJ92" s="214" t="s">
        <v>4948</v>
      </c>
      <c r="BK92" s="2693">
        <v>46063</v>
      </c>
      <c r="BL92" s="214" t="s">
        <v>4503</v>
      </c>
      <c r="BM92" s="215" t="s">
        <v>4949</v>
      </c>
      <c r="BN92" s="214" t="s">
        <v>4950</v>
      </c>
      <c r="BO92" s="2691">
        <v>30026</v>
      </c>
      <c r="BP92" s="2691">
        <f t="shared" si="46"/>
        <v>0</v>
      </c>
      <c r="BQ92" s="213" t="s">
        <v>4506</v>
      </c>
      <c r="BR92" s="2704" t="s">
        <v>4447</v>
      </c>
      <c r="BS92" s="2693">
        <v>46100</v>
      </c>
      <c r="BT92" s="2691">
        <f>AR92</f>
        <v>30026</v>
      </c>
      <c r="BU92" s="2691">
        <v>30026</v>
      </c>
      <c r="BV92" s="2691">
        <f t="shared" ref="BV92:BV94" si="60">BT92-BU92</f>
        <v>0</v>
      </c>
      <c r="BW92" s="2940" t="s">
        <v>4951</v>
      </c>
      <c r="BY92" s="214" t="s">
        <v>4952</v>
      </c>
      <c r="BZ92" s="2693">
        <v>46149</v>
      </c>
      <c r="CA92" s="214" t="s">
        <v>4952</v>
      </c>
      <c r="CB92" s="2693">
        <v>46149</v>
      </c>
      <c r="CE92" s="2695" t="s">
        <v>4953</v>
      </c>
      <c r="CF92" s="214" t="s">
        <v>4491</v>
      </c>
      <c r="CG92" s="214" t="s">
        <v>4492</v>
      </c>
      <c r="CH92" s="214" t="s">
        <v>4493</v>
      </c>
      <c r="CI92" s="2693">
        <v>46184</v>
      </c>
      <c r="CJ92" s="2695" t="s">
        <v>4953</v>
      </c>
    </row>
    <row r="93" spans="1:89" s="214" customFormat="1" ht="52.5" hidden="1" customHeight="1" x14ac:dyDescent="0.25">
      <c r="A93" s="2681">
        <v>2026</v>
      </c>
      <c r="B93" s="2681">
        <v>479</v>
      </c>
      <c r="C93" s="2682" t="s">
        <v>58</v>
      </c>
      <c r="D93" s="2681">
        <v>3000654</v>
      </c>
      <c r="E93" s="2681">
        <v>5005023</v>
      </c>
      <c r="F93" s="2683" t="s">
        <v>3011</v>
      </c>
      <c r="G93" s="2684" t="s">
        <v>3012</v>
      </c>
      <c r="H93" s="2681">
        <v>95</v>
      </c>
      <c r="I93" s="2685" t="s">
        <v>992</v>
      </c>
      <c r="J93" s="2686" t="s">
        <v>10</v>
      </c>
      <c r="K93" s="2686" t="s">
        <v>60</v>
      </c>
      <c r="L93" s="2681" t="str">
        <f t="shared" si="54"/>
        <v>2.3</v>
      </c>
      <c r="M93" s="2687" t="s">
        <v>289</v>
      </c>
      <c r="N93" s="2687"/>
      <c r="O93" s="2682" t="s">
        <v>4954</v>
      </c>
      <c r="P93" s="2688" t="s">
        <v>74</v>
      </c>
      <c r="Q93" s="2689"/>
      <c r="R93" s="221">
        <v>1000000</v>
      </c>
      <c r="S93" s="2681">
        <v>0</v>
      </c>
      <c r="T93" s="2681">
        <v>0</v>
      </c>
      <c r="U93" s="2681">
        <v>0</v>
      </c>
      <c r="V93" s="2681">
        <v>1</v>
      </c>
      <c r="W93" s="222"/>
      <c r="X93" s="222"/>
      <c r="Y93" s="222"/>
      <c r="Z93" s="222"/>
      <c r="AA93" s="222"/>
      <c r="AB93" s="222"/>
      <c r="AC93" s="222"/>
      <c r="AD93" s="222"/>
      <c r="AE93" s="207">
        <f t="shared" si="55"/>
        <v>1000000</v>
      </c>
      <c r="AF93" s="223">
        <f t="shared" si="56"/>
        <v>0</v>
      </c>
      <c r="AG93" s="223">
        <f t="shared" si="56"/>
        <v>0</v>
      </c>
      <c r="AH93" s="223">
        <f t="shared" si="57"/>
        <v>0</v>
      </c>
      <c r="AI93" s="223">
        <f t="shared" si="57"/>
        <v>1000000</v>
      </c>
      <c r="AJ93" s="223">
        <f t="shared" si="57"/>
        <v>0</v>
      </c>
      <c r="AK93" s="223">
        <f t="shared" si="57"/>
        <v>0</v>
      </c>
      <c r="AL93" s="223">
        <f t="shared" si="57"/>
        <v>0</v>
      </c>
      <c r="AM93" s="223">
        <f t="shared" si="58"/>
        <v>0</v>
      </c>
      <c r="AN93" s="223">
        <f t="shared" si="58"/>
        <v>0</v>
      </c>
      <c r="AO93" s="223">
        <f t="shared" si="58"/>
        <v>0</v>
      </c>
      <c r="AP93" s="223">
        <f t="shared" si="58"/>
        <v>0</v>
      </c>
      <c r="AQ93" s="223">
        <f t="shared" si="58"/>
        <v>0</v>
      </c>
      <c r="AR93" s="223">
        <v>1274765</v>
      </c>
      <c r="AS93" s="217" t="s">
        <v>2578</v>
      </c>
      <c r="AT93" s="2690" t="s">
        <v>4497</v>
      </c>
      <c r="AU93" s="214" t="s">
        <v>4498</v>
      </c>
      <c r="AY93" s="2691">
        <v>1000000</v>
      </c>
      <c r="BB93" s="2682" t="s">
        <v>4954</v>
      </c>
      <c r="BC93" s="2692">
        <f t="shared" si="45"/>
        <v>1274765</v>
      </c>
      <c r="BD93" s="2705"/>
      <c r="BL93" s="215" t="s">
        <v>4503</v>
      </c>
      <c r="BM93" s="215" t="s">
        <v>4955</v>
      </c>
      <c r="BN93" s="214" t="s">
        <v>4956</v>
      </c>
      <c r="BO93" s="2691">
        <v>1169123.5</v>
      </c>
      <c r="BP93" s="2691">
        <f t="shared" si="46"/>
        <v>105641.5</v>
      </c>
      <c r="BQ93" s="2944" t="s">
        <v>4506</v>
      </c>
      <c r="BR93" s="215">
        <v>625</v>
      </c>
      <c r="BS93" s="2693">
        <v>46066</v>
      </c>
      <c r="BT93" s="2691">
        <f>AR93</f>
        <v>1274765</v>
      </c>
      <c r="BU93" s="2691">
        <v>1000000</v>
      </c>
      <c r="BV93" s="2691">
        <f t="shared" si="60"/>
        <v>274765</v>
      </c>
      <c r="BY93" s="215" t="s">
        <v>4957</v>
      </c>
      <c r="BZ93" s="2698" t="s">
        <v>4958</v>
      </c>
      <c r="CA93" s="215" t="s">
        <v>4959</v>
      </c>
      <c r="CB93" s="2698" t="s">
        <v>4960</v>
      </c>
      <c r="CE93" s="2695" t="s">
        <v>4961</v>
      </c>
      <c r="CF93" s="214" t="s">
        <v>4491</v>
      </c>
      <c r="CG93" s="214" t="s">
        <v>4962</v>
      </c>
      <c r="CH93" s="214" t="s">
        <v>4962</v>
      </c>
      <c r="CI93" s="214" t="s">
        <v>4962</v>
      </c>
      <c r="CJ93" s="215" t="s">
        <v>4963</v>
      </c>
    </row>
    <row r="94" spans="1:89" s="214" customFormat="1" ht="52.5" hidden="1" customHeight="1" x14ac:dyDescent="0.25">
      <c r="A94" s="2681">
        <v>2026</v>
      </c>
      <c r="B94" s="2681">
        <v>479</v>
      </c>
      <c r="C94" s="2682" t="s">
        <v>58</v>
      </c>
      <c r="D94" s="2681">
        <v>3000654</v>
      </c>
      <c r="E94" s="2681">
        <v>5005020</v>
      </c>
      <c r="F94" s="2683" t="s">
        <v>2269</v>
      </c>
      <c r="G94" s="2684" t="s">
        <v>2270</v>
      </c>
      <c r="H94" s="2681">
        <v>93</v>
      </c>
      <c r="I94" s="2685" t="s">
        <v>992</v>
      </c>
      <c r="J94" s="2686" t="s">
        <v>10</v>
      </c>
      <c r="K94" s="2686" t="s">
        <v>60</v>
      </c>
      <c r="L94" s="2681" t="str">
        <f t="shared" si="54"/>
        <v>2.3</v>
      </c>
      <c r="M94" s="2687" t="s">
        <v>120</v>
      </c>
      <c r="N94" s="2687">
        <v>941000010052</v>
      </c>
      <c r="O94" s="2683" t="s">
        <v>429</v>
      </c>
      <c r="P94" s="2688" t="s">
        <v>74</v>
      </c>
      <c r="Q94" s="2689" t="s">
        <v>74</v>
      </c>
      <c r="R94" s="221">
        <v>37858</v>
      </c>
      <c r="S94" s="2681">
        <v>1</v>
      </c>
      <c r="T94" s="2681"/>
      <c r="U94" s="2681"/>
      <c r="V94" s="2681"/>
      <c r="W94" s="222"/>
      <c r="X94" s="222"/>
      <c r="Y94" s="222"/>
      <c r="Z94" s="222"/>
      <c r="AA94" s="222"/>
      <c r="AB94" s="222"/>
      <c r="AC94" s="222"/>
      <c r="AD94" s="222"/>
      <c r="AE94" s="207">
        <f t="shared" si="55"/>
        <v>37858</v>
      </c>
      <c r="AF94" s="223">
        <f t="shared" si="56"/>
        <v>37858</v>
      </c>
      <c r="AG94" s="223">
        <f t="shared" si="56"/>
        <v>0</v>
      </c>
      <c r="AH94" s="223">
        <f t="shared" si="57"/>
        <v>0</v>
      </c>
      <c r="AI94" s="223">
        <f t="shared" si="57"/>
        <v>0</v>
      </c>
      <c r="AJ94" s="223">
        <f t="shared" si="57"/>
        <v>0</v>
      </c>
      <c r="AK94" s="223">
        <f t="shared" si="57"/>
        <v>0</v>
      </c>
      <c r="AL94" s="223">
        <f t="shared" si="57"/>
        <v>0</v>
      </c>
      <c r="AM94" s="223">
        <f t="shared" si="58"/>
        <v>0</v>
      </c>
      <c r="AN94" s="223">
        <f t="shared" si="58"/>
        <v>0</v>
      </c>
      <c r="AO94" s="223">
        <f t="shared" si="58"/>
        <v>0</v>
      </c>
      <c r="AP94" s="223">
        <f t="shared" si="58"/>
        <v>0</v>
      </c>
      <c r="AQ94" s="223">
        <f t="shared" si="58"/>
        <v>0</v>
      </c>
      <c r="AR94" s="223">
        <v>21988.95</v>
      </c>
      <c r="AS94" s="217" t="s">
        <v>2578</v>
      </c>
      <c r="AT94" s="2690" t="s">
        <v>4497</v>
      </c>
      <c r="AU94" s="214" t="s">
        <v>4498</v>
      </c>
      <c r="AV94" s="214" t="s">
        <v>4740</v>
      </c>
      <c r="AW94" s="214" t="s">
        <v>4740</v>
      </c>
      <c r="AX94" s="214" t="s">
        <v>4741</v>
      </c>
      <c r="AY94" s="2691">
        <f t="shared" ref="AY94:AY95" si="61">AR94</f>
        <v>21988.95</v>
      </c>
      <c r="AZ94" s="214" t="s">
        <v>4964</v>
      </c>
      <c r="BB94" s="2682" t="s">
        <v>184</v>
      </c>
      <c r="BC94" s="2692">
        <v>22000</v>
      </c>
      <c r="BD94" s="2694" t="s">
        <v>4743</v>
      </c>
      <c r="BF94" s="215" t="s">
        <v>4744</v>
      </c>
      <c r="BG94" s="2693">
        <v>46084</v>
      </c>
      <c r="BH94" s="214" t="s">
        <v>4745</v>
      </c>
      <c r="BI94" s="2693">
        <v>46084</v>
      </c>
      <c r="BJ94" s="214" t="s">
        <v>4746</v>
      </c>
      <c r="BK94" s="2693">
        <v>46084</v>
      </c>
      <c r="BL94" s="214" t="s">
        <v>4503</v>
      </c>
      <c r="BM94" s="215" t="s">
        <v>4747</v>
      </c>
      <c r="BN94" s="214" t="s">
        <v>4748</v>
      </c>
      <c r="BO94" s="2691">
        <v>21988.05</v>
      </c>
      <c r="BP94" s="2691">
        <f t="shared" si="46"/>
        <v>0.90000000000145519</v>
      </c>
      <c r="BQ94" s="213" t="s">
        <v>4506</v>
      </c>
      <c r="BR94" s="215" t="s">
        <v>4410</v>
      </c>
      <c r="BS94" s="2693">
        <v>46094</v>
      </c>
      <c r="BT94" s="2691">
        <f>AR94</f>
        <v>21988.95</v>
      </c>
      <c r="BU94" s="2691">
        <v>21988.05</v>
      </c>
      <c r="BV94" s="2691">
        <f t="shared" si="60"/>
        <v>0.90000000000145519</v>
      </c>
      <c r="BW94" s="214" t="s">
        <v>4749</v>
      </c>
      <c r="BY94" s="215" t="s">
        <v>4750</v>
      </c>
      <c r="BZ94" s="2698" t="s">
        <v>4751</v>
      </c>
      <c r="CA94" s="215" t="s">
        <v>4752</v>
      </c>
      <c r="CB94" s="2698" t="s">
        <v>4753</v>
      </c>
      <c r="CE94" s="2695" t="s">
        <v>4754</v>
      </c>
      <c r="CF94" s="214" t="s">
        <v>4491</v>
      </c>
      <c r="CG94" s="214" t="s">
        <v>4492</v>
      </c>
      <c r="CH94" s="214" t="s">
        <v>4493</v>
      </c>
      <c r="CI94" s="2693">
        <v>46155</v>
      </c>
      <c r="CJ94" s="214" t="s">
        <v>4755</v>
      </c>
      <c r="CK94" s="214" t="s">
        <v>4756</v>
      </c>
    </row>
    <row r="95" spans="1:89" s="214" customFormat="1" ht="52.5" hidden="1" customHeight="1" x14ac:dyDescent="0.25">
      <c r="A95" s="2681">
        <v>2026</v>
      </c>
      <c r="B95" s="2681">
        <v>479</v>
      </c>
      <c r="C95" s="2682" t="s">
        <v>58</v>
      </c>
      <c r="D95" s="2681">
        <v>3000654</v>
      </c>
      <c r="E95" s="2681">
        <v>5005020</v>
      </c>
      <c r="F95" s="2683" t="s">
        <v>2269</v>
      </c>
      <c r="G95" s="2684" t="s">
        <v>2270</v>
      </c>
      <c r="H95" s="2681">
        <v>93</v>
      </c>
      <c r="I95" s="2685" t="s">
        <v>992</v>
      </c>
      <c r="J95" s="2686" t="s">
        <v>10</v>
      </c>
      <c r="K95" s="2686" t="s">
        <v>60</v>
      </c>
      <c r="L95" s="2681" t="str">
        <f t="shared" si="54"/>
        <v>nue</v>
      </c>
      <c r="M95" s="2699" t="s">
        <v>4965</v>
      </c>
      <c r="N95" s="2687">
        <v>210100040112</v>
      </c>
      <c r="O95" s="2682" t="s">
        <v>4966</v>
      </c>
      <c r="P95" s="2688" t="s">
        <v>74</v>
      </c>
      <c r="Q95" s="2688" t="s">
        <v>74</v>
      </c>
      <c r="R95" s="221">
        <v>50000</v>
      </c>
      <c r="S95" s="2681">
        <v>1</v>
      </c>
      <c r="T95" s="2681">
        <v>0</v>
      </c>
      <c r="U95" s="2681">
        <v>0</v>
      </c>
      <c r="V95" s="2681">
        <v>0</v>
      </c>
      <c r="W95" s="222"/>
      <c r="X95" s="222"/>
      <c r="Y95" s="222"/>
      <c r="Z95" s="222"/>
      <c r="AA95" s="222"/>
      <c r="AB95" s="222"/>
      <c r="AC95" s="222"/>
      <c r="AD95" s="222"/>
      <c r="AE95" s="207">
        <f t="shared" si="55"/>
        <v>50000</v>
      </c>
      <c r="AF95" s="223">
        <f t="shared" si="56"/>
        <v>50000</v>
      </c>
      <c r="AG95" s="223">
        <f t="shared" si="56"/>
        <v>0</v>
      </c>
      <c r="AH95" s="223">
        <f t="shared" si="57"/>
        <v>0</v>
      </c>
      <c r="AI95" s="223">
        <f t="shared" si="57"/>
        <v>0</v>
      </c>
      <c r="AJ95" s="223">
        <f t="shared" si="57"/>
        <v>0</v>
      </c>
      <c r="AK95" s="223">
        <f t="shared" si="57"/>
        <v>0</v>
      </c>
      <c r="AL95" s="223">
        <f t="shared" si="57"/>
        <v>0</v>
      </c>
      <c r="AM95" s="223">
        <f t="shared" si="58"/>
        <v>0</v>
      </c>
      <c r="AN95" s="223">
        <f t="shared" si="58"/>
        <v>0</v>
      </c>
      <c r="AO95" s="223">
        <f t="shared" si="58"/>
        <v>0</v>
      </c>
      <c r="AP95" s="223">
        <f t="shared" si="58"/>
        <v>0</v>
      </c>
      <c r="AQ95" s="223">
        <f t="shared" si="58"/>
        <v>0</v>
      </c>
      <c r="AR95" s="2696"/>
      <c r="AS95" s="217" t="s">
        <v>2578</v>
      </c>
      <c r="AT95" s="2690" t="s">
        <v>4497</v>
      </c>
      <c r="AU95" s="214" t="s">
        <v>4498</v>
      </c>
      <c r="AV95" s="215" t="s">
        <v>4967</v>
      </c>
      <c r="AW95" s="215" t="s">
        <v>4967</v>
      </c>
      <c r="AX95" s="215" t="s">
        <v>4968</v>
      </c>
      <c r="AY95" s="2691">
        <f t="shared" si="61"/>
        <v>0</v>
      </c>
      <c r="AZ95" s="214" t="s">
        <v>4969</v>
      </c>
      <c r="BB95" s="2682" t="s">
        <v>4966</v>
      </c>
      <c r="BC95" s="2692"/>
      <c r="BD95" s="214">
        <v>1258</v>
      </c>
      <c r="BE95" s="214" t="s">
        <v>4798</v>
      </c>
      <c r="BF95" s="214" t="s">
        <v>4970</v>
      </c>
      <c r="BG95" s="2693">
        <v>46083</v>
      </c>
      <c r="BH95" s="214" t="s">
        <v>4971</v>
      </c>
      <c r="BI95" s="2693">
        <v>46083</v>
      </c>
      <c r="BJ95" s="214" t="s">
        <v>4972</v>
      </c>
      <c r="BK95" s="2693">
        <v>46084</v>
      </c>
      <c r="BL95" s="214" t="s">
        <v>4636</v>
      </c>
      <c r="BM95" s="215" t="s">
        <v>4973</v>
      </c>
      <c r="BN95" s="214" t="s">
        <v>4760</v>
      </c>
      <c r="BP95" s="2691">
        <f t="shared" si="46"/>
        <v>0</v>
      </c>
      <c r="BQ95" s="215" t="s">
        <v>4636</v>
      </c>
      <c r="BR95" s="215"/>
      <c r="BT95" s="2691">
        <f t="shared" ref="BT95" si="62">AY95</f>
        <v>0</v>
      </c>
      <c r="BU95" s="2691"/>
      <c r="BV95" s="2691">
        <f t="shared" ref="BV95" si="63">BT95-BU95</f>
        <v>0</v>
      </c>
      <c r="CE95" s="2695"/>
      <c r="CJ95" s="215"/>
    </row>
    <row r="96" spans="1:89" s="214" customFormat="1" ht="52.5" hidden="1" customHeight="1" x14ac:dyDescent="0.25">
      <c r="A96" s="2681">
        <v>2026</v>
      </c>
      <c r="B96" s="2681">
        <v>479</v>
      </c>
      <c r="C96" s="2682" t="s">
        <v>58</v>
      </c>
      <c r="D96" s="2681">
        <v>3000654</v>
      </c>
      <c r="E96" s="2681">
        <v>5005023</v>
      </c>
      <c r="F96" s="2683" t="s">
        <v>3011</v>
      </c>
      <c r="G96" s="2684" t="s">
        <v>3012</v>
      </c>
      <c r="H96" s="2681">
        <v>95</v>
      </c>
      <c r="I96" s="2685" t="s">
        <v>992</v>
      </c>
      <c r="J96" s="2686" t="s">
        <v>10</v>
      </c>
      <c r="K96" s="2686" t="s">
        <v>60</v>
      </c>
      <c r="L96" s="2681" t="str">
        <f t="shared" si="54"/>
        <v>2.3</v>
      </c>
      <c r="M96" s="2687" t="s">
        <v>115</v>
      </c>
      <c r="N96" s="2687"/>
      <c r="O96" s="2682" t="s">
        <v>4974</v>
      </c>
      <c r="P96" s="2688" t="s">
        <v>74</v>
      </c>
      <c r="Q96" s="2689"/>
      <c r="R96" s="221">
        <v>12000</v>
      </c>
      <c r="S96" s="2681">
        <v>1</v>
      </c>
      <c r="T96" s="2681">
        <v>1</v>
      </c>
      <c r="U96" s="2681">
        <v>1</v>
      </c>
      <c r="V96" s="2681">
        <v>1</v>
      </c>
      <c r="W96" s="222"/>
      <c r="X96" s="222"/>
      <c r="Y96" s="222"/>
      <c r="Z96" s="222"/>
      <c r="AA96" s="222"/>
      <c r="AB96" s="222"/>
      <c r="AC96" s="222"/>
      <c r="AD96" s="222"/>
      <c r="AE96" s="207">
        <f t="shared" si="55"/>
        <v>48000</v>
      </c>
      <c r="AF96" s="223">
        <f t="shared" si="56"/>
        <v>12000</v>
      </c>
      <c r="AG96" s="223">
        <f t="shared" si="56"/>
        <v>12000</v>
      </c>
      <c r="AH96" s="223">
        <f t="shared" si="57"/>
        <v>12000</v>
      </c>
      <c r="AI96" s="223">
        <f t="shared" si="57"/>
        <v>12000</v>
      </c>
      <c r="AJ96" s="223">
        <f t="shared" si="57"/>
        <v>0</v>
      </c>
      <c r="AK96" s="223">
        <f t="shared" si="57"/>
        <v>0</v>
      </c>
      <c r="AL96" s="223">
        <f t="shared" si="57"/>
        <v>0</v>
      </c>
      <c r="AM96" s="223">
        <f t="shared" si="58"/>
        <v>0</v>
      </c>
      <c r="AN96" s="223">
        <f t="shared" si="58"/>
        <v>0</v>
      </c>
      <c r="AO96" s="223">
        <f t="shared" si="58"/>
        <v>0</v>
      </c>
      <c r="AP96" s="223">
        <f t="shared" si="58"/>
        <v>0</v>
      </c>
      <c r="AQ96" s="223">
        <f t="shared" si="58"/>
        <v>0</v>
      </c>
      <c r="AR96" s="223"/>
      <c r="AS96" s="217" t="s">
        <v>2578</v>
      </c>
      <c r="AT96" s="2690" t="s">
        <v>4497</v>
      </c>
      <c r="AU96" s="214" t="s">
        <v>4498</v>
      </c>
      <c r="AY96" s="2691">
        <v>48000</v>
      </c>
      <c r="BB96" s="2682" t="s">
        <v>4794</v>
      </c>
      <c r="BC96" s="2692">
        <f t="shared" si="45"/>
        <v>0</v>
      </c>
      <c r="BL96" s="215" t="s">
        <v>4636</v>
      </c>
      <c r="BP96" s="2691">
        <f t="shared" si="46"/>
        <v>0</v>
      </c>
      <c r="BQ96" s="215" t="s">
        <v>4636</v>
      </c>
      <c r="BU96" s="2691"/>
      <c r="CE96" s="2695"/>
      <c r="CJ96" s="215"/>
    </row>
    <row r="97" spans="1:88" s="214" customFormat="1" ht="52.5" hidden="1" customHeight="1" x14ac:dyDescent="0.25">
      <c r="A97" s="2681">
        <v>2026</v>
      </c>
      <c r="B97" s="2681">
        <v>479</v>
      </c>
      <c r="C97" s="2682" t="s">
        <v>58</v>
      </c>
      <c r="D97" s="2681">
        <v>3000654</v>
      </c>
      <c r="E97" s="2681">
        <v>5005023</v>
      </c>
      <c r="F97" s="2682" t="s">
        <v>3011</v>
      </c>
      <c r="G97" s="2684" t="s">
        <v>3012</v>
      </c>
      <c r="H97" s="2681">
        <v>95</v>
      </c>
      <c r="I97" s="2685" t="s">
        <v>992</v>
      </c>
      <c r="J97" s="2686" t="s">
        <v>10</v>
      </c>
      <c r="K97" s="2686" t="s">
        <v>60</v>
      </c>
      <c r="L97" s="2681" t="str">
        <f t="shared" si="54"/>
        <v>2.3</v>
      </c>
      <c r="M97" s="2687" t="s">
        <v>305</v>
      </c>
      <c r="N97" s="2686">
        <v>642900063722</v>
      </c>
      <c r="O97" s="2682" t="s">
        <v>4975</v>
      </c>
      <c r="P97" s="2711" t="s">
        <v>4976</v>
      </c>
      <c r="Q97" s="2689"/>
      <c r="R97" s="221">
        <v>200</v>
      </c>
      <c r="S97" s="2681">
        <v>150</v>
      </c>
      <c r="T97" s="2681"/>
      <c r="U97" s="2681"/>
      <c r="V97" s="2681"/>
      <c r="W97" s="222"/>
      <c r="X97" s="222"/>
      <c r="Y97" s="222"/>
      <c r="Z97" s="222"/>
      <c r="AA97" s="222"/>
      <c r="AB97" s="222"/>
      <c r="AC97" s="222"/>
      <c r="AD97" s="222"/>
      <c r="AE97" s="207">
        <f t="shared" si="55"/>
        <v>30000</v>
      </c>
      <c r="AF97" s="223">
        <f t="shared" si="56"/>
        <v>30000</v>
      </c>
      <c r="AG97" s="223">
        <f t="shared" si="56"/>
        <v>0</v>
      </c>
      <c r="AH97" s="223">
        <f t="shared" si="57"/>
        <v>0</v>
      </c>
      <c r="AI97" s="223">
        <f t="shared" si="57"/>
        <v>0</v>
      </c>
      <c r="AJ97" s="223">
        <f t="shared" si="57"/>
        <v>0</v>
      </c>
      <c r="AK97" s="223">
        <f t="shared" si="57"/>
        <v>0</v>
      </c>
      <c r="AL97" s="223">
        <f t="shared" si="57"/>
        <v>0</v>
      </c>
      <c r="AM97" s="223">
        <f t="shared" si="58"/>
        <v>0</v>
      </c>
      <c r="AN97" s="223">
        <f t="shared" si="58"/>
        <v>0</v>
      </c>
      <c r="AO97" s="223">
        <f t="shared" si="58"/>
        <v>0</v>
      </c>
      <c r="AP97" s="223">
        <f t="shared" si="58"/>
        <v>0</v>
      </c>
      <c r="AQ97" s="223">
        <f t="shared" si="58"/>
        <v>0</v>
      </c>
      <c r="AR97" s="223"/>
      <c r="AS97" s="217" t="s">
        <v>2578</v>
      </c>
      <c r="AT97" s="2690" t="s">
        <v>4497</v>
      </c>
      <c r="AU97" s="214" t="s">
        <v>4498</v>
      </c>
      <c r="AV97" s="214" t="s">
        <v>4977</v>
      </c>
      <c r="AW97" s="214" t="s">
        <v>4977</v>
      </c>
      <c r="AX97" s="214" t="s">
        <v>4978</v>
      </c>
      <c r="AY97" s="2691">
        <v>25260</v>
      </c>
      <c r="BB97" s="2682" t="s">
        <v>4979</v>
      </c>
      <c r="BC97" s="2692">
        <f t="shared" si="45"/>
        <v>0</v>
      </c>
      <c r="BD97" s="2694" t="s">
        <v>4980</v>
      </c>
      <c r="BF97" s="214" t="s">
        <v>4981</v>
      </c>
      <c r="BG97" s="2693">
        <v>46056</v>
      </c>
      <c r="BH97" s="214" t="s">
        <v>4981</v>
      </c>
      <c r="BI97" s="2693">
        <v>46056</v>
      </c>
      <c r="BJ97" s="214" t="s">
        <v>4982</v>
      </c>
      <c r="BK97" s="2693">
        <v>46056</v>
      </c>
      <c r="BL97" s="215" t="s">
        <v>4636</v>
      </c>
      <c r="BM97" s="215" t="s">
        <v>4983</v>
      </c>
      <c r="BN97" s="214" t="s">
        <v>4760</v>
      </c>
      <c r="BP97" s="2691">
        <f t="shared" si="46"/>
        <v>0</v>
      </c>
      <c r="BQ97" s="215" t="s">
        <v>4636</v>
      </c>
      <c r="BU97" s="2691"/>
      <c r="CE97" s="2695"/>
      <c r="CJ97" s="215" t="s">
        <v>4984</v>
      </c>
    </row>
    <row r="98" spans="1:88" s="214" customFormat="1" ht="52.5" hidden="1" customHeight="1" x14ac:dyDescent="0.25">
      <c r="A98" s="2681">
        <v>2026</v>
      </c>
      <c r="B98" s="2681">
        <v>479</v>
      </c>
      <c r="C98" s="2682" t="s">
        <v>58</v>
      </c>
      <c r="D98" s="2681">
        <v>3000654</v>
      </c>
      <c r="E98" s="2681">
        <v>5005020</v>
      </c>
      <c r="F98" s="2682" t="s">
        <v>2269</v>
      </c>
      <c r="G98" s="2684" t="s">
        <v>2270</v>
      </c>
      <c r="H98" s="2681">
        <v>93</v>
      </c>
      <c r="I98" s="2685" t="s">
        <v>992</v>
      </c>
      <c r="J98" s="2686" t="s">
        <v>10</v>
      </c>
      <c r="K98" s="2686" t="s">
        <v>60</v>
      </c>
      <c r="L98" s="2681" t="str">
        <f t="shared" ref="L98:L112" si="64">+MID(M98,1,3)</f>
        <v>2.3</v>
      </c>
      <c r="M98" s="2687" t="s">
        <v>95</v>
      </c>
      <c r="N98" s="2687">
        <v>767500590014</v>
      </c>
      <c r="O98" s="2682" t="s">
        <v>4985</v>
      </c>
      <c r="P98" s="2688" t="s">
        <v>70</v>
      </c>
      <c r="Q98" s="2689" t="s">
        <v>4510</v>
      </c>
      <c r="R98" s="221">
        <v>42</v>
      </c>
      <c r="S98" s="2681">
        <v>350</v>
      </c>
      <c r="T98" s="2681"/>
      <c r="U98" s="2681"/>
      <c r="V98" s="2681"/>
      <c r="W98" s="222"/>
      <c r="X98" s="222"/>
      <c r="Y98" s="222"/>
      <c r="Z98" s="222"/>
      <c r="AA98" s="222"/>
      <c r="AB98" s="222"/>
      <c r="AC98" s="222"/>
      <c r="AD98" s="222"/>
      <c r="AE98" s="207">
        <f t="shared" si="55"/>
        <v>14700</v>
      </c>
      <c r="AF98" s="223">
        <f t="shared" si="56"/>
        <v>14700</v>
      </c>
      <c r="AG98" s="223">
        <f t="shared" si="56"/>
        <v>0</v>
      </c>
      <c r="AH98" s="223">
        <f t="shared" si="57"/>
        <v>0</v>
      </c>
      <c r="AI98" s="223">
        <f t="shared" si="57"/>
        <v>0</v>
      </c>
      <c r="AJ98" s="223">
        <f t="shared" si="57"/>
        <v>0</v>
      </c>
      <c r="AK98" s="223">
        <f t="shared" si="57"/>
        <v>0</v>
      </c>
      <c r="AL98" s="223">
        <f t="shared" si="57"/>
        <v>0</v>
      </c>
      <c r="AM98" s="223">
        <f t="shared" si="58"/>
        <v>0</v>
      </c>
      <c r="AN98" s="223">
        <f t="shared" si="58"/>
        <v>0</v>
      </c>
      <c r="AO98" s="223">
        <f t="shared" si="58"/>
        <v>0</v>
      </c>
      <c r="AP98" s="223">
        <f t="shared" si="58"/>
        <v>0</v>
      </c>
      <c r="AQ98" s="223">
        <f t="shared" si="58"/>
        <v>0</v>
      </c>
      <c r="AR98" s="223">
        <v>9800</v>
      </c>
      <c r="AS98" s="217" t="s">
        <v>2578</v>
      </c>
      <c r="AT98" s="2690" t="s">
        <v>4497</v>
      </c>
      <c r="AU98" s="214" t="s">
        <v>4498</v>
      </c>
      <c r="AY98" s="2691">
        <v>14700</v>
      </c>
      <c r="BB98" s="2682" t="s">
        <v>4985</v>
      </c>
      <c r="BC98" s="2692">
        <f t="shared" si="45"/>
        <v>9800</v>
      </c>
      <c r="BD98" s="2694" t="s">
        <v>4986</v>
      </c>
      <c r="BF98" s="214">
        <v>2025</v>
      </c>
      <c r="BG98" s="214">
        <v>2025</v>
      </c>
      <c r="BH98" s="214">
        <v>2025</v>
      </c>
      <c r="BI98" s="214">
        <v>2025</v>
      </c>
      <c r="BJ98" s="214">
        <v>2025</v>
      </c>
      <c r="BK98" s="214">
        <v>2025</v>
      </c>
      <c r="BL98" s="214" t="s">
        <v>4503</v>
      </c>
      <c r="BM98" s="215" t="s">
        <v>4987</v>
      </c>
      <c r="BN98" s="214" t="s">
        <v>4988</v>
      </c>
      <c r="BO98" s="2691">
        <v>9800</v>
      </c>
      <c r="BP98" s="2691">
        <f t="shared" si="46"/>
        <v>0</v>
      </c>
      <c r="BQ98" s="2944" t="s">
        <v>4506</v>
      </c>
      <c r="BR98" s="2694" t="s">
        <v>4374</v>
      </c>
      <c r="BS98" s="2693">
        <v>46049</v>
      </c>
      <c r="BT98" s="2691">
        <f>AR98</f>
        <v>9800</v>
      </c>
      <c r="BU98" s="2691">
        <v>9800</v>
      </c>
      <c r="BV98" s="2691">
        <f t="shared" ref="BV98:BV102" si="65">BT98-BU98</f>
        <v>0</v>
      </c>
      <c r="BW98" s="214" t="s">
        <v>4989</v>
      </c>
      <c r="BY98" s="214" t="s">
        <v>4990</v>
      </c>
      <c r="BZ98" s="2693">
        <v>46056</v>
      </c>
      <c r="CA98" s="214" t="s">
        <v>4991</v>
      </c>
      <c r="CB98" s="2693">
        <v>46057</v>
      </c>
      <c r="CE98" s="2695" t="s">
        <v>4992</v>
      </c>
      <c r="CF98" s="214" t="s">
        <v>4571</v>
      </c>
      <c r="CG98" s="214" t="s">
        <v>4492</v>
      </c>
      <c r="CH98" s="214" t="s">
        <v>4493</v>
      </c>
      <c r="CI98" s="2693">
        <v>46069</v>
      </c>
      <c r="CJ98" s="2695" t="s">
        <v>4993</v>
      </c>
    </row>
    <row r="99" spans="1:88" s="214" customFormat="1" ht="52.5" hidden="1" customHeight="1" x14ac:dyDescent="0.25">
      <c r="A99" s="2681">
        <v>2026</v>
      </c>
      <c r="B99" s="2681">
        <v>479</v>
      </c>
      <c r="C99" s="2682" t="s">
        <v>58</v>
      </c>
      <c r="D99" s="2681">
        <v>3000654</v>
      </c>
      <c r="E99" s="2681">
        <v>5005020</v>
      </c>
      <c r="F99" s="2682" t="s">
        <v>2269</v>
      </c>
      <c r="G99" s="2684" t="s">
        <v>2270</v>
      </c>
      <c r="H99" s="2681">
        <v>93</v>
      </c>
      <c r="I99" s="2685" t="s">
        <v>992</v>
      </c>
      <c r="J99" s="2686" t="s">
        <v>10</v>
      </c>
      <c r="K99" s="2686" t="s">
        <v>60</v>
      </c>
      <c r="L99" s="2681" t="str">
        <f t="shared" si="64"/>
        <v>2.3</v>
      </c>
      <c r="M99" s="2687" t="s">
        <v>95</v>
      </c>
      <c r="N99" s="2687">
        <v>767500590010</v>
      </c>
      <c r="O99" s="2682" t="s">
        <v>4994</v>
      </c>
      <c r="P99" s="2688" t="s">
        <v>70</v>
      </c>
      <c r="Q99" s="2689" t="s">
        <v>4510</v>
      </c>
      <c r="R99" s="221">
        <v>32</v>
      </c>
      <c r="S99" s="2681">
        <v>56000</v>
      </c>
      <c r="T99" s="2681"/>
      <c r="U99" s="2681"/>
      <c r="V99" s="2681"/>
      <c r="W99" s="222"/>
      <c r="X99" s="222"/>
      <c r="Y99" s="222"/>
      <c r="Z99" s="222"/>
      <c r="AA99" s="222"/>
      <c r="AB99" s="222"/>
      <c r="AC99" s="222"/>
      <c r="AD99" s="222"/>
      <c r="AE99" s="207">
        <f t="shared" si="55"/>
        <v>1792000</v>
      </c>
      <c r="AF99" s="223">
        <f t="shared" si="56"/>
        <v>1792000</v>
      </c>
      <c r="AG99" s="223">
        <f t="shared" si="56"/>
        <v>0</v>
      </c>
      <c r="AH99" s="223">
        <f t="shared" si="56"/>
        <v>0</v>
      </c>
      <c r="AI99" s="223">
        <f t="shared" si="56"/>
        <v>0</v>
      </c>
      <c r="AJ99" s="223">
        <f t="shared" si="56"/>
        <v>0</v>
      </c>
      <c r="AK99" s="223">
        <f t="shared" si="56"/>
        <v>0</v>
      </c>
      <c r="AL99" s="223">
        <f t="shared" si="56"/>
        <v>0</v>
      </c>
      <c r="AM99" s="223">
        <f t="shared" si="58"/>
        <v>0</v>
      </c>
      <c r="AN99" s="223">
        <f t="shared" si="58"/>
        <v>0</v>
      </c>
      <c r="AO99" s="223">
        <f t="shared" si="58"/>
        <v>0</v>
      </c>
      <c r="AP99" s="223">
        <f t="shared" si="58"/>
        <v>0</v>
      </c>
      <c r="AQ99" s="223">
        <f t="shared" si="58"/>
        <v>0</v>
      </c>
      <c r="AR99" s="223">
        <v>1512000</v>
      </c>
      <c r="AS99" s="217" t="s">
        <v>2578</v>
      </c>
      <c r="AT99" s="2690" t="s">
        <v>4497</v>
      </c>
      <c r="AU99" s="214" t="s">
        <v>4498</v>
      </c>
      <c r="AY99" s="2691">
        <v>1792000</v>
      </c>
      <c r="BB99" s="2682" t="s">
        <v>4994</v>
      </c>
      <c r="BC99" s="2692">
        <f t="shared" si="45"/>
        <v>1512000</v>
      </c>
      <c r="BD99" s="2694" t="s">
        <v>4986</v>
      </c>
      <c r="BF99" s="214">
        <v>2025</v>
      </c>
      <c r="BG99" s="214">
        <v>2025</v>
      </c>
      <c r="BH99" s="214">
        <v>2025</v>
      </c>
      <c r="BI99" s="214">
        <v>2025</v>
      </c>
      <c r="BJ99" s="214">
        <v>2025</v>
      </c>
      <c r="BK99" s="214">
        <v>2025</v>
      </c>
      <c r="BL99" s="214" t="s">
        <v>4503</v>
      </c>
      <c r="BM99" s="215" t="s">
        <v>4987</v>
      </c>
      <c r="BN99" s="214" t="s">
        <v>4988</v>
      </c>
      <c r="BO99" s="2691">
        <v>1512000</v>
      </c>
      <c r="BP99" s="2691">
        <f>AR99-BO99</f>
        <v>0</v>
      </c>
      <c r="BQ99" s="2944" t="s">
        <v>4506</v>
      </c>
      <c r="BR99" s="2694" t="s">
        <v>4374</v>
      </c>
      <c r="BS99" s="2693">
        <v>46049</v>
      </c>
      <c r="BT99" s="2691">
        <v>1512000</v>
      </c>
      <c r="BU99" s="2691">
        <v>1512000</v>
      </c>
      <c r="BV99" s="2691">
        <f t="shared" si="65"/>
        <v>0</v>
      </c>
      <c r="BW99" s="214" t="s">
        <v>4989</v>
      </c>
      <c r="BY99" s="214" t="s">
        <v>4990</v>
      </c>
      <c r="BZ99" s="2693">
        <v>46056</v>
      </c>
      <c r="CA99" s="214" t="s">
        <v>4991</v>
      </c>
      <c r="CB99" s="2693">
        <v>46057</v>
      </c>
      <c r="CE99" s="2695" t="s">
        <v>4992</v>
      </c>
      <c r="CF99" s="214" t="s">
        <v>4571</v>
      </c>
      <c r="CG99" s="214" t="s">
        <v>4492</v>
      </c>
      <c r="CH99" s="214" t="s">
        <v>4493</v>
      </c>
      <c r="CI99" s="2693">
        <v>46069</v>
      </c>
      <c r="CJ99" s="2695" t="s">
        <v>4993</v>
      </c>
    </row>
    <row r="100" spans="1:88" s="214" customFormat="1" ht="52.5" hidden="1" customHeight="1" x14ac:dyDescent="0.25">
      <c r="A100" s="2681">
        <v>2026</v>
      </c>
      <c r="B100" s="2681">
        <v>479</v>
      </c>
      <c r="C100" s="2682" t="s">
        <v>58</v>
      </c>
      <c r="D100" s="2681">
        <v>3000654</v>
      </c>
      <c r="E100" s="2681">
        <v>5005023</v>
      </c>
      <c r="F100" s="2683" t="s">
        <v>3011</v>
      </c>
      <c r="G100" s="2684" t="s">
        <v>3012</v>
      </c>
      <c r="H100" s="2681">
        <v>95</v>
      </c>
      <c r="I100" s="2685" t="s">
        <v>992</v>
      </c>
      <c r="J100" s="2686" t="s">
        <v>10</v>
      </c>
      <c r="K100" s="2686" t="s">
        <v>60</v>
      </c>
      <c r="L100" s="2681" t="str">
        <f t="shared" si="64"/>
        <v>2.3</v>
      </c>
      <c r="M100" s="2687" t="s">
        <v>67</v>
      </c>
      <c r="N100" s="2687"/>
      <c r="O100" s="2682" t="s">
        <v>425</v>
      </c>
      <c r="P100" s="2688" t="s">
        <v>74</v>
      </c>
      <c r="Q100" s="2689"/>
      <c r="R100" s="221">
        <v>17600</v>
      </c>
      <c r="S100" s="2681">
        <v>1</v>
      </c>
      <c r="T100" s="2681"/>
      <c r="U100" s="2681"/>
      <c r="V100" s="2681"/>
      <c r="W100" s="222"/>
      <c r="X100" s="222"/>
      <c r="Y100" s="222"/>
      <c r="Z100" s="222"/>
      <c r="AA100" s="222"/>
      <c r="AB100" s="222"/>
      <c r="AC100" s="222"/>
      <c r="AD100" s="222"/>
      <c r="AE100" s="207">
        <f t="shared" si="55"/>
        <v>17600</v>
      </c>
      <c r="AF100" s="223">
        <f t="shared" si="56"/>
        <v>17600</v>
      </c>
      <c r="AG100" s="223">
        <f t="shared" si="56"/>
        <v>0</v>
      </c>
      <c r="AH100" s="223">
        <f t="shared" si="56"/>
        <v>0</v>
      </c>
      <c r="AI100" s="223">
        <f t="shared" si="56"/>
        <v>0</v>
      </c>
      <c r="AJ100" s="223">
        <f t="shared" si="56"/>
        <v>0</v>
      </c>
      <c r="AK100" s="223">
        <f t="shared" si="56"/>
        <v>0</v>
      </c>
      <c r="AL100" s="223">
        <f t="shared" si="56"/>
        <v>0</v>
      </c>
      <c r="AM100" s="223">
        <f t="shared" si="58"/>
        <v>0</v>
      </c>
      <c r="AN100" s="223">
        <f t="shared" si="58"/>
        <v>0</v>
      </c>
      <c r="AO100" s="223">
        <f t="shared" si="58"/>
        <v>0</v>
      </c>
      <c r="AP100" s="223">
        <f t="shared" si="58"/>
        <v>0</v>
      </c>
      <c r="AQ100" s="223">
        <f t="shared" si="58"/>
        <v>0</v>
      </c>
      <c r="AR100" s="223">
        <f t="shared" si="59"/>
        <v>17600</v>
      </c>
      <c r="AS100" s="217" t="s">
        <v>2578</v>
      </c>
      <c r="AT100" s="2690" t="s">
        <v>4497</v>
      </c>
      <c r="AU100" s="214" t="s">
        <v>4498</v>
      </c>
      <c r="AY100" s="2691">
        <v>17600</v>
      </c>
      <c r="BB100" s="2682" t="s">
        <v>425</v>
      </c>
      <c r="BC100" s="2692">
        <f t="shared" si="45"/>
        <v>17600</v>
      </c>
      <c r="BL100" s="215" t="s">
        <v>4503</v>
      </c>
      <c r="BM100" s="215" t="s">
        <v>4995</v>
      </c>
      <c r="BN100" s="214" t="s">
        <v>4996</v>
      </c>
      <c r="BO100" s="214">
        <v>17600</v>
      </c>
      <c r="BP100" s="2691">
        <f t="shared" si="46"/>
        <v>0</v>
      </c>
      <c r="BQ100" s="258" t="s">
        <v>4506</v>
      </c>
      <c r="BR100" s="2694" t="s">
        <v>4388</v>
      </c>
      <c r="BS100" s="2693">
        <v>46058</v>
      </c>
      <c r="BT100" s="2691">
        <f>AR100</f>
        <v>17600</v>
      </c>
      <c r="BU100" s="2691">
        <v>17600</v>
      </c>
      <c r="BV100" s="2691">
        <f t="shared" si="65"/>
        <v>0</v>
      </c>
      <c r="BW100" s="214" t="s">
        <v>4997</v>
      </c>
      <c r="BX100" s="214" t="s">
        <v>4998</v>
      </c>
      <c r="BY100" s="214" t="s">
        <v>4999</v>
      </c>
      <c r="CA100" s="214" t="s">
        <v>5000</v>
      </c>
      <c r="CB100" s="2693">
        <v>46120</v>
      </c>
      <c r="CE100" s="2695" t="s">
        <v>5001</v>
      </c>
      <c r="CF100" s="214" t="s">
        <v>4491</v>
      </c>
      <c r="CG100" s="214" t="s">
        <v>4492</v>
      </c>
      <c r="CH100" s="214" t="s">
        <v>4493</v>
      </c>
      <c r="CI100" s="2693">
        <v>46127</v>
      </c>
      <c r="CJ100" s="2695" t="s">
        <v>5001</v>
      </c>
    </row>
    <row r="101" spans="1:88" s="214" customFormat="1" ht="52.5" hidden="1" customHeight="1" x14ac:dyDescent="0.25">
      <c r="A101" s="2681">
        <v>2026</v>
      </c>
      <c r="B101" s="2681">
        <v>479</v>
      </c>
      <c r="C101" s="2682" t="s">
        <v>58</v>
      </c>
      <c r="D101" s="2681">
        <v>3000654</v>
      </c>
      <c r="E101" s="2681">
        <v>5005023</v>
      </c>
      <c r="F101" s="2683" t="s">
        <v>3011</v>
      </c>
      <c r="G101" s="2684" t="s">
        <v>3012</v>
      </c>
      <c r="H101" s="2681">
        <v>95</v>
      </c>
      <c r="I101" s="2685" t="s">
        <v>992</v>
      </c>
      <c r="J101" s="2686" t="s">
        <v>10</v>
      </c>
      <c r="K101" s="2686" t="s">
        <v>60</v>
      </c>
      <c r="L101" s="2681" t="str">
        <f t="shared" si="64"/>
        <v>nue</v>
      </c>
      <c r="M101" s="2699" t="s">
        <v>5002</v>
      </c>
      <c r="N101" s="2687"/>
      <c r="O101" s="2683" t="s">
        <v>5003</v>
      </c>
      <c r="P101" s="2688" t="s">
        <v>74</v>
      </c>
      <c r="Q101" s="2689"/>
      <c r="R101" s="221">
        <v>45000</v>
      </c>
      <c r="S101" s="2681">
        <v>0</v>
      </c>
      <c r="T101" s="2681">
        <v>1</v>
      </c>
      <c r="U101" s="2681">
        <v>0</v>
      </c>
      <c r="V101" s="2681">
        <v>0</v>
      </c>
      <c r="W101" s="222"/>
      <c r="X101" s="222"/>
      <c r="Y101" s="222"/>
      <c r="Z101" s="222"/>
      <c r="AA101" s="222"/>
      <c r="AB101" s="222"/>
      <c r="AC101" s="222"/>
      <c r="AD101" s="222"/>
      <c r="AE101" s="207">
        <f t="shared" ref="AE101:AE109" si="66">ROUNDUP(IFERROR(IF(OR(P101="LOCADOR",P101="VIATICOS",P101="CAJA CHICA"),IF(P101="LOCADOR",Q101*(R101/30)*SUM(S101:AD101),Q101*R101*SUM(S101:AD101)),R101*SUM(S101:AD101)),""),0)</f>
        <v>45000</v>
      </c>
      <c r="AF101" s="223">
        <f t="shared" ref="AF101:AG109" si="67">+$R101*S101</f>
        <v>0</v>
      </c>
      <c r="AG101" s="223">
        <f t="shared" si="67"/>
        <v>45000</v>
      </c>
      <c r="AH101" s="223">
        <f t="shared" ref="AH101:AQ109" si="68">+$R101*U101</f>
        <v>0</v>
      </c>
      <c r="AI101" s="223">
        <f t="shared" si="68"/>
        <v>0</v>
      </c>
      <c r="AJ101" s="223">
        <f t="shared" si="68"/>
        <v>0</v>
      </c>
      <c r="AK101" s="223">
        <f t="shared" si="68"/>
        <v>0</v>
      </c>
      <c r="AL101" s="223">
        <f t="shared" si="68"/>
        <v>0</v>
      </c>
      <c r="AM101" s="223">
        <f t="shared" si="68"/>
        <v>0</v>
      </c>
      <c r="AN101" s="223">
        <f t="shared" si="68"/>
        <v>0</v>
      </c>
      <c r="AO101" s="223">
        <f t="shared" si="68"/>
        <v>0</v>
      </c>
      <c r="AP101" s="223">
        <f t="shared" si="68"/>
        <v>0</v>
      </c>
      <c r="AQ101" s="223">
        <f t="shared" si="68"/>
        <v>0</v>
      </c>
      <c r="AR101" s="223">
        <f>+ROUNDUP(SUM(AF101:AQ101),0)+35000</f>
        <v>80000</v>
      </c>
      <c r="AS101" s="217" t="s">
        <v>2578</v>
      </c>
      <c r="AT101" s="2700" t="s">
        <v>5004</v>
      </c>
      <c r="AU101" s="214" t="s">
        <v>4498</v>
      </c>
      <c r="AV101" s="2709" t="s">
        <v>5005</v>
      </c>
      <c r="AW101" s="2709" t="s">
        <v>5005</v>
      </c>
      <c r="AX101" s="2709" t="s">
        <v>5006</v>
      </c>
      <c r="AY101" s="2691">
        <f t="shared" ref="AY101:AY102" si="69">AR101</f>
        <v>80000</v>
      </c>
      <c r="AZ101" s="2709" t="s">
        <v>5007</v>
      </c>
      <c r="BA101" s="2709"/>
      <c r="BB101" s="2682" t="s">
        <v>5008</v>
      </c>
      <c r="BC101" s="2712">
        <f t="shared" si="45"/>
        <v>80000</v>
      </c>
      <c r="BD101" s="2704">
        <v>1322</v>
      </c>
      <c r="BF101" s="2713" t="s">
        <v>5009</v>
      </c>
      <c r="BG101" s="2693">
        <v>46099</v>
      </c>
      <c r="BH101" s="214" t="s">
        <v>5010</v>
      </c>
      <c r="BI101" s="2693">
        <v>46101</v>
      </c>
      <c r="BK101" s="2693"/>
      <c r="BL101" s="215" t="s">
        <v>4503</v>
      </c>
      <c r="BM101" s="215" t="s">
        <v>5011</v>
      </c>
      <c r="BN101" s="214" t="s">
        <v>5012</v>
      </c>
      <c r="BO101" s="2691">
        <v>80000</v>
      </c>
      <c r="BP101" s="2691">
        <f t="shared" si="46"/>
        <v>0</v>
      </c>
      <c r="BQ101" s="213" t="s">
        <v>4506</v>
      </c>
      <c r="BR101" s="215" t="s">
        <v>4421</v>
      </c>
      <c r="BS101" s="2693">
        <v>46129</v>
      </c>
      <c r="BT101" s="2691">
        <f>AR101</f>
        <v>80000</v>
      </c>
      <c r="BU101" s="2691">
        <v>79980</v>
      </c>
      <c r="BV101" s="2691">
        <f t="shared" si="65"/>
        <v>20</v>
      </c>
      <c r="BY101" s="215" t="s">
        <v>5013</v>
      </c>
      <c r="BZ101" s="2698" t="s">
        <v>5014</v>
      </c>
      <c r="CA101" s="215" t="s">
        <v>5015</v>
      </c>
      <c r="CB101" s="2698" t="s">
        <v>5016</v>
      </c>
      <c r="CE101" s="2695" t="s">
        <v>5017</v>
      </c>
      <c r="CF101" s="214" t="s">
        <v>4491</v>
      </c>
      <c r="CG101" s="214" t="s">
        <v>4492</v>
      </c>
      <c r="CH101" s="214" t="s">
        <v>4493</v>
      </c>
      <c r="CI101" s="2693">
        <v>46162</v>
      </c>
      <c r="CJ101" s="215" t="s">
        <v>5018</v>
      </c>
    </row>
    <row r="102" spans="1:88" s="214" customFormat="1" ht="52.5" hidden="1" customHeight="1" x14ac:dyDescent="0.25">
      <c r="A102" s="2681">
        <v>2026</v>
      </c>
      <c r="B102" s="2681">
        <v>479</v>
      </c>
      <c r="C102" s="2682" t="s">
        <v>58</v>
      </c>
      <c r="D102" s="2681">
        <v>3000654</v>
      </c>
      <c r="E102" s="2681">
        <v>5005023</v>
      </c>
      <c r="F102" s="2683" t="s">
        <v>3011</v>
      </c>
      <c r="G102" s="2684" t="s">
        <v>3012</v>
      </c>
      <c r="H102" s="2681">
        <v>95</v>
      </c>
      <c r="I102" s="2685" t="s">
        <v>992</v>
      </c>
      <c r="J102" s="2686" t="s">
        <v>10</v>
      </c>
      <c r="K102" s="2686" t="s">
        <v>60</v>
      </c>
      <c r="L102" s="2681" t="str">
        <f t="shared" si="64"/>
        <v>2.3</v>
      </c>
      <c r="M102" s="2687" t="s">
        <v>67</v>
      </c>
      <c r="N102" s="2687"/>
      <c r="O102" s="2682" t="s">
        <v>5019</v>
      </c>
      <c r="P102" s="2688" t="s">
        <v>74</v>
      </c>
      <c r="Q102" s="2689"/>
      <c r="R102" s="221">
        <v>80000</v>
      </c>
      <c r="S102" s="2681">
        <v>1</v>
      </c>
      <c r="T102" s="2681">
        <v>1</v>
      </c>
      <c r="U102" s="2681">
        <v>1</v>
      </c>
      <c r="V102" s="2681">
        <v>2</v>
      </c>
      <c r="W102" s="222"/>
      <c r="X102" s="222"/>
      <c r="Y102" s="222"/>
      <c r="Z102" s="222"/>
      <c r="AA102" s="222"/>
      <c r="AB102" s="222"/>
      <c r="AC102" s="222"/>
      <c r="AD102" s="222"/>
      <c r="AE102" s="207">
        <f t="shared" si="66"/>
        <v>400000</v>
      </c>
      <c r="AF102" s="223">
        <f t="shared" si="67"/>
        <v>80000</v>
      </c>
      <c r="AG102" s="223">
        <f t="shared" si="67"/>
        <v>80000</v>
      </c>
      <c r="AH102" s="223">
        <f t="shared" si="68"/>
        <v>80000</v>
      </c>
      <c r="AI102" s="223">
        <f t="shared" si="68"/>
        <v>160000</v>
      </c>
      <c r="AJ102" s="223">
        <f t="shared" si="68"/>
        <v>0</v>
      </c>
      <c r="AK102" s="223">
        <f t="shared" si="68"/>
        <v>0</v>
      </c>
      <c r="AL102" s="223">
        <f t="shared" si="68"/>
        <v>0</v>
      </c>
      <c r="AM102" s="223">
        <f t="shared" si="68"/>
        <v>0</v>
      </c>
      <c r="AN102" s="223">
        <f t="shared" si="68"/>
        <v>0</v>
      </c>
      <c r="AO102" s="223">
        <f t="shared" si="68"/>
        <v>0</v>
      </c>
      <c r="AP102" s="223">
        <f t="shared" si="68"/>
        <v>0</v>
      </c>
      <c r="AQ102" s="223">
        <f t="shared" si="68"/>
        <v>0</v>
      </c>
      <c r="AR102" s="223">
        <v>43890</v>
      </c>
      <c r="AS102" s="217" t="s">
        <v>2578</v>
      </c>
      <c r="AT102" s="2690" t="s">
        <v>4497</v>
      </c>
      <c r="AU102" s="214" t="s">
        <v>4498</v>
      </c>
      <c r="AV102" s="215" t="s">
        <v>5020</v>
      </c>
      <c r="AW102" s="215" t="s">
        <v>5021</v>
      </c>
      <c r="AX102" s="215" t="s">
        <v>5022</v>
      </c>
      <c r="AY102" s="2691">
        <f t="shared" si="69"/>
        <v>43890</v>
      </c>
      <c r="BB102" s="2682" t="s">
        <v>5023</v>
      </c>
      <c r="BC102" s="2692">
        <v>44000</v>
      </c>
      <c r="BD102" s="2714" t="s">
        <v>5024</v>
      </c>
      <c r="BE102" s="214" t="s">
        <v>5025</v>
      </c>
      <c r="BF102" s="214" t="s">
        <v>5026</v>
      </c>
      <c r="BG102" s="2693">
        <v>46077</v>
      </c>
      <c r="BH102" s="214" t="s">
        <v>5027</v>
      </c>
      <c r="BI102" s="2693">
        <v>46079</v>
      </c>
      <c r="BJ102" s="214" t="s">
        <v>5028</v>
      </c>
      <c r="BK102" s="2693">
        <v>46079</v>
      </c>
      <c r="BL102" s="215" t="s">
        <v>4503</v>
      </c>
      <c r="BM102" s="215" t="s">
        <v>5029</v>
      </c>
      <c r="BN102" s="213" t="s">
        <v>5030</v>
      </c>
      <c r="BO102" s="2691">
        <v>43890</v>
      </c>
      <c r="BP102" s="2691">
        <f t="shared" si="46"/>
        <v>0</v>
      </c>
      <c r="BQ102" s="213" t="s">
        <v>4506</v>
      </c>
      <c r="BR102" s="215" t="s">
        <v>4413</v>
      </c>
      <c r="BS102" s="2693">
        <v>46098</v>
      </c>
      <c r="BT102" s="2691">
        <f>AR102</f>
        <v>43890</v>
      </c>
      <c r="BU102" s="2691">
        <v>43890</v>
      </c>
      <c r="BV102" s="2691">
        <f t="shared" si="65"/>
        <v>0</v>
      </c>
      <c r="BW102" s="214" t="s">
        <v>5031</v>
      </c>
      <c r="BX102" s="214" t="s">
        <v>5032</v>
      </c>
      <c r="BY102" s="215" t="s">
        <v>5033</v>
      </c>
      <c r="BZ102" s="2698" t="s">
        <v>5034</v>
      </c>
      <c r="CA102" s="215" t="s">
        <v>5035</v>
      </c>
      <c r="CB102" s="2698" t="s">
        <v>5036</v>
      </c>
      <c r="CE102" s="2695" t="s">
        <v>5037</v>
      </c>
      <c r="CF102" s="214" t="s">
        <v>4491</v>
      </c>
      <c r="CG102" s="214" t="s">
        <v>4509</v>
      </c>
      <c r="CH102" s="214" t="s">
        <v>4509</v>
      </c>
      <c r="CI102" s="214" t="s">
        <v>4509</v>
      </c>
      <c r="CJ102" s="215" t="s">
        <v>5038</v>
      </c>
    </row>
    <row r="103" spans="1:88" s="214" customFormat="1" ht="52.5" hidden="1" customHeight="1" x14ac:dyDescent="0.25">
      <c r="A103" s="2681">
        <v>2026</v>
      </c>
      <c r="B103" s="2681">
        <v>479</v>
      </c>
      <c r="C103" s="2682" t="s">
        <v>58</v>
      </c>
      <c r="D103" s="2681">
        <v>3000654</v>
      </c>
      <c r="E103" s="2681">
        <v>5005023</v>
      </c>
      <c r="F103" s="2683" t="s">
        <v>3011</v>
      </c>
      <c r="G103" s="2684" t="s">
        <v>3012</v>
      </c>
      <c r="H103" s="2681">
        <v>95</v>
      </c>
      <c r="I103" s="2685" t="s">
        <v>992</v>
      </c>
      <c r="J103" s="2686" t="s">
        <v>10</v>
      </c>
      <c r="K103" s="2686" t="s">
        <v>60</v>
      </c>
      <c r="L103" s="2681" t="str">
        <f t="shared" si="64"/>
        <v>2.3</v>
      </c>
      <c r="M103" s="2687" t="s">
        <v>67</v>
      </c>
      <c r="N103" s="2687"/>
      <c r="O103" s="2682" t="s">
        <v>5039</v>
      </c>
      <c r="P103" s="2688" t="s">
        <v>74</v>
      </c>
      <c r="Q103" s="2689"/>
      <c r="R103" s="221">
        <v>25000</v>
      </c>
      <c r="S103" s="2681">
        <v>4</v>
      </c>
      <c r="T103" s="2681"/>
      <c r="U103" s="2681"/>
      <c r="V103" s="2681"/>
      <c r="W103" s="222"/>
      <c r="X103" s="222"/>
      <c r="Y103" s="222"/>
      <c r="Z103" s="222"/>
      <c r="AA103" s="222"/>
      <c r="AB103" s="222"/>
      <c r="AC103" s="222"/>
      <c r="AD103" s="222"/>
      <c r="AE103" s="207">
        <f t="shared" si="66"/>
        <v>100000</v>
      </c>
      <c r="AF103" s="223">
        <f t="shared" si="67"/>
        <v>100000</v>
      </c>
      <c r="AG103" s="223">
        <f t="shared" si="67"/>
        <v>0</v>
      </c>
      <c r="AH103" s="223">
        <f t="shared" si="68"/>
        <v>0</v>
      </c>
      <c r="AI103" s="223">
        <f t="shared" si="68"/>
        <v>0</v>
      </c>
      <c r="AJ103" s="223">
        <f t="shared" si="68"/>
        <v>0</v>
      </c>
      <c r="AK103" s="223">
        <f t="shared" si="68"/>
        <v>0</v>
      </c>
      <c r="AL103" s="223">
        <f t="shared" si="68"/>
        <v>0</v>
      </c>
      <c r="AM103" s="223">
        <f t="shared" si="68"/>
        <v>0</v>
      </c>
      <c r="AN103" s="223">
        <f t="shared" si="68"/>
        <v>0</v>
      </c>
      <c r="AO103" s="223">
        <f t="shared" si="68"/>
        <v>0</v>
      </c>
      <c r="AP103" s="223">
        <f t="shared" si="68"/>
        <v>0</v>
      </c>
      <c r="AQ103" s="223">
        <f t="shared" si="68"/>
        <v>0</v>
      </c>
      <c r="AR103" s="223"/>
      <c r="AS103" s="217" t="s">
        <v>2578</v>
      </c>
      <c r="AT103" s="2690" t="s">
        <v>4497</v>
      </c>
      <c r="AU103" s="214" t="s">
        <v>4498</v>
      </c>
      <c r="AV103" s="53" t="s">
        <v>5040</v>
      </c>
      <c r="AW103" s="53" t="s">
        <v>5040</v>
      </c>
      <c r="AX103" s="53" t="s">
        <v>5041</v>
      </c>
      <c r="AY103" s="2691"/>
      <c r="AZ103" s="214" t="s">
        <v>5042</v>
      </c>
      <c r="BB103" s="2682" t="s">
        <v>5043</v>
      </c>
      <c r="BC103" s="2692">
        <f t="shared" si="45"/>
        <v>0</v>
      </c>
      <c r="BL103" s="213" t="s">
        <v>4636</v>
      </c>
      <c r="BP103" s="2691">
        <f t="shared" si="46"/>
        <v>0</v>
      </c>
      <c r="BQ103" s="215" t="s">
        <v>4636</v>
      </c>
      <c r="BU103" s="2691"/>
      <c r="CE103" s="2695"/>
      <c r="CJ103" s="215"/>
    </row>
    <row r="104" spans="1:88" s="214" customFormat="1" ht="52.5" hidden="1" customHeight="1" x14ac:dyDescent="0.25">
      <c r="A104" s="2681">
        <v>2026</v>
      </c>
      <c r="B104" s="2681">
        <v>479</v>
      </c>
      <c r="C104" s="2682" t="s">
        <v>58</v>
      </c>
      <c r="D104" s="2681">
        <v>3000654</v>
      </c>
      <c r="E104" s="2681">
        <v>5005023</v>
      </c>
      <c r="F104" s="2683" t="s">
        <v>3011</v>
      </c>
      <c r="G104" s="2684" t="s">
        <v>3012</v>
      </c>
      <c r="H104" s="2681">
        <v>95</v>
      </c>
      <c r="I104" s="2686" t="s">
        <v>992</v>
      </c>
      <c r="J104" s="2686" t="s">
        <v>10</v>
      </c>
      <c r="K104" s="2686" t="s">
        <v>60</v>
      </c>
      <c r="L104" s="2681" t="str">
        <f t="shared" si="64"/>
        <v>2.3</v>
      </c>
      <c r="M104" s="2687" t="s">
        <v>151</v>
      </c>
      <c r="N104" s="2687"/>
      <c r="O104" s="2715" t="s">
        <v>5044</v>
      </c>
      <c r="P104" s="2716" t="s">
        <v>74</v>
      </c>
      <c r="Q104" s="2689"/>
      <c r="R104" s="2717">
        <v>14000</v>
      </c>
      <c r="S104" s="2718">
        <v>1</v>
      </c>
      <c r="T104" s="2718">
        <v>1</v>
      </c>
      <c r="U104" s="2718">
        <v>1</v>
      </c>
      <c r="V104" s="2718">
        <v>1</v>
      </c>
      <c r="W104" s="222"/>
      <c r="X104" s="222"/>
      <c r="Y104" s="222"/>
      <c r="Z104" s="222"/>
      <c r="AA104" s="222"/>
      <c r="AB104" s="222"/>
      <c r="AC104" s="222"/>
      <c r="AD104" s="222"/>
      <c r="AE104" s="2719">
        <f t="shared" si="66"/>
        <v>56000</v>
      </c>
      <c r="AF104" s="223">
        <f t="shared" si="67"/>
        <v>14000</v>
      </c>
      <c r="AG104" s="223">
        <f t="shared" si="67"/>
        <v>14000</v>
      </c>
      <c r="AH104" s="223">
        <f t="shared" si="68"/>
        <v>14000</v>
      </c>
      <c r="AI104" s="223">
        <f t="shared" si="68"/>
        <v>14000</v>
      </c>
      <c r="AJ104" s="223">
        <f t="shared" si="68"/>
        <v>0</v>
      </c>
      <c r="AK104" s="223">
        <f t="shared" si="68"/>
        <v>0</v>
      </c>
      <c r="AL104" s="223">
        <f t="shared" si="68"/>
        <v>0</v>
      </c>
      <c r="AM104" s="223">
        <f t="shared" si="68"/>
        <v>0</v>
      </c>
      <c r="AN104" s="223">
        <f t="shared" si="68"/>
        <v>0</v>
      </c>
      <c r="AO104" s="223">
        <f t="shared" si="68"/>
        <v>0</v>
      </c>
      <c r="AP104" s="223">
        <f t="shared" si="68"/>
        <v>0</v>
      </c>
      <c r="AQ104" s="223">
        <f t="shared" si="68"/>
        <v>0</v>
      </c>
      <c r="AR104" s="223">
        <v>28000</v>
      </c>
      <c r="AS104" s="217" t="s">
        <v>2578</v>
      </c>
      <c r="AT104" s="2690" t="s">
        <v>4497</v>
      </c>
      <c r="AU104" s="2690" t="s">
        <v>4498</v>
      </c>
      <c r="AY104" s="2691">
        <f t="shared" ref="AY104:AY106" si="70">AR104</f>
        <v>28000</v>
      </c>
      <c r="BB104" s="2682" t="s">
        <v>152</v>
      </c>
      <c r="BC104" s="2692">
        <v>28000</v>
      </c>
      <c r="BD104" s="2694">
        <v>1129</v>
      </c>
      <c r="BE104" s="214" t="s">
        <v>4946</v>
      </c>
      <c r="BF104" s="214" t="s">
        <v>5045</v>
      </c>
      <c r="BG104" s="2693">
        <v>46077</v>
      </c>
      <c r="BH104" s="214" t="s">
        <v>5045</v>
      </c>
      <c r="BI104" s="2693">
        <v>46077</v>
      </c>
      <c r="BJ104" s="214" t="s">
        <v>5046</v>
      </c>
      <c r="BK104" s="2693"/>
      <c r="BL104" s="215" t="s">
        <v>4503</v>
      </c>
      <c r="BM104" s="215" t="s">
        <v>5047</v>
      </c>
      <c r="BN104" s="214" t="s">
        <v>4950</v>
      </c>
      <c r="BO104" s="2691">
        <v>28000</v>
      </c>
      <c r="BP104" s="2691">
        <f t="shared" si="46"/>
        <v>0</v>
      </c>
      <c r="BQ104" s="213" t="s">
        <v>4506</v>
      </c>
      <c r="BR104" s="215" t="s">
        <v>4447</v>
      </c>
      <c r="BS104" s="2693">
        <v>46100</v>
      </c>
      <c r="BT104" s="2691">
        <f>AR104</f>
        <v>28000</v>
      </c>
      <c r="BU104" s="2691">
        <v>28000</v>
      </c>
      <c r="BV104" s="2691">
        <f t="shared" ref="BV104:BV106" si="71">BT104-BU104</f>
        <v>0</v>
      </c>
      <c r="BW104" s="214" t="s">
        <v>4951</v>
      </c>
      <c r="BY104" s="214" t="s">
        <v>4952</v>
      </c>
      <c r="BZ104" s="2693">
        <v>46149</v>
      </c>
      <c r="CA104" s="214" t="s">
        <v>4952</v>
      </c>
      <c r="CB104" s="2693">
        <v>46149</v>
      </c>
      <c r="CE104" s="2695" t="s">
        <v>4953</v>
      </c>
      <c r="CF104" s="214" t="s">
        <v>4491</v>
      </c>
      <c r="CG104" s="214" t="s">
        <v>4492</v>
      </c>
      <c r="CH104" s="214" t="s">
        <v>4493</v>
      </c>
      <c r="CI104" s="2693">
        <v>46184</v>
      </c>
      <c r="CJ104" s="2695" t="s">
        <v>4953</v>
      </c>
    </row>
    <row r="105" spans="1:88" s="214" customFormat="1" ht="52.5" hidden="1" customHeight="1" x14ac:dyDescent="0.25">
      <c r="A105" s="2681">
        <v>2026</v>
      </c>
      <c r="B105" s="2681">
        <v>479</v>
      </c>
      <c r="C105" s="2682" t="s">
        <v>58</v>
      </c>
      <c r="D105" s="2681">
        <v>3000654</v>
      </c>
      <c r="E105" s="2681">
        <v>5005020</v>
      </c>
      <c r="F105" s="2682" t="s">
        <v>2269</v>
      </c>
      <c r="G105" s="2684" t="s">
        <v>2270</v>
      </c>
      <c r="H105" s="2681">
        <v>93</v>
      </c>
      <c r="I105" s="2685" t="s">
        <v>992</v>
      </c>
      <c r="J105" s="2686" t="s">
        <v>10</v>
      </c>
      <c r="K105" s="2686" t="s">
        <v>60</v>
      </c>
      <c r="L105" s="2681" t="str">
        <f t="shared" si="64"/>
        <v>2.3</v>
      </c>
      <c r="M105" s="2687" t="s">
        <v>94</v>
      </c>
      <c r="N105" s="2687">
        <v>767500493460</v>
      </c>
      <c r="O105" s="2682" t="s">
        <v>5048</v>
      </c>
      <c r="P105" s="2688" t="s">
        <v>70</v>
      </c>
      <c r="Q105" s="2689"/>
      <c r="R105" s="221">
        <v>32</v>
      </c>
      <c r="S105" s="2681">
        <v>500</v>
      </c>
      <c r="T105" s="2681"/>
      <c r="U105" s="2681"/>
      <c r="V105" s="2681"/>
      <c r="W105" s="222"/>
      <c r="X105" s="222"/>
      <c r="Y105" s="222"/>
      <c r="Z105" s="222"/>
      <c r="AA105" s="222"/>
      <c r="AB105" s="222"/>
      <c r="AC105" s="222"/>
      <c r="AD105" s="222"/>
      <c r="AE105" s="207">
        <f t="shared" si="66"/>
        <v>16000</v>
      </c>
      <c r="AF105" s="223">
        <f t="shared" si="67"/>
        <v>16000</v>
      </c>
      <c r="AG105" s="223">
        <f t="shared" si="67"/>
        <v>0</v>
      </c>
      <c r="AH105" s="223">
        <f t="shared" si="68"/>
        <v>0</v>
      </c>
      <c r="AI105" s="223">
        <f t="shared" si="68"/>
        <v>0</v>
      </c>
      <c r="AJ105" s="223">
        <f t="shared" si="68"/>
        <v>0</v>
      </c>
      <c r="AK105" s="223">
        <f t="shared" si="68"/>
        <v>0</v>
      </c>
      <c r="AL105" s="223">
        <f t="shared" si="68"/>
        <v>0</v>
      </c>
      <c r="AM105" s="223">
        <f t="shared" si="68"/>
        <v>0</v>
      </c>
      <c r="AN105" s="223">
        <f t="shared" si="68"/>
        <v>0</v>
      </c>
      <c r="AO105" s="223">
        <f t="shared" si="68"/>
        <v>0</v>
      </c>
      <c r="AP105" s="223">
        <f t="shared" si="68"/>
        <v>0</v>
      </c>
      <c r="AQ105" s="223">
        <f t="shared" si="68"/>
        <v>0</v>
      </c>
      <c r="AR105" s="223">
        <f>+ROUNDUP(SUM(AF105:AQ105),0)+150</f>
        <v>16150</v>
      </c>
      <c r="AS105" s="217" t="s">
        <v>2578</v>
      </c>
      <c r="AT105" s="2690" t="s">
        <v>4497</v>
      </c>
      <c r="AU105" s="214" t="s">
        <v>4498</v>
      </c>
      <c r="AV105" s="215" t="s">
        <v>4873</v>
      </c>
      <c r="AW105" s="215" t="s">
        <v>4873</v>
      </c>
      <c r="AX105" s="215" t="s">
        <v>4874</v>
      </c>
      <c r="AY105" s="2691">
        <f t="shared" si="70"/>
        <v>16150</v>
      </c>
      <c r="BB105" s="2682" t="s">
        <v>5049</v>
      </c>
      <c r="BC105" s="2692">
        <f t="shared" si="45"/>
        <v>16150</v>
      </c>
      <c r="BD105" s="2694" t="s">
        <v>5050</v>
      </c>
      <c r="BE105" s="214" t="s">
        <v>4525</v>
      </c>
      <c r="BF105" s="214" t="s">
        <v>4876</v>
      </c>
      <c r="BG105" s="2693">
        <v>46050</v>
      </c>
      <c r="BH105" s="214" t="s">
        <v>4877</v>
      </c>
      <c r="BI105" s="2693">
        <v>46051</v>
      </c>
      <c r="BJ105" s="214" t="s">
        <v>4878</v>
      </c>
      <c r="BK105" s="2693">
        <v>46051</v>
      </c>
      <c r="BL105" s="214" t="s">
        <v>4503</v>
      </c>
      <c r="BM105" s="215" t="s">
        <v>4879</v>
      </c>
      <c r="BN105" s="214" t="s">
        <v>4880</v>
      </c>
      <c r="BO105" s="2691">
        <v>16150</v>
      </c>
      <c r="BP105" s="2691">
        <f t="shared" si="46"/>
        <v>0</v>
      </c>
      <c r="BQ105" s="213" t="s">
        <v>4506</v>
      </c>
      <c r="BR105" s="2694" t="s">
        <v>4383</v>
      </c>
      <c r="BS105" s="2693">
        <v>46099</v>
      </c>
      <c r="BT105" s="2691">
        <f>AR105</f>
        <v>16150</v>
      </c>
      <c r="BU105" s="2691">
        <v>16150</v>
      </c>
      <c r="BV105" s="2691">
        <f t="shared" si="71"/>
        <v>0</v>
      </c>
      <c r="BW105" s="214" t="s">
        <v>4881</v>
      </c>
      <c r="CE105" s="2695" t="s">
        <v>4882</v>
      </c>
      <c r="CF105" s="214" t="s">
        <v>4491</v>
      </c>
      <c r="CG105" s="214" t="s">
        <v>4492</v>
      </c>
      <c r="CH105" s="214" t="s">
        <v>4493</v>
      </c>
      <c r="CI105" s="2693">
        <v>46132</v>
      </c>
      <c r="CJ105" s="2695" t="s">
        <v>4882</v>
      </c>
    </row>
    <row r="106" spans="1:88" s="214" customFormat="1" ht="52.5" hidden="1" customHeight="1" x14ac:dyDescent="0.25">
      <c r="A106" s="2681">
        <v>2026</v>
      </c>
      <c r="B106" s="2681">
        <v>479</v>
      </c>
      <c r="C106" s="2682" t="s">
        <v>58</v>
      </c>
      <c r="D106" s="2681">
        <v>3000654</v>
      </c>
      <c r="E106" s="2681">
        <v>5005020</v>
      </c>
      <c r="F106" s="2682" t="s">
        <v>2269</v>
      </c>
      <c r="G106" s="2684" t="s">
        <v>2270</v>
      </c>
      <c r="H106" s="2681">
        <v>93</v>
      </c>
      <c r="I106" s="2685" t="s">
        <v>992</v>
      </c>
      <c r="J106" s="2686" t="s">
        <v>10</v>
      </c>
      <c r="K106" s="2686" t="s">
        <v>60</v>
      </c>
      <c r="L106" s="2681" t="str">
        <f t="shared" si="64"/>
        <v>2.3</v>
      </c>
      <c r="M106" s="2687" t="s">
        <v>98</v>
      </c>
      <c r="N106" s="2687">
        <v>767500010059</v>
      </c>
      <c r="O106" s="2682" t="s">
        <v>5051</v>
      </c>
      <c r="P106" s="2688" t="s">
        <v>70</v>
      </c>
      <c r="Q106" s="2689"/>
      <c r="R106" s="221">
        <v>38</v>
      </c>
      <c r="S106" s="2681">
        <v>300</v>
      </c>
      <c r="T106" s="2681"/>
      <c r="U106" s="2681"/>
      <c r="V106" s="2681"/>
      <c r="W106" s="222"/>
      <c r="X106" s="222"/>
      <c r="Y106" s="222"/>
      <c r="Z106" s="222"/>
      <c r="AA106" s="222"/>
      <c r="AB106" s="222"/>
      <c r="AC106" s="222"/>
      <c r="AD106" s="222"/>
      <c r="AE106" s="207">
        <f t="shared" si="66"/>
        <v>11400</v>
      </c>
      <c r="AF106" s="223">
        <f t="shared" si="67"/>
        <v>11400</v>
      </c>
      <c r="AG106" s="223">
        <f t="shared" si="67"/>
        <v>0</v>
      </c>
      <c r="AH106" s="223">
        <f t="shared" si="68"/>
        <v>0</v>
      </c>
      <c r="AI106" s="223">
        <f t="shared" si="68"/>
        <v>0</v>
      </c>
      <c r="AJ106" s="223">
        <f t="shared" si="68"/>
        <v>0</v>
      </c>
      <c r="AK106" s="223">
        <f t="shared" si="68"/>
        <v>0</v>
      </c>
      <c r="AL106" s="223">
        <f t="shared" si="68"/>
        <v>0</v>
      </c>
      <c r="AM106" s="223">
        <f t="shared" si="68"/>
        <v>0</v>
      </c>
      <c r="AN106" s="223">
        <f t="shared" si="68"/>
        <v>0</v>
      </c>
      <c r="AO106" s="223">
        <f t="shared" si="68"/>
        <v>0</v>
      </c>
      <c r="AP106" s="223">
        <f t="shared" si="68"/>
        <v>0</v>
      </c>
      <c r="AQ106" s="223">
        <f t="shared" si="68"/>
        <v>0</v>
      </c>
      <c r="AR106" s="223">
        <v>6270</v>
      </c>
      <c r="AS106" s="217" t="s">
        <v>2578</v>
      </c>
      <c r="AT106" s="2690" t="s">
        <v>4497</v>
      </c>
      <c r="AU106" s="214" t="s">
        <v>4498</v>
      </c>
      <c r="AY106" s="2691">
        <f t="shared" si="70"/>
        <v>6270</v>
      </c>
      <c r="BB106" s="2682" t="s">
        <v>5052</v>
      </c>
      <c r="BC106" s="2692">
        <f t="shared" si="45"/>
        <v>6270</v>
      </c>
      <c r="BD106" s="2694" t="s">
        <v>5053</v>
      </c>
      <c r="BE106" s="214" t="s">
        <v>4525</v>
      </c>
      <c r="BF106" s="214" t="s">
        <v>4876</v>
      </c>
      <c r="BG106" s="2693">
        <v>46050</v>
      </c>
      <c r="BH106" s="214" t="s">
        <v>4877</v>
      </c>
      <c r="BI106" s="2693">
        <v>46051</v>
      </c>
      <c r="BJ106" s="214" t="s">
        <v>4878</v>
      </c>
      <c r="BK106" s="2693">
        <v>46051</v>
      </c>
      <c r="BL106" s="214" t="s">
        <v>4503</v>
      </c>
      <c r="BM106" s="215" t="s">
        <v>5054</v>
      </c>
      <c r="BN106" s="214" t="s">
        <v>5055</v>
      </c>
      <c r="BO106" s="2691">
        <v>6270</v>
      </c>
      <c r="BP106" s="2691">
        <f t="shared" si="46"/>
        <v>0</v>
      </c>
      <c r="BQ106" s="213" t="s">
        <v>4506</v>
      </c>
      <c r="BR106" s="214" t="s">
        <v>4406</v>
      </c>
      <c r="BS106" s="2693">
        <v>46094</v>
      </c>
      <c r="BT106" s="2691">
        <f>AR106</f>
        <v>6270</v>
      </c>
      <c r="BU106" s="2691">
        <v>6270</v>
      </c>
      <c r="BV106" s="2691">
        <f t="shared" si="71"/>
        <v>0</v>
      </c>
      <c r="BW106" s="214" t="s">
        <v>5056</v>
      </c>
      <c r="BY106" s="214" t="s">
        <v>5057</v>
      </c>
      <c r="BZ106" s="2693">
        <v>46108</v>
      </c>
      <c r="CA106" s="214" t="s">
        <v>5058</v>
      </c>
      <c r="CB106" s="2693">
        <v>46108</v>
      </c>
      <c r="CE106" s="2695" t="s">
        <v>5059</v>
      </c>
      <c r="CF106" s="214" t="s">
        <v>4491</v>
      </c>
      <c r="CG106" s="214" t="s">
        <v>4492</v>
      </c>
      <c r="CH106" s="214" t="s">
        <v>4493</v>
      </c>
      <c r="CI106" s="2693">
        <v>46127</v>
      </c>
      <c r="CJ106" s="2698" t="s">
        <v>5060</v>
      </c>
    </row>
    <row r="107" spans="1:88" s="214" customFormat="1" ht="52.5" hidden="1" customHeight="1" x14ac:dyDescent="0.25">
      <c r="A107" s="2681">
        <v>2026</v>
      </c>
      <c r="B107" s="2681">
        <v>479</v>
      </c>
      <c r="C107" s="2682" t="s">
        <v>58</v>
      </c>
      <c r="D107" s="2681">
        <v>3000654</v>
      </c>
      <c r="E107" s="2681">
        <v>5005020</v>
      </c>
      <c r="F107" s="2682" t="s">
        <v>2269</v>
      </c>
      <c r="G107" s="2684" t="s">
        <v>2270</v>
      </c>
      <c r="H107" s="2681">
        <v>93</v>
      </c>
      <c r="I107" s="2685" t="s">
        <v>992</v>
      </c>
      <c r="J107" s="2686" t="s">
        <v>10</v>
      </c>
      <c r="K107" s="2686" t="s">
        <v>60</v>
      </c>
      <c r="L107" s="2681" t="str">
        <f t="shared" si="64"/>
        <v>2.3</v>
      </c>
      <c r="M107" s="2687" t="s">
        <v>107</v>
      </c>
      <c r="N107" s="2687"/>
      <c r="O107" s="2683" t="s">
        <v>5061</v>
      </c>
      <c r="P107" s="2688" t="s">
        <v>70</v>
      </c>
      <c r="Q107" s="2689"/>
      <c r="R107" s="221">
        <v>0.5</v>
      </c>
      <c r="S107" s="2681">
        <v>1000</v>
      </c>
      <c r="T107" s="2681"/>
      <c r="U107" s="2681"/>
      <c r="V107" s="2681"/>
      <c r="W107" s="222"/>
      <c r="X107" s="222"/>
      <c r="Y107" s="222"/>
      <c r="Z107" s="222"/>
      <c r="AA107" s="222"/>
      <c r="AB107" s="222"/>
      <c r="AC107" s="222"/>
      <c r="AD107" s="222"/>
      <c r="AE107" s="207">
        <f t="shared" si="66"/>
        <v>500</v>
      </c>
      <c r="AF107" s="223">
        <f t="shared" si="67"/>
        <v>500</v>
      </c>
      <c r="AG107" s="223">
        <f t="shared" si="67"/>
        <v>0</v>
      </c>
      <c r="AH107" s="223">
        <f t="shared" si="68"/>
        <v>0</v>
      </c>
      <c r="AI107" s="223">
        <f t="shared" si="68"/>
        <v>0</v>
      </c>
      <c r="AJ107" s="223">
        <f t="shared" si="68"/>
        <v>0</v>
      </c>
      <c r="AK107" s="223">
        <f t="shared" si="68"/>
        <v>0</v>
      </c>
      <c r="AL107" s="223">
        <f t="shared" si="68"/>
        <v>0</v>
      </c>
      <c r="AM107" s="223">
        <f t="shared" si="68"/>
        <v>0</v>
      </c>
      <c r="AN107" s="223">
        <f t="shared" si="68"/>
        <v>0</v>
      </c>
      <c r="AO107" s="223">
        <f t="shared" si="68"/>
        <v>0</v>
      </c>
      <c r="AP107" s="223">
        <f t="shared" si="68"/>
        <v>0</v>
      </c>
      <c r="AQ107" s="223">
        <f t="shared" si="68"/>
        <v>0</v>
      </c>
      <c r="AR107" s="2696"/>
      <c r="AS107" s="217" t="s">
        <v>2578</v>
      </c>
      <c r="AT107" s="215" t="s">
        <v>5062</v>
      </c>
      <c r="AY107" s="2691">
        <v>500</v>
      </c>
      <c r="BA107" s="214" t="s">
        <v>5063</v>
      </c>
      <c r="BB107" s="2682" t="s">
        <v>5064</v>
      </c>
      <c r="BC107" s="2692">
        <f t="shared" si="45"/>
        <v>0</v>
      </c>
      <c r="BD107" s="2694" t="s">
        <v>5065</v>
      </c>
      <c r="BE107" s="214" t="s">
        <v>5025</v>
      </c>
      <c r="BF107" s="215" t="s">
        <v>5066</v>
      </c>
      <c r="BG107" s="2693">
        <v>46077</v>
      </c>
      <c r="BH107" s="214" t="s">
        <v>5067</v>
      </c>
      <c r="BI107" s="2693">
        <v>46079</v>
      </c>
      <c r="BJ107" s="214" t="s">
        <v>5068</v>
      </c>
      <c r="BK107" s="2693">
        <v>46079</v>
      </c>
      <c r="BL107" s="220" t="s">
        <v>4636</v>
      </c>
      <c r="BM107" s="258" t="s">
        <v>5069</v>
      </c>
      <c r="BN107" s="214" t="s">
        <v>4760</v>
      </c>
      <c r="BP107" s="2691">
        <f t="shared" si="46"/>
        <v>0</v>
      </c>
      <c r="BQ107" s="215" t="s">
        <v>4636</v>
      </c>
      <c r="BT107" s="2691">
        <f t="shared" ref="BT107" si="72">AY107</f>
        <v>500</v>
      </c>
      <c r="BU107" s="2691"/>
      <c r="BV107" s="2691">
        <f t="shared" ref="BV107:BV119" si="73">BT107-BU107</f>
        <v>500</v>
      </c>
      <c r="CE107" s="2695"/>
      <c r="CJ107" s="215" t="s">
        <v>5070</v>
      </c>
    </row>
    <row r="108" spans="1:88" s="214" customFormat="1" ht="52.5" hidden="1" customHeight="1" x14ac:dyDescent="0.25">
      <c r="A108" s="2681">
        <v>2026</v>
      </c>
      <c r="B108" s="2681">
        <v>479</v>
      </c>
      <c r="C108" s="2682" t="s">
        <v>58</v>
      </c>
      <c r="D108" s="2681">
        <v>3000654</v>
      </c>
      <c r="E108" s="2681">
        <v>5005020</v>
      </c>
      <c r="F108" s="2682" t="s">
        <v>2269</v>
      </c>
      <c r="G108" s="2684" t="s">
        <v>2270</v>
      </c>
      <c r="H108" s="2681">
        <v>93</v>
      </c>
      <c r="I108" s="2685" t="s">
        <v>992</v>
      </c>
      <c r="J108" s="2686" t="s">
        <v>10</v>
      </c>
      <c r="K108" s="2686" t="s">
        <v>60</v>
      </c>
      <c r="L108" s="2681" t="str">
        <f t="shared" si="64"/>
        <v>2.3</v>
      </c>
      <c r="M108" s="2699" t="s">
        <v>100</v>
      </c>
      <c r="N108" s="2687">
        <v>941000110613</v>
      </c>
      <c r="O108" s="2683" t="s">
        <v>5071</v>
      </c>
      <c r="P108" s="2688" t="s">
        <v>70</v>
      </c>
      <c r="Q108" s="2689"/>
      <c r="R108" s="221">
        <v>110</v>
      </c>
      <c r="S108" s="2681">
        <v>10</v>
      </c>
      <c r="T108" s="2681"/>
      <c r="U108" s="2681"/>
      <c r="V108" s="2681"/>
      <c r="W108" s="222"/>
      <c r="X108" s="222"/>
      <c r="Y108" s="222"/>
      <c r="Z108" s="222"/>
      <c r="AA108" s="222"/>
      <c r="AB108" s="222"/>
      <c r="AC108" s="222"/>
      <c r="AD108" s="222"/>
      <c r="AE108" s="207">
        <f t="shared" si="66"/>
        <v>1100</v>
      </c>
      <c r="AF108" s="223">
        <f t="shared" si="67"/>
        <v>1100</v>
      </c>
      <c r="AG108" s="223">
        <f t="shared" si="67"/>
        <v>0</v>
      </c>
      <c r="AH108" s="223">
        <f t="shared" si="68"/>
        <v>0</v>
      </c>
      <c r="AI108" s="223">
        <f t="shared" si="68"/>
        <v>0</v>
      </c>
      <c r="AJ108" s="223">
        <f t="shared" si="68"/>
        <v>0</v>
      </c>
      <c r="AK108" s="223">
        <f t="shared" si="68"/>
        <v>0</v>
      </c>
      <c r="AL108" s="223">
        <f t="shared" si="68"/>
        <v>0</v>
      </c>
      <c r="AM108" s="223">
        <f t="shared" si="68"/>
        <v>0</v>
      </c>
      <c r="AN108" s="223">
        <f t="shared" si="68"/>
        <v>0</v>
      </c>
      <c r="AO108" s="223">
        <f t="shared" si="68"/>
        <v>0</v>
      </c>
      <c r="AP108" s="223">
        <f t="shared" si="68"/>
        <v>0</v>
      </c>
      <c r="AQ108" s="223">
        <f t="shared" si="68"/>
        <v>0</v>
      </c>
      <c r="AR108" s="223">
        <f>485+1020</f>
        <v>1505</v>
      </c>
      <c r="AS108" s="217" t="s">
        <v>2578</v>
      </c>
      <c r="AT108" s="215" t="s">
        <v>5072</v>
      </c>
      <c r="AV108" s="215" t="s">
        <v>5073</v>
      </c>
      <c r="AW108" s="215" t="s">
        <v>5073</v>
      </c>
      <c r="AX108" s="215" t="s">
        <v>5074</v>
      </c>
      <c r="AY108" s="2691">
        <f>AR108</f>
        <v>1505</v>
      </c>
      <c r="AZ108" s="2446" t="s">
        <v>5075</v>
      </c>
      <c r="BB108" s="2682" t="s">
        <v>5076</v>
      </c>
      <c r="BC108" s="2692">
        <f t="shared" si="45"/>
        <v>1505</v>
      </c>
      <c r="BD108" s="2694" t="s">
        <v>5077</v>
      </c>
      <c r="BE108" s="214" t="s">
        <v>4513</v>
      </c>
      <c r="BF108" s="214" t="s">
        <v>5078</v>
      </c>
      <c r="BG108" s="2693">
        <v>46070</v>
      </c>
      <c r="BH108" s="214" t="s">
        <v>5079</v>
      </c>
      <c r="BI108" s="2693">
        <v>46071</v>
      </c>
      <c r="BJ108" s="214" t="s">
        <v>5080</v>
      </c>
      <c r="BK108" s="2693">
        <v>46071</v>
      </c>
      <c r="BL108" s="214" t="s">
        <v>4503</v>
      </c>
      <c r="BM108" s="215" t="s">
        <v>5081</v>
      </c>
      <c r="BN108" s="214" t="s">
        <v>5082</v>
      </c>
      <c r="BO108" s="214">
        <v>1505</v>
      </c>
      <c r="BP108" s="2691">
        <f t="shared" si="46"/>
        <v>0</v>
      </c>
      <c r="BQ108" s="213" t="s">
        <v>4506</v>
      </c>
      <c r="BR108" s="2694" t="s">
        <v>4385</v>
      </c>
      <c r="BS108" s="2693">
        <v>46104</v>
      </c>
      <c r="BT108" s="2691">
        <f t="shared" ref="BT108:BT119" si="74">AR108</f>
        <v>1505</v>
      </c>
      <c r="BU108" s="2691">
        <v>1505</v>
      </c>
      <c r="BV108" s="2691">
        <f t="shared" si="73"/>
        <v>0</v>
      </c>
      <c r="BW108" s="214" t="s">
        <v>5083</v>
      </c>
      <c r="BY108" s="214" t="s">
        <v>5084</v>
      </c>
      <c r="BZ108" s="2693">
        <v>46107</v>
      </c>
      <c r="CA108" s="214" t="s">
        <v>5085</v>
      </c>
      <c r="CB108" s="2693">
        <v>46120</v>
      </c>
      <c r="CE108" s="2960" t="s">
        <v>5086</v>
      </c>
      <c r="CF108" s="214" t="s">
        <v>4491</v>
      </c>
      <c r="CG108" s="214" t="s">
        <v>4492</v>
      </c>
      <c r="CH108" s="214" t="s">
        <v>4493</v>
      </c>
      <c r="CI108" s="2693">
        <v>46126</v>
      </c>
      <c r="CJ108" s="215" t="s">
        <v>5087</v>
      </c>
    </row>
    <row r="109" spans="1:88" s="214" customFormat="1" ht="52.5" hidden="1" customHeight="1" x14ac:dyDescent="0.25">
      <c r="A109" s="2681">
        <v>2026</v>
      </c>
      <c r="B109" s="2681">
        <v>479</v>
      </c>
      <c r="C109" s="2682" t="s">
        <v>58</v>
      </c>
      <c r="D109" s="2681">
        <v>3000654</v>
      </c>
      <c r="E109" s="2681">
        <v>5005020</v>
      </c>
      <c r="F109" s="2682" t="s">
        <v>2269</v>
      </c>
      <c r="G109" s="2684" t="s">
        <v>2270</v>
      </c>
      <c r="H109" s="2681">
        <v>93</v>
      </c>
      <c r="I109" s="2685" t="s">
        <v>992</v>
      </c>
      <c r="J109" s="2686" t="s">
        <v>10</v>
      </c>
      <c r="K109" s="2686" t="s">
        <v>60</v>
      </c>
      <c r="L109" s="2681" t="str">
        <f t="shared" si="64"/>
        <v>2.3</v>
      </c>
      <c r="M109" s="2687" t="s">
        <v>95</v>
      </c>
      <c r="N109" s="2959">
        <v>767400052331</v>
      </c>
      <c r="O109" s="2682" t="s">
        <v>5088</v>
      </c>
      <c r="P109" s="2688" t="s">
        <v>70</v>
      </c>
      <c r="Q109" s="2689" t="s">
        <v>4510</v>
      </c>
      <c r="R109" s="221">
        <v>65</v>
      </c>
      <c r="S109" s="2681">
        <v>32013</v>
      </c>
      <c r="T109" s="2681"/>
      <c r="U109" s="2681"/>
      <c r="V109" s="2681"/>
      <c r="W109" s="222"/>
      <c r="X109" s="222"/>
      <c r="Y109" s="222"/>
      <c r="Z109" s="222"/>
      <c r="AA109" s="222"/>
      <c r="AB109" s="222"/>
      <c r="AC109" s="222"/>
      <c r="AD109" s="222"/>
      <c r="AE109" s="207">
        <f t="shared" si="66"/>
        <v>2080845</v>
      </c>
      <c r="AF109" s="223">
        <f t="shared" si="67"/>
        <v>2080845</v>
      </c>
      <c r="AG109" s="223">
        <f t="shared" si="67"/>
        <v>0</v>
      </c>
      <c r="AH109" s="223">
        <f t="shared" si="68"/>
        <v>0</v>
      </c>
      <c r="AI109" s="223">
        <f t="shared" si="68"/>
        <v>0</v>
      </c>
      <c r="AJ109" s="223">
        <f t="shared" si="68"/>
        <v>0</v>
      </c>
      <c r="AK109" s="223">
        <f t="shared" si="68"/>
        <v>0</v>
      </c>
      <c r="AL109" s="223">
        <f t="shared" si="68"/>
        <v>0</v>
      </c>
      <c r="AM109" s="223">
        <f t="shared" si="68"/>
        <v>0</v>
      </c>
      <c r="AN109" s="223">
        <f t="shared" si="68"/>
        <v>0</v>
      </c>
      <c r="AO109" s="223">
        <f t="shared" si="68"/>
        <v>0</v>
      </c>
      <c r="AP109" s="223">
        <f t="shared" si="68"/>
        <v>0</v>
      </c>
      <c r="AQ109" s="223">
        <f t="shared" si="68"/>
        <v>0</v>
      </c>
      <c r="AR109" s="223">
        <v>1371623</v>
      </c>
      <c r="AS109" s="217" t="s">
        <v>2578</v>
      </c>
      <c r="AT109" s="2690" t="s">
        <v>4497</v>
      </c>
      <c r="AU109" s="214" t="s">
        <v>4498</v>
      </c>
      <c r="AY109" s="2691">
        <v>2080845</v>
      </c>
      <c r="BB109" s="2682" t="s">
        <v>5088</v>
      </c>
      <c r="BC109" s="2692">
        <f t="shared" si="45"/>
        <v>1371623</v>
      </c>
      <c r="BD109" s="2694" t="s">
        <v>5089</v>
      </c>
      <c r="BE109" s="214" t="s">
        <v>4513</v>
      </c>
      <c r="BF109" s="214" t="s">
        <v>5090</v>
      </c>
      <c r="BG109" s="2693">
        <v>46049</v>
      </c>
      <c r="BH109" s="214" t="s">
        <v>5091</v>
      </c>
      <c r="BI109" s="2693">
        <v>46049</v>
      </c>
      <c r="BJ109" s="214" t="s">
        <v>5092</v>
      </c>
      <c r="BK109" s="2693">
        <v>46049</v>
      </c>
      <c r="BL109" s="214" t="s">
        <v>4503</v>
      </c>
      <c r="BM109" s="215" t="s">
        <v>5093</v>
      </c>
      <c r="BN109" s="214" t="s">
        <v>5094</v>
      </c>
      <c r="BO109" s="2691">
        <v>1371662.6</v>
      </c>
      <c r="BP109" s="2691">
        <f t="shared" si="46"/>
        <v>-39.600000000093132</v>
      </c>
      <c r="BQ109" s="2944" t="s">
        <v>4506</v>
      </c>
      <c r="BR109" s="2694" t="s">
        <v>4389</v>
      </c>
      <c r="BS109" s="2693">
        <v>46070</v>
      </c>
      <c r="BT109" s="2691">
        <f t="shared" si="74"/>
        <v>1371623</v>
      </c>
      <c r="BU109" s="2691">
        <v>1371622.6</v>
      </c>
      <c r="BV109" s="2691">
        <f t="shared" si="73"/>
        <v>0.39999999990686774</v>
      </c>
      <c r="BW109" s="214" t="s">
        <v>5095</v>
      </c>
      <c r="BX109" s="214" t="s">
        <v>5096</v>
      </c>
      <c r="CE109" s="2695" t="s">
        <v>5097</v>
      </c>
      <c r="CF109" s="214" t="s">
        <v>4491</v>
      </c>
      <c r="CG109" s="214" t="s">
        <v>4492</v>
      </c>
      <c r="CH109" s="214" t="s">
        <v>4493</v>
      </c>
      <c r="CI109" s="2693">
        <v>46100</v>
      </c>
      <c r="CJ109" s="2695" t="s">
        <v>5097</v>
      </c>
    </row>
    <row r="110" spans="1:88" s="214" customFormat="1" ht="52.5" hidden="1" customHeight="1" x14ac:dyDescent="0.25">
      <c r="A110" s="2681">
        <v>2026</v>
      </c>
      <c r="B110" s="2681">
        <v>479</v>
      </c>
      <c r="C110" s="2682" t="s">
        <v>58</v>
      </c>
      <c r="D110" s="2681">
        <v>3000654</v>
      </c>
      <c r="E110" s="2681">
        <v>5005023</v>
      </c>
      <c r="F110" s="2682" t="s">
        <v>2523</v>
      </c>
      <c r="G110" s="2684" t="s">
        <v>2524</v>
      </c>
      <c r="H110" s="2681">
        <v>96</v>
      </c>
      <c r="I110" s="2685" t="s">
        <v>992</v>
      </c>
      <c r="J110" s="2686" t="s">
        <v>10</v>
      </c>
      <c r="K110" s="2686" t="s">
        <v>60</v>
      </c>
      <c r="L110" s="2681" t="str">
        <f t="shared" si="64"/>
        <v>2.3</v>
      </c>
      <c r="M110" s="2687" t="s">
        <v>153</v>
      </c>
      <c r="N110" s="2959"/>
      <c r="O110" s="2682" t="s">
        <v>5098</v>
      </c>
      <c r="P110" s="2688" t="s">
        <v>70</v>
      </c>
      <c r="Q110" s="2689" t="s">
        <v>4510</v>
      </c>
      <c r="R110" s="221">
        <v>440</v>
      </c>
      <c r="S110" s="2681">
        <v>100</v>
      </c>
      <c r="T110" s="2681"/>
      <c r="U110" s="2681"/>
      <c r="V110" s="2681"/>
      <c r="W110" s="207"/>
      <c r="X110" s="223"/>
      <c r="Y110" s="223"/>
      <c r="Z110" s="223"/>
      <c r="AA110" s="223"/>
      <c r="AB110" s="223"/>
      <c r="AC110" s="223"/>
      <c r="AD110" s="223"/>
      <c r="AE110" s="223"/>
      <c r="AF110" s="223"/>
      <c r="AG110" s="223"/>
      <c r="AH110" s="223"/>
      <c r="AI110" s="223"/>
      <c r="AJ110" s="223"/>
      <c r="AK110" s="2681"/>
      <c r="AL110" s="2681"/>
      <c r="AM110" s="2681"/>
      <c r="AN110" s="2681"/>
      <c r="AO110" s="207"/>
      <c r="AP110" s="223"/>
      <c r="AQ110" s="223"/>
      <c r="AR110" s="223">
        <v>42900</v>
      </c>
      <c r="AS110" s="223" t="s">
        <v>10</v>
      </c>
      <c r="AT110" s="223" t="s">
        <v>5099</v>
      </c>
      <c r="AU110" s="223" t="s">
        <v>5100</v>
      </c>
      <c r="AV110" s="214" t="s">
        <v>1217</v>
      </c>
      <c r="AW110" s="214" t="s">
        <v>2519</v>
      </c>
      <c r="AX110" s="214" t="s">
        <v>2520</v>
      </c>
      <c r="AY110" s="2691">
        <v>44000</v>
      </c>
      <c r="AZ110" s="223" t="s">
        <v>5101</v>
      </c>
      <c r="BA110" s="223"/>
      <c r="BB110" s="2682" t="s">
        <v>5098</v>
      </c>
      <c r="BC110" s="2692">
        <f t="shared" si="45"/>
        <v>42900</v>
      </c>
      <c r="BD110" s="214">
        <v>51</v>
      </c>
      <c r="BF110" s="215" t="s">
        <v>5102</v>
      </c>
      <c r="BG110" s="2698">
        <v>46043</v>
      </c>
      <c r="BH110" s="215" t="s">
        <v>5103</v>
      </c>
      <c r="BI110" s="2698">
        <v>46045</v>
      </c>
      <c r="BJ110" s="215" t="s">
        <v>5104</v>
      </c>
      <c r="BK110" s="2698">
        <v>46045</v>
      </c>
      <c r="BL110" s="215" t="s">
        <v>4503</v>
      </c>
      <c r="BM110" s="215" t="s">
        <v>5105</v>
      </c>
      <c r="BN110" s="214">
        <v>533</v>
      </c>
      <c r="BO110" s="2691">
        <v>42900</v>
      </c>
      <c r="BP110" s="2691">
        <f t="shared" si="46"/>
        <v>0</v>
      </c>
      <c r="BQ110" s="2944" t="s">
        <v>4506</v>
      </c>
      <c r="BR110" s="2694" t="s">
        <v>4375</v>
      </c>
      <c r="BS110" s="2693">
        <v>46057</v>
      </c>
      <c r="BT110" s="2691">
        <f t="shared" si="74"/>
        <v>42900</v>
      </c>
      <c r="BU110" s="2691">
        <v>42900</v>
      </c>
      <c r="BV110" s="2691">
        <f t="shared" si="73"/>
        <v>0</v>
      </c>
      <c r="BW110" s="214" t="s">
        <v>5106</v>
      </c>
      <c r="BX110" s="215" t="s">
        <v>5107</v>
      </c>
      <c r="BY110" s="214" t="s">
        <v>5108</v>
      </c>
      <c r="BZ110" s="2693">
        <v>46079</v>
      </c>
      <c r="CA110" s="214" t="s">
        <v>5109</v>
      </c>
      <c r="CB110" s="2693">
        <v>46079</v>
      </c>
      <c r="CE110" s="2695" t="s">
        <v>5110</v>
      </c>
      <c r="CF110" s="214" t="s">
        <v>4491</v>
      </c>
      <c r="CG110" s="214" t="s">
        <v>4492</v>
      </c>
      <c r="CH110" s="214" t="s">
        <v>4493</v>
      </c>
      <c r="CI110" s="2693">
        <v>46093</v>
      </c>
      <c r="CJ110" s="215" t="s">
        <v>5111</v>
      </c>
    </row>
    <row r="111" spans="1:88" s="214" customFormat="1" ht="52.5" hidden="1" customHeight="1" x14ac:dyDescent="0.25">
      <c r="A111" s="2681">
        <v>2026</v>
      </c>
      <c r="B111" s="2681">
        <v>479</v>
      </c>
      <c r="C111" s="2682" t="s">
        <v>58</v>
      </c>
      <c r="D111" s="2681">
        <v>3000654</v>
      </c>
      <c r="E111" s="2681">
        <v>5005023</v>
      </c>
      <c r="F111" s="2682" t="s">
        <v>3011</v>
      </c>
      <c r="G111" s="2684" t="s">
        <v>2270</v>
      </c>
      <c r="H111" s="2681">
        <v>93</v>
      </c>
      <c r="I111" s="2685" t="s">
        <v>992</v>
      </c>
      <c r="J111" s="2686" t="s">
        <v>10</v>
      </c>
      <c r="K111" s="2686" t="s">
        <v>60</v>
      </c>
      <c r="L111" s="2681" t="str">
        <f t="shared" si="64"/>
        <v>2.3</v>
      </c>
      <c r="M111" s="2687" t="s">
        <v>98</v>
      </c>
      <c r="N111" s="2687"/>
      <c r="O111" s="2682" t="s">
        <v>5112</v>
      </c>
      <c r="P111" s="2688" t="s">
        <v>70</v>
      </c>
      <c r="Q111" s="2689"/>
      <c r="R111" s="221">
        <v>180</v>
      </c>
      <c r="S111" s="2681"/>
      <c r="T111" s="2681"/>
      <c r="U111" s="2681">
        <v>100</v>
      </c>
      <c r="V111" s="2681"/>
      <c r="W111" s="222"/>
      <c r="X111" s="222"/>
      <c r="Y111" s="222"/>
      <c r="Z111" s="222"/>
      <c r="AA111" s="222"/>
      <c r="AB111" s="222"/>
      <c r="AC111" s="222"/>
      <c r="AD111" s="222"/>
      <c r="AE111" s="207" t="s">
        <v>3528</v>
      </c>
      <c r="AF111" s="223">
        <f t="shared" ref="AF111:AF125" si="75">+$R111*S111</f>
        <v>0</v>
      </c>
      <c r="AG111" s="223">
        <f t="shared" ref="AG111:AG125" si="76">+$R111*T111</f>
        <v>0</v>
      </c>
      <c r="AH111" s="223">
        <f t="shared" ref="AH111:AH125" si="77">+$R111*U111</f>
        <v>18000</v>
      </c>
      <c r="AI111" s="223">
        <f t="shared" ref="AI111:AI119" si="78">+$R111*V111</f>
        <v>0</v>
      </c>
      <c r="AJ111" s="223">
        <f t="shared" ref="AJ111:AJ125" si="79">+$R111*W111</f>
        <v>0</v>
      </c>
      <c r="AK111" s="223">
        <f t="shared" ref="AK111:AK125" si="80">+$R111*X111</f>
        <v>0</v>
      </c>
      <c r="AL111" s="223">
        <f t="shared" ref="AL111:AL125" si="81">+$R111*Y111</f>
        <v>0</v>
      </c>
      <c r="AM111" s="223">
        <f t="shared" ref="AM111:AM125" si="82">+$R111*Z111</f>
        <v>0</v>
      </c>
      <c r="AN111" s="223">
        <f t="shared" ref="AN111:AN125" si="83">+$R111*AA111</f>
        <v>0</v>
      </c>
      <c r="AO111" s="223">
        <f t="shared" ref="AO111:AO125" si="84">+$R111*AB111</f>
        <v>0</v>
      </c>
      <c r="AP111" s="223">
        <f t="shared" ref="AP111:AP125" si="85">+$R111*AC111</f>
        <v>0</v>
      </c>
      <c r="AQ111" s="223">
        <f t="shared" ref="AQ111:AQ125" si="86">+$R111*AD111</f>
        <v>0</v>
      </c>
      <c r="AR111" s="223">
        <v>12896</v>
      </c>
      <c r="AS111" s="217" t="s">
        <v>2578</v>
      </c>
      <c r="AT111" s="223" t="s">
        <v>5113</v>
      </c>
      <c r="AU111" s="223"/>
      <c r="AV111" s="214" t="s">
        <v>5114</v>
      </c>
      <c r="AW111" s="214" t="s">
        <v>5115</v>
      </c>
      <c r="AX111" s="214" t="s">
        <v>5116</v>
      </c>
      <c r="AY111" s="2691">
        <f t="shared" ref="AY111:AY112" si="87">AR111</f>
        <v>12896</v>
      </c>
      <c r="AZ111" s="223"/>
      <c r="BA111" s="223"/>
      <c r="BB111" s="2682" t="s">
        <v>5112</v>
      </c>
      <c r="BC111" s="2692">
        <f t="shared" si="45"/>
        <v>12896</v>
      </c>
      <c r="BD111" s="2694" t="s">
        <v>5117</v>
      </c>
      <c r="BE111" s="214" t="s">
        <v>4513</v>
      </c>
      <c r="BF111" s="215" t="s">
        <v>5118</v>
      </c>
      <c r="BG111" s="2698">
        <v>46070</v>
      </c>
      <c r="BH111" s="215" t="s">
        <v>5119</v>
      </c>
      <c r="BI111" s="2698">
        <v>46071</v>
      </c>
      <c r="BJ111" s="215" t="s">
        <v>5120</v>
      </c>
      <c r="BK111" s="2698">
        <v>46071</v>
      </c>
      <c r="BL111" s="214" t="s">
        <v>4503</v>
      </c>
      <c r="BM111" s="215" t="s">
        <v>5121</v>
      </c>
      <c r="BN111" s="214" t="s">
        <v>5122</v>
      </c>
      <c r="BO111" s="2691">
        <v>12896</v>
      </c>
      <c r="BP111" s="2691">
        <f t="shared" si="46"/>
        <v>0</v>
      </c>
      <c r="BQ111" s="213" t="s">
        <v>4506</v>
      </c>
      <c r="BR111" s="2694">
        <v>131</v>
      </c>
      <c r="BS111" s="2693">
        <v>46108</v>
      </c>
      <c r="BT111" s="2691">
        <f t="shared" si="74"/>
        <v>12896</v>
      </c>
      <c r="BU111" s="2691">
        <v>12896</v>
      </c>
      <c r="BV111" s="2691">
        <f t="shared" si="73"/>
        <v>0</v>
      </c>
      <c r="BX111" s="215"/>
      <c r="BY111" s="214" t="s">
        <v>5123</v>
      </c>
      <c r="BZ111" s="2693">
        <v>46121</v>
      </c>
      <c r="CA111" s="214" t="s">
        <v>5124</v>
      </c>
      <c r="CB111" s="2693">
        <v>46122</v>
      </c>
      <c r="CE111" s="2695" t="s">
        <v>5125</v>
      </c>
      <c r="CF111" s="214" t="s">
        <v>4491</v>
      </c>
      <c r="CG111" s="214" t="s">
        <v>4492</v>
      </c>
      <c r="CH111" s="214" t="s">
        <v>4493</v>
      </c>
      <c r="CI111" s="2693">
        <v>46127</v>
      </c>
      <c r="CJ111" s="215" t="s">
        <v>5126</v>
      </c>
    </row>
    <row r="112" spans="1:88" s="214" customFormat="1" ht="52.5" hidden="1" customHeight="1" x14ac:dyDescent="0.25">
      <c r="A112" s="2681">
        <v>2026</v>
      </c>
      <c r="B112" s="2681">
        <v>479</v>
      </c>
      <c r="C112" s="2682" t="s">
        <v>58</v>
      </c>
      <c r="D112" s="2681">
        <v>3000654</v>
      </c>
      <c r="E112" s="2681">
        <v>5005023</v>
      </c>
      <c r="F112" s="2682" t="s">
        <v>3011</v>
      </c>
      <c r="G112" s="2684" t="s">
        <v>2270</v>
      </c>
      <c r="H112" s="2681">
        <v>93</v>
      </c>
      <c r="I112" s="2685" t="s">
        <v>992</v>
      </c>
      <c r="J112" s="2686" t="s">
        <v>10</v>
      </c>
      <c r="K112" s="2686" t="s">
        <v>60</v>
      </c>
      <c r="L112" s="2681" t="str">
        <f t="shared" si="64"/>
        <v>2.3</v>
      </c>
      <c r="M112" s="2687" t="s">
        <v>98</v>
      </c>
      <c r="N112" s="2687"/>
      <c r="O112" s="2682" t="s">
        <v>5127</v>
      </c>
      <c r="P112" s="2688" t="s">
        <v>70</v>
      </c>
      <c r="Q112" s="2689"/>
      <c r="R112" s="221">
        <v>5</v>
      </c>
      <c r="S112" s="2681"/>
      <c r="T112" s="2681"/>
      <c r="U112" s="2681">
        <v>1300</v>
      </c>
      <c r="V112" s="2681"/>
      <c r="W112" s="222"/>
      <c r="X112" s="222"/>
      <c r="Y112" s="222"/>
      <c r="Z112" s="222"/>
      <c r="AA112" s="222"/>
      <c r="AB112" s="222"/>
      <c r="AC112" s="222"/>
      <c r="AD112" s="222"/>
      <c r="AE112" s="207" t="s">
        <v>3528</v>
      </c>
      <c r="AF112" s="223">
        <f t="shared" si="75"/>
        <v>0</v>
      </c>
      <c r="AG112" s="223">
        <f t="shared" si="76"/>
        <v>0</v>
      </c>
      <c r="AH112" s="223">
        <f t="shared" si="77"/>
        <v>6500</v>
      </c>
      <c r="AI112" s="223">
        <f t="shared" si="78"/>
        <v>0</v>
      </c>
      <c r="AJ112" s="223">
        <f t="shared" si="79"/>
        <v>0</v>
      </c>
      <c r="AK112" s="223">
        <f t="shared" si="80"/>
        <v>0</v>
      </c>
      <c r="AL112" s="223">
        <f t="shared" si="81"/>
        <v>0</v>
      </c>
      <c r="AM112" s="223">
        <f t="shared" si="82"/>
        <v>0</v>
      </c>
      <c r="AN112" s="223">
        <f t="shared" si="83"/>
        <v>0</v>
      </c>
      <c r="AO112" s="223">
        <f t="shared" si="84"/>
        <v>0</v>
      </c>
      <c r="AP112" s="223">
        <f t="shared" si="85"/>
        <v>0</v>
      </c>
      <c r="AQ112" s="223">
        <f t="shared" si="86"/>
        <v>0</v>
      </c>
      <c r="AR112" s="223">
        <v>1638</v>
      </c>
      <c r="AS112" s="217" t="s">
        <v>2578</v>
      </c>
      <c r="AT112" s="223" t="s">
        <v>5113</v>
      </c>
      <c r="AU112" s="223"/>
      <c r="AV112" s="214" t="s">
        <v>5114</v>
      </c>
      <c r="AW112" s="214" t="s">
        <v>5115</v>
      </c>
      <c r="AX112" s="214" t="s">
        <v>5116</v>
      </c>
      <c r="AY112" s="2691">
        <f t="shared" si="87"/>
        <v>1638</v>
      </c>
      <c r="AZ112" s="223"/>
      <c r="BA112" s="223"/>
      <c r="BB112" s="2682" t="s">
        <v>5128</v>
      </c>
      <c r="BC112" s="2692">
        <f t="shared" si="45"/>
        <v>1638</v>
      </c>
      <c r="BD112" s="2694" t="s">
        <v>5129</v>
      </c>
      <c r="BE112" s="214" t="s">
        <v>4798</v>
      </c>
      <c r="BF112" s="215" t="s">
        <v>5130</v>
      </c>
      <c r="BG112" s="2698">
        <v>46070</v>
      </c>
      <c r="BH112" s="215" t="s">
        <v>5131</v>
      </c>
      <c r="BI112" s="2698">
        <v>46071</v>
      </c>
      <c r="BJ112" s="215" t="s">
        <v>5132</v>
      </c>
      <c r="BK112" s="2698">
        <v>46071</v>
      </c>
      <c r="BL112" s="214" t="s">
        <v>4503</v>
      </c>
      <c r="BM112" s="215" t="s">
        <v>5133</v>
      </c>
      <c r="BN112" s="214" t="s">
        <v>5134</v>
      </c>
      <c r="BO112" s="2691">
        <v>1638</v>
      </c>
      <c r="BP112" s="2691">
        <f t="shared" si="46"/>
        <v>0</v>
      </c>
      <c r="BQ112" s="2944" t="s">
        <v>4506</v>
      </c>
      <c r="BR112" s="2694" t="s">
        <v>4396</v>
      </c>
      <c r="BS112" s="2693">
        <v>46085</v>
      </c>
      <c r="BT112" s="2691">
        <f t="shared" si="74"/>
        <v>1638</v>
      </c>
      <c r="BU112" s="2691">
        <v>1638</v>
      </c>
      <c r="BV112" s="2691">
        <f t="shared" si="73"/>
        <v>0</v>
      </c>
      <c r="BX112" s="215"/>
      <c r="CE112" s="2695" t="s">
        <v>5135</v>
      </c>
      <c r="CF112" s="214" t="s">
        <v>4491</v>
      </c>
      <c r="CG112" s="214" t="s">
        <v>4492</v>
      </c>
      <c r="CH112" s="214" t="s">
        <v>4493</v>
      </c>
      <c r="CI112" s="2693">
        <v>46104</v>
      </c>
      <c r="CJ112" s="2695" t="s">
        <v>5135</v>
      </c>
    </row>
    <row r="113" spans="1:88" s="214" customFormat="1" ht="52.5" hidden="1" customHeight="1" x14ac:dyDescent="0.25">
      <c r="A113" s="2681">
        <v>2026</v>
      </c>
      <c r="B113" s="2681">
        <v>479</v>
      </c>
      <c r="C113" s="2682" t="s">
        <v>58</v>
      </c>
      <c r="D113" s="2681">
        <v>3000654</v>
      </c>
      <c r="E113" s="2681">
        <v>5005023</v>
      </c>
      <c r="F113" s="2682" t="s">
        <v>3011</v>
      </c>
      <c r="G113" s="2684" t="s">
        <v>2270</v>
      </c>
      <c r="H113" s="2681">
        <v>93</v>
      </c>
      <c r="I113" s="2685" t="s">
        <v>992</v>
      </c>
      <c r="J113" s="2686" t="s">
        <v>10</v>
      </c>
      <c r="K113" s="2686" t="s">
        <v>60</v>
      </c>
      <c r="L113" s="2681" t="str">
        <f t="shared" ref="L113:L119" si="88">+MID(M113,1,3)</f>
        <v>2.3</v>
      </c>
      <c r="M113" s="2687" t="s">
        <v>95</v>
      </c>
      <c r="N113" s="2687">
        <v>767400090293</v>
      </c>
      <c r="O113" s="2682" t="s">
        <v>5136</v>
      </c>
      <c r="P113" s="2688" t="s">
        <v>70</v>
      </c>
      <c r="Q113" s="2689"/>
      <c r="R113" s="221">
        <v>52</v>
      </c>
      <c r="S113" s="2681"/>
      <c r="T113" s="2681"/>
      <c r="U113" s="2681">
        <v>108</v>
      </c>
      <c r="V113" s="2681"/>
      <c r="W113" s="222"/>
      <c r="X113" s="222"/>
      <c r="Y113" s="222"/>
      <c r="Z113" s="222"/>
      <c r="AA113" s="222"/>
      <c r="AB113" s="222"/>
      <c r="AC113" s="222"/>
      <c r="AD113" s="222"/>
      <c r="AE113" s="207" t="s">
        <v>3528</v>
      </c>
      <c r="AF113" s="223">
        <f t="shared" si="75"/>
        <v>0</v>
      </c>
      <c r="AG113" s="223">
        <f t="shared" si="76"/>
        <v>0</v>
      </c>
      <c r="AH113" s="223">
        <f t="shared" si="77"/>
        <v>5616</v>
      </c>
      <c r="AI113" s="223">
        <f t="shared" si="78"/>
        <v>0</v>
      </c>
      <c r="AJ113" s="223">
        <f t="shared" si="79"/>
        <v>0</v>
      </c>
      <c r="AK113" s="223">
        <f t="shared" si="80"/>
        <v>0</v>
      </c>
      <c r="AL113" s="223">
        <f t="shared" si="81"/>
        <v>0</v>
      </c>
      <c r="AM113" s="223">
        <f t="shared" si="82"/>
        <v>0</v>
      </c>
      <c r="AN113" s="223">
        <f t="shared" si="83"/>
        <v>0</v>
      </c>
      <c r="AO113" s="223">
        <f t="shared" si="84"/>
        <v>0</v>
      </c>
      <c r="AP113" s="223">
        <f t="shared" si="85"/>
        <v>0</v>
      </c>
      <c r="AQ113" s="223">
        <f t="shared" si="86"/>
        <v>0</v>
      </c>
      <c r="AR113" s="223">
        <v>2160</v>
      </c>
      <c r="AS113" s="217" t="s">
        <v>2578</v>
      </c>
      <c r="AT113" s="223" t="s">
        <v>5113</v>
      </c>
      <c r="AU113" s="223"/>
      <c r="AV113" s="214" t="s">
        <v>5114</v>
      </c>
      <c r="AW113" s="214" t="s">
        <v>5115</v>
      </c>
      <c r="AX113" s="214" t="s">
        <v>5116</v>
      </c>
      <c r="AY113" s="2691">
        <f t="shared" ref="AY113:AY114" si="89">AR113</f>
        <v>2160</v>
      </c>
      <c r="AZ113" s="223"/>
      <c r="BA113" s="223" t="s">
        <v>5063</v>
      </c>
      <c r="BB113" s="2682" t="s">
        <v>5137</v>
      </c>
      <c r="BC113" s="2692">
        <f t="shared" si="45"/>
        <v>2160</v>
      </c>
      <c r="BD113" s="2694" t="s">
        <v>5138</v>
      </c>
      <c r="BE113" s="214" t="s">
        <v>5025</v>
      </c>
      <c r="BF113" s="215" t="s">
        <v>5066</v>
      </c>
      <c r="BG113" s="2698">
        <v>46077</v>
      </c>
      <c r="BH113" s="215" t="s">
        <v>5067</v>
      </c>
      <c r="BI113" s="2698">
        <v>46079</v>
      </c>
      <c r="BJ113" s="215" t="s">
        <v>5068</v>
      </c>
      <c r="BK113" s="2698">
        <v>46079</v>
      </c>
      <c r="BL113" s="214" t="s">
        <v>4503</v>
      </c>
      <c r="BM113" s="215" t="s">
        <v>5139</v>
      </c>
      <c r="BN113" s="214" t="s">
        <v>5140</v>
      </c>
      <c r="BO113" s="2691">
        <v>2160</v>
      </c>
      <c r="BP113" s="2691">
        <f t="shared" si="46"/>
        <v>0</v>
      </c>
      <c r="BQ113" s="213" t="s">
        <v>4506</v>
      </c>
      <c r="BR113" s="214" t="s">
        <v>4420</v>
      </c>
      <c r="BS113" s="2693">
        <v>46108</v>
      </c>
      <c r="BT113" s="2691">
        <f t="shared" si="74"/>
        <v>2160</v>
      </c>
      <c r="BU113" s="2691">
        <v>2160</v>
      </c>
      <c r="BV113" s="2691">
        <f t="shared" si="73"/>
        <v>0</v>
      </c>
      <c r="BW113" s="214" t="s">
        <v>4564</v>
      </c>
      <c r="BX113" s="215"/>
      <c r="BY113" s="214" t="s">
        <v>5141</v>
      </c>
      <c r="BZ113" s="2693">
        <v>46120</v>
      </c>
      <c r="CA113" s="214" t="s">
        <v>5142</v>
      </c>
      <c r="CB113" s="2693">
        <v>46120</v>
      </c>
      <c r="CE113" s="2947" t="s">
        <v>5143</v>
      </c>
      <c r="CF113" s="214" t="s">
        <v>4491</v>
      </c>
      <c r="CG113" s="214" t="s">
        <v>4492</v>
      </c>
      <c r="CH113" s="214" t="s">
        <v>4493</v>
      </c>
      <c r="CI113" s="2693">
        <v>46128</v>
      </c>
      <c r="CJ113" s="215" t="s">
        <v>5144</v>
      </c>
    </row>
    <row r="114" spans="1:88" s="214" customFormat="1" ht="52.5" hidden="1" customHeight="1" x14ac:dyDescent="0.25">
      <c r="A114" s="2681">
        <v>2026</v>
      </c>
      <c r="B114" s="2681">
        <v>479</v>
      </c>
      <c r="C114" s="2682" t="s">
        <v>58</v>
      </c>
      <c r="D114" s="2681">
        <v>3000654</v>
      </c>
      <c r="E114" s="2681">
        <v>5005023</v>
      </c>
      <c r="F114" s="2682" t="s">
        <v>3011</v>
      </c>
      <c r="G114" s="2684" t="s">
        <v>2270</v>
      </c>
      <c r="H114" s="2681">
        <v>93</v>
      </c>
      <c r="I114" s="2685" t="s">
        <v>992</v>
      </c>
      <c r="J114" s="2686" t="s">
        <v>10</v>
      </c>
      <c r="K114" s="2686" t="s">
        <v>60</v>
      </c>
      <c r="L114" s="2681" t="str">
        <f t="shared" si="88"/>
        <v>2.3</v>
      </c>
      <c r="M114" s="2687" t="s">
        <v>95</v>
      </c>
      <c r="N114" s="2687"/>
      <c r="O114" s="2682" t="s">
        <v>5145</v>
      </c>
      <c r="P114" s="2688" t="s">
        <v>70</v>
      </c>
      <c r="Q114" s="2689"/>
      <c r="R114" s="221">
        <v>52</v>
      </c>
      <c r="S114" s="2681"/>
      <c r="T114" s="2681"/>
      <c r="U114" s="2681">
        <v>70</v>
      </c>
      <c r="V114" s="2681"/>
      <c r="W114" s="222"/>
      <c r="X114" s="222"/>
      <c r="Y114" s="222"/>
      <c r="Z114" s="222"/>
      <c r="AA114" s="222"/>
      <c r="AB114" s="222"/>
      <c r="AC114" s="222"/>
      <c r="AD114" s="222"/>
      <c r="AE114" s="207" t="s">
        <v>3528</v>
      </c>
      <c r="AF114" s="223">
        <f t="shared" si="75"/>
        <v>0</v>
      </c>
      <c r="AG114" s="223">
        <f t="shared" si="76"/>
        <v>0</v>
      </c>
      <c r="AH114" s="223">
        <f t="shared" si="77"/>
        <v>3640</v>
      </c>
      <c r="AI114" s="223">
        <f t="shared" si="78"/>
        <v>0</v>
      </c>
      <c r="AJ114" s="223">
        <f t="shared" si="79"/>
        <v>0</v>
      </c>
      <c r="AK114" s="223">
        <f t="shared" si="80"/>
        <v>0</v>
      </c>
      <c r="AL114" s="223">
        <f t="shared" si="81"/>
        <v>0</v>
      </c>
      <c r="AM114" s="223">
        <f t="shared" si="82"/>
        <v>0</v>
      </c>
      <c r="AN114" s="223">
        <f t="shared" si="83"/>
        <v>0</v>
      </c>
      <c r="AO114" s="223">
        <f t="shared" si="84"/>
        <v>0</v>
      </c>
      <c r="AP114" s="223">
        <f t="shared" si="85"/>
        <v>0</v>
      </c>
      <c r="AQ114" s="223">
        <f t="shared" si="86"/>
        <v>0</v>
      </c>
      <c r="AR114" s="223">
        <v>1470</v>
      </c>
      <c r="AS114" s="217" t="s">
        <v>2578</v>
      </c>
      <c r="AT114" s="223" t="s">
        <v>5113</v>
      </c>
      <c r="AU114" s="223"/>
      <c r="AV114" s="214" t="s">
        <v>5114</v>
      </c>
      <c r="AW114" s="214" t="s">
        <v>5115</v>
      </c>
      <c r="AX114" s="214" t="s">
        <v>5116</v>
      </c>
      <c r="AY114" s="2691">
        <f t="shared" si="89"/>
        <v>1470</v>
      </c>
      <c r="AZ114" s="223"/>
      <c r="BA114" s="223" t="s">
        <v>5063</v>
      </c>
      <c r="BB114" s="2682" t="s">
        <v>5146</v>
      </c>
      <c r="BC114" s="2692">
        <f t="shared" si="45"/>
        <v>1470</v>
      </c>
      <c r="BD114" s="2694" t="s">
        <v>5147</v>
      </c>
      <c r="BE114" s="214" t="s">
        <v>5025</v>
      </c>
      <c r="BF114" s="215" t="s">
        <v>5066</v>
      </c>
      <c r="BG114" s="2698">
        <v>46077</v>
      </c>
      <c r="BH114" s="215" t="s">
        <v>5067</v>
      </c>
      <c r="BI114" s="2698">
        <v>46079</v>
      </c>
      <c r="BJ114" s="215" t="s">
        <v>5068</v>
      </c>
      <c r="BK114" s="2698">
        <v>46079</v>
      </c>
      <c r="BL114" s="214" t="s">
        <v>4503</v>
      </c>
      <c r="BM114" s="215" t="s">
        <v>5139</v>
      </c>
      <c r="BN114" s="214" t="s">
        <v>5140</v>
      </c>
      <c r="BO114" s="2691">
        <v>1470</v>
      </c>
      <c r="BP114" s="2691">
        <f t="shared" si="46"/>
        <v>0</v>
      </c>
      <c r="BQ114" s="213" t="s">
        <v>4506</v>
      </c>
      <c r="BR114" s="214" t="s">
        <v>4420</v>
      </c>
      <c r="BS114" s="2693">
        <v>46108</v>
      </c>
      <c r="BT114" s="2691">
        <f t="shared" si="74"/>
        <v>1470</v>
      </c>
      <c r="BU114" s="2691">
        <v>1470</v>
      </c>
      <c r="BV114" s="2691">
        <f t="shared" si="73"/>
        <v>0</v>
      </c>
      <c r="BX114" s="215"/>
      <c r="BY114" s="214" t="s">
        <v>5141</v>
      </c>
      <c r="BZ114" s="2693">
        <v>46120</v>
      </c>
      <c r="CA114" s="214" t="s">
        <v>5142</v>
      </c>
      <c r="CB114" s="2693">
        <v>46120</v>
      </c>
      <c r="CE114" s="2947" t="s">
        <v>5148</v>
      </c>
      <c r="CF114" s="214" t="s">
        <v>4491</v>
      </c>
      <c r="CG114" s="214" t="s">
        <v>4492</v>
      </c>
      <c r="CH114" s="214" t="s">
        <v>4493</v>
      </c>
      <c r="CI114" s="2693">
        <v>46128</v>
      </c>
      <c r="CJ114" s="215" t="s">
        <v>5149</v>
      </c>
    </row>
    <row r="115" spans="1:88" s="214" customFormat="1" ht="52.5" customHeight="1" x14ac:dyDescent="0.25">
      <c r="A115" s="2681">
        <v>2026</v>
      </c>
      <c r="B115" s="2681">
        <v>479</v>
      </c>
      <c r="C115" s="2682" t="s">
        <v>58</v>
      </c>
      <c r="D115" s="2681">
        <v>3000654</v>
      </c>
      <c r="E115" s="2681">
        <v>5005023</v>
      </c>
      <c r="F115" s="2682" t="s">
        <v>990</v>
      </c>
      <c r="G115" s="2684" t="s">
        <v>991</v>
      </c>
      <c r="H115" s="2681">
        <v>94</v>
      </c>
      <c r="I115" s="2685" t="s">
        <v>992</v>
      </c>
      <c r="J115" s="2686" t="s">
        <v>10</v>
      </c>
      <c r="K115" s="2686" t="s">
        <v>60</v>
      </c>
      <c r="L115" s="2681" t="str">
        <f t="shared" si="88"/>
        <v>2.3</v>
      </c>
      <c r="M115" s="2687" t="s">
        <v>95</v>
      </c>
      <c r="N115" s="2687"/>
      <c r="O115" s="2682" t="s">
        <v>5150</v>
      </c>
      <c r="P115" s="2688" t="s">
        <v>70</v>
      </c>
      <c r="Q115" s="2689" t="s">
        <v>4510</v>
      </c>
      <c r="R115" s="221">
        <v>500</v>
      </c>
      <c r="S115" s="2681"/>
      <c r="T115" s="2681"/>
      <c r="U115" s="2681">
        <v>2</v>
      </c>
      <c r="V115" s="2681"/>
      <c r="W115" s="222"/>
      <c r="X115" s="222"/>
      <c r="Y115" s="222"/>
      <c r="Z115" s="222"/>
      <c r="AA115" s="222"/>
      <c r="AB115" s="222"/>
      <c r="AC115" s="222"/>
      <c r="AD115" s="222"/>
      <c r="AE115" s="207" t="s">
        <v>5151</v>
      </c>
      <c r="AF115" s="223">
        <f t="shared" si="75"/>
        <v>0</v>
      </c>
      <c r="AG115" s="223">
        <f t="shared" si="76"/>
        <v>0</v>
      </c>
      <c r="AH115" s="223">
        <f t="shared" si="77"/>
        <v>1000</v>
      </c>
      <c r="AI115" s="223">
        <f t="shared" si="78"/>
        <v>0</v>
      </c>
      <c r="AJ115" s="223">
        <f t="shared" si="79"/>
        <v>0</v>
      </c>
      <c r="AK115" s="223">
        <f t="shared" si="80"/>
        <v>0</v>
      </c>
      <c r="AL115" s="223">
        <f t="shared" si="81"/>
        <v>0</v>
      </c>
      <c r="AM115" s="223">
        <f t="shared" si="82"/>
        <v>0</v>
      </c>
      <c r="AN115" s="223">
        <f t="shared" si="83"/>
        <v>0</v>
      </c>
      <c r="AO115" s="223">
        <f t="shared" si="84"/>
        <v>0</v>
      </c>
      <c r="AP115" s="223">
        <f t="shared" si="85"/>
        <v>0</v>
      </c>
      <c r="AQ115" s="223">
        <f t="shared" si="86"/>
        <v>0</v>
      </c>
      <c r="AR115" s="223">
        <v>1517</v>
      </c>
      <c r="AS115" s="217" t="s">
        <v>1763</v>
      </c>
      <c r="AT115" s="223" t="s">
        <v>5152</v>
      </c>
      <c r="AU115" s="223"/>
      <c r="AV115" s="214" t="s">
        <v>5153</v>
      </c>
      <c r="AW115" s="214" t="s">
        <v>5154</v>
      </c>
      <c r="AX115" s="214" t="s">
        <v>1816</v>
      </c>
      <c r="AY115" s="2691">
        <f>AR115</f>
        <v>1517</v>
      </c>
      <c r="AZ115" s="224" t="s">
        <v>5155</v>
      </c>
      <c r="BA115" s="223"/>
      <c r="BB115" s="2682" t="s">
        <v>5150</v>
      </c>
      <c r="BC115" s="2692">
        <f t="shared" si="45"/>
        <v>1517</v>
      </c>
      <c r="BD115" s="3014" t="s">
        <v>5156</v>
      </c>
      <c r="BE115" s="214" t="s">
        <v>4798</v>
      </c>
      <c r="BF115" s="215" t="s">
        <v>5157</v>
      </c>
      <c r="BG115" s="2698">
        <v>46076</v>
      </c>
      <c r="BH115" s="215" t="s">
        <v>5158</v>
      </c>
      <c r="BI115" s="2698">
        <v>46077</v>
      </c>
      <c r="BJ115" s="215" t="s">
        <v>5159</v>
      </c>
      <c r="BK115" s="2698">
        <v>46077</v>
      </c>
      <c r="BL115" s="214" t="s">
        <v>4503</v>
      </c>
      <c r="BM115" s="215" t="s">
        <v>5160</v>
      </c>
      <c r="BN115" s="214" t="s">
        <v>5161</v>
      </c>
      <c r="BO115" s="2691">
        <v>732.59</v>
      </c>
      <c r="BP115" s="2691">
        <f t="shared" si="46"/>
        <v>784.41</v>
      </c>
      <c r="BQ115" s="213" t="s">
        <v>4506</v>
      </c>
      <c r="BR115" s="3009" t="s">
        <v>4417</v>
      </c>
      <c r="BS115" s="2693">
        <v>46099</v>
      </c>
      <c r="BT115" s="2691">
        <f t="shared" si="74"/>
        <v>1517</v>
      </c>
      <c r="BU115" s="2691">
        <v>1516.09</v>
      </c>
      <c r="BV115" s="2691">
        <f t="shared" si="73"/>
        <v>0.91000000000008185</v>
      </c>
      <c r="BW115" s="214" t="s">
        <v>5162</v>
      </c>
      <c r="BX115" s="215"/>
      <c r="CE115" s="2695" t="s">
        <v>5163</v>
      </c>
      <c r="CF115" s="214" t="s">
        <v>4491</v>
      </c>
      <c r="CG115" s="214" t="s">
        <v>4492</v>
      </c>
      <c r="CH115" s="214" t="s">
        <v>4493</v>
      </c>
      <c r="CI115" s="2693">
        <v>46176</v>
      </c>
      <c r="CJ115" s="2695" t="s">
        <v>5163</v>
      </c>
    </row>
    <row r="116" spans="1:88" s="214" customFormat="1" ht="52.5" customHeight="1" x14ac:dyDescent="0.25">
      <c r="A116" s="2681">
        <v>2026</v>
      </c>
      <c r="B116" s="2681">
        <v>479</v>
      </c>
      <c r="C116" s="2682" t="s">
        <v>58</v>
      </c>
      <c r="D116" s="2681">
        <v>3000654</v>
      </c>
      <c r="E116" s="2681">
        <v>5005023</v>
      </c>
      <c r="F116" s="2682" t="s">
        <v>990</v>
      </c>
      <c r="G116" s="2684" t="s">
        <v>991</v>
      </c>
      <c r="H116" s="2681">
        <v>94</v>
      </c>
      <c r="I116" s="2685" t="s">
        <v>992</v>
      </c>
      <c r="J116" s="2686" t="s">
        <v>10</v>
      </c>
      <c r="K116" s="2686" t="s">
        <v>60</v>
      </c>
      <c r="L116" s="2681" t="str">
        <f t="shared" si="88"/>
        <v>2.3</v>
      </c>
      <c r="M116" s="2687" t="s">
        <v>95</v>
      </c>
      <c r="N116" s="2687"/>
      <c r="O116" s="2682" t="s">
        <v>5164</v>
      </c>
      <c r="P116" s="2688" t="s">
        <v>70</v>
      </c>
      <c r="Q116" s="2689" t="s">
        <v>4510</v>
      </c>
      <c r="R116" s="221">
        <v>500</v>
      </c>
      <c r="S116" s="2681"/>
      <c r="T116" s="2681"/>
      <c r="U116" s="2681">
        <v>2</v>
      </c>
      <c r="V116" s="2681"/>
      <c r="W116" s="222"/>
      <c r="X116" s="222"/>
      <c r="Y116" s="222"/>
      <c r="Z116" s="222"/>
      <c r="AA116" s="222"/>
      <c r="AB116" s="222"/>
      <c r="AC116" s="222"/>
      <c r="AD116" s="222"/>
      <c r="AE116" s="207" t="s">
        <v>5151</v>
      </c>
      <c r="AF116" s="223">
        <f t="shared" si="75"/>
        <v>0</v>
      </c>
      <c r="AG116" s="223">
        <f t="shared" si="76"/>
        <v>0</v>
      </c>
      <c r="AH116" s="223">
        <f t="shared" si="77"/>
        <v>1000</v>
      </c>
      <c r="AI116" s="223">
        <f t="shared" si="78"/>
        <v>0</v>
      </c>
      <c r="AJ116" s="223">
        <f t="shared" si="79"/>
        <v>0</v>
      </c>
      <c r="AK116" s="223">
        <f t="shared" si="80"/>
        <v>0</v>
      </c>
      <c r="AL116" s="223">
        <f t="shared" si="81"/>
        <v>0</v>
      </c>
      <c r="AM116" s="223">
        <f t="shared" si="82"/>
        <v>0</v>
      </c>
      <c r="AN116" s="223">
        <f t="shared" si="83"/>
        <v>0</v>
      </c>
      <c r="AO116" s="223">
        <f t="shared" si="84"/>
        <v>0</v>
      </c>
      <c r="AP116" s="223">
        <f t="shared" si="85"/>
        <v>0</v>
      </c>
      <c r="AQ116" s="223">
        <f t="shared" si="86"/>
        <v>0</v>
      </c>
      <c r="AR116" s="223"/>
      <c r="AS116" s="217" t="s">
        <v>1763</v>
      </c>
      <c r="AT116" s="223" t="s">
        <v>5152</v>
      </c>
      <c r="AU116" s="223"/>
      <c r="AV116" s="214" t="s">
        <v>5153</v>
      </c>
      <c r="AW116" s="214" t="s">
        <v>5154</v>
      </c>
      <c r="AX116" s="214" t="s">
        <v>1816</v>
      </c>
      <c r="AY116" s="2691">
        <f>AR116</f>
        <v>0</v>
      </c>
      <c r="AZ116" s="224" t="s">
        <v>5155</v>
      </c>
      <c r="BA116" s="223"/>
      <c r="BB116" s="2682" t="s">
        <v>5164</v>
      </c>
      <c r="BC116" s="2692">
        <f t="shared" si="45"/>
        <v>0</v>
      </c>
      <c r="BD116" s="3014" t="s">
        <v>5156</v>
      </c>
      <c r="BE116" s="214" t="s">
        <v>4798</v>
      </c>
      <c r="BF116" s="215" t="s">
        <v>5157</v>
      </c>
      <c r="BG116" s="2698">
        <v>46076</v>
      </c>
      <c r="BH116" s="215" t="s">
        <v>5165</v>
      </c>
      <c r="BI116" s="2698">
        <v>46077</v>
      </c>
      <c r="BJ116" s="215" t="s">
        <v>5159</v>
      </c>
      <c r="BK116" s="2698">
        <v>46077</v>
      </c>
      <c r="BL116" s="214" t="s">
        <v>4503</v>
      </c>
      <c r="BM116" s="215" t="s">
        <v>5160</v>
      </c>
      <c r="BN116" s="214" t="s">
        <v>5161</v>
      </c>
      <c r="BO116" s="2691"/>
      <c r="BP116" s="2691">
        <f t="shared" si="46"/>
        <v>0</v>
      </c>
      <c r="BQ116" s="213" t="s">
        <v>4506</v>
      </c>
      <c r="BR116" s="3009" t="s">
        <v>4414</v>
      </c>
      <c r="BS116" s="2693">
        <v>46099</v>
      </c>
      <c r="BT116" s="2691">
        <f t="shared" si="74"/>
        <v>0</v>
      </c>
      <c r="BU116" s="2691"/>
      <c r="BV116" s="2691">
        <f t="shared" si="73"/>
        <v>0</v>
      </c>
      <c r="BW116" s="214" t="s">
        <v>5166</v>
      </c>
      <c r="BX116" s="215"/>
      <c r="CD116" s="214" t="s">
        <v>5167</v>
      </c>
      <c r="CE116" s="214" t="s">
        <v>5167</v>
      </c>
      <c r="CF116" s="214" t="s">
        <v>4491</v>
      </c>
      <c r="CG116" s="214" t="s">
        <v>4492</v>
      </c>
      <c r="CH116" s="214" t="s">
        <v>4493</v>
      </c>
      <c r="CI116" s="2693">
        <v>46135</v>
      </c>
      <c r="CJ116" s="214" t="s">
        <v>5167</v>
      </c>
    </row>
    <row r="117" spans="1:88" s="214" customFormat="1" ht="52.5" hidden="1" customHeight="1" x14ac:dyDescent="0.25">
      <c r="A117" s="2681">
        <v>2026</v>
      </c>
      <c r="B117" s="2681">
        <v>479</v>
      </c>
      <c r="C117" s="2682" t="s">
        <v>58</v>
      </c>
      <c r="D117" s="2681">
        <v>3000654</v>
      </c>
      <c r="E117" s="2681">
        <v>5005023</v>
      </c>
      <c r="F117" s="2682" t="s">
        <v>3011</v>
      </c>
      <c r="G117" s="2684" t="s">
        <v>3012</v>
      </c>
      <c r="H117" s="2681">
        <v>95</v>
      </c>
      <c r="I117" s="2685" t="s">
        <v>992</v>
      </c>
      <c r="J117" s="2686" t="s">
        <v>10</v>
      </c>
      <c r="K117" s="2686" t="s">
        <v>60</v>
      </c>
      <c r="L117" s="2681" t="str">
        <f t="shared" si="88"/>
        <v>2.3</v>
      </c>
      <c r="M117" s="2687" t="s">
        <v>5168</v>
      </c>
      <c r="N117" s="2687"/>
      <c r="O117" s="2682" t="s">
        <v>5169</v>
      </c>
      <c r="P117" s="2688" t="s">
        <v>70</v>
      </c>
      <c r="Q117" s="2689"/>
      <c r="R117" s="221">
        <v>270</v>
      </c>
      <c r="S117" s="2681"/>
      <c r="T117" s="2681"/>
      <c r="U117" s="2681">
        <v>12</v>
      </c>
      <c r="V117" s="2681"/>
      <c r="W117" s="222"/>
      <c r="X117" s="222"/>
      <c r="Y117" s="222"/>
      <c r="Z117" s="222"/>
      <c r="AA117" s="222"/>
      <c r="AB117" s="222"/>
      <c r="AC117" s="222"/>
      <c r="AD117" s="222"/>
      <c r="AE117" s="207" t="s">
        <v>5151</v>
      </c>
      <c r="AF117" s="223">
        <f t="shared" si="75"/>
        <v>0</v>
      </c>
      <c r="AG117" s="223">
        <f t="shared" si="76"/>
        <v>0</v>
      </c>
      <c r="AH117" s="223">
        <f t="shared" si="77"/>
        <v>3240</v>
      </c>
      <c r="AI117" s="223">
        <f t="shared" si="78"/>
        <v>0</v>
      </c>
      <c r="AJ117" s="223">
        <f t="shared" si="79"/>
        <v>0</v>
      </c>
      <c r="AK117" s="223">
        <f t="shared" si="80"/>
        <v>0</v>
      </c>
      <c r="AL117" s="223">
        <f t="shared" si="81"/>
        <v>0</v>
      </c>
      <c r="AM117" s="223">
        <f t="shared" si="82"/>
        <v>0</v>
      </c>
      <c r="AN117" s="223">
        <f t="shared" si="83"/>
        <v>0</v>
      </c>
      <c r="AO117" s="223">
        <f t="shared" si="84"/>
        <v>0</v>
      </c>
      <c r="AP117" s="223">
        <f t="shared" si="85"/>
        <v>0</v>
      </c>
      <c r="AQ117" s="223">
        <f t="shared" si="86"/>
        <v>0</v>
      </c>
      <c r="AR117" s="223">
        <v>2400</v>
      </c>
      <c r="AS117" s="217" t="s">
        <v>2578</v>
      </c>
      <c r="AT117" s="223" t="s">
        <v>5152</v>
      </c>
      <c r="AU117" s="223"/>
      <c r="AV117" s="214" t="s">
        <v>4977</v>
      </c>
      <c r="AW117" s="214" t="s">
        <v>4977</v>
      </c>
      <c r="AX117" s="214" t="s">
        <v>4978</v>
      </c>
      <c r="AY117" s="2691">
        <v>3240</v>
      </c>
      <c r="AZ117" s="224"/>
      <c r="BA117" s="223"/>
      <c r="BB117" s="2682" t="s">
        <v>5169</v>
      </c>
      <c r="BC117" s="2692">
        <f t="shared" si="45"/>
        <v>2400</v>
      </c>
      <c r="BD117" s="2694" t="s">
        <v>5170</v>
      </c>
      <c r="BF117" s="215" t="s">
        <v>5171</v>
      </c>
      <c r="BG117" s="2698">
        <v>46076</v>
      </c>
      <c r="BH117" s="215" t="s">
        <v>5171</v>
      </c>
      <c r="BI117" s="2698">
        <v>46076</v>
      </c>
      <c r="BJ117" s="215" t="s">
        <v>5172</v>
      </c>
      <c r="BK117" s="2698">
        <v>46076</v>
      </c>
      <c r="BL117" s="215" t="s">
        <v>4503</v>
      </c>
      <c r="BM117" s="215" t="s">
        <v>5173</v>
      </c>
      <c r="BN117" s="214" t="s">
        <v>5174</v>
      </c>
      <c r="BO117" s="2691">
        <v>2400</v>
      </c>
      <c r="BP117" s="2691">
        <f t="shared" si="46"/>
        <v>0</v>
      </c>
      <c r="BQ117" s="213" t="s">
        <v>4506</v>
      </c>
      <c r="BR117" s="2694" t="s">
        <v>4407</v>
      </c>
      <c r="BS117" s="2693">
        <v>46094</v>
      </c>
      <c r="BT117" s="2691">
        <f t="shared" si="74"/>
        <v>2400</v>
      </c>
      <c r="BU117" s="2691">
        <v>2400</v>
      </c>
      <c r="BV117" s="2691">
        <f t="shared" si="73"/>
        <v>0</v>
      </c>
      <c r="BW117" s="214" t="s">
        <v>5175</v>
      </c>
      <c r="BX117" s="215" t="s">
        <v>5176</v>
      </c>
      <c r="CE117" s="2695" t="s">
        <v>5177</v>
      </c>
      <c r="CF117" s="214" t="s">
        <v>4491</v>
      </c>
      <c r="CG117" s="214" t="s">
        <v>4492</v>
      </c>
      <c r="CH117" s="214" t="s">
        <v>4493</v>
      </c>
      <c r="CI117" s="2693">
        <v>46118</v>
      </c>
      <c r="CJ117" s="256" t="s">
        <v>5178</v>
      </c>
    </row>
    <row r="118" spans="1:88" s="214" customFormat="1" ht="52.5" hidden="1" customHeight="1" x14ac:dyDescent="0.25">
      <c r="A118" s="2681">
        <v>2026</v>
      </c>
      <c r="B118" s="2681">
        <v>479</v>
      </c>
      <c r="C118" s="2682" t="s">
        <v>58</v>
      </c>
      <c r="D118" s="2681">
        <v>3000654</v>
      </c>
      <c r="E118" s="2681">
        <v>5005023</v>
      </c>
      <c r="F118" s="2682" t="s">
        <v>3011</v>
      </c>
      <c r="G118" s="2684" t="s">
        <v>3012</v>
      </c>
      <c r="H118" s="2681">
        <v>95</v>
      </c>
      <c r="I118" s="2685" t="s">
        <v>992</v>
      </c>
      <c r="J118" s="2686" t="s">
        <v>10</v>
      </c>
      <c r="K118" s="2686" t="s">
        <v>60</v>
      </c>
      <c r="L118" s="2681" t="str">
        <f t="shared" si="88"/>
        <v>2.3</v>
      </c>
      <c r="M118" s="2687" t="s">
        <v>5168</v>
      </c>
      <c r="N118" s="2687"/>
      <c r="O118" s="2682" t="s">
        <v>5179</v>
      </c>
      <c r="P118" s="2688" t="s">
        <v>70</v>
      </c>
      <c r="Q118" s="2689"/>
      <c r="R118" s="221">
        <v>300</v>
      </c>
      <c r="S118" s="2681"/>
      <c r="T118" s="2681"/>
      <c r="U118" s="2681">
        <v>5</v>
      </c>
      <c r="V118" s="2681"/>
      <c r="W118" s="222"/>
      <c r="X118" s="222"/>
      <c r="Y118" s="222"/>
      <c r="Z118" s="222"/>
      <c r="AA118" s="222"/>
      <c r="AB118" s="222"/>
      <c r="AC118" s="222"/>
      <c r="AD118" s="222"/>
      <c r="AE118" s="207" t="s">
        <v>5151</v>
      </c>
      <c r="AF118" s="223">
        <f t="shared" si="75"/>
        <v>0</v>
      </c>
      <c r="AG118" s="223">
        <f t="shared" si="76"/>
        <v>0</v>
      </c>
      <c r="AH118" s="223">
        <f t="shared" si="77"/>
        <v>1500</v>
      </c>
      <c r="AI118" s="223">
        <f t="shared" si="78"/>
        <v>0</v>
      </c>
      <c r="AJ118" s="223">
        <f t="shared" si="79"/>
        <v>0</v>
      </c>
      <c r="AK118" s="223">
        <f t="shared" si="80"/>
        <v>0</v>
      </c>
      <c r="AL118" s="223">
        <f t="shared" si="81"/>
        <v>0</v>
      </c>
      <c r="AM118" s="223">
        <f t="shared" si="82"/>
        <v>0</v>
      </c>
      <c r="AN118" s="223">
        <f t="shared" si="83"/>
        <v>0</v>
      </c>
      <c r="AO118" s="223">
        <f t="shared" si="84"/>
        <v>0</v>
      </c>
      <c r="AP118" s="223">
        <f t="shared" si="85"/>
        <v>0</v>
      </c>
      <c r="AQ118" s="223">
        <f t="shared" si="86"/>
        <v>0</v>
      </c>
      <c r="AR118" s="223">
        <v>1070</v>
      </c>
      <c r="AS118" s="217" t="s">
        <v>2578</v>
      </c>
      <c r="AT118" s="223" t="s">
        <v>5152</v>
      </c>
      <c r="AU118" s="223"/>
      <c r="AV118" s="214" t="s">
        <v>4977</v>
      </c>
      <c r="AW118" s="214" t="s">
        <v>4977</v>
      </c>
      <c r="AX118" s="214" t="s">
        <v>4978</v>
      </c>
      <c r="AY118" s="2691">
        <v>1500</v>
      </c>
      <c r="AZ118" s="224"/>
      <c r="BA118" s="223"/>
      <c r="BB118" s="2682" t="s">
        <v>5179</v>
      </c>
      <c r="BC118" s="2692">
        <f t="shared" si="45"/>
        <v>1070</v>
      </c>
      <c r="BD118" s="2694" t="s">
        <v>5170</v>
      </c>
      <c r="BF118" s="215" t="s">
        <v>5171</v>
      </c>
      <c r="BG118" s="2698">
        <v>46076</v>
      </c>
      <c r="BH118" s="215" t="s">
        <v>5171</v>
      </c>
      <c r="BI118" s="2698">
        <v>46076</v>
      </c>
      <c r="BJ118" s="215" t="s">
        <v>5172</v>
      </c>
      <c r="BK118" s="2698">
        <v>46076</v>
      </c>
      <c r="BL118" s="215" t="s">
        <v>4503</v>
      </c>
      <c r="BM118" s="215" t="s">
        <v>5180</v>
      </c>
      <c r="BN118" s="214" t="s">
        <v>5174</v>
      </c>
      <c r="BO118" s="2691">
        <v>1070</v>
      </c>
      <c r="BP118" s="2691">
        <f t="shared" si="46"/>
        <v>0</v>
      </c>
      <c r="BQ118" s="213" t="s">
        <v>4506</v>
      </c>
      <c r="BR118" s="2694" t="s">
        <v>4407</v>
      </c>
      <c r="BS118" s="2693">
        <v>46094</v>
      </c>
      <c r="BT118" s="2691">
        <f t="shared" si="74"/>
        <v>1070</v>
      </c>
      <c r="BU118" s="2691">
        <v>1070</v>
      </c>
      <c r="BV118" s="2691">
        <f t="shared" si="73"/>
        <v>0</v>
      </c>
      <c r="BW118" s="214" t="s">
        <v>5175</v>
      </c>
      <c r="BX118" s="215"/>
      <c r="CE118" s="2695" t="s">
        <v>5177</v>
      </c>
      <c r="CF118" s="214" t="s">
        <v>4491</v>
      </c>
      <c r="CG118" s="214" t="s">
        <v>4492</v>
      </c>
      <c r="CH118" s="214" t="s">
        <v>4493</v>
      </c>
      <c r="CI118" s="2693">
        <v>46118</v>
      </c>
      <c r="CJ118" s="256" t="s">
        <v>5178</v>
      </c>
    </row>
    <row r="119" spans="1:88" s="214" customFormat="1" ht="52.5" hidden="1" customHeight="1" x14ac:dyDescent="0.25">
      <c r="A119" s="2681">
        <v>2026</v>
      </c>
      <c r="B119" s="2681">
        <v>479</v>
      </c>
      <c r="C119" s="2682" t="s">
        <v>58</v>
      </c>
      <c r="D119" s="2681">
        <v>3000654</v>
      </c>
      <c r="E119" s="2681">
        <v>5005023</v>
      </c>
      <c r="F119" s="2683" t="s">
        <v>3011</v>
      </c>
      <c r="G119" s="2684" t="s">
        <v>3012</v>
      </c>
      <c r="H119" s="2681">
        <v>95</v>
      </c>
      <c r="I119" s="2686" t="s">
        <v>992</v>
      </c>
      <c r="J119" s="2686" t="s">
        <v>10</v>
      </c>
      <c r="K119" s="2686" t="s">
        <v>60</v>
      </c>
      <c r="L119" s="2681" t="str">
        <f t="shared" si="88"/>
        <v>2.3</v>
      </c>
      <c r="M119" s="2687" t="s">
        <v>151</v>
      </c>
      <c r="N119" s="2687"/>
      <c r="O119" s="2715" t="s">
        <v>5181</v>
      </c>
      <c r="P119" s="2716" t="s">
        <v>74</v>
      </c>
      <c r="Q119" s="2689"/>
      <c r="R119" s="221">
        <v>5880</v>
      </c>
      <c r="S119" s="2681"/>
      <c r="T119" s="2681"/>
      <c r="U119" s="2681">
        <v>1</v>
      </c>
      <c r="V119" s="2681">
        <v>1</v>
      </c>
      <c r="W119" s="222"/>
      <c r="X119" s="222"/>
      <c r="Y119" s="222"/>
      <c r="Z119" s="222"/>
      <c r="AA119" s="222"/>
      <c r="AB119" s="222"/>
      <c r="AC119" s="222"/>
      <c r="AD119" s="222"/>
      <c r="AE119" s="207" t="s">
        <v>3528</v>
      </c>
      <c r="AF119" s="223">
        <f t="shared" si="75"/>
        <v>0</v>
      </c>
      <c r="AG119" s="223">
        <f t="shared" si="76"/>
        <v>0</v>
      </c>
      <c r="AH119" s="223">
        <f t="shared" si="77"/>
        <v>5880</v>
      </c>
      <c r="AI119" s="223">
        <f t="shared" si="78"/>
        <v>5880</v>
      </c>
      <c r="AJ119" s="223">
        <f t="shared" si="79"/>
        <v>0</v>
      </c>
      <c r="AK119" s="223">
        <f t="shared" si="80"/>
        <v>0</v>
      </c>
      <c r="AL119" s="223">
        <f t="shared" si="81"/>
        <v>0</v>
      </c>
      <c r="AM119" s="223">
        <f t="shared" si="82"/>
        <v>0</v>
      </c>
      <c r="AN119" s="223">
        <f t="shared" si="83"/>
        <v>0</v>
      </c>
      <c r="AO119" s="223">
        <f t="shared" si="84"/>
        <v>0</v>
      </c>
      <c r="AP119" s="223">
        <f t="shared" si="85"/>
        <v>0</v>
      </c>
      <c r="AQ119" s="223">
        <f t="shared" si="86"/>
        <v>0</v>
      </c>
      <c r="AR119" s="223">
        <f t="shared" ref="AR119" si="90">+ROUNDUP(SUM(AF119:AQ119),0)</f>
        <v>11760</v>
      </c>
      <c r="AS119" s="217" t="s">
        <v>994</v>
      </c>
      <c r="AT119" s="223" t="s">
        <v>5182</v>
      </c>
      <c r="AU119" s="223"/>
      <c r="AY119" s="2691">
        <v>11760</v>
      </c>
      <c r="AZ119" s="224"/>
      <c r="BA119" s="223"/>
      <c r="BB119" s="2715" t="s">
        <v>5181</v>
      </c>
      <c r="BC119" s="2692">
        <v>11760</v>
      </c>
      <c r="BD119" s="214">
        <v>1128</v>
      </c>
      <c r="BE119" s="214" t="s">
        <v>4946</v>
      </c>
      <c r="BF119" s="215" t="s">
        <v>5045</v>
      </c>
      <c r="BG119" s="2693">
        <v>46077</v>
      </c>
      <c r="BH119" s="214" t="s">
        <v>5045</v>
      </c>
      <c r="BI119" s="2693">
        <v>46077</v>
      </c>
      <c r="BJ119" s="214" t="s">
        <v>5046</v>
      </c>
      <c r="BK119" s="2693"/>
      <c r="BL119" s="214" t="s">
        <v>4503</v>
      </c>
      <c r="BM119" s="215" t="s">
        <v>5047</v>
      </c>
      <c r="BN119" s="214" t="s">
        <v>4950</v>
      </c>
      <c r="BO119" s="2691">
        <v>11760</v>
      </c>
      <c r="BP119" s="2691">
        <f t="shared" si="46"/>
        <v>0</v>
      </c>
      <c r="BQ119" s="213" t="s">
        <v>4506</v>
      </c>
      <c r="BR119" s="2704" t="s">
        <v>4447</v>
      </c>
      <c r="BS119" s="2693">
        <v>46100</v>
      </c>
      <c r="BT119" s="2691">
        <f t="shared" si="74"/>
        <v>11760</v>
      </c>
      <c r="BU119" s="2691">
        <v>11760</v>
      </c>
      <c r="BV119" s="2691">
        <f t="shared" si="73"/>
        <v>0</v>
      </c>
      <c r="BW119" s="214" t="s">
        <v>4951</v>
      </c>
      <c r="BX119" s="215"/>
      <c r="BY119" s="214" t="s">
        <v>4952</v>
      </c>
      <c r="BZ119" s="2693">
        <v>46149</v>
      </c>
      <c r="CA119" s="214" t="s">
        <v>4952</v>
      </c>
      <c r="CB119" s="2693">
        <v>46149</v>
      </c>
      <c r="CE119" s="2695" t="s">
        <v>4953</v>
      </c>
      <c r="CF119" s="214" t="s">
        <v>4491</v>
      </c>
      <c r="CG119" s="214" t="s">
        <v>4492</v>
      </c>
      <c r="CH119" s="214" t="s">
        <v>4493</v>
      </c>
      <c r="CI119" s="2693">
        <v>46184</v>
      </c>
      <c r="CJ119" s="2695" t="s">
        <v>4953</v>
      </c>
    </row>
    <row r="120" spans="1:88" s="214" customFormat="1" ht="52.5" hidden="1" customHeight="1" x14ac:dyDescent="0.25">
      <c r="A120" s="2681">
        <v>2026</v>
      </c>
      <c r="B120" s="2681">
        <v>479</v>
      </c>
      <c r="C120" s="2682" t="s">
        <v>58</v>
      </c>
      <c r="D120" s="2681">
        <v>3000654</v>
      </c>
      <c r="E120" s="2681">
        <v>5005023</v>
      </c>
      <c r="F120" s="2683" t="s">
        <v>990</v>
      </c>
      <c r="G120" s="2684" t="s">
        <v>991</v>
      </c>
      <c r="H120" s="2681">
        <v>94</v>
      </c>
      <c r="I120" s="2685" t="s">
        <v>992</v>
      </c>
      <c r="J120" s="2686" t="s">
        <v>10</v>
      </c>
      <c r="K120" s="2686" t="s">
        <v>60</v>
      </c>
      <c r="L120" s="2681" t="str">
        <f t="shared" ref="L120" si="91">+MID(M120,1,3)</f>
        <v>2.3</v>
      </c>
      <c r="M120" s="2687" t="s">
        <v>67</v>
      </c>
      <c r="N120" s="2687"/>
      <c r="O120" s="2715" t="s">
        <v>5183</v>
      </c>
      <c r="P120" s="2716" t="s">
        <v>74</v>
      </c>
      <c r="Q120" s="2689" t="s">
        <v>4510</v>
      </c>
      <c r="R120" s="221">
        <v>25000</v>
      </c>
      <c r="S120" s="2681"/>
      <c r="T120" s="2681"/>
      <c r="U120" s="2681">
        <v>1</v>
      </c>
      <c r="V120" s="2681"/>
      <c r="W120" s="222"/>
      <c r="X120" s="222"/>
      <c r="Y120" s="222"/>
      <c r="Z120" s="222"/>
      <c r="AA120" s="222"/>
      <c r="AB120" s="222"/>
      <c r="AC120" s="222"/>
      <c r="AD120" s="222"/>
      <c r="AE120" s="207" t="s">
        <v>5151</v>
      </c>
      <c r="AF120" s="223">
        <f t="shared" si="75"/>
        <v>0</v>
      </c>
      <c r="AG120" s="223">
        <f t="shared" si="76"/>
        <v>0</v>
      </c>
      <c r="AH120" s="223">
        <f t="shared" si="77"/>
        <v>25000</v>
      </c>
      <c r="AI120" s="223"/>
      <c r="AJ120" s="223">
        <f t="shared" si="79"/>
        <v>0</v>
      </c>
      <c r="AK120" s="223">
        <f t="shared" si="80"/>
        <v>0</v>
      </c>
      <c r="AL120" s="223">
        <f t="shared" si="81"/>
        <v>0</v>
      </c>
      <c r="AM120" s="223">
        <f t="shared" si="82"/>
        <v>0</v>
      </c>
      <c r="AN120" s="223">
        <f t="shared" si="83"/>
        <v>0</v>
      </c>
      <c r="AO120" s="223">
        <f t="shared" si="84"/>
        <v>0</v>
      </c>
      <c r="AP120" s="223">
        <f t="shared" si="85"/>
        <v>0</v>
      </c>
      <c r="AQ120" s="223">
        <f t="shared" si="86"/>
        <v>0</v>
      </c>
      <c r="AR120" s="223"/>
      <c r="AS120" s="217" t="s">
        <v>994</v>
      </c>
      <c r="AT120" s="223" t="s">
        <v>5184</v>
      </c>
      <c r="AU120" s="223"/>
      <c r="AV120" s="214" t="s">
        <v>5185</v>
      </c>
      <c r="AW120" s="214" t="s">
        <v>5185</v>
      </c>
      <c r="AX120" s="214" t="s">
        <v>5186</v>
      </c>
      <c r="AY120" s="2691">
        <f>AR120</f>
        <v>0</v>
      </c>
      <c r="AZ120" s="224" t="s">
        <v>5187</v>
      </c>
      <c r="BA120" s="223"/>
      <c r="BB120" s="2715" t="s">
        <v>5183</v>
      </c>
      <c r="BC120" s="2692">
        <f t="shared" si="45"/>
        <v>0</v>
      </c>
      <c r="BD120" s="214">
        <v>1256</v>
      </c>
      <c r="BF120" s="215" t="s">
        <v>5188</v>
      </c>
      <c r="BG120" s="2698">
        <v>46083</v>
      </c>
      <c r="BH120" s="215" t="s">
        <v>5189</v>
      </c>
      <c r="BI120" s="2698">
        <v>46090</v>
      </c>
      <c r="BJ120" s="215" t="s">
        <v>5190</v>
      </c>
      <c r="BK120" s="2698">
        <v>46091</v>
      </c>
      <c r="BL120" s="213" t="s">
        <v>4636</v>
      </c>
      <c r="BM120" s="215" t="s">
        <v>5191</v>
      </c>
      <c r="BN120" s="214" t="s">
        <v>4760</v>
      </c>
      <c r="BO120" s="2691"/>
      <c r="BP120" s="2691">
        <f t="shared" si="46"/>
        <v>0</v>
      </c>
      <c r="BQ120" s="215" t="s">
        <v>4636</v>
      </c>
      <c r="BR120" s="2694"/>
      <c r="BS120" s="2693"/>
      <c r="BT120" s="2691">
        <f t="shared" ref="BT120" si="92">AY120</f>
        <v>0</v>
      </c>
      <c r="BU120" s="2691"/>
      <c r="BV120" s="2691">
        <f t="shared" ref="BV120:BV128" si="93">BT120-BU120</f>
        <v>0</v>
      </c>
      <c r="BX120" s="215"/>
      <c r="CE120" s="2695"/>
    </row>
    <row r="121" spans="1:88" s="214" customFormat="1" ht="52.5" hidden="1" customHeight="1" x14ac:dyDescent="0.25">
      <c r="A121" s="2681">
        <v>2026</v>
      </c>
      <c r="B121" s="2681">
        <v>479</v>
      </c>
      <c r="C121" s="2682" t="s">
        <v>58</v>
      </c>
      <c r="D121" s="2681">
        <v>3000654</v>
      </c>
      <c r="E121" s="2681">
        <v>5005023</v>
      </c>
      <c r="F121" s="2682" t="s">
        <v>990</v>
      </c>
      <c r="G121" s="2684" t="s">
        <v>1004</v>
      </c>
      <c r="H121" s="2681">
        <v>97</v>
      </c>
      <c r="I121" s="2685" t="s">
        <v>992</v>
      </c>
      <c r="J121" s="2686" t="s">
        <v>10</v>
      </c>
      <c r="K121" s="2686" t="s">
        <v>60</v>
      </c>
      <c r="L121" s="2681" t="str">
        <f t="shared" ref="L121" si="94">+MID(M121,1,3)</f>
        <v>2.3</v>
      </c>
      <c r="M121" s="2687" t="s">
        <v>5192</v>
      </c>
      <c r="N121" s="2687" t="s">
        <v>5193</v>
      </c>
      <c r="O121" s="2961" t="s">
        <v>5150</v>
      </c>
      <c r="P121" s="2688" t="s">
        <v>70</v>
      </c>
      <c r="Q121" s="2689"/>
      <c r="R121" s="221">
        <v>490</v>
      </c>
      <c r="S121" s="2681"/>
      <c r="T121" s="2681"/>
      <c r="U121" s="2681">
        <v>9</v>
      </c>
      <c r="V121" s="2681"/>
      <c r="W121" s="222"/>
      <c r="X121" s="222"/>
      <c r="Y121" s="222"/>
      <c r="Z121" s="222"/>
      <c r="AA121" s="222"/>
      <c r="AB121" s="222"/>
      <c r="AC121" s="222"/>
      <c r="AD121" s="222"/>
      <c r="AE121" s="207" t="s">
        <v>5151</v>
      </c>
      <c r="AF121" s="223">
        <f t="shared" si="75"/>
        <v>0</v>
      </c>
      <c r="AG121" s="223">
        <f t="shared" si="76"/>
        <v>0</v>
      </c>
      <c r="AH121" s="223">
        <f t="shared" si="77"/>
        <v>4410</v>
      </c>
      <c r="AI121" s="223"/>
      <c r="AJ121" s="223">
        <f t="shared" si="79"/>
        <v>0</v>
      </c>
      <c r="AK121" s="223">
        <f t="shared" si="80"/>
        <v>0</v>
      </c>
      <c r="AL121" s="223">
        <f t="shared" si="81"/>
        <v>0</v>
      </c>
      <c r="AM121" s="223">
        <f t="shared" si="82"/>
        <v>0</v>
      </c>
      <c r="AN121" s="223">
        <f t="shared" si="83"/>
        <v>0</v>
      </c>
      <c r="AO121" s="223">
        <f t="shared" si="84"/>
        <v>0</v>
      </c>
      <c r="AP121" s="223">
        <f t="shared" si="85"/>
        <v>0</v>
      </c>
      <c r="AQ121" s="223">
        <f t="shared" si="86"/>
        <v>0</v>
      </c>
      <c r="AR121" s="223">
        <v>3775</v>
      </c>
      <c r="AS121" s="217" t="s">
        <v>994</v>
      </c>
      <c r="AT121" s="223" t="s">
        <v>5184</v>
      </c>
      <c r="AU121" s="223"/>
      <c r="AV121" s="214" t="s">
        <v>5194</v>
      </c>
      <c r="AW121" s="214" t="s">
        <v>5194</v>
      </c>
      <c r="AX121" s="214" t="s">
        <v>5195</v>
      </c>
      <c r="AY121" s="2691">
        <f t="shared" ref="AY121:AY125" si="95">AR121</f>
        <v>3775</v>
      </c>
      <c r="AZ121" s="224" t="s">
        <v>5187</v>
      </c>
      <c r="BA121" s="223"/>
      <c r="BB121" s="2715" t="s">
        <v>5150</v>
      </c>
      <c r="BC121" s="2692">
        <f t="shared" si="45"/>
        <v>3775</v>
      </c>
      <c r="BD121" s="2694" t="s">
        <v>5196</v>
      </c>
      <c r="BF121" s="215" t="s">
        <v>5197</v>
      </c>
      <c r="BG121" s="2698">
        <v>46083</v>
      </c>
      <c r="BH121" s="215" t="s">
        <v>5198</v>
      </c>
      <c r="BI121" s="2698">
        <v>46108</v>
      </c>
      <c r="BJ121" s="215" t="s">
        <v>5199</v>
      </c>
      <c r="BK121" s="2698">
        <v>46108</v>
      </c>
      <c r="BL121" s="215" t="s">
        <v>4503</v>
      </c>
      <c r="BM121" s="215" t="s">
        <v>5200</v>
      </c>
      <c r="BN121" s="214" t="s">
        <v>5201</v>
      </c>
      <c r="BO121" s="2691">
        <v>3774.56</v>
      </c>
      <c r="BP121" s="2691">
        <f t="shared" si="46"/>
        <v>0.44000000000005457</v>
      </c>
      <c r="BQ121" s="213" t="s">
        <v>4506</v>
      </c>
      <c r="BR121" s="2694" t="s">
        <v>4429</v>
      </c>
      <c r="BS121" s="2693">
        <v>46129</v>
      </c>
      <c r="BT121" s="2691">
        <f t="shared" ref="BT121:BT128" si="96">AR121</f>
        <v>3775</v>
      </c>
      <c r="BU121" s="2691">
        <v>3415.18</v>
      </c>
      <c r="BV121" s="2691">
        <f t="shared" si="93"/>
        <v>359.82000000000016</v>
      </c>
      <c r="BX121" s="215"/>
      <c r="CE121" s="2695" t="s">
        <v>5202</v>
      </c>
      <c r="CF121" s="214" t="s">
        <v>4491</v>
      </c>
      <c r="CG121" s="214" t="s">
        <v>4962</v>
      </c>
      <c r="CH121" s="214" t="s">
        <v>4962</v>
      </c>
      <c r="CI121" s="2695" t="s">
        <v>5202</v>
      </c>
      <c r="CJ121" s="2695" t="s">
        <v>5203</v>
      </c>
    </row>
    <row r="122" spans="1:88" s="214" customFormat="1" ht="52.5" hidden="1" customHeight="1" x14ac:dyDescent="0.25">
      <c r="A122" s="2681">
        <v>2026</v>
      </c>
      <c r="B122" s="2681">
        <v>479</v>
      </c>
      <c r="C122" s="2682" t="s">
        <v>58</v>
      </c>
      <c r="D122" s="2681">
        <v>3000654</v>
      </c>
      <c r="E122" s="2681">
        <v>5005023</v>
      </c>
      <c r="F122" s="2682" t="s">
        <v>990</v>
      </c>
      <c r="G122" s="2684" t="s">
        <v>1004</v>
      </c>
      <c r="H122" s="2681">
        <v>97</v>
      </c>
      <c r="I122" s="2685" t="s">
        <v>992</v>
      </c>
      <c r="J122" s="2686" t="s">
        <v>10</v>
      </c>
      <c r="K122" s="2686" t="s">
        <v>60</v>
      </c>
      <c r="L122" s="2681" t="str">
        <f t="shared" ref="L122:L125" si="97">+MID(M122,1,3)</f>
        <v>2.3</v>
      </c>
      <c r="M122" s="2687" t="s">
        <v>5192</v>
      </c>
      <c r="N122" s="2687"/>
      <c r="O122" s="2961" t="s">
        <v>5204</v>
      </c>
      <c r="P122" s="2688" t="s">
        <v>70</v>
      </c>
      <c r="Q122" s="2689"/>
      <c r="R122" s="221">
        <v>945</v>
      </c>
      <c r="S122" s="2681"/>
      <c r="T122" s="2681"/>
      <c r="U122" s="2681">
        <v>9</v>
      </c>
      <c r="V122" s="2681"/>
      <c r="W122" s="222"/>
      <c r="X122" s="222"/>
      <c r="Y122" s="222"/>
      <c r="Z122" s="222"/>
      <c r="AA122" s="222"/>
      <c r="AB122" s="222"/>
      <c r="AC122" s="222"/>
      <c r="AD122" s="222"/>
      <c r="AE122" s="207" t="s">
        <v>5151</v>
      </c>
      <c r="AF122" s="223">
        <f t="shared" si="75"/>
        <v>0</v>
      </c>
      <c r="AG122" s="223">
        <f t="shared" si="76"/>
        <v>0</v>
      </c>
      <c r="AH122" s="223">
        <f t="shared" si="77"/>
        <v>8505</v>
      </c>
      <c r="AI122" s="223"/>
      <c r="AJ122" s="223">
        <f t="shared" si="79"/>
        <v>0</v>
      </c>
      <c r="AK122" s="223">
        <f t="shared" si="80"/>
        <v>0</v>
      </c>
      <c r="AL122" s="223">
        <f t="shared" si="81"/>
        <v>0</v>
      </c>
      <c r="AM122" s="223">
        <f t="shared" si="82"/>
        <v>0</v>
      </c>
      <c r="AN122" s="223">
        <f t="shared" si="83"/>
        <v>0</v>
      </c>
      <c r="AO122" s="223">
        <f t="shared" si="84"/>
        <v>0</v>
      </c>
      <c r="AP122" s="223">
        <f t="shared" si="85"/>
        <v>0</v>
      </c>
      <c r="AQ122" s="223">
        <f t="shared" si="86"/>
        <v>0</v>
      </c>
      <c r="AR122" s="223">
        <v>7110</v>
      </c>
      <c r="AS122" s="217" t="s">
        <v>994</v>
      </c>
      <c r="AT122" s="223" t="s">
        <v>5184</v>
      </c>
      <c r="AU122" s="223"/>
      <c r="AV122" s="214" t="s">
        <v>5194</v>
      </c>
      <c r="AW122" s="214" t="s">
        <v>5194</v>
      </c>
      <c r="AX122" s="214" t="s">
        <v>5195</v>
      </c>
      <c r="AY122" s="2691">
        <f t="shared" si="95"/>
        <v>7110</v>
      </c>
      <c r="AZ122" s="224" t="s">
        <v>5187</v>
      </c>
      <c r="BA122" s="223"/>
      <c r="BB122" s="2715" t="s">
        <v>5204</v>
      </c>
      <c r="BC122" s="2692">
        <f t="shared" si="45"/>
        <v>7110</v>
      </c>
      <c r="BD122" s="2694" t="s">
        <v>5196</v>
      </c>
      <c r="BF122" s="215" t="s">
        <v>5197</v>
      </c>
      <c r="BG122" s="2698">
        <v>46083</v>
      </c>
      <c r="BH122" s="215" t="s">
        <v>5198</v>
      </c>
      <c r="BI122" s="2698">
        <v>46108</v>
      </c>
      <c r="BJ122" s="215" t="s">
        <v>5199</v>
      </c>
      <c r="BK122" s="2698">
        <v>46108</v>
      </c>
      <c r="BL122" s="215" t="s">
        <v>4503</v>
      </c>
      <c r="BM122" s="215" t="s">
        <v>5205</v>
      </c>
      <c r="BN122" s="214" t="s">
        <v>5201</v>
      </c>
      <c r="BO122" s="2691">
        <v>7110</v>
      </c>
      <c r="BP122" s="2691">
        <f t="shared" si="46"/>
        <v>0</v>
      </c>
      <c r="BQ122" s="213" t="s">
        <v>4506</v>
      </c>
      <c r="BR122" s="2694" t="s">
        <v>4430</v>
      </c>
      <c r="BS122" s="2693">
        <v>46129</v>
      </c>
      <c r="BT122" s="2691">
        <f t="shared" si="96"/>
        <v>7110</v>
      </c>
      <c r="BU122" s="2691">
        <v>5751.79</v>
      </c>
      <c r="BV122" s="2691">
        <f t="shared" si="93"/>
        <v>1358.21</v>
      </c>
      <c r="BX122" s="215"/>
      <c r="CE122" s="2695" t="s">
        <v>5202</v>
      </c>
      <c r="CF122" s="214" t="s">
        <v>4491</v>
      </c>
      <c r="CG122" s="214" t="s">
        <v>4962</v>
      </c>
      <c r="CH122" s="214" t="s">
        <v>4962</v>
      </c>
      <c r="CI122" s="2695" t="s">
        <v>5202</v>
      </c>
      <c r="CJ122" s="2695" t="s">
        <v>5206</v>
      </c>
    </row>
    <row r="123" spans="1:88" s="214" customFormat="1" ht="52.5" hidden="1" customHeight="1" x14ac:dyDescent="0.25">
      <c r="A123" s="2681">
        <v>2026</v>
      </c>
      <c r="B123" s="2681">
        <v>479</v>
      </c>
      <c r="C123" s="2682" t="s">
        <v>58</v>
      </c>
      <c r="D123" s="2681">
        <v>3000654</v>
      </c>
      <c r="E123" s="2681">
        <v>5005023</v>
      </c>
      <c r="F123" s="2682" t="s">
        <v>990</v>
      </c>
      <c r="G123" s="2684" t="s">
        <v>1004</v>
      </c>
      <c r="H123" s="2681">
        <v>97</v>
      </c>
      <c r="I123" s="2685" t="s">
        <v>992</v>
      </c>
      <c r="J123" s="2686" t="s">
        <v>10</v>
      </c>
      <c r="K123" s="2686" t="s">
        <v>60</v>
      </c>
      <c r="L123" s="2681" t="str">
        <f t="shared" si="97"/>
        <v>2.3</v>
      </c>
      <c r="M123" s="2687" t="s">
        <v>5192</v>
      </c>
      <c r="N123" s="2687"/>
      <c r="O123" s="2961" t="s">
        <v>5207</v>
      </c>
      <c r="P123" s="2688" t="s">
        <v>70</v>
      </c>
      <c r="Q123" s="2689"/>
      <c r="R123" s="221">
        <v>945</v>
      </c>
      <c r="S123" s="2681"/>
      <c r="T123" s="2681"/>
      <c r="U123" s="2681">
        <v>9</v>
      </c>
      <c r="V123" s="2681"/>
      <c r="W123" s="222"/>
      <c r="X123" s="222"/>
      <c r="Y123" s="222"/>
      <c r="Z123" s="222"/>
      <c r="AA123" s="222"/>
      <c r="AB123" s="222"/>
      <c r="AC123" s="222"/>
      <c r="AD123" s="222"/>
      <c r="AE123" s="207" t="s">
        <v>5151</v>
      </c>
      <c r="AF123" s="223">
        <f t="shared" si="75"/>
        <v>0</v>
      </c>
      <c r="AG123" s="223">
        <f t="shared" si="76"/>
        <v>0</v>
      </c>
      <c r="AH123" s="223">
        <f t="shared" si="77"/>
        <v>8505</v>
      </c>
      <c r="AI123" s="223"/>
      <c r="AJ123" s="223">
        <f t="shared" si="79"/>
        <v>0</v>
      </c>
      <c r="AK123" s="223">
        <f t="shared" si="80"/>
        <v>0</v>
      </c>
      <c r="AL123" s="223">
        <f t="shared" si="81"/>
        <v>0</v>
      </c>
      <c r="AM123" s="223">
        <f t="shared" si="82"/>
        <v>0</v>
      </c>
      <c r="AN123" s="223">
        <f t="shared" si="83"/>
        <v>0</v>
      </c>
      <c r="AO123" s="223">
        <f t="shared" si="84"/>
        <v>0</v>
      </c>
      <c r="AP123" s="223">
        <f t="shared" si="85"/>
        <v>0</v>
      </c>
      <c r="AQ123" s="223">
        <f t="shared" si="86"/>
        <v>0</v>
      </c>
      <c r="AR123" s="223">
        <v>7110</v>
      </c>
      <c r="AS123" s="217" t="s">
        <v>994</v>
      </c>
      <c r="AT123" s="223" t="s">
        <v>5184</v>
      </c>
      <c r="AU123" s="223"/>
      <c r="AV123" s="214" t="s">
        <v>5194</v>
      </c>
      <c r="AW123" s="214" t="s">
        <v>5194</v>
      </c>
      <c r="AX123" s="214" t="s">
        <v>5195</v>
      </c>
      <c r="AY123" s="2691">
        <f t="shared" si="95"/>
        <v>7110</v>
      </c>
      <c r="AZ123" s="224" t="s">
        <v>5187</v>
      </c>
      <c r="BA123" s="223"/>
      <c r="BB123" s="2961" t="s">
        <v>5207</v>
      </c>
      <c r="BC123" s="2692">
        <f t="shared" si="45"/>
        <v>7110</v>
      </c>
      <c r="BD123" s="2694" t="s">
        <v>5196</v>
      </c>
      <c r="BF123" s="215" t="s">
        <v>5197</v>
      </c>
      <c r="BG123" s="2698">
        <v>46083</v>
      </c>
      <c r="BH123" s="215" t="s">
        <v>5198</v>
      </c>
      <c r="BI123" s="2698">
        <v>46108</v>
      </c>
      <c r="BJ123" s="215" t="s">
        <v>5199</v>
      </c>
      <c r="BK123" s="2698">
        <v>46108</v>
      </c>
      <c r="BL123" s="215" t="s">
        <v>4503</v>
      </c>
      <c r="BM123" s="215" t="s">
        <v>5208</v>
      </c>
      <c r="BN123" s="214" t="s">
        <v>5201</v>
      </c>
      <c r="BO123" s="2691">
        <v>7110</v>
      </c>
      <c r="BP123" s="2691">
        <f t="shared" si="46"/>
        <v>0</v>
      </c>
      <c r="BQ123" s="213" t="s">
        <v>4506</v>
      </c>
      <c r="BR123" s="2694" t="s">
        <v>4428</v>
      </c>
      <c r="BS123" s="2693">
        <v>46129</v>
      </c>
      <c r="BT123" s="2691">
        <f t="shared" si="96"/>
        <v>7110</v>
      </c>
      <c r="BU123" s="2691">
        <v>5751.79</v>
      </c>
      <c r="BV123" s="2691">
        <f t="shared" si="93"/>
        <v>1358.21</v>
      </c>
      <c r="BX123" s="215"/>
      <c r="CE123" s="2695" t="s">
        <v>5202</v>
      </c>
      <c r="CF123" s="214" t="s">
        <v>4491</v>
      </c>
      <c r="CG123" s="214" t="s">
        <v>4962</v>
      </c>
      <c r="CH123" s="214" t="s">
        <v>4962</v>
      </c>
      <c r="CI123" s="2695" t="s">
        <v>5202</v>
      </c>
      <c r="CJ123" s="2695" t="s">
        <v>5209</v>
      </c>
    </row>
    <row r="124" spans="1:88" s="214" customFormat="1" ht="52.5" hidden="1" customHeight="1" x14ac:dyDescent="0.25">
      <c r="A124" s="2681">
        <v>2026</v>
      </c>
      <c r="B124" s="2681">
        <v>479</v>
      </c>
      <c r="C124" s="2682" t="s">
        <v>58</v>
      </c>
      <c r="D124" s="2681">
        <v>3000654</v>
      </c>
      <c r="E124" s="2681">
        <v>5005023</v>
      </c>
      <c r="F124" s="2682" t="s">
        <v>990</v>
      </c>
      <c r="G124" s="2684" t="s">
        <v>1004</v>
      </c>
      <c r="H124" s="2681">
        <v>97</v>
      </c>
      <c r="I124" s="2685" t="s">
        <v>992</v>
      </c>
      <c r="J124" s="2686" t="s">
        <v>10</v>
      </c>
      <c r="K124" s="2686" t="s">
        <v>60</v>
      </c>
      <c r="L124" s="2681" t="str">
        <f t="shared" si="97"/>
        <v>2.3</v>
      </c>
      <c r="M124" s="2687" t="s">
        <v>5192</v>
      </c>
      <c r="N124" s="2687"/>
      <c r="O124" s="2961" t="s">
        <v>5210</v>
      </c>
      <c r="P124" s="2688" t="s">
        <v>70</v>
      </c>
      <c r="Q124" s="2689"/>
      <c r="R124" s="221">
        <v>945</v>
      </c>
      <c r="S124" s="2681"/>
      <c r="T124" s="2681"/>
      <c r="U124" s="2681">
        <v>9</v>
      </c>
      <c r="V124" s="2681"/>
      <c r="W124" s="222"/>
      <c r="X124" s="222"/>
      <c r="Y124" s="222"/>
      <c r="Z124" s="222"/>
      <c r="AA124" s="222"/>
      <c r="AB124" s="222"/>
      <c r="AC124" s="222"/>
      <c r="AD124" s="222"/>
      <c r="AE124" s="207" t="s">
        <v>5151</v>
      </c>
      <c r="AF124" s="223">
        <f t="shared" si="75"/>
        <v>0</v>
      </c>
      <c r="AG124" s="223">
        <f t="shared" si="76"/>
        <v>0</v>
      </c>
      <c r="AH124" s="223">
        <f t="shared" si="77"/>
        <v>8505</v>
      </c>
      <c r="AI124" s="223"/>
      <c r="AJ124" s="223">
        <f t="shared" si="79"/>
        <v>0</v>
      </c>
      <c r="AK124" s="223">
        <f t="shared" si="80"/>
        <v>0</v>
      </c>
      <c r="AL124" s="223">
        <f t="shared" si="81"/>
        <v>0</v>
      </c>
      <c r="AM124" s="223">
        <f t="shared" si="82"/>
        <v>0</v>
      </c>
      <c r="AN124" s="223">
        <f t="shared" si="83"/>
        <v>0</v>
      </c>
      <c r="AO124" s="223">
        <f t="shared" si="84"/>
        <v>0</v>
      </c>
      <c r="AP124" s="223">
        <f t="shared" si="85"/>
        <v>0</v>
      </c>
      <c r="AQ124" s="223">
        <f t="shared" si="86"/>
        <v>0</v>
      </c>
      <c r="AR124" s="223">
        <v>7110</v>
      </c>
      <c r="AS124" s="217" t="s">
        <v>994</v>
      </c>
      <c r="AT124" s="223" t="s">
        <v>5184</v>
      </c>
      <c r="AU124" s="223"/>
      <c r="AV124" s="214" t="s">
        <v>5194</v>
      </c>
      <c r="AW124" s="214" t="s">
        <v>5194</v>
      </c>
      <c r="AX124" s="214" t="s">
        <v>5195</v>
      </c>
      <c r="AY124" s="2691">
        <f t="shared" si="95"/>
        <v>7110</v>
      </c>
      <c r="AZ124" s="224" t="s">
        <v>5187</v>
      </c>
      <c r="BA124" s="223"/>
      <c r="BB124" s="2715" t="s">
        <v>5210</v>
      </c>
      <c r="BC124" s="2692">
        <f t="shared" si="45"/>
        <v>7110</v>
      </c>
      <c r="BD124" s="2694" t="s">
        <v>5196</v>
      </c>
      <c r="BF124" s="215" t="s">
        <v>5197</v>
      </c>
      <c r="BG124" s="2698">
        <v>46083</v>
      </c>
      <c r="BH124" s="215" t="s">
        <v>5198</v>
      </c>
      <c r="BI124" s="2698">
        <v>46108</v>
      </c>
      <c r="BJ124" s="215" t="s">
        <v>5199</v>
      </c>
      <c r="BK124" s="2698">
        <v>46108</v>
      </c>
      <c r="BL124" s="215" t="s">
        <v>4503</v>
      </c>
      <c r="BM124" s="215" t="s">
        <v>5211</v>
      </c>
      <c r="BN124" s="214" t="s">
        <v>5201</v>
      </c>
      <c r="BO124" s="2691">
        <v>7110</v>
      </c>
      <c r="BP124" s="2691">
        <f t="shared" si="46"/>
        <v>0</v>
      </c>
      <c r="BQ124" s="213" t="s">
        <v>4506</v>
      </c>
      <c r="BR124" s="2694" t="s">
        <v>4427</v>
      </c>
      <c r="BS124" s="2693">
        <v>46129</v>
      </c>
      <c r="BT124" s="2691">
        <f t="shared" si="96"/>
        <v>7110</v>
      </c>
      <c r="BU124" s="2691">
        <v>5751.79</v>
      </c>
      <c r="BV124" s="2691">
        <f t="shared" si="93"/>
        <v>1358.21</v>
      </c>
      <c r="BX124" s="215"/>
      <c r="CE124" s="2695" t="s">
        <v>5212</v>
      </c>
      <c r="CF124" s="214" t="s">
        <v>4491</v>
      </c>
      <c r="CG124" s="214" t="s">
        <v>4509</v>
      </c>
      <c r="CH124" s="214" t="s">
        <v>4509</v>
      </c>
      <c r="CI124" s="214" t="s">
        <v>4509</v>
      </c>
      <c r="CJ124" s="2695" t="s">
        <v>5213</v>
      </c>
    </row>
    <row r="125" spans="1:88" s="214" customFormat="1" ht="52.5" hidden="1" customHeight="1" x14ac:dyDescent="0.25">
      <c r="A125" s="2681">
        <v>2026</v>
      </c>
      <c r="B125" s="2681">
        <v>479</v>
      </c>
      <c r="C125" s="2682" t="s">
        <v>58</v>
      </c>
      <c r="D125" s="2681">
        <v>3000654</v>
      </c>
      <c r="E125" s="2681">
        <v>5005023</v>
      </c>
      <c r="F125" s="2682" t="s">
        <v>990</v>
      </c>
      <c r="G125" s="2684" t="s">
        <v>1004</v>
      </c>
      <c r="H125" s="2681">
        <v>97</v>
      </c>
      <c r="I125" s="2685" t="s">
        <v>992</v>
      </c>
      <c r="J125" s="2686" t="s">
        <v>10</v>
      </c>
      <c r="K125" s="2686" t="s">
        <v>60</v>
      </c>
      <c r="L125" s="2681" t="str">
        <f t="shared" si="97"/>
        <v>2.3</v>
      </c>
      <c r="M125" s="2687" t="s">
        <v>5192</v>
      </c>
      <c r="N125" s="2687"/>
      <c r="O125" s="2715" t="s">
        <v>5214</v>
      </c>
      <c r="P125" s="2688" t="s">
        <v>70</v>
      </c>
      <c r="Q125" s="2689"/>
      <c r="R125" s="221">
        <v>1000</v>
      </c>
      <c r="S125" s="2681"/>
      <c r="T125" s="2681"/>
      <c r="U125" s="2681">
        <v>4</v>
      </c>
      <c r="V125" s="2681"/>
      <c r="W125" s="222"/>
      <c r="X125" s="222"/>
      <c r="Y125" s="222"/>
      <c r="Z125" s="222"/>
      <c r="AA125" s="222"/>
      <c r="AB125" s="222"/>
      <c r="AC125" s="222"/>
      <c r="AD125" s="222"/>
      <c r="AE125" s="207" t="s">
        <v>5151</v>
      </c>
      <c r="AF125" s="223">
        <f t="shared" si="75"/>
        <v>0</v>
      </c>
      <c r="AG125" s="223">
        <f t="shared" si="76"/>
        <v>0</v>
      </c>
      <c r="AH125" s="223">
        <f t="shared" si="77"/>
        <v>4000</v>
      </c>
      <c r="AI125" s="223"/>
      <c r="AJ125" s="223">
        <f t="shared" si="79"/>
        <v>0</v>
      </c>
      <c r="AK125" s="223">
        <f t="shared" si="80"/>
        <v>0</v>
      </c>
      <c r="AL125" s="223">
        <f t="shared" si="81"/>
        <v>0</v>
      </c>
      <c r="AM125" s="223">
        <f t="shared" si="82"/>
        <v>0</v>
      </c>
      <c r="AN125" s="223">
        <f t="shared" si="83"/>
        <v>0</v>
      </c>
      <c r="AO125" s="223">
        <f t="shared" si="84"/>
        <v>0</v>
      </c>
      <c r="AP125" s="223">
        <f t="shared" si="85"/>
        <v>0</v>
      </c>
      <c r="AQ125" s="223">
        <f t="shared" si="86"/>
        <v>0</v>
      </c>
      <c r="AR125" s="223">
        <v>3490</v>
      </c>
      <c r="AS125" s="217" t="s">
        <v>994</v>
      </c>
      <c r="AT125" s="223" t="s">
        <v>5184</v>
      </c>
      <c r="AU125" s="223"/>
      <c r="AV125" s="214" t="s">
        <v>5194</v>
      </c>
      <c r="AW125" s="214" t="s">
        <v>5194</v>
      </c>
      <c r="AX125" s="214" t="s">
        <v>5195</v>
      </c>
      <c r="AY125" s="2691">
        <f t="shared" si="95"/>
        <v>3490</v>
      </c>
      <c r="AZ125" s="224" t="s">
        <v>5187</v>
      </c>
      <c r="BA125" s="223"/>
      <c r="BB125" s="2715" t="s">
        <v>5214</v>
      </c>
      <c r="BC125" s="2692">
        <f t="shared" si="45"/>
        <v>3490</v>
      </c>
      <c r="BD125" s="2694" t="s">
        <v>5196</v>
      </c>
      <c r="BF125" s="215" t="s">
        <v>5197</v>
      </c>
      <c r="BG125" s="2698">
        <v>46083</v>
      </c>
      <c r="BH125" s="215" t="s">
        <v>5198</v>
      </c>
      <c r="BI125" s="2698">
        <v>46108</v>
      </c>
      <c r="BJ125" s="215" t="s">
        <v>5199</v>
      </c>
      <c r="BK125" s="2698">
        <v>46108</v>
      </c>
      <c r="BL125" s="215" t="s">
        <v>4503</v>
      </c>
      <c r="BM125" s="215" t="s">
        <v>5215</v>
      </c>
      <c r="BN125" s="214" t="s">
        <v>5201</v>
      </c>
      <c r="BO125" s="2691">
        <v>3489.78</v>
      </c>
      <c r="BP125" s="2691">
        <f t="shared" si="46"/>
        <v>0.21999999999979991</v>
      </c>
      <c r="BQ125" s="213" t="s">
        <v>4506</v>
      </c>
      <c r="BR125" s="2694" t="s">
        <v>4431</v>
      </c>
      <c r="BS125" s="2693">
        <v>46132</v>
      </c>
      <c r="BT125" s="2691">
        <f t="shared" si="96"/>
        <v>3490</v>
      </c>
      <c r="BU125" s="2691">
        <v>3371.5</v>
      </c>
      <c r="BV125" s="2691">
        <f t="shared" si="93"/>
        <v>118.5</v>
      </c>
      <c r="BX125" s="215"/>
      <c r="CE125" s="2695" t="s">
        <v>5216</v>
      </c>
      <c r="CF125" s="214" t="s">
        <v>4491</v>
      </c>
      <c r="CG125" s="214" t="s">
        <v>4492</v>
      </c>
      <c r="CH125" s="214" t="s">
        <v>4493</v>
      </c>
      <c r="CI125" s="2693">
        <v>46164</v>
      </c>
      <c r="CJ125" s="2695" t="s">
        <v>5216</v>
      </c>
    </row>
    <row r="126" spans="1:88" s="214" customFormat="1" ht="52.5" hidden="1" customHeight="1" x14ac:dyDescent="0.25">
      <c r="A126" s="2720">
        <v>2026</v>
      </c>
      <c r="B126" s="2720">
        <v>479</v>
      </c>
      <c r="C126" s="2721" t="s">
        <v>58</v>
      </c>
      <c r="D126" s="2720">
        <v>3000654</v>
      </c>
      <c r="E126" s="2720">
        <v>5005023</v>
      </c>
      <c r="F126" s="2683" t="s">
        <v>3011</v>
      </c>
      <c r="G126" s="2722" t="s">
        <v>3012</v>
      </c>
      <c r="H126" s="2720">
        <v>95</v>
      </c>
      <c r="I126" s="2723" t="s">
        <v>992</v>
      </c>
      <c r="J126" s="2724" t="s">
        <v>10</v>
      </c>
      <c r="K126" s="2724" t="s">
        <v>60</v>
      </c>
      <c r="L126" s="2720" t="str">
        <f>+MID(M126,1,3)</f>
        <v>2.3</v>
      </c>
      <c r="M126" s="2725" t="s">
        <v>67</v>
      </c>
      <c r="N126" s="2687"/>
      <c r="O126" s="2726" t="s">
        <v>5217</v>
      </c>
      <c r="P126" s="2727" t="s">
        <v>74</v>
      </c>
      <c r="Q126" s="2689"/>
      <c r="R126" s="221">
        <v>20000</v>
      </c>
      <c r="S126" s="2681"/>
      <c r="T126" s="2681"/>
      <c r="U126" s="2681"/>
      <c r="V126" s="2681">
        <v>1</v>
      </c>
      <c r="W126" s="222"/>
      <c r="X126" s="222"/>
      <c r="Y126" s="222"/>
      <c r="Z126" s="222"/>
      <c r="AA126" s="222"/>
      <c r="AB126" s="222"/>
      <c r="AC126" s="222"/>
      <c r="AD126" s="222"/>
      <c r="AE126" s="207" t="s">
        <v>3528</v>
      </c>
      <c r="AF126" s="225">
        <f t="shared" ref="AF126:AQ126" si="98">+$R126*S126</f>
        <v>0</v>
      </c>
      <c r="AG126" s="225">
        <f t="shared" si="98"/>
        <v>0</v>
      </c>
      <c r="AH126" s="225">
        <f t="shared" si="98"/>
        <v>0</v>
      </c>
      <c r="AI126" s="225">
        <f t="shared" si="98"/>
        <v>20000</v>
      </c>
      <c r="AJ126" s="225">
        <f t="shared" si="98"/>
        <v>0</v>
      </c>
      <c r="AK126" s="225">
        <f t="shared" si="98"/>
        <v>0</v>
      </c>
      <c r="AL126" s="225">
        <f t="shared" si="98"/>
        <v>0</v>
      </c>
      <c r="AM126" s="225">
        <f t="shared" si="98"/>
        <v>0</v>
      </c>
      <c r="AN126" s="225">
        <f t="shared" si="98"/>
        <v>0</v>
      </c>
      <c r="AO126" s="225">
        <f t="shared" si="98"/>
        <v>0</v>
      </c>
      <c r="AP126" s="225">
        <f t="shared" si="98"/>
        <v>0</v>
      </c>
      <c r="AQ126" s="225">
        <f t="shared" si="98"/>
        <v>0</v>
      </c>
      <c r="AR126" s="223">
        <v>10080</v>
      </c>
      <c r="AS126" s="217" t="s">
        <v>2578</v>
      </c>
      <c r="AT126" s="223"/>
      <c r="AU126" s="223"/>
      <c r="AV126" s="214" t="s">
        <v>5218</v>
      </c>
      <c r="AW126" s="214" t="s">
        <v>5218</v>
      </c>
      <c r="AX126" s="214" t="s">
        <v>5219</v>
      </c>
      <c r="AY126" s="2691">
        <v>20000</v>
      </c>
      <c r="AZ126" s="2708" t="s">
        <v>5220</v>
      </c>
      <c r="BA126" s="223"/>
      <c r="BB126" s="214" t="s">
        <v>4770</v>
      </c>
      <c r="BC126" s="2692">
        <v>20000</v>
      </c>
      <c r="BD126" s="214">
        <v>1277</v>
      </c>
      <c r="BF126" s="215" t="s">
        <v>5221</v>
      </c>
      <c r="BG126" s="2698">
        <v>46090</v>
      </c>
      <c r="BH126" s="215" t="s">
        <v>5189</v>
      </c>
      <c r="BI126" s="2698">
        <v>46090</v>
      </c>
      <c r="BJ126" s="215" t="s">
        <v>5190</v>
      </c>
      <c r="BK126" s="2698">
        <v>46091</v>
      </c>
      <c r="BL126" s="215" t="s">
        <v>4503</v>
      </c>
      <c r="BM126" s="215" t="s">
        <v>5222</v>
      </c>
      <c r="BN126" s="214" t="s">
        <v>5223</v>
      </c>
      <c r="BO126" s="2691">
        <v>10080</v>
      </c>
      <c r="BP126" s="2691">
        <f t="shared" si="46"/>
        <v>0</v>
      </c>
      <c r="BQ126" s="213" t="s">
        <v>4506</v>
      </c>
      <c r="BR126" s="2694" t="s">
        <v>4419</v>
      </c>
      <c r="BS126" s="2693">
        <v>46112</v>
      </c>
      <c r="BT126" s="2691">
        <f t="shared" si="96"/>
        <v>10080</v>
      </c>
      <c r="BU126" s="2691">
        <v>10080</v>
      </c>
      <c r="BV126" s="2691">
        <f t="shared" si="93"/>
        <v>0</v>
      </c>
      <c r="BX126" s="215" t="s">
        <v>5224</v>
      </c>
      <c r="CE126" s="2695" t="s">
        <v>5225</v>
      </c>
      <c r="CF126" s="214" t="s">
        <v>4491</v>
      </c>
      <c r="CG126" s="214" t="s">
        <v>4647</v>
      </c>
      <c r="CH126" s="214" t="s">
        <v>4509</v>
      </c>
      <c r="CI126" s="214" t="s">
        <v>4509</v>
      </c>
      <c r="CJ126" s="2695" t="s">
        <v>5225</v>
      </c>
    </row>
    <row r="127" spans="1:88" s="214" customFormat="1" ht="52.5" hidden="1" customHeight="1" x14ac:dyDescent="0.25">
      <c r="A127" s="2681">
        <v>2026</v>
      </c>
      <c r="B127" s="2681">
        <v>479</v>
      </c>
      <c r="C127" s="2682" t="s">
        <v>58</v>
      </c>
      <c r="D127" s="2681">
        <v>3000654</v>
      </c>
      <c r="E127" s="2681">
        <v>5005023</v>
      </c>
      <c r="F127" s="2682" t="s">
        <v>990</v>
      </c>
      <c r="G127" s="2684" t="s">
        <v>991</v>
      </c>
      <c r="H127" s="2681">
        <v>94</v>
      </c>
      <c r="I127" s="2685" t="s">
        <v>992</v>
      </c>
      <c r="J127" s="2686" t="s">
        <v>10</v>
      </c>
      <c r="K127" s="2686" t="s">
        <v>60</v>
      </c>
      <c r="L127" s="2681" t="str">
        <f t="shared" ref="L127:L131" si="99">+MID(M127,1,3)</f>
        <v>2.3</v>
      </c>
      <c r="M127" s="2725" t="s">
        <v>5226</v>
      </c>
      <c r="N127" s="2687"/>
      <c r="O127" s="2726" t="s">
        <v>5227</v>
      </c>
      <c r="P127" s="2727" t="s">
        <v>70</v>
      </c>
      <c r="Q127" s="2689" t="s">
        <v>4510</v>
      </c>
      <c r="R127" s="221">
        <v>300</v>
      </c>
      <c r="S127" s="2681"/>
      <c r="T127" s="2681"/>
      <c r="U127" s="2681">
        <v>25</v>
      </c>
      <c r="V127" s="2681"/>
      <c r="W127" s="222"/>
      <c r="X127" s="222"/>
      <c r="Y127" s="222"/>
      <c r="Z127" s="222"/>
      <c r="AA127" s="222"/>
      <c r="AB127" s="222"/>
      <c r="AC127" s="222"/>
      <c r="AD127" s="222"/>
      <c r="AE127" s="207" t="s">
        <v>5151</v>
      </c>
      <c r="AF127" s="223">
        <f t="shared" ref="AF127:AF130" si="100">+$R127*S127</f>
        <v>0</v>
      </c>
      <c r="AG127" s="223">
        <f t="shared" ref="AG127:AG130" si="101">+$R127*T127</f>
        <v>0</v>
      </c>
      <c r="AH127" s="223">
        <f t="shared" ref="AH127:AH130" si="102">+$R127*U127</f>
        <v>7500</v>
      </c>
      <c r="AI127" s="223"/>
      <c r="AJ127" s="223">
        <f t="shared" ref="AJ127:AJ130" si="103">+$R127*W127</f>
        <v>0</v>
      </c>
      <c r="AK127" s="223">
        <f t="shared" ref="AK127:AK130" si="104">+$R127*X127</f>
        <v>0</v>
      </c>
      <c r="AL127" s="223">
        <f t="shared" ref="AL127:AL130" si="105">+$R127*Y127</f>
        <v>0</v>
      </c>
      <c r="AM127" s="223">
        <f t="shared" ref="AM127:AM130" si="106">+$R127*Z127</f>
        <v>0</v>
      </c>
      <c r="AN127" s="223">
        <f t="shared" ref="AN127:AN130" si="107">+$R127*AA127</f>
        <v>0</v>
      </c>
      <c r="AO127" s="223">
        <f t="shared" ref="AO127:AO130" si="108">+$R127*AB127</f>
        <v>0</v>
      </c>
      <c r="AP127" s="223">
        <f t="shared" ref="AP127:AP130" si="109">+$R127*AC127</f>
        <v>0</v>
      </c>
      <c r="AQ127" s="223">
        <f t="shared" ref="AQ127:AQ130" si="110">+$R127*AD127</f>
        <v>0</v>
      </c>
      <c r="AR127" s="223">
        <v>5025</v>
      </c>
      <c r="AS127" s="217" t="s">
        <v>1763</v>
      </c>
      <c r="AT127" s="223" t="s">
        <v>5228</v>
      </c>
      <c r="AU127" s="223"/>
      <c r="AV127" s="214" t="s">
        <v>5229</v>
      </c>
      <c r="AW127" s="214" t="s">
        <v>5229</v>
      </c>
      <c r="AX127" s="214" t="s">
        <v>5230</v>
      </c>
      <c r="AY127" s="2691">
        <f t="shared" ref="AY127:AY155" si="111">AR127</f>
        <v>5025</v>
      </c>
      <c r="AZ127" s="224" t="s">
        <v>5187</v>
      </c>
      <c r="BA127" s="223"/>
      <c r="BB127" s="2726" t="s">
        <v>5227</v>
      </c>
      <c r="BC127" s="2692">
        <f>AR127</f>
        <v>5025</v>
      </c>
      <c r="BD127" s="214">
        <v>205</v>
      </c>
      <c r="BF127" s="215" t="s">
        <v>5231</v>
      </c>
      <c r="BG127" s="2698">
        <v>46099</v>
      </c>
      <c r="BH127" s="215" t="s">
        <v>5231</v>
      </c>
      <c r="BI127" s="2698">
        <v>46099</v>
      </c>
      <c r="BJ127" s="215" t="s">
        <v>5232</v>
      </c>
      <c r="BK127" s="2698">
        <v>46100</v>
      </c>
      <c r="BL127" s="215" t="s">
        <v>4503</v>
      </c>
      <c r="BM127" s="215" t="s">
        <v>5233</v>
      </c>
      <c r="BN127" s="214" t="s">
        <v>5234</v>
      </c>
      <c r="BO127" s="2691">
        <v>5025</v>
      </c>
      <c r="BP127" s="2691">
        <f t="shared" si="46"/>
        <v>0</v>
      </c>
      <c r="BQ127" s="213" t="s">
        <v>4506</v>
      </c>
      <c r="BR127" s="2694" t="s">
        <v>4422</v>
      </c>
      <c r="BS127" s="2693">
        <v>46112</v>
      </c>
      <c r="BT127" s="2691">
        <f t="shared" si="96"/>
        <v>5025</v>
      </c>
      <c r="BU127" s="2691">
        <v>5025</v>
      </c>
      <c r="BV127" s="2691">
        <f t="shared" si="93"/>
        <v>0</v>
      </c>
      <c r="BX127" s="215"/>
      <c r="CE127" s="2695" t="s">
        <v>5235</v>
      </c>
      <c r="CF127" s="214" t="s">
        <v>4491</v>
      </c>
      <c r="CG127" s="214" t="s">
        <v>4492</v>
      </c>
      <c r="CH127" s="214" t="s">
        <v>4493</v>
      </c>
      <c r="CI127" s="2693">
        <v>46134</v>
      </c>
      <c r="CJ127" s="2695" t="s">
        <v>5235</v>
      </c>
    </row>
    <row r="128" spans="1:88" s="214" customFormat="1" ht="52.5" hidden="1" customHeight="1" x14ac:dyDescent="0.25">
      <c r="A128" s="2681">
        <v>2026</v>
      </c>
      <c r="B128" s="2681">
        <v>479</v>
      </c>
      <c r="C128" s="2682" t="s">
        <v>58</v>
      </c>
      <c r="D128" s="2681">
        <v>3000654</v>
      </c>
      <c r="E128" s="2681">
        <v>5005023</v>
      </c>
      <c r="F128" s="2682" t="s">
        <v>990</v>
      </c>
      <c r="G128" s="2684" t="s">
        <v>991</v>
      </c>
      <c r="H128" s="2681">
        <v>94</v>
      </c>
      <c r="I128" s="2685" t="s">
        <v>992</v>
      </c>
      <c r="J128" s="2686" t="s">
        <v>10</v>
      </c>
      <c r="K128" s="2686" t="s">
        <v>60</v>
      </c>
      <c r="L128" s="2681" t="str">
        <f t="shared" si="99"/>
        <v>2.3</v>
      </c>
      <c r="M128" s="2725" t="s">
        <v>5226</v>
      </c>
      <c r="N128" s="2687"/>
      <c r="O128" s="2726" t="s">
        <v>5236</v>
      </c>
      <c r="P128" s="2727" t="s">
        <v>70</v>
      </c>
      <c r="Q128" s="2689" t="s">
        <v>4510</v>
      </c>
      <c r="R128" s="221">
        <v>300</v>
      </c>
      <c r="S128" s="2681"/>
      <c r="T128" s="2681"/>
      <c r="U128" s="2681">
        <v>25</v>
      </c>
      <c r="V128" s="2681"/>
      <c r="W128" s="222"/>
      <c r="X128" s="222"/>
      <c r="Y128" s="222"/>
      <c r="Z128" s="222"/>
      <c r="AA128" s="222"/>
      <c r="AB128" s="222"/>
      <c r="AC128" s="222"/>
      <c r="AD128" s="222"/>
      <c r="AE128" s="207" t="s">
        <v>5151</v>
      </c>
      <c r="AF128" s="223">
        <f t="shared" si="100"/>
        <v>0</v>
      </c>
      <c r="AG128" s="223">
        <f t="shared" si="101"/>
        <v>0</v>
      </c>
      <c r="AH128" s="223">
        <f t="shared" si="102"/>
        <v>7500</v>
      </c>
      <c r="AI128" s="223"/>
      <c r="AJ128" s="223">
        <f t="shared" si="103"/>
        <v>0</v>
      </c>
      <c r="AK128" s="223">
        <f t="shared" si="104"/>
        <v>0</v>
      </c>
      <c r="AL128" s="223">
        <f t="shared" si="105"/>
        <v>0</v>
      </c>
      <c r="AM128" s="223">
        <f t="shared" si="106"/>
        <v>0</v>
      </c>
      <c r="AN128" s="223">
        <f t="shared" si="107"/>
        <v>0</v>
      </c>
      <c r="AO128" s="223">
        <f t="shared" si="108"/>
        <v>0</v>
      </c>
      <c r="AP128" s="223">
        <f t="shared" si="109"/>
        <v>0</v>
      </c>
      <c r="AQ128" s="223">
        <f t="shared" si="110"/>
        <v>0</v>
      </c>
      <c r="AR128" s="223">
        <v>5225</v>
      </c>
      <c r="AS128" s="217" t="s">
        <v>1763</v>
      </c>
      <c r="AT128" s="223" t="s">
        <v>5228</v>
      </c>
      <c r="AU128" s="223"/>
      <c r="AV128" s="214" t="s">
        <v>5229</v>
      </c>
      <c r="AW128" s="214" t="s">
        <v>5229</v>
      </c>
      <c r="AX128" s="214" t="s">
        <v>5230</v>
      </c>
      <c r="AY128" s="2691">
        <f t="shared" si="111"/>
        <v>5225</v>
      </c>
      <c r="AZ128" s="224" t="s">
        <v>5187</v>
      </c>
      <c r="BA128" s="223"/>
      <c r="BB128" s="2726" t="s">
        <v>5236</v>
      </c>
      <c r="BC128" s="2692">
        <f>AR128</f>
        <v>5225</v>
      </c>
      <c r="BD128" s="214">
        <v>205</v>
      </c>
      <c r="BF128" s="215" t="s">
        <v>5231</v>
      </c>
      <c r="BG128" s="2698">
        <v>46099</v>
      </c>
      <c r="BH128" s="215" t="s">
        <v>5231</v>
      </c>
      <c r="BI128" s="2698">
        <v>46099</v>
      </c>
      <c r="BJ128" s="215" t="s">
        <v>5232</v>
      </c>
      <c r="BK128" s="2698">
        <v>46100</v>
      </c>
      <c r="BL128" s="215" t="s">
        <v>4503</v>
      </c>
      <c r="BM128" s="215" t="s">
        <v>5233</v>
      </c>
      <c r="BN128" s="214" t="s">
        <v>5234</v>
      </c>
      <c r="BO128" s="2691">
        <v>5225</v>
      </c>
      <c r="BP128" s="2691">
        <f t="shared" si="46"/>
        <v>0</v>
      </c>
      <c r="BQ128" s="213" t="s">
        <v>4506</v>
      </c>
      <c r="BR128" s="2694" t="s">
        <v>4422</v>
      </c>
      <c r="BS128" s="2693">
        <v>46112</v>
      </c>
      <c r="BT128" s="2691">
        <f t="shared" si="96"/>
        <v>5225</v>
      </c>
      <c r="BU128" s="2691">
        <v>5225</v>
      </c>
      <c r="BV128" s="2691">
        <f t="shared" si="93"/>
        <v>0</v>
      </c>
      <c r="BX128" s="215"/>
      <c r="CE128" s="2695" t="s">
        <v>5235</v>
      </c>
      <c r="CF128" s="214" t="s">
        <v>4491</v>
      </c>
      <c r="CG128" s="214" t="s">
        <v>4492</v>
      </c>
      <c r="CH128" s="214" t="s">
        <v>4493</v>
      </c>
      <c r="CI128" s="2693">
        <v>46134</v>
      </c>
      <c r="CJ128" s="2695" t="s">
        <v>5235</v>
      </c>
    </row>
    <row r="129" spans="1:88" s="214" customFormat="1" ht="52.5" hidden="1" customHeight="1" x14ac:dyDescent="0.25">
      <c r="A129" s="2681">
        <v>2026</v>
      </c>
      <c r="B129" s="2681">
        <v>479</v>
      </c>
      <c r="C129" s="2682" t="s">
        <v>58</v>
      </c>
      <c r="D129" s="2681">
        <v>3000654</v>
      </c>
      <c r="E129" s="2681">
        <v>5005020</v>
      </c>
      <c r="F129" s="2683" t="s">
        <v>2269</v>
      </c>
      <c r="G129" s="2684" t="s">
        <v>3012</v>
      </c>
      <c r="H129" s="2681">
        <v>95</v>
      </c>
      <c r="I129" s="2685" t="s">
        <v>992</v>
      </c>
      <c r="J129" s="2686" t="s">
        <v>10</v>
      </c>
      <c r="K129" s="2686" t="s">
        <v>60</v>
      </c>
      <c r="L129" s="2681" t="str">
        <f t="shared" si="99"/>
        <v>2.3</v>
      </c>
      <c r="M129" s="2725" t="s">
        <v>230</v>
      </c>
      <c r="N129" s="2687"/>
      <c r="O129" s="2726" t="s">
        <v>5237</v>
      </c>
      <c r="P129" s="2688" t="s">
        <v>74</v>
      </c>
      <c r="Q129" s="2689"/>
      <c r="R129" s="221">
        <v>17000</v>
      </c>
      <c r="S129" s="2681"/>
      <c r="T129" s="2681"/>
      <c r="U129" s="2681">
        <v>2</v>
      </c>
      <c r="V129" s="2681"/>
      <c r="W129" s="222"/>
      <c r="X129" s="222"/>
      <c r="Y129" s="222"/>
      <c r="Z129" s="222"/>
      <c r="AA129" s="222"/>
      <c r="AB129" s="222"/>
      <c r="AC129" s="222"/>
      <c r="AD129" s="222"/>
      <c r="AE129" s="207" t="s">
        <v>3528</v>
      </c>
      <c r="AF129" s="223">
        <f t="shared" si="100"/>
        <v>0</v>
      </c>
      <c r="AG129" s="223">
        <f t="shared" si="101"/>
        <v>0</v>
      </c>
      <c r="AH129" s="223">
        <f t="shared" si="102"/>
        <v>34000</v>
      </c>
      <c r="AI129" s="223">
        <f t="shared" ref="AI129:AI130" si="112">+$R129*V129</f>
        <v>0</v>
      </c>
      <c r="AJ129" s="223">
        <f t="shared" si="103"/>
        <v>0</v>
      </c>
      <c r="AK129" s="223">
        <f t="shared" si="104"/>
        <v>0</v>
      </c>
      <c r="AL129" s="223">
        <f t="shared" si="105"/>
        <v>0</v>
      </c>
      <c r="AM129" s="223">
        <f t="shared" si="106"/>
        <v>0</v>
      </c>
      <c r="AN129" s="223">
        <f t="shared" si="107"/>
        <v>0</v>
      </c>
      <c r="AO129" s="223">
        <f t="shared" si="108"/>
        <v>0</v>
      </c>
      <c r="AP129" s="223">
        <f t="shared" si="109"/>
        <v>0</v>
      </c>
      <c r="AQ129" s="223">
        <f t="shared" si="110"/>
        <v>0</v>
      </c>
      <c r="AR129" s="223"/>
      <c r="AS129" s="217" t="s">
        <v>2578</v>
      </c>
      <c r="AT129" s="223" t="s">
        <v>5238</v>
      </c>
      <c r="AU129" s="223"/>
      <c r="AV129" s="214" t="s">
        <v>5239</v>
      </c>
      <c r="AW129" s="214" t="s">
        <v>5239</v>
      </c>
      <c r="AX129" s="214" t="s">
        <v>5240</v>
      </c>
      <c r="AY129" s="2691">
        <f t="shared" si="111"/>
        <v>0</v>
      </c>
      <c r="AZ129" s="224" t="s">
        <v>5241</v>
      </c>
      <c r="BA129" s="223"/>
      <c r="BB129" s="2726" t="s">
        <v>5237</v>
      </c>
      <c r="BC129" s="2692">
        <v>34000</v>
      </c>
      <c r="BD129" s="214">
        <v>1324</v>
      </c>
      <c r="BE129" s="214" t="s">
        <v>5242</v>
      </c>
      <c r="BF129" s="215" t="s">
        <v>5243</v>
      </c>
      <c r="BG129" s="2698">
        <v>46099</v>
      </c>
      <c r="BH129" s="215" t="s">
        <v>5244</v>
      </c>
      <c r="BI129" s="2698">
        <v>46100</v>
      </c>
      <c r="BJ129" s="215" t="s">
        <v>5245</v>
      </c>
      <c r="BK129" s="2698">
        <v>46100</v>
      </c>
      <c r="BL129" s="213" t="s">
        <v>4636</v>
      </c>
      <c r="BM129" s="2709" t="s">
        <v>5246</v>
      </c>
      <c r="BN129" s="214" t="s">
        <v>4760</v>
      </c>
      <c r="BO129" s="2691"/>
      <c r="BP129" s="2691">
        <f t="shared" si="46"/>
        <v>0</v>
      </c>
      <c r="BQ129" s="215" t="s">
        <v>4636</v>
      </c>
      <c r="BR129" s="2694"/>
      <c r="BS129" s="2693"/>
      <c r="BT129" s="2691">
        <f t="shared" ref="BT129:BT130" si="113">AY129</f>
        <v>0</v>
      </c>
      <c r="BU129" s="2691"/>
      <c r="BV129" s="2691">
        <f t="shared" ref="BV129:BV130" si="114">BT129-BU129</f>
        <v>0</v>
      </c>
      <c r="BX129" s="215"/>
      <c r="CE129" s="2695"/>
    </row>
    <row r="130" spans="1:88" s="214" customFormat="1" ht="52.5" hidden="1" customHeight="1" x14ac:dyDescent="0.25">
      <c r="A130" s="2681">
        <v>2026</v>
      </c>
      <c r="B130" s="2681">
        <v>479</v>
      </c>
      <c r="C130" s="2682" t="s">
        <v>58</v>
      </c>
      <c r="D130" s="2681">
        <v>3000654</v>
      </c>
      <c r="E130" s="2681">
        <v>5005020</v>
      </c>
      <c r="F130" s="2683" t="s">
        <v>2269</v>
      </c>
      <c r="G130" s="2684" t="s">
        <v>3012</v>
      </c>
      <c r="H130" s="2681">
        <v>95</v>
      </c>
      <c r="I130" s="2685" t="s">
        <v>992</v>
      </c>
      <c r="J130" s="2686" t="s">
        <v>10</v>
      </c>
      <c r="K130" s="2686" t="s">
        <v>60</v>
      </c>
      <c r="L130" s="2681" t="str">
        <f t="shared" si="99"/>
        <v>2.3</v>
      </c>
      <c r="M130" s="2725" t="s">
        <v>230</v>
      </c>
      <c r="N130" s="2687"/>
      <c r="O130" s="2726" t="s">
        <v>5247</v>
      </c>
      <c r="P130" s="2688" t="s">
        <v>74</v>
      </c>
      <c r="Q130" s="2689"/>
      <c r="R130" s="221">
        <v>10000</v>
      </c>
      <c r="S130" s="2681"/>
      <c r="T130" s="2681"/>
      <c r="U130" s="2681">
        <v>1</v>
      </c>
      <c r="V130" s="2681"/>
      <c r="W130" s="222"/>
      <c r="X130" s="222"/>
      <c r="Y130" s="222"/>
      <c r="Z130" s="222"/>
      <c r="AA130" s="222"/>
      <c r="AB130" s="222"/>
      <c r="AC130" s="222"/>
      <c r="AD130" s="222"/>
      <c r="AE130" s="207" t="s">
        <v>3528</v>
      </c>
      <c r="AF130" s="223">
        <f t="shared" si="100"/>
        <v>0</v>
      </c>
      <c r="AG130" s="223">
        <f t="shared" si="101"/>
        <v>0</v>
      </c>
      <c r="AH130" s="223">
        <f t="shared" si="102"/>
        <v>10000</v>
      </c>
      <c r="AI130" s="223">
        <f t="shared" si="112"/>
        <v>0</v>
      </c>
      <c r="AJ130" s="223">
        <f t="shared" si="103"/>
        <v>0</v>
      </c>
      <c r="AK130" s="223">
        <f t="shared" si="104"/>
        <v>0</v>
      </c>
      <c r="AL130" s="223">
        <f t="shared" si="105"/>
        <v>0</v>
      </c>
      <c r="AM130" s="223">
        <f t="shared" si="106"/>
        <v>0</v>
      </c>
      <c r="AN130" s="223">
        <f t="shared" si="107"/>
        <v>0</v>
      </c>
      <c r="AO130" s="223">
        <f t="shared" si="108"/>
        <v>0</v>
      </c>
      <c r="AP130" s="223">
        <f t="shared" si="109"/>
        <v>0</v>
      </c>
      <c r="AQ130" s="223">
        <f t="shared" si="110"/>
        <v>0</v>
      </c>
      <c r="AR130" s="223"/>
      <c r="AS130" s="217" t="s">
        <v>2578</v>
      </c>
      <c r="AT130" s="223" t="s">
        <v>5238</v>
      </c>
      <c r="AU130" s="223"/>
      <c r="AV130" s="214" t="s">
        <v>5239</v>
      </c>
      <c r="AW130" s="214" t="s">
        <v>5239</v>
      </c>
      <c r="AX130" s="214" t="s">
        <v>5240</v>
      </c>
      <c r="AY130" s="2691">
        <f t="shared" si="111"/>
        <v>0</v>
      </c>
      <c r="AZ130" s="224" t="s">
        <v>5241</v>
      </c>
      <c r="BA130" s="223"/>
      <c r="BB130" s="2726" t="s">
        <v>5247</v>
      </c>
      <c r="BC130" s="2692">
        <v>10000</v>
      </c>
      <c r="BD130" s="214" t="s">
        <v>5248</v>
      </c>
      <c r="BE130" s="214" t="s">
        <v>5242</v>
      </c>
      <c r="BF130" s="215" t="s">
        <v>5243</v>
      </c>
      <c r="BG130" s="2698">
        <v>46099</v>
      </c>
      <c r="BH130" s="215" t="s">
        <v>5244</v>
      </c>
      <c r="BI130" s="2698">
        <v>46100</v>
      </c>
      <c r="BJ130" s="215" t="s">
        <v>5245</v>
      </c>
      <c r="BK130" s="2698">
        <v>46100</v>
      </c>
      <c r="BL130" s="213" t="s">
        <v>4636</v>
      </c>
      <c r="BM130" s="2709" t="s">
        <v>5249</v>
      </c>
      <c r="BN130" s="214" t="s">
        <v>4760</v>
      </c>
      <c r="BO130" s="2691"/>
      <c r="BP130" s="2691">
        <f t="shared" si="46"/>
        <v>0</v>
      </c>
      <c r="BQ130" s="215" t="s">
        <v>4636</v>
      </c>
      <c r="BR130" s="2694"/>
      <c r="BS130" s="2693"/>
      <c r="BT130" s="2691">
        <f t="shared" si="113"/>
        <v>0</v>
      </c>
      <c r="BU130" s="2691"/>
      <c r="BV130" s="2691">
        <f t="shared" si="114"/>
        <v>0</v>
      </c>
      <c r="BX130" s="215"/>
      <c r="CE130" s="2695"/>
    </row>
    <row r="131" spans="1:88" ht="52.5" hidden="1" customHeight="1" x14ac:dyDescent="0.55000000000000004">
      <c r="A131" s="2681">
        <v>2026</v>
      </c>
      <c r="B131" s="2681">
        <v>479</v>
      </c>
      <c r="C131" s="2682" t="s">
        <v>58</v>
      </c>
      <c r="D131" s="2681">
        <v>3000654</v>
      </c>
      <c r="E131" s="2681">
        <v>5005023</v>
      </c>
      <c r="F131" s="2682" t="s">
        <v>3011</v>
      </c>
      <c r="G131" s="2684" t="s">
        <v>3012</v>
      </c>
      <c r="H131" s="2681">
        <v>95</v>
      </c>
      <c r="I131" s="2685" t="s">
        <v>992</v>
      </c>
      <c r="J131" s="2686" t="s">
        <v>10</v>
      </c>
      <c r="K131" s="2686" t="s">
        <v>60</v>
      </c>
      <c r="L131" s="2681" t="str">
        <f t="shared" si="99"/>
        <v>2.3</v>
      </c>
      <c r="M131" s="2728" t="s">
        <v>89</v>
      </c>
      <c r="N131" s="2729"/>
      <c r="O131" s="2682" t="s">
        <v>5250</v>
      </c>
      <c r="P131" s="2688" t="s">
        <v>70</v>
      </c>
      <c r="Q131" s="565"/>
      <c r="R131" s="2730">
        <v>30</v>
      </c>
      <c r="S131" s="33"/>
      <c r="T131" s="33"/>
      <c r="U131" s="33"/>
      <c r="V131" s="2730">
        <v>500</v>
      </c>
      <c r="W131" s="252"/>
      <c r="X131" s="252"/>
      <c r="Y131" s="252"/>
      <c r="Z131" s="252"/>
      <c r="AA131" s="252"/>
      <c r="AB131" s="252"/>
      <c r="AC131" s="252"/>
      <c r="AD131" s="252"/>
      <c r="AE131" s="202"/>
      <c r="AF131" s="249"/>
      <c r="AG131" s="249"/>
      <c r="AH131" s="249"/>
      <c r="AI131" s="249"/>
      <c r="AJ131" s="249"/>
      <c r="AK131" s="249"/>
      <c r="AL131" s="249"/>
      <c r="AM131" s="249"/>
      <c r="AN131" s="249"/>
      <c r="AO131" s="249"/>
      <c r="AP131" s="249"/>
      <c r="AQ131" s="249"/>
      <c r="AR131" s="2731"/>
      <c r="AS131" s="217" t="s">
        <v>2578</v>
      </c>
      <c r="AT131" s="249"/>
      <c r="AU131" s="249"/>
      <c r="AV131" s="215" t="s">
        <v>5251</v>
      </c>
      <c r="AW131" s="215" t="s">
        <v>5252</v>
      </c>
      <c r="AX131" s="215" t="s">
        <v>5253</v>
      </c>
      <c r="AY131" s="2691">
        <f t="shared" si="111"/>
        <v>0</v>
      </c>
      <c r="AZ131" s="250"/>
      <c r="BA131" s="249"/>
      <c r="BB131" s="2682" t="s">
        <v>5250</v>
      </c>
      <c r="BC131" s="2732"/>
      <c r="BD131">
        <v>276</v>
      </c>
      <c r="BF131" s="53" t="s">
        <v>5254</v>
      </c>
      <c r="BG131" s="184">
        <v>46108</v>
      </c>
      <c r="BH131" s="53" t="s">
        <v>5255</v>
      </c>
      <c r="BI131" s="184">
        <v>46118</v>
      </c>
      <c r="BJ131" s="53" t="s">
        <v>5256</v>
      </c>
      <c r="BK131" s="184">
        <v>46119</v>
      </c>
      <c r="BL131" s="213" t="s">
        <v>4636</v>
      </c>
      <c r="BM131" s="53" t="s">
        <v>5257</v>
      </c>
      <c r="BN131"/>
      <c r="BO131" s="259"/>
      <c r="BP131" s="2691">
        <f t="shared" si="46"/>
        <v>0</v>
      </c>
      <c r="BQ131" s="215" t="s">
        <v>4636</v>
      </c>
      <c r="BR131" s="150"/>
      <c r="BS131" s="146"/>
      <c r="BT131" s="2691">
        <f t="shared" ref="BT131:BT155" si="115">AY131</f>
        <v>0</v>
      </c>
      <c r="BU131" s="2691"/>
      <c r="BV131" s="2691">
        <f t="shared" ref="BV131:BV153" si="116">BT131-BU131</f>
        <v>0</v>
      </c>
      <c r="BX131" s="53"/>
    </row>
    <row r="132" spans="1:88" ht="52.5" hidden="1" customHeight="1" x14ac:dyDescent="0.55000000000000004">
      <c r="A132" s="2681">
        <v>2026</v>
      </c>
      <c r="B132" s="2681">
        <v>479</v>
      </c>
      <c r="C132" s="2682" t="s">
        <v>58</v>
      </c>
      <c r="D132" s="2681">
        <v>3000654</v>
      </c>
      <c r="E132" s="2681">
        <v>5005023</v>
      </c>
      <c r="F132" s="2682" t="s">
        <v>3011</v>
      </c>
      <c r="G132" s="2684" t="s">
        <v>3012</v>
      </c>
      <c r="H132" s="2681">
        <v>95</v>
      </c>
      <c r="I132" s="2685" t="s">
        <v>992</v>
      </c>
      <c r="J132" s="2686" t="s">
        <v>10</v>
      </c>
      <c r="K132" s="2686" t="s">
        <v>60</v>
      </c>
      <c r="L132" s="2681" t="str">
        <f t="shared" ref="L132" si="117">+MID(M132,1,3)</f>
        <v>2.3</v>
      </c>
      <c r="M132" s="2728" t="s">
        <v>107</v>
      </c>
      <c r="N132" s="2729"/>
      <c r="O132" s="2682" t="s">
        <v>5258</v>
      </c>
      <c r="P132" s="2688" t="s">
        <v>70</v>
      </c>
      <c r="Q132" s="565"/>
      <c r="R132" s="2730">
        <v>250</v>
      </c>
      <c r="S132" s="33"/>
      <c r="T132" s="33"/>
      <c r="U132" s="33"/>
      <c r="V132" s="2730">
        <v>6</v>
      </c>
      <c r="W132" s="252"/>
      <c r="X132" s="252"/>
      <c r="Y132" s="252"/>
      <c r="Z132" s="252"/>
      <c r="AA132" s="252"/>
      <c r="AB132" s="252"/>
      <c r="AC132" s="252"/>
      <c r="AD132" s="252"/>
      <c r="AE132" s="202"/>
      <c r="AF132" s="249"/>
      <c r="AG132" s="249"/>
      <c r="AH132" s="249"/>
      <c r="AI132" s="249"/>
      <c r="AJ132" s="249"/>
      <c r="AK132" s="249"/>
      <c r="AL132" s="249"/>
      <c r="AM132" s="249"/>
      <c r="AN132" s="249"/>
      <c r="AO132" s="249"/>
      <c r="AP132" s="249"/>
      <c r="AQ132" s="249"/>
      <c r="AR132" s="223">
        <v>1500</v>
      </c>
      <c r="AS132" s="217" t="s">
        <v>2578</v>
      </c>
      <c r="AT132" s="249"/>
      <c r="AU132" s="249"/>
      <c r="AV132" s="215" t="s">
        <v>5251</v>
      </c>
      <c r="AW132" s="215" t="s">
        <v>5252</v>
      </c>
      <c r="AX132" s="215" t="s">
        <v>5253</v>
      </c>
      <c r="AY132" s="2691">
        <f t="shared" si="111"/>
        <v>1500</v>
      </c>
      <c r="AZ132" s="250"/>
      <c r="BA132" s="249"/>
      <c r="BB132" s="2682" t="s">
        <v>5258</v>
      </c>
      <c r="BC132" s="2732"/>
      <c r="BD132">
        <v>277</v>
      </c>
      <c r="BF132" s="53" t="s">
        <v>5254</v>
      </c>
      <c r="BG132" s="184">
        <v>46108</v>
      </c>
      <c r="BH132" s="53" t="s">
        <v>5259</v>
      </c>
      <c r="BI132" s="184">
        <v>46111</v>
      </c>
      <c r="BJ132" s="53" t="s">
        <v>5260</v>
      </c>
      <c r="BK132" s="184">
        <v>46111</v>
      </c>
      <c r="BL132" s="53" t="s">
        <v>4503</v>
      </c>
      <c r="BM132" s="53" t="s">
        <v>5261</v>
      </c>
      <c r="BN132" t="s">
        <v>5262</v>
      </c>
      <c r="BO132" s="259">
        <v>1500</v>
      </c>
      <c r="BP132" s="2691">
        <f t="shared" ref="BP132:BP156" si="118">AR132-BO132</f>
        <v>0</v>
      </c>
      <c r="BQ132" s="213" t="s">
        <v>4506</v>
      </c>
      <c r="BR132" s="150" t="s">
        <v>4425</v>
      </c>
      <c r="BS132" s="146">
        <v>46125</v>
      </c>
      <c r="BT132" s="2691">
        <f>AR132</f>
        <v>1500</v>
      </c>
      <c r="BU132" s="2691">
        <v>1500</v>
      </c>
      <c r="BV132" s="2691">
        <f t="shared" si="116"/>
        <v>0</v>
      </c>
      <c r="BX132" s="53"/>
      <c r="BY132" t="s">
        <v>5263</v>
      </c>
      <c r="BZ132" s="146">
        <v>46135</v>
      </c>
      <c r="CA132" t="s">
        <v>5264</v>
      </c>
      <c r="CB132" s="146">
        <v>46136</v>
      </c>
      <c r="CE132" s="2972" t="s">
        <v>5265</v>
      </c>
      <c r="CF132" t="s">
        <v>4491</v>
      </c>
      <c r="CG132" t="s">
        <v>4492</v>
      </c>
      <c r="CH132" t="s">
        <v>4493</v>
      </c>
      <c r="CI132" s="146">
        <v>46142</v>
      </c>
      <c r="CJ132" s="53" t="s">
        <v>5266</v>
      </c>
    </row>
    <row r="133" spans="1:88" ht="52.5" hidden="1" customHeight="1" x14ac:dyDescent="0.55000000000000004">
      <c r="A133" s="2962">
        <v>2026</v>
      </c>
      <c r="B133" s="2962">
        <v>479</v>
      </c>
      <c r="C133" s="2963" t="s">
        <v>58</v>
      </c>
      <c r="D133" s="2962">
        <v>3000654</v>
      </c>
      <c r="E133" s="2962">
        <v>5005023</v>
      </c>
      <c r="F133" s="2963" t="s">
        <v>3011</v>
      </c>
      <c r="G133" s="2964" t="s">
        <v>3012</v>
      </c>
      <c r="H133" s="2962">
        <v>95</v>
      </c>
      <c r="I133" s="2965" t="s">
        <v>992</v>
      </c>
      <c r="J133" s="2966" t="s">
        <v>10</v>
      </c>
      <c r="K133" s="2966" t="s">
        <v>60</v>
      </c>
      <c r="L133" s="2962" t="str">
        <f t="shared" ref="L133" si="119">+MID(M133,1,3)</f>
        <v>2.3</v>
      </c>
      <c r="M133" s="2967" t="s">
        <v>107</v>
      </c>
      <c r="N133" s="2729"/>
      <c r="O133" s="2733" t="s">
        <v>5267</v>
      </c>
      <c r="P133" s="2968" t="s">
        <v>70</v>
      </c>
      <c r="Q133" s="565"/>
      <c r="R133" s="2734">
        <v>2</v>
      </c>
      <c r="S133" s="33"/>
      <c r="T133" s="33"/>
      <c r="U133" s="33"/>
      <c r="V133" s="2735" t="s">
        <v>5268</v>
      </c>
      <c r="W133" s="252"/>
      <c r="X133" s="252"/>
      <c r="Y133" s="252"/>
      <c r="Z133" s="252"/>
      <c r="AA133" s="252"/>
      <c r="AB133" s="252"/>
      <c r="AC133" s="252"/>
      <c r="AD133" s="252"/>
      <c r="AE133" s="202"/>
      <c r="AF133" s="249"/>
      <c r="AG133" s="249"/>
      <c r="AH133" s="249"/>
      <c r="AI133" s="249"/>
      <c r="AJ133" s="249"/>
      <c r="AK133" s="249"/>
      <c r="AL133" s="249"/>
      <c r="AM133" s="249"/>
      <c r="AN133" s="249"/>
      <c r="AO133" s="249"/>
      <c r="AP133" s="249"/>
      <c r="AQ133" s="249"/>
      <c r="AR133" s="223">
        <v>3675</v>
      </c>
      <c r="AS133" s="2970" t="s">
        <v>2578</v>
      </c>
      <c r="AT133" s="249"/>
      <c r="AU133" s="249"/>
      <c r="AV133" s="215" t="s">
        <v>5251</v>
      </c>
      <c r="AW133" s="215" t="s">
        <v>5252</v>
      </c>
      <c r="AX133" s="215" t="s">
        <v>5253</v>
      </c>
      <c r="AY133" s="2691">
        <f t="shared" si="111"/>
        <v>3675</v>
      </c>
      <c r="AZ133" s="250"/>
      <c r="BA133" s="249"/>
      <c r="BB133" s="2733" t="s">
        <v>5267</v>
      </c>
      <c r="BC133" s="2732"/>
      <c r="BD133">
        <v>278</v>
      </c>
      <c r="BF133" s="53" t="s">
        <v>5254</v>
      </c>
      <c r="BG133" s="184">
        <v>46108</v>
      </c>
      <c r="BH133" s="53" t="s">
        <v>5269</v>
      </c>
      <c r="BI133" s="184">
        <v>46111</v>
      </c>
      <c r="BJ133" s="53" t="s">
        <v>5270</v>
      </c>
      <c r="BK133" s="184">
        <v>46111</v>
      </c>
      <c r="BL133" s="53" t="s">
        <v>4503</v>
      </c>
      <c r="BM133" s="53" t="s">
        <v>5271</v>
      </c>
      <c r="BN133" t="s">
        <v>5272</v>
      </c>
      <c r="BO133" s="259">
        <v>3675</v>
      </c>
      <c r="BP133" s="2691">
        <f t="shared" si="118"/>
        <v>0</v>
      </c>
      <c r="BQ133" s="213" t="s">
        <v>4506</v>
      </c>
      <c r="BR133" s="150" t="s">
        <v>4424</v>
      </c>
      <c r="BS133" s="146">
        <v>46125</v>
      </c>
      <c r="BT133" s="2691">
        <f>AR133</f>
        <v>3675</v>
      </c>
      <c r="BU133" s="2971">
        <v>3675</v>
      </c>
      <c r="BV133" s="2691">
        <f t="shared" si="116"/>
        <v>0</v>
      </c>
      <c r="BX133" s="53"/>
      <c r="BY133" t="s">
        <v>5273</v>
      </c>
      <c r="BZ133" s="146">
        <v>46140</v>
      </c>
      <c r="CA133" t="s">
        <v>5274</v>
      </c>
      <c r="CB133" s="146">
        <v>46141</v>
      </c>
      <c r="CE133" s="201" t="s">
        <v>5275</v>
      </c>
      <c r="CF133" s="53" t="s">
        <v>4491</v>
      </c>
      <c r="CG133" s="53" t="s">
        <v>4492</v>
      </c>
      <c r="CH133" s="53" t="s">
        <v>4493</v>
      </c>
      <c r="CI133" s="184">
        <v>46148</v>
      </c>
      <c r="CJ133" s="53" t="s">
        <v>5276</v>
      </c>
    </row>
    <row r="134" spans="1:88" s="214" customFormat="1" ht="52.5" hidden="1" customHeight="1" x14ac:dyDescent="0.55000000000000004">
      <c r="A134" s="2681">
        <v>2026</v>
      </c>
      <c r="B134" s="2681">
        <v>479</v>
      </c>
      <c r="C134" s="2682" t="s">
        <v>58</v>
      </c>
      <c r="D134" s="2681">
        <v>3000654</v>
      </c>
      <c r="E134" s="2681">
        <v>5005023</v>
      </c>
      <c r="F134" s="2682" t="s">
        <v>3011</v>
      </c>
      <c r="G134" s="2684" t="s">
        <v>3012</v>
      </c>
      <c r="H134" s="2681">
        <v>95</v>
      </c>
      <c r="I134" s="2685" t="s">
        <v>992</v>
      </c>
      <c r="J134" s="2686" t="s">
        <v>10</v>
      </c>
      <c r="K134" s="2686" t="s">
        <v>60</v>
      </c>
      <c r="L134" s="2681" t="str">
        <f t="shared" ref="L134" si="120">+MID(M134,1,3)</f>
        <v>2.3</v>
      </c>
      <c r="M134" s="2736" t="s">
        <v>95</v>
      </c>
      <c r="N134" s="2687"/>
      <c r="O134" s="2726" t="s">
        <v>5277</v>
      </c>
      <c r="P134" s="2688" t="s">
        <v>70</v>
      </c>
      <c r="Q134" s="2689"/>
      <c r="R134" s="2737">
        <v>110</v>
      </c>
      <c r="S134" s="2681"/>
      <c r="T134" s="2681"/>
      <c r="U134" s="2681"/>
      <c r="V134" s="2737">
        <v>25</v>
      </c>
      <c r="W134" s="222"/>
      <c r="X134" s="222"/>
      <c r="Y134" s="222"/>
      <c r="Z134" s="222"/>
      <c r="AA134" s="222"/>
      <c r="AB134" s="222"/>
      <c r="AC134" s="222"/>
      <c r="AD134" s="222"/>
      <c r="AE134" s="207"/>
      <c r="AF134" s="249"/>
      <c r="AG134" s="249"/>
      <c r="AH134" s="249"/>
      <c r="AI134" s="249"/>
      <c r="AJ134" s="249"/>
      <c r="AK134" s="249"/>
      <c r="AL134" s="249"/>
      <c r="AM134" s="249"/>
      <c r="AN134" s="249"/>
      <c r="AO134" s="249"/>
      <c r="AP134" s="249"/>
      <c r="AQ134" s="249"/>
      <c r="AR134" s="2738"/>
      <c r="AS134" s="217" t="s">
        <v>2578</v>
      </c>
      <c r="AT134" s="249"/>
      <c r="AU134" s="249"/>
      <c r="AV134" s="215" t="s">
        <v>5251</v>
      </c>
      <c r="AW134" s="215" t="s">
        <v>5252</v>
      </c>
      <c r="AX134" s="215" t="s">
        <v>5253</v>
      </c>
      <c r="AY134" s="2691">
        <f t="shared" si="111"/>
        <v>0</v>
      </c>
      <c r="AZ134"/>
      <c r="BA134" s="249"/>
      <c r="BB134" s="2726" t="s">
        <v>5277</v>
      </c>
      <c r="BC134" s="2692"/>
      <c r="BD134" s="214">
        <v>279</v>
      </c>
      <c r="BF134" s="215" t="s">
        <v>5254</v>
      </c>
      <c r="BG134" s="2698">
        <v>46108</v>
      </c>
      <c r="BH134" s="215" t="s">
        <v>5278</v>
      </c>
      <c r="BI134" s="2698">
        <v>46111</v>
      </c>
      <c r="BJ134" s="215"/>
      <c r="BK134" s="2698"/>
      <c r="BL134" s="213" t="s">
        <v>4636</v>
      </c>
      <c r="BM134" s="215" t="s">
        <v>5279</v>
      </c>
      <c r="BO134" s="2691"/>
      <c r="BP134" s="2691">
        <f t="shared" si="118"/>
        <v>0</v>
      </c>
      <c r="BQ134" s="215" t="s">
        <v>4636</v>
      </c>
      <c r="BR134" s="2694"/>
      <c r="BS134" s="2693"/>
      <c r="BT134" s="2691">
        <f t="shared" si="115"/>
        <v>0</v>
      </c>
      <c r="BU134" s="2691"/>
      <c r="BV134" s="2691">
        <f t="shared" si="116"/>
        <v>0</v>
      </c>
      <c r="BX134" s="215"/>
      <c r="CE134" s="2695"/>
    </row>
    <row r="135" spans="1:88" ht="52.5" hidden="1" customHeight="1" x14ac:dyDescent="0.55000000000000004">
      <c r="A135" s="2973">
        <v>2026</v>
      </c>
      <c r="B135" s="2973">
        <v>479</v>
      </c>
      <c r="C135" s="2974" t="s">
        <v>58</v>
      </c>
      <c r="D135" s="2973">
        <v>3000654</v>
      </c>
      <c r="E135" s="2973">
        <v>5005023</v>
      </c>
      <c r="F135" s="2974" t="s">
        <v>3011</v>
      </c>
      <c r="G135" s="2975" t="s">
        <v>3012</v>
      </c>
      <c r="H135" s="2973">
        <v>95</v>
      </c>
      <c r="I135" s="2976" t="s">
        <v>992</v>
      </c>
      <c r="J135" s="2977" t="s">
        <v>10</v>
      </c>
      <c r="K135" s="2977" t="s">
        <v>60</v>
      </c>
      <c r="L135" s="2973" t="str">
        <f t="shared" ref="L135" si="121">+MID(M135,1,3)</f>
        <v>2.3</v>
      </c>
      <c r="M135" s="2978" t="s">
        <v>95</v>
      </c>
      <c r="N135" s="2729"/>
      <c r="O135" s="2733" t="s">
        <v>5280</v>
      </c>
      <c r="P135" s="2979" t="s">
        <v>70</v>
      </c>
      <c r="Q135" s="565"/>
      <c r="R135" s="2739">
        <v>15</v>
      </c>
      <c r="S135" s="33"/>
      <c r="T135" s="33"/>
      <c r="U135" s="33"/>
      <c r="V135" s="2739">
        <v>100</v>
      </c>
      <c r="W135" s="252"/>
      <c r="X135" s="252"/>
      <c r="Y135" s="252"/>
      <c r="Z135" s="252"/>
      <c r="AA135" s="252"/>
      <c r="AB135" s="252"/>
      <c r="AC135" s="252"/>
      <c r="AD135" s="252"/>
      <c r="AE135" s="202"/>
      <c r="AF135" s="249"/>
      <c r="AG135" s="249"/>
      <c r="AH135" s="249"/>
      <c r="AI135" s="249"/>
      <c r="AJ135" s="249"/>
      <c r="AK135" s="249"/>
      <c r="AL135" s="249"/>
      <c r="AM135" s="249"/>
      <c r="AN135" s="249"/>
      <c r="AO135" s="249"/>
      <c r="AP135" s="249"/>
      <c r="AQ135" s="249"/>
      <c r="AR135" s="223">
        <v>1228</v>
      </c>
      <c r="AS135" s="2981" t="s">
        <v>2578</v>
      </c>
      <c r="AT135" s="249"/>
      <c r="AU135" s="249"/>
      <c r="AV135" s="215" t="s">
        <v>5251</v>
      </c>
      <c r="AW135" s="215" t="s">
        <v>5252</v>
      </c>
      <c r="AX135" s="215" t="s">
        <v>5253</v>
      </c>
      <c r="AY135" s="2691">
        <f t="shared" si="111"/>
        <v>1228</v>
      </c>
      <c r="AZ135" s="250" t="s">
        <v>5281</v>
      </c>
      <c r="BA135" s="249"/>
      <c r="BB135" s="2733"/>
      <c r="BC135" s="2732"/>
      <c r="BD135">
        <v>287</v>
      </c>
      <c r="BF135" s="53" t="s">
        <v>5282</v>
      </c>
      <c r="BG135" s="184">
        <v>46108</v>
      </c>
      <c r="BH135" s="53" t="s">
        <v>5282</v>
      </c>
      <c r="BI135" s="184">
        <v>46108</v>
      </c>
      <c r="BJ135" s="53" t="s">
        <v>5283</v>
      </c>
      <c r="BK135" s="184">
        <v>46108</v>
      </c>
      <c r="BL135" s="53" t="s">
        <v>4503</v>
      </c>
      <c r="BM135" s="53" t="s">
        <v>5284</v>
      </c>
      <c r="BN135" t="s">
        <v>5285</v>
      </c>
      <c r="BO135" s="259">
        <v>1227.2</v>
      </c>
      <c r="BP135" s="2691">
        <f t="shared" si="118"/>
        <v>0.79999999999995453</v>
      </c>
      <c r="BQ135" s="213" t="s">
        <v>4506</v>
      </c>
      <c r="BR135" s="150" t="s">
        <v>4426</v>
      </c>
      <c r="BS135" s="146">
        <v>46126</v>
      </c>
      <c r="BT135" s="2691">
        <f>AR135</f>
        <v>1228</v>
      </c>
      <c r="BU135" s="2982">
        <v>1023.08</v>
      </c>
      <c r="BV135" s="2691">
        <f t="shared" si="116"/>
        <v>204.91999999999996</v>
      </c>
      <c r="BX135" s="53"/>
      <c r="CE135" s="201" t="s">
        <v>5286</v>
      </c>
      <c r="CF135" t="s">
        <v>4491</v>
      </c>
      <c r="CG135" t="s">
        <v>4492</v>
      </c>
      <c r="CH135" t="s">
        <v>4493</v>
      </c>
      <c r="CI135" s="146">
        <v>46140</v>
      </c>
      <c r="CJ135" s="201" t="s">
        <v>5286</v>
      </c>
    </row>
    <row r="136" spans="1:88" ht="52.5" hidden="1" customHeight="1" x14ac:dyDescent="0.55000000000000004">
      <c r="A136" s="2681">
        <v>2026</v>
      </c>
      <c r="B136" s="2681">
        <v>479</v>
      </c>
      <c r="C136" s="2682" t="s">
        <v>58</v>
      </c>
      <c r="D136" s="2681">
        <v>3000654</v>
      </c>
      <c r="E136" s="2681">
        <v>5005023</v>
      </c>
      <c r="F136" s="2682" t="s">
        <v>3011</v>
      </c>
      <c r="G136" s="2684" t="s">
        <v>3012</v>
      </c>
      <c r="H136" s="2681">
        <v>95</v>
      </c>
      <c r="I136" s="2685" t="s">
        <v>992</v>
      </c>
      <c r="J136" s="2686" t="s">
        <v>10</v>
      </c>
      <c r="K136" s="2686" t="s">
        <v>60</v>
      </c>
      <c r="L136" s="2681" t="str">
        <f t="shared" ref="L136" si="122">+MID(M136,1,3)</f>
        <v>2.3</v>
      </c>
      <c r="M136" s="2728" t="s">
        <v>95</v>
      </c>
      <c r="N136" s="2729"/>
      <c r="O136" s="2733" t="s">
        <v>5287</v>
      </c>
      <c r="P136" s="2688" t="s">
        <v>70</v>
      </c>
      <c r="Q136" s="565"/>
      <c r="R136" s="2730">
        <v>50</v>
      </c>
      <c r="S136" s="33"/>
      <c r="T136" s="33"/>
      <c r="U136" s="33"/>
      <c r="V136" s="2730">
        <v>6</v>
      </c>
      <c r="W136" s="252"/>
      <c r="X136" s="252"/>
      <c r="Y136" s="252"/>
      <c r="Z136" s="252"/>
      <c r="AA136" s="252"/>
      <c r="AB136" s="252"/>
      <c r="AC136" s="252"/>
      <c r="AD136" s="252"/>
      <c r="AE136" s="202"/>
      <c r="AF136" s="249"/>
      <c r="AG136" s="249"/>
      <c r="AH136" s="249"/>
      <c r="AI136" s="249"/>
      <c r="AJ136" s="249"/>
      <c r="AK136" s="249"/>
      <c r="AL136" s="249"/>
      <c r="AM136" s="249"/>
      <c r="AN136" s="249"/>
      <c r="AO136" s="249"/>
      <c r="AP136" s="249"/>
      <c r="AQ136" s="249"/>
      <c r="AR136" s="223">
        <v>300</v>
      </c>
      <c r="AS136" s="217" t="s">
        <v>2578</v>
      </c>
      <c r="AT136" s="249"/>
      <c r="AU136" s="249"/>
      <c r="AV136" s="215" t="s">
        <v>5251</v>
      </c>
      <c r="AW136" s="215" t="s">
        <v>5252</v>
      </c>
      <c r="AX136" s="215" t="s">
        <v>5253</v>
      </c>
      <c r="AY136" s="2691">
        <f t="shared" si="111"/>
        <v>300</v>
      </c>
      <c r="AZ136" s="250" t="s">
        <v>5281</v>
      </c>
      <c r="BA136" s="249"/>
      <c r="BB136" s="2733"/>
      <c r="BC136" s="2732"/>
      <c r="BD136">
        <v>288</v>
      </c>
      <c r="BF136" s="53" t="s">
        <v>5282</v>
      </c>
      <c r="BG136" s="184">
        <v>46108</v>
      </c>
      <c r="BH136" s="53" t="s">
        <v>5282</v>
      </c>
      <c r="BI136" s="184">
        <v>46108</v>
      </c>
      <c r="BJ136" s="53" t="s">
        <v>5283</v>
      </c>
      <c r="BK136" s="184">
        <v>46108</v>
      </c>
      <c r="BL136" s="53" t="s">
        <v>4503</v>
      </c>
      <c r="BM136" s="53" t="s">
        <v>5288</v>
      </c>
      <c r="BN136" s="53" t="s">
        <v>5289</v>
      </c>
      <c r="BO136" s="259">
        <v>132.61000000000001</v>
      </c>
      <c r="BP136" s="2691">
        <f t="shared" si="118"/>
        <v>167.39</v>
      </c>
      <c r="BQ136" s="213" t="s">
        <v>4506</v>
      </c>
      <c r="BR136" s="203" t="s">
        <v>4444</v>
      </c>
      <c r="BS136" s="184">
        <v>46141</v>
      </c>
      <c r="BT136" s="2740">
        <f t="shared" si="115"/>
        <v>300</v>
      </c>
      <c r="BU136" s="2740">
        <v>162.84</v>
      </c>
      <c r="BV136" s="2691">
        <f t="shared" si="116"/>
        <v>137.16</v>
      </c>
      <c r="BX136" s="53"/>
      <c r="CE136" s="201" t="s">
        <v>5290</v>
      </c>
      <c r="CF136" t="s">
        <v>4491</v>
      </c>
      <c r="CG136" t="s">
        <v>4492</v>
      </c>
      <c r="CH136" t="s">
        <v>4493</v>
      </c>
      <c r="CI136" s="146">
        <v>46177</v>
      </c>
      <c r="CJ136" s="201" t="s">
        <v>5290</v>
      </c>
    </row>
    <row r="137" spans="1:88" ht="52.5" hidden="1" customHeight="1" x14ac:dyDescent="0.55000000000000004">
      <c r="A137" s="2681">
        <v>2026</v>
      </c>
      <c r="B137" s="2681">
        <v>479</v>
      </c>
      <c r="C137" s="2682" t="s">
        <v>58</v>
      </c>
      <c r="D137" s="2681">
        <v>3000654</v>
      </c>
      <c r="E137" s="2681">
        <v>5005023</v>
      </c>
      <c r="F137" s="2682" t="s">
        <v>3011</v>
      </c>
      <c r="G137" s="2684" t="s">
        <v>3012</v>
      </c>
      <c r="H137" s="2681">
        <v>95</v>
      </c>
      <c r="I137" s="2685" t="s">
        <v>992</v>
      </c>
      <c r="J137" s="2686" t="s">
        <v>10</v>
      </c>
      <c r="K137" s="2686" t="s">
        <v>60</v>
      </c>
      <c r="L137" s="2681" t="str">
        <f t="shared" ref="L137" si="123">+MID(M137,1,3)</f>
        <v>2.3</v>
      </c>
      <c r="M137" s="2728" t="s">
        <v>95</v>
      </c>
      <c r="N137" s="2729"/>
      <c r="O137" s="2733" t="s">
        <v>5291</v>
      </c>
      <c r="P137" s="2688" t="s">
        <v>70</v>
      </c>
      <c r="Q137" s="565"/>
      <c r="R137" s="2730" t="s">
        <v>5292</v>
      </c>
      <c r="S137" s="33"/>
      <c r="T137" s="33"/>
      <c r="U137" s="33"/>
      <c r="V137" s="2730">
        <v>250</v>
      </c>
      <c r="W137" s="252"/>
      <c r="X137" s="252"/>
      <c r="Y137" s="252"/>
      <c r="Z137" s="252"/>
      <c r="AA137" s="252"/>
      <c r="AB137" s="252"/>
      <c r="AC137" s="252"/>
      <c r="AD137" s="252"/>
      <c r="AE137" s="202"/>
      <c r="AF137" s="249"/>
      <c r="AG137" s="249"/>
      <c r="AH137" s="249"/>
      <c r="AI137" s="249"/>
      <c r="AJ137" s="249"/>
      <c r="AK137" s="249"/>
      <c r="AL137" s="249"/>
      <c r="AM137" s="249"/>
      <c r="AN137" s="249"/>
      <c r="AO137" s="249"/>
      <c r="AP137" s="249"/>
      <c r="AQ137" s="249"/>
      <c r="AR137" s="2731"/>
      <c r="AS137" s="217" t="s">
        <v>2578</v>
      </c>
      <c r="AT137" s="249"/>
      <c r="AU137" s="249"/>
      <c r="AV137" s="215" t="s">
        <v>5251</v>
      </c>
      <c r="AW137" s="215" t="s">
        <v>5252</v>
      </c>
      <c r="AX137" s="215" t="s">
        <v>5253</v>
      </c>
      <c r="AY137" s="2691">
        <f t="shared" si="111"/>
        <v>0</v>
      </c>
      <c r="AZ137" s="250"/>
      <c r="BA137" s="249"/>
      <c r="BB137" s="2733" t="s">
        <v>5291</v>
      </c>
      <c r="BC137" s="2732"/>
      <c r="BD137">
        <v>280</v>
      </c>
      <c r="BF137" s="53" t="s">
        <v>5254</v>
      </c>
      <c r="BG137" s="184">
        <v>46108</v>
      </c>
      <c r="BH137" s="53" t="s">
        <v>4787</v>
      </c>
      <c r="BI137" s="184">
        <v>46108</v>
      </c>
      <c r="BJ137" s="53" t="s">
        <v>5293</v>
      </c>
      <c r="BK137" s="184" t="s">
        <v>5294</v>
      </c>
      <c r="BL137" s="213" t="s">
        <v>4636</v>
      </c>
      <c r="BM137" s="53" t="s">
        <v>5295</v>
      </c>
      <c r="BN137" t="s">
        <v>5296</v>
      </c>
      <c r="BO137" s="259"/>
      <c r="BP137" s="2691">
        <f t="shared" si="118"/>
        <v>0</v>
      </c>
      <c r="BQ137" s="215" t="s">
        <v>4636</v>
      </c>
      <c r="BR137" s="150"/>
      <c r="BS137" s="146"/>
      <c r="BT137" s="2691">
        <f t="shared" si="115"/>
        <v>0</v>
      </c>
      <c r="BU137" s="2691"/>
      <c r="BV137" s="2691">
        <f t="shared" si="116"/>
        <v>0</v>
      </c>
      <c r="BX137" s="53"/>
    </row>
    <row r="138" spans="1:88" ht="52.5" hidden="1" customHeight="1" x14ac:dyDescent="0.55000000000000004">
      <c r="A138" s="2681">
        <v>2026</v>
      </c>
      <c r="B138" s="2681">
        <v>479</v>
      </c>
      <c r="C138" s="2682" t="s">
        <v>58</v>
      </c>
      <c r="D138" s="2681">
        <v>3000654</v>
      </c>
      <c r="E138" s="2681">
        <v>5005023</v>
      </c>
      <c r="F138" s="2682" t="s">
        <v>3011</v>
      </c>
      <c r="G138" s="2684" t="s">
        <v>3012</v>
      </c>
      <c r="H138" s="2681">
        <v>95</v>
      </c>
      <c r="I138" s="2685" t="s">
        <v>992</v>
      </c>
      <c r="J138" s="2686" t="s">
        <v>10</v>
      </c>
      <c r="K138" s="2686" t="s">
        <v>60</v>
      </c>
      <c r="L138" s="2681" t="str">
        <f t="shared" ref="L138" si="124">+MID(M138,1,3)</f>
        <v>2.3</v>
      </c>
      <c r="M138" s="2728" t="s">
        <v>95</v>
      </c>
      <c r="N138" s="2729"/>
      <c r="O138" s="2733" t="s">
        <v>5297</v>
      </c>
      <c r="P138" s="2688" t="s">
        <v>70</v>
      </c>
      <c r="Q138" s="565"/>
      <c r="R138" s="2730">
        <v>45</v>
      </c>
      <c r="S138" s="33"/>
      <c r="T138" s="33"/>
      <c r="U138" s="33"/>
      <c r="V138" s="2730">
        <v>20</v>
      </c>
      <c r="W138" s="252"/>
      <c r="X138" s="252"/>
      <c r="Y138" s="252"/>
      <c r="Z138" s="252"/>
      <c r="AA138" s="252"/>
      <c r="AB138" s="252"/>
      <c r="AC138" s="252"/>
      <c r="AD138" s="252"/>
      <c r="AE138" s="202"/>
      <c r="AF138" s="249"/>
      <c r="AG138" s="249"/>
      <c r="AH138" s="249"/>
      <c r="AI138" s="249"/>
      <c r="AJ138" s="249"/>
      <c r="AK138" s="249"/>
      <c r="AL138" s="249"/>
      <c r="AM138" s="249"/>
      <c r="AN138" s="249"/>
      <c r="AO138" s="249"/>
      <c r="AP138" s="249"/>
      <c r="AQ138" s="249"/>
      <c r="AR138" s="223">
        <v>900</v>
      </c>
      <c r="AS138" s="217" t="s">
        <v>2578</v>
      </c>
      <c r="AT138" s="249"/>
      <c r="AU138" s="249"/>
      <c r="AV138" s="215" t="s">
        <v>5251</v>
      </c>
      <c r="AW138" s="215" t="s">
        <v>5252</v>
      </c>
      <c r="AX138" s="215" t="s">
        <v>5253</v>
      </c>
      <c r="AY138" s="2691">
        <f t="shared" si="111"/>
        <v>900</v>
      </c>
      <c r="AZ138" s="250" t="s">
        <v>5281</v>
      </c>
      <c r="BA138" s="249"/>
      <c r="BB138" s="2733" t="s">
        <v>5297</v>
      </c>
      <c r="BC138" s="2732"/>
      <c r="BD138">
        <v>288</v>
      </c>
      <c r="BF138" s="53" t="s">
        <v>5282</v>
      </c>
      <c r="BG138" s="184">
        <v>46108</v>
      </c>
      <c r="BH138" s="53" t="s">
        <v>5282</v>
      </c>
      <c r="BI138" s="184">
        <v>46108</v>
      </c>
      <c r="BJ138" s="53" t="s">
        <v>5283</v>
      </c>
      <c r="BK138" s="184">
        <v>46108</v>
      </c>
      <c r="BL138" s="53" t="s">
        <v>4503</v>
      </c>
      <c r="BM138" s="53" t="s">
        <v>5288</v>
      </c>
      <c r="BN138" s="53" t="s">
        <v>5289</v>
      </c>
      <c r="BO138" s="259">
        <v>105.49</v>
      </c>
      <c r="BP138" s="2691">
        <f t="shared" ref="BP138:BP151" si="125">AR138-BO138</f>
        <v>794.51</v>
      </c>
      <c r="BQ138" s="213" t="s">
        <v>4506</v>
      </c>
      <c r="BR138" s="203" t="s">
        <v>4445</v>
      </c>
      <c r="BS138" s="184">
        <v>46141</v>
      </c>
      <c r="BT138" s="2740">
        <f t="shared" si="115"/>
        <v>900</v>
      </c>
      <c r="BU138" s="2740">
        <v>141.6</v>
      </c>
      <c r="BV138" s="2691">
        <f t="shared" si="116"/>
        <v>758.4</v>
      </c>
      <c r="BX138" s="53"/>
      <c r="CE138" s="201" t="s">
        <v>5298</v>
      </c>
      <c r="CF138" s="201" t="s">
        <v>4533</v>
      </c>
      <c r="CG138" s="201" t="s">
        <v>4533</v>
      </c>
      <c r="CH138" s="201" t="s">
        <v>4533</v>
      </c>
      <c r="CI138" s="201" t="s">
        <v>4533</v>
      </c>
      <c r="CJ138" s="201" t="s">
        <v>5299</v>
      </c>
    </row>
    <row r="139" spans="1:88" ht="52.5" hidden="1" customHeight="1" x14ac:dyDescent="0.55000000000000004">
      <c r="A139" s="2681">
        <v>2026</v>
      </c>
      <c r="B139" s="2681">
        <v>479</v>
      </c>
      <c r="C139" s="2682" t="s">
        <v>58</v>
      </c>
      <c r="D139" s="2681">
        <v>3000654</v>
      </c>
      <c r="E139" s="2681">
        <v>5005023</v>
      </c>
      <c r="F139" s="2682" t="s">
        <v>3011</v>
      </c>
      <c r="G139" s="2684" t="s">
        <v>3012</v>
      </c>
      <c r="H139" s="2681">
        <v>95</v>
      </c>
      <c r="I139" s="2685" t="s">
        <v>992</v>
      </c>
      <c r="J139" s="2686" t="s">
        <v>10</v>
      </c>
      <c r="K139" s="2686" t="s">
        <v>60</v>
      </c>
      <c r="L139" s="2681" t="str">
        <f t="shared" ref="L139" si="126">+MID(M139,1,3)</f>
        <v>2.3</v>
      </c>
      <c r="M139" s="2728" t="s">
        <v>95</v>
      </c>
      <c r="N139" s="2729"/>
      <c r="O139" s="2733" t="s">
        <v>5300</v>
      </c>
      <c r="P139" s="2688" t="s">
        <v>70</v>
      </c>
      <c r="Q139" s="565"/>
      <c r="R139" s="2730">
        <v>7</v>
      </c>
      <c r="S139" s="33"/>
      <c r="T139" s="33"/>
      <c r="U139" s="33"/>
      <c r="V139" s="2730">
        <v>100</v>
      </c>
      <c r="W139" s="252"/>
      <c r="X139" s="252"/>
      <c r="Y139" s="252"/>
      <c r="Z139" s="252"/>
      <c r="AA139" s="252"/>
      <c r="AB139" s="252"/>
      <c r="AC139" s="252"/>
      <c r="AD139" s="252"/>
      <c r="AE139" s="202"/>
      <c r="AF139" s="249"/>
      <c r="AG139" s="249"/>
      <c r="AH139" s="249"/>
      <c r="AI139" s="249"/>
      <c r="AJ139" s="249"/>
      <c r="AK139" s="249"/>
      <c r="AL139" s="249"/>
      <c r="AM139" s="249"/>
      <c r="AN139" s="249"/>
      <c r="AO139" s="249"/>
      <c r="AP139" s="249"/>
      <c r="AQ139" s="249"/>
      <c r="AR139" s="223">
        <v>700</v>
      </c>
      <c r="AS139" s="217" t="s">
        <v>2578</v>
      </c>
      <c r="AT139" s="249"/>
      <c r="AU139" s="249"/>
      <c r="AV139" s="215" t="s">
        <v>5251</v>
      </c>
      <c r="AW139" s="215" t="s">
        <v>5252</v>
      </c>
      <c r="AX139" s="215" t="s">
        <v>5253</v>
      </c>
      <c r="AY139" s="2691">
        <f t="shared" si="111"/>
        <v>700</v>
      </c>
      <c r="AZ139" s="250" t="s">
        <v>5281</v>
      </c>
      <c r="BA139" s="249"/>
      <c r="BB139" s="2733"/>
      <c r="BC139" s="2732"/>
      <c r="BD139">
        <v>288</v>
      </c>
      <c r="BF139" s="53" t="s">
        <v>5282</v>
      </c>
      <c r="BG139" s="184">
        <v>46108</v>
      </c>
      <c r="BH139" s="53" t="s">
        <v>5282</v>
      </c>
      <c r="BI139" s="184">
        <v>46108</v>
      </c>
      <c r="BJ139" s="53" t="s">
        <v>5283</v>
      </c>
      <c r="BK139" s="184">
        <v>46108</v>
      </c>
      <c r="BL139" s="53" t="s">
        <v>4503</v>
      </c>
      <c r="BM139" s="53" t="s">
        <v>5288</v>
      </c>
      <c r="BN139" s="53" t="s">
        <v>5289</v>
      </c>
      <c r="BO139" s="259">
        <v>548.70000000000005</v>
      </c>
      <c r="BP139" s="2691">
        <f t="shared" si="125"/>
        <v>151.29999999999995</v>
      </c>
      <c r="BQ139" s="213" t="s">
        <v>4506</v>
      </c>
      <c r="BR139" s="203" t="s">
        <v>4440</v>
      </c>
      <c r="BS139" s="184">
        <v>46141</v>
      </c>
      <c r="BT139" s="2740">
        <f t="shared" si="115"/>
        <v>700</v>
      </c>
      <c r="BU139" s="2740">
        <v>313.88</v>
      </c>
      <c r="BV139" s="2691">
        <f t="shared" si="116"/>
        <v>386.12</v>
      </c>
      <c r="BX139" s="53"/>
      <c r="CE139" s="201" t="s">
        <v>5301</v>
      </c>
      <c r="CF139" t="s">
        <v>4491</v>
      </c>
      <c r="CG139" t="s">
        <v>4492</v>
      </c>
      <c r="CH139" t="s">
        <v>4493</v>
      </c>
      <c r="CI139" s="146">
        <v>46181</v>
      </c>
      <c r="CJ139" s="201" t="s">
        <v>5301</v>
      </c>
    </row>
    <row r="140" spans="1:88" ht="52.5" hidden="1" customHeight="1" x14ac:dyDescent="0.55000000000000004">
      <c r="A140" s="2681">
        <v>2026</v>
      </c>
      <c r="B140" s="2681">
        <v>479</v>
      </c>
      <c r="C140" s="2682" t="s">
        <v>58</v>
      </c>
      <c r="D140" s="2681">
        <v>3000654</v>
      </c>
      <c r="E140" s="2681">
        <v>5005023</v>
      </c>
      <c r="F140" s="2682" t="s">
        <v>3011</v>
      </c>
      <c r="G140" s="2684" t="s">
        <v>3012</v>
      </c>
      <c r="H140" s="2681">
        <v>95</v>
      </c>
      <c r="I140" s="2685" t="s">
        <v>992</v>
      </c>
      <c r="J140" s="2686" t="s">
        <v>10</v>
      </c>
      <c r="K140" s="2686" t="s">
        <v>60</v>
      </c>
      <c r="L140" s="2681" t="str">
        <f t="shared" ref="L140" si="127">+MID(M140,1,3)</f>
        <v>2.3</v>
      </c>
      <c r="M140" s="2728" t="s">
        <v>95</v>
      </c>
      <c r="N140" s="2729"/>
      <c r="O140" s="2733" t="s">
        <v>5302</v>
      </c>
      <c r="P140" s="2688" t="s">
        <v>70</v>
      </c>
      <c r="Q140" s="565"/>
      <c r="R140" s="2730">
        <v>4</v>
      </c>
      <c r="S140" s="33"/>
      <c r="T140" s="33"/>
      <c r="U140" s="33"/>
      <c r="V140" s="2730">
        <v>100</v>
      </c>
      <c r="W140" s="252"/>
      <c r="X140" s="252"/>
      <c r="Y140" s="252"/>
      <c r="Z140" s="252"/>
      <c r="AA140" s="252"/>
      <c r="AB140" s="252"/>
      <c r="AC140" s="252"/>
      <c r="AD140" s="252"/>
      <c r="AE140" s="202"/>
      <c r="AF140" s="249"/>
      <c r="AG140" s="249"/>
      <c r="AH140" s="249"/>
      <c r="AI140" s="249"/>
      <c r="AJ140" s="249"/>
      <c r="AK140" s="249"/>
      <c r="AL140" s="249"/>
      <c r="AM140" s="249"/>
      <c r="AN140" s="249"/>
      <c r="AO140" s="249"/>
      <c r="AP140" s="249"/>
      <c r="AQ140" s="249"/>
      <c r="AR140" s="223">
        <v>400</v>
      </c>
      <c r="AS140" s="217" t="s">
        <v>2578</v>
      </c>
      <c r="AT140" s="249"/>
      <c r="AU140" s="249"/>
      <c r="AV140" s="215" t="s">
        <v>5251</v>
      </c>
      <c r="AW140" s="215" t="s">
        <v>5252</v>
      </c>
      <c r="AX140" s="215" t="s">
        <v>5253</v>
      </c>
      <c r="AY140" s="2691">
        <f t="shared" si="111"/>
        <v>400</v>
      </c>
      <c r="AZ140" s="250" t="s">
        <v>5281</v>
      </c>
      <c r="BA140" s="249"/>
      <c r="BB140" s="2733"/>
      <c r="BC140" s="2732"/>
      <c r="BD140">
        <v>288</v>
      </c>
      <c r="BF140" s="53" t="s">
        <v>5282</v>
      </c>
      <c r="BG140" s="184">
        <v>46108</v>
      </c>
      <c r="BH140" s="53" t="s">
        <v>5282</v>
      </c>
      <c r="BI140" s="184">
        <v>46108</v>
      </c>
      <c r="BJ140" s="53" t="s">
        <v>5283</v>
      </c>
      <c r="BK140" s="184">
        <v>46108</v>
      </c>
      <c r="BL140" s="53" t="s">
        <v>4503</v>
      </c>
      <c r="BM140" s="53" t="s">
        <v>5288</v>
      </c>
      <c r="BN140" s="53" t="s">
        <v>5289</v>
      </c>
      <c r="BO140" s="259">
        <v>217.12</v>
      </c>
      <c r="BP140" s="2691">
        <f t="shared" si="125"/>
        <v>182.88</v>
      </c>
      <c r="BQ140" s="213" t="s">
        <v>4506</v>
      </c>
      <c r="BR140" s="203" t="s">
        <v>4433</v>
      </c>
      <c r="BS140" s="184">
        <v>46141</v>
      </c>
      <c r="BT140" s="2740">
        <f t="shared" si="115"/>
        <v>400</v>
      </c>
      <c r="BU140" s="2740">
        <v>171.1</v>
      </c>
      <c r="BV140" s="2691">
        <f t="shared" si="116"/>
        <v>228.9</v>
      </c>
      <c r="BX140" s="53"/>
      <c r="CE140" s="201" t="s">
        <v>5303</v>
      </c>
      <c r="CF140" t="s">
        <v>4491</v>
      </c>
      <c r="CG140" t="s">
        <v>4492</v>
      </c>
      <c r="CH140" t="s">
        <v>4493</v>
      </c>
      <c r="CI140" s="146">
        <v>46170</v>
      </c>
      <c r="CJ140" s="201" t="s">
        <v>5303</v>
      </c>
    </row>
    <row r="141" spans="1:88" ht="52.5" hidden="1" customHeight="1" x14ac:dyDescent="0.55000000000000004">
      <c r="A141" s="2681">
        <v>2026</v>
      </c>
      <c r="B141" s="2681">
        <v>479</v>
      </c>
      <c r="C141" s="2682" t="s">
        <v>58</v>
      </c>
      <c r="D141" s="2681">
        <v>3000654</v>
      </c>
      <c r="E141" s="2681">
        <v>5005023</v>
      </c>
      <c r="F141" s="2682" t="s">
        <v>3011</v>
      </c>
      <c r="G141" s="2684" t="s">
        <v>3012</v>
      </c>
      <c r="H141" s="2681">
        <v>95</v>
      </c>
      <c r="I141" s="2685" t="s">
        <v>992</v>
      </c>
      <c r="J141" s="2686" t="s">
        <v>10</v>
      </c>
      <c r="K141" s="2686" t="s">
        <v>60</v>
      </c>
      <c r="L141" s="2681" t="str">
        <f t="shared" ref="L141:L143" si="128">+MID(M141,1,3)</f>
        <v>2.3</v>
      </c>
      <c r="M141" s="2728" t="s">
        <v>95</v>
      </c>
      <c r="N141" s="2729"/>
      <c r="O141" s="2733" t="s">
        <v>5304</v>
      </c>
      <c r="P141" s="2688" t="s">
        <v>70</v>
      </c>
      <c r="Q141" s="565"/>
      <c r="R141" s="2730">
        <v>27</v>
      </c>
      <c r="S141" s="33"/>
      <c r="T141" s="33"/>
      <c r="U141" s="33"/>
      <c r="V141" s="2730">
        <v>20</v>
      </c>
      <c r="W141" s="252"/>
      <c r="X141" s="252"/>
      <c r="Y141" s="252"/>
      <c r="Z141" s="252"/>
      <c r="AA141" s="252"/>
      <c r="AB141" s="252"/>
      <c r="AC141" s="252"/>
      <c r="AD141" s="252"/>
      <c r="AE141" s="202"/>
      <c r="AF141" s="249"/>
      <c r="AG141" s="249"/>
      <c r="AH141" s="249"/>
      <c r="AI141" s="249"/>
      <c r="AJ141" s="249"/>
      <c r="AK141" s="249"/>
      <c r="AL141" s="249"/>
      <c r="AM141" s="249"/>
      <c r="AN141" s="249"/>
      <c r="AO141" s="249"/>
      <c r="AP141" s="249"/>
      <c r="AQ141" s="249"/>
      <c r="AR141" s="223">
        <v>540</v>
      </c>
      <c r="AS141" s="217" t="s">
        <v>2578</v>
      </c>
      <c r="AT141" s="249"/>
      <c r="AU141" s="249"/>
      <c r="AV141" s="215" t="s">
        <v>5251</v>
      </c>
      <c r="AW141" s="215" t="s">
        <v>5252</v>
      </c>
      <c r="AX141" s="215" t="s">
        <v>5253</v>
      </c>
      <c r="AY141" s="2691">
        <f t="shared" si="111"/>
        <v>540</v>
      </c>
      <c r="AZ141" s="250" t="s">
        <v>5281</v>
      </c>
      <c r="BA141" s="249"/>
      <c r="BB141" s="2733"/>
      <c r="BC141" s="2732"/>
      <c r="BD141">
        <v>288</v>
      </c>
      <c r="BF141" s="53" t="s">
        <v>5282</v>
      </c>
      <c r="BG141" s="184">
        <v>46108</v>
      </c>
      <c r="BH141" s="53" t="s">
        <v>5282</v>
      </c>
      <c r="BI141" s="184">
        <v>46108</v>
      </c>
      <c r="BJ141" s="53" t="s">
        <v>5283</v>
      </c>
      <c r="BK141" s="184">
        <v>46108</v>
      </c>
      <c r="BL141" s="53" t="s">
        <v>4503</v>
      </c>
      <c r="BM141" s="53" t="s">
        <v>5288</v>
      </c>
      <c r="BN141" s="53" t="s">
        <v>5289</v>
      </c>
      <c r="BO141" s="259">
        <v>305.14999999999998</v>
      </c>
      <c r="BP141" s="2691">
        <f t="shared" si="125"/>
        <v>234.85000000000002</v>
      </c>
      <c r="BQ141" s="213" t="s">
        <v>4506</v>
      </c>
      <c r="BR141" s="203" t="s">
        <v>4435</v>
      </c>
      <c r="BS141" s="184">
        <v>46141</v>
      </c>
      <c r="BT141" s="2740">
        <f t="shared" si="115"/>
        <v>540</v>
      </c>
      <c r="BU141" s="2740">
        <v>351.64</v>
      </c>
      <c r="BV141" s="2691">
        <f t="shared" si="116"/>
        <v>188.36</v>
      </c>
      <c r="BX141" s="53"/>
      <c r="CE141" s="201" t="s">
        <v>5305</v>
      </c>
      <c r="CF141" t="s">
        <v>4491</v>
      </c>
      <c r="CG141" t="s">
        <v>4492</v>
      </c>
      <c r="CH141" t="s">
        <v>4493</v>
      </c>
      <c r="CI141" s="146">
        <v>46176</v>
      </c>
      <c r="CJ141" s="201" t="s">
        <v>5305</v>
      </c>
    </row>
    <row r="142" spans="1:88" ht="52.5" hidden="1" customHeight="1" x14ac:dyDescent="0.55000000000000004">
      <c r="A142" s="2681">
        <v>2026</v>
      </c>
      <c r="B142" s="2681">
        <v>479</v>
      </c>
      <c r="C142" s="2682" t="s">
        <v>58</v>
      </c>
      <c r="D142" s="2681">
        <v>3000654</v>
      </c>
      <c r="E142" s="2681">
        <v>5005023</v>
      </c>
      <c r="F142" s="2682" t="s">
        <v>3011</v>
      </c>
      <c r="G142" s="2684" t="s">
        <v>3012</v>
      </c>
      <c r="H142" s="2681">
        <v>95</v>
      </c>
      <c r="I142" s="2685" t="s">
        <v>992</v>
      </c>
      <c r="J142" s="2686" t="s">
        <v>10</v>
      </c>
      <c r="K142" s="2686" t="s">
        <v>60</v>
      </c>
      <c r="L142" s="2681" t="str">
        <f t="shared" si="128"/>
        <v>2.3</v>
      </c>
      <c r="M142" s="2728" t="s">
        <v>95</v>
      </c>
      <c r="N142" s="2729"/>
      <c r="O142" s="2733" t="s">
        <v>5306</v>
      </c>
      <c r="P142" s="2688" t="s">
        <v>70</v>
      </c>
      <c r="Q142" s="565"/>
      <c r="R142" s="2730">
        <v>26</v>
      </c>
      <c r="S142" s="33"/>
      <c r="T142" s="33"/>
      <c r="U142" s="33"/>
      <c r="V142" s="2730">
        <v>50</v>
      </c>
      <c r="W142" s="252"/>
      <c r="X142" s="252"/>
      <c r="Y142" s="252"/>
      <c r="Z142" s="252"/>
      <c r="AA142" s="252"/>
      <c r="AB142" s="252"/>
      <c r="AC142" s="252"/>
      <c r="AD142" s="252"/>
      <c r="AE142" s="202"/>
      <c r="AF142" s="249"/>
      <c r="AG142" s="249"/>
      <c r="AH142" s="249"/>
      <c r="AI142" s="249"/>
      <c r="AJ142" s="249"/>
      <c r="AK142" s="249"/>
      <c r="AL142" s="249"/>
      <c r="AM142" s="249"/>
      <c r="AN142" s="249"/>
      <c r="AO142" s="249"/>
      <c r="AP142" s="249"/>
      <c r="AQ142" s="249"/>
      <c r="AR142" s="223">
        <v>1300</v>
      </c>
      <c r="AS142" s="217" t="s">
        <v>2578</v>
      </c>
      <c r="AT142" s="249"/>
      <c r="AU142" s="249"/>
      <c r="AV142" s="215" t="s">
        <v>5251</v>
      </c>
      <c r="AW142" s="215" t="s">
        <v>5252</v>
      </c>
      <c r="AX142" s="215" t="s">
        <v>5253</v>
      </c>
      <c r="AY142" s="2691">
        <f t="shared" si="111"/>
        <v>1300</v>
      </c>
      <c r="AZ142" s="250" t="s">
        <v>5281</v>
      </c>
      <c r="BA142" s="249"/>
      <c r="BB142" s="2733"/>
      <c r="BC142" s="2732"/>
      <c r="BD142">
        <v>288</v>
      </c>
      <c r="BF142" s="53" t="s">
        <v>5282</v>
      </c>
      <c r="BG142" s="184">
        <v>46108</v>
      </c>
      <c r="BH142" s="53" t="s">
        <v>5282</v>
      </c>
      <c r="BI142" s="184">
        <v>46108</v>
      </c>
      <c r="BJ142" s="53" t="s">
        <v>5283</v>
      </c>
      <c r="BK142" s="184">
        <v>46108</v>
      </c>
      <c r="BL142" s="53" t="s">
        <v>4503</v>
      </c>
      <c r="BM142" s="53" t="s">
        <v>5288</v>
      </c>
      <c r="BN142" s="53" t="s">
        <v>5289</v>
      </c>
      <c r="BO142" s="259">
        <v>77.88</v>
      </c>
      <c r="BP142" s="2691">
        <f t="shared" si="125"/>
        <v>1222.1199999999999</v>
      </c>
      <c r="BQ142" s="213" t="s">
        <v>4506</v>
      </c>
      <c r="BR142" s="203" t="s">
        <v>4441</v>
      </c>
      <c r="BS142" s="184">
        <v>46141</v>
      </c>
      <c r="BT142" s="2740">
        <f t="shared" si="115"/>
        <v>1300</v>
      </c>
      <c r="BU142" s="2740">
        <v>67.849999999999994</v>
      </c>
      <c r="BV142" s="2691">
        <f t="shared" si="116"/>
        <v>1232.1500000000001</v>
      </c>
      <c r="BX142" s="53"/>
      <c r="CE142" s="201" t="s">
        <v>5307</v>
      </c>
      <c r="CF142" t="s">
        <v>4491</v>
      </c>
      <c r="CG142" t="s">
        <v>4492</v>
      </c>
      <c r="CH142" t="s">
        <v>4493</v>
      </c>
      <c r="CI142" s="146">
        <v>46176</v>
      </c>
      <c r="CJ142" s="201" t="s">
        <v>5307</v>
      </c>
    </row>
    <row r="143" spans="1:88" ht="52.5" hidden="1" customHeight="1" x14ac:dyDescent="0.55000000000000004">
      <c r="A143" s="2681">
        <v>2026</v>
      </c>
      <c r="B143" s="2681">
        <v>479</v>
      </c>
      <c r="C143" s="2682" t="s">
        <v>58</v>
      </c>
      <c r="D143" s="2681">
        <v>3000654</v>
      </c>
      <c r="E143" s="2681">
        <v>5005023</v>
      </c>
      <c r="F143" s="2682" t="s">
        <v>3011</v>
      </c>
      <c r="G143" s="2684" t="s">
        <v>3012</v>
      </c>
      <c r="H143" s="2681">
        <v>95</v>
      </c>
      <c r="I143" s="2685" t="s">
        <v>992</v>
      </c>
      <c r="J143" s="2686" t="s">
        <v>10</v>
      </c>
      <c r="K143" s="2686" t="s">
        <v>60</v>
      </c>
      <c r="L143" s="2681" t="str">
        <f t="shared" si="128"/>
        <v>2.3</v>
      </c>
      <c r="M143" s="2728" t="s">
        <v>95</v>
      </c>
      <c r="N143" s="2729"/>
      <c r="O143" s="2733" t="s">
        <v>5308</v>
      </c>
      <c r="P143" s="2688" t="s">
        <v>70</v>
      </c>
      <c r="Q143" s="565"/>
      <c r="R143" s="2730" t="s">
        <v>5309</v>
      </c>
      <c r="S143" s="33"/>
      <c r="T143" s="33"/>
      <c r="U143" s="33"/>
      <c r="V143" s="2730">
        <v>96</v>
      </c>
      <c r="W143" s="252"/>
      <c r="X143" s="252"/>
      <c r="Y143" s="252"/>
      <c r="Z143" s="252"/>
      <c r="AA143" s="252"/>
      <c r="AB143" s="252"/>
      <c r="AC143" s="252"/>
      <c r="AD143" s="252"/>
      <c r="AE143" s="202"/>
      <c r="AF143" s="249"/>
      <c r="AG143" s="249"/>
      <c r="AH143" s="249"/>
      <c r="AI143" s="249"/>
      <c r="AJ143" s="249"/>
      <c r="AK143" s="249"/>
      <c r="AL143" s="249"/>
      <c r="AM143" s="249"/>
      <c r="AN143" s="249"/>
      <c r="AO143" s="249"/>
      <c r="AP143" s="249"/>
      <c r="AQ143" s="249"/>
      <c r="AR143" s="2731">
        <v>80</v>
      </c>
      <c r="AS143" s="217" t="s">
        <v>2578</v>
      </c>
      <c r="AT143" s="249"/>
      <c r="AU143" s="249"/>
      <c r="AV143" s="215" t="s">
        <v>5251</v>
      </c>
      <c r="AW143" s="215" t="s">
        <v>5252</v>
      </c>
      <c r="AX143" s="215" t="s">
        <v>5253</v>
      </c>
      <c r="AY143" s="2691">
        <f t="shared" si="111"/>
        <v>80</v>
      </c>
      <c r="AZ143" s="250" t="s">
        <v>5281</v>
      </c>
      <c r="BA143" s="249"/>
      <c r="BB143" s="2733"/>
      <c r="BC143" s="2732"/>
      <c r="BD143">
        <v>288</v>
      </c>
      <c r="BF143" s="53" t="s">
        <v>5282</v>
      </c>
      <c r="BG143" s="184">
        <v>46108</v>
      </c>
      <c r="BH143" s="53" t="s">
        <v>5282</v>
      </c>
      <c r="BI143" s="184">
        <v>46108</v>
      </c>
      <c r="BJ143" s="53" t="s">
        <v>5283</v>
      </c>
      <c r="BK143" s="184">
        <v>46108</v>
      </c>
      <c r="BL143" s="566" t="s">
        <v>4636</v>
      </c>
      <c r="BM143" s="53" t="s">
        <v>5310</v>
      </c>
      <c r="BN143" s="53" t="s">
        <v>5289</v>
      </c>
      <c r="BO143" s="259">
        <v>33.979999999999997</v>
      </c>
      <c r="BP143" s="2691">
        <f t="shared" si="125"/>
        <v>46.02</v>
      </c>
      <c r="BQ143" s="215" t="s">
        <v>4636</v>
      </c>
      <c r="BR143" s="203"/>
      <c r="BS143" s="184"/>
      <c r="BT143" s="2740">
        <f t="shared" si="115"/>
        <v>80</v>
      </c>
      <c r="BU143" s="2740"/>
      <c r="BV143" s="2740">
        <f t="shared" si="116"/>
        <v>80</v>
      </c>
      <c r="BX143" s="53"/>
    </row>
    <row r="144" spans="1:88" ht="52.5" hidden="1" customHeight="1" x14ac:dyDescent="0.55000000000000004">
      <c r="A144" s="2681">
        <v>2026</v>
      </c>
      <c r="B144" s="2681">
        <v>479</v>
      </c>
      <c r="C144" s="2682" t="s">
        <v>58</v>
      </c>
      <c r="D144" s="2681">
        <v>3000654</v>
      </c>
      <c r="E144" s="2681">
        <v>5005023</v>
      </c>
      <c r="F144" s="2682" t="s">
        <v>3011</v>
      </c>
      <c r="G144" s="2684" t="s">
        <v>3012</v>
      </c>
      <c r="H144" s="2681">
        <v>95</v>
      </c>
      <c r="I144" s="2685" t="s">
        <v>992</v>
      </c>
      <c r="J144" s="2686" t="s">
        <v>10</v>
      </c>
      <c r="K144" s="2686" t="s">
        <v>60</v>
      </c>
      <c r="L144" s="2681" t="str">
        <f t="shared" ref="L144:L145" si="129">+MID(M144,1,3)</f>
        <v>2.3</v>
      </c>
      <c r="M144" s="2728" t="s">
        <v>95</v>
      </c>
      <c r="N144" s="2729"/>
      <c r="O144" s="2733" t="s">
        <v>5311</v>
      </c>
      <c r="P144" s="2688" t="s">
        <v>70</v>
      </c>
      <c r="Q144" s="565"/>
      <c r="R144" s="2730">
        <v>4</v>
      </c>
      <c r="S144" s="33"/>
      <c r="T144" s="33"/>
      <c r="U144" s="33"/>
      <c r="V144" s="2730">
        <v>60</v>
      </c>
      <c r="W144" s="252"/>
      <c r="X144" s="252"/>
      <c r="Y144" s="252"/>
      <c r="Z144" s="252"/>
      <c r="AA144" s="252"/>
      <c r="AB144" s="252"/>
      <c r="AC144" s="252"/>
      <c r="AD144" s="252"/>
      <c r="AE144" s="202"/>
      <c r="AF144" s="249"/>
      <c r="AG144" s="249"/>
      <c r="AH144" s="249"/>
      <c r="AI144" s="249"/>
      <c r="AJ144" s="249"/>
      <c r="AK144" s="249"/>
      <c r="AL144" s="249"/>
      <c r="AM144" s="249"/>
      <c r="AN144" s="249"/>
      <c r="AO144" s="249"/>
      <c r="AP144" s="249"/>
      <c r="AQ144" s="249"/>
      <c r="AR144" s="223">
        <v>240</v>
      </c>
      <c r="AS144" s="217" t="s">
        <v>2578</v>
      </c>
      <c r="AT144" s="249"/>
      <c r="AU144" s="249"/>
      <c r="AV144" s="215" t="s">
        <v>5251</v>
      </c>
      <c r="AW144" s="215" t="s">
        <v>5252</v>
      </c>
      <c r="AX144" s="215" t="s">
        <v>5253</v>
      </c>
      <c r="AY144" s="2691">
        <f t="shared" si="111"/>
        <v>240</v>
      </c>
      <c r="AZ144" s="250" t="s">
        <v>5281</v>
      </c>
      <c r="BA144" s="249"/>
      <c r="BB144" s="2733"/>
      <c r="BC144" s="2732"/>
      <c r="BD144">
        <v>288</v>
      </c>
      <c r="BF144" s="53" t="s">
        <v>5282</v>
      </c>
      <c r="BG144" s="184">
        <v>46108</v>
      </c>
      <c r="BH144" s="53" t="s">
        <v>5282</v>
      </c>
      <c r="BI144" s="184">
        <v>46108</v>
      </c>
      <c r="BJ144" s="53" t="s">
        <v>5283</v>
      </c>
      <c r="BK144" s="184">
        <v>46108</v>
      </c>
      <c r="BL144" s="53" t="s">
        <v>4503</v>
      </c>
      <c r="BM144" s="53" t="s">
        <v>5288</v>
      </c>
      <c r="BN144" s="53" t="s">
        <v>5289</v>
      </c>
      <c r="BO144" s="259">
        <v>38.94</v>
      </c>
      <c r="BP144" s="2691">
        <f t="shared" si="125"/>
        <v>201.06</v>
      </c>
      <c r="BQ144" s="213" t="s">
        <v>4506</v>
      </c>
      <c r="BR144" s="203" t="s">
        <v>4432</v>
      </c>
      <c r="BS144" s="184">
        <v>46141</v>
      </c>
      <c r="BT144" s="2740">
        <f t="shared" si="115"/>
        <v>240</v>
      </c>
      <c r="BU144" s="2740">
        <v>38.229999999999997</v>
      </c>
      <c r="BV144" s="2691">
        <f t="shared" si="116"/>
        <v>201.77</v>
      </c>
      <c r="BX144" s="53"/>
      <c r="CE144" s="201" t="s">
        <v>5312</v>
      </c>
      <c r="CF144" t="s">
        <v>4491</v>
      </c>
      <c r="CG144" t="s">
        <v>4492</v>
      </c>
      <c r="CH144" t="s">
        <v>4493</v>
      </c>
      <c r="CI144" s="146">
        <v>46167</v>
      </c>
      <c r="CJ144" s="201" t="s">
        <v>5312</v>
      </c>
    </row>
    <row r="145" spans="1:88" ht="52.5" hidden="1" customHeight="1" x14ac:dyDescent="0.55000000000000004">
      <c r="A145" s="2681">
        <v>2026</v>
      </c>
      <c r="B145" s="2681">
        <v>479</v>
      </c>
      <c r="C145" s="2682" t="s">
        <v>58</v>
      </c>
      <c r="D145" s="2681">
        <v>3000654</v>
      </c>
      <c r="E145" s="2681">
        <v>5005023</v>
      </c>
      <c r="F145" s="2682" t="s">
        <v>3011</v>
      </c>
      <c r="G145" s="2684" t="s">
        <v>3012</v>
      </c>
      <c r="H145" s="2681">
        <v>95</v>
      </c>
      <c r="I145" s="2685" t="s">
        <v>992</v>
      </c>
      <c r="J145" s="2686" t="s">
        <v>10</v>
      </c>
      <c r="K145" s="2686" t="s">
        <v>60</v>
      </c>
      <c r="L145" s="2681" t="str">
        <f t="shared" si="129"/>
        <v>2.3</v>
      </c>
      <c r="M145" s="2728" t="s">
        <v>95</v>
      </c>
      <c r="N145" s="2729"/>
      <c r="O145" s="2733" t="s">
        <v>5313</v>
      </c>
      <c r="P145" s="2688" t="s">
        <v>70</v>
      </c>
      <c r="Q145" s="565"/>
      <c r="R145" s="2730" t="s">
        <v>5314</v>
      </c>
      <c r="S145" s="33"/>
      <c r="T145" s="33"/>
      <c r="U145" s="33"/>
      <c r="V145" s="2730">
        <v>50</v>
      </c>
      <c r="W145" s="252"/>
      <c r="X145" s="252"/>
      <c r="Y145" s="252"/>
      <c r="Z145" s="252"/>
      <c r="AA145" s="252"/>
      <c r="AB145" s="252"/>
      <c r="AC145" s="252"/>
      <c r="AD145" s="252"/>
      <c r="AE145" s="202"/>
      <c r="AF145" s="249"/>
      <c r="AG145" s="249"/>
      <c r="AH145" s="249"/>
      <c r="AI145" s="249"/>
      <c r="AJ145" s="249"/>
      <c r="AK145" s="249"/>
      <c r="AL145" s="249"/>
      <c r="AM145" s="249"/>
      <c r="AN145" s="249"/>
      <c r="AO145" s="249"/>
      <c r="AP145" s="249"/>
      <c r="AQ145" s="249"/>
      <c r="AR145" s="223">
        <v>230</v>
      </c>
      <c r="AS145" s="217" t="s">
        <v>2578</v>
      </c>
      <c r="AT145" s="249"/>
      <c r="AU145" s="249"/>
      <c r="AV145" s="215" t="s">
        <v>5251</v>
      </c>
      <c r="AW145" s="215" t="s">
        <v>5252</v>
      </c>
      <c r="AX145" s="215" t="s">
        <v>5253</v>
      </c>
      <c r="AY145" s="2691">
        <f t="shared" si="111"/>
        <v>230</v>
      </c>
      <c r="AZ145" s="250" t="s">
        <v>5281</v>
      </c>
      <c r="BA145" s="249"/>
      <c r="BB145" s="2733"/>
      <c r="BC145" s="2732"/>
      <c r="BD145">
        <v>288</v>
      </c>
      <c r="BF145" s="53" t="s">
        <v>5282</v>
      </c>
      <c r="BG145" s="184">
        <v>46108</v>
      </c>
      <c r="BH145" s="53" t="s">
        <v>5282</v>
      </c>
      <c r="BI145" s="184">
        <v>46108</v>
      </c>
      <c r="BJ145" s="53" t="s">
        <v>5283</v>
      </c>
      <c r="BK145" s="184">
        <v>46108</v>
      </c>
      <c r="BL145" s="53" t="s">
        <v>4503</v>
      </c>
      <c r="BM145" s="53" t="s">
        <v>5288</v>
      </c>
      <c r="BN145" s="53" t="s">
        <v>5289</v>
      </c>
      <c r="BO145" s="259">
        <v>100.89</v>
      </c>
      <c r="BP145" s="2691">
        <f t="shared" si="125"/>
        <v>129.11000000000001</v>
      </c>
      <c r="BQ145" s="213" t="s">
        <v>4506</v>
      </c>
      <c r="BR145" s="203" t="s">
        <v>4438</v>
      </c>
      <c r="BS145" s="184">
        <v>46141</v>
      </c>
      <c r="BT145" s="2740">
        <f t="shared" si="115"/>
        <v>230</v>
      </c>
      <c r="BU145" s="2740">
        <v>135.69999999999999</v>
      </c>
      <c r="BV145" s="2691">
        <f t="shared" si="116"/>
        <v>94.300000000000011</v>
      </c>
      <c r="BX145" s="53"/>
      <c r="CE145" s="201" t="s">
        <v>5315</v>
      </c>
      <c r="CF145" t="s">
        <v>4491</v>
      </c>
      <c r="CG145" t="s">
        <v>4492</v>
      </c>
      <c r="CH145" t="s">
        <v>4493</v>
      </c>
      <c r="CI145" s="146">
        <v>46168</v>
      </c>
      <c r="CJ145" s="201" t="s">
        <v>5315</v>
      </c>
    </row>
    <row r="146" spans="1:88" ht="52.5" hidden="1" customHeight="1" x14ac:dyDescent="0.55000000000000004">
      <c r="A146" s="2681">
        <v>2026</v>
      </c>
      <c r="B146" s="2681">
        <v>479</v>
      </c>
      <c r="C146" s="2682" t="s">
        <v>58</v>
      </c>
      <c r="D146" s="2681">
        <v>3000654</v>
      </c>
      <c r="E146" s="2681">
        <v>5005023</v>
      </c>
      <c r="F146" s="2682" t="s">
        <v>3011</v>
      </c>
      <c r="G146" s="2684" t="s">
        <v>3012</v>
      </c>
      <c r="H146" s="2681">
        <v>95</v>
      </c>
      <c r="I146" s="2685" t="s">
        <v>992</v>
      </c>
      <c r="J146" s="2686" t="s">
        <v>10</v>
      </c>
      <c r="K146" s="2686" t="s">
        <v>60</v>
      </c>
      <c r="L146" s="2681" t="str">
        <f t="shared" ref="L146" si="130">+MID(M146,1,3)</f>
        <v>2.3</v>
      </c>
      <c r="M146" s="2728" t="s">
        <v>95</v>
      </c>
      <c r="N146" s="2729"/>
      <c r="O146" s="2733" t="s">
        <v>5316</v>
      </c>
      <c r="P146" s="2688" t="s">
        <v>70</v>
      </c>
      <c r="Q146" s="565"/>
      <c r="R146" s="2730" t="s">
        <v>5317</v>
      </c>
      <c r="S146" s="33"/>
      <c r="T146" s="33"/>
      <c r="U146" s="33"/>
      <c r="V146" s="2730">
        <v>60</v>
      </c>
      <c r="W146" s="252"/>
      <c r="X146" s="252"/>
      <c r="Y146" s="252"/>
      <c r="Z146" s="252"/>
      <c r="AA146" s="252"/>
      <c r="AB146" s="252"/>
      <c r="AC146" s="252"/>
      <c r="AD146" s="252"/>
      <c r="AE146" s="202"/>
      <c r="AF146" s="249"/>
      <c r="AG146" s="249"/>
      <c r="AH146" s="249"/>
      <c r="AI146" s="249"/>
      <c r="AJ146" s="249"/>
      <c r="AK146" s="249"/>
      <c r="AL146" s="249"/>
      <c r="AM146" s="249"/>
      <c r="AN146" s="249"/>
      <c r="AO146" s="249"/>
      <c r="AP146" s="249"/>
      <c r="AQ146" s="249"/>
      <c r="AR146" s="223">
        <v>540</v>
      </c>
      <c r="AS146" s="217" t="s">
        <v>2578</v>
      </c>
      <c r="AT146" s="249"/>
      <c r="AU146" s="249"/>
      <c r="AV146" s="215" t="s">
        <v>5251</v>
      </c>
      <c r="AW146" s="215" t="s">
        <v>5252</v>
      </c>
      <c r="AX146" s="215" t="s">
        <v>5253</v>
      </c>
      <c r="AY146" s="2691">
        <f t="shared" si="111"/>
        <v>540</v>
      </c>
      <c r="AZ146" s="250" t="s">
        <v>5281</v>
      </c>
      <c r="BA146" s="249"/>
      <c r="BB146" s="2733"/>
      <c r="BC146" s="2732"/>
      <c r="BD146">
        <v>288</v>
      </c>
      <c r="BF146" s="53" t="s">
        <v>5282</v>
      </c>
      <c r="BG146" s="184">
        <v>46108</v>
      </c>
      <c r="BH146" s="53" t="s">
        <v>5282</v>
      </c>
      <c r="BI146" s="184">
        <v>46108</v>
      </c>
      <c r="BJ146" s="53" t="s">
        <v>5283</v>
      </c>
      <c r="BK146" s="184">
        <v>46108</v>
      </c>
      <c r="BL146" s="53" t="s">
        <v>4503</v>
      </c>
      <c r="BM146" s="53" t="s">
        <v>5288</v>
      </c>
      <c r="BN146" s="53" t="s">
        <v>5289</v>
      </c>
      <c r="BO146" s="259">
        <v>522.5</v>
      </c>
      <c r="BP146" s="2691">
        <f t="shared" si="125"/>
        <v>17.5</v>
      </c>
      <c r="BQ146" s="213" t="s">
        <v>4506</v>
      </c>
      <c r="BR146" s="203" t="s">
        <v>4437</v>
      </c>
      <c r="BS146" s="184">
        <v>46141</v>
      </c>
      <c r="BT146" s="2740">
        <f t="shared" si="115"/>
        <v>540</v>
      </c>
      <c r="BU146" s="2740">
        <v>357.54</v>
      </c>
      <c r="BV146" s="2691">
        <f t="shared" si="116"/>
        <v>182.45999999999998</v>
      </c>
      <c r="BX146" s="53"/>
      <c r="CE146" s="201" t="s">
        <v>5318</v>
      </c>
      <c r="CF146" t="s">
        <v>4491</v>
      </c>
      <c r="CG146" t="s">
        <v>4492</v>
      </c>
      <c r="CH146" t="s">
        <v>4493</v>
      </c>
      <c r="CI146" s="146">
        <v>46181</v>
      </c>
      <c r="CJ146" s="201" t="s">
        <v>5318</v>
      </c>
    </row>
    <row r="147" spans="1:88" ht="52.5" hidden="1" customHeight="1" x14ac:dyDescent="0.55000000000000004">
      <c r="A147" s="2681">
        <v>2026</v>
      </c>
      <c r="B147" s="2681">
        <v>479</v>
      </c>
      <c r="C147" s="2682" t="s">
        <v>58</v>
      </c>
      <c r="D147" s="2681">
        <v>3000654</v>
      </c>
      <c r="E147" s="2681">
        <v>5005023</v>
      </c>
      <c r="F147" s="2682" t="s">
        <v>3011</v>
      </c>
      <c r="G147" s="2684" t="s">
        <v>3012</v>
      </c>
      <c r="H147" s="2681">
        <v>95</v>
      </c>
      <c r="I147" s="2685" t="s">
        <v>992</v>
      </c>
      <c r="J147" s="2686" t="s">
        <v>10</v>
      </c>
      <c r="K147" s="2686" t="s">
        <v>60</v>
      </c>
      <c r="L147" s="2681" t="str">
        <f t="shared" ref="L147" si="131">+MID(M147,1,3)</f>
        <v>2.3</v>
      </c>
      <c r="M147" s="2728" t="s">
        <v>95</v>
      </c>
      <c r="N147" s="2729"/>
      <c r="O147" s="2733" t="s">
        <v>5319</v>
      </c>
      <c r="P147" s="2688" t="s">
        <v>70</v>
      </c>
      <c r="Q147" s="565"/>
      <c r="R147" s="2730" t="s">
        <v>5320</v>
      </c>
      <c r="S147" s="33"/>
      <c r="T147" s="33"/>
      <c r="U147" s="33"/>
      <c r="V147" s="2730">
        <v>60</v>
      </c>
      <c r="W147" s="252"/>
      <c r="X147" s="252"/>
      <c r="Y147" s="252"/>
      <c r="Z147" s="252"/>
      <c r="AA147" s="252"/>
      <c r="AB147" s="252"/>
      <c r="AC147" s="252"/>
      <c r="AD147" s="252"/>
      <c r="AE147" s="202"/>
      <c r="AF147" s="249"/>
      <c r="AG147" s="249"/>
      <c r="AH147" s="249"/>
      <c r="AI147" s="249"/>
      <c r="AJ147" s="249"/>
      <c r="AK147" s="249"/>
      <c r="AL147" s="249"/>
      <c r="AM147" s="249"/>
      <c r="AN147" s="249"/>
      <c r="AO147" s="249"/>
      <c r="AP147" s="249"/>
      <c r="AQ147" s="249"/>
      <c r="AR147" s="2731">
        <v>240</v>
      </c>
      <c r="AS147" s="217" t="s">
        <v>2578</v>
      </c>
      <c r="AT147" s="249"/>
      <c r="AU147" s="249"/>
      <c r="AV147" s="215"/>
      <c r="AW147" s="215"/>
      <c r="AX147" s="215"/>
      <c r="AY147" s="2691">
        <f t="shared" si="111"/>
        <v>240</v>
      </c>
      <c r="AZ147" s="250" t="s">
        <v>5281</v>
      </c>
      <c r="BA147" s="249"/>
      <c r="BB147" s="2733"/>
      <c r="BC147" s="2732"/>
      <c r="BD147">
        <v>288</v>
      </c>
      <c r="BF147" s="53" t="s">
        <v>5282</v>
      </c>
      <c r="BG147" s="184">
        <v>46108</v>
      </c>
      <c r="BH147" s="53" t="s">
        <v>5282</v>
      </c>
      <c r="BI147" s="184">
        <v>46108</v>
      </c>
      <c r="BJ147" s="53" t="s">
        <v>5283</v>
      </c>
      <c r="BK147" s="184">
        <v>46108</v>
      </c>
      <c r="BL147" s="53" t="s">
        <v>4503</v>
      </c>
      <c r="BM147" s="53" t="s">
        <v>5288</v>
      </c>
      <c r="BN147" s="53" t="s">
        <v>5289</v>
      </c>
      <c r="BO147" s="259">
        <v>198.24</v>
      </c>
      <c r="BP147" s="2691">
        <f t="shared" si="125"/>
        <v>41.759999999999991</v>
      </c>
      <c r="BQ147" s="213" t="s">
        <v>4506</v>
      </c>
      <c r="BR147" s="203" t="s">
        <v>4442</v>
      </c>
      <c r="BS147" s="184">
        <v>46141</v>
      </c>
      <c r="BT147" s="2740">
        <f t="shared" si="115"/>
        <v>240</v>
      </c>
      <c r="BU147" s="2740">
        <v>134.52000000000001</v>
      </c>
      <c r="BV147" s="2691">
        <f t="shared" si="116"/>
        <v>105.47999999999999</v>
      </c>
      <c r="BX147" s="53"/>
      <c r="CE147" s="201" t="s">
        <v>5321</v>
      </c>
      <c r="CF147" t="s">
        <v>4491</v>
      </c>
      <c r="CG147" t="s">
        <v>4492</v>
      </c>
      <c r="CH147" t="s">
        <v>4493</v>
      </c>
      <c r="CI147" s="146">
        <v>46181</v>
      </c>
      <c r="CJ147" s="201" t="s">
        <v>5321</v>
      </c>
    </row>
    <row r="148" spans="1:88" ht="52.5" hidden="1" customHeight="1" x14ac:dyDescent="0.55000000000000004">
      <c r="A148" s="2962">
        <v>2026</v>
      </c>
      <c r="B148" s="2962">
        <v>479</v>
      </c>
      <c r="C148" s="2963" t="s">
        <v>58</v>
      </c>
      <c r="D148" s="2962">
        <v>3000654</v>
      </c>
      <c r="E148" s="2962">
        <v>5005023</v>
      </c>
      <c r="F148" s="2963" t="s">
        <v>3011</v>
      </c>
      <c r="G148" s="2964" t="s">
        <v>3012</v>
      </c>
      <c r="H148" s="2962">
        <v>95</v>
      </c>
      <c r="I148" s="2965" t="s">
        <v>992</v>
      </c>
      <c r="J148" s="2966" t="s">
        <v>10</v>
      </c>
      <c r="K148" s="2966" t="s">
        <v>60</v>
      </c>
      <c r="L148" s="2962" t="str">
        <f t="shared" ref="L148" si="132">+MID(M148,1,3)</f>
        <v>2.3</v>
      </c>
      <c r="M148" s="2967" t="s">
        <v>95</v>
      </c>
      <c r="N148" s="2729"/>
      <c r="O148" s="2733" t="s">
        <v>5322</v>
      </c>
      <c r="P148" s="2968" t="s">
        <v>70</v>
      </c>
      <c r="Q148" s="565"/>
      <c r="R148" s="2734" t="s">
        <v>5323</v>
      </c>
      <c r="S148" s="33"/>
      <c r="T148" s="33"/>
      <c r="U148" s="33"/>
      <c r="V148" s="2734">
        <v>90</v>
      </c>
      <c r="W148" s="252"/>
      <c r="X148" s="252"/>
      <c r="Y148" s="252"/>
      <c r="Z148" s="252"/>
      <c r="AA148" s="252"/>
      <c r="AB148" s="252"/>
      <c r="AC148" s="252"/>
      <c r="AD148" s="252"/>
      <c r="AE148" s="202"/>
      <c r="AF148" s="249"/>
      <c r="AG148" s="249"/>
      <c r="AH148" s="249"/>
      <c r="AI148" s="249"/>
      <c r="AJ148" s="249"/>
      <c r="AK148" s="249"/>
      <c r="AL148" s="249"/>
      <c r="AM148" s="249"/>
      <c r="AN148" s="249"/>
      <c r="AO148" s="249"/>
      <c r="AP148" s="249"/>
      <c r="AQ148" s="249"/>
      <c r="AR148" s="2969">
        <v>450</v>
      </c>
      <c r="AS148" s="2970" t="s">
        <v>2578</v>
      </c>
      <c r="AT148" s="249"/>
      <c r="AU148" s="249"/>
      <c r="AV148" s="215" t="s">
        <v>5251</v>
      </c>
      <c r="AW148" s="215" t="s">
        <v>5252</v>
      </c>
      <c r="AX148" s="215" t="s">
        <v>5253</v>
      </c>
      <c r="AY148" s="2691">
        <f t="shared" si="111"/>
        <v>450</v>
      </c>
      <c r="AZ148" s="250" t="s">
        <v>5281</v>
      </c>
      <c r="BA148" s="249"/>
      <c r="BB148" s="2733"/>
      <c r="BC148" s="2732"/>
      <c r="BD148">
        <v>288</v>
      </c>
      <c r="BF148" s="53" t="s">
        <v>5282</v>
      </c>
      <c r="BG148" s="184">
        <v>46108</v>
      </c>
      <c r="BH148" s="53" t="s">
        <v>5282</v>
      </c>
      <c r="BI148" s="184">
        <v>46108</v>
      </c>
      <c r="BJ148" s="53" t="s">
        <v>5283</v>
      </c>
      <c r="BK148" s="184">
        <v>46108</v>
      </c>
      <c r="BL148" s="53" t="s">
        <v>4503</v>
      </c>
      <c r="BM148" s="53" t="s">
        <v>5288</v>
      </c>
      <c r="BN148" s="53" t="s">
        <v>5289</v>
      </c>
      <c r="BO148" s="259">
        <v>236.83</v>
      </c>
      <c r="BP148" s="2691">
        <f t="shared" si="125"/>
        <v>213.17</v>
      </c>
      <c r="BQ148" s="213" t="s">
        <v>4506</v>
      </c>
      <c r="BR148" s="203" t="s">
        <v>4436</v>
      </c>
      <c r="BS148" s="184">
        <v>46141</v>
      </c>
      <c r="BT148" s="2985">
        <f t="shared" si="115"/>
        <v>450</v>
      </c>
      <c r="BU148" s="2985">
        <v>183.73</v>
      </c>
      <c r="BV148" s="2691">
        <f t="shared" si="116"/>
        <v>266.27</v>
      </c>
      <c r="BX148" s="53"/>
      <c r="CE148" s="201" t="s">
        <v>5324</v>
      </c>
      <c r="CF148" t="s">
        <v>4491</v>
      </c>
      <c r="CG148" t="s">
        <v>4492</v>
      </c>
      <c r="CH148" t="s">
        <v>4493</v>
      </c>
      <c r="CI148" s="146">
        <v>46175</v>
      </c>
      <c r="CJ148" s="201" t="s">
        <v>5324</v>
      </c>
    </row>
    <row r="149" spans="1:88" s="214" customFormat="1" ht="52.5" hidden="1" customHeight="1" x14ac:dyDescent="0.55000000000000004">
      <c r="A149" s="2681">
        <v>2026</v>
      </c>
      <c r="B149" s="2681">
        <v>479</v>
      </c>
      <c r="C149" s="2682" t="s">
        <v>58</v>
      </c>
      <c r="D149" s="2681">
        <v>3000654</v>
      </c>
      <c r="E149" s="2681">
        <v>5005023</v>
      </c>
      <c r="F149" s="2682" t="s">
        <v>3011</v>
      </c>
      <c r="G149" s="2684" t="s">
        <v>3012</v>
      </c>
      <c r="H149" s="2681">
        <v>95</v>
      </c>
      <c r="I149" s="2685" t="s">
        <v>992</v>
      </c>
      <c r="J149" s="2686" t="s">
        <v>10</v>
      </c>
      <c r="K149" s="2686" t="s">
        <v>60</v>
      </c>
      <c r="L149" s="2681" t="str">
        <f t="shared" ref="L149" si="133">+MID(M149,1,3)</f>
        <v>2.3</v>
      </c>
      <c r="M149" s="2736" t="s">
        <v>95</v>
      </c>
      <c r="N149" s="2687"/>
      <c r="O149" s="2726" t="s">
        <v>5325</v>
      </c>
      <c r="P149" s="2688" t="s">
        <v>70</v>
      </c>
      <c r="Q149" s="2689"/>
      <c r="R149" s="2737" t="s">
        <v>5323</v>
      </c>
      <c r="S149" s="2681"/>
      <c r="T149" s="2681"/>
      <c r="U149" s="2681"/>
      <c r="V149" s="2737">
        <v>20</v>
      </c>
      <c r="W149" s="222"/>
      <c r="X149" s="222"/>
      <c r="Y149" s="222"/>
      <c r="Z149" s="222"/>
      <c r="AA149" s="222"/>
      <c r="AB149" s="222"/>
      <c r="AC149" s="222"/>
      <c r="AD149" s="222"/>
      <c r="AE149" s="207"/>
      <c r="AF149" s="249"/>
      <c r="AG149" s="249"/>
      <c r="AH149" s="249"/>
      <c r="AI149" s="249"/>
      <c r="AJ149" s="249"/>
      <c r="AK149" s="249"/>
      <c r="AL149" s="249"/>
      <c r="AM149" s="249"/>
      <c r="AN149" s="249"/>
      <c r="AO149" s="249"/>
      <c r="AP149" s="249"/>
      <c r="AQ149" s="249"/>
      <c r="AR149" s="2738">
        <v>100</v>
      </c>
      <c r="AS149" s="217" t="s">
        <v>2578</v>
      </c>
      <c r="AT149" s="249"/>
      <c r="AU149" s="249"/>
      <c r="AV149" s="215" t="s">
        <v>5251</v>
      </c>
      <c r="AW149" s="215" t="s">
        <v>5252</v>
      </c>
      <c r="AX149" s="215" t="s">
        <v>5253</v>
      </c>
      <c r="AY149" s="2691">
        <f t="shared" si="111"/>
        <v>100</v>
      </c>
      <c r="AZ149" s="250" t="s">
        <v>5281</v>
      </c>
      <c r="BA149" s="249"/>
      <c r="BB149" s="2726"/>
      <c r="BC149" s="2692"/>
      <c r="BD149" s="214">
        <v>288</v>
      </c>
      <c r="BF149" s="215" t="s">
        <v>5282</v>
      </c>
      <c r="BG149" s="2698">
        <v>46108</v>
      </c>
      <c r="BH149" s="215" t="s">
        <v>5282</v>
      </c>
      <c r="BI149" s="2698">
        <v>46108</v>
      </c>
      <c r="BJ149" s="215" t="s">
        <v>5283</v>
      </c>
      <c r="BK149" s="2698">
        <v>46108</v>
      </c>
      <c r="BL149" s="215" t="s">
        <v>4503</v>
      </c>
      <c r="BM149" s="53" t="s">
        <v>5288</v>
      </c>
      <c r="BN149" s="53" t="s">
        <v>5289</v>
      </c>
      <c r="BO149" s="2691">
        <v>39.409999999999997</v>
      </c>
      <c r="BP149" s="2691">
        <f t="shared" si="125"/>
        <v>60.59</v>
      </c>
      <c r="BQ149" s="213" t="s">
        <v>4506</v>
      </c>
      <c r="BR149" s="2704" t="s">
        <v>4439</v>
      </c>
      <c r="BS149" s="2698">
        <v>46141</v>
      </c>
      <c r="BT149" s="2740">
        <f t="shared" si="115"/>
        <v>100</v>
      </c>
      <c r="BU149" s="2740">
        <v>42.48</v>
      </c>
      <c r="BV149" s="2691">
        <f t="shared" si="116"/>
        <v>57.52</v>
      </c>
      <c r="BX149" s="215"/>
      <c r="BZ149" s="2693"/>
      <c r="CB149" s="2693"/>
      <c r="CE149" s="2695" t="s">
        <v>5326</v>
      </c>
      <c r="CF149" s="214" t="s">
        <v>4491</v>
      </c>
      <c r="CG149" s="214" t="s">
        <v>4492</v>
      </c>
      <c r="CH149" s="214" t="s">
        <v>4493</v>
      </c>
      <c r="CI149" s="2693">
        <v>46181</v>
      </c>
      <c r="CJ149" s="2695" t="s">
        <v>5326</v>
      </c>
    </row>
    <row r="150" spans="1:88" s="214" customFormat="1" ht="52.5" hidden="1" customHeight="1" x14ac:dyDescent="0.55000000000000004">
      <c r="A150" s="2681">
        <v>2026</v>
      </c>
      <c r="B150" s="2681">
        <v>479</v>
      </c>
      <c r="C150" s="2682" t="s">
        <v>58</v>
      </c>
      <c r="D150" s="2681">
        <v>3000654</v>
      </c>
      <c r="E150" s="2681">
        <v>5005023</v>
      </c>
      <c r="F150" s="2682" t="s">
        <v>3011</v>
      </c>
      <c r="G150" s="2684" t="s">
        <v>3012</v>
      </c>
      <c r="H150" s="2681">
        <v>95</v>
      </c>
      <c r="I150" s="2685" t="s">
        <v>992</v>
      </c>
      <c r="J150" s="2686" t="s">
        <v>10</v>
      </c>
      <c r="K150" s="2686" t="s">
        <v>60</v>
      </c>
      <c r="L150" s="2681" t="str">
        <f t="shared" ref="L150:L151" si="134">+MID(M150,1,3)</f>
        <v>2.3</v>
      </c>
      <c r="M150" s="2736" t="s">
        <v>95</v>
      </c>
      <c r="N150" s="2687"/>
      <c r="O150" s="2726" t="s">
        <v>5327</v>
      </c>
      <c r="P150" s="2688" t="s">
        <v>70</v>
      </c>
      <c r="Q150" s="2689"/>
      <c r="R150" s="2737" t="s">
        <v>5328</v>
      </c>
      <c r="S150" s="2681"/>
      <c r="T150" s="2681"/>
      <c r="U150" s="2681"/>
      <c r="V150" s="2737">
        <v>20</v>
      </c>
      <c r="W150" s="222"/>
      <c r="X150" s="222"/>
      <c r="Y150" s="222"/>
      <c r="Z150" s="222"/>
      <c r="AA150" s="222"/>
      <c r="AB150" s="222"/>
      <c r="AC150" s="222"/>
      <c r="AD150" s="222"/>
      <c r="AE150" s="207"/>
      <c r="AF150" s="249"/>
      <c r="AG150" s="249"/>
      <c r="AH150" s="249"/>
      <c r="AI150" s="249"/>
      <c r="AJ150" s="249"/>
      <c r="AK150" s="249"/>
      <c r="AL150" s="249"/>
      <c r="AM150" s="249"/>
      <c r="AN150" s="249"/>
      <c r="AO150" s="249"/>
      <c r="AP150" s="249"/>
      <c r="AQ150" s="249"/>
      <c r="AR150" s="2738">
        <v>160</v>
      </c>
      <c r="AS150" s="217" t="s">
        <v>2578</v>
      </c>
      <c r="AT150" s="249"/>
      <c r="AU150" s="249"/>
      <c r="AV150" s="215" t="s">
        <v>5251</v>
      </c>
      <c r="AW150" s="215" t="s">
        <v>5252</v>
      </c>
      <c r="AX150" s="215" t="s">
        <v>5253</v>
      </c>
      <c r="AY150" s="2691">
        <f t="shared" si="111"/>
        <v>160</v>
      </c>
      <c r="AZ150" s="250" t="s">
        <v>5281</v>
      </c>
      <c r="BA150" s="249"/>
      <c r="BB150" s="2726"/>
      <c r="BC150" s="2692"/>
      <c r="BD150" s="214">
        <v>288</v>
      </c>
      <c r="BF150" s="215" t="s">
        <v>5282</v>
      </c>
      <c r="BG150" s="2698">
        <v>46108</v>
      </c>
      <c r="BH150" s="215" t="s">
        <v>5282</v>
      </c>
      <c r="BI150" s="2698">
        <v>46108</v>
      </c>
      <c r="BJ150" s="215" t="s">
        <v>5283</v>
      </c>
      <c r="BK150" s="2698">
        <v>46108</v>
      </c>
      <c r="BL150" s="215" t="s">
        <v>4503</v>
      </c>
      <c r="BM150" s="53" t="s">
        <v>5288</v>
      </c>
      <c r="BN150" s="53" t="s">
        <v>5289</v>
      </c>
      <c r="BO150" s="2691">
        <v>24.54</v>
      </c>
      <c r="BP150" s="2691">
        <f t="shared" si="125"/>
        <v>135.46</v>
      </c>
      <c r="BQ150" s="213" t="s">
        <v>4506</v>
      </c>
      <c r="BR150" s="2704" t="s">
        <v>4443</v>
      </c>
      <c r="BS150" s="2698">
        <v>46141</v>
      </c>
      <c r="BT150" s="2740">
        <f t="shared" si="115"/>
        <v>160</v>
      </c>
      <c r="BU150" s="2740">
        <v>37.76</v>
      </c>
      <c r="BV150" s="2691">
        <f t="shared" si="116"/>
        <v>122.24000000000001</v>
      </c>
      <c r="BX150" s="215"/>
      <c r="CE150" s="2695" t="s">
        <v>5329</v>
      </c>
      <c r="CF150" s="214" t="s">
        <v>4491</v>
      </c>
      <c r="CG150" s="214" t="s">
        <v>4492</v>
      </c>
      <c r="CH150" s="214" t="s">
        <v>4493</v>
      </c>
      <c r="CI150" s="2693">
        <v>46167</v>
      </c>
      <c r="CJ150" s="2695" t="s">
        <v>5329</v>
      </c>
    </row>
    <row r="151" spans="1:88" s="214" customFormat="1" ht="52.5" hidden="1" customHeight="1" x14ac:dyDescent="0.55000000000000004">
      <c r="A151" s="2681">
        <v>2026</v>
      </c>
      <c r="B151" s="2681">
        <v>479</v>
      </c>
      <c r="C151" s="2682" t="s">
        <v>58</v>
      </c>
      <c r="D151" s="2681">
        <v>3000654</v>
      </c>
      <c r="E151" s="2681">
        <v>5005023</v>
      </c>
      <c r="F151" s="2682" t="s">
        <v>3011</v>
      </c>
      <c r="G151" s="2684" t="s">
        <v>3012</v>
      </c>
      <c r="H151" s="2681">
        <v>95</v>
      </c>
      <c r="I151" s="2685" t="s">
        <v>992</v>
      </c>
      <c r="J151" s="2686" t="s">
        <v>10</v>
      </c>
      <c r="K151" s="2686" t="s">
        <v>60</v>
      </c>
      <c r="L151" s="2681" t="str">
        <f t="shared" si="134"/>
        <v>2.3</v>
      </c>
      <c r="M151" s="2736" t="s">
        <v>95</v>
      </c>
      <c r="N151" s="2687"/>
      <c r="O151" s="2726" t="s">
        <v>5330</v>
      </c>
      <c r="P151" s="2688" t="s">
        <v>70</v>
      </c>
      <c r="Q151" s="2689"/>
      <c r="R151" s="2737" t="s">
        <v>5331</v>
      </c>
      <c r="S151" s="2681"/>
      <c r="T151" s="2681"/>
      <c r="U151" s="2681"/>
      <c r="V151" s="2681">
        <v>300</v>
      </c>
      <c r="W151" s="222"/>
      <c r="X151" s="222"/>
      <c r="Y151" s="222"/>
      <c r="Z151" s="222"/>
      <c r="AA151" s="222"/>
      <c r="AB151" s="222"/>
      <c r="AC151" s="222"/>
      <c r="AD151" s="222"/>
      <c r="AE151" s="207"/>
      <c r="AF151" s="249"/>
      <c r="AG151" s="249"/>
      <c r="AH151" s="249"/>
      <c r="AI151" s="249"/>
      <c r="AJ151" s="249"/>
      <c r="AK151" s="249"/>
      <c r="AL151" s="249"/>
      <c r="AM151" s="249"/>
      <c r="AN151" s="249"/>
      <c r="AO151" s="249"/>
      <c r="AP151" s="249"/>
      <c r="AQ151" s="249"/>
      <c r="AR151" s="2738">
        <v>240</v>
      </c>
      <c r="AS151" s="217" t="s">
        <v>2578</v>
      </c>
      <c r="AT151" s="249"/>
      <c r="AU151" s="249"/>
      <c r="AV151" s="215" t="s">
        <v>5251</v>
      </c>
      <c r="AW151" s="215" t="s">
        <v>5252</v>
      </c>
      <c r="AX151" s="215" t="s">
        <v>5253</v>
      </c>
      <c r="AY151" s="2691">
        <f t="shared" si="111"/>
        <v>240</v>
      </c>
      <c r="AZ151" s="250" t="s">
        <v>5281</v>
      </c>
      <c r="BA151" s="249"/>
      <c r="BB151" s="2726"/>
      <c r="BC151" s="2692"/>
      <c r="BD151" s="214">
        <v>288</v>
      </c>
      <c r="BF151" s="215" t="s">
        <v>5282</v>
      </c>
      <c r="BG151" s="2698">
        <v>46108</v>
      </c>
      <c r="BH151" s="215" t="s">
        <v>5282</v>
      </c>
      <c r="BI151" s="2698">
        <v>46108</v>
      </c>
      <c r="BJ151" s="215" t="s">
        <v>5283</v>
      </c>
      <c r="BK151" s="2698">
        <v>46108</v>
      </c>
      <c r="BL151" s="215" t="s">
        <v>4503</v>
      </c>
      <c r="BM151" s="53" t="s">
        <v>5288</v>
      </c>
      <c r="BN151" s="53" t="s">
        <v>5289</v>
      </c>
      <c r="BO151" s="2691">
        <v>240</v>
      </c>
      <c r="BP151" s="2691">
        <f t="shared" si="125"/>
        <v>0</v>
      </c>
      <c r="BQ151" s="213" t="s">
        <v>4506</v>
      </c>
      <c r="BR151" s="2704" t="s">
        <v>4434</v>
      </c>
      <c r="BS151" s="2698">
        <v>46141</v>
      </c>
      <c r="BT151" s="2740">
        <f t="shared" si="115"/>
        <v>240</v>
      </c>
      <c r="BU151" s="2740">
        <v>240</v>
      </c>
      <c r="BV151" s="2691">
        <f t="shared" si="116"/>
        <v>0</v>
      </c>
      <c r="BX151" s="215"/>
      <c r="CE151" s="2695" t="s">
        <v>5332</v>
      </c>
      <c r="CF151" s="214" t="s">
        <v>4491</v>
      </c>
      <c r="CG151" s="214" t="s">
        <v>4492</v>
      </c>
      <c r="CH151" s="214" t="s">
        <v>4493</v>
      </c>
      <c r="CI151" s="2693">
        <v>46174</v>
      </c>
      <c r="CJ151" s="2695" t="s">
        <v>5332</v>
      </c>
    </row>
    <row r="152" spans="1:88" ht="52.5" hidden="1" customHeight="1" x14ac:dyDescent="0.55000000000000004">
      <c r="A152" s="2973">
        <v>2026</v>
      </c>
      <c r="B152" s="2973">
        <v>479</v>
      </c>
      <c r="C152" s="2974" t="s">
        <v>58</v>
      </c>
      <c r="D152" s="2973">
        <v>3000654</v>
      </c>
      <c r="E152" s="2973">
        <v>5005023</v>
      </c>
      <c r="F152" s="2974" t="s">
        <v>3011</v>
      </c>
      <c r="G152" s="2975" t="s">
        <v>3012</v>
      </c>
      <c r="H152" s="2973">
        <v>95</v>
      </c>
      <c r="I152" s="2976" t="s">
        <v>992</v>
      </c>
      <c r="J152" s="2977" t="s">
        <v>10</v>
      </c>
      <c r="K152" s="2977" t="s">
        <v>60</v>
      </c>
      <c r="L152" s="2973" t="str">
        <f t="shared" ref="L152:L153" si="135">+MID(M152,1,3)</f>
        <v>2.3</v>
      </c>
      <c r="M152" s="2983" t="s">
        <v>5333</v>
      </c>
      <c r="N152" s="2729"/>
      <c r="O152" s="2733" t="s">
        <v>5334</v>
      </c>
      <c r="P152" s="2979" t="s">
        <v>70</v>
      </c>
      <c r="Q152" s="565"/>
      <c r="R152" s="2741">
        <v>100</v>
      </c>
      <c r="S152" s="33"/>
      <c r="T152" s="33"/>
      <c r="U152" s="33"/>
      <c r="V152" s="2741">
        <v>10</v>
      </c>
      <c r="W152" s="252"/>
      <c r="X152" s="252"/>
      <c r="Y152" s="252"/>
      <c r="Z152" s="252"/>
      <c r="AA152" s="252"/>
      <c r="AB152" s="252"/>
      <c r="AC152" s="252"/>
      <c r="AD152" s="252"/>
      <c r="AE152" s="202"/>
      <c r="AF152" s="249"/>
      <c r="AG152" s="249"/>
      <c r="AH152" s="249"/>
      <c r="AI152" s="249"/>
      <c r="AJ152" s="249"/>
      <c r="AK152" s="249"/>
      <c r="AL152" s="249"/>
      <c r="AM152" s="249"/>
      <c r="AN152" s="249"/>
      <c r="AO152" s="249"/>
      <c r="AP152" s="249"/>
      <c r="AQ152" s="249"/>
      <c r="AR152" s="2980">
        <v>680</v>
      </c>
      <c r="AS152" s="2981" t="s">
        <v>2578</v>
      </c>
      <c r="AT152" s="249"/>
      <c r="AU152" s="249"/>
      <c r="AV152" s="215" t="s">
        <v>5251</v>
      </c>
      <c r="AW152" s="215" t="s">
        <v>5252</v>
      </c>
      <c r="AX152" s="215" t="s">
        <v>5253</v>
      </c>
      <c r="AY152" s="2691">
        <f t="shared" si="111"/>
        <v>680</v>
      </c>
      <c r="AZ152" s="250"/>
      <c r="BA152" s="249"/>
      <c r="BB152" s="2733" t="s">
        <v>5334</v>
      </c>
      <c r="BC152" s="2732"/>
      <c r="BD152">
        <v>286</v>
      </c>
      <c r="BF152" s="53" t="s">
        <v>5254</v>
      </c>
      <c r="BG152" s="184">
        <v>46108</v>
      </c>
      <c r="BH152" s="53" t="s">
        <v>5335</v>
      </c>
      <c r="BI152" s="184">
        <v>46111</v>
      </c>
      <c r="BJ152" s="53" t="s">
        <v>5336</v>
      </c>
      <c r="BK152" s="184">
        <v>46111</v>
      </c>
      <c r="BL152" s="53" t="s">
        <v>4503</v>
      </c>
      <c r="BM152" s="53" t="s">
        <v>5337</v>
      </c>
      <c r="BN152" t="s">
        <v>5338</v>
      </c>
      <c r="BO152" s="259">
        <v>680</v>
      </c>
      <c r="BP152" s="2691">
        <f t="shared" si="118"/>
        <v>0</v>
      </c>
      <c r="BQ152" s="213" t="s">
        <v>4506</v>
      </c>
      <c r="BR152" s="150" t="s">
        <v>4423</v>
      </c>
      <c r="BS152" s="146">
        <v>46122</v>
      </c>
      <c r="BT152" s="2691">
        <f>AR152</f>
        <v>680</v>
      </c>
      <c r="BU152" s="2982">
        <v>680</v>
      </c>
      <c r="BV152" s="2691">
        <f t="shared" si="116"/>
        <v>0</v>
      </c>
      <c r="BX152" s="53"/>
      <c r="BY152" t="s">
        <v>5339</v>
      </c>
      <c r="BZ152" s="146">
        <v>46135</v>
      </c>
      <c r="CA152" t="s">
        <v>5340</v>
      </c>
      <c r="CB152" s="146">
        <v>46135</v>
      </c>
      <c r="CE152" s="201" t="s">
        <v>5341</v>
      </c>
      <c r="CF152" t="s">
        <v>4491</v>
      </c>
      <c r="CG152" t="s">
        <v>4492</v>
      </c>
      <c r="CH152" t="s">
        <v>4493</v>
      </c>
      <c r="CI152" s="146">
        <v>46140</v>
      </c>
      <c r="CJ152" s="53" t="s">
        <v>5342</v>
      </c>
    </row>
    <row r="153" spans="1:88" ht="52.5" hidden="1" customHeight="1" x14ac:dyDescent="0.55000000000000004">
      <c r="A153" s="2962">
        <v>2026</v>
      </c>
      <c r="B153" s="2962">
        <v>479</v>
      </c>
      <c r="C153" s="2963" t="s">
        <v>58</v>
      </c>
      <c r="D153" s="2962">
        <v>3000654</v>
      </c>
      <c r="E153" s="2962">
        <v>5005023</v>
      </c>
      <c r="F153" s="2963" t="s">
        <v>3011</v>
      </c>
      <c r="G153" s="2964" t="s">
        <v>3012</v>
      </c>
      <c r="H153" s="2962">
        <v>95</v>
      </c>
      <c r="I153" s="2965" t="s">
        <v>992</v>
      </c>
      <c r="J153" s="2966" t="s">
        <v>10</v>
      </c>
      <c r="K153" s="2966" t="s">
        <v>60</v>
      </c>
      <c r="L153" s="2962" t="str">
        <f t="shared" si="135"/>
        <v>2.3</v>
      </c>
      <c r="M153" s="2984" t="s">
        <v>67</v>
      </c>
      <c r="N153" s="2729"/>
      <c r="O153" s="2733" t="s">
        <v>5343</v>
      </c>
      <c r="P153" s="2968" t="s">
        <v>70</v>
      </c>
      <c r="Q153" s="565"/>
      <c r="R153" s="2734">
        <v>6.25</v>
      </c>
      <c r="S153" s="33"/>
      <c r="T153" s="33"/>
      <c r="U153" s="33"/>
      <c r="V153" s="2734">
        <v>4</v>
      </c>
      <c r="W153" s="252"/>
      <c r="X153" s="252"/>
      <c r="Y153" s="252"/>
      <c r="Z153" s="252"/>
      <c r="AA153" s="252"/>
      <c r="AB153" s="252"/>
      <c r="AC153" s="252"/>
      <c r="AD153" s="252"/>
      <c r="AE153" s="202"/>
      <c r="AF153" s="249"/>
      <c r="AG153" s="249"/>
      <c r="AH153" s="249"/>
      <c r="AI153" s="249"/>
      <c r="AJ153" s="249"/>
      <c r="AK153" s="249"/>
      <c r="AL153" s="249"/>
      <c r="AM153" s="249"/>
      <c r="AN153" s="249"/>
      <c r="AO153" s="249"/>
      <c r="AP153" s="249"/>
      <c r="AQ153" s="249"/>
      <c r="AR153" s="2969">
        <v>3210</v>
      </c>
      <c r="AS153" s="2970" t="s">
        <v>2578</v>
      </c>
      <c r="AT153" s="249"/>
      <c r="AU153" s="249"/>
      <c r="AV153" s="215" t="s">
        <v>5251</v>
      </c>
      <c r="AW153" s="215" t="s">
        <v>5252</v>
      </c>
      <c r="AX153" s="215" t="s">
        <v>5253</v>
      </c>
      <c r="AY153" s="2691">
        <f t="shared" si="111"/>
        <v>3210</v>
      </c>
      <c r="AZ153" s="250"/>
      <c r="BA153" s="249"/>
      <c r="BB153" s="2733" t="s">
        <v>5343</v>
      </c>
      <c r="BC153" s="2732"/>
      <c r="BD153">
        <v>1410</v>
      </c>
      <c r="BF153" s="53" t="s">
        <v>5344</v>
      </c>
      <c r="BG153" s="184">
        <v>46108</v>
      </c>
      <c r="BH153" s="53" t="s">
        <v>5345</v>
      </c>
      <c r="BI153" s="184">
        <v>46113</v>
      </c>
      <c r="BJ153" s="53" t="s">
        <v>5346</v>
      </c>
      <c r="BK153" s="184">
        <v>46113</v>
      </c>
      <c r="BL153" s="213" t="s">
        <v>4636</v>
      </c>
      <c r="BM153" s="53" t="s">
        <v>5347</v>
      </c>
      <c r="BN153" t="s">
        <v>5348</v>
      </c>
      <c r="BO153" s="259">
        <v>3209.6</v>
      </c>
      <c r="BP153" s="2691">
        <f t="shared" si="118"/>
        <v>0.40000000000009095</v>
      </c>
      <c r="BQ153" s="213" t="s">
        <v>4506</v>
      </c>
      <c r="BR153">
        <v>1306</v>
      </c>
      <c r="BS153" s="146">
        <v>46125</v>
      </c>
      <c r="BT153" s="2971">
        <f t="shared" si="115"/>
        <v>3210</v>
      </c>
      <c r="BU153" s="2971">
        <v>3209.6</v>
      </c>
      <c r="BV153" s="2691">
        <f t="shared" si="116"/>
        <v>0.40000000000009095</v>
      </c>
      <c r="BX153" s="53"/>
      <c r="BZ153" s="146"/>
      <c r="CB153" s="146"/>
      <c r="CE153" s="201" t="s">
        <v>5349</v>
      </c>
      <c r="CF153" s="214" t="s">
        <v>4533</v>
      </c>
      <c r="CG153" t="s">
        <v>4533</v>
      </c>
      <c r="CH153" t="s">
        <v>4533</v>
      </c>
      <c r="CI153" s="214" t="s">
        <v>4533</v>
      </c>
      <c r="CJ153" t="s">
        <v>5350</v>
      </c>
    </row>
    <row r="154" spans="1:88" s="214" customFormat="1" ht="52.5" hidden="1" customHeight="1" x14ac:dyDescent="0.55000000000000004">
      <c r="A154" s="2681">
        <v>2026</v>
      </c>
      <c r="B154" s="2681">
        <v>479</v>
      </c>
      <c r="C154" s="2682" t="s">
        <v>58</v>
      </c>
      <c r="D154" s="2681">
        <v>3000654</v>
      </c>
      <c r="E154" s="2681">
        <v>5005023</v>
      </c>
      <c r="F154" s="2682" t="s">
        <v>3011</v>
      </c>
      <c r="G154" s="2684" t="s">
        <v>3012</v>
      </c>
      <c r="H154" s="2681">
        <v>95</v>
      </c>
      <c r="I154" s="2685" t="s">
        <v>992</v>
      </c>
      <c r="J154" s="2686" t="s">
        <v>10</v>
      </c>
      <c r="K154" s="2686" t="s">
        <v>60</v>
      </c>
      <c r="L154" s="2681" t="str">
        <f t="shared" ref="L154:L155" si="136">+MID(M154,1,3)</f>
        <v>2.3</v>
      </c>
      <c r="M154" s="2736" t="s">
        <v>95</v>
      </c>
      <c r="N154" s="2687"/>
      <c r="O154" s="2726" t="s">
        <v>5351</v>
      </c>
      <c r="P154" s="2688" t="s">
        <v>70</v>
      </c>
      <c r="Q154" s="2689"/>
      <c r="R154" s="2737">
        <v>50</v>
      </c>
      <c r="S154" s="2681"/>
      <c r="T154" s="2681"/>
      <c r="U154" s="2681"/>
      <c r="V154" s="2737">
        <v>86510</v>
      </c>
      <c r="W154" s="222"/>
      <c r="X154" s="222"/>
      <c r="Y154" s="222"/>
      <c r="Z154" s="222"/>
      <c r="AA154" s="222"/>
      <c r="AB154" s="222"/>
      <c r="AC154" s="222"/>
      <c r="AD154" s="222"/>
      <c r="AE154" s="207"/>
      <c r="AF154" s="249"/>
      <c r="AG154" s="249"/>
      <c r="AH154" s="249"/>
      <c r="AI154" s="249"/>
      <c r="AJ154" s="249"/>
      <c r="AK154" s="249"/>
      <c r="AL154" s="249"/>
      <c r="AM154" s="249"/>
      <c r="AN154" s="249"/>
      <c r="AO154" s="249"/>
      <c r="AP154" s="249"/>
      <c r="AQ154" s="249"/>
      <c r="AR154" s="2738"/>
      <c r="AS154" s="217" t="s">
        <v>2578</v>
      </c>
      <c r="AT154" s="249"/>
      <c r="AU154" s="249"/>
      <c r="AV154" s="53" t="s">
        <v>5352</v>
      </c>
      <c r="AW154" s="53" t="s">
        <v>5353</v>
      </c>
      <c r="AX154" s="53" t="s">
        <v>5354</v>
      </c>
      <c r="AY154" s="2691">
        <f t="shared" si="111"/>
        <v>0</v>
      </c>
      <c r="AZ154" s="250"/>
      <c r="BA154" s="249"/>
      <c r="BB154" s="2726" t="s">
        <v>5351</v>
      </c>
      <c r="BC154" s="2692"/>
      <c r="BD154" s="214">
        <v>317</v>
      </c>
      <c r="BF154" s="215" t="s">
        <v>5355</v>
      </c>
      <c r="BG154" s="2698">
        <v>46113</v>
      </c>
      <c r="BH154" s="215" t="s">
        <v>5356</v>
      </c>
      <c r="BI154" s="2698">
        <v>46114</v>
      </c>
      <c r="BJ154" s="215" t="s">
        <v>5357</v>
      </c>
      <c r="BK154" s="2698">
        <v>46114</v>
      </c>
      <c r="BL154" s="213" t="s">
        <v>4636</v>
      </c>
      <c r="BM154" s="215" t="s">
        <v>5358</v>
      </c>
      <c r="BN154" s="214" t="s">
        <v>5359</v>
      </c>
      <c r="BO154" s="2691">
        <v>4325500</v>
      </c>
      <c r="BP154" s="2691">
        <f t="shared" si="118"/>
        <v>-4325500</v>
      </c>
      <c r="BQ154" s="215" t="s">
        <v>4636</v>
      </c>
      <c r="BR154" s="2694"/>
      <c r="BS154" s="2693"/>
      <c r="BT154" s="2691">
        <f t="shared" si="115"/>
        <v>0</v>
      </c>
      <c r="BU154" s="2691"/>
      <c r="BV154" s="2691"/>
      <c r="BX154" s="215"/>
      <c r="CE154" s="2695"/>
    </row>
    <row r="155" spans="1:88" s="214" customFormat="1" ht="52.5" hidden="1" customHeight="1" x14ac:dyDescent="0.55000000000000004">
      <c r="A155" s="2681">
        <v>2026</v>
      </c>
      <c r="B155" s="2681">
        <v>479</v>
      </c>
      <c r="C155" s="2682" t="s">
        <v>58</v>
      </c>
      <c r="D155" s="2681">
        <v>3000654</v>
      </c>
      <c r="E155" s="2681">
        <v>5005023</v>
      </c>
      <c r="F155" s="2682" t="s">
        <v>3011</v>
      </c>
      <c r="G155" s="2684" t="s">
        <v>3012</v>
      </c>
      <c r="H155" s="2681">
        <v>95</v>
      </c>
      <c r="I155" s="2685" t="s">
        <v>992</v>
      </c>
      <c r="J155" s="2686" t="s">
        <v>10</v>
      </c>
      <c r="K155" s="2686" t="s">
        <v>60</v>
      </c>
      <c r="L155" s="2681" t="str">
        <f t="shared" si="136"/>
        <v>2.3</v>
      </c>
      <c r="M155" s="2736" t="s">
        <v>95</v>
      </c>
      <c r="N155" s="2687"/>
      <c r="O155" s="2726" t="s">
        <v>5360</v>
      </c>
      <c r="P155" s="2688" t="s">
        <v>70</v>
      </c>
      <c r="Q155" s="2689"/>
      <c r="R155" s="2737">
        <v>65</v>
      </c>
      <c r="S155" s="2681"/>
      <c r="T155" s="2681"/>
      <c r="U155" s="2681"/>
      <c r="V155" s="2737">
        <v>46067</v>
      </c>
      <c r="W155" s="222"/>
      <c r="X155" s="222"/>
      <c r="Y155" s="222"/>
      <c r="Z155" s="222"/>
      <c r="AA155" s="222"/>
      <c r="AB155" s="222"/>
      <c r="AC155" s="222"/>
      <c r="AD155" s="222"/>
      <c r="AE155" s="207"/>
      <c r="AF155" s="249"/>
      <c r="AG155" s="249"/>
      <c r="AH155" s="249"/>
      <c r="AI155" s="249"/>
      <c r="AJ155" s="249"/>
      <c r="AK155" s="249"/>
      <c r="AL155" s="249"/>
      <c r="AM155" s="249"/>
      <c r="AN155" s="249"/>
      <c r="AO155" s="249"/>
      <c r="AP155" s="249"/>
      <c r="AQ155" s="249"/>
      <c r="AR155" s="2738"/>
      <c r="AS155" s="217" t="s">
        <v>2578</v>
      </c>
      <c r="AT155" s="249"/>
      <c r="AU155" s="249"/>
      <c r="AV155" s="53" t="s">
        <v>5352</v>
      </c>
      <c r="AW155" s="53" t="s">
        <v>5353</v>
      </c>
      <c r="AX155" s="53" t="s">
        <v>5354</v>
      </c>
      <c r="AY155" s="2691">
        <f t="shared" si="111"/>
        <v>0</v>
      </c>
      <c r="AZ155" s="250"/>
      <c r="BA155" s="249"/>
      <c r="BB155" s="2726" t="s">
        <v>5360</v>
      </c>
      <c r="BC155" s="2692"/>
      <c r="BD155" s="214">
        <v>316</v>
      </c>
      <c r="BF155" s="215" t="s">
        <v>5355</v>
      </c>
      <c r="BG155" s="2698">
        <v>46113</v>
      </c>
      <c r="BH155" s="215" t="s">
        <v>5361</v>
      </c>
      <c r="BI155" s="2698">
        <v>46114</v>
      </c>
      <c r="BJ155" s="215" t="s">
        <v>5362</v>
      </c>
      <c r="BK155" s="2698">
        <v>46114</v>
      </c>
      <c r="BL155" s="213" t="s">
        <v>4636</v>
      </c>
      <c r="BM155" s="215" t="s">
        <v>5358</v>
      </c>
      <c r="BN155" s="214" t="s">
        <v>5363</v>
      </c>
      <c r="BO155" s="2691"/>
      <c r="BP155" s="2691">
        <f t="shared" si="118"/>
        <v>0</v>
      </c>
      <c r="BQ155" s="215" t="s">
        <v>4636</v>
      </c>
      <c r="BR155" s="2694"/>
      <c r="BS155" s="2693"/>
      <c r="BT155" s="2691">
        <f t="shared" si="115"/>
        <v>0</v>
      </c>
      <c r="BU155" s="2691"/>
      <c r="BV155" s="2691"/>
      <c r="BX155" s="215"/>
      <c r="CE155" s="2695"/>
    </row>
    <row r="156" spans="1:88" ht="52.5" hidden="1" customHeight="1" x14ac:dyDescent="0.55000000000000004">
      <c r="A156" s="2720">
        <v>2026</v>
      </c>
      <c r="B156" s="2720">
        <v>479</v>
      </c>
      <c r="C156" s="2721" t="s">
        <v>58</v>
      </c>
      <c r="D156" s="2720">
        <v>3000654</v>
      </c>
      <c r="E156" s="2720">
        <v>5005023</v>
      </c>
      <c r="F156" s="2683" t="s">
        <v>3011</v>
      </c>
      <c r="G156" s="2722" t="s">
        <v>3012</v>
      </c>
      <c r="H156" s="2720">
        <v>95</v>
      </c>
      <c r="I156" s="2723" t="s">
        <v>992</v>
      </c>
      <c r="J156" s="2724" t="s">
        <v>10</v>
      </c>
      <c r="K156" s="2724" t="s">
        <v>60</v>
      </c>
      <c r="L156" s="2720" t="str">
        <f>+MID(M156,1,3)</f>
        <v>2.3</v>
      </c>
      <c r="M156" s="2725" t="s">
        <v>191</v>
      </c>
      <c r="N156" s="2729"/>
      <c r="O156" s="2733" t="s">
        <v>5364</v>
      </c>
      <c r="P156" s="2727" t="s">
        <v>74</v>
      </c>
      <c r="Q156" s="565"/>
      <c r="R156" s="2742">
        <v>2280</v>
      </c>
      <c r="S156" s="33">
        <v>9</v>
      </c>
      <c r="T156" s="33"/>
      <c r="U156" s="33"/>
      <c r="V156" s="2742"/>
      <c r="W156" s="252"/>
      <c r="X156" s="252"/>
      <c r="Y156" s="252"/>
      <c r="Z156" s="252"/>
      <c r="AA156" s="252"/>
      <c r="AB156" s="252"/>
      <c r="AC156" s="252"/>
      <c r="AD156" s="252"/>
      <c r="AE156" s="202" t="s">
        <v>3528</v>
      </c>
      <c r="AF156" s="249"/>
      <c r="AG156" s="249"/>
      <c r="AH156" s="249"/>
      <c r="AI156" s="249"/>
      <c r="AJ156" s="249"/>
      <c r="AK156" s="249"/>
      <c r="AL156" s="249"/>
      <c r="AM156" s="249"/>
      <c r="AN156" s="249"/>
      <c r="AO156" s="249"/>
      <c r="AP156" s="249"/>
      <c r="AQ156" s="249"/>
      <c r="AR156" s="2738"/>
      <c r="AS156" s="217" t="s">
        <v>2578</v>
      </c>
      <c r="AT156" s="249" t="s">
        <v>5365</v>
      </c>
      <c r="AU156" s="249" t="s">
        <v>5365</v>
      </c>
      <c r="AV156" s="53" t="s">
        <v>5040</v>
      </c>
      <c r="AW156" s="53" t="s">
        <v>5040</v>
      </c>
      <c r="AX156" s="53" t="s">
        <v>5041</v>
      </c>
      <c r="AY156" s="2691"/>
      <c r="AZ156" s="214" t="s">
        <v>5042</v>
      </c>
      <c r="BA156" s="249"/>
      <c r="BB156" s="2733" t="s">
        <v>5364</v>
      </c>
      <c r="BC156" s="2692">
        <f>AR156</f>
        <v>0</v>
      </c>
      <c r="BF156" s="53"/>
      <c r="BG156" s="184"/>
      <c r="BH156" s="53"/>
      <c r="BI156" s="184"/>
      <c r="BJ156" s="53"/>
      <c r="BK156" s="184"/>
      <c r="BL156" s="213" t="s">
        <v>4636</v>
      </c>
      <c r="BM156" s="53"/>
      <c r="BN156"/>
      <c r="BO156" s="259"/>
      <c r="BP156" s="2691">
        <f t="shared" si="118"/>
        <v>0</v>
      </c>
      <c r="BQ156" s="215" t="s">
        <v>4636</v>
      </c>
      <c r="BR156" s="150"/>
      <c r="BS156" s="146"/>
      <c r="BT156" s="259"/>
      <c r="BU156" s="259"/>
      <c r="BV156" s="259"/>
      <c r="BX156" s="53"/>
    </row>
    <row r="157" spans="1:88" s="214" customFormat="1" ht="52.5" hidden="1" customHeight="1" x14ac:dyDescent="0.25">
      <c r="A157" s="2681">
        <v>2026</v>
      </c>
      <c r="B157" s="2681">
        <v>479</v>
      </c>
      <c r="C157" s="2682" t="s">
        <v>58</v>
      </c>
      <c r="D157" s="2681">
        <v>3000654</v>
      </c>
      <c r="E157" s="2681">
        <v>5005020</v>
      </c>
      <c r="F157" s="2682" t="s">
        <v>2269</v>
      </c>
      <c r="G157" s="2684" t="s">
        <v>2270</v>
      </c>
      <c r="H157" s="2681">
        <v>93</v>
      </c>
      <c r="I157" s="2685" t="s">
        <v>992</v>
      </c>
      <c r="J157" s="2686" t="s">
        <v>10</v>
      </c>
      <c r="K157" s="2686" t="s">
        <v>60</v>
      </c>
      <c r="L157" s="2681" t="str">
        <f>+MID(M157,1,3)</f>
        <v>2.3</v>
      </c>
      <c r="M157" s="2687" t="s">
        <v>96</v>
      </c>
      <c r="N157" s="2687">
        <v>135000210067</v>
      </c>
      <c r="O157" s="2682" t="s">
        <v>5366</v>
      </c>
      <c r="P157" s="2688" t="s">
        <v>70</v>
      </c>
      <c r="Q157" s="2689" t="s">
        <v>198</v>
      </c>
      <c r="R157" s="221">
        <v>15</v>
      </c>
      <c r="S157" s="2681">
        <v>120</v>
      </c>
      <c r="T157" s="2681">
        <v>0</v>
      </c>
      <c r="U157" s="2681">
        <v>0</v>
      </c>
      <c r="V157" s="2681">
        <v>0</v>
      </c>
      <c r="W157" s="222"/>
      <c r="X157" s="222"/>
      <c r="Y157" s="222"/>
      <c r="Z157" s="222"/>
      <c r="AA157" s="222"/>
      <c r="AB157" s="222"/>
      <c r="AC157" s="222"/>
      <c r="AD157" s="222"/>
      <c r="AE157" s="207">
        <f>ROUNDUP(IFERROR(IF(OR(P157="LOCADOR",P157="VIATICOS",P157="CAJA CHICA"),IF(P157="LOCADOR",Q157*(R157/30)*SUM(S157:AD157),Q157*R157*SUM(S157:AD157)),R157*SUM(S157:AD157)),""),0)</f>
        <v>1800</v>
      </c>
      <c r="AF157" s="223">
        <f t="shared" ref="AF157:AQ157" si="137">+$R157*S157</f>
        <v>1800</v>
      </c>
      <c r="AG157" s="223">
        <f t="shared" si="137"/>
        <v>0</v>
      </c>
      <c r="AH157" s="223">
        <f t="shared" si="137"/>
        <v>0</v>
      </c>
      <c r="AI157" s="223">
        <f t="shared" si="137"/>
        <v>0</v>
      </c>
      <c r="AJ157" s="223">
        <f t="shared" si="137"/>
        <v>0</v>
      </c>
      <c r="AK157" s="223">
        <f t="shared" si="137"/>
        <v>0</v>
      </c>
      <c r="AL157" s="223">
        <f t="shared" si="137"/>
        <v>0</v>
      </c>
      <c r="AM157" s="223">
        <f t="shared" si="137"/>
        <v>0</v>
      </c>
      <c r="AN157" s="223">
        <f t="shared" si="137"/>
        <v>0</v>
      </c>
      <c r="AO157" s="223">
        <f t="shared" si="137"/>
        <v>0</v>
      </c>
      <c r="AP157" s="223">
        <f t="shared" si="137"/>
        <v>0</v>
      </c>
      <c r="AQ157" s="223">
        <f t="shared" si="137"/>
        <v>0</v>
      </c>
      <c r="AR157" s="2696">
        <v>326</v>
      </c>
      <c r="AS157" s="217" t="s">
        <v>2578</v>
      </c>
      <c r="AT157" s="2690" t="s">
        <v>4497</v>
      </c>
      <c r="AU157" s="214" t="s">
        <v>4498</v>
      </c>
      <c r="AV157" s="215" t="s">
        <v>4859</v>
      </c>
      <c r="AW157" s="214" t="s">
        <v>4859</v>
      </c>
      <c r="AX157" s="214" t="s">
        <v>4860</v>
      </c>
      <c r="AY157" s="2691">
        <f>AR157</f>
        <v>326</v>
      </c>
      <c r="AZ157" s="214" t="s">
        <v>4861</v>
      </c>
      <c r="BA157" s="214" t="s">
        <v>4536</v>
      </c>
      <c r="BB157" s="2683" t="s">
        <v>5366</v>
      </c>
      <c r="BC157" s="2692">
        <f>AR157</f>
        <v>326</v>
      </c>
      <c r="BD157" s="2694" t="s">
        <v>5367</v>
      </c>
      <c r="BE157" s="214" t="s">
        <v>4513</v>
      </c>
      <c r="BF157" s="214" t="s">
        <v>4539</v>
      </c>
      <c r="BG157" s="2693">
        <v>46055</v>
      </c>
      <c r="BH157" s="214" t="s">
        <v>4540</v>
      </c>
      <c r="BI157" s="2693">
        <v>46055</v>
      </c>
      <c r="BJ157" s="214" t="s">
        <v>4541</v>
      </c>
      <c r="BK157" s="2693">
        <v>46055</v>
      </c>
      <c r="BL157" s="2710" t="s">
        <v>4503</v>
      </c>
      <c r="BM157" s="215" t="s">
        <v>5368</v>
      </c>
      <c r="BN157" s="214" t="s">
        <v>5369</v>
      </c>
      <c r="BO157" s="214">
        <v>325.68</v>
      </c>
      <c r="BP157" s="2691">
        <f>AR157-BO157</f>
        <v>0.31999999999999318</v>
      </c>
      <c r="BQ157" s="2944" t="s">
        <v>4506</v>
      </c>
      <c r="BR157" s="2694" t="s">
        <v>4379</v>
      </c>
      <c r="BS157" s="2693">
        <v>46080</v>
      </c>
      <c r="BT157" s="2691">
        <f>AR157</f>
        <v>326</v>
      </c>
      <c r="BU157" s="2691">
        <v>325.68</v>
      </c>
      <c r="BV157" s="2691">
        <f t="shared" ref="BV157:BV158" si="138">BT157-BU157</f>
        <v>0.31999999999999318</v>
      </c>
      <c r="BW157" s="214" t="s">
        <v>5370</v>
      </c>
      <c r="BX157" s="214" t="s">
        <v>4545</v>
      </c>
      <c r="BY157" s="214" t="s">
        <v>5371</v>
      </c>
      <c r="BZ157" s="2693">
        <v>46094</v>
      </c>
      <c r="CA157" s="214" t="s">
        <v>5372</v>
      </c>
      <c r="CB157" s="2693">
        <v>46278</v>
      </c>
      <c r="CE157" s="2695" t="s">
        <v>5373</v>
      </c>
      <c r="CF157" s="214" t="s">
        <v>4491</v>
      </c>
      <c r="CG157" s="214" t="s">
        <v>4492</v>
      </c>
      <c r="CH157" s="214" t="s">
        <v>4493</v>
      </c>
      <c r="CI157" s="2693">
        <v>46119</v>
      </c>
      <c r="CJ157" s="215" t="s">
        <v>5374</v>
      </c>
    </row>
    <row r="158" spans="1:88" ht="52.5" hidden="1" customHeight="1" x14ac:dyDescent="0.25">
      <c r="A158" s="2681">
        <v>2026</v>
      </c>
      <c r="B158" s="2681">
        <v>479</v>
      </c>
      <c r="C158" s="2682" t="s">
        <v>58</v>
      </c>
      <c r="D158" s="2681">
        <v>3000654</v>
      </c>
      <c r="E158" s="2681">
        <v>5005023</v>
      </c>
      <c r="F158" s="2683" t="s">
        <v>3011</v>
      </c>
      <c r="G158" s="2684" t="s">
        <v>3012</v>
      </c>
      <c r="H158" s="2681">
        <v>95</v>
      </c>
      <c r="I158" s="2685" t="s">
        <v>992</v>
      </c>
      <c r="J158" s="2686" t="s">
        <v>10</v>
      </c>
      <c r="K158" s="2686" t="s">
        <v>60</v>
      </c>
      <c r="L158" s="2681" t="str">
        <f t="shared" ref="L158" si="139">+MID(M158,1,3)</f>
        <v>2.3</v>
      </c>
      <c r="M158" s="2687" t="s">
        <v>289</v>
      </c>
      <c r="N158" s="2687"/>
      <c r="O158" s="2682" t="s">
        <v>411</v>
      </c>
      <c r="P158" s="2688" t="s">
        <v>74</v>
      </c>
      <c r="Q158" s="565"/>
      <c r="R158" s="3006">
        <v>1825218</v>
      </c>
      <c r="S158" s="33"/>
      <c r="T158" s="33"/>
      <c r="U158" s="33"/>
      <c r="V158" s="33"/>
      <c r="W158" s="252"/>
      <c r="X158" s="252"/>
      <c r="Y158" s="252"/>
      <c r="Z158" s="252"/>
      <c r="AA158" s="252"/>
      <c r="AB158" s="252"/>
      <c r="AC158" s="252"/>
      <c r="AD158" s="252"/>
      <c r="AE158" s="202" t="s">
        <v>3528</v>
      </c>
      <c r="AF158" s="249"/>
      <c r="AG158" s="249"/>
      <c r="AH158" s="249"/>
      <c r="AI158" s="249"/>
      <c r="AJ158" s="249"/>
      <c r="AK158" s="249"/>
      <c r="AL158" s="249"/>
      <c r="AM158" s="249"/>
      <c r="AN158" s="249"/>
      <c r="AO158" s="249"/>
      <c r="AP158" s="249"/>
      <c r="AQ158" s="249"/>
      <c r="AR158" s="3007">
        <v>1825218</v>
      </c>
      <c r="AS158" s="217" t="s">
        <v>2578</v>
      </c>
      <c r="AT158" s="149"/>
      <c r="AV158" s="53"/>
      <c r="AY158" s="259"/>
      <c r="AZ158" t="s">
        <v>5375</v>
      </c>
      <c r="BB158" s="2682" t="s">
        <v>411</v>
      </c>
      <c r="BC158" s="2732"/>
      <c r="BD158" s="150"/>
      <c r="BG158" s="146"/>
      <c r="BI158" s="146"/>
      <c r="BK158" s="146"/>
      <c r="BL158" s="215" t="s">
        <v>4503</v>
      </c>
      <c r="BM158" s="53" t="s">
        <v>5376</v>
      </c>
      <c r="BN158" t="s">
        <v>4589</v>
      </c>
      <c r="BO158" s="214">
        <v>1825218</v>
      </c>
      <c r="BP158" s="2691">
        <f t="shared" ref="BP158" si="140">AR158-BO158</f>
        <v>0</v>
      </c>
      <c r="BQ158" s="2944" t="s">
        <v>4506</v>
      </c>
      <c r="BR158" s="150" t="s">
        <v>5377</v>
      </c>
      <c r="BS158" s="146"/>
      <c r="BT158" s="259">
        <v>1825218</v>
      </c>
      <c r="BU158" s="259">
        <v>1825217.47</v>
      </c>
      <c r="BV158" s="2691">
        <f t="shared" si="138"/>
        <v>0.53000000002793968</v>
      </c>
      <c r="BX158" t="s">
        <v>5378</v>
      </c>
      <c r="BY158" t="s">
        <v>5379</v>
      </c>
      <c r="BZ158" s="146">
        <v>46197</v>
      </c>
      <c r="CA158" t="s">
        <v>5380</v>
      </c>
      <c r="CB158" s="146">
        <v>46197</v>
      </c>
      <c r="CE158" s="201" t="s">
        <v>5381</v>
      </c>
      <c r="CF158" s="214" t="s">
        <v>4491</v>
      </c>
      <c r="CI158" s="146"/>
      <c r="CJ158" s="53" t="s">
        <v>5382</v>
      </c>
    </row>
    <row r="159" spans="1:88" s="151" customFormat="1" ht="31.5" customHeight="1" x14ac:dyDescent="0.25">
      <c r="G159" s="152"/>
      <c r="H159" s="153"/>
      <c r="I159"/>
      <c r="J159"/>
      <c r="K159"/>
      <c r="L159"/>
      <c r="N159"/>
      <c r="O159" s="154"/>
      <c r="Q159"/>
      <c r="W159"/>
      <c r="X159"/>
      <c r="Y159"/>
      <c r="Z159"/>
      <c r="AA159"/>
      <c r="AB159"/>
      <c r="AC159"/>
      <c r="AD159"/>
      <c r="AE159" s="155">
        <f>SUBTOTAL(9,AE4:AE130)</f>
        <v>4275</v>
      </c>
      <c r="AF159" s="155">
        <f t="shared" ref="AF159:AQ159" si="141">SUBTOTAL(9,AF4:AF130)</f>
        <v>4273.0888000000004</v>
      </c>
      <c r="AG159" s="155">
        <f t="shared" si="141"/>
        <v>0</v>
      </c>
      <c r="AH159" s="155">
        <f t="shared" si="141"/>
        <v>2000</v>
      </c>
      <c r="AI159" s="155">
        <f t="shared" si="141"/>
        <v>0</v>
      </c>
      <c r="AJ159" s="155">
        <f t="shared" si="141"/>
        <v>0</v>
      </c>
      <c r="AK159" s="155">
        <f t="shared" si="141"/>
        <v>0</v>
      </c>
      <c r="AL159" s="155">
        <f t="shared" si="141"/>
        <v>0</v>
      </c>
      <c r="AM159" s="155">
        <f t="shared" si="141"/>
        <v>0</v>
      </c>
      <c r="AN159" s="155">
        <f t="shared" si="141"/>
        <v>0</v>
      </c>
      <c r="AO159" s="155">
        <f t="shared" si="141"/>
        <v>0</v>
      </c>
      <c r="AP159" s="155">
        <f t="shared" si="141"/>
        <v>0</v>
      </c>
      <c r="AQ159" s="155">
        <f t="shared" si="141"/>
        <v>0</v>
      </c>
      <c r="AR159" s="155">
        <f>SUBTOTAL(9,AR4:AR156)</f>
        <v>4032.1200000000003</v>
      </c>
      <c r="AS159" s="155"/>
      <c r="AT159" s="155"/>
      <c r="AU159" s="155"/>
      <c r="AV159" s="155"/>
      <c r="AW159" s="155"/>
      <c r="AX159" s="155"/>
      <c r="AY159" s="155"/>
      <c r="AZ159" s="155">
        <f t="shared" ref="AZ159:BB159" si="142">SUBTOTAL(9,AZ4:AZ114)</f>
        <v>0</v>
      </c>
      <c r="BA159" s="155">
        <f t="shared" si="142"/>
        <v>0</v>
      </c>
      <c r="BB159" s="155">
        <f t="shared" si="142"/>
        <v>0</v>
      </c>
      <c r="BC159" s="155">
        <f>SUBTOTAL(9,BC4:BC156)</f>
        <v>4032.1200000000003</v>
      </c>
      <c r="BD159" s="155"/>
      <c r="BL159" s="3012"/>
      <c r="BM159" s="156"/>
      <c r="BN159" s="154"/>
      <c r="BO159" s="181">
        <f>SUBTOTAL(9,BO4:BO156)</f>
        <v>3246.2200000000003</v>
      </c>
      <c r="BP159" s="181">
        <f>SUBTOTAL(9,BP4:BP155)</f>
        <v>785.9</v>
      </c>
      <c r="BQ159" s="2829"/>
      <c r="BR159" s="205"/>
      <c r="BS159" s="205"/>
      <c r="BT159" s="205">
        <f ca="1">SUBTOTAL(9,BT4:BT159)</f>
        <v>0</v>
      </c>
      <c r="BU159" s="205">
        <f ca="1">SUBTOTAL(9,BU4:BU159)</f>
        <v>0</v>
      </c>
      <c r="BV159" s="205">
        <f>SUBTOTAL(9,BV4:BV157)</f>
        <v>115.1600000000001</v>
      </c>
      <c r="CE159" s="2565"/>
    </row>
    <row r="160" spans="1:88" hidden="1" x14ac:dyDescent="0.25">
      <c r="BL160" s="3013"/>
    </row>
    <row r="161" spans="17:71" hidden="1" x14ac:dyDescent="0.25"/>
    <row r="162" spans="17:71" ht="38.25" hidden="1" customHeight="1" x14ac:dyDescent="0.25">
      <c r="Q162" s="565"/>
      <c r="BD162" s="150"/>
      <c r="BG162" s="146"/>
      <c r="BM162" s="53"/>
      <c r="BQ162" s="2830"/>
      <c r="BR162" s="203"/>
      <c r="BS162" s="184"/>
    </row>
    <row r="163" spans="17:71" ht="42" hidden="1" customHeight="1" x14ac:dyDescent="0.25">
      <c r="U163" s="22"/>
      <c r="AE163" s="48"/>
      <c r="AS163" s="55"/>
      <c r="AT163" s="55"/>
      <c r="AU163" s="22"/>
      <c r="AZ163" s="568"/>
      <c r="BQ163" s="3015" t="s">
        <v>5383</v>
      </c>
      <c r="BR163" s="3016"/>
    </row>
    <row r="164" spans="17:71" hidden="1" x14ac:dyDescent="0.25">
      <c r="U164" s="22"/>
      <c r="AE164" s="567"/>
      <c r="BQ164" s="2831"/>
      <c r="BR164" s="566"/>
    </row>
    <row r="165" spans="17:71" hidden="1" x14ac:dyDescent="0.25">
      <c r="BQ165" s="2679" t="s">
        <v>5384</v>
      </c>
      <c r="BR165" s="2679" t="s">
        <v>5385</v>
      </c>
    </row>
    <row r="166" spans="17:71" ht="30.75" hidden="1" customHeight="1" x14ac:dyDescent="0.25">
      <c r="BQ166" s="1246">
        <v>0</v>
      </c>
      <c r="BR166" s="258" t="s">
        <v>5386</v>
      </c>
    </row>
    <row r="167" spans="17:71" ht="24" hidden="1" customHeight="1" x14ac:dyDescent="0.25">
      <c r="BQ167" s="1246">
        <v>29</v>
      </c>
      <c r="BR167" s="258" t="s">
        <v>4636</v>
      </c>
    </row>
    <row r="168" spans="17:71" ht="24" hidden="1" customHeight="1" x14ac:dyDescent="0.25">
      <c r="BQ168" s="1246">
        <v>0</v>
      </c>
      <c r="BR168" s="258" t="s">
        <v>5387</v>
      </c>
    </row>
    <row r="169" spans="17:71" ht="24" hidden="1" customHeight="1" x14ac:dyDescent="0.25">
      <c r="AX169" s="146"/>
      <c r="AZ169" s="146"/>
      <c r="BQ169" s="1246">
        <v>0</v>
      </c>
      <c r="BR169" s="258" t="s">
        <v>5388</v>
      </c>
    </row>
    <row r="170" spans="17:71" ht="24" hidden="1" customHeight="1" x14ac:dyDescent="0.25">
      <c r="BQ170" s="1246">
        <v>0</v>
      </c>
      <c r="BR170" s="258" t="s">
        <v>5030</v>
      </c>
    </row>
    <row r="171" spans="17:71" ht="24" hidden="1" customHeight="1" x14ac:dyDescent="0.25">
      <c r="BQ171" s="1246">
        <v>0</v>
      </c>
      <c r="BR171" s="990" t="s">
        <v>5389</v>
      </c>
    </row>
    <row r="172" spans="17:71" ht="24" hidden="1" customHeight="1" x14ac:dyDescent="0.25">
      <c r="BQ172" s="1246">
        <v>125</v>
      </c>
      <c r="BR172" s="258" t="s">
        <v>4506</v>
      </c>
    </row>
    <row r="173" spans="17:71" ht="18.75" hidden="1" x14ac:dyDescent="0.3">
      <c r="BQ173" s="2832">
        <f>SUM(BQ166:BQ172)</f>
        <v>154</v>
      </c>
      <c r="BR173" s="2680" t="s">
        <v>56</v>
      </c>
    </row>
    <row r="174" spans="17:71" hidden="1" x14ac:dyDescent="0.25"/>
    <row r="175" spans="17:71" hidden="1" x14ac:dyDescent="0.25"/>
    <row r="176" spans="17:71" hidden="1" x14ac:dyDescent="0.25"/>
    <row r="177" spans="1:89" hidden="1" x14ac:dyDescent="0.25"/>
    <row r="178" spans="1:89" hidden="1" x14ac:dyDescent="0.25"/>
    <row r="179" spans="1:89" hidden="1" x14ac:dyDescent="0.25"/>
    <row r="180" spans="1:89" hidden="1" x14ac:dyDescent="0.25"/>
    <row r="181" spans="1:89" hidden="1" x14ac:dyDescent="0.25"/>
    <row r="189" spans="1:89" x14ac:dyDescent="0.25">
      <c r="A189" s="223"/>
      <c r="B189" s="223"/>
      <c r="C189" s="223"/>
      <c r="D189" s="223"/>
      <c r="E189" s="223"/>
      <c r="F189" s="223"/>
      <c r="G189" s="223"/>
      <c r="H189" s="223"/>
      <c r="I189" s="223"/>
      <c r="J189" s="223"/>
      <c r="K189" s="223"/>
      <c r="L189" s="223"/>
      <c r="M189" s="223"/>
      <c r="N189" s="223"/>
      <c r="O189" s="223"/>
      <c r="P189" s="223"/>
      <c r="Q189" s="223"/>
      <c r="R189" s="223"/>
      <c r="S189" s="223"/>
      <c r="T189" s="223"/>
      <c r="U189" s="223"/>
      <c r="V189" s="223"/>
      <c r="W189" s="223"/>
      <c r="X189" s="223"/>
      <c r="Y189" s="223"/>
      <c r="Z189" s="223"/>
      <c r="AA189" s="223"/>
      <c r="AB189" s="223"/>
      <c r="AC189" s="223"/>
      <c r="AD189" s="223"/>
      <c r="AE189" s="223"/>
      <c r="AF189" s="223"/>
      <c r="AG189" s="223"/>
      <c r="AH189" s="223"/>
      <c r="AI189" s="223"/>
      <c r="AJ189" s="223"/>
      <c r="AK189" s="223"/>
      <c r="AL189" s="223"/>
      <c r="AM189" s="223"/>
      <c r="AN189" s="223"/>
      <c r="AO189" s="223"/>
      <c r="AP189" s="223"/>
      <c r="AQ189" s="223"/>
      <c r="AR189" s="223"/>
      <c r="AS189" s="223"/>
      <c r="AT189" s="223"/>
      <c r="AU189" s="223"/>
      <c r="AV189" s="223"/>
      <c r="AW189" s="223"/>
      <c r="AX189" s="223"/>
      <c r="AY189" s="223"/>
      <c r="AZ189" s="223"/>
      <c r="BA189" s="223"/>
      <c r="BB189" s="223"/>
      <c r="BC189" s="223"/>
      <c r="BD189" s="223"/>
      <c r="BE189" s="223"/>
      <c r="BF189" s="223"/>
      <c r="BG189" s="223"/>
      <c r="BH189" s="223"/>
      <c r="BI189" s="223"/>
      <c r="BJ189" s="223"/>
      <c r="BK189" s="223"/>
      <c r="BL189" s="223"/>
      <c r="BM189" s="223"/>
      <c r="BN189" s="223"/>
      <c r="BO189" s="223"/>
      <c r="BP189" s="223"/>
      <c r="BQ189" s="223"/>
      <c r="BR189" s="223"/>
      <c r="BS189" s="223"/>
      <c r="BT189" s="223"/>
      <c r="BU189" s="223"/>
      <c r="BV189" s="223"/>
      <c r="BW189" s="223"/>
      <c r="BX189" s="223"/>
      <c r="BY189" s="223"/>
      <c r="BZ189" s="223"/>
      <c r="CA189" s="223"/>
      <c r="CB189" s="223"/>
      <c r="CC189" s="223"/>
      <c r="CD189" s="223"/>
      <c r="CE189" s="223"/>
      <c r="CF189" s="223"/>
      <c r="CG189" s="223"/>
      <c r="CH189" s="223"/>
      <c r="CI189" s="223"/>
      <c r="CJ189" s="223"/>
      <c r="CK189" s="223"/>
    </row>
  </sheetData>
  <autoFilter ref="A3:CK158" xr:uid="{018A3C97-1B13-452E-8065-B42952E42F52}">
    <filterColumn colId="12">
      <filters>
        <filter val="2.3.1.5.1.2"/>
      </filters>
    </filterColumn>
    <filterColumn colId="44">
      <filters>
        <filter val="SGGDI"/>
      </filters>
    </filterColumn>
  </autoFilter>
  <mergeCells count="6">
    <mergeCell ref="BQ163:BR163"/>
    <mergeCell ref="BX2:CI2"/>
    <mergeCell ref="Q2:AR2"/>
    <mergeCell ref="AV2:AY2"/>
    <mergeCell ref="BA2:BK2"/>
    <mergeCell ref="BN2:BV2"/>
  </mergeCells>
  <dataValidations disablePrompts="1" count="2">
    <dataValidation allowBlank="1" showInputMessage="1" showErrorMessage="1" sqref="BH3:BI3" xr:uid="{CF0E9163-E17F-4E31-94D9-5FEC92477345}"/>
    <dataValidation type="list" allowBlank="1" showInputMessage="1" showErrorMessage="1" sqref="A3:A158" xr:uid="{E6066D18-34E7-4492-BE0C-06D79A9763B1}">
      <formula1>#REF!</formula1>
    </dataValidation>
  </dataValidations>
  <pageMargins left="0.25" right="0.25" top="0.75" bottom="0.75" header="0.3" footer="0.3"/>
  <pageSetup paperSize="8" scale="79" fitToHeight="0"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930C-565F-4EAB-986F-AEC7DEA47412}">
  <dimension ref="A1:AN34"/>
  <sheetViews>
    <sheetView topLeftCell="AB1" zoomScale="70" zoomScaleNormal="70" workbookViewId="0">
      <pane ySplit="2" topLeftCell="A12" activePane="bottomLeft" state="frozen"/>
      <selection pane="bottomLeft" activeCell="AB30" sqref="AB29:AM30"/>
    </sheetView>
  </sheetViews>
  <sheetFormatPr baseColWidth="10" defaultColWidth="9.140625" defaultRowHeight="15" x14ac:dyDescent="0.25"/>
  <cols>
    <col min="1" max="1" width="13.140625" customWidth="1"/>
    <col min="14" max="14" width="27.28515625" style="53" customWidth="1"/>
    <col min="16" max="16" width="12.7109375" customWidth="1"/>
    <col min="17" max="17" width="14.140625" customWidth="1"/>
    <col min="19" max="19" width="16.42578125" customWidth="1"/>
    <col min="20" max="20" width="9.140625" hidden="1" customWidth="1"/>
    <col min="23" max="23" width="15.42578125" customWidth="1"/>
    <col min="24" max="26" width="18.5703125" customWidth="1"/>
    <col min="27" max="27" width="18.140625" customWidth="1"/>
    <col min="28" max="28" width="59.28515625" customWidth="1"/>
    <col min="29" max="29" width="24.5703125" customWidth="1"/>
    <col min="31" max="31" width="15.85546875" customWidth="1"/>
    <col min="32" max="35" width="12" customWidth="1"/>
    <col min="36" max="36" width="35.85546875" customWidth="1"/>
    <col min="39" max="39" width="11.42578125" bestFit="1" customWidth="1"/>
  </cols>
  <sheetData>
    <row r="1" spans="1:40" hidden="1" x14ac:dyDescent="0.25"/>
    <row r="2" spans="1:40" ht="45" x14ac:dyDescent="0.25">
      <c r="A2" s="226" t="s">
        <v>18</v>
      </c>
      <c r="B2" s="226" t="s">
        <v>19</v>
      </c>
      <c r="C2" s="226" t="s">
        <v>22</v>
      </c>
      <c r="D2" s="226" t="s">
        <v>23</v>
      </c>
      <c r="E2" s="226" t="s">
        <v>24</v>
      </c>
      <c r="F2" s="226" t="s">
        <v>29</v>
      </c>
      <c r="G2" s="227" t="s">
        <v>30</v>
      </c>
      <c r="H2" s="226" t="s">
        <v>4454</v>
      </c>
      <c r="I2" s="226" t="s">
        <v>32</v>
      </c>
      <c r="J2" s="226" t="s">
        <v>33</v>
      </c>
      <c r="K2" s="226" t="s">
        <v>34</v>
      </c>
      <c r="L2" s="226" t="s">
        <v>7</v>
      </c>
      <c r="M2" s="226" t="s">
        <v>36</v>
      </c>
      <c r="N2" s="229" t="s">
        <v>37</v>
      </c>
      <c r="O2" s="226" t="s">
        <v>39</v>
      </c>
      <c r="P2" s="229" t="s">
        <v>4457</v>
      </c>
      <c r="Q2" s="229" t="s">
        <v>946</v>
      </c>
      <c r="R2" s="239" t="s">
        <v>4476</v>
      </c>
      <c r="S2" s="239" t="s">
        <v>4477</v>
      </c>
      <c r="T2" s="239" t="s">
        <v>4478</v>
      </c>
      <c r="U2" s="240" t="s">
        <v>4479</v>
      </c>
      <c r="V2" s="240" t="s">
        <v>4372</v>
      </c>
      <c r="W2" s="240" t="s">
        <v>4480</v>
      </c>
      <c r="X2" s="2912" t="s">
        <v>4481</v>
      </c>
      <c r="Y2" s="2991" t="s">
        <v>5390</v>
      </c>
      <c r="Z2" s="2991" t="s">
        <v>5391</v>
      </c>
      <c r="AA2" s="2987" t="s">
        <v>5392</v>
      </c>
      <c r="AB2" s="2987" t="s">
        <v>5393</v>
      </c>
      <c r="AC2" s="2987" t="s">
        <v>5394</v>
      </c>
      <c r="AD2" s="2987" t="s">
        <v>5395</v>
      </c>
      <c r="AE2" s="2987" t="s">
        <v>5396</v>
      </c>
      <c r="AF2" s="2942" t="s">
        <v>5397</v>
      </c>
      <c r="AG2" s="2942" t="s">
        <v>5398</v>
      </c>
      <c r="AH2" s="2942" t="s">
        <v>5399</v>
      </c>
      <c r="AI2" s="2942" t="s">
        <v>4488</v>
      </c>
      <c r="AJ2" s="2942" t="s">
        <v>960</v>
      </c>
      <c r="AK2" s="2942" t="s">
        <v>5400</v>
      </c>
      <c r="AL2" s="2942" t="s">
        <v>4493</v>
      </c>
      <c r="AM2" s="2942" t="s">
        <v>5401</v>
      </c>
      <c r="AN2" t="s">
        <v>954</v>
      </c>
    </row>
    <row r="3" spans="1:40" s="2996" customFormat="1" ht="24" customHeight="1" x14ac:dyDescent="0.25">
      <c r="A3" s="3032">
        <v>2026</v>
      </c>
      <c r="B3" s="3032">
        <v>479</v>
      </c>
      <c r="C3" s="3032" t="s">
        <v>58</v>
      </c>
      <c r="D3" s="3032">
        <v>3000654</v>
      </c>
      <c r="E3" s="3032">
        <v>5005023</v>
      </c>
      <c r="F3" s="3032" t="s">
        <v>990</v>
      </c>
      <c r="G3" s="3032" t="s">
        <v>991</v>
      </c>
      <c r="H3" s="3032">
        <v>94</v>
      </c>
      <c r="I3" s="3032" t="s">
        <v>992</v>
      </c>
      <c r="J3" s="3032" t="s">
        <v>10</v>
      </c>
      <c r="K3" s="3032" t="s">
        <v>60</v>
      </c>
      <c r="L3" s="3032" t="str">
        <f t="shared" ref="L3" si="0">+MID(M3,1,3)</f>
        <v>2.3</v>
      </c>
      <c r="M3" s="3032" t="s">
        <v>185</v>
      </c>
      <c r="N3" s="3032" t="s">
        <v>413</v>
      </c>
      <c r="O3" s="3032" t="s">
        <v>74</v>
      </c>
      <c r="P3" s="3032">
        <v>755200</v>
      </c>
      <c r="Q3" s="3032" t="s">
        <v>994</v>
      </c>
      <c r="R3" s="3032" t="s">
        <v>4609</v>
      </c>
      <c r="S3" s="3032">
        <v>755200</v>
      </c>
      <c r="T3" s="3032" t="e">
        <f t="shared" ref="T3:T6" si="1">#REF!-S3</f>
        <v>#REF!</v>
      </c>
      <c r="U3" s="3032" t="s">
        <v>4506</v>
      </c>
      <c r="V3" s="3032">
        <v>284</v>
      </c>
      <c r="W3" s="3032">
        <v>46056</v>
      </c>
      <c r="X3" s="3001">
        <v>755200</v>
      </c>
      <c r="Y3" s="3048" t="s">
        <v>5402</v>
      </c>
      <c r="Z3" s="3048" t="s">
        <v>5403</v>
      </c>
      <c r="AA3" s="2996" t="s">
        <v>5404</v>
      </c>
      <c r="AB3" s="2996" t="s">
        <v>5405</v>
      </c>
      <c r="AC3" s="2998">
        <v>8</v>
      </c>
      <c r="AD3" s="3002">
        <v>0.2</v>
      </c>
      <c r="AE3" s="3003">
        <f>X3*AD3</f>
        <v>151040</v>
      </c>
      <c r="AF3" s="2993"/>
      <c r="AG3" s="2995"/>
      <c r="AH3" s="2993"/>
      <c r="AI3" s="2993"/>
      <c r="AJ3" s="2993"/>
      <c r="AK3" s="2993" t="s">
        <v>5400</v>
      </c>
      <c r="AL3" s="2993" t="s">
        <v>4493</v>
      </c>
      <c r="AM3" s="2993" t="s">
        <v>5406</v>
      </c>
      <c r="AN3" s="2996" t="s">
        <v>5407</v>
      </c>
    </row>
    <row r="4" spans="1:40" s="2993" customFormat="1" ht="24" customHeight="1" x14ac:dyDescent="0.25">
      <c r="A4" s="3032">
        <v>2026</v>
      </c>
      <c r="B4" s="3032">
        <v>479</v>
      </c>
      <c r="C4" s="3032" t="s">
        <v>58</v>
      </c>
      <c r="D4" s="3032">
        <v>3000654</v>
      </c>
      <c r="E4" s="3032">
        <v>5005023</v>
      </c>
      <c r="F4" s="3032" t="s">
        <v>990</v>
      </c>
      <c r="G4" s="3032" t="s">
        <v>991</v>
      </c>
      <c r="H4" s="3032">
        <v>94</v>
      </c>
      <c r="I4" s="3032" t="s">
        <v>992</v>
      </c>
      <c r="J4" s="3032" t="s">
        <v>10</v>
      </c>
      <c r="K4" s="3032" t="s">
        <v>60</v>
      </c>
      <c r="L4" s="3032" t="str">
        <f t="shared" ref="L4:L7" si="2">+MID(M4,1,3)</f>
        <v>2.3</v>
      </c>
      <c r="M4" s="3032" t="s">
        <v>185</v>
      </c>
      <c r="N4" s="3032"/>
      <c r="O4" s="3032" t="s">
        <v>74</v>
      </c>
      <c r="P4" s="3032">
        <v>755200</v>
      </c>
      <c r="Q4" s="3032" t="s">
        <v>994</v>
      </c>
      <c r="R4" s="3032" t="s">
        <v>4609</v>
      </c>
      <c r="S4" s="3032">
        <v>755200</v>
      </c>
      <c r="T4" s="3032" t="e">
        <f t="shared" si="1"/>
        <v>#REF!</v>
      </c>
      <c r="U4" s="3032" t="s">
        <v>4506</v>
      </c>
      <c r="V4" s="3032">
        <v>284</v>
      </c>
      <c r="W4" s="3032">
        <v>46056</v>
      </c>
      <c r="X4" s="3001">
        <v>755200</v>
      </c>
      <c r="Y4" s="3050"/>
      <c r="Z4" s="3050"/>
      <c r="AA4" s="2996" t="s">
        <v>5408</v>
      </c>
      <c r="AB4" s="2996" t="s">
        <v>5409</v>
      </c>
      <c r="AC4" s="2997">
        <v>80</v>
      </c>
      <c r="AD4" s="3004">
        <v>0.2</v>
      </c>
      <c r="AE4" s="3003">
        <f t="shared" ref="AE4:AE6" si="3">X4*AD4</f>
        <v>151040</v>
      </c>
      <c r="AF4" s="2993" t="s">
        <v>5410</v>
      </c>
      <c r="AG4" s="2993" t="s">
        <v>5411</v>
      </c>
      <c r="AH4" s="2993" t="s">
        <v>5412</v>
      </c>
      <c r="AI4" s="2995">
        <v>46066</v>
      </c>
      <c r="AJ4" s="2993" t="s">
        <v>5413</v>
      </c>
      <c r="AK4" s="2993" t="s">
        <v>5400</v>
      </c>
      <c r="AL4" s="2993" t="s">
        <v>4493</v>
      </c>
      <c r="AM4" s="2995">
        <v>46098</v>
      </c>
    </row>
    <row r="5" spans="1:40" s="2993" customFormat="1" ht="24" customHeight="1" x14ac:dyDescent="0.25">
      <c r="A5" s="3032">
        <v>2026</v>
      </c>
      <c r="B5" s="3032">
        <v>479</v>
      </c>
      <c r="C5" s="3032" t="s">
        <v>58</v>
      </c>
      <c r="D5" s="3032">
        <v>3000654</v>
      </c>
      <c r="E5" s="3032">
        <v>5005023</v>
      </c>
      <c r="F5" s="3032" t="s">
        <v>990</v>
      </c>
      <c r="G5" s="3032" t="s">
        <v>991</v>
      </c>
      <c r="H5" s="3032">
        <v>94</v>
      </c>
      <c r="I5" s="3032" t="s">
        <v>992</v>
      </c>
      <c r="J5" s="3032" t="s">
        <v>10</v>
      </c>
      <c r="K5" s="3032" t="s">
        <v>60</v>
      </c>
      <c r="L5" s="3032" t="str">
        <f t="shared" si="2"/>
        <v>2.3</v>
      </c>
      <c r="M5" s="3032" t="s">
        <v>185</v>
      </c>
      <c r="N5" s="3032"/>
      <c r="O5" s="3032" t="s">
        <v>74</v>
      </c>
      <c r="P5" s="3032">
        <v>755200</v>
      </c>
      <c r="Q5" s="3032" t="s">
        <v>994</v>
      </c>
      <c r="R5" s="3032" t="s">
        <v>4609</v>
      </c>
      <c r="S5" s="3032">
        <v>755200</v>
      </c>
      <c r="T5" s="3032" t="e">
        <f t="shared" si="1"/>
        <v>#REF!</v>
      </c>
      <c r="U5" s="3032" t="s">
        <v>4506</v>
      </c>
      <c r="V5" s="3032">
        <v>284</v>
      </c>
      <c r="W5" s="3032">
        <v>46056</v>
      </c>
      <c r="X5" s="3001">
        <v>755200</v>
      </c>
      <c r="Y5" s="3050"/>
      <c r="Z5" s="3050"/>
      <c r="AA5" s="2996" t="s">
        <v>5414</v>
      </c>
      <c r="AB5" s="2996" t="s">
        <v>5415</v>
      </c>
      <c r="AC5" s="2997">
        <v>146</v>
      </c>
      <c r="AD5" s="3004">
        <v>0.3</v>
      </c>
      <c r="AE5" s="3003">
        <f t="shared" si="3"/>
        <v>226560</v>
      </c>
      <c r="AF5" s="2993" t="s">
        <v>5416</v>
      </c>
      <c r="AG5" s="2995">
        <v>46091</v>
      </c>
      <c r="AH5" s="2993" t="s">
        <v>5417</v>
      </c>
      <c r="AI5" s="2995">
        <v>46091</v>
      </c>
      <c r="AJ5" s="2993" t="s">
        <v>5418</v>
      </c>
      <c r="AK5" s="2993" t="s">
        <v>5400</v>
      </c>
      <c r="AL5" s="2993" t="s">
        <v>4493</v>
      </c>
      <c r="AM5" s="2995">
        <v>46098</v>
      </c>
    </row>
    <row r="6" spans="1:40" s="2993" customFormat="1" ht="24" customHeight="1" x14ac:dyDescent="0.25">
      <c r="A6" s="3032">
        <v>2026</v>
      </c>
      <c r="B6" s="3032">
        <v>479</v>
      </c>
      <c r="C6" s="3032" t="s">
        <v>58</v>
      </c>
      <c r="D6" s="3032">
        <v>3000654</v>
      </c>
      <c r="E6" s="3032">
        <v>5005023</v>
      </c>
      <c r="F6" s="3032" t="s">
        <v>990</v>
      </c>
      <c r="G6" s="3032" t="s">
        <v>991</v>
      </c>
      <c r="H6" s="3032">
        <v>94</v>
      </c>
      <c r="I6" s="3032" t="s">
        <v>992</v>
      </c>
      <c r="J6" s="3032" t="s">
        <v>10</v>
      </c>
      <c r="K6" s="3032" t="s">
        <v>60</v>
      </c>
      <c r="L6" s="3032" t="str">
        <f t="shared" si="2"/>
        <v>2.3</v>
      </c>
      <c r="M6" s="3032" t="s">
        <v>185</v>
      </c>
      <c r="N6" s="3032"/>
      <c r="O6" s="3032" t="s">
        <v>74</v>
      </c>
      <c r="P6" s="3032">
        <v>755200</v>
      </c>
      <c r="Q6" s="3032" t="s">
        <v>994</v>
      </c>
      <c r="R6" s="3032" t="s">
        <v>4609</v>
      </c>
      <c r="S6" s="3032">
        <v>755200</v>
      </c>
      <c r="T6" s="3032" t="e">
        <f t="shared" si="1"/>
        <v>#REF!</v>
      </c>
      <c r="U6" s="3032" t="s">
        <v>4506</v>
      </c>
      <c r="V6" s="3032">
        <v>284</v>
      </c>
      <c r="W6" s="3032">
        <v>46056</v>
      </c>
      <c r="X6" s="3001">
        <v>755200</v>
      </c>
      <c r="Y6" s="3051"/>
      <c r="Z6" s="3051"/>
      <c r="AA6" s="2996" t="s">
        <v>5419</v>
      </c>
      <c r="AB6" s="2996" t="s">
        <v>5420</v>
      </c>
      <c r="AC6" s="2997">
        <v>168</v>
      </c>
      <c r="AD6" s="3004">
        <v>0.3</v>
      </c>
      <c r="AE6" s="3003">
        <f t="shared" si="3"/>
        <v>226560</v>
      </c>
      <c r="AF6" s="2993" t="s">
        <v>5421</v>
      </c>
      <c r="AG6" s="2995">
        <v>46164</v>
      </c>
      <c r="AH6" s="2993" t="s">
        <v>5422</v>
      </c>
      <c r="AI6" s="2995">
        <v>46171</v>
      </c>
      <c r="AJ6" s="2995" t="s">
        <v>5423</v>
      </c>
      <c r="AK6" s="2993" t="s">
        <v>5400</v>
      </c>
      <c r="AL6" s="2993" t="s">
        <v>4493</v>
      </c>
      <c r="AM6" s="2995">
        <v>46178</v>
      </c>
    </row>
    <row r="7" spans="1:40" s="214" customFormat="1" ht="30" x14ac:dyDescent="0.25">
      <c r="A7" s="3057">
        <v>2026</v>
      </c>
      <c r="B7" s="3057">
        <v>479</v>
      </c>
      <c r="C7" s="3057" t="s">
        <v>58</v>
      </c>
      <c r="D7" s="3057">
        <v>3000654</v>
      </c>
      <c r="E7" s="3057">
        <v>5005023</v>
      </c>
      <c r="F7" s="3057" t="s">
        <v>3011</v>
      </c>
      <c r="G7" s="3057" t="s">
        <v>3012</v>
      </c>
      <c r="H7" s="3057">
        <v>95</v>
      </c>
      <c r="I7" s="3057" t="s">
        <v>992</v>
      </c>
      <c r="J7" s="3057" t="s">
        <v>10</v>
      </c>
      <c r="K7" s="3057" t="s">
        <v>60</v>
      </c>
      <c r="L7" s="3057" t="str">
        <f t="shared" si="2"/>
        <v>2.3</v>
      </c>
      <c r="M7" s="3057" t="s">
        <v>289</v>
      </c>
      <c r="N7" s="3058" t="s">
        <v>4954</v>
      </c>
      <c r="O7" s="3057" t="s">
        <v>74</v>
      </c>
      <c r="P7" s="3057">
        <v>1274765</v>
      </c>
      <c r="Q7" s="3057" t="s">
        <v>2578</v>
      </c>
      <c r="R7" s="3057" t="s">
        <v>4956</v>
      </c>
      <c r="S7" s="3057">
        <v>1169123.5</v>
      </c>
      <c r="T7" s="3057" t="e">
        <f t="shared" ref="T7" si="4">#REF!-S7</f>
        <v>#REF!</v>
      </c>
      <c r="U7" s="3057" t="s">
        <v>4506</v>
      </c>
      <c r="V7" s="3057" t="s">
        <v>5424</v>
      </c>
      <c r="W7" s="3056">
        <v>46066</v>
      </c>
      <c r="X7" s="3057">
        <v>1000000</v>
      </c>
      <c r="Y7" s="2681"/>
      <c r="Z7" s="2681"/>
      <c r="AA7" s="2695" t="s">
        <v>5404</v>
      </c>
      <c r="AB7" s="2695" t="s">
        <v>5425</v>
      </c>
      <c r="AC7" s="214" t="s">
        <v>5426</v>
      </c>
      <c r="AD7" s="3062">
        <v>1</v>
      </c>
      <c r="AE7" s="3061">
        <f>X7*AD7</f>
        <v>1000000</v>
      </c>
      <c r="AF7" s="2703" t="s">
        <v>5427</v>
      </c>
      <c r="AG7" s="2946">
        <v>46066</v>
      </c>
      <c r="AH7" s="2703" t="s">
        <v>5428</v>
      </c>
      <c r="AI7" s="2946">
        <v>46188</v>
      </c>
      <c r="AJ7" s="3061" t="s">
        <v>5429</v>
      </c>
      <c r="AK7" s="214" t="s">
        <v>5400</v>
      </c>
      <c r="AL7" s="214" t="s">
        <v>5430</v>
      </c>
    </row>
    <row r="8" spans="1:40" s="214" customFormat="1" ht="52.5" customHeight="1" x14ac:dyDescent="0.25">
      <c r="A8" s="3057"/>
      <c r="B8" s="3057"/>
      <c r="C8" s="3057"/>
      <c r="D8" s="3057"/>
      <c r="E8" s="3057"/>
      <c r="F8" s="3057"/>
      <c r="G8" s="3057"/>
      <c r="H8" s="3057"/>
      <c r="I8" s="3057"/>
      <c r="J8" s="3057"/>
      <c r="K8" s="3057"/>
      <c r="L8" s="3057"/>
      <c r="M8" s="3057"/>
      <c r="N8" s="3058"/>
      <c r="O8" s="3057"/>
      <c r="P8" s="3057"/>
      <c r="Q8" s="3057"/>
      <c r="R8" s="3057"/>
      <c r="S8" s="3057"/>
      <c r="T8" s="3057"/>
      <c r="U8" s="3057"/>
      <c r="V8" s="3057"/>
      <c r="W8" s="3056"/>
      <c r="X8" s="3057"/>
      <c r="Y8" s="2681"/>
      <c r="Z8" s="2681"/>
      <c r="AA8" s="2695" t="s">
        <v>5408</v>
      </c>
      <c r="AB8" s="2695" t="s">
        <v>5431</v>
      </c>
      <c r="AC8" s="214" t="s">
        <v>5432</v>
      </c>
      <c r="AD8" s="3061"/>
      <c r="AE8" s="3061"/>
      <c r="AF8" s="2703" t="s">
        <v>5433</v>
      </c>
      <c r="AG8" s="2946">
        <v>46184</v>
      </c>
      <c r="AH8" s="2703" t="s">
        <v>5428</v>
      </c>
      <c r="AI8" s="2946">
        <v>46188</v>
      </c>
      <c r="AJ8" s="3061"/>
      <c r="AK8" s="214" t="s">
        <v>5400</v>
      </c>
      <c r="AL8" s="214" t="s">
        <v>5430</v>
      </c>
      <c r="AM8" s="214" t="s">
        <v>4509</v>
      </c>
      <c r="AN8" s="215" t="s">
        <v>5434</v>
      </c>
    </row>
    <row r="9" spans="1:40" s="214" customFormat="1" ht="27" customHeight="1" x14ac:dyDescent="0.25">
      <c r="A9" s="3059">
        <v>2026</v>
      </c>
      <c r="B9" s="3059">
        <v>479</v>
      </c>
      <c r="C9" s="3059" t="s">
        <v>58</v>
      </c>
      <c r="D9" s="3059">
        <v>3000654</v>
      </c>
      <c r="E9" s="3059">
        <v>5005023</v>
      </c>
      <c r="F9" s="3059" t="s">
        <v>3011</v>
      </c>
      <c r="G9" s="3059" t="s">
        <v>3012</v>
      </c>
      <c r="H9" s="3059">
        <v>95</v>
      </c>
      <c r="I9" s="3059" t="s">
        <v>992</v>
      </c>
      <c r="J9" s="3059" t="s">
        <v>10</v>
      </c>
      <c r="K9" s="3059" t="s">
        <v>60</v>
      </c>
      <c r="L9" s="3059" t="str">
        <f t="shared" ref="L9" si="5">+MID(M9,1,3)</f>
        <v>2.3</v>
      </c>
      <c r="M9" s="3059" t="s">
        <v>185</v>
      </c>
      <c r="N9" s="3060" t="s">
        <v>399</v>
      </c>
      <c r="O9" s="3060" t="s">
        <v>74</v>
      </c>
      <c r="P9" s="3059">
        <v>15018627347172</v>
      </c>
      <c r="Q9" s="3059" t="s">
        <v>2578</v>
      </c>
      <c r="R9" s="3059" t="s">
        <v>4505</v>
      </c>
      <c r="S9" s="3059">
        <v>144306000</v>
      </c>
      <c r="T9" s="3059" t="e">
        <f>#REF!-S9</f>
        <v>#REF!</v>
      </c>
      <c r="U9" s="3059" t="s">
        <v>4506</v>
      </c>
      <c r="V9" s="3059" t="s">
        <v>4376</v>
      </c>
      <c r="W9" s="3059">
        <v>46056</v>
      </c>
      <c r="X9" s="3059">
        <v>144306000</v>
      </c>
      <c r="Y9" s="2989"/>
      <c r="Z9" s="2989"/>
      <c r="AA9" s="2695" t="s">
        <v>5404</v>
      </c>
      <c r="AB9" s="214" t="s">
        <v>5435</v>
      </c>
      <c r="AC9" s="214">
        <v>25</v>
      </c>
      <c r="AD9" s="2988">
        <v>0.25</v>
      </c>
      <c r="AE9" s="214">
        <f>$X$9*AD9</f>
        <v>36076500</v>
      </c>
      <c r="AF9" s="214" t="s">
        <v>4509</v>
      </c>
    </row>
    <row r="10" spans="1:40" s="214" customFormat="1" ht="27" customHeight="1" x14ac:dyDescent="0.25">
      <c r="A10" s="3059"/>
      <c r="B10" s="3059"/>
      <c r="C10" s="3059"/>
      <c r="D10" s="3059"/>
      <c r="E10" s="3059"/>
      <c r="F10" s="3059"/>
      <c r="G10" s="3059"/>
      <c r="H10" s="3059"/>
      <c r="I10" s="3059"/>
      <c r="J10" s="3059"/>
      <c r="K10" s="3059"/>
      <c r="L10" s="3059"/>
      <c r="M10" s="3059"/>
      <c r="N10" s="3060"/>
      <c r="O10" s="3060"/>
      <c r="P10" s="3059"/>
      <c r="Q10" s="3059"/>
      <c r="R10" s="3059"/>
      <c r="S10" s="3059"/>
      <c r="T10" s="3059"/>
      <c r="U10" s="3059"/>
      <c r="V10" s="3059"/>
      <c r="W10" s="3059"/>
      <c r="X10" s="3059"/>
      <c r="Y10" s="2989"/>
      <c r="Z10" s="2989"/>
      <c r="AA10" s="2695" t="s">
        <v>5408</v>
      </c>
      <c r="AB10" s="214" t="s">
        <v>5436</v>
      </c>
      <c r="AC10" s="214">
        <v>25</v>
      </c>
      <c r="AD10" s="2988">
        <v>0.25</v>
      </c>
      <c r="AE10" s="214">
        <f t="shared" ref="AE10:AE12" si="6">$X$9*AD10</f>
        <v>36076500</v>
      </c>
      <c r="AF10" s="214" t="s">
        <v>4509</v>
      </c>
    </row>
    <row r="11" spans="1:40" s="214" customFormat="1" ht="27" customHeight="1" x14ac:dyDescent="0.25">
      <c r="A11" s="3059"/>
      <c r="B11" s="3059"/>
      <c r="C11" s="3059"/>
      <c r="D11" s="3059"/>
      <c r="E11" s="3059"/>
      <c r="F11" s="3059"/>
      <c r="G11" s="3059"/>
      <c r="H11" s="3059"/>
      <c r="I11" s="3059"/>
      <c r="J11" s="3059"/>
      <c r="K11" s="3059"/>
      <c r="L11" s="3059"/>
      <c r="M11" s="3059"/>
      <c r="N11" s="3060"/>
      <c r="O11" s="3060"/>
      <c r="P11" s="3059"/>
      <c r="Q11" s="3059"/>
      <c r="R11" s="3059"/>
      <c r="S11" s="3059"/>
      <c r="T11" s="3059"/>
      <c r="U11" s="3059"/>
      <c r="V11" s="3059"/>
      <c r="W11" s="3059"/>
      <c r="X11" s="3059"/>
      <c r="Y11" s="2989"/>
      <c r="Z11" s="2989"/>
      <c r="AA11" s="2695" t="s">
        <v>5414</v>
      </c>
      <c r="AB11" s="214" t="s">
        <v>5437</v>
      </c>
      <c r="AC11" s="214">
        <v>25</v>
      </c>
      <c r="AD11" s="2988">
        <v>0.25</v>
      </c>
      <c r="AE11" s="214">
        <f t="shared" si="6"/>
        <v>36076500</v>
      </c>
      <c r="AF11" s="214" t="s">
        <v>4509</v>
      </c>
    </row>
    <row r="12" spans="1:40" s="214" customFormat="1" ht="27" customHeight="1" x14ac:dyDescent="0.25">
      <c r="A12" s="3059"/>
      <c r="B12" s="3059"/>
      <c r="C12" s="3059"/>
      <c r="D12" s="3059"/>
      <c r="E12" s="3059"/>
      <c r="F12" s="3059"/>
      <c r="G12" s="3059"/>
      <c r="H12" s="3059"/>
      <c r="I12" s="3059"/>
      <c r="J12" s="3059"/>
      <c r="K12" s="3059"/>
      <c r="L12" s="3059"/>
      <c r="M12" s="3059"/>
      <c r="N12" s="3060"/>
      <c r="O12" s="3060"/>
      <c r="P12" s="3059"/>
      <c r="Q12" s="3059"/>
      <c r="R12" s="3059"/>
      <c r="S12" s="3059"/>
      <c r="T12" s="3059"/>
      <c r="U12" s="3059"/>
      <c r="V12" s="3059"/>
      <c r="W12" s="3059"/>
      <c r="X12" s="3059"/>
      <c r="Y12" s="2989"/>
      <c r="Z12" s="2989"/>
      <c r="AA12" s="2695" t="s">
        <v>5419</v>
      </c>
      <c r="AB12" s="214" t="s">
        <v>5438</v>
      </c>
      <c r="AC12" s="214">
        <v>25</v>
      </c>
      <c r="AD12" s="2988">
        <v>0.25</v>
      </c>
      <c r="AE12" s="214">
        <f t="shared" si="6"/>
        <v>36076500</v>
      </c>
      <c r="AF12" s="214" t="s">
        <v>4509</v>
      </c>
    </row>
    <row r="13" spans="1:40" s="2993" customFormat="1" ht="48.75" customHeight="1" x14ac:dyDescent="0.25">
      <c r="A13" s="3044">
        <v>2026</v>
      </c>
      <c r="B13" s="3044">
        <v>479</v>
      </c>
      <c r="C13" s="3044" t="s">
        <v>58</v>
      </c>
      <c r="D13" s="3044">
        <v>3000654</v>
      </c>
      <c r="E13" s="3044">
        <v>5005023</v>
      </c>
      <c r="F13" s="3044" t="s">
        <v>2523</v>
      </c>
      <c r="G13" s="3044" t="s">
        <v>2524</v>
      </c>
      <c r="H13" s="3044">
        <v>96</v>
      </c>
      <c r="I13" s="3044" t="s">
        <v>992</v>
      </c>
      <c r="J13" s="3044" t="s">
        <v>10</v>
      </c>
      <c r="K13" s="3044" t="s">
        <v>60</v>
      </c>
      <c r="L13" s="3044" t="str">
        <f t="shared" ref="L13" si="7">+MID(M13,1,3)</f>
        <v>2.3</v>
      </c>
      <c r="M13" s="3044" t="s">
        <v>153</v>
      </c>
      <c r="N13" s="3055" t="s">
        <v>418</v>
      </c>
      <c r="O13" s="3044" t="s">
        <v>74</v>
      </c>
      <c r="P13" s="3044">
        <v>61000</v>
      </c>
      <c r="Q13" s="3044" t="s">
        <v>2578</v>
      </c>
      <c r="R13" s="3044" t="s">
        <v>4641</v>
      </c>
      <c r="S13" s="3044">
        <v>61000</v>
      </c>
      <c r="T13" s="3044" t="e">
        <f t="shared" ref="T13" si="8">#REF!-S13</f>
        <v>#REF!</v>
      </c>
      <c r="U13" s="3044" t="s">
        <v>4506</v>
      </c>
      <c r="V13" s="3044" t="s">
        <v>4386</v>
      </c>
      <c r="W13" s="3045">
        <v>46057</v>
      </c>
      <c r="X13" s="3047">
        <v>61000</v>
      </c>
      <c r="Y13" s="3048" t="s">
        <v>5439</v>
      </c>
      <c r="Z13" s="3048" t="s">
        <v>5440</v>
      </c>
      <c r="AA13" s="2992" t="s">
        <v>5404</v>
      </c>
      <c r="AB13" s="2993" t="s">
        <v>5441</v>
      </c>
      <c r="AD13" s="3043">
        <v>1</v>
      </c>
      <c r="AE13" s="3046">
        <f>S13*AD13</f>
        <v>61000</v>
      </c>
      <c r="AF13" s="2999"/>
      <c r="AG13" s="2999"/>
      <c r="AH13" s="2999"/>
      <c r="AI13" s="2999"/>
      <c r="AJ13" s="2992" t="s">
        <v>5442</v>
      </c>
      <c r="AK13" s="2996"/>
      <c r="AL13" s="2996"/>
      <c r="AM13" s="2996"/>
      <c r="AN13" s="2996"/>
    </row>
    <row r="14" spans="1:40" s="2993" customFormat="1" x14ac:dyDescent="0.25">
      <c r="A14" s="3044"/>
      <c r="B14" s="3044"/>
      <c r="C14" s="3044"/>
      <c r="D14" s="3044"/>
      <c r="E14" s="3044"/>
      <c r="F14" s="3044"/>
      <c r="G14" s="3044"/>
      <c r="H14" s="3044"/>
      <c r="I14" s="3044"/>
      <c r="J14" s="3044"/>
      <c r="K14" s="3044"/>
      <c r="L14" s="3044"/>
      <c r="M14" s="3044"/>
      <c r="N14" s="3055"/>
      <c r="O14" s="3044"/>
      <c r="P14" s="3044"/>
      <c r="Q14" s="3044"/>
      <c r="R14" s="3044"/>
      <c r="S14" s="3044"/>
      <c r="T14" s="3044"/>
      <c r="U14" s="3044"/>
      <c r="V14" s="3044"/>
      <c r="W14" s="3045"/>
      <c r="X14" s="3047"/>
      <c r="Y14" s="3049"/>
      <c r="Z14" s="3050"/>
      <c r="AA14" s="2992" t="s">
        <v>5408</v>
      </c>
      <c r="AB14" s="2993" t="s">
        <v>5443</v>
      </c>
      <c r="AC14" s="2994">
        <v>46122</v>
      </c>
      <c r="AD14" s="3043"/>
      <c r="AE14" s="3046"/>
      <c r="AF14" s="2999"/>
      <c r="AG14" s="2999"/>
      <c r="AH14" s="2999"/>
      <c r="AI14" s="2999"/>
      <c r="AJ14" s="2992"/>
      <c r="AK14" s="2996"/>
      <c r="AL14" s="2996"/>
      <c r="AM14" s="2996"/>
      <c r="AN14" s="2996"/>
    </row>
    <row r="15" spans="1:40" s="2993" customFormat="1" ht="36" customHeight="1" x14ac:dyDescent="0.25">
      <c r="A15" s="3044"/>
      <c r="B15" s="3044"/>
      <c r="C15" s="3044"/>
      <c r="D15" s="3044"/>
      <c r="E15" s="3044"/>
      <c r="F15" s="3044"/>
      <c r="G15" s="3044"/>
      <c r="H15" s="3044"/>
      <c r="I15" s="3044"/>
      <c r="J15" s="3044"/>
      <c r="K15" s="3044"/>
      <c r="L15" s="3044"/>
      <c r="M15" s="3044"/>
      <c r="N15" s="3055"/>
      <c r="O15" s="3044"/>
      <c r="P15" s="3044"/>
      <c r="Q15" s="3044"/>
      <c r="R15" s="3044"/>
      <c r="S15" s="3044"/>
      <c r="T15" s="3044"/>
      <c r="U15" s="3044"/>
      <c r="V15" s="3044"/>
      <c r="W15" s="3045"/>
      <c r="X15" s="3047"/>
      <c r="Y15" s="3042"/>
      <c r="Z15" s="3051"/>
      <c r="AA15" s="2992" t="s">
        <v>5414</v>
      </c>
      <c r="AB15" s="2993" t="s">
        <v>5444</v>
      </c>
      <c r="AC15" s="2993" t="s">
        <v>5445</v>
      </c>
      <c r="AD15" s="3043"/>
      <c r="AE15" s="3046"/>
      <c r="AF15" s="2999" t="s">
        <v>5446</v>
      </c>
      <c r="AG15" s="3000">
        <v>46185</v>
      </c>
      <c r="AH15" s="2999" t="s">
        <v>4645</v>
      </c>
      <c r="AI15" s="3000">
        <v>46185</v>
      </c>
      <c r="AJ15" s="2992" t="s">
        <v>5734</v>
      </c>
      <c r="AK15" s="2996"/>
      <c r="AL15" s="2996"/>
      <c r="AM15" s="2996"/>
      <c r="AN15" s="2996"/>
    </row>
    <row r="16" spans="1:40" s="2993" customFormat="1" ht="25.5" customHeight="1" x14ac:dyDescent="0.25">
      <c r="A16" s="3034">
        <v>2026</v>
      </c>
      <c r="B16" s="3034">
        <v>479</v>
      </c>
      <c r="C16" s="3034" t="s">
        <v>58</v>
      </c>
      <c r="D16" s="3034">
        <v>3000654</v>
      </c>
      <c r="E16" s="3034">
        <v>5005023</v>
      </c>
      <c r="F16" s="3034" t="s">
        <v>3011</v>
      </c>
      <c r="G16" s="3034" t="s">
        <v>3012</v>
      </c>
      <c r="H16" s="3034">
        <v>95</v>
      </c>
      <c r="I16" s="3034" t="s">
        <v>992</v>
      </c>
      <c r="J16" s="3034" t="s">
        <v>10</v>
      </c>
      <c r="K16" s="3034" t="s">
        <v>60</v>
      </c>
      <c r="L16" s="3034" t="str">
        <f t="shared" ref="L16" si="9">+MID(M16,1,3)</f>
        <v>2.3</v>
      </c>
      <c r="M16" s="3034" t="s">
        <v>289</v>
      </c>
      <c r="N16" s="3054" t="s">
        <v>410</v>
      </c>
      <c r="O16" s="3034" t="s">
        <v>74</v>
      </c>
      <c r="P16" s="3034">
        <f>20227700+175925</f>
        <v>20403625</v>
      </c>
      <c r="Q16" s="3034" t="s">
        <v>2578</v>
      </c>
      <c r="R16" s="3034" t="s">
        <v>4581</v>
      </c>
      <c r="S16" s="3034">
        <f>20227700+175925</f>
        <v>20403625</v>
      </c>
      <c r="T16" s="3034"/>
      <c r="U16" s="3034" t="s">
        <v>4506</v>
      </c>
      <c r="V16" s="3034" t="s">
        <v>4387</v>
      </c>
      <c r="W16" s="3034">
        <v>46057</v>
      </c>
      <c r="X16" s="3034">
        <v>19760530.18</v>
      </c>
      <c r="Y16" s="3041" t="s">
        <v>5447</v>
      </c>
      <c r="Z16" s="3041" t="s">
        <v>5448</v>
      </c>
      <c r="AA16" s="2992" t="s">
        <v>5404</v>
      </c>
      <c r="AB16" s="2999" t="s">
        <v>5449</v>
      </c>
      <c r="AC16" s="3039" t="s">
        <v>4583</v>
      </c>
      <c r="AD16" s="3052">
        <v>1</v>
      </c>
      <c r="AE16" s="3034">
        <f>X16*AD16</f>
        <v>19760530.18</v>
      </c>
    </row>
    <row r="17" spans="1:40" s="2993" customFormat="1" ht="25.5" customHeight="1" x14ac:dyDescent="0.25">
      <c r="A17" s="3034"/>
      <c r="B17" s="3034"/>
      <c r="C17" s="3034"/>
      <c r="D17" s="3034"/>
      <c r="E17" s="3034"/>
      <c r="F17" s="3034"/>
      <c r="G17" s="3034"/>
      <c r="H17" s="3034"/>
      <c r="I17" s="3034"/>
      <c r="J17" s="3034"/>
      <c r="K17" s="3034"/>
      <c r="L17" s="3034"/>
      <c r="M17" s="3034"/>
      <c r="N17" s="3054"/>
      <c r="O17" s="3034"/>
      <c r="P17" s="3034"/>
      <c r="Q17" s="3034"/>
      <c r="R17" s="3034"/>
      <c r="S17" s="3034"/>
      <c r="T17" s="3034"/>
      <c r="U17" s="3034"/>
      <c r="V17" s="3034"/>
      <c r="W17" s="3034"/>
      <c r="X17" s="3034"/>
      <c r="Y17" s="3042"/>
      <c r="Z17" s="3042"/>
      <c r="AA17" s="2992" t="s">
        <v>5408</v>
      </c>
      <c r="AB17" s="2999" t="s">
        <v>5450</v>
      </c>
      <c r="AC17" s="3039"/>
      <c r="AD17" s="3053"/>
      <c r="AE17" s="3034"/>
    </row>
    <row r="18" spans="1:40" s="214" customFormat="1" ht="24" customHeight="1" x14ac:dyDescent="0.25">
      <c r="A18" s="3035">
        <v>2026</v>
      </c>
      <c r="B18" s="3035">
        <v>479</v>
      </c>
      <c r="C18" s="3035" t="s">
        <v>58</v>
      </c>
      <c r="D18" s="3035">
        <v>3000654</v>
      </c>
      <c r="E18" s="3035">
        <v>5005023</v>
      </c>
      <c r="F18" s="3035" t="s">
        <v>3011</v>
      </c>
      <c r="G18" s="3035" t="s">
        <v>3012</v>
      </c>
      <c r="H18" s="3035">
        <v>95</v>
      </c>
      <c r="I18" s="3035" t="s">
        <v>992</v>
      </c>
      <c r="J18" s="3035" t="s">
        <v>10</v>
      </c>
      <c r="K18" s="3035" t="s">
        <v>60</v>
      </c>
      <c r="L18" s="3035" t="str">
        <f t="shared" ref="L18" si="10">+MID(M18,1,3)</f>
        <v>2.3</v>
      </c>
      <c r="M18" s="3035" t="s">
        <v>153</v>
      </c>
      <c r="N18" s="3033" t="s">
        <v>414</v>
      </c>
      <c r="O18" s="3035" t="s">
        <v>74</v>
      </c>
      <c r="P18" s="3035">
        <v>840000</v>
      </c>
      <c r="Q18" s="3035" t="s">
        <v>2578</v>
      </c>
      <c r="R18" s="3035" t="s">
        <v>4622</v>
      </c>
      <c r="S18" s="3035">
        <v>840000</v>
      </c>
      <c r="T18" s="3035"/>
      <c r="U18" s="3035" t="s">
        <v>4506</v>
      </c>
      <c r="V18" s="3035">
        <v>479</v>
      </c>
      <c r="W18" s="3040">
        <v>46010</v>
      </c>
      <c r="X18" s="3035">
        <v>840000</v>
      </c>
      <c r="Y18" s="223"/>
      <c r="Z18" s="223"/>
      <c r="AA18" s="2690" t="s">
        <v>5451</v>
      </c>
      <c r="AB18" s="2690" t="s">
        <v>5452</v>
      </c>
      <c r="AC18" s="2690" t="s">
        <v>5453</v>
      </c>
      <c r="AD18" s="2690"/>
      <c r="AE18" s="2690"/>
      <c r="AF18" s="217"/>
    </row>
    <row r="19" spans="1:40" s="214" customFormat="1" ht="24" customHeight="1" x14ac:dyDescent="0.25">
      <c r="A19" s="3035"/>
      <c r="B19" s="3035"/>
      <c r="C19" s="3035"/>
      <c r="D19" s="3035"/>
      <c r="E19" s="3035"/>
      <c r="F19" s="3035"/>
      <c r="G19" s="3035"/>
      <c r="H19" s="3035"/>
      <c r="I19" s="3035"/>
      <c r="J19" s="3035"/>
      <c r="K19" s="3035"/>
      <c r="L19" s="3035"/>
      <c r="M19" s="3035"/>
      <c r="N19" s="3033"/>
      <c r="O19" s="3035"/>
      <c r="P19" s="3035"/>
      <c r="Q19" s="3035"/>
      <c r="R19" s="3035"/>
      <c r="S19" s="3035"/>
      <c r="T19" s="3035"/>
      <c r="U19" s="3035"/>
      <c r="V19" s="3035"/>
      <c r="W19" s="3040"/>
      <c r="X19" s="3035"/>
      <c r="Y19" s="223"/>
      <c r="Z19" s="223"/>
      <c r="AA19" s="2690" t="s">
        <v>5454</v>
      </c>
      <c r="AB19" s="2690" t="s">
        <v>5455</v>
      </c>
      <c r="AC19" s="3036" t="s">
        <v>5456</v>
      </c>
      <c r="AD19" s="2690"/>
      <c r="AE19" s="2690"/>
      <c r="AF19" s="217"/>
    </row>
    <row r="20" spans="1:40" s="214" customFormat="1" ht="24" customHeight="1" x14ac:dyDescent="0.25">
      <c r="A20" s="3035"/>
      <c r="B20" s="3035"/>
      <c r="C20" s="3035"/>
      <c r="D20" s="3035"/>
      <c r="E20" s="3035"/>
      <c r="F20" s="3035"/>
      <c r="G20" s="3035"/>
      <c r="H20" s="3035"/>
      <c r="I20" s="3035"/>
      <c r="J20" s="3035"/>
      <c r="K20" s="3035"/>
      <c r="L20" s="3035"/>
      <c r="M20" s="3035"/>
      <c r="N20" s="3033"/>
      <c r="O20" s="3035"/>
      <c r="P20" s="3035"/>
      <c r="Q20" s="3035"/>
      <c r="R20" s="3035"/>
      <c r="S20" s="3035"/>
      <c r="T20" s="3035"/>
      <c r="U20" s="3035"/>
      <c r="V20" s="3035"/>
      <c r="W20" s="3040"/>
      <c r="X20" s="3035"/>
      <c r="Y20" s="223"/>
      <c r="Z20" s="223"/>
      <c r="AA20" s="2690" t="s">
        <v>5457</v>
      </c>
      <c r="AB20" s="2690" t="s">
        <v>5458</v>
      </c>
      <c r="AC20" s="3036"/>
      <c r="AD20" s="2690"/>
      <c r="AE20" s="2690" t="s">
        <v>5459</v>
      </c>
      <c r="AF20" s="217" t="s">
        <v>5460</v>
      </c>
      <c r="AG20" s="2693">
        <v>46134</v>
      </c>
      <c r="AH20" s="214" t="s">
        <v>5461</v>
      </c>
      <c r="AI20" s="2693">
        <v>46134</v>
      </c>
      <c r="AJ20" s="214" t="s">
        <v>5462</v>
      </c>
      <c r="AK20" s="214" t="s">
        <v>5400</v>
      </c>
      <c r="AL20" s="214" t="s">
        <v>4493</v>
      </c>
      <c r="AM20" s="2693">
        <v>46141</v>
      </c>
    </row>
    <row r="21" spans="1:40" s="214" customFormat="1" ht="24" customHeight="1" x14ac:dyDescent="0.25">
      <c r="A21" s="3035"/>
      <c r="B21" s="3035"/>
      <c r="C21" s="3035"/>
      <c r="D21" s="3035"/>
      <c r="E21" s="3035"/>
      <c r="F21" s="3035"/>
      <c r="G21" s="3035"/>
      <c r="H21" s="3035"/>
      <c r="I21" s="3035"/>
      <c r="J21" s="3035"/>
      <c r="K21" s="3035"/>
      <c r="L21" s="3035"/>
      <c r="M21" s="3035"/>
      <c r="N21" s="3033"/>
      <c r="O21" s="3035"/>
      <c r="P21" s="3035"/>
      <c r="Q21" s="3035"/>
      <c r="R21" s="3035"/>
      <c r="S21" s="3035"/>
      <c r="T21" s="3035"/>
      <c r="U21" s="3035"/>
      <c r="V21" s="3035"/>
      <c r="W21" s="3040"/>
      <c r="X21" s="3035"/>
      <c r="Y21" s="223"/>
      <c r="Z21" s="223"/>
      <c r="AA21" s="2690" t="s">
        <v>5463</v>
      </c>
      <c r="AB21" s="2690" t="s">
        <v>5464</v>
      </c>
      <c r="AC21" s="3036"/>
      <c r="AD21" s="2690"/>
      <c r="AE21" s="2690" t="s">
        <v>5465</v>
      </c>
      <c r="AF21" s="217" t="s">
        <v>5466</v>
      </c>
      <c r="AG21" s="2693">
        <v>46154</v>
      </c>
      <c r="AH21" s="214" t="s">
        <v>5467</v>
      </c>
      <c r="AI21" s="2693">
        <v>46155</v>
      </c>
      <c r="AJ21" s="214" t="s">
        <v>5468</v>
      </c>
      <c r="AM21" s="2693">
        <v>46174</v>
      </c>
    </row>
    <row r="22" spans="1:40" s="214" customFormat="1" ht="24" customHeight="1" x14ac:dyDescent="0.25">
      <c r="A22" s="3035"/>
      <c r="B22" s="3035"/>
      <c r="C22" s="3035"/>
      <c r="D22" s="3035"/>
      <c r="E22" s="3035"/>
      <c r="F22" s="3035"/>
      <c r="G22" s="3035"/>
      <c r="H22" s="3035"/>
      <c r="I22" s="3035"/>
      <c r="J22" s="3035"/>
      <c r="K22" s="3035"/>
      <c r="L22" s="3035"/>
      <c r="M22" s="3035"/>
      <c r="N22" s="3033"/>
      <c r="O22" s="3035"/>
      <c r="P22" s="3035"/>
      <c r="Q22" s="3035"/>
      <c r="R22" s="3035"/>
      <c r="S22" s="3035"/>
      <c r="T22" s="3035"/>
      <c r="U22" s="3035"/>
      <c r="V22" s="3035"/>
      <c r="W22" s="3040"/>
      <c r="X22" s="3035"/>
      <c r="Y22" s="223"/>
      <c r="Z22" s="223"/>
      <c r="AA22" s="2690" t="s">
        <v>5469</v>
      </c>
      <c r="AB22" s="2690" t="s">
        <v>5470</v>
      </c>
      <c r="AC22" s="2690" t="s">
        <v>5471</v>
      </c>
      <c r="AD22" s="2690"/>
      <c r="AE22" s="2690" t="s">
        <v>5472</v>
      </c>
      <c r="AF22" s="217" t="s">
        <v>5473</v>
      </c>
      <c r="AG22" s="2693">
        <v>46189</v>
      </c>
      <c r="AH22" s="214" t="s">
        <v>5474</v>
      </c>
      <c r="AI22" s="2693">
        <v>46190</v>
      </c>
      <c r="AJ22" s="214" t="s">
        <v>5475</v>
      </c>
      <c r="AK22" s="214" t="s">
        <v>5400</v>
      </c>
      <c r="AL22" s="214" t="s">
        <v>4647</v>
      </c>
    </row>
    <row r="23" spans="1:40" s="214" customFormat="1" ht="19.5" customHeight="1" x14ac:dyDescent="0.25">
      <c r="A23" s="3037">
        <v>2026</v>
      </c>
      <c r="B23" s="3037">
        <v>479</v>
      </c>
      <c r="C23" s="3037" t="s">
        <v>58</v>
      </c>
      <c r="D23" s="3037">
        <v>3000654</v>
      </c>
      <c r="E23" s="3037">
        <v>5005023</v>
      </c>
      <c r="F23" s="3037" t="s">
        <v>3011</v>
      </c>
      <c r="G23" s="3037" t="s">
        <v>3012</v>
      </c>
      <c r="H23" s="3037">
        <v>95</v>
      </c>
      <c r="I23" s="3037" t="s">
        <v>992</v>
      </c>
      <c r="J23" s="3037" t="s">
        <v>10</v>
      </c>
      <c r="K23" s="3037" t="s">
        <v>60</v>
      </c>
      <c r="L23" s="3037" t="str">
        <f t="shared" ref="L23" si="11">+MID(M23,1,3)</f>
        <v>2.3</v>
      </c>
      <c r="M23" s="3037" t="s">
        <v>289</v>
      </c>
      <c r="N23" s="3037" t="s">
        <v>411</v>
      </c>
      <c r="O23" s="3037" t="s">
        <v>74</v>
      </c>
      <c r="P23" s="3037">
        <v>7099404</v>
      </c>
      <c r="Q23" s="3037" t="s">
        <v>2578</v>
      </c>
      <c r="R23" s="3037" t="s">
        <v>4589</v>
      </c>
      <c r="S23" s="3037">
        <v>5274185.55</v>
      </c>
      <c r="T23" s="3037"/>
      <c r="U23" s="3037" t="s">
        <v>4506</v>
      </c>
      <c r="V23" s="3037" t="s">
        <v>4446</v>
      </c>
      <c r="W23" s="3038">
        <v>46057</v>
      </c>
      <c r="X23" s="3037">
        <v>5274185.55</v>
      </c>
      <c r="Y23" s="2446"/>
      <c r="Z23" s="2446"/>
      <c r="AA23" s="3036" t="s">
        <v>5451</v>
      </c>
      <c r="AB23" s="2709" t="s">
        <v>5476</v>
      </c>
      <c r="AC23" s="215" t="s">
        <v>5477</v>
      </c>
      <c r="AF23" s="217" t="s">
        <v>5478</v>
      </c>
      <c r="AG23" s="2693" t="s">
        <v>5479</v>
      </c>
      <c r="AH23" s="214" t="s">
        <v>5480</v>
      </c>
      <c r="AI23" s="2693" t="s">
        <v>5481</v>
      </c>
      <c r="AJ23" s="214" t="s">
        <v>5482</v>
      </c>
    </row>
    <row r="24" spans="1:40" s="214" customFormat="1" ht="19.5" customHeight="1" x14ac:dyDescent="0.25">
      <c r="A24" s="3037"/>
      <c r="B24" s="3037"/>
      <c r="C24" s="3037"/>
      <c r="D24" s="3037"/>
      <c r="E24" s="3037"/>
      <c r="F24" s="3037"/>
      <c r="G24" s="3037"/>
      <c r="H24" s="3037"/>
      <c r="I24" s="3037"/>
      <c r="J24" s="3037"/>
      <c r="K24" s="3037"/>
      <c r="L24" s="3037"/>
      <c r="M24" s="3037"/>
      <c r="N24" s="3037"/>
      <c r="O24" s="3037"/>
      <c r="P24" s="3037"/>
      <c r="Q24" s="3037"/>
      <c r="R24" s="3037"/>
      <c r="S24" s="3037"/>
      <c r="T24" s="3037"/>
      <c r="U24" s="3037"/>
      <c r="V24" s="3037"/>
      <c r="W24" s="3038"/>
      <c r="X24" s="3037"/>
      <c r="Y24" s="2446"/>
      <c r="Z24" s="2446"/>
      <c r="AA24" s="3036"/>
      <c r="AB24" s="2709" t="s">
        <v>5483</v>
      </c>
      <c r="AC24" s="215" t="s">
        <v>5477</v>
      </c>
    </row>
    <row r="25" spans="1:40" s="214" customFormat="1" ht="19.5" customHeight="1" x14ac:dyDescent="0.25">
      <c r="A25" s="3037"/>
      <c r="B25" s="3037"/>
      <c r="C25" s="3037"/>
      <c r="D25" s="3037"/>
      <c r="E25" s="3037"/>
      <c r="F25" s="3037"/>
      <c r="G25" s="3037"/>
      <c r="H25" s="3037"/>
      <c r="I25" s="3037"/>
      <c r="J25" s="3037"/>
      <c r="K25" s="3037"/>
      <c r="L25" s="3037"/>
      <c r="M25" s="3037"/>
      <c r="N25" s="3037"/>
      <c r="O25" s="3037"/>
      <c r="P25" s="3037"/>
      <c r="Q25" s="3037"/>
      <c r="R25" s="3037"/>
      <c r="S25" s="3037"/>
      <c r="T25" s="3037"/>
      <c r="U25" s="3037"/>
      <c r="V25" s="3037"/>
      <c r="W25" s="3038"/>
      <c r="X25" s="3037"/>
      <c r="Y25" s="2446"/>
      <c r="Z25" s="2446"/>
      <c r="AA25" s="3036"/>
      <c r="AB25" s="2709" t="s">
        <v>5484</v>
      </c>
      <c r="AC25" s="215" t="s">
        <v>5477</v>
      </c>
      <c r="AN25" s="215"/>
    </row>
    <row r="26" spans="1:40" s="214" customFormat="1" ht="19.5" customHeight="1" x14ac:dyDescent="0.25">
      <c r="A26" s="3037"/>
      <c r="B26" s="3037"/>
      <c r="C26" s="3037"/>
      <c r="D26" s="3037"/>
      <c r="E26" s="3037"/>
      <c r="F26" s="3037"/>
      <c r="G26" s="3037"/>
      <c r="H26" s="3037"/>
      <c r="I26" s="3037"/>
      <c r="J26" s="3037"/>
      <c r="K26" s="3037"/>
      <c r="L26" s="3037"/>
      <c r="M26" s="3037"/>
      <c r="N26" s="3037"/>
      <c r="O26" s="3037"/>
      <c r="P26" s="3037"/>
      <c r="Q26" s="3037"/>
      <c r="R26" s="3037"/>
      <c r="S26" s="3037"/>
      <c r="T26" s="3037"/>
      <c r="U26" s="3037"/>
      <c r="V26" s="3037"/>
      <c r="W26" s="3038"/>
      <c r="X26" s="3037"/>
      <c r="Y26" s="2446"/>
      <c r="Z26" s="2446"/>
      <c r="AA26" s="3036"/>
      <c r="AB26" s="2709" t="s">
        <v>5485</v>
      </c>
      <c r="AC26" s="215" t="s">
        <v>5477</v>
      </c>
      <c r="AF26" s="214" t="s">
        <v>5486</v>
      </c>
      <c r="AG26" s="2693">
        <v>46139</v>
      </c>
      <c r="AH26" s="214" t="s">
        <v>5487</v>
      </c>
      <c r="AI26" s="2693">
        <v>46139</v>
      </c>
      <c r="AJ26" s="214" t="s">
        <v>5488</v>
      </c>
      <c r="AK26" s="214" t="s">
        <v>5400</v>
      </c>
      <c r="AL26" s="214" t="s">
        <v>4493</v>
      </c>
      <c r="AM26" s="2693">
        <v>46149</v>
      </c>
      <c r="AN26" s="215"/>
    </row>
    <row r="27" spans="1:40" s="214" customFormat="1" ht="19.5" customHeight="1" x14ac:dyDescent="0.25">
      <c r="A27" s="3037"/>
      <c r="B27" s="3037"/>
      <c r="C27" s="3037"/>
      <c r="D27" s="3037"/>
      <c r="E27" s="3037"/>
      <c r="F27" s="3037"/>
      <c r="G27" s="3037"/>
      <c r="H27" s="3037"/>
      <c r="I27" s="3037"/>
      <c r="J27" s="3037"/>
      <c r="K27" s="3037"/>
      <c r="L27" s="3037"/>
      <c r="M27" s="3037"/>
      <c r="N27" s="3037"/>
      <c r="O27" s="3037"/>
      <c r="P27" s="3037"/>
      <c r="Q27" s="3037"/>
      <c r="R27" s="3037"/>
      <c r="S27" s="3037"/>
      <c r="T27" s="3037"/>
      <c r="U27" s="3037"/>
      <c r="V27" s="3037"/>
      <c r="W27" s="3038"/>
      <c r="X27" s="3037"/>
      <c r="Y27" s="2446"/>
      <c r="Z27" s="2446"/>
      <c r="AA27" s="3036"/>
      <c r="AB27" s="2709" t="s">
        <v>5489</v>
      </c>
      <c r="AC27" s="215" t="s">
        <v>5477</v>
      </c>
      <c r="AF27" s="214" t="s">
        <v>5490</v>
      </c>
      <c r="AG27" s="2693">
        <v>46162</v>
      </c>
      <c r="AH27" s="214" t="s">
        <v>5491</v>
      </c>
      <c r="AI27" s="2693">
        <v>46162</v>
      </c>
      <c r="AJ27" s="214" t="s">
        <v>5492</v>
      </c>
      <c r="AK27" s="214" t="s">
        <v>5400</v>
      </c>
      <c r="AL27" s="214" t="s">
        <v>4493</v>
      </c>
      <c r="AM27" s="2693">
        <v>46170</v>
      </c>
      <c r="AN27" s="215"/>
    </row>
    <row r="28" spans="1:40" s="214" customFormat="1" ht="19.5" customHeight="1" x14ac:dyDescent="0.25">
      <c r="A28" s="3037"/>
      <c r="B28" s="3037"/>
      <c r="C28" s="3037"/>
      <c r="D28" s="3037"/>
      <c r="E28" s="3037"/>
      <c r="F28" s="3037"/>
      <c r="G28" s="3037"/>
      <c r="H28" s="3037"/>
      <c r="I28" s="3037"/>
      <c r="J28" s="3037"/>
      <c r="K28" s="3037"/>
      <c r="L28" s="3037"/>
      <c r="M28" s="3037"/>
      <c r="N28" s="3037"/>
      <c r="O28" s="3037"/>
      <c r="P28" s="3037"/>
      <c r="Q28" s="3037"/>
      <c r="R28" s="3037"/>
      <c r="S28" s="3037"/>
      <c r="T28" s="3037"/>
      <c r="U28" s="3037"/>
      <c r="V28" s="3037"/>
      <c r="W28" s="3038"/>
      <c r="X28" s="3037"/>
      <c r="Y28" s="2446"/>
      <c r="Z28" s="2446"/>
      <c r="AA28" s="3036"/>
      <c r="AB28" s="2709" t="s">
        <v>5493</v>
      </c>
      <c r="AC28" s="215" t="s">
        <v>5477</v>
      </c>
      <c r="AF28" s="2990" t="s">
        <v>5494</v>
      </c>
      <c r="AG28" s="214" t="s">
        <v>5495</v>
      </c>
      <c r="AH28" s="2990" t="s">
        <v>5480</v>
      </c>
      <c r="AI28" s="214" t="s">
        <v>5495</v>
      </c>
      <c r="AJ28" s="215" t="s">
        <v>5496</v>
      </c>
      <c r="AN28" s="215"/>
    </row>
    <row r="29" spans="1:40" s="214" customFormat="1" ht="19.5" customHeight="1" x14ac:dyDescent="0.25">
      <c r="A29" s="3037"/>
      <c r="B29" s="3037"/>
      <c r="C29" s="3037"/>
      <c r="D29" s="3037"/>
      <c r="E29" s="3037"/>
      <c r="F29" s="3037"/>
      <c r="G29" s="3037"/>
      <c r="H29" s="3037"/>
      <c r="I29" s="3037"/>
      <c r="J29" s="3037"/>
      <c r="K29" s="3037"/>
      <c r="L29" s="3037"/>
      <c r="M29" s="3037"/>
      <c r="N29" s="3037"/>
      <c r="O29" s="3037"/>
      <c r="P29" s="3037"/>
      <c r="Q29" s="3037"/>
      <c r="R29" s="3037"/>
      <c r="S29" s="3037"/>
      <c r="T29" s="3037"/>
      <c r="U29" s="3037"/>
      <c r="V29" s="3037"/>
      <c r="W29" s="3038"/>
      <c r="X29" s="3037"/>
      <c r="Y29" s="2446"/>
      <c r="Z29" s="2446"/>
      <c r="AA29" s="3036"/>
      <c r="AB29" s="2709" t="s">
        <v>5497</v>
      </c>
      <c r="AC29" s="215" t="s">
        <v>5477</v>
      </c>
      <c r="AF29" s="217" t="s">
        <v>5478</v>
      </c>
      <c r="AG29" s="2693" t="s">
        <v>5479</v>
      </c>
      <c r="AH29" s="214" t="s">
        <v>5480</v>
      </c>
      <c r="AI29" s="2693" t="s">
        <v>5481</v>
      </c>
      <c r="AJ29" s="214" t="s">
        <v>5498</v>
      </c>
      <c r="AN29" s="215"/>
    </row>
    <row r="30" spans="1:40" s="214" customFormat="1" ht="19.5" customHeight="1" x14ac:dyDescent="0.25">
      <c r="A30" s="3037"/>
      <c r="B30" s="3037"/>
      <c r="C30" s="3037"/>
      <c r="D30" s="3037"/>
      <c r="E30" s="3037"/>
      <c r="F30" s="3037"/>
      <c r="G30" s="3037"/>
      <c r="H30" s="3037"/>
      <c r="I30" s="3037"/>
      <c r="J30" s="3037"/>
      <c r="K30" s="3037"/>
      <c r="L30" s="3037"/>
      <c r="M30" s="3037"/>
      <c r="N30" s="3037"/>
      <c r="O30" s="3037"/>
      <c r="P30" s="3037"/>
      <c r="Q30" s="3037"/>
      <c r="R30" s="3037"/>
      <c r="S30" s="3037"/>
      <c r="T30" s="3037"/>
      <c r="U30" s="3037"/>
      <c r="V30" s="3037"/>
      <c r="W30" s="3038"/>
      <c r="X30" s="3037"/>
      <c r="Y30" s="2446"/>
      <c r="Z30" s="2446"/>
      <c r="AA30" s="3036"/>
      <c r="AB30" s="2709" t="s">
        <v>5499</v>
      </c>
      <c r="AC30" s="215" t="s">
        <v>5477</v>
      </c>
      <c r="AF30" s="2990" t="s">
        <v>5500</v>
      </c>
      <c r="AG30" s="214" t="s">
        <v>5501</v>
      </c>
      <c r="AH30" s="2990" t="s">
        <v>5502</v>
      </c>
      <c r="AI30" s="214" t="s">
        <v>5503</v>
      </c>
      <c r="AJ30" s="215" t="s">
        <v>5504</v>
      </c>
      <c r="AN30" s="215"/>
    </row>
    <row r="31" spans="1:40" s="215" customFormat="1" ht="27.75" customHeight="1" x14ac:dyDescent="0.25">
      <c r="A31" s="3033">
        <v>2026</v>
      </c>
      <c r="B31" s="3033">
        <v>479</v>
      </c>
      <c r="C31" s="3033" t="s">
        <v>58</v>
      </c>
      <c r="D31" s="3033">
        <v>3000654</v>
      </c>
      <c r="E31" s="3033">
        <v>5005023</v>
      </c>
      <c r="F31" s="3033" t="s">
        <v>990</v>
      </c>
      <c r="G31" s="3033" t="s">
        <v>991</v>
      </c>
      <c r="H31" s="3033">
        <v>94</v>
      </c>
      <c r="I31" s="3033" t="s">
        <v>992</v>
      </c>
      <c r="J31" s="3033" t="s">
        <v>10</v>
      </c>
      <c r="K31" s="3033" t="s">
        <v>60</v>
      </c>
      <c r="L31" s="3033" t="str">
        <f t="shared" ref="L31" si="12">+MID(M31,1,3)</f>
        <v>2.3</v>
      </c>
      <c r="M31" s="3033" t="s">
        <v>185</v>
      </c>
      <c r="N31" s="3033" t="s">
        <v>412</v>
      </c>
      <c r="O31" s="3033" t="s">
        <v>74</v>
      </c>
      <c r="P31" s="3033">
        <v>994378</v>
      </c>
      <c r="Q31" s="3033" t="s">
        <v>1763</v>
      </c>
      <c r="R31" s="3033" t="s">
        <v>4599</v>
      </c>
      <c r="S31" s="3033">
        <v>994378</v>
      </c>
      <c r="T31" s="3033"/>
      <c r="U31" s="3033" t="s">
        <v>4506</v>
      </c>
      <c r="V31" s="3033" t="s">
        <v>4411</v>
      </c>
      <c r="W31" s="3033">
        <v>46097</v>
      </c>
      <c r="X31" s="3033">
        <v>994378</v>
      </c>
      <c r="Y31" s="224"/>
      <c r="Z31" s="224"/>
      <c r="AA31" s="2695" t="s">
        <v>5404</v>
      </c>
      <c r="AB31" s="215" t="s">
        <v>5505</v>
      </c>
      <c r="AC31" s="215" t="s">
        <v>5506</v>
      </c>
      <c r="AD31" s="2986">
        <v>0.1</v>
      </c>
      <c r="AF31" s="214"/>
      <c r="AG31" s="214"/>
      <c r="AH31" s="214"/>
      <c r="AI31" s="214"/>
      <c r="AJ31" s="214"/>
      <c r="AK31" s="214"/>
      <c r="AL31" s="214"/>
      <c r="AM31" s="214"/>
    </row>
    <row r="32" spans="1:40" s="215" customFormat="1" ht="27.75" customHeight="1" x14ac:dyDescent="0.25">
      <c r="A32" s="3033"/>
      <c r="B32" s="3033"/>
      <c r="C32" s="3033"/>
      <c r="D32" s="3033"/>
      <c r="E32" s="3033"/>
      <c r="F32" s="3033"/>
      <c r="G32" s="3033"/>
      <c r="H32" s="3033"/>
      <c r="I32" s="3033"/>
      <c r="J32" s="3033"/>
      <c r="K32" s="3033"/>
      <c r="L32" s="3033"/>
      <c r="M32" s="3033"/>
      <c r="N32" s="3033"/>
      <c r="O32" s="3033"/>
      <c r="P32" s="3033"/>
      <c r="Q32" s="3033"/>
      <c r="R32" s="3033"/>
      <c r="S32" s="3033"/>
      <c r="T32" s="3033"/>
      <c r="U32" s="3033"/>
      <c r="V32" s="3033"/>
      <c r="W32" s="3033"/>
      <c r="X32" s="3033"/>
      <c r="Y32" s="224"/>
      <c r="Z32" s="224"/>
      <c r="AA32" s="2695" t="s">
        <v>5408</v>
      </c>
      <c r="AB32" s="215" t="s">
        <v>5507</v>
      </c>
      <c r="AC32" s="215" t="s">
        <v>5508</v>
      </c>
      <c r="AD32" s="2986">
        <v>0.3</v>
      </c>
      <c r="AF32" s="214"/>
      <c r="AG32" s="214"/>
      <c r="AH32" s="214"/>
      <c r="AI32" s="214"/>
      <c r="AJ32" s="214"/>
      <c r="AK32" s="214"/>
      <c r="AL32" s="214"/>
      <c r="AM32" s="214"/>
    </row>
    <row r="33" spans="1:39" s="215" customFormat="1" ht="27.75" customHeight="1" x14ac:dyDescent="0.25">
      <c r="A33" s="3033"/>
      <c r="B33" s="3033"/>
      <c r="C33" s="3033"/>
      <c r="D33" s="3033"/>
      <c r="E33" s="3033"/>
      <c r="F33" s="3033"/>
      <c r="G33" s="3033"/>
      <c r="H33" s="3033"/>
      <c r="I33" s="3033"/>
      <c r="J33" s="3033"/>
      <c r="K33" s="3033"/>
      <c r="L33" s="3033"/>
      <c r="M33" s="3033"/>
      <c r="N33" s="3033"/>
      <c r="O33" s="3033"/>
      <c r="P33" s="3033"/>
      <c r="Q33" s="3033"/>
      <c r="R33" s="3033"/>
      <c r="S33" s="3033"/>
      <c r="T33" s="3033"/>
      <c r="U33" s="3033"/>
      <c r="V33" s="3033"/>
      <c r="W33" s="3033"/>
      <c r="X33" s="3033"/>
      <c r="Y33" s="224"/>
      <c r="Z33" s="224"/>
      <c r="AA33" s="2695" t="s">
        <v>5414</v>
      </c>
      <c r="AB33" s="215" t="s">
        <v>5509</v>
      </c>
      <c r="AC33" s="215" t="s">
        <v>5510</v>
      </c>
      <c r="AD33" s="2986">
        <v>0.3</v>
      </c>
      <c r="AF33" s="214" t="s">
        <v>5511</v>
      </c>
      <c r="AG33" s="2693">
        <v>46134</v>
      </c>
      <c r="AH33" s="214" t="s">
        <v>5512</v>
      </c>
      <c r="AI33" s="2693">
        <v>46135</v>
      </c>
      <c r="AJ33" s="214" t="s">
        <v>5513</v>
      </c>
      <c r="AK33" s="214"/>
      <c r="AL33" s="214"/>
      <c r="AM33" s="214"/>
    </row>
    <row r="34" spans="1:39" s="215" customFormat="1" ht="27.75" customHeight="1" x14ac:dyDescent="0.25">
      <c r="A34" s="3033"/>
      <c r="B34" s="3033"/>
      <c r="C34" s="3033"/>
      <c r="D34" s="3033"/>
      <c r="E34" s="3033"/>
      <c r="F34" s="3033"/>
      <c r="G34" s="3033"/>
      <c r="H34" s="3033"/>
      <c r="I34" s="3033"/>
      <c r="J34" s="3033"/>
      <c r="K34" s="3033"/>
      <c r="L34" s="3033"/>
      <c r="M34" s="3033"/>
      <c r="N34" s="3033"/>
      <c r="O34" s="3033"/>
      <c r="P34" s="3033"/>
      <c r="Q34" s="3033"/>
      <c r="R34" s="3033"/>
      <c r="S34" s="3033"/>
      <c r="T34" s="3033"/>
      <c r="U34" s="3033"/>
      <c r="V34" s="3033"/>
      <c r="W34" s="3033"/>
      <c r="X34" s="3033"/>
      <c r="Y34" s="224"/>
      <c r="Z34" s="224"/>
      <c r="AA34" s="215" t="s">
        <v>5419</v>
      </c>
      <c r="AB34" s="215" t="s">
        <v>5514</v>
      </c>
      <c r="AC34" s="215" t="s">
        <v>5515</v>
      </c>
      <c r="AD34" s="2986">
        <v>0.3</v>
      </c>
      <c r="AF34" s="214"/>
      <c r="AG34" s="214"/>
      <c r="AH34" s="214"/>
      <c r="AI34" s="214"/>
      <c r="AJ34" s="214"/>
      <c r="AK34" s="214"/>
      <c r="AL34" s="214"/>
      <c r="AM34" s="214"/>
    </row>
  </sheetData>
  <autoFilter ref="A2:AN34" xr:uid="{6962930C-565F-4EAB-986F-AEC7DEA47412}"/>
  <mergeCells count="207">
    <mergeCell ref="Y3:Y6"/>
    <mergeCell ref="Z3:Z6"/>
    <mergeCell ref="X7:X8"/>
    <mergeCell ref="AJ7:AJ8"/>
    <mergeCell ref="X9:X12"/>
    <mergeCell ref="O7:O8"/>
    <mergeCell ref="P7:P8"/>
    <mergeCell ref="Q7:Q8"/>
    <mergeCell ref="R7:R8"/>
    <mergeCell ref="S7:S8"/>
    <mergeCell ref="T7:T8"/>
    <mergeCell ref="AD7:AD8"/>
    <mergeCell ref="AE7:AE8"/>
    <mergeCell ref="S9:S12"/>
    <mergeCell ref="T9:T12"/>
    <mergeCell ref="U9:U12"/>
    <mergeCell ref="V9:V12"/>
    <mergeCell ref="W9:W12"/>
    <mergeCell ref="V3:V6"/>
    <mergeCell ref="W3:W6"/>
    <mergeCell ref="Q3:Q6"/>
    <mergeCell ref="R3:R6"/>
    <mergeCell ref="U7:U8"/>
    <mergeCell ref="V7:V8"/>
    <mergeCell ref="A7:A8"/>
    <mergeCell ref="B7:B8"/>
    <mergeCell ref="C7:C8"/>
    <mergeCell ref="D7:D8"/>
    <mergeCell ref="E7:E8"/>
    <mergeCell ref="F7:F8"/>
    <mergeCell ref="G7:G8"/>
    <mergeCell ref="H7:H8"/>
    <mergeCell ref="M9:M12"/>
    <mergeCell ref="G9:G12"/>
    <mergeCell ref="H9:H12"/>
    <mergeCell ref="A9:A12"/>
    <mergeCell ref="B9:B12"/>
    <mergeCell ref="C9:C12"/>
    <mergeCell ref="D9:D12"/>
    <mergeCell ref="E9:E12"/>
    <mergeCell ref="F9:F12"/>
    <mergeCell ref="W7:W8"/>
    <mergeCell ref="I7:I8"/>
    <mergeCell ref="J7:J8"/>
    <mergeCell ref="K7:K8"/>
    <mergeCell ref="L7:L8"/>
    <mergeCell ref="M7:M8"/>
    <mergeCell ref="N7:N8"/>
    <mergeCell ref="Q9:Q12"/>
    <mergeCell ref="R9:R12"/>
    <mergeCell ref="I9:I12"/>
    <mergeCell ref="J9:J12"/>
    <mergeCell ref="K9:K12"/>
    <mergeCell ref="L9:L12"/>
    <mergeCell ref="N9:N12"/>
    <mergeCell ref="O9:O12"/>
    <mergeCell ref="P9:P12"/>
    <mergeCell ref="A13:A15"/>
    <mergeCell ref="B13:B15"/>
    <mergeCell ref="C13:C15"/>
    <mergeCell ref="D13:D15"/>
    <mergeCell ref="E13:E15"/>
    <mergeCell ref="F13:F15"/>
    <mergeCell ref="G13:G15"/>
    <mergeCell ref="H13:H15"/>
    <mergeCell ref="O13:O15"/>
    <mergeCell ref="I13:I15"/>
    <mergeCell ref="J13:J15"/>
    <mergeCell ref="K13:K15"/>
    <mergeCell ref="L13:L15"/>
    <mergeCell ref="M13:M15"/>
    <mergeCell ref="N13:N15"/>
    <mergeCell ref="AD16:AD17"/>
    <mergeCell ref="AE16:AE17"/>
    <mergeCell ref="X16:X17"/>
    <mergeCell ref="N16:N17"/>
    <mergeCell ref="O16:O17"/>
    <mergeCell ref="P16:P17"/>
    <mergeCell ref="Q16:Q17"/>
    <mergeCell ref="R16:R17"/>
    <mergeCell ref="S16:S17"/>
    <mergeCell ref="AD13:AD15"/>
    <mergeCell ref="U13:U15"/>
    <mergeCell ref="V13:V15"/>
    <mergeCell ref="W13:W15"/>
    <mergeCell ref="AE13:AE15"/>
    <mergeCell ref="X13:X15"/>
    <mergeCell ref="P13:P15"/>
    <mergeCell ref="Q13:Q15"/>
    <mergeCell ref="R13:R15"/>
    <mergeCell ref="S13:S15"/>
    <mergeCell ref="T13:T15"/>
    <mergeCell ref="Y13:Y15"/>
    <mergeCell ref="Z13:Z15"/>
    <mergeCell ref="AC19:AC21"/>
    <mergeCell ref="X18:X22"/>
    <mergeCell ref="J16:J17"/>
    <mergeCell ref="K16:K17"/>
    <mergeCell ref="L16:L17"/>
    <mergeCell ref="T16:T17"/>
    <mergeCell ref="U16:U17"/>
    <mergeCell ref="V16:V17"/>
    <mergeCell ref="W16:W17"/>
    <mergeCell ref="AC16:AC17"/>
    <mergeCell ref="S18:S22"/>
    <mergeCell ref="T18:T22"/>
    <mergeCell ref="U18:U22"/>
    <mergeCell ref="V18:V22"/>
    <mergeCell ref="W18:W22"/>
    <mergeCell ref="Z16:Z17"/>
    <mergeCell ref="Y16:Y17"/>
    <mergeCell ref="A23:A30"/>
    <mergeCell ref="B23:B30"/>
    <mergeCell ref="C23:C30"/>
    <mergeCell ref="D23:D30"/>
    <mergeCell ref="E23:E30"/>
    <mergeCell ref="F23:F30"/>
    <mergeCell ref="G23:G30"/>
    <mergeCell ref="H23:H30"/>
    <mergeCell ref="O23:O30"/>
    <mergeCell ref="I23:I30"/>
    <mergeCell ref="J23:J30"/>
    <mergeCell ref="K23:K30"/>
    <mergeCell ref="L23:L30"/>
    <mergeCell ref="M23:M30"/>
    <mergeCell ref="N23:N30"/>
    <mergeCell ref="X31:X34"/>
    <mergeCell ref="M31:M34"/>
    <mergeCell ref="N31:N34"/>
    <mergeCell ref="O31:O34"/>
    <mergeCell ref="P31:P34"/>
    <mergeCell ref="Q31:Q34"/>
    <mergeCell ref="R31:R34"/>
    <mergeCell ref="S31:S34"/>
    <mergeCell ref="AA23:AA30"/>
    <mergeCell ref="X23:X30"/>
    <mergeCell ref="P23:P30"/>
    <mergeCell ref="Q23:Q30"/>
    <mergeCell ref="R23:R30"/>
    <mergeCell ref="S23:S30"/>
    <mergeCell ref="T23:T30"/>
    <mergeCell ref="U23:U30"/>
    <mergeCell ref="V23:V30"/>
    <mergeCell ref="W23:W30"/>
    <mergeCell ref="E16:E17"/>
    <mergeCell ref="F16:F17"/>
    <mergeCell ref="T31:T34"/>
    <mergeCell ref="U31:U34"/>
    <mergeCell ref="V31:V34"/>
    <mergeCell ref="W31:W34"/>
    <mergeCell ref="M18:M22"/>
    <mergeCell ref="N18:N22"/>
    <mergeCell ref="O18:O22"/>
    <mergeCell ref="P18:P22"/>
    <mergeCell ref="Q18:Q22"/>
    <mergeCell ref="R18:R22"/>
    <mergeCell ref="J18:J22"/>
    <mergeCell ref="K18:K22"/>
    <mergeCell ref="L18:L22"/>
    <mergeCell ref="J3:J6"/>
    <mergeCell ref="K3:K6"/>
    <mergeCell ref="A31:A34"/>
    <mergeCell ref="B31:B34"/>
    <mergeCell ref="C31:C34"/>
    <mergeCell ref="F3:F6"/>
    <mergeCell ref="G3:G6"/>
    <mergeCell ref="H3:H6"/>
    <mergeCell ref="I3:I6"/>
    <mergeCell ref="D31:D34"/>
    <mergeCell ref="E31:E34"/>
    <mergeCell ref="A18:A22"/>
    <mergeCell ref="B18:B22"/>
    <mergeCell ref="C18:C22"/>
    <mergeCell ref="D18:D22"/>
    <mergeCell ref="E18:E22"/>
    <mergeCell ref="F18:F22"/>
    <mergeCell ref="G16:G17"/>
    <mergeCell ref="H16:H17"/>
    <mergeCell ref="I16:I17"/>
    <mergeCell ref="A16:A17"/>
    <mergeCell ref="B16:B17"/>
    <mergeCell ref="C16:C17"/>
    <mergeCell ref="D16:D17"/>
    <mergeCell ref="S3:S6"/>
    <mergeCell ref="T3:T6"/>
    <mergeCell ref="U3:U6"/>
    <mergeCell ref="A3:A6"/>
    <mergeCell ref="B3:B6"/>
    <mergeCell ref="C3:C6"/>
    <mergeCell ref="D3:D6"/>
    <mergeCell ref="E3:E6"/>
    <mergeCell ref="L31:L34"/>
    <mergeCell ref="N3:N6"/>
    <mergeCell ref="O3:O6"/>
    <mergeCell ref="P3:P6"/>
    <mergeCell ref="L3:L6"/>
    <mergeCell ref="M3:M6"/>
    <mergeCell ref="F31:F34"/>
    <mergeCell ref="G31:G34"/>
    <mergeCell ref="H31:H34"/>
    <mergeCell ref="I31:I34"/>
    <mergeCell ref="J31:J34"/>
    <mergeCell ref="K31:K34"/>
    <mergeCell ref="M16:M17"/>
    <mergeCell ref="G18:G22"/>
    <mergeCell ref="H18:H22"/>
    <mergeCell ref="I18:I2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2740663-27B6-4542-8019-9DEADE3839A1}">
          <x14:formula1>
            <xm:f>'Programación bienes y servi (2)'!#REF!</xm:f>
          </x14:formula1>
          <xm:sqref>A2:A7 A9 A13 A16 A18 A23 A31</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B930F-A369-45B3-AADA-13EF07FEBA5F}">
  <sheetPr>
    <pageSetUpPr fitToPage="1"/>
  </sheetPr>
  <dimension ref="B1:P58"/>
  <sheetViews>
    <sheetView topLeftCell="A24" zoomScale="70" zoomScaleNormal="70" workbookViewId="0">
      <selection activeCell="I30" sqref="I30"/>
    </sheetView>
  </sheetViews>
  <sheetFormatPr baseColWidth="10" defaultColWidth="11.42578125" defaultRowHeight="15" x14ac:dyDescent="0.25"/>
  <cols>
    <col min="2" max="2" width="27.28515625" customWidth="1"/>
    <col min="3" max="3" width="20.42578125" customWidth="1"/>
    <col min="4" max="4" width="18.7109375" customWidth="1"/>
    <col min="5" max="5" width="33" customWidth="1"/>
    <col min="6" max="6" width="24.85546875" customWidth="1"/>
    <col min="7" max="7" width="20.5703125" customWidth="1"/>
    <col min="8" max="8" width="30.28515625" customWidth="1"/>
    <col min="10" max="10" width="21.7109375" bestFit="1" customWidth="1"/>
    <col min="11" max="11" width="14.5703125" bestFit="1" customWidth="1"/>
    <col min="14" max="14" width="16.5703125" customWidth="1"/>
    <col min="16" max="16" width="15.42578125" bestFit="1" customWidth="1"/>
  </cols>
  <sheetData>
    <row r="1" spans="2:7" ht="21.75" thickBot="1" x14ac:dyDescent="0.4">
      <c r="G1" s="142">
        <v>46173</v>
      </c>
    </row>
    <row r="2" spans="2:7" ht="29.25" thickBot="1" x14ac:dyDescent="0.5">
      <c r="B2" s="3078" t="s">
        <v>5516</v>
      </c>
      <c r="C2" s="3079"/>
      <c r="D2" s="3079"/>
      <c r="E2" s="3079"/>
      <c r="F2" s="3079"/>
      <c r="G2" s="3080"/>
    </row>
    <row r="3" spans="2:7" ht="15.75" thickBot="1" x14ac:dyDescent="0.3"/>
    <row r="4" spans="2:7" ht="21.75" thickBot="1" x14ac:dyDescent="0.3">
      <c r="B4" s="3081" t="s">
        <v>5517</v>
      </c>
      <c r="C4" s="3082"/>
      <c r="D4" s="3082"/>
      <c r="E4" s="3082"/>
      <c r="F4" s="3083"/>
      <c r="G4" s="91">
        <v>179564802</v>
      </c>
    </row>
    <row r="5" spans="2:7" ht="21.75" thickBot="1" x14ac:dyDescent="0.3">
      <c r="B5" s="3081" t="s">
        <v>5518</v>
      </c>
      <c r="C5" s="3082"/>
      <c r="D5" s="3082"/>
      <c r="E5" s="3082"/>
      <c r="F5" s="3083"/>
      <c r="G5" s="92">
        <v>8117500</v>
      </c>
    </row>
    <row r="6" spans="2:7" ht="27" thickBot="1" x14ac:dyDescent="0.35">
      <c r="B6" s="3084" t="s">
        <v>5519</v>
      </c>
      <c r="C6" s="3084"/>
      <c r="D6" s="3084"/>
      <c r="E6" s="3084"/>
      <c r="F6" s="3084"/>
      <c r="G6" s="93">
        <f>G4+G5</f>
        <v>187682302</v>
      </c>
    </row>
    <row r="7" spans="2:7" ht="21.75" thickBot="1" x14ac:dyDescent="0.35">
      <c r="B7" s="3085" t="s">
        <v>5520</v>
      </c>
      <c r="C7" s="3086"/>
      <c r="D7" s="3086"/>
      <c r="E7" s="3086"/>
      <c r="F7" s="3087"/>
      <c r="G7" s="93">
        <v>44000</v>
      </c>
    </row>
    <row r="8" spans="2:7" ht="45" customHeight="1" thickBot="1" x14ac:dyDescent="0.35">
      <c r="B8" s="3069" t="s">
        <v>5521</v>
      </c>
      <c r="C8" s="3070"/>
      <c r="D8" s="3070"/>
      <c r="E8" s="3070"/>
      <c r="F8" s="3071"/>
      <c r="G8" s="93">
        <v>720128</v>
      </c>
    </row>
    <row r="9" spans="2:7" ht="36.75" customHeight="1" thickBot="1" x14ac:dyDescent="0.35">
      <c r="B9" s="3069" t="s">
        <v>5522</v>
      </c>
      <c r="C9" s="3070"/>
      <c r="D9" s="3070"/>
      <c r="E9" s="3070"/>
      <c r="F9" s="3071"/>
      <c r="G9" s="93">
        <v>2000</v>
      </c>
    </row>
    <row r="10" spans="2:7" ht="36.75" customHeight="1" thickBot="1" x14ac:dyDescent="0.35">
      <c r="B10" s="3069" t="s">
        <v>5523</v>
      </c>
      <c r="C10" s="3070"/>
      <c r="D10" s="3070"/>
      <c r="E10" s="3070"/>
      <c r="F10" s="3071"/>
      <c r="G10" s="93">
        <v>514</v>
      </c>
    </row>
    <row r="11" spans="2:7" ht="36.75" customHeight="1" thickBot="1" x14ac:dyDescent="0.35">
      <c r="B11" s="3069" t="s">
        <v>5524</v>
      </c>
      <c r="C11" s="3070"/>
      <c r="D11" s="3070"/>
      <c r="E11" s="3070"/>
      <c r="F11" s="3071"/>
      <c r="G11" s="93">
        <v>4081</v>
      </c>
    </row>
    <row r="12" spans="2:7" ht="54" customHeight="1" thickBot="1" x14ac:dyDescent="0.35">
      <c r="B12" s="3069" t="s">
        <v>5525</v>
      </c>
      <c r="C12" s="3070"/>
      <c r="D12" s="3070"/>
      <c r="E12" s="3070"/>
      <c r="F12" s="3071"/>
      <c r="G12" s="93">
        <v>25000</v>
      </c>
    </row>
    <row r="13" spans="2:7" ht="36.75" customHeight="1" thickBot="1" x14ac:dyDescent="0.35">
      <c r="B13" s="3069" t="s">
        <v>5526</v>
      </c>
      <c r="C13" s="3070"/>
      <c r="D13" s="3070"/>
      <c r="E13" s="3070"/>
      <c r="F13" s="3071"/>
      <c r="G13" s="93">
        <v>33925</v>
      </c>
    </row>
    <row r="14" spans="2:7" ht="36.75" customHeight="1" thickBot="1" x14ac:dyDescent="0.35">
      <c r="B14" s="3069" t="s">
        <v>5527</v>
      </c>
      <c r="C14" s="3070"/>
      <c r="D14" s="3070"/>
      <c r="E14" s="3070"/>
      <c r="F14" s="3071"/>
      <c r="G14" s="93">
        <v>492000</v>
      </c>
    </row>
    <row r="15" spans="2:7" ht="49.5" customHeight="1" x14ac:dyDescent="0.3">
      <c r="B15" s="3066" t="s">
        <v>5528</v>
      </c>
      <c r="C15" s="3067"/>
      <c r="D15" s="3067"/>
      <c r="E15" s="3067"/>
      <c r="F15" s="3068"/>
      <c r="G15" s="93">
        <v>7802050</v>
      </c>
    </row>
    <row r="16" spans="2:7" ht="49.5" customHeight="1" x14ac:dyDescent="0.3">
      <c r="B16" s="3066" t="s">
        <v>5529</v>
      </c>
      <c r="C16" s="3067"/>
      <c r="D16" s="3067"/>
      <c r="E16" s="3067"/>
      <c r="F16" s="3068"/>
      <c r="G16" s="93">
        <v>263218</v>
      </c>
    </row>
    <row r="17" spans="2:14" ht="49.5" customHeight="1" x14ac:dyDescent="0.3">
      <c r="B17" s="3066" t="s">
        <v>5530</v>
      </c>
      <c r="C17" s="3067"/>
      <c r="D17" s="3067"/>
      <c r="E17" s="3067"/>
      <c r="F17" s="3068"/>
      <c r="G17" s="93">
        <v>410</v>
      </c>
    </row>
    <row r="18" spans="2:14" ht="49.5" customHeight="1" x14ac:dyDescent="0.3">
      <c r="B18" s="3066" t="s">
        <v>5531</v>
      </c>
      <c r="C18" s="3067"/>
      <c r="D18" s="3067"/>
      <c r="E18" s="3067"/>
      <c r="F18" s="3068"/>
      <c r="G18" s="93">
        <v>15000</v>
      </c>
    </row>
    <row r="19" spans="2:14" ht="49.5" customHeight="1" x14ac:dyDescent="0.3">
      <c r="B19" s="3066" t="s">
        <v>5532</v>
      </c>
      <c r="C19" s="3067"/>
      <c r="D19" s="3067"/>
      <c r="E19" s="3067"/>
      <c r="F19" s="3068"/>
      <c r="G19" s="93">
        <v>1020</v>
      </c>
    </row>
    <row r="20" spans="2:14" ht="49.5" customHeight="1" x14ac:dyDescent="0.3">
      <c r="B20" s="3072" t="s">
        <v>5533</v>
      </c>
      <c r="C20" s="3073"/>
      <c r="D20" s="3073"/>
      <c r="E20" s="3073"/>
      <c r="F20" s="3074"/>
      <c r="G20" s="93">
        <v>1825218</v>
      </c>
    </row>
    <row r="21" spans="2:14" ht="49.5" customHeight="1" x14ac:dyDescent="0.3">
      <c r="B21" s="3072" t="s">
        <v>5534</v>
      </c>
      <c r="C21" s="3073"/>
      <c r="D21" s="3073"/>
      <c r="E21" s="3073"/>
      <c r="F21" s="3074"/>
      <c r="G21" s="93">
        <v>7319855</v>
      </c>
    </row>
    <row r="22" spans="2:14" ht="49.5" customHeight="1" x14ac:dyDescent="0.3">
      <c r="B22" s="3072" t="s">
        <v>5535</v>
      </c>
      <c r="C22" s="3073"/>
      <c r="D22" s="3073"/>
      <c r="E22" s="3073"/>
      <c r="F22" s="3074"/>
      <c r="G22" s="93">
        <v>175925</v>
      </c>
    </row>
    <row r="23" spans="2:14" ht="43.5" customHeight="1" x14ac:dyDescent="0.3">
      <c r="B23" s="3075" t="s">
        <v>5536</v>
      </c>
      <c r="C23" s="3076"/>
      <c r="D23" s="3076"/>
      <c r="E23" s="3076"/>
      <c r="F23" s="3077"/>
      <c r="G23" s="93"/>
    </row>
    <row r="24" spans="2:14" ht="43.5" customHeight="1" x14ac:dyDescent="0.25">
      <c r="B24" s="3063" t="s">
        <v>5537</v>
      </c>
      <c r="C24" s="3064"/>
      <c r="D24" s="3064"/>
      <c r="E24" s="3064"/>
      <c r="F24" s="3065"/>
      <c r="G24" s="2459">
        <v>469000</v>
      </c>
    </row>
    <row r="25" spans="2:14" ht="21" x14ac:dyDescent="0.25">
      <c r="B25" s="3081" t="s">
        <v>5517</v>
      </c>
      <c r="C25" s="3082"/>
      <c r="D25" s="3082"/>
      <c r="E25" s="3082"/>
      <c r="F25" s="3083"/>
      <c r="G25" s="92">
        <v>179386507.65000001</v>
      </c>
    </row>
    <row r="26" spans="2:14" ht="21" x14ac:dyDescent="0.25">
      <c r="B26" s="3081" t="s">
        <v>5518</v>
      </c>
      <c r="C26" s="3082"/>
      <c r="D26" s="3082"/>
      <c r="E26" s="3082"/>
      <c r="F26" s="3083"/>
      <c r="G26" s="92">
        <f>14582016.9933333+G24</f>
        <v>15051016.993333301</v>
      </c>
    </row>
    <row r="27" spans="2:14" ht="26.25" x14ac:dyDescent="0.3">
      <c r="B27" s="3084" t="s">
        <v>5538</v>
      </c>
      <c r="C27" s="3084"/>
      <c r="D27" s="3084"/>
      <c r="E27" s="3084"/>
      <c r="F27" s="3084"/>
      <c r="G27" s="93">
        <f>G25+G26</f>
        <v>194437524.64333332</v>
      </c>
    </row>
    <row r="29" spans="2:14" x14ac:dyDescent="0.25">
      <c r="B29" s="94"/>
      <c r="C29" s="3092" t="s">
        <v>5539</v>
      </c>
      <c r="D29" s="3092"/>
      <c r="E29" s="3092"/>
      <c r="F29" s="3092"/>
      <c r="G29" s="95" t="s">
        <v>56</v>
      </c>
      <c r="H29" s="96"/>
    </row>
    <row r="30" spans="2:14" ht="27" customHeight="1" x14ac:dyDescent="0.25">
      <c r="B30" s="97"/>
      <c r="C30" s="2666" t="s">
        <v>5540</v>
      </c>
      <c r="D30" s="3093" t="s">
        <v>5541</v>
      </c>
      <c r="E30" s="2667" t="s">
        <v>5542</v>
      </c>
      <c r="F30" s="2667" t="s">
        <v>5543</v>
      </c>
      <c r="G30" s="2668"/>
      <c r="H30" s="94"/>
    </row>
    <row r="31" spans="2:14" x14ac:dyDescent="0.25">
      <c r="B31" s="98"/>
      <c r="C31" s="3005">
        <v>156718811.66115001</v>
      </c>
      <c r="D31" s="3094"/>
      <c r="E31" s="3096"/>
      <c r="F31" s="2669"/>
      <c r="G31" s="2670"/>
      <c r="H31" s="100"/>
    </row>
    <row r="32" spans="2:14" ht="44.25" customHeight="1" x14ac:dyDescent="0.25">
      <c r="B32" s="98"/>
      <c r="C32" s="2671" t="s">
        <v>5544</v>
      </c>
      <c r="D32" s="3095"/>
      <c r="E32" s="3097"/>
      <c r="F32" s="2667" t="s">
        <v>5545</v>
      </c>
      <c r="G32" s="2672"/>
      <c r="H32" s="101"/>
      <c r="J32" s="186"/>
      <c r="N32" s="186"/>
    </row>
    <row r="33" spans="2:16" x14ac:dyDescent="0.25">
      <c r="B33" s="98"/>
      <c r="C33" s="3099"/>
      <c r="D33" s="3099">
        <v>285562.53885000001</v>
      </c>
      <c r="E33" s="3097"/>
      <c r="F33" s="2673"/>
      <c r="G33" s="2674"/>
      <c r="H33" s="100"/>
    </row>
    <row r="34" spans="2:16" x14ac:dyDescent="0.25">
      <c r="B34" s="98"/>
      <c r="C34" s="3100"/>
      <c r="D34" s="3100"/>
      <c r="E34" s="3097"/>
      <c r="F34" s="2675" t="s">
        <v>5546</v>
      </c>
      <c r="G34" s="2674"/>
      <c r="H34" s="100"/>
      <c r="J34" s="186"/>
    </row>
    <row r="35" spans="2:16" x14ac:dyDescent="0.25">
      <c r="B35" s="98"/>
      <c r="C35" s="3101"/>
      <c r="D35" s="3101"/>
      <c r="E35" s="3098"/>
      <c r="F35" s="3005">
        <v>153290</v>
      </c>
      <c r="G35" s="2674"/>
      <c r="H35" s="100"/>
    </row>
    <row r="36" spans="2:16" x14ac:dyDescent="0.25">
      <c r="B36" s="102"/>
      <c r="C36" s="103">
        <f>C33+C31</f>
        <v>156718811.66115001</v>
      </c>
      <c r="D36" s="103">
        <f>D33</f>
        <v>285562.53885000001</v>
      </c>
      <c r="E36" s="103">
        <f>E31</f>
        <v>0</v>
      </c>
      <c r="F36" s="104">
        <f>F31+F33+F35</f>
        <v>153290</v>
      </c>
      <c r="G36" s="103">
        <f>B36+C36+E36+F36+D36</f>
        <v>157157664.20000002</v>
      </c>
      <c r="H36" s="102"/>
    </row>
    <row r="37" spans="2:16" x14ac:dyDescent="0.25">
      <c r="B37" s="26"/>
      <c r="C37" s="26" t="s">
        <v>5547</v>
      </c>
      <c r="D37" s="26" t="s">
        <v>5548</v>
      </c>
      <c r="E37" s="3102">
        <f>E36+F36</f>
        <v>153290</v>
      </c>
      <c r="F37" s="3103"/>
      <c r="G37" s="102"/>
      <c r="H37" s="102"/>
    </row>
    <row r="38" spans="2:16" x14ac:dyDescent="0.25">
      <c r="B38" s="26"/>
      <c r="C38" s="26"/>
      <c r="D38" s="26"/>
      <c r="E38" s="3106" t="s">
        <v>5549</v>
      </c>
      <c r="F38" s="3106"/>
      <c r="G38" s="105"/>
      <c r="H38" s="105"/>
    </row>
    <row r="39" spans="2:16" x14ac:dyDescent="0.25">
      <c r="B39" s="106"/>
      <c r="C39" s="51"/>
      <c r="D39" s="51"/>
      <c r="E39" s="51"/>
      <c r="F39" s="106"/>
      <c r="G39" s="51"/>
      <c r="H39" s="51"/>
    </row>
    <row r="40" spans="2:16" x14ac:dyDescent="0.25">
      <c r="B40" s="107"/>
      <c r="C40" s="107"/>
      <c r="D40" s="107"/>
      <c r="E40" s="107"/>
      <c r="F40" s="108"/>
      <c r="G40" s="105"/>
      <c r="H40" s="105"/>
      <c r="K40" s="259"/>
    </row>
    <row r="41" spans="2:16" x14ac:dyDescent="0.25">
      <c r="B41" s="109"/>
      <c r="C41" s="3107" t="s">
        <v>5550</v>
      </c>
      <c r="D41" s="3107"/>
      <c r="E41" s="3107"/>
      <c r="F41" s="3107"/>
      <c r="G41" s="110" t="s">
        <v>56</v>
      </c>
      <c r="H41" s="111"/>
    </row>
    <row r="42" spans="2:16" ht="42.75" customHeight="1" x14ac:dyDescent="0.25">
      <c r="B42" s="112"/>
      <c r="C42" s="2676" t="s">
        <v>5551</v>
      </c>
      <c r="D42" s="3108" t="s">
        <v>5541</v>
      </c>
      <c r="E42" s="2676" t="s">
        <v>5552</v>
      </c>
      <c r="F42" s="2676" t="s">
        <v>5553</v>
      </c>
      <c r="G42" s="2566"/>
      <c r="H42" s="113"/>
      <c r="J42" s="141"/>
      <c r="K42" s="141"/>
    </row>
    <row r="43" spans="2:16" x14ac:dyDescent="0.25">
      <c r="B43" s="102"/>
      <c r="C43" s="3089">
        <v>13684062.79153846</v>
      </c>
      <c r="D43" s="3108"/>
      <c r="E43" s="3089"/>
      <c r="F43" s="2677">
        <v>0</v>
      </c>
      <c r="G43" s="2567"/>
      <c r="H43" s="102"/>
      <c r="J43" s="148"/>
      <c r="K43" s="141"/>
    </row>
    <row r="44" spans="2:16" ht="25.5" customHeight="1" x14ac:dyDescent="0.25">
      <c r="B44" s="112"/>
      <c r="C44" s="3090"/>
      <c r="D44" s="3108"/>
      <c r="E44" s="3090"/>
      <c r="F44" s="2678" t="s">
        <v>5554</v>
      </c>
      <c r="G44" s="2568"/>
      <c r="H44" s="112"/>
      <c r="J44" s="141"/>
      <c r="L44" s="141"/>
    </row>
    <row r="45" spans="2:16" ht="12.75" customHeight="1" x14ac:dyDescent="0.25">
      <c r="B45" s="102"/>
      <c r="C45" s="3090"/>
      <c r="D45" s="3108"/>
      <c r="E45" s="3090"/>
      <c r="F45" s="3089">
        <v>0</v>
      </c>
      <c r="G45" s="2569"/>
      <c r="H45" s="102"/>
      <c r="J45" s="141"/>
      <c r="K45" s="141"/>
    </row>
    <row r="46" spans="2:16" ht="9.75" customHeight="1" x14ac:dyDescent="0.25">
      <c r="B46" s="102"/>
      <c r="C46" s="3090"/>
      <c r="D46" s="3089">
        <v>726454.20179487194</v>
      </c>
      <c r="E46" s="3090"/>
      <c r="F46" s="3089"/>
      <c r="G46" s="2569"/>
      <c r="H46" s="102"/>
      <c r="P46" s="141"/>
    </row>
    <row r="47" spans="2:16" x14ac:dyDescent="0.25">
      <c r="B47" s="102"/>
      <c r="C47" s="3090"/>
      <c r="D47" s="3089"/>
      <c r="E47" s="3090"/>
      <c r="F47" s="2667" t="s">
        <v>5555</v>
      </c>
      <c r="G47" s="2569"/>
      <c r="H47" s="102"/>
      <c r="J47" s="141"/>
    </row>
    <row r="48" spans="2:16" x14ac:dyDescent="0.25">
      <c r="B48" s="102"/>
      <c r="C48" s="3090"/>
      <c r="D48" s="3090"/>
      <c r="E48" s="3090"/>
      <c r="F48" s="2673">
        <v>640499.99999996834</v>
      </c>
      <c r="G48" s="2569"/>
      <c r="H48" s="102"/>
    </row>
    <row r="49" spans="2:10" ht="19.5" customHeight="1" x14ac:dyDescent="0.25">
      <c r="B49" s="114"/>
      <c r="C49" s="115">
        <f>C45+C43</f>
        <v>13684062.79153846</v>
      </c>
      <c r="D49" s="116">
        <f>D46</f>
        <v>726454.20179487194</v>
      </c>
      <c r="E49" s="115">
        <f>E43</f>
        <v>0</v>
      </c>
      <c r="F49" s="117">
        <f>F45+F43+F48</f>
        <v>640499.99999996834</v>
      </c>
      <c r="G49" s="118">
        <f>C49+E49+F49+D49</f>
        <v>15051016.993333301</v>
      </c>
      <c r="H49" s="119"/>
      <c r="I49" s="141"/>
      <c r="J49" s="141"/>
    </row>
    <row r="50" spans="2:10" x14ac:dyDescent="0.25">
      <c r="C50" s="26" t="s">
        <v>5556</v>
      </c>
      <c r="D50" s="26" t="s">
        <v>5557</v>
      </c>
      <c r="E50" s="3109">
        <f>E49+F49</f>
        <v>640499.99999996834</v>
      </c>
      <c r="F50" s="3110"/>
    </row>
    <row r="51" spans="2:10" x14ac:dyDescent="0.25">
      <c r="C51" s="26"/>
      <c r="D51" s="26"/>
      <c r="E51" s="3111" t="s">
        <v>5558</v>
      </c>
      <c r="F51" s="3111"/>
      <c r="G51" s="120">
        <f>G49+G36</f>
        <v>172208681.19333333</v>
      </c>
      <c r="H51" s="119"/>
    </row>
    <row r="52" spans="2:10" x14ac:dyDescent="0.25">
      <c r="F52" s="53"/>
    </row>
    <row r="53" spans="2:10" x14ac:dyDescent="0.25">
      <c r="B53" s="121" t="s">
        <v>5559</v>
      </c>
      <c r="C53" s="3104" t="s">
        <v>5560</v>
      </c>
      <c r="D53" s="3105"/>
      <c r="E53" s="122" t="s">
        <v>5561</v>
      </c>
      <c r="F53" s="123" t="s">
        <v>5560</v>
      </c>
      <c r="G53" s="124" t="s">
        <v>56</v>
      </c>
      <c r="H53" s="125"/>
    </row>
    <row r="54" spans="2:10" x14ac:dyDescent="0.25">
      <c r="B54" s="126" t="s">
        <v>5562</v>
      </c>
      <c r="C54" s="3091">
        <f>G25</f>
        <v>179386507.65000001</v>
      </c>
      <c r="D54" s="3091"/>
      <c r="E54" s="128" t="s">
        <v>5562</v>
      </c>
      <c r="F54" s="127">
        <f>G26</f>
        <v>15051016.993333301</v>
      </c>
      <c r="G54" s="129">
        <f>C54+F54</f>
        <v>194437524.64333332</v>
      </c>
      <c r="H54" s="130" t="s">
        <v>5563</v>
      </c>
    </row>
    <row r="55" spans="2:10" x14ac:dyDescent="0.25">
      <c r="B55" s="126" t="s">
        <v>5564</v>
      </c>
      <c r="C55" s="3091">
        <f>C31</f>
        <v>156718811.66115001</v>
      </c>
      <c r="D55" s="3091"/>
      <c r="E55" s="128" t="s">
        <v>5565</v>
      </c>
      <c r="F55" s="127">
        <f>C49</f>
        <v>13684062.79153846</v>
      </c>
      <c r="G55" s="99">
        <f>C55+F55</f>
        <v>170402874.45268846</v>
      </c>
      <c r="H55" s="131" t="s">
        <v>5566</v>
      </c>
    </row>
    <row r="56" spans="2:10" ht="22.5" customHeight="1" thickBot="1" x14ac:dyDescent="0.3">
      <c r="B56" s="126" t="s">
        <v>5567</v>
      </c>
      <c r="C56" s="3091">
        <f>E37</f>
        <v>153290</v>
      </c>
      <c r="D56" s="3091"/>
      <c r="E56" s="132" t="s">
        <v>5568</v>
      </c>
      <c r="F56" s="127">
        <f>E50</f>
        <v>640499.99999996834</v>
      </c>
      <c r="G56" s="99">
        <f>C56+F56</f>
        <v>793789.99999996834</v>
      </c>
      <c r="H56" s="133" t="s">
        <v>5569</v>
      </c>
    </row>
    <row r="57" spans="2:10" ht="35.25" customHeight="1" x14ac:dyDescent="0.25">
      <c r="B57" s="134" t="s">
        <v>5541</v>
      </c>
      <c r="C57" s="3088">
        <f>D33</f>
        <v>285562.53885000001</v>
      </c>
      <c r="D57" s="3088"/>
      <c r="E57" s="134" t="s">
        <v>5541</v>
      </c>
      <c r="F57" s="135">
        <f>D46</f>
        <v>726454.20179487194</v>
      </c>
      <c r="G57" s="99">
        <f>C57+F57</f>
        <v>1012016.740644872</v>
      </c>
      <c r="H57" s="136">
        <f>G57/G54</f>
        <v>5.2048427509106899E-3</v>
      </c>
    </row>
    <row r="58" spans="2:10" ht="50.25" customHeight="1" thickBot="1" x14ac:dyDescent="0.3">
      <c r="F58" s="137" t="s">
        <v>5570</v>
      </c>
      <c r="G58" s="138">
        <f>G55/G54</f>
        <v>0.87638882857240208</v>
      </c>
      <c r="H58" s="139"/>
    </row>
  </sheetData>
  <mergeCells count="45">
    <mergeCell ref="E37:F37"/>
    <mergeCell ref="C53:D53"/>
    <mergeCell ref="C54:D54"/>
    <mergeCell ref="B18:F18"/>
    <mergeCell ref="C55:D55"/>
    <mergeCell ref="E38:F38"/>
    <mergeCell ref="C41:F41"/>
    <mergeCell ref="D42:D45"/>
    <mergeCell ref="E50:F50"/>
    <mergeCell ref="E51:F51"/>
    <mergeCell ref="B25:F25"/>
    <mergeCell ref="B26:F26"/>
    <mergeCell ref="B27:F27"/>
    <mergeCell ref="B19:F19"/>
    <mergeCell ref="B20:F20"/>
    <mergeCell ref="B21:F21"/>
    <mergeCell ref="C29:F29"/>
    <mergeCell ref="D30:D32"/>
    <mergeCell ref="E31:E35"/>
    <mergeCell ref="C33:C35"/>
    <mergeCell ref="D33:D35"/>
    <mergeCell ref="C57:D57"/>
    <mergeCell ref="C43:C48"/>
    <mergeCell ref="E43:E48"/>
    <mergeCell ref="F45:F46"/>
    <mergeCell ref="D46:D48"/>
    <mergeCell ref="C56:D56"/>
    <mergeCell ref="B2:G2"/>
    <mergeCell ref="B4:F4"/>
    <mergeCell ref="B5:F5"/>
    <mergeCell ref="B6:F6"/>
    <mergeCell ref="B8:F8"/>
    <mergeCell ref="B7:F7"/>
    <mergeCell ref="B24:F24"/>
    <mergeCell ref="B15:F15"/>
    <mergeCell ref="B14:F14"/>
    <mergeCell ref="B16:F16"/>
    <mergeCell ref="B9:F9"/>
    <mergeCell ref="B10:F10"/>
    <mergeCell ref="B11:F11"/>
    <mergeCell ref="B12:F12"/>
    <mergeCell ref="B13:F13"/>
    <mergeCell ref="B17:F17"/>
    <mergeCell ref="B22:F22"/>
    <mergeCell ref="B23:F23"/>
  </mergeCells>
  <pageMargins left="0.7" right="0.7" top="0.75" bottom="0.75" header="0.3" footer="0.3"/>
  <pageSetup paperSize="8" scale="77"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6D38F-8E2F-4408-9D82-65A8C15C95BA}">
  <sheetPr>
    <tabColor rgb="FFFFFF00"/>
  </sheetPr>
  <dimension ref="A1:D36"/>
  <sheetViews>
    <sheetView topLeftCell="A10" workbookViewId="0">
      <selection activeCell="A32" sqref="A32"/>
    </sheetView>
  </sheetViews>
  <sheetFormatPr baseColWidth="10" defaultColWidth="11.42578125" defaultRowHeight="15" x14ac:dyDescent="0.25"/>
  <cols>
    <col min="1" max="1" width="21.28515625" customWidth="1"/>
    <col min="2" max="2" width="18.42578125" customWidth="1"/>
    <col min="3" max="3" width="20.42578125" customWidth="1"/>
    <col min="4" max="4" width="16.42578125" customWidth="1"/>
  </cols>
  <sheetData>
    <row r="1" spans="1:4" ht="21" x14ac:dyDescent="0.25">
      <c r="A1" s="3112" t="s">
        <v>5571</v>
      </c>
      <c r="B1" s="3112"/>
      <c r="C1" s="3112"/>
      <c r="D1" s="3112"/>
    </row>
    <row r="2" spans="1:4" ht="31.5" customHeight="1" x14ac:dyDescent="0.25">
      <c r="A2" s="65"/>
      <c r="B2" s="66" t="s">
        <v>5572</v>
      </c>
      <c r="C2" s="67" t="s">
        <v>5573</v>
      </c>
      <c r="D2" s="52" t="s">
        <v>5574</v>
      </c>
    </row>
    <row r="3" spans="1:4" x14ac:dyDescent="0.25">
      <c r="A3" s="54" t="s">
        <v>5575</v>
      </c>
      <c r="B3" s="55" t="s">
        <v>5576</v>
      </c>
      <c r="C3" s="68" t="s">
        <v>5576</v>
      </c>
      <c r="D3" s="64"/>
    </row>
    <row r="4" spans="1:4" x14ac:dyDescent="0.25">
      <c r="A4" s="56" t="s">
        <v>60</v>
      </c>
      <c r="B4" s="57">
        <v>187682302</v>
      </c>
      <c r="C4" s="69">
        <v>187682297.30759999</v>
      </c>
      <c r="D4" s="58">
        <f>B4-C4</f>
        <v>4.6924000084400177</v>
      </c>
    </row>
    <row r="5" spans="1:4" x14ac:dyDescent="0.25">
      <c r="A5" s="59" t="s">
        <v>10</v>
      </c>
      <c r="B5" s="57">
        <v>295398</v>
      </c>
      <c r="C5" s="58">
        <v>295395.8088</v>
      </c>
      <c r="D5" s="58">
        <f t="shared" ref="D5:D35" si="0">B5-C5</f>
        <v>2.1912000000011176</v>
      </c>
    </row>
    <row r="6" spans="1:4" x14ac:dyDescent="0.25">
      <c r="A6" s="60" t="s">
        <v>95</v>
      </c>
      <c r="B6" s="57">
        <v>21398</v>
      </c>
      <c r="C6" s="61">
        <v>21395.808800000003</v>
      </c>
      <c r="D6" s="61">
        <f t="shared" si="0"/>
        <v>2.1911999999974796</v>
      </c>
    </row>
    <row r="7" spans="1:4" x14ac:dyDescent="0.25">
      <c r="A7" s="60" t="s">
        <v>62</v>
      </c>
      <c r="B7" s="57">
        <v>274000</v>
      </c>
      <c r="C7" s="61">
        <v>274000</v>
      </c>
      <c r="D7" s="61">
        <f t="shared" si="0"/>
        <v>0</v>
      </c>
    </row>
    <row r="8" spans="1:4" x14ac:dyDescent="0.25">
      <c r="A8" s="59" t="s">
        <v>1763</v>
      </c>
      <c r="B8" s="57">
        <v>2561775</v>
      </c>
      <c r="C8" s="58">
        <v>2561773.0888</v>
      </c>
      <c r="D8" s="58">
        <f t="shared" si="0"/>
        <v>1.9111999999731779</v>
      </c>
    </row>
    <row r="9" spans="1:4" x14ac:dyDescent="0.25">
      <c r="A9" s="60" t="s">
        <v>95</v>
      </c>
      <c r="B9" s="57">
        <v>4275</v>
      </c>
      <c r="C9" s="61">
        <v>4273.0888000000004</v>
      </c>
      <c r="D9" s="61">
        <f t="shared" si="0"/>
        <v>1.9111999999995533</v>
      </c>
    </row>
    <row r="10" spans="1:4" x14ac:dyDescent="0.25">
      <c r="A10" s="60" t="s">
        <v>62</v>
      </c>
      <c r="B10" s="57">
        <v>2557500</v>
      </c>
      <c r="C10" s="61">
        <v>2557500</v>
      </c>
      <c r="D10" s="61">
        <f t="shared" si="0"/>
        <v>0</v>
      </c>
    </row>
    <row r="11" spans="1:4" x14ac:dyDescent="0.25">
      <c r="A11" s="59" t="s">
        <v>2578</v>
      </c>
      <c r="B11" s="57">
        <v>179884229</v>
      </c>
      <c r="C11" s="58">
        <v>179884228.41</v>
      </c>
      <c r="D11" s="58">
        <f t="shared" si="0"/>
        <v>0.59000000357627869</v>
      </c>
    </row>
    <row r="12" spans="1:4" x14ac:dyDescent="0.25">
      <c r="A12" s="60" t="s">
        <v>221</v>
      </c>
      <c r="B12" s="57">
        <v>825</v>
      </c>
      <c r="C12" s="61">
        <v>825</v>
      </c>
      <c r="D12" s="61">
        <f t="shared" si="0"/>
        <v>0</v>
      </c>
    </row>
    <row r="13" spans="1:4" x14ac:dyDescent="0.25">
      <c r="A13" s="60" t="s">
        <v>105</v>
      </c>
      <c r="B13" s="57">
        <v>1250</v>
      </c>
      <c r="C13" s="61">
        <v>1250</v>
      </c>
      <c r="D13" s="61">
        <f t="shared" si="0"/>
        <v>0</v>
      </c>
    </row>
    <row r="14" spans="1:4" x14ac:dyDescent="0.25">
      <c r="A14" s="60" t="s">
        <v>94</v>
      </c>
      <c r="B14" s="57">
        <v>16000</v>
      </c>
      <c r="C14" s="61">
        <v>16000</v>
      </c>
      <c r="D14" s="61">
        <f t="shared" si="0"/>
        <v>0</v>
      </c>
    </row>
    <row r="15" spans="1:4" x14ac:dyDescent="0.25">
      <c r="A15" s="60" t="s">
        <v>95</v>
      </c>
      <c r="B15" s="57">
        <v>3893474</v>
      </c>
      <c r="C15" s="61">
        <v>3893474</v>
      </c>
      <c r="D15" s="61">
        <f t="shared" si="0"/>
        <v>0</v>
      </c>
    </row>
    <row r="16" spans="1:4" x14ac:dyDescent="0.25">
      <c r="A16" s="60" t="s">
        <v>96</v>
      </c>
      <c r="B16" s="57">
        <v>12150</v>
      </c>
      <c r="C16" s="61">
        <v>12150</v>
      </c>
      <c r="D16" s="61">
        <f t="shared" si="0"/>
        <v>0</v>
      </c>
    </row>
    <row r="17" spans="1:4" x14ac:dyDescent="0.25">
      <c r="A17" s="60" t="s">
        <v>98</v>
      </c>
      <c r="B17" s="57">
        <v>11400</v>
      </c>
      <c r="C17" s="61">
        <v>11400</v>
      </c>
      <c r="D17" s="61">
        <f t="shared" si="0"/>
        <v>0</v>
      </c>
    </row>
    <row r="18" spans="1:4" x14ac:dyDescent="0.25">
      <c r="A18" s="60" t="s">
        <v>100</v>
      </c>
      <c r="B18" s="57">
        <v>1950</v>
      </c>
      <c r="C18" s="61">
        <v>1950</v>
      </c>
      <c r="D18" s="61">
        <f t="shared" si="0"/>
        <v>0</v>
      </c>
    </row>
    <row r="19" spans="1:4" x14ac:dyDescent="0.25">
      <c r="A19" s="60" t="s">
        <v>305</v>
      </c>
      <c r="B19" s="57">
        <v>30000</v>
      </c>
      <c r="C19" s="61">
        <v>30000</v>
      </c>
      <c r="D19" s="61">
        <f t="shared" si="0"/>
        <v>0</v>
      </c>
    </row>
    <row r="20" spans="1:4" x14ac:dyDescent="0.25">
      <c r="A20" s="60" t="s">
        <v>269</v>
      </c>
      <c r="B20" s="57">
        <v>3400</v>
      </c>
      <c r="C20" s="61">
        <v>3400</v>
      </c>
      <c r="D20" s="61">
        <f t="shared" si="0"/>
        <v>0</v>
      </c>
    </row>
    <row r="21" spans="1:4" x14ac:dyDescent="0.25">
      <c r="A21" s="60" t="s">
        <v>107</v>
      </c>
      <c r="B21" s="57">
        <v>15960</v>
      </c>
      <c r="C21" s="61">
        <v>15960</v>
      </c>
      <c r="D21" s="61">
        <f t="shared" si="0"/>
        <v>0</v>
      </c>
    </row>
    <row r="22" spans="1:4" x14ac:dyDescent="0.25">
      <c r="A22" s="60" t="s">
        <v>289</v>
      </c>
      <c r="B22" s="57">
        <v>26612216</v>
      </c>
      <c r="C22" s="61">
        <v>26612215.41</v>
      </c>
      <c r="D22" s="61">
        <f t="shared" si="0"/>
        <v>0.58999999985098839</v>
      </c>
    </row>
    <row r="23" spans="1:4" x14ac:dyDescent="0.25">
      <c r="A23" s="60" t="s">
        <v>115</v>
      </c>
      <c r="B23" s="57">
        <v>144000</v>
      </c>
      <c r="C23" s="61">
        <v>144000</v>
      </c>
      <c r="D23" s="61">
        <f t="shared" si="0"/>
        <v>0</v>
      </c>
    </row>
    <row r="24" spans="1:4" x14ac:dyDescent="0.25">
      <c r="A24" s="60" t="s">
        <v>120</v>
      </c>
      <c r="B24" s="57">
        <v>178178</v>
      </c>
      <c r="C24" s="61">
        <v>178178</v>
      </c>
      <c r="D24" s="61">
        <f t="shared" si="0"/>
        <v>0</v>
      </c>
    </row>
    <row r="25" spans="1:4" x14ac:dyDescent="0.25">
      <c r="A25" s="60" t="s">
        <v>67</v>
      </c>
      <c r="B25" s="57">
        <v>636400</v>
      </c>
      <c r="C25" s="61">
        <v>636400</v>
      </c>
      <c r="D25" s="61">
        <f t="shared" si="0"/>
        <v>0</v>
      </c>
    </row>
    <row r="26" spans="1:4" x14ac:dyDescent="0.25">
      <c r="A26" s="60" t="s">
        <v>191</v>
      </c>
      <c r="B26" s="57">
        <v>150000</v>
      </c>
      <c r="C26" s="61">
        <v>150000</v>
      </c>
      <c r="D26" s="61">
        <f t="shared" si="0"/>
        <v>0</v>
      </c>
    </row>
    <row r="27" spans="1:4" x14ac:dyDescent="0.25">
      <c r="A27" s="60" t="s">
        <v>151</v>
      </c>
      <c r="B27" s="57">
        <v>86026</v>
      </c>
      <c r="C27" s="61">
        <v>86026</v>
      </c>
      <c r="D27" s="61">
        <f t="shared" si="0"/>
        <v>0</v>
      </c>
    </row>
    <row r="28" spans="1:4" x14ac:dyDescent="0.25">
      <c r="A28" s="60" t="s">
        <v>185</v>
      </c>
      <c r="B28" s="57">
        <v>144416000</v>
      </c>
      <c r="C28" s="61">
        <v>144416000</v>
      </c>
      <c r="D28" s="61">
        <f t="shared" si="0"/>
        <v>0</v>
      </c>
    </row>
    <row r="29" spans="1:4" x14ac:dyDescent="0.25">
      <c r="A29" s="60" t="s">
        <v>153</v>
      </c>
      <c r="B29" s="57">
        <v>962000</v>
      </c>
      <c r="C29" s="61">
        <v>962000</v>
      </c>
      <c r="D29" s="61">
        <f t="shared" si="0"/>
        <v>0</v>
      </c>
    </row>
    <row r="30" spans="1:4" x14ac:dyDescent="0.25">
      <c r="A30" s="60" t="s">
        <v>62</v>
      </c>
      <c r="B30" s="57">
        <v>2713000</v>
      </c>
      <c r="C30" s="61">
        <v>2713000</v>
      </c>
      <c r="D30" s="61">
        <f t="shared" si="0"/>
        <v>0</v>
      </c>
    </row>
    <row r="31" spans="1:4" x14ac:dyDescent="0.25">
      <c r="A31" s="59" t="s">
        <v>994</v>
      </c>
      <c r="B31" s="57">
        <v>4940900</v>
      </c>
      <c r="C31" s="58">
        <v>4940900</v>
      </c>
      <c r="D31" s="58">
        <f t="shared" si="0"/>
        <v>0</v>
      </c>
    </row>
    <row r="32" spans="1:4" x14ac:dyDescent="0.25">
      <c r="A32" s="60" t="s">
        <v>120</v>
      </c>
      <c r="B32" s="57">
        <v>126000</v>
      </c>
      <c r="C32" s="61">
        <v>126000</v>
      </c>
      <c r="D32" s="61">
        <f t="shared" si="0"/>
        <v>0</v>
      </c>
    </row>
    <row r="33" spans="1:4" x14ac:dyDescent="0.25">
      <c r="A33" s="60" t="s">
        <v>185</v>
      </c>
      <c r="B33" s="57">
        <v>2176900</v>
      </c>
      <c r="C33" s="61">
        <v>2176900</v>
      </c>
      <c r="D33" s="61">
        <f t="shared" si="0"/>
        <v>0</v>
      </c>
    </row>
    <row r="34" spans="1:4" x14ac:dyDescent="0.25">
      <c r="A34" s="60" t="s">
        <v>153</v>
      </c>
      <c r="B34" s="57">
        <v>65000</v>
      </c>
      <c r="C34" s="61">
        <v>65000</v>
      </c>
      <c r="D34" s="61">
        <f t="shared" si="0"/>
        <v>0</v>
      </c>
    </row>
    <row r="35" spans="1:4" x14ac:dyDescent="0.25">
      <c r="A35" s="60" t="s">
        <v>62</v>
      </c>
      <c r="B35" s="57">
        <v>2573000</v>
      </c>
      <c r="C35" s="61">
        <v>2573000</v>
      </c>
      <c r="D35" s="61">
        <f t="shared" si="0"/>
        <v>0</v>
      </c>
    </row>
    <row r="36" spans="1:4" x14ac:dyDescent="0.25">
      <c r="A36" s="51" t="s">
        <v>4</v>
      </c>
      <c r="B36" s="62">
        <v>187682302</v>
      </c>
      <c r="C36" s="63">
        <v>187682297.30759999</v>
      </c>
      <c r="D36" s="63">
        <f>D4</f>
        <v>4.6924000084400177</v>
      </c>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2CFD2-6498-4C92-82A4-7CA7C716233C}">
  <dimension ref="A1:I23"/>
  <sheetViews>
    <sheetView topLeftCell="A12" workbookViewId="0">
      <selection sqref="A1:I23"/>
    </sheetView>
  </sheetViews>
  <sheetFormatPr baseColWidth="10" defaultColWidth="11.42578125" defaultRowHeight="15" x14ac:dyDescent="0.25"/>
  <cols>
    <col min="1" max="1" width="38" customWidth="1"/>
    <col min="2" max="2" width="8.140625" customWidth="1"/>
    <col min="4" max="4" width="13.28515625" customWidth="1"/>
    <col min="5" max="5" width="45.140625" customWidth="1"/>
    <col min="9" max="9" width="50.28515625" customWidth="1"/>
  </cols>
  <sheetData>
    <row r="1" spans="1:9" ht="15.75" x14ac:dyDescent="0.25">
      <c r="A1" s="3113" t="s">
        <v>5577</v>
      </c>
      <c r="B1" s="3113"/>
      <c r="C1" s="3113"/>
      <c r="D1" s="3113"/>
      <c r="E1" s="3113"/>
      <c r="F1" s="3113"/>
      <c r="G1" s="3113"/>
      <c r="H1" s="3113"/>
      <c r="I1" s="3113"/>
    </row>
    <row r="3" spans="1:9" ht="25.5" x14ac:dyDescent="0.25">
      <c r="A3" s="145" t="s">
        <v>30</v>
      </c>
      <c r="B3" s="73" t="s">
        <v>4454</v>
      </c>
      <c r="C3" s="73" t="s">
        <v>34</v>
      </c>
      <c r="D3" s="73" t="s">
        <v>36</v>
      </c>
      <c r="E3" s="73" t="s">
        <v>37</v>
      </c>
      <c r="F3" s="73" t="s">
        <v>39</v>
      </c>
      <c r="G3" s="74" t="s">
        <v>946</v>
      </c>
      <c r="H3" s="74" t="s">
        <v>5578</v>
      </c>
      <c r="I3" s="195" t="s">
        <v>954</v>
      </c>
    </row>
    <row r="4" spans="1:9" s="53" customFormat="1" ht="30.75" customHeight="1" x14ac:dyDescent="0.25">
      <c r="A4" s="182" t="s">
        <v>2270</v>
      </c>
      <c r="B4" s="206">
        <v>93</v>
      </c>
      <c r="C4" s="193" t="s">
        <v>60</v>
      </c>
      <c r="D4" s="183" t="s">
        <v>100</v>
      </c>
      <c r="E4" s="162" t="s">
        <v>421</v>
      </c>
      <c r="F4" s="185" t="s">
        <v>70</v>
      </c>
      <c r="G4" s="161" t="s">
        <v>2578</v>
      </c>
      <c r="H4" s="194">
        <v>150</v>
      </c>
      <c r="I4" s="140" t="s">
        <v>5579</v>
      </c>
    </row>
    <row r="5" spans="1:9" s="53" customFormat="1" ht="30.75" customHeight="1" x14ac:dyDescent="0.25">
      <c r="A5" s="182" t="s">
        <v>2524</v>
      </c>
      <c r="B5" s="206">
        <v>96</v>
      </c>
      <c r="C5" s="193" t="s">
        <v>60</v>
      </c>
      <c r="D5" s="183" t="s">
        <v>153</v>
      </c>
      <c r="E5" s="162" t="s">
        <v>4709</v>
      </c>
      <c r="F5" s="185" t="s">
        <v>74</v>
      </c>
      <c r="G5" s="161" t="s">
        <v>2578</v>
      </c>
      <c r="H5" s="194">
        <v>42000</v>
      </c>
      <c r="I5" s="140" t="s">
        <v>5579</v>
      </c>
    </row>
    <row r="6" spans="1:9" s="53" customFormat="1" ht="30.75" customHeight="1" x14ac:dyDescent="0.25">
      <c r="A6" s="182" t="s">
        <v>991</v>
      </c>
      <c r="B6" s="206">
        <v>94</v>
      </c>
      <c r="C6" s="193" t="s">
        <v>60</v>
      </c>
      <c r="D6" s="183" t="s">
        <v>4723</v>
      </c>
      <c r="E6" s="162" t="s">
        <v>428</v>
      </c>
      <c r="F6" s="185" t="s">
        <v>74</v>
      </c>
      <c r="G6" s="161" t="s">
        <v>994</v>
      </c>
      <c r="H6" s="194">
        <v>30000</v>
      </c>
      <c r="I6" s="140" t="s">
        <v>5580</v>
      </c>
    </row>
    <row r="7" spans="1:9" s="53" customFormat="1" ht="30.75" customHeight="1" x14ac:dyDescent="0.25">
      <c r="A7" s="182" t="s">
        <v>991</v>
      </c>
      <c r="B7" s="206">
        <v>94</v>
      </c>
      <c r="C7" s="193" t="s">
        <v>60</v>
      </c>
      <c r="D7" s="183" t="s">
        <v>115</v>
      </c>
      <c r="E7" s="162" t="s">
        <v>4793</v>
      </c>
      <c r="F7" s="185" t="s">
        <v>74</v>
      </c>
      <c r="G7" s="161" t="s">
        <v>994</v>
      </c>
      <c r="H7" s="194">
        <v>48000</v>
      </c>
      <c r="I7" s="140" t="s">
        <v>5581</v>
      </c>
    </row>
    <row r="8" spans="1:9" s="53" customFormat="1" ht="30.75" customHeight="1" x14ac:dyDescent="0.25">
      <c r="A8" s="182" t="s">
        <v>991</v>
      </c>
      <c r="B8" s="206">
        <v>94</v>
      </c>
      <c r="C8" s="193" t="s">
        <v>60</v>
      </c>
      <c r="D8" s="183" t="s">
        <v>115</v>
      </c>
      <c r="E8" s="162" t="s">
        <v>4795</v>
      </c>
      <c r="F8" s="185" t="s">
        <v>74</v>
      </c>
      <c r="G8" s="161" t="s">
        <v>1763</v>
      </c>
      <c r="H8" s="194">
        <v>48000</v>
      </c>
      <c r="I8" s="140" t="s">
        <v>5581</v>
      </c>
    </row>
    <row r="9" spans="1:9" s="53" customFormat="1" ht="30.75" customHeight="1" x14ac:dyDescent="0.25">
      <c r="A9" s="182" t="s">
        <v>2270</v>
      </c>
      <c r="B9" s="206">
        <v>93</v>
      </c>
      <c r="C9" s="193" t="s">
        <v>60</v>
      </c>
      <c r="D9" s="183" t="s">
        <v>95</v>
      </c>
      <c r="E9" s="162" t="s">
        <v>4883</v>
      </c>
      <c r="F9" s="185" t="s">
        <v>70</v>
      </c>
      <c r="G9" s="161" t="s">
        <v>2578</v>
      </c>
      <c r="H9" s="194">
        <v>2400</v>
      </c>
      <c r="I9" s="140" t="s">
        <v>5579</v>
      </c>
    </row>
    <row r="10" spans="1:9" s="53" customFormat="1" ht="30.75" customHeight="1" x14ac:dyDescent="0.25">
      <c r="A10" s="182" t="s">
        <v>2270</v>
      </c>
      <c r="B10" s="206">
        <v>93</v>
      </c>
      <c r="C10" s="193" t="s">
        <v>60</v>
      </c>
      <c r="D10" s="183" t="s">
        <v>269</v>
      </c>
      <c r="E10" s="162" t="s">
        <v>4925</v>
      </c>
      <c r="F10" s="185" t="s">
        <v>70</v>
      </c>
      <c r="G10" s="161" t="s">
        <v>2578</v>
      </c>
      <c r="H10" s="194">
        <v>100</v>
      </c>
      <c r="I10" s="140" t="s">
        <v>5582</v>
      </c>
    </row>
    <row r="11" spans="1:9" s="53" customFormat="1" ht="30.75" customHeight="1" x14ac:dyDescent="0.25">
      <c r="A11" s="182" t="s">
        <v>2270</v>
      </c>
      <c r="B11" s="206">
        <v>93</v>
      </c>
      <c r="C11" s="193" t="s">
        <v>60</v>
      </c>
      <c r="D11" s="183" t="s">
        <v>269</v>
      </c>
      <c r="E11" s="162" t="s">
        <v>4942</v>
      </c>
      <c r="F11" s="185" t="s">
        <v>70</v>
      </c>
      <c r="G11" s="161" t="s">
        <v>2578</v>
      </c>
      <c r="H11" s="194">
        <v>250</v>
      </c>
      <c r="I11" s="140" t="s">
        <v>5583</v>
      </c>
    </row>
    <row r="12" spans="1:9" s="53" customFormat="1" ht="30.75" customHeight="1" x14ac:dyDescent="0.25">
      <c r="A12" s="182" t="s">
        <v>2270</v>
      </c>
      <c r="B12" s="206">
        <v>93</v>
      </c>
      <c r="C12" s="193" t="s">
        <v>60</v>
      </c>
      <c r="D12" s="183" t="s">
        <v>107</v>
      </c>
      <c r="E12" s="162" t="s">
        <v>4943</v>
      </c>
      <c r="F12" s="185" t="s">
        <v>70</v>
      </c>
      <c r="G12" s="161" t="s">
        <v>2578</v>
      </c>
      <c r="H12" s="194">
        <v>460</v>
      </c>
      <c r="I12" s="140" t="s">
        <v>5584</v>
      </c>
    </row>
    <row r="13" spans="1:9" s="53" customFormat="1" ht="30.75" customHeight="1" x14ac:dyDescent="0.25">
      <c r="A13" s="182" t="s">
        <v>3012</v>
      </c>
      <c r="B13" s="206">
        <v>95</v>
      </c>
      <c r="C13" s="193" t="s">
        <v>60</v>
      </c>
      <c r="D13" s="183" t="s">
        <v>115</v>
      </c>
      <c r="E13" s="162" t="s">
        <v>4974</v>
      </c>
      <c r="F13" s="185" t="s">
        <v>74</v>
      </c>
      <c r="G13" s="161" t="s">
        <v>2578</v>
      </c>
      <c r="H13" s="194">
        <v>48000</v>
      </c>
      <c r="I13" s="140" t="s">
        <v>5581</v>
      </c>
    </row>
    <row r="14" spans="1:9" s="53" customFormat="1" ht="30.75" customHeight="1" x14ac:dyDescent="0.25">
      <c r="A14" s="182" t="s">
        <v>3012</v>
      </c>
      <c r="B14" s="206">
        <v>95</v>
      </c>
      <c r="C14" s="193" t="s">
        <v>60</v>
      </c>
      <c r="D14" s="183" t="s">
        <v>305</v>
      </c>
      <c r="E14" s="162" t="s">
        <v>4975</v>
      </c>
      <c r="F14" s="185" t="s">
        <v>70</v>
      </c>
      <c r="G14" s="161" t="s">
        <v>2578</v>
      </c>
      <c r="H14" s="194">
        <v>30000</v>
      </c>
      <c r="I14" s="140" t="s">
        <v>5585</v>
      </c>
    </row>
    <row r="15" spans="1:9" s="53" customFormat="1" ht="30.75" customHeight="1" x14ac:dyDescent="0.25">
      <c r="A15" s="182" t="s">
        <v>3012</v>
      </c>
      <c r="B15" s="206">
        <v>95</v>
      </c>
      <c r="C15" s="193" t="s">
        <v>60</v>
      </c>
      <c r="D15" s="183" t="s">
        <v>67</v>
      </c>
      <c r="E15" s="162" t="s">
        <v>425</v>
      </c>
      <c r="F15" s="185" t="s">
        <v>74</v>
      </c>
      <c r="G15" s="161" t="s">
        <v>2578</v>
      </c>
      <c r="H15" s="194">
        <v>17600</v>
      </c>
      <c r="I15" s="140" t="s">
        <v>5579</v>
      </c>
    </row>
    <row r="16" spans="1:9" s="53" customFormat="1" ht="30.75" customHeight="1" x14ac:dyDescent="0.25">
      <c r="A16" s="182" t="s">
        <v>3012</v>
      </c>
      <c r="B16" s="206">
        <v>95</v>
      </c>
      <c r="C16" s="193" t="s">
        <v>60</v>
      </c>
      <c r="D16" s="183" t="s">
        <v>67</v>
      </c>
      <c r="E16" s="162" t="s">
        <v>5039</v>
      </c>
      <c r="F16" s="185" t="s">
        <v>74</v>
      </c>
      <c r="G16" s="161" t="s">
        <v>2578</v>
      </c>
      <c r="H16" s="194">
        <v>100000</v>
      </c>
      <c r="I16" s="140" t="s">
        <v>5579</v>
      </c>
    </row>
    <row r="17" spans="1:9" s="53" customFormat="1" ht="30.75" customHeight="1" x14ac:dyDescent="0.25">
      <c r="A17" s="182" t="s">
        <v>2270</v>
      </c>
      <c r="B17" s="206">
        <v>93</v>
      </c>
      <c r="C17" s="193" t="s">
        <v>60</v>
      </c>
      <c r="D17" s="183" t="s">
        <v>107</v>
      </c>
      <c r="E17" s="162" t="s">
        <v>5586</v>
      </c>
      <c r="F17" s="185" t="s">
        <v>70</v>
      </c>
      <c r="G17" s="161" t="s">
        <v>2578</v>
      </c>
      <c r="H17" s="194">
        <v>500</v>
      </c>
      <c r="I17" s="140" t="s">
        <v>5587</v>
      </c>
    </row>
    <row r="18" spans="1:9" s="53" customFormat="1" ht="40.5" customHeight="1" x14ac:dyDescent="0.25">
      <c r="A18" s="182" t="s">
        <v>2270</v>
      </c>
      <c r="B18" s="206">
        <v>93</v>
      </c>
      <c r="C18" s="193" t="s">
        <v>60</v>
      </c>
      <c r="D18" s="183" t="s">
        <v>5588</v>
      </c>
      <c r="E18" s="162" t="s">
        <v>5589</v>
      </c>
      <c r="F18" s="185" t="s">
        <v>70</v>
      </c>
      <c r="G18" s="161" t="s">
        <v>2578</v>
      </c>
      <c r="H18" s="194">
        <v>1100</v>
      </c>
      <c r="I18" s="140" t="s">
        <v>5590</v>
      </c>
    </row>
    <row r="19" spans="1:9" s="53" customFormat="1" ht="30.75" customHeight="1" x14ac:dyDescent="0.25">
      <c r="A19" s="182" t="s">
        <v>2270</v>
      </c>
      <c r="B19" s="206">
        <v>93</v>
      </c>
      <c r="C19" s="193" t="s">
        <v>60</v>
      </c>
      <c r="D19" s="183" t="s">
        <v>98</v>
      </c>
      <c r="E19" s="162" t="s">
        <v>5112</v>
      </c>
      <c r="F19" s="185" t="s">
        <v>70</v>
      </c>
      <c r="G19" s="161" t="s">
        <v>2578</v>
      </c>
      <c r="H19" s="194">
        <v>18000</v>
      </c>
      <c r="I19" s="140" t="s">
        <v>5591</v>
      </c>
    </row>
    <row r="20" spans="1:9" s="53" customFormat="1" ht="30.75" customHeight="1" x14ac:dyDescent="0.25">
      <c r="A20" s="182" t="s">
        <v>2270</v>
      </c>
      <c r="B20" s="206">
        <v>93</v>
      </c>
      <c r="C20" s="193" t="s">
        <v>60</v>
      </c>
      <c r="D20" s="183" t="s">
        <v>98</v>
      </c>
      <c r="E20" s="162" t="s">
        <v>5127</v>
      </c>
      <c r="F20" s="185" t="s">
        <v>70</v>
      </c>
      <c r="G20" s="161" t="s">
        <v>2578</v>
      </c>
      <c r="H20" s="194">
        <v>6500</v>
      </c>
      <c r="I20" s="140" t="s">
        <v>5591</v>
      </c>
    </row>
    <row r="21" spans="1:9" s="53" customFormat="1" ht="30.75" customHeight="1" x14ac:dyDescent="0.25">
      <c r="A21" s="182" t="s">
        <v>2270</v>
      </c>
      <c r="B21" s="206">
        <v>93</v>
      </c>
      <c r="C21" s="193" t="s">
        <v>60</v>
      </c>
      <c r="D21" s="183" t="s">
        <v>95</v>
      </c>
      <c r="E21" s="162" t="s">
        <v>5136</v>
      </c>
      <c r="F21" s="185" t="s">
        <v>70</v>
      </c>
      <c r="G21" s="161" t="s">
        <v>2578</v>
      </c>
      <c r="H21" s="194">
        <v>5616</v>
      </c>
      <c r="I21" s="140" t="s">
        <v>5591</v>
      </c>
    </row>
    <row r="22" spans="1:9" s="53" customFormat="1" ht="30.75" customHeight="1" x14ac:dyDescent="0.25">
      <c r="A22" s="182" t="s">
        <v>2270</v>
      </c>
      <c r="B22" s="206">
        <v>93</v>
      </c>
      <c r="C22" s="193" t="s">
        <v>60</v>
      </c>
      <c r="D22" s="183" t="s">
        <v>95</v>
      </c>
      <c r="E22" s="162" t="s">
        <v>5145</v>
      </c>
      <c r="F22" s="185" t="s">
        <v>70</v>
      </c>
      <c r="G22" s="161" t="s">
        <v>2578</v>
      </c>
      <c r="H22" s="194">
        <v>3640</v>
      </c>
      <c r="I22" s="140" t="s">
        <v>5591</v>
      </c>
    </row>
    <row r="23" spans="1:9" x14ac:dyDescent="0.25">
      <c r="A23" s="152"/>
      <c r="B23" s="153"/>
      <c r="D23" s="151"/>
      <c r="E23" s="154"/>
      <c r="F23" s="151"/>
      <c r="G23" s="155"/>
      <c r="H23" s="155">
        <v>402316</v>
      </c>
    </row>
  </sheetData>
  <autoFilter ref="A3:I23" xr:uid="{6A02CFD2-6498-4C92-82A4-7CA7C716233C}"/>
  <mergeCells count="1">
    <mergeCell ref="A1:I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5E49-FA64-4389-83DE-05278E4F2440}">
  <dimension ref="A3:J10"/>
  <sheetViews>
    <sheetView topLeftCell="A2" workbookViewId="0">
      <selection activeCell="E8" sqref="E8"/>
    </sheetView>
  </sheetViews>
  <sheetFormatPr baseColWidth="10" defaultColWidth="11.42578125" defaultRowHeight="15" x14ac:dyDescent="0.25"/>
  <cols>
    <col min="1" max="1" width="35.85546875" customWidth="1"/>
    <col min="2" max="2" width="7" customWidth="1"/>
    <col min="5" max="5" width="28" customWidth="1"/>
    <col min="9" max="9" width="16" customWidth="1"/>
    <col min="10" max="10" width="69" customWidth="1"/>
  </cols>
  <sheetData>
    <row r="3" spans="1:10" ht="25.5" x14ac:dyDescent="0.25">
      <c r="A3" s="145" t="s">
        <v>30</v>
      </c>
      <c r="B3" s="73" t="s">
        <v>4454</v>
      </c>
      <c r="C3" s="73" t="s">
        <v>34</v>
      </c>
      <c r="D3" s="73" t="s">
        <v>36</v>
      </c>
      <c r="E3" s="73" t="s">
        <v>37</v>
      </c>
      <c r="F3" s="73" t="s">
        <v>39</v>
      </c>
      <c r="G3" s="147" t="s">
        <v>54</v>
      </c>
      <c r="H3" s="74" t="s">
        <v>946</v>
      </c>
      <c r="I3" s="73" t="s">
        <v>5592</v>
      </c>
      <c r="J3" s="73" t="s">
        <v>5593</v>
      </c>
    </row>
    <row r="4" spans="1:10" ht="52.5" customHeight="1" x14ac:dyDescent="0.25">
      <c r="A4" s="3116" t="s">
        <v>2270</v>
      </c>
      <c r="B4" s="157">
        <v>93</v>
      </c>
      <c r="C4" s="158" t="s">
        <v>60</v>
      </c>
      <c r="D4" s="159" t="s">
        <v>120</v>
      </c>
      <c r="E4" s="162" t="s">
        <v>429</v>
      </c>
      <c r="F4" s="160" t="s">
        <v>74</v>
      </c>
      <c r="G4" s="71">
        <v>52000</v>
      </c>
      <c r="H4" s="3117" t="s">
        <v>2578</v>
      </c>
      <c r="I4" s="3114" t="s">
        <v>2883</v>
      </c>
      <c r="J4" s="3115" t="s">
        <v>5594</v>
      </c>
    </row>
    <row r="5" spans="1:10" ht="52.5" customHeight="1" x14ac:dyDescent="0.25">
      <c r="A5" s="3116"/>
      <c r="B5" s="157">
        <v>93</v>
      </c>
      <c r="C5" s="158" t="s">
        <v>60</v>
      </c>
      <c r="D5" s="159" t="s">
        <v>120</v>
      </c>
      <c r="E5" s="162" t="s">
        <v>429</v>
      </c>
      <c r="F5" s="160" t="s">
        <v>74</v>
      </c>
      <c r="G5" s="71">
        <v>37858</v>
      </c>
      <c r="H5" s="3118"/>
      <c r="I5" s="3114"/>
      <c r="J5" s="3115"/>
    </row>
    <row r="6" spans="1:10" ht="52.5" customHeight="1" x14ac:dyDescent="0.25">
      <c r="A6" s="3116" t="s">
        <v>991</v>
      </c>
      <c r="B6" s="157">
        <v>94</v>
      </c>
      <c r="C6" s="158" t="s">
        <v>60</v>
      </c>
      <c r="D6" s="159" t="s">
        <v>120</v>
      </c>
      <c r="E6" s="162" t="s">
        <v>432</v>
      </c>
      <c r="F6" s="160" t="s">
        <v>74</v>
      </c>
      <c r="G6" s="71">
        <v>48000</v>
      </c>
      <c r="H6" s="3117" t="s">
        <v>994</v>
      </c>
      <c r="I6" s="3114" t="s">
        <v>5595</v>
      </c>
      <c r="J6" s="3115" t="s">
        <v>5596</v>
      </c>
    </row>
    <row r="7" spans="1:10" ht="52.5" customHeight="1" x14ac:dyDescent="0.25">
      <c r="A7" s="3116"/>
      <c r="B7" s="157">
        <v>94</v>
      </c>
      <c r="C7" s="158" t="s">
        <v>60</v>
      </c>
      <c r="D7" s="159" t="s">
        <v>120</v>
      </c>
      <c r="E7" s="162" t="s">
        <v>430</v>
      </c>
      <c r="F7" s="160" t="s">
        <v>74</v>
      </c>
      <c r="G7" s="71">
        <v>78000</v>
      </c>
      <c r="H7" s="3118"/>
      <c r="I7" s="3114"/>
      <c r="J7" s="3115"/>
    </row>
    <row r="8" spans="1:10" ht="52.5" customHeight="1" x14ac:dyDescent="0.25">
      <c r="A8" s="3116" t="s">
        <v>3012</v>
      </c>
      <c r="B8" s="157">
        <v>95</v>
      </c>
      <c r="C8" s="158" t="s">
        <v>60</v>
      </c>
      <c r="D8" s="159" t="s">
        <v>120</v>
      </c>
      <c r="E8" s="162" t="s">
        <v>431</v>
      </c>
      <c r="F8" s="160" t="s">
        <v>74</v>
      </c>
      <c r="G8" s="71">
        <v>49920</v>
      </c>
      <c r="H8" s="3117" t="s">
        <v>2578</v>
      </c>
      <c r="I8" s="3114" t="s">
        <v>5597</v>
      </c>
      <c r="J8" s="3115" t="s">
        <v>5598</v>
      </c>
    </row>
    <row r="9" spans="1:10" ht="52.5" customHeight="1" x14ac:dyDescent="0.25">
      <c r="A9" s="3116"/>
      <c r="B9" s="157">
        <v>95</v>
      </c>
      <c r="C9" s="158" t="s">
        <v>60</v>
      </c>
      <c r="D9" s="159" t="s">
        <v>120</v>
      </c>
      <c r="E9" s="162" t="s">
        <v>432</v>
      </c>
      <c r="F9" s="160" t="s">
        <v>74</v>
      </c>
      <c r="G9" s="71">
        <v>38400</v>
      </c>
      <c r="H9" s="3118"/>
      <c r="I9" s="3114"/>
      <c r="J9" s="3115"/>
    </row>
    <row r="10" spans="1:10" x14ac:dyDescent="0.25">
      <c r="A10" s="196"/>
      <c r="B10" s="197"/>
      <c r="C10" s="197"/>
      <c r="D10" s="198"/>
      <c r="E10" s="199"/>
      <c r="F10" s="198"/>
      <c r="G10" s="200">
        <v>304178</v>
      </c>
      <c r="H10" s="200"/>
      <c r="I10" s="200"/>
      <c r="J10" s="200"/>
    </row>
  </sheetData>
  <autoFilter ref="A3:H3" xr:uid="{A24F5E49-FA64-4389-83DE-05278E4F2440}"/>
  <mergeCells count="12">
    <mergeCell ref="A4:A5"/>
    <mergeCell ref="A6:A7"/>
    <mergeCell ref="A8:A9"/>
    <mergeCell ref="H4:H5"/>
    <mergeCell ref="H6:H7"/>
    <mergeCell ref="H8:H9"/>
    <mergeCell ref="I4:I5"/>
    <mergeCell ref="I8:I9"/>
    <mergeCell ref="I6:I7"/>
    <mergeCell ref="J4:J5"/>
    <mergeCell ref="J6:J7"/>
    <mergeCell ref="J8:J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F9256-26EB-4C7A-8DAC-0B44A474AFE2}">
  <sheetPr>
    <pageSetUpPr fitToPage="1"/>
  </sheetPr>
  <dimension ref="A1:D8"/>
  <sheetViews>
    <sheetView workbookViewId="0">
      <selection activeCell="D19" sqref="D19"/>
    </sheetView>
  </sheetViews>
  <sheetFormatPr baseColWidth="10" defaultColWidth="11.42578125" defaultRowHeight="15" x14ac:dyDescent="0.25"/>
  <cols>
    <col min="1" max="1" width="17.140625" customWidth="1"/>
    <col min="2" max="2" width="21.140625" customWidth="1"/>
    <col min="3" max="3" width="27.28515625" customWidth="1"/>
    <col min="4" max="4" width="64.7109375" customWidth="1"/>
  </cols>
  <sheetData>
    <row r="1" spans="1:4" x14ac:dyDescent="0.25">
      <c r="A1" s="3119" t="s">
        <v>5599</v>
      </c>
      <c r="B1" s="3119"/>
      <c r="C1" s="3119"/>
      <c r="D1" s="3119"/>
    </row>
    <row r="3" spans="1:4" ht="30" x14ac:dyDescent="0.25">
      <c r="A3" s="187" t="s">
        <v>5600</v>
      </c>
      <c r="B3" s="187" t="s">
        <v>5601</v>
      </c>
      <c r="C3" s="187" t="s">
        <v>5602</v>
      </c>
      <c r="D3" s="187" t="s">
        <v>954</v>
      </c>
    </row>
    <row r="4" spans="1:4" ht="30" x14ac:dyDescent="0.25">
      <c r="A4" s="140" t="s">
        <v>10</v>
      </c>
      <c r="B4" s="188">
        <v>8</v>
      </c>
      <c r="C4" s="189">
        <v>65398</v>
      </c>
      <c r="D4" s="140" t="s">
        <v>5603</v>
      </c>
    </row>
    <row r="5" spans="1:4" x14ac:dyDescent="0.25">
      <c r="A5" s="140" t="s">
        <v>1763</v>
      </c>
      <c r="B5" s="188">
        <v>6</v>
      </c>
      <c r="C5" s="189">
        <v>1425975</v>
      </c>
      <c r="D5" s="140" t="s">
        <v>5604</v>
      </c>
    </row>
    <row r="6" spans="1:4" ht="30" x14ac:dyDescent="0.25">
      <c r="A6" s="140" t="s">
        <v>2578</v>
      </c>
      <c r="B6" s="188">
        <v>37</v>
      </c>
      <c r="C6" s="189">
        <v>177391052</v>
      </c>
      <c r="D6" s="140" t="s">
        <v>5605</v>
      </c>
    </row>
    <row r="7" spans="1:4" ht="30" x14ac:dyDescent="0.25">
      <c r="A7" s="140" t="s">
        <v>994</v>
      </c>
      <c r="B7" s="188">
        <v>3</v>
      </c>
      <c r="C7" s="189">
        <v>820200</v>
      </c>
      <c r="D7" s="140" t="s">
        <v>5606</v>
      </c>
    </row>
    <row r="8" spans="1:4" x14ac:dyDescent="0.25">
      <c r="A8" s="190" t="s">
        <v>4</v>
      </c>
      <c r="B8" s="191">
        <v>54</v>
      </c>
      <c r="C8" s="192">
        <f>SUM(C4:C7)</f>
        <v>179702625</v>
      </c>
      <c r="D8" s="140"/>
    </row>
  </sheetData>
  <mergeCells count="1">
    <mergeCell ref="A1:D1"/>
  </mergeCells>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F6575-2E52-45E8-88DC-58AA2754CF57}">
  <dimension ref="C4:C8"/>
  <sheetViews>
    <sheetView workbookViewId="0">
      <selection activeCell="C5" sqref="C5"/>
    </sheetView>
  </sheetViews>
  <sheetFormatPr baseColWidth="10" defaultColWidth="11.42578125" defaultRowHeight="15" x14ac:dyDescent="0.25"/>
  <cols>
    <col min="3" max="3" width="40.5703125" customWidth="1"/>
  </cols>
  <sheetData>
    <row r="4" spans="3:3" x14ac:dyDescent="0.25">
      <c r="C4" t="s">
        <v>5579</v>
      </c>
    </row>
    <row r="5" spans="3:3" x14ac:dyDescent="0.25">
      <c r="C5" t="s">
        <v>995</v>
      </c>
    </row>
    <row r="6" spans="3:3" x14ac:dyDescent="0.25">
      <c r="C6" t="s">
        <v>5607</v>
      </c>
    </row>
    <row r="7" spans="3:3" x14ac:dyDescent="0.25">
      <c r="C7" t="s">
        <v>5608</v>
      </c>
    </row>
    <row r="8" spans="3:3" x14ac:dyDescent="0.25">
      <c r="C8" t="s">
        <v>1018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1088A-09C0-404D-91D0-FF4754BFE327}">
  <dimension ref="E3:R60"/>
  <sheetViews>
    <sheetView topLeftCell="A21" workbookViewId="0">
      <selection activeCell="Q17" sqref="Q17"/>
    </sheetView>
  </sheetViews>
  <sheetFormatPr baseColWidth="10" defaultColWidth="9.140625" defaultRowHeight="15" x14ac:dyDescent="0.25"/>
  <cols>
    <col min="17" max="17" width="50" customWidth="1"/>
  </cols>
  <sheetData>
    <row r="3" spans="5:18" x14ac:dyDescent="0.25">
      <c r="E3" t="s">
        <v>5609</v>
      </c>
      <c r="Q3" t="s">
        <v>5610</v>
      </c>
      <c r="R3" t="s">
        <v>5611</v>
      </c>
    </row>
    <row r="4" spans="5:18" x14ac:dyDescent="0.25">
      <c r="E4" s="246" t="s">
        <v>2578</v>
      </c>
      <c r="F4" s="219">
        <v>863</v>
      </c>
      <c r="G4" s="219">
        <v>866</v>
      </c>
      <c r="H4" s="219">
        <v>887</v>
      </c>
      <c r="I4" s="218">
        <v>894</v>
      </c>
      <c r="J4" s="218">
        <v>896</v>
      </c>
      <c r="K4" s="218">
        <v>929</v>
      </c>
      <c r="L4" s="218">
        <v>986</v>
      </c>
      <c r="M4" s="218">
        <v>1050</v>
      </c>
      <c r="N4" s="218">
        <v>1097</v>
      </c>
      <c r="Q4" s="247" t="s">
        <v>3013</v>
      </c>
      <c r="R4" s="248">
        <v>2</v>
      </c>
    </row>
    <row r="5" spans="5:18" x14ac:dyDescent="0.25">
      <c r="E5" s="246" t="s">
        <v>1763</v>
      </c>
      <c r="F5" s="214">
        <v>83</v>
      </c>
      <c r="G5" s="214">
        <v>107</v>
      </c>
      <c r="H5" s="214">
        <v>1</v>
      </c>
      <c r="I5" s="214">
        <v>6</v>
      </c>
      <c r="J5" s="214">
        <v>16</v>
      </c>
      <c r="K5" s="214">
        <v>7</v>
      </c>
      <c r="L5" s="214">
        <v>1</v>
      </c>
      <c r="M5" s="214">
        <v>30</v>
      </c>
      <c r="N5" s="214">
        <v>9</v>
      </c>
      <c r="Q5" s="247" t="s">
        <v>3022</v>
      </c>
      <c r="R5" s="248">
        <v>2</v>
      </c>
    </row>
    <row r="6" spans="5:18" x14ac:dyDescent="0.25">
      <c r="E6" s="246" t="s">
        <v>994</v>
      </c>
      <c r="F6" s="214"/>
      <c r="G6" s="214"/>
      <c r="H6" s="214"/>
      <c r="I6" s="214"/>
      <c r="J6" s="214"/>
      <c r="K6" s="214"/>
      <c r="L6" s="214"/>
      <c r="M6" s="214"/>
      <c r="N6" s="214"/>
      <c r="Q6" s="247" t="s">
        <v>3027</v>
      </c>
      <c r="R6" s="248">
        <v>2</v>
      </c>
    </row>
    <row r="7" spans="5:18" x14ac:dyDescent="0.25">
      <c r="E7" s="246" t="s">
        <v>10</v>
      </c>
      <c r="F7" s="214"/>
      <c r="G7" s="214"/>
      <c r="H7" s="244"/>
      <c r="I7" s="214"/>
      <c r="J7" s="214"/>
      <c r="K7" s="214"/>
      <c r="L7" s="214"/>
      <c r="M7" s="214"/>
      <c r="N7" s="214"/>
      <c r="Q7" s="247" t="s">
        <v>3209</v>
      </c>
      <c r="R7" s="248">
        <v>3</v>
      </c>
    </row>
    <row r="8" spans="5:18" x14ac:dyDescent="0.25">
      <c r="E8" s="216"/>
      <c r="F8" s="214"/>
      <c r="G8" s="214"/>
      <c r="H8" s="214"/>
      <c r="I8" s="214"/>
      <c r="J8" s="214"/>
      <c r="K8" s="214"/>
      <c r="L8" s="214"/>
      <c r="M8" s="214"/>
      <c r="N8" s="214"/>
      <c r="Q8" s="247" t="s">
        <v>3086</v>
      </c>
      <c r="R8" s="248">
        <v>2</v>
      </c>
    </row>
    <row r="9" spans="5:18" x14ac:dyDescent="0.25">
      <c r="E9" s="216"/>
      <c r="F9" s="214"/>
      <c r="G9" s="214"/>
      <c r="H9" s="214"/>
      <c r="I9" s="214"/>
      <c r="J9" s="214"/>
      <c r="K9" s="214"/>
      <c r="L9" s="214"/>
      <c r="M9" s="214"/>
      <c r="N9" s="214"/>
      <c r="Q9" s="247" t="s">
        <v>3030</v>
      </c>
      <c r="R9" s="248">
        <v>1</v>
      </c>
    </row>
    <row r="10" spans="5:18" x14ac:dyDescent="0.25">
      <c r="E10" s="216"/>
      <c r="F10" s="214"/>
      <c r="G10" s="214"/>
      <c r="H10" s="214"/>
      <c r="I10" s="245"/>
      <c r="J10" s="214"/>
      <c r="K10" s="214"/>
      <c r="L10" s="214"/>
      <c r="M10" s="214"/>
      <c r="N10" s="214"/>
      <c r="Q10" s="247" t="s">
        <v>3227</v>
      </c>
      <c r="R10" s="248">
        <v>1</v>
      </c>
    </row>
    <row r="11" spans="5:18" x14ac:dyDescent="0.25">
      <c r="Q11" s="247" t="s">
        <v>3228</v>
      </c>
      <c r="R11" s="248">
        <v>1</v>
      </c>
    </row>
    <row r="12" spans="5:18" x14ac:dyDescent="0.25">
      <c r="Q12" s="247" t="s">
        <v>3093</v>
      </c>
      <c r="R12" s="248">
        <v>1</v>
      </c>
    </row>
    <row r="13" spans="5:18" x14ac:dyDescent="0.25">
      <c r="Q13" s="247" t="s">
        <v>3096</v>
      </c>
      <c r="R13" s="248">
        <v>1</v>
      </c>
    </row>
    <row r="14" spans="5:18" x14ac:dyDescent="0.25">
      <c r="Q14" s="247" t="s">
        <v>3101</v>
      </c>
      <c r="R14" s="248">
        <v>1</v>
      </c>
    </row>
    <row r="15" spans="5:18" x14ac:dyDescent="0.25">
      <c r="Q15" s="247" t="s">
        <v>3103</v>
      </c>
      <c r="R15" s="248">
        <v>1</v>
      </c>
    </row>
    <row r="16" spans="5:18" x14ac:dyDescent="0.25">
      <c r="Q16" s="247" t="s">
        <v>3108</v>
      </c>
      <c r="R16" s="248">
        <v>1</v>
      </c>
    </row>
    <row r="17" spans="17:18" x14ac:dyDescent="0.25">
      <c r="Q17" s="247" t="s">
        <v>3031</v>
      </c>
      <c r="R17" s="248">
        <v>1</v>
      </c>
    </row>
    <row r="18" spans="17:18" x14ac:dyDescent="0.25">
      <c r="Q18" s="247" t="s">
        <v>3229</v>
      </c>
      <c r="R18" s="248">
        <v>1</v>
      </c>
    </row>
    <row r="19" spans="17:18" x14ac:dyDescent="0.25">
      <c r="Q19" s="247" t="s">
        <v>3035</v>
      </c>
      <c r="R19" s="248">
        <v>1</v>
      </c>
    </row>
    <row r="20" spans="17:18" x14ac:dyDescent="0.25">
      <c r="Q20" s="247" t="s">
        <v>3234</v>
      </c>
      <c r="R20" s="248">
        <v>3</v>
      </c>
    </row>
    <row r="21" spans="17:18" x14ac:dyDescent="0.25">
      <c r="Q21" s="247" t="s">
        <v>3239</v>
      </c>
      <c r="R21" s="248">
        <v>1</v>
      </c>
    </row>
    <row r="22" spans="17:18" x14ac:dyDescent="0.25">
      <c r="Q22" s="247" t="s">
        <v>3038</v>
      </c>
      <c r="R22" s="248">
        <v>1</v>
      </c>
    </row>
    <row r="23" spans="17:18" x14ac:dyDescent="0.25">
      <c r="Q23" s="247" t="s">
        <v>3040</v>
      </c>
      <c r="R23" s="248">
        <v>1</v>
      </c>
    </row>
    <row r="24" spans="17:18" x14ac:dyDescent="0.25">
      <c r="Q24" s="247" t="s">
        <v>3110</v>
      </c>
      <c r="R24" s="248">
        <v>3</v>
      </c>
    </row>
    <row r="25" spans="17:18" x14ac:dyDescent="0.25">
      <c r="Q25" s="247" t="s">
        <v>3117</v>
      </c>
      <c r="R25" s="248">
        <v>1</v>
      </c>
    </row>
    <row r="26" spans="17:18" x14ac:dyDescent="0.25">
      <c r="Q26" s="247" t="s">
        <v>3218</v>
      </c>
      <c r="R26" s="248">
        <v>3</v>
      </c>
    </row>
    <row r="27" spans="17:18" x14ac:dyDescent="0.25">
      <c r="Q27" s="247" t="s">
        <v>3118</v>
      </c>
      <c r="R27" s="248">
        <v>1</v>
      </c>
    </row>
    <row r="28" spans="17:18" x14ac:dyDescent="0.25">
      <c r="Q28" s="247" t="s">
        <v>3121</v>
      </c>
      <c r="R28" s="248">
        <v>1</v>
      </c>
    </row>
    <row r="29" spans="17:18" x14ac:dyDescent="0.25">
      <c r="Q29" s="247" t="s">
        <v>3124</v>
      </c>
      <c r="R29" s="248">
        <v>1</v>
      </c>
    </row>
    <row r="30" spans="17:18" x14ac:dyDescent="0.25">
      <c r="Q30" s="247" t="s">
        <v>3046</v>
      </c>
      <c r="R30" s="248">
        <v>3</v>
      </c>
    </row>
    <row r="31" spans="17:18" x14ac:dyDescent="0.25">
      <c r="Q31" s="247" t="s">
        <v>3051</v>
      </c>
      <c r="R31" s="248">
        <v>1</v>
      </c>
    </row>
    <row r="32" spans="17:18" x14ac:dyDescent="0.25">
      <c r="Q32" s="247" t="s">
        <v>3183</v>
      </c>
      <c r="R32" s="248">
        <v>2</v>
      </c>
    </row>
    <row r="33" spans="17:18" x14ac:dyDescent="0.25">
      <c r="Q33" s="247" t="s">
        <v>3127</v>
      </c>
      <c r="R33" s="248">
        <v>1</v>
      </c>
    </row>
    <row r="34" spans="17:18" x14ac:dyDescent="0.25">
      <c r="Q34" s="247" t="s">
        <v>3042</v>
      </c>
      <c r="R34" s="248">
        <v>2</v>
      </c>
    </row>
    <row r="35" spans="17:18" x14ac:dyDescent="0.25">
      <c r="Q35" s="247" t="s">
        <v>3247</v>
      </c>
      <c r="R35" s="248">
        <v>1</v>
      </c>
    </row>
    <row r="36" spans="17:18" x14ac:dyDescent="0.25">
      <c r="Q36" s="247" t="s">
        <v>3131</v>
      </c>
      <c r="R36" s="248">
        <v>1</v>
      </c>
    </row>
    <row r="37" spans="17:18" x14ac:dyDescent="0.25">
      <c r="Q37" s="247" t="s">
        <v>3197</v>
      </c>
      <c r="R37" s="248">
        <v>7</v>
      </c>
    </row>
    <row r="38" spans="17:18" x14ac:dyDescent="0.25">
      <c r="Q38" s="247" t="s">
        <v>3253</v>
      </c>
      <c r="R38" s="248">
        <v>1</v>
      </c>
    </row>
    <row r="39" spans="17:18" x14ac:dyDescent="0.25">
      <c r="Q39" s="247" t="s">
        <v>3134</v>
      </c>
      <c r="R39" s="248">
        <v>1</v>
      </c>
    </row>
    <row r="40" spans="17:18" x14ac:dyDescent="0.25">
      <c r="Q40" s="247" t="s">
        <v>3138</v>
      </c>
      <c r="R40" s="248">
        <v>6</v>
      </c>
    </row>
    <row r="41" spans="17:18" x14ac:dyDescent="0.25">
      <c r="Q41" s="247" t="s">
        <v>3062</v>
      </c>
      <c r="R41" s="248">
        <v>7</v>
      </c>
    </row>
    <row r="42" spans="17:18" x14ac:dyDescent="0.25">
      <c r="Q42" s="247" t="s">
        <v>3074</v>
      </c>
      <c r="R42" s="248">
        <v>24</v>
      </c>
    </row>
    <row r="43" spans="17:18" x14ac:dyDescent="0.25">
      <c r="Q43" s="247" t="s">
        <v>3053</v>
      </c>
      <c r="R43" s="248">
        <v>2</v>
      </c>
    </row>
    <row r="44" spans="17:18" x14ac:dyDescent="0.25">
      <c r="Q44" s="247" t="s">
        <v>3057</v>
      </c>
      <c r="R44" s="248">
        <v>1</v>
      </c>
    </row>
    <row r="45" spans="17:18" x14ac:dyDescent="0.25">
      <c r="Q45" s="247" t="s">
        <v>3204</v>
      </c>
      <c r="R45" s="248">
        <v>1</v>
      </c>
    </row>
    <row r="46" spans="17:18" x14ac:dyDescent="0.25">
      <c r="Q46" s="247" t="s">
        <v>3272</v>
      </c>
      <c r="R46" s="248">
        <v>1</v>
      </c>
    </row>
    <row r="47" spans="17:18" x14ac:dyDescent="0.25">
      <c r="Q47" s="247" t="s">
        <v>3076</v>
      </c>
      <c r="R47" s="248">
        <v>1</v>
      </c>
    </row>
    <row r="48" spans="17:18" x14ac:dyDescent="0.25">
      <c r="Q48" s="247" t="s">
        <v>3181</v>
      </c>
      <c r="R48" s="248">
        <v>1</v>
      </c>
    </row>
    <row r="49" spans="17:18" x14ac:dyDescent="0.25">
      <c r="Q49" s="247" t="s">
        <v>3190</v>
      </c>
      <c r="R49" s="248">
        <v>1</v>
      </c>
    </row>
    <row r="50" spans="17:18" x14ac:dyDescent="0.25">
      <c r="Q50" s="247" t="s">
        <v>3079</v>
      </c>
      <c r="R50" s="248">
        <v>2</v>
      </c>
    </row>
    <row r="51" spans="17:18" x14ac:dyDescent="0.25">
      <c r="Q51" s="247" t="s">
        <v>2637</v>
      </c>
      <c r="R51" s="248">
        <v>1</v>
      </c>
    </row>
    <row r="52" spans="17:18" x14ac:dyDescent="0.25">
      <c r="Q52" s="247" t="s">
        <v>2577</v>
      </c>
      <c r="R52" s="248">
        <v>24</v>
      </c>
    </row>
    <row r="53" spans="17:18" x14ac:dyDescent="0.25">
      <c r="Q53" s="247" t="s">
        <v>3286</v>
      </c>
      <c r="R53" s="248">
        <v>1</v>
      </c>
    </row>
    <row r="54" spans="17:18" x14ac:dyDescent="0.25">
      <c r="Q54" s="247" t="s">
        <v>2641</v>
      </c>
      <c r="R54" s="248">
        <v>144</v>
      </c>
    </row>
    <row r="55" spans="17:18" x14ac:dyDescent="0.25">
      <c r="Q55" s="247" t="s">
        <v>2969</v>
      </c>
      <c r="R55" s="248">
        <v>12</v>
      </c>
    </row>
    <row r="56" spans="17:18" x14ac:dyDescent="0.25">
      <c r="Q56" s="247" t="s">
        <v>2991</v>
      </c>
      <c r="R56" s="248">
        <v>12</v>
      </c>
    </row>
    <row r="57" spans="17:18" x14ac:dyDescent="0.25">
      <c r="Q57" s="247" t="s">
        <v>3451</v>
      </c>
      <c r="R57" s="248">
        <v>1</v>
      </c>
    </row>
    <row r="58" spans="17:18" x14ac:dyDescent="0.25">
      <c r="Q58" s="247" t="s">
        <v>882</v>
      </c>
      <c r="R58" s="248">
        <v>25</v>
      </c>
    </row>
    <row r="59" spans="17:18" x14ac:dyDescent="0.25">
      <c r="Q59" s="247" t="s">
        <v>3452</v>
      </c>
      <c r="R59" s="248">
        <v>3</v>
      </c>
    </row>
    <row r="60" spans="17:18" x14ac:dyDescent="0.25">
      <c r="Q60" s="247" t="s">
        <v>3051</v>
      </c>
      <c r="R60" s="248">
        <v>1</v>
      </c>
    </row>
  </sheetData>
  <autoFilter ref="Q3:R3" xr:uid="{2E91088A-09C0-404D-91D0-FF4754BFE327}"/>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7474-0D55-440A-B423-F32A807266FA}">
  <dimension ref="A1:C18"/>
  <sheetViews>
    <sheetView workbookViewId="0">
      <selection activeCell="K13" sqref="K13"/>
    </sheetView>
  </sheetViews>
  <sheetFormatPr baseColWidth="10" defaultColWidth="9.140625" defaultRowHeight="15" x14ac:dyDescent="0.25"/>
  <cols>
    <col min="1" max="1" width="77.7109375" customWidth="1"/>
    <col min="2" max="2" width="30.7109375" style="53" customWidth="1"/>
    <col min="3" max="3" width="30" style="53" customWidth="1"/>
    <col min="4" max="4" width="14.5703125" bestFit="1" customWidth="1"/>
  </cols>
  <sheetData>
    <row r="1" spans="1:3" x14ac:dyDescent="0.25">
      <c r="A1" s="24" t="s">
        <v>4454</v>
      </c>
      <c r="B1" s="51">
        <v>95</v>
      </c>
    </row>
    <row r="2" spans="1:3" x14ac:dyDescent="0.25">
      <c r="A2" s="24" t="s">
        <v>39</v>
      </c>
      <c r="B2" t="s">
        <v>63</v>
      </c>
    </row>
    <row r="3" spans="1:3" x14ac:dyDescent="0.25">
      <c r="A3" s="24" t="s">
        <v>44</v>
      </c>
      <c r="B3" t="s">
        <v>5612</v>
      </c>
    </row>
    <row r="4" spans="1:3" x14ac:dyDescent="0.25">
      <c r="A4" s="24" t="s">
        <v>45</v>
      </c>
      <c r="B4" t="s">
        <v>5612</v>
      </c>
      <c r="C4"/>
    </row>
    <row r="5" spans="1:3" x14ac:dyDescent="0.25">
      <c r="B5"/>
      <c r="C5"/>
    </row>
    <row r="6" spans="1:3" ht="30" x14ac:dyDescent="0.25">
      <c r="A6" s="24" t="s">
        <v>37</v>
      </c>
      <c r="B6" t="s">
        <v>5613</v>
      </c>
      <c r="C6" s="53" t="s">
        <v>5614</v>
      </c>
    </row>
    <row r="7" spans="1:3" x14ac:dyDescent="0.25">
      <c r="A7" s="53" t="s">
        <v>3022</v>
      </c>
      <c r="B7" s="53">
        <v>780000</v>
      </c>
      <c r="C7" s="53">
        <v>26000</v>
      </c>
    </row>
    <row r="8" spans="1:3" x14ac:dyDescent="0.25">
      <c r="A8" s="53" t="s">
        <v>3013</v>
      </c>
      <c r="B8" s="53">
        <v>720000</v>
      </c>
      <c r="C8" s="53">
        <v>12000</v>
      </c>
    </row>
    <row r="9" spans="1:3" x14ac:dyDescent="0.25">
      <c r="A9" s="53" t="s">
        <v>3046</v>
      </c>
      <c r="B9" s="53">
        <v>720000</v>
      </c>
      <c r="C9" s="53">
        <v>24000</v>
      </c>
    </row>
    <row r="10" spans="1:3" x14ac:dyDescent="0.25">
      <c r="A10" s="53" t="s">
        <v>3127</v>
      </c>
      <c r="B10" s="53">
        <v>390000</v>
      </c>
      <c r="C10" s="53">
        <v>13000</v>
      </c>
    </row>
    <row r="11" spans="1:3" x14ac:dyDescent="0.25">
      <c r="A11" s="53" t="s">
        <v>3183</v>
      </c>
      <c r="B11" s="53">
        <v>390000</v>
      </c>
      <c r="C11" s="53">
        <v>13000</v>
      </c>
    </row>
    <row r="12" spans="1:3" x14ac:dyDescent="0.25">
      <c r="A12" s="53" t="s">
        <v>3118</v>
      </c>
      <c r="B12" s="53">
        <v>390000</v>
      </c>
      <c r="C12" s="53">
        <v>13000</v>
      </c>
    </row>
    <row r="13" spans="1:3" x14ac:dyDescent="0.25">
      <c r="A13" s="53" t="s">
        <v>3030</v>
      </c>
      <c r="B13" s="53">
        <v>390000</v>
      </c>
      <c r="C13" s="53">
        <v>13000</v>
      </c>
    </row>
    <row r="14" spans="1:3" ht="30" x14ac:dyDescent="0.25">
      <c r="A14" s="53" t="s">
        <v>5615</v>
      </c>
      <c r="B14" s="53">
        <v>360000</v>
      </c>
      <c r="C14" s="53">
        <v>2383.33</v>
      </c>
    </row>
    <row r="15" spans="1:3" x14ac:dyDescent="0.25">
      <c r="A15" s="53" t="s">
        <v>3124</v>
      </c>
      <c r="B15" s="53">
        <v>300000</v>
      </c>
      <c r="C15" s="53">
        <v>10000</v>
      </c>
    </row>
    <row r="16" spans="1:3" x14ac:dyDescent="0.25">
      <c r="A16" s="53" t="s">
        <v>3086</v>
      </c>
      <c r="B16" s="53">
        <v>840000</v>
      </c>
      <c r="C16" s="53">
        <v>28000</v>
      </c>
    </row>
    <row r="17" spans="1:3" x14ac:dyDescent="0.25">
      <c r="A17" s="53" t="s">
        <v>3051</v>
      </c>
      <c r="B17" s="53">
        <v>840000</v>
      </c>
      <c r="C17" s="53">
        <v>14000</v>
      </c>
    </row>
    <row r="18" spans="1:3" x14ac:dyDescent="0.25">
      <c r="A18" t="s">
        <v>4</v>
      </c>
      <c r="B18" s="53">
        <v>6120000</v>
      </c>
      <c r="C18" s="53">
        <v>168383.33000000002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F3823-2728-4E4F-959A-88F4BD2998C7}">
  <dimension ref="B1:G16"/>
  <sheetViews>
    <sheetView view="pageBreakPreview" zoomScale="130" zoomScaleNormal="100" zoomScaleSheetLayoutView="130" workbookViewId="0">
      <selection activeCell="C16" sqref="C16"/>
    </sheetView>
  </sheetViews>
  <sheetFormatPr baseColWidth="10" defaultColWidth="11.42578125" defaultRowHeight="15" x14ac:dyDescent="0.25"/>
  <cols>
    <col min="2" max="2" width="38.140625" bestFit="1" customWidth="1"/>
    <col min="3" max="4" width="14.28515625" customWidth="1"/>
    <col min="5" max="5" width="15.85546875" customWidth="1"/>
    <col min="6" max="6" width="5.85546875" customWidth="1"/>
  </cols>
  <sheetData>
    <row r="1" spans="2:7" ht="15.75" thickBot="1" x14ac:dyDescent="0.3"/>
    <row r="2" spans="2:7" x14ac:dyDescent="0.25">
      <c r="B2" s="34" t="s">
        <v>5616</v>
      </c>
      <c r="C2" s="35" t="s">
        <v>59</v>
      </c>
      <c r="D2" s="36" t="s">
        <v>5617</v>
      </c>
      <c r="E2" s="37" t="s">
        <v>5618</v>
      </c>
    </row>
    <row r="3" spans="2:7" x14ac:dyDescent="0.25">
      <c r="B3" s="38" t="s">
        <v>5619</v>
      </c>
      <c r="C3" s="39">
        <v>813070374.5474292</v>
      </c>
      <c r="D3" s="40">
        <v>120134891</v>
      </c>
      <c r="E3" s="41">
        <f>SUM(C3:D3)</f>
        <v>933205265.5474292</v>
      </c>
    </row>
    <row r="4" spans="2:7" x14ac:dyDescent="0.25">
      <c r="B4" s="38" t="s">
        <v>5620</v>
      </c>
      <c r="C4" s="39">
        <v>245523765.45737076</v>
      </c>
      <c r="D4" s="40">
        <v>415187310.68205059</v>
      </c>
      <c r="E4" s="41">
        <f>SUM(C4:D4)</f>
        <v>660711076.13942134</v>
      </c>
    </row>
    <row r="5" spans="2:7" x14ac:dyDescent="0.25">
      <c r="B5" s="38" t="s">
        <v>5621</v>
      </c>
      <c r="C5" s="39"/>
      <c r="D5" s="40">
        <v>86172759.837907046</v>
      </c>
      <c r="E5" s="41">
        <f>SUM(C5:D5)</f>
        <v>86172759.837907046</v>
      </c>
    </row>
    <row r="6" spans="2:7" x14ac:dyDescent="0.25">
      <c r="B6" s="38" t="s">
        <v>5622</v>
      </c>
      <c r="C6" s="39">
        <v>2059199.9951999998</v>
      </c>
      <c r="D6" s="40">
        <v>92088903.143623188</v>
      </c>
      <c r="E6" s="41">
        <f>SUM(C6:D6)</f>
        <v>94148103.138823181</v>
      </c>
    </row>
    <row r="7" spans="2:7" ht="15.75" thickBot="1" x14ac:dyDescent="0.3">
      <c r="B7" s="42" t="s">
        <v>5623</v>
      </c>
      <c r="C7" s="43"/>
      <c r="D7" s="44"/>
      <c r="E7" s="45"/>
    </row>
    <row r="8" spans="2:7" ht="15.75" thickBot="1" x14ac:dyDescent="0.3">
      <c r="B8" s="46" t="s">
        <v>5618</v>
      </c>
      <c r="C8" s="47">
        <f>SUM(C3:C7)</f>
        <v>1060653340</v>
      </c>
      <c r="D8" s="47">
        <f>SUM(D3:D7)</f>
        <v>713583864.66358089</v>
      </c>
      <c r="E8" s="47">
        <f>SUM(E3:E7)</f>
        <v>1774237204.6635809</v>
      </c>
    </row>
    <row r="9" spans="2:7" ht="15.75" thickBot="1" x14ac:dyDescent="0.3"/>
    <row r="10" spans="2:7" x14ac:dyDescent="0.25">
      <c r="B10" s="34" t="s">
        <v>5616</v>
      </c>
      <c r="C10" s="35" t="s">
        <v>59</v>
      </c>
      <c r="D10" s="36" t="s">
        <v>5617</v>
      </c>
      <c r="E10" s="37" t="s">
        <v>5618</v>
      </c>
    </row>
    <row r="11" spans="2:7" x14ac:dyDescent="0.25">
      <c r="B11" s="38" t="s">
        <v>5619</v>
      </c>
      <c r="C11" s="39">
        <v>824960010</v>
      </c>
      <c r="D11" s="40">
        <v>120134891</v>
      </c>
      <c r="E11" s="41">
        <f>SUM(C11:D11)</f>
        <v>945094901</v>
      </c>
      <c r="G11" s="48"/>
    </row>
    <row r="12" spans="2:7" x14ac:dyDescent="0.25">
      <c r="B12" s="38" t="s">
        <v>5620</v>
      </c>
      <c r="C12" s="39">
        <v>233634130.00479996</v>
      </c>
      <c r="D12" s="40">
        <v>415187310.68205059</v>
      </c>
      <c r="E12" s="41">
        <f>SUM(C12:D12)</f>
        <v>648821440.68685055</v>
      </c>
      <c r="G12" s="48"/>
    </row>
    <row r="13" spans="2:7" x14ac:dyDescent="0.25">
      <c r="B13" s="38" t="s">
        <v>5621</v>
      </c>
      <c r="C13" s="39"/>
      <c r="D13" s="40">
        <v>86172759.837907046</v>
      </c>
      <c r="E13" s="41">
        <f>SUM(C13:D13)</f>
        <v>86172759.837907046</v>
      </c>
    </row>
    <row r="14" spans="2:7" x14ac:dyDescent="0.25">
      <c r="B14" s="38" t="s">
        <v>5622</v>
      </c>
      <c r="C14" s="39">
        <v>2059199.9951999998</v>
      </c>
      <c r="D14" s="40">
        <v>92088903.143623188</v>
      </c>
      <c r="E14" s="41">
        <f>SUM(C14:D14)</f>
        <v>94148103.138823181</v>
      </c>
    </row>
    <row r="15" spans="2:7" ht="15.75" thickBot="1" x14ac:dyDescent="0.3">
      <c r="B15" s="42" t="s">
        <v>5623</v>
      </c>
      <c r="C15" s="43"/>
      <c r="D15" s="44"/>
      <c r="E15" s="45"/>
    </row>
    <row r="16" spans="2:7" ht="15.75" thickBot="1" x14ac:dyDescent="0.3">
      <c r="B16" s="46" t="s">
        <v>5618</v>
      </c>
      <c r="C16" s="47">
        <f>SUM(C11:C15)</f>
        <v>1060653340</v>
      </c>
      <c r="D16" s="47">
        <f>SUM(D11:D15)</f>
        <v>713583864.66358089</v>
      </c>
      <c r="E16" s="47">
        <f>SUM(E11:E15)</f>
        <v>1774237204.6635809</v>
      </c>
    </row>
  </sheetData>
  <pageMargins left="0.7" right="0.7" top="0.75" bottom="0.75" header="0.3" footer="0.3"/>
  <pageSetup paperSize="9" scale="87"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A2250-E462-40DA-9BDE-EFF3A8CE78AD}">
  <dimension ref="A3:KN20"/>
  <sheetViews>
    <sheetView workbookViewId="0">
      <selection activeCell="A20" sqref="A20"/>
    </sheetView>
  </sheetViews>
  <sheetFormatPr baseColWidth="10" defaultColWidth="11.42578125" defaultRowHeight="15" x14ac:dyDescent="0.25"/>
  <cols>
    <col min="2" max="2" width="28.28515625" customWidth="1"/>
    <col min="3" max="3" width="34.7109375" customWidth="1"/>
  </cols>
  <sheetData>
    <row r="3" spans="2:4" ht="15.75" thickBot="1" x14ac:dyDescent="0.3"/>
    <row r="4" spans="2:4" ht="47.25" customHeight="1" thickBot="1" x14ac:dyDescent="0.3">
      <c r="B4" s="3120" t="s">
        <v>5624</v>
      </c>
      <c r="C4" s="3121"/>
    </row>
    <row r="5" spans="2:4" ht="32.25" thickBot="1" x14ac:dyDescent="0.3">
      <c r="B5" s="166"/>
      <c r="C5" s="167" t="s">
        <v>5625</v>
      </c>
    </row>
    <row r="6" spans="2:4" ht="16.5" thickBot="1" x14ac:dyDescent="0.3">
      <c r="B6" s="168" t="s">
        <v>5575</v>
      </c>
      <c r="C6" s="169" t="s">
        <v>5626</v>
      </c>
    </row>
    <row r="7" spans="2:4" ht="16.5" thickBot="1" x14ac:dyDescent="0.3">
      <c r="B7" s="170" t="s">
        <v>60</v>
      </c>
      <c r="C7" s="171">
        <v>8117500</v>
      </c>
    </row>
    <row r="8" spans="2:4" ht="16.5" thickBot="1" x14ac:dyDescent="0.3">
      <c r="B8" s="172" t="s">
        <v>62</v>
      </c>
      <c r="C8" s="173">
        <v>8117500</v>
      </c>
    </row>
    <row r="9" spans="2:4" ht="16.5" thickBot="1" x14ac:dyDescent="0.3">
      <c r="B9" s="174" t="s">
        <v>10</v>
      </c>
      <c r="C9" s="175">
        <v>274000</v>
      </c>
      <c r="D9" t="s">
        <v>5627</v>
      </c>
    </row>
    <row r="10" spans="2:4" ht="16.5" thickBot="1" x14ac:dyDescent="0.3">
      <c r="B10" s="176" t="s">
        <v>1763</v>
      </c>
      <c r="C10" s="171">
        <v>2557500</v>
      </c>
      <c r="D10" t="s">
        <v>5628</v>
      </c>
    </row>
    <row r="11" spans="2:4" ht="16.5" thickBot="1" x14ac:dyDescent="0.3">
      <c r="B11" s="176" t="s">
        <v>2578</v>
      </c>
      <c r="C11" s="171">
        <v>2713000</v>
      </c>
      <c r="D11" t="s">
        <v>5629</v>
      </c>
    </row>
    <row r="12" spans="2:4" ht="16.5" thickBot="1" x14ac:dyDescent="0.3">
      <c r="B12" s="176" t="s">
        <v>994</v>
      </c>
      <c r="C12" s="171">
        <v>2573000</v>
      </c>
    </row>
    <row r="13" spans="2:4" ht="16.5" thickBot="1" x14ac:dyDescent="0.3">
      <c r="B13" s="177" t="s">
        <v>4</v>
      </c>
      <c r="C13" s="178">
        <v>8117500</v>
      </c>
    </row>
    <row r="14" spans="2:4" ht="15.75" x14ac:dyDescent="0.25">
      <c r="B14" s="179"/>
    </row>
    <row r="20" spans="1:300" x14ac:dyDescent="0.25">
      <c r="A20" s="253">
        <v>2026</v>
      </c>
      <c r="B20" s="253" t="s">
        <v>2641</v>
      </c>
      <c r="C20" s="253" t="s">
        <v>65</v>
      </c>
      <c r="D20" s="265">
        <v>1</v>
      </c>
      <c r="E20" s="260">
        <v>3000</v>
      </c>
      <c r="F20" s="266"/>
      <c r="G20" s="266"/>
      <c r="H20" s="253">
        <v>30</v>
      </c>
      <c r="I20" s="253">
        <v>30</v>
      </c>
      <c r="J20" s="267"/>
      <c r="K20" s="260" t="e">
        <f>ROUNDUP(IFERROR(IF(OR(#REF!="LOCADOR",#REF!="VIATICOS",#REF!="CAJA CHICA"),IF(#REF!="LOCADOR",#REF!*(#REF!/30)*SUM(A20:J20),#REF!*#REF!*SUM(A20:J20)),#REF!*SUM(A20:J20)),""),0)</f>
        <v>#VALUE!</v>
      </c>
      <c r="L20" s="269">
        <f ca="1">+$Q20*(#REF!/30)*$P20</f>
        <v>0</v>
      </c>
      <c r="M20" s="269">
        <f ca="1">+$Q20*(#REF!/30)*$P20</f>
        <v>0</v>
      </c>
      <c r="N20" s="269">
        <f ca="1">+$Q20*(A20/30)*$P20</f>
        <v>3000</v>
      </c>
      <c r="O20" s="269">
        <f ca="1">+$Q20*(B20/30)*$P20</f>
        <v>3000</v>
      </c>
      <c r="P20" s="269">
        <f ca="1">+$Q20*(C20/30)*$P20</f>
        <v>0</v>
      </c>
      <c r="Q20" s="269" t="e">
        <f>+ROUNDUP(SUM(E20:P20),0)</f>
        <v>#VALUE!</v>
      </c>
      <c r="R20" s="266" t="s">
        <v>2578</v>
      </c>
      <c r="S20" s="270"/>
      <c r="T20" s="254" t="s">
        <v>3535</v>
      </c>
      <c r="U20" s="254" t="s">
        <v>3536</v>
      </c>
      <c r="V20" s="268">
        <v>46058</v>
      </c>
      <c r="W20" s="254" t="s">
        <v>3537</v>
      </c>
      <c r="X20" s="268">
        <v>46078</v>
      </c>
      <c r="Y20" s="254"/>
      <c r="Z20" s="270" t="s">
        <v>3538</v>
      </c>
      <c r="AA20" s="272" t="s">
        <v>995</v>
      </c>
      <c r="AB20" s="270" t="s">
        <v>3803</v>
      </c>
      <c r="AC20" s="270" t="s">
        <v>3804</v>
      </c>
      <c r="AD20" s="270" t="s">
        <v>3805</v>
      </c>
      <c r="AE20" s="271">
        <v>46083</v>
      </c>
      <c r="AF20" s="270"/>
      <c r="AG20" s="281"/>
      <c r="AH20" s="282"/>
      <c r="AI20" s="282"/>
      <c r="AJ20" s="282"/>
      <c r="AK20" s="282"/>
      <c r="AL20" s="270" t="s">
        <v>1605</v>
      </c>
      <c r="AM20" s="270" t="s">
        <v>1275</v>
      </c>
      <c r="AN20" s="270" t="s">
        <v>2816</v>
      </c>
      <c r="AO20" s="283" t="s">
        <v>2817</v>
      </c>
      <c r="AP20" s="273">
        <v>10409649934</v>
      </c>
      <c r="AQ20" s="274">
        <v>3000</v>
      </c>
      <c r="AR20" s="271">
        <v>46082</v>
      </c>
      <c r="AS20" s="271">
        <v>46116</v>
      </c>
      <c r="AT20" s="270"/>
      <c r="AU20" s="270"/>
      <c r="AV20" s="270"/>
      <c r="AW20" s="270"/>
      <c r="AX20" s="270"/>
      <c r="AY20" s="270"/>
      <c r="AZ20" s="270"/>
      <c r="BA20" s="270"/>
      <c r="BB20" s="270"/>
      <c r="BC20" s="270"/>
      <c r="BD20" s="270"/>
      <c r="BE20" s="270"/>
      <c r="BF20" s="270"/>
      <c r="BG20" s="270"/>
      <c r="BH20" s="270"/>
      <c r="BI20" s="270"/>
      <c r="BJ20" s="270"/>
      <c r="BK20" s="270"/>
      <c r="BL20" s="270"/>
      <c r="BM20" s="270">
        <v>30</v>
      </c>
      <c r="BN20" s="261">
        <f>G20</f>
        <v>0</v>
      </c>
      <c r="BO20" s="270">
        <v>30</v>
      </c>
      <c r="BP20" s="278" t="e">
        <f>(#REF!/30*BO20)*#REF!</f>
        <v>#REF!</v>
      </c>
      <c r="BQ20" s="270">
        <v>30</v>
      </c>
      <c r="BR20" s="278" t="e">
        <f>(#REF!/30*BQ20)*#REF!</f>
        <v>#REF!</v>
      </c>
      <c r="BS20" s="278" t="e">
        <f>BN20-BP20</f>
        <v>#REF!</v>
      </c>
      <c r="BT20" s="278" t="e">
        <f>BN20-BR20</f>
        <v>#REF!</v>
      </c>
      <c r="BU20" s="270"/>
      <c r="BV20" s="266" t="e">
        <f>#REF!</f>
        <v>#REF!</v>
      </c>
      <c r="BW20" s="275">
        <f>H20</f>
        <v>30</v>
      </c>
      <c r="BX20" s="266">
        <v>4</v>
      </c>
      <c r="BY20" s="275" t="e">
        <f>(#REF!/30*BX20)*#REF!</f>
        <v>#REF!</v>
      </c>
      <c r="BZ20" s="270">
        <v>4</v>
      </c>
      <c r="CA20" s="275" t="e">
        <f>(#REF!/30*BZ20)*#REF!</f>
        <v>#REF!</v>
      </c>
      <c r="CB20" s="270"/>
      <c r="CC20" s="270"/>
      <c r="CD20" s="270"/>
      <c r="CE20" s="276" t="e">
        <f>Q20</f>
        <v>#VALUE!</v>
      </c>
      <c r="CF20" s="277" t="e">
        <f>AX20+BG20+BP20</f>
        <v>#REF!</v>
      </c>
      <c r="CG20" s="277" t="e">
        <f>AZ20+BI20+BR20</f>
        <v>#REF!</v>
      </c>
      <c r="CH20" s="261" t="e">
        <f>CE20-CF20</f>
        <v>#VALUE!</v>
      </c>
      <c r="CI20" s="278" t="e">
        <f>CE20-CG20</f>
        <v>#VALUE!</v>
      </c>
      <c r="CJ20" s="270"/>
      <c r="CK20" s="270"/>
      <c r="CL20" s="270"/>
      <c r="CM20" s="270"/>
      <c r="CN20" s="270"/>
      <c r="CO20" s="270"/>
      <c r="CP20" s="270"/>
      <c r="CQ20" s="270"/>
      <c r="CR20" s="270"/>
      <c r="CS20" s="270"/>
      <c r="CT20" s="270"/>
      <c r="CU20" s="270"/>
      <c r="CV20" s="270"/>
      <c r="CW20" s="270"/>
      <c r="CX20" s="270"/>
      <c r="CY20" s="270"/>
      <c r="CZ20" s="270"/>
      <c r="DA20" s="270"/>
      <c r="DB20" s="270"/>
      <c r="DC20" s="270"/>
      <c r="DD20" s="270"/>
      <c r="DE20" s="270"/>
      <c r="DF20" s="270"/>
      <c r="DG20" s="270"/>
      <c r="DH20" s="270"/>
      <c r="DI20" s="270"/>
      <c r="DJ20" s="270"/>
      <c r="DK20" s="270"/>
      <c r="DL20" s="270"/>
      <c r="DM20" s="270"/>
      <c r="DN20" s="270"/>
      <c r="DO20" s="270"/>
      <c r="DP20" s="270"/>
      <c r="DQ20" s="270"/>
      <c r="DR20" s="270"/>
      <c r="DS20" s="279"/>
      <c r="DT20" s="280"/>
      <c r="DU20" s="280"/>
      <c r="DV20" s="280"/>
      <c r="DW20" s="280"/>
      <c r="DX20" s="280"/>
      <c r="DY20" s="280"/>
      <c r="DZ20" s="280"/>
      <c r="EA20" s="280"/>
      <c r="EB20" s="280"/>
      <c r="EC20" s="280"/>
      <c r="ED20" s="280"/>
      <c r="EE20" s="280"/>
      <c r="EF20" s="280"/>
      <c r="EG20" s="280"/>
      <c r="EH20" s="280"/>
      <c r="EI20" s="280"/>
      <c r="EJ20" s="280"/>
      <c r="EK20" s="280"/>
      <c r="EL20" s="280"/>
      <c r="EM20" s="280"/>
      <c r="EN20" s="280"/>
      <c r="EO20" s="280"/>
      <c r="EP20" s="280"/>
      <c r="EQ20" s="280"/>
      <c r="ER20" s="280"/>
      <c r="ES20" s="280"/>
      <c r="ET20" s="280"/>
      <c r="EU20" s="280"/>
      <c r="EV20" s="280"/>
      <c r="EW20" s="280"/>
      <c r="EX20" s="280"/>
      <c r="EY20" s="280"/>
      <c r="EZ20" s="280"/>
      <c r="FA20" s="280"/>
      <c r="FB20" s="280"/>
      <c r="FC20" s="280"/>
      <c r="FD20" s="280"/>
      <c r="FE20" s="280"/>
      <c r="FF20" s="280"/>
      <c r="FG20" s="280"/>
      <c r="FH20" s="280"/>
      <c r="FI20" s="280"/>
      <c r="FJ20" s="280"/>
      <c r="FK20" s="280"/>
      <c r="FL20" s="280"/>
      <c r="FM20" s="280"/>
      <c r="FN20" s="280"/>
      <c r="FO20" s="280"/>
      <c r="FP20" s="280"/>
      <c r="FQ20" s="280"/>
      <c r="FR20" s="280"/>
      <c r="FS20" s="280"/>
      <c r="FT20" s="280"/>
      <c r="FU20" s="280"/>
      <c r="FV20" s="280"/>
      <c r="FW20" s="280"/>
      <c r="FX20" s="280"/>
      <c r="FY20" s="280"/>
      <c r="FZ20" s="280"/>
      <c r="GA20" s="280"/>
      <c r="GB20" s="280"/>
      <c r="GC20" s="280"/>
      <c r="GD20" s="280"/>
      <c r="GE20" s="280"/>
      <c r="GF20" s="280"/>
      <c r="GG20" s="280"/>
      <c r="GH20" s="280"/>
      <c r="GI20" s="280"/>
      <c r="GJ20" s="280"/>
      <c r="GK20" s="280"/>
      <c r="GL20" s="280"/>
      <c r="GM20" s="280"/>
      <c r="GN20" s="280"/>
      <c r="GO20" s="280"/>
      <c r="GP20" s="280"/>
      <c r="GQ20" s="280"/>
      <c r="GR20" s="280"/>
      <c r="GS20" s="280"/>
      <c r="GT20" s="280"/>
      <c r="GU20" s="280"/>
      <c r="GV20" s="280"/>
      <c r="GW20" s="280"/>
      <c r="GX20" s="280"/>
      <c r="GY20" s="280"/>
      <c r="GZ20" s="280"/>
      <c r="HA20" s="280"/>
      <c r="HB20" s="280"/>
      <c r="HC20" s="280"/>
      <c r="HD20" s="280"/>
      <c r="HE20" s="280"/>
      <c r="HF20" s="280"/>
      <c r="HG20" s="280"/>
      <c r="HH20" s="280"/>
      <c r="HI20" s="280"/>
      <c r="HJ20" s="280"/>
      <c r="HK20" s="280"/>
      <c r="HL20" s="280"/>
      <c r="HM20" s="280"/>
      <c r="HN20" s="280"/>
      <c r="HO20" s="280"/>
      <c r="HP20" s="280"/>
      <c r="HQ20" s="280"/>
      <c r="HR20" s="280"/>
      <c r="HS20" s="280"/>
      <c r="HT20" s="280"/>
      <c r="HU20" s="280"/>
      <c r="HV20" s="280"/>
      <c r="HW20" s="280"/>
      <c r="HX20" s="280"/>
      <c r="HY20" s="280"/>
      <c r="HZ20" s="280"/>
      <c r="IA20" s="280"/>
      <c r="IB20" s="280"/>
      <c r="IC20" s="280"/>
      <c r="ID20" s="280"/>
      <c r="IE20" s="280"/>
      <c r="IF20" s="280"/>
      <c r="IG20" s="280"/>
      <c r="IH20" s="280"/>
      <c r="II20" s="280"/>
      <c r="IJ20" s="280"/>
      <c r="IK20" s="280"/>
      <c r="IL20" s="280"/>
      <c r="IM20" s="280"/>
      <c r="IN20" s="280"/>
      <c r="IO20" s="280"/>
      <c r="IP20" s="280"/>
      <c r="IQ20" s="280"/>
      <c r="IR20" s="280"/>
      <c r="IS20" s="280"/>
      <c r="IT20" s="280"/>
      <c r="IU20" s="280"/>
      <c r="IV20" s="280"/>
      <c r="IW20" s="280"/>
      <c r="IX20" s="280"/>
      <c r="IY20" s="280"/>
      <c r="IZ20" s="280"/>
      <c r="JA20" s="280"/>
      <c r="JB20" s="280"/>
      <c r="JC20" s="280"/>
      <c r="JD20" s="280"/>
      <c r="JE20" s="280"/>
      <c r="JF20" s="280"/>
      <c r="JG20" s="280"/>
      <c r="JH20" s="280"/>
      <c r="JI20" s="280"/>
      <c r="JJ20" s="280"/>
      <c r="JK20" s="280"/>
      <c r="JL20" s="280"/>
      <c r="JM20" s="280"/>
      <c r="JN20" s="280"/>
      <c r="JO20" s="280"/>
      <c r="JP20" s="280"/>
      <c r="JQ20" s="280"/>
      <c r="JR20" s="280"/>
      <c r="JS20" s="280"/>
      <c r="JT20" s="280"/>
      <c r="JU20" s="280"/>
      <c r="JV20" s="280"/>
      <c r="JW20" s="280"/>
      <c r="JX20" s="280"/>
      <c r="JY20" s="280"/>
      <c r="JZ20" s="280"/>
      <c r="KA20" s="280"/>
      <c r="KB20" s="280"/>
      <c r="KC20" s="280"/>
      <c r="KD20" s="280"/>
      <c r="KE20" s="280"/>
      <c r="KF20" s="280"/>
      <c r="KG20" s="280"/>
      <c r="KH20" s="280"/>
      <c r="KI20" s="280"/>
      <c r="KJ20" s="280"/>
      <c r="KK20" s="280"/>
      <c r="KL20" s="280"/>
      <c r="KM20" s="280"/>
      <c r="KN20" s="280"/>
    </row>
  </sheetData>
  <mergeCells count="1">
    <mergeCell ref="B4:C4"/>
  </mergeCells>
  <conditionalFormatting sqref="AO20">
    <cfRule type="duplicateValues" dxfId="1" priority="1"/>
  </conditionalFormatting>
  <conditionalFormatting sqref="AP20">
    <cfRule type="duplicateValues" dxfId="0" priority="2"/>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63B3881-2104-4351-8EBA-8249B26DFAF2}">
          <x14:formula1>
            <xm:f>'Programación Locadores'!#REF!</xm:f>
          </x14:formula1>
          <xm:sqref>A20</xm:sqref>
        </x14:dataValidation>
        <x14:dataValidation type="list" allowBlank="1" showInputMessage="1" showErrorMessage="1" xr:uid="{FB5D3436-5D7C-4F20-96E9-62BB08F13150}">
          <x14:formula1>
            <xm:f>Hoja6!$C$4:$C$8</xm:f>
          </x14:formula1>
          <xm:sqref>AA20</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A2FB2-0116-4764-96E5-4B399D205F0A}">
  <dimension ref="B2:Q61"/>
  <sheetViews>
    <sheetView topLeftCell="A50" zoomScale="85" zoomScaleNormal="85" workbookViewId="0">
      <selection activeCell="H54" sqref="H54"/>
    </sheetView>
  </sheetViews>
  <sheetFormatPr baseColWidth="10" defaultColWidth="11.42578125" defaultRowHeight="15" x14ac:dyDescent="0.25"/>
  <cols>
    <col min="3" max="3" width="29.7109375" customWidth="1"/>
    <col min="8" max="8" width="23.28515625" customWidth="1"/>
    <col min="9" max="9" width="58.28515625" customWidth="1"/>
    <col min="10" max="10" width="9.28515625" customWidth="1"/>
    <col min="11" max="11" width="31.5703125" customWidth="1"/>
    <col min="12" max="12" width="19.42578125" customWidth="1"/>
    <col min="16" max="16" width="21.7109375" customWidth="1"/>
    <col min="17" max="17" width="49.5703125" customWidth="1"/>
  </cols>
  <sheetData>
    <row r="2" spans="2:17" ht="15.75" thickBot="1" x14ac:dyDescent="0.3"/>
    <row r="3" spans="2:17" ht="27" thickBot="1" x14ac:dyDescent="0.45">
      <c r="B3" s="3128" t="s">
        <v>5630</v>
      </c>
      <c r="C3" s="3129"/>
      <c r="D3" s="3129"/>
      <c r="E3" s="3129"/>
      <c r="F3" s="3129"/>
      <c r="G3" s="3129"/>
      <c r="H3" s="3129"/>
      <c r="I3" s="3129"/>
      <c r="J3" s="3129"/>
      <c r="K3" s="3129"/>
      <c r="L3" s="3129"/>
      <c r="M3" s="3129"/>
      <c r="N3" s="3129"/>
      <c r="O3" s="3129"/>
      <c r="P3" s="3129"/>
      <c r="Q3" s="3130"/>
    </row>
    <row r="6" spans="2:17" ht="18" x14ac:dyDescent="0.25">
      <c r="C6" s="76"/>
      <c r="D6" s="77"/>
      <c r="E6" s="77"/>
      <c r="F6" s="77"/>
      <c r="G6" s="77"/>
      <c r="H6" s="77"/>
      <c r="I6" s="77"/>
      <c r="J6" s="78"/>
      <c r="K6" s="78"/>
      <c r="L6" s="79"/>
      <c r="M6" s="79"/>
      <c r="N6" s="80"/>
      <c r="O6" s="80"/>
      <c r="P6" s="81"/>
      <c r="Q6" s="82"/>
    </row>
    <row r="7" spans="2:17" s="88" customFormat="1" ht="41.25" customHeight="1" x14ac:dyDescent="0.2">
      <c r="B7" s="85" t="s">
        <v>5631</v>
      </c>
      <c r="C7" s="86" t="s">
        <v>5632</v>
      </c>
      <c r="D7" s="87" t="s">
        <v>5399</v>
      </c>
      <c r="E7" s="87" t="s">
        <v>5633</v>
      </c>
      <c r="F7" s="87" t="s">
        <v>5634</v>
      </c>
      <c r="G7" s="87" t="s">
        <v>5633</v>
      </c>
      <c r="H7" s="87" t="s">
        <v>5635</v>
      </c>
      <c r="I7" s="89" t="s">
        <v>954</v>
      </c>
      <c r="J7" s="85" t="s">
        <v>5631</v>
      </c>
      <c r="K7" s="86" t="s">
        <v>5636</v>
      </c>
      <c r="L7" s="87" t="s">
        <v>5637</v>
      </c>
      <c r="M7" s="87" t="s">
        <v>5633</v>
      </c>
      <c r="N7" s="87" t="s">
        <v>5634</v>
      </c>
      <c r="O7" s="87" t="s">
        <v>5633</v>
      </c>
      <c r="P7" s="87" t="s">
        <v>5635</v>
      </c>
      <c r="Q7" s="89" t="s">
        <v>954</v>
      </c>
    </row>
    <row r="8" spans="2:17" ht="18.75" x14ac:dyDescent="0.25">
      <c r="B8" s="3122" t="s">
        <v>5638</v>
      </c>
      <c r="C8" s="3123"/>
      <c r="D8" s="3123"/>
      <c r="E8" s="3123"/>
      <c r="F8" s="3123"/>
      <c r="G8" s="3124"/>
      <c r="H8" s="83">
        <v>179564802</v>
      </c>
      <c r="I8" s="84"/>
      <c r="J8" s="3122" t="s">
        <v>5638</v>
      </c>
      <c r="K8" s="3123"/>
      <c r="L8" s="3123"/>
      <c r="M8" s="3123"/>
      <c r="N8" s="3123"/>
      <c r="O8" s="3124"/>
      <c r="P8" s="83">
        <v>8117500</v>
      </c>
    </row>
    <row r="9" spans="2:17" ht="57" customHeight="1" x14ac:dyDescent="0.25">
      <c r="B9" s="149">
        <v>1</v>
      </c>
      <c r="C9" s="165" t="s">
        <v>5639</v>
      </c>
      <c r="D9" s="149" t="s">
        <v>4767</v>
      </c>
      <c r="E9" s="164">
        <v>46027</v>
      </c>
      <c r="F9" s="149" t="s">
        <v>4768</v>
      </c>
      <c r="G9" s="164">
        <v>46030</v>
      </c>
      <c r="H9" s="163">
        <v>4011</v>
      </c>
      <c r="I9" s="53" t="s">
        <v>5640</v>
      </c>
      <c r="J9" s="149">
        <v>1</v>
      </c>
      <c r="K9" s="165" t="s">
        <v>5641</v>
      </c>
      <c r="L9" s="149" t="s">
        <v>2519</v>
      </c>
      <c r="M9" s="164">
        <v>46038</v>
      </c>
      <c r="N9" s="149" t="s">
        <v>2520</v>
      </c>
      <c r="O9" s="294">
        <v>46043</v>
      </c>
      <c r="P9" s="212">
        <v>34000</v>
      </c>
      <c r="Q9" s="209" t="s">
        <v>5642</v>
      </c>
    </row>
    <row r="10" spans="2:17" ht="18.75" x14ac:dyDescent="0.25">
      <c r="B10" s="3122" t="s">
        <v>5643</v>
      </c>
      <c r="C10" s="3123"/>
      <c r="D10" s="3123"/>
      <c r="E10" s="3123"/>
      <c r="F10" s="3123"/>
      <c r="G10" s="3124"/>
      <c r="H10" s="83">
        <f>H8-H9+H9</f>
        <v>179564802</v>
      </c>
      <c r="J10" s="3122" t="s">
        <v>5643</v>
      </c>
      <c r="K10" s="3123"/>
      <c r="L10" s="3123"/>
      <c r="M10" s="3123"/>
      <c r="N10" s="3123"/>
      <c r="O10" s="3124"/>
      <c r="P10" s="83">
        <f>P8-P9</f>
        <v>8083500</v>
      </c>
    </row>
    <row r="11" spans="2:17" ht="75" x14ac:dyDescent="0.25">
      <c r="B11" s="149">
        <v>2</v>
      </c>
      <c r="C11" s="165" t="s">
        <v>5644</v>
      </c>
      <c r="D11" s="149" t="s">
        <v>2519</v>
      </c>
      <c r="E11" s="164">
        <v>46038</v>
      </c>
      <c r="F11" s="149" t="s">
        <v>2520</v>
      </c>
      <c r="G11" s="164">
        <v>46043</v>
      </c>
      <c r="H11" s="163">
        <v>10000</v>
      </c>
      <c r="I11" s="53" t="s">
        <v>5645</v>
      </c>
      <c r="J11">
        <v>2</v>
      </c>
      <c r="K11" s="165" t="s">
        <v>5646</v>
      </c>
      <c r="L11" t="s">
        <v>5647</v>
      </c>
      <c r="M11" s="146">
        <v>46038</v>
      </c>
      <c r="N11" t="s">
        <v>1076</v>
      </c>
      <c r="O11" s="295">
        <v>46045</v>
      </c>
      <c r="P11" s="262">
        <v>63250</v>
      </c>
      <c r="Q11" s="209" t="s">
        <v>5648</v>
      </c>
    </row>
    <row r="12" spans="2:17" ht="60" x14ac:dyDescent="0.25">
      <c r="B12" s="149">
        <v>2</v>
      </c>
      <c r="C12" s="165" t="s">
        <v>5641</v>
      </c>
      <c r="D12" s="149" t="s">
        <v>2519</v>
      </c>
      <c r="E12" s="164">
        <v>46038</v>
      </c>
      <c r="F12" s="149" t="s">
        <v>2520</v>
      </c>
      <c r="G12" s="164">
        <v>46043</v>
      </c>
      <c r="H12" s="163">
        <v>34000</v>
      </c>
      <c r="I12" s="53" t="s">
        <v>5642</v>
      </c>
      <c r="J12" s="3125" t="s">
        <v>5643</v>
      </c>
      <c r="K12" s="3126"/>
      <c r="L12" s="3126"/>
      <c r="M12" s="3126"/>
      <c r="N12" s="3126"/>
      <c r="O12" s="3127"/>
      <c r="P12" s="83">
        <f>P10-P11+P11</f>
        <v>8083500</v>
      </c>
    </row>
    <row r="13" spans="2:17" ht="60" x14ac:dyDescent="0.25">
      <c r="B13" s="3122" t="s">
        <v>5643</v>
      </c>
      <c r="C13" s="3123"/>
      <c r="D13" s="3123"/>
      <c r="E13" s="3123"/>
      <c r="F13" s="3123"/>
      <c r="G13" s="3124"/>
      <c r="H13" s="83">
        <f>H10+H11-H11+H12</f>
        <v>179598802</v>
      </c>
      <c r="J13" s="53">
        <v>3</v>
      </c>
      <c r="K13" s="53" t="s">
        <v>5522</v>
      </c>
      <c r="L13" s="53" t="s">
        <v>5649</v>
      </c>
      <c r="M13" s="209"/>
      <c r="N13" s="209" t="s">
        <v>1816</v>
      </c>
      <c r="O13" s="211">
        <v>46066</v>
      </c>
      <c r="P13" s="212">
        <v>2000</v>
      </c>
      <c r="Q13" s="262" t="s">
        <v>5650</v>
      </c>
    </row>
    <row r="14" spans="2:17" ht="72.75" customHeight="1" x14ac:dyDescent="0.25">
      <c r="B14" s="149">
        <v>3</v>
      </c>
      <c r="C14" s="165" t="s">
        <v>5521</v>
      </c>
      <c r="D14" s="149" t="s">
        <v>5651</v>
      </c>
      <c r="E14" s="164">
        <v>46048</v>
      </c>
      <c r="F14" s="149" t="s">
        <v>5652</v>
      </c>
      <c r="G14" s="164">
        <v>46055</v>
      </c>
      <c r="H14" s="163">
        <v>720128</v>
      </c>
      <c r="J14" s="3125" t="s">
        <v>5643</v>
      </c>
      <c r="K14" s="3126"/>
      <c r="L14" s="3126"/>
      <c r="M14" s="3126"/>
      <c r="N14" s="3126"/>
      <c r="O14" s="3127"/>
      <c r="P14" s="83">
        <f>P12-P13</f>
        <v>8081500</v>
      </c>
    </row>
    <row r="15" spans="2:17" ht="66.75" customHeight="1" x14ac:dyDescent="0.25">
      <c r="B15" s="3122" t="s">
        <v>5643</v>
      </c>
      <c r="C15" s="3123"/>
      <c r="D15" s="3123"/>
      <c r="E15" s="3123"/>
      <c r="F15" s="3123"/>
      <c r="G15" s="3124"/>
      <c r="H15" s="83">
        <f>H13+H14</f>
        <v>180318930</v>
      </c>
      <c r="J15">
        <v>4</v>
      </c>
      <c r="K15" s="53" t="s">
        <v>5653</v>
      </c>
      <c r="L15" s="53" t="s">
        <v>1015</v>
      </c>
      <c r="M15" s="53"/>
      <c r="N15" s="209" t="s">
        <v>1016</v>
      </c>
      <c r="O15" s="211">
        <v>46071</v>
      </c>
      <c r="P15" s="212">
        <v>9200</v>
      </c>
      <c r="Q15" s="209" t="s">
        <v>5654</v>
      </c>
    </row>
    <row r="16" spans="2:17" ht="75.75" customHeight="1" x14ac:dyDescent="0.25">
      <c r="B16" s="149">
        <v>4</v>
      </c>
      <c r="C16" s="165" t="s">
        <v>5655</v>
      </c>
      <c r="D16" s="149" t="s">
        <v>5656</v>
      </c>
      <c r="F16" s="149" t="s">
        <v>5657</v>
      </c>
      <c r="H16" s="163">
        <v>33756</v>
      </c>
      <c r="I16" s="53" t="s">
        <v>5658</v>
      </c>
      <c r="J16" s="3125" t="s">
        <v>5659</v>
      </c>
      <c r="K16" s="3126"/>
      <c r="L16" s="3126"/>
      <c r="M16" s="3126"/>
      <c r="N16" s="3126"/>
      <c r="O16" s="3127"/>
      <c r="P16" s="83">
        <f>P14-P15+P15</f>
        <v>8081500</v>
      </c>
    </row>
    <row r="17" spans="2:17" ht="42" customHeight="1" x14ac:dyDescent="0.25">
      <c r="B17" s="3122" t="s">
        <v>5643</v>
      </c>
      <c r="C17" s="3123"/>
      <c r="D17" s="3123"/>
      <c r="E17" s="3123"/>
      <c r="F17" s="3123"/>
      <c r="G17" s="3124"/>
      <c r="H17" s="83">
        <f>H15+H16-H16</f>
        <v>180318930</v>
      </c>
      <c r="J17">
        <v>5</v>
      </c>
      <c r="K17" s="53" t="s">
        <v>5528</v>
      </c>
      <c r="L17" t="s">
        <v>3536</v>
      </c>
      <c r="M17" s="146">
        <v>46058</v>
      </c>
      <c r="N17" t="s">
        <v>3537</v>
      </c>
      <c r="O17" s="146">
        <v>46078</v>
      </c>
      <c r="P17">
        <v>7802050</v>
      </c>
      <c r="Q17">
        <v>7802050</v>
      </c>
    </row>
    <row r="18" spans="2:17" ht="60" x14ac:dyDescent="0.25">
      <c r="B18" s="149">
        <v>5</v>
      </c>
      <c r="C18" s="53" t="s">
        <v>5522</v>
      </c>
      <c r="D18" s="53" t="s">
        <v>5649</v>
      </c>
      <c r="E18" s="53"/>
      <c r="F18" s="53" t="s">
        <v>1816</v>
      </c>
      <c r="G18" s="184">
        <v>46066</v>
      </c>
      <c r="H18" s="163">
        <v>2000</v>
      </c>
      <c r="I18" t="s">
        <v>5660</v>
      </c>
      <c r="J18" s="3125" t="s">
        <v>5661</v>
      </c>
      <c r="K18" s="3126"/>
      <c r="L18" s="3126"/>
      <c r="M18" s="3126"/>
      <c r="N18" s="3126"/>
      <c r="O18" s="3127"/>
      <c r="P18" s="83">
        <f>P16+P17</f>
        <v>15883550</v>
      </c>
    </row>
    <row r="19" spans="2:17" ht="60" x14ac:dyDescent="0.25">
      <c r="B19" s="3122" t="s">
        <v>5643</v>
      </c>
      <c r="C19" s="3123"/>
      <c r="D19" s="3123"/>
      <c r="E19" s="3123"/>
      <c r="F19" s="3123"/>
      <c r="G19" s="3124"/>
      <c r="H19" s="83">
        <f>H17+H18</f>
        <v>180320930</v>
      </c>
      <c r="J19">
        <v>6</v>
      </c>
      <c r="K19" s="53" t="s">
        <v>5662</v>
      </c>
      <c r="L19" t="s">
        <v>5663</v>
      </c>
      <c r="M19" t="s">
        <v>5663</v>
      </c>
      <c r="N19" s="262" t="s">
        <v>4072</v>
      </c>
      <c r="O19" s="295">
        <v>46076</v>
      </c>
      <c r="P19" s="212">
        <v>492000</v>
      </c>
    </row>
    <row r="20" spans="2:17" ht="60" x14ac:dyDescent="0.25">
      <c r="B20" s="149">
        <v>6</v>
      </c>
      <c r="C20" s="53" t="s">
        <v>5664</v>
      </c>
      <c r="D20" s="53">
        <v>120</v>
      </c>
      <c r="E20" s="53"/>
      <c r="F20" s="53" t="s">
        <v>4860</v>
      </c>
      <c r="G20" s="184">
        <v>46070</v>
      </c>
      <c r="H20" s="163">
        <v>757</v>
      </c>
      <c r="I20" s="201" t="s">
        <v>5665</v>
      </c>
      <c r="J20" s="3125" t="s">
        <v>5661</v>
      </c>
      <c r="K20" s="3126"/>
      <c r="L20" s="3126"/>
      <c r="M20" s="3126"/>
      <c r="N20" s="3126"/>
      <c r="O20" s="3127"/>
      <c r="P20" s="204">
        <f>P18+P19</f>
        <v>16375550</v>
      </c>
    </row>
    <row r="21" spans="2:17" ht="45" x14ac:dyDescent="0.25">
      <c r="B21" s="3122" t="s">
        <v>5643</v>
      </c>
      <c r="C21" s="3123"/>
      <c r="D21" s="3123"/>
      <c r="E21" s="3123"/>
      <c r="F21" s="3123"/>
      <c r="G21" s="3124"/>
      <c r="H21" s="83">
        <f>H19+H20-H20</f>
        <v>180320930</v>
      </c>
      <c r="J21">
        <v>7</v>
      </c>
      <c r="K21" s="53" t="s">
        <v>5666</v>
      </c>
      <c r="L21" s="263" t="s">
        <v>5667</v>
      </c>
      <c r="M21" s="262" t="s">
        <v>5668</v>
      </c>
      <c r="N21" s="262" t="s">
        <v>5669</v>
      </c>
      <c r="O21" s="295">
        <v>46083</v>
      </c>
      <c r="P21" s="212">
        <v>246000</v>
      </c>
    </row>
    <row r="22" spans="2:17" ht="15.75" customHeight="1" x14ac:dyDescent="0.25">
      <c r="B22" s="149">
        <v>7</v>
      </c>
      <c r="C22" s="53" t="s">
        <v>5670</v>
      </c>
      <c r="D22" s="53">
        <v>97</v>
      </c>
      <c r="E22" s="53"/>
      <c r="F22" s="53" t="s">
        <v>5671</v>
      </c>
      <c r="G22" s="184">
        <v>46066</v>
      </c>
      <c r="H22" s="163">
        <v>4740</v>
      </c>
      <c r="I22" t="s">
        <v>5672</v>
      </c>
      <c r="J22" s="3125" t="s">
        <v>5661</v>
      </c>
      <c r="K22" s="3126"/>
      <c r="L22" s="3126"/>
      <c r="M22" s="3126"/>
      <c r="N22" s="3126"/>
      <c r="O22" s="3127"/>
      <c r="P22" s="204">
        <f>P20+P21-P21</f>
        <v>16375550</v>
      </c>
    </row>
    <row r="23" spans="2:17" ht="45" x14ac:dyDescent="0.25">
      <c r="B23" s="3122" t="s">
        <v>5643</v>
      </c>
      <c r="C23" s="3123"/>
      <c r="D23" s="3123"/>
      <c r="E23" s="3123"/>
      <c r="F23" s="3123"/>
      <c r="G23" s="3124"/>
      <c r="H23" s="83">
        <f>H21+H22-H22</f>
        <v>180320930</v>
      </c>
      <c r="J23">
        <v>8</v>
      </c>
      <c r="K23" s="53" t="s">
        <v>5673</v>
      </c>
      <c r="L23" s="263" t="s">
        <v>2273</v>
      </c>
      <c r="M23" s="263" t="s">
        <v>2273</v>
      </c>
      <c r="N23" s="262" t="s">
        <v>1848</v>
      </c>
      <c r="O23" s="295">
        <v>46078</v>
      </c>
      <c r="P23" s="212">
        <v>263218</v>
      </c>
      <c r="Q23" t="s">
        <v>5674</v>
      </c>
    </row>
    <row r="24" spans="2:17" ht="45" x14ac:dyDescent="0.25">
      <c r="B24" s="149">
        <v>8</v>
      </c>
      <c r="C24" s="53" t="s">
        <v>5675</v>
      </c>
      <c r="D24" s="53" t="s">
        <v>5676</v>
      </c>
      <c r="E24" s="53"/>
      <c r="F24" s="53" t="s">
        <v>4831</v>
      </c>
      <c r="G24" s="184">
        <v>46071</v>
      </c>
      <c r="H24" s="163">
        <v>514</v>
      </c>
      <c r="J24" s="3125" t="s">
        <v>5677</v>
      </c>
      <c r="K24" s="3126"/>
      <c r="L24" s="3126"/>
      <c r="M24" s="3126"/>
      <c r="N24" s="3126"/>
      <c r="O24" s="3127"/>
      <c r="P24" s="204">
        <f>P22-P23</f>
        <v>16112332</v>
      </c>
    </row>
    <row r="25" spans="2:17" ht="45" x14ac:dyDescent="0.25">
      <c r="B25" s="3122" t="s">
        <v>5643</v>
      </c>
      <c r="C25" s="3123"/>
      <c r="D25" s="3123"/>
      <c r="E25" s="3123"/>
      <c r="F25" s="3123"/>
      <c r="G25" s="3124"/>
      <c r="H25" s="83">
        <f>H23+H24</f>
        <v>180321444</v>
      </c>
      <c r="J25">
        <v>9</v>
      </c>
      <c r="K25" s="53" t="s">
        <v>5678</v>
      </c>
      <c r="L25" t="s">
        <v>5679</v>
      </c>
      <c r="M25" t="s">
        <v>5679</v>
      </c>
      <c r="N25" t="s">
        <v>5680</v>
      </c>
      <c r="O25" s="146">
        <v>46141</v>
      </c>
      <c r="P25" s="212">
        <v>469000</v>
      </c>
      <c r="Q25" t="s">
        <v>5681</v>
      </c>
    </row>
    <row r="26" spans="2:17" ht="60" x14ac:dyDescent="0.25">
      <c r="B26" s="149">
        <v>9</v>
      </c>
      <c r="C26" s="53" t="s">
        <v>5524</v>
      </c>
      <c r="D26" s="53" t="s">
        <v>5682</v>
      </c>
      <c r="E26" s="53" t="s">
        <v>5682</v>
      </c>
      <c r="F26" s="53" t="s">
        <v>4523</v>
      </c>
      <c r="G26" s="184">
        <v>46072</v>
      </c>
      <c r="H26" s="163">
        <v>4081</v>
      </c>
      <c r="J26" s="3125" t="s">
        <v>5683</v>
      </c>
      <c r="K26" s="3126"/>
      <c r="L26" s="3126"/>
      <c r="M26" s="3126"/>
      <c r="N26" s="3126"/>
      <c r="O26" s="3127"/>
      <c r="P26" s="204">
        <f>P24+P25</f>
        <v>16581332</v>
      </c>
    </row>
    <row r="27" spans="2:17" ht="18.75" x14ac:dyDescent="0.25">
      <c r="B27" s="3122" t="s">
        <v>5684</v>
      </c>
      <c r="C27" s="3123"/>
      <c r="D27" s="3123"/>
      <c r="E27" s="3123"/>
      <c r="F27" s="3123"/>
      <c r="G27" s="3124"/>
      <c r="H27" s="83">
        <f>H25+H26</f>
        <v>180325525</v>
      </c>
    </row>
    <row r="28" spans="2:17" ht="60" x14ac:dyDescent="0.25">
      <c r="B28" s="149">
        <v>10</v>
      </c>
      <c r="C28" s="53" t="s">
        <v>5685</v>
      </c>
      <c r="D28" s="203" t="s">
        <v>5686</v>
      </c>
      <c r="E28" s="203" t="s">
        <v>5686</v>
      </c>
      <c r="F28" s="53" t="s">
        <v>5687</v>
      </c>
      <c r="G28" s="184">
        <v>46077</v>
      </c>
      <c r="H28" s="163">
        <v>55989</v>
      </c>
      <c r="I28" s="53" t="s">
        <v>5688</v>
      </c>
      <c r="Q28" s="53"/>
    </row>
    <row r="29" spans="2:17" ht="18.75" x14ac:dyDescent="0.25">
      <c r="B29" s="3122" t="s">
        <v>5689</v>
      </c>
      <c r="C29" s="3123"/>
      <c r="D29" s="3123"/>
      <c r="E29" s="3123"/>
      <c r="F29" s="3123"/>
      <c r="G29" s="3124"/>
      <c r="H29" s="83">
        <f>H27+H28-H28</f>
        <v>180325525</v>
      </c>
    </row>
    <row r="30" spans="2:17" ht="45" x14ac:dyDescent="0.25">
      <c r="B30" s="208">
        <v>11</v>
      </c>
      <c r="C30" s="209" t="s">
        <v>5690</v>
      </c>
      <c r="D30" s="210" t="s">
        <v>5691</v>
      </c>
      <c r="E30" s="210" t="s">
        <v>5691</v>
      </c>
      <c r="F30" s="209" t="s">
        <v>5186</v>
      </c>
      <c r="G30" s="211">
        <v>46076</v>
      </c>
      <c r="H30" s="212">
        <v>25000</v>
      </c>
      <c r="I30" s="53" t="s">
        <v>5692</v>
      </c>
    </row>
    <row r="31" spans="2:17" ht="18.75" x14ac:dyDescent="0.25">
      <c r="B31" s="3122" t="s">
        <v>5689</v>
      </c>
      <c r="C31" s="3123"/>
      <c r="D31" s="3123"/>
      <c r="E31" s="3123"/>
      <c r="F31" s="3123"/>
      <c r="G31" s="3124"/>
      <c r="H31" s="83">
        <f>H29+H30</f>
        <v>180350525</v>
      </c>
    </row>
    <row r="32" spans="2:17" ht="60" x14ac:dyDescent="0.25">
      <c r="B32" s="149">
        <v>12</v>
      </c>
      <c r="C32" s="53" t="s">
        <v>5693</v>
      </c>
      <c r="D32" s="203" t="s">
        <v>5694</v>
      </c>
      <c r="E32" s="203" t="s">
        <v>5694</v>
      </c>
      <c r="F32" s="53" t="s">
        <v>5195</v>
      </c>
      <c r="G32" s="184">
        <v>46076</v>
      </c>
      <c r="H32" s="163">
        <f>33925</f>
        <v>33925</v>
      </c>
      <c r="I32" t="s">
        <v>5695</v>
      </c>
    </row>
    <row r="33" spans="2:9" ht="18.75" x14ac:dyDescent="0.25">
      <c r="B33" s="3122" t="s">
        <v>5689</v>
      </c>
      <c r="C33" s="3123"/>
      <c r="D33" s="3123"/>
      <c r="E33" s="3123"/>
      <c r="F33" s="3123"/>
      <c r="G33" s="3124"/>
      <c r="H33" s="83">
        <f>H31+H32</f>
        <v>180384450</v>
      </c>
    </row>
    <row r="34" spans="2:9" ht="60" x14ac:dyDescent="0.25">
      <c r="B34" s="149">
        <v>12</v>
      </c>
      <c r="C34" s="53" t="s">
        <v>5696</v>
      </c>
      <c r="D34" s="203" t="s">
        <v>5697</v>
      </c>
      <c r="E34" s="203" t="s">
        <v>5697</v>
      </c>
      <c r="F34" s="53" t="s">
        <v>4664</v>
      </c>
      <c r="G34" s="184">
        <v>46078</v>
      </c>
      <c r="H34" s="163">
        <v>1326</v>
      </c>
      <c r="I34" s="53" t="s">
        <v>5698</v>
      </c>
    </row>
    <row r="35" spans="2:9" ht="18.75" x14ac:dyDescent="0.25">
      <c r="B35" s="3122" t="s">
        <v>5689</v>
      </c>
      <c r="C35" s="3123"/>
      <c r="D35" s="3123"/>
      <c r="E35" s="3123"/>
      <c r="F35" s="3123"/>
      <c r="G35" s="3124"/>
      <c r="H35" s="83">
        <f>H33+H34-H34</f>
        <v>180384450</v>
      </c>
    </row>
    <row r="36" spans="2:9" ht="60" x14ac:dyDescent="0.25">
      <c r="B36" s="149">
        <v>13</v>
      </c>
      <c r="C36" s="53" t="s">
        <v>5699</v>
      </c>
      <c r="D36" s="203" t="s">
        <v>5700</v>
      </c>
      <c r="E36" s="203" t="s">
        <v>5700</v>
      </c>
      <c r="F36" s="53"/>
      <c r="G36" s="184"/>
      <c r="H36" s="163">
        <v>648</v>
      </c>
      <c r="I36" t="s">
        <v>5701</v>
      </c>
    </row>
    <row r="37" spans="2:9" ht="18.75" x14ac:dyDescent="0.25">
      <c r="B37" s="3122" t="s">
        <v>5677</v>
      </c>
      <c r="C37" s="3123"/>
      <c r="D37" s="3123"/>
      <c r="E37" s="3123"/>
      <c r="F37" s="3123"/>
      <c r="G37" s="3124"/>
      <c r="H37" s="83">
        <f>H35+H36-H36</f>
        <v>180384450</v>
      </c>
    </row>
    <row r="38" spans="2:9" ht="75" x14ac:dyDescent="0.25">
      <c r="B38" s="149">
        <v>14</v>
      </c>
      <c r="C38" s="53" t="s">
        <v>5702</v>
      </c>
      <c r="D38" s="203" t="s">
        <v>5700</v>
      </c>
      <c r="E38" s="203" t="s">
        <v>5700</v>
      </c>
      <c r="F38" s="53"/>
      <c r="G38" s="184"/>
      <c r="H38" s="163">
        <v>410</v>
      </c>
      <c r="I38" t="s">
        <v>5703</v>
      </c>
    </row>
    <row r="39" spans="2:9" ht="18.75" x14ac:dyDescent="0.25">
      <c r="B39" s="3122" t="s">
        <v>5677</v>
      </c>
      <c r="C39" s="3123"/>
      <c r="D39" s="3123"/>
      <c r="E39" s="3123"/>
      <c r="F39" s="3123"/>
      <c r="G39" s="3124"/>
      <c r="H39" s="83">
        <f>H37+H38</f>
        <v>180384860</v>
      </c>
    </row>
    <row r="40" spans="2:9" ht="45" x14ac:dyDescent="0.25">
      <c r="B40">
        <v>15</v>
      </c>
      <c r="C40" s="53" t="s">
        <v>5673</v>
      </c>
      <c r="D40" s="150" t="s">
        <v>2273</v>
      </c>
      <c r="E40" s="150" t="s">
        <v>2273</v>
      </c>
      <c r="F40" t="s">
        <v>1848</v>
      </c>
      <c r="G40" s="146">
        <v>46078</v>
      </c>
      <c r="H40" s="163">
        <v>263218</v>
      </c>
      <c r="I40" t="s">
        <v>5674</v>
      </c>
    </row>
    <row r="41" spans="2:9" ht="18.75" x14ac:dyDescent="0.25">
      <c r="B41" s="3122" t="s">
        <v>5677</v>
      </c>
      <c r="C41" s="3123"/>
      <c r="D41" s="3123"/>
      <c r="E41" s="3123"/>
      <c r="F41" s="3123"/>
      <c r="G41" s="3124"/>
      <c r="H41" s="83">
        <f>H39+H40</f>
        <v>180648078</v>
      </c>
    </row>
    <row r="42" spans="2:9" ht="75" x14ac:dyDescent="0.25">
      <c r="B42">
        <v>16</v>
      </c>
      <c r="C42" s="53" t="s">
        <v>5704</v>
      </c>
      <c r="D42" s="150" t="s">
        <v>5218</v>
      </c>
      <c r="E42" s="150" t="s">
        <v>5218</v>
      </c>
      <c r="F42" t="s">
        <v>5219</v>
      </c>
      <c r="G42" s="146">
        <v>46087</v>
      </c>
      <c r="H42" s="163">
        <v>20000</v>
      </c>
    </row>
    <row r="43" spans="2:9" ht="18.75" x14ac:dyDescent="0.25">
      <c r="B43" s="3122" t="s">
        <v>5705</v>
      </c>
      <c r="C43" s="3123"/>
      <c r="D43" s="3123"/>
      <c r="E43" s="3123"/>
      <c r="F43" s="3123"/>
      <c r="G43" s="3124"/>
      <c r="H43" s="83">
        <f>H41+H42-H42</f>
        <v>180648078</v>
      </c>
    </row>
    <row r="44" spans="2:9" ht="78" customHeight="1" x14ac:dyDescent="0.25">
      <c r="B44">
        <v>17</v>
      </c>
      <c r="C44" t="s">
        <v>5706</v>
      </c>
      <c r="D44" t="s">
        <v>5707</v>
      </c>
      <c r="E44" t="s">
        <v>5707</v>
      </c>
      <c r="F44" t="s">
        <v>4741</v>
      </c>
      <c r="G44" s="146">
        <v>46090</v>
      </c>
      <c r="H44" s="163">
        <v>75858</v>
      </c>
      <c r="I44" s="144" t="s">
        <v>5708</v>
      </c>
    </row>
    <row r="45" spans="2:9" ht="18.75" x14ac:dyDescent="0.25">
      <c r="B45" s="3122" t="s">
        <v>5705</v>
      </c>
      <c r="C45" s="3123"/>
      <c r="D45" s="3123"/>
      <c r="E45" s="3123"/>
      <c r="F45" s="3123"/>
      <c r="G45" s="3124"/>
      <c r="H45" s="83">
        <f>H43+H44-H44</f>
        <v>180648078</v>
      </c>
    </row>
    <row r="46" spans="2:9" ht="60" customHeight="1" x14ac:dyDescent="0.25">
      <c r="B46" s="53">
        <v>18</v>
      </c>
      <c r="C46" s="53" t="s">
        <v>5709</v>
      </c>
      <c r="D46" s="53" t="s">
        <v>5710</v>
      </c>
      <c r="E46" s="53" t="s">
        <v>5710</v>
      </c>
      <c r="F46" s="53" t="s">
        <v>5230</v>
      </c>
      <c r="G46" s="184">
        <v>46094</v>
      </c>
      <c r="H46" s="163">
        <v>15000</v>
      </c>
      <c r="I46" t="s">
        <v>5711</v>
      </c>
    </row>
    <row r="47" spans="2:9" ht="18.75" x14ac:dyDescent="0.25">
      <c r="B47" s="3122" t="s">
        <v>5705</v>
      </c>
      <c r="C47" s="3123"/>
      <c r="D47" s="3123"/>
      <c r="E47" s="3123"/>
      <c r="F47" s="3123"/>
      <c r="G47" s="3124"/>
      <c r="H47" s="83">
        <f>H45+H46</f>
        <v>180663078</v>
      </c>
    </row>
    <row r="48" spans="2:9" ht="36" customHeight="1" x14ac:dyDescent="0.25">
      <c r="B48" s="53">
        <v>19</v>
      </c>
      <c r="C48" s="53" t="s">
        <v>5712</v>
      </c>
      <c r="D48" s="53" t="s">
        <v>5713</v>
      </c>
      <c r="E48" s="53" t="s">
        <v>5713</v>
      </c>
      <c r="F48" s="53" t="s">
        <v>5714</v>
      </c>
      <c r="G48" s="184">
        <v>46099</v>
      </c>
      <c r="H48" s="163">
        <f>35000</f>
        <v>35000</v>
      </c>
      <c r="I48" s="53" t="s">
        <v>5715</v>
      </c>
    </row>
    <row r="49" spans="2:9" ht="18.75" customHeight="1" x14ac:dyDescent="0.25">
      <c r="B49" s="3122" t="s">
        <v>5716</v>
      </c>
      <c r="C49" s="3123"/>
      <c r="D49" s="3123"/>
      <c r="E49" s="3123"/>
      <c r="F49" s="3123"/>
      <c r="G49" s="3124"/>
      <c r="H49" s="83">
        <f>H47+H48-H48</f>
        <v>180663078</v>
      </c>
    </row>
    <row r="50" spans="2:9" ht="90" x14ac:dyDescent="0.25">
      <c r="B50" s="53">
        <v>20</v>
      </c>
      <c r="C50" s="53" t="s">
        <v>5717</v>
      </c>
      <c r="D50" s="215" t="s">
        <v>5073</v>
      </c>
      <c r="E50" s="215" t="s">
        <v>5073</v>
      </c>
      <c r="F50" s="215" t="s">
        <v>5074</v>
      </c>
      <c r="G50" s="184">
        <v>46100</v>
      </c>
      <c r="H50" s="163">
        <f>1020</f>
        <v>1020</v>
      </c>
      <c r="I50" t="s">
        <v>5718</v>
      </c>
    </row>
    <row r="51" spans="2:9" ht="18.75" x14ac:dyDescent="0.25">
      <c r="B51" s="3122" t="s">
        <v>5719</v>
      </c>
      <c r="C51" s="3123"/>
      <c r="D51" s="3123"/>
      <c r="E51" s="3123"/>
      <c r="F51" s="3123"/>
      <c r="G51" s="3124"/>
      <c r="H51" s="83">
        <f>H49+H50-1100</f>
        <v>180662998</v>
      </c>
    </row>
    <row r="52" spans="2:9" ht="54.75" customHeight="1" x14ac:dyDescent="0.25">
      <c r="B52" s="53">
        <v>21</v>
      </c>
      <c r="C52" s="53" t="s">
        <v>5720</v>
      </c>
      <c r="D52" s="215" t="s">
        <v>5252</v>
      </c>
      <c r="E52" s="215" t="s">
        <v>5252</v>
      </c>
      <c r="F52" s="215" t="s">
        <v>5721</v>
      </c>
      <c r="G52" s="184">
        <v>46106</v>
      </c>
      <c r="H52" s="163">
        <v>74470</v>
      </c>
      <c r="I52" t="s">
        <v>5722</v>
      </c>
    </row>
    <row r="53" spans="2:9" ht="18.75" x14ac:dyDescent="0.25">
      <c r="B53" s="3122" t="s">
        <v>5723</v>
      </c>
      <c r="C53" s="3123"/>
      <c r="D53" s="3123"/>
      <c r="E53" s="3123"/>
      <c r="F53" s="3123"/>
      <c r="G53" s="3124"/>
      <c r="H53" s="83">
        <f>H51+H52-H52</f>
        <v>180662998</v>
      </c>
    </row>
    <row r="54" spans="2:9" ht="45" x14ac:dyDescent="0.25">
      <c r="B54" s="53">
        <v>22</v>
      </c>
      <c r="C54" s="53" t="s">
        <v>5724</v>
      </c>
      <c r="D54" s="215" t="s">
        <v>4585</v>
      </c>
      <c r="E54" s="215" t="s">
        <v>4585</v>
      </c>
      <c r="F54" s="215" t="s">
        <v>4586</v>
      </c>
      <c r="G54" s="184">
        <v>46112</v>
      </c>
      <c r="H54" s="163">
        <v>1825218</v>
      </c>
    </row>
    <row r="55" spans="2:9" ht="18.75" x14ac:dyDescent="0.25">
      <c r="B55" s="3122" t="s">
        <v>5725</v>
      </c>
      <c r="C55" s="3123"/>
      <c r="D55" s="3123"/>
      <c r="E55" s="3123"/>
      <c r="F55" s="3123"/>
      <c r="G55" s="3124"/>
      <c r="H55" s="83">
        <f>H53+H54</f>
        <v>182488216</v>
      </c>
    </row>
    <row r="56" spans="2:9" ht="45" x14ac:dyDescent="0.25">
      <c r="B56" s="53">
        <v>23</v>
      </c>
      <c r="C56" s="53" t="s">
        <v>5726</v>
      </c>
      <c r="D56" s="215" t="s">
        <v>5727</v>
      </c>
      <c r="E56" s="215" t="s">
        <v>5727</v>
      </c>
      <c r="F56" s="215" t="s">
        <v>5728</v>
      </c>
      <c r="G56" s="184">
        <v>46112</v>
      </c>
      <c r="H56" s="163">
        <v>7319855</v>
      </c>
    </row>
    <row r="57" spans="2:9" ht="18.75" x14ac:dyDescent="0.25">
      <c r="B57" s="3122" t="s">
        <v>5725</v>
      </c>
      <c r="C57" s="3123"/>
      <c r="D57" s="3123"/>
      <c r="E57" s="3123"/>
      <c r="F57" s="3123"/>
      <c r="G57" s="3124"/>
      <c r="H57" s="83">
        <f>H55+H56</f>
        <v>189808071</v>
      </c>
    </row>
    <row r="58" spans="2:9" ht="62.25" customHeight="1" x14ac:dyDescent="0.25">
      <c r="B58" s="256">
        <v>24</v>
      </c>
      <c r="C58" s="257" t="s">
        <v>5729</v>
      </c>
      <c r="D58" t="s">
        <v>5730</v>
      </c>
      <c r="E58" t="s">
        <v>5730</v>
      </c>
      <c r="F58" t="s">
        <v>5731</v>
      </c>
      <c r="H58" s="163">
        <v>175925</v>
      </c>
    </row>
    <row r="59" spans="2:9" ht="30.75" customHeight="1" x14ac:dyDescent="0.25">
      <c r="B59" s="3122" t="s">
        <v>5732</v>
      </c>
      <c r="C59" s="3123"/>
      <c r="D59" s="3123"/>
      <c r="E59" s="3123"/>
      <c r="F59" s="3123"/>
      <c r="G59" s="3124"/>
      <c r="H59" s="83">
        <f>H57+H58</f>
        <v>189983996</v>
      </c>
    </row>
    <row r="60" spans="2:9" ht="27.75" customHeight="1" x14ac:dyDescent="0.25">
      <c r="B60">
        <v>25</v>
      </c>
      <c r="C60" t="s">
        <v>5733</v>
      </c>
      <c r="D60" s="256" t="s">
        <v>5040</v>
      </c>
      <c r="E60" s="256" t="s">
        <v>5040</v>
      </c>
      <c r="F60" t="s">
        <v>5041</v>
      </c>
      <c r="G60" s="146">
        <v>46119</v>
      </c>
      <c r="H60" s="163">
        <v>20520</v>
      </c>
    </row>
    <row r="61" spans="2:9" ht="28.5" customHeight="1" x14ac:dyDescent="0.25">
      <c r="B61" s="3122" t="s">
        <v>5732</v>
      </c>
      <c r="C61" s="3123"/>
      <c r="D61" s="3123"/>
      <c r="E61" s="3123"/>
      <c r="F61" s="3123"/>
      <c r="G61" s="3124"/>
      <c r="H61" s="83">
        <f>H59+H60-H60</f>
        <v>189983996</v>
      </c>
    </row>
  </sheetData>
  <mergeCells count="38">
    <mergeCell ref="B61:G61"/>
    <mergeCell ref="J12:O12"/>
    <mergeCell ref="J14:O14"/>
    <mergeCell ref="B21:G21"/>
    <mergeCell ref="J16:O16"/>
    <mergeCell ref="B19:G19"/>
    <mergeCell ref="B17:G17"/>
    <mergeCell ref="J18:O18"/>
    <mergeCell ref="B13:G13"/>
    <mergeCell ref="J20:O20"/>
    <mergeCell ref="B15:G15"/>
    <mergeCell ref="B37:G37"/>
    <mergeCell ref="B39:G39"/>
    <mergeCell ref="B29:G29"/>
    <mergeCell ref="B23:G23"/>
    <mergeCell ref="B31:G31"/>
    <mergeCell ref="B33:G33"/>
    <mergeCell ref="B3:Q3"/>
    <mergeCell ref="B8:G8"/>
    <mergeCell ref="J8:O8"/>
    <mergeCell ref="B10:G10"/>
    <mergeCell ref="J10:O10"/>
    <mergeCell ref="B59:G59"/>
    <mergeCell ref="B57:G57"/>
    <mergeCell ref="B55:G55"/>
    <mergeCell ref="B53:G53"/>
    <mergeCell ref="J22:O22"/>
    <mergeCell ref="B51:G51"/>
    <mergeCell ref="B49:G49"/>
    <mergeCell ref="B45:G45"/>
    <mergeCell ref="J24:O24"/>
    <mergeCell ref="B41:G41"/>
    <mergeCell ref="B25:G25"/>
    <mergeCell ref="B27:G27"/>
    <mergeCell ref="B43:G43"/>
    <mergeCell ref="B47:G47"/>
    <mergeCell ref="J26:O26"/>
    <mergeCell ref="B35:G3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vt:i4>
      </vt:variant>
    </vt:vector>
  </HeadingPairs>
  <TitlesOfParts>
    <vt:vector size="18" baseType="lpstr">
      <vt:lpstr>Hoja2</vt:lpstr>
      <vt:lpstr>Programación</vt:lpstr>
      <vt:lpstr>Programación Locadores</vt:lpstr>
      <vt:lpstr>Hoja10</vt:lpstr>
      <vt:lpstr>Programación bienes y servi (2)</vt:lpstr>
      <vt:lpstr>conformidad de servicios</vt:lpstr>
      <vt:lpstr>RES. EJECUCION EG 2026</vt:lpstr>
      <vt:lpstr>resumen</vt:lpstr>
      <vt:lpstr>Hoja5</vt:lpstr>
      <vt:lpstr>Hoja4</vt:lpstr>
      <vt:lpstr>Hoja7</vt:lpstr>
      <vt:lpstr>Hoja6</vt:lpstr>
      <vt:lpstr>Hoja9</vt:lpstr>
      <vt:lpstr>Hoja8</vt:lpstr>
      <vt:lpstr>Hoja1</vt:lpstr>
      <vt:lpstr>Hoja3</vt:lpstr>
      <vt:lpstr>PRIORI-HABILITAC</vt:lpstr>
      <vt:lpstr>Hoja1!Área_de_impresión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Ivan R. Silvestre Navarro</dc:creator>
  <cp:keywords/>
  <dc:description/>
  <cp:lastModifiedBy>Carlos G. Saavedra Lopez</cp:lastModifiedBy>
  <cp:revision/>
  <cp:lastPrinted>2026-07-20T22:49:08Z</cp:lastPrinted>
  <dcterms:created xsi:type="dcterms:W3CDTF">2025-10-31T15:18:38Z</dcterms:created>
  <dcterms:modified xsi:type="dcterms:W3CDTF">2026-07-20T22:49:41Z</dcterms:modified>
  <cp:category/>
  <cp:contentStatus/>
</cp:coreProperties>
</file>